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codeName="ThisWorkbook"/>
  <mc:AlternateContent xmlns:mc="http://schemas.openxmlformats.org/markup-compatibility/2006">
    <mc:Choice Requires="x15">
      <x15ac:absPath xmlns:x15ac="http://schemas.microsoft.com/office/spreadsheetml/2010/11/ac" url="\\isdsf00d03\WaitingTimes\Cancellations\Publications\20240702\Output\"/>
    </mc:Choice>
  </mc:AlternateContent>
  <xr:revisionPtr revIDLastSave="0" documentId="13_ncr:1_{AAA77C7A-D3F9-4572-96D9-4918C7584573}" xr6:coauthVersionLast="47" xr6:coauthVersionMax="47" xr10:uidLastSave="{00000000-0000-0000-0000-000000000000}"/>
  <bookViews>
    <workbookView xWindow="-28920" yWindow="-4110" windowWidth="29040" windowHeight="15840" tabRatio="805" xr2:uid="{00000000-000D-0000-FFFF-FFFF00000000}"/>
  </bookViews>
  <sheets>
    <sheet name="Notes" sheetId="8" r:id="rId1"/>
    <sheet name="Publication Table" sheetId="21" r:id="rId2"/>
    <sheet name="LOOKUPS" sheetId="2" state="veryHidden" r:id="rId3"/>
    <sheet name="Chart (No. of Cancellations)" sheetId="11" state="veryHidden" r:id="rId4"/>
    <sheet name="Publication Table (%)" sheetId="23" r:id="rId5"/>
    <sheet name="Chart (% of Operations)" sheetId="24" r:id="rId6"/>
    <sheet name="Board Chart" sheetId="14" r:id="rId7"/>
    <sheet name="Sheet1" sheetId="16" state="veryHidden" r:id="rId8"/>
    <sheet name="AllPublicationData" sheetId="20" state="hidden" r:id="rId9"/>
    <sheet name="References" sheetId="19" state="hidden" r:id="rId10"/>
  </sheets>
  <definedNames>
    <definedName name="_xlnm._FilterDatabase" localSheetId="8" hidden="1">AllPublicationData!$A$1:$J$4679</definedName>
    <definedName name="_xlnm._FilterDatabase" localSheetId="6" hidden="1">'Board Chart'!$I$29:$R$34</definedName>
    <definedName name="Cancelled" localSheetId="5">OFFSET(#REF!,0,0,COUNTA(#REF!),1)</definedName>
    <definedName name="Cancelled">OFFSET(#REF!,0,0,COUNTA(#REF!),1)</definedName>
    <definedName name="ChartClinical" localSheetId="5">OFFSET('Chart (% of Operations)'!#REF!,0,0,1,COUNTA('Chart (% of Operations)'!#REF!)-COUNTA('Chart (% of Operations)'!#REF!))</definedName>
    <definedName name="ChartClinical">OFFSET(#REF!,0,0,1,COUNTA(#REF!)-COUNTA(#REF!))</definedName>
    <definedName name="ChartDates" localSheetId="5">OFFSET('Chart (% of Operations)'!#REF!,0,0,1,COUNTA('Chart (% of Operations)'!#REF!)-COUNTA('Chart (% of Operations)'!#REF!))</definedName>
    <definedName name="ChartDates">OFFSET(#REF!,0,0,1,COUNTA(#REF!)-COUNTA(#REF!))</definedName>
    <definedName name="ChartNonClinical" localSheetId="5">OFFSET('Chart (% of Operations)'!#REF!,0,0,1,COUNTA('Chart (% of Operations)'!#REF!)-COUNTA('Chart (% of Operations)'!#REF!))</definedName>
    <definedName name="ChartNonClinical">OFFSET(#REF!,0,0,1,COUNTA(#REF!)-COUNTA(#REF!))</definedName>
    <definedName name="ChartOps" localSheetId="5">OFFSET('Chart (% of Operations)'!#REF!,0,0,1,COUNTA('Chart (% of Operations)'!#REF!)-COUNTA('Chart (% of Operations)'!#REF!))</definedName>
    <definedName name="ChartOps">OFFSET(#REF!,0,0,1,COUNTA(#REF!)-COUNTA(#REF!))</definedName>
    <definedName name="ChartOther" localSheetId="5">OFFSET('Chart (% of Operations)'!#REF!,0,0,1,COUNTA('Chart (% of Operations)'!#REF!)-COUNTA('Chart (% of Operations)'!#REF!))</definedName>
    <definedName name="ChartOther">OFFSET(#REF!,0,0,1,COUNTA(#REF!)-COUNTA(#REF!))</definedName>
    <definedName name="ChartPatient" localSheetId="5">OFFSET('Chart (% of Operations)'!#REF!,0,0,1,COUNTA('Chart (% of Operations)'!#REF!)-COUNTA('Chart (% of Operations)'!#REF!))</definedName>
    <definedName name="ChartPatient">OFFSET(#REF!,0,0,1,COUNTA(#REF!)-COUNTA(#REF!))</definedName>
    <definedName name="Clinical" localSheetId="5">OFFSET(#REF!,0,0,COUNTA(#REF!),1)</definedName>
    <definedName name="Clinical">OFFSET(#REF!,0,0,COUNTA(#REF!),1)</definedName>
    <definedName name="Dates" localSheetId="5">OFFSET(#REF!,0,0,COUNTA(#REF!),1)</definedName>
    <definedName name="Dates">OFFSET(#REF!,0,0,COUNTA(#REF!),1)</definedName>
    <definedName name="Hospitals" localSheetId="5">OFFSET(#REF!,0,0,COUNTA(#REF!),1)</definedName>
    <definedName name="Hospitals">OFFSET(#REF!,0,0,COUNTA(#REF!),1)</definedName>
    <definedName name="NonClinical" localSheetId="5">OFFSET(#REF!,0,0,COUNTA(#REF!),1)</definedName>
    <definedName name="NonClinical">OFFSET(#REF!,0,0,COUNTA(#REF!),1)</definedName>
    <definedName name="Operations" localSheetId="5">OFFSET(#REF!,0,0,COUNTA(#REF!),1)</definedName>
    <definedName name="Operations">OFFSET(#REF!,0,0,COUNTA(#REF!),1)</definedName>
    <definedName name="Other" localSheetId="5">OFFSET(#REF!,0,0,COUNTA(#REF!),1)</definedName>
    <definedName name="Other">OFFSET(#REF!,0,0,COUNTA(#REF!),1)</definedName>
    <definedName name="Patient" localSheetId="5">OFFSET(#REF!,0,0,COUNTA(#REF!),1)</definedName>
    <definedName name="Patient">OFFSET(#REF!,0,0,COUNTA(#REF!),1)</definedName>
    <definedName name="_xlnm.Print_Area" localSheetId="5">'Chart (% of Operations)'!$A$2:$AB$28</definedName>
    <definedName name="_xlnm.Print_Area" localSheetId="3">'Chart (No. of Cancellations)'!$A$1:$Z$42</definedName>
    <definedName name="_xlnm.Print_Area" localSheetId="0">Notes!$A$3:$M$34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8" i="23" l="1" a="1"/>
  <c r="B8" i="23" s="1"/>
  <c r="D7" i="21" a="1"/>
  <c r="D7" i="21" s="1"/>
  <c r="E7" i="23" a="1"/>
  <c r="E7" i="23" s="1"/>
  <c r="C117" i="23"/>
  <c r="C118" i="23"/>
  <c r="C119" i="23"/>
  <c r="C120" i="23"/>
  <c r="C121" i="23"/>
  <c r="C122" i="23"/>
  <c r="C123" i="23"/>
  <c r="C124" i="23"/>
  <c r="C125" i="23"/>
  <c r="C126" i="23"/>
  <c r="C127" i="23"/>
  <c r="C128" i="23"/>
  <c r="C129" i="23"/>
  <c r="C130" i="23"/>
  <c r="C131" i="23"/>
  <c r="C132" i="23"/>
  <c r="C133" i="23"/>
  <c r="C134" i="23"/>
  <c r="C135" i="23"/>
  <c r="C136" i="23"/>
  <c r="C137" i="23"/>
  <c r="C138" i="23"/>
  <c r="C139" i="23"/>
  <c r="C140" i="23"/>
  <c r="C141" i="23"/>
  <c r="C142" i="23"/>
  <c r="C143" i="23"/>
  <c r="C144" i="23"/>
  <c r="C145" i="23"/>
  <c r="C146" i="23"/>
  <c r="C147" i="23"/>
  <c r="C148" i="23"/>
  <c r="C149" i="23"/>
  <c r="C150" i="23"/>
  <c r="C151" i="23"/>
  <c r="C152" i="23"/>
  <c r="C153" i="23"/>
  <c r="C154" i="23"/>
  <c r="C155" i="23"/>
  <c r="C156" i="23"/>
  <c r="C157" i="23"/>
  <c r="C158" i="23"/>
  <c r="C159" i="23"/>
  <c r="C160" i="23"/>
  <c r="C161" i="23"/>
  <c r="C162" i="23"/>
  <c r="C163" i="23"/>
  <c r="C164" i="23"/>
  <c r="C165" i="23"/>
  <c r="C166" i="23"/>
  <c r="C167" i="23"/>
  <c r="C168" i="23"/>
  <c r="C169" i="23"/>
  <c r="C170" i="23"/>
  <c r="C171" i="23"/>
  <c r="C172" i="23"/>
  <c r="C173" i="23"/>
  <c r="C174" i="23"/>
  <c r="C175" i="23"/>
  <c r="C176" i="23"/>
  <c r="C177" i="23"/>
  <c r="C178" i="23"/>
  <c r="C179" i="23"/>
  <c r="C180" i="23"/>
  <c r="C181" i="23"/>
  <c r="C182" i="23"/>
  <c r="C183" i="23"/>
  <c r="C184" i="23"/>
  <c r="C185" i="23"/>
  <c r="C186" i="23"/>
  <c r="C187" i="23"/>
  <c r="C188" i="23"/>
  <c r="C189" i="23"/>
  <c r="C190" i="23"/>
  <c r="C191" i="23"/>
  <c r="C192" i="23"/>
  <c r="C193" i="23"/>
  <c r="C194" i="23"/>
  <c r="C195" i="23"/>
  <c r="C196" i="23"/>
  <c r="C197" i="23"/>
  <c r="C198" i="23"/>
  <c r="C199" i="23"/>
  <c r="C200" i="23"/>
  <c r="C7" i="23"/>
  <c r="D7" i="23"/>
  <c r="C117" i="21"/>
  <c r="C118" i="21"/>
  <c r="C119" i="21"/>
  <c r="C120" i="21"/>
  <c r="C121" i="21"/>
  <c r="C122" i="21"/>
  <c r="C123" i="21"/>
  <c r="C124" i="21"/>
  <c r="C125" i="21"/>
  <c r="C126" i="21"/>
  <c r="C127" i="21"/>
  <c r="C128" i="21"/>
  <c r="C129" i="21"/>
  <c r="C130" i="21"/>
  <c r="C131" i="21"/>
  <c r="C132" i="21"/>
  <c r="C133" i="21"/>
  <c r="C134" i="21"/>
  <c r="C135" i="21"/>
  <c r="C136" i="21"/>
  <c r="C137" i="21"/>
  <c r="C138" i="21"/>
  <c r="C139" i="21"/>
  <c r="C140" i="21"/>
  <c r="C141" i="21"/>
  <c r="C142" i="21"/>
  <c r="C143" i="21"/>
  <c r="C144" i="21"/>
  <c r="C145" i="21"/>
  <c r="C146" i="21"/>
  <c r="C147" i="21"/>
  <c r="C148" i="21"/>
  <c r="C149" i="21"/>
  <c r="C150" i="21"/>
  <c r="C151" i="21"/>
  <c r="C152" i="21"/>
  <c r="C153" i="21"/>
  <c r="C154" i="21"/>
  <c r="C155" i="21"/>
  <c r="C156" i="21"/>
  <c r="C157" i="21"/>
  <c r="C158" i="21"/>
  <c r="C159" i="21"/>
  <c r="C160" i="21"/>
  <c r="C161" i="21"/>
  <c r="C162" i="21"/>
  <c r="C163" i="21"/>
  <c r="C164" i="21"/>
  <c r="C165" i="21"/>
  <c r="C166" i="21"/>
  <c r="C167" i="21"/>
  <c r="C168" i="21"/>
  <c r="C169" i="21"/>
  <c r="C170" i="21"/>
  <c r="C171" i="21"/>
  <c r="C172" i="21"/>
  <c r="C173" i="21"/>
  <c r="C174" i="21"/>
  <c r="C175" i="21"/>
  <c r="C176" i="21"/>
  <c r="C177" i="21"/>
  <c r="C178" i="21"/>
  <c r="C179" i="21"/>
  <c r="C180" i="21"/>
  <c r="C181" i="21"/>
  <c r="C182" i="21"/>
  <c r="C183" i="21"/>
  <c r="C184" i="21"/>
  <c r="C185" i="21"/>
  <c r="C186" i="21"/>
  <c r="C187" i="21"/>
  <c r="C188" i="21"/>
  <c r="C189" i="21"/>
  <c r="C190" i="21"/>
  <c r="C191" i="21"/>
  <c r="C192" i="21"/>
  <c r="C193" i="21"/>
  <c r="C194" i="21"/>
  <c r="C195" i="21"/>
  <c r="C196" i="21"/>
  <c r="C197" i="21"/>
  <c r="C198" i="21"/>
  <c r="C199" i="21"/>
  <c r="C200" i="21"/>
  <c r="C116" i="23" l="1"/>
  <c r="D143" i="23"/>
  <c r="D191" i="23"/>
  <c r="D159" i="23"/>
  <c r="D127" i="23"/>
  <c r="D186" i="23"/>
  <c r="D154" i="23"/>
  <c r="D122" i="23"/>
  <c r="D183" i="23"/>
  <c r="D151" i="23"/>
  <c r="D119" i="23"/>
  <c r="D178" i="23"/>
  <c r="D146" i="23"/>
  <c r="D175" i="23"/>
  <c r="D170" i="23"/>
  <c r="D138" i="23"/>
  <c r="D199" i="23"/>
  <c r="D167" i="23"/>
  <c r="D135" i="23"/>
  <c r="D194" i="23"/>
  <c r="D162" i="23"/>
  <c r="D130" i="23"/>
  <c r="D200" i="23"/>
  <c r="D192" i="23"/>
  <c r="D184" i="23"/>
  <c r="D176" i="23"/>
  <c r="D168" i="23"/>
  <c r="D160" i="23"/>
  <c r="D152" i="23"/>
  <c r="D144" i="23"/>
  <c r="D136" i="23"/>
  <c r="D128" i="23"/>
  <c r="D120" i="23"/>
  <c r="D198" i="23"/>
  <c r="D190" i="23"/>
  <c r="D182" i="23"/>
  <c r="D174" i="23"/>
  <c r="D166" i="23"/>
  <c r="D158" i="23"/>
  <c r="D150" i="23"/>
  <c r="D142" i="23"/>
  <c r="D134" i="23"/>
  <c r="D126" i="23"/>
  <c r="D118" i="23"/>
  <c r="D197" i="23"/>
  <c r="D189" i="23"/>
  <c r="D181" i="23"/>
  <c r="D173" i="23"/>
  <c r="D165" i="23"/>
  <c r="D157" i="23"/>
  <c r="D149" i="23"/>
  <c r="D141" i="23"/>
  <c r="D133" i="23"/>
  <c r="D125" i="23"/>
  <c r="D117" i="23"/>
  <c r="D196" i="23"/>
  <c r="D188" i="23"/>
  <c r="D180" i="23"/>
  <c r="D172" i="23"/>
  <c r="D164" i="23"/>
  <c r="D156" i="23"/>
  <c r="D148" i="23"/>
  <c r="D140" i="23"/>
  <c r="D132" i="23"/>
  <c r="D124" i="23"/>
  <c r="D195" i="23"/>
  <c r="D187" i="23"/>
  <c r="D179" i="23"/>
  <c r="D171" i="23"/>
  <c r="D163" i="23"/>
  <c r="D155" i="23"/>
  <c r="D147" i="23"/>
  <c r="D139" i="23"/>
  <c r="D131" i="23"/>
  <c r="D123" i="23"/>
  <c r="D193" i="23"/>
  <c r="D185" i="23"/>
  <c r="D177" i="23"/>
  <c r="D169" i="23"/>
  <c r="D161" i="23"/>
  <c r="D153" i="23"/>
  <c r="D145" i="23"/>
  <c r="D137" i="23"/>
  <c r="D129" i="23"/>
  <c r="D121" i="23"/>
  <c r="B32" i="24" l="1" a="1"/>
  <c r="AG2" i="24"/>
  <c r="E32" i="14"/>
  <c r="F32" i="14"/>
  <c r="G32" i="14"/>
  <c r="H32" i="14"/>
  <c r="I32" i="14"/>
  <c r="J32" i="14"/>
  <c r="K32" i="14"/>
  <c r="L32" i="14"/>
  <c r="M32" i="14"/>
  <c r="N32" i="14"/>
  <c r="O32" i="14"/>
  <c r="P32" i="14"/>
  <c r="Q32" i="14"/>
  <c r="R32" i="14"/>
  <c r="E33" i="14"/>
  <c r="F33" i="14"/>
  <c r="G33" i="14"/>
  <c r="H33" i="14"/>
  <c r="I33" i="14"/>
  <c r="J33" i="14"/>
  <c r="K33" i="14"/>
  <c r="L33" i="14"/>
  <c r="M33" i="14"/>
  <c r="N33" i="14"/>
  <c r="O33" i="14"/>
  <c r="P33" i="14"/>
  <c r="Q33" i="14"/>
  <c r="R33" i="14"/>
  <c r="E34" i="14"/>
  <c r="F34" i="14"/>
  <c r="G34" i="14"/>
  <c r="H34" i="14"/>
  <c r="I34" i="14"/>
  <c r="J34" i="14"/>
  <c r="K34" i="14"/>
  <c r="L34" i="14"/>
  <c r="M34" i="14"/>
  <c r="N34" i="14"/>
  <c r="O34" i="14"/>
  <c r="P34" i="14"/>
  <c r="Q34" i="14"/>
  <c r="R34" i="14"/>
  <c r="D34" i="14"/>
  <c r="D33" i="14"/>
  <c r="D32" i="14"/>
  <c r="E31" i="14"/>
  <c r="F31" i="14"/>
  <c r="G31" i="14"/>
  <c r="H31" i="14"/>
  <c r="I31" i="14"/>
  <c r="J31" i="14"/>
  <c r="K31" i="14"/>
  <c r="L31" i="14"/>
  <c r="M31" i="14"/>
  <c r="N31" i="14"/>
  <c r="O31" i="14"/>
  <c r="P31" i="14"/>
  <c r="Q31" i="14"/>
  <c r="R31" i="14"/>
  <c r="D31" i="14"/>
  <c r="E30" i="14"/>
  <c r="F30" i="14"/>
  <c r="G30" i="14"/>
  <c r="H30" i="14"/>
  <c r="I30" i="14"/>
  <c r="J30" i="14"/>
  <c r="K30" i="14"/>
  <c r="L30" i="14"/>
  <c r="M30" i="14"/>
  <c r="N30" i="14"/>
  <c r="O30" i="14"/>
  <c r="P30" i="14"/>
  <c r="Q30" i="14"/>
  <c r="R30" i="14"/>
  <c r="D30" i="14"/>
  <c r="E29" i="14"/>
  <c r="F29" i="14"/>
  <c r="G29" i="14"/>
  <c r="H29" i="14"/>
  <c r="I29" i="14"/>
  <c r="J29" i="14"/>
  <c r="K29" i="14"/>
  <c r="L29" i="14"/>
  <c r="M29" i="14"/>
  <c r="N29" i="14"/>
  <c r="O29" i="14"/>
  <c r="P29" i="14"/>
  <c r="Q29" i="14"/>
  <c r="R29" i="14"/>
  <c r="D29" i="14"/>
  <c r="L33" i="24" l="1"/>
  <c r="L41" i="24"/>
  <c r="L49" i="24"/>
  <c r="L57" i="24"/>
  <c r="L65" i="24"/>
  <c r="L73" i="24"/>
  <c r="L81" i="24"/>
  <c r="L89" i="24"/>
  <c r="L97" i="24"/>
  <c r="L105" i="24"/>
  <c r="L113" i="24"/>
  <c r="L121" i="24"/>
  <c r="L129" i="24"/>
  <c r="L137" i="24"/>
  <c r="J36" i="24"/>
  <c r="J44" i="24"/>
  <c r="J52" i="24"/>
  <c r="J60" i="24"/>
  <c r="J68" i="24"/>
  <c r="J76" i="24"/>
  <c r="J84" i="24"/>
  <c r="J92" i="24"/>
  <c r="J100" i="24"/>
  <c r="J108" i="24"/>
  <c r="J116" i="24"/>
  <c r="J124" i="24"/>
  <c r="J132" i="24"/>
  <c r="J140" i="24"/>
  <c r="H39" i="24"/>
  <c r="H47" i="24"/>
  <c r="H55" i="24"/>
  <c r="H63" i="24"/>
  <c r="H71" i="24"/>
  <c r="H79" i="24"/>
  <c r="H87" i="24"/>
  <c r="H95" i="24"/>
  <c r="H103" i="24"/>
  <c r="H111" i="24"/>
  <c r="H119" i="24"/>
  <c r="H127" i="24"/>
  <c r="H135" i="24"/>
  <c r="F34" i="24"/>
  <c r="F42" i="24"/>
  <c r="F50" i="24"/>
  <c r="F58" i="24"/>
  <c r="F66" i="24"/>
  <c r="F74" i="24"/>
  <c r="F82" i="24"/>
  <c r="F90" i="24"/>
  <c r="F98" i="24"/>
  <c r="F106" i="24"/>
  <c r="F114" i="24"/>
  <c r="F122" i="24"/>
  <c r="F130" i="24"/>
  <c r="F138" i="24"/>
  <c r="D37" i="24"/>
  <c r="D45" i="24"/>
  <c r="D53" i="24"/>
  <c r="D61" i="24"/>
  <c r="D69" i="24"/>
  <c r="D77" i="24"/>
  <c r="D85" i="24"/>
  <c r="D93" i="24"/>
  <c r="D101" i="24"/>
  <c r="D109" i="24"/>
  <c r="D117" i="24"/>
  <c r="D125" i="24"/>
  <c r="D133" i="24"/>
  <c r="C40" i="24"/>
  <c r="C48" i="24"/>
  <c r="C56" i="24"/>
  <c r="C64" i="24"/>
  <c r="C72" i="24"/>
  <c r="C80" i="24"/>
  <c r="C88" i="24"/>
  <c r="C96" i="24"/>
  <c r="C104" i="24"/>
  <c r="C112" i="24"/>
  <c r="C120" i="24"/>
  <c r="C128" i="24"/>
  <c r="L34" i="24"/>
  <c r="L42" i="24"/>
  <c r="L50" i="24"/>
  <c r="L58" i="24"/>
  <c r="L66" i="24"/>
  <c r="L74" i="24"/>
  <c r="L82" i="24"/>
  <c r="L90" i="24"/>
  <c r="L98" i="24"/>
  <c r="L106" i="24"/>
  <c r="L114" i="24"/>
  <c r="L122" i="24"/>
  <c r="L130" i="24"/>
  <c r="L138" i="24"/>
  <c r="J37" i="24"/>
  <c r="J45" i="24"/>
  <c r="J53" i="24"/>
  <c r="J61" i="24"/>
  <c r="J69" i="24"/>
  <c r="J77" i="24"/>
  <c r="J85" i="24"/>
  <c r="J93" i="24"/>
  <c r="J101" i="24"/>
  <c r="J109" i="24"/>
  <c r="J117" i="24"/>
  <c r="J125" i="24"/>
  <c r="J133" i="24"/>
  <c r="H40" i="24"/>
  <c r="H48" i="24"/>
  <c r="H56" i="24"/>
  <c r="H64" i="24"/>
  <c r="H72" i="24"/>
  <c r="H80" i="24"/>
  <c r="H88" i="24"/>
  <c r="H96" i="24"/>
  <c r="H104" i="24"/>
  <c r="H112" i="24"/>
  <c r="H120" i="24"/>
  <c r="H128" i="24"/>
  <c r="H136" i="24"/>
  <c r="F35" i="24"/>
  <c r="F43" i="24"/>
  <c r="F51" i="24"/>
  <c r="F59" i="24"/>
  <c r="F67" i="24"/>
  <c r="F75" i="24"/>
  <c r="F83" i="24"/>
  <c r="F91" i="24"/>
  <c r="F99" i="24"/>
  <c r="F107" i="24"/>
  <c r="F115" i="24"/>
  <c r="F123" i="24"/>
  <c r="F131" i="24"/>
  <c r="F139" i="24"/>
  <c r="D38" i="24"/>
  <c r="D46" i="24"/>
  <c r="D54" i="24"/>
  <c r="D62" i="24"/>
  <c r="D70" i="24"/>
  <c r="D78" i="24"/>
  <c r="D86" i="24"/>
  <c r="D94" i="24"/>
  <c r="D102" i="24"/>
  <c r="D110" i="24"/>
  <c r="D118" i="24"/>
  <c r="D126" i="24"/>
  <c r="D134" i="24"/>
  <c r="C33" i="24"/>
  <c r="C41" i="24"/>
  <c r="C49" i="24"/>
  <c r="C57" i="24"/>
  <c r="C65" i="24"/>
  <c r="C73" i="24"/>
  <c r="C81" i="24"/>
  <c r="C89" i="24"/>
  <c r="C97" i="24"/>
  <c r="C105" i="24"/>
  <c r="C113" i="24"/>
  <c r="C121" i="24"/>
  <c r="C129" i="24"/>
  <c r="M129" i="24" s="1"/>
  <c r="C137" i="24"/>
  <c r="L35" i="24"/>
  <c r="L43" i="24"/>
  <c r="L51" i="24"/>
  <c r="L59" i="24"/>
  <c r="L67" i="24"/>
  <c r="L75" i="24"/>
  <c r="L83" i="24"/>
  <c r="L91" i="24"/>
  <c r="L99" i="24"/>
  <c r="L107" i="24"/>
  <c r="L115" i="24"/>
  <c r="L123" i="24"/>
  <c r="L131" i="24"/>
  <c r="L139" i="24"/>
  <c r="J38" i="24"/>
  <c r="J46" i="24"/>
  <c r="J54" i="24"/>
  <c r="J62" i="24"/>
  <c r="J70" i="24"/>
  <c r="J78" i="24"/>
  <c r="J86" i="24"/>
  <c r="J94" i="24"/>
  <c r="J102" i="24"/>
  <c r="J110" i="24"/>
  <c r="J118" i="24"/>
  <c r="J126" i="24"/>
  <c r="J134" i="24"/>
  <c r="H33" i="24"/>
  <c r="H41" i="24"/>
  <c r="H49" i="24"/>
  <c r="H57" i="24"/>
  <c r="H65" i="24"/>
  <c r="H73" i="24"/>
  <c r="H81" i="24"/>
  <c r="H89" i="24"/>
  <c r="H97" i="24"/>
  <c r="H105" i="24"/>
  <c r="H113" i="24"/>
  <c r="H121" i="24"/>
  <c r="H129" i="24"/>
  <c r="H137" i="24"/>
  <c r="F36" i="24"/>
  <c r="F44" i="24"/>
  <c r="F52" i="24"/>
  <c r="F60" i="24"/>
  <c r="F68" i="24"/>
  <c r="F76" i="24"/>
  <c r="F84" i="24"/>
  <c r="F92" i="24"/>
  <c r="F100" i="24"/>
  <c r="F108" i="24"/>
  <c r="F116" i="24"/>
  <c r="F124" i="24"/>
  <c r="F132" i="24"/>
  <c r="F140" i="24"/>
  <c r="D39" i="24"/>
  <c r="D47" i="24"/>
  <c r="D55" i="24"/>
  <c r="D63" i="24"/>
  <c r="D71" i="24"/>
  <c r="D79" i="24"/>
  <c r="D87" i="24"/>
  <c r="D95" i="24"/>
  <c r="D103" i="24"/>
  <c r="D111" i="24"/>
  <c r="D119" i="24"/>
  <c r="D127" i="24"/>
  <c r="D135" i="24"/>
  <c r="C34" i="24"/>
  <c r="C42" i="24"/>
  <c r="C50" i="24"/>
  <c r="C58" i="24"/>
  <c r="C66" i="24"/>
  <c r="C74" i="24"/>
  <c r="C82" i="24"/>
  <c r="C90" i="24"/>
  <c r="C98" i="24"/>
  <c r="C106" i="24"/>
  <c r="C114" i="24"/>
  <c r="C122" i="24"/>
  <c r="C130" i="24"/>
  <c r="C138" i="24"/>
  <c r="D96" i="24"/>
  <c r="D104" i="24"/>
  <c r="D112" i="24"/>
  <c r="L36" i="24"/>
  <c r="L44" i="24"/>
  <c r="L52" i="24"/>
  <c r="L60" i="24"/>
  <c r="L68" i="24"/>
  <c r="L76" i="24"/>
  <c r="L84" i="24"/>
  <c r="L92" i="24"/>
  <c r="L100" i="24"/>
  <c r="L108" i="24"/>
  <c r="L116" i="24"/>
  <c r="L124" i="24"/>
  <c r="L132" i="24"/>
  <c r="L140" i="24"/>
  <c r="J39" i="24"/>
  <c r="J47" i="24"/>
  <c r="J55" i="24"/>
  <c r="J63" i="24"/>
  <c r="J71" i="24"/>
  <c r="J79" i="24"/>
  <c r="J87" i="24"/>
  <c r="J95" i="24"/>
  <c r="J103" i="24"/>
  <c r="J111" i="24"/>
  <c r="J119" i="24"/>
  <c r="J127" i="24"/>
  <c r="J135" i="24"/>
  <c r="H34" i="24"/>
  <c r="H42" i="24"/>
  <c r="H50" i="24"/>
  <c r="H58" i="24"/>
  <c r="H66" i="24"/>
  <c r="H74" i="24"/>
  <c r="H82" i="24"/>
  <c r="H90" i="24"/>
  <c r="H98" i="24"/>
  <c r="H106" i="24"/>
  <c r="H114" i="24"/>
  <c r="H122" i="24"/>
  <c r="H130" i="24"/>
  <c r="H138" i="24"/>
  <c r="F37" i="24"/>
  <c r="F45" i="24"/>
  <c r="F53" i="24"/>
  <c r="F61" i="24"/>
  <c r="F69" i="24"/>
  <c r="F77" i="24"/>
  <c r="F85" i="24"/>
  <c r="F93" i="24"/>
  <c r="F101" i="24"/>
  <c r="F109" i="24"/>
  <c r="F117" i="24"/>
  <c r="F125" i="24"/>
  <c r="F133" i="24"/>
  <c r="D40" i="24"/>
  <c r="D48" i="24"/>
  <c r="D56" i="24"/>
  <c r="D64" i="24"/>
  <c r="D72" i="24"/>
  <c r="D80" i="24"/>
  <c r="D88" i="24"/>
  <c r="L37" i="24"/>
  <c r="L45" i="24"/>
  <c r="L53" i="24"/>
  <c r="L61" i="24"/>
  <c r="L69" i="24"/>
  <c r="L77" i="24"/>
  <c r="L85" i="24"/>
  <c r="L93" i="24"/>
  <c r="L101" i="24"/>
  <c r="L109" i="24"/>
  <c r="L117" i="24"/>
  <c r="L125" i="24"/>
  <c r="L133" i="24"/>
  <c r="J40" i="24"/>
  <c r="J48" i="24"/>
  <c r="J56" i="24"/>
  <c r="J64" i="24"/>
  <c r="J72" i="24"/>
  <c r="J80" i="24"/>
  <c r="J88" i="24"/>
  <c r="J96" i="24"/>
  <c r="J104" i="24"/>
  <c r="J112" i="24"/>
  <c r="J120" i="24"/>
  <c r="J128" i="24"/>
  <c r="J136" i="24"/>
  <c r="H35" i="24"/>
  <c r="H43" i="24"/>
  <c r="H51" i="24"/>
  <c r="H59" i="24"/>
  <c r="H67" i="24"/>
  <c r="H75" i="24"/>
  <c r="H83" i="24"/>
  <c r="H91" i="24"/>
  <c r="H99" i="24"/>
  <c r="H107" i="24"/>
  <c r="H115" i="24"/>
  <c r="H123" i="24"/>
  <c r="H131" i="24"/>
  <c r="H139" i="24"/>
  <c r="F38" i="24"/>
  <c r="F46" i="24"/>
  <c r="F54" i="24"/>
  <c r="F62" i="24"/>
  <c r="F70" i="24"/>
  <c r="F78" i="24"/>
  <c r="F86" i="24"/>
  <c r="F94" i="24"/>
  <c r="F102" i="24"/>
  <c r="F110" i="24"/>
  <c r="F118" i="24"/>
  <c r="F126" i="24"/>
  <c r="F134" i="24"/>
  <c r="D33" i="24"/>
  <c r="D41" i="24"/>
  <c r="D49" i="24"/>
  <c r="D57" i="24"/>
  <c r="D65" i="24"/>
  <c r="D73" i="24"/>
  <c r="D81" i="24"/>
  <c r="D89" i="24"/>
  <c r="D97" i="24"/>
  <c r="D105" i="24"/>
  <c r="D113" i="24"/>
  <c r="D121" i="24"/>
  <c r="D129" i="24"/>
  <c r="D137" i="24"/>
  <c r="C36" i="24"/>
  <c r="C44" i="24"/>
  <c r="C52" i="24"/>
  <c r="C60" i="24"/>
  <c r="C68" i="24"/>
  <c r="C76" i="24"/>
  <c r="C84" i="24"/>
  <c r="C92" i="24"/>
  <c r="C100" i="24"/>
  <c r="C108" i="24"/>
  <c r="C116" i="24"/>
  <c r="C124" i="24"/>
  <c r="C132" i="24"/>
  <c r="C140" i="24"/>
  <c r="C133" i="24"/>
  <c r="L38" i="24"/>
  <c r="L46" i="24"/>
  <c r="L54" i="24"/>
  <c r="L62" i="24"/>
  <c r="L70" i="24"/>
  <c r="L78" i="24"/>
  <c r="L86" i="24"/>
  <c r="L94" i="24"/>
  <c r="L102" i="24"/>
  <c r="L110" i="24"/>
  <c r="L118" i="24"/>
  <c r="L126" i="24"/>
  <c r="L134" i="24"/>
  <c r="J33" i="24"/>
  <c r="J41" i="24"/>
  <c r="J49" i="24"/>
  <c r="J57" i="24"/>
  <c r="J65" i="24"/>
  <c r="J73" i="24"/>
  <c r="J81" i="24"/>
  <c r="J89" i="24"/>
  <c r="J97" i="24"/>
  <c r="J105" i="24"/>
  <c r="J113" i="24"/>
  <c r="J121" i="24"/>
  <c r="J129" i="24"/>
  <c r="J137" i="24"/>
  <c r="H36" i="24"/>
  <c r="H44" i="24"/>
  <c r="H52" i="24"/>
  <c r="H60" i="24"/>
  <c r="H68" i="24"/>
  <c r="H76" i="24"/>
  <c r="H84" i="24"/>
  <c r="H92" i="24"/>
  <c r="H100" i="24"/>
  <c r="H108" i="24"/>
  <c r="H116" i="24"/>
  <c r="H124" i="24"/>
  <c r="H132" i="24"/>
  <c r="H140" i="24"/>
  <c r="F39" i="24"/>
  <c r="F47" i="24"/>
  <c r="F55" i="24"/>
  <c r="F63" i="24"/>
  <c r="F71" i="24"/>
  <c r="F79" i="24"/>
  <c r="F87" i="24"/>
  <c r="F95" i="24"/>
  <c r="F103" i="24"/>
  <c r="F111" i="24"/>
  <c r="F119" i="24"/>
  <c r="F127" i="24"/>
  <c r="F135" i="24"/>
  <c r="D34" i="24"/>
  <c r="D42" i="24"/>
  <c r="D50" i="24"/>
  <c r="D58" i="24"/>
  <c r="D66" i="24"/>
  <c r="D74" i="24"/>
  <c r="D82" i="24"/>
  <c r="D90" i="24"/>
  <c r="D98" i="24"/>
  <c r="D106" i="24"/>
  <c r="D114" i="24"/>
  <c r="D122" i="24"/>
  <c r="D130" i="24"/>
  <c r="D138" i="24"/>
  <c r="C37" i="24"/>
  <c r="C45" i="24"/>
  <c r="C53" i="24"/>
  <c r="C61" i="24"/>
  <c r="C69" i="24"/>
  <c r="C77" i="24"/>
  <c r="C85" i="24"/>
  <c r="C93" i="24"/>
  <c r="C101" i="24"/>
  <c r="C109" i="24"/>
  <c r="C117" i="24"/>
  <c r="C125" i="24"/>
  <c r="L39" i="24"/>
  <c r="L71" i="24"/>
  <c r="L103" i="24"/>
  <c r="L135" i="24"/>
  <c r="J58" i="24"/>
  <c r="J90" i="24"/>
  <c r="J122" i="24"/>
  <c r="H45" i="24"/>
  <c r="H77" i="24"/>
  <c r="H109" i="24"/>
  <c r="F64" i="24"/>
  <c r="F96" i="24"/>
  <c r="F128" i="24"/>
  <c r="D51" i="24"/>
  <c r="D83" i="24"/>
  <c r="D115" i="24"/>
  <c r="D136" i="24"/>
  <c r="C47" i="24"/>
  <c r="C70" i="24"/>
  <c r="C91" i="24"/>
  <c r="C111" i="24"/>
  <c r="C134" i="24"/>
  <c r="D140" i="24"/>
  <c r="C95" i="24"/>
  <c r="C136" i="24"/>
  <c r="L80" i="24"/>
  <c r="J67" i="24"/>
  <c r="J131" i="24"/>
  <c r="H118" i="24"/>
  <c r="F41" i="24"/>
  <c r="F137" i="24"/>
  <c r="D92" i="24"/>
  <c r="C55" i="24"/>
  <c r="C99" i="24"/>
  <c r="J107" i="24"/>
  <c r="F49" i="24"/>
  <c r="D36" i="24"/>
  <c r="C62" i="24"/>
  <c r="C126" i="24"/>
  <c r="J50" i="24"/>
  <c r="H37" i="24"/>
  <c r="F56" i="24"/>
  <c r="D43" i="24"/>
  <c r="C43" i="24"/>
  <c r="C127" i="24"/>
  <c r="L128" i="24"/>
  <c r="H38" i="24"/>
  <c r="F57" i="24"/>
  <c r="D76" i="24"/>
  <c r="C46" i="24"/>
  <c r="L40" i="24"/>
  <c r="L72" i="24"/>
  <c r="L104" i="24"/>
  <c r="L136" i="24"/>
  <c r="J59" i="24"/>
  <c r="J91" i="24"/>
  <c r="J123" i="24"/>
  <c r="H46" i="24"/>
  <c r="H78" i="24"/>
  <c r="H110" i="24"/>
  <c r="F33" i="24"/>
  <c r="F65" i="24"/>
  <c r="F97" i="24"/>
  <c r="F129" i="24"/>
  <c r="D52" i="24"/>
  <c r="D84" i="24"/>
  <c r="D116" i="24"/>
  <c r="D139" i="24"/>
  <c r="C51" i="24"/>
  <c r="C71" i="24"/>
  <c r="C94" i="24"/>
  <c r="C115" i="24"/>
  <c r="C135" i="24"/>
  <c r="C54" i="24"/>
  <c r="C118" i="24"/>
  <c r="L48" i="24"/>
  <c r="J35" i="24"/>
  <c r="J99" i="24"/>
  <c r="H86" i="24"/>
  <c r="F105" i="24"/>
  <c r="D60" i="24"/>
  <c r="C35" i="24"/>
  <c r="C78" i="24"/>
  <c r="C119" i="24"/>
  <c r="J139" i="24"/>
  <c r="H126" i="24"/>
  <c r="F113" i="24"/>
  <c r="D100" i="24"/>
  <c r="C83" i="24"/>
  <c r="L95" i="24"/>
  <c r="J82" i="24"/>
  <c r="H69" i="24"/>
  <c r="F120" i="24"/>
  <c r="D107" i="24"/>
  <c r="C86" i="24"/>
  <c r="L96" i="24"/>
  <c r="J83" i="24"/>
  <c r="H134" i="24"/>
  <c r="F121" i="24"/>
  <c r="D132" i="24"/>
  <c r="C110" i="24"/>
  <c r="L47" i="24"/>
  <c r="L79" i="24"/>
  <c r="L111" i="24"/>
  <c r="J34" i="24"/>
  <c r="J66" i="24"/>
  <c r="J98" i="24"/>
  <c r="J130" i="24"/>
  <c r="H53" i="24"/>
  <c r="H85" i="24"/>
  <c r="H117" i="24"/>
  <c r="F40" i="24"/>
  <c r="F72" i="24"/>
  <c r="F104" i="24"/>
  <c r="F136" i="24"/>
  <c r="D59" i="24"/>
  <c r="D91" i="24"/>
  <c r="D120" i="24"/>
  <c r="C75" i="24"/>
  <c r="L112" i="24"/>
  <c r="H54" i="24"/>
  <c r="F73" i="24"/>
  <c r="D123" i="24"/>
  <c r="C139" i="24"/>
  <c r="H94" i="24"/>
  <c r="D128" i="24"/>
  <c r="L63" i="24"/>
  <c r="H133" i="24"/>
  <c r="D131" i="24"/>
  <c r="J51" i="24"/>
  <c r="H70" i="24"/>
  <c r="D44" i="24"/>
  <c r="C87" i="24"/>
  <c r="L55" i="24"/>
  <c r="L87" i="24"/>
  <c r="L119" i="24"/>
  <c r="J42" i="24"/>
  <c r="J74" i="24"/>
  <c r="J106" i="24"/>
  <c r="J138" i="24"/>
  <c r="H61" i="24"/>
  <c r="H93" i="24"/>
  <c r="H125" i="24"/>
  <c r="F48" i="24"/>
  <c r="F80" i="24"/>
  <c r="F112" i="24"/>
  <c r="D35" i="24"/>
  <c r="D67" i="24"/>
  <c r="D99" i="24"/>
  <c r="D124" i="24"/>
  <c r="C38" i="24"/>
  <c r="C59" i="24"/>
  <c r="C79" i="24"/>
  <c r="C102" i="24"/>
  <c r="C123" i="24"/>
  <c r="L56" i="24"/>
  <c r="L88" i="24"/>
  <c r="L120" i="24"/>
  <c r="J43" i="24"/>
  <c r="J75" i="24"/>
  <c r="H62" i="24"/>
  <c r="F81" i="24"/>
  <c r="D68" i="24"/>
  <c r="C39" i="24"/>
  <c r="C103" i="24"/>
  <c r="L127" i="24"/>
  <c r="J114" i="24"/>
  <c r="H101" i="24"/>
  <c r="F88" i="24"/>
  <c r="D75" i="24"/>
  <c r="C63" i="24"/>
  <c r="C107" i="24"/>
  <c r="L64" i="24"/>
  <c r="J115" i="24"/>
  <c r="H102" i="24"/>
  <c r="F89" i="24"/>
  <c r="D108" i="24"/>
  <c r="C67" i="24"/>
  <c r="C131" i="24"/>
  <c r="E138" i="24"/>
  <c r="G138" i="24"/>
  <c r="K129" i="24"/>
  <c r="M37" i="14"/>
  <c r="E37" i="14"/>
  <c r="D39" i="14"/>
  <c r="M41" i="14"/>
  <c r="E41" i="14"/>
  <c r="K40" i="14"/>
  <c r="L38" i="14"/>
  <c r="D37" i="14"/>
  <c r="K37" i="14"/>
  <c r="R38" i="14"/>
  <c r="J38" i="14"/>
  <c r="D41" i="14"/>
  <c r="K41" i="14"/>
  <c r="Q40" i="14"/>
  <c r="I40" i="14"/>
  <c r="G39" i="14"/>
  <c r="R37" i="14"/>
  <c r="J37" i="14"/>
  <c r="Q39" i="14"/>
  <c r="L37" i="14"/>
  <c r="D38" i="14"/>
  <c r="K38" i="14"/>
  <c r="D40" i="14"/>
  <c r="L41" i="14"/>
  <c r="R40" i="14"/>
  <c r="J40" i="14"/>
  <c r="P39" i="14"/>
  <c r="H39" i="14"/>
  <c r="Q38" i="14"/>
  <c r="I38" i="14"/>
  <c r="R41" i="14"/>
  <c r="J41" i="14"/>
  <c r="P40" i="14"/>
  <c r="H40" i="14"/>
  <c r="N39" i="14"/>
  <c r="F39" i="14"/>
  <c r="O39" i="14"/>
  <c r="Q37" i="14"/>
  <c r="I37" i="14"/>
  <c r="P38" i="14"/>
  <c r="H38" i="14"/>
  <c r="Q41" i="14"/>
  <c r="I41" i="14"/>
  <c r="O40" i="14"/>
  <c r="G40" i="14"/>
  <c r="M39" i="14"/>
  <c r="E39" i="14"/>
  <c r="I39" i="14"/>
  <c r="P37" i="14"/>
  <c r="H37" i="14"/>
  <c r="O38" i="14"/>
  <c r="G38" i="14"/>
  <c r="P41" i="14"/>
  <c r="H41" i="14"/>
  <c r="N40" i="14"/>
  <c r="F40" i="14"/>
  <c r="L39" i="14"/>
  <c r="O37" i="14"/>
  <c r="G37" i="14"/>
  <c r="N38" i="14"/>
  <c r="F38" i="14"/>
  <c r="O41" i="14"/>
  <c r="G41" i="14"/>
  <c r="M40" i="14"/>
  <c r="E40" i="14"/>
  <c r="K39" i="14"/>
  <c r="N37" i="14"/>
  <c r="F37" i="14"/>
  <c r="M38" i="14"/>
  <c r="E38" i="14"/>
  <c r="N41" i="14"/>
  <c r="F41" i="14"/>
  <c r="L40" i="14"/>
  <c r="R39" i="14"/>
  <c r="J39" i="14"/>
  <c r="B32" i="24"/>
  <c r="D1" i="19" a="1"/>
  <c r="D1" i="19" s="1"/>
  <c r="B8" i="21" a="1"/>
  <c r="C7" i="21"/>
  <c r="K135" i="24" l="1"/>
  <c r="I129" i="24"/>
  <c r="G137" i="24"/>
  <c r="D32" i="24"/>
  <c r="J32" i="24"/>
  <c r="F32" i="24"/>
  <c r="L32" i="24"/>
  <c r="H32" i="24"/>
  <c r="C32" i="24"/>
  <c r="M137" i="24"/>
  <c r="G135" i="24"/>
  <c r="K139" i="24"/>
  <c r="E135" i="24"/>
  <c r="G139" i="24"/>
  <c r="I100" i="24"/>
  <c r="E130" i="24"/>
  <c r="I140" i="24"/>
  <c r="E134" i="24"/>
  <c r="M138" i="24"/>
  <c r="E139" i="24"/>
  <c r="I139" i="24"/>
  <c r="I135" i="24"/>
  <c r="G133" i="24"/>
  <c r="I136" i="24"/>
  <c r="I131" i="24"/>
  <c r="G140" i="24"/>
  <c r="M134" i="24"/>
  <c r="I138" i="24"/>
  <c r="G129" i="24"/>
  <c r="K137" i="24"/>
  <c r="I133" i="24"/>
  <c r="E137" i="24"/>
  <c r="K132" i="24"/>
  <c r="M133" i="24"/>
  <c r="G134" i="24"/>
  <c r="E132" i="24"/>
  <c r="M135" i="24"/>
  <c r="K131" i="24"/>
  <c r="G131" i="24"/>
  <c r="I132" i="24"/>
  <c r="G136" i="24"/>
  <c r="M140" i="24"/>
  <c r="G132" i="24"/>
  <c r="M130" i="24"/>
  <c r="I134" i="24"/>
  <c r="M136" i="24"/>
  <c r="E131" i="24"/>
  <c r="K133" i="24"/>
  <c r="E140" i="24"/>
  <c r="K138" i="24"/>
  <c r="E133" i="24"/>
  <c r="M131" i="24"/>
  <c r="K140" i="24"/>
  <c r="M132" i="24"/>
  <c r="I137" i="24"/>
  <c r="K130" i="24"/>
  <c r="I130" i="24"/>
  <c r="E129" i="24"/>
  <c r="K136" i="24"/>
  <c r="K134" i="24"/>
  <c r="E136" i="24"/>
  <c r="M139" i="24"/>
  <c r="G130" i="24"/>
  <c r="M95" i="24"/>
  <c r="G112" i="24"/>
  <c r="E82" i="24"/>
  <c r="E93" i="24"/>
  <c r="C116" i="21"/>
  <c r="D116" i="23"/>
  <c r="C115" i="21"/>
  <c r="D115" i="23"/>
  <c r="C114" i="23"/>
  <c r="C115" i="23"/>
  <c r="C114" i="21"/>
  <c r="D114" i="23"/>
  <c r="E74" i="24"/>
  <c r="E86" i="24"/>
  <c r="C113" i="21"/>
  <c r="D113" i="23"/>
  <c r="C112" i="23"/>
  <c r="C113" i="23"/>
  <c r="C112" i="21"/>
  <c r="D112" i="23"/>
  <c r="C111" i="21"/>
  <c r="D111" i="23"/>
  <c r="C110" i="23"/>
  <c r="C111" i="23"/>
  <c r="C110" i="21"/>
  <c r="D110" i="23"/>
  <c r="C109" i="21"/>
  <c r="D109" i="23"/>
  <c r="C108" i="23"/>
  <c r="C109" i="23"/>
  <c r="C108" i="21"/>
  <c r="D108" i="23"/>
  <c r="C9" i="23"/>
  <c r="C17" i="23"/>
  <c r="C25" i="23"/>
  <c r="C33" i="23"/>
  <c r="C41" i="23"/>
  <c r="C49" i="23"/>
  <c r="C57" i="23"/>
  <c r="C65" i="23"/>
  <c r="C73" i="23"/>
  <c r="C81" i="23"/>
  <c r="C89" i="23"/>
  <c r="C97" i="23"/>
  <c r="C105" i="23"/>
  <c r="C67" i="23"/>
  <c r="C107" i="23"/>
  <c r="C31" i="23"/>
  <c r="C55" i="23"/>
  <c r="C95" i="23"/>
  <c r="C10" i="23"/>
  <c r="C18" i="23"/>
  <c r="C26" i="23"/>
  <c r="C34" i="23"/>
  <c r="C42" i="23"/>
  <c r="C50" i="23"/>
  <c r="C58" i="23"/>
  <c r="C66" i="23"/>
  <c r="C74" i="23"/>
  <c r="C82" i="23"/>
  <c r="C90" i="23"/>
  <c r="C98" i="23"/>
  <c r="C106" i="23"/>
  <c r="C51" i="23"/>
  <c r="C47" i="23"/>
  <c r="C11" i="23"/>
  <c r="C19" i="23"/>
  <c r="C27" i="23"/>
  <c r="C35" i="23"/>
  <c r="C43" i="23"/>
  <c r="C75" i="23"/>
  <c r="C83" i="23"/>
  <c r="C91" i="23"/>
  <c r="C87" i="23"/>
  <c r="C12" i="23"/>
  <c r="C20" i="23"/>
  <c r="C28" i="23"/>
  <c r="C36" i="23"/>
  <c r="C44" i="23"/>
  <c r="C52" i="23"/>
  <c r="C60" i="23"/>
  <c r="C68" i="23"/>
  <c r="C76" i="23"/>
  <c r="C84" i="23"/>
  <c r="C92" i="23"/>
  <c r="C100" i="23"/>
  <c r="C22" i="23"/>
  <c r="C38" i="23"/>
  <c r="C54" i="23"/>
  <c r="C70" i="23"/>
  <c r="C86" i="23"/>
  <c r="C102" i="23"/>
  <c r="C23" i="23"/>
  <c r="C71" i="23"/>
  <c r="C13" i="23"/>
  <c r="C21" i="23"/>
  <c r="C29" i="23"/>
  <c r="C37" i="23"/>
  <c r="C45" i="23"/>
  <c r="C53" i="23"/>
  <c r="C61" i="23"/>
  <c r="C69" i="23"/>
  <c r="C77" i="23"/>
  <c r="C85" i="23"/>
  <c r="C93" i="23"/>
  <c r="C101" i="23"/>
  <c r="C14" i="23"/>
  <c r="C30" i="23"/>
  <c r="C46" i="23"/>
  <c r="C62" i="23"/>
  <c r="C78" i="23"/>
  <c r="C94" i="23"/>
  <c r="C15" i="23"/>
  <c r="C63" i="23"/>
  <c r="C103" i="23"/>
  <c r="C16" i="23"/>
  <c r="C24" i="23"/>
  <c r="C32" i="23"/>
  <c r="C40" i="23"/>
  <c r="C48" i="23"/>
  <c r="C56" i="23"/>
  <c r="C64" i="23"/>
  <c r="C72" i="23"/>
  <c r="C80" i="23"/>
  <c r="C88" i="23"/>
  <c r="C96" i="23"/>
  <c r="C104" i="23"/>
  <c r="C59" i="23"/>
  <c r="C99" i="23"/>
  <c r="C39" i="23"/>
  <c r="C79" i="23"/>
  <c r="D9" i="23"/>
  <c r="D63" i="23"/>
  <c r="D103" i="23"/>
  <c r="D34" i="23"/>
  <c r="D80" i="23"/>
  <c r="D16" i="23"/>
  <c r="D78" i="23"/>
  <c r="D14" i="23"/>
  <c r="D77" i="23"/>
  <c r="D13" i="23"/>
  <c r="D76" i="23"/>
  <c r="D12" i="23"/>
  <c r="D75" i="23"/>
  <c r="D11" i="23"/>
  <c r="D81" i="23"/>
  <c r="D17" i="23"/>
  <c r="D86" i="23"/>
  <c r="D25" i="23"/>
  <c r="D31" i="23"/>
  <c r="D82" i="23"/>
  <c r="D106" i="23"/>
  <c r="D71" i="23"/>
  <c r="D72" i="23"/>
  <c r="D70" i="23"/>
  <c r="D69" i="23"/>
  <c r="D68" i="23"/>
  <c r="D67" i="23"/>
  <c r="D73" i="23"/>
  <c r="D27" i="23"/>
  <c r="D22" i="23"/>
  <c r="D83" i="23"/>
  <c r="D79" i="23"/>
  <c r="D50" i="23"/>
  <c r="D74" i="23"/>
  <c r="D39" i="23"/>
  <c r="D64" i="23"/>
  <c r="D62" i="23"/>
  <c r="D61" i="23"/>
  <c r="D60" i="23"/>
  <c r="D59" i="23"/>
  <c r="D65" i="23"/>
  <c r="D35" i="23"/>
  <c r="D95" i="23"/>
  <c r="D21" i="23"/>
  <c r="D15" i="23"/>
  <c r="D87" i="23"/>
  <c r="D18" i="23"/>
  <c r="D42" i="23"/>
  <c r="D56" i="23"/>
  <c r="D54" i="23"/>
  <c r="D53" i="23"/>
  <c r="D52" i="23"/>
  <c r="D51" i="23"/>
  <c r="D57" i="23"/>
  <c r="D41" i="23"/>
  <c r="D26" i="23"/>
  <c r="D85" i="23"/>
  <c r="D89" i="23"/>
  <c r="D55" i="23"/>
  <c r="D10" i="23"/>
  <c r="D48" i="23"/>
  <c r="D46" i="23"/>
  <c r="D45" i="23"/>
  <c r="D44" i="23"/>
  <c r="D107" i="23"/>
  <c r="D43" i="23"/>
  <c r="D49" i="23"/>
  <c r="D105" i="23"/>
  <c r="D33" i="23"/>
  <c r="D66" i="23"/>
  <c r="D19" i="23"/>
  <c r="D90" i="23"/>
  <c r="D23" i="23"/>
  <c r="D104" i="23"/>
  <c r="D40" i="23"/>
  <c r="D102" i="23"/>
  <c r="D38" i="23"/>
  <c r="D101" i="23"/>
  <c r="D37" i="23"/>
  <c r="D100" i="23"/>
  <c r="D36" i="23"/>
  <c r="D99" i="23"/>
  <c r="D97" i="23"/>
  <c r="D88" i="23"/>
  <c r="D20" i="23"/>
  <c r="D58" i="23"/>
  <c r="D47" i="23"/>
  <c r="D98" i="23"/>
  <c r="D96" i="23"/>
  <c r="D32" i="23"/>
  <c r="D94" i="23"/>
  <c r="D30" i="23"/>
  <c r="D93" i="23"/>
  <c r="D29" i="23"/>
  <c r="D92" i="23"/>
  <c r="D28" i="23"/>
  <c r="D91" i="23"/>
  <c r="D24" i="23"/>
  <c r="D84" i="23"/>
  <c r="E35" i="24"/>
  <c r="E99" i="24"/>
  <c r="E36" i="24"/>
  <c r="E100" i="24"/>
  <c r="E53" i="24"/>
  <c r="C9" i="21"/>
  <c r="C17" i="21"/>
  <c r="C25" i="21"/>
  <c r="C33" i="21"/>
  <c r="C73" i="21"/>
  <c r="C81" i="21"/>
  <c r="C10" i="21"/>
  <c r="C18" i="21"/>
  <c r="C26" i="21"/>
  <c r="C34" i="21"/>
  <c r="C42" i="21"/>
  <c r="C50" i="21"/>
  <c r="C58" i="21"/>
  <c r="C66" i="21"/>
  <c r="C74" i="21"/>
  <c r="C82" i="21"/>
  <c r="C90" i="21"/>
  <c r="C98" i="21"/>
  <c r="C106" i="21"/>
  <c r="C11" i="21"/>
  <c r="C19" i="21"/>
  <c r="C27" i="21"/>
  <c r="C35" i="21"/>
  <c r="C43" i="21"/>
  <c r="C51" i="21"/>
  <c r="C59" i="21"/>
  <c r="C67" i="21"/>
  <c r="C75" i="21"/>
  <c r="C83" i="21"/>
  <c r="C91" i="21"/>
  <c r="C99" i="21"/>
  <c r="C107" i="21"/>
  <c r="C12" i="21"/>
  <c r="C20" i="21"/>
  <c r="C28" i="21"/>
  <c r="C36" i="21"/>
  <c r="C44" i="21"/>
  <c r="C52" i="21"/>
  <c r="C60" i="21"/>
  <c r="C68" i="21"/>
  <c r="C76" i="21"/>
  <c r="C84" i="21"/>
  <c r="C92" i="21"/>
  <c r="C100" i="21"/>
  <c r="C40" i="21"/>
  <c r="C64" i="21"/>
  <c r="C96" i="21"/>
  <c r="C41" i="21"/>
  <c r="C105" i="21"/>
  <c r="C13" i="21"/>
  <c r="C21" i="21"/>
  <c r="C29" i="21"/>
  <c r="C37" i="21"/>
  <c r="C45" i="21"/>
  <c r="C53" i="21"/>
  <c r="C61" i="21"/>
  <c r="C69" i="21"/>
  <c r="C77" i="21"/>
  <c r="C85" i="21"/>
  <c r="C93" i="21"/>
  <c r="C101" i="21"/>
  <c r="C24" i="21"/>
  <c r="C48" i="21"/>
  <c r="C80" i="21"/>
  <c r="C49" i="21"/>
  <c r="C14" i="21"/>
  <c r="C22" i="21"/>
  <c r="C30" i="21"/>
  <c r="C38" i="21"/>
  <c r="C46" i="21"/>
  <c r="C54" i="21"/>
  <c r="C62" i="21"/>
  <c r="C70" i="21"/>
  <c r="C78" i="21"/>
  <c r="C86" i="21"/>
  <c r="C94" i="21"/>
  <c r="C102" i="21"/>
  <c r="C32" i="21"/>
  <c r="C72" i="21"/>
  <c r="C104" i="21"/>
  <c r="C65" i="21"/>
  <c r="C97" i="21"/>
  <c r="C15" i="21"/>
  <c r="C23" i="21"/>
  <c r="C31" i="21"/>
  <c r="C39" i="21"/>
  <c r="C47" i="21"/>
  <c r="C55" i="21"/>
  <c r="C63" i="21"/>
  <c r="C71" i="21"/>
  <c r="C79" i="21"/>
  <c r="C87" i="21"/>
  <c r="C95" i="21"/>
  <c r="C103" i="21"/>
  <c r="C16" i="21"/>
  <c r="C56" i="21"/>
  <c r="C88" i="21"/>
  <c r="C57" i="21"/>
  <c r="C89" i="21"/>
  <c r="L9" i="21"/>
  <c r="K10" i="21"/>
  <c r="J11" i="21"/>
  <c r="I12" i="21"/>
  <c r="H13" i="21"/>
  <c r="G14" i="21"/>
  <c r="F15" i="21"/>
  <c r="E16" i="21"/>
  <c r="L17" i="21"/>
  <c r="K18" i="21"/>
  <c r="J19" i="21"/>
  <c r="I20" i="21"/>
  <c r="H21" i="21"/>
  <c r="G22" i="21"/>
  <c r="F23" i="21"/>
  <c r="E24" i="21"/>
  <c r="L25" i="21"/>
  <c r="K26" i="21"/>
  <c r="J27" i="21"/>
  <c r="I28" i="21"/>
  <c r="H29" i="21"/>
  <c r="G30" i="21"/>
  <c r="F31" i="21"/>
  <c r="E32" i="21"/>
  <c r="L33" i="21"/>
  <c r="K34" i="21"/>
  <c r="J35" i="21"/>
  <c r="I36" i="21"/>
  <c r="H37" i="21"/>
  <c r="G38" i="21"/>
  <c r="F39" i="21"/>
  <c r="E40" i="21"/>
  <c r="L41" i="21"/>
  <c r="K42" i="21"/>
  <c r="J43" i="21"/>
  <c r="I44" i="21"/>
  <c r="H45" i="21"/>
  <c r="G46" i="21"/>
  <c r="F47" i="21"/>
  <c r="E48" i="21"/>
  <c r="L49" i="21"/>
  <c r="K50" i="21"/>
  <c r="J51" i="21"/>
  <c r="I52" i="21"/>
  <c r="H53" i="21"/>
  <c r="G54" i="21"/>
  <c r="F55" i="21"/>
  <c r="E56" i="21"/>
  <c r="L57" i="21"/>
  <c r="K58" i="21"/>
  <c r="J59" i="21"/>
  <c r="I60" i="21"/>
  <c r="H61" i="21"/>
  <c r="G62" i="21"/>
  <c r="F63" i="21"/>
  <c r="E64" i="21"/>
  <c r="L65" i="21"/>
  <c r="K66" i="21"/>
  <c r="J67" i="21"/>
  <c r="I68" i="21"/>
  <c r="H69" i="21"/>
  <c r="G70" i="21"/>
  <c r="F71" i="21"/>
  <c r="E72" i="21"/>
  <c r="L73" i="21"/>
  <c r="K74" i="21"/>
  <c r="J75" i="21"/>
  <c r="I76" i="21"/>
  <c r="H77" i="21"/>
  <c r="G78" i="21"/>
  <c r="F79" i="21"/>
  <c r="E80" i="21"/>
  <c r="L81" i="21"/>
  <c r="K82" i="21"/>
  <c r="E9" i="21"/>
  <c r="L10" i="21"/>
  <c r="K11" i="21"/>
  <c r="J12" i="21"/>
  <c r="I13" i="21"/>
  <c r="H14" i="21"/>
  <c r="G15" i="21"/>
  <c r="F16" i="21"/>
  <c r="E17" i="21"/>
  <c r="L18" i="21"/>
  <c r="K19" i="21"/>
  <c r="J20" i="21"/>
  <c r="I21" i="21"/>
  <c r="H22" i="21"/>
  <c r="G23" i="21"/>
  <c r="F24" i="21"/>
  <c r="E25" i="21"/>
  <c r="L26" i="21"/>
  <c r="K27" i="21"/>
  <c r="J28" i="21"/>
  <c r="I29" i="21"/>
  <c r="H30" i="21"/>
  <c r="G31" i="21"/>
  <c r="F32" i="21"/>
  <c r="E33" i="21"/>
  <c r="L34" i="21"/>
  <c r="K35" i="21"/>
  <c r="J36" i="21"/>
  <c r="I37" i="21"/>
  <c r="H38" i="21"/>
  <c r="G39" i="21"/>
  <c r="F40" i="21"/>
  <c r="E41" i="21"/>
  <c r="L42" i="21"/>
  <c r="K43" i="21"/>
  <c r="J44" i="21"/>
  <c r="I45" i="21"/>
  <c r="H46" i="21"/>
  <c r="G47" i="21"/>
  <c r="F48" i="21"/>
  <c r="E49" i="21"/>
  <c r="L50" i="21"/>
  <c r="K51" i="21"/>
  <c r="J52" i="21"/>
  <c r="I53" i="21"/>
  <c r="H54" i="21"/>
  <c r="G55" i="21"/>
  <c r="F56" i="21"/>
  <c r="E57" i="21"/>
  <c r="F9" i="21"/>
  <c r="E10" i="21"/>
  <c r="L11" i="21"/>
  <c r="K12" i="21"/>
  <c r="J13" i="21"/>
  <c r="I14" i="21"/>
  <c r="H15" i="21"/>
  <c r="G16" i="21"/>
  <c r="F17" i="21"/>
  <c r="E18" i="21"/>
  <c r="L19" i="21"/>
  <c r="K20" i="21"/>
  <c r="J21" i="21"/>
  <c r="I22" i="21"/>
  <c r="H23" i="21"/>
  <c r="G24" i="21"/>
  <c r="F25" i="21"/>
  <c r="E26" i="21"/>
  <c r="L27" i="21"/>
  <c r="K28" i="21"/>
  <c r="J29" i="21"/>
  <c r="I30" i="21"/>
  <c r="H31" i="21"/>
  <c r="G32" i="21"/>
  <c r="F33" i="21"/>
  <c r="E34" i="21"/>
  <c r="L35" i="21"/>
  <c r="K36" i="21"/>
  <c r="J37" i="21"/>
  <c r="I38" i="21"/>
  <c r="H39" i="21"/>
  <c r="G40" i="21"/>
  <c r="F41" i="21"/>
  <c r="E42" i="21"/>
  <c r="L43" i="21"/>
  <c r="K44" i="21"/>
  <c r="J45" i="21"/>
  <c r="I46" i="21"/>
  <c r="H47" i="21"/>
  <c r="G48" i="21"/>
  <c r="F49" i="21"/>
  <c r="E50" i="21"/>
  <c r="L51" i="21"/>
  <c r="K52" i="21"/>
  <c r="J53" i="21"/>
  <c r="I54" i="21"/>
  <c r="H55" i="21"/>
  <c r="G56" i="21"/>
  <c r="F57" i="21"/>
  <c r="E58" i="21"/>
  <c r="L59" i="21"/>
  <c r="K60" i="21"/>
  <c r="J61" i="21"/>
  <c r="I62" i="21"/>
  <c r="H63" i="21"/>
  <c r="G64" i="21"/>
  <c r="F65" i="21"/>
  <c r="E66" i="21"/>
  <c r="L67" i="21"/>
  <c r="K68" i="21"/>
  <c r="J69" i="21"/>
  <c r="I70" i="21"/>
  <c r="H71" i="21"/>
  <c r="G72" i="21"/>
  <c r="F73" i="21"/>
  <c r="E74" i="21"/>
  <c r="L75" i="21"/>
  <c r="K76" i="21"/>
  <c r="J77" i="21"/>
  <c r="G9" i="21"/>
  <c r="F10" i="21"/>
  <c r="E11" i="21"/>
  <c r="L12" i="21"/>
  <c r="K13" i="21"/>
  <c r="J14" i="21"/>
  <c r="I15" i="21"/>
  <c r="H16" i="21"/>
  <c r="G17" i="21"/>
  <c r="F18" i="21"/>
  <c r="E19" i="21"/>
  <c r="L20" i="21"/>
  <c r="K21" i="21"/>
  <c r="J22" i="21"/>
  <c r="I23" i="21"/>
  <c r="H24" i="21"/>
  <c r="G25" i="21"/>
  <c r="F26" i="21"/>
  <c r="E27" i="21"/>
  <c r="L28" i="21"/>
  <c r="K29" i="21"/>
  <c r="J30" i="21"/>
  <c r="I31" i="21"/>
  <c r="H32" i="21"/>
  <c r="G33" i="21"/>
  <c r="F34" i="21"/>
  <c r="E35" i="21"/>
  <c r="L36" i="21"/>
  <c r="K37" i="21"/>
  <c r="J38" i="21"/>
  <c r="I39" i="21"/>
  <c r="H40" i="21"/>
  <c r="G41" i="21"/>
  <c r="H9" i="21"/>
  <c r="G10" i="21"/>
  <c r="F11" i="21"/>
  <c r="E12" i="21"/>
  <c r="L13" i="21"/>
  <c r="K14" i="21"/>
  <c r="J15" i="21"/>
  <c r="I16" i="21"/>
  <c r="H17" i="21"/>
  <c r="G18" i="21"/>
  <c r="F19" i="21"/>
  <c r="E20" i="21"/>
  <c r="L21" i="21"/>
  <c r="K22" i="21"/>
  <c r="J23" i="21"/>
  <c r="I24" i="21"/>
  <c r="H25" i="21"/>
  <c r="G26" i="21"/>
  <c r="F27" i="21"/>
  <c r="E28" i="21"/>
  <c r="L29" i="21"/>
  <c r="K30" i="21"/>
  <c r="J31" i="21"/>
  <c r="I32" i="21"/>
  <c r="H33" i="21"/>
  <c r="G34" i="21"/>
  <c r="F35" i="21"/>
  <c r="E36" i="21"/>
  <c r="L37" i="21"/>
  <c r="K38" i="21"/>
  <c r="J39" i="21"/>
  <c r="I40" i="21"/>
  <c r="I9" i="21"/>
  <c r="H10" i="21"/>
  <c r="G11" i="21"/>
  <c r="F12" i="21"/>
  <c r="E13" i="21"/>
  <c r="L14" i="21"/>
  <c r="K15" i="21"/>
  <c r="J16" i="21"/>
  <c r="I17" i="21"/>
  <c r="H18" i="21"/>
  <c r="G19" i="21"/>
  <c r="F20" i="21"/>
  <c r="E21" i="21"/>
  <c r="L22" i="21"/>
  <c r="K23" i="21"/>
  <c r="J24" i="21"/>
  <c r="I25" i="21"/>
  <c r="H26" i="21"/>
  <c r="G27" i="21"/>
  <c r="F28" i="21"/>
  <c r="E29" i="21"/>
  <c r="L30" i="21"/>
  <c r="K31" i="21"/>
  <c r="J32" i="21"/>
  <c r="I33" i="21"/>
  <c r="H34" i="21"/>
  <c r="G35" i="21"/>
  <c r="F36" i="21"/>
  <c r="E37" i="21"/>
  <c r="L38" i="21"/>
  <c r="K39" i="21"/>
  <c r="J40" i="21"/>
  <c r="I41" i="21"/>
  <c r="H42" i="21"/>
  <c r="G43" i="21"/>
  <c r="F44" i="21"/>
  <c r="E45" i="21"/>
  <c r="L46" i="21"/>
  <c r="K47" i="21"/>
  <c r="J48" i="21"/>
  <c r="I49" i="21"/>
  <c r="H50" i="21"/>
  <c r="G51" i="21"/>
  <c r="F52" i="21"/>
  <c r="E53" i="21"/>
  <c r="L54" i="21"/>
  <c r="K55" i="21"/>
  <c r="J56" i="21"/>
  <c r="I57" i="21"/>
  <c r="H58" i="21"/>
  <c r="G59" i="21"/>
  <c r="F60" i="21"/>
  <c r="E61" i="21"/>
  <c r="L62" i="21"/>
  <c r="K63" i="21"/>
  <c r="J64" i="21"/>
  <c r="I65" i="21"/>
  <c r="H66" i="21"/>
  <c r="G67" i="21"/>
  <c r="F68" i="21"/>
  <c r="E69" i="21"/>
  <c r="L70" i="21"/>
  <c r="K71" i="21"/>
  <c r="J72" i="21"/>
  <c r="I73" i="21"/>
  <c r="H74" i="21"/>
  <c r="G75" i="21"/>
  <c r="F76" i="21"/>
  <c r="E77" i="21"/>
  <c r="K9" i="21"/>
  <c r="J10" i="21"/>
  <c r="I11" i="21"/>
  <c r="H12" i="21"/>
  <c r="G13" i="21"/>
  <c r="F14" i="21"/>
  <c r="E15" i="21"/>
  <c r="L16" i="21"/>
  <c r="K17" i="21"/>
  <c r="J18" i="21"/>
  <c r="I19" i="21"/>
  <c r="H20" i="21"/>
  <c r="G21" i="21"/>
  <c r="F22" i="21"/>
  <c r="E23" i="21"/>
  <c r="L24" i="21"/>
  <c r="K25" i="21"/>
  <c r="J26" i="21"/>
  <c r="I27" i="21"/>
  <c r="H28" i="21"/>
  <c r="G29" i="21"/>
  <c r="F30" i="21"/>
  <c r="E31" i="21"/>
  <c r="L32" i="21"/>
  <c r="K33" i="21"/>
  <c r="J34" i="21"/>
  <c r="I35" i="21"/>
  <c r="H36" i="21"/>
  <c r="G37" i="21"/>
  <c r="F38" i="21"/>
  <c r="E39" i="21"/>
  <c r="L40" i="21"/>
  <c r="K41" i="21"/>
  <c r="J42" i="21"/>
  <c r="I43" i="21"/>
  <c r="H44" i="21"/>
  <c r="G45" i="21"/>
  <c r="F46" i="21"/>
  <c r="E47" i="21"/>
  <c r="L48" i="21"/>
  <c r="K49" i="21"/>
  <c r="J50" i="21"/>
  <c r="I51" i="21"/>
  <c r="H52" i="21"/>
  <c r="G53" i="21"/>
  <c r="F54" i="21"/>
  <c r="E55" i="21"/>
  <c r="L56" i="21"/>
  <c r="K57" i="21"/>
  <c r="J58" i="21"/>
  <c r="L15" i="21"/>
  <c r="E30" i="21"/>
  <c r="F37" i="21"/>
  <c r="G42" i="21"/>
  <c r="L44" i="21"/>
  <c r="H49" i="21"/>
  <c r="E54" i="21"/>
  <c r="I56" i="21"/>
  <c r="L58" i="21"/>
  <c r="G60" i="21"/>
  <c r="K61" i="21"/>
  <c r="E63" i="21"/>
  <c r="I64" i="21"/>
  <c r="H67" i="21"/>
  <c r="L68" i="21"/>
  <c r="F70" i="21"/>
  <c r="J71" i="21"/>
  <c r="E73" i="21"/>
  <c r="I74" i="21"/>
  <c r="G77" i="21"/>
  <c r="I78" i="21"/>
  <c r="I79" i="21"/>
  <c r="I80" i="21"/>
  <c r="I81" i="21"/>
  <c r="I82" i="21"/>
  <c r="I83" i="21"/>
  <c r="H84" i="21"/>
  <c r="G85" i="21"/>
  <c r="F86" i="21"/>
  <c r="E87" i="21"/>
  <c r="L88" i="21"/>
  <c r="K89" i="21"/>
  <c r="J90" i="21"/>
  <c r="I91" i="21"/>
  <c r="H92" i="21"/>
  <c r="G93" i="21"/>
  <c r="F94" i="21"/>
  <c r="E95" i="21"/>
  <c r="L96" i="21"/>
  <c r="K97" i="21"/>
  <c r="J98" i="21"/>
  <c r="I99" i="21"/>
  <c r="H100" i="21"/>
  <c r="G101" i="21"/>
  <c r="F102" i="21"/>
  <c r="E103" i="21"/>
  <c r="L104" i="21"/>
  <c r="K105" i="21"/>
  <c r="J106" i="21"/>
  <c r="I107" i="21"/>
  <c r="H108" i="21"/>
  <c r="G109" i="21"/>
  <c r="F110" i="21"/>
  <c r="E111" i="21"/>
  <c r="L112" i="21"/>
  <c r="K113" i="21"/>
  <c r="J114" i="21"/>
  <c r="I115" i="21"/>
  <c r="H116" i="21"/>
  <c r="G117" i="21"/>
  <c r="F118" i="21"/>
  <c r="E119" i="21"/>
  <c r="L120" i="21"/>
  <c r="K121" i="21"/>
  <c r="J122" i="21"/>
  <c r="J9" i="21"/>
  <c r="K16" i="21"/>
  <c r="L23" i="21"/>
  <c r="E38" i="21"/>
  <c r="I42" i="21"/>
  <c r="I47" i="21"/>
  <c r="J49" i="21"/>
  <c r="E52" i="21"/>
  <c r="J54" i="21"/>
  <c r="K56" i="21"/>
  <c r="E59" i="21"/>
  <c r="H60" i="21"/>
  <c r="L61" i="21"/>
  <c r="G63" i="21"/>
  <c r="K64" i="21"/>
  <c r="F66" i="21"/>
  <c r="I67" i="21"/>
  <c r="H70" i="21"/>
  <c r="L71" i="21"/>
  <c r="G73" i="21"/>
  <c r="J74" i="21"/>
  <c r="E76" i="21"/>
  <c r="I77" i="21"/>
  <c r="J78" i="21"/>
  <c r="J79" i="21"/>
  <c r="J80" i="21"/>
  <c r="J81" i="21"/>
  <c r="J82" i="21"/>
  <c r="J83" i="21"/>
  <c r="I84" i="21"/>
  <c r="H85" i="21"/>
  <c r="G86" i="21"/>
  <c r="F87" i="21"/>
  <c r="E88" i="21"/>
  <c r="L89" i="21"/>
  <c r="K90" i="21"/>
  <c r="J91" i="21"/>
  <c r="I92" i="21"/>
  <c r="H93" i="21"/>
  <c r="G94" i="21"/>
  <c r="F95" i="21"/>
  <c r="E96" i="21"/>
  <c r="L97" i="21"/>
  <c r="K98" i="21"/>
  <c r="J99" i="21"/>
  <c r="I100" i="21"/>
  <c r="H101" i="21"/>
  <c r="G102" i="21"/>
  <c r="F103" i="21"/>
  <c r="E104" i="21"/>
  <c r="L105" i="21"/>
  <c r="K106" i="21"/>
  <c r="J107" i="21"/>
  <c r="I108" i="21"/>
  <c r="H109" i="21"/>
  <c r="G110" i="21"/>
  <c r="F111" i="21"/>
  <c r="E112" i="21"/>
  <c r="L113" i="21"/>
  <c r="K114" i="21"/>
  <c r="J115" i="21"/>
  <c r="I116" i="21"/>
  <c r="H117" i="21"/>
  <c r="G118" i="21"/>
  <c r="F119" i="21"/>
  <c r="E120" i="21"/>
  <c r="L121" i="21"/>
  <c r="K122" i="21"/>
  <c r="J123" i="21"/>
  <c r="I124" i="21"/>
  <c r="H125" i="21"/>
  <c r="G126" i="21"/>
  <c r="I10" i="21"/>
  <c r="J17" i="21"/>
  <c r="K24" i="21"/>
  <c r="L31" i="21"/>
  <c r="E43" i="21"/>
  <c r="F45" i="21"/>
  <c r="J47" i="21"/>
  <c r="F50" i="21"/>
  <c r="G52" i="21"/>
  <c r="K54" i="21"/>
  <c r="G57" i="21"/>
  <c r="F59" i="21"/>
  <c r="J60" i="21"/>
  <c r="E62" i="21"/>
  <c r="I63" i="21"/>
  <c r="L64" i="21"/>
  <c r="G66" i="21"/>
  <c r="K67" i="21"/>
  <c r="F69" i="21"/>
  <c r="J70" i="21"/>
  <c r="H73" i="21"/>
  <c r="L74" i="21"/>
  <c r="G76" i="21"/>
  <c r="K77" i="21"/>
  <c r="K78" i="21"/>
  <c r="K79" i="21"/>
  <c r="K80" i="21"/>
  <c r="K81" i="21"/>
  <c r="L82" i="21"/>
  <c r="K83" i="21"/>
  <c r="J84" i="21"/>
  <c r="I85" i="21"/>
  <c r="H86" i="21"/>
  <c r="G87" i="21"/>
  <c r="F88" i="21"/>
  <c r="E89" i="21"/>
  <c r="L90" i="21"/>
  <c r="K91" i="21"/>
  <c r="J92" i="21"/>
  <c r="I93" i="21"/>
  <c r="H94" i="21"/>
  <c r="G95" i="21"/>
  <c r="F96" i="21"/>
  <c r="E97" i="21"/>
  <c r="L98" i="21"/>
  <c r="K99" i="21"/>
  <c r="J100" i="21"/>
  <c r="I101" i="21"/>
  <c r="H102" i="21"/>
  <c r="G103" i="21"/>
  <c r="F104" i="21"/>
  <c r="E105" i="21"/>
  <c r="L106" i="21"/>
  <c r="K107" i="21"/>
  <c r="J108" i="21"/>
  <c r="I109" i="21"/>
  <c r="H110" i="21"/>
  <c r="G111" i="21"/>
  <c r="F112" i="21"/>
  <c r="E113" i="21"/>
  <c r="L114" i="21"/>
  <c r="K115" i="21"/>
  <c r="J116" i="21"/>
  <c r="I117" i="21"/>
  <c r="H118" i="21"/>
  <c r="G119" i="21"/>
  <c r="F120" i="21"/>
  <c r="E121" i="21"/>
  <c r="L122" i="21"/>
  <c r="K123" i="21"/>
  <c r="J124" i="21"/>
  <c r="I125" i="21"/>
  <c r="H126" i="21"/>
  <c r="G127" i="21"/>
  <c r="F128" i="21"/>
  <c r="E129" i="21"/>
  <c r="L130" i="21"/>
  <c r="H11" i="21"/>
  <c r="I18" i="21"/>
  <c r="J25" i="21"/>
  <c r="K32" i="21"/>
  <c r="L39" i="21"/>
  <c r="F43" i="21"/>
  <c r="K45" i="21"/>
  <c r="L47" i="21"/>
  <c r="G50" i="21"/>
  <c r="L52" i="21"/>
  <c r="H57" i="21"/>
  <c r="H59" i="21"/>
  <c r="L60" i="21"/>
  <c r="F62" i="21"/>
  <c r="J63" i="21"/>
  <c r="E65" i="21"/>
  <c r="I66" i="21"/>
  <c r="G69" i="21"/>
  <c r="K70" i="21"/>
  <c r="F72" i="21"/>
  <c r="J73" i="21"/>
  <c r="E75" i="21"/>
  <c r="H76" i="21"/>
  <c r="L77" i="21"/>
  <c r="L78" i="21"/>
  <c r="L79" i="21"/>
  <c r="L80" i="21"/>
  <c r="L83" i="21"/>
  <c r="K84" i="21"/>
  <c r="J85" i="21"/>
  <c r="I86" i="21"/>
  <c r="H87" i="21"/>
  <c r="G88" i="21"/>
  <c r="F89" i="21"/>
  <c r="E90" i="21"/>
  <c r="L91" i="21"/>
  <c r="K92" i="21"/>
  <c r="J93" i="21"/>
  <c r="I94" i="21"/>
  <c r="H95" i="21"/>
  <c r="G96" i="21"/>
  <c r="F97" i="21"/>
  <c r="E98" i="21"/>
  <c r="L99" i="21"/>
  <c r="K100" i="21"/>
  <c r="J101" i="21"/>
  <c r="I102" i="21"/>
  <c r="H103" i="21"/>
  <c r="G104" i="21"/>
  <c r="F105" i="21"/>
  <c r="E106" i="21"/>
  <c r="L107" i="21"/>
  <c r="K108" i="21"/>
  <c r="J109" i="21"/>
  <c r="I110" i="21"/>
  <c r="H111" i="21"/>
  <c r="G112" i="21"/>
  <c r="F113" i="21"/>
  <c r="E114" i="21"/>
  <c r="L115" i="21"/>
  <c r="K116" i="21"/>
  <c r="J117" i="21"/>
  <c r="I118" i="21"/>
  <c r="H119" i="21"/>
  <c r="G120" i="21"/>
  <c r="F121" i="21"/>
  <c r="E122" i="21"/>
  <c r="L123" i="21"/>
  <c r="G12" i="21"/>
  <c r="H19" i="21"/>
  <c r="I26" i="21"/>
  <c r="J33" i="21"/>
  <c r="K40" i="21"/>
  <c r="H43" i="21"/>
  <c r="L45" i="21"/>
  <c r="H48" i="21"/>
  <c r="I50" i="21"/>
  <c r="I55" i="21"/>
  <c r="J57" i="21"/>
  <c r="I59" i="21"/>
  <c r="H62" i="21"/>
  <c r="L63" i="21"/>
  <c r="G65" i="21"/>
  <c r="J66" i="21"/>
  <c r="E68" i="21"/>
  <c r="I69" i="21"/>
  <c r="H72" i="21"/>
  <c r="K73" i="21"/>
  <c r="F75" i="21"/>
  <c r="J76" i="21"/>
  <c r="E81" i="21"/>
  <c r="E82" i="21"/>
  <c r="E83" i="21"/>
  <c r="L84" i="21"/>
  <c r="K85" i="21"/>
  <c r="J86" i="21"/>
  <c r="I87" i="21"/>
  <c r="H88" i="21"/>
  <c r="G89" i="21"/>
  <c r="F90" i="21"/>
  <c r="E91" i="21"/>
  <c r="L92" i="21"/>
  <c r="K93" i="21"/>
  <c r="J94" i="21"/>
  <c r="I95" i="21"/>
  <c r="H96" i="21"/>
  <c r="G97" i="21"/>
  <c r="F98" i="21"/>
  <c r="E99" i="21"/>
  <c r="L100" i="21"/>
  <c r="K101" i="21"/>
  <c r="J102" i="21"/>
  <c r="I103" i="21"/>
  <c r="H104" i="21"/>
  <c r="G105" i="21"/>
  <c r="F106" i="21"/>
  <c r="E107" i="21"/>
  <c r="L108" i="21"/>
  <c r="K109" i="21"/>
  <c r="J110" i="21"/>
  <c r="I111" i="21"/>
  <c r="H112" i="21"/>
  <c r="G113" i="21"/>
  <c r="F114" i="21"/>
  <c r="E115" i="21"/>
  <c r="L116" i="21"/>
  <c r="K117" i="21"/>
  <c r="J118" i="21"/>
  <c r="I119" i="21"/>
  <c r="H120" i="21"/>
  <c r="G121" i="21"/>
  <c r="F122" i="21"/>
  <c r="E123" i="21"/>
  <c r="L124" i="21"/>
  <c r="K125" i="21"/>
  <c r="J126" i="21"/>
  <c r="F13" i="21"/>
  <c r="G20" i="21"/>
  <c r="H27" i="21"/>
  <c r="I34" i="21"/>
  <c r="H41" i="21"/>
  <c r="E46" i="21"/>
  <c r="I48" i="21"/>
  <c r="E51" i="21"/>
  <c r="F53" i="21"/>
  <c r="J55" i="21"/>
  <c r="F58" i="21"/>
  <c r="K59" i="21"/>
  <c r="F61" i="21"/>
  <c r="J62" i="21"/>
  <c r="H65" i="21"/>
  <c r="L66" i="21"/>
  <c r="G68" i="21"/>
  <c r="K69" i="21"/>
  <c r="E71" i="21"/>
  <c r="I72" i="21"/>
  <c r="H75" i="21"/>
  <c r="L76" i="21"/>
  <c r="E78" i="21"/>
  <c r="E79" i="21"/>
  <c r="F80" i="21"/>
  <c r="F81" i="21"/>
  <c r="F82" i="21"/>
  <c r="F83" i="21"/>
  <c r="E84" i="21"/>
  <c r="L85" i="21"/>
  <c r="K86" i="21"/>
  <c r="J87" i="21"/>
  <c r="I88" i="21"/>
  <c r="H89" i="21"/>
  <c r="G90" i="21"/>
  <c r="F91" i="21"/>
  <c r="E92" i="21"/>
  <c r="L93" i="21"/>
  <c r="K94" i="21"/>
  <c r="J95" i="21"/>
  <c r="I96" i="21"/>
  <c r="H97" i="21"/>
  <c r="G98" i="21"/>
  <c r="F99" i="21"/>
  <c r="E100" i="21"/>
  <c r="L101" i="21"/>
  <c r="K102" i="21"/>
  <c r="J103" i="21"/>
  <c r="I104" i="21"/>
  <c r="H105" i="21"/>
  <c r="G106" i="21"/>
  <c r="F107" i="21"/>
  <c r="E108" i="21"/>
  <c r="L109" i="21"/>
  <c r="K110" i="21"/>
  <c r="J111" i="21"/>
  <c r="I112" i="21"/>
  <c r="H113" i="21"/>
  <c r="G114" i="21"/>
  <c r="F115" i="21"/>
  <c r="E116" i="21"/>
  <c r="L117" i="21"/>
  <c r="K118" i="21"/>
  <c r="J119" i="21"/>
  <c r="I120" i="21"/>
  <c r="H121" i="21"/>
  <c r="G122" i="21"/>
  <c r="F123" i="21"/>
  <c r="E124" i="21"/>
  <c r="E14" i="21"/>
  <c r="J41" i="21"/>
  <c r="F42" i="21"/>
  <c r="H51" i="21"/>
  <c r="E60" i="21"/>
  <c r="K65" i="21"/>
  <c r="I71" i="21"/>
  <c r="F77" i="21"/>
  <c r="H81" i="21"/>
  <c r="F85" i="21"/>
  <c r="K88" i="21"/>
  <c r="G92" i="21"/>
  <c r="L95" i="21"/>
  <c r="H99" i="21"/>
  <c r="I106" i="21"/>
  <c r="E110" i="21"/>
  <c r="J113" i="21"/>
  <c r="F117" i="21"/>
  <c r="K120" i="21"/>
  <c r="F124" i="21"/>
  <c r="J125" i="21"/>
  <c r="E130" i="21"/>
  <c r="E131" i="21"/>
  <c r="L132" i="21"/>
  <c r="K133" i="21"/>
  <c r="J134" i="21"/>
  <c r="I135" i="21"/>
  <c r="H136" i="21"/>
  <c r="G137" i="21"/>
  <c r="F138" i="21"/>
  <c r="E139" i="21"/>
  <c r="L140" i="21"/>
  <c r="K141" i="21"/>
  <c r="J142" i="21"/>
  <c r="I143" i="21"/>
  <c r="H144" i="21"/>
  <c r="G145" i="21"/>
  <c r="F146" i="21"/>
  <c r="E147" i="21"/>
  <c r="L148" i="21"/>
  <c r="K149" i="21"/>
  <c r="J150" i="21"/>
  <c r="I151" i="21"/>
  <c r="H152" i="21"/>
  <c r="G153" i="21"/>
  <c r="F154" i="21"/>
  <c r="E155" i="21"/>
  <c r="L156" i="21"/>
  <c r="K157" i="21"/>
  <c r="J158" i="21"/>
  <c r="I159" i="21"/>
  <c r="H160" i="21"/>
  <c r="G161" i="21"/>
  <c r="F162" i="21"/>
  <c r="E163" i="21"/>
  <c r="L164" i="21"/>
  <c r="K165" i="21"/>
  <c r="J166" i="21"/>
  <c r="I167" i="21"/>
  <c r="H168" i="21"/>
  <c r="G169" i="21"/>
  <c r="F170" i="21"/>
  <c r="E171" i="21"/>
  <c r="L172" i="21"/>
  <c r="K173" i="21"/>
  <c r="J174" i="21"/>
  <c r="I175" i="21"/>
  <c r="H176" i="21"/>
  <c r="F21" i="21"/>
  <c r="E44" i="21"/>
  <c r="K53" i="21"/>
  <c r="G61" i="21"/>
  <c r="E67" i="21"/>
  <c r="K72" i="21"/>
  <c r="F78" i="21"/>
  <c r="G82" i="21"/>
  <c r="I89" i="21"/>
  <c r="E93" i="21"/>
  <c r="J96" i="21"/>
  <c r="F100" i="21"/>
  <c r="K103" i="21"/>
  <c r="G107" i="21"/>
  <c r="L110" i="21"/>
  <c r="H114" i="21"/>
  <c r="I121" i="21"/>
  <c r="G124" i="21"/>
  <c r="L125" i="21"/>
  <c r="E127" i="21"/>
  <c r="E128" i="21"/>
  <c r="F129" i="21"/>
  <c r="F130" i="21"/>
  <c r="F131" i="21"/>
  <c r="E132" i="21"/>
  <c r="L133" i="21"/>
  <c r="K134" i="21"/>
  <c r="J135" i="21"/>
  <c r="I136" i="21"/>
  <c r="H137" i="21"/>
  <c r="G138" i="21"/>
  <c r="F139" i="21"/>
  <c r="E140" i="21"/>
  <c r="L141" i="21"/>
  <c r="K142" i="21"/>
  <c r="J143" i="21"/>
  <c r="I144" i="21"/>
  <c r="H145" i="21"/>
  <c r="G146" i="21"/>
  <c r="F147" i="21"/>
  <c r="E148" i="21"/>
  <c r="L149" i="21"/>
  <c r="K150" i="21"/>
  <c r="J151" i="21"/>
  <c r="I152" i="21"/>
  <c r="H153" i="21"/>
  <c r="G154" i="21"/>
  <c r="F155" i="21"/>
  <c r="E156" i="21"/>
  <c r="L157" i="21"/>
  <c r="K158" i="21"/>
  <c r="J159" i="21"/>
  <c r="I160" i="21"/>
  <c r="H161" i="21"/>
  <c r="G162" i="21"/>
  <c r="F163" i="21"/>
  <c r="E164" i="21"/>
  <c r="L165" i="21"/>
  <c r="K166" i="21"/>
  <c r="J167" i="21"/>
  <c r="I168" i="21"/>
  <c r="H169" i="21"/>
  <c r="G170" i="21"/>
  <c r="F171" i="21"/>
  <c r="E172" i="21"/>
  <c r="L173" i="21"/>
  <c r="K174" i="21"/>
  <c r="J175" i="21"/>
  <c r="I176" i="21"/>
  <c r="H177" i="21"/>
  <c r="G178" i="21"/>
  <c r="F179" i="21"/>
  <c r="E180" i="21"/>
  <c r="L181" i="21"/>
  <c r="K182" i="21"/>
  <c r="J183" i="21"/>
  <c r="I184" i="21"/>
  <c r="E22" i="21"/>
  <c r="G44" i="21"/>
  <c r="L53" i="21"/>
  <c r="I61" i="21"/>
  <c r="F67" i="21"/>
  <c r="L72" i="21"/>
  <c r="H78" i="21"/>
  <c r="H82" i="21"/>
  <c r="E86" i="21"/>
  <c r="J89" i="21"/>
  <c r="F93" i="21"/>
  <c r="K96" i="21"/>
  <c r="G100" i="21"/>
  <c r="L103" i="21"/>
  <c r="H107" i="21"/>
  <c r="I114" i="21"/>
  <c r="E118" i="21"/>
  <c r="J121" i="21"/>
  <c r="H124" i="21"/>
  <c r="F127" i="21"/>
  <c r="G128" i="21"/>
  <c r="G129" i="21"/>
  <c r="G130" i="21"/>
  <c r="G131" i="21"/>
  <c r="F132" i="21"/>
  <c r="E133" i="21"/>
  <c r="L134" i="21"/>
  <c r="K135" i="21"/>
  <c r="J136" i="21"/>
  <c r="I137" i="21"/>
  <c r="H138" i="21"/>
  <c r="G139" i="21"/>
  <c r="F140" i="21"/>
  <c r="E141" i="21"/>
  <c r="L142" i="21"/>
  <c r="K143" i="21"/>
  <c r="J144" i="21"/>
  <c r="I145" i="21"/>
  <c r="H146" i="21"/>
  <c r="G147" i="21"/>
  <c r="F148" i="21"/>
  <c r="E149" i="21"/>
  <c r="L150" i="21"/>
  <c r="K151" i="21"/>
  <c r="J152" i="21"/>
  <c r="I153" i="21"/>
  <c r="H154" i="21"/>
  <c r="G155" i="21"/>
  <c r="F156" i="21"/>
  <c r="E157" i="21"/>
  <c r="L158" i="21"/>
  <c r="K159" i="21"/>
  <c r="J160" i="21"/>
  <c r="I161" i="21"/>
  <c r="H162" i="21"/>
  <c r="G163" i="21"/>
  <c r="F164" i="21"/>
  <c r="E165" i="21"/>
  <c r="L166" i="21"/>
  <c r="K167" i="21"/>
  <c r="J168" i="21"/>
  <c r="I169" i="21"/>
  <c r="H170" i="21"/>
  <c r="G171" i="21"/>
  <c r="F172" i="21"/>
  <c r="E173" i="21"/>
  <c r="L174" i="21"/>
  <c r="K175" i="21"/>
  <c r="J176" i="21"/>
  <c r="I177" i="21"/>
  <c r="H178" i="21"/>
  <c r="G179" i="21"/>
  <c r="F180" i="21"/>
  <c r="E181" i="21"/>
  <c r="L182" i="21"/>
  <c r="K183" i="21"/>
  <c r="G28" i="21"/>
  <c r="J46" i="21"/>
  <c r="L55" i="21"/>
  <c r="K62" i="21"/>
  <c r="H68" i="21"/>
  <c r="F74" i="21"/>
  <c r="G79" i="21"/>
  <c r="G83" i="21"/>
  <c r="L86" i="21"/>
  <c r="H90" i="21"/>
  <c r="I97" i="21"/>
  <c r="E101" i="21"/>
  <c r="J104" i="21"/>
  <c r="F108" i="21"/>
  <c r="K111" i="21"/>
  <c r="G115" i="21"/>
  <c r="L118" i="21"/>
  <c r="H122" i="21"/>
  <c r="K124" i="21"/>
  <c r="E126" i="21"/>
  <c r="H127" i="21"/>
  <c r="H128" i="21"/>
  <c r="H129" i="21"/>
  <c r="H130" i="21"/>
  <c r="H131" i="21"/>
  <c r="G132" i="21"/>
  <c r="F133" i="21"/>
  <c r="E134" i="21"/>
  <c r="L135" i="21"/>
  <c r="K136" i="21"/>
  <c r="J137" i="21"/>
  <c r="I138" i="21"/>
  <c r="H139" i="21"/>
  <c r="G140" i="21"/>
  <c r="F141" i="21"/>
  <c r="E142" i="21"/>
  <c r="L143" i="21"/>
  <c r="K144" i="21"/>
  <c r="J145" i="21"/>
  <c r="I146" i="21"/>
  <c r="H147" i="21"/>
  <c r="G148" i="21"/>
  <c r="F149" i="21"/>
  <c r="E150" i="21"/>
  <c r="L151" i="21"/>
  <c r="K152" i="21"/>
  <c r="J153" i="21"/>
  <c r="I154" i="21"/>
  <c r="H155" i="21"/>
  <c r="G156" i="21"/>
  <c r="F157" i="21"/>
  <c r="E158" i="21"/>
  <c r="L159" i="21"/>
  <c r="K160" i="21"/>
  <c r="J161" i="21"/>
  <c r="I162" i="21"/>
  <c r="H163" i="21"/>
  <c r="G164" i="21"/>
  <c r="F165" i="21"/>
  <c r="E166" i="21"/>
  <c r="L167" i="21"/>
  <c r="K168" i="21"/>
  <c r="J169" i="21"/>
  <c r="I170" i="21"/>
  <c r="H171" i="21"/>
  <c r="G172" i="21"/>
  <c r="F173" i="21"/>
  <c r="E174" i="21"/>
  <c r="L175" i="21"/>
  <c r="K176" i="21"/>
  <c r="J177" i="21"/>
  <c r="I178" i="21"/>
  <c r="H179" i="21"/>
  <c r="G180" i="21"/>
  <c r="F181" i="21"/>
  <c r="E182" i="21"/>
  <c r="L183" i="21"/>
  <c r="F29" i="21"/>
  <c r="K46" i="21"/>
  <c r="H56" i="21"/>
  <c r="J68" i="21"/>
  <c r="G74" i="21"/>
  <c r="H79" i="21"/>
  <c r="H83" i="21"/>
  <c r="I90" i="21"/>
  <c r="E94" i="21"/>
  <c r="J97" i="21"/>
  <c r="F101" i="21"/>
  <c r="K104" i="21"/>
  <c r="G108" i="21"/>
  <c r="L111" i="21"/>
  <c r="H115" i="21"/>
  <c r="I122" i="21"/>
  <c r="F126" i="21"/>
  <c r="I127" i="21"/>
  <c r="I128" i="21"/>
  <c r="I129" i="21"/>
  <c r="I130" i="21"/>
  <c r="I131" i="21"/>
  <c r="H132" i="21"/>
  <c r="G133" i="21"/>
  <c r="F134" i="21"/>
  <c r="E135" i="21"/>
  <c r="L136" i="21"/>
  <c r="K137" i="21"/>
  <c r="J138" i="21"/>
  <c r="I139" i="21"/>
  <c r="H140" i="21"/>
  <c r="G141" i="21"/>
  <c r="F142" i="21"/>
  <c r="E143" i="21"/>
  <c r="L144" i="21"/>
  <c r="K145" i="21"/>
  <c r="J146" i="21"/>
  <c r="I147" i="21"/>
  <c r="H148" i="21"/>
  <c r="G149" i="21"/>
  <c r="F150" i="21"/>
  <c r="E151" i="21"/>
  <c r="L152" i="21"/>
  <c r="K153" i="21"/>
  <c r="J154" i="21"/>
  <c r="I155" i="21"/>
  <c r="H156" i="21"/>
  <c r="G157" i="21"/>
  <c r="F158" i="21"/>
  <c r="E159" i="21"/>
  <c r="L160" i="21"/>
  <c r="K161" i="21"/>
  <c r="J162" i="21"/>
  <c r="I163" i="21"/>
  <c r="H164" i="21"/>
  <c r="G165" i="21"/>
  <c r="F166" i="21"/>
  <c r="E167" i="21"/>
  <c r="L168" i="21"/>
  <c r="K169" i="21"/>
  <c r="J170" i="21"/>
  <c r="I171" i="21"/>
  <c r="H172" i="21"/>
  <c r="G173" i="21"/>
  <c r="F174" i="21"/>
  <c r="E175" i="21"/>
  <c r="L176" i="21"/>
  <c r="K177" i="21"/>
  <c r="J178" i="21"/>
  <c r="I179" i="21"/>
  <c r="H180" i="21"/>
  <c r="G181" i="21"/>
  <c r="F182" i="21"/>
  <c r="H35" i="21"/>
  <c r="K48" i="21"/>
  <c r="G58" i="21"/>
  <c r="F64" i="21"/>
  <c r="L69" i="21"/>
  <c r="I75" i="21"/>
  <c r="G80" i="21"/>
  <c r="F84" i="21"/>
  <c r="K87" i="21"/>
  <c r="G91" i="21"/>
  <c r="L94" i="21"/>
  <c r="H98" i="21"/>
  <c r="I105" i="21"/>
  <c r="E109" i="21"/>
  <c r="J112" i="21"/>
  <c r="F116" i="21"/>
  <c r="K119" i="21"/>
  <c r="G123" i="21"/>
  <c r="E125" i="21"/>
  <c r="I126" i="21"/>
  <c r="J127" i="21"/>
  <c r="J128" i="21"/>
  <c r="J129" i="21"/>
  <c r="J130" i="21"/>
  <c r="J131" i="21"/>
  <c r="I132" i="21"/>
  <c r="H133" i="21"/>
  <c r="G134" i="21"/>
  <c r="F135" i="21"/>
  <c r="E136" i="21"/>
  <c r="L137" i="21"/>
  <c r="K138" i="21"/>
  <c r="J139" i="21"/>
  <c r="I140" i="21"/>
  <c r="H141" i="21"/>
  <c r="G142" i="21"/>
  <c r="F143" i="21"/>
  <c r="E144" i="21"/>
  <c r="L145" i="21"/>
  <c r="K146" i="21"/>
  <c r="J147" i="21"/>
  <c r="I148" i="21"/>
  <c r="H149" i="21"/>
  <c r="G150" i="21"/>
  <c r="F151" i="21"/>
  <c r="E152" i="21"/>
  <c r="L153" i="21"/>
  <c r="K154" i="21"/>
  <c r="J155" i="21"/>
  <c r="I156" i="21"/>
  <c r="H157" i="21"/>
  <c r="G158" i="21"/>
  <c r="F159" i="21"/>
  <c r="E160" i="21"/>
  <c r="L161" i="21"/>
  <c r="K162" i="21"/>
  <c r="J163" i="21"/>
  <c r="I164" i="21"/>
  <c r="H165" i="21"/>
  <c r="G166" i="21"/>
  <c r="F167" i="21"/>
  <c r="E168" i="21"/>
  <c r="L169" i="21"/>
  <c r="K170" i="21"/>
  <c r="J171" i="21"/>
  <c r="I172" i="21"/>
  <c r="H173" i="21"/>
  <c r="G174" i="21"/>
  <c r="F175" i="21"/>
  <c r="G36" i="21"/>
  <c r="G71" i="21"/>
  <c r="J88" i="21"/>
  <c r="L102" i="21"/>
  <c r="E117" i="21"/>
  <c r="L126" i="21"/>
  <c r="I134" i="21"/>
  <c r="E138" i="21"/>
  <c r="J141" i="21"/>
  <c r="F145" i="21"/>
  <c r="K148" i="21"/>
  <c r="G152" i="21"/>
  <c r="L155" i="21"/>
  <c r="H159" i="21"/>
  <c r="I166" i="21"/>
  <c r="E170" i="21"/>
  <c r="J173" i="21"/>
  <c r="K178" i="21"/>
  <c r="I180" i="21"/>
  <c r="G182" i="21"/>
  <c r="I183" i="21"/>
  <c r="L184" i="21"/>
  <c r="K185" i="21"/>
  <c r="J186" i="21"/>
  <c r="I187" i="21"/>
  <c r="H188" i="21"/>
  <c r="G189" i="21"/>
  <c r="F190" i="21"/>
  <c r="E191" i="21"/>
  <c r="L192" i="21"/>
  <c r="K193" i="21"/>
  <c r="J194" i="21"/>
  <c r="I195" i="21"/>
  <c r="H196" i="21"/>
  <c r="G197" i="21"/>
  <c r="F198" i="21"/>
  <c r="E199" i="21"/>
  <c r="L200" i="21"/>
  <c r="G49" i="21"/>
  <c r="K75" i="21"/>
  <c r="H91" i="21"/>
  <c r="J105" i="21"/>
  <c r="L119" i="21"/>
  <c r="K127" i="21"/>
  <c r="K131" i="21"/>
  <c r="G135" i="21"/>
  <c r="L138" i="21"/>
  <c r="H142" i="21"/>
  <c r="I149" i="21"/>
  <c r="E153" i="21"/>
  <c r="J156" i="21"/>
  <c r="F160" i="21"/>
  <c r="K163" i="21"/>
  <c r="G167" i="21"/>
  <c r="L170" i="21"/>
  <c r="H174" i="21"/>
  <c r="E177" i="21"/>
  <c r="L178" i="21"/>
  <c r="J180" i="21"/>
  <c r="H182" i="21"/>
  <c r="L185" i="21"/>
  <c r="K186" i="21"/>
  <c r="J187" i="21"/>
  <c r="I188" i="21"/>
  <c r="H189" i="21"/>
  <c r="G190" i="21"/>
  <c r="F191" i="21"/>
  <c r="E192" i="21"/>
  <c r="L193" i="21"/>
  <c r="K194" i="21"/>
  <c r="J195" i="21"/>
  <c r="I196" i="21"/>
  <c r="H197" i="21"/>
  <c r="G198" i="21"/>
  <c r="F199" i="21"/>
  <c r="E200" i="21"/>
  <c r="F51" i="21"/>
  <c r="F92" i="21"/>
  <c r="H106" i="21"/>
  <c r="J120" i="21"/>
  <c r="L127" i="21"/>
  <c r="L131" i="21"/>
  <c r="H135" i="21"/>
  <c r="I142" i="21"/>
  <c r="E146" i="21"/>
  <c r="J149" i="21"/>
  <c r="F153" i="21"/>
  <c r="K156" i="21"/>
  <c r="G160" i="21"/>
  <c r="L163" i="21"/>
  <c r="H167" i="21"/>
  <c r="I174" i="21"/>
  <c r="F177" i="21"/>
  <c r="K180" i="21"/>
  <c r="I182" i="21"/>
  <c r="E184" i="21"/>
  <c r="E185" i="21"/>
  <c r="L186" i="21"/>
  <c r="K187" i="21"/>
  <c r="J188" i="21"/>
  <c r="I189" i="21"/>
  <c r="H190" i="21"/>
  <c r="G191" i="21"/>
  <c r="F192" i="21"/>
  <c r="E193" i="21"/>
  <c r="L194" i="21"/>
  <c r="K195" i="21"/>
  <c r="J196" i="21"/>
  <c r="I197" i="21"/>
  <c r="H198" i="21"/>
  <c r="G199" i="21"/>
  <c r="F200" i="21"/>
  <c r="I58" i="21"/>
  <c r="H80" i="21"/>
  <c r="F109" i="21"/>
  <c r="H123" i="21"/>
  <c r="K128" i="21"/>
  <c r="J132" i="21"/>
  <c r="F136" i="21"/>
  <c r="K139" i="21"/>
  <c r="G143" i="21"/>
  <c r="L146" i="21"/>
  <c r="H150" i="21"/>
  <c r="I157" i="21"/>
  <c r="E161" i="21"/>
  <c r="J164" i="21"/>
  <c r="F168" i="21"/>
  <c r="K171" i="21"/>
  <c r="G175" i="21"/>
  <c r="G177" i="21"/>
  <c r="E179" i="21"/>
  <c r="L180" i="21"/>
  <c r="J182" i="21"/>
  <c r="F184" i="21"/>
  <c r="F185" i="21"/>
  <c r="E186" i="21"/>
  <c r="L187" i="21"/>
  <c r="K188" i="21"/>
  <c r="J189" i="21"/>
  <c r="I190" i="21"/>
  <c r="H191" i="21"/>
  <c r="G192" i="21"/>
  <c r="F193" i="21"/>
  <c r="E194" i="21"/>
  <c r="L195" i="21"/>
  <c r="K196" i="21"/>
  <c r="J197" i="21"/>
  <c r="I198" i="21"/>
  <c r="H199" i="21"/>
  <c r="G200" i="21"/>
  <c r="G81" i="21"/>
  <c r="K95" i="21"/>
  <c r="I123" i="21"/>
  <c r="L128" i="21"/>
  <c r="K132" i="21"/>
  <c r="G136" i="21"/>
  <c r="L139" i="21"/>
  <c r="H143" i="21"/>
  <c r="I150" i="21"/>
  <c r="E154" i="21"/>
  <c r="J157" i="21"/>
  <c r="F161" i="21"/>
  <c r="K164" i="21"/>
  <c r="G168" i="21"/>
  <c r="L171" i="21"/>
  <c r="H175" i="21"/>
  <c r="L177" i="21"/>
  <c r="J179" i="21"/>
  <c r="H181" i="21"/>
  <c r="E183" i="21"/>
  <c r="G184" i="21"/>
  <c r="G185" i="21"/>
  <c r="F186" i="21"/>
  <c r="E187" i="21"/>
  <c r="L188" i="21"/>
  <c r="K189" i="21"/>
  <c r="J190" i="21"/>
  <c r="I191" i="21"/>
  <c r="H192" i="21"/>
  <c r="G193" i="21"/>
  <c r="F194" i="21"/>
  <c r="E195" i="21"/>
  <c r="L196" i="21"/>
  <c r="K197" i="21"/>
  <c r="J198" i="21"/>
  <c r="I199" i="21"/>
  <c r="H200" i="21"/>
  <c r="H64" i="21"/>
  <c r="G84" i="21"/>
  <c r="I98" i="21"/>
  <c r="K112" i="21"/>
  <c r="F125" i="21"/>
  <c r="K129" i="21"/>
  <c r="I133" i="21"/>
  <c r="E137" i="21"/>
  <c r="J140" i="21"/>
  <c r="F144" i="21"/>
  <c r="K147" i="21"/>
  <c r="G151" i="21"/>
  <c r="L154" i="21"/>
  <c r="H158" i="21"/>
  <c r="I165" i="21"/>
  <c r="E169" i="21"/>
  <c r="J172" i="21"/>
  <c r="E176" i="21"/>
  <c r="K179" i="21"/>
  <c r="I181" i="21"/>
  <c r="F183" i="21"/>
  <c r="H184" i="21"/>
  <c r="H185" i="21"/>
  <c r="G186" i="21"/>
  <c r="F187" i="21"/>
  <c r="E188" i="21"/>
  <c r="L189" i="21"/>
  <c r="K190" i="21"/>
  <c r="J191" i="21"/>
  <c r="I192" i="21"/>
  <c r="H193" i="21"/>
  <c r="G194" i="21"/>
  <c r="F195" i="21"/>
  <c r="E196" i="21"/>
  <c r="L197" i="21"/>
  <c r="K198" i="21"/>
  <c r="J199" i="21"/>
  <c r="I200" i="21"/>
  <c r="J65" i="21"/>
  <c r="E85" i="21"/>
  <c r="G99" i="21"/>
  <c r="I113" i="21"/>
  <c r="G125" i="21"/>
  <c r="L129" i="21"/>
  <c r="J133" i="21"/>
  <c r="F137" i="21"/>
  <c r="K140" i="21"/>
  <c r="G144" i="21"/>
  <c r="L147" i="21"/>
  <c r="H151" i="21"/>
  <c r="I158" i="21"/>
  <c r="E162" i="21"/>
  <c r="J165" i="21"/>
  <c r="F169" i="21"/>
  <c r="K172" i="21"/>
  <c r="F176" i="21"/>
  <c r="E178" i="21"/>
  <c r="L179" i="21"/>
  <c r="J181" i="21"/>
  <c r="G183" i="21"/>
  <c r="J184" i="21"/>
  <c r="I185" i="21"/>
  <c r="H186" i="21"/>
  <c r="G187" i="21"/>
  <c r="F188" i="21"/>
  <c r="E189" i="21"/>
  <c r="L190" i="21"/>
  <c r="K191" i="21"/>
  <c r="J192" i="21"/>
  <c r="I193" i="21"/>
  <c r="H194" i="21"/>
  <c r="G195" i="21"/>
  <c r="F196" i="21"/>
  <c r="E197" i="21"/>
  <c r="L198" i="21"/>
  <c r="K199" i="21"/>
  <c r="J200" i="21"/>
  <c r="E70" i="21"/>
  <c r="L87" i="21"/>
  <c r="E102" i="21"/>
  <c r="G116" i="21"/>
  <c r="K126" i="21"/>
  <c r="K130" i="21"/>
  <c r="H134" i="21"/>
  <c r="I141" i="21"/>
  <c r="E145" i="21"/>
  <c r="J148" i="21"/>
  <c r="F152" i="21"/>
  <c r="K155" i="21"/>
  <c r="G159" i="21"/>
  <c r="L162" i="21"/>
  <c r="H166" i="21"/>
  <c r="I173" i="21"/>
  <c r="G176" i="21"/>
  <c r="F178" i="21"/>
  <c r="K181" i="21"/>
  <c r="H183" i="21"/>
  <c r="K184" i="21"/>
  <c r="J185" i="21"/>
  <c r="I186" i="21"/>
  <c r="H187" i="21"/>
  <c r="G188" i="21"/>
  <c r="F189" i="21"/>
  <c r="E190" i="21"/>
  <c r="L191" i="21"/>
  <c r="K192" i="21"/>
  <c r="J193" i="21"/>
  <c r="I194" i="21"/>
  <c r="H195" i="21"/>
  <c r="G196" i="21"/>
  <c r="F197" i="21"/>
  <c r="E198" i="21"/>
  <c r="L199" i="21"/>
  <c r="K200" i="21"/>
  <c r="E92" i="24"/>
  <c r="E54" i="24"/>
  <c r="E106" i="24"/>
  <c r="I92" i="24"/>
  <c r="I44" i="24"/>
  <c r="E44" i="24"/>
  <c r="E108" i="24"/>
  <c r="E126" i="24"/>
  <c r="E84" i="24"/>
  <c r="E42" i="24"/>
  <c r="I84" i="24"/>
  <c r="E62" i="24"/>
  <c r="E43" i="24"/>
  <c r="E107" i="24"/>
  <c r="I108" i="24"/>
  <c r="E45" i="24"/>
  <c r="E109" i="24"/>
  <c r="E46" i="24"/>
  <c r="K43" i="24"/>
  <c r="I76" i="24"/>
  <c r="K75" i="24"/>
  <c r="E58" i="24"/>
  <c r="G48" i="24"/>
  <c r="E121" i="24"/>
  <c r="K67" i="24"/>
  <c r="K91" i="24"/>
  <c r="E67" i="24"/>
  <c r="E41" i="24"/>
  <c r="M39" i="24"/>
  <c r="E68" i="24"/>
  <c r="G91" i="24"/>
  <c r="M103" i="24"/>
  <c r="E91" i="24"/>
  <c r="E37" i="24"/>
  <c r="E101" i="24"/>
  <c r="E38" i="24"/>
  <c r="E75" i="24"/>
  <c r="E89" i="24"/>
  <c r="I68" i="24"/>
  <c r="G80" i="24"/>
  <c r="E76" i="24"/>
  <c r="M111" i="24"/>
  <c r="E110" i="24"/>
  <c r="E49" i="24"/>
  <c r="E95" i="24"/>
  <c r="E96" i="24"/>
  <c r="G116" i="24"/>
  <c r="G52" i="24"/>
  <c r="I88" i="24"/>
  <c r="K116" i="24"/>
  <c r="K52" i="24"/>
  <c r="G58" i="24"/>
  <c r="I94" i="24"/>
  <c r="K66" i="24"/>
  <c r="M102" i="24"/>
  <c r="M38" i="24"/>
  <c r="I109" i="24"/>
  <c r="I45" i="24"/>
  <c r="K81" i="24"/>
  <c r="M53" i="24"/>
  <c r="M92" i="24"/>
  <c r="I99" i="24"/>
  <c r="I35" i="24"/>
  <c r="M107" i="24"/>
  <c r="I52" i="24"/>
  <c r="E51" i="24"/>
  <c r="E114" i="24"/>
  <c r="K35" i="24"/>
  <c r="G115" i="24"/>
  <c r="E115" i="24"/>
  <c r="G104" i="24"/>
  <c r="E61" i="24"/>
  <c r="K99" i="24"/>
  <c r="I116" i="24"/>
  <c r="I55" i="24"/>
  <c r="E52" i="24"/>
  <c r="E116" i="24"/>
  <c r="E69" i="24"/>
  <c r="E81" i="24"/>
  <c r="I127" i="24"/>
  <c r="E70" i="24"/>
  <c r="E50" i="24"/>
  <c r="I36" i="24"/>
  <c r="E55" i="24"/>
  <c r="E119" i="24"/>
  <c r="G40" i="24"/>
  <c r="E56" i="24"/>
  <c r="E120" i="24"/>
  <c r="E65" i="24"/>
  <c r="G92" i="24"/>
  <c r="K92" i="24"/>
  <c r="K120" i="24"/>
  <c r="E85" i="24"/>
  <c r="G51" i="24"/>
  <c r="M117" i="24"/>
  <c r="K64" i="24"/>
  <c r="G127" i="24"/>
  <c r="G63" i="24"/>
  <c r="K71" i="24"/>
  <c r="M43" i="24"/>
  <c r="G78" i="24"/>
  <c r="I114" i="24"/>
  <c r="I50" i="24"/>
  <c r="K86" i="24"/>
  <c r="M122" i="24"/>
  <c r="M58" i="24"/>
  <c r="G93" i="24"/>
  <c r="I65" i="24"/>
  <c r="K101" i="24"/>
  <c r="K37" i="24"/>
  <c r="M73" i="24"/>
  <c r="K115" i="24"/>
  <c r="M88" i="24"/>
  <c r="E73" i="24"/>
  <c r="I60" i="24"/>
  <c r="E117" i="24"/>
  <c r="K112" i="24"/>
  <c r="I63" i="24"/>
  <c r="E118" i="24"/>
  <c r="E39" i="24"/>
  <c r="E103" i="24"/>
  <c r="E66" i="24"/>
  <c r="K107" i="24"/>
  <c r="E40" i="24"/>
  <c r="E104" i="24"/>
  <c r="M87" i="24"/>
  <c r="G108" i="24"/>
  <c r="G44" i="24"/>
  <c r="I80" i="24"/>
  <c r="K108" i="24"/>
  <c r="K44" i="24"/>
  <c r="M80" i="24"/>
  <c r="G114" i="24"/>
  <c r="G50" i="24"/>
  <c r="I86" i="24"/>
  <c r="K122" i="24"/>
  <c r="K58" i="24"/>
  <c r="M94" i="24"/>
  <c r="G65" i="24"/>
  <c r="I101" i="24"/>
  <c r="I37" i="24"/>
  <c r="K73" i="24"/>
  <c r="M109" i="24"/>
  <c r="M45" i="24"/>
  <c r="K56" i="24"/>
  <c r="M84" i="24"/>
  <c r="G119" i="24"/>
  <c r="G55" i="24"/>
  <c r="I91" i="24"/>
  <c r="K127" i="24"/>
  <c r="K63" i="24"/>
  <c r="M99" i="24"/>
  <c r="M35" i="24"/>
  <c r="G70" i="24"/>
  <c r="I106" i="24"/>
  <c r="I42" i="24"/>
  <c r="K78" i="24"/>
  <c r="M114" i="24"/>
  <c r="M50" i="24"/>
  <c r="G85" i="24"/>
  <c r="I121" i="24"/>
  <c r="I57" i="24"/>
  <c r="K93" i="24"/>
  <c r="M65" i="24"/>
  <c r="I47" i="24"/>
  <c r="G122" i="24"/>
  <c r="G73" i="24"/>
  <c r="E59" i="24"/>
  <c r="E123" i="24"/>
  <c r="K123" i="24"/>
  <c r="E125" i="24"/>
  <c r="E33" i="24"/>
  <c r="I95" i="24"/>
  <c r="E47" i="24"/>
  <c r="E111" i="24"/>
  <c r="K51" i="24"/>
  <c r="E90" i="24"/>
  <c r="I39" i="24"/>
  <c r="E48" i="24"/>
  <c r="E112" i="24"/>
  <c r="G72" i="24"/>
  <c r="G100" i="24"/>
  <c r="G36" i="24"/>
  <c r="I72" i="24"/>
  <c r="K100" i="24"/>
  <c r="K36" i="24"/>
  <c r="M72" i="24"/>
  <c r="G106" i="24"/>
  <c r="G42" i="24"/>
  <c r="I78" i="24"/>
  <c r="K114" i="24"/>
  <c r="K50" i="24"/>
  <c r="M86" i="24"/>
  <c r="G121" i="24"/>
  <c r="G57" i="24"/>
  <c r="I93" i="24"/>
  <c r="K65" i="24"/>
  <c r="M101" i="24"/>
  <c r="M37" i="24"/>
  <c r="K48" i="24"/>
  <c r="M76" i="24"/>
  <c r="G111" i="24"/>
  <c r="G47" i="24"/>
  <c r="I83" i="24"/>
  <c r="K119" i="24"/>
  <c r="K55" i="24"/>
  <c r="M91" i="24"/>
  <c r="G126" i="24"/>
  <c r="G62" i="24"/>
  <c r="I98" i="24"/>
  <c r="I34" i="24"/>
  <c r="K70" i="24"/>
  <c r="M106" i="24"/>
  <c r="M42" i="24"/>
  <c r="G77" i="24"/>
  <c r="I113" i="24"/>
  <c r="I49" i="24"/>
  <c r="K85" i="24"/>
  <c r="M121" i="24"/>
  <c r="M57" i="24"/>
  <c r="I79" i="24"/>
  <c r="E122" i="24"/>
  <c r="I71" i="24"/>
  <c r="I128" i="24"/>
  <c r="I64" i="24"/>
  <c r="M128" i="24"/>
  <c r="M64" i="24"/>
  <c r="G98" i="24"/>
  <c r="G34" i="24"/>
  <c r="I70" i="24"/>
  <c r="K106" i="24"/>
  <c r="K42" i="24"/>
  <c r="M78" i="24"/>
  <c r="G113" i="24"/>
  <c r="G49" i="24"/>
  <c r="I85" i="24"/>
  <c r="K121" i="24"/>
  <c r="K57" i="24"/>
  <c r="M93" i="24"/>
  <c r="K104" i="24"/>
  <c r="K40" i="24"/>
  <c r="M68" i="24"/>
  <c r="G103" i="24"/>
  <c r="G39" i="24"/>
  <c r="I75" i="24"/>
  <c r="K111" i="24"/>
  <c r="K47" i="24"/>
  <c r="M83" i="24"/>
  <c r="G118" i="24"/>
  <c r="G54" i="24"/>
  <c r="I90" i="24"/>
  <c r="K126" i="24"/>
  <c r="K62" i="24"/>
  <c r="M98" i="24"/>
  <c r="M34" i="24"/>
  <c r="G69" i="24"/>
  <c r="I105" i="24"/>
  <c r="I41" i="24"/>
  <c r="K77" i="24"/>
  <c r="M113" i="24"/>
  <c r="M49" i="24"/>
  <c r="I111" i="24"/>
  <c r="G128" i="24"/>
  <c r="I87" i="24"/>
  <c r="E60" i="24"/>
  <c r="E124" i="24"/>
  <c r="G56" i="24"/>
  <c r="E77" i="24"/>
  <c r="E113" i="24"/>
  <c r="G59" i="24"/>
  <c r="E78" i="24"/>
  <c r="E98" i="24"/>
  <c r="E63" i="24"/>
  <c r="E127" i="24"/>
  <c r="E57" i="24"/>
  <c r="I103" i="24"/>
  <c r="E64" i="24"/>
  <c r="E128" i="24"/>
  <c r="E105" i="24"/>
  <c r="G84" i="24"/>
  <c r="I120" i="24"/>
  <c r="I56" i="24"/>
  <c r="K84" i="24"/>
  <c r="M120" i="24"/>
  <c r="M56" i="24"/>
  <c r="G90" i="24"/>
  <c r="I126" i="24"/>
  <c r="I62" i="24"/>
  <c r="K98" i="24"/>
  <c r="K34" i="24"/>
  <c r="M70" i="24"/>
  <c r="G105" i="24"/>
  <c r="G41" i="24"/>
  <c r="I77" i="24"/>
  <c r="K113" i="24"/>
  <c r="K49" i="24"/>
  <c r="M85" i="24"/>
  <c r="K96" i="24"/>
  <c r="M124" i="24"/>
  <c r="M60" i="24"/>
  <c r="G95" i="24"/>
  <c r="I67" i="24"/>
  <c r="K103" i="24"/>
  <c r="K39" i="24"/>
  <c r="M75" i="24"/>
  <c r="G110" i="24"/>
  <c r="G46" i="24"/>
  <c r="I82" i="24"/>
  <c r="K118" i="24"/>
  <c r="K54" i="24"/>
  <c r="M90" i="24"/>
  <c r="G125" i="24"/>
  <c r="G61" i="24"/>
  <c r="I97" i="24"/>
  <c r="I33" i="24"/>
  <c r="K69" i="24"/>
  <c r="M105" i="24"/>
  <c r="M41" i="24"/>
  <c r="G43" i="24"/>
  <c r="K128" i="24"/>
  <c r="E83" i="24"/>
  <c r="I119" i="24"/>
  <c r="M55" i="24"/>
  <c r="G88" i="24"/>
  <c r="M63" i="24"/>
  <c r="E71" i="24"/>
  <c r="E97" i="24"/>
  <c r="G35" i="24"/>
  <c r="E72" i="24"/>
  <c r="G76" i="24"/>
  <c r="I112" i="24"/>
  <c r="I48" i="24"/>
  <c r="K76" i="24"/>
  <c r="M112" i="24"/>
  <c r="M48" i="24"/>
  <c r="G82" i="24"/>
  <c r="I118" i="24"/>
  <c r="I54" i="24"/>
  <c r="K90" i="24"/>
  <c r="M126" i="24"/>
  <c r="M62" i="24"/>
  <c r="G97" i="24"/>
  <c r="G33" i="24"/>
  <c r="I69" i="24"/>
  <c r="K105" i="24"/>
  <c r="K41" i="24"/>
  <c r="M77" i="24"/>
  <c r="K88" i="24"/>
  <c r="M116" i="24"/>
  <c r="M52" i="24"/>
  <c r="G87" i="24"/>
  <c r="I123" i="24"/>
  <c r="I59" i="24"/>
  <c r="K95" i="24"/>
  <c r="M67" i="24"/>
  <c r="G102" i="24"/>
  <c r="G38" i="24"/>
  <c r="I74" i="24"/>
  <c r="K110" i="24"/>
  <c r="K46" i="24"/>
  <c r="M82" i="24"/>
  <c r="G117" i="24"/>
  <c r="G53" i="24"/>
  <c r="I89" i="24"/>
  <c r="K125" i="24"/>
  <c r="K61" i="24"/>
  <c r="M97" i="24"/>
  <c r="M33" i="24"/>
  <c r="G75" i="24"/>
  <c r="M119" i="24"/>
  <c r="G120" i="24"/>
  <c r="M127" i="24"/>
  <c r="G123" i="24"/>
  <c r="E94" i="24"/>
  <c r="G64" i="24"/>
  <c r="E79" i="24"/>
  <c r="G67" i="24"/>
  <c r="E80" i="24"/>
  <c r="G68" i="24"/>
  <c r="I104" i="24"/>
  <c r="I40" i="24"/>
  <c r="K68" i="24"/>
  <c r="M104" i="24"/>
  <c r="M40" i="24"/>
  <c r="G74" i="24"/>
  <c r="I110" i="24"/>
  <c r="I46" i="24"/>
  <c r="K82" i="24"/>
  <c r="M118" i="24"/>
  <c r="M54" i="24"/>
  <c r="G89" i="24"/>
  <c r="I125" i="24"/>
  <c r="I61" i="24"/>
  <c r="K97" i="24"/>
  <c r="K33" i="24"/>
  <c r="M69" i="24"/>
  <c r="K80" i="24"/>
  <c r="M108" i="24"/>
  <c r="M44" i="24"/>
  <c r="G79" i="24"/>
  <c r="I115" i="24"/>
  <c r="I51" i="24"/>
  <c r="K87" i="24"/>
  <c r="M123" i="24"/>
  <c r="M59" i="24"/>
  <c r="G94" i="24"/>
  <c r="I66" i="24"/>
  <c r="K102" i="24"/>
  <c r="K38" i="24"/>
  <c r="M74" i="24"/>
  <c r="G109" i="24"/>
  <c r="G45" i="24"/>
  <c r="I81" i="24"/>
  <c r="K117" i="24"/>
  <c r="K53" i="24"/>
  <c r="M89" i="24"/>
  <c r="G107" i="24"/>
  <c r="M71" i="24"/>
  <c r="I124" i="24"/>
  <c r="M47" i="24"/>
  <c r="G83" i="24"/>
  <c r="K83" i="24"/>
  <c r="E34" i="24"/>
  <c r="E102" i="24"/>
  <c r="G96" i="24"/>
  <c r="E87" i="24"/>
  <c r="M79" i="24"/>
  <c r="G99" i="24"/>
  <c r="E88" i="24"/>
  <c r="G124" i="24"/>
  <c r="G60" i="24"/>
  <c r="I96" i="24"/>
  <c r="K124" i="24"/>
  <c r="K60" i="24"/>
  <c r="M96" i="24"/>
  <c r="G66" i="24"/>
  <c r="I102" i="24"/>
  <c r="I38" i="24"/>
  <c r="K74" i="24"/>
  <c r="M110" i="24"/>
  <c r="M46" i="24"/>
  <c r="G81" i="24"/>
  <c r="I117" i="24"/>
  <c r="I53" i="24"/>
  <c r="K89" i="24"/>
  <c r="M125" i="24"/>
  <c r="M61" i="24"/>
  <c r="K72" i="24"/>
  <c r="M100" i="24"/>
  <c r="M36" i="24"/>
  <c r="G71" i="24"/>
  <c r="I107" i="24"/>
  <c r="I43" i="24"/>
  <c r="K79" i="24"/>
  <c r="M115" i="24"/>
  <c r="M51" i="24"/>
  <c r="G86" i="24"/>
  <c r="I122" i="24"/>
  <c r="I58" i="24"/>
  <c r="K94" i="24"/>
  <c r="M66" i="24"/>
  <c r="G101" i="24"/>
  <c r="G37" i="24"/>
  <c r="I73" i="24"/>
  <c r="K109" i="24"/>
  <c r="K45" i="24"/>
  <c r="M81" i="24"/>
  <c r="K59" i="24"/>
  <c r="G9" i="23"/>
  <c r="O9" i="23"/>
  <c r="J10" i="23"/>
  <c r="R10" i="23"/>
  <c r="M11" i="23"/>
  <c r="H12" i="23"/>
  <c r="P12" i="23"/>
  <c r="K13" i="23"/>
  <c r="S13" i="23"/>
  <c r="N14" i="23"/>
  <c r="I15" i="23"/>
  <c r="Q15" i="23"/>
  <c r="L16" i="23"/>
  <c r="G17" i="23"/>
  <c r="O17" i="23"/>
  <c r="J18" i="23"/>
  <c r="R18" i="23"/>
  <c r="M19" i="23"/>
  <c r="H20" i="23"/>
  <c r="P20" i="23"/>
  <c r="K21" i="23"/>
  <c r="S21" i="23"/>
  <c r="N22" i="23"/>
  <c r="I23" i="23"/>
  <c r="Q23" i="23"/>
  <c r="L24" i="23"/>
  <c r="G25" i="23"/>
  <c r="O25" i="23"/>
  <c r="J26" i="23"/>
  <c r="R26" i="23"/>
  <c r="M27" i="23"/>
  <c r="H28" i="23"/>
  <c r="P28" i="23"/>
  <c r="K29" i="23"/>
  <c r="S29" i="23"/>
  <c r="N30" i="23"/>
  <c r="I31" i="23"/>
  <c r="Q31" i="23"/>
  <c r="L32" i="23"/>
  <c r="G33" i="23"/>
  <c r="O33" i="23"/>
  <c r="J34" i="23"/>
  <c r="R34" i="23"/>
  <c r="M35" i="23"/>
  <c r="H36" i="23"/>
  <c r="P36" i="23"/>
  <c r="K37" i="23"/>
  <c r="S37" i="23"/>
  <c r="N38" i="23"/>
  <c r="I39" i="23"/>
  <c r="Q39" i="23"/>
  <c r="L40" i="23"/>
  <c r="G41" i="23"/>
  <c r="O41" i="23"/>
  <c r="J42" i="23"/>
  <c r="R42" i="23"/>
  <c r="M43" i="23"/>
  <c r="H44" i="23"/>
  <c r="P44" i="23"/>
  <c r="K45" i="23"/>
  <c r="S45" i="23"/>
  <c r="N46" i="23"/>
  <c r="I47" i="23"/>
  <c r="Q47" i="23"/>
  <c r="L48" i="23"/>
  <c r="G49" i="23"/>
  <c r="O49" i="23"/>
  <c r="J50" i="23"/>
  <c r="R50" i="23"/>
  <c r="M51" i="23"/>
  <c r="H52" i="23"/>
  <c r="P52" i="23"/>
  <c r="K53" i="23"/>
  <c r="S53" i="23"/>
  <c r="N54" i="23"/>
  <c r="I55" i="23"/>
  <c r="Q55" i="23"/>
  <c r="L56" i="23"/>
  <c r="G57" i="23"/>
  <c r="O57" i="23"/>
  <c r="J58" i="23"/>
  <c r="R58" i="23"/>
  <c r="M59" i="23"/>
  <c r="H60" i="23"/>
  <c r="P60" i="23"/>
  <c r="H9" i="23"/>
  <c r="P9" i="23"/>
  <c r="K10" i="23"/>
  <c r="S10" i="23"/>
  <c r="N11" i="23"/>
  <c r="I12" i="23"/>
  <c r="Q12" i="23"/>
  <c r="L13" i="23"/>
  <c r="G14" i="23"/>
  <c r="O14" i="23"/>
  <c r="J15" i="23"/>
  <c r="R15" i="23"/>
  <c r="M16" i="23"/>
  <c r="H17" i="23"/>
  <c r="P17" i="23"/>
  <c r="K18" i="23"/>
  <c r="S18" i="23"/>
  <c r="N19" i="23"/>
  <c r="I20" i="23"/>
  <c r="Q20" i="23"/>
  <c r="L21" i="23"/>
  <c r="G22" i="23"/>
  <c r="O22" i="23"/>
  <c r="J23" i="23"/>
  <c r="R23" i="23"/>
  <c r="M24" i="23"/>
  <c r="H25" i="23"/>
  <c r="P25" i="23"/>
  <c r="K26" i="23"/>
  <c r="S26" i="23"/>
  <c r="N27" i="23"/>
  <c r="I28" i="23"/>
  <c r="Q28" i="23"/>
  <c r="L29" i="23"/>
  <c r="G30" i="23"/>
  <c r="O30" i="23"/>
  <c r="J31" i="23"/>
  <c r="R31" i="23"/>
  <c r="M32" i="23"/>
  <c r="H33" i="23"/>
  <c r="P33" i="23"/>
  <c r="K34" i="23"/>
  <c r="S34" i="23"/>
  <c r="N35" i="23"/>
  <c r="I36" i="23"/>
  <c r="Q36" i="23"/>
  <c r="L37" i="23"/>
  <c r="G38" i="23"/>
  <c r="O38" i="23"/>
  <c r="J39" i="23"/>
  <c r="R39" i="23"/>
  <c r="M40" i="23"/>
  <c r="H41" i="23"/>
  <c r="P41" i="23"/>
  <c r="K42" i="23"/>
  <c r="S42" i="23"/>
  <c r="N43" i="23"/>
  <c r="I44" i="23"/>
  <c r="Q44" i="23"/>
  <c r="L45" i="23"/>
  <c r="G46" i="23"/>
  <c r="O46" i="23"/>
  <c r="J47" i="23"/>
  <c r="R47" i="23"/>
  <c r="M48" i="23"/>
  <c r="H49" i="23"/>
  <c r="P49" i="23"/>
  <c r="K50" i="23"/>
  <c r="S50" i="23"/>
  <c r="N51" i="23"/>
  <c r="I52" i="23"/>
  <c r="Q52" i="23"/>
  <c r="L53" i="23"/>
  <c r="G54" i="23"/>
  <c r="O54" i="23"/>
  <c r="J55" i="23"/>
  <c r="R55" i="23"/>
  <c r="M56" i="23"/>
  <c r="H57" i="23"/>
  <c r="P57" i="23"/>
  <c r="K58" i="23"/>
  <c r="S58" i="23"/>
  <c r="N59" i="23"/>
  <c r="I60" i="23"/>
  <c r="Q60" i="23"/>
  <c r="I9" i="23"/>
  <c r="Q9" i="23"/>
  <c r="L10" i="23"/>
  <c r="G11" i="23"/>
  <c r="O11" i="23"/>
  <c r="J12" i="23"/>
  <c r="R12" i="23"/>
  <c r="M13" i="23"/>
  <c r="H14" i="23"/>
  <c r="P14" i="23"/>
  <c r="K15" i="23"/>
  <c r="S15" i="23"/>
  <c r="N16" i="23"/>
  <c r="I17" i="23"/>
  <c r="Q17" i="23"/>
  <c r="L18" i="23"/>
  <c r="G19" i="23"/>
  <c r="O19" i="23"/>
  <c r="J20" i="23"/>
  <c r="R20" i="23"/>
  <c r="M21" i="23"/>
  <c r="H22" i="23"/>
  <c r="P22" i="23"/>
  <c r="K23" i="23"/>
  <c r="S23" i="23"/>
  <c r="N24" i="23"/>
  <c r="I25" i="23"/>
  <c r="Q25" i="23"/>
  <c r="L26" i="23"/>
  <c r="G27" i="23"/>
  <c r="O27" i="23"/>
  <c r="J28" i="23"/>
  <c r="R28" i="23"/>
  <c r="M29" i="23"/>
  <c r="H30" i="23"/>
  <c r="P30" i="23"/>
  <c r="K31" i="23"/>
  <c r="S31" i="23"/>
  <c r="N32" i="23"/>
  <c r="I33" i="23"/>
  <c r="Q33" i="23"/>
  <c r="L34" i="23"/>
  <c r="G35" i="23"/>
  <c r="O35" i="23"/>
  <c r="J36" i="23"/>
  <c r="R36" i="23"/>
  <c r="M37" i="23"/>
  <c r="H38" i="23"/>
  <c r="P38" i="23"/>
  <c r="K39" i="23"/>
  <c r="S39" i="23"/>
  <c r="N40" i="23"/>
  <c r="I41" i="23"/>
  <c r="Q41" i="23"/>
  <c r="L42" i="23"/>
  <c r="G43" i="23"/>
  <c r="O43" i="23"/>
  <c r="J44" i="23"/>
  <c r="R44" i="23"/>
  <c r="M45" i="23"/>
  <c r="H46" i="23"/>
  <c r="P46" i="23"/>
  <c r="K47" i="23"/>
  <c r="S47" i="23"/>
  <c r="N48" i="23"/>
  <c r="I49" i="23"/>
  <c r="Q49" i="23"/>
  <c r="L50" i="23"/>
  <c r="G51" i="23"/>
  <c r="O51" i="23"/>
  <c r="J52" i="23"/>
  <c r="R52" i="23"/>
  <c r="M53" i="23"/>
  <c r="H54" i="23"/>
  <c r="P54" i="23"/>
  <c r="K55" i="23"/>
  <c r="S55" i="23"/>
  <c r="N56" i="23"/>
  <c r="I57" i="23"/>
  <c r="Q57" i="23"/>
  <c r="L58" i="23"/>
  <c r="G59" i="23"/>
  <c r="O59" i="23"/>
  <c r="J60" i="23"/>
  <c r="R60" i="23"/>
  <c r="J9" i="23"/>
  <c r="R9" i="23"/>
  <c r="M10" i="23"/>
  <c r="H11" i="23"/>
  <c r="P11" i="23"/>
  <c r="K12" i="23"/>
  <c r="S12" i="23"/>
  <c r="N13" i="23"/>
  <c r="I14" i="23"/>
  <c r="Q14" i="23"/>
  <c r="L15" i="23"/>
  <c r="G16" i="23"/>
  <c r="O16" i="23"/>
  <c r="J17" i="23"/>
  <c r="R17" i="23"/>
  <c r="M18" i="23"/>
  <c r="H19" i="23"/>
  <c r="P19" i="23"/>
  <c r="K20" i="23"/>
  <c r="S20" i="23"/>
  <c r="N21" i="23"/>
  <c r="I22" i="23"/>
  <c r="Q22" i="23"/>
  <c r="L23" i="23"/>
  <c r="G24" i="23"/>
  <c r="O24" i="23"/>
  <c r="J25" i="23"/>
  <c r="R25" i="23"/>
  <c r="M26" i="23"/>
  <c r="H27" i="23"/>
  <c r="P27" i="23"/>
  <c r="K28" i="23"/>
  <c r="S28" i="23"/>
  <c r="N29" i="23"/>
  <c r="I30" i="23"/>
  <c r="Q30" i="23"/>
  <c r="L31" i="23"/>
  <c r="G32" i="23"/>
  <c r="O32" i="23"/>
  <c r="J33" i="23"/>
  <c r="R33" i="23"/>
  <c r="M34" i="23"/>
  <c r="H35" i="23"/>
  <c r="P35" i="23"/>
  <c r="K36" i="23"/>
  <c r="S36" i="23"/>
  <c r="N37" i="23"/>
  <c r="I38" i="23"/>
  <c r="Q38" i="23"/>
  <c r="L39" i="23"/>
  <c r="G40" i="23"/>
  <c r="O40" i="23"/>
  <c r="J41" i="23"/>
  <c r="R41" i="23"/>
  <c r="M42" i="23"/>
  <c r="H43" i="23"/>
  <c r="P43" i="23"/>
  <c r="K44" i="23"/>
  <c r="S44" i="23"/>
  <c r="N45" i="23"/>
  <c r="I46" i="23"/>
  <c r="Q46" i="23"/>
  <c r="L47" i="23"/>
  <c r="G48" i="23"/>
  <c r="O48" i="23"/>
  <c r="J49" i="23"/>
  <c r="R49" i="23"/>
  <c r="M50" i="23"/>
  <c r="H51" i="23"/>
  <c r="P51" i="23"/>
  <c r="K52" i="23"/>
  <c r="S52" i="23"/>
  <c r="N53" i="23"/>
  <c r="I54" i="23"/>
  <c r="Q54" i="23"/>
  <c r="L55" i="23"/>
  <c r="G56" i="23"/>
  <c r="O56" i="23"/>
  <c r="J57" i="23"/>
  <c r="R57" i="23"/>
  <c r="M58" i="23"/>
  <c r="H59" i="23"/>
  <c r="P59" i="23"/>
  <c r="K60" i="23"/>
  <c r="S60" i="23"/>
  <c r="K9" i="23"/>
  <c r="S9" i="23"/>
  <c r="N10" i="23"/>
  <c r="I11" i="23"/>
  <c r="Q11" i="23"/>
  <c r="L12" i="23"/>
  <c r="G13" i="23"/>
  <c r="O13" i="23"/>
  <c r="J14" i="23"/>
  <c r="R14" i="23"/>
  <c r="M15" i="23"/>
  <c r="H16" i="23"/>
  <c r="P16" i="23"/>
  <c r="K17" i="23"/>
  <c r="S17" i="23"/>
  <c r="N18" i="23"/>
  <c r="I19" i="23"/>
  <c r="Q19" i="23"/>
  <c r="L20" i="23"/>
  <c r="G21" i="23"/>
  <c r="O21" i="23"/>
  <c r="J22" i="23"/>
  <c r="R22" i="23"/>
  <c r="M23" i="23"/>
  <c r="H24" i="23"/>
  <c r="P24" i="23"/>
  <c r="K25" i="23"/>
  <c r="S25" i="23"/>
  <c r="N26" i="23"/>
  <c r="I27" i="23"/>
  <c r="Q27" i="23"/>
  <c r="L28" i="23"/>
  <c r="G29" i="23"/>
  <c r="O29" i="23"/>
  <c r="J30" i="23"/>
  <c r="R30" i="23"/>
  <c r="M31" i="23"/>
  <c r="H32" i="23"/>
  <c r="P32" i="23"/>
  <c r="K33" i="23"/>
  <c r="S33" i="23"/>
  <c r="N34" i="23"/>
  <c r="I35" i="23"/>
  <c r="Q35" i="23"/>
  <c r="L36" i="23"/>
  <c r="G37" i="23"/>
  <c r="O37" i="23"/>
  <c r="J38" i="23"/>
  <c r="R38" i="23"/>
  <c r="M39" i="23"/>
  <c r="H40" i="23"/>
  <c r="P40" i="23"/>
  <c r="K41" i="23"/>
  <c r="S41" i="23"/>
  <c r="N42" i="23"/>
  <c r="I43" i="23"/>
  <c r="Q43" i="23"/>
  <c r="L44" i="23"/>
  <c r="G45" i="23"/>
  <c r="O45" i="23"/>
  <c r="J46" i="23"/>
  <c r="R46" i="23"/>
  <c r="M47" i="23"/>
  <c r="H48" i="23"/>
  <c r="P48" i="23"/>
  <c r="K49" i="23"/>
  <c r="S49" i="23"/>
  <c r="N50" i="23"/>
  <c r="I51" i="23"/>
  <c r="Q51" i="23"/>
  <c r="L52" i="23"/>
  <c r="G53" i="23"/>
  <c r="O53" i="23"/>
  <c r="J54" i="23"/>
  <c r="R54" i="23"/>
  <c r="M55" i="23"/>
  <c r="H56" i="23"/>
  <c r="P56" i="23"/>
  <c r="K57" i="23"/>
  <c r="S57" i="23"/>
  <c r="N58" i="23"/>
  <c r="I59" i="23"/>
  <c r="Q59" i="23"/>
  <c r="L60" i="23"/>
  <c r="G61" i="23"/>
  <c r="L9" i="23"/>
  <c r="G10" i="23"/>
  <c r="O10" i="23"/>
  <c r="J11" i="23"/>
  <c r="R11" i="23"/>
  <c r="M12" i="23"/>
  <c r="H13" i="23"/>
  <c r="P13" i="23"/>
  <c r="K14" i="23"/>
  <c r="S14" i="23"/>
  <c r="N15" i="23"/>
  <c r="I16" i="23"/>
  <c r="Q16" i="23"/>
  <c r="L17" i="23"/>
  <c r="G18" i="23"/>
  <c r="O18" i="23"/>
  <c r="J19" i="23"/>
  <c r="R19" i="23"/>
  <c r="M20" i="23"/>
  <c r="H21" i="23"/>
  <c r="P21" i="23"/>
  <c r="K22" i="23"/>
  <c r="S22" i="23"/>
  <c r="N23" i="23"/>
  <c r="I24" i="23"/>
  <c r="Q24" i="23"/>
  <c r="L25" i="23"/>
  <c r="G26" i="23"/>
  <c r="O26" i="23"/>
  <c r="J27" i="23"/>
  <c r="R27" i="23"/>
  <c r="M28" i="23"/>
  <c r="H29" i="23"/>
  <c r="P29" i="23"/>
  <c r="K30" i="23"/>
  <c r="S30" i="23"/>
  <c r="N31" i="23"/>
  <c r="I32" i="23"/>
  <c r="Q32" i="23"/>
  <c r="L33" i="23"/>
  <c r="G34" i="23"/>
  <c r="O34" i="23"/>
  <c r="J35" i="23"/>
  <c r="R35" i="23"/>
  <c r="M36" i="23"/>
  <c r="H37" i="23"/>
  <c r="P37" i="23"/>
  <c r="N9" i="23"/>
  <c r="I10" i="23"/>
  <c r="Q10" i="23"/>
  <c r="L11" i="23"/>
  <c r="G12" i="23"/>
  <c r="O12" i="23"/>
  <c r="J13" i="23"/>
  <c r="R13" i="23"/>
  <c r="M14" i="23"/>
  <c r="H15" i="23"/>
  <c r="P15" i="23"/>
  <c r="K16" i="23"/>
  <c r="S16" i="23"/>
  <c r="N17" i="23"/>
  <c r="I18" i="23"/>
  <c r="Q18" i="23"/>
  <c r="L19" i="23"/>
  <c r="G20" i="23"/>
  <c r="O20" i="23"/>
  <c r="J21" i="23"/>
  <c r="R21" i="23"/>
  <c r="M22" i="23"/>
  <c r="H23" i="23"/>
  <c r="P23" i="23"/>
  <c r="K24" i="23"/>
  <c r="S24" i="23"/>
  <c r="N25" i="23"/>
  <c r="I26" i="23"/>
  <c r="Q26" i="23"/>
  <c r="L27" i="23"/>
  <c r="G28" i="23"/>
  <c r="O28" i="23"/>
  <c r="J29" i="23"/>
  <c r="R29" i="23"/>
  <c r="M30" i="23"/>
  <c r="H31" i="23"/>
  <c r="P31" i="23"/>
  <c r="K32" i="23"/>
  <c r="S32" i="23"/>
  <c r="N33" i="23"/>
  <c r="I34" i="23"/>
  <c r="Q34" i="23"/>
  <c r="L35" i="23"/>
  <c r="G36" i="23"/>
  <c r="O36" i="23"/>
  <c r="J37" i="23"/>
  <c r="R37" i="23"/>
  <c r="M38" i="23"/>
  <c r="H39" i="23"/>
  <c r="P39" i="23"/>
  <c r="K40" i="23"/>
  <c r="S40" i="23"/>
  <c r="N41" i="23"/>
  <c r="I42" i="23"/>
  <c r="Q42" i="23"/>
  <c r="L43" i="23"/>
  <c r="G44" i="23"/>
  <c r="O44" i="23"/>
  <c r="J45" i="23"/>
  <c r="R45" i="23"/>
  <c r="M46" i="23"/>
  <c r="H47" i="23"/>
  <c r="P47" i="23"/>
  <c r="K48" i="23"/>
  <c r="S48" i="23"/>
  <c r="N49" i="23"/>
  <c r="I50" i="23"/>
  <c r="Q50" i="23"/>
  <c r="L51" i="23"/>
  <c r="G52" i="23"/>
  <c r="O52" i="23"/>
  <c r="J53" i="23"/>
  <c r="R53" i="23"/>
  <c r="M54" i="23"/>
  <c r="H55" i="23"/>
  <c r="P55" i="23"/>
  <c r="K56" i="23"/>
  <c r="S56" i="23"/>
  <c r="N57" i="23"/>
  <c r="I58" i="23"/>
  <c r="Q58" i="23"/>
  <c r="L59" i="23"/>
  <c r="G60" i="23"/>
  <c r="O60" i="23"/>
  <c r="J61" i="23"/>
  <c r="M9" i="23"/>
  <c r="L14" i="23"/>
  <c r="K19" i="23"/>
  <c r="J24" i="23"/>
  <c r="I29" i="23"/>
  <c r="H34" i="23"/>
  <c r="L38" i="23"/>
  <c r="R40" i="23"/>
  <c r="K43" i="23"/>
  <c r="Q45" i="23"/>
  <c r="J48" i="23"/>
  <c r="P50" i="23"/>
  <c r="I53" i="23"/>
  <c r="O55" i="23"/>
  <c r="H58" i="23"/>
  <c r="N60" i="23"/>
  <c r="P61" i="23"/>
  <c r="K62" i="23"/>
  <c r="S62" i="23"/>
  <c r="N63" i="23"/>
  <c r="I64" i="23"/>
  <c r="Q64" i="23"/>
  <c r="L65" i="23"/>
  <c r="G66" i="23"/>
  <c r="O66" i="23"/>
  <c r="J67" i="23"/>
  <c r="R67" i="23"/>
  <c r="M68" i="23"/>
  <c r="H69" i="23"/>
  <c r="P69" i="23"/>
  <c r="K70" i="23"/>
  <c r="S70" i="23"/>
  <c r="N71" i="23"/>
  <c r="I72" i="23"/>
  <c r="Q72" i="23"/>
  <c r="L73" i="23"/>
  <c r="G74" i="23"/>
  <c r="O74" i="23"/>
  <c r="J75" i="23"/>
  <c r="R75" i="23"/>
  <c r="M76" i="23"/>
  <c r="H77" i="23"/>
  <c r="P77" i="23"/>
  <c r="K78" i="23"/>
  <c r="S78" i="23"/>
  <c r="N79" i="23"/>
  <c r="I80" i="23"/>
  <c r="Q80" i="23"/>
  <c r="L81" i="23"/>
  <c r="G82" i="23"/>
  <c r="O82" i="23"/>
  <c r="J83" i="23"/>
  <c r="R83" i="23"/>
  <c r="M84" i="23"/>
  <c r="H85" i="23"/>
  <c r="P85" i="23"/>
  <c r="K86" i="23"/>
  <c r="S86" i="23"/>
  <c r="N87" i="23"/>
  <c r="I88" i="23"/>
  <c r="Q88" i="23"/>
  <c r="L89" i="23"/>
  <c r="G90" i="23"/>
  <c r="O90" i="23"/>
  <c r="J91" i="23"/>
  <c r="R91" i="23"/>
  <c r="M92" i="23"/>
  <c r="H93" i="23"/>
  <c r="P93" i="23"/>
  <c r="K94" i="23"/>
  <c r="S94" i="23"/>
  <c r="N95" i="23"/>
  <c r="I96" i="23"/>
  <c r="Q96" i="23"/>
  <c r="L97" i="23"/>
  <c r="G98" i="23"/>
  <c r="O98" i="23"/>
  <c r="J99" i="23"/>
  <c r="R99" i="23"/>
  <c r="M100" i="23"/>
  <c r="H101" i="23"/>
  <c r="P101" i="23"/>
  <c r="K102" i="23"/>
  <c r="S102" i="23"/>
  <c r="N103" i="23"/>
  <c r="I104" i="23"/>
  <c r="Q104" i="23"/>
  <c r="L105" i="23"/>
  <c r="G106" i="23"/>
  <c r="O106" i="23"/>
  <c r="J107" i="23"/>
  <c r="H10" i="23"/>
  <c r="G15" i="23"/>
  <c r="S19" i="23"/>
  <c r="R24" i="23"/>
  <c r="Q29" i="23"/>
  <c r="P34" i="23"/>
  <c r="S38" i="23"/>
  <c r="L41" i="23"/>
  <c r="R43" i="23"/>
  <c r="K46" i="23"/>
  <c r="Q48" i="23"/>
  <c r="J51" i="23"/>
  <c r="P53" i="23"/>
  <c r="I56" i="23"/>
  <c r="O58" i="23"/>
  <c r="H61" i="23"/>
  <c r="Q61" i="23"/>
  <c r="L62" i="23"/>
  <c r="G63" i="23"/>
  <c r="O63" i="23"/>
  <c r="J64" i="23"/>
  <c r="R64" i="23"/>
  <c r="M65" i="23"/>
  <c r="H66" i="23"/>
  <c r="P66" i="23"/>
  <c r="K67" i="23"/>
  <c r="S67" i="23"/>
  <c r="N68" i="23"/>
  <c r="I69" i="23"/>
  <c r="Q69" i="23"/>
  <c r="L70" i="23"/>
  <c r="G71" i="23"/>
  <c r="O71" i="23"/>
  <c r="J72" i="23"/>
  <c r="R72" i="23"/>
  <c r="M73" i="23"/>
  <c r="H74" i="23"/>
  <c r="P74" i="23"/>
  <c r="K75" i="23"/>
  <c r="S75" i="23"/>
  <c r="N76" i="23"/>
  <c r="I77" i="23"/>
  <c r="Q77" i="23"/>
  <c r="L78" i="23"/>
  <c r="G79" i="23"/>
  <c r="O79" i="23"/>
  <c r="J80" i="23"/>
  <c r="R80" i="23"/>
  <c r="M81" i="23"/>
  <c r="H82" i="23"/>
  <c r="P82" i="23"/>
  <c r="K83" i="23"/>
  <c r="S83" i="23"/>
  <c r="N84" i="23"/>
  <c r="I85" i="23"/>
  <c r="Q85" i="23"/>
  <c r="L86" i="23"/>
  <c r="G87" i="23"/>
  <c r="O87" i="23"/>
  <c r="J88" i="23"/>
  <c r="R88" i="23"/>
  <c r="M89" i="23"/>
  <c r="H90" i="23"/>
  <c r="P90" i="23"/>
  <c r="K91" i="23"/>
  <c r="S91" i="23"/>
  <c r="N92" i="23"/>
  <c r="I93" i="23"/>
  <c r="Q93" i="23"/>
  <c r="L94" i="23"/>
  <c r="G95" i="23"/>
  <c r="O95" i="23"/>
  <c r="J96" i="23"/>
  <c r="R96" i="23"/>
  <c r="M97" i="23"/>
  <c r="H98" i="23"/>
  <c r="P98" i="23"/>
  <c r="K99" i="23"/>
  <c r="S99" i="23"/>
  <c r="N100" i="23"/>
  <c r="I101" i="23"/>
  <c r="Q101" i="23"/>
  <c r="L102" i="23"/>
  <c r="G103" i="23"/>
  <c r="O103" i="23"/>
  <c r="J104" i="23"/>
  <c r="R104" i="23"/>
  <c r="M105" i="23"/>
  <c r="H106" i="23"/>
  <c r="P106" i="23"/>
  <c r="K107" i="23"/>
  <c r="P10" i="23"/>
  <c r="O15" i="23"/>
  <c r="N20" i="23"/>
  <c r="M25" i="23"/>
  <c r="L30" i="23"/>
  <c r="K35" i="23"/>
  <c r="G39" i="23"/>
  <c r="M41" i="23"/>
  <c r="S43" i="23"/>
  <c r="L46" i="23"/>
  <c r="R48" i="23"/>
  <c r="K51" i="23"/>
  <c r="Q53" i="23"/>
  <c r="J56" i="23"/>
  <c r="P58" i="23"/>
  <c r="I61" i="23"/>
  <c r="R61" i="23"/>
  <c r="M62" i="23"/>
  <c r="H63" i="23"/>
  <c r="P63" i="23"/>
  <c r="K64" i="23"/>
  <c r="S64" i="23"/>
  <c r="N65" i="23"/>
  <c r="I66" i="23"/>
  <c r="Q66" i="23"/>
  <c r="L67" i="23"/>
  <c r="G68" i="23"/>
  <c r="O68" i="23"/>
  <c r="J69" i="23"/>
  <c r="R69" i="23"/>
  <c r="M70" i="23"/>
  <c r="H71" i="23"/>
  <c r="P71" i="23"/>
  <c r="K72" i="23"/>
  <c r="S72" i="23"/>
  <c r="N73" i="23"/>
  <c r="I74" i="23"/>
  <c r="Q74" i="23"/>
  <c r="L75" i="23"/>
  <c r="G76" i="23"/>
  <c r="O76" i="23"/>
  <c r="J77" i="23"/>
  <c r="R77" i="23"/>
  <c r="M78" i="23"/>
  <c r="H79" i="23"/>
  <c r="P79" i="23"/>
  <c r="K80" i="23"/>
  <c r="S80" i="23"/>
  <c r="N81" i="23"/>
  <c r="I82" i="23"/>
  <c r="Q82" i="23"/>
  <c r="L83" i="23"/>
  <c r="G84" i="23"/>
  <c r="O84" i="23"/>
  <c r="J85" i="23"/>
  <c r="R85" i="23"/>
  <c r="M86" i="23"/>
  <c r="H87" i="23"/>
  <c r="P87" i="23"/>
  <c r="K88" i="23"/>
  <c r="S88" i="23"/>
  <c r="N89" i="23"/>
  <c r="I90" i="23"/>
  <c r="Q90" i="23"/>
  <c r="L91" i="23"/>
  <c r="G92" i="23"/>
  <c r="O92" i="23"/>
  <c r="J93" i="23"/>
  <c r="R93" i="23"/>
  <c r="M94" i="23"/>
  <c r="H95" i="23"/>
  <c r="P95" i="23"/>
  <c r="K96" i="23"/>
  <c r="S96" i="23"/>
  <c r="N97" i="23"/>
  <c r="I98" i="23"/>
  <c r="Q98" i="23"/>
  <c r="L99" i="23"/>
  <c r="G100" i="23"/>
  <c r="O100" i="23"/>
  <c r="J101" i="23"/>
  <c r="R101" i="23"/>
  <c r="M102" i="23"/>
  <c r="H103" i="23"/>
  <c r="P103" i="23"/>
  <c r="K104" i="23"/>
  <c r="S104" i="23"/>
  <c r="N105" i="23"/>
  <c r="I106" i="23"/>
  <c r="Q106" i="23"/>
  <c r="L107" i="23"/>
  <c r="K11" i="23"/>
  <c r="J16" i="23"/>
  <c r="I21" i="23"/>
  <c r="H26" i="23"/>
  <c r="G31" i="23"/>
  <c r="S35" i="23"/>
  <c r="N39" i="23"/>
  <c r="G42" i="23"/>
  <c r="M44" i="23"/>
  <c r="S46" i="23"/>
  <c r="L49" i="23"/>
  <c r="R51" i="23"/>
  <c r="K54" i="23"/>
  <c r="Q56" i="23"/>
  <c r="J59" i="23"/>
  <c r="K61" i="23"/>
  <c r="S61" i="23"/>
  <c r="N62" i="23"/>
  <c r="I63" i="23"/>
  <c r="Q63" i="23"/>
  <c r="L64" i="23"/>
  <c r="G65" i="23"/>
  <c r="O65" i="23"/>
  <c r="J66" i="23"/>
  <c r="R66" i="23"/>
  <c r="M67" i="23"/>
  <c r="H68" i="23"/>
  <c r="P68" i="23"/>
  <c r="K69" i="23"/>
  <c r="S69" i="23"/>
  <c r="N70" i="23"/>
  <c r="I71" i="23"/>
  <c r="Q71" i="23"/>
  <c r="L72" i="23"/>
  <c r="G73" i="23"/>
  <c r="O73" i="23"/>
  <c r="J74" i="23"/>
  <c r="R74" i="23"/>
  <c r="M75" i="23"/>
  <c r="H76" i="23"/>
  <c r="P76" i="23"/>
  <c r="K77" i="23"/>
  <c r="S77" i="23"/>
  <c r="N78" i="23"/>
  <c r="I79" i="23"/>
  <c r="Q79" i="23"/>
  <c r="L80" i="23"/>
  <c r="G81" i="23"/>
  <c r="O81" i="23"/>
  <c r="J82" i="23"/>
  <c r="R82" i="23"/>
  <c r="M83" i="23"/>
  <c r="H84" i="23"/>
  <c r="P84" i="23"/>
  <c r="K85" i="23"/>
  <c r="S85" i="23"/>
  <c r="N86" i="23"/>
  <c r="I87" i="23"/>
  <c r="Q87" i="23"/>
  <c r="L88" i="23"/>
  <c r="G89" i="23"/>
  <c r="O89" i="23"/>
  <c r="J90" i="23"/>
  <c r="R90" i="23"/>
  <c r="M91" i="23"/>
  <c r="H92" i="23"/>
  <c r="P92" i="23"/>
  <c r="K93" i="23"/>
  <c r="S93" i="23"/>
  <c r="N94" i="23"/>
  <c r="I95" i="23"/>
  <c r="Q95" i="23"/>
  <c r="L96" i="23"/>
  <c r="G97" i="23"/>
  <c r="O97" i="23"/>
  <c r="J98" i="23"/>
  <c r="R98" i="23"/>
  <c r="M99" i="23"/>
  <c r="H100" i="23"/>
  <c r="P100" i="23"/>
  <c r="K101" i="23"/>
  <c r="S101" i="23"/>
  <c r="N102" i="23"/>
  <c r="I103" i="23"/>
  <c r="Q103" i="23"/>
  <c r="L104" i="23"/>
  <c r="G105" i="23"/>
  <c r="O105" i="23"/>
  <c r="J106" i="23"/>
  <c r="R106" i="23"/>
  <c r="M107" i="23"/>
  <c r="S11" i="23"/>
  <c r="R16" i="23"/>
  <c r="Q21" i="23"/>
  <c r="P26" i="23"/>
  <c r="O31" i="23"/>
  <c r="N36" i="23"/>
  <c r="O39" i="23"/>
  <c r="H42" i="23"/>
  <c r="N44" i="23"/>
  <c r="G47" i="23"/>
  <c r="M49" i="23"/>
  <c r="S51" i="23"/>
  <c r="L54" i="23"/>
  <c r="R56" i="23"/>
  <c r="K59" i="23"/>
  <c r="L61" i="23"/>
  <c r="G62" i="23"/>
  <c r="O62" i="23"/>
  <c r="J63" i="23"/>
  <c r="R63" i="23"/>
  <c r="M64" i="23"/>
  <c r="H65" i="23"/>
  <c r="P65" i="23"/>
  <c r="K66" i="23"/>
  <c r="S66" i="23"/>
  <c r="N67" i="23"/>
  <c r="I68" i="23"/>
  <c r="Q68" i="23"/>
  <c r="L69" i="23"/>
  <c r="G70" i="23"/>
  <c r="O70" i="23"/>
  <c r="J71" i="23"/>
  <c r="R71" i="23"/>
  <c r="M72" i="23"/>
  <c r="H73" i="23"/>
  <c r="P73" i="23"/>
  <c r="K74" i="23"/>
  <c r="S74" i="23"/>
  <c r="N75" i="23"/>
  <c r="I76" i="23"/>
  <c r="Q76" i="23"/>
  <c r="L77" i="23"/>
  <c r="G78" i="23"/>
  <c r="O78" i="23"/>
  <c r="J79" i="23"/>
  <c r="R79" i="23"/>
  <c r="M80" i="23"/>
  <c r="H81" i="23"/>
  <c r="P81" i="23"/>
  <c r="K82" i="23"/>
  <c r="S82" i="23"/>
  <c r="N83" i="23"/>
  <c r="I84" i="23"/>
  <c r="Q84" i="23"/>
  <c r="L85" i="23"/>
  <c r="G86" i="23"/>
  <c r="O86" i="23"/>
  <c r="J87" i="23"/>
  <c r="R87" i="23"/>
  <c r="M88" i="23"/>
  <c r="H89" i="23"/>
  <c r="P89" i="23"/>
  <c r="K90" i="23"/>
  <c r="S90" i="23"/>
  <c r="N91" i="23"/>
  <c r="I92" i="23"/>
  <c r="Q92" i="23"/>
  <c r="L93" i="23"/>
  <c r="G94" i="23"/>
  <c r="O94" i="23"/>
  <c r="J95" i="23"/>
  <c r="R95" i="23"/>
  <c r="M96" i="23"/>
  <c r="H97" i="23"/>
  <c r="P97" i="23"/>
  <c r="K98" i="23"/>
  <c r="S98" i="23"/>
  <c r="N99" i="23"/>
  <c r="I100" i="23"/>
  <c r="Q100" i="23"/>
  <c r="L101" i="23"/>
  <c r="G102" i="23"/>
  <c r="O102" i="23"/>
  <c r="J103" i="23"/>
  <c r="R103" i="23"/>
  <c r="M104" i="23"/>
  <c r="H105" i="23"/>
  <c r="P105" i="23"/>
  <c r="K106" i="23"/>
  <c r="S106" i="23"/>
  <c r="N107" i="23"/>
  <c r="N12" i="23"/>
  <c r="M17" i="23"/>
  <c r="L22" i="23"/>
  <c r="K27" i="23"/>
  <c r="J32" i="23"/>
  <c r="I37" i="23"/>
  <c r="I40" i="23"/>
  <c r="O42" i="23"/>
  <c r="H45" i="23"/>
  <c r="N47" i="23"/>
  <c r="G50" i="23"/>
  <c r="M52" i="23"/>
  <c r="S54" i="23"/>
  <c r="L57" i="23"/>
  <c r="R59" i="23"/>
  <c r="M61" i="23"/>
  <c r="H62" i="23"/>
  <c r="P62" i="23"/>
  <c r="K63" i="23"/>
  <c r="S63" i="23"/>
  <c r="N64" i="23"/>
  <c r="I65" i="23"/>
  <c r="Q65" i="23"/>
  <c r="L66" i="23"/>
  <c r="G67" i="23"/>
  <c r="O67" i="23"/>
  <c r="J68" i="23"/>
  <c r="R68" i="23"/>
  <c r="M69" i="23"/>
  <c r="H70" i="23"/>
  <c r="P70" i="23"/>
  <c r="K71" i="23"/>
  <c r="S71" i="23"/>
  <c r="N72" i="23"/>
  <c r="I73" i="23"/>
  <c r="Q73" i="23"/>
  <c r="L74" i="23"/>
  <c r="G75" i="23"/>
  <c r="O75" i="23"/>
  <c r="J76" i="23"/>
  <c r="R76" i="23"/>
  <c r="M77" i="23"/>
  <c r="H78" i="23"/>
  <c r="P78" i="23"/>
  <c r="K79" i="23"/>
  <c r="S79" i="23"/>
  <c r="N80" i="23"/>
  <c r="I81" i="23"/>
  <c r="Q81" i="23"/>
  <c r="L82" i="23"/>
  <c r="G83" i="23"/>
  <c r="O83" i="23"/>
  <c r="J84" i="23"/>
  <c r="R84" i="23"/>
  <c r="M85" i="23"/>
  <c r="H86" i="23"/>
  <c r="P86" i="23"/>
  <c r="K87" i="23"/>
  <c r="S87" i="23"/>
  <c r="N88" i="23"/>
  <c r="I89" i="23"/>
  <c r="Q89" i="23"/>
  <c r="L90" i="23"/>
  <c r="G91" i="23"/>
  <c r="O91" i="23"/>
  <c r="J92" i="23"/>
  <c r="R92" i="23"/>
  <c r="M93" i="23"/>
  <c r="H94" i="23"/>
  <c r="P94" i="23"/>
  <c r="K95" i="23"/>
  <c r="S95" i="23"/>
  <c r="N96" i="23"/>
  <c r="I97" i="23"/>
  <c r="Q97" i="23"/>
  <c r="L98" i="23"/>
  <c r="G99" i="23"/>
  <c r="O99" i="23"/>
  <c r="J100" i="23"/>
  <c r="R100" i="23"/>
  <c r="M101" i="23"/>
  <c r="H102" i="23"/>
  <c r="P102" i="23"/>
  <c r="K103" i="23"/>
  <c r="S103" i="23"/>
  <c r="I13" i="23"/>
  <c r="R32" i="23"/>
  <c r="I45" i="23"/>
  <c r="G55" i="23"/>
  <c r="I62" i="23"/>
  <c r="O64" i="23"/>
  <c r="H67" i="23"/>
  <c r="N69" i="23"/>
  <c r="G72" i="23"/>
  <c r="M74" i="23"/>
  <c r="S76" i="23"/>
  <c r="L79" i="23"/>
  <c r="R81" i="23"/>
  <c r="K84" i="23"/>
  <c r="Q86" i="23"/>
  <c r="J89" i="23"/>
  <c r="P91" i="23"/>
  <c r="I94" i="23"/>
  <c r="O96" i="23"/>
  <c r="H99" i="23"/>
  <c r="N101" i="23"/>
  <c r="G104" i="23"/>
  <c r="Q105" i="23"/>
  <c r="I107" i="23"/>
  <c r="I108" i="23"/>
  <c r="Q108" i="23"/>
  <c r="L109" i="23"/>
  <c r="G110" i="23"/>
  <c r="O110" i="23"/>
  <c r="J111" i="23"/>
  <c r="R111" i="23"/>
  <c r="M112" i="23"/>
  <c r="H113" i="23"/>
  <c r="P113" i="23"/>
  <c r="K114" i="23"/>
  <c r="S114" i="23"/>
  <c r="N115" i="23"/>
  <c r="I116" i="23"/>
  <c r="Q116" i="23"/>
  <c r="L117" i="23"/>
  <c r="G118" i="23"/>
  <c r="O118" i="23"/>
  <c r="J119" i="23"/>
  <c r="R119" i="23"/>
  <c r="M120" i="23"/>
  <c r="H121" i="23"/>
  <c r="P121" i="23"/>
  <c r="K122" i="23"/>
  <c r="S122" i="23"/>
  <c r="N123" i="23"/>
  <c r="I124" i="23"/>
  <c r="Q124" i="23"/>
  <c r="L125" i="23"/>
  <c r="G126" i="23"/>
  <c r="O126" i="23"/>
  <c r="J127" i="23"/>
  <c r="R127" i="23"/>
  <c r="M128" i="23"/>
  <c r="H129" i="23"/>
  <c r="P129" i="23"/>
  <c r="K130" i="23"/>
  <c r="S130" i="23"/>
  <c r="N131" i="23"/>
  <c r="I132" i="23"/>
  <c r="Q132" i="23"/>
  <c r="L133" i="23"/>
  <c r="G134" i="23"/>
  <c r="O134" i="23"/>
  <c r="J135" i="23"/>
  <c r="R135" i="23"/>
  <c r="M136" i="23"/>
  <c r="H137" i="23"/>
  <c r="P137" i="23"/>
  <c r="K138" i="23"/>
  <c r="S138" i="23"/>
  <c r="N139" i="23"/>
  <c r="I140" i="23"/>
  <c r="Q140" i="23"/>
  <c r="L141" i="23"/>
  <c r="G142" i="23"/>
  <c r="O142" i="23"/>
  <c r="J143" i="23"/>
  <c r="R143" i="23"/>
  <c r="M144" i="23"/>
  <c r="H145" i="23"/>
  <c r="P145" i="23"/>
  <c r="K146" i="23"/>
  <c r="S146" i="23"/>
  <c r="N147" i="23"/>
  <c r="I148" i="23"/>
  <c r="Q148" i="23"/>
  <c r="L149" i="23"/>
  <c r="G150" i="23"/>
  <c r="O150" i="23"/>
  <c r="J151" i="23"/>
  <c r="R151" i="23"/>
  <c r="M152" i="23"/>
  <c r="H153" i="23"/>
  <c r="P153" i="23"/>
  <c r="K154" i="23"/>
  <c r="S154" i="23"/>
  <c r="N155" i="23"/>
  <c r="I156" i="23"/>
  <c r="Q156" i="23"/>
  <c r="L157" i="23"/>
  <c r="G158" i="23"/>
  <c r="O158" i="23"/>
  <c r="J159" i="23"/>
  <c r="R159" i="23"/>
  <c r="M160" i="23"/>
  <c r="H161" i="23"/>
  <c r="P161" i="23"/>
  <c r="K162" i="23"/>
  <c r="S162" i="23"/>
  <c r="N163" i="23"/>
  <c r="I164" i="23"/>
  <c r="Q164" i="23"/>
  <c r="L165" i="23"/>
  <c r="G166" i="23"/>
  <c r="O166" i="23"/>
  <c r="J167" i="23"/>
  <c r="R167" i="23"/>
  <c r="M168" i="23"/>
  <c r="H169" i="23"/>
  <c r="P169" i="23"/>
  <c r="K170" i="23"/>
  <c r="S170" i="23"/>
  <c r="N171" i="23"/>
  <c r="I172" i="23"/>
  <c r="Q172" i="23"/>
  <c r="L173" i="23"/>
  <c r="G174" i="23"/>
  <c r="O174" i="23"/>
  <c r="J175" i="23"/>
  <c r="R175" i="23"/>
  <c r="M176" i="23"/>
  <c r="H177" i="23"/>
  <c r="P177" i="23"/>
  <c r="K178" i="23"/>
  <c r="S178" i="23"/>
  <c r="N179" i="23"/>
  <c r="I180" i="23"/>
  <c r="Q180" i="23"/>
  <c r="L181" i="23"/>
  <c r="G182" i="23"/>
  <c r="O182" i="23"/>
  <c r="J183" i="23"/>
  <c r="R183" i="23"/>
  <c r="M184" i="23"/>
  <c r="H185" i="23"/>
  <c r="P185" i="23"/>
  <c r="K186" i="23"/>
  <c r="S186" i="23"/>
  <c r="N187" i="23"/>
  <c r="I188" i="23"/>
  <c r="Q188" i="23"/>
  <c r="L189" i="23"/>
  <c r="G190" i="23"/>
  <c r="O190" i="23"/>
  <c r="J191" i="23"/>
  <c r="R191" i="23"/>
  <c r="M192" i="23"/>
  <c r="H193" i="23"/>
  <c r="P193" i="23"/>
  <c r="K194" i="23"/>
  <c r="S194" i="23"/>
  <c r="N195" i="23"/>
  <c r="I196" i="23"/>
  <c r="Q196" i="23"/>
  <c r="L197" i="23"/>
  <c r="Q13" i="23"/>
  <c r="M33" i="23"/>
  <c r="P45" i="23"/>
  <c r="N55" i="23"/>
  <c r="J62" i="23"/>
  <c r="P64" i="23"/>
  <c r="I67" i="23"/>
  <c r="O69" i="23"/>
  <c r="H72" i="23"/>
  <c r="N74" i="23"/>
  <c r="G77" i="23"/>
  <c r="M79" i="23"/>
  <c r="S81" i="23"/>
  <c r="L84" i="23"/>
  <c r="R86" i="23"/>
  <c r="K89" i="23"/>
  <c r="Q91" i="23"/>
  <c r="J94" i="23"/>
  <c r="P96" i="23"/>
  <c r="I99" i="23"/>
  <c r="O101" i="23"/>
  <c r="H104" i="23"/>
  <c r="R105" i="23"/>
  <c r="O107" i="23"/>
  <c r="J108" i="23"/>
  <c r="R108" i="23"/>
  <c r="M109" i="23"/>
  <c r="H110" i="23"/>
  <c r="P110" i="23"/>
  <c r="K111" i="23"/>
  <c r="S111" i="23"/>
  <c r="N112" i="23"/>
  <c r="I113" i="23"/>
  <c r="Q113" i="23"/>
  <c r="L114" i="23"/>
  <c r="G115" i="23"/>
  <c r="O115" i="23"/>
  <c r="J116" i="23"/>
  <c r="R116" i="23"/>
  <c r="M117" i="23"/>
  <c r="H118" i="23"/>
  <c r="P118" i="23"/>
  <c r="K119" i="23"/>
  <c r="S119" i="23"/>
  <c r="N120" i="23"/>
  <c r="I121" i="23"/>
  <c r="Q121" i="23"/>
  <c r="L122" i="23"/>
  <c r="G123" i="23"/>
  <c r="O123" i="23"/>
  <c r="J124" i="23"/>
  <c r="R124" i="23"/>
  <c r="M125" i="23"/>
  <c r="H126" i="23"/>
  <c r="P126" i="23"/>
  <c r="K127" i="23"/>
  <c r="S127" i="23"/>
  <c r="N128" i="23"/>
  <c r="I129" i="23"/>
  <c r="Q129" i="23"/>
  <c r="L130" i="23"/>
  <c r="G131" i="23"/>
  <c r="O131" i="23"/>
  <c r="J132" i="23"/>
  <c r="R132" i="23"/>
  <c r="M133" i="23"/>
  <c r="H134" i="23"/>
  <c r="P134" i="23"/>
  <c r="K135" i="23"/>
  <c r="S135" i="23"/>
  <c r="N136" i="23"/>
  <c r="I137" i="23"/>
  <c r="Q137" i="23"/>
  <c r="L138" i="23"/>
  <c r="G139" i="23"/>
  <c r="O139" i="23"/>
  <c r="J140" i="23"/>
  <c r="R140" i="23"/>
  <c r="M141" i="23"/>
  <c r="H142" i="23"/>
  <c r="P142" i="23"/>
  <c r="K143" i="23"/>
  <c r="S143" i="23"/>
  <c r="N144" i="23"/>
  <c r="I145" i="23"/>
  <c r="Q145" i="23"/>
  <c r="L146" i="23"/>
  <c r="G147" i="23"/>
  <c r="O147" i="23"/>
  <c r="J148" i="23"/>
  <c r="R148" i="23"/>
  <c r="M149" i="23"/>
  <c r="H150" i="23"/>
  <c r="P150" i="23"/>
  <c r="K151" i="23"/>
  <c r="S151" i="23"/>
  <c r="N152" i="23"/>
  <c r="I153" i="23"/>
  <c r="Q153" i="23"/>
  <c r="L154" i="23"/>
  <c r="G155" i="23"/>
  <c r="O155" i="23"/>
  <c r="J156" i="23"/>
  <c r="R156" i="23"/>
  <c r="M157" i="23"/>
  <c r="H158" i="23"/>
  <c r="P158" i="23"/>
  <c r="K159" i="23"/>
  <c r="S159" i="23"/>
  <c r="N160" i="23"/>
  <c r="I161" i="23"/>
  <c r="Q161" i="23"/>
  <c r="L162" i="23"/>
  <c r="G163" i="23"/>
  <c r="O163" i="23"/>
  <c r="J164" i="23"/>
  <c r="R164" i="23"/>
  <c r="M165" i="23"/>
  <c r="H166" i="23"/>
  <c r="P166" i="23"/>
  <c r="K167" i="23"/>
  <c r="S167" i="23"/>
  <c r="N168" i="23"/>
  <c r="I169" i="23"/>
  <c r="Q169" i="23"/>
  <c r="L170" i="23"/>
  <c r="G171" i="23"/>
  <c r="O171" i="23"/>
  <c r="J172" i="23"/>
  <c r="R172" i="23"/>
  <c r="M173" i="23"/>
  <c r="H174" i="23"/>
  <c r="P174" i="23"/>
  <c r="K175" i="23"/>
  <c r="S175" i="23"/>
  <c r="N176" i="23"/>
  <c r="I177" i="23"/>
  <c r="Q177" i="23"/>
  <c r="L178" i="23"/>
  <c r="G179" i="23"/>
  <c r="O179" i="23"/>
  <c r="J180" i="23"/>
  <c r="R180" i="23"/>
  <c r="M181" i="23"/>
  <c r="H182" i="23"/>
  <c r="P182" i="23"/>
  <c r="K183" i="23"/>
  <c r="S183" i="23"/>
  <c r="N184" i="23"/>
  <c r="I185" i="23"/>
  <c r="Q185" i="23"/>
  <c r="L186" i="23"/>
  <c r="G187" i="23"/>
  <c r="O187" i="23"/>
  <c r="J188" i="23"/>
  <c r="R188" i="23"/>
  <c r="M189" i="23"/>
  <c r="H18" i="23"/>
  <c r="Q37" i="23"/>
  <c r="O47" i="23"/>
  <c r="M57" i="23"/>
  <c r="Q62" i="23"/>
  <c r="J65" i="23"/>
  <c r="P67" i="23"/>
  <c r="I70" i="23"/>
  <c r="O72" i="23"/>
  <c r="H75" i="23"/>
  <c r="N77" i="23"/>
  <c r="G80" i="23"/>
  <c r="M82" i="23"/>
  <c r="S84" i="23"/>
  <c r="L87" i="23"/>
  <c r="R89" i="23"/>
  <c r="K92" i="23"/>
  <c r="Q94" i="23"/>
  <c r="J97" i="23"/>
  <c r="P99" i="23"/>
  <c r="I102" i="23"/>
  <c r="N104" i="23"/>
  <c r="S105" i="23"/>
  <c r="P107" i="23"/>
  <c r="K108" i="23"/>
  <c r="S108" i="23"/>
  <c r="N109" i="23"/>
  <c r="I110" i="23"/>
  <c r="Q110" i="23"/>
  <c r="L111" i="23"/>
  <c r="G112" i="23"/>
  <c r="O112" i="23"/>
  <c r="J113" i="23"/>
  <c r="R113" i="23"/>
  <c r="M114" i="23"/>
  <c r="H115" i="23"/>
  <c r="P115" i="23"/>
  <c r="K116" i="23"/>
  <c r="S116" i="23"/>
  <c r="N117" i="23"/>
  <c r="I118" i="23"/>
  <c r="Q118" i="23"/>
  <c r="L119" i="23"/>
  <c r="G120" i="23"/>
  <c r="O120" i="23"/>
  <c r="J121" i="23"/>
  <c r="R121" i="23"/>
  <c r="M122" i="23"/>
  <c r="H123" i="23"/>
  <c r="P123" i="23"/>
  <c r="K124" i="23"/>
  <c r="S124" i="23"/>
  <c r="N125" i="23"/>
  <c r="I126" i="23"/>
  <c r="Q126" i="23"/>
  <c r="L127" i="23"/>
  <c r="G128" i="23"/>
  <c r="O128" i="23"/>
  <c r="J129" i="23"/>
  <c r="R129" i="23"/>
  <c r="M130" i="23"/>
  <c r="H131" i="23"/>
  <c r="P131" i="23"/>
  <c r="K132" i="23"/>
  <c r="S132" i="23"/>
  <c r="N133" i="23"/>
  <c r="I134" i="23"/>
  <c r="Q134" i="23"/>
  <c r="L135" i="23"/>
  <c r="G136" i="23"/>
  <c r="O136" i="23"/>
  <c r="J137" i="23"/>
  <c r="R137" i="23"/>
  <c r="M138" i="23"/>
  <c r="H139" i="23"/>
  <c r="P139" i="23"/>
  <c r="K140" i="23"/>
  <c r="S140" i="23"/>
  <c r="N141" i="23"/>
  <c r="I142" i="23"/>
  <c r="Q142" i="23"/>
  <c r="L143" i="23"/>
  <c r="G144" i="23"/>
  <c r="O144" i="23"/>
  <c r="J145" i="23"/>
  <c r="R145" i="23"/>
  <c r="M146" i="23"/>
  <c r="H147" i="23"/>
  <c r="P147" i="23"/>
  <c r="K148" i="23"/>
  <c r="S148" i="23"/>
  <c r="N149" i="23"/>
  <c r="I150" i="23"/>
  <c r="Q150" i="23"/>
  <c r="L151" i="23"/>
  <c r="G152" i="23"/>
  <c r="O152" i="23"/>
  <c r="J153" i="23"/>
  <c r="R153" i="23"/>
  <c r="M154" i="23"/>
  <c r="H155" i="23"/>
  <c r="P155" i="23"/>
  <c r="K156" i="23"/>
  <c r="S156" i="23"/>
  <c r="N157" i="23"/>
  <c r="I158" i="23"/>
  <c r="Q158" i="23"/>
  <c r="L159" i="23"/>
  <c r="G160" i="23"/>
  <c r="O160" i="23"/>
  <c r="J161" i="23"/>
  <c r="R161" i="23"/>
  <c r="M162" i="23"/>
  <c r="H163" i="23"/>
  <c r="P163" i="23"/>
  <c r="K164" i="23"/>
  <c r="S164" i="23"/>
  <c r="N165" i="23"/>
  <c r="I166" i="23"/>
  <c r="Q166" i="23"/>
  <c r="L167" i="23"/>
  <c r="G168" i="23"/>
  <c r="O168" i="23"/>
  <c r="J169" i="23"/>
  <c r="R169" i="23"/>
  <c r="M170" i="23"/>
  <c r="H171" i="23"/>
  <c r="P171" i="23"/>
  <c r="K172" i="23"/>
  <c r="S172" i="23"/>
  <c r="N173" i="23"/>
  <c r="I174" i="23"/>
  <c r="Q174" i="23"/>
  <c r="L175" i="23"/>
  <c r="G176" i="23"/>
  <c r="O176" i="23"/>
  <c r="J177" i="23"/>
  <c r="R177" i="23"/>
  <c r="M178" i="23"/>
  <c r="H179" i="23"/>
  <c r="P179" i="23"/>
  <c r="K180" i="23"/>
  <c r="S180" i="23"/>
  <c r="N181" i="23"/>
  <c r="I182" i="23"/>
  <c r="Q182" i="23"/>
  <c r="L183" i="23"/>
  <c r="G184" i="23"/>
  <c r="O184" i="23"/>
  <c r="J185" i="23"/>
  <c r="R185" i="23"/>
  <c r="M186" i="23"/>
  <c r="H187" i="23"/>
  <c r="P187" i="23"/>
  <c r="K188" i="23"/>
  <c r="S188" i="23"/>
  <c r="N189" i="23"/>
  <c r="I190" i="23"/>
  <c r="Q190" i="23"/>
  <c r="L191" i="23"/>
  <c r="G192" i="23"/>
  <c r="O192" i="23"/>
  <c r="J193" i="23"/>
  <c r="R193" i="23"/>
  <c r="M194" i="23"/>
  <c r="H195" i="23"/>
  <c r="P195" i="23"/>
  <c r="K196" i="23"/>
  <c r="S196" i="23"/>
  <c r="N197" i="23"/>
  <c r="P18" i="23"/>
  <c r="K38" i="23"/>
  <c r="I48" i="23"/>
  <c r="G58" i="23"/>
  <c r="R62" i="23"/>
  <c r="K65" i="23"/>
  <c r="Q67" i="23"/>
  <c r="J70" i="23"/>
  <c r="P72" i="23"/>
  <c r="I75" i="23"/>
  <c r="O77" i="23"/>
  <c r="H80" i="23"/>
  <c r="N82" i="23"/>
  <c r="G85" i="23"/>
  <c r="M87" i="23"/>
  <c r="S89" i="23"/>
  <c r="L92" i="23"/>
  <c r="R94" i="23"/>
  <c r="K97" i="23"/>
  <c r="Q99" i="23"/>
  <c r="J102" i="23"/>
  <c r="O104" i="23"/>
  <c r="L106" i="23"/>
  <c r="Q107" i="23"/>
  <c r="L108" i="23"/>
  <c r="G109" i="23"/>
  <c r="O109" i="23"/>
  <c r="J110" i="23"/>
  <c r="R110" i="23"/>
  <c r="M111" i="23"/>
  <c r="H112" i="23"/>
  <c r="P112" i="23"/>
  <c r="K113" i="23"/>
  <c r="S113" i="23"/>
  <c r="N114" i="23"/>
  <c r="I115" i="23"/>
  <c r="Q115" i="23"/>
  <c r="L116" i="23"/>
  <c r="G117" i="23"/>
  <c r="O117" i="23"/>
  <c r="J118" i="23"/>
  <c r="R118" i="23"/>
  <c r="M119" i="23"/>
  <c r="H120" i="23"/>
  <c r="P120" i="23"/>
  <c r="K121" i="23"/>
  <c r="S121" i="23"/>
  <c r="N122" i="23"/>
  <c r="I123" i="23"/>
  <c r="Q123" i="23"/>
  <c r="L124" i="23"/>
  <c r="G125" i="23"/>
  <c r="O125" i="23"/>
  <c r="J126" i="23"/>
  <c r="R126" i="23"/>
  <c r="M127" i="23"/>
  <c r="H128" i="23"/>
  <c r="P128" i="23"/>
  <c r="K129" i="23"/>
  <c r="S129" i="23"/>
  <c r="N130" i="23"/>
  <c r="I131" i="23"/>
  <c r="Q131" i="23"/>
  <c r="L132" i="23"/>
  <c r="G133" i="23"/>
  <c r="O133" i="23"/>
  <c r="J134" i="23"/>
  <c r="R134" i="23"/>
  <c r="M135" i="23"/>
  <c r="H136" i="23"/>
  <c r="P136" i="23"/>
  <c r="K137" i="23"/>
  <c r="S137" i="23"/>
  <c r="N138" i="23"/>
  <c r="I139" i="23"/>
  <c r="Q139" i="23"/>
  <c r="L140" i="23"/>
  <c r="G141" i="23"/>
  <c r="O141" i="23"/>
  <c r="J142" i="23"/>
  <c r="R142" i="23"/>
  <c r="M143" i="23"/>
  <c r="H144" i="23"/>
  <c r="P144" i="23"/>
  <c r="K145" i="23"/>
  <c r="S145" i="23"/>
  <c r="N146" i="23"/>
  <c r="I147" i="23"/>
  <c r="Q147" i="23"/>
  <c r="L148" i="23"/>
  <c r="G149" i="23"/>
  <c r="O149" i="23"/>
  <c r="J150" i="23"/>
  <c r="R150" i="23"/>
  <c r="M151" i="23"/>
  <c r="H152" i="23"/>
  <c r="P152" i="23"/>
  <c r="K153" i="23"/>
  <c r="S153" i="23"/>
  <c r="N154" i="23"/>
  <c r="I155" i="23"/>
  <c r="Q155" i="23"/>
  <c r="L156" i="23"/>
  <c r="G157" i="23"/>
  <c r="O157" i="23"/>
  <c r="J158" i="23"/>
  <c r="R158" i="23"/>
  <c r="M159" i="23"/>
  <c r="H160" i="23"/>
  <c r="P160" i="23"/>
  <c r="K161" i="23"/>
  <c r="S161" i="23"/>
  <c r="N162" i="23"/>
  <c r="I163" i="23"/>
  <c r="Q163" i="23"/>
  <c r="L164" i="23"/>
  <c r="G165" i="23"/>
  <c r="O165" i="23"/>
  <c r="G23" i="23"/>
  <c r="J40" i="23"/>
  <c r="H50" i="23"/>
  <c r="S59" i="23"/>
  <c r="L63" i="23"/>
  <c r="R65" i="23"/>
  <c r="K68" i="23"/>
  <c r="Q70" i="23"/>
  <c r="J73" i="23"/>
  <c r="P75" i="23"/>
  <c r="I78" i="23"/>
  <c r="O80" i="23"/>
  <c r="H83" i="23"/>
  <c r="N85" i="23"/>
  <c r="G88" i="23"/>
  <c r="M90" i="23"/>
  <c r="S92" i="23"/>
  <c r="L95" i="23"/>
  <c r="R97" i="23"/>
  <c r="K100" i="23"/>
  <c r="Q102" i="23"/>
  <c r="P104" i="23"/>
  <c r="M106" i="23"/>
  <c r="R107" i="23"/>
  <c r="M108" i="23"/>
  <c r="H109" i="23"/>
  <c r="P109" i="23"/>
  <c r="K110" i="23"/>
  <c r="S110" i="23"/>
  <c r="N111" i="23"/>
  <c r="I112" i="23"/>
  <c r="Q112" i="23"/>
  <c r="L113" i="23"/>
  <c r="G114" i="23"/>
  <c r="O114" i="23"/>
  <c r="J115" i="23"/>
  <c r="R115" i="23"/>
  <c r="M116" i="23"/>
  <c r="H117" i="23"/>
  <c r="P117" i="23"/>
  <c r="K118" i="23"/>
  <c r="S118" i="23"/>
  <c r="N119" i="23"/>
  <c r="I120" i="23"/>
  <c r="Q120" i="23"/>
  <c r="L121" i="23"/>
  <c r="G122" i="23"/>
  <c r="O122" i="23"/>
  <c r="J123" i="23"/>
  <c r="R123" i="23"/>
  <c r="M124" i="23"/>
  <c r="H125" i="23"/>
  <c r="P125" i="23"/>
  <c r="K126" i="23"/>
  <c r="S126" i="23"/>
  <c r="N127" i="23"/>
  <c r="I128" i="23"/>
  <c r="Q128" i="23"/>
  <c r="L129" i="23"/>
  <c r="G130" i="23"/>
  <c r="O130" i="23"/>
  <c r="J131" i="23"/>
  <c r="R131" i="23"/>
  <c r="M132" i="23"/>
  <c r="H133" i="23"/>
  <c r="P133" i="23"/>
  <c r="K134" i="23"/>
  <c r="S134" i="23"/>
  <c r="N135" i="23"/>
  <c r="I136" i="23"/>
  <c r="Q136" i="23"/>
  <c r="L137" i="23"/>
  <c r="G138" i="23"/>
  <c r="O138" i="23"/>
  <c r="J139" i="23"/>
  <c r="R139" i="23"/>
  <c r="M140" i="23"/>
  <c r="H141" i="23"/>
  <c r="P141" i="23"/>
  <c r="K142" i="23"/>
  <c r="S142" i="23"/>
  <c r="N143" i="23"/>
  <c r="I144" i="23"/>
  <c r="Q144" i="23"/>
  <c r="L145" i="23"/>
  <c r="G146" i="23"/>
  <c r="O146" i="23"/>
  <c r="J147" i="23"/>
  <c r="R147" i="23"/>
  <c r="M148" i="23"/>
  <c r="H149" i="23"/>
  <c r="P149" i="23"/>
  <c r="K150" i="23"/>
  <c r="S150" i="23"/>
  <c r="N151" i="23"/>
  <c r="I152" i="23"/>
  <c r="Q152" i="23"/>
  <c r="L153" i="23"/>
  <c r="G154" i="23"/>
  <c r="O154" i="23"/>
  <c r="J155" i="23"/>
  <c r="R155" i="23"/>
  <c r="M156" i="23"/>
  <c r="H157" i="23"/>
  <c r="P157" i="23"/>
  <c r="K158" i="23"/>
  <c r="S158" i="23"/>
  <c r="N159" i="23"/>
  <c r="I160" i="23"/>
  <c r="Q160" i="23"/>
  <c r="L161" i="23"/>
  <c r="G162" i="23"/>
  <c r="O162" i="23"/>
  <c r="J163" i="23"/>
  <c r="R163" i="23"/>
  <c r="M164" i="23"/>
  <c r="H165" i="23"/>
  <c r="P165" i="23"/>
  <c r="K166" i="23"/>
  <c r="S166" i="23"/>
  <c r="N167" i="23"/>
  <c r="I168" i="23"/>
  <c r="Q168" i="23"/>
  <c r="L169" i="23"/>
  <c r="G170" i="23"/>
  <c r="O170" i="23"/>
  <c r="J171" i="23"/>
  <c r="R171" i="23"/>
  <c r="M172" i="23"/>
  <c r="H173" i="23"/>
  <c r="P173" i="23"/>
  <c r="K174" i="23"/>
  <c r="S174" i="23"/>
  <c r="N175" i="23"/>
  <c r="I176" i="23"/>
  <c r="Q176" i="23"/>
  <c r="L177" i="23"/>
  <c r="G178" i="23"/>
  <c r="O178" i="23"/>
  <c r="J179" i="23"/>
  <c r="R179" i="23"/>
  <c r="M180" i="23"/>
  <c r="H181" i="23"/>
  <c r="P181" i="23"/>
  <c r="K182" i="23"/>
  <c r="S182" i="23"/>
  <c r="N183" i="23"/>
  <c r="I184" i="23"/>
  <c r="Q184" i="23"/>
  <c r="L185" i="23"/>
  <c r="G186" i="23"/>
  <c r="O186" i="23"/>
  <c r="J187" i="23"/>
  <c r="R187" i="23"/>
  <c r="M188" i="23"/>
  <c r="H189" i="23"/>
  <c r="P189" i="23"/>
  <c r="K190" i="23"/>
  <c r="S190" i="23"/>
  <c r="N191" i="23"/>
  <c r="I192" i="23"/>
  <c r="Q192" i="23"/>
  <c r="L193" i="23"/>
  <c r="G194" i="23"/>
  <c r="O194" i="23"/>
  <c r="J195" i="23"/>
  <c r="R195" i="23"/>
  <c r="M196" i="23"/>
  <c r="H197" i="23"/>
  <c r="P197" i="23"/>
  <c r="O23" i="23"/>
  <c r="Q40" i="23"/>
  <c r="O50" i="23"/>
  <c r="M60" i="23"/>
  <c r="M63" i="23"/>
  <c r="S65" i="23"/>
  <c r="L68" i="23"/>
  <c r="R70" i="23"/>
  <c r="K73" i="23"/>
  <c r="Q75" i="23"/>
  <c r="J78" i="23"/>
  <c r="P80" i="23"/>
  <c r="I83" i="23"/>
  <c r="O85" i="23"/>
  <c r="H88" i="23"/>
  <c r="N90" i="23"/>
  <c r="G93" i="23"/>
  <c r="M95" i="23"/>
  <c r="S97" i="23"/>
  <c r="L100" i="23"/>
  <c r="R102" i="23"/>
  <c r="I105" i="23"/>
  <c r="N106" i="23"/>
  <c r="S107" i="23"/>
  <c r="N108" i="23"/>
  <c r="I109" i="23"/>
  <c r="Q109" i="23"/>
  <c r="L110" i="23"/>
  <c r="G111" i="23"/>
  <c r="O111" i="23"/>
  <c r="J112" i="23"/>
  <c r="R112" i="23"/>
  <c r="M113" i="23"/>
  <c r="H114" i="23"/>
  <c r="P114" i="23"/>
  <c r="K115" i="23"/>
  <c r="S115" i="23"/>
  <c r="N116" i="23"/>
  <c r="I117" i="23"/>
  <c r="Q117" i="23"/>
  <c r="L118" i="23"/>
  <c r="G119" i="23"/>
  <c r="O119" i="23"/>
  <c r="J120" i="23"/>
  <c r="R120" i="23"/>
  <c r="M121" i="23"/>
  <c r="H122" i="23"/>
  <c r="P122" i="23"/>
  <c r="K123" i="23"/>
  <c r="S123" i="23"/>
  <c r="N124" i="23"/>
  <c r="I125" i="23"/>
  <c r="Q125" i="23"/>
  <c r="L126" i="23"/>
  <c r="G127" i="23"/>
  <c r="O127" i="23"/>
  <c r="J128" i="23"/>
  <c r="R128" i="23"/>
  <c r="M129" i="23"/>
  <c r="H130" i="23"/>
  <c r="P130" i="23"/>
  <c r="K131" i="23"/>
  <c r="S131" i="23"/>
  <c r="N132" i="23"/>
  <c r="I133" i="23"/>
  <c r="Q133" i="23"/>
  <c r="L134" i="23"/>
  <c r="G135" i="23"/>
  <c r="O135" i="23"/>
  <c r="J136" i="23"/>
  <c r="R136" i="23"/>
  <c r="M137" i="23"/>
  <c r="H138" i="23"/>
  <c r="P138" i="23"/>
  <c r="K139" i="23"/>
  <c r="S139" i="23"/>
  <c r="N140" i="23"/>
  <c r="I141" i="23"/>
  <c r="Q141" i="23"/>
  <c r="L142" i="23"/>
  <c r="G143" i="23"/>
  <c r="O143" i="23"/>
  <c r="J144" i="23"/>
  <c r="R144" i="23"/>
  <c r="M145" i="23"/>
  <c r="H146" i="23"/>
  <c r="P146" i="23"/>
  <c r="K147" i="23"/>
  <c r="S147" i="23"/>
  <c r="N148" i="23"/>
  <c r="I149" i="23"/>
  <c r="Q149" i="23"/>
  <c r="L150" i="23"/>
  <c r="G151" i="23"/>
  <c r="O151" i="23"/>
  <c r="J152" i="23"/>
  <c r="R152" i="23"/>
  <c r="M153" i="23"/>
  <c r="H154" i="23"/>
  <c r="P154" i="23"/>
  <c r="K155" i="23"/>
  <c r="S155" i="23"/>
  <c r="N156" i="23"/>
  <c r="I157" i="23"/>
  <c r="Q157" i="23"/>
  <c r="L158" i="23"/>
  <c r="G159" i="23"/>
  <c r="O159" i="23"/>
  <c r="J160" i="23"/>
  <c r="R160" i="23"/>
  <c r="M161" i="23"/>
  <c r="H162" i="23"/>
  <c r="P162" i="23"/>
  <c r="K163" i="23"/>
  <c r="S163" i="23"/>
  <c r="N164" i="23"/>
  <c r="I165" i="23"/>
  <c r="Q165" i="23"/>
  <c r="L166" i="23"/>
  <c r="G167" i="23"/>
  <c r="O167" i="23"/>
  <c r="J168" i="23"/>
  <c r="R168" i="23"/>
  <c r="M169" i="23"/>
  <c r="H170" i="23"/>
  <c r="P170" i="23"/>
  <c r="K171" i="23"/>
  <c r="S171" i="23"/>
  <c r="N172" i="23"/>
  <c r="I173" i="23"/>
  <c r="Q173" i="23"/>
  <c r="L174" i="23"/>
  <c r="G175" i="23"/>
  <c r="O175" i="23"/>
  <c r="J176" i="23"/>
  <c r="R176" i="23"/>
  <c r="M177" i="23"/>
  <c r="H178" i="23"/>
  <c r="P178" i="23"/>
  <c r="K179" i="23"/>
  <c r="S179" i="23"/>
  <c r="N180" i="23"/>
  <c r="I181" i="23"/>
  <c r="Q181" i="23"/>
  <c r="L182" i="23"/>
  <c r="G183" i="23"/>
  <c r="O183" i="23"/>
  <c r="J184" i="23"/>
  <c r="R184" i="23"/>
  <c r="M185" i="23"/>
  <c r="H186" i="23"/>
  <c r="P186" i="23"/>
  <c r="K187" i="23"/>
  <c r="S187" i="23"/>
  <c r="N188" i="23"/>
  <c r="N28" i="23"/>
  <c r="J43" i="23"/>
  <c r="H53" i="23"/>
  <c r="O61" i="23"/>
  <c r="H64" i="23"/>
  <c r="N66" i="23"/>
  <c r="G69" i="23"/>
  <c r="M71" i="23"/>
  <c r="S73" i="23"/>
  <c r="L76" i="23"/>
  <c r="R78" i="23"/>
  <c r="K81" i="23"/>
  <c r="Q83" i="23"/>
  <c r="J86" i="23"/>
  <c r="P88" i="23"/>
  <c r="I91" i="23"/>
  <c r="O93" i="23"/>
  <c r="H96" i="23"/>
  <c r="N98" i="23"/>
  <c r="G101" i="23"/>
  <c r="M103" i="23"/>
  <c r="K105" i="23"/>
  <c r="H107" i="23"/>
  <c r="H108" i="23"/>
  <c r="P108" i="23"/>
  <c r="K109" i="23"/>
  <c r="S109" i="23"/>
  <c r="N110" i="23"/>
  <c r="I111" i="23"/>
  <c r="Q111" i="23"/>
  <c r="L112" i="23"/>
  <c r="G113" i="23"/>
  <c r="O113" i="23"/>
  <c r="J114" i="23"/>
  <c r="R114" i="23"/>
  <c r="M115" i="23"/>
  <c r="H116" i="23"/>
  <c r="P116" i="23"/>
  <c r="K117" i="23"/>
  <c r="S117" i="23"/>
  <c r="N118" i="23"/>
  <c r="I119" i="23"/>
  <c r="Q119" i="23"/>
  <c r="L120" i="23"/>
  <c r="G121" i="23"/>
  <c r="O121" i="23"/>
  <c r="J122" i="23"/>
  <c r="R122" i="23"/>
  <c r="M123" i="23"/>
  <c r="H124" i="23"/>
  <c r="P124" i="23"/>
  <c r="K125" i="23"/>
  <c r="S125" i="23"/>
  <c r="N126" i="23"/>
  <c r="I127" i="23"/>
  <c r="Q127" i="23"/>
  <c r="L128" i="23"/>
  <c r="G129" i="23"/>
  <c r="O129" i="23"/>
  <c r="J130" i="23"/>
  <c r="R130" i="23"/>
  <c r="M131" i="23"/>
  <c r="H132" i="23"/>
  <c r="P132" i="23"/>
  <c r="K133" i="23"/>
  <c r="S133" i="23"/>
  <c r="N134" i="23"/>
  <c r="I135" i="23"/>
  <c r="Q135" i="23"/>
  <c r="L136" i="23"/>
  <c r="G137" i="23"/>
  <c r="O137" i="23"/>
  <c r="J138" i="23"/>
  <c r="R138" i="23"/>
  <c r="M139" i="23"/>
  <c r="H140" i="23"/>
  <c r="P140" i="23"/>
  <c r="K141" i="23"/>
  <c r="S141" i="23"/>
  <c r="N142" i="23"/>
  <c r="I143" i="23"/>
  <c r="Q143" i="23"/>
  <c r="L144" i="23"/>
  <c r="G145" i="23"/>
  <c r="O145" i="23"/>
  <c r="J146" i="23"/>
  <c r="R146" i="23"/>
  <c r="M147" i="23"/>
  <c r="H148" i="23"/>
  <c r="P148" i="23"/>
  <c r="S27" i="23"/>
  <c r="R73" i="23"/>
  <c r="N93" i="23"/>
  <c r="O108" i="23"/>
  <c r="N113" i="23"/>
  <c r="M118" i="23"/>
  <c r="L123" i="23"/>
  <c r="K128" i="23"/>
  <c r="J133" i="23"/>
  <c r="I138" i="23"/>
  <c r="H143" i="23"/>
  <c r="G148" i="23"/>
  <c r="H151" i="23"/>
  <c r="N153" i="23"/>
  <c r="G156" i="23"/>
  <c r="M158" i="23"/>
  <c r="S160" i="23"/>
  <c r="L163" i="23"/>
  <c r="R165" i="23"/>
  <c r="M167" i="23"/>
  <c r="G169" i="23"/>
  <c r="Q170" i="23"/>
  <c r="L172" i="23"/>
  <c r="S173" i="23"/>
  <c r="P175" i="23"/>
  <c r="K177" i="23"/>
  <c r="R178" i="23"/>
  <c r="O180" i="23"/>
  <c r="J182" i="23"/>
  <c r="Q183" i="23"/>
  <c r="N185" i="23"/>
  <c r="I187" i="23"/>
  <c r="P188" i="23"/>
  <c r="S189" i="23"/>
  <c r="G191" i="23"/>
  <c r="S191" i="23"/>
  <c r="S192" i="23"/>
  <c r="S193" i="23"/>
  <c r="R194" i="23"/>
  <c r="S195" i="23"/>
  <c r="R196" i="23"/>
  <c r="R197" i="23"/>
  <c r="M198" i="23"/>
  <c r="H199" i="23"/>
  <c r="P199" i="23"/>
  <c r="K200" i="23"/>
  <c r="S200" i="23"/>
  <c r="P42" i="23"/>
  <c r="K76" i="23"/>
  <c r="G96" i="23"/>
  <c r="J109" i="23"/>
  <c r="I114" i="23"/>
  <c r="H119" i="23"/>
  <c r="G124" i="23"/>
  <c r="S128" i="23"/>
  <c r="R133" i="23"/>
  <c r="Q138" i="23"/>
  <c r="P143" i="23"/>
  <c r="O148" i="23"/>
  <c r="I151" i="23"/>
  <c r="O153" i="23"/>
  <c r="H156" i="23"/>
  <c r="N158" i="23"/>
  <c r="G161" i="23"/>
  <c r="M163" i="23"/>
  <c r="S165" i="23"/>
  <c r="P167" i="23"/>
  <c r="K169" i="23"/>
  <c r="R170" i="23"/>
  <c r="O172" i="23"/>
  <c r="J174" i="23"/>
  <c r="Q175" i="23"/>
  <c r="N177" i="23"/>
  <c r="I179" i="23"/>
  <c r="P180" i="23"/>
  <c r="M182" i="23"/>
  <c r="H184" i="23"/>
  <c r="O185" i="23"/>
  <c r="L187" i="23"/>
  <c r="G189" i="23"/>
  <c r="H190" i="23"/>
  <c r="H191" i="23"/>
  <c r="H192" i="23"/>
  <c r="G193" i="23"/>
  <c r="H194" i="23"/>
  <c r="G195" i="23"/>
  <c r="G196" i="23"/>
  <c r="G197" i="23"/>
  <c r="S197" i="23"/>
  <c r="N198" i="23"/>
  <c r="I199" i="23"/>
  <c r="Q199" i="23"/>
  <c r="L200" i="23"/>
  <c r="N52" i="23"/>
  <c r="Q78" i="23"/>
  <c r="M98" i="23"/>
  <c r="R109" i="23"/>
  <c r="Q114" i="23"/>
  <c r="P119" i="23"/>
  <c r="O124" i="23"/>
  <c r="N129" i="23"/>
  <c r="M134" i="23"/>
  <c r="L139" i="23"/>
  <c r="K144" i="23"/>
  <c r="J149" i="23"/>
  <c r="P151" i="23"/>
  <c r="I154" i="23"/>
  <c r="O156" i="23"/>
  <c r="H159" i="23"/>
  <c r="N161" i="23"/>
  <c r="G164" i="23"/>
  <c r="J166" i="23"/>
  <c r="Q167" i="23"/>
  <c r="N169" i="23"/>
  <c r="I171" i="23"/>
  <c r="P172" i="23"/>
  <c r="M174" i="23"/>
  <c r="H176" i="23"/>
  <c r="O177" i="23"/>
  <c r="L179" i="23"/>
  <c r="G181" i="23"/>
  <c r="N182" i="23"/>
  <c r="K184" i="23"/>
  <c r="S185" i="23"/>
  <c r="M187" i="23"/>
  <c r="I189" i="23"/>
  <c r="J190" i="23"/>
  <c r="I191" i="23"/>
  <c r="J192" i="23"/>
  <c r="I193" i="23"/>
  <c r="I194" i="23"/>
  <c r="I195" i="23"/>
  <c r="H196" i="23"/>
  <c r="I197" i="23"/>
  <c r="G198" i="23"/>
  <c r="O198" i="23"/>
  <c r="J199" i="23"/>
  <c r="R199" i="23"/>
  <c r="M200" i="23"/>
  <c r="N61" i="23"/>
  <c r="J81" i="23"/>
  <c r="S100" i="23"/>
  <c r="M110" i="23"/>
  <c r="L115" i="23"/>
  <c r="K120" i="23"/>
  <c r="J125" i="23"/>
  <c r="I130" i="23"/>
  <c r="H135" i="23"/>
  <c r="G140" i="23"/>
  <c r="S144" i="23"/>
  <c r="K149" i="23"/>
  <c r="Q151" i="23"/>
  <c r="J154" i="23"/>
  <c r="P156" i="23"/>
  <c r="I159" i="23"/>
  <c r="O161" i="23"/>
  <c r="H164" i="23"/>
  <c r="M166" i="23"/>
  <c r="H168" i="23"/>
  <c r="O169" i="23"/>
  <c r="L171" i="23"/>
  <c r="G173" i="23"/>
  <c r="N174" i="23"/>
  <c r="K176" i="23"/>
  <c r="S177" i="23"/>
  <c r="M179" i="23"/>
  <c r="J181" i="23"/>
  <c r="R182" i="23"/>
  <c r="L184" i="23"/>
  <c r="I186" i="23"/>
  <c r="Q187" i="23"/>
  <c r="J189" i="23"/>
  <c r="L190" i="23"/>
  <c r="K191" i="23"/>
  <c r="K192" i="23"/>
  <c r="K193" i="23"/>
  <c r="J194" i="23"/>
  <c r="K195" i="23"/>
  <c r="J196" i="23"/>
  <c r="J197" i="23"/>
  <c r="H198" i="23"/>
  <c r="P198" i="23"/>
  <c r="K199" i="23"/>
  <c r="S199" i="23"/>
  <c r="N200" i="23"/>
  <c r="G64" i="23"/>
  <c r="P83" i="23"/>
  <c r="L103" i="23"/>
  <c r="H111" i="23"/>
  <c r="G116" i="23"/>
  <c r="S120" i="23"/>
  <c r="R125" i="23"/>
  <c r="Q130" i="23"/>
  <c r="P135" i="23"/>
  <c r="O140" i="23"/>
  <c r="N145" i="23"/>
  <c r="R149" i="23"/>
  <c r="K152" i="23"/>
  <c r="Q154" i="23"/>
  <c r="J157" i="23"/>
  <c r="P159" i="23"/>
  <c r="I162" i="23"/>
  <c r="O164" i="23"/>
  <c r="N166" i="23"/>
  <c r="K168" i="23"/>
  <c r="S169" i="23"/>
  <c r="M171" i="23"/>
  <c r="J173" i="23"/>
  <c r="R174" i="23"/>
  <c r="L176" i="23"/>
  <c r="I178" i="23"/>
  <c r="Q179" i="23"/>
  <c r="K181" i="23"/>
  <c r="H183" i="23"/>
  <c r="P184" i="23"/>
  <c r="J186" i="23"/>
  <c r="G188" i="23"/>
  <c r="K189" i="23"/>
  <c r="M190" i="23"/>
  <c r="M191" i="23"/>
  <c r="L192" i="23"/>
  <c r="M193" i="23"/>
  <c r="L194" i="23"/>
  <c r="L195" i="23"/>
  <c r="L196" i="23"/>
  <c r="K197" i="23"/>
  <c r="I198" i="23"/>
  <c r="Q198" i="23"/>
  <c r="L199" i="23"/>
  <c r="G200" i="23"/>
  <c r="O200" i="23"/>
  <c r="S68" i="23"/>
  <c r="G107" i="23"/>
  <c r="I122" i="23"/>
  <c r="G132" i="23"/>
  <c r="R141" i="23"/>
  <c r="M150" i="23"/>
  <c r="L155" i="23"/>
  <c r="R157" i="23"/>
  <c r="J165" i="23"/>
  <c r="H167" i="23"/>
  <c r="J170" i="23"/>
  <c r="I175" i="23"/>
  <c r="N178" i="23"/>
  <c r="R181" i="23"/>
  <c r="Q186" i="23"/>
  <c r="Q189" i="23"/>
  <c r="P191" i="23"/>
  <c r="O193" i="23"/>
  <c r="O195" i="23"/>
  <c r="O196" i="23"/>
  <c r="K198" i="23"/>
  <c r="N199" i="23"/>
  <c r="Q200" i="23"/>
  <c r="M66" i="23"/>
  <c r="I86" i="23"/>
  <c r="J105" i="23"/>
  <c r="P111" i="23"/>
  <c r="O116" i="23"/>
  <c r="N121" i="23"/>
  <c r="M126" i="23"/>
  <c r="L131" i="23"/>
  <c r="K136" i="23"/>
  <c r="J141" i="23"/>
  <c r="I146" i="23"/>
  <c r="S149" i="23"/>
  <c r="L152" i="23"/>
  <c r="R154" i="23"/>
  <c r="K157" i="23"/>
  <c r="Q159" i="23"/>
  <c r="J162" i="23"/>
  <c r="P164" i="23"/>
  <c r="R166" i="23"/>
  <c r="L168" i="23"/>
  <c r="I170" i="23"/>
  <c r="Q171" i="23"/>
  <c r="K173" i="23"/>
  <c r="H175" i="23"/>
  <c r="P176" i="23"/>
  <c r="J178" i="23"/>
  <c r="G180" i="23"/>
  <c r="O181" i="23"/>
  <c r="I183" i="23"/>
  <c r="S184" i="23"/>
  <c r="N186" i="23"/>
  <c r="H188" i="23"/>
  <c r="O189" i="23"/>
  <c r="N190" i="23"/>
  <c r="O191" i="23"/>
  <c r="N192" i="23"/>
  <c r="N193" i="23"/>
  <c r="N194" i="23"/>
  <c r="M195" i="23"/>
  <c r="N196" i="23"/>
  <c r="M197" i="23"/>
  <c r="J198" i="23"/>
  <c r="R198" i="23"/>
  <c r="M199" i="23"/>
  <c r="H200" i="23"/>
  <c r="P200" i="23"/>
  <c r="O88" i="23"/>
  <c r="K112" i="23"/>
  <c r="J117" i="23"/>
  <c r="H127" i="23"/>
  <c r="S136" i="23"/>
  <c r="Q146" i="23"/>
  <c r="S152" i="23"/>
  <c r="K160" i="23"/>
  <c r="Q162" i="23"/>
  <c r="P168" i="23"/>
  <c r="G172" i="23"/>
  <c r="O173" i="23"/>
  <c r="S176" i="23"/>
  <c r="H180" i="23"/>
  <c r="M183" i="23"/>
  <c r="G185" i="23"/>
  <c r="L188" i="23"/>
  <c r="P190" i="23"/>
  <c r="P192" i="23"/>
  <c r="P194" i="23"/>
  <c r="O197" i="23"/>
  <c r="S198" i="23"/>
  <c r="I200" i="23"/>
  <c r="L71" i="23"/>
  <c r="H91" i="23"/>
  <c r="G108" i="23"/>
  <c r="S112" i="23"/>
  <c r="R117" i="23"/>
  <c r="Q122" i="23"/>
  <c r="P127" i="23"/>
  <c r="O132" i="23"/>
  <c r="N137" i="23"/>
  <c r="M142" i="23"/>
  <c r="L147" i="23"/>
  <c r="N150" i="23"/>
  <c r="G153" i="23"/>
  <c r="M155" i="23"/>
  <c r="S157" i="23"/>
  <c r="L160" i="23"/>
  <c r="R162" i="23"/>
  <c r="K165" i="23"/>
  <c r="I167" i="23"/>
  <c r="S168" i="23"/>
  <c r="N170" i="23"/>
  <c r="H172" i="23"/>
  <c r="R173" i="23"/>
  <c r="M175" i="23"/>
  <c r="G177" i="23"/>
  <c r="Q178" i="23"/>
  <c r="L180" i="23"/>
  <c r="S181" i="23"/>
  <c r="P183" i="23"/>
  <c r="K185" i="23"/>
  <c r="R186" i="23"/>
  <c r="O188" i="23"/>
  <c r="R189" i="23"/>
  <c r="R190" i="23"/>
  <c r="Q191" i="23"/>
  <c r="R192" i="23"/>
  <c r="Q193" i="23"/>
  <c r="Q194" i="23"/>
  <c r="Q195" i="23"/>
  <c r="P196" i="23"/>
  <c r="Q197" i="23"/>
  <c r="L198" i="23"/>
  <c r="G199" i="23"/>
  <c r="O199" i="23"/>
  <c r="J200" i="23"/>
  <c r="R200" i="23"/>
  <c r="F9" i="23"/>
  <c r="F13" i="23"/>
  <c r="F17" i="23"/>
  <c r="F21" i="23"/>
  <c r="F25" i="23"/>
  <c r="F29" i="23"/>
  <c r="F33" i="23"/>
  <c r="F37" i="23"/>
  <c r="F41" i="23"/>
  <c r="F45" i="23"/>
  <c r="F49" i="23"/>
  <c r="F53" i="23"/>
  <c r="F57" i="23"/>
  <c r="F61" i="23"/>
  <c r="F65" i="23"/>
  <c r="F69" i="23"/>
  <c r="F73" i="23"/>
  <c r="F77" i="23"/>
  <c r="F81" i="23"/>
  <c r="F85" i="23"/>
  <c r="F89" i="23"/>
  <c r="F93" i="23"/>
  <c r="F97" i="23"/>
  <c r="F101" i="23"/>
  <c r="F105" i="23"/>
  <c r="F109" i="23"/>
  <c r="F113" i="23"/>
  <c r="F117" i="23"/>
  <c r="F121" i="23"/>
  <c r="F125" i="23"/>
  <c r="F129" i="23"/>
  <c r="F133" i="23"/>
  <c r="F137" i="23"/>
  <c r="F141" i="23"/>
  <c r="F145" i="23"/>
  <c r="F149" i="23"/>
  <c r="F153" i="23"/>
  <c r="F157" i="23"/>
  <c r="F161" i="23"/>
  <c r="F165" i="23"/>
  <c r="F169" i="23"/>
  <c r="F173" i="23"/>
  <c r="F177" i="23"/>
  <c r="F181" i="23"/>
  <c r="F185" i="23"/>
  <c r="F189" i="23"/>
  <c r="F193" i="23"/>
  <c r="F197" i="23"/>
  <c r="F200" i="23"/>
  <c r="F12" i="23"/>
  <c r="F16" i="23"/>
  <c r="F20" i="23"/>
  <c r="F24" i="23"/>
  <c r="F28" i="23"/>
  <c r="F32" i="23"/>
  <c r="F36" i="23"/>
  <c r="F40" i="23"/>
  <c r="F44" i="23"/>
  <c r="F48" i="23"/>
  <c r="F52" i="23"/>
  <c r="F56" i="23"/>
  <c r="F60" i="23"/>
  <c r="F64" i="23"/>
  <c r="F68" i="23"/>
  <c r="F72" i="23"/>
  <c r="F76" i="23"/>
  <c r="F80" i="23"/>
  <c r="F84" i="23"/>
  <c r="F88" i="23"/>
  <c r="F92" i="23"/>
  <c r="F96" i="23"/>
  <c r="F100" i="23"/>
  <c r="F104" i="23"/>
  <c r="F108" i="23"/>
  <c r="F112" i="23"/>
  <c r="F116" i="23"/>
  <c r="F120" i="23"/>
  <c r="F124" i="23"/>
  <c r="F128" i="23"/>
  <c r="F132" i="23"/>
  <c r="F136" i="23"/>
  <c r="F140" i="23"/>
  <c r="F144" i="23"/>
  <c r="F148" i="23"/>
  <c r="F152" i="23"/>
  <c r="F156" i="23"/>
  <c r="F160" i="23"/>
  <c r="F164" i="23"/>
  <c r="F168" i="23"/>
  <c r="F172" i="23"/>
  <c r="F176" i="23"/>
  <c r="F180" i="23"/>
  <c r="F184" i="23"/>
  <c r="F188" i="23"/>
  <c r="F196" i="23"/>
  <c r="F11" i="23"/>
  <c r="F15" i="23"/>
  <c r="F19" i="23"/>
  <c r="F23" i="23"/>
  <c r="F27" i="23"/>
  <c r="F31" i="23"/>
  <c r="F35" i="23"/>
  <c r="F39" i="23"/>
  <c r="F43" i="23"/>
  <c r="F47" i="23"/>
  <c r="F51" i="23"/>
  <c r="F55" i="23"/>
  <c r="F59" i="23"/>
  <c r="F63" i="23"/>
  <c r="F67" i="23"/>
  <c r="F71" i="23"/>
  <c r="F75" i="23"/>
  <c r="F79" i="23"/>
  <c r="F83" i="23"/>
  <c r="F87" i="23"/>
  <c r="F91" i="23"/>
  <c r="F95" i="23"/>
  <c r="F99" i="23"/>
  <c r="F103" i="23"/>
  <c r="F107" i="23"/>
  <c r="F111" i="23"/>
  <c r="F115" i="23"/>
  <c r="F119" i="23"/>
  <c r="F123" i="23"/>
  <c r="F127" i="23"/>
  <c r="F131" i="23"/>
  <c r="F135" i="23"/>
  <c r="F139" i="23"/>
  <c r="F143" i="23"/>
  <c r="F147" i="23"/>
  <c r="F151" i="23"/>
  <c r="F155" i="23"/>
  <c r="F159" i="23"/>
  <c r="F163" i="23"/>
  <c r="F167" i="23"/>
  <c r="F171" i="23"/>
  <c r="F175" i="23"/>
  <c r="F179" i="23"/>
  <c r="F183" i="23"/>
  <c r="F187" i="23"/>
  <c r="F191" i="23"/>
  <c r="F195" i="23"/>
  <c r="F199" i="23"/>
  <c r="F10" i="23"/>
  <c r="F14" i="23"/>
  <c r="F18" i="23"/>
  <c r="F22" i="23"/>
  <c r="F26" i="23"/>
  <c r="F30" i="23"/>
  <c r="F34" i="23"/>
  <c r="F38" i="23"/>
  <c r="F42" i="23"/>
  <c r="F46" i="23"/>
  <c r="F50" i="23"/>
  <c r="F54" i="23"/>
  <c r="F58" i="23"/>
  <c r="F62" i="23"/>
  <c r="F66" i="23"/>
  <c r="F70" i="23"/>
  <c r="F74" i="23"/>
  <c r="F78" i="23"/>
  <c r="F82" i="23"/>
  <c r="F86" i="23"/>
  <c r="F90" i="23"/>
  <c r="F94" i="23"/>
  <c r="F98" i="23"/>
  <c r="F102" i="23"/>
  <c r="F106" i="23"/>
  <c r="F110" i="23"/>
  <c r="F114" i="23"/>
  <c r="F118" i="23"/>
  <c r="F122" i="23"/>
  <c r="F126" i="23"/>
  <c r="F130" i="23"/>
  <c r="F134" i="23"/>
  <c r="F138" i="23"/>
  <c r="F142" i="23"/>
  <c r="F146" i="23"/>
  <c r="F150" i="23"/>
  <c r="F192" i="23"/>
  <c r="F182" i="23"/>
  <c r="F194" i="23"/>
  <c r="F170" i="23"/>
  <c r="F158" i="23"/>
  <c r="F190" i="23"/>
  <c r="F178" i="23"/>
  <c r="F166" i="23"/>
  <c r="F198" i="23"/>
  <c r="F174" i="23"/>
  <c r="F154" i="23"/>
  <c r="F186" i="23"/>
  <c r="F162" i="23"/>
  <c r="O200" i="21"/>
  <c r="N199" i="21"/>
  <c r="M198" i="21"/>
  <c r="R195" i="21"/>
  <c r="Q194" i="21"/>
  <c r="P193" i="21"/>
  <c r="O192" i="21"/>
  <c r="N191" i="21"/>
  <c r="M190" i="21"/>
  <c r="P187" i="21"/>
  <c r="N185" i="21"/>
  <c r="Q182" i="21"/>
  <c r="O180" i="21"/>
  <c r="R179" i="21"/>
  <c r="P172" i="21"/>
  <c r="O168" i="21"/>
  <c r="R155" i="21"/>
  <c r="N151" i="21"/>
  <c r="N200" i="21"/>
  <c r="M199" i="21"/>
  <c r="R196" i="21"/>
  <c r="Q195" i="21"/>
  <c r="P194" i="21"/>
  <c r="O193" i="21"/>
  <c r="N192" i="21"/>
  <c r="M191" i="21"/>
  <c r="R188" i="21"/>
  <c r="O187" i="21"/>
  <c r="R186" i="21"/>
  <c r="M185" i="21"/>
  <c r="P184" i="21"/>
  <c r="N182" i="21"/>
  <c r="Q179" i="21"/>
  <c r="R163" i="21"/>
  <c r="N159" i="21"/>
  <c r="M140" i="21"/>
  <c r="B8" i="21"/>
  <c r="P9" i="21"/>
  <c r="Q10" i="21"/>
  <c r="M10" i="21"/>
  <c r="N11" i="21"/>
  <c r="O12" i="21"/>
  <c r="P13" i="21"/>
  <c r="Q14" i="21"/>
  <c r="R15" i="21"/>
  <c r="M18" i="21"/>
  <c r="N19" i="21"/>
  <c r="O20" i="21"/>
  <c r="P21" i="21"/>
  <c r="Q22" i="21"/>
  <c r="R23" i="21"/>
  <c r="M26" i="21"/>
  <c r="N27" i="21"/>
  <c r="O28" i="21"/>
  <c r="P29" i="21"/>
  <c r="Q30" i="21"/>
  <c r="R31" i="21"/>
  <c r="M34" i="21"/>
  <c r="N35" i="21"/>
  <c r="O36" i="21"/>
  <c r="P37" i="21"/>
  <c r="Q38" i="21"/>
  <c r="R39" i="21"/>
  <c r="M42" i="21"/>
  <c r="N43" i="21"/>
  <c r="O44" i="21"/>
  <c r="P45" i="21"/>
  <c r="Q46" i="21"/>
  <c r="M9" i="21"/>
  <c r="N10" i="21"/>
  <c r="O11" i="21"/>
  <c r="P12" i="21"/>
  <c r="Q13" i="21"/>
  <c r="R14" i="21"/>
  <c r="M17" i="21"/>
  <c r="N18" i="21"/>
  <c r="O19" i="21"/>
  <c r="P20" i="21"/>
  <c r="Q21" i="21"/>
  <c r="R22" i="21"/>
  <c r="M25" i="21"/>
  <c r="N26" i="21"/>
  <c r="O27" i="21"/>
  <c r="P28" i="21"/>
  <c r="Q29" i="21"/>
  <c r="R30" i="21"/>
  <c r="M33" i="21"/>
  <c r="N34" i="21"/>
  <c r="O35" i="21"/>
  <c r="P36" i="21"/>
  <c r="Q37" i="21"/>
  <c r="R38" i="21"/>
  <c r="M41" i="21"/>
  <c r="N42" i="21"/>
  <c r="O43" i="21"/>
  <c r="P44" i="21"/>
  <c r="Q45" i="21"/>
  <c r="R46" i="21"/>
  <c r="R9" i="21"/>
  <c r="P10" i="21"/>
  <c r="N13" i="21"/>
  <c r="P15" i="21"/>
  <c r="M16" i="21"/>
  <c r="R17" i="21"/>
  <c r="O18" i="21"/>
  <c r="Q20" i="21"/>
  <c r="N23" i="21"/>
  <c r="P25" i="21"/>
  <c r="R27" i="21"/>
  <c r="M28" i="21"/>
  <c r="O30" i="21"/>
  <c r="Q32" i="21"/>
  <c r="N33" i="21"/>
  <c r="P35" i="21"/>
  <c r="R37" i="21"/>
  <c r="M38" i="21"/>
  <c r="O40" i="21"/>
  <c r="Q42" i="21"/>
  <c r="N45" i="21"/>
  <c r="N47" i="21"/>
  <c r="O48" i="21"/>
  <c r="P49" i="21"/>
  <c r="Q50" i="21"/>
  <c r="R51" i="21"/>
  <c r="M54" i="21"/>
  <c r="N55" i="21"/>
  <c r="O56" i="21"/>
  <c r="P57" i="21"/>
  <c r="P11" i="21"/>
  <c r="R13" i="21"/>
  <c r="M14" i="21"/>
  <c r="O16" i="21"/>
  <c r="Q18" i="21"/>
  <c r="N21" i="21"/>
  <c r="P23" i="21"/>
  <c r="M24" i="21"/>
  <c r="R25" i="21"/>
  <c r="O26" i="21"/>
  <c r="Q28" i="21"/>
  <c r="N31" i="21"/>
  <c r="P33" i="21"/>
  <c r="R35" i="21"/>
  <c r="M36" i="21"/>
  <c r="O38" i="21"/>
  <c r="Q40" i="21"/>
  <c r="N41" i="21"/>
  <c r="P43" i="21"/>
  <c r="R45" i="21"/>
  <c r="M46" i="21"/>
  <c r="P47" i="21"/>
  <c r="Q48" i="21"/>
  <c r="R49" i="21"/>
  <c r="Q11" i="21"/>
  <c r="N14" i="21"/>
  <c r="P16" i="21"/>
  <c r="R18" i="21"/>
  <c r="M19" i="21"/>
  <c r="O21" i="21"/>
  <c r="Q23" i="21"/>
  <c r="N24" i="21"/>
  <c r="P26" i="21"/>
  <c r="R28" i="21"/>
  <c r="M29" i="21"/>
  <c r="O31" i="21"/>
  <c r="Q33" i="21"/>
  <c r="N36" i="21"/>
  <c r="P38" i="21"/>
  <c r="M39" i="21"/>
  <c r="R40" i="21"/>
  <c r="O41" i="21"/>
  <c r="Q43" i="21"/>
  <c r="N46" i="21"/>
  <c r="Q47" i="21"/>
  <c r="R48" i="21"/>
  <c r="M51" i="21"/>
  <c r="N52" i="21"/>
  <c r="O53" i="21"/>
  <c r="P54" i="21"/>
  <c r="Q55" i="21"/>
  <c r="R56" i="21"/>
  <c r="M59" i="21"/>
  <c r="N60" i="21"/>
  <c r="O61" i="21"/>
  <c r="P62" i="21"/>
  <c r="Q63" i="21"/>
  <c r="N9" i="21"/>
  <c r="N12" i="21"/>
  <c r="P14" i="21"/>
  <c r="M15" i="21"/>
  <c r="R16" i="21"/>
  <c r="O17" i="21"/>
  <c r="Q19" i="21"/>
  <c r="N22" i="21"/>
  <c r="P24" i="21"/>
  <c r="R26" i="21"/>
  <c r="M27" i="21"/>
  <c r="O29" i="21"/>
  <c r="Q31" i="21"/>
  <c r="N32" i="21"/>
  <c r="P34" i="21"/>
  <c r="R36" i="21"/>
  <c r="M37" i="21"/>
  <c r="O39" i="21"/>
  <c r="Q41" i="21"/>
  <c r="N44" i="21"/>
  <c r="P46" i="21"/>
  <c r="M49" i="21"/>
  <c r="N50" i="21"/>
  <c r="O9" i="21"/>
  <c r="Q12" i="21"/>
  <c r="N15" i="21"/>
  <c r="P17" i="21"/>
  <c r="R19" i="21"/>
  <c r="M20" i="21"/>
  <c r="O22" i="21"/>
  <c r="Q24" i="21"/>
  <c r="N25" i="21"/>
  <c r="P27" i="21"/>
  <c r="R29" i="21"/>
  <c r="M30" i="21"/>
  <c r="O32" i="21"/>
  <c r="Q34" i="21"/>
  <c r="N37" i="21"/>
  <c r="P39" i="21"/>
  <c r="M40" i="21"/>
  <c r="R41" i="21"/>
  <c r="O42" i="21"/>
  <c r="Q44" i="21"/>
  <c r="M48" i="21"/>
  <c r="N49" i="21"/>
  <c r="O50" i="21"/>
  <c r="P51" i="21"/>
  <c r="Q52" i="21"/>
  <c r="R53" i="21"/>
  <c r="M56" i="21"/>
  <c r="N57" i="21"/>
  <c r="Q9" i="21"/>
  <c r="O10" i="21"/>
  <c r="R12" i="21"/>
  <c r="M13" i="21"/>
  <c r="O15" i="21"/>
  <c r="Q17" i="21"/>
  <c r="N20" i="21"/>
  <c r="P22" i="21"/>
  <c r="M23" i="21"/>
  <c r="R24" i="21"/>
  <c r="O25" i="21"/>
  <c r="Q27" i="21"/>
  <c r="N30" i="21"/>
  <c r="P32" i="21"/>
  <c r="R34" i="21"/>
  <c r="M35" i="21"/>
  <c r="O37" i="21"/>
  <c r="Q39" i="21"/>
  <c r="N40" i="21"/>
  <c r="P42" i="21"/>
  <c r="R44" i="21"/>
  <c r="M45" i="21"/>
  <c r="M47" i="21"/>
  <c r="N48" i="21"/>
  <c r="O49" i="21"/>
  <c r="P50" i="21"/>
  <c r="Q51" i="21"/>
  <c r="R52" i="21"/>
  <c r="M55" i="21"/>
  <c r="N56" i="21"/>
  <c r="O57" i="21"/>
  <c r="P58" i="21"/>
  <c r="Q59" i="21"/>
  <c r="R60" i="21"/>
  <c r="M63" i="21"/>
  <c r="R11" i="21"/>
  <c r="O14" i="21"/>
  <c r="N17" i="21"/>
  <c r="P31" i="21"/>
  <c r="O34" i="21"/>
  <c r="M50" i="21"/>
  <c r="O51" i="21"/>
  <c r="P52" i="21"/>
  <c r="Q53" i="21"/>
  <c r="R54" i="21"/>
  <c r="O59" i="21"/>
  <c r="Q61" i="21"/>
  <c r="M62" i="21"/>
  <c r="M64" i="21"/>
  <c r="N65" i="21"/>
  <c r="O66" i="21"/>
  <c r="P67" i="21"/>
  <c r="Q68" i="21"/>
  <c r="R69" i="21"/>
  <c r="M72" i="21"/>
  <c r="N73" i="21"/>
  <c r="O74" i="21"/>
  <c r="P75" i="21"/>
  <c r="Q76" i="21"/>
  <c r="R77" i="21"/>
  <c r="M80" i="21"/>
  <c r="N81" i="21"/>
  <c r="O82" i="21"/>
  <c r="P83" i="21"/>
  <c r="Q84" i="21"/>
  <c r="R85" i="21"/>
  <c r="M88" i="21"/>
  <c r="N89" i="21"/>
  <c r="O90" i="21"/>
  <c r="P91" i="21"/>
  <c r="Q92" i="21"/>
  <c r="M12" i="21"/>
  <c r="Q26" i="21"/>
  <c r="N29" i="21"/>
  <c r="M32" i="21"/>
  <c r="R43" i="21"/>
  <c r="O46" i="21"/>
  <c r="R59" i="21"/>
  <c r="M60" i="21"/>
  <c r="O62" i="21"/>
  <c r="O64" i="21"/>
  <c r="P65" i="21"/>
  <c r="Q66" i="21"/>
  <c r="R67" i="21"/>
  <c r="M70" i="21"/>
  <c r="N71" i="21"/>
  <c r="O72" i="21"/>
  <c r="P73" i="21"/>
  <c r="Q74" i="21"/>
  <c r="R75" i="21"/>
  <c r="M78" i="21"/>
  <c r="N79" i="21"/>
  <c r="O80" i="21"/>
  <c r="P81" i="21"/>
  <c r="Q82" i="21"/>
  <c r="R83" i="21"/>
  <c r="M86" i="21"/>
  <c r="N87" i="21"/>
  <c r="O88" i="21"/>
  <c r="Q15" i="21"/>
  <c r="P18" i="21"/>
  <c r="M21" i="21"/>
  <c r="R32" i="21"/>
  <c r="Q35" i="21"/>
  <c r="N38" i="21"/>
  <c r="M58" i="21"/>
  <c r="O60" i="21"/>
  <c r="Q62" i="21"/>
  <c r="P64" i="21"/>
  <c r="Q65" i="21"/>
  <c r="R66" i="21"/>
  <c r="M69" i="21"/>
  <c r="N70" i="21"/>
  <c r="O71" i="21"/>
  <c r="P72" i="21"/>
  <c r="Q73" i="21"/>
  <c r="R74" i="21"/>
  <c r="M77" i="21"/>
  <c r="N78" i="21"/>
  <c r="O79" i="21"/>
  <c r="P80" i="21"/>
  <c r="Q81" i="21"/>
  <c r="R82" i="21"/>
  <c r="M85" i="21"/>
  <c r="N86" i="21"/>
  <c r="O87" i="21"/>
  <c r="P88" i="21"/>
  <c r="Q89" i="21"/>
  <c r="R90" i="21"/>
  <c r="M93" i="21"/>
  <c r="N94" i="21"/>
  <c r="O95" i="21"/>
  <c r="P96" i="21"/>
  <c r="Q97" i="21"/>
  <c r="R98" i="21"/>
  <c r="M101" i="21"/>
  <c r="N102" i="21"/>
  <c r="O103" i="21"/>
  <c r="P104" i="21"/>
  <c r="R10" i="21"/>
  <c r="O13" i="21"/>
  <c r="N16" i="21"/>
  <c r="P30" i="21"/>
  <c r="O33" i="21"/>
  <c r="O47" i="21"/>
  <c r="Q49" i="21"/>
  <c r="M53" i="21"/>
  <c r="N54" i="21"/>
  <c r="O55" i="21"/>
  <c r="P56" i="21"/>
  <c r="Q57" i="21"/>
  <c r="O58" i="21"/>
  <c r="Q60" i="21"/>
  <c r="M61" i="21"/>
  <c r="O63" i="21"/>
  <c r="R64" i="21"/>
  <c r="M67" i="21"/>
  <c r="N68" i="21"/>
  <c r="O69" i="21"/>
  <c r="P70" i="21"/>
  <c r="Q71" i="21"/>
  <c r="R72" i="21"/>
  <c r="M75" i="21"/>
  <c r="N76" i="21"/>
  <c r="O77" i="21"/>
  <c r="P78" i="21"/>
  <c r="Q79" i="21"/>
  <c r="R80" i="21"/>
  <c r="M83" i="21"/>
  <c r="N84" i="21"/>
  <c r="O85" i="21"/>
  <c r="Q16" i="21"/>
  <c r="P19" i="21"/>
  <c r="M22" i="21"/>
  <c r="R33" i="21"/>
  <c r="Q36" i="21"/>
  <c r="N39" i="21"/>
  <c r="R47" i="21"/>
  <c r="M52" i="21"/>
  <c r="N53" i="21"/>
  <c r="O54" i="21"/>
  <c r="P55" i="21"/>
  <c r="Q56" i="21"/>
  <c r="R57" i="21"/>
  <c r="Q58" i="21"/>
  <c r="N61" i="21"/>
  <c r="P63" i="21"/>
  <c r="M66" i="21"/>
  <c r="N67" i="21"/>
  <c r="O68" i="21"/>
  <c r="P69" i="21"/>
  <c r="Q70" i="21"/>
  <c r="R71" i="21"/>
  <c r="M74" i="21"/>
  <c r="N75" i="21"/>
  <c r="O76" i="21"/>
  <c r="P77" i="21"/>
  <c r="Q78" i="21"/>
  <c r="R79" i="21"/>
  <c r="M82" i="21"/>
  <c r="N83" i="21"/>
  <c r="O84" i="21"/>
  <c r="P85" i="21"/>
  <c r="Q86" i="21"/>
  <c r="R87" i="21"/>
  <c r="M11" i="21"/>
  <c r="Q25" i="21"/>
  <c r="N28" i="21"/>
  <c r="M31" i="21"/>
  <c r="R42" i="21"/>
  <c r="O45" i="21"/>
  <c r="N51" i="21"/>
  <c r="O52" i="21"/>
  <c r="P53" i="21"/>
  <c r="Q54" i="21"/>
  <c r="R55" i="21"/>
  <c r="R58" i="21"/>
  <c r="N59" i="21"/>
  <c r="P61" i="21"/>
  <c r="R63" i="21"/>
  <c r="M65" i="21"/>
  <c r="N66" i="21"/>
  <c r="O67" i="21"/>
  <c r="P68" i="21"/>
  <c r="Q69" i="21"/>
  <c r="R70" i="21"/>
  <c r="M73" i="21"/>
  <c r="N74" i="21"/>
  <c r="O75" i="21"/>
  <c r="P76" i="21"/>
  <c r="Q77" i="21"/>
  <c r="R78" i="21"/>
  <c r="M81" i="21"/>
  <c r="N82" i="21"/>
  <c r="O83" i="21"/>
  <c r="P84" i="21"/>
  <c r="Q85" i="21"/>
  <c r="R86" i="21"/>
  <c r="M89" i="21"/>
  <c r="N90" i="21"/>
  <c r="O91" i="21"/>
  <c r="P92" i="21"/>
  <c r="Q93" i="21"/>
  <c r="R94" i="21"/>
  <c r="M97" i="21"/>
  <c r="N98" i="21"/>
  <c r="O99" i="21"/>
  <c r="P100" i="21"/>
  <c r="Q101" i="21"/>
  <c r="R102" i="21"/>
  <c r="P41" i="21"/>
  <c r="Q64" i="21"/>
  <c r="N77" i="21"/>
  <c r="P79" i="21"/>
  <c r="R81" i="21"/>
  <c r="P87" i="21"/>
  <c r="Q90" i="21"/>
  <c r="N91" i="21"/>
  <c r="M92" i="21"/>
  <c r="Q94" i="21"/>
  <c r="M95" i="21"/>
  <c r="O97" i="21"/>
  <c r="Q99" i="21"/>
  <c r="M100" i="21"/>
  <c r="O102" i="21"/>
  <c r="Q104" i="21"/>
  <c r="M106" i="21"/>
  <c r="N107" i="21"/>
  <c r="R20" i="21"/>
  <c r="M43" i="21"/>
  <c r="P59" i="21"/>
  <c r="N62" i="21"/>
  <c r="M71" i="21"/>
  <c r="O73" i="21"/>
  <c r="Q75" i="21"/>
  <c r="Q87" i="21"/>
  <c r="Q91" i="21"/>
  <c r="N92" i="21"/>
  <c r="R21" i="21"/>
  <c r="M44" i="21"/>
  <c r="R62" i="21"/>
  <c r="N69" i="21"/>
  <c r="P71" i="21"/>
  <c r="R73" i="21"/>
  <c r="M84" i="21"/>
  <c r="O86" i="21"/>
  <c r="R91" i="21"/>
  <c r="O92" i="21"/>
  <c r="N93" i="21"/>
  <c r="P95" i="21"/>
  <c r="R97" i="21"/>
  <c r="M98" i="21"/>
  <c r="O100" i="21"/>
  <c r="Q102" i="21"/>
  <c r="M103" i="21"/>
  <c r="N105" i="21"/>
  <c r="O106" i="21"/>
  <c r="P107" i="21"/>
  <c r="O23" i="21"/>
  <c r="O65" i="21"/>
  <c r="Q67" i="21"/>
  <c r="N80" i="21"/>
  <c r="P82" i="21"/>
  <c r="R84" i="21"/>
  <c r="P86" i="21"/>
  <c r="R92" i="21"/>
  <c r="O93" i="21"/>
  <c r="Q95" i="21"/>
  <c r="M96" i="21"/>
  <c r="O98" i="21"/>
  <c r="Q100" i="21"/>
  <c r="N103" i="21"/>
  <c r="O105" i="21"/>
  <c r="P106" i="21"/>
  <c r="Q107" i="21"/>
  <c r="P48" i="21"/>
  <c r="N72" i="21"/>
  <c r="P74" i="21"/>
  <c r="R76" i="21"/>
  <c r="N88" i="21"/>
  <c r="O89" i="21"/>
  <c r="R93" i="21"/>
  <c r="M94" i="21"/>
  <c r="O96" i="21"/>
  <c r="Q98" i="21"/>
  <c r="M99" i="21"/>
  <c r="O101" i="21"/>
  <c r="Q103" i="21"/>
  <c r="M104" i="21"/>
  <c r="Q105" i="21"/>
  <c r="R106" i="21"/>
  <c r="N58" i="21"/>
  <c r="M68" i="21"/>
  <c r="O70" i="21"/>
  <c r="Q72" i="21"/>
  <c r="N85" i="21"/>
  <c r="Q88" i="21"/>
  <c r="P89" i="21"/>
  <c r="M90" i="21"/>
  <c r="O94" i="21"/>
  <c r="Q96" i="21"/>
  <c r="N99" i="21"/>
  <c r="P101" i="21"/>
  <c r="R103" i="21"/>
  <c r="N104" i="21"/>
  <c r="R105" i="21"/>
  <c r="P40" i="21"/>
  <c r="R50" i="21"/>
  <c r="R61" i="21"/>
  <c r="N64" i="21"/>
  <c r="P66" i="21"/>
  <c r="R68" i="21"/>
  <c r="M79" i="21"/>
  <c r="O81" i="21"/>
  <c r="Q83" i="21"/>
  <c r="M87" i="21"/>
  <c r="R88" i="21"/>
  <c r="R89" i="21"/>
  <c r="P90" i="21"/>
  <c r="M91" i="21"/>
  <c r="P94" i="21"/>
  <c r="R96" i="21"/>
  <c r="N97" i="21"/>
  <c r="P99" i="21"/>
  <c r="R101" i="21"/>
  <c r="M102" i="21"/>
  <c r="O104" i="21"/>
  <c r="M107" i="21"/>
  <c r="P60" i="21"/>
  <c r="O78" i="21"/>
  <c r="N95" i="21"/>
  <c r="N106" i="21"/>
  <c r="N63" i="21"/>
  <c r="Q80" i="21"/>
  <c r="R95" i="21"/>
  <c r="P98" i="21"/>
  <c r="N101" i="21"/>
  <c r="Q106" i="21"/>
  <c r="R65" i="21"/>
  <c r="R104" i="21"/>
  <c r="O24" i="21"/>
  <c r="P93" i="21"/>
  <c r="N96" i="21"/>
  <c r="R99" i="21"/>
  <c r="P102" i="21"/>
  <c r="M105" i="21"/>
  <c r="O107" i="21"/>
  <c r="P105" i="21"/>
  <c r="R107" i="21"/>
  <c r="P97" i="21"/>
  <c r="N100" i="21"/>
  <c r="M57" i="21"/>
  <c r="M76" i="21"/>
  <c r="R100" i="21"/>
  <c r="P103" i="21"/>
  <c r="M200" i="21"/>
  <c r="R197" i="21"/>
  <c r="Q196" i="21"/>
  <c r="P195" i="21"/>
  <c r="O194" i="21"/>
  <c r="N193" i="21"/>
  <c r="M192" i="21"/>
  <c r="R189" i="21"/>
  <c r="Q188" i="21"/>
  <c r="N187" i="21"/>
  <c r="Q186" i="21"/>
  <c r="O184" i="21"/>
  <c r="M182" i="21"/>
  <c r="R181" i="21"/>
  <c r="P179" i="21"/>
  <c r="R173" i="21"/>
  <c r="R171" i="21"/>
  <c r="N167" i="21"/>
  <c r="Q154" i="21"/>
  <c r="M150" i="21"/>
  <c r="M145" i="21"/>
  <c r="R139" i="21"/>
  <c r="O131" i="21"/>
  <c r="R198" i="21"/>
  <c r="Q197" i="21"/>
  <c r="P196" i="21"/>
  <c r="O195" i="21"/>
  <c r="N194" i="21"/>
  <c r="M193" i="21"/>
  <c r="R190" i="21"/>
  <c r="Q189" i="21"/>
  <c r="P188" i="21"/>
  <c r="P186" i="21"/>
  <c r="N184" i="21"/>
  <c r="Q181" i="21"/>
  <c r="O179" i="21"/>
  <c r="R178" i="21"/>
  <c r="R174" i="21"/>
  <c r="Q173" i="21"/>
  <c r="Q162" i="21"/>
  <c r="M158" i="21"/>
  <c r="Q144" i="21"/>
  <c r="O108" i="21"/>
  <c r="P109" i="21"/>
  <c r="Q110" i="21"/>
  <c r="R111" i="21"/>
  <c r="M114" i="21"/>
  <c r="N115" i="21"/>
  <c r="O116" i="21"/>
  <c r="P117" i="21"/>
  <c r="Q118" i="21"/>
  <c r="R119" i="21"/>
  <c r="M122" i="21"/>
  <c r="N123" i="21"/>
  <c r="O124" i="21"/>
  <c r="P125" i="21"/>
  <c r="Q126" i="21"/>
  <c r="R127" i="21"/>
  <c r="M130" i="21"/>
  <c r="N131" i="21"/>
  <c r="O132" i="21"/>
  <c r="P133" i="21"/>
  <c r="Q134" i="21"/>
  <c r="R135" i="21"/>
  <c r="Q108" i="21"/>
  <c r="R109" i="21"/>
  <c r="M112" i="21"/>
  <c r="N113" i="21"/>
  <c r="O114" i="21"/>
  <c r="P115" i="21"/>
  <c r="Q116" i="21"/>
  <c r="R117" i="21"/>
  <c r="M120" i="21"/>
  <c r="N121" i="21"/>
  <c r="O122" i="21"/>
  <c r="P123" i="21"/>
  <c r="Q124" i="21"/>
  <c r="R125" i="21"/>
  <c r="R108" i="21"/>
  <c r="M111" i="21"/>
  <c r="N112" i="21"/>
  <c r="O113" i="21"/>
  <c r="P114" i="21"/>
  <c r="Q115" i="21"/>
  <c r="R116" i="21"/>
  <c r="M119" i="21"/>
  <c r="N120" i="21"/>
  <c r="O121" i="21"/>
  <c r="P122" i="21"/>
  <c r="Q123" i="21"/>
  <c r="R124" i="21"/>
  <c r="M127" i="21"/>
  <c r="N128" i="21"/>
  <c r="O129" i="21"/>
  <c r="P130" i="21"/>
  <c r="Q131" i="21"/>
  <c r="R132" i="21"/>
  <c r="M135" i="21"/>
  <c r="N136" i="21"/>
  <c r="O137" i="21"/>
  <c r="P138" i="21"/>
  <c r="Q139" i="21"/>
  <c r="R140" i="21"/>
  <c r="M143" i="21"/>
  <c r="N144" i="21"/>
  <c r="O145" i="21"/>
  <c r="P146" i="21"/>
  <c r="Q147" i="21"/>
  <c r="M109" i="21"/>
  <c r="N110" i="21"/>
  <c r="O111" i="21"/>
  <c r="P112" i="21"/>
  <c r="Q113" i="21"/>
  <c r="R114" i="21"/>
  <c r="M117" i="21"/>
  <c r="N118" i="21"/>
  <c r="O119" i="21"/>
  <c r="P120" i="21"/>
  <c r="Q121" i="21"/>
  <c r="R122" i="21"/>
  <c r="M125" i="21"/>
  <c r="N126" i="21"/>
  <c r="O127" i="21"/>
  <c r="P128" i="21"/>
  <c r="Q129" i="21"/>
  <c r="R130" i="21"/>
  <c r="M133" i="21"/>
  <c r="N134" i="21"/>
  <c r="O135" i="21"/>
  <c r="M108" i="21"/>
  <c r="N109" i="21"/>
  <c r="O110" i="21"/>
  <c r="P111" i="21"/>
  <c r="Q112" i="21"/>
  <c r="R113" i="21"/>
  <c r="M116" i="21"/>
  <c r="N117" i="21"/>
  <c r="O118" i="21"/>
  <c r="P119" i="21"/>
  <c r="Q120" i="21"/>
  <c r="R121" i="21"/>
  <c r="M124" i="21"/>
  <c r="N125" i="21"/>
  <c r="O126" i="21"/>
  <c r="P127" i="21"/>
  <c r="Q128" i="21"/>
  <c r="R129" i="21"/>
  <c r="M132" i="21"/>
  <c r="N133" i="21"/>
  <c r="O134" i="21"/>
  <c r="P135" i="21"/>
  <c r="N108" i="21"/>
  <c r="O109" i="21"/>
  <c r="P110" i="21"/>
  <c r="Q111" i="21"/>
  <c r="R112" i="21"/>
  <c r="M115" i="21"/>
  <c r="N116" i="21"/>
  <c r="O117" i="21"/>
  <c r="P118" i="21"/>
  <c r="Q119" i="21"/>
  <c r="R120" i="21"/>
  <c r="M123" i="21"/>
  <c r="N124" i="21"/>
  <c r="O125" i="21"/>
  <c r="P126" i="21"/>
  <c r="Q127" i="21"/>
  <c r="R128" i="21"/>
  <c r="M131" i="21"/>
  <c r="N132" i="21"/>
  <c r="O133" i="21"/>
  <c r="P134" i="21"/>
  <c r="Q135" i="21"/>
  <c r="R136" i="21"/>
  <c r="M139" i="21"/>
  <c r="N140" i="21"/>
  <c r="O141" i="21"/>
  <c r="P142" i="21"/>
  <c r="Q143" i="21"/>
  <c r="R144" i="21"/>
  <c r="M147" i="21"/>
  <c r="N148" i="21"/>
  <c r="P108" i="21"/>
  <c r="R110" i="21"/>
  <c r="M121" i="21"/>
  <c r="O123" i="21"/>
  <c r="Q125" i="21"/>
  <c r="M129" i="21"/>
  <c r="Q130" i="21"/>
  <c r="Q133" i="21"/>
  <c r="Q138" i="21"/>
  <c r="N141" i="21"/>
  <c r="P143" i="21"/>
  <c r="R145" i="21"/>
  <c r="N146" i="21"/>
  <c r="O148" i="21"/>
  <c r="P149" i="21"/>
  <c r="Q150" i="21"/>
  <c r="R151" i="21"/>
  <c r="M154" i="21"/>
  <c r="N155" i="21"/>
  <c r="O156" i="21"/>
  <c r="P157" i="21"/>
  <c r="Q158" i="21"/>
  <c r="R159" i="21"/>
  <c r="M162" i="21"/>
  <c r="N163" i="21"/>
  <c r="O164" i="21"/>
  <c r="P165" i="21"/>
  <c r="Q166" i="21"/>
  <c r="R167" i="21"/>
  <c r="M170" i="21"/>
  <c r="N171" i="21"/>
  <c r="O172" i="21"/>
  <c r="P173" i="21"/>
  <c r="Q174" i="21"/>
  <c r="R175" i="21"/>
  <c r="M178" i="21"/>
  <c r="N119" i="21"/>
  <c r="P121" i="21"/>
  <c r="R123" i="21"/>
  <c r="N129" i="21"/>
  <c r="R133" i="21"/>
  <c r="M136" i="21"/>
  <c r="R138" i="21"/>
  <c r="N139" i="21"/>
  <c r="P141" i="21"/>
  <c r="R143" i="21"/>
  <c r="M144" i="21"/>
  <c r="O146" i="21"/>
  <c r="P148" i="21"/>
  <c r="Q149" i="21"/>
  <c r="R150" i="21"/>
  <c r="M153" i="21"/>
  <c r="N154" i="21"/>
  <c r="O155" i="21"/>
  <c r="P156" i="21"/>
  <c r="Q157" i="21"/>
  <c r="R158" i="21"/>
  <c r="M161" i="21"/>
  <c r="N162" i="21"/>
  <c r="O163" i="21"/>
  <c r="P164" i="21"/>
  <c r="Q165" i="21"/>
  <c r="R166" i="21"/>
  <c r="M169" i="21"/>
  <c r="N170" i="21"/>
  <c r="O171" i="21"/>
  <c r="M113" i="21"/>
  <c r="O115" i="21"/>
  <c r="Q117" i="21"/>
  <c r="P129" i="21"/>
  <c r="P132" i="21"/>
  <c r="O136" i="21"/>
  <c r="M137" i="21"/>
  <c r="O139" i="21"/>
  <c r="Q141" i="21"/>
  <c r="M142" i="21"/>
  <c r="O144" i="21"/>
  <c r="Q146" i="21"/>
  <c r="Q148" i="21"/>
  <c r="R149" i="21"/>
  <c r="M152" i="21"/>
  <c r="N153" i="21"/>
  <c r="O154" i="21"/>
  <c r="P155" i="21"/>
  <c r="Q156" i="21"/>
  <c r="R157" i="21"/>
  <c r="M160" i="21"/>
  <c r="N161" i="21"/>
  <c r="O162" i="21"/>
  <c r="P163" i="21"/>
  <c r="Q164" i="21"/>
  <c r="R165" i="21"/>
  <c r="M168" i="21"/>
  <c r="N169" i="21"/>
  <c r="O170" i="21"/>
  <c r="P171" i="21"/>
  <c r="Q172" i="21"/>
  <c r="N111" i="21"/>
  <c r="P113" i="21"/>
  <c r="R115" i="21"/>
  <c r="M126" i="21"/>
  <c r="M128" i="21"/>
  <c r="Q132" i="21"/>
  <c r="N135" i="21"/>
  <c r="P136" i="21"/>
  <c r="N137" i="21"/>
  <c r="P139" i="21"/>
  <c r="R141" i="21"/>
  <c r="N142" i="21"/>
  <c r="P144" i="21"/>
  <c r="R146" i="21"/>
  <c r="N147" i="21"/>
  <c r="R148" i="21"/>
  <c r="M151" i="21"/>
  <c r="N152" i="21"/>
  <c r="O153" i="21"/>
  <c r="P154" i="21"/>
  <c r="Q155" i="21"/>
  <c r="R156" i="21"/>
  <c r="M159" i="21"/>
  <c r="N160" i="21"/>
  <c r="O161" i="21"/>
  <c r="P162" i="21"/>
  <c r="Q163" i="21"/>
  <c r="R164" i="21"/>
  <c r="M167" i="21"/>
  <c r="N168" i="21"/>
  <c r="O169" i="21"/>
  <c r="P170" i="21"/>
  <c r="Q171" i="21"/>
  <c r="R172" i="21"/>
  <c r="M175" i="21"/>
  <c r="N176" i="21"/>
  <c r="O177" i="21"/>
  <c r="M118" i="21"/>
  <c r="O120" i="21"/>
  <c r="Q122" i="21"/>
  <c r="P131" i="21"/>
  <c r="M134" i="21"/>
  <c r="Q137" i="21"/>
  <c r="M138" i="21"/>
  <c r="O140" i="21"/>
  <c r="Q142" i="21"/>
  <c r="N145" i="21"/>
  <c r="P147" i="21"/>
  <c r="M149" i="21"/>
  <c r="N150" i="21"/>
  <c r="O151" i="21"/>
  <c r="P152" i="21"/>
  <c r="Q153" i="21"/>
  <c r="R154" i="21"/>
  <c r="M157" i="21"/>
  <c r="N158" i="21"/>
  <c r="O159" i="21"/>
  <c r="P160" i="21"/>
  <c r="Q161" i="21"/>
  <c r="R162" i="21"/>
  <c r="M165" i="21"/>
  <c r="N166" i="21"/>
  <c r="O167" i="21"/>
  <c r="P168" i="21"/>
  <c r="Q169" i="21"/>
  <c r="R170" i="21"/>
  <c r="M173" i="21"/>
  <c r="N114" i="21"/>
  <c r="P116" i="21"/>
  <c r="R118" i="21"/>
  <c r="N130" i="21"/>
  <c r="R131" i="21"/>
  <c r="R134" i="21"/>
  <c r="R137" i="21"/>
  <c r="N138" i="21"/>
  <c r="P140" i="21"/>
  <c r="R142" i="21"/>
  <c r="N143" i="21"/>
  <c r="P145" i="21"/>
  <c r="R147" i="21"/>
  <c r="N149" i="21"/>
  <c r="O150" i="21"/>
  <c r="P151" i="21"/>
  <c r="Q152" i="21"/>
  <c r="R153" i="21"/>
  <c r="M156" i="21"/>
  <c r="N157" i="21"/>
  <c r="O158" i="21"/>
  <c r="P159" i="21"/>
  <c r="Q160" i="21"/>
  <c r="R161" i="21"/>
  <c r="M164" i="21"/>
  <c r="N165" i="21"/>
  <c r="O166" i="21"/>
  <c r="P167" i="21"/>
  <c r="Q168" i="21"/>
  <c r="R169" i="21"/>
  <c r="M172" i="21"/>
  <c r="N173" i="21"/>
  <c r="O174" i="21"/>
  <c r="P175" i="21"/>
  <c r="Q176" i="21"/>
  <c r="R177" i="21"/>
  <c r="M180" i="21"/>
  <c r="N181" i="21"/>
  <c r="O182" i="21"/>
  <c r="P183" i="21"/>
  <c r="Q184" i="21"/>
  <c r="R185" i="21"/>
  <c r="M110" i="21"/>
  <c r="O112" i="21"/>
  <c r="Q114" i="21"/>
  <c r="N127" i="21"/>
  <c r="O130" i="21"/>
  <c r="O138" i="21"/>
  <c r="Q140" i="21"/>
  <c r="M141" i="21"/>
  <c r="O143" i="21"/>
  <c r="Q145" i="21"/>
  <c r="M146" i="21"/>
  <c r="M148" i="21"/>
  <c r="O149" i="21"/>
  <c r="P150" i="21"/>
  <c r="Q151" i="21"/>
  <c r="R152" i="21"/>
  <c r="M155" i="21"/>
  <c r="N156" i="21"/>
  <c r="O157" i="21"/>
  <c r="P158" i="21"/>
  <c r="Q159" i="21"/>
  <c r="R160" i="21"/>
  <c r="M163" i="21"/>
  <c r="N164" i="21"/>
  <c r="O165" i="21"/>
  <c r="P166" i="21"/>
  <c r="Q167" i="21"/>
  <c r="R168" i="21"/>
  <c r="M171" i="21"/>
  <c r="N172" i="21"/>
  <c r="O173" i="21"/>
  <c r="P174" i="21"/>
  <c r="Q175" i="21"/>
  <c r="R176" i="21"/>
  <c r="M179" i="21"/>
  <c r="N180" i="21"/>
  <c r="O181" i="21"/>
  <c r="P182" i="21"/>
  <c r="Q183" i="21"/>
  <c r="R184" i="21"/>
  <c r="M187" i="21"/>
  <c r="R199" i="21"/>
  <c r="Q198" i="21"/>
  <c r="P197" i="21"/>
  <c r="O196" i="21"/>
  <c r="N195" i="21"/>
  <c r="M194" i="21"/>
  <c r="R191" i="21"/>
  <c r="Q190" i="21"/>
  <c r="P189" i="21"/>
  <c r="O188" i="21"/>
  <c r="O186" i="21"/>
  <c r="M184" i="21"/>
  <c r="R183" i="21"/>
  <c r="P181" i="21"/>
  <c r="N179" i="21"/>
  <c r="Q178" i="21"/>
  <c r="Q177" i="21"/>
  <c r="P176" i="21"/>
  <c r="O175" i="21"/>
  <c r="N174" i="21"/>
  <c r="Q170" i="21"/>
  <c r="M166" i="21"/>
  <c r="P153" i="21"/>
  <c r="O128" i="21"/>
  <c r="R200" i="21"/>
  <c r="Q199" i="21"/>
  <c r="P198" i="21"/>
  <c r="O197" i="21"/>
  <c r="N196" i="21"/>
  <c r="M195" i="21"/>
  <c r="R192" i="21"/>
  <c r="Q191" i="21"/>
  <c r="P190" i="21"/>
  <c r="O189" i="21"/>
  <c r="N188" i="21"/>
  <c r="N186" i="21"/>
  <c r="Q185" i="21"/>
  <c r="O183" i="21"/>
  <c r="M181" i="21"/>
  <c r="R180" i="21"/>
  <c r="P178" i="21"/>
  <c r="P177" i="21"/>
  <c r="O176" i="21"/>
  <c r="N175" i="21"/>
  <c r="M174" i="21"/>
  <c r="P161" i="21"/>
  <c r="P137" i="21"/>
  <c r="R126" i="21"/>
  <c r="Q109" i="21"/>
  <c r="Q200" i="21"/>
  <c r="P199" i="21"/>
  <c r="O198" i="21"/>
  <c r="N197" i="21"/>
  <c r="M196" i="21"/>
  <c r="R193" i="21"/>
  <c r="Q192" i="21"/>
  <c r="P191" i="21"/>
  <c r="O190" i="21"/>
  <c r="N189" i="21"/>
  <c r="M188" i="21"/>
  <c r="R187" i="21"/>
  <c r="M186" i="21"/>
  <c r="P185" i="21"/>
  <c r="N183" i="21"/>
  <c r="Q180" i="21"/>
  <c r="O178" i="21"/>
  <c r="N177" i="21"/>
  <c r="M176" i="21"/>
  <c r="P169" i="21"/>
  <c r="O152" i="21"/>
  <c r="O142" i="21"/>
  <c r="Q136" i="21"/>
  <c r="P124" i="21"/>
  <c r="P200" i="21"/>
  <c r="O199" i="21"/>
  <c r="N198" i="21"/>
  <c r="M197" i="21"/>
  <c r="R194" i="21"/>
  <c r="Q193" i="21"/>
  <c r="P192" i="21"/>
  <c r="O191" i="21"/>
  <c r="N190" i="21"/>
  <c r="M189" i="21"/>
  <c r="Q187" i="21"/>
  <c r="O185" i="21"/>
  <c r="M183" i="21"/>
  <c r="R182" i="21"/>
  <c r="P180" i="21"/>
  <c r="N178" i="21"/>
  <c r="M177" i="21"/>
  <c r="O160" i="21"/>
  <c r="O147" i="21"/>
  <c r="N122" i="21"/>
  <c r="B2" i="23" l="1"/>
  <c r="A2" i="8"/>
  <c r="B2" i="21"/>
  <c r="B3" i="24"/>
  <c r="B3" i="14"/>
  <c r="O8" i="23"/>
  <c r="C8" i="23"/>
  <c r="C8" i="21"/>
  <c r="D8" i="23"/>
  <c r="L8" i="21"/>
  <c r="H8" i="21"/>
  <c r="F8" i="21"/>
  <c r="E8" i="21"/>
  <c r="K8" i="21"/>
  <c r="J8" i="21"/>
  <c r="I8" i="21"/>
  <c r="G8" i="21"/>
  <c r="D9" i="21"/>
  <c r="D17" i="21"/>
  <c r="D25" i="21"/>
  <c r="D33" i="21"/>
  <c r="D41" i="21"/>
  <c r="D49" i="21"/>
  <c r="D57" i="21"/>
  <c r="D65" i="21"/>
  <c r="D73" i="21"/>
  <c r="D81" i="21"/>
  <c r="D10" i="21"/>
  <c r="D18" i="21"/>
  <c r="D26" i="21"/>
  <c r="D34" i="21"/>
  <c r="D42" i="21"/>
  <c r="D50" i="21"/>
  <c r="D58" i="21"/>
  <c r="D11" i="21"/>
  <c r="D19" i="21"/>
  <c r="D27" i="21"/>
  <c r="D35" i="21"/>
  <c r="D43" i="21"/>
  <c r="D51" i="21"/>
  <c r="D59" i="21"/>
  <c r="D67" i="21"/>
  <c r="D75" i="21"/>
  <c r="D12" i="21"/>
  <c r="D20" i="21"/>
  <c r="D28" i="21"/>
  <c r="D36" i="21"/>
  <c r="D13" i="21"/>
  <c r="D21" i="21"/>
  <c r="D29" i="21"/>
  <c r="D37" i="21"/>
  <c r="D14" i="21"/>
  <c r="D22" i="21"/>
  <c r="D30" i="21"/>
  <c r="D38" i="21"/>
  <c r="D46" i="21"/>
  <c r="D54" i="21"/>
  <c r="D62" i="21"/>
  <c r="D70" i="21"/>
  <c r="D16" i="21"/>
  <c r="D24" i="21"/>
  <c r="D32" i="21"/>
  <c r="D40" i="21"/>
  <c r="D48" i="21"/>
  <c r="D56" i="21"/>
  <c r="D23" i="21"/>
  <c r="D47" i="21"/>
  <c r="D52" i="21"/>
  <c r="D66" i="21"/>
  <c r="D76" i="21"/>
  <c r="D88" i="21"/>
  <c r="D96" i="21"/>
  <c r="D104" i="21"/>
  <c r="D112" i="21"/>
  <c r="D120" i="21"/>
  <c r="D31" i="21"/>
  <c r="D45" i="21"/>
  <c r="D69" i="21"/>
  <c r="D89" i="21"/>
  <c r="D97" i="21"/>
  <c r="D105" i="21"/>
  <c r="D113" i="21"/>
  <c r="D121" i="21"/>
  <c r="D39" i="21"/>
  <c r="D72" i="21"/>
  <c r="D90" i="21"/>
  <c r="D98" i="21"/>
  <c r="D106" i="21"/>
  <c r="D114" i="21"/>
  <c r="D122" i="21"/>
  <c r="D130" i="21"/>
  <c r="D55" i="21"/>
  <c r="D68" i="21"/>
  <c r="D82" i="21"/>
  <c r="D83" i="21"/>
  <c r="D91" i="21"/>
  <c r="D99" i="21"/>
  <c r="D107" i="21"/>
  <c r="D115" i="21"/>
  <c r="D123" i="21"/>
  <c r="D53" i="21"/>
  <c r="D61" i="21"/>
  <c r="D71" i="21"/>
  <c r="D78" i="21"/>
  <c r="D79" i="21"/>
  <c r="D80" i="21"/>
  <c r="D84" i="21"/>
  <c r="D92" i="21"/>
  <c r="D100" i="21"/>
  <c r="D108" i="21"/>
  <c r="D116" i="21"/>
  <c r="D124" i="21"/>
  <c r="D44" i="21"/>
  <c r="D64" i="21"/>
  <c r="D74" i="21"/>
  <c r="D85" i="21"/>
  <c r="D93" i="21"/>
  <c r="D101" i="21"/>
  <c r="D109" i="21"/>
  <c r="D117" i="21"/>
  <c r="D15" i="21"/>
  <c r="D103" i="21"/>
  <c r="D127" i="21"/>
  <c r="D128" i="21"/>
  <c r="D129" i="21"/>
  <c r="D132" i="21"/>
  <c r="D140" i="21"/>
  <c r="D148" i="21"/>
  <c r="D156" i="21"/>
  <c r="D164" i="21"/>
  <c r="D172" i="21"/>
  <c r="D86" i="21"/>
  <c r="D118" i="21"/>
  <c r="D133" i="21"/>
  <c r="D141" i="21"/>
  <c r="D149" i="21"/>
  <c r="D157" i="21"/>
  <c r="D165" i="21"/>
  <c r="D173" i="21"/>
  <c r="D181" i="21"/>
  <c r="D111" i="21"/>
  <c r="D126" i="21"/>
  <c r="D134" i="21"/>
  <c r="D142" i="21"/>
  <c r="D150" i="21"/>
  <c r="D158" i="21"/>
  <c r="D166" i="21"/>
  <c r="D174" i="21"/>
  <c r="D182" i="21"/>
  <c r="D94" i="21"/>
  <c r="D135" i="21"/>
  <c r="D143" i="21"/>
  <c r="D151" i="21"/>
  <c r="D159" i="21"/>
  <c r="D167" i="21"/>
  <c r="D175" i="21"/>
  <c r="D183" i="21"/>
  <c r="D63" i="21"/>
  <c r="D87" i="21"/>
  <c r="D119" i="21"/>
  <c r="D125" i="21"/>
  <c r="D136" i="21"/>
  <c r="D144" i="21"/>
  <c r="D152" i="21"/>
  <c r="D160" i="21"/>
  <c r="D168" i="21"/>
  <c r="D176" i="21"/>
  <c r="D102" i="21"/>
  <c r="D137" i="21"/>
  <c r="D145" i="21"/>
  <c r="D153" i="21"/>
  <c r="D161" i="21"/>
  <c r="D169" i="21"/>
  <c r="D131" i="21"/>
  <c r="D163" i="21"/>
  <c r="D177" i="21"/>
  <c r="D192" i="21"/>
  <c r="D200" i="21"/>
  <c r="D146" i="21"/>
  <c r="D184" i="21"/>
  <c r="D185" i="21"/>
  <c r="D193" i="21"/>
  <c r="D77" i="21"/>
  <c r="D139" i="21"/>
  <c r="D171" i="21"/>
  <c r="D179" i="21"/>
  <c r="D186" i="21"/>
  <c r="D194" i="21"/>
  <c r="D95" i="21"/>
  <c r="D154" i="21"/>
  <c r="D187" i="21"/>
  <c r="D195" i="21"/>
  <c r="D60" i="21"/>
  <c r="D110" i="21"/>
  <c r="D147" i="21"/>
  <c r="D188" i="21"/>
  <c r="D196" i="21"/>
  <c r="D162" i="21"/>
  <c r="D178" i="21"/>
  <c r="D189" i="21"/>
  <c r="D197" i="21"/>
  <c r="D155" i="21"/>
  <c r="D190" i="21"/>
  <c r="D198" i="21"/>
  <c r="D138" i="21"/>
  <c r="D170" i="21"/>
  <c r="D180" i="21"/>
  <c r="D191" i="21"/>
  <c r="D199" i="21"/>
  <c r="D8" i="21"/>
  <c r="I32" i="24"/>
  <c r="K32" i="24"/>
  <c r="M32" i="24"/>
  <c r="E32" i="24"/>
  <c r="G32" i="24"/>
  <c r="R8" i="23"/>
  <c r="P8" i="23"/>
  <c r="F8" i="23"/>
  <c r="Q8" i="23"/>
  <c r="L8" i="23"/>
  <c r="S8" i="23"/>
  <c r="J8" i="23"/>
  <c r="I8" i="23"/>
  <c r="H8" i="23"/>
  <c r="G8" i="23"/>
  <c r="N8" i="23"/>
  <c r="M8" i="23"/>
  <c r="K8" i="23"/>
  <c r="E14" i="23"/>
  <c r="E22" i="23"/>
  <c r="E30" i="23"/>
  <c r="E38" i="23"/>
  <c r="E54" i="23"/>
  <c r="E62" i="23"/>
  <c r="E78" i="23"/>
  <c r="E94" i="23"/>
  <c r="E110" i="23"/>
  <c r="E134" i="23"/>
  <c r="E142" i="23"/>
  <c r="E158" i="23"/>
  <c r="E174" i="23"/>
  <c r="E190" i="23"/>
  <c r="E15" i="23"/>
  <c r="E31" i="23"/>
  <c r="E39" i="23"/>
  <c r="E47" i="23"/>
  <c r="E55" i="23"/>
  <c r="E71" i="23"/>
  <c r="E79" i="23"/>
  <c r="E95" i="23"/>
  <c r="E127" i="23"/>
  <c r="E143" i="23"/>
  <c r="E167" i="23"/>
  <c r="E183" i="23"/>
  <c r="E80" i="23"/>
  <c r="E120" i="23"/>
  <c r="E144" i="23"/>
  <c r="E176" i="23"/>
  <c r="E193" i="23"/>
  <c r="E11" i="23"/>
  <c r="E19" i="23"/>
  <c r="E35" i="23"/>
  <c r="E43" i="23"/>
  <c r="E51" i="23"/>
  <c r="E83" i="23"/>
  <c r="E23" i="23"/>
  <c r="E111" i="23"/>
  <c r="E151" i="23"/>
  <c r="E159" i="23"/>
  <c r="E191" i="23"/>
  <c r="E16" i="23"/>
  <c r="E24" i="23"/>
  <c r="E32" i="23"/>
  <c r="E40" i="23"/>
  <c r="E56" i="23"/>
  <c r="E72" i="23"/>
  <c r="E104" i="23"/>
  <c r="E136" i="23"/>
  <c r="E168" i="23"/>
  <c r="E200" i="23"/>
  <c r="E99" i="23"/>
  <c r="E48" i="23"/>
  <c r="E88" i="23"/>
  <c r="E112" i="23"/>
  <c r="E152" i="23"/>
  <c r="E192" i="23"/>
  <c r="E9" i="23"/>
  <c r="E17" i="23"/>
  <c r="E25" i="23"/>
  <c r="E33" i="23"/>
  <c r="E41" i="23"/>
  <c r="E49" i="23"/>
  <c r="E57" i="23"/>
  <c r="E65" i="23"/>
  <c r="E73" i="23"/>
  <c r="E81" i="23"/>
  <c r="E89" i="23"/>
  <c r="E97" i="23"/>
  <c r="E105" i="23"/>
  <c r="E113" i="23"/>
  <c r="E121" i="23"/>
  <c r="E129" i="23"/>
  <c r="E145" i="23"/>
  <c r="E153" i="23"/>
  <c r="E169" i="23"/>
  <c r="E185" i="23"/>
  <c r="E75" i="23"/>
  <c r="E107" i="23"/>
  <c r="E10" i="23"/>
  <c r="E18" i="23"/>
  <c r="E26" i="23"/>
  <c r="E34" i="23"/>
  <c r="E42" i="23"/>
  <c r="E50" i="23"/>
  <c r="U50" i="23" s="1"/>
  <c r="E58" i="23"/>
  <c r="E66" i="23"/>
  <c r="E74" i="23"/>
  <c r="E82" i="23"/>
  <c r="E90" i="23"/>
  <c r="E98" i="23"/>
  <c r="E106" i="23"/>
  <c r="E114" i="23"/>
  <c r="E122" i="23"/>
  <c r="E130" i="23"/>
  <c r="E138" i="23"/>
  <c r="E146" i="23"/>
  <c r="E154" i="23"/>
  <c r="E162" i="23"/>
  <c r="E170" i="23"/>
  <c r="E178" i="23"/>
  <c r="E186" i="23"/>
  <c r="E194" i="23"/>
  <c r="E27" i="23"/>
  <c r="E59" i="23"/>
  <c r="E91" i="23"/>
  <c r="E131" i="23"/>
  <c r="E13" i="23"/>
  <c r="E21" i="23"/>
  <c r="E29" i="23"/>
  <c r="E37" i="23"/>
  <c r="E45" i="23"/>
  <c r="E53" i="23"/>
  <c r="E61" i="23"/>
  <c r="E69" i="23"/>
  <c r="E77" i="23"/>
  <c r="E85" i="23"/>
  <c r="E93" i="23"/>
  <c r="E101" i="23"/>
  <c r="E109" i="23"/>
  <c r="E117" i="23"/>
  <c r="E125" i="23"/>
  <c r="E133" i="23"/>
  <c r="E141" i="23"/>
  <c r="E149" i="23"/>
  <c r="E157" i="23"/>
  <c r="E165" i="23"/>
  <c r="E173" i="23"/>
  <c r="E181" i="23"/>
  <c r="E189" i="23"/>
  <c r="E197" i="23"/>
  <c r="E46" i="23"/>
  <c r="E70" i="23"/>
  <c r="E86" i="23"/>
  <c r="E102" i="23"/>
  <c r="E118" i="23"/>
  <c r="E126" i="23"/>
  <c r="E150" i="23"/>
  <c r="E166" i="23"/>
  <c r="E182" i="23"/>
  <c r="E198" i="23"/>
  <c r="E63" i="23"/>
  <c r="E87" i="23"/>
  <c r="E103" i="23"/>
  <c r="E119" i="23"/>
  <c r="E135" i="23"/>
  <c r="E175" i="23"/>
  <c r="E199" i="23"/>
  <c r="E64" i="23"/>
  <c r="E96" i="23"/>
  <c r="E128" i="23"/>
  <c r="E160" i="23"/>
  <c r="E184" i="23"/>
  <c r="E137" i="23"/>
  <c r="E161" i="23"/>
  <c r="E177" i="23"/>
  <c r="E8" i="23"/>
  <c r="E67" i="23"/>
  <c r="E123" i="23"/>
  <c r="E28" i="23"/>
  <c r="E92" i="23"/>
  <c r="E140" i="23"/>
  <c r="E172" i="23"/>
  <c r="E36" i="23"/>
  <c r="E100" i="23"/>
  <c r="E147" i="23"/>
  <c r="E179" i="23"/>
  <c r="E108" i="23"/>
  <c r="E180" i="23"/>
  <c r="E115" i="23"/>
  <c r="E187" i="23"/>
  <c r="E116" i="23"/>
  <c r="E156" i="23"/>
  <c r="E124" i="23"/>
  <c r="E20" i="23"/>
  <c r="E84" i="23"/>
  <c r="E139" i="23"/>
  <c r="E171" i="23"/>
  <c r="E12" i="23"/>
  <c r="E76" i="23"/>
  <c r="E132" i="23"/>
  <c r="E196" i="23"/>
  <c r="E44" i="23"/>
  <c r="E148" i="23"/>
  <c r="E52" i="23"/>
  <c r="E155" i="23"/>
  <c r="E60" i="23"/>
  <c r="E188" i="23"/>
  <c r="E68" i="23"/>
  <c r="E195" i="23"/>
  <c r="E164" i="23"/>
  <c r="E163" i="23"/>
  <c r="R8" i="21"/>
  <c r="M8" i="21"/>
  <c r="N8" i="21"/>
  <c r="O8" i="21"/>
  <c r="P8" i="21"/>
  <c r="Q8" i="21"/>
  <c r="C30" i="14" l="1"/>
  <c r="C31" i="14"/>
  <c r="C32" i="14"/>
  <c r="C33" i="14"/>
  <c r="C34" i="14"/>
  <c r="C29" i="14"/>
  <c r="C41" i="14" l="1"/>
  <c r="C40" i="14"/>
  <c r="C39" i="14"/>
  <c r="C38" i="14"/>
  <c r="C37" i="14"/>
  <c r="K10" i="16" l="1"/>
  <c r="AG75" i="11"/>
  <c r="AF75" i="11"/>
  <c r="AE75" i="11"/>
  <c r="AD75" i="11"/>
  <c r="AC75" i="11"/>
  <c r="AB75" i="11"/>
  <c r="L75" i="11"/>
  <c r="K75" i="11"/>
  <c r="J75" i="11"/>
  <c r="AG74" i="11"/>
  <c r="AF74" i="11"/>
  <c r="AE74" i="11"/>
  <c r="AD74" i="11"/>
  <c r="AC74" i="11"/>
  <c r="AB74" i="11"/>
  <c r="L74" i="11"/>
  <c r="K74" i="11"/>
  <c r="J74" i="11"/>
  <c r="AG73" i="11"/>
  <c r="AF73" i="11"/>
  <c r="AE73" i="11"/>
  <c r="AD73" i="11"/>
  <c r="AC73" i="11"/>
  <c r="AB73" i="11"/>
  <c r="L73" i="11"/>
  <c r="K73" i="11"/>
  <c r="J73" i="11"/>
  <c r="AG72" i="11"/>
  <c r="AF72" i="11"/>
  <c r="AE72" i="11"/>
  <c r="AD72" i="11"/>
  <c r="AC72" i="11"/>
  <c r="AB72" i="11"/>
  <c r="L72" i="11"/>
  <c r="K72" i="11"/>
  <c r="J72" i="11"/>
  <c r="A35" i="11"/>
  <c r="V35" i="11" s="1"/>
  <c r="A34" i="11"/>
  <c r="V34" i="11" s="1"/>
  <c r="A33" i="11"/>
  <c r="A32" i="11"/>
  <c r="A31" i="11"/>
  <c r="V31" i="11" s="1"/>
  <c r="C30" i="11"/>
  <c r="K1" i="24" l="1"/>
  <c r="A62" i="14"/>
  <c r="D1" i="14"/>
  <c r="X32" i="11"/>
  <c r="P32" i="11"/>
  <c r="W32" i="11"/>
  <c r="O32" i="11"/>
  <c r="T32" i="11"/>
  <c r="L32" i="11"/>
  <c r="S32" i="11"/>
  <c r="K32" i="11"/>
  <c r="U32" i="11"/>
  <c r="R32" i="11"/>
  <c r="Q32" i="11"/>
  <c r="N32" i="11"/>
  <c r="M32" i="11"/>
  <c r="J32" i="11"/>
  <c r="V32" i="11"/>
  <c r="X33" i="11"/>
  <c r="P33" i="11"/>
  <c r="W33" i="11"/>
  <c r="O33" i="11"/>
  <c r="T33" i="11"/>
  <c r="L33" i="11"/>
  <c r="S33" i="11"/>
  <c r="K33" i="11"/>
  <c r="U33" i="11"/>
  <c r="R33" i="11"/>
  <c r="Q33" i="11"/>
  <c r="N33" i="11"/>
  <c r="M33" i="11"/>
  <c r="J33" i="11"/>
  <c r="V33" i="11"/>
  <c r="X34" i="11"/>
  <c r="P34" i="11"/>
  <c r="W34" i="11"/>
  <c r="O34" i="11"/>
  <c r="T34" i="11"/>
  <c r="L34" i="11"/>
  <c r="S34" i="11"/>
  <c r="K34" i="11"/>
  <c r="U34" i="11"/>
  <c r="R34" i="11"/>
  <c r="Q34" i="11"/>
  <c r="N34" i="11"/>
  <c r="M34" i="11"/>
  <c r="J34" i="11"/>
  <c r="V40" i="11"/>
  <c r="Y74" i="11"/>
  <c r="X31" i="11"/>
  <c r="P31" i="11"/>
  <c r="W31" i="11"/>
  <c r="O31" i="11"/>
  <c r="T31" i="11"/>
  <c r="L31" i="11"/>
  <c r="S31" i="11"/>
  <c r="K31" i="11"/>
  <c r="U31" i="11"/>
  <c r="R31" i="11"/>
  <c r="Q31" i="11"/>
  <c r="N31" i="11"/>
  <c r="M31" i="11"/>
  <c r="J31" i="11"/>
  <c r="Y75" i="11"/>
  <c r="V41" i="11"/>
  <c r="X35" i="11"/>
  <c r="P35" i="11"/>
  <c r="W35" i="11"/>
  <c r="O35" i="11"/>
  <c r="T35" i="11"/>
  <c r="L35" i="11"/>
  <c r="S35" i="11"/>
  <c r="K35" i="11"/>
  <c r="J35" i="11"/>
  <c r="M35" i="11"/>
  <c r="N35" i="11"/>
  <c r="Q35" i="11"/>
  <c r="R35" i="11"/>
  <c r="U35" i="11"/>
  <c r="L41" i="11" l="1"/>
  <c r="O75" i="11" s="1"/>
  <c r="S41" i="11"/>
  <c r="V75" i="11" s="1"/>
  <c r="J41" i="11"/>
  <c r="M75" i="11" s="1"/>
  <c r="Z75" i="11"/>
  <c r="O41" i="11"/>
  <c r="R75" i="11" s="1"/>
  <c r="P41" i="11"/>
  <c r="S75" i="11" s="1"/>
  <c r="R41" i="11"/>
  <c r="U75" i="11" s="1"/>
  <c r="N40" i="11"/>
  <c r="Q74" i="11" s="1"/>
  <c r="O40" i="11"/>
  <c r="R74" i="11" s="1"/>
  <c r="K41" i="11"/>
  <c r="N75" i="11" s="1"/>
  <c r="S40" i="11"/>
  <c r="V74" i="11" s="1"/>
  <c r="K39" i="11"/>
  <c r="N73" i="11" s="1"/>
  <c r="N41" i="11"/>
  <c r="Q75" i="11" s="1"/>
  <c r="K40" i="11"/>
  <c r="N74" i="11" s="1"/>
  <c r="N39" i="11"/>
  <c r="Q73" i="11" s="1"/>
  <c r="O39" i="11"/>
  <c r="R73" i="11" s="1"/>
  <c r="M40" i="11"/>
  <c r="P74" i="11" s="1"/>
  <c r="R39" i="11"/>
  <c r="U73" i="11" s="1"/>
  <c r="P39" i="11"/>
  <c r="S73" i="11" s="1"/>
  <c r="AA75" i="11"/>
  <c r="R40" i="11"/>
  <c r="U74" i="11" s="1"/>
  <c r="P40" i="11"/>
  <c r="S74" i="11" s="1"/>
  <c r="S39" i="11"/>
  <c r="V73" i="11" s="1"/>
  <c r="K38" i="11"/>
  <c r="N72" i="11" s="1"/>
  <c r="Q38" i="11"/>
  <c r="T72" i="11" s="1"/>
  <c r="M41" i="11"/>
  <c r="P75" i="11" s="1"/>
  <c r="X74" i="11"/>
  <c r="U40" i="11"/>
  <c r="AA74" i="11"/>
  <c r="J39" i="11"/>
  <c r="M73" i="11" s="1"/>
  <c r="L39" i="11"/>
  <c r="O73" i="11" s="1"/>
  <c r="S38" i="11"/>
  <c r="V72" i="11" s="1"/>
  <c r="Z72" i="11"/>
  <c r="X75" i="11"/>
  <c r="U41" i="11"/>
  <c r="Q41" i="11"/>
  <c r="T75" i="11" s="1"/>
  <c r="M39" i="11"/>
  <c r="P73" i="11" s="1"/>
  <c r="T39" i="11"/>
  <c r="W73" i="11"/>
  <c r="J38" i="11"/>
  <c r="M72" i="11" s="1"/>
  <c r="L38" i="11"/>
  <c r="O72" i="11" s="1"/>
  <c r="W74" i="11"/>
  <c r="T40" i="11"/>
  <c r="W75" i="11"/>
  <c r="T41" i="11"/>
  <c r="Y73" i="11"/>
  <c r="V39" i="11"/>
  <c r="M38" i="11"/>
  <c r="P72" i="11" s="1"/>
  <c r="T38" i="11"/>
  <c r="W72" i="11"/>
  <c r="J40" i="11"/>
  <c r="M74" i="11" s="1"/>
  <c r="L40" i="11"/>
  <c r="O74" i="11" s="1"/>
  <c r="Q39" i="11"/>
  <c r="T73" i="11" s="1"/>
  <c r="Z73" i="11"/>
  <c r="N38" i="11"/>
  <c r="Q72" i="11" s="1"/>
  <c r="O38" i="11"/>
  <c r="R72" i="11" s="1"/>
  <c r="X73" i="11"/>
  <c r="U39" i="11"/>
  <c r="AA73" i="11"/>
  <c r="R38" i="11"/>
  <c r="U72" i="11" s="1"/>
  <c r="P38" i="11"/>
  <c r="S72" i="11" s="1"/>
  <c r="Q40" i="11"/>
  <c r="T74" i="11" s="1"/>
  <c r="Z74" i="11"/>
  <c r="Y72" i="11"/>
  <c r="V38" i="11"/>
  <c r="U38" i="11"/>
  <c r="X72" i="11"/>
  <c r="AA72" i="1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<sst xmlns="http://schemas.openxmlformats.org/spreadsheetml/2006/main" count="14268" uniqueCount="223">
  <si>
    <t>Cancelled Planned Operations</t>
  </si>
  <si>
    <t>Total Number of scheduled elective operations in theatre system</t>
  </si>
  <si>
    <t>Cancellation based on clinical reason by hospital</t>
  </si>
  <si>
    <t>Cancellation based on capacity or non-clinical reason by hospital</t>
  </si>
  <si>
    <t>Cancelled by Patient</t>
  </si>
  <si>
    <t>Other reason</t>
  </si>
  <si>
    <t>A111H</t>
  </si>
  <si>
    <t>University Hospital Crosshouse</t>
  </si>
  <si>
    <t>A210H</t>
  </si>
  <si>
    <t>University Hospital Ayr</t>
  </si>
  <si>
    <t>B120H</t>
  </si>
  <si>
    <t>Borders General Hospital</t>
  </si>
  <si>
    <t>NHS Dumfries &amp; Galloway</t>
  </si>
  <si>
    <t>Dumfries &amp; Galloway Royal Infirmary</t>
  </si>
  <si>
    <t>Y144H</t>
  </si>
  <si>
    <t>Galloway Community Hospital</t>
  </si>
  <si>
    <t>NHS Fife</t>
  </si>
  <si>
    <t>F704H</t>
  </si>
  <si>
    <t>Victoria Hospital</t>
  </si>
  <si>
    <t>F805H</t>
  </si>
  <si>
    <t>Queen Margaret Hospital</t>
  </si>
  <si>
    <t>NHS Forth Valley</t>
  </si>
  <si>
    <t>V102H</t>
  </si>
  <si>
    <t>Falkirk Community Hospital</t>
  </si>
  <si>
    <t>V217H</t>
  </si>
  <si>
    <t>Forth Valley Royal Hospital</t>
  </si>
  <si>
    <t>N161H</t>
  </si>
  <si>
    <t>Aberdeen Maternity Hospital</t>
  </si>
  <si>
    <t>N101H</t>
  </si>
  <si>
    <t>Aberdeen Royal Infirmary</t>
  </si>
  <si>
    <t>N411H</t>
  </si>
  <si>
    <t>Dr Gray's Hospital</t>
  </si>
  <si>
    <t>N121H</t>
  </si>
  <si>
    <t>N102H</t>
  </si>
  <si>
    <t>Woodend General Hospital</t>
  </si>
  <si>
    <t>C206H</t>
  </si>
  <si>
    <t>Vale of Leven General Hospital</t>
  </si>
  <si>
    <t>C313H</t>
  </si>
  <si>
    <t>Inverclyde Royal Hospital</t>
  </si>
  <si>
    <t>C418H</t>
  </si>
  <si>
    <t>Royal Alexandra Hospital</t>
  </si>
  <si>
    <t>G107H</t>
  </si>
  <si>
    <t>Glasgow Royal Infirmary</t>
  </si>
  <si>
    <t>G207H</t>
  </si>
  <si>
    <t>G306H</t>
  </si>
  <si>
    <t>G405H</t>
  </si>
  <si>
    <t>Queen Elizabeth University Hospital</t>
  </si>
  <si>
    <t>G513H</t>
  </si>
  <si>
    <t>G516H</t>
  </si>
  <si>
    <t>C121H</t>
  </si>
  <si>
    <t>Lorn &amp; Islands District General Hospital</t>
  </si>
  <si>
    <t>H103H</t>
  </si>
  <si>
    <t>Caithness General Hospital</t>
  </si>
  <si>
    <t>H202H</t>
  </si>
  <si>
    <t>Raigmore Hospital</t>
  </si>
  <si>
    <t>H212H</t>
  </si>
  <si>
    <t>Belford Hospital</t>
  </si>
  <si>
    <t>L302H</t>
  </si>
  <si>
    <t>Hairmyres Hospital</t>
  </si>
  <si>
    <t>L106H</t>
  </si>
  <si>
    <t>Monklands Hospital</t>
  </si>
  <si>
    <t>L308H</t>
  </si>
  <si>
    <t>Wishaw General Hospital</t>
  </si>
  <si>
    <t>NHS Lothian</t>
  </si>
  <si>
    <t>S316H</t>
  </si>
  <si>
    <t>Princess Alexandra Eye Pavilion</t>
  </si>
  <si>
    <t>S113H</t>
  </si>
  <si>
    <t>Roodlands General Hospital</t>
  </si>
  <si>
    <t>S225H</t>
  </si>
  <si>
    <t>S314H</t>
  </si>
  <si>
    <t>S308H</t>
  </si>
  <si>
    <t>S116H</t>
  </si>
  <si>
    <t>Western General Hospital</t>
  </si>
  <si>
    <t>NHS Orkney</t>
  </si>
  <si>
    <t>R101H</t>
  </si>
  <si>
    <t>Balfour Hospital</t>
  </si>
  <si>
    <t>NHS Shetland</t>
  </si>
  <si>
    <t xml:space="preserve"> </t>
  </si>
  <si>
    <t>Z102H</t>
  </si>
  <si>
    <t>Gilbert Bain Hospital</t>
  </si>
  <si>
    <t>NHS Tayside</t>
  </si>
  <si>
    <t>T101H</t>
  </si>
  <si>
    <t>Ninewells Hospital</t>
  </si>
  <si>
    <t>T202H</t>
  </si>
  <si>
    <t>Perth Royal Infirmary</t>
  </si>
  <si>
    <t>T312H</t>
  </si>
  <si>
    <t>Stracathro Hospital</t>
  </si>
  <si>
    <t>NHS Western Isles</t>
  </si>
  <si>
    <t>W107H</t>
  </si>
  <si>
    <t>Western Isles Hospital</t>
  </si>
  <si>
    <t>Golden Jubilee National Hospital</t>
  </si>
  <si>
    <t>D102H</t>
  </si>
  <si>
    <t>Notes</t>
  </si>
  <si>
    <t>NHS Grampian</t>
  </si>
  <si>
    <t>Figures do not include data that is not recorded on theatre system.</t>
  </si>
  <si>
    <t>Urology Ward Based Procedures</t>
  </si>
  <si>
    <t>There is no direct link between the data collected in patient administration system and the operating theatres system used in Orkney.</t>
  </si>
  <si>
    <t>Cancellation based on clinical reason by hospital %</t>
  </si>
  <si>
    <t>Cancellation based on capacity or non-clinical reason by hospital %</t>
  </si>
  <si>
    <t>Cancelled by Patient %</t>
  </si>
  <si>
    <t>Other reason %</t>
  </si>
  <si>
    <t>NHS Board:</t>
  </si>
  <si>
    <t>NHS Scotland</t>
  </si>
  <si>
    <t>All Locations</t>
  </si>
  <si>
    <t>Total Number of scheduled elective cancellations in theatre systems</t>
  </si>
  <si>
    <t>NHS Ayrshire &amp; Arran</t>
  </si>
  <si>
    <t>NHS Borders</t>
  </si>
  <si>
    <t>NHS Greater Glasgow &amp; Clyde</t>
  </si>
  <si>
    <t>NHS Highland</t>
  </si>
  <si>
    <t>NHS Lanarkshire</t>
  </si>
  <si>
    <t>Royal Aberdeen Children's Hospital</t>
  </si>
  <si>
    <t>a</t>
  </si>
  <si>
    <t>Total number of scheduled elective operations in theatre system:</t>
  </si>
  <si>
    <t>The "Total no of scheduled elective operations in theatre systems" includes the Cancelled Operations, (i.e. so should incorporate the “Total no of scheduled elective cancellations in  theatre systems” figure).</t>
  </si>
  <si>
    <t>b</t>
  </si>
  <si>
    <t>Total number of scheduled elective cancellations in theatre system</t>
  </si>
  <si>
    <t>The number of cancellations on the day or working day prior to scheduled operation</t>
  </si>
  <si>
    <t>c</t>
  </si>
  <si>
    <t>Cancellation based on clinical reason by hospital i.e. the clinical reason pertaining to the patient, includes:</t>
  </si>
  <si>
    <t>Patient unwell e.g. high blood pressure, INR results not satisfactory, has a cold</t>
  </si>
  <si>
    <t>Patient not prepared for procedure correctly by hospital, patient did not follow pre op instructions</t>
  </si>
  <si>
    <t>d</t>
  </si>
  <si>
    <t>Cancellation based on capacity or non-clinical reason by hospital includes:</t>
  </si>
  <si>
    <t>No beds available, general ward, ICU, HDU</t>
  </si>
  <si>
    <t>Equipment not available, equipment dirty</t>
  </si>
  <si>
    <t>Theatre session overran therefore patient cancelled</t>
  </si>
  <si>
    <t>e</t>
  </si>
  <si>
    <t>Cancellation by patient includes:</t>
  </si>
  <si>
    <t>Patient decides not to go ahead with procedure</t>
  </si>
  <si>
    <t>Unable to attend</t>
  </si>
  <si>
    <t>Did not attend</t>
  </si>
  <si>
    <t>Patient did not attend pre-op</t>
  </si>
  <si>
    <t>f</t>
  </si>
  <si>
    <t>Other includes:</t>
  </si>
  <si>
    <t>Fire alarm prevents operation from taking place</t>
  </si>
  <si>
    <t>Weather prevented patient / staff travelling</t>
  </si>
  <si>
    <t>Patient transport did not arrive in time to bring patient to hospital</t>
  </si>
  <si>
    <t>Staff not available, staff are ill, not available due to an emergency operation taking clinical priority</t>
  </si>
  <si>
    <t>Other</t>
  </si>
  <si>
    <t>Non-clinical/ Capacity Reason</t>
  </si>
  <si>
    <t>Clinical Reason</t>
  </si>
  <si>
    <t>E.g. Catheterization Laboratory</t>
  </si>
  <si>
    <t>Aberdeen Royal Infirmary Endoscopy Suite</t>
  </si>
  <si>
    <t>% of scheduled operations</t>
  </si>
  <si>
    <t>% of cancelled operations</t>
  </si>
  <si>
    <t>Total scheduled elective cancellations in theatre systems</t>
  </si>
  <si>
    <t>Month ending 30 September 2016</t>
  </si>
  <si>
    <t>Ayrshire &amp; Arran</t>
  </si>
  <si>
    <t>Borders</t>
  </si>
  <si>
    <t>Dumfries &amp; Galloway</t>
  </si>
  <si>
    <t>Fife</t>
  </si>
  <si>
    <t>Forth Valley</t>
  </si>
  <si>
    <t>Grampian</t>
  </si>
  <si>
    <t>Greater Glasgow &amp; Clyde</t>
  </si>
  <si>
    <t>Highland</t>
  </si>
  <si>
    <t>Lanarkshire</t>
  </si>
  <si>
    <t>Lothian</t>
  </si>
  <si>
    <t>Orkney</t>
  </si>
  <si>
    <t>Shetland</t>
  </si>
  <si>
    <t>Tayside</t>
  </si>
  <si>
    <t>Western Isles</t>
  </si>
  <si>
    <t>New Stobhill Hospital</t>
  </si>
  <si>
    <t>Gartnavel General Hospital</t>
  </si>
  <si>
    <t>Royal Hospital for Children Glasgow</t>
  </si>
  <si>
    <t>Y146H</t>
  </si>
  <si>
    <t>Y104H</t>
  </si>
  <si>
    <t>Y177C</t>
  </si>
  <si>
    <t>Mountainhall Treatment Centre</t>
  </si>
  <si>
    <t>R103H</t>
  </si>
  <si>
    <t>All</t>
  </si>
  <si>
    <t>S319H</t>
  </si>
  <si>
    <t>Royal Hospital for Children and Young People</t>
  </si>
  <si>
    <t>PHS have advised boards that cancellations stemming from the prioritisation of urgent care while COVID-19 demands are high are recorded within this grouping.</t>
  </si>
  <si>
    <t>During March 2021, NHS Western Isles had a cancellation rate of 20.3%, which was attributed to equipment failure at the start of a cataract list.</t>
  </si>
  <si>
    <t>Raigmore Hospital have recorded a large number of eye cancellations in July 2021 due to an issue with the Eye Clinic, which lead to a number of eye injections being subsequently rescheduled. These cases took priority over the routine elective cases already booked.</t>
  </si>
  <si>
    <t>Month</t>
  </si>
  <si>
    <t>Board</t>
  </si>
  <si>
    <t>Hospital</t>
  </si>
  <si>
    <t>Total Ops</t>
  </si>
  <si>
    <t>Total Cancelled</t>
  </si>
  <si>
    <t>Clinical reason</t>
  </si>
  <si>
    <t>Non-clinical/Capacity reason</t>
  </si>
  <si>
    <t>Cancelled by patient</t>
  </si>
  <si>
    <t>Golden Jubilee</t>
  </si>
  <si>
    <t>INFORMATION ON DATA QUALITY</t>
  </si>
  <si>
    <t>g</t>
  </si>
  <si>
    <t>F812H</t>
  </si>
  <si>
    <t>H230H</t>
  </si>
  <si>
    <t>National Treatment Centre - Highland</t>
  </si>
  <si>
    <t xml:space="preserve">NHS Scotland </t>
  </si>
  <si>
    <t>SCOTLAND</t>
  </si>
  <si>
    <t>Select NHS Board:</t>
  </si>
  <si>
    <t>Select Metric:</t>
  </si>
  <si>
    <t>Total Operations</t>
  </si>
  <si>
    <t>All Cancelled Operations</t>
  </si>
  <si>
    <t>Operations cancelled by patient</t>
  </si>
  <si>
    <t>Operations cancelled for clinical reasons</t>
  </si>
  <si>
    <t>Operations cancelled for non-clinical/capacity reasons</t>
  </si>
  <si>
    <t>Cancellations for other reasons</t>
  </si>
  <si>
    <t>Following a review of data processes, a technical error has been identified at NHS Orkney which may result in figures being undercounted. NHS Orkney are aware of the issue and plan to rectify this from July 2023.</t>
  </si>
  <si>
    <t>New Victoria Hospital</t>
  </si>
  <si>
    <t>The Balfour</t>
  </si>
  <si>
    <t>National Treatment Centre Fife Orthopaedics</t>
  </si>
  <si>
    <t xml:space="preserve">From mid January 2021, five independent hospitals have been supporting a number of Boards across NHS Scotland to ensure clinically urgent patients can continue to be seen and treated while COVID-19 infection rates remain high. 
Of the NHS Boards provided with additional capacity (Ayrshire &amp; Arran, Fife, Forth Valley, Grampian, Greater Glasgow &amp; Clyde, Lanarkshire, Lothian and Tayside), only NHS Forth Valley have included activity at at an independent location (Kings Park hospital) within the figures presented. </t>
  </si>
  <si>
    <t xml:space="preserve">NHS Fife have reported that on 20 March 2023, a new National Treatment Centre (NTC) was opened. March 2023 data includes the new NTC planned operations and cancellations reported under Victoria Hospital, Kirkcaldy (VHK).
NHS Fife have advised that from April 2023 onwards, this activity will be reported under National Treatment Centre Fife. </t>
  </si>
  <si>
    <t>Throughout October 2022, Raigmore had a rise in emergency pressures which impacted on the number of beds available for elective care, this resulted in a focus on cancer care and other urgent surgery. This unfortunately led to postponing some routine surgery.</t>
  </si>
  <si>
    <t>Contents:</t>
  </si>
  <si>
    <t>Publication Table</t>
  </si>
  <si>
    <t>Publication Table (%)</t>
  </si>
  <si>
    <t>Chart (% of Operations)</t>
  </si>
  <si>
    <t>Board Chart</t>
  </si>
  <si>
    <t>%</t>
  </si>
  <si>
    <t>N</t>
  </si>
  <si>
    <t>Location Name</t>
  </si>
  <si>
    <t>St John's Hospital at Howden</t>
  </si>
  <si>
    <t>Royal Infirmary of Edinburgh</t>
  </si>
  <si>
    <t>Royal Hospital for Sick Children Edinburgh</t>
  </si>
  <si>
    <t>During August 2021, NHS Borders had a cancellation rate of 22.4% for capacity or non-clinical reason by hospital, which was due to capacity constraints.
For January 2024, NHS Borders had a cancellation rate of 14.9%. They noted that in January a deliberate effort was made to ensure that where there was a risk of an Inpatient cancellation due to a lack of beds, they had Day Cases stood by to ensure that theatre time was not wasted. This particularly affected Trauma and Ortho arthroplasty patients due to the specific bed requirements for these patients.</t>
  </si>
  <si>
    <t>This report has been prepared by comparing data from the two systems and inferring the values shown.
For January 2024, NHS Orkney recorded a cancellation rate of 18.9% which was mainly attributed to snow.</t>
  </si>
  <si>
    <t>NHS Forth Valley reported that for December 2023 cancellation for capacity reasons were increased due to DSU/ambulatory care post operation beds being utilised by contingency patients, therefore that theatre could not provide surgery for elective patients due to lack of post procedure beds.
Theatre are continuing operating on cancer patients and day cases, but non-urgent inpatients are being cancelled.
During January 2024, NHS Forth Valley reported a cancellation rate of 16.4%. This was mainly due to lack of bed capacity.</t>
  </si>
  <si>
    <t>Time Period:</t>
  </si>
  <si>
    <t>Monthly</t>
  </si>
  <si>
    <t>Rolling 12 months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</si>
</sst>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63" x14ac:knownFonts="1">
    <font>
      <sz val="11"/>
      <color theme="1"/>
      <name val="Calibri"/>
      <family val="2"/>
      <scheme val="minor"/>
    </font>
    <font>
      <sz val="11"/>
      <color theme="1"/>
      <name val="Calibri"/>
      <family val="2"/>
      <scheme val="minor"/>
    </font>
    <font>
      <sz val="10"/>
      <name val="Arial"/>
      <family val="2"/>
    </font>
    <font>
      <b/>
      <sz val="14"/>
      <name val="Arial"/>
      <family val="2"/>
    </font>
    <font>
      <sz val="11"/>
      <name val="Arial"/>
      <family val="2"/>
    </font>
    <font>
      <b/>
      <i/>
      <sz val="11"/>
      <name val="Arial"/>
      <family val="2"/>
    </font>
    <font>
      <i/>
      <sz val="11"/>
      <name val="Arial"/>
      <family val="2"/>
    </font>
    <font>
      <b/>
      <sz val="11"/>
      <name val="Arial"/>
      <family val="2"/>
    </font>
    <font>
      <b/>
      <sz val="11"/>
      <color theme="1"/>
      <name val="Arial"/>
      <family val="2"/>
    </font>
    <font>
      <sz val="11"/>
      <color theme="1"/>
      <name val="Arial"/>
      <family val="2"/>
    </font>
    <font>
      <sz val="10"/>
      <color theme="1"/>
      <name val="Arial"/>
      <family val="2"/>
    </font>
    <font>
      <b/>
      <u/>
      <sz val="11"/>
      <name val="Arial"/>
      <family val="2"/>
    </font>
    <font>
      <b/>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1"/>
      <color theme="1"/>
      <name val="Calibri"/>
      <family val="2"/>
      <scheme val="minor"/>
    </font>
    <font>
      <sz val="10"/>
      <name val="Arial"/>
      <family val="2"/>
    </font>
    <font>
      <sz val="11"/>
      <name val="Calibri"/>
      <family val="2"/>
      <scheme val="minor"/>
    </font>
    <font>
      <b/>
      <sz val="9"/>
      <name val="Arial"/>
      <family val="2"/>
    </font>
    <font>
      <sz val="11"/>
      <color theme="0"/>
      <name val="Calibri"/>
      <family val="2"/>
      <scheme val="minor"/>
    </font>
    <font>
      <b/>
      <sz val="9"/>
      <color theme="0"/>
      <name val="Arial"/>
      <family val="2"/>
    </font>
    <font>
      <sz val="11"/>
      <color rgb="FFFF0000"/>
      <name val="Calibri"/>
      <family val="2"/>
      <scheme val="minor"/>
    </font>
    <font>
      <sz val="11"/>
      <color theme="0"/>
      <name val="Arial"/>
      <family val="2"/>
    </font>
    <font>
      <i/>
      <sz val="11"/>
      <name val="Calibri"/>
      <family val="2"/>
      <scheme val="minor"/>
    </font>
    <font>
      <b/>
      <u/>
      <sz val="1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2"/>
      <color theme="1"/>
      <name val="Calibri"/>
      <family val="2"/>
      <scheme val="minor"/>
    </font>
    <font>
      <vertAlign val="superscript"/>
      <sz val="10"/>
      <color rgb="FFFF0000"/>
      <name val="Arial"/>
      <family val="2"/>
    </font>
    <font>
      <b/>
      <sz val="12"/>
      <color theme="1"/>
      <name val="Calibri"/>
      <family val="2"/>
      <scheme val="minor"/>
    </font>
    <font>
      <sz val="10"/>
      <color theme="0"/>
      <name val="Calibri"/>
      <family val="2"/>
      <scheme val="minor"/>
    </font>
    <font>
      <b/>
      <sz val="11"/>
      <color rgb="FFFF0000"/>
      <name val="Calibri"/>
      <family val="2"/>
      <scheme val="minor"/>
    </font>
    <font>
      <b/>
      <i/>
      <sz val="11"/>
      <name val="Calibri"/>
      <family val="2"/>
      <scheme val="minor"/>
    </font>
    <font>
      <sz val="10"/>
      <name val="Calibri"/>
      <family val="2"/>
      <scheme val="minor"/>
    </font>
    <font>
      <b/>
      <sz val="18"/>
      <name val="Calibri"/>
      <family val="2"/>
      <scheme val="minor"/>
    </font>
    <font>
      <u/>
      <sz val="11"/>
      <color theme="10"/>
      <name val="Calibri"/>
      <family val="2"/>
      <scheme val="minor"/>
    </font>
    <font>
      <b/>
      <sz val="16"/>
      <color theme="1"/>
      <name val="Arial"/>
      <family val="2"/>
    </font>
  </fonts>
  <fills count="56">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50">
    <border>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dotted">
        <color indexed="64"/>
      </left>
      <right style="thin">
        <color indexed="64"/>
      </right>
      <top style="dotted">
        <color indexed="64"/>
      </top>
      <bottom style="dott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hair">
        <color indexed="64"/>
      </right>
      <top/>
      <bottom/>
      <diagonal/>
    </border>
    <border>
      <left/>
      <right style="hair">
        <color indexed="64"/>
      </right>
      <top/>
      <bottom style="thin">
        <color indexed="64"/>
      </bottom>
      <diagonal/>
    </border>
    <border>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64"/>
      </left>
      <right/>
      <top/>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theme="0" tint="-0.24994659260841701"/>
      </right>
      <top/>
      <bottom style="medium">
        <color indexed="64"/>
      </bottom>
      <diagonal/>
    </border>
  </borders>
  <cellStyleXfs count="90">
    <xf numFmtId="0" fontId="0" fillId="0" borderId="0"/>
    <xf numFmtId="0" fontId="2" fillId="0" borderId="0"/>
    <xf numFmtId="0" fontId="13" fillId="3" borderId="0" applyNumberFormat="0" applyBorder="0" applyAlignment="0" applyProtection="0"/>
    <xf numFmtId="0" fontId="13" fillId="4" borderId="0" applyNumberFormat="0" applyBorder="0" applyAlignment="0" applyProtection="0"/>
    <xf numFmtId="0" fontId="13" fillId="5" borderId="0" applyNumberFormat="0" applyBorder="0" applyAlignment="0" applyProtection="0"/>
    <xf numFmtId="0" fontId="13" fillId="6" borderId="0" applyNumberFormat="0" applyBorder="0" applyAlignment="0" applyProtection="0"/>
    <xf numFmtId="0" fontId="13" fillId="7" borderId="0" applyNumberFormat="0" applyBorder="0" applyAlignment="0" applyProtection="0"/>
    <xf numFmtId="0" fontId="13" fillId="8"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6" borderId="0" applyNumberFormat="0" applyBorder="0" applyAlignment="0" applyProtection="0"/>
    <xf numFmtId="0" fontId="13" fillId="9" borderId="0" applyNumberFormat="0" applyBorder="0" applyAlignment="0" applyProtection="0"/>
    <xf numFmtId="0" fontId="13" fillId="12" borderId="0" applyNumberFormat="0" applyBorder="0" applyAlignment="0" applyProtection="0"/>
    <xf numFmtId="0" fontId="14" fillId="13"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16" borderId="0" applyNumberFormat="0" applyBorder="0" applyAlignment="0" applyProtection="0"/>
    <xf numFmtId="0" fontId="14" fillId="17"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14" fillId="20" borderId="0" applyNumberFormat="0" applyBorder="0" applyAlignment="0" applyProtection="0"/>
    <xf numFmtId="0" fontId="15" fillId="4" borderId="0" applyNumberFormat="0" applyBorder="0" applyAlignment="0" applyProtection="0"/>
    <xf numFmtId="0" fontId="16" fillId="21" borderId="10" applyNumberFormat="0" applyAlignment="0" applyProtection="0"/>
    <xf numFmtId="0" fontId="17" fillId="22" borderId="11" applyNumberFormat="0" applyAlignment="0" applyProtection="0"/>
    <xf numFmtId="0" fontId="18" fillId="0" borderId="0" applyNumberFormat="0" applyFill="0" applyBorder="0" applyAlignment="0" applyProtection="0"/>
    <xf numFmtId="0" fontId="19" fillId="5" borderId="0" applyNumberFormat="0" applyBorder="0" applyAlignment="0" applyProtection="0"/>
    <xf numFmtId="0" fontId="20" fillId="0" borderId="12" applyNumberFormat="0" applyFill="0" applyAlignment="0" applyProtection="0"/>
    <xf numFmtId="0" fontId="21" fillId="0" borderId="13" applyNumberFormat="0" applyFill="0" applyAlignment="0" applyProtection="0"/>
    <xf numFmtId="0" fontId="22" fillId="0" borderId="14" applyNumberFormat="0" applyFill="0" applyAlignment="0" applyProtection="0"/>
    <xf numFmtId="0" fontId="22" fillId="0" borderId="0" applyNumberFormat="0" applyFill="0" applyBorder="0" applyAlignment="0" applyProtection="0"/>
    <xf numFmtId="0" fontId="23" fillId="8" borderId="10" applyNumberFormat="0" applyAlignment="0" applyProtection="0"/>
    <xf numFmtId="0" fontId="24" fillId="0" borderId="15" applyNumberFormat="0" applyFill="0" applyAlignment="0" applyProtection="0"/>
    <xf numFmtId="0" fontId="25" fillId="23" borderId="0" applyNumberFormat="0" applyBorder="0" applyAlignment="0" applyProtection="0"/>
    <xf numFmtId="0" fontId="1" fillId="0" borderId="0"/>
    <xf numFmtId="0" fontId="2" fillId="0" borderId="0"/>
    <xf numFmtId="0" fontId="2" fillId="24" borderId="16" applyNumberFormat="0" applyFont="0" applyAlignment="0" applyProtection="0"/>
    <xf numFmtId="0" fontId="26" fillId="21" borderId="17" applyNumberFormat="0" applyAlignment="0" applyProtection="0"/>
    <xf numFmtId="0" fontId="27" fillId="0" borderId="0" applyNumberFormat="0" applyFill="0" applyBorder="0" applyAlignment="0" applyProtection="0"/>
    <xf numFmtId="0" fontId="28" fillId="0" borderId="18" applyNumberFormat="0" applyFill="0" applyAlignment="0" applyProtection="0"/>
    <xf numFmtId="0" fontId="29" fillId="0" borderId="0" applyNumberFormat="0" applyFill="0" applyBorder="0" applyAlignment="0" applyProtection="0"/>
    <xf numFmtId="0" fontId="31" fillId="0" borderId="0"/>
    <xf numFmtId="9" fontId="1" fillId="0" borderId="0" applyFont="0" applyFill="0" applyBorder="0" applyAlignment="0" applyProtection="0"/>
    <xf numFmtId="0" fontId="2" fillId="0" borderId="0"/>
    <xf numFmtId="0" fontId="40" fillId="0" borderId="0" applyNumberFormat="0" applyFill="0" applyBorder="0" applyAlignment="0" applyProtection="0"/>
    <xf numFmtId="0" fontId="41" fillId="0" borderId="34" applyNumberFormat="0" applyFill="0" applyAlignment="0" applyProtection="0"/>
    <xf numFmtId="0" fontId="42" fillId="0" borderId="35" applyNumberFormat="0" applyFill="0" applyAlignment="0" applyProtection="0"/>
    <xf numFmtId="0" fontId="43" fillId="0" borderId="36" applyNumberFormat="0" applyFill="0" applyAlignment="0" applyProtection="0"/>
    <xf numFmtId="0" fontId="43" fillId="0" borderId="0" applyNumberFormat="0" applyFill="0" applyBorder="0" applyAlignment="0" applyProtection="0"/>
    <xf numFmtId="0" fontId="44" fillId="25" borderId="0" applyNumberFormat="0" applyBorder="0" applyAlignment="0" applyProtection="0"/>
    <xf numFmtId="0" fontId="45" fillId="26" borderId="0" applyNumberFormat="0" applyBorder="0" applyAlignment="0" applyProtection="0"/>
    <xf numFmtId="0" fontId="46" fillId="27" borderId="0" applyNumberFormat="0" applyBorder="0" applyAlignment="0" applyProtection="0"/>
    <xf numFmtId="0" fontId="47" fillId="28" borderId="37" applyNumberFormat="0" applyAlignment="0" applyProtection="0"/>
    <xf numFmtId="0" fontId="48" fillId="29" borderId="38" applyNumberFormat="0" applyAlignment="0" applyProtection="0"/>
    <xf numFmtId="0" fontId="49" fillId="29" borderId="37" applyNumberFormat="0" applyAlignment="0" applyProtection="0"/>
    <xf numFmtId="0" fontId="50" fillId="0" borderId="39" applyNumberFormat="0" applyFill="0" applyAlignment="0" applyProtection="0"/>
    <xf numFmtId="0" fontId="51" fillId="30" borderId="40" applyNumberFormat="0" applyAlignment="0" applyProtection="0"/>
    <xf numFmtId="0" fontId="36" fillId="0" borderId="0" applyNumberFormat="0" applyFill="0" applyBorder="0" applyAlignment="0" applyProtection="0"/>
    <xf numFmtId="0" fontId="1" fillId="31" borderId="41" applyNumberFormat="0" applyFont="0" applyAlignment="0" applyProtection="0"/>
    <xf numFmtId="0" fontId="52" fillId="0" borderId="0" applyNumberFormat="0" applyFill="0" applyBorder="0" applyAlignment="0" applyProtection="0"/>
    <xf numFmtId="0" fontId="30" fillId="0" borderId="42" applyNumberFormat="0" applyFill="0" applyAlignment="0" applyProtection="0"/>
    <xf numFmtId="0" fontId="34"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34" fillId="35" borderId="0" applyNumberFormat="0" applyBorder="0" applyAlignment="0" applyProtection="0"/>
    <xf numFmtId="0" fontId="34" fillId="36" borderId="0" applyNumberFormat="0" applyBorder="0" applyAlignment="0" applyProtection="0"/>
    <xf numFmtId="0" fontId="1" fillId="37" borderId="0" applyNumberFormat="0" applyBorder="0" applyAlignment="0" applyProtection="0"/>
    <xf numFmtId="0" fontId="1" fillId="38" borderId="0" applyNumberFormat="0" applyBorder="0" applyAlignment="0" applyProtection="0"/>
    <xf numFmtId="0" fontId="34" fillId="39" borderId="0" applyNumberFormat="0" applyBorder="0" applyAlignment="0" applyProtection="0"/>
    <xf numFmtId="0" fontId="34" fillId="40" borderId="0" applyNumberFormat="0" applyBorder="0" applyAlignment="0" applyProtection="0"/>
    <xf numFmtId="0" fontId="1" fillId="41" borderId="0" applyNumberFormat="0" applyBorder="0" applyAlignment="0" applyProtection="0"/>
    <xf numFmtId="0" fontId="1" fillId="42" borderId="0" applyNumberFormat="0" applyBorder="0" applyAlignment="0" applyProtection="0"/>
    <xf numFmtId="0" fontId="34" fillId="43" borderId="0" applyNumberFormat="0" applyBorder="0" applyAlignment="0" applyProtection="0"/>
    <xf numFmtId="0" fontId="34" fillId="44"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34" fillId="47" borderId="0" applyNumberFormat="0" applyBorder="0" applyAlignment="0" applyProtection="0"/>
    <xf numFmtId="0" fontId="34" fillId="48" borderId="0" applyNumberFormat="0" applyBorder="0" applyAlignment="0" applyProtection="0"/>
    <xf numFmtId="0" fontId="1" fillId="49" borderId="0" applyNumberFormat="0" applyBorder="0" applyAlignment="0" applyProtection="0"/>
    <xf numFmtId="0" fontId="1" fillId="50" borderId="0" applyNumberFormat="0" applyBorder="0" applyAlignment="0" applyProtection="0"/>
    <xf numFmtId="0" fontId="34" fillId="51" borderId="0" applyNumberFormat="0" applyBorder="0" applyAlignment="0" applyProtection="0"/>
    <xf numFmtId="0" fontId="34" fillId="52" borderId="0" applyNumberFormat="0" applyBorder="0" applyAlignment="0" applyProtection="0"/>
    <xf numFmtId="0" fontId="1" fillId="53" borderId="0" applyNumberFormat="0" applyBorder="0" applyAlignment="0" applyProtection="0"/>
    <xf numFmtId="0" fontId="1" fillId="54" borderId="0" applyNumberFormat="0" applyBorder="0" applyAlignment="0" applyProtection="0"/>
    <xf numFmtId="0" fontId="34" fillId="55" borderId="0" applyNumberFormat="0" applyBorder="0" applyAlignment="0" applyProtection="0"/>
    <xf numFmtId="0" fontId="61" fillId="0" borderId="0" applyNumberFormat="0" applyFill="0" applyBorder="0" applyAlignment="0" applyProtection="0"/>
  </cellStyleXfs>
  <cellXfs count="134">
    <xf numFmtId="0" fontId="0" fillId="0" borderId="0" xfId="0"/>
    <xf numFmtId="0" fontId="3" fillId="0" borderId="0" xfId="1" applyFont="1"/>
    <xf numFmtId="0" fontId="7" fillId="0" borderId="0" xfId="1" applyFont="1"/>
    <xf numFmtId="0" fontId="4" fillId="2" borderId="4" xfId="1" applyFont="1" applyFill="1" applyBorder="1"/>
    <xf numFmtId="0" fontId="11" fillId="0" borderId="0" xfId="1" applyFont="1"/>
    <xf numFmtId="0" fontId="12" fillId="0" borderId="0" xfId="1" applyFont="1"/>
    <xf numFmtId="0" fontId="2" fillId="0" borderId="0" xfId="1"/>
    <xf numFmtId="0" fontId="9" fillId="0" borderId="4" xfId="1" applyFont="1" applyBorder="1" applyAlignment="1">
      <alignment vertical="center"/>
    </xf>
    <xf numFmtId="0" fontId="30" fillId="0" borderId="0" xfId="0" applyFont="1"/>
    <xf numFmtId="0" fontId="4" fillId="2" borderId="6" xfId="1" applyFont="1" applyFill="1" applyBorder="1"/>
    <xf numFmtId="0" fontId="0" fillId="0" borderId="7" xfId="0" applyBorder="1"/>
    <xf numFmtId="0" fontId="0" fillId="0" borderId="19" xfId="0" applyBorder="1"/>
    <xf numFmtId="0" fontId="0" fillId="0" borderId="1" xfId="0" applyBorder="1"/>
    <xf numFmtId="0" fontId="0" fillId="0" borderId="8" xfId="0" applyBorder="1"/>
    <xf numFmtId="0" fontId="9" fillId="0" borderId="0" xfId="38" applyFont="1"/>
    <xf numFmtId="0" fontId="1" fillId="0" borderId="0" xfId="38"/>
    <xf numFmtId="0" fontId="8" fillId="0" borderId="0" xfId="38" applyFont="1"/>
    <xf numFmtId="0" fontId="7" fillId="0" borderId="0" xfId="45" applyFont="1" applyAlignment="1">
      <alignment vertical="top"/>
    </xf>
    <xf numFmtId="0" fontId="8" fillId="0" borderId="0" xfId="45" applyFont="1" applyAlignment="1">
      <alignment vertical="top"/>
    </xf>
    <xf numFmtId="0" fontId="2" fillId="0" borderId="0" xfId="45" applyFont="1"/>
    <xf numFmtId="0" fontId="31" fillId="0" borderId="0" xfId="45"/>
    <xf numFmtId="0" fontId="7" fillId="0" borderId="0" xfId="45" applyFont="1"/>
    <xf numFmtId="0" fontId="8" fillId="0" borderId="0" xfId="45" applyFont="1"/>
    <xf numFmtId="0" fontId="32" fillId="0" borderId="0" xfId="0" applyFont="1"/>
    <xf numFmtId="0" fontId="32" fillId="0" borderId="1" xfId="0" applyFont="1" applyBorder="1"/>
    <xf numFmtId="0" fontId="2" fillId="2" borderId="5" xfId="1" applyFill="1" applyBorder="1" applyAlignment="1">
      <alignment horizontal="right"/>
    </xf>
    <xf numFmtId="0" fontId="34" fillId="0" borderId="0" xfId="0" applyFont="1"/>
    <xf numFmtId="0" fontId="30" fillId="0" borderId="2" xfId="0" applyFont="1" applyBorder="1"/>
    <xf numFmtId="0" fontId="0" fillId="0" borderId="24" xfId="0" applyBorder="1"/>
    <xf numFmtId="17" fontId="0" fillId="0" borderId="25" xfId="0" applyNumberFormat="1" applyBorder="1"/>
    <xf numFmtId="0" fontId="36" fillId="0" borderId="0" xfId="0" applyFont="1"/>
    <xf numFmtId="17" fontId="0" fillId="0" borderId="19" xfId="0" applyNumberFormat="1" applyBorder="1"/>
    <xf numFmtId="17" fontId="0" fillId="0" borderId="0" xfId="0" applyNumberFormat="1"/>
    <xf numFmtId="0" fontId="34" fillId="2" borderId="0" xfId="0" applyFont="1" applyFill="1"/>
    <xf numFmtId="0" fontId="35" fillId="0" borderId="0" xfId="0" applyFont="1" applyAlignment="1">
      <alignment horizontal="left"/>
    </xf>
    <xf numFmtId="0" fontId="33" fillId="0" borderId="0" xfId="0" applyFont="1" applyAlignment="1">
      <alignment horizontal="left"/>
    </xf>
    <xf numFmtId="0" fontId="32" fillId="2" borderId="0" xfId="0" applyFont="1" applyFill="1"/>
    <xf numFmtId="17" fontId="32" fillId="0" borderId="3" xfId="0" applyNumberFormat="1" applyFont="1" applyBorder="1"/>
    <xf numFmtId="0" fontId="32" fillId="0" borderId="24" xfId="0" applyFont="1" applyBorder="1"/>
    <xf numFmtId="0" fontId="32" fillId="0" borderId="19" xfId="0" applyFont="1" applyBorder="1"/>
    <xf numFmtId="0" fontId="32" fillId="0" borderId="7" xfId="0" applyFont="1" applyBorder="1"/>
    <xf numFmtId="0" fontId="32" fillId="0" borderId="8" xfId="0" applyFont="1" applyBorder="1"/>
    <xf numFmtId="0" fontId="0" fillId="0" borderId="26" xfId="0" applyBorder="1" applyAlignment="1">
      <alignment horizontal="right"/>
    </xf>
    <xf numFmtId="0" fontId="0" fillId="0" borderId="27" xfId="0" applyBorder="1" applyAlignment="1">
      <alignment horizontal="right"/>
    </xf>
    <xf numFmtId="0" fontId="0" fillId="0" borderId="28" xfId="0" applyBorder="1" applyAlignment="1">
      <alignment horizontal="right"/>
    </xf>
    <xf numFmtId="0" fontId="32" fillId="0" borderId="29" xfId="0" applyFont="1" applyBorder="1"/>
    <xf numFmtId="164" fontId="32" fillId="0" borderId="22" xfId="46" applyNumberFormat="1" applyFont="1" applyBorder="1"/>
    <xf numFmtId="0" fontId="0" fillId="0" borderId="30" xfId="0" applyBorder="1" applyAlignment="1">
      <alignment horizontal="right"/>
    </xf>
    <xf numFmtId="0" fontId="0" fillId="0" borderId="31" xfId="0" applyBorder="1" applyAlignment="1">
      <alignment horizontal="right"/>
    </xf>
    <xf numFmtId="0" fontId="0" fillId="0" borderId="32" xfId="0" applyBorder="1" applyAlignment="1">
      <alignment horizontal="right"/>
    </xf>
    <xf numFmtId="164" fontId="32" fillId="0" borderId="31" xfId="46" applyNumberFormat="1" applyFont="1" applyBorder="1"/>
    <xf numFmtId="164" fontId="32" fillId="0" borderId="23" xfId="46" applyNumberFormat="1" applyFont="1" applyBorder="1"/>
    <xf numFmtId="164" fontId="32" fillId="0" borderId="32" xfId="46" applyNumberFormat="1" applyFont="1" applyBorder="1"/>
    <xf numFmtId="0" fontId="38" fillId="0" borderId="24" xfId="0" applyFont="1" applyBorder="1"/>
    <xf numFmtId="0" fontId="4" fillId="0" borderId="4" xfId="0" applyFont="1" applyBorder="1"/>
    <xf numFmtId="0" fontId="5" fillId="0" borderId="2" xfId="0" applyFont="1" applyBorder="1"/>
    <xf numFmtId="0" fontId="39" fillId="0" borderId="0" xfId="0" applyFont="1"/>
    <xf numFmtId="0" fontId="37" fillId="2" borderId="1" xfId="1" applyFont="1" applyFill="1" applyBorder="1"/>
    <xf numFmtId="165" fontId="34" fillId="0" borderId="0" xfId="0" applyNumberFormat="1" applyFont="1"/>
    <xf numFmtId="0" fontId="36" fillId="2" borderId="0" xfId="0" applyFont="1" applyFill="1"/>
    <xf numFmtId="14" fontId="0" fillId="0" borderId="0" xfId="0" applyNumberFormat="1"/>
    <xf numFmtId="0" fontId="2" fillId="0" borderId="0" xfId="1" applyAlignment="1">
      <alignment wrapText="1"/>
    </xf>
    <xf numFmtId="0" fontId="2" fillId="0" borderId="0" xfId="1" applyAlignment="1">
      <alignment vertical="center" wrapText="1"/>
    </xf>
    <xf numFmtId="14" fontId="34" fillId="2" borderId="0" xfId="0" applyNumberFormat="1" applyFont="1" applyFill="1"/>
    <xf numFmtId="0" fontId="2" fillId="0" borderId="0" xfId="1" applyAlignment="1">
      <alignment vertical="top" wrapText="1"/>
    </xf>
    <xf numFmtId="0" fontId="2" fillId="0" borderId="0" xfId="1" applyAlignment="1">
      <alignment horizontal="left" wrapText="1"/>
    </xf>
    <xf numFmtId="1" fontId="54" fillId="0" borderId="0" xfId="1" applyNumberFormat="1" applyFont="1" applyAlignment="1">
      <alignment horizontal="right"/>
    </xf>
    <xf numFmtId="0" fontId="1" fillId="0" borderId="0" xfId="0" applyFont="1"/>
    <xf numFmtId="14" fontId="36" fillId="0" borderId="0" xfId="0" applyNumberFormat="1" applyFont="1"/>
    <xf numFmtId="0" fontId="34" fillId="0" borderId="0" xfId="0" applyFont="1" applyAlignment="1">
      <alignment wrapText="1"/>
    </xf>
    <xf numFmtId="17" fontId="0" fillId="0" borderId="0" xfId="0" applyNumberFormat="1" applyAlignment="1">
      <alignment horizontal="center"/>
    </xf>
    <xf numFmtId="0" fontId="55" fillId="0" borderId="0" xfId="0" applyFont="1" applyAlignment="1">
      <alignment horizontal="left"/>
    </xf>
    <xf numFmtId="0" fontId="0" fillId="0" borderId="43" xfId="0" applyBorder="1" applyAlignment="1">
      <alignment wrapText="1"/>
    </xf>
    <xf numFmtId="164" fontId="0" fillId="0" borderId="43" xfId="0" applyNumberFormat="1" applyBorder="1" applyAlignment="1">
      <alignment horizontal="right"/>
    </xf>
    <xf numFmtId="164" fontId="0" fillId="0" borderId="20" xfId="0" applyNumberFormat="1" applyBorder="1" applyAlignment="1">
      <alignment horizontal="right"/>
    </xf>
    <xf numFmtId="164" fontId="0" fillId="0" borderId="21" xfId="0" applyNumberFormat="1" applyBorder="1" applyAlignment="1">
      <alignment horizontal="right"/>
    </xf>
    <xf numFmtId="0" fontId="4" fillId="2" borderId="9" xfId="1" applyFont="1" applyFill="1" applyBorder="1"/>
    <xf numFmtId="0" fontId="10" fillId="0" borderId="0" xfId="0" applyFont="1" applyAlignment="1">
      <alignment vertical="top" wrapText="1"/>
    </xf>
    <xf numFmtId="0" fontId="30" fillId="0" borderId="44" xfId="0" applyFont="1" applyBorder="1" applyAlignment="1">
      <alignment wrapText="1"/>
    </xf>
    <xf numFmtId="0" fontId="30" fillId="0" borderId="0" xfId="0" applyFont="1" applyAlignment="1">
      <alignment wrapText="1"/>
    </xf>
    <xf numFmtId="0" fontId="10" fillId="0" borderId="0" xfId="0" applyFont="1" applyAlignment="1">
      <alignment wrapText="1"/>
    </xf>
    <xf numFmtId="3" fontId="30" fillId="0" borderId="0" xfId="0" applyNumberFormat="1" applyFont="1"/>
    <xf numFmtId="0" fontId="56" fillId="0" borderId="0" xfId="1" applyFont="1"/>
    <xf numFmtId="0" fontId="32" fillId="0" borderId="0" xfId="1" applyFont="1"/>
    <xf numFmtId="0" fontId="57" fillId="0" borderId="0" xfId="1" applyFont="1"/>
    <xf numFmtId="0" fontId="58" fillId="0" borderId="0" xfId="1" applyFont="1" applyAlignment="1">
      <alignment vertical="center" wrapText="1"/>
    </xf>
    <xf numFmtId="0" fontId="59" fillId="0" borderId="0" xfId="1" applyFont="1"/>
    <xf numFmtId="17" fontId="30" fillId="0" borderId="0" xfId="0" applyNumberFormat="1" applyFont="1"/>
    <xf numFmtId="17" fontId="30" fillId="0" borderId="8" xfId="0" applyNumberFormat="1" applyFont="1" applyBorder="1"/>
    <xf numFmtId="17" fontId="30" fillId="0" borderId="1" xfId="1" applyNumberFormat="1" applyFont="1" applyBorder="1" applyAlignment="1">
      <alignment vertical="center" wrapText="1"/>
    </xf>
    <xf numFmtId="3" fontId="1" fillId="0" borderId="0" xfId="0" applyNumberFormat="1" applyFont="1"/>
    <xf numFmtId="17" fontId="30" fillId="0" borderId="1" xfId="0" applyNumberFormat="1" applyFont="1" applyBorder="1"/>
    <xf numFmtId="17" fontId="60" fillId="0" borderId="0" xfId="1" applyNumberFormat="1" applyFont="1"/>
    <xf numFmtId="17" fontId="30" fillId="0" borderId="45" xfId="0" applyNumberFormat="1" applyFont="1" applyBorder="1"/>
    <xf numFmtId="0" fontId="2" fillId="0" borderId="0" xfId="45" applyFont="1" applyAlignment="1">
      <alignment vertical="top" wrapText="1"/>
    </xf>
    <xf numFmtId="0" fontId="30" fillId="0" borderId="49" xfId="0" applyFont="1" applyBorder="1" applyAlignment="1">
      <alignment wrapText="1"/>
    </xf>
    <xf numFmtId="164" fontId="1" fillId="0" borderId="0" xfId="46" applyNumberFormat="1" applyFont="1"/>
    <xf numFmtId="0" fontId="12" fillId="0" borderId="0" xfId="1" applyFont="1" applyAlignment="1">
      <alignment wrapText="1"/>
    </xf>
    <xf numFmtId="0" fontId="12" fillId="0" borderId="0" xfId="1" applyFont="1" applyAlignment="1">
      <alignment vertical="top"/>
    </xf>
    <xf numFmtId="0" fontId="61" fillId="0" borderId="0" xfId="89"/>
    <xf numFmtId="164" fontId="0" fillId="2" borderId="0" xfId="46" applyNumberFormat="1" applyFont="1" applyFill="1" applyBorder="1" applyAlignment="1">
      <alignment horizontal="right"/>
    </xf>
    <xf numFmtId="164" fontId="0" fillId="2" borderId="1" xfId="46" applyNumberFormat="1" applyFont="1" applyFill="1" applyBorder="1" applyAlignment="1">
      <alignment horizontal="right"/>
    </xf>
    <xf numFmtId="3" fontId="0" fillId="2" borderId="1" xfId="0" applyNumberFormat="1" applyFill="1" applyBorder="1" applyAlignment="1">
      <alignment horizontal="right"/>
    </xf>
    <xf numFmtId="3" fontId="0" fillId="2" borderId="4" xfId="0" applyNumberFormat="1" applyFill="1" applyBorder="1" applyAlignment="1">
      <alignment horizontal="right"/>
    </xf>
    <xf numFmtId="17" fontId="32" fillId="0" borderId="1" xfId="0" applyNumberFormat="1" applyFont="1" applyBorder="1"/>
    <xf numFmtId="0" fontId="36" fillId="0" borderId="8" xfId="0" applyFont="1" applyBorder="1"/>
    <xf numFmtId="0" fontId="30" fillId="0" borderId="6" xfId="0" applyFont="1" applyBorder="1" applyAlignment="1">
      <alignment horizontal="center"/>
    </xf>
    <xf numFmtId="0" fontId="30" fillId="0" borderId="8" xfId="0" applyFont="1" applyBorder="1" applyAlignment="1">
      <alignment horizontal="center"/>
    </xf>
    <xf numFmtId="0" fontId="30" fillId="0" borderId="7" xfId="0" applyFont="1" applyBorder="1" applyAlignment="1">
      <alignment horizontal="center"/>
    </xf>
    <xf numFmtId="0" fontId="32" fillId="2" borderId="8" xfId="1" applyFont="1" applyFill="1" applyBorder="1" applyAlignment="1">
      <alignment horizontal="center" wrapText="1"/>
    </xf>
    <xf numFmtId="164" fontId="30" fillId="0" borderId="0" xfId="46" applyNumberFormat="1" applyFont="1"/>
    <xf numFmtId="17" fontId="30" fillId="0" borderId="0" xfId="0" applyNumberFormat="1" applyFont="1" applyAlignment="1">
      <alignment wrapText="1"/>
    </xf>
    <xf numFmtId="3" fontId="30" fillId="0" borderId="0" xfId="46" applyNumberFormat="1" applyFont="1"/>
    <xf numFmtId="164" fontId="1" fillId="0" borderId="0" xfId="0" applyNumberFormat="1" applyFont="1"/>
    <xf numFmtId="0" fontId="62" fillId="0" borderId="0" xfId="38" applyFont="1"/>
    <xf numFmtId="3" fontId="0" fillId="0" borderId="43" xfId="0" applyNumberFormat="1" applyBorder="1"/>
    <xf numFmtId="3" fontId="0" fillId="0" borderId="33" xfId="0" applyNumberFormat="1" applyBorder="1"/>
    <xf numFmtId="3" fontId="0" fillId="0" borderId="20" xfId="0" applyNumberFormat="1" applyBorder="1"/>
    <xf numFmtId="3" fontId="0" fillId="0" borderId="1" xfId="0" applyNumberFormat="1" applyBorder="1"/>
    <xf numFmtId="3" fontId="0" fillId="0" borderId="21" xfId="0" applyNumberFormat="1" applyBorder="1"/>
    <xf numFmtId="3" fontId="0" fillId="0" borderId="8" xfId="0" applyNumberFormat="1" applyBorder="1"/>
    <xf numFmtId="17" fontId="32" fillId="0" borderId="0" xfId="0" applyNumberFormat="1" applyFont="1"/>
    <xf numFmtId="0" fontId="10" fillId="0" borderId="0" xfId="38" applyFont="1" applyAlignment="1">
      <alignment wrapText="1"/>
    </xf>
    <xf numFmtId="0" fontId="1" fillId="0" borderId="46" xfId="0" applyFont="1" applyBorder="1"/>
    <xf numFmtId="0" fontId="1" fillId="0" borderId="47" xfId="0" applyFont="1" applyBorder="1"/>
    <xf numFmtId="0" fontId="1" fillId="0" borderId="48" xfId="0" applyFont="1" applyBorder="1"/>
    <xf numFmtId="0" fontId="6" fillId="0" borderId="0" xfId="1" applyFont="1" applyAlignment="1">
      <alignment horizontal="center" vertical="center" wrapText="1"/>
    </xf>
    <xf numFmtId="0" fontId="32" fillId="2" borderId="7" xfId="1" applyFont="1" applyFill="1" applyBorder="1" applyAlignment="1">
      <alignment horizontal="center" wrapText="1"/>
    </xf>
    <xf numFmtId="0" fontId="53" fillId="0" borderId="2" xfId="0" applyFont="1" applyBorder="1" applyAlignment="1">
      <alignment horizontal="left"/>
    </xf>
    <xf numFmtId="0" fontId="53" fillId="0" borderId="19" xfId="0" applyFont="1" applyBorder="1" applyAlignment="1">
      <alignment horizontal="left"/>
    </xf>
    <xf numFmtId="0" fontId="1" fillId="0" borderId="6" xfId="1" applyFont="1" applyBorder="1" applyAlignment="1">
      <alignment horizontal="center" vertical="center" wrapText="1"/>
    </xf>
    <xf numFmtId="0" fontId="1" fillId="0" borderId="8" xfId="1" applyFont="1" applyBorder="1" applyAlignment="1">
      <alignment horizontal="center" vertical="center" wrapText="1"/>
    </xf>
    <xf numFmtId="0" fontId="32" fillId="2" borderId="6" xfId="1" applyFont="1" applyFill="1" applyBorder="1" applyAlignment="1">
      <alignment horizontal="center" wrapText="1"/>
    </xf>
    <xf numFmtId="0" fontId="32" fillId="2" borderId="8" xfId="1" applyFont="1" applyFill="1" applyBorder="1" applyAlignment="1">
      <alignment horizontal="center" wrapText="1"/>
    </xf>
  </cellXfs>
  <cellStyles count="90">
    <cellStyle name="20% - Accent1" xfId="66" builtinId="30" customBuiltin="1"/>
    <cellStyle name="20% - Accent1 2" xfId="2" xr:uid="{00000000-0005-0000-0000-000001000000}"/>
    <cellStyle name="20% - Accent2" xfId="70" builtinId="34" customBuiltin="1"/>
    <cellStyle name="20% - Accent2 2" xfId="3" xr:uid="{00000000-0005-0000-0000-000003000000}"/>
    <cellStyle name="20% - Accent3" xfId="74" builtinId="38" customBuiltin="1"/>
    <cellStyle name="20% - Accent3 2" xfId="4" xr:uid="{00000000-0005-0000-0000-000005000000}"/>
    <cellStyle name="20% - Accent4" xfId="78" builtinId="42" customBuiltin="1"/>
    <cellStyle name="20% - Accent4 2" xfId="5" xr:uid="{00000000-0005-0000-0000-000007000000}"/>
    <cellStyle name="20% - Accent5" xfId="82" builtinId="46" customBuiltin="1"/>
    <cellStyle name="20% - Accent5 2" xfId="6" xr:uid="{00000000-0005-0000-0000-000009000000}"/>
    <cellStyle name="20% - Accent6" xfId="86" builtinId="50" customBuiltin="1"/>
    <cellStyle name="20% - Accent6 2" xfId="7" xr:uid="{00000000-0005-0000-0000-00000B000000}"/>
    <cellStyle name="40% - Accent1" xfId="67" builtinId="31" customBuiltin="1"/>
    <cellStyle name="40% - Accent1 2" xfId="8" xr:uid="{00000000-0005-0000-0000-00000D000000}"/>
    <cellStyle name="40% - Accent2" xfId="71" builtinId="35" customBuiltin="1"/>
    <cellStyle name="40% - Accent2 2" xfId="9" xr:uid="{00000000-0005-0000-0000-00000F000000}"/>
    <cellStyle name="40% - Accent3" xfId="75" builtinId="39" customBuiltin="1"/>
    <cellStyle name="40% - Accent3 2" xfId="10" xr:uid="{00000000-0005-0000-0000-000011000000}"/>
    <cellStyle name="40% - Accent4" xfId="79" builtinId="43" customBuiltin="1"/>
    <cellStyle name="40% - Accent4 2" xfId="11" xr:uid="{00000000-0005-0000-0000-000013000000}"/>
    <cellStyle name="40% - Accent5" xfId="83" builtinId="47" customBuiltin="1"/>
    <cellStyle name="40% - Accent5 2" xfId="12" xr:uid="{00000000-0005-0000-0000-000015000000}"/>
    <cellStyle name="40% - Accent6" xfId="87" builtinId="51" customBuiltin="1"/>
    <cellStyle name="40% - Accent6 2" xfId="13" xr:uid="{00000000-0005-0000-0000-000017000000}"/>
    <cellStyle name="60% - Accent1" xfId="68" builtinId="32" customBuiltin="1"/>
    <cellStyle name="60% - Accent1 2" xfId="14" xr:uid="{00000000-0005-0000-0000-000019000000}"/>
    <cellStyle name="60% - Accent2" xfId="72" builtinId="36" customBuiltin="1"/>
    <cellStyle name="60% - Accent2 2" xfId="15" xr:uid="{00000000-0005-0000-0000-00001B000000}"/>
    <cellStyle name="60% - Accent3" xfId="76" builtinId="40" customBuiltin="1"/>
    <cellStyle name="60% - Accent3 2" xfId="16" xr:uid="{00000000-0005-0000-0000-00001D000000}"/>
    <cellStyle name="60% - Accent4" xfId="80" builtinId="44" customBuiltin="1"/>
    <cellStyle name="60% - Accent4 2" xfId="17" xr:uid="{00000000-0005-0000-0000-00001F000000}"/>
    <cellStyle name="60% - Accent5" xfId="84" builtinId="48" customBuiltin="1"/>
    <cellStyle name="60% - Accent5 2" xfId="18" xr:uid="{00000000-0005-0000-0000-000021000000}"/>
    <cellStyle name="60% - Accent6" xfId="88" builtinId="52" customBuiltin="1"/>
    <cellStyle name="60% - Accent6 2" xfId="19" xr:uid="{00000000-0005-0000-0000-000023000000}"/>
    <cellStyle name="Accent1" xfId="65" builtinId="29" customBuiltin="1"/>
    <cellStyle name="Accent1 2" xfId="20" xr:uid="{00000000-0005-0000-0000-000025000000}"/>
    <cellStyle name="Accent2" xfId="69" builtinId="33" customBuiltin="1"/>
    <cellStyle name="Accent2 2" xfId="21" xr:uid="{00000000-0005-0000-0000-000027000000}"/>
    <cellStyle name="Accent3" xfId="73" builtinId="37" customBuiltin="1"/>
    <cellStyle name="Accent3 2" xfId="22" xr:uid="{00000000-0005-0000-0000-000029000000}"/>
    <cellStyle name="Accent4" xfId="77" builtinId="41" customBuiltin="1"/>
    <cellStyle name="Accent4 2" xfId="23" xr:uid="{00000000-0005-0000-0000-00002B000000}"/>
    <cellStyle name="Accent5" xfId="81" builtinId="45" customBuiltin="1"/>
    <cellStyle name="Accent5 2" xfId="24" xr:uid="{00000000-0005-0000-0000-00002D000000}"/>
    <cellStyle name="Accent6" xfId="85" builtinId="49" customBuiltin="1"/>
    <cellStyle name="Accent6 2" xfId="25" xr:uid="{00000000-0005-0000-0000-00002F000000}"/>
    <cellStyle name="Bad" xfId="54" builtinId="27" customBuiltin="1"/>
    <cellStyle name="Bad 2" xfId="26" xr:uid="{00000000-0005-0000-0000-000031000000}"/>
    <cellStyle name="Calculation" xfId="58" builtinId="22" customBuiltin="1"/>
    <cellStyle name="Calculation 2" xfId="27" xr:uid="{00000000-0005-0000-0000-000033000000}"/>
    <cellStyle name="Check Cell" xfId="60" builtinId="23" customBuiltin="1"/>
    <cellStyle name="Check Cell 2" xfId="28" xr:uid="{00000000-0005-0000-0000-000035000000}"/>
    <cellStyle name="Explanatory Text" xfId="63" builtinId="53" customBuiltin="1"/>
    <cellStyle name="Explanatory Text 2" xfId="29" xr:uid="{00000000-0005-0000-0000-000037000000}"/>
    <cellStyle name="Good" xfId="53" builtinId="26" customBuiltin="1"/>
    <cellStyle name="Good 2" xfId="30" xr:uid="{00000000-0005-0000-0000-000039000000}"/>
    <cellStyle name="Heading 1" xfId="49" builtinId="16" customBuiltin="1"/>
    <cellStyle name="Heading 1 2" xfId="31" xr:uid="{00000000-0005-0000-0000-00003B000000}"/>
    <cellStyle name="Heading 2" xfId="50" builtinId="17" customBuiltin="1"/>
    <cellStyle name="Heading 2 2" xfId="32" xr:uid="{00000000-0005-0000-0000-00003D000000}"/>
    <cellStyle name="Heading 3" xfId="51" builtinId="18" customBuiltin="1"/>
    <cellStyle name="Heading 3 2" xfId="33" xr:uid="{00000000-0005-0000-0000-00003F000000}"/>
    <cellStyle name="Heading 4" xfId="52" builtinId="19" customBuiltin="1"/>
    <cellStyle name="Heading 4 2" xfId="34" xr:uid="{00000000-0005-0000-0000-000041000000}"/>
    <cellStyle name="Hyperlink" xfId="89" builtinId="8"/>
    <cellStyle name="Input" xfId="56" builtinId="20" customBuiltin="1"/>
    <cellStyle name="Input 2" xfId="35" xr:uid="{00000000-0005-0000-0000-000043000000}"/>
    <cellStyle name="Linked Cell" xfId="59" builtinId="24" customBuiltin="1"/>
    <cellStyle name="Linked Cell 2" xfId="36" xr:uid="{00000000-0005-0000-0000-000045000000}"/>
    <cellStyle name="Neutral" xfId="55" builtinId="28" customBuiltin="1"/>
    <cellStyle name="Neutral 2" xfId="37" xr:uid="{00000000-0005-0000-0000-000047000000}"/>
    <cellStyle name="Normal" xfId="0" builtinId="0"/>
    <cellStyle name="Normal 2" xfId="1" xr:uid="{00000000-0005-0000-0000-000049000000}"/>
    <cellStyle name="Normal 2 2" xfId="38" xr:uid="{00000000-0005-0000-0000-00004A000000}"/>
    <cellStyle name="Normal 3" xfId="39" xr:uid="{00000000-0005-0000-0000-00004B000000}"/>
    <cellStyle name="Normal 4" xfId="45" xr:uid="{00000000-0005-0000-0000-00004C000000}"/>
    <cellStyle name="Normal 4 2" xfId="47" xr:uid="{00000000-0005-0000-0000-00004D000000}"/>
    <cellStyle name="Note" xfId="62" builtinId="10" customBuiltin="1"/>
    <cellStyle name="Note 2" xfId="40" xr:uid="{00000000-0005-0000-0000-00004F000000}"/>
    <cellStyle name="Output" xfId="57" builtinId="21" customBuiltin="1"/>
    <cellStyle name="Output 2" xfId="41" xr:uid="{00000000-0005-0000-0000-000051000000}"/>
    <cellStyle name="Percent" xfId="46" builtinId="5"/>
    <cellStyle name="Title" xfId="48" builtinId="15" customBuiltin="1"/>
    <cellStyle name="Title 2" xfId="42" xr:uid="{00000000-0005-0000-0000-000054000000}"/>
    <cellStyle name="Total" xfId="64" builtinId="25" customBuiltin="1"/>
    <cellStyle name="Total 2" xfId="43" xr:uid="{00000000-0005-0000-0000-000056000000}"/>
    <cellStyle name="Warning Text" xfId="61" builtinId="11" customBuiltin="1"/>
    <cellStyle name="Warning Text 2" xfId="44" xr:uid="{00000000-0005-0000-0000-000058000000}"/>
  </cellStyles>
  <dxfs count="11">
    <dxf>
      <font>
        <color theme="2"/>
      </font>
      <fill>
        <patternFill>
          <bgColor theme="2"/>
        </patternFill>
      </fill>
    </dxf>
    <dxf>
      <font>
        <color theme="2"/>
      </font>
      <fill>
        <patternFill>
          <bgColor theme="2"/>
        </patternFill>
      </fill>
    </dxf>
    <dxf>
      <border>
        <bottom style="thin">
          <color auto="1"/>
        </bottom>
        <vertical/>
        <horizontal/>
      </border>
    </dxf>
    <dxf>
      <border>
        <left style="thin">
          <color theme="0" tint="-0.24994659260841701"/>
        </left>
        <vertical/>
        <horizontal/>
      </border>
    </dxf>
    <dxf>
      <font>
        <color theme="0"/>
      </font>
      <border>
        <left/>
        <right/>
        <top/>
        <bottom/>
      </border>
    </dxf>
    <dxf>
      <border>
        <left style="thin">
          <color theme="0" tint="-0.24994659260841701"/>
        </left>
        <vertical/>
        <horizontal/>
      </border>
    </dxf>
    <dxf>
      <font>
        <color theme="0" tint="-0.14996795556505021"/>
      </font>
      <fill>
        <patternFill patternType="solid">
          <bgColor theme="0" tint="-0.14996795556505021"/>
        </patternFill>
      </fill>
    </dxf>
    <dxf>
      <font>
        <color theme="0"/>
      </font>
      <border>
        <left/>
        <right/>
        <top/>
        <bottom/>
      </border>
    </dxf>
    <dxf>
      <border>
        <left style="thin">
          <color theme="0" tint="-0.24994659260841701"/>
        </left>
        <vertical/>
        <horizontal/>
      </border>
    </dxf>
    <dxf>
      <border>
        <bottom style="thin">
          <color auto="1"/>
        </bottom>
        <vertical/>
        <horizontal/>
      </border>
    </dxf>
    <dxf>
      <border>
        <left style="thin">
          <color theme="0" tint="-0.24994659260841701"/>
        </left>
        <vertical/>
        <horizontal/>
      </border>
    </dxf>
  </dxfs>
  <tableStyles count="0" defaultTableStyle="TableStyleMedium9" defaultPivotStyle="PivotStyleLight16"/>
  <colors>
    <mruColors>
      <color rgb="FFD0E5F3"/>
      <color rgb="FF7F7F7F"/>
      <color rgb="FF00A2E5"/>
      <color rgb="FF004785"/>
      <color rgb="FF376092"/>
      <color rgb="FF092869"/>
      <color rgb="FFB9CDE5"/>
      <color rgb="FF558ED5"/>
      <color rgb="FF0391BF"/>
      <color rgb="FF6B077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charts/_rels/chart2.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a:pPr>
            <a:r>
              <a:rPr lang="en-GB"/>
              <a:t>Breakdown of Cancellations by Reason </a:t>
            </a:r>
          </a:p>
        </c:rich>
      </c:tx>
      <c:overlay val="1"/>
    </c:title>
    <c:autoTitleDeleted val="0"/>
    <c:plotArea>
      <c:layout>
        <c:manualLayout>
          <c:layoutTarget val="inner"/>
          <c:xMode val="edge"/>
          <c:yMode val="edge"/>
          <c:x val="0.11747032685192743"/>
          <c:y val="0.14212855993664567"/>
          <c:w val="0.65956281616200085"/>
          <c:h val="0.7420251849258187"/>
        </c:manualLayout>
      </c:layout>
      <c:lineChart>
        <c:grouping val="standard"/>
        <c:varyColors val="0"/>
        <c:ser>
          <c:idx val="3"/>
          <c:order val="0"/>
          <c:tx>
            <c:strRef>
              <c:f>'Chart (No. of Cancellations)'!$AA$7</c:f>
              <c:strCache>
                <c:ptCount val="1"/>
                <c:pt idx="0">
                  <c:v>Other</c:v>
                </c:pt>
              </c:strCache>
            </c:strRef>
          </c:tx>
          <c:cat>
            <c:numRef>
              <c:f>'Chart (No. of Cancellations)'!$J$37:$V$37</c:f>
              <c:numCache>
                <c:formatCode>mmm\-yy</c:formatCode>
                <c:ptCount val="13"/>
                <c:pt idx="0">
                  <c:v>42248</c:v>
                </c:pt>
                <c:pt idx="1">
                  <c:v>42278</c:v>
                </c:pt>
                <c:pt idx="2">
                  <c:v>42309</c:v>
                </c:pt>
                <c:pt idx="3">
                  <c:v>42339</c:v>
                </c:pt>
                <c:pt idx="4">
                  <c:v>42370</c:v>
                </c:pt>
                <c:pt idx="5">
                  <c:v>42401</c:v>
                </c:pt>
                <c:pt idx="6">
                  <c:v>42430</c:v>
                </c:pt>
                <c:pt idx="7">
                  <c:v>42461</c:v>
                </c:pt>
                <c:pt idx="8">
                  <c:v>42491</c:v>
                </c:pt>
                <c:pt idx="9">
                  <c:v>42522</c:v>
                </c:pt>
                <c:pt idx="10">
                  <c:v>42552</c:v>
                </c:pt>
                <c:pt idx="11">
                  <c:v>42583</c:v>
                </c:pt>
                <c:pt idx="12">
                  <c:v>42614</c:v>
                </c:pt>
              </c:numCache>
            </c:numRef>
          </c:cat>
          <c:val>
            <c:numRef>
              <c:f>'Chart (No. of Cancellations)'!$J$35:$V$35</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smooth val="0"/>
          <c:extLst>
            <c:ext xmlns:c16="http://schemas.microsoft.com/office/drawing/2014/chart" uri="{C3380CC4-5D6E-409C-BE32-E72D297353CC}">
              <c16:uniqueId val="{00000000-DBA3-4146-A129-AEE56D6E6F3D}"/>
            </c:ext>
          </c:extLst>
        </c:ser>
        <c:ser>
          <c:idx val="0"/>
          <c:order val="1"/>
          <c:tx>
            <c:strRef>
              <c:f>'Chart (No. of Cancellations)'!$AA$10</c:f>
              <c:strCache>
                <c:ptCount val="1"/>
                <c:pt idx="0">
                  <c:v>Clinical Reason</c:v>
                </c:pt>
              </c:strCache>
            </c:strRef>
          </c:tx>
          <c:cat>
            <c:numRef>
              <c:f>'Chart (No. of Cancellations)'!$J$37:$V$37</c:f>
              <c:numCache>
                <c:formatCode>mmm\-yy</c:formatCode>
                <c:ptCount val="13"/>
                <c:pt idx="0">
                  <c:v>42248</c:v>
                </c:pt>
                <c:pt idx="1">
                  <c:v>42278</c:v>
                </c:pt>
                <c:pt idx="2">
                  <c:v>42309</c:v>
                </c:pt>
                <c:pt idx="3">
                  <c:v>42339</c:v>
                </c:pt>
                <c:pt idx="4">
                  <c:v>42370</c:v>
                </c:pt>
                <c:pt idx="5">
                  <c:v>42401</c:v>
                </c:pt>
                <c:pt idx="6">
                  <c:v>42430</c:v>
                </c:pt>
                <c:pt idx="7">
                  <c:v>42461</c:v>
                </c:pt>
                <c:pt idx="8">
                  <c:v>42491</c:v>
                </c:pt>
                <c:pt idx="9">
                  <c:v>42522</c:v>
                </c:pt>
                <c:pt idx="10">
                  <c:v>42552</c:v>
                </c:pt>
                <c:pt idx="11">
                  <c:v>42583</c:v>
                </c:pt>
                <c:pt idx="12">
                  <c:v>42614</c:v>
                </c:pt>
              </c:numCache>
            </c:numRef>
          </c:cat>
          <c:val>
            <c:numRef>
              <c:f>'Chart (No. of Cancellations)'!$J$32:$V$32</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smooth val="0"/>
          <c:extLst>
            <c:ext xmlns:c16="http://schemas.microsoft.com/office/drawing/2014/chart" uri="{C3380CC4-5D6E-409C-BE32-E72D297353CC}">
              <c16:uniqueId val="{00000001-DBA3-4146-A129-AEE56D6E6F3D}"/>
            </c:ext>
          </c:extLst>
        </c:ser>
        <c:ser>
          <c:idx val="2"/>
          <c:order val="2"/>
          <c:tx>
            <c:strRef>
              <c:f>'Chart (No. of Cancellations)'!$AA$8</c:f>
              <c:strCache>
                <c:ptCount val="1"/>
                <c:pt idx="0">
                  <c:v>Cancelled by Patient</c:v>
                </c:pt>
              </c:strCache>
            </c:strRef>
          </c:tx>
          <c:cat>
            <c:numRef>
              <c:f>'Chart (No. of Cancellations)'!$J$37:$V$37</c:f>
              <c:numCache>
                <c:formatCode>mmm\-yy</c:formatCode>
                <c:ptCount val="13"/>
                <c:pt idx="0">
                  <c:v>42248</c:v>
                </c:pt>
                <c:pt idx="1">
                  <c:v>42278</c:v>
                </c:pt>
                <c:pt idx="2">
                  <c:v>42309</c:v>
                </c:pt>
                <c:pt idx="3">
                  <c:v>42339</c:v>
                </c:pt>
                <c:pt idx="4">
                  <c:v>42370</c:v>
                </c:pt>
                <c:pt idx="5">
                  <c:v>42401</c:v>
                </c:pt>
                <c:pt idx="6">
                  <c:v>42430</c:v>
                </c:pt>
                <c:pt idx="7">
                  <c:v>42461</c:v>
                </c:pt>
                <c:pt idx="8">
                  <c:v>42491</c:v>
                </c:pt>
                <c:pt idx="9">
                  <c:v>42522</c:v>
                </c:pt>
                <c:pt idx="10">
                  <c:v>42552</c:v>
                </c:pt>
                <c:pt idx="11">
                  <c:v>42583</c:v>
                </c:pt>
                <c:pt idx="12">
                  <c:v>42614</c:v>
                </c:pt>
              </c:numCache>
            </c:numRef>
          </c:cat>
          <c:val>
            <c:numRef>
              <c:f>'Chart (No. of Cancellations)'!$J$34:$V$34</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smooth val="0"/>
          <c:extLst>
            <c:ext xmlns:c16="http://schemas.microsoft.com/office/drawing/2014/chart" uri="{C3380CC4-5D6E-409C-BE32-E72D297353CC}">
              <c16:uniqueId val="{00000002-DBA3-4146-A129-AEE56D6E6F3D}"/>
            </c:ext>
          </c:extLst>
        </c:ser>
        <c:ser>
          <c:idx val="1"/>
          <c:order val="3"/>
          <c:tx>
            <c:strRef>
              <c:f>'Chart (No. of Cancellations)'!$AA$9</c:f>
              <c:strCache>
                <c:ptCount val="1"/>
                <c:pt idx="0">
                  <c:v>Non-clinical/ Capacity Reason</c:v>
                </c:pt>
              </c:strCache>
            </c:strRef>
          </c:tx>
          <c:cat>
            <c:numRef>
              <c:f>'Chart (No. of Cancellations)'!$J$37:$V$37</c:f>
              <c:numCache>
                <c:formatCode>mmm\-yy</c:formatCode>
                <c:ptCount val="13"/>
                <c:pt idx="0">
                  <c:v>42248</c:v>
                </c:pt>
                <c:pt idx="1">
                  <c:v>42278</c:v>
                </c:pt>
                <c:pt idx="2">
                  <c:v>42309</c:v>
                </c:pt>
                <c:pt idx="3">
                  <c:v>42339</c:v>
                </c:pt>
                <c:pt idx="4">
                  <c:v>42370</c:v>
                </c:pt>
                <c:pt idx="5">
                  <c:v>42401</c:v>
                </c:pt>
                <c:pt idx="6">
                  <c:v>42430</c:v>
                </c:pt>
                <c:pt idx="7">
                  <c:v>42461</c:v>
                </c:pt>
                <c:pt idx="8">
                  <c:v>42491</c:v>
                </c:pt>
                <c:pt idx="9">
                  <c:v>42522</c:v>
                </c:pt>
                <c:pt idx="10">
                  <c:v>42552</c:v>
                </c:pt>
                <c:pt idx="11">
                  <c:v>42583</c:v>
                </c:pt>
                <c:pt idx="12">
                  <c:v>42614</c:v>
                </c:pt>
              </c:numCache>
            </c:numRef>
          </c:cat>
          <c:val>
            <c:numRef>
              <c:f>'Chart (No. of Cancellations)'!$J$33:$V$33</c:f>
              <c:numCache>
                <c:formatCode>General</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smooth val="0"/>
          <c:extLst>
            <c:ext xmlns:c16="http://schemas.microsoft.com/office/drawing/2014/chart" uri="{C3380CC4-5D6E-409C-BE32-E72D297353CC}">
              <c16:uniqueId val="{00000003-DBA3-4146-A129-AEE56D6E6F3D}"/>
            </c:ext>
          </c:extLst>
        </c:ser>
        <c:dLbls>
          <c:showLegendKey val="0"/>
          <c:showVal val="0"/>
          <c:showCatName val="0"/>
          <c:showSerName val="0"/>
          <c:showPercent val="0"/>
          <c:showBubbleSize val="0"/>
        </c:dLbls>
        <c:marker val="1"/>
        <c:smooth val="0"/>
        <c:axId val="84401152"/>
        <c:axId val="89588480"/>
      </c:lineChart>
      <c:dateAx>
        <c:axId val="84401152"/>
        <c:scaling>
          <c:orientation val="minMax"/>
        </c:scaling>
        <c:delete val="0"/>
        <c:axPos val="b"/>
        <c:numFmt formatCode="mmm\-yy" sourceLinked="1"/>
        <c:majorTickMark val="none"/>
        <c:minorTickMark val="none"/>
        <c:tickLblPos val="nextTo"/>
        <c:crossAx val="89588480"/>
        <c:crosses val="autoZero"/>
        <c:auto val="1"/>
        <c:lblOffset val="100"/>
        <c:baseTimeUnit val="months"/>
      </c:dateAx>
      <c:valAx>
        <c:axId val="89588480"/>
        <c:scaling>
          <c:orientation val="minMax"/>
        </c:scaling>
        <c:delete val="0"/>
        <c:axPos val="l"/>
        <c:majorGridlines/>
        <c:title>
          <c:tx>
            <c:rich>
              <a:bodyPr rot="-5400000" vert="horz"/>
              <a:lstStyle/>
              <a:p>
                <a:pPr>
                  <a:defRPr/>
                </a:pPr>
                <a:r>
                  <a:rPr lang="en-GB"/>
                  <a:t>Number of Planned Operations Cancelled</a:t>
                </a:r>
              </a:p>
            </c:rich>
          </c:tx>
          <c:layout>
            <c:manualLayout>
              <c:xMode val="edge"/>
              <c:yMode val="edge"/>
              <c:x val="5.3052733930904934E-2"/>
              <c:y val="0.17599484259211631"/>
            </c:manualLayout>
          </c:layout>
          <c:overlay val="0"/>
        </c:title>
        <c:numFmt formatCode="General" sourceLinked="0"/>
        <c:majorTickMark val="none"/>
        <c:minorTickMark val="none"/>
        <c:tickLblPos val="nextTo"/>
        <c:crossAx val="84401152"/>
        <c:crosses val="autoZero"/>
        <c:crossBetween val="between"/>
      </c:valAx>
    </c:plotArea>
    <c:legend>
      <c:legendPos val="r"/>
      <c:layout>
        <c:manualLayout>
          <c:xMode val="edge"/>
          <c:yMode val="edge"/>
          <c:x val="0.78934942862520063"/>
          <c:y val="0.33697316110578007"/>
          <c:w val="0.16412378856133344"/>
          <c:h val="0.37770169239543938"/>
        </c:manualLayout>
      </c:layout>
      <c:overlay val="0"/>
    </c:legend>
    <c:plotVisOnly val="1"/>
    <c:dispBlanksAs val="gap"/>
    <c:showDLblsOverMax val="0"/>
  </c:chart>
  <c:printSettings>
    <c:headerFooter/>
    <c:pageMargins b="0.75000000000001465" l="0.70000000000000062" r="0.70000000000000062" t="0.75000000000001465"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'Chart (% of Operations)'!$K$1</c:f>
          <c:strCache>
            <c:ptCount val="1"/>
            <c:pt idx="0">
              <c:v>Cancelled Planned Operations by Reason - Month ending 31 May 2024</c:v>
            </c:pt>
          </c:strCache>
        </c:strRef>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3.3484629866292893E-2"/>
          <c:y val="0.11897804006474312"/>
          <c:w val="0.94065369446620217"/>
          <c:h val="0.64322903012379185"/>
        </c:manualLayout>
      </c:layout>
      <c:lineChart>
        <c:grouping val="standard"/>
        <c:varyColors val="0"/>
        <c:ser>
          <c:idx val="2"/>
          <c:order val="0"/>
          <c:tx>
            <c:strRef>
              <c:f>'Chart (% of Operations)'!$D$30</c:f>
              <c:strCache>
                <c:ptCount val="1"/>
                <c:pt idx="0">
                  <c:v>Total Number of scheduled elective cancellations in theatre systems</c:v>
                </c:pt>
              </c:strCache>
            </c:strRef>
          </c:tx>
          <c:spPr>
            <a:ln w="28575" cap="rnd">
              <a:solidFill>
                <a:schemeClr val="accent3"/>
              </a:solidFill>
              <a:round/>
            </a:ln>
            <a:effectLst/>
          </c:spPr>
          <c:marker>
            <c:symbol val="none"/>
          </c:marker>
          <c:cat>
            <c:numRef>
              <c:f>'Chart (% of Operations)'!$B$32:$B$140</c:f>
              <c:numCache>
                <c:formatCode>mmm\-yy</c:formatCode>
                <c:ptCount val="109"/>
                <c:pt idx="0">
                  <c:v>45413</c:v>
                </c:pt>
                <c:pt idx="1">
                  <c:v>45383</c:v>
                </c:pt>
                <c:pt idx="2">
                  <c:v>45352</c:v>
                </c:pt>
                <c:pt idx="3">
                  <c:v>45323</c:v>
                </c:pt>
                <c:pt idx="4">
                  <c:v>45292</c:v>
                </c:pt>
                <c:pt idx="5">
                  <c:v>45261</c:v>
                </c:pt>
                <c:pt idx="6">
                  <c:v>45231</c:v>
                </c:pt>
                <c:pt idx="7">
                  <c:v>45200</c:v>
                </c:pt>
                <c:pt idx="8">
                  <c:v>45170</c:v>
                </c:pt>
                <c:pt idx="9">
                  <c:v>45139</c:v>
                </c:pt>
                <c:pt idx="10">
                  <c:v>45108</c:v>
                </c:pt>
                <c:pt idx="11">
                  <c:v>45078</c:v>
                </c:pt>
                <c:pt idx="12">
                  <c:v>45047</c:v>
                </c:pt>
                <c:pt idx="13">
                  <c:v>45017</c:v>
                </c:pt>
                <c:pt idx="14">
                  <c:v>44986</c:v>
                </c:pt>
                <c:pt idx="15">
                  <c:v>44958</c:v>
                </c:pt>
                <c:pt idx="16">
                  <c:v>44927</c:v>
                </c:pt>
                <c:pt idx="17">
                  <c:v>44896</c:v>
                </c:pt>
                <c:pt idx="18">
                  <c:v>44866</c:v>
                </c:pt>
                <c:pt idx="19">
                  <c:v>44835</c:v>
                </c:pt>
                <c:pt idx="20">
                  <c:v>44805</c:v>
                </c:pt>
                <c:pt idx="21">
                  <c:v>44774</c:v>
                </c:pt>
                <c:pt idx="22">
                  <c:v>44743</c:v>
                </c:pt>
                <c:pt idx="23">
                  <c:v>44713</c:v>
                </c:pt>
                <c:pt idx="24">
                  <c:v>44682</c:v>
                </c:pt>
                <c:pt idx="25">
                  <c:v>44652</c:v>
                </c:pt>
                <c:pt idx="26">
                  <c:v>44621</c:v>
                </c:pt>
                <c:pt idx="27">
                  <c:v>44593</c:v>
                </c:pt>
                <c:pt idx="28">
                  <c:v>44562</c:v>
                </c:pt>
                <c:pt idx="29">
                  <c:v>44531</c:v>
                </c:pt>
                <c:pt idx="30">
                  <c:v>44501</c:v>
                </c:pt>
                <c:pt idx="31">
                  <c:v>44470</c:v>
                </c:pt>
                <c:pt idx="32">
                  <c:v>44440</c:v>
                </c:pt>
                <c:pt idx="33">
                  <c:v>44409</c:v>
                </c:pt>
                <c:pt idx="34">
                  <c:v>44378</c:v>
                </c:pt>
                <c:pt idx="35">
                  <c:v>44348</c:v>
                </c:pt>
                <c:pt idx="36">
                  <c:v>44317</c:v>
                </c:pt>
                <c:pt idx="37">
                  <c:v>44287</c:v>
                </c:pt>
                <c:pt idx="38">
                  <c:v>44256</c:v>
                </c:pt>
                <c:pt idx="39">
                  <c:v>44228</c:v>
                </c:pt>
                <c:pt idx="40">
                  <c:v>44197</c:v>
                </c:pt>
                <c:pt idx="41">
                  <c:v>44166</c:v>
                </c:pt>
                <c:pt idx="42">
                  <c:v>44136</c:v>
                </c:pt>
                <c:pt idx="43">
                  <c:v>44105</c:v>
                </c:pt>
                <c:pt idx="44">
                  <c:v>44075</c:v>
                </c:pt>
                <c:pt idx="45">
                  <c:v>44044</c:v>
                </c:pt>
                <c:pt idx="46">
                  <c:v>44013</c:v>
                </c:pt>
                <c:pt idx="47">
                  <c:v>43983</c:v>
                </c:pt>
                <c:pt idx="48">
                  <c:v>43952</c:v>
                </c:pt>
                <c:pt idx="49">
                  <c:v>43922</c:v>
                </c:pt>
                <c:pt idx="50">
                  <c:v>43891</c:v>
                </c:pt>
                <c:pt idx="51">
                  <c:v>43862</c:v>
                </c:pt>
                <c:pt idx="52">
                  <c:v>43831</c:v>
                </c:pt>
                <c:pt idx="53">
                  <c:v>43800</c:v>
                </c:pt>
                <c:pt idx="54">
                  <c:v>43770</c:v>
                </c:pt>
                <c:pt idx="55">
                  <c:v>43739</c:v>
                </c:pt>
                <c:pt idx="56">
                  <c:v>43709</c:v>
                </c:pt>
                <c:pt idx="57">
                  <c:v>43678</c:v>
                </c:pt>
                <c:pt idx="58">
                  <c:v>43647</c:v>
                </c:pt>
                <c:pt idx="59">
                  <c:v>43617</c:v>
                </c:pt>
                <c:pt idx="60">
                  <c:v>43586</c:v>
                </c:pt>
                <c:pt idx="61">
                  <c:v>43556</c:v>
                </c:pt>
                <c:pt idx="62">
                  <c:v>43525</c:v>
                </c:pt>
                <c:pt idx="63">
                  <c:v>43497</c:v>
                </c:pt>
                <c:pt idx="64">
                  <c:v>43466</c:v>
                </c:pt>
                <c:pt idx="65">
                  <c:v>43435</c:v>
                </c:pt>
                <c:pt idx="66">
                  <c:v>43405</c:v>
                </c:pt>
                <c:pt idx="67">
                  <c:v>43374</c:v>
                </c:pt>
                <c:pt idx="68">
                  <c:v>43344</c:v>
                </c:pt>
                <c:pt idx="69">
                  <c:v>43313</c:v>
                </c:pt>
                <c:pt idx="70">
                  <c:v>43282</c:v>
                </c:pt>
                <c:pt idx="71">
                  <c:v>43252</c:v>
                </c:pt>
                <c:pt idx="72">
                  <c:v>43221</c:v>
                </c:pt>
                <c:pt idx="73">
                  <c:v>43191</c:v>
                </c:pt>
                <c:pt idx="74">
                  <c:v>43160</c:v>
                </c:pt>
                <c:pt idx="75">
                  <c:v>43132</c:v>
                </c:pt>
                <c:pt idx="76">
                  <c:v>43101</c:v>
                </c:pt>
                <c:pt idx="77">
                  <c:v>43070</c:v>
                </c:pt>
                <c:pt idx="78">
                  <c:v>43040</c:v>
                </c:pt>
                <c:pt idx="79">
                  <c:v>43009</c:v>
                </c:pt>
                <c:pt idx="80">
                  <c:v>42979</c:v>
                </c:pt>
                <c:pt idx="81">
                  <c:v>42948</c:v>
                </c:pt>
                <c:pt idx="82">
                  <c:v>42917</c:v>
                </c:pt>
                <c:pt idx="83">
                  <c:v>42887</c:v>
                </c:pt>
                <c:pt idx="84">
                  <c:v>42856</c:v>
                </c:pt>
                <c:pt idx="85">
                  <c:v>42826</c:v>
                </c:pt>
                <c:pt idx="86">
                  <c:v>42795</c:v>
                </c:pt>
                <c:pt idx="87">
                  <c:v>42767</c:v>
                </c:pt>
                <c:pt idx="88">
                  <c:v>42736</c:v>
                </c:pt>
                <c:pt idx="89">
                  <c:v>42705</c:v>
                </c:pt>
                <c:pt idx="90">
                  <c:v>42675</c:v>
                </c:pt>
                <c:pt idx="91">
                  <c:v>42644</c:v>
                </c:pt>
                <c:pt idx="92">
                  <c:v>42614</c:v>
                </c:pt>
                <c:pt idx="93">
                  <c:v>42583</c:v>
                </c:pt>
                <c:pt idx="94">
                  <c:v>42552</c:v>
                </c:pt>
                <c:pt idx="95">
                  <c:v>42522</c:v>
                </c:pt>
                <c:pt idx="96">
                  <c:v>42491</c:v>
                </c:pt>
                <c:pt idx="97">
                  <c:v>42461</c:v>
                </c:pt>
                <c:pt idx="98">
                  <c:v>42430</c:v>
                </c:pt>
                <c:pt idx="99">
                  <c:v>42401</c:v>
                </c:pt>
                <c:pt idx="100">
                  <c:v>42370</c:v>
                </c:pt>
                <c:pt idx="101">
                  <c:v>42339</c:v>
                </c:pt>
                <c:pt idx="102">
                  <c:v>42309</c:v>
                </c:pt>
                <c:pt idx="103">
                  <c:v>42278</c:v>
                </c:pt>
                <c:pt idx="104">
                  <c:v>42248</c:v>
                </c:pt>
                <c:pt idx="105">
                  <c:v>42217</c:v>
                </c:pt>
                <c:pt idx="106">
                  <c:v>42186</c:v>
                </c:pt>
                <c:pt idx="107">
                  <c:v>42156</c:v>
                </c:pt>
                <c:pt idx="108">
                  <c:v>42125</c:v>
                </c:pt>
              </c:numCache>
            </c:numRef>
          </c:cat>
          <c:val>
            <c:numRef>
              <c:f>'Chart (% of Operations)'!$E$32:$E$140</c:f>
              <c:numCache>
                <c:formatCode>0.0%</c:formatCode>
                <c:ptCount val="109"/>
                <c:pt idx="0">
                  <c:v>8.7906860464308775E-2</c:v>
                </c:pt>
                <c:pt idx="1">
                  <c:v>8.8293200589249679E-2</c:v>
                </c:pt>
                <c:pt idx="2">
                  <c:v>8.868766441320397E-2</c:v>
                </c:pt>
                <c:pt idx="3">
                  <c:v>8.9309388088096187E-2</c:v>
                </c:pt>
                <c:pt idx="4">
                  <c:v>8.9454940544455852E-2</c:v>
                </c:pt>
                <c:pt idx="5">
                  <c:v>8.8955842064011387E-2</c:v>
                </c:pt>
                <c:pt idx="6">
                  <c:v>9.0364742735750556E-2</c:v>
                </c:pt>
                <c:pt idx="7">
                  <c:v>9.0550910962243367E-2</c:v>
                </c:pt>
                <c:pt idx="8">
                  <c:v>9.0490959266706181E-2</c:v>
                </c:pt>
                <c:pt idx="9">
                  <c:v>9.0571632569796584E-2</c:v>
                </c:pt>
                <c:pt idx="10">
                  <c:v>9.2021518968735755E-2</c:v>
                </c:pt>
                <c:pt idx="11">
                  <c:v>9.3235222195051468E-2</c:v>
                </c:pt>
                <c:pt idx="12">
                  <c:v>9.3593490322895295E-2</c:v>
                </c:pt>
                <c:pt idx="13">
                  <c:v>9.4035039931599868E-2</c:v>
                </c:pt>
                <c:pt idx="14">
                  <c:v>9.4473122615347752E-2</c:v>
                </c:pt>
                <c:pt idx="15">
                  <c:v>9.5122101628021705E-2</c:v>
                </c:pt>
                <c:pt idx="16">
                  <c:v>9.4857472285195657E-2</c:v>
                </c:pt>
                <c:pt idx="17">
                  <c:v>9.4441865908180309E-2</c:v>
                </c:pt>
                <c:pt idx="18">
                  <c:v>9.1787981786699155E-2</c:v>
                </c:pt>
                <c:pt idx="19">
                  <c:v>9.0828564197601422E-2</c:v>
                </c:pt>
                <c:pt idx="20">
                  <c:v>8.9975893345811422E-2</c:v>
                </c:pt>
                <c:pt idx="21">
                  <c:v>8.9814597010456979E-2</c:v>
                </c:pt>
                <c:pt idx="22">
                  <c:v>8.8011442441054091E-2</c:v>
                </c:pt>
                <c:pt idx="23">
                  <c:v>8.7117576810335468E-2</c:v>
                </c:pt>
                <c:pt idx="24">
                  <c:v>8.5226756634010248E-2</c:v>
                </c:pt>
                <c:pt idx="25">
                  <c:v>8.3101913410439404E-2</c:v>
                </c:pt>
                <c:pt idx="26">
                  <c:v>8.0529050296360496E-2</c:v>
                </c:pt>
                <c:pt idx="27">
                  <c:v>7.7617648885851959E-2</c:v>
                </c:pt>
                <c:pt idx="28">
                  <c:v>7.6658474413675279E-2</c:v>
                </c:pt>
                <c:pt idx="29">
                  <c:v>7.6020531738490493E-2</c:v>
                </c:pt>
                <c:pt idx="30">
                  <c:v>7.5450851139534453E-2</c:v>
                </c:pt>
                <c:pt idx="31">
                  <c:v>7.5112006637430367E-2</c:v>
                </c:pt>
                <c:pt idx="32">
                  <c:v>7.4532757589598944E-2</c:v>
                </c:pt>
                <c:pt idx="33">
                  <c:v>7.256829777310865E-2</c:v>
                </c:pt>
                <c:pt idx="34">
                  <c:v>7.1396951875039527E-2</c:v>
                </c:pt>
                <c:pt idx="35">
                  <c:v>6.9687628130172666E-2</c:v>
                </c:pt>
                <c:pt idx="36">
                  <c:v>6.897212953983882E-2</c:v>
                </c:pt>
                <c:pt idx="37">
                  <c:v>6.9829853147776802E-2</c:v>
                </c:pt>
                <c:pt idx="38">
                  <c:v>7.2341381543300429E-2</c:v>
                </c:pt>
                <c:pt idx="39">
                  <c:v>8.3602666233132825E-2</c:v>
                </c:pt>
                <c:pt idx="40">
                  <c:v>8.5560010882036366E-2</c:v>
                </c:pt>
                <c:pt idx="41">
                  <c:v>8.730435903910938E-2</c:v>
                </c:pt>
                <c:pt idx="42">
                  <c:v>9.0223907362811911E-2</c:v>
                </c:pt>
                <c:pt idx="43">
                  <c:v>9.1696454448845527E-2</c:v>
                </c:pt>
                <c:pt idx="44">
                  <c:v>9.2167970093800886E-2</c:v>
                </c:pt>
                <c:pt idx="45">
                  <c:v>9.3526281033660896E-2</c:v>
                </c:pt>
                <c:pt idx="46">
                  <c:v>9.3639343182304796E-2</c:v>
                </c:pt>
                <c:pt idx="47">
                  <c:v>9.4331886715093571E-2</c:v>
                </c:pt>
                <c:pt idx="48">
                  <c:v>9.4333389588891564E-2</c:v>
                </c:pt>
                <c:pt idx="49">
                  <c:v>9.350322158378914E-2</c:v>
                </c:pt>
                <c:pt idx="50">
                  <c:v>9.2364896397949009E-2</c:v>
                </c:pt>
                <c:pt idx="51">
                  <c:v>8.8252123512059175E-2</c:v>
                </c:pt>
                <c:pt idx="52">
                  <c:v>8.8144464334404232E-2</c:v>
                </c:pt>
                <c:pt idx="53">
                  <c:v>8.8150494346101477E-2</c:v>
                </c:pt>
                <c:pt idx="54">
                  <c:v>8.7349361793159178E-2</c:v>
                </c:pt>
                <c:pt idx="55">
                  <c:v>8.8007682313732141E-2</c:v>
                </c:pt>
                <c:pt idx="56">
                  <c:v>8.7995926306409261E-2</c:v>
                </c:pt>
                <c:pt idx="57">
                  <c:v>8.7902743876152448E-2</c:v>
                </c:pt>
                <c:pt idx="58">
                  <c:v>8.8072007370833233E-2</c:v>
                </c:pt>
                <c:pt idx="59">
                  <c:v>8.8446083102034057E-2</c:v>
                </c:pt>
                <c:pt idx="60">
                  <c:v>8.7897187997406118E-2</c:v>
                </c:pt>
                <c:pt idx="61">
                  <c:v>8.7583444592790383E-2</c:v>
                </c:pt>
                <c:pt idx="62">
                  <c:v>8.8002866179377012E-2</c:v>
                </c:pt>
                <c:pt idx="63">
                  <c:v>9.1515112290466633E-2</c:v>
                </c:pt>
                <c:pt idx="64">
                  <c:v>9.2667696570302743E-2</c:v>
                </c:pt>
                <c:pt idx="65">
                  <c:v>9.4930626820341563E-2</c:v>
                </c:pt>
                <c:pt idx="66">
                  <c:v>9.6172834747232747E-2</c:v>
                </c:pt>
                <c:pt idx="67">
                  <c:v>9.5255116509902163E-2</c:v>
                </c:pt>
                <c:pt idx="68">
                  <c:v>9.5282791888576343E-2</c:v>
                </c:pt>
                <c:pt idx="69">
                  <c:v>9.5743957424791193E-2</c:v>
                </c:pt>
                <c:pt idx="70">
                  <c:v>9.5620261094136905E-2</c:v>
                </c:pt>
                <c:pt idx="71">
                  <c:v>9.4909396987605435E-2</c:v>
                </c:pt>
                <c:pt idx="72">
                  <c:v>9.5494639146041949E-2</c:v>
                </c:pt>
                <c:pt idx="73">
                  <c:v>9.6230987551178815E-2</c:v>
                </c:pt>
                <c:pt idx="74">
                  <c:v>9.6532090325006495E-2</c:v>
                </c:pt>
                <c:pt idx="75">
                  <c:v>9.349952050010063E-2</c:v>
                </c:pt>
                <c:pt idx="76">
                  <c:v>9.2681976963746221E-2</c:v>
                </c:pt>
                <c:pt idx="77">
                  <c:v>9.0669837401492329E-2</c:v>
                </c:pt>
                <c:pt idx="78">
                  <c:v>9.0215016605068796E-2</c:v>
                </c:pt>
                <c:pt idx="79">
                  <c:v>9.041627235872092E-2</c:v>
                </c:pt>
                <c:pt idx="80">
                  <c:v>9.1088277486849931E-2</c:v>
                </c:pt>
                <c:pt idx="81">
                  <c:v>9.1158057197894965E-2</c:v>
                </c:pt>
                <c:pt idx="82">
                  <c:v>9.184503629157173E-2</c:v>
                </c:pt>
                <c:pt idx="83">
                  <c:v>9.2329598789233649E-2</c:v>
                </c:pt>
                <c:pt idx="84">
                  <c:v>9.289890388076151E-2</c:v>
                </c:pt>
                <c:pt idx="85">
                  <c:v>9.3279288253782872E-2</c:v>
                </c:pt>
                <c:pt idx="86">
                  <c:v>9.3338710268724562E-2</c:v>
                </c:pt>
                <c:pt idx="87">
                  <c:v>9.4227399004840548E-2</c:v>
                </c:pt>
                <c:pt idx="88">
                  <c:v>9.5153644526239478E-2</c:v>
                </c:pt>
                <c:pt idx="89">
                  <c:v>9.6195411795141406E-2</c:v>
                </c:pt>
                <c:pt idx="90">
                  <c:v>9.6022538945972818E-2</c:v>
                </c:pt>
                <c:pt idx="91">
                  <c:v>9.6547704868678003E-2</c:v>
                </c:pt>
                <c:pt idx="92">
                  <c:v>9.6876218296827896E-2</c:v>
                </c:pt>
                <c:pt idx="93">
                  <c:v>9.6752752993692598E-2</c:v>
                </c:pt>
                <c:pt idx="94">
                  <c:v>9.6671116187540429E-2</c:v>
                </c:pt>
                <c:pt idx="95">
                  <c:v>9.7106634305093656E-2</c:v>
                </c:pt>
                <c:pt idx="96">
                  <c:v>9.6771536362088753E-2</c:v>
                </c:pt>
                <c:pt idx="97">
                  <c:v>9.6911213972448382E-2</c:v>
                </c:pt>
                <c:pt idx="98">
                  <c:v>0</c:v>
                </c:pt>
                <c:pt idx="99">
                  <c:v>0</c:v>
                </c:pt>
                <c:pt idx="100">
                  <c:v>0</c:v>
                </c:pt>
                <c:pt idx="101">
                  <c:v>0</c:v>
                </c:pt>
                <c:pt idx="102">
                  <c:v>0</c:v>
                </c:pt>
                <c:pt idx="103">
                  <c:v>0</c:v>
                </c:pt>
                <c:pt idx="104">
                  <c:v>0</c:v>
                </c:pt>
                <c:pt idx="105">
                  <c:v>0</c:v>
                </c:pt>
                <c:pt idx="106">
                  <c:v>0</c:v>
                </c:pt>
                <c:pt idx="107">
                  <c:v>0</c:v>
                </c:pt>
                <c:pt idx="108">
                  <c:v>0</c:v>
                </c:pt>
              </c:numCache>
            </c:numRef>
          </c:val>
          <c:smooth val="0"/>
          <c:extLst>
            <c:ext xmlns:c16="http://schemas.microsoft.com/office/drawing/2014/chart" uri="{C3380CC4-5D6E-409C-BE32-E72D297353CC}">
              <c16:uniqueId val="{00000002-F855-45C2-85CA-3922F7DA9E66}"/>
            </c:ext>
          </c:extLst>
        </c:ser>
        <c:ser>
          <c:idx val="4"/>
          <c:order val="1"/>
          <c:tx>
            <c:strRef>
              <c:f>'Chart (% of Operations)'!$F$30</c:f>
              <c:strCache>
                <c:ptCount val="1"/>
                <c:pt idx="0">
                  <c:v>Cancellation based on clinical reason by hospital</c:v>
                </c:pt>
              </c:strCache>
            </c:strRef>
          </c:tx>
          <c:spPr>
            <a:ln w="28575" cap="rnd">
              <a:solidFill>
                <a:schemeClr val="accent5"/>
              </a:solidFill>
              <a:round/>
            </a:ln>
            <a:effectLst/>
          </c:spPr>
          <c:marker>
            <c:symbol val="none"/>
          </c:marker>
          <c:cat>
            <c:numRef>
              <c:f>'Chart (% of Operations)'!$B$32:$B$140</c:f>
              <c:numCache>
                <c:formatCode>mmm\-yy</c:formatCode>
                <c:ptCount val="109"/>
                <c:pt idx="0">
                  <c:v>45413</c:v>
                </c:pt>
                <c:pt idx="1">
                  <c:v>45383</c:v>
                </c:pt>
                <c:pt idx="2">
                  <c:v>45352</c:v>
                </c:pt>
                <c:pt idx="3">
                  <c:v>45323</c:v>
                </c:pt>
                <c:pt idx="4">
                  <c:v>45292</c:v>
                </c:pt>
                <c:pt idx="5">
                  <c:v>45261</c:v>
                </c:pt>
                <c:pt idx="6">
                  <c:v>45231</c:v>
                </c:pt>
                <c:pt idx="7">
                  <c:v>45200</c:v>
                </c:pt>
                <c:pt idx="8">
                  <c:v>45170</c:v>
                </c:pt>
                <c:pt idx="9">
                  <c:v>45139</c:v>
                </c:pt>
                <c:pt idx="10">
                  <c:v>45108</c:v>
                </c:pt>
                <c:pt idx="11">
                  <c:v>45078</c:v>
                </c:pt>
                <c:pt idx="12">
                  <c:v>45047</c:v>
                </c:pt>
                <c:pt idx="13">
                  <c:v>45017</c:v>
                </c:pt>
                <c:pt idx="14">
                  <c:v>44986</c:v>
                </c:pt>
                <c:pt idx="15">
                  <c:v>44958</c:v>
                </c:pt>
                <c:pt idx="16">
                  <c:v>44927</c:v>
                </c:pt>
                <c:pt idx="17">
                  <c:v>44896</c:v>
                </c:pt>
                <c:pt idx="18">
                  <c:v>44866</c:v>
                </c:pt>
                <c:pt idx="19">
                  <c:v>44835</c:v>
                </c:pt>
                <c:pt idx="20">
                  <c:v>44805</c:v>
                </c:pt>
                <c:pt idx="21">
                  <c:v>44774</c:v>
                </c:pt>
                <c:pt idx="22">
                  <c:v>44743</c:v>
                </c:pt>
                <c:pt idx="23">
                  <c:v>44713</c:v>
                </c:pt>
                <c:pt idx="24">
                  <c:v>44682</c:v>
                </c:pt>
                <c:pt idx="25">
                  <c:v>44652</c:v>
                </c:pt>
                <c:pt idx="26">
                  <c:v>44621</c:v>
                </c:pt>
                <c:pt idx="27">
                  <c:v>44593</c:v>
                </c:pt>
                <c:pt idx="28">
                  <c:v>44562</c:v>
                </c:pt>
                <c:pt idx="29">
                  <c:v>44531</c:v>
                </c:pt>
                <c:pt idx="30">
                  <c:v>44501</c:v>
                </c:pt>
                <c:pt idx="31">
                  <c:v>44470</c:v>
                </c:pt>
                <c:pt idx="32">
                  <c:v>44440</c:v>
                </c:pt>
                <c:pt idx="33">
                  <c:v>44409</c:v>
                </c:pt>
                <c:pt idx="34">
                  <c:v>44378</c:v>
                </c:pt>
                <c:pt idx="35">
                  <c:v>44348</c:v>
                </c:pt>
                <c:pt idx="36">
                  <c:v>44317</c:v>
                </c:pt>
                <c:pt idx="37">
                  <c:v>44287</c:v>
                </c:pt>
                <c:pt idx="38">
                  <c:v>44256</c:v>
                </c:pt>
                <c:pt idx="39">
                  <c:v>44228</c:v>
                </c:pt>
                <c:pt idx="40">
                  <c:v>44197</c:v>
                </c:pt>
                <c:pt idx="41">
                  <c:v>44166</c:v>
                </c:pt>
                <c:pt idx="42">
                  <c:v>44136</c:v>
                </c:pt>
                <c:pt idx="43">
                  <c:v>44105</c:v>
                </c:pt>
                <c:pt idx="44">
                  <c:v>44075</c:v>
                </c:pt>
                <c:pt idx="45">
                  <c:v>44044</c:v>
                </c:pt>
                <c:pt idx="46">
                  <c:v>44013</c:v>
                </c:pt>
                <c:pt idx="47">
                  <c:v>43983</c:v>
                </c:pt>
                <c:pt idx="48">
                  <c:v>43952</c:v>
                </c:pt>
                <c:pt idx="49">
                  <c:v>43922</c:v>
                </c:pt>
                <c:pt idx="50">
                  <c:v>43891</c:v>
                </c:pt>
                <c:pt idx="51">
                  <c:v>43862</c:v>
                </c:pt>
                <c:pt idx="52">
                  <c:v>43831</c:v>
                </c:pt>
                <c:pt idx="53">
                  <c:v>43800</c:v>
                </c:pt>
                <c:pt idx="54">
                  <c:v>43770</c:v>
                </c:pt>
                <c:pt idx="55">
                  <c:v>43739</c:v>
                </c:pt>
                <c:pt idx="56">
                  <c:v>43709</c:v>
                </c:pt>
                <c:pt idx="57">
                  <c:v>43678</c:v>
                </c:pt>
                <c:pt idx="58">
                  <c:v>43647</c:v>
                </c:pt>
                <c:pt idx="59">
                  <c:v>43617</c:v>
                </c:pt>
                <c:pt idx="60">
                  <c:v>43586</c:v>
                </c:pt>
                <c:pt idx="61">
                  <c:v>43556</c:v>
                </c:pt>
                <c:pt idx="62">
                  <c:v>43525</c:v>
                </c:pt>
                <c:pt idx="63">
                  <c:v>43497</c:v>
                </c:pt>
                <c:pt idx="64">
                  <c:v>43466</c:v>
                </c:pt>
                <c:pt idx="65">
                  <c:v>43435</c:v>
                </c:pt>
                <c:pt idx="66">
                  <c:v>43405</c:v>
                </c:pt>
                <c:pt idx="67">
                  <c:v>43374</c:v>
                </c:pt>
                <c:pt idx="68">
                  <c:v>43344</c:v>
                </c:pt>
                <c:pt idx="69">
                  <c:v>43313</c:v>
                </c:pt>
                <c:pt idx="70">
                  <c:v>43282</c:v>
                </c:pt>
                <c:pt idx="71">
                  <c:v>43252</c:v>
                </c:pt>
                <c:pt idx="72">
                  <c:v>43221</c:v>
                </c:pt>
                <c:pt idx="73">
                  <c:v>43191</c:v>
                </c:pt>
                <c:pt idx="74">
                  <c:v>43160</c:v>
                </c:pt>
                <c:pt idx="75">
                  <c:v>43132</c:v>
                </c:pt>
                <c:pt idx="76">
                  <c:v>43101</c:v>
                </c:pt>
                <c:pt idx="77">
                  <c:v>43070</c:v>
                </c:pt>
                <c:pt idx="78">
                  <c:v>43040</c:v>
                </c:pt>
                <c:pt idx="79">
                  <c:v>43009</c:v>
                </c:pt>
                <c:pt idx="80">
                  <c:v>42979</c:v>
                </c:pt>
                <c:pt idx="81">
                  <c:v>42948</c:v>
                </c:pt>
                <c:pt idx="82">
                  <c:v>42917</c:v>
                </c:pt>
                <c:pt idx="83">
                  <c:v>42887</c:v>
                </c:pt>
                <c:pt idx="84">
                  <c:v>42856</c:v>
                </c:pt>
                <c:pt idx="85">
                  <c:v>42826</c:v>
                </c:pt>
                <c:pt idx="86">
                  <c:v>42795</c:v>
                </c:pt>
                <c:pt idx="87">
                  <c:v>42767</c:v>
                </c:pt>
                <c:pt idx="88">
                  <c:v>42736</c:v>
                </c:pt>
                <c:pt idx="89">
                  <c:v>42705</c:v>
                </c:pt>
                <c:pt idx="90">
                  <c:v>42675</c:v>
                </c:pt>
                <c:pt idx="91">
                  <c:v>42644</c:v>
                </c:pt>
                <c:pt idx="92">
                  <c:v>42614</c:v>
                </c:pt>
                <c:pt idx="93">
                  <c:v>42583</c:v>
                </c:pt>
                <c:pt idx="94">
                  <c:v>42552</c:v>
                </c:pt>
                <c:pt idx="95">
                  <c:v>42522</c:v>
                </c:pt>
                <c:pt idx="96">
                  <c:v>42491</c:v>
                </c:pt>
                <c:pt idx="97">
                  <c:v>42461</c:v>
                </c:pt>
                <c:pt idx="98">
                  <c:v>42430</c:v>
                </c:pt>
                <c:pt idx="99">
                  <c:v>42401</c:v>
                </c:pt>
                <c:pt idx="100">
                  <c:v>42370</c:v>
                </c:pt>
                <c:pt idx="101">
                  <c:v>42339</c:v>
                </c:pt>
                <c:pt idx="102">
                  <c:v>42309</c:v>
                </c:pt>
                <c:pt idx="103">
                  <c:v>42278</c:v>
                </c:pt>
                <c:pt idx="104">
                  <c:v>42248</c:v>
                </c:pt>
                <c:pt idx="105">
                  <c:v>42217</c:v>
                </c:pt>
                <c:pt idx="106">
                  <c:v>42186</c:v>
                </c:pt>
                <c:pt idx="107">
                  <c:v>42156</c:v>
                </c:pt>
                <c:pt idx="108">
                  <c:v>42125</c:v>
                </c:pt>
              </c:numCache>
            </c:numRef>
          </c:cat>
          <c:val>
            <c:numRef>
              <c:f>'Chart (% of Operations)'!$G$32:$G$140</c:f>
              <c:numCache>
                <c:formatCode>0.0%</c:formatCode>
                <c:ptCount val="109"/>
                <c:pt idx="0">
                  <c:v>3.1489802012513973E-2</c:v>
                </c:pt>
                <c:pt idx="1">
                  <c:v>3.1553482786787962E-2</c:v>
                </c:pt>
                <c:pt idx="2">
                  <c:v>3.145772635985631E-2</c:v>
                </c:pt>
                <c:pt idx="3">
                  <c:v>3.1494069367129562E-2</c:v>
                </c:pt>
                <c:pt idx="4">
                  <c:v>3.1462261973661317E-2</c:v>
                </c:pt>
                <c:pt idx="5">
                  <c:v>3.1556277818924422E-2</c:v>
                </c:pt>
                <c:pt idx="6">
                  <c:v>3.1444208403845458E-2</c:v>
                </c:pt>
                <c:pt idx="7">
                  <c:v>3.1599284953323342E-2</c:v>
                </c:pt>
                <c:pt idx="8">
                  <c:v>3.1472586925932522E-2</c:v>
                </c:pt>
                <c:pt idx="9">
                  <c:v>3.1514105030016899E-2</c:v>
                </c:pt>
                <c:pt idx="10">
                  <c:v>3.1440624402863319E-2</c:v>
                </c:pt>
                <c:pt idx="11">
                  <c:v>3.1626762702947037E-2</c:v>
                </c:pt>
                <c:pt idx="12">
                  <c:v>3.1873107815589163E-2</c:v>
                </c:pt>
                <c:pt idx="13">
                  <c:v>3.1888532007702579E-2</c:v>
                </c:pt>
                <c:pt idx="14">
                  <c:v>3.1915824390689254E-2</c:v>
                </c:pt>
                <c:pt idx="15">
                  <c:v>3.2132615934879129E-2</c:v>
                </c:pt>
                <c:pt idx="16">
                  <c:v>3.189831802494527E-2</c:v>
                </c:pt>
                <c:pt idx="17">
                  <c:v>3.1914344992284224E-2</c:v>
                </c:pt>
                <c:pt idx="18">
                  <c:v>3.1749021997049959E-2</c:v>
                </c:pt>
                <c:pt idx="19">
                  <c:v>3.146404983304623E-2</c:v>
                </c:pt>
                <c:pt idx="20">
                  <c:v>3.1430564897870508E-2</c:v>
                </c:pt>
                <c:pt idx="21">
                  <c:v>3.1268310416354812E-2</c:v>
                </c:pt>
                <c:pt idx="22">
                  <c:v>3.1427704576976419E-2</c:v>
                </c:pt>
                <c:pt idx="23">
                  <c:v>3.1028118553902941E-2</c:v>
                </c:pt>
                <c:pt idx="24">
                  <c:v>3.0549968641190337E-2</c:v>
                </c:pt>
                <c:pt idx="25">
                  <c:v>3.0442800406310897E-2</c:v>
                </c:pt>
                <c:pt idx="26">
                  <c:v>3.0197849481096946E-2</c:v>
                </c:pt>
                <c:pt idx="27">
                  <c:v>2.9644058320835588E-2</c:v>
                </c:pt>
                <c:pt idx="28">
                  <c:v>2.9492110769005875E-2</c:v>
                </c:pt>
                <c:pt idx="29">
                  <c:v>2.9260522050192833E-2</c:v>
                </c:pt>
                <c:pt idx="30">
                  <c:v>2.9195303282833013E-2</c:v>
                </c:pt>
                <c:pt idx="31">
                  <c:v>2.9223657698233971E-2</c:v>
                </c:pt>
                <c:pt idx="32">
                  <c:v>2.9463701303899456E-2</c:v>
                </c:pt>
                <c:pt idx="33">
                  <c:v>2.9566257908597109E-2</c:v>
                </c:pt>
                <c:pt idx="34">
                  <c:v>2.9736973960081532E-2</c:v>
                </c:pt>
                <c:pt idx="35">
                  <c:v>3.0022323123414983E-2</c:v>
                </c:pt>
                <c:pt idx="36">
                  <c:v>3.0303030303030304E-2</c:v>
                </c:pt>
                <c:pt idx="37">
                  <c:v>3.0649247727572916E-2</c:v>
                </c:pt>
                <c:pt idx="38">
                  <c:v>3.1432951406784815E-2</c:v>
                </c:pt>
                <c:pt idx="39">
                  <c:v>3.3529507397171192E-2</c:v>
                </c:pt>
                <c:pt idx="40">
                  <c:v>3.4024106076197914E-2</c:v>
                </c:pt>
                <c:pt idx="41">
                  <c:v>3.4015871566041078E-2</c:v>
                </c:pt>
                <c:pt idx="42">
                  <c:v>3.4334170210585643E-2</c:v>
                </c:pt>
                <c:pt idx="43">
                  <c:v>3.447492995845812E-2</c:v>
                </c:pt>
                <c:pt idx="44">
                  <c:v>3.3974726509643831E-2</c:v>
                </c:pt>
                <c:pt idx="45">
                  <c:v>3.3848939268705476E-2</c:v>
                </c:pt>
                <c:pt idx="46">
                  <c:v>3.3248513595862776E-2</c:v>
                </c:pt>
                <c:pt idx="47">
                  <c:v>3.3272219514647976E-2</c:v>
                </c:pt>
                <c:pt idx="48">
                  <c:v>3.3010043412533975E-2</c:v>
                </c:pt>
                <c:pt idx="49">
                  <c:v>3.2732212219982043E-2</c:v>
                </c:pt>
                <c:pt idx="50">
                  <c:v>3.2412053403936665E-2</c:v>
                </c:pt>
                <c:pt idx="51">
                  <c:v>3.1720007708385838E-2</c:v>
                </c:pt>
                <c:pt idx="52">
                  <c:v>3.1569712991831943E-2</c:v>
                </c:pt>
                <c:pt idx="53">
                  <c:v>3.1753596589899943E-2</c:v>
                </c:pt>
                <c:pt idx="54">
                  <c:v>3.1723158470205126E-2</c:v>
                </c:pt>
                <c:pt idx="55">
                  <c:v>3.1769815999072415E-2</c:v>
                </c:pt>
                <c:pt idx="56">
                  <c:v>3.1861257575264153E-2</c:v>
                </c:pt>
                <c:pt idx="57">
                  <c:v>3.1996527416463257E-2</c:v>
                </c:pt>
                <c:pt idx="58">
                  <c:v>3.2161756715254321E-2</c:v>
                </c:pt>
                <c:pt idx="59">
                  <c:v>3.2034703769241238E-2</c:v>
                </c:pt>
                <c:pt idx="60">
                  <c:v>3.209337970877793E-2</c:v>
                </c:pt>
                <c:pt idx="61">
                  <c:v>3.192828533282472E-2</c:v>
                </c:pt>
                <c:pt idx="62">
                  <c:v>3.193029545728189E-2</c:v>
                </c:pt>
                <c:pt idx="63">
                  <c:v>3.1777878454468965E-2</c:v>
                </c:pt>
                <c:pt idx="64">
                  <c:v>3.1741905754955793E-2</c:v>
                </c:pt>
                <c:pt idx="65">
                  <c:v>3.1889714736536144E-2</c:v>
                </c:pt>
                <c:pt idx="66">
                  <c:v>3.1958772057275528E-2</c:v>
                </c:pt>
                <c:pt idx="67">
                  <c:v>3.1833435742307507E-2</c:v>
                </c:pt>
                <c:pt idx="68">
                  <c:v>3.1738157968995519E-2</c:v>
                </c:pt>
                <c:pt idx="69">
                  <c:v>3.1878187597013823E-2</c:v>
                </c:pt>
                <c:pt idx="70">
                  <c:v>3.1960097156804229E-2</c:v>
                </c:pt>
                <c:pt idx="71">
                  <c:v>3.1961494460679418E-2</c:v>
                </c:pt>
                <c:pt idx="72">
                  <c:v>3.2020475155866236E-2</c:v>
                </c:pt>
                <c:pt idx="73">
                  <c:v>3.2393005907413001E-2</c:v>
                </c:pt>
                <c:pt idx="74">
                  <c:v>3.2584205955816306E-2</c:v>
                </c:pt>
                <c:pt idx="75">
                  <c:v>3.2949338763719027E-2</c:v>
                </c:pt>
                <c:pt idx="76">
                  <c:v>3.3206075339879154E-2</c:v>
                </c:pt>
                <c:pt idx="77">
                  <c:v>3.3006523413181957E-2</c:v>
                </c:pt>
                <c:pt idx="78">
                  <c:v>3.2946565064340981E-2</c:v>
                </c:pt>
                <c:pt idx="79">
                  <c:v>3.2999193859310924E-2</c:v>
                </c:pt>
                <c:pt idx="80">
                  <c:v>3.3210482732881588E-2</c:v>
                </c:pt>
                <c:pt idx="81">
                  <c:v>3.2857747941676479E-2</c:v>
                </c:pt>
                <c:pt idx="82">
                  <c:v>3.2846260969261458E-2</c:v>
                </c:pt>
                <c:pt idx="83">
                  <c:v>3.2767519575307533E-2</c:v>
                </c:pt>
                <c:pt idx="84">
                  <c:v>3.2788861430896266E-2</c:v>
                </c:pt>
                <c:pt idx="85">
                  <c:v>3.2670365090542684E-2</c:v>
                </c:pt>
                <c:pt idx="86">
                  <c:v>3.2715643779910375E-2</c:v>
                </c:pt>
                <c:pt idx="87">
                  <c:v>3.2528640418350151E-2</c:v>
                </c:pt>
                <c:pt idx="88">
                  <c:v>3.2586024203892699E-2</c:v>
                </c:pt>
                <c:pt idx="89">
                  <c:v>3.2721628320356508E-2</c:v>
                </c:pt>
                <c:pt idx="90">
                  <c:v>3.2609656391558946E-2</c:v>
                </c:pt>
                <c:pt idx="91">
                  <c:v>3.2661324848294017E-2</c:v>
                </c:pt>
                <c:pt idx="92">
                  <c:v>3.2786255140869434E-2</c:v>
                </c:pt>
                <c:pt idx="93">
                  <c:v>3.2921045289686597E-2</c:v>
                </c:pt>
                <c:pt idx="94">
                  <c:v>3.2925537038820923E-2</c:v>
                </c:pt>
                <c:pt idx="95">
                  <c:v>3.2987984944198204E-2</c:v>
                </c:pt>
                <c:pt idx="96">
                  <c:v>3.2605890202582109E-2</c:v>
                </c:pt>
                <c:pt idx="97">
                  <c:v>3.2420653770948181E-2</c:v>
                </c:pt>
                <c:pt idx="98">
                  <c:v>0</c:v>
                </c:pt>
                <c:pt idx="99">
                  <c:v>0</c:v>
                </c:pt>
                <c:pt idx="100">
                  <c:v>0</c:v>
                </c:pt>
                <c:pt idx="101">
                  <c:v>0</c:v>
                </c:pt>
                <c:pt idx="102">
                  <c:v>0</c:v>
                </c:pt>
                <c:pt idx="103">
                  <c:v>0</c:v>
                </c:pt>
                <c:pt idx="104">
                  <c:v>0</c:v>
                </c:pt>
                <c:pt idx="105">
                  <c:v>0</c:v>
                </c:pt>
                <c:pt idx="106">
                  <c:v>0</c:v>
                </c:pt>
                <c:pt idx="107">
                  <c:v>0</c:v>
                </c:pt>
                <c:pt idx="108">
                  <c:v>0</c:v>
                </c:pt>
              </c:numCache>
            </c:numRef>
          </c:val>
          <c:smooth val="0"/>
          <c:extLst>
            <c:ext xmlns:c16="http://schemas.microsoft.com/office/drawing/2014/chart" uri="{C3380CC4-5D6E-409C-BE32-E72D297353CC}">
              <c16:uniqueId val="{00000004-F855-45C2-85CA-3922F7DA9E66}"/>
            </c:ext>
          </c:extLst>
        </c:ser>
        <c:ser>
          <c:idx val="6"/>
          <c:order val="2"/>
          <c:tx>
            <c:strRef>
              <c:f>'Chart (% of Operations)'!$H$30</c:f>
              <c:strCache>
                <c:ptCount val="1"/>
                <c:pt idx="0">
                  <c:v>Cancellation based on capacity or non-clinical reason by hospital</c:v>
                </c:pt>
              </c:strCache>
            </c:strRef>
          </c:tx>
          <c:spPr>
            <a:ln w="28575" cap="rnd">
              <a:solidFill>
                <a:schemeClr val="accent1">
                  <a:lumMod val="60000"/>
                </a:schemeClr>
              </a:solidFill>
              <a:round/>
            </a:ln>
            <a:effectLst/>
          </c:spPr>
          <c:marker>
            <c:symbol val="none"/>
          </c:marker>
          <c:cat>
            <c:numRef>
              <c:f>'Chart (% of Operations)'!$B$32:$B$140</c:f>
              <c:numCache>
                <c:formatCode>mmm\-yy</c:formatCode>
                <c:ptCount val="109"/>
                <c:pt idx="0">
                  <c:v>45413</c:v>
                </c:pt>
                <c:pt idx="1">
                  <c:v>45383</c:v>
                </c:pt>
                <c:pt idx="2">
                  <c:v>45352</c:v>
                </c:pt>
                <c:pt idx="3">
                  <c:v>45323</c:v>
                </c:pt>
                <c:pt idx="4">
                  <c:v>45292</c:v>
                </c:pt>
                <c:pt idx="5">
                  <c:v>45261</c:v>
                </c:pt>
                <c:pt idx="6">
                  <c:v>45231</c:v>
                </c:pt>
                <c:pt idx="7">
                  <c:v>45200</c:v>
                </c:pt>
                <c:pt idx="8">
                  <c:v>45170</c:v>
                </c:pt>
                <c:pt idx="9">
                  <c:v>45139</c:v>
                </c:pt>
                <c:pt idx="10">
                  <c:v>45108</c:v>
                </c:pt>
                <c:pt idx="11">
                  <c:v>45078</c:v>
                </c:pt>
                <c:pt idx="12">
                  <c:v>45047</c:v>
                </c:pt>
                <c:pt idx="13">
                  <c:v>45017</c:v>
                </c:pt>
                <c:pt idx="14">
                  <c:v>44986</c:v>
                </c:pt>
                <c:pt idx="15">
                  <c:v>44958</c:v>
                </c:pt>
                <c:pt idx="16">
                  <c:v>44927</c:v>
                </c:pt>
                <c:pt idx="17">
                  <c:v>44896</c:v>
                </c:pt>
                <c:pt idx="18">
                  <c:v>44866</c:v>
                </c:pt>
                <c:pt idx="19">
                  <c:v>44835</c:v>
                </c:pt>
                <c:pt idx="20">
                  <c:v>44805</c:v>
                </c:pt>
                <c:pt idx="21">
                  <c:v>44774</c:v>
                </c:pt>
                <c:pt idx="22">
                  <c:v>44743</c:v>
                </c:pt>
                <c:pt idx="23">
                  <c:v>44713</c:v>
                </c:pt>
                <c:pt idx="24">
                  <c:v>44682</c:v>
                </c:pt>
                <c:pt idx="25">
                  <c:v>44652</c:v>
                </c:pt>
                <c:pt idx="26">
                  <c:v>44621</c:v>
                </c:pt>
                <c:pt idx="27">
                  <c:v>44593</c:v>
                </c:pt>
                <c:pt idx="28">
                  <c:v>44562</c:v>
                </c:pt>
                <c:pt idx="29">
                  <c:v>44531</c:v>
                </c:pt>
                <c:pt idx="30">
                  <c:v>44501</c:v>
                </c:pt>
                <c:pt idx="31">
                  <c:v>44470</c:v>
                </c:pt>
                <c:pt idx="32">
                  <c:v>44440</c:v>
                </c:pt>
                <c:pt idx="33">
                  <c:v>44409</c:v>
                </c:pt>
                <c:pt idx="34">
                  <c:v>44378</c:v>
                </c:pt>
                <c:pt idx="35">
                  <c:v>44348</c:v>
                </c:pt>
                <c:pt idx="36">
                  <c:v>44317</c:v>
                </c:pt>
                <c:pt idx="37">
                  <c:v>44287</c:v>
                </c:pt>
                <c:pt idx="38">
                  <c:v>44256</c:v>
                </c:pt>
                <c:pt idx="39">
                  <c:v>44228</c:v>
                </c:pt>
                <c:pt idx="40">
                  <c:v>44197</c:v>
                </c:pt>
                <c:pt idx="41">
                  <c:v>44166</c:v>
                </c:pt>
                <c:pt idx="42">
                  <c:v>44136</c:v>
                </c:pt>
                <c:pt idx="43">
                  <c:v>44105</c:v>
                </c:pt>
                <c:pt idx="44">
                  <c:v>44075</c:v>
                </c:pt>
                <c:pt idx="45">
                  <c:v>44044</c:v>
                </c:pt>
                <c:pt idx="46">
                  <c:v>44013</c:v>
                </c:pt>
                <c:pt idx="47">
                  <c:v>43983</c:v>
                </c:pt>
                <c:pt idx="48">
                  <c:v>43952</c:v>
                </c:pt>
                <c:pt idx="49">
                  <c:v>43922</c:v>
                </c:pt>
                <c:pt idx="50">
                  <c:v>43891</c:v>
                </c:pt>
                <c:pt idx="51">
                  <c:v>43862</c:v>
                </c:pt>
                <c:pt idx="52">
                  <c:v>43831</c:v>
                </c:pt>
                <c:pt idx="53">
                  <c:v>43800</c:v>
                </c:pt>
                <c:pt idx="54">
                  <c:v>43770</c:v>
                </c:pt>
                <c:pt idx="55">
                  <c:v>43739</c:v>
                </c:pt>
                <c:pt idx="56">
                  <c:v>43709</c:v>
                </c:pt>
                <c:pt idx="57">
                  <c:v>43678</c:v>
                </c:pt>
                <c:pt idx="58">
                  <c:v>43647</c:v>
                </c:pt>
                <c:pt idx="59">
                  <c:v>43617</c:v>
                </c:pt>
                <c:pt idx="60">
                  <c:v>43586</c:v>
                </c:pt>
                <c:pt idx="61">
                  <c:v>43556</c:v>
                </c:pt>
                <c:pt idx="62">
                  <c:v>43525</c:v>
                </c:pt>
                <c:pt idx="63">
                  <c:v>43497</c:v>
                </c:pt>
                <c:pt idx="64">
                  <c:v>43466</c:v>
                </c:pt>
                <c:pt idx="65">
                  <c:v>43435</c:v>
                </c:pt>
                <c:pt idx="66">
                  <c:v>43405</c:v>
                </c:pt>
                <c:pt idx="67">
                  <c:v>43374</c:v>
                </c:pt>
                <c:pt idx="68">
                  <c:v>43344</c:v>
                </c:pt>
                <c:pt idx="69">
                  <c:v>43313</c:v>
                </c:pt>
                <c:pt idx="70">
                  <c:v>43282</c:v>
                </c:pt>
                <c:pt idx="71">
                  <c:v>43252</c:v>
                </c:pt>
                <c:pt idx="72">
                  <c:v>43221</c:v>
                </c:pt>
                <c:pt idx="73">
                  <c:v>43191</c:v>
                </c:pt>
                <c:pt idx="74">
                  <c:v>43160</c:v>
                </c:pt>
                <c:pt idx="75">
                  <c:v>43132</c:v>
                </c:pt>
                <c:pt idx="76">
                  <c:v>43101</c:v>
                </c:pt>
                <c:pt idx="77">
                  <c:v>43070</c:v>
                </c:pt>
                <c:pt idx="78">
                  <c:v>43040</c:v>
                </c:pt>
                <c:pt idx="79">
                  <c:v>43009</c:v>
                </c:pt>
                <c:pt idx="80">
                  <c:v>42979</c:v>
                </c:pt>
                <c:pt idx="81">
                  <c:v>42948</c:v>
                </c:pt>
                <c:pt idx="82">
                  <c:v>42917</c:v>
                </c:pt>
                <c:pt idx="83">
                  <c:v>42887</c:v>
                </c:pt>
                <c:pt idx="84">
                  <c:v>42856</c:v>
                </c:pt>
                <c:pt idx="85">
                  <c:v>42826</c:v>
                </c:pt>
                <c:pt idx="86">
                  <c:v>42795</c:v>
                </c:pt>
                <c:pt idx="87">
                  <c:v>42767</c:v>
                </c:pt>
                <c:pt idx="88">
                  <c:v>42736</c:v>
                </c:pt>
                <c:pt idx="89">
                  <c:v>42705</c:v>
                </c:pt>
                <c:pt idx="90">
                  <c:v>42675</c:v>
                </c:pt>
                <c:pt idx="91">
                  <c:v>42644</c:v>
                </c:pt>
                <c:pt idx="92">
                  <c:v>42614</c:v>
                </c:pt>
                <c:pt idx="93">
                  <c:v>42583</c:v>
                </c:pt>
                <c:pt idx="94">
                  <c:v>42552</c:v>
                </c:pt>
                <c:pt idx="95">
                  <c:v>42522</c:v>
                </c:pt>
                <c:pt idx="96">
                  <c:v>42491</c:v>
                </c:pt>
                <c:pt idx="97">
                  <c:v>42461</c:v>
                </c:pt>
                <c:pt idx="98">
                  <c:v>42430</c:v>
                </c:pt>
                <c:pt idx="99">
                  <c:v>42401</c:v>
                </c:pt>
                <c:pt idx="100">
                  <c:v>42370</c:v>
                </c:pt>
                <c:pt idx="101">
                  <c:v>42339</c:v>
                </c:pt>
                <c:pt idx="102">
                  <c:v>42309</c:v>
                </c:pt>
                <c:pt idx="103">
                  <c:v>42278</c:v>
                </c:pt>
                <c:pt idx="104">
                  <c:v>42248</c:v>
                </c:pt>
                <c:pt idx="105">
                  <c:v>42217</c:v>
                </c:pt>
                <c:pt idx="106">
                  <c:v>42186</c:v>
                </c:pt>
                <c:pt idx="107">
                  <c:v>42156</c:v>
                </c:pt>
                <c:pt idx="108">
                  <c:v>42125</c:v>
                </c:pt>
              </c:numCache>
            </c:numRef>
          </c:cat>
          <c:val>
            <c:numRef>
              <c:f>'Chart (% of Operations)'!$I$32:$I$140</c:f>
              <c:numCache>
                <c:formatCode>0.0%</c:formatCode>
                <c:ptCount val="109"/>
                <c:pt idx="0">
                  <c:v>2.1593899957638593E-2</c:v>
                </c:pt>
                <c:pt idx="1">
                  <c:v>2.17582540336375E-2</c:v>
                </c:pt>
                <c:pt idx="2">
                  <c:v>2.1900545922552542E-2</c:v>
                </c:pt>
                <c:pt idx="3">
                  <c:v>2.2090860179132189E-2</c:v>
                </c:pt>
                <c:pt idx="4">
                  <c:v>2.2113414690437049E-2</c:v>
                </c:pt>
                <c:pt idx="5">
                  <c:v>2.1823699027101656E-2</c:v>
                </c:pt>
                <c:pt idx="6">
                  <c:v>2.2608288625643611E-2</c:v>
                </c:pt>
                <c:pt idx="7">
                  <c:v>2.2513136274173454E-2</c:v>
                </c:pt>
                <c:pt idx="8">
                  <c:v>2.2710002072478575E-2</c:v>
                </c:pt>
                <c:pt idx="9">
                  <c:v>2.2625604709448039E-2</c:v>
                </c:pt>
                <c:pt idx="10">
                  <c:v>2.4179442329457762E-2</c:v>
                </c:pt>
                <c:pt idx="11">
                  <c:v>2.5024268427331808E-2</c:v>
                </c:pt>
                <c:pt idx="12">
                  <c:v>2.5165349249879013E-2</c:v>
                </c:pt>
                <c:pt idx="13">
                  <c:v>2.5407922762336044E-2</c:v>
                </c:pt>
                <c:pt idx="14">
                  <c:v>2.5810353812970987E-2</c:v>
                </c:pt>
                <c:pt idx="15">
                  <c:v>2.6093056240749878E-2</c:v>
                </c:pt>
                <c:pt idx="16">
                  <c:v>2.60943744595321E-2</c:v>
                </c:pt>
                <c:pt idx="17">
                  <c:v>2.5991645542504195E-2</c:v>
                </c:pt>
                <c:pt idx="18">
                  <c:v>2.4939075226062975E-2</c:v>
                </c:pt>
                <c:pt idx="19">
                  <c:v>2.482671913396305E-2</c:v>
                </c:pt>
                <c:pt idx="20">
                  <c:v>2.4637251256512348E-2</c:v>
                </c:pt>
                <c:pt idx="21">
                  <c:v>2.5225071103222634E-2</c:v>
                </c:pt>
                <c:pt idx="22">
                  <c:v>2.3855755894590845E-2</c:v>
                </c:pt>
                <c:pt idx="23">
                  <c:v>2.4297036152426447E-2</c:v>
                </c:pt>
                <c:pt idx="24">
                  <c:v>2.3542896688942234E-2</c:v>
                </c:pt>
                <c:pt idx="25">
                  <c:v>2.281793173802538E-2</c:v>
                </c:pt>
                <c:pt idx="26">
                  <c:v>2.1905852738667096E-2</c:v>
                </c:pt>
                <c:pt idx="27">
                  <c:v>2.1120448676422304E-2</c:v>
                </c:pt>
                <c:pt idx="28">
                  <c:v>2.0826290736663224E-2</c:v>
                </c:pt>
                <c:pt idx="29">
                  <c:v>2.0843813463007472E-2</c:v>
                </c:pt>
                <c:pt idx="30">
                  <c:v>2.0889904305324069E-2</c:v>
                </c:pt>
                <c:pt idx="31">
                  <c:v>2.08462723716961E-2</c:v>
                </c:pt>
                <c:pt idx="32">
                  <c:v>2.0512047767266426E-2</c:v>
                </c:pt>
                <c:pt idx="33">
                  <c:v>1.9070142130975319E-2</c:v>
                </c:pt>
                <c:pt idx="34">
                  <c:v>1.8047468246671434E-2</c:v>
                </c:pt>
                <c:pt idx="35">
                  <c:v>1.6557582015965334E-2</c:v>
                </c:pt>
                <c:pt idx="36">
                  <c:v>1.6052771431545612E-2</c:v>
                </c:pt>
                <c:pt idx="37">
                  <c:v>1.6264213926345746E-2</c:v>
                </c:pt>
                <c:pt idx="38">
                  <c:v>1.7166871506165009E-2</c:v>
                </c:pt>
                <c:pt idx="39">
                  <c:v>2.2832059827670299E-2</c:v>
                </c:pt>
                <c:pt idx="40">
                  <c:v>2.2994215961108549E-2</c:v>
                </c:pt>
                <c:pt idx="41">
                  <c:v>2.3366770721957458E-2</c:v>
                </c:pt>
                <c:pt idx="42">
                  <c:v>2.4066198698570476E-2</c:v>
                </c:pt>
                <c:pt idx="43">
                  <c:v>2.4582165974302E-2</c:v>
                </c:pt>
                <c:pt idx="44">
                  <c:v>2.3883677728596658E-2</c:v>
                </c:pt>
                <c:pt idx="45">
                  <c:v>2.4275899467775721E-2</c:v>
                </c:pt>
                <c:pt idx="46">
                  <c:v>2.450302221783026E-2</c:v>
                </c:pt>
                <c:pt idx="47">
                  <c:v>2.4569302296796554E-2</c:v>
                </c:pt>
                <c:pt idx="48">
                  <c:v>2.4446032367293737E-2</c:v>
                </c:pt>
                <c:pt idx="49">
                  <c:v>2.3861756396299207E-2</c:v>
                </c:pt>
                <c:pt idx="50">
                  <c:v>2.3200270863009811E-2</c:v>
                </c:pt>
                <c:pt idx="51">
                  <c:v>2.0453905335092427E-2</c:v>
                </c:pt>
                <c:pt idx="52">
                  <c:v>2.046459521297405E-2</c:v>
                </c:pt>
                <c:pt idx="53">
                  <c:v>2.013498312710911E-2</c:v>
                </c:pt>
                <c:pt idx="54">
                  <c:v>1.9663188419576431E-2</c:v>
                </c:pt>
                <c:pt idx="55">
                  <c:v>2.0484187931275401E-2</c:v>
                </c:pt>
                <c:pt idx="56">
                  <c:v>2.051649461034943E-2</c:v>
                </c:pt>
                <c:pt idx="57">
                  <c:v>2.0264665570582936E-2</c:v>
                </c:pt>
                <c:pt idx="58">
                  <c:v>2.0207777174041437E-2</c:v>
                </c:pt>
                <c:pt idx="59">
                  <c:v>2.0236960934587184E-2</c:v>
                </c:pt>
                <c:pt idx="60">
                  <c:v>1.9775393503507634E-2</c:v>
                </c:pt>
                <c:pt idx="61">
                  <c:v>1.9654044220132338E-2</c:v>
                </c:pt>
                <c:pt idx="62">
                  <c:v>1.994872593040705E-2</c:v>
                </c:pt>
                <c:pt idx="63">
                  <c:v>2.2078594501091425E-2</c:v>
                </c:pt>
                <c:pt idx="64">
                  <c:v>2.2585018742080031E-2</c:v>
                </c:pt>
                <c:pt idx="65">
                  <c:v>2.4489711177416197E-2</c:v>
                </c:pt>
                <c:pt idx="66">
                  <c:v>2.5174427051982671E-2</c:v>
                </c:pt>
                <c:pt idx="67">
                  <c:v>2.4099588788580612E-2</c:v>
                </c:pt>
                <c:pt idx="68">
                  <c:v>2.4330112487041863E-2</c:v>
                </c:pt>
                <c:pt idx="69">
                  <c:v>2.4604922758518739E-2</c:v>
                </c:pt>
                <c:pt idx="70">
                  <c:v>2.440739668224879E-2</c:v>
                </c:pt>
                <c:pt idx="71">
                  <c:v>2.4077817229094918E-2</c:v>
                </c:pt>
                <c:pt idx="72">
                  <c:v>2.4200595125637634E-2</c:v>
                </c:pt>
                <c:pt idx="73">
                  <c:v>2.4355487613393297E-2</c:v>
                </c:pt>
                <c:pt idx="74">
                  <c:v>2.4243437053306317E-2</c:v>
                </c:pt>
                <c:pt idx="75">
                  <c:v>2.2326344079656182E-2</c:v>
                </c:pt>
                <c:pt idx="76">
                  <c:v>2.1885621223564956E-2</c:v>
                </c:pt>
                <c:pt idx="77">
                  <c:v>2.0281294533137817E-2</c:v>
                </c:pt>
                <c:pt idx="78">
                  <c:v>1.973865320299184E-2</c:v>
                </c:pt>
                <c:pt idx="79">
                  <c:v>1.968911009077845E-2</c:v>
                </c:pt>
                <c:pt idx="80">
                  <c:v>1.9821322354532836E-2</c:v>
                </c:pt>
                <c:pt idx="81">
                  <c:v>1.9889874614880274E-2</c:v>
                </c:pt>
                <c:pt idx="82">
                  <c:v>2.0252057776992852E-2</c:v>
                </c:pt>
                <c:pt idx="83">
                  <c:v>2.0345033749534266E-2</c:v>
                </c:pt>
                <c:pt idx="84">
                  <c:v>2.058775411798135E-2</c:v>
                </c:pt>
                <c:pt idx="85">
                  <c:v>2.0819378367082881E-2</c:v>
                </c:pt>
                <c:pt idx="86">
                  <c:v>2.0552677516419864E-2</c:v>
                </c:pt>
                <c:pt idx="87">
                  <c:v>2.0849886452645398E-2</c:v>
                </c:pt>
                <c:pt idx="88">
                  <c:v>2.1125425241202388E-2</c:v>
                </c:pt>
                <c:pt idx="89">
                  <c:v>2.1530681220739555E-2</c:v>
                </c:pt>
                <c:pt idx="90">
                  <c:v>2.1309800022097005E-2</c:v>
                </c:pt>
                <c:pt idx="91">
                  <c:v>2.1080019555364052E-2</c:v>
                </c:pt>
                <c:pt idx="92">
                  <c:v>2.0865478066538913E-2</c:v>
                </c:pt>
                <c:pt idx="93">
                  <c:v>2.0560609624673827E-2</c:v>
                </c:pt>
                <c:pt idx="94">
                  <c:v>2.0218255879560186E-2</c:v>
                </c:pt>
                <c:pt idx="95">
                  <c:v>2.0134669435297858E-2</c:v>
                </c:pt>
                <c:pt idx="96">
                  <c:v>1.9752991504621113E-2</c:v>
                </c:pt>
                <c:pt idx="97">
                  <c:v>1.9622518531611448E-2</c:v>
                </c:pt>
                <c:pt idx="98">
                  <c:v>0</c:v>
                </c:pt>
                <c:pt idx="99">
                  <c:v>0</c:v>
                </c:pt>
                <c:pt idx="100">
                  <c:v>0</c:v>
                </c:pt>
                <c:pt idx="101">
                  <c:v>0</c:v>
                </c:pt>
                <c:pt idx="102">
                  <c:v>0</c:v>
                </c:pt>
                <c:pt idx="103">
                  <c:v>0</c:v>
                </c:pt>
                <c:pt idx="104">
                  <c:v>0</c:v>
                </c:pt>
                <c:pt idx="105">
                  <c:v>0</c:v>
                </c:pt>
                <c:pt idx="106">
                  <c:v>0</c:v>
                </c:pt>
                <c:pt idx="107">
                  <c:v>0</c:v>
                </c:pt>
                <c:pt idx="108">
                  <c:v>0</c:v>
                </c:pt>
              </c:numCache>
            </c:numRef>
          </c:val>
          <c:smooth val="0"/>
          <c:extLst>
            <c:ext xmlns:c16="http://schemas.microsoft.com/office/drawing/2014/chart" uri="{C3380CC4-5D6E-409C-BE32-E72D297353CC}">
              <c16:uniqueId val="{00000006-F855-45C2-85CA-3922F7DA9E66}"/>
            </c:ext>
          </c:extLst>
        </c:ser>
        <c:ser>
          <c:idx val="8"/>
          <c:order val="3"/>
          <c:tx>
            <c:strRef>
              <c:f>'Chart (% of Operations)'!$J$30</c:f>
              <c:strCache>
                <c:ptCount val="1"/>
                <c:pt idx="0">
                  <c:v>Cancelled by Patient</c:v>
                </c:pt>
              </c:strCache>
            </c:strRef>
          </c:tx>
          <c:spPr>
            <a:ln w="28575" cap="rnd">
              <a:solidFill>
                <a:schemeClr val="accent3">
                  <a:lumMod val="60000"/>
                </a:schemeClr>
              </a:solidFill>
              <a:round/>
            </a:ln>
            <a:effectLst/>
          </c:spPr>
          <c:marker>
            <c:symbol val="none"/>
          </c:marker>
          <c:cat>
            <c:numRef>
              <c:f>'Chart (% of Operations)'!$B$32:$B$140</c:f>
              <c:numCache>
                <c:formatCode>mmm\-yy</c:formatCode>
                <c:ptCount val="109"/>
                <c:pt idx="0">
                  <c:v>45413</c:v>
                </c:pt>
                <c:pt idx="1">
                  <c:v>45383</c:v>
                </c:pt>
                <c:pt idx="2">
                  <c:v>45352</c:v>
                </c:pt>
                <c:pt idx="3">
                  <c:v>45323</c:v>
                </c:pt>
                <c:pt idx="4">
                  <c:v>45292</c:v>
                </c:pt>
                <c:pt idx="5">
                  <c:v>45261</c:v>
                </c:pt>
                <c:pt idx="6">
                  <c:v>45231</c:v>
                </c:pt>
                <c:pt idx="7">
                  <c:v>45200</c:v>
                </c:pt>
                <c:pt idx="8">
                  <c:v>45170</c:v>
                </c:pt>
                <c:pt idx="9">
                  <c:v>45139</c:v>
                </c:pt>
                <c:pt idx="10">
                  <c:v>45108</c:v>
                </c:pt>
                <c:pt idx="11">
                  <c:v>45078</c:v>
                </c:pt>
                <c:pt idx="12">
                  <c:v>45047</c:v>
                </c:pt>
                <c:pt idx="13">
                  <c:v>45017</c:v>
                </c:pt>
                <c:pt idx="14">
                  <c:v>44986</c:v>
                </c:pt>
                <c:pt idx="15">
                  <c:v>44958</c:v>
                </c:pt>
                <c:pt idx="16">
                  <c:v>44927</c:v>
                </c:pt>
                <c:pt idx="17">
                  <c:v>44896</c:v>
                </c:pt>
                <c:pt idx="18">
                  <c:v>44866</c:v>
                </c:pt>
                <c:pt idx="19">
                  <c:v>44835</c:v>
                </c:pt>
                <c:pt idx="20">
                  <c:v>44805</c:v>
                </c:pt>
                <c:pt idx="21">
                  <c:v>44774</c:v>
                </c:pt>
                <c:pt idx="22">
                  <c:v>44743</c:v>
                </c:pt>
                <c:pt idx="23">
                  <c:v>44713</c:v>
                </c:pt>
                <c:pt idx="24">
                  <c:v>44682</c:v>
                </c:pt>
                <c:pt idx="25">
                  <c:v>44652</c:v>
                </c:pt>
                <c:pt idx="26">
                  <c:v>44621</c:v>
                </c:pt>
                <c:pt idx="27">
                  <c:v>44593</c:v>
                </c:pt>
                <c:pt idx="28">
                  <c:v>44562</c:v>
                </c:pt>
                <c:pt idx="29">
                  <c:v>44531</c:v>
                </c:pt>
                <c:pt idx="30">
                  <c:v>44501</c:v>
                </c:pt>
                <c:pt idx="31">
                  <c:v>44470</c:v>
                </c:pt>
                <c:pt idx="32">
                  <c:v>44440</c:v>
                </c:pt>
                <c:pt idx="33">
                  <c:v>44409</c:v>
                </c:pt>
                <c:pt idx="34">
                  <c:v>44378</c:v>
                </c:pt>
                <c:pt idx="35">
                  <c:v>44348</c:v>
                </c:pt>
                <c:pt idx="36">
                  <c:v>44317</c:v>
                </c:pt>
                <c:pt idx="37">
                  <c:v>44287</c:v>
                </c:pt>
                <c:pt idx="38">
                  <c:v>44256</c:v>
                </c:pt>
                <c:pt idx="39">
                  <c:v>44228</c:v>
                </c:pt>
                <c:pt idx="40">
                  <c:v>44197</c:v>
                </c:pt>
                <c:pt idx="41">
                  <c:v>44166</c:v>
                </c:pt>
                <c:pt idx="42">
                  <c:v>44136</c:v>
                </c:pt>
                <c:pt idx="43">
                  <c:v>44105</c:v>
                </c:pt>
                <c:pt idx="44">
                  <c:v>44075</c:v>
                </c:pt>
                <c:pt idx="45">
                  <c:v>44044</c:v>
                </c:pt>
                <c:pt idx="46">
                  <c:v>44013</c:v>
                </c:pt>
                <c:pt idx="47">
                  <c:v>43983</c:v>
                </c:pt>
                <c:pt idx="48">
                  <c:v>43952</c:v>
                </c:pt>
                <c:pt idx="49">
                  <c:v>43922</c:v>
                </c:pt>
                <c:pt idx="50">
                  <c:v>43891</c:v>
                </c:pt>
                <c:pt idx="51">
                  <c:v>43862</c:v>
                </c:pt>
                <c:pt idx="52">
                  <c:v>43831</c:v>
                </c:pt>
                <c:pt idx="53">
                  <c:v>43800</c:v>
                </c:pt>
                <c:pt idx="54">
                  <c:v>43770</c:v>
                </c:pt>
                <c:pt idx="55">
                  <c:v>43739</c:v>
                </c:pt>
                <c:pt idx="56">
                  <c:v>43709</c:v>
                </c:pt>
                <c:pt idx="57">
                  <c:v>43678</c:v>
                </c:pt>
                <c:pt idx="58">
                  <c:v>43647</c:v>
                </c:pt>
                <c:pt idx="59">
                  <c:v>43617</c:v>
                </c:pt>
                <c:pt idx="60">
                  <c:v>43586</c:v>
                </c:pt>
                <c:pt idx="61">
                  <c:v>43556</c:v>
                </c:pt>
                <c:pt idx="62">
                  <c:v>43525</c:v>
                </c:pt>
                <c:pt idx="63">
                  <c:v>43497</c:v>
                </c:pt>
                <c:pt idx="64">
                  <c:v>43466</c:v>
                </c:pt>
                <c:pt idx="65">
                  <c:v>43435</c:v>
                </c:pt>
                <c:pt idx="66">
                  <c:v>43405</c:v>
                </c:pt>
                <c:pt idx="67">
                  <c:v>43374</c:v>
                </c:pt>
                <c:pt idx="68">
                  <c:v>43344</c:v>
                </c:pt>
                <c:pt idx="69">
                  <c:v>43313</c:v>
                </c:pt>
                <c:pt idx="70">
                  <c:v>43282</c:v>
                </c:pt>
                <c:pt idx="71">
                  <c:v>43252</c:v>
                </c:pt>
                <c:pt idx="72">
                  <c:v>43221</c:v>
                </c:pt>
                <c:pt idx="73">
                  <c:v>43191</c:v>
                </c:pt>
                <c:pt idx="74">
                  <c:v>43160</c:v>
                </c:pt>
                <c:pt idx="75">
                  <c:v>43132</c:v>
                </c:pt>
                <c:pt idx="76">
                  <c:v>43101</c:v>
                </c:pt>
                <c:pt idx="77">
                  <c:v>43070</c:v>
                </c:pt>
                <c:pt idx="78">
                  <c:v>43040</c:v>
                </c:pt>
                <c:pt idx="79">
                  <c:v>43009</c:v>
                </c:pt>
                <c:pt idx="80">
                  <c:v>42979</c:v>
                </c:pt>
                <c:pt idx="81">
                  <c:v>42948</c:v>
                </c:pt>
                <c:pt idx="82">
                  <c:v>42917</c:v>
                </c:pt>
                <c:pt idx="83">
                  <c:v>42887</c:v>
                </c:pt>
                <c:pt idx="84">
                  <c:v>42856</c:v>
                </c:pt>
                <c:pt idx="85">
                  <c:v>42826</c:v>
                </c:pt>
                <c:pt idx="86">
                  <c:v>42795</c:v>
                </c:pt>
                <c:pt idx="87">
                  <c:v>42767</c:v>
                </c:pt>
                <c:pt idx="88">
                  <c:v>42736</c:v>
                </c:pt>
                <c:pt idx="89">
                  <c:v>42705</c:v>
                </c:pt>
                <c:pt idx="90">
                  <c:v>42675</c:v>
                </c:pt>
                <c:pt idx="91">
                  <c:v>42644</c:v>
                </c:pt>
                <c:pt idx="92">
                  <c:v>42614</c:v>
                </c:pt>
                <c:pt idx="93">
                  <c:v>42583</c:v>
                </c:pt>
                <c:pt idx="94">
                  <c:v>42552</c:v>
                </c:pt>
                <c:pt idx="95">
                  <c:v>42522</c:v>
                </c:pt>
                <c:pt idx="96">
                  <c:v>42491</c:v>
                </c:pt>
                <c:pt idx="97">
                  <c:v>42461</c:v>
                </c:pt>
                <c:pt idx="98">
                  <c:v>42430</c:v>
                </c:pt>
                <c:pt idx="99">
                  <c:v>42401</c:v>
                </c:pt>
                <c:pt idx="100">
                  <c:v>42370</c:v>
                </c:pt>
                <c:pt idx="101">
                  <c:v>42339</c:v>
                </c:pt>
                <c:pt idx="102">
                  <c:v>42309</c:v>
                </c:pt>
                <c:pt idx="103">
                  <c:v>42278</c:v>
                </c:pt>
                <c:pt idx="104">
                  <c:v>42248</c:v>
                </c:pt>
                <c:pt idx="105">
                  <c:v>42217</c:v>
                </c:pt>
                <c:pt idx="106">
                  <c:v>42186</c:v>
                </c:pt>
                <c:pt idx="107">
                  <c:v>42156</c:v>
                </c:pt>
                <c:pt idx="108">
                  <c:v>42125</c:v>
                </c:pt>
              </c:numCache>
            </c:numRef>
          </c:cat>
          <c:val>
            <c:numRef>
              <c:f>'Chart (% of Operations)'!$K$32:$K$140</c:f>
              <c:numCache>
                <c:formatCode>0.0%</c:formatCode>
                <c:ptCount val="109"/>
                <c:pt idx="0">
                  <c:v>3.037173869262981E-2</c:v>
                </c:pt>
                <c:pt idx="1">
                  <c:v>3.0513219718919522E-2</c:v>
                </c:pt>
                <c:pt idx="2">
                  <c:v>3.0757644330042713E-2</c:v>
                </c:pt>
                <c:pt idx="3">
                  <c:v>3.1138899536169301E-2</c:v>
                </c:pt>
                <c:pt idx="4">
                  <c:v>3.1412552948987892E-2</c:v>
                </c:pt>
                <c:pt idx="5">
                  <c:v>3.150234775543076E-2</c:v>
                </c:pt>
                <c:pt idx="6">
                  <c:v>3.203831058942138E-2</c:v>
                </c:pt>
                <c:pt idx="7">
                  <c:v>3.2173489102760876E-2</c:v>
                </c:pt>
                <c:pt idx="8">
                  <c:v>3.2207044245599621E-2</c:v>
                </c:pt>
                <c:pt idx="9">
                  <c:v>3.2355598298070755E-2</c:v>
                </c:pt>
                <c:pt idx="10">
                  <c:v>3.2238031543515649E-2</c:v>
                </c:pt>
                <c:pt idx="11">
                  <c:v>3.2345552764377651E-2</c:v>
                </c:pt>
                <c:pt idx="12">
                  <c:v>3.2222001298033813E-2</c:v>
                </c:pt>
                <c:pt idx="13">
                  <c:v>3.22479353225361E-2</c:v>
                </c:pt>
                <c:pt idx="14">
                  <c:v>3.227720738438597E-2</c:v>
                </c:pt>
                <c:pt idx="15">
                  <c:v>3.2475641341884562E-2</c:v>
                </c:pt>
                <c:pt idx="16">
                  <c:v>3.2381330778040056E-2</c:v>
                </c:pt>
                <c:pt idx="17">
                  <c:v>3.1890543119076804E-2</c:v>
                </c:pt>
                <c:pt idx="18">
                  <c:v>3.0738953376515103E-2</c:v>
                </c:pt>
                <c:pt idx="19">
                  <c:v>3.0386402044265199E-2</c:v>
                </c:pt>
                <c:pt idx="20">
                  <c:v>2.9805350256733778E-2</c:v>
                </c:pt>
                <c:pt idx="21">
                  <c:v>2.9035776147809167E-2</c:v>
                </c:pt>
                <c:pt idx="22">
                  <c:v>2.8545423023578362E-2</c:v>
                </c:pt>
                <c:pt idx="23">
                  <c:v>2.7588752578438822E-2</c:v>
                </c:pt>
                <c:pt idx="24">
                  <c:v>2.705075801812323E-2</c:v>
                </c:pt>
                <c:pt idx="25">
                  <c:v>2.5965533326648676E-2</c:v>
                </c:pt>
                <c:pt idx="26">
                  <c:v>2.4645173091076958E-2</c:v>
                </c:pt>
                <c:pt idx="27">
                  <c:v>2.3152626301170497E-2</c:v>
                </c:pt>
                <c:pt idx="28">
                  <c:v>2.2662695403506527E-2</c:v>
                </c:pt>
                <c:pt idx="29">
                  <c:v>2.2250479757047303E-2</c:v>
                </c:pt>
                <c:pt idx="30">
                  <c:v>2.1784115807412123E-2</c:v>
                </c:pt>
                <c:pt idx="31">
                  <c:v>2.1386748844375962E-2</c:v>
                </c:pt>
                <c:pt idx="32">
                  <c:v>2.0898179061324244E-2</c:v>
                </c:pt>
                <c:pt idx="33">
                  <c:v>2.0474021171249687E-2</c:v>
                </c:pt>
                <c:pt idx="34">
                  <c:v>2.0134358779777106E-2</c:v>
                </c:pt>
                <c:pt idx="35">
                  <c:v>1.9852900234367487E-2</c:v>
                </c:pt>
                <c:pt idx="36">
                  <c:v>1.9361943426307919E-2</c:v>
                </c:pt>
                <c:pt idx="37">
                  <c:v>1.9506249924952871E-2</c:v>
                </c:pt>
                <c:pt idx="38">
                  <c:v>2.0107309466227914E-2</c:v>
                </c:pt>
                <c:pt idx="39">
                  <c:v>2.3170216225004064E-2</c:v>
                </c:pt>
                <c:pt idx="40">
                  <c:v>2.4620607264942102E-2</c:v>
                </c:pt>
                <c:pt idx="41">
                  <c:v>2.5978003320456269E-2</c:v>
                </c:pt>
                <c:pt idx="42">
                  <c:v>2.7878259978480299E-2</c:v>
                </c:pt>
                <c:pt idx="43">
                  <c:v>2.8803980291759252E-2</c:v>
                </c:pt>
                <c:pt idx="44">
                  <c:v>3.0516248881957662E-2</c:v>
                </c:pt>
                <c:pt idx="45">
                  <c:v>3.161858280526364E-2</c:v>
                </c:pt>
                <c:pt idx="46">
                  <c:v>3.214503351614869E-2</c:v>
                </c:pt>
                <c:pt idx="47">
                  <c:v>3.2757780407992758E-2</c:v>
                </c:pt>
                <c:pt idx="48">
                  <c:v>3.3203945549407345E-2</c:v>
                </c:pt>
                <c:pt idx="49">
                  <c:v>3.3330811760178658E-2</c:v>
                </c:pt>
                <c:pt idx="50">
                  <c:v>3.3342382435387889E-2</c:v>
                </c:pt>
                <c:pt idx="51">
                  <c:v>3.2751745504676917E-2</c:v>
                </c:pt>
                <c:pt idx="52">
                  <c:v>3.2666295211788557E-2</c:v>
                </c:pt>
                <c:pt idx="53">
                  <c:v>3.2783730980995796E-2</c:v>
                </c:pt>
                <c:pt idx="54">
                  <c:v>3.2534287276271064E-2</c:v>
                </c:pt>
                <c:pt idx="55">
                  <c:v>3.2328745945528113E-2</c:v>
                </c:pt>
                <c:pt idx="56">
                  <c:v>3.2059613295162194E-2</c:v>
                </c:pt>
                <c:pt idx="57">
                  <c:v>3.210355910081493E-2</c:v>
                </c:pt>
                <c:pt idx="58">
                  <c:v>3.2167662831628432E-2</c:v>
                </c:pt>
                <c:pt idx="59">
                  <c:v>3.2623555242553545E-2</c:v>
                </c:pt>
                <c:pt idx="60">
                  <c:v>3.2520780522313268E-2</c:v>
                </c:pt>
                <c:pt idx="61">
                  <c:v>3.2509279772297131E-2</c:v>
                </c:pt>
                <c:pt idx="62">
                  <c:v>3.2620410368756299E-2</c:v>
                </c:pt>
                <c:pt idx="63">
                  <c:v>3.3231153029224351E-2</c:v>
                </c:pt>
                <c:pt idx="64">
                  <c:v>3.3676667365740834E-2</c:v>
                </c:pt>
                <c:pt idx="65">
                  <c:v>3.3971799906276509E-2</c:v>
                </c:pt>
                <c:pt idx="66">
                  <c:v>3.4363537703819454E-2</c:v>
                </c:pt>
                <c:pt idx="67">
                  <c:v>3.4678238880748689E-2</c:v>
                </c:pt>
                <c:pt idx="68">
                  <c:v>3.4732267770843671E-2</c:v>
                </c:pt>
                <c:pt idx="69">
                  <c:v>3.4781580308965922E-2</c:v>
                </c:pt>
                <c:pt idx="70">
                  <c:v>3.488839378054618E-2</c:v>
                </c:pt>
                <c:pt idx="71">
                  <c:v>3.4608157531282789E-2</c:v>
                </c:pt>
                <c:pt idx="72">
                  <c:v>3.5090567730965423E-2</c:v>
                </c:pt>
                <c:pt idx="73">
                  <c:v>3.5328936843415044E-2</c:v>
                </c:pt>
                <c:pt idx="74">
                  <c:v>3.5463934753999539E-2</c:v>
                </c:pt>
                <c:pt idx="75">
                  <c:v>3.502125190911997E-2</c:v>
                </c:pt>
                <c:pt idx="76">
                  <c:v>3.4772705815709973E-2</c:v>
                </c:pt>
                <c:pt idx="77">
                  <c:v>3.4655816931369918E-2</c:v>
                </c:pt>
                <c:pt idx="78">
                  <c:v>3.4835501461363196E-2</c:v>
                </c:pt>
                <c:pt idx="79">
                  <c:v>3.4970733588027061E-2</c:v>
                </c:pt>
                <c:pt idx="80">
                  <c:v>3.5117388413944323E-2</c:v>
                </c:pt>
                <c:pt idx="81">
                  <c:v>3.5364289900144473E-2</c:v>
                </c:pt>
                <c:pt idx="82">
                  <c:v>3.5602509575937254E-2</c:v>
                </c:pt>
                <c:pt idx="83">
                  <c:v>3.590419002561903E-2</c:v>
                </c:pt>
                <c:pt idx="84">
                  <c:v>3.5920220658934417E-2</c:v>
                </c:pt>
                <c:pt idx="85">
                  <c:v>3.5999519090393832E-2</c:v>
                </c:pt>
                <c:pt idx="86">
                  <c:v>3.6215351902560908E-2</c:v>
                </c:pt>
                <c:pt idx="87">
                  <c:v>3.6859218185609069E-2</c:v>
                </c:pt>
                <c:pt idx="88">
                  <c:v>3.7318052534716414E-2</c:v>
                </c:pt>
                <c:pt idx="89">
                  <c:v>3.7709291295651856E-2</c:v>
                </c:pt>
                <c:pt idx="90">
                  <c:v>3.7794166390454097E-2</c:v>
                </c:pt>
                <c:pt idx="91">
                  <c:v>3.8373258868274737E-2</c:v>
                </c:pt>
                <c:pt idx="92">
                  <c:v>3.8656043575903666E-2</c:v>
                </c:pt>
                <c:pt idx="93">
                  <c:v>3.8602086421846711E-2</c:v>
                </c:pt>
                <c:pt idx="94">
                  <c:v>3.873284984931262E-2</c:v>
                </c:pt>
                <c:pt idx="95">
                  <c:v>3.8825669375030819E-2</c:v>
                </c:pt>
                <c:pt idx="96">
                  <c:v>3.8915644786627054E-2</c:v>
                </c:pt>
                <c:pt idx="97">
                  <c:v>3.8985428795528111E-2</c:v>
                </c:pt>
                <c:pt idx="98">
                  <c:v>0</c:v>
                </c:pt>
                <c:pt idx="99">
                  <c:v>0</c:v>
                </c:pt>
                <c:pt idx="100">
                  <c:v>0</c:v>
                </c:pt>
                <c:pt idx="101">
                  <c:v>0</c:v>
                </c:pt>
                <c:pt idx="102">
                  <c:v>0</c:v>
                </c:pt>
                <c:pt idx="103">
                  <c:v>0</c:v>
                </c:pt>
                <c:pt idx="104">
                  <c:v>0</c:v>
                </c:pt>
                <c:pt idx="105">
                  <c:v>0</c:v>
                </c:pt>
                <c:pt idx="106">
                  <c:v>0</c:v>
                </c:pt>
                <c:pt idx="107">
                  <c:v>0</c:v>
                </c:pt>
                <c:pt idx="108">
                  <c:v>0</c:v>
                </c:pt>
              </c:numCache>
            </c:numRef>
          </c:val>
          <c:smooth val="0"/>
          <c:extLst>
            <c:ext xmlns:c16="http://schemas.microsoft.com/office/drawing/2014/chart" uri="{C3380CC4-5D6E-409C-BE32-E72D297353CC}">
              <c16:uniqueId val="{00000008-F855-45C2-85CA-3922F7DA9E66}"/>
            </c:ext>
          </c:extLst>
        </c:ser>
        <c:ser>
          <c:idx val="10"/>
          <c:order val="4"/>
          <c:tx>
            <c:strRef>
              <c:f>'Chart (% of Operations)'!$L$30</c:f>
              <c:strCache>
                <c:ptCount val="1"/>
                <c:pt idx="0">
                  <c:v>Other reason</c:v>
                </c:pt>
              </c:strCache>
            </c:strRef>
          </c:tx>
          <c:spPr>
            <a:ln w="28575" cap="rnd">
              <a:solidFill>
                <a:schemeClr val="accent5">
                  <a:lumMod val="60000"/>
                </a:schemeClr>
              </a:solidFill>
              <a:round/>
            </a:ln>
            <a:effectLst/>
          </c:spPr>
          <c:marker>
            <c:symbol val="none"/>
          </c:marker>
          <c:cat>
            <c:numRef>
              <c:f>'Chart (% of Operations)'!$B$32:$B$140</c:f>
              <c:numCache>
                <c:formatCode>mmm\-yy</c:formatCode>
                <c:ptCount val="109"/>
                <c:pt idx="0">
                  <c:v>45413</c:v>
                </c:pt>
                <c:pt idx="1">
                  <c:v>45383</c:v>
                </c:pt>
                <c:pt idx="2">
                  <c:v>45352</c:v>
                </c:pt>
                <c:pt idx="3">
                  <c:v>45323</c:v>
                </c:pt>
                <c:pt idx="4">
                  <c:v>45292</c:v>
                </c:pt>
                <c:pt idx="5">
                  <c:v>45261</c:v>
                </c:pt>
                <c:pt idx="6">
                  <c:v>45231</c:v>
                </c:pt>
                <c:pt idx="7">
                  <c:v>45200</c:v>
                </c:pt>
                <c:pt idx="8">
                  <c:v>45170</c:v>
                </c:pt>
                <c:pt idx="9">
                  <c:v>45139</c:v>
                </c:pt>
                <c:pt idx="10">
                  <c:v>45108</c:v>
                </c:pt>
                <c:pt idx="11">
                  <c:v>45078</c:v>
                </c:pt>
                <c:pt idx="12">
                  <c:v>45047</c:v>
                </c:pt>
                <c:pt idx="13">
                  <c:v>45017</c:v>
                </c:pt>
                <c:pt idx="14">
                  <c:v>44986</c:v>
                </c:pt>
                <c:pt idx="15">
                  <c:v>44958</c:v>
                </c:pt>
                <c:pt idx="16">
                  <c:v>44927</c:v>
                </c:pt>
                <c:pt idx="17">
                  <c:v>44896</c:v>
                </c:pt>
                <c:pt idx="18">
                  <c:v>44866</c:v>
                </c:pt>
                <c:pt idx="19">
                  <c:v>44835</c:v>
                </c:pt>
                <c:pt idx="20">
                  <c:v>44805</c:v>
                </c:pt>
                <c:pt idx="21">
                  <c:v>44774</c:v>
                </c:pt>
                <c:pt idx="22">
                  <c:v>44743</c:v>
                </c:pt>
                <c:pt idx="23">
                  <c:v>44713</c:v>
                </c:pt>
                <c:pt idx="24">
                  <c:v>44682</c:v>
                </c:pt>
                <c:pt idx="25">
                  <c:v>44652</c:v>
                </c:pt>
                <c:pt idx="26">
                  <c:v>44621</c:v>
                </c:pt>
                <c:pt idx="27">
                  <c:v>44593</c:v>
                </c:pt>
                <c:pt idx="28">
                  <c:v>44562</c:v>
                </c:pt>
                <c:pt idx="29">
                  <c:v>44531</c:v>
                </c:pt>
                <c:pt idx="30">
                  <c:v>44501</c:v>
                </c:pt>
                <c:pt idx="31">
                  <c:v>44470</c:v>
                </c:pt>
                <c:pt idx="32">
                  <c:v>44440</c:v>
                </c:pt>
                <c:pt idx="33">
                  <c:v>44409</c:v>
                </c:pt>
                <c:pt idx="34">
                  <c:v>44378</c:v>
                </c:pt>
                <c:pt idx="35">
                  <c:v>44348</c:v>
                </c:pt>
                <c:pt idx="36">
                  <c:v>44317</c:v>
                </c:pt>
                <c:pt idx="37">
                  <c:v>44287</c:v>
                </c:pt>
                <c:pt idx="38">
                  <c:v>44256</c:v>
                </c:pt>
                <c:pt idx="39">
                  <c:v>44228</c:v>
                </c:pt>
                <c:pt idx="40">
                  <c:v>44197</c:v>
                </c:pt>
                <c:pt idx="41">
                  <c:v>44166</c:v>
                </c:pt>
                <c:pt idx="42">
                  <c:v>44136</c:v>
                </c:pt>
                <c:pt idx="43">
                  <c:v>44105</c:v>
                </c:pt>
                <c:pt idx="44">
                  <c:v>44075</c:v>
                </c:pt>
                <c:pt idx="45">
                  <c:v>44044</c:v>
                </c:pt>
                <c:pt idx="46">
                  <c:v>44013</c:v>
                </c:pt>
                <c:pt idx="47">
                  <c:v>43983</c:v>
                </c:pt>
                <c:pt idx="48">
                  <c:v>43952</c:v>
                </c:pt>
                <c:pt idx="49">
                  <c:v>43922</c:v>
                </c:pt>
                <c:pt idx="50">
                  <c:v>43891</c:v>
                </c:pt>
                <c:pt idx="51">
                  <c:v>43862</c:v>
                </c:pt>
                <c:pt idx="52">
                  <c:v>43831</c:v>
                </c:pt>
                <c:pt idx="53">
                  <c:v>43800</c:v>
                </c:pt>
                <c:pt idx="54">
                  <c:v>43770</c:v>
                </c:pt>
                <c:pt idx="55">
                  <c:v>43739</c:v>
                </c:pt>
                <c:pt idx="56">
                  <c:v>43709</c:v>
                </c:pt>
                <c:pt idx="57">
                  <c:v>43678</c:v>
                </c:pt>
                <c:pt idx="58">
                  <c:v>43647</c:v>
                </c:pt>
                <c:pt idx="59">
                  <c:v>43617</c:v>
                </c:pt>
                <c:pt idx="60">
                  <c:v>43586</c:v>
                </c:pt>
                <c:pt idx="61">
                  <c:v>43556</c:v>
                </c:pt>
                <c:pt idx="62">
                  <c:v>43525</c:v>
                </c:pt>
                <c:pt idx="63">
                  <c:v>43497</c:v>
                </c:pt>
                <c:pt idx="64">
                  <c:v>43466</c:v>
                </c:pt>
                <c:pt idx="65">
                  <c:v>43435</c:v>
                </c:pt>
                <c:pt idx="66">
                  <c:v>43405</c:v>
                </c:pt>
                <c:pt idx="67">
                  <c:v>43374</c:v>
                </c:pt>
                <c:pt idx="68">
                  <c:v>43344</c:v>
                </c:pt>
                <c:pt idx="69">
                  <c:v>43313</c:v>
                </c:pt>
                <c:pt idx="70">
                  <c:v>43282</c:v>
                </c:pt>
                <c:pt idx="71">
                  <c:v>43252</c:v>
                </c:pt>
                <c:pt idx="72">
                  <c:v>43221</c:v>
                </c:pt>
                <c:pt idx="73">
                  <c:v>43191</c:v>
                </c:pt>
                <c:pt idx="74">
                  <c:v>43160</c:v>
                </c:pt>
                <c:pt idx="75">
                  <c:v>43132</c:v>
                </c:pt>
                <c:pt idx="76">
                  <c:v>43101</c:v>
                </c:pt>
                <c:pt idx="77">
                  <c:v>43070</c:v>
                </c:pt>
                <c:pt idx="78">
                  <c:v>43040</c:v>
                </c:pt>
                <c:pt idx="79">
                  <c:v>43009</c:v>
                </c:pt>
                <c:pt idx="80">
                  <c:v>42979</c:v>
                </c:pt>
                <c:pt idx="81">
                  <c:v>42948</c:v>
                </c:pt>
                <c:pt idx="82">
                  <c:v>42917</c:v>
                </c:pt>
                <c:pt idx="83">
                  <c:v>42887</c:v>
                </c:pt>
                <c:pt idx="84">
                  <c:v>42856</c:v>
                </c:pt>
                <c:pt idx="85">
                  <c:v>42826</c:v>
                </c:pt>
                <c:pt idx="86">
                  <c:v>42795</c:v>
                </c:pt>
                <c:pt idx="87">
                  <c:v>42767</c:v>
                </c:pt>
                <c:pt idx="88">
                  <c:v>42736</c:v>
                </c:pt>
                <c:pt idx="89">
                  <c:v>42705</c:v>
                </c:pt>
                <c:pt idx="90">
                  <c:v>42675</c:v>
                </c:pt>
                <c:pt idx="91">
                  <c:v>42644</c:v>
                </c:pt>
                <c:pt idx="92">
                  <c:v>42614</c:v>
                </c:pt>
                <c:pt idx="93">
                  <c:v>42583</c:v>
                </c:pt>
                <c:pt idx="94">
                  <c:v>42552</c:v>
                </c:pt>
                <c:pt idx="95">
                  <c:v>42522</c:v>
                </c:pt>
                <c:pt idx="96">
                  <c:v>42491</c:v>
                </c:pt>
                <c:pt idx="97">
                  <c:v>42461</c:v>
                </c:pt>
                <c:pt idx="98">
                  <c:v>42430</c:v>
                </c:pt>
                <c:pt idx="99">
                  <c:v>42401</c:v>
                </c:pt>
                <c:pt idx="100">
                  <c:v>42370</c:v>
                </c:pt>
                <c:pt idx="101">
                  <c:v>42339</c:v>
                </c:pt>
                <c:pt idx="102">
                  <c:v>42309</c:v>
                </c:pt>
                <c:pt idx="103">
                  <c:v>42278</c:v>
                </c:pt>
                <c:pt idx="104">
                  <c:v>42248</c:v>
                </c:pt>
                <c:pt idx="105">
                  <c:v>42217</c:v>
                </c:pt>
                <c:pt idx="106">
                  <c:v>42186</c:v>
                </c:pt>
                <c:pt idx="107">
                  <c:v>42156</c:v>
                </c:pt>
                <c:pt idx="108">
                  <c:v>42125</c:v>
                </c:pt>
              </c:numCache>
            </c:numRef>
          </c:cat>
          <c:val>
            <c:numRef>
              <c:f>'Chart (% of Operations)'!$M$32:$M$140</c:f>
              <c:numCache>
                <c:formatCode>0.0%</c:formatCode>
                <c:ptCount val="109"/>
                <c:pt idx="0">
                  <c:v>4.4514198015263998E-3</c:v>
                </c:pt>
                <c:pt idx="1">
                  <c:v>4.4682440499047007E-3</c:v>
                </c:pt>
                <c:pt idx="2">
                  <c:v>4.5717478007524116E-3</c:v>
                </c:pt>
                <c:pt idx="3">
                  <c:v>4.5855590056651345E-3</c:v>
                </c:pt>
                <c:pt idx="4">
                  <c:v>4.4667109313695904E-3</c:v>
                </c:pt>
                <c:pt idx="5">
                  <c:v>4.062731449855827E-3</c:v>
                </c:pt>
                <c:pt idx="6">
                  <c:v>4.263133258920534E-3</c:v>
                </c:pt>
                <c:pt idx="7">
                  <c:v>4.2541665914302739E-3</c:v>
                </c:pt>
                <c:pt idx="8">
                  <c:v>4.0904182407202044E-3</c:v>
                </c:pt>
                <c:pt idx="9">
                  <c:v>4.0653960482601855E-3</c:v>
                </c:pt>
                <c:pt idx="10">
                  <c:v>4.1523966310466976E-3</c:v>
                </c:pt>
                <c:pt idx="11">
                  <c:v>4.2275229901666553E-3</c:v>
                </c:pt>
                <c:pt idx="12">
                  <c:v>4.3217773309273443E-3</c:v>
                </c:pt>
                <c:pt idx="13">
                  <c:v>4.4793002606619827E-3</c:v>
                </c:pt>
                <c:pt idx="14">
                  <c:v>4.4583249327637426E-3</c:v>
                </c:pt>
                <c:pt idx="15">
                  <c:v>4.4092254563394178E-3</c:v>
                </c:pt>
                <c:pt idx="16">
                  <c:v>4.4717632302646443E-3</c:v>
                </c:pt>
                <c:pt idx="17">
                  <c:v>4.6453322543150814E-3</c:v>
                </c:pt>
                <c:pt idx="18">
                  <c:v>4.3609311870711218E-3</c:v>
                </c:pt>
                <c:pt idx="19">
                  <c:v>4.1513931863269354E-3</c:v>
                </c:pt>
                <c:pt idx="20">
                  <c:v>4.1027269346947818E-3</c:v>
                </c:pt>
                <c:pt idx="21">
                  <c:v>4.2854393430703762E-3</c:v>
                </c:pt>
                <c:pt idx="22">
                  <c:v>4.1825589459084603E-3</c:v>
                </c:pt>
                <c:pt idx="23">
                  <c:v>4.2036695255672565E-3</c:v>
                </c:pt>
                <c:pt idx="24">
                  <c:v>4.0831332857544497E-3</c:v>
                </c:pt>
                <c:pt idx="25">
                  <c:v>3.8756479394544447E-3</c:v>
                </c:pt>
                <c:pt idx="26">
                  <c:v>3.780174985519491E-3</c:v>
                </c:pt>
                <c:pt idx="27">
                  <c:v>3.7005155874235713E-3</c:v>
                </c:pt>
                <c:pt idx="28">
                  <c:v>3.6773775044996481E-3</c:v>
                </c:pt>
                <c:pt idx="29">
                  <c:v>3.6657164682428784E-3</c:v>
                </c:pt>
                <c:pt idx="30">
                  <c:v>3.5815277439652429E-3</c:v>
                </c:pt>
                <c:pt idx="31">
                  <c:v>3.6553277231243333E-3</c:v>
                </c:pt>
                <c:pt idx="32">
                  <c:v>3.6588294571088184E-3</c:v>
                </c:pt>
                <c:pt idx="33">
                  <c:v>3.4578765622865328E-3</c:v>
                </c:pt>
                <c:pt idx="34">
                  <c:v>3.4781508885094541E-3</c:v>
                </c:pt>
                <c:pt idx="35">
                  <c:v>3.2548227564248582E-3</c:v>
                </c:pt>
                <c:pt idx="36">
                  <c:v>3.254384378954981E-3</c:v>
                </c:pt>
                <c:pt idx="37">
                  <c:v>3.4101415689052725E-3</c:v>
                </c:pt>
                <c:pt idx="38">
                  <c:v>3.6342491641226924E-3</c:v>
                </c:pt>
                <c:pt idx="39">
                  <c:v>4.0708827832872706E-3</c:v>
                </c:pt>
                <c:pt idx="40">
                  <c:v>3.9210815797878001E-3</c:v>
                </c:pt>
                <c:pt idx="41">
                  <c:v>3.9437134306545812E-3</c:v>
                </c:pt>
                <c:pt idx="42">
                  <c:v>3.9452784751754883E-3</c:v>
                </c:pt>
                <c:pt idx="43">
                  <c:v>3.8353782243261522E-3</c:v>
                </c:pt>
                <c:pt idx="44">
                  <c:v>3.7933169736027337E-3</c:v>
                </c:pt>
                <c:pt idx="45">
                  <c:v>3.7828594919160513E-3</c:v>
                </c:pt>
                <c:pt idx="46">
                  <c:v>3.7427738524630663E-3</c:v>
                </c:pt>
                <c:pt idx="47">
                  <c:v>3.7325844956562775E-3</c:v>
                </c:pt>
                <c:pt idx="48">
                  <c:v>3.6733682596565061E-3</c:v>
                </c:pt>
                <c:pt idx="49">
                  <c:v>3.5784412073292266E-3</c:v>
                </c:pt>
                <c:pt idx="50">
                  <c:v>3.4101896956146424E-3</c:v>
                </c:pt>
                <c:pt idx="51">
                  <c:v>3.3264649639040008E-3</c:v>
                </c:pt>
                <c:pt idx="52">
                  <c:v>3.4438609178096807E-3</c:v>
                </c:pt>
                <c:pt idx="53">
                  <c:v>3.4781836480966195E-3</c:v>
                </c:pt>
                <c:pt idx="54">
                  <c:v>3.428727627106558E-3</c:v>
                </c:pt>
                <c:pt idx="55">
                  <c:v>3.4249324378562065E-3</c:v>
                </c:pt>
                <c:pt idx="56">
                  <c:v>3.5585608256334801E-3</c:v>
                </c:pt>
                <c:pt idx="57">
                  <c:v>3.5379917882913284E-3</c:v>
                </c:pt>
                <c:pt idx="58">
                  <c:v>3.5348106499090456E-3</c:v>
                </c:pt>
                <c:pt idx="59">
                  <c:v>3.5508631556520863E-3</c:v>
                </c:pt>
                <c:pt idx="60">
                  <c:v>3.5076342628072863E-3</c:v>
                </c:pt>
                <c:pt idx="61">
                  <c:v>3.491835267536202E-3</c:v>
                </c:pt>
                <c:pt idx="62">
                  <c:v>3.5034344229317844E-3</c:v>
                </c:pt>
                <c:pt idx="63">
                  <c:v>4.4274863056818917E-3</c:v>
                </c:pt>
                <c:pt idx="64">
                  <c:v>4.6641047075260747E-3</c:v>
                </c:pt>
                <c:pt idx="65">
                  <c:v>4.5794010001127053E-3</c:v>
                </c:pt>
                <c:pt idx="66">
                  <c:v>4.6760979341550855E-3</c:v>
                </c:pt>
                <c:pt idx="67">
                  <c:v>4.6438530982653497E-3</c:v>
                </c:pt>
                <c:pt idx="68">
                  <c:v>4.4822536616952961E-3</c:v>
                </c:pt>
                <c:pt idx="69">
                  <c:v>4.4792667602927046E-3</c:v>
                </c:pt>
                <c:pt idx="70">
                  <c:v>4.3643734745377073E-3</c:v>
                </c:pt>
                <c:pt idx="71">
                  <c:v>4.2619277665483131E-3</c:v>
                </c:pt>
                <c:pt idx="72">
                  <c:v>4.183001133572643E-3</c:v>
                </c:pt>
                <c:pt idx="73">
                  <c:v>4.1535571869574751E-3</c:v>
                </c:pt>
                <c:pt idx="74">
                  <c:v>4.2405125618843274E-3</c:v>
                </c:pt>
                <c:pt idx="75">
                  <c:v>3.2025857476054606E-3</c:v>
                </c:pt>
                <c:pt idx="76">
                  <c:v>2.8175745845921449E-3</c:v>
                </c:pt>
                <c:pt idx="77">
                  <c:v>2.7262025238026393E-3</c:v>
                </c:pt>
                <c:pt idx="78">
                  <c:v>2.6942968763727735E-3</c:v>
                </c:pt>
                <c:pt idx="79">
                  <c:v>2.7572348206044888E-3</c:v>
                </c:pt>
                <c:pt idx="80">
                  <c:v>2.9390839854911885E-3</c:v>
                </c:pt>
                <c:pt idx="81">
                  <c:v>3.0461447411937407E-3</c:v>
                </c:pt>
                <c:pt idx="82">
                  <c:v>3.1442079693801625E-3</c:v>
                </c:pt>
                <c:pt idx="83">
                  <c:v>3.3128554387728284E-3</c:v>
                </c:pt>
                <c:pt idx="84">
                  <c:v>3.6020676729494761E-3</c:v>
                </c:pt>
                <c:pt idx="85">
                  <c:v>3.7900257057634727E-3</c:v>
                </c:pt>
                <c:pt idx="86">
                  <c:v>3.8550370698334185E-3</c:v>
                </c:pt>
                <c:pt idx="87">
                  <c:v>3.9896539482359309E-3</c:v>
                </c:pt>
                <c:pt idx="88">
                  <c:v>4.124142546427974E-3</c:v>
                </c:pt>
                <c:pt idx="89">
                  <c:v>4.2338109583934889E-3</c:v>
                </c:pt>
                <c:pt idx="90">
                  <c:v>4.3089161418627779E-3</c:v>
                </c:pt>
                <c:pt idx="91">
                  <c:v>4.4331015967451924E-3</c:v>
                </c:pt>
                <c:pt idx="92">
                  <c:v>4.5684415135158881E-3</c:v>
                </c:pt>
                <c:pt idx="93">
                  <c:v>4.6690116574854626E-3</c:v>
                </c:pt>
                <c:pt idx="94">
                  <c:v>4.7944734198466978E-3</c:v>
                </c:pt>
                <c:pt idx="95">
                  <c:v>5.1583105505667842E-3</c:v>
                </c:pt>
                <c:pt idx="96">
                  <c:v>5.4970098682584744E-3</c:v>
                </c:pt>
                <c:pt idx="97">
                  <c:v>5.8826128743606453E-3</c:v>
                </c:pt>
                <c:pt idx="98">
                  <c:v>0</c:v>
                </c:pt>
                <c:pt idx="99">
                  <c:v>0</c:v>
                </c:pt>
                <c:pt idx="100">
                  <c:v>0</c:v>
                </c:pt>
                <c:pt idx="101">
                  <c:v>0</c:v>
                </c:pt>
                <c:pt idx="102">
                  <c:v>0</c:v>
                </c:pt>
                <c:pt idx="103">
                  <c:v>0</c:v>
                </c:pt>
                <c:pt idx="104">
                  <c:v>0</c:v>
                </c:pt>
                <c:pt idx="105">
                  <c:v>0</c:v>
                </c:pt>
                <c:pt idx="106">
                  <c:v>0</c:v>
                </c:pt>
                <c:pt idx="107">
                  <c:v>0</c:v>
                </c:pt>
                <c:pt idx="108">
                  <c:v>0</c:v>
                </c:pt>
              </c:numCache>
            </c:numRef>
          </c:val>
          <c:smooth val="0"/>
          <c:extLst>
            <c:ext xmlns:c16="http://schemas.microsoft.com/office/drawing/2014/chart" uri="{C3380CC4-5D6E-409C-BE32-E72D297353CC}">
              <c16:uniqueId val="{0000000A-F855-45C2-85CA-3922F7DA9E66}"/>
            </c:ext>
          </c:extLst>
        </c:ser>
        <c:dLbls>
          <c:showLegendKey val="0"/>
          <c:showVal val="0"/>
          <c:showCatName val="0"/>
          <c:showSerName val="0"/>
          <c:showPercent val="0"/>
          <c:showBubbleSize val="0"/>
        </c:dLbls>
        <c:smooth val="0"/>
        <c:axId val="1851824304"/>
        <c:axId val="1180280960"/>
      </c:lineChart>
      <c:dateAx>
        <c:axId val="1851824304"/>
        <c:scaling>
          <c:orientation val="minMax"/>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180280960"/>
        <c:crosses val="autoZero"/>
        <c:auto val="1"/>
        <c:lblOffset val="100"/>
        <c:baseTimeUnit val="months"/>
        <c:majorUnit val="6"/>
        <c:majorTimeUnit val="months"/>
      </c:dateAx>
      <c:valAx>
        <c:axId val="1180280960"/>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crossAx val="1851824304"/>
        <c:crosses val="autoZero"/>
        <c:crossBetween val="midCat"/>
      </c:valAx>
      <c:spPr>
        <a:noFill/>
        <a:ln>
          <a:noFill/>
        </a:ln>
        <a:effectLst/>
      </c:spPr>
    </c:plotArea>
    <c:legend>
      <c:legendPos val="b"/>
      <c:layout>
        <c:manualLayout>
          <c:xMode val="edge"/>
          <c:yMode val="edge"/>
          <c:x val="6.944524604581487E-3"/>
          <c:y val="0.85749709853376888"/>
          <c:w val="0.98087534869659621"/>
          <c:h val="0.12391986075888554"/>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strRef>
          <c:f>'Board Chart'!$D$1</c:f>
          <c:strCache>
            <c:ptCount val="1"/>
            <c:pt idx="0">
              <c:v>Cancelled Planned Operations by Reason - Month ending 31 May 2024</c:v>
            </c:pt>
          </c:strCache>
        </c:strRef>
      </c:tx>
      <c:overlay val="0"/>
    </c:title>
    <c:autoTitleDeleted val="0"/>
    <c:plotArea>
      <c:layout>
        <c:manualLayout>
          <c:layoutTarget val="inner"/>
          <c:xMode val="edge"/>
          <c:yMode val="edge"/>
          <c:x val="9.8608715449970089E-2"/>
          <c:y val="0.14212843527663596"/>
          <c:w val="0.89489094864974494"/>
          <c:h val="0.59456198340434718"/>
        </c:manualLayout>
      </c:layout>
      <c:barChart>
        <c:barDir val="col"/>
        <c:grouping val="stacked"/>
        <c:varyColors val="0"/>
        <c:ser>
          <c:idx val="1"/>
          <c:order val="0"/>
          <c:tx>
            <c:v>Non-clinical/ Capacity Reason</c:v>
          </c:tx>
          <c:spPr>
            <a:solidFill>
              <a:schemeClr val="accent6"/>
            </a:solidFill>
          </c:spPr>
          <c:invertIfNegative val="0"/>
          <c:cat>
            <c:strRef>
              <c:f>'Board Chart'!$C$28:$R$28</c:f>
              <c:strCache>
                <c:ptCount val="16"/>
                <c:pt idx="0">
                  <c:v>NHS Scotland </c:v>
                </c:pt>
                <c:pt idx="1">
                  <c:v>NHS Ayrshire &amp; Arran</c:v>
                </c:pt>
                <c:pt idx="2">
                  <c:v>NHS Borders</c:v>
                </c:pt>
                <c:pt idx="3">
                  <c:v>NHS Dumfries &amp; Galloway</c:v>
                </c:pt>
                <c:pt idx="4">
                  <c:v>NHS Fife</c:v>
                </c:pt>
                <c:pt idx="5">
                  <c:v>NHS Forth Valley</c:v>
                </c:pt>
                <c:pt idx="6">
                  <c:v>NHS Grampian</c:v>
                </c:pt>
                <c:pt idx="7">
                  <c:v>NHS Greater Glasgow &amp; Clyde</c:v>
                </c:pt>
                <c:pt idx="8">
                  <c:v>NHS Highland</c:v>
                </c:pt>
                <c:pt idx="9">
                  <c:v>NHS Lanarkshire</c:v>
                </c:pt>
                <c:pt idx="10">
                  <c:v>NHS Lothian</c:v>
                </c:pt>
                <c:pt idx="11">
                  <c:v>NHS Orkney</c:v>
                </c:pt>
                <c:pt idx="12">
                  <c:v>NHS Shetland</c:v>
                </c:pt>
                <c:pt idx="13">
                  <c:v>NHS Tayside</c:v>
                </c:pt>
                <c:pt idx="14">
                  <c:v>NHS Western Isles</c:v>
                </c:pt>
                <c:pt idx="15">
                  <c:v>Golden Jubilee National Hospital</c:v>
                </c:pt>
              </c:strCache>
            </c:strRef>
          </c:cat>
          <c:val>
            <c:numRef>
              <c:f>'Board Chart'!$C$39:$R$39</c:f>
              <c:numCache>
                <c:formatCode>0.0%</c:formatCode>
                <c:ptCount val="16"/>
                <c:pt idx="0">
                  <c:v>1.7967806056826598E-2</c:v>
                </c:pt>
                <c:pt idx="1">
                  <c:v>1.9801980198019802E-2</c:v>
                </c:pt>
                <c:pt idx="2">
                  <c:v>7.0844686648501368E-2</c:v>
                </c:pt>
                <c:pt idx="3">
                  <c:v>1.2057272042200452E-2</c:v>
                </c:pt>
                <c:pt idx="4">
                  <c:v>1.546738399462004E-2</c:v>
                </c:pt>
                <c:pt idx="5">
                  <c:v>1.5311004784688996E-2</c:v>
                </c:pt>
                <c:pt idx="6">
                  <c:v>2.8347143480156999E-2</c:v>
                </c:pt>
                <c:pt idx="7">
                  <c:v>1.2003000750187547E-2</c:v>
                </c:pt>
                <c:pt idx="8">
                  <c:v>1.507537688442211E-2</c:v>
                </c:pt>
                <c:pt idx="9">
                  <c:v>1.3199577613516367E-2</c:v>
                </c:pt>
                <c:pt idx="10">
                  <c:v>3.5324015247776369E-2</c:v>
                </c:pt>
                <c:pt idx="11">
                  <c:v>4.048582995951417E-3</c:v>
                </c:pt>
                <c:pt idx="12">
                  <c:v>0</c:v>
                </c:pt>
                <c:pt idx="13">
                  <c:v>2.5947067981318111E-3</c:v>
                </c:pt>
                <c:pt idx="14">
                  <c:v>0</c:v>
                </c:pt>
                <c:pt idx="15">
                  <c:v>1.1419870574800152E-2</c:v>
                </c:pt>
              </c:numCache>
            </c:numRef>
          </c:val>
          <c:extLst>
            <c:ext xmlns:c16="http://schemas.microsoft.com/office/drawing/2014/chart" uri="{C3380CC4-5D6E-409C-BE32-E72D297353CC}">
              <c16:uniqueId val="{00000000-74A5-45ED-97E5-E2EB0CDE967A}"/>
            </c:ext>
          </c:extLst>
        </c:ser>
        <c:ser>
          <c:idx val="2"/>
          <c:order val="1"/>
          <c:tx>
            <c:v>Cancelled by Patient</c:v>
          </c:tx>
          <c:spPr>
            <a:solidFill>
              <a:schemeClr val="accent5"/>
            </a:solidFill>
          </c:spPr>
          <c:invertIfNegative val="0"/>
          <c:cat>
            <c:strRef>
              <c:f>'Board Chart'!$C$28:$R$28</c:f>
              <c:strCache>
                <c:ptCount val="16"/>
                <c:pt idx="0">
                  <c:v>NHS Scotland </c:v>
                </c:pt>
                <c:pt idx="1">
                  <c:v>NHS Ayrshire &amp; Arran</c:v>
                </c:pt>
                <c:pt idx="2">
                  <c:v>NHS Borders</c:v>
                </c:pt>
                <c:pt idx="3">
                  <c:v>NHS Dumfries &amp; Galloway</c:v>
                </c:pt>
                <c:pt idx="4">
                  <c:v>NHS Fife</c:v>
                </c:pt>
                <c:pt idx="5">
                  <c:v>NHS Forth Valley</c:v>
                </c:pt>
                <c:pt idx="6">
                  <c:v>NHS Grampian</c:v>
                </c:pt>
                <c:pt idx="7">
                  <c:v>NHS Greater Glasgow &amp; Clyde</c:v>
                </c:pt>
                <c:pt idx="8">
                  <c:v>NHS Highland</c:v>
                </c:pt>
                <c:pt idx="9">
                  <c:v>NHS Lanarkshire</c:v>
                </c:pt>
                <c:pt idx="10">
                  <c:v>NHS Lothian</c:v>
                </c:pt>
                <c:pt idx="11">
                  <c:v>NHS Orkney</c:v>
                </c:pt>
                <c:pt idx="12">
                  <c:v>NHS Shetland</c:v>
                </c:pt>
                <c:pt idx="13">
                  <c:v>NHS Tayside</c:v>
                </c:pt>
                <c:pt idx="14">
                  <c:v>NHS Western Isles</c:v>
                </c:pt>
                <c:pt idx="15">
                  <c:v>Golden Jubilee National Hospital</c:v>
                </c:pt>
              </c:strCache>
            </c:strRef>
          </c:cat>
          <c:val>
            <c:numRef>
              <c:f>'Board Chart'!$C$40:$R$40</c:f>
              <c:numCache>
                <c:formatCode>0.0%</c:formatCode>
                <c:ptCount val="16"/>
                <c:pt idx="0">
                  <c:v>2.8686128541918383E-2</c:v>
                </c:pt>
                <c:pt idx="1">
                  <c:v>2.8382838283828381E-2</c:v>
                </c:pt>
                <c:pt idx="2">
                  <c:v>1.0899182561307902E-2</c:v>
                </c:pt>
                <c:pt idx="3">
                  <c:v>4.1446872645064053E-2</c:v>
                </c:pt>
                <c:pt idx="4">
                  <c:v>1.7484868863483525E-2</c:v>
                </c:pt>
                <c:pt idx="5">
                  <c:v>2.8708133971291867E-2</c:v>
                </c:pt>
                <c:pt idx="6">
                  <c:v>3.4888791975577843E-2</c:v>
                </c:pt>
                <c:pt idx="7">
                  <c:v>2.1380345086271568E-2</c:v>
                </c:pt>
                <c:pt idx="8">
                  <c:v>3.2304379038047379E-2</c:v>
                </c:pt>
                <c:pt idx="9">
                  <c:v>3.8014783526927137E-2</c:v>
                </c:pt>
                <c:pt idx="10">
                  <c:v>3.7357052096569247E-2</c:v>
                </c:pt>
                <c:pt idx="11">
                  <c:v>1.6194331983805668E-2</c:v>
                </c:pt>
                <c:pt idx="12">
                  <c:v>2.9585798816568046E-2</c:v>
                </c:pt>
                <c:pt idx="13">
                  <c:v>1.5049299429164505E-2</c:v>
                </c:pt>
                <c:pt idx="14">
                  <c:v>1.0101010101010102E-2</c:v>
                </c:pt>
                <c:pt idx="15">
                  <c:v>3.0833650551960412E-2</c:v>
                </c:pt>
              </c:numCache>
            </c:numRef>
          </c:val>
          <c:extLst>
            <c:ext xmlns:c16="http://schemas.microsoft.com/office/drawing/2014/chart" uri="{C3380CC4-5D6E-409C-BE32-E72D297353CC}">
              <c16:uniqueId val="{00000001-74A5-45ED-97E5-E2EB0CDE967A}"/>
            </c:ext>
          </c:extLst>
        </c:ser>
        <c:ser>
          <c:idx val="0"/>
          <c:order val="2"/>
          <c:tx>
            <c:v>Clinical Reason</c:v>
          </c:tx>
          <c:spPr>
            <a:solidFill>
              <a:schemeClr val="accent4"/>
            </a:solidFill>
          </c:spPr>
          <c:invertIfNegative val="0"/>
          <c:cat>
            <c:strRef>
              <c:f>'Board Chart'!$C$28:$R$28</c:f>
              <c:strCache>
                <c:ptCount val="16"/>
                <c:pt idx="0">
                  <c:v>NHS Scotland </c:v>
                </c:pt>
                <c:pt idx="1">
                  <c:v>NHS Ayrshire &amp; Arran</c:v>
                </c:pt>
                <c:pt idx="2">
                  <c:v>NHS Borders</c:v>
                </c:pt>
                <c:pt idx="3">
                  <c:v>NHS Dumfries &amp; Galloway</c:v>
                </c:pt>
                <c:pt idx="4">
                  <c:v>NHS Fife</c:v>
                </c:pt>
                <c:pt idx="5">
                  <c:v>NHS Forth Valley</c:v>
                </c:pt>
                <c:pt idx="6">
                  <c:v>NHS Grampian</c:v>
                </c:pt>
                <c:pt idx="7">
                  <c:v>NHS Greater Glasgow &amp; Clyde</c:v>
                </c:pt>
                <c:pt idx="8">
                  <c:v>NHS Highland</c:v>
                </c:pt>
                <c:pt idx="9">
                  <c:v>NHS Lanarkshire</c:v>
                </c:pt>
                <c:pt idx="10">
                  <c:v>NHS Lothian</c:v>
                </c:pt>
                <c:pt idx="11">
                  <c:v>NHS Orkney</c:v>
                </c:pt>
                <c:pt idx="12">
                  <c:v>NHS Shetland</c:v>
                </c:pt>
                <c:pt idx="13">
                  <c:v>NHS Tayside</c:v>
                </c:pt>
                <c:pt idx="14">
                  <c:v>NHS Western Isles</c:v>
                </c:pt>
                <c:pt idx="15">
                  <c:v>Golden Jubilee National Hospital</c:v>
                </c:pt>
              </c:strCache>
            </c:strRef>
          </c:cat>
          <c:val>
            <c:numRef>
              <c:f>'Board Chart'!$C$38:$R$38</c:f>
              <c:numCache>
                <c:formatCode>0.0%</c:formatCode>
                <c:ptCount val="16"/>
                <c:pt idx="0">
                  <c:v>2.9777448649491368E-2</c:v>
                </c:pt>
                <c:pt idx="1">
                  <c:v>5.4785478547854788E-2</c:v>
                </c:pt>
                <c:pt idx="2">
                  <c:v>8.1743869209809257E-3</c:v>
                </c:pt>
                <c:pt idx="3">
                  <c:v>3.5418236623963831E-2</c:v>
                </c:pt>
                <c:pt idx="4">
                  <c:v>1.9502353732347006E-2</c:v>
                </c:pt>
                <c:pt idx="5">
                  <c:v>2.6794258373205742E-2</c:v>
                </c:pt>
                <c:pt idx="6">
                  <c:v>2.7474923680767552E-2</c:v>
                </c:pt>
                <c:pt idx="7">
                  <c:v>3.244561140285071E-2</c:v>
                </c:pt>
                <c:pt idx="8">
                  <c:v>2.3689877961234746E-2</c:v>
                </c:pt>
                <c:pt idx="9">
                  <c:v>1.5311510031678986E-2</c:v>
                </c:pt>
                <c:pt idx="10">
                  <c:v>3.6594663278271919E-2</c:v>
                </c:pt>
                <c:pt idx="11">
                  <c:v>4.048582995951417E-3</c:v>
                </c:pt>
                <c:pt idx="12">
                  <c:v>1.7751479289940829E-2</c:v>
                </c:pt>
                <c:pt idx="13">
                  <c:v>3.5806953814218993E-2</c:v>
                </c:pt>
                <c:pt idx="14">
                  <c:v>2.0202020202020204E-2</c:v>
                </c:pt>
                <c:pt idx="15">
                  <c:v>2.169775409212029E-2</c:v>
                </c:pt>
              </c:numCache>
            </c:numRef>
          </c:val>
          <c:extLst>
            <c:ext xmlns:c16="http://schemas.microsoft.com/office/drawing/2014/chart" uri="{C3380CC4-5D6E-409C-BE32-E72D297353CC}">
              <c16:uniqueId val="{00000002-74A5-45ED-97E5-E2EB0CDE967A}"/>
            </c:ext>
          </c:extLst>
        </c:ser>
        <c:ser>
          <c:idx val="3"/>
          <c:order val="3"/>
          <c:tx>
            <c:v>Other</c:v>
          </c:tx>
          <c:spPr>
            <a:solidFill>
              <a:schemeClr val="accent3"/>
            </a:solidFill>
          </c:spPr>
          <c:invertIfNegative val="0"/>
          <c:cat>
            <c:strRef>
              <c:f>'Board Chart'!$C$28:$R$28</c:f>
              <c:strCache>
                <c:ptCount val="16"/>
                <c:pt idx="0">
                  <c:v>NHS Scotland </c:v>
                </c:pt>
                <c:pt idx="1">
                  <c:v>NHS Ayrshire &amp; Arran</c:v>
                </c:pt>
                <c:pt idx="2">
                  <c:v>NHS Borders</c:v>
                </c:pt>
                <c:pt idx="3">
                  <c:v>NHS Dumfries &amp; Galloway</c:v>
                </c:pt>
                <c:pt idx="4">
                  <c:v>NHS Fife</c:v>
                </c:pt>
                <c:pt idx="5">
                  <c:v>NHS Forth Valley</c:v>
                </c:pt>
                <c:pt idx="6">
                  <c:v>NHS Grampian</c:v>
                </c:pt>
                <c:pt idx="7">
                  <c:v>NHS Greater Glasgow &amp; Clyde</c:v>
                </c:pt>
                <c:pt idx="8">
                  <c:v>NHS Highland</c:v>
                </c:pt>
                <c:pt idx="9">
                  <c:v>NHS Lanarkshire</c:v>
                </c:pt>
                <c:pt idx="10">
                  <c:v>NHS Lothian</c:v>
                </c:pt>
                <c:pt idx="11">
                  <c:v>NHS Orkney</c:v>
                </c:pt>
                <c:pt idx="12">
                  <c:v>NHS Shetland</c:v>
                </c:pt>
                <c:pt idx="13">
                  <c:v>NHS Tayside</c:v>
                </c:pt>
                <c:pt idx="14">
                  <c:v>NHS Western Isles</c:v>
                </c:pt>
                <c:pt idx="15">
                  <c:v>Golden Jubilee National Hospital</c:v>
                </c:pt>
              </c:strCache>
            </c:strRef>
          </c:cat>
          <c:val>
            <c:numRef>
              <c:f>'Board Chart'!$C$41:$R$41</c:f>
              <c:numCache>
                <c:formatCode>0.0%</c:formatCode>
                <c:ptCount val="16"/>
                <c:pt idx="0">
                  <c:v>2.572397396422029E-3</c:v>
                </c:pt>
                <c:pt idx="1">
                  <c:v>0</c:v>
                </c:pt>
                <c:pt idx="2">
                  <c:v>0</c:v>
                </c:pt>
                <c:pt idx="3">
                  <c:v>1.5071590052750565E-3</c:v>
                </c:pt>
                <c:pt idx="4">
                  <c:v>0</c:v>
                </c:pt>
                <c:pt idx="5">
                  <c:v>9.5693779904306223E-4</c:v>
                </c:pt>
                <c:pt idx="6">
                  <c:v>2.1805494984736152E-3</c:v>
                </c:pt>
                <c:pt idx="7">
                  <c:v>1.5003750937734434E-3</c:v>
                </c:pt>
                <c:pt idx="8">
                  <c:v>0</c:v>
                </c:pt>
                <c:pt idx="9">
                  <c:v>3.6958817317845828E-3</c:v>
                </c:pt>
                <c:pt idx="10">
                  <c:v>1.2706480304955528E-3</c:v>
                </c:pt>
                <c:pt idx="11">
                  <c:v>4.8582995951417005E-2</c:v>
                </c:pt>
                <c:pt idx="12">
                  <c:v>0</c:v>
                </c:pt>
                <c:pt idx="13">
                  <c:v>1.2973533990659055E-2</c:v>
                </c:pt>
                <c:pt idx="14">
                  <c:v>1.0101010101010102E-2</c:v>
                </c:pt>
                <c:pt idx="15">
                  <c:v>0</c:v>
                </c:pt>
              </c:numCache>
            </c:numRef>
          </c:val>
          <c:extLst>
            <c:ext xmlns:c16="http://schemas.microsoft.com/office/drawing/2014/chart" uri="{C3380CC4-5D6E-409C-BE32-E72D297353CC}">
              <c16:uniqueId val="{00000003-74A5-45ED-97E5-E2EB0CDE967A}"/>
            </c:ext>
          </c:extLst>
        </c:ser>
        <c:dLbls>
          <c:showLegendKey val="0"/>
          <c:showVal val="0"/>
          <c:showCatName val="0"/>
          <c:showSerName val="0"/>
          <c:showPercent val="0"/>
          <c:showBubbleSize val="0"/>
        </c:dLbls>
        <c:gapWidth val="55"/>
        <c:overlap val="100"/>
        <c:axId val="96541696"/>
        <c:axId val="96547584"/>
      </c:barChart>
      <c:catAx>
        <c:axId val="96541696"/>
        <c:scaling>
          <c:orientation val="minMax"/>
        </c:scaling>
        <c:delete val="0"/>
        <c:axPos val="b"/>
        <c:numFmt formatCode="General" sourceLinked="1"/>
        <c:majorTickMark val="none"/>
        <c:minorTickMark val="none"/>
        <c:tickLblPos val="nextTo"/>
        <c:spPr>
          <a:ln>
            <a:solidFill>
              <a:schemeClr val="bg1">
                <a:lumMod val="85000"/>
                <a:alpha val="30000"/>
              </a:schemeClr>
            </a:solidFill>
          </a:ln>
        </c:spPr>
        <c:txPr>
          <a:bodyPr rot="0"/>
          <a:lstStyle/>
          <a:p>
            <a:pPr>
              <a:defRPr sz="1200"/>
            </a:pPr>
            <a:endParaRPr lang="en-US"/>
          </a:p>
        </c:txPr>
        <c:crossAx val="96547584"/>
        <c:crosses val="autoZero"/>
        <c:auto val="0"/>
        <c:lblAlgn val="ctr"/>
        <c:lblOffset val="100"/>
        <c:noMultiLvlLbl val="0"/>
      </c:catAx>
      <c:valAx>
        <c:axId val="96547584"/>
        <c:scaling>
          <c:orientation val="minMax"/>
          <c:max val="0.2"/>
        </c:scaling>
        <c:delete val="0"/>
        <c:axPos val="l"/>
        <c:title>
          <c:tx>
            <c:rich>
              <a:bodyPr rot="0" vert="horz"/>
              <a:lstStyle/>
              <a:p>
                <a:pPr>
                  <a:defRPr sz="1200"/>
                </a:pPr>
                <a:r>
                  <a:rPr lang="en-GB" sz="1200"/>
                  <a:t>Percentage</a:t>
                </a:r>
                <a:r>
                  <a:rPr lang="en-GB" sz="1200" baseline="0"/>
                  <a:t> of </a:t>
                </a:r>
              </a:p>
              <a:p>
                <a:pPr>
                  <a:defRPr sz="1200"/>
                </a:pPr>
                <a:r>
                  <a:rPr lang="en-GB" sz="1200" baseline="0"/>
                  <a:t>total planned </a:t>
                </a:r>
              </a:p>
              <a:p>
                <a:pPr>
                  <a:defRPr sz="1200"/>
                </a:pPr>
                <a:r>
                  <a:rPr lang="en-GB" sz="1200" baseline="0"/>
                  <a:t>operations</a:t>
                </a:r>
                <a:endParaRPr lang="en-GB" sz="1200"/>
              </a:p>
            </c:rich>
          </c:tx>
          <c:layout>
            <c:manualLayout>
              <c:xMode val="edge"/>
              <c:yMode val="edge"/>
              <c:x val="5.81019309055519E-3"/>
              <c:y val="0.31557823950077585"/>
            </c:manualLayout>
          </c:layout>
          <c:overlay val="0"/>
        </c:title>
        <c:numFmt formatCode="0%" sourceLinked="0"/>
        <c:majorTickMark val="none"/>
        <c:minorTickMark val="none"/>
        <c:tickLblPos val="nextTo"/>
        <c:spPr>
          <a:ln>
            <a:solidFill>
              <a:schemeClr val="bg1">
                <a:lumMod val="85000"/>
                <a:alpha val="30000"/>
              </a:schemeClr>
            </a:solidFill>
          </a:ln>
        </c:spPr>
        <c:txPr>
          <a:bodyPr/>
          <a:lstStyle/>
          <a:p>
            <a:pPr>
              <a:defRPr sz="1400"/>
            </a:pPr>
            <a:endParaRPr lang="en-US"/>
          </a:p>
        </c:txPr>
        <c:crossAx val="96541696"/>
        <c:crosses val="autoZero"/>
        <c:crossBetween val="between"/>
        <c:majorUnit val="5.000000000000001E-2"/>
      </c:valAx>
      <c:spPr>
        <a:ln>
          <a:noFill/>
        </a:ln>
      </c:spPr>
    </c:plotArea>
    <c:legend>
      <c:legendPos val="r"/>
      <c:layout>
        <c:manualLayout>
          <c:xMode val="edge"/>
          <c:yMode val="edge"/>
          <c:x val="0.32805927959782971"/>
          <c:y val="0.90233042475056957"/>
          <c:w val="0.43628387541428237"/>
          <c:h val="8.6286136184112266E-2"/>
        </c:manualLayout>
      </c:layout>
      <c:overlay val="0"/>
      <c:txPr>
        <a:bodyPr/>
        <a:lstStyle/>
        <a:p>
          <a:pPr>
            <a:defRPr sz="1200"/>
          </a:pPr>
          <a:endParaRPr lang="en-US"/>
        </a:p>
      </c:txPr>
    </c:legend>
    <c:plotVisOnly val="1"/>
    <c:dispBlanksAs val="gap"/>
    <c:showDLblsOverMax val="0"/>
  </c:chart>
  <c:spPr>
    <a:ln>
      <a:noFill/>
    </a:ln>
  </c:spPr>
  <c:printSettings>
    <c:headerFooter/>
    <c:pageMargins b="0.75000000000001465" l="0.70000000000000062" r="0.70000000000000062" t="0.7500000000000146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pPr>
            <a:r>
              <a:rPr lang="en-GB" sz="1400"/>
              <a:t>Cancelled</a:t>
            </a:r>
            <a:r>
              <a:rPr lang="en-GB" sz="1400" baseline="0"/>
              <a:t> Planned Operations by Reason in NHS Scotland during August 2017</a:t>
            </a:r>
          </a:p>
        </c:rich>
      </c:tx>
      <c:layout>
        <c:manualLayout>
          <c:xMode val="edge"/>
          <c:yMode val="edge"/>
          <c:x val="0.18022222222222786"/>
          <c:y val="0"/>
        </c:manualLayout>
      </c:layout>
      <c:overlay val="0"/>
    </c:title>
    <c:autoTitleDeleted val="0"/>
    <c:plotArea>
      <c:layout/>
      <c:pieChart>
        <c:varyColors val="1"/>
        <c:ser>
          <c:idx val="0"/>
          <c:order val="0"/>
          <c:spPr>
            <a:ln>
              <a:solidFill>
                <a:schemeClr val="bg1">
                  <a:lumMod val="50000"/>
                </a:schemeClr>
              </a:solidFill>
            </a:ln>
          </c:spPr>
          <c:dPt>
            <c:idx val="0"/>
            <c:bubble3D val="0"/>
            <c:spPr>
              <a:solidFill>
                <a:srgbClr val="092869"/>
              </a:solidFill>
              <a:ln>
                <a:solidFill>
                  <a:schemeClr val="bg1">
                    <a:lumMod val="50000"/>
                  </a:schemeClr>
                </a:solidFill>
              </a:ln>
            </c:spPr>
            <c:extLst>
              <c:ext xmlns:c16="http://schemas.microsoft.com/office/drawing/2014/chart" uri="{C3380CC4-5D6E-409C-BE32-E72D297353CC}">
                <c16:uniqueId val="{00000000-9F38-47C2-A41F-2686F1185EFF}"/>
              </c:ext>
            </c:extLst>
          </c:dPt>
          <c:dPt>
            <c:idx val="1"/>
            <c:bubble3D val="0"/>
            <c:spPr>
              <a:solidFill>
                <a:srgbClr val="376092"/>
              </a:solidFill>
              <a:ln>
                <a:solidFill>
                  <a:schemeClr val="bg1">
                    <a:lumMod val="50000"/>
                  </a:schemeClr>
                </a:solidFill>
              </a:ln>
            </c:spPr>
            <c:extLst>
              <c:ext xmlns:c16="http://schemas.microsoft.com/office/drawing/2014/chart" uri="{C3380CC4-5D6E-409C-BE32-E72D297353CC}">
                <c16:uniqueId val="{00000001-9F38-47C2-A41F-2686F1185EFF}"/>
              </c:ext>
            </c:extLst>
          </c:dPt>
          <c:dPt>
            <c:idx val="2"/>
            <c:bubble3D val="0"/>
            <c:spPr>
              <a:solidFill>
                <a:srgbClr val="0391BF"/>
              </a:solidFill>
              <a:ln>
                <a:solidFill>
                  <a:schemeClr val="bg1">
                    <a:lumMod val="50000"/>
                  </a:schemeClr>
                </a:solidFill>
              </a:ln>
            </c:spPr>
            <c:extLst>
              <c:ext xmlns:c16="http://schemas.microsoft.com/office/drawing/2014/chart" uri="{C3380CC4-5D6E-409C-BE32-E72D297353CC}">
                <c16:uniqueId val="{00000002-9F38-47C2-A41F-2686F1185EFF}"/>
              </c:ext>
            </c:extLst>
          </c:dPt>
          <c:dPt>
            <c:idx val="3"/>
            <c:bubble3D val="0"/>
            <c:spPr>
              <a:solidFill>
                <a:srgbClr val="B9CDE5"/>
              </a:solidFill>
              <a:ln>
                <a:solidFill>
                  <a:schemeClr val="bg1">
                    <a:lumMod val="50000"/>
                  </a:schemeClr>
                </a:solidFill>
              </a:ln>
            </c:spPr>
            <c:extLst>
              <c:ext xmlns:c16="http://schemas.microsoft.com/office/drawing/2014/chart" uri="{C3380CC4-5D6E-409C-BE32-E72D297353CC}">
                <c16:uniqueId val="{00000003-9F38-47C2-A41F-2686F1185EFF}"/>
              </c:ext>
            </c:extLst>
          </c:dPt>
          <c:cat>
            <c:strRef>
              <c:f>Sheet1!$J$11:$J$14</c:f>
              <c:strCache>
                <c:ptCount val="4"/>
                <c:pt idx="0">
                  <c:v>Cancellation based on clinical reason by hospital</c:v>
                </c:pt>
                <c:pt idx="1">
                  <c:v>Cancellation based on capacity or non-clinical reason by hospital</c:v>
                </c:pt>
                <c:pt idx="2">
                  <c:v>Cancelled by Patient</c:v>
                </c:pt>
                <c:pt idx="3">
                  <c:v>Other reason</c:v>
                </c:pt>
              </c:strCache>
            </c:strRef>
          </c:cat>
          <c:val>
            <c:numRef>
              <c:f>Sheet1!$K$11:$K$14</c:f>
              <c:numCache>
                <c:formatCode>General</c:formatCode>
                <c:ptCount val="4"/>
                <c:pt idx="0">
                  <c:v>966</c:v>
                </c:pt>
                <c:pt idx="1">
                  <c:v>523</c:v>
                </c:pt>
                <c:pt idx="2">
                  <c:v>1013</c:v>
                </c:pt>
                <c:pt idx="3">
                  <c:v>79</c:v>
                </c:pt>
              </c:numCache>
            </c:numRef>
          </c:val>
          <c:extLst>
            <c:ext xmlns:c16="http://schemas.microsoft.com/office/drawing/2014/chart" uri="{C3380CC4-5D6E-409C-BE32-E72D297353CC}">
              <c16:uniqueId val="{00000004-9F38-47C2-A41F-2686F1185EFF}"/>
            </c:ext>
          </c:extLst>
        </c:ser>
        <c:dLbls>
          <c:showLegendKey val="0"/>
          <c:showVal val="0"/>
          <c:showCatName val="0"/>
          <c:showSerName val="0"/>
          <c:showPercent val="0"/>
          <c:showBubbleSize val="0"/>
          <c:showLeaderLines val="1"/>
        </c:dLbls>
        <c:firstSliceAng val="0"/>
      </c:pieChart>
    </c:plotArea>
    <c:legend>
      <c:legendPos val="r"/>
      <c:overlay val="0"/>
    </c:legend>
    <c:plotVisOnly val="1"/>
    <c:dispBlanksAs val="zero"/>
    <c:showDLblsOverMax val="0"/>
  </c:chart>
  <c:printSettings>
    <c:headerFooter/>
    <c:pageMargins b="0.75000000000001465" l="0.70000000000000062" r="0.70000000000000062" t="0.75000000000001465" header="0.30000000000000032" footer="0.30000000000000032"/>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3</xdr:col>
      <xdr:colOff>533400</xdr:colOff>
      <xdr:row>3</xdr:row>
      <xdr:rowOff>28575</xdr:rowOff>
    </xdr:from>
    <xdr:to>
      <xdr:col>6</xdr:col>
      <xdr:colOff>48896</xdr:colOff>
      <xdr:row>6</xdr:row>
      <xdr:rowOff>19050</xdr:rowOff>
    </xdr:to>
    <xdr:pic>
      <xdr:nvPicPr>
        <xdr:cNvPr id="4" name="Picture 3" descr="Public Health Scotland logo">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334375" y="219075"/>
          <a:ext cx="1506221" cy="6286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21165</xdr:colOff>
      <xdr:row>9</xdr:row>
      <xdr:rowOff>105833</xdr:rowOff>
    </xdr:from>
    <xdr:to>
      <xdr:col>26</xdr:col>
      <xdr:colOff>180975</xdr:colOff>
      <xdr:row>27</xdr:row>
      <xdr:rowOff>169333</xdr:rowOff>
    </xdr:to>
    <xdr:graphicFrame macro="">
      <xdr:nvGraphicFramePr>
        <xdr:cNvPr id="2" name="Chart 1">
          <a:extLst>
            <a:ext uri="{FF2B5EF4-FFF2-40B4-BE49-F238E27FC236}">
              <a16:creationId xmlns:a16="http://schemas.microsoft.com/office/drawing/2014/main" id="{00000000-0008-0000-0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3</xdr:col>
          <xdr:colOff>120650</xdr:colOff>
          <xdr:row>7</xdr:row>
          <xdr:rowOff>0</xdr:rowOff>
        </xdr:from>
        <xdr:to>
          <xdr:col>6</xdr:col>
          <xdr:colOff>527050</xdr:colOff>
          <xdr:row>8</xdr:row>
          <xdr:rowOff>44450</xdr:rowOff>
        </xdr:to>
        <xdr:sp macro="" textlink="">
          <xdr:nvSpPr>
            <xdr:cNvPr id="4097" name="ComboBox1"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xdr:col>
      <xdr:colOff>47625</xdr:colOff>
      <xdr:row>6</xdr:row>
      <xdr:rowOff>71436</xdr:rowOff>
    </xdr:from>
    <xdr:to>
      <xdr:col>22</xdr:col>
      <xdr:colOff>247650</xdr:colOff>
      <xdr:row>27</xdr:row>
      <xdr:rowOff>171449</xdr:rowOff>
    </xdr:to>
    <xdr:graphicFrame macro="">
      <xdr:nvGraphicFramePr>
        <xdr:cNvPr id="3" name="Chart 2">
          <a:extLst>
            <a:ext uri="{FF2B5EF4-FFF2-40B4-BE49-F238E27FC236}">
              <a16:creationId xmlns:a16="http://schemas.microsoft.com/office/drawing/2014/main" id="{00000000-0008-0000-05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219074</xdr:colOff>
      <xdr:row>3</xdr:row>
      <xdr:rowOff>79375</xdr:rowOff>
    </xdr:from>
    <xdr:to>
      <xdr:col>17</xdr:col>
      <xdr:colOff>804333</xdr:colOff>
      <xdr:row>26</xdr:row>
      <xdr:rowOff>146050</xdr:rowOff>
    </xdr:to>
    <xdr:graphicFrame macro="">
      <xdr:nvGraphicFramePr>
        <xdr:cNvPr id="2" name="Chart 1" descr="Provides information on the total percentage of patients in NHS Scotland who had their Planned Operation Cancelled in August 2019, split by health board of treatment. The total percentage is subdivided into clinical reasons, non clinical/capacity, cancelled by patient and other reason.">
          <a:extLst>
            <a:ext uri="{FF2B5EF4-FFF2-40B4-BE49-F238E27FC236}">
              <a16:creationId xmlns:a16="http://schemas.microsoft.com/office/drawing/2014/main" id="{00000000-0008-0000-0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xdr:col>
      <xdr:colOff>266700</xdr:colOff>
      <xdr:row>7</xdr:row>
      <xdr:rowOff>133350</xdr:rowOff>
    </xdr:from>
    <xdr:to>
      <xdr:col>12</xdr:col>
      <xdr:colOff>514350</xdr:colOff>
      <xdr:row>28</xdr:row>
      <xdr:rowOff>95250</xdr:rowOff>
    </xdr:to>
    <xdr:graphicFrame macro="">
      <xdr:nvGraphicFramePr>
        <xdr:cNvPr id="2" name="Chart 1">
          <a:extLst>
            <a:ext uri="{FF2B5EF4-FFF2-40B4-BE49-F238E27FC236}">
              <a16:creationId xmlns:a16="http://schemas.microsoft.com/office/drawing/2014/main" id="{00000000-0008-0000-07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scene3d>
          <a:camera prst="orthographicFront">
            <a:rot lat="0" lon="0" rev="5400000"/>
          </a:camera>
          <a:lightRig rig="threePt" dir="t"/>
        </a:scene3d>
      </a:spPr>
      <a:bodyPr vertOverflow="clip" wrap="none" rtlCol="0"/>
      <a:lstStyle>
        <a:defPPr>
          <a:defRPr sz="1000" b="1"/>
        </a:defPPr>
      </a:lstStyle>
    </a:tx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control" Target="../activeX/activeX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1"/>
  <dimension ref="A1:N55"/>
  <sheetViews>
    <sheetView showGridLines="0" tabSelected="1" zoomScaleNormal="100" workbookViewId="0"/>
  </sheetViews>
  <sheetFormatPr defaultColWidth="9.453125" defaultRowHeight="14.5" x14ac:dyDescent="0.35"/>
  <cols>
    <col min="1" max="1" width="3.453125" style="15" customWidth="1"/>
    <col min="2" max="2" width="104.08984375" style="15" customWidth="1"/>
    <col min="3" max="3" width="9.453125" style="15"/>
    <col min="4" max="4" width="10" style="15" customWidth="1"/>
    <col min="5" max="5" width="9.453125" style="15"/>
    <col min="6" max="6" width="10.453125" style="15" customWidth="1"/>
    <col min="7" max="10" width="9.453125" style="15"/>
    <col min="11" max="11" width="15.453125" style="15" customWidth="1"/>
    <col min="12" max="16384" width="9.453125" style="15"/>
  </cols>
  <sheetData>
    <row r="1" spans="1:11" ht="23.5" x14ac:dyDescent="0.55000000000000004">
      <c r="A1" s="92" t="s">
        <v>0</v>
      </c>
      <c r="B1" s="92"/>
    </row>
    <row r="2" spans="1:11" x14ac:dyDescent="0.35">
      <c r="A2" s="87" t="str">
        <f>"Month ending "&amp;TEXT(EOMONTH(MAX('Publication Table'!B8),0),"DD MMMM YYYY")</f>
        <v>Month ending 31 May 2024</v>
      </c>
      <c r="B2" s="87"/>
    </row>
    <row r="3" spans="1:11" x14ac:dyDescent="0.35">
      <c r="A3" s="14"/>
      <c r="B3" s="14"/>
      <c r="C3" s="14"/>
      <c r="D3" s="14"/>
      <c r="E3" s="14"/>
      <c r="F3" s="14"/>
      <c r="G3" s="14"/>
      <c r="H3" s="14"/>
      <c r="I3" s="14"/>
      <c r="J3" s="14"/>
      <c r="K3" s="14"/>
    </row>
    <row r="4" spans="1:11" ht="20" x14ac:dyDescent="0.4">
      <c r="A4" s="14"/>
      <c r="B4" s="114" t="s">
        <v>206</v>
      </c>
      <c r="C4" s="14"/>
      <c r="D4" s="14"/>
      <c r="E4" s="14"/>
      <c r="F4" s="14"/>
      <c r="G4" s="14"/>
      <c r="H4" s="14"/>
      <c r="I4" s="14"/>
      <c r="J4" s="14"/>
      <c r="K4" s="14"/>
    </row>
    <row r="5" spans="1:11" x14ac:dyDescent="0.35">
      <c r="A5" s="14"/>
      <c r="B5" s="99" t="s">
        <v>207</v>
      </c>
      <c r="C5" s="14"/>
      <c r="D5" s="14"/>
      <c r="E5" s="14"/>
      <c r="F5" s="14"/>
      <c r="G5" s="14"/>
      <c r="H5" s="14"/>
      <c r="I5" s="14"/>
      <c r="J5" s="14"/>
      <c r="K5" s="14"/>
    </row>
    <row r="6" spans="1:11" x14ac:dyDescent="0.35">
      <c r="A6" s="14"/>
      <c r="B6" s="99" t="s">
        <v>208</v>
      </c>
      <c r="C6" s="14"/>
      <c r="D6" s="14"/>
      <c r="E6" s="14"/>
      <c r="F6" s="14"/>
      <c r="G6" s="14"/>
      <c r="H6" s="14"/>
      <c r="I6" s="14"/>
      <c r="J6" s="14"/>
      <c r="K6" s="14"/>
    </row>
    <row r="7" spans="1:11" x14ac:dyDescent="0.35">
      <c r="A7" s="14"/>
      <c r="B7" s="99" t="s">
        <v>209</v>
      </c>
      <c r="C7" s="14"/>
      <c r="D7" s="14"/>
      <c r="E7" s="14"/>
      <c r="F7" s="14"/>
      <c r="G7" s="14"/>
      <c r="H7" s="14"/>
      <c r="I7" s="14"/>
      <c r="J7" s="14"/>
      <c r="K7" s="14"/>
    </row>
    <row r="8" spans="1:11" x14ac:dyDescent="0.35">
      <c r="A8" s="14"/>
      <c r="B8" s="99" t="s">
        <v>210</v>
      </c>
      <c r="C8" s="14"/>
      <c r="D8" s="14"/>
      <c r="E8" s="14"/>
      <c r="F8" s="14"/>
      <c r="G8" s="14"/>
      <c r="H8" s="14"/>
      <c r="I8" s="14"/>
      <c r="J8" s="14"/>
      <c r="K8" s="14"/>
    </row>
    <row r="9" spans="1:11" x14ac:dyDescent="0.35">
      <c r="A9" s="14"/>
      <c r="B9" s="14"/>
      <c r="C9" s="14"/>
      <c r="D9" s="14"/>
      <c r="E9" s="14"/>
      <c r="F9" s="14"/>
      <c r="G9" s="14"/>
      <c r="H9" s="14"/>
      <c r="I9" s="14"/>
      <c r="J9" s="14"/>
      <c r="K9" s="14"/>
    </row>
    <row r="10" spans="1:11" x14ac:dyDescent="0.35">
      <c r="A10" s="17" t="s">
        <v>111</v>
      </c>
      <c r="B10" s="18" t="s">
        <v>112</v>
      </c>
      <c r="C10" s="14"/>
      <c r="D10" s="14"/>
      <c r="E10" s="14"/>
      <c r="F10" s="14"/>
      <c r="G10" s="14"/>
      <c r="H10" s="14"/>
      <c r="I10" s="14"/>
      <c r="J10" s="14"/>
      <c r="K10" s="14"/>
    </row>
    <row r="11" spans="1:11" ht="25.5" customHeight="1" x14ac:dyDescent="0.35">
      <c r="B11" s="94" t="s">
        <v>113</v>
      </c>
      <c r="C11" s="14"/>
      <c r="D11" s="14"/>
      <c r="E11" s="14"/>
      <c r="F11" s="14"/>
      <c r="G11" s="14"/>
      <c r="H11" s="14"/>
      <c r="I11" s="122"/>
      <c r="J11" s="122"/>
      <c r="K11" s="122"/>
    </row>
    <row r="12" spans="1:11" ht="25.5" customHeight="1" x14ac:dyDescent="0.35">
      <c r="A12" s="21" t="s">
        <v>114</v>
      </c>
      <c r="B12" s="21" t="s">
        <v>115</v>
      </c>
      <c r="C12" s="14"/>
      <c r="D12" s="14"/>
      <c r="E12" s="14"/>
      <c r="F12" s="14"/>
      <c r="G12" s="14"/>
      <c r="H12" s="14"/>
      <c r="I12" s="122"/>
      <c r="J12" s="122"/>
      <c r="K12" s="122"/>
    </row>
    <row r="13" spans="1:11" x14ac:dyDescent="0.35">
      <c r="A13" s="21"/>
      <c r="B13" s="94" t="s">
        <v>116</v>
      </c>
      <c r="C13" s="14"/>
      <c r="D13" s="14"/>
      <c r="E13" s="14"/>
      <c r="F13" s="14"/>
      <c r="G13" s="14"/>
      <c r="H13" s="14"/>
      <c r="I13" s="14"/>
      <c r="J13" s="14"/>
      <c r="K13" s="14"/>
    </row>
    <row r="14" spans="1:11" ht="25.5" customHeight="1" x14ac:dyDescent="0.35">
      <c r="A14" s="21" t="s">
        <v>117</v>
      </c>
      <c r="B14" s="22" t="s">
        <v>118</v>
      </c>
      <c r="C14" s="14"/>
      <c r="D14" s="14"/>
      <c r="E14" s="14"/>
      <c r="F14" s="14"/>
      <c r="G14" s="14"/>
      <c r="H14" s="14"/>
      <c r="I14" s="14"/>
      <c r="J14" s="14"/>
      <c r="K14" s="14"/>
    </row>
    <row r="15" spans="1:11" s="20" customFormat="1" ht="14" x14ac:dyDescent="0.3">
      <c r="A15" s="21"/>
      <c r="B15" s="19" t="s">
        <v>119</v>
      </c>
      <c r="C15" s="19"/>
      <c r="D15" s="19"/>
      <c r="E15" s="19"/>
      <c r="F15" s="19"/>
      <c r="G15" s="19"/>
      <c r="H15" s="19"/>
      <c r="I15" s="19"/>
      <c r="J15" s="19"/>
      <c r="K15" s="19"/>
    </row>
    <row r="16" spans="1:11" s="20" customFormat="1" ht="14" x14ac:dyDescent="0.3">
      <c r="A16" s="21"/>
      <c r="B16" s="94" t="s">
        <v>120</v>
      </c>
      <c r="C16" s="94"/>
      <c r="D16" s="94"/>
      <c r="E16" s="94"/>
      <c r="F16" s="94"/>
      <c r="G16" s="94"/>
      <c r="H16" s="94"/>
      <c r="I16" s="94"/>
      <c r="J16" s="94"/>
      <c r="K16" s="94"/>
    </row>
    <row r="17" spans="1:11" s="20" customFormat="1" ht="25.5" customHeight="1" x14ac:dyDescent="0.3">
      <c r="A17" s="21" t="s">
        <v>121</v>
      </c>
      <c r="B17" s="22" t="s">
        <v>122</v>
      </c>
      <c r="C17" s="19"/>
      <c r="D17" s="19"/>
      <c r="E17" s="19"/>
      <c r="F17" s="19"/>
      <c r="G17" s="19"/>
      <c r="H17" s="19"/>
      <c r="I17" s="19"/>
      <c r="J17" s="19"/>
      <c r="K17" s="19"/>
    </row>
    <row r="18" spans="1:11" s="20" customFormat="1" ht="14" x14ac:dyDescent="0.3">
      <c r="A18" s="21"/>
      <c r="B18" s="19" t="s">
        <v>123</v>
      </c>
      <c r="C18" s="94"/>
      <c r="D18" s="94"/>
      <c r="E18" s="94"/>
      <c r="F18" s="94"/>
      <c r="G18" s="94"/>
      <c r="H18" s="94"/>
      <c r="I18" s="94"/>
      <c r="J18" s="94"/>
      <c r="K18" s="94"/>
    </row>
    <row r="19" spans="1:11" s="20" customFormat="1" ht="14" x14ac:dyDescent="0.3">
      <c r="A19" s="21"/>
      <c r="B19" s="19" t="s">
        <v>137</v>
      </c>
      <c r="C19" s="19"/>
      <c r="D19" s="19"/>
      <c r="E19" s="19"/>
      <c r="F19" s="19"/>
      <c r="G19" s="19"/>
      <c r="H19" s="19"/>
      <c r="I19" s="19"/>
      <c r="J19" s="19"/>
      <c r="K19" s="19"/>
    </row>
    <row r="20" spans="1:11" s="20" customFormat="1" ht="14" x14ac:dyDescent="0.3">
      <c r="A20" s="21"/>
      <c r="B20" s="19" t="s">
        <v>124</v>
      </c>
      <c r="C20" s="19"/>
      <c r="D20" s="19"/>
      <c r="E20" s="19"/>
      <c r="F20" s="19"/>
      <c r="G20" s="19"/>
      <c r="H20" s="19"/>
      <c r="I20" s="19"/>
      <c r="J20" s="19"/>
      <c r="K20" s="19"/>
    </row>
    <row r="21" spans="1:11" s="20" customFormat="1" ht="14" x14ac:dyDescent="0.3">
      <c r="A21" s="21"/>
      <c r="B21" s="19" t="s">
        <v>125</v>
      </c>
      <c r="C21" s="94"/>
      <c r="D21" s="94"/>
      <c r="E21" s="94"/>
      <c r="F21" s="94"/>
      <c r="G21" s="94"/>
      <c r="H21" s="94"/>
      <c r="I21" s="94"/>
      <c r="J21" s="94"/>
      <c r="K21" s="94"/>
    </row>
    <row r="22" spans="1:11" s="20" customFormat="1" ht="25" x14ac:dyDescent="0.3">
      <c r="A22" s="21"/>
      <c r="B22" s="94" t="s">
        <v>172</v>
      </c>
      <c r="C22" s="19"/>
      <c r="D22" s="19"/>
      <c r="E22" s="19"/>
      <c r="F22" s="19"/>
      <c r="G22" s="19"/>
      <c r="H22" s="19"/>
      <c r="I22" s="19"/>
      <c r="J22" s="19"/>
      <c r="K22" s="19"/>
    </row>
    <row r="23" spans="1:11" s="20" customFormat="1" ht="25.5" customHeight="1" x14ac:dyDescent="0.3">
      <c r="A23" s="21" t="s">
        <v>126</v>
      </c>
      <c r="B23" s="22" t="s">
        <v>127</v>
      </c>
      <c r="C23" s="19"/>
      <c r="D23" s="19"/>
      <c r="E23" s="19"/>
      <c r="F23" s="19"/>
      <c r="G23" s="19"/>
      <c r="H23" s="19"/>
      <c r="I23" s="19"/>
      <c r="J23" s="19"/>
      <c r="K23" s="19"/>
    </row>
    <row r="24" spans="1:11" s="20" customFormat="1" ht="14" x14ac:dyDescent="0.3">
      <c r="A24" s="21"/>
      <c r="B24" s="19" t="s">
        <v>128</v>
      </c>
      <c r="C24" s="19"/>
      <c r="D24" s="19"/>
      <c r="E24" s="19"/>
      <c r="F24" s="19"/>
      <c r="G24" s="19"/>
      <c r="H24" s="19"/>
      <c r="I24" s="19"/>
      <c r="J24" s="19"/>
      <c r="K24" s="19"/>
    </row>
    <row r="25" spans="1:11" s="20" customFormat="1" ht="14" x14ac:dyDescent="0.3">
      <c r="A25" s="21"/>
      <c r="B25" s="19" t="s">
        <v>129</v>
      </c>
      <c r="C25" s="19"/>
      <c r="D25" s="19"/>
      <c r="E25" s="19"/>
      <c r="F25" s="19"/>
      <c r="G25" s="19"/>
      <c r="H25" s="19"/>
      <c r="I25" s="19"/>
      <c r="J25" s="19"/>
      <c r="K25" s="19"/>
    </row>
    <row r="26" spans="1:11" s="20" customFormat="1" ht="14" x14ac:dyDescent="0.3">
      <c r="A26" s="21"/>
      <c r="B26" s="19" t="s">
        <v>130</v>
      </c>
      <c r="C26" s="19"/>
      <c r="D26" s="19"/>
      <c r="E26" s="19"/>
      <c r="F26" s="19"/>
      <c r="G26" s="19"/>
      <c r="H26" s="19"/>
      <c r="I26" s="19"/>
      <c r="J26" s="19"/>
      <c r="K26" s="19"/>
    </row>
    <row r="27" spans="1:11" s="20" customFormat="1" ht="14" x14ac:dyDescent="0.3">
      <c r="A27" s="21"/>
      <c r="B27" s="94" t="s">
        <v>131</v>
      </c>
      <c r="C27" s="94"/>
      <c r="D27" s="94"/>
      <c r="E27" s="94"/>
      <c r="F27" s="94"/>
      <c r="G27" s="94"/>
      <c r="H27" s="94"/>
      <c r="I27" s="94"/>
      <c r="J27" s="94"/>
      <c r="K27" s="94"/>
    </row>
    <row r="28" spans="1:11" s="20" customFormat="1" ht="25.5" customHeight="1" x14ac:dyDescent="0.3">
      <c r="A28" s="21" t="s">
        <v>132</v>
      </c>
      <c r="B28" s="22" t="s">
        <v>133</v>
      </c>
      <c r="C28" s="19"/>
      <c r="D28" s="19"/>
      <c r="E28" s="19"/>
      <c r="F28" s="19"/>
      <c r="G28" s="19"/>
      <c r="H28" s="19"/>
      <c r="I28" s="19"/>
      <c r="J28" s="19"/>
      <c r="K28" s="19"/>
    </row>
    <row r="29" spans="1:11" s="20" customFormat="1" ht="12.5" x14ac:dyDescent="0.25">
      <c r="A29" s="19"/>
      <c r="B29" s="19" t="s">
        <v>134</v>
      </c>
      <c r="C29" s="19"/>
      <c r="D29" s="19"/>
      <c r="E29" s="19"/>
      <c r="F29" s="19"/>
      <c r="G29" s="19"/>
      <c r="H29" s="19"/>
      <c r="I29" s="19"/>
      <c r="J29" s="19"/>
      <c r="K29" s="19"/>
    </row>
    <row r="30" spans="1:11" s="20" customFormat="1" ht="12.5" x14ac:dyDescent="0.25">
      <c r="A30" s="19"/>
      <c r="B30" s="19" t="s">
        <v>135</v>
      </c>
      <c r="C30" s="19"/>
      <c r="D30" s="19"/>
      <c r="E30" s="19"/>
      <c r="F30" s="19"/>
      <c r="G30" s="19"/>
      <c r="H30" s="19"/>
      <c r="I30" s="19"/>
      <c r="J30" s="19"/>
      <c r="K30" s="19"/>
    </row>
    <row r="31" spans="1:11" s="20" customFormat="1" ht="14" x14ac:dyDescent="0.3">
      <c r="A31" s="21"/>
      <c r="B31" s="94" t="s">
        <v>136</v>
      </c>
      <c r="C31" s="19"/>
      <c r="D31" s="19"/>
      <c r="E31" s="19"/>
      <c r="F31" s="19"/>
      <c r="G31" s="19"/>
      <c r="H31" s="19"/>
      <c r="I31" s="19"/>
      <c r="J31" s="19"/>
      <c r="K31" s="19"/>
    </row>
    <row r="32" spans="1:11" s="20" customFormat="1" ht="25.5" customHeight="1" x14ac:dyDescent="0.35">
      <c r="A32" s="16" t="s">
        <v>184</v>
      </c>
      <c r="B32" s="15"/>
      <c r="C32" s="94"/>
      <c r="D32" s="94"/>
      <c r="E32" s="94"/>
      <c r="F32" s="94"/>
      <c r="G32" s="94"/>
      <c r="H32" s="94"/>
      <c r="I32" s="94"/>
      <c r="J32" s="94"/>
      <c r="K32" s="94"/>
    </row>
    <row r="33" spans="1:14" s="20" customFormat="1" ht="25.5" customHeight="1" x14ac:dyDescent="0.25">
      <c r="A33" s="17" t="s">
        <v>185</v>
      </c>
      <c r="B33" s="80" t="s">
        <v>199</v>
      </c>
      <c r="C33" s="19"/>
      <c r="D33" s="19"/>
      <c r="E33" s="19"/>
      <c r="F33" s="19"/>
      <c r="G33" s="19"/>
      <c r="H33" s="19"/>
      <c r="I33" s="19"/>
      <c r="J33" s="19"/>
      <c r="K33" s="19"/>
    </row>
    <row r="34" spans="1:14" s="20" customFormat="1" ht="25.5" customHeight="1" x14ac:dyDescent="0.3">
      <c r="A34" s="4" t="s">
        <v>92</v>
      </c>
      <c r="B34" s="80"/>
      <c r="C34" s="94"/>
      <c r="D34" s="94"/>
      <c r="E34" s="94"/>
      <c r="F34" s="94"/>
      <c r="G34" s="94"/>
      <c r="H34" s="94"/>
      <c r="I34" s="94"/>
      <c r="J34" s="94"/>
      <c r="K34" s="94"/>
    </row>
    <row r="35" spans="1:14" s="20" customFormat="1" x14ac:dyDescent="0.35">
      <c r="A35" s="15"/>
      <c r="B35" s="5" t="s">
        <v>169</v>
      </c>
      <c r="C35" s="94"/>
      <c r="D35" s="94"/>
      <c r="E35" s="94"/>
      <c r="F35" s="94"/>
      <c r="G35" s="94"/>
      <c r="H35" s="94"/>
      <c r="I35" s="94"/>
      <c r="J35" s="94"/>
      <c r="K35" s="94"/>
    </row>
    <row r="36" spans="1:14" ht="63.5" x14ac:dyDescent="0.35">
      <c r="B36" s="61" t="s">
        <v>203</v>
      </c>
    </row>
    <row r="37" spans="1:14" x14ac:dyDescent="0.35">
      <c r="B37" s="5" t="s">
        <v>106</v>
      </c>
    </row>
    <row r="38" spans="1:14" ht="75" x14ac:dyDescent="0.35">
      <c r="B38" s="62" t="s">
        <v>217</v>
      </c>
      <c r="C38" s="80"/>
      <c r="D38" s="80"/>
      <c r="E38" s="80"/>
      <c r="F38" s="80"/>
      <c r="G38" s="80"/>
      <c r="H38" s="80"/>
      <c r="I38" s="80"/>
      <c r="J38" s="80"/>
      <c r="K38" s="80"/>
      <c r="L38" s="80"/>
      <c r="M38" s="80"/>
      <c r="N38" s="80"/>
    </row>
    <row r="39" spans="1:14" x14ac:dyDescent="0.35">
      <c r="B39" s="98" t="s">
        <v>16</v>
      </c>
      <c r="C39" s="80"/>
      <c r="D39" s="80"/>
      <c r="E39" s="80"/>
      <c r="F39" s="80"/>
      <c r="G39" s="80"/>
      <c r="H39" s="80"/>
      <c r="I39" s="80"/>
      <c r="J39" s="80"/>
      <c r="K39" s="80"/>
      <c r="L39" s="80"/>
      <c r="M39" s="80"/>
      <c r="N39" s="80"/>
    </row>
    <row r="40" spans="1:14" ht="37.5" x14ac:dyDescent="0.35">
      <c r="B40" s="64" t="s">
        <v>204</v>
      </c>
      <c r="C40" s="80"/>
      <c r="D40" s="80"/>
      <c r="E40" s="80"/>
      <c r="F40" s="80"/>
      <c r="G40" s="80"/>
      <c r="H40" s="80"/>
      <c r="I40" s="80"/>
      <c r="J40" s="80"/>
      <c r="K40" s="80"/>
      <c r="L40" s="80"/>
      <c r="M40" s="80"/>
      <c r="N40" s="80"/>
    </row>
    <row r="41" spans="1:14" x14ac:dyDescent="0.35">
      <c r="B41" s="97" t="s">
        <v>21</v>
      </c>
      <c r="C41" s="80"/>
      <c r="D41" s="80"/>
      <c r="E41" s="80"/>
      <c r="F41" s="80"/>
      <c r="G41" s="80"/>
      <c r="H41" s="80"/>
      <c r="I41" s="80"/>
      <c r="J41" s="80"/>
      <c r="K41" s="80"/>
      <c r="L41" s="80"/>
      <c r="M41" s="80"/>
      <c r="N41" s="80"/>
    </row>
    <row r="42" spans="1:14" ht="66" customHeight="1" x14ac:dyDescent="0.35">
      <c r="B42" s="64" t="s">
        <v>219</v>
      </c>
      <c r="C42" s="80"/>
      <c r="D42" s="80"/>
      <c r="E42" s="80"/>
      <c r="F42" s="80"/>
      <c r="G42" s="80"/>
      <c r="H42" s="80"/>
      <c r="I42" s="80"/>
      <c r="J42" s="80"/>
      <c r="K42" s="80"/>
      <c r="L42" s="80"/>
      <c r="M42" s="80"/>
      <c r="N42" s="80"/>
    </row>
    <row r="43" spans="1:14" x14ac:dyDescent="0.35">
      <c r="B43" s="97" t="s">
        <v>93</v>
      </c>
      <c r="C43" s="80"/>
      <c r="D43" s="80"/>
      <c r="E43" s="80"/>
      <c r="F43" s="80"/>
      <c r="G43" s="80"/>
      <c r="H43" s="80"/>
      <c r="I43" s="80"/>
      <c r="J43" s="80"/>
      <c r="K43" s="80"/>
      <c r="L43" s="80"/>
      <c r="M43" s="80"/>
      <c r="N43" s="80"/>
    </row>
    <row r="44" spans="1:14" x14ac:dyDescent="0.35">
      <c r="B44" s="61" t="s">
        <v>94</v>
      </c>
    </row>
    <row r="45" spans="1:14" x14ac:dyDescent="0.35">
      <c r="B45" s="61" t="s">
        <v>141</v>
      </c>
    </row>
    <row r="46" spans="1:14" x14ac:dyDescent="0.35">
      <c r="B46" s="61" t="s">
        <v>95</v>
      </c>
    </row>
    <row r="47" spans="1:14" x14ac:dyDescent="0.35">
      <c r="B47" s="61" t="s">
        <v>142</v>
      </c>
    </row>
    <row r="48" spans="1:14" x14ac:dyDescent="0.35">
      <c r="B48" s="97" t="s">
        <v>108</v>
      </c>
    </row>
    <row r="49" spans="2:2" ht="37.5" x14ac:dyDescent="0.35">
      <c r="B49" s="77" t="s">
        <v>174</v>
      </c>
    </row>
    <row r="50" spans="2:2" ht="37.5" x14ac:dyDescent="0.35">
      <c r="B50" s="77" t="s">
        <v>205</v>
      </c>
    </row>
    <row r="51" spans="2:2" x14ac:dyDescent="0.35">
      <c r="B51" s="97" t="s">
        <v>73</v>
      </c>
    </row>
    <row r="52" spans="2:2" ht="26" x14ac:dyDescent="0.35">
      <c r="B52" s="61" t="s">
        <v>96</v>
      </c>
    </row>
    <row r="53" spans="2:2" ht="26" x14ac:dyDescent="0.35">
      <c r="B53" s="61" t="s">
        <v>218</v>
      </c>
    </row>
    <row r="54" spans="2:2" x14ac:dyDescent="0.35">
      <c r="B54" s="97" t="s">
        <v>87</v>
      </c>
    </row>
    <row r="55" spans="2:2" ht="26" x14ac:dyDescent="0.35">
      <c r="B55" s="65" t="s">
        <v>173</v>
      </c>
    </row>
  </sheetData>
  <mergeCells count="1">
    <mergeCell ref="I11:K12"/>
  </mergeCells>
  <hyperlinks>
    <hyperlink ref="B5" location="'Publication Table'!A1" display="Publication Table" xr:uid="{3ED473A1-4341-4A3E-8BCF-6308E7CEB80F}"/>
    <hyperlink ref="B6" location="'Publication Table (%)'!A1" display="Publication Table (%)" xr:uid="{76D864C1-519F-4F6E-97E9-A22ADF57AAE2}"/>
    <hyperlink ref="B7" location="'Chart (% of Operations)'!A1" display="Chart (% of Operations)" xr:uid="{5B1A8A8D-1D66-48E1-AAAB-0918C2BDD10D}"/>
    <hyperlink ref="B8" location="'Board Chart'!A1" display="Board Chart" xr:uid="{5A6F91F6-5C13-4ED9-89F4-C72F88FC1299}"/>
  </hyperlinks>
  <pageMargins left="0.70866141732283472" right="0.70866141732283472" top="0.74803149606299213" bottom="0.74803149606299213" header="0.31496062992125984" footer="0.31496062992125984"/>
  <pageSetup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0AB9C-AF07-4119-B9F0-F63EDFF5C142}">
  <dimension ref="A1:AD200"/>
  <sheetViews>
    <sheetView showGridLines="0" workbookViewId="0"/>
  </sheetViews>
  <sheetFormatPr defaultColWidth="12.54296875" defaultRowHeight="14.5" x14ac:dyDescent="0.35"/>
  <cols>
    <col min="1" max="1" width="2.54296875" style="67" customWidth="1"/>
    <col min="2" max="2" width="17.36328125" style="87" customWidth="1"/>
    <col min="3" max="3" width="15.6328125" style="67" customWidth="1"/>
    <col min="4" max="4" width="16.90625" style="67" customWidth="1"/>
    <col min="5" max="5" width="18.36328125" style="67" customWidth="1"/>
    <col min="6" max="6" width="18" style="67" customWidth="1"/>
    <col min="7" max="7" width="16.54296875" style="67" bestFit="1" customWidth="1"/>
    <col min="8" max="8" width="18.54296875" style="67" bestFit="1" customWidth="1"/>
    <col min="9" max="9" width="18" style="67" bestFit="1" customWidth="1"/>
    <col min="10" max="10" width="16.36328125" style="67" customWidth="1"/>
    <col min="11" max="18" width="15.6328125" style="67" customWidth="1"/>
    <col min="19" max="19" width="8.453125" style="67" bestFit="1" customWidth="1"/>
    <col min="20" max="20" width="9.54296875" style="67" bestFit="1" customWidth="1"/>
    <col min="21" max="21" width="8" style="67" customWidth="1"/>
    <col min="22" max="22" width="8.453125" style="67" bestFit="1" customWidth="1"/>
    <col min="23" max="27" width="8.453125" style="67" customWidth="1"/>
    <col min="28" max="28" width="8.453125" style="67" bestFit="1" customWidth="1"/>
    <col min="29" max="30" width="8.453125" style="67" customWidth="1"/>
    <col min="31" max="31" width="8.453125" style="67" bestFit="1" customWidth="1"/>
    <col min="32" max="35" width="8" style="67" bestFit="1" customWidth="1"/>
    <col min="36" max="36" width="8.453125" style="67" bestFit="1" customWidth="1"/>
    <col min="37" max="47" width="8.54296875" style="67" customWidth="1"/>
    <col min="48" max="49" width="8.453125" style="67" customWidth="1"/>
    <col min="50" max="50" width="7.54296875" style="67" bestFit="1" customWidth="1"/>
    <col min="51" max="51" width="8.54296875" style="67" customWidth="1"/>
    <col min="52" max="52" width="8.453125" style="67" bestFit="1" customWidth="1"/>
    <col min="53" max="54" width="8" style="67" customWidth="1"/>
    <col min="55" max="55" width="7.54296875" style="67" bestFit="1" customWidth="1"/>
    <col min="56" max="56" width="8" style="67" bestFit="1" customWidth="1"/>
    <col min="57" max="57" width="7.54296875" style="67" bestFit="1" customWidth="1"/>
    <col min="58" max="58" width="8.453125" style="67" bestFit="1" customWidth="1"/>
    <col min="59" max="59" width="8" style="67" bestFit="1" customWidth="1"/>
    <col min="60" max="62" width="7.54296875" style="67" bestFit="1" customWidth="1"/>
    <col min="63" max="63" width="7.453125" style="67" bestFit="1" customWidth="1"/>
    <col min="64" max="64" width="8.453125" style="67" bestFit="1" customWidth="1"/>
    <col min="65" max="65" width="7.54296875" style="67" bestFit="1" customWidth="1"/>
    <col min="66" max="67" width="7.54296875" style="67" customWidth="1"/>
    <col min="68" max="68" width="8" style="67" bestFit="1" customWidth="1"/>
    <col min="69" max="69" width="7.54296875" style="67" customWidth="1"/>
    <col min="70" max="70" width="8.08984375" style="67" bestFit="1" customWidth="1"/>
    <col min="71" max="71" width="8" style="67" bestFit="1" customWidth="1"/>
    <col min="72" max="75" width="7.54296875" style="67" customWidth="1"/>
    <col min="76" max="76" width="8" style="67" bestFit="1" customWidth="1"/>
    <col min="77" max="77" width="7.54296875" style="67" customWidth="1"/>
    <col min="78" max="80" width="8.453125" style="67" customWidth="1"/>
    <col min="81" max="81" width="8.54296875" style="67" customWidth="1"/>
    <col min="82" max="82" width="8.08984375" style="67" bestFit="1" customWidth="1"/>
    <col min="83" max="83" width="8" style="67" bestFit="1" customWidth="1"/>
    <col min="84" max="95" width="8" style="67" customWidth="1"/>
    <col min="96" max="96" width="8.453125" style="67" customWidth="1"/>
    <col min="97" max="97" width="7.90625" style="67" customWidth="1"/>
    <col min="98" max="100" width="8" style="67" customWidth="1"/>
    <col min="101" max="16384" width="12.54296875" style="67"/>
  </cols>
  <sheetData>
    <row r="1" spans="1:30" s="86" customFormat="1" ht="23.25" customHeight="1" x14ac:dyDescent="0.55000000000000004">
      <c r="A1" s="82"/>
      <c r="B1" s="92" t="s">
        <v>0</v>
      </c>
      <c r="C1" s="83"/>
      <c r="D1" s="84"/>
      <c r="E1" s="85"/>
      <c r="F1" s="85"/>
      <c r="G1" s="67"/>
      <c r="H1" s="67"/>
      <c r="I1" s="85"/>
      <c r="J1" s="85"/>
      <c r="K1" s="85"/>
      <c r="L1" s="85"/>
      <c r="M1" s="85"/>
      <c r="N1" s="85"/>
      <c r="O1" s="85"/>
      <c r="P1" s="85"/>
      <c r="Q1" s="85"/>
      <c r="R1" s="85"/>
      <c r="S1" s="85"/>
      <c r="T1" s="85"/>
      <c r="U1" s="85"/>
      <c r="V1" s="85"/>
      <c r="W1" s="85"/>
      <c r="X1" s="85"/>
      <c r="Y1" s="85"/>
      <c r="Z1" s="85"/>
      <c r="AA1" s="85"/>
      <c r="AC1" s="85"/>
      <c r="AD1" s="85"/>
    </row>
    <row r="2" spans="1:30" x14ac:dyDescent="0.35">
      <c r="B2" s="87" t="str">
        <f>"Month ending "&amp;TEXT(EOMONTH(MAX('Publication Table'!B8),0),"DD MMMM YYYY")</f>
        <v>Month ending 31 May 2024</v>
      </c>
    </row>
    <row r="3" spans="1:30" ht="15" thickBot="1" x14ac:dyDescent="0.4"/>
    <row r="4" spans="1:30" ht="15" thickBot="1" x14ac:dyDescent="0.4">
      <c r="B4" s="93" t="s">
        <v>191</v>
      </c>
      <c r="C4" s="123" t="s">
        <v>102</v>
      </c>
      <c r="D4" s="124"/>
      <c r="E4" s="125"/>
    </row>
    <row r="5" spans="1:30" ht="15" thickBot="1" x14ac:dyDescent="0.4">
      <c r="B5" s="93" t="s">
        <v>192</v>
      </c>
      <c r="C5" s="123" t="s">
        <v>193</v>
      </c>
      <c r="D5" s="124"/>
      <c r="E5" s="125"/>
    </row>
    <row r="7" spans="1:30" ht="45.75" customHeight="1" thickBot="1" x14ac:dyDescent="0.4">
      <c r="B7" s="88"/>
      <c r="C7" s="95" t="str">
        <f>$C$4</f>
        <v>NHS Scotland</v>
      </c>
      <c r="D7" s="78" t="str" cm="1">
        <f t="array" ref="D7:R7">IF($C$4="NHS Scotland",TRANSPOSE(_xlfn.UNIQUE(AllPublicationData!$B$2:INDEX(AllPublicationData!$B:$B,COUNTA(AllPublicationData!$B:$B)))),TRANSPOSE(_xlfn.UNIQUE(_xlfn._xlws.FILTER(AllPublicationData!$D$2:INDEX(AllPublicationData!$D:$D,COUNTA(AllPublicationData!$D:$D)),AllPublicationData!$B$2:INDEX(AllPublicationData!$B:$B,COUNTA(AllPublicationData!$B:$B))='Publication Table'!$C$4))))</f>
        <v>Golden Jubilee National Hospital</v>
      </c>
      <c r="E7" s="79" t="str">
        <v>NHS Ayrshire &amp; Arran</v>
      </c>
      <c r="F7" s="79" t="str">
        <v>NHS Borders</v>
      </c>
      <c r="G7" s="79" t="str">
        <v>NHS Dumfries &amp; Galloway</v>
      </c>
      <c r="H7" s="79" t="str">
        <v>NHS Fife</v>
      </c>
      <c r="I7" s="79" t="str">
        <v>NHS Forth Valley</v>
      </c>
      <c r="J7" s="79" t="str">
        <v>NHS Grampian</v>
      </c>
      <c r="K7" s="79" t="str">
        <v>NHS Greater Glasgow &amp; Clyde</v>
      </c>
      <c r="L7" s="79" t="str">
        <v>NHS Highland</v>
      </c>
      <c r="M7" s="8" t="str">
        <v>NHS Lanarkshire</v>
      </c>
      <c r="N7" s="79" t="str">
        <v>NHS Lothian</v>
      </c>
      <c r="O7" s="79" t="str">
        <v>NHS Orkney</v>
      </c>
      <c r="P7" s="79" t="str">
        <v>NHS Shetland</v>
      </c>
      <c r="Q7" s="79" t="str">
        <v>NHS Tayside</v>
      </c>
      <c r="R7" s="8" t="str">
        <v>NHS Western Isles</v>
      </c>
    </row>
    <row r="8" spans="1:30" x14ac:dyDescent="0.35">
      <c r="B8" s="89" cm="1">
        <f t="array" ref="B8:B116">_xlfn._xlws.SORT(_xlfn.UNIQUE(AllPublicationData!$A$2:INDEX(AllPublicationData!$A:$A,COUNTA(AllPublicationData!$A:$A))),1,-1)</f>
        <v>45413</v>
      </c>
      <c r="C8" s="81">
        <f>IF($C$5="Total Operations",
SUMIFS(AllPublicationData!$E:$E,AllPublicationData!$A:$A,'Publication Table'!$B8,AllPublicationData!$B:$B,'Publication Table'!$C$4),
IF('Publication Table'!$C$5="All Cancelled Operations",
SUMIFS(AllPublicationData!$F:$F,AllPublicationData!$A:$A,'Publication Table'!$B8,AllPublicationData!$B:$B,'Publication Table'!$C$4),
IF('Publication Table'!$C$5="Operations cancelled by patient",
SUMIFS(AllPublicationData!$G:$G,AllPublicationData!$A:$A,'Publication Table'!$B8,AllPublicationData!$B:$B,'Publication Table'!$C$4),
IF('Publication Table'!$C$5="Operations cancelled for clinical reasons",
SUMIFS(AllPublicationData!$H:$H,AllPublicationData!$A:$A,'Publication Table'!$B8,AllPublicationData!$B:$B,'Publication Table'!$C$4),
IF('Publication Table'!$C$5="Operations cancelled for non-clinical/capacity reasons",
SUMIFS(AllPublicationData!$I:$I,AllPublicationData!$A:$A,'Publication Table'!$B8,AllPublicationData!$B:$B,'Publication Table'!$C$4),
IF('Publication Table'!$C$5="Cancellations for other reasons",
SUMIFS(AllPublicationData!$J:$J,AllPublicationData!$A:$A,'Publication Table'!$B8,AllPublicationData!$B:$B,'Publication Table'!$C$4)))))))+
IF(AND($C$4="NHS Scotland",$C$5="Total Operations"),
SUMIFS(AllPublicationData!$E:$E,AllPublicationData!$A:$A,'Publication Table'!$B8),
IF(AND($C$4="NHS Scotland",$C$5="All Cancelled Operations"),
SUMIFS(AllPublicationData!$F:$F,AllPublicationData!$A:$A,'Publication Table'!$B8),
IF(AND($C$4="NHS Scotland",$C$5="Operations cancelled by patient"),
SUMIFS(AllPublicationData!$G:$G,AllPublicationData!$A:$A,'Publication Table'!$B8),
IF(AND($C$4="NHS Scotland",$C$5="Operations cancelled for clinical reasons"),
SUMIFS(AllPublicationData!$H:$H,AllPublicationData!$A:$A,'Publication Table'!$B8),
IF(AND($C$4="NHS Scotland",$C$5="Operations cancelled for non-clinical/capacity reasons"),
SUMIFS(AllPublicationData!$I:$I,AllPublicationData!$A:$A,'Publication Table'!$B8),
IF(AND($C$4="NHS Scotland",$C$5="Cancellations for other reasons"),
SUMIFS(AllPublicationData!$J:$J,AllPublicationData!$A:$A,'Publication Table'!$B8)))))))</f>
        <v>25657</v>
      </c>
      <c r="D8" s="90">
        <f>IF($C$5="Total Operations",
SUMIFS(AllPublicationData!$E:$E,AllPublicationData!$A:$A,'Publication Table'!$B8,AllPublicationData!$B:$B,'Publication Table'!$C$4,AllPublicationData!$D:$D,'Publication Table'!D$7),
IF('Publication Table'!$C$5="All Cancelled Operations",
SUMIFS(AllPublicationData!$F:$F,AllPublicationData!$A:$A,'Publication Table'!$B8,AllPublicationData!$B:$B,'Publication Table'!$C$4,AllPublicationData!$D:$D,'Publication Table'!D$7),
IF('Publication Table'!$C$5="Operations cancelled by patient",
SUMIFS(AllPublicationData!$G:$G,AllPublicationData!$A:$A,'Publication Table'!$B8,AllPublicationData!$B:$B,'Publication Table'!$C$4,AllPublicationData!$D:$D,'Publication Table'!D$7),
IF('Publication Table'!$C$5="Operations cancelled for clinical reasons",
SUMIFS(AllPublicationData!$H:$H,AllPublicationData!$A:$A,'Publication Table'!$B8,AllPublicationData!$B:$B,'Publication Table'!$C$4,AllPublicationData!$D:$D,'Publication Table'!D$7),
IF('Publication Table'!$C$5="Operations cancelled for non-clinical/capacity reasons",
SUMIFS(AllPublicationData!$I:$I,AllPublicationData!$A:$A,'Publication Table'!$B8,AllPublicationData!$B:$B,'Publication Table'!$C$4,AllPublicationData!$D:$D,'Publication Table'!D$7),
IF('Publication Table'!$C$5="Cancellations for other reasons",
SUMIFS(AllPublicationData!$J:$J,AllPublicationData!$A:$A,'Publication Table'!$B8,AllPublicationData!$B:$B,'Publication Table'!$C$4,AllPublicationData!$D:$D,'Publication Table'!D$7)))))))+
IF(AND($C$4="NHS Scotland",$C$5="Total Operations"),
SUMIFS(AllPublicationData!$E:$E,AllPublicationData!$A:$A,'Publication Table'!$B8,AllPublicationData!$B:$B,'Publication Table'!D$7),
IF(AND($C$4="NHS Scotland",$C$5="All Cancelled Operations"),
SUMIFS(AllPublicationData!$F:$F,AllPublicationData!$A:$A,'Publication Table'!$B8,AllPublicationData!$B:$B,'Publication Table'!D$7),
IF(AND($C$4="NHS Scotland",$C$5="Operations cancelled by patient"),
SUMIFS(AllPublicationData!$G:$G,AllPublicationData!$A:$A,'Publication Table'!$B8,AllPublicationData!$B:$B,'Publication Table'!D$7),
IF(AND($C$4="NHS Scotland",$C$5="Operations cancelled for clinical reasons"),
SUMIFS(AllPublicationData!$H:$H,AllPublicationData!$A:$A,'Publication Table'!$B8,AllPublicationData!$B:$B,'Publication Table'!D$7),
IF(AND($C$4="NHS Scotland",$C$5="Operations cancelled for non-clinical/capacity reasons"),
SUMIFS(AllPublicationData!$I:$I,AllPublicationData!$A:$A,'Publication Table'!$B8,AllPublicationData!$B:$B,'Publication Table'!D$7),
IF(AND($C$4="NHS Scotland",$C$5="Cancellations for other reasons"),
SUMIFS(AllPublicationData!$J:$J,AllPublicationData!$A:$A,'Publication Table'!$B8,AllPublicationData!$B:$B,'Publication Table'!D$7)))))))</f>
        <v>2627</v>
      </c>
      <c r="E8" s="90">
        <f>IF($C$5="Total Operations",
SUMIFS(AllPublicationData!$E:$E,AllPublicationData!$A:$A,'Publication Table'!$B8,AllPublicationData!$B:$B,'Publication Table'!$C$4,AllPublicationData!$D:$D,'Publication Table'!E$7),
IF('Publication Table'!$C$5="All Cancelled Operations",
SUMIFS(AllPublicationData!$F:$F,AllPublicationData!$A:$A,'Publication Table'!$B8,AllPublicationData!$B:$B,'Publication Table'!$C$4,AllPublicationData!$D:$D,'Publication Table'!E$7),
IF('Publication Table'!$C$5="Operations cancelled by patient",
SUMIFS(AllPublicationData!$G:$G,AllPublicationData!$A:$A,'Publication Table'!$B8,AllPublicationData!$B:$B,'Publication Table'!$C$4,AllPublicationData!$D:$D,'Publication Table'!E$7),
IF('Publication Table'!$C$5="Operations cancelled for clinical reasons",
SUMIFS(AllPublicationData!$H:$H,AllPublicationData!$A:$A,'Publication Table'!$B8,AllPublicationData!$B:$B,'Publication Table'!$C$4,AllPublicationData!$D:$D,'Publication Table'!E$7),
IF('Publication Table'!$C$5="Operations cancelled for non-clinical/capacity reasons",
SUMIFS(AllPublicationData!$I:$I,AllPublicationData!$A:$A,'Publication Table'!$B8,AllPublicationData!$B:$B,'Publication Table'!$C$4,AllPublicationData!$D:$D,'Publication Table'!E$7),
IF('Publication Table'!$C$5="Cancellations for other reasons",
SUMIFS(AllPublicationData!$J:$J,AllPublicationData!$A:$A,'Publication Table'!$B8,AllPublicationData!$B:$B,'Publication Table'!$C$4,AllPublicationData!$D:$D,'Publication Table'!E$7)))))))+
IF(AND($C$4="NHS Scotland",$C$5="Total Operations"),
SUMIFS(AllPublicationData!$E:$E,AllPublicationData!$A:$A,'Publication Table'!$B8,AllPublicationData!$B:$B,'Publication Table'!E$7),
IF(AND($C$4="NHS Scotland",$C$5="All Cancelled Operations"),
SUMIFS(AllPublicationData!$F:$F,AllPublicationData!$A:$A,'Publication Table'!$B8,AllPublicationData!$B:$B,'Publication Table'!E$7),
IF(AND($C$4="NHS Scotland",$C$5="Operations cancelled by patient"),
SUMIFS(AllPublicationData!$G:$G,AllPublicationData!$A:$A,'Publication Table'!$B8,AllPublicationData!$B:$B,'Publication Table'!E$7),
IF(AND($C$4="NHS Scotland",$C$5="Operations cancelled for clinical reasons"),
SUMIFS(AllPublicationData!$H:$H,AllPublicationData!$A:$A,'Publication Table'!$B8,AllPublicationData!$B:$B,'Publication Table'!E$7),
IF(AND($C$4="NHS Scotland",$C$5="Operations cancelled for non-clinical/capacity reasons"),
SUMIFS(AllPublicationData!$I:$I,AllPublicationData!$A:$A,'Publication Table'!$B8,AllPublicationData!$B:$B,'Publication Table'!E$7),
IF(AND($C$4="NHS Scotland",$C$5="Cancellations for other reasons"),
SUMIFS(AllPublicationData!$J:$J,AllPublicationData!$A:$A,'Publication Table'!$B8,AllPublicationData!$B:$B,'Publication Table'!E$7)))))))</f>
        <v>1515</v>
      </c>
      <c r="F8" s="90">
        <f>IF($C$5="Total Operations",
SUMIFS(AllPublicationData!$E:$E,AllPublicationData!$A:$A,'Publication Table'!$B8,AllPublicationData!$B:$B,'Publication Table'!$C$4,AllPublicationData!$D:$D,'Publication Table'!F$7),
IF('Publication Table'!$C$5="All Cancelled Operations",
SUMIFS(AllPublicationData!$F:$F,AllPublicationData!$A:$A,'Publication Table'!$B8,AllPublicationData!$B:$B,'Publication Table'!$C$4,AllPublicationData!$D:$D,'Publication Table'!F$7),
IF('Publication Table'!$C$5="Operations cancelled by patient",
SUMIFS(AllPublicationData!$G:$G,AllPublicationData!$A:$A,'Publication Table'!$B8,AllPublicationData!$B:$B,'Publication Table'!$C$4,AllPublicationData!$D:$D,'Publication Table'!F$7),
IF('Publication Table'!$C$5="Operations cancelled for clinical reasons",
SUMIFS(AllPublicationData!$H:$H,AllPublicationData!$A:$A,'Publication Table'!$B8,AllPublicationData!$B:$B,'Publication Table'!$C$4,AllPublicationData!$D:$D,'Publication Table'!F$7),
IF('Publication Table'!$C$5="Operations cancelled for non-clinical/capacity reasons",
SUMIFS(AllPublicationData!$I:$I,AllPublicationData!$A:$A,'Publication Table'!$B8,AllPublicationData!$B:$B,'Publication Table'!$C$4,AllPublicationData!$D:$D,'Publication Table'!F$7),
IF('Publication Table'!$C$5="Cancellations for other reasons",
SUMIFS(AllPublicationData!$J:$J,AllPublicationData!$A:$A,'Publication Table'!$B8,AllPublicationData!$B:$B,'Publication Table'!$C$4,AllPublicationData!$D:$D,'Publication Table'!F$7)))))))+
IF(AND($C$4="NHS Scotland",$C$5="Total Operations"),
SUMIFS(AllPublicationData!$E:$E,AllPublicationData!$A:$A,'Publication Table'!$B8,AllPublicationData!$B:$B,'Publication Table'!F$7),
IF(AND($C$4="NHS Scotland",$C$5="All Cancelled Operations"),
SUMIFS(AllPublicationData!$F:$F,AllPublicationData!$A:$A,'Publication Table'!$B8,AllPublicationData!$B:$B,'Publication Table'!F$7),
IF(AND($C$4="NHS Scotland",$C$5="Operations cancelled by patient"),
SUMIFS(AllPublicationData!$G:$G,AllPublicationData!$A:$A,'Publication Table'!$B8,AllPublicationData!$B:$B,'Publication Table'!F$7),
IF(AND($C$4="NHS Scotland",$C$5="Operations cancelled for clinical reasons"),
SUMIFS(AllPublicationData!$H:$H,AllPublicationData!$A:$A,'Publication Table'!$B8,AllPublicationData!$B:$B,'Publication Table'!F$7),
IF(AND($C$4="NHS Scotland",$C$5="Operations cancelled for non-clinical/capacity reasons"),
SUMIFS(AllPublicationData!$I:$I,AllPublicationData!$A:$A,'Publication Table'!$B8,AllPublicationData!$B:$B,'Publication Table'!F$7),
IF(AND($C$4="NHS Scotland",$C$5="Cancellations for other reasons"),
SUMIFS(AllPublicationData!$J:$J,AllPublicationData!$A:$A,'Publication Table'!$B8,AllPublicationData!$B:$B,'Publication Table'!F$7)))))))</f>
        <v>367</v>
      </c>
      <c r="G8" s="90">
        <f>IF($C$5="Total Operations",
SUMIFS(AllPublicationData!$E:$E,AllPublicationData!$A:$A,'Publication Table'!$B8,AllPublicationData!$B:$B,'Publication Table'!$C$4,AllPublicationData!$D:$D,'Publication Table'!G$7),
IF('Publication Table'!$C$5="All Cancelled Operations",
SUMIFS(AllPublicationData!$F:$F,AllPublicationData!$A:$A,'Publication Table'!$B8,AllPublicationData!$B:$B,'Publication Table'!$C$4,AllPublicationData!$D:$D,'Publication Table'!G$7),
IF('Publication Table'!$C$5="Operations cancelled by patient",
SUMIFS(AllPublicationData!$G:$G,AllPublicationData!$A:$A,'Publication Table'!$B8,AllPublicationData!$B:$B,'Publication Table'!$C$4,AllPublicationData!$D:$D,'Publication Table'!G$7),
IF('Publication Table'!$C$5="Operations cancelled for clinical reasons",
SUMIFS(AllPublicationData!$H:$H,AllPublicationData!$A:$A,'Publication Table'!$B8,AllPublicationData!$B:$B,'Publication Table'!$C$4,AllPublicationData!$D:$D,'Publication Table'!G$7),
IF('Publication Table'!$C$5="Operations cancelled for non-clinical/capacity reasons",
SUMIFS(AllPublicationData!$I:$I,AllPublicationData!$A:$A,'Publication Table'!$B8,AllPublicationData!$B:$B,'Publication Table'!$C$4,AllPublicationData!$D:$D,'Publication Table'!G$7),
IF('Publication Table'!$C$5="Cancellations for other reasons",
SUMIFS(AllPublicationData!$J:$J,AllPublicationData!$A:$A,'Publication Table'!$B8,AllPublicationData!$B:$B,'Publication Table'!$C$4,AllPublicationData!$D:$D,'Publication Table'!G$7)))))))+
IF(AND($C$4="NHS Scotland",$C$5="Total Operations"),
SUMIFS(AllPublicationData!$E:$E,AllPublicationData!$A:$A,'Publication Table'!$B8,AllPublicationData!$B:$B,'Publication Table'!G$7),
IF(AND($C$4="NHS Scotland",$C$5="All Cancelled Operations"),
SUMIFS(AllPublicationData!$F:$F,AllPublicationData!$A:$A,'Publication Table'!$B8,AllPublicationData!$B:$B,'Publication Table'!G$7),
IF(AND($C$4="NHS Scotland",$C$5="Operations cancelled by patient"),
SUMIFS(AllPublicationData!$G:$G,AllPublicationData!$A:$A,'Publication Table'!$B8,AllPublicationData!$B:$B,'Publication Table'!G$7),
IF(AND($C$4="NHS Scotland",$C$5="Operations cancelled for clinical reasons"),
SUMIFS(AllPublicationData!$H:$H,AllPublicationData!$A:$A,'Publication Table'!$B8,AllPublicationData!$B:$B,'Publication Table'!G$7),
IF(AND($C$4="NHS Scotland",$C$5="Operations cancelled for non-clinical/capacity reasons"),
SUMIFS(AllPublicationData!$I:$I,AllPublicationData!$A:$A,'Publication Table'!$B8,AllPublicationData!$B:$B,'Publication Table'!G$7),
IF(AND($C$4="NHS Scotland",$C$5="Cancellations for other reasons"),
SUMIFS(AllPublicationData!$J:$J,AllPublicationData!$A:$A,'Publication Table'!$B8,AllPublicationData!$B:$B,'Publication Table'!G$7)))))))</f>
        <v>1327</v>
      </c>
      <c r="H8" s="90">
        <f>IF($C$5="Total Operations",
SUMIFS(AllPublicationData!$E:$E,AllPublicationData!$A:$A,'Publication Table'!$B8,AllPublicationData!$B:$B,'Publication Table'!$C$4,AllPublicationData!$D:$D,'Publication Table'!H$7),
IF('Publication Table'!$C$5="All Cancelled Operations",
SUMIFS(AllPublicationData!$F:$F,AllPublicationData!$A:$A,'Publication Table'!$B8,AllPublicationData!$B:$B,'Publication Table'!$C$4,AllPublicationData!$D:$D,'Publication Table'!H$7),
IF('Publication Table'!$C$5="Operations cancelled by patient",
SUMIFS(AllPublicationData!$G:$G,AllPublicationData!$A:$A,'Publication Table'!$B8,AllPublicationData!$B:$B,'Publication Table'!$C$4,AllPublicationData!$D:$D,'Publication Table'!H$7),
IF('Publication Table'!$C$5="Operations cancelled for clinical reasons",
SUMIFS(AllPublicationData!$H:$H,AllPublicationData!$A:$A,'Publication Table'!$B8,AllPublicationData!$B:$B,'Publication Table'!$C$4,AllPublicationData!$D:$D,'Publication Table'!H$7),
IF('Publication Table'!$C$5="Operations cancelled for non-clinical/capacity reasons",
SUMIFS(AllPublicationData!$I:$I,AllPublicationData!$A:$A,'Publication Table'!$B8,AllPublicationData!$B:$B,'Publication Table'!$C$4,AllPublicationData!$D:$D,'Publication Table'!H$7),
IF('Publication Table'!$C$5="Cancellations for other reasons",
SUMIFS(AllPublicationData!$J:$J,AllPublicationData!$A:$A,'Publication Table'!$B8,AllPublicationData!$B:$B,'Publication Table'!$C$4,AllPublicationData!$D:$D,'Publication Table'!H$7)))))))+
IF(AND($C$4="NHS Scotland",$C$5="Total Operations"),
SUMIFS(AllPublicationData!$E:$E,AllPublicationData!$A:$A,'Publication Table'!$B8,AllPublicationData!$B:$B,'Publication Table'!H$7),
IF(AND($C$4="NHS Scotland",$C$5="All Cancelled Operations"),
SUMIFS(AllPublicationData!$F:$F,AllPublicationData!$A:$A,'Publication Table'!$B8,AllPublicationData!$B:$B,'Publication Table'!H$7),
IF(AND($C$4="NHS Scotland",$C$5="Operations cancelled by patient"),
SUMIFS(AllPublicationData!$G:$G,AllPublicationData!$A:$A,'Publication Table'!$B8,AllPublicationData!$B:$B,'Publication Table'!H$7),
IF(AND($C$4="NHS Scotland",$C$5="Operations cancelled for clinical reasons"),
SUMIFS(AllPublicationData!$H:$H,AllPublicationData!$A:$A,'Publication Table'!$B8,AllPublicationData!$B:$B,'Publication Table'!H$7),
IF(AND($C$4="NHS Scotland",$C$5="Operations cancelled for non-clinical/capacity reasons"),
SUMIFS(AllPublicationData!$I:$I,AllPublicationData!$A:$A,'Publication Table'!$B8,AllPublicationData!$B:$B,'Publication Table'!H$7),
IF(AND($C$4="NHS Scotland",$C$5="Cancellations for other reasons"),
SUMIFS(AllPublicationData!$J:$J,AllPublicationData!$A:$A,'Publication Table'!$B8,AllPublicationData!$B:$B,'Publication Table'!H$7)))))))</f>
        <v>1487</v>
      </c>
      <c r="I8" s="90">
        <f>IF($C$5="Total Operations",
SUMIFS(AllPublicationData!$E:$E,AllPublicationData!$A:$A,'Publication Table'!$B8,AllPublicationData!$B:$B,'Publication Table'!$C$4,AllPublicationData!$D:$D,'Publication Table'!I$7),
IF('Publication Table'!$C$5="All Cancelled Operations",
SUMIFS(AllPublicationData!$F:$F,AllPublicationData!$A:$A,'Publication Table'!$B8,AllPublicationData!$B:$B,'Publication Table'!$C$4,AllPublicationData!$D:$D,'Publication Table'!I$7),
IF('Publication Table'!$C$5="Operations cancelled by patient",
SUMIFS(AllPublicationData!$G:$G,AllPublicationData!$A:$A,'Publication Table'!$B8,AllPublicationData!$B:$B,'Publication Table'!$C$4,AllPublicationData!$D:$D,'Publication Table'!I$7),
IF('Publication Table'!$C$5="Operations cancelled for clinical reasons",
SUMIFS(AllPublicationData!$H:$H,AllPublicationData!$A:$A,'Publication Table'!$B8,AllPublicationData!$B:$B,'Publication Table'!$C$4,AllPublicationData!$D:$D,'Publication Table'!I$7),
IF('Publication Table'!$C$5="Operations cancelled for non-clinical/capacity reasons",
SUMIFS(AllPublicationData!$I:$I,AllPublicationData!$A:$A,'Publication Table'!$B8,AllPublicationData!$B:$B,'Publication Table'!$C$4,AllPublicationData!$D:$D,'Publication Table'!I$7),
IF('Publication Table'!$C$5="Cancellations for other reasons",
SUMIFS(AllPublicationData!$J:$J,AllPublicationData!$A:$A,'Publication Table'!$B8,AllPublicationData!$B:$B,'Publication Table'!$C$4,AllPublicationData!$D:$D,'Publication Table'!I$7)))))))+
IF(AND($C$4="NHS Scotland",$C$5="Total Operations"),
SUMIFS(AllPublicationData!$E:$E,AllPublicationData!$A:$A,'Publication Table'!$B8,AllPublicationData!$B:$B,'Publication Table'!I$7),
IF(AND($C$4="NHS Scotland",$C$5="All Cancelled Operations"),
SUMIFS(AllPublicationData!$F:$F,AllPublicationData!$A:$A,'Publication Table'!$B8,AllPublicationData!$B:$B,'Publication Table'!I$7),
IF(AND($C$4="NHS Scotland",$C$5="Operations cancelled by patient"),
SUMIFS(AllPublicationData!$G:$G,AllPublicationData!$A:$A,'Publication Table'!$B8,AllPublicationData!$B:$B,'Publication Table'!I$7),
IF(AND($C$4="NHS Scotland",$C$5="Operations cancelled for clinical reasons"),
SUMIFS(AllPublicationData!$H:$H,AllPublicationData!$A:$A,'Publication Table'!$B8,AllPublicationData!$B:$B,'Publication Table'!I$7),
IF(AND($C$4="NHS Scotland",$C$5="Operations cancelled for non-clinical/capacity reasons"),
SUMIFS(AllPublicationData!$I:$I,AllPublicationData!$A:$A,'Publication Table'!$B8,AllPublicationData!$B:$B,'Publication Table'!I$7),
IF(AND($C$4="NHS Scotland",$C$5="Cancellations for other reasons"),
SUMIFS(AllPublicationData!$J:$J,AllPublicationData!$A:$A,'Publication Table'!$B8,AllPublicationData!$B:$B,'Publication Table'!I$7)))))))</f>
        <v>1045</v>
      </c>
      <c r="J8" s="90">
        <f>IF($C$5="Total Operations",
SUMIFS(AllPublicationData!$E:$E,AllPublicationData!$A:$A,'Publication Table'!$B8,AllPublicationData!$B:$B,'Publication Table'!$C$4,AllPublicationData!$D:$D,'Publication Table'!J$7),
IF('Publication Table'!$C$5="All Cancelled Operations",
SUMIFS(AllPublicationData!$F:$F,AllPublicationData!$A:$A,'Publication Table'!$B8,AllPublicationData!$B:$B,'Publication Table'!$C$4,AllPublicationData!$D:$D,'Publication Table'!J$7),
IF('Publication Table'!$C$5="Operations cancelled by patient",
SUMIFS(AllPublicationData!$G:$G,AllPublicationData!$A:$A,'Publication Table'!$B8,AllPublicationData!$B:$B,'Publication Table'!$C$4,AllPublicationData!$D:$D,'Publication Table'!J$7),
IF('Publication Table'!$C$5="Operations cancelled for clinical reasons",
SUMIFS(AllPublicationData!$H:$H,AllPublicationData!$A:$A,'Publication Table'!$B8,AllPublicationData!$B:$B,'Publication Table'!$C$4,AllPublicationData!$D:$D,'Publication Table'!J$7),
IF('Publication Table'!$C$5="Operations cancelled for non-clinical/capacity reasons",
SUMIFS(AllPublicationData!$I:$I,AllPublicationData!$A:$A,'Publication Table'!$B8,AllPublicationData!$B:$B,'Publication Table'!$C$4,AllPublicationData!$D:$D,'Publication Table'!J$7),
IF('Publication Table'!$C$5="Cancellations for other reasons",
SUMIFS(AllPublicationData!$J:$J,AllPublicationData!$A:$A,'Publication Table'!$B8,AllPublicationData!$B:$B,'Publication Table'!$C$4,AllPublicationData!$D:$D,'Publication Table'!J$7)))))))+
IF(AND($C$4="NHS Scotland",$C$5="Total Operations"),
SUMIFS(AllPublicationData!$E:$E,AllPublicationData!$A:$A,'Publication Table'!$B8,AllPublicationData!$B:$B,'Publication Table'!J$7),
IF(AND($C$4="NHS Scotland",$C$5="All Cancelled Operations"),
SUMIFS(AllPublicationData!$F:$F,AllPublicationData!$A:$A,'Publication Table'!$B8,AllPublicationData!$B:$B,'Publication Table'!J$7),
IF(AND($C$4="NHS Scotland",$C$5="Operations cancelled by patient"),
SUMIFS(AllPublicationData!$G:$G,AllPublicationData!$A:$A,'Publication Table'!$B8,AllPublicationData!$B:$B,'Publication Table'!J$7),
IF(AND($C$4="NHS Scotland",$C$5="Operations cancelled for clinical reasons"),
SUMIFS(AllPublicationData!$H:$H,AllPublicationData!$A:$A,'Publication Table'!$B8,AllPublicationData!$B:$B,'Publication Table'!J$7),
IF(AND($C$4="NHS Scotland",$C$5="Operations cancelled for non-clinical/capacity reasons"),
SUMIFS(AllPublicationData!$I:$I,AllPublicationData!$A:$A,'Publication Table'!$B8,AllPublicationData!$B:$B,'Publication Table'!J$7),
IF(AND($C$4="NHS Scotland",$C$5="Cancellations for other reasons"),
SUMIFS(AllPublicationData!$J:$J,AllPublicationData!$A:$A,'Publication Table'!$B8,AllPublicationData!$B:$B,'Publication Table'!J$7)))))))</f>
        <v>2293</v>
      </c>
      <c r="K8" s="90">
        <f>IF($C$5="Total Operations",
SUMIFS(AllPublicationData!$E:$E,AllPublicationData!$A:$A,'Publication Table'!$B8,AllPublicationData!$B:$B,'Publication Table'!$C$4,AllPublicationData!$D:$D,'Publication Table'!K$7),
IF('Publication Table'!$C$5="All Cancelled Operations",
SUMIFS(AllPublicationData!$F:$F,AllPublicationData!$A:$A,'Publication Table'!$B8,AllPublicationData!$B:$B,'Publication Table'!$C$4,AllPublicationData!$D:$D,'Publication Table'!K$7),
IF('Publication Table'!$C$5="Operations cancelled by patient",
SUMIFS(AllPublicationData!$G:$G,AllPublicationData!$A:$A,'Publication Table'!$B8,AllPublicationData!$B:$B,'Publication Table'!$C$4,AllPublicationData!$D:$D,'Publication Table'!K$7),
IF('Publication Table'!$C$5="Operations cancelled for clinical reasons",
SUMIFS(AllPublicationData!$H:$H,AllPublicationData!$A:$A,'Publication Table'!$B8,AllPublicationData!$B:$B,'Publication Table'!$C$4,AllPublicationData!$D:$D,'Publication Table'!K$7),
IF('Publication Table'!$C$5="Operations cancelled for non-clinical/capacity reasons",
SUMIFS(AllPublicationData!$I:$I,AllPublicationData!$A:$A,'Publication Table'!$B8,AllPublicationData!$B:$B,'Publication Table'!$C$4,AllPublicationData!$D:$D,'Publication Table'!K$7),
IF('Publication Table'!$C$5="Cancellations for other reasons",
SUMIFS(AllPublicationData!$J:$J,AllPublicationData!$A:$A,'Publication Table'!$B8,AllPublicationData!$B:$B,'Publication Table'!$C$4,AllPublicationData!$D:$D,'Publication Table'!K$7)))))))+
IF(AND($C$4="NHS Scotland",$C$5="Total Operations"),
SUMIFS(AllPublicationData!$E:$E,AllPublicationData!$A:$A,'Publication Table'!$B8,AllPublicationData!$B:$B,'Publication Table'!K$7),
IF(AND($C$4="NHS Scotland",$C$5="All Cancelled Operations"),
SUMIFS(AllPublicationData!$F:$F,AllPublicationData!$A:$A,'Publication Table'!$B8,AllPublicationData!$B:$B,'Publication Table'!K$7),
IF(AND($C$4="NHS Scotland",$C$5="Operations cancelled by patient"),
SUMIFS(AllPublicationData!$G:$G,AllPublicationData!$A:$A,'Publication Table'!$B8,AllPublicationData!$B:$B,'Publication Table'!K$7),
IF(AND($C$4="NHS Scotland",$C$5="Operations cancelled for clinical reasons"),
SUMIFS(AllPublicationData!$H:$H,AllPublicationData!$A:$A,'Publication Table'!$B8,AllPublicationData!$B:$B,'Publication Table'!K$7),
IF(AND($C$4="NHS Scotland",$C$5="Operations cancelled for non-clinical/capacity reasons"),
SUMIFS(AllPublicationData!$I:$I,AllPublicationData!$A:$A,'Publication Table'!$B8,AllPublicationData!$B:$B,'Publication Table'!K$7),
IF(AND($C$4="NHS Scotland",$C$5="Cancellations for other reasons"),
SUMIFS(AllPublicationData!$J:$J,AllPublicationData!$A:$A,'Publication Table'!$B8,AllPublicationData!$B:$B,'Publication Table'!K$7)))))))</f>
        <v>5332</v>
      </c>
      <c r="L8" s="90">
        <f>IF($C$5="Total Operations",
SUMIFS(AllPublicationData!$E:$E,AllPublicationData!$A:$A,'Publication Table'!$B8,AllPublicationData!$B:$B,'Publication Table'!$C$4,AllPublicationData!$D:$D,'Publication Table'!L$7),
IF('Publication Table'!$C$5="All Cancelled Operations",
SUMIFS(AllPublicationData!$F:$F,AllPublicationData!$A:$A,'Publication Table'!$B8,AllPublicationData!$B:$B,'Publication Table'!$C$4,AllPublicationData!$D:$D,'Publication Table'!L$7),
IF('Publication Table'!$C$5="Operations cancelled by patient",
SUMIFS(AllPublicationData!$G:$G,AllPublicationData!$A:$A,'Publication Table'!$B8,AllPublicationData!$B:$B,'Publication Table'!$C$4,AllPublicationData!$D:$D,'Publication Table'!L$7),
IF('Publication Table'!$C$5="Operations cancelled for clinical reasons",
SUMIFS(AllPublicationData!$H:$H,AllPublicationData!$A:$A,'Publication Table'!$B8,AllPublicationData!$B:$B,'Publication Table'!$C$4,AllPublicationData!$D:$D,'Publication Table'!L$7),
IF('Publication Table'!$C$5="Operations cancelled for non-clinical/capacity reasons",
SUMIFS(AllPublicationData!$I:$I,AllPublicationData!$A:$A,'Publication Table'!$B8,AllPublicationData!$B:$B,'Publication Table'!$C$4,AllPublicationData!$D:$D,'Publication Table'!L$7),
IF('Publication Table'!$C$5="Cancellations for other reasons",
SUMIFS(AllPublicationData!$J:$J,AllPublicationData!$A:$A,'Publication Table'!$B8,AllPublicationData!$B:$B,'Publication Table'!$C$4,AllPublicationData!$D:$D,'Publication Table'!L$7)))))))+
IF(AND($C$4="NHS Scotland",$C$5="Total Operations"),
SUMIFS(AllPublicationData!$E:$E,AllPublicationData!$A:$A,'Publication Table'!$B8,AllPublicationData!$B:$B,'Publication Table'!L$7),
IF(AND($C$4="NHS Scotland",$C$5="All Cancelled Operations"),
SUMIFS(AllPublicationData!$F:$F,AllPublicationData!$A:$A,'Publication Table'!$B8,AllPublicationData!$B:$B,'Publication Table'!L$7),
IF(AND($C$4="NHS Scotland",$C$5="Operations cancelled by patient"),
SUMIFS(AllPublicationData!$G:$G,AllPublicationData!$A:$A,'Publication Table'!$B8,AllPublicationData!$B:$B,'Publication Table'!L$7),
IF(AND($C$4="NHS Scotland",$C$5="Operations cancelled for clinical reasons"),
SUMIFS(AllPublicationData!$H:$H,AllPublicationData!$A:$A,'Publication Table'!$B8,AllPublicationData!$B:$B,'Publication Table'!L$7),
IF(AND($C$4="NHS Scotland",$C$5="Operations cancelled for non-clinical/capacity reasons"),
SUMIFS(AllPublicationData!$I:$I,AllPublicationData!$A:$A,'Publication Table'!$B8,AllPublicationData!$B:$B,'Publication Table'!L$7),
IF(AND($C$4="NHS Scotland",$C$5="Cancellations for other reasons"),
SUMIFS(AllPublicationData!$J:$J,AllPublicationData!$A:$A,'Publication Table'!$B8,AllPublicationData!$B:$B,'Publication Table'!L$7)))))))</f>
        <v>1393</v>
      </c>
      <c r="M8" s="90">
        <f>IF($C$5="Total Operations",
SUMIFS(AllPublicationData!$E:$E,AllPublicationData!$A:$A,'Publication Table'!$B8,AllPublicationData!$B:$B,'Publication Table'!$C$4,AllPublicationData!$D:$D,'Publication Table'!M$7),
IF('Publication Table'!$C$5="All Cancelled Operations",
SUMIFS(AllPublicationData!$F:$F,AllPublicationData!$A:$A,'Publication Table'!$B8,AllPublicationData!$B:$B,'Publication Table'!$C$4,AllPublicationData!$D:$D,'Publication Table'!M$7),
IF('Publication Table'!$C$5="Operations cancelled by patient",
SUMIFS(AllPublicationData!$G:$G,AllPublicationData!$A:$A,'Publication Table'!$B8,AllPublicationData!$B:$B,'Publication Table'!$C$4,AllPublicationData!$D:$D,'Publication Table'!M$7),
IF('Publication Table'!$C$5="Operations cancelled for clinical reasons",
SUMIFS(AllPublicationData!$G:$G,AllPublicationData!$A:$A,'Publication Table'!$B8,AllPublicationData!$B:$B,'Publication Table'!$C$4,AllPublicationData!$D:$D,'Publication Table'!M$7),
IF('Publication Table'!$C$5="Operations cancelled for non-clinical/capacity reasons",
SUMIFS(AllPublicationData!$G:$G,AllPublicationData!$A:$A,'Publication Table'!$B8,AllPublicationData!$B:$B,'Publication Table'!$C$4,AllPublicationData!$D:$D,'Publication Table'!M$7),
IF('Publication Table'!$C$5="Cancellations for other reasons",
SUMIFS(AllPublicationData!$G:$G,AllPublicationData!$A:$A,'Publication Table'!$B8,AllPublicationData!$B:$B,'Publication Table'!$C$4,AllPublicationData!$D:$D,'Publication Table'!M$7)))))))+
IF(AND($C$4="NHS Scotland",$C$5="Total Operations"),
SUMIFS(AllPublicationData!$E:$E,AllPublicationData!$A:$A,'Publication Table'!$B8,AllPublicationData!$B:$B,'Publication Table'!M$7),
IF(AND($C$4="NHS Scotland",$C$5="All Cancelled Operations"),
SUMIFS(AllPublicationData!$F:$F,AllPublicationData!$A:$A,'Publication Table'!$B8,AllPublicationData!$B:$B,'Publication Table'!M$7),
IF(AND($C$4="NHS Scotland",$C$5="Operations cancelled by patient"),
SUMIFS(AllPublicationData!$G:$G,AllPublicationData!$A:$A,'Publication Table'!$B8,AllPublicationData!$B:$B,'Publication Table'!M$7),
IF(AND($C$4="NHS Scotland",$C$5="Operations cancelled for clinical reasons"),
SUMIFS(AllPublicationData!$H:$H,AllPublicationData!$A:$A,'Publication Table'!$B8,AllPublicationData!$B:$B,'Publication Table'!M$7),
IF(AND($C$4="NHS Scotland",$C$5="Operations cancelled for non-clinical/capacity reasons"),
SUMIFS(AllPublicationData!$I:$I,AllPublicationData!$A:$A,'Publication Table'!$B8,AllPublicationData!$B:$B,'Publication Table'!M$7),
IF(AND($C$4="NHS Scotland",$C$5="Cancellations for other reasons"),
SUMIFS(AllPublicationData!$J:$J,AllPublicationData!$A:$A,'Publication Table'!$B8,AllPublicationData!$B:$B,'Publication Table'!M$7)))))))</f>
        <v>1894</v>
      </c>
      <c r="N8" s="90">
        <f>IF($C$5="Total Operations",
SUMIFS(AllPublicationData!$E:$E,AllPublicationData!$A:$A,'Publication Table'!$B8,AllPublicationData!$B:$B,'Publication Table'!$C$4,AllPublicationData!$D:$D,'Publication Table'!N$7),
IF('Publication Table'!$C$5="All Cancelled Operations",
SUMIFS(AllPublicationData!$F:$F,AllPublicationData!$A:$A,'Publication Table'!$B8,AllPublicationData!$B:$B,'Publication Table'!$C$4,AllPublicationData!$D:$D,'Publication Table'!N$7),
IF('Publication Table'!$C$5="Operations cancelled by patient",
SUMIFS(AllPublicationData!$G:$G,AllPublicationData!$A:$A,'Publication Table'!$B8,AllPublicationData!$B:$B,'Publication Table'!$C$4,AllPublicationData!$D:$D,'Publication Table'!N$7),
IF('Publication Table'!$C$5="Operations cancelled for clinical reasons",
SUMIFS(AllPublicationData!$G:$G,AllPublicationData!$A:$A,'Publication Table'!$B8,AllPublicationData!$B:$B,'Publication Table'!$C$4,AllPublicationData!$D:$D,'Publication Table'!N$7),
IF('Publication Table'!$C$5="Operations cancelled for non-clinical/capacity reasons",
SUMIFS(AllPublicationData!$G:$G,AllPublicationData!$A:$A,'Publication Table'!$B8,AllPublicationData!$B:$B,'Publication Table'!$C$4,AllPublicationData!$D:$D,'Publication Table'!N$7),
IF('Publication Table'!$C$5="Cancellations for other reasons",
SUMIFS(AllPublicationData!$G:$G,AllPublicationData!$A:$A,'Publication Table'!$B8,AllPublicationData!$B:$B,'Publication Table'!$C$4,AllPublicationData!$D:$D,'Publication Table'!N$7)))))))+
IF(AND($C$4="NHS Scotland",$C$5="Total Operations"),
SUMIFS(AllPublicationData!$E:$E,AllPublicationData!$A:$A,'Publication Table'!$B8,AllPublicationData!$B:$B,'Publication Table'!N$7),
IF(AND($C$4="NHS Scotland",$C$5="All Cancelled Operations"),
SUMIFS(AllPublicationData!$F:$F,AllPublicationData!$A:$A,'Publication Table'!$B8,AllPublicationData!$B:$B,'Publication Table'!N$7),
IF(AND($C$4="NHS Scotland",$C$5="Operations cancelled by patient"),
SUMIFS(AllPublicationData!$G:$G,AllPublicationData!$A:$A,'Publication Table'!$B8,AllPublicationData!$B:$B,'Publication Table'!N$7),
IF(AND($C$4="NHS Scotland",$C$5="Operations cancelled for clinical reasons"),
SUMIFS(AllPublicationData!$H:$H,AllPublicationData!$A:$A,'Publication Table'!$B8,AllPublicationData!$B:$B,'Publication Table'!N$7),
IF(AND($C$4="NHS Scotland",$C$5="Operations cancelled for non-clinical/capacity reasons"),
SUMIFS(AllPublicationData!$I:$I,AllPublicationData!$A:$A,'Publication Table'!$B8,AllPublicationData!$B:$B,'Publication Table'!N$7),
IF(AND($C$4="NHS Scotland",$C$5="Cancellations for other reasons"),
SUMIFS(AllPublicationData!$J:$J,AllPublicationData!$A:$A,'Publication Table'!$B8,AllPublicationData!$B:$B,'Publication Table'!N$7)))))))</f>
        <v>3935</v>
      </c>
      <c r="O8" s="90">
        <f>IF($C$5="Total Operations",
SUMIFS(AllPublicationData!$E:$E,AllPublicationData!$A:$A,'Publication Table'!$B8,AllPublicationData!$B:$B,'Publication Table'!$C$4,AllPublicationData!$D:$D,'Publication Table'!O$7),
IF('Publication Table'!$C$5="All Cancelled Operations",
SUMIFS(AllPublicationData!$F:$F,AllPublicationData!$A:$A,'Publication Table'!$B8,AllPublicationData!$B:$B,'Publication Table'!$C$4,AllPublicationData!$D:$D,'Publication Table'!O$7),
IF('Publication Table'!$C$5="Operations cancelled by patient",
SUMIFS(AllPublicationData!$G:$G,AllPublicationData!$A:$A,'Publication Table'!$B8,AllPublicationData!$B:$B,'Publication Table'!$C$4,AllPublicationData!$D:$D,'Publication Table'!O$7),
IF('Publication Table'!$C$5="Operations cancelled for clinical reasons",
SUMIFS(AllPublicationData!$G:$G,AllPublicationData!$A:$A,'Publication Table'!$B8,AllPublicationData!$B:$B,'Publication Table'!$C$4,AllPublicationData!$D:$D,'Publication Table'!O$7),
IF('Publication Table'!$C$5="Operations cancelled for non-clinical/capacity reasons",
SUMIFS(AllPublicationData!$G:$G,AllPublicationData!$A:$A,'Publication Table'!$B8,AllPublicationData!$B:$B,'Publication Table'!$C$4,AllPublicationData!$D:$D,'Publication Table'!O$7),
IF('Publication Table'!$C$5="Cancellations for other reasons",
SUMIFS(AllPublicationData!$G:$G,AllPublicationData!$A:$A,'Publication Table'!$B8,AllPublicationData!$B:$B,'Publication Table'!$C$4,AllPublicationData!$D:$D,'Publication Table'!O$7)))))))+
IF(AND($C$4="NHS Scotland",$C$5="Total Operations"),
SUMIFS(AllPublicationData!$E:$E,AllPublicationData!$A:$A,'Publication Table'!$B8,AllPublicationData!$B:$B,'Publication Table'!O$7),
IF(AND($C$4="NHS Scotland",$C$5="All Cancelled Operations"),
SUMIFS(AllPublicationData!$F:$F,AllPublicationData!$A:$A,'Publication Table'!$B8,AllPublicationData!$B:$B,'Publication Table'!O$7),
IF(AND($C$4="NHS Scotland",$C$5="Operations cancelled by patient"),
SUMIFS(AllPublicationData!$G:$G,AllPublicationData!$A:$A,'Publication Table'!$B8,AllPublicationData!$B:$B,'Publication Table'!O$7),
IF(AND($C$4="NHS Scotland",$C$5="Operations cancelled for clinical reasons"),
SUMIFS(AllPublicationData!$H:$H,AllPublicationData!$A:$A,'Publication Table'!$B8,AllPublicationData!$B:$B,'Publication Table'!O$7),
IF(AND($C$4="NHS Scotland",$C$5="Operations cancelled for non-clinical/capacity reasons"),
SUMIFS(AllPublicationData!$I:$I,AllPublicationData!$A:$A,'Publication Table'!$B8,AllPublicationData!$B:$B,'Publication Table'!O$7),
IF(AND($C$4="NHS Scotland",$C$5="Cancellations for other reasons"),
SUMIFS(AllPublicationData!$J:$J,AllPublicationData!$A:$A,'Publication Table'!$B8,AllPublicationData!$B:$B,'Publication Table'!O$7)))))))</f>
        <v>247</v>
      </c>
      <c r="P8" s="90">
        <f>IF($C$5="Total Operations",
SUMIFS(AllPublicationData!$E:$E,AllPublicationData!$A:$A,'Publication Table'!$B8,AllPublicationData!$B:$B,'Publication Table'!$C$4,AllPublicationData!$D:$D,'Publication Table'!P$7),
IF('Publication Table'!$C$5="All Cancelled Operations",
SUMIFS(AllPublicationData!$F:$F,AllPublicationData!$A:$A,'Publication Table'!$B8,AllPublicationData!$B:$B,'Publication Table'!$C$4,AllPublicationData!$D:$D,'Publication Table'!P$7),
IF('Publication Table'!$C$5="Operations cancelled by patient",
SUMIFS(AllPublicationData!$G:$G,AllPublicationData!$A:$A,'Publication Table'!$B8,AllPublicationData!$B:$B,'Publication Table'!$C$4,AllPublicationData!$D:$D,'Publication Table'!P$7),
IF('Publication Table'!$C$5="Operations cancelled for clinical reasons",
SUMIFS(AllPublicationData!$G:$G,AllPublicationData!$A:$A,'Publication Table'!$B8,AllPublicationData!$B:$B,'Publication Table'!$C$4,AllPublicationData!$D:$D,'Publication Table'!P$7),
IF('Publication Table'!$C$5="Operations cancelled for non-clinical/capacity reasons",
SUMIFS(AllPublicationData!$G:$G,AllPublicationData!$A:$A,'Publication Table'!$B8,AllPublicationData!$B:$B,'Publication Table'!$C$4,AllPublicationData!$D:$D,'Publication Table'!P$7),
IF('Publication Table'!$C$5="Cancellations for other reasons",
SUMIFS(AllPublicationData!$G:$G,AllPublicationData!$A:$A,'Publication Table'!$B8,AllPublicationData!$B:$B,'Publication Table'!$C$4,AllPublicationData!$D:$D,'Publication Table'!P$7)))))))+
IF(AND($C$4="NHS Scotland",$C$5="Total Operations"),
SUMIFS(AllPublicationData!$E:$E,AllPublicationData!$A:$A,'Publication Table'!$B8,AllPublicationData!$B:$B,'Publication Table'!P$7),
IF(AND($C$4="NHS Scotland",$C$5="All Cancelled Operations"),
SUMIFS(AllPublicationData!$F:$F,AllPublicationData!$A:$A,'Publication Table'!$B8,AllPublicationData!$B:$B,'Publication Table'!P$7),
IF(AND($C$4="NHS Scotland",$C$5="Operations cancelled by patient"),
SUMIFS(AllPublicationData!$G:$G,AllPublicationData!$A:$A,'Publication Table'!$B8,AllPublicationData!$B:$B,'Publication Table'!P$7),
IF(AND($C$4="NHS Scotland",$C$5="Operations cancelled for clinical reasons"),
SUMIFS(AllPublicationData!$H:$H,AllPublicationData!$A:$A,'Publication Table'!$B8,AllPublicationData!$B:$B,'Publication Table'!P$7),
IF(AND($C$4="NHS Scotland",$C$5="Operations cancelled for non-clinical/capacity reasons"),
SUMIFS(AllPublicationData!$I:$I,AllPublicationData!$A:$A,'Publication Table'!$B8,AllPublicationData!$B:$B,'Publication Table'!P$7),
IF(AND($C$4="NHS Scotland",$C$5="Cancellations for other reasons"),
SUMIFS(AllPublicationData!$J:$J,AllPublicationData!$A:$A,'Publication Table'!$B8,AllPublicationData!$B:$B,'Publication Table'!P$7)))))))</f>
        <v>169</v>
      </c>
      <c r="Q8" s="90">
        <f>IF($C$5="Total Operations",
SUMIFS(AllPublicationData!$E:$E,AllPublicationData!$A:$A,'Publication Table'!$B8,AllPublicationData!$B:$B,'Publication Table'!$C$4,AllPublicationData!$D:$D,'Publication Table'!Q$7),
IF('Publication Table'!$C$5="All Cancelled Operations",
SUMIFS(AllPublicationData!$F:$F,AllPublicationData!$A:$A,'Publication Table'!$B8,AllPublicationData!$B:$B,'Publication Table'!$C$4,AllPublicationData!$D:$D,'Publication Table'!Q$7),
IF('Publication Table'!$C$5="Operations cancelled by patient",
SUMIFS(AllPublicationData!$G:$G,AllPublicationData!$A:$A,'Publication Table'!$B8,AllPublicationData!$B:$B,'Publication Table'!$C$4,AllPublicationData!$D:$D,'Publication Table'!Q$7),
IF('Publication Table'!$C$5="Operations cancelled for clinical reasons",
SUMIFS(AllPublicationData!$G:$G,AllPublicationData!$A:$A,'Publication Table'!$B8,AllPublicationData!$B:$B,'Publication Table'!$C$4,AllPublicationData!$D:$D,'Publication Table'!Q$7),
IF('Publication Table'!$C$5="Operations cancelled for non-clinical/capacity reasons",
SUMIFS(AllPublicationData!$G:$G,AllPublicationData!$A:$A,'Publication Table'!$B8,AllPublicationData!$B:$B,'Publication Table'!$C$4,AllPublicationData!$D:$D,'Publication Table'!Q$7),
IF('Publication Table'!$C$5="Cancellations for other reasons",
SUMIFS(AllPublicationData!$G:$G,AllPublicationData!$A:$A,'Publication Table'!$B8,AllPublicationData!$B:$B,'Publication Table'!$C$4,AllPublicationData!$D:$D,'Publication Table'!Q$7)))))))+
IF(AND($C$4="NHS Scotland",$C$5="Total Operations"),
SUMIFS(AllPublicationData!$E:$E,AllPublicationData!$A:$A,'Publication Table'!$B8,AllPublicationData!$B:$B,'Publication Table'!Q$7),
IF(AND($C$4="NHS Scotland",$C$5="All Cancelled Operations"),
SUMIFS(AllPublicationData!$F:$F,AllPublicationData!$A:$A,'Publication Table'!$B8,AllPublicationData!$B:$B,'Publication Table'!Q$7),
IF(AND($C$4="NHS Scotland",$C$5="Operations cancelled by patient"),
SUMIFS(AllPublicationData!$G:$G,AllPublicationData!$A:$A,'Publication Table'!$B8,AllPublicationData!$B:$B,'Publication Table'!Q$7),
IF(AND($C$4="NHS Scotland",$C$5="Operations cancelled for clinical reasons"),
SUMIFS(AllPublicationData!$H:$H,AllPublicationData!$A:$A,'Publication Table'!$B8,AllPublicationData!$B:$B,'Publication Table'!Q$7),
IF(AND($C$4="NHS Scotland",$C$5="Operations cancelled for non-clinical/capacity reasons"),
SUMIFS(AllPublicationData!$I:$I,AllPublicationData!$A:$A,'Publication Table'!$B8,AllPublicationData!$B:$B,'Publication Table'!Q$7),
IF(AND($C$4="NHS Scotland",$C$5="Cancellations for other reasons"),
SUMIFS(AllPublicationData!$J:$J,AllPublicationData!$A:$A,'Publication Table'!$B8,AllPublicationData!$B:$B,'Publication Table'!Q$7)))))))</f>
        <v>1927</v>
      </c>
      <c r="R8" s="90">
        <f>IF($C$5="Total Operations",
SUMIFS(AllPublicationData!$E:$E,AllPublicationData!$A:$A,'Publication Table'!$B8,AllPublicationData!$B:$B,'Publication Table'!$C$4,AllPublicationData!$D:$D,'Publication Table'!R$7),
IF('Publication Table'!$C$5="All Cancelled Operations",
SUMIFS(AllPublicationData!$F:$F,AllPublicationData!$A:$A,'Publication Table'!$B8,AllPublicationData!$B:$B,'Publication Table'!$C$4,AllPublicationData!$D:$D,'Publication Table'!R$7),
IF('Publication Table'!$C$5="Operations cancelled by patient",
SUMIFS(AllPublicationData!$G:$G,AllPublicationData!$A:$A,'Publication Table'!$B8,AllPublicationData!$B:$B,'Publication Table'!$C$4,AllPublicationData!$D:$D,'Publication Table'!R$7),
IF('Publication Table'!$C$5="Operations cancelled for clinical reasons",
SUMIFS(AllPublicationData!$G:$G,AllPublicationData!$A:$A,'Publication Table'!$B8,AllPublicationData!$B:$B,'Publication Table'!$C$4,AllPublicationData!$D:$D,'Publication Table'!R$7),
IF('Publication Table'!$C$5="Operations cancelled for non-clinical/capacity reasons",
SUMIFS(AllPublicationData!$G:$G,AllPublicationData!$A:$A,'Publication Table'!$B8,AllPublicationData!$B:$B,'Publication Table'!$C$4,AllPublicationData!$D:$D,'Publication Table'!R$7),
IF('Publication Table'!$C$5="Cancellations for other reasons",
SUMIFS(AllPublicationData!$G:$G,AllPublicationData!$A:$A,'Publication Table'!$B8,AllPublicationData!$B:$B,'Publication Table'!$C$4,AllPublicationData!$D:$D,'Publication Table'!R$7)))))))+
IF(AND($C$4="NHS Scotland",$C$5="Total Operations"),
SUMIFS(AllPublicationData!$E:$E,AllPublicationData!$A:$A,'Publication Table'!$B8,AllPublicationData!$B:$B,'Publication Table'!R$7),
IF(AND($C$4="NHS Scotland",$C$5="All Cancelled Operations"),
SUMIFS(AllPublicationData!$F:$F,AllPublicationData!$A:$A,'Publication Table'!$B8,AllPublicationData!$B:$B,'Publication Table'!R$7),
IF(AND($C$4="NHS Scotland",$C$5="Operations cancelled by patient"),
SUMIFS(AllPublicationData!$G:$G,AllPublicationData!$A:$A,'Publication Table'!$B8,AllPublicationData!$B:$B,'Publication Table'!R$7),
IF(AND($C$4="NHS Scotland",$C$5="Operations cancelled for clinical reasons"),
SUMIFS(AllPublicationData!$H:$H,AllPublicationData!$A:$A,'Publication Table'!$B8,AllPublicationData!$B:$B,'Publication Table'!R$7),
IF(AND($C$4="NHS Scotland",$C$5="Operations cancelled for non-clinical/capacity reasons"),
SUMIFS(AllPublicationData!$I:$I,AllPublicationData!$A:$A,'Publication Table'!$B8,AllPublicationData!$B:$B,'Publication Table'!R$7),
IF(AND($C$4="NHS Scotland",$C$5="Cancellations for other reasons"),
SUMIFS(AllPublicationData!$J:$J,AllPublicationData!$A:$A,'Publication Table'!$B8,AllPublicationData!$B:$B,'Publication Table'!R$7)))))))</f>
        <v>99</v>
      </c>
    </row>
    <row r="9" spans="1:30" x14ac:dyDescent="0.35">
      <c r="B9" s="89">
        <v>45383</v>
      </c>
      <c r="C9" s="81">
        <f>IF($C$5="Total Operations",
SUMIFS(AllPublicationData!$E:$E,AllPublicationData!$A:$A,'Publication Table'!$B9,AllPublicationData!$B:$B,'Publication Table'!$C$4),
IF('Publication Table'!$C$5="All Cancelled Operations",
SUMIFS(AllPublicationData!$F:$F,AllPublicationData!$A:$A,'Publication Table'!$B9,AllPublicationData!$B:$B,'Publication Table'!$C$4),
IF('Publication Table'!$C$5="Operations cancelled by patient",
SUMIFS(AllPublicationData!$G:$G,AllPublicationData!$A:$A,'Publication Table'!$B9,AllPublicationData!$B:$B,'Publication Table'!$C$4),
IF('Publication Table'!$C$5="Operations cancelled for clinical reasons",
SUMIFS(AllPublicationData!$H:$H,AllPublicationData!$A:$A,'Publication Table'!$B9,AllPublicationData!$B:$B,'Publication Table'!$C$4),
IF('Publication Table'!$C$5="Operations cancelled for non-clinical/capacity reasons",
SUMIFS(AllPublicationData!$I:$I,AllPublicationData!$A:$A,'Publication Table'!$B9,AllPublicationData!$B:$B,'Publication Table'!$C$4),
IF('Publication Table'!$C$5="Cancellations for other reasons",
SUMIFS(AllPublicationData!$J:$J,AllPublicationData!$A:$A,'Publication Table'!$B9,AllPublicationData!$B:$B,'Publication Table'!$C$4)))))))+
IF(AND($C$4="NHS Scotland",$C$5="Total Operations"),
SUMIFS(AllPublicationData!$E:$E,AllPublicationData!$A:$A,'Publication Table'!$B9),
IF(AND($C$4="NHS Scotland",$C$5="All Cancelled Operations"),
SUMIFS(AllPublicationData!$F:$F,AllPublicationData!$A:$A,'Publication Table'!$B9),
IF(AND($C$4="NHS Scotland",$C$5="Operations cancelled by patient"),
SUMIFS(AllPublicationData!$G:$G,AllPublicationData!$A:$A,'Publication Table'!$B9),
IF(AND($C$4="NHS Scotland",$C$5="Operations cancelled for clinical reasons"),
SUMIFS(AllPublicationData!$H:$H,AllPublicationData!$A:$A,'Publication Table'!$B9),
IF(AND($C$4="NHS Scotland",$C$5="Operations cancelled for non-clinical/capacity reasons"),
SUMIFS(AllPublicationData!$I:$I,AllPublicationData!$A:$A,'Publication Table'!$B9),
IF(AND($C$4="NHS Scotland",$C$5="Cancellations for other reasons"),
SUMIFS(AllPublicationData!$J:$J,AllPublicationData!$A:$A,'Publication Table'!$B9)))))))</f>
        <v>23482</v>
      </c>
      <c r="D9" s="90">
        <f>IF($C$5="Total Operations",
SUMIFS(AllPublicationData!$E:$E,AllPublicationData!$A:$A,'Publication Table'!$B9,AllPublicationData!$B:$B,'Publication Table'!$C$4,AllPublicationData!$D:$D,'Publication Table'!D$7),
IF('Publication Table'!$C$5="All Cancelled Operations",
SUMIFS(AllPublicationData!$F:$F,AllPublicationData!$A:$A,'Publication Table'!$B9,AllPublicationData!$B:$B,'Publication Table'!$C$4,AllPublicationData!$D:$D,'Publication Table'!D$7),
IF('Publication Table'!$C$5="Operations cancelled by patient",
SUMIFS(AllPublicationData!$G:$G,AllPublicationData!$A:$A,'Publication Table'!$B9,AllPublicationData!$B:$B,'Publication Table'!$C$4,AllPublicationData!$D:$D,'Publication Table'!D$7),
IF('Publication Table'!$C$5="Operations cancelled for clinical reasons",
SUMIFS(AllPublicationData!$H:$H,AllPublicationData!$A:$A,'Publication Table'!$B9,AllPublicationData!$B:$B,'Publication Table'!$C$4,AllPublicationData!$D:$D,'Publication Table'!D$7),
IF('Publication Table'!$C$5="Operations cancelled for non-clinical/capacity reasons",
SUMIFS(AllPublicationData!$I:$I,AllPublicationData!$A:$A,'Publication Table'!$B9,AllPublicationData!$B:$B,'Publication Table'!$C$4,AllPublicationData!$D:$D,'Publication Table'!D$7),
IF('Publication Table'!$C$5="Cancellations for other reasons",
SUMIFS(AllPublicationData!$J:$J,AllPublicationData!$A:$A,'Publication Table'!$B9,AllPublicationData!$B:$B,'Publication Table'!$C$4,AllPublicationData!$D:$D,'Publication Table'!D$7)))))))+
IF(AND($C$4="NHS Scotland",$C$5="Total Operations"),
SUMIFS(AllPublicationData!$E:$E,AllPublicationData!$A:$A,'Publication Table'!$B9,AllPublicationData!$B:$B,'Publication Table'!D$7),
IF(AND($C$4="NHS Scotland",$C$5="All Cancelled Operations"),
SUMIFS(AllPublicationData!$F:$F,AllPublicationData!$A:$A,'Publication Table'!$B9,AllPublicationData!$B:$B,'Publication Table'!D$7),
IF(AND($C$4="NHS Scotland",$C$5="Operations cancelled by patient"),
SUMIFS(AllPublicationData!$G:$G,AllPublicationData!$A:$A,'Publication Table'!$B9,AllPublicationData!$B:$B,'Publication Table'!D$7),
IF(AND($C$4="NHS Scotland",$C$5="Operations cancelled for clinical reasons"),
SUMIFS(AllPublicationData!$H:$H,AllPublicationData!$A:$A,'Publication Table'!$B9,AllPublicationData!$B:$B,'Publication Table'!D$7),
IF(AND($C$4="NHS Scotland",$C$5="Operations cancelled for non-clinical/capacity reasons"),
SUMIFS(AllPublicationData!$I:$I,AllPublicationData!$A:$A,'Publication Table'!$B9,AllPublicationData!$B:$B,'Publication Table'!D$7),
IF(AND($C$4="NHS Scotland",$C$5="Cancellations for other reasons"),
SUMIFS(AllPublicationData!$J:$J,AllPublicationData!$A:$A,'Publication Table'!$B9,AllPublicationData!$B:$B,'Publication Table'!D$7)))))))</f>
        <v>2404</v>
      </c>
      <c r="E9" s="90">
        <f>IF($C$5="Total Operations",
SUMIFS(AllPublicationData!$E:$E,AllPublicationData!$A:$A,'Publication Table'!$B9,AllPublicationData!$B:$B,'Publication Table'!$C$4,AllPublicationData!$D:$D,'Publication Table'!E$7),
IF('Publication Table'!$C$5="All Cancelled Operations",
SUMIFS(AllPublicationData!$F:$F,AllPublicationData!$A:$A,'Publication Table'!$B9,AllPublicationData!$B:$B,'Publication Table'!$C$4,AllPublicationData!$D:$D,'Publication Table'!E$7),
IF('Publication Table'!$C$5="Operations cancelled by patient",
SUMIFS(AllPublicationData!$G:$G,AllPublicationData!$A:$A,'Publication Table'!$B9,AllPublicationData!$B:$B,'Publication Table'!$C$4,AllPublicationData!$D:$D,'Publication Table'!E$7),
IF('Publication Table'!$C$5="Operations cancelled for clinical reasons",
SUMIFS(AllPublicationData!$H:$H,AllPublicationData!$A:$A,'Publication Table'!$B9,AllPublicationData!$B:$B,'Publication Table'!$C$4,AllPublicationData!$D:$D,'Publication Table'!E$7),
IF('Publication Table'!$C$5="Operations cancelled for non-clinical/capacity reasons",
SUMIFS(AllPublicationData!$I:$I,AllPublicationData!$A:$A,'Publication Table'!$B9,AllPublicationData!$B:$B,'Publication Table'!$C$4,AllPublicationData!$D:$D,'Publication Table'!E$7),
IF('Publication Table'!$C$5="Cancellations for other reasons",
SUMIFS(AllPublicationData!$J:$J,AllPublicationData!$A:$A,'Publication Table'!$B9,AllPublicationData!$B:$B,'Publication Table'!$C$4,AllPublicationData!$D:$D,'Publication Table'!E$7)))))))+
IF(AND($C$4="NHS Scotland",$C$5="Total Operations"),
SUMIFS(AllPublicationData!$E:$E,AllPublicationData!$A:$A,'Publication Table'!$B9,AllPublicationData!$B:$B,'Publication Table'!E$7),
IF(AND($C$4="NHS Scotland",$C$5="All Cancelled Operations"),
SUMIFS(AllPublicationData!$F:$F,AllPublicationData!$A:$A,'Publication Table'!$B9,AllPublicationData!$B:$B,'Publication Table'!E$7),
IF(AND($C$4="NHS Scotland",$C$5="Operations cancelled by patient"),
SUMIFS(AllPublicationData!$G:$G,AllPublicationData!$A:$A,'Publication Table'!$B9,AllPublicationData!$B:$B,'Publication Table'!E$7),
IF(AND($C$4="NHS Scotland",$C$5="Operations cancelled for clinical reasons"),
SUMIFS(AllPublicationData!$H:$H,AllPublicationData!$A:$A,'Publication Table'!$B9,AllPublicationData!$B:$B,'Publication Table'!E$7),
IF(AND($C$4="NHS Scotland",$C$5="Operations cancelled for non-clinical/capacity reasons"),
SUMIFS(AllPublicationData!$I:$I,AllPublicationData!$A:$A,'Publication Table'!$B9,AllPublicationData!$B:$B,'Publication Table'!E$7),
IF(AND($C$4="NHS Scotland",$C$5="Cancellations for other reasons"),
SUMIFS(AllPublicationData!$J:$J,AllPublicationData!$A:$A,'Publication Table'!$B9,AllPublicationData!$B:$B,'Publication Table'!E$7)))))))</f>
        <v>1316</v>
      </c>
      <c r="F9" s="90">
        <f>IF($C$5="Total Operations",
SUMIFS(AllPublicationData!$E:$E,AllPublicationData!$A:$A,'Publication Table'!$B9,AllPublicationData!$B:$B,'Publication Table'!$C$4,AllPublicationData!$D:$D,'Publication Table'!F$7),
IF('Publication Table'!$C$5="All Cancelled Operations",
SUMIFS(AllPublicationData!$F:$F,AllPublicationData!$A:$A,'Publication Table'!$B9,AllPublicationData!$B:$B,'Publication Table'!$C$4,AllPublicationData!$D:$D,'Publication Table'!F$7),
IF('Publication Table'!$C$5="Operations cancelled by patient",
SUMIFS(AllPublicationData!$G:$G,AllPublicationData!$A:$A,'Publication Table'!$B9,AllPublicationData!$B:$B,'Publication Table'!$C$4,AllPublicationData!$D:$D,'Publication Table'!F$7),
IF('Publication Table'!$C$5="Operations cancelled for clinical reasons",
SUMIFS(AllPublicationData!$H:$H,AllPublicationData!$A:$A,'Publication Table'!$B9,AllPublicationData!$B:$B,'Publication Table'!$C$4,AllPublicationData!$D:$D,'Publication Table'!F$7),
IF('Publication Table'!$C$5="Operations cancelled for non-clinical/capacity reasons",
SUMIFS(AllPublicationData!$I:$I,AllPublicationData!$A:$A,'Publication Table'!$B9,AllPublicationData!$B:$B,'Publication Table'!$C$4,AllPublicationData!$D:$D,'Publication Table'!F$7),
IF('Publication Table'!$C$5="Cancellations for other reasons",
SUMIFS(AllPublicationData!$J:$J,AllPublicationData!$A:$A,'Publication Table'!$B9,AllPublicationData!$B:$B,'Publication Table'!$C$4,AllPublicationData!$D:$D,'Publication Table'!F$7)))))))+
IF(AND($C$4="NHS Scotland",$C$5="Total Operations"),
SUMIFS(AllPublicationData!$E:$E,AllPublicationData!$A:$A,'Publication Table'!$B9,AllPublicationData!$B:$B,'Publication Table'!F$7),
IF(AND($C$4="NHS Scotland",$C$5="All Cancelled Operations"),
SUMIFS(AllPublicationData!$F:$F,AllPublicationData!$A:$A,'Publication Table'!$B9,AllPublicationData!$B:$B,'Publication Table'!F$7),
IF(AND($C$4="NHS Scotland",$C$5="Operations cancelled by patient"),
SUMIFS(AllPublicationData!$G:$G,AllPublicationData!$A:$A,'Publication Table'!$B9,AllPublicationData!$B:$B,'Publication Table'!F$7),
IF(AND($C$4="NHS Scotland",$C$5="Operations cancelled for clinical reasons"),
SUMIFS(AllPublicationData!$H:$H,AllPublicationData!$A:$A,'Publication Table'!$B9,AllPublicationData!$B:$B,'Publication Table'!F$7),
IF(AND($C$4="NHS Scotland",$C$5="Operations cancelled for non-clinical/capacity reasons"),
SUMIFS(AllPublicationData!$I:$I,AllPublicationData!$A:$A,'Publication Table'!$B9,AllPublicationData!$B:$B,'Publication Table'!F$7),
IF(AND($C$4="NHS Scotland",$C$5="Cancellations for other reasons"),
SUMIFS(AllPublicationData!$J:$J,AllPublicationData!$A:$A,'Publication Table'!$B9,AllPublicationData!$B:$B,'Publication Table'!F$7)))))))</f>
        <v>354</v>
      </c>
      <c r="G9" s="90">
        <f>IF($C$5="Total Operations",
SUMIFS(AllPublicationData!$E:$E,AllPublicationData!$A:$A,'Publication Table'!$B9,AllPublicationData!$B:$B,'Publication Table'!$C$4,AllPublicationData!$D:$D,'Publication Table'!G$7),
IF('Publication Table'!$C$5="All Cancelled Operations",
SUMIFS(AllPublicationData!$F:$F,AllPublicationData!$A:$A,'Publication Table'!$B9,AllPublicationData!$B:$B,'Publication Table'!$C$4,AllPublicationData!$D:$D,'Publication Table'!G$7),
IF('Publication Table'!$C$5="Operations cancelled by patient",
SUMIFS(AllPublicationData!$G:$G,AllPublicationData!$A:$A,'Publication Table'!$B9,AllPublicationData!$B:$B,'Publication Table'!$C$4,AllPublicationData!$D:$D,'Publication Table'!G$7),
IF('Publication Table'!$C$5="Operations cancelled for clinical reasons",
SUMIFS(AllPublicationData!$H:$H,AllPublicationData!$A:$A,'Publication Table'!$B9,AllPublicationData!$B:$B,'Publication Table'!$C$4,AllPublicationData!$D:$D,'Publication Table'!G$7),
IF('Publication Table'!$C$5="Operations cancelled for non-clinical/capacity reasons",
SUMIFS(AllPublicationData!$I:$I,AllPublicationData!$A:$A,'Publication Table'!$B9,AllPublicationData!$B:$B,'Publication Table'!$C$4,AllPublicationData!$D:$D,'Publication Table'!G$7),
IF('Publication Table'!$C$5="Cancellations for other reasons",
SUMIFS(AllPublicationData!$J:$J,AllPublicationData!$A:$A,'Publication Table'!$B9,AllPublicationData!$B:$B,'Publication Table'!$C$4,AllPublicationData!$D:$D,'Publication Table'!G$7)))))))+
IF(AND($C$4="NHS Scotland",$C$5="Total Operations"),
SUMIFS(AllPublicationData!$E:$E,AllPublicationData!$A:$A,'Publication Table'!$B9,AllPublicationData!$B:$B,'Publication Table'!G$7),
IF(AND($C$4="NHS Scotland",$C$5="All Cancelled Operations"),
SUMIFS(AllPublicationData!$F:$F,AllPublicationData!$A:$A,'Publication Table'!$B9,AllPublicationData!$B:$B,'Publication Table'!G$7),
IF(AND($C$4="NHS Scotland",$C$5="Operations cancelled by patient"),
SUMIFS(AllPublicationData!$G:$G,AllPublicationData!$A:$A,'Publication Table'!$B9,AllPublicationData!$B:$B,'Publication Table'!G$7),
IF(AND($C$4="NHS Scotland",$C$5="Operations cancelled for clinical reasons"),
SUMIFS(AllPublicationData!$H:$H,AllPublicationData!$A:$A,'Publication Table'!$B9,AllPublicationData!$B:$B,'Publication Table'!G$7),
IF(AND($C$4="NHS Scotland",$C$5="Operations cancelled for non-clinical/capacity reasons"),
SUMIFS(AllPublicationData!$I:$I,AllPublicationData!$A:$A,'Publication Table'!$B9,AllPublicationData!$B:$B,'Publication Table'!G$7),
IF(AND($C$4="NHS Scotland",$C$5="Cancellations for other reasons"),
SUMIFS(AllPublicationData!$J:$J,AllPublicationData!$A:$A,'Publication Table'!$B9,AllPublicationData!$B:$B,'Publication Table'!G$7)))))))</f>
        <v>1351</v>
      </c>
      <c r="H9" s="90">
        <f>IF($C$5="Total Operations",
SUMIFS(AllPublicationData!$E:$E,AllPublicationData!$A:$A,'Publication Table'!$B9,AllPublicationData!$B:$B,'Publication Table'!$C$4,AllPublicationData!$D:$D,'Publication Table'!H$7),
IF('Publication Table'!$C$5="All Cancelled Operations",
SUMIFS(AllPublicationData!$F:$F,AllPublicationData!$A:$A,'Publication Table'!$B9,AllPublicationData!$B:$B,'Publication Table'!$C$4,AllPublicationData!$D:$D,'Publication Table'!H$7),
IF('Publication Table'!$C$5="Operations cancelled by patient",
SUMIFS(AllPublicationData!$G:$G,AllPublicationData!$A:$A,'Publication Table'!$B9,AllPublicationData!$B:$B,'Publication Table'!$C$4,AllPublicationData!$D:$D,'Publication Table'!H$7),
IF('Publication Table'!$C$5="Operations cancelled for clinical reasons",
SUMIFS(AllPublicationData!$H:$H,AllPublicationData!$A:$A,'Publication Table'!$B9,AllPublicationData!$B:$B,'Publication Table'!$C$4,AllPublicationData!$D:$D,'Publication Table'!H$7),
IF('Publication Table'!$C$5="Operations cancelled for non-clinical/capacity reasons",
SUMIFS(AllPublicationData!$I:$I,AllPublicationData!$A:$A,'Publication Table'!$B9,AllPublicationData!$B:$B,'Publication Table'!$C$4,AllPublicationData!$D:$D,'Publication Table'!H$7),
IF('Publication Table'!$C$5="Cancellations for other reasons",
SUMIFS(AllPublicationData!$J:$J,AllPublicationData!$A:$A,'Publication Table'!$B9,AllPublicationData!$B:$B,'Publication Table'!$C$4,AllPublicationData!$D:$D,'Publication Table'!H$7)))))))+
IF(AND($C$4="NHS Scotland",$C$5="Total Operations"),
SUMIFS(AllPublicationData!$E:$E,AllPublicationData!$A:$A,'Publication Table'!$B9,AllPublicationData!$B:$B,'Publication Table'!H$7),
IF(AND($C$4="NHS Scotland",$C$5="All Cancelled Operations"),
SUMIFS(AllPublicationData!$F:$F,AllPublicationData!$A:$A,'Publication Table'!$B9,AllPublicationData!$B:$B,'Publication Table'!H$7),
IF(AND($C$4="NHS Scotland",$C$5="Operations cancelled by patient"),
SUMIFS(AllPublicationData!$G:$G,AllPublicationData!$A:$A,'Publication Table'!$B9,AllPublicationData!$B:$B,'Publication Table'!H$7),
IF(AND($C$4="NHS Scotland",$C$5="Operations cancelled for clinical reasons"),
SUMIFS(AllPublicationData!$H:$H,AllPublicationData!$A:$A,'Publication Table'!$B9,AllPublicationData!$B:$B,'Publication Table'!H$7),
IF(AND($C$4="NHS Scotland",$C$5="Operations cancelled for non-clinical/capacity reasons"),
SUMIFS(AllPublicationData!$I:$I,AllPublicationData!$A:$A,'Publication Table'!$B9,AllPublicationData!$B:$B,'Publication Table'!H$7),
IF(AND($C$4="NHS Scotland",$C$5="Cancellations for other reasons"),
SUMIFS(AllPublicationData!$J:$J,AllPublicationData!$A:$A,'Publication Table'!$B9,AllPublicationData!$B:$B,'Publication Table'!H$7)))))))</f>
        <v>1260</v>
      </c>
      <c r="I9" s="90">
        <f>IF($C$5="Total Operations",
SUMIFS(AllPublicationData!$E:$E,AllPublicationData!$A:$A,'Publication Table'!$B9,AllPublicationData!$B:$B,'Publication Table'!$C$4,AllPublicationData!$D:$D,'Publication Table'!I$7),
IF('Publication Table'!$C$5="All Cancelled Operations",
SUMIFS(AllPublicationData!$F:$F,AllPublicationData!$A:$A,'Publication Table'!$B9,AllPublicationData!$B:$B,'Publication Table'!$C$4,AllPublicationData!$D:$D,'Publication Table'!I$7),
IF('Publication Table'!$C$5="Operations cancelled by patient",
SUMIFS(AllPublicationData!$G:$G,AllPublicationData!$A:$A,'Publication Table'!$B9,AllPublicationData!$B:$B,'Publication Table'!$C$4,AllPublicationData!$D:$D,'Publication Table'!I$7),
IF('Publication Table'!$C$5="Operations cancelled for clinical reasons",
SUMIFS(AllPublicationData!$H:$H,AllPublicationData!$A:$A,'Publication Table'!$B9,AllPublicationData!$B:$B,'Publication Table'!$C$4,AllPublicationData!$D:$D,'Publication Table'!I$7),
IF('Publication Table'!$C$5="Operations cancelled for non-clinical/capacity reasons",
SUMIFS(AllPublicationData!$I:$I,AllPublicationData!$A:$A,'Publication Table'!$B9,AllPublicationData!$B:$B,'Publication Table'!$C$4,AllPublicationData!$D:$D,'Publication Table'!I$7),
IF('Publication Table'!$C$5="Cancellations for other reasons",
SUMIFS(AllPublicationData!$J:$J,AllPublicationData!$A:$A,'Publication Table'!$B9,AllPublicationData!$B:$B,'Publication Table'!$C$4,AllPublicationData!$D:$D,'Publication Table'!I$7)))))))+
IF(AND($C$4="NHS Scotland",$C$5="Total Operations"),
SUMIFS(AllPublicationData!$E:$E,AllPublicationData!$A:$A,'Publication Table'!$B9,AllPublicationData!$B:$B,'Publication Table'!I$7),
IF(AND($C$4="NHS Scotland",$C$5="All Cancelled Operations"),
SUMIFS(AllPublicationData!$F:$F,AllPublicationData!$A:$A,'Publication Table'!$B9,AllPublicationData!$B:$B,'Publication Table'!I$7),
IF(AND($C$4="NHS Scotland",$C$5="Operations cancelled by patient"),
SUMIFS(AllPublicationData!$G:$G,AllPublicationData!$A:$A,'Publication Table'!$B9,AllPublicationData!$B:$B,'Publication Table'!I$7),
IF(AND($C$4="NHS Scotland",$C$5="Operations cancelled for clinical reasons"),
SUMIFS(AllPublicationData!$H:$H,AllPublicationData!$A:$A,'Publication Table'!$B9,AllPublicationData!$B:$B,'Publication Table'!I$7),
IF(AND($C$4="NHS Scotland",$C$5="Operations cancelled for non-clinical/capacity reasons"),
SUMIFS(AllPublicationData!$I:$I,AllPublicationData!$A:$A,'Publication Table'!$B9,AllPublicationData!$B:$B,'Publication Table'!I$7),
IF(AND($C$4="NHS Scotland",$C$5="Cancellations for other reasons"),
SUMIFS(AllPublicationData!$J:$J,AllPublicationData!$A:$A,'Publication Table'!$B9,AllPublicationData!$B:$B,'Publication Table'!I$7)))))))</f>
        <v>919</v>
      </c>
      <c r="J9" s="90">
        <f>IF($C$5="Total Operations",
SUMIFS(AllPublicationData!$E:$E,AllPublicationData!$A:$A,'Publication Table'!$B9,AllPublicationData!$B:$B,'Publication Table'!$C$4,AllPublicationData!$D:$D,'Publication Table'!J$7),
IF('Publication Table'!$C$5="All Cancelled Operations",
SUMIFS(AllPublicationData!$F:$F,AllPublicationData!$A:$A,'Publication Table'!$B9,AllPublicationData!$B:$B,'Publication Table'!$C$4,AllPublicationData!$D:$D,'Publication Table'!J$7),
IF('Publication Table'!$C$5="Operations cancelled by patient",
SUMIFS(AllPublicationData!$G:$G,AllPublicationData!$A:$A,'Publication Table'!$B9,AllPublicationData!$B:$B,'Publication Table'!$C$4,AllPublicationData!$D:$D,'Publication Table'!J$7),
IF('Publication Table'!$C$5="Operations cancelled for clinical reasons",
SUMIFS(AllPublicationData!$H:$H,AllPublicationData!$A:$A,'Publication Table'!$B9,AllPublicationData!$B:$B,'Publication Table'!$C$4,AllPublicationData!$D:$D,'Publication Table'!J$7),
IF('Publication Table'!$C$5="Operations cancelled for non-clinical/capacity reasons",
SUMIFS(AllPublicationData!$I:$I,AllPublicationData!$A:$A,'Publication Table'!$B9,AllPublicationData!$B:$B,'Publication Table'!$C$4,AllPublicationData!$D:$D,'Publication Table'!J$7),
IF('Publication Table'!$C$5="Cancellations for other reasons",
SUMIFS(AllPublicationData!$J:$J,AllPublicationData!$A:$A,'Publication Table'!$B9,AllPublicationData!$B:$B,'Publication Table'!$C$4,AllPublicationData!$D:$D,'Publication Table'!J$7)))))))+
IF(AND($C$4="NHS Scotland",$C$5="Total Operations"),
SUMIFS(AllPublicationData!$E:$E,AllPublicationData!$A:$A,'Publication Table'!$B9,AllPublicationData!$B:$B,'Publication Table'!J$7),
IF(AND($C$4="NHS Scotland",$C$5="All Cancelled Operations"),
SUMIFS(AllPublicationData!$F:$F,AllPublicationData!$A:$A,'Publication Table'!$B9,AllPublicationData!$B:$B,'Publication Table'!J$7),
IF(AND($C$4="NHS Scotland",$C$5="Operations cancelled by patient"),
SUMIFS(AllPublicationData!$G:$G,AllPublicationData!$A:$A,'Publication Table'!$B9,AllPublicationData!$B:$B,'Publication Table'!J$7),
IF(AND($C$4="NHS Scotland",$C$5="Operations cancelled for clinical reasons"),
SUMIFS(AllPublicationData!$H:$H,AllPublicationData!$A:$A,'Publication Table'!$B9,AllPublicationData!$B:$B,'Publication Table'!J$7),
IF(AND($C$4="NHS Scotland",$C$5="Operations cancelled for non-clinical/capacity reasons"),
SUMIFS(AllPublicationData!$I:$I,AllPublicationData!$A:$A,'Publication Table'!$B9,AllPublicationData!$B:$B,'Publication Table'!J$7),
IF(AND($C$4="NHS Scotland",$C$5="Cancellations for other reasons"),
SUMIFS(AllPublicationData!$J:$J,AllPublicationData!$A:$A,'Publication Table'!$B9,AllPublicationData!$B:$B,'Publication Table'!J$7)))))))</f>
        <v>2093</v>
      </c>
      <c r="K9" s="90">
        <f>IF($C$5="Total Operations",
SUMIFS(AllPublicationData!$E:$E,AllPublicationData!$A:$A,'Publication Table'!$B9,AllPublicationData!$B:$B,'Publication Table'!$C$4,AllPublicationData!$D:$D,'Publication Table'!K$7),
IF('Publication Table'!$C$5="All Cancelled Operations",
SUMIFS(AllPublicationData!$F:$F,AllPublicationData!$A:$A,'Publication Table'!$B9,AllPublicationData!$B:$B,'Publication Table'!$C$4,AllPublicationData!$D:$D,'Publication Table'!K$7),
IF('Publication Table'!$C$5="Operations cancelled by patient",
SUMIFS(AllPublicationData!$G:$G,AllPublicationData!$A:$A,'Publication Table'!$B9,AllPublicationData!$B:$B,'Publication Table'!$C$4,AllPublicationData!$D:$D,'Publication Table'!K$7),
IF('Publication Table'!$C$5="Operations cancelled for clinical reasons",
SUMIFS(AllPublicationData!$H:$H,AllPublicationData!$A:$A,'Publication Table'!$B9,AllPublicationData!$B:$B,'Publication Table'!$C$4,AllPublicationData!$D:$D,'Publication Table'!K$7),
IF('Publication Table'!$C$5="Operations cancelled for non-clinical/capacity reasons",
SUMIFS(AllPublicationData!$I:$I,AllPublicationData!$A:$A,'Publication Table'!$B9,AllPublicationData!$B:$B,'Publication Table'!$C$4,AllPublicationData!$D:$D,'Publication Table'!K$7),
IF('Publication Table'!$C$5="Cancellations for other reasons",
SUMIFS(AllPublicationData!$J:$J,AllPublicationData!$A:$A,'Publication Table'!$B9,AllPublicationData!$B:$B,'Publication Table'!$C$4,AllPublicationData!$D:$D,'Publication Table'!K$7)))))))+
IF(AND($C$4="NHS Scotland",$C$5="Total Operations"),
SUMIFS(AllPublicationData!$E:$E,AllPublicationData!$A:$A,'Publication Table'!$B9,AllPublicationData!$B:$B,'Publication Table'!K$7),
IF(AND($C$4="NHS Scotland",$C$5="All Cancelled Operations"),
SUMIFS(AllPublicationData!$F:$F,AllPublicationData!$A:$A,'Publication Table'!$B9,AllPublicationData!$B:$B,'Publication Table'!K$7),
IF(AND($C$4="NHS Scotland",$C$5="Operations cancelled by patient"),
SUMIFS(AllPublicationData!$G:$G,AllPublicationData!$A:$A,'Publication Table'!$B9,AllPublicationData!$B:$B,'Publication Table'!K$7),
IF(AND($C$4="NHS Scotland",$C$5="Operations cancelled for clinical reasons"),
SUMIFS(AllPublicationData!$H:$H,AllPublicationData!$A:$A,'Publication Table'!$B9,AllPublicationData!$B:$B,'Publication Table'!K$7),
IF(AND($C$4="NHS Scotland",$C$5="Operations cancelled for non-clinical/capacity reasons"),
SUMIFS(AllPublicationData!$I:$I,AllPublicationData!$A:$A,'Publication Table'!$B9,AllPublicationData!$B:$B,'Publication Table'!K$7),
IF(AND($C$4="NHS Scotland",$C$5="Cancellations for other reasons"),
SUMIFS(AllPublicationData!$J:$J,AllPublicationData!$A:$A,'Publication Table'!$B9,AllPublicationData!$B:$B,'Publication Table'!K$7)))))))</f>
        <v>4921</v>
      </c>
      <c r="L9" s="90">
        <f>IF($C$5="Total Operations",
SUMIFS(AllPublicationData!$E:$E,AllPublicationData!$A:$A,'Publication Table'!$B9,AllPublicationData!$B:$B,'Publication Table'!$C$4,AllPublicationData!$D:$D,'Publication Table'!L$7),
IF('Publication Table'!$C$5="All Cancelled Operations",
SUMIFS(AllPublicationData!$F:$F,AllPublicationData!$A:$A,'Publication Table'!$B9,AllPublicationData!$B:$B,'Publication Table'!$C$4,AllPublicationData!$D:$D,'Publication Table'!L$7),
IF('Publication Table'!$C$5="Operations cancelled by patient",
SUMIFS(AllPublicationData!$G:$G,AllPublicationData!$A:$A,'Publication Table'!$B9,AllPublicationData!$B:$B,'Publication Table'!$C$4,AllPublicationData!$D:$D,'Publication Table'!L$7),
IF('Publication Table'!$C$5="Operations cancelled for clinical reasons",
SUMIFS(AllPublicationData!$H:$H,AllPublicationData!$A:$A,'Publication Table'!$B9,AllPublicationData!$B:$B,'Publication Table'!$C$4,AllPublicationData!$D:$D,'Publication Table'!L$7),
IF('Publication Table'!$C$5="Operations cancelled for non-clinical/capacity reasons",
SUMIFS(AllPublicationData!$I:$I,AllPublicationData!$A:$A,'Publication Table'!$B9,AllPublicationData!$B:$B,'Publication Table'!$C$4,AllPublicationData!$D:$D,'Publication Table'!L$7),
IF('Publication Table'!$C$5="Cancellations for other reasons",
SUMIFS(AllPublicationData!$J:$J,AllPublicationData!$A:$A,'Publication Table'!$B9,AllPublicationData!$B:$B,'Publication Table'!$C$4,AllPublicationData!$D:$D,'Publication Table'!L$7)))))))+
IF(AND($C$4="NHS Scotland",$C$5="Total Operations"),
SUMIFS(AllPublicationData!$E:$E,AllPublicationData!$A:$A,'Publication Table'!$B9,AllPublicationData!$B:$B,'Publication Table'!L$7),
IF(AND($C$4="NHS Scotland",$C$5="All Cancelled Operations"),
SUMIFS(AllPublicationData!$F:$F,AllPublicationData!$A:$A,'Publication Table'!$B9,AllPublicationData!$B:$B,'Publication Table'!L$7),
IF(AND($C$4="NHS Scotland",$C$5="Operations cancelled by patient"),
SUMIFS(AllPublicationData!$G:$G,AllPublicationData!$A:$A,'Publication Table'!$B9,AllPublicationData!$B:$B,'Publication Table'!L$7),
IF(AND($C$4="NHS Scotland",$C$5="Operations cancelled for clinical reasons"),
SUMIFS(AllPublicationData!$H:$H,AllPublicationData!$A:$A,'Publication Table'!$B9,AllPublicationData!$B:$B,'Publication Table'!L$7),
IF(AND($C$4="NHS Scotland",$C$5="Operations cancelled for non-clinical/capacity reasons"),
SUMIFS(AllPublicationData!$I:$I,AllPublicationData!$A:$A,'Publication Table'!$B9,AllPublicationData!$B:$B,'Publication Table'!L$7),
IF(AND($C$4="NHS Scotland",$C$5="Cancellations for other reasons"),
SUMIFS(AllPublicationData!$J:$J,AllPublicationData!$A:$A,'Publication Table'!$B9,AllPublicationData!$B:$B,'Publication Table'!L$7)))))))</f>
        <v>1209</v>
      </c>
      <c r="M9" s="90">
        <f>IF($C$5="Total Operations",
SUMIFS(AllPublicationData!$E:$E,AllPublicationData!$A:$A,'Publication Table'!$B9,AllPublicationData!$B:$B,'Publication Table'!$C$4,AllPublicationData!$D:$D,'Publication Table'!M$7),
IF('Publication Table'!$C$5="All Cancelled Operations",
SUMIFS(AllPublicationData!$F:$F,AllPublicationData!$A:$A,'Publication Table'!$B9,AllPublicationData!$B:$B,'Publication Table'!$C$4,AllPublicationData!$D:$D,'Publication Table'!M$7),
IF('Publication Table'!$C$5="Operations cancelled by patient",
SUMIFS(AllPublicationData!$G:$G,AllPublicationData!$A:$A,'Publication Table'!$B9,AllPublicationData!$B:$B,'Publication Table'!$C$4,AllPublicationData!$D:$D,'Publication Table'!M$7),
IF('Publication Table'!$C$5="Operations cancelled for clinical reasons",
SUMIFS(AllPublicationData!$G:$G,AllPublicationData!$A:$A,'Publication Table'!$B9,AllPublicationData!$B:$B,'Publication Table'!$C$4,AllPublicationData!$D:$D,'Publication Table'!M$7),
IF('Publication Table'!$C$5="Operations cancelled for non-clinical/capacity reasons",
SUMIFS(AllPublicationData!$G:$G,AllPublicationData!$A:$A,'Publication Table'!$B9,AllPublicationData!$B:$B,'Publication Table'!$C$4,AllPublicationData!$D:$D,'Publication Table'!M$7),
IF('Publication Table'!$C$5="Cancellations for other reasons",
SUMIFS(AllPublicationData!$G:$G,AllPublicationData!$A:$A,'Publication Table'!$B9,AllPublicationData!$B:$B,'Publication Table'!$C$4,AllPublicationData!$D:$D,'Publication Table'!M$7)))))))+
IF(AND($C$4="NHS Scotland",$C$5="Total Operations"),
SUMIFS(AllPublicationData!$E:$E,AllPublicationData!$A:$A,'Publication Table'!$B9,AllPublicationData!$B:$B,'Publication Table'!M$7),
IF(AND($C$4="NHS Scotland",$C$5="All Cancelled Operations"),
SUMIFS(AllPublicationData!$F:$F,AllPublicationData!$A:$A,'Publication Table'!$B9,AllPublicationData!$B:$B,'Publication Table'!M$7),
IF(AND($C$4="NHS Scotland",$C$5="Operations cancelled by patient"),
SUMIFS(AllPublicationData!$G:$G,AllPublicationData!$A:$A,'Publication Table'!$B9,AllPublicationData!$B:$B,'Publication Table'!M$7),
IF(AND($C$4="NHS Scotland",$C$5="Operations cancelled for clinical reasons"),
SUMIFS(AllPublicationData!$H:$H,AllPublicationData!$A:$A,'Publication Table'!$B9,AllPublicationData!$B:$B,'Publication Table'!M$7),
IF(AND($C$4="NHS Scotland",$C$5="Operations cancelled for non-clinical/capacity reasons"),
SUMIFS(AllPublicationData!$I:$I,AllPublicationData!$A:$A,'Publication Table'!$B9,AllPublicationData!$B:$B,'Publication Table'!M$7),
IF(AND($C$4="NHS Scotland",$C$5="Cancellations for other reasons"),
SUMIFS(AllPublicationData!$J:$J,AllPublicationData!$A:$A,'Publication Table'!$B9,AllPublicationData!$B:$B,'Publication Table'!M$7)))))))</f>
        <v>1702</v>
      </c>
      <c r="N9" s="90">
        <f>IF($C$5="Total Operations",
SUMIFS(AllPublicationData!$E:$E,AllPublicationData!$A:$A,'Publication Table'!$B9,AllPublicationData!$B:$B,'Publication Table'!$C$4,AllPublicationData!$D:$D,'Publication Table'!N$7),
IF('Publication Table'!$C$5="All Cancelled Operations",
SUMIFS(AllPublicationData!$F:$F,AllPublicationData!$A:$A,'Publication Table'!$B9,AllPublicationData!$B:$B,'Publication Table'!$C$4,AllPublicationData!$D:$D,'Publication Table'!N$7),
IF('Publication Table'!$C$5="Operations cancelled by patient",
SUMIFS(AllPublicationData!$G:$G,AllPublicationData!$A:$A,'Publication Table'!$B9,AllPublicationData!$B:$B,'Publication Table'!$C$4,AllPublicationData!$D:$D,'Publication Table'!N$7),
IF('Publication Table'!$C$5="Operations cancelled for clinical reasons",
SUMIFS(AllPublicationData!$G:$G,AllPublicationData!$A:$A,'Publication Table'!$B9,AllPublicationData!$B:$B,'Publication Table'!$C$4,AllPublicationData!$D:$D,'Publication Table'!N$7),
IF('Publication Table'!$C$5="Operations cancelled for non-clinical/capacity reasons",
SUMIFS(AllPublicationData!$G:$G,AllPublicationData!$A:$A,'Publication Table'!$B9,AllPublicationData!$B:$B,'Publication Table'!$C$4,AllPublicationData!$D:$D,'Publication Table'!N$7),
IF('Publication Table'!$C$5="Cancellations for other reasons",
SUMIFS(AllPublicationData!$G:$G,AllPublicationData!$A:$A,'Publication Table'!$B9,AllPublicationData!$B:$B,'Publication Table'!$C$4,AllPublicationData!$D:$D,'Publication Table'!N$7)))))))+
IF(AND($C$4="NHS Scotland",$C$5="Total Operations"),
SUMIFS(AllPublicationData!$E:$E,AllPublicationData!$A:$A,'Publication Table'!$B9,AllPublicationData!$B:$B,'Publication Table'!N$7),
IF(AND($C$4="NHS Scotland",$C$5="All Cancelled Operations"),
SUMIFS(AllPublicationData!$F:$F,AllPublicationData!$A:$A,'Publication Table'!$B9,AllPublicationData!$B:$B,'Publication Table'!N$7),
IF(AND($C$4="NHS Scotland",$C$5="Operations cancelled by patient"),
SUMIFS(AllPublicationData!$G:$G,AllPublicationData!$A:$A,'Publication Table'!$B9,AllPublicationData!$B:$B,'Publication Table'!N$7),
IF(AND($C$4="NHS Scotland",$C$5="Operations cancelled for clinical reasons"),
SUMIFS(AllPublicationData!$H:$H,AllPublicationData!$A:$A,'Publication Table'!$B9,AllPublicationData!$B:$B,'Publication Table'!N$7),
IF(AND($C$4="NHS Scotland",$C$5="Operations cancelled for non-clinical/capacity reasons"),
SUMIFS(AllPublicationData!$I:$I,AllPublicationData!$A:$A,'Publication Table'!$B9,AllPublicationData!$B:$B,'Publication Table'!N$7),
IF(AND($C$4="NHS Scotland",$C$5="Cancellations for other reasons"),
SUMIFS(AllPublicationData!$J:$J,AllPublicationData!$A:$A,'Publication Table'!$B9,AllPublicationData!$B:$B,'Publication Table'!N$7)))))))</f>
        <v>3717</v>
      </c>
      <c r="O9" s="90">
        <f>IF($C$5="Total Operations",
SUMIFS(AllPublicationData!$E:$E,AllPublicationData!$A:$A,'Publication Table'!$B9,AllPublicationData!$B:$B,'Publication Table'!$C$4,AllPublicationData!$D:$D,'Publication Table'!O$7),
IF('Publication Table'!$C$5="All Cancelled Operations",
SUMIFS(AllPublicationData!$F:$F,AllPublicationData!$A:$A,'Publication Table'!$B9,AllPublicationData!$B:$B,'Publication Table'!$C$4,AllPublicationData!$D:$D,'Publication Table'!O$7),
IF('Publication Table'!$C$5="Operations cancelled by patient",
SUMIFS(AllPublicationData!$G:$G,AllPublicationData!$A:$A,'Publication Table'!$B9,AllPublicationData!$B:$B,'Publication Table'!$C$4,AllPublicationData!$D:$D,'Publication Table'!O$7),
IF('Publication Table'!$C$5="Operations cancelled for clinical reasons",
SUMIFS(AllPublicationData!$G:$G,AllPublicationData!$A:$A,'Publication Table'!$B9,AllPublicationData!$B:$B,'Publication Table'!$C$4,AllPublicationData!$D:$D,'Publication Table'!O$7),
IF('Publication Table'!$C$5="Operations cancelled for non-clinical/capacity reasons",
SUMIFS(AllPublicationData!$G:$G,AllPublicationData!$A:$A,'Publication Table'!$B9,AllPublicationData!$B:$B,'Publication Table'!$C$4,AllPublicationData!$D:$D,'Publication Table'!O$7),
IF('Publication Table'!$C$5="Cancellations for other reasons",
SUMIFS(AllPublicationData!$G:$G,AllPublicationData!$A:$A,'Publication Table'!$B9,AllPublicationData!$B:$B,'Publication Table'!$C$4,AllPublicationData!$D:$D,'Publication Table'!O$7)))))))+
IF(AND($C$4="NHS Scotland",$C$5="Total Operations"),
SUMIFS(AllPublicationData!$E:$E,AllPublicationData!$A:$A,'Publication Table'!$B9,AllPublicationData!$B:$B,'Publication Table'!O$7),
IF(AND($C$4="NHS Scotland",$C$5="All Cancelled Operations"),
SUMIFS(AllPublicationData!$F:$F,AllPublicationData!$A:$A,'Publication Table'!$B9,AllPublicationData!$B:$B,'Publication Table'!O$7),
IF(AND($C$4="NHS Scotland",$C$5="Operations cancelled by patient"),
SUMIFS(AllPublicationData!$G:$G,AllPublicationData!$A:$A,'Publication Table'!$B9,AllPublicationData!$B:$B,'Publication Table'!O$7),
IF(AND($C$4="NHS Scotland",$C$5="Operations cancelled for clinical reasons"),
SUMIFS(AllPublicationData!$H:$H,AllPublicationData!$A:$A,'Publication Table'!$B9,AllPublicationData!$B:$B,'Publication Table'!O$7),
IF(AND($C$4="NHS Scotland",$C$5="Operations cancelled for non-clinical/capacity reasons"),
SUMIFS(AllPublicationData!$I:$I,AllPublicationData!$A:$A,'Publication Table'!$B9,AllPublicationData!$B:$B,'Publication Table'!O$7),
IF(AND($C$4="NHS Scotland",$C$5="Cancellations for other reasons"),
SUMIFS(AllPublicationData!$J:$J,AllPublicationData!$A:$A,'Publication Table'!$B9,AllPublicationData!$B:$B,'Publication Table'!O$7)))))))</f>
        <v>207</v>
      </c>
      <c r="P9" s="90">
        <f>IF($C$5="Total Operations",
SUMIFS(AllPublicationData!$E:$E,AllPublicationData!$A:$A,'Publication Table'!$B9,AllPublicationData!$B:$B,'Publication Table'!$C$4,AllPublicationData!$D:$D,'Publication Table'!P$7),
IF('Publication Table'!$C$5="All Cancelled Operations",
SUMIFS(AllPublicationData!$F:$F,AllPublicationData!$A:$A,'Publication Table'!$B9,AllPublicationData!$B:$B,'Publication Table'!$C$4,AllPublicationData!$D:$D,'Publication Table'!P$7),
IF('Publication Table'!$C$5="Operations cancelled by patient",
SUMIFS(AllPublicationData!$G:$G,AllPublicationData!$A:$A,'Publication Table'!$B9,AllPublicationData!$B:$B,'Publication Table'!$C$4,AllPublicationData!$D:$D,'Publication Table'!P$7),
IF('Publication Table'!$C$5="Operations cancelled for clinical reasons",
SUMIFS(AllPublicationData!$G:$G,AllPublicationData!$A:$A,'Publication Table'!$B9,AllPublicationData!$B:$B,'Publication Table'!$C$4,AllPublicationData!$D:$D,'Publication Table'!P$7),
IF('Publication Table'!$C$5="Operations cancelled for non-clinical/capacity reasons",
SUMIFS(AllPublicationData!$G:$G,AllPublicationData!$A:$A,'Publication Table'!$B9,AllPublicationData!$B:$B,'Publication Table'!$C$4,AllPublicationData!$D:$D,'Publication Table'!P$7),
IF('Publication Table'!$C$5="Cancellations for other reasons",
SUMIFS(AllPublicationData!$G:$G,AllPublicationData!$A:$A,'Publication Table'!$B9,AllPublicationData!$B:$B,'Publication Table'!$C$4,AllPublicationData!$D:$D,'Publication Table'!P$7)))))))+
IF(AND($C$4="NHS Scotland",$C$5="Total Operations"),
SUMIFS(AllPublicationData!$E:$E,AllPublicationData!$A:$A,'Publication Table'!$B9,AllPublicationData!$B:$B,'Publication Table'!P$7),
IF(AND($C$4="NHS Scotland",$C$5="All Cancelled Operations"),
SUMIFS(AllPublicationData!$F:$F,AllPublicationData!$A:$A,'Publication Table'!$B9,AllPublicationData!$B:$B,'Publication Table'!P$7),
IF(AND($C$4="NHS Scotland",$C$5="Operations cancelled by patient"),
SUMIFS(AllPublicationData!$G:$G,AllPublicationData!$A:$A,'Publication Table'!$B9,AllPublicationData!$B:$B,'Publication Table'!P$7),
IF(AND($C$4="NHS Scotland",$C$5="Operations cancelled for clinical reasons"),
SUMIFS(AllPublicationData!$H:$H,AllPublicationData!$A:$A,'Publication Table'!$B9,AllPublicationData!$B:$B,'Publication Table'!P$7),
IF(AND($C$4="NHS Scotland",$C$5="Operations cancelled for non-clinical/capacity reasons"),
SUMIFS(AllPublicationData!$I:$I,AllPublicationData!$A:$A,'Publication Table'!$B9,AllPublicationData!$B:$B,'Publication Table'!P$7),
IF(AND($C$4="NHS Scotland",$C$5="Cancellations for other reasons"),
SUMIFS(AllPublicationData!$J:$J,AllPublicationData!$A:$A,'Publication Table'!$B9,AllPublicationData!$B:$B,'Publication Table'!P$7)))))))</f>
        <v>165</v>
      </c>
      <c r="Q9" s="90">
        <f>IF($C$5="Total Operations",
SUMIFS(AllPublicationData!$E:$E,AllPublicationData!$A:$A,'Publication Table'!$B9,AllPublicationData!$B:$B,'Publication Table'!$C$4,AllPublicationData!$D:$D,'Publication Table'!Q$7),
IF('Publication Table'!$C$5="All Cancelled Operations",
SUMIFS(AllPublicationData!$F:$F,AllPublicationData!$A:$A,'Publication Table'!$B9,AllPublicationData!$B:$B,'Publication Table'!$C$4,AllPublicationData!$D:$D,'Publication Table'!Q$7),
IF('Publication Table'!$C$5="Operations cancelled by patient",
SUMIFS(AllPublicationData!$G:$G,AllPublicationData!$A:$A,'Publication Table'!$B9,AllPublicationData!$B:$B,'Publication Table'!$C$4,AllPublicationData!$D:$D,'Publication Table'!Q$7),
IF('Publication Table'!$C$5="Operations cancelled for clinical reasons",
SUMIFS(AllPublicationData!$G:$G,AllPublicationData!$A:$A,'Publication Table'!$B9,AllPublicationData!$B:$B,'Publication Table'!$C$4,AllPublicationData!$D:$D,'Publication Table'!Q$7),
IF('Publication Table'!$C$5="Operations cancelled for non-clinical/capacity reasons",
SUMIFS(AllPublicationData!$G:$G,AllPublicationData!$A:$A,'Publication Table'!$B9,AllPublicationData!$B:$B,'Publication Table'!$C$4,AllPublicationData!$D:$D,'Publication Table'!Q$7),
IF('Publication Table'!$C$5="Cancellations for other reasons",
SUMIFS(AllPublicationData!$G:$G,AllPublicationData!$A:$A,'Publication Table'!$B9,AllPublicationData!$B:$B,'Publication Table'!$C$4,AllPublicationData!$D:$D,'Publication Table'!Q$7)))))))+
IF(AND($C$4="NHS Scotland",$C$5="Total Operations"),
SUMIFS(AllPublicationData!$E:$E,AllPublicationData!$A:$A,'Publication Table'!$B9,AllPublicationData!$B:$B,'Publication Table'!Q$7),
IF(AND($C$4="NHS Scotland",$C$5="All Cancelled Operations"),
SUMIFS(AllPublicationData!$F:$F,AllPublicationData!$A:$A,'Publication Table'!$B9,AllPublicationData!$B:$B,'Publication Table'!Q$7),
IF(AND($C$4="NHS Scotland",$C$5="Operations cancelled by patient"),
SUMIFS(AllPublicationData!$G:$G,AllPublicationData!$A:$A,'Publication Table'!$B9,AllPublicationData!$B:$B,'Publication Table'!Q$7),
IF(AND($C$4="NHS Scotland",$C$5="Operations cancelled for clinical reasons"),
SUMIFS(AllPublicationData!$H:$H,AllPublicationData!$A:$A,'Publication Table'!$B9,AllPublicationData!$B:$B,'Publication Table'!Q$7),
IF(AND($C$4="NHS Scotland",$C$5="Operations cancelled for non-clinical/capacity reasons"),
SUMIFS(AllPublicationData!$I:$I,AllPublicationData!$A:$A,'Publication Table'!$B9,AllPublicationData!$B:$B,'Publication Table'!Q$7),
IF(AND($C$4="NHS Scotland",$C$5="Cancellations for other reasons"),
SUMIFS(AllPublicationData!$J:$J,AllPublicationData!$A:$A,'Publication Table'!$B9,AllPublicationData!$B:$B,'Publication Table'!Q$7)))))))</f>
        <v>1780</v>
      </c>
      <c r="R9" s="90">
        <f>IF($C$5="Total Operations",
SUMIFS(AllPublicationData!$E:$E,AllPublicationData!$A:$A,'Publication Table'!$B9,AllPublicationData!$B:$B,'Publication Table'!$C$4,AllPublicationData!$D:$D,'Publication Table'!R$7),
IF('Publication Table'!$C$5="All Cancelled Operations",
SUMIFS(AllPublicationData!$F:$F,AllPublicationData!$A:$A,'Publication Table'!$B9,AllPublicationData!$B:$B,'Publication Table'!$C$4,AllPublicationData!$D:$D,'Publication Table'!R$7),
IF('Publication Table'!$C$5="Operations cancelled by patient",
SUMIFS(AllPublicationData!$G:$G,AllPublicationData!$A:$A,'Publication Table'!$B9,AllPublicationData!$B:$B,'Publication Table'!$C$4,AllPublicationData!$D:$D,'Publication Table'!R$7),
IF('Publication Table'!$C$5="Operations cancelled for clinical reasons",
SUMIFS(AllPublicationData!$G:$G,AllPublicationData!$A:$A,'Publication Table'!$B9,AllPublicationData!$B:$B,'Publication Table'!$C$4,AllPublicationData!$D:$D,'Publication Table'!R$7),
IF('Publication Table'!$C$5="Operations cancelled for non-clinical/capacity reasons",
SUMIFS(AllPublicationData!$G:$G,AllPublicationData!$A:$A,'Publication Table'!$B9,AllPublicationData!$B:$B,'Publication Table'!$C$4,AllPublicationData!$D:$D,'Publication Table'!R$7),
IF('Publication Table'!$C$5="Cancellations for other reasons",
SUMIFS(AllPublicationData!$G:$G,AllPublicationData!$A:$A,'Publication Table'!$B9,AllPublicationData!$B:$B,'Publication Table'!$C$4,AllPublicationData!$D:$D,'Publication Table'!R$7)))))))+
IF(AND($C$4="NHS Scotland",$C$5="Total Operations"),
SUMIFS(AllPublicationData!$E:$E,AllPublicationData!$A:$A,'Publication Table'!$B9,AllPublicationData!$B:$B,'Publication Table'!R$7),
IF(AND($C$4="NHS Scotland",$C$5="All Cancelled Operations"),
SUMIFS(AllPublicationData!$F:$F,AllPublicationData!$A:$A,'Publication Table'!$B9,AllPublicationData!$B:$B,'Publication Table'!R$7),
IF(AND($C$4="NHS Scotland",$C$5="Operations cancelled by patient"),
SUMIFS(AllPublicationData!$G:$G,AllPublicationData!$A:$A,'Publication Table'!$B9,AllPublicationData!$B:$B,'Publication Table'!R$7),
IF(AND($C$4="NHS Scotland",$C$5="Operations cancelled for clinical reasons"),
SUMIFS(AllPublicationData!$H:$H,AllPublicationData!$A:$A,'Publication Table'!$B9,AllPublicationData!$B:$B,'Publication Table'!R$7),
IF(AND($C$4="NHS Scotland",$C$5="Operations cancelled for non-clinical/capacity reasons"),
SUMIFS(AllPublicationData!$I:$I,AllPublicationData!$A:$A,'Publication Table'!$B9,AllPublicationData!$B:$B,'Publication Table'!R$7),
IF(AND($C$4="NHS Scotland",$C$5="Cancellations for other reasons"),
SUMIFS(AllPublicationData!$J:$J,AllPublicationData!$A:$A,'Publication Table'!$B9,AllPublicationData!$B:$B,'Publication Table'!R$7)))))))</f>
        <v>84</v>
      </c>
    </row>
    <row r="10" spans="1:30" x14ac:dyDescent="0.35">
      <c r="B10" s="89">
        <v>45352</v>
      </c>
      <c r="C10" s="81">
        <f>IF($C$5="Total Operations",
SUMIFS(AllPublicationData!$E:$E,AllPublicationData!$A:$A,'Publication Table'!$B10,AllPublicationData!$B:$B,'Publication Table'!$C$4),
IF('Publication Table'!$C$5="All Cancelled Operations",
SUMIFS(AllPublicationData!$F:$F,AllPublicationData!$A:$A,'Publication Table'!$B10,AllPublicationData!$B:$B,'Publication Table'!$C$4),
IF('Publication Table'!$C$5="Operations cancelled by patient",
SUMIFS(AllPublicationData!$G:$G,AllPublicationData!$A:$A,'Publication Table'!$B10,AllPublicationData!$B:$B,'Publication Table'!$C$4),
IF('Publication Table'!$C$5="Operations cancelled for clinical reasons",
SUMIFS(AllPublicationData!$H:$H,AllPublicationData!$A:$A,'Publication Table'!$B10,AllPublicationData!$B:$B,'Publication Table'!$C$4),
IF('Publication Table'!$C$5="Operations cancelled for non-clinical/capacity reasons",
SUMIFS(AllPublicationData!$I:$I,AllPublicationData!$A:$A,'Publication Table'!$B10,AllPublicationData!$B:$B,'Publication Table'!$C$4),
IF('Publication Table'!$C$5="Cancellations for other reasons",
SUMIFS(AllPublicationData!$J:$J,AllPublicationData!$A:$A,'Publication Table'!$B10,AllPublicationData!$B:$B,'Publication Table'!$C$4)))))))+
IF(AND($C$4="NHS Scotland",$C$5="Total Operations"),
SUMIFS(AllPublicationData!$E:$E,AllPublicationData!$A:$A,'Publication Table'!$B10),
IF(AND($C$4="NHS Scotland",$C$5="All Cancelled Operations"),
SUMIFS(AllPublicationData!$F:$F,AllPublicationData!$A:$A,'Publication Table'!$B10),
IF(AND($C$4="NHS Scotland",$C$5="Operations cancelled by patient"),
SUMIFS(AllPublicationData!$G:$G,AllPublicationData!$A:$A,'Publication Table'!$B10),
IF(AND($C$4="NHS Scotland",$C$5="Operations cancelled for clinical reasons"),
SUMIFS(AllPublicationData!$H:$H,AllPublicationData!$A:$A,'Publication Table'!$B10),
IF(AND($C$4="NHS Scotland",$C$5="Operations cancelled for non-clinical/capacity reasons"),
SUMIFS(AllPublicationData!$I:$I,AllPublicationData!$A:$A,'Publication Table'!$B10),
IF(AND($C$4="NHS Scotland",$C$5="Cancellations for other reasons"),
SUMIFS(AllPublicationData!$J:$J,AllPublicationData!$A:$A,'Publication Table'!$B10)))))))</f>
        <v>23876</v>
      </c>
      <c r="D10" s="90">
        <f>IF($C$5="Total Operations",
SUMIFS(AllPublicationData!$E:$E,AllPublicationData!$A:$A,'Publication Table'!$B10,AllPublicationData!$B:$B,'Publication Table'!$C$4,AllPublicationData!$D:$D,'Publication Table'!D$7),
IF('Publication Table'!$C$5="All Cancelled Operations",
SUMIFS(AllPublicationData!$F:$F,AllPublicationData!$A:$A,'Publication Table'!$B10,AllPublicationData!$B:$B,'Publication Table'!$C$4,AllPublicationData!$D:$D,'Publication Table'!D$7),
IF('Publication Table'!$C$5="Operations cancelled by patient",
SUMIFS(AllPublicationData!$G:$G,AllPublicationData!$A:$A,'Publication Table'!$B10,AllPublicationData!$B:$B,'Publication Table'!$C$4,AllPublicationData!$D:$D,'Publication Table'!D$7),
IF('Publication Table'!$C$5="Operations cancelled for clinical reasons",
SUMIFS(AllPublicationData!$H:$H,AllPublicationData!$A:$A,'Publication Table'!$B10,AllPublicationData!$B:$B,'Publication Table'!$C$4,AllPublicationData!$D:$D,'Publication Table'!D$7),
IF('Publication Table'!$C$5="Operations cancelled for non-clinical/capacity reasons",
SUMIFS(AllPublicationData!$I:$I,AllPublicationData!$A:$A,'Publication Table'!$B10,AllPublicationData!$B:$B,'Publication Table'!$C$4,AllPublicationData!$D:$D,'Publication Table'!D$7),
IF('Publication Table'!$C$5="Cancellations for other reasons",
SUMIFS(AllPublicationData!$J:$J,AllPublicationData!$A:$A,'Publication Table'!$B10,AllPublicationData!$B:$B,'Publication Table'!$C$4,AllPublicationData!$D:$D,'Publication Table'!D$7)))))))+
IF(AND($C$4="NHS Scotland",$C$5="Total Operations"),
SUMIFS(AllPublicationData!$E:$E,AllPublicationData!$A:$A,'Publication Table'!$B10,AllPublicationData!$B:$B,'Publication Table'!D$7),
IF(AND($C$4="NHS Scotland",$C$5="All Cancelled Operations"),
SUMIFS(AllPublicationData!$F:$F,AllPublicationData!$A:$A,'Publication Table'!$B10,AllPublicationData!$B:$B,'Publication Table'!D$7),
IF(AND($C$4="NHS Scotland",$C$5="Operations cancelled by patient"),
SUMIFS(AllPublicationData!$G:$G,AllPublicationData!$A:$A,'Publication Table'!$B10,AllPublicationData!$B:$B,'Publication Table'!D$7),
IF(AND($C$4="NHS Scotland",$C$5="Operations cancelled for clinical reasons"),
SUMIFS(AllPublicationData!$H:$H,AllPublicationData!$A:$A,'Publication Table'!$B10,AllPublicationData!$B:$B,'Publication Table'!D$7),
IF(AND($C$4="NHS Scotland",$C$5="Operations cancelled for non-clinical/capacity reasons"),
SUMIFS(AllPublicationData!$I:$I,AllPublicationData!$A:$A,'Publication Table'!$B10,AllPublicationData!$B:$B,'Publication Table'!D$7),
IF(AND($C$4="NHS Scotland",$C$5="Cancellations for other reasons"),
SUMIFS(AllPublicationData!$J:$J,AllPublicationData!$A:$A,'Publication Table'!$B10,AllPublicationData!$B:$B,'Publication Table'!D$7)))))))</f>
        <v>2303</v>
      </c>
      <c r="E10" s="90">
        <f>IF($C$5="Total Operations",
SUMIFS(AllPublicationData!$E:$E,AllPublicationData!$A:$A,'Publication Table'!$B10,AllPublicationData!$B:$B,'Publication Table'!$C$4,AllPublicationData!$D:$D,'Publication Table'!E$7),
IF('Publication Table'!$C$5="All Cancelled Operations",
SUMIFS(AllPublicationData!$F:$F,AllPublicationData!$A:$A,'Publication Table'!$B10,AllPublicationData!$B:$B,'Publication Table'!$C$4,AllPublicationData!$D:$D,'Publication Table'!E$7),
IF('Publication Table'!$C$5="Operations cancelled by patient",
SUMIFS(AllPublicationData!$G:$G,AllPublicationData!$A:$A,'Publication Table'!$B10,AllPublicationData!$B:$B,'Publication Table'!$C$4,AllPublicationData!$D:$D,'Publication Table'!E$7),
IF('Publication Table'!$C$5="Operations cancelled for clinical reasons",
SUMIFS(AllPublicationData!$H:$H,AllPublicationData!$A:$A,'Publication Table'!$B10,AllPublicationData!$B:$B,'Publication Table'!$C$4,AllPublicationData!$D:$D,'Publication Table'!E$7),
IF('Publication Table'!$C$5="Operations cancelled for non-clinical/capacity reasons",
SUMIFS(AllPublicationData!$I:$I,AllPublicationData!$A:$A,'Publication Table'!$B10,AllPublicationData!$B:$B,'Publication Table'!$C$4,AllPublicationData!$D:$D,'Publication Table'!E$7),
IF('Publication Table'!$C$5="Cancellations for other reasons",
SUMIFS(AllPublicationData!$J:$J,AllPublicationData!$A:$A,'Publication Table'!$B10,AllPublicationData!$B:$B,'Publication Table'!$C$4,AllPublicationData!$D:$D,'Publication Table'!E$7)))))))+
IF(AND($C$4="NHS Scotland",$C$5="Total Operations"),
SUMIFS(AllPublicationData!$E:$E,AllPublicationData!$A:$A,'Publication Table'!$B10,AllPublicationData!$B:$B,'Publication Table'!E$7),
IF(AND($C$4="NHS Scotland",$C$5="All Cancelled Operations"),
SUMIFS(AllPublicationData!$F:$F,AllPublicationData!$A:$A,'Publication Table'!$B10,AllPublicationData!$B:$B,'Publication Table'!E$7),
IF(AND($C$4="NHS Scotland",$C$5="Operations cancelled by patient"),
SUMIFS(AllPublicationData!$G:$G,AllPublicationData!$A:$A,'Publication Table'!$B10,AllPublicationData!$B:$B,'Publication Table'!E$7),
IF(AND($C$4="NHS Scotland",$C$5="Operations cancelled for clinical reasons"),
SUMIFS(AllPublicationData!$H:$H,AllPublicationData!$A:$A,'Publication Table'!$B10,AllPublicationData!$B:$B,'Publication Table'!E$7),
IF(AND($C$4="NHS Scotland",$C$5="Operations cancelled for non-clinical/capacity reasons"),
SUMIFS(AllPublicationData!$I:$I,AllPublicationData!$A:$A,'Publication Table'!$B10,AllPublicationData!$B:$B,'Publication Table'!E$7),
IF(AND($C$4="NHS Scotland",$C$5="Cancellations for other reasons"),
SUMIFS(AllPublicationData!$J:$J,AllPublicationData!$A:$A,'Publication Table'!$B10,AllPublicationData!$B:$B,'Publication Table'!E$7)))))))</f>
        <v>1284</v>
      </c>
      <c r="F10" s="90">
        <f>IF($C$5="Total Operations",
SUMIFS(AllPublicationData!$E:$E,AllPublicationData!$A:$A,'Publication Table'!$B10,AllPublicationData!$B:$B,'Publication Table'!$C$4,AllPublicationData!$D:$D,'Publication Table'!F$7),
IF('Publication Table'!$C$5="All Cancelled Operations",
SUMIFS(AllPublicationData!$F:$F,AllPublicationData!$A:$A,'Publication Table'!$B10,AllPublicationData!$B:$B,'Publication Table'!$C$4,AllPublicationData!$D:$D,'Publication Table'!F$7),
IF('Publication Table'!$C$5="Operations cancelled by patient",
SUMIFS(AllPublicationData!$G:$G,AllPublicationData!$A:$A,'Publication Table'!$B10,AllPublicationData!$B:$B,'Publication Table'!$C$4,AllPublicationData!$D:$D,'Publication Table'!F$7),
IF('Publication Table'!$C$5="Operations cancelled for clinical reasons",
SUMIFS(AllPublicationData!$H:$H,AllPublicationData!$A:$A,'Publication Table'!$B10,AllPublicationData!$B:$B,'Publication Table'!$C$4,AllPublicationData!$D:$D,'Publication Table'!F$7),
IF('Publication Table'!$C$5="Operations cancelled for non-clinical/capacity reasons",
SUMIFS(AllPublicationData!$I:$I,AllPublicationData!$A:$A,'Publication Table'!$B10,AllPublicationData!$B:$B,'Publication Table'!$C$4,AllPublicationData!$D:$D,'Publication Table'!F$7),
IF('Publication Table'!$C$5="Cancellations for other reasons",
SUMIFS(AllPublicationData!$J:$J,AllPublicationData!$A:$A,'Publication Table'!$B10,AllPublicationData!$B:$B,'Publication Table'!$C$4,AllPublicationData!$D:$D,'Publication Table'!F$7)))))))+
IF(AND($C$4="NHS Scotland",$C$5="Total Operations"),
SUMIFS(AllPublicationData!$E:$E,AllPublicationData!$A:$A,'Publication Table'!$B10,AllPublicationData!$B:$B,'Publication Table'!F$7),
IF(AND($C$4="NHS Scotland",$C$5="All Cancelled Operations"),
SUMIFS(AllPublicationData!$F:$F,AllPublicationData!$A:$A,'Publication Table'!$B10,AllPublicationData!$B:$B,'Publication Table'!F$7),
IF(AND($C$4="NHS Scotland",$C$5="Operations cancelled by patient"),
SUMIFS(AllPublicationData!$G:$G,AllPublicationData!$A:$A,'Publication Table'!$B10,AllPublicationData!$B:$B,'Publication Table'!F$7),
IF(AND($C$4="NHS Scotland",$C$5="Operations cancelled for clinical reasons"),
SUMIFS(AllPublicationData!$H:$H,AllPublicationData!$A:$A,'Publication Table'!$B10,AllPublicationData!$B:$B,'Publication Table'!F$7),
IF(AND($C$4="NHS Scotland",$C$5="Operations cancelled for non-clinical/capacity reasons"),
SUMIFS(AllPublicationData!$I:$I,AllPublicationData!$A:$A,'Publication Table'!$B10,AllPublicationData!$B:$B,'Publication Table'!F$7),
IF(AND($C$4="NHS Scotland",$C$5="Cancellations for other reasons"),
SUMIFS(AllPublicationData!$J:$J,AllPublicationData!$A:$A,'Publication Table'!$B10,AllPublicationData!$B:$B,'Publication Table'!F$7)))))))</f>
        <v>384</v>
      </c>
      <c r="G10" s="90">
        <f>IF($C$5="Total Operations",
SUMIFS(AllPublicationData!$E:$E,AllPublicationData!$A:$A,'Publication Table'!$B10,AllPublicationData!$B:$B,'Publication Table'!$C$4,AllPublicationData!$D:$D,'Publication Table'!G$7),
IF('Publication Table'!$C$5="All Cancelled Operations",
SUMIFS(AllPublicationData!$F:$F,AllPublicationData!$A:$A,'Publication Table'!$B10,AllPublicationData!$B:$B,'Publication Table'!$C$4,AllPublicationData!$D:$D,'Publication Table'!G$7),
IF('Publication Table'!$C$5="Operations cancelled by patient",
SUMIFS(AllPublicationData!$G:$G,AllPublicationData!$A:$A,'Publication Table'!$B10,AllPublicationData!$B:$B,'Publication Table'!$C$4,AllPublicationData!$D:$D,'Publication Table'!G$7),
IF('Publication Table'!$C$5="Operations cancelled for clinical reasons",
SUMIFS(AllPublicationData!$H:$H,AllPublicationData!$A:$A,'Publication Table'!$B10,AllPublicationData!$B:$B,'Publication Table'!$C$4,AllPublicationData!$D:$D,'Publication Table'!G$7),
IF('Publication Table'!$C$5="Operations cancelled for non-clinical/capacity reasons",
SUMIFS(AllPublicationData!$I:$I,AllPublicationData!$A:$A,'Publication Table'!$B10,AllPublicationData!$B:$B,'Publication Table'!$C$4,AllPublicationData!$D:$D,'Publication Table'!G$7),
IF('Publication Table'!$C$5="Cancellations for other reasons",
SUMIFS(AllPublicationData!$J:$J,AllPublicationData!$A:$A,'Publication Table'!$B10,AllPublicationData!$B:$B,'Publication Table'!$C$4,AllPublicationData!$D:$D,'Publication Table'!G$7)))))))+
IF(AND($C$4="NHS Scotland",$C$5="Total Operations"),
SUMIFS(AllPublicationData!$E:$E,AllPublicationData!$A:$A,'Publication Table'!$B10,AllPublicationData!$B:$B,'Publication Table'!G$7),
IF(AND($C$4="NHS Scotland",$C$5="All Cancelled Operations"),
SUMIFS(AllPublicationData!$F:$F,AllPublicationData!$A:$A,'Publication Table'!$B10,AllPublicationData!$B:$B,'Publication Table'!G$7),
IF(AND($C$4="NHS Scotland",$C$5="Operations cancelled by patient"),
SUMIFS(AllPublicationData!$G:$G,AllPublicationData!$A:$A,'Publication Table'!$B10,AllPublicationData!$B:$B,'Publication Table'!G$7),
IF(AND($C$4="NHS Scotland",$C$5="Operations cancelled for clinical reasons"),
SUMIFS(AllPublicationData!$H:$H,AllPublicationData!$A:$A,'Publication Table'!$B10,AllPublicationData!$B:$B,'Publication Table'!G$7),
IF(AND($C$4="NHS Scotland",$C$5="Operations cancelled for non-clinical/capacity reasons"),
SUMIFS(AllPublicationData!$I:$I,AllPublicationData!$A:$A,'Publication Table'!$B10,AllPublicationData!$B:$B,'Publication Table'!G$7),
IF(AND($C$4="NHS Scotland",$C$5="Cancellations for other reasons"),
SUMIFS(AllPublicationData!$J:$J,AllPublicationData!$A:$A,'Publication Table'!$B10,AllPublicationData!$B:$B,'Publication Table'!G$7)))))))</f>
        <v>1312</v>
      </c>
      <c r="H10" s="90">
        <f>IF($C$5="Total Operations",
SUMIFS(AllPublicationData!$E:$E,AllPublicationData!$A:$A,'Publication Table'!$B10,AllPublicationData!$B:$B,'Publication Table'!$C$4,AllPublicationData!$D:$D,'Publication Table'!H$7),
IF('Publication Table'!$C$5="All Cancelled Operations",
SUMIFS(AllPublicationData!$F:$F,AllPublicationData!$A:$A,'Publication Table'!$B10,AllPublicationData!$B:$B,'Publication Table'!$C$4,AllPublicationData!$D:$D,'Publication Table'!H$7),
IF('Publication Table'!$C$5="Operations cancelled by patient",
SUMIFS(AllPublicationData!$G:$G,AllPublicationData!$A:$A,'Publication Table'!$B10,AllPublicationData!$B:$B,'Publication Table'!$C$4,AllPublicationData!$D:$D,'Publication Table'!H$7),
IF('Publication Table'!$C$5="Operations cancelled for clinical reasons",
SUMIFS(AllPublicationData!$H:$H,AllPublicationData!$A:$A,'Publication Table'!$B10,AllPublicationData!$B:$B,'Publication Table'!$C$4,AllPublicationData!$D:$D,'Publication Table'!H$7),
IF('Publication Table'!$C$5="Operations cancelled for non-clinical/capacity reasons",
SUMIFS(AllPublicationData!$I:$I,AllPublicationData!$A:$A,'Publication Table'!$B10,AllPublicationData!$B:$B,'Publication Table'!$C$4,AllPublicationData!$D:$D,'Publication Table'!H$7),
IF('Publication Table'!$C$5="Cancellations for other reasons",
SUMIFS(AllPublicationData!$J:$J,AllPublicationData!$A:$A,'Publication Table'!$B10,AllPublicationData!$B:$B,'Publication Table'!$C$4,AllPublicationData!$D:$D,'Publication Table'!H$7)))))))+
IF(AND($C$4="NHS Scotland",$C$5="Total Operations"),
SUMIFS(AllPublicationData!$E:$E,AllPublicationData!$A:$A,'Publication Table'!$B10,AllPublicationData!$B:$B,'Publication Table'!H$7),
IF(AND($C$4="NHS Scotland",$C$5="All Cancelled Operations"),
SUMIFS(AllPublicationData!$F:$F,AllPublicationData!$A:$A,'Publication Table'!$B10,AllPublicationData!$B:$B,'Publication Table'!H$7),
IF(AND($C$4="NHS Scotland",$C$5="Operations cancelled by patient"),
SUMIFS(AllPublicationData!$G:$G,AllPublicationData!$A:$A,'Publication Table'!$B10,AllPublicationData!$B:$B,'Publication Table'!H$7),
IF(AND($C$4="NHS Scotland",$C$5="Operations cancelled for clinical reasons"),
SUMIFS(AllPublicationData!$H:$H,AllPublicationData!$A:$A,'Publication Table'!$B10,AllPublicationData!$B:$B,'Publication Table'!H$7),
IF(AND($C$4="NHS Scotland",$C$5="Operations cancelled for non-clinical/capacity reasons"),
SUMIFS(AllPublicationData!$I:$I,AllPublicationData!$A:$A,'Publication Table'!$B10,AllPublicationData!$B:$B,'Publication Table'!H$7),
IF(AND($C$4="NHS Scotland",$C$5="Cancellations for other reasons"),
SUMIFS(AllPublicationData!$J:$J,AllPublicationData!$A:$A,'Publication Table'!$B10,AllPublicationData!$B:$B,'Publication Table'!H$7)))))))</f>
        <v>1392</v>
      </c>
      <c r="I10" s="90">
        <f>IF($C$5="Total Operations",
SUMIFS(AllPublicationData!$E:$E,AllPublicationData!$A:$A,'Publication Table'!$B10,AllPublicationData!$B:$B,'Publication Table'!$C$4,AllPublicationData!$D:$D,'Publication Table'!I$7),
IF('Publication Table'!$C$5="All Cancelled Operations",
SUMIFS(AllPublicationData!$F:$F,AllPublicationData!$A:$A,'Publication Table'!$B10,AllPublicationData!$B:$B,'Publication Table'!$C$4,AllPublicationData!$D:$D,'Publication Table'!I$7),
IF('Publication Table'!$C$5="Operations cancelled by patient",
SUMIFS(AllPublicationData!$G:$G,AllPublicationData!$A:$A,'Publication Table'!$B10,AllPublicationData!$B:$B,'Publication Table'!$C$4,AllPublicationData!$D:$D,'Publication Table'!I$7),
IF('Publication Table'!$C$5="Operations cancelled for clinical reasons",
SUMIFS(AllPublicationData!$H:$H,AllPublicationData!$A:$A,'Publication Table'!$B10,AllPublicationData!$B:$B,'Publication Table'!$C$4,AllPublicationData!$D:$D,'Publication Table'!I$7),
IF('Publication Table'!$C$5="Operations cancelled for non-clinical/capacity reasons",
SUMIFS(AllPublicationData!$I:$I,AllPublicationData!$A:$A,'Publication Table'!$B10,AllPublicationData!$B:$B,'Publication Table'!$C$4,AllPublicationData!$D:$D,'Publication Table'!I$7),
IF('Publication Table'!$C$5="Cancellations for other reasons",
SUMIFS(AllPublicationData!$J:$J,AllPublicationData!$A:$A,'Publication Table'!$B10,AllPublicationData!$B:$B,'Publication Table'!$C$4,AllPublicationData!$D:$D,'Publication Table'!I$7)))))))+
IF(AND($C$4="NHS Scotland",$C$5="Total Operations"),
SUMIFS(AllPublicationData!$E:$E,AllPublicationData!$A:$A,'Publication Table'!$B10,AllPublicationData!$B:$B,'Publication Table'!I$7),
IF(AND($C$4="NHS Scotland",$C$5="All Cancelled Operations"),
SUMIFS(AllPublicationData!$F:$F,AllPublicationData!$A:$A,'Publication Table'!$B10,AllPublicationData!$B:$B,'Publication Table'!I$7),
IF(AND($C$4="NHS Scotland",$C$5="Operations cancelled by patient"),
SUMIFS(AllPublicationData!$G:$G,AllPublicationData!$A:$A,'Publication Table'!$B10,AllPublicationData!$B:$B,'Publication Table'!I$7),
IF(AND($C$4="NHS Scotland",$C$5="Operations cancelled for clinical reasons"),
SUMIFS(AllPublicationData!$H:$H,AllPublicationData!$A:$A,'Publication Table'!$B10,AllPublicationData!$B:$B,'Publication Table'!I$7),
IF(AND($C$4="NHS Scotland",$C$5="Operations cancelled for non-clinical/capacity reasons"),
SUMIFS(AllPublicationData!$I:$I,AllPublicationData!$A:$A,'Publication Table'!$B10,AllPublicationData!$B:$B,'Publication Table'!I$7),
IF(AND($C$4="NHS Scotland",$C$5="Cancellations for other reasons"),
SUMIFS(AllPublicationData!$J:$J,AllPublicationData!$A:$A,'Publication Table'!$B10,AllPublicationData!$B:$B,'Publication Table'!I$7)))))))</f>
        <v>1131</v>
      </c>
      <c r="J10" s="90">
        <f>IF($C$5="Total Operations",
SUMIFS(AllPublicationData!$E:$E,AllPublicationData!$A:$A,'Publication Table'!$B10,AllPublicationData!$B:$B,'Publication Table'!$C$4,AllPublicationData!$D:$D,'Publication Table'!J$7),
IF('Publication Table'!$C$5="All Cancelled Operations",
SUMIFS(AllPublicationData!$F:$F,AllPublicationData!$A:$A,'Publication Table'!$B10,AllPublicationData!$B:$B,'Publication Table'!$C$4,AllPublicationData!$D:$D,'Publication Table'!J$7),
IF('Publication Table'!$C$5="Operations cancelled by patient",
SUMIFS(AllPublicationData!$G:$G,AllPublicationData!$A:$A,'Publication Table'!$B10,AllPublicationData!$B:$B,'Publication Table'!$C$4,AllPublicationData!$D:$D,'Publication Table'!J$7),
IF('Publication Table'!$C$5="Operations cancelled for clinical reasons",
SUMIFS(AllPublicationData!$H:$H,AllPublicationData!$A:$A,'Publication Table'!$B10,AllPublicationData!$B:$B,'Publication Table'!$C$4,AllPublicationData!$D:$D,'Publication Table'!J$7),
IF('Publication Table'!$C$5="Operations cancelled for non-clinical/capacity reasons",
SUMIFS(AllPublicationData!$I:$I,AllPublicationData!$A:$A,'Publication Table'!$B10,AllPublicationData!$B:$B,'Publication Table'!$C$4,AllPublicationData!$D:$D,'Publication Table'!J$7),
IF('Publication Table'!$C$5="Cancellations for other reasons",
SUMIFS(AllPublicationData!$J:$J,AllPublicationData!$A:$A,'Publication Table'!$B10,AllPublicationData!$B:$B,'Publication Table'!$C$4,AllPublicationData!$D:$D,'Publication Table'!J$7)))))))+
IF(AND($C$4="NHS Scotland",$C$5="Total Operations"),
SUMIFS(AllPublicationData!$E:$E,AllPublicationData!$A:$A,'Publication Table'!$B10,AllPublicationData!$B:$B,'Publication Table'!J$7),
IF(AND($C$4="NHS Scotland",$C$5="All Cancelled Operations"),
SUMIFS(AllPublicationData!$F:$F,AllPublicationData!$A:$A,'Publication Table'!$B10,AllPublicationData!$B:$B,'Publication Table'!J$7),
IF(AND($C$4="NHS Scotland",$C$5="Operations cancelled by patient"),
SUMIFS(AllPublicationData!$G:$G,AllPublicationData!$A:$A,'Publication Table'!$B10,AllPublicationData!$B:$B,'Publication Table'!J$7),
IF(AND($C$4="NHS Scotland",$C$5="Operations cancelled for clinical reasons"),
SUMIFS(AllPublicationData!$H:$H,AllPublicationData!$A:$A,'Publication Table'!$B10,AllPublicationData!$B:$B,'Publication Table'!J$7),
IF(AND($C$4="NHS Scotland",$C$5="Operations cancelled for non-clinical/capacity reasons"),
SUMIFS(AllPublicationData!$I:$I,AllPublicationData!$A:$A,'Publication Table'!$B10,AllPublicationData!$B:$B,'Publication Table'!J$7),
IF(AND($C$4="NHS Scotland",$C$5="Cancellations for other reasons"),
SUMIFS(AllPublicationData!$J:$J,AllPublicationData!$A:$A,'Publication Table'!$B10,AllPublicationData!$B:$B,'Publication Table'!J$7)))))))</f>
        <v>2086</v>
      </c>
      <c r="K10" s="90">
        <f>IF($C$5="Total Operations",
SUMIFS(AllPublicationData!$E:$E,AllPublicationData!$A:$A,'Publication Table'!$B10,AllPublicationData!$B:$B,'Publication Table'!$C$4,AllPublicationData!$D:$D,'Publication Table'!K$7),
IF('Publication Table'!$C$5="All Cancelled Operations",
SUMIFS(AllPublicationData!$F:$F,AllPublicationData!$A:$A,'Publication Table'!$B10,AllPublicationData!$B:$B,'Publication Table'!$C$4,AllPublicationData!$D:$D,'Publication Table'!K$7),
IF('Publication Table'!$C$5="Operations cancelled by patient",
SUMIFS(AllPublicationData!$G:$G,AllPublicationData!$A:$A,'Publication Table'!$B10,AllPublicationData!$B:$B,'Publication Table'!$C$4,AllPublicationData!$D:$D,'Publication Table'!K$7),
IF('Publication Table'!$C$5="Operations cancelled for clinical reasons",
SUMIFS(AllPublicationData!$H:$H,AllPublicationData!$A:$A,'Publication Table'!$B10,AllPublicationData!$B:$B,'Publication Table'!$C$4,AllPublicationData!$D:$D,'Publication Table'!K$7),
IF('Publication Table'!$C$5="Operations cancelled for non-clinical/capacity reasons",
SUMIFS(AllPublicationData!$I:$I,AllPublicationData!$A:$A,'Publication Table'!$B10,AllPublicationData!$B:$B,'Publication Table'!$C$4,AllPublicationData!$D:$D,'Publication Table'!K$7),
IF('Publication Table'!$C$5="Cancellations for other reasons",
SUMIFS(AllPublicationData!$J:$J,AllPublicationData!$A:$A,'Publication Table'!$B10,AllPublicationData!$B:$B,'Publication Table'!$C$4,AllPublicationData!$D:$D,'Publication Table'!K$7)))))))+
IF(AND($C$4="NHS Scotland",$C$5="Total Operations"),
SUMIFS(AllPublicationData!$E:$E,AllPublicationData!$A:$A,'Publication Table'!$B10,AllPublicationData!$B:$B,'Publication Table'!K$7),
IF(AND($C$4="NHS Scotland",$C$5="All Cancelled Operations"),
SUMIFS(AllPublicationData!$F:$F,AllPublicationData!$A:$A,'Publication Table'!$B10,AllPublicationData!$B:$B,'Publication Table'!K$7),
IF(AND($C$4="NHS Scotland",$C$5="Operations cancelled by patient"),
SUMIFS(AllPublicationData!$G:$G,AllPublicationData!$A:$A,'Publication Table'!$B10,AllPublicationData!$B:$B,'Publication Table'!K$7),
IF(AND($C$4="NHS Scotland",$C$5="Operations cancelled for clinical reasons"),
SUMIFS(AllPublicationData!$H:$H,AllPublicationData!$A:$A,'Publication Table'!$B10,AllPublicationData!$B:$B,'Publication Table'!K$7),
IF(AND($C$4="NHS Scotland",$C$5="Operations cancelled for non-clinical/capacity reasons"),
SUMIFS(AllPublicationData!$I:$I,AllPublicationData!$A:$A,'Publication Table'!$B10,AllPublicationData!$B:$B,'Publication Table'!K$7),
IF(AND($C$4="NHS Scotland",$C$5="Cancellations for other reasons"),
SUMIFS(AllPublicationData!$J:$J,AllPublicationData!$A:$A,'Publication Table'!$B10,AllPublicationData!$B:$B,'Publication Table'!K$7)))))))</f>
        <v>5053</v>
      </c>
      <c r="L10" s="90">
        <f>IF($C$5="Total Operations",
SUMIFS(AllPublicationData!$E:$E,AllPublicationData!$A:$A,'Publication Table'!$B10,AllPublicationData!$B:$B,'Publication Table'!$C$4,AllPublicationData!$D:$D,'Publication Table'!L$7),
IF('Publication Table'!$C$5="All Cancelled Operations",
SUMIFS(AllPublicationData!$F:$F,AllPublicationData!$A:$A,'Publication Table'!$B10,AllPublicationData!$B:$B,'Publication Table'!$C$4,AllPublicationData!$D:$D,'Publication Table'!L$7),
IF('Publication Table'!$C$5="Operations cancelled by patient",
SUMIFS(AllPublicationData!$G:$G,AllPublicationData!$A:$A,'Publication Table'!$B10,AllPublicationData!$B:$B,'Publication Table'!$C$4,AllPublicationData!$D:$D,'Publication Table'!L$7),
IF('Publication Table'!$C$5="Operations cancelled for clinical reasons",
SUMIFS(AllPublicationData!$H:$H,AllPublicationData!$A:$A,'Publication Table'!$B10,AllPublicationData!$B:$B,'Publication Table'!$C$4,AllPublicationData!$D:$D,'Publication Table'!L$7),
IF('Publication Table'!$C$5="Operations cancelled for non-clinical/capacity reasons",
SUMIFS(AllPublicationData!$I:$I,AllPublicationData!$A:$A,'Publication Table'!$B10,AllPublicationData!$B:$B,'Publication Table'!$C$4,AllPublicationData!$D:$D,'Publication Table'!L$7),
IF('Publication Table'!$C$5="Cancellations for other reasons",
SUMIFS(AllPublicationData!$J:$J,AllPublicationData!$A:$A,'Publication Table'!$B10,AllPublicationData!$B:$B,'Publication Table'!$C$4,AllPublicationData!$D:$D,'Publication Table'!L$7)))))))+
IF(AND($C$4="NHS Scotland",$C$5="Total Operations"),
SUMIFS(AllPublicationData!$E:$E,AllPublicationData!$A:$A,'Publication Table'!$B10,AllPublicationData!$B:$B,'Publication Table'!L$7),
IF(AND($C$4="NHS Scotland",$C$5="All Cancelled Operations"),
SUMIFS(AllPublicationData!$F:$F,AllPublicationData!$A:$A,'Publication Table'!$B10,AllPublicationData!$B:$B,'Publication Table'!L$7),
IF(AND($C$4="NHS Scotland",$C$5="Operations cancelled by patient"),
SUMIFS(AllPublicationData!$G:$G,AllPublicationData!$A:$A,'Publication Table'!$B10,AllPublicationData!$B:$B,'Publication Table'!L$7),
IF(AND($C$4="NHS Scotland",$C$5="Operations cancelled for clinical reasons"),
SUMIFS(AllPublicationData!$H:$H,AllPublicationData!$A:$A,'Publication Table'!$B10,AllPublicationData!$B:$B,'Publication Table'!L$7),
IF(AND($C$4="NHS Scotland",$C$5="Operations cancelled for non-clinical/capacity reasons"),
SUMIFS(AllPublicationData!$I:$I,AllPublicationData!$A:$A,'Publication Table'!$B10,AllPublicationData!$B:$B,'Publication Table'!L$7),
IF(AND($C$4="NHS Scotland",$C$5="Cancellations for other reasons"),
SUMIFS(AllPublicationData!$J:$J,AllPublicationData!$A:$A,'Publication Table'!$B10,AllPublicationData!$B:$B,'Publication Table'!L$7)))))))</f>
        <v>1130</v>
      </c>
      <c r="M10" s="90">
        <f>IF($C$5="Total Operations",
SUMIFS(AllPublicationData!$E:$E,AllPublicationData!$A:$A,'Publication Table'!$B10,AllPublicationData!$B:$B,'Publication Table'!$C$4,AllPublicationData!$D:$D,'Publication Table'!M$7),
IF('Publication Table'!$C$5="All Cancelled Operations",
SUMIFS(AllPublicationData!$F:$F,AllPublicationData!$A:$A,'Publication Table'!$B10,AllPublicationData!$B:$B,'Publication Table'!$C$4,AllPublicationData!$D:$D,'Publication Table'!M$7),
IF('Publication Table'!$C$5="Operations cancelled by patient",
SUMIFS(AllPublicationData!$G:$G,AllPublicationData!$A:$A,'Publication Table'!$B10,AllPublicationData!$B:$B,'Publication Table'!$C$4,AllPublicationData!$D:$D,'Publication Table'!M$7),
IF('Publication Table'!$C$5="Operations cancelled for clinical reasons",
SUMIFS(AllPublicationData!$G:$G,AllPublicationData!$A:$A,'Publication Table'!$B10,AllPublicationData!$B:$B,'Publication Table'!$C$4,AllPublicationData!$D:$D,'Publication Table'!M$7),
IF('Publication Table'!$C$5="Operations cancelled for non-clinical/capacity reasons",
SUMIFS(AllPublicationData!$G:$G,AllPublicationData!$A:$A,'Publication Table'!$B10,AllPublicationData!$B:$B,'Publication Table'!$C$4,AllPublicationData!$D:$D,'Publication Table'!M$7),
IF('Publication Table'!$C$5="Cancellations for other reasons",
SUMIFS(AllPublicationData!$G:$G,AllPublicationData!$A:$A,'Publication Table'!$B10,AllPublicationData!$B:$B,'Publication Table'!$C$4,AllPublicationData!$D:$D,'Publication Table'!M$7)))))))+
IF(AND($C$4="NHS Scotland",$C$5="Total Operations"),
SUMIFS(AllPublicationData!$E:$E,AllPublicationData!$A:$A,'Publication Table'!$B10,AllPublicationData!$B:$B,'Publication Table'!M$7),
IF(AND($C$4="NHS Scotland",$C$5="All Cancelled Operations"),
SUMIFS(AllPublicationData!$F:$F,AllPublicationData!$A:$A,'Publication Table'!$B10,AllPublicationData!$B:$B,'Publication Table'!M$7),
IF(AND($C$4="NHS Scotland",$C$5="Operations cancelled by patient"),
SUMIFS(AllPublicationData!$G:$G,AllPublicationData!$A:$A,'Publication Table'!$B10,AllPublicationData!$B:$B,'Publication Table'!M$7),
IF(AND($C$4="NHS Scotland",$C$5="Operations cancelled for clinical reasons"),
SUMIFS(AllPublicationData!$H:$H,AllPublicationData!$A:$A,'Publication Table'!$B10,AllPublicationData!$B:$B,'Publication Table'!M$7),
IF(AND($C$4="NHS Scotland",$C$5="Operations cancelled for non-clinical/capacity reasons"),
SUMIFS(AllPublicationData!$I:$I,AllPublicationData!$A:$A,'Publication Table'!$B10,AllPublicationData!$B:$B,'Publication Table'!M$7),
IF(AND($C$4="NHS Scotland",$C$5="Cancellations for other reasons"),
SUMIFS(AllPublicationData!$J:$J,AllPublicationData!$A:$A,'Publication Table'!$B10,AllPublicationData!$B:$B,'Publication Table'!M$7)))))))</f>
        <v>1798</v>
      </c>
      <c r="N10" s="90">
        <f>IF($C$5="Total Operations",
SUMIFS(AllPublicationData!$E:$E,AllPublicationData!$A:$A,'Publication Table'!$B10,AllPublicationData!$B:$B,'Publication Table'!$C$4,AllPublicationData!$D:$D,'Publication Table'!N$7),
IF('Publication Table'!$C$5="All Cancelled Operations",
SUMIFS(AllPublicationData!$F:$F,AllPublicationData!$A:$A,'Publication Table'!$B10,AllPublicationData!$B:$B,'Publication Table'!$C$4,AllPublicationData!$D:$D,'Publication Table'!N$7),
IF('Publication Table'!$C$5="Operations cancelled by patient",
SUMIFS(AllPublicationData!$G:$G,AllPublicationData!$A:$A,'Publication Table'!$B10,AllPublicationData!$B:$B,'Publication Table'!$C$4,AllPublicationData!$D:$D,'Publication Table'!N$7),
IF('Publication Table'!$C$5="Operations cancelled for clinical reasons",
SUMIFS(AllPublicationData!$G:$G,AllPublicationData!$A:$A,'Publication Table'!$B10,AllPublicationData!$B:$B,'Publication Table'!$C$4,AllPublicationData!$D:$D,'Publication Table'!N$7),
IF('Publication Table'!$C$5="Operations cancelled for non-clinical/capacity reasons",
SUMIFS(AllPublicationData!$G:$G,AllPublicationData!$A:$A,'Publication Table'!$B10,AllPublicationData!$B:$B,'Publication Table'!$C$4,AllPublicationData!$D:$D,'Publication Table'!N$7),
IF('Publication Table'!$C$5="Cancellations for other reasons",
SUMIFS(AllPublicationData!$G:$G,AllPublicationData!$A:$A,'Publication Table'!$B10,AllPublicationData!$B:$B,'Publication Table'!$C$4,AllPublicationData!$D:$D,'Publication Table'!N$7)))))))+
IF(AND($C$4="NHS Scotland",$C$5="Total Operations"),
SUMIFS(AllPublicationData!$E:$E,AllPublicationData!$A:$A,'Publication Table'!$B10,AllPublicationData!$B:$B,'Publication Table'!N$7),
IF(AND($C$4="NHS Scotland",$C$5="All Cancelled Operations"),
SUMIFS(AllPublicationData!$F:$F,AllPublicationData!$A:$A,'Publication Table'!$B10,AllPublicationData!$B:$B,'Publication Table'!N$7),
IF(AND($C$4="NHS Scotland",$C$5="Operations cancelled by patient"),
SUMIFS(AllPublicationData!$G:$G,AllPublicationData!$A:$A,'Publication Table'!$B10,AllPublicationData!$B:$B,'Publication Table'!N$7),
IF(AND($C$4="NHS Scotland",$C$5="Operations cancelled for clinical reasons"),
SUMIFS(AllPublicationData!$H:$H,AllPublicationData!$A:$A,'Publication Table'!$B10,AllPublicationData!$B:$B,'Publication Table'!N$7),
IF(AND($C$4="NHS Scotland",$C$5="Operations cancelled for non-clinical/capacity reasons"),
SUMIFS(AllPublicationData!$I:$I,AllPublicationData!$A:$A,'Publication Table'!$B10,AllPublicationData!$B:$B,'Publication Table'!N$7),
IF(AND($C$4="NHS Scotland",$C$5="Cancellations for other reasons"),
SUMIFS(AllPublicationData!$J:$J,AllPublicationData!$A:$A,'Publication Table'!$B10,AllPublicationData!$B:$B,'Publication Table'!N$7)))))))</f>
        <v>3454</v>
      </c>
      <c r="O10" s="90">
        <f>IF($C$5="Total Operations",
SUMIFS(AllPublicationData!$E:$E,AllPublicationData!$A:$A,'Publication Table'!$B10,AllPublicationData!$B:$B,'Publication Table'!$C$4,AllPublicationData!$D:$D,'Publication Table'!O$7),
IF('Publication Table'!$C$5="All Cancelled Operations",
SUMIFS(AllPublicationData!$F:$F,AllPublicationData!$A:$A,'Publication Table'!$B10,AllPublicationData!$B:$B,'Publication Table'!$C$4,AllPublicationData!$D:$D,'Publication Table'!O$7),
IF('Publication Table'!$C$5="Operations cancelled by patient",
SUMIFS(AllPublicationData!$G:$G,AllPublicationData!$A:$A,'Publication Table'!$B10,AllPublicationData!$B:$B,'Publication Table'!$C$4,AllPublicationData!$D:$D,'Publication Table'!O$7),
IF('Publication Table'!$C$5="Operations cancelled for clinical reasons",
SUMIFS(AllPublicationData!$G:$G,AllPublicationData!$A:$A,'Publication Table'!$B10,AllPublicationData!$B:$B,'Publication Table'!$C$4,AllPublicationData!$D:$D,'Publication Table'!O$7),
IF('Publication Table'!$C$5="Operations cancelled for non-clinical/capacity reasons",
SUMIFS(AllPublicationData!$G:$G,AllPublicationData!$A:$A,'Publication Table'!$B10,AllPublicationData!$B:$B,'Publication Table'!$C$4,AllPublicationData!$D:$D,'Publication Table'!O$7),
IF('Publication Table'!$C$5="Cancellations for other reasons",
SUMIFS(AllPublicationData!$G:$G,AllPublicationData!$A:$A,'Publication Table'!$B10,AllPublicationData!$B:$B,'Publication Table'!$C$4,AllPublicationData!$D:$D,'Publication Table'!O$7)))))))+
IF(AND($C$4="NHS Scotland",$C$5="Total Operations"),
SUMIFS(AllPublicationData!$E:$E,AllPublicationData!$A:$A,'Publication Table'!$B10,AllPublicationData!$B:$B,'Publication Table'!O$7),
IF(AND($C$4="NHS Scotland",$C$5="All Cancelled Operations"),
SUMIFS(AllPublicationData!$F:$F,AllPublicationData!$A:$A,'Publication Table'!$B10,AllPublicationData!$B:$B,'Publication Table'!O$7),
IF(AND($C$4="NHS Scotland",$C$5="Operations cancelled by patient"),
SUMIFS(AllPublicationData!$G:$G,AllPublicationData!$A:$A,'Publication Table'!$B10,AllPublicationData!$B:$B,'Publication Table'!O$7),
IF(AND($C$4="NHS Scotland",$C$5="Operations cancelled for clinical reasons"),
SUMIFS(AllPublicationData!$H:$H,AllPublicationData!$A:$A,'Publication Table'!$B10,AllPublicationData!$B:$B,'Publication Table'!O$7),
IF(AND($C$4="NHS Scotland",$C$5="Operations cancelled for non-clinical/capacity reasons"),
SUMIFS(AllPublicationData!$I:$I,AllPublicationData!$A:$A,'Publication Table'!$B10,AllPublicationData!$B:$B,'Publication Table'!O$7),
IF(AND($C$4="NHS Scotland",$C$5="Cancellations for other reasons"),
SUMIFS(AllPublicationData!$J:$J,AllPublicationData!$A:$A,'Publication Table'!$B10,AllPublicationData!$B:$B,'Publication Table'!O$7)))))))</f>
        <v>190</v>
      </c>
      <c r="P10" s="90">
        <f>IF($C$5="Total Operations",
SUMIFS(AllPublicationData!$E:$E,AllPublicationData!$A:$A,'Publication Table'!$B10,AllPublicationData!$B:$B,'Publication Table'!$C$4,AllPublicationData!$D:$D,'Publication Table'!P$7),
IF('Publication Table'!$C$5="All Cancelled Operations",
SUMIFS(AllPublicationData!$F:$F,AllPublicationData!$A:$A,'Publication Table'!$B10,AllPublicationData!$B:$B,'Publication Table'!$C$4,AllPublicationData!$D:$D,'Publication Table'!P$7),
IF('Publication Table'!$C$5="Operations cancelled by patient",
SUMIFS(AllPublicationData!$G:$G,AllPublicationData!$A:$A,'Publication Table'!$B10,AllPublicationData!$B:$B,'Publication Table'!$C$4,AllPublicationData!$D:$D,'Publication Table'!P$7),
IF('Publication Table'!$C$5="Operations cancelled for clinical reasons",
SUMIFS(AllPublicationData!$G:$G,AllPublicationData!$A:$A,'Publication Table'!$B10,AllPublicationData!$B:$B,'Publication Table'!$C$4,AllPublicationData!$D:$D,'Publication Table'!P$7),
IF('Publication Table'!$C$5="Operations cancelled for non-clinical/capacity reasons",
SUMIFS(AllPublicationData!$G:$G,AllPublicationData!$A:$A,'Publication Table'!$B10,AllPublicationData!$B:$B,'Publication Table'!$C$4,AllPublicationData!$D:$D,'Publication Table'!P$7),
IF('Publication Table'!$C$5="Cancellations for other reasons",
SUMIFS(AllPublicationData!$G:$G,AllPublicationData!$A:$A,'Publication Table'!$B10,AllPublicationData!$B:$B,'Publication Table'!$C$4,AllPublicationData!$D:$D,'Publication Table'!P$7)))))))+
IF(AND($C$4="NHS Scotland",$C$5="Total Operations"),
SUMIFS(AllPublicationData!$E:$E,AllPublicationData!$A:$A,'Publication Table'!$B10,AllPublicationData!$B:$B,'Publication Table'!P$7),
IF(AND($C$4="NHS Scotland",$C$5="All Cancelled Operations"),
SUMIFS(AllPublicationData!$F:$F,AllPublicationData!$A:$A,'Publication Table'!$B10,AllPublicationData!$B:$B,'Publication Table'!P$7),
IF(AND($C$4="NHS Scotland",$C$5="Operations cancelled by patient"),
SUMIFS(AllPublicationData!$G:$G,AllPublicationData!$A:$A,'Publication Table'!$B10,AllPublicationData!$B:$B,'Publication Table'!P$7),
IF(AND($C$4="NHS Scotland",$C$5="Operations cancelled for clinical reasons"),
SUMIFS(AllPublicationData!$H:$H,AllPublicationData!$A:$A,'Publication Table'!$B10,AllPublicationData!$B:$B,'Publication Table'!P$7),
IF(AND($C$4="NHS Scotland",$C$5="Operations cancelled for non-clinical/capacity reasons"),
SUMIFS(AllPublicationData!$I:$I,AllPublicationData!$A:$A,'Publication Table'!$B10,AllPublicationData!$B:$B,'Publication Table'!P$7),
IF(AND($C$4="NHS Scotland",$C$5="Cancellations for other reasons"),
SUMIFS(AllPublicationData!$J:$J,AllPublicationData!$A:$A,'Publication Table'!$B10,AllPublicationData!$B:$B,'Publication Table'!P$7)))))))</f>
        <v>176</v>
      </c>
      <c r="Q10" s="90">
        <f>IF($C$5="Total Operations",
SUMIFS(AllPublicationData!$E:$E,AllPublicationData!$A:$A,'Publication Table'!$B10,AllPublicationData!$B:$B,'Publication Table'!$C$4,AllPublicationData!$D:$D,'Publication Table'!Q$7),
IF('Publication Table'!$C$5="All Cancelled Operations",
SUMIFS(AllPublicationData!$F:$F,AllPublicationData!$A:$A,'Publication Table'!$B10,AllPublicationData!$B:$B,'Publication Table'!$C$4,AllPublicationData!$D:$D,'Publication Table'!Q$7),
IF('Publication Table'!$C$5="Operations cancelled by patient",
SUMIFS(AllPublicationData!$G:$G,AllPublicationData!$A:$A,'Publication Table'!$B10,AllPublicationData!$B:$B,'Publication Table'!$C$4,AllPublicationData!$D:$D,'Publication Table'!Q$7),
IF('Publication Table'!$C$5="Operations cancelled for clinical reasons",
SUMIFS(AllPublicationData!$G:$G,AllPublicationData!$A:$A,'Publication Table'!$B10,AllPublicationData!$B:$B,'Publication Table'!$C$4,AllPublicationData!$D:$D,'Publication Table'!Q$7),
IF('Publication Table'!$C$5="Operations cancelled for non-clinical/capacity reasons",
SUMIFS(AllPublicationData!$G:$G,AllPublicationData!$A:$A,'Publication Table'!$B10,AllPublicationData!$B:$B,'Publication Table'!$C$4,AllPublicationData!$D:$D,'Publication Table'!Q$7),
IF('Publication Table'!$C$5="Cancellations for other reasons",
SUMIFS(AllPublicationData!$G:$G,AllPublicationData!$A:$A,'Publication Table'!$B10,AllPublicationData!$B:$B,'Publication Table'!$C$4,AllPublicationData!$D:$D,'Publication Table'!Q$7)))))))+
IF(AND($C$4="NHS Scotland",$C$5="Total Operations"),
SUMIFS(AllPublicationData!$E:$E,AllPublicationData!$A:$A,'Publication Table'!$B10,AllPublicationData!$B:$B,'Publication Table'!Q$7),
IF(AND($C$4="NHS Scotland",$C$5="All Cancelled Operations"),
SUMIFS(AllPublicationData!$F:$F,AllPublicationData!$A:$A,'Publication Table'!$B10,AllPublicationData!$B:$B,'Publication Table'!Q$7),
IF(AND($C$4="NHS Scotland",$C$5="Operations cancelled by patient"),
SUMIFS(AllPublicationData!$G:$G,AllPublicationData!$A:$A,'Publication Table'!$B10,AllPublicationData!$B:$B,'Publication Table'!Q$7),
IF(AND($C$4="NHS Scotland",$C$5="Operations cancelled for clinical reasons"),
SUMIFS(AllPublicationData!$H:$H,AllPublicationData!$A:$A,'Publication Table'!$B10,AllPublicationData!$B:$B,'Publication Table'!Q$7),
IF(AND($C$4="NHS Scotland",$C$5="Operations cancelled for non-clinical/capacity reasons"),
SUMIFS(AllPublicationData!$I:$I,AllPublicationData!$A:$A,'Publication Table'!$B10,AllPublicationData!$B:$B,'Publication Table'!Q$7),
IF(AND($C$4="NHS Scotland",$C$5="Cancellations for other reasons"),
SUMIFS(AllPublicationData!$J:$J,AllPublicationData!$A:$A,'Publication Table'!$B10,AllPublicationData!$B:$B,'Publication Table'!Q$7)))))))</f>
        <v>2075</v>
      </c>
      <c r="R10" s="90">
        <f>IF($C$5="Total Operations",
SUMIFS(AllPublicationData!$E:$E,AllPublicationData!$A:$A,'Publication Table'!$B10,AllPublicationData!$B:$B,'Publication Table'!$C$4,AllPublicationData!$D:$D,'Publication Table'!R$7),
IF('Publication Table'!$C$5="All Cancelled Operations",
SUMIFS(AllPublicationData!$F:$F,AllPublicationData!$A:$A,'Publication Table'!$B10,AllPublicationData!$B:$B,'Publication Table'!$C$4,AllPublicationData!$D:$D,'Publication Table'!R$7),
IF('Publication Table'!$C$5="Operations cancelled by patient",
SUMIFS(AllPublicationData!$G:$G,AllPublicationData!$A:$A,'Publication Table'!$B10,AllPublicationData!$B:$B,'Publication Table'!$C$4,AllPublicationData!$D:$D,'Publication Table'!R$7),
IF('Publication Table'!$C$5="Operations cancelled for clinical reasons",
SUMIFS(AllPublicationData!$G:$G,AllPublicationData!$A:$A,'Publication Table'!$B10,AllPublicationData!$B:$B,'Publication Table'!$C$4,AllPublicationData!$D:$D,'Publication Table'!R$7),
IF('Publication Table'!$C$5="Operations cancelled for non-clinical/capacity reasons",
SUMIFS(AllPublicationData!$G:$G,AllPublicationData!$A:$A,'Publication Table'!$B10,AllPublicationData!$B:$B,'Publication Table'!$C$4,AllPublicationData!$D:$D,'Publication Table'!R$7),
IF('Publication Table'!$C$5="Cancellations for other reasons",
SUMIFS(AllPublicationData!$G:$G,AllPublicationData!$A:$A,'Publication Table'!$B10,AllPublicationData!$B:$B,'Publication Table'!$C$4,AllPublicationData!$D:$D,'Publication Table'!R$7)))))))+
IF(AND($C$4="NHS Scotland",$C$5="Total Operations"),
SUMIFS(AllPublicationData!$E:$E,AllPublicationData!$A:$A,'Publication Table'!$B10,AllPublicationData!$B:$B,'Publication Table'!R$7),
IF(AND($C$4="NHS Scotland",$C$5="All Cancelled Operations"),
SUMIFS(AllPublicationData!$F:$F,AllPublicationData!$A:$A,'Publication Table'!$B10,AllPublicationData!$B:$B,'Publication Table'!R$7),
IF(AND($C$4="NHS Scotland",$C$5="Operations cancelled by patient"),
SUMIFS(AllPublicationData!$G:$G,AllPublicationData!$A:$A,'Publication Table'!$B10,AllPublicationData!$B:$B,'Publication Table'!R$7),
IF(AND($C$4="NHS Scotland",$C$5="Operations cancelled for clinical reasons"),
SUMIFS(AllPublicationData!$H:$H,AllPublicationData!$A:$A,'Publication Table'!$B10,AllPublicationData!$B:$B,'Publication Table'!R$7),
IF(AND($C$4="NHS Scotland",$C$5="Operations cancelled for non-clinical/capacity reasons"),
SUMIFS(AllPublicationData!$I:$I,AllPublicationData!$A:$A,'Publication Table'!$B10,AllPublicationData!$B:$B,'Publication Table'!R$7),
IF(AND($C$4="NHS Scotland",$C$5="Cancellations for other reasons"),
SUMIFS(AllPublicationData!$J:$J,AllPublicationData!$A:$A,'Publication Table'!$B10,AllPublicationData!$B:$B,'Publication Table'!R$7)))))))</f>
        <v>108</v>
      </c>
    </row>
    <row r="11" spans="1:30" x14ac:dyDescent="0.35">
      <c r="B11" s="89">
        <v>45323</v>
      </c>
      <c r="C11" s="81">
        <f>IF($C$5="Total Operations",
SUMIFS(AllPublicationData!$E:$E,AllPublicationData!$A:$A,'Publication Table'!$B11,AllPublicationData!$B:$B,'Publication Table'!$C$4),
IF('Publication Table'!$C$5="All Cancelled Operations",
SUMIFS(AllPublicationData!$F:$F,AllPublicationData!$A:$A,'Publication Table'!$B11,AllPublicationData!$B:$B,'Publication Table'!$C$4),
IF('Publication Table'!$C$5="Operations cancelled by patient",
SUMIFS(AllPublicationData!$G:$G,AllPublicationData!$A:$A,'Publication Table'!$B11,AllPublicationData!$B:$B,'Publication Table'!$C$4),
IF('Publication Table'!$C$5="Operations cancelled for clinical reasons",
SUMIFS(AllPublicationData!$H:$H,AllPublicationData!$A:$A,'Publication Table'!$B11,AllPublicationData!$B:$B,'Publication Table'!$C$4),
IF('Publication Table'!$C$5="Operations cancelled for non-clinical/capacity reasons",
SUMIFS(AllPublicationData!$I:$I,AllPublicationData!$A:$A,'Publication Table'!$B11,AllPublicationData!$B:$B,'Publication Table'!$C$4),
IF('Publication Table'!$C$5="Cancellations for other reasons",
SUMIFS(AllPublicationData!$J:$J,AllPublicationData!$A:$A,'Publication Table'!$B11,AllPublicationData!$B:$B,'Publication Table'!$C$4)))))))+
IF(AND($C$4="NHS Scotland",$C$5="Total Operations"),
SUMIFS(AllPublicationData!$E:$E,AllPublicationData!$A:$A,'Publication Table'!$B11),
IF(AND($C$4="NHS Scotland",$C$5="All Cancelled Operations"),
SUMIFS(AllPublicationData!$F:$F,AllPublicationData!$A:$A,'Publication Table'!$B11),
IF(AND($C$4="NHS Scotland",$C$5="Operations cancelled by patient"),
SUMIFS(AllPublicationData!$G:$G,AllPublicationData!$A:$A,'Publication Table'!$B11),
IF(AND($C$4="NHS Scotland",$C$5="Operations cancelled for clinical reasons"),
SUMIFS(AllPublicationData!$H:$H,AllPublicationData!$A:$A,'Publication Table'!$B11),
IF(AND($C$4="NHS Scotland",$C$5="Operations cancelled for non-clinical/capacity reasons"),
SUMIFS(AllPublicationData!$I:$I,AllPublicationData!$A:$A,'Publication Table'!$B11),
IF(AND($C$4="NHS Scotland",$C$5="Cancellations for other reasons"),
SUMIFS(AllPublicationData!$J:$J,AllPublicationData!$A:$A,'Publication Table'!$B11)))))))</f>
        <v>24268</v>
      </c>
      <c r="D11" s="90">
        <f>IF($C$5="Total Operations",
SUMIFS(AllPublicationData!$E:$E,AllPublicationData!$A:$A,'Publication Table'!$B11,AllPublicationData!$B:$B,'Publication Table'!$C$4,AllPublicationData!$D:$D,'Publication Table'!D$7),
IF('Publication Table'!$C$5="All Cancelled Operations",
SUMIFS(AllPublicationData!$F:$F,AllPublicationData!$A:$A,'Publication Table'!$B11,AllPublicationData!$B:$B,'Publication Table'!$C$4,AllPublicationData!$D:$D,'Publication Table'!D$7),
IF('Publication Table'!$C$5="Operations cancelled by patient",
SUMIFS(AllPublicationData!$G:$G,AllPublicationData!$A:$A,'Publication Table'!$B11,AllPublicationData!$B:$B,'Publication Table'!$C$4,AllPublicationData!$D:$D,'Publication Table'!D$7),
IF('Publication Table'!$C$5="Operations cancelled for clinical reasons",
SUMIFS(AllPublicationData!$H:$H,AllPublicationData!$A:$A,'Publication Table'!$B11,AllPublicationData!$B:$B,'Publication Table'!$C$4,AllPublicationData!$D:$D,'Publication Table'!D$7),
IF('Publication Table'!$C$5="Operations cancelled for non-clinical/capacity reasons",
SUMIFS(AllPublicationData!$I:$I,AllPublicationData!$A:$A,'Publication Table'!$B11,AllPublicationData!$B:$B,'Publication Table'!$C$4,AllPublicationData!$D:$D,'Publication Table'!D$7),
IF('Publication Table'!$C$5="Cancellations for other reasons",
SUMIFS(AllPublicationData!$J:$J,AllPublicationData!$A:$A,'Publication Table'!$B11,AllPublicationData!$B:$B,'Publication Table'!$C$4,AllPublicationData!$D:$D,'Publication Table'!D$7)))))))+
IF(AND($C$4="NHS Scotland",$C$5="Total Operations"),
SUMIFS(AllPublicationData!$E:$E,AllPublicationData!$A:$A,'Publication Table'!$B11,AllPublicationData!$B:$B,'Publication Table'!D$7),
IF(AND($C$4="NHS Scotland",$C$5="All Cancelled Operations"),
SUMIFS(AllPublicationData!$F:$F,AllPublicationData!$A:$A,'Publication Table'!$B11,AllPublicationData!$B:$B,'Publication Table'!D$7),
IF(AND($C$4="NHS Scotland",$C$5="Operations cancelled by patient"),
SUMIFS(AllPublicationData!$G:$G,AllPublicationData!$A:$A,'Publication Table'!$B11,AllPublicationData!$B:$B,'Publication Table'!D$7),
IF(AND($C$4="NHS Scotland",$C$5="Operations cancelled for clinical reasons"),
SUMIFS(AllPublicationData!$H:$H,AllPublicationData!$A:$A,'Publication Table'!$B11,AllPublicationData!$B:$B,'Publication Table'!D$7),
IF(AND($C$4="NHS Scotland",$C$5="Operations cancelled for non-clinical/capacity reasons"),
SUMIFS(AllPublicationData!$I:$I,AllPublicationData!$A:$A,'Publication Table'!$B11,AllPublicationData!$B:$B,'Publication Table'!D$7),
IF(AND($C$4="NHS Scotland",$C$5="Cancellations for other reasons"),
SUMIFS(AllPublicationData!$J:$J,AllPublicationData!$A:$A,'Publication Table'!$B11,AllPublicationData!$B:$B,'Publication Table'!D$7)))))))</f>
        <v>2375</v>
      </c>
      <c r="E11" s="90">
        <f>IF($C$5="Total Operations",
SUMIFS(AllPublicationData!$E:$E,AllPublicationData!$A:$A,'Publication Table'!$B11,AllPublicationData!$B:$B,'Publication Table'!$C$4,AllPublicationData!$D:$D,'Publication Table'!E$7),
IF('Publication Table'!$C$5="All Cancelled Operations",
SUMIFS(AllPublicationData!$F:$F,AllPublicationData!$A:$A,'Publication Table'!$B11,AllPublicationData!$B:$B,'Publication Table'!$C$4,AllPublicationData!$D:$D,'Publication Table'!E$7),
IF('Publication Table'!$C$5="Operations cancelled by patient",
SUMIFS(AllPublicationData!$G:$G,AllPublicationData!$A:$A,'Publication Table'!$B11,AllPublicationData!$B:$B,'Publication Table'!$C$4,AllPublicationData!$D:$D,'Publication Table'!E$7),
IF('Publication Table'!$C$5="Operations cancelled for clinical reasons",
SUMIFS(AllPublicationData!$H:$H,AllPublicationData!$A:$A,'Publication Table'!$B11,AllPublicationData!$B:$B,'Publication Table'!$C$4,AllPublicationData!$D:$D,'Publication Table'!E$7),
IF('Publication Table'!$C$5="Operations cancelled for non-clinical/capacity reasons",
SUMIFS(AllPublicationData!$I:$I,AllPublicationData!$A:$A,'Publication Table'!$B11,AllPublicationData!$B:$B,'Publication Table'!$C$4,AllPublicationData!$D:$D,'Publication Table'!E$7),
IF('Publication Table'!$C$5="Cancellations for other reasons",
SUMIFS(AllPublicationData!$J:$J,AllPublicationData!$A:$A,'Publication Table'!$B11,AllPublicationData!$B:$B,'Publication Table'!$C$4,AllPublicationData!$D:$D,'Publication Table'!E$7)))))))+
IF(AND($C$4="NHS Scotland",$C$5="Total Operations"),
SUMIFS(AllPublicationData!$E:$E,AllPublicationData!$A:$A,'Publication Table'!$B11,AllPublicationData!$B:$B,'Publication Table'!E$7),
IF(AND($C$4="NHS Scotland",$C$5="All Cancelled Operations"),
SUMIFS(AllPublicationData!$F:$F,AllPublicationData!$A:$A,'Publication Table'!$B11,AllPublicationData!$B:$B,'Publication Table'!E$7),
IF(AND($C$4="NHS Scotland",$C$5="Operations cancelled by patient"),
SUMIFS(AllPublicationData!$G:$G,AllPublicationData!$A:$A,'Publication Table'!$B11,AllPublicationData!$B:$B,'Publication Table'!E$7),
IF(AND($C$4="NHS Scotland",$C$5="Operations cancelled for clinical reasons"),
SUMIFS(AllPublicationData!$H:$H,AllPublicationData!$A:$A,'Publication Table'!$B11,AllPublicationData!$B:$B,'Publication Table'!E$7),
IF(AND($C$4="NHS Scotland",$C$5="Operations cancelled for non-clinical/capacity reasons"),
SUMIFS(AllPublicationData!$I:$I,AllPublicationData!$A:$A,'Publication Table'!$B11,AllPublicationData!$B:$B,'Publication Table'!E$7),
IF(AND($C$4="NHS Scotland",$C$5="Cancellations for other reasons"),
SUMIFS(AllPublicationData!$J:$J,AllPublicationData!$A:$A,'Publication Table'!$B11,AllPublicationData!$B:$B,'Publication Table'!E$7)))))))</f>
        <v>1440</v>
      </c>
      <c r="F11" s="90">
        <f>IF($C$5="Total Operations",
SUMIFS(AllPublicationData!$E:$E,AllPublicationData!$A:$A,'Publication Table'!$B11,AllPublicationData!$B:$B,'Publication Table'!$C$4,AllPublicationData!$D:$D,'Publication Table'!F$7),
IF('Publication Table'!$C$5="All Cancelled Operations",
SUMIFS(AllPublicationData!$F:$F,AllPublicationData!$A:$A,'Publication Table'!$B11,AllPublicationData!$B:$B,'Publication Table'!$C$4,AllPublicationData!$D:$D,'Publication Table'!F$7),
IF('Publication Table'!$C$5="Operations cancelled by patient",
SUMIFS(AllPublicationData!$G:$G,AllPublicationData!$A:$A,'Publication Table'!$B11,AllPublicationData!$B:$B,'Publication Table'!$C$4,AllPublicationData!$D:$D,'Publication Table'!F$7),
IF('Publication Table'!$C$5="Operations cancelled for clinical reasons",
SUMIFS(AllPublicationData!$H:$H,AllPublicationData!$A:$A,'Publication Table'!$B11,AllPublicationData!$B:$B,'Publication Table'!$C$4,AllPublicationData!$D:$D,'Publication Table'!F$7),
IF('Publication Table'!$C$5="Operations cancelled for non-clinical/capacity reasons",
SUMIFS(AllPublicationData!$I:$I,AllPublicationData!$A:$A,'Publication Table'!$B11,AllPublicationData!$B:$B,'Publication Table'!$C$4,AllPublicationData!$D:$D,'Publication Table'!F$7),
IF('Publication Table'!$C$5="Cancellations for other reasons",
SUMIFS(AllPublicationData!$J:$J,AllPublicationData!$A:$A,'Publication Table'!$B11,AllPublicationData!$B:$B,'Publication Table'!$C$4,AllPublicationData!$D:$D,'Publication Table'!F$7)))))))+
IF(AND($C$4="NHS Scotland",$C$5="Total Operations"),
SUMIFS(AllPublicationData!$E:$E,AllPublicationData!$A:$A,'Publication Table'!$B11,AllPublicationData!$B:$B,'Publication Table'!F$7),
IF(AND($C$4="NHS Scotland",$C$5="All Cancelled Operations"),
SUMIFS(AllPublicationData!$F:$F,AllPublicationData!$A:$A,'Publication Table'!$B11,AllPublicationData!$B:$B,'Publication Table'!F$7),
IF(AND($C$4="NHS Scotland",$C$5="Operations cancelled by patient"),
SUMIFS(AllPublicationData!$G:$G,AllPublicationData!$A:$A,'Publication Table'!$B11,AllPublicationData!$B:$B,'Publication Table'!F$7),
IF(AND($C$4="NHS Scotland",$C$5="Operations cancelled for clinical reasons"),
SUMIFS(AllPublicationData!$H:$H,AllPublicationData!$A:$A,'Publication Table'!$B11,AllPublicationData!$B:$B,'Publication Table'!F$7),
IF(AND($C$4="NHS Scotland",$C$5="Operations cancelled for non-clinical/capacity reasons"),
SUMIFS(AllPublicationData!$I:$I,AllPublicationData!$A:$A,'Publication Table'!$B11,AllPublicationData!$B:$B,'Publication Table'!F$7),
IF(AND($C$4="NHS Scotland",$C$5="Cancellations for other reasons"),
SUMIFS(AllPublicationData!$J:$J,AllPublicationData!$A:$A,'Publication Table'!$B11,AllPublicationData!$B:$B,'Publication Table'!F$7)))))))</f>
        <v>352</v>
      </c>
      <c r="G11" s="90">
        <f>IF($C$5="Total Operations",
SUMIFS(AllPublicationData!$E:$E,AllPublicationData!$A:$A,'Publication Table'!$B11,AllPublicationData!$B:$B,'Publication Table'!$C$4,AllPublicationData!$D:$D,'Publication Table'!G$7),
IF('Publication Table'!$C$5="All Cancelled Operations",
SUMIFS(AllPublicationData!$F:$F,AllPublicationData!$A:$A,'Publication Table'!$B11,AllPublicationData!$B:$B,'Publication Table'!$C$4,AllPublicationData!$D:$D,'Publication Table'!G$7),
IF('Publication Table'!$C$5="Operations cancelled by patient",
SUMIFS(AllPublicationData!$G:$G,AllPublicationData!$A:$A,'Publication Table'!$B11,AllPublicationData!$B:$B,'Publication Table'!$C$4,AllPublicationData!$D:$D,'Publication Table'!G$7),
IF('Publication Table'!$C$5="Operations cancelled for clinical reasons",
SUMIFS(AllPublicationData!$H:$H,AllPublicationData!$A:$A,'Publication Table'!$B11,AllPublicationData!$B:$B,'Publication Table'!$C$4,AllPublicationData!$D:$D,'Publication Table'!G$7),
IF('Publication Table'!$C$5="Operations cancelled for non-clinical/capacity reasons",
SUMIFS(AllPublicationData!$I:$I,AllPublicationData!$A:$A,'Publication Table'!$B11,AllPublicationData!$B:$B,'Publication Table'!$C$4,AllPublicationData!$D:$D,'Publication Table'!G$7),
IF('Publication Table'!$C$5="Cancellations for other reasons",
SUMIFS(AllPublicationData!$J:$J,AllPublicationData!$A:$A,'Publication Table'!$B11,AllPublicationData!$B:$B,'Publication Table'!$C$4,AllPublicationData!$D:$D,'Publication Table'!G$7)))))))+
IF(AND($C$4="NHS Scotland",$C$5="Total Operations"),
SUMIFS(AllPublicationData!$E:$E,AllPublicationData!$A:$A,'Publication Table'!$B11,AllPublicationData!$B:$B,'Publication Table'!G$7),
IF(AND($C$4="NHS Scotland",$C$5="All Cancelled Operations"),
SUMIFS(AllPublicationData!$F:$F,AllPublicationData!$A:$A,'Publication Table'!$B11,AllPublicationData!$B:$B,'Publication Table'!G$7),
IF(AND($C$4="NHS Scotland",$C$5="Operations cancelled by patient"),
SUMIFS(AllPublicationData!$G:$G,AllPublicationData!$A:$A,'Publication Table'!$B11,AllPublicationData!$B:$B,'Publication Table'!G$7),
IF(AND($C$4="NHS Scotland",$C$5="Operations cancelled for clinical reasons"),
SUMIFS(AllPublicationData!$H:$H,AllPublicationData!$A:$A,'Publication Table'!$B11,AllPublicationData!$B:$B,'Publication Table'!G$7),
IF(AND($C$4="NHS Scotland",$C$5="Operations cancelled for non-clinical/capacity reasons"),
SUMIFS(AllPublicationData!$I:$I,AllPublicationData!$A:$A,'Publication Table'!$B11,AllPublicationData!$B:$B,'Publication Table'!G$7),
IF(AND($C$4="NHS Scotland",$C$5="Cancellations for other reasons"),
SUMIFS(AllPublicationData!$J:$J,AllPublicationData!$A:$A,'Publication Table'!$B11,AllPublicationData!$B:$B,'Publication Table'!G$7)))))))</f>
        <v>1342</v>
      </c>
      <c r="H11" s="90">
        <f>IF($C$5="Total Operations",
SUMIFS(AllPublicationData!$E:$E,AllPublicationData!$A:$A,'Publication Table'!$B11,AllPublicationData!$B:$B,'Publication Table'!$C$4,AllPublicationData!$D:$D,'Publication Table'!H$7),
IF('Publication Table'!$C$5="All Cancelled Operations",
SUMIFS(AllPublicationData!$F:$F,AllPublicationData!$A:$A,'Publication Table'!$B11,AllPublicationData!$B:$B,'Publication Table'!$C$4,AllPublicationData!$D:$D,'Publication Table'!H$7),
IF('Publication Table'!$C$5="Operations cancelled by patient",
SUMIFS(AllPublicationData!$G:$G,AllPublicationData!$A:$A,'Publication Table'!$B11,AllPublicationData!$B:$B,'Publication Table'!$C$4,AllPublicationData!$D:$D,'Publication Table'!H$7),
IF('Publication Table'!$C$5="Operations cancelled for clinical reasons",
SUMIFS(AllPublicationData!$H:$H,AllPublicationData!$A:$A,'Publication Table'!$B11,AllPublicationData!$B:$B,'Publication Table'!$C$4,AllPublicationData!$D:$D,'Publication Table'!H$7),
IF('Publication Table'!$C$5="Operations cancelled for non-clinical/capacity reasons",
SUMIFS(AllPublicationData!$I:$I,AllPublicationData!$A:$A,'Publication Table'!$B11,AllPublicationData!$B:$B,'Publication Table'!$C$4,AllPublicationData!$D:$D,'Publication Table'!H$7),
IF('Publication Table'!$C$5="Cancellations for other reasons",
SUMIFS(AllPublicationData!$J:$J,AllPublicationData!$A:$A,'Publication Table'!$B11,AllPublicationData!$B:$B,'Publication Table'!$C$4,AllPublicationData!$D:$D,'Publication Table'!H$7)))))))+
IF(AND($C$4="NHS Scotland",$C$5="Total Operations"),
SUMIFS(AllPublicationData!$E:$E,AllPublicationData!$A:$A,'Publication Table'!$B11,AllPublicationData!$B:$B,'Publication Table'!H$7),
IF(AND($C$4="NHS Scotland",$C$5="All Cancelled Operations"),
SUMIFS(AllPublicationData!$F:$F,AllPublicationData!$A:$A,'Publication Table'!$B11,AllPublicationData!$B:$B,'Publication Table'!H$7),
IF(AND($C$4="NHS Scotland",$C$5="Operations cancelled by patient"),
SUMIFS(AllPublicationData!$G:$G,AllPublicationData!$A:$A,'Publication Table'!$B11,AllPublicationData!$B:$B,'Publication Table'!H$7),
IF(AND($C$4="NHS Scotland",$C$5="Operations cancelled for clinical reasons"),
SUMIFS(AllPublicationData!$H:$H,AllPublicationData!$A:$A,'Publication Table'!$B11,AllPublicationData!$B:$B,'Publication Table'!H$7),
IF(AND($C$4="NHS Scotland",$C$5="Operations cancelled for non-clinical/capacity reasons"),
SUMIFS(AllPublicationData!$I:$I,AllPublicationData!$A:$A,'Publication Table'!$B11,AllPublicationData!$B:$B,'Publication Table'!H$7),
IF(AND($C$4="NHS Scotland",$C$5="Cancellations for other reasons"),
SUMIFS(AllPublicationData!$J:$J,AllPublicationData!$A:$A,'Publication Table'!$B11,AllPublicationData!$B:$B,'Publication Table'!H$7)))))))</f>
        <v>1339</v>
      </c>
      <c r="I11" s="90">
        <f>IF($C$5="Total Operations",
SUMIFS(AllPublicationData!$E:$E,AllPublicationData!$A:$A,'Publication Table'!$B11,AllPublicationData!$B:$B,'Publication Table'!$C$4,AllPublicationData!$D:$D,'Publication Table'!I$7),
IF('Publication Table'!$C$5="All Cancelled Operations",
SUMIFS(AllPublicationData!$F:$F,AllPublicationData!$A:$A,'Publication Table'!$B11,AllPublicationData!$B:$B,'Publication Table'!$C$4,AllPublicationData!$D:$D,'Publication Table'!I$7),
IF('Publication Table'!$C$5="Operations cancelled by patient",
SUMIFS(AllPublicationData!$G:$G,AllPublicationData!$A:$A,'Publication Table'!$B11,AllPublicationData!$B:$B,'Publication Table'!$C$4,AllPublicationData!$D:$D,'Publication Table'!I$7),
IF('Publication Table'!$C$5="Operations cancelled for clinical reasons",
SUMIFS(AllPublicationData!$H:$H,AllPublicationData!$A:$A,'Publication Table'!$B11,AllPublicationData!$B:$B,'Publication Table'!$C$4,AllPublicationData!$D:$D,'Publication Table'!I$7),
IF('Publication Table'!$C$5="Operations cancelled for non-clinical/capacity reasons",
SUMIFS(AllPublicationData!$I:$I,AllPublicationData!$A:$A,'Publication Table'!$B11,AllPublicationData!$B:$B,'Publication Table'!$C$4,AllPublicationData!$D:$D,'Publication Table'!I$7),
IF('Publication Table'!$C$5="Cancellations for other reasons",
SUMIFS(AllPublicationData!$J:$J,AllPublicationData!$A:$A,'Publication Table'!$B11,AllPublicationData!$B:$B,'Publication Table'!$C$4,AllPublicationData!$D:$D,'Publication Table'!I$7)))))))+
IF(AND($C$4="NHS Scotland",$C$5="Total Operations"),
SUMIFS(AllPublicationData!$E:$E,AllPublicationData!$A:$A,'Publication Table'!$B11,AllPublicationData!$B:$B,'Publication Table'!I$7),
IF(AND($C$4="NHS Scotland",$C$5="All Cancelled Operations"),
SUMIFS(AllPublicationData!$F:$F,AllPublicationData!$A:$A,'Publication Table'!$B11,AllPublicationData!$B:$B,'Publication Table'!I$7),
IF(AND($C$4="NHS Scotland",$C$5="Operations cancelled by patient"),
SUMIFS(AllPublicationData!$G:$G,AllPublicationData!$A:$A,'Publication Table'!$B11,AllPublicationData!$B:$B,'Publication Table'!I$7),
IF(AND($C$4="NHS Scotland",$C$5="Operations cancelled for clinical reasons"),
SUMIFS(AllPublicationData!$H:$H,AllPublicationData!$A:$A,'Publication Table'!$B11,AllPublicationData!$B:$B,'Publication Table'!I$7),
IF(AND($C$4="NHS Scotland",$C$5="Operations cancelled for non-clinical/capacity reasons"),
SUMIFS(AllPublicationData!$I:$I,AllPublicationData!$A:$A,'Publication Table'!$B11,AllPublicationData!$B:$B,'Publication Table'!I$7),
IF(AND($C$4="NHS Scotland",$C$5="Cancellations for other reasons"),
SUMIFS(AllPublicationData!$J:$J,AllPublicationData!$A:$A,'Publication Table'!$B11,AllPublicationData!$B:$B,'Publication Table'!I$7)))))))</f>
        <v>1030</v>
      </c>
      <c r="J11" s="90">
        <f>IF($C$5="Total Operations",
SUMIFS(AllPublicationData!$E:$E,AllPublicationData!$A:$A,'Publication Table'!$B11,AllPublicationData!$B:$B,'Publication Table'!$C$4,AllPublicationData!$D:$D,'Publication Table'!J$7),
IF('Publication Table'!$C$5="All Cancelled Operations",
SUMIFS(AllPublicationData!$F:$F,AllPublicationData!$A:$A,'Publication Table'!$B11,AllPublicationData!$B:$B,'Publication Table'!$C$4,AllPublicationData!$D:$D,'Publication Table'!J$7),
IF('Publication Table'!$C$5="Operations cancelled by patient",
SUMIFS(AllPublicationData!$G:$G,AllPublicationData!$A:$A,'Publication Table'!$B11,AllPublicationData!$B:$B,'Publication Table'!$C$4,AllPublicationData!$D:$D,'Publication Table'!J$7),
IF('Publication Table'!$C$5="Operations cancelled for clinical reasons",
SUMIFS(AllPublicationData!$H:$H,AllPublicationData!$A:$A,'Publication Table'!$B11,AllPublicationData!$B:$B,'Publication Table'!$C$4,AllPublicationData!$D:$D,'Publication Table'!J$7),
IF('Publication Table'!$C$5="Operations cancelled for non-clinical/capacity reasons",
SUMIFS(AllPublicationData!$I:$I,AllPublicationData!$A:$A,'Publication Table'!$B11,AllPublicationData!$B:$B,'Publication Table'!$C$4,AllPublicationData!$D:$D,'Publication Table'!J$7),
IF('Publication Table'!$C$5="Cancellations for other reasons",
SUMIFS(AllPublicationData!$J:$J,AllPublicationData!$A:$A,'Publication Table'!$B11,AllPublicationData!$B:$B,'Publication Table'!$C$4,AllPublicationData!$D:$D,'Publication Table'!J$7)))))))+
IF(AND($C$4="NHS Scotland",$C$5="Total Operations"),
SUMIFS(AllPublicationData!$E:$E,AllPublicationData!$A:$A,'Publication Table'!$B11,AllPublicationData!$B:$B,'Publication Table'!J$7),
IF(AND($C$4="NHS Scotland",$C$5="All Cancelled Operations"),
SUMIFS(AllPublicationData!$F:$F,AllPublicationData!$A:$A,'Publication Table'!$B11,AllPublicationData!$B:$B,'Publication Table'!J$7),
IF(AND($C$4="NHS Scotland",$C$5="Operations cancelled by patient"),
SUMIFS(AllPublicationData!$G:$G,AllPublicationData!$A:$A,'Publication Table'!$B11,AllPublicationData!$B:$B,'Publication Table'!J$7),
IF(AND($C$4="NHS Scotland",$C$5="Operations cancelled for clinical reasons"),
SUMIFS(AllPublicationData!$H:$H,AllPublicationData!$A:$A,'Publication Table'!$B11,AllPublicationData!$B:$B,'Publication Table'!J$7),
IF(AND($C$4="NHS Scotland",$C$5="Operations cancelled for non-clinical/capacity reasons"),
SUMIFS(AllPublicationData!$I:$I,AllPublicationData!$A:$A,'Publication Table'!$B11,AllPublicationData!$B:$B,'Publication Table'!J$7),
IF(AND($C$4="NHS Scotland",$C$5="Cancellations for other reasons"),
SUMIFS(AllPublicationData!$J:$J,AllPublicationData!$A:$A,'Publication Table'!$B11,AllPublicationData!$B:$B,'Publication Table'!J$7)))))))</f>
        <v>2130</v>
      </c>
      <c r="K11" s="90">
        <f>IF($C$5="Total Operations",
SUMIFS(AllPublicationData!$E:$E,AllPublicationData!$A:$A,'Publication Table'!$B11,AllPublicationData!$B:$B,'Publication Table'!$C$4,AllPublicationData!$D:$D,'Publication Table'!K$7),
IF('Publication Table'!$C$5="All Cancelled Operations",
SUMIFS(AllPublicationData!$F:$F,AllPublicationData!$A:$A,'Publication Table'!$B11,AllPublicationData!$B:$B,'Publication Table'!$C$4,AllPublicationData!$D:$D,'Publication Table'!K$7),
IF('Publication Table'!$C$5="Operations cancelled by patient",
SUMIFS(AllPublicationData!$G:$G,AllPublicationData!$A:$A,'Publication Table'!$B11,AllPublicationData!$B:$B,'Publication Table'!$C$4,AllPublicationData!$D:$D,'Publication Table'!K$7),
IF('Publication Table'!$C$5="Operations cancelled for clinical reasons",
SUMIFS(AllPublicationData!$H:$H,AllPublicationData!$A:$A,'Publication Table'!$B11,AllPublicationData!$B:$B,'Publication Table'!$C$4,AllPublicationData!$D:$D,'Publication Table'!K$7),
IF('Publication Table'!$C$5="Operations cancelled for non-clinical/capacity reasons",
SUMIFS(AllPublicationData!$I:$I,AllPublicationData!$A:$A,'Publication Table'!$B11,AllPublicationData!$B:$B,'Publication Table'!$C$4,AllPublicationData!$D:$D,'Publication Table'!K$7),
IF('Publication Table'!$C$5="Cancellations for other reasons",
SUMIFS(AllPublicationData!$J:$J,AllPublicationData!$A:$A,'Publication Table'!$B11,AllPublicationData!$B:$B,'Publication Table'!$C$4,AllPublicationData!$D:$D,'Publication Table'!K$7)))))))+
IF(AND($C$4="NHS Scotland",$C$5="Total Operations"),
SUMIFS(AllPublicationData!$E:$E,AllPublicationData!$A:$A,'Publication Table'!$B11,AllPublicationData!$B:$B,'Publication Table'!K$7),
IF(AND($C$4="NHS Scotland",$C$5="All Cancelled Operations"),
SUMIFS(AllPublicationData!$F:$F,AllPublicationData!$A:$A,'Publication Table'!$B11,AllPublicationData!$B:$B,'Publication Table'!K$7),
IF(AND($C$4="NHS Scotland",$C$5="Operations cancelled by patient"),
SUMIFS(AllPublicationData!$G:$G,AllPublicationData!$A:$A,'Publication Table'!$B11,AllPublicationData!$B:$B,'Publication Table'!K$7),
IF(AND($C$4="NHS Scotland",$C$5="Operations cancelled for clinical reasons"),
SUMIFS(AllPublicationData!$H:$H,AllPublicationData!$A:$A,'Publication Table'!$B11,AllPublicationData!$B:$B,'Publication Table'!K$7),
IF(AND($C$4="NHS Scotland",$C$5="Operations cancelled for non-clinical/capacity reasons"),
SUMIFS(AllPublicationData!$I:$I,AllPublicationData!$A:$A,'Publication Table'!$B11,AllPublicationData!$B:$B,'Publication Table'!K$7),
IF(AND($C$4="NHS Scotland",$C$5="Cancellations for other reasons"),
SUMIFS(AllPublicationData!$J:$J,AllPublicationData!$A:$A,'Publication Table'!$B11,AllPublicationData!$B:$B,'Publication Table'!K$7)))))))</f>
        <v>5259</v>
      </c>
      <c r="L11" s="90">
        <f>IF($C$5="Total Operations",
SUMIFS(AllPublicationData!$E:$E,AllPublicationData!$A:$A,'Publication Table'!$B11,AllPublicationData!$B:$B,'Publication Table'!$C$4,AllPublicationData!$D:$D,'Publication Table'!L$7),
IF('Publication Table'!$C$5="All Cancelled Operations",
SUMIFS(AllPublicationData!$F:$F,AllPublicationData!$A:$A,'Publication Table'!$B11,AllPublicationData!$B:$B,'Publication Table'!$C$4,AllPublicationData!$D:$D,'Publication Table'!L$7),
IF('Publication Table'!$C$5="Operations cancelled by patient",
SUMIFS(AllPublicationData!$G:$G,AllPublicationData!$A:$A,'Publication Table'!$B11,AllPublicationData!$B:$B,'Publication Table'!$C$4,AllPublicationData!$D:$D,'Publication Table'!L$7),
IF('Publication Table'!$C$5="Operations cancelled for clinical reasons",
SUMIFS(AllPublicationData!$H:$H,AllPublicationData!$A:$A,'Publication Table'!$B11,AllPublicationData!$B:$B,'Publication Table'!$C$4,AllPublicationData!$D:$D,'Publication Table'!L$7),
IF('Publication Table'!$C$5="Operations cancelled for non-clinical/capacity reasons",
SUMIFS(AllPublicationData!$I:$I,AllPublicationData!$A:$A,'Publication Table'!$B11,AllPublicationData!$B:$B,'Publication Table'!$C$4,AllPublicationData!$D:$D,'Publication Table'!L$7),
IF('Publication Table'!$C$5="Cancellations for other reasons",
SUMIFS(AllPublicationData!$J:$J,AllPublicationData!$A:$A,'Publication Table'!$B11,AllPublicationData!$B:$B,'Publication Table'!$C$4,AllPublicationData!$D:$D,'Publication Table'!L$7)))))))+
IF(AND($C$4="NHS Scotland",$C$5="Total Operations"),
SUMIFS(AllPublicationData!$E:$E,AllPublicationData!$A:$A,'Publication Table'!$B11,AllPublicationData!$B:$B,'Publication Table'!L$7),
IF(AND($C$4="NHS Scotland",$C$5="All Cancelled Operations"),
SUMIFS(AllPublicationData!$F:$F,AllPublicationData!$A:$A,'Publication Table'!$B11,AllPublicationData!$B:$B,'Publication Table'!L$7),
IF(AND($C$4="NHS Scotland",$C$5="Operations cancelled by patient"),
SUMIFS(AllPublicationData!$G:$G,AllPublicationData!$A:$A,'Publication Table'!$B11,AllPublicationData!$B:$B,'Publication Table'!L$7),
IF(AND($C$4="NHS Scotland",$C$5="Operations cancelled for clinical reasons"),
SUMIFS(AllPublicationData!$H:$H,AllPublicationData!$A:$A,'Publication Table'!$B11,AllPublicationData!$B:$B,'Publication Table'!L$7),
IF(AND($C$4="NHS Scotland",$C$5="Operations cancelled for non-clinical/capacity reasons"),
SUMIFS(AllPublicationData!$I:$I,AllPublicationData!$A:$A,'Publication Table'!$B11,AllPublicationData!$B:$B,'Publication Table'!L$7),
IF(AND($C$4="NHS Scotland",$C$5="Cancellations for other reasons"),
SUMIFS(AllPublicationData!$J:$J,AllPublicationData!$A:$A,'Publication Table'!$B11,AllPublicationData!$B:$B,'Publication Table'!L$7)))))))</f>
        <v>1186</v>
      </c>
      <c r="M11" s="90">
        <f>IF($C$5="Total Operations",
SUMIFS(AllPublicationData!$E:$E,AllPublicationData!$A:$A,'Publication Table'!$B11,AllPublicationData!$B:$B,'Publication Table'!$C$4,AllPublicationData!$D:$D,'Publication Table'!M$7),
IF('Publication Table'!$C$5="All Cancelled Operations",
SUMIFS(AllPublicationData!$F:$F,AllPublicationData!$A:$A,'Publication Table'!$B11,AllPublicationData!$B:$B,'Publication Table'!$C$4,AllPublicationData!$D:$D,'Publication Table'!M$7),
IF('Publication Table'!$C$5="Operations cancelled by patient",
SUMIFS(AllPublicationData!$G:$G,AllPublicationData!$A:$A,'Publication Table'!$B11,AllPublicationData!$B:$B,'Publication Table'!$C$4,AllPublicationData!$D:$D,'Publication Table'!M$7),
IF('Publication Table'!$C$5="Operations cancelled for clinical reasons",
SUMIFS(AllPublicationData!$G:$G,AllPublicationData!$A:$A,'Publication Table'!$B11,AllPublicationData!$B:$B,'Publication Table'!$C$4,AllPublicationData!$D:$D,'Publication Table'!M$7),
IF('Publication Table'!$C$5="Operations cancelled for non-clinical/capacity reasons",
SUMIFS(AllPublicationData!$G:$G,AllPublicationData!$A:$A,'Publication Table'!$B11,AllPublicationData!$B:$B,'Publication Table'!$C$4,AllPublicationData!$D:$D,'Publication Table'!M$7),
IF('Publication Table'!$C$5="Cancellations for other reasons",
SUMIFS(AllPublicationData!$G:$G,AllPublicationData!$A:$A,'Publication Table'!$B11,AllPublicationData!$B:$B,'Publication Table'!$C$4,AllPublicationData!$D:$D,'Publication Table'!M$7)))))))+
IF(AND($C$4="NHS Scotland",$C$5="Total Operations"),
SUMIFS(AllPublicationData!$E:$E,AllPublicationData!$A:$A,'Publication Table'!$B11,AllPublicationData!$B:$B,'Publication Table'!M$7),
IF(AND($C$4="NHS Scotland",$C$5="All Cancelled Operations"),
SUMIFS(AllPublicationData!$F:$F,AllPublicationData!$A:$A,'Publication Table'!$B11,AllPublicationData!$B:$B,'Publication Table'!M$7),
IF(AND($C$4="NHS Scotland",$C$5="Operations cancelled by patient"),
SUMIFS(AllPublicationData!$G:$G,AllPublicationData!$A:$A,'Publication Table'!$B11,AllPublicationData!$B:$B,'Publication Table'!M$7),
IF(AND($C$4="NHS Scotland",$C$5="Operations cancelled for clinical reasons"),
SUMIFS(AllPublicationData!$H:$H,AllPublicationData!$A:$A,'Publication Table'!$B11,AllPublicationData!$B:$B,'Publication Table'!M$7),
IF(AND($C$4="NHS Scotland",$C$5="Operations cancelled for non-clinical/capacity reasons"),
SUMIFS(AllPublicationData!$I:$I,AllPublicationData!$A:$A,'Publication Table'!$B11,AllPublicationData!$B:$B,'Publication Table'!M$7),
IF(AND($C$4="NHS Scotland",$C$5="Cancellations for other reasons"),
SUMIFS(AllPublicationData!$J:$J,AllPublicationData!$A:$A,'Publication Table'!$B11,AllPublicationData!$B:$B,'Publication Table'!M$7)))))))</f>
        <v>1837</v>
      </c>
      <c r="N11" s="90">
        <f>IF($C$5="Total Operations",
SUMIFS(AllPublicationData!$E:$E,AllPublicationData!$A:$A,'Publication Table'!$B11,AllPublicationData!$B:$B,'Publication Table'!$C$4,AllPublicationData!$D:$D,'Publication Table'!N$7),
IF('Publication Table'!$C$5="All Cancelled Operations",
SUMIFS(AllPublicationData!$F:$F,AllPublicationData!$A:$A,'Publication Table'!$B11,AllPublicationData!$B:$B,'Publication Table'!$C$4,AllPublicationData!$D:$D,'Publication Table'!N$7),
IF('Publication Table'!$C$5="Operations cancelled by patient",
SUMIFS(AllPublicationData!$G:$G,AllPublicationData!$A:$A,'Publication Table'!$B11,AllPublicationData!$B:$B,'Publication Table'!$C$4,AllPublicationData!$D:$D,'Publication Table'!N$7),
IF('Publication Table'!$C$5="Operations cancelled for clinical reasons",
SUMIFS(AllPublicationData!$G:$G,AllPublicationData!$A:$A,'Publication Table'!$B11,AllPublicationData!$B:$B,'Publication Table'!$C$4,AllPublicationData!$D:$D,'Publication Table'!N$7),
IF('Publication Table'!$C$5="Operations cancelled for non-clinical/capacity reasons",
SUMIFS(AllPublicationData!$G:$G,AllPublicationData!$A:$A,'Publication Table'!$B11,AllPublicationData!$B:$B,'Publication Table'!$C$4,AllPublicationData!$D:$D,'Publication Table'!N$7),
IF('Publication Table'!$C$5="Cancellations for other reasons",
SUMIFS(AllPublicationData!$G:$G,AllPublicationData!$A:$A,'Publication Table'!$B11,AllPublicationData!$B:$B,'Publication Table'!$C$4,AllPublicationData!$D:$D,'Publication Table'!N$7)))))))+
IF(AND($C$4="NHS Scotland",$C$5="Total Operations"),
SUMIFS(AllPublicationData!$E:$E,AllPublicationData!$A:$A,'Publication Table'!$B11,AllPublicationData!$B:$B,'Publication Table'!N$7),
IF(AND($C$4="NHS Scotland",$C$5="All Cancelled Operations"),
SUMIFS(AllPublicationData!$F:$F,AllPublicationData!$A:$A,'Publication Table'!$B11,AllPublicationData!$B:$B,'Publication Table'!N$7),
IF(AND($C$4="NHS Scotland",$C$5="Operations cancelled by patient"),
SUMIFS(AllPublicationData!$G:$G,AllPublicationData!$A:$A,'Publication Table'!$B11,AllPublicationData!$B:$B,'Publication Table'!N$7),
IF(AND($C$4="NHS Scotland",$C$5="Operations cancelled for clinical reasons"),
SUMIFS(AllPublicationData!$H:$H,AllPublicationData!$A:$A,'Publication Table'!$B11,AllPublicationData!$B:$B,'Publication Table'!N$7),
IF(AND($C$4="NHS Scotland",$C$5="Operations cancelled for non-clinical/capacity reasons"),
SUMIFS(AllPublicationData!$I:$I,AllPublicationData!$A:$A,'Publication Table'!$B11,AllPublicationData!$B:$B,'Publication Table'!N$7),
IF(AND($C$4="NHS Scotland",$C$5="Cancellations for other reasons"),
SUMIFS(AllPublicationData!$J:$J,AllPublicationData!$A:$A,'Publication Table'!$B11,AllPublicationData!$B:$B,'Publication Table'!N$7)))))))</f>
        <v>3652</v>
      </c>
      <c r="O11" s="90">
        <f>IF($C$5="Total Operations",
SUMIFS(AllPublicationData!$E:$E,AllPublicationData!$A:$A,'Publication Table'!$B11,AllPublicationData!$B:$B,'Publication Table'!$C$4,AllPublicationData!$D:$D,'Publication Table'!O$7),
IF('Publication Table'!$C$5="All Cancelled Operations",
SUMIFS(AllPublicationData!$F:$F,AllPublicationData!$A:$A,'Publication Table'!$B11,AllPublicationData!$B:$B,'Publication Table'!$C$4,AllPublicationData!$D:$D,'Publication Table'!O$7),
IF('Publication Table'!$C$5="Operations cancelled by patient",
SUMIFS(AllPublicationData!$G:$G,AllPublicationData!$A:$A,'Publication Table'!$B11,AllPublicationData!$B:$B,'Publication Table'!$C$4,AllPublicationData!$D:$D,'Publication Table'!O$7),
IF('Publication Table'!$C$5="Operations cancelled for clinical reasons",
SUMIFS(AllPublicationData!$G:$G,AllPublicationData!$A:$A,'Publication Table'!$B11,AllPublicationData!$B:$B,'Publication Table'!$C$4,AllPublicationData!$D:$D,'Publication Table'!O$7),
IF('Publication Table'!$C$5="Operations cancelled for non-clinical/capacity reasons",
SUMIFS(AllPublicationData!$G:$G,AllPublicationData!$A:$A,'Publication Table'!$B11,AllPublicationData!$B:$B,'Publication Table'!$C$4,AllPublicationData!$D:$D,'Publication Table'!O$7),
IF('Publication Table'!$C$5="Cancellations for other reasons",
SUMIFS(AllPublicationData!$G:$G,AllPublicationData!$A:$A,'Publication Table'!$B11,AllPublicationData!$B:$B,'Publication Table'!$C$4,AllPublicationData!$D:$D,'Publication Table'!O$7)))))))+
IF(AND($C$4="NHS Scotland",$C$5="Total Operations"),
SUMIFS(AllPublicationData!$E:$E,AllPublicationData!$A:$A,'Publication Table'!$B11,AllPublicationData!$B:$B,'Publication Table'!O$7),
IF(AND($C$4="NHS Scotland",$C$5="All Cancelled Operations"),
SUMIFS(AllPublicationData!$F:$F,AllPublicationData!$A:$A,'Publication Table'!$B11,AllPublicationData!$B:$B,'Publication Table'!O$7),
IF(AND($C$4="NHS Scotland",$C$5="Operations cancelled by patient"),
SUMIFS(AllPublicationData!$G:$G,AllPublicationData!$A:$A,'Publication Table'!$B11,AllPublicationData!$B:$B,'Publication Table'!O$7),
IF(AND($C$4="NHS Scotland",$C$5="Operations cancelled for clinical reasons"),
SUMIFS(AllPublicationData!$H:$H,AllPublicationData!$A:$A,'Publication Table'!$B11,AllPublicationData!$B:$B,'Publication Table'!O$7),
IF(AND($C$4="NHS Scotland",$C$5="Operations cancelled for non-clinical/capacity reasons"),
SUMIFS(AllPublicationData!$I:$I,AllPublicationData!$A:$A,'Publication Table'!$B11,AllPublicationData!$B:$B,'Publication Table'!O$7),
IF(AND($C$4="NHS Scotland",$C$5="Cancellations for other reasons"),
SUMIFS(AllPublicationData!$J:$J,AllPublicationData!$A:$A,'Publication Table'!$B11,AllPublicationData!$B:$B,'Publication Table'!O$7)))))))</f>
        <v>316</v>
      </c>
      <c r="P11" s="90">
        <f>IF($C$5="Total Operations",
SUMIFS(AllPublicationData!$E:$E,AllPublicationData!$A:$A,'Publication Table'!$B11,AllPublicationData!$B:$B,'Publication Table'!$C$4,AllPublicationData!$D:$D,'Publication Table'!P$7),
IF('Publication Table'!$C$5="All Cancelled Operations",
SUMIFS(AllPublicationData!$F:$F,AllPublicationData!$A:$A,'Publication Table'!$B11,AllPublicationData!$B:$B,'Publication Table'!$C$4,AllPublicationData!$D:$D,'Publication Table'!P$7),
IF('Publication Table'!$C$5="Operations cancelled by patient",
SUMIFS(AllPublicationData!$G:$G,AllPublicationData!$A:$A,'Publication Table'!$B11,AllPublicationData!$B:$B,'Publication Table'!$C$4,AllPublicationData!$D:$D,'Publication Table'!P$7),
IF('Publication Table'!$C$5="Operations cancelled for clinical reasons",
SUMIFS(AllPublicationData!$G:$G,AllPublicationData!$A:$A,'Publication Table'!$B11,AllPublicationData!$B:$B,'Publication Table'!$C$4,AllPublicationData!$D:$D,'Publication Table'!P$7),
IF('Publication Table'!$C$5="Operations cancelled for non-clinical/capacity reasons",
SUMIFS(AllPublicationData!$G:$G,AllPublicationData!$A:$A,'Publication Table'!$B11,AllPublicationData!$B:$B,'Publication Table'!$C$4,AllPublicationData!$D:$D,'Publication Table'!P$7),
IF('Publication Table'!$C$5="Cancellations for other reasons",
SUMIFS(AllPublicationData!$G:$G,AllPublicationData!$A:$A,'Publication Table'!$B11,AllPublicationData!$B:$B,'Publication Table'!$C$4,AllPublicationData!$D:$D,'Publication Table'!P$7)))))))+
IF(AND($C$4="NHS Scotland",$C$5="Total Operations"),
SUMIFS(AllPublicationData!$E:$E,AllPublicationData!$A:$A,'Publication Table'!$B11,AllPublicationData!$B:$B,'Publication Table'!P$7),
IF(AND($C$4="NHS Scotland",$C$5="All Cancelled Operations"),
SUMIFS(AllPublicationData!$F:$F,AllPublicationData!$A:$A,'Publication Table'!$B11,AllPublicationData!$B:$B,'Publication Table'!P$7),
IF(AND($C$4="NHS Scotland",$C$5="Operations cancelled by patient"),
SUMIFS(AllPublicationData!$G:$G,AllPublicationData!$A:$A,'Publication Table'!$B11,AllPublicationData!$B:$B,'Publication Table'!P$7),
IF(AND($C$4="NHS Scotland",$C$5="Operations cancelled for clinical reasons"),
SUMIFS(AllPublicationData!$H:$H,AllPublicationData!$A:$A,'Publication Table'!$B11,AllPublicationData!$B:$B,'Publication Table'!P$7),
IF(AND($C$4="NHS Scotland",$C$5="Operations cancelled for non-clinical/capacity reasons"),
SUMIFS(AllPublicationData!$I:$I,AllPublicationData!$A:$A,'Publication Table'!$B11,AllPublicationData!$B:$B,'Publication Table'!P$7),
IF(AND($C$4="NHS Scotland",$C$5="Cancellations for other reasons"),
SUMIFS(AllPublicationData!$J:$J,AllPublicationData!$A:$A,'Publication Table'!$B11,AllPublicationData!$B:$B,'Publication Table'!P$7)))))))</f>
        <v>187</v>
      </c>
      <c r="Q11" s="90">
        <f>IF($C$5="Total Operations",
SUMIFS(AllPublicationData!$E:$E,AllPublicationData!$A:$A,'Publication Table'!$B11,AllPublicationData!$B:$B,'Publication Table'!$C$4,AllPublicationData!$D:$D,'Publication Table'!Q$7),
IF('Publication Table'!$C$5="All Cancelled Operations",
SUMIFS(AllPublicationData!$F:$F,AllPublicationData!$A:$A,'Publication Table'!$B11,AllPublicationData!$B:$B,'Publication Table'!$C$4,AllPublicationData!$D:$D,'Publication Table'!Q$7),
IF('Publication Table'!$C$5="Operations cancelled by patient",
SUMIFS(AllPublicationData!$G:$G,AllPublicationData!$A:$A,'Publication Table'!$B11,AllPublicationData!$B:$B,'Publication Table'!$C$4,AllPublicationData!$D:$D,'Publication Table'!Q$7),
IF('Publication Table'!$C$5="Operations cancelled for clinical reasons",
SUMIFS(AllPublicationData!$G:$G,AllPublicationData!$A:$A,'Publication Table'!$B11,AllPublicationData!$B:$B,'Publication Table'!$C$4,AllPublicationData!$D:$D,'Publication Table'!Q$7),
IF('Publication Table'!$C$5="Operations cancelled for non-clinical/capacity reasons",
SUMIFS(AllPublicationData!$G:$G,AllPublicationData!$A:$A,'Publication Table'!$B11,AllPublicationData!$B:$B,'Publication Table'!$C$4,AllPublicationData!$D:$D,'Publication Table'!Q$7),
IF('Publication Table'!$C$5="Cancellations for other reasons",
SUMIFS(AllPublicationData!$G:$G,AllPublicationData!$A:$A,'Publication Table'!$B11,AllPublicationData!$B:$B,'Publication Table'!$C$4,AllPublicationData!$D:$D,'Publication Table'!Q$7)))))))+
IF(AND($C$4="NHS Scotland",$C$5="Total Operations"),
SUMIFS(AllPublicationData!$E:$E,AllPublicationData!$A:$A,'Publication Table'!$B11,AllPublicationData!$B:$B,'Publication Table'!Q$7),
IF(AND($C$4="NHS Scotland",$C$5="All Cancelled Operations"),
SUMIFS(AllPublicationData!$F:$F,AllPublicationData!$A:$A,'Publication Table'!$B11,AllPublicationData!$B:$B,'Publication Table'!Q$7),
IF(AND($C$4="NHS Scotland",$C$5="Operations cancelled by patient"),
SUMIFS(AllPublicationData!$G:$G,AllPublicationData!$A:$A,'Publication Table'!$B11,AllPublicationData!$B:$B,'Publication Table'!Q$7),
IF(AND($C$4="NHS Scotland",$C$5="Operations cancelled for clinical reasons"),
SUMIFS(AllPublicationData!$H:$H,AllPublicationData!$A:$A,'Publication Table'!$B11,AllPublicationData!$B:$B,'Publication Table'!Q$7),
IF(AND($C$4="NHS Scotland",$C$5="Operations cancelled for non-clinical/capacity reasons"),
SUMIFS(AllPublicationData!$I:$I,AllPublicationData!$A:$A,'Publication Table'!$B11,AllPublicationData!$B:$B,'Publication Table'!Q$7),
IF(AND($C$4="NHS Scotland",$C$5="Cancellations for other reasons"),
SUMIFS(AllPublicationData!$J:$J,AllPublicationData!$A:$A,'Publication Table'!$B11,AllPublicationData!$B:$B,'Publication Table'!Q$7)))))))</f>
        <v>1710</v>
      </c>
      <c r="R11" s="90">
        <f>IF($C$5="Total Operations",
SUMIFS(AllPublicationData!$E:$E,AllPublicationData!$A:$A,'Publication Table'!$B11,AllPublicationData!$B:$B,'Publication Table'!$C$4,AllPublicationData!$D:$D,'Publication Table'!R$7),
IF('Publication Table'!$C$5="All Cancelled Operations",
SUMIFS(AllPublicationData!$F:$F,AllPublicationData!$A:$A,'Publication Table'!$B11,AllPublicationData!$B:$B,'Publication Table'!$C$4,AllPublicationData!$D:$D,'Publication Table'!R$7),
IF('Publication Table'!$C$5="Operations cancelled by patient",
SUMIFS(AllPublicationData!$G:$G,AllPublicationData!$A:$A,'Publication Table'!$B11,AllPublicationData!$B:$B,'Publication Table'!$C$4,AllPublicationData!$D:$D,'Publication Table'!R$7),
IF('Publication Table'!$C$5="Operations cancelled for clinical reasons",
SUMIFS(AllPublicationData!$G:$G,AllPublicationData!$A:$A,'Publication Table'!$B11,AllPublicationData!$B:$B,'Publication Table'!$C$4,AllPublicationData!$D:$D,'Publication Table'!R$7),
IF('Publication Table'!$C$5="Operations cancelled for non-clinical/capacity reasons",
SUMIFS(AllPublicationData!$G:$G,AllPublicationData!$A:$A,'Publication Table'!$B11,AllPublicationData!$B:$B,'Publication Table'!$C$4,AllPublicationData!$D:$D,'Publication Table'!R$7),
IF('Publication Table'!$C$5="Cancellations for other reasons",
SUMIFS(AllPublicationData!$G:$G,AllPublicationData!$A:$A,'Publication Table'!$B11,AllPublicationData!$B:$B,'Publication Table'!$C$4,AllPublicationData!$D:$D,'Publication Table'!R$7)))))))+
IF(AND($C$4="NHS Scotland",$C$5="Total Operations"),
SUMIFS(AllPublicationData!$E:$E,AllPublicationData!$A:$A,'Publication Table'!$B11,AllPublicationData!$B:$B,'Publication Table'!R$7),
IF(AND($C$4="NHS Scotland",$C$5="All Cancelled Operations"),
SUMIFS(AllPublicationData!$F:$F,AllPublicationData!$A:$A,'Publication Table'!$B11,AllPublicationData!$B:$B,'Publication Table'!R$7),
IF(AND($C$4="NHS Scotland",$C$5="Operations cancelled by patient"),
SUMIFS(AllPublicationData!$G:$G,AllPublicationData!$A:$A,'Publication Table'!$B11,AllPublicationData!$B:$B,'Publication Table'!R$7),
IF(AND($C$4="NHS Scotland",$C$5="Operations cancelled for clinical reasons"),
SUMIFS(AllPublicationData!$H:$H,AllPublicationData!$A:$A,'Publication Table'!$B11,AllPublicationData!$B:$B,'Publication Table'!R$7),
IF(AND($C$4="NHS Scotland",$C$5="Operations cancelled for non-clinical/capacity reasons"),
SUMIFS(AllPublicationData!$I:$I,AllPublicationData!$A:$A,'Publication Table'!$B11,AllPublicationData!$B:$B,'Publication Table'!R$7),
IF(AND($C$4="NHS Scotland",$C$5="Cancellations for other reasons"),
SUMIFS(AllPublicationData!$J:$J,AllPublicationData!$A:$A,'Publication Table'!$B11,AllPublicationData!$B:$B,'Publication Table'!R$7)))))))</f>
        <v>113</v>
      </c>
    </row>
    <row r="12" spans="1:30" x14ac:dyDescent="0.35">
      <c r="B12" s="89">
        <v>45292</v>
      </c>
      <c r="C12" s="81">
        <f>IF($C$5="Total Operations",
SUMIFS(AllPublicationData!$E:$E,AllPublicationData!$A:$A,'Publication Table'!$B12,AllPublicationData!$B:$B,'Publication Table'!$C$4),
IF('Publication Table'!$C$5="All Cancelled Operations",
SUMIFS(AllPublicationData!$F:$F,AllPublicationData!$A:$A,'Publication Table'!$B12,AllPublicationData!$B:$B,'Publication Table'!$C$4),
IF('Publication Table'!$C$5="Operations cancelled by patient",
SUMIFS(AllPublicationData!$G:$G,AllPublicationData!$A:$A,'Publication Table'!$B12,AllPublicationData!$B:$B,'Publication Table'!$C$4),
IF('Publication Table'!$C$5="Operations cancelled for clinical reasons",
SUMIFS(AllPublicationData!$H:$H,AllPublicationData!$A:$A,'Publication Table'!$B12,AllPublicationData!$B:$B,'Publication Table'!$C$4),
IF('Publication Table'!$C$5="Operations cancelled for non-clinical/capacity reasons",
SUMIFS(AllPublicationData!$I:$I,AllPublicationData!$A:$A,'Publication Table'!$B12,AllPublicationData!$B:$B,'Publication Table'!$C$4),
IF('Publication Table'!$C$5="Cancellations for other reasons",
SUMIFS(AllPublicationData!$J:$J,AllPublicationData!$A:$A,'Publication Table'!$B12,AllPublicationData!$B:$B,'Publication Table'!$C$4)))))))+
IF(AND($C$4="NHS Scotland",$C$5="Total Operations"),
SUMIFS(AllPublicationData!$E:$E,AllPublicationData!$A:$A,'Publication Table'!$B12),
IF(AND($C$4="NHS Scotland",$C$5="All Cancelled Operations"),
SUMIFS(AllPublicationData!$F:$F,AllPublicationData!$A:$A,'Publication Table'!$B12),
IF(AND($C$4="NHS Scotland",$C$5="Operations cancelled by patient"),
SUMIFS(AllPublicationData!$G:$G,AllPublicationData!$A:$A,'Publication Table'!$B12),
IF(AND($C$4="NHS Scotland",$C$5="Operations cancelled for clinical reasons"),
SUMIFS(AllPublicationData!$H:$H,AllPublicationData!$A:$A,'Publication Table'!$B12),
IF(AND($C$4="NHS Scotland",$C$5="Operations cancelled for non-clinical/capacity reasons"),
SUMIFS(AllPublicationData!$I:$I,AllPublicationData!$A:$A,'Publication Table'!$B12),
IF(AND($C$4="NHS Scotland",$C$5="Cancellations for other reasons"),
SUMIFS(AllPublicationData!$J:$J,AllPublicationData!$A:$A,'Publication Table'!$B12)))))))</f>
        <v>24186</v>
      </c>
      <c r="D12" s="90">
        <f>IF($C$5="Total Operations",
SUMIFS(AllPublicationData!$E:$E,AllPublicationData!$A:$A,'Publication Table'!$B12,AllPublicationData!$B:$B,'Publication Table'!$C$4,AllPublicationData!$D:$D,'Publication Table'!D$7),
IF('Publication Table'!$C$5="All Cancelled Operations",
SUMIFS(AllPublicationData!$F:$F,AllPublicationData!$A:$A,'Publication Table'!$B12,AllPublicationData!$B:$B,'Publication Table'!$C$4,AllPublicationData!$D:$D,'Publication Table'!D$7),
IF('Publication Table'!$C$5="Operations cancelled by patient",
SUMIFS(AllPublicationData!$G:$G,AllPublicationData!$A:$A,'Publication Table'!$B12,AllPublicationData!$B:$B,'Publication Table'!$C$4,AllPublicationData!$D:$D,'Publication Table'!D$7),
IF('Publication Table'!$C$5="Operations cancelled for clinical reasons",
SUMIFS(AllPublicationData!$H:$H,AllPublicationData!$A:$A,'Publication Table'!$B12,AllPublicationData!$B:$B,'Publication Table'!$C$4,AllPublicationData!$D:$D,'Publication Table'!D$7),
IF('Publication Table'!$C$5="Operations cancelled for non-clinical/capacity reasons",
SUMIFS(AllPublicationData!$I:$I,AllPublicationData!$A:$A,'Publication Table'!$B12,AllPublicationData!$B:$B,'Publication Table'!$C$4,AllPublicationData!$D:$D,'Publication Table'!D$7),
IF('Publication Table'!$C$5="Cancellations for other reasons",
SUMIFS(AllPublicationData!$J:$J,AllPublicationData!$A:$A,'Publication Table'!$B12,AllPublicationData!$B:$B,'Publication Table'!$C$4,AllPublicationData!$D:$D,'Publication Table'!D$7)))))))+
IF(AND($C$4="NHS Scotland",$C$5="Total Operations"),
SUMIFS(AllPublicationData!$E:$E,AllPublicationData!$A:$A,'Publication Table'!$B12,AllPublicationData!$B:$B,'Publication Table'!D$7),
IF(AND($C$4="NHS Scotland",$C$5="All Cancelled Operations"),
SUMIFS(AllPublicationData!$F:$F,AllPublicationData!$A:$A,'Publication Table'!$B12,AllPublicationData!$B:$B,'Publication Table'!D$7),
IF(AND($C$4="NHS Scotland",$C$5="Operations cancelled by patient"),
SUMIFS(AllPublicationData!$G:$G,AllPublicationData!$A:$A,'Publication Table'!$B12,AllPublicationData!$B:$B,'Publication Table'!D$7),
IF(AND($C$4="NHS Scotland",$C$5="Operations cancelled for clinical reasons"),
SUMIFS(AllPublicationData!$H:$H,AllPublicationData!$A:$A,'Publication Table'!$B12,AllPublicationData!$B:$B,'Publication Table'!D$7),
IF(AND($C$4="NHS Scotland",$C$5="Operations cancelled for non-clinical/capacity reasons"),
SUMIFS(AllPublicationData!$I:$I,AllPublicationData!$A:$A,'Publication Table'!$B12,AllPublicationData!$B:$B,'Publication Table'!D$7),
IF(AND($C$4="NHS Scotland",$C$5="Cancellations for other reasons"),
SUMIFS(AllPublicationData!$J:$J,AllPublicationData!$A:$A,'Publication Table'!$B12,AllPublicationData!$B:$B,'Publication Table'!D$7)))))))</f>
        <v>2288</v>
      </c>
      <c r="E12" s="90">
        <f>IF($C$5="Total Operations",
SUMIFS(AllPublicationData!$E:$E,AllPublicationData!$A:$A,'Publication Table'!$B12,AllPublicationData!$B:$B,'Publication Table'!$C$4,AllPublicationData!$D:$D,'Publication Table'!E$7),
IF('Publication Table'!$C$5="All Cancelled Operations",
SUMIFS(AllPublicationData!$F:$F,AllPublicationData!$A:$A,'Publication Table'!$B12,AllPublicationData!$B:$B,'Publication Table'!$C$4,AllPublicationData!$D:$D,'Publication Table'!E$7),
IF('Publication Table'!$C$5="Operations cancelled by patient",
SUMIFS(AllPublicationData!$G:$G,AllPublicationData!$A:$A,'Publication Table'!$B12,AllPublicationData!$B:$B,'Publication Table'!$C$4,AllPublicationData!$D:$D,'Publication Table'!E$7),
IF('Publication Table'!$C$5="Operations cancelled for clinical reasons",
SUMIFS(AllPublicationData!$H:$H,AllPublicationData!$A:$A,'Publication Table'!$B12,AllPublicationData!$B:$B,'Publication Table'!$C$4,AllPublicationData!$D:$D,'Publication Table'!E$7),
IF('Publication Table'!$C$5="Operations cancelled for non-clinical/capacity reasons",
SUMIFS(AllPublicationData!$I:$I,AllPublicationData!$A:$A,'Publication Table'!$B12,AllPublicationData!$B:$B,'Publication Table'!$C$4,AllPublicationData!$D:$D,'Publication Table'!E$7),
IF('Publication Table'!$C$5="Cancellations for other reasons",
SUMIFS(AllPublicationData!$J:$J,AllPublicationData!$A:$A,'Publication Table'!$B12,AllPublicationData!$B:$B,'Publication Table'!$C$4,AllPublicationData!$D:$D,'Publication Table'!E$7)))))))+
IF(AND($C$4="NHS Scotland",$C$5="Total Operations"),
SUMIFS(AllPublicationData!$E:$E,AllPublicationData!$A:$A,'Publication Table'!$B12,AllPublicationData!$B:$B,'Publication Table'!E$7),
IF(AND($C$4="NHS Scotland",$C$5="All Cancelled Operations"),
SUMIFS(AllPublicationData!$F:$F,AllPublicationData!$A:$A,'Publication Table'!$B12,AllPublicationData!$B:$B,'Publication Table'!E$7),
IF(AND($C$4="NHS Scotland",$C$5="Operations cancelled by patient"),
SUMIFS(AllPublicationData!$G:$G,AllPublicationData!$A:$A,'Publication Table'!$B12,AllPublicationData!$B:$B,'Publication Table'!E$7),
IF(AND($C$4="NHS Scotland",$C$5="Operations cancelled for clinical reasons"),
SUMIFS(AllPublicationData!$H:$H,AllPublicationData!$A:$A,'Publication Table'!$B12,AllPublicationData!$B:$B,'Publication Table'!E$7),
IF(AND($C$4="NHS Scotland",$C$5="Operations cancelled for non-clinical/capacity reasons"),
SUMIFS(AllPublicationData!$I:$I,AllPublicationData!$A:$A,'Publication Table'!$B12,AllPublicationData!$B:$B,'Publication Table'!E$7),
IF(AND($C$4="NHS Scotland",$C$5="Cancellations for other reasons"),
SUMIFS(AllPublicationData!$J:$J,AllPublicationData!$A:$A,'Publication Table'!$B12,AllPublicationData!$B:$B,'Publication Table'!E$7)))))))</f>
        <v>1428</v>
      </c>
      <c r="F12" s="90">
        <f>IF($C$5="Total Operations",
SUMIFS(AllPublicationData!$E:$E,AllPublicationData!$A:$A,'Publication Table'!$B12,AllPublicationData!$B:$B,'Publication Table'!$C$4,AllPublicationData!$D:$D,'Publication Table'!F$7),
IF('Publication Table'!$C$5="All Cancelled Operations",
SUMIFS(AllPublicationData!$F:$F,AllPublicationData!$A:$A,'Publication Table'!$B12,AllPublicationData!$B:$B,'Publication Table'!$C$4,AllPublicationData!$D:$D,'Publication Table'!F$7),
IF('Publication Table'!$C$5="Operations cancelled by patient",
SUMIFS(AllPublicationData!$G:$G,AllPublicationData!$A:$A,'Publication Table'!$B12,AllPublicationData!$B:$B,'Publication Table'!$C$4,AllPublicationData!$D:$D,'Publication Table'!F$7),
IF('Publication Table'!$C$5="Operations cancelled for clinical reasons",
SUMIFS(AllPublicationData!$H:$H,AllPublicationData!$A:$A,'Publication Table'!$B12,AllPublicationData!$B:$B,'Publication Table'!$C$4,AllPublicationData!$D:$D,'Publication Table'!F$7),
IF('Publication Table'!$C$5="Operations cancelled for non-clinical/capacity reasons",
SUMIFS(AllPublicationData!$I:$I,AllPublicationData!$A:$A,'Publication Table'!$B12,AllPublicationData!$B:$B,'Publication Table'!$C$4,AllPublicationData!$D:$D,'Publication Table'!F$7),
IF('Publication Table'!$C$5="Cancellations for other reasons",
SUMIFS(AllPublicationData!$J:$J,AllPublicationData!$A:$A,'Publication Table'!$B12,AllPublicationData!$B:$B,'Publication Table'!$C$4,AllPublicationData!$D:$D,'Publication Table'!F$7)))))))+
IF(AND($C$4="NHS Scotland",$C$5="Total Operations"),
SUMIFS(AllPublicationData!$E:$E,AllPublicationData!$A:$A,'Publication Table'!$B12,AllPublicationData!$B:$B,'Publication Table'!F$7),
IF(AND($C$4="NHS Scotland",$C$5="All Cancelled Operations"),
SUMIFS(AllPublicationData!$F:$F,AllPublicationData!$A:$A,'Publication Table'!$B12,AllPublicationData!$B:$B,'Publication Table'!F$7),
IF(AND($C$4="NHS Scotland",$C$5="Operations cancelled by patient"),
SUMIFS(AllPublicationData!$G:$G,AllPublicationData!$A:$A,'Publication Table'!$B12,AllPublicationData!$B:$B,'Publication Table'!F$7),
IF(AND($C$4="NHS Scotland",$C$5="Operations cancelled for clinical reasons"),
SUMIFS(AllPublicationData!$H:$H,AllPublicationData!$A:$A,'Publication Table'!$B12,AllPublicationData!$B:$B,'Publication Table'!F$7),
IF(AND($C$4="NHS Scotland",$C$5="Operations cancelled for non-clinical/capacity reasons"),
SUMIFS(AllPublicationData!$I:$I,AllPublicationData!$A:$A,'Publication Table'!$B12,AllPublicationData!$B:$B,'Publication Table'!F$7),
IF(AND($C$4="NHS Scotland",$C$5="Cancellations for other reasons"),
SUMIFS(AllPublicationData!$J:$J,AllPublicationData!$A:$A,'Publication Table'!$B12,AllPublicationData!$B:$B,'Publication Table'!F$7)))))))</f>
        <v>382</v>
      </c>
      <c r="G12" s="90">
        <f>IF($C$5="Total Operations",
SUMIFS(AllPublicationData!$E:$E,AllPublicationData!$A:$A,'Publication Table'!$B12,AllPublicationData!$B:$B,'Publication Table'!$C$4,AllPublicationData!$D:$D,'Publication Table'!G$7),
IF('Publication Table'!$C$5="All Cancelled Operations",
SUMIFS(AllPublicationData!$F:$F,AllPublicationData!$A:$A,'Publication Table'!$B12,AllPublicationData!$B:$B,'Publication Table'!$C$4,AllPublicationData!$D:$D,'Publication Table'!G$7),
IF('Publication Table'!$C$5="Operations cancelled by patient",
SUMIFS(AllPublicationData!$G:$G,AllPublicationData!$A:$A,'Publication Table'!$B12,AllPublicationData!$B:$B,'Publication Table'!$C$4,AllPublicationData!$D:$D,'Publication Table'!G$7),
IF('Publication Table'!$C$5="Operations cancelled for clinical reasons",
SUMIFS(AllPublicationData!$H:$H,AllPublicationData!$A:$A,'Publication Table'!$B12,AllPublicationData!$B:$B,'Publication Table'!$C$4,AllPublicationData!$D:$D,'Publication Table'!G$7),
IF('Publication Table'!$C$5="Operations cancelled for non-clinical/capacity reasons",
SUMIFS(AllPublicationData!$I:$I,AllPublicationData!$A:$A,'Publication Table'!$B12,AllPublicationData!$B:$B,'Publication Table'!$C$4,AllPublicationData!$D:$D,'Publication Table'!G$7),
IF('Publication Table'!$C$5="Cancellations for other reasons",
SUMIFS(AllPublicationData!$J:$J,AllPublicationData!$A:$A,'Publication Table'!$B12,AllPublicationData!$B:$B,'Publication Table'!$C$4,AllPublicationData!$D:$D,'Publication Table'!G$7)))))))+
IF(AND($C$4="NHS Scotland",$C$5="Total Operations"),
SUMIFS(AllPublicationData!$E:$E,AllPublicationData!$A:$A,'Publication Table'!$B12,AllPublicationData!$B:$B,'Publication Table'!G$7),
IF(AND($C$4="NHS Scotland",$C$5="All Cancelled Operations"),
SUMIFS(AllPublicationData!$F:$F,AllPublicationData!$A:$A,'Publication Table'!$B12,AllPublicationData!$B:$B,'Publication Table'!G$7),
IF(AND($C$4="NHS Scotland",$C$5="Operations cancelled by patient"),
SUMIFS(AllPublicationData!$G:$G,AllPublicationData!$A:$A,'Publication Table'!$B12,AllPublicationData!$B:$B,'Publication Table'!G$7),
IF(AND($C$4="NHS Scotland",$C$5="Operations cancelled for clinical reasons"),
SUMIFS(AllPublicationData!$H:$H,AllPublicationData!$A:$A,'Publication Table'!$B12,AllPublicationData!$B:$B,'Publication Table'!G$7),
IF(AND($C$4="NHS Scotland",$C$5="Operations cancelled for non-clinical/capacity reasons"),
SUMIFS(AllPublicationData!$I:$I,AllPublicationData!$A:$A,'Publication Table'!$B12,AllPublicationData!$B:$B,'Publication Table'!G$7),
IF(AND($C$4="NHS Scotland",$C$5="Cancellations for other reasons"),
SUMIFS(AllPublicationData!$J:$J,AllPublicationData!$A:$A,'Publication Table'!$B12,AllPublicationData!$B:$B,'Publication Table'!G$7)))))))</f>
        <v>1448</v>
      </c>
      <c r="H12" s="90">
        <f>IF($C$5="Total Operations",
SUMIFS(AllPublicationData!$E:$E,AllPublicationData!$A:$A,'Publication Table'!$B12,AllPublicationData!$B:$B,'Publication Table'!$C$4,AllPublicationData!$D:$D,'Publication Table'!H$7),
IF('Publication Table'!$C$5="All Cancelled Operations",
SUMIFS(AllPublicationData!$F:$F,AllPublicationData!$A:$A,'Publication Table'!$B12,AllPublicationData!$B:$B,'Publication Table'!$C$4,AllPublicationData!$D:$D,'Publication Table'!H$7),
IF('Publication Table'!$C$5="Operations cancelled by patient",
SUMIFS(AllPublicationData!$G:$G,AllPublicationData!$A:$A,'Publication Table'!$B12,AllPublicationData!$B:$B,'Publication Table'!$C$4,AllPublicationData!$D:$D,'Publication Table'!H$7),
IF('Publication Table'!$C$5="Operations cancelled for clinical reasons",
SUMIFS(AllPublicationData!$H:$H,AllPublicationData!$A:$A,'Publication Table'!$B12,AllPublicationData!$B:$B,'Publication Table'!$C$4,AllPublicationData!$D:$D,'Publication Table'!H$7),
IF('Publication Table'!$C$5="Operations cancelled for non-clinical/capacity reasons",
SUMIFS(AllPublicationData!$I:$I,AllPublicationData!$A:$A,'Publication Table'!$B12,AllPublicationData!$B:$B,'Publication Table'!$C$4,AllPublicationData!$D:$D,'Publication Table'!H$7),
IF('Publication Table'!$C$5="Cancellations for other reasons",
SUMIFS(AllPublicationData!$J:$J,AllPublicationData!$A:$A,'Publication Table'!$B12,AllPublicationData!$B:$B,'Publication Table'!$C$4,AllPublicationData!$D:$D,'Publication Table'!H$7)))))))+
IF(AND($C$4="NHS Scotland",$C$5="Total Operations"),
SUMIFS(AllPublicationData!$E:$E,AllPublicationData!$A:$A,'Publication Table'!$B12,AllPublicationData!$B:$B,'Publication Table'!H$7),
IF(AND($C$4="NHS Scotland",$C$5="All Cancelled Operations"),
SUMIFS(AllPublicationData!$F:$F,AllPublicationData!$A:$A,'Publication Table'!$B12,AllPublicationData!$B:$B,'Publication Table'!H$7),
IF(AND($C$4="NHS Scotland",$C$5="Operations cancelled by patient"),
SUMIFS(AllPublicationData!$G:$G,AllPublicationData!$A:$A,'Publication Table'!$B12,AllPublicationData!$B:$B,'Publication Table'!H$7),
IF(AND($C$4="NHS Scotland",$C$5="Operations cancelled for clinical reasons"),
SUMIFS(AllPublicationData!$H:$H,AllPublicationData!$A:$A,'Publication Table'!$B12,AllPublicationData!$B:$B,'Publication Table'!H$7),
IF(AND($C$4="NHS Scotland",$C$5="Operations cancelled for non-clinical/capacity reasons"),
SUMIFS(AllPublicationData!$I:$I,AllPublicationData!$A:$A,'Publication Table'!$B12,AllPublicationData!$B:$B,'Publication Table'!H$7),
IF(AND($C$4="NHS Scotland",$C$5="Cancellations for other reasons"),
SUMIFS(AllPublicationData!$J:$J,AllPublicationData!$A:$A,'Publication Table'!$B12,AllPublicationData!$B:$B,'Publication Table'!H$7)))))))</f>
        <v>1334</v>
      </c>
      <c r="I12" s="90">
        <f>IF($C$5="Total Operations",
SUMIFS(AllPublicationData!$E:$E,AllPublicationData!$A:$A,'Publication Table'!$B12,AllPublicationData!$B:$B,'Publication Table'!$C$4,AllPublicationData!$D:$D,'Publication Table'!I$7),
IF('Publication Table'!$C$5="All Cancelled Operations",
SUMIFS(AllPublicationData!$F:$F,AllPublicationData!$A:$A,'Publication Table'!$B12,AllPublicationData!$B:$B,'Publication Table'!$C$4,AllPublicationData!$D:$D,'Publication Table'!I$7),
IF('Publication Table'!$C$5="Operations cancelled by patient",
SUMIFS(AllPublicationData!$G:$G,AllPublicationData!$A:$A,'Publication Table'!$B12,AllPublicationData!$B:$B,'Publication Table'!$C$4,AllPublicationData!$D:$D,'Publication Table'!I$7),
IF('Publication Table'!$C$5="Operations cancelled for clinical reasons",
SUMIFS(AllPublicationData!$H:$H,AllPublicationData!$A:$A,'Publication Table'!$B12,AllPublicationData!$B:$B,'Publication Table'!$C$4,AllPublicationData!$D:$D,'Publication Table'!I$7),
IF('Publication Table'!$C$5="Operations cancelled for non-clinical/capacity reasons",
SUMIFS(AllPublicationData!$I:$I,AllPublicationData!$A:$A,'Publication Table'!$B12,AllPublicationData!$B:$B,'Publication Table'!$C$4,AllPublicationData!$D:$D,'Publication Table'!I$7),
IF('Publication Table'!$C$5="Cancellations for other reasons",
SUMIFS(AllPublicationData!$J:$J,AllPublicationData!$A:$A,'Publication Table'!$B12,AllPublicationData!$B:$B,'Publication Table'!$C$4,AllPublicationData!$D:$D,'Publication Table'!I$7)))))))+
IF(AND($C$4="NHS Scotland",$C$5="Total Operations"),
SUMIFS(AllPublicationData!$E:$E,AllPublicationData!$A:$A,'Publication Table'!$B12,AllPublicationData!$B:$B,'Publication Table'!I$7),
IF(AND($C$4="NHS Scotland",$C$5="All Cancelled Operations"),
SUMIFS(AllPublicationData!$F:$F,AllPublicationData!$A:$A,'Publication Table'!$B12,AllPublicationData!$B:$B,'Publication Table'!I$7),
IF(AND($C$4="NHS Scotland",$C$5="Operations cancelled by patient"),
SUMIFS(AllPublicationData!$G:$G,AllPublicationData!$A:$A,'Publication Table'!$B12,AllPublicationData!$B:$B,'Publication Table'!I$7),
IF(AND($C$4="NHS Scotland",$C$5="Operations cancelled for clinical reasons"),
SUMIFS(AllPublicationData!$H:$H,AllPublicationData!$A:$A,'Publication Table'!$B12,AllPublicationData!$B:$B,'Publication Table'!I$7),
IF(AND($C$4="NHS Scotland",$C$5="Operations cancelled for non-clinical/capacity reasons"),
SUMIFS(AllPublicationData!$I:$I,AllPublicationData!$A:$A,'Publication Table'!$B12,AllPublicationData!$B:$B,'Publication Table'!I$7),
IF(AND($C$4="NHS Scotland",$C$5="Cancellations for other reasons"),
SUMIFS(AllPublicationData!$J:$J,AllPublicationData!$A:$A,'Publication Table'!$B12,AllPublicationData!$B:$B,'Publication Table'!I$7)))))))</f>
        <v>917</v>
      </c>
      <c r="J12" s="90">
        <f>IF($C$5="Total Operations",
SUMIFS(AllPublicationData!$E:$E,AllPublicationData!$A:$A,'Publication Table'!$B12,AllPublicationData!$B:$B,'Publication Table'!$C$4,AllPublicationData!$D:$D,'Publication Table'!J$7),
IF('Publication Table'!$C$5="All Cancelled Operations",
SUMIFS(AllPublicationData!$F:$F,AllPublicationData!$A:$A,'Publication Table'!$B12,AllPublicationData!$B:$B,'Publication Table'!$C$4,AllPublicationData!$D:$D,'Publication Table'!J$7),
IF('Publication Table'!$C$5="Operations cancelled by patient",
SUMIFS(AllPublicationData!$G:$G,AllPublicationData!$A:$A,'Publication Table'!$B12,AllPublicationData!$B:$B,'Publication Table'!$C$4,AllPublicationData!$D:$D,'Publication Table'!J$7),
IF('Publication Table'!$C$5="Operations cancelled for clinical reasons",
SUMIFS(AllPublicationData!$H:$H,AllPublicationData!$A:$A,'Publication Table'!$B12,AllPublicationData!$B:$B,'Publication Table'!$C$4,AllPublicationData!$D:$D,'Publication Table'!J$7),
IF('Publication Table'!$C$5="Operations cancelled for non-clinical/capacity reasons",
SUMIFS(AllPublicationData!$I:$I,AllPublicationData!$A:$A,'Publication Table'!$B12,AllPublicationData!$B:$B,'Publication Table'!$C$4,AllPublicationData!$D:$D,'Publication Table'!J$7),
IF('Publication Table'!$C$5="Cancellations for other reasons",
SUMIFS(AllPublicationData!$J:$J,AllPublicationData!$A:$A,'Publication Table'!$B12,AllPublicationData!$B:$B,'Publication Table'!$C$4,AllPublicationData!$D:$D,'Publication Table'!J$7)))))))+
IF(AND($C$4="NHS Scotland",$C$5="Total Operations"),
SUMIFS(AllPublicationData!$E:$E,AllPublicationData!$A:$A,'Publication Table'!$B12,AllPublicationData!$B:$B,'Publication Table'!J$7),
IF(AND($C$4="NHS Scotland",$C$5="All Cancelled Operations"),
SUMIFS(AllPublicationData!$F:$F,AllPublicationData!$A:$A,'Publication Table'!$B12,AllPublicationData!$B:$B,'Publication Table'!J$7),
IF(AND($C$4="NHS Scotland",$C$5="Operations cancelled by patient"),
SUMIFS(AllPublicationData!$G:$G,AllPublicationData!$A:$A,'Publication Table'!$B12,AllPublicationData!$B:$B,'Publication Table'!J$7),
IF(AND($C$4="NHS Scotland",$C$5="Operations cancelled for clinical reasons"),
SUMIFS(AllPublicationData!$H:$H,AllPublicationData!$A:$A,'Publication Table'!$B12,AllPublicationData!$B:$B,'Publication Table'!J$7),
IF(AND($C$4="NHS Scotland",$C$5="Operations cancelled for non-clinical/capacity reasons"),
SUMIFS(AllPublicationData!$I:$I,AllPublicationData!$A:$A,'Publication Table'!$B12,AllPublicationData!$B:$B,'Publication Table'!J$7),
IF(AND($C$4="NHS Scotland",$C$5="Cancellations for other reasons"),
SUMIFS(AllPublicationData!$J:$J,AllPublicationData!$A:$A,'Publication Table'!$B12,AllPublicationData!$B:$B,'Publication Table'!J$7)))))))</f>
        <v>2151</v>
      </c>
      <c r="K12" s="90">
        <f>IF($C$5="Total Operations",
SUMIFS(AllPublicationData!$E:$E,AllPublicationData!$A:$A,'Publication Table'!$B12,AllPublicationData!$B:$B,'Publication Table'!$C$4,AllPublicationData!$D:$D,'Publication Table'!K$7),
IF('Publication Table'!$C$5="All Cancelled Operations",
SUMIFS(AllPublicationData!$F:$F,AllPublicationData!$A:$A,'Publication Table'!$B12,AllPublicationData!$B:$B,'Publication Table'!$C$4,AllPublicationData!$D:$D,'Publication Table'!K$7),
IF('Publication Table'!$C$5="Operations cancelled by patient",
SUMIFS(AllPublicationData!$G:$G,AllPublicationData!$A:$A,'Publication Table'!$B12,AllPublicationData!$B:$B,'Publication Table'!$C$4,AllPublicationData!$D:$D,'Publication Table'!K$7),
IF('Publication Table'!$C$5="Operations cancelled for clinical reasons",
SUMIFS(AllPublicationData!$H:$H,AllPublicationData!$A:$A,'Publication Table'!$B12,AllPublicationData!$B:$B,'Publication Table'!$C$4,AllPublicationData!$D:$D,'Publication Table'!K$7),
IF('Publication Table'!$C$5="Operations cancelled for non-clinical/capacity reasons",
SUMIFS(AllPublicationData!$I:$I,AllPublicationData!$A:$A,'Publication Table'!$B12,AllPublicationData!$B:$B,'Publication Table'!$C$4,AllPublicationData!$D:$D,'Publication Table'!K$7),
IF('Publication Table'!$C$5="Cancellations for other reasons",
SUMIFS(AllPublicationData!$J:$J,AllPublicationData!$A:$A,'Publication Table'!$B12,AllPublicationData!$B:$B,'Publication Table'!$C$4,AllPublicationData!$D:$D,'Publication Table'!K$7)))))))+
IF(AND($C$4="NHS Scotland",$C$5="Total Operations"),
SUMIFS(AllPublicationData!$E:$E,AllPublicationData!$A:$A,'Publication Table'!$B12,AllPublicationData!$B:$B,'Publication Table'!K$7),
IF(AND($C$4="NHS Scotland",$C$5="All Cancelled Operations"),
SUMIFS(AllPublicationData!$F:$F,AllPublicationData!$A:$A,'Publication Table'!$B12,AllPublicationData!$B:$B,'Publication Table'!K$7),
IF(AND($C$4="NHS Scotland",$C$5="Operations cancelled by patient"),
SUMIFS(AllPublicationData!$G:$G,AllPublicationData!$A:$A,'Publication Table'!$B12,AllPublicationData!$B:$B,'Publication Table'!K$7),
IF(AND($C$4="NHS Scotland",$C$5="Operations cancelled for clinical reasons"),
SUMIFS(AllPublicationData!$H:$H,AllPublicationData!$A:$A,'Publication Table'!$B12,AllPublicationData!$B:$B,'Publication Table'!K$7),
IF(AND($C$4="NHS Scotland",$C$5="Operations cancelled for non-clinical/capacity reasons"),
SUMIFS(AllPublicationData!$I:$I,AllPublicationData!$A:$A,'Publication Table'!$B12,AllPublicationData!$B:$B,'Publication Table'!K$7),
IF(AND($C$4="NHS Scotland",$C$5="Cancellations for other reasons"),
SUMIFS(AllPublicationData!$J:$J,AllPublicationData!$A:$A,'Publication Table'!$B12,AllPublicationData!$B:$B,'Publication Table'!K$7)))))))</f>
        <v>5121</v>
      </c>
      <c r="L12" s="90">
        <f>IF($C$5="Total Operations",
SUMIFS(AllPublicationData!$E:$E,AllPublicationData!$A:$A,'Publication Table'!$B12,AllPublicationData!$B:$B,'Publication Table'!$C$4,AllPublicationData!$D:$D,'Publication Table'!L$7),
IF('Publication Table'!$C$5="All Cancelled Operations",
SUMIFS(AllPublicationData!$F:$F,AllPublicationData!$A:$A,'Publication Table'!$B12,AllPublicationData!$B:$B,'Publication Table'!$C$4,AllPublicationData!$D:$D,'Publication Table'!L$7),
IF('Publication Table'!$C$5="Operations cancelled by patient",
SUMIFS(AllPublicationData!$G:$G,AllPublicationData!$A:$A,'Publication Table'!$B12,AllPublicationData!$B:$B,'Publication Table'!$C$4,AllPublicationData!$D:$D,'Publication Table'!L$7),
IF('Publication Table'!$C$5="Operations cancelled for clinical reasons",
SUMIFS(AllPublicationData!$H:$H,AllPublicationData!$A:$A,'Publication Table'!$B12,AllPublicationData!$B:$B,'Publication Table'!$C$4,AllPublicationData!$D:$D,'Publication Table'!L$7),
IF('Publication Table'!$C$5="Operations cancelled for non-clinical/capacity reasons",
SUMIFS(AllPublicationData!$I:$I,AllPublicationData!$A:$A,'Publication Table'!$B12,AllPublicationData!$B:$B,'Publication Table'!$C$4,AllPublicationData!$D:$D,'Publication Table'!L$7),
IF('Publication Table'!$C$5="Cancellations for other reasons",
SUMIFS(AllPublicationData!$J:$J,AllPublicationData!$A:$A,'Publication Table'!$B12,AllPublicationData!$B:$B,'Publication Table'!$C$4,AllPublicationData!$D:$D,'Publication Table'!L$7)))))))+
IF(AND($C$4="NHS Scotland",$C$5="Total Operations"),
SUMIFS(AllPublicationData!$E:$E,AllPublicationData!$A:$A,'Publication Table'!$B12,AllPublicationData!$B:$B,'Publication Table'!L$7),
IF(AND($C$4="NHS Scotland",$C$5="All Cancelled Operations"),
SUMIFS(AllPublicationData!$F:$F,AllPublicationData!$A:$A,'Publication Table'!$B12,AllPublicationData!$B:$B,'Publication Table'!L$7),
IF(AND($C$4="NHS Scotland",$C$5="Operations cancelled by patient"),
SUMIFS(AllPublicationData!$G:$G,AllPublicationData!$A:$A,'Publication Table'!$B12,AllPublicationData!$B:$B,'Publication Table'!L$7),
IF(AND($C$4="NHS Scotland",$C$5="Operations cancelled for clinical reasons"),
SUMIFS(AllPublicationData!$H:$H,AllPublicationData!$A:$A,'Publication Table'!$B12,AllPublicationData!$B:$B,'Publication Table'!L$7),
IF(AND($C$4="NHS Scotland",$C$5="Operations cancelled for non-clinical/capacity reasons"),
SUMIFS(AllPublicationData!$I:$I,AllPublicationData!$A:$A,'Publication Table'!$B12,AllPublicationData!$B:$B,'Publication Table'!L$7),
IF(AND($C$4="NHS Scotland",$C$5="Cancellations for other reasons"),
SUMIFS(AllPublicationData!$J:$J,AllPublicationData!$A:$A,'Publication Table'!$B12,AllPublicationData!$B:$B,'Publication Table'!L$7)))))))</f>
        <v>1267</v>
      </c>
      <c r="M12" s="90">
        <f>IF($C$5="Total Operations",
SUMIFS(AllPublicationData!$E:$E,AllPublicationData!$A:$A,'Publication Table'!$B12,AllPublicationData!$B:$B,'Publication Table'!$C$4,AllPublicationData!$D:$D,'Publication Table'!M$7),
IF('Publication Table'!$C$5="All Cancelled Operations",
SUMIFS(AllPublicationData!$F:$F,AllPublicationData!$A:$A,'Publication Table'!$B12,AllPublicationData!$B:$B,'Publication Table'!$C$4,AllPublicationData!$D:$D,'Publication Table'!M$7),
IF('Publication Table'!$C$5="Operations cancelled by patient",
SUMIFS(AllPublicationData!$G:$G,AllPublicationData!$A:$A,'Publication Table'!$B12,AllPublicationData!$B:$B,'Publication Table'!$C$4,AllPublicationData!$D:$D,'Publication Table'!M$7),
IF('Publication Table'!$C$5="Operations cancelled for clinical reasons",
SUMIFS(AllPublicationData!$G:$G,AllPublicationData!$A:$A,'Publication Table'!$B12,AllPublicationData!$B:$B,'Publication Table'!$C$4,AllPublicationData!$D:$D,'Publication Table'!M$7),
IF('Publication Table'!$C$5="Operations cancelled for non-clinical/capacity reasons",
SUMIFS(AllPublicationData!$G:$G,AllPublicationData!$A:$A,'Publication Table'!$B12,AllPublicationData!$B:$B,'Publication Table'!$C$4,AllPublicationData!$D:$D,'Publication Table'!M$7),
IF('Publication Table'!$C$5="Cancellations for other reasons",
SUMIFS(AllPublicationData!$G:$G,AllPublicationData!$A:$A,'Publication Table'!$B12,AllPublicationData!$B:$B,'Publication Table'!$C$4,AllPublicationData!$D:$D,'Publication Table'!M$7)))))))+
IF(AND($C$4="NHS Scotland",$C$5="Total Operations"),
SUMIFS(AllPublicationData!$E:$E,AllPublicationData!$A:$A,'Publication Table'!$B12,AllPublicationData!$B:$B,'Publication Table'!M$7),
IF(AND($C$4="NHS Scotland",$C$5="All Cancelled Operations"),
SUMIFS(AllPublicationData!$F:$F,AllPublicationData!$A:$A,'Publication Table'!$B12,AllPublicationData!$B:$B,'Publication Table'!M$7),
IF(AND($C$4="NHS Scotland",$C$5="Operations cancelled by patient"),
SUMIFS(AllPublicationData!$G:$G,AllPublicationData!$A:$A,'Publication Table'!$B12,AllPublicationData!$B:$B,'Publication Table'!M$7),
IF(AND($C$4="NHS Scotland",$C$5="Operations cancelled for clinical reasons"),
SUMIFS(AllPublicationData!$H:$H,AllPublicationData!$A:$A,'Publication Table'!$B12,AllPublicationData!$B:$B,'Publication Table'!M$7),
IF(AND($C$4="NHS Scotland",$C$5="Operations cancelled for non-clinical/capacity reasons"),
SUMIFS(AllPublicationData!$I:$I,AllPublicationData!$A:$A,'Publication Table'!$B12,AllPublicationData!$B:$B,'Publication Table'!M$7),
IF(AND($C$4="NHS Scotland",$C$5="Cancellations for other reasons"),
SUMIFS(AllPublicationData!$J:$J,AllPublicationData!$A:$A,'Publication Table'!$B12,AllPublicationData!$B:$B,'Publication Table'!M$7)))))))</f>
        <v>1930</v>
      </c>
      <c r="N12" s="90">
        <f>IF($C$5="Total Operations",
SUMIFS(AllPublicationData!$E:$E,AllPublicationData!$A:$A,'Publication Table'!$B12,AllPublicationData!$B:$B,'Publication Table'!$C$4,AllPublicationData!$D:$D,'Publication Table'!N$7),
IF('Publication Table'!$C$5="All Cancelled Operations",
SUMIFS(AllPublicationData!$F:$F,AllPublicationData!$A:$A,'Publication Table'!$B12,AllPublicationData!$B:$B,'Publication Table'!$C$4,AllPublicationData!$D:$D,'Publication Table'!N$7),
IF('Publication Table'!$C$5="Operations cancelled by patient",
SUMIFS(AllPublicationData!$G:$G,AllPublicationData!$A:$A,'Publication Table'!$B12,AllPublicationData!$B:$B,'Publication Table'!$C$4,AllPublicationData!$D:$D,'Publication Table'!N$7),
IF('Publication Table'!$C$5="Operations cancelled for clinical reasons",
SUMIFS(AllPublicationData!$G:$G,AllPublicationData!$A:$A,'Publication Table'!$B12,AllPublicationData!$B:$B,'Publication Table'!$C$4,AllPublicationData!$D:$D,'Publication Table'!N$7),
IF('Publication Table'!$C$5="Operations cancelled for non-clinical/capacity reasons",
SUMIFS(AllPublicationData!$G:$G,AllPublicationData!$A:$A,'Publication Table'!$B12,AllPublicationData!$B:$B,'Publication Table'!$C$4,AllPublicationData!$D:$D,'Publication Table'!N$7),
IF('Publication Table'!$C$5="Cancellations for other reasons",
SUMIFS(AllPublicationData!$G:$G,AllPublicationData!$A:$A,'Publication Table'!$B12,AllPublicationData!$B:$B,'Publication Table'!$C$4,AllPublicationData!$D:$D,'Publication Table'!N$7)))))))+
IF(AND($C$4="NHS Scotland",$C$5="Total Operations"),
SUMIFS(AllPublicationData!$E:$E,AllPublicationData!$A:$A,'Publication Table'!$B12,AllPublicationData!$B:$B,'Publication Table'!N$7),
IF(AND($C$4="NHS Scotland",$C$5="All Cancelled Operations"),
SUMIFS(AllPublicationData!$F:$F,AllPublicationData!$A:$A,'Publication Table'!$B12,AllPublicationData!$B:$B,'Publication Table'!N$7),
IF(AND($C$4="NHS Scotland",$C$5="Operations cancelled by patient"),
SUMIFS(AllPublicationData!$G:$G,AllPublicationData!$A:$A,'Publication Table'!$B12,AllPublicationData!$B:$B,'Publication Table'!N$7),
IF(AND($C$4="NHS Scotland",$C$5="Operations cancelled for clinical reasons"),
SUMIFS(AllPublicationData!$H:$H,AllPublicationData!$A:$A,'Publication Table'!$B12,AllPublicationData!$B:$B,'Publication Table'!N$7),
IF(AND($C$4="NHS Scotland",$C$5="Operations cancelled for non-clinical/capacity reasons"),
SUMIFS(AllPublicationData!$I:$I,AllPublicationData!$A:$A,'Publication Table'!$B12,AllPublicationData!$B:$B,'Publication Table'!N$7),
IF(AND($C$4="NHS Scotland",$C$5="Cancellations for other reasons"),
SUMIFS(AllPublicationData!$J:$J,AllPublicationData!$A:$A,'Publication Table'!$B12,AllPublicationData!$B:$B,'Publication Table'!N$7)))))))</f>
        <v>3722</v>
      </c>
      <c r="O12" s="90">
        <f>IF($C$5="Total Operations",
SUMIFS(AllPublicationData!$E:$E,AllPublicationData!$A:$A,'Publication Table'!$B12,AllPublicationData!$B:$B,'Publication Table'!$C$4,AllPublicationData!$D:$D,'Publication Table'!O$7),
IF('Publication Table'!$C$5="All Cancelled Operations",
SUMIFS(AllPublicationData!$F:$F,AllPublicationData!$A:$A,'Publication Table'!$B12,AllPublicationData!$B:$B,'Publication Table'!$C$4,AllPublicationData!$D:$D,'Publication Table'!O$7),
IF('Publication Table'!$C$5="Operations cancelled by patient",
SUMIFS(AllPublicationData!$G:$G,AllPublicationData!$A:$A,'Publication Table'!$B12,AllPublicationData!$B:$B,'Publication Table'!$C$4,AllPublicationData!$D:$D,'Publication Table'!O$7),
IF('Publication Table'!$C$5="Operations cancelled for clinical reasons",
SUMIFS(AllPublicationData!$G:$G,AllPublicationData!$A:$A,'Publication Table'!$B12,AllPublicationData!$B:$B,'Publication Table'!$C$4,AllPublicationData!$D:$D,'Publication Table'!O$7),
IF('Publication Table'!$C$5="Operations cancelled for non-clinical/capacity reasons",
SUMIFS(AllPublicationData!$G:$G,AllPublicationData!$A:$A,'Publication Table'!$B12,AllPublicationData!$B:$B,'Publication Table'!$C$4,AllPublicationData!$D:$D,'Publication Table'!O$7),
IF('Publication Table'!$C$5="Cancellations for other reasons",
SUMIFS(AllPublicationData!$G:$G,AllPublicationData!$A:$A,'Publication Table'!$B12,AllPublicationData!$B:$B,'Publication Table'!$C$4,AllPublicationData!$D:$D,'Publication Table'!O$7)))))))+
IF(AND($C$4="NHS Scotland",$C$5="Total Operations"),
SUMIFS(AllPublicationData!$E:$E,AllPublicationData!$A:$A,'Publication Table'!$B12,AllPublicationData!$B:$B,'Publication Table'!O$7),
IF(AND($C$4="NHS Scotland",$C$5="All Cancelled Operations"),
SUMIFS(AllPublicationData!$F:$F,AllPublicationData!$A:$A,'Publication Table'!$B12,AllPublicationData!$B:$B,'Publication Table'!O$7),
IF(AND($C$4="NHS Scotland",$C$5="Operations cancelled by patient"),
SUMIFS(AllPublicationData!$G:$G,AllPublicationData!$A:$A,'Publication Table'!$B12,AllPublicationData!$B:$B,'Publication Table'!O$7),
IF(AND($C$4="NHS Scotland",$C$5="Operations cancelled for clinical reasons"),
SUMIFS(AllPublicationData!$H:$H,AllPublicationData!$A:$A,'Publication Table'!$B12,AllPublicationData!$B:$B,'Publication Table'!O$7),
IF(AND($C$4="NHS Scotland",$C$5="Operations cancelled for non-clinical/capacity reasons"),
SUMIFS(AllPublicationData!$I:$I,AllPublicationData!$A:$A,'Publication Table'!$B12,AllPublicationData!$B:$B,'Publication Table'!O$7),
IF(AND($C$4="NHS Scotland",$C$5="Cancellations for other reasons"),
SUMIFS(AllPublicationData!$J:$J,AllPublicationData!$A:$A,'Publication Table'!$B12,AllPublicationData!$B:$B,'Publication Table'!O$7)))))))</f>
        <v>349</v>
      </c>
      <c r="P12" s="90">
        <f>IF($C$5="Total Operations",
SUMIFS(AllPublicationData!$E:$E,AllPublicationData!$A:$A,'Publication Table'!$B12,AllPublicationData!$B:$B,'Publication Table'!$C$4,AllPublicationData!$D:$D,'Publication Table'!P$7),
IF('Publication Table'!$C$5="All Cancelled Operations",
SUMIFS(AllPublicationData!$F:$F,AllPublicationData!$A:$A,'Publication Table'!$B12,AllPublicationData!$B:$B,'Publication Table'!$C$4,AllPublicationData!$D:$D,'Publication Table'!P$7),
IF('Publication Table'!$C$5="Operations cancelled by patient",
SUMIFS(AllPublicationData!$G:$G,AllPublicationData!$A:$A,'Publication Table'!$B12,AllPublicationData!$B:$B,'Publication Table'!$C$4,AllPublicationData!$D:$D,'Publication Table'!P$7),
IF('Publication Table'!$C$5="Operations cancelled for clinical reasons",
SUMIFS(AllPublicationData!$G:$G,AllPublicationData!$A:$A,'Publication Table'!$B12,AllPublicationData!$B:$B,'Publication Table'!$C$4,AllPublicationData!$D:$D,'Publication Table'!P$7),
IF('Publication Table'!$C$5="Operations cancelled for non-clinical/capacity reasons",
SUMIFS(AllPublicationData!$G:$G,AllPublicationData!$A:$A,'Publication Table'!$B12,AllPublicationData!$B:$B,'Publication Table'!$C$4,AllPublicationData!$D:$D,'Publication Table'!P$7),
IF('Publication Table'!$C$5="Cancellations for other reasons",
SUMIFS(AllPublicationData!$G:$G,AllPublicationData!$A:$A,'Publication Table'!$B12,AllPublicationData!$B:$B,'Publication Table'!$C$4,AllPublicationData!$D:$D,'Publication Table'!P$7)))))))+
IF(AND($C$4="NHS Scotland",$C$5="Total Operations"),
SUMIFS(AllPublicationData!$E:$E,AllPublicationData!$A:$A,'Publication Table'!$B12,AllPublicationData!$B:$B,'Publication Table'!P$7),
IF(AND($C$4="NHS Scotland",$C$5="All Cancelled Operations"),
SUMIFS(AllPublicationData!$F:$F,AllPublicationData!$A:$A,'Publication Table'!$B12,AllPublicationData!$B:$B,'Publication Table'!P$7),
IF(AND($C$4="NHS Scotland",$C$5="Operations cancelled by patient"),
SUMIFS(AllPublicationData!$G:$G,AllPublicationData!$A:$A,'Publication Table'!$B12,AllPublicationData!$B:$B,'Publication Table'!P$7),
IF(AND($C$4="NHS Scotland",$C$5="Operations cancelled for clinical reasons"),
SUMIFS(AllPublicationData!$H:$H,AllPublicationData!$A:$A,'Publication Table'!$B12,AllPublicationData!$B:$B,'Publication Table'!P$7),
IF(AND($C$4="NHS Scotland",$C$5="Operations cancelled for non-clinical/capacity reasons"),
SUMIFS(AllPublicationData!$I:$I,AllPublicationData!$A:$A,'Publication Table'!$B12,AllPublicationData!$B:$B,'Publication Table'!P$7),
IF(AND($C$4="NHS Scotland",$C$5="Cancellations for other reasons"),
SUMIFS(AllPublicationData!$J:$J,AllPublicationData!$A:$A,'Publication Table'!$B12,AllPublicationData!$B:$B,'Publication Table'!P$7)))))))</f>
        <v>164</v>
      </c>
      <c r="Q12" s="90">
        <f>IF($C$5="Total Operations",
SUMIFS(AllPublicationData!$E:$E,AllPublicationData!$A:$A,'Publication Table'!$B12,AllPublicationData!$B:$B,'Publication Table'!$C$4,AllPublicationData!$D:$D,'Publication Table'!Q$7),
IF('Publication Table'!$C$5="All Cancelled Operations",
SUMIFS(AllPublicationData!$F:$F,AllPublicationData!$A:$A,'Publication Table'!$B12,AllPublicationData!$B:$B,'Publication Table'!$C$4,AllPublicationData!$D:$D,'Publication Table'!Q$7),
IF('Publication Table'!$C$5="Operations cancelled by patient",
SUMIFS(AllPublicationData!$G:$G,AllPublicationData!$A:$A,'Publication Table'!$B12,AllPublicationData!$B:$B,'Publication Table'!$C$4,AllPublicationData!$D:$D,'Publication Table'!Q$7),
IF('Publication Table'!$C$5="Operations cancelled for clinical reasons",
SUMIFS(AllPublicationData!$G:$G,AllPublicationData!$A:$A,'Publication Table'!$B12,AllPublicationData!$B:$B,'Publication Table'!$C$4,AllPublicationData!$D:$D,'Publication Table'!Q$7),
IF('Publication Table'!$C$5="Operations cancelled for non-clinical/capacity reasons",
SUMIFS(AllPublicationData!$G:$G,AllPublicationData!$A:$A,'Publication Table'!$B12,AllPublicationData!$B:$B,'Publication Table'!$C$4,AllPublicationData!$D:$D,'Publication Table'!Q$7),
IF('Publication Table'!$C$5="Cancellations for other reasons",
SUMIFS(AllPublicationData!$G:$G,AllPublicationData!$A:$A,'Publication Table'!$B12,AllPublicationData!$B:$B,'Publication Table'!$C$4,AllPublicationData!$D:$D,'Publication Table'!Q$7)))))))+
IF(AND($C$4="NHS Scotland",$C$5="Total Operations"),
SUMIFS(AllPublicationData!$E:$E,AllPublicationData!$A:$A,'Publication Table'!$B12,AllPublicationData!$B:$B,'Publication Table'!Q$7),
IF(AND($C$4="NHS Scotland",$C$5="All Cancelled Operations"),
SUMIFS(AllPublicationData!$F:$F,AllPublicationData!$A:$A,'Publication Table'!$B12,AllPublicationData!$B:$B,'Publication Table'!Q$7),
IF(AND($C$4="NHS Scotland",$C$5="Operations cancelled by patient"),
SUMIFS(AllPublicationData!$G:$G,AllPublicationData!$A:$A,'Publication Table'!$B12,AllPublicationData!$B:$B,'Publication Table'!Q$7),
IF(AND($C$4="NHS Scotland",$C$5="Operations cancelled for clinical reasons"),
SUMIFS(AllPublicationData!$H:$H,AllPublicationData!$A:$A,'Publication Table'!$B12,AllPublicationData!$B:$B,'Publication Table'!Q$7),
IF(AND($C$4="NHS Scotland",$C$5="Operations cancelled for non-clinical/capacity reasons"),
SUMIFS(AllPublicationData!$I:$I,AllPublicationData!$A:$A,'Publication Table'!$B12,AllPublicationData!$B:$B,'Publication Table'!Q$7),
IF(AND($C$4="NHS Scotland",$C$5="Cancellations for other reasons"),
SUMIFS(AllPublicationData!$J:$J,AllPublicationData!$A:$A,'Publication Table'!$B12,AllPublicationData!$B:$B,'Publication Table'!Q$7)))))))</f>
        <v>1550</v>
      </c>
      <c r="R12" s="90">
        <f>IF($C$5="Total Operations",
SUMIFS(AllPublicationData!$E:$E,AllPublicationData!$A:$A,'Publication Table'!$B12,AllPublicationData!$B:$B,'Publication Table'!$C$4,AllPublicationData!$D:$D,'Publication Table'!R$7),
IF('Publication Table'!$C$5="All Cancelled Operations",
SUMIFS(AllPublicationData!$F:$F,AllPublicationData!$A:$A,'Publication Table'!$B12,AllPublicationData!$B:$B,'Publication Table'!$C$4,AllPublicationData!$D:$D,'Publication Table'!R$7),
IF('Publication Table'!$C$5="Operations cancelled by patient",
SUMIFS(AllPublicationData!$G:$G,AllPublicationData!$A:$A,'Publication Table'!$B12,AllPublicationData!$B:$B,'Publication Table'!$C$4,AllPublicationData!$D:$D,'Publication Table'!R$7),
IF('Publication Table'!$C$5="Operations cancelled for clinical reasons",
SUMIFS(AllPublicationData!$G:$G,AllPublicationData!$A:$A,'Publication Table'!$B12,AllPublicationData!$B:$B,'Publication Table'!$C$4,AllPublicationData!$D:$D,'Publication Table'!R$7),
IF('Publication Table'!$C$5="Operations cancelled for non-clinical/capacity reasons",
SUMIFS(AllPublicationData!$G:$G,AllPublicationData!$A:$A,'Publication Table'!$B12,AllPublicationData!$B:$B,'Publication Table'!$C$4,AllPublicationData!$D:$D,'Publication Table'!R$7),
IF('Publication Table'!$C$5="Cancellations for other reasons",
SUMIFS(AllPublicationData!$G:$G,AllPublicationData!$A:$A,'Publication Table'!$B12,AllPublicationData!$B:$B,'Publication Table'!$C$4,AllPublicationData!$D:$D,'Publication Table'!R$7)))))))+
IF(AND($C$4="NHS Scotland",$C$5="Total Operations"),
SUMIFS(AllPublicationData!$E:$E,AllPublicationData!$A:$A,'Publication Table'!$B12,AllPublicationData!$B:$B,'Publication Table'!R$7),
IF(AND($C$4="NHS Scotland",$C$5="All Cancelled Operations"),
SUMIFS(AllPublicationData!$F:$F,AllPublicationData!$A:$A,'Publication Table'!$B12,AllPublicationData!$B:$B,'Publication Table'!R$7),
IF(AND($C$4="NHS Scotland",$C$5="Operations cancelled by patient"),
SUMIFS(AllPublicationData!$G:$G,AllPublicationData!$A:$A,'Publication Table'!$B12,AllPublicationData!$B:$B,'Publication Table'!R$7),
IF(AND($C$4="NHS Scotland",$C$5="Operations cancelled for clinical reasons"),
SUMIFS(AllPublicationData!$H:$H,AllPublicationData!$A:$A,'Publication Table'!$B12,AllPublicationData!$B:$B,'Publication Table'!R$7),
IF(AND($C$4="NHS Scotland",$C$5="Operations cancelled for non-clinical/capacity reasons"),
SUMIFS(AllPublicationData!$I:$I,AllPublicationData!$A:$A,'Publication Table'!$B12,AllPublicationData!$B:$B,'Publication Table'!R$7),
IF(AND($C$4="NHS Scotland",$C$5="Cancellations for other reasons"),
SUMIFS(AllPublicationData!$J:$J,AllPublicationData!$A:$A,'Publication Table'!$B12,AllPublicationData!$B:$B,'Publication Table'!R$7)))))))</f>
        <v>135</v>
      </c>
    </row>
    <row r="13" spans="1:30" x14ac:dyDescent="0.35">
      <c r="B13" s="89">
        <v>45261</v>
      </c>
      <c r="C13" s="81">
        <f>IF($C$5="Total Operations",
SUMIFS(AllPublicationData!$E:$E,AllPublicationData!$A:$A,'Publication Table'!$B13,AllPublicationData!$B:$B,'Publication Table'!$C$4),
IF('Publication Table'!$C$5="All Cancelled Operations",
SUMIFS(AllPublicationData!$F:$F,AllPublicationData!$A:$A,'Publication Table'!$B13,AllPublicationData!$B:$B,'Publication Table'!$C$4),
IF('Publication Table'!$C$5="Operations cancelled by patient",
SUMIFS(AllPublicationData!$G:$G,AllPublicationData!$A:$A,'Publication Table'!$B13,AllPublicationData!$B:$B,'Publication Table'!$C$4),
IF('Publication Table'!$C$5="Operations cancelled for clinical reasons",
SUMIFS(AllPublicationData!$H:$H,AllPublicationData!$A:$A,'Publication Table'!$B13,AllPublicationData!$B:$B,'Publication Table'!$C$4),
IF('Publication Table'!$C$5="Operations cancelled for non-clinical/capacity reasons",
SUMIFS(AllPublicationData!$I:$I,AllPublicationData!$A:$A,'Publication Table'!$B13,AllPublicationData!$B:$B,'Publication Table'!$C$4),
IF('Publication Table'!$C$5="Cancellations for other reasons",
SUMIFS(AllPublicationData!$J:$J,AllPublicationData!$A:$A,'Publication Table'!$B13,AllPublicationData!$B:$B,'Publication Table'!$C$4)))))))+
IF(AND($C$4="NHS Scotland",$C$5="Total Operations"),
SUMIFS(AllPublicationData!$E:$E,AllPublicationData!$A:$A,'Publication Table'!$B13),
IF(AND($C$4="NHS Scotland",$C$5="All Cancelled Operations"),
SUMIFS(AllPublicationData!$F:$F,AllPublicationData!$A:$A,'Publication Table'!$B13),
IF(AND($C$4="NHS Scotland",$C$5="Operations cancelled by patient"),
SUMIFS(AllPublicationData!$G:$G,AllPublicationData!$A:$A,'Publication Table'!$B13),
IF(AND($C$4="NHS Scotland",$C$5="Operations cancelled for clinical reasons"),
SUMIFS(AllPublicationData!$H:$H,AllPublicationData!$A:$A,'Publication Table'!$B13),
IF(AND($C$4="NHS Scotland",$C$5="Operations cancelled for non-clinical/capacity reasons"),
SUMIFS(AllPublicationData!$I:$I,AllPublicationData!$A:$A,'Publication Table'!$B13),
IF(AND($C$4="NHS Scotland",$C$5="Cancellations for other reasons"),
SUMIFS(AllPublicationData!$J:$J,AllPublicationData!$A:$A,'Publication Table'!$B13)))))))</f>
        <v>20837</v>
      </c>
      <c r="D13" s="90">
        <f>IF($C$5="Total Operations",
SUMIFS(AllPublicationData!$E:$E,AllPublicationData!$A:$A,'Publication Table'!$B13,AllPublicationData!$B:$B,'Publication Table'!$C$4,AllPublicationData!$D:$D,'Publication Table'!D$7),
IF('Publication Table'!$C$5="All Cancelled Operations",
SUMIFS(AllPublicationData!$F:$F,AllPublicationData!$A:$A,'Publication Table'!$B13,AllPublicationData!$B:$B,'Publication Table'!$C$4,AllPublicationData!$D:$D,'Publication Table'!D$7),
IF('Publication Table'!$C$5="Operations cancelled by patient",
SUMIFS(AllPublicationData!$G:$G,AllPublicationData!$A:$A,'Publication Table'!$B13,AllPublicationData!$B:$B,'Publication Table'!$C$4,AllPublicationData!$D:$D,'Publication Table'!D$7),
IF('Publication Table'!$C$5="Operations cancelled for clinical reasons",
SUMIFS(AllPublicationData!$H:$H,AllPublicationData!$A:$A,'Publication Table'!$B13,AllPublicationData!$B:$B,'Publication Table'!$C$4,AllPublicationData!$D:$D,'Publication Table'!D$7),
IF('Publication Table'!$C$5="Operations cancelled for non-clinical/capacity reasons",
SUMIFS(AllPublicationData!$I:$I,AllPublicationData!$A:$A,'Publication Table'!$B13,AllPublicationData!$B:$B,'Publication Table'!$C$4,AllPublicationData!$D:$D,'Publication Table'!D$7),
IF('Publication Table'!$C$5="Cancellations for other reasons",
SUMIFS(AllPublicationData!$J:$J,AllPublicationData!$A:$A,'Publication Table'!$B13,AllPublicationData!$B:$B,'Publication Table'!$C$4,AllPublicationData!$D:$D,'Publication Table'!D$7)))))))+
IF(AND($C$4="NHS Scotland",$C$5="Total Operations"),
SUMIFS(AllPublicationData!$E:$E,AllPublicationData!$A:$A,'Publication Table'!$B13,AllPublicationData!$B:$B,'Publication Table'!D$7),
IF(AND($C$4="NHS Scotland",$C$5="All Cancelled Operations"),
SUMIFS(AllPublicationData!$F:$F,AllPublicationData!$A:$A,'Publication Table'!$B13,AllPublicationData!$B:$B,'Publication Table'!D$7),
IF(AND($C$4="NHS Scotland",$C$5="Operations cancelled by patient"),
SUMIFS(AllPublicationData!$G:$G,AllPublicationData!$A:$A,'Publication Table'!$B13,AllPublicationData!$B:$B,'Publication Table'!D$7),
IF(AND($C$4="NHS Scotland",$C$5="Operations cancelled for clinical reasons"),
SUMIFS(AllPublicationData!$H:$H,AllPublicationData!$A:$A,'Publication Table'!$B13,AllPublicationData!$B:$B,'Publication Table'!D$7),
IF(AND($C$4="NHS Scotland",$C$5="Operations cancelled for non-clinical/capacity reasons"),
SUMIFS(AllPublicationData!$I:$I,AllPublicationData!$A:$A,'Publication Table'!$B13,AllPublicationData!$B:$B,'Publication Table'!D$7),
IF(AND($C$4="NHS Scotland",$C$5="Cancellations for other reasons"),
SUMIFS(AllPublicationData!$J:$J,AllPublicationData!$A:$A,'Publication Table'!$B13,AllPublicationData!$B:$B,'Publication Table'!D$7)))))))</f>
        <v>2101</v>
      </c>
      <c r="E13" s="90">
        <f>IF($C$5="Total Operations",
SUMIFS(AllPublicationData!$E:$E,AllPublicationData!$A:$A,'Publication Table'!$B13,AllPublicationData!$B:$B,'Publication Table'!$C$4,AllPublicationData!$D:$D,'Publication Table'!E$7),
IF('Publication Table'!$C$5="All Cancelled Operations",
SUMIFS(AllPublicationData!$F:$F,AllPublicationData!$A:$A,'Publication Table'!$B13,AllPublicationData!$B:$B,'Publication Table'!$C$4,AllPublicationData!$D:$D,'Publication Table'!E$7),
IF('Publication Table'!$C$5="Operations cancelled by patient",
SUMIFS(AllPublicationData!$G:$G,AllPublicationData!$A:$A,'Publication Table'!$B13,AllPublicationData!$B:$B,'Publication Table'!$C$4,AllPublicationData!$D:$D,'Publication Table'!E$7),
IF('Publication Table'!$C$5="Operations cancelled for clinical reasons",
SUMIFS(AllPublicationData!$H:$H,AllPublicationData!$A:$A,'Publication Table'!$B13,AllPublicationData!$B:$B,'Publication Table'!$C$4,AllPublicationData!$D:$D,'Publication Table'!E$7),
IF('Publication Table'!$C$5="Operations cancelled for non-clinical/capacity reasons",
SUMIFS(AllPublicationData!$I:$I,AllPublicationData!$A:$A,'Publication Table'!$B13,AllPublicationData!$B:$B,'Publication Table'!$C$4,AllPublicationData!$D:$D,'Publication Table'!E$7),
IF('Publication Table'!$C$5="Cancellations for other reasons",
SUMIFS(AllPublicationData!$J:$J,AllPublicationData!$A:$A,'Publication Table'!$B13,AllPublicationData!$B:$B,'Publication Table'!$C$4,AllPublicationData!$D:$D,'Publication Table'!E$7)))))))+
IF(AND($C$4="NHS Scotland",$C$5="Total Operations"),
SUMIFS(AllPublicationData!$E:$E,AllPublicationData!$A:$A,'Publication Table'!$B13,AllPublicationData!$B:$B,'Publication Table'!E$7),
IF(AND($C$4="NHS Scotland",$C$5="All Cancelled Operations"),
SUMIFS(AllPublicationData!$F:$F,AllPublicationData!$A:$A,'Publication Table'!$B13,AllPublicationData!$B:$B,'Publication Table'!E$7),
IF(AND($C$4="NHS Scotland",$C$5="Operations cancelled by patient"),
SUMIFS(AllPublicationData!$G:$G,AllPublicationData!$A:$A,'Publication Table'!$B13,AllPublicationData!$B:$B,'Publication Table'!E$7),
IF(AND($C$4="NHS Scotland",$C$5="Operations cancelled for clinical reasons"),
SUMIFS(AllPublicationData!$H:$H,AllPublicationData!$A:$A,'Publication Table'!$B13,AllPublicationData!$B:$B,'Publication Table'!E$7),
IF(AND($C$4="NHS Scotland",$C$5="Operations cancelled for non-clinical/capacity reasons"),
SUMIFS(AllPublicationData!$I:$I,AllPublicationData!$A:$A,'Publication Table'!$B13,AllPublicationData!$B:$B,'Publication Table'!E$7),
IF(AND($C$4="NHS Scotland",$C$5="Cancellations for other reasons"),
SUMIFS(AllPublicationData!$J:$J,AllPublicationData!$A:$A,'Publication Table'!$B13,AllPublicationData!$B:$B,'Publication Table'!E$7)))))))</f>
        <v>1253</v>
      </c>
      <c r="F13" s="90">
        <f>IF($C$5="Total Operations",
SUMIFS(AllPublicationData!$E:$E,AllPublicationData!$A:$A,'Publication Table'!$B13,AllPublicationData!$B:$B,'Publication Table'!$C$4,AllPublicationData!$D:$D,'Publication Table'!F$7),
IF('Publication Table'!$C$5="All Cancelled Operations",
SUMIFS(AllPublicationData!$F:$F,AllPublicationData!$A:$A,'Publication Table'!$B13,AllPublicationData!$B:$B,'Publication Table'!$C$4,AllPublicationData!$D:$D,'Publication Table'!F$7),
IF('Publication Table'!$C$5="Operations cancelled by patient",
SUMIFS(AllPublicationData!$G:$G,AllPublicationData!$A:$A,'Publication Table'!$B13,AllPublicationData!$B:$B,'Publication Table'!$C$4,AllPublicationData!$D:$D,'Publication Table'!F$7),
IF('Publication Table'!$C$5="Operations cancelled for clinical reasons",
SUMIFS(AllPublicationData!$H:$H,AllPublicationData!$A:$A,'Publication Table'!$B13,AllPublicationData!$B:$B,'Publication Table'!$C$4,AllPublicationData!$D:$D,'Publication Table'!F$7),
IF('Publication Table'!$C$5="Operations cancelled for non-clinical/capacity reasons",
SUMIFS(AllPublicationData!$I:$I,AllPublicationData!$A:$A,'Publication Table'!$B13,AllPublicationData!$B:$B,'Publication Table'!$C$4,AllPublicationData!$D:$D,'Publication Table'!F$7),
IF('Publication Table'!$C$5="Cancellations for other reasons",
SUMIFS(AllPublicationData!$J:$J,AllPublicationData!$A:$A,'Publication Table'!$B13,AllPublicationData!$B:$B,'Publication Table'!$C$4,AllPublicationData!$D:$D,'Publication Table'!F$7)))))))+
IF(AND($C$4="NHS Scotland",$C$5="Total Operations"),
SUMIFS(AllPublicationData!$E:$E,AllPublicationData!$A:$A,'Publication Table'!$B13,AllPublicationData!$B:$B,'Publication Table'!F$7),
IF(AND($C$4="NHS Scotland",$C$5="All Cancelled Operations"),
SUMIFS(AllPublicationData!$F:$F,AllPublicationData!$A:$A,'Publication Table'!$B13,AllPublicationData!$B:$B,'Publication Table'!F$7),
IF(AND($C$4="NHS Scotland",$C$5="Operations cancelled by patient"),
SUMIFS(AllPublicationData!$G:$G,AllPublicationData!$A:$A,'Publication Table'!$B13,AllPublicationData!$B:$B,'Publication Table'!F$7),
IF(AND($C$4="NHS Scotland",$C$5="Operations cancelled for clinical reasons"),
SUMIFS(AllPublicationData!$H:$H,AllPublicationData!$A:$A,'Publication Table'!$B13,AllPublicationData!$B:$B,'Publication Table'!F$7),
IF(AND($C$4="NHS Scotland",$C$5="Operations cancelled for non-clinical/capacity reasons"),
SUMIFS(AllPublicationData!$I:$I,AllPublicationData!$A:$A,'Publication Table'!$B13,AllPublicationData!$B:$B,'Publication Table'!F$7),
IF(AND($C$4="NHS Scotland",$C$5="Cancellations for other reasons"),
SUMIFS(AllPublicationData!$J:$J,AllPublicationData!$A:$A,'Publication Table'!$B13,AllPublicationData!$B:$B,'Publication Table'!F$7)))))))</f>
        <v>261</v>
      </c>
      <c r="G13" s="90">
        <f>IF($C$5="Total Operations",
SUMIFS(AllPublicationData!$E:$E,AllPublicationData!$A:$A,'Publication Table'!$B13,AllPublicationData!$B:$B,'Publication Table'!$C$4,AllPublicationData!$D:$D,'Publication Table'!G$7),
IF('Publication Table'!$C$5="All Cancelled Operations",
SUMIFS(AllPublicationData!$F:$F,AllPublicationData!$A:$A,'Publication Table'!$B13,AllPublicationData!$B:$B,'Publication Table'!$C$4,AllPublicationData!$D:$D,'Publication Table'!G$7),
IF('Publication Table'!$C$5="Operations cancelled by patient",
SUMIFS(AllPublicationData!$G:$G,AllPublicationData!$A:$A,'Publication Table'!$B13,AllPublicationData!$B:$B,'Publication Table'!$C$4,AllPublicationData!$D:$D,'Publication Table'!G$7),
IF('Publication Table'!$C$5="Operations cancelled for clinical reasons",
SUMIFS(AllPublicationData!$H:$H,AllPublicationData!$A:$A,'Publication Table'!$B13,AllPublicationData!$B:$B,'Publication Table'!$C$4,AllPublicationData!$D:$D,'Publication Table'!G$7),
IF('Publication Table'!$C$5="Operations cancelled for non-clinical/capacity reasons",
SUMIFS(AllPublicationData!$I:$I,AllPublicationData!$A:$A,'Publication Table'!$B13,AllPublicationData!$B:$B,'Publication Table'!$C$4,AllPublicationData!$D:$D,'Publication Table'!G$7),
IF('Publication Table'!$C$5="Cancellations for other reasons",
SUMIFS(AllPublicationData!$J:$J,AllPublicationData!$A:$A,'Publication Table'!$B13,AllPublicationData!$B:$B,'Publication Table'!$C$4,AllPublicationData!$D:$D,'Publication Table'!G$7)))))))+
IF(AND($C$4="NHS Scotland",$C$5="Total Operations"),
SUMIFS(AllPublicationData!$E:$E,AllPublicationData!$A:$A,'Publication Table'!$B13,AllPublicationData!$B:$B,'Publication Table'!G$7),
IF(AND($C$4="NHS Scotland",$C$5="All Cancelled Operations"),
SUMIFS(AllPublicationData!$F:$F,AllPublicationData!$A:$A,'Publication Table'!$B13,AllPublicationData!$B:$B,'Publication Table'!G$7),
IF(AND($C$4="NHS Scotland",$C$5="Operations cancelled by patient"),
SUMIFS(AllPublicationData!$G:$G,AllPublicationData!$A:$A,'Publication Table'!$B13,AllPublicationData!$B:$B,'Publication Table'!G$7),
IF(AND($C$4="NHS Scotland",$C$5="Operations cancelled for clinical reasons"),
SUMIFS(AllPublicationData!$H:$H,AllPublicationData!$A:$A,'Publication Table'!$B13,AllPublicationData!$B:$B,'Publication Table'!G$7),
IF(AND($C$4="NHS Scotland",$C$5="Operations cancelled for non-clinical/capacity reasons"),
SUMIFS(AllPublicationData!$I:$I,AllPublicationData!$A:$A,'Publication Table'!$B13,AllPublicationData!$B:$B,'Publication Table'!G$7),
IF(AND($C$4="NHS Scotland",$C$5="Cancellations for other reasons"),
SUMIFS(AllPublicationData!$J:$J,AllPublicationData!$A:$A,'Publication Table'!$B13,AllPublicationData!$B:$B,'Publication Table'!G$7)))))))</f>
        <v>1154</v>
      </c>
      <c r="H13" s="90">
        <f>IF($C$5="Total Operations",
SUMIFS(AllPublicationData!$E:$E,AllPublicationData!$A:$A,'Publication Table'!$B13,AllPublicationData!$B:$B,'Publication Table'!$C$4,AllPublicationData!$D:$D,'Publication Table'!H$7),
IF('Publication Table'!$C$5="All Cancelled Operations",
SUMIFS(AllPublicationData!$F:$F,AllPublicationData!$A:$A,'Publication Table'!$B13,AllPublicationData!$B:$B,'Publication Table'!$C$4,AllPublicationData!$D:$D,'Publication Table'!H$7),
IF('Publication Table'!$C$5="Operations cancelled by patient",
SUMIFS(AllPublicationData!$G:$G,AllPublicationData!$A:$A,'Publication Table'!$B13,AllPublicationData!$B:$B,'Publication Table'!$C$4,AllPublicationData!$D:$D,'Publication Table'!H$7),
IF('Publication Table'!$C$5="Operations cancelled for clinical reasons",
SUMIFS(AllPublicationData!$H:$H,AllPublicationData!$A:$A,'Publication Table'!$B13,AllPublicationData!$B:$B,'Publication Table'!$C$4,AllPublicationData!$D:$D,'Publication Table'!H$7),
IF('Publication Table'!$C$5="Operations cancelled for non-clinical/capacity reasons",
SUMIFS(AllPublicationData!$I:$I,AllPublicationData!$A:$A,'Publication Table'!$B13,AllPublicationData!$B:$B,'Publication Table'!$C$4,AllPublicationData!$D:$D,'Publication Table'!H$7),
IF('Publication Table'!$C$5="Cancellations for other reasons",
SUMIFS(AllPublicationData!$J:$J,AllPublicationData!$A:$A,'Publication Table'!$B13,AllPublicationData!$B:$B,'Publication Table'!$C$4,AllPublicationData!$D:$D,'Publication Table'!H$7)))))))+
IF(AND($C$4="NHS Scotland",$C$5="Total Operations"),
SUMIFS(AllPublicationData!$E:$E,AllPublicationData!$A:$A,'Publication Table'!$B13,AllPublicationData!$B:$B,'Publication Table'!H$7),
IF(AND($C$4="NHS Scotland",$C$5="All Cancelled Operations"),
SUMIFS(AllPublicationData!$F:$F,AllPublicationData!$A:$A,'Publication Table'!$B13,AllPublicationData!$B:$B,'Publication Table'!H$7),
IF(AND($C$4="NHS Scotland",$C$5="Operations cancelled by patient"),
SUMIFS(AllPublicationData!$G:$G,AllPublicationData!$A:$A,'Publication Table'!$B13,AllPublicationData!$B:$B,'Publication Table'!H$7),
IF(AND($C$4="NHS Scotland",$C$5="Operations cancelled for clinical reasons"),
SUMIFS(AllPublicationData!$H:$H,AllPublicationData!$A:$A,'Publication Table'!$B13,AllPublicationData!$B:$B,'Publication Table'!H$7),
IF(AND($C$4="NHS Scotland",$C$5="Operations cancelled for non-clinical/capacity reasons"),
SUMIFS(AllPublicationData!$I:$I,AllPublicationData!$A:$A,'Publication Table'!$B13,AllPublicationData!$B:$B,'Publication Table'!H$7),
IF(AND($C$4="NHS Scotland",$C$5="Cancellations for other reasons"),
SUMIFS(AllPublicationData!$J:$J,AllPublicationData!$A:$A,'Publication Table'!$B13,AllPublicationData!$B:$B,'Publication Table'!H$7)))))))</f>
        <v>1285</v>
      </c>
      <c r="I13" s="90">
        <f>IF($C$5="Total Operations",
SUMIFS(AllPublicationData!$E:$E,AllPublicationData!$A:$A,'Publication Table'!$B13,AllPublicationData!$B:$B,'Publication Table'!$C$4,AllPublicationData!$D:$D,'Publication Table'!I$7),
IF('Publication Table'!$C$5="All Cancelled Operations",
SUMIFS(AllPublicationData!$F:$F,AllPublicationData!$A:$A,'Publication Table'!$B13,AllPublicationData!$B:$B,'Publication Table'!$C$4,AllPublicationData!$D:$D,'Publication Table'!I$7),
IF('Publication Table'!$C$5="Operations cancelled by patient",
SUMIFS(AllPublicationData!$G:$G,AllPublicationData!$A:$A,'Publication Table'!$B13,AllPublicationData!$B:$B,'Publication Table'!$C$4,AllPublicationData!$D:$D,'Publication Table'!I$7),
IF('Publication Table'!$C$5="Operations cancelled for clinical reasons",
SUMIFS(AllPublicationData!$H:$H,AllPublicationData!$A:$A,'Publication Table'!$B13,AllPublicationData!$B:$B,'Publication Table'!$C$4,AllPublicationData!$D:$D,'Publication Table'!I$7),
IF('Publication Table'!$C$5="Operations cancelled for non-clinical/capacity reasons",
SUMIFS(AllPublicationData!$I:$I,AllPublicationData!$A:$A,'Publication Table'!$B13,AllPublicationData!$B:$B,'Publication Table'!$C$4,AllPublicationData!$D:$D,'Publication Table'!I$7),
IF('Publication Table'!$C$5="Cancellations for other reasons",
SUMIFS(AllPublicationData!$J:$J,AllPublicationData!$A:$A,'Publication Table'!$B13,AllPublicationData!$B:$B,'Publication Table'!$C$4,AllPublicationData!$D:$D,'Publication Table'!I$7)))))))+
IF(AND($C$4="NHS Scotland",$C$5="Total Operations"),
SUMIFS(AllPublicationData!$E:$E,AllPublicationData!$A:$A,'Publication Table'!$B13,AllPublicationData!$B:$B,'Publication Table'!I$7),
IF(AND($C$4="NHS Scotland",$C$5="All Cancelled Operations"),
SUMIFS(AllPublicationData!$F:$F,AllPublicationData!$A:$A,'Publication Table'!$B13,AllPublicationData!$B:$B,'Publication Table'!I$7),
IF(AND($C$4="NHS Scotland",$C$5="Operations cancelled by patient"),
SUMIFS(AllPublicationData!$G:$G,AllPublicationData!$A:$A,'Publication Table'!$B13,AllPublicationData!$B:$B,'Publication Table'!I$7),
IF(AND($C$4="NHS Scotland",$C$5="Operations cancelled for clinical reasons"),
SUMIFS(AllPublicationData!$H:$H,AllPublicationData!$A:$A,'Publication Table'!$B13,AllPublicationData!$B:$B,'Publication Table'!I$7),
IF(AND($C$4="NHS Scotland",$C$5="Operations cancelled for non-clinical/capacity reasons"),
SUMIFS(AllPublicationData!$I:$I,AllPublicationData!$A:$A,'Publication Table'!$B13,AllPublicationData!$B:$B,'Publication Table'!I$7),
IF(AND($C$4="NHS Scotland",$C$5="Cancellations for other reasons"),
SUMIFS(AllPublicationData!$J:$J,AllPublicationData!$A:$A,'Publication Table'!$B13,AllPublicationData!$B:$B,'Publication Table'!I$7)))))))</f>
        <v>773</v>
      </c>
      <c r="J13" s="90">
        <f>IF($C$5="Total Operations",
SUMIFS(AllPublicationData!$E:$E,AllPublicationData!$A:$A,'Publication Table'!$B13,AllPublicationData!$B:$B,'Publication Table'!$C$4,AllPublicationData!$D:$D,'Publication Table'!J$7),
IF('Publication Table'!$C$5="All Cancelled Operations",
SUMIFS(AllPublicationData!$F:$F,AllPublicationData!$A:$A,'Publication Table'!$B13,AllPublicationData!$B:$B,'Publication Table'!$C$4,AllPublicationData!$D:$D,'Publication Table'!J$7),
IF('Publication Table'!$C$5="Operations cancelled by patient",
SUMIFS(AllPublicationData!$G:$G,AllPublicationData!$A:$A,'Publication Table'!$B13,AllPublicationData!$B:$B,'Publication Table'!$C$4,AllPublicationData!$D:$D,'Publication Table'!J$7),
IF('Publication Table'!$C$5="Operations cancelled for clinical reasons",
SUMIFS(AllPublicationData!$H:$H,AllPublicationData!$A:$A,'Publication Table'!$B13,AllPublicationData!$B:$B,'Publication Table'!$C$4,AllPublicationData!$D:$D,'Publication Table'!J$7),
IF('Publication Table'!$C$5="Operations cancelled for non-clinical/capacity reasons",
SUMIFS(AllPublicationData!$I:$I,AllPublicationData!$A:$A,'Publication Table'!$B13,AllPublicationData!$B:$B,'Publication Table'!$C$4,AllPublicationData!$D:$D,'Publication Table'!J$7),
IF('Publication Table'!$C$5="Cancellations for other reasons",
SUMIFS(AllPublicationData!$J:$J,AllPublicationData!$A:$A,'Publication Table'!$B13,AllPublicationData!$B:$B,'Publication Table'!$C$4,AllPublicationData!$D:$D,'Publication Table'!J$7)))))))+
IF(AND($C$4="NHS Scotland",$C$5="Total Operations"),
SUMIFS(AllPublicationData!$E:$E,AllPublicationData!$A:$A,'Publication Table'!$B13,AllPublicationData!$B:$B,'Publication Table'!J$7),
IF(AND($C$4="NHS Scotland",$C$5="All Cancelled Operations"),
SUMIFS(AllPublicationData!$F:$F,AllPublicationData!$A:$A,'Publication Table'!$B13,AllPublicationData!$B:$B,'Publication Table'!J$7),
IF(AND($C$4="NHS Scotland",$C$5="Operations cancelled by patient"),
SUMIFS(AllPublicationData!$G:$G,AllPublicationData!$A:$A,'Publication Table'!$B13,AllPublicationData!$B:$B,'Publication Table'!J$7),
IF(AND($C$4="NHS Scotland",$C$5="Operations cancelled for clinical reasons"),
SUMIFS(AllPublicationData!$H:$H,AllPublicationData!$A:$A,'Publication Table'!$B13,AllPublicationData!$B:$B,'Publication Table'!J$7),
IF(AND($C$4="NHS Scotland",$C$5="Operations cancelled for non-clinical/capacity reasons"),
SUMIFS(AllPublicationData!$I:$I,AllPublicationData!$A:$A,'Publication Table'!$B13,AllPublicationData!$B:$B,'Publication Table'!J$7),
IF(AND($C$4="NHS Scotland",$C$5="Cancellations for other reasons"),
SUMIFS(AllPublicationData!$J:$J,AllPublicationData!$A:$A,'Publication Table'!$B13,AllPublicationData!$B:$B,'Publication Table'!J$7)))))))</f>
        <v>1725</v>
      </c>
      <c r="K13" s="90">
        <f>IF($C$5="Total Operations",
SUMIFS(AllPublicationData!$E:$E,AllPublicationData!$A:$A,'Publication Table'!$B13,AllPublicationData!$B:$B,'Publication Table'!$C$4,AllPublicationData!$D:$D,'Publication Table'!K$7),
IF('Publication Table'!$C$5="All Cancelled Operations",
SUMIFS(AllPublicationData!$F:$F,AllPublicationData!$A:$A,'Publication Table'!$B13,AllPublicationData!$B:$B,'Publication Table'!$C$4,AllPublicationData!$D:$D,'Publication Table'!K$7),
IF('Publication Table'!$C$5="Operations cancelled by patient",
SUMIFS(AllPublicationData!$G:$G,AllPublicationData!$A:$A,'Publication Table'!$B13,AllPublicationData!$B:$B,'Publication Table'!$C$4,AllPublicationData!$D:$D,'Publication Table'!K$7),
IF('Publication Table'!$C$5="Operations cancelled for clinical reasons",
SUMIFS(AllPublicationData!$H:$H,AllPublicationData!$A:$A,'Publication Table'!$B13,AllPublicationData!$B:$B,'Publication Table'!$C$4,AllPublicationData!$D:$D,'Publication Table'!K$7),
IF('Publication Table'!$C$5="Operations cancelled for non-clinical/capacity reasons",
SUMIFS(AllPublicationData!$I:$I,AllPublicationData!$A:$A,'Publication Table'!$B13,AllPublicationData!$B:$B,'Publication Table'!$C$4,AllPublicationData!$D:$D,'Publication Table'!K$7),
IF('Publication Table'!$C$5="Cancellations for other reasons",
SUMIFS(AllPublicationData!$J:$J,AllPublicationData!$A:$A,'Publication Table'!$B13,AllPublicationData!$B:$B,'Publication Table'!$C$4,AllPublicationData!$D:$D,'Publication Table'!K$7)))))))+
IF(AND($C$4="NHS Scotland",$C$5="Total Operations"),
SUMIFS(AllPublicationData!$E:$E,AllPublicationData!$A:$A,'Publication Table'!$B13,AllPublicationData!$B:$B,'Publication Table'!K$7),
IF(AND($C$4="NHS Scotland",$C$5="All Cancelled Operations"),
SUMIFS(AllPublicationData!$F:$F,AllPublicationData!$A:$A,'Publication Table'!$B13,AllPublicationData!$B:$B,'Publication Table'!K$7),
IF(AND($C$4="NHS Scotland",$C$5="Operations cancelled by patient"),
SUMIFS(AllPublicationData!$G:$G,AllPublicationData!$A:$A,'Publication Table'!$B13,AllPublicationData!$B:$B,'Publication Table'!K$7),
IF(AND($C$4="NHS Scotland",$C$5="Operations cancelled for clinical reasons"),
SUMIFS(AllPublicationData!$H:$H,AllPublicationData!$A:$A,'Publication Table'!$B13,AllPublicationData!$B:$B,'Publication Table'!K$7),
IF(AND($C$4="NHS Scotland",$C$5="Operations cancelled for non-clinical/capacity reasons"),
SUMIFS(AllPublicationData!$I:$I,AllPublicationData!$A:$A,'Publication Table'!$B13,AllPublicationData!$B:$B,'Publication Table'!K$7),
IF(AND($C$4="NHS Scotland",$C$5="Cancellations for other reasons"),
SUMIFS(AllPublicationData!$J:$J,AllPublicationData!$A:$A,'Publication Table'!$B13,AllPublicationData!$B:$B,'Publication Table'!K$7)))))))</f>
        <v>4546</v>
      </c>
      <c r="L13" s="90">
        <f>IF($C$5="Total Operations",
SUMIFS(AllPublicationData!$E:$E,AllPublicationData!$A:$A,'Publication Table'!$B13,AllPublicationData!$B:$B,'Publication Table'!$C$4,AllPublicationData!$D:$D,'Publication Table'!L$7),
IF('Publication Table'!$C$5="All Cancelled Operations",
SUMIFS(AllPublicationData!$F:$F,AllPublicationData!$A:$A,'Publication Table'!$B13,AllPublicationData!$B:$B,'Publication Table'!$C$4,AllPublicationData!$D:$D,'Publication Table'!L$7),
IF('Publication Table'!$C$5="Operations cancelled by patient",
SUMIFS(AllPublicationData!$G:$G,AllPublicationData!$A:$A,'Publication Table'!$B13,AllPublicationData!$B:$B,'Publication Table'!$C$4,AllPublicationData!$D:$D,'Publication Table'!L$7),
IF('Publication Table'!$C$5="Operations cancelled for clinical reasons",
SUMIFS(AllPublicationData!$H:$H,AllPublicationData!$A:$A,'Publication Table'!$B13,AllPublicationData!$B:$B,'Publication Table'!$C$4,AllPublicationData!$D:$D,'Publication Table'!L$7),
IF('Publication Table'!$C$5="Operations cancelled for non-clinical/capacity reasons",
SUMIFS(AllPublicationData!$I:$I,AllPublicationData!$A:$A,'Publication Table'!$B13,AllPublicationData!$B:$B,'Publication Table'!$C$4,AllPublicationData!$D:$D,'Publication Table'!L$7),
IF('Publication Table'!$C$5="Cancellations for other reasons",
SUMIFS(AllPublicationData!$J:$J,AllPublicationData!$A:$A,'Publication Table'!$B13,AllPublicationData!$B:$B,'Publication Table'!$C$4,AllPublicationData!$D:$D,'Publication Table'!L$7)))))))+
IF(AND($C$4="NHS Scotland",$C$5="Total Operations"),
SUMIFS(AllPublicationData!$E:$E,AllPublicationData!$A:$A,'Publication Table'!$B13,AllPublicationData!$B:$B,'Publication Table'!L$7),
IF(AND($C$4="NHS Scotland",$C$5="All Cancelled Operations"),
SUMIFS(AllPublicationData!$F:$F,AllPublicationData!$A:$A,'Publication Table'!$B13,AllPublicationData!$B:$B,'Publication Table'!L$7),
IF(AND($C$4="NHS Scotland",$C$5="Operations cancelled by patient"),
SUMIFS(AllPublicationData!$G:$G,AllPublicationData!$A:$A,'Publication Table'!$B13,AllPublicationData!$B:$B,'Publication Table'!L$7),
IF(AND($C$4="NHS Scotland",$C$5="Operations cancelled for clinical reasons"),
SUMIFS(AllPublicationData!$H:$H,AllPublicationData!$A:$A,'Publication Table'!$B13,AllPublicationData!$B:$B,'Publication Table'!L$7),
IF(AND($C$4="NHS Scotland",$C$5="Operations cancelled for non-clinical/capacity reasons"),
SUMIFS(AllPublicationData!$I:$I,AllPublicationData!$A:$A,'Publication Table'!$B13,AllPublicationData!$B:$B,'Publication Table'!L$7),
IF(AND($C$4="NHS Scotland",$C$5="Cancellations for other reasons"),
SUMIFS(AllPublicationData!$J:$J,AllPublicationData!$A:$A,'Publication Table'!$B13,AllPublicationData!$B:$B,'Publication Table'!L$7)))))))</f>
        <v>969</v>
      </c>
      <c r="M13" s="90">
        <f>IF($C$5="Total Operations",
SUMIFS(AllPublicationData!$E:$E,AllPublicationData!$A:$A,'Publication Table'!$B13,AllPublicationData!$B:$B,'Publication Table'!$C$4,AllPublicationData!$D:$D,'Publication Table'!M$7),
IF('Publication Table'!$C$5="All Cancelled Operations",
SUMIFS(AllPublicationData!$F:$F,AllPublicationData!$A:$A,'Publication Table'!$B13,AllPublicationData!$B:$B,'Publication Table'!$C$4,AllPublicationData!$D:$D,'Publication Table'!M$7),
IF('Publication Table'!$C$5="Operations cancelled by patient",
SUMIFS(AllPublicationData!$G:$G,AllPublicationData!$A:$A,'Publication Table'!$B13,AllPublicationData!$B:$B,'Publication Table'!$C$4,AllPublicationData!$D:$D,'Publication Table'!M$7),
IF('Publication Table'!$C$5="Operations cancelled for clinical reasons",
SUMIFS(AllPublicationData!$G:$G,AllPublicationData!$A:$A,'Publication Table'!$B13,AllPublicationData!$B:$B,'Publication Table'!$C$4,AllPublicationData!$D:$D,'Publication Table'!M$7),
IF('Publication Table'!$C$5="Operations cancelled for non-clinical/capacity reasons",
SUMIFS(AllPublicationData!$G:$G,AllPublicationData!$A:$A,'Publication Table'!$B13,AllPublicationData!$B:$B,'Publication Table'!$C$4,AllPublicationData!$D:$D,'Publication Table'!M$7),
IF('Publication Table'!$C$5="Cancellations for other reasons",
SUMIFS(AllPublicationData!$G:$G,AllPublicationData!$A:$A,'Publication Table'!$B13,AllPublicationData!$B:$B,'Publication Table'!$C$4,AllPublicationData!$D:$D,'Publication Table'!M$7)))))))+
IF(AND($C$4="NHS Scotland",$C$5="Total Operations"),
SUMIFS(AllPublicationData!$E:$E,AllPublicationData!$A:$A,'Publication Table'!$B13,AllPublicationData!$B:$B,'Publication Table'!M$7),
IF(AND($C$4="NHS Scotland",$C$5="All Cancelled Operations"),
SUMIFS(AllPublicationData!$F:$F,AllPublicationData!$A:$A,'Publication Table'!$B13,AllPublicationData!$B:$B,'Publication Table'!M$7),
IF(AND($C$4="NHS Scotland",$C$5="Operations cancelled by patient"),
SUMIFS(AllPublicationData!$G:$G,AllPublicationData!$A:$A,'Publication Table'!$B13,AllPublicationData!$B:$B,'Publication Table'!M$7),
IF(AND($C$4="NHS Scotland",$C$5="Operations cancelled for clinical reasons"),
SUMIFS(AllPublicationData!$H:$H,AllPublicationData!$A:$A,'Publication Table'!$B13,AllPublicationData!$B:$B,'Publication Table'!M$7),
IF(AND($C$4="NHS Scotland",$C$5="Operations cancelled for non-clinical/capacity reasons"),
SUMIFS(AllPublicationData!$I:$I,AllPublicationData!$A:$A,'Publication Table'!$B13,AllPublicationData!$B:$B,'Publication Table'!M$7),
IF(AND($C$4="NHS Scotland",$C$5="Cancellations for other reasons"),
SUMIFS(AllPublicationData!$J:$J,AllPublicationData!$A:$A,'Publication Table'!$B13,AllPublicationData!$B:$B,'Publication Table'!M$7)))))))</f>
        <v>1611</v>
      </c>
      <c r="N13" s="90">
        <f>IF($C$5="Total Operations",
SUMIFS(AllPublicationData!$E:$E,AllPublicationData!$A:$A,'Publication Table'!$B13,AllPublicationData!$B:$B,'Publication Table'!$C$4,AllPublicationData!$D:$D,'Publication Table'!N$7),
IF('Publication Table'!$C$5="All Cancelled Operations",
SUMIFS(AllPublicationData!$F:$F,AllPublicationData!$A:$A,'Publication Table'!$B13,AllPublicationData!$B:$B,'Publication Table'!$C$4,AllPublicationData!$D:$D,'Publication Table'!N$7),
IF('Publication Table'!$C$5="Operations cancelled by patient",
SUMIFS(AllPublicationData!$G:$G,AllPublicationData!$A:$A,'Publication Table'!$B13,AllPublicationData!$B:$B,'Publication Table'!$C$4,AllPublicationData!$D:$D,'Publication Table'!N$7),
IF('Publication Table'!$C$5="Operations cancelled for clinical reasons",
SUMIFS(AllPublicationData!$G:$G,AllPublicationData!$A:$A,'Publication Table'!$B13,AllPublicationData!$B:$B,'Publication Table'!$C$4,AllPublicationData!$D:$D,'Publication Table'!N$7),
IF('Publication Table'!$C$5="Operations cancelled for non-clinical/capacity reasons",
SUMIFS(AllPublicationData!$G:$G,AllPublicationData!$A:$A,'Publication Table'!$B13,AllPublicationData!$B:$B,'Publication Table'!$C$4,AllPublicationData!$D:$D,'Publication Table'!N$7),
IF('Publication Table'!$C$5="Cancellations for other reasons",
SUMIFS(AllPublicationData!$G:$G,AllPublicationData!$A:$A,'Publication Table'!$B13,AllPublicationData!$B:$B,'Publication Table'!$C$4,AllPublicationData!$D:$D,'Publication Table'!N$7)))))))+
IF(AND($C$4="NHS Scotland",$C$5="Total Operations"),
SUMIFS(AllPublicationData!$E:$E,AllPublicationData!$A:$A,'Publication Table'!$B13,AllPublicationData!$B:$B,'Publication Table'!N$7),
IF(AND($C$4="NHS Scotland",$C$5="All Cancelled Operations"),
SUMIFS(AllPublicationData!$F:$F,AllPublicationData!$A:$A,'Publication Table'!$B13,AllPublicationData!$B:$B,'Publication Table'!N$7),
IF(AND($C$4="NHS Scotland",$C$5="Operations cancelled by patient"),
SUMIFS(AllPublicationData!$G:$G,AllPublicationData!$A:$A,'Publication Table'!$B13,AllPublicationData!$B:$B,'Publication Table'!N$7),
IF(AND($C$4="NHS Scotland",$C$5="Operations cancelled for clinical reasons"),
SUMIFS(AllPublicationData!$H:$H,AllPublicationData!$A:$A,'Publication Table'!$B13,AllPublicationData!$B:$B,'Publication Table'!N$7),
IF(AND($C$4="NHS Scotland",$C$5="Operations cancelled for non-clinical/capacity reasons"),
SUMIFS(AllPublicationData!$I:$I,AllPublicationData!$A:$A,'Publication Table'!$B13,AllPublicationData!$B:$B,'Publication Table'!N$7),
IF(AND($C$4="NHS Scotland",$C$5="Cancellations for other reasons"),
SUMIFS(AllPublicationData!$J:$J,AllPublicationData!$A:$A,'Publication Table'!$B13,AllPublicationData!$B:$B,'Publication Table'!N$7)))))))</f>
        <v>3314</v>
      </c>
      <c r="O13" s="90">
        <f>IF($C$5="Total Operations",
SUMIFS(AllPublicationData!$E:$E,AllPublicationData!$A:$A,'Publication Table'!$B13,AllPublicationData!$B:$B,'Publication Table'!$C$4,AllPublicationData!$D:$D,'Publication Table'!O$7),
IF('Publication Table'!$C$5="All Cancelled Operations",
SUMIFS(AllPublicationData!$F:$F,AllPublicationData!$A:$A,'Publication Table'!$B13,AllPublicationData!$B:$B,'Publication Table'!$C$4,AllPublicationData!$D:$D,'Publication Table'!O$7),
IF('Publication Table'!$C$5="Operations cancelled by patient",
SUMIFS(AllPublicationData!$G:$G,AllPublicationData!$A:$A,'Publication Table'!$B13,AllPublicationData!$B:$B,'Publication Table'!$C$4,AllPublicationData!$D:$D,'Publication Table'!O$7),
IF('Publication Table'!$C$5="Operations cancelled for clinical reasons",
SUMIFS(AllPublicationData!$G:$G,AllPublicationData!$A:$A,'Publication Table'!$B13,AllPublicationData!$B:$B,'Publication Table'!$C$4,AllPublicationData!$D:$D,'Publication Table'!O$7),
IF('Publication Table'!$C$5="Operations cancelled for non-clinical/capacity reasons",
SUMIFS(AllPublicationData!$G:$G,AllPublicationData!$A:$A,'Publication Table'!$B13,AllPublicationData!$B:$B,'Publication Table'!$C$4,AllPublicationData!$D:$D,'Publication Table'!O$7),
IF('Publication Table'!$C$5="Cancellations for other reasons",
SUMIFS(AllPublicationData!$G:$G,AllPublicationData!$A:$A,'Publication Table'!$B13,AllPublicationData!$B:$B,'Publication Table'!$C$4,AllPublicationData!$D:$D,'Publication Table'!O$7)))))))+
IF(AND($C$4="NHS Scotland",$C$5="Total Operations"),
SUMIFS(AllPublicationData!$E:$E,AllPublicationData!$A:$A,'Publication Table'!$B13,AllPublicationData!$B:$B,'Publication Table'!O$7),
IF(AND($C$4="NHS Scotland",$C$5="All Cancelled Operations"),
SUMIFS(AllPublicationData!$F:$F,AllPublicationData!$A:$A,'Publication Table'!$B13,AllPublicationData!$B:$B,'Publication Table'!O$7),
IF(AND($C$4="NHS Scotland",$C$5="Operations cancelled by patient"),
SUMIFS(AllPublicationData!$G:$G,AllPublicationData!$A:$A,'Publication Table'!$B13,AllPublicationData!$B:$B,'Publication Table'!O$7),
IF(AND($C$4="NHS Scotland",$C$5="Operations cancelled for clinical reasons"),
SUMIFS(AllPublicationData!$H:$H,AllPublicationData!$A:$A,'Publication Table'!$B13,AllPublicationData!$B:$B,'Publication Table'!O$7),
IF(AND($C$4="NHS Scotland",$C$5="Operations cancelled for non-clinical/capacity reasons"),
SUMIFS(AllPublicationData!$I:$I,AllPublicationData!$A:$A,'Publication Table'!$B13,AllPublicationData!$B:$B,'Publication Table'!O$7),
IF(AND($C$4="NHS Scotland",$C$5="Cancellations for other reasons"),
SUMIFS(AllPublicationData!$J:$J,AllPublicationData!$A:$A,'Publication Table'!$B13,AllPublicationData!$B:$B,'Publication Table'!O$7)))))))</f>
        <v>258</v>
      </c>
      <c r="P13" s="90">
        <f>IF($C$5="Total Operations",
SUMIFS(AllPublicationData!$E:$E,AllPublicationData!$A:$A,'Publication Table'!$B13,AllPublicationData!$B:$B,'Publication Table'!$C$4,AllPublicationData!$D:$D,'Publication Table'!P$7),
IF('Publication Table'!$C$5="All Cancelled Operations",
SUMIFS(AllPublicationData!$F:$F,AllPublicationData!$A:$A,'Publication Table'!$B13,AllPublicationData!$B:$B,'Publication Table'!$C$4,AllPublicationData!$D:$D,'Publication Table'!P$7),
IF('Publication Table'!$C$5="Operations cancelled by patient",
SUMIFS(AllPublicationData!$G:$G,AllPublicationData!$A:$A,'Publication Table'!$B13,AllPublicationData!$B:$B,'Publication Table'!$C$4,AllPublicationData!$D:$D,'Publication Table'!P$7),
IF('Publication Table'!$C$5="Operations cancelled for clinical reasons",
SUMIFS(AllPublicationData!$G:$G,AllPublicationData!$A:$A,'Publication Table'!$B13,AllPublicationData!$B:$B,'Publication Table'!$C$4,AllPublicationData!$D:$D,'Publication Table'!P$7),
IF('Publication Table'!$C$5="Operations cancelled for non-clinical/capacity reasons",
SUMIFS(AllPublicationData!$G:$G,AllPublicationData!$A:$A,'Publication Table'!$B13,AllPublicationData!$B:$B,'Publication Table'!$C$4,AllPublicationData!$D:$D,'Publication Table'!P$7),
IF('Publication Table'!$C$5="Cancellations for other reasons",
SUMIFS(AllPublicationData!$G:$G,AllPublicationData!$A:$A,'Publication Table'!$B13,AllPublicationData!$B:$B,'Publication Table'!$C$4,AllPublicationData!$D:$D,'Publication Table'!P$7)))))))+
IF(AND($C$4="NHS Scotland",$C$5="Total Operations"),
SUMIFS(AllPublicationData!$E:$E,AllPublicationData!$A:$A,'Publication Table'!$B13,AllPublicationData!$B:$B,'Publication Table'!P$7),
IF(AND($C$4="NHS Scotland",$C$5="All Cancelled Operations"),
SUMIFS(AllPublicationData!$F:$F,AllPublicationData!$A:$A,'Publication Table'!$B13,AllPublicationData!$B:$B,'Publication Table'!P$7),
IF(AND($C$4="NHS Scotland",$C$5="Operations cancelled by patient"),
SUMIFS(AllPublicationData!$G:$G,AllPublicationData!$A:$A,'Publication Table'!$B13,AllPublicationData!$B:$B,'Publication Table'!P$7),
IF(AND($C$4="NHS Scotland",$C$5="Operations cancelled for clinical reasons"),
SUMIFS(AllPublicationData!$H:$H,AllPublicationData!$A:$A,'Publication Table'!$B13,AllPublicationData!$B:$B,'Publication Table'!P$7),
IF(AND($C$4="NHS Scotland",$C$5="Operations cancelled for non-clinical/capacity reasons"),
SUMIFS(AllPublicationData!$I:$I,AllPublicationData!$A:$A,'Publication Table'!$B13,AllPublicationData!$B:$B,'Publication Table'!P$7),
IF(AND($C$4="NHS Scotland",$C$5="Cancellations for other reasons"),
SUMIFS(AllPublicationData!$J:$J,AllPublicationData!$A:$A,'Publication Table'!$B13,AllPublicationData!$B:$B,'Publication Table'!P$7)))))))</f>
        <v>164</v>
      </c>
      <c r="Q13" s="90">
        <f>IF($C$5="Total Operations",
SUMIFS(AllPublicationData!$E:$E,AllPublicationData!$A:$A,'Publication Table'!$B13,AllPublicationData!$B:$B,'Publication Table'!$C$4,AllPublicationData!$D:$D,'Publication Table'!Q$7),
IF('Publication Table'!$C$5="All Cancelled Operations",
SUMIFS(AllPublicationData!$F:$F,AllPublicationData!$A:$A,'Publication Table'!$B13,AllPublicationData!$B:$B,'Publication Table'!$C$4,AllPublicationData!$D:$D,'Publication Table'!Q$7),
IF('Publication Table'!$C$5="Operations cancelled by patient",
SUMIFS(AllPublicationData!$G:$G,AllPublicationData!$A:$A,'Publication Table'!$B13,AllPublicationData!$B:$B,'Publication Table'!$C$4,AllPublicationData!$D:$D,'Publication Table'!Q$7),
IF('Publication Table'!$C$5="Operations cancelled for clinical reasons",
SUMIFS(AllPublicationData!$G:$G,AllPublicationData!$A:$A,'Publication Table'!$B13,AllPublicationData!$B:$B,'Publication Table'!$C$4,AllPublicationData!$D:$D,'Publication Table'!Q$7),
IF('Publication Table'!$C$5="Operations cancelled for non-clinical/capacity reasons",
SUMIFS(AllPublicationData!$G:$G,AllPublicationData!$A:$A,'Publication Table'!$B13,AllPublicationData!$B:$B,'Publication Table'!$C$4,AllPublicationData!$D:$D,'Publication Table'!Q$7),
IF('Publication Table'!$C$5="Cancellations for other reasons",
SUMIFS(AllPublicationData!$G:$G,AllPublicationData!$A:$A,'Publication Table'!$B13,AllPublicationData!$B:$B,'Publication Table'!$C$4,AllPublicationData!$D:$D,'Publication Table'!Q$7)))))))+
IF(AND($C$4="NHS Scotland",$C$5="Total Operations"),
SUMIFS(AllPublicationData!$E:$E,AllPublicationData!$A:$A,'Publication Table'!$B13,AllPublicationData!$B:$B,'Publication Table'!Q$7),
IF(AND($C$4="NHS Scotland",$C$5="All Cancelled Operations"),
SUMIFS(AllPublicationData!$F:$F,AllPublicationData!$A:$A,'Publication Table'!$B13,AllPublicationData!$B:$B,'Publication Table'!Q$7),
IF(AND($C$4="NHS Scotland",$C$5="Operations cancelled by patient"),
SUMIFS(AllPublicationData!$G:$G,AllPublicationData!$A:$A,'Publication Table'!$B13,AllPublicationData!$B:$B,'Publication Table'!Q$7),
IF(AND($C$4="NHS Scotland",$C$5="Operations cancelled for clinical reasons"),
SUMIFS(AllPublicationData!$H:$H,AllPublicationData!$A:$A,'Publication Table'!$B13,AllPublicationData!$B:$B,'Publication Table'!Q$7),
IF(AND($C$4="NHS Scotland",$C$5="Operations cancelled for non-clinical/capacity reasons"),
SUMIFS(AllPublicationData!$I:$I,AllPublicationData!$A:$A,'Publication Table'!$B13,AllPublicationData!$B:$B,'Publication Table'!Q$7),
IF(AND($C$4="NHS Scotland",$C$5="Cancellations for other reasons"),
SUMIFS(AllPublicationData!$J:$J,AllPublicationData!$A:$A,'Publication Table'!$B13,AllPublicationData!$B:$B,'Publication Table'!Q$7)))))))</f>
        <v>1347</v>
      </c>
      <c r="R13" s="90">
        <f>IF($C$5="Total Operations",
SUMIFS(AllPublicationData!$E:$E,AllPublicationData!$A:$A,'Publication Table'!$B13,AllPublicationData!$B:$B,'Publication Table'!$C$4,AllPublicationData!$D:$D,'Publication Table'!R$7),
IF('Publication Table'!$C$5="All Cancelled Operations",
SUMIFS(AllPublicationData!$F:$F,AllPublicationData!$A:$A,'Publication Table'!$B13,AllPublicationData!$B:$B,'Publication Table'!$C$4,AllPublicationData!$D:$D,'Publication Table'!R$7),
IF('Publication Table'!$C$5="Operations cancelled by patient",
SUMIFS(AllPublicationData!$G:$G,AllPublicationData!$A:$A,'Publication Table'!$B13,AllPublicationData!$B:$B,'Publication Table'!$C$4,AllPublicationData!$D:$D,'Publication Table'!R$7),
IF('Publication Table'!$C$5="Operations cancelled for clinical reasons",
SUMIFS(AllPublicationData!$G:$G,AllPublicationData!$A:$A,'Publication Table'!$B13,AllPublicationData!$B:$B,'Publication Table'!$C$4,AllPublicationData!$D:$D,'Publication Table'!R$7),
IF('Publication Table'!$C$5="Operations cancelled for non-clinical/capacity reasons",
SUMIFS(AllPublicationData!$G:$G,AllPublicationData!$A:$A,'Publication Table'!$B13,AllPublicationData!$B:$B,'Publication Table'!$C$4,AllPublicationData!$D:$D,'Publication Table'!R$7),
IF('Publication Table'!$C$5="Cancellations for other reasons",
SUMIFS(AllPublicationData!$G:$G,AllPublicationData!$A:$A,'Publication Table'!$B13,AllPublicationData!$B:$B,'Publication Table'!$C$4,AllPublicationData!$D:$D,'Publication Table'!R$7)))))))+
IF(AND($C$4="NHS Scotland",$C$5="Total Operations"),
SUMIFS(AllPublicationData!$E:$E,AllPublicationData!$A:$A,'Publication Table'!$B13,AllPublicationData!$B:$B,'Publication Table'!R$7),
IF(AND($C$4="NHS Scotland",$C$5="All Cancelled Operations"),
SUMIFS(AllPublicationData!$F:$F,AllPublicationData!$A:$A,'Publication Table'!$B13,AllPublicationData!$B:$B,'Publication Table'!R$7),
IF(AND($C$4="NHS Scotland",$C$5="Operations cancelled by patient"),
SUMIFS(AllPublicationData!$G:$G,AllPublicationData!$A:$A,'Publication Table'!$B13,AllPublicationData!$B:$B,'Publication Table'!R$7),
IF(AND($C$4="NHS Scotland",$C$5="Operations cancelled for clinical reasons"),
SUMIFS(AllPublicationData!$H:$H,AllPublicationData!$A:$A,'Publication Table'!$B13,AllPublicationData!$B:$B,'Publication Table'!R$7),
IF(AND($C$4="NHS Scotland",$C$5="Operations cancelled for non-clinical/capacity reasons"),
SUMIFS(AllPublicationData!$I:$I,AllPublicationData!$A:$A,'Publication Table'!$B13,AllPublicationData!$B:$B,'Publication Table'!R$7),
IF(AND($C$4="NHS Scotland",$C$5="Cancellations for other reasons"),
SUMIFS(AllPublicationData!$J:$J,AllPublicationData!$A:$A,'Publication Table'!$B13,AllPublicationData!$B:$B,'Publication Table'!R$7)))))))</f>
        <v>76</v>
      </c>
    </row>
    <row r="14" spans="1:30" x14ac:dyDescent="0.35">
      <c r="B14" s="89">
        <v>45231</v>
      </c>
      <c r="C14" s="81">
        <f>IF($C$5="Total Operations",
SUMIFS(AllPublicationData!$E:$E,AllPublicationData!$A:$A,'Publication Table'!$B14,AllPublicationData!$B:$B,'Publication Table'!$C$4),
IF('Publication Table'!$C$5="All Cancelled Operations",
SUMIFS(AllPublicationData!$F:$F,AllPublicationData!$A:$A,'Publication Table'!$B14,AllPublicationData!$B:$B,'Publication Table'!$C$4),
IF('Publication Table'!$C$5="Operations cancelled by patient",
SUMIFS(AllPublicationData!$G:$G,AllPublicationData!$A:$A,'Publication Table'!$B14,AllPublicationData!$B:$B,'Publication Table'!$C$4),
IF('Publication Table'!$C$5="Operations cancelled for clinical reasons",
SUMIFS(AllPublicationData!$H:$H,AllPublicationData!$A:$A,'Publication Table'!$B14,AllPublicationData!$B:$B,'Publication Table'!$C$4),
IF('Publication Table'!$C$5="Operations cancelled for non-clinical/capacity reasons",
SUMIFS(AllPublicationData!$I:$I,AllPublicationData!$A:$A,'Publication Table'!$B14,AllPublicationData!$B:$B,'Publication Table'!$C$4),
IF('Publication Table'!$C$5="Cancellations for other reasons",
SUMIFS(AllPublicationData!$J:$J,AllPublicationData!$A:$A,'Publication Table'!$B14,AllPublicationData!$B:$B,'Publication Table'!$C$4)))))))+
IF(AND($C$4="NHS Scotland",$C$5="Total Operations"),
SUMIFS(AllPublicationData!$E:$E,AllPublicationData!$A:$A,'Publication Table'!$B14),
IF(AND($C$4="NHS Scotland",$C$5="All Cancelled Operations"),
SUMIFS(AllPublicationData!$F:$F,AllPublicationData!$A:$A,'Publication Table'!$B14),
IF(AND($C$4="NHS Scotland",$C$5="Operations cancelled by patient"),
SUMIFS(AllPublicationData!$G:$G,AllPublicationData!$A:$A,'Publication Table'!$B14),
IF(AND($C$4="NHS Scotland",$C$5="Operations cancelled for clinical reasons"),
SUMIFS(AllPublicationData!$H:$H,AllPublicationData!$A:$A,'Publication Table'!$B14),
IF(AND($C$4="NHS Scotland",$C$5="Operations cancelled for non-clinical/capacity reasons"),
SUMIFS(AllPublicationData!$I:$I,AllPublicationData!$A:$A,'Publication Table'!$B14),
IF(AND($C$4="NHS Scotland",$C$5="Cancellations for other reasons"),
SUMIFS(AllPublicationData!$J:$J,AllPublicationData!$A:$A,'Publication Table'!$B14)))))))</f>
        <v>25922</v>
      </c>
      <c r="D14" s="90">
        <f>IF($C$5="Total Operations",
SUMIFS(AllPublicationData!$E:$E,AllPublicationData!$A:$A,'Publication Table'!$B14,AllPublicationData!$B:$B,'Publication Table'!$C$4,AllPublicationData!$D:$D,'Publication Table'!D$7),
IF('Publication Table'!$C$5="All Cancelled Operations",
SUMIFS(AllPublicationData!$F:$F,AllPublicationData!$A:$A,'Publication Table'!$B14,AllPublicationData!$B:$B,'Publication Table'!$C$4,AllPublicationData!$D:$D,'Publication Table'!D$7),
IF('Publication Table'!$C$5="Operations cancelled by patient",
SUMIFS(AllPublicationData!$G:$G,AllPublicationData!$A:$A,'Publication Table'!$B14,AllPublicationData!$B:$B,'Publication Table'!$C$4,AllPublicationData!$D:$D,'Publication Table'!D$7),
IF('Publication Table'!$C$5="Operations cancelled for clinical reasons",
SUMIFS(AllPublicationData!$H:$H,AllPublicationData!$A:$A,'Publication Table'!$B14,AllPublicationData!$B:$B,'Publication Table'!$C$4,AllPublicationData!$D:$D,'Publication Table'!D$7),
IF('Publication Table'!$C$5="Operations cancelled for non-clinical/capacity reasons",
SUMIFS(AllPublicationData!$I:$I,AllPublicationData!$A:$A,'Publication Table'!$B14,AllPublicationData!$B:$B,'Publication Table'!$C$4,AllPublicationData!$D:$D,'Publication Table'!D$7),
IF('Publication Table'!$C$5="Cancellations for other reasons",
SUMIFS(AllPublicationData!$J:$J,AllPublicationData!$A:$A,'Publication Table'!$B14,AllPublicationData!$B:$B,'Publication Table'!$C$4,AllPublicationData!$D:$D,'Publication Table'!D$7)))))))+
IF(AND($C$4="NHS Scotland",$C$5="Total Operations"),
SUMIFS(AllPublicationData!$E:$E,AllPublicationData!$A:$A,'Publication Table'!$B14,AllPublicationData!$B:$B,'Publication Table'!D$7),
IF(AND($C$4="NHS Scotland",$C$5="All Cancelled Operations"),
SUMIFS(AllPublicationData!$F:$F,AllPublicationData!$A:$A,'Publication Table'!$B14,AllPublicationData!$B:$B,'Publication Table'!D$7),
IF(AND($C$4="NHS Scotland",$C$5="Operations cancelled by patient"),
SUMIFS(AllPublicationData!$G:$G,AllPublicationData!$A:$A,'Publication Table'!$B14,AllPublicationData!$B:$B,'Publication Table'!D$7),
IF(AND($C$4="NHS Scotland",$C$5="Operations cancelled for clinical reasons"),
SUMIFS(AllPublicationData!$H:$H,AllPublicationData!$A:$A,'Publication Table'!$B14,AllPublicationData!$B:$B,'Publication Table'!D$7),
IF(AND($C$4="NHS Scotland",$C$5="Operations cancelled for non-clinical/capacity reasons"),
SUMIFS(AllPublicationData!$I:$I,AllPublicationData!$A:$A,'Publication Table'!$B14,AllPublicationData!$B:$B,'Publication Table'!D$7),
IF(AND($C$4="NHS Scotland",$C$5="Cancellations for other reasons"),
SUMIFS(AllPublicationData!$J:$J,AllPublicationData!$A:$A,'Publication Table'!$B14,AllPublicationData!$B:$B,'Publication Table'!D$7)))))))</f>
        <v>2583</v>
      </c>
      <c r="E14" s="90">
        <f>IF($C$5="Total Operations",
SUMIFS(AllPublicationData!$E:$E,AllPublicationData!$A:$A,'Publication Table'!$B14,AllPublicationData!$B:$B,'Publication Table'!$C$4,AllPublicationData!$D:$D,'Publication Table'!E$7),
IF('Publication Table'!$C$5="All Cancelled Operations",
SUMIFS(AllPublicationData!$F:$F,AllPublicationData!$A:$A,'Publication Table'!$B14,AllPublicationData!$B:$B,'Publication Table'!$C$4,AllPublicationData!$D:$D,'Publication Table'!E$7),
IF('Publication Table'!$C$5="Operations cancelled by patient",
SUMIFS(AllPublicationData!$G:$G,AllPublicationData!$A:$A,'Publication Table'!$B14,AllPublicationData!$B:$B,'Publication Table'!$C$4,AllPublicationData!$D:$D,'Publication Table'!E$7),
IF('Publication Table'!$C$5="Operations cancelled for clinical reasons",
SUMIFS(AllPublicationData!$H:$H,AllPublicationData!$A:$A,'Publication Table'!$B14,AllPublicationData!$B:$B,'Publication Table'!$C$4,AllPublicationData!$D:$D,'Publication Table'!E$7),
IF('Publication Table'!$C$5="Operations cancelled for non-clinical/capacity reasons",
SUMIFS(AllPublicationData!$I:$I,AllPublicationData!$A:$A,'Publication Table'!$B14,AllPublicationData!$B:$B,'Publication Table'!$C$4,AllPublicationData!$D:$D,'Publication Table'!E$7),
IF('Publication Table'!$C$5="Cancellations for other reasons",
SUMIFS(AllPublicationData!$J:$J,AllPublicationData!$A:$A,'Publication Table'!$B14,AllPublicationData!$B:$B,'Publication Table'!$C$4,AllPublicationData!$D:$D,'Publication Table'!E$7)))))))+
IF(AND($C$4="NHS Scotland",$C$5="Total Operations"),
SUMIFS(AllPublicationData!$E:$E,AllPublicationData!$A:$A,'Publication Table'!$B14,AllPublicationData!$B:$B,'Publication Table'!E$7),
IF(AND($C$4="NHS Scotland",$C$5="All Cancelled Operations"),
SUMIFS(AllPublicationData!$F:$F,AllPublicationData!$A:$A,'Publication Table'!$B14,AllPublicationData!$B:$B,'Publication Table'!E$7),
IF(AND($C$4="NHS Scotland",$C$5="Operations cancelled by patient"),
SUMIFS(AllPublicationData!$G:$G,AllPublicationData!$A:$A,'Publication Table'!$B14,AllPublicationData!$B:$B,'Publication Table'!E$7),
IF(AND($C$4="NHS Scotland",$C$5="Operations cancelled for clinical reasons"),
SUMIFS(AllPublicationData!$H:$H,AllPublicationData!$A:$A,'Publication Table'!$B14,AllPublicationData!$B:$B,'Publication Table'!E$7),
IF(AND($C$4="NHS Scotland",$C$5="Operations cancelled for non-clinical/capacity reasons"),
SUMIFS(AllPublicationData!$I:$I,AllPublicationData!$A:$A,'Publication Table'!$B14,AllPublicationData!$B:$B,'Publication Table'!E$7),
IF(AND($C$4="NHS Scotland",$C$5="Cancellations for other reasons"),
SUMIFS(AllPublicationData!$J:$J,AllPublicationData!$A:$A,'Publication Table'!$B14,AllPublicationData!$B:$B,'Publication Table'!E$7)))))))</f>
        <v>1514</v>
      </c>
      <c r="F14" s="90">
        <f>IF($C$5="Total Operations",
SUMIFS(AllPublicationData!$E:$E,AllPublicationData!$A:$A,'Publication Table'!$B14,AllPublicationData!$B:$B,'Publication Table'!$C$4,AllPublicationData!$D:$D,'Publication Table'!F$7),
IF('Publication Table'!$C$5="All Cancelled Operations",
SUMIFS(AllPublicationData!$F:$F,AllPublicationData!$A:$A,'Publication Table'!$B14,AllPublicationData!$B:$B,'Publication Table'!$C$4,AllPublicationData!$D:$D,'Publication Table'!F$7),
IF('Publication Table'!$C$5="Operations cancelled by patient",
SUMIFS(AllPublicationData!$G:$G,AllPublicationData!$A:$A,'Publication Table'!$B14,AllPublicationData!$B:$B,'Publication Table'!$C$4,AllPublicationData!$D:$D,'Publication Table'!F$7),
IF('Publication Table'!$C$5="Operations cancelled for clinical reasons",
SUMIFS(AllPublicationData!$H:$H,AllPublicationData!$A:$A,'Publication Table'!$B14,AllPublicationData!$B:$B,'Publication Table'!$C$4,AllPublicationData!$D:$D,'Publication Table'!F$7),
IF('Publication Table'!$C$5="Operations cancelled for non-clinical/capacity reasons",
SUMIFS(AllPublicationData!$I:$I,AllPublicationData!$A:$A,'Publication Table'!$B14,AllPublicationData!$B:$B,'Publication Table'!$C$4,AllPublicationData!$D:$D,'Publication Table'!F$7),
IF('Publication Table'!$C$5="Cancellations for other reasons",
SUMIFS(AllPublicationData!$J:$J,AllPublicationData!$A:$A,'Publication Table'!$B14,AllPublicationData!$B:$B,'Publication Table'!$C$4,AllPublicationData!$D:$D,'Publication Table'!F$7)))))))+
IF(AND($C$4="NHS Scotland",$C$5="Total Operations"),
SUMIFS(AllPublicationData!$E:$E,AllPublicationData!$A:$A,'Publication Table'!$B14,AllPublicationData!$B:$B,'Publication Table'!F$7),
IF(AND($C$4="NHS Scotland",$C$5="All Cancelled Operations"),
SUMIFS(AllPublicationData!$F:$F,AllPublicationData!$A:$A,'Publication Table'!$B14,AllPublicationData!$B:$B,'Publication Table'!F$7),
IF(AND($C$4="NHS Scotland",$C$5="Operations cancelled by patient"),
SUMIFS(AllPublicationData!$G:$G,AllPublicationData!$A:$A,'Publication Table'!$B14,AllPublicationData!$B:$B,'Publication Table'!F$7),
IF(AND($C$4="NHS Scotland",$C$5="Operations cancelled for clinical reasons"),
SUMIFS(AllPublicationData!$H:$H,AllPublicationData!$A:$A,'Publication Table'!$B14,AllPublicationData!$B:$B,'Publication Table'!F$7),
IF(AND($C$4="NHS Scotland",$C$5="Operations cancelled for non-clinical/capacity reasons"),
SUMIFS(AllPublicationData!$I:$I,AllPublicationData!$A:$A,'Publication Table'!$B14,AllPublicationData!$B:$B,'Publication Table'!F$7),
IF(AND($C$4="NHS Scotland",$C$5="Cancellations for other reasons"),
SUMIFS(AllPublicationData!$J:$J,AllPublicationData!$A:$A,'Publication Table'!$B14,AllPublicationData!$B:$B,'Publication Table'!F$7)))))))</f>
        <v>340</v>
      </c>
      <c r="G14" s="90">
        <f>IF($C$5="Total Operations",
SUMIFS(AllPublicationData!$E:$E,AllPublicationData!$A:$A,'Publication Table'!$B14,AllPublicationData!$B:$B,'Publication Table'!$C$4,AllPublicationData!$D:$D,'Publication Table'!G$7),
IF('Publication Table'!$C$5="All Cancelled Operations",
SUMIFS(AllPublicationData!$F:$F,AllPublicationData!$A:$A,'Publication Table'!$B14,AllPublicationData!$B:$B,'Publication Table'!$C$4,AllPublicationData!$D:$D,'Publication Table'!G$7),
IF('Publication Table'!$C$5="Operations cancelled by patient",
SUMIFS(AllPublicationData!$G:$G,AllPublicationData!$A:$A,'Publication Table'!$B14,AllPublicationData!$B:$B,'Publication Table'!$C$4,AllPublicationData!$D:$D,'Publication Table'!G$7),
IF('Publication Table'!$C$5="Operations cancelled for clinical reasons",
SUMIFS(AllPublicationData!$H:$H,AllPublicationData!$A:$A,'Publication Table'!$B14,AllPublicationData!$B:$B,'Publication Table'!$C$4,AllPublicationData!$D:$D,'Publication Table'!G$7),
IF('Publication Table'!$C$5="Operations cancelled for non-clinical/capacity reasons",
SUMIFS(AllPublicationData!$I:$I,AllPublicationData!$A:$A,'Publication Table'!$B14,AllPublicationData!$B:$B,'Publication Table'!$C$4,AllPublicationData!$D:$D,'Publication Table'!G$7),
IF('Publication Table'!$C$5="Cancellations for other reasons",
SUMIFS(AllPublicationData!$J:$J,AllPublicationData!$A:$A,'Publication Table'!$B14,AllPublicationData!$B:$B,'Publication Table'!$C$4,AllPublicationData!$D:$D,'Publication Table'!G$7)))))))+
IF(AND($C$4="NHS Scotland",$C$5="Total Operations"),
SUMIFS(AllPublicationData!$E:$E,AllPublicationData!$A:$A,'Publication Table'!$B14,AllPublicationData!$B:$B,'Publication Table'!G$7),
IF(AND($C$4="NHS Scotland",$C$5="All Cancelled Operations"),
SUMIFS(AllPublicationData!$F:$F,AllPublicationData!$A:$A,'Publication Table'!$B14,AllPublicationData!$B:$B,'Publication Table'!G$7),
IF(AND($C$4="NHS Scotland",$C$5="Operations cancelled by patient"),
SUMIFS(AllPublicationData!$G:$G,AllPublicationData!$A:$A,'Publication Table'!$B14,AllPublicationData!$B:$B,'Publication Table'!G$7),
IF(AND($C$4="NHS Scotland",$C$5="Operations cancelled for clinical reasons"),
SUMIFS(AllPublicationData!$H:$H,AllPublicationData!$A:$A,'Publication Table'!$B14,AllPublicationData!$B:$B,'Publication Table'!G$7),
IF(AND($C$4="NHS Scotland",$C$5="Operations cancelled for non-clinical/capacity reasons"),
SUMIFS(AllPublicationData!$I:$I,AllPublicationData!$A:$A,'Publication Table'!$B14,AllPublicationData!$B:$B,'Publication Table'!G$7),
IF(AND($C$4="NHS Scotland",$C$5="Cancellations for other reasons"),
SUMIFS(AllPublicationData!$J:$J,AllPublicationData!$A:$A,'Publication Table'!$B14,AllPublicationData!$B:$B,'Publication Table'!G$7)))))))</f>
        <v>1559</v>
      </c>
      <c r="H14" s="90">
        <f>IF($C$5="Total Operations",
SUMIFS(AllPublicationData!$E:$E,AllPublicationData!$A:$A,'Publication Table'!$B14,AllPublicationData!$B:$B,'Publication Table'!$C$4,AllPublicationData!$D:$D,'Publication Table'!H$7),
IF('Publication Table'!$C$5="All Cancelled Operations",
SUMIFS(AllPublicationData!$F:$F,AllPublicationData!$A:$A,'Publication Table'!$B14,AllPublicationData!$B:$B,'Publication Table'!$C$4,AllPublicationData!$D:$D,'Publication Table'!H$7),
IF('Publication Table'!$C$5="Operations cancelled by patient",
SUMIFS(AllPublicationData!$G:$G,AllPublicationData!$A:$A,'Publication Table'!$B14,AllPublicationData!$B:$B,'Publication Table'!$C$4,AllPublicationData!$D:$D,'Publication Table'!H$7),
IF('Publication Table'!$C$5="Operations cancelled for clinical reasons",
SUMIFS(AllPublicationData!$H:$H,AllPublicationData!$A:$A,'Publication Table'!$B14,AllPublicationData!$B:$B,'Publication Table'!$C$4,AllPublicationData!$D:$D,'Publication Table'!H$7),
IF('Publication Table'!$C$5="Operations cancelled for non-clinical/capacity reasons",
SUMIFS(AllPublicationData!$I:$I,AllPublicationData!$A:$A,'Publication Table'!$B14,AllPublicationData!$B:$B,'Publication Table'!$C$4,AllPublicationData!$D:$D,'Publication Table'!H$7),
IF('Publication Table'!$C$5="Cancellations for other reasons",
SUMIFS(AllPublicationData!$J:$J,AllPublicationData!$A:$A,'Publication Table'!$B14,AllPublicationData!$B:$B,'Publication Table'!$C$4,AllPublicationData!$D:$D,'Publication Table'!H$7)))))))+
IF(AND($C$4="NHS Scotland",$C$5="Total Operations"),
SUMIFS(AllPublicationData!$E:$E,AllPublicationData!$A:$A,'Publication Table'!$B14,AllPublicationData!$B:$B,'Publication Table'!H$7),
IF(AND($C$4="NHS Scotland",$C$5="All Cancelled Operations"),
SUMIFS(AllPublicationData!$F:$F,AllPublicationData!$A:$A,'Publication Table'!$B14,AllPublicationData!$B:$B,'Publication Table'!H$7),
IF(AND($C$4="NHS Scotland",$C$5="Operations cancelled by patient"),
SUMIFS(AllPublicationData!$G:$G,AllPublicationData!$A:$A,'Publication Table'!$B14,AllPublicationData!$B:$B,'Publication Table'!H$7),
IF(AND($C$4="NHS Scotland",$C$5="Operations cancelled for clinical reasons"),
SUMIFS(AllPublicationData!$H:$H,AllPublicationData!$A:$A,'Publication Table'!$B14,AllPublicationData!$B:$B,'Publication Table'!H$7),
IF(AND($C$4="NHS Scotland",$C$5="Operations cancelled for non-clinical/capacity reasons"),
SUMIFS(AllPublicationData!$I:$I,AllPublicationData!$A:$A,'Publication Table'!$B14,AllPublicationData!$B:$B,'Publication Table'!H$7),
IF(AND($C$4="NHS Scotland",$C$5="Cancellations for other reasons"),
SUMIFS(AllPublicationData!$J:$J,AllPublicationData!$A:$A,'Publication Table'!$B14,AllPublicationData!$B:$B,'Publication Table'!H$7)))))))</f>
        <v>1436</v>
      </c>
      <c r="I14" s="90">
        <f>IF($C$5="Total Operations",
SUMIFS(AllPublicationData!$E:$E,AllPublicationData!$A:$A,'Publication Table'!$B14,AllPublicationData!$B:$B,'Publication Table'!$C$4,AllPublicationData!$D:$D,'Publication Table'!I$7),
IF('Publication Table'!$C$5="All Cancelled Operations",
SUMIFS(AllPublicationData!$F:$F,AllPublicationData!$A:$A,'Publication Table'!$B14,AllPublicationData!$B:$B,'Publication Table'!$C$4,AllPublicationData!$D:$D,'Publication Table'!I$7),
IF('Publication Table'!$C$5="Operations cancelled by patient",
SUMIFS(AllPublicationData!$G:$G,AllPublicationData!$A:$A,'Publication Table'!$B14,AllPublicationData!$B:$B,'Publication Table'!$C$4,AllPublicationData!$D:$D,'Publication Table'!I$7),
IF('Publication Table'!$C$5="Operations cancelled for clinical reasons",
SUMIFS(AllPublicationData!$H:$H,AllPublicationData!$A:$A,'Publication Table'!$B14,AllPublicationData!$B:$B,'Publication Table'!$C$4,AllPublicationData!$D:$D,'Publication Table'!I$7),
IF('Publication Table'!$C$5="Operations cancelled for non-clinical/capacity reasons",
SUMIFS(AllPublicationData!$I:$I,AllPublicationData!$A:$A,'Publication Table'!$B14,AllPublicationData!$B:$B,'Publication Table'!$C$4,AllPublicationData!$D:$D,'Publication Table'!I$7),
IF('Publication Table'!$C$5="Cancellations for other reasons",
SUMIFS(AllPublicationData!$J:$J,AllPublicationData!$A:$A,'Publication Table'!$B14,AllPublicationData!$B:$B,'Publication Table'!$C$4,AllPublicationData!$D:$D,'Publication Table'!I$7)))))))+
IF(AND($C$4="NHS Scotland",$C$5="Total Operations"),
SUMIFS(AllPublicationData!$E:$E,AllPublicationData!$A:$A,'Publication Table'!$B14,AllPublicationData!$B:$B,'Publication Table'!I$7),
IF(AND($C$4="NHS Scotland",$C$5="All Cancelled Operations"),
SUMIFS(AllPublicationData!$F:$F,AllPublicationData!$A:$A,'Publication Table'!$B14,AllPublicationData!$B:$B,'Publication Table'!I$7),
IF(AND($C$4="NHS Scotland",$C$5="Operations cancelled by patient"),
SUMIFS(AllPublicationData!$G:$G,AllPublicationData!$A:$A,'Publication Table'!$B14,AllPublicationData!$B:$B,'Publication Table'!I$7),
IF(AND($C$4="NHS Scotland",$C$5="Operations cancelled for clinical reasons"),
SUMIFS(AllPublicationData!$H:$H,AllPublicationData!$A:$A,'Publication Table'!$B14,AllPublicationData!$B:$B,'Publication Table'!I$7),
IF(AND($C$4="NHS Scotland",$C$5="Operations cancelled for non-clinical/capacity reasons"),
SUMIFS(AllPublicationData!$I:$I,AllPublicationData!$A:$A,'Publication Table'!$B14,AllPublicationData!$B:$B,'Publication Table'!I$7),
IF(AND($C$4="NHS Scotland",$C$5="Cancellations for other reasons"),
SUMIFS(AllPublicationData!$J:$J,AllPublicationData!$A:$A,'Publication Table'!$B14,AllPublicationData!$B:$B,'Publication Table'!I$7)))))))</f>
        <v>1075</v>
      </c>
      <c r="J14" s="90">
        <f>IF($C$5="Total Operations",
SUMIFS(AllPublicationData!$E:$E,AllPublicationData!$A:$A,'Publication Table'!$B14,AllPublicationData!$B:$B,'Publication Table'!$C$4,AllPublicationData!$D:$D,'Publication Table'!J$7),
IF('Publication Table'!$C$5="All Cancelled Operations",
SUMIFS(AllPublicationData!$F:$F,AllPublicationData!$A:$A,'Publication Table'!$B14,AllPublicationData!$B:$B,'Publication Table'!$C$4,AllPublicationData!$D:$D,'Publication Table'!J$7),
IF('Publication Table'!$C$5="Operations cancelled by patient",
SUMIFS(AllPublicationData!$G:$G,AllPublicationData!$A:$A,'Publication Table'!$B14,AllPublicationData!$B:$B,'Publication Table'!$C$4,AllPublicationData!$D:$D,'Publication Table'!J$7),
IF('Publication Table'!$C$5="Operations cancelled for clinical reasons",
SUMIFS(AllPublicationData!$H:$H,AllPublicationData!$A:$A,'Publication Table'!$B14,AllPublicationData!$B:$B,'Publication Table'!$C$4,AllPublicationData!$D:$D,'Publication Table'!J$7),
IF('Publication Table'!$C$5="Operations cancelled for non-clinical/capacity reasons",
SUMIFS(AllPublicationData!$I:$I,AllPublicationData!$A:$A,'Publication Table'!$B14,AllPublicationData!$B:$B,'Publication Table'!$C$4,AllPublicationData!$D:$D,'Publication Table'!J$7),
IF('Publication Table'!$C$5="Cancellations for other reasons",
SUMIFS(AllPublicationData!$J:$J,AllPublicationData!$A:$A,'Publication Table'!$B14,AllPublicationData!$B:$B,'Publication Table'!$C$4,AllPublicationData!$D:$D,'Publication Table'!J$7)))))))+
IF(AND($C$4="NHS Scotland",$C$5="Total Operations"),
SUMIFS(AllPublicationData!$E:$E,AllPublicationData!$A:$A,'Publication Table'!$B14,AllPublicationData!$B:$B,'Publication Table'!J$7),
IF(AND($C$4="NHS Scotland",$C$5="All Cancelled Operations"),
SUMIFS(AllPublicationData!$F:$F,AllPublicationData!$A:$A,'Publication Table'!$B14,AllPublicationData!$B:$B,'Publication Table'!J$7),
IF(AND($C$4="NHS Scotland",$C$5="Operations cancelled by patient"),
SUMIFS(AllPublicationData!$G:$G,AllPublicationData!$A:$A,'Publication Table'!$B14,AllPublicationData!$B:$B,'Publication Table'!J$7),
IF(AND($C$4="NHS Scotland",$C$5="Operations cancelled for clinical reasons"),
SUMIFS(AllPublicationData!$H:$H,AllPublicationData!$A:$A,'Publication Table'!$B14,AllPublicationData!$B:$B,'Publication Table'!J$7),
IF(AND($C$4="NHS Scotland",$C$5="Operations cancelled for non-clinical/capacity reasons"),
SUMIFS(AllPublicationData!$I:$I,AllPublicationData!$A:$A,'Publication Table'!$B14,AllPublicationData!$B:$B,'Publication Table'!J$7),
IF(AND($C$4="NHS Scotland",$C$5="Cancellations for other reasons"),
SUMIFS(AllPublicationData!$J:$J,AllPublicationData!$A:$A,'Publication Table'!$B14,AllPublicationData!$B:$B,'Publication Table'!J$7)))))))</f>
        <v>2057</v>
      </c>
      <c r="K14" s="90">
        <f>IF($C$5="Total Operations",
SUMIFS(AllPublicationData!$E:$E,AllPublicationData!$A:$A,'Publication Table'!$B14,AllPublicationData!$B:$B,'Publication Table'!$C$4,AllPublicationData!$D:$D,'Publication Table'!K$7),
IF('Publication Table'!$C$5="All Cancelled Operations",
SUMIFS(AllPublicationData!$F:$F,AllPublicationData!$A:$A,'Publication Table'!$B14,AllPublicationData!$B:$B,'Publication Table'!$C$4,AllPublicationData!$D:$D,'Publication Table'!K$7),
IF('Publication Table'!$C$5="Operations cancelled by patient",
SUMIFS(AllPublicationData!$G:$G,AllPublicationData!$A:$A,'Publication Table'!$B14,AllPublicationData!$B:$B,'Publication Table'!$C$4,AllPublicationData!$D:$D,'Publication Table'!K$7),
IF('Publication Table'!$C$5="Operations cancelled for clinical reasons",
SUMIFS(AllPublicationData!$H:$H,AllPublicationData!$A:$A,'Publication Table'!$B14,AllPublicationData!$B:$B,'Publication Table'!$C$4,AllPublicationData!$D:$D,'Publication Table'!K$7),
IF('Publication Table'!$C$5="Operations cancelled for non-clinical/capacity reasons",
SUMIFS(AllPublicationData!$I:$I,AllPublicationData!$A:$A,'Publication Table'!$B14,AllPublicationData!$B:$B,'Publication Table'!$C$4,AllPublicationData!$D:$D,'Publication Table'!K$7),
IF('Publication Table'!$C$5="Cancellations for other reasons",
SUMIFS(AllPublicationData!$J:$J,AllPublicationData!$A:$A,'Publication Table'!$B14,AllPublicationData!$B:$B,'Publication Table'!$C$4,AllPublicationData!$D:$D,'Publication Table'!K$7)))))))+
IF(AND($C$4="NHS Scotland",$C$5="Total Operations"),
SUMIFS(AllPublicationData!$E:$E,AllPublicationData!$A:$A,'Publication Table'!$B14,AllPublicationData!$B:$B,'Publication Table'!K$7),
IF(AND($C$4="NHS Scotland",$C$5="All Cancelled Operations"),
SUMIFS(AllPublicationData!$F:$F,AllPublicationData!$A:$A,'Publication Table'!$B14,AllPublicationData!$B:$B,'Publication Table'!K$7),
IF(AND($C$4="NHS Scotland",$C$5="Operations cancelled by patient"),
SUMIFS(AllPublicationData!$G:$G,AllPublicationData!$A:$A,'Publication Table'!$B14,AllPublicationData!$B:$B,'Publication Table'!K$7),
IF(AND($C$4="NHS Scotland",$C$5="Operations cancelled for clinical reasons"),
SUMIFS(AllPublicationData!$H:$H,AllPublicationData!$A:$A,'Publication Table'!$B14,AllPublicationData!$B:$B,'Publication Table'!K$7),
IF(AND($C$4="NHS Scotland",$C$5="Operations cancelled for non-clinical/capacity reasons"),
SUMIFS(AllPublicationData!$I:$I,AllPublicationData!$A:$A,'Publication Table'!$B14,AllPublicationData!$B:$B,'Publication Table'!K$7),
IF(AND($C$4="NHS Scotland",$C$5="Cancellations for other reasons"),
SUMIFS(AllPublicationData!$J:$J,AllPublicationData!$A:$A,'Publication Table'!$B14,AllPublicationData!$B:$B,'Publication Table'!K$7)))))))</f>
        <v>5688</v>
      </c>
      <c r="L14" s="90">
        <f>IF($C$5="Total Operations",
SUMIFS(AllPublicationData!$E:$E,AllPublicationData!$A:$A,'Publication Table'!$B14,AllPublicationData!$B:$B,'Publication Table'!$C$4,AllPublicationData!$D:$D,'Publication Table'!L$7),
IF('Publication Table'!$C$5="All Cancelled Operations",
SUMIFS(AllPublicationData!$F:$F,AllPublicationData!$A:$A,'Publication Table'!$B14,AllPublicationData!$B:$B,'Publication Table'!$C$4,AllPublicationData!$D:$D,'Publication Table'!L$7),
IF('Publication Table'!$C$5="Operations cancelled by patient",
SUMIFS(AllPublicationData!$G:$G,AllPublicationData!$A:$A,'Publication Table'!$B14,AllPublicationData!$B:$B,'Publication Table'!$C$4,AllPublicationData!$D:$D,'Publication Table'!L$7),
IF('Publication Table'!$C$5="Operations cancelled for clinical reasons",
SUMIFS(AllPublicationData!$H:$H,AllPublicationData!$A:$A,'Publication Table'!$B14,AllPublicationData!$B:$B,'Publication Table'!$C$4,AllPublicationData!$D:$D,'Publication Table'!L$7),
IF('Publication Table'!$C$5="Operations cancelled for non-clinical/capacity reasons",
SUMIFS(AllPublicationData!$I:$I,AllPublicationData!$A:$A,'Publication Table'!$B14,AllPublicationData!$B:$B,'Publication Table'!$C$4,AllPublicationData!$D:$D,'Publication Table'!L$7),
IF('Publication Table'!$C$5="Cancellations for other reasons",
SUMIFS(AllPublicationData!$J:$J,AllPublicationData!$A:$A,'Publication Table'!$B14,AllPublicationData!$B:$B,'Publication Table'!$C$4,AllPublicationData!$D:$D,'Publication Table'!L$7)))))))+
IF(AND($C$4="NHS Scotland",$C$5="Total Operations"),
SUMIFS(AllPublicationData!$E:$E,AllPublicationData!$A:$A,'Publication Table'!$B14,AllPublicationData!$B:$B,'Publication Table'!L$7),
IF(AND($C$4="NHS Scotland",$C$5="All Cancelled Operations"),
SUMIFS(AllPublicationData!$F:$F,AllPublicationData!$A:$A,'Publication Table'!$B14,AllPublicationData!$B:$B,'Publication Table'!L$7),
IF(AND($C$4="NHS Scotland",$C$5="Operations cancelled by patient"),
SUMIFS(AllPublicationData!$G:$G,AllPublicationData!$A:$A,'Publication Table'!$B14,AllPublicationData!$B:$B,'Publication Table'!L$7),
IF(AND($C$4="NHS Scotland",$C$5="Operations cancelled for clinical reasons"),
SUMIFS(AllPublicationData!$H:$H,AllPublicationData!$A:$A,'Publication Table'!$B14,AllPublicationData!$B:$B,'Publication Table'!L$7),
IF(AND($C$4="NHS Scotland",$C$5="Operations cancelled for non-clinical/capacity reasons"),
SUMIFS(AllPublicationData!$I:$I,AllPublicationData!$A:$A,'Publication Table'!$B14,AllPublicationData!$B:$B,'Publication Table'!L$7),
IF(AND($C$4="NHS Scotland",$C$5="Cancellations for other reasons"),
SUMIFS(AllPublicationData!$J:$J,AllPublicationData!$A:$A,'Publication Table'!$B14,AllPublicationData!$B:$B,'Publication Table'!L$7)))))))</f>
        <v>1219</v>
      </c>
      <c r="M14" s="90">
        <f>IF($C$5="Total Operations",
SUMIFS(AllPublicationData!$E:$E,AllPublicationData!$A:$A,'Publication Table'!$B14,AllPublicationData!$B:$B,'Publication Table'!$C$4,AllPublicationData!$D:$D,'Publication Table'!M$7),
IF('Publication Table'!$C$5="All Cancelled Operations",
SUMIFS(AllPublicationData!$F:$F,AllPublicationData!$A:$A,'Publication Table'!$B14,AllPublicationData!$B:$B,'Publication Table'!$C$4,AllPublicationData!$D:$D,'Publication Table'!M$7),
IF('Publication Table'!$C$5="Operations cancelled by patient",
SUMIFS(AllPublicationData!$G:$G,AllPublicationData!$A:$A,'Publication Table'!$B14,AllPublicationData!$B:$B,'Publication Table'!$C$4,AllPublicationData!$D:$D,'Publication Table'!M$7),
IF('Publication Table'!$C$5="Operations cancelled for clinical reasons",
SUMIFS(AllPublicationData!$G:$G,AllPublicationData!$A:$A,'Publication Table'!$B14,AllPublicationData!$B:$B,'Publication Table'!$C$4,AllPublicationData!$D:$D,'Publication Table'!M$7),
IF('Publication Table'!$C$5="Operations cancelled for non-clinical/capacity reasons",
SUMIFS(AllPublicationData!$G:$G,AllPublicationData!$A:$A,'Publication Table'!$B14,AllPublicationData!$B:$B,'Publication Table'!$C$4,AllPublicationData!$D:$D,'Publication Table'!M$7),
IF('Publication Table'!$C$5="Cancellations for other reasons",
SUMIFS(AllPublicationData!$G:$G,AllPublicationData!$A:$A,'Publication Table'!$B14,AllPublicationData!$B:$B,'Publication Table'!$C$4,AllPublicationData!$D:$D,'Publication Table'!M$7)))))))+
IF(AND($C$4="NHS Scotland",$C$5="Total Operations"),
SUMIFS(AllPublicationData!$E:$E,AllPublicationData!$A:$A,'Publication Table'!$B14,AllPublicationData!$B:$B,'Publication Table'!M$7),
IF(AND($C$4="NHS Scotland",$C$5="All Cancelled Operations"),
SUMIFS(AllPublicationData!$F:$F,AllPublicationData!$A:$A,'Publication Table'!$B14,AllPublicationData!$B:$B,'Publication Table'!M$7),
IF(AND($C$4="NHS Scotland",$C$5="Operations cancelled by patient"),
SUMIFS(AllPublicationData!$G:$G,AllPublicationData!$A:$A,'Publication Table'!$B14,AllPublicationData!$B:$B,'Publication Table'!M$7),
IF(AND($C$4="NHS Scotland",$C$5="Operations cancelled for clinical reasons"),
SUMIFS(AllPublicationData!$H:$H,AllPublicationData!$A:$A,'Publication Table'!$B14,AllPublicationData!$B:$B,'Publication Table'!M$7),
IF(AND($C$4="NHS Scotland",$C$5="Operations cancelled for non-clinical/capacity reasons"),
SUMIFS(AllPublicationData!$I:$I,AllPublicationData!$A:$A,'Publication Table'!$B14,AllPublicationData!$B:$B,'Publication Table'!M$7),
IF(AND($C$4="NHS Scotland",$C$5="Cancellations for other reasons"),
SUMIFS(AllPublicationData!$J:$J,AllPublicationData!$A:$A,'Publication Table'!$B14,AllPublicationData!$B:$B,'Publication Table'!M$7)))))))</f>
        <v>1892</v>
      </c>
      <c r="N14" s="90">
        <f>IF($C$5="Total Operations",
SUMIFS(AllPublicationData!$E:$E,AllPublicationData!$A:$A,'Publication Table'!$B14,AllPublicationData!$B:$B,'Publication Table'!$C$4,AllPublicationData!$D:$D,'Publication Table'!N$7),
IF('Publication Table'!$C$5="All Cancelled Operations",
SUMIFS(AllPublicationData!$F:$F,AllPublicationData!$A:$A,'Publication Table'!$B14,AllPublicationData!$B:$B,'Publication Table'!$C$4,AllPublicationData!$D:$D,'Publication Table'!N$7),
IF('Publication Table'!$C$5="Operations cancelled by patient",
SUMIFS(AllPublicationData!$G:$G,AllPublicationData!$A:$A,'Publication Table'!$B14,AllPublicationData!$B:$B,'Publication Table'!$C$4,AllPublicationData!$D:$D,'Publication Table'!N$7),
IF('Publication Table'!$C$5="Operations cancelled for clinical reasons",
SUMIFS(AllPublicationData!$G:$G,AllPublicationData!$A:$A,'Publication Table'!$B14,AllPublicationData!$B:$B,'Publication Table'!$C$4,AllPublicationData!$D:$D,'Publication Table'!N$7),
IF('Publication Table'!$C$5="Operations cancelled for non-clinical/capacity reasons",
SUMIFS(AllPublicationData!$G:$G,AllPublicationData!$A:$A,'Publication Table'!$B14,AllPublicationData!$B:$B,'Publication Table'!$C$4,AllPublicationData!$D:$D,'Publication Table'!N$7),
IF('Publication Table'!$C$5="Cancellations for other reasons",
SUMIFS(AllPublicationData!$G:$G,AllPublicationData!$A:$A,'Publication Table'!$B14,AllPublicationData!$B:$B,'Publication Table'!$C$4,AllPublicationData!$D:$D,'Publication Table'!N$7)))))))+
IF(AND($C$4="NHS Scotland",$C$5="Total Operations"),
SUMIFS(AllPublicationData!$E:$E,AllPublicationData!$A:$A,'Publication Table'!$B14,AllPublicationData!$B:$B,'Publication Table'!N$7),
IF(AND($C$4="NHS Scotland",$C$5="All Cancelled Operations"),
SUMIFS(AllPublicationData!$F:$F,AllPublicationData!$A:$A,'Publication Table'!$B14,AllPublicationData!$B:$B,'Publication Table'!N$7),
IF(AND($C$4="NHS Scotland",$C$5="Operations cancelled by patient"),
SUMIFS(AllPublicationData!$G:$G,AllPublicationData!$A:$A,'Publication Table'!$B14,AllPublicationData!$B:$B,'Publication Table'!N$7),
IF(AND($C$4="NHS Scotland",$C$5="Operations cancelled for clinical reasons"),
SUMIFS(AllPublicationData!$H:$H,AllPublicationData!$A:$A,'Publication Table'!$B14,AllPublicationData!$B:$B,'Publication Table'!N$7),
IF(AND($C$4="NHS Scotland",$C$5="Operations cancelled for non-clinical/capacity reasons"),
SUMIFS(AllPublicationData!$I:$I,AllPublicationData!$A:$A,'Publication Table'!$B14,AllPublicationData!$B:$B,'Publication Table'!N$7),
IF(AND($C$4="NHS Scotland",$C$5="Cancellations for other reasons"),
SUMIFS(AllPublicationData!$J:$J,AllPublicationData!$A:$A,'Publication Table'!$B14,AllPublicationData!$B:$B,'Publication Table'!N$7)))))))</f>
        <v>3982</v>
      </c>
      <c r="O14" s="90">
        <f>IF($C$5="Total Operations",
SUMIFS(AllPublicationData!$E:$E,AllPublicationData!$A:$A,'Publication Table'!$B14,AllPublicationData!$B:$B,'Publication Table'!$C$4,AllPublicationData!$D:$D,'Publication Table'!O$7),
IF('Publication Table'!$C$5="All Cancelled Operations",
SUMIFS(AllPublicationData!$F:$F,AllPublicationData!$A:$A,'Publication Table'!$B14,AllPublicationData!$B:$B,'Publication Table'!$C$4,AllPublicationData!$D:$D,'Publication Table'!O$7),
IF('Publication Table'!$C$5="Operations cancelled by patient",
SUMIFS(AllPublicationData!$G:$G,AllPublicationData!$A:$A,'Publication Table'!$B14,AllPublicationData!$B:$B,'Publication Table'!$C$4,AllPublicationData!$D:$D,'Publication Table'!O$7),
IF('Publication Table'!$C$5="Operations cancelled for clinical reasons",
SUMIFS(AllPublicationData!$G:$G,AllPublicationData!$A:$A,'Publication Table'!$B14,AllPublicationData!$B:$B,'Publication Table'!$C$4,AllPublicationData!$D:$D,'Publication Table'!O$7),
IF('Publication Table'!$C$5="Operations cancelled for non-clinical/capacity reasons",
SUMIFS(AllPublicationData!$G:$G,AllPublicationData!$A:$A,'Publication Table'!$B14,AllPublicationData!$B:$B,'Publication Table'!$C$4,AllPublicationData!$D:$D,'Publication Table'!O$7),
IF('Publication Table'!$C$5="Cancellations for other reasons",
SUMIFS(AllPublicationData!$G:$G,AllPublicationData!$A:$A,'Publication Table'!$B14,AllPublicationData!$B:$B,'Publication Table'!$C$4,AllPublicationData!$D:$D,'Publication Table'!O$7)))))))+
IF(AND($C$4="NHS Scotland",$C$5="Total Operations"),
SUMIFS(AllPublicationData!$E:$E,AllPublicationData!$A:$A,'Publication Table'!$B14,AllPublicationData!$B:$B,'Publication Table'!O$7),
IF(AND($C$4="NHS Scotland",$C$5="All Cancelled Operations"),
SUMIFS(AllPublicationData!$F:$F,AllPublicationData!$A:$A,'Publication Table'!$B14,AllPublicationData!$B:$B,'Publication Table'!O$7),
IF(AND($C$4="NHS Scotland",$C$5="Operations cancelled by patient"),
SUMIFS(AllPublicationData!$G:$G,AllPublicationData!$A:$A,'Publication Table'!$B14,AllPublicationData!$B:$B,'Publication Table'!O$7),
IF(AND($C$4="NHS Scotland",$C$5="Operations cancelled for clinical reasons"),
SUMIFS(AllPublicationData!$H:$H,AllPublicationData!$A:$A,'Publication Table'!$B14,AllPublicationData!$B:$B,'Publication Table'!O$7),
IF(AND($C$4="NHS Scotland",$C$5="Operations cancelled for non-clinical/capacity reasons"),
SUMIFS(AllPublicationData!$I:$I,AllPublicationData!$A:$A,'Publication Table'!$B14,AllPublicationData!$B:$B,'Publication Table'!O$7),
IF(AND($C$4="NHS Scotland",$C$5="Cancellations for other reasons"),
SUMIFS(AllPublicationData!$J:$J,AllPublicationData!$A:$A,'Publication Table'!$B14,AllPublicationData!$B:$B,'Publication Table'!O$7)))))))</f>
        <v>304</v>
      </c>
      <c r="P14" s="90">
        <f>IF($C$5="Total Operations",
SUMIFS(AllPublicationData!$E:$E,AllPublicationData!$A:$A,'Publication Table'!$B14,AllPublicationData!$B:$B,'Publication Table'!$C$4,AllPublicationData!$D:$D,'Publication Table'!P$7),
IF('Publication Table'!$C$5="All Cancelled Operations",
SUMIFS(AllPublicationData!$F:$F,AllPublicationData!$A:$A,'Publication Table'!$B14,AllPublicationData!$B:$B,'Publication Table'!$C$4,AllPublicationData!$D:$D,'Publication Table'!P$7),
IF('Publication Table'!$C$5="Operations cancelled by patient",
SUMIFS(AllPublicationData!$G:$G,AllPublicationData!$A:$A,'Publication Table'!$B14,AllPublicationData!$B:$B,'Publication Table'!$C$4,AllPublicationData!$D:$D,'Publication Table'!P$7),
IF('Publication Table'!$C$5="Operations cancelled for clinical reasons",
SUMIFS(AllPublicationData!$G:$G,AllPublicationData!$A:$A,'Publication Table'!$B14,AllPublicationData!$B:$B,'Publication Table'!$C$4,AllPublicationData!$D:$D,'Publication Table'!P$7),
IF('Publication Table'!$C$5="Operations cancelled for non-clinical/capacity reasons",
SUMIFS(AllPublicationData!$G:$G,AllPublicationData!$A:$A,'Publication Table'!$B14,AllPublicationData!$B:$B,'Publication Table'!$C$4,AllPublicationData!$D:$D,'Publication Table'!P$7),
IF('Publication Table'!$C$5="Cancellations for other reasons",
SUMIFS(AllPublicationData!$G:$G,AllPublicationData!$A:$A,'Publication Table'!$B14,AllPublicationData!$B:$B,'Publication Table'!$C$4,AllPublicationData!$D:$D,'Publication Table'!P$7)))))))+
IF(AND($C$4="NHS Scotland",$C$5="Total Operations"),
SUMIFS(AllPublicationData!$E:$E,AllPublicationData!$A:$A,'Publication Table'!$B14,AllPublicationData!$B:$B,'Publication Table'!P$7),
IF(AND($C$4="NHS Scotland",$C$5="All Cancelled Operations"),
SUMIFS(AllPublicationData!$F:$F,AllPublicationData!$A:$A,'Publication Table'!$B14,AllPublicationData!$B:$B,'Publication Table'!P$7),
IF(AND($C$4="NHS Scotland",$C$5="Operations cancelled by patient"),
SUMIFS(AllPublicationData!$G:$G,AllPublicationData!$A:$A,'Publication Table'!$B14,AllPublicationData!$B:$B,'Publication Table'!P$7),
IF(AND($C$4="NHS Scotland",$C$5="Operations cancelled for clinical reasons"),
SUMIFS(AllPublicationData!$H:$H,AllPublicationData!$A:$A,'Publication Table'!$B14,AllPublicationData!$B:$B,'Publication Table'!P$7),
IF(AND($C$4="NHS Scotland",$C$5="Operations cancelled for non-clinical/capacity reasons"),
SUMIFS(AllPublicationData!$I:$I,AllPublicationData!$A:$A,'Publication Table'!$B14,AllPublicationData!$B:$B,'Publication Table'!P$7),
IF(AND($C$4="NHS Scotland",$C$5="Cancellations for other reasons"),
SUMIFS(AllPublicationData!$J:$J,AllPublicationData!$A:$A,'Publication Table'!$B14,AllPublicationData!$B:$B,'Publication Table'!P$7)))))))</f>
        <v>169</v>
      </c>
      <c r="Q14" s="90">
        <f>IF($C$5="Total Operations",
SUMIFS(AllPublicationData!$E:$E,AllPublicationData!$A:$A,'Publication Table'!$B14,AllPublicationData!$B:$B,'Publication Table'!$C$4,AllPublicationData!$D:$D,'Publication Table'!Q$7),
IF('Publication Table'!$C$5="All Cancelled Operations",
SUMIFS(AllPublicationData!$F:$F,AllPublicationData!$A:$A,'Publication Table'!$B14,AllPublicationData!$B:$B,'Publication Table'!$C$4,AllPublicationData!$D:$D,'Publication Table'!Q$7),
IF('Publication Table'!$C$5="Operations cancelled by patient",
SUMIFS(AllPublicationData!$G:$G,AllPublicationData!$A:$A,'Publication Table'!$B14,AllPublicationData!$B:$B,'Publication Table'!$C$4,AllPublicationData!$D:$D,'Publication Table'!Q$7),
IF('Publication Table'!$C$5="Operations cancelled for clinical reasons",
SUMIFS(AllPublicationData!$G:$G,AllPublicationData!$A:$A,'Publication Table'!$B14,AllPublicationData!$B:$B,'Publication Table'!$C$4,AllPublicationData!$D:$D,'Publication Table'!Q$7),
IF('Publication Table'!$C$5="Operations cancelled for non-clinical/capacity reasons",
SUMIFS(AllPublicationData!$G:$G,AllPublicationData!$A:$A,'Publication Table'!$B14,AllPublicationData!$B:$B,'Publication Table'!$C$4,AllPublicationData!$D:$D,'Publication Table'!Q$7),
IF('Publication Table'!$C$5="Cancellations for other reasons",
SUMIFS(AllPublicationData!$G:$G,AllPublicationData!$A:$A,'Publication Table'!$B14,AllPublicationData!$B:$B,'Publication Table'!$C$4,AllPublicationData!$D:$D,'Publication Table'!Q$7)))))))+
IF(AND($C$4="NHS Scotland",$C$5="Total Operations"),
SUMIFS(AllPublicationData!$E:$E,AllPublicationData!$A:$A,'Publication Table'!$B14,AllPublicationData!$B:$B,'Publication Table'!Q$7),
IF(AND($C$4="NHS Scotland",$C$5="All Cancelled Operations"),
SUMIFS(AllPublicationData!$F:$F,AllPublicationData!$A:$A,'Publication Table'!$B14,AllPublicationData!$B:$B,'Publication Table'!Q$7),
IF(AND($C$4="NHS Scotland",$C$5="Operations cancelled by patient"),
SUMIFS(AllPublicationData!$G:$G,AllPublicationData!$A:$A,'Publication Table'!$B14,AllPublicationData!$B:$B,'Publication Table'!Q$7),
IF(AND($C$4="NHS Scotland",$C$5="Operations cancelled for clinical reasons"),
SUMIFS(AllPublicationData!$H:$H,AllPublicationData!$A:$A,'Publication Table'!$B14,AllPublicationData!$B:$B,'Publication Table'!Q$7),
IF(AND($C$4="NHS Scotland",$C$5="Operations cancelled for non-clinical/capacity reasons"),
SUMIFS(AllPublicationData!$I:$I,AllPublicationData!$A:$A,'Publication Table'!$B14,AllPublicationData!$B:$B,'Publication Table'!Q$7),
IF(AND($C$4="NHS Scotland",$C$5="Cancellations for other reasons"),
SUMIFS(AllPublicationData!$J:$J,AllPublicationData!$A:$A,'Publication Table'!$B14,AllPublicationData!$B:$B,'Publication Table'!Q$7)))))))</f>
        <v>1975</v>
      </c>
      <c r="R14" s="90">
        <f>IF($C$5="Total Operations",
SUMIFS(AllPublicationData!$E:$E,AllPublicationData!$A:$A,'Publication Table'!$B14,AllPublicationData!$B:$B,'Publication Table'!$C$4,AllPublicationData!$D:$D,'Publication Table'!R$7),
IF('Publication Table'!$C$5="All Cancelled Operations",
SUMIFS(AllPublicationData!$F:$F,AllPublicationData!$A:$A,'Publication Table'!$B14,AllPublicationData!$B:$B,'Publication Table'!$C$4,AllPublicationData!$D:$D,'Publication Table'!R$7),
IF('Publication Table'!$C$5="Operations cancelled by patient",
SUMIFS(AllPublicationData!$G:$G,AllPublicationData!$A:$A,'Publication Table'!$B14,AllPublicationData!$B:$B,'Publication Table'!$C$4,AllPublicationData!$D:$D,'Publication Table'!R$7),
IF('Publication Table'!$C$5="Operations cancelled for clinical reasons",
SUMIFS(AllPublicationData!$G:$G,AllPublicationData!$A:$A,'Publication Table'!$B14,AllPublicationData!$B:$B,'Publication Table'!$C$4,AllPublicationData!$D:$D,'Publication Table'!R$7),
IF('Publication Table'!$C$5="Operations cancelled for non-clinical/capacity reasons",
SUMIFS(AllPublicationData!$G:$G,AllPublicationData!$A:$A,'Publication Table'!$B14,AllPublicationData!$B:$B,'Publication Table'!$C$4,AllPublicationData!$D:$D,'Publication Table'!R$7),
IF('Publication Table'!$C$5="Cancellations for other reasons",
SUMIFS(AllPublicationData!$G:$G,AllPublicationData!$A:$A,'Publication Table'!$B14,AllPublicationData!$B:$B,'Publication Table'!$C$4,AllPublicationData!$D:$D,'Publication Table'!R$7)))))))+
IF(AND($C$4="NHS Scotland",$C$5="Total Operations"),
SUMIFS(AllPublicationData!$E:$E,AllPublicationData!$A:$A,'Publication Table'!$B14,AllPublicationData!$B:$B,'Publication Table'!R$7),
IF(AND($C$4="NHS Scotland",$C$5="All Cancelled Operations"),
SUMIFS(AllPublicationData!$F:$F,AllPublicationData!$A:$A,'Publication Table'!$B14,AllPublicationData!$B:$B,'Publication Table'!R$7),
IF(AND($C$4="NHS Scotland",$C$5="Operations cancelled by patient"),
SUMIFS(AllPublicationData!$G:$G,AllPublicationData!$A:$A,'Publication Table'!$B14,AllPublicationData!$B:$B,'Publication Table'!R$7),
IF(AND($C$4="NHS Scotland",$C$5="Operations cancelled for clinical reasons"),
SUMIFS(AllPublicationData!$H:$H,AllPublicationData!$A:$A,'Publication Table'!$B14,AllPublicationData!$B:$B,'Publication Table'!R$7),
IF(AND($C$4="NHS Scotland",$C$5="Operations cancelled for non-clinical/capacity reasons"),
SUMIFS(AllPublicationData!$I:$I,AllPublicationData!$A:$A,'Publication Table'!$B14,AllPublicationData!$B:$B,'Publication Table'!R$7),
IF(AND($C$4="NHS Scotland",$C$5="Cancellations for other reasons"),
SUMIFS(AllPublicationData!$J:$J,AllPublicationData!$A:$A,'Publication Table'!$B14,AllPublicationData!$B:$B,'Publication Table'!R$7)))))))</f>
        <v>129</v>
      </c>
    </row>
    <row r="15" spans="1:30" x14ac:dyDescent="0.35">
      <c r="B15" s="89">
        <v>45200</v>
      </c>
      <c r="C15" s="81">
        <f>IF($C$5="Total Operations",
SUMIFS(AllPublicationData!$E:$E,AllPublicationData!$A:$A,'Publication Table'!$B15,AllPublicationData!$B:$B,'Publication Table'!$C$4),
IF('Publication Table'!$C$5="All Cancelled Operations",
SUMIFS(AllPublicationData!$F:$F,AllPublicationData!$A:$A,'Publication Table'!$B15,AllPublicationData!$B:$B,'Publication Table'!$C$4),
IF('Publication Table'!$C$5="Operations cancelled by patient",
SUMIFS(AllPublicationData!$G:$G,AllPublicationData!$A:$A,'Publication Table'!$B15,AllPublicationData!$B:$B,'Publication Table'!$C$4),
IF('Publication Table'!$C$5="Operations cancelled for clinical reasons",
SUMIFS(AllPublicationData!$H:$H,AllPublicationData!$A:$A,'Publication Table'!$B15,AllPublicationData!$B:$B,'Publication Table'!$C$4),
IF('Publication Table'!$C$5="Operations cancelled for non-clinical/capacity reasons",
SUMIFS(AllPublicationData!$I:$I,AllPublicationData!$A:$A,'Publication Table'!$B15,AllPublicationData!$B:$B,'Publication Table'!$C$4),
IF('Publication Table'!$C$5="Cancellations for other reasons",
SUMIFS(AllPublicationData!$J:$J,AllPublicationData!$A:$A,'Publication Table'!$B15,AllPublicationData!$B:$B,'Publication Table'!$C$4)))))))+
IF(AND($C$4="NHS Scotland",$C$5="Total Operations"),
SUMIFS(AllPublicationData!$E:$E,AllPublicationData!$A:$A,'Publication Table'!$B15),
IF(AND($C$4="NHS Scotland",$C$5="All Cancelled Operations"),
SUMIFS(AllPublicationData!$F:$F,AllPublicationData!$A:$A,'Publication Table'!$B15),
IF(AND($C$4="NHS Scotland",$C$5="Operations cancelled by patient"),
SUMIFS(AllPublicationData!$G:$G,AllPublicationData!$A:$A,'Publication Table'!$B15),
IF(AND($C$4="NHS Scotland",$C$5="Operations cancelled for clinical reasons"),
SUMIFS(AllPublicationData!$H:$H,AllPublicationData!$A:$A,'Publication Table'!$B15),
IF(AND($C$4="NHS Scotland",$C$5="Operations cancelled for non-clinical/capacity reasons"),
SUMIFS(AllPublicationData!$I:$I,AllPublicationData!$A:$A,'Publication Table'!$B15),
IF(AND($C$4="NHS Scotland",$C$5="Cancellations for other reasons"),
SUMIFS(AllPublicationData!$J:$J,AllPublicationData!$A:$A,'Publication Table'!$B15)))))))</f>
        <v>24201</v>
      </c>
      <c r="D15" s="90">
        <f>IF($C$5="Total Operations",
SUMIFS(AllPublicationData!$E:$E,AllPublicationData!$A:$A,'Publication Table'!$B15,AllPublicationData!$B:$B,'Publication Table'!$C$4,AllPublicationData!$D:$D,'Publication Table'!D$7),
IF('Publication Table'!$C$5="All Cancelled Operations",
SUMIFS(AllPublicationData!$F:$F,AllPublicationData!$A:$A,'Publication Table'!$B15,AllPublicationData!$B:$B,'Publication Table'!$C$4,AllPublicationData!$D:$D,'Publication Table'!D$7),
IF('Publication Table'!$C$5="Operations cancelled by patient",
SUMIFS(AllPublicationData!$G:$G,AllPublicationData!$A:$A,'Publication Table'!$B15,AllPublicationData!$B:$B,'Publication Table'!$C$4,AllPublicationData!$D:$D,'Publication Table'!D$7),
IF('Publication Table'!$C$5="Operations cancelled for clinical reasons",
SUMIFS(AllPublicationData!$H:$H,AllPublicationData!$A:$A,'Publication Table'!$B15,AllPublicationData!$B:$B,'Publication Table'!$C$4,AllPublicationData!$D:$D,'Publication Table'!D$7),
IF('Publication Table'!$C$5="Operations cancelled for non-clinical/capacity reasons",
SUMIFS(AllPublicationData!$I:$I,AllPublicationData!$A:$A,'Publication Table'!$B15,AllPublicationData!$B:$B,'Publication Table'!$C$4,AllPublicationData!$D:$D,'Publication Table'!D$7),
IF('Publication Table'!$C$5="Cancellations for other reasons",
SUMIFS(AllPublicationData!$J:$J,AllPublicationData!$A:$A,'Publication Table'!$B15,AllPublicationData!$B:$B,'Publication Table'!$C$4,AllPublicationData!$D:$D,'Publication Table'!D$7)))))))+
IF(AND($C$4="NHS Scotland",$C$5="Total Operations"),
SUMIFS(AllPublicationData!$E:$E,AllPublicationData!$A:$A,'Publication Table'!$B15,AllPublicationData!$B:$B,'Publication Table'!D$7),
IF(AND($C$4="NHS Scotland",$C$5="All Cancelled Operations"),
SUMIFS(AllPublicationData!$F:$F,AllPublicationData!$A:$A,'Publication Table'!$B15,AllPublicationData!$B:$B,'Publication Table'!D$7),
IF(AND($C$4="NHS Scotland",$C$5="Operations cancelled by patient"),
SUMIFS(AllPublicationData!$G:$G,AllPublicationData!$A:$A,'Publication Table'!$B15,AllPublicationData!$B:$B,'Publication Table'!D$7),
IF(AND($C$4="NHS Scotland",$C$5="Operations cancelled for clinical reasons"),
SUMIFS(AllPublicationData!$H:$H,AllPublicationData!$A:$A,'Publication Table'!$B15,AllPublicationData!$B:$B,'Publication Table'!D$7),
IF(AND($C$4="NHS Scotland",$C$5="Operations cancelled for non-clinical/capacity reasons"),
SUMIFS(AllPublicationData!$I:$I,AllPublicationData!$A:$A,'Publication Table'!$B15,AllPublicationData!$B:$B,'Publication Table'!D$7),
IF(AND($C$4="NHS Scotland",$C$5="Cancellations for other reasons"),
SUMIFS(AllPublicationData!$J:$J,AllPublicationData!$A:$A,'Publication Table'!$B15,AllPublicationData!$B:$B,'Publication Table'!D$7)))))))</f>
        <v>2479</v>
      </c>
      <c r="E15" s="90">
        <f>IF($C$5="Total Operations",
SUMIFS(AllPublicationData!$E:$E,AllPublicationData!$A:$A,'Publication Table'!$B15,AllPublicationData!$B:$B,'Publication Table'!$C$4,AllPublicationData!$D:$D,'Publication Table'!E$7),
IF('Publication Table'!$C$5="All Cancelled Operations",
SUMIFS(AllPublicationData!$F:$F,AllPublicationData!$A:$A,'Publication Table'!$B15,AllPublicationData!$B:$B,'Publication Table'!$C$4,AllPublicationData!$D:$D,'Publication Table'!E$7),
IF('Publication Table'!$C$5="Operations cancelled by patient",
SUMIFS(AllPublicationData!$G:$G,AllPublicationData!$A:$A,'Publication Table'!$B15,AllPublicationData!$B:$B,'Publication Table'!$C$4,AllPublicationData!$D:$D,'Publication Table'!E$7),
IF('Publication Table'!$C$5="Operations cancelled for clinical reasons",
SUMIFS(AllPublicationData!$H:$H,AllPublicationData!$A:$A,'Publication Table'!$B15,AllPublicationData!$B:$B,'Publication Table'!$C$4,AllPublicationData!$D:$D,'Publication Table'!E$7),
IF('Publication Table'!$C$5="Operations cancelled for non-clinical/capacity reasons",
SUMIFS(AllPublicationData!$I:$I,AllPublicationData!$A:$A,'Publication Table'!$B15,AllPublicationData!$B:$B,'Publication Table'!$C$4,AllPublicationData!$D:$D,'Publication Table'!E$7),
IF('Publication Table'!$C$5="Cancellations for other reasons",
SUMIFS(AllPublicationData!$J:$J,AllPublicationData!$A:$A,'Publication Table'!$B15,AllPublicationData!$B:$B,'Publication Table'!$C$4,AllPublicationData!$D:$D,'Publication Table'!E$7)))))))+
IF(AND($C$4="NHS Scotland",$C$5="Total Operations"),
SUMIFS(AllPublicationData!$E:$E,AllPublicationData!$A:$A,'Publication Table'!$B15,AllPublicationData!$B:$B,'Publication Table'!E$7),
IF(AND($C$4="NHS Scotland",$C$5="All Cancelled Operations"),
SUMIFS(AllPublicationData!$F:$F,AllPublicationData!$A:$A,'Publication Table'!$B15,AllPublicationData!$B:$B,'Publication Table'!E$7),
IF(AND($C$4="NHS Scotland",$C$5="Operations cancelled by patient"),
SUMIFS(AllPublicationData!$G:$G,AllPublicationData!$A:$A,'Publication Table'!$B15,AllPublicationData!$B:$B,'Publication Table'!E$7),
IF(AND($C$4="NHS Scotland",$C$5="Operations cancelled for clinical reasons"),
SUMIFS(AllPublicationData!$H:$H,AllPublicationData!$A:$A,'Publication Table'!$B15,AllPublicationData!$B:$B,'Publication Table'!E$7),
IF(AND($C$4="NHS Scotland",$C$5="Operations cancelled for non-clinical/capacity reasons"),
SUMIFS(AllPublicationData!$I:$I,AllPublicationData!$A:$A,'Publication Table'!$B15,AllPublicationData!$B:$B,'Publication Table'!E$7),
IF(AND($C$4="NHS Scotland",$C$5="Cancellations for other reasons"),
SUMIFS(AllPublicationData!$J:$J,AllPublicationData!$A:$A,'Publication Table'!$B15,AllPublicationData!$B:$B,'Publication Table'!E$7)))))))</f>
        <v>1440</v>
      </c>
      <c r="F15" s="90">
        <f>IF($C$5="Total Operations",
SUMIFS(AllPublicationData!$E:$E,AllPublicationData!$A:$A,'Publication Table'!$B15,AllPublicationData!$B:$B,'Publication Table'!$C$4,AllPublicationData!$D:$D,'Publication Table'!F$7),
IF('Publication Table'!$C$5="All Cancelled Operations",
SUMIFS(AllPublicationData!$F:$F,AllPublicationData!$A:$A,'Publication Table'!$B15,AllPublicationData!$B:$B,'Publication Table'!$C$4,AllPublicationData!$D:$D,'Publication Table'!F$7),
IF('Publication Table'!$C$5="Operations cancelled by patient",
SUMIFS(AllPublicationData!$G:$G,AllPublicationData!$A:$A,'Publication Table'!$B15,AllPublicationData!$B:$B,'Publication Table'!$C$4,AllPublicationData!$D:$D,'Publication Table'!F$7),
IF('Publication Table'!$C$5="Operations cancelled for clinical reasons",
SUMIFS(AllPublicationData!$H:$H,AllPublicationData!$A:$A,'Publication Table'!$B15,AllPublicationData!$B:$B,'Publication Table'!$C$4,AllPublicationData!$D:$D,'Publication Table'!F$7),
IF('Publication Table'!$C$5="Operations cancelled for non-clinical/capacity reasons",
SUMIFS(AllPublicationData!$I:$I,AllPublicationData!$A:$A,'Publication Table'!$B15,AllPublicationData!$B:$B,'Publication Table'!$C$4,AllPublicationData!$D:$D,'Publication Table'!F$7),
IF('Publication Table'!$C$5="Cancellations for other reasons",
SUMIFS(AllPublicationData!$J:$J,AllPublicationData!$A:$A,'Publication Table'!$B15,AllPublicationData!$B:$B,'Publication Table'!$C$4,AllPublicationData!$D:$D,'Publication Table'!F$7)))))))+
IF(AND($C$4="NHS Scotland",$C$5="Total Operations"),
SUMIFS(AllPublicationData!$E:$E,AllPublicationData!$A:$A,'Publication Table'!$B15,AllPublicationData!$B:$B,'Publication Table'!F$7),
IF(AND($C$4="NHS Scotland",$C$5="All Cancelled Operations"),
SUMIFS(AllPublicationData!$F:$F,AllPublicationData!$A:$A,'Publication Table'!$B15,AllPublicationData!$B:$B,'Publication Table'!F$7),
IF(AND($C$4="NHS Scotland",$C$5="Operations cancelled by patient"),
SUMIFS(AllPublicationData!$G:$G,AllPublicationData!$A:$A,'Publication Table'!$B15,AllPublicationData!$B:$B,'Publication Table'!F$7),
IF(AND($C$4="NHS Scotland",$C$5="Operations cancelled for clinical reasons"),
SUMIFS(AllPublicationData!$H:$H,AllPublicationData!$A:$A,'Publication Table'!$B15,AllPublicationData!$B:$B,'Publication Table'!F$7),
IF(AND($C$4="NHS Scotland",$C$5="Operations cancelled for non-clinical/capacity reasons"),
SUMIFS(AllPublicationData!$I:$I,AllPublicationData!$A:$A,'Publication Table'!$B15,AllPublicationData!$B:$B,'Publication Table'!F$7),
IF(AND($C$4="NHS Scotland",$C$5="Cancellations for other reasons"),
SUMIFS(AllPublicationData!$J:$J,AllPublicationData!$A:$A,'Publication Table'!$B15,AllPublicationData!$B:$B,'Publication Table'!F$7)))))))</f>
        <v>320</v>
      </c>
      <c r="G15" s="90">
        <f>IF($C$5="Total Operations",
SUMIFS(AllPublicationData!$E:$E,AllPublicationData!$A:$A,'Publication Table'!$B15,AllPublicationData!$B:$B,'Publication Table'!$C$4,AllPublicationData!$D:$D,'Publication Table'!G$7),
IF('Publication Table'!$C$5="All Cancelled Operations",
SUMIFS(AllPublicationData!$F:$F,AllPublicationData!$A:$A,'Publication Table'!$B15,AllPublicationData!$B:$B,'Publication Table'!$C$4,AllPublicationData!$D:$D,'Publication Table'!G$7),
IF('Publication Table'!$C$5="Operations cancelled by patient",
SUMIFS(AllPublicationData!$G:$G,AllPublicationData!$A:$A,'Publication Table'!$B15,AllPublicationData!$B:$B,'Publication Table'!$C$4,AllPublicationData!$D:$D,'Publication Table'!G$7),
IF('Publication Table'!$C$5="Operations cancelled for clinical reasons",
SUMIFS(AllPublicationData!$H:$H,AllPublicationData!$A:$A,'Publication Table'!$B15,AllPublicationData!$B:$B,'Publication Table'!$C$4,AllPublicationData!$D:$D,'Publication Table'!G$7),
IF('Publication Table'!$C$5="Operations cancelled for non-clinical/capacity reasons",
SUMIFS(AllPublicationData!$I:$I,AllPublicationData!$A:$A,'Publication Table'!$B15,AllPublicationData!$B:$B,'Publication Table'!$C$4,AllPublicationData!$D:$D,'Publication Table'!G$7),
IF('Publication Table'!$C$5="Cancellations for other reasons",
SUMIFS(AllPublicationData!$J:$J,AllPublicationData!$A:$A,'Publication Table'!$B15,AllPublicationData!$B:$B,'Publication Table'!$C$4,AllPublicationData!$D:$D,'Publication Table'!G$7)))))))+
IF(AND($C$4="NHS Scotland",$C$5="Total Operations"),
SUMIFS(AllPublicationData!$E:$E,AllPublicationData!$A:$A,'Publication Table'!$B15,AllPublicationData!$B:$B,'Publication Table'!G$7),
IF(AND($C$4="NHS Scotland",$C$5="All Cancelled Operations"),
SUMIFS(AllPublicationData!$F:$F,AllPublicationData!$A:$A,'Publication Table'!$B15,AllPublicationData!$B:$B,'Publication Table'!G$7),
IF(AND($C$4="NHS Scotland",$C$5="Operations cancelled by patient"),
SUMIFS(AllPublicationData!$G:$G,AllPublicationData!$A:$A,'Publication Table'!$B15,AllPublicationData!$B:$B,'Publication Table'!G$7),
IF(AND($C$4="NHS Scotland",$C$5="Operations cancelled for clinical reasons"),
SUMIFS(AllPublicationData!$H:$H,AllPublicationData!$A:$A,'Publication Table'!$B15,AllPublicationData!$B:$B,'Publication Table'!G$7),
IF(AND($C$4="NHS Scotland",$C$5="Operations cancelled for non-clinical/capacity reasons"),
SUMIFS(AllPublicationData!$I:$I,AllPublicationData!$A:$A,'Publication Table'!$B15,AllPublicationData!$B:$B,'Publication Table'!G$7),
IF(AND($C$4="NHS Scotland",$C$5="Cancellations for other reasons"),
SUMIFS(AllPublicationData!$J:$J,AllPublicationData!$A:$A,'Publication Table'!$B15,AllPublicationData!$B:$B,'Publication Table'!G$7)))))))</f>
        <v>1602</v>
      </c>
      <c r="H15" s="90">
        <f>IF($C$5="Total Operations",
SUMIFS(AllPublicationData!$E:$E,AllPublicationData!$A:$A,'Publication Table'!$B15,AllPublicationData!$B:$B,'Publication Table'!$C$4,AllPublicationData!$D:$D,'Publication Table'!H$7),
IF('Publication Table'!$C$5="All Cancelled Operations",
SUMIFS(AllPublicationData!$F:$F,AllPublicationData!$A:$A,'Publication Table'!$B15,AllPublicationData!$B:$B,'Publication Table'!$C$4,AllPublicationData!$D:$D,'Publication Table'!H$7),
IF('Publication Table'!$C$5="Operations cancelled by patient",
SUMIFS(AllPublicationData!$G:$G,AllPublicationData!$A:$A,'Publication Table'!$B15,AllPublicationData!$B:$B,'Publication Table'!$C$4,AllPublicationData!$D:$D,'Publication Table'!H$7),
IF('Publication Table'!$C$5="Operations cancelled for clinical reasons",
SUMIFS(AllPublicationData!$H:$H,AllPublicationData!$A:$A,'Publication Table'!$B15,AllPublicationData!$B:$B,'Publication Table'!$C$4,AllPublicationData!$D:$D,'Publication Table'!H$7),
IF('Publication Table'!$C$5="Operations cancelled for non-clinical/capacity reasons",
SUMIFS(AllPublicationData!$I:$I,AllPublicationData!$A:$A,'Publication Table'!$B15,AllPublicationData!$B:$B,'Publication Table'!$C$4,AllPublicationData!$D:$D,'Publication Table'!H$7),
IF('Publication Table'!$C$5="Cancellations for other reasons",
SUMIFS(AllPublicationData!$J:$J,AllPublicationData!$A:$A,'Publication Table'!$B15,AllPublicationData!$B:$B,'Publication Table'!$C$4,AllPublicationData!$D:$D,'Publication Table'!H$7)))))))+
IF(AND($C$4="NHS Scotland",$C$5="Total Operations"),
SUMIFS(AllPublicationData!$E:$E,AllPublicationData!$A:$A,'Publication Table'!$B15,AllPublicationData!$B:$B,'Publication Table'!H$7),
IF(AND($C$4="NHS Scotland",$C$5="All Cancelled Operations"),
SUMIFS(AllPublicationData!$F:$F,AllPublicationData!$A:$A,'Publication Table'!$B15,AllPublicationData!$B:$B,'Publication Table'!H$7),
IF(AND($C$4="NHS Scotland",$C$5="Operations cancelled by patient"),
SUMIFS(AllPublicationData!$G:$G,AllPublicationData!$A:$A,'Publication Table'!$B15,AllPublicationData!$B:$B,'Publication Table'!H$7),
IF(AND($C$4="NHS Scotland",$C$5="Operations cancelled for clinical reasons"),
SUMIFS(AllPublicationData!$H:$H,AllPublicationData!$A:$A,'Publication Table'!$B15,AllPublicationData!$B:$B,'Publication Table'!H$7),
IF(AND($C$4="NHS Scotland",$C$5="Operations cancelled for non-clinical/capacity reasons"),
SUMIFS(AllPublicationData!$I:$I,AllPublicationData!$A:$A,'Publication Table'!$B15,AllPublicationData!$B:$B,'Publication Table'!H$7),
IF(AND($C$4="NHS Scotland",$C$5="Cancellations for other reasons"),
SUMIFS(AllPublicationData!$J:$J,AllPublicationData!$A:$A,'Publication Table'!$B15,AllPublicationData!$B:$B,'Publication Table'!H$7)))))))</f>
        <v>1211</v>
      </c>
      <c r="I15" s="90">
        <f>IF($C$5="Total Operations",
SUMIFS(AllPublicationData!$E:$E,AllPublicationData!$A:$A,'Publication Table'!$B15,AllPublicationData!$B:$B,'Publication Table'!$C$4,AllPublicationData!$D:$D,'Publication Table'!I$7),
IF('Publication Table'!$C$5="All Cancelled Operations",
SUMIFS(AllPublicationData!$F:$F,AllPublicationData!$A:$A,'Publication Table'!$B15,AllPublicationData!$B:$B,'Publication Table'!$C$4,AllPublicationData!$D:$D,'Publication Table'!I$7),
IF('Publication Table'!$C$5="Operations cancelled by patient",
SUMIFS(AllPublicationData!$G:$G,AllPublicationData!$A:$A,'Publication Table'!$B15,AllPublicationData!$B:$B,'Publication Table'!$C$4,AllPublicationData!$D:$D,'Publication Table'!I$7),
IF('Publication Table'!$C$5="Operations cancelled for clinical reasons",
SUMIFS(AllPublicationData!$H:$H,AllPublicationData!$A:$A,'Publication Table'!$B15,AllPublicationData!$B:$B,'Publication Table'!$C$4,AllPublicationData!$D:$D,'Publication Table'!I$7),
IF('Publication Table'!$C$5="Operations cancelled for non-clinical/capacity reasons",
SUMIFS(AllPublicationData!$I:$I,AllPublicationData!$A:$A,'Publication Table'!$B15,AllPublicationData!$B:$B,'Publication Table'!$C$4,AllPublicationData!$D:$D,'Publication Table'!I$7),
IF('Publication Table'!$C$5="Cancellations for other reasons",
SUMIFS(AllPublicationData!$J:$J,AllPublicationData!$A:$A,'Publication Table'!$B15,AllPublicationData!$B:$B,'Publication Table'!$C$4,AllPublicationData!$D:$D,'Publication Table'!I$7)))))))+
IF(AND($C$4="NHS Scotland",$C$5="Total Operations"),
SUMIFS(AllPublicationData!$E:$E,AllPublicationData!$A:$A,'Publication Table'!$B15,AllPublicationData!$B:$B,'Publication Table'!I$7),
IF(AND($C$4="NHS Scotland",$C$5="All Cancelled Operations"),
SUMIFS(AllPublicationData!$F:$F,AllPublicationData!$A:$A,'Publication Table'!$B15,AllPublicationData!$B:$B,'Publication Table'!I$7),
IF(AND($C$4="NHS Scotland",$C$5="Operations cancelled by patient"),
SUMIFS(AllPublicationData!$G:$G,AllPublicationData!$A:$A,'Publication Table'!$B15,AllPublicationData!$B:$B,'Publication Table'!I$7),
IF(AND($C$4="NHS Scotland",$C$5="Operations cancelled for clinical reasons"),
SUMIFS(AllPublicationData!$H:$H,AllPublicationData!$A:$A,'Publication Table'!$B15,AllPublicationData!$B:$B,'Publication Table'!I$7),
IF(AND($C$4="NHS Scotland",$C$5="Operations cancelled for non-clinical/capacity reasons"),
SUMIFS(AllPublicationData!$I:$I,AllPublicationData!$A:$A,'Publication Table'!$B15,AllPublicationData!$B:$B,'Publication Table'!I$7),
IF(AND($C$4="NHS Scotland",$C$5="Cancellations for other reasons"),
SUMIFS(AllPublicationData!$J:$J,AllPublicationData!$A:$A,'Publication Table'!$B15,AllPublicationData!$B:$B,'Publication Table'!I$7)))))))</f>
        <v>1066</v>
      </c>
      <c r="J15" s="90">
        <f>IF($C$5="Total Operations",
SUMIFS(AllPublicationData!$E:$E,AllPublicationData!$A:$A,'Publication Table'!$B15,AllPublicationData!$B:$B,'Publication Table'!$C$4,AllPublicationData!$D:$D,'Publication Table'!J$7),
IF('Publication Table'!$C$5="All Cancelled Operations",
SUMIFS(AllPublicationData!$F:$F,AllPublicationData!$A:$A,'Publication Table'!$B15,AllPublicationData!$B:$B,'Publication Table'!$C$4,AllPublicationData!$D:$D,'Publication Table'!J$7),
IF('Publication Table'!$C$5="Operations cancelled by patient",
SUMIFS(AllPublicationData!$G:$G,AllPublicationData!$A:$A,'Publication Table'!$B15,AllPublicationData!$B:$B,'Publication Table'!$C$4,AllPublicationData!$D:$D,'Publication Table'!J$7),
IF('Publication Table'!$C$5="Operations cancelled for clinical reasons",
SUMIFS(AllPublicationData!$H:$H,AllPublicationData!$A:$A,'Publication Table'!$B15,AllPublicationData!$B:$B,'Publication Table'!$C$4,AllPublicationData!$D:$D,'Publication Table'!J$7),
IF('Publication Table'!$C$5="Operations cancelled for non-clinical/capacity reasons",
SUMIFS(AllPublicationData!$I:$I,AllPublicationData!$A:$A,'Publication Table'!$B15,AllPublicationData!$B:$B,'Publication Table'!$C$4,AllPublicationData!$D:$D,'Publication Table'!J$7),
IF('Publication Table'!$C$5="Cancellations for other reasons",
SUMIFS(AllPublicationData!$J:$J,AllPublicationData!$A:$A,'Publication Table'!$B15,AllPublicationData!$B:$B,'Publication Table'!$C$4,AllPublicationData!$D:$D,'Publication Table'!J$7)))))))+
IF(AND($C$4="NHS Scotland",$C$5="Total Operations"),
SUMIFS(AllPublicationData!$E:$E,AllPublicationData!$A:$A,'Publication Table'!$B15,AllPublicationData!$B:$B,'Publication Table'!J$7),
IF(AND($C$4="NHS Scotland",$C$5="All Cancelled Operations"),
SUMIFS(AllPublicationData!$F:$F,AllPublicationData!$A:$A,'Publication Table'!$B15,AllPublicationData!$B:$B,'Publication Table'!J$7),
IF(AND($C$4="NHS Scotland",$C$5="Operations cancelled by patient"),
SUMIFS(AllPublicationData!$G:$G,AllPublicationData!$A:$A,'Publication Table'!$B15,AllPublicationData!$B:$B,'Publication Table'!J$7),
IF(AND($C$4="NHS Scotland",$C$5="Operations cancelled for clinical reasons"),
SUMIFS(AllPublicationData!$H:$H,AllPublicationData!$A:$A,'Publication Table'!$B15,AllPublicationData!$B:$B,'Publication Table'!J$7),
IF(AND($C$4="NHS Scotland",$C$5="Operations cancelled for non-clinical/capacity reasons"),
SUMIFS(AllPublicationData!$I:$I,AllPublicationData!$A:$A,'Publication Table'!$B15,AllPublicationData!$B:$B,'Publication Table'!J$7),
IF(AND($C$4="NHS Scotland",$C$5="Cancellations for other reasons"),
SUMIFS(AllPublicationData!$J:$J,AllPublicationData!$A:$A,'Publication Table'!$B15,AllPublicationData!$B:$B,'Publication Table'!J$7)))))))</f>
        <v>2034</v>
      </c>
      <c r="K15" s="90">
        <f>IF($C$5="Total Operations",
SUMIFS(AllPublicationData!$E:$E,AllPublicationData!$A:$A,'Publication Table'!$B15,AllPublicationData!$B:$B,'Publication Table'!$C$4,AllPublicationData!$D:$D,'Publication Table'!K$7),
IF('Publication Table'!$C$5="All Cancelled Operations",
SUMIFS(AllPublicationData!$F:$F,AllPublicationData!$A:$A,'Publication Table'!$B15,AllPublicationData!$B:$B,'Publication Table'!$C$4,AllPublicationData!$D:$D,'Publication Table'!K$7),
IF('Publication Table'!$C$5="Operations cancelled by patient",
SUMIFS(AllPublicationData!$G:$G,AllPublicationData!$A:$A,'Publication Table'!$B15,AllPublicationData!$B:$B,'Publication Table'!$C$4,AllPublicationData!$D:$D,'Publication Table'!K$7),
IF('Publication Table'!$C$5="Operations cancelled for clinical reasons",
SUMIFS(AllPublicationData!$H:$H,AllPublicationData!$A:$A,'Publication Table'!$B15,AllPublicationData!$B:$B,'Publication Table'!$C$4,AllPublicationData!$D:$D,'Publication Table'!K$7),
IF('Publication Table'!$C$5="Operations cancelled for non-clinical/capacity reasons",
SUMIFS(AllPublicationData!$I:$I,AllPublicationData!$A:$A,'Publication Table'!$B15,AllPublicationData!$B:$B,'Publication Table'!$C$4,AllPublicationData!$D:$D,'Publication Table'!K$7),
IF('Publication Table'!$C$5="Cancellations for other reasons",
SUMIFS(AllPublicationData!$J:$J,AllPublicationData!$A:$A,'Publication Table'!$B15,AllPublicationData!$B:$B,'Publication Table'!$C$4,AllPublicationData!$D:$D,'Publication Table'!K$7)))))))+
IF(AND($C$4="NHS Scotland",$C$5="Total Operations"),
SUMIFS(AllPublicationData!$E:$E,AllPublicationData!$A:$A,'Publication Table'!$B15,AllPublicationData!$B:$B,'Publication Table'!K$7),
IF(AND($C$4="NHS Scotland",$C$5="All Cancelled Operations"),
SUMIFS(AllPublicationData!$F:$F,AllPublicationData!$A:$A,'Publication Table'!$B15,AllPublicationData!$B:$B,'Publication Table'!K$7),
IF(AND($C$4="NHS Scotland",$C$5="Operations cancelled by patient"),
SUMIFS(AllPublicationData!$G:$G,AllPublicationData!$A:$A,'Publication Table'!$B15,AllPublicationData!$B:$B,'Publication Table'!K$7),
IF(AND($C$4="NHS Scotland",$C$5="Operations cancelled for clinical reasons"),
SUMIFS(AllPublicationData!$H:$H,AllPublicationData!$A:$A,'Publication Table'!$B15,AllPublicationData!$B:$B,'Publication Table'!K$7),
IF(AND($C$4="NHS Scotland",$C$5="Operations cancelled for non-clinical/capacity reasons"),
SUMIFS(AllPublicationData!$I:$I,AllPublicationData!$A:$A,'Publication Table'!$B15,AllPublicationData!$B:$B,'Publication Table'!K$7),
IF(AND($C$4="NHS Scotland",$C$5="Cancellations for other reasons"),
SUMIFS(AllPublicationData!$J:$J,AllPublicationData!$A:$A,'Publication Table'!$B15,AllPublicationData!$B:$B,'Publication Table'!K$7)))))))</f>
        <v>5277</v>
      </c>
      <c r="L15" s="90">
        <f>IF($C$5="Total Operations",
SUMIFS(AllPublicationData!$E:$E,AllPublicationData!$A:$A,'Publication Table'!$B15,AllPublicationData!$B:$B,'Publication Table'!$C$4,AllPublicationData!$D:$D,'Publication Table'!L$7),
IF('Publication Table'!$C$5="All Cancelled Operations",
SUMIFS(AllPublicationData!$F:$F,AllPublicationData!$A:$A,'Publication Table'!$B15,AllPublicationData!$B:$B,'Publication Table'!$C$4,AllPublicationData!$D:$D,'Publication Table'!L$7),
IF('Publication Table'!$C$5="Operations cancelled by patient",
SUMIFS(AllPublicationData!$G:$G,AllPublicationData!$A:$A,'Publication Table'!$B15,AllPublicationData!$B:$B,'Publication Table'!$C$4,AllPublicationData!$D:$D,'Publication Table'!L$7),
IF('Publication Table'!$C$5="Operations cancelled for clinical reasons",
SUMIFS(AllPublicationData!$H:$H,AllPublicationData!$A:$A,'Publication Table'!$B15,AllPublicationData!$B:$B,'Publication Table'!$C$4,AllPublicationData!$D:$D,'Publication Table'!L$7),
IF('Publication Table'!$C$5="Operations cancelled for non-clinical/capacity reasons",
SUMIFS(AllPublicationData!$I:$I,AllPublicationData!$A:$A,'Publication Table'!$B15,AllPublicationData!$B:$B,'Publication Table'!$C$4,AllPublicationData!$D:$D,'Publication Table'!L$7),
IF('Publication Table'!$C$5="Cancellations for other reasons",
SUMIFS(AllPublicationData!$J:$J,AllPublicationData!$A:$A,'Publication Table'!$B15,AllPublicationData!$B:$B,'Publication Table'!$C$4,AllPublicationData!$D:$D,'Publication Table'!L$7)))))))+
IF(AND($C$4="NHS Scotland",$C$5="Total Operations"),
SUMIFS(AllPublicationData!$E:$E,AllPublicationData!$A:$A,'Publication Table'!$B15,AllPublicationData!$B:$B,'Publication Table'!L$7),
IF(AND($C$4="NHS Scotland",$C$5="All Cancelled Operations"),
SUMIFS(AllPublicationData!$F:$F,AllPublicationData!$A:$A,'Publication Table'!$B15,AllPublicationData!$B:$B,'Publication Table'!L$7),
IF(AND($C$4="NHS Scotland",$C$5="Operations cancelled by patient"),
SUMIFS(AllPublicationData!$G:$G,AllPublicationData!$A:$A,'Publication Table'!$B15,AllPublicationData!$B:$B,'Publication Table'!L$7),
IF(AND($C$4="NHS Scotland",$C$5="Operations cancelled for clinical reasons"),
SUMIFS(AllPublicationData!$H:$H,AllPublicationData!$A:$A,'Publication Table'!$B15,AllPublicationData!$B:$B,'Publication Table'!L$7),
IF(AND($C$4="NHS Scotland",$C$5="Operations cancelled for non-clinical/capacity reasons"),
SUMIFS(AllPublicationData!$I:$I,AllPublicationData!$A:$A,'Publication Table'!$B15,AllPublicationData!$B:$B,'Publication Table'!L$7),
IF(AND($C$4="NHS Scotland",$C$5="Cancellations for other reasons"),
SUMIFS(AllPublicationData!$J:$J,AllPublicationData!$A:$A,'Publication Table'!$B15,AllPublicationData!$B:$B,'Publication Table'!L$7)))))))</f>
        <v>1175</v>
      </c>
      <c r="M15" s="90">
        <f>IF($C$5="Total Operations",
SUMIFS(AllPublicationData!$E:$E,AllPublicationData!$A:$A,'Publication Table'!$B15,AllPublicationData!$B:$B,'Publication Table'!$C$4,AllPublicationData!$D:$D,'Publication Table'!M$7),
IF('Publication Table'!$C$5="All Cancelled Operations",
SUMIFS(AllPublicationData!$F:$F,AllPublicationData!$A:$A,'Publication Table'!$B15,AllPublicationData!$B:$B,'Publication Table'!$C$4,AllPublicationData!$D:$D,'Publication Table'!M$7),
IF('Publication Table'!$C$5="Operations cancelled by patient",
SUMIFS(AllPublicationData!$G:$G,AllPublicationData!$A:$A,'Publication Table'!$B15,AllPublicationData!$B:$B,'Publication Table'!$C$4,AllPublicationData!$D:$D,'Publication Table'!M$7),
IF('Publication Table'!$C$5="Operations cancelled for clinical reasons",
SUMIFS(AllPublicationData!$G:$G,AllPublicationData!$A:$A,'Publication Table'!$B15,AllPublicationData!$B:$B,'Publication Table'!$C$4,AllPublicationData!$D:$D,'Publication Table'!M$7),
IF('Publication Table'!$C$5="Operations cancelled for non-clinical/capacity reasons",
SUMIFS(AllPublicationData!$G:$G,AllPublicationData!$A:$A,'Publication Table'!$B15,AllPublicationData!$B:$B,'Publication Table'!$C$4,AllPublicationData!$D:$D,'Publication Table'!M$7),
IF('Publication Table'!$C$5="Cancellations for other reasons",
SUMIFS(AllPublicationData!$G:$G,AllPublicationData!$A:$A,'Publication Table'!$B15,AllPublicationData!$B:$B,'Publication Table'!$C$4,AllPublicationData!$D:$D,'Publication Table'!M$7)))))))+
IF(AND($C$4="NHS Scotland",$C$5="Total Operations"),
SUMIFS(AllPublicationData!$E:$E,AllPublicationData!$A:$A,'Publication Table'!$B15,AllPublicationData!$B:$B,'Publication Table'!M$7),
IF(AND($C$4="NHS Scotland",$C$5="All Cancelled Operations"),
SUMIFS(AllPublicationData!$F:$F,AllPublicationData!$A:$A,'Publication Table'!$B15,AllPublicationData!$B:$B,'Publication Table'!M$7),
IF(AND($C$4="NHS Scotland",$C$5="Operations cancelled by patient"),
SUMIFS(AllPublicationData!$G:$G,AllPublicationData!$A:$A,'Publication Table'!$B15,AllPublicationData!$B:$B,'Publication Table'!M$7),
IF(AND($C$4="NHS Scotland",$C$5="Operations cancelled for clinical reasons"),
SUMIFS(AllPublicationData!$H:$H,AllPublicationData!$A:$A,'Publication Table'!$B15,AllPublicationData!$B:$B,'Publication Table'!M$7),
IF(AND($C$4="NHS Scotland",$C$5="Operations cancelled for non-clinical/capacity reasons"),
SUMIFS(AllPublicationData!$I:$I,AllPublicationData!$A:$A,'Publication Table'!$B15,AllPublicationData!$B:$B,'Publication Table'!M$7),
IF(AND($C$4="NHS Scotland",$C$5="Cancellations for other reasons"),
SUMIFS(AllPublicationData!$J:$J,AllPublicationData!$A:$A,'Publication Table'!$B15,AllPublicationData!$B:$B,'Publication Table'!M$7)))))))</f>
        <v>1819</v>
      </c>
      <c r="N15" s="90">
        <f>IF($C$5="Total Operations",
SUMIFS(AllPublicationData!$E:$E,AllPublicationData!$A:$A,'Publication Table'!$B15,AllPublicationData!$B:$B,'Publication Table'!$C$4,AllPublicationData!$D:$D,'Publication Table'!N$7),
IF('Publication Table'!$C$5="All Cancelled Operations",
SUMIFS(AllPublicationData!$F:$F,AllPublicationData!$A:$A,'Publication Table'!$B15,AllPublicationData!$B:$B,'Publication Table'!$C$4,AllPublicationData!$D:$D,'Publication Table'!N$7),
IF('Publication Table'!$C$5="Operations cancelled by patient",
SUMIFS(AllPublicationData!$G:$G,AllPublicationData!$A:$A,'Publication Table'!$B15,AllPublicationData!$B:$B,'Publication Table'!$C$4,AllPublicationData!$D:$D,'Publication Table'!N$7),
IF('Publication Table'!$C$5="Operations cancelled for clinical reasons",
SUMIFS(AllPublicationData!$G:$G,AllPublicationData!$A:$A,'Publication Table'!$B15,AllPublicationData!$B:$B,'Publication Table'!$C$4,AllPublicationData!$D:$D,'Publication Table'!N$7),
IF('Publication Table'!$C$5="Operations cancelled for non-clinical/capacity reasons",
SUMIFS(AllPublicationData!$G:$G,AllPublicationData!$A:$A,'Publication Table'!$B15,AllPublicationData!$B:$B,'Publication Table'!$C$4,AllPublicationData!$D:$D,'Publication Table'!N$7),
IF('Publication Table'!$C$5="Cancellations for other reasons",
SUMIFS(AllPublicationData!$G:$G,AllPublicationData!$A:$A,'Publication Table'!$B15,AllPublicationData!$B:$B,'Publication Table'!$C$4,AllPublicationData!$D:$D,'Publication Table'!N$7)))))))+
IF(AND($C$4="NHS Scotland",$C$5="Total Operations"),
SUMIFS(AllPublicationData!$E:$E,AllPublicationData!$A:$A,'Publication Table'!$B15,AllPublicationData!$B:$B,'Publication Table'!N$7),
IF(AND($C$4="NHS Scotland",$C$5="All Cancelled Operations"),
SUMIFS(AllPublicationData!$F:$F,AllPublicationData!$A:$A,'Publication Table'!$B15,AllPublicationData!$B:$B,'Publication Table'!N$7),
IF(AND($C$4="NHS Scotland",$C$5="Operations cancelled by patient"),
SUMIFS(AllPublicationData!$G:$G,AllPublicationData!$A:$A,'Publication Table'!$B15,AllPublicationData!$B:$B,'Publication Table'!N$7),
IF(AND($C$4="NHS Scotland",$C$5="Operations cancelled for clinical reasons"),
SUMIFS(AllPublicationData!$H:$H,AllPublicationData!$A:$A,'Publication Table'!$B15,AllPublicationData!$B:$B,'Publication Table'!N$7),
IF(AND($C$4="NHS Scotland",$C$5="Operations cancelled for non-clinical/capacity reasons"),
SUMIFS(AllPublicationData!$I:$I,AllPublicationData!$A:$A,'Publication Table'!$B15,AllPublicationData!$B:$B,'Publication Table'!N$7),
IF(AND($C$4="NHS Scotland",$C$5="Cancellations for other reasons"),
SUMIFS(AllPublicationData!$J:$J,AllPublicationData!$A:$A,'Publication Table'!$B15,AllPublicationData!$B:$B,'Publication Table'!N$7)))))))</f>
        <v>3833</v>
      </c>
      <c r="O15" s="90">
        <f>IF($C$5="Total Operations",
SUMIFS(AllPublicationData!$E:$E,AllPublicationData!$A:$A,'Publication Table'!$B15,AllPublicationData!$B:$B,'Publication Table'!$C$4,AllPublicationData!$D:$D,'Publication Table'!O$7),
IF('Publication Table'!$C$5="All Cancelled Operations",
SUMIFS(AllPublicationData!$F:$F,AllPublicationData!$A:$A,'Publication Table'!$B15,AllPublicationData!$B:$B,'Publication Table'!$C$4,AllPublicationData!$D:$D,'Publication Table'!O$7),
IF('Publication Table'!$C$5="Operations cancelled by patient",
SUMIFS(AllPublicationData!$G:$G,AllPublicationData!$A:$A,'Publication Table'!$B15,AllPublicationData!$B:$B,'Publication Table'!$C$4,AllPublicationData!$D:$D,'Publication Table'!O$7),
IF('Publication Table'!$C$5="Operations cancelled for clinical reasons",
SUMIFS(AllPublicationData!$G:$G,AllPublicationData!$A:$A,'Publication Table'!$B15,AllPublicationData!$B:$B,'Publication Table'!$C$4,AllPublicationData!$D:$D,'Publication Table'!O$7),
IF('Publication Table'!$C$5="Operations cancelled for non-clinical/capacity reasons",
SUMIFS(AllPublicationData!$G:$G,AllPublicationData!$A:$A,'Publication Table'!$B15,AllPublicationData!$B:$B,'Publication Table'!$C$4,AllPublicationData!$D:$D,'Publication Table'!O$7),
IF('Publication Table'!$C$5="Cancellations for other reasons",
SUMIFS(AllPublicationData!$G:$G,AllPublicationData!$A:$A,'Publication Table'!$B15,AllPublicationData!$B:$B,'Publication Table'!$C$4,AllPublicationData!$D:$D,'Publication Table'!O$7)))))))+
IF(AND($C$4="NHS Scotland",$C$5="Total Operations"),
SUMIFS(AllPublicationData!$E:$E,AllPublicationData!$A:$A,'Publication Table'!$B15,AllPublicationData!$B:$B,'Publication Table'!O$7),
IF(AND($C$4="NHS Scotland",$C$5="All Cancelled Operations"),
SUMIFS(AllPublicationData!$F:$F,AllPublicationData!$A:$A,'Publication Table'!$B15,AllPublicationData!$B:$B,'Publication Table'!O$7),
IF(AND($C$4="NHS Scotland",$C$5="Operations cancelled by patient"),
SUMIFS(AllPublicationData!$G:$G,AllPublicationData!$A:$A,'Publication Table'!$B15,AllPublicationData!$B:$B,'Publication Table'!O$7),
IF(AND($C$4="NHS Scotland",$C$5="Operations cancelled for clinical reasons"),
SUMIFS(AllPublicationData!$H:$H,AllPublicationData!$A:$A,'Publication Table'!$B15,AllPublicationData!$B:$B,'Publication Table'!O$7),
IF(AND($C$4="NHS Scotland",$C$5="Operations cancelled for non-clinical/capacity reasons"),
SUMIFS(AllPublicationData!$I:$I,AllPublicationData!$A:$A,'Publication Table'!$B15,AllPublicationData!$B:$B,'Publication Table'!O$7),
IF(AND($C$4="NHS Scotland",$C$5="Cancellations for other reasons"),
SUMIFS(AllPublicationData!$J:$J,AllPublicationData!$A:$A,'Publication Table'!$B15,AllPublicationData!$B:$B,'Publication Table'!O$7)))))))</f>
        <v>290</v>
      </c>
      <c r="P15" s="90">
        <f>IF($C$5="Total Operations",
SUMIFS(AllPublicationData!$E:$E,AllPublicationData!$A:$A,'Publication Table'!$B15,AllPublicationData!$B:$B,'Publication Table'!$C$4,AllPublicationData!$D:$D,'Publication Table'!P$7),
IF('Publication Table'!$C$5="All Cancelled Operations",
SUMIFS(AllPublicationData!$F:$F,AllPublicationData!$A:$A,'Publication Table'!$B15,AllPublicationData!$B:$B,'Publication Table'!$C$4,AllPublicationData!$D:$D,'Publication Table'!P$7),
IF('Publication Table'!$C$5="Operations cancelled by patient",
SUMIFS(AllPublicationData!$G:$G,AllPublicationData!$A:$A,'Publication Table'!$B15,AllPublicationData!$B:$B,'Publication Table'!$C$4,AllPublicationData!$D:$D,'Publication Table'!P$7),
IF('Publication Table'!$C$5="Operations cancelled for clinical reasons",
SUMIFS(AllPublicationData!$G:$G,AllPublicationData!$A:$A,'Publication Table'!$B15,AllPublicationData!$B:$B,'Publication Table'!$C$4,AllPublicationData!$D:$D,'Publication Table'!P$7),
IF('Publication Table'!$C$5="Operations cancelled for non-clinical/capacity reasons",
SUMIFS(AllPublicationData!$G:$G,AllPublicationData!$A:$A,'Publication Table'!$B15,AllPublicationData!$B:$B,'Publication Table'!$C$4,AllPublicationData!$D:$D,'Publication Table'!P$7),
IF('Publication Table'!$C$5="Cancellations for other reasons",
SUMIFS(AllPublicationData!$G:$G,AllPublicationData!$A:$A,'Publication Table'!$B15,AllPublicationData!$B:$B,'Publication Table'!$C$4,AllPublicationData!$D:$D,'Publication Table'!P$7)))))))+
IF(AND($C$4="NHS Scotland",$C$5="Total Operations"),
SUMIFS(AllPublicationData!$E:$E,AllPublicationData!$A:$A,'Publication Table'!$B15,AllPublicationData!$B:$B,'Publication Table'!P$7),
IF(AND($C$4="NHS Scotland",$C$5="All Cancelled Operations"),
SUMIFS(AllPublicationData!$F:$F,AllPublicationData!$A:$A,'Publication Table'!$B15,AllPublicationData!$B:$B,'Publication Table'!P$7),
IF(AND($C$4="NHS Scotland",$C$5="Operations cancelled by patient"),
SUMIFS(AllPublicationData!$G:$G,AllPublicationData!$A:$A,'Publication Table'!$B15,AllPublicationData!$B:$B,'Publication Table'!P$7),
IF(AND($C$4="NHS Scotland",$C$5="Operations cancelled for clinical reasons"),
SUMIFS(AllPublicationData!$H:$H,AllPublicationData!$A:$A,'Publication Table'!$B15,AllPublicationData!$B:$B,'Publication Table'!P$7),
IF(AND($C$4="NHS Scotland",$C$5="Operations cancelled for non-clinical/capacity reasons"),
SUMIFS(AllPublicationData!$I:$I,AllPublicationData!$A:$A,'Publication Table'!$B15,AllPublicationData!$B:$B,'Publication Table'!P$7),
IF(AND($C$4="NHS Scotland",$C$5="Cancellations for other reasons"),
SUMIFS(AllPublicationData!$J:$J,AllPublicationData!$A:$A,'Publication Table'!$B15,AllPublicationData!$B:$B,'Publication Table'!P$7)))))))</f>
        <v>174</v>
      </c>
      <c r="Q15" s="90">
        <f>IF($C$5="Total Operations",
SUMIFS(AllPublicationData!$E:$E,AllPublicationData!$A:$A,'Publication Table'!$B15,AllPublicationData!$B:$B,'Publication Table'!$C$4,AllPublicationData!$D:$D,'Publication Table'!Q$7),
IF('Publication Table'!$C$5="All Cancelled Operations",
SUMIFS(AllPublicationData!$F:$F,AllPublicationData!$A:$A,'Publication Table'!$B15,AllPublicationData!$B:$B,'Publication Table'!$C$4,AllPublicationData!$D:$D,'Publication Table'!Q$7),
IF('Publication Table'!$C$5="Operations cancelled by patient",
SUMIFS(AllPublicationData!$G:$G,AllPublicationData!$A:$A,'Publication Table'!$B15,AllPublicationData!$B:$B,'Publication Table'!$C$4,AllPublicationData!$D:$D,'Publication Table'!Q$7),
IF('Publication Table'!$C$5="Operations cancelled for clinical reasons",
SUMIFS(AllPublicationData!$G:$G,AllPublicationData!$A:$A,'Publication Table'!$B15,AllPublicationData!$B:$B,'Publication Table'!$C$4,AllPublicationData!$D:$D,'Publication Table'!Q$7),
IF('Publication Table'!$C$5="Operations cancelled for non-clinical/capacity reasons",
SUMIFS(AllPublicationData!$G:$G,AllPublicationData!$A:$A,'Publication Table'!$B15,AllPublicationData!$B:$B,'Publication Table'!$C$4,AllPublicationData!$D:$D,'Publication Table'!Q$7),
IF('Publication Table'!$C$5="Cancellations for other reasons",
SUMIFS(AllPublicationData!$G:$G,AllPublicationData!$A:$A,'Publication Table'!$B15,AllPublicationData!$B:$B,'Publication Table'!$C$4,AllPublicationData!$D:$D,'Publication Table'!Q$7)))))))+
IF(AND($C$4="NHS Scotland",$C$5="Total Operations"),
SUMIFS(AllPublicationData!$E:$E,AllPublicationData!$A:$A,'Publication Table'!$B15,AllPublicationData!$B:$B,'Publication Table'!Q$7),
IF(AND($C$4="NHS Scotland",$C$5="All Cancelled Operations"),
SUMIFS(AllPublicationData!$F:$F,AllPublicationData!$A:$A,'Publication Table'!$B15,AllPublicationData!$B:$B,'Publication Table'!Q$7),
IF(AND($C$4="NHS Scotland",$C$5="Operations cancelled by patient"),
SUMIFS(AllPublicationData!$G:$G,AllPublicationData!$A:$A,'Publication Table'!$B15,AllPublicationData!$B:$B,'Publication Table'!Q$7),
IF(AND($C$4="NHS Scotland",$C$5="Operations cancelled for clinical reasons"),
SUMIFS(AllPublicationData!$H:$H,AllPublicationData!$A:$A,'Publication Table'!$B15,AllPublicationData!$B:$B,'Publication Table'!Q$7),
IF(AND($C$4="NHS Scotland",$C$5="Operations cancelled for non-clinical/capacity reasons"),
SUMIFS(AllPublicationData!$I:$I,AllPublicationData!$A:$A,'Publication Table'!$B15,AllPublicationData!$B:$B,'Publication Table'!Q$7),
IF(AND($C$4="NHS Scotland",$C$5="Cancellations for other reasons"),
SUMIFS(AllPublicationData!$J:$J,AllPublicationData!$A:$A,'Publication Table'!$B15,AllPublicationData!$B:$B,'Publication Table'!Q$7)))))))</f>
        <v>1377</v>
      </c>
      <c r="R15" s="90">
        <f>IF($C$5="Total Operations",
SUMIFS(AllPublicationData!$E:$E,AllPublicationData!$A:$A,'Publication Table'!$B15,AllPublicationData!$B:$B,'Publication Table'!$C$4,AllPublicationData!$D:$D,'Publication Table'!R$7),
IF('Publication Table'!$C$5="All Cancelled Operations",
SUMIFS(AllPublicationData!$F:$F,AllPublicationData!$A:$A,'Publication Table'!$B15,AllPublicationData!$B:$B,'Publication Table'!$C$4,AllPublicationData!$D:$D,'Publication Table'!R$7),
IF('Publication Table'!$C$5="Operations cancelled by patient",
SUMIFS(AllPublicationData!$G:$G,AllPublicationData!$A:$A,'Publication Table'!$B15,AllPublicationData!$B:$B,'Publication Table'!$C$4,AllPublicationData!$D:$D,'Publication Table'!R$7),
IF('Publication Table'!$C$5="Operations cancelled for clinical reasons",
SUMIFS(AllPublicationData!$G:$G,AllPublicationData!$A:$A,'Publication Table'!$B15,AllPublicationData!$B:$B,'Publication Table'!$C$4,AllPublicationData!$D:$D,'Publication Table'!R$7),
IF('Publication Table'!$C$5="Operations cancelled for non-clinical/capacity reasons",
SUMIFS(AllPublicationData!$G:$G,AllPublicationData!$A:$A,'Publication Table'!$B15,AllPublicationData!$B:$B,'Publication Table'!$C$4,AllPublicationData!$D:$D,'Publication Table'!R$7),
IF('Publication Table'!$C$5="Cancellations for other reasons",
SUMIFS(AllPublicationData!$G:$G,AllPublicationData!$A:$A,'Publication Table'!$B15,AllPublicationData!$B:$B,'Publication Table'!$C$4,AllPublicationData!$D:$D,'Publication Table'!R$7)))))))+
IF(AND($C$4="NHS Scotland",$C$5="Total Operations"),
SUMIFS(AllPublicationData!$E:$E,AllPublicationData!$A:$A,'Publication Table'!$B15,AllPublicationData!$B:$B,'Publication Table'!R$7),
IF(AND($C$4="NHS Scotland",$C$5="All Cancelled Operations"),
SUMIFS(AllPublicationData!$F:$F,AllPublicationData!$A:$A,'Publication Table'!$B15,AllPublicationData!$B:$B,'Publication Table'!R$7),
IF(AND($C$4="NHS Scotland",$C$5="Operations cancelled by patient"),
SUMIFS(AllPublicationData!$G:$G,AllPublicationData!$A:$A,'Publication Table'!$B15,AllPublicationData!$B:$B,'Publication Table'!R$7),
IF(AND($C$4="NHS Scotland",$C$5="Operations cancelled for clinical reasons"),
SUMIFS(AllPublicationData!$H:$H,AllPublicationData!$A:$A,'Publication Table'!$B15,AllPublicationData!$B:$B,'Publication Table'!R$7),
IF(AND($C$4="NHS Scotland",$C$5="Operations cancelled for non-clinical/capacity reasons"),
SUMIFS(AllPublicationData!$I:$I,AllPublicationData!$A:$A,'Publication Table'!$B15,AllPublicationData!$B:$B,'Publication Table'!R$7),
IF(AND($C$4="NHS Scotland",$C$5="Cancellations for other reasons"),
SUMIFS(AllPublicationData!$J:$J,AllPublicationData!$A:$A,'Publication Table'!$B15,AllPublicationData!$B:$B,'Publication Table'!R$7)))))))</f>
        <v>104</v>
      </c>
    </row>
    <row r="16" spans="1:30" x14ac:dyDescent="0.35">
      <c r="B16" s="89">
        <v>45170</v>
      </c>
      <c r="C16" s="81">
        <f>IF($C$5="Total Operations",
SUMIFS(AllPublicationData!$E:$E,AllPublicationData!$A:$A,'Publication Table'!$B16,AllPublicationData!$B:$B,'Publication Table'!$C$4),
IF('Publication Table'!$C$5="All Cancelled Operations",
SUMIFS(AllPublicationData!$F:$F,AllPublicationData!$A:$A,'Publication Table'!$B16,AllPublicationData!$B:$B,'Publication Table'!$C$4),
IF('Publication Table'!$C$5="Operations cancelled by patient",
SUMIFS(AllPublicationData!$G:$G,AllPublicationData!$A:$A,'Publication Table'!$B16,AllPublicationData!$B:$B,'Publication Table'!$C$4),
IF('Publication Table'!$C$5="Operations cancelled for clinical reasons",
SUMIFS(AllPublicationData!$H:$H,AllPublicationData!$A:$A,'Publication Table'!$B16,AllPublicationData!$B:$B,'Publication Table'!$C$4),
IF('Publication Table'!$C$5="Operations cancelled for non-clinical/capacity reasons",
SUMIFS(AllPublicationData!$I:$I,AllPublicationData!$A:$A,'Publication Table'!$B16,AllPublicationData!$B:$B,'Publication Table'!$C$4),
IF('Publication Table'!$C$5="Cancellations for other reasons",
SUMIFS(AllPublicationData!$J:$J,AllPublicationData!$A:$A,'Publication Table'!$B16,AllPublicationData!$B:$B,'Publication Table'!$C$4)))))))+
IF(AND($C$4="NHS Scotland",$C$5="Total Operations"),
SUMIFS(AllPublicationData!$E:$E,AllPublicationData!$A:$A,'Publication Table'!$B16),
IF(AND($C$4="NHS Scotland",$C$5="All Cancelled Operations"),
SUMIFS(AllPublicationData!$F:$F,AllPublicationData!$A:$A,'Publication Table'!$B16),
IF(AND($C$4="NHS Scotland",$C$5="Operations cancelled by patient"),
SUMIFS(AllPublicationData!$G:$G,AllPublicationData!$A:$A,'Publication Table'!$B16),
IF(AND($C$4="NHS Scotland",$C$5="Operations cancelled for clinical reasons"),
SUMIFS(AllPublicationData!$H:$H,AllPublicationData!$A:$A,'Publication Table'!$B16),
IF(AND($C$4="NHS Scotland",$C$5="Operations cancelled for non-clinical/capacity reasons"),
SUMIFS(AllPublicationData!$I:$I,AllPublicationData!$A:$A,'Publication Table'!$B16),
IF(AND($C$4="NHS Scotland",$C$5="Cancellations for other reasons"),
SUMIFS(AllPublicationData!$J:$J,AllPublicationData!$A:$A,'Publication Table'!$B16)))))))</f>
        <v>23209</v>
      </c>
      <c r="D16" s="90">
        <f>IF($C$5="Total Operations",
SUMIFS(AllPublicationData!$E:$E,AllPublicationData!$A:$A,'Publication Table'!$B16,AllPublicationData!$B:$B,'Publication Table'!$C$4,AllPublicationData!$D:$D,'Publication Table'!D$7),
IF('Publication Table'!$C$5="All Cancelled Operations",
SUMIFS(AllPublicationData!$F:$F,AllPublicationData!$A:$A,'Publication Table'!$B16,AllPublicationData!$B:$B,'Publication Table'!$C$4,AllPublicationData!$D:$D,'Publication Table'!D$7),
IF('Publication Table'!$C$5="Operations cancelled by patient",
SUMIFS(AllPublicationData!$G:$G,AllPublicationData!$A:$A,'Publication Table'!$B16,AllPublicationData!$B:$B,'Publication Table'!$C$4,AllPublicationData!$D:$D,'Publication Table'!D$7),
IF('Publication Table'!$C$5="Operations cancelled for clinical reasons",
SUMIFS(AllPublicationData!$H:$H,AllPublicationData!$A:$A,'Publication Table'!$B16,AllPublicationData!$B:$B,'Publication Table'!$C$4,AllPublicationData!$D:$D,'Publication Table'!D$7),
IF('Publication Table'!$C$5="Operations cancelled for non-clinical/capacity reasons",
SUMIFS(AllPublicationData!$I:$I,AllPublicationData!$A:$A,'Publication Table'!$B16,AllPublicationData!$B:$B,'Publication Table'!$C$4,AllPublicationData!$D:$D,'Publication Table'!D$7),
IF('Publication Table'!$C$5="Cancellations for other reasons",
SUMIFS(AllPublicationData!$J:$J,AllPublicationData!$A:$A,'Publication Table'!$B16,AllPublicationData!$B:$B,'Publication Table'!$C$4,AllPublicationData!$D:$D,'Publication Table'!D$7)))))))+
IF(AND($C$4="NHS Scotland",$C$5="Total Operations"),
SUMIFS(AllPublicationData!$E:$E,AllPublicationData!$A:$A,'Publication Table'!$B16,AllPublicationData!$B:$B,'Publication Table'!D$7),
IF(AND($C$4="NHS Scotland",$C$5="All Cancelled Operations"),
SUMIFS(AllPublicationData!$F:$F,AllPublicationData!$A:$A,'Publication Table'!$B16,AllPublicationData!$B:$B,'Publication Table'!D$7),
IF(AND($C$4="NHS Scotland",$C$5="Operations cancelled by patient"),
SUMIFS(AllPublicationData!$G:$G,AllPublicationData!$A:$A,'Publication Table'!$B16,AllPublicationData!$B:$B,'Publication Table'!D$7),
IF(AND($C$4="NHS Scotland",$C$5="Operations cancelled for clinical reasons"),
SUMIFS(AllPublicationData!$H:$H,AllPublicationData!$A:$A,'Publication Table'!$B16,AllPublicationData!$B:$B,'Publication Table'!D$7),
IF(AND($C$4="NHS Scotland",$C$5="Operations cancelled for non-clinical/capacity reasons"),
SUMIFS(AllPublicationData!$I:$I,AllPublicationData!$A:$A,'Publication Table'!$B16,AllPublicationData!$B:$B,'Publication Table'!D$7),
IF(AND($C$4="NHS Scotland",$C$5="Cancellations for other reasons"),
SUMIFS(AllPublicationData!$J:$J,AllPublicationData!$A:$A,'Publication Table'!$B16,AllPublicationData!$B:$B,'Publication Table'!D$7)))))))</f>
        <v>2388</v>
      </c>
      <c r="E16" s="90">
        <f>IF($C$5="Total Operations",
SUMIFS(AllPublicationData!$E:$E,AllPublicationData!$A:$A,'Publication Table'!$B16,AllPublicationData!$B:$B,'Publication Table'!$C$4,AllPublicationData!$D:$D,'Publication Table'!E$7),
IF('Publication Table'!$C$5="All Cancelled Operations",
SUMIFS(AllPublicationData!$F:$F,AllPublicationData!$A:$A,'Publication Table'!$B16,AllPublicationData!$B:$B,'Publication Table'!$C$4,AllPublicationData!$D:$D,'Publication Table'!E$7),
IF('Publication Table'!$C$5="Operations cancelled by patient",
SUMIFS(AllPublicationData!$G:$G,AllPublicationData!$A:$A,'Publication Table'!$B16,AllPublicationData!$B:$B,'Publication Table'!$C$4,AllPublicationData!$D:$D,'Publication Table'!E$7),
IF('Publication Table'!$C$5="Operations cancelled for clinical reasons",
SUMIFS(AllPublicationData!$H:$H,AllPublicationData!$A:$A,'Publication Table'!$B16,AllPublicationData!$B:$B,'Publication Table'!$C$4,AllPublicationData!$D:$D,'Publication Table'!E$7),
IF('Publication Table'!$C$5="Operations cancelled for non-clinical/capacity reasons",
SUMIFS(AllPublicationData!$I:$I,AllPublicationData!$A:$A,'Publication Table'!$B16,AllPublicationData!$B:$B,'Publication Table'!$C$4,AllPublicationData!$D:$D,'Publication Table'!E$7),
IF('Publication Table'!$C$5="Cancellations for other reasons",
SUMIFS(AllPublicationData!$J:$J,AllPublicationData!$A:$A,'Publication Table'!$B16,AllPublicationData!$B:$B,'Publication Table'!$C$4,AllPublicationData!$D:$D,'Publication Table'!E$7)))))))+
IF(AND($C$4="NHS Scotland",$C$5="Total Operations"),
SUMIFS(AllPublicationData!$E:$E,AllPublicationData!$A:$A,'Publication Table'!$B16,AllPublicationData!$B:$B,'Publication Table'!E$7),
IF(AND($C$4="NHS Scotland",$C$5="All Cancelled Operations"),
SUMIFS(AllPublicationData!$F:$F,AllPublicationData!$A:$A,'Publication Table'!$B16,AllPublicationData!$B:$B,'Publication Table'!E$7),
IF(AND($C$4="NHS Scotland",$C$5="Operations cancelled by patient"),
SUMIFS(AllPublicationData!$G:$G,AllPublicationData!$A:$A,'Publication Table'!$B16,AllPublicationData!$B:$B,'Publication Table'!E$7),
IF(AND($C$4="NHS Scotland",$C$5="Operations cancelled for clinical reasons"),
SUMIFS(AllPublicationData!$H:$H,AllPublicationData!$A:$A,'Publication Table'!$B16,AllPublicationData!$B:$B,'Publication Table'!E$7),
IF(AND($C$4="NHS Scotland",$C$5="Operations cancelled for non-clinical/capacity reasons"),
SUMIFS(AllPublicationData!$I:$I,AllPublicationData!$A:$A,'Publication Table'!$B16,AllPublicationData!$B:$B,'Publication Table'!E$7),
IF(AND($C$4="NHS Scotland",$C$5="Cancellations for other reasons"),
SUMIFS(AllPublicationData!$J:$J,AllPublicationData!$A:$A,'Publication Table'!$B16,AllPublicationData!$B:$B,'Publication Table'!E$7)))))))</f>
        <v>1300</v>
      </c>
      <c r="F16" s="90">
        <f>IF($C$5="Total Operations",
SUMIFS(AllPublicationData!$E:$E,AllPublicationData!$A:$A,'Publication Table'!$B16,AllPublicationData!$B:$B,'Publication Table'!$C$4,AllPublicationData!$D:$D,'Publication Table'!F$7),
IF('Publication Table'!$C$5="All Cancelled Operations",
SUMIFS(AllPublicationData!$F:$F,AllPublicationData!$A:$A,'Publication Table'!$B16,AllPublicationData!$B:$B,'Publication Table'!$C$4,AllPublicationData!$D:$D,'Publication Table'!F$7),
IF('Publication Table'!$C$5="Operations cancelled by patient",
SUMIFS(AllPublicationData!$G:$G,AllPublicationData!$A:$A,'Publication Table'!$B16,AllPublicationData!$B:$B,'Publication Table'!$C$4,AllPublicationData!$D:$D,'Publication Table'!F$7),
IF('Publication Table'!$C$5="Operations cancelled for clinical reasons",
SUMIFS(AllPublicationData!$H:$H,AllPublicationData!$A:$A,'Publication Table'!$B16,AllPublicationData!$B:$B,'Publication Table'!$C$4,AllPublicationData!$D:$D,'Publication Table'!F$7),
IF('Publication Table'!$C$5="Operations cancelled for non-clinical/capacity reasons",
SUMIFS(AllPublicationData!$I:$I,AllPublicationData!$A:$A,'Publication Table'!$B16,AllPublicationData!$B:$B,'Publication Table'!$C$4,AllPublicationData!$D:$D,'Publication Table'!F$7),
IF('Publication Table'!$C$5="Cancellations for other reasons",
SUMIFS(AllPublicationData!$J:$J,AllPublicationData!$A:$A,'Publication Table'!$B16,AllPublicationData!$B:$B,'Publication Table'!$C$4,AllPublicationData!$D:$D,'Publication Table'!F$7)))))))+
IF(AND($C$4="NHS Scotland",$C$5="Total Operations"),
SUMIFS(AllPublicationData!$E:$E,AllPublicationData!$A:$A,'Publication Table'!$B16,AllPublicationData!$B:$B,'Publication Table'!F$7),
IF(AND($C$4="NHS Scotland",$C$5="All Cancelled Operations"),
SUMIFS(AllPublicationData!$F:$F,AllPublicationData!$A:$A,'Publication Table'!$B16,AllPublicationData!$B:$B,'Publication Table'!F$7),
IF(AND($C$4="NHS Scotland",$C$5="Operations cancelled by patient"),
SUMIFS(AllPublicationData!$G:$G,AllPublicationData!$A:$A,'Publication Table'!$B16,AllPublicationData!$B:$B,'Publication Table'!F$7),
IF(AND($C$4="NHS Scotland",$C$5="Operations cancelled for clinical reasons"),
SUMIFS(AllPublicationData!$H:$H,AllPublicationData!$A:$A,'Publication Table'!$B16,AllPublicationData!$B:$B,'Publication Table'!F$7),
IF(AND($C$4="NHS Scotland",$C$5="Operations cancelled for non-clinical/capacity reasons"),
SUMIFS(AllPublicationData!$I:$I,AllPublicationData!$A:$A,'Publication Table'!$B16,AllPublicationData!$B:$B,'Publication Table'!F$7),
IF(AND($C$4="NHS Scotland",$C$5="Cancellations for other reasons"),
SUMIFS(AllPublicationData!$J:$J,AllPublicationData!$A:$A,'Publication Table'!$B16,AllPublicationData!$B:$B,'Publication Table'!F$7)))))))</f>
        <v>298</v>
      </c>
      <c r="G16" s="90">
        <f>IF($C$5="Total Operations",
SUMIFS(AllPublicationData!$E:$E,AllPublicationData!$A:$A,'Publication Table'!$B16,AllPublicationData!$B:$B,'Publication Table'!$C$4,AllPublicationData!$D:$D,'Publication Table'!G$7),
IF('Publication Table'!$C$5="All Cancelled Operations",
SUMIFS(AllPublicationData!$F:$F,AllPublicationData!$A:$A,'Publication Table'!$B16,AllPublicationData!$B:$B,'Publication Table'!$C$4,AllPublicationData!$D:$D,'Publication Table'!G$7),
IF('Publication Table'!$C$5="Operations cancelled by patient",
SUMIFS(AllPublicationData!$G:$G,AllPublicationData!$A:$A,'Publication Table'!$B16,AllPublicationData!$B:$B,'Publication Table'!$C$4,AllPublicationData!$D:$D,'Publication Table'!G$7),
IF('Publication Table'!$C$5="Operations cancelled for clinical reasons",
SUMIFS(AllPublicationData!$H:$H,AllPublicationData!$A:$A,'Publication Table'!$B16,AllPublicationData!$B:$B,'Publication Table'!$C$4,AllPublicationData!$D:$D,'Publication Table'!G$7),
IF('Publication Table'!$C$5="Operations cancelled for non-clinical/capacity reasons",
SUMIFS(AllPublicationData!$I:$I,AllPublicationData!$A:$A,'Publication Table'!$B16,AllPublicationData!$B:$B,'Publication Table'!$C$4,AllPublicationData!$D:$D,'Publication Table'!G$7),
IF('Publication Table'!$C$5="Cancellations for other reasons",
SUMIFS(AllPublicationData!$J:$J,AllPublicationData!$A:$A,'Publication Table'!$B16,AllPublicationData!$B:$B,'Publication Table'!$C$4,AllPublicationData!$D:$D,'Publication Table'!G$7)))))))+
IF(AND($C$4="NHS Scotland",$C$5="Total Operations"),
SUMIFS(AllPublicationData!$E:$E,AllPublicationData!$A:$A,'Publication Table'!$B16,AllPublicationData!$B:$B,'Publication Table'!G$7),
IF(AND($C$4="NHS Scotland",$C$5="All Cancelled Operations"),
SUMIFS(AllPublicationData!$F:$F,AllPublicationData!$A:$A,'Publication Table'!$B16,AllPublicationData!$B:$B,'Publication Table'!G$7),
IF(AND($C$4="NHS Scotland",$C$5="Operations cancelled by patient"),
SUMIFS(AllPublicationData!$G:$G,AllPublicationData!$A:$A,'Publication Table'!$B16,AllPublicationData!$B:$B,'Publication Table'!G$7),
IF(AND($C$4="NHS Scotland",$C$5="Operations cancelled for clinical reasons"),
SUMIFS(AllPublicationData!$H:$H,AllPublicationData!$A:$A,'Publication Table'!$B16,AllPublicationData!$B:$B,'Publication Table'!G$7),
IF(AND($C$4="NHS Scotland",$C$5="Operations cancelled for non-clinical/capacity reasons"),
SUMIFS(AllPublicationData!$I:$I,AllPublicationData!$A:$A,'Publication Table'!$B16,AllPublicationData!$B:$B,'Publication Table'!G$7),
IF(AND($C$4="NHS Scotland",$C$5="Cancellations for other reasons"),
SUMIFS(AllPublicationData!$J:$J,AllPublicationData!$A:$A,'Publication Table'!$B16,AllPublicationData!$B:$B,'Publication Table'!G$7)))))))</f>
        <v>1495</v>
      </c>
      <c r="H16" s="90">
        <f>IF($C$5="Total Operations",
SUMIFS(AllPublicationData!$E:$E,AllPublicationData!$A:$A,'Publication Table'!$B16,AllPublicationData!$B:$B,'Publication Table'!$C$4,AllPublicationData!$D:$D,'Publication Table'!H$7),
IF('Publication Table'!$C$5="All Cancelled Operations",
SUMIFS(AllPublicationData!$F:$F,AllPublicationData!$A:$A,'Publication Table'!$B16,AllPublicationData!$B:$B,'Publication Table'!$C$4,AllPublicationData!$D:$D,'Publication Table'!H$7),
IF('Publication Table'!$C$5="Operations cancelled by patient",
SUMIFS(AllPublicationData!$G:$G,AllPublicationData!$A:$A,'Publication Table'!$B16,AllPublicationData!$B:$B,'Publication Table'!$C$4,AllPublicationData!$D:$D,'Publication Table'!H$7),
IF('Publication Table'!$C$5="Operations cancelled for clinical reasons",
SUMIFS(AllPublicationData!$H:$H,AllPublicationData!$A:$A,'Publication Table'!$B16,AllPublicationData!$B:$B,'Publication Table'!$C$4,AllPublicationData!$D:$D,'Publication Table'!H$7),
IF('Publication Table'!$C$5="Operations cancelled for non-clinical/capacity reasons",
SUMIFS(AllPublicationData!$I:$I,AllPublicationData!$A:$A,'Publication Table'!$B16,AllPublicationData!$B:$B,'Publication Table'!$C$4,AllPublicationData!$D:$D,'Publication Table'!H$7),
IF('Publication Table'!$C$5="Cancellations for other reasons",
SUMIFS(AllPublicationData!$J:$J,AllPublicationData!$A:$A,'Publication Table'!$B16,AllPublicationData!$B:$B,'Publication Table'!$C$4,AllPublicationData!$D:$D,'Publication Table'!H$7)))))))+
IF(AND($C$4="NHS Scotland",$C$5="Total Operations"),
SUMIFS(AllPublicationData!$E:$E,AllPublicationData!$A:$A,'Publication Table'!$B16,AllPublicationData!$B:$B,'Publication Table'!H$7),
IF(AND($C$4="NHS Scotland",$C$5="All Cancelled Operations"),
SUMIFS(AllPublicationData!$F:$F,AllPublicationData!$A:$A,'Publication Table'!$B16,AllPublicationData!$B:$B,'Publication Table'!H$7),
IF(AND($C$4="NHS Scotland",$C$5="Operations cancelled by patient"),
SUMIFS(AllPublicationData!$G:$G,AllPublicationData!$A:$A,'Publication Table'!$B16,AllPublicationData!$B:$B,'Publication Table'!H$7),
IF(AND($C$4="NHS Scotland",$C$5="Operations cancelled for clinical reasons"),
SUMIFS(AllPublicationData!$H:$H,AllPublicationData!$A:$A,'Publication Table'!$B16,AllPublicationData!$B:$B,'Publication Table'!H$7),
IF(AND($C$4="NHS Scotland",$C$5="Operations cancelled for non-clinical/capacity reasons"),
SUMIFS(AllPublicationData!$I:$I,AllPublicationData!$A:$A,'Publication Table'!$B16,AllPublicationData!$B:$B,'Publication Table'!H$7),
IF(AND($C$4="NHS Scotland",$C$5="Cancellations for other reasons"),
SUMIFS(AllPublicationData!$J:$J,AllPublicationData!$A:$A,'Publication Table'!$B16,AllPublicationData!$B:$B,'Publication Table'!H$7)))))))</f>
        <v>1262</v>
      </c>
      <c r="I16" s="90">
        <f>IF($C$5="Total Operations",
SUMIFS(AllPublicationData!$E:$E,AllPublicationData!$A:$A,'Publication Table'!$B16,AllPublicationData!$B:$B,'Publication Table'!$C$4,AllPublicationData!$D:$D,'Publication Table'!I$7),
IF('Publication Table'!$C$5="All Cancelled Operations",
SUMIFS(AllPublicationData!$F:$F,AllPublicationData!$A:$A,'Publication Table'!$B16,AllPublicationData!$B:$B,'Publication Table'!$C$4,AllPublicationData!$D:$D,'Publication Table'!I$7),
IF('Publication Table'!$C$5="Operations cancelled by patient",
SUMIFS(AllPublicationData!$G:$G,AllPublicationData!$A:$A,'Publication Table'!$B16,AllPublicationData!$B:$B,'Publication Table'!$C$4,AllPublicationData!$D:$D,'Publication Table'!I$7),
IF('Publication Table'!$C$5="Operations cancelled for clinical reasons",
SUMIFS(AllPublicationData!$H:$H,AllPublicationData!$A:$A,'Publication Table'!$B16,AllPublicationData!$B:$B,'Publication Table'!$C$4,AllPublicationData!$D:$D,'Publication Table'!I$7),
IF('Publication Table'!$C$5="Operations cancelled for non-clinical/capacity reasons",
SUMIFS(AllPublicationData!$I:$I,AllPublicationData!$A:$A,'Publication Table'!$B16,AllPublicationData!$B:$B,'Publication Table'!$C$4,AllPublicationData!$D:$D,'Publication Table'!I$7),
IF('Publication Table'!$C$5="Cancellations for other reasons",
SUMIFS(AllPublicationData!$J:$J,AllPublicationData!$A:$A,'Publication Table'!$B16,AllPublicationData!$B:$B,'Publication Table'!$C$4,AllPublicationData!$D:$D,'Publication Table'!I$7)))))))+
IF(AND($C$4="NHS Scotland",$C$5="Total Operations"),
SUMIFS(AllPublicationData!$E:$E,AllPublicationData!$A:$A,'Publication Table'!$B16,AllPublicationData!$B:$B,'Publication Table'!I$7),
IF(AND($C$4="NHS Scotland",$C$5="All Cancelled Operations"),
SUMIFS(AllPublicationData!$F:$F,AllPublicationData!$A:$A,'Publication Table'!$B16,AllPublicationData!$B:$B,'Publication Table'!I$7),
IF(AND($C$4="NHS Scotland",$C$5="Operations cancelled by patient"),
SUMIFS(AllPublicationData!$G:$G,AllPublicationData!$A:$A,'Publication Table'!$B16,AllPublicationData!$B:$B,'Publication Table'!I$7),
IF(AND($C$4="NHS Scotland",$C$5="Operations cancelled for clinical reasons"),
SUMIFS(AllPublicationData!$H:$H,AllPublicationData!$A:$A,'Publication Table'!$B16,AllPublicationData!$B:$B,'Publication Table'!I$7),
IF(AND($C$4="NHS Scotland",$C$5="Operations cancelled for non-clinical/capacity reasons"),
SUMIFS(AllPublicationData!$I:$I,AllPublicationData!$A:$A,'Publication Table'!$B16,AllPublicationData!$B:$B,'Publication Table'!I$7),
IF(AND($C$4="NHS Scotland",$C$5="Cancellations for other reasons"),
SUMIFS(AllPublicationData!$J:$J,AllPublicationData!$A:$A,'Publication Table'!$B16,AllPublicationData!$B:$B,'Publication Table'!I$7)))))))</f>
        <v>995</v>
      </c>
      <c r="J16" s="90">
        <f>IF($C$5="Total Operations",
SUMIFS(AllPublicationData!$E:$E,AllPublicationData!$A:$A,'Publication Table'!$B16,AllPublicationData!$B:$B,'Publication Table'!$C$4,AllPublicationData!$D:$D,'Publication Table'!J$7),
IF('Publication Table'!$C$5="All Cancelled Operations",
SUMIFS(AllPublicationData!$F:$F,AllPublicationData!$A:$A,'Publication Table'!$B16,AllPublicationData!$B:$B,'Publication Table'!$C$4,AllPublicationData!$D:$D,'Publication Table'!J$7),
IF('Publication Table'!$C$5="Operations cancelled by patient",
SUMIFS(AllPublicationData!$G:$G,AllPublicationData!$A:$A,'Publication Table'!$B16,AllPublicationData!$B:$B,'Publication Table'!$C$4,AllPublicationData!$D:$D,'Publication Table'!J$7),
IF('Publication Table'!$C$5="Operations cancelled for clinical reasons",
SUMIFS(AllPublicationData!$H:$H,AllPublicationData!$A:$A,'Publication Table'!$B16,AllPublicationData!$B:$B,'Publication Table'!$C$4,AllPublicationData!$D:$D,'Publication Table'!J$7),
IF('Publication Table'!$C$5="Operations cancelled for non-clinical/capacity reasons",
SUMIFS(AllPublicationData!$I:$I,AllPublicationData!$A:$A,'Publication Table'!$B16,AllPublicationData!$B:$B,'Publication Table'!$C$4,AllPublicationData!$D:$D,'Publication Table'!J$7),
IF('Publication Table'!$C$5="Cancellations for other reasons",
SUMIFS(AllPublicationData!$J:$J,AllPublicationData!$A:$A,'Publication Table'!$B16,AllPublicationData!$B:$B,'Publication Table'!$C$4,AllPublicationData!$D:$D,'Publication Table'!J$7)))))))+
IF(AND($C$4="NHS Scotland",$C$5="Total Operations"),
SUMIFS(AllPublicationData!$E:$E,AllPublicationData!$A:$A,'Publication Table'!$B16,AllPublicationData!$B:$B,'Publication Table'!J$7),
IF(AND($C$4="NHS Scotland",$C$5="All Cancelled Operations"),
SUMIFS(AllPublicationData!$F:$F,AllPublicationData!$A:$A,'Publication Table'!$B16,AllPublicationData!$B:$B,'Publication Table'!J$7),
IF(AND($C$4="NHS Scotland",$C$5="Operations cancelled by patient"),
SUMIFS(AllPublicationData!$G:$G,AllPublicationData!$A:$A,'Publication Table'!$B16,AllPublicationData!$B:$B,'Publication Table'!J$7),
IF(AND($C$4="NHS Scotland",$C$5="Operations cancelled for clinical reasons"),
SUMIFS(AllPublicationData!$H:$H,AllPublicationData!$A:$A,'Publication Table'!$B16,AllPublicationData!$B:$B,'Publication Table'!J$7),
IF(AND($C$4="NHS Scotland",$C$5="Operations cancelled for non-clinical/capacity reasons"),
SUMIFS(AllPublicationData!$I:$I,AllPublicationData!$A:$A,'Publication Table'!$B16,AllPublicationData!$B:$B,'Publication Table'!J$7),
IF(AND($C$4="NHS Scotland",$C$5="Cancellations for other reasons"),
SUMIFS(AllPublicationData!$J:$J,AllPublicationData!$A:$A,'Publication Table'!$B16,AllPublicationData!$B:$B,'Publication Table'!J$7)))))))</f>
        <v>2020</v>
      </c>
      <c r="K16" s="90">
        <f>IF($C$5="Total Operations",
SUMIFS(AllPublicationData!$E:$E,AllPublicationData!$A:$A,'Publication Table'!$B16,AllPublicationData!$B:$B,'Publication Table'!$C$4,AllPublicationData!$D:$D,'Publication Table'!K$7),
IF('Publication Table'!$C$5="All Cancelled Operations",
SUMIFS(AllPublicationData!$F:$F,AllPublicationData!$A:$A,'Publication Table'!$B16,AllPublicationData!$B:$B,'Publication Table'!$C$4,AllPublicationData!$D:$D,'Publication Table'!K$7),
IF('Publication Table'!$C$5="Operations cancelled by patient",
SUMIFS(AllPublicationData!$G:$G,AllPublicationData!$A:$A,'Publication Table'!$B16,AllPublicationData!$B:$B,'Publication Table'!$C$4,AllPublicationData!$D:$D,'Publication Table'!K$7),
IF('Publication Table'!$C$5="Operations cancelled for clinical reasons",
SUMIFS(AllPublicationData!$H:$H,AllPublicationData!$A:$A,'Publication Table'!$B16,AllPublicationData!$B:$B,'Publication Table'!$C$4,AllPublicationData!$D:$D,'Publication Table'!K$7),
IF('Publication Table'!$C$5="Operations cancelled for non-clinical/capacity reasons",
SUMIFS(AllPublicationData!$I:$I,AllPublicationData!$A:$A,'Publication Table'!$B16,AllPublicationData!$B:$B,'Publication Table'!$C$4,AllPublicationData!$D:$D,'Publication Table'!K$7),
IF('Publication Table'!$C$5="Cancellations for other reasons",
SUMIFS(AllPublicationData!$J:$J,AllPublicationData!$A:$A,'Publication Table'!$B16,AllPublicationData!$B:$B,'Publication Table'!$C$4,AllPublicationData!$D:$D,'Publication Table'!K$7)))))))+
IF(AND($C$4="NHS Scotland",$C$5="Total Operations"),
SUMIFS(AllPublicationData!$E:$E,AllPublicationData!$A:$A,'Publication Table'!$B16,AllPublicationData!$B:$B,'Publication Table'!K$7),
IF(AND($C$4="NHS Scotland",$C$5="All Cancelled Operations"),
SUMIFS(AllPublicationData!$F:$F,AllPublicationData!$A:$A,'Publication Table'!$B16,AllPublicationData!$B:$B,'Publication Table'!K$7),
IF(AND($C$4="NHS Scotland",$C$5="Operations cancelled by patient"),
SUMIFS(AllPublicationData!$G:$G,AllPublicationData!$A:$A,'Publication Table'!$B16,AllPublicationData!$B:$B,'Publication Table'!K$7),
IF(AND($C$4="NHS Scotland",$C$5="Operations cancelled for clinical reasons"),
SUMIFS(AllPublicationData!$H:$H,AllPublicationData!$A:$A,'Publication Table'!$B16,AllPublicationData!$B:$B,'Publication Table'!K$7),
IF(AND($C$4="NHS Scotland",$C$5="Operations cancelled for non-clinical/capacity reasons"),
SUMIFS(AllPublicationData!$I:$I,AllPublicationData!$A:$A,'Publication Table'!$B16,AllPublicationData!$B:$B,'Publication Table'!K$7),
IF(AND($C$4="NHS Scotland",$C$5="Cancellations for other reasons"),
SUMIFS(AllPublicationData!$J:$J,AllPublicationData!$A:$A,'Publication Table'!$B16,AllPublicationData!$B:$B,'Publication Table'!K$7)))))))</f>
        <v>4758</v>
      </c>
      <c r="L16" s="90">
        <f>IF($C$5="Total Operations",
SUMIFS(AllPublicationData!$E:$E,AllPublicationData!$A:$A,'Publication Table'!$B16,AllPublicationData!$B:$B,'Publication Table'!$C$4,AllPublicationData!$D:$D,'Publication Table'!L$7),
IF('Publication Table'!$C$5="All Cancelled Operations",
SUMIFS(AllPublicationData!$F:$F,AllPublicationData!$A:$A,'Publication Table'!$B16,AllPublicationData!$B:$B,'Publication Table'!$C$4,AllPublicationData!$D:$D,'Publication Table'!L$7),
IF('Publication Table'!$C$5="Operations cancelled by patient",
SUMIFS(AllPublicationData!$G:$G,AllPublicationData!$A:$A,'Publication Table'!$B16,AllPublicationData!$B:$B,'Publication Table'!$C$4,AllPublicationData!$D:$D,'Publication Table'!L$7),
IF('Publication Table'!$C$5="Operations cancelled for clinical reasons",
SUMIFS(AllPublicationData!$H:$H,AllPublicationData!$A:$A,'Publication Table'!$B16,AllPublicationData!$B:$B,'Publication Table'!$C$4,AllPublicationData!$D:$D,'Publication Table'!L$7),
IF('Publication Table'!$C$5="Operations cancelled for non-clinical/capacity reasons",
SUMIFS(AllPublicationData!$I:$I,AllPublicationData!$A:$A,'Publication Table'!$B16,AllPublicationData!$B:$B,'Publication Table'!$C$4,AllPublicationData!$D:$D,'Publication Table'!L$7),
IF('Publication Table'!$C$5="Cancellations for other reasons",
SUMIFS(AllPublicationData!$J:$J,AllPublicationData!$A:$A,'Publication Table'!$B16,AllPublicationData!$B:$B,'Publication Table'!$C$4,AllPublicationData!$D:$D,'Publication Table'!L$7)))))))+
IF(AND($C$4="NHS Scotland",$C$5="Total Operations"),
SUMIFS(AllPublicationData!$E:$E,AllPublicationData!$A:$A,'Publication Table'!$B16,AllPublicationData!$B:$B,'Publication Table'!L$7),
IF(AND($C$4="NHS Scotland",$C$5="All Cancelled Operations"),
SUMIFS(AllPublicationData!$F:$F,AllPublicationData!$A:$A,'Publication Table'!$B16,AllPublicationData!$B:$B,'Publication Table'!L$7),
IF(AND($C$4="NHS Scotland",$C$5="Operations cancelled by patient"),
SUMIFS(AllPublicationData!$G:$G,AllPublicationData!$A:$A,'Publication Table'!$B16,AllPublicationData!$B:$B,'Publication Table'!L$7),
IF(AND($C$4="NHS Scotland",$C$5="Operations cancelled for clinical reasons"),
SUMIFS(AllPublicationData!$H:$H,AllPublicationData!$A:$A,'Publication Table'!$B16,AllPublicationData!$B:$B,'Publication Table'!L$7),
IF(AND($C$4="NHS Scotland",$C$5="Operations cancelled for non-clinical/capacity reasons"),
SUMIFS(AllPublicationData!$I:$I,AllPublicationData!$A:$A,'Publication Table'!$B16,AllPublicationData!$B:$B,'Publication Table'!L$7),
IF(AND($C$4="NHS Scotland",$C$5="Cancellations for other reasons"),
SUMIFS(AllPublicationData!$J:$J,AllPublicationData!$A:$A,'Publication Table'!$B16,AllPublicationData!$B:$B,'Publication Table'!L$7)))))))</f>
        <v>1088</v>
      </c>
      <c r="M16" s="90">
        <f>IF($C$5="Total Operations",
SUMIFS(AllPublicationData!$E:$E,AllPublicationData!$A:$A,'Publication Table'!$B16,AllPublicationData!$B:$B,'Publication Table'!$C$4,AllPublicationData!$D:$D,'Publication Table'!M$7),
IF('Publication Table'!$C$5="All Cancelled Operations",
SUMIFS(AllPublicationData!$F:$F,AllPublicationData!$A:$A,'Publication Table'!$B16,AllPublicationData!$B:$B,'Publication Table'!$C$4,AllPublicationData!$D:$D,'Publication Table'!M$7),
IF('Publication Table'!$C$5="Operations cancelled by patient",
SUMIFS(AllPublicationData!$G:$G,AllPublicationData!$A:$A,'Publication Table'!$B16,AllPublicationData!$B:$B,'Publication Table'!$C$4,AllPublicationData!$D:$D,'Publication Table'!M$7),
IF('Publication Table'!$C$5="Operations cancelled for clinical reasons",
SUMIFS(AllPublicationData!$G:$G,AllPublicationData!$A:$A,'Publication Table'!$B16,AllPublicationData!$B:$B,'Publication Table'!$C$4,AllPublicationData!$D:$D,'Publication Table'!M$7),
IF('Publication Table'!$C$5="Operations cancelled for non-clinical/capacity reasons",
SUMIFS(AllPublicationData!$G:$G,AllPublicationData!$A:$A,'Publication Table'!$B16,AllPublicationData!$B:$B,'Publication Table'!$C$4,AllPublicationData!$D:$D,'Publication Table'!M$7),
IF('Publication Table'!$C$5="Cancellations for other reasons",
SUMIFS(AllPublicationData!$G:$G,AllPublicationData!$A:$A,'Publication Table'!$B16,AllPublicationData!$B:$B,'Publication Table'!$C$4,AllPublicationData!$D:$D,'Publication Table'!M$7)))))))+
IF(AND($C$4="NHS Scotland",$C$5="Total Operations"),
SUMIFS(AllPublicationData!$E:$E,AllPublicationData!$A:$A,'Publication Table'!$B16,AllPublicationData!$B:$B,'Publication Table'!M$7),
IF(AND($C$4="NHS Scotland",$C$5="All Cancelled Operations"),
SUMIFS(AllPublicationData!$F:$F,AllPublicationData!$A:$A,'Publication Table'!$B16,AllPublicationData!$B:$B,'Publication Table'!M$7),
IF(AND($C$4="NHS Scotland",$C$5="Operations cancelled by patient"),
SUMIFS(AllPublicationData!$G:$G,AllPublicationData!$A:$A,'Publication Table'!$B16,AllPublicationData!$B:$B,'Publication Table'!M$7),
IF(AND($C$4="NHS Scotland",$C$5="Operations cancelled for clinical reasons"),
SUMIFS(AllPublicationData!$H:$H,AllPublicationData!$A:$A,'Publication Table'!$B16,AllPublicationData!$B:$B,'Publication Table'!M$7),
IF(AND($C$4="NHS Scotland",$C$5="Operations cancelled for non-clinical/capacity reasons"),
SUMIFS(AllPublicationData!$I:$I,AllPublicationData!$A:$A,'Publication Table'!$B16,AllPublicationData!$B:$B,'Publication Table'!M$7),
IF(AND($C$4="NHS Scotland",$C$5="Cancellations for other reasons"),
SUMIFS(AllPublicationData!$J:$J,AllPublicationData!$A:$A,'Publication Table'!$B16,AllPublicationData!$B:$B,'Publication Table'!M$7)))))))</f>
        <v>1581</v>
      </c>
      <c r="N16" s="90">
        <f>IF($C$5="Total Operations",
SUMIFS(AllPublicationData!$E:$E,AllPublicationData!$A:$A,'Publication Table'!$B16,AllPublicationData!$B:$B,'Publication Table'!$C$4,AllPublicationData!$D:$D,'Publication Table'!N$7),
IF('Publication Table'!$C$5="All Cancelled Operations",
SUMIFS(AllPublicationData!$F:$F,AllPublicationData!$A:$A,'Publication Table'!$B16,AllPublicationData!$B:$B,'Publication Table'!$C$4,AllPublicationData!$D:$D,'Publication Table'!N$7),
IF('Publication Table'!$C$5="Operations cancelled by patient",
SUMIFS(AllPublicationData!$G:$G,AllPublicationData!$A:$A,'Publication Table'!$B16,AllPublicationData!$B:$B,'Publication Table'!$C$4,AllPublicationData!$D:$D,'Publication Table'!N$7),
IF('Publication Table'!$C$5="Operations cancelled for clinical reasons",
SUMIFS(AllPublicationData!$G:$G,AllPublicationData!$A:$A,'Publication Table'!$B16,AllPublicationData!$B:$B,'Publication Table'!$C$4,AllPublicationData!$D:$D,'Publication Table'!N$7),
IF('Publication Table'!$C$5="Operations cancelled for non-clinical/capacity reasons",
SUMIFS(AllPublicationData!$G:$G,AllPublicationData!$A:$A,'Publication Table'!$B16,AllPublicationData!$B:$B,'Publication Table'!$C$4,AllPublicationData!$D:$D,'Publication Table'!N$7),
IF('Publication Table'!$C$5="Cancellations for other reasons",
SUMIFS(AllPublicationData!$G:$G,AllPublicationData!$A:$A,'Publication Table'!$B16,AllPublicationData!$B:$B,'Publication Table'!$C$4,AllPublicationData!$D:$D,'Publication Table'!N$7)))))))+
IF(AND($C$4="NHS Scotland",$C$5="Total Operations"),
SUMIFS(AllPublicationData!$E:$E,AllPublicationData!$A:$A,'Publication Table'!$B16,AllPublicationData!$B:$B,'Publication Table'!N$7),
IF(AND($C$4="NHS Scotland",$C$5="All Cancelled Operations"),
SUMIFS(AllPublicationData!$F:$F,AllPublicationData!$A:$A,'Publication Table'!$B16,AllPublicationData!$B:$B,'Publication Table'!N$7),
IF(AND($C$4="NHS Scotland",$C$5="Operations cancelled by patient"),
SUMIFS(AllPublicationData!$G:$G,AllPublicationData!$A:$A,'Publication Table'!$B16,AllPublicationData!$B:$B,'Publication Table'!N$7),
IF(AND($C$4="NHS Scotland",$C$5="Operations cancelled for clinical reasons"),
SUMIFS(AllPublicationData!$H:$H,AllPublicationData!$A:$A,'Publication Table'!$B16,AllPublicationData!$B:$B,'Publication Table'!N$7),
IF(AND($C$4="NHS Scotland",$C$5="Operations cancelled for non-clinical/capacity reasons"),
SUMIFS(AllPublicationData!$I:$I,AllPublicationData!$A:$A,'Publication Table'!$B16,AllPublicationData!$B:$B,'Publication Table'!N$7),
IF(AND($C$4="NHS Scotland",$C$5="Cancellations for other reasons"),
SUMIFS(AllPublicationData!$J:$J,AllPublicationData!$A:$A,'Publication Table'!$B16,AllPublicationData!$B:$B,'Publication Table'!N$7)))))))</f>
        <v>3547</v>
      </c>
      <c r="O16" s="90">
        <f>IF($C$5="Total Operations",
SUMIFS(AllPublicationData!$E:$E,AllPublicationData!$A:$A,'Publication Table'!$B16,AllPublicationData!$B:$B,'Publication Table'!$C$4,AllPublicationData!$D:$D,'Publication Table'!O$7),
IF('Publication Table'!$C$5="All Cancelled Operations",
SUMIFS(AllPublicationData!$F:$F,AllPublicationData!$A:$A,'Publication Table'!$B16,AllPublicationData!$B:$B,'Publication Table'!$C$4,AllPublicationData!$D:$D,'Publication Table'!O$7),
IF('Publication Table'!$C$5="Operations cancelled by patient",
SUMIFS(AllPublicationData!$G:$G,AllPublicationData!$A:$A,'Publication Table'!$B16,AllPublicationData!$B:$B,'Publication Table'!$C$4,AllPublicationData!$D:$D,'Publication Table'!O$7),
IF('Publication Table'!$C$5="Operations cancelled for clinical reasons",
SUMIFS(AllPublicationData!$G:$G,AllPublicationData!$A:$A,'Publication Table'!$B16,AllPublicationData!$B:$B,'Publication Table'!$C$4,AllPublicationData!$D:$D,'Publication Table'!O$7),
IF('Publication Table'!$C$5="Operations cancelled for non-clinical/capacity reasons",
SUMIFS(AllPublicationData!$G:$G,AllPublicationData!$A:$A,'Publication Table'!$B16,AllPublicationData!$B:$B,'Publication Table'!$C$4,AllPublicationData!$D:$D,'Publication Table'!O$7),
IF('Publication Table'!$C$5="Cancellations for other reasons",
SUMIFS(AllPublicationData!$G:$G,AllPublicationData!$A:$A,'Publication Table'!$B16,AllPublicationData!$B:$B,'Publication Table'!$C$4,AllPublicationData!$D:$D,'Publication Table'!O$7)))))))+
IF(AND($C$4="NHS Scotland",$C$5="Total Operations"),
SUMIFS(AllPublicationData!$E:$E,AllPublicationData!$A:$A,'Publication Table'!$B16,AllPublicationData!$B:$B,'Publication Table'!O$7),
IF(AND($C$4="NHS Scotland",$C$5="All Cancelled Operations"),
SUMIFS(AllPublicationData!$F:$F,AllPublicationData!$A:$A,'Publication Table'!$B16,AllPublicationData!$B:$B,'Publication Table'!O$7),
IF(AND($C$4="NHS Scotland",$C$5="Operations cancelled by patient"),
SUMIFS(AllPublicationData!$G:$G,AllPublicationData!$A:$A,'Publication Table'!$B16,AllPublicationData!$B:$B,'Publication Table'!O$7),
IF(AND($C$4="NHS Scotland",$C$5="Operations cancelled for clinical reasons"),
SUMIFS(AllPublicationData!$H:$H,AllPublicationData!$A:$A,'Publication Table'!$B16,AllPublicationData!$B:$B,'Publication Table'!O$7),
IF(AND($C$4="NHS Scotland",$C$5="Operations cancelled for non-clinical/capacity reasons"),
SUMIFS(AllPublicationData!$I:$I,AllPublicationData!$A:$A,'Publication Table'!$B16,AllPublicationData!$B:$B,'Publication Table'!O$7),
IF(AND($C$4="NHS Scotland",$C$5="Cancellations for other reasons"),
SUMIFS(AllPublicationData!$J:$J,AllPublicationData!$A:$A,'Publication Table'!$B16,AllPublicationData!$B:$B,'Publication Table'!O$7)))))))</f>
        <v>267</v>
      </c>
      <c r="P16" s="90">
        <f>IF($C$5="Total Operations",
SUMIFS(AllPublicationData!$E:$E,AllPublicationData!$A:$A,'Publication Table'!$B16,AllPublicationData!$B:$B,'Publication Table'!$C$4,AllPublicationData!$D:$D,'Publication Table'!P$7),
IF('Publication Table'!$C$5="All Cancelled Operations",
SUMIFS(AllPublicationData!$F:$F,AllPublicationData!$A:$A,'Publication Table'!$B16,AllPublicationData!$B:$B,'Publication Table'!$C$4,AllPublicationData!$D:$D,'Publication Table'!P$7),
IF('Publication Table'!$C$5="Operations cancelled by patient",
SUMIFS(AllPublicationData!$G:$G,AllPublicationData!$A:$A,'Publication Table'!$B16,AllPublicationData!$B:$B,'Publication Table'!$C$4,AllPublicationData!$D:$D,'Publication Table'!P$7),
IF('Publication Table'!$C$5="Operations cancelled for clinical reasons",
SUMIFS(AllPublicationData!$G:$G,AllPublicationData!$A:$A,'Publication Table'!$B16,AllPublicationData!$B:$B,'Publication Table'!$C$4,AllPublicationData!$D:$D,'Publication Table'!P$7),
IF('Publication Table'!$C$5="Operations cancelled for non-clinical/capacity reasons",
SUMIFS(AllPublicationData!$G:$G,AllPublicationData!$A:$A,'Publication Table'!$B16,AllPublicationData!$B:$B,'Publication Table'!$C$4,AllPublicationData!$D:$D,'Publication Table'!P$7),
IF('Publication Table'!$C$5="Cancellations for other reasons",
SUMIFS(AllPublicationData!$G:$G,AllPublicationData!$A:$A,'Publication Table'!$B16,AllPublicationData!$B:$B,'Publication Table'!$C$4,AllPublicationData!$D:$D,'Publication Table'!P$7)))))))+
IF(AND($C$4="NHS Scotland",$C$5="Total Operations"),
SUMIFS(AllPublicationData!$E:$E,AllPublicationData!$A:$A,'Publication Table'!$B16,AllPublicationData!$B:$B,'Publication Table'!P$7),
IF(AND($C$4="NHS Scotland",$C$5="All Cancelled Operations"),
SUMIFS(AllPublicationData!$F:$F,AllPublicationData!$A:$A,'Publication Table'!$B16,AllPublicationData!$B:$B,'Publication Table'!P$7),
IF(AND($C$4="NHS Scotland",$C$5="Operations cancelled by patient"),
SUMIFS(AllPublicationData!$G:$G,AllPublicationData!$A:$A,'Publication Table'!$B16,AllPublicationData!$B:$B,'Publication Table'!P$7),
IF(AND($C$4="NHS Scotland",$C$5="Operations cancelled for clinical reasons"),
SUMIFS(AllPublicationData!$H:$H,AllPublicationData!$A:$A,'Publication Table'!$B16,AllPublicationData!$B:$B,'Publication Table'!P$7),
IF(AND($C$4="NHS Scotland",$C$5="Operations cancelled for non-clinical/capacity reasons"),
SUMIFS(AllPublicationData!$I:$I,AllPublicationData!$A:$A,'Publication Table'!$B16,AllPublicationData!$B:$B,'Publication Table'!P$7),
IF(AND($C$4="NHS Scotland",$C$5="Cancellations for other reasons"),
SUMIFS(AllPublicationData!$J:$J,AllPublicationData!$A:$A,'Publication Table'!$B16,AllPublicationData!$B:$B,'Publication Table'!P$7)))))))</f>
        <v>219</v>
      </c>
      <c r="Q16" s="90">
        <f>IF($C$5="Total Operations",
SUMIFS(AllPublicationData!$E:$E,AllPublicationData!$A:$A,'Publication Table'!$B16,AllPublicationData!$B:$B,'Publication Table'!$C$4,AllPublicationData!$D:$D,'Publication Table'!Q$7),
IF('Publication Table'!$C$5="All Cancelled Operations",
SUMIFS(AllPublicationData!$F:$F,AllPublicationData!$A:$A,'Publication Table'!$B16,AllPublicationData!$B:$B,'Publication Table'!$C$4,AllPublicationData!$D:$D,'Publication Table'!Q$7),
IF('Publication Table'!$C$5="Operations cancelled by patient",
SUMIFS(AllPublicationData!$G:$G,AllPublicationData!$A:$A,'Publication Table'!$B16,AllPublicationData!$B:$B,'Publication Table'!$C$4,AllPublicationData!$D:$D,'Publication Table'!Q$7),
IF('Publication Table'!$C$5="Operations cancelled for clinical reasons",
SUMIFS(AllPublicationData!$G:$G,AllPublicationData!$A:$A,'Publication Table'!$B16,AllPublicationData!$B:$B,'Publication Table'!$C$4,AllPublicationData!$D:$D,'Publication Table'!Q$7),
IF('Publication Table'!$C$5="Operations cancelled for non-clinical/capacity reasons",
SUMIFS(AllPublicationData!$G:$G,AllPublicationData!$A:$A,'Publication Table'!$B16,AllPublicationData!$B:$B,'Publication Table'!$C$4,AllPublicationData!$D:$D,'Publication Table'!Q$7),
IF('Publication Table'!$C$5="Cancellations for other reasons",
SUMIFS(AllPublicationData!$G:$G,AllPublicationData!$A:$A,'Publication Table'!$B16,AllPublicationData!$B:$B,'Publication Table'!$C$4,AllPublicationData!$D:$D,'Publication Table'!Q$7)))))))+
IF(AND($C$4="NHS Scotland",$C$5="Total Operations"),
SUMIFS(AllPublicationData!$E:$E,AllPublicationData!$A:$A,'Publication Table'!$B16,AllPublicationData!$B:$B,'Publication Table'!Q$7),
IF(AND($C$4="NHS Scotland",$C$5="All Cancelled Operations"),
SUMIFS(AllPublicationData!$F:$F,AllPublicationData!$A:$A,'Publication Table'!$B16,AllPublicationData!$B:$B,'Publication Table'!Q$7),
IF(AND($C$4="NHS Scotland",$C$5="Operations cancelled by patient"),
SUMIFS(AllPublicationData!$G:$G,AllPublicationData!$A:$A,'Publication Table'!$B16,AllPublicationData!$B:$B,'Publication Table'!Q$7),
IF(AND($C$4="NHS Scotland",$C$5="Operations cancelled for clinical reasons"),
SUMIFS(AllPublicationData!$H:$H,AllPublicationData!$A:$A,'Publication Table'!$B16,AllPublicationData!$B:$B,'Publication Table'!Q$7),
IF(AND($C$4="NHS Scotland",$C$5="Operations cancelled for non-clinical/capacity reasons"),
SUMIFS(AllPublicationData!$I:$I,AllPublicationData!$A:$A,'Publication Table'!$B16,AllPublicationData!$B:$B,'Publication Table'!Q$7),
IF(AND($C$4="NHS Scotland",$C$5="Cancellations for other reasons"),
SUMIFS(AllPublicationData!$J:$J,AllPublicationData!$A:$A,'Publication Table'!$B16,AllPublicationData!$B:$B,'Publication Table'!Q$7)))))))</f>
        <v>1894</v>
      </c>
      <c r="R16" s="90">
        <f>IF($C$5="Total Operations",
SUMIFS(AllPublicationData!$E:$E,AllPublicationData!$A:$A,'Publication Table'!$B16,AllPublicationData!$B:$B,'Publication Table'!$C$4,AllPublicationData!$D:$D,'Publication Table'!R$7),
IF('Publication Table'!$C$5="All Cancelled Operations",
SUMIFS(AllPublicationData!$F:$F,AllPublicationData!$A:$A,'Publication Table'!$B16,AllPublicationData!$B:$B,'Publication Table'!$C$4,AllPublicationData!$D:$D,'Publication Table'!R$7),
IF('Publication Table'!$C$5="Operations cancelled by patient",
SUMIFS(AllPublicationData!$G:$G,AllPublicationData!$A:$A,'Publication Table'!$B16,AllPublicationData!$B:$B,'Publication Table'!$C$4,AllPublicationData!$D:$D,'Publication Table'!R$7),
IF('Publication Table'!$C$5="Operations cancelled for clinical reasons",
SUMIFS(AllPublicationData!$G:$G,AllPublicationData!$A:$A,'Publication Table'!$B16,AllPublicationData!$B:$B,'Publication Table'!$C$4,AllPublicationData!$D:$D,'Publication Table'!R$7),
IF('Publication Table'!$C$5="Operations cancelled for non-clinical/capacity reasons",
SUMIFS(AllPublicationData!$G:$G,AllPublicationData!$A:$A,'Publication Table'!$B16,AllPublicationData!$B:$B,'Publication Table'!$C$4,AllPublicationData!$D:$D,'Publication Table'!R$7),
IF('Publication Table'!$C$5="Cancellations for other reasons",
SUMIFS(AllPublicationData!$G:$G,AllPublicationData!$A:$A,'Publication Table'!$B16,AllPublicationData!$B:$B,'Publication Table'!$C$4,AllPublicationData!$D:$D,'Publication Table'!R$7)))))))+
IF(AND($C$4="NHS Scotland",$C$5="Total Operations"),
SUMIFS(AllPublicationData!$E:$E,AllPublicationData!$A:$A,'Publication Table'!$B16,AllPublicationData!$B:$B,'Publication Table'!R$7),
IF(AND($C$4="NHS Scotland",$C$5="All Cancelled Operations"),
SUMIFS(AllPublicationData!$F:$F,AllPublicationData!$A:$A,'Publication Table'!$B16,AllPublicationData!$B:$B,'Publication Table'!R$7),
IF(AND($C$4="NHS Scotland",$C$5="Operations cancelled by patient"),
SUMIFS(AllPublicationData!$G:$G,AllPublicationData!$A:$A,'Publication Table'!$B16,AllPublicationData!$B:$B,'Publication Table'!R$7),
IF(AND($C$4="NHS Scotland",$C$5="Operations cancelled for clinical reasons"),
SUMIFS(AllPublicationData!$H:$H,AllPublicationData!$A:$A,'Publication Table'!$B16,AllPublicationData!$B:$B,'Publication Table'!R$7),
IF(AND($C$4="NHS Scotland",$C$5="Operations cancelled for non-clinical/capacity reasons"),
SUMIFS(AllPublicationData!$I:$I,AllPublicationData!$A:$A,'Publication Table'!$B16,AllPublicationData!$B:$B,'Publication Table'!R$7),
IF(AND($C$4="NHS Scotland",$C$5="Cancellations for other reasons"),
SUMIFS(AllPublicationData!$J:$J,AllPublicationData!$A:$A,'Publication Table'!$B16,AllPublicationData!$B:$B,'Publication Table'!R$7)))))))</f>
        <v>97</v>
      </c>
    </row>
    <row r="17" spans="2:18" x14ac:dyDescent="0.35">
      <c r="B17" s="89">
        <v>45139</v>
      </c>
      <c r="C17" s="81">
        <f>IF($C$5="Total Operations",
SUMIFS(AllPublicationData!$E:$E,AllPublicationData!$A:$A,'Publication Table'!$B17,AllPublicationData!$B:$B,'Publication Table'!$C$4),
IF('Publication Table'!$C$5="All Cancelled Operations",
SUMIFS(AllPublicationData!$F:$F,AllPublicationData!$A:$A,'Publication Table'!$B17,AllPublicationData!$B:$B,'Publication Table'!$C$4),
IF('Publication Table'!$C$5="Operations cancelled by patient",
SUMIFS(AllPublicationData!$G:$G,AllPublicationData!$A:$A,'Publication Table'!$B17,AllPublicationData!$B:$B,'Publication Table'!$C$4),
IF('Publication Table'!$C$5="Operations cancelled for clinical reasons",
SUMIFS(AllPublicationData!$H:$H,AllPublicationData!$A:$A,'Publication Table'!$B17,AllPublicationData!$B:$B,'Publication Table'!$C$4),
IF('Publication Table'!$C$5="Operations cancelled for non-clinical/capacity reasons",
SUMIFS(AllPublicationData!$I:$I,AllPublicationData!$A:$A,'Publication Table'!$B17,AllPublicationData!$B:$B,'Publication Table'!$C$4),
IF('Publication Table'!$C$5="Cancellations for other reasons",
SUMIFS(AllPublicationData!$J:$J,AllPublicationData!$A:$A,'Publication Table'!$B17,AllPublicationData!$B:$B,'Publication Table'!$C$4)))))))+
IF(AND($C$4="NHS Scotland",$C$5="Total Operations"),
SUMIFS(AllPublicationData!$E:$E,AllPublicationData!$A:$A,'Publication Table'!$B17),
IF(AND($C$4="NHS Scotland",$C$5="All Cancelled Operations"),
SUMIFS(AllPublicationData!$F:$F,AllPublicationData!$A:$A,'Publication Table'!$B17),
IF(AND($C$4="NHS Scotland",$C$5="Operations cancelled by patient"),
SUMIFS(AllPublicationData!$G:$G,AllPublicationData!$A:$A,'Publication Table'!$B17),
IF(AND($C$4="NHS Scotland",$C$5="Operations cancelled for clinical reasons"),
SUMIFS(AllPublicationData!$H:$H,AllPublicationData!$A:$A,'Publication Table'!$B17),
IF(AND($C$4="NHS Scotland",$C$5="Operations cancelled for non-clinical/capacity reasons"),
SUMIFS(AllPublicationData!$I:$I,AllPublicationData!$A:$A,'Publication Table'!$B17),
IF(AND($C$4="NHS Scotland",$C$5="Cancellations for other reasons"),
SUMIFS(AllPublicationData!$J:$J,AllPublicationData!$A:$A,'Publication Table'!$B17)))))))</f>
        <v>26006</v>
      </c>
      <c r="D17" s="90">
        <f>IF($C$5="Total Operations",
SUMIFS(AllPublicationData!$E:$E,AllPublicationData!$A:$A,'Publication Table'!$B17,AllPublicationData!$B:$B,'Publication Table'!$C$4,AllPublicationData!$D:$D,'Publication Table'!D$7),
IF('Publication Table'!$C$5="All Cancelled Operations",
SUMIFS(AllPublicationData!$F:$F,AllPublicationData!$A:$A,'Publication Table'!$B17,AllPublicationData!$B:$B,'Publication Table'!$C$4,AllPublicationData!$D:$D,'Publication Table'!D$7),
IF('Publication Table'!$C$5="Operations cancelled by patient",
SUMIFS(AllPublicationData!$G:$G,AllPublicationData!$A:$A,'Publication Table'!$B17,AllPublicationData!$B:$B,'Publication Table'!$C$4,AllPublicationData!$D:$D,'Publication Table'!D$7),
IF('Publication Table'!$C$5="Operations cancelled for clinical reasons",
SUMIFS(AllPublicationData!$H:$H,AllPublicationData!$A:$A,'Publication Table'!$B17,AllPublicationData!$B:$B,'Publication Table'!$C$4,AllPublicationData!$D:$D,'Publication Table'!D$7),
IF('Publication Table'!$C$5="Operations cancelled for non-clinical/capacity reasons",
SUMIFS(AllPublicationData!$I:$I,AllPublicationData!$A:$A,'Publication Table'!$B17,AllPublicationData!$B:$B,'Publication Table'!$C$4,AllPublicationData!$D:$D,'Publication Table'!D$7),
IF('Publication Table'!$C$5="Cancellations for other reasons",
SUMIFS(AllPublicationData!$J:$J,AllPublicationData!$A:$A,'Publication Table'!$B17,AllPublicationData!$B:$B,'Publication Table'!$C$4,AllPublicationData!$D:$D,'Publication Table'!D$7)))))))+
IF(AND($C$4="NHS Scotland",$C$5="Total Operations"),
SUMIFS(AllPublicationData!$E:$E,AllPublicationData!$A:$A,'Publication Table'!$B17,AllPublicationData!$B:$B,'Publication Table'!D$7),
IF(AND($C$4="NHS Scotland",$C$5="All Cancelled Operations"),
SUMIFS(AllPublicationData!$F:$F,AllPublicationData!$A:$A,'Publication Table'!$B17,AllPublicationData!$B:$B,'Publication Table'!D$7),
IF(AND($C$4="NHS Scotland",$C$5="Operations cancelled by patient"),
SUMIFS(AllPublicationData!$G:$G,AllPublicationData!$A:$A,'Publication Table'!$B17,AllPublicationData!$B:$B,'Publication Table'!D$7),
IF(AND($C$4="NHS Scotland",$C$5="Operations cancelled for clinical reasons"),
SUMIFS(AllPublicationData!$H:$H,AllPublicationData!$A:$A,'Publication Table'!$B17,AllPublicationData!$B:$B,'Publication Table'!D$7),
IF(AND($C$4="NHS Scotland",$C$5="Operations cancelled for non-clinical/capacity reasons"),
SUMIFS(AllPublicationData!$I:$I,AllPublicationData!$A:$A,'Publication Table'!$B17,AllPublicationData!$B:$B,'Publication Table'!D$7),
IF(AND($C$4="NHS Scotland",$C$5="Cancellations for other reasons"),
SUMIFS(AllPublicationData!$J:$J,AllPublicationData!$A:$A,'Publication Table'!$B17,AllPublicationData!$B:$B,'Publication Table'!D$7)))))))</f>
        <v>2824</v>
      </c>
      <c r="E17" s="90">
        <f>IF($C$5="Total Operations",
SUMIFS(AllPublicationData!$E:$E,AllPublicationData!$A:$A,'Publication Table'!$B17,AllPublicationData!$B:$B,'Publication Table'!$C$4,AllPublicationData!$D:$D,'Publication Table'!E$7),
IF('Publication Table'!$C$5="All Cancelled Operations",
SUMIFS(AllPublicationData!$F:$F,AllPublicationData!$A:$A,'Publication Table'!$B17,AllPublicationData!$B:$B,'Publication Table'!$C$4,AllPublicationData!$D:$D,'Publication Table'!E$7),
IF('Publication Table'!$C$5="Operations cancelled by patient",
SUMIFS(AllPublicationData!$G:$G,AllPublicationData!$A:$A,'Publication Table'!$B17,AllPublicationData!$B:$B,'Publication Table'!$C$4,AllPublicationData!$D:$D,'Publication Table'!E$7),
IF('Publication Table'!$C$5="Operations cancelled for clinical reasons",
SUMIFS(AllPublicationData!$H:$H,AllPublicationData!$A:$A,'Publication Table'!$B17,AllPublicationData!$B:$B,'Publication Table'!$C$4,AllPublicationData!$D:$D,'Publication Table'!E$7),
IF('Publication Table'!$C$5="Operations cancelled for non-clinical/capacity reasons",
SUMIFS(AllPublicationData!$I:$I,AllPublicationData!$A:$A,'Publication Table'!$B17,AllPublicationData!$B:$B,'Publication Table'!$C$4,AllPublicationData!$D:$D,'Publication Table'!E$7),
IF('Publication Table'!$C$5="Cancellations for other reasons",
SUMIFS(AllPublicationData!$J:$J,AllPublicationData!$A:$A,'Publication Table'!$B17,AllPublicationData!$B:$B,'Publication Table'!$C$4,AllPublicationData!$D:$D,'Publication Table'!E$7)))))))+
IF(AND($C$4="NHS Scotland",$C$5="Total Operations"),
SUMIFS(AllPublicationData!$E:$E,AllPublicationData!$A:$A,'Publication Table'!$B17,AllPublicationData!$B:$B,'Publication Table'!E$7),
IF(AND($C$4="NHS Scotland",$C$5="All Cancelled Operations"),
SUMIFS(AllPublicationData!$F:$F,AllPublicationData!$A:$A,'Publication Table'!$B17,AllPublicationData!$B:$B,'Publication Table'!E$7),
IF(AND($C$4="NHS Scotland",$C$5="Operations cancelled by patient"),
SUMIFS(AllPublicationData!$G:$G,AllPublicationData!$A:$A,'Publication Table'!$B17,AllPublicationData!$B:$B,'Publication Table'!E$7),
IF(AND($C$4="NHS Scotland",$C$5="Operations cancelled for clinical reasons"),
SUMIFS(AllPublicationData!$H:$H,AllPublicationData!$A:$A,'Publication Table'!$B17,AllPublicationData!$B:$B,'Publication Table'!E$7),
IF(AND($C$4="NHS Scotland",$C$5="Operations cancelled for non-clinical/capacity reasons"),
SUMIFS(AllPublicationData!$I:$I,AllPublicationData!$A:$A,'Publication Table'!$B17,AllPublicationData!$B:$B,'Publication Table'!E$7),
IF(AND($C$4="NHS Scotland",$C$5="Cancellations for other reasons"),
SUMIFS(AllPublicationData!$J:$J,AllPublicationData!$A:$A,'Publication Table'!$B17,AllPublicationData!$B:$B,'Publication Table'!E$7)))))))</f>
        <v>1433</v>
      </c>
      <c r="F17" s="90">
        <f>IF($C$5="Total Operations",
SUMIFS(AllPublicationData!$E:$E,AllPublicationData!$A:$A,'Publication Table'!$B17,AllPublicationData!$B:$B,'Publication Table'!$C$4,AllPublicationData!$D:$D,'Publication Table'!F$7),
IF('Publication Table'!$C$5="All Cancelled Operations",
SUMIFS(AllPublicationData!$F:$F,AllPublicationData!$A:$A,'Publication Table'!$B17,AllPublicationData!$B:$B,'Publication Table'!$C$4,AllPublicationData!$D:$D,'Publication Table'!F$7),
IF('Publication Table'!$C$5="Operations cancelled by patient",
SUMIFS(AllPublicationData!$G:$G,AllPublicationData!$A:$A,'Publication Table'!$B17,AllPublicationData!$B:$B,'Publication Table'!$C$4,AllPublicationData!$D:$D,'Publication Table'!F$7),
IF('Publication Table'!$C$5="Operations cancelled for clinical reasons",
SUMIFS(AllPublicationData!$H:$H,AllPublicationData!$A:$A,'Publication Table'!$B17,AllPublicationData!$B:$B,'Publication Table'!$C$4,AllPublicationData!$D:$D,'Publication Table'!F$7),
IF('Publication Table'!$C$5="Operations cancelled for non-clinical/capacity reasons",
SUMIFS(AllPublicationData!$I:$I,AllPublicationData!$A:$A,'Publication Table'!$B17,AllPublicationData!$B:$B,'Publication Table'!$C$4,AllPublicationData!$D:$D,'Publication Table'!F$7),
IF('Publication Table'!$C$5="Cancellations for other reasons",
SUMIFS(AllPublicationData!$J:$J,AllPublicationData!$A:$A,'Publication Table'!$B17,AllPublicationData!$B:$B,'Publication Table'!$C$4,AllPublicationData!$D:$D,'Publication Table'!F$7)))))))+
IF(AND($C$4="NHS Scotland",$C$5="Total Operations"),
SUMIFS(AllPublicationData!$E:$E,AllPublicationData!$A:$A,'Publication Table'!$B17,AllPublicationData!$B:$B,'Publication Table'!F$7),
IF(AND($C$4="NHS Scotland",$C$5="All Cancelled Operations"),
SUMIFS(AllPublicationData!$F:$F,AllPublicationData!$A:$A,'Publication Table'!$B17,AllPublicationData!$B:$B,'Publication Table'!F$7),
IF(AND($C$4="NHS Scotland",$C$5="Operations cancelled by patient"),
SUMIFS(AllPublicationData!$G:$G,AllPublicationData!$A:$A,'Publication Table'!$B17,AllPublicationData!$B:$B,'Publication Table'!F$7),
IF(AND($C$4="NHS Scotland",$C$5="Operations cancelled for clinical reasons"),
SUMIFS(AllPublicationData!$H:$H,AllPublicationData!$A:$A,'Publication Table'!$B17,AllPublicationData!$B:$B,'Publication Table'!F$7),
IF(AND($C$4="NHS Scotland",$C$5="Operations cancelled for non-clinical/capacity reasons"),
SUMIFS(AllPublicationData!$I:$I,AllPublicationData!$A:$A,'Publication Table'!$B17,AllPublicationData!$B:$B,'Publication Table'!F$7),
IF(AND($C$4="NHS Scotland",$C$5="Cancellations for other reasons"),
SUMIFS(AllPublicationData!$J:$J,AllPublicationData!$A:$A,'Publication Table'!$B17,AllPublicationData!$B:$B,'Publication Table'!F$7)))))))</f>
        <v>347</v>
      </c>
      <c r="G17" s="90">
        <f>IF($C$5="Total Operations",
SUMIFS(AllPublicationData!$E:$E,AllPublicationData!$A:$A,'Publication Table'!$B17,AllPublicationData!$B:$B,'Publication Table'!$C$4,AllPublicationData!$D:$D,'Publication Table'!G$7),
IF('Publication Table'!$C$5="All Cancelled Operations",
SUMIFS(AllPublicationData!$F:$F,AllPublicationData!$A:$A,'Publication Table'!$B17,AllPublicationData!$B:$B,'Publication Table'!$C$4,AllPublicationData!$D:$D,'Publication Table'!G$7),
IF('Publication Table'!$C$5="Operations cancelled by patient",
SUMIFS(AllPublicationData!$G:$G,AllPublicationData!$A:$A,'Publication Table'!$B17,AllPublicationData!$B:$B,'Publication Table'!$C$4,AllPublicationData!$D:$D,'Publication Table'!G$7),
IF('Publication Table'!$C$5="Operations cancelled for clinical reasons",
SUMIFS(AllPublicationData!$H:$H,AllPublicationData!$A:$A,'Publication Table'!$B17,AllPublicationData!$B:$B,'Publication Table'!$C$4,AllPublicationData!$D:$D,'Publication Table'!G$7),
IF('Publication Table'!$C$5="Operations cancelled for non-clinical/capacity reasons",
SUMIFS(AllPublicationData!$I:$I,AllPublicationData!$A:$A,'Publication Table'!$B17,AllPublicationData!$B:$B,'Publication Table'!$C$4,AllPublicationData!$D:$D,'Publication Table'!G$7),
IF('Publication Table'!$C$5="Cancellations for other reasons",
SUMIFS(AllPublicationData!$J:$J,AllPublicationData!$A:$A,'Publication Table'!$B17,AllPublicationData!$B:$B,'Publication Table'!$C$4,AllPublicationData!$D:$D,'Publication Table'!G$7)))))))+
IF(AND($C$4="NHS Scotland",$C$5="Total Operations"),
SUMIFS(AllPublicationData!$E:$E,AllPublicationData!$A:$A,'Publication Table'!$B17,AllPublicationData!$B:$B,'Publication Table'!G$7),
IF(AND($C$4="NHS Scotland",$C$5="All Cancelled Operations"),
SUMIFS(AllPublicationData!$F:$F,AllPublicationData!$A:$A,'Publication Table'!$B17,AllPublicationData!$B:$B,'Publication Table'!G$7),
IF(AND($C$4="NHS Scotland",$C$5="Operations cancelled by patient"),
SUMIFS(AllPublicationData!$G:$G,AllPublicationData!$A:$A,'Publication Table'!$B17,AllPublicationData!$B:$B,'Publication Table'!G$7),
IF(AND($C$4="NHS Scotland",$C$5="Operations cancelled for clinical reasons"),
SUMIFS(AllPublicationData!$H:$H,AllPublicationData!$A:$A,'Publication Table'!$B17,AllPublicationData!$B:$B,'Publication Table'!G$7),
IF(AND($C$4="NHS Scotland",$C$5="Operations cancelled for non-clinical/capacity reasons"),
SUMIFS(AllPublicationData!$I:$I,AllPublicationData!$A:$A,'Publication Table'!$B17,AllPublicationData!$B:$B,'Publication Table'!G$7),
IF(AND($C$4="NHS Scotland",$C$5="Cancellations for other reasons"),
SUMIFS(AllPublicationData!$J:$J,AllPublicationData!$A:$A,'Publication Table'!$B17,AllPublicationData!$B:$B,'Publication Table'!G$7)))))))</f>
        <v>1509</v>
      </c>
      <c r="H17" s="90">
        <f>IF($C$5="Total Operations",
SUMIFS(AllPublicationData!$E:$E,AllPublicationData!$A:$A,'Publication Table'!$B17,AllPublicationData!$B:$B,'Publication Table'!$C$4,AllPublicationData!$D:$D,'Publication Table'!H$7),
IF('Publication Table'!$C$5="All Cancelled Operations",
SUMIFS(AllPublicationData!$F:$F,AllPublicationData!$A:$A,'Publication Table'!$B17,AllPublicationData!$B:$B,'Publication Table'!$C$4,AllPublicationData!$D:$D,'Publication Table'!H$7),
IF('Publication Table'!$C$5="Operations cancelled by patient",
SUMIFS(AllPublicationData!$G:$G,AllPublicationData!$A:$A,'Publication Table'!$B17,AllPublicationData!$B:$B,'Publication Table'!$C$4,AllPublicationData!$D:$D,'Publication Table'!H$7),
IF('Publication Table'!$C$5="Operations cancelled for clinical reasons",
SUMIFS(AllPublicationData!$H:$H,AllPublicationData!$A:$A,'Publication Table'!$B17,AllPublicationData!$B:$B,'Publication Table'!$C$4,AllPublicationData!$D:$D,'Publication Table'!H$7),
IF('Publication Table'!$C$5="Operations cancelled for non-clinical/capacity reasons",
SUMIFS(AllPublicationData!$I:$I,AllPublicationData!$A:$A,'Publication Table'!$B17,AllPublicationData!$B:$B,'Publication Table'!$C$4,AllPublicationData!$D:$D,'Publication Table'!H$7),
IF('Publication Table'!$C$5="Cancellations for other reasons",
SUMIFS(AllPublicationData!$J:$J,AllPublicationData!$A:$A,'Publication Table'!$B17,AllPublicationData!$B:$B,'Publication Table'!$C$4,AllPublicationData!$D:$D,'Publication Table'!H$7)))))))+
IF(AND($C$4="NHS Scotland",$C$5="Total Operations"),
SUMIFS(AllPublicationData!$E:$E,AllPublicationData!$A:$A,'Publication Table'!$B17,AllPublicationData!$B:$B,'Publication Table'!H$7),
IF(AND($C$4="NHS Scotland",$C$5="All Cancelled Operations"),
SUMIFS(AllPublicationData!$F:$F,AllPublicationData!$A:$A,'Publication Table'!$B17,AllPublicationData!$B:$B,'Publication Table'!H$7),
IF(AND($C$4="NHS Scotland",$C$5="Operations cancelled by patient"),
SUMIFS(AllPublicationData!$G:$G,AllPublicationData!$A:$A,'Publication Table'!$B17,AllPublicationData!$B:$B,'Publication Table'!H$7),
IF(AND($C$4="NHS Scotland",$C$5="Operations cancelled for clinical reasons"),
SUMIFS(AllPublicationData!$H:$H,AllPublicationData!$A:$A,'Publication Table'!$B17,AllPublicationData!$B:$B,'Publication Table'!H$7),
IF(AND($C$4="NHS Scotland",$C$5="Operations cancelled for non-clinical/capacity reasons"),
SUMIFS(AllPublicationData!$I:$I,AllPublicationData!$A:$A,'Publication Table'!$B17,AllPublicationData!$B:$B,'Publication Table'!H$7),
IF(AND($C$4="NHS Scotland",$C$5="Cancellations for other reasons"),
SUMIFS(AllPublicationData!$J:$J,AllPublicationData!$A:$A,'Publication Table'!$B17,AllPublicationData!$B:$B,'Publication Table'!H$7)))))))</f>
        <v>1395</v>
      </c>
      <c r="I17" s="90">
        <f>IF($C$5="Total Operations",
SUMIFS(AllPublicationData!$E:$E,AllPublicationData!$A:$A,'Publication Table'!$B17,AllPublicationData!$B:$B,'Publication Table'!$C$4,AllPublicationData!$D:$D,'Publication Table'!I$7),
IF('Publication Table'!$C$5="All Cancelled Operations",
SUMIFS(AllPublicationData!$F:$F,AllPublicationData!$A:$A,'Publication Table'!$B17,AllPublicationData!$B:$B,'Publication Table'!$C$4,AllPublicationData!$D:$D,'Publication Table'!I$7),
IF('Publication Table'!$C$5="Operations cancelled by patient",
SUMIFS(AllPublicationData!$G:$G,AllPublicationData!$A:$A,'Publication Table'!$B17,AllPublicationData!$B:$B,'Publication Table'!$C$4,AllPublicationData!$D:$D,'Publication Table'!I$7),
IF('Publication Table'!$C$5="Operations cancelled for clinical reasons",
SUMIFS(AllPublicationData!$H:$H,AllPublicationData!$A:$A,'Publication Table'!$B17,AllPublicationData!$B:$B,'Publication Table'!$C$4,AllPublicationData!$D:$D,'Publication Table'!I$7),
IF('Publication Table'!$C$5="Operations cancelled for non-clinical/capacity reasons",
SUMIFS(AllPublicationData!$I:$I,AllPublicationData!$A:$A,'Publication Table'!$B17,AllPublicationData!$B:$B,'Publication Table'!$C$4,AllPublicationData!$D:$D,'Publication Table'!I$7),
IF('Publication Table'!$C$5="Cancellations for other reasons",
SUMIFS(AllPublicationData!$J:$J,AllPublicationData!$A:$A,'Publication Table'!$B17,AllPublicationData!$B:$B,'Publication Table'!$C$4,AllPublicationData!$D:$D,'Publication Table'!I$7)))))))+
IF(AND($C$4="NHS Scotland",$C$5="Total Operations"),
SUMIFS(AllPublicationData!$E:$E,AllPublicationData!$A:$A,'Publication Table'!$B17,AllPublicationData!$B:$B,'Publication Table'!I$7),
IF(AND($C$4="NHS Scotland",$C$5="All Cancelled Operations"),
SUMIFS(AllPublicationData!$F:$F,AllPublicationData!$A:$A,'Publication Table'!$B17,AllPublicationData!$B:$B,'Publication Table'!I$7),
IF(AND($C$4="NHS Scotland",$C$5="Operations cancelled by patient"),
SUMIFS(AllPublicationData!$G:$G,AllPublicationData!$A:$A,'Publication Table'!$B17,AllPublicationData!$B:$B,'Publication Table'!I$7),
IF(AND($C$4="NHS Scotland",$C$5="Operations cancelled for clinical reasons"),
SUMIFS(AllPublicationData!$H:$H,AllPublicationData!$A:$A,'Publication Table'!$B17,AllPublicationData!$B:$B,'Publication Table'!I$7),
IF(AND($C$4="NHS Scotland",$C$5="Operations cancelled for non-clinical/capacity reasons"),
SUMIFS(AllPublicationData!$I:$I,AllPublicationData!$A:$A,'Publication Table'!$B17,AllPublicationData!$B:$B,'Publication Table'!I$7),
IF(AND($C$4="NHS Scotland",$C$5="Cancellations for other reasons"),
SUMIFS(AllPublicationData!$J:$J,AllPublicationData!$A:$A,'Publication Table'!$B17,AllPublicationData!$B:$B,'Publication Table'!I$7)))))))</f>
        <v>1011</v>
      </c>
      <c r="J17" s="90">
        <f>IF($C$5="Total Operations",
SUMIFS(AllPublicationData!$E:$E,AllPublicationData!$A:$A,'Publication Table'!$B17,AllPublicationData!$B:$B,'Publication Table'!$C$4,AllPublicationData!$D:$D,'Publication Table'!J$7),
IF('Publication Table'!$C$5="All Cancelled Operations",
SUMIFS(AllPublicationData!$F:$F,AllPublicationData!$A:$A,'Publication Table'!$B17,AllPublicationData!$B:$B,'Publication Table'!$C$4,AllPublicationData!$D:$D,'Publication Table'!J$7),
IF('Publication Table'!$C$5="Operations cancelled by patient",
SUMIFS(AllPublicationData!$G:$G,AllPublicationData!$A:$A,'Publication Table'!$B17,AllPublicationData!$B:$B,'Publication Table'!$C$4,AllPublicationData!$D:$D,'Publication Table'!J$7),
IF('Publication Table'!$C$5="Operations cancelled for clinical reasons",
SUMIFS(AllPublicationData!$H:$H,AllPublicationData!$A:$A,'Publication Table'!$B17,AllPublicationData!$B:$B,'Publication Table'!$C$4,AllPublicationData!$D:$D,'Publication Table'!J$7),
IF('Publication Table'!$C$5="Operations cancelled for non-clinical/capacity reasons",
SUMIFS(AllPublicationData!$I:$I,AllPublicationData!$A:$A,'Publication Table'!$B17,AllPublicationData!$B:$B,'Publication Table'!$C$4,AllPublicationData!$D:$D,'Publication Table'!J$7),
IF('Publication Table'!$C$5="Cancellations for other reasons",
SUMIFS(AllPublicationData!$J:$J,AllPublicationData!$A:$A,'Publication Table'!$B17,AllPublicationData!$B:$B,'Publication Table'!$C$4,AllPublicationData!$D:$D,'Publication Table'!J$7)))))))+
IF(AND($C$4="NHS Scotland",$C$5="Total Operations"),
SUMIFS(AllPublicationData!$E:$E,AllPublicationData!$A:$A,'Publication Table'!$B17,AllPublicationData!$B:$B,'Publication Table'!J$7),
IF(AND($C$4="NHS Scotland",$C$5="All Cancelled Operations"),
SUMIFS(AllPublicationData!$F:$F,AllPublicationData!$A:$A,'Publication Table'!$B17,AllPublicationData!$B:$B,'Publication Table'!J$7),
IF(AND($C$4="NHS Scotland",$C$5="Operations cancelled by patient"),
SUMIFS(AllPublicationData!$G:$G,AllPublicationData!$A:$A,'Publication Table'!$B17,AllPublicationData!$B:$B,'Publication Table'!J$7),
IF(AND($C$4="NHS Scotland",$C$5="Operations cancelled for clinical reasons"),
SUMIFS(AllPublicationData!$H:$H,AllPublicationData!$A:$A,'Publication Table'!$B17,AllPublicationData!$B:$B,'Publication Table'!J$7),
IF(AND($C$4="NHS Scotland",$C$5="Operations cancelled for non-clinical/capacity reasons"),
SUMIFS(AllPublicationData!$I:$I,AllPublicationData!$A:$A,'Publication Table'!$B17,AllPublicationData!$B:$B,'Publication Table'!J$7),
IF(AND($C$4="NHS Scotland",$C$5="Cancellations for other reasons"),
SUMIFS(AllPublicationData!$J:$J,AllPublicationData!$A:$A,'Publication Table'!$B17,AllPublicationData!$B:$B,'Publication Table'!J$7)))))))</f>
        <v>2251</v>
      </c>
      <c r="K17" s="90">
        <f>IF($C$5="Total Operations",
SUMIFS(AllPublicationData!$E:$E,AllPublicationData!$A:$A,'Publication Table'!$B17,AllPublicationData!$B:$B,'Publication Table'!$C$4,AllPublicationData!$D:$D,'Publication Table'!K$7),
IF('Publication Table'!$C$5="All Cancelled Operations",
SUMIFS(AllPublicationData!$F:$F,AllPublicationData!$A:$A,'Publication Table'!$B17,AllPublicationData!$B:$B,'Publication Table'!$C$4,AllPublicationData!$D:$D,'Publication Table'!K$7),
IF('Publication Table'!$C$5="Operations cancelled by patient",
SUMIFS(AllPublicationData!$G:$G,AllPublicationData!$A:$A,'Publication Table'!$B17,AllPublicationData!$B:$B,'Publication Table'!$C$4,AllPublicationData!$D:$D,'Publication Table'!K$7),
IF('Publication Table'!$C$5="Operations cancelled for clinical reasons",
SUMIFS(AllPublicationData!$H:$H,AllPublicationData!$A:$A,'Publication Table'!$B17,AllPublicationData!$B:$B,'Publication Table'!$C$4,AllPublicationData!$D:$D,'Publication Table'!K$7),
IF('Publication Table'!$C$5="Operations cancelled for non-clinical/capacity reasons",
SUMIFS(AllPublicationData!$I:$I,AllPublicationData!$A:$A,'Publication Table'!$B17,AllPublicationData!$B:$B,'Publication Table'!$C$4,AllPublicationData!$D:$D,'Publication Table'!K$7),
IF('Publication Table'!$C$5="Cancellations for other reasons",
SUMIFS(AllPublicationData!$J:$J,AllPublicationData!$A:$A,'Publication Table'!$B17,AllPublicationData!$B:$B,'Publication Table'!$C$4,AllPublicationData!$D:$D,'Publication Table'!K$7)))))))+
IF(AND($C$4="NHS Scotland",$C$5="Total Operations"),
SUMIFS(AllPublicationData!$E:$E,AllPublicationData!$A:$A,'Publication Table'!$B17,AllPublicationData!$B:$B,'Publication Table'!K$7),
IF(AND($C$4="NHS Scotland",$C$5="All Cancelled Operations"),
SUMIFS(AllPublicationData!$F:$F,AllPublicationData!$A:$A,'Publication Table'!$B17,AllPublicationData!$B:$B,'Publication Table'!K$7),
IF(AND($C$4="NHS Scotland",$C$5="Operations cancelled by patient"),
SUMIFS(AllPublicationData!$G:$G,AllPublicationData!$A:$A,'Publication Table'!$B17,AllPublicationData!$B:$B,'Publication Table'!K$7),
IF(AND($C$4="NHS Scotland",$C$5="Operations cancelled for clinical reasons"),
SUMIFS(AllPublicationData!$H:$H,AllPublicationData!$A:$A,'Publication Table'!$B17,AllPublicationData!$B:$B,'Publication Table'!K$7),
IF(AND($C$4="NHS Scotland",$C$5="Operations cancelled for non-clinical/capacity reasons"),
SUMIFS(AllPublicationData!$I:$I,AllPublicationData!$A:$A,'Publication Table'!$B17,AllPublicationData!$B:$B,'Publication Table'!K$7),
IF(AND($C$4="NHS Scotland",$C$5="Cancellations for other reasons"),
SUMIFS(AllPublicationData!$J:$J,AllPublicationData!$A:$A,'Publication Table'!$B17,AllPublicationData!$B:$B,'Publication Table'!K$7)))))))</f>
        <v>5511</v>
      </c>
      <c r="L17" s="90">
        <f>IF($C$5="Total Operations",
SUMIFS(AllPublicationData!$E:$E,AllPublicationData!$A:$A,'Publication Table'!$B17,AllPublicationData!$B:$B,'Publication Table'!$C$4,AllPublicationData!$D:$D,'Publication Table'!L$7),
IF('Publication Table'!$C$5="All Cancelled Operations",
SUMIFS(AllPublicationData!$F:$F,AllPublicationData!$A:$A,'Publication Table'!$B17,AllPublicationData!$B:$B,'Publication Table'!$C$4,AllPublicationData!$D:$D,'Publication Table'!L$7),
IF('Publication Table'!$C$5="Operations cancelled by patient",
SUMIFS(AllPublicationData!$G:$G,AllPublicationData!$A:$A,'Publication Table'!$B17,AllPublicationData!$B:$B,'Publication Table'!$C$4,AllPublicationData!$D:$D,'Publication Table'!L$7),
IF('Publication Table'!$C$5="Operations cancelled for clinical reasons",
SUMIFS(AllPublicationData!$H:$H,AllPublicationData!$A:$A,'Publication Table'!$B17,AllPublicationData!$B:$B,'Publication Table'!$C$4,AllPublicationData!$D:$D,'Publication Table'!L$7),
IF('Publication Table'!$C$5="Operations cancelled for non-clinical/capacity reasons",
SUMIFS(AllPublicationData!$I:$I,AllPublicationData!$A:$A,'Publication Table'!$B17,AllPublicationData!$B:$B,'Publication Table'!$C$4,AllPublicationData!$D:$D,'Publication Table'!L$7),
IF('Publication Table'!$C$5="Cancellations for other reasons",
SUMIFS(AllPublicationData!$J:$J,AllPublicationData!$A:$A,'Publication Table'!$B17,AllPublicationData!$B:$B,'Publication Table'!$C$4,AllPublicationData!$D:$D,'Publication Table'!L$7)))))))+
IF(AND($C$4="NHS Scotland",$C$5="Total Operations"),
SUMIFS(AllPublicationData!$E:$E,AllPublicationData!$A:$A,'Publication Table'!$B17,AllPublicationData!$B:$B,'Publication Table'!L$7),
IF(AND($C$4="NHS Scotland",$C$5="All Cancelled Operations"),
SUMIFS(AllPublicationData!$F:$F,AllPublicationData!$A:$A,'Publication Table'!$B17,AllPublicationData!$B:$B,'Publication Table'!L$7),
IF(AND($C$4="NHS Scotland",$C$5="Operations cancelled by patient"),
SUMIFS(AllPublicationData!$G:$G,AllPublicationData!$A:$A,'Publication Table'!$B17,AllPublicationData!$B:$B,'Publication Table'!L$7),
IF(AND($C$4="NHS Scotland",$C$5="Operations cancelled for clinical reasons"),
SUMIFS(AllPublicationData!$H:$H,AllPublicationData!$A:$A,'Publication Table'!$B17,AllPublicationData!$B:$B,'Publication Table'!L$7),
IF(AND($C$4="NHS Scotland",$C$5="Operations cancelled for non-clinical/capacity reasons"),
SUMIFS(AllPublicationData!$I:$I,AllPublicationData!$A:$A,'Publication Table'!$B17,AllPublicationData!$B:$B,'Publication Table'!L$7),
IF(AND($C$4="NHS Scotland",$C$5="Cancellations for other reasons"),
SUMIFS(AllPublicationData!$J:$J,AllPublicationData!$A:$A,'Publication Table'!$B17,AllPublicationData!$B:$B,'Publication Table'!L$7)))))))</f>
        <v>1149</v>
      </c>
      <c r="M17" s="90">
        <f>IF($C$5="Total Operations",
SUMIFS(AllPublicationData!$E:$E,AllPublicationData!$A:$A,'Publication Table'!$B17,AllPublicationData!$B:$B,'Publication Table'!$C$4,AllPublicationData!$D:$D,'Publication Table'!M$7),
IF('Publication Table'!$C$5="All Cancelled Operations",
SUMIFS(AllPublicationData!$F:$F,AllPublicationData!$A:$A,'Publication Table'!$B17,AllPublicationData!$B:$B,'Publication Table'!$C$4,AllPublicationData!$D:$D,'Publication Table'!M$7),
IF('Publication Table'!$C$5="Operations cancelled by patient",
SUMIFS(AllPublicationData!$G:$G,AllPublicationData!$A:$A,'Publication Table'!$B17,AllPublicationData!$B:$B,'Publication Table'!$C$4,AllPublicationData!$D:$D,'Publication Table'!M$7),
IF('Publication Table'!$C$5="Operations cancelled for clinical reasons",
SUMIFS(AllPublicationData!$G:$G,AllPublicationData!$A:$A,'Publication Table'!$B17,AllPublicationData!$B:$B,'Publication Table'!$C$4,AllPublicationData!$D:$D,'Publication Table'!M$7),
IF('Publication Table'!$C$5="Operations cancelled for non-clinical/capacity reasons",
SUMIFS(AllPublicationData!$G:$G,AllPublicationData!$A:$A,'Publication Table'!$B17,AllPublicationData!$B:$B,'Publication Table'!$C$4,AllPublicationData!$D:$D,'Publication Table'!M$7),
IF('Publication Table'!$C$5="Cancellations for other reasons",
SUMIFS(AllPublicationData!$G:$G,AllPublicationData!$A:$A,'Publication Table'!$B17,AllPublicationData!$B:$B,'Publication Table'!$C$4,AllPublicationData!$D:$D,'Publication Table'!M$7)))))))+
IF(AND($C$4="NHS Scotland",$C$5="Total Operations"),
SUMIFS(AllPublicationData!$E:$E,AllPublicationData!$A:$A,'Publication Table'!$B17,AllPublicationData!$B:$B,'Publication Table'!M$7),
IF(AND($C$4="NHS Scotland",$C$5="All Cancelled Operations"),
SUMIFS(AllPublicationData!$F:$F,AllPublicationData!$A:$A,'Publication Table'!$B17,AllPublicationData!$B:$B,'Publication Table'!M$7),
IF(AND($C$4="NHS Scotland",$C$5="Operations cancelled by patient"),
SUMIFS(AllPublicationData!$G:$G,AllPublicationData!$A:$A,'Publication Table'!$B17,AllPublicationData!$B:$B,'Publication Table'!M$7),
IF(AND($C$4="NHS Scotland",$C$5="Operations cancelled for clinical reasons"),
SUMIFS(AllPublicationData!$H:$H,AllPublicationData!$A:$A,'Publication Table'!$B17,AllPublicationData!$B:$B,'Publication Table'!M$7),
IF(AND($C$4="NHS Scotland",$C$5="Operations cancelled for non-clinical/capacity reasons"),
SUMIFS(AllPublicationData!$I:$I,AllPublicationData!$A:$A,'Publication Table'!$B17,AllPublicationData!$B:$B,'Publication Table'!M$7),
IF(AND($C$4="NHS Scotland",$C$5="Cancellations for other reasons"),
SUMIFS(AllPublicationData!$J:$J,AllPublicationData!$A:$A,'Publication Table'!$B17,AllPublicationData!$B:$B,'Publication Table'!M$7)))))))</f>
        <v>1952</v>
      </c>
      <c r="N17" s="90">
        <f>IF($C$5="Total Operations",
SUMIFS(AllPublicationData!$E:$E,AllPublicationData!$A:$A,'Publication Table'!$B17,AllPublicationData!$B:$B,'Publication Table'!$C$4,AllPublicationData!$D:$D,'Publication Table'!N$7),
IF('Publication Table'!$C$5="All Cancelled Operations",
SUMIFS(AllPublicationData!$F:$F,AllPublicationData!$A:$A,'Publication Table'!$B17,AllPublicationData!$B:$B,'Publication Table'!$C$4,AllPublicationData!$D:$D,'Publication Table'!N$7),
IF('Publication Table'!$C$5="Operations cancelled by patient",
SUMIFS(AllPublicationData!$G:$G,AllPublicationData!$A:$A,'Publication Table'!$B17,AllPublicationData!$B:$B,'Publication Table'!$C$4,AllPublicationData!$D:$D,'Publication Table'!N$7),
IF('Publication Table'!$C$5="Operations cancelled for clinical reasons",
SUMIFS(AllPublicationData!$G:$G,AllPublicationData!$A:$A,'Publication Table'!$B17,AllPublicationData!$B:$B,'Publication Table'!$C$4,AllPublicationData!$D:$D,'Publication Table'!N$7),
IF('Publication Table'!$C$5="Operations cancelled for non-clinical/capacity reasons",
SUMIFS(AllPublicationData!$G:$G,AllPublicationData!$A:$A,'Publication Table'!$B17,AllPublicationData!$B:$B,'Publication Table'!$C$4,AllPublicationData!$D:$D,'Publication Table'!N$7),
IF('Publication Table'!$C$5="Cancellations for other reasons",
SUMIFS(AllPublicationData!$G:$G,AllPublicationData!$A:$A,'Publication Table'!$B17,AllPublicationData!$B:$B,'Publication Table'!$C$4,AllPublicationData!$D:$D,'Publication Table'!N$7)))))))+
IF(AND($C$4="NHS Scotland",$C$5="Total Operations"),
SUMIFS(AllPublicationData!$E:$E,AllPublicationData!$A:$A,'Publication Table'!$B17,AllPublicationData!$B:$B,'Publication Table'!N$7),
IF(AND($C$4="NHS Scotland",$C$5="All Cancelled Operations"),
SUMIFS(AllPublicationData!$F:$F,AllPublicationData!$A:$A,'Publication Table'!$B17,AllPublicationData!$B:$B,'Publication Table'!N$7),
IF(AND($C$4="NHS Scotland",$C$5="Operations cancelled by patient"),
SUMIFS(AllPublicationData!$G:$G,AllPublicationData!$A:$A,'Publication Table'!$B17,AllPublicationData!$B:$B,'Publication Table'!N$7),
IF(AND($C$4="NHS Scotland",$C$5="Operations cancelled for clinical reasons"),
SUMIFS(AllPublicationData!$H:$H,AllPublicationData!$A:$A,'Publication Table'!$B17,AllPublicationData!$B:$B,'Publication Table'!N$7),
IF(AND($C$4="NHS Scotland",$C$5="Operations cancelled for non-clinical/capacity reasons"),
SUMIFS(AllPublicationData!$I:$I,AllPublicationData!$A:$A,'Publication Table'!$B17,AllPublicationData!$B:$B,'Publication Table'!N$7),
IF(AND($C$4="NHS Scotland",$C$5="Cancellations for other reasons"),
SUMIFS(AllPublicationData!$J:$J,AllPublicationData!$A:$A,'Publication Table'!$B17,AllPublicationData!$B:$B,'Publication Table'!N$7)))))))</f>
        <v>4145</v>
      </c>
      <c r="O17" s="90">
        <f>IF($C$5="Total Operations",
SUMIFS(AllPublicationData!$E:$E,AllPublicationData!$A:$A,'Publication Table'!$B17,AllPublicationData!$B:$B,'Publication Table'!$C$4,AllPublicationData!$D:$D,'Publication Table'!O$7),
IF('Publication Table'!$C$5="All Cancelled Operations",
SUMIFS(AllPublicationData!$F:$F,AllPublicationData!$A:$A,'Publication Table'!$B17,AllPublicationData!$B:$B,'Publication Table'!$C$4,AllPublicationData!$D:$D,'Publication Table'!O$7),
IF('Publication Table'!$C$5="Operations cancelled by patient",
SUMIFS(AllPublicationData!$G:$G,AllPublicationData!$A:$A,'Publication Table'!$B17,AllPublicationData!$B:$B,'Publication Table'!$C$4,AllPublicationData!$D:$D,'Publication Table'!O$7),
IF('Publication Table'!$C$5="Operations cancelled for clinical reasons",
SUMIFS(AllPublicationData!$G:$G,AllPublicationData!$A:$A,'Publication Table'!$B17,AllPublicationData!$B:$B,'Publication Table'!$C$4,AllPublicationData!$D:$D,'Publication Table'!O$7),
IF('Publication Table'!$C$5="Operations cancelled for non-clinical/capacity reasons",
SUMIFS(AllPublicationData!$G:$G,AllPublicationData!$A:$A,'Publication Table'!$B17,AllPublicationData!$B:$B,'Publication Table'!$C$4,AllPublicationData!$D:$D,'Publication Table'!O$7),
IF('Publication Table'!$C$5="Cancellations for other reasons",
SUMIFS(AllPublicationData!$G:$G,AllPublicationData!$A:$A,'Publication Table'!$B17,AllPublicationData!$B:$B,'Publication Table'!$C$4,AllPublicationData!$D:$D,'Publication Table'!O$7)))))))+
IF(AND($C$4="NHS Scotland",$C$5="Total Operations"),
SUMIFS(AllPublicationData!$E:$E,AllPublicationData!$A:$A,'Publication Table'!$B17,AllPublicationData!$B:$B,'Publication Table'!O$7),
IF(AND($C$4="NHS Scotland",$C$5="All Cancelled Operations"),
SUMIFS(AllPublicationData!$F:$F,AllPublicationData!$A:$A,'Publication Table'!$B17,AllPublicationData!$B:$B,'Publication Table'!O$7),
IF(AND($C$4="NHS Scotland",$C$5="Operations cancelled by patient"),
SUMIFS(AllPublicationData!$G:$G,AllPublicationData!$A:$A,'Publication Table'!$B17,AllPublicationData!$B:$B,'Publication Table'!O$7),
IF(AND($C$4="NHS Scotland",$C$5="Operations cancelled for clinical reasons"),
SUMIFS(AllPublicationData!$H:$H,AllPublicationData!$A:$A,'Publication Table'!$B17,AllPublicationData!$B:$B,'Publication Table'!O$7),
IF(AND($C$4="NHS Scotland",$C$5="Operations cancelled for non-clinical/capacity reasons"),
SUMIFS(AllPublicationData!$I:$I,AllPublicationData!$A:$A,'Publication Table'!$B17,AllPublicationData!$B:$B,'Publication Table'!O$7),
IF(AND($C$4="NHS Scotland",$C$5="Cancellations for other reasons"),
SUMIFS(AllPublicationData!$J:$J,AllPublicationData!$A:$A,'Publication Table'!$B17,AllPublicationData!$B:$B,'Publication Table'!O$7)))))))</f>
        <v>297</v>
      </c>
      <c r="P17" s="90">
        <f>IF($C$5="Total Operations",
SUMIFS(AllPublicationData!$E:$E,AllPublicationData!$A:$A,'Publication Table'!$B17,AllPublicationData!$B:$B,'Publication Table'!$C$4,AllPublicationData!$D:$D,'Publication Table'!P$7),
IF('Publication Table'!$C$5="All Cancelled Operations",
SUMIFS(AllPublicationData!$F:$F,AllPublicationData!$A:$A,'Publication Table'!$B17,AllPublicationData!$B:$B,'Publication Table'!$C$4,AllPublicationData!$D:$D,'Publication Table'!P$7),
IF('Publication Table'!$C$5="Operations cancelled by patient",
SUMIFS(AllPublicationData!$G:$G,AllPublicationData!$A:$A,'Publication Table'!$B17,AllPublicationData!$B:$B,'Publication Table'!$C$4,AllPublicationData!$D:$D,'Publication Table'!P$7),
IF('Publication Table'!$C$5="Operations cancelled for clinical reasons",
SUMIFS(AllPublicationData!$G:$G,AllPublicationData!$A:$A,'Publication Table'!$B17,AllPublicationData!$B:$B,'Publication Table'!$C$4,AllPublicationData!$D:$D,'Publication Table'!P$7),
IF('Publication Table'!$C$5="Operations cancelled for non-clinical/capacity reasons",
SUMIFS(AllPublicationData!$G:$G,AllPublicationData!$A:$A,'Publication Table'!$B17,AllPublicationData!$B:$B,'Publication Table'!$C$4,AllPublicationData!$D:$D,'Publication Table'!P$7),
IF('Publication Table'!$C$5="Cancellations for other reasons",
SUMIFS(AllPublicationData!$G:$G,AllPublicationData!$A:$A,'Publication Table'!$B17,AllPublicationData!$B:$B,'Publication Table'!$C$4,AllPublicationData!$D:$D,'Publication Table'!P$7)))))))+
IF(AND($C$4="NHS Scotland",$C$5="Total Operations"),
SUMIFS(AllPublicationData!$E:$E,AllPublicationData!$A:$A,'Publication Table'!$B17,AllPublicationData!$B:$B,'Publication Table'!P$7),
IF(AND($C$4="NHS Scotland",$C$5="All Cancelled Operations"),
SUMIFS(AllPublicationData!$F:$F,AllPublicationData!$A:$A,'Publication Table'!$B17,AllPublicationData!$B:$B,'Publication Table'!P$7),
IF(AND($C$4="NHS Scotland",$C$5="Operations cancelled by patient"),
SUMIFS(AllPublicationData!$G:$G,AllPublicationData!$A:$A,'Publication Table'!$B17,AllPublicationData!$B:$B,'Publication Table'!P$7),
IF(AND($C$4="NHS Scotland",$C$5="Operations cancelled for clinical reasons"),
SUMIFS(AllPublicationData!$H:$H,AllPublicationData!$A:$A,'Publication Table'!$B17,AllPublicationData!$B:$B,'Publication Table'!P$7),
IF(AND($C$4="NHS Scotland",$C$5="Operations cancelled for non-clinical/capacity reasons"),
SUMIFS(AllPublicationData!$I:$I,AllPublicationData!$A:$A,'Publication Table'!$B17,AllPublicationData!$B:$B,'Publication Table'!P$7),
IF(AND($C$4="NHS Scotland",$C$5="Cancellations for other reasons"),
SUMIFS(AllPublicationData!$J:$J,AllPublicationData!$A:$A,'Publication Table'!$B17,AllPublicationData!$B:$B,'Publication Table'!P$7)))))))</f>
        <v>191</v>
      </c>
      <c r="Q17" s="90">
        <f>IF($C$5="Total Operations",
SUMIFS(AllPublicationData!$E:$E,AllPublicationData!$A:$A,'Publication Table'!$B17,AllPublicationData!$B:$B,'Publication Table'!$C$4,AllPublicationData!$D:$D,'Publication Table'!Q$7),
IF('Publication Table'!$C$5="All Cancelled Operations",
SUMIFS(AllPublicationData!$F:$F,AllPublicationData!$A:$A,'Publication Table'!$B17,AllPublicationData!$B:$B,'Publication Table'!$C$4,AllPublicationData!$D:$D,'Publication Table'!Q$7),
IF('Publication Table'!$C$5="Operations cancelled by patient",
SUMIFS(AllPublicationData!$G:$G,AllPublicationData!$A:$A,'Publication Table'!$B17,AllPublicationData!$B:$B,'Publication Table'!$C$4,AllPublicationData!$D:$D,'Publication Table'!Q$7),
IF('Publication Table'!$C$5="Operations cancelled for clinical reasons",
SUMIFS(AllPublicationData!$G:$G,AllPublicationData!$A:$A,'Publication Table'!$B17,AllPublicationData!$B:$B,'Publication Table'!$C$4,AllPublicationData!$D:$D,'Publication Table'!Q$7),
IF('Publication Table'!$C$5="Operations cancelled for non-clinical/capacity reasons",
SUMIFS(AllPublicationData!$G:$G,AllPublicationData!$A:$A,'Publication Table'!$B17,AllPublicationData!$B:$B,'Publication Table'!$C$4,AllPublicationData!$D:$D,'Publication Table'!Q$7),
IF('Publication Table'!$C$5="Cancellations for other reasons",
SUMIFS(AllPublicationData!$G:$G,AllPublicationData!$A:$A,'Publication Table'!$B17,AllPublicationData!$B:$B,'Publication Table'!$C$4,AllPublicationData!$D:$D,'Publication Table'!Q$7)))))))+
IF(AND($C$4="NHS Scotland",$C$5="Total Operations"),
SUMIFS(AllPublicationData!$E:$E,AllPublicationData!$A:$A,'Publication Table'!$B17,AllPublicationData!$B:$B,'Publication Table'!Q$7),
IF(AND($C$4="NHS Scotland",$C$5="All Cancelled Operations"),
SUMIFS(AllPublicationData!$F:$F,AllPublicationData!$A:$A,'Publication Table'!$B17,AllPublicationData!$B:$B,'Publication Table'!Q$7),
IF(AND($C$4="NHS Scotland",$C$5="Operations cancelled by patient"),
SUMIFS(AllPublicationData!$G:$G,AllPublicationData!$A:$A,'Publication Table'!$B17,AllPublicationData!$B:$B,'Publication Table'!Q$7),
IF(AND($C$4="NHS Scotland",$C$5="Operations cancelled for clinical reasons"),
SUMIFS(AllPublicationData!$H:$H,AllPublicationData!$A:$A,'Publication Table'!$B17,AllPublicationData!$B:$B,'Publication Table'!Q$7),
IF(AND($C$4="NHS Scotland",$C$5="Operations cancelled for non-clinical/capacity reasons"),
SUMIFS(AllPublicationData!$I:$I,AllPublicationData!$A:$A,'Publication Table'!$B17,AllPublicationData!$B:$B,'Publication Table'!Q$7),
IF(AND($C$4="NHS Scotland",$C$5="Cancellations for other reasons"),
SUMIFS(AllPublicationData!$J:$J,AllPublicationData!$A:$A,'Publication Table'!$B17,AllPublicationData!$B:$B,'Publication Table'!Q$7)))))))</f>
        <v>1872</v>
      </c>
      <c r="R17" s="90">
        <f>IF($C$5="Total Operations",
SUMIFS(AllPublicationData!$E:$E,AllPublicationData!$A:$A,'Publication Table'!$B17,AllPublicationData!$B:$B,'Publication Table'!$C$4,AllPublicationData!$D:$D,'Publication Table'!R$7),
IF('Publication Table'!$C$5="All Cancelled Operations",
SUMIFS(AllPublicationData!$F:$F,AllPublicationData!$A:$A,'Publication Table'!$B17,AllPublicationData!$B:$B,'Publication Table'!$C$4,AllPublicationData!$D:$D,'Publication Table'!R$7),
IF('Publication Table'!$C$5="Operations cancelled by patient",
SUMIFS(AllPublicationData!$G:$G,AllPublicationData!$A:$A,'Publication Table'!$B17,AllPublicationData!$B:$B,'Publication Table'!$C$4,AllPublicationData!$D:$D,'Publication Table'!R$7),
IF('Publication Table'!$C$5="Operations cancelled for clinical reasons",
SUMIFS(AllPublicationData!$G:$G,AllPublicationData!$A:$A,'Publication Table'!$B17,AllPublicationData!$B:$B,'Publication Table'!$C$4,AllPublicationData!$D:$D,'Publication Table'!R$7),
IF('Publication Table'!$C$5="Operations cancelled for non-clinical/capacity reasons",
SUMIFS(AllPublicationData!$G:$G,AllPublicationData!$A:$A,'Publication Table'!$B17,AllPublicationData!$B:$B,'Publication Table'!$C$4,AllPublicationData!$D:$D,'Publication Table'!R$7),
IF('Publication Table'!$C$5="Cancellations for other reasons",
SUMIFS(AllPublicationData!$G:$G,AllPublicationData!$A:$A,'Publication Table'!$B17,AllPublicationData!$B:$B,'Publication Table'!$C$4,AllPublicationData!$D:$D,'Publication Table'!R$7)))))))+
IF(AND($C$4="NHS Scotland",$C$5="Total Operations"),
SUMIFS(AllPublicationData!$E:$E,AllPublicationData!$A:$A,'Publication Table'!$B17,AllPublicationData!$B:$B,'Publication Table'!R$7),
IF(AND($C$4="NHS Scotland",$C$5="All Cancelled Operations"),
SUMIFS(AllPublicationData!$F:$F,AllPublicationData!$A:$A,'Publication Table'!$B17,AllPublicationData!$B:$B,'Publication Table'!R$7),
IF(AND($C$4="NHS Scotland",$C$5="Operations cancelled by patient"),
SUMIFS(AllPublicationData!$G:$G,AllPublicationData!$A:$A,'Publication Table'!$B17,AllPublicationData!$B:$B,'Publication Table'!R$7),
IF(AND($C$4="NHS Scotland",$C$5="Operations cancelled for clinical reasons"),
SUMIFS(AllPublicationData!$H:$H,AllPublicationData!$A:$A,'Publication Table'!$B17,AllPublicationData!$B:$B,'Publication Table'!R$7),
IF(AND($C$4="NHS Scotland",$C$5="Operations cancelled for non-clinical/capacity reasons"),
SUMIFS(AllPublicationData!$I:$I,AllPublicationData!$A:$A,'Publication Table'!$B17,AllPublicationData!$B:$B,'Publication Table'!R$7),
IF(AND($C$4="NHS Scotland",$C$5="Cancellations for other reasons"),
SUMIFS(AllPublicationData!$J:$J,AllPublicationData!$A:$A,'Publication Table'!$B17,AllPublicationData!$B:$B,'Publication Table'!R$7)))))))</f>
        <v>119</v>
      </c>
    </row>
    <row r="18" spans="2:18" x14ac:dyDescent="0.35">
      <c r="B18" s="89">
        <v>45108</v>
      </c>
      <c r="C18" s="81">
        <f>IF($C$5="Total Operations",
SUMIFS(AllPublicationData!$E:$E,AllPublicationData!$A:$A,'Publication Table'!$B18,AllPublicationData!$B:$B,'Publication Table'!$C$4),
IF('Publication Table'!$C$5="All Cancelled Operations",
SUMIFS(AllPublicationData!$F:$F,AllPublicationData!$A:$A,'Publication Table'!$B18,AllPublicationData!$B:$B,'Publication Table'!$C$4),
IF('Publication Table'!$C$5="Operations cancelled by patient",
SUMIFS(AllPublicationData!$G:$G,AllPublicationData!$A:$A,'Publication Table'!$B18,AllPublicationData!$B:$B,'Publication Table'!$C$4),
IF('Publication Table'!$C$5="Operations cancelled for clinical reasons",
SUMIFS(AllPublicationData!$H:$H,AllPublicationData!$A:$A,'Publication Table'!$B18,AllPublicationData!$B:$B,'Publication Table'!$C$4),
IF('Publication Table'!$C$5="Operations cancelled for non-clinical/capacity reasons",
SUMIFS(AllPublicationData!$I:$I,AllPublicationData!$A:$A,'Publication Table'!$B18,AllPublicationData!$B:$B,'Publication Table'!$C$4),
IF('Publication Table'!$C$5="Cancellations for other reasons",
SUMIFS(AllPublicationData!$J:$J,AllPublicationData!$A:$A,'Publication Table'!$B18,AllPublicationData!$B:$B,'Publication Table'!$C$4)))))))+
IF(AND($C$4="NHS Scotland",$C$5="Total Operations"),
SUMIFS(AllPublicationData!$E:$E,AllPublicationData!$A:$A,'Publication Table'!$B18),
IF(AND($C$4="NHS Scotland",$C$5="All Cancelled Operations"),
SUMIFS(AllPublicationData!$F:$F,AllPublicationData!$A:$A,'Publication Table'!$B18),
IF(AND($C$4="NHS Scotland",$C$5="Operations cancelled by patient"),
SUMIFS(AllPublicationData!$G:$G,AllPublicationData!$A:$A,'Publication Table'!$B18),
IF(AND($C$4="NHS Scotland",$C$5="Operations cancelled for clinical reasons"),
SUMIFS(AllPublicationData!$H:$H,AllPublicationData!$A:$A,'Publication Table'!$B18),
IF(AND($C$4="NHS Scotland",$C$5="Operations cancelled for non-clinical/capacity reasons"),
SUMIFS(AllPublicationData!$I:$I,AllPublicationData!$A:$A,'Publication Table'!$B18),
IF(AND($C$4="NHS Scotland",$C$5="Cancellations for other reasons"),
SUMIFS(AllPublicationData!$J:$J,AllPublicationData!$A:$A,'Publication Table'!$B18)))))))</f>
        <v>21919</v>
      </c>
      <c r="D18" s="90">
        <f>IF($C$5="Total Operations",
SUMIFS(AllPublicationData!$E:$E,AllPublicationData!$A:$A,'Publication Table'!$B18,AllPublicationData!$B:$B,'Publication Table'!$C$4,AllPublicationData!$D:$D,'Publication Table'!D$7),
IF('Publication Table'!$C$5="All Cancelled Operations",
SUMIFS(AllPublicationData!$F:$F,AllPublicationData!$A:$A,'Publication Table'!$B18,AllPublicationData!$B:$B,'Publication Table'!$C$4,AllPublicationData!$D:$D,'Publication Table'!D$7),
IF('Publication Table'!$C$5="Operations cancelled by patient",
SUMIFS(AllPublicationData!$G:$G,AllPublicationData!$A:$A,'Publication Table'!$B18,AllPublicationData!$B:$B,'Publication Table'!$C$4,AllPublicationData!$D:$D,'Publication Table'!D$7),
IF('Publication Table'!$C$5="Operations cancelled for clinical reasons",
SUMIFS(AllPublicationData!$H:$H,AllPublicationData!$A:$A,'Publication Table'!$B18,AllPublicationData!$B:$B,'Publication Table'!$C$4,AllPublicationData!$D:$D,'Publication Table'!D$7),
IF('Publication Table'!$C$5="Operations cancelled for non-clinical/capacity reasons",
SUMIFS(AllPublicationData!$I:$I,AllPublicationData!$A:$A,'Publication Table'!$B18,AllPublicationData!$B:$B,'Publication Table'!$C$4,AllPublicationData!$D:$D,'Publication Table'!D$7),
IF('Publication Table'!$C$5="Cancellations for other reasons",
SUMIFS(AllPublicationData!$J:$J,AllPublicationData!$A:$A,'Publication Table'!$B18,AllPublicationData!$B:$B,'Publication Table'!$C$4,AllPublicationData!$D:$D,'Publication Table'!D$7)))))))+
IF(AND($C$4="NHS Scotland",$C$5="Total Operations"),
SUMIFS(AllPublicationData!$E:$E,AllPublicationData!$A:$A,'Publication Table'!$B18,AllPublicationData!$B:$B,'Publication Table'!D$7),
IF(AND($C$4="NHS Scotland",$C$5="All Cancelled Operations"),
SUMIFS(AllPublicationData!$F:$F,AllPublicationData!$A:$A,'Publication Table'!$B18,AllPublicationData!$B:$B,'Publication Table'!D$7),
IF(AND($C$4="NHS Scotland",$C$5="Operations cancelled by patient"),
SUMIFS(AllPublicationData!$G:$G,AllPublicationData!$A:$A,'Publication Table'!$B18,AllPublicationData!$B:$B,'Publication Table'!D$7),
IF(AND($C$4="NHS Scotland",$C$5="Operations cancelled for clinical reasons"),
SUMIFS(AllPublicationData!$H:$H,AllPublicationData!$A:$A,'Publication Table'!$B18,AllPublicationData!$B:$B,'Publication Table'!D$7),
IF(AND($C$4="NHS Scotland",$C$5="Operations cancelled for non-clinical/capacity reasons"),
SUMIFS(AllPublicationData!$I:$I,AllPublicationData!$A:$A,'Publication Table'!$B18,AllPublicationData!$B:$B,'Publication Table'!D$7),
IF(AND($C$4="NHS Scotland",$C$5="Cancellations for other reasons"),
SUMIFS(AllPublicationData!$J:$J,AllPublicationData!$A:$A,'Publication Table'!$B18,AllPublicationData!$B:$B,'Publication Table'!D$7)))))))</f>
        <v>2182</v>
      </c>
      <c r="E18" s="90">
        <f>IF($C$5="Total Operations",
SUMIFS(AllPublicationData!$E:$E,AllPublicationData!$A:$A,'Publication Table'!$B18,AllPublicationData!$B:$B,'Publication Table'!$C$4,AllPublicationData!$D:$D,'Publication Table'!E$7),
IF('Publication Table'!$C$5="All Cancelled Operations",
SUMIFS(AllPublicationData!$F:$F,AllPublicationData!$A:$A,'Publication Table'!$B18,AllPublicationData!$B:$B,'Publication Table'!$C$4,AllPublicationData!$D:$D,'Publication Table'!E$7),
IF('Publication Table'!$C$5="Operations cancelled by patient",
SUMIFS(AllPublicationData!$G:$G,AllPublicationData!$A:$A,'Publication Table'!$B18,AllPublicationData!$B:$B,'Publication Table'!$C$4,AllPublicationData!$D:$D,'Publication Table'!E$7),
IF('Publication Table'!$C$5="Operations cancelled for clinical reasons",
SUMIFS(AllPublicationData!$H:$H,AllPublicationData!$A:$A,'Publication Table'!$B18,AllPublicationData!$B:$B,'Publication Table'!$C$4,AllPublicationData!$D:$D,'Publication Table'!E$7),
IF('Publication Table'!$C$5="Operations cancelled for non-clinical/capacity reasons",
SUMIFS(AllPublicationData!$I:$I,AllPublicationData!$A:$A,'Publication Table'!$B18,AllPublicationData!$B:$B,'Publication Table'!$C$4,AllPublicationData!$D:$D,'Publication Table'!E$7),
IF('Publication Table'!$C$5="Cancellations for other reasons",
SUMIFS(AllPublicationData!$J:$J,AllPublicationData!$A:$A,'Publication Table'!$B18,AllPublicationData!$B:$B,'Publication Table'!$C$4,AllPublicationData!$D:$D,'Publication Table'!E$7)))))))+
IF(AND($C$4="NHS Scotland",$C$5="Total Operations"),
SUMIFS(AllPublicationData!$E:$E,AllPublicationData!$A:$A,'Publication Table'!$B18,AllPublicationData!$B:$B,'Publication Table'!E$7),
IF(AND($C$4="NHS Scotland",$C$5="All Cancelled Operations"),
SUMIFS(AllPublicationData!$F:$F,AllPublicationData!$A:$A,'Publication Table'!$B18,AllPublicationData!$B:$B,'Publication Table'!E$7),
IF(AND($C$4="NHS Scotland",$C$5="Operations cancelled by patient"),
SUMIFS(AllPublicationData!$G:$G,AllPublicationData!$A:$A,'Publication Table'!$B18,AllPublicationData!$B:$B,'Publication Table'!E$7),
IF(AND($C$4="NHS Scotland",$C$5="Operations cancelled for clinical reasons"),
SUMIFS(AllPublicationData!$H:$H,AllPublicationData!$A:$A,'Publication Table'!$B18,AllPublicationData!$B:$B,'Publication Table'!E$7),
IF(AND($C$4="NHS Scotland",$C$5="Operations cancelled for non-clinical/capacity reasons"),
SUMIFS(AllPublicationData!$I:$I,AllPublicationData!$A:$A,'Publication Table'!$B18,AllPublicationData!$B:$B,'Publication Table'!E$7),
IF(AND($C$4="NHS Scotland",$C$5="Cancellations for other reasons"),
SUMIFS(AllPublicationData!$J:$J,AllPublicationData!$A:$A,'Publication Table'!$B18,AllPublicationData!$B:$B,'Publication Table'!E$7)))))))</f>
        <v>1240</v>
      </c>
      <c r="F18" s="90">
        <f>IF($C$5="Total Operations",
SUMIFS(AllPublicationData!$E:$E,AllPublicationData!$A:$A,'Publication Table'!$B18,AllPublicationData!$B:$B,'Publication Table'!$C$4,AllPublicationData!$D:$D,'Publication Table'!F$7),
IF('Publication Table'!$C$5="All Cancelled Operations",
SUMIFS(AllPublicationData!$F:$F,AllPublicationData!$A:$A,'Publication Table'!$B18,AllPublicationData!$B:$B,'Publication Table'!$C$4,AllPublicationData!$D:$D,'Publication Table'!F$7),
IF('Publication Table'!$C$5="Operations cancelled by patient",
SUMIFS(AllPublicationData!$G:$G,AllPublicationData!$A:$A,'Publication Table'!$B18,AllPublicationData!$B:$B,'Publication Table'!$C$4,AllPublicationData!$D:$D,'Publication Table'!F$7),
IF('Publication Table'!$C$5="Operations cancelled for clinical reasons",
SUMIFS(AllPublicationData!$H:$H,AllPublicationData!$A:$A,'Publication Table'!$B18,AllPublicationData!$B:$B,'Publication Table'!$C$4,AllPublicationData!$D:$D,'Publication Table'!F$7),
IF('Publication Table'!$C$5="Operations cancelled for non-clinical/capacity reasons",
SUMIFS(AllPublicationData!$I:$I,AllPublicationData!$A:$A,'Publication Table'!$B18,AllPublicationData!$B:$B,'Publication Table'!$C$4,AllPublicationData!$D:$D,'Publication Table'!F$7),
IF('Publication Table'!$C$5="Cancellations for other reasons",
SUMIFS(AllPublicationData!$J:$J,AllPublicationData!$A:$A,'Publication Table'!$B18,AllPublicationData!$B:$B,'Publication Table'!$C$4,AllPublicationData!$D:$D,'Publication Table'!F$7)))))))+
IF(AND($C$4="NHS Scotland",$C$5="Total Operations"),
SUMIFS(AllPublicationData!$E:$E,AllPublicationData!$A:$A,'Publication Table'!$B18,AllPublicationData!$B:$B,'Publication Table'!F$7),
IF(AND($C$4="NHS Scotland",$C$5="All Cancelled Operations"),
SUMIFS(AllPublicationData!$F:$F,AllPublicationData!$A:$A,'Publication Table'!$B18,AllPublicationData!$B:$B,'Publication Table'!F$7),
IF(AND($C$4="NHS Scotland",$C$5="Operations cancelled by patient"),
SUMIFS(AllPublicationData!$G:$G,AllPublicationData!$A:$A,'Publication Table'!$B18,AllPublicationData!$B:$B,'Publication Table'!F$7),
IF(AND($C$4="NHS Scotland",$C$5="Operations cancelled for clinical reasons"),
SUMIFS(AllPublicationData!$H:$H,AllPublicationData!$A:$A,'Publication Table'!$B18,AllPublicationData!$B:$B,'Publication Table'!F$7),
IF(AND($C$4="NHS Scotland",$C$5="Operations cancelled for non-clinical/capacity reasons"),
SUMIFS(AllPublicationData!$I:$I,AllPublicationData!$A:$A,'Publication Table'!$B18,AllPublicationData!$B:$B,'Publication Table'!F$7),
IF(AND($C$4="NHS Scotland",$C$5="Cancellations for other reasons"),
SUMIFS(AllPublicationData!$J:$J,AllPublicationData!$A:$A,'Publication Table'!$B18,AllPublicationData!$B:$B,'Publication Table'!F$7)))))))</f>
        <v>317</v>
      </c>
      <c r="G18" s="90">
        <f>IF($C$5="Total Operations",
SUMIFS(AllPublicationData!$E:$E,AllPublicationData!$A:$A,'Publication Table'!$B18,AllPublicationData!$B:$B,'Publication Table'!$C$4,AllPublicationData!$D:$D,'Publication Table'!G$7),
IF('Publication Table'!$C$5="All Cancelled Operations",
SUMIFS(AllPublicationData!$F:$F,AllPublicationData!$A:$A,'Publication Table'!$B18,AllPublicationData!$B:$B,'Publication Table'!$C$4,AllPublicationData!$D:$D,'Publication Table'!G$7),
IF('Publication Table'!$C$5="Operations cancelled by patient",
SUMIFS(AllPublicationData!$G:$G,AllPublicationData!$A:$A,'Publication Table'!$B18,AllPublicationData!$B:$B,'Publication Table'!$C$4,AllPublicationData!$D:$D,'Publication Table'!G$7),
IF('Publication Table'!$C$5="Operations cancelled for clinical reasons",
SUMIFS(AllPublicationData!$H:$H,AllPublicationData!$A:$A,'Publication Table'!$B18,AllPublicationData!$B:$B,'Publication Table'!$C$4,AllPublicationData!$D:$D,'Publication Table'!G$7),
IF('Publication Table'!$C$5="Operations cancelled for non-clinical/capacity reasons",
SUMIFS(AllPublicationData!$I:$I,AllPublicationData!$A:$A,'Publication Table'!$B18,AllPublicationData!$B:$B,'Publication Table'!$C$4,AllPublicationData!$D:$D,'Publication Table'!G$7),
IF('Publication Table'!$C$5="Cancellations for other reasons",
SUMIFS(AllPublicationData!$J:$J,AllPublicationData!$A:$A,'Publication Table'!$B18,AllPublicationData!$B:$B,'Publication Table'!$C$4,AllPublicationData!$D:$D,'Publication Table'!G$7)))))))+
IF(AND($C$4="NHS Scotland",$C$5="Total Operations"),
SUMIFS(AllPublicationData!$E:$E,AllPublicationData!$A:$A,'Publication Table'!$B18,AllPublicationData!$B:$B,'Publication Table'!G$7),
IF(AND($C$4="NHS Scotland",$C$5="All Cancelled Operations"),
SUMIFS(AllPublicationData!$F:$F,AllPublicationData!$A:$A,'Publication Table'!$B18,AllPublicationData!$B:$B,'Publication Table'!G$7),
IF(AND($C$4="NHS Scotland",$C$5="Operations cancelled by patient"),
SUMIFS(AllPublicationData!$G:$G,AllPublicationData!$A:$A,'Publication Table'!$B18,AllPublicationData!$B:$B,'Publication Table'!G$7),
IF(AND($C$4="NHS Scotland",$C$5="Operations cancelled for clinical reasons"),
SUMIFS(AllPublicationData!$H:$H,AllPublicationData!$A:$A,'Publication Table'!$B18,AllPublicationData!$B:$B,'Publication Table'!G$7),
IF(AND($C$4="NHS Scotland",$C$5="Operations cancelled for non-clinical/capacity reasons"),
SUMIFS(AllPublicationData!$I:$I,AllPublicationData!$A:$A,'Publication Table'!$B18,AllPublicationData!$B:$B,'Publication Table'!G$7),
IF(AND($C$4="NHS Scotland",$C$5="Cancellations for other reasons"),
SUMIFS(AllPublicationData!$J:$J,AllPublicationData!$A:$A,'Publication Table'!$B18,AllPublicationData!$B:$B,'Publication Table'!G$7)))))))</f>
        <v>1340</v>
      </c>
      <c r="H18" s="90">
        <f>IF($C$5="Total Operations",
SUMIFS(AllPublicationData!$E:$E,AllPublicationData!$A:$A,'Publication Table'!$B18,AllPublicationData!$B:$B,'Publication Table'!$C$4,AllPublicationData!$D:$D,'Publication Table'!H$7),
IF('Publication Table'!$C$5="All Cancelled Operations",
SUMIFS(AllPublicationData!$F:$F,AllPublicationData!$A:$A,'Publication Table'!$B18,AllPublicationData!$B:$B,'Publication Table'!$C$4,AllPublicationData!$D:$D,'Publication Table'!H$7),
IF('Publication Table'!$C$5="Operations cancelled by patient",
SUMIFS(AllPublicationData!$G:$G,AllPublicationData!$A:$A,'Publication Table'!$B18,AllPublicationData!$B:$B,'Publication Table'!$C$4,AllPublicationData!$D:$D,'Publication Table'!H$7),
IF('Publication Table'!$C$5="Operations cancelled for clinical reasons",
SUMIFS(AllPublicationData!$H:$H,AllPublicationData!$A:$A,'Publication Table'!$B18,AllPublicationData!$B:$B,'Publication Table'!$C$4,AllPublicationData!$D:$D,'Publication Table'!H$7),
IF('Publication Table'!$C$5="Operations cancelled for non-clinical/capacity reasons",
SUMIFS(AllPublicationData!$I:$I,AllPublicationData!$A:$A,'Publication Table'!$B18,AllPublicationData!$B:$B,'Publication Table'!$C$4,AllPublicationData!$D:$D,'Publication Table'!H$7),
IF('Publication Table'!$C$5="Cancellations for other reasons",
SUMIFS(AllPublicationData!$J:$J,AllPublicationData!$A:$A,'Publication Table'!$B18,AllPublicationData!$B:$B,'Publication Table'!$C$4,AllPublicationData!$D:$D,'Publication Table'!H$7)))))))+
IF(AND($C$4="NHS Scotland",$C$5="Total Operations"),
SUMIFS(AllPublicationData!$E:$E,AllPublicationData!$A:$A,'Publication Table'!$B18,AllPublicationData!$B:$B,'Publication Table'!H$7),
IF(AND($C$4="NHS Scotland",$C$5="All Cancelled Operations"),
SUMIFS(AllPublicationData!$F:$F,AllPublicationData!$A:$A,'Publication Table'!$B18,AllPublicationData!$B:$B,'Publication Table'!H$7),
IF(AND($C$4="NHS Scotland",$C$5="Operations cancelled by patient"),
SUMIFS(AllPublicationData!$G:$G,AllPublicationData!$A:$A,'Publication Table'!$B18,AllPublicationData!$B:$B,'Publication Table'!H$7),
IF(AND($C$4="NHS Scotland",$C$5="Operations cancelled for clinical reasons"),
SUMIFS(AllPublicationData!$H:$H,AllPublicationData!$A:$A,'Publication Table'!$B18,AllPublicationData!$B:$B,'Publication Table'!H$7),
IF(AND($C$4="NHS Scotland",$C$5="Operations cancelled for non-clinical/capacity reasons"),
SUMIFS(AllPublicationData!$I:$I,AllPublicationData!$A:$A,'Publication Table'!$B18,AllPublicationData!$B:$B,'Publication Table'!H$7),
IF(AND($C$4="NHS Scotland",$C$5="Cancellations for other reasons"),
SUMIFS(AllPublicationData!$J:$J,AllPublicationData!$A:$A,'Publication Table'!$B18,AllPublicationData!$B:$B,'Publication Table'!H$7)))))))</f>
        <v>1009</v>
      </c>
      <c r="I18" s="90">
        <f>IF($C$5="Total Operations",
SUMIFS(AllPublicationData!$E:$E,AllPublicationData!$A:$A,'Publication Table'!$B18,AllPublicationData!$B:$B,'Publication Table'!$C$4,AllPublicationData!$D:$D,'Publication Table'!I$7),
IF('Publication Table'!$C$5="All Cancelled Operations",
SUMIFS(AllPublicationData!$F:$F,AllPublicationData!$A:$A,'Publication Table'!$B18,AllPublicationData!$B:$B,'Publication Table'!$C$4,AllPublicationData!$D:$D,'Publication Table'!I$7),
IF('Publication Table'!$C$5="Operations cancelled by patient",
SUMIFS(AllPublicationData!$G:$G,AllPublicationData!$A:$A,'Publication Table'!$B18,AllPublicationData!$B:$B,'Publication Table'!$C$4,AllPublicationData!$D:$D,'Publication Table'!I$7),
IF('Publication Table'!$C$5="Operations cancelled for clinical reasons",
SUMIFS(AllPublicationData!$H:$H,AllPublicationData!$A:$A,'Publication Table'!$B18,AllPublicationData!$B:$B,'Publication Table'!$C$4,AllPublicationData!$D:$D,'Publication Table'!I$7),
IF('Publication Table'!$C$5="Operations cancelled for non-clinical/capacity reasons",
SUMIFS(AllPublicationData!$I:$I,AllPublicationData!$A:$A,'Publication Table'!$B18,AllPublicationData!$B:$B,'Publication Table'!$C$4,AllPublicationData!$D:$D,'Publication Table'!I$7),
IF('Publication Table'!$C$5="Cancellations for other reasons",
SUMIFS(AllPublicationData!$J:$J,AllPublicationData!$A:$A,'Publication Table'!$B18,AllPublicationData!$B:$B,'Publication Table'!$C$4,AllPublicationData!$D:$D,'Publication Table'!I$7)))))))+
IF(AND($C$4="NHS Scotland",$C$5="Total Operations"),
SUMIFS(AllPublicationData!$E:$E,AllPublicationData!$A:$A,'Publication Table'!$B18,AllPublicationData!$B:$B,'Publication Table'!I$7),
IF(AND($C$4="NHS Scotland",$C$5="All Cancelled Operations"),
SUMIFS(AllPublicationData!$F:$F,AllPublicationData!$A:$A,'Publication Table'!$B18,AllPublicationData!$B:$B,'Publication Table'!I$7),
IF(AND($C$4="NHS Scotland",$C$5="Operations cancelled by patient"),
SUMIFS(AllPublicationData!$G:$G,AllPublicationData!$A:$A,'Publication Table'!$B18,AllPublicationData!$B:$B,'Publication Table'!I$7),
IF(AND($C$4="NHS Scotland",$C$5="Operations cancelled for clinical reasons"),
SUMIFS(AllPublicationData!$H:$H,AllPublicationData!$A:$A,'Publication Table'!$B18,AllPublicationData!$B:$B,'Publication Table'!I$7),
IF(AND($C$4="NHS Scotland",$C$5="Operations cancelled for non-clinical/capacity reasons"),
SUMIFS(AllPublicationData!$I:$I,AllPublicationData!$A:$A,'Publication Table'!$B18,AllPublicationData!$B:$B,'Publication Table'!I$7),
IF(AND($C$4="NHS Scotland",$C$5="Cancellations for other reasons"),
SUMIFS(AllPublicationData!$J:$J,AllPublicationData!$A:$A,'Publication Table'!$B18,AllPublicationData!$B:$B,'Publication Table'!I$7)))))))</f>
        <v>770</v>
      </c>
      <c r="J18" s="90">
        <f>IF($C$5="Total Operations",
SUMIFS(AllPublicationData!$E:$E,AllPublicationData!$A:$A,'Publication Table'!$B18,AllPublicationData!$B:$B,'Publication Table'!$C$4,AllPublicationData!$D:$D,'Publication Table'!J$7),
IF('Publication Table'!$C$5="All Cancelled Operations",
SUMIFS(AllPublicationData!$F:$F,AllPublicationData!$A:$A,'Publication Table'!$B18,AllPublicationData!$B:$B,'Publication Table'!$C$4,AllPublicationData!$D:$D,'Publication Table'!J$7),
IF('Publication Table'!$C$5="Operations cancelled by patient",
SUMIFS(AllPublicationData!$G:$G,AllPublicationData!$A:$A,'Publication Table'!$B18,AllPublicationData!$B:$B,'Publication Table'!$C$4,AllPublicationData!$D:$D,'Publication Table'!J$7),
IF('Publication Table'!$C$5="Operations cancelled for clinical reasons",
SUMIFS(AllPublicationData!$H:$H,AllPublicationData!$A:$A,'Publication Table'!$B18,AllPublicationData!$B:$B,'Publication Table'!$C$4,AllPublicationData!$D:$D,'Publication Table'!J$7),
IF('Publication Table'!$C$5="Operations cancelled for non-clinical/capacity reasons",
SUMIFS(AllPublicationData!$I:$I,AllPublicationData!$A:$A,'Publication Table'!$B18,AllPublicationData!$B:$B,'Publication Table'!$C$4,AllPublicationData!$D:$D,'Publication Table'!J$7),
IF('Publication Table'!$C$5="Cancellations for other reasons",
SUMIFS(AllPublicationData!$J:$J,AllPublicationData!$A:$A,'Publication Table'!$B18,AllPublicationData!$B:$B,'Publication Table'!$C$4,AllPublicationData!$D:$D,'Publication Table'!J$7)))))))+
IF(AND($C$4="NHS Scotland",$C$5="Total Operations"),
SUMIFS(AllPublicationData!$E:$E,AllPublicationData!$A:$A,'Publication Table'!$B18,AllPublicationData!$B:$B,'Publication Table'!J$7),
IF(AND($C$4="NHS Scotland",$C$5="All Cancelled Operations"),
SUMIFS(AllPublicationData!$F:$F,AllPublicationData!$A:$A,'Publication Table'!$B18,AllPublicationData!$B:$B,'Publication Table'!J$7),
IF(AND($C$4="NHS Scotland",$C$5="Operations cancelled by patient"),
SUMIFS(AllPublicationData!$G:$G,AllPublicationData!$A:$A,'Publication Table'!$B18,AllPublicationData!$B:$B,'Publication Table'!J$7),
IF(AND($C$4="NHS Scotland",$C$5="Operations cancelled for clinical reasons"),
SUMIFS(AllPublicationData!$H:$H,AllPublicationData!$A:$A,'Publication Table'!$B18,AllPublicationData!$B:$B,'Publication Table'!J$7),
IF(AND($C$4="NHS Scotland",$C$5="Operations cancelled for non-clinical/capacity reasons"),
SUMIFS(AllPublicationData!$I:$I,AllPublicationData!$A:$A,'Publication Table'!$B18,AllPublicationData!$B:$B,'Publication Table'!J$7),
IF(AND($C$4="NHS Scotland",$C$5="Cancellations for other reasons"),
SUMIFS(AllPublicationData!$J:$J,AllPublicationData!$A:$A,'Publication Table'!$B18,AllPublicationData!$B:$B,'Publication Table'!J$7)))))))</f>
        <v>1891</v>
      </c>
      <c r="K18" s="90">
        <f>IF($C$5="Total Operations",
SUMIFS(AllPublicationData!$E:$E,AllPublicationData!$A:$A,'Publication Table'!$B18,AllPublicationData!$B:$B,'Publication Table'!$C$4,AllPublicationData!$D:$D,'Publication Table'!K$7),
IF('Publication Table'!$C$5="All Cancelled Operations",
SUMIFS(AllPublicationData!$F:$F,AllPublicationData!$A:$A,'Publication Table'!$B18,AllPublicationData!$B:$B,'Publication Table'!$C$4,AllPublicationData!$D:$D,'Publication Table'!K$7),
IF('Publication Table'!$C$5="Operations cancelled by patient",
SUMIFS(AllPublicationData!$G:$G,AllPublicationData!$A:$A,'Publication Table'!$B18,AllPublicationData!$B:$B,'Publication Table'!$C$4,AllPublicationData!$D:$D,'Publication Table'!K$7),
IF('Publication Table'!$C$5="Operations cancelled for clinical reasons",
SUMIFS(AllPublicationData!$H:$H,AllPublicationData!$A:$A,'Publication Table'!$B18,AllPublicationData!$B:$B,'Publication Table'!$C$4,AllPublicationData!$D:$D,'Publication Table'!K$7),
IF('Publication Table'!$C$5="Operations cancelled for non-clinical/capacity reasons",
SUMIFS(AllPublicationData!$I:$I,AllPublicationData!$A:$A,'Publication Table'!$B18,AllPublicationData!$B:$B,'Publication Table'!$C$4,AllPublicationData!$D:$D,'Publication Table'!K$7),
IF('Publication Table'!$C$5="Cancellations for other reasons",
SUMIFS(AllPublicationData!$J:$J,AllPublicationData!$A:$A,'Publication Table'!$B18,AllPublicationData!$B:$B,'Publication Table'!$C$4,AllPublicationData!$D:$D,'Publication Table'!K$7)))))))+
IF(AND($C$4="NHS Scotland",$C$5="Total Operations"),
SUMIFS(AllPublicationData!$E:$E,AllPublicationData!$A:$A,'Publication Table'!$B18,AllPublicationData!$B:$B,'Publication Table'!K$7),
IF(AND($C$4="NHS Scotland",$C$5="All Cancelled Operations"),
SUMIFS(AllPublicationData!$F:$F,AllPublicationData!$A:$A,'Publication Table'!$B18,AllPublicationData!$B:$B,'Publication Table'!K$7),
IF(AND($C$4="NHS Scotland",$C$5="Operations cancelled by patient"),
SUMIFS(AllPublicationData!$G:$G,AllPublicationData!$A:$A,'Publication Table'!$B18,AllPublicationData!$B:$B,'Publication Table'!K$7),
IF(AND($C$4="NHS Scotland",$C$5="Operations cancelled for clinical reasons"),
SUMIFS(AllPublicationData!$H:$H,AllPublicationData!$A:$A,'Publication Table'!$B18,AllPublicationData!$B:$B,'Publication Table'!K$7),
IF(AND($C$4="NHS Scotland",$C$5="Operations cancelled for non-clinical/capacity reasons"),
SUMIFS(AllPublicationData!$I:$I,AllPublicationData!$A:$A,'Publication Table'!$B18,AllPublicationData!$B:$B,'Publication Table'!K$7),
IF(AND($C$4="NHS Scotland",$C$5="Cancellations for other reasons"),
SUMIFS(AllPublicationData!$J:$J,AllPublicationData!$A:$A,'Publication Table'!$B18,AllPublicationData!$B:$B,'Publication Table'!K$7)))))))</f>
        <v>5190</v>
      </c>
      <c r="L18" s="90">
        <f>IF($C$5="Total Operations",
SUMIFS(AllPublicationData!$E:$E,AllPublicationData!$A:$A,'Publication Table'!$B18,AllPublicationData!$B:$B,'Publication Table'!$C$4,AllPublicationData!$D:$D,'Publication Table'!L$7),
IF('Publication Table'!$C$5="All Cancelled Operations",
SUMIFS(AllPublicationData!$F:$F,AllPublicationData!$A:$A,'Publication Table'!$B18,AllPublicationData!$B:$B,'Publication Table'!$C$4,AllPublicationData!$D:$D,'Publication Table'!L$7),
IF('Publication Table'!$C$5="Operations cancelled by patient",
SUMIFS(AllPublicationData!$G:$G,AllPublicationData!$A:$A,'Publication Table'!$B18,AllPublicationData!$B:$B,'Publication Table'!$C$4,AllPublicationData!$D:$D,'Publication Table'!L$7),
IF('Publication Table'!$C$5="Operations cancelled for clinical reasons",
SUMIFS(AllPublicationData!$H:$H,AllPublicationData!$A:$A,'Publication Table'!$B18,AllPublicationData!$B:$B,'Publication Table'!$C$4,AllPublicationData!$D:$D,'Publication Table'!L$7),
IF('Publication Table'!$C$5="Operations cancelled for non-clinical/capacity reasons",
SUMIFS(AllPublicationData!$I:$I,AllPublicationData!$A:$A,'Publication Table'!$B18,AllPublicationData!$B:$B,'Publication Table'!$C$4,AllPublicationData!$D:$D,'Publication Table'!L$7),
IF('Publication Table'!$C$5="Cancellations for other reasons",
SUMIFS(AllPublicationData!$J:$J,AllPublicationData!$A:$A,'Publication Table'!$B18,AllPublicationData!$B:$B,'Publication Table'!$C$4,AllPublicationData!$D:$D,'Publication Table'!L$7)))))))+
IF(AND($C$4="NHS Scotland",$C$5="Total Operations"),
SUMIFS(AllPublicationData!$E:$E,AllPublicationData!$A:$A,'Publication Table'!$B18,AllPublicationData!$B:$B,'Publication Table'!L$7),
IF(AND($C$4="NHS Scotland",$C$5="All Cancelled Operations"),
SUMIFS(AllPublicationData!$F:$F,AllPublicationData!$A:$A,'Publication Table'!$B18,AllPublicationData!$B:$B,'Publication Table'!L$7),
IF(AND($C$4="NHS Scotland",$C$5="Operations cancelled by patient"),
SUMIFS(AllPublicationData!$G:$G,AllPublicationData!$A:$A,'Publication Table'!$B18,AllPublicationData!$B:$B,'Publication Table'!L$7),
IF(AND($C$4="NHS Scotland",$C$5="Operations cancelled for clinical reasons"),
SUMIFS(AllPublicationData!$H:$H,AllPublicationData!$A:$A,'Publication Table'!$B18,AllPublicationData!$B:$B,'Publication Table'!L$7),
IF(AND($C$4="NHS Scotland",$C$5="Operations cancelled for non-clinical/capacity reasons"),
SUMIFS(AllPublicationData!$I:$I,AllPublicationData!$A:$A,'Publication Table'!$B18,AllPublicationData!$B:$B,'Publication Table'!L$7),
IF(AND($C$4="NHS Scotland",$C$5="Cancellations for other reasons"),
SUMIFS(AllPublicationData!$J:$J,AllPublicationData!$A:$A,'Publication Table'!$B18,AllPublicationData!$B:$B,'Publication Table'!L$7)))))))</f>
        <v>1053</v>
      </c>
      <c r="M18" s="90">
        <f>IF($C$5="Total Operations",
SUMIFS(AllPublicationData!$E:$E,AllPublicationData!$A:$A,'Publication Table'!$B18,AllPublicationData!$B:$B,'Publication Table'!$C$4,AllPublicationData!$D:$D,'Publication Table'!M$7),
IF('Publication Table'!$C$5="All Cancelled Operations",
SUMIFS(AllPublicationData!$F:$F,AllPublicationData!$A:$A,'Publication Table'!$B18,AllPublicationData!$B:$B,'Publication Table'!$C$4,AllPublicationData!$D:$D,'Publication Table'!M$7),
IF('Publication Table'!$C$5="Operations cancelled by patient",
SUMIFS(AllPublicationData!$G:$G,AllPublicationData!$A:$A,'Publication Table'!$B18,AllPublicationData!$B:$B,'Publication Table'!$C$4,AllPublicationData!$D:$D,'Publication Table'!M$7),
IF('Publication Table'!$C$5="Operations cancelled for clinical reasons",
SUMIFS(AllPublicationData!$G:$G,AllPublicationData!$A:$A,'Publication Table'!$B18,AllPublicationData!$B:$B,'Publication Table'!$C$4,AllPublicationData!$D:$D,'Publication Table'!M$7),
IF('Publication Table'!$C$5="Operations cancelled for non-clinical/capacity reasons",
SUMIFS(AllPublicationData!$G:$G,AllPublicationData!$A:$A,'Publication Table'!$B18,AllPublicationData!$B:$B,'Publication Table'!$C$4,AllPublicationData!$D:$D,'Publication Table'!M$7),
IF('Publication Table'!$C$5="Cancellations for other reasons",
SUMIFS(AllPublicationData!$G:$G,AllPublicationData!$A:$A,'Publication Table'!$B18,AllPublicationData!$B:$B,'Publication Table'!$C$4,AllPublicationData!$D:$D,'Publication Table'!M$7)))))))+
IF(AND($C$4="NHS Scotland",$C$5="Total Operations"),
SUMIFS(AllPublicationData!$E:$E,AllPublicationData!$A:$A,'Publication Table'!$B18,AllPublicationData!$B:$B,'Publication Table'!M$7),
IF(AND($C$4="NHS Scotland",$C$5="All Cancelled Operations"),
SUMIFS(AllPublicationData!$F:$F,AllPublicationData!$A:$A,'Publication Table'!$B18,AllPublicationData!$B:$B,'Publication Table'!M$7),
IF(AND($C$4="NHS Scotland",$C$5="Operations cancelled by patient"),
SUMIFS(AllPublicationData!$G:$G,AllPublicationData!$A:$A,'Publication Table'!$B18,AllPublicationData!$B:$B,'Publication Table'!M$7),
IF(AND($C$4="NHS Scotland",$C$5="Operations cancelled for clinical reasons"),
SUMIFS(AllPublicationData!$H:$H,AllPublicationData!$A:$A,'Publication Table'!$B18,AllPublicationData!$B:$B,'Publication Table'!M$7),
IF(AND($C$4="NHS Scotland",$C$5="Operations cancelled for non-clinical/capacity reasons"),
SUMIFS(AllPublicationData!$I:$I,AllPublicationData!$A:$A,'Publication Table'!$B18,AllPublicationData!$B:$B,'Publication Table'!M$7),
IF(AND($C$4="NHS Scotland",$C$5="Cancellations for other reasons"),
SUMIFS(AllPublicationData!$J:$J,AllPublicationData!$A:$A,'Publication Table'!$B18,AllPublicationData!$B:$B,'Publication Table'!M$7)))))))</f>
        <v>1597</v>
      </c>
      <c r="N18" s="90">
        <f>IF($C$5="Total Operations",
SUMIFS(AllPublicationData!$E:$E,AllPublicationData!$A:$A,'Publication Table'!$B18,AllPublicationData!$B:$B,'Publication Table'!$C$4,AllPublicationData!$D:$D,'Publication Table'!N$7),
IF('Publication Table'!$C$5="All Cancelled Operations",
SUMIFS(AllPublicationData!$F:$F,AllPublicationData!$A:$A,'Publication Table'!$B18,AllPublicationData!$B:$B,'Publication Table'!$C$4,AllPublicationData!$D:$D,'Publication Table'!N$7),
IF('Publication Table'!$C$5="Operations cancelled by patient",
SUMIFS(AllPublicationData!$G:$G,AllPublicationData!$A:$A,'Publication Table'!$B18,AllPublicationData!$B:$B,'Publication Table'!$C$4,AllPublicationData!$D:$D,'Publication Table'!N$7),
IF('Publication Table'!$C$5="Operations cancelled for clinical reasons",
SUMIFS(AllPublicationData!$G:$G,AllPublicationData!$A:$A,'Publication Table'!$B18,AllPublicationData!$B:$B,'Publication Table'!$C$4,AllPublicationData!$D:$D,'Publication Table'!N$7),
IF('Publication Table'!$C$5="Operations cancelled for non-clinical/capacity reasons",
SUMIFS(AllPublicationData!$G:$G,AllPublicationData!$A:$A,'Publication Table'!$B18,AllPublicationData!$B:$B,'Publication Table'!$C$4,AllPublicationData!$D:$D,'Publication Table'!N$7),
IF('Publication Table'!$C$5="Cancellations for other reasons",
SUMIFS(AllPublicationData!$G:$G,AllPublicationData!$A:$A,'Publication Table'!$B18,AllPublicationData!$B:$B,'Publication Table'!$C$4,AllPublicationData!$D:$D,'Publication Table'!N$7)))))))+
IF(AND($C$4="NHS Scotland",$C$5="Total Operations"),
SUMIFS(AllPublicationData!$E:$E,AllPublicationData!$A:$A,'Publication Table'!$B18,AllPublicationData!$B:$B,'Publication Table'!N$7),
IF(AND($C$4="NHS Scotland",$C$5="All Cancelled Operations"),
SUMIFS(AllPublicationData!$F:$F,AllPublicationData!$A:$A,'Publication Table'!$B18,AllPublicationData!$B:$B,'Publication Table'!N$7),
IF(AND($C$4="NHS Scotland",$C$5="Operations cancelled by patient"),
SUMIFS(AllPublicationData!$G:$G,AllPublicationData!$A:$A,'Publication Table'!$B18,AllPublicationData!$B:$B,'Publication Table'!N$7),
IF(AND($C$4="NHS Scotland",$C$5="Operations cancelled for clinical reasons"),
SUMIFS(AllPublicationData!$H:$H,AllPublicationData!$A:$A,'Publication Table'!$B18,AllPublicationData!$B:$B,'Publication Table'!N$7),
IF(AND($C$4="NHS Scotland",$C$5="Operations cancelled for non-clinical/capacity reasons"),
SUMIFS(AllPublicationData!$I:$I,AllPublicationData!$A:$A,'Publication Table'!$B18,AllPublicationData!$B:$B,'Publication Table'!N$7),
IF(AND($C$4="NHS Scotland",$C$5="Cancellations for other reasons"),
SUMIFS(AllPublicationData!$J:$J,AllPublicationData!$A:$A,'Publication Table'!$B18,AllPublicationData!$B:$B,'Publication Table'!N$7)))))))</f>
        <v>3370</v>
      </c>
      <c r="O18" s="90">
        <f>IF($C$5="Total Operations",
SUMIFS(AllPublicationData!$E:$E,AllPublicationData!$A:$A,'Publication Table'!$B18,AllPublicationData!$B:$B,'Publication Table'!$C$4,AllPublicationData!$D:$D,'Publication Table'!O$7),
IF('Publication Table'!$C$5="All Cancelled Operations",
SUMIFS(AllPublicationData!$F:$F,AllPublicationData!$A:$A,'Publication Table'!$B18,AllPublicationData!$B:$B,'Publication Table'!$C$4,AllPublicationData!$D:$D,'Publication Table'!O$7),
IF('Publication Table'!$C$5="Operations cancelled by patient",
SUMIFS(AllPublicationData!$G:$G,AllPublicationData!$A:$A,'Publication Table'!$B18,AllPublicationData!$B:$B,'Publication Table'!$C$4,AllPublicationData!$D:$D,'Publication Table'!O$7),
IF('Publication Table'!$C$5="Operations cancelled for clinical reasons",
SUMIFS(AllPublicationData!$G:$G,AllPublicationData!$A:$A,'Publication Table'!$B18,AllPublicationData!$B:$B,'Publication Table'!$C$4,AllPublicationData!$D:$D,'Publication Table'!O$7),
IF('Publication Table'!$C$5="Operations cancelled for non-clinical/capacity reasons",
SUMIFS(AllPublicationData!$G:$G,AllPublicationData!$A:$A,'Publication Table'!$B18,AllPublicationData!$B:$B,'Publication Table'!$C$4,AllPublicationData!$D:$D,'Publication Table'!O$7),
IF('Publication Table'!$C$5="Cancellations for other reasons",
SUMIFS(AllPublicationData!$G:$G,AllPublicationData!$A:$A,'Publication Table'!$B18,AllPublicationData!$B:$B,'Publication Table'!$C$4,AllPublicationData!$D:$D,'Publication Table'!O$7)))))))+
IF(AND($C$4="NHS Scotland",$C$5="Total Operations"),
SUMIFS(AllPublicationData!$E:$E,AllPublicationData!$A:$A,'Publication Table'!$B18,AllPublicationData!$B:$B,'Publication Table'!O$7),
IF(AND($C$4="NHS Scotland",$C$5="All Cancelled Operations"),
SUMIFS(AllPublicationData!$F:$F,AllPublicationData!$A:$A,'Publication Table'!$B18,AllPublicationData!$B:$B,'Publication Table'!O$7),
IF(AND($C$4="NHS Scotland",$C$5="Operations cancelled by patient"),
SUMIFS(AllPublicationData!$G:$G,AllPublicationData!$A:$A,'Publication Table'!$B18,AllPublicationData!$B:$B,'Publication Table'!O$7),
IF(AND($C$4="NHS Scotland",$C$5="Operations cancelled for clinical reasons"),
SUMIFS(AllPublicationData!$H:$H,AllPublicationData!$A:$A,'Publication Table'!$B18,AllPublicationData!$B:$B,'Publication Table'!O$7),
IF(AND($C$4="NHS Scotland",$C$5="Operations cancelled for non-clinical/capacity reasons"),
SUMIFS(AllPublicationData!$I:$I,AllPublicationData!$A:$A,'Publication Table'!$B18,AllPublicationData!$B:$B,'Publication Table'!O$7),
IF(AND($C$4="NHS Scotland",$C$5="Cancellations for other reasons"),
SUMIFS(AllPublicationData!$J:$J,AllPublicationData!$A:$A,'Publication Table'!$B18,AllPublicationData!$B:$B,'Publication Table'!O$7)))))))</f>
        <v>206</v>
      </c>
      <c r="P18" s="90">
        <f>IF($C$5="Total Operations",
SUMIFS(AllPublicationData!$E:$E,AllPublicationData!$A:$A,'Publication Table'!$B18,AllPublicationData!$B:$B,'Publication Table'!$C$4,AllPublicationData!$D:$D,'Publication Table'!P$7),
IF('Publication Table'!$C$5="All Cancelled Operations",
SUMIFS(AllPublicationData!$F:$F,AllPublicationData!$A:$A,'Publication Table'!$B18,AllPublicationData!$B:$B,'Publication Table'!$C$4,AllPublicationData!$D:$D,'Publication Table'!P$7),
IF('Publication Table'!$C$5="Operations cancelled by patient",
SUMIFS(AllPublicationData!$G:$G,AllPublicationData!$A:$A,'Publication Table'!$B18,AllPublicationData!$B:$B,'Publication Table'!$C$4,AllPublicationData!$D:$D,'Publication Table'!P$7),
IF('Publication Table'!$C$5="Operations cancelled for clinical reasons",
SUMIFS(AllPublicationData!$G:$G,AllPublicationData!$A:$A,'Publication Table'!$B18,AllPublicationData!$B:$B,'Publication Table'!$C$4,AllPublicationData!$D:$D,'Publication Table'!P$7),
IF('Publication Table'!$C$5="Operations cancelled for non-clinical/capacity reasons",
SUMIFS(AllPublicationData!$G:$G,AllPublicationData!$A:$A,'Publication Table'!$B18,AllPublicationData!$B:$B,'Publication Table'!$C$4,AllPublicationData!$D:$D,'Publication Table'!P$7),
IF('Publication Table'!$C$5="Cancellations for other reasons",
SUMIFS(AllPublicationData!$G:$G,AllPublicationData!$A:$A,'Publication Table'!$B18,AllPublicationData!$B:$B,'Publication Table'!$C$4,AllPublicationData!$D:$D,'Publication Table'!P$7)))))))+
IF(AND($C$4="NHS Scotland",$C$5="Total Operations"),
SUMIFS(AllPublicationData!$E:$E,AllPublicationData!$A:$A,'Publication Table'!$B18,AllPublicationData!$B:$B,'Publication Table'!P$7),
IF(AND($C$4="NHS Scotland",$C$5="All Cancelled Operations"),
SUMIFS(AllPublicationData!$F:$F,AllPublicationData!$A:$A,'Publication Table'!$B18,AllPublicationData!$B:$B,'Publication Table'!P$7),
IF(AND($C$4="NHS Scotland",$C$5="Operations cancelled by patient"),
SUMIFS(AllPublicationData!$G:$G,AllPublicationData!$A:$A,'Publication Table'!$B18,AllPublicationData!$B:$B,'Publication Table'!P$7),
IF(AND($C$4="NHS Scotland",$C$5="Operations cancelled for clinical reasons"),
SUMIFS(AllPublicationData!$H:$H,AllPublicationData!$A:$A,'Publication Table'!$B18,AllPublicationData!$B:$B,'Publication Table'!P$7),
IF(AND($C$4="NHS Scotland",$C$5="Operations cancelled for non-clinical/capacity reasons"),
SUMIFS(AllPublicationData!$I:$I,AllPublicationData!$A:$A,'Publication Table'!$B18,AllPublicationData!$B:$B,'Publication Table'!P$7),
IF(AND($C$4="NHS Scotland",$C$5="Cancellations for other reasons"),
SUMIFS(AllPublicationData!$J:$J,AllPublicationData!$A:$A,'Publication Table'!$B18,AllPublicationData!$B:$B,'Publication Table'!P$7)))))))</f>
        <v>143</v>
      </c>
      <c r="Q18" s="90">
        <f>IF($C$5="Total Operations",
SUMIFS(AllPublicationData!$E:$E,AllPublicationData!$A:$A,'Publication Table'!$B18,AllPublicationData!$B:$B,'Publication Table'!$C$4,AllPublicationData!$D:$D,'Publication Table'!Q$7),
IF('Publication Table'!$C$5="All Cancelled Operations",
SUMIFS(AllPublicationData!$F:$F,AllPublicationData!$A:$A,'Publication Table'!$B18,AllPublicationData!$B:$B,'Publication Table'!$C$4,AllPublicationData!$D:$D,'Publication Table'!Q$7),
IF('Publication Table'!$C$5="Operations cancelled by patient",
SUMIFS(AllPublicationData!$G:$G,AllPublicationData!$A:$A,'Publication Table'!$B18,AllPublicationData!$B:$B,'Publication Table'!$C$4,AllPublicationData!$D:$D,'Publication Table'!Q$7),
IF('Publication Table'!$C$5="Operations cancelled for clinical reasons",
SUMIFS(AllPublicationData!$G:$G,AllPublicationData!$A:$A,'Publication Table'!$B18,AllPublicationData!$B:$B,'Publication Table'!$C$4,AllPublicationData!$D:$D,'Publication Table'!Q$7),
IF('Publication Table'!$C$5="Operations cancelled for non-clinical/capacity reasons",
SUMIFS(AllPublicationData!$G:$G,AllPublicationData!$A:$A,'Publication Table'!$B18,AllPublicationData!$B:$B,'Publication Table'!$C$4,AllPublicationData!$D:$D,'Publication Table'!Q$7),
IF('Publication Table'!$C$5="Cancellations for other reasons",
SUMIFS(AllPublicationData!$G:$G,AllPublicationData!$A:$A,'Publication Table'!$B18,AllPublicationData!$B:$B,'Publication Table'!$C$4,AllPublicationData!$D:$D,'Publication Table'!Q$7)))))))+
IF(AND($C$4="NHS Scotland",$C$5="Total Operations"),
SUMIFS(AllPublicationData!$E:$E,AllPublicationData!$A:$A,'Publication Table'!$B18,AllPublicationData!$B:$B,'Publication Table'!Q$7),
IF(AND($C$4="NHS Scotland",$C$5="All Cancelled Operations"),
SUMIFS(AllPublicationData!$F:$F,AllPublicationData!$A:$A,'Publication Table'!$B18,AllPublicationData!$B:$B,'Publication Table'!Q$7),
IF(AND($C$4="NHS Scotland",$C$5="Operations cancelled by patient"),
SUMIFS(AllPublicationData!$G:$G,AllPublicationData!$A:$A,'Publication Table'!$B18,AllPublicationData!$B:$B,'Publication Table'!Q$7),
IF(AND($C$4="NHS Scotland",$C$5="Operations cancelled for clinical reasons"),
SUMIFS(AllPublicationData!$H:$H,AllPublicationData!$A:$A,'Publication Table'!$B18,AllPublicationData!$B:$B,'Publication Table'!Q$7),
IF(AND($C$4="NHS Scotland",$C$5="Operations cancelled for non-clinical/capacity reasons"),
SUMIFS(AllPublicationData!$I:$I,AllPublicationData!$A:$A,'Publication Table'!$B18,AllPublicationData!$B:$B,'Publication Table'!Q$7),
IF(AND($C$4="NHS Scotland",$C$5="Cancellations for other reasons"),
SUMIFS(AllPublicationData!$J:$J,AllPublicationData!$A:$A,'Publication Table'!$B18,AllPublicationData!$B:$B,'Publication Table'!Q$7)))))))</f>
        <v>1495</v>
      </c>
      <c r="R18" s="90">
        <f>IF($C$5="Total Operations",
SUMIFS(AllPublicationData!$E:$E,AllPublicationData!$A:$A,'Publication Table'!$B18,AllPublicationData!$B:$B,'Publication Table'!$C$4,AllPublicationData!$D:$D,'Publication Table'!R$7),
IF('Publication Table'!$C$5="All Cancelled Operations",
SUMIFS(AllPublicationData!$F:$F,AllPublicationData!$A:$A,'Publication Table'!$B18,AllPublicationData!$B:$B,'Publication Table'!$C$4,AllPublicationData!$D:$D,'Publication Table'!R$7),
IF('Publication Table'!$C$5="Operations cancelled by patient",
SUMIFS(AllPublicationData!$G:$G,AllPublicationData!$A:$A,'Publication Table'!$B18,AllPublicationData!$B:$B,'Publication Table'!$C$4,AllPublicationData!$D:$D,'Publication Table'!R$7),
IF('Publication Table'!$C$5="Operations cancelled for clinical reasons",
SUMIFS(AllPublicationData!$G:$G,AllPublicationData!$A:$A,'Publication Table'!$B18,AllPublicationData!$B:$B,'Publication Table'!$C$4,AllPublicationData!$D:$D,'Publication Table'!R$7),
IF('Publication Table'!$C$5="Operations cancelled for non-clinical/capacity reasons",
SUMIFS(AllPublicationData!$G:$G,AllPublicationData!$A:$A,'Publication Table'!$B18,AllPublicationData!$B:$B,'Publication Table'!$C$4,AllPublicationData!$D:$D,'Publication Table'!R$7),
IF('Publication Table'!$C$5="Cancellations for other reasons",
SUMIFS(AllPublicationData!$G:$G,AllPublicationData!$A:$A,'Publication Table'!$B18,AllPublicationData!$B:$B,'Publication Table'!$C$4,AllPublicationData!$D:$D,'Publication Table'!R$7)))))))+
IF(AND($C$4="NHS Scotland",$C$5="Total Operations"),
SUMIFS(AllPublicationData!$E:$E,AllPublicationData!$A:$A,'Publication Table'!$B18,AllPublicationData!$B:$B,'Publication Table'!R$7),
IF(AND($C$4="NHS Scotland",$C$5="All Cancelled Operations"),
SUMIFS(AllPublicationData!$F:$F,AllPublicationData!$A:$A,'Publication Table'!$B18,AllPublicationData!$B:$B,'Publication Table'!R$7),
IF(AND($C$4="NHS Scotland",$C$5="Operations cancelled by patient"),
SUMIFS(AllPublicationData!$G:$G,AllPublicationData!$A:$A,'Publication Table'!$B18,AllPublicationData!$B:$B,'Publication Table'!R$7),
IF(AND($C$4="NHS Scotland",$C$5="Operations cancelled for clinical reasons"),
SUMIFS(AllPublicationData!$H:$H,AllPublicationData!$A:$A,'Publication Table'!$B18,AllPublicationData!$B:$B,'Publication Table'!R$7),
IF(AND($C$4="NHS Scotland",$C$5="Operations cancelled for non-clinical/capacity reasons"),
SUMIFS(AllPublicationData!$I:$I,AllPublicationData!$A:$A,'Publication Table'!$B18,AllPublicationData!$B:$B,'Publication Table'!R$7),
IF(AND($C$4="NHS Scotland",$C$5="Cancellations for other reasons"),
SUMIFS(AllPublicationData!$J:$J,AllPublicationData!$A:$A,'Publication Table'!$B18,AllPublicationData!$B:$B,'Publication Table'!R$7)))))))</f>
        <v>116</v>
      </c>
    </row>
    <row r="19" spans="2:18" x14ac:dyDescent="0.35">
      <c r="B19" s="89">
        <v>45078</v>
      </c>
      <c r="C19" s="81">
        <f>IF($C$5="Total Operations",
SUMIFS(AllPublicationData!$E:$E,AllPublicationData!$A:$A,'Publication Table'!$B19,AllPublicationData!$B:$B,'Publication Table'!$C$4),
IF('Publication Table'!$C$5="All Cancelled Operations",
SUMIFS(AllPublicationData!$F:$F,AllPublicationData!$A:$A,'Publication Table'!$B19,AllPublicationData!$B:$B,'Publication Table'!$C$4),
IF('Publication Table'!$C$5="Operations cancelled by patient",
SUMIFS(AllPublicationData!$G:$G,AllPublicationData!$A:$A,'Publication Table'!$B19,AllPublicationData!$B:$B,'Publication Table'!$C$4),
IF('Publication Table'!$C$5="Operations cancelled for clinical reasons",
SUMIFS(AllPublicationData!$H:$H,AllPublicationData!$A:$A,'Publication Table'!$B19,AllPublicationData!$B:$B,'Publication Table'!$C$4),
IF('Publication Table'!$C$5="Operations cancelled for non-clinical/capacity reasons",
SUMIFS(AllPublicationData!$I:$I,AllPublicationData!$A:$A,'Publication Table'!$B19,AllPublicationData!$B:$B,'Publication Table'!$C$4),
IF('Publication Table'!$C$5="Cancellations for other reasons",
SUMIFS(AllPublicationData!$J:$J,AllPublicationData!$A:$A,'Publication Table'!$B19,AllPublicationData!$B:$B,'Publication Table'!$C$4)))))))+
IF(AND($C$4="NHS Scotland",$C$5="Total Operations"),
SUMIFS(AllPublicationData!$E:$E,AllPublicationData!$A:$A,'Publication Table'!$B19),
IF(AND($C$4="NHS Scotland",$C$5="All Cancelled Operations"),
SUMIFS(AllPublicationData!$F:$F,AllPublicationData!$A:$A,'Publication Table'!$B19),
IF(AND($C$4="NHS Scotland",$C$5="Operations cancelled by patient"),
SUMIFS(AllPublicationData!$G:$G,AllPublicationData!$A:$A,'Publication Table'!$B19),
IF(AND($C$4="NHS Scotland",$C$5="Operations cancelled for clinical reasons"),
SUMIFS(AllPublicationData!$H:$H,AllPublicationData!$A:$A,'Publication Table'!$B19),
IF(AND($C$4="NHS Scotland",$C$5="Operations cancelled for non-clinical/capacity reasons"),
SUMIFS(AllPublicationData!$I:$I,AllPublicationData!$A:$A,'Publication Table'!$B19),
IF(AND($C$4="NHS Scotland",$C$5="Cancellations for other reasons"),
SUMIFS(AllPublicationData!$J:$J,AllPublicationData!$A:$A,'Publication Table'!$B19)))))))</f>
        <v>24435</v>
      </c>
      <c r="D19" s="90">
        <f>IF($C$5="Total Operations",
SUMIFS(AllPublicationData!$E:$E,AllPublicationData!$A:$A,'Publication Table'!$B19,AllPublicationData!$B:$B,'Publication Table'!$C$4,AllPublicationData!$D:$D,'Publication Table'!D$7),
IF('Publication Table'!$C$5="All Cancelled Operations",
SUMIFS(AllPublicationData!$F:$F,AllPublicationData!$A:$A,'Publication Table'!$B19,AllPublicationData!$B:$B,'Publication Table'!$C$4,AllPublicationData!$D:$D,'Publication Table'!D$7),
IF('Publication Table'!$C$5="Operations cancelled by patient",
SUMIFS(AllPublicationData!$G:$G,AllPublicationData!$A:$A,'Publication Table'!$B19,AllPublicationData!$B:$B,'Publication Table'!$C$4,AllPublicationData!$D:$D,'Publication Table'!D$7),
IF('Publication Table'!$C$5="Operations cancelled for clinical reasons",
SUMIFS(AllPublicationData!$H:$H,AllPublicationData!$A:$A,'Publication Table'!$B19,AllPublicationData!$B:$B,'Publication Table'!$C$4,AllPublicationData!$D:$D,'Publication Table'!D$7),
IF('Publication Table'!$C$5="Operations cancelled for non-clinical/capacity reasons",
SUMIFS(AllPublicationData!$I:$I,AllPublicationData!$A:$A,'Publication Table'!$B19,AllPublicationData!$B:$B,'Publication Table'!$C$4,AllPublicationData!$D:$D,'Publication Table'!D$7),
IF('Publication Table'!$C$5="Cancellations for other reasons",
SUMIFS(AllPublicationData!$J:$J,AllPublicationData!$A:$A,'Publication Table'!$B19,AllPublicationData!$B:$B,'Publication Table'!$C$4,AllPublicationData!$D:$D,'Publication Table'!D$7)))))))+
IF(AND($C$4="NHS Scotland",$C$5="Total Operations"),
SUMIFS(AllPublicationData!$E:$E,AllPublicationData!$A:$A,'Publication Table'!$B19,AllPublicationData!$B:$B,'Publication Table'!D$7),
IF(AND($C$4="NHS Scotland",$C$5="All Cancelled Operations"),
SUMIFS(AllPublicationData!$F:$F,AllPublicationData!$A:$A,'Publication Table'!$B19,AllPublicationData!$B:$B,'Publication Table'!D$7),
IF(AND($C$4="NHS Scotland",$C$5="Operations cancelled by patient"),
SUMIFS(AllPublicationData!$G:$G,AllPublicationData!$A:$A,'Publication Table'!$B19,AllPublicationData!$B:$B,'Publication Table'!D$7),
IF(AND($C$4="NHS Scotland",$C$5="Operations cancelled for clinical reasons"),
SUMIFS(AllPublicationData!$H:$H,AllPublicationData!$A:$A,'Publication Table'!$B19,AllPublicationData!$B:$B,'Publication Table'!D$7),
IF(AND($C$4="NHS Scotland",$C$5="Operations cancelled for non-clinical/capacity reasons"),
SUMIFS(AllPublicationData!$I:$I,AllPublicationData!$A:$A,'Publication Table'!$B19,AllPublicationData!$B:$B,'Publication Table'!D$7),
IF(AND($C$4="NHS Scotland",$C$5="Cancellations for other reasons"),
SUMIFS(AllPublicationData!$J:$J,AllPublicationData!$A:$A,'Publication Table'!$B19,AllPublicationData!$B:$B,'Publication Table'!D$7)))))))</f>
        <v>2364</v>
      </c>
      <c r="E19" s="90">
        <f>IF($C$5="Total Operations",
SUMIFS(AllPublicationData!$E:$E,AllPublicationData!$A:$A,'Publication Table'!$B19,AllPublicationData!$B:$B,'Publication Table'!$C$4,AllPublicationData!$D:$D,'Publication Table'!E$7),
IF('Publication Table'!$C$5="All Cancelled Operations",
SUMIFS(AllPublicationData!$F:$F,AllPublicationData!$A:$A,'Publication Table'!$B19,AllPublicationData!$B:$B,'Publication Table'!$C$4,AllPublicationData!$D:$D,'Publication Table'!E$7),
IF('Publication Table'!$C$5="Operations cancelled by patient",
SUMIFS(AllPublicationData!$G:$G,AllPublicationData!$A:$A,'Publication Table'!$B19,AllPublicationData!$B:$B,'Publication Table'!$C$4,AllPublicationData!$D:$D,'Publication Table'!E$7),
IF('Publication Table'!$C$5="Operations cancelled for clinical reasons",
SUMIFS(AllPublicationData!$H:$H,AllPublicationData!$A:$A,'Publication Table'!$B19,AllPublicationData!$B:$B,'Publication Table'!$C$4,AllPublicationData!$D:$D,'Publication Table'!E$7),
IF('Publication Table'!$C$5="Operations cancelled for non-clinical/capacity reasons",
SUMIFS(AllPublicationData!$I:$I,AllPublicationData!$A:$A,'Publication Table'!$B19,AllPublicationData!$B:$B,'Publication Table'!$C$4,AllPublicationData!$D:$D,'Publication Table'!E$7),
IF('Publication Table'!$C$5="Cancellations for other reasons",
SUMIFS(AllPublicationData!$J:$J,AllPublicationData!$A:$A,'Publication Table'!$B19,AllPublicationData!$B:$B,'Publication Table'!$C$4,AllPublicationData!$D:$D,'Publication Table'!E$7)))))))+
IF(AND($C$4="NHS Scotland",$C$5="Total Operations"),
SUMIFS(AllPublicationData!$E:$E,AllPublicationData!$A:$A,'Publication Table'!$B19,AllPublicationData!$B:$B,'Publication Table'!E$7),
IF(AND($C$4="NHS Scotland",$C$5="All Cancelled Operations"),
SUMIFS(AllPublicationData!$F:$F,AllPublicationData!$A:$A,'Publication Table'!$B19,AllPublicationData!$B:$B,'Publication Table'!E$7),
IF(AND($C$4="NHS Scotland",$C$5="Operations cancelled by patient"),
SUMIFS(AllPublicationData!$G:$G,AllPublicationData!$A:$A,'Publication Table'!$B19,AllPublicationData!$B:$B,'Publication Table'!E$7),
IF(AND($C$4="NHS Scotland",$C$5="Operations cancelled for clinical reasons"),
SUMIFS(AllPublicationData!$H:$H,AllPublicationData!$A:$A,'Publication Table'!$B19,AllPublicationData!$B:$B,'Publication Table'!E$7),
IF(AND($C$4="NHS Scotland",$C$5="Operations cancelled for non-clinical/capacity reasons"),
SUMIFS(AllPublicationData!$I:$I,AllPublicationData!$A:$A,'Publication Table'!$B19,AllPublicationData!$B:$B,'Publication Table'!E$7),
IF(AND($C$4="NHS Scotland",$C$5="Cancellations for other reasons"),
SUMIFS(AllPublicationData!$J:$J,AllPublicationData!$A:$A,'Publication Table'!$B19,AllPublicationData!$B:$B,'Publication Table'!E$7)))))))</f>
        <v>1376</v>
      </c>
      <c r="F19" s="90">
        <f>IF($C$5="Total Operations",
SUMIFS(AllPublicationData!$E:$E,AllPublicationData!$A:$A,'Publication Table'!$B19,AllPublicationData!$B:$B,'Publication Table'!$C$4,AllPublicationData!$D:$D,'Publication Table'!F$7),
IF('Publication Table'!$C$5="All Cancelled Operations",
SUMIFS(AllPublicationData!$F:$F,AllPublicationData!$A:$A,'Publication Table'!$B19,AllPublicationData!$B:$B,'Publication Table'!$C$4,AllPublicationData!$D:$D,'Publication Table'!F$7),
IF('Publication Table'!$C$5="Operations cancelled by patient",
SUMIFS(AllPublicationData!$G:$G,AllPublicationData!$A:$A,'Publication Table'!$B19,AllPublicationData!$B:$B,'Publication Table'!$C$4,AllPublicationData!$D:$D,'Publication Table'!F$7),
IF('Publication Table'!$C$5="Operations cancelled for clinical reasons",
SUMIFS(AllPublicationData!$H:$H,AllPublicationData!$A:$A,'Publication Table'!$B19,AllPublicationData!$B:$B,'Publication Table'!$C$4,AllPublicationData!$D:$D,'Publication Table'!F$7),
IF('Publication Table'!$C$5="Operations cancelled for non-clinical/capacity reasons",
SUMIFS(AllPublicationData!$I:$I,AllPublicationData!$A:$A,'Publication Table'!$B19,AllPublicationData!$B:$B,'Publication Table'!$C$4,AllPublicationData!$D:$D,'Publication Table'!F$7),
IF('Publication Table'!$C$5="Cancellations for other reasons",
SUMIFS(AllPublicationData!$J:$J,AllPublicationData!$A:$A,'Publication Table'!$B19,AllPublicationData!$B:$B,'Publication Table'!$C$4,AllPublicationData!$D:$D,'Publication Table'!F$7)))))))+
IF(AND($C$4="NHS Scotland",$C$5="Total Operations"),
SUMIFS(AllPublicationData!$E:$E,AllPublicationData!$A:$A,'Publication Table'!$B19,AllPublicationData!$B:$B,'Publication Table'!F$7),
IF(AND($C$4="NHS Scotland",$C$5="All Cancelled Operations"),
SUMIFS(AllPublicationData!$F:$F,AllPublicationData!$A:$A,'Publication Table'!$B19,AllPublicationData!$B:$B,'Publication Table'!F$7),
IF(AND($C$4="NHS Scotland",$C$5="Operations cancelled by patient"),
SUMIFS(AllPublicationData!$G:$G,AllPublicationData!$A:$A,'Publication Table'!$B19,AllPublicationData!$B:$B,'Publication Table'!F$7),
IF(AND($C$4="NHS Scotland",$C$5="Operations cancelled for clinical reasons"),
SUMIFS(AllPublicationData!$H:$H,AllPublicationData!$A:$A,'Publication Table'!$B19,AllPublicationData!$B:$B,'Publication Table'!F$7),
IF(AND($C$4="NHS Scotland",$C$5="Operations cancelled for non-clinical/capacity reasons"),
SUMIFS(AllPublicationData!$I:$I,AllPublicationData!$A:$A,'Publication Table'!$B19,AllPublicationData!$B:$B,'Publication Table'!F$7),
IF(AND($C$4="NHS Scotland",$C$5="Cancellations for other reasons"),
SUMIFS(AllPublicationData!$J:$J,AllPublicationData!$A:$A,'Publication Table'!$B19,AllPublicationData!$B:$B,'Publication Table'!F$7)))))))</f>
        <v>306</v>
      </c>
      <c r="G19" s="90">
        <f>IF($C$5="Total Operations",
SUMIFS(AllPublicationData!$E:$E,AllPublicationData!$A:$A,'Publication Table'!$B19,AllPublicationData!$B:$B,'Publication Table'!$C$4,AllPublicationData!$D:$D,'Publication Table'!G$7),
IF('Publication Table'!$C$5="All Cancelled Operations",
SUMIFS(AllPublicationData!$F:$F,AllPublicationData!$A:$A,'Publication Table'!$B19,AllPublicationData!$B:$B,'Publication Table'!$C$4,AllPublicationData!$D:$D,'Publication Table'!G$7),
IF('Publication Table'!$C$5="Operations cancelled by patient",
SUMIFS(AllPublicationData!$G:$G,AllPublicationData!$A:$A,'Publication Table'!$B19,AllPublicationData!$B:$B,'Publication Table'!$C$4,AllPublicationData!$D:$D,'Publication Table'!G$7),
IF('Publication Table'!$C$5="Operations cancelled for clinical reasons",
SUMIFS(AllPublicationData!$H:$H,AllPublicationData!$A:$A,'Publication Table'!$B19,AllPublicationData!$B:$B,'Publication Table'!$C$4,AllPublicationData!$D:$D,'Publication Table'!G$7),
IF('Publication Table'!$C$5="Operations cancelled for non-clinical/capacity reasons",
SUMIFS(AllPublicationData!$I:$I,AllPublicationData!$A:$A,'Publication Table'!$B19,AllPublicationData!$B:$B,'Publication Table'!$C$4,AllPublicationData!$D:$D,'Publication Table'!G$7),
IF('Publication Table'!$C$5="Cancellations for other reasons",
SUMIFS(AllPublicationData!$J:$J,AllPublicationData!$A:$A,'Publication Table'!$B19,AllPublicationData!$B:$B,'Publication Table'!$C$4,AllPublicationData!$D:$D,'Publication Table'!G$7)))))))+
IF(AND($C$4="NHS Scotland",$C$5="Total Operations"),
SUMIFS(AllPublicationData!$E:$E,AllPublicationData!$A:$A,'Publication Table'!$B19,AllPublicationData!$B:$B,'Publication Table'!G$7),
IF(AND($C$4="NHS Scotland",$C$5="All Cancelled Operations"),
SUMIFS(AllPublicationData!$F:$F,AllPublicationData!$A:$A,'Publication Table'!$B19,AllPublicationData!$B:$B,'Publication Table'!G$7),
IF(AND($C$4="NHS Scotland",$C$5="Operations cancelled by patient"),
SUMIFS(AllPublicationData!$G:$G,AllPublicationData!$A:$A,'Publication Table'!$B19,AllPublicationData!$B:$B,'Publication Table'!G$7),
IF(AND($C$4="NHS Scotland",$C$5="Operations cancelled for clinical reasons"),
SUMIFS(AllPublicationData!$H:$H,AllPublicationData!$A:$A,'Publication Table'!$B19,AllPublicationData!$B:$B,'Publication Table'!G$7),
IF(AND($C$4="NHS Scotland",$C$5="Operations cancelled for non-clinical/capacity reasons"),
SUMIFS(AllPublicationData!$I:$I,AllPublicationData!$A:$A,'Publication Table'!$B19,AllPublicationData!$B:$B,'Publication Table'!G$7),
IF(AND($C$4="NHS Scotland",$C$5="Cancellations for other reasons"),
SUMIFS(AllPublicationData!$J:$J,AllPublicationData!$A:$A,'Publication Table'!$B19,AllPublicationData!$B:$B,'Publication Table'!G$7)))))))</f>
        <v>1308</v>
      </c>
      <c r="H19" s="90">
        <f>IF($C$5="Total Operations",
SUMIFS(AllPublicationData!$E:$E,AllPublicationData!$A:$A,'Publication Table'!$B19,AllPublicationData!$B:$B,'Publication Table'!$C$4,AllPublicationData!$D:$D,'Publication Table'!H$7),
IF('Publication Table'!$C$5="All Cancelled Operations",
SUMIFS(AllPublicationData!$F:$F,AllPublicationData!$A:$A,'Publication Table'!$B19,AllPublicationData!$B:$B,'Publication Table'!$C$4,AllPublicationData!$D:$D,'Publication Table'!H$7),
IF('Publication Table'!$C$5="Operations cancelled by patient",
SUMIFS(AllPublicationData!$G:$G,AllPublicationData!$A:$A,'Publication Table'!$B19,AllPublicationData!$B:$B,'Publication Table'!$C$4,AllPublicationData!$D:$D,'Publication Table'!H$7),
IF('Publication Table'!$C$5="Operations cancelled for clinical reasons",
SUMIFS(AllPublicationData!$H:$H,AllPublicationData!$A:$A,'Publication Table'!$B19,AllPublicationData!$B:$B,'Publication Table'!$C$4,AllPublicationData!$D:$D,'Publication Table'!H$7),
IF('Publication Table'!$C$5="Operations cancelled for non-clinical/capacity reasons",
SUMIFS(AllPublicationData!$I:$I,AllPublicationData!$A:$A,'Publication Table'!$B19,AllPublicationData!$B:$B,'Publication Table'!$C$4,AllPublicationData!$D:$D,'Publication Table'!H$7),
IF('Publication Table'!$C$5="Cancellations for other reasons",
SUMIFS(AllPublicationData!$J:$J,AllPublicationData!$A:$A,'Publication Table'!$B19,AllPublicationData!$B:$B,'Publication Table'!$C$4,AllPublicationData!$D:$D,'Publication Table'!H$7)))))))+
IF(AND($C$4="NHS Scotland",$C$5="Total Operations"),
SUMIFS(AllPublicationData!$E:$E,AllPublicationData!$A:$A,'Publication Table'!$B19,AllPublicationData!$B:$B,'Publication Table'!H$7),
IF(AND($C$4="NHS Scotland",$C$5="All Cancelled Operations"),
SUMIFS(AllPublicationData!$F:$F,AllPublicationData!$A:$A,'Publication Table'!$B19,AllPublicationData!$B:$B,'Publication Table'!H$7),
IF(AND($C$4="NHS Scotland",$C$5="Operations cancelled by patient"),
SUMIFS(AllPublicationData!$G:$G,AllPublicationData!$A:$A,'Publication Table'!$B19,AllPublicationData!$B:$B,'Publication Table'!H$7),
IF(AND($C$4="NHS Scotland",$C$5="Operations cancelled for clinical reasons"),
SUMIFS(AllPublicationData!$H:$H,AllPublicationData!$A:$A,'Publication Table'!$B19,AllPublicationData!$B:$B,'Publication Table'!H$7),
IF(AND($C$4="NHS Scotland",$C$5="Operations cancelled for non-clinical/capacity reasons"),
SUMIFS(AllPublicationData!$I:$I,AllPublicationData!$A:$A,'Publication Table'!$B19,AllPublicationData!$B:$B,'Publication Table'!H$7),
IF(AND($C$4="NHS Scotland",$C$5="Cancellations for other reasons"),
SUMIFS(AllPublicationData!$J:$J,AllPublicationData!$A:$A,'Publication Table'!$B19,AllPublicationData!$B:$B,'Publication Table'!H$7)))))))</f>
        <v>1359</v>
      </c>
      <c r="I19" s="90">
        <f>IF($C$5="Total Operations",
SUMIFS(AllPublicationData!$E:$E,AllPublicationData!$A:$A,'Publication Table'!$B19,AllPublicationData!$B:$B,'Publication Table'!$C$4,AllPublicationData!$D:$D,'Publication Table'!I$7),
IF('Publication Table'!$C$5="All Cancelled Operations",
SUMIFS(AllPublicationData!$F:$F,AllPublicationData!$A:$A,'Publication Table'!$B19,AllPublicationData!$B:$B,'Publication Table'!$C$4,AllPublicationData!$D:$D,'Publication Table'!I$7),
IF('Publication Table'!$C$5="Operations cancelled by patient",
SUMIFS(AllPublicationData!$G:$G,AllPublicationData!$A:$A,'Publication Table'!$B19,AllPublicationData!$B:$B,'Publication Table'!$C$4,AllPublicationData!$D:$D,'Publication Table'!I$7),
IF('Publication Table'!$C$5="Operations cancelled for clinical reasons",
SUMIFS(AllPublicationData!$H:$H,AllPublicationData!$A:$A,'Publication Table'!$B19,AllPublicationData!$B:$B,'Publication Table'!$C$4,AllPublicationData!$D:$D,'Publication Table'!I$7),
IF('Publication Table'!$C$5="Operations cancelled for non-clinical/capacity reasons",
SUMIFS(AllPublicationData!$I:$I,AllPublicationData!$A:$A,'Publication Table'!$B19,AllPublicationData!$B:$B,'Publication Table'!$C$4,AllPublicationData!$D:$D,'Publication Table'!I$7),
IF('Publication Table'!$C$5="Cancellations for other reasons",
SUMIFS(AllPublicationData!$J:$J,AllPublicationData!$A:$A,'Publication Table'!$B19,AllPublicationData!$B:$B,'Publication Table'!$C$4,AllPublicationData!$D:$D,'Publication Table'!I$7)))))))+
IF(AND($C$4="NHS Scotland",$C$5="Total Operations"),
SUMIFS(AllPublicationData!$E:$E,AllPublicationData!$A:$A,'Publication Table'!$B19,AllPublicationData!$B:$B,'Publication Table'!I$7),
IF(AND($C$4="NHS Scotland",$C$5="All Cancelled Operations"),
SUMIFS(AllPublicationData!$F:$F,AllPublicationData!$A:$A,'Publication Table'!$B19,AllPublicationData!$B:$B,'Publication Table'!I$7),
IF(AND($C$4="NHS Scotland",$C$5="Operations cancelled by patient"),
SUMIFS(AllPublicationData!$G:$G,AllPublicationData!$A:$A,'Publication Table'!$B19,AllPublicationData!$B:$B,'Publication Table'!I$7),
IF(AND($C$4="NHS Scotland",$C$5="Operations cancelled for clinical reasons"),
SUMIFS(AllPublicationData!$H:$H,AllPublicationData!$A:$A,'Publication Table'!$B19,AllPublicationData!$B:$B,'Publication Table'!I$7),
IF(AND($C$4="NHS Scotland",$C$5="Operations cancelled for non-clinical/capacity reasons"),
SUMIFS(AllPublicationData!$I:$I,AllPublicationData!$A:$A,'Publication Table'!$B19,AllPublicationData!$B:$B,'Publication Table'!I$7),
IF(AND($C$4="NHS Scotland",$C$5="Cancellations for other reasons"),
SUMIFS(AllPublicationData!$J:$J,AllPublicationData!$A:$A,'Publication Table'!$B19,AllPublicationData!$B:$B,'Publication Table'!I$7)))))))</f>
        <v>907</v>
      </c>
      <c r="J19" s="90">
        <f>IF($C$5="Total Operations",
SUMIFS(AllPublicationData!$E:$E,AllPublicationData!$A:$A,'Publication Table'!$B19,AllPublicationData!$B:$B,'Publication Table'!$C$4,AllPublicationData!$D:$D,'Publication Table'!J$7),
IF('Publication Table'!$C$5="All Cancelled Operations",
SUMIFS(AllPublicationData!$F:$F,AllPublicationData!$A:$A,'Publication Table'!$B19,AllPublicationData!$B:$B,'Publication Table'!$C$4,AllPublicationData!$D:$D,'Publication Table'!J$7),
IF('Publication Table'!$C$5="Operations cancelled by patient",
SUMIFS(AllPublicationData!$G:$G,AllPublicationData!$A:$A,'Publication Table'!$B19,AllPublicationData!$B:$B,'Publication Table'!$C$4,AllPublicationData!$D:$D,'Publication Table'!J$7),
IF('Publication Table'!$C$5="Operations cancelled for clinical reasons",
SUMIFS(AllPublicationData!$H:$H,AllPublicationData!$A:$A,'Publication Table'!$B19,AllPublicationData!$B:$B,'Publication Table'!$C$4,AllPublicationData!$D:$D,'Publication Table'!J$7),
IF('Publication Table'!$C$5="Operations cancelled for non-clinical/capacity reasons",
SUMIFS(AllPublicationData!$I:$I,AllPublicationData!$A:$A,'Publication Table'!$B19,AllPublicationData!$B:$B,'Publication Table'!$C$4,AllPublicationData!$D:$D,'Publication Table'!J$7),
IF('Publication Table'!$C$5="Cancellations for other reasons",
SUMIFS(AllPublicationData!$J:$J,AllPublicationData!$A:$A,'Publication Table'!$B19,AllPublicationData!$B:$B,'Publication Table'!$C$4,AllPublicationData!$D:$D,'Publication Table'!J$7)))))))+
IF(AND($C$4="NHS Scotland",$C$5="Total Operations"),
SUMIFS(AllPublicationData!$E:$E,AllPublicationData!$A:$A,'Publication Table'!$B19,AllPublicationData!$B:$B,'Publication Table'!J$7),
IF(AND($C$4="NHS Scotland",$C$5="All Cancelled Operations"),
SUMIFS(AllPublicationData!$F:$F,AllPublicationData!$A:$A,'Publication Table'!$B19,AllPublicationData!$B:$B,'Publication Table'!J$7),
IF(AND($C$4="NHS Scotland",$C$5="Operations cancelled by patient"),
SUMIFS(AllPublicationData!$G:$G,AllPublicationData!$A:$A,'Publication Table'!$B19,AllPublicationData!$B:$B,'Publication Table'!J$7),
IF(AND($C$4="NHS Scotland",$C$5="Operations cancelled for clinical reasons"),
SUMIFS(AllPublicationData!$H:$H,AllPublicationData!$A:$A,'Publication Table'!$B19,AllPublicationData!$B:$B,'Publication Table'!J$7),
IF(AND($C$4="NHS Scotland",$C$5="Operations cancelled for non-clinical/capacity reasons"),
SUMIFS(AllPublicationData!$I:$I,AllPublicationData!$A:$A,'Publication Table'!$B19,AllPublicationData!$B:$B,'Publication Table'!J$7),
IF(AND($C$4="NHS Scotland",$C$5="Cancellations for other reasons"),
SUMIFS(AllPublicationData!$J:$J,AllPublicationData!$A:$A,'Publication Table'!$B19,AllPublicationData!$B:$B,'Publication Table'!J$7)))))))</f>
        <v>2182</v>
      </c>
      <c r="K19" s="90">
        <f>IF($C$5="Total Operations",
SUMIFS(AllPublicationData!$E:$E,AllPublicationData!$A:$A,'Publication Table'!$B19,AllPublicationData!$B:$B,'Publication Table'!$C$4,AllPublicationData!$D:$D,'Publication Table'!K$7),
IF('Publication Table'!$C$5="All Cancelled Operations",
SUMIFS(AllPublicationData!$F:$F,AllPublicationData!$A:$A,'Publication Table'!$B19,AllPublicationData!$B:$B,'Publication Table'!$C$4,AllPublicationData!$D:$D,'Publication Table'!K$7),
IF('Publication Table'!$C$5="Operations cancelled by patient",
SUMIFS(AllPublicationData!$G:$G,AllPublicationData!$A:$A,'Publication Table'!$B19,AllPublicationData!$B:$B,'Publication Table'!$C$4,AllPublicationData!$D:$D,'Publication Table'!K$7),
IF('Publication Table'!$C$5="Operations cancelled for clinical reasons",
SUMIFS(AllPublicationData!$H:$H,AllPublicationData!$A:$A,'Publication Table'!$B19,AllPublicationData!$B:$B,'Publication Table'!$C$4,AllPublicationData!$D:$D,'Publication Table'!K$7),
IF('Publication Table'!$C$5="Operations cancelled for non-clinical/capacity reasons",
SUMIFS(AllPublicationData!$I:$I,AllPublicationData!$A:$A,'Publication Table'!$B19,AllPublicationData!$B:$B,'Publication Table'!$C$4,AllPublicationData!$D:$D,'Publication Table'!K$7),
IF('Publication Table'!$C$5="Cancellations for other reasons",
SUMIFS(AllPublicationData!$J:$J,AllPublicationData!$A:$A,'Publication Table'!$B19,AllPublicationData!$B:$B,'Publication Table'!$C$4,AllPublicationData!$D:$D,'Publication Table'!K$7)))))))+
IF(AND($C$4="NHS Scotland",$C$5="Total Operations"),
SUMIFS(AllPublicationData!$E:$E,AllPublicationData!$A:$A,'Publication Table'!$B19,AllPublicationData!$B:$B,'Publication Table'!K$7),
IF(AND($C$4="NHS Scotland",$C$5="All Cancelled Operations"),
SUMIFS(AllPublicationData!$F:$F,AllPublicationData!$A:$A,'Publication Table'!$B19,AllPublicationData!$B:$B,'Publication Table'!K$7),
IF(AND($C$4="NHS Scotland",$C$5="Operations cancelled by patient"),
SUMIFS(AllPublicationData!$G:$G,AllPublicationData!$A:$A,'Publication Table'!$B19,AllPublicationData!$B:$B,'Publication Table'!K$7),
IF(AND($C$4="NHS Scotland",$C$5="Operations cancelled for clinical reasons"),
SUMIFS(AllPublicationData!$H:$H,AllPublicationData!$A:$A,'Publication Table'!$B19,AllPublicationData!$B:$B,'Publication Table'!K$7),
IF(AND($C$4="NHS Scotland",$C$5="Operations cancelled for non-clinical/capacity reasons"),
SUMIFS(AllPublicationData!$I:$I,AllPublicationData!$A:$A,'Publication Table'!$B19,AllPublicationData!$B:$B,'Publication Table'!K$7),
IF(AND($C$4="NHS Scotland",$C$5="Cancellations for other reasons"),
SUMIFS(AllPublicationData!$J:$J,AllPublicationData!$A:$A,'Publication Table'!$B19,AllPublicationData!$B:$B,'Publication Table'!K$7)))))))</f>
        <v>5382</v>
      </c>
      <c r="L19" s="90">
        <f>IF($C$5="Total Operations",
SUMIFS(AllPublicationData!$E:$E,AllPublicationData!$A:$A,'Publication Table'!$B19,AllPublicationData!$B:$B,'Publication Table'!$C$4,AllPublicationData!$D:$D,'Publication Table'!L$7),
IF('Publication Table'!$C$5="All Cancelled Operations",
SUMIFS(AllPublicationData!$F:$F,AllPublicationData!$A:$A,'Publication Table'!$B19,AllPublicationData!$B:$B,'Publication Table'!$C$4,AllPublicationData!$D:$D,'Publication Table'!L$7),
IF('Publication Table'!$C$5="Operations cancelled by patient",
SUMIFS(AllPublicationData!$G:$G,AllPublicationData!$A:$A,'Publication Table'!$B19,AllPublicationData!$B:$B,'Publication Table'!$C$4,AllPublicationData!$D:$D,'Publication Table'!L$7),
IF('Publication Table'!$C$5="Operations cancelled for clinical reasons",
SUMIFS(AllPublicationData!$H:$H,AllPublicationData!$A:$A,'Publication Table'!$B19,AllPublicationData!$B:$B,'Publication Table'!$C$4,AllPublicationData!$D:$D,'Publication Table'!L$7),
IF('Publication Table'!$C$5="Operations cancelled for non-clinical/capacity reasons",
SUMIFS(AllPublicationData!$I:$I,AllPublicationData!$A:$A,'Publication Table'!$B19,AllPublicationData!$B:$B,'Publication Table'!$C$4,AllPublicationData!$D:$D,'Publication Table'!L$7),
IF('Publication Table'!$C$5="Cancellations for other reasons",
SUMIFS(AllPublicationData!$J:$J,AllPublicationData!$A:$A,'Publication Table'!$B19,AllPublicationData!$B:$B,'Publication Table'!$C$4,AllPublicationData!$D:$D,'Publication Table'!L$7)))))))+
IF(AND($C$4="NHS Scotland",$C$5="Total Operations"),
SUMIFS(AllPublicationData!$E:$E,AllPublicationData!$A:$A,'Publication Table'!$B19,AllPublicationData!$B:$B,'Publication Table'!L$7),
IF(AND($C$4="NHS Scotland",$C$5="All Cancelled Operations"),
SUMIFS(AllPublicationData!$F:$F,AllPublicationData!$A:$A,'Publication Table'!$B19,AllPublicationData!$B:$B,'Publication Table'!L$7),
IF(AND($C$4="NHS Scotland",$C$5="Operations cancelled by patient"),
SUMIFS(AllPublicationData!$G:$G,AllPublicationData!$A:$A,'Publication Table'!$B19,AllPublicationData!$B:$B,'Publication Table'!L$7),
IF(AND($C$4="NHS Scotland",$C$5="Operations cancelled for clinical reasons"),
SUMIFS(AllPublicationData!$H:$H,AllPublicationData!$A:$A,'Publication Table'!$B19,AllPublicationData!$B:$B,'Publication Table'!L$7),
IF(AND($C$4="NHS Scotland",$C$5="Operations cancelled for non-clinical/capacity reasons"),
SUMIFS(AllPublicationData!$I:$I,AllPublicationData!$A:$A,'Publication Table'!$B19,AllPublicationData!$B:$B,'Publication Table'!L$7),
IF(AND($C$4="NHS Scotland",$C$5="Cancellations for other reasons"),
SUMIFS(AllPublicationData!$J:$J,AllPublicationData!$A:$A,'Publication Table'!$B19,AllPublicationData!$B:$B,'Publication Table'!L$7)))))))</f>
        <v>1211</v>
      </c>
      <c r="M19" s="90">
        <f>IF($C$5="Total Operations",
SUMIFS(AllPublicationData!$E:$E,AllPublicationData!$A:$A,'Publication Table'!$B19,AllPublicationData!$B:$B,'Publication Table'!$C$4,AllPublicationData!$D:$D,'Publication Table'!M$7),
IF('Publication Table'!$C$5="All Cancelled Operations",
SUMIFS(AllPublicationData!$F:$F,AllPublicationData!$A:$A,'Publication Table'!$B19,AllPublicationData!$B:$B,'Publication Table'!$C$4,AllPublicationData!$D:$D,'Publication Table'!M$7),
IF('Publication Table'!$C$5="Operations cancelled by patient",
SUMIFS(AllPublicationData!$G:$G,AllPublicationData!$A:$A,'Publication Table'!$B19,AllPublicationData!$B:$B,'Publication Table'!$C$4,AllPublicationData!$D:$D,'Publication Table'!M$7),
IF('Publication Table'!$C$5="Operations cancelled for clinical reasons",
SUMIFS(AllPublicationData!$G:$G,AllPublicationData!$A:$A,'Publication Table'!$B19,AllPublicationData!$B:$B,'Publication Table'!$C$4,AllPublicationData!$D:$D,'Publication Table'!M$7),
IF('Publication Table'!$C$5="Operations cancelled for non-clinical/capacity reasons",
SUMIFS(AllPublicationData!$G:$G,AllPublicationData!$A:$A,'Publication Table'!$B19,AllPublicationData!$B:$B,'Publication Table'!$C$4,AllPublicationData!$D:$D,'Publication Table'!M$7),
IF('Publication Table'!$C$5="Cancellations for other reasons",
SUMIFS(AllPublicationData!$G:$G,AllPublicationData!$A:$A,'Publication Table'!$B19,AllPublicationData!$B:$B,'Publication Table'!$C$4,AllPublicationData!$D:$D,'Publication Table'!M$7)))))))+
IF(AND($C$4="NHS Scotland",$C$5="Total Operations"),
SUMIFS(AllPublicationData!$E:$E,AllPublicationData!$A:$A,'Publication Table'!$B19,AllPublicationData!$B:$B,'Publication Table'!M$7),
IF(AND($C$4="NHS Scotland",$C$5="All Cancelled Operations"),
SUMIFS(AllPublicationData!$F:$F,AllPublicationData!$A:$A,'Publication Table'!$B19,AllPublicationData!$B:$B,'Publication Table'!M$7),
IF(AND($C$4="NHS Scotland",$C$5="Operations cancelled by patient"),
SUMIFS(AllPublicationData!$G:$G,AllPublicationData!$A:$A,'Publication Table'!$B19,AllPublicationData!$B:$B,'Publication Table'!M$7),
IF(AND($C$4="NHS Scotland",$C$5="Operations cancelled for clinical reasons"),
SUMIFS(AllPublicationData!$H:$H,AllPublicationData!$A:$A,'Publication Table'!$B19,AllPublicationData!$B:$B,'Publication Table'!M$7),
IF(AND($C$4="NHS Scotland",$C$5="Operations cancelled for non-clinical/capacity reasons"),
SUMIFS(AllPublicationData!$I:$I,AllPublicationData!$A:$A,'Publication Table'!$B19,AllPublicationData!$B:$B,'Publication Table'!M$7),
IF(AND($C$4="NHS Scotland",$C$5="Cancellations for other reasons"),
SUMIFS(AllPublicationData!$J:$J,AllPublicationData!$A:$A,'Publication Table'!$B19,AllPublicationData!$B:$B,'Publication Table'!M$7)))))))</f>
        <v>1820</v>
      </c>
      <c r="N19" s="90">
        <f>IF($C$5="Total Operations",
SUMIFS(AllPublicationData!$E:$E,AllPublicationData!$A:$A,'Publication Table'!$B19,AllPublicationData!$B:$B,'Publication Table'!$C$4,AllPublicationData!$D:$D,'Publication Table'!N$7),
IF('Publication Table'!$C$5="All Cancelled Operations",
SUMIFS(AllPublicationData!$F:$F,AllPublicationData!$A:$A,'Publication Table'!$B19,AllPublicationData!$B:$B,'Publication Table'!$C$4,AllPublicationData!$D:$D,'Publication Table'!N$7),
IF('Publication Table'!$C$5="Operations cancelled by patient",
SUMIFS(AllPublicationData!$G:$G,AllPublicationData!$A:$A,'Publication Table'!$B19,AllPublicationData!$B:$B,'Publication Table'!$C$4,AllPublicationData!$D:$D,'Publication Table'!N$7),
IF('Publication Table'!$C$5="Operations cancelled for clinical reasons",
SUMIFS(AllPublicationData!$G:$G,AllPublicationData!$A:$A,'Publication Table'!$B19,AllPublicationData!$B:$B,'Publication Table'!$C$4,AllPublicationData!$D:$D,'Publication Table'!N$7),
IF('Publication Table'!$C$5="Operations cancelled for non-clinical/capacity reasons",
SUMIFS(AllPublicationData!$G:$G,AllPublicationData!$A:$A,'Publication Table'!$B19,AllPublicationData!$B:$B,'Publication Table'!$C$4,AllPublicationData!$D:$D,'Publication Table'!N$7),
IF('Publication Table'!$C$5="Cancellations for other reasons",
SUMIFS(AllPublicationData!$G:$G,AllPublicationData!$A:$A,'Publication Table'!$B19,AllPublicationData!$B:$B,'Publication Table'!$C$4,AllPublicationData!$D:$D,'Publication Table'!N$7)))))))+
IF(AND($C$4="NHS Scotland",$C$5="Total Operations"),
SUMIFS(AllPublicationData!$E:$E,AllPublicationData!$A:$A,'Publication Table'!$B19,AllPublicationData!$B:$B,'Publication Table'!N$7),
IF(AND($C$4="NHS Scotland",$C$5="All Cancelled Operations"),
SUMIFS(AllPublicationData!$F:$F,AllPublicationData!$A:$A,'Publication Table'!$B19,AllPublicationData!$B:$B,'Publication Table'!N$7),
IF(AND($C$4="NHS Scotland",$C$5="Operations cancelled by patient"),
SUMIFS(AllPublicationData!$G:$G,AllPublicationData!$A:$A,'Publication Table'!$B19,AllPublicationData!$B:$B,'Publication Table'!N$7),
IF(AND($C$4="NHS Scotland",$C$5="Operations cancelled for clinical reasons"),
SUMIFS(AllPublicationData!$H:$H,AllPublicationData!$A:$A,'Publication Table'!$B19,AllPublicationData!$B:$B,'Publication Table'!N$7),
IF(AND($C$4="NHS Scotland",$C$5="Operations cancelled for non-clinical/capacity reasons"),
SUMIFS(AllPublicationData!$I:$I,AllPublicationData!$A:$A,'Publication Table'!$B19,AllPublicationData!$B:$B,'Publication Table'!N$7),
IF(AND($C$4="NHS Scotland",$C$5="Cancellations for other reasons"),
SUMIFS(AllPublicationData!$J:$J,AllPublicationData!$A:$A,'Publication Table'!$B19,AllPublicationData!$B:$B,'Publication Table'!N$7)))))))</f>
        <v>3776</v>
      </c>
      <c r="O19" s="90">
        <f>IF($C$5="Total Operations",
SUMIFS(AllPublicationData!$E:$E,AllPublicationData!$A:$A,'Publication Table'!$B19,AllPublicationData!$B:$B,'Publication Table'!$C$4,AllPublicationData!$D:$D,'Publication Table'!O$7),
IF('Publication Table'!$C$5="All Cancelled Operations",
SUMIFS(AllPublicationData!$F:$F,AllPublicationData!$A:$A,'Publication Table'!$B19,AllPublicationData!$B:$B,'Publication Table'!$C$4,AllPublicationData!$D:$D,'Publication Table'!O$7),
IF('Publication Table'!$C$5="Operations cancelled by patient",
SUMIFS(AllPublicationData!$G:$G,AllPublicationData!$A:$A,'Publication Table'!$B19,AllPublicationData!$B:$B,'Publication Table'!$C$4,AllPublicationData!$D:$D,'Publication Table'!O$7),
IF('Publication Table'!$C$5="Operations cancelled for clinical reasons",
SUMIFS(AllPublicationData!$G:$G,AllPublicationData!$A:$A,'Publication Table'!$B19,AllPublicationData!$B:$B,'Publication Table'!$C$4,AllPublicationData!$D:$D,'Publication Table'!O$7),
IF('Publication Table'!$C$5="Operations cancelled for non-clinical/capacity reasons",
SUMIFS(AllPublicationData!$G:$G,AllPublicationData!$A:$A,'Publication Table'!$B19,AllPublicationData!$B:$B,'Publication Table'!$C$4,AllPublicationData!$D:$D,'Publication Table'!O$7),
IF('Publication Table'!$C$5="Cancellations for other reasons",
SUMIFS(AllPublicationData!$G:$G,AllPublicationData!$A:$A,'Publication Table'!$B19,AllPublicationData!$B:$B,'Publication Table'!$C$4,AllPublicationData!$D:$D,'Publication Table'!O$7)))))))+
IF(AND($C$4="NHS Scotland",$C$5="Total Operations"),
SUMIFS(AllPublicationData!$E:$E,AllPublicationData!$A:$A,'Publication Table'!$B19,AllPublicationData!$B:$B,'Publication Table'!O$7),
IF(AND($C$4="NHS Scotland",$C$5="All Cancelled Operations"),
SUMIFS(AllPublicationData!$F:$F,AllPublicationData!$A:$A,'Publication Table'!$B19,AllPublicationData!$B:$B,'Publication Table'!O$7),
IF(AND($C$4="NHS Scotland",$C$5="Operations cancelled by patient"),
SUMIFS(AllPublicationData!$G:$G,AllPublicationData!$A:$A,'Publication Table'!$B19,AllPublicationData!$B:$B,'Publication Table'!O$7),
IF(AND($C$4="NHS Scotland",$C$5="Operations cancelled for clinical reasons"),
SUMIFS(AllPublicationData!$H:$H,AllPublicationData!$A:$A,'Publication Table'!$B19,AllPublicationData!$B:$B,'Publication Table'!O$7),
IF(AND($C$4="NHS Scotland",$C$5="Operations cancelled for non-clinical/capacity reasons"),
SUMIFS(AllPublicationData!$I:$I,AllPublicationData!$A:$A,'Publication Table'!$B19,AllPublicationData!$B:$B,'Publication Table'!O$7),
IF(AND($C$4="NHS Scotland",$C$5="Cancellations for other reasons"),
SUMIFS(AllPublicationData!$J:$J,AllPublicationData!$A:$A,'Publication Table'!$B19,AllPublicationData!$B:$B,'Publication Table'!O$7)))))))</f>
        <v>219</v>
      </c>
      <c r="P19" s="90">
        <f>IF($C$5="Total Operations",
SUMIFS(AllPublicationData!$E:$E,AllPublicationData!$A:$A,'Publication Table'!$B19,AllPublicationData!$B:$B,'Publication Table'!$C$4,AllPublicationData!$D:$D,'Publication Table'!P$7),
IF('Publication Table'!$C$5="All Cancelled Operations",
SUMIFS(AllPublicationData!$F:$F,AllPublicationData!$A:$A,'Publication Table'!$B19,AllPublicationData!$B:$B,'Publication Table'!$C$4,AllPublicationData!$D:$D,'Publication Table'!P$7),
IF('Publication Table'!$C$5="Operations cancelled by patient",
SUMIFS(AllPublicationData!$G:$G,AllPublicationData!$A:$A,'Publication Table'!$B19,AllPublicationData!$B:$B,'Publication Table'!$C$4,AllPublicationData!$D:$D,'Publication Table'!P$7),
IF('Publication Table'!$C$5="Operations cancelled for clinical reasons",
SUMIFS(AllPublicationData!$G:$G,AllPublicationData!$A:$A,'Publication Table'!$B19,AllPublicationData!$B:$B,'Publication Table'!$C$4,AllPublicationData!$D:$D,'Publication Table'!P$7),
IF('Publication Table'!$C$5="Operations cancelled for non-clinical/capacity reasons",
SUMIFS(AllPublicationData!$G:$G,AllPublicationData!$A:$A,'Publication Table'!$B19,AllPublicationData!$B:$B,'Publication Table'!$C$4,AllPublicationData!$D:$D,'Publication Table'!P$7),
IF('Publication Table'!$C$5="Cancellations for other reasons",
SUMIFS(AllPublicationData!$G:$G,AllPublicationData!$A:$A,'Publication Table'!$B19,AllPublicationData!$B:$B,'Publication Table'!$C$4,AllPublicationData!$D:$D,'Publication Table'!P$7)))))))+
IF(AND($C$4="NHS Scotland",$C$5="Total Operations"),
SUMIFS(AllPublicationData!$E:$E,AllPublicationData!$A:$A,'Publication Table'!$B19,AllPublicationData!$B:$B,'Publication Table'!P$7),
IF(AND($C$4="NHS Scotland",$C$5="All Cancelled Operations"),
SUMIFS(AllPublicationData!$F:$F,AllPublicationData!$A:$A,'Publication Table'!$B19,AllPublicationData!$B:$B,'Publication Table'!P$7),
IF(AND($C$4="NHS Scotland",$C$5="Operations cancelled by patient"),
SUMIFS(AllPublicationData!$G:$G,AllPublicationData!$A:$A,'Publication Table'!$B19,AllPublicationData!$B:$B,'Publication Table'!P$7),
IF(AND($C$4="NHS Scotland",$C$5="Operations cancelled for clinical reasons"),
SUMIFS(AllPublicationData!$H:$H,AllPublicationData!$A:$A,'Publication Table'!$B19,AllPublicationData!$B:$B,'Publication Table'!P$7),
IF(AND($C$4="NHS Scotland",$C$5="Operations cancelled for non-clinical/capacity reasons"),
SUMIFS(AllPublicationData!$I:$I,AllPublicationData!$A:$A,'Publication Table'!$B19,AllPublicationData!$B:$B,'Publication Table'!P$7),
IF(AND($C$4="NHS Scotland",$C$5="Cancellations for other reasons"),
SUMIFS(AllPublicationData!$J:$J,AllPublicationData!$A:$A,'Publication Table'!$B19,AllPublicationData!$B:$B,'Publication Table'!P$7)))))))</f>
        <v>161</v>
      </c>
      <c r="Q19" s="90">
        <f>IF($C$5="Total Operations",
SUMIFS(AllPublicationData!$E:$E,AllPublicationData!$A:$A,'Publication Table'!$B19,AllPublicationData!$B:$B,'Publication Table'!$C$4,AllPublicationData!$D:$D,'Publication Table'!Q$7),
IF('Publication Table'!$C$5="All Cancelled Operations",
SUMIFS(AllPublicationData!$F:$F,AllPublicationData!$A:$A,'Publication Table'!$B19,AllPublicationData!$B:$B,'Publication Table'!$C$4,AllPublicationData!$D:$D,'Publication Table'!Q$7),
IF('Publication Table'!$C$5="Operations cancelled by patient",
SUMIFS(AllPublicationData!$G:$G,AllPublicationData!$A:$A,'Publication Table'!$B19,AllPublicationData!$B:$B,'Publication Table'!$C$4,AllPublicationData!$D:$D,'Publication Table'!Q$7),
IF('Publication Table'!$C$5="Operations cancelled for clinical reasons",
SUMIFS(AllPublicationData!$G:$G,AllPublicationData!$A:$A,'Publication Table'!$B19,AllPublicationData!$B:$B,'Publication Table'!$C$4,AllPublicationData!$D:$D,'Publication Table'!Q$7),
IF('Publication Table'!$C$5="Operations cancelled for non-clinical/capacity reasons",
SUMIFS(AllPublicationData!$G:$G,AllPublicationData!$A:$A,'Publication Table'!$B19,AllPublicationData!$B:$B,'Publication Table'!$C$4,AllPublicationData!$D:$D,'Publication Table'!Q$7),
IF('Publication Table'!$C$5="Cancellations for other reasons",
SUMIFS(AllPublicationData!$G:$G,AllPublicationData!$A:$A,'Publication Table'!$B19,AllPublicationData!$B:$B,'Publication Table'!$C$4,AllPublicationData!$D:$D,'Publication Table'!Q$7)))))))+
IF(AND($C$4="NHS Scotland",$C$5="Total Operations"),
SUMIFS(AllPublicationData!$E:$E,AllPublicationData!$A:$A,'Publication Table'!$B19,AllPublicationData!$B:$B,'Publication Table'!Q$7),
IF(AND($C$4="NHS Scotland",$C$5="All Cancelled Operations"),
SUMIFS(AllPublicationData!$F:$F,AllPublicationData!$A:$A,'Publication Table'!$B19,AllPublicationData!$B:$B,'Publication Table'!Q$7),
IF(AND($C$4="NHS Scotland",$C$5="Operations cancelled by patient"),
SUMIFS(AllPublicationData!$G:$G,AllPublicationData!$A:$A,'Publication Table'!$B19,AllPublicationData!$B:$B,'Publication Table'!Q$7),
IF(AND($C$4="NHS Scotland",$C$5="Operations cancelled for clinical reasons"),
SUMIFS(AllPublicationData!$H:$H,AllPublicationData!$A:$A,'Publication Table'!$B19,AllPublicationData!$B:$B,'Publication Table'!Q$7),
IF(AND($C$4="NHS Scotland",$C$5="Operations cancelled for non-clinical/capacity reasons"),
SUMIFS(AllPublicationData!$I:$I,AllPublicationData!$A:$A,'Publication Table'!$B19,AllPublicationData!$B:$B,'Publication Table'!Q$7),
IF(AND($C$4="NHS Scotland",$C$5="Cancellations for other reasons"),
SUMIFS(AllPublicationData!$J:$J,AllPublicationData!$A:$A,'Publication Table'!$B19,AllPublicationData!$B:$B,'Publication Table'!Q$7)))))))</f>
        <v>1949</v>
      </c>
      <c r="R19" s="90">
        <f>IF($C$5="Total Operations",
SUMIFS(AllPublicationData!$E:$E,AllPublicationData!$A:$A,'Publication Table'!$B19,AllPublicationData!$B:$B,'Publication Table'!$C$4,AllPublicationData!$D:$D,'Publication Table'!R$7),
IF('Publication Table'!$C$5="All Cancelled Operations",
SUMIFS(AllPublicationData!$F:$F,AllPublicationData!$A:$A,'Publication Table'!$B19,AllPublicationData!$B:$B,'Publication Table'!$C$4,AllPublicationData!$D:$D,'Publication Table'!R$7),
IF('Publication Table'!$C$5="Operations cancelled by patient",
SUMIFS(AllPublicationData!$G:$G,AllPublicationData!$A:$A,'Publication Table'!$B19,AllPublicationData!$B:$B,'Publication Table'!$C$4,AllPublicationData!$D:$D,'Publication Table'!R$7),
IF('Publication Table'!$C$5="Operations cancelled for clinical reasons",
SUMIFS(AllPublicationData!$G:$G,AllPublicationData!$A:$A,'Publication Table'!$B19,AllPublicationData!$B:$B,'Publication Table'!$C$4,AllPublicationData!$D:$D,'Publication Table'!R$7),
IF('Publication Table'!$C$5="Operations cancelled for non-clinical/capacity reasons",
SUMIFS(AllPublicationData!$G:$G,AllPublicationData!$A:$A,'Publication Table'!$B19,AllPublicationData!$B:$B,'Publication Table'!$C$4,AllPublicationData!$D:$D,'Publication Table'!R$7),
IF('Publication Table'!$C$5="Cancellations for other reasons",
SUMIFS(AllPublicationData!$G:$G,AllPublicationData!$A:$A,'Publication Table'!$B19,AllPublicationData!$B:$B,'Publication Table'!$C$4,AllPublicationData!$D:$D,'Publication Table'!R$7)))))))+
IF(AND($C$4="NHS Scotland",$C$5="Total Operations"),
SUMIFS(AllPublicationData!$E:$E,AllPublicationData!$A:$A,'Publication Table'!$B19,AllPublicationData!$B:$B,'Publication Table'!R$7),
IF(AND($C$4="NHS Scotland",$C$5="All Cancelled Operations"),
SUMIFS(AllPublicationData!$F:$F,AllPublicationData!$A:$A,'Publication Table'!$B19,AllPublicationData!$B:$B,'Publication Table'!R$7),
IF(AND($C$4="NHS Scotland",$C$5="Operations cancelled by patient"),
SUMIFS(AllPublicationData!$G:$G,AllPublicationData!$A:$A,'Publication Table'!$B19,AllPublicationData!$B:$B,'Publication Table'!R$7),
IF(AND($C$4="NHS Scotland",$C$5="Operations cancelled for clinical reasons"),
SUMIFS(AllPublicationData!$H:$H,AllPublicationData!$A:$A,'Publication Table'!$B19,AllPublicationData!$B:$B,'Publication Table'!R$7),
IF(AND($C$4="NHS Scotland",$C$5="Operations cancelled for non-clinical/capacity reasons"),
SUMIFS(AllPublicationData!$I:$I,AllPublicationData!$A:$A,'Publication Table'!$B19,AllPublicationData!$B:$B,'Publication Table'!R$7),
IF(AND($C$4="NHS Scotland",$C$5="Cancellations for other reasons"),
SUMIFS(AllPublicationData!$J:$J,AllPublicationData!$A:$A,'Publication Table'!$B19,AllPublicationData!$B:$B,'Publication Table'!R$7)))))))</f>
        <v>115</v>
      </c>
    </row>
    <row r="20" spans="2:18" x14ac:dyDescent="0.35">
      <c r="B20" s="89">
        <v>45047</v>
      </c>
      <c r="C20" s="81">
        <f>IF($C$5="Total Operations",
SUMIFS(AllPublicationData!$E:$E,AllPublicationData!$A:$A,'Publication Table'!$B20,AllPublicationData!$B:$B,'Publication Table'!$C$4),
IF('Publication Table'!$C$5="All Cancelled Operations",
SUMIFS(AllPublicationData!$F:$F,AllPublicationData!$A:$A,'Publication Table'!$B20,AllPublicationData!$B:$B,'Publication Table'!$C$4),
IF('Publication Table'!$C$5="Operations cancelled by patient",
SUMIFS(AllPublicationData!$G:$G,AllPublicationData!$A:$A,'Publication Table'!$B20,AllPublicationData!$B:$B,'Publication Table'!$C$4),
IF('Publication Table'!$C$5="Operations cancelled for clinical reasons",
SUMIFS(AllPublicationData!$H:$H,AllPublicationData!$A:$A,'Publication Table'!$B20,AllPublicationData!$B:$B,'Publication Table'!$C$4),
IF('Publication Table'!$C$5="Operations cancelled for non-clinical/capacity reasons",
SUMIFS(AllPublicationData!$I:$I,AllPublicationData!$A:$A,'Publication Table'!$B20,AllPublicationData!$B:$B,'Publication Table'!$C$4),
IF('Publication Table'!$C$5="Cancellations for other reasons",
SUMIFS(AllPublicationData!$J:$J,AllPublicationData!$A:$A,'Publication Table'!$B20,AllPublicationData!$B:$B,'Publication Table'!$C$4)))))))+
IF(AND($C$4="NHS Scotland",$C$5="Total Operations"),
SUMIFS(AllPublicationData!$E:$E,AllPublicationData!$A:$A,'Publication Table'!$B20),
IF(AND($C$4="NHS Scotland",$C$5="All Cancelled Operations"),
SUMIFS(AllPublicationData!$F:$F,AllPublicationData!$A:$A,'Publication Table'!$B20),
IF(AND($C$4="NHS Scotland",$C$5="Operations cancelled by patient"),
SUMIFS(AllPublicationData!$G:$G,AllPublicationData!$A:$A,'Publication Table'!$B20),
IF(AND($C$4="NHS Scotland",$C$5="Operations cancelled for clinical reasons"),
SUMIFS(AllPublicationData!$H:$H,AllPublicationData!$A:$A,'Publication Table'!$B20),
IF(AND($C$4="NHS Scotland",$C$5="Operations cancelled for non-clinical/capacity reasons"),
SUMIFS(AllPublicationData!$I:$I,AllPublicationData!$A:$A,'Publication Table'!$B20),
IF(AND($C$4="NHS Scotland",$C$5="Cancellations for other reasons"),
SUMIFS(AllPublicationData!$J:$J,AllPublicationData!$A:$A,'Publication Table'!$B20)))))))</f>
        <v>24125</v>
      </c>
      <c r="D20" s="90">
        <f>IF($C$5="Total Operations",
SUMIFS(AllPublicationData!$E:$E,AllPublicationData!$A:$A,'Publication Table'!$B20,AllPublicationData!$B:$B,'Publication Table'!$C$4,AllPublicationData!$D:$D,'Publication Table'!D$7),
IF('Publication Table'!$C$5="All Cancelled Operations",
SUMIFS(AllPublicationData!$F:$F,AllPublicationData!$A:$A,'Publication Table'!$B20,AllPublicationData!$B:$B,'Publication Table'!$C$4,AllPublicationData!$D:$D,'Publication Table'!D$7),
IF('Publication Table'!$C$5="Operations cancelled by patient",
SUMIFS(AllPublicationData!$G:$G,AllPublicationData!$A:$A,'Publication Table'!$B20,AllPublicationData!$B:$B,'Publication Table'!$C$4,AllPublicationData!$D:$D,'Publication Table'!D$7),
IF('Publication Table'!$C$5="Operations cancelled for clinical reasons",
SUMIFS(AllPublicationData!$H:$H,AllPublicationData!$A:$A,'Publication Table'!$B20,AllPublicationData!$B:$B,'Publication Table'!$C$4,AllPublicationData!$D:$D,'Publication Table'!D$7),
IF('Publication Table'!$C$5="Operations cancelled for non-clinical/capacity reasons",
SUMIFS(AllPublicationData!$I:$I,AllPublicationData!$A:$A,'Publication Table'!$B20,AllPublicationData!$B:$B,'Publication Table'!$C$4,AllPublicationData!$D:$D,'Publication Table'!D$7),
IF('Publication Table'!$C$5="Cancellations for other reasons",
SUMIFS(AllPublicationData!$J:$J,AllPublicationData!$A:$A,'Publication Table'!$B20,AllPublicationData!$B:$B,'Publication Table'!$C$4,AllPublicationData!$D:$D,'Publication Table'!D$7)))))))+
IF(AND($C$4="NHS Scotland",$C$5="Total Operations"),
SUMIFS(AllPublicationData!$E:$E,AllPublicationData!$A:$A,'Publication Table'!$B20,AllPublicationData!$B:$B,'Publication Table'!D$7),
IF(AND($C$4="NHS Scotland",$C$5="All Cancelled Operations"),
SUMIFS(AllPublicationData!$F:$F,AllPublicationData!$A:$A,'Publication Table'!$B20,AllPublicationData!$B:$B,'Publication Table'!D$7),
IF(AND($C$4="NHS Scotland",$C$5="Operations cancelled by patient"),
SUMIFS(AllPublicationData!$G:$G,AllPublicationData!$A:$A,'Publication Table'!$B20,AllPublicationData!$B:$B,'Publication Table'!D$7),
IF(AND($C$4="NHS Scotland",$C$5="Operations cancelled for clinical reasons"),
SUMIFS(AllPublicationData!$H:$H,AllPublicationData!$A:$A,'Publication Table'!$B20,AllPublicationData!$B:$B,'Publication Table'!D$7),
IF(AND($C$4="NHS Scotland",$C$5="Operations cancelled for non-clinical/capacity reasons"),
SUMIFS(AllPublicationData!$I:$I,AllPublicationData!$A:$A,'Publication Table'!$B20,AllPublicationData!$B:$B,'Publication Table'!D$7),
IF(AND($C$4="NHS Scotland",$C$5="Cancellations for other reasons"),
SUMIFS(AllPublicationData!$J:$J,AllPublicationData!$A:$A,'Publication Table'!$B20,AllPublicationData!$B:$B,'Publication Table'!D$7)))))))</f>
        <v>2233</v>
      </c>
      <c r="E20" s="90">
        <f>IF($C$5="Total Operations",
SUMIFS(AllPublicationData!$E:$E,AllPublicationData!$A:$A,'Publication Table'!$B20,AllPublicationData!$B:$B,'Publication Table'!$C$4,AllPublicationData!$D:$D,'Publication Table'!E$7),
IF('Publication Table'!$C$5="All Cancelled Operations",
SUMIFS(AllPublicationData!$F:$F,AllPublicationData!$A:$A,'Publication Table'!$B20,AllPublicationData!$B:$B,'Publication Table'!$C$4,AllPublicationData!$D:$D,'Publication Table'!E$7),
IF('Publication Table'!$C$5="Operations cancelled by patient",
SUMIFS(AllPublicationData!$G:$G,AllPublicationData!$A:$A,'Publication Table'!$B20,AllPublicationData!$B:$B,'Publication Table'!$C$4,AllPublicationData!$D:$D,'Publication Table'!E$7),
IF('Publication Table'!$C$5="Operations cancelled for clinical reasons",
SUMIFS(AllPublicationData!$H:$H,AllPublicationData!$A:$A,'Publication Table'!$B20,AllPublicationData!$B:$B,'Publication Table'!$C$4,AllPublicationData!$D:$D,'Publication Table'!E$7),
IF('Publication Table'!$C$5="Operations cancelled for non-clinical/capacity reasons",
SUMIFS(AllPublicationData!$I:$I,AllPublicationData!$A:$A,'Publication Table'!$B20,AllPublicationData!$B:$B,'Publication Table'!$C$4,AllPublicationData!$D:$D,'Publication Table'!E$7),
IF('Publication Table'!$C$5="Cancellations for other reasons",
SUMIFS(AllPublicationData!$J:$J,AllPublicationData!$A:$A,'Publication Table'!$B20,AllPublicationData!$B:$B,'Publication Table'!$C$4,AllPublicationData!$D:$D,'Publication Table'!E$7)))))))+
IF(AND($C$4="NHS Scotland",$C$5="Total Operations"),
SUMIFS(AllPublicationData!$E:$E,AllPublicationData!$A:$A,'Publication Table'!$B20,AllPublicationData!$B:$B,'Publication Table'!E$7),
IF(AND($C$4="NHS Scotland",$C$5="All Cancelled Operations"),
SUMIFS(AllPublicationData!$F:$F,AllPublicationData!$A:$A,'Publication Table'!$B20,AllPublicationData!$B:$B,'Publication Table'!E$7),
IF(AND($C$4="NHS Scotland",$C$5="Operations cancelled by patient"),
SUMIFS(AllPublicationData!$G:$G,AllPublicationData!$A:$A,'Publication Table'!$B20,AllPublicationData!$B:$B,'Publication Table'!E$7),
IF(AND($C$4="NHS Scotland",$C$5="Operations cancelled for clinical reasons"),
SUMIFS(AllPublicationData!$H:$H,AllPublicationData!$A:$A,'Publication Table'!$B20,AllPublicationData!$B:$B,'Publication Table'!E$7),
IF(AND($C$4="NHS Scotland",$C$5="Operations cancelled for non-clinical/capacity reasons"),
SUMIFS(AllPublicationData!$I:$I,AllPublicationData!$A:$A,'Publication Table'!$B20,AllPublicationData!$B:$B,'Publication Table'!E$7),
IF(AND($C$4="NHS Scotland",$C$5="Cancellations for other reasons"),
SUMIFS(AllPublicationData!$J:$J,AllPublicationData!$A:$A,'Publication Table'!$B20,AllPublicationData!$B:$B,'Publication Table'!E$7)))))))</f>
        <v>1373</v>
      </c>
      <c r="F20" s="90">
        <f>IF($C$5="Total Operations",
SUMIFS(AllPublicationData!$E:$E,AllPublicationData!$A:$A,'Publication Table'!$B20,AllPublicationData!$B:$B,'Publication Table'!$C$4,AllPublicationData!$D:$D,'Publication Table'!F$7),
IF('Publication Table'!$C$5="All Cancelled Operations",
SUMIFS(AllPublicationData!$F:$F,AllPublicationData!$A:$A,'Publication Table'!$B20,AllPublicationData!$B:$B,'Publication Table'!$C$4,AllPublicationData!$D:$D,'Publication Table'!F$7),
IF('Publication Table'!$C$5="Operations cancelled by patient",
SUMIFS(AllPublicationData!$G:$G,AllPublicationData!$A:$A,'Publication Table'!$B20,AllPublicationData!$B:$B,'Publication Table'!$C$4,AllPublicationData!$D:$D,'Publication Table'!F$7),
IF('Publication Table'!$C$5="Operations cancelled for clinical reasons",
SUMIFS(AllPublicationData!$H:$H,AllPublicationData!$A:$A,'Publication Table'!$B20,AllPublicationData!$B:$B,'Publication Table'!$C$4,AllPublicationData!$D:$D,'Publication Table'!F$7),
IF('Publication Table'!$C$5="Operations cancelled for non-clinical/capacity reasons",
SUMIFS(AllPublicationData!$I:$I,AllPublicationData!$A:$A,'Publication Table'!$B20,AllPublicationData!$B:$B,'Publication Table'!$C$4,AllPublicationData!$D:$D,'Publication Table'!F$7),
IF('Publication Table'!$C$5="Cancellations for other reasons",
SUMIFS(AllPublicationData!$J:$J,AllPublicationData!$A:$A,'Publication Table'!$B20,AllPublicationData!$B:$B,'Publication Table'!$C$4,AllPublicationData!$D:$D,'Publication Table'!F$7)))))))+
IF(AND($C$4="NHS Scotland",$C$5="Total Operations"),
SUMIFS(AllPublicationData!$E:$E,AllPublicationData!$A:$A,'Publication Table'!$B20,AllPublicationData!$B:$B,'Publication Table'!F$7),
IF(AND($C$4="NHS Scotland",$C$5="All Cancelled Operations"),
SUMIFS(AllPublicationData!$F:$F,AllPublicationData!$A:$A,'Publication Table'!$B20,AllPublicationData!$B:$B,'Publication Table'!F$7),
IF(AND($C$4="NHS Scotland",$C$5="Operations cancelled by patient"),
SUMIFS(AllPublicationData!$G:$G,AllPublicationData!$A:$A,'Publication Table'!$B20,AllPublicationData!$B:$B,'Publication Table'!F$7),
IF(AND($C$4="NHS Scotland",$C$5="Operations cancelled for clinical reasons"),
SUMIFS(AllPublicationData!$H:$H,AllPublicationData!$A:$A,'Publication Table'!$B20,AllPublicationData!$B:$B,'Publication Table'!F$7),
IF(AND($C$4="NHS Scotland",$C$5="Operations cancelled for non-clinical/capacity reasons"),
SUMIFS(AllPublicationData!$I:$I,AllPublicationData!$A:$A,'Publication Table'!$B20,AllPublicationData!$B:$B,'Publication Table'!F$7),
IF(AND($C$4="NHS Scotland",$C$5="Cancellations for other reasons"),
SUMIFS(AllPublicationData!$J:$J,AllPublicationData!$A:$A,'Publication Table'!$B20,AllPublicationData!$B:$B,'Publication Table'!F$7)))))))</f>
        <v>334</v>
      </c>
      <c r="G20" s="90">
        <f>IF($C$5="Total Operations",
SUMIFS(AllPublicationData!$E:$E,AllPublicationData!$A:$A,'Publication Table'!$B20,AllPublicationData!$B:$B,'Publication Table'!$C$4,AllPublicationData!$D:$D,'Publication Table'!G$7),
IF('Publication Table'!$C$5="All Cancelled Operations",
SUMIFS(AllPublicationData!$F:$F,AllPublicationData!$A:$A,'Publication Table'!$B20,AllPublicationData!$B:$B,'Publication Table'!$C$4,AllPublicationData!$D:$D,'Publication Table'!G$7),
IF('Publication Table'!$C$5="Operations cancelled by patient",
SUMIFS(AllPublicationData!$G:$G,AllPublicationData!$A:$A,'Publication Table'!$B20,AllPublicationData!$B:$B,'Publication Table'!$C$4,AllPublicationData!$D:$D,'Publication Table'!G$7),
IF('Publication Table'!$C$5="Operations cancelled for clinical reasons",
SUMIFS(AllPublicationData!$H:$H,AllPublicationData!$A:$A,'Publication Table'!$B20,AllPublicationData!$B:$B,'Publication Table'!$C$4,AllPublicationData!$D:$D,'Publication Table'!G$7),
IF('Publication Table'!$C$5="Operations cancelled for non-clinical/capacity reasons",
SUMIFS(AllPublicationData!$I:$I,AllPublicationData!$A:$A,'Publication Table'!$B20,AllPublicationData!$B:$B,'Publication Table'!$C$4,AllPublicationData!$D:$D,'Publication Table'!G$7),
IF('Publication Table'!$C$5="Cancellations for other reasons",
SUMIFS(AllPublicationData!$J:$J,AllPublicationData!$A:$A,'Publication Table'!$B20,AllPublicationData!$B:$B,'Publication Table'!$C$4,AllPublicationData!$D:$D,'Publication Table'!G$7)))))))+
IF(AND($C$4="NHS Scotland",$C$5="Total Operations"),
SUMIFS(AllPublicationData!$E:$E,AllPublicationData!$A:$A,'Publication Table'!$B20,AllPublicationData!$B:$B,'Publication Table'!G$7),
IF(AND($C$4="NHS Scotland",$C$5="All Cancelled Operations"),
SUMIFS(AllPublicationData!$F:$F,AllPublicationData!$A:$A,'Publication Table'!$B20,AllPublicationData!$B:$B,'Publication Table'!G$7),
IF(AND($C$4="NHS Scotland",$C$5="Operations cancelled by patient"),
SUMIFS(AllPublicationData!$G:$G,AllPublicationData!$A:$A,'Publication Table'!$B20,AllPublicationData!$B:$B,'Publication Table'!G$7),
IF(AND($C$4="NHS Scotland",$C$5="Operations cancelled for clinical reasons"),
SUMIFS(AllPublicationData!$H:$H,AllPublicationData!$A:$A,'Publication Table'!$B20,AllPublicationData!$B:$B,'Publication Table'!G$7),
IF(AND($C$4="NHS Scotland",$C$5="Operations cancelled for non-clinical/capacity reasons"),
SUMIFS(AllPublicationData!$I:$I,AllPublicationData!$A:$A,'Publication Table'!$B20,AllPublicationData!$B:$B,'Publication Table'!G$7),
IF(AND($C$4="NHS Scotland",$C$5="Cancellations for other reasons"),
SUMIFS(AllPublicationData!$J:$J,AllPublicationData!$A:$A,'Publication Table'!$B20,AllPublicationData!$B:$B,'Publication Table'!G$7)))))))</f>
        <v>1271</v>
      </c>
      <c r="H20" s="90">
        <f>IF($C$5="Total Operations",
SUMIFS(AllPublicationData!$E:$E,AllPublicationData!$A:$A,'Publication Table'!$B20,AllPublicationData!$B:$B,'Publication Table'!$C$4,AllPublicationData!$D:$D,'Publication Table'!H$7),
IF('Publication Table'!$C$5="All Cancelled Operations",
SUMIFS(AllPublicationData!$F:$F,AllPublicationData!$A:$A,'Publication Table'!$B20,AllPublicationData!$B:$B,'Publication Table'!$C$4,AllPublicationData!$D:$D,'Publication Table'!H$7),
IF('Publication Table'!$C$5="Operations cancelled by patient",
SUMIFS(AllPublicationData!$G:$G,AllPublicationData!$A:$A,'Publication Table'!$B20,AllPublicationData!$B:$B,'Publication Table'!$C$4,AllPublicationData!$D:$D,'Publication Table'!H$7),
IF('Publication Table'!$C$5="Operations cancelled for clinical reasons",
SUMIFS(AllPublicationData!$H:$H,AllPublicationData!$A:$A,'Publication Table'!$B20,AllPublicationData!$B:$B,'Publication Table'!$C$4,AllPublicationData!$D:$D,'Publication Table'!H$7),
IF('Publication Table'!$C$5="Operations cancelled for non-clinical/capacity reasons",
SUMIFS(AllPublicationData!$I:$I,AllPublicationData!$A:$A,'Publication Table'!$B20,AllPublicationData!$B:$B,'Publication Table'!$C$4,AllPublicationData!$D:$D,'Publication Table'!H$7),
IF('Publication Table'!$C$5="Cancellations for other reasons",
SUMIFS(AllPublicationData!$J:$J,AllPublicationData!$A:$A,'Publication Table'!$B20,AllPublicationData!$B:$B,'Publication Table'!$C$4,AllPublicationData!$D:$D,'Publication Table'!H$7)))))))+
IF(AND($C$4="NHS Scotland",$C$5="Total Operations"),
SUMIFS(AllPublicationData!$E:$E,AllPublicationData!$A:$A,'Publication Table'!$B20,AllPublicationData!$B:$B,'Publication Table'!H$7),
IF(AND($C$4="NHS Scotland",$C$5="All Cancelled Operations"),
SUMIFS(AllPublicationData!$F:$F,AllPublicationData!$A:$A,'Publication Table'!$B20,AllPublicationData!$B:$B,'Publication Table'!H$7),
IF(AND($C$4="NHS Scotland",$C$5="Operations cancelled by patient"),
SUMIFS(AllPublicationData!$G:$G,AllPublicationData!$A:$A,'Publication Table'!$B20,AllPublicationData!$B:$B,'Publication Table'!H$7),
IF(AND($C$4="NHS Scotland",$C$5="Operations cancelled for clinical reasons"),
SUMIFS(AllPublicationData!$H:$H,AllPublicationData!$A:$A,'Publication Table'!$B20,AllPublicationData!$B:$B,'Publication Table'!H$7),
IF(AND($C$4="NHS Scotland",$C$5="Operations cancelled for non-clinical/capacity reasons"),
SUMIFS(AllPublicationData!$I:$I,AllPublicationData!$A:$A,'Publication Table'!$B20,AllPublicationData!$B:$B,'Publication Table'!H$7),
IF(AND($C$4="NHS Scotland",$C$5="Cancellations for other reasons"),
SUMIFS(AllPublicationData!$J:$J,AllPublicationData!$A:$A,'Publication Table'!$B20,AllPublicationData!$B:$B,'Publication Table'!H$7)))))))</f>
        <v>1308</v>
      </c>
      <c r="I20" s="90">
        <f>IF($C$5="Total Operations",
SUMIFS(AllPublicationData!$E:$E,AllPublicationData!$A:$A,'Publication Table'!$B20,AllPublicationData!$B:$B,'Publication Table'!$C$4,AllPublicationData!$D:$D,'Publication Table'!I$7),
IF('Publication Table'!$C$5="All Cancelled Operations",
SUMIFS(AllPublicationData!$F:$F,AllPublicationData!$A:$A,'Publication Table'!$B20,AllPublicationData!$B:$B,'Publication Table'!$C$4,AllPublicationData!$D:$D,'Publication Table'!I$7),
IF('Publication Table'!$C$5="Operations cancelled by patient",
SUMIFS(AllPublicationData!$G:$G,AllPublicationData!$A:$A,'Publication Table'!$B20,AllPublicationData!$B:$B,'Publication Table'!$C$4,AllPublicationData!$D:$D,'Publication Table'!I$7),
IF('Publication Table'!$C$5="Operations cancelled for clinical reasons",
SUMIFS(AllPublicationData!$H:$H,AllPublicationData!$A:$A,'Publication Table'!$B20,AllPublicationData!$B:$B,'Publication Table'!$C$4,AllPublicationData!$D:$D,'Publication Table'!I$7),
IF('Publication Table'!$C$5="Operations cancelled for non-clinical/capacity reasons",
SUMIFS(AllPublicationData!$I:$I,AllPublicationData!$A:$A,'Publication Table'!$B20,AllPublicationData!$B:$B,'Publication Table'!$C$4,AllPublicationData!$D:$D,'Publication Table'!I$7),
IF('Publication Table'!$C$5="Cancellations for other reasons",
SUMIFS(AllPublicationData!$J:$J,AllPublicationData!$A:$A,'Publication Table'!$B20,AllPublicationData!$B:$B,'Publication Table'!$C$4,AllPublicationData!$D:$D,'Publication Table'!I$7)))))))+
IF(AND($C$4="NHS Scotland",$C$5="Total Operations"),
SUMIFS(AllPublicationData!$E:$E,AllPublicationData!$A:$A,'Publication Table'!$B20,AllPublicationData!$B:$B,'Publication Table'!I$7),
IF(AND($C$4="NHS Scotland",$C$5="All Cancelled Operations"),
SUMIFS(AllPublicationData!$F:$F,AllPublicationData!$A:$A,'Publication Table'!$B20,AllPublicationData!$B:$B,'Publication Table'!I$7),
IF(AND($C$4="NHS Scotland",$C$5="Operations cancelled by patient"),
SUMIFS(AllPublicationData!$G:$G,AllPublicationData!$A:$A,'Publication Table'!$B20,AllPublicationData!$B:$B,'Publication Table'!I$7),
IF(AND($C$4="NHS Scotland",$C$5="Operations cancelled for clinical reasons"),
SUMIFS(AllPublicationData!$H:$H,AllPublicationData!$A:$A,'Publication Table'!$B20,AllPublicationData!$B:$B,'Publication Table'!I$7),
IF(AND($C$4="NHS Scotland",$C$5="Operations cancelled for non-clinical/capacity reasons"),
SUMIFS(AllPublicationData!$I:$I,AllPublicationData!$A:$A,'Publication Table'!$B20,AllPublicationData!$B:$B,'Publication Table'!I$7),
IF(AND($C$4="NHS Scotland",$C$5="Cancellations for other reasons"),
SUMIFS(AllPublicationData!$J:$J,AllPublicationData!$A:$A,'Publication Table'!$B20,AllPublicationData!$B:$B,'Publication Table'!I$7)))))))</f>
        <v>982</v>
      </c>
      <c r="J20" s="90">
        <f>IF($C$5="Total Operations",
SUMIFS(AllPublicationData!$E:$E,AllPublicationData!$A:$A,'Publication Table'!$B20,AllPublicationData!$B:$B,'Publication Table'!$C$4,AllPublicationData!$D:$D,'Publication Table'!J$7),
IF('Publication Table'!$C$5="All Cancelled Operations",
SUMIFS(AllPublicationData!$F:$F,AllPublicationData!$A:$A,'Publication Table'!$B20,AllPublicationData!$B:$B,'Publication Table'!$C$4,AllPublicationData!$D:$D,'Publication Table'!J$7),
IF('Publication Table'!$C$5="Operations cancelled by patient",
SUMIFS(AllPublicationData!$G:$G,AllPublicationData!$A:$A,'Publication Table'!$B20,AllPublicationData!$B:$B,'Publication Table'!$C$4,AllPublicationData!$D:$D,'Publication Table'!J$7),
IF('Publication Table'!$C$5="Operations cancelled for clinical reasons",
SUMIFS(AllPublicationData!$H:$H,AllPublicationData!$A:$A,'Publication Table'!$B20,AllPublicationData!$B:$B,'Publication Table'!$C$4,AllPublicationData!$D:$D,'Publication Table'!J$7),
IF('Publication Table'!$C$5="Operations cancelled for non-clinical/capacity reasons",
SUMIFS(AllPublicationData!$I:$I,AllPublicationData!$A:$A,'Publication Table'!$B20,AllPublicationData!$B:$B,'Publication Table'!$C$4,AllPublicationData!$D:$D,'Publication Table'!J$7),
IF('Publication Table'!$C$5="Cancellations for other reasons",
SUMIFS(AllPublicationData!$J:$J,AllPublicationData!$A:$A,'Publication Table'!$B20,AllPublicationData!$B:$B,'Publication Table'!$C$4,AllPublicationData!$D:$D,'Publication Table'!J$7)))))))+
IF(AND($C$4="NHS Scotland",$C$5="Total Operations"),
SUMIFS(AllPublicationData!$E:$E,AllPublicationData!$A:$A,'Publication Table'!$B20,AllPublicationData!$B:$B,'Publication Table'!J$7),
IF(AND($C$4="NHS Scotland",$C$5="All Cancelled Operations"),
SUMIFS(AllPublicationData!$F:$F,AllPublicationData!$A:$A,'Publication Table'!$B20,AllPublicationData!$B:$B,'Publication Table'!J$7),
IF(AND($C$4="NHS Scotland",$C$5="Operations cancelled by patient"),
SUMIFS(AllPublicationData!$G:$G,AllPublicationData!$A:$A,'Publication Table'!$B20,AllPublicationData!$B:$B,'Publication Table'!J$7),
IF(AND($C$4="NHS Scotland",$C$5="Operations cancelled for clinical reasons"),
SUMIFS(AllPublicationData!$H:$H,AllPublicationData!$A:$A,'Publication Table'!$B20,AllPublicationData!$B:$B,'Publication Table'!J$7),
IF(AND($C$4="NHS Scotland",$C$5="Operations cancelled for non-clinical/capacity reasons"),
SUMIFS(AllPublicationData!$I:$I,AllPublicationData!$A:$A,'Publication Table'!$B20,AllPublicationData!$B:$B,'Publication Table'!J$7),
IF(AND($C$4="NHS Scotland",$C$5="Cancellations for other reasons"),
SUMIFS(AllPublicationData!$J:$J,AllPublicationData!$A:$A,'Publication Table'!$B20,AllPublicationData!$B:$B,'Publication Table'!J$7)))))))</f>
        <v>2270</v>
      </c>
      <c r="K20" s="90">
        <f>IF($C$5="Total Operations",
SUMIFS(AllPublicationData!$E:$E,AllPublicationData!$A:$A,'Publication Table'!$B20,AllPublicationData!$B:$B,'Publication Table'!$C$4,AllPublicationData!$D:$D,'Publication Table'!K$7),
IF('Publication Table'!$C$5="All Cancelled Operations",
SUMIFS(AllPublicationData!$F:$F,AllPublicationData!$A:$A,'Publication Table'!$B20,AllPublicationData!$B:$B,'Publication Table'!$C$4,AllPublicationData!$D:$D,'Publication Table'!K$7),
IF('Publication Table'!$C$5="Operations cancelled by patient",
SUMIFS(AllPublicationData!$G:$G,AllPublicationData!$A:$A,'Publication Table'!$B20,AllPublicationData!$B:$B,'Publication Table'!$C$4,AllPublicationData!$D:$D,'Publication Table'!K$7),
IF('Publication Table'!$C$5="Operations cancelled for clinical reasons",
SUMIFS(AllPublicationData!$H:$H,AllPublicationData!$A:$A,'Publication Table'!$B20,AllPublicationData!$B:$B,'Publication Table'!$C$4,AllPublicationData!$D:$D,'Publication Table'!K$7),
IF('Publication Table'!$C$5="Operations cancelled for non-clinical/capacity reasons",
SUMIFS(AllPublicationData!$I:$I,AllPublicationData!$A:$A,'Publication Table'!$B20,AllPublicationData!$B:$B,'Publication Table'!$C$4,AllPublicationData!$D:$D,'Publication Table'!K$7),
IF('Publication Table'!$C$5="Cancellations for other reasons",
SUMIFS(AllPublicationData!$J:$J,AllPublicationData!$A:$A,'Publication Table'!$B20,AllPublicationData!$B:$B,'Publication Table'!$C$4,AllPublicationData!$D:$D,'Publication Table'!K$7)))))))+
IF(AND($C$4="NHS Scotland",$C$5="Total Operations"),
SUMIFS(AllPublicationData!$E:$E,AllPublicationData!$A:$A,'Publication Table'!$B20,AllPublicationData!$B:$B,'Publication Table'!K$7),
IF(AND($C$4="NHS Scotland",$C$5="All Cancelled Operations"),
SUMIFS(AllPublicationData!$F:$F,AllPublicationData!$A:$A,'Publication Table'!$B20,AllPublicationData!$B:$B,'Publication Table'!K$7),
IF(AND($C$4="NHS Scotland",$C$5="Operations cancelled by patient"),
SUMIFS(AllPublicationData!$G:$G,AllPublicationData!$A:$A,'Publication Table'!$B20,AllPublicationData!$B:$B,'Publication Table'!K$7),
IF(AND($C$4="NHS Scotland",$C$5="Operations cancelled for clinical reasons"),
SUMIFS(AllPublicationData!$H:$H,AllPublicationData!$A:$A,'Publication Table'!$B20,AllPublicationData!$B:$B,'Publication Table'!K$7),
IF(AND($C$4="NHS Scotland",$C$5="Operations cancelled for non-clinical/capacity reasons"),
SUMIFS(AllPublicationData!$I:$I,AllPublicationData!$A:$A,'Publication Table'!$B20,AllPublicationData!$B:$B,'Publication Table'!K$7),
IF(AND($C$4="NHS Scotland",$C$5="Cancellations for other reasons"),
SUMIFS(AllPublicationData!$J:$J,AllPublicationData!$A:$A,'Publication Table'!$B20,AllPublicationData!$B:$B,'Publication Table'!K$7)))))))</f>
        <v>5160</v>
      </c>
      <c r="L20" s="90">
        <f>IF($C$5="Total Operations",
SUMIFS(AllPublicationData!$E:$E,AllPublicationData!$A:$A,'Publication Table'!$B20,AllPublicationData!$B:$B,'Publication Table'!$C$4,AllPublicationData!$D:$D,'Publication Table'!L$7),
IF('Publication Table'!$C$5="All Cancelled Operations",
SUMIFS(AllPublicationData!$F:$F,AllPublicationData!$A:$A,'Publication Table'!$B20,AllPublicationData!$B:$B,'Publication Table'!$C$4,AllPublicationData!$D:$D,'Publication Table'!L$7),
IF('Publication Table'!$C$5="Operations cancelled by patient",
SUMIFS(AllPublicationData!$G:$G,AllPublicationData!$A:$A,'Publication Table'!$B20,AllPublicationData!$B:$B,'Publication Table'!$C$4,AllPublicationData!$D:$D,'Publication Table'!L$7),
IF('Publication Table'!$C$5="Operations cancelled for clinical reasons",
SUMIFS(AllPublicationData!$H:$H,AllPublicationData!$A:$A,'Publication Table'!$B20,AllPublicationData!$B:$B,'Publication Table'!$C$4,AllPublicationData!$D:$D,'Publication Table'!L$7),
IF('Publication Table'!$C$5="Operations cancelled for non-clinical/capacity reasons",
SUMIFS(AllPublicationData!$I:$I,AllPublicationData!$A:$A,'Publication Table'!$B20,AllPublicationData!$B:$B,'Publication Table'!$C$4,AllPublicationData!$D:$D,'Publication Table'!L$7),
IF('Publication Table'!$C$5="Cancellations for other reasons",
SUMIFS(AllPublicationData!$J:$J,AllPublicationData!$A:$A,'Publication Table'!$B20,AllPublicationData!$B:$B,'Publication Table'!$C$4,AllPublicationData!$D:$D,'Publication Table'!L$7)))))))+
IF(AND($C$4="NHS Scotland",$C$5="Total Operations"),
SUMIFS(AllPublicationData!$E:$E,AllPublicationData!$A:$A,'Publication Table'!$B20,AllPublicationData!$B:$B,'Publication Table'!L$7),
IF(AND($C$4="NHS Scotland",$C$5="All Cancelled Operations"),
SUMIFS(AllPublicationData!$F:$F,AllPublicationData!$A:$A,'Publication Table'!$B20,AllPublicationData!$B:$B,'Publication Table'!L$7),
IF(AND($C$4="NHS Scotland",$C$5="Operations cancelled by patient"),
SUMIFS(AllPublicationData!$G:$G,AllPublicationData!$A:$A,'Publication Table'!$B20,AllPublicationData!$B:$B,'Publication Table'!L$7),
IF(AND($C$4="NHS Scotland",$C$5="Operations cancelled for clinical reasons"),
SUMIFS(AllPublicationData!$H:$H,AllPublicationData!$A:$A,'Publication Table'!$B20,AllPublicationData!$B:$B,'Publication Table'!L$7),
IF(AND($C$4="NHS Scotland",$C$5="Operations cancelled for non-clinical/capacity reasons"),
SUMIFS(AllPublicationData!$I:$I,AllPublicationData!$A:$A,'Publication Table'!$B20,AllPublicationData!$B:$B,'Publication Table'!L$7),
IF(AND($C$4="NHS Scotland",$C$5="Cancellations for other reasons"),
SUMIFS(AllPublicationData!$J:$J,AllPublicationData!$A:$A,'Publication Table'!$B20,AllPublicationData!$B:$B,'Publication Table'!L$7)))))))</f>
        <v>1228</v>
      </c>
      <c r="M20" s="90">
        <f>IF($C$5="Total Operations",
SUMIFS(AllPublicationData!$E:$E,AllPublicationData!$A:$A,'Publication Table'!$B20,AllPublicationData!$B:$B,'Publication Table'!$C$4,AllPublicationData!$D:$D,'Publication Table'!M$7),
IF('Publication Table'!$C$5="All Cancelled Operations",
SUMIFS(AllPublicationData!$F:$F,AllPublicationData!$A:$A,'Publication Table'!$B20,AllPublicationData!$B:$B,'Publication Table'!$C$4,AllPublicationData!$D:$D,'Publication Table'!M$7),
IF('Publication Table'!$C$5="Operations cancelled by patient",
SUMIFS(AllPublicationData!$G:$G,AllPublicationData!$A:$A,'Publication Table'!$B20,AllPublicationData!$B:$B,'Publication Table'!$C$4,AllPublicationData!$D:$D,'Publication Table'!M$7),
IF('Publication Table'!$C$5="Operations cancelled for clinical reasons",
SUMIFS(AllPublicationData!$G:$G,AllPublicationData!$A:$A,'Publication Table'!$B20,AllPublicationData!$B:$B,'Publication Table'!$C$4,AllPublicationData!$D:$D,'Publication Table'!M$7),
IF('Publication Table'!$C$5="Operations cancelled for non-clinical/capacity reasons",
SUMIFS(AllPublicationData!$G:$G,AllPublicationData!$A:$A,'Publication Table'!$B20,AllPublicationData!$B:$B,'Publication Table'!$C$4,AllPublicationData!$D:$D,'Publication Table'!M$7),
IF('Publication Table'!$C$5="Cancellations for other reasons",
SUMIFS(AllPublicationData!$G:$G,AllPublicationData!$A:$A,'Publication Table'!$B20,AllPublicationData!$B:$B,'Publication Table'!$C$4,AllPublicationData!$D:$D,'Publication Table'!M$7)))))))+
IF(AND($C$4="NHS Scotland",$C$5="Total Operations"),
SUMIFS(AllPublicationData!$E:$E,AllPublicationData!$A:$A,'Publication Table'!$B20,AllPublicationData!$B:$B,'Publication Table'!M$7),
IF(AND($C$4="NHS Scotland",$C$5="All Cancelled Operations"),
SUMIFS(AllPublicationData!$F:$F,AllPublicationData!$A:$A,'Publication Table'!$B20,AllPublicationData!$B:$B,'Publication Table'!M$7),
IF(AND($C$4="NHS Scotland",$C$5="Operations cancelled by patient"),
SUMIFS(AllPublicationData!$G:$G,AllPublicationData!$A:$A,'Publication Table'!$B20,AllPublicationData!$B:$B,'Publication Table'!M$7),
IF(AND($C$4="NHS Scotland",$C$5="Operations cancelled for clinical reasons"),
SUMIFS(AllPublicationData!$H:$H,AllPublicationData!$A:$A,'Publication Table'!$B20,AllPublicationData!$B:$B,'Publication Table'!M$7),
IF(AND($C$4="NHS Scotland",$C$5="Operations cancelled for non-clinical/capacity reasons"),
SUMIFS(AllPublicationData!$I:$I,AllPublicationData!$A:$A,'Publication Table'!$B20,AllPublicationData!$B:$B,'Publication Table'!M$7),
IF(AND($C$4="NHS Scotland",$C$5="Cancellations for other reasons"),
SUMIFS(AllPublicationData!$J:$J,AllPublicationData!$A:$A,'Publication Table'!$B20,AllPublicationData!$B:$B,'Publication Table'!M$7)))))))</f>
        <v>1761</v>
      </c>
      <c r="N20" s="90">
        <f>IF($C$5="Total Operations",
SUMIFS(AllPublicationData!$E:$E,AllPublicationData!$A:$A,'Publication Table'!$B20,AllPublicationData!$B:$B,'Publication Table'!$C$4,AllPublicationData!$D:$D,'Publication Table'!N$7),
IF('Publication Table'!$C$5="All Cancelled Operations",
SUMIFS(AllPublicationData!$F:$F,AllPublicationData!$A:$A,'Publication Table'!$B20,AllPublicationData!$B:$B,'Publication Table'!$C$4,AllPublicationData!$D:$D,'Publication Table'!N$7),
IF('Publication Table'!$C$5="Operations cancelled by patient",
SUMIFS(AllPublicationData!$G:$G,AllPublicationData!$A:$A,'Publication Table'!$B20,AllPublicationData!$B:$B,'Publication Table'!$C$4,AllPublicationData!$D:$D,'Publication Table'!N$7),
IF('Publication Table'!$C$5="Operations cancelled for clinical reasons",
SUMIFS(AllPublicationData!$G:$G,AllPublicationData!$A:$A,'Publication Table'!$B20,AllPublicationData!$B:$B,'Publication Table'!$C$4,AllPublicationData!$D:$D,'Publication Table'!N$7),
IF('Publication Table'!$C$5="Operations cancelled for non-clinical/capacity reasons",
SUMIFS(AllPublicationData!$G:$G,AllPublicationData!$A:$A,'Publication Table'!$B20,AllPublicationData!$B:$B,'Publication Table'!$C$4,AllPublicationData!$D:$D,'Publication Table'!N$7),
IF('Publication Table'!$C$5="Cancellations for other reasons",
SUMIFS(AllPublicationData!$G:$G,AllPublicationData!$A:$A,'Publication Table'!$B20,AllPublicationData!$B:$B,'Publication Table'!$C$4,AllPublicationData!$D:$D,'Publication Table'!N$7)))))))+
IF(AND($C$4="NHS Scotland",$C$5="Total Operations"),
SUMIFS(AllPublicationData!$E:$E,AllPublicationData!$A:$A,'Publication Table'!$B20,AllPublicationData!$B:$B,'Publication Table'!N$7),
IF(AND($C$4="NHS Scotland",$C$5="All Cancelled Operations"),
SUMIFS(AllPublicationData!$F:$F,AllPublicationData!$A:$A,'Publication Table'!$B20,AllPublicationData!$B:$B,'Publication Table'!N$7),
IF(AND($C$4="NHS Scotland",$C$5="Operations cancelled by patient"),
SUMIFS(AllPublicationData!$G:$G,AllPublicationData!$A:$A,'Publication Table'!$B20,AllPublicationData!$B:$B,'Publication Table'!N$7),
IF(AND($C$4="NHS Scotland",$C$5="Operations cancelled for clinical reasons"),
SUMIFS(AllPublicationData!$H:$H,AllPublicationData!$A:$A,'Publication Table'!$B20,AllPublicationData!$B:$B,'Publication Table'!N$7),
IF(AND($C$4="NHS Scotland",$C$5="Operations cancelled for non-clinical/capacity reasons"),
SUMIFS(AllPublicationData!$I:$I,AllPublicationData!$A:$A,'Publication Table'!$B20,AllPublicationData!$B:$B,'Publication Table'!N$7),
IF(AND($C$4="NHS Scotland",$C$5="Cancellations for other reasons"),
SUMIFS(AllPublicationData!$J:$J,AllPublicationData!$A:$A,'Publication Table'!$B20,AllPublicationData!$B:$B,'Publication Table'!N$7)))))))</f>
        <v>3786</v>
      </c>
      <c r="O20" s="90">
        <f>IF($C$5="Total Operations",
SUMIFS(AllPublicationData!$E:$E,AllPublicationData!$A:$A,'Publication Table'!$B20,AllPublicationData!$B:$B,'Publication Table'!$C$4,AllPublicationData!$D:$D,'Publication Table'!O$7),
IF('Publication Table'!$C$5="All Cancelled Operations",
SUMIFS(AllPublicationData!$F:$F,AllPublicationData!$A:$A,'Publication Table'!$B20,AllPublicationData!$B:$B,'Publication Table'!$C$4,AllPublicationData!$D:$D,'Publication Table'!O$7),
IF('Publication Table'!$C$5="Operations cancelled by patient",
SUMIFS(AllPublicationData!$G:$G,AllPublicationData!$A:$A,'Publication Table'!$B20,AllPublicationData!$B:$B,'Publication Table'!$C$4,AllPublicationData!$D:$D,'Publication Table'!O$7),
IF('Publication Table'!$C$5="Operations cancelled for clinical reasons",
SUMIFS(AllPublicationData!$G:$G,AllPublicationData!$A:$A,'Publication Table'!$B20,AllPublicationData!$B:$B,'Publication Table'!$C$4,AllPublicationData!$D:$D,'Publication Table'!O$7),
IF('Publication Table'!$C$5="Operations cancelled for non-clinical/capacity reasons",
SUMIFS(AllPublicationData!$G:$G,AllPublicationData!$A:$A,'Publication Table'!$B20,AllPublicationData!$B:$B,'Publication Table'!$C$4,AllPublicationData!$D:$D,'Publication Table'!O$7),
IF('Publication Table'!$C$5="Cancellations for other reasons",
SUMIFS(AllPublicationData!$G:$G,AllPublicationData!$A:$A,'Publication Table'!$B20,AllPublicationData!$B:$B,'Publication Table'!$C$4,AllPublicationData!$D:$D,'Publication Table'!O$7)))))))+
IF(AND($C$4="NHS Scotland",$C$5="Total Operations"),
SUMIFS(AllPublicationData!$E:$E,AllPublicationData!$A:$A,'Publication Table'!$B20,AllPublicationData!$B:$B,'Publication Table'!O$7),
IF(AND($C$4="NHS Scotland",$C$5="All Cancelled Operations"),
SUMIFS(AllPublicationData!$F:$F,AllPublicationData!$A:$A,'Publication Table'!$B20,AllPublicationData!$B:$B,'Publication Table'!O$7),
IF(AND($C$4="NHS Scotland",$C$5="Operations cancelled by patient"),
SUMIFS(AllPublicationData!$G:$G,AllPublicationData!$A:$A,'Publication Table'!$B20,AllPublicationData!$B:$B,'Publication Table'!O$7),
IF(AND($C$4="NHS Scotland",$C$5="Operations cancelled for clinical reasons"),
SUMIFS(AllPublicationData!$H:$H,AllPublicationData!$A:$A,'Publication Table'!$B20,AllPublicationData!$B:$B,'Publication Table'!O$7),
IF(AND($C$4="NHS Scotland",$C$5="Operations cancelled for non-clinical/capacity reasons"),
SUMIFS(AllPublicationData!$I:$I,AllPublicationData!$A:$A,'Publication Table'!$B20,AllPublicationData!$B:$B,'Publication Table'!O$7),
IF(AND($C$4="NHS Scotland",$C$5="Cancellations for other reasons"),
SUMIFS(AllPublicationData!$J:$J,AllPublicationData!$A:$A,'Publication Table'!$B20,AllPublicationData!$B:$B,'Publication Table'!O$7)))))))</f>
        <v>248</v>
      </c>
      <c r="P20" s="90">
        <f>IF($C$5="Total Operations",
SUMIFS(AllPublicationData!$E:$E,AllPublicationData!$A:$A,'Publication Table'!$B20,AllPublicationData!$B:$B,'Publication Table'!$C$4,AllPublicationData!$D:$D,'Publication Table'!P$7),
IF('Publication Table'!$C$5="All Cancelled Operations",
SUMIFS(AllPublicationData!$F:$F,AllPublicationData!$A:$A,'Publication Table'!$B20,AllPublicationData!$B:$B,'Publication Table'!$C$4,AllPublicationData!$D:$D,'Publication Table'!P$7),
IF('Publication Table'!$C$5="Operations cancelled by patient",
SUMIFS(AllPublicationData!$G:$G,AllPublicationData!$A:$A,'Publication Table'!$B20,AllPublicationData!$B:$B,'Publication Table'!$C$4,AllPublicationData!$D:$D,'Publication Table'!P$7),
IF('Publication Table'!$C$5="Operations cancelled for clinical reasons",
SUMIFS(AllPublicationData!$G:$G,AllPublicationData!$A:$A,'Publication Table'!$B20,AllPublicationData!$B:$B,'Publication Table'!$C$4,AllPublicationData!$D:$D,'Publication Table'!P$7),
IF('Publication Table'!$C$5="Operations cancelled for non-clinical/capacity reasons",
SUMIFS(AllPublicationData!$G:$G,AllPublicationData!$A:$A,'Publication Table'!$B20,AllPublicationData!$B:$B,'Publication Table'!$C$4,AllPublicationData!$D:$D,'Publication Table'!P$7),
IF('Publication Table'!$C$5="Cancellations for other reasons",
SUMIFS(AllPublicationData!$G:$G,AllPublicationData!$A:$A,'Publication Table'!$B20,AllPublicationData!$B:$B,'Publication Table'!$C$4,AllPublicationData!$D:$D,'Publication Table'!P$7)))))))+
IF(AND($C$4="NHS Scotland",$C$5="Total Operations"),
SUMIFS(AllPublicationData!$E:$E,AllPublicationData!$A:$A,'Publication Table'!$B20,AllPublicationData!$B:$B,'Publication Table'!P$7),
IF(AND($C$4="NHS Scotland",$C$5="All Cancelled Operations"),
SUMIFS(AllPublicationData!$F:$F,AllPublicationData!$A:$A,'Publication Table'!$B20,AllPublicationData!$B:$B,'Publication Table'!P$7),
IF(AND($C$4="NHS Scotland",$C$5="Operations cancelled by patient"),
SUMIFS(AllPublicationData!$G:$G,AllPublicationData!$A:$A,'Publication Table'!$B20,AllPublicationData!$B:$B,'Publication Table'!P$7),
IF(AND($C$4="NHS Scotland",$C$5="Operations cancelled for clinical reasons"),
SUMIFS(AllPublicationData!$H:$H,AllPublicationData!$A:$A,'Publication Table'!$B20,AllPublicationData!$B:$B,'Publication Table'!P$7),
IF(AND($C$4="NHS Scotland",$C$5="Operations cancelled for non-clinical/capacity reasons"),
SUMIFS(AllPublicationData!$I:$I,AllPublicationData!$A:$A,'Publication Table'!$B20,AllPublicationData!$B:$B,'Publication Table'!P$7),
IF(AND($C$4="NHS Scotland",$C$5="Cancellations for other reasons"),
SUMIFS(AllPublicationData!$J:$J,AllPublicationData!$A:$A,'Publication Table'!$B20,AllPublicationData!$B:$B,'Publication Table'!P$7)))))))</f>
        <v>191</v>
      </c>
      <c r="Q20" s="90">
        <f>IF($C$5="Total Operations",
SUMIFS(AllPublicationData!$E:$E,AllPublicationData!$A:$A,'Publication Table'!$B20,AllPublicationData!$B:$B,'Publication Table'!$C$4,AllPublicationData!$D:$D,'Publication Table'!Q$7),
IF('Publication Table'!$C$5="All Cancelled Operations",
SUMIFS(AllPublicationData!$F:$F,AllPublicationData!$A:$A,'Publication Table'!$B20,AllPublicationData!$B:$B,'Publication Table'!$C$4,AllPublicationData!$D:$D,'Publication Table'!Q$7),
IF('Publication Table'!$C$5="Operations cancelled by patient",
SUMIFS(AllPublicationData!$G:$G,AllPublicationData!$A:$A,'Publication Table'!$B20,AllPublicationData!$B:$B,'Publication Table'!$C$4,AllPublicationData!$D:$D,'Publication Table'!Q$7),
IF('Publication Table'!$C$5="Operations cancelled for clinical reasons",
SUMIFS(AllPublicationData!$G:$G,AllPublicationData!$A:$A,'Publication Table'!$B20,AllPublicationData!$B:$B,'Publication Table'!$C$4,AllPublicationData!$D:$D,'Publication Table'!Q$7),
IF('Publication Table'!$C$5="Operations cancelled for non-clinical/capacity reasons",
SUMIFS(AllPublicationData!$G:$G,AllPublicationData!$A:$A,'Publication Table'!$B20,AllPublicationData!$B:$B,'Publication Table'!$C$4,AllPublicationData!$D:$D,'Publication Table'!Q$7),
IF('Publication Table'!$C$5="Cancellations for other reasons",
SUMIFS(AllPublicationData!$G:$G,AllPublicationData!$A:$A,'Publication Table'!$B20,AllPublicationData!$B:$B,'Publication Table'!$C$4,AllPublicationData!$D:$D,'Publication Table'!Q$7)))))))+
IF(AND($C$4="NHS Scotland",$C$5="Total Operations"),
SUMIFS(AllPublicationData!$E:$E,AllPublicationData!$A:$A,'Publication Table'!$B20,AllPublicationData!$B:$B,'Publication Table'!Q$7),
IF(AND($C$4="NHS Scotland",$C$5="All Cancelled Operations"),
SUMIFS(AllPublicationData!$F:$F,AllPublicationData!$A:$A,'Publication Table'!$B20,AllPublicationData!$B:$B,'Publication Table'!Q$7),
IF(AND($C$4="NHS Scotland",$C$5="Operations cancelled by patient"),
SUMIFS(AllPublicationData!$G:$G,AllPublicationData!$A:$A,'Publication Table'!$B20,AllPublicationData!$B:$B,'Publication Table'!Q$7),
IF(AND($C$4="NHS Scotland",$C$5="Operations cancelled for clinical reasons"),
SUMIFS(AllPublicationData!$H:$H,AllPublicationData!$A:$A,'Publication Table'!$B20,AllPublicationData!$B:$B,'Publication Table'!Q$7),
IF(AND($C$4="NHS Scotland",$C$5="Operations cancelled for non-clinical/capacity reasons"),
SUMIFS(AllPublicationData!$I:$I,AllPublicationData!$A:$A,'Publication Table'!$B20,AllPublicationData!$B:$B,'Publication Table'!Q$7),
IF(AND($C$4="NHS Scotland",$C$5="Cancellations for other reasons"),
SUMIFS(AllPublicationData!$J:$J,AllPublicationData!$A:$A,'Publication Table'!$B20,AllPublicationData!$B:$B,'Publication Table'!Q$7)))))))</f>
        <v>1880</v>
      </c>
      <c r="R20" s="90">
        <f>IF($C$5="Total Operations",
SUMIFS(AllPublicationData!$E:$E,AllPublicationData!$A:$A,'Publication Table'!$B20,AllPublicationData!$B:$B,'Publication Table'!$C$4,AllPublicationData!$D:$D,'Publication Table'!R$7),
IF('Publication Table'!$C$5="All Cancelled Operations",
SUMIFS(AllPublicationData!$F:$F,AllPublicationData!$A:$A,'Publication Table'!$B20,AllPublicationData!$B:$B,'Publication Table'!$C$4,AllPublicationData!$D:$D,'Publication Table'!R$7),
IF('Publication Table'!$C$5="Operations cancelled by patient",
SUMIFS(AllPublicationData!$G:$G,AllPublicationData!$A:$A,'Publication Table'!$B20,AllPublicationData!$B:$B,'Publication Table'!$C$4,AllPublicationData!$D:$D,'Publication Table'!R$7),
IF('Publication Table'!$C$5="Operations cancelled for clinical reasons",
SUMIFS(AllPublicationData!$G:$G,AllPublicationData!$A:$A,'Publication Table'!$B20,AllPublicationData!$B:$B,'Publication Table'!$C$4,AllPublicationData!$D:$D,'Publication Table'!R$7),
IF('Publication Table'!$C$5="Operations cancelled for non-clinical/capacity reasons",
SUMIFS(AllPublicationData!$G:$G,AllPublicationData!$A:$A,'Publication Table'!$B20,AllPublicationData!$B:$B,'Publication Table'!$C$4,AllPublicationData!$D:$D,'Publication Table'!R$7),
IF('Publication Table'!$C$5="Cancellations for other reasons",
SUMIFS(AllPublicationData!$G:$G,AllPublicationData!$A:$A,'Publication Table'!$B20,AllPublicationData!$B:$B,'Publication Table'!$C$4,AllPublicationData!$D:$D,'Publication Table'!R$7)))))))+
IF(AND($C$4="NHS Scotland",$C$5="Total Operations"),
SUMIFS(AllPublicationData!$E:$E,AllPublicationData!$A:$A,'Publication Table'!$B20,AllPublicationData!$B:$B,'Publication Table'!R$7),
IF(AND($C$4="NHS Scotland",$C$5="All Cancelled Operations"),
SUMIFS(AllPublicationData!$F:$F,AllPublicationData!$A:$A,'Publication Table'!$B20,AllPublicationData!$B:$B,'Publication Table'!R$7),
IF(AND($C$4="NHS Scotland",$C$5="Operations cancelled by patient"),
SUMIFS(AllPublicationData!$G:$G,AllPublicationData!$A:$A,'Publication Table'!$B20,AllPublicationData!$B:$B,'Publication Table'!R$7),
IF(AND($C$4="NHS Scotland",$C$5="Operations cancelled for clinical reasons"),
SUMIFS(AllPublicationData!$H:$H,AllPublicationData!$A:$A,'Publication Table'!$B20,AllPublicationData!$B:$B,'Publication Table'!R$7),
IF(AND($C$4="NHS Scotland",$C$5="Operations cancelled for non-clinical/capacity reasons"),
SUMIFS(AllPublicationData!$I:$I,AllPublicationData!$A:$A,'Publication Table'!$B20,AllPublicationData!$B:$B,'Publication Table'!R$7),
IF(AND($C$4="NHS Scotland",$C$5="Cancellations for other reasons"),
SUMIFS(AllPublicationData!$J:$J,AllPublicationData!$A:$A,'Publication Table'!$B20,AllPublicationData!$B:$B,'Publication Table'!R$7)))))))</f>
        <v>100</v>
      </c>
    </row>
    <row r="21" spans="2:18" x14ac:dyDescent="0.35">
      <c r="B21" s="89">
        <v>45017</v>
      </c>
      <c r="C21" s="81">
        <f>IF($C$5="Total Operations",
SUMIFS(AllPublicationData!$E:$E,AllPublicationData!$A:$A,'Publication Table'!$B21,AllPublicationData!$B:$B,'Publication Table'!$C$4),
IF('Publication Table'!$C$5="All Cancelled Operations",
SUMIFS(AllPublicationData!$F:$F,AllPublicationData!$A:$A,'Publication Table'!$B21,AllPublicationData!$B:$B,'Publication Table'!$C$4),
IF('Publication Table'!$C$5="Operations cancelled by patient",
SUMIFS(AllPublicationData!$G:$G,AllPublicationData!$A:$A,'Publication Table'!$B21,AllPublicationData!$B:$B,'Publication Table'!$C$4),
IF('Publication Table'!$C$5="Operations cancelled for clinical reasons",
SUMIFS(AllPublicationData!$H:$H,AllPublicationData!$A:$A,'Publication Table'!$B21,AllPublicationData!$B:$B,'Publication Table'!$C$4),
IF('Publication Table'!$C$5="Operations cancelled for non-clinical/capacity reasons",
SUMIFS(AllPublicationData!$I:$I,AllPublicationData!$A:$A,'Publication Table'!$B21,AllPublicationData!$B:$B,'Publication Table'!$C$4),
IF('Publication Table'!$C$5="Cancellations for other reasons",
SUMIFS(AllPublicationData!$J:$J,AllPublicationData!$A:$A,'Publication Table'!$B21,AllPublicationData!$B:$B,'Publication Table'!$C$4)))))))+
IF(AND($C$4="NHS Scotland",$C$5="Total Operations"),
SUMIFS(AllPublicationData!$E:$E,AllPublicationData!$A:$A,'Publication Table'!$B21),
IF(AND($C$4="NHS Scotland",$C$5="All Cancelled Operations"),
SUMIFS(AllPublicationData!$F:$F,AllPublicationData!$A:$A,'Publication Table'!$B21),
IF(AND($C$4="NHS Scotland",$C$5="Operations cancelled by patient"),
SUMIFS(AllPublicationData!$G:$G,AllPublicationData!$A:$A,'Publication Table'!$B21),
IF(AND($C$4="NHS Scotland",$C$5="Operations cancelled for clinical reasons"),
SUMIFS(AllPublicationData!$H:$H,AllPublicationData!$A:$A,'Publication Table'!$B21),
IF(AND($C$4="NHS Scotland",$C$5="Operations cancelled for non-clinical/capacity reasons"),
SUMIFS(AllPublicationData!$I:$I,AllPublicationData!$A:$A,'Publication Table'!$B21),
IF(AND($C$4="NHS Scotland",$C$5="Cancellations for other reasons"),
SUMIFS(AllPublicationData!$J:$J,AllPublicationData!$A:$A,'Publication Table'!$B21)))))))</f>
        <v>19840</v>
      </c>
      <c r="D21" s="90">
        <f>IF($C$5="Total Operations",
SUMIFS(AllPublicationData!$E:$E,AllPublicationData!$A:$A,'Publication Table'!$B21,AllPublicationData!$B:$B,'Publication Table'!$C$4,AllPublicationData!$D:$D,'Publication Table'!D$7),
IF('Publication Table'!$C$5="All Cancelled Operations",
SUMIFS(AllPublicationData!$F:$F,AllPublicationData!$A:$A,'Publication Table'!$B21,AllPublicationData!$B:$B,'Publication Table'!$C$4,AllPublicationData!$D:$D,'Publication Table'!D$7),
IF('Publication Table'!$C$5="Operations cancelled by patient",
SUMIFS(AllPublicationData!$G:$G,AllPublicationData!$A:$A,'Publication Table'!$B21,AllPublicationData!$B:$B,'Publication Table'!$C$4,AllPublicationData!$D:$D,'Publication Table'!D$7),
IF('Publication Table'!$C$5="Operations cancelled for clinical reasons",
SUMIFS(AllPublicationData!$H:$H,AllPublicationData!$A:$A,'Publication Table'!$B21,AllPublicationData!$B:$B,'Publication Table'!$C$4,AllPublicationData!$D:$D,'Publication Table'!D$7),
IF('Publication Table'!$C$5="Operations cancelled for non-clinical/capacity reasons",
SUMIFS(AllPublicationData!$I:$I,AllPublicationData!$A:$A,'Publication Table'!$B21,AllPublicationData!$B:$B,'Publication Table'!$C$4,AllPublicationData!$D:$D,'Publication Table'!D$7),
IF('Publication Table'!$C$5="Cancellations for other reasons",
SUMIFS(AllPublicationData!$J:$J,AllPublicationData!$A:$A,'Publication Table'!$B21,AllPublicationData!$B:$B,'Publication Table'!$C$4,AllPublicationData!$D:$D,'Publication Table'!D$7)))))))+
IF(AND($C$4="NHS Scotland",$C$5="Total Operations"),
SUMIFS(AllPublicationData!$E:$E,AllPublicationData!$A:$A,'Publication Table'!$B21,AllPublicationData!$B:$B,'Publication Table'!D$7),
IF(AND($C$4="NHS Scotland",$C$5="All Cancelled Operations"),
SUMIFS(AllPublicationData!$F:$F,AllPublicationData!$A:$A,'Publication Table'!$B21,AllPublicationData!$B:$B,'Publication Table'!D$7),
IF(AND($C$4="NHS Scotland",$C$5="Operations cancelled by patient"),
SUMIFS(AllPublicationData!$G:$G,AllPublicationData!$A:$A,'Publication Table'!$B21,AllPublicationData!$B:$B,'Publication Table'!D$7),
IF(AND($C$4="NHS Scotland",$C$5="Operations cancelled for clinical reasons"),
SUMIFS(AllPublicationData!$H:$H,AllPublicationData!$A:$A,'Publication Table'!$B21,AllPublicationData!$B:$B,'Publication Table'!D$7),
IF(AND($C$4="NHS Scotland",$C$5="Operations cancelled for non-clinical/capacity reasons"),
SUMIFS(AllPublicationData!$I:$I,AllPublicationData!$A:$A,'Publication Table'!$B21,AllPublicationData!$B:$B,'Publication Table'!D$7),
IF(AND($C$4="NHS Scotland",$C$5="Cancellations for other reasons"),
SUMIFS(AllPublicationData!$J:$J,AllPublicationData!$A:$A,'Publication Table'!$B21,AllPublicationData!$B:$B,'Publication Table'!D$7)))))))</f>
        <v>2029</v>
      </c>
      <c r="E21" s="90">
        <f>IF($C$5="Total Operations",
SUMIFS(AllPublicationData!$E:$E,AllPublicationData!$A:$A,'Publication Table'!$B21,AllPublicationData!$B:$B,'Publication Table'!$C$4,AllPublicationData!$D:$D,'Publication Table'!E$7),
IF('Publication Table'!$C$5="All Cancelled Operations",
SUMIFS(AllPublicationData!$F:$F,AllPublicationData!$A:$A,'Publication Table'!$B21,AllPublicationData!$B:$B,'Publication Table'!$C$4,AllPublicationData!$D:$D,'Publication Table'!E$7),
IF('Publication Table'!$C$5="Operations cancelled by patient",
SUMIFS(AllPublicationData!$G:$G,AllPublicationData!$A:$A,'Publication Table'!$B21,AllPublicationData!$B:$B,'Publication Table'!$C$4,AllPublicationData!$D:$D,'Publication Table'!E$7),
IF('Publication Table'!$C$5="Operations cancelled for clinical reasons",
SUMIFS(AllPublicationData!$H:$H,AllPublicationData!$A:$A,'Publication Table'!$B21,AllPublicationData!$B:$B,'Publication Table'!$C$4,AllPublicationData!$D:$D,'Publication Table'!E$7),
IF('Publication Table'!$C$5="Operations cancelled for non-clinical/capacity reasons",
SUMIFS(AllPublicationData!$I:$I,AllPublicationData!$A:$A,'Publication Table'!$B21,AllPublicationData!$B:$B,'Publication Table'!$C$4,AllPublicationData!$D:$D,'Publication Table'!E$7),
IF('Publication Table'!$C$5="Cancellations for other reasons",
SUMIFS(AllPublicationData!$J:$J,AllPublicationData!$A:$A,'Publication Table'!$B21,AllPublicationData!$B:$B,'Publication Table'!$C$4,AllPublicationData!$D:$D,'Publication Table'!E$7)))))))+
IF(AND($C$4="NHS Scotland",$C$5="Total Operations"),
SUMIFS(AllPublicationData!$E:$E,AllPublicationData!$A:$A,'Publication Table'!$B21,AllPublicationData!$B:$B,'Publication Table'!E$7),
IF(AND($C$4="NHS Scotland",$C$5="All Cancelled Operations"),
SUMIFS(AllPublicationData!$F:$F,AllPublicationData!$A:$A,'Publication Table'!$B21,AllPublicationData!$B:$B,'Publication Table'!E$7),
IF(AND($C$4="NHS Scotland",$C$5="Operations cancelled by patient"),
SUMIFS(AllPublicationData!$G:$G,AllPublicationData!$A:$A,'Publication Table'!$B21,AllPublicationData!$B:$B,'Publication Table'!E$7),
IF(AND($C$4="NHS Scotland",$C$5="Operations cancelled for clinical reasons"),
SUMIFS(AllPublicationData!$H:$H,AllPublicationData!$A:$A,'Publication Table'!$B21,AllPublicationData!$B:$B,'Publication Table'!E$7),
IF(AND($C$4="NHS Scotland",$C$5="Operations cancelled for non-clinical/capacity reasons"),
SUMIFS(AllPublicationData!$I:$I,AllPublicationData!$A:$A,'Publication Table'!$B21,AllPublicationData!$B:$B,'Publication Table'!E$7),
IF(AND($C$4="NHS Scotland",$C$5="Cancellations for other reasons"),
SUMIFS(AllPublicationData!$J:$J,AllPublicationData!$A:$A,'Publication Table'!$B21,AllPublicationData!$B:$B,'Publication Table'!E$7)))))))</f>
        <v>1214</v>
      </c>
      <c r="F21" s="90">
        <f>IF($C$5="Total Operations",
SUMIFS(AllPublicationData!$E:$E,AllPublicationData!$A:$A,'Publication Table'!$B21,AllPublicationData!$B:$B,'Publication Table'!$C$4,AllPublicationData!$D:$D,'Publication Table'!F$7),
IF('Publication Table'!$C$5="All Cancelled Operations",
SUMIFS(AllPublicationData!$F:$F,AllPublicationData!$A:$A,'Publication Table'!$B21,AllPublicationData!$B:$B,'Publication Table'!$C$4,AllPublicationData!$D:$D,'Publication Table'!F$7),
IF('Publication Table'!$C$5="Operations cancelled by patient",
SUMIFS(AllPublicationData!$G:$G,AllPublicationData!$A:$A,'Publication Table'!$B21,AllPublicationData!$B:$B,'Publication Table'!$C$4,AllPublicationData!$D:$D,'Publication Table'!F$7),
IF('Publication Table'!$C$5="Operations cancelled for clinical reasons",
SUMIFS(AllPublicationData!$H:$H,AllPublicationData!$A:$A,'Publication Table'!$B21,AllPublicationData!$B:$B,'Publication Table'!$C$4,AllPublicationData!$D:$D,'Publication Table'!F$7),
IF('Publication Table'!$C$5="Operations cancelled for non-clinical/capacity reasons",
SUMIFS(AllPublicationData!$I:$I,AllPublicationData!$A:$A,'Publication Table'!$B21,AllPublicationData!$B:$B,'Publication Table'!$C$4,AllPublicationData!$D:$D,'Publication Table'!F$7),
IF('Publication Table'!$C$5="Cancellations for other reasons",
SUMIFS(AllPublicationData!$J:$J,AllPublicationData!$A:$A,'Publication Table'!$B21,AllPublicationData!$B:$B,'Publication Table'!$C$4,AllPublicationData!$D:$D,'Publication Table'!F$7)))))))+
IF(AND($C$4="NHS Scotland",$C$5="Total Operations"),
SUMIFS(AllPublicationData!$E:$E,AllPublicationData!$A:$A,'Publication Table'!$B21,AllPublicationData!$B:$B,'Publication Table'!F$7),
IF(AND($C$4="NHS Scotland",$C$5="All Cancelled Operations"),
SUMIFS(AllPublicationData!$F:$F,AllPublicationData!$A:$A,'Publication Table'!$B21,AllPublicationData!$B:$B,'Publication Table'!F$7),
IF(AND($C$4="NHS Scotland",$C$5="Operations cancelled by patient"),
SUMIFS(AllPublicationData!$G:$G,AllPublicationData!$A:$A,'Publication Table'!$B21,AllPublicationData!$B:$B,'Publication Table'!F$7),
IF(AND($C$4="NHS Scotland",$C$5="Operations cancelled for clinical reasons"),
SUMIFS(AllPublicationData!$H:$H,AllPublicationData!$A:$A,'Publication Table'!$B21,AllPublicationData!$B:$B,'Publication Table'!F$7),
IF(AND($C$4="NHS Scotland",$C$5="Operations cancelled for non-clinical/capacity reasons"),
SUMIFS(AllPublicationData!$I:$I,AllPublicationData!$A:$A,'Publication Table'!$B21,AllPublicationData!$B:$B,'Publication Table'!F$7),
IF(AND($C$4="NHS Scotland",$C$5="Cancellations for other reasons"),
SUMIFS(AllPublicationData!$J:$J,AllPublicationData!$A:$A,'Publication Table'!$B21,AllPublicationData!$B:$B,'Publication Table'!F$7)))))))</f>
        <v>245</v>
      </c>
      <c r="G21" s="90">
        <f>IF($C$5="Total Operations",
SUMIFS(AllPublicationData!$E:$E,AllPublicationData!$A:$A,'Publication Table'!$B21,AllPublicationData!$B:$B,'Publication Table'!$C$4,AllPublicationData!$D:$D,'Publication Table'!G$7),
IF('Publication Table'!$C$5="All Cancelled Operations",
SUMIFS(AllPublicationData!$F:$F,AllPublicationData!$A:$A,'Publication Table'!$B21,AllPublicationData!$B:$B,'Publication Table'!$C$4,AllPublicationData!$D:$D,'Publication Table'!G$7),
IF('Publication Table'!$C$5="Operations cancelled by patient",
SUMIFS(AllPublicationData!$G:$G,AllPublicationData!$A:$A,'Publication Table'!$B21,AllPublicationData!$B:$B,'Publication Table'!$C$4,AllPublicationData!$D:$D,'Publication Table'!G$7),
IF('Publication Table'!$C$5="Operations cancelled for clinical reasons",
SUMIFS(AllPublicationData!$H:$H,AllPublicationData!$A:$A,'Publication Table'!$B21,AllPublicationData!$B:$B,'Publication Table'!$C$4,AllPublicationData!$D:$D,'Publication Table'!G$7),
IF('Publication Table'!$C$5="Operations cancelled for non-clinical/capacity reasons",
SUMIFS(AllPublicationData!$I:$I,AllPublicationData!$A:$A,'Publication Table'!$B21,AllPublicationData!$B:$B,'Publication Table'!$C$4,AllPublicationData!$D:$D,'Publication Table'!G$7),
IF('Publication Table'!$C$5="Cancellations for other reasons",
SUMIFS(AllPublicationData!$J:$J,AllPublicationData!$A:$A,'Publication Table'!$B21,AllPublicationData!$B:$B,'Publication Table'!$C$4,AllPublicationData!$D:$D,'Publication Table'!G$7)))))))+
IF(AND($C$4="NHS Scotland",$C$5="Total Operations"),
SUMIFS(AllPublicationData!$E:$E,AllPublicationData!$A:$A,'Publication Table'!$B21,AllPublicationData!$B:$B,'Publication Table'!G$7),
IF(AND($C$4="NHS Scotland",$C$5="All Cancelled Operations"),
SUMIFS(AllPublicationData!$F:$F,AllPublicationData!$A:$A,'Publication Table'!$B21,AllPublicationData!$B:$B,'Publication Table'!G$7),
IF(AND($C$4="NHS Scotland",$C$5="Operations cancelled by patient"),
SUMIFS(AllPublicationData!$G:$G,AllPublicationData!$A:$A,'Publication Table'!$B21,AllPublicationData!$B:$B,'Publication Table'!G$7),
IF(AND($C$4="NHS Scotland",$C$5="Operations cancelled for clinical reasons"),
SUMIFS(AllPublicationData!$H:$H,AllPublicationData!$A:$A,'Publication Table'!$B21,AllPublicationData!$B:$B,'Publication Table'!G$7),
IF(AND($C$4="NHS Scotland",$C$5="Operations cancelled for non-clinical/capacity reasons"),
SUMIFS(AllPublicationData!$I:$I,AllPublicationData!$A:$A,'Publication Table'!$B21,AllPublicationData!$B:$B,'Publication Table'!G$7),
IF(AND($C$4="NHS Scotland",$C$5="Cancellations for other reasons"),
SUMIFS(AllPublicationData!$J:$J,AllPublicationData!$A:$A,'Publication Table'!$B21,AllPublicationData!$B:$B,'Publication Table'!G$7)))))))</f>
        <v>1099</v>
      </c>
      <c r="H21" s="90">
        <f>IF($C$5="Total Operations",
SUMIFS(AllPublicationData!$E:$E,AllPublicationData!$A:$A,'Publication Table'!$B21,AllPublicationData!$B:$B,'Publication Table'!$C$4,AllPublicationData!$D:$D,'Publication Table'!H$7),
IF('Publication Table'!$C$5="All Cancelled Operations",
SUMIFS(AllPublicationData!$F:$F,AllPublicationData!$A:$A,'Publication Table'!$B21,AllPublicationData!$B:$B,'Publication Table'!$C$4,AllPublicationData!$D:$D,'Publication Table'!H$7),
IF('Publication Table'!$C$5="Operations cancelled by patient",
SUMIFS(AllPublicationData!$G:$G,AllPublicationData!$A:$A,'Publication Table'!$B21,AllPublicationData!$B:$B,'Publication Table'!$C$4,AllPublicationData!$D:$D,'Publication Table'!H$7),
IF('Publication Table'!$C$5="Operations cancelled for clinical reasons",
SUMIFS(AllPublicationData!$H:$H,AllPublicationData!$A:$A,'Publication Table'!$B21,AllPublicationData!$B:$B,'Publication Table'!$C$4,AllPublicationData!$D:$D,'Publication Table'!H$7),
IF('Publication Table'!$C$5="Operations cancelled for non-clinical/capacity reasons",
SUMIFS(AllPublicationData!$I:$I,AllPublicationData!$A:$A,'Publication Table'!$B21,AllPublicationData!$B:$B,'Publication Table'!$C$4,AllPublicationData!$D:$D,'Publication Table'!H$7),
IF('Publication Table'!$C$5="Cancellations for other reasons",
SUMIFS(AllPublicationData!$J:$J,AllPublicationData!$A:$A,'Publication Table'!$B21,AllPublicationData!$B:$B,'Publication Table'!$C$4,AllPublicationData!$D:$D,'Publication Table'!H$7)))))))+
IF(AND($C$4="NHS Scotland",$C$5="Total Operations"),
SUMIFS(AllPublicationData!$E:$E,AllPublicationData!$A:$A,'Publication Table'!$B21,AllPublicationData!$B:$B,'Publication Table'!H$7),
IF(AND($C$4="NHS Scotland",$C$5="All Cancelled Operations"),
SUMIFS(AllPublicationData!$F:$F,AllPublicationData!$A:$A,'Publication Table'!$B21,AllPublicationData!$B:$B,'Publication Table'!H$7),
IF(AND($C$4="NHS Scotland",$C$5="Operations cancelled by patient"),
SUMIFS(AllPublicationData!$G:$G,AllPublicationData!$A:$A,'Publication Table'!$B21,AllPublicationData!$B:$B,'Publication Table'!H$7),
IF(AND($C$4="NHS Scotland",$C$5="Operations cancelled for clinical reasons"),
SUMIFS(AllPublicationData!$H:$H,AllPublicationData!$A:$A,'Publication Table'!$B21,AllPublicationData!$B:$B,'Publication Table'!H$7),
IF(AND($C$4="NHS Scotland",$C$5="Operations cancelled for non-clinical/capacity reasons"),
SUMIFS(AllPublicationData!$I:$I,AllPublicationData!$A:$A,'Publication Table'!$B21,AllPublicationData!$B:$B,'Publication Table'!H$7),
IF(AND($C$4="NHS Scotland",$C$5="Cancellations for other reasons"),
SUMIFS(AllPublicationData!$J:$J,AllPublicationData!$A:$A,'Publication Table'!$B21,AllPublicationData!$B:$B,'Publication Table'!H$7)))))))</f>
        <v>1034</v>
      </c>
      <c r="I21" s="90">
        <f>IF($C$5="Total Operations",
SUMIFS(AllPublicationData!$E:$E,AllPublicationData!$A:$A,'Publication Table'!$B21,AllPublicationData!$B:$B,'Publication Table'!$C$4,AllPublicationData!$D:$D,'Publication Table'!I$7),
IF('Publication Table'!$C$5="All Cancelled Operations",
SUMIFS(AllPublicationData!$F:$F,AllPublicationData!$A:$A,'Publication Table'!$B21,AllPublicationData!$B:$B,'Publication Table'!$C$4,AllPublicationData!$D:$D,'Publication Table'!I$7),
IF('Publication Table'!$C$5="Operations cancelled by patient",
SUMIFS(AllPublicationData!$G:$G,AllPublicationData!$A:$A,'Publication Table'!$B21,AllPublicationData!$B:$B,'Publication Table'!$C$4,AllPublicationData!$D:$D,'Publication Table'!I$7),
IF('Publication Table'!$C$5="Operations cancelled for clinical reasons",
SUMIFS(AllPublicationData!$H:$H,AllPublicationData!$A:$A,'Publication Table'!$B21,AllPublicationData!$B:$B,'Publication Table'!$C$4,AllPublicationData!$D:$D,'Publication Table'!I$7),
IF('Publication Table'!$C$5="Operations cancelled for non-clinical/capacity reasons",
SUMIFS(AllPublicationData!$I:$I,AllPublicationData!$A:$A,'Publication Table'!$B21,AllPublicationData!$B:$B,'Publication Table'!$C$4,AllPublicationData!$D:$D,'Publication Table'!I$7),
IF('Publication Table'!$C$5="Cancellations for other reasons",
SUMIFS(AllPublicationData!$J:$J,AllPublicationData!$A:$A,'Publication Table'!$B21,AllPublicationData!$B:$B,'Publication Table'!$C$4,AllPublicationData!$D:$D,'Publication Table'!I$7)))))))+
IF(AND($C$4="NHS Scotland",$C$5="Total Operations"),
SUMIFS(AllPublicationData!$E:$E,AllPublicationData!$A:$A,'Publication Table'!$B21,AllPublicationData!$B:$B,'Publication Table'!I$7),
IF(AND($C$4="NHS Scotland",$C$5="All Cancelled Operations"),
SUMIFS(AllPublicationData!$F:$F,AllPublicationData!$A:$A,'Publication Table'!$B21,AllPublicationData!$B:$B,'Publication Table'!I$7),
IF(AND($C$4="NHS Scotland",$C$5="Operations cancelled by patient"),
SUMIFS(AllPublicationData!$G:$G,AllPublicationData!$A:$A,'Publication Table'!$B21,AllPublicationData!$B:$B,'Publication Table'!I$7),
IF(AND($C$4="NHS Scotland",$C$5="Operations cancelled for clinical reasons"),
SUMIFS(AllPublicationData!$H:$H,AllPublicationData!$A:$A,'Publication Table'!$B21,AllPublicationData!$B:$B,'Publication Table'!I$7),
IF(AND($C$4="NHS Scotland",$C$5="Operations cancelled for non-clinical/capacity reasons"),
SUMIFS(AllPublicationData!$I:$I,AllPublicationData!$A:$A,'Publication Table'!$B21,AllPublicationData!$B:$B,'Publication Table'!I$7),
IF(AND($C$4="NHS Scotland",$C$5="Cancellations for other reasons"),
SUMIFS(AllPublicationData!$J:$J,AllPublicationData!$A:$A,'Publication Table'!$B21,AllPublicationData!$B:$B,'Publication Table'!I$7)))))))</f>
        <v>797</v>
      </c>
      <c r="J21" s="90">
        <f>IF($C$5="Total Operations",
SUMIFS(AllPublicationData!$E:$E,AllPublicationData!$A:$A,'Publication Table'!$B21,AllPublicationData!$B:$B,'Publication Table'!$C$4,AllPublicationData!$D:$D,'Publication Table'!J$7),
IF('Publication Table'!$C$5="All Cancelled Operations",
SUMIFS(AllPublicationData!$F:$F,AllPublicationData!$A:$A,'Publication Table'!$B21,AllPublicationData!$B:$B,'Publication Table'!$C$4,AllPublicationData!$D:$D,'Publication Table'!J$7),
IF('Publication Table'!$C$5="Operations cancelled by patient",
SUMIFS(AllPublicationData!$G:$G,AllPublicationData!$A:$A,'Publication Table'!$B21,AllPublicationData!$B:$B,'Publication Table'!$C$4,AllPublicationData!$D:$D,'Publication Table'!J$7),
IF('Publication Table'!$C$5="Operations cancelled for clinical reasons",
SUMIFS(AllPublicationData!$H:$H,AllPublicationData!$A:$A,'Publication Table'!$B21,AllPublicationData!$B:$B,'Publication Table'!$C$4,AllPublicationData!$D:$D,'Publication Table'!J$7),
IF('Publication Table'!$C$5="Operations cancelled for non-clinical/capacity reasons",
SUMIFS(AllPublicationData!$I:$I,AllPublicationData!$A:$A,'Publication Table'!$B21,AllPublicationData!$B:$B,'Publication Table'!$C$4,AllPublicationData!$D:$D,'Publication Table'!J$7),
IF('Publication Table'!$C$5="Cancellations for other reasons",
SUMIFS(AllPublicationData!$J:$J,AllPublicationData!$A:$A,'Publication Table'!$B21,AllPublicationData!$B:$B,'Publication Table'!$C$4,AllPublicationData!$D:$D,'Publication Table'!J$7)))))))+
IF(AND($C$4="NHS Scotland",$C$5="Total Operations"),
SUMIFS(AllPublicationData!$E:$E,AllPublicationData!$A:$A,'Publication Table'!$B21,AllPublicationData!$B:$B,'Publication Table'!J$7),
IF(AND($C$4="NHS Scotland",$C$5="All Cancelled Operations"),
SUMIFS(AllPublicationData!$F:$F,AllPublicationData!$A:$A,'Publication Table'!$B21,AllPublicationData!$B:$B,'Publication Table'!J$7),
IF(AND($C$4="NHS Scotland",$C$5="Operations cancelled by patient"),
SUMIFS(AllPublicationData!$G:$G,AllPublicationData!$A:$A,'Publication Table'!$B21,AllPublicationData!$B:$B,'Publication Table'!J$7),
IF(AND($C$4="NHS Scotland",$C$5="Operations cancelled for clinical reasons"),
SUMIFS(AllPublicationData!$H:$H,AllPublicationData!$A:$A,'Publication Table'!$B21,AllPublicationData!$B:$B,'Publication Table'!J$7),
IF(AND($C$4="NHS Scotland",$C$5="Operations cancelled for non-clinical/capacity reasons"),
SUMIFS(AllPublicationData!$I:$I,AllPublicationData!$A:$A,'Publication Table'!$B21,AllPublicationData!$B:$B,'Publication Table'!J$7),
IF(AND($C$4="NHS Scotland",$C$5="Cancellations for other reasons"),
SUMIFS(AllPublicationData!$J:$J,AllPublicationData!$A:$A,'Publication Table'!$B21,AllPublicationData!$B:$B,'Publication Table'!J$7)))))))</f>
        <v>1922</v>
      </c>
      <c r="K21" s="90">
        <f>IF($C$5="Total Operations",
SUMIFS(AllPublicationData!$E:$E,AllPublicationData!$A:$A,'Publication Table'!$B21,AllPublicationData!$B:$B,'Publication Table'!$C$4,AllPublicationData!$D:$D,'Publication Table'!K$7),
IF('Publication Table'!$C$5="All Cancelled Operations",
SUMIFS(AllPublicationData!$F:$F,AllPublicationData!$A:$A,'Publication Table'!$B21,AllPublicationData!$B:$B,'Publication Table'!$C$4,AllPublicationData!$D:$D,'Publication Table'!K$7),
IF('Publication Table'!$C$5="Operations cancelled by patient",
SUMIFS(AllPublicationData!$G:$G,AllPublicationData!$A:$A,'Publication Table'!$B21,AllPublicationData!$B:$B,'Publication Table'!$C$4,AllPublicationData!$D:$D,'Publication Table'!K$7),
IF('Publication Table'!$C$5="Operations cancelled for clinical reasons",
SUMIFS(AllPublicationData!$H:$H,AllPublicationData!$A:$A,'Publication Table'!$B21,AllPublicationData!$B:$B,'Publication Table'!$C$4,AllPublicationData!$D:$D,'Publication Table'!K$7),
IF('Publication Table'!$C$5="Operations cancelled for non-clinical/capacity reasons",
SUMIFS(AllPublicationData!$I:$I,AllPublicationData!$A:$A,'Publication Table'!$B21,AllPublicationData!$B:$B,'Publication Table'!$C$4,AllPublicationData!$D:$D,'Publication Table'!K$7),
IF('Publication Table'!$C$5="Cancellations for other reasons",
SUMIFS(AllPublicationData!$J:$J,AllPublicationData!$A:$A,'Publication Table'!$B21,AllPublicationData!$B:$B,'Publication Table'!$C$4,AllPublicationData!$D:$D,'Publication Table'!K$7)))))))+
IF(AND($C$4="NHS Scotland",$C$5="Total Operations"),
SUMIFS(AllPublicationData!$E:$E,AllPublicationData!$A:$A,'Publication Table'!$B21,AllPublicationData!$B:$B,'Publication Table'!K$7),
IF(AND($C$4="NHS Scotland",$C$5="All Cancelled Operations"),
SUMIFS(AllPublicationData!$F:$F,AllPublicationData!$A:$A,'Publication Table'!$B21,AllPublicationData!$B:$B,'Publication Table'!K$7),
IF(AND($C$4="NHS Scotland",$C$5="Operations cancelled by patient"),
SUMIFS(AllPublicationData!$G:$G,AllPublicationData!$A:$A,'Publication Table'!$B21,AllPublicationData!$B:$B,'Publication Table'!K$7),
IF(AND($C$4="NHS Scotland",$C$5="Operations cancelled for clinical reasons"),
SUMIFS(AllPublicationData!$H:$H,AllPublicationData!$A:$A,'Publication Table'!$B21,AllPublicationData!$B:$B,'Publication Table'!K$7),
IF(AND($C$4="NHS Scotland",$C$5="Operations cancelled for non-clinical/capacity reasons"),
SUMIFS(AllPublicationData!$I:$I,AllPublicationData!$A:$A,'Publication Table'!$B21,AllPublicationData!$B:$B,'Publication Table'!K$7),
IF(AND($C$4="NHS Scotland",$C$5="Cancellations for other reasons"),
SUMIFS(AllPublicationData!$J:$J,AllPublicationData!$A:$A,'Publication Table'!$B21,AllPublicationData!$B:$B,'Publication Table'!K$7)))))))</f>
        <v>4272</v>
      </c>
      <c r="L21" s="90">
        <f>IF($C$5="Total Operations",
SUMIFS(AllPublicationData!$E:$E,AllPublicationData!$A:$A,'Publication Table'!$B21,AllPublicationData!$B:$B,'Publication Table'!$C$4,AllPublicationData!$D:$D,'Publication Table'!L$7),
IF('Publication Table'!$C$5="All Cancelled Operations",
SUMIFS(AllPublicationData!$F:$F,AllPublicationData!$A:$A,'Publication Table'!$B21,AllPublicationData!$B:$B,'Publication Table'!$C$4,AllPublicationData!$D:$D,'Publication Table'!L$7),
IF('Publication Table'!$C$5="Operations cancelled by patient",
SUMIFS(AllPublicationData!$G:$G,AllPublicationData!$A:$A,'Publication Table'!$B21,AllPublicationData!$B:$B,'Publication Table'!$C$4,AllPublicationData!$D:$D,'Publication Table'!L$7),
IF('Publication Table'!$C$5="Operations cancelled for clinical reasons",
SUMIFS(AllPublicationData!$H:$H,AllPublicationData!$A:$A,'Publication Table'!$B21,AllPublicationData!$B:$B,'Publication Table'!$C$4,AllPublicationData!$D:$D,'Publication Table'!L$7),
IF('Publication Table'!$C$5="Operations cancelled for non-clinical/capacity reasons",
SUMIFS(AllPublicationData!$I:$I,AllPublicationData!$A:$A,'Publication Table'!$B21,AllPublicationData!$B:$B,'Publication Table'!$C$4,AllPublicationData!$D:$D,'Publication Table'!L$7),
IF('Publication Table'!$C$5="Cancellations for other reasons",
SUMIFS(AllPublicationData!$J:$J,AllPublicationData!$A:$A,'Publication Table'!$B21,AllPublicationData!$B:$B,'Publication Table'!$C$4,AllPublicationData!$D:$D,'Publication Table'!L$7)))))))+
IF(AND($C$4="NHS Scotland",$C$5="Total Operations"),
SUMIFS(AllPublicationData!$E:$E,AllPublicationData!$A:$A,'Publication Table'!$B21,AllPublicationData!$B:$B,'Publication Table'!L$7),
IF(AND($C$4="NHS Scotland",$C$5="All Cancelled Operations"),
SUMIFS(AllPublicationData!$F:$F,AllPublicationData!$A:$A,'Publication Table'!$B21,AllPublicationData!$B:$B,'Publication Table'!L$7),
IF(AND($C$4="NHS Scotland",$C$5="Operations cancelled by patient"),
SUMIFS(AllPublicationData!$G:$G,AllPublicationData!$A:$A,'Publication Table'!$B21,AllPublicationData!$B:$B,'Publication Table'!L$7),
IF(AND($C$4="NHS Scotland",$C$5="Operations cancelled for clinical reasons"),
SUMIFS(AllPublicationData!$H:$H,AllPublicationData!$A:$A,'Publication Table'!$B21,AllPublicationData!$B:$B,'Publication Table'!L$7),
IF(AND($C$4="NHS Scotland",$C$5="Operations cancelled for non-clinical/capacity reasons"),
SUMIFS(AllPublicationData!$I:$I,AllPublicationData!$A:$A,'Publication Table'!$B21,AllPublicationData!$B:$B,'Publication Table'!L$7),
IF(AND($C$4="NHS Scotland",$C$5="Cancellations for other reasons"),
SUMIFS(AllPublicationData!$J:$J,AllPublicationData!$A:$A,'Publication Table'!$B21,AllPublicationData!$B:$B,'Publication Table'!L$7)))))))</f>
        <v>846</v>
      </c>
      <c r="M21" s="90">
        <f>IF($C$5="Total Operations",
SUMIFS(AllPublicationData!$E:$E,AllPublicationData!$A:$A,'Publication Table'!$B21,AllPublicationData!$B:$B,'Publication Table'!$C$4,AllPublicationData!$D:$D,'Publication Table'!M$7),
IF('Publication Table'!$C$5="All Cancelled Operations",
SUMIFS(AllPublicationData!$F:$F,AllPublicationData!$A:$A,'Publication Table'!$B21,AllPublicationData!$B:$B,'Publication Table'!$C$4,AllPublicationData!$D:$D,'Publication Table'!M$7),
IF('Publication Table'!$C$5="Operations cancelled by patient",
SUMIFS(AllPublicationData!$G:$G,AllPublicationData!$A:$A,'Publication Table'!$B21,AllPublicationData!$B:$B,'Publication Table'!$C$4,AllPublicationData!$D:$D,'Publication Table'!M$7),
IF('Publication Table'!$C$5="Operations cancelled for clinical reasons",
SUMIFS(AllPublicationData!$G:$G,AllPublicationData!$A:$A,'Publication Table'!$B21,AllPublicationData!$B:$B,'Publication Table'!$C$4,AllPublicationData!$D:$D,'Publication Table'!M$7),
IF('Publication Table'!$C$5="Operations cancelled for non-clinical/capacity reasons",
SUMIFS(AllPublicationData!$G:$G,AllPublicationData!$A:$A,'Publication Table'!$B21,AllPublicationData!$B:$B,'Publication Table'!$C$4,AllPublicationData!$D:$D,'Publication Table'!M$7),
IF('Publication Table'!$C$5="Cancellations for other reasons",
SUMIFS(AllPublicationData!$G:$G,AllPublicationData!$A:$A,'Publication Table'!$B21,AllPublicationData!$B:$B,'Publication Table'!$C$4,AllPublicationData!$D:$D,'Publication Table'!M$7)))))))+
IF(AND($C$4="NHS Scotland",$C$5="Total Operations"),
SUMIFS(AllPublicationData!$E:$E,AllPublicationData!$A:$A,'Publication Table'!$B21,AllPublicationData!$B:$B,'Publication Table'!M$7),
IF(AND($C$4="NHS Scotland",$C$5="All Cancelled Operations"),
SUMIFS(AllPublicationData!$F:$F,AllPublicationData!$A:$A,'Publication Table'!$B21,AllPublicationData!$B:$B,'Publication Table'!M$7),
IF(AND($C$4="NHS Scotland",$C$5="Operations cancelled by patient"),
SUMIFS(AllPublicationData!$G:$G,AllPublicationData!$A:$A,'Publication Table'!$B21,AllPublicationData!$B:$B,'Publication Table'!M$7),
IF(AND($C$4="NHS Scotland",$C$5="Operations cancelled for clinical reasons"),
SUMIFS(AllPublicationData!$H:$H,AllPublicationData!$A:$A,'Publication Table'!$B21,AllPublicationData!$B:$B,'Publication Table'!M$7),
IF(AND($C$4="NHS Scotland",$C$5="Operations cancelled for non-clinical/capacity reasons"),
SUMIFS(AllPublicationData!$I:$I,AllPublicationData!$A:$A,'Publication Table'!$B21,AllPublicationData!$B:$B,'Publication Table'!M$7),
IF(AND($C$4="NHS Scotland",$C$5="Cancellations for other reasons"),
SUMIFS(AllPublicationData!$J:$J,AllPublicationData!$A:$A,'Publication Table'!$B21,AllPublicationData!$B:$B,'Publication Table'!M$7)))))))</f>
        <v>1256</v>
      </c>
      <c r="N21" s="90">
        <f>IF($C$5="Total Operations",
SUMIFS(AllPublicationData!$E:$E,AllPublicationData!$A:$A,'Publication Table'!$B21,AllPublicationData!$B:$B,'Publication Table'!$C$4,AllPublicationData!$D:$D,'Publication Table'!N$7),
IF('Publication Table'!$C$5="All Cancelled Operations",
SUMIFS(AllPublicationData!$F:$F,AllPublicationData!$A:$A,'Publication Table'!$B21,AllPublicationData!$B:$B,'Publication Table'!$C$4,AllPublicationData!$D:$D,'Publication Table'!N$7),
IF('Publication Table'!$C$5="Operations cancelled by patient",
SUMIFS(AllPublicationData!$G:$G,AllPublicationData!$A:$A,'Publication Table'!$B21,AllPublicationData!$B:$B,'Publication Table'!$C$4,AllPublicationData!$D:$D,'Publication Table'!N$7),
IF('Publication Table'!$C$5="Operations cancelled for clinical reasons",
SUMIFS(AllPublicationData!$G:$G,AllPublicationData!$A:$A,'Publication Table'!$B21,AllPublicationData!$B:$B,'Publication Table'!$C$4,AllPublicationData!$D:$D,'Publication Table'!N$7),
IF('Publication Table'!$C$5="Operations cancelled for non-clinical/capacity reasons",
SUMIFS(AllPublicationData!$G:$G,AllPublicationData!$A:$A,'Publication Table'!$B21,AllPublicationData!$B:$B,'Publication Table'!$C$4,AllPublicationData!$D:$D,'Publication Table'!N$7),
IF('Publication Table'!$C$5="Cancellations for other reasons",
SUMIFS(AllPublicationData!$G:$G,AllPublicationData!$A:$A,'Publication Table'!$B21,AllPublicationData!$B:$B,'Publication Table'!$C$4,AllPublicationData!$D:$D,'Publication Table'!N$7)))))))+
IF(AND($C$4="NHS Scotland",$C$5="Total Operations"),
SUMIFS(AllPublicationData!$E:$E,AllPublicationData!$A:$A,'Publication Table'!$B21,AllPublicationData!$B:$B,'Publication Table'!N$7),
IF(AND($C$4="NHS Scotland",$C$5="All Cancelled Operations"),
SUMIFS(AllPublicationData!$F:$F,AllPublicationData!$A:$A,'Publication Table'!$B21,AllPublicationData!$B:$B,'Publication Table'!N$7),
IF(AND($C$4="NHS Scotland",$C$5="Operations cancelled by patient"),
SUMIFS(AllPublicationData!$G:$G,AllPublicationData!$A:$A,'Publication Table'!$B21,AllPublicationData!$B:$B,'Publication Table'!N$7),
IF(AND($C$4="NHS Scotland",$C$5="Operations cancelled for clinical reasons"),
SUMIFS(AllPublicationData!$H:$H,AllPublicationData!$A:$A,'Publication Table'!$B21,AllPublicationData!$B:$B,'Publication Table'!N$7),
IF(AND($C$4="NHS Scotland",$C$5="Operations cancelled for non-clinical/capacity reasons"),
SUMIFS(AllPublicationData!$I:$I,AllPublicationData!$A:$A,'Publication Table'!$B21,AllPublicationData!$B:$B,'Publication Table'!N$7),
IF(AND($C$4="NHS Scotland",$C$5="Cancellations for other reasons"),
SUMIFS(AllPublicationData!$J:$J,AllPublicationData!$A:$A,'Publication Table'!$B21,AllPublicationData!$B:$B,'Publication Table'!N$7)))))))</f>
        <v>3163</v>
      </c>
      <c r="O21" s="90">
        <f>IF($C$5="Total Operations",
SUMIFS(AllPublicationData!$E:$E,AllPublicationData!$A:$A,'Publication Table'!$B21,AllPublicationData!$B:$B,'Publication Table'!$C$4,AllPublicationData!$D:$D,'Publication Table'!O$7),
IF('Publication Table'!$C$5="All Cancelled Operations",
SUMIFS(AllPublicationData!$F:$F,AllPublicationData!$A:$A,'Publication Table'!$B21,AllPublicationData!$B:$B,'Publication Table'!$C$4,AllPublicationData!$D:$D,'Publication Table'!O$7),
IF('Publication Table'!$C$5="Operations cancelled by patient",
SUMIFS(AllPublicationData!$G:$G,AllPublicationData!$A:$A,'Publication Table'!$B21,AllPublicationData!$B:$B,'Publication Table'!$C$4,AllPublicationData!$D:$D,'Publication Table'!O$7),
IF('Publication Table'!$C$5="Operations cancelled for clinical reasons",
SUMIFS(AllPublicationData!$G:$G,AllPublicationData!$A:$A,'Publication Table'!$B21,AllPublicationData!$B:$B,'Publication Table'!$C$4,AllPublicationData!$D:$D,'Publication Table'!O$7),
IF('Publication Table'!$C$5="Operations cancelled for non-clinical/capacity reasons",
SUMIFS(AllPublicationData!$G:$G,AllPublicationData!$A:$A,'Publication Table'!$B21,AllPublicationData!$B:$B,'Publication Table'!$C$4,AllPublicationData!$D:$D,'Publication Table'!O$7),
IF('Publication Table'!$C$5="Cancellations for other reasons",
SUMIFS(AllPublicationData!$G:$G,AllPublicationData!$A:$A,'Publication Table'!$B21,AllPublicationData!$B:$B,'Publication Table'!$C$4,AllPublicationData!$D:$D,'Publication Table'!O$7)))))))+
IF(AND($C$4="NHS Scotland",$C$5="Total Operations"),
SUMIFS(AllPublicationData!$E:$E,AllPublicationData!$A:$A,'Publication Table'!$B21,AllPublicationData!$B:$B,'Publication Table'!O$7),
IF(AND($C$4="NHS Scotland",$C$5="All Cancelled Operations"),
SUMIFS(AllPublicationData!$F:$F,AllPublicationData!$A:$A,'Publication Table'!$B21,AllPublicationData!$B:$B,'Publication Table'!O$7),
IF(AND($C$4="NHS Scotland",$C$5="Operations cancelled by patient"),
SUMIFS(AllPublicationData!$G:$G,AllPublicationData!$A:$A,'Publication Table'!$B21,AllPublicationData!$B:$B,'Publication Table'!O$7),
IF(AND($C$4="NHS Scotland",$C$5="Operations cancelled for clinical reasons"),
SUMIFS(AllPublicationData!$H:$H,AllPublicationData!$A:$A,'Publication Table'!$B21,AllPublicationData!$B:$B,'Publication Table'!O$7),
IF(AND($C$4="NHS Scotland",$C$5="Operations cancelled for non-clinical/capacity reasons"),
SUMIFS(AllPublicationData!$I:$I,AllPublicationData!$A:$A,'Publication Table'!$B21,AllPublicationData!$B:$B,'Publication Table'!O$7),
IF(AND($C$4="NHS Scotland",$C$5="Cancellations for other reasons"),
SUMIFS(AllPublicationData!$J:$J,AllPublicationData!$A:$A,'Publication Table'!$B21,AllPublicationData!$B:$B,'Publication Table'!O$7)))))))</f>
        <v>238</v>
      </c>
      <c r="P21" s="90">
        <f>IF($C$5="Total Operations",
SUMIFS(AllPublicationData!$E:$E,AllPublicationData!$A:$A,'Publication Table'!$B21,AllPublicationData!$B:$B,'Publication Table'!$C$4,AllPublicationData!$D:$D,'Publication Table'!P$7),
IF('Publication Table'!$C$5="All Cancelled Operations",
SUMIFS(AllPublicationData!$F:$F,AllPublicationData!$A:$A,'Publication Table'!$B21,AllPublicationData!$B:$B,'Publication Table'!$C$4,AllPublicationData!$D:$D,'Publication Table'!P$7),
IF('Publication Table'!$C$5="Operations cancelled by patient",
SUMIFS(AllPublicationData!$G:$G,AllPublicationData!$A:$A,'Publication Table'!$B21,AllPublicationData!$B:$B,'Publication Table'!$C$4,AllPublicationData!$D:$D,'Publication Table'!P$7),
IF('Publication Table'!$C$5="Operations cancelled for clinical reasons",
SUMIFS(AllPublicationData!$G:$G,AllPublicationData!$A:$A,'Publication Table'!$B21,AllPublicationData!$B:$B,'Publication Table'!$C$4,AllPublicationData!$D:$D,'Publication Table'!P$7),
IF('Publication Table'!$C$5="Operations cancelled for non-clinical/capacity reasons",
SUMIFS(AllPublicationData!$G:$G,AllPublicationData!$A:$A,'Publication Table'!$B21,AllPublicationData!$B:$B,'Publication Table'!$C$4,AllPublicationData!$D:$D,'Publication Table'!P$7),
IF('Publication Table'!$C$5="Cancellations for other reasons",
SUMIFS(AllPublicationData!$G:$G,AllPublicationData!$A:$A,'Publication Table'!$B21,AllPublicationData!$B:$B,'Publication Table'!$C$4,AllPublicationData!$D:$D,'Publication Table'!P$7)))))))+
IF(AND($C$4="NHS Scotland",$C$5="Total Operations"),
SUMIFS(AllPublicationData!$E:$E,AllPublicationData!$A:$A,'Publication Table'!$B21,AllPublicationData!$B:$B,'Publication Table'!P$7),
IF(AND($C$4="NHS Scotland",$C$5="All Cancelled Operations"),
SUMIFS(AllPublicationData!$F:$F,AllPublicationData!$A:$A,'Publication Table'!$B21,AllPublicationData!$B:$B,'Publication Table'!P$7),
IF(AND($C$4="NHS Scotland",$C$5="Operations cancelled by patient"),
SUMIFS(AllPublicationData!$G:$G,AllPublicationData!$A:$A,'Publication Table'!$B21,AllPublicationData!$B:$B,'Publication Table'!P$7),
IF(AND($C$4="NHS Scotland",$C$5="Operations cancelled for clinical reasons"),
SUMIFS(AllPublicationData!$H:$H,AllPublicationData!$A:$A,'Publication Table'!$B21,AllPublicationData!$B:$B,'Publication Table'!P$7),
IF(AND($C$4="NHS Scotland",$C$5="Operations cancelled for non-clinical/capacity reasons"),
SUMIFS(AllPublicationData!$I:$I,AllPublicationData!$A:$A,'Publication Table'!$B21,AllPublicationData!$B:$B,'Publication Table'!P$7),
IF(AND($C$4="NHS Scotland",$C$5="Cancellations for other reasons"),
SUMIFS(AllPublicationData!$J:$J,AllPublicationData!$A:$A,'Publication Table'!$B21,AllPublicationData!$B:$B,'Publication Table'!P$7)))))))</f>
        <v>129</v>
      </c>
      <c r="Q21" s="90">
        <f>IF($C$5="Total Operations",
SUMIFS(AllPublicationData!$E:$E,AllPublicationData!$A:$A,'Publication Table'!$B21,AllPublicationData!$B:$B,'Publication Table'!$C$4,AllPublicationData!$D:$D,'Publication Table'!Q$7),
IF('Publication Table'!$C$5="All Cancelled Operations",
SUMIFS(AllPublicationData!$F:$F,AllPublicationData!$A:$A,'Publication Table'!$B21,AllPublicationData!$B:$B,'Publication Table'!$C$4,AllPublicationData!$D:$D,'Publication Table'!Q$7),
IF('Publication Table'!$C$5="Operations cancelled by patient",
SUMIFS(AllPublicationData!$G:$G,AllPublicationData!$A:$A,'Publication Table'!$B21,AllPublicationData!$B:$B,'Publication Table'!$C$4,AllPublicationData!$D:$D,'Publication Table'!Q$7),
IF('Publication Table'!$C$5="Operations cancelled for clinical reasons",
SUMIFS(AllPublicationData!$G:$G,AllPublicationData!$A:$A,'Publication Table'!$B21,AllPublicationData!$B:$B,'Publication Table'!$C$4,AllPublicationData!$D:$D,'Publication Table'!Q$7),
IF('Publication Table'!$C$5="Operations cancelled for non-clinical/capacity reasons",
SUMIFS(AllPublicationData!$G:$G,AllPublicationData!$A:$A,'Publication Table'!$B21,AllPublicationData!$B:$B,'Publication Table'!$C$4,AllPublicationData!$D:$D,'Publication Table'!Q$7),
IF('Publication Table'!$C$5="Cancellations for other reasons",
SUMIFS(AllPublicationData!$G:$G,AllPublicationData!$A:$A,'Publication Table'!$B21,AllPublicationData!$B:$B,'Publication Table'!$C$4,AllPublicationData!$D:$D,'Publication Table'!Q$7)))))))+
IF(AND($C$4="NHS Scotland",$C$5="Total Operations"),
SUMIFS(AllPublicationData!$E:$E,AllPublicationData!$A:$A,'Publication Table'!$B21,AllPublicationData!$B:$B,'Publication Table'!Q$7),
IF(AND($C$4="NHS Scotland",$C$5="All Cancelled Operations"),
SUMIFS(AllPublicationData!$F:$F,AllPublicationData!$A:$A,'Publication Table'!$B21,AllPublicationData!$B:$B,'Publication Table'!Q$7),
IF(AND($C$4="NHS Scotland",$C$5="Operations cancelled by patient"),
SUMIFS(AllPublicationData!$G:$G,AllPublicationData!$A:$A,'Publication Table'!$B21,AllPublicationData!$B:$B,'Publication Table'!Q$7),
IF(AND($C$4="NHS Scotland",$C$5="Operations cancelled for clinical reasons"),
SUMIFS(AllPublicationData!$H:$H,AllPublicationData!$A:$A,'Publication Table'!$B21,AllPublicationData!$B:$B,'Publication Table'!Q$7),
IF(AND($C$4="NHS Scotland",$C$5="Operations cancelled for non-clinical/capacity reasons"),
SUMIFS(AllPublicationData!$I:$I,AllPublicationData!$A:$A,'Publication Table'!$B21,AllPublicationData!$B:$B,'Publication Table'!Q$7),
IF(AND($C$4="NHS Scotland",$C$5="Cancellations for other reasons"),
SUMIFS(AllPublicationData!$J:$J,AllPublicationData!$A:$A,'Publication Table'!$B21,AllPublicationData!$B:$B,'Publication Table'!Q$7)))))))</f>
        <v>1507</v>
      </c>
      <c r="R21" s="90">
        <f>IF($C$5="Total Operations",
SUMIFS(AllPublicationData!$E:$E,AllPublicationData!$A:$A,'Publication Table'!$B21,AllPublicationData!$B:$B,'Publication Table'!$C$4,AllPublicationData!$D:$D,'Publication Table'!R$7),
IF('Publication Table'!$C$5="All Cancelled Operations",
SUMIFS(AllPublicationData!$F:$F,AllPublicationData!$A:$A,'Publication Table'!$B21,AllPublicationData!$B:$B,'Publication Table'!$C$4,AllPublicationData!$D:$D,'Publication Table'!R$7),
IF('Publication Table'!$C$5="Operations cancelled by patient",
SUMIFS(AllPublicationData!$G:$G,AllPublicationData!$A:$A,'Publication Table'!$B21,AllPublicationData!$B:$B,'Publication Table'!$C$4,AllPublicationData!$D:$D,'Publication Table'!R$7),
IF('Publication Table'!$C$5="Operations cancelled for clinical reasons",
SUMIFS(AllPublicationData!$G:$G,AllPublicationData!$A:$A,'Publication Table'!$B21,AllPublicationData!$B:$B,'Publication Table'!$C$4,AllPublicationData!$D:$D,'Publication Table'!R$7),
IF('Publication Table'!$C$5="Operations cancelled for non-clinical/capacity reasons",
SUMIFS(AllPublicationData!$G:$G,AllPublicationData!$A:$A,'Publication Table'!$B21,AllPublicationData!$B:$B,'Publication Table'!$C$4,AllPublicationData!$D:$D,'Publication Table'!R$7),
IF('Publication Table'!$C$5="Cancellations for other reasons",
SUMIFS(AllPublicationData!$G:$G,AllPublicationData!$A:$A,'Publication Table'!$B21,AllPublicationData!$B:$B,'Publication Table'!$C$4,AllPublicationData!$D:$D,'Publication Table'!R$7)))))))+
IF(AND($C$4="NHS Scotland",$C$5="Total Operations"),
SUMIFS(AllPublicationData!$E:$E,AllPublicationData!$A:$A,'Publication Table'!$B21,AllPublicationData!$B:$B,'Publication Table'!R$7),
IF(AND($C$4="NHS Scotland",$C$5="All Cancelled Operations"),
SUMIFS(AllPublicationData!$F:$F,AllPublicationData!$A:$A,'Publication Table'!$B21,AllPublicationData!$B:$B,'Publication Table'!R$7),
IF(AND($C$4="NHS Scotland",$C$5="Operations cancelled by patient"),
SUMIFS(AllPublicationData!$G:$G,AllPublicationData!$A:$A,'Publication Table'!$B21,AllPublicationData!$B:$B,'Publication Table'!R$7),
IF(AND($C$4="NHS Scotland",$C$5="Operations cancelled for clinical reasons"),
SUMIFS(AllPublicationData!$H:$H,AllPublicationData!$A:$A,'Publication Table'!$B21,AllPublicationData!$B:$B,'Publication Table'!R$7),
IF(AND($C$4="NHS Scotland",$C$5="Operations cancelled for non-clinical/capacity reasons"),
SUMIFS(AllPublicationData!$I:$I,AllPublicationData!$A:$A,'Publication Table'!$B21,AllPublicationData!$B:$B,'Publication Table'!R$7),
IF(AND($C$4="NHS Scotland",$C$5="Cancellations for other reasons"),
SUMIFS(AllPublicationData!$J:$J,AllPublicationData!$A:$A,'Publication Table'!$B21,AllPublicationData!$B:$B,'Publication Table'!R$7)))))))</f>
        <v>89</v>
      </c>
    </row>
    <row r="22" spans="2:18" x14ac:dyDescent="0.35">
      <c r="B22" s="89">
        <v>44986</v>
      </c>
      <c r="C22" s="81">
        <f>IF($C$5="Total Operations",
SUMIFS(AllPublicationData!$E:$E,AllPublicationData!$A:$A,'Publication Table'!$B22,AllPublicationData!$B:$B,'Publication Table'!$C$4),
IF('Publication Table'!$C$5="All Cancelled Operations",
SUMIFS(AllPublicationData!$F:$F,AllPublicationData!$A:$A,'Publication Table'!$B22,AllPublicationData!$B:$B,'Publication Table'!$C$4),
IF('Publication Table'!$C$5="Operations cancelled by patient",
SUMIFS(AllPublicationData!$G:$G,AllPublicationData!$A:$A,'Publication Table'!$B22,AllPublicationData!$B:$B,'Publication Table'!$C$4),
IF('Publication Table'!$C$5="Operations cancelled for clinical reasons",
SUMIFS(AllPublicationData!$H:$H,AllPublicationData!$A:$A,'Publication Table'!$B22,AllPublicationData!$B:$B,'Publication Table'!$C$4),
IF('Publication Table'!$C$5="Operations cancelled for non-clinical/capacity reasons",
SUMIFS(AllPublicationData!$I:$I,AllPublicationData!$A:$A,'Publication Table'!$B22,AllPublicationData!$B:$B,'Publication Table'!$C$4),
IF('Publication Table'!$C$5="Cancellations for other reasons",
SUMIFS(AllPublicationData!$J:$J,AllPublicationData!$A:$A,'Publication Table'!$B22,AllPublicationData!$B:$B,'Publication Table'!$C$4)))))))+
IF(AND($C$4="NHS Scotland",$C$5="Total Operations"),
SUMIFS(AllPublicationData!$E:$E,AllPublicationData!$A:$A,'Publication Table'!$B22),
IF(AND($C$4="NHS Scotland",$C$5="All Cancelled Operations"),
SUMIFS(AllPublicationData!$F:$F,AllPublicationData!$A:$A,'Publication Table'!$B22),
IF(AND($C$4="NHS Scotland",$C$5="Operations cancelled by patient"),
SUMIFS(AllPublicationData!$G:$G,AllPublicationData!$A:$A,'Publication Table'!$B22),
IF(AND($C$4="NHS Scotland",$C$5="Operations cancelled for clinical reasons"),
SUMIFS(AllPublicationData!$H:$H,AllPublicationData!$A:$A,'Publication Table'!$B22),
IF(AND($C$4="NHS Scotland",$C$5="Operations cancelled for non-clinical/capacity reasons"),
SUMIFS(AllPublicationData!$I:$I,AllPublicationData!$A:$A,'Publication Table'!$B22),
IF(AND($C$4="NHS Scotland",$C$5="Cancellations for other reasons"),
SUMIFS(AllPublicationData!$J:$J,AllPublicationData!$A:$A,'Publication Table'!$B22)))))))</f>
        <v>25423</v>
      </c>
      <c r="D22" s="90">
        <f>IF($C$5="Total Operations",
SUMIFS(AllPublicationData!$E:$E,AllPublicationData!$A:$A,'Publication Table'!$B22,AllPublicationData!$B:$B,'Publication Table'!$C$4,AllPublicationData!$D:$D,'Publication Table'!D$7),
IF('Publication Table'!$C$5="All Cancelled Operations",
SUMIFS(AllPublicationData!$F:$F,AllPublicationData!$A:$A,'Publication Table'!$B22,AllPublicationData!$B:$B,'Publication Table'!$C$4,AllPublicationData!$D:$D,'Publication Table'!D$7),
IF('Publication Table'!$C$5="Operations cancelled by patient",
SUMIFS(AllPublicationData!$G:$G,AllPublicationData!$A:$A,'Publication Table'!$B22,AllPublicationData!$B:$B,'Publication Table'!$C$4,AllPublicationData!$D:$D,'Publication Table'!D$7),
IF('Publication Table'!$C$5="Operations cancelled for clinical reasons",
SUMIFS(AllPublicationData!$H:$H,AllPublicationData!$A:$A,'Publication Table'!$B22,AllPublicationData!$B:$B,'Publication Table'!$C$4,AllPublicationData!$D:$D,'Publication Table'!D$7),
IF('Publication Table'!$C$5="Operations cancelled for non-clinical/capacity reasons",
SUMIFS(AllPublicationData!$I:$I,AllPublicationData!$A:$A,'Publication Table'!$B22,AllPublicationData!$B:$B,'Publication Table'!$C$4,AllPublicationData!$D:$D,'Publication Table'!D$7),
IF('Publication Table'!$C$5="Cancellations for other reasons",
SUMIFS(AllPublicationData!$J:$J,AllPublicationData!$A:$A,'Publication Table'!$B22,AllPublicationData!$B:$B,'Publication Table'!$C$4,AllPublicationData!$D:$D,'Publication Table'!D$7)))))))+
IF(AND($C$4="NHS Scotland",$C$5="Total Operations"),
SUMIFS(AllPublicationData!$E:$E,AllPublicationData!$A:$A,'Publication Table'!$B22,AllPublicationData!$B:$B,'Publication Table'!D$7),
IF(AND($C$4="NHS Scotland",$C$5="All Cancelled Operations"),
SUMIFS(AllPublicationData!$F:$F,AllPublicationData!$A:$A,'Publication Table'!$B22,AllPublicationData!$B:$B,'Publication Table'!D$7),
IF(AND($C$4="NHS Scotland",$C$5="Operations cancelled by patient"),
SUMIFS(AllPublicationData!$G:$G,AllPublicationData!$A:$A,'Publication Table'!$B22,AllPublicationData!$B:$B,'Publication Table'!D$7),
IF(AND($C$4="NHS Scotland",$C$5="Operations cancelled for clinical reasons"),
SUMIFS(AllPublicationData!$H:$H,AllPublicationData!$A:$A,'Publication Table'!$B22,AllPublicationData!$B:$B,'Publication Table'!D$7),
IF(AND($C$4="NHS Scotland",$C$5="Operations cancelled for non-clinical/capacity reasons"),
SUMIFS(AllPublicationData!$I:$I,AllPublicationData!$A:$A,'Publication Table'!$B22,AllPublicationData!$B:$B,'Publication Table'!D$7),
IF(AND($C$4="NHS Scotland",$C$5="Cancellations for other reasons"),
SUMIFS(AllPublicationData!$J:$J,AllPublicationData!$A:$A,'Publication Table'!$B22,AllPublicationData!$B:$B,'Publication Table'!D$7)))))))</f>
        <v>2440</v>
      </c>
      <c r="E22" s="90">
        <f>IF($C$5="Total Operations",
SUMIFS(AllPublicationData!$E:$E,AllPublicationData!$A:$A,'Publication Table'!$B22,AllPublicationData!$B:$B,'Publication Table'!$C$4,AllPublicationData!$D:$D,'Publication Table'!E$7),
IF('Publication Table'!$C$5="All Cancelled Operations",
SUMIFS(AllPublicationData!$F:$F,AllPublicationData!$A:$A,'Publication Table'!$B22,AllPublicationData!$B:$B,'Publication Table'!$C$4,AllPublicationData!$D:$D,'Publication Table'!E$7),
IF('Publication Table'!$C$5="Operations cancelled by patient",
SUMIFS(AllPublicationData!$G:$G,AllPublicationData!$A:$A,'Publication Table'!$B22,AllPublicationData!$B:$B,'Publication Table'!$C$4,AllPublicationData!$D:$D,'Publication Table'!E$7),
IF('Publication Table'!$C$5="Operations cancelled for clinical reasons",
SUMIFS(AllPublicationData!$H:$H,AllPublicationData!$A:$A,'Publication Table'!$B22,AllPublicationData!$B:$B,'Publication Table'!$C$4,AllPublicationData!$D:$D,'Publication Table'!E$7),
IF('Publication Table'!$C$5="Operations cancelled for non-clinical/capacity reasons",
SUMIFS(AllPublicationData!$I:$I,AllPublicationData!$A:$A,'Publication Table'!$B22,AllPublicationData!$B:$B,'Publication Table'!$C$4,AllPublicationData!$D:$D,'Publication Table'!E$7),
IF('Publication Table'!$C$5="Cancellations for other reasons",
SUMIFS(AllPublicationData!$J:$J,AllPublicationData!$A:$A,'Publication Table'!$B22,AllPublicationData!$B:$B,'Publication Table'!$C$4,AllPublicationData!$D:$D,'Publication Table'!E$7)))))))+
IF(AND($C$4="NHS Scotland",$C$5="Total Operations"),
SUMIFS(AllPublicationData!$E:$E,AllPublicationData!$A:$A,'Publication Table'!$B22,AllPublicationData!$B:$B,'Publication Table'!E$7),
IF(AND($C$4="NHS Scotland",$C$5="All Cancelled Operations"),
SUMIFS(AllPublicationData!$F:$F,AllPublicationData!$A:$A,'Publication Table'!$B22,AllPublicationData!$B:$B,'Publication Table'!E$7),
IF(AND($C$4="NHS Scotland",$C$5="Operations cancelled by patient"),
SUMIFS(AllPublicationData!$G:$G,AllPublicationData!$A:$A,'Publication Table'!$B22,AllPublicationData!$B:$B,'Publication Table'!E$7),
IF(AND($C$4="NHS Scotland",$C$5="Operations cancelled for clinical reasons"),
SUMIFS(AllPublicationData!$H:$H,AllPublicationData!$A:$A,'Publication Table'!$B22,AllPublicationData!$B:$B,'Publication Table'!E$7),
IF(AND($C$4="NHS Scotland",$C$5="Operations cancelled for non-clinical/capacity reasons"),
SUMIFS(AllPublicationData!$I:$I,AllPublicationData!$A:$A,'Publication Table'!$B22,AllPublicationData!$B:$B,'Publication Table'!E$7),
IF(AND($C$4="NHS Scotland",$C$5="Cancellations for other reasons"),
SUMIFS(AllPublicationData!$J:$J,AllPublicationData!$A:$A,'Publication Table'!$B22,AllPublicationData!$B:$B,'Publication Table'!E$7)))))))</f>
        <v>1467</v>
      </c>
      <c r="F22" s="90">
        <f>IF($C$5="Total Operations",
SUMIFS(AllPublicationData!$E:$E,AllPublicationData!$A:$A,'Publication Table'!$B22,AllPublicationData!$B:$B,'Publication Table'!$C$4,AllPublicationData!$D:$D,'Publication Table'!F$7),
IF('Publication Table'!$C$5="All Cancelled Operations",
SUMIFS(AllPublicationData!$F:$F,AllPublicationData!$A:$A,'Publication Table'!$B22,AllPublicationData!$B:$B,'Publication Table'!$C$4,AllPublicationData!$D:$D,'Publication Table'!F$7),
IF('Publication Table'!$C$5="Operations cancelled by patient",
SUMIFS(AllPublicationData!$G:$G,AllPublicationData!$A:$A,'Publication Table'!$B22,AllPublicationData!$B:$B,'Publication Table'!$C$4,AllPublicationData!$D:$D,'Publication Table'!F$7),
IF('Publication Table'!$C$5="Operations cancelled for clinical reasons",
SUMIFS(AllPublicationData!$H:$H,AllPublicationData!$A:$A,'Publication Table'!$B22,AllPublicationData!$B:$B,'Publication Table'!$C$4,AllPublicationData!$D:$D,'Publication Table'!F$7),
IF('Publication Table'!$C$5="Operations cancelled for non-clinical/capacity reasons",
SUMIFS(AllPublicationData!$I:$I,AllPublicationData!$A:$A,'Publication Table'!$B22,AllPublicationData!$B:$B,'Publication Table'!$C$4,AllPublicationData!$D:$D,'Publication Table'!F$7),
IF('Publication Table'!$C$5="Cancellations for other reasons",
SUMIFS(AllPublicationData!$J:$J,AllPublicationData!$A:$A,'Publication Table'!$B22,AllPublicationData!$B:$B,'Publication Table'!$C$4,AllPublicationData!$D:$D,'Publication Table'!F$7)))))))+
IF(AND($C$4="NHS Scotland",$C$5="Total Operations"),
SUMIFS(AllPublicationData!$E:$E,AllPublicationData!$A:$A,'Publication Table'!$B22,AllPublicationData!$B:$B,'Publication Table'!F$7),
IF(AND($C$4="NHS Scotland",$C$5="All Cancelled Operations"),
SUMIFS(AllPublicationData!$F:$F,AllPublicationData!$A:$A,'Publication Table'!$B22,AllPublicationData!$B:$B,'Publication Table'!F$7),
IF(AND($C$4="NHS Scotland",$C$5="Operations cancelled by patient"),
SUMIFS(AllPublicationData!$G:$G,AllPublicationData!$A:$A,'Publication Table'!$B22,AllPublicationData!$B:$B,'Publication Table'!F$7),
IF(AND($C$4="NHS Scotland",$C$5="Operations cancelled for clinical reasons"),
SUMIFS(AllPublicationData!$H:$H,AllPublicationData!$A:$A,'Publication Table'!$B22,AllPublicationData!$B:$B,'Publication Table'!F$7),
IF(AND($C$4="NHS Scotland",$C$5="Operations cancelled for non-clinical/capacity reasons"),
SUMIFS(AllPublicationData!$I:$I,AllPublicationData!$A:$A,'Publication Table'!$B22,AllPublicationData!$B:$B,'Publication Table'!F$7),
IF(AND($C$4="NHS Scotland",$C$5="Cancellations for other reasons"),
SUMIFS(AllPublicationData!$J:$J,AllPublicationData!$A:$A,'Publication Table'!$B22,AllPublicationData!$B:$B,'Publication Table'!F$7)))))))</f>
        <v>272</v>
      </c>
      <c r="G22" s="90">
        <f>IF($C$5="Total Operations",
SUMIFS(AllPublicationData!$E:$E,AllPublicationData!$A:$A,'Publication Table'!$B22,AllPublicationData!$B:$B,'Publication Table'!$C$4,AllPublicationData!$D:$D,'Publication Table'!G$7),
IF('Publication Table'!$C$5="All Cancelled Operations",
SUMIFS(AllPublicationData!$F:$F,AllPublicationData!$A:$A,'Publication Table'!$B22,AllPublicationData!$B:$B,'Publication Table'!$C$4,AllPublicationData!$D:$D,'Publication Table'!G$7),
IF('Publication Table'!$C$5="Operations cancelled by patient",
SUMIFS(AllPublicationData!$G:$G,AllPublicationData!$A:$A,'Publication Table'!$B22,AllPublicationData!$B:$B,'Publication Table'!$C$4,AllPublicationData!$D:$D,'Publication Table'!G$7),
IF('Publication Table'!$C$5="Operations cancelled for clinical reasons",
SUMIFS(AllPublicationData!$H:$H,AllPublicationData!$A:$A,'Publication Table'!$B22,AllPublicationData!$B:$B,'Publication Table'!$C$4,AllPublicationData!$D:$D,'Publication Table'!G$7),
IF('Publication Table'!$C$5="Operations cancelled for non-clinical/capacity reasons",
SUMIFS(AllPublicationData!$I:$I,AllPublicationData!$A:$A,'Publication Table'!$B22,AllPublicationData!$B:$B,'Publication Table'!$C$4,AllPublicationData!$D:$D,'Publication Table'!G$7),
IF('Publication Table'!$C$5="Cancellations for other reasons",
SUMIFS(AllPublicationData!$J:$J,AllPublicationData!$A:$A,'Publication Table'!$B22,AllPublicationData!$B:$B,'Publication Table'!$C$4,AllPublicationData!$D:$D,'Publication Table'!G$7)))))))+
IF(AND($C$4="NHS Scotland",$C$5="Total Operations"),
SUMIFS(AllPublicationData!$E:$E,AllPublicationData!$A:$A,'Publication Table'!$B22,AllPublicationData!$B:$B,'Publication Table'!G$7),
IF(AND($C$4="NHS Scotland",$C$5="All Cancelled Operations"),
SUMIFS(AllPublicationData!$F:$F,AllPublicationData!$A:$A,'Publication Table'!$B22,AllPublicationData!$B:$B,'Publication Table'!G$7),
IF(AND($C$4="NHS Scotland",$C$5="Operations cancelled by patient"),
SUMIFS(AllPublicationData!$G:$G,AllPublicationData!$A:$A,'Publication Table'!$B22,AllPublicationData!$B:$B,'Publication Table'!G$7),
IF(AND($C$4="NHS Scotland",$C$5="Operations cancelled for clinical reasons"),
SUMIFS(AllPublicationData!$H:$H,AllPublicationData!$A:$A,'Publication Table'!$B22,AllPublicationData!$B:$B,'Publication Table'!G$7),
IF(AND($C$4="NHS Scotland",$C$5="Operations cancelled for non-clinical/capacity reasons"),
SUMIFS(AllPublicationData!$I:$I,AllPublicationData!$A:$A,'Publication Table'!$B22,AllPublicationData!$B:$B,'Publication Table'!G$7),
IF(AND($C$4="NHS Scotland",$C$5="Cancellations for other reasons"),
SUMIFS(AllPublicationData!$J:$J,AllPublicationData!$A:$A,'Publication Table'!$B22,AllPublicationData!$B:$B,'Publication Table'!G$7)))))))</f>
        <v>1268</v>
      </c>
      <c r="H22" s="90">
        <f>IF($C$5="Total Operations",
SUMIFS(AllPublicationData!$E:$E,AllPublicationData!$A:$A,'Publication Table'!$B22,AllPublicationData!$B:$B,'Publication Table'!$C$4,AllPublicationData!$D:$D,'Publication Table'!H$7),
IF('Publication Table'!$C$5="All Cancelled Operations",
SUMIFS(AllPublicationData!$F:$F,AllPublicationData!$A:$A,'Publication Table'!$B22,AllPublicationData!$B:$B,'Publication Table'!$C$4,AllPublicationData!$D:$D,'Publication Table'!H$7),
IF('Publication Table'!$C$5="Operations cancelled by patient",
SUMIFS(AllPublicationData!$G:$G,AllPublicationData!$A:$A,'Publication Table'!$B22,AllPublicationData!$B:$B,'Publication Table'!$C$4,AllPublicationData!$D:$D,'Publication Table'!H$7),
IF('Publication Table'!$C$5="Operations cancelled for clinical reasons",
SUMIFS(AllPublicationData!$H:$H,AllPublicationData!$A:$A,'Publication Table'!$B22,AllPublicationData!$B:$B,'Publication Table'!$C$4,AllPublicationData!$D:$D,'Publication Table'!H$7),
IF('Publication Table'!$C$5="Operations cancelled for non-clinical/capacity reasons",
SUMIFS(AllPublicationData!$I:$I,AllPublicationData!$A:$A,'Publication Table'!$B22,AllPublicationData!$B:$B,'Publication Table'!$C$4,AllPublicationData!$D:$D,'Publication Table'!H$7),
IF('Publication Table'!$C$5="Cancellations for other reasons",
SUMIFS(AllPublicationData!$J:$J,AllPublicationData!$A:$A,'Publication Table'!$B22,AllPublicationData!$B:$B,'Publication Table'!$C$4,AllPublicationData!$D:$D,'Publication Table'!H$7)))))))+
IF(AND($C$4="NHS Scotland",$C$5="Total Operations"),
SUMIFS(AllPublicationData!$E:$E,AllPublicationData!$A:$A,'Publication Table'!$B22,AllPublicationData!$B:$B,'Publication Table'!H$7),
IF(AND($C$4="NHS Scotland",$C$5="All Cancelled Operations"),
SUMIFS(AllPublicationData!$F:$F,AllPublicationData!$A:$A,'Publication Table'!$B22,AllPublicationData!$B:$B,'Publication Table'!H$7),
IF(AND($C$4="NHS Scotland",$C$5="Operations cancelled by patient"),
SUMIFS(AllPublicationData!$G:$G,AllPublicationData!$A:$A,'Publication Table'!$B22,AllPublicationData!$B:$B,'Publication Table'!H$7),
IF(AND($C$4="NHS Scotland",$C$5="Operations cancelled for clinical reasons"),
SUMIFS(AllPublicationData!$H:$H,AllPublicationData!$A:$A,'Publication Table'!$B22,AllPublicationData!$B:$B,'Publication Table'!H$7),
IF(AND($C$4="NHS Scotland",$C$5="Operations cancelled for non-clinical/capacity reasons"),
SUMIFS(AllPublicationData!$I:$I,AllPublicationData!$A:$A,'Publication Table'!$B22,AllPublicationData!$B:$B,'Publication Table'!H$7),
IF(AND($C$4="NHS Scotland",$C$5="Cancellations for other reasons"),
SUMIFS(AllPublicationData!$J:$J,AllPublicationData!$A:$A,'Publication Table'!$B22,AllPublicationData!$B:$B,'Publication Table'!H$7)))))))</f>
        <v>1312</v>
      </c>
      <c r="I22" s="90">
        <f>IF($C$5="Total Operations",
SUMIFS(AllPublicationData!$E:$E,AllPublicationData!$A:$A,'Publication Table'!$B22,AllPublicationData!$B:$B,'Publication Table'!$C$4,AllPublicationData!$D:$D,'Publication Table'!I$7),
IF('Publication Table'!$C$5="All Cancelled Operations",
SUMIFS(AllPublicationData!$F:$F,AllPublicationData!$A:$A,'Publication Table'!$B22,AllPublicationData!$B:$B,'Publication Table'!$C$4,AllPublicationData!$D:$D,'Publication Table'!I$7),
IF('Publication Table'!$C$5="Operations cancelled by patient",
SUMIFS(AllPublicationData!$G:$G,AllPublicationData!$A:$A,'Publication Table'!$B22,AllPublicationData!$B:$B,'Publication Table'!$C$4,AllPublicationData!$D:$D,'Publication Table'!I$7),
IF('Publication Table'!$C$5="Operations cancelled for clinical reasons",
SUMIFS(AllPublicationData!$H:$H,AllPublicationData!$A:$A,'Publication Table'!$B22,AllPublicationData!$B:$B,'Publication Table'!$C$4,AllPublicationData!$D:$D,'Publication Table'!I$7),
IF('Publication Table'!$C$5="Operations cancelled for non-clinical/capacity reasons",
SUMIFS(AllPublicationData!$I:$I,AllPublicationData!$A:$A,'Publication Table'!$B22,AllPublicationData!$B:$B,'Publication Table'!$C$4,AllPublicationData!$D:$D,'Publication Table'!I$7),
IF('Publication Table'!$C$5="Cancellations for other reasons",
SUMIFS(AllPublicationData!$J:$J,AllPublicationData!$A:$A,'Publication Table'!$B22,AllPublicationData!$B:$B,'Publication Table'!$C$4,AllPublicationData!$D:$D,'Publication Table'!I$7)))))))+
IF(AND($C$4="NHS Scotland",$C$5="Total Operations"),
SUMIFS(AllPublicationData!$E:$E,AllPublicationData!$A:$A,'Publication Table'!$B22,AllPublicationData!$B:$B,'Publication Table'!I$7),
IF(AND($C$4="NHS Scotland",$C$5="All Cancelled Operations"),
SUMIFS(AllPublicationData!$F:$F,AllPublicationData!$A:$A,'Publication Table'!$B22,AllPublicationData!$B:$B,'Publication Table'!I$7),
IF(AND($C$4="NHS Scotland",$C$5="Operations cancelled by patient"),
SUMIFS(AllPublicationData!$G:$G,AllPublicationData!$A:$A,'Publication Table'!$B22,AllPublicationData!$B:$B,'Publication Table'!I$7),
IF(AND($C$4="NHS Scotland",$C$5="Operations cancelled for clinical reasons"),
SUMIFS(AllPublicationData!$H:$H,AllPublicationData!$A:$A,'Publication Table'!$B22,AllPublicationData!$B:$B,'Publication Table'!I$7),
IF(AND($C$4="NHS Scotland",$C$5="Operations cancelled for non-clinical/capacity reasons"),
SUMIFS(AllPublicationData!$I:$I,AllPublicationData!$A:$A,'Publication Table'!$B22,AllPublicationData!$B:$B,'Publication Table'!I$7),
IF(AND($C$4="NHS Scotland",$C$5="Cancellations for other reasons"),
SUMIFS(AllPublicationData!$J:$J,AllPublicationData!$A:$A,'Publication Table'!$B22,AllPublicationData!$B:$B,'Publication Table'!I$7)))))))</f>
        <v>970</v>
      </c>
      <c r="J22" s="90">
        <f>IF($C$5="Total Operations",
SUMIFS(AllPublicationData!$E:$E,AllPublicationData!$A:$A,'Publication Table'!$B22,AllPublicationData!$B:$B,'Publication Table'!$C$4,AllPublicationData!$D:$D,'Publication Table'!J$7),
IF('Publication Table'!$C$5="All Cancelled Operations",
SUMIFS(AllPublicationData!$F:$F,AllPublicationData!$A:$A,'Publication Table'!$B22,AllPublicationData!$B:$B,'Publication Table'!$C$4,AllPublicationData!$D:$D,'Publication Table'!J$7),
IF('Publication Table'!$C$5="Operations cancelled by patient",
SUMIFS(AllPublicationData!$G:$G,AllPublicationData!$A:$A,'Publication Table'!$B22,AllPublicationData!$B:$B,'Publication Table'!$C$4,AllPublicationData!$D:$D,'Publication Table'!J$7),
IF('Publication Table'!$C$5="Operations cancelled for clinical reasons",
SUMIFS(AllPublicationData!$H:$H,AllPublicationData!$A:$A,'Publication Table'!$B22,AllPublicationData!$B:$B,'Publication Table'!$C$4,AllPublicationData!$D:$D,'Publication Table'!J$7),
IF('Publication Table'!$C$5="Operations cancelled for non-clinical/capacity reasons",
SUMIFS(AllPublicationData!$I:$I,AllPublicationData!$A:$A,'Publication Table'!$B22,AllPublicationData!$B:$B,'Publication Table'!$C$4,AllPublicationData!$D:$D,'Publication Table'!J$7),
IF('Publication Table'!$C$5="Cancellations for other reasons",
SUMIFS(AllPublicationData!$J:$J,AllPublicationData!$A:$A,'Publication Table'!$B22,AllPublicationData!$B:$B,'Publication Table'!$C$4,AllPublicationData!$D:$D,'Publication Table'!J$7)))))))+
IF(AND($C$4="NHS Scotland",$C$5="Total Operations"),
SUMIFS(AllPublicationData!$E:$E,AllPublicationData!$A:$A,'Publication Table'!$B22,AllPublicationData!$B:$B,'Publication Table'!J$7),
IF(AND($C$4="NHS Scotland",$C$5="All Cancelled Operations"),
SUMIFS(AllPublicationData!$F:$F,AllPublicationData!$A:$A,'Publication Table'!$B22,AllPublicationData!$B:$B,'Publication Table'!J$7),
IF(AND($C$4="NHS Scotland",$C$5="Operations cancelled by patient"),
SUMIFS(AllPublicationData!$G:$G,AllPublicationData!$A:$A,'Publication Table'!$B22,AllPublicationData!$B:$B,'Publication Table'!J$7),
IF(AND($C$4="NHS Scotland",$C$5="Operations cancelled for clinical reasons"),
SUMIFS(AllPublicationData!$H:$H,AllPublicationData!$A:$A,'Publication Table'!$B22,AllPublicationData!$B:$B,'Publication Table'!J$7),
IF(AND($C$4="NHS Scotland",$C$5="Operations cancelled for non-clinical/capacity reasons"),
SUMIFS(AllPublicationData!$I:$I,AllPublicationData!$A:$A,'Publication Table'!$B22,AllPublicationData!$B:$B,'Publication Table'!J$7),
IF(AND($C$4="NHS Scotland",$C$5="Cancellations for other reasons"),
SUMIFS(AllPublicationData!$J:$J,AllPublicationData!$A:$A,'Publication Table'!$B22,AllPublicationData!$B:$B,'Publication Table'!J$7)))))))</f>
        <v>2620</v>
      </c>
      <c r="K22" s="90">
        <f>IF($C$5="Total Operations",
SUMIFS(AllPublicationData!$E:$E,AllPublicationData!$A:$A,'Publication Table'!$B22,AllPublicationData!$B:$B,'Publication Table'!$C$4,AllPublicationData!$D:$D,'Publication Table'!K$7),
IF('Publication Table'!$C$5="All Cancelled Operations",
SUMIFS(AllPublicationData!$F:$F,AllPublicationData!$A:$A,'Publication Table'!$B22,AllPublicationData!$B:$B,'Publication Table'!$C$4,AllPublicationData!$D:$D,'Publication Table'!K$7),
IF('Publication Table'!$C$5="Operations cancelled by patient",
SUMIFS(AllPublicationData!$G:$G,AllPublicationData!$A:$A,'Publication Table'!$B22,AllPublicationData!$B:$B,'Publication Table'!$C$4,AllPublicationData!$D:$D,'Publication Table'!K$7),
IF('Publication Table'!$C$5="Operations cancelled for clinical reasons",
SUMIFS(AllPublicationData!$H:$H,AllPublicationData!$A:$A,'Publication Table'!$B22,AllPublicationData!$B:$B,'Publication Table'!$C$4,AllPublicationData!$D:$D,'Publication Table'!K$7),
IF('Publication Table'!$C$5="Operations cancelled for non-clinical/capacity reasons",
SUMIFS(AllPublicationData!$I:$I,AllPublicationData!$A:$A,'Publication Table'!$B22,AllPublicationData!$B:$B,'Publication Table'!$C$4,AllPublicationData!$D:$D,'Publication Table'!K$7),
IF('Publication Table'!$C$5="Cancellations for other reasons",
SUMIFS(AllPublicationData!$J:$J,AllPublicationData!$A:$A,'Publication Table'!$B22,AllPublicationData!$B:$B,'Publication Table'!$C$4,AllPublicationData!$D:$D,'Publication Table'!K$7)))))))+
IF(AND($C$4="NHS Scotland",$C$5="Total Operations"),
SUMIFS(AllPublicationData!$E:$E,AllPublicationData!$A:$A,'Publication Table'!$B22,AllPublicationData!$B:$B,'Publication Table'!K$7),
IF(AND($C$4="NHS Scotland",$C$5="All Cancelled Operations"),
SUMIFS(AllPublicationData!$F:$F,AllPublicationData!$A:$A,'Publication Table'!$B22,AllPublicationData!$B:$B,'Publication Table'!K$7),
IF(AND($C$4="NHS Scotland",$C$5="Operations cancelled by patient"),
SUMIFS(AllPublicationData!$G:$G,AllPublicationData!$A:$A,'Publication Table'!$B22,AllPublicationData!$B:$B,'Publication Table'!K$7),
IF(AND($C$4="NHS Scotland",$C$5="Operations cancelled for clinical reasons"),
SUMIFS(AllPublicationData!$H:$H,AllPublicationData!$A:$A,'Publication Table'!$B22,AllPublicationData!$B:$B,'Publication Table'!K$7),
IF(AND($C$4="NHS Scotland",$C$5="Operations cancelled for non-clinical/capacity reasons"),
SUMIFS(AllPublicationData!$I:$I,AllPublicationData!$A:$A,'Publication Table'!$B22,AllPublicationData!$B:$B,'Publication Table'!K$7),
IF(AND($C$4="NHS Scotland",$C$5="Cancellations for other reasons"),
SUMIFS(AllPublicationData!$J:$J,AllPublicationData!$A:$A,'Publication Table'!$B22,AllPublicationData!$B:$B,'Publication Table'!K$7)))))))</f>
        <v>5544</v>
      </c>
      <c r="L22" s="90">
        <f>IF($C$5="Total Operations",
SUMIFS(AllPublicationData!$E:$E,AllPublicationData!$A:$A,'Publication Table'!$B22,AllPublicationData!$B:$B,'Publication Table'!$C$4,AllPublicationData!$D:$D,'Publication Table'!L$7),
IF('Publication Table'!$C$5="All Cancelled Operations",
SUMIFS(AllPublicationData!$F:$F,AllPublicationData!$A:$A,'Publication Table'!$B22,AllPublicationData!$B:$B,'Publication Table'!$C$4,AllPublicationData!$D:$D,'Publication Table'!L$7),
IF('Publication Table'!$C$5="Operations cancelled by patient",
SUMIFS(AllPublicationData!$G:$G,AllPublicationData!$A:$A,'Publication Table'!$B22,AllPublicationData!$B:$B,'Publication Table'!$C$4,AllPublicationData!$D:$D,'Publication Table'!L$7),
IF('Publication Table'!$C$5="Operations cancelled for clinical reasons",
SUMIFS(AllPublicationData!$H:$H,AllPublicationData!$A:$A,'Publication Table'!$B22,AllPublicationData!$B:$B,'Publication Table'!$C$4,AllPublicationData!$D:$D,'Publication Table'!L$7),
IF('Publication Table'!$C$5="Operations cancelled for non-clinical/capacity reasons",
SUMIFS(AllPublicationData!$I:$I,AllPublicationData!$A:$A,'Publication Table'!$B22,AllPublicationData!$B:$B,'Publication Table'!$C$4,AllPublicationData!$D:$D,'Publication Table'!L$7),
IF('Publication Table'!$C$5="Cancellations for other reasons",
SUMIFS(AllPublicationData!$J:$J,AllPublicationData!$A:$A,'Publication Table'!$B22,AllPublicationData!$B:$B,'Publication Table'!$C$4,AllPublicationData!$D:$D,'Publication Table'!L$7)))))))+
IF(AND($C$4="NHS Scotland",$C$5="Total Operations"),
SUMIFS(AllPublicationData!$E:$E,AllPublicationData!$A:$A,'Publication Table'!$B22,AllPublicationData!$B:$B,'Publication Table'!L$7),
IF(AND($C$4="NHS Scotland",$C$5="All Cancelled Operations"),
SUMIFS(AllPublicationData!$F:$F,AllPublicationData!$A:$A,'Publication Table'!$B22,AllPublicationData!$B:$B,'Publication Table'!L$7),
IF(AND($C$4="NHS Scotland",$C$5="Operations cancelled by patient"),
SUMIFS(AllPublicationData!$G:$G,AllPublicationData!$A:$A,'Publication Table'!$B22,AllPublicationData!$B:$B,'Publication Table'!L$7),
IF(AND($C$4="NHS Scotland",$C$5="Operations cancelled for clinical reasons"),
SUMIFS(AllPublicationData!$H:$H,AllPublicationData!$A:$A,'Publication Table'!$B22,AllPublicationData!$B:$B,'Publication Table'!L$7),
IF(AND($C$4="NHS Scotland",$C$5="Operations cancelled for non-clinical/capacity reasons"),
SUMIFS(AllPublicationData!$I:$I,AllPublicationData!$A:$A,'Publication Table'!$B22,AllPublicationData!$B:$B,'Publication Table'!L$7),
IF(AND($C$4="NHS Scotland",$C$5="Cancellations for other reasons"),
SUMIFS(AllPublicationData!$J:$J,AllPublicationData!$A:$A,'Publication Table'!$B22,AllPublicationData!$B:$B,'Publication Table'!L$7)))))))</f>
        <v>955</v>
      </c>
      <c r="M22" s="90">
        <f>IF($C$5="Total Operations",
SUMIFS(AllPublicationData!$E:$E,AllPublicationData!$A:$A,'Publication Table'!$B22,AllPublicationData!$B:$B,'Publication Table'!$C$4,AllPublicationData!$D:$D,'Publication Table'!M$7),
IF('Publication Table'!$C$5="All Cancelled Operations",
SUMIFS(AllPublicationData!$F:$F,AllPublicationData!$A:$A,'Publication Table'!$B22,AllPublicationData!$B:$B,'Publication Table'!$C$4,AllPublicationData!$D:$D,'Publication Table'!M$7),
IF('Publication Table'!$C$5="Operations cancelled by patient",
SUMIFS(AllPublicationData!$G:$G,AllPublicationData!$A:$A,'Publication Table'!$B22,AllPublicationData!$B:$B,'Publication Table'!$C$4,AllPublicationData!$D:$D,'Publication Table'!M$7),
IF('Publication Table'!$C$5="Operations cancelled for clinical reasons",
SUMIFS(AllPublicationData!$G:$G,AllPublicationData!$A:$A,'Publication Table'!$B22,AllPublicationData!$B:$B,'Publication Table'!$C$4,AllPublicationData!$D:$D,'Publication Table'!M$7),
IF('Publication Table'!$C$5="Operations cancelled for non-clinical/capacity reasons",
SUMIFS(AllPublicationData!$G:$G,AllPublicationData!$A:$A,'Publication Table'!$B22,AllPublicationData!$B:$B,'Publication Table'!$C$4,AllPublicationData!$D:$D,'Publication Table'!M$7),
IF('Publication Table'!$C$5="Cancellations for other reasons",
SUMIFS(AllPublicationData!$G:$G,AllPublicationData!$A:$A,'Publication Table'!$B22,AllPublicationData!$B:$B,'Publication Table'!$C$4,AllPublicationData!$D:$D,'Publication Table'!M$7)))))))+
IF(AND($C$4="NHS Scotland",$C$5="Total Operations"),
SUMIFS(AllPublicationData!$E:$E,AllPublicationData!$A:$A,'Publication Table'!$B22,AllPublicationData!$B:$B,'Publication Table'!M$7),
IF(AND($C$4="NHS Scotland",$C$5="All Cancelled Operations"),
SUMIFS(AllPublicationData!$F:$F,AllPublicationData!$A:$A,'Publication Table'!$B22,AllPublicationData!$B:$B,'Publication Table'!M$7),
IF(AND($C$4="NHS Scotland",$C$5="Operations cancelled by patient"),
SUMIFS(AllPublicationData!$G:$G,AllPublicationData!$A:$A,'Publication Table'!$B22,AllPublicationData!$B:$B,'Publication Table'!M$7),
IF(AND($C$4="NHS Scotland",$C$5="Operations cancelled for clinical reasons"),
SUMIFS(AllPublicationData!$H:$H,AllPublicationData!$A:$A,'Publication Table'!$B22,AllPublicationData!$B:$B,'Publication Table'!M$7),
IF(AND($C$4="NHS Scotland",$C$5="Operations cancelled for non-clinical/capacity reasons"),
SUMIFS(AllPublicationData!$I:$I,AllPublicationData!$A:$A,'Publication Table'!$B22,AllPublicationData!$B:$B,'Publication Table'!M$7),
IF(AND($C$4="NHS Scotland",$C$5="Cancellations for other reasons"),
SUMIFS(AllPublicationData!$J:$J,AllPublicationData!$A:$A,'Publication Table'!$B22,AllPublicationData!$B:$B,'Publication Table'!M$7)))))))</f>
        <v>1830</v>
      </c>
      <c r="N22" s="90">
        <f>IF($C$5="Total Operations",
SUMIFS(AllPublicationData!$E:$E,AllPublicationData!$A:$A,'Publication Table'!$B22,AllPublicationData!$B:$B,'Publication Table'!$C$4,AllPublicationData!$D:$D,'Publication Table'!N$7),
IF('Publication Table'!$C$5="All Cancelled Operations",
SUMIFS(AllPublicationData!$F:$F,AllPublicationData!$A:$A,'Publication Table'!$B22,AllPublicationData!$B:$B,'Publication Table'!$C$4,AllPublicationData!$D:$D,'Publication Table'!N$7),
IF('Publication Table'!$C$5="Operations cancelled by patient",
SUMIFS(AllPublicationData!$G:$G,AllPublicationData!$A:$A,'Publication Table'!$B22,AllPublicationData!$B:$B,'Publication Table'!$C$4,AllPublicationData!$D:$D,'Publication Table'!N$7),
IF('Publication Table'!$C$5="Operations cancelled for clinical reasons",
SUMIFS(AllPublicationData!$G:$G,AllPublicationData!$A:$A,'Publication Table'!$B22,AllPublicationData!$B:$B,'Publication Table'!$C$4,AllPublicationData!$D:$D,'Publication Table'!N$7),
IF('Publication Table'!$C$5="Operations cancelled for non-clinical/capacity reasons",
SUMIFS(AllPublicationData!$G:$G,AllPublicationData!$A:$A,'Publication Table'!$B22,AllPublicationData!$B:$B,'Publication Table'!$C$4,AllPublicationData!$D:$D,'Publication Table'!N$7),
IF('Publication Table'!$C$5="Cancellations for other reasons",
SUMIFS(AllPublicationData!$G:$G,AllPublicationData!$A:$A,'Publication Table'!$B22,AllPublicationData!$B:$B,'Publication Table'!$C$4,AllPublicationData!$D:$D,'Publication Table'!N$7)))))))+
IF(AND($C$4="NHS Scotland",$C$5="Total Operations"),
SUMIFS(AllPublicationData!$E:$E,AllPublicationData!$A:$A,'Publication Table'!$B22,AllPublicationData!$B:$B,'Publication Table'!N$7),
IF(AND($C$4="NHS Scotland",$C$5="All Cancelled Operations"),
SUMIFS(AllPublicationData!$F:$F,AllPublicationData!$A:$A,'Publication Table'!$B22,AllPublicationData!$B:$B,'Publication Table'!N$7),
IF(AND($C$4="NHS Scotland",$C$5="Operations cancelled by patient"),
SUMIFS(AllPublicationData!$G:$G,AllPublicationData!$A:$A,'Publication Table'!$B22,AllPublicationData!$B:$B,'Publication Table'!N$7),
IF(AND($C$4="NHS Scotland",$C$5="Operations cancelled for clinical reasons"),
SUMIFS(AllPublicationData!$H:$H,AllPublicationData!$A:$A,'Publication Table'!$B22,AllPublicationData!$B:$B,'Publication Table'!N$7),
IF(AND($C$4="NHS Scotland",$C$5="Operations cancelled for non-clinical/capacity reasons"),
SUMIFS(AllPublicationData!$I:$I,AllPublicationData!$A:$A,'Publication Table'!$B22,AllPublicationData!$B:$B,'Publication Table'!N$7),
IF(AND($C$4="NHS Scotland",$C$5="Cancellations for other reasons"),
SUMIFS(AllPublicationData!$J:$J,AllPublicationData!$A:$A,'Publication Table'!$B22,AllPublicationData!$B:$B,'Publication Table'!N$7)))))))</f>
        <v>4073</v>
      </c>
      <c r="O22" s="90">
        <f>IF($C$5="Total Operations",
SUMIFS(AllPublicationData!$E:$E,AllPublicationData!$A:$A,'Publication Table'!$B22,AllPublicationData!$B:$B,'Publication Table'!$C$4,AllPublicationData!$D:$D,'Publication Table'!O$7),
IF('Publication Table'!$C$5="All Cancelled Operations",
SUMIFS(AllPublicationData!$F:$F,AllPublicationData!$A:$A,'Publication Table'!$B22,AllPublicationData!$B:$B,'Publication Table'!$C$4,AllPublicationData!$D:$D,'Publication Table'!O$7),
IF('Publication Table'!$C$5="Operations cancelled by patient",
SUMIFS(AllPublicationData!$G:$G,AllPublicationData!$A:$A,'Publication Table'!$B22,AllPublicationData!$B:$B,'Publication Table'!$C$4,AllPublicationData!$D:$D,'Publication Table'!O$7),
IF('Publication Table'!$C$5="Operations cancelled for clinical reasons",
SUMIFS(AllPublicationData!$G:$G,AllPublicationData!$A:$A,'Publication Table'!$B22,AllPublicationData!$B:$B,'Publication Table'!$C$4,AllPublicationData!$D:$D,'Publication Table'!O$7),
IF('Publication Table'!$C$5="Operations cancelled for non-clinical/capacity reasons",
SUMIFS(AllPublicationData!$G:$G,AllPublicationData!$A:$A,'Publication Table'!$B22,AllPublicationData!$B:$B,'Publication Table'!$C$4,AllPublicationData!$D:$D,'Publication Table'!O$7),
IF('Publication Table'!$C$5="Cancellations for other reasons",
SUMIFS(AllPublicationData!$G:$G,AllPublicationData!$A:$A,'Publication Table'!$B22,AllPublicationData!$B:$B,'Publication Table'!$C$4,AllPublicationData!$D:$D,'Publication Table'!O$7)))))))+
IF(AND($C$4="NHS Scotland",$C$5="Total Operations"),
SUMIFS(AllPublicationData!$E:$E,AllPublicationData!$A:$A,'Publication Table'!$B22,AllPublicationData!$B:$B,'Publication Table'!O$7),
IF(AND($C$4="NHS Scotland",$C$5="All Cancelled Operations"),
SUMIFS(AllPublicationData!$F:$F,AllPublicationData!$A:$A,'Publication Table'!$B22,AllPublicationData!$B:$B,'Publication Table'!O$7),
IF(AND($C$4="NHS Scotland",$C$5="Operations cancelled by patient"),
SUMIFS(AllPublicationData!$G:$G,AllPublicationData!$A:$A,'Publication Table'!$B22,AllPublicationData!$B:$B,'Publication Table'!O$7),
IF(AND($C$4="NHS Scotland",$C$5="Operations cancelled for clinical reasons"),
SUMIFS(AllPublicationData!$H:$H,AllPublicationData!$A:$A,'Publication Table'!$B22,AllPublicationData!$B:$B,'Publication Table'!O$7),
IF(AND($C$4="NHS Scotland",$C$5="Operations cancelled for non-clinical/capacity reasons"),
SUMIFS(AllPublicationData!$I:$I,AllPublicationData!$A:$A,'Publication Table'!$B22,AllPublicationData!$B:$B,'Publication Table'!O$7),
IF(AND($C$4="NHS Scotland",$C$5="Cancellations for other reasons"),
SUMIFS(AllPublicationData!$J:$J,AllPublicationData!$A:$A,'Publication Table'!$B22,AllPublicationData!$B:$B,'Publication Table'!O$7)))))))</f>
        <v>294</v>
      </c>
      <c r="P22" s="90">
        <f>IF($C$5="Total Operations",
SUMIFS(AllPublicationData!$E:$E,AllPublicationData!$A:$A,'Publication Table'!$B22,AllPublicationData!$B:$B,'Publication Table'!$C$4,AllPublicationData!$D:$D,'Publication Table'!P$7),
IF('Publication Table'!$C$5="All Cancelled Operations",
SUMIFS(AllPublicationData!$F:$F,AllPublicationData!$A:$A,'Publication Table'!$B22,AllPublicationData!$B:$B,'Publication Table'!$C$4,AllPublicationData!$D:$D,'Publication Table'!P$7),
IF('Publication Table'!$C$5="Operations cancelled by patient",
SUMIFS(AllPublicationData!$G:$G,AllPublicationData!$A:$A,'Publication Table'!$B22,AllPublicationData!$B:$B,'Publication Table'!$C$4,AllPublicationData!$D:$D,'Publication Table'!P$7),
IF('Publication Table'!$C$5="Operations cancelled for clinical reasons",
SUMIFS(AllPublicationData!$G:$G,AllPublicationData!$A:$A,'Publication Table'!$B22,AllPublicationData!$B:$B,'Publication Table'!$C$4,AllPublicationData!$D:$D,'Publication Table'!P$7),
IF('Publication Table'!$C$5="Operations cancelled for non-clinical/capacity reasons",
SUMIFS(AllPublicationData!$G:$G,AllPublicationData!$A:$A,'Publication Table'!$B22,AllPublicationData!$B:$B,'Publication Table'!$C$4,AllPublicationData!$D:$D,'Publication Table'!P$7),
IF('Publication Table'!$C$5="Cancellations for other reasons",
SUMIFS(AllPublicationData!$G:$G,AllPublicationData!$A:$A,'Publication Table'!$B22,AllPublicationData!$B:$B,'Publication Table'!$C$4,AllPublicationData!$D:$D,'Publication Table'!P$7)))))))+
IF(AND($C$4="NHS Scotland",$C$5="Total Operations"),
SUMIFS(AllPublicationData!$E:$E,AllPublicationData!$A:$A,'Publication Table'!$B22,AllPublicationData!$B:$B,'Publication Table'!P$7),
IF(AND($C$4="NHS Scotland",$C$5="All Cancelled Operations"),
SUMIFS(AllPublicationData!$F:$F,AllPublicationData!$A:$A,'Publication Table'!$B22,AllPublicationData!$B:$B,'Publication Table'!P$7),
IF(AND($C$4="NHS Scotland",$C$5="Operations cancelled by patient"),
SUMIFS(AllPublicationData!$G:$G,AllPublicationData!$A:$A,'Publication Table'!$B22,AllPublicationData!$B:$B,'Publication Table'!P$7),
IF(AND($C$4="NHS Scotland",$C$5="Operations cancelled for clinical reasons"),
SUMIFS(AllPublicationData!$H:$H,AllPublicationData!$A:$A,'Publication Table'!$B22,AllPublicationData!$B:$B,'Publication Table'!P$7),
IF(AND($C$4="NHS Scotland",$C$5="Operations cancelled for non-clinical/capacity reasons"),
SUMIFS(AllPublicationData!$I:$I,AllPublicationData!$A:$A,'Publication Table'!$B22,AllPublicationData!$B:$B,'Publication Table'!P$7),
IF(AND($C$4="NHS Scotland",$C$5="Cancellations for other reasons"),
SUMIFS(AllPublicationData!$J:$J,AllPublicationData!$A:$A,'Publication Table'!$B22,AllPublicationData!$B:$B,'Publication Table'!P$7)))))))</f>
        <v>191</v>
      </c>
      <c r="Q22" s="90">
        <f>IF($C$5="Total Operations",
SUMIFS(AllPublicationData!$E:$E,AllPublicationData!$A:$A,'Publication Table'!$B22,AllPublicationData!$B:$B,'Publication Table'!$C$4,AllPublicationData!$D:$D,'Publication Table'!Q$7),
IF('Publication Table'!$C$5="All Cancelled Operations",
SUMIFS(AllPublicationData!$F:$F,AllPublicationData!$A:$A,'Publication Table'!$B22,AllPublicationData!$B:$B,'Publication Table'!$C$4,AllPublicationData!$D:$D,'Publication Table'!Q$7),
IF('Publication Table'!$C$5="Operations cancelled by patient",
SUMIFS(AllPublicationData!$G:$G,AllPublicationData!$A:$A,'Publication Table'!$B22,AllPublicationData!$B:$B,'Publication Table'!$C$4,AllPublicationData!$D:$D,'Publication Table'!Q$7),
IF('Publication Table'!$C$5="Operations cancelled for clinical reasons",
SUMIFS(AllPublicationData!$G:$G,AllPublicationData!$A:$A,'Publication Table'!$B22,AllPublicationData!$B:$B,'Publication Table'!$C$4,AllPublicationData!$D:$D,'Publication Table'!Q$7),
IF('Publication Table'!$C$5="Operations cancelled for non-clinical/capacity reasons",
SUMIFS(AllPublicationData!$G:$G,AllPublicationData!$A:$A,'Publication Table'!$B22,AllPublicationData!$B:$B,'Publication Table'!$C$4,AllPublicationData!$D:$D,'Publication Table'!Q$7),
IF('Publication Table'!$C$5="Cancellations for other reasons",
SUMIFS(AllPublicationData!$G:$G,AllPublicationData!$A:$A,'Publication Table'!$B22,AllPublicationData!$B:$B,'Publication Table'!$C$4,AllPublicationData!$D:$D,'Publication Table'!Q$7)))))))+
IF(AND($C$4="NHS Scotland",$C$5="Total Operations"),
SUMIFS(AllPublicationData!$E:$E,AllPublicationData!$A:$A,'Publication Table'!$B22,AllPublicationData!$B:$B,'Publication Table'!Q$7),
IF(AND($C$4="NHS Scotland",$C$5="All Cancelled Operations"),
SUMIFS(AllPublicationData!$F:$F,AllPublicationData!$A:$A,'Publication Table'!$B22,AllPublicationData!$B:$B,'Publication Table'!Q$7),
IF(AND($C$4="NHS Scotland",$C$5="Operations cancelled by patient"),
SUMIFS(AllPublicationData!$G:$G,AllPublicationData!$A:$A,'Publication Table'!$B22,AllPublicationData!$B:$B,'Publication Table'!Q$7),
IF(AND($C$4="NHS Scotland",$C$5="Operations cancelled for clinical reasons"),
SUMIFS(AllPublicationData!$H:$H,AllPublicationData!$A:$A,'Publication Table'!$B22,AllPublicationData!$B:$B,'Publication Table'!Q$7),
IF(AND($C$4="NHS Scotland",$C$5="Operations cancelled for non-clinical/capacity reasons"),
SUMIFS(AllPublicationData!$I:$I,AllPublicationData!$A:$A,'Publication Table'!$B22,AllPublicationData!$B:$B,'Publication Table'!Q$7),
IF(AND($C$4="NHS Scotland",$C$5="Cancellations for other reasons"),
SUMIFS(AllPublicationData!$J:$J,AllPublicationData!$A:$A,'Publication Table'!$B22,AllPublicationData!$B:$B,'Publication Table'!Q$7)))))))</f>
        <v>2086</v>
      </c>
      <c r="R22" s="90">
        <f>IF($C$5="Total Operations",
SUMIFS(AllPublicationData!$E:$E,AllPublicationData!$A:$A,'Publication Table'!$B22,AllPublicationData!$B:$B,'Publication Table'!$C$4,AllPublicationData!$D:$D,'Publication Table'!R$7),
IF('Publication Table'!$C$5="All Cancelled Operations",
SUMIFS(AllPublicationData!$F:$F,AllPublicationData!$A:$A,'Publication Table'!$B22,AllPublicationData!$B:$B,'Publication Table'!$C$4,AllPublicationData!$D:$D,'Publication Table'!R$7),
IF('Publication Table'!$C$5="Operations cancelled by patient",
SUMIFS(AllPublicationData!$G:$G,AllPublicationData!$A:$A,'Publication Table'!$B22,AllPublicationData!$B:$B,'Publication Table'!$C$4,AllPublicationData!$D:$D,'Publication Table'!R$7),
IF('Publication Table'!$C$5="Operations cancelled for clinical reasons",
SUMIFS(AllPublicationData!$G:$G,AllPublicationData!$A:$A,'Publication Table'!$B22,AllPublicationData!$B:$B,'Publication Table'!$C$4,AllPublicationData!$D:$D,'Publication Table'!R$7),
IF('Publication Table'!$C$5="Operations cancelled for non-clinical/capacity reasons",
SUMIFS(AllPublicationData!$G:$G,AllPublicationData!$A:$A,'Publication Table'!$B22,AllPublicationData!$B:$B,'Publication Table'!$C$4,AllPublicationData!$D:$D,'Publication Table'!R$7),
IF('Publication Table'!$C$5="Cancellations for other reasons",
SUMIFS(AllPublicationData!$G:$G,AllPublicationData!$A:$A,'Publication Table'!$B22,AllPublicationData!$B:$B,'Publication Table'!$C$4,AllPublicationData!$D:$D,'Publication Table'!R$7)))))))+
IF(AND($C$4="NHS Scotland",$C$5="Total Operations"),
SUMIFS(AllPublicationData!$E:$E,AllPublicationData!$A:$A,'Publication Table'!$B22,AllPublicationData!$B:$B,'Publication Table'!R$7),
IF(AND($C$4="NHS Scotland",$C$5="All Cancelled Operations"),
SUMIFS(AllPublicationData!$F:$F,AllPublicationData!$A:$A,'Publication Table'!$B22,AllPublicationData!$B:$B,'Publication Table'!R$7),
IF(AND($C$4="NHS Scotland",$C$5="Operations cancelled by patient"),
SUMIFS(AllPublicationData!$G:$G,AllPublicationData!$A:$A,'Publication Table'!$B22,AllPublicationData!$B:$B,'Publication Table'!R$7),
IF(AND($C$4="NHS Scotland",$C$5="Operations cancelled for clinical reasons"),
SUMIFS(AllPublicationData!$H:$H,AllPublicationData!$A:$A,'Publication Table'!$B22,AllPublicationData!$B:$B,'Publication Table'!R$7),
IF(AND($C$4="NHS Scotland",$C$5="Operations cancelled for non-clinical/capacity reasons"),
SUMIFS(AllPublicationData!$I:$I,AllPublicationData!$A:$A,'Publication Table'!$B22,AllPublicationData!$B:$B,'Publication Table'!R$7),
IF(AND($C$4="NHS Scotland",$C$5="Cancellations for other reasons"),
SUMIFS(AllPublicationData!$J:$J,AllPublicationData!$A:$A,'Publication Table'!$B22,AllPublicationData!$B:$B,'Publication Table'!R$7)))))))</f>
        <v>101</v>
      </c>
    </row>
    <row r="23" spans="2:18" x14ac:dyDescent="0.35">
      <c r="B23" s="89">
        <v>44958</v>
      </c>
      <c r="C23" s="81">
        <f>IF($C$5="Total Operations",
SUMIFS(AllPublicationData!$E:$E,AllPublicationData!$A:$A,'Publication Table'!$B23,AllPublicationData!$B:$B,'Publication Table'!$C$4),
IF('Publication Table'!$C$5="All Cancelled Operations",
SUMIFS(AllPublicationData!$F:$F,AllPublicationData!$A:$A,'Publication Table'!$B23,AllPublicationData!$B:$B,'Publication Table'!$C$4),
IF('Publication Table'!$C$5="Operations cancelled by patient",
SUMIFS(AllPublicationData!$G:$G,AllPublicationData!$A:$A,'Publication Table'!$B23,AllPublicationData!$B:$B,'Publication Table'!$C$4),
IF('Publication Table'!$C$5="Operations cancelled for clinical reasons",
SUMIFS(AllPublicationData!$H:$H,AllPublicationData!$A:$A,'Publication Table'!$B23,AllPublicationData!$B:$B,'Publication Table'!$C$4),
IF('Publication Table'!$C$5="Operations cancelled for non-clinical/capacity reasons",
SUMIFS(AllPublicationData!$I:$I,AllPublicationData!$A:$A,'Publication Table'!$B23,AllPublicationData!$B:$B,'Publication Table'!$C$4),
IF('Publication Table'!$C$5="Cancellations for other reasons",
SUMIFS(AllPublicationData!$J:$J,AllPublicationData!$A:$A,'Publication Table'!$B23,AllPublicationData!$B:$B,'Publication Table'!$C$4)))))))+
IF(AND($C$4="NHS Scotland",$C$5="Total Operations"),
SUMIFS(AllPublicationData!$E:$E,AllPublicationData!$A:$A,'Publication Table'!$B23),
IF(AND($C$4="NHS Scotland",$C$5="All Cancelled Operations"),
SUMIFS(AllPublicationData!$F:$F,AllPublicationData!$A:$A,'Publication Table'!$B23),
IF(AND($C$4="NHS Scotland",$C$5="Operations cancelled by patient"),
SUMIFS(AllPublicationData!$G:$G,AllPublicationData!$A:$A,'Publication Table'!$B23),
IF(AND($C$4="NHS Scotland",$C$5="Operations cancelled for clinical reasons"),
SUMIFS(AllPublicationData!$H:$H,AllPublicationData!$A:$A,'Publication Table'!$B23),
IF(AND($C$4="NHS Scotland",$C$5="Operations cancelled for non-clinical/capacity reasons"),
SUMIFS(AllPublicationData!$I:$I,AllPublicationData!$A:$A,'Publication Table'!$B23),
IF(AND($C$4="NHS Scotland",$C$5="Cancellations for other reasons"),
SUMIFS(AllPublicationData!$J:$J,AllPublicationData!$A:$A,'Publication Table'!$B23)))))))</f>
        <v>21536</v>
      </c>
      <c r="D23" s="90">
        <f>IF($C$5="Total Operations",
SUMIFS(AllPublicationData!$E:$E,AllPublicationData!$A:$A,'Publication Table'!$B23,AllPublicationData!$B:$B,'Publication Table'!$C$4,AllPublicationData!$D:$D,'Publication Table'!D$7),
IF('Publication Table'!$C$5="All Cancelled Operations",
SUMIFS(AllPublicationData!$F:$F,AllPublicationData!$A:$A,'Publication Table'!$B23,AllPublicationData!$B:$B,'Publication Table'!$C$4,AllPublicationData!$D:$D,'Publication Table'!D$7),
IF('Publication Table'!$C$5="Operations cancelled by patient",
SUMIFS(AllPublicationData!$G:$G,AllPublicationData!$A:$A,'Publication Table'!$B23,AllPublicationData!$B:$B,'Publication Table'!$C$4,AllPublicationData!$D:$D,'Publication Table'!D$7),
IF('Publication Table'!$C$5="Operations cancelled for clinical reasons",
SUMIFS(AllPublicationData!$H:$H,AllPublicationData!$A:$A,'Publication Table'!$B23,AllPublicationData!$B:$B,'Publication Table'!$C$4,AllPublicationData!$D:$D,'Publication Table'!D$7),
IF('Publication Table'!$C$5="Operations cancelled for non-clinical/capacity reasons",
SUMIFS(AllPublicationData!$I:$I,AllPublicationData!$A:$A,'Publication Table'!$B23,AllPublicationData!$B:$B,'Publication Table'!$C$4,AllPublicationData!$D:$D,'Publication Table'!D$7),
IF('Publication Table'!$C$5="Cancellations for other reasons",
SUMIFS(AllPublicationData!$J:$J,AllPublicationData!$A:$A,'Publication Table'!$B23,AllPublicationData!$B:$B,'Publication Table'!$C$4,AllPublicationData!$D:$D,'Publication Table'!D$7)))))))+
IF(AND($C$4="NHS Scotland",$C$5="Total Operations"),
SUMIFS(AllPublicationData!$E:$E,AllPublicationData!$A:$A,'Publication Table'!$B23,AllPublicationData!$B:$B,'Publication Table'!D$7),
IF(AND($C$4="NHS Scotland",$C$5="All Cancelled Operations"),
SUMIFS(AllPublicationData!$F:$F,AllPublicationData!$A:$A,'Publication Table'!$B23,AllPublicationData!$B:$B,'Publication Table'!D$7),
IF(AND($C$4="NHS Scotland",$C$5="Operations cancelled by patient"),
SUMIFS(AllPublicationData!$G:$G,AllPublicationData!$A:$A,'Publication Table'!$B23,AllPublicationData!$B:$B,'Publication Table'!D$7),
IF(AND($C$4="NHS Scotland",$C$5="Operations cancelled for clinical reasons"),
SUMIFS(AllPublicationData!$H:$H,AllPublicationData!$A:$A,'Publication Table'!$B23,AllPublicationData!$B:$B,'Publication Table'!D$7),
IF(AND($C$4="NHS Scotland",$C$5="Operations cancelled for non-clinical/capacity reasons"),
SUMIFS(AllPublicationData!$I:$I,AllPublicationData!$A:$A,'Publication Table'!$B23,AllPublicationData!$B:$B,'Publication Table'!D$7),
IF(AND($C$4="NHS Scotland",$C$5="Cancellations for other reasons"),
SUMIFS(AllPublicationData!$J:$J,AllPublicationData!$A:$A,'Publication Table'!$B23,AllPublicationData!$B:$B,'Publication Table'!D$7)))))))</f>
        <v>1981</v>
      </c>
      <c r="E23" s="90">
        <f>IF($C$5="Total Operations",
SUMIFS(AllPublicationData!$E:$E,AllPublicationData!$A:$A,'Publication Table'!$B23,AllPublicationData!$B:$B,'Publication Table'!$C$4,AllPublicationData!$D:$D,'Publication Table'!E$7),
IF('Publication Table'!$C$5="All Cancelled Operations",
SUMIFS(AllPublicationData!$F:$F,AllPublicationData!$A:$A,'Publication Table'!$B23,AllPublicationData!$B:$B,'Publication Table'!$C$4,AllPublicationData!$D:$D,'Publication Table'!E$7),
IF('Publication Table'!$C$5="Operations cancelled by patient",
SUMIFS(AllPublicationData!$G:$G,AllPublicationData!$A:$A,'Publication Table'!$B23,AllPublicationData!$B:$B,'Publication Table'!$C$4,AllPublicationData!$D:$D,'Publication Table'!E$7),
IF('Publication Table'!$C$5="Operations cancelled for clinical reasons",
SUMIFS(AllPublicationData!$H:$H,AllPublicationData!$A:$A,'Publication Table'!$B23,AllPublicationData!$B:$B,'Publication Table'!$C$4,AllPublicationData!$D:$D,'Publication Table'!E$7),
IF('Publication Table'!$C$5="Operations cancelled for non-clinical/capacity reasons",
SUMIFS(AllPublicationData!$I:$I,AllPublicationData!$A:$A,'Publication Table'!$B23,AllPublicationData!$B:$B,'Publication Table'!$C$4,AllPublicationData!$D:$D,'Publication Table'!E$7),
IF('Publication Table'!$C$5="Cancellations for other reasons",
SUMIFS(AllPublicationData!$J:$J,AllPublicationData!$A:$A,'Publication Table'!$B23,AllPublicationData!$B:$B,'Publication Table'!$C$4,AllPublicationData!$D:$D,'Publication Table'!E$7)))))))+
IF(AND($C$4="NHS Scotland",$C$5="Total Operations"),
SUMIFS(AllPublicationData!$E:$E,AllPublicationData!$A:$A,'Publication Table'!$B23,AllPublicationData!$B:$B,'Publication Table'!E$7),
IF(AND($C$4="NHS Scotland",$C$5="All Cancelled Operations"),
SUMIFS(AllPublicationData!$F:$F,AllPublicationData!$A:$A,'Publication Table'!$B23,AllPublicationData!$B:$B,'Publication Table'!E$7),
IF(AND($C$4="NHS Scotland",$C$5="Operations cancelled by patient"),
SUMIFS(AllPublicationData!$G:$G,AllPublicationData!$A:$A,'Publication Table'!$B23,AllPublicationData!$B:$B,'Publication Table'!E$7),
IF(AND($C$4="NHS Scotland",$C$5="Operations cancelled for clinical reasons"),
SUMIFS(AllPublicationData!$H:$H,AllPublicationData!$A:$A,'Publication Table'!$B23,AllPublicationData!$B:$B,'Publication Table'!E$7),
IF(AND($C$4="NHS Scotland",$C$5="Operations cancelled for non-clinical/capacity reasons"),
SUMIFS(AllPublicationData!$I:$I,AllPublicationData!$A:$A,'Publication Table'!$B23,AllPublicationData!$B:$B,'Publication Table'!E$7),
IF(AND($C$4="NHS Scotland",$C$5="Cancellations for other reasons"),
SUMIFS(AllPublicationData!$J:$J,AllPublicationData!$A:$A,'Publication Table'!$B23,AllPublicationData!$B:$B,'Publication Table'!E$7)))))))</f>
        <v>1216</v>
      </c>
      <c r="F23" s="90">
        <f>IF($C$5="Total Operations",
SUMIFS(AllPublicationData!$E:$E,AllPublicationData!$A:$A,'Publication Table'!$B23,AllPublicationData!$B:$B,'Publication Table'!$C$4,AllPublicationData!$D:$D,'Publication Table'!F$7),
IF('Publication Table'!$C$5="All Cancelled Operations",
SUMIFS(AllPublicationData!$F:$F,AllPublicationData!$A:$A,'Publication Table'!$B23,AllPublicationData!$B:$B,'Publication Table'!$C$4,AllPublicationData!$D:$D,'Publication Table'!F$7),
IF('Publication Table'!$C$5="Operations cancelled by patient",
SUMIFS(AllPublicationData!$G:$G,AllPublicationData!$A:$A,'Publication Table'!$B23,AllPublicationData!$B:$B,'Publication Table'!$C$4,AllPublicationData!$D:$D,'Publication Table'!F$7),
IF('Publication Table'!$C$5="Operations cancelled for clinical reasons",
SUMIFS(AllPublicationData!$H:$H,AllPublicationData!$A:$A,'Publication Table'!$B23,AllPublicationData!$B:$B,'Publication Table'!$C$4,AllPublicationData!$D:$D,'Publication Table'!F$7),
IF('Publication Table'!$C$5="Operations cancelled for non-clinical/capacity reasons",
SUMIFS(AllPublicationData!$I:$I,AllPublicationData!$A:$A,'Publication Table'!$B23,AllPublicationData!$B:$B,'Publication Table'!$C$4,AllPublicationData!$D:$D,'Publication Table'!F$7),
IF('Publication Table'!$C$5="Cancellations for other reasons",
SUMIFS(AllPublicationData!$J:$J,AllPublicationData!$A:$A,'Publication Table'!$B23,AllPublicationData!$B:$B,'Publication Table'!$C$4,AllPublicationData!$D:$D,'Publication Table'!F$7)))))))+
IF(AND($C$4="NHS Scotland",$C$5="Total Operations"),
SUMIFS(AllPublicationData!$E:$E,AllPublicationData!$A:$A,'Publication Table'!$B23,AllPublicationData!$B:$B,'Publication Table'!F$7),
IF(AND($C$4="NHS Scotland",$C$5="All Cancelled Operations"),
SUMIFS(AllPublicationData!$F:$F,AllPublicationData!$A:$A,'Publication Table'!$B23,AllPublicationData!$B:$B,'Publication Table'!F$7),
IF(AND($C$4="NHS Scotland",$C$5="Operations cancelled by patient"),
SUMIFS(AllPublicationData!$G:$G,AllPublicationData!$A:$A,'Publication Table'!$B23,AllPublicationData!$B:$B,'Publication Table'!F$7),
IF(AND($C$4="NHS Scotland",$C$5="Operations cancelled for clinical reasons"),
SUMIFS(AllPublicationData!$H:$H,AllPublicationData!$A:$A,'Publication Table'!$B23,AllPublicationData!$B:$B,'Publication Table'!F$7),
IF(AND($C$4="NHS Scotland",$C$5="Operations cancelled for non-clinical/capacity reasons"),
SUMIFS(AllPublicationData!$I:$I,AllPublicationData!$A:$A,'Publication Table'!$B23,AllPublicationData!$B:$B,'Publication Table'!F$7),
IF(AND($C$4="NHS Scotland",$C$5="Cancellations for other reasons"),
SUMIFS(AllPublicationData!$J:$J,AllPublicationData!$A:$A,'Publication Table'!$B23,AllPublicationData!$B:$B,'Publication Table'!F$7)))))))</f>
        <v>197</v>
      </c>
      <c r="G23" s="90">
        <f>IF($C$5="Total Operations",
SUMIFS(AllPublicationData!$E:$E,AllPublicationData!$A:$A,'Publication Table'!$B23,AllPublicationData!$B:$B,'Publication Table'!$C$4,AllPublicationData!$D:$D,'Publication Table'!G$7),
IF('Publication Table'!$C$5="All Cancelled Operations",
SUMIFS(AllPublicationData!$F:$F,AllPublicationData!$A:$A,'Publication Table'!$B23,AllPublicationData!$B:$B,'Publication Table'!$C$4,AllPublicationData!$D:$D,'Publication Table'!G$7),
IF('Publication Table'!$C$5="Operations cancelled by patient",
SUMIFS(AllPublicationData!$G:$G,AllPublicationData!$A:$A,'Publication Table'!$B23,AllPublicationData!$B:$B,'Publication Table'!$C$4,AllPublicationData!$D:$D,'Publication Table'!G$7),
IF('Publication Table'!$C$5="Operations cancelled for clinical reasons",
SUMIFS(AllPublicationData!$H:$H,AllPublicationData!$A:$A,'Publication Table'!$B23,AllPublicationData!$B:$B,'Publication Table'!$C$4,AllPublicationData!$D:$D,'Publication Table'!G$7),
IF('Publication Table'!$C$5="Operations cancelled for non-clinical/capacity reasons",
SUMIFS(AllPublicationData!$I:$I,AllPublicationData!$A:$A,'Publication Table'!$B23,AllPublicationData!$B:$B,'Publication Table'!$C$4,AllPublicationData!$D:$D,'Publication Table'!G$7),
IF('Publication Table'!$C$5="Cancellations for other reasons",
SUMIFS(AllPublicationData!$J:$J,AllPublicationData!$A:$A,'Publication Table'!$B23,AllPublicationData!$B:$B,'Publication Table'!$C$4,AllPublicationData!$D:$D,'Publication Table'!G$7)))))))+
IF(AND($C$4="NHS Scotland",$C$5="Total Operations"),
SUMIFS(AllPublicationData!$E:$E,AllPublicationData!$A:$A,'Publication Table'!$B23,AllPublicationData!$B:$B,'Publication Table'!G$7),
IF(AND($C$4="NHS Scotland",$C$5="All Cancelled Operations"),
SUMIFS(AllPublicationData!$F:$F,AllPublicationData!$A:$A,'Publication Table'!$B23,AllPublicationData!$B:$B,'Publication Table'!G$7),
IF(AND($C$4="NHS Scotland",$C$5="Operations cancelled by patient"),
SUMIFS(AllPublicationData!$G:$G,AllPublicationData!$A:$A,'Publication Table'!$B23,AllPublicationData!$B:$B,'Publication Table'!G$7),
IF(AND($C$4="NHS Scotland",$C$5="Operations cancelled for clinical reasons"),
SUMIFS(AllPublicationData!$H:$H,AllPublicationData!$A:$A,'Publication Table'!$B23,AllPublicationData!$B:$B,'Publication Table'!G$7),
IF(AND($C$4="NHS Scotland",$C$5="Operations cancelled for non-clinical/capacity reasons"),
SUMIFS(AllPublicationData!$I:$I,AllPublicationData!$A:$A,'Publication Table'!$B23,AllPublicationData!$B:$B,'Publication Table'!G$7),
IF(AND($C$4="NHS Scotland",$C$5="Cancellations for other reasons"),
SUMIFS(AllPublicationData!$J:$J,AllPublicationData!$A:$A,'Publication Table'!$B23,AllPublicationData!$B:$B,'Publication Table'!G$7)))))))</f>
        <v>1218</v>
      </c>
      <c r="H23" s="90">
        <f>IF($C$5="Total Operations",
SUMIFS(AllPublicationData!$E:$E,AllPublicationData!$A:$A,'Publication Table'!$B23,AllPublicationData!$B:$B,'Publication Table'!$C$4,AllPublicationData!$D:$D,'Publication Table'!H$7),
IF('Publication Table'!$C$5="All Cancelled Operations",
SUMIFS(AllPublicationData!$F:$F,AllPublicationData!$A:$A,'Publication Table'!$B23,AllPublicationData!$B:$B,'Publication Table'!$C$4,AllPublicationData!$D:$D,'Publication Table'!H$7),
IF('Publication Table'!$C$5="Operations cancelled by patient",
SUMIFS(AllPublicationData!$G:$G,AllPublicationData!$A:$A,'Publication Table'!$B23,AllPublicationData!$B:$B,'Publication Table'!$C$4,AllPublicationData!$D:$D,'Publication Table'!H$7),
IF('Publication Table'!$C$5="Operations cancelled for clinical reasons",
SUMIFS(AllPublicationData!$H:$H,AllPublicationData!$A:$A,'Publication Table'!$B23,AllPublicationData!$B:$B,'Publication Table'!$C$4,AllPublicationData!$D:$D,'Publication Table'!H$7),
IF('Publication Table'!$C$5="Operations cancelled for non-clinical/capacity reasons",
SUMIFS(AllPublicationData!$I:$I,AllPublicationData!$A:$A,'Publication Table'!$B23,AllPublicationData!$B:$B,'Publication Table'!$C$4,AllPublicationData!$D:$D,'Publication Table'!H$7),
IF('Publication Table'!$C$5="Cancellations for other reasons",
SUMIFS(AllPublicationData!$J:$J,AllPublicationData!$A:$A,'Publication Table'!$B23,AllPublicationData!$B:$B,'Publication Table'!$C$4,AllPublicationData!$D:$D,'Publication Table'!H$7)))))))+
IF(AND($C$4="NHS Scotland",$C$5="Total Operations"),
SUMIFS(AllPublicationData!$E:$E,AllPublicationData!$A:$A,'Publication Table'!$B23,AllPublicationData!$B:$B,'Publication Table'!H$7),
IF(AND($C$4="NHS Scotland",$C$5="All Cancelled Operations"),
SUMIFS(AllPublicationData!$F:$F,AllPublicationData!$A:$A,'Publication Table'!$B23,AllPublicationData!$B:$B,'Publication Table'!H$7),
IF(AND($C$4="NHS Scotland",$C$5="Operations cancelled by patient"),
SUMIFS(AllPublicationData!$G:$G,AllPublicationData!$A:$A,'Publication Table'!$B23,AllPublicationData!$B:$B,'Publication Table'!H$7),
IF(AND($C$4="NHS Scotland",$C$5="Operations cancelled for clinical reasons"),
SUMIFS(AllPublicationData!$H:$H,AllPublicationData!$A:$A,'Publication Table'!$B23,AllPublicationData!$B:$B,'Publication Table'!H$7),
IF(AND($C$4="NHS Scotland",$C$5="Operations cancelled for non-clinical/capacity reasons"),
SUMIFS(AllPublicationData!$I:$I,AllPublicationData!$A:$A,'Publication Table'!$B23,AllPublicationData!$B:$B,'Publication Table'!H$7),
IF(AND($C$4="NHS Scotland",$C$5="Cancellations for other reasons"),
SUMIFS(AllPublicationData!$J:$J,AllPublicationData!$A:$A,'Publication Table'!$B23,AllPublicationData!$B:$B,'Publication Table'!H$7)))))))</f>
        <v>1223</v>
      </c>
      <c r="I23" s="90">
        <f>IF($C$5="Total Operations",
SUMIFS(AllPublicationData!$E:$E,AllPublicationData!$A:$A,'Publication Table'!$B23,AllPublicationData!$B:$B,'Publication Table'!$C$4,AllPublicationData!$D:$D,'Publication Table'!I$7),
IF('Publication Table'!$C$5="All Cancelled Operations",
SUMIFS(AllPublicationData!$F:$F,AllPublicationData!$A:$A,'Publication Table'!$B23,AllPublicationData!$B:$B,'Publication Table'!$C$4,AllPublicationData!$D:$D,'Publication Table'!I$7),
IF('Publication Table'!$C$5="Operations cancelled by patient",
SUMIFS(AllPublicationData!$G:$G,AllPublicationData!$A:$A,'Publication Table'!$B23,AllPublicationData!$B:$B,'Publication Table'!$C$4,AllPublicationData!$D:$D,'Publication Table'!I$7),
IF('Publication Table'!$C$5="Operations cancelled for clinical reasons",
SUMIFS(AllPublicationData!$H:$H,AllPublicationData!$A:$A,'Publication Table'!$B23,AllPublicationData!$B:$B,'Publication Table'!$C$4,AllPublicationData!$D:$D,'Publication Table'!I$7),
IF('Publication Table'!$C$5="Operations cancelled for non-clinical/capacity reasons",
SUMIFS(AllPublicationData!$I:$I,AllPublicationData!$A:$A,'Publication Table'!$B23,AllPublicationData!$B:$B,'Publication Table'!$C$4,AllPublicationData!$D:$D,'Publication Table'!I$7),
IF('Publication Table'!$C$5="Cancellations for other reasons",
SUMIFS(AllPublicationData!$J:$J,AllPublicationData!$A:$A,'Publication Table'!$B23,AllPublicationData!$B:$B,'Publication Table'!$C$4,AllPublicationData!$D:$D,'Publication Table'!I$7)))))))+
IF(AND($C$4="NHS Scotland",$C$5="Total Operations"),
SUMIFS(AllPublicationData!$E:$E,AllPublicationData!$A:$A,'Publication Table'!$B23,AllPublicationData!$B:$B,'Publication Table'!I$7),
IF(AND($C$4="NHS Scotland",$C$5="All Cancelled Operations"),
SUMIFS(AllPublicationData!$F:$F,AllPublicationData!$A:$A,'Publication Table'!$B23,AllPublicationData!$B:$B,'Publication Table'!I$7),
IF(AND($C$4="NHS Scotland",$C$5="Operations cancelled by patient"),
SUMIFS(AllPublicationData!$G:$G,AllPublicationData!$A:$A,'Publication Table'!$B23,AllPublicationData!$B:$B,'Publication Table'!I$7),
IF(AND($C$4="NHS Scotland",$C$5="Operations cancelled for clinical reasons"),
SUMIFS(AllPublicationData!$H:$H,AllPublicationData!$A:$A,'Publication Table'!$B23,AllPublicationData!$B:$B,'Publication Table'!I$7),
IF(AND($C$4="NHS Scotland",$C$5="Operations cancelled for non-clinical/capacity reasons"),
SUMIFS(AllPublicationData!$I:$I,AllPublicationData!$A:$A,'Publication Table'!$B23,AllPublicationData!$B:$B,'Publication Table'!I$7),
IF(AND($C$4="NHS Scotland",$C$5="Cancellations for other reasons"),
SUMIFS(AllPublicationData!$J:$J,AllPublicationData!$A:$A,'Publication Table'!$B23,AllPublicationData!$B:$B,'Publication Table'!I$7)))))))</f>
        <v>865</v>
      </c>
      <c r="J23" s="90">
        <f>IF($C$5="Total Operations",
SUMIFS(AllPublicationData!$E:$E,AllPublicationData!$A:$A,'Publication Table'!$B23,AllPublicationData!$B:$B,'Publication Table'!$C$4,AllPublicationData!$D:$D,'Publication Table'!J$7),
IF('Publication Table'!$C$5="All Cancelled Operations",
SUMIFS(AllPublicationData!$F:$F,AllPublicationData!$A:$A,'Publication Table'!$B23,AllPublicationData!$B:$B,'Publication Table'!$C$4,AllPublicationData!$D:$D,'Publication Table'!J$7),
IF('Publication Table'!$C$5="Operations cancelled by patient",
SUMIFS(AllPublicationData!$G:$G,AllPublicationData!$A:$A,'Publication Table'!$B23,AllPublicationData!$B:$B,'Publication Table'!$C$4,AllPublicationData!$D:$D,'Publication Table'!J$7),
IF('Publication Table'!$C$5="Operations cancelled for clinical reasons",
SUMIFS(AllPublicationData!$H:$H,AllPublicationData!$A:$A,'Publication Table'!$B23,AllPublicationData!$B:$B,'Publication Table'!$C$4,AllPublicationData!$D:$D,'Publication Table'!J$7),
IF('Publication Table'!$C$5="Operations cancelled for non-clinical/capacity reasons",
SUMIFS(AllPublicationData!$I:$I,AllPublicationData!$A:$A,'Publication Table'!$B23,AllPublicationData!$B:$B,'Publication Table'!$C$4,AllPublicationData!$D:$D,'Publication Table'!J$7),
IF('Publication Table'!$C$5="Cancellations for other reasons",
SUMIFS(AllPublicationData!$J:$J,AllPublicationData!$A:$A,'Publication Table'!$B23,AllPublicationData!$B:$B,'Publication Table'!$C$4,AllPublicationData!$D:$D,'Publication Table'!J$7)))))))+
IF(AND($C$4="NHS Scotland",$C$5="Total Operations"),
SUMIFS(AllPublicationData!$E:$E,AllPublicationData!$A:$A,'Publication Table'!$B23,AllPublicationData!$B:$B,'Publication Table'!J$7),
IF(AND($C$4="NHS Scotland",$C$5="All Cancelled Operations"),
SUMIFS(AllPublicationData!$F:$F,AllPublicationData!$A:$A,'Publication Table'!$B23,AllPublicationData!$B:$B,'Publication Table'!J$7),
IF(AND($C$4="NHS Scotland",$C$5="Operations cancelled by patient"),
SUMIFS(AllPublicationData!$G:$G,AllPublicationData!$A:$A,'Publication Table'!$B23,AllPublicationData!$B:$B,'Publication Table'!J$7),
IF(AND($C$4="NHS Scotland",$C$5="Operations cancelled for clinical reasons"),
SUMIFS(AllPublicationData!$H:$H,AllPublicationData!$A:$A,'Publication Table'!$B23,AllPublicationData!$B:$B,'Publication Table'!J$7),
IF(AND($C$4="NHS Scotland",$C$5="Operations cancelled for non-clinical/capacity reasons"),
SUMIFS(AllPublicationData!$I:$I,AllPublicationData!$A:$A,'Publication Table'!$B23,AllPublicationData!$B:$B,'Publication Table'!J$7),
IF(AND($C$4="NHS Scotland",$C$5="Cancellations for other reasons"),
SUMIFS(AllPublicationData!$J:$J,AllPublicationData!$A:$A,'Publication Table'!$B23,AllPublicationData!$B:$B,'Publication Table'!J$7)))))))</f>
        <v>2002</v>
      </c>
      <c r="K23" s="90">
        <f>IF($C$5="Total Operations",
SUMIFS(AllPublicationData!$E:$E,AllPublicationData!$A:$A,'Publication Table'!$B23,AllPublicationData!$B:$B,'Publication Table'!$C$4,AllPublicationData!$D:$D,'Publication Table'!K$7),
IF('Publication Table'!$C$5="All Cancelled Operations",
SUMIFS(AllPublicationData!$F:$F,AllPublicationData!$A:$A,'Publication Table'!$B23,AllPublicationData!$B:$B,'Publication Table'!$C$4,AllPublicationData!$D:$D,'Publication Table'!K$7),
IF('Publication Table'!$C$5="Operations cancelled by patient",
SUMIFS(AllPublicationData!$G:$G,AllPublicationData!$A:$A,'Publication Table'!$B23,AllPublicationData!$B:$B,'Publication Table'!$C$4,AllPublicationData!$D:$D,'Publication Table'!K$7),
IF('Publication Table'!$C$5="Operations cancelled for clinical reasons",
SUMIFS(AllPublicationData!$H:$H,AllPublicationData!$A:$A,'Publication Table'!$B23,AllPublicationData!$B:$B,'Publication Table'!$C$4,AllPublicationData!$D:$D,'Publication Table'!K$7),
IF('Publication Table'!$C$5="Operations cancelled for non-clinical/capacity reasons",
SUMIFS(AllPublicationData!$I:$I,AllPublicationData!$A:$A,'Publication Table'!$B23,AllPublicationData!$B:$B,'Publication Table'!$C$4,AllPublicationData!$D:$D,'Publication Table'!K$7),
IF('Publication Table'!$C$5="Cancellations for other reasons",
SUMIFS(AllPublicationData!$J:$J,AllPublicationData!$A:$A,'Publication Table'!$B23,AllPublicationData!$B:$B,'Publication Table'!$C$4,AllPublicationData!$D:$D,'Publication Table'!K$7)))))))+
IF(AND($C$4="NHS Scotland",$C$5="Total Operations"),
SUMIFS(AllPublicationData!$E:$E,AllPublicationData!$A:$A,'Publication Table'!$B23,AllPublicationData!$B:$B,'Publication Table'!K$7),
IF(AND($C$4="NHS Scotland",$C$5="All Cancelled Operations"),
SUMIFS(AllPublicationData!$F:$F,AllPublicationData!$A:$A,'Publication Table'!$B23,AllPublicationData!$B:$B,'Publication Table'!K$7),
IF(AND($C$4="NHS Scotland",$C$5="Operations cancelled by patient"),
SUMIFS(AllPublicationData!$G:$G,AllPublicationData!$A:$A,'Publication Table'!$B23,AllPublicationData!$B:$B,'Publication Table'!K$7),
IF(AND($C$4="NHS Scotland",$C$5="Operations cancelled for clinical reasons"),
SUMIFS(AllPublicationData!$H:$H,AllPublicationData!$A:$A,'Publication Table'!$B23,AllPublicationData!$B:$B,'Publication Table'!K$7),
IF(AND($C$4="NHS Scotland",$C$5="Operations cancelled for non-clinical/capacity reasons"),
SUMIFS(AllPublicationData!$I:$I,AllPublicationData!$A:$A,'Publication Table'!$B23,AllPublicationData!$B:$B,'Publication Table'!K$7),
IF(AND($C$4="NHS Scotland",$C$5="Cancellations for other reasons"),
SUMIFS(AllPublicationData!$J:$J,AllPublicationData!$A:$A,'Publication Table'!$B23,AllPublicationData!$B:$B,'Publication Table'!K$7)))))))</f>
        <v>4609</v>
      </c>
      <c r="L23" s="90">
        <f>IF($C$5="Total Operations",
SUMIFS(AllPublicationData!$E:$E,AllPublicationData!$A:$A,'Publication Table'!$B23,AllPublicationData!$B:$B,'Publication Table'!$C$4,AllPublicationData!$D:$D,'Publication Table'!L$7),
IF('Publication Table'!$C$5="All Cancelled Operations",
SUMIFS(AllPublicationData!$F:$F,AllPublicationData!$A:$A,'Publication Table'!$B23,AllPublicationData!$B:$B,'Publication Table'!$C$4,AllPublicationData!$D:$D,'Publication Table'!L$7),
IF('Publication Table'!$C$5="Operations cancelled by patient",
SUMIFS(AllPublicationData!$G:$G,AllPublicationData!$A:$A,'Publication Table'!$B23,AllPublicationData!$B:$B,'Publication Table'!$C$4,AllPublicationData!$D:$D,'Publication Table'!L$7),
IF('Publication Table'!$C$5="Operations cancelled for clinical reasons",
SUMIFS(AllPublicationData!$H:$H,AllPublicationData!$A:$A,'Publication Table'!$B23,AllPublicationData!$B:$B,'Publication Table'!$C$4,AllPublicationData!$D:$D,'Publication Table'!L$7),
IF('Publication Table'!$C$5="Operations cancelled for non-clinical/capacity reasons",
SUMIFS(AllPublicationData!$I:$I,AllPublicationData!$A:$A,'Publication Table'!$B23,AllPublicationData!$B:$B,'Publication Table'!$C$4,AllPublicationData!$D:$D,'Publication Table'!L$7),
IF('Publication Table'!$C$5="Cancellations for other reasons",
SUMIFS(AllPublicationData!$J:$J,AllPublicationData!$A:$A,'Publication Table'!$B23,AllPublicationData!$B:$B,'Publication Table'!$C$4,AllPublicationData!$D:$D,'Publication Table'!L$7)))))))+
IF(AND($C$4="NHS Scotland",$C$5="Total Operations"),
SUMIFS(AllPublicationData!$E:$E,AllPublicationData!$A:$A,'Publication Table'!$B23,AllPublicationData!$B:$B,'Publication Table'!L$7),
IF(AND($C$4="NHS Scotland",$C$5="All Cancelled Operations"),
SUMIFS(AllPublicationData!$F:$F,AllPublicationData!$A:$A,'Publication Table'!$B23,AllPublicationData!$B:$B,'Publication Table'!L$7),
IF(AND($C$4="NHS Scotland",$C$5="Operations cancelled by patient"),
SUMIFS(AllPublicationData!$G:$G,AllPublicationData!$A:$A,'Publication Table'!$B23,AllPublicationData!$B:$B,'Publication Table'!L$7),
IF(AND($C$4="NHS Scotland",$C$5="Operations cancelled for clinical reasons"),
SUMIFS(AllPublicationData!$H:$H,AllPublicationData!$A:$A,'Publication Table'!$B23,AllPublicationData!$B:$B,'Publication Table'!L$7),
IF(AND($C$4="NHS Scotland",$C$5="Operations cancelled for non-clinical/capacity reasons"),
SUMIFS(AllPublicationData!$I:$I,AllPublicationData!$A:$A,'Publication Table'!$B23,AllPublicationData!$B:$B,'Publication Table'!L$7),
IF(AND($C$4="NHS Scotland",$C$5="Cancellations for other reasons"),
SUMIFS(AllPublicationData!$J:$J,AllPublicationData!$A:$A,'Publication Table'!$B23,AllPublicationData!$B:$B,'Publication Table'!L$7)))))))</f>
        <v>907</v>
      </c>
      <c r="M23" s="90">
        <f>IF($C$5="Total Operations",
SUMIFS(AllPublicationData!$E:$E,AllPublicationData!$A:$A,'Publication Table'!$B23,AllPublicationData!$B:$B,'Publication Table'!$C$4,AllPublicationData!$D:$D,'Publication Table'!M$7),
IF('Publication Table'!$C$5="All Cancelled Operations",
SUMIFS(AllPublicationData!$F:$F,AllPublicationData!$A:$A,'Publication Table'!$B23,AllPublicationData!$B:$B,'Publication Table'!$C$4,AllPublicationData!$D:$D,'Publication Table'!M$7),
IF('Publication Table'!$C$5="Operations cancelled by patient",
SUMIFS(AllPublicationData!$G:$G,AllPublicationData!$A:$A,'Publication Table'!$B23,AllPublicationData!$B:$B,'Publication Table'!$C$4,AllPublicationData!$D:$D,'Publication Table'!M$7),
IF('Publication Table'!$C$5="Operations cancelled for clinical reasons",
SUMIFS(AllPublicationData!$G:$G,AllPublicationData!$A:$A,'Publication Table'!$B23,AllPublicationData!$B:$B,'Publication Table'!$C$4,AllPublicationData!$D:$D,'Publication Table'!M$7),
IF('Publication Table'!$C$5="Operations cancelled for non-clinical/capacity reasons",
SUMIFS(AllPublicationData!$G:$G,AllPublicationData!$A:$A,'Publication Table'!$B23,AllPublicationData!$B:$B,'Publication Table'!$C$4,AllPublicationData!$D:$D,'Publication Table'!M$7),
IF('Publication Table'!$C$5="Cancellations for other reasons",
SUMIFS(AllPublicationData!$G:$G,AllPublicationData!$A:$A,'Publication Table'!$B23,AllPublicationData!$B:$B,'Publication Table'!$C$4,AllPublicationData!$D:$D,'Publication Table'!M$7)))))))+
IF(AND($C$4="NHS Scotland",$C$5="Total Operations"),
SUMIFS(AllPublicationData!$E:$E,AllPublicationData!$A:$A,'Publication Table'!$B23,AllPublicationData!$B:$B,'Publication Table'!M$7),
IF(AND($C$4="NHS Scotland",$C$5="All Cancelled Operations"),
SUMIFS(AllPublicationData!$F:$F,AllPublicationData!$A:$A,'Publication Table'!$B23,AllPublicationData!$B:$B,'Publication Table'!M$7),
IF(AND($C$4="NHS Scotland",$C$5="Operations cancelled by patient"),
SUMIFS(AllPublicationData!$G:$G,AllPublicationData!$A:$A,'Publication Table'!$B23,AllPublicationData!$B:$B,'Publication Table'!M$7),
IF(AND($C$4="NHS Scotland",$C$5="Operations cancelled for clinical reasons"),
SUMIFS(AllPublicationData!$H:$H,AllPublicationData!$A:$A,'Publication Table'!$B23,AllPublicationData!$B:$B,'Publication Table'!M$7),
IF(AND($C$4="NHS Scotland",$C$5="Operations cancelled for non-clinical/capacity reasons"),
SUMIFS(AllPublicationData!$I:$I,AllPublicationData!$A:$A,'Publication Table'!$B23,AllPublicationData!$B:$B,'Publication Table'!M$7),
IF(AND($C$4="NHS Scotland",$C$5="Cancellations for other reasons"),
SUMIFS(AllPublicationData!$J:$J,AllPublicationData!$A:$A,'Publication Table'!$B23,AllPublicationData!$B:$B,'Publication Table'!M$7)))))))</f>
        <v>1733</v>
      </c>
      <c r="N23" s="90">
        <f>IF($C$5="Total Operations",
SUMIFS(AllPublicationData!$E:$E,AllPublicationData!$A:$A,'Publication Table'!$B23,AllPublicationData!$B:$B,'Publication Table'!$C$4,AllPublicationData!$D:$D,'Publication Table'!N$7),
IF('Publication Table'!$C$5="All Cancelled Operations",
SUMIFS(AllPublicationData!$F:$F,AllPublicationData!$A:$A,'Publication Table'!$B23,AllPublicationData!$B:$B,'Publication Table'!$C$4,AllPublicationData!$D:$D,'Publication Table'!N$7),
IF('Publication Table'!$C$5="Operations cancelled by patient",
SUMIFS(AllPublicationData!$G:$G,AllPublicationData!$A:$A,'Publication Table'!$B23,AllPublicationData!$B:$B,'Publication Table'!$C$4,AllPublicationData!$D:$D,'Publication Table'!N$7),
IF('Publication Table'!$C$5="Operations cancelled for clinical reasons",
SUMIFS(AllPublicationData!$G:$G,AllPublicationData!$A:$A,'Publication Table'!$B23,AllPublicationData!$B:$B,'Publication Table'!$C$4,AllPublicationData!$D:$D,'Publication Table'!N$7),
IF('Publication Table'!$C$5="Operations cancelled for non-clinical/capacity reasons",
SUMIFS(AllPublicationData!$G:$G,AllPublicationData!$A:$A,'Publication Table'!$B23,AllPublicationData!$B:$B,'Publication Table'!$C$4,AllPublicationData!$D:$D,'Publication Table'!N$7),
IF('Publication Table'!$C$5="Cancellations for other reasons",
SUMIFS(AllPublicationData!$G:$G,AllPublicationData!$A:$A,'Publication Table'!$B23,AllPublicationData!$B:$B,'Publication Table'!$C$4,AllPublicationData!$D:$D,'Publication Table'!N$7)))))))+
IF(AND($C$4="NHS Scotland",$C$5="Total Operations"),
SUMIFS(AllPublicationData!$E:$E,AllPublicationData!$A:$A,'Publication Table'!$B23,AllPublicationData!$B:$B,'Publication Table'!N$7),
IF(AND($C$4="NHS Scotland",$C$5="All Cancelled Operations"),
SUMIFS(AllPublicationData!$F:$F,AllPublicationData!$A:$A,'Publication Table'!$B23,AllPublicationData!$B:$B,'Publication Table'!N$7),
IF(AND($C$4="NHS Scotland",$C$5="Operations cancelled by patient"),
SUMIFS(AllPublicationData!$G:$G,AllPublicationData!$A:$A,'Publication Table'!$B23,AllPublicationData!$B:$B,'Publication Table'!N$7),
IF(AND($C$4="NHS Scotland",$C$5="Operations cancelled for clinical reasons"),
SUMIFS(AllPublicationData!$H:$H,AllPublicationData!$A:$A,'Publication Table'!$B23,AllPublicationData!$B:$B,'Publication Table'!N$7),
IF(AND($C$4="NHS Scotland",$C$5="Operations cancelled for non-clinical/capacity reasons"),
SUMIFS(AllPublicationData!$I:$I,AllPublicationData!$A:$A,'Publication Table'!$B23,AllPublicationData!$B:$B,'Publication Table'!N$7),
IF(AND($C$4="NHS Scotland",$C$5="Cancellations for other reasons"),
SUMIFS(AllPublicationData!$J:$J,AllPublicationData!$A:$A,'Publication Table'!$B23,AllPublicationData!$B:$B,'Publication Table'!N$7)))))))</f>
        <v>3467</v>
      </c>
      <c r="O23" s="90">
        <f>IF($C$5="Total Operations",
SUMIFS(AllPublicationData!$E:$E,AllPublicationData!$A:$A,'Publication Table'!$B23,AllPublicationData!$B:$B,'Publication Table'!$C$4,AllPublicationData!$D:$D,'Publication Table'!O$7),
IF('Publication Table'!$C$5="All Cancelled Operations",
SUMIFS(AllPublicationData!$F:$F,AllPublicationData!$A:$A,'Publication Table'!$B23,AllPublicationData!$B:$B,'Publication Table'!$C$4,AllPublicationData!$D:$D,'Publication Table'!O$7),
IF('Publication Table'!$C$5="Operations cancelled by patient",
SUMIFS(AllPublicationData!$G:$G,AllPublicationData!$A:$A,'Publication Table'!$B23,AllPublicationData!$B:$B,'Publication Table'!$C$4,AllPublicationData!$D:$D,'Publication Table'!O$7),
IF('Publication Table'!$C$5="Operations cancelled for clinical reasons",
SUMIFS(AllPublicationData!$G:$G,AllPublicationData!$A:$A,'Publication Table'!$B23,AllPublicationData!$B:$B,'Publication Table'!$C$4,AllPublicationData!$D:$D,'Publication Table'!O$7),
IF('Publication Table'!$C$5="Operations cancelled for non-clinical/capacity reasons",
SUMIFS(AllPublicationData!$G:$G,AllPublicationData!$A:$A,'Publication Table'!$B23,AllPublicationData!$B:$B,'Publication Table'!$C$4,AllPublicationData!$D:$D,'Publication Table'!O$7),
IF('Publication Table'!$C$5="Cancellations for other reasons",
SUMIFS(AllPublicationData!$G:$G,AllPublicationData!$A:$A,'Publication Table'!$B23,AllPublicationData!$B:$B,'Publication Table'!$C$4,AllPublicationData!$D:$D,'Publication Table'!O$7)))))))+
IF(AND($C$4="NHS Scotland",$C$5="Total Operations"),
SUMIFS(AllPublicationData!$E:$E,AllPublicationData!$A:$A,'Publication Table'!$B23,AllPublicationData!$B:$B,'Publication Table'!O$7),
IF(AND($C$4="NHS Scotland",$C$5="All Cancelled Operations"),
SUMIFS(AllPublicationData!$F:$F,AllPublicationData!$A:$A,'Publication Table'!$B23,AllPublicationData!$B:$B,'Publication Table'!O$7),
IF(AND($C$4="NHS Scotland",$C$5="Operations cancelled by patient"),
SUMIFS(AllPublicationData!$G:$G,AllPublicationData!$A:$A,'Publication Table'!$B23,AllPublicationData!$B:$B,'Publication Table'!O$7),
IF(AND($C$4="NHS Scotland",$C$5="Operations cancelled for clinical reasons"),
SUMIFS(AllPublicationData!$H:$H,AllPublicationData!$A:$A,'Publication Table'!$B23,AllPublicationData!$B:$B,'Publication Table'!O$7),
IF(AND($C$4="NHS Scotland",$C$5="Operations cancelled for non-clinical/capacity reasons"),
SUMIFS(AllPublicationData!$I:$I,AllPublicationData!$A:$A,'Publication Table'!$B23,AllPublicationData!$B:$B,'Publication Table'!O$7),
IF(AND($C$4="NHS Scotland",$C$5="Cancellations for other reasons"),
SUMIFS(AllPublicationData!$J:$J,AllPublicationData!$A:$A,'Publication Table'!$B23,AllPublicationData!$B:$B,'Publication Table'!O$7)))))))</f>
        <v>253</v>
      </c>
      <c r="P23" s="90">
        <f>IF($C$5="Total Operations",
SUMIFS(AllPublicationData!$E:$E,AllPublicationData!$A:$A,'Publication Table'!$B23,AllPublicationData!$B:$B,'Publication Table'!$C$4,AllPublicationData!$D:$D,'Publication Table'!P$7),
IF('Publication Table'!$C$5="All Cancelled Operations",
SUMIFS(AllPublicationData!$F:$F,AllPublicationData!$A:$A,'Publication Table'!$B23,AllPublicationData!$B:$B,'Publication Table'!$C$4,AllPublicationData!$D:$D,'Publication Table'!P$7),
IF('Publication Table'!$C$5="Operations cancelled by patient",
SUMIFS(AllPublicationData!$G:$G,AllPublicationData!$A:$A,'Publication Table'!$B23,AllPublicationData!$B:$B,'Publication Table'!$C$4,AllPublicationData!$D:$D,'Publication Table'!P$7),
IF('Publication Table'!$C$5="Operations cancelled for clinical reasons",
SUMIFS(AllPublicationData!$G:$G,AllPublicationData!$A:$A,'Publication Table'!$B23,AllPublicationData!$B:$B,'Publication Table'!$C$4,AllPublicationData!$D:$D,'Publication Table'!P$7),
IF('Publication Table'!$C$5="Operations cancelled for non-clinical/capacity reasons",
SUMIFS(AllPublicationData!$G:$G,AllPublicationData!$A:$A,'Publication Table'!$B23,AllPublicationData!$B:$B,'Publication Table'!$C$4,AllPublicationData!$D:$D,'Publication Table'!P$7),
IF('Publication Table'!$C$5="Cancellations for other reasons",
SUMIFS(AllPublicationData!$G:$G,AllPublicationData!$A:$A,'Publication Table'!$B23,AllPublicationData!$B:$B,'Publication Table'!$C$4,AllPublicationData!$D:$D,'Publication Table'!P$7)))))))+
IF(AND($C$4="NHS Scotland",$C$5="Total Operations"),
SUMIFS(AllPublicationData!$E:$E,AllPublicationData!$A:$A,'Publication Table'!$B23,AllPublicationData!$B:$B,'Publication Table'!P$7),
IF(AND($C$4="NHS Scotland",$C$5="All Cancelled Operations"),
SUMIFS(AllPublicationData!$F:$F,AllPublicationData!$A:$A,'Publication Table'!$B23,AllPublicationData!$B:$B,'Publication Table'!P$7),
IF(AND($C$4="NHS Scotland",$C$5="Operations cancelled by patient"),
SUMIFS(AllPublicationData!$G:$G,AllPublicationData!$A:$A,'Publication Table'!$B23,AllPublicationData!$B:$B,'Publication Table'!P$7),
IF(AND($C$4="NHS Scotland",$C$5="Operations cancelled for clinical reasons"),
SUMIFS(AllPublicationData!$H:$H,AllPublicationData!$A:$A,'Publication Table'!$B23,AllPublicationData!$B:$B,'Publication Table'!P$7),
IF(AND($C$4="NHS Scotland",$C$5="Operations cancelled for non-clinical/capacity reasons"),
SUMIFS(AllPublicationData!$I:$I,AllPublicationData!$A:$A,'Publication Table'!$B23,AllPublicationData!$B:$B,'Publication Table'!P$7),
IF(AND($C$4="NHS Scotland",$C$5="Cancellations for other reasons"),
SUMIFS(AllPublicationData!$J:$J,AllPublicationData!$A:$A,'Publication Table'!$B23,AllPublicationData!$B:$B,'Publication Table'!P$7)))))))</f>
        <v>136</v>
      </c>
      <c r="Q23" s="90">
        <f>IF($C$5="Total Operations",
SUMIFS(AllPublicationData!$E:$E,AllPublicationData!$A:$A,'Publication Table'!$B23,AllPublicationData!$B:$B,'Publication Table'!$C$4,AllPublicationData!$D:$D,'Publication Table'!Q$7),
IF('Publication Table'!$C$5="All Cancelled Operations",
SUMIFS(AllPublicationData!$F:$F,AllPublicationData!$A:$A,'Publication Table'!$B23,AllPublicationData!$B:$B,'Publication Table'!$C$4,AllPublicationData!$D:$D,'Publication Table'!Q$7),
IF('Publication Table'!$C$5="Operations cancelled by patient",
SUMIFS(AllPublicationData!$G:$G,AllPublicationData!$A:$A,'Publication Table'!$B23,AllPublicationData!$B:$B,'Publication Table'!$C$4,AllPublicationData!$D:$D,'Publication Table'!Q$7),
IF('Publication Table'!$C$5="Operations cancelled for clinical reasons",
SUMIFS(AllPublicationData!$G:$G,AllPublicationData!$A:$A,'Publication Table'!$B23,AllPublicationData!$B:$B,'Publication Table'!$C$4,AllPublicationData!$D:$D,'Publication Table'!Q$7),
IF('Publication Table'!$C$5="Operations cancelled for non-clinical/capacity reasons",
SUMIFS(AllPublicationData!$G:$G,AllPublicationData!$A:$A,'Publication Table'!$B23,AllPublicationData!$B:$B,'Publication Table'!$C$4,AllPublicationData!$D:$D,'Publication Table'!Q$7),
IF('Publication Table'!$C$5="Cancellations for other reasons",
SUMIFS(AllPublicationData!$G:$G,AllPublicationData!$A:$A,'Publication Table'!$B23,AllPublicationData!$B:$B,'Publication Table'!$C$4,AllPublicationData!$D:$D,'Publication Table'!Q$7)))))))+
IF(AND($C$4="NHS Scotland",$C$5="Total Operations"),
SUMIFS(AllPublicationData!$E:$E,AllPublicationData!$A:$A,'Publication Table'!$B23,AllPublicationData!$B:$B,'Publication Table'!Q$7),
IF(AND($C$4="NHS Scotland",$C$5="All Cancelled Operations"),
SUMIFS(AllPublicationData!$F:$F,AllPublicationData!$A:$A,'Publication Table'!$B23,AllPublicationData!$B:$B,'Publication Table'!Q$7),
IF(AND($C$4="NHS Scotland",$C$5="Operations cancelled by patient"),
SUMIFS(AllPublicationData!$G:$G,AllPublicationData!$A:$A,'Publication Table'!$B23,AllPublicationData!$B:$B,'Publication Table'!Q$7),
IF(AND($C$4="NHS Scotland",$C$5="Operations cancelled for clinical reasons"),
SUMIFS(AllPublicationData!$H:$H,AllPublicationData!$A:$A,'Publication Table'!$B23,AllPublicationData!$B:$B,'Publication Table'!Q$7),
IF(AND($C$4="NHS Scotland",$C$5="Operations cancelled for non-clinical/capacity reasons"),
SUMIFS(AllPublicationData!$I:$I,AllPublicationData!$A:$A,'Publication Table'!$B23,AllPublicationData!$B:$B,'Publication Table'!Q$7),
IF(AND($C$4="NHS Scotland",$C$5="Cancellations for other reasons"),
SUMIFS(AllPublicationData!$J:$J,AllPublicationData!$A:$A,'Publication Table'!$B23,AllPublicationData!$B:$B,'Publication Table'!Q$7)))))))</f>
        <v>1626</v>
      </c>
      <c r="R23" s="90">
        <f>IF($C$5="Total Operations",
SUMIFS(AllPublicationData!$E:$E,AllPublicationData!$A:$A,'Publication Table'!$B23,AllPublicationData!$B:$B,'Publication Table'!$C$4,AllPublicationData!$D:$D,'Publication Table'!R$7),
IF('Publication Table'!$C$5="All Cancelled Operations",
SUMIFS(AllPublicationData!$F:$F,AllPublicationData!$A:$A,'Publication Table'!$B23,AllPublicationData!$B:$B,'Publication Table'!$C$4,AllPublicationData!$D:$D,'Publication Table'!R$7),
IF('Publication Table'!$C$5="Operations cancelled by patient",
SUMIFS(AllPublicationData!$G:$G,AllPublicationData!$A:$A,'Publication Table'!$B23,AllPublicationData!$B:$B,'Publication Table'!$C$4,AllPublicationData!$D:$D,'Publication Table'!R$7),
IF('Publication Table'!$C$5="Operations cancelled for clinical reasons",
SUMIFS(AllPublicationData!$G:$G,AllPublicationData!$A:$A,'Publication Table'!$B23,AllPublicationData!$B:$B,'Publication Table'!$C$4,AllPublicationData!$D:$D,'Publication Table'!R$7),
IF('Publication Table'!$C$5="Operations cancelled for non-clinical/capacity reasons",
SUMIFS(AllPublicationData!$G:$G,AllPublicationData!$A:$A,'Publication Table'!$B23,AllPublicationData!$B:$B,'Publication Table'!$C$4,AllPublicationData!$D:$D,'Publication Table'!R$7),
IF('Publication Table'!$C$5="Cancellations for other reasons",
SUMIFS(AllPublicationData!$G:$G,AllPublicationData!$A:$A,'Publication Table'!$B23,AllPublicationData!$B:$B,'Publication Table'!$C$4,AllPublicationData!$D:$D,'Publication Table'!R$7)))))))+
IF(AND($C$4="NHS Scotland",$C$5="Total Operations"),
SUMIFS(AllPublicationData!$E:$E,AllPublicationData!$A:$A,'Publication Table'!$B23,AllPublicationData!$B:$B,'Publication Table'!R$7),
IF(AND($C$4="NHS Scotland",$C$5="All Cancelled Operations"),
SUMIFS(AllPublicationData!$F:$F,AllPublicationData!$A:$A,'Publication Table'!$B23,AllPublicationData!$B:$B,'Publication Table'!R$7),
IF(AND($C$4="NHS Scotland",$C$5="Operations cancelled by patient"),
SUMIFS(AllPublicationData!$G:$G,AllPublicationData!$A:$A,'Publication Table'!$B23,AllPublicationData!$B:$B,'Publication Table'!R$7),
IF(AND($C$4="NHS Scotland",$C$5="Operations cancelled for clinical reasons"),
SUMIFS(AllPublicationData!$H:$H,AllPublicationData!$A:$A,'Publication Table'!$B23,AllPublicationData!$B:$B,'Publication Table'!R$7),
IF(AND($C$4="NHS Scotland",$C$5="Operations cancelled for non-clinical/capacity reasons"),
SUMIFS(AllPublicationData!$I:$I,AllPublicationData!$A:$A,'Publication Table'!$B23,AllPublicationData!$B:$B,'Publication Table'!R$7),
IF(AND($C$4="NHS Scotland",$C$5="Cancellations for other reasons"),
SUMIFS(AllPublicationData!$J:$J,AllPublicationData!$A:$A,'Publication Table'!$B23,AllPublicationData!$B:$B,'Publication Table'!R$7)))))))</f>
        <v>103</v>
      </c>
    </row>
    <row r="24" spans="2:18" x14ac:dyDescent="0.35">
      <c r="B24" s="89">
        <v>44927</v>
      </c>
      <c r="C24" s="81">
        <f>IF($C$5="Total Operations",
SUMIFS(AllPublicationData!$E:$E,AllPublicationData!$A:$A,'Publication Table'!$B24,AllPublicationData!$B:$B,'Publication Table'!$C$4),
IF('Publication Table'!$C$5="All Cancelled Operations",
SUMIFS(AllPublicationData!$F:$F,AllPublicationData!$A:$A,'Publication Table'!$B24,AllPublicationData!$B:$B,'Publication Table'!$C$4),
IF('Publication Table'!$C$5="Operations cancelled by patient",
SUMIFS(AllPublicationData!$G:$G,AllPublicationData!$A:$A,'Publication Table'!$B24,AllPublicationData!$B:$B,'Publication Table'!$C$4),
IF('Publication Table'!$C$5="Operations cancelled for clinical reasons",
SUMIFS(AllPublicationData!$H:$H,AllPublicationData!$A:$A,'Publication Table'!$B24,AllPublicationData!$B:$B,'Publication Table'!$C$4),
IF('Publication Table'!$C$5="Operations cancelled for non-clinical/capacity reasons",
SUMIFS(AllPublicationData!$I:$I,AllPublicationData!$A:$A,'Publication Table'!$B24,AllPublicationData!$B:$B,'Publication Table'!$C$4),
IF('Publication Table'!$C$5="Cancellations for other reasons",
SUMIFS(AllPublicationData!$J:$J,AllPublicationData!$A:$A,'Publication Table'!$B24,AllPublicationData!$B:$B,'Publication Table'!$C$4)))))))+
IF(AND($C$4="NHS Scotland",$C$5="Total Operations"),
SUMIFS(AllPublicationData!$E:$E,AllPublicationData!$A:$A,'Publication Table'!$B24),
IF(AND($C$4="NHS Scotland",$C$5="All Cancelled Operations"),
SUMIFS(AllPublicationData!$F:$F,AllPublicationData!$A:$A,'Publication Table'!$B24),
IF(AND($C$4="NHS Scotland",$C$5="Operations cancelled by patient"),
SUMIFS(AllPublicationData!$G:$G,AllPublicationData!$A:$A,'Publication Table'!$B24),
IF(AND($C$4="NHS Scotland",$C$5="Operations cancelled for clinical reasons"),
SUMIFS(AllPublicationData!$H:$H,AllPublicationData!$A:$A,'Publication Table'!$B24),
IF(AND($C$4="NHS Scotland",$C$5="Operations cancelled for non-clinical/capacity reasons"),
SUMIFS(AllPublicationData!$I:$I,AllPublicationData!$A:$A,'Publication Table'!$B24),
IF(AND($C$4="NHS Scotland",$C$5="Cancellations for other reasons"),
SUMIFS(AllPublicationData!$J:$J,AllPublicationData!$A:$A,'Publication Table'!$B24)))))))</f>
        <v>20685</v>
      </c>
      <c r="D24" s="90">
        <f>IF($C$5="Total Operations",
SUMIFS(AllPublicationData!$E:$E,AllPublicationData!$A:$A,'Publication Table'!$B24,AllPublicationData!$B:$B,'Publication Table'!$C$4,AllPublicationData!$D:$D,'Publication Table'!D$7),
IF('Publication Table'!$C$5="All Cancelled Operations",
SUMIFS(AllPublicationData!$F:$F,AllPublicationData!$A:$A,'Publication Table'!$B24,AllPublicationData!$B:$B,'Publication Table'!$C$4,AllPublicationData!$D:$D,'Publication Table'!D$7),
IF('Publication Table'!$C$5="Operations cancelled by patient",
SUMIFS(AllPublicationData!$G:$G,AllPublicationData!$A:$A,'Publication Table'!$B24,AllPublicationData!$B:$B,'Publication Table'!$C$4,AllPublicationData!$D:$D,'Publication Table'!D$7),
IF('Publication Table'!$C$5="Operations cancelled for clinical reasons",
SUMIFS(AllPublicationData!$H:$H,AllPublicationData!$A:$A,'Publication Table'!$B24,AllPublicationData!$B:$B,'Publication Table'!$C$4,AllPublicationData!$D:$D,'Publication Table'!D$7),
IF('Publication Table'!$C$5="Operations cancelled for non-clinical/capacity reasons",
SUMIFS(AllPublicationData!$I:$I,AllPublicationData!$A:$A,'Publication Table'!$B24,AllPublicationData!$B:$B,'Publication Table'!$C$4,AllPublicationData!$D:$D,'Publication Table'!D$7),
IF('Publication Table'!$C$5="Cancellations for other reasons",
SUMIFS(AllPublicationData!$J:$J,AllPublicationData!$A:$A,'Publication Table'!$B24,AllPublicationData!$B:$B,'Publication Table'!$C$4,AllPublicationData!$D:$D,'Publication Table'!D$7)))))))+
IF(AND($C$4="NHS Scotland",$C$5="Total Operations"),
SUMIFS(AllPublicationData!$E:$E,AllPublicationData!$A:$A,'Publication Table'!$B24,AllPublicationData!$B:$B,'Publication Table'!D$7),
IF(AND($C$4="NHS Scotland",$C$5="All Cancelled Operations"),
SUMIFS(AllPublicationData!$F:$F,AllPublicationData!$A:$A,'Publication Table'!$B24,AllPublicationData!$B:$B,'Publication Table'!D$7),
IF(AND($C$4="NHS Scotland",$C$5="Operations cancelled by patient"),
SUMIFS(AllPublicationData!$G:$G,AllPublicationData!$A:$A,'Publication Table'!$B24,AllPublicationData!$B:$B,'Publication Table'!D$7),
IF(AND($C$4="NHS Scotland",$C$5="Operations cancelled for clinical reasons"),
SUMIFS(AllPublicationData!$H:$H,AllPublicationData!$A:$A,'Publication Table'!$B24,AllPublicationData!$B:$B,'Publication Table'!D$7),
IF(AND($C$4="NHS Scotland",$C$5="Operations cancelled for non-clinical/capacity reasons"),
SUMIFS(AllPublicationData!$I:$I,AllPublicationData!$A:$A,'Publication Table'!$B24,AllPublicationData!$B:$B,'Publication Table'!D$7),
IF(AND($C$4="NHS Scotland",$C$5="Cancellations for other reasons"),
SUMIFS(AllPublicationData!$J:$J,AllPublicationData!$A:$A,'Publication Table'!$B24,AllPublicationData!$B:$B,'Publication Table'!D$7)))))))</f>
        <v>2047</v>
      </c>
      <c r="E24" s="90">
        <f>IF($C$5="Total Operations",
SUMIFS(AllPublicationData!$E:$E,AllPublicationData!$A:$A,'Publication Table'!$B24,AllPublicationData!$B:$B,'Publication Table'!$C$4,AllPublicationData!$D:$D,'Publication Table'!E$7),
IF('Publication Table'!$C$5="All Cancelled Operations",
SUMIFS(AllPublicationData!$F:$F,AllPublicationData!$A:$A,'Publication Table'!$B24,AllPublicationData!$B:$B,'Publication Table'!$C$4,AllPublicationData!$D:$D,'Publication Table'!E$7),
IF('Publication Table'!$C$5="Operations cancelled by patient",
SUMIFS(AllPublicationData!$G:$G,AllPublicationData!$A:$A,'Publication Table'!$B24,AllPublicationData!$B:$B,'Publication Table'!$C$4,AllPublicationData!$D:$D,'Publication Table'!E$7),
IF('Publication Table'!$C$5="Operations cancelled for clinical reasons",
SUMIFS(AllPublicationData!$H:$H,AllPublicationData!$A:$A,'Publication Table'!$B24,AllPublicationData!$B:$B,'Publication Table'!$C$4,AllPublicationData!$D:$D,'Publication Table'!E$7),
IF('Publication Table'!$C$5="Operations cancelled for non-clinical/capacity reasons",
SUMIFS(AllPublicationData!$I:$I,AllPublicationData!$A:$A,'Publication Table'!$B24,AllPublicationData!$B:$B,'Publication Table'!$C$4,AllPublicationData!$D:$D,'Publication Table'!E$7),
IF('Publication Table'!$C$5="Cancellations for other reasons",
SUMIFS(AllPublicationData!$J:$J,AllPublicationData!$A:$A,'Publication Table'!$B24,AllPublicationData!$B:$B,'Publication Table'!$C$4,AllPublicationData!$D:$D,'Publication Table'!E$7)))))))+
IF(AND($C$4="NHS Scotland",$C$5="Total Operations"),
SUMIFS(AllPublicationData!$E:$E,AllPublicationData!$A:$A,'Publication Table'!$B24,AllPublicationData!$B:$B,'Publication Table'!E$7),
IF(AND($C$4="NHS Scotland",$C$5="All Cancelled Operations"),
SUMIFS(AllPublicationData!$F:$F,AllPublicationData!$A:$A,'Publication Table'!$B24,AllPublicationData!$B:$B,'Publication Table'!E$7),
IF(AND($C$4="NHS Scotland",$C$5="Operations cancelled by patient"),
SUMIFS(AllPublicationData!$G:$G,AllPublicationData!$A:$A,'Publication Table'!$B24,AllPublicationData!$B:$B,'Publication Table'!E$7),
IF(AND($C$4="NHS Scotland",$C$5="Operations cancelled for clinical reasons"),
SUMIFS(AllPublicationData!$H:$H,AllPublicationData!$A:$A,'Publication Table'!$B24,AllPublicationData!$B:$B,'Publication Table'!E$7),
IF(AND($C$4="NHS Scotland",$C$5="Operations cancelled for non-clinical/capacity reasons"),
SUMIFS(AllPublicationData!$I:$I,AllPublicationData!$A:$A,'Publication Table'!$B24,AllPublicationData!$B:$B,'Publication Table'!E$7),
IF(AND($C$4="NHS Scotland",$C$5="Cancellations for other reasons"),
SUMIFS(AllPublicationData!$J:$J,AllPublicationData!$A:$A,'Publication Table'!$B24,AllPublicationData!$B:$B,'Publication Table'!E$7)))))))</f>
        <v>1235</v>
      </c>
      <c r="F24" s="90">
        <f>IF($C$5="Total Operations",
SUMIFS(AllPublicationData!$E:$E,AllPublicationData!$A:$A,'Publication Table'!$B24,AllPublicationData!$B:$B,'Publication Table'!$C$4,AllPublicationData!$D:$D,'Publication Table'!F$7),
IF('Publication Table'!$C$5="All Cancelled Operations",
SUMIFS(AllPublicationData!$F:$F,AllPublicationData!$A:$A,'Publication Table'!$B24,AllPublicationData!$B:$B,'Publication Table'!$C$4,AllPublicationData!$D:$D,'Publication Table'!F$7),
IF('Publication Table'!$C$5="Operations cancelled by patient",
SUMIFS(AllPublicationData!$G:$G,AllPublicationData!$A:$A,'Publication Table'!$B24,AllPublicationData!$B:$B,'Publication Table'!$C$4,AllPublicationData!$D:$D,'Publication Table'!F$7),
IF('Publication Table'!$C$5="Operations cancelled for clinical reasons",
SUMIFS(AllPublicationData!$H:$H,AllPublicationData!$A:$A,'Publication Table'!$B24,AllPublicationData!$B:$B,'Publication Table'!$C$4,AllPublicationData!$D:$D,'Publication Table'!F$7),
IF('Publication Table'!$C$5="Operations cancelled for non-clinical/capacity reasons",
SUMIFS(AllPublicationData!$I:$I,AllPublicationData!$A:$A,'Publication Table'!$B24,AllPublicationData!$B:$B,'Publication Table'!$C$4,AllPublicationData!$D:$D,'Publication Table'!F$7),
IF('Publication Table'!$C$5="Cancellations for other reasons",
SUMIFS(AllPublicationData!$J:$J,AllPublicationData!$A:$A,'Publication Table'!$B24,AllPublicationData!$B:$B,'Publication Table'!$C$4,AllPublicationData!$D:$D,'Publication Table'!F$7)))))))+
IF(AND($C$4="NHS Scotland",$C$5="Total Operations"),
SUMIFS(AllPublicationData!$E:$E,AllPublicationData!$A:$A,'Publication Table'!$B24,AllPublicationData!$B:$B,'Publication Table'!F$7),
IF(AND($C$4="NHS Scotland",$C$5="All Cancelled Operations"),
SUMIFS(AllPublicationData!$F:$F,AllPublicationData!$A:$A,'Publication Table'!$B24,AllPublicationData!$B:$B,'Publication Table'!F$7),
IF(AND($C$4="NHS Scotland",$C$5="Operations cancelled by patient"),
SUMIFS(AllPublicationData!$G:$G,AllPublicationData!$A:$A,'Publication Table'!$B24,AllPublicationData!$B:$B,'Publication Table'!F$7),
IF(AND($C$4="NHS Scotland",$C$5="Operations cancelled for clinical reasons"),
SUMIFS(AllPublicationData!$H:$H,AllPublicationData!$A:$A,'Publication Table'!$B24,AllPublicationData!$B:$B,'Publication Table'!F$7),
IF(AND($C$4="NHS Scotland",$C$5="Operations cancelled for non-clinical/capacity reasons"),
SUMIFS(AllPublicationData!$I:$I,AllPublicationData!$A:$A,'Publication Table'!$B24,AllPublicationData!$B:$B,'Publication Table'!F$7),
IF(AND($C$4="NHS Scotland",$C$5="Cancellations for other reasons"),
SUMIFS(AllPublicationData!$J:$J,AllPublicationData!$A:$A,'Publication Table'!$B24,AllPublicationData!$B:$B,'Publication Table'!F$7)))))))</f>
        <v>160</v>
      </c>
      <c r="G24" s="90">
        <f>IF($C$5="Total Operations",
SUMIFS(AllPublicationData!$E:$E,AllPublicationData!$A:$A,'Publication Table'!$B24,AllPublicationData!$B:$B,'Publication Table'!$C$4,AllPublicationData!$D:$D,'Publication Table'!G$7),
IF('Publication Table'!$C$5="All Cancelled Operations",
SUMIFS(AllPublicationData!$F:$F,AllPublicationData!$A:$A,'Publication Table'!$B24,AllPublicationData!$B:$B,'Publication Table'!$C$4,AllPublicationData!$D:$D,'Publication Table'!G$7),
IF('Publication Table'!$C$5="Operations cancelled by patient",
SUMIFS(AllPublicationData!$G:$G,AllPublicationData!$A:$A,'Publication Table'!$B24,AllPublicationData!$B:$B,'Publication Table'!$C$4,AllPublicationData!$D:$D,'Publication Table'!G$7),
IF('Publication Table'!$C$5="Operations cancelled for clinical reasons",
SUMIFS(AllPublicationData!$H:$H,AllPublicationData!$A:$A,'Publication Table'!$B24,AllPublicationData!$B:$B,'Publication Table'!$C$4,AllPublicationData!$D:$D,'Publication Table'!G$7),
IF('Publication Table'!$C$5="Operations cancelled for non-clinical/capacity reasons",
SUMIFS(AllPublicationData!$I:$I,AllPublicationData!$A:$A,'Publication Table'!$B24,AllPublicationData!$B:$B,'Publication Table'!$C$4,AllPublicationData!$D:$D,'Publication Table'!G$7),
IF('Publication Table'!$C$5="Cancellations for other reasons",
SUMIFS(AllPublicationData!$J:$J,AllPublicationData!$A:$A,'Publication Table'!$B24,AllPublicationData!$B:$B,'Publication Table'!$C$4,AllPublicationData!$D:$D,'Publication Table'!G$7)))))))+
IF(AND($C$4="NHS Scotland",$C$5="Total Operations"),
SUMIFS(AllPublicationData!$E:$E,AllPublicationData!$A:$A,'Publication Table'!$B24,AllPublicationData!$B:$B,'Publication Table'!G$7),
IF(AND($C$4="NHS Scotland",$C$5="All Cancelled Operations"),
SUMIFS(AllPublicationData!$F:$F,AllPublicationData!$A:$A,'Publication Table'!$B24,AllPublicationData!$B:$B,'Publication Table'!G$7),
IF(AND($C$4="NHS Scotland",$C$5="Operations cancelled by patient"),
SUMIFS(AllPublicationData!$G:$G,AllPublicationData!$A:$A,'Publication Table'!$B24,AllPublicationData!$B:$B,'Publication Table'!G$7),
IF(AND($C$4="NHS Scotland",$C$5="Operations cancelled for clinical reasons"),
SUMIFS(AllPublicationData!$H:$H,AllPublicationData!$A:$A,'Publication Table'!$B24,AllPublicationData!$B:$B,'Publication Table'!G$7),
IF(AND($C$4="NHS Scotland",$C$5="Operations cancelled for non-clinical/capacity reasons"),
SUMIFS(AllPublicationData!$I:$I,AllPublicationData!$A:$A,'Publication Table'!$B24,AllPublicationData!$B:$B,'Publication Table'!G$7),
IF(AND($C$4="NHS Scotland",$C$5="Cancellations for other reasons"),
SUMIFS(AllPublicationData!$J:$J,AllPublicationData!$A:$A,'Publication Table'!$B24,AllPublicationData!$B:$B,'Publication Table'!G$7)))))))</f>
        <v>1343</v>
      </c>
      <c r="H24" s="90">
        <f>IF($C$5="Total Operations",
SUMIFS(AllPublicationData!$E:$E,AllPublicationData!$A:$A,'Publication Table'!$B24,AllPublicationData!$B:$B,'Publication Table'!$C$4,AllPublicationData!$D:$D,'Publication Table'!H$7),
IF('Publication Table'!$C$5="All Cancelled Operations",
SUMIFS(AllPublicationData!$F:$F,AllPublicationData!$A:$A,'Publication Table'!$B24,AllPublicationData!$B:$B,'Publication Table'!$C$4,AllPublicationData!$D:$D,'Publication Table'!H$7),
IF('Publication Table'!$C$5="Operations cancelled by patient",
SUMIFS(AllPublicationData!$G:$G,AllPublicationData!$A:$A,'Publication Table'!$B24,AllPublicationData!$B:$B,'Publication Table'!$C$4,AllPublicationData!$D:$D,'Publication Table'!H$7),
IF('Publication Table'!$C$5="Operations cancelled for clinical reasons",
SUMIFS(AllPublicationData!$H:$H,AllPublicationData!$A:$A,'Publication Table'!$B24,AllPublicationData!$B:$B,'Publication Table'!$C$4,AllPublicationData!$D:$D,'Publication Table'!H$7),
IF('Publication Table'!$C$5="Operations cancelled for non-clinical/capacity reasons",
SUMIFS(AllPublicationData!$I:$I,AllPublicationData!$A:$A,'Publication Table'!$B24,AllPublicationData!$B:$B,'Publication Table'!$C$4,AllPublicationData!$D:$D,'Publication Table'!H$7),
IF('Publication Table'!$C$5="Cancellations for other reasons",
SUMIFS(AllPublicationData!$J:$J,AllPublicationData!$A:$A,'Publication Table'!$B24,AllPublicationData!$B:$B,'Publication Table'!$C$4,AllPublicationData!$D:$D,'Publication Table'!H$7)))))))+
IF(AND($C$4="NHS Scotland",$C$5="Total Operations"),
SUMIFS(AllPublicationData!$E:$E,AllPublicationData!$A:$A,'Publication Table'!$B24,AllPublicationData!$B:$B,'Publication Table'!H$7),
IF(AND($C$4="NHS Scotland",$C$5="All Cancelled Operations"),
SUMIFS(AllPublicationData!$F:$F,AllPublicationData!$A:$A,'Publication Table'!$B24,AllPublicationData!$B:$B,'Publication Table'!H$7),
IF(AND($C$4="NHS Scotland",$C$5="Operations cancelled by patient"),
SUMIFS(AllPublicationData!$G:$G,AllPublicationData!$A:$A,'Publication Table'!$B24,AllPublicationData!$B:$B,'Publication Table'!H$7),
IF(AND($C$4="NHS Scotland",$C$5="Operations cancelled for clinical reasons"),
SUMIFS(AllPublicationData!$H:$H,AllPublicationData!$A:$A,'Publication Table'!$B24,AllPublicationData!$B:$B,'Publication Table'!H$7),
IF(AND($C$4="NHS Scotland",$C$5="Operations cancelled for non-clinical/capacity reasons"),
SUMIFS(AllPublicationData!$I:$I,AllPublicationData!$A:$A,'Publication Table'!$B24,AllPublicationData!$B:$B,'Publication Table'!H$7),
IF(AND($C$4="NHS Scotland",$C$5="Cancellations for other reasons"),
SUMIFS(AllPublicationData!$J:$J,AllPublicationData!$A:$A,'Publication Table'!$B24,AllPublicationData!$B:$B,'Publication Table'!H$7)))))))</f>
        <v>1195</v>
      </c>
      <c r="I24" s="90">
        <f>IF($C$5="Total Operations",
SUMIFS(AllPublicationData!$E:$E,AllPublicationData!$A:$A,'Publication Table'!$B24,AllPublicationData!$B:$B,'Publication Table'!$C$4,AllPublicationData!$D:$D,'Publication Table'!I$7),
IF('Publication Table'!$C$5="All Cancelled Operations",
SUMIFS(AllPublicationData!$F:$F,AllPublicationData!$A:$A,'Publication Table'!$B24,AllPublicationData!$B:$B,'Publication Table'!$C$4,AllPublicationData!$D:$D,'Publication Table'!I$7),
IF('Publication Table'!$C$5="Operations cancelled by patient",
SUMIFS(AllPublicationData!$G:$G,AllPublicationData!$A:$A,'Publication Table'!$B24,AllPublicationData!$B:$B,'Publication Table'!$C$4,AllPublicationData!$D:$D,'Publication Table'!I$7),
IF('Publication Table'!$C$5="Operations cancelled for clinical reasons",
SUMIFS(AllPublicationData!$H:$H,AllPublicationData!$A:$A,'Publication Table'!$B24,AllPublicationData!$B:$B,'Publication Table'!$C$4,AllPublicationData!$D:$D,'Publication Table'!I$7),
IF('Publication Table'!$C$5="Operations cancelled for non-clinical/capacity reasons",
SUMIFS(AllPublicationData!$I:$I,AllPublicationData!$A:$A,'Publication Table'!$B24,AllPublicationData!$B:$B,'Publication Table'!$C$4,AllPublicationData!$D:$D,'Publication Table'!I$7),
IF('Publication Table'!$C$5="Cancellations for other reasons",
SUMIFS(AllPublicationData!$J:$J,AllPublicationData!$A:$A,'Publication Table'!$B24,AllPublicationData!$B:$B,'Publication Table'!$C$4,AllPublicationData!$D:$D,'Publication Table'!I$7)))))))+
IF(AND($C$4="NHS Scotland",$C$5="Total Operations"),
SUMIFS(AllPublicationData!$E:$E,AllPublicationData!$A:$A,'Publication Table'!$B24,AllPublicationData!$B:$B,'Publication Table'!I$7),
IF(AND($C$4="NHS Scotland",$C$5="All Cancelled Operations"),
SUMIFS(AllPublicationData!$F:$F,AllPublicationData!$A:$A,'Publication Table'!$B24,AllPublicationData!$B:$B,'Publication Table'!I$7),
IF(AND($C$4="NHS Scotland",$C$5="Operations cancelled by patient"),
SUMIFS(AllPublicationData!$G:$G,AllPublicationData!$A:$A,'Publication Table'!$B24,AllPublicationData!$B:$B,'Publication Table'!I$7),
IF(AND($C$4="NHS Scotland",$C$5="Operations cancelled for clinical reasons"),
SUMIFS(AllPublicationData!$H:$H,AllPublicationData!$A:$A,'Publication Table'!$B24,AllPublicationData!$B:$B,'Publication Table'!I$7),
IF(AND($C$4="NHS Scotland",$C$5="Operations cancelled for non-clinical/capacity reasons"),
SUMIFS(AllPublicationData!$I:$I,AllPublicationData!$A:$A,'Publication Table'!$B24,AllPublicationData!$B:$B,'Publication Table'!I$7),
IF(AND($C$4="NHS Scotland",$C$5="Cancellations for other reasons"),
SUMIFS(AllPublicationData!$J:$J,AllPublicationData!$A:$A,'Publication Table'!$B24,AllPublicationData!$B:$B,'Publication Table'!I$7)))))))</f>
        <v>823</v>
      </c>
      <c r="J24" s="90">
        <f>IF($C$5="Total Operations",
SUMIFS(AllPublicationData!$E:$E,AllPublicationData!$A:$A,'Publication Table'!$B24,AllPublicationData!$B:$B,'Publication Table'!$C$4,AllPublicationData!$D:$D,'Publication Table'!J$7),
IF('Publication Table'!$C$5="All Cancelled Operations",
SUMIFS(AllPublicationData!$F:$F,AllPublicationData!$A:$A,'Publication Table'!$B24,AllPublicationData!$B:$B,'Publication Table'!$C$4,AllPublicationData!$D:$D,'Publication Table'!J$7),
IF('Publication Table'!$C$5="Operations cancelled by patient",
SUMIFS(AllPublicationData!$G:$G,AllPublicationData!$A:$A,'Publication Table'!$B24,AllPublicationData!$B:$B,'Publication Table'!$C$4,AllPublicationData!$D:$D,'Publication Table'!J$7),
IF('Publication Table'!$C$5="Operations cancelled for clinical reasons",
SUMIFS(AllPublicationData!$H:$H,AllPublicationData!$A:$A,'Publication Table'!$B24,AllPublicationData!$B:$B,'Publication Table'!$C$4,AllPublicationData!$D:$D,'Publication Table'!J$7),
IF('Publication Table'!$C$5="Operations cancelled for non-clinical/capacity reasons",
SUMIFS(AllPublicationData!$I:$I,AllPublicationData!$A:$A,'Publication Table'!$B24,AllPublicationData!$B:$B,'Publication Table'!$C$4,AllPublicationData!$D:$D,'Publication Table'!J$7),
IF('Publication Table'!$C$5="Cancellations for other reasons",
SUMIFS(AllPublicationData!$J:$J,AllPublicationData!$A:$A,'Publication Table'!$B24,AllPublicationData!$B:$B,'Publication Table'!$C$4,AllPublicationData!$D:$D,'Publication Table'!J$7)))))))+
IF(AND($C$4="NHS Scotland",$C$5="Total Operations"),
SUMIFS(AllPublicationData!$E:$E,AllPublicationData!$A:$A,'Publication Table'!$B24,AllPublicationData!$B:$B,'Publication Table'!J$7),
IF(AND($C$4="NHS Scotland",$C$5="All Cancelled Operations"),
SUMIFS(AllPublicationData!$F:$F,AllPublicationData!$A:$A,'Publication Table'!$B24,AllPublicationData!$B:$B,'Publication Table'!J$7),
IF(AND($C$4="NHS Scotland",$C$5="Operations cancelled by patient"),
SUMIFS(AllPublicationData!$G:$G,AllPublicationData!$A:$A,'Publication Table'!$B24,AllPublicationData!$B:$B,'Publication Table'!J$7),
IF(AND($C$4="NHS Scotland",$C$5="Operations cancelled for clinical reasons"),
SUMIFS(AllPublicationData!$H:$H,AllPublicationData!$A:$A,'Publication Table'!$B24,AllPublicationData!$B:$B,'Publication Table'!J$7),
IF(AND($C$4="NHS Scotland",$C$5="Operations cancelled for non-clinical/capacity reasons"),
SUMIFS(AllPublicationData!$I:$I,AllPublicationData!$A:$A,'Publication Table'!$B24,AllPublicationData!$B:$B,'Publication Table'!J$7),
IF(AND($C$4="NHS Scotland",$C$5="Cancellations for other reasons"),
SUMIFS(AllPublicationData!$J:$J,AllPublicationData!$A:$A,'Publication Table'!$B24,AllPublicationData!$B:$B,'Publication Table'!J$7)))))))</f>
        <v>1858</v>
      </c>
      <c r="K24" s="90">
        <f>IF($C$5="Total Operations",
SUMIFS(AllPublicationData!$E:$E,AllPublicationData!$A:$A,'Publication Table'!$B24,AllPublicationData!$B:$B,'Publication Table'!$C$4,AllPublicationData!$D:$D,'Publication Table'!K$7),
IF('Publication Table'!$C$5="All Cancelled Operations",
SUMIFS(AllPublicationData!$F:$F,AllPublicationData!$A:$A,'Publication Table'!$B24,AllPublicationData!$B:$B,'Publication Table'!$C$4,AllPublicationData!$D:$D,'Publication Table'!K$7),
IF('Publication Table'!$C$5="Operations cancelled by patient",
SUMIFS(AllPublicationData!$G:$G,AllPublicationData!$A:$A,'Publication Table'!$B24,AllPublicationData!$B:$B,'Publication Table'!$C$4,AllPublicationData!$D:$D,'Publication Table'!K$7),
IF('Publication Table'!$C$5="Operations cancelled for clinical reasons",
SUMIFS(AllPublicationData!$H:$H,AllPublicationData!$A:$A,'Publication Table'!$B24,AllPublicationData!$B:$B,'Publication Table'!$C$4,AllPublicationData!$D:$D,'Publication Table'!K$7),
IF('Publication Table'!$C$5="Operations cancelled for non-clinical/capacity reasons",
SUMIFS(AllPublicationData!$I:$I,AllPublicationData!$A:$A,'Publication Table'!$B24,AllPublicationData!$B:$B,'Publication Table'!$C$4,AllPublicationData!$D:$D,'Publication Table'!K$7),
IF('Publication Table'!$C$5="Cancellations for other reasons",
SUMIFS(AllPublicationData!$J:$J,AllPublicationData!$A:$A,'Publication Table'!$B24,AllPublicationData!$B:$B,'Publication Table'!$C$4,AllPublicationData!$D:$D,'Publication Table'!K$7)))))))+
IF(AND($C$4="NHS Scotland",$C$5="Total Operations"),
SUMIFS(AllPublicationData!$E:$E,AllPublicationData!$A:$A,'Publication Table'!$B24,AllPublicationData!$B:$B,'Publication Table'!K$7),
IF(AND($C$4="NHS Scotland",$C$5="All Cancelled Operations"),
SUMIFS(AllPublicationData!$F:$F,AllPublicationData!$A:$A,'Publication Table'!$B24,AllPublicationData!$B:$B,'Publication Table'!K$7),
IF(AND($C$4="NHS Scotland",$C$5="Operations cancelled by patient"),
SUMIFS(AllPublicationData!$G:$G,AllPublicationData!$A:$A,'Publication Table'!$B24,AllPublicationData!$B:$B,'Publication Table'!K$7),
IF(AND($C$4="NHS Scotland",$C$5="Operations cancelled for clinical reasons"),
SUMIFS(AllPublicationData!$H:$H,AllPublicationData!$A:$A,'Publication Table'!$B24,AllPublicationData!$B:$B,'Publication Table'!K$7),
IF(AND($C$4="NHS Scotland",$C$5="Operations cancelled for non-clinical/capacity reasons"),
SUMIFS(AllPublicationData!$I:$I,AllPublicationData!$A:$A,'Publication Table'!$B24,AllPublicationData!$B:$B,'Publication Table'!K$7),
IF(AND($C$4="NHS Scotland",$C$5="Cancellations for other reasons"),
SUMIFS(AllPublicationData!$J:$J,AllPublicationData!$A:$A,'Publication Table'!$B24,AllPublicationData!$B:$B,'Publication Table'!K$7)))))))</f>
        <v>4551</v>
      </c>
      <c r="L24" s="90">
        <f>IF($C$5="Total Operations",
SUMIFS(AllPublicationData!$E:$E,AllPublicationData!$A:$A,'Publication Table'!$B24,AllPublicationData!$B:$B,'Publication Table'!$C$4,AllPublicationData!$D:$D,'Publication Table'!L$7),
IF('Publication Table'!$C$5="All Cancelled Operations",
SUMIFS(AllPublicationData!$F:$F,AllPublicationData!$A:$A,'Publication Table'!$B24,AllPublicationData!$B:$B,'Publication Table'!$C$4,AllPublicationData!$D:$D,'Publication Table'!L$7),
IF('Publication Table'!$C$5="Operations cancelled by patient",
SUMIFS(AllPublicationData!$G:$G,AllPublicationData!$A:$A,'Publication Table'!$B24,AllPublicationData!$B:$B,'Publication Table'!$C$4,AllPublicationData!$D:$D,'Publication Table'!L$7),
IF('Publication Table'!$C$5="Operations cancelled for clinical reasons",
SUMIFS(AllPublicationData!$H:$H,AllPublicationData!$A:$A,'Publication Table'!$B24,AllPublicationData!$B:$B,'Publication Table'!$C$4,AllPublicationData!$D:$D,'Publication Table'!L$7),
IF('Publication Table'!$C$5="Operations cancelled for non-clinical/capacity reasons",
SUMIFS(AllPublicationData!$I:$I,AllPublicationData!$A:$A,'Publication Table'!$B24,AllPublicationData!$B:$B,'Publication Table'!$C$4,AllPublicationData!$D:$D,'Publication Table'!L$7),
IF('Publication Table'!$C$5="Cancellations for other reasons",
SUMIFS(AllPublicationData!$J:$J,AllPublicationData!$A:$A,'Publication Table'!$B24,AllPublicationData!$B:$B,'Publication Table'!$C$4,AllPublicationData!$D:$D,'Publication Table'!L$7)))))))+
IF(AND($C$4="NHS Scotland",$C$5="Total Operations"),
SUMIFS(AllPublicationData!$E:$E,AllPublicationData!$A:$A,'Publication Table'!$B24,AllPublicationData!$B:$B,'Publication Table'!L$7),
IF(AND($C$4="NHS Scotland",$C$5="All Cancelled Operations"),
SUMIFS(AllPublicationData!$F:$F,AllPublicationData!$A:$A,'Publication Table'!$B24,AllPublicationData!$B:$B,'Publication Table'!L$7),
IF(AND($C$4="NHS Scotland",$C$5="Operations cancelled by patient"),
SUMIFS(AllPublicationData!$G:$G,AllPublicationData!$A:$A,'Publication Table'!$B24,AllPublicationData!$B:$B,'Publication Table'!L$7),
IF(AND($C$4="NHS Scotland",$C$5="Operations cancelled for clinical reasons"),
SUMIFS(AllPublicationData!$H:$H,AllPublicationData!$A:$A,'Publication Table'!$B24,AllPublicationData!$B:$B,'Publication Table'!L$7),
IF(AND($C$4="NHS Scotland",$C$5="Operations cancelled for non-clinical/capacity reasons"),
SUMIFS(AllPublicationData!$I:$I,AllPublicationData!$A:$A,'Publication Table'!$B24,AllPublicationData!$B:$B,'Publication Table'!L$7),
IF(AND($C$4="NHS Scotland",$C$5="Cancellations for other reasons"),
SUMIFS(AllPublicationData!$J:$J,AllPublicationData!$A:$A,'Publication Table'!$B24,AllPublicationData!$B:$B,'Publication Table'!L$7)))))))</f>
        <v>744</v>
      </c>
      <c r="M24" s="90">
        <f>IF($C$5="Total Operations",
SUMIFS(AllPublicationData!$E:$E,AllPublicationData!$A:$A,'Publication Table'!$B24,AllPublicationData!$B:$B,'Publication Table'!$C$4,AllPublicationData!$D:$D,'Publication Table'!M$7),
IF('Publication Table'!$C$5="All Cancelled Operations",
SUMIFS(AllPublicationData!$F:$F,AllPublicationData!$A:$A,'Publication Table'!$B24,AllPublicationData!$B:$B,'Publication Table'!$C$4,AllPublicationData!$D:$D,'Publication Table'!M$7),
IF('Publication Table'!$C$5="Operations cancelled by patient",
SUMIFS(AllPublicationData!$G:$G,AllPublicationData!$A:$A,'Publication Table'!$B24,AllPublicationData!$B:$B,'Publication Table'!$C$4,AllPublicationData!$D:$D,'Publication Table'!M$7),
IF('Publication Table'!$C$5="Operations cancelled for clinical reasons",
SUMIFS(AllPublicationData!$G:$G,AllPublicationData!$A:$A,'Publication Table'!$B24,AllPublicationData!$B:$B,'Publication Table'!$C$4,AllPublicationData!$D:$D,'Publication Table'!M$7),
IF('Publication Table'!$C$5="Operations cancelled for non-clinical/capacity reasons",
SUMIFS(AllPublicationData!$G:$G,AllPublicationData!$A:$A,'Publication Table'!$B24,AllPublicationData!$B:$B,'Publication Table'!$C$4,AllPublicationData!$D:$D,'Publication Table'!M$7),
IF('Publication Table'!$C$5="Cancellations for other reasons",
SUMIFS(AllPublicationData!$G:$G,AllPublicationData!$A:$A,'Publication Table'!$B24,AllPublicationData!$B:$B,'Publication Table'!$C$4,AllPublicationData!$D:$D,'Publication Table'!M$7)))))))+
IF(AND($C$4="NHS Scotland",$C$5="Total Operations"),
SUMIFS(AllPublicationData!$E:$E,AllPublicationData!$A:$A,'Publication Table'!$B24,AllPublicationData!$B:$B,'Publication Table'!M$7),
IF(AND($C$4="NHS Scotland",$C$5="All Cancelled Operations"),
SUMIFS(AllPublicationData!$F:$F,AllPublicationData!$A:$A,'Publication Table'!$B24,AllPublicationData!$B:$B,'Publication Table'!M$7),
IF(AND($C$4="NHS Scotland",$C$5="Operations cancelled by patient"),
SUMIFS(AllPublicationData!$G:$G,AllPublicationData!$A:$A,'Publication Table'!$B24,AllPublicationData!$B:$B,'Publication Table'!M$7),
IF(AND($C$4="NHS Scotland",$C$5="Operations cancelled for clinical reasons"),
SUMIFS(AllPublicationData!$H:$H,AllPublicationData!$A:$A,'Publication Table'!$B24,AllPublicationData!$B:$B,'Publication Table'!M$7),
IF(AND($C$4="NHS Scotland",$C$5="Operations cancelled for non-clinical/capacity reasons"),
SUMIFS(AllPublicationData!$I:$I,AllPublicationData!$A:$A,'Publication Table'!$B24,AllPublicationData!$B:$B,'Publication Table'!M$7),
IF(AND($C$4="NHS Scotland",$C$5="Cancellations for other reasons"),
SUMIFS(AllPublicationData!$J:$J,AllPublicationData!$A:$A,'Publication Table'!$B24,AllPublicationData!$B:$B,'Publication Table'!M$7)))))))</f>
        <v>1402</v>
      </c>
      <c r="N24" s="90">
        <f>IF($C$5="Total Operations",
SUMIFS(AllPublicationData!$E:$E,AllPublicationData!$A:$A,'Publication Table'!$B24,AllPublicationData!$B:$B,'Publication Table'!$C$4,AllPublicationData!$D:$D,'Publication Table'!N$7),
IF('Publication Table'!$C$5="All Cancelled Operations",
SUMIFS(AllPublicationData!$F:$F,AllPublicationData!$A:$A,'Publication Table'!$B24,AllPublicationData!$B:$B,'Publication Table'!$C$4,AllPublicationData!$D:$D,'Publication Table'!N$7),
IF('Publication Table'!$C$5="Operations cancelled by patient",
SUMIFS(AllPublicationData!$G:$G,AllPublicationData!$A:$A,'Publication Table'!$B24,AllPublicationData!$B:$B,'Publication Table'!$C$4,AllPublicationData!$D:$D,'Publication Table'!N$7),
IF('Publication Table'!$C$5="Operations cancelled for clinical reasons",
SUMIFS(AllPublicationData!$G:$G,AllPublicationData!$A:$A,'Publication Table'!$B24,AllPublicationData!$B:$B,'Publication Table'!$C$4,AllPublicationData!$D:$D,'Publication Table'!N$7),
IF('Publication Table'!$C$5="Operations cancelled for non-clinical/capacity reasons",
SUMIFS(AllPublicationData!$G:$G,AllPublicationData!$A:$A,'Publication Table'!$B24,AllPublicationData!$B:$B,'Publication Table'!$C$4,AllPublicationData!$D:$D,'Publication Table'!N$7),
IF('Publication Table'!$C$5="Cancellations for other reasons",
SUMIFS(AllPublicationData!$G:$G,AllPublicationData!$A:$A,'Publication Table'!$B24,AllPublicationData!$B:$B,'Publication Table'!$C$4,AllPublicationData!$D:$D,'Publication Table'!N$7)))))))+
IF(AND($C$4="NHS Scotland",$C$5="Total Operations"),
SUMIFS(AllPublicationData!$E:$E,AllPublicationData!$A:$A,'Publication Table'!$B24,AllPublicationData!$B:$B,'Publication Table'!N$7),
IF(AND($C$4="NHS Scotland",$C$5="All Cancelled Operations"),
SUMIFS(AllPublicationData!$F:$F,AllPublicationData!$A:$A,'Publication Table'!$B24,AllPublicationData!$B:$B,'Publication Table'!N$7),
IF(AND($C$4="NHS Scotland",$C$5="Operations cancelled by patient"),
SUMIFS(AllPublicationData!$G:$G,AllPublicationData!$A:$A,'Publication Table'!$B24,AllPublicationData!$B:$B,'Publication Table'!N$7),
IF(AND($C$4="NHS Scotland",$C$5="Operations cancelled for clinical reasons"),
SUMIFS(AllPublicationData!$H:$H,AllPublicationData!$A:$A,'Publication Table'!$B24,AllPublicationData!$B:$B,'Publication Table'!N$7),
IF(AND($C$4="NHS Scotland",$C$5="Operations cancelled for non-clinical/capacity reasons"),
SUMIFS(AllPublicationData!$I:$I,AllPublicationData!$A:$A,'Publication Table'!$B24,AllPublicationData!$B:$B,'Publication Table'!N$7),
IF(AND($C$4="NHS Scotland",$C$5="Cancellations for other reasons"),
SUMIFS(AllPublicationData!$J:$J,AllPublicationData!$A:$A,'Publication Table'!$B24,AllPublicationData!$B:$B,'Publication Table'!N$7)))))))</f>
        <v>3146</v>
      </c>
      <c r="O24" s="90">
        <f>IF($C$5="Total Operations",
SUMIFS(AllPublicationData!$E:$E,AllPublicationData!$A:$A,'Publication Table'!$B24,AllPublicationData!$B:$B,'Publication Table'!$C$4,AllPublicationData!$D:$D,'Publication Table'!O$7),
IF('Publication Table'!$C$5="All Cancelled Operations",
SUMIFS(AllPublicationData!$F:$F,AllPublicationData!$A:$A,'Publication Table'!$B24,AllPublicationData!$B:$B,'Publication Table'!$C$4,AllPublicationData!$D:$D,'Publication Table'!O$7),
IF('Publication Table'!$C$5="Operations cancelled by patient",
SUMIFS(AllPublicationData!$G:$G,AllPublicationData!$A:$A,'Publication Table'!$B24,AllPublicationData!$B:$B,'Publication Table'!$C$4,AllPublicationData!$D:$D,'Publication Table'!O$7),
IF('Publication Table'!$C$5="Operations cancelled for clinical reasons",
SUMIFS(AllPublicationData!$G:$G,AllPublicationData!$A:$A,'Publication Table'!$B24,AllPublicationData!$B:$B,'Publication Table'!$C$4,AllPublicationData!$D:$D,'Publication Table'!O$7),
IF('Publication Table'!$C$5="Operations cancelled for non-clinical/capacity reasons",
SUMIFS(AllPublicationData!$G:$G,AllPublicationData!$A:$A,'Publication Table'!$B24,AllPublicationData!$B:$B,'Publication Table'!$C$4,AllPublicationData!$D:$D,'Publication Table'!O$7),
IF('Publication Table'!$C$5="Cancellations for other reasons",
SUMIFS(AllPublicationData!$G:$G,AllPublicationData!$A:$A,'Publication Table'!$B24,AllPublicationData!$B:$B,'Publication Table'!$C$4,AllPublicationData!$D:$D,'Publication Table'!O$7)))))))+
IF(AND($C$4="NHS Scotland",$C$5="Total Operations"),
SUMIFS(AllPublicationData!$E:$E,AllPublicationData!$A:$A,'Publication Table'!$B24,AllPublicationData!$B:$B,'Publication Table'!O$7),
IF(AND($C$4="NHS Scotland",$C$5="All Cancelled Operations"),
SUMIFS(AllPublicationData!$F:$F,AllPublicationData!$A:$A,'Publication Table'!$B24,AllPublicationData!$B:$B,'Publication Table'!O$7),
IF(AND($C$4="NHS Scotland",$C$5="Operations cancelled by patient"),
SUMIFS(AllPublicationData!$G:$G,AllPublicationData!$A:$A,'Publication Table'!$B24,AllPublicationData!$B:$B,'Publication Table'!O$7),
IF(AND($C$4="NHS Scotland",$C$5="Operations cancelled for clinical reasons"),
SUMIFS(AllPublicationData!$H:$H,AllPublicationData!$A:$A,'Publication Table'!$B24,AllPublicationData!$B:$B,'Publication Table'!O$7),
IF(AND($C$4="NHS Scotland",$C$5="Operations cancelled for non-clinical/capacity reasons"),
SUMIFS(AllPublicationData!$I:$I,AllPublicationData!$A:$A,'Publication Table'!$B24,AllPublicationData!$B:$B,'Publication Table'!O$7),
IF(AND($C$4="NHS Scotland",$C$5="Cancellations for other reasons"),
SUMIFS(AllPublicationData!$J:$J,AllPublicationData!$A:$A,'Publication Table'!$B24,AllPublicationData!$B:$B,'Publication Table'!O$7)))))))</f>
        <v>273</v>
      </c>
      <c r="P24" s="90">
        <f>IF($C$5="Total Operations",
SUMIFS(AllPublicationData!$E:$E,AllPublicationData!$A:$A,'Publication Table'!$B24,AllPublicationData!$B:$B,'Publication Table'!$C$4,AllPublicationData!$D:$D,'Publication Table'!P$7),
IF('Publication Table'!$C$5="All Cancelled Operations",
SUMIFS(AllPublicationData!$F:$F,AllPublicationData!$A:$A,'Publication Table'!$B24,AllPublicationData!$B:$B,'Publication Table'!$C$4,AllPublicationData!$D:$D,'Publication Table'!P$7),
IF('Publication Table'!$C$5="Operations cancelled by patient",
SUMIFS(AllPublicationData!$G:$G,AllPublicationData!$A:$A,'Publication Table'!$B24,AllPublicationData!$B:$B,'Publication Table'!$C$4,AllPublicationData!$D:$D,'Publication Table'!P$7),
IF('Publication Table'!$C$5="Operations cancelled for clinical reasons",
SUMIFS(AllPublicationData!$G:$G,AllPublicationData!$A:$A,'Publication Table'!$B24,AllPublicationData!$B:$B,'Publication Table'!$C$4,AllPublicationData!$D:$D,'Publication Table'!P$7),
IF('Publication Table'!$C$5="Operations cancelled for non-clinical/capacity reasons",
SUMIFS(AllPublicationData!$G:$G,AllPublicationData!$A:$A,'Publication Table'!$B24,AllPublicationData!$B:$B,'Publication Table'!$C$4,AllPublicationData!$D:$D,'Publication Table'!P$7),
IF('Publication Table'!$C$5="Cancellations for other reasons",
SUMIFS(AllPublicationData!$G:$G,AllPublicationData!$A:$A,'Publication Table'!$B24,AllPublicationData!$B:$B,'Publication Table'!$C$4,AllPublicationData!$D:$D,'Publication Table'!P$7)))))))+
IF(AND($C$4="NHS Scotland",$C$5="Total Operations"),
SUMIFS(AllPublicationData!$E:$E,AllPublicationData!$A:$A,'Publication Table'!$B24,AllPublicationData!$B:$B,'Publication Table'!P$7),
IF(AND($C$4="NHS Scotland",$C$5="All Cancelled Operations"),
SUMIFS(AllPublicationData!$F:$F,AllPublicationData!$A:$A,'Publication Table'!$B24,AllPublicationData!$B:$B,'Publication Table'!P$7),
IF(AND($C$4="NHS Scotland",$C$5="Operations cancelled by patient"),
SUMIFS(AllPublicationData!$G:$G,AllPublicationData!$A:$A,'Publication Table'!$B24,AllPublicationData!$B:$B,'Publication Table'!P$7),
IF(AND($C$4="NHS Scotland",$C$5="Operations cancelled for clinical reasons"),
SUMIFS(AllPublicationData!$H:$H,AllPublicationData!$A:$A,'Publication Table'!$B24,AllPublicationData!$B:$B,'Publication Table'!P$7),
IF(AND($C$4="NHS Scotland",$C$5="Operations cancelled for non-clinical/capacity reasons"),
SUMIFS(AllPublicationData!$I:$I,AllPublicationData!$A:$A,'Publication Table'!$B24,AllPublicationData!$B:$B,'Publication Table'!P$7),
IF(AND($C$4="NHS Scotland",$C$5="Cancellations for other reasons"),
SUMIFS(AllPublicationData!$J:$J,AllPublicationData!$A:$A,'Publication Table'!$B24,AllPublicationData!$B:$B,'Publication Table'!P$7)))))))</f>
        <v>158</v>
      </c>
      <c r="Q24" s="90">
        <f>IF($C$5="Total Operations",
SUMIFS(AllPublicationData!$E:$E,AllPublicationData!$A:$A,'Publication Table'!$B24,AllPublicationData!$B:$B,'Publication Table'!$C$4,AllPublicationData!$D:$D,'Publication Table'!Q$7),
IF('Publication Table'!$C$5="All Cancelled Operations",
SUMIFS(AllPublicationData!$F:$F,AllPublicationData!$A:$A,'Publication Table'!$B24,AllPublicationData!$B:$B,'Publication Table'!$C$4,AllPublicationData!$D:$D,'Publication Table'!Q$7),
IF('Publication Table'!$C$5="Operations cancelled by patient",
SUMIFS(AllPublicationData!$G:$G,AllPublicationData!$A:$A,'Publication Table'!$B24,AllPublicationData!$B:$B,'Publication Table'!$C$4,AllPublicationData!$D:$D,'Publication Table'!Q$7),
IF('Publication Table'!$C$5="Operations cancelled for clinical reasons",
SUMIFS(AllPublicationData!$G:$G,AllPublicationData!$A:$A,'Publication Table'!$B24,AllPublicationData!$B:$B,'Publication Table'!$C$4,AllPublicationData!$D:$D,'Publication Table'!Q$7),
IF('Publication Table'!$C$5="Operations cancelled for non-clinical/capacity reasons",
SUMIFS(AllPublicationData!$G:$G,AllPublicationData!$A:$A,'Publication Table'!$B24,AllPublicationData!$B:$B,'Publication Table'!$C$4,AllPublicationData!$D:$D,'Publication Table'!Q$7),
IF('Publication Table'!$C$5="Cancellations for other reasons",
SUMIFS(AllPublicationData!$G:$G,AllPublicationData!$A:$A,'Publication Table'!$B24,AllPublicationData!$B:$B,'Publication Table'!$C$4,AllPublicationData!$D:$D,'Publication Table'!Q$7)))))))+
IF(AND($C$4="NHS Scotland",$C$5="Total Operations"),
SUMIFS(AllPublicationData!$E:$E,AllPublicationData!$A:$A,'Publication Table'!$B24,AllPublicationData!$B:$B,'Publication Table'!Q$7),
IF(AND($C$4="NHS Scotland",$C$5="All Cancelled Operations"),
SUMIFS(AllPublicationData!$F:$F,AllPublicationData!$A:$A,'Publication Table'!$B24,AllPublicationData!$B:$B,'Publication Table'!Q$7),
IF(AND($C$4="NHS Scotland",$C$5="Operations cancelled by patient"),
SUMIFS(AllPublicationData!$G:$G,AllPublicationData!$A:$A,'Publication Table'!$B24,AllPublicationData!$B:$B,'Publication Table'!Q$7),
IF(AND($C$4="NHS Scotland",$C$5="Operations cancelled for clinical reasons"),
SUMIFS(AllPublicationData!$H:$H,AllPublicationData!$A:$A,'Publication Table'!$B24,AllPublicationData!$B:$B,'Publication Table'!Q$7),
IF(AND($C$4="NHS Scotland",$C$5="Operations cancelled for non-clinical/capacity reasons"),
SUMIFS(AllPublicationData!$I:$I,AllPublicationData!$A:$A,'Publication Table'!$B24,AllPublicationData!$B:$B,'Publication Table'!Q$7),
IF(AND($C$4="NHS Scotland",$C$5="Cancellations for other reasons"),
SUMIFS(AllPublicationData!$J:$J,AllPublicationData!$A:$A,'Publication Table'!$B24,AllPublicationData!$B:$B,'Publication Table'!Q$7)))))))</f>
        <v>1650</v>
      </c>
      <c r="R24" s="90">
        <f>IF($C$5="Total Operations",
SUMIFS(AllPublicationData!$E:$E,AllPublicationData!$A:$A,'Publication Table'!$B24,AllPublicationData!$B:$B,'Publication Table'!$C$4,AllPublicationData!$D:$D,'Publication Table'!R$7),
IF('Publication Table'!$C$5="All Cancelled Operations",
SUMIFS(AllPublicationData!$F:$F,AllPublicationData!$A:$A,'Publication Table'!$B24,AllPublicationData!$B:$B,'Publication Table'!$C$4,AllPublicationData!$D:$D,'Publication Table'!R$7),
IF('Publication Table'!$C$5="Operations cancelled by patient",
SUMIFS(AllPublicationData!$G:$G,AllPublicationData!$A:$A,'Publication Table'!$B24,AllPublicationData!$B:$B,'Publication Table'!$C$4,AllPublicationData!$D:$D,'Publication Table'!R$7),
IF('Publication Table'!$C$5="Operations cancelled for clinical reasons",
SUMIFS(AllPublicationData!$G:$G,AllPublicationData!$A:$A,'Publication Table'!$B24,AllPublicationData!$B:$B,'Publication Table'!$C$4,AllPublicationData!$D:$D,'Publication Table'!R$7),
IF('Publication Table'!$C$5="Operations cancelled for non-clinical/capacity reasons",
SUMIFS(AllPublicationData!$G:$G,AllPublicationData!$A:$A,'Publication Table'!$B24,AllPublicationData!$B:$B,'Publication Table'!$C$4,AllPublicationData!$D:$D,'Publication Table'!R$7),
IF('Publication Table'!$C$5="Cancellations for other reasons",
SUMIFS(AllPublicationData!$G:$G,AllPublicationData!$A:$A,'Publication Table'!$B24,AllPublicationData!$B:$B,'Publication Table'!$C$4,AllPublicationData!$D:$D,'Publication Table'!R$7)))))))+
IF(AND($C$4="NHS Scotland",$C$5="Total Operations"),
SUMIFS(AllPublicationData!$E:$E,AllPublicationData!$A:$A,'Publication Table'!$B24,AllPublicationData!$B:$B,'Publication Table'!R$7),
IF(AND($C$4="NHS Scotland",$C$5="All Cancelled Operations"),
SUMIFS(AllPublicationData!$F:$F,AllPublicationData!$A:$A,'Publication Table'!$B24,AllPublicationData!$B:$B,'Publication Table'!R$7),
IF(AND($C$4="NHS Scotland",$C$5="Operations cancelled by patient"),
SUMIFS(AllPublicationData!$G:$G,AllPublicationData!$A:$A,'Publication Table'!$B24,AllPublicationData!$B:$B,'Publication Table'!R$7),
IF(AND($C$4="NHS Scotland",$C$5="Operations cancelled for clinical reasons"),
SUMIFS(AllPublicationData!$H:$H,AllPublicationData!$A:$A,'Publication Table'!$B24,AllPublicationData!$B:$B,'Publication Table'!R$7),
IF(AND($C$4="NHS Scotland",$C$5="Operations cancelled for non-clinical/capacity reasons"),
SUMIFS(AllPublicationData!$I:$I,AllPublicationData!$A:$A,'Publication Table'!$B24,AllPublicationData!$B:$B,'Publication Table'!R$7),
IF(AND($C$4="NHS Scotland",$C$5="Cancellations for other reasons"),
SUMIFS(AllPublicationData!$J:$J,AllPublicationData!$A:$A,'Publication Table'!$B24,AllPublicationData!$B:$B,'Publication Table'!R$7)))))))</f>
        <v>100</v>
      </c>
    </row>
    <row r="25" spans="2:18" x14ac:dyDescent="0.35">
      <c r="B25" s="89">
        <v>44896</v>
      </c>
      <c r="C25" s="81">
        <f>IF($C$5="Total Operations",
SUMIFS(AllPublicationData!$E:$E,AllPublicationData!$A:$A,'Publication Table'!$B25,AllPublicationData!$B:$B,'Publication Table'!$C$4),
IF('Publication Table'!$C$5="All Cancelled Operations",
SUMIFS(AllPublicationData!$F:$F,AllPublicationData!$A:$A,'Publication Table'!$B25,AllPublicationData!$B:$B,'Publication Table'!$C$4),
IF('Publication Table'!$C$5="Operations cancelled by patient",
SUMIFS(AllPublicationData!$G:$G,AllPublicationData!$A:$A,'Publication Table'!$B25,AllPublicationData!$B:$B,'Publication Table'!$C$4),
IF('Publication Table'!$C$5="Operations cancelled for clinical reasons",
SUMIFS(AllPublicationData!$H:$H,AllPublicationData!$A:$A,'Publication Table'!$B25,AllPublicationData!$B:$B,'Publication Table'!$C$4),
IF('Publication Table'!$C$5="Operations cancelled for non-clinical/capacity reasons",
SUMIFS(AllPublicationData!$I:$I,AllPublicationData!$A:$A,'Publication Table'!$B25,AllPublicationData!$B:$B,'Publication Table'!$C$4),
IF('Publication Table'!$C$5="Cancellations for other reasons",
SUMIFS(AllPublicationData!$J:$J,AllPublicationData!$A:$A,'Publication Table'!$B25,AllPublicationData!$B:$B,'Publication Table'!$C$4)))))))+
IF(AND($C$4="NHS Scotland",$C$5="Total Operations"),
SUMIFS(AllPublicationData!$E:$E,AllPublicationData!$A:$A,'Publication Table'!$B25),
IF(AND($C$4="NHS Scotland",$C$5="All Cancelled Operations"),
SUMIFS(AllPublicationData!$F:$F,AllPublicationData!$A:$A,'Publication Table'!$B25),
IF(AND($C$4="NHS Scotland",$C$5="Operations cancelled by patient"),
SUMIFS(AllPublicationData!$G:$G,AllPublicationData!$A:$A,'Publication Table'!$B25),
IF(AND($C$4="NHS Scotland",$C$5="Operations cancelled for clinical reasons"),
SUMIFS(AllPublicationData!$H:$H,AllPublicationData!$A:$A,'Publication Table'!$B25),
IF(AND($C$4="NHS Scotland",$C$5="Operations cancelled for non-clinical/capacity reasons"),
SUMIFS(AllPublicationData!$I:$I,AllPublicationData!$A:$A,'Publication Table'!$B25),
IF(AND($C$4="NHS Scotland",$C$5="Cancellations for other reasons"),
SUMIFS(AllPublicationData!$J:$J,AllPublicationData!$A:$A,'Publication Table'!$B25)))))))</f>
        <v>20429</v>
      </c>
      <c r="D25" s="90">
        <f>IF($C$5="Total Operations",
SUMIFS(AllPublicationData!$E:$E,AllPublicationData!$A:$A,'Publication Table'!$B25,AllPublicationData!$B:$B,'Publication Table'!$C$4,AllPublicationData!$D:$D,'Publication Table'!D$7),
IF('Publication Table'!$C$5="All Cancelled Operations",
SUMIFS(AllPublicationData!$F:$F,AllPublicationData!$A:$A,'Publication Table'!$B25,AllPublicationData!$B:$B,'Publication Table'!$C$4,AllPublicationData!$D:$D,'Publication Table'!D$7),
IF('Publication Table'!$C$5="Operations cancelled by patient",
SUMIFS(AllPublicationData!$G:$G,AllPublicationData!$A:$A,'Publication Table'!$B25,AllPublicationData!$B:$B,'Publication Table'!$C$4,AllPublicationData!$D:$D,'Publication Table'!D$7),
IF('Publication Table'!$C$5="Operations cancelled for clinical reasons",
SUMIFS(AllPublicationData!$H:$H,AllPublicationData!$A:$A,'Publication Table'!$B25,AllPublicationData!$B:$B,'Publication Table'!$C$4,AllPublicationData!$D:$D,'Publication Table'!D$7),
IF('Publication Table'!$C$5="Operations cancelled for non-clinical/capacity reasons",
SUMIFS(AllPublicationData!$I:$I,AllPublicationData!$A:$A,'Publication Table'!$B25,AllPublicationData!$B:$B,'Publication Table'!$C$4,AllPublicationData!$D:$D,'Publication Table'!D$7),
IF('Publication Table'!$C$5="Cancellations for other reasons",
SUMIFS(AllPublicationData!$J:$J,AllPublicationData!$A:$A,'Publication Table'!$B25,AllPublicationData!$B:$B,'Publication Table'!$C$4,AllPublicationData!$D:$D,'Publication Table'!D$7)))))))+
IF(AND($C$4="NHS Scotland",$C$5="Total Operations"),
SUMIFS(AllPublicationData!$E:$E,AllPublicationData!$A:$A,'Publication Table'!$B25,AllPublicationData!$B:$B,'Publication Table'!D$7),
IF(AND($C$4="NHS Scotland",$C$5="All Cancelled Operations"),
SUMIFS(AllPublicationData!$F:$F,AllPublicationData!$A:$A,'Publication Table'!$B25,AllPublicationData!$B:$B,'Publication Table'!D$7),
IF(AND($C$4="NHS Scotland",$C$5="Operations cancelled by patient"),
SUMIFS(AllPublicationData!$G:$G,AllPublicationData!$A:$A,'Publication Table'!$B25,AllPublicationData!$B:$B,'Publication Table'!D$7),
IF(AND($C$4="NHS Scotland",$C$5="Operations cancelled for clinical reasons"),
SUMIFS(AllPublicationData!$H:$H,AllPublicationData!$A:$A,'Publication Table'!$B25,AllPublicationData!$B:$B,'Publication Table'!D$7),
IF(AND($C$4="NHS Scotland",$C$5="Operations cancelled for non-clinical/capacity reasons"),
SUMIFS(AllPublicationData!$I:$I,AllPublicationData!$A:$A,'Publication Table'!$B25,AllPublicationData!$B:$B,'Publication Table'!D$7),
IF(AND($C$4="NHS Scotland",$C$5="Cancellations for other reasons"),
SUMIFS(AllPublicationData!$J:$J,AllPublicationData!$A:$A,'Publication Table'!$B25,AllPublicationData!$B:$B,'Publication Table'!D$7)))))))</f>
        <v>2092</v>
      </c>
      <c r="E25" s="90">
        <f>IF($C$5="Total Operations",
SUMIFS(AllPublicationData!$E:$E,AllPublicationData!$A:$A,'Publication Table'!$B25,AllPublicationData!$B:$B,'Publication Table'!$C$4,AllPublicationData!$D:$D,'Publication Table'!E$7),
IF('Publication Table'!$C$5="All Cancelled Operations",
SUMIFS(AllPublicationData!$F:$F,AllPublicationData!$A:$A,'Publication Table'!$B25,AllPublicationData!$B:$B,'Publication Table'!$C$4,AllPublicationData!$D:$D,'Publication Table'!E$7),
IF('Publication Table'!$C$5="Operations cancelled by patient",
SUMIFS(AllPublicationData!$G:$G,AllPublicationData!$A:$A,'Publication Table'!$B25,AllPublicationData!$B:$B,'Publication Table'!$C$4,AllPublicationData!$D:$D,'Publication Table'!E$7),
IF('Publication Table'!$C$5="Operations cancelled for clinical reasons",
SUMIFS(AllPublicationData!$H:$H,AllPublicationData!$A:$A,'Publication Table'!$B25,AllPublicationData!$B:$B,'Publication Table'!$C$4,AllPublicationData!$D:$D,'Publication Table'!E$7),
IF('Publication Table'!$C$5="Operations cancelled for non-clinical/capacity reasons",
SUMIFS(AllPublicationData!$I:$I,AllPublicationData!$A:$A,'Publication Table'!$B25,AllPublicationData!$B:$B,'Publication Table'!$C$4,AllPublicationData!$D:$D,'Publication Table'!E$7),
IF('Publication Table'!$C$5="Cancellations for other reasons",
SUMIFS(AllPublicationData!$J:$J,AllPublicationData!$A:$A,'Publication Table'!$B25,AllPublicationData!$B:$B,'Publication Table'!$C$4,AllPublicationData!$D:$D,'Publication Table'!E$7)))))))+
IF(AND($C$4="NHS Scotland",$C$5="Total Operations"),
SUMIFS(AllPublicationData!$E:$E,AllPublicationData!$A:$A,'Publication Table'!$B25,AllPublicationData!$B:$B,'Publication Table'!E$7),
IF(AND($C$4="NHS Scotland",$C$5="All Cancelled Operations"),
SUMIFS(AllPublicationData!$F:$F,AllPublicationData!$A:$A,'Publication Table'!$B25,AllPublicationData!$B:$B,'Publication Table'!E$7),
IF(AND($C$4="NHS Scotland",$C$5="Operations cancelled by patient"),
SUMIFS(AllPublicationData!$G:$G,AllPublicationData!$A:$A,'Publication Table'!$B25,AllPublicationData!$B:$B,'Publication Table'!E$7),
IF(AND($C$4="NHS Scotland",$C$5="Operations cancelled for clinical reasons"),
SUMIFS(AllPublicationData!$H:$H,AllPublicationData!$A:$A,'Publication Table'!$B25,AllPublicationData!$B:$B,'Publication Table'!E$7),
IF(AND($C$4="NHS Scotland",$C$5="Operations cancelled for non-clinical/capacity reasons"),
SUMIFS(AllPublicationData!$I:$I,AllPublicationData!$A:$A,'Publication Table'!$B25,AllPublicationData!$B:$B,'Publication Table'!E$7),
IF(AND($C$4="NHS Scotland",$C$5="Cancellations for other reasons"),
SUMIFS(AllPublicationData!$J:$J,AllPublicationData!$A:$A,'Publication Table'!$B25,AllPublicationData!$B:$B,'Publication Table'!E$7)))))))</f>
        <v>1145</v>
      </c>
      <c r="F25" s="90">
        <f>IF($C$5="Total Operations",
SUMIFS(AllPublicationData!$E:$E,AllPublicationData!$A:$A,'Publication Table'!$B25,AllPublicationData!$B:$B,'Publication Table'!$C$4,AllPublicationData!$D:$D,'Publication Table'!F$7),
IF('Publication Table'!$C$5="All Cancelled Operations",
SUMIFS(AllPublicationData!$F:$F,AllPublicationData!$A:$A,'Publication Table'!$B25,AllPublicationData!$B:$B,'Publication Table'!$C$4,AllPublicationData!$D:$D,'Publication Table'!F$7),
IF('Publication Table'!$C$5="Operations cancelled by patient",
SUMIFS(AllPublicationData!$G:$G,AllPublicationData!$A:$A,'Publication Table'!$B25,AllPublicationData!$B:$B,'Publication Table'!$C$4,AllPublicationData!$D:$D,'Publication Table'!F$7),
IF('Publication Table'!$C$5="Operations cancelled for clinical reasons",
SUMIFS(AllPublicationData!$H:$H,AllPublicationData!$A:$A,'Publication Table'!$B25,AllPublicationData!$B:$B,'Publication Table'!$C$4,AllPublicationData!$D:$D,'Publication Table'!F$7),
IF('Publication Table'!$C$5="Operations cancelled for non-clinical/capacity reasons",
SUMIFS(AllPublicationData!$I:$I,AllPublicationData!$A:$A,'Publication Table'!$B25,AllPublicationData!$B:$B,'Publication Table'!$C$4,AllPublicationData!$D:$D,'Publication Table'!F$7),
IF('Publication Table'!$C$5="Cancellations for other reasons",
SUMIFS(AllPublicationData!$J:$J,AllPublicationData!$A:$A,'Publication Table'!$B25,AllPublicationData!$B:$B,'Publication Table'!$C$4,AllPublicationData!$D:$D,'Publication Table'!F$7)))))))+
IF(AND($C$4="NHS Scotland",$C$5="Total Operations"),
SUMIFS(AllPublicationData!$E:$E,AllPublicationData!$A:$A,'Publication Table'!$B25,AllPublicationData!$B:$B,'Publication Table'!F$7),
IF(AND($C$4="NHS Scotland",$C$5="All Cancelled Operations"),
SUMIFS(AllPublicationData!$F:$F,AllPublicationData!$A:$A,'Publication Table'!$B25,AllPublicationData!$B:$B,'Publication Table'!F$7),
IF(AND($C$4="NHS Scotland",$C$5="Operations cancelled by patient"),
SUMIFS(AllPublicationData!$G:$G,AllPublicationData!$A:$A,'Publication Table'!$B25,AllPublicationData!$B:$B,'Publication Table'!F$7),
IF(AND($C$4="NHS Scotland",$C$5="Operations cancelled for clinical reasons"),
SUMIFS(AllPublicationData!$H:$H,AllPublicationData!$A:$A,'Publication Table'!$B25,AllPublicationData!$B:$B,'Publication Table'!F$7),
IF(AND($C$4="NHS Scotland",$C$5="Operations cancelled for non-clinical/capacity reasons"),
SUMIFS(AllPublicationData!$I:$I,AllPublicationData!$A:$A,'Publication Table'!$B25,AllPublicationData!$B:$B,'Publication Table'!F$7),
IF(AND($C$4="NHS Scotland",$C$5="Cancellations for other reasons"),
SUMIFS(AllPublicationData!$J:$J,AllPublicationData!$A:$A,'Publication Table'!$B25,AllPublicationData!$B:$B,'Publication Table'!F$7)))))))</f>
        <v>217</v>
      </c>
      <c r="G25" s="90">
        <f>IF($C$5="Total Operations",
SUMIFS(AllPublicationData!$E:$E,AllPublicationData!$A:$A,'Publication Table'!$B25,AllPublicationData!$B:$B,'Publication Table'!$C$4,AllPublicationData!$D:$D,'Publication Table'!G$7),
IF('Publication Table'!$C$5="All Cancelled Operations",
SUMIFS(AllPublicationData!$F:$F,AllPublicationData!$A:$A,'Publication Table'!$B25,AllPublicationData!$B:$B,'Publication Table'!$C$4,AllPublicationData!$D:$D,'Publication Table'!G$7),
IF('Publication Table'!$C$5="Operations cancelled by patient",
SUMIFS(AllPublicationData!$G:$G,AllPublicationData!$A:$A,'Publication Table'!$B25,AllPublicationData!$B:$B,'Publication Table'!$C$4,AllPublicationData!$D:$D,'Publication Table'!G$7),
IF('Publication Table'!$C$5="Operations cancelled for clinical reasons",
SUMIFS(AllPublicationData!$H:$H,AllPublicationData!$A:$A,'Publication Table'!$B25,AllPublicationData!$B:$B,'Publication Table'!$C$4,AllPublicationData!$D:$D,'Publication Table'!G$7),
IF('Publication Table'!$C$5="Operations cancelled for non-clinical/capacity reasons",
SUMIFS(AllPublicationData!$I:$I,AllPublicationData!$A:$A,'Publication Table'!$B25,AllPublicationData!$B:$B,'Publication Table'!$C$4,AllPublicationData!$D:$D,'Publication Table'!G$7),
IF('Publication Table'!$C$5="Cancellations for other reasons",
SUMIFS(AllPublicationData!$J:$J,AllPublicationData!$A:$A,'Publication Table'!$B25,AllPublicationData!$B:$B,'Publication Table'!$C$4,AllPublicationData!$D:$D,'Publication Table'!G$7)))))))+
IF(AND($C$4="NHS Scotland",$C$5="Total Operations"),
SUMIFS(AllPublicationData!$E:$E,AllPublicationData!$A:$A,'Publication Table'!$B25,AllPublicationData!$B:$B,'Publication Table'!G$7),
IF(AND($C$4="NHS Scotland",$C$5="All Cancelled Operations"),
SUMIFS(AllPublicationData!$F:$F,AllPublicationData!$A:$A,'Publication Table'!$B25,AllPublicationData!$B:$B,'Publication Table'!G$7),
IF(AND($C$4="NHS Scotland",$C$5="Operations cancelled by patient"),
SUMIFS(AllPublicationData!$G:$G,AllPublicationData!$A:$A,'Publication Table'!$B25,AllPublicationData!$B:$B,'Publication Table'!G$7),
IF(AND($C$4="NHS Scotland",$C$5="Operations cancelled for clinical reasons"),
SUMIFS(AllPublicationData!$H:$H,AllPublicationData!$A:$A,'Publication Table'!$B25,AllPublicationData!$B:$B,'Publication Table'!G$7),
IF(AND($C$4="NHS Scotland",$C$5="Operations cancelled for non-clinical/capacity reasons"),
SUMIFS(AllPublicationData!$I:$I,AllPublicationData!$A:$A,'Publication Table'!$B25,AllPublicationData!$B:$B,'Publication Table'!G$7),
IF(AND($C$4="NHS Scotland",$C$5="Cancellations for other reasons"),
SUMIFS(AllPublicationData!$J:$J,AllPublicationData!$A:$A,'Publication Table'!$B25,AllPublicationData!$B:$B,'Publication Table'!G$7)))))))</f>
        <v>1149</v>
      </c>
      <c r="H25" s="90">
        <f>IF($C$5="Total Operations",
SUMIFS(AllPublicationData!$E:$E,AllPublicationData!$A:$A,'Publication Table'!$B25,AllPublicationData!$B:$B,'Publication Table'!$C$4,AllPublicationData!$D:$D,'Publication Table'!H$7),
IF('Publication Table'!$C$5="All Cancelled Operations",
SUMIFS(AllPublicationData!$F:$F,AllPublicationData!$A:$A,'Publication Table'!$B25,AllPublicationData!$B:$B,'Publication Table'!$C$4,AllPublicationData!$D:$D,'Publication Table'!H$7),
IF('Publication Table'!$C$5="Operations cancelled by patient",
SUMIFS(AllPublicationData!$G:$G,AllPublicationData!$A:$A,'Publication Table'!$B25,AllPublicationData!$B:$B,'Publication Table'!$C$4,AllPublicationData!$D:$D,'Publication Table'!H$7),
IF('Publication Table'!$C$5="Operations cancelled for clinical reasons",
SUMIFS(AllPublicationData!$H:$H,AllPublicationData!$A:$A,'Publication Table'!$B25,AllPublicationData!$B:$B,'Publication Table'!$C$4,AllPublicationData!$D:$D,'Publication Table'!H$7),
IF('Publication Table'!$C$5="Operations cancelled for non-clinical/capacity reasons",
SUMIFS(AllPublicationData!$I:$I,AllPublicationData!$A:$A,'Publication Table'!$B25,AllPublicationData!$B:$B,'Publication Table'!$C$4,AllPublicationData!$D:$D,'Publication Table'!H$7),
IF('Publication Table'!$C$5="Cancellations for other reasons",
SUMIFS(AllPublicationData!$J:$J,AllPublicationData!$A:$A,'Publication Table'!$B25,AllPublicationData!$B:$B,'Publication Table'!$C$4,AllPublicationData!$D:$D,'Publication Table'!H$7)))))))+
IF(AND($C$4="NHS Scotland",$C$5="Total Operations"),
SUMIFS(AllPublicationData!$E:$E,AllPublicationData!$A:$A,'Publication Table'!$B25,AllPublicationData!$B:$B,'Publication Table'!H$7),
IF(AND($C$4="NHS Scotland",$C$5="All Cancelled Operations"),
SUMIFS(AllPublicationData!$F:$F,AllPublicationData!$A:$A,'Publication Table'!$B25,AllPublicationData!$B:$B,'Publication Table'!H$7),
IF(AND($C$4="NHS Scotland",$C$5="Operations cancelled by patient"),
SUMIFS(AllPublicationData!$G:$G,AllPublicationData!$A:$A,'Publication Table'!$B25,AllPublicationData!$B:$B,'Publication Table'!H$7),
IF(AND($C$4="NHS Scotland",$C$5="Operations cancelled for clinical reasons"),
SUMIFS(AllPublicationData!$H:$H,AllPublicationData!$A:$A,'Publication Table'!$B25,AllPublicationData!$B:$B,'Publication Table'!H$7),
IF(AND($C$4="NHS Scotland",$C$5="Operations cancelled for non-clinical/capacity reasons"),
SUMIFS(AllPublicationData!$I:$I,AllPublicationData!$A:$A,'Publication Table'!$B25,AllPublicationData!$B:$B,'Publication Table'!H$7),
IF(AND($C$4="NHS Scotland",$C$5="Cancellations for other reasons"),
SUMIFS(AllPublicationData!$J:$J,AllPublicationData!$A:$A,'Publication Table'!$B25,AllPublicationData!$B:$B,'Publication Table'!H$7)))))))</f>
        <v>1054</v>
      </c>
      <c r="I25" s="90">
        <f>IF($C$5="Total Operations",
SUMIFS(AllPublicationData!$E:$E,AllPublicationData!$A:$A,'Publication Table'!$B25,AllPublicationData!$B:$B,'Publication Table'!$C$4,AllPublicationData!$D:$D,'Publication Table'!I$7),
IF('Publication Table'!$C$5="All Cancelled Operations",
SUMIFS(AllPublicationData!$F:$F,AllPublicationData!$A:$A,'Publication Table'!$B25,AllPublicationData!$B:$B,'Publication Table'!$C$4,AllPublicationData!$D:$D,'Publication Table'!I$7),
IF('Publication Table'!$C$5="Operations cancelled by patient",
SUMIFS(AllPublicationData!$G:$G,AllPublicationData!$A:$A,'Publication Table'!$B25,AllPublicationData!$B:$B,'Publication Table'!$C$4,AllPublicationData!$D:$D,'Publication Table'!I$7),
IF('Publication Table'!$C$5="Operations cancelled for clinical reasons",
SUMIFS(AllPublicationData!$H:$H,AllPublicationData!$A:$A,'Publication Table'!$B25,AllPublicationData!$B:$B,'Publication Table'!$C$4,AllPublicationData!$D:$D,'Publication Table'!I$7),
IF('Publication Table'!$C$5="Operations cancelled for non-clinical/capacity reasons",
SUMIFS(AllPublicationData!$I:$I,AllPublicationData!$A:$A,'Publication Table'!$B25,AllPublicationData!$B:$B,'Publication Table'!$C$4,AllPublicationData!$D:$D,'Publication Table'!I$7),
IF('Publication Table'!$C$5="Cancellations for other reasons",
SUMIFS(AllPublicationData!$J:$J,AllPublicationData!$A:$A,'Publication Table'!$B25,AllPublicationData!$B:$B,'Publication Table'!$C$4,AllPublicationData!$D:$D,'Publication Table'!I$7)))))))+
IF(AND($C$4="NHS Scotland",$C$5="Total Operations"),
SUMIFS(AllPublicationData!$E:$E,AllPublicationData!$A:$A,'Publication Table'!$B25,AllPublicationData!$B:$B,'Publication Table'!I$7),
IF(AND($C$4="NHS Scotland",$C$5="All Cancelled Operations"),
SUMIFS(AllPublicationData!$F:$F,AllPublicationData!$A:$A,'Publication Table'!$B25,AllPublicationData!$B:$B,'Publication Table'!I$7),
IF(AND($C$4="NHS Scotland",$C$5="Operations cancelled by patient"),
SUMIFS(AllPublicationData!$G:$G,AllPublicationData!$A:$A,'Publication Table'!$B25,AllPublicationData!$B:$B,'Publication Table'!I$7),
IF(AND($C$4="NHS Scotland",$C$5="Operations cancelled for clinical reasons"),
SUMIFS(AllPublicationData!$H:$H,AllPublicationData!$A:$A,'Publication Table'!$B25,AllPublicationData!$B:$B,'Publication Table'!I$7),
IF(AND($C$4="NHS Scotland",$C$5="Operations cancelled for non-clinical/capacity reasons"),
SUMIFS(AllPublicationData!$I:$I,AllPublicationData!$A:$A,'Publication Table'!$B25,AllPublicationData!$B:$B,'Publication Table'!I$7),
IF(AND($C$4="NHS Scotland",$C$5="Cancellations for other reasons"),
SUMIFS(AllPublicationData!$J:$J,AllPublicationData!$A:$A,'Publication Table'!$B25,AllPublicationData!$B:$B,'Publication Table'!I$7)))))))</f>
        <v>831</v>
      </c>
      <c r="J25" s="90">
        <f>IF($C$5="Total Operations",
SUMIFS(AllPublicationData!$E:$E,AllPublicationData!$A:$A,'Publication Table'!$B25,AllPublicationData!$B:$B,'Publication Table'!$C$4,AllPublicationData!$D:$D,'Publication Table'!J$7),
IF('Publication Table'!$C$5="All Cancelled Operations",
SUMIFS(AllPublicationData!$F:$F,AllPublicationData!$A:$A,'Publication Table'!$B25,AllPublicationData!$B:$B,'Publication Table'!$C$4,AllPublicationData!$D:$D,'Publication Table'!J$7),
IF('Publication Table'!$C$5="Operations cancelled by patient",
SUMIFS(AllPublicationData!$G:$G,AllPublicationData!$A:$A,'Publication Table'!$B25,AllPublicationData!$B:$B,'Publication Table'!$C$4,AllPublicationData!$D:$D,'Publication Table'!J$7),
IF('Publication Table'!$C$5="Operations cancelled for clinical reasons",
SUMIFS(AllPublicationData!$H:$H,AllPublicationData!$A:$A,'Publication Table'!$B25,AllPublicationData!$B:$B,'Publication Table'!$C$4,AllPublicationData!$D:$D,'Publication Table'!J$7),
IF('Publication Table'!$C$5="Operations cancelled for non-clinical/capacity reasons",
SUMIFS(AllPublicationData!$I:$I,AllPublicationData!$A:$A,'Publication Table'!$B25,AllPublicationData!$B:$B,'Publication Table'!$C$4,AllPublicationData!$D:$D,'Publication Table'!J$7),
IF('Publication Table'!$C$5="Cancellations for other reasons",
SUMIFS(AllPublicationData!$J:$J,AllPublicationData!$A:$A,'Publication Table'!$B25,AllPublicationData!$B:$B,'Publication Table'!$C$4,AllPublicationData!$D:$D,'Publication Table'!J$7)))))))+
IF(AND($C$4="NHS Scotland",$C$5="Total Operations"),
SUMIFS(AllPublicationData!$E:$E,AllPublicationData!$A:$A,'Publication Table'!$B25,AllPublicationData!$B:$B,'Publication Table'!J$7),
IF(AND($C$4="NHS Scotland",$C$5="All Cancelled Operations"),
SUMIFS(AllPublicationData!$F:$F,AllPublicationData!$A:$A,'Publication Table'!$B25,AllPublicationData!$B:$B,'Publication Table'!J$7),
IF(AND($C$4="NHS Scotland",$C$5="Operations cancelled by patient"),
SUMIFS(AllPublicationData!$G:$G,AllPublicationData!$A:$A,'Publication Table'!$B25,AllPublicationData!$B:$B,'Publication Table'!J$7),
IF(AND($C$4="NHS Scotland",$C$5="Operations cancelled for clinical reasons"),
SUMIFS(AllPublicationData!$H:$H,AllPublicationData!$A:$A,'Publication Table'!$B25,AllPublicationData!$B:$B,'Publication Table'!J$7),
IF(AND($C$4="NHS Scotland",$C$5="Operations cancelled for non-clinical/capacity reasons"),
SUMIFS(AllPublicationData!$I:$I,AllPublicationData!$A:$A,'Publication Table'!$B25,AllPublicationData!$B:$B,'Publication Table'!J$7),
IF(AND($C$4="NHS Scotland",$C$5="Cancellations for other reasons"),
SUMIFS(AllPublicationData!$J:$J,AllPublicationData!$A:$A,'Publication Table'!$B25,AllPublicationData!$B:$B,'Publication Table'!J$7)))))))</f>
        <v>1892</v>
      </c>
      <c r="K25" s="90">
        <f>IF($C$5="Total Operations",
SUMIFS(AllPublicationData!$E:$E,AllPublicationData!$A:$A,'Publication Table'!$B25,AllPublicationData!$B:$B,'Publication Table'!$C$4,AllPublicationData!$D:$D,'Publication Table'!K$7),
IF('Publication Table'!$C$5="All Cancelled Operations",
SUMIFS(AllPublicationData!$F:$F,AllPublicationData!$A:$A,'Publication Table'!$B25,AllPublicationData!$B:$B,'Publication Table'!$C$4,AllPublicationData!$D:$D,'Publication Table'!K$7),
IF('Publication Table'!$C$5="Operations cancelled by patient",
SUMIFS(AllPublicationData!$G:$G,AllPublicationData!$A:$A,'Publication Table'!$B25,AllPublicationData!$B:$B,'Publication Table'!$C$4,AllPublicationData!$D:$D,'Publication Table'!K$7),
IF('Publication Table'!$C$5="Operations cancelled for clinical reasons",
SUMIFS(AllPublicationData!$H:$H,AllPublicationData!$A:$A,'Publication Table'!$B25,AllPublicationData!$B:$B,'Publication Table'!$C$4,AllPublicationData!$D:$D,'Publication Table'!K$7),
IF('Publication Table'!$C$5="Operations cancelled for non-clinical/capacity reasons",
SUMIFS(AllPublicationData!$I:$I,AllPublicationData!$A:$A,'Publication Table'!$B25,AllPublicationData!$B:$B,'Publication Table'!$C$4,AllPublicationData!$D:$D,'Publication Table'!K$7),
IF('Publication Table'!$C$5="Cancellations for other reasons",
SUMIFS(AllPublicationData!$J:$J,AllPublicationData!$A:$A,'Publication Table'!$B25,AllPublicationData!$B:$B,'Publication Table'!$C$4,AllPublicationData!$D:$D,'Publication Table'!K$7)))))))+
IF(AND($C$4="NHS Scotland",$C$5="Total Operations"),
SUMIFS(AllPublicationData!$E:$E,AllPublicationData!$A:$A,'Publication Table'!$B25,AllPublicationData!$B:$B,'Publication Table'!K$7),
IF(AND($C$4="NHS Scotland",$C$5="All Cancelled Operations"),
SUMIFS(AllPublicationData!$F:$F,AllPublicationData!$A:$A,'Publication Table'!$B25,AllPublicationData!$B:$B,'Publication Table'!K$7),
IF(AND($C$4="NHS Scotland",$C$5="Operations cancelled by patient"),
SUMIFS(AllPublicationData!$G:$G,AllPublicationData!$A:$A,'Publication Table'!$B25,AllPublicationData!$B:$B,'Publication Table'!K$7),
IF(AND($C$4="NHS Scotland",$C$5="Operations cancelled for clinical reasons"),
SUMIFS(AllPublicationData!$H:$H,AllPublicationData!$A:$A,'Publication Table'!$B25,AllPublicationData!$B:$B,'Publication Table'!K$7),
IF(AND($C$4="NHS Scotland",$C$5="Operations cancelled for non-clinical/capacity reasons"),
SUMIFS(AllPublicationData!$I:$I,AllPublicationData!$A:$A,'Publication Table'!$B25,AllPublicationData!$B:$B,'Publication Table'!K$7),
IF(AND($C$4="NHS Scotland",$C$5="Cancellations for other reasons"),
SUMIFS(AllPublicationData!$J:$J,AllPublicationData!$A:$A,'Publication Table'!$B25,AllPublicationData!$B:$B,'Publication Table'!K$7)))))))</f>
        <v>4545</v>
      </c>
      <c r="L25" s="90">
        <f>IF($C$5="Total Operations",
SUMIFS(AllPublicationData!$E:$E,AllPublicationData!$A:$A,'Publication Table'!$B25,AllPublicationData!$B:$B,'Publication Table'!$C$4,AllPublicationData!$D:$D,'Publication Table'!L$7),
IF('Publication Table'!$C$5="All Cancelled Operations",
SUMIFS(AllPublicationData!$F:$F,AllPublicationData!$A:$A,'Publication Table'!$B25,AllPublicationData!$B:$B,'Publication Table'!$C$4,AllPublicationData!$D:$D,'Publication Table'!L$7),
IF('Publication Table'!$C$5="Operations cancelled by patient",
SUMIFS(AllPublicationData!$G:$G,AllPublicationData!$A:$A,'Publication Table'!$B25,AllPublicationData!$B:$B,'Publication Table'!$C$4,AllPublicationData!$D:$D,'Publication Table'!L$7),
IF('Publication Table'!$C$5="Operations cancelled for clinical reasons",
SUMIFS(AllPublicationData!$H:$H,AllPublicationData!$A:$A,'Publication Table'!$B25,AllPublicationData!$B:$B,'Publication Table'!$C$4,AllPublicationData!$D:$D,'Publication Table'!L$7),
IF('Publication Table'!$C$5="Operations cancelled for non-clinical/capacity reasons",
SUMIFS(AllPublicationData!$I:$I,AllPublicationData!$A:$A,'Publication Table'!$B25,AllPublicationData!$B:$B,'Publication Table'!$C$4,AllPublicationData!$D:$D,'Publication Table'!L$7),
IF('Publication Table'!$C$5="Cancellations for other reasons",
SUMIFS(AllPublicationData!$J:$J,AllPublicationData!$A:$A,'Publication Table'!$B25,AllPublicationData!$B:$B,'Publication Table'!$C$4,AllPublicationData!$D:$D,'Publication Table'!L$7)))))))+
IF(AND($C$4="NHS Scotland",$C$5="Total Operations"),
SUMIFS(AllPublicationData!$E:$E,AllPublicationData!$A:$A,'Publication Table'!$B25,AllPublicationData!$B:$B,'Publication Table'!L$7),
IF(AND($C$4="NHS Scotland",$C$5="All Cancelled Operations"),
SUMIFS(AllPublicationData!$F:$F,AllPublicationData!$A:$A,'Publication Table'!$B25,AllPublicationData!$B:$B,'Publication Table'!L$7),
IF(AND($C$4="NHS Scotland",$C$5="Operations cancelled by patient"),
SUMIFS(AllPublicationData!$G:$G,AllPublicationData!$A:$A,'Publication Table'!$B25,AllPublicationData!$B:$B,'Publication Table'!L$7),
IF(AND($C$4="NHS Scotland",$C$5="Operations cancelled for clinical reasons"),
SUMIFS(AllPublicationData!$H:$H,AllPublicationData!$A:$A,'Publication Table'!$B25,AllPublicationData!$B:$B,'Publication Table'!L$7),
IF(AND($C$4="NHS Scotland",$C$5="Operations cancelled for non-clinical/capacity reasons"),
SUMIFS(AllPublicationData!$I:$I,AllPublicationData!$A:$A,'Publication Table'!$B25,AllPublicationData!$B:$B,'Publication Table'!L$7),
IF(AND($C$4="NHS Scotland",$C$5="Cancellations for other reasons"),
SUMIFS(AllPublicationData!$J:$J,AllPublicationData!$A:$A,'Publication Table'!$B25,AllPublicationData!$B:$B,'Publication Table'!L$7)))))))</f>
        <v>827</v>
      </c>
      <c r="M25" s="90">
        <f>IF($C$5="Total Operations",
SUMIFS(AllPublicationData!$E:$E,AllPublicationData!$A:$A,'Publication Table'!$B25,AllPublicationData!$B:$B,'Publication Table'!$C$4,AllPublicationData!$D:$D,'Publication Table'!M$7),
IF('Publication Table'!$C$5="All Cancelled Operations",
SUMIFS(AllPublicationData!$F:$F,AllPublicationData!$A:$A,'Publication Table'!$B25,AllPublicationData!$B:$B,'Publication Table'!$C$4,AllPublicationData!$D:$D,'Publication Table'!M$7),
IF('Publication Table'!$C$5="Operations cancelled by patient",
SUMIFS(AllPublicationData!$G:$G,AllPublicationData!$A:$A,'Publication Table'!$B25,AllPublicationData!$B:$B,'Publication Table'!$C$4,AllPublicationData!$D:$D,'Publication Table'!M$7),
IF('Publication Table'!$C$5="Operations cancelled for clinical reasons",
SUMIFS(AllPublicationData!$G:$G,AllPublicationData!$A:$A,'Publication Table'!$B25,AllPublicationData!$B:$B,'Publication Table'!$C$4,AllPublicationData!$D:$D,'Publication Table'!M$7),
IF('Publication Table'!$C$5="Operations cancelled for non-clinical/capacity reasons",
SUMIFS(AllPublicationData!$G:$G,AllPublicationData!$A:$A,'Publication Table'!$B25,AllPublicationData!$B:$B,'Publication Table'!$C$4,AllPublicationData!$D:$D,'Publication Table'!M$7),
IF('Publication Table'!$C$5="Cancellations for other reasons",
SUMIFS(AllPublicationData!$G:$G,AllPublicationData!$A:$A,'Publication Table'!$B25,AllPublicationData!$B:$B,'Publication Table'!$C$4,AllPublicationData!$D:$D,'Publication Table'!M$7)))))))+
IF(AND($C$4="NHS Scotland",$C$5="Total Operations"),
SUMIFS(AllPublicationData!$E:$E,AllPublicationData!$A:$A,'Publication Table'!$B25,AllPublicationData!$B:$B,'Publication Table'!M$7),
IF(AND($C$4="NHS Scotland",$C$5="All Cancelled Operations"),
SUMIFS(AllPublicationData!$F:$F,AllPublicationData!$A:$A,'Publication Table'!$B25,AllPublicationData!$B:$B,'Publication Table'!M$7),
IF(AND($C$4="NHS Scotland",$C$5="Operations cancelled by patient"),
SUMIFS(AllPublicationData!$G:$G,AllPublicationData!$A:$A,'Publication Table'!$B25,AllPublicationData!$B:$B,'Publication Table'!M$7),
IF(AND($C$4="NHS Scotland",$C$5="Operations cancelled for clinical reasons"),
SUMIFS(AllPublicationData!$H:$H,AllPublicationData!$A:$A,'Publication Table'!$B25,AllPublicationData!$B:$B,'Publication Table'!M$7),
IF(AND($C$4="NHS Scotland",$C$5="Operations cancelled for non-clinical/capacity reasons"),
SUMIFS(AllPublicationData!$I:$I,AllPublicationData!$A:$A,'Publication Table'!$B25,AllPublicationData!$B:$B,'Publication Table'!M$7),
IF(AND($C$4="NHS Scotland",$C$5="Cancellations for other reasons"),
SUMIFS(AllPublicationData!$J:$J,AllPublicationData!$A:$A,'Publication Table'!$B25,AllPublicationData!$B:$B,'Publication Table'!M$7)))))))</f>
        <v>1393</v>
      </c>
      <c r="N25" s="90">
        <f>IF($C$5="Total Operations",
SUMIFS(AllPublicationData!$E:$E,AllPublicationData!$A:$A,'Publication Table'!$B25,AllPublicationData!$B:$B,'Publication Table'!$C$4,AllPublicationData!$D:$D,'Publication Table'!N$7),
IF('Publication Table'!$C$5="All Cancelled Operations",
SUMIFS(AllPublicationData!$F:$F,AllPublicationData!$A:$A,'Publication Table'!$B25,AllPublicationData!$B:$B,'Publication Table'!$C$4,AllPublicationData!$D:$D,'Publication Table'!N$7),
IF('Publication Table'!$C$5="Operations cancelled by patient",
SUMIFS(AllPublicationData!$G:$G,AllPublicationData!$A:$A,'Publication Table'!$B25,AllPublicationData!$B:$B,'Publication Table'!$C$4,AllPublicationData!$D:$D,'Publication Table'!N$7),
IF('Publication Table'!$C$5="Operations cancelled for clinical reasons",
SUMIFS(AllPublicationData!$G:$G,AllPublicationData!$A:$A,'Publication Table'!$B25,AllPublicationData!$B:$B,'Publication Table'!$C$4,AllPublicationData!$D:$D,'Publication Table'!N$7),
IF('Publication Table'!$C$5="Operations cancelled for non-clinical/capacity reasons",
SUMIFS(AllPublicationData!$G:$G,AllPublicationData!$A:$A,'Publication Table'!$B25,AllPublicationData!$B:$B,'Publication Table'!$C$4,AllPublicationData!$D:$D,'Publication Table'!N$7),
IF('Publication Table'!$C$5="Cancellations for other reasons",
SUMIFS(AllPublicationData!$G:$G,AllPublicationData!$A:$A,'Publication Table'!$B25,AllPublicationData!$B:$B,'Publication Table'!$C$4,AllPublicationData!$D:$D,'Publication Table'!N$7)))))))+
IF(AND($C$4="NHS Scotland",$C$5="Total Operations"),
SUMIFS(AllPublicationData!$E:$E,AllPublicationData!$A:$A,'Publication Table'!$B25,AllPublicationData!$B:$B,'Publication Table'!N$7),
IF(AND($C$4="NHS Scotland",$C$5="All Cancelled Operations"),
SUMIFS(AllPublicationData!$F:$F,AllPublicationData!$A:$A,'Publication Table'!$B25,AllPublicationData!$B:$B,'Publication Table'!N$7),
IF(AND($C$4="NHS Scotland",$C$5="Operations cancelled by patient"),
SUMIFS(AllPublicationData!$G:$G,AllPublicationData!$A:$A,'Publication Table'!$B25,AllPublicationData!$B:$B,'Publication Table'!N$7),
IF(AND($C$4="NHS Scotland",$C$5="Operations cancelled for clinical reasons"),
SUMIFS(AllPublicationData!$H:$H,AllPublicationData!$A:$A,'Publication Table'!$B25,AllPublicationData!$B:$B,'Publication Table'!N$7),
IF(AND($C$4="NHS Scotland",$C$5="Operations cancelled for non-clinical/capacity reasons"),
SUMIFS(AllPublicationData!$I:$I,AllPublicationData!$A:$A,'Publication Table'!$B25,AllPublicationData!$B:$B,'Publication Table'!N$7),
IF(AND($C$4="NHS Scotland",$C$5="Cancellations for other reasons"),
SUMIFS(AllPublicationData!$J:$J,AllPublicationData!$A:$A,'Publication Table'!$B25,AllPublicationData!$B:$B,'Publication Table'!N$7)))))))</f>
        <v>3160</v>
      </c>
      <c r="O25" s="90">
        <f>IF($C$5="Total Operations",
SUMIFS(AllPublicationData!$E:$E,AllPublicationData!$A:$A,'Publication Table'!$B25,AllPublicationData!$B:$B,'Publication Table'!$C$4,AllPublicationData!$D:$D,'Publication Table'!O$7),
IF('Publication Table'!$C$5="All Cancelled Operations",
SUMIFS(AllPublicationData!$F:$F,AllPublicationData!$A:$A,'Publication Table'!$B25,AllPublicationData!$B:$B,'Publication Table'!$C$4,AllPublicationData!$D:$D,'Publication Table'!O$7),
IF('Publication Table'!$C$5="Operations cancelled by patient",
SUMIFS(AllPublicationData!$G:$G,AllPublicationData!$A:$A,'Publication Table'!$B25,AllPublicationData!$B:$B,'Publication Table'!$C$4,AllPublicationData!$D:$D,'Publication Table'!O$7),
IF('Publication Table'!$C$5="Operations cancelled for clinical reasons",
SUMIFS(AllPublicationData!$G:$G,AllPublicationData!$A:$A,'Publication Table'!$B25,AllPublicationData!$B:$B,'Publication Table'!$C$4,AllPublicationData!$D:$D,'Publication Table'!O$7),
IF('Publication Table'!$C$5="Operations cancelled for non-clinical/capacity reasons",
SUMIFS(AllPublicationData!$G:$G,AllPublicationData!$A:$A,'Publication Table'!$B25,AllPublicationData!$B:$B,'Publication Table'!$C$4,AllPublicationData!$D:$D,'Publication Table'!O$7),
IF('Publication Table'!$C$5="Cancellations for other reasons",
SUMIFS(AllPublicationData!$G:$G,AllPublicationData!$A:$A,'Publication Table'!$B25,AllPublicationData!$B:$B,'Publication Table'!$C$4,AllPublicationData!$D:$D,'Publication Table'!O$7)))))))+
IF(AND($C$4="NHS Scotland",$C$5="Total Operations"),
SUMIFS(AllPublicationData!$E:$E,AllPublicationData!$A:$A,'Publication Table'!$B25,AllPublicationData!$B:$B,'Publication Table'!O$7),
IF(AND($C$4="NHS Scotland",$C$5="All Cancelled Operations"),
SUMIFS(AllPublicationData!$F:$F,AllPublicationData!$A:$A,'Publication Table'!$B25,AllPublicationData!$B:$B,'Publication Table'!O$7),
IF(AND($C$4="NHS Scotland",$C$5="Operations cancelled by patient"),
SUMIFS(AllPublicationData!$G:$G,AllPublicationData!$A:$A,'Publication Table'!$B25,AllPublicationData!$B:$B,'Publication Table'!O$7),
IF(AND($C$4="NHS Scotland",$C$5="Operations cancelled for clinical reasons"),
SUMIFS(AllPublicationData!$H:$H,AllPublicationData!$A:$A,'Publication Table'!$B25,AllPublicationData!$B:$B,'Publication Table'!O$7),
IF(AND($C$4="NHS Scotland",$C$5="Operations cancelled for non-clinical/capacity reasons"),
SUMIFS(AllPublicationData!$I:$I,AllPublicationData!$A:$A,'Publication Table'!$B25,AllPublicationData!$B:$B,'Publication Table'!O$7),
IF(AND($C$4="NHS Scotland",$C$5="Cancellations for other reasons"),
SUMIFS(AllPublicationData!$J:$J,AllPublicationData!$A:$A,'Publication Table'!$B25,AllPublicationData!$B:$B,'Publication Table'!O$7)))))))</f>
        <v>225</v>
      </c>
      <c r="P25" s="90">
        <f>IF($C$5="Total Operations",
SUMIFS(AllPublicationData!$E:$E,AllPublicationData!$A:$A,'Publication Table'!$B25,AllPublicationData!$B:$B,'Publication Table'!$C$4,AllPublicationData!$D:$D,'Publication Table'!P$7),
IF('Publication Table'!$C$5="All Cancelled Operations",
SUMIFS(AllPublicationData!$F:$F,AllPublicationData!$A:$A,'Publication Table'!$B25,AllPublicationData!$B:$B,'Publication Table'!$C$4,AllPublicationData!$D:$D,'Publication Table'!P$7),
IF('Publication Table'!$C$5="Operations cancelled by patient",
SUMIFS(AllPublicationData!$G:$G,AllPublicationData!$A:$A,'Publication Table'!$B25,AllPublicationData!$B:$B,'Publication Table'!$C$4,AllPublicationData!$D:$D,'Publication Table'!P$7),
IF('Publication Table'!$C$5="Operations cancelled for clinical reasons",
SUMIFS(AllPublicationData!$G:$G,AllPublicationData!$A:$A,'Publication Table'!$B25,AllPublicationData!$B:$B,'Publication Table'!$C$4,AllPublicationData!$D:$D,'Publication Table'!P$7),
IF('Publication Table'!$C$5="Operations cancelled for non-clinical/capacity reasons",
SUMIFS(AllPublicationData!$G:$G,AllPublicationData!$A:$A,'Publication Table'!$B25,AllPublicationData!$B:$B,'Publication Table'!$C$4,AllPublicationData!$D:$D,'Publication Table'!P$7),
IF('Publication Table'!$C$5="Cancellations for other reasons",
SUMIFS(AllPublicationData!$G:$G,AllPublicationData!$A:$A,'Publication Table'!$B25,AllPublicationData!$B:$B,'Publication Table'!$C$4,AllPublicationData!$D:$D,'Publication Table'!P$7)))))))+
IF(AND($C$4="NHS Scotland",$C$5="Total Operations"),
SUMIFS(AllPublicationData!$E:$E,AllPublicationData!$A:$A,'Publication Table'!$B25,AllPublicationData!$B:$B,'Publication Table'!P$7),
IF(AND($C$4="NHS Scotland",$C$5="All Cancelled Operations"),
SUMIFS(AllPublicationData!$F:$F,AllPublicationData!$A:$A,'Publication Table'!$B25,AllPublicationData!$B:$B,'Publication Table'!P$7),
IF(AND($C$4="NHS Scotland",$C$5="Operations cancelled by patient"),
SUMIFS(AllPublicationData!$G:$G,AllPublicationData!$A:$A,'Publication Table'!$B25,AllPublicationData!$B:$B,'Publication Table'!P$7),
IF(AND($C$4="NHS Scotland",$C$5="Operations cancelled for clinical reasons"),
SUMIFS(AllPublicationData!$H:$H,AllPublicationData!$A:$A,'Publication Table'!$B25,AllPublicationData!$B:$B,'Publication Table'!P$7),
IF(AND($C$4="NHS Scotland",$C$5="Operations cancelled for non-clinical/capacity reasons"),
SUMIFS(AllPublicationData!$I:$I,AllPublicationData!$A:$A,'Publication Table'!$B25,AllPublicationData!$B:$B,'Publication Table'!P$7),
IF(AND($C$4="NHS Scotland",$C$5="Cancellations for other reasons"),
SUMIFS(AllPublicationData!$J:$J,AllPublicationData!$A:$A,'Publication Table'!$B25,AllPublicationData!$B:$B,'Publication Table'!P$7)))))))</f>
        <v>144</v>
      </c>
      <c r="Q25" s="90">
        <f>IF($C$5="Total Operations",
SUMIFS(AllPublicationData!$E:$E,AllPublicationData!$A:$A,'Publication Table'!$B25,AllPublicationData!$B:$B,'Publication Table'!$C$4,AllPublicationData!$D:$D,'Publication Table'!Q$7),
IF('Publication Table'!$C$5="All Cancelled Operations",
SUMIFS(AllPublicationData!$F:$F,AllPublicationData!$A:$A,'Publication Table'!$B25,AllPublicationData!$B:$B,'Publication Table'!$C$4,AllPublicationData!$D:$D,'Publication Table'!Q$7),
IF('Publication Table'!$C$5="Operations cancelled by patient",
SUMIFS(AllPublicationData!$G:$G,AllPublicationData!$A:$A,'Publication Table'!$B25,AllPublicationData!$B:$B,'Publication Table'!$C$4,AllPublicationData!$D:$D,'Publication Table'!Q$7),
IF('Publication Table'!$C$5="Operations cancelled for clinical reasons",
SUMIFS(AllPublicationData!$G:$G,AllPublicationData!$A:$A,'Publication Table'!$B25,AllPublicationData!$B:$B,'Publication Table'!$C$4,AllPublicationData!$D:$D,'Publication Table'!Q$7),
IF('Publication Table'!$C$5="Operations cancelled for non-clinical/capacity reasons",
SUMIFS(AllPublicationData!$G:$G,AllPublicationData!$A:$A,'Publication Table'!$B25,AllPublicationData!$B:$B,'Publication Table'!$C$4,AllPublicationData!$D:$D,'Publication Table'!Q$7),
IF('Publication Table'!$C$5="Cancellations for other reasons",
SUMIFS(AllPublicationData!$G:$G,AllPublicationData!$A:$A,'Publication Table'!$B25,AllPublicationData!$B:$B,'Publication Table'!$C$4,AllPublicationData!$D:$D,'Publication Table'!Q$7)))))))+
IF(AND($C$4="NHS Scotland",$C$5="Total Operations"),
SUMIFS(AllPublicationData!$E:$E,AllPublicationData!$A:$A,'Publication Table'!$B25,AllPublicationData!$B:$B,'Publication Table'!Q$7),
IF(AND($C$4="NHS Scotland",$C$5="All Cancelled Operations"),
SUMIFS(AllPublicationData!$F:$F,AllPublicationData!$A:$A,'Publication Table'!$B25,AllPublicationData!$B:$B,'Publication Table'!Q$7),
IF(AND($C$4="NHS Scotland",$C$5="Operations cancelled by patient"),
SUMIFS(AllPublicationData!$G:$G,AllPublicationData!$A:$A,'Publication Table'!$B25,AllPublicationData!$B:$B,'Publication Table'!Q$7),
IF(AND($C$4="NHS Scotland",$C$5="Operations cancelled for clinical reasons"),
SUMIFS(AllPublicationData!$H:$H,AllPublicationData!$A:$A,'Publication Table'!$B25,AllPublicationData!$B:$B,'Publication Table'!Q$7),
IF(AND($C$4="NHS Scotland",$C$5="Operations cancelled for non-clinical/capacity reasons"),
SUMIFS(AllPublicationData!$I:$I,AllPublicationData!$A:$A,'Publication Table'!$B25,AllPublicationData!$B:$B,'Publication Table'!Q$7),
IF(AND($C$4="NHS Scotland",$C$5="Cancellations for other reasons"),
SUMIFS(AllPublicationData!$J:$J,AllPublicationData!$A:$A,'Publication Table'!$B25,AllPublicationData!$B:$B,'Publication Table'!Q$7)))))))</f>
        <v>1633</v>
      </c>
      <c r="R25" s="90">
        <f>IF($C$5="Total Operations",
SUMIFS(AllPublicationData!$E:$E,AllPublicationData!$A:$A,'Publication Table'!$B25,AllPublicationData!$B:$B,'Publication Table'!$C$4,AllPublicationData!$D:$D,'Publication Table'!R$7),
IF('Publication Table'!$C$5="All Cancelled Operations",
SUMIFS(AllPublicationData!$F:$F,AllPublicationData!$A:$A,'Publication Table'!$B25,AllPublicationData!$B:$B,'Publication Table'!$C$4,AllPublicationData!$D:$D,'Publication Table'!R$7),
IF('Publication Table'!$C$5="Operations cancelled by patient",
SUMIFS(AllPublicationData!$G:$G,AllPublicationData!$A:$A,'Publication Table'!$B25,AllPublicationData!$B:$B,'Publication Table'!$C$4,AllPublicationData!$D:$D,'Publication Table'!R$7),
IF('Publication Table'!$C$5="Operations cancelled for clinical reasons",
SUMIFS(AllPublicationData!$G:$G,AllPublicationData!$A:$A,'Publication Table'!$B25,AllPublicationData!$B:$B,'Publication Table'!$C$4,AllPublicationData!$D:$D,'Publication Table'!R$7),
IF('Publication Table'!$C$5="Operations cancelled for non-clinical/capacity reasons",
SUMIFS(AllPublicationData!$G:$G,AllPublicationData!$A:$A,'Publication Table'!$B25,AllPublicationData!$B:$B,'Publication Table'!$C$4,AllPublicationData!$D:$D,'Publication Table'!R$7),
IF('Publication Table'!$C$5="Cancellations for other reasons",
SUMIFS(AllPublicationData!$G:$G,AllPublicationData!$A:$A,'Publication Table'!$B25,AllPublicationData!$B:$B,'Publication Table'!$C$4,AllPublicationData!$D:$D,'Publication Table'!R$7)))))))+
IF(AND($C$4="NHS Scotland",$C$5="Total Operations"),
SUMIFS(AllPublicationData!$E:$E,AllPublicationData!$A:$A,'Publication Table'!$B25,AllPublicationData!$B:$B,'Publication Table'!R$7),
IF(AND($C$4="NHS Scotland",$C$5="All Cancelled Operations"),
SUMIFS(AllPublicationData!$F:$F,AllPublicationData!$A:$A,'Publication Table'!$B25,AllPublicationData!$B:$B,'Publication Table'!R$7),
IF(AND($C$4="NHS Scotland",$C$5="Operations cancelled by patient"),
SUMIFS(AllPublicationData!$G:$G,AllPublicationData!$A:$A,'Publication Table'!$B25,AllPublicationData!$B:$B,'Publication Table'!R$7),
IF(AND($C$4="NHS Scotland",$C$5="Operations cancelled for clinical reasons"),
SUMIFS(AllPublicationData!$H:$H,AllPublicationData!$A:$A,'Publication Table'!$B25,AllPublicationData!$B:$B,'Publication Table'!R$7),
IF(AND($C$4="NHS Scotland",$C$5="Operations cancelled for non-clinical/capacity reasons"),
SUMIFS(AllPublicationData!$I:$I,AllPublicationData!$A:$A,'Publication Table'!$B25,AllPublicationData!$B:$B,'Publication Table'!R$7),
IF(AND($C$4="NHS Scotland",$C$5="Cancellations for other reasons"),
SUMIFS(AllPublicationData!$J:$J,AllPublicationData!$A:$A,'Publication Table'!$B25,AllPublicationData!$B:$B,'Publication Table'!R$7)))))))</f>
        <v>122</v>
      </c>
    </row>
    <row r="26" spans="2:18" x14ac:dyDescent="0.35">
      <c r="B26" s="89">
        <v>44866</v>
      </c>
      <c r="C26" s="81">
        <f>IF($C$5="Total Operations",
SUMIFS(AllPublicationData!$E:$E,AllPublicationData!$A:$A,'Publication Table'!$B26,AllPublicationData!$B:$B,'Publication Table'!$C$4),
IF('Publication Table'!$C$5="All Cancelled Operations",
SUMIFS(AllPublicationData!$F:$F,AllPublicationData!$A:$A,'Publication Table'!$B26,AllPublicationData!$B:$B,'Publication Table'!$C$4),
IF('Publication Table'!$C$5="Operations cancelled by patient",
SUMIFS(AllPublicationData!$G:$G,AllPublicationData!$A:$A,'Publication Table'!$B26,AllPublicationData!$B:$B,'Publication Table'!$C$4),
IF('Publication Table'!$C$5="Operations cancelled for clinical reasons",
SUMIFS(AllPublicationData!$H:$H,AllPublicationData!$A:$A,'Publication Table'!$B26,AllPublicationData!$B:$B,'Publication Table'!$C$4),
IF('Publication Table'!$C$5="Operations cancelled for non-clinical/capacity reasons",
SUMIFS(AllPublicationData!$I:$I,AllPublicationData!$A:$A,'Publication Table'!$B26,AllPublicationData!$B:$B,'Publication Table'!$C$4),
IF('Publication Table'!$C$5="Cancellations for other reasons",
SUMIFS(AllPublicationData!$J:$J,AllPublicationData!$A:$A,'Publication Table'!$B26,AllPublicationData!$B:$B,'Publication Table'!$C$4)))))))+
IF(AND($C$4="NHS Scotland",$C$5="Total Operations"),
SUMIFS(AllPublicationData!$E:$E,AllPublicationData!$A:$A,'Publication Table'!$B26),
IF(AND($C$4="NHS Scotland",$C$5="All Cancelled Operations"),
SUMIFS(AllPublicationData!$F:$F,AllPublicationData!$A:$A,'Publication Table'!$B26),
IF(AND($C$4="NHS Scotland",$C$5="Operations cancelled by patient"),
SUMIFS(AllPublicationData!$G:$G,AllPublicationData!$A:$A,'Publication Table'!$B26),
IF(AND($C$4="NHS Scotland",$C$5="Operations cancelled for clinical reasons"),
SUMIFS(AllPublicationData!$H:$H,AllPublicationData!$A:$A,'Publication Table'!$B26),
IF(AND($C$4="NHS Scotland",$C$5="Operations cancelled for non-clinical/capacity reasons"),
SUMIFS(AllPublicationData!$I:$I,AllPublicationData!$A:$A,'Publication Table'!$B26),
IF(AND($C$4="NHS Scotland",$C$5="Cancellations for other reasons"),
SUMIFS(AllPublicationData!$J:$J,AllPublicationData!$A:$A,'Publication Table'!$B26)))))))</f>
        <v>25097</v>
      </c>
      <c r="D26" s="90">
        <f>IF($C$5="Total Operations",
SUMIFS(AllPublicationData!$E:$E,AllPublicationData!$A:$A,'Publication Table'!$B26,AllPublicationData!$B:$B,'Publication Table'!$C$4,AllPublicationData!$D:$D,'Publication Table'!D$7),
IF('Publication Table'!$C$5="All Cancelled Operations",
SUMIFS(AllPublicationData!$F:$F,AllPublicationData!$A:$A,'Publication Table'!$B26,AllPublicationData!$B:$B,'Publication Table'!$C$4,AllPublicationData!$D:$D,'Publication Table'!D$7),
IF('Publication Table'!$C$5="Operations cancelled by patient",
SUMIFS(AllPublicationData!$G:$G,AllPublicationData!$A:$A,'Publication Table'!$B26,AllPublicationData!$B:$B,'Publication Table'!$C$4,AllPublicationData!$D:$D,'Publication Table'!D$7),
IF('Publication Table'!$C$5="Operations cancelled for clinical reasons",
SUMIFS(AllPublicationData!$H:$H,AllPublicationData!$A:$A,'Publication Table'!$B26,AllPublicationData!$B:$B,'Publication Table'!$C$4,AllPublicationData!$D:$D,'Publication Table'!D$7),
IF('Publication Table'!$C$5="Operations cancelled for non-clinical/capacity reasons",
SUMIFS(AllPublicationData!$I:$I,AllPublicationData!$A:$A,'Publication Table'!$B26,AllPublicationData!$B:$B,'Publication Table'!$C$4,AllPublicationData!$D:$D,'Publication Table'!D$7),
IF('Publication Table'!$C$5="Cancellations for other reasons",
SUMIFS(AllPublicationData!$J:$J,AllPublicationData!$A:$A,'Publication Table'!$B26,AllPublicationData!$B:$B,'Publication Table'!$C$4,AllPublicationData!$D:$D,'Publication Table'!D$7)))))))+
IF(AND($C$4="NHS Scotland",$C$5="Total Operations"),
SUMIFS(AllPublicationData!$E:$E,AllPublicationData!$A:$A,'Publication Table'!$B26,AllPublicationData!$B:$B,'Publication Table'!D$7),
IF(AND($C$4="NHS Scotland",$C$5="All Cancelled Operations"),
SUMIFS(AllPublicationData!$F:$F,AllPublicationData!$A:$A,'Publication Table'!$B26,AllPublicationData!$B:$B,'Publication Table'!D$7),
IF(AND($C$4="NHS Scotland",$C$5="Operations cancelled by patient"),
SUMIFS(AllPublicationData!$G:$G,AllPublicationData!$A:$A,'Publication Table'!$B26,AllPublicationData!$B:$B,'Publication Table'!D$7),
IF(AND($C$4="NHS Scotland",$C$5="Operations cancelled for clinical reasons"),
SUMIFS(AllPublicationData!$H:$H,AllPublicationData!$A:$A,'Publication Table'!$B26,AllPublicationData!$B:$B,'Publication Table'!D$7),
IF(AND($C$4="NHS Scotland",$C$5="Operations cancelled for non-clinical/capacity reasons"),
SUMIFS(AllPublicationData!$I:$I,AllPublicationData!$A:$A,'Publication Table'!$B26,AllPublicationData!$B:$B,'Publication Table'!D$7),
IF(AND($C$4="NHS Scotland",$C$5="Cancellations for other reasons"),
SUMIFS(AllPublicationData!$J:$J,AllPublicationData!$A:$A,'Publication Table'!$B26,AllPublicationData!$B:$B,'Publication Table'!D$7)))))))</f>
        <v>2607</v>
      </c>
      <c r="E26" s="90">
        <f>IF($C$5="Total Operations",
SUMIFS(AllPublicationData!$E:$E,AllPublicationData!$A:$A,'Publication Table'!$B26,AllPublicationData!$B:$B,'Publication Table'!$C$4,AllPublicationData!$D:$D,'Publication Table'!E$7),
IF('Publication Table'!$C$5="All Cancelled Operations",
SUMIFS(AllPublicationData!$F:$F,AllPublicationData!$A:$A,'Publication Table'!$B26,AllPublicationData!$B:$B,'Publication Table'!$C$4,AllPublicationData!$D:$D,'Publication Table'!E$7),
IF('Publication Table'!$C$5="Operations cancelled by patient",
SUMIFS(AllPublicationData!$G:$G,AllPublicationData!$A:$A,'Publication Table'!$B26,AllPublicationData!$B:$B,'Publication Table'!$C$4,AllPublicationData!$D:$D,'Publication Table'!E$7),
IF('Publication Table'!$C$5="Operations cancelled for clinical reasons",
SUMIFS(AllPublicationData!$H:$H,AllPublicationData!$A:$A,'Publication Table'!$B26,AllPublicationData!$B:$B,'Publication Table'!$C$4,AllPublicationData!$D:$D,'Publication Table'!E$7),
IF('Publication Table'!$C$5="Operations cancelled for non-clinical/capacity reasons",
SUMIFS(AllPublicationData!$I:$I,AllPublicationData!$A:$A,'Publication Table'!$B26,AllPublicationData!$B:$B,'Publication Table'!$C$4,AllPublicationData!$D:$D,'Publication Table'!E$7),
IF('Publication Table'!$C$5="Cancellations for other reasons",
SUMIFS(AllPublicationData!$J:$J,AllPublicationData!$A:$A,'Publication Table'!$B26,AllPublicationData!$B:$B,'Publication Table'!$C$4,AllPublicationData!$D:$D,'Publication Table'!E$7)))))))+
IF(AND($C$4="NHS Scotland",$C$5="Total Operations"),
SUMIFS(AllPublicationData!$E:$E,AllPublicationData!$A:$A,'Publication Table'!$B26,AllPublicationData!$B:$B,'Publication Table'!E$7),
IF(AND($C$4="NHS Scotland",$C$5="All Cancelled Operations"),
SUMIFS(AllPublicationData!$F:$F,AllPublicationData!$A:$A,'Publication Table'!$B26,AllPublicationData!$B:$B,'Publication Table'!E$7),
IF(AND($C$4="NHS Scotland",$C$5="Operations cancelled by patient"),
SUMIFS(AllPublicationData!$G:$G,AllPublicationData!$A:$A,'Publication Table'!$B26,AllPublicationData!$B:$B,'Publication Table'!E$7),
IF(AND($C$4="NHS Scotland",$C$5="Operations cancelled for clinical reasons"),
SUMIFS(AllPublicationData!$H:$H,AllPublicationData!$A:$A,'Publication Table'!$B26,AllPublicationData!$B:$B,'Publication Table'!E$7),
IF(AND($C$4="NHS Scotland",$C$5="Operations cancelled for non-clinical/capacity reasons"),
SUMIFS(AllPublicationData!$I:$I,AllPublicationData!$A:$A,'Publication Table'!$B26,AllPublicationData!$B:$B,'Publication Table'!E$7),
IF(AND($C$4="NHS Scotland",$C$5="Cancellations for other reasons"),
SUMIFS(AllPublicationData!$J:$J,AllPublicationData!$A:$A,'Publication Table'!$B26,AllPublicationData!$B:$B,'Publication Table'!E$7)))))))</f>
        <v>1494</v>
      </c>
      <c r="F26" s="90">
        <f>IF($C$5="Total Operations",
SUMIFS(AllPublicationData!$E:$E,AllPublicationData!$A:$A,'Publication Table'!$B26,AllPublicationData!$B:$B,'Publication Table'!$C$4,AllPublicationData!$D:$D,'Publication Table'!F$7),
IF('Publication Table'!$C$5="All Cancelled Operations",
SUMIFS(AllPublicationData!$F:$F,AllPublicationData!$A:$A,'Publication Table'!$B26,AllPublicationData!$B:$B,'Publication Table'!$C$4,AllPublicationData!$D:$D,'Publication Table'!F$7),
IF('Publication Table'!$C$5="Operations cancelled by patient",
SUMIFS(AllPublicationData!$G:$G,AllPublicationData!$A:$A,'Publication Table'!$B26,AllPublicationData!$B:$B,'Publication Table'!$C$4,AllPublicationData!$D:$D,'Publication Table'!F$7),
IF('Publication Table'!$C$5="Operations cancelled for clinical reasons",
SUMIFS(AllPublicationData!$H:$H,AllPublicationData!$A:$A,'Publication Table'!$B26,AllPublicationData!$B:$B,'Publication Table'!$C$4,AllPublicationData!$D:$D,'Publication Table'!F$7),
IF('Publication Table'!$C$5="Operations cancelled for non-clinical/capacity reasons",
SUMIFS(AllPublicationData!$I:$I,AllPublicationData!$A:$A,'Publication Table'!$B26,AllPublicationData!$B:$B,'Publication Table'!$C$4,AllPublicationData!$D:$D,'Publication Table'!F$7),
IF('Publication Table'!$C$5="Cancellations for other reasons",
SUMIFS(AllPublicationData!$J:$J,AllPublicationData!$A:$A,'Publication Table'!$B26,AllPublicationData!$B:$B,'Publication Table'!$C$4,AllPublicationData!$D:$D,'Publication Table'!F$7)))))))+
IF(AND($C$4="NHS Scotland",$C$5="Total Operations"),
SUMIFS(AllPublicationData!$E:$E,AllPublicationData!$A:$A,'Publication Table'!$B26,AllPublicationData!$B:$B,'Publication Table'!F$7),
IF(AND($C$4="NHS Scotland",$C$5="All Cancelled Operations"),
SUMIFS(AllPublicationData!$F:$F,AllPublicationData!$A:$A,'Publication Table'!$B26,AllPublicationData!$B:$B,'Publication Table'!F$7),
IF(AND($C$4="NHS Scotland",$C$5="Operations cancelled by patient"),
SUMIFS(AllPublicationData!$G:$G,AllPublicationData!$A:$A,'Publication Table'!$B26,AllPublicationData!$B:$B,'Publication Table'!F$7),
IF(AND($C$4="NHS Scotland",$C$5="Operations cancelled for clinical reasons"),
SUMIFS(AllPublicationData!$H:$H,AllPublicationData!$A:$A,'Publication Table'!$B26,AllPublicationData!$B:$B,'Publication Table'!F$7),
IF(AND($C$4="NHS Scotland",$C$5="Operations cancelled for non-clinical/capacity reasons"),
SUMIFS(AllPublicationData!$I:$I,AllPublicationData!$A:$A,'Publication Table'!$B26,AllPublicationData!$B:$B,'Publication Table'!F$7),
IF(AND($C$4="NHS Scotland",$C$5="Cancellations for other reasons"),
SUMIFS(AllPublicationData!$J:$J,AllPublicationData!$A:$A,'Publication Table'!$B26,AllPublicationData!$B:$B,'Publication Table'!F$7)))))))</f>
        <v>267</v>
      </c>
      <c r="G26" s="90">
        <f>IF($C$5="Total Operations",
SUMIFS(AllPublicationData!$E:$E,AllPublicationData!$A:$A,'Publication Table'!$B26,AllPublicationData!$B:$B,'Publication Table'!$C$4,AllPublicationData!$D:$D,'Publication Table'!G$7),
IF('Publication Table'!$C$5="All Cancelled Operations",
SUMIFS(AllPublicationData!$F:$F,AllPublicationData!$A:$A,'Publication Table'!$B26,AllPublicationData!$B:$B,'Publication Table'!$C$4,AllPublicationData!$D:$D,'Publication Table'!G$7),
IF('Publication Table'!$C$5="Operations cancelled by patient",
SUMIFS(AllPublicationData!$G:$G,AllPublicationData!$A:$A,'Publication Table'!$B26,AllPublicationData!$B:$B,'Publication Table'!$C$4,AllPublicationData!$D:$D,'Publication Table'!G$7),
IF('Publication Table'!$C$5="Operations cancelled for clinical reasons",
SUMIFS(AllPublicationData!$H:$H,AllPublicationData!$A:$A,'Publication Table'!$B26,AllPublicationData!$B:$B,'Publication Table'!$C$4,AllPublicationData!$D:$D,'Publication Table'!G$7),
IF('Publication Table'!$C$5="Operations cancelled for non-clinical/capacity reasons",
SUMIFS(AllPublicationData!$I:$I,AllPublicationData!$A:$A,'Publication Table'!$B26,AllPublicationData!$B:$B,'Publication Table'!$C$4,AllPublicationData!$D:$D,'Publication Table'!G$7),
IF('Publication Table'!$C$5="Cancellations for other reasons",
SUMIFS(AllPublicationData!$J:$J,AllPublicationData!$A:$A,'Publication Table'!$B26,AllPublicationData!$B:$B,'Publication Table'!$C$4,AllPublicationData!$D:$D,'Publication Table'!G$7)))))))+
IF(AND($C$4="NHS Scotland",$C$5="Total Operations"),
SUMIFS(AllPublicationData!$E:$E,AllPublicationData!$A:$A,'Publication Table'!$B26,AllPublicationData!$B:$B,'Publication Table'!G$7),
IF(AND($C$4="NHS Scotland",$C$5="All Cancelled Operations"),
SUMIFS(AllPublicationData!$F:$F,AllPublicationData!$A:$A,'Publication Table'!$B26,AllPublicationData!$B:$B,'Publication Table'!G$7),
IF(AND($C$4="NHS Scotland",$C$5="Operations cancelled by patient"),
SUMIFS(AllPublicationData!$G:$G,AllPublicationData!$A:$A,'Publication Table'!$B26,AllPublicationData!$B:$B,'Publication Table'!G$7),
IF(AND($C$4="NHS Scotland",$C$5="Operations cancelled for clinical reasons"),
SUMIFS(AllPublicationData!$H:$H,AllPublicationData!$A:$A,'Publication Table'!$B26,AllPublicationData!$B:$B,'Publication Table'!G$7),
IF(AND($C$4="NHS Scotland",$C$5="Operations cancelled for non-clinical/capacity reasons"),
SUMIFS(AllPublicationData!$I:$I,AllPublicationData!$A:$A,'Publication Table'!$B26,AllPublicationData!$B:$B,'Publication Table'!G$7),
IF(AND($C$4="NHS Scotland",$C$5="Cancellations for other reasons"),
SUMIFS(AllPublicationData!$J:$J,AllPublicationData!$A:$A,'Publication Table'!$B26,AllPublicationData!$B:$B,'Publication Table'!G$7)))))))</f>
        <v>1369</v>
      </c>
      <c r="H26" s="90">
        <f>IF($C$5="Total Operations",
SUMIFS(AllPublicationData!$E:$E,AllPublicationData!$A:$A,'Publication Table'!$B26,AllPublicationData!$B:$B,'Publication Table'!$C$4,AllPublicationData!$D:$D,'Publication Table'!H$7),
IF('Publication Table'!$C$5="All Cancelled Operations",
SUMIFS(AllPublicationData!$F:$F,AllPublicationData!$A:$A,'Publication Table'!$B26,AllPublicationData!$B:$B,'Publication Table'!$C$4,AllPublicationData!$D:$D,'Publication Table'!H$7),
IF('Publication Table'!$C$5="Operations cancelled by patient",
SUMIFS(AllPublicationData!$G:$G,AllPublicationData!$A:$A,'Publication Table'!$B26,AllPublicationData!$B:$B,'Publication Table'!$C$4,AllPublicationData!$D:$D,'Publication Table'!H$7),
IF('Publication Table'!$C$5="Operations cancelled for clinical reasons",
SUMIFS(AllPublicationData!$H:$H,AllPublicationData!$A:$A,'Publication Table'!$B26,AllPublicationData!$B:$B,'Publication Table'!$C$4,AllPublicationData!$D:$D,'Publication Table'!H$7),
IF('Publication Table'!$C$5="Operations cancelled for non-clinical/capacity reasons",
SUMIFS(AllPublicationData!$I:$I,AllPublicationData!$A:$A,'Publication Table'!$B26,AllPublicationData!$B:$B,'Publication Table'!$C$4,AllPublicationData!$D:$D,'Publication Table'!H$7),
IF('Publication Table'!$C$5="Cancellations for other reasons",
SUMIFS(AllPublicationData!$J:$J,AllPublicationData!$A:$A,'Publication Table'!$B26,AllPublicationData!$B:$B,'Publication Table'!$C$4,AllPublicationData!$D:$D,'Publication Table'!H$7)))))))+
IF(AND($C$4="NHS Scotland",$C$5="Total Operations"),
SUMIFS(AllPublicationData!$E:$E,AllPublicationData!$A:$A,'Publication Table'!$B26,AllPublicationData!$B:$B,'Publication Table'!H$7),
IF(AND($C$4="NHS Scotland",$C$5="All Cancelled Operations"),
SUMIFS(AllPublicationData!$F:$F,AllPublicationData!$A:$A,'Publication Table'!$B26,AllPublicationData!$B:$B,'Publication Table'!H$7),
IF(AND($C$4="NHS Scotland",$C$5="Operations cancelled by patient"),
SUMIFS(AllPublicationData!$G:$G,AllPublicationData!$A:$A,'Publication Table'!$B26,AllPublicationData!$B:$B,'Publication Table'!H$7),
IF(AND($C$4="NHS Scotland",$C$5="Operations cancelled for clinical reasons"),
SUMIFS(AllPublicationData!$H:$H,AllPublicationData!$A:$A,'Publication Table'!$B26,AllPublicationData!$B:$B,'Publication Table'!H$7),
IF(AND($C$4="NHS Scotland",$C$5="Operations cancelled for non-clinical/capacity reasons"),
SUMIFS(AllPublicationData!$I:$I,AllPublicationData!$A:$A,'Publication Table'!$B26,AllPublicationData!$B:$B,'Publication Table'!H$7),
IF(AND($C$4="NHS Scotland",$C$5="Cancellations for other reasons"),
SUMIFS(AllPublicationData!$J:$J,AllPublicationData!$A:$A,'Publication Table'!$B26,AllPublicationData!$B:$B,'Publication Table'!H$7)))))))</f>
        <v>1351</v>
      </c>
      <c r="I26" s="90">
        <f>IF($C$5="Total Operations",
SUMIFS(AllPublicationData!$E:$E,AllPublicationData!$A:$A,'Publication Table'!$B26,AllPublicationData!$B:$B,'Publication Table'!$C$4,AllPublicationData!$D:$D,'Publication Table'!I$7),
IF('Publication Table'!$C$5="All Cancelled Operations",
SUMIFS(AllPublicationData!$F:$F,AllPublicationData!$A:$A,'Publication Table'!$B26,AllPublicationData!$B:$B,'Publication Table'!$C$4,AllPublicationData!$D:$D,'Publication Table'!I$7),
IF('Publication Table'!$C$5="Operations cancelled by patient",
SUMIFS(AllPublicationData!$G:$G,AllPublicationData!$A:$A,'Publication Table'!$B26,AllPublicationData!$B:$B,'Publication Table'!$C$4,AllPublicationData!$D:$D,'Publication Table'!I$7),
IF('Publication Table'!$C$5="Operations cancelled for clinical reasons",
SUMIFS(AllPublicationData!$H:$H,AllPublicationData!$A:$A,'Publication Table'!$B26,AllPublicationData!$B:$B,'Publication Table'!$C$4,AllPublicationData!$D:$D,'Publication Table'!I$7),
IF('Publication Table'!$C$5="Operations cancelled for non-clinical/capacity reasons",
SUMIFS(AllPublicationData!$I:$I,AllPublicationData!$A:$A,'Publication Table'!$B26,AllPublicationData!$B:$B,'Publication Table'!$C$4,AllPublicationData!$D:$D,'Publication Table'!I$7),
IF('Publication Table'!$C$5="Cancellations for other reasons",
SUMIFS(AllPublicationData!$J:$J,AllPublicationData!$A:$A,'Publication Table'!$B26,AllPublicationData!$B:$B,'Publication Table'!$C$4,AllPublicationData!$D:$D,'Publication Table'!I$7)))))))+
IF(AND($C$4="NHS Scotland",$C$5="Total Operations"),
SUMIFS(AllPublicationData!$E:$E,AllPublicationData!$A:$A,'Publication Table'!$B26,AllPublicationData!$B:$B,'Publication Table'!I$7),
IF(AND($C$4="NHS Scotland",$C$5="All Cancelled Operations"),
SUMIFS(AllPublicationData!$F:$F,AllPublicationData!$A:$A,'Publication Table'!$B26,AllPublicationData!$B:$B,'Publication Table'!I$7),
IF(AND($C$4="NHS Scotland",$C$5="Operations cancelled by patient"),
SUMIFS(AllPublicationData!$G:$G,AllPublicationData!$A:$A,'Publication Table'!$B26,AllPublicationData!$B:$B,'Publication Table'!I$7),
IF(AND($C$4="NHS Scotland",$C$5="Operations cancelled for clinical reasons"),
SUMIFS(AllPublicationData!$H:$H,AllPublicationData!$A:$A,'Publication Table'!$B26,AllPublicationData!$B:$B,'Publication Table'!I$7),
IF(AND($C$4="NHS Scotland",$C$5="Operations cancelled for non-clinical/capacity reasons"),
SUMIFS(AllPublicationData!$I:$I,AllPublicationData!$A:$A,'Publication Table'!$B26,AllPublicationData!$B:$B,'Publication Table'!I$7),
IF(AND($C$4="NHS Scotland",$C$5="Cancellations for other reasons"),
SUMIFS(AllPublicationData!$J:$J,AllPublicationData!$A:$A,'Publication Table'!$B26,AllPublicationData!$B:$B,'Publication Table'!I$7)))))))</f>
        <v>947</v>
      </c>
      <c r="J26" s="90">
        <f>IF($C$5="Total Operations",
SUMIFS(AllPublicationData!$E:$E,AllPublicationData!$A:$A,'Publication Table'!$B26,AllPublicationData!$B:$B,'Publication Table'!$C$4,AllPublicationData!$D:$D,'Publication Table'!J$7),
IF('Publication Table'!$C$5="All Cancelled Operations",
SUMIFS(AllPublicationData!$F:$F,AllPublicationData!$A:$A,'Publication Table'!$B26,AllPublicationData!$B:$B,'Publication Table'!$C$4,AllPublicationData!$D:$D,'Publication Table'!J$7),
IF('Publication Table'!$C$5="Operations cancelled by patient",
SUMIFS(AllPublicationData!$G:$G,AllPublicationData!$A:$A,'Publication Table'!$B26,AllPublicationData!$B:$B,'Publication Table'!$C$4,AllPublicationData!$D:$D,'Publication Table'!J$7),
IF('Publication Table'!$C$5="Operations cancelled for clinical reasons",
SUMIFS(AllPublicationData!$H:$H,AllPublicationData!$A:$A,'Publication Table'!$B26,AllPublicationData!$B:$B,'Publication Table'!$C$4,AllPublicationData!$D:$D,'Publication Table'!J$7),
IF('Publication Table'!$C$5="Operations cancelled for non-clinical/capacity reasons",
SUMIFS(AllPublicationData!$I:$I,AllPublicationData!$A:$A,'Publication Table'!$B26,AllPublicationData!$B:$B,'Publication Table'!$C$4,AllPublicationData!$D:$D,'Publication Table'!J$7),
IF('Publication Table'!$C$5="Cancellations for other reasons",
SUMIFS(AllPublicationData!$J:$J,AllPublicationData!$A:$A,'Publication Table'!$B26,AllPublicationData!$B:$B,'Publication Table'!$C$4,AllPublicationData!$D:$D,'Publication Table'!J$7)))))))+
IF(AND($C$4="NHS Scotland",$C$5="Total Operations"),
SUMIFS(AllPublicationData!$E:$E,AllPublicationData!$A:$A,'Publication Table'!$B26,AllPublicationData!$B:$B,'Publication Table'!J$7),
IF(AND($C$4="NHS Scotland",$C$5="All Cancelled Operations"),
SUMIFS(AllPublicationData!$F:$F,AllPublicationData!$A:$A,'Publication Table'!$B26,AllPublicationData!$B:$B,'Publication Table'!J$7),
IF(AND($C$4="NHS Scotland",$C$5="Operations cancelled by patient"),
SUMIFS(AllPublicationData!$G:$G,AllPublicationData!$A:$A,'Publication Table'!$B26,AllPublicationData!$B:$B,'Publication Table'!J$7),
IF(AND($C$4="NHS Scotland",$C$5="Operations cancelled for clinical reasons"),
SUMIFS(AllPublicationData!$H:$H,AllPublicationData!$A:$A,'Publication Table'!$B26,AllPublicationData!$B:$B,'Publication Table'!J$7),
IF(AND($C$4="NHS Scotland",$C$5="Operations cancelled for non-clinical/capacity reasons"),
SUMIFS(AllPublicationData!$I:$I,AllPublicationData!$A:$A,'Publication Table'!$B26,AllPublicationData!$B:$B,'Publication Table'!J$7),
IF(AND($C$4="NHS Scotland",$C$5="Cancellations for other reasons"),
SUMIFS(AllPublicationData!$J:$J,AllPublicationData!$A:$A,'Publication Table'!$B26,AllPublicationData!$B:$B,'Publication Table'!J$7)))))))</f>
        <v>2228</v>
      </c>
      <c r="K26" s="90">
        <f>IF($C$5="Total Operations",
SUMIFS(AllPublicationData!$E:$E,AllPublicationData!$A:$A,'Publication Table'!$B26,AllPublicationData!$B:$B,'Publication Table'!$C$4,AllPublicationData!$D:$D,'Publication Table'!K$7),
IF('Publication Table'!$C$5="All Cancelled Operations",
SUMIFS(AllPublicationData!$F:$F,AllPublicationData!$A:$A,'Publication Table'!$B26,AllPublicationData!$B:$B,'Publication Table'!$C$4,AllPublicationData!$D:$D,'Publication Table'!K$7),
IF('Publication Table'!$C$5="Operations cancelled by patient",
SUMIFS(AllPublicationData!$G:$G,AllPublicationData!$A:$A,'Publication Table'!$B26,AllPublicationData!$B:$B,'Publication Table'!$C$4,AllPublicationData!$D:$D,'Publication Table'!K$7),
IF('Publication Table'!$C$5="Operations cancelled for clinical reasons",
SUMIFS(AllPublicationData!$H:$H,AllPublicationData!$A:$A,'Publication Table'!$B26,AllPublicationData!$B:$B,'Publication Table'!$C$4,AllPublicationData!$D:$D,'Publication Table'!K$7),
IF('Publication Table'!$C$5="Operations cancelled for non-clinical/capacity reasons",
SUMIFS(AllPublicationData!$I:$I,AllPublicationData!$A:$A,'Publication Table'!$B26,AllPublicationData!$B:$B,'Publication Table'!$C$4,AllPublicationData!$D:$D,'Publication Table'!K$7),
IF('Publication Table'!$C$5="Cancellations for other reasons",
SUMIFS(AllPublicationData!$J:$J,AllPublicationData!$A:$A,'Publication Table'!$B26,AllPublicationData!$B:$B,'Publication Table'!$C$4,AllPublicationData!$D:$D,'Publication Table'!K$7)))))))+
IF(AND($C$4="NHS Scotland",$C$5="Total Operations"),
SUMIFS(AllPublicationData!$E:$E,AllPublicationData!$A:$A,'Publication Table'!$B26,AllPublicationData!$B:$B,'Publication Table'!K$7),
IF(AND($C$4="NHS Scotland",$C$5="All Cancelled Operations"),
SUMIFS(AllPublicationData!$F:$F,AllPublicationData!$A:$A,'Publication Table'!$B26,AllPublicationData!$B:$B,'Publication Table'!K$7),
IF(AND($C$4="NHS Scotland",$C$5="Operations cancelled by patient"),
SUMIFS(AllPublicationData!$G:$G,AllPublicationData!$A:$A,'Publication Table'!$B26,AllPublicationData!$B:$B,'Publication Table'!K$7),
IF(AND($C$4="NHS Scotland",$C$5="Operations cancelled for clinical reasons"),
SUMIFS(AllPublicationData!$H:$H,AllPublicationData!$A:$A,'Publication Table'!$B26,AllPublicationData!$B:$B,'Publication Table'!K$7),
IF(AND($C$4="NHS Scotland",$C$5="Operations cancelled for non-clinical/capacity reasons"),
SUMIFS(AllPublicationData!$I:$I,AllPublicationData!$A:$A,'Publication Table'!$B26,AllPublicationData!$B:$B,'Publication Table'!K$7),
IF(AND($C$4="NHS Scotland",$C$5="Cancellations for other reasons"),
SUMIFS(AllPublicationData!$J:$J,AllPublicationData!$A:$A,'Publication Table'!$B26,AllPublicationData!$B:$B,'Publication Table'!K$7)))))))</f>
        <v>5637</v>
      </c>
      <c r="L26" s="90">
        <f>IF($C$5="Total Operations",
SUMIFS(AllPublicationData!$E:$E,AllPublicationData!$A:$A,'Publication Table'!$B26,AllPublicationData!$B:$B,'Publication Table'!$C$4,AllPublicationData!$D:$D,'Publication Table'!L$7),
IF('Publication Table'!$C$5="All Cancelled Operations",
SUMIFS(AllPublicationData!$F:$F,AllPublicationData!$A:$A,'Publication Table'!$B26,AllPublicationData!$B:$B,'Publication Table'!$C$4,AllPublicationData!$D:$D,'Publication Table'!L$7),
IF('Publication Table'!$C$5="Operations cancelled by patient",
SUMIFS(AllPublicationData!$G:$G,AllPublicationData!$A:$A,'Publication Table'!$B26,AllPublicationData!$B:$B,'Publication Table'!$C$4,AllPublicationData!$D:$D,'Publication Table'!L$7),
IF('Publication Table'!$C$5="Operations cancelled for clinical reasons",
SUMIFS(AllPublicationData!$H:$H,AllPublicationData!$A:$A,'Publication Table'!$B26,AllPublicationData!$B:$B,'Publication Table'!$C$4,AllPublicationData!$D:$D,'Publication Table'!L$7),
IF('Publication Table'!$C$5="Operations cancelled for non-clinical/capacity reasons",
SUMIFS(AllPublicationData!$I:$I,AllPublicationData!$A:$A,'Publication Table'!$B26,AllPublicationData!$B:$B,'Publication Table'!$C$4,AllPublicationData!$D:$D,'Publication Table'!L$7),
IF('Publication Table'!$C$5="Cancellations for other reasons",
SUMIFS(AllPublicationData!$J:$J,AllPublicationData!$A:$A,'Publication Table'!$B26,AllPublicationData!$B:$B,'Publication Table'!$C$4,AllPublicationData!$D:$D,'Publication Table'!L$7)))))))+
IF(AND($C$4="NHS Scotland",$C$5="Total Operations"),
SUMIFS(AllPublicationData!$E:$E,AllPublicationData!$A:$A,'Publication Table'!$B26,AllPublicationData!$B:$B,'Publication Table'!L$7),
IF(AND($C$4="NHS Scotland",$C$5="All Cancelled Operations"),
SUMIFS(AllPublicationData!$F:$F,AllPublicationData!$A:$A,'Publication Table'!$B26,AllPublicationData!$B:$B,'Publication Table'!L$7),
IF(AND($C$4="NHS Scotland",$C$5="Operations cancelled by patient"),
SUMIFS(AllPublicationData!$G:$G,AllPublicationData!$A:$A,'Publication Table'!$B26,AllPublicationData!$B:$B,'Publication Table'!L$7),
IF(AND($C$4="NHS Scotland",$C$5="Operations cancelled for clinical reasons"),
SUMIFS(AllPublicationData!$H:$H,AllPublicationData!$A:$A,'Publication Table'!$B26,AllPublicationData!$B:$B,'Publication Table'!L$7),
IF(AND($C$4="NHS Scotland",$C$5="Operations cancelled for non-clinical/capacity reasons"),
SUMIFS(AllPublicationData!$I:$I,AllPublicationData!$A:$A,'Publication Table'!$B26,AllPublicationData!$B:$B,'Publication Table'!L$7),
IF(AND($C$4="NHS Scotland",$C$5="Cancellations for other reasons"),
SUMIFS(AllPublicationData!$J:$J,AllPublicationData!$A:$A,'Publication Table'!$B26,AllPublicationData!$B:$B,'Publication Table'!L$7)))))))</f>
        <v>970</v>
      </c>
      <c r="M26" s="90">
        <f>IF($C$5="Total Operations",
SUMIFS(AllPublicationData!$E:$E,AllPublicationData!$A:$A,'Publication Table'!$B26,AllPublicationData!$B:$B,'Publication Table'!$C$4,AllPublicationData!$D:$D,'Publication Table'!M$7),
IF('Publication Table'!$C$5="All Cancelled Operations",
SUMIFS(AllPublicationData!$F:$F,AllPublicationData!$A:$A,'Publication Table'!$B26,AllPublicationData!$B:$B,'Publication Table'!$C$4,AllPublicationData!$D:$D,'Publication Table'!M$7),
IF('Publication Table'!$C$5="Operations cancelled by patient",
SUMIFS(AllPublicationData!$G:$G,AllPublicationData!$A:$A,'Publication Table'!$B26,AllPublicationData!$B:$B,'Publication Table'!$C$4,AllPublicationData!$D:$D,'Publication Table'!M$7),
IF('Publication Table'!$C$5="Operations cancelled for clinical reasons",
SUMIFS(AllPublicationData!$G:$G,AllPublicationData!$A:$A,'Publication Table'!$B26,AllPublicationData!$B:$B,'Publication Table'!$C$4,AllPublicationData!$D:$D,'Publication Table'!M$7),
IF('Publication Table'!$C$5="Operations cancelled for non-clinical/capacity reasons",
SUMIFS(AllPublicationData!$G:$G,AllPublicationData!$A:$A,'Publication Table'!$B26,AllPublicationData!$B:$B,'Publication Table'!$C$4,AllPublicationData!$D:$D,'Publication Table'!M$7),
IF('Publication Table'!$C$5="Cancellations for other reasons",
SUMIFS(AllPublicationData!$G:$G,AllPublicationData!$A:$A,'Publication Table'!$B26,AllPublicationData!$B:$B,'Publication Table'!$C$4,AllPublicationData!$D:$D,'Publication Table'!M$7)))))))+
IF(AND($C$4="NHS Scotland",$C$5="Total Operations"),
SUMIFS(AllPublicationData!$E:$E,AllPublicationData!$A:$A,'Publication Table'!$B26,AllPublicationData!$B:$B,'Publication Table'!M$7),
IF(AND($C$4="NHS Scotland",$C$5="All Cancelled Operations"),
SUMIFS(AllPublicationData!$F:$F,AllPublicationData!$A:$A,'Publication Table'!$B26,AllPublicationData!$B:$B,'Publication Table'!M$7),
IF(AND($C$4="NHS Scotland",$C$5="Operations cancelled by patient"),
SUMIFS(AllPublicationData!$G:$G,AllPublicationData!$A:$A,'Publication Table'!$B26,AllPublicationData!$B:$B,'Publication Table'!M$7),
IF(AND($C$4="NHS Scotland",$C$5="Operations cancelled for clinical reasons"),
SUMIFS(AllPublicationData!$H:$H,AllPublicationData!$A:$A,'Publication Table'!$B26,AllPublicationData!$B:$B,'Publication Table'!M$7),
IF(AND($C$4="NHS Scotland",$C$5="Operations cancelled for non-clinical/capacity reasons"),
SUMIFS(AllPublicationData!$I:$I,AllPublicationData!$A:$A,'Publication Table'!$B26,AllPublicationData!$B:$B,'Publication Table'!M$7),
IF(AND($C$4="NHS Scotland",$C$5="Cancellations for other reasons"),
SUMIFS(AllPublicationData!$J:$J,AllPublicationData!$A:$A,'Publication Table'!$B26,AllPublicationData!$B:$B,'Publication Table'!M$7)))))))</f>
        <v>1758</v>
      </c>
      <c r="N26" s="90">
        <f>IF($C$5="Total Operations",
SUMIFS(AllPublicationData!$E:$E,AllPublicationData!$A:$A,'Publication Table'!$B26,AllPublicationData!$B:$B,'Publication Table'!$C$4,AllPublicationData!$D:$D,'Publication Table'!N$7),
IF('Publication Table'!$C$5="All Cancelled Operations",
SUMIFS(AllPublicationData!$F:$F,AllPublicationData!$A:$A,'Publication Table'!$B26,AllPublicationData!$B:$B,'Publication Table'!$C$4,AllPublicationData!$D:$D,'Publication Table'!N$7),
IF('Publication Table'!$C$5="Operations cancelled by patient",
SUMIFS(AllPublicationData!$G:$G,AllPublicationData!$A:$A,'Publication Table'!$B26,AllPublicationData!$B:$B,'Publication Table'!$C$4,AllPublicationData!$D:$D,'Publication Table'!N$7),
IF('Publication Table'!$C$5="Operations cancelled for clinical reasons",
SUMIFS(AllPublicationData!$G:$G,AllPublicationData!$A:$A,'Publication Table'!$B26,AllPublicationData!$B:$B,'Publication Table'!$C$4,AllPublicationData!$D:$D,'Publication Table'!N$7),
IF('Publication Table'!$C$5="Operations cancelled for non-clinical/capacity reasons",
SUMIFS(AllPublicationData!$G:$G,AllPublicationData!$A:$A,'Publication Table'!$B26,AllPublicationData!$B:$B,'Publication Table'!$C$4,AllPublicationData!$D:$D,'Publication Table'!N$7),
IF('Publication Table'!$C$5="Cancellations for other reasons",
SUMIFS(AllPublicationData!$G:$G,AllPublicationData!$A:$A,'Publication Table'!$B26,AllPublicationData!$B:$B,'Publication Table'!$C$4,AllPublicationData!$D:$D,'Publication Table'!N$7)))))))+
IF(AND($C$4="NHS Scotland",$C$5="Total Operations"),
SUMIFS(AllPublicationData!$E:$E,AllPublicationData!$A:$A,'Publication Table'!$B26,AllPublicationData!$B:$B,'Publication Table'!N$7),
IF(AND($C$4="NHS Scotland",$C$5="All Cancelled Operations"),
SUMIFS(AllPublicationData!$F:$F,AllPublicationData!$A:$A,'Publication Table'!$B26,AllPublicationData!$B:$B,'Publication Table'!N$7),
IF(AND($C$4="NHS Scotland",$C$5="Operations cancelled by patient"),
SUMIFS(AllPublicationData!$G:$G,AllPublicationData!$A:$A,'Publication Table'!$B26,AllPublicationData!$B:$B,'Publication Table'!N$7),
IF(AND($C$4="NHS Scotland",$C$5="Operations cancelled for clinical reasons"),
SUMIFS(AllPublicationData!$H:$H,AllPublicationData!$A:$A,'Publication Table'!$B26,AllPublicationData!$B:$B,'Publication Table'!N$7),
IF(AND($C$4="NHS Scotland",$C$5="Operations cancelled for non-clinical/capacity reasons"),
SUMIFS(AllPublicationData!$I:$I,AllPublicationData!$A:$A,'Publication Table'!$B26,AllPublicationData!$B:$B,'Publication Table'!N$7),
IF(AND($C$4="NHS Scotland",$C$5="Cancellations for other reasons"),
SUMIFS(AllPublicationData!$J:$J,AllPublicationData!$A:$A,'Publication Table'!$B26,AllPublicationData!$B:$B,'Publication Table'!N$7)))))))</f>
        <v>3761</v>
      </c>
      <c r="O26" s="90">
        <f>IF($C$5="Total Operations",
SUMIFS(AllPublicationData!$E:$E,AllPublicationData!$A:$A,'Publication Table'!$B26,AllPublicationData!$B:$B,'Publication Table'!$C$4,AllPublicationData!$D:$D,'Publication Table'!O$7),
IF('Publication Table'!$C$5="All Cancelled Operations",
SUMIFS(AllPublicationData!$F:$F,AllPublicationData!$A:$A,'Publication Table'!$B26,AllPublicationData!$B:$B,'Publication Table'!$C$4,AllPublicationData!$D:$D,'Publication Table'!O$7),
IF('Publication Table'!$C$5="Operations cancelled by patient",
SUMIFS(AllPublicationData!$G:$G,AllPublicationData!$A:$A,'Publication Table'!$B26,AllPublicationData!$B:$B,'Publication Table'!$C$4,AllPublicationData!$D:$D,'Publication Table'!O$7),
IF('Publication Table'!$C$5="Operations cancelled for clinical reasons",
SUMIFS(AllPublicationData!$G:$G,AllPublicationData!$A:$A,'Publication Table'!$B26,AllPublicationData!$B:$B,'Publication Table'!$C$4,AllPublicationData!$D:$D,'Publication Table'!O$7),
IF('Publication Table'!$C$5="Operations cancelled for non-clinical/capacity reasons",
SUMIFS(AllPublicationData!$G:$G,AllPublicationData!$A:$A,'Publication Table'!$B26,AllPublicationData!$B:$B,'Publication Table'!$C$4,AllPublicationData!$D:$D,'Publication Table'!O$7),
IF('Publication Table'!$C$5="Cancellations for other reasons",
SUMIFS(AllPublicationData!$G:$G,AllPublicationData!$A:$A,'Publication Table'!$B26,AllPublicationData!$B:$B,'Publication Table'!$C$4,AllPublicationData!$D:$D,'Publication Table'!O$7)))))))+
IF(AND($C$4="NHS Scotland",$C$5="Total Operations"),
SUMIFS(AllPublicationData!$E:$E,AllPublicationData!$A:$A,'Publication Table'!$B26,AllPublicationData!$B:$B,'Publication Table'!O$7),
IF(AND($C$4="NHS Scotland",$C$5="All Cancelled Operations"),
SUMIFS(AllPublicationData!$F:$F,AllPublicationData!$A:$A,'Publication Table'!$B26,AllPublicationData!$B:$B,'Publication Table'!O$7),
IF(AND($C$4="NHS Scotland",$C$5="Operations cancelled by patient"),
SUMIFS(AllPublicationData!$G:$G,AllPublicationData!$A:$A,'Publication Table'!$B26,AllPublicationData!$B:$B,'Publication Table'!O$7),
IF(AND($C$4="NHS Scotland",$C$5="Operations cancelled for clinical reasons"),
SUMIFS(AllPublicationData!$H:$H,AllPublicationData!$A:$A,'Publication Table'!$B26,AllPublicationData!$B:$B,'Publication Table'!O$7),
IF(AND($C$4="NHS Scotland",$C$5="Operations cancelled for non-clinical/capacity reasons"),
SUMIFS(AllPublicationData!$I:$I,AllPublicationData!$A:$A,'Publication Table'!$B26,AllPublicationData!$B:$B,'Publication Table'!O$7),
IF(AND($C$4="NHS Scotland",$C$5="Cancellations for other reasons"),
SUMIFS(AllPublicationData!$J:$J,AllPublicationData!$A:$A,'Publication Table'!$B26,AllPublicationData!$B:$B,'Publication Table'!O$7)))))))</f>
        <v>298</v>
      </c>
      <c r="P26" s="90">
        <f>IF($C$5="Total Operations",
SUMIFS(AllPublicationData!$E:$E,AllPublicationData!$A:$A,'Publication Table'!$B26,AllPublicationData!$B:$B,'Publication Table'!$C$4,AllPublicationData!$D:$D,'Publication Table'!P$7),
IF('Publication Table'!$C$5="All Cancelled Operations",
SUMIFS(AllPublicationData!$F:$F,AllPublicationData!$A:$A,'Publication Table'!$B26,AllPublicationData!$B:$B,'Publication Table'!$C$4,AllPublicationData!$D:$D,'Publication Table'!P$7),
IF('Publication Table'!$C$5="Operations cancelled by patient",
SUMIFS(AllPublicationData!$G:$G,AllPublicationData!$A:$A,'Publication Table'!$B26,AllPublicationData!$B:$B,'Publication Table'!$C$4,AllPublicationData!$D:$D,'Publication Table'!P$7),
IF('Publication Table'!$C$5="Operations cancelled for clinical reasons",
SUMIFS(AllPublicationData!$G:$G,AllPublicationData!$A:$A,'Publication Table'!$B26,AllPublicationData!$B:$B,'Publication Table'!$C$4,AllPublicationData!$D:$D,'Publication Table'!P$7),
IF('Publication Table'!$C$5="Operations cancelled for non-clinical/capacity reasons",
SUMIFS(AllPublicationData!$G:$G,AllPublicationData!$A:$A,'Publication Table'!$B26,AllPublicationData!$B:$B,'Publication Table'!$C$4,AllPublicationData!$D:$D,'Publication Table'!P$7),
IF('Publication Table'!$C$5="Cancellations for other reasons",
SUMIFS(AllPublicationData!$G:$G,AllPublicationData!$A:$A,'Publication Table'!$B26,AllPublicationData!$B:$B,'Publication Table'!$C$4,AllPublicationData!$D:$D,'Publication Table'!P$7)))))))+
IF(AND($C$4="NHS Scotland",$C$5="Total Operations"),
SUMIFS(AllPublicationData!$E:$E,AllPublicationData!$A:$A,'Publication Table'!$B26,AllPublicationData!$B:$B,'Publication Table'!P$7),
IF(AND($C$4="NHS Scotland",$C$5="All Cancelled Operations"),
SUMIFS(AllPublicationData!$F:$F,AllPublicationData!$A:$A,'Publication Table'!$B26,AllPublicationData!$B:$B,'Publication Table'!P$7),
IF(AND($C$4="NHS Scotland",$C$5="Operations cancelled by patient"),
SUMIFS(AllPublicationData!$G:$G,AllPublicationData!$A:$A,'Publication Table'!$B26,AllPublicationData!$B:$B,'Publication Table'!P$7),
IF(AND($C$4="NHS Scotland",$C$5="Operations cancelled for clinical reasons"),
SUMIFS(AllPublicationData!$H:$H,AllPublicationData!$A:$A,'Publication Table'!$B26,AllPublicationData!$B:$B,'Publication Table'!P$7),
IF(AND($C$4="NHS Scotland",$C$5="Operations cancelled for non-clinical/capacity reasons"),
SUMIFS(AllPublicationData!$I:$I,AllPublicationData!$A:$A,'Publication Table'!$B26,AllPublicationData!$B:$B,'Publication Table'!P$7),
IF(AND($C$4="NHS Scotland",$C$5="Cancellations for other reasons"),
SUMIFS(AllPublicationData!$J:$J,AllPublicationData!$A:$A,'Publication Table'!$B26,AllPublicationData!$B:$B,'Publication Table'!P$7)))))))</f>
        <v>189</v>
      </c>
      <c r="Q26" s="90">
        <f>IF($C$5="Total Operations",
SUMIFS(AllPublicationData!$E:$E,AllPublicationData!$A:$A,'Publication Table'!$B26,AllPublicationData!$B:$B,'Publication Table'!$C$4,AllPublicationData!$D:$D,'Publication Table'!Q$7),
IF('Publication Table'!$C$5="All Cancelled Operations",
SUMIFS(AllPublicationData!$F:$F,AllPublicationData!$A:$A,'Publication Table'!$B26,AllPublicationData!$B:$B,'Publication Table'!$C$4,AllPublicationData!$D:$D,'Publication Table'!Q$7),
IF('Publication Table'!$C$5="Operations cancelled by patient",
SUMIFS(AllPublicationData!$G:$G,AllPublicationData!$A:$A,'Publication Table'!$B26,AllPublicationData!$B:$B,'Publication Table'!$C$4,AllPublicationData!$D:$D,'Publication Table'!Q$7),
IF('Publication Table'!$C$5="Operations cancelled for clinical reasons",
SUMIFS(AllPublicationData!$G:$G,AllPublicationData!$A:$A,'Publication Table'!$B26,AllPublicationData!$B:$B,'Publication Table'!$C$4,AllPublicationData!$D:$D,'Publication Table'!Q$7),
IF('Publication Table'!$C$5="Operations cancelled for non-clinical/capacity reasons",
SUMIFS(AllPublicationData!$G:$G,AllPublicationData!$A:$A,'Publication Table'!$B26,AllPublicationData!$B:$B,'Publication Table'!$C$4,AllPublicationData!$D:$D,'Publication Table'!Q$7),
IF('Publication Table'!$C$5="Cancellations for other reasons",
SUMIFS(AllPublicationData!$G:$G,AllPublicationData!$A:$A,'Publication Table'!$B26,AllPublicationData!$B:$B,'Publication Table'!$C$4,AllPublicationData!$D:$D,'Publication Table'!Q$7)))))))+
IF(AND($C$4="NHS Scotland",$C$5="Total Operations"),
SUMIFS(AllPublicationData!$E:$E,AllPublicationData!$A:$A,'Publication Table'!$B26,AllPublicationData!$B:$B,'Publication Table'!Q$7),
IF(AND($C$4="NHS Scotland",$C$5="All Cancelled Operations"),
SUMIFS(AllPublicationData!$F:$F,AllPublicationData!$A:$A,'Publication Table'!$B26,AllPublicationData!$B:$B,'Publication Table'!Q$7),
IF(AND($C$4="NHS Scotland",$C$5="Operations cancelled by patient"),
SUMIFS(AllPublicationData!$G:$G,AllPublicationData!$A:$A,'Publication Table'!$B26,AllPublicationData!$B:$B,'Publication Table'!Q$7),
IF(AND($C$4="NHS Scotland",$C$5="Operations cancelled for clinical reasons"),
SUMIFS(AllPublicationData!$H:$H,AllPublicationData!$A:$A,'Publication Table'!$B26,AllPublicationData!$B:$B,'Publication Table'!Q$7),
IF(AND($C$4="NHS Scotland",$C$5="Operations cancelled for non-clinical/capacity reasons"),
SUMIFS(AllPublicationData!$I:$I,AllPublicationData!$A:$A,'Publication Table'!$B26,AllPublicationData!$B:$B,'Publication Table'!Q$7),
IF(AND($C$4="NHS Scotland",$C$5="Cancellations for other reasons"),
SUMIFS(AllPublicationData!$J:$J,AllPublicationData!$A:$A,'Publication Table'!$B26,AllPublicationData!$B:$B,'Publication Table'!Q$7)))))))</f>
        <v>2092</v>
      </c>
      <c r="R26" s="90">
        <f>IF($C$5="Total Operations",
SUMIFS(AllPublicationData!$E:$E,AllPublicationData!$A:$A,'Publication Table'!$B26,AllPublicationData!$B:$B,'Publication Table'!$C$4,AllPublicationData!$D:$D,'Publication Table'!R$7),
IF('Publication Table'!$C$5="All Cancelled Operations",
SUMIFS(AllPublicationData!$F:$F,AllPublicationData!$A:$A,'Publication Table'!$B26,AllPublicationData!$B:$B,'Publication Table'!$C$4,AllPublicationData!$D:$D,'Publication Table'!R$7),
IF('Publication Table'!$C$5="Operations cancelled by patient",
SUMIFS(AllPublicationData!$G:$G,AllPublicationData!$A:$A,'Publication Table'!$B26,AllPublicationData!$B:$B,'Publication Table'!$C$4,AllPublicationData!$D:$D,'Publication Table'!R$7),
IF('Publication Table'!$C$5="Operations cancelled for clinical reasons",
SUMIFS(AllPublicationData!$G:$G,AllPublicationData!$A:$A,'Publication Table'!$B26,AllPublicationData!$B:$B,'Publication Table'!$C$4,AllPublicationData!$D:$D,'Publication Table'!R$7),
IF('Publication Table'!$C$5="Operations cancelled for non-clinical/capacity reasons",
SUMIFS(AllPublicationData!$G:$G,AllPublicationData!$A:$A,'Publication Table'!$B26,AllPublicationData!$B:$B,'Publication Table'!$C$4,AllPublicationData!$D:$D,'Publication Table'!R$7),
IF('Publication Table'!$C$5="Cancellations for other reasons",
SUMIFS(AllPublicationData!$G:$G,AllPublicationData!$A:$A,'Publication Table'!$B26,AllPublicationData!$B:$B,'Publication Table'!$C$4,AllPublicationData!$D:$D,'Publication Table'!R$7)))))))+
IF(AND($C$4="NHS Scotland",$C$5="Total Operations"),
SUMIFS(AllPublicationData!$E:$E,AllPublicationData!$A:$A,'Publication Table'!$B26,AllPublicationData!$B:$B,'Publication Table'!R$7),
IF(AND($C$4="NHS Scotland",$C$5="All Cancelled Operations"),
SUMIFS(AllPublicationData!$F:$F,AllPublicationData!$A:$A,'Publication Table'!$B26,AllPublicationData!$B:$B,'Publication Table'!R$7),
IF(AND($C$4="NHS Scotland",$C$5="Operations cancelled by patient"),
SUMIFS(AllPublicationData!$G:$G,AllPublicationData!$A:$A,'Publication Table'!$B26,AllPublicationData!$B:$B,'Publication Table'!R$7),
IF(AND($C$4="NHS Scotland",$C$5="Operations cancelled for clinical reasons"),
SUMIFS(AllPublicationData!$H:$H,AllPublicationData!$A:$A,'Publication Table'!$B26,AllPublicationData!$B:$B,'Publication Table'!R$7),
IF(AND($C$4="NHS Scotland",$C$5="Operations cancelled for non-clinical/capacity reasons"),
SUMIFS(AllPublicationData!$I:$I,AllPublicationData!$A:$A,'Publication Table'!$B26,AllPublicationData!$B:$B,'Publication Table'!R$7),
IF(AND($C$4="NHS Scotland",$C$5="Cancellations for other reasons"),
SUMIFS(AllPublicationData!$J:$J,AllPublicationData!$A:$A,'Publication Table'!$B26,AllPublicationData!$B:$B,'Publication Table'!R$7)))))))</f>
        <v>129</v>
      </c>
    </row>
    <row r="27" spans="2:18" x14ac:dyDescent="0.35">
      <c r="B27" s="89">
        <v>44835</v>
      </c>
      <c r="C27" s="81">
        <f>IF($C$5="Total Operations",
SUMIFS(AllPublicationData!$E:$E,AllPublicationData!$A:$A,'Publication Table'!$B27,AllPublicationData!$B:$B,'Publication Table'!$C$4),
IF('Publication Table'!$C$5="All Cancelled Operations",
SUMIFS(AllPublicationData!$F:$F,AllPublicationData!$A:$A,'Publication Table'!$B27,AllPublicationData!$B:$B,'Publication Table'!$C$4),
IF('Publication Table'!$C$5="Operations cancelled by patient",
SUMIFS(AllPublicationData!$G:$G,AllPublicationData!$A:$A,'Publication Table'!$B27,AllPublicationData!$B:$B,'Publication Table'!$C$4),
IF('Publication Table'!$C$5="Operations cancelled for clinical reasons",
SUMIFS(AllPublicationData!$H:$H,AllPublicationData!$A:$A,'Publication Table'!$B27,AllPublicationData!$B:$B,'Publication Table'!$C$4),
IF('Publication Table'!$C$5="Operations cancelled for non-clinical/capacity reasons",
SUMIFS(AllPublicationData!$I:$I,AllPublicationData!$A:$A,'Publication Table'!$B27,AllPublicationData!$B:$B,'Publication Table'!$C$4),
IF('Publication Table'!$C$5="Cancellations for other reasons",
SUMIFS(AllPublicationData!$J:$J,AllPublicationData!$A:$A,'Publication Table'!$B27,AllPublicationData!$B:$B,'Publication Table'!$C$4)))))))+
IF(AND($C$4="NHS Scotland",$C$5="Total Operations"),
SUMIFS(AllPublicationData!$E:$E,AllPublicationData!$A:$A,'Publication Table'!$B27),
IF(AND($C$4="NHS Scotland",$C$5="All Cancelled Operations"),
SUMIFS(AllPublicationData!$F:$F,AllPublicationData!$A:$A,'Publication Table'!$B27),
IF(AND($C$4="NHS Scotland",$C$5="Operations cancelled by patient"),
SUMIFS(AllPublicationData!$G:$G,AllPublicationData!$A:$A,'Publication Table'!$B27),
IF(AND($C$4="NHS Scotland",$C$5="Operations cancelled for clinical reasons"),
SUMIFS(AllPublicationData!$H:$H,AllPublicationData!$A:$A,'Publication Table'!$B27),
IF(AND($C$4="NHS Scotland",$C$5="Operations cancelled for non-clinical/capacity reasons"),
SUMIFS(AllPublicationData!$I:$I,AllPublicationData!$A:$A,'Publication Table'!$B27),
IF(AND($C$4="NHS Scotland",$C$5="Cancellations for other reasons"),
SUMIFS(AllPublicationData!$J:$J,AllPublicationData!$A:$A,'Publication Table'!$B27)))))))</f>
        <v>22329</v>
      </c>
      <c r="D27" s="90">
        <f>IF($C$5="Total Operations",
SUMIFS(AllPublicationData!$E:$E,AllPublicationData!$A:$A,'Publication Table'!$B27,AllPublicationData!$B:$B,'Publication Table'!$C$4,AllPublicationData!$D:$D,'Publication Table'!D$7),
IF('Publication Table'!$C$5="All Cancelled Operations",
SUMIFS(AllPublicationData!$F:$F,AllPublicationData!$A:$A,'Publication Table'!$B27,AllPublicationData!$B:$B,'Publication Table'!$C$4,AllPublicationData!$D:$D,'Publication Table'!D$7),
IF('Publication Table'!$C$5="Operations cancelled by patient",
SUMIFS(AllPublicationData!$G:$G,AllPublicationData!$A:$A,'Publication Table'!$B27,AllPublicationData!$B:$B,'Publication Table'!$C$4,AllPublicationData!$D:$D,'Publication Table'!D$7),
IF('Publication Table'!$C$5="Operations cancelled for clinical reasons",
SUMIFS(AllPublicationData!$H:$H,AllPublicationData!$A:$A,'Publication Table'!$B27,AllPublicationData!$B:$B,'Publication Table'!$C$4,AllPublicationData!$D:$D,'Publication Table'!D$7),
IF('Publication Table'!$C$5="Operations cancelled for non-clinical/capacity reasons",
SUMIFS(AllPublicationData!$I:$I,AllPublicationData!$A:$A,'Publication Table'!$B27,AllPublicationData!$B:$B,'Publication Table'!$C$4,AllPublicationData!$D:$D,'Publication Table'!D$7),
IF('Publication Table'!$C$5="Cancellations for other reasons",
SUMIFS(AllPublicationData!$J:$J,AllPublicationData!$A:$A,'Publication Table'!$B27,AllPublicationData!$B:$B,'Publication Table'!$C$4,AllPublicationData!$D:$D,'Publication Table'!D$7)))))))+
IF(AND($C$4="NHS Scotland",$C$5="Total Operations"),
SUMIFS(AllPublicationData!$E:$E,AllPublicationData!$A:$A,'Publication Table'!$B27,AllPublicationData!$B:$B,'Publication Table'!D$7),
IF(AND($C$4="NHS Scotland",$C$5="All Cancelled Operations"),
SUMIFS(AllPublicationData!$F:$F,AllPublicationData!$A:$A,'Publication Table'!$B27,AllPublicationData!$B:$B,'Publication Table'!D$7),
IF(AND($C$4="NHS Scotland",$C$5="Operations cancelled by patient"),
SUMIFS(AllPublicationData!$G:$G,AllPublicationData!$A:$A,'Publication Table'!$B27,AllPublicationData!$B:$B,'Publication Table'!D$7),
IF(AND($C$4="NHS Scotland",$C$5="Operations cancelled for clinical reasons"),
SUMIFS(AllPublicationData!$H:$H,AllPublicationData!$A:$A,'Publication Table'!$B27,AllPublicationData!$B:$B,'Publication Table'!D$7),
IF(AND($C$4="NHS Scotland",$C$5="Operations cancelled for non-clinical/capacity reasons"),
SUMIFS(AllPublicationData!$I:$I,AllPublicationData!$A:$A,'Publication Table'!$B27,AllPublicationData!$B:$B,'Publication Table'!D$7),
IF(AND($C$4="NHS Scotland",$C$5="Cancellations for other reasons"),
SUMIFS(AllPublicationData!$J:$J,AllPublicationData!$A:$A,'Publication Table'!$B27,AllPublicationData!$B:$B,'Publication Table'!D$7)))))))</f>
        <v>2341</v>
      </c>
      <c r="E27" s="90">
        <f>IF($C$5="Total Operations",
SUMIFS(AllPublicationData!$E:$E,AllPublicationData!$A:$A,'Publication Table'!$B27,AllPublicationData!$B:$B,'Publication Table'!$C$4,AllPublicationData!$D:$D,'Publication Table'!E$7),
IF('Publication Table'!$C$5="All Cancelled Operations",
SUMIFS(AllPublicationData!$F:$F,AllPublicationData!$A:$A,'Publication Table'!$B27,AllPublicationData!$B:$B,'Publication Table'!$C$4,AllPublicationData!$D:$D,'Publication Table'!E$7),
IF('Publication Table'!$C$5="Operations cancelled by patient",
SUMIFS(AllPublicationData!$G:$G,AllPublicationData!$A:$A,'Publication Table'!$B27,AllPublicationData!$B:$B,'Publication Table'!$C$4,AllPublicationData!$D:$D,'Publication Table'!E$7),
IF('Publication Table'!$C$5="Operations cancelled for clinical reasons",
SUMIFS(AllPublicationData!$H:$H,AllPublicationData!$A:$A,'Publication Table'!$B27,AllPublicationData!$B:$B,'Publication Table'!$C$4,AllPublicationData!$D:$D,'Publication Table'!E$7),
IF('Publication Table'!$C$5="Operations cancelled for non-clinical/capacity reasons",
SUMIFS(AllPublicationData!$I:$I,AllPublicationData!$A:$A,'Publication Table'!$B27,AllPublicationData!$B:$B,'Publication Table'!$C$4,AllPublicationData!$D:$D,'Publication Table'!E$7),
IF('Publication Table'!$C$5="Cancellations for other reasons",
SUMIFS(AllPublicationData!$J:$J,AllPublicationData!$A:$A,'Publication Table'!$B27,AllPublicationData!$B:$B,'Publication Table'!$C$4,AllPublicationData!$D:$D,'Publication Table'!E$7)))))))+
IF(AND($C$4="NHS Scotland",$C$5="Total Operations"),
SUMIFS(AllPublicationData!$E:$E,AllPublicationData!$A:$A,'Publication Table'!$B27,AllPublicationData!$B:$B,'Publication Table'!E$7),
IF(AND($C$4="NHS Scotland",$C$5="All Cancelled Operations"),
SUMIFS(AllPublicationData!$F:$F,AllPublicationData!$A:$A,'Publication Table'!$B27,AllPublicationData!$B:$B,'Publication Table'!E$7),
IF(AND($C$4="NHS Scotland",$C$5="Operations cancelled by patient"),
SUMIFS(AllPublicationData!$G:$G,AllPublicationData!$A:$A,'Publication Table'!$B27,AllPublicationData!$B:$B,'Publication Table'!E$7),
IF(AND($C$4="NHS Scotland",$C$5="Operations cancelled for clinical reasons"),
SUMIFS(AllPublicationData!$H:$H,AllPublicationData!$A:$A,'Publication Table'!$B27,AllPublicationData!$B:$B,'Publication Table'!E$7),
IF(AND($C$4="NHS Scotland",$C$5="Operations cancelled for non-clinical/capacity reasons"),
SUMIFS(AllPublicationData!$I:$I,AllPublicationData!$A:$A,'Publication Table'!$B27,AllPublicationData!$B:$B,'Publication Table'!E$7),
IF(AND($C$4="NHS Scotland",$C$5="Cancellations for other reasons"),
SUMIFS(AllPublicationData!$J:$J,AllPublicationData!$A:$A,'Publication Table'!$B27,AllPublicationData!$B:$B,'Publication Table'!E$7)))))))</f>
        <v>1228</v>
      </c>
      <c r="F27" s="90">
        <f>IF($C$5="Total Operations",
SUMIFS(AllPublicationData!$E:$E,AllPublicationData!$A:$A,'Publication Table'!$B27,AllPublicationData!$B:$B,'Publication Table'!$C$4,AllPublicationData!$D:$D,'Publication Table'!F$7),
IF('Publication Table'!$C$5="All Cancelled Operations",
SUMIFS(AllPublicationData!$F:$F,AllPublicationData!$A:$A,'Publication Table'!$B27,AllPublicationData!$B:$B,'Publication Table'!$C$4,AllPublicationData!$D:$D,'Publication Table'!F$7),
IF('Publication Table'!$C$5="Operations cancelled by patient",
SUMIFS(AllPublicationData!$G:$G,AllPublicationData!$A:$A,'Publication Table'!$B27,AllPublicationData!$B:$B,'Publication Table'!$C$4,AllPublicationData!$D:$D,'Publication Table'!F$7),
IF('Publication Table'!$C$5="Operations cancelled for clinical reasons",
SUMIFS(AllPublicationData!$H:$H,AllPublicationData!$A:$A,'Publication Table'!$B27,AllPublicationData!$B:$B,'Publication Table'!$C$4,AllPublicationData!$D:$D,'Publication Table'!F$7),
IF('Publication Table'!$C$5="Operations cancelled for non-clinical/capacity reasons",
SUMIFS(AllPublicationData!$I:$I,AllPublicationData!$A:$A,'Publication Table'!$B27,AllPublicationData!$B:$B,'Publication Table'!$C$4,AllPublicationData!$D:$D,'Publication Table'!F$7),
IF('Publication Table'!$C$5="Cancellations for other reasons",
SUMIFS(AllPublicationData!$J:$J,AllPublicationData!$A:$A,'Publication Table'!$B27,AllPublicationData!$B:$B,'Publication Table'!$C$4,AllPublicationData!$D:$D,'Publication Table'!F$7)))))))+
IF(AND($C$4="NHS Scotland",$C$5="Total Operations"),
SUMIFS(AllPublicationData!$E:$E,AllPublicationData!$A:$A,'Publication Table'!$B27,AllPublicationData!$B:$B,'Publication Table'!F$7),
IF(AND($C$4="NHS Scotland",$C$5="All Cancelled Operations"),
SUMIFS(AllPublicationData!$F:$F,AllPublicationData!$A:$A,'Publication Table'!$B27,AllPublicationData!$B:$B,'Publication Table'!F$7),
IF(AND($C$4="NHS Scotland",$C$5="Operations cancelled by patient"),
SUMIFS(AllPublicationData!$G:$G,AllPublicationData!$A:$A,'Publication Table'!$B27,AllPublicationData!$B:$B,'Publication Table'!F$7),
IF(AND($C$4="NHS Scotland",$C$5="Operations cancelled for clinical reasons"),
SUMIFS(AllPublicationData!$H:$H,AllPublicationData!$A:$A,'Publication Table'!$B27,AllPublicationData!$B:$B,'Publication Table'!F$7),
IF(AND($C$4="NHS Scotland",$C$5="Operations cancelled for non-clinical/capacity reasons"),
SUMIFS(AllPublicationData!$I:$I,AllPublicationData!$A:$A,'Publication Table'!$B27,AllPublicationData!$B:$B,'Publication Table'!F$7),
IF(AND($C$4="NHS Scotland",$C$5="Cancellations for other reasons"),
SUMIFS(AllPublicationData!$J:$J,AllPublicationData!$A:$A,'Publication Table'!$B27,AllPublicationData!$B:$B,'Publication Table'!F$7)))))))</f>
        <v>242</v>
      </c>
      <c r="G27" s="90">
        <f>IF($C$5="Total Operations",
SUMIFS(AllPublicationData!$E:$E,AllPublicationData!$A:$A,'Publication Table'!$B27,AllPublicationData!$B:$B,'Publication Table'!$C$4,AllPublicationData!$D:$D,'Publication Table'!G$7),
IF('Publication Table'!$C$5="All Cancelled Operations",
SUMIFS(AllPublicationData!$F:$F,AllPublicationData!$A:$A,'Publication Table'!$B27,AllPublicationData!$B:$B,'Publication Table'!$C$4,AllPublicationData!$D:$D,'Publication Table'!G$7),
IF('Publication Table'!$C$5="Operations cancelled by patient",
SUMIFS(AllPublicationData!$G:$G,AllPublicationData!$A:$A,'Publication Table'!$B27,AllPublicationData!$B:$B,'Publication Table'!$C$4,AllPublicationData!$D:$D,'Publication Table'!G$7),
IF('Publication Table'!$C$5="Operations cancelled for clinical reasons",
SUMIFS(AllPublicationData!$H:$H,AllPublicationData!$A:$A,'Publication Table'!$B27,AllPublicationData!$B:$B,'Publication Table'!$C$4,AllPublicationData!$D:$D,'Publication Table'!G$7),
IF('Publication Table'!$C$5="Operations cancelled for non-clinical/capacity reasons",
SUMIFS(AllPublicationData!$I:$I,AllPublicationData!$A:$A,'Publication Table'!$B27,AllPublicationData!$B:$B,'Publication Table'!$C$4,AllPublicationData!$D:$D,'Publication Table'!G$7),
IF('Publication Table'!$C$5="Cancellations for other reasons",
SUMIFS(AllPublicationData!$J:$J,AllPublicationData!$A:$A,'Publication Table'!$B27,AllPublicationData!$B:$B,'Publication Table'!$C$4,AllPublicationData!$D:$D,'Publication Table'!G$7)))))))+
IF(AND($C$4="NHS Scotland",$C$5="Total Operations"),
SUMIFS(AllPublicationData!$E:$E,AllPublicationData!$A:$A,'Publication Table'!$B27,AllPublicationData!$B:$B,'Publication Table'!G$7),
IF(AND($C$4="NHS Scotland",$C$5="All Cancelled Operations"),
SUMIFS(AllPublicationData!$F:$F,AllPublicationData!$A:$A,'Publication Table'!$B27,AllPublicationData!$B:$B,'Publication Table'!G$7),
IF(AND($C$4="NHS Scotland",$C$5="Operations cancelled by patient"),
SUMIFS(AllPublicationData!$G:$G,AllPublicationData!$A:$A,'Publication Table'!$B27,AllPublicationData!$B:$B,'Publication Table'!G$7),
IF(AND($C$4="NHS Scotland",$C$5="Operations cancelled for clinical reasons"),
SUMIFS(AllPublicationData!$H:$H,AllPublicationData!$A:$A,'Publication Table'!$B27,AllPublicationData!$B:$B,'Publication Table'!G$7),
IF(AND($C$4="NHS Scotland",$C$5="Operations cancelled for non-clinical/capacity reasons"),
SUMIFS(AllPublicationData!$I:$I,AllPublicationData!$A:$A,'Publication Table'!$B27,AllPublicationData!$B:$B,'Publication Table'!G$7),
IF(AND($C$4="NHS Scotland",$C$5="Cancellations for other reasons"),
SUMIFS(AllPublicationData!$J:$J,AllPublicationData!$A:$A,'Publication Table'!$B27,AllPublicationData!$B:$B,'Publication Table'!G$7)))))))</f>
        <v>1102</v>
      </c>
      <c r="H27" s="90">
        <f>IF($C$5="Total Operations",
SUMIFS(AllPublicationData!$E:$E,AllPublicationData!$A:$A,'Publication Table'!$B27,AllPublicationData!$B:$B,'Publication Table'!$C$4,AllPublicationData!$D:$D,'Publication Table'!H$7),
IF('Publication Table'!$C$5="All Cancelled Operations",
SUMIFS(AllPublicationData!$F:$F,AllPublicationData!$A:$A,'Publication Table'!$B27,AllPublicationData!$B:$B,'Publication Table'!$C$4,AllPublicationData!$D:$D,'Publication Table'!H$7),
IF('Publication Table'!$C$5="Operations cancelled by patient",
SUMIFS(AllPublicationData!$G:$G,AllPublicationData!$A:$A,'Publication Table'!$B27,AllPublicationData!$B:$B,'Publication Table'!$C$4,AllPublicationData!$D:$D,'Publication Table'!H$7),
IF('Publication Table'!$C$5="Operations cancelled for clinical reasons",
SUMIFS(AllPublicationData!$H:$H,AllPublicationData!$A:$A,'Publication Table'!$B27,AllPublicationData!$B:$B,'Publication Table'!$C$4,AllPublicationData!$D:$D,'Publication Table'!H$7),
IF('Publication Table'!$C$5="Operations cancelled for non-clinical/capacity reasons",
SUMIFS(AllPublicationData!$I:$I,AllPublicationData!$A:$A,'Publication Table'!$B27,AllPublicationData!$B:$B,'Publication Table'!$C$4,AllPublicationData!$D:$D,'Publication Table'!H$7),
IF('Publication Table'!$C$5="Cancellations for other reasons",
SUMIFS(AllPublicationData!$J:$J,AllPublicationData!$A:$A,'Publication Table'!$B27,AllPublicationData!$B:$B,'Publication Table'!$C$4,AllPublicationData!$D:$D,'Publication Table'!H$7)))))))+
IF(AND($C$4="NHS Scotland",$C$5="Total Operations"),
SUMIFS(AllPublicationData!$E:$E,AllPublicationData!$A:$A,'Publication Table'!$B27,AllPublicationData!$B:$B,'Publication Table'!H$7),
IF(AND($C$4="NHS Scotland",$C$5="All Cancelled Operations"),
SUMIFS(AllPublicationData!$F:$F,AllPublicationData!$A:$A,'Publication Table'!$B27,AllPublicationData!$B:$B,'Publication Table'!H$7),
IF(AND($C$4="NHS Scotland",$C$5="Operations cancelled by patient"),
SUMIFS(AllPublicationData!$G:$G,AllPublicationData!$A:$A,'Publication Table'!$B27,AllPublicationData!$B:$B,'Publication Table'!H$7),
IF(AND($C$4="NHS Scotland",$C$5="Operations cancelled for clinical reasons"),
SUMIFS(AllPublicationData!$H:$H,AllPublicationData!$A:$A,'Publication Table'!$B27,AllPublicationData!$B:$B,'Publication Table'!H$7),
IF(AND($C$4="NHS Scotland",$C$5="Operations cancelled for non-clinical/capacity reasons"),
SUMIFS(AllPublicationData!$I:$I,AllPublicationData!$A:$A,'Publication Table'!$B27,AllPublicationData!$B:$B,'Publication Table'!H$7),
IF(AND($C$4="NHS Scotland",$C$5="Cancellations for other reasons"),
SUMIFS(AllPublicationData!$J:$J,AllPublicationData!$A:$A,'Publication Table'!$B27,AllPublicationData!$B:$B,'Publication Table'!H$7)))))))</f>
        <v>1115</v>
      </c>
      <c r="I27" s="90">
        <f>IF($C$5="Total Operations",
SUMIFS(AllPublicationData!$E:$E,AllPublicationData!$A:$A,'Publication Table'!$B27,AllPublicationData!$B:$B,'Publication Table'!$C$4,AllPublicationData!$D:$D,'Publication Table'!I$7),
IF('Publication Table'!$C$5="All Cancelled Operations",
SUMIFS(AllPublicationData!$F:$F,AllPublicationData!$A:$A,'Publication Table'!$B27,AllPublicationData!$B:$B,'Publication Table'!$C$4,AllPublicationData!$D:$D,'Publication Table'!I$7),
IF('Publication Table'!$C$5="Operations cancelled by patient",
SUMIFS(AllPublicationData!$G:$G,AllPublicationData!$A:$A,'Publication Table'!$B27,AllPublicationData!$B:$B,'Publication Table'!$C$4,AllPublicationData!$D:$D,'Publication Table'!I$7),
IF('Publication Table'!$C$5="Operations cancelled for clinical reasons",
SUMIFS(AllPublicationData!$H:$H,AllPublicationData!$A:$A,'Publication Table'!$B27,AllPublicationData!$B:$B,'Publication Table'!$C$4,AllPublicationData!$D:$D,'Publication Table'!I$7),
IF('Publication Table'!$C$5="Operations cancelled for non-clinical/capacity reasons",
SUMIFS(AllPublicationData!$I:$I,AllPublicationData!$A:$A,'Publication Table'!$B27,AllPublicationData!$B:$B,'Publication Table'!$C$4,AllPublicationData!$D:$D,'Publication Table'!I$7),
IF('Publication Table'!$C$5="Cancellations for other reasons",
SUMIFS(AllPublicationData!$J:$J,AllPublicationData!$A:$A,'Publication Table'!$B27,AllPublicationData!$B:$B,'Publication Table'!$C$4,AllPublicationData!$D:$D,'Publication Table'!I$7)))))))+
IF(AND($C$4="NHS Scotland",$C$5="Total Operations"),
SUMIFS(AllPublicationData!$E:$E,AllPublicationData!$A:$A,'Publication Table'!$B27,AllPublicationData!$B:$B,'Publication Table'!I$7),
IF(AND($C$4="NHS Scotland",$C$5="All Cancelled Operations"),
SUMIFS(AllPublicationData!$F:$F,AllPublicationData!$A:$A,'Publication Table'!$B27,AllPublicationData!$B:$B,'Publication Table'!I$7),
IF(AND($C$4="NHS Scotland",$C$5="Operations cancelled by patient"),
SUMIFS(AllPublicationData!$G:$G,AllPublicationData!$A:$A,'Publication Table'!$B27,AllPublicationData!$B:$B,'Publication Table'!I$7),
IF(AND($C$4="NHS Scotland",$C$5="Operations cancelled for clinical reasons"),
SUMIFS(AllPublicationData!$H:$H,AllPublicationData!$A:$A,'Publication Table'!$B27,AllPublicationData!$B:$B,'Publication Table'!I$7),
IF(AND($C$4="NHS Scotland",$C$5="Operations cancelled for non-clinical/capacity reasons"),
SUMIFS(AllPublicationData!$I:$I,AllPublicationData!$A:$A,'Publication Table'!$B27,AllPublicationData!$B:$B,'Publication Table'!I$7),
IF(AND($C$4="NHS Scotland",$C$5="Cancellations for other reasons"),
SUMIFS(AllPublicationData!$J:$J,AllPublicationData!$A:$A,'Publication Table'!$B27,AllPublicationData!$B:$B,'Publication Table'!I$7)))))))</f>
        <v>895</v>
      </c>
      <c r="J27" s="90">
        <f>IF($C$5="Total Operations",
SUMIFS(AllPublicationData!$E:$E,AllPublicationData!$A:$A,'Publication Table'!$B27,AllPublicationData!$B:$B,'Publication Table'!$C$4,AllPublicationData!$D:$D,'Publication Table'!J$7),
IF('Publication Table'!$C$5="All Cancelled Operations",
SUMIFS(AllPublicationData!$F:$F,AllPublicationData!$A:$A,'Publication Table'!$B27,AllPublicationData!$B:$B,'Publication Table'!$C$4,AllPublicationData!$D:$D,'Publication Table'!J$7),
IF('Publication Table'!$C$5="Operations cancelled by patient",
SUMIFS(AllPublicationData!$G:$G,AllPublicationData!$A:$A,'Publication Table'!$B27,AllPublicationData!$B:$B,'Publication Table'!$C$4,AllPublicationData!$D:$D,'Publication Table'!J$7),
IF('Publication Table'!$C$5="Operations cancelled for clinical reasons",
SUMIFS(AllPublicationData!$H:$H,AllPublicationData!$A:$A,'Publication Table'!$B27,AllPublicationData!$B:$B,'Publication Table'!$C$4,AllPublicationData!$D:$D,'Publication Table'!J$7),
IF('Publication Table'!$C$5="Operations cancelled for non-clinical/capacity reasons",
SUMIFS(AllPublicationData!$I:$I,AllPublicationData!$A:$A,'Publication Table'!$B27,AllPublicationData!$B:$B,'Publication Table'!$C$4,AllPublicationData!$D:$D,'Publication Table'!J$7),
IF('Publication Table'!$C$5="Cancellations for other reasons",
SUMIFS(AllPublicationData!$J:$J,AllPublicationData!$A:$A,'Publication Table'!$B27,AllPublicationData!$B:$B,'Publication Table'!$C$4,AllPublicationData!$D:$D,'Publication Table'!J$7)))))))+
IF(AND($C$4="NHS Scotland",$C$5="Total Operations"),
SUMIFS(AllPublicationData!$E:$E,AllPublicationData!$A:$A,'Publication Table'!$B27,AllPublicationData!$B:$B,'Publication Table'!J$7),
IF(AND($C$4="NHS Scotland",$C$5="All Cancelled Operations"),
SUMIFS(AllPublicationData!$F:$F,AllPublicationData!$A:$A,'Publication Table'!$B27,AllPublicationData!$B:$B,'Publication Table'!J$7),
IF(AND($C$4="NHS Scotland",$C$5="Operations cancelled by patient"),
SUMIFS(AllPublicationData!$G:$G,AllPublicationData!$A:$A,'Publication Table'!$B27,AllPublicationData!$B:$B,'Publication Table'!J$7),
IF(AND($C$4="NHS Scotland",$C$5="Operations cancelled for clinical reasons"),
SUMIFS(AllPublicationData!$H:$H,AllPublicationData!$A:$A,'Publication Table'!$B27,AllPublicationData!$B:$B,'Publication Table'!J$7),
IF(AND($C$4="NHS Scotland",$C$5="Operations cancelled for non-clinical/capacity reasons"),
SUMIFS(AllPublicationData!$I:$I,AllPublicationData!$A:$A,'Publication Table'!$B27,AllPublicationData!$B:$B,'Publication Table'!J$7),
IF(AND($C$4="NHS Scotland",$C$5="Cancellations for other reasons"),
SUMIFS(AllPublicationData!$J:$J,AllPublicationData!$A:$A,'Publication Table'!$B27,AllPublicationData!$B:$B,'Publication Table'!J$7)))))))</f>
        <v>2035</v>
      </c>
      <c r="K27" s="90">
        <f>IF($C$5="Total Operations",
SUMIFS(AllPublicationData!$E:$E,AllPublicationData!$A:$A,'Publication Table'!$B27,AllPublicationData!$B:$B,'Publication Table'!$C$4,AllPublicationData!$D:$D,'Publication Table'!K$7),
IF('Publication Table'!$C$5="All Cancelled Operations",
SUMIFS(AllPublicationData!$F:$F,AllPublicationData!$A:$A,'Publication Table'!$B27,AllPublicationData!$B:$B,'Publication Table'!$C$4,AllPublicationData!$D:$D,'Publication Table'!K$7),
IF('Publication Table'!$C$5="Operations cancelled by patient",
SUMIFS(AllPublicationData!$G:$G,AllPublicationData!$A:$A,'Publication Table'!$B27,AllPublicationData!$B:$B,'Publication Table'!$C$4,AllPublicationData!$D:$D,'Publication Table'!K$7),
IF('Publication Table'!$C$5="Operations cancelled for clinical reasons",
SUMIFS(AllPublicationData!$H:$H,AllPublicationData!$A:$A,'Publication Table'!$B27,AllPublicationData!$B:$B,'Publication Table'!$C$4,AllPublicationData!$D:$D,'Publication Table'!K$7),
IF('Publication Table'!$C$5="Operations cancelled for non-clinical/capacity reasons",
SUMIFS(AllPublicationData!$I:$I,AllPublicationData!$A:$A,'Publication Table'!$B27,AllPublicationData!$B:$B,'Publication Table'!$C$4,AllPublicationData!$D:$D,'Publication Table'!K$7),
IF('Publication Table'!$C$5="Cancellations for other reasons",
SUMIFS(AllPublicationData!$J:$J,AllPublicationData!$A:$A,'Publication Table'!$B27,AllPublicationData!$B:$B,'Publication Table'!$C$4,AllPublicationData!$D:$D,'Publication Table'!K$7)))))))+
IF(AND($C$4="NHS Scotland",$C$5="Total Operations"),
SUMIFS(AllPublicationData!$E:$E,AllPublicationData!$A:$A,'Publication Table'!$B27,AllPublicationData!$B:$B,'Publication Table'!K$7),
IF(AND($C$4="NHS Scotland",$C$5="All Cancelled Operations"),
SUMIFS(AllPublicationData!$F:$F,AllPublicationData!$A:$A,'Publication Table'!$B27,AllPublicationData!$B:$B,'Publication Table'!K$7),
IF(AND($C$4="NHS Scotland",$C$5="Operations cancelled by patient"),
SUMIFS(AllPublicationData!$G:$G,AllPublicationData!$A:$A,'Publication Table'!$B27,AllPublicationData!$B:$B,'Publication Table'!K$7),
IF(AND($C$4="NHS Scotland",$C$5="Operations cancelled for clinical reasons"),
SUMIFS(AllPublicationData!$H:$H,AllPublicationData!$A:$A,'Publication Table'!$B27,AllPublicationData!$B:$B,'Publication Table'!K$7),
IF(AND($C$4="NHS Scotland",$C$5="Operations cancelled for non-clinical/capacity reasons"),
SUMIFS(AllPublicationData!$I:$I,AllPublicationData!$A:$A,'Publication Table'!$B27,AllPublicationData!$B:$B,'Publication Table'!K$7),
IF(AND($C$4="NHS Scotland",$C$5="Cancellations for other reasons"),
SUMIFS(AllPublicationData!$J:$J,AllPublicationData!$A:$A,'Publication Table'!$B27,AllPublicationData!$B:$B,'Publication Table'!K$7)))))))</f>
        <v>5292</v>
      </c>
      <c r="L27" s="90">
        <f>IF($C$5="Total Operations",
SUMIFS(AllPublicationData!$E:$E,AllPublicationData!$A:$A,'Publication Table'!$B27,AllPublicationData!$B:$B,'Publication Table'!$C$4,AllPublicationData!$D:$D,'Publication Table'!L$7),
IF('Publication Table'!$C$5="All Cancelled Operations",
SUMIFS(AllPublicationData!$F:$F,AllPublicationData!$A:$A,'Publication Table'!$B27,AllPublicationData!$B:$B,'Publication Table'!$C$4,AllPublicationData!$D:$D,'Publication Table'!L$7),
IF('Publication Table'!$C$5="Operations cancelled by patient",
SUMIFS(AllPublicationData!$G:$G,AllPublicationData!$A:$A,'Publication Table'!$B27,AllPublicationData!$B:$B,'Publication Table'!$C$4,AllPublicationData!$D:$D,'Publication Table'!L$7),
IF('Publication Table'!$C$5="Operations cancelled for clinical reasons",
SUMIFS(AllPublicationData!$H:$H,AllPublicationData!$A:$A,'Publication Table'!$B27,AllPublicationData!$B:$B,'Publication Table'!$C$4,AllPublicationData!$D:$D,'Publication Table'!L$7),
IF('Publication Table'!$C$5="Operations cancelled for non-clinical/capacity reasons",
SUMIFS(AllPublicationData!$I:$I,AllPublicationData!$A:$A,'Publication Table'!$B27,AllPublicationData!$B:$B,'Publication Table'!$C$4,AllPublicationData!$D:$D,'Publication Table'!L$7),
IF('Publication Table'!$C$5="Cancellations for other reasons",
SUMIFS(AllPublicationData!$J:$J,AllPublicationData!$A:$A,'Publication Table'!$B27,AllPublicationData!$B:$B,'Publication Table'!$C$4,AllPublicationData!$D:$D,'Publication Table'!L$7)))))))+
IF(AND($C$4="NHS Scotland",$C$5="Total Operations"),
SUMIFS(AllPublicationData!$E:$E,AllPublicationData!$A:$A,'Publication Table'!$B27,AllPublicationData!$B:$B,'Publication Table'!L$7),
IF(AND($C$4="NHS Scotland",$C$5="All Cancelled Operations"),
SUMIFS(AllPublicationData!$F:$F,AllPublicationData!$A:$A,'Publication Table'!$B27,AllPublicationData!$B:$B,'Publication Table'!L$7),
IF(AND($C$4="NHS Scotland",$C$5="Operations cancelled by patient"),
SUMIFS(AllPublicationData!$G:$G,AllPublicationData!$A:$A,'Publication Table'!$B27,AllPublicationData!$B:$B,'Publication Table'!L$7),
IF(AND($C$4="NHS Scotland",$C$5="Operations cancelled for clinical reasons"),
SUMIFS(AllPublicationData!$H:$H,AllPublicationData!$A:$A,'Publication Table'!$B27,AllPublicationData!$B:$B,'Publication Table'!L$7),
IF(AND($C$4="NHS Scotland",$C$5="Operations cancelled for non-clinical/capacity reasons"),
SUMIFS(AllPublicationData!$I:$I,AllPublicationData!$A:$A,'Publication Table'!$B27,AllPublicationData!$B:$B,'Publication Table'!L$7),
IF(AND($C$4="NHS Scotland",$C$5="Cancellations for other reasons"),
SUMIFS(AllPublicationData!$J:$J,AllPublicationData!$A:$A,'Publication Table'!$B27,AllPublicationData!$B:$B,'Publication Table'!L$7)))))))</f>
        <v>915</v>
      </c>
      <c r="M27" s="90">
        <f>IF($C$5="Total Operations",
SUMIFS(AllPublicationData!$E:$E,AllPublicationData!$A:$A,'Publication Table'!$B27,AllPublicationData!$B:$B,'Publication Table'!$C$4,AllPublicationData!$D:$D,'Publication Table'!M$7),
IF('Publication Table'!$C$5="All Cancelled Operations",
SUMIFS(AllPublicationData!$F:$F,AllPublicationData!$A:$A,'Publication Table'!$B27,AllPublicationData!$B:$B,'Publication Table'!$C$4,AllPublicationData!$D:$D,'Publication Table'!M$7),
IF('Publication Table'!$C$5="Operations cancelled by patient",
SUMIFS(AllPublicationData!$G:$G,AllPublicationData!$A:$A,'Publication Table'!$B27,AllPublicationData!$B:$B,'Publication Table'!$C$4,AllPublicationData!$D:$D,'Publication Table'!M$7),
IF('Publication Table'!$C$5="Operations cancelled for clinical reasons",
SUMIFS(AllPublicationData!$G:$G,AllPublicationData!$A:$A,'Publication Table'!$B27,AllPublicationData!$B:$B,'Publication Table'!$C$4,AllPublicationData!$D:$D,'Publication Table'!M$7),
IF('Publication Table'!$C$5="Operations cancelled for non-clinical/capacity reasons",
SUMIFS(AllPublicationData!$G:$G,AllPublicationData!$A:$A,'Publication Table'!$B27,AllPublicationData!$B:$B,'Publication Table'!$C$4,AllPublicationData!$D:$D,'Publication Table'!M$7),
IF('Publication Table'!$C$5="Cancellations for other reasons",
SUMIFS(AllPublicationData!$G:$G,AllPublicationData!$A:$A,'Publication Table'!$B27,AllPublicationData!$B:$B,'Publication Table'!$C$4,AllPublicationData!$D:$D,'Publication Table'!M$7)))))))+
IF(AND($C$4="NHS Scotland",$C$5="Total Operations"),
SUMIFS(AllPublicationData!$E:$E,AllPublicationData!$A:$A,'Publication Table'!$B27,AllPublicationData!$B:$B,'Publication Table'!M$7),
IF(AND($C$4="NHS Scotland",$C$5="All Cancelled Operations"),
SUMIFS(AllPublicationData!$F:$F,AllPublicationData!$A:$A,'Publication Table'!$B27,AllPublicationData!$B:$B,'Publication Table'!M$7),
IF(AND($C$4="NHS Scotland",$C$5="Operations cancelled by patient"),
SUMIFS(AllPublicationData!$G:$G,AllPublicationData!$A:$A,'Publication Table'!$B27,AllPublicationData!$B:$B,'Publication Table'!M$7),
IF(AND($C$4="NHS Scotland",$C$5="Operations cancelled for clinical reasons"),
SUMIFS(AllPublicationData!$H:$H,AllPublicationData!$A:$A,'Publication Table'!$B27,AllPublicationData!$B:$B,'Publication Table'!M$7),
IF(AND($C$4="NHS Scotland",$C$5="Operations cancelled for non-clinical/capacity reasons"),
SUMIFS(AllPublicationData!$I:$I,AllPublicationData!$A:$A,'Publication Table'!$B27,AllPublicationData!$B:$B,'Publication Table'!M$7),
IF(AND($C$4="NHS Scotland",$C$5="Cancellations for other reasons"),
SUMIFS(AllPublicationData!$J:$J,AllPublicationData!$A:$A,'Publication Table'!$B27,AllPublicationData!$B:$B,'Publication Table'!M$7)))))))</f>
        <v>1560</v>
      </c>
      <c r="N27" s="90">
        <f>IF($C$5="Total Operations",
SUMIFS(AllPublicationData!$E:$E,AllPublicationData!$A:$A,'Publication Table'!$B27,AllPublicationData!$B:$B,'Publication Table'!$C$4,AllPublicationData!$D:$D,'Publication Table'!N$7),
IF('Publication Table'!$C$5="All Cancelled Operations",
SUMIFS(AllPublicationData!$F:$F,AllPublicationData!$A:$A,'Publication Table'!$B27,AllPublicationData!$B:$B,'Publication Table'!$C$4,AllPublicationData!$D:$D,'Publication Table'!N$7),
IF('Publication Table'!$C$5="Operations cancelled by patient",
SUMIFS(AllPublicationData!$G:$G,AllPublicationData!$A:$A,'Publication Table'!$B27,AllPublicationData!$B:$B,'Publication Table'!$C$4,AllPublicationData!$D:$D,'Publication Table'!N$7),
IF('Publication Table'!$C$5="Operations cancelled for clinical reasons",
SUMIFS(AllPublicationData!$G:$G,AllPublicationData!$A:$A,'Publication Table'!$B27,AllPublicationData!$B:$B,'Publication Table'!$C$4,AllPublicationData!$D:$D,'Publication Table'!N$7),
IF('Publication Table'!$C$5="Operations cancelled for non-clinical/capacity reasons",
SUMIFS(AllPublicationData!$G:$G,AllPublicationData!$A:$A,'Publication Table'!$B27,AllPublicationData!$B:$B,'Publication Table'!$C$4,AllPublicationData!$D:$D,'Publication Table'!N$7),
IF('Publication Table'!$C$5="Cancellations for other reasons",
SUMIFS(AllPublicationData!$G:$G,AllPublicationData!$A:$A,'Publication Table'!$B27,AllPublicationData!$B:$B,'Publication Table'!$C$4,AllPublicationData!$D:$D,'Publication Table'!N$7)))))))+
IF(AND($C$4="NHS Scotland",$C$5="Total Operations"),
SUMIFS(AllPublicationData!$E:$E,AllPublicationData!$A:$A,'Publication Table'!$B27,AllPublicationData!$B:$B,'Publication Table'!N$7),
IF(AND($C$4="NHS Scotland",$C$5="All Cancelled Operations"),
SUMIFS(AllPublicationData!$F:$F,AllPublicationData!$A:$A,'Publication Table'!$B27,AllPublicationData!$B:$B,'Publication Table'!N$7),
IF(AND($C$4="NHS Scotland",$C$5="Operations cancelled by patient"),
SUMIFS(AllPublicationData!$G:$G,AllPublicationData!$A:$A,'Publication Table'!$B27,AllPublicationData!$B:$B,'Publication Table'!N$7),
IF(AND($C$4="NHS Scotland",$C$5="Operations cancelled for clinical reasons"),
SUMIFS(AllPublicationData!$H:$H,AllPublicationData!$A:$A,'Publication Table'!$B27,AllPublicationData!$B:$B,'Publication Table'!N$7),
IF(AND($C$4="NHS Scotland",$C$5="Operations cancelled for non-clinical/capacity reasons"),
SUMIFS(AllPublicationData!$I:$I,AllPublicationData!$A:$A,'Publication Table'!$B27,AllPublicationData!$B:$B,'Publication Table'!N$7),
IF(AND($C$4="NHS Scotland",$C$5="Cancellations for other reasons"),
SUMIFS(AllPublicationData!$J:$J,AllPublicationData!$A:$A,'Publication Table'!$B27,AllPublicationData!$B:$B,'Publication Table'!N$7)))))))</f>
        <v>3435</v>
      </c>
      <c r="O27" s="90">
        <f>IF($C$5="Total Operations",
SUMIFS(AllPublicationData!$E:$E,AllPublicationData!$A:$A,'Publication Table'!$B27,AllPublicationData!$B:$B,'Publication Table'!$C$4,AllPublicationData!$D:$D,'Publication Table'!O$7),
IF('Publication Table'!$C$5="All Cancelled Operations",
SUMIFS(AllPublicationData!$F:$F,AllPublicationData!$A:$A,'Publication Table'!$B27,AllPublicationData!$B:$B,'Publication Table'!$C$4,AllPublicationData!$D:$D,'Publication Table'!O$7),
IF('Publication Table'!$C$5="Operations cancelled by patient",
SUMIFS(AllPublicationData!$G:$G,AllPublicationData!$A:$A,'Publication Table'!$B27,AllPublicationData!$B:$B,'Publication Table'!$C$4,AllPublicationData!$D:$D,'Publication Table'!O$7),
IF('Publication Table'!$C$5="Operations cancelled for clinical reasons",
SUMIFS(AllPublicationData!$G:$G,AllPublicationData!$A:$A,'Publication Table'!$B27,AllPublicationData!$B:$B,'Publication Table'!$C$4,AllPublicationData!$D:$D,'Publication Table'!O$7),
IF('Publication Table'!$C$5="Operations cancelled for non-clinical/capacity reasons",
SUMIFS(AllPublicationData!$G:$G,AllPublicationData!$A:$A,'Publication Table'!$B27,AllPublicationData!$B:$B,'Publication Table'!$C$4,AllPublicationData!$D:$D,'Publication Table'!O$7),
IF('Publication Table'!$C$5="Cancellations for other reasons",
SUMIFS(AllPublicationData!$G:$G,AllPublicationData!$A:$A,'Publication Table'!$B27,AllPublicationData!$B:$B,'Publication Table'!$C$4,AllPublicationData!$D:$D,'Publication Table'!O$7)))))))+
IF(AND($C$4="NHS Scotland",$C$5="Total Operations"),
SUMIFS(AllPublicationData!$E:$E,AllPublicationData!$A:$A,'Publication Table'!$B27,AllPublicationData!$B:$B,'Publication Table'!O$7),
IF(AND($C$4="NHS Scotland",$C$5="All Cancelled Operations"),
SUMIFS(AllPublicationData!$F:$F,AllPublicationData!$A:$A,'Publication Table'!$B27,AllPublicationData!$B:$B,'Publication Table'!O$7),
IF(AND($C$4="NHS Scotland",$C$5="Operations cancelled by patient"),
SUMIFS(AllPublicationData!$G:$G,AllPublicationData!$A:$A,'Publication Table'!$B27,AllPublicationData!$B:$B,'Publication Table'!O$7),
IF(AND($C$4="NHS Scotland",$C$5="Operations cancelled for clinical reasons"),
SUMIFS(AllPublicationData!$H:$H,AllPublicationData!$A:$A,'Publication Table'!$B27,AllPublicationData!$B:$B,'Publication Table'!O$7),
IF(AND($C$4="NHS Scotland",$C$5="Operations cancelled for non-clinical/capacity reasons"),
SUMIFS(AllPublicationData!$I:$I,AllPublicationData!$A:$A,'Publication Table'!$B27,AllPublicationData!$B:$B,'Publication Table'!O$7),
IF(AND($C$4="NHS Scotland",$C$5="Cancellations for other reasons"),
SUMIFS(AllPublicationData!$J:$J,AllPublicationData!$A:$A,'Publication Table'!$B27,AllPublicationData!$B:$B,'Publication Table'!O$7)))))))</f>
        <v>240</v>
      </c>
      <c r="P27" s="90">
        <f>IF($C$5="Total Operations",
SUMIFS(AllPublicationData!$E:$E,AllPublicationData!$A:$A,'Publication Table'!$B27,AllPublicationData!$B:$B,'Publication Table'!$C$4,AllPublicationData!$D:$D,'Publication Table'!P$7),
IF('Publication Table'!$C$5="All Cancelled Operations",
SUMIFS(AllPublicationData!$F:$F,AllPublicationData!$A:$A,'Publication Table'!$B27,AllPublicationData!$B:$B,'Publication Table'!$C$4,AllPublicationData!$D:$D,'Publication Table'!P$7),
IF('Publication Table'!$C$5="Operations cancelled by patient",
SUMIFS(AllPublicationData!$G:$G,AllPublicationData!$A:$A,'Publication Table'!$B27,AllPublicationData!$B:$B,'Publication Table'!$C$4,AllPublicationData!$D:$D,'Publication Table'!P$7),
IF('Publication Table'!$C$5="Operations cancelled for clinical reasons",
SUMIFS(AllPublicationData!$G:$G,AllPublicationData!$A:$A,'Publication Table'!$B27,AllPublicationData!$B:$B,'Publication Table'!$C$4,AllPublicationData!$D:$D,'Publication Table'!P$7),
IF('Publication Table'!$C$5="Operations cancelled for non-clinical/capacity reasons",
SUMIFS(AllPublicationData!$G:$G,AllPublicationData!$A:$A,'Publication Table'!$B27,AllPublicationData!$B:$B,'Publication Table'!$C$4,AllPublicationData!$D:$D,'Publication Table'!P$7),
IF('Publication Table'!$C$5="Cancellations for other reasons",
SUMIFS(AllPublicationData!$G:$G,AllPublicationData!$A:$A,'Publication Table'!$B27,AllPublicationData!$B:$B,'Publication Table'!$C$4,AllPublicationData!$D:$D,'Publication Table'!P$7)))))))+
IF(AND($C$4="NHS Scotland",$C$5="Total Operations"),
SUMIFS(AllPublicationData!$E:$E,AllPublicationData!$A:$A,'Publication Table'!$B27,AllPublicationData!$B:$B,'Publication Table'!P$7),
IF(AND($C$4="NHS Scotland",$C$5="All Cancelled Operations"),
SUMIFS(AllPublicationData!$F:$F,AllPublicationData!$A:$A,'Publication Table'!$B27,AllPublicationData!$B:$B,'Publication Table'!P$7),
IF(AND($C$4="NHS Scotland",$C$5="Operations cancelled by patient"),
SUMIFS(AllPublicationData!$G:$G,AllPublicationData!$A:$A,'Publication Table'!$B27,AllPublicationData!$B:$B,'Publication Table'!P$7),
IF(AND($C$4="NHS Scotland",$C$5="Operations cancelled for clinical reasons"),
SUMIFS(AllPublicationData!$H:$H,AllPublicationData!$A:$A,'Publication Table'!$B27,AllPublicationData!$B:$B,'Publication Table'!P$7),
IF(AND($C$4="NHS Scotland",$C$5="Operations cancelled for non-clinical/capacity reasons"),
SUMIFS(AllPublicationData!$I:$I,AllPublicationData!$A:$A,'Publication Table'!$B27,AllPublicationData!$B:$B,'Publication Table'!P$7),
IF(AND($C$4="NHS Scotland",$C$5="Cancellations for other reasons"),
SUMIFS(AllPublicationData!$J:$J,AllPublicationData!$A:$A,'Publication Table'!$B27,AllPublicationData!$B:$B,'Publication Table'!P$7)))))))</f>
        <v>208</v>
      </c>
      <c r="Q27" s="90">
        <f>IF($C$5="Total Operations",
SUMIFS(AllPublicationData!$E:$E,AllPublicationData!$A:$A,'Publication Table'!$B27,AllPublicationData!$B:$B,'Publication Table'!$C$4,AllPublicationData!$D:$D,'Publication Table'!Q$7),
IF('Publication Table'!$C$5="All Cancelled Operations",
SUMIFS(AllPublicationData!$F:$F,AllPublicationData!$A:$A,'Publication Table'!$B27,AllPublicationData!$B:$B,'Publication Table'!$C$4,AllPublicationData!$D:$D,'Publication Table'!Q$7),
IF('Publication Table'!$C$5="Operations cancelled by patient",
SUMIFS(AllPublicationData!$G:$G,AllPublicationData!$A:$A,'Publication Table'!$B27,AllPublicationData!$B:$B,'Publication Table'!$C$4,AllPublicationData!$D:$D,'Publication Table'!Q$7),
IF('Publication Table'!$C$5="Operations cancelled for clinical reasons",
SUMIFS(AllPublicationData!$G:$G,AllPublicationData!$A:$A,'Publication Table'!$B27,AllPublicationData!$B:$B,'Publication Table'!$C$4,AllPublicationData!$D:$D,'Publication Table'!Q$7),
IF('Publication Table'!$C$5="Operations cancelled for non-clinical/capacity reasons",
SUMIFS(AllPublicationData!$G:$G,AllPublicationData!$A:$A,'Publication Table'!$B27,AllPublicationData!$B:$B,'Publication Table'!$C$4,AllPublicationData!$D:$D,'Publication Table'!Q$7),
IF('Publication Table'!$C$5="Cancellations for other reasons",
SUMIFS(AllPublicationData!$G:$G,AllPublicationData!$A:$A,'Publication Table'!$B27,AllPublicationData!$B:$B,'Publication Table'!$C$4,AllPublicationData!$D:$D,'Publication Table'!Q$7)))))))+
IF(AND($C$4="NHS Scotland",$C$5="Total Operations"),
SUMIFS(AllPublicationData!$E:$E,AllPublicationData!$A:$A,'Publication Table'!$B27,AllPublicationData!$B:$B,'Publication Table'!Q$7),
IF(AND($C$4="NHS Scotland",$C$5="All Cancelled Operations"),
SUMIFS(AllPublicationData!$F:$F,AllPublicationData!$A:$A,'Publication Table'!$B27,AllPublicationData!$B:$B,'Publication Table'!Q$7),
IF(AND($C$4="NHS Scotland",$C$5="Operations cancelled by patient"),
SUMIFS(AllPublicationData!$G:$G,AllPublicationData!$A:$A,'Publication Table'!$B27,AllPublicationData!$B:$B,'Publication Table'!Q$7),
IF(AND($C$4="NHS Scotland",$C$5="Operations cancelled for clinical reasons"),
SUMIFS(AllPublicationData!$H:$H,AllPublicationData!$A:$A,'Publication Table'!$B27,AllPublicationData!$B:$B,'Publication Table'!Q$7),
IF(AND($C$4="NHS Scotland",$C$5="Operations cancelled for non-clinical/capacity reasons"),
SUMIFS(AllPublicationData!$I:$I,AllPublicationData!$A:$A,'Publication Table'!$B27,AllPublicationData!$B:$B,'Publication Table'!Q$7),
IF(AND($C$4="NHS Scotland",$C$5="Cancellations for other reasons"),
SUMIFS(AllPublicationData!$J:$J,AllPublicationData!$A:$A,'Publication Table'!$B27,AllPublicationData!$B:$B,'Publication Table'!Q$7)))))))</f>
        <v>1594</v>
      </c>
      <c r="R27" s="90">
        <f>IF($C$5="Total Operations",
SUMIFS(AllPublicationData!$E:$E,AllPublicationData!$A:$A,'Publication Table'!$B27,AllPublicationData!$B:$B,'Publication Table'!$C$4,AllPublicationData!$D:$D,'Publication Table'!R$7),
IF('Publication Table'!$C$5="All Cancelled Operations",
SUMIFS(AllPublicationData!$F:$F,AllPublicationData!$A:$A,'Publication Table'!$B27,AllPublicationData!$B:$B,'Publication Table'!$C$4,AllPublicationData!$D:$D,'Publication Table'!R$7),
IF('Publication Table'!$C$5="Operations cancelled by patient",
SUMIFS(AllPublicationData!$G:$G,AllPublicationData!$A:$A,'Publication Table'!$B27,AllPublicationData!$B:$B,'Publication Table'!$C$4,AllPublicationData!$D:$D,'Publication Table'!R$7),
IF('Publication Table'!$C$5="Operations cancelled for clinical reasons",
SUMIFS(AllPublicationData!$G:$G,AllPublicationData!$A:$A,'Publication Table'!$B27,AllPublicationData!$B:$B,'Publication Table'!$C$4,AllPublicationData!$D:$D,'Publication Table'!R$7),
IF('Publication Table'!$C$5="Operations cancelled for non-clinical/capacity reasons",
SUMIFS(AllPublicationData!$G:$G,AllPublicationData!$A:$A,'Publication Table'!$B27,AllPublicationData!$B:$B,'Publication Table'!$C$4,AllPublicationData!$D:$D,'Publication Table'!R$7),
IF('Publication Table'!$C$5="Cancellations for other reasons",
SUMIFS(AllPublicationData!$G:$G,AllPublicationData!$A:$A,'Publication Table'!$B27,AllPublicationData!$B:$B,'Publication Table'!$C$4,AllPublicationData!$D:$D,'Publication Table'!R$7)))))))+
IF(AND($C$4="NHS Scotland",$C$5="Total Operations"),
SUMIFS(AllPublicationData!$E:$E,AllPublicationData!$A:$A,'Publication Table'!$B27,AllPublicationData!$B:$B,'Publication Table'!R$7),
IF(AND($C$4="NHS Scotland",$C$5="All Cancelled Operations"),
SUMIFS(AllPublicationData!$F:$F,AllPublicationData!$A:$A,'Publication Table'!$B27,AllPublicationData!$B:$B,'Publication Table'!R$7),
IF(AND($C$4="NHS Scotland",$C$5="Operations cancelled by patient"),
SUMIFS(AllPublicationData!$G:$G,AllPublicationData!$A:$A,'Publication Table'!$B27,AllPublicationData!$B:$B,'Publication Table'!R$7),
IF(AND($C$4="NHS Scotland",$C$5="Operations cancelled for clinical reasons"),
SUMIFS(AllPublicationData!$H:$H,AllPublicationData!$A:$A,'Publication Table'!$B27,AllPublicationData!$B:$B,'Publication Table'!R$7),
IF(AND($C$4="NHS Scotland",$C$5="Operations cancelled for non-clinical/capacity reasons"),
SUMIFS(AllPublicationData!$I:$I,AllPublicationData!$A:$A,'Publication Table'!$B27,AllPublicationData!$B:$B,'Publication Table'!R$7),
IF(AND($C$4="NHS Scotland",$C$5="Cancellations for other reasons"),
SUMIFS(AllPublicationData!$J:$J,AllPublicationData!$A:$A,'Publication Table'!$B27,AllPublicationData!$B:$B,'Publication Table'!R$7)))))))</f>
        <v>127</v>
      </c>
    </row>
    <row r="28" spans="2:18" x14ac:dyDescent="0.35">
      <c r="B28" s="89">
        <v>44805</v>
      </c>
      <c r="C28" s="81">
        <f>IF($C$5="Total Operations",
SUMIFS(AllPublicationData!$E:$E,AllPublicationData!$A:$A,'Publication Table'!$B28,AllPublicationData!$B:$B,'Publication Table'!$C$4),
IF('Publication Table'!$C$5="All Cancelled Operations",
SUMIFS(AllPublicationData!$F:$F,AllPublicationData!$A:$A,'Publication Table'!$B28,AllPublicationData!$B:$B,'Publication Table'!$C$4),
IF('Publication Table'!$C$5="Operations cancelled by patient",
SUMIFS(AllPublicationData!$G:$G,AllPublicationData!$A:$A,'Publication Table'!$B28,AllPublicationData!$B:$B,'Publication Table'!$C$4),
IF('Publication Table'!$C$5="Operations cancelled for clinical reasons",
SUMIFS(AllPublicationData!$H:$H,AllPublicationData!$A:$A,'Publication Table'!$B28,AllPublicationData!$B:$B,'Publication Table'!$C$4),
IF('Publication Table'!$C$5="Operations cancelled for non-clinical/capacity reasons",
SUMIFS(AllPublicationData!$I:$I,AllPublicationData!$A:$A,'Publication Table'!$B28,AllPublicationData!$B:$B,'Publication Table'!$C$4),
IF('Publication Table'!$C$5="Cancellations for other reasons",
SUMIFS(AllPublicationData!$J:$J,AllPublicationData!$A:$A,'Publication Table'!$B28,AllPublicationData!$B:$B,'Publication Table'!$C$4)))))))+
IF(AND($C$4="NHS Scotland",$C$5="Total Operations"),
SUMIFS(AllPublicationData!$E:$E,AllPublicationData!$A:$A,'Publication Table'!$B28),
IF(AND($C$4="NHS Scotland",$C$5="All Cancelled Operations"),
SUMIFS(AllPublicationData!$F:$F,AllPublicationData!$A:$A,'Publication Table'!$B28),
IF(AND($C$4="NHS Scotland",$C$5="Operations cancelled by patient"),
SUMIFS(AllPublicationData!$G:$G,AllPublicationData!$A:$A,'Publication Table'!$B28),
IF(AND($C$4="NHS Scotland",$C$5="Operations cancelled for clinical reasons"),
SUMIFS(AllPublicationData!$H:$H,AllPublicationData!$A:$A,'Publication Table'!$B28),
IF(AND($C$4="NHS Scotland",$C$5="Operations cancelled for non-clinical/capacity reasons"),
SUMIFS(AllPublicationData!$I:$I,AllPublicationData!$A:$A,'Publication Table'!$B28),
IF(AND($C$4="NHS Scotland",$C$5="Cancellations for other reasons"),
SUMIFS(AllPublicationData!$J:$J,AllPublicationData!$A:$A,'Publication Table'!$B28)))))))</f>
        <v>22688</v>
      </c>
      <c r="D28" s="90">
        <f>IF($C$5="Total Operations",
SUMIFS(AllPublicationData!$E:$E,AllPublicationData!$A:$A,'Publication Table'!$B28,AllPublicationData!$B:$B,'Publication Table'!$C$4,AllPublicationData!$D:$D,'Publication Table'!D$7),
IF('Publication Table'!$C$5="All Cancelled Operations",
SUMIFS(AllPublicationData!$F:$F,AllPublicationData!$A:$A,'Publication Table'!$B28,AllPublicationData!$B:$B,'Publication Table'!$C$4,AllPublicationData!$D:$D,'Publication Table'!D$7),
IF('Publication Table'!$C$5="Operations cancelled by patient",
SUMIFS(AllPublicationData!$G:$G,AllPublicationData!$A:$A,'Publication Table'!$B28,AllPublicationData!$B:$B,'Publication Table'!$C$4,AllPublicationData!$D:$D,'Publication Table'!D$7),
IF('Publication Table'!$C$5="Operations cancelled for clinical reasons",
SUMIFS(AllPublicationData!$H:$H,AllPublicationData!$A:$A,'Publication Table'!$B28,AllPublicationData!$B:$B,'Publication Table'!$C$4,AllPublicationData!$D:$D,'Publication Table'!D$7),
IF('Publication Table'!$C$5="Operations cancelled for non-clinical/capacity reasons",
SUMIFS(AllPublicationData!$I:$I,AllPublicationData!$A:$A,'Publication Table'!$B28,AllPublicationData!$B:$B,'Publication Table'!$C$4,AllPublicationData!$D:$D,'Publication Table'!D$7),
IF('Publication Table'!$C$5="Cancellations for other reasons",
SUMIFS(AllPublicationData!$J:$J,AllPublicationData!$A:$A,'Publication Table'!$B28,AllPublicationData!$B:$B,'Publication Table'!$C$4,AllPublicationData!$D:$D,'Publication Table'!D$7)))))))+
IF(AND($C$4="NHS Scotland",$C$5="Total Operations"),
SUMIFS(AllPublicationData!$E:$E,AllPublicationData!$A:$A,'Publication Table'!$B28,AllPublicationData!$B:$B,'Publication Table'!D$7),
IF(AND($C$4="NHS Scotland",$C$5="All Cancelled Operations"),
SUMIFS(AllPublicationData!$F:$F,AllPublicationData!$A:$A,'Publication Table'!$B28,AllPublicationData!$B:$B,'Publication Table'!D$7),
IF(AND($C$4="NHS Scotland",$C$5="Operations cancelled by patient"),
SUMIFS(AllPublicationData!$G:$G,AllPublicationData!$A:$A,'Publication Table'!$B28,AllPublicationData!$B:$B,'Publication Table'!D$7),
IF(AND($C$4="NHS Scotland",$C$5="Operations cancelled for clinical reasons"),
SUMIFS(AllPublicationData!$H:$H,AllPublicationData!$A:$A,'Publication Table'!$B28,AllPublicationData!$B:$B,'Publication Table'!D$7),
IF(AND($C$4="NHS Scotland",$C$5="Operations cancelled for non-clinical/capacity reasons"),
SUMIFS(AllPublicationData!$I:$I,AllPublicationData!$A:$A,'Publication Table'!$B28,AllPublicationData!$B:$B,'Publication Table'!D$7),
IF(AND($C$4="NHS Scotland",$C$5="Cancellations for other reasons"),
SUMIFS(AllPublicationData!$J:$J,AllPublicationData!$A:$A,'Publication Table'!$B28,AllPublicationData!$B:$B,'Publication Table'!D$7)))))))</f>
        <v>2131</v>
      </c>
      <c r="E28" s="90">
        <f>IF($C$5="Total Operations",
SUMIFS(AllPublicationData!$E:$E,AllPublicationData!$A:$A,'Publication Table'!$B28,AllPublicationData!$B:$B,'Publication Table'!$C$4,AllPublicationData!$D:$D,'Publication Table'!E$7),
IF('Publication Table'!$C$5="All Cancelled Operations",
SUMIFS(AllPublicationData!$F:$F,AllPublicationData!$A:$A,'Publication Table'!$B28,AllPublicationData!$B:$B,'Publication Table'!$C$4,AllPublicationData!$D:$D,'Publication Table'!E$7),
IF('Publication Table'!$C$5="Operations cancelled by patient",
SUMIFS(AllPublicationData!$G:$G,AllPublicationData!$A:$A,'Publication Table'!$B28,AllPublicationData!$B:$B,'Publication Table'!$C$4,AllPublicationData!$D:$D,'Publication Table'!E$7),
IF('Publication Table'!$C$5="Operations cancelled for clinical reasons",
SUMIFS(AllPublicationData!$H:$H,AllPublicationData!$A:$A,'Publication Table'!$B28,AllPublicationData!$B:$B,'Publication Table'!$C$4,AllPublicationData!$D:$D,'Publication Table'!E$7),
IF('Publication Table'!$C$5="Operations cancelled for non-clinical/capacity reasons",
SUMIFS(AllPublicationData!$I:$I,AllPublicationData!$A:$A,'Publication Table'!$B28,AllPublicationData!$B:$B,'Publication Table'!$C$4,AllPublicationData!$D:$D,'Publication Table'!E$7),
IF('Publication Table'!$C$5="Cancellations for other reasons",
SUMIFS(AllPublicationData!$J:$J,AllPublicationData!$A:$A,'Publication Table'!$B28,AllPublicationData!$B:$B,'Publication Table'!$C$4,AllPublicationData!$D:$D,'Publication Table'!E$7)))))))+
IF(AND($C$4="NHS Scotland",$C$5="Total Operations"),
SUMIFS(AllPublicationData!$E:$E,AllPublicationData!$A:$A,'Publication Table'!$B28,AllPublicationData!$B:$B,'Publication Table'!E$7),
IF(AND($C$4="NHS Scotland",$C$5="All Cancelled Operations"),
SUMIFS(AllPublicationData!$F:$F,AllPublicationData!$A:$A,'Publication Table'!$B28,AllPublicationData!$B:$B,'Publication Table'!E$7),
IF(AND($C$4="NHS Scotland",$C$5="Operations cancelled by patient"),
SUMIFS(AllPublicationData!$G:$G,AllPublicationData!$A:$A,'Publication Table'!$B28,AllPublicationData!$B:$B,'Publication Table'!E$7),
IF(AND($C$4="NHS Scotland",$C$5="Operations cancelled for clinical reasons"),
SUMIFS(AllPublicationData!$H:$H,AllPublicationData!$A:$A,'Publication Table'!$B28,AllPublicationData!$B:$B,'Publication Table'!E$7),
IF(AND($C$4="NHS Scotland",$C$5="Operations cancelled for non-clinical/capacity reasons"),
SUMIFS(AllPublicationData!$I:$I,AllPublicationData!$A:$A,'Publication Table'!$B28,AllPublicationData!$B:$B,'Publication Table'!E$7),
IF(AND($C$4="NHS Scotland",$C$5="Cancellations for other reasons"),
SUMIFS(AllPublicationData!$J:$J,AllPublicationData!$A:$A,'Publication Table'!$B28,AllPublicationData!$B:$B,'Publication Table'!E$7)))))))</f>
        <v>1261</v>
      </c>
      <c r="F28" s="90">
        <f>IF($C$5="Total Operations",
SUMIFS(AllPublicationData!$E:$E,AllPublicationData!$A:$A,'Publication Table'!$B28,AllPublicationData!$B:$B,'Publication Table'!$C$4,AllPublicationData!$D:$D,'Publication Table'!F$7),
IF('Publication Table'!$C$5="All Cancelled Operations",
SUMIFS(AllPublicationData!$F:$F,AllPublicationData!$A:$A,'Publication Table'!$B28,AllPublicationData!$B:$B,'Publication Table'!$C$4,AllPublicationData!$D:$D,'Publication Table'!F$7),
IF('Publication Table'!$C$5="Operations cancelled by patient",
SUMIFS(AllPublicationData!$G:$G,AllPublicationData!$A:$A,'Publication Table'!$B28,AllPublicationData!$B:$B,'Publication Table'!$C$4,AllPublicationData!$D:$D,'Publication Table'!F$7),
IF('Publication Table'!$C$5="Operations cancelled for clinical reasons",
SUMIFS(AllPublicationData!$H:$H,AllPublicationData!$A:$A,'Publication Table'!$B28,AllPublicationData!$B:$B,'Publication Table'!$C$4,AllPublicationData!$D:$D,'Publication Table'!F$7),
IF('Publication Table'!$C$5="Operations cancelled for non-clinical/capacity reasons",
SUMIFS(AllPublicationData!$I:$I,AllPublicationData!$A:$A,'Publication Table'!$B28,AllPublicationData!$B:$B,'Publication Table'!$C$4,AllPublicationData!$D:$D,'Publication Table'!F$7),
IF('Publication Table'!$C$5="Cancellations for other reasons",
SUMIFS(AllPublicationData!$J:$J,AllPublicationData!$A:$A,'Publication Table'!$B28,AllPublicationData!$B:$B,'Publication Table'!$C$4,AllPublicationData!$D:$D,'Publication Table'!F$7)))))))+
IF(AND($C$4="NHS Scotland",$C$5="Total Operations"),
SUMIFS(AllPublicationData!$E:$E,AllPublicationData!$A:$A,'Publication Table'!$B28,AllPublicationData!$B:$B,'Publication Table'!F$7),
IF(AND($C$4="NHS Scotland",$C$5="All Cancelled Operations"),
SUMIFS(AllPublicationData!$F:$F,AllPublicationData!$A:$A,'Publication Table'!$B28,AllPublicationData!$B:$B,'Publication Table'!F$7),
IF(AND($C$4="NHS Scotland",$C$5="Operations cancelled by patient"),
SUMIFS(AllPublicationData!$G:$G,AllPublicationData!$A:$A,'Publication Table'!$B28,AllPublicationData!$B:$B,'Publication Table'!F$7),
IF(AND($C$4="NHS Scotland",$C$5="Operations cancelled for clinical reasons"),
SUMIFS(AllPublicationData!$H:$H,AllPublicationData!$A:$A,'Publication Table'!$B28,AllPublicationData!$B:$B,'Publication Table'!F$7),
IF(AND($C$4="NHS Scotland",$C$5="Operations cancelled for non-clinical/capacity reasons"),
SUMIFS(AllPublicationData!$I:$I,AllPublicationData!$A:$A,'Publication Table'!$B28,AllPublicationData!$B:$B,'Publication Table'!F$7),
IF(AND($C$4="NHS Scotland",$C$5="Cancellations for other reasons"),
SUMIFS(AllPublicationData!$J:$J,AllPublicationData!$A:$A,'Publication Table'!$B28,AllPublicationData!$B:$B,'Publication Table'!F$7)))))))</f>
        <v>231</v>
      </c>
      <c r="G28" s="90">
        <f>IF($C$5="Total Operations",
SUMIFS(AllPublicationData!$E:$E,AllPublicationData!$A:$A,'Publication Table'!$B28,AllPublicationData!$B:$B,'Publication Table'!$C$4,AllPublicationData!$D:$D,'Publication Table'!G$7),
IF('Publication Table'!$C$5="All Cancelled Operations",
SUMIFS(AllPublicationData!$F:$F,AllPublicationData!$A:$A,'Publication Table'!$B28,AllPublicationData!$B:$B,'Publication Table'!$C$4,AllPublicationData!$D:$D,'Publication Table'!G$7),
IF('Publication Table'!$C$5="Operations cancelled by patient",
SUMIFS(AllPublicationData!$G:$G,AllPublicationData!$A:$A,'Publication Table'!$B28,AllPublicationData!$B:$B,'Publication Table'!$C$4,AllPublicationData!$D:$D,'Publication Table'!G$7),
IF('Publication Table'!$C$5="Operations cancelled for clinical reasons",
SUMIFS(AllPublicationData!$H:$H,AllPublicationData!$A:$A,'Publication Table'!$B28,AllPublicationData!$B:$B,'Publication Table'!$C$4,AllPublicationData!$D:$D,'Publication Table'!G$7),
IF('Publication Table'!$C$5="Operations cancelled for non-clinical/capacity reasons",
SUMIFS(AllPublicationData!$I:$I,AllPublicationData!$A:$A,'Publication Table'!$B28,AllPublicationData!$B:$B,'Publication Table'!$C$4,AllPublicationData!$D:$D,'Publication Table'!G$7),
IF('Publication Table'!$C$5="Cancellations for other reasons",
SUMIFS(AllPublicationData!$J:$J,AllPublicationData!$A:$A,'Publication Table'!$B28,AllPublicationData!$B:$B,'Publication Table'!$C$4,AllPublicationData!$D:$D,'Publication Table'!G$7)))))))+
IF(AND($C$4="NHS Scotland",$C$5="Total Operations"),
SUMIFS(AllPublicationData!$E:$E,AllPublicationData!$A:$A,'Publication Table'!$B28,AllPublicationData!$B:$B,'Publication Table'!G$7),
IF(AND($C$4="NHS Scotland",$C$5="All Cancelled Operations"),
SUMIFS(AllPublicationData!$F:$F,AllPublicationData!$A:$A,'Publication Table'!$B28,AllPublicationData!$B:$B,'Publication Table'!G$7),
IF(AND($C$4="NHS Scotland",$C$5="Operations cancelled by patient"),
SUMIFS(AllPublicationData!$G:$G,AllPublicationData!$A:$A,'Publication Table'!$B28,AllPublicationData!$B:$B,'Publication Table'!G$7),
IF(AND($C$4="NHS Scotland",$C$5="Operations cancelled for clinical reasons"),
SUMIFS(AllPublicationData!$H:$H,AllPublicationData!$A:$A,'Publication Table'!$B28,AllPublicationData!$B:$B,'Publication Table'!G$7),
IF(AND($C$4="NHS Scotland",$C$5="Operations cancelled for non-clinical/capacity reasons"),
SUMIFS(AllPublicationData!$I:$I,AllPublicationData!$A:$A,'Publication Table'!$B28,AllPublicationData!$B:$B,'Publication Table'!G$7),
IF(AND($C$4="NHS Scotland",$C$5="Cancellations for other reasons"),
SUMIFS(AllPublicationData!$J:$J,AllPublicationData!$A:$A,'Publication Table'!$B28,AllPublicationData!$B:$B,'Publication Table'!G$7)))))))</f>
        <v>1228</v>
      </c>
      <c r="H28" s="90">
        <f>IF($C$5="Total Operations",
SUMIFS(AllPublicationData!$E:$E,AllPublicationData!$A:$A,'Publication Table'!$B28,AllPublicationData!$B:$B,'Publication Table'!$C$4,AllPublicationData!$D:$D,'Publication Table'!H$7),
IF('Publication Table'!$C$5="All Cancelled Operations",
SUMIFS(AllPublicationData!$F:$F,AllPublicationData!$A:$A,'Publication Table'!$B28,AllPublicationData!$B:$B,'Publication Table'!$C$4,AllPublicationData!$D:$D,'Publication Table'!H$7),
IF('Publication Table'!$C$5="Operations cancelled by patient",
SUMIFS(AllPublicationData!$G:$G,AllPublicationData!$A:$A,'Publication Table'!$B28,AllPublicationData!$B:$B,'Publication Table'!$C$4,AllPublicationData!$D:$D,'Publication Table'!H$7),
IF('Publication Table'!$C$5="Operations cancelled for clinical reasons",
SUMIFS(AllPublicationData!$H:$H,AllPublicationData!$A:$A,'Publication Table'!$B28,AllPublicationData!$B:$B,'Publication Table'!$C$4,AllPublicationData!$D:$D,'Publication Table'!H$7),
IF('Publication Table'!$C$5="Operations cancelled for non-clinical/capacity reasons",
SUMIFS(AllPublicationData!$I:$I,AllPublicationData!$A:$A,'Publication Table'!$B28,AllPublicationData!$B:$B,'Publication Table'!$C$4,AllPublicationData!$D:$D,'Publication Table'!H$7),
IF('Publication Table'!$C$5="Cancellations for other reasons",
SUMIFS(AllPublicationData!$J:$J,AllPublicationData!$A:$A,'Publication Table'!$B28,AllPublicationData!$B:$B,'Publication Table'!$C$4,AllPublicationData!$D:$D,'Publication Table'!H$7)))))))+
IF(AND($C$4="NHS Scotland",$C$5="Total Operations"),
SUMIFS(AllPublicationData!$E:$E,AllPublicationData!$A:$A,'Publication Table'!$B28,AllPublicationData!$B:$B,'Publication Table'!H$7),
IF(AND($C$4="NHS Scotland",$C$5="All Cancelled Operations"),
SUMIFS(AllPublicationData!$F:$F,AllPublicationData!$A:$A,'Publication Table'!$B28,AllPublicationData!$B:$B,'Publication Table'!H$7),
IF(AND($C$4="NHS Scotland",$C$5="Operations cancelled by patient"),
SUMIFS(AllPublicationData!$G:$G,AllPublicationData!$A:$A,'Publication Table'!$B28,AllPublicationData!$B:$B,'Publication Table'!H$7),
IF(AND($C$4="NHS Scotland",$C$5="Operations cancelled for clinical reasons"),
SUMIFS(AllPublicationData!$H:$H,AllPublicationData!$A:$A,'Publication Table'!$B28,AllPublicationData!$B:$B,'Publication Table'!H$7),
IF(AND($C$4="NHS Scotland",$C$5="Operations cancelled for non-clinical/capacity reasons"),
SUMIFS(AllPublicationData!$I:$I,AllPublicationData!$A:$A,'Publication Table'!$B28,AllPublicationData!$B:$B,'Publication Table'!H$7),
IF(AND($C$4="NHS Scotland",$C$5="Cancellations for other reasons"),
SUMIFS(AllPublicationData!$J:$J,AllPublicationData!$A:$A,'Publication Table'!$B28,AllPublicationData!$B:$B,'Publication Table'!H$7)))))))</f>
        <v>1243</v>
      </c>
      <c r="I28" s="90">
        <f>IF($C$5="Total Operations",
SUMIFS(AllPublicationData!$E:$E,AllPublicationData!$A:$A,'Publication Table'!$B28,AllPublicationData!$B:$B,'Publication Table'!$C$4,AllPublicationData!$D:$D,'Publication Table'!I$7),
IF('Publication Table'!$C$5="All Cancelled Operations",
SUMIFS(AllPublicationData!$F:$F,AllPublicationData!$A:$A,'Publication Table'!$B28,AllPublicationData!$B:$B,'Publication Table'!$C$4,AllPublicationData!$D:$D,'Publication Table'!I$7),
IF('Publication Table'!$C$5="Operations cancelled by patient",
SUMIFS(AllPublicationData!$G:$G,AllPublicationData!$A:$A,'Publication Table'!$B28,AllPublicationData!$B:$B,'Publication Table'!$C$4,AllPublicationData!$D:$D,'Publication Table'!I$7),
IF('Publication Table'!$C$5="Operations cancelled for clinical reasons",
SUMIFS(AllPublicationData!$H:$H,AllPublicationData!$A:$A,'Publication Table'!$B28,AllPublicationData!$B:$B,'Publication Table'!$C$4,AllPublicationData!$D:$D,'Publication Table'!I$7),
IF('Publication Table'!$C$5="Operations cancelled for non-clinical/capacity reasons",
SUMIFS(AllPublicationData!$I:$I,AllPublicationData!$A:$A,'Publication Table'!$B28,AllPublicationData!$B:$B,'Publication Table'!$C$4,AllPublicationData!$D:$D,'Publication Table'!I$7),
IF('Publication Table'!$C$5="Cancellations for other reasons",
SUMIFS(AllPublicationData!$J:$J,AllPublicationData!$A:$A,'Publication Table'!$B28,AllPublicationData!$B:$B,'Publication Table'!$C$4,AllPublicationData!$D:$D,'Publication Table'!I$7)))))))+
IF(AND($C$4="NHS Scotland",$C$5="Total Operations"),
SUMIFS(AllPublicationData!$E:$E,AllPublicationData!$A:$A,'Publication Table'!$B28,AllPublicationData!$B:$B,'Publication Table'!I$7),
IF(AND($C$4="NHS Scotland",$C$5="All Cancelled Operations"),
SUMIFS(AllPublicationData!$F:$F,AllPublicationData!$A:$A,'Publication Table'!$B28,AllPublicationData!$B:$B,'Publication Table'!I$7),
IF(AND($C$4="NHS Scotland",$C$5="Operations cancelled by patient"),
SUMIFS(AllPublicationData!$G:$G,AllPublicationData!$A:$A,'Publication Table'!$B28,AllPublicationData!$B:$B,'Publication Table'!I$7),
IF(AND($C$4="NHS Scotland",$C$5="Operations cancelled for clinical reasons"),
SUMIFS(AllPublicationData!$H:$H,AllPublicationData!$A:$A,'Publication Table'!$B28,AllPublicationData!$B:$B,'Publication Table'!I$7),
IF(AND($C$4="NHS Scotland",$C$5="Operations cancelled for non-clinical/capacity reasons"),
SUMIFS(AllPublicationData!$I:$I,AllPublicationData!$A:$A,'Publication Table'!$B28,AllPublicationData!$B:$B,'Publication Table'!I$7),
IF(AND($C$4="NHS Scotland",$C$5="Cancellations for other reasons"),
SUMIFS(AllPublicationData!$J:$J,AllPublicationData!$A:$A,'Publication Table'!$B28,AllPublicationData!$B:$B,'Publication Table'!I$7)))))))</f>
        <v>1034</v>
      </c>
      <c r="J28" s="90">
        <f>IF($C$5="Total Operations",
SUMIFS(AllPublicationData!$E:$E,AllPublicationData!$A:$A,'Publication Table'!$B28,AllPublicationData!$B:$B,'Publication Table'!$C$4,AllPublicationData!$D:$D,'Publication Table'!J$7),
IF('Publication Table'!$C$5="All Cancelled Operations",
SUMIFS(AllPublicationData!$F:$F,AllPublicationData!$A:$A,'Publication Table'!$B28,AllPublicationData!$B:$B,'Publication Table'!$C$4,AllPublicationData!$D:$D,'Publication Table'!J$7),
IF('Publication Table'!$C$5="Operations cancelled by patient",
SUMIFS(AllPublicationData!$G:$G,AllPublicationData!$A:$A,'Publication Table'!$B28,AllPublicationData!$B:$B,'Publication Table'!$C$4,AllPublicationData!$D:$D,'Publication Table'!J$7),
IF('Publication Table'!$C$5="Operations cancelled for clinical reasons",
SUMIFS(AllPublicationData!$H:$H,AllPublicationData!$A:$A,'Publication Table'!$B28,AllPublicationData!$B:$B,'Publication Table'!$C$4,AllPublicationData!$D:$D,'Publication Table'!J$7),
IF('Publication Table'!$C$5="Operations cancelled for non-clinical/capacity reasons",
SUMIFS(AllPublicationData!$I:$I,AllPublicationData!$A:$A,'Publication Table'!$B28,AllPublicationData!$B:$B,'Publication Table'!$C$4,AllPublicationData!$D:$D,'Publication Table'!J$7),
IF('Publication Table'!$C$5="Cancellations for other reasons",
SUMIFS(AllPublicationData!$J:$J,AllPublicationData!$A:$A,'Publication Table'!$B28,AllPublicationData!$B:$B,'Publication Table'!$C$4,AllPublicationData!$D:$D,'Publication Table'!J$7)))))))+
IF(AND($C$4="NHS Scotland",$C$5="Total Operations"),
SUMIFS(AllPublicationData!$E:$E,AllPublicationData!$A:$A,'Publication Table'!$B28,AllPublicationData!$B:$B,'Publication Table'!J$7),
IF(AND($C$4="NHS Scotland",$C$5="All Cancelled Operations"),
SUMIFS(AllPublicationData!$F:$F,AllPublicationData!$A:$A,'Publication Table'!$B28,AllPublicationData!$B:$B,'Publication Table'!J$7),
IF(AND($C$4="NHS Scotland",$C$5="Operations cancelled by patient"),
SUMIFS(AllPublicationData!$G:$G,AllPublicationData!$A:$A,'Publication Table'!$B28,AllPublicationData!$B:$B,'Publication Table'!J$7),
IF(AND($C$4="NHS Scotland",$C$5="Operations cancelled for clinical reasons"),
SUMIFS(AllPublicationData!$H:$H,AllPublicationData!$A:$A,'Publication Table'!$B28,AllPublicationData!$B:$B,'Publication Table'!J$7),
IF(AND($C$4="NHS Scotland",$C$5="Operations cancelled for non-clinical/capacity reasons"),
SUMIFS(AllPublicationData!$I:$I,AllPublicationData!$A:$A,'Publication Table'!$B28,AllPublicationData!$B:$B,'Publication Table'!J$7),
IF(AND($C$4="NHS Scotland",$C$5="Cancellations for other reasons"),
SUMIFS(AllPublicationData!$J:$J,AllPublicationData!$A:$A,'Publication Table'!$B28,AllPublicationData!$B:$B,'Publication Table'!J$7)))))))</f>
        <v>1815</v>
      </c>
      <c r="K28" s="90">
        <f>IF($C$5="Total Operations",
SUMIFS(AllPublicationData!$E:$E,AllPublicationData!$A:$A,'Publication Table'!$B28,AllPublicationData!$B:$B,'Publication Table'!$C$4,AllPublicationData!$D:$D,'Publication Table'!K$7),
IF('Publication Table'!$C$5="All Cancelled Operations",
SUMIFS(AllPublicationData!$F:$F,AllPublicationData!$A:$A,'Publication Table'!$B28,AllPublicationData!$B:$B,'Publication Table'!$C$4,AllPublicationData!$D:$D,'Publication Table'!K$7),
IF('Publication Table'!$C$5="Operations cancelled by patient",
SUMIFS(AllPublicationData!$G:$G,AllPublicationData!$A:$A,'Publication Table'!$B28,AllPublicationData!$B:$B,'Publication Table'!$C$4,AllPublicationData!$D:$D,'Publication Table'!K$7),
IF('Publication Table'!$C$5="Operations cancelled for clinical reasons",
SUMIFS(AllPublicationData!$H:$H,AllPublicationData!$A:$A,'Publication Table'!$B28,AllPublicationData!$B:$B,'Publication Table'!$C$4,AllPublicationData!$D:$D,'Publication Table'!K$7),
IF('Publication Table'!$C$5="Operations cancelled for non-clinical/capacity reasons",
SUMIFS(AllPublicationData!$I:$I,AllPublicationData!$A:$A,'Publication Table'!$B28,AllPublicationData!$B:$B,'Publication Table'!$C$4,AllPublicationData!$D:$D,'Publication Table'!K$7),
IF('Publication Table'!$C$5="Cancellations for other reasons",
SUMIFS(AllPublicationData!$J:$J,AllPublicationData!$A:$A,'Publication Table'!$B28,AllPublicationData!$B:$B,'Publication Table'!$C$4,AllPublicationData!$D:$D,'Publication Table'!K$7)))))))+
IF(AND($C$4="NHS Scotland",$C$5="Total Operations"),
SUMIFS(AllPublicationData!$E:$E,AllPublicationData!$A:$A,'Publication Table'!$B28,AllPublicationData!$B:$B,'Publication Table'!K$7),
IF(AND($C$4="NHS Scotland",$C$5="All Cancelled Operations"),
SUMIFS(AllPublicationData!$F:$F,AllPublicationData!$A:$A,'Publication Table'!$B28,AllPublicationData!$B:$B,'Publication Table'!K$7),
IF(AND($C$4="NHS Scotland",$C$5="Operations cancelled by patient"),
SUMIFS(AllPublicationData!$G:$G,AllPublicationData!$A:$A,'Publication Table'!$B28,AllPublicationData!$B:$B,'Publication Table'!K$7),
IF(AND($C$4="NHS Scotland",$C$5="Operations cancelled for clinical reasons"),
SUMIFS(AllPublicationData!$H:$H,AllPublicationData!$A:$A,'Publication Table'!$B28,AllPublicationData!$B:$B,'Publication Table'!K$7),
IF(AND($C$4="NHS Scotland",$C$5="Operations cancelled for non-clinical/capacity reasons"),
SUMIFS(AllPublicationData!$I:$I,AllPublicationData!$A:$A,'Publication Table'!$B28,AllPublicationData!$B:$B,'Publication Table'!K$7),
IF(AND($C$4="NHS Scotland",$C$5="Cancellations for other reasons"),
SUMIFS(AllPublicationData!$J:$J,AllPublicationData!$A:$A,'Publication Table'!$B28,AllPublicationData!$B:$B,'Publication Table'!K$7)))))))</f>
        <v>5232</v>
      </c>
      <c r="L28" s="90">
        <f>IF($C$5="Total Operations",
SUMIFS(AllPublicationData!$E:$E,AllPublicationData!$A:$A,'Publication Table'!$B28,AllPublicationData!$B:$B,'Publication Table'!$C$4,AllPublicationData!$D:$D,'Publication Table'!L$7),
IF('Publication Table'!$C$5="All Cancelled Operations",
SUMIFS(AllPublicationData!$F:$F,AllPublicationData!$A:$A,'Publication Table'!$B28,AllPublicationData!$B:$B,'Publication Table'!$C$4,AllPublicationData!$D:$D,'Publication Table'!L$7),
IF('Publication Table'!$C$5="Operations cancelled by patient",
SUMIFS(AllPublicationData!$G:$G,AllPublicationData!$A:$A,'Publication Table'!$B28,AllPublicationData!$B:$B,'Publication Table'!$C$4,AllPublicationData!$D:$D,'Publication Table'!L$7),
IF('Publication Table'!$C$5="Operations cancelled for clinical reasons",
SUMIFS(AllPublicationData!$H:$H,AllPublicationData!$A:$A,'Publication Table'!$B28,AllPublicationData!$B:$B,'Publication Table'!$C$4,AllPublicationData!$D:$D,'Publication Table'!L$7),
IF('Publication Table'!$C$5="Operations cancelled for non-clinical/capacity reasons",
SUMIFS(AllPublicationData!$I:$I,AllPublicationData!$A:$A,'Publication Table'!$B28,AllPublicationData!$B:$B,'Publication Table'!$C$4,AllPublicationData!$D:$D,'Publication Table'!L$7),
IF('Publication Table'!$C$5="Cancellations for other reasons",
SUMIFS(AllPublicationData!$J:$J,AllPublicationData!$A:$A,'Publication Table'!$B28,AllPublicationData!$B:$B,'Publication Table'!$C$4,AllPublicationData!$D:$D,'Publication Table'!L$7)))))))+
IF(AND($C$4="NHS Scotland",$C$5="Total Operations"),
SUMIFS(AllPublicationData!$E:$E,AllPublicationData!$A:$A,'Publication Table'!$B28,AllPublicationData!$B:$B,'Publication Table'!L$7),
IF(AND($C$4="NHS Scotland",$C$5="All Cancelled Operations"),
SUMIFS(AllPublicationData!$F:$F,AllPublicationData!$A:$A,'Publication Table'!$B28,AllPublicationData!$B:$B,'Publication Table'!L$7),
IF(AND($C$4="NHS Scotland",$C$5="Operations cancelled by patient"),
SUMIFS(AllPublicationData!$G:$G,AllPublicationData!$A:$A,'Publication Table'!$B28,AllPublicationData!$B:$B,'Publication Table'!L$7),
IF(AND($C$4="NHS Scotland",$C$5="Operations cancelled for clinical reasons"),
SUMIFS(AllPublicationData!$H:$H,AllPublicationData!$A:$A,'Publication Table'!$B28,AllPublicationData!$B:$B,'Publication Table'!L$7),
IF(AND($C$4="NHS Scotland",$C$5="Operations cancelled for non-clinical/capacity reasons"),
SUMIFS(AllPublicationData!$I:$I,AllPublicationData!$A:$A,'Publication Table'!$B28,AllPublicationData!$B:$B,'Publication Table'!L$7),
IF(AND($C$4="NHS Scotland",$C$5="Cancellations for other reasons"),
SUMIFS(AllPublicationData!$J:$J,AllPublicationData!$A:$A,'Publication Table'!$B28,AllPublicationData!$B:$B,'Publication Table'!L$7)))))))</f>
        <v>940</v>
      </c>
      <c r="M28" s="90">
        <f>IF($C$5="Total Operations",
SUMIFS(AllPublicationData!$E:$E,AllPublicationData!$A:$A,'Publication Table'!$B28,AllPublicationData!$B:$B,'Publication Table'!$C$4,AllPublicationData!$D:$D,'Publication Table'!M$7),
IF('Publication Table'!$C$5="All Cancelled Operations",
SUMIFS(AllPublicationData!$F:$F,AllPublicationData!$A:$A,'Publication Table'!$B28,AllPublicationData!$B:$B,'Publication Table'!$C$4,AllPublicationData!$D:$D,'Publication Table'!M$7),
IF('Publication Table'!$C$5="Operations cancelled by patient",
SUMIFS(AllPublicationData!$G:$G,AllPublicationData!$A:$A,'Publication Table'!$B28,AllPublicationData!$B:$B,'Publication Table'!$C$4,AllPublicationData!$D:$D,'Publication Table'!M$7),
IF('Publication Table'!$C$5="Operations cancelled for clinical reasons",
SUMIFS(AllPublicationData!$G:$G,AllPublicationData!$A:$A,'Publication Table'!$B28,AllPublicationData!$B:$B,'Publication Table'!$C$4,AllPublicationData!$D:$D,'Publication Table'!M$7),
IF('Publication Table'!$C$5="Operations cancelled for non-clinical/capacity reasons",
SUMIFS(AllPublicationData!$G:$G,AllPublicationData!$A:$A,'Publication Table'!$B28,AllPublicationData!$B:$B,'Publication Table'!$C$4,AllPublicationData!$D:$D,'Publication Table'!M$7),
IF('Publication Table'!$C$5="Cancellations for other reasons",
SUMIFS(AllPublicationData!$G:$G,AllPublicationData!$A:$A,'Publication Table'!$B28,AllPublicationData!$B:$B,'Publication Table'!$C$4,AllPublicationData!$D:$D,'Publication Table'!M$7)))))))+
IF(AND($C$4="NHS Scotland",$C$5="Total Operations"),
SUMIFS(AllPublicationData!$E:$E,AllPublicationData!$A:$A,'Publication Table'!$B28,AllPublicationData!$B:$B,'Publication Table'!M$7),
IF(AND($C$4="NHS Scotland",$C$5="All Cancelled Operations"),
SUMIFS(AllPublicationData!$F:$F,AllPublicationData!$A:$A,'Publication Table'!$B28,AllPublicationData!$B:$B,'Publication Table'!M$7),
IF(AND($C$4="NHS Scotland",$C$5="Operations cancelled by patient"),
SUMIFS(AllPublicationData!$G:$G,AllPublicationData!$A:$A,'Publication Table'!$B28,AllPublicationData!$B:$B,'Publication Table'!M$7),
IF(AND($C$4="NHS Scotland",$C$5="Operations cancelled for clinical reasons"),
SUMIFS(AllPublicationData!$H:$H,AllPublicationData!$A:$A,'Publication Table'!$B28,AllPublicationData!$B:$B,'Publication Table'!M$7),
IF(AND($C$4="NHS Scotland",$C$5="Operations cancelled for non-clinical/capacity reasons"),
SUMIFS(AllPublicationData!$I:$I,AllPublicationData!$A:$A,'Publication Table'!$B28,AllPublicationData!$B:$B,'Publication Table'!M$7),
IF(AND($C$4="NHS Scotland",$C$5="Cancellations for other reasons"),
SUMIFS(AllPublicationData!$J:$J,AllPublicationData!$A:$A,'Publication Table'!$B28,AllPublicationData!$B:$B,'Publication Table'!M$7)))))))</f>
        <v>1578</v>
      </c>
      <c r="N28" s="90">
        <f>IF($C$5="Total Operations",
SUMIFS(AllPublicationData!$E:$E,AllPublicationData!$A:$A,'Publication Table'!$B28,AllPublicationData!$B:$B,'Publication Table'!$C$4,AllPublicationData!$D:$D,'Publication Table'!N$7),
IF('Publication Table'!$C$5="All Cancelled Operations",
SUMIFS(AllPublicationData!$F:$F,AllPublicationData!$A:$A,'Publication Table'!$B28,AllPublicationData!$B:$B,'Publication Table'!$C$4,AllPublicationData!$D:$D,'Publication Table'!N$7),
IF('Publication Table'!$C$5="Operations cancelled by patient",
SUMIFS(AllPublicationData!$G:$G,AllPublicationData!$A:$A,'Publication Table'!$B28,AllPublicationData!$B:$B,'Publication Table'!$C$4,AllPublicationData!$D:$D,'Publication Table'!N$7),
IF('Publication Table'!$C$5="Operations cancelled for clinical reasons",
SUMIFS(AllPublicationData!$G:$G,AllPublicationData!$A:$A,'Publication Table'!$B28,AllPublicationData!$B:$B,'Publication Table'!$C$4,AllPublicationData!$D:$D,'Publication Table'!N$7),
IF('Publication Table'!$C$5="Operations cancelled for non-clinical/capacity reasons",
SUMIFS(AllPublicationData!$G:$G,AllPublicationData!$A:$A,'Publication Table'!$B28,AllPublicationData!$B:$B,'Publication Table'!$C$4,AllPublicationData!$D:$D,'Publication Table'!N$7),
IF('Publication Table'!$C$5="Cancellations for other reasons",
SUMIFS(AllPublicationData!$G:$G,AllPublicationData!$A:$A,'Publication Table'!$B28,AllPublicationData!$B:$B,'Publication Table'!$C$4,AllPublicationData!$D:$D,'Publication Table'!N$7)))))))+
IF(AND($C$4="NHS Scotland",$C$5="Total Operations"),
SUMIFS(AllPublicationData!$E:$E,AllPublicationData!$A:$A,'Publication Table'!$B28,AllPublicationData!$B:$B,'Publication Table'!N$7),
IF(AND($C$4="NHS Scotland",$C$5="All Cancelled Operations"),
SUMIFS(AllPublicationData!$F:$F,AllPublicationData!$A:$A,'Publication Table'!$B28,AllPublicationData!$B:$B,'Publication Table'!N$7),
IF(AND($C$4="NHS Scotland",$C$5="Operations cancelled by patient"),
SUMIFS(AllPublicationData!$G:$G,AllPublicationData!$A:$A,'Publication Table'!$B28,AllPublicationData!$B:$B,'Publication Table'!N$7),
IF(AND($C$4="NHS Scotland",$C$5="Operations cancelled for clinical reasons"),
SUMIFS(AllPublicationData!$H:$H,AllPublicationData!$A:$A,'Publication Table'!$B28,AllPublicationData!$B:$B,'Publication Table'!N$7),
IF(AND($C$4="NHS Scotland",$C$5="Operations cancelled for non-clinical/capacity reasons"),
SUMIFS(AllPublicationData!$I:$I,AllPublicationData!$A:$A,'Publication Table'!$B28,AllPublicationData!$B:$B,'Publication Table'!N$7),
IF(AND($C$4="NHS Scotland",$C$5="Cancellations for other reasons"),
SUMIFS(AllPublicationData!$J:$J,AllPublicationData!$A:$A,'Publication Table'!$B28,AllPublicationData!$B:$B,'Publication Table'!N$7)))))))</f>
        <v>3460</v>
      </c>
      <c r="O28" s="90">
        <f>IF($C$5="Total Operations",
SUMIFS(AllPublicationData!$E:$E,AllPublicationData!$A:$A,'Publication Table'!$B28,AllPublicationData!$B:$B,'Publication Table'!$C$4,AllPublicationData!$D:$D,'Publication Table'!O$7),
IF('Publication Table'!$C$5="All Cancelled Operations",
SUMIFS(AllPublicationData!$F:$F,AllPublicationData!$A:$A,'Publication Table'!$B28,AllPublicationData!$B:$B,'Publication Table'!$C$4,AllPublicationData!$D:$D,'Publication Table'!O$7),
IF('Publication Table'!$C$5="Operations cancelled by patient",
SUMIFS(AllPublicationData!$G:$G,AllPublicationData!$A:$A,'Publication Table'!$B28,AllPublicationData!$B:$B,'Publication Table'!$C$4,AllPublicationData!$D:$D,'Publication Table'!O$7),
IF('Publication Table'!$C$5="Operations cancelled for clinical reasons",
SUMIFS(AllPublicationData!$G:$G,AllPublicationData!$A:$A,'Publication Table'!$B28,AllPublicationData!$B:$B,'Publication Table'!$C$4,AllPublicationData!$D:$D,'Publication Table'!O$7),
IF('Publication Table'!$C$5="Operations cancelled for non-clinical/capacity reasons",
SUMIFS(AllPublicationData!$G:$G,AllPublicationData!$A:$A,'Publication Table'!$B28,AllPublicationData!$B:$B,'Publication Table'!$C$4,AllPublicationData!$D:$D,'Publication Table'!O$7),
IF('Publication Table'!$C$5="Cancellations for other reasons",
SUMIFS(AllPublicationData!$G:$G,AllPublicationData!$A:$A,'Publication Table'!$B28,AllPublicationData!$B:$B,'Publication Table'!$C$4,AllPublicationData!$D:$D,'Publication Table'!O$7)))))))+
IF(AND($C$4="NHS Scotland",$C$5="Total Operations"),
SUMIFS(AllPublicationData!$E:$E,AllPublicationData!$A:$A,'Publication Table'!$B28,AllPublicationData!$B:$B,'Publication Table'!O$7),
IF(AND($C$4="NHS Scotland",$C$5="All Cancelled Operations"),
SUMIFS(AllPublicationData!$F:$F,AllPublicationData!$A:$A,'Publication Table'!$B28,AllPublicationData!$B:$B,'Publication Table'!O$7),
IF(AND($C$4="NHS Scotland",$C$5="Operations cancelled by patient"),
SUMIFS(AllPublicationData!$G:$G,AllPublicationData!$A:$A,'Publication Table'!$B28,AllPublicationData!$B:$B,'Publication Table'!O$7),
IF(AND($C$4="NHS Scotland",$C$5="Operations cancelled for clinical reasons"),
SUMIFS(AllPublicationData!$H:$H,AllPublicationData!$A:$A,'Publication Table'!$B28,AllPublicationData!$B:$B,'Publication Table'!O$7),
IF(AND($C$4="NHS Scotland",$C$5="Operations cancelled for non-clinical/capacity reasons"),
SUMIFS(AllPublicationData!$I:$I,AllPublicationData!$A:$A,'Publication Table'!$B28,AllPublicationData!$B:$B,'Publication Table'!O$7),
IF(AND($C$4="NHS Scotland",$C$5="Cancellations for other reasons"),
SUMIFS(AllPublicationData!$J:$J,AllPublicationData!$A:$A,'Publication Table'!$B28,AllPublicationData!$B:$B,'Publication Table'!O$7)))))))</f>
        <v>264</v>
      </c>
      <c r="P28" s="90">
        <f>IF($C$5="Total Operations",
SUMIFS(AllPublicationData!$E:$E,AllPublicationData!$A:$A,'Publication Table'!$B28,AllPublicationData!$B:$B,'Publication Table'!$C$4,AllPublicationData!$D:$D,'Publication Table'!P$7),
IF('Publication Table'!$C$5="All Cancelled Operations",
SUMIFS(AllPublicationData!$F:$F,AllPublicationData!$A:$A,'Publication Table'!$B28,AllPublicationData!$B:$B,'Publication Table'!$C$4,AllPublicationData!$D:$D,'Publication Table'!P$7),
IF('Publication Table'!$C$5="Operations cancelled by patient",
SUMIFS(AllPublicationData!$G:$G,AllPublicationData!$A:$A,'Publication Table'!$B28,AllPublicationData!$B:$B,'Publication Table'!$C$4,AllPublicationData!$D:$D,'Publication Table'!P$7),
IF('Publication Table'!$C$5="Operations cancelled for clinical reasons",
SUMIFS(AllPublicationData!$G:$G,AllPublicationData!$A:$A,'Publication Table'!$B28,AllPublicationData!$B:$B,'Publication Table'!$C$4,AllPublicationData!$D:$D,'Publication Table'!P$7),
IF('Publication Table'!$C$5="Operations cancelled for non-clinical/capacity reasons",
SUMIFS(AllPublicationData!$G:$G,AllPublicationData!$A:$A,'Publication Table'!$B28,AllPublicationData!$B:$B,'Publication Table'!$C$4,AllPublicationData!$D:$D,'Publication Table'!P$7),
IF('Publication Table'!$C$5="Cancellations for other reasons",
SUMIFS(AllPublicationData!$G:$G,AllPublicationData!$A:$A,'Publication Table'!$B28,AllPublicationData!$B:$B,'Publication Table'!$C$4,AllPublicationData!$D:$D,'Publication Table'!P$7)))))))+
IF(AND($C$4="NHS Scotland",$C$5="Total Operations"),
SUMIFS(AllPublicationData!$E:$E,AllPublicationData!$A:$A,'Publication Table'!$B28,AllPublicationData!$B:$B,'Publication Table'!P$7),
IF(AND($C$4="NHS Scotland",$C$5="All Cancelled Operations"),
SUMIFS(AllPublicationData!$F:$F,AllPublicationData!$A:$A,'Publication Table'!$B28,AllPublicationData!$B:$B,'Publication Table'!P$7),
IF(AND($C$4="NHS Scotland",$C$5="Operations cancelled by patient"),
SUMIFS(AllPublicationData!$G:$G,AllPublicationData!$A:$A,'Publication Table'!$B28,AllPublicationData!$B:$B,'Publication Table'!P$7),
IF(AND($C$4="NHS Scotland",$C$5="Operations cancelled for clinical reasons"),
SUMIFS(AllPublicationData!$H:$H,AllPublicationData!$A:$A,'Publication Table'!$B28,AllPublicationData!$B:$B,'Publication Table'!P$7),
IF(AND($C$4="NHS Scotland",$C$5="Operations cancelled for non-clinical/capacity reasons"),
SUMIFS(AllPublicationData!$I:$I,AllPublicationData!$A:$A,'Publication Table'!$B28,AllPublicationData!$B:$B,'Publication Table'!P$7),
IF(AND($C$4="NHS Scotland",$C$5="Cancellations for other reasons"),
SUMIFS(AllPublicationData!$J:$J,AllPublicationData!$A:$A,'Publication Table'!$B28,AllPublicationData!$B:$B,'Publication Table'!P$7)))))))</f>
        <v>227</v>
      </c>
      <c r="Q28" s="90">
        <f>IF($C$5="Total Operations",
SUMIFS(AllPublicationData!$E:$E,AllPublicationData!$A:$A,'Publication Table'!$B28,AllPublicationData!$B:$B,'Publication Table'!$C$4,AllPublicationData!$D:$D,'Publication Table'!Q$7),
IF('Publication Table'!$C$5="All Cancelled Operations",
SUMIFS(AllPublicationData!$F:$F,AllPublicationData!$A:$A,'Publication Table'!$B28,AllPublicationData!$B:$B,'Publication Table'!$C$4,AllPublicationData!$D:$D,'Publication Table'!Q$7),
IF('Publication Table'!$C$5="Operations cancelled by patient",
SUMIFS(AllPublicationData!$G:$G,AllPublicationData!$A:$A,'Publication Table'!$B28,AllPublicationData!$B:$B,'Publication Table'!$C$4,AllPublicationData!$D:$D,'Publication Table'!Q$7),
IF('Publication Table'!$C$5="Operations cancelled for clinical reasons",
SUMIFS(AllPublicationData!$G:$G,AllPublicationData!$A:$A,'Publication Table'!$B28,AllPublicationData!$B:$B,'Publication Table'!$C$4,AllPublicationData!$D:$D,'Publication Table'!Q$7),
IF('Publication Table'!$C$5="Operations cancelled for non-clinical/capacity reasons",
SUMIFS(AllPublicationData!$G:$G,AllPublicationData!$A:$A,'Publication Table'!$B28,AllPublicationData!$B:$B,'Publication Table'!$C$4,AllPublicationData!$D:$D,'Publication Table'!Q$7),
IF('Publication Table'!$C$5="Cancellations for other reasons",
SUMIFS(AllPublicationData!$G:$G,AllPublicationData!$A:$A,'Publication Table'!$B28,AllPublicationData!$B:$B,'Publication Table'!$C$4,AllPublicationData!$D:$D,'Publication Table'!Q$7)))))))+
IF(AND($C$4="NHS Scotland",$C$5="Total Operations"),
SUMIFS(AllPublicationData!$E:$E,AllPublicationData!$A:$A,'Publication Table'!$B28,AllPublicationData!$B:$B,'Publication Table'!Q$7),
IF(AND($C$4="NHS Scotland",$C$5="All Cancelled Operations"),
SUMIFS(AllPublicationData!$F:$F,AllPublicationData!$A:$A,'Publication Table'!$B28,AllPublicationData!$B:$B,'Publication Table'!Q$7),
IF(AND($C$4="NHS Scotland",$C$5="Operations cancelled by patient"),
SUMIFS(AllPublicationData!$G:$G,AllPublicationData!$A:$A,'Publication Table'!$B28,AllPublicationData!$B:$B,'Publication Table'!Q$7),
IF(AND($C$4="NHS Scotland",$C$5="Operations cancelled for clinical reasons"),
SUMIFS(AllPublicationData!$H:$H,AllPublicationData!$A:$A,'Publication Table'!$B28,AllPublicationData!$B:$B,'Publication Table'!Q$7),
IF(AND($C$4="NHS Scotland",$C$5="Operations cancelled for non-clinical/capacity reasons"),
SUMIFS(AllPublicationData!$I:$I,AllPublicationData!$A:$A,'Publication Table'!$B28,AllPublicationData!$B:$B,'Publication Table'!Q$7),
IF(AND($C$4="NHS Scotland",$C$5="Cancellations for other reasons"),
SUMIFS(AllPublicationData!$J:$J,AllPublicationData!$A:$A,'Publication Table'!$B28,AllPublicationData!$B:$B,'Publication Table'!Q$7)))))))</f>
        <v>1924</v>
      </c>
      <c r="R28" s="90">
        <f>IF($C$5="Total Operations",
SUMIFS(AllPublicationData!$E:$E,AllPublicationData!$A:$A,'Publication Table'!$B28,AllPublicationData!$B:$B,'Publication Table'!$C$4,AllPublicationData!$D:$D,'Publication Table'!R$7),
IF('Publication Table'!$C$5="All Cancelled Operations",
SUMIFS(AllPublicationData!$F:$F,AllPublicationData!$A:$A,'Publication Table'!$B28,AllPublicationData!$B:$B,'Publication Table'!$C$4,AllPublicationData!$D:$D,'Publication Table'!R$7),
IF('Publication Table'!$C$5="Operations cancelled by patient",
SUMIFS(AllPublicationData!$G:$G,AllPublicationData!$A:$A,'Publication Table'!$B28,AllPublicationData!$B:$B,'Publication Table'!$C$4,AllPublicationData!$D:$D,'Publication Table'!R$7),
IF('Publication Table'!$C$5="Operations cancelled for clinical reasons",
SUMIFS(AllPublicationData!$G:$G,AllPublicationData!$A:$A,'Publication Table'!$B28,AllPublicationData!$B:$B,'Publication Table'!$C$4,AllPublicationData!$D:$D,'Publication Table'!R$7),
IF('Publication Table'!$C$5="Operations cancelled for non-clinical/capacity reasons",
SUMIFS(AllPublicationData!$G:$G,AllPublicationData!$A:$A,'Publication Table'!$B28,AllPublicationData!$B:$B,'Publication Table'!$C$4,AllPublicationData!$D:$D,'Publication Table'!R$7),
IF('Publication Table'!$C$5="Cancellations for other reasons",
SUMIFS(AllPublicationData!$G:$G,AllPublicationData!$A:$A,'Publication Table'!$B28,AllPublicationData!$B:$B,'Publication Table'!$C$4,AllPublicationData!$D:$D,'Publication Table'!R$7)))))))+
IF(AND($C$4="NHS Scotland",$C$5="Total Operations"),
SUMIFS(AllPublicationData!$E:$E,AllPublicationData!$A:$A,'Publication Table'!$B28,AllPublicationData!$B:$B,'Publication Table'!R$7),
IF(AND($C$4="NHS Scotland",$C$5="All Cancelled Operations"),
SUMIFS(AllPublicationData!$F:$F,AllPublicationData!$A:$A,'Publication Table'!$B28,AllPublicationData!$B:$B,'Publication Table'!R$7),
IF(AND($C$4="NHS Scotland",$C$5="Operations cancelled by patient"),
SUMIFS(AllPublicationData!$G:$G,AllPublicationData!$A:$A,'Publication Table'!$B28,AllPublicationData!$B:$B,'Publication Table'!R$7),
IF(AND($C$4="NHS Scotland",$C$5="Operations cancelled for clinical reasons"),
SUMIFS(AllPublicationData!$H:$H,AllPublicationData!$A:$A,'Publication Table'!$B28,AllPublicationData!$B:$B,'Publication Table'!R$7),
IF(AND($C$4="NHS Scotland",$C$5="Operations cancelled for non-clinical/capacity reasons"),
SUMIFS(AllPublicationData!$I:$I,AllPublicationData!$A:$A,'Publication Table'!$B28,AllPublicationData!$B:$B,'Publication Table'!R$7),
IF(AND($C$4="NHS Scotland",$C$5="Cancellations for other reasons"),
SUMIFS(AllPublicationData!$J:$J,AllPublicationData!$A:$A,'Publication Table'!$B28,AllPublicationData!$B:$B,'Publication Table'!R$7)))))))</f>
        <v>120</v>
      </c>
    </row>
    <row r="29" spans="2:18" x14ac:dyDescent="0.35">
      <c r="B29" s="89">
        <v>44774</v>
      </c>
      <c r="C29" s="81">
        <f>IF($C$5="Total Operations",
SUMIFS(AllPublicationData!$E:$E,AllPublicationData!$A:$A,'Publication Table'!$B29,AllPublicationData!$B:$B,'Publication Table'!$C$4),
IF('Publication Table'!$C$5="All Cancelled Operations",
SUMIFS(AllPublicationData!$F:$F,AllPublicationData!$A:$A,'Publication Table'!$B29,AllPublicationData!$B:$B,'Publication Table'!$C$4),
IF('Publication Table'!$C$5="Operations cancelled by patient",
SUMIFS(AllPublicationData!$G:$G,AllPublicationData!$A:$A,'Publication Table'!$B29,AllPublicationData!$B:$B,'Publication Table'!$C$4),
IF('Publication Table'!$C$5="Operations cancelled for clinical reasons",
SUMIFS(AllPublicationData!$H:$H,AllPublicationData!$A:$A,'Publication Table'!$B29,AllPublicationData!$B:$B,'Publication Table'!$C$4),
IF('Publication Table'!$C$5="Operations cancelled for non-clinical/capacity reasons",
SUMIFS(AllPublicationData!$I:$I,AllPublicationData!$A:$A,'Publication Table'!$B29,AllPublicationData!$B:$B,'Publication Table'!$C$4),
IF('Publication Table'!$C$5="Cancellations for other reasons",
SUMIFS(AllPublicationData!$J:$J,AllPublicationData!$A:$A,'Publication Table'!$B29,AllPublicationData!$B:$B,'Publication Table'!$C$4)))))))+
IF(AND($C$4="NHS Scotland",$C$5="Total Operations"),
SUMIFS(AllPublicationData!$E:$E,AllPublicationData!$A:$A,'Publication Table'!$B29),
IF(AND($C$4="NHS Scotland",$C$5="All Cancelled Operations"),
SUMIFS(AllPublicationData!$F:$F,AllPublicationData!$A:$A,'Publication Table'!$B29),
IF(AND($C$4="NHS Scotland",$C$5="Operations cancelled by patient"),
SUMIFS(AllPublicationData!$G:$G,AllPublicationData!$A:$A,'Publication Table'!$B29),
IF(AND($C$4="NHS Scotland",$C$5="Operations cancelled for clinical reasons"),
SUMIFS(AllPublicationData!$H:$H,AllPublicationData!$A:$A,'Publication Table'!$B29),
IF(AND($C$4="NHS Scotland",$C$5="Operations cancelled for non-clinical/capacity reasons"),
SUMIFS(AllPublicationData!$I:$I,AllPublicationData!$A:$A,'Publication Table'!$B29),
IF(AND($C$4="NHS Scotland",$C$5="Cancellations for other reasons"),
SUMIFS(AllPublicationData!$J:$J,AllPublicationData!$A:$A,'Publication Table'!$B29)))))))</f>
        <v>23626</v>
      </c>
      <c r="D29" s="90">
        <f>IF($C$5="Total Operations",
SUMIFS(AllPublicationData!$E:$E,AllPublicationData!$A:$A,'Publication Table'!$B29,AllPublicationData!$B:$B,'Publication Table'!$C$4,AllPublicationData!$D:$D,'Publication Table'!D$7),
IF('Publication Table'!$C$5="All Cancelled Operations",
SUMIFS(AllPublicationData!$F:$F,AllPublicationData!$A:$A,'Publication Table'!$B29,AllPublicationData!$B:$B,'Publication Table'!$C$4,AllPublicationData!$D:$D,'Publication Table'!D$7),
IF('Publication Table'!$C$5="Operations cancelled by patient",
SUMIFS(AllPublicationData!$G:$G,AllPublicationData!$A:$A,'Publication Table'!$B29,AllPublicationData!$B:$B,'Publication Table'!$C$4,AllPublicationData!$D:$D,'Publication Table'!D$7),
IF('Publication Table'!$C$5="Operations cancelled for clinical reasons",
SUMIFS(AllPublicationData!$H:$H,AllPublicationData!$A:$A,'Publication Table'!$B29,AllPublicationData!$B:$B,'Publication Table'!$C$4,AllPublicationData!$D:$D,'Publication Table'!D$7),
IF('Publication Table'!$C$5="Operations cancelled for non-clinical/capacity reasons",
SUMIFS(AllPublicationData!$I:$I,AllPublicationData!$A:$A,'Publication Table'!$B29,AllPublicationData!$B:$B,'Publication Table'!$C$4,AllPublicationData!$D:$D,'Publication Table'!D$7),
IF('Publication Table'!$C$5="Cancellations for other reasons",
SUMIFS(AllPublicationData!$J:$J,AllPublicationData!$A:$A,'Publication Table'!$B29,AllPublicationData!$B:$B,'Publication Table'!$C$4,AllPublicationData!$D:$D,'Publication Table'!D$7)))))))+
IF(AND($C$4="NHS Scotland",$C$5="Total Operations"),
SUMIFS(AllPublicationData!$E:$E,AllPublicationData!$A:$A,'Publication Table'!$B29,AllPublicationData!$B:$B,'Publication Table'!D$7),
IF(AND($C$4="NHS Scotland",$C$5="All Cancelled Operations"),
SUMIFS(AllPublicationData!$F:$F,AllPublicationData!$A:$A,'Publication Table'!$B29,AllPublicationData!$B:$B,'Publication Table'!D$7),
IF(AND($C$4="NHS Scotland",$C$5="Operations cancelled by patient"),
SUMIFS(AllPublicationData!$G:$G,AllPublicationData!$A:$A,'Publication Table'!$B29,AllPublicationData!$B:$B,'Publication Table'!D$7),
IF(AND($C$4="NHS Scotland",$C$5="Operations cancelled for clinical reasons"),
SUMIFS(AllPublicationData!$H:$H,AllPublicationData!$A:$A,'Publication Table'!$B29,AllPublicationData!$B:$B,'Publication Table'!D$7),
IF(AND($C$4="NHS Scotland",$C$5="Operations cancelled for non-clinical/capacity reasons"),
SUMIFS(AllPublicationData!$I:$I,AllPublicationData!$A:$A,'Publication Table'!$B29,AllPublicationData!$B:$B,'Publication Table'!D$7),
IF(AND($C$4="NHS Scotland",$C$5="Cancellations for other reasons"),
SUMIFS(AllPublicationData!$J:$J,AllPublicationData!$A:$A,'Publication Table'!$B29,AllPublicationData!$B:$B,'Publication Table'!D$7)))))))</f>
        <v>2406</v>
      </c>
      <c r="E29" s="90">
        <f>IF($C$5="Total Operations",
SUMIFS(AllPublicationData!$E:$E,AllPublicationData!$A:$A,'Publication Table'!$B29,AllPublicationData!$B:$B,'Publication Table'!$C$4,AllPublicationData!$D:$D,'Publication Table'!E$7),
IF('Publication Table'!$C$5="All Cancelled Operations",
SUMIFS(AllPublicationData!$F:$F,AllPublicationData!$A:$A,'Publication Table'!$B29,AllPublicationData!$B:$B,'Publication Table'!$C$4,AllPublicationData!$D:$D,'Publication Table'!E$7),
IF('Publication Table'!$C$5="Operations cancelled by patient",
SUMIFS(AllPublicationData!$G:$G,AllPublicationData!$A:$A,'Publication Table'!$B29,AllPublicationData!$B:$B,'Publication Table'!$C$4,AllPublicationData!$D:$D,'Publication Table'!E$7),
IF('Publication Table'!$C$5="Operations cancelled for clinical reasons",
SUMIFS(AllPublicationData!$H:$H,AllPublicationData!$A:$A,'Publication Table'!$B29,AllPublicationData!$B:$B,'Publication Table'!$C$4,AllPublicationData!$D:$D,'Publication Table'!E$7),
IF('Publication Table'!$C$5="Operations cancelled for non-clinical/capacity reasons",
SUMIFS(AllPublicationData!$I:$I,AllPublicationData!$A:$A,'Publication Table'!$B29,AllPublicationData!$B:$B,'Publication Table'!$C$4,AllPublicationData!$D:$D,'Publication Table'!E$7),
IF('Publication Table'!$C$5="Cancellations for other reasons",
SUMIFS(AllPublicationData!$J:$J,AllPublicationData!$A:$A,'Publication Table'!$B29,AllPublicationData!$B:$B,'Publication Table'!$C$4,AllPublicationData!$D:$D,'Publication Table'!E$7)))))))+
IF(AND($C$4="NHS Scotland",$C$5="Total Operations"),
SUMIFS(AllPublicationData!$E:$E,AllPublicationData!$A:$A,'Publication Table'!$B29,AllPublicationData!$B:$B,'Publication Table'!E$7),
IF(AND($C$4="NHS Scotland",$C$5="All Cancelled Operations"),
SUMIFS(AllPublicationData!$F:$F,AllPublicationData!$A:$A,'Publication Table'!$B29,AllPublicationData!$B:$B,'Publication Table'!E$7),
IF(AND($C$4="NHS Scotland",$C$5="Operations cancelled by patient"),
SUMIFS(AllPublicationData!$G:$G,AllPublicationData!$A:$A,'Publication Table'!$B29,AllPublicationData!$B:$B,'Publication Table'!E$7),
IF(AND($C$4="NHS Scotland",$C$5="Operations cancelled for clinical reasons"),
SUMIFS(AllPublicationData!$H:$H,AllPublicationData!$A:$A,'Publication Table'!$B29,AllPublicationData!$B:$B,'Publication Table'!E$7),
IF(AND($C$4="NHS Scotland",$C$5="Operations cancelled for non-clinical/capacity reasons"),
SUMIFS(AllPublicationData!$I:$I,AllPublicationData!$A:$A,'Publication Table'!$B29,AllPublicationData!$B:$B,'Publication Table'!E$7),
IF(AND($C$4="NHS Scotland",$C$5="Cancellations for other reasons"),
SUMIFS(AllPublicationData!$J:$J,AllPublicationData!$A:$A,'Publication Table'!$B29,AllPublicationData!$B:$B,'Publication Table'!E$7)))))))</f>
        <v>1395</v>
      </c>
      <c r="F29" s="90">
        <f>IF($C$5="Total Operations",
SUMIFS(AllPublicationData!$E:$E,AllPublicationData!$A:$A,'Publication Table'!$B29,AllPublicationData!$B:$B,'Publication Table'!$C$4,AllPublicationData!$D:$D,'Publication Table'!F$7),
IF('Publication Table'!$C$5="All Cancelled Operations",
SUMIFS(AllPublicationData!$F:$F,AllPublicationData!$A:$A,'Publication Table'!$B29,AllPublicationData!$B:$B,'Publication Table'!$C$4,AllPublicationData!$D:$D,'Publication Table'!F$7),
IF('Publication Table'!$C$5="Operations cancelled by patient",
SUMIFS(AllPublicationData!$G:$G,AllPublicationData!$A:$A,'Publication Table'!$B29,AllPublicationData!$B:$B,'Publication Table'!$C$4,AllPublicationData!$D:$D,'Publication Table'!F$7),
IF('Publication Table'!$C$5="Operations cancelled for clinical reasons",
SUMIFS(AllPublicationData!$H:$H,AllPublicationData!$A:$A,'Publication Table'!$B29,AllPublicationData!$B:$B,'Publication Table'!$C$4,AllPublicationData!$D:$D,'Publication Table'!F$7),
IF('Publication Table'!$C$5="Operations cancelled for non-clinical/capacity reasons",
SUMIFS(AllPublicationData!$I:$I,AllPublicationData!$A:$A,'Publication Table'!$B29,AllPublicationData!$B:$B,'Publication Table'!$C$4,AllPublicationData!$D:$D,'Publication Table'!F$7),
IF('Publication Table'!$C$5="Cancellations for other reasons",
SUMIFS(AllPublicationData!$J:$J,AllPublicationData!$A:$A,'Publication Table'!$B29,AllPublicationData!$B:$B,'Publication Table'!$C$4,AllPublicationData!$D:$D,'Publication Table'!F$7)))))))+
IF(AND($C$4="NHS Scotland",$C$5="Total Operations"),
SUMIFS(AllPublicationData!$E:$E,AllPublicationData!$A:$A,'Publication Table'!$B29,AllPublicationData!$B:$B,'Publication Table'!F$7),
IF(AND($C$4="NHS Scotland",$C$5="All Cancelled Operations"),
SUMIFS(AllPublicationData!$F:$F,AllPublicationData!$A:$A,'Publication Table'!$B29,AllPublicationData!$B:$B,'Publication Table'!F$7),
IF(AND($C$4="NHS Scotland",$C$5="Operations cancelled by patient"),
SUMIFS(AllPublicationData!$G:$G,AllPublicationData!$A:$A,'Publication Table'!$B29,AllPublicationData!$B:$B,'Publication Table'!F$7),
IF(AND($C$4="NHS Scotland",$C$5="Operations cancelled for clinical reasons"),
SUMIFS(AllPublicationData!$H:$H,AllPublicationData!$A:$A,'Publication Table'!$B29,AllPublicationData!$B:$B,'Publication Table'!F$7),
IF(AND($C$4="NHS Scotland",$C$5="Operations cancelled for non-clinical/capacity reasons"),
SUMIFS(AllPublicationData!$I:$I,AllPublicationData!$A:$A,'Publication Table'!$B29,AllPublicationData!$B:$B,'Publication Table'!F$7),
IF(AND($C$4="NHS Scotland",$C$5="Cancellations for other reasons"),
SUMIFS(AllPublicationData!$J:$J,AllPublicationData!$A:$A,'Publication Table'!$B29,AllPublicationData!$B:$B,'Publication Table'!F$7)))))))</f>
        <v>228</v>
      </c>
      <c r="G29" s="90">
        <f>IF($C$5="Total Operations",
SUMIFS(AllPublicationData!$E:$E,AllPublicationData!$A:$A,'Publication Table'!$B29,AllPublicationData!$B:$B,'Publication Table'!$C$4,AllPublicationData!$D:$D,'Publication Table'!G$7),
IF('Publication Table'!$C$5="All Cancelled Operations",
SUMIFS(AllPublicationData!$F:$F,AllPublicationData!$A:$A,'Publication Table'!$B29,AllPublicationData!$B:$B,'Publication Table'!$C$4,AllPublicationData!$D:$D,'Publication Table'!G$7),
IF('Publication Table'!$C$5="Operations cancelled by patient",
SUMIFS(AllPublicationData!$G:$G,AllPublicationData!$A:$A,'Publication Table'!$B29,AllPublicationData!$B:$B,'Publication Table'!$C$4,AllPublicationData!$D:$D,'Publication Table'!G$7),
IF('Publication Table'!$C$5="Operations cancelled for clinical reasons",
SUMIFS(AllPublicationData!$H:$H,AllPublicationData!$A:$A,'Publication Table'!$B29,AllPublicationData!$B:$B,'Publication Table'!$C$4,AllPublicationData!$D:$D,'Publication Table'!G$7),
IF('Publication Table'!$C$5="Operations cancelled for non-clinical/capacity reasons",
SUMIFS(AllPublicationData!$I:$I,AllPublicationData!$A:$A,'Publication Table'!$B29,AllPublicationData!$B:$B,'Publication Table'!$C$4,AllPublicationData!$D:$D,'Publication Table'!G$7),
IF('Publication Table'!$C$5="Cancellations for other reasons",
SUMIFS(AllPublicationData!$J:$J,AllPublicationData!$A:$A,'Publication Table'!$B29,AllPublicationData!$B:$B,'Publication Table'!$C$4,AllPublicationData!$D:$D,'Publication Table'!G$7)))))))+
IF(AND($C$4="NHS Scotland",$C$5="Total Operations"),
SUMIFS(AllPublicationData!$E:$E,AllPublicationData!$A:$A,'Publication Table'!$B29,AllPublicationData!$B:$B,'Publication Table'!G$7),
IF(AND($C$4="NHS Scotland",$C$5="All Cancelled Operations"),
SUMIFS(AllPublicationData!$F:$F,AllPublicationData!$A:$A,'Publication Table'!$B29,AllPublicationData!$B:$B,'Publication Table'!G$7),
IF(AND($C$4="NHS Scotland",$C$5="Operations cancelled by patient"),
SUMIFS(AllPublicationData!$G:$G,AllPublicationData!$A:$A,'Publication Table'!$B29,AllPublicationData!$B:$B,'Publication Table'!G$7),
IF(AND($C$4="NHS Scotland",$C$5="Operations cancelled for clinical reasons"),
SUMIFS(AllPublicationData!$H:$H,AllPublicationData!$A:$A,'Publication Table'!$B29,AllPublicationData!$B:$B,'Publication Table'!G$7),
IF(AND($C$4="NHS Scotland",$C$5="Operations cancelled for non-clinical/capacity reasons"),
SUMIFS(AllPublicationData!$I:$I,AllPublicationData!$A:$A,'Publication Table'!$B29,AllPublicationData!$B:$B,'Publication Table'!G$7),
IF(AND($C$4="NHS Scotland",$C$5="Cancellations for other reasons"),
SUMIFS(AllPublicationData!$J:$J,AllPublicationData!$A:$A,'Publication Table'!$B29,AllPublicationData!$B:$B,'Publication Table'!G$7)))))))</f>
        <v>1273</v>
      </c>
      <c r="H29" s="90">
        <f>IF($C$5="Total Operations",
SUMIFS(AllPublicationData!$E:$E,AllPublicationData!$A:$A,'Publication Table'!$B29,AllPublicationData!$B:$B,'Publication Table'!$C$4,AllPublicationData!$D:$D,'Publication Table'!H$7),
IF('Publication Table'!$C$5="All Cancelled Operations",
SUMIFS(AllPublicationData!$F:$F,AllPublicationData!$A:$A,'Publication Table'!$B29,AllPublicationData!$B:$B,'Publication Table'!$C$4,AllPublicationData!$D:$D,'Publication Table'!H$7),
IF('Publication Table'!$C$5="Operations cancelled by patient",
SUMIFS(AllPublicationData!$G:$G,AllPublicationData!$A:$A,'Publication Table'!$B29,AllPublicationData!$B:$B,'Publication Table'!$C$4,AllPublicationData!$D:$D,'Publication Table'!H$7),
IF('Publication Table'!$C$5="Operations cancelled for clinical reasons",
SUMIFS(AllPublicationData!$H:$H,AllPublicationData!$A:$A,'Publication Table'!$B29,AllPublicationData!$B:$B,'Publication Table'!$C$4,AllPublicationData!$D:$D,'Publication Table'!H$7),
IF('Publication Table'!$C$5="Operations cancelled for non-clinical/capacity reasons",
SUMIFS(AllPublicationData!$I:$I,AllPublicationData!$A:$A,'Publication Table'!$B29,AllPublicationData!$B:$B,'Publication Table'!$C$4,AllPublicationData!$D:$D,'Publication Table'!H$7),
IF('Publication Table'!$C$5="Cancellations for other reasons",
SUMIFS(AllPublicationData!$J:$J,AllPublicationData!$A:$A,'Publication Table'!$B29,AllPublicationData!$B:$B,'Publication Table'!$C$4,AllPublicationData!$D:$D,'Publication Table'!H$7)))))))+
IF(AND($C$4="NHS Scotland",$C$5="Total Operations"),
SUMIFS(AllPublicationData!$E:$E,AllPublicationData!$A:$A,'Publication Table'!$B29,AllPublicationData!$B:$B,'Publication Table'!H$7),
IF(AND($C$4="NHS Scotland",$C$5="All Cancelled Operations"),
SUMIFS(AllPublicationData!$F:$F,AllPublicationData!$A:$A,'Publication Table'!$B29,AllPublicationData!$B:$B,'Publication Table'!H$7),
IF(AND($C$4="NHS Scotland",$C$5="Operations cancelled by patient"),
SUMIFS(AllPublicationData!$G:$G,AllPublicationData!$A:$A,'Publication Table'!$B29,AllPublicationData!$B:$B,'Publication Table'!H$7),
IF(AND($C$4="NHS Scotland",$C$5="Operations cancelled for clinical reasons"),
SUMIFS(AllPublicationData!$H:$H,AllPublicationData!$A:$A,'Publication Table'!$B29,AllPublicationData!$B:$B,'Publication Table'!H$7),
IF(AND($C$4="NHS Scotland",$C$5="Operations cancelled for non-clinical/capacity reasons"),
SUMIFS(AllPublicationData!$I:$I,AllPublicationData!$A:$A,'Publication Table'!$B29,AllPublicationData!$B:$B,'Publication Table'!H$7),
IF(AND($C$4="NHS Scotland",$C$5="Cancellations for other reasons"),
SUMIFS(AllPublicationData!$J:$J,AllPublicationData!$A:$A,'Publication Table'!$B29,AllPublicationData!$B:$B,'Publication Table'!H$7)))))))</f>
        <v>1143</v>
      </c>
      <c r="I29" s="90">
        <f>IF($C$5="Total Operations",
SUMIFS(AllPublicationData!$E:$E,AllPublicationData!$A:$A,'Publication Table'!$B29,AllPublicationData!$B:$B,'Publication Table'!$C$4,AllPublicationData!$D:$D,'Publication Table'!I$7),
IF('Publication Table'!$C$5="All Cancelled Operations",
SUMIFS(AllPublicationData!$F:$F,AllPublicationData!$A:$A,'Publication Table'!$B29,AllPublicationData!$B:$B,'Publication Table'!$C$4,AllPublicationData!$D:$D,'Publication Table'!I$7),
IF('Publication Table'!$C$5="Operations cancelled by patient",
SUMIFS(AllPublicationData!$G:$G,AllPublicationData!$A:$A,'Publication Table'!$B29,AllPublicationData!$B:$B,'Publication Table'!$C$4,AllPublicationData!$D:$D,'Publication Table'!I$7),
IF('Publication Table'!$C$5="Operations cancelled for clinical reasons",
SUMIFS(AllPublicationData!$H:$H,AllPublicationData!$A:$A,'Publication Table'!$B29,AllPublicationData!$B:$B,'Publication Table'!$C$4,AllPublicationData!$D:$D,'Publication Table'!I$7),
IF('Publication Table'!$C$5="Operations cancelled for non-clinical/capacity reasons",
SUMIFS(AllPublicationData!$I:$I,AllPublicationData!$A:$A,'Publication Table'!$B29,AllPublicationData!$B:$B,'Publication Table'!$C$4,AllPublicationData!$D:$D,'Publication Table'!I$7),
IF('Publication Table'!$C$5="Cancellations for other reasons",
SUMIFS(AllPublicationData!$J:$J,AllPublicationData!$A:$A,'Publication Table'!$B29,AllPublicationData!$B:$B,'Publication Table'!$C$4,AllPublicationData!$D:$D,'Publication Table'!I$7)))))))+
IF(AND($C$4="NHS Scotland",$C$5="Total Operations"),
SUMIFS(AllPublicationData!$E:$E,AllPublicationData!$A:$A,'Publication Table'!$B29,AllPublicationData!$B:$B,'Publication Table'!I$7),
IF(AND($C$4="NHS Scotland",$C$5="All Cancelled Operations"),
SUMIFS(AllPublicationData!$F:$F,AllPublicationData!$A:$A,'Publication Table'!$B29,AllPublicationData!$B:$B,'Publication Table'!I$7),
IF(AND($C$4="NHS Scotland",$C$5="Operations cancelled by patient"),
SUMIFS(AllPublicationData!$G:$G,AllPublicationData!$A:$A,'Publication Table'!$B29,AllPublicationData!$B:$B,'Publication Table'!I$7),
IF(AND($C$4="NHS Scotland",$C$5="Operations cancelled for clinical reasons"),
SUMIFS(AllPublicationData!$H:$H,AllPublicationData!$A:$A,'Publication Table'!$B29,AllPublicationData!$B:$B,'Publication Table'!I$7),
IF(AND($C$4="NHS Scotland",$C$5="Operations cancelled for non-clinical/capacity reasons"),
SUMIFS(AllPublicationData!$I:$I,AllPublicationData!$A:$A,'Publication Table'!$B29,AllPublicationData!$B:$B,'Publication Table'!I$7),
IF(AND($C$4="NHS Scotland",$C$5="Cancellations for other reasons"),
SUMIFS(AllPublicationData!$J:$J,AllPublicationData!$A:$A,'Publication Table'!$B29,AllPublicationData!$B:$B,'Publication Table'!I$7)))))))</f>
        <v>1053</v>
      </c>
      <c r="J29" s="90">
        <f>IF($C$5="Total Operations",
SUMIFS(AllPublicationData!$E:$E,AllPublicationData!$A:$A,'Publication Table'!$B29,AllPublicationData!$B:$B,'Publication Table'!$C$4,AllPublicationData!$D:$D,'Publication Table'!J$7),
IF('Publication Table'!$C$5="All Cancelled Operations",
SUMIFS(AllPublicationData!$F:$F,AllPublicationData!$A:$A,'Publication Table'!$B29,AllPublicationData!$B:$B,'Publication Table'!$C$4,AllPublicationData!$D:$D,'Publication Table'!J$7),
IF('Publication Table'!$C$5="Operations cancelled by patient",
SUMIFS(AllPublicationData!$G:$G,AllPublicationData!$A:$A,'Publication Table'!$B29,AllPublicationData!$B:$B,'Publication Table'!$C$4,AllPublicationData!$D:$D,'Publication Table'!J$7),
IF('Publication Table'!$C$5="Operations cancelled for clinical reasons",
SUMIFS(AllPublicationData!$H:$H,AllPublicationData!$A:$A,'Publication Table'!$B29,AllPublicationData!$B:$B,'Publication Table'!$C$4,AllPublicationData!$D:$D,'Publication Table'!J$7),
IF('Publication Table'!$C$5="Operations cancelled for non-clinical/capacity reasons",
SUMIFS(AllPublicationData!$I:$I,AllPublicationData!$A:$A,'Publication Table'!$B29,AllPublicationData!$B:$B,'Publication Table'!$C$4,AllPublicationData!$D:$D,'Publication Table'!J$7),
IF('Publication Table'!$C$5="Cancellations for other reasons",
SUMIFS(AllPublicationData!$J:$J,AllPublicationData!$A:$A,'Publication Table'!$B29,AllPublicationData!$B:$B,'Publication Table'!$C$4,AllPublicationData!$D:$D,'Publication Table'!J$7)))))))+
IF(AND($C$4="NHS Scotland",$C$5="Total Operations"),
SUMIFS(AllPublicationData!$E:$E,AllPublicationData!$A:$A,'Publication Table'!$B29,AllPublicationData!$B:$B,'Publication Table'!J$7),
IF(AND($C$4="NHS Scotland",$C$5="All Cancelled Operations"),
SUMIFS(AllPublicationData!$F:$F,AllPublicationData!$A:$A,'Publication Table'!$B29,AllPublicationData!$B:$B,'Publication Table'!J$7),
IF(AND($C$4="NHS Scotland",$C$5="Operations cancelled by patient"),
SUMIFS(AllPublicationData!$G:$G,AllPublicationData!$A:$A,'Publication Table'!$B29,AllPublicationData!$B:$B,'Publication Table'!J$7),
IF(AND($C$4="NHS Scotland",$C$5="Operations cancelled for clinical reasons"),
SUMIFS(AllPublicationData!$H:$H,AllPublicationData!$A:$A,'Publication Table'!$B29,AllPublicationData!$B:$B,'Publication Table'!J$7),
IF(AND($C$4="NHS Scotland",$C$5="Operations cancelled for non-clinical/capacity reasons"),
SUMIFS(AllPublicationData!$I:$I,AllPublicationData!$A:$A,'Publication Table'!$B29,AllPublicationData!$B:$B,'Publication Table'!J$7),
IF(AND($C$4="NHS Scotland",$C$5="Cancellations for other reasons"),
SUMIFS(AllPublicationData!$J:$J,AllPublicationData!$A:$A,'Publication Table'!$B29,AllPublicationData!$B:$B,'Publication Table'!J$7)))))))</f>
        <v>2241</v>
      </c>
      <c r="K29" s="90">
        <f>IF($C$5="Total Operations",
SUMIFS(AllPublicationData!$E:$E,AllPublicationData!$A:$A,'Publication Table'!$B29,AllPublicationData!$B:$B,'Publication Table'!$C$4,AllPublicationData!$D:$D,'Publication Table'!K$7),
IF('Publication Table'!$C$5="All Cancelled Operations",
SUMIFS(AllPublicationData!$F:$F,AllPublicationData!$A:$A,'Publication Table'!$B29,AllPublicationData!$B:$B,'Publication Table'!$C$4,AllPublicationData!$D:$D,'Publication Table'!K$7),
IF('Publication Table'!$C$5="Operations cancelled by patient",
SUMIFS(AllPublicationData!$G:$G,AllPublicationData!$A:$A,'Publication Table'!$B29,AllPublicationData!$B:$B,'Publication Table'!$C$4,AllPublicationData!$D:$D,'Publication Table'!K$7),
IF('Publication Table'!$C$5="Operations cancelled for clinical reasons",
SUMIFS(AllPublicationData!$H:$H,AllPublicationData!$A:$A,'Publication Table'!$B29,AllPublicationData!$B:$B,'Publication Table'!$C$4,AllPublicationData!$D:$D,'Publication Table'!K$7),
IF('Publication Table'!$C$5="Operations cancelled for non-clinical/capacity reasons",
SUMIFS(AllPublicationData!$I:$I,AllPublicationData!$A:$A,'Publication Table'!$B29,AllPublicationData!$B:$B,'Publication Table'!$C$4,AllPublicationData!$D:$D,'Publication Table'!K$7),
IF('Publication Table'!$C$5="Cancellations for other reasons",
SUMIFS(AllPublicationData!$J:$J,AllPublicationData!$A:$A,'Publication Table'!$B29,AllPublicationData!$B:$B,'Publication Table'!$C$4,AllPublicationData!$D:$D,'Publication Table'!K$7)))))))+
IF(AND($C$4="NHS Scotland",$C$5="Total Operations"),
SUMIFS(AllPublicationData!$E:$E,AllPublicationData!$A:$A,'Publication Table'!$B29,AllPublicationData!$B:$B,'Publication Table'!K$7),
IF(AND($C$4="NHS Scotland",$C$5="All Cancelled Operations"),
SUMIFS(AllPublicationData!$F:$F,AllPublicationData!$A:$A,'Publication Table'!$B29,AllPublicationData!$B:$B,'Publication Table'!K$7),
IF(AND($C$4="NHS Scotland",$C$5="Operations cancelled by patient"),
SUMIFS(AllPublicationData!$G:$G,AllPublicationData!$A:$A,'Publication Table'!$B29,AllPublicationData!$B:$B,'Publication Table'!K$7),
IF(AND($C$4="NHS Scotland",$C$5="Operations cancelled for clinical reasons"),
SUMIFS(AllPublicationData!$H:$H,AllPublicationData!$A:$A,'Publication Table'!$B29,AllPublicationData!$B:$B,'Publication Table'!K$7),
IF(AND($C$4="NHS Scotland",$C$5="Operations cancelled for non-clinical/capacity reasons"),
SUMIFS(AllPublicationData!$I:$I,AllPublicationData!$A:$A,'Publication Table'!$B29,AllPublicationData!$B:$B,'Publication Table'!K$7),
IF(AND($C$4="NHS Scotland",$C$5="Cancellations for other reasons"),
SUMIFS(AllPublicationData!$J:$J,AllPublicationData!$A:$A,'Publication Table'!$B29,AllPublicationData!$B:$B,'Publication Table'!K$7)))))))</f>
        <v>5116</v>
      </c>
      <c r="L29" s="90">
        <f>IF($C$5="Total Operations",
SUMIFS(AllPublicationData!$E:$E,AllPublicationData!$A:$A,'Publication Table'!$B29,AllPublicationData!$B:$B,'Publication Table'!$C$4,AllPublicationData!$D:$D,'Publication Table'!L$7),
IF('Publication Table'!$C$5="All Cancelled Operations",
SUMIFS(AllPublicationData!$F:$F,AllPublicationData!$A:$A,'Publication Table'!$B29,AllPublicationData!$B:$B,'Publication Table'!$C$4,AllPublicationData!$D:$D,'Publication Table'!L$7),
IF('Publication Table'!$C$5="Operations cancelled by patient",
SUMIFS(AllPublicationData!$G:$G,AllPublicationData!$A:$A,'Publication Table'!$B29,AllPublicationData!$B:$B,'Publication Table'!$C$4,AllPublicationData!$D:$D,'Publication Table'!L$7),
IF('Publication Table'!$C$5="Operations cancelled for clinical reasons",
SUMIFS(AllPublicationData!$H:$H,AllPublicationData!$A:$A,'Publication Table'!$B29,AllPublicationData!$B:$B,'Publication Table'!$C$4,AllPublicationData!$D:$D,'Publication Table'!L$7),
IF('Publication Table'!$C$5="Operations cancelled for non-clinical/capacity reasons",
SUMIFS(AllPublicationData!$I:$I,AllPublicationData!$A:$A,'Publication Table'!$B29,AllPublicationData!$B:$B,'Publication Table'!$C$4,AllPublicationData!$D:$D,'Publication Table'!L$7),
IF('Publication Table'!$C$5="Cancellations for other reasons",
SUMIFS(AllPublicationData!$J:$J,AllPublicationData!$A:$A,'Publication Table'!$B29,AllPublicationData!$B:$B,'Publication Table'!$C$4,AllPublicationData!$D:$D,'Publication Table'!L$7)))))))+
IF(AND($C$4="NHS Scotland",$C$5="Total Operations"),
SUMIFS(AllPublicationData!$E:$E,AllPublicationData!$A:$A,'Publication Table'!$B29,AllPublicationData!$B:$B,'Publication Table'!L$7),
IF(AND($C$4="NHS Scotland",$C$5="All Cancelled Operations"),
SUMIFS(AllPublicationData!$F:$F,AllPublicationData!$A:$A,'Publication Table'!$B29,AllPublicationData!$B:$B,'Publication Table'!L$7),
IF(AND($C$4="NHS Scotland",$C$5="Operations cancelled by patient"),
SUMIFS(AllPublicationData!$G:$G,AllPublicationData!$A:$A,'Publication Table'!$B29,AllPublicationData!$B:$B,'Publication Table'!L$7),
IF(AND($C$4="NHS Scotland",$C$5="Operations cancelled for clinical reasons"),
SUMIFS(AllPublicationData!$H:$H,AllPublicationData!$A:$A,'Publication Table'!$B29,AllPublicationData!$B:$B,'Publication Table'!L$7),
IF(AND($C$4="NHS Scotland",$C$5="Operations cancelled for non-clinical/capacity reasons"),
SUMIFS(AllPublicationData!$I:$I,AllPublicationData!$A:$A,'Publication Table'!$B29,AllPublicationData!$B:$B,'Publication Table'!L$7),
IF(AND($C$4="NHS Scotland",$C$5="Cancellations for other reasons"),
SUMIFS(AllPublicationData!$J:$J,AllPublicationData!$A:$A,'Publication Table'!$B29,AllPublicationData!$B:$B,'Publication Table'!L$7)))))))</f>
        <v>958</v>
      </c>
      <c r="M29" s="90">
        <f>IF($C$5="Total Operations",
SUMIFS(AllPublicationData!$E:$E,AllPublicationData!$A:$A,'Publication Table'!$B29,AllPublicationData!$B:$B,'Publication Table'!$C$4,AllPublicationData!$D:$D,'Publication Table'!M$7),
IF('Publication Table'!$C$5="All Cancelled Operations",
SUMIFS(AllPublicationData!$F:$F,AllPublicationData!$A:$A,'Publication Table'!$B29,AllPublicationData!$B:$B,'Publication Table'!$C$4,AllPublicationData!$D:$D,'Publication Table'!M$7),
IF('Publication Table'!$C$5="Operations cancelled by patient",
SUMIFS(AllPublicationData!$G:$G,AllPublicationData!$A:$A,'Publication Table'!$B29,AllPublicationData!$B:$B,'Publication Table'!$C$4,AllPublicationData!$D:$D,'Publication Table'!M$7),
IF('Publication Table'!$C$5="Operations cancelled for clinical reasons",
SUMIFS(AllPublicationData!$G:$G,AllPublicationData!$A:$A,'Publication Table'!$B29,AllPublicationData!$B:$B,'Publication Table'!$C$4,AllPublicationData!$D:$D,'Publication Table'!M$7),
IF('Publication Table'!$C$5="Operations cancelled for non-clinical/capacity reasons",
SUMIFS(AllPublicationData!$G:$G,AllPublicationData!$A:$A,'Publication Table'!$B29,AllPublicationData!$B:$B,'Publication Table'!$C$4,AllPublicationData!$D:$D,'Publication Table'!M$7),
IF('Publication Table'!$C$5="Cancellations for other reasons",
SUMIFS(AllPublicationData!$G:$G,AllPublicationData!$A:$A,'Publication Table'!$B29,AllPublicationData!$B:$B,'Publication Table'!$C$4,AllPublicationData!$D:$D,'Publication Table'!M$7)))))))+
IF(AND($C$4="NHS Scotland",$C$5="Total Operations"),
SUMIFS(AllPublicationData!$E:$E,AllPublicationData!$A:$A,'Publication Table'!$B29,AllPublicationData!$B:$B,'Publication Table'!M$7),
IF(AND($C$4="NHS Scotland",$C$5="All Cancelled Operations"),
SUMIFS(AllPublicationData!$F:$F,AllPublicationData!$A:$A,'Publication Table'!$B29,AllPublicationData!$B:$B,'Publication Table'!M$7),
IF(AND($C$4="NHS Scotland",$C$5="Operations cancelled by patient"),
SUMIFS(AllPublicationData!$G:$G,AllPublicationData!$A:$A,'Publication Table'!$B29,AllPublicationData!$B:$B,'Publication Table'!M$7),
IF(AND($C$4="NHS Scotland",$C$5="Operations cancelled for clinical reasons"),
SUMIFS(AllPublicationData!$H:$H,AllPublicationData!$A:$A,'Publication Table'!$B29,AllPublicationData!$B:$B,'Publication Table'!M$7),
IF(AND($C$4="NHS Scotland",$C$5="Operations cancelled for non-clinical/capacity reasons"),
SUMIFS(AllPublicationData!$I:$I,AllPublicationData!$A:$A,'Publication Table'!$B29,AllPublicationData!$B:$B,'Publication Table'!M$7),
IF(AND($C$4="NHS Scotland",$C$5="Cancellations for other reasons"),
SUMIFS(AllPublicationData!$J:$J,AllPublicationData!$A:$A,'Publication Table'!$B29,AllPublicationData!$B:$B,'Publication Table'!M$7)))))))</f>
        <v>1637</v>
      </c>
      <c r="N29" s="90">
        <f>IF($C$5="Total Operations",
SUMIFS(AllPublicationData!$E:$E,AllPublicationData!$A:$A,'Publication Table'!$B29,AllPublicationData!$B:$B,'Publication Table'!$C$4,AllPublicationData!$D:$D,'Publication Table'!N$7),
IF('Publication Table'!$C$5="All Cancelled Operations",
SUMIFS(AllPublicationData!$F:$F,AllPublicationData!$A:$A,'Publication Table'!$B29,AllPublicationData!$B:$B,'Publication Table'!$C$4,AllPublicationData!$D:$D,'Publication Table'!N$7),
IF('Publication Table'!$C$5="Operations cancelled by patient",
SUMIFS(AllPublicationData!$G:$G,AllPublicationData!$A:$A,'Publication Table'!$B29,AllPublicationData!$B:$B,'Publication Table'!$C$4,AllPublicationData!$D:$D,'Publication Table'!N$7),
IF('Publication Table'!$C$5="Operations cancelled for clinical reasons",
SUMIFS(AllPublicationData!$G:$G,AllPublicationData!$A:$A,'Publication Table'!$B29,AllPublicationData!$B:$B,'Publication Table'!$C$4,AllPublicationData!$D:$D,'Publication Table'!N$7),
IF('Publication Table'!$C$5="Operations cancelled for non-clinical/capacity reasons",
SUMIFS(AllPublicationData!$G:$G,AllPublicationData!$A:$A,'Publication Table'!$B29,AllPublicationData!$B:$B,'Publication Table'!$C$4,AllPublicationData!$D:$D,'Publication Table'!N$7),
IF('Publication Table'!$C$5="Cancellations for other reasons",
SUMIFS(AllPublicationData!$G:$G,AllPublicationData!$A:$A,'Publication Table'!$B29,AllPublicationData!$B:$B,'Publication Table'!$C$4,AllPublicationData!$D:$D,'Publication Table'!N$7)))))))+
IF(AND($C$4="NHS Scotland",$C$5="Total Operations"),
SUMIFS(AllPublicationData!$E:$E,AllPublicationData!$A:$A,'Publication Table'!$B29,AllPublicationData!$B:$B,'Publication Table'!N$7),
IF(AND($C$4="NHS Scotland",$C$5="All Cancelled Operations"),
SUMIFS(AllPublicationData!$F:$F,AllPublicationData!$A:$A,'Publication Table'!$B29,AllPublicationData!$B:$B,'Publication Table'!N$7),
IF(AND($C$4="NHS Scotland",$C$5="Operations cancelled by patient"),
SUMIFS(AllPublicationData!$G:$G,AllPublicationData!$A:$A,'Publication Table'!$B29,AllPublicationData!$B:$B,'Publication Table'!N$7),
IF(AND($C$4="NHS Scotland",$C$5="Operations cancelled for clinical reasons"),
SUMIFS(AllPublicationData!$H:$H,AllPublicationData!$A:$A,'Publication Table'!$B29,AllPublicationData!$B:$B,'Publication Table'!N$7),
IF(AND($C$4="NHS Scotland",$C$5="Operations cancelled for non-clinical/capacity reasons"),
SUMIFS(AllPublicationData!$I:$I,AllPublicationData!$A:$A,'Publication Table'!$B29,AllPublicationData!$B:$B,'Publication Table'!N$7),
IF(AND($C$4="NHS Scotland",$C$5="Cancellations for other reasons"),
SUMIFS(AllPublicationData!$J:$J,AllPublicationData!$A:$A,'Publication Table'!$B29,AllPublicationData!$B:$B,'Publication Table'!N$7)))))))</f>
        <v>3750</v>
      </c>
      <c r="O29" s="90">
        <f>IF($C$5="Total Operations",
SUMIFS(AllPublicationData!$E:$E,AllPublicationData!$A:$A,'Publication Table'!$B29,AllPublicationData!$B:$B,'Publication Table'!$C$4,AllPublicationData!$D:$D,'Publication Table'!O$7),
IF('Publication Table'!$C$5="All Cancelled Operations",
SUMIFS(AllPublicationData!$F:$F,AllPublicationData!$A:$A,'Publication Table'!$B29,AllPublicationData!$B:$B,'Publication Table'!$C$4,AllPublicationData!$D:$D,'Publication Table'!O$7),
IF('Publication Table'!$C$5="Operations cancelled by patient",
SUMIFS(AllPublicationData!$G:$G,AllPublicationData!$A:$A,'Publication Table'!$B29,AllPublicationData!$B:$B,'Publication Table'!$C$4,AllPublicationData!$D:$D,'Publication Table'!O$7),
IF('Publication Table'!$C$5="Operations cancelled for clinical reasons",
SUMIFS(AllPublicationData!$G:$G,AllPublicationData!$A:$A,'Publication Table'!$B29,AllPublicationData!$B:$B,'Publication Table'!$C$4,AllPublicationData!$D:$D,'Publication Table'!O$7),
IF('Publication Table'!$C$5="Operations cancelled for non-clinical/capacity reasons",
SUMIFS(AllPublicationData!$G:$G,AllPublicationData!$A:$A,'Publication Table'!$B29,AllPublicationData!$B:$B,'Publication Table'!$C$4,AllPublicationData!$D:$D,'Publication Table'!O$7),
IF('Publication Table'!$C$5="Cancellations for other reasons",
SUMIFS(AllPublicationData!$G:$G,AllPublicationData!$A:$A,'Publication Table'!$B29,AllPublicationData!$B:$B,'Publication Table'!$C$4,AllPublicationData!$D:$D,'Publication Table'!O$7)))))))+
IF(AND($C$4="NHS Scotland",$C$5="Total Operations"),
SUMIFS(AllPublicationData!$E:$E,AllPublicationData!$A:$A,'Publication Table'!$B29,AllPublicationData!$B:$B,'Publication Table'!O$7),
IF(AND($C$4="NHS Scotland",$C$5="All Cancelled Operations"),
SUMIFS(AllPublicationData!$F:$F,AllPublicationData!$A:$A,'Publication Table'!$B29,AllPublicationData!$B:$B,'Publication Table'!O$7),
IF(AND($C$4="NHS Scotland",$C$5="Operations cancelled by patient"),
SUMIFS(AllPublicationData!$G:$G,AllPublicationData!$A:$A,'Publication Table'!$B29,AllPublicationData!$B:$B,'Publication Table'!O$7),
IF(AND($C$4="NHS Scotland",$C$5="Operations cancelled for clinical reasons"),
SUMIFS(AllPublicationData!$H:$H,AllPublicationData!$A:$A,'Publication Table'!$B29,AllPublicationData!$B:$B,'Publication Table'!O$7),
IF(AND($C$4="NHS Scotland",$C$5="Operations cancelled for non-clinical/capacity reasons"),
SUMIFS(AllPublicationData!$I:$I,AllPublicationData!$A:$A,'Publication Table'!$B29,AllPublicationData!$B:$B,'Publication Table'!O$7),
IF(AND($C$4="NHS Scotland",$C$5="Cancellations for other reasons"),
SUMIFS(AllPublicationData!$J:$J,AllPublicationData!$A:$A,'Publication Table'!$B29,AllPublicationData!$B:$B,'Publication Table'!O$7)))))))</f>
        <v>214</v>
      </c>
      <c r="P29" s="90">
        <f>IF($C$5="Total Operations",
SUMIFS(AllPublicationData!$E:$E,AllPublicationData!$A:$A,'Publication Table'!$B29,AllPublicationData!$B:$B,'Publication Table'!$C$4,AllPublicationData!$D:$D,'Publication Table'!P$7),
IF('Publication Table'!$C$5="All Cancelled Operations",
SUMIFS(AllPublicationData!$F:$F,AllPublicationData!$A:$A,'Publication Table'!$B29,AllPublicationData!$B:$B,'Publication Table'!$C$4,AllPublicationData!$D:$D,'Publication Table'!P$7),
IF('Publication Table'!$C$5="Operations cancelled by patient",
SUMIFS(AllPublicationData!$G:$G,AllPublicationData!$A:$A,'Publication Table'!$B29,AllPublicationData!$B:$B,'Publication Table'!$C$4,AllPublicationData!$D:$D,'Publication Table'!P$7),
IF('Publication Table'!$C$5="Operations cancelled for clinical reasons",
SUMIFS(AllPublicationData!$G:$G,AllPublicationData!$A:$A,'Publication Table'!$B29,AllPublicationData!$B:$B,'Publication Table'!$C$4,AllPublicationData!$D:$D,'Publication Table'!P$7),
IF('Publication Table'!$C$5="Operations cancelled for non-clinical/capacity reasons",
SUMIFS(AllPublicationData!$G:$G,AllPublicationData!$A:$A,'Publication Table'!$B29,AllPublicationData!$B:$B,'Publication Table'!$C$4,AllPublicationData!$D:$D,'Publication Table'!P$7),
IF('Publication Table'!$C$5="Cancellations for other reasons",
SUMIFS(AllPublicationData!$G:$G,AllPublicationData!$A:$A,'Publication Table'!$B29,AllPublicationData!$B:$B,'Publication Table'!$C$4,AllPublicationData!$D:$D,'Publication Table'!P$7)))))))+
IF(AND($C$4="NHS Scotland",$C$5="Total Operations"),
SUMIFS(AllPublicationData!$E:$E,AllPublicationData!$A:$A,'Publication Table'!$B29,AllPublicationData!$B:$B,'Publication Table'!P$7),
IF(AND($C$4="NHS Scotland",$C$5="All Cancelled Operations"),
SUMIFS(AllPublicationData!$F:$F,AllPublicationData!$A:$A,'Publication Table'!$B29,AllPublicationData!$B:$B,'Publication Table'!P$7),
IF(AND($C$4="NHS Scotland",$C$5="Operations cancelled by patient"),
SUMIFS(AllPublicationData!$G:$G,AllPublicationData!$A:$A,'Publication Table'!$B29,AllPublicationData!$B:$B,'Publication Table'!P$7),
IF(AND($C$4="NHS Scotland",$C$5="Operations cancelled for clinical reasons"),
SUMIFS(AllPublicationData!$H:$H,AllPublicationData!$A:$A,'Publication Table'!$B29,AllPublicationData!$B:$B,'Publication Table'!P$7),
IF(AND($C$4="NHS Scotland",$C$5="Operations cancelled for non-clinical/capacity reasons"),
SUMIFS(AllPublicationData!$I:$I,AllPublicationData!$A:$A,'Publication Table'!$B29,AllPublicationData!$B:$B,'Publication Table'!P$7),
IF(AND($C$4="NHS Scotland",$C$5="Cancellations for other reasons"),
SUMIFS(AllPublicationData!$J:$J,AllPublicationData!$A:$A,'Publication Table'!$B29,AllPublicationData!$B:$B,'Publication Table'!P$7)))))))</f>
        <v>210</v>
      </c>
      <c r="Q29" s="90">
        <f>IF($C$5="Total Operations",
SUMIFS(AllPublicationData!$E:$E,AllPublicationData!$A:$A,'Publication Table'!$B29,AllPublicationData!$B:$B,'Publication Table'!$C$4,AllPublicationData!$D:$D,'Publication Table'!Q$7),
IF('Publication Table'!$C$5="All Cancelled Operations",
SUMIFS(AllPublicationData!$F:$F,AllPublicationData!$A:$A,'Publication Table'!$B29,AllPublicationData!$B:$B,'Publication Table'!$C$4,AllPublicationData!$D:$D,'Publication Table'!Q$7),
IF('Publication Table'!$C$5="Operations cancelled by patient",
SUMIFS(AllPublicationData!$G:$G,AllPublicationData!$A:$A,'Publication Table'!$B29,AllPublicationData!$B:$B,'Publication Table'!$C$4,AllPublicationData!$D:$D,'Publication Table'!Q$7),
IF('Publication Table'!$C$5="Operations cancelled for clinical reasons",
SUMIFS(AllPublicationData!$G:$G,AllPublicationData!$A:$A,'Publication Table'!$B29,AllPublicationData!$B:$B,'Publication Table'!$C$4,AllPublicationData!$D:$D,'Publication Table'!Q$7),
IF('Publication Table'!$C$5="Operations cancelled for non-clinical/capacity reasons",
SUMIFS(AllPublicationData!$G:$G,AllPublicationData!$A:$A,'Publication Table'!$B29,AllPublicationData!$B:$B,'Publication Table'!$C$4,AllPublicationData!$D:$D,'Publication Table'!Q$7),
IF('Publication Table'!$C$5="Cancellations for other reasons",
SUMIFS(AllPublicationData!$G:$G,AllPublicationData!$A:$A,'Publication Table'!$B29,AllPublicationData!$B:$B,'Publication Table'!$C$4,AllPublicationData!$D:$D,'Publication Table'!Q$7)))))))+
IF(AND($C$4="NHS Scotland",$C$5="Total Operations"),
SUMIFS(AllPublicationData!$E:$E,AllPublicationData!$A:$A,'Publication Table'!$B29,AllPublicationData!$B:$B,'Publication Table'!Q$7),
IF(AND($C$4="NHS Scotland",$C$5="All Cancelled Operations"),
SUMIFS(AllPublicationData!$F:$F,AllPublicationData!$A:$A,'Publication Table'!$B29,AllPublicationData!$B:$B,'Publication Table'!Q$7),
IF(AND($C$4="NHS Scotland",$C$5="Operations cancelled by patient"),
SUMIFS(AllPublicationData!$G:$G,AllPublicationData!$A:$A,'Publication Table'!$B29,AllPublicationData!$B:$B,'Publication Table'!Q$7),
IF(AND($C$4="NHS Scotland",$C$5="Operations cancelled for clinical reasons"),
SUMIFS(AllPublicationData!$H:$H,AllPublicationData!$A:$A,'Publication Table'!$B29,AllPublicationData!$B:$B,'Publication Table'!Q$7),
IF(AND($C$4="NHS Scotland",$C$5="Operations cancelled for non-clinical/capacity reasons"),
SUMIFS(AllPublicationData!$I:$I,AllPublicationData!$A:$A,'Publication Table'!$B29,AllPublicationData!$B:$B,'Publication Table'!Q$7),
IF(AND($C$4="NHS Scotland",$C$5="Cancellations for other reasons"),
SUMIFS(AllPublicationData!$J:$J,AllPublicationData!$A:$A,'Publication Table'!$B29,AllPublicationData!$B:$B,'Publication Table'!Q$7)))))))</f>
        <v>1867</v>
      </c>
      <c r="R29" s="90">
        <f>IF($C$5="Total Operations",
SUMIFS(AllPublicationData!$E:$E,AllPublicationData!$A:$A,'Publication Table'!$B29,AllPublicationData!$B:$B,'Publication Table'!$C$4,AllPublicationData!$D:$D,'Publication Table'!R$7),
IF('Publication Table'!$C$5="All Cancelled Operations",
SUMIFS(AllPublicationData!$F:$F,AllPublicationData!$A:$A,'Publication Table'!$B29,AllPublicationData!$B:$B,'Publication Table'!$C$4,AllPublicationData!$D:$D,'Publication Table'!R$7),
IF('Publication Table'!$C$5="Operations cancelled by patient",
SUMIFS(AllPublicationData!$G:$G,AllPublicationData!$A:$A,'Publication Table'!$B29,AllPublicationData!$B:$B,'Publication Table'!$C$4,AllPublicationData!$D:$D,'Publication Table'!R$7),
IF('Publication Table'!$C$5="Operations cancelled for clinical reasons",
SUMIFS(AllPublicationData!$G:$G,AllPublicationData!$A:$A,'Publication Table'!$B29,AllPublicationData!$B:$B,'Publication Table'!$C$4,AllPublicationData!$D:$D,'Publication Table'!R$7),
IF('Publication Table'!$C$5="Operations cancelled for non-clinical/capacity reasons",
SUMIFS(AllPublicationData!$G:$G,AllPublicationData!$A:$A,'Publication Table'!$B29,AllPublicationData!$B:$B,'Publication Table'!$C$4,AllPublicationData!$D:$D,'Publication Table'!R$7),
IF('Publication Table'!$C$5="Cancellations for other reasons",
SUMIFS(AllPublicationData!$G:$G,AllPublicationData!$A:$A,'Publication Table'!$B29,AllPublicationData!$B:$B,'Publication Table'!$C$4,AllPublicationData!$D:$D,'Publication Table'!R$7)))))))+
IF(AND($C$4="NHS Scotland",$C$5="Total Operations"),
SUMIFS(AllPublicationData!$E:$E,AllPublicationData!$A:$A,'Publication Table'!$B29,AllPublicationData!$B:$B,'Publication Table'!R$7),
IF(AND($C$4="NHS Scotland",$C$5="All Cancelled Operations"),
SUMIFS(AllPublicationData!$F:$F,AllPublicationData!$A:$A,'Publication Table'!$B29,AllPublicationData!$B:$B,'Publication Table'!R$7),
IF(AND($C$4="NHS Scotland",$C$5="Operations cancelled by patient"),
SUMIFS(AllPublicationData!$G:$G,AllPublicationData!$A:$A,'Publication Table'!$B29,AllPublicationData!$B:$B,'Publication Table'!R$7),
IF(AND($C$4="NHS Scotland",$C$5="Operations cancelled for clinical reasons"),
SUMIFS(AllPublicationData!$H:$H,AllPublicationData!$A:$A,'Publication Table'!$B29,AllPublicationData!$B:$B,'Publication Table'!R$7),
IF(AND($C$4="NHS Scotland",$C$5="Operations cancelled for non-clinical/capacity reasons"),
SUMIFS(AllPublicationData!$I:$I,AllPublicationData!$A:$A,'Publication Table'!$B29,AllPublicationData!$B:$B,'Publication Table'!R$7),
IF(AND($C$4="NHS Scotland",$C$5="Cancellations for other reasons"),
SUMIFS(AllPublicationData!$J:$J,AllPublicationData!$A:$A,'Publication Table'!$B29,AllPublicationData!$B:$B,'Publication Table'!R$7)))))))</f>
        <v>135</v>
      </c>
    </row>
    <row r="30" spans="2:18" x14ac:dyDescent="0.35">
      <c r="B30" s="89">
        <v>44743</v>
      </c>
      <c r="C30" s="81">
        <f>IF($C$5="Total Operations",
SUMIFS(AllPublicationData!$E:$E,AllPublicationData!$A:$A,'Publication Table'!$B30,AllPublicationData!$B:$B,'Publication Table'!$C$4),
IF('Publication Table'!$C$5="All Cancelled Operations",
SUMIFS(AllPublicationData!$F:$F,AllPublicationData!$A:$A,'Publication Table'!$B30,AllPublicationData!$B:$B,'Publication Table'!$C$4),
IF('Publication Table'!$C$5="Operations cancelled by patient",
SUMIFS(AllPublicationData!$G:$G,AllPublicationData!$A:$A,'Publication Table'!$B30,AllPublicationData!$B:$B,'Publication Table'!$C$4),
IF('Publication Table'!$C$5="Operations cancelled for clinical reasons",
SUMIFS(AllPublicationData!$H:$H,AllPublicationData!$A:$A,'Publication Table'!$B30,AllPublicationData!$B:$B,'Publication Table'!$C$4),
IF('Publication Table'!$C$5="Operations cancelled for non-clinical/capacity reasons",
SUMIFS(AllPublicationData!$I:$I,AllPublicationData!$A:$A,'Publication Table'!$B30,AllPublicationData!$B:$B,'Publication Table'!$C$4),
IF('Publication Table'!$C$5="Cancellations for other reasons",
SUMIFS(AllPublicationData!$J:$J,AllPublicationData!$A:$A,'Publication Table'!$B30,AllPublicationData!$B:$B,'Publication Table'!$C$4)))))))+
IF(AND($C$4="NHS Scotland",$C$5="Total Operations"),
SUMIFS(AllPublicationData!$E:$E,AllPublicationData!$A:$A,'Publication Table'!$B30),
IF(AND($C$4="NHS Scotland",$C$5="All Cancelled Operations"),
SUMIFS(AllPublicationData!$F:$F,AllPublicationData!$A:$A,'Publication Table'!$B30),
IF(AND($C$4="NHS Scotland",$C$5="Operations cancelled by patient"),
SUMIFS(AllPublicationData!$G:$G,AllPublicationData!$A:$A,'Publication Table'!$B30),
IF(AND($C$4="NHS Scotland",$C$5="Operations cancelled for clinical reasons"),
SUMIFS(AllPublicationData!$H:$H,AllPublicationData!$A:$A,'Publication Table'!$B30),
IF(AND($C$4="NHS Scotland",$C$5="Operations cancelled for non-clinical/capacity reasons"),
SUMIFS(AllPublicationData!$I:$I,AllPublicationData!$A:$A,'Publication Table'!$B30),
IF(AND($C$4="NHS Scotland",$C$5="Cancellations for other reasons"),
SUMIFS(AllPublicationData!$J:$J,AllPublicationData!$A:$A,'Publication Table'!$B30)))))))</f>
        <v>19685</v>
      </c>
      <c r="D30" s="90">
        <f>IF($C$5="Total Operations",
SUMIFS(AllPublicationData!$E:$E,AllPublicationData!$A:$A,'Publication Table'!$B30,AllPublicationData!$B:$B,'Publication Table'!$C$4,AllPublicationData!$D:$D,'Publication Table'!D$7),
IF('Publication Table'!$C$5="All Cancelled Operations",
SUMIFS(AllPublicationData!$F:$F,AllPublicationData!$A:$A,'Publication Table'!$B30,AllPublicationData!$B:$B,'Publication Table'!$C$4,AllPublicationData!$D:$D,'Publication Table'!D$7),
IF('Publication Table'!$C$5="Operations cancelled by patient",
SUMIFS(AllPublicationData!$G:$G,AllPublicationData!$A:$A,'Publication Table'!$B30,AllPublicationData!$B:$B,'Publication Table'!$C$4,AllPublicationData!$D:$D,'Publication Table'!D$7),
IF('Publication Table'!$C$5="Operations cancelled for clinical reasons",
SUMIFS(AllPublicationData!$H:$H,AllPublicationData!$A:$A,'Publication Table'!$B30,AllPublicationData!$B:$B,'Publication Table'!$C$4,AllPublicationData!$D:$D,'Publication Table'!D$7),
IF('Publication Table'!$C$5="Operations cancelled for non-clinical/capacity reasons",
SUMIFS(AllPublicationData!$I:$I,AllPublicationData!$A:$A,'Publication Table'!$B30,AllPublicationData!$B:$B,'Publication Table'!$C$4,AllPublicationData!$D:$D,'Publication Table'!D$7),
IF('Publication Table'!$C$5="Cancellations for other reasons",
SUMIFS(AllPublicationData!$J:$J,AllPublicationData!$A:$A,'Publication Table'!$B30,AllPublicationData!$B:$B,'Publication Table'!$C$4,AllPublicationData!$D:$D,'Publication Table'!D$7)))))))+
IF(AND($C$4="NHS Scotland",$C$5="Total Operations"),
SUMIFS(AllPublicationData!$E:$E,AllPublicationData!$A:$A,'Publication Table'!$B30,AllPublicationData!$B:$B,'Publication Table'!D$7),
IF(AND($C$4="NHS Scotland",$C$5="All Cancelled Operations"),
SUMIFS(AllPublicationData!$F:$F,AllPublicationData!$A:$A,'Publication Table'!$B30,AllPublicationData!$B:$B,'Publication Table'!D$7),
IF(AND($C$4="NHS Scotland",$C$5="Operations cancelled by patient"),
SUMIFS(AllPublicationData!$G:$G,AllPublicationData!$A:$A,'Publication Table'!$B30,AllPublicationData!$B:$B,'Publication Table'!D$7),
IF(AND($C$4="NHS Scotland",$C$5="Operations cancelled for clinical reasons"),
SUMIFS(AllPublicationData!$H:$H,AllPublicationData!$A:$A,'Publication Table'!$B30,AllPublicationData!$B:$B,'Publication Table'!D$7),
IF(AND($C$4="NHS Scotland",$C$5="Operations cancelled for non-clinical/capacity reasons"),
SUMIFS(AllPublicationData!$I:$I,AllPublicationData!$A:$A,'Publication Table'!$B30,AllPublicationData!$B:$B,'Publication Table'!D$7),
IF(AND($C$4="NHS Scotland",$C$5="Cancellations for other reasons"),
SUMIFS(AllPublicationData!$J:$J,AllPublicationData!$A:$A,'Publication Table'!$B30,AllPublicationData!$B:$B,'Publication Table'!D$7)))))))</f>
        <v>2302</v>
      </c>
      <c r="E30" s="90">
        <f>IF($C$5="Total Operations",
SUMIFS(AllPublicationData!$E:$E,AllPublicationData!$A:$A,'Publication Table'!$B30,AllPublicationData!$B:$B,'Publication Table'!$C$4,AllPublicationData!$D:$D,'Publication Table'!E$7),
IF('Publication Table'!$C$5="All Cancelled Operations",
SUMIFS(AllPublicationData!$F:$F,AllPublicationData!$A:$A,'Publication Table'!$B30,AllPublicationData!$B:$B,'Publication Table'!$C$4,AllPublicationData!$D:$D,'Publication Table'!E$7),
IF('Publication Table'!$C$5="Operations cancelled by patient",
SUMIFS(AllPublicationData!$G:$G,AllPublicationData!$A:$A,'Publication Table'!$B30,AllPublicationData!$B:$B,'Publication Table'!$C$4,AllPublicationData!$D:$D,'Publication Table'!E$7),
IF('Publication Table'!$C$5="Operations cancelled for clinical reasons",
SUMIFS(AllPublicationData!$H:$H,AllPublicationData!$A:$A,'Publication Table'!$B30,AllPublicationData!$B:$B,'Publication Table'!$C$4,AllPublicationData!$D:$D,'Publication Table'!E$7),
IF('Publication Table'!$C$5="Operations cancelled for non-clinical/capacity reasons",
SUMIFS(AllPublicationData!$I:$I,AllPublicationData!$A:$A,'Publication Table'!$B30,AllPublicationData!$B:$B,'Publication Table'!$C$4,AllPublicationData!$D:$D,'Publication Table'!E$7),
IF('Publication Table'!$C$5="Cancellations for other reasons",
SUMIFS(AllPublicationData!$J:$J,AllPublicationData!$A:$A,'Publication Table'!$B30,AllPublicationData!$B:$B,'Publication Table'!$C$4,AllPublicationData!$D:$D,'Publication Table'!E$7)))))))+
IF(AND($C$4="NHS Scotland",$C$5="Total Operations"),
SUMIFS(AllPublicationData!$E:$E,AllPublicationData!$A:$A,'Publication Table'!$B30,AllPublicationData!$B:$B,'Publication Table'!E$7),
IF(AND($C$4="NHS Scotland",$C$5="All Cancelled Operations"),
SUMIFS(AllPublicationData!$F:$F,AllPublicationData!$A:$A,'Publication Table'!$B30,AllPublicationData!$B:$B,'Publication Table'!E$7),
IF(AND($C$4="NHS Scotland",$C$5="Operations cancelled by patient"),
SUMIFS(AllPublicationData!$G:$G,AllPublicationData!$A:$A,'Publication Table'!$B30,AllPublicationData!$B:$B,'Publication Table'!E$7),
IF(AND($C$4="NHS Scotland",$C$5="Operations cancelled for clinical reasons"),
SUMIFS(AllPublicationData!$H:$H,AllPublicationData!$A:$A,'Publication Table'!$B30,AllPublicationData!$B:$B,'Publication Table'!E$7),
IF(AND($C$4="NHS Scotland",$C$5="Operations cancelled for non-clinical/capacity reasons"),
SUMIFS(AllPublicationData!$I:$I,AllPublicationData!$A:$A,'Publication Table'!$B30,AllPublicationData!$B:$B,'Publication Table'!E$7),
IF(AND($C$4="NHS Scotland",$C$5="Cancellations for other reasons"),
SUMIFS(AllPublicationData!$J:$J,AllPublicationData!$A:$A,'Publication Table'!$B30,AllPublicationData!$B:$B,'Publication Table'!E$7)))))))</f>
        <v>1022</v>
      </c>
      <c r="F30" s="90">
        <f>IF($C$5="Total Operations",
SUMIFS(AllPublicationData!$E:$E,AllPublicationData!$A:$A,'Publication Table'!$B30,AllPublicationData!$B:$B,'Publication Table'!$C$4,AllPublicationData!$D:$D,'Publication Table'!F$7),
IF('Publication Table'!$C$5="All Cancelled Operations",
SUMIFS(AllPublicationData!$F:$F,AllPublicationData!$A:$A,'Publication Table'!$B30,AllPublicationData!$B:$B,'Publication Table'!$C$4,AllPublicationData!$D:$D,'Publication Table'!F$7),
IF('Publication Table'!$C$5="Operations cancelled by patient",
SUMIFS(AllPublicationData!$G:$G,AllPublicationData!$A:$A,'Publication Table'!$B30,AllPublicationData!$B:$B,'Publication Table'!$C$4,AllPublicationData!$D:$D,'Publication Table'!F$7),
IF('Publication Table'!$C$5="Operations cancelled for clinical reasons",
SUMIFS(AllPublicationData!$H:$H,AllPublicationData!$A:$A,'Publication Table'!$B30,AllPublicationData!$B:$B,'Publication Table'!$C$4,AllPublicationData!$D:$D,'Publication Table'!F$7),
IF('Publication Table'!$C$5="Operations cancelled for non-clinical/capacity reasons",
SUMIFS(AllPublicationData!$I:$I,AllPublicationData!$A:$A,'Publication Table'!$B30,AllPublicationData!$B:$B,'Publication Table'!$C$4,AllPublicationData!$D:$D,'Publication Table'!F$7),
IF('Publication Table'!$C$5="Cancellations for other reasons",
SUMIFS(AllPublicationData!$J:$J,AllPublicationData!$A:$A,'Publication Table'!$B30,AllPublicationData!$B:$B,'Publication Table'!$C$4,AllPublicationData!$D:$D,'Publication Table'!F$7)))))))+
IF(AND($C$4="NHS Scotland",$C$5="Total Operations"),
SUMIFS(AllPublicationData!$E:$E,AllPublicationData!$A:$A,'Publication Table'!$B30,AllPublicationData!$B:$B,'Publication Table'!F$7),
IF(AND($C$4="NHS Scotland",$C$5="All Cancelled Operations"),
SUMIFS(AllPublicationData!$F:$F,AllPublicationData!$A:$A,'Publication Table'!$B30,AllPublicationData!$B:$B,'Publication Table'!F$7),
IF(AND($C$4="NHS Scotland",$C$5="Operations cancelled by patient"),
SUMIFS(AllPublicationData!$G:$G,AllPublicationData!$A:$A,'Publication Table'!$B30,AllPublicationData!$B:$B,'Publication Table'!F$7),
IF(AND($C$4="NHS Scotland",$C$5="Operations cancelled for clinical reasons"),
SUMIFS(AllPublicationData!$H:$H,AllPublicationData!$A:$A,'Publication Table'!$B30,AllPublicationData!$B:$B,'Publication Table'!F$7),
IF(AND($C$4="NHS Scotland",$C$5="Operations cancelled for non-clinical/capacity reasons"),
SUMIFS(AllPublicationData!$I:$I,AllPublicationData!$A:$A,'Publication Table'!$B30,AllPublicationData!$B:$B,'Publication Table'!F$7),
IF(AND($C$4="NHS Scotland",$C$5="Cancellations for other reasons"),
SUMIFS(AllPublicationData!$J:$J,AllPublicationData!$A:$A,'Publication Table'!$B30,AllPublicationData!$B:$B,'Publication Table'!F$7)))))))</f>
        <v>202</v>
      </c>
      <c r="G30" s="90">
        <f>IF($C$5="Total Operations",
SUMIFS(AllPublicationData!$E:$E,AllPublicationData!$A:$A,'Publication Table'!$B30,AllPublicationData!$B:$B,'Publication Table'!$C$4,AllPublicationData!$D:$D,'Publication Table'!G$7),
IF('Publication Table'!$C$5="All Cancelled Operations",
SUMIFS(AllPublicationData!$F:$F,AllPublicationData!$A:$A,'Publication Table'!$B30,AllPublicationData!$B:$B,'Publication Table'!$C$4,AllPublicationData!$D:$D,'Publication Table'!G$7),
IF('Publication Table'!$C$5="Operations cancelled by patient",
SUMIFS(AllPublicationData!$G:$G,AllPublicationData!$A:$A,'Publication Table'!$B30,AllPublicationData!$B:$B,'Publication Table'!$C$4,AllPublicationData!$D:$D,'Publication Table'!G$7),
IF('Publication Table'!$C$5="Operations cancelled for clinical reasons",
SUMIFS(AllPublicationData!$H:$H,AllPublicationData!$A:$A,'Publication Table'!$B30,AllPublicationData!$B:$B,'Publication Table'!$C$4,AllPublicationData!$D:$D,'Publication Table'!G$7),
IF('Publication Table'!$C$5="Operations cancelled for non-clinical/capacity reasons",
SUMIFS(AllPublicationData!$I:$I,AllPublicationData!$A:$A,'Publication Table'!$B30,AllPublicationData!$B:$B,'Publication Table'!$C$4,AllPublicationData!$D:$D,'Publication Table'!G$7),
IF('Publication Table'!$C$5="Cancellations for other reasons",
SUMIFS(AllPublicationData!$J:$J,AllPublicationData!$A:$A,'Publication Table'!$B30,AllPublicationData!$B:$B,'Publication Table'!$C$4,AllPublicationData!$D:$D,'Publication Table'!G$7)))))))+
IF(AND($C$4="NHS Scotland",$C$5="Total Operations"),
SUMIFS(AllPublicationData!$E:$E,AllPublicationData!$A:$A,'Publication Table'!$B30,AllPublicationData!$B:$B,'Publication Table'!G$7),
IF(AND($C$4="NHS Scotland",$C$5="All Cancelled Operations"),
SUMIFS(AllPublicationData!$F:$F,AllPublicationData!$A:$A,'Publication Table'!$B30,AllPublicationData!$B:$B,'Publication Table'!G$7),
IF(AND($C$4="NHS Scotland",$C$5="Operations cancelled by patient"),
SUMIFS(AllPublicationData!$G:$G,AllPublicationData!$A:$A,'Publication Table'!$B30,AllPublicationData!$B:$B,'Publication Table'!G$7),
IF(AND($C$4="NHS Scotland",$C$5="Operations cancelled for clinical reasons"),
SUMIFS(AllPublicationData!$H:$H,AllPublicationData!$A:$A,'Publication Table'!$B30,AllPublicationData!$B:$B,'Publication Table'!G$7),
IF(AND($C$4="NHS Scotland",$C$5="Operations cancelled for non-clinical/capacity reasons"),
SUMIFS(AllPublicationData!$I:$I,AllPublicationData!$A:$A,'Publication Table'!$B30,AllPublicationData!$B:$B,'Publication Table'!G$7),
IF(AND($C$4="NHS Scotland",$C$5="Cancellations for other reasons"),
SUMIFS(AllPublicationData!$J:$J,AllPublicationData!$A:$A,'Publication Table'!$B30,AllPublicationData!$B:$B,'Publication Table'!G$7)))))))</f>
        <v>1270</v>
      </c>
      <c r="H30" s="90">
        <f>IF($C$5="Total Operations",
SUMIFS(AllPublicationData!$E:$E,AllPublicationData!$A:$A,'Publication Table'!$B30,AllPublicationData!$B:$B,'Publication Table'!$C$4,AllPublicationData!$D:$D,'Publication Table'!H$7),
IF('Publication Table'!$C$5="All Cancelled Operations",
SUMIFS(AllPublicationData!$F:$F,AllPublicationData!$A:$A,'Publication Table'!$B30,AllPublicationData!$B:$B,'Publication Table'!$C$4,AllPublicationData!$D:$D,'Publication Table'!H$7),
IF('Publication Table'!$C$5="Operations cancelled by patient",
SUMIFS(AllPublicationData!$G:$G,AllPublicationData!$A:$A,'Publication Table'!$B30,AllPublicationData!$B:$B,'Publication Table'!$C$4,AllPublicationData!$D:$D,'Publication Table'!H$7),
IF('Publication Table'!$C$5="Operations cancelled for clinical reasons",
SUMIFS(AllPublicationData!$H:$H,AllPublicationData!$A:$A,'Publication Table'!$B30,AllPublicationData!$B:$B,'Publication Table'!$C$4,AllPublicationData!$D:$D,'Publication Table'!H$7),
IF('Publication Table'!$C$5="Operations cancelled for non-clinical/capacity reasons",
SUMIFS(AllPublicationData!$I:$I,AllPublicationData!$A:$A,'Publication Table'!$B30,AllPublicationData!$B:$B,'Publication Table'!$C$4,AllPublicationData!$D:$D,'Publication Table'!H$7),
IF('Publication Table'!$C$5="Cancellations for other reasons",
SUMIFS(AllPublicationData!$J:$J,AllPublicationData!$A:$A,'Publication Table'!$B30,AllPublicationData!$B:$B,'Publication Table'!$C$4,AllPublicationData!$D:$D,'Publication Table'!H$7)))))))+
IF(AND($C$4="NHS Scotland",$C$5="Total Operations"),
SUMIFS(AllPublicationData!$E:$E,AllPublicationData!$A:$A,'Publication Table'!$B30,AllPublicationData!$B:$B,'Publication Table'!H$7),
IF(AND($C$4="NHS Scotland",$C$5="All Cancelled Operations"),
SUMIFS(AllPublicationData!$F:$F,AllPublicationData!$A:$A,'Publication Table'!$B30,AllPublicationData!$B:$B,'Publication Table'!H$7),
IF(AND($C$4="NHS Scotland",$C$5="Operations cancelled by patient"),
SUMIFS(AllPublicationData!$G:$G,AllPublicationData!$A:$A,'Publication Table'!$B30,AllPublicationData!$B:$B,'Publication Table'!H$7),
IF(AND($C$4="NHS Scotland",$C$5="Operations cancelled for clinical reasons"),
SUMIFS(AllPublicationData!$H:$H,AllPublicationData!$A:$A,'Publication Table'!$B30,AllPublicationData!$B:$B,'Publication Table'!H$7),
IF(AND($C$4="NHS Scotland",$C$5="Operations cancelled for non-clinical/capacity reasons"),
SUMIFS(AllPublicationData!$I:$I,AllPublicationData!$A:$A,'Publication Table'!$B30,AllPublicationData!$B:$B,'Publication Table'!H$7),
IF(AND($C$4="NHS Scotland",$C$5="Cancellations for other reasons"),
SUMIFS(AllPublicationData!$J:$J,AllPublicationData!$A:$A,'Publication Table'!$B30,AllPublicationData!$B:$B,'Publication Table'!H$7)))))))</f>
        <v>1013</v>
      </c>
      <c r="I30" s="90">
        <f>IF($C$5="Total Operations",
SUMIFS(AllPublicationData!$E:$E,AllPublicationData!$A:$A,'Publication Table'!$B30,AllPublicationData!$B:$B,'Publication Table'!$C$4,AllPublicationData!$D:$D,'Publication Table'!I$7),
IF('Publication Table'!$C$5="All Cancelled Operations",
SUMIFS(AllPublicationData!$F:$F,AllPublicationData!$A:$A,'Publication Table'!$B30,AllPublicationData!$B:$B,'Publication Table'!$C$4,AllPublicationData!$D:$D,'Publication Table'!I$7),
IF('Publication Table'!$C$5="Operations cancelled by patient",
SUMIFS(AllPublicationData!$G:$G,AllPublicationData!$A:$A,'Publication Table'!$B30,AllPublicationData!$B:$B,'Publication Table'!$C$4,AllPublicationData!$D:$D,'Publication Table'!I$7),
IF('Publication Table'!$C$5="Operations cancelled for clinical reasons",
SUMIFS(AllPublicationData!$H:$H,AllPublicationData!$A:$A,'Publication Table'!$B30,AllPublicationData!$B:$B,'Publication Table'!$C$4,AllPublicationData!$D:$D,'Publication Table'!I$7),
IF('Publication Table'!$C$5="Operations cancelled for non-clinical/capacity reasons",
SUMIFS(AllPublicationData!$I:$I,AllPublicationData!$A:$A,'Publication Table'!$B30,AllPublicationData!$B:$B,'Publication Table'!$C$4,AllPublicationData!$D:$D,'Publication Table'!I$7),
IF('Publication Table'!$C$5="Cancellations for other reasons",
SUMIFS(AllPublicationData!$J:$J,AllPublicationData!$A:$A,'Publication Table'!$B30,AllPublicationData!$B:$B,'Publication Table'!$C$4,AllPublicationData!$D:$D,'Publication Table'!I$7)))))))+
IF(AND($C$4="NHS Scotland",$C$5="Total Operations"),
SUMIFS(AllPublicationData!$E:$E,AllPublicationData!$A:$A,'Publication Table'!$B30,AllPublicationData!$B:$B,'Publication Table'!I$7),
IF(AND($C$4="NHS Scotland",$C$5="All Cancelled Operations"),
SUMIFS(AllPublicationData!$F:$F,AllPublicationData!$A:$A,'Publication Table'!$B30,AllPublicationData!$B:$B,'Publication Table'!I$7),
IF(AND($C$4="NHS Scotland",$C$5="Operations cancelled by patient"),
SUMIFS(AllPublicationData!$G:$G,AllPublicationData!$A:$A,'Publication Table'!$B30,AllPublicationData!$B:$B,'Publication Table'!I$7),
IF(AND($C$4="NHS Scotland",$C$5="Operations cancelled for clinical reasons"),
SUMIFS(AllPublicationData!$H:$H,AllPublicationData!$A:$A,'Publication Table'!$B30,AllPublicationData!$B:$B,'Publication Table'!I$7),
IF(AND($C$4="NHS Scotland",$C$5="Operations cancelled for non-clinical/capacity reasons"),
SUMIFS(AllPublicationData!$I:$I,AllPublicationData!$A:$A,'Publication Table'!$B30,AllPublicationData!$B:$B,'Publication Table'!I$7),
IF(AND($C$4="NHS Scotland",$C$5="Cancellations for other reasons"),
SUMIFS(AllPublicationData!$J:$J,AllPublicationData!$A:$A,'Publication Table'!$B30,AllPublicationData!$B:$B,'Publication Table'!I$7)))))))</f>
        <v>797</v>
      </c>
      <c r="J30" s="90">
        <f>IF($C$5="Total Operations",
SUMIFS(AllPublicationData!$E:$E,AllPublicationData!$A:$A,'Publication Table'!$B30,AllPublicationData!$B:$B,'Publication Table'!$C$4,AllPublicationData!$D:$D,'Publication Table'!J$7),
IF('Publication Table'!$C$5="All Cancelled Operations",
SUMIFS(AllPublicationData!$F:$F,AllPublicationData!$A:$A,'Publication Table'!$B30,AllPublicationData!$B:$B,'Publication Table'!$C$4,AllPublicationData!$D:$D,'Publication Table'!J$7),
IF('Publication Table'!$C$5="Operations cancelled by patient",
SUMIFS(AllPublicationData!$G:$G,AllPublicationData!$A:$A,'Publication Table'!$B30,AllPublicationData!$B:$B,'Publication Table'!$C$4,AllPublicationData!$D:$D,'Publication Table'!J$7),
IF('Publication Table'!$C$5="Operations cancelled for clinical reasons",
SUMIFS(AllPublicationData!$H:$H,AllPublicationData!$A:$A,'Publication Table'!$B30,AllPublicationData!$B:$B,'Publication Table'!$C$4,AllPublicationData!$D:$D,'Publication Table'!J$7),
IF('Publication Table'!$C$5="Operations cancelled for non-clinical/capacity reasons",
SUMIFS(AllPublicationData!$I:$I,AllPublicationData!$A:$A,'Publication Table'!$B30,AllPublicationData!$B:$B,'Publication Table'!$C$4,AllPublicationData!$D:$D,'Publication Table'!J$7),
IF('Publication Table'!$C$5="Cancellations for other reasons",
SUMIFS(AllPublicationData!$J:$J,AllPublicationData!$A:$A,'Publication Table'!$B30,AllPublicationData!$B:$B,'Publication Table'!$C$4,AllPublicationData!$D:$D,'Publication Table'!J$7)))))))+
IF(AND($C$4="NHS Scotland",$C$5="Total Operations"),
SUMIFS(AllPublicationData!$E:$E,AllPublicationData!$A:$A,'Publication Table'!$B30,AllPublicationData!$B:$B,'Publication Table'!J$7),
IF(AND($C$4="NHS Scotland",$C$5="All Cancelled Operations"),
SUMIFS(AllPublicationData!$F:$F,AllPublicationData!$A:$A,'Publication Table'!$B30,AllPublicationData!$B:$B,'Publication Table'!J$7),
IF(AND($C$4="NHS Scotland",$C$5="Operations cancelled by patient"),
SUMIFS(AllPublicationData!$G:$G,AllPublicationData!$A:$A,'Publication Table'!$B30,AllPublicationData!$B:$B,'Publication Table'!J$7),
IF(AND($C$4="NHS Scotland",$C$5="Operations cancelled for clinical reasons"),
SUMIFS(AllPublicationData!$H:$H,AllPublicationData!$A:$A,'Publication Table'!$B30,AllPublicationData!$B:$B,'Publication Table'!J$7),
IF(AND($C$4="NHS Scotland",$C$5="Operations cancelled for non-clinical/capacity reasons"),
SUMIFS(AllPublicationData!$I:$I,AllPublicationData!$A:$A,'Publication Table'!$B30,AllPublicationData!$B:$B,'Publication Table'!J$7),
IF(AND($C$4="NHS Scotland",$C$5="Cancellations for other reasons"),
SUMIFS(AllPublicationData!$J:$J,AllPublicationData!$A:$A,'Publication Table'!$B30,AllPublicationData!$B:$B,'Publication Table'!J$7)))))))</f>
        <v>2037</v>
      </c>
      <c r="K30" s="90">
        <f>IF($C$5="Total Operations",
SUMIFS(AllPublicationData!$E:$E,AllPublicationData!$A:$A,'Publication Table'!$B30,AllPublicationData!$B:$B,'Publication Table'!$C$4,AllPublicationData!$D:$D,'Publication Table'!K$7),
IF('Publication Table'!$C$5="All Cancelled Operations",
SUMIFS(AllPublicationData!$F:$F,AllPublicationData!$A:$A,'Publication Table'!$B30,AllPublicationData!$B:$B,'Publication Table'!$C$4,AllPublicationData!$D:$D,'Publication Table'!K$7),
IF('Publication Table'!$C$5="Operations cancelled by patient",
SUMIFS(AllPublicationData!$G:$G,AllPublicationData!$A:$A,'Publication Table'!$B30,AllPublicationData!$B:$B,'Publication Table'!$C$4,AllPublicationData!$D:$D,'Publication Table'!K$7),
IF('Publication Table'!$C$5="Operations cancelled for clinical reasons",
SUMIFS(AllPublicationData!$H:$H,AllPublicationData!$A:$A,'Publication Table'!$B30,AllPublicationData!$B:$B,'Publication Table'!$C$4,AllPublicationData!$D:$D,'Publication Table'!K$7),
IF('Publication Table'!$C$5="Operations cancelled for non-clinical/capacity reasons",
SUMIFS(AllPublicationData!$I:$I,AllPublicationData!$A:$A,'Publication Table'!$B30,AllPublicationData!$B:$B,'Publication Table'!$C$4,AllPublicationData!$D:$D,'Publication Table'!K$7),
IF('Publication Table'!$C$5="Cancellations for other reasons",
SUMIFS(AllPublicationData!$J:$J,AllPublicationData!$A:$A,'Publication Table'!$B30,AllPublicationData!$B:$B,'Publication Table'!$C$4,AllPublicationData!$D:$D,'Publication Table'!K$7)))))))+
IF(AND($C$4="NHS Scotland",$C$5="Total Operations"),
SUMIFS(AllPublicationData!$E:$E,AllPublicationData!$A:$A,'Publication Table'!$B30,AllPublicationData!$B:$B,'Publication Table'!K$7),
IF(AND($C$4="NHS Scotland",$C$5="All Cancelled Operations"),
SUMIFS(AllPublicationData!$F:$F,AllPublicationData!$A:$A,'Publication Table'!$B30,AllPublicationData!$B:$B,'Publication Table'!K$7),
IF(AND($C$4="NHS Scotland",$C$5="Operations cancelled by patient"),
SUMIFS(AllPublicationData!$G:$G,AllPublicationData!$A:$A,'Publication Table'!$B30,AllPublicationData!$B:$B,'Publication Table'!K$7),
IF(AND($C$4="NHS Scotland",$C$5="Operations cancelled for clinical reasons"),
SUMIFS(AllPublicationData!$H:$H,AllPublicationData!$A:$A,'Publication Table'!$B30,AllPublicationData!$B:$B,'Publication Table'!K$7),
IF(AND($C$4="NHS Scotland",$C$5="Operations cancelled for non-clinical/capacity reasons"),
SUMIFS(AllPublicationData!$I:$I,AllPublicationData!$A:$A,'Publication Table'!$B30,AllPublicationData!$B:$B,'Publication Table'!K$7),
IF(AND($C$4="NHS Scotland",$C$5="Cancellations for other reasons"),
SUMIFS(AllPublicationData!$J:$J,AllPublicationData!$A:$A,'Publication Table'!$B30,AllPublicationData!$B:$B,'Publication Table'!K$7)))))))</f>
        <v>3885</v>
      </c>
      <c r="L30" s="90">
        <f>IF($C$5="Total Operations",
SUMIFS(AllPublicationData!$E:$E,AllPublicationData!$A:$A,'Publication Table'!$B30,AllPublicationData!$B:$B,'Publication Table'!$C$4,AllPublicationData!$D:$D,'Publication Table'!L$7),
IF('Publication Table'!$C$5="All Cancelled Operations",
SUMIFS(AllPublicationData!$F:$F,AllPublicationData!$A:$A,'Publication Table'!$B30,AllPublicationData!$B:$B,'Publication Table'!$C$4,AllPublicationData!$D:$D,'Publication Table'!L$7),
IF('Publication Table'!$C$5="Operations cancelled by patient",
SUMIFS(AllPublicationData!$G:$G,AllPublicationData!$A:$A,'Publication Table'!$B30,AllPublicationData!$B:$B,'Publication Table'!$C$4,AllPublicationData!$D:$D,'Publication Table'!L$7),
IF('Publication Table'!$C$5="Operations cancelled for clinical reasons",
SUMIFS(AllPublicationData!$H:$H,AllPublicationData!$A:$A,'Publication Table'!$B30,AllPublicationData!$B:$B,'Publication Table'!$C$4,AllPublicationData!$D:$D,'Publication Table'!L$7),
IF('Publication Table'!$C$5="Operations cancelled for non-clinical/capacity reasons",
SUMIFS(AllPublicationData!$I:$I,AllPublicationData!$A:$A,'Publication Table'!$B30,AllPublicationData!$B:$B,'Publication Table'!$C$4,AllPublicationData!$D:$D,'Publication Table'!L$7),
IF('Publication Table'!$C$5="Cancellations for other reasons",
SUMIFS(AllPublicationData!$J:$J,AllPublicationData!$A:$A,'Publication Table'!$B30,AllPublicationData!$B:$B,'Publication Table'!$C$4,AllPublicationData!$D:$D,'Publication Table'!L$7)))))))+
IF(AND($C$4="NHS Scotland",$C$5="Total Operations"),
SUMIFS(AllPublicationData!$E:$E,AllPublicationData!$A:$A,'Publication Table'!$B30,AllPublicationData!$B:$B,'Publication Table'!L$7),
IF(AND($C$4="NHS Scotland",$C$5="All Cancelled Operations"),
SUMIFS(AllPublicationData!$F:$F,AllPublicationData!$A:$A,'Publication Table'!$B30,AllPublicationData!$B:$B,'Publication Table'!L$7),
IF(AND($C$4="NHS Scotland",$C$5="Operations cancelled by patient"),
SUMIFS(AllPublicationData!$G:$G,AllPublicationData!$A:$A,'Publication Table'!$B30,AllPublicationData!$B:$B,'Publication Table'!L$7),
IF(AND($C$4="NHS Scotland",$C$5="Operations cancelled for clinical reasons"),
SUMIFS(AllPublicationData!$H:$H,AllPublicationData!$A:$A,'Publication Table'!$B30,AllPublicationData!$B:$B,'Publication Table'!L$7),
IF(AND($C$4="NHS Scotland",$C$5="Operations cancelled for non-clinical/capacity reasons"),
SUMIFS(AllPublicationData!$I:$I,AllPublicationData!$A:$A,'Publication Table'!$B30,AllPublicationData!$B:$B,'Publication Table'!L$7),
IF(AND($C$4="NHS Scotland",$C$5="Cancellations for other reasons"),
SUMIFS(AllPublicationData!$J:$J,AllPublicationData!$A:$A,'Publication Table'!$B30,AllPublicationData!$B:$B,'Publication Table'!L$7)))))))</f>
        <v>748</v>
      </c>
      <c r="M30" s="90">
        <f>IF($C$5="Total Operations",
SUMIFS(AllPublicationData!$E:$E,AllPublicationData!$A:$A,'Publication Table'!$B30,AllPublicationData!$B:$B,'Publication Table'!$C$4,AllPublicationData!$D:$D,'Publication Table'!M$7),
IF('Publication Table'!$C$5="All Cancelled Operations",
SUMIFS(AllPublicationData!$F:$F,AllPublicationData!$A:$A,'Publication Table'!$B30,AllPublicationData!$B:$B,'Publication Table'!$C$4,AllPublicationData!$D:$D,'Publication Table'!M$7),
IF('Publication Table'!$C$5="Operations cancelled by patient",
SUMIFS(AllPublicationData!$G:$G,AllPublicationData!$A:$A,'Publication Table'!$B30,AllPublicationData!$B:$B,'Publication Table'!$C$4,AllPublicationData!$D:$D,'Publication Table'!M$7),
IF('Publication Table'!$C$5="Operations cancelled for clinical reasons",
SUMIFS(AllPublicationData!$G:$G,AllPublicationData!$A:$A,'Publication Table'!$B30,AllPublicationData!$B:$B,'Publication Table'!$C$4,AllPublicationData!$D:$D,'Publication Table'!M$7),
IF('Publication Table'!$C$5="Operations cancelled for non-clinical/capacity reasons",
SUMIFS(AllPublicationData!$G:$G,AllPublicationData!$A:$A,'Publication Table'!$B30,AllPublicationData!$B:$B,'Publication Table'!$C$4,AllPublicationData!$D:$D,'Publication Table'!M$7),
IF('Publication Table'!$C$5="Cancellations for other reasons",
SUMIFS(AllPublicationData!$G:$G,AllPublicationData!$A:$A,'Publication Table'!$B30,AllPublicationData!$B:$B,'Publication Table'!$C$4,AllPublicationData!$D:$D,'Publication Table'!M$7)))))))+
IF(AND($C$4="NHS Scotland",$C$5="Total Operations"),
SUMIFS(AllPublicationData!$E:$E,AllPublicationData!$A:$A,'Publication Table'!$B30,AllPublicationData!$B:$B,'Publication Table'!M$7),
IF(AND($C$4="NHS Scotland",$C$5="All Cancelled Operations"),
SUMIFS(AllPublicationData!$F:$F,AllPublicationData!$A:$A,'Publication Table'!$B30,AllPublicationData!$B:$B,'Publication Table'!M$7),
IF(AND($C$4="NHS Scotland",$C$5="Operations cancelled by patient"),
SUMIFS(AllPublicationData!$G:$G,AllPublicationData!$A:$A,'Publication Table'!$B30,AllPublicationData!$B:$B,'Publication Table'!M$7),
IF(AND($C$4="NHS Scotland",$C$5="Operations cancelled for clinical reasons"),
SUMIFS(AllPublicationData!$H:$H,AllPublicationData!$A:$A,'Publication Table'!$B30,AllPublicationData!$B:$B,'Publication Table'!M$7),
IF(AND($C$4="NHS Scotland",$C$5="Operations cancelled for non-clinical/capacity reasons"),
SUMIFS(AllPublicationData!$I:$I,AllPublicationData!$A:$A,'Publication Table'!$B30,AllPublicationData!$B:$B,'Publication Table'!M$7),
IF(AND($C$4="NHS Scotland",$C$5="Cancellations for other reasons"),
SUMIFS(AllPublicationData!$J:$J,AllPublicationData!$A:$A,'Publication Table'!$B30,AllPublicationData!$B:$B,'Publication Table'!M$7)))))))</f>
        <v>1432</v>
      </c>
      <c r="N30" s="90">
        <f>IF($C$5="Total Operations",
SUMIFS(AllPublicationData!$E:$E,AllPublicationData!$A:$A,'Publication Table'!$B30,AllPublicationData!$B:$B,'Publication Table'!$C$4,AllPublicationData!$D:$D,'Publication Table'!N$7),
IF('Publication Table'!$C$5="All Cancelled Operations",
SUMIFS(AllPublicationData!$F:$F,AllPublicationData!$A:$A,'Publication Table'!$B30,AllPublicationData!$B:$B,'Publication Table'!$C$4,AllPublicationData!$D:$D,'Publication Table'!N$7),
IF('Publication Table'!$C$5="Operations cancelled by patient",
SUMIFS(AllPublicationData!$G:$G,AllPublicationData!$A:$A,'Publication Table'!$B30,AllPublicationData!$B:$B,'Publication Table'!$C$4,AllPublicationData!$D:$D,'Publication Table'!N$7),
IF('Publication Table'!$C$5="Operations cancelled for clinical reasons",
SUMIFS(AllPublicationData!$G:$G,AllPublicationData!$A:$A,'Publication Table'!$B30,AllPublicationData!$B:$B,'Publication Table'!$C$4,AllPublicationData!$D:$D,'Publication Table'!N$7),
IF('Publication Table'!$C$5="Operations cancelled for non-clinical/capacity reasons",
SUMIFS(AllPublicationData!$G:$G,AllPublicationData!$A:$A,'Publication Table'!$B30,AllPublicationData!$B:$B,'Publication Table'!$C$4,AllPublicationData!$D:$D,'Publication Table'!N$7),
IF('Publication Table'!$C$5="Cancellations for other reasons",
SUMIFS(AllPublicationData!$G:$G,AllPublicationData!$A:$A,'Publication Table'!$B30,AllPublicationData!$B:$B,'Publication Table'!$C$4,AllPublicationData!$D:$D,'Publication Table'!N$7)))))))+
IF(AND($C$4="NHS Scotland",$C$5="Total Operations"),
SUMIFS(AllPublicationData!$E:$E,AllPublicationData!$A:$A,'Publication Table'!$B30,AllPublicationData!$B:$B,'Publication Table'!N$7),
IF(AND($C$4="NHS Scotland",$C$5="All Cancelled Operations"),
SUMIFS(AllPublicationData!$F:$F,AllPublicationData!$A:$A,'Publication Table'!$B30,AllPublicationData!$B:$B,'Publication Table'!N$7),
IF(AND($C$4="NHS Scotland",$C$5="Operations cancelled by patient"),
SUMIFS(AllPublicationData!$G:$G,AllPublicationData!$A:$A,'Publication Table'!$B30,AllPublicationData!$B:$B,'Publication Table'!N$7),
IF(AND($C$4="NHS Scotland",$C$5="Operations cancelled for clinical reasons"),
SUMIFS(AllPublicationData!$H:$H,AllPublicationData!$A:$A,'Publication Table'!$B30,AllPublicationData!$B:$B,'Publication Table'!N$7),
IF(AND($C$4="NHS Scotland",$C$5="Operations cancelled for non-clinical/capacity reasons"),
SUMIFS(AllPublicationData!$I:$I,AllPublicationData!$A:$A,'Publication Table'!$B30,AllPublicationData!$B:$B,'Publication Table'!N$7),
IF(AND($C$4="NHS Scotland",$C$5="Cancellations for other reasons"),
SUMIFS(AllPublicationData!$J:$J,AllPublicationData!$A:$A,'Publication Table'!$B30,AllPublicationData!$B:$B,'Publication Table'!N$7)))))))</f>
        <v>3157</v>
      </c>
      <c r="O30" s="90">
        <f>IF($C$5="Total Operations",
SUMIFS(AllPublicationData!$E:$E,AllPublicationData!$A:$A,'Publication Table'!$B30,AllPublicationData!$B:$B,'Publication Table'!$C$4,AllPublicationData!$D:$D,'Publication Table'!O$7),
IF('Publication Table'!$C$5="All Cancelled Operations",
SUMIFS(AllPublicationData!$F:$F,AllPublicationData!$A:$A,'Publication Table'!$B30,AllPublicationData!$B:$B,'Publication Table'!$C$4,AllPublicationData!$D:$D,'Publication Table'!O$7),
IF('Publication Table'!$C$5="Operations cancelled by patient",
SUMIFS(AllPublicationData!$G:$G,AllPublicationData!$A:$A,'Publication Table'!$B30,AllPublicationData!$B:$B,'Publication Table'!$C$4,AllPublicationData!$D:$D,'Publication Table'!O$7),
IF('Publication Table'!$C$5="Operations cancelled for clinical reasons",
SUMIFS(AllPublicationData!$G:$G,AllPublicationData!$A:$A,'Publication Table'!$B30,AllPublicationData!$B:$B,'Publication Table'!$C$4,AllPublicationData!$D:$D,'Publication Table'!O$7),
IF('Publication Table'!$C$5="Operations cancelled for non-clinical/capacity reasons",
SUMIFS(AllPublicationData!$G:$G,AllPublicationData!$A:$A,'Publication Table'!$B30,AllPublicationData!$B:$B,'Publication Table'!$C$4,AllPublicationData!$D:$D,'Publication Table'!O$7),
IF('Publication Table'!$C$5="Cancellations for other reasons",
SUMIFS(AllPublicationData!$G:$G,AllPublicationData!$A:$A,'Publication Table'!$B30,AllPublicationData!$B:$B,'Publication Table'!$C$4,AllPublicationData!$D:$D,'Publication Table'!O$7)))))))+
IF(AND($C$4="NHS Scotland",$C$5="Total Operations"),
SUMIFS(AllPublicationData!$E:$E,AllPublicationData!$A:$A,'Publication Table'!$B30,AllPublicationData!$B:$B,'Publication Table'!O$7),
IF(AND($C$4="NHS Scotland",$C$5="All Cancelled Operations"),
SUMIFS(AllPublicationData!$F:$F,AllPublicationData!$A:$A,'Publication Table'!$B30,AllPublicationData!$B:$B,'Publication Table'!O$7),
IF(AND($C$4="NHS Scotland",$C$5="Operations cancelled by patient"),
SUMIFS(AllPublicationData!$G:$G,AllPublicationData!$A:$A,'Publication Table'!$B30,AllPublicationData!$B:$B,'Publication Table'!O$7),
IF(AND($C$4="NHS Scotland",$C$5="Operations cancelled for clinical reasons"),
SUMIFS(AllPublicationData!$H:$H,AllPublicationData!$A:$A,'Publication Table'!$B30,AllPublicationData!$B:$B,'Publication Table'!O$7),
IF(AND($C$4="NHS Scotland",$C$5="Operations cancelled for non-clinical/capacity reasons"),
SUMIFS(AllPublicationData!$I:$I,AllPublicationData!$A:$A,'Publication Table'!$B30,AllPublicationData!$B:$B,'Publication Table'!O$7),
IF(AND($C$4="NHS Scotland",$C$5="Cancellations for other reasons"),
SUMIFS(AllPublicationData!$J:$J,AllPublicationData!$A:$A,'Publication Table'!$B30,AllPublicationData!$B:$B,'Publication Table'!O$7)))))))</f>
        <v>258</v>
      </c>
      <c r="P30" s="90">
        <f>IF($C$5="Total Operations",
SUMIFS(AllPublicationData!$E:$E,AllPublicationData!$A:$A,'Publication Table'!$B30,AllPublicationData!$B:$B,'Publication Table'!$C$4,AllPublicationData!$D:$D,'Publication Table'!P$7),
IF('Publication Table'!$C$5="All Cancelled Operations",
SUMIFS(AllPublicationData!$F:$F,AllPublicationData!$A:$A,'Publication Table'!$B30,AllPublicationData!$B:$B,'Publication Table'!$C$4,AllPublicationData!$D:$D,'Publication Table'!P$7),
IF('Publication Table'!$C$5="Operations cancelled by patient",
SUMIFS(AllPublicationData!$G:$G,AllPublicationData!$A:$A,'Publication Table'!$B30,AllPublicationData!$B:$B,'Publication Table'!$C$4,AllPublicationData!$D:$D,'Publication Table'!P$7),
IF('Publication Table'!$C$5="Operations cancelled for clinical reasons",
SUMIFS(AllPublicationData!$G:$G,AllPublicationData!$A:$A,'Publication Table'!$B30,AllPublicationData!$B:$B,'Publication Table'!$C$4,AllPublicationData!$D:$D,'Publication Table'!P$7),
IF('Publication Table'!$C$5="Operations cancelled for non-clinical/capacity reasons",
SUMIFS(AllPublicationData!$G:$G,AllPublicationData!$A:$A,'Publication Table'!$B30,AllPublicationData!$B:$B,'Publication Table'!$C$4,AllPublicationData!$D:$D,'Publication Table'!P$7),
IF('Publication Table'!$C$5="Cancellations for other reasons",
SUMIFS(AllPublicationData!$G:$G,AllPublicationData!$A:$A,'Publication Table'!$B30,AllPublicationData!$B:$B,'Publication Table'!$C$4,AllPublicationData!$D:$D,'Publication Table'!P$7)))))))+
IF(AND($C$4="NHS Scotland",$C$5="Total Operations"),
SUMIFS(AllPublicationData!$E:$E,AllPublicationData!$A:$A,'Publication Table'!$B30,AllPublicationData!$B:$B,'Publication Table'!P$7),
IF(AND($C$4="NHS Scotland",$C$5="All Cancelled Operations"),
SUMIFS(AllPublicationData!$F:$F,AllPublicationData!$A:$A,'Publication Table'!$B30,AllPublicationData!$B:$B,'Publication Table'!P$7),
IF(AND($C$4="NHS Scotland",$C$5="Operations cancelled by patient"),
SUMIFS(AllPublicationData!$G:$G,AllPublicationData!$A:$A,'Publication Table'!$B30,AllPublicationData!$B:$B,'Publication Table'!P$7),
IF(AND($C$4="NHS Scotland",$C$5="Operations cancelled for clinical reasons"),
SUMIFS(AllPublicationData!$H:$H,AllPublicationData!$A:$A,'Publication Table'!$B30,AllPublicationData!$B:$B,'Publication Table'!P$7),
IF(AND($C$4="NHS Scotland",$C$5="Operations cancelled for non-clinical/capacity reasons"),
SUMIFS(AllPublicationData!$I:$I,AllPublicationData!$A:$A,'Publication Table'!$B30,AllPublicationData!$B:$B,'Publication Table'!P$7),
IF(AND($C$4="NHS Scotland",$C$5="Cancellations for other reasons"),
SUMIFS(AllPublicationData!$J:$J,AllPublicationData!$A:$A,'Publication Table'!$B30,AllPublicationData!$B:$B,'Publication Table'!P$7)))))))</f>
        <v>126</v>
      </c>
      <c r="Q30" s="90">
        <f>IF($C$5="Total Operations",
SUMIFS(AllPublicationData!$E:$E,AllPublicationData!$A:$A,'Publication Table'!$B30,AllPublicationData!$B:$B,'Publication Table'!$C$4,AllPublicationData!$D:$D,'Publication Table'!Q$7),
IF('Publication Table'!$C$5="All Cancelled Operations",
SUMIFS(AllPublicationData!$F:$F,AllPublicationData!$A:$A,'Publication Table'!$B30,AllPublicationData!$B:$B,'Publication Table'!$C$4,AllPublicationData!$D:$D,'Publication Table'!Q$7),
IF('Publication Table'!$C$5="Operations cancelled by patient",
SUMIFS(AllPublicationData!$G:$G,AllPublicationData!$A:$A,'Publication Table'!$B30,AllPublicationData!$B:$B,'Publication Table'!$C$4,AllPublicationData!$D:$D,'Publication Table'!Q$7),
IF('Publication Table'!$C$5="Operations cancelled for clinical reasons",
SUMIFS(AllPublicationData!$G:$G,AllPublicationData!$A:$A,'Publication Table'!$B30,AllPublicationData!$B:$B,'Publication Table'!$C$4,AllPublicationData!$D:$D,'Publication Table'!Q$7),
IF('Publication Table'!$C$5="Operations cancelled for non-clinical/capacity reasons",
SUMIFS(AllPublicationData!$G:$G,AllPublicationData!$A:$A,'Publication Table'!$B30,AllPublicationData!$B:$B,'Publication Table'!$C$4,AllPublicationData!$D:$D,'Publication Table'!Q$7),
IF('Publication Table'!$C$5="Cancellations for other reasons",
SUMIFS(AllPublicationData!$G:$G,AllPublicationData!$A:$A,'Publication Table'!$B30,AllPublicationData!$B:$B,'Publication Table'!$C$4,AllPublicationData!$D:$D,'Publication Table'!Q$7)))))))+
IF(AND($C$4="NHS Scotland",$C$5="Total Operations"),
SUMIFS(AllPublicationData!$E:$E,AllPublicationData!$A:$A,'Publication Table'!$B30,AllPublicationData!$B:$B,'Publication Table'!Q$7),
IF(AND($C$4="NHS Scotland",$C$5="All Cancelled Operations"),
SUMIFS(AllPublicationData!$F:$F,AllPublicationData!$A:$A,'Publication Table'!$B30,AllPublicationData!$B:$B,'Publication Table'!Q$7),
IF(AND($C$4="NHS Scotland",$C$5="Operations cancelled by patient"),
SUMIFS(AllPublicationData!$G:$G,AllPublicationData!$A:$A,'Publication Table'!$B30,AllPublicationData!$B:$B,'Publication Table'!Q$7),
IF(AND($C$4="NHS Scotland",$C$5="Operations cancelled for clinical reasons"),
SUMIFS(AllPublicationData!$H:$H,AllPublicationData!$A:$A,'Publication Table'!$B30,AllPublicationData!$B:$B,'Publication Table'!Q$7),
IF(AND($C$4="NHS Scotland",$C$5="Operations cancelled for non-clinical/capacity reasons"),
SUMIFS(AllPublicationData!$I:$I,AllPublicationData!$A:$A,'Publication Table'!$B30,AllPublicationData!$B:$B,'Publication Table'!Q$7),
IF(AND($C$4="NHS Scotland",$C$5="Cancellations for other reasons"),
SUMIFS(AllPublicationData!$J:$J,AllPublicationData!$A:$A,'Publication Table'!$B30,AllPublicationData!$B:$B,'Publication Table'!Q$7)))))))</f>
        <v>1321</v>
      </c>
      <c r="R30" s="90">
        <f>IF($C$5="Total Operations",
SUMIFS(AllPublicationData!$E:$E,AllPublicationData!$A:$A,'Publication Table'!$B30,AllPublicationData!$B:$B,'Publication Table'!$C$4,AllPublicationData!$D:$D,'Publication Table'!R$7),
IF('Publication Table'!$C$5="All Cancelled Operations",
SUMIFS(AllPublicationData!$F:$F,AllPublicationData!$A:$A,'Publication Table'!$B30,AllPublicationData!$B:$B,'Publication Table'!$C$4,AllPublicationData!$D:$D,'Publication Table'!R$7),
IF('Publication Table'!$C$5="Operations cancelled by patient",
SUMIFS(AllPublicationData!$G:$G,AllPublicationData!$A:$A,'Publication Table'!$B30,AllPublicationData!$B:$B,'Publication Table'!$C$4,AllPublicationData!$D:$D,'Publication Table'!R$7),
IF('Publication Table'!$C$5="Operations cancelled for clinical reasons",
SUMIFS(AllPublicationData!$G:$G,AllPublicationData!$A:$A,'Publication Table'!$B30,AllPublicationData!$B:$B,'Publication Table'!$C$4,AllPublicationData!$D:$D,'Publication Table'!R$7),
IF('Publication Table'!$C$5="Operations cancelled for non-clinical/capacity reasons",
SUMIFS(AllPublicationData!$G:$G,AllPublicationData!$A:$A,'Publication Table'!$B30,AllPublicationData!$B:$B,'Publication Table'!$C$4,AllPublicationData!$D:$D,'Publication Table'!R$7),
IF('Publication Table'!$C$5="Cancellations for other reasons",
SUMIFS(AllPublicationData!$G:$G,AllPublicationData!$A:$A,'Publication Table'!$B30,AllPublicationData!$B:$B,'Publication Table'!$C$4,AllPublicationData!$D:$D,'Publication Table'!R$7)))))))+
IF(AND($C$4="NHS Scotland",$C$5="Total Operations"),
SUMIFS(AllPublicationData!$E:$E,AllPublicationData!$A:$A,'Publication Table'!$B30,AllPublicationData!$B:$B,'Publication Table'!R$7),
IF(AND($C$4="NHS Scotland",$C$5="All Cancelled Operations"),
SUMIFS(AllPublicationData!$F:$F,AllPublicationData!$A:$A,'Publication Table'!$B30,AllPublicationData!$B:$B,'Publication Table'!R$7),
IF(AND($C$4="NHS Scotland",$C$5="Operations cancelled by patient"),
SUMIFS(AllPublicationData!$G:$G,AllPublicationData!$A:$A,'Publication Table'!$B30,AllPublicationData!$B:$B,'Publication Table'!R$7),
IF(AND($C$4="NHS Scotland",$C$5="Operations cancelled for clinical reasons"),
SUMIFS(AllPublicationData!$H:$H,AllPublicationData!$A:$A,'Publication Table'!$B30,AllPublicationData!$B:$B,'Publication Table'!R$7),
IF(AND($C$4="NHS Scotland",$C$5="Operations cancelled for non-clinical/capacity reasons"),
SUMIFS(AllPublicationData!$I:$I,AllPublicationData!$A:$A,'Publication Table'!$B30,AllPublicationData!$B:$B,'Publication Table'!R$7),
IF(AND($C$4="NHS Scotland",$C$5="Cancellations for other reasons"),
SUMIFS(AllPublicationData!$J:$J,AllPublicationData!$A:$A,'Publication Table'!$B30,AllPublicationData!$B:$B,'Publication Table'!R$7)))))))</f>
        <v>115</v>
      </c>
    </row>
    <row r="31" spans="2:18" x14ac:dyDescent="0.35">
      <c r="B31" s="89">
        <v>44713</v>
      </c>
      <c r="C31" s="81">
        <f>IF($C$5="Total Operations",
SUMIFS(AllPublicationData!$E:$E,AllPublicationData!$A:$A,'Publication Table'!$B31,AllPublicationData!$B:$B,'Publication Table'!$C$4),
IF('Publication Table'!$C$5="All Cancelled Operations",
SUMIFS(AllPublicationData!$F:$F,AllPublicationData!$A:$A,'Publication Table'!$B31,AllPublicationData!$B:$B,'Publication Table'!$C$4),
IF('Publication Table'!$C$5="Operations cancelled by patient",
SUMIFS(AllPublicationData!$G:$G,AllPublicationData!$A:$A,'Publication Table'!$B31,AllPublicationData!$B:$B,'Publication Table'!$C$4),
IF('Publication Table'!$C$5="Operations cancelled for clinical reasons",
SUMIFS(AllPublicationData!$H:$H,AllPublicationData!$A:$A,'Publication Table'!$B31,AllPublicationData!$B:$B,'Publication Table'!$C$4),
IF('Publication Table'!$C$5="Operations cancelled for non-clinical/capacity reasons",
SUMIFS(AllPublicationData!$I:$I,AllPublicationData!$A:$A,'Publication Table'!$B31,AllPublicationData!$B:$B,'Publication Table'!$C$4),
IF('Publication Table'!$C$5="Cancellations for other reasons",
SUMIFS(AllPublicationData!$J:$J,AllPublicationData!$A:$A,'Publication Table'!$B31,AllPublicationData!$B:$B,'Publication Table'!$C$4)))))))+
IF(AND($C$4="NHS Scotland",$C$5="Total Operations"),
SUMIFS(AllPublicationData!$E:$E,AllPublicationData!$A:$A,'Publication Table'!$B31),
IF(AND($C$4="NHS Scotland",$C$5="All Cancelled Operations"),
SUMIFS(AllPublicationData!$F:$F,AllPublicationData!$A:$A,'Publication Table'!$B31),
IF(AND($C$4="NHS Scotland",$C$5="Operations cancelled by patient"),
SUMIFS(AllPublicationData!$G:$G,AllPublicationData!$A:$A,'Publication Table'!$B31),
IF(AND($C$4="NHS Scotland",$C$5="Operations cancelled for clinical reasons"),
SUMIFS(AllPublicationData!$H:$H,AllPublicationData!$A:$A,'Publication Table'!$B31),
IF(AND($C$4="NHS Scotland",$C$5="Operations cancelled for non-clinical/capacity reasons"),
SUMIFS(AllPublicationData!$I:$I,AllPublicationData!$A:$A,'Publication Table'!$B31),
IF(AND($C$4="NHS Scotland",$C$5="Cancellations for other reasons"),
SUMIFS(AllPublicationData!$J:$J,AllPublicationData!$A:$A,'Publication Table'!$B31)))))))</f>
        <v>21094</v>
      </c>
      <c r="D31" s="90">
        <f>IF($C$5="Total Operations",
SUMIFS(AllPublicationData!$E:$E,AllPublicationData!$A:$A,'Publication Table'!$B31,AllPublicationData!$B:$B,'Publication Table'!$C$4,AllPublicationData!$D:$D,'Publication Table'!D$7),
IF('Publication Table'!$C$5="All Cancelled Operations",
SUMIFS(AllPublicationData!$F:$F,AllPublicationData!$A:$A,'Publication Table'!$B31,AllPublicationData!$B:$B,'Publication Table'!$C$4,AllPublicationData!$D:$D,'Publication Table'!D$7),
IF('Publication Table'!$C$5="Operations cancelled by patient",
SUMIFS(AllPublicationData!$G:$G,AllPublicationData!$A:$A,'Publication Table'!$B31,AllPublicationData!$B:$B,'Publication Table'!$C$4,AllPublicationData!$D:$D,'Publication Table'!D$7),
IF('Publication Table'!$C$5="Operations cancelled for clinical reasons",
SUMIFS(AllPublicationData!$H:$H,AllPublicationData!$A:$A,'Publication Table'!$B31,AllPublicationData!$B:$B,'Publication Table'!$C$4,AllPublicationData!$D:$D,'Publication Table'!D$7),
IF('Publication Table'!$C$5="Operations cancelled for non-clinical/capacity reasons",
SUMIFS(AllPublicationData!$I:$I,AllPublicationData!$A:$A,'Publication Table'!$B31,AllPublicationData!$B:$B,'Publication Table'!$C$4,AllPublicationData!$D:$D,'Publication Table'!D$7),
IF('Publication Table'!$C$5="Cancellations for other reasons",
SUMIFS(AllPublicationData!$J:$J,AllPublicationData!$A:$A,'Publication Table'!$B31,AllPublicationData!$B:$B,'Publication Table'!$C$4,AllPublicationData!$D:$D,'Publication Table'!D$7)))))))+
IF(AND($C$4="NHS Scotland",$C$5="Total Operations"),
SUMIFS(AllPublicationData!$E:$E,AllPublicationData!$A:$A,'Publication Table'!$B31,AllPublicationData!$B:$B,'Publication Table'!D$7),
IF(AND($C$4="NHS Scotland",$C$5="All Cancelled Operations"),
SUMIFS(AllPublicationData!$F:$F,AllPublicationData!$A:$A,'Publication Table'!$B31,AllPublicationData!$B:$B,'Publication Table'!D$7),
IF(AND($C$4="NHS Scotland",$C$5="Operations cancelled by patient"),
SUMIFS(AllPublicationData!$G:$G,AllPublicationData!$A:$A,'Publication Table'!$B31,AllPublicationData!$B:$B,'Publication Table'!D$7),
IF(AND($C$4="NHS Scotland",$C$5="Operations cancelled for clinical reasons"),
SUMIFS(AllPublicationData!$H:$H,AllPublicationData!$A:$A,'Publication Table'!$B31,AllPublicationData!$B:$B,'Publication Table'!D$7),
IF(AND($C$4="NHS Scotland",$C$5="Operations cancelled for non-clinical/capacity reasons"),
SUMIFS(AllPublicationData!$I:$I,AllPublicationData!$A:$A,'Publication Table'!$B31,AllPublicationData!$B:$B,'Publication Table'!D$7),
IF(AND($C$4="NHS Scotland",$C$5="Cancellations for other reasons"),
SUMIFS(AllPublicationData!$J:$J,AllPublicationData!$A:$A,'Publication Table'!$B31,AllPublicationData!$B:$B,'Publication Table'!D$7)))))))</f>
        <v>2312</v>
      </c>
      <c r="E31" s="90">
        <f>IF($C$5="Total Operations",
SUMIFS(AllPublicationData!$E:$E,AllPublicationData!$A:$A,'Publication Table'!$B31,AllPublicationData!$B:$B,'Publication Table'!$C$4,AllPublicationData!$D:$D,'Publication Table'!E$7),
IF('Publication Table'!$C$5="All Cancelled Operations",
SUMIFS(AllPublicationData!$F:$F,AllPublicationData!$A:$A,'Publication Table'!$B31,AllPublicationData!$B:$B,'Publication Table'!$C$4,AllPublicationData!$D:$D,'Publication Table'!E$7),
IF('Publication Table'!$C$5="Operations cancelled by patient",
SUMIFS(AllPublicationData!$G:$G,AllPublicationData!$A:$A,'Publication Table'!$B31,AllPublicationData!$B:$B,'Publication Table'!$C$4,AllPublicationData!$D:$D,'Publication Table'!E$7),
IF('Publication Table'!$C$5="Operations cancelled for clinical reasons",
SUMIFS(AllPublicationData!$H:$H,AllPublicationData!$A:$A,'Publication Table'!$B31,AllPublicationData!$B:$B,'Publication Table'!$C$4,AllPublicationData!$D:$D,'Publication Table'!E$7),
IF('Publication Table'!$C$5="Operations cancelled for non-clinical/capacity reasons",
SUMIFS(AllPublicationData!$I:$I,AllPublicationData!$A:$A,'Publication Table'!$B31,AllPublicationData!$B:$B,'Publication Table'!$C$4,AllPublicationData!$D:$D,'Publication Table'!E$7),
IF('Publication Table'!$C$5="Cancellations for other reasons",
SUMIFS(AllPublicationData!$J:$J,AllPublicationData!$A:$A,'Publication Table'!$B31,AllPublicationData!$B:$B,'Publication Table'!$C$4,AllPublicationData!$D:$D,'Publication Table'!E$7)))))))+
IF(AND($C$4="NHS Scotland",$C$5="Total Operations"),
SUMIFS(AllPublicationData!$E:$E,AllPublicationData!$A:$A,'Publication Table'!$B31,AllPublicationData!$B:$B,'Publication Table'!E$7),
IF(AND($C$4="NHS Scotland",$C$5="All Cancelled Operations"),
SUMIFS(AllPublicationData!$F:$F,AllPublicationData!$A:$A,'Publication Table'!$B31,AllPublicationData!$B:$B,'Publication Table'!E$7),
IF(AND($C$4="NHS Scotland",$C$5="Operations cancelled by patient"),
SUMIFS(AllPublicationData!$G:$G,AllPublicationData!$A:$A,'Publication Table'!$B31,AllPublicationData!$B:$B,'Publication Table'!E$7),
IF(AND($C$4="NHS Scotland",$C$5="Operations cancelled for clinical reasons"),
SUMIFS(AllPublicationData!$H:$H,AllPublicationData!$A:$A,'Publication Table'!$B31,AllPublicationData!$B:$B,'Publication Table'!E$7),
IF(AND($C$4="NHS Scotland",$C$5="Operations cancelled for non-clinical/capacity reasons"),
SUMIFS(AllPublicationData!$I:$I,AllPublicationData!$A:$A,'Publication Table'!$B31,AllPublicationData!$B:$B,'Publication Table'!E$7),
IF(AND($C$4="NHS Scotland",$C$5="Cancellations for other reasons"),
SUMIFS(AllPublicationData!$J:$J,AllPublicationData!$A:$A,'Publication Table'!$B31,AllPublicationData!$B:$B,'Publication Table'!E$7)))))))</f>
        <v>1226</v>
      </c>
      <c r="F31" s="90">
        <f>IF($C$5="Total Operations",
SUMIFS(AllPublicationData!$E:$E,AllPublicationData!$A:$A,'Publication Table'!$B31,AllPublicationData!$B:$B,'Publication Table'!$C$4,AllPublicationData!$D:$D,'Publication Table'!F$7),
IF('Publication Table'!$C$5="All Cancelled Operations",
SUMIFS(AllPublicationData!$F:$F,AllPublicationData!$A:$A,'Publication Table'!$B31,AllPublicationData!$B:$B,'Publication Table'!$C$4,AllPublicationData!$D:$D,'Publication Table'!F$7),
IF('Publication Table'!$C$5="Operations cancelled by patient",
SUMIFS(AllPublicationData!$G:$G,AllPublicationData!$A:$A,'Publication Table'!$B31,AllPublicationData!$B:$B,'Publication Table'!$C$4,AllPublicationData!$D:$D,'Publication Table'!F$7),
IF('Publication Table'!$C$5="Operations cancelled for clinical reasons",
SUMIFS(AllPublicationData!$H:$H,AllPublicationData!$A:$A,'Publication Table'!$B31,AllPublicationData!$B:$B,'Publication Table'!$C$4,AllPublicationData!$D:$D,'Publication Table'!F$7),
IF('Publication Table'!$C$5="Operations cancelled for non-clinical/capacity reasons",
SUMIFS(AllPublicationData!$I:$I,AllPublicationData!$A:$A,'Publication Table'!$B31,AllPublicationData!$B:$B,'Publication Table'!$C$4,AllPublicationData!$D:$D,'Publication Table'!F$7),
IF('Publication Table'!$C$5="Cancellations for other reasons",
SUMIFS(AllPublicationData!$J:$J,AllPublicationData!$A:$A,'Publication Table'!$B31,AllPublicationData!$B:$B,'Publication Table'!$C$4,AllPublicationData!$D:$D,'Publication Table'!F$7)))))))+
IF(AND($C$4="NHS Scotland",$C$5="Total Operations"),
SUMIFS(AllPublicationData!$E:$E,AllPublicationData!$A:$A,'Publication Table'!$B31,AllPublicationData!$B:$B,'Publication Table'!F$7),
IF(AND($C$4="NHS Scotland",$C$5="All Cancelled Operations"),
SUMIFS(AllPublicationData!$F:$F,AllPublicationData!$A:$A,'Publication Table'!$B31,AllPublicationData!$B:$B,'Publication Table'!F$7),
IF(AND($C$4="NHS Scotland",$C$5="Operations cancelled by patient"),
SUMIFS(AllPublicationData!$G:$G,AllPublicationData!$A:$A,'Publication Table'!$B31,AllPublicationData!$B:$B,'Publication Table'!F$7),
IF(AND($C$4="NHS Scotland",$C$5="Operations cancelled for clinical reasons"),
SUMIFS(AllPublicationData!$H:$H,AllPublicationData!$A:$A,'Publication Table'!$B31,AllPublicationData!$B:$B,'Publication Table'!F$7),
IF(AND($C$4="NHS Scotland",$C$5="Operations cancelled for non-clinical/capacity reasons"),
SUMIFS(AllPublicationData!$I:$I,AllPublicationData!$A:$A,'Publication Table'!$B31,AllPublicationData!$B:$B,'Publication Table'!F$7),
IF(AND($C$4="NHS Scotland",$C$5="Cancellations for other reasons"),
SUMIFS(AllPublicationData!$J:$J,AllPublicationData!$A:$A,'Publication Table'!$B31,AllPublicationData!$B:$B,'Publication Table'!F$7)))))))</f>
        <v>219</v>
      </c>
      <c r="G31" s="90">
        <f>IF($C$5="Total Operations",
SUMIFS(AllPublicationData!$E:$E,AllPublicationData!$A:$A,'Publication Table'!$B31,AllPublicationData!$B:$B,'Publication Table'!$C$4,AllPublicationData!$D:$D,'Publication Table'!G$7),
IF('Publication Table'!$C$5="All Cancelled Operations",
SUMIFS(AllPublicationData!$F:$F,AllPublicationData!$A:$A,'Publication Table'!$B31,AllPublicationData!$B:$B,'Publication Table'!$C$4,AllPublicationData!$D:$D,'Publication Table'!G$7),
IF('Publication Table'!$C$5="Operations cancelled by patient",
SUMIFS(AllPublicationData!$G:$G,AllPublicationData!$A:$A,'Publication Table'!$B31,AllPublicationData!$B:$B,'Publication Table'!$C$4,AllPublicationData!$D:$D,'Publication Table'!G$7),
IF('Publication Table'!$C$5="Operations cancelled for clinical reasons",
SUMIFS(AllPublicationData!$H:$H,AllPublicationData!$A:$A,'Publication Table'!$B31,AllPublicationData!$B:$B,'Publication Table'!$C$4,AllPublicationData!$D:$D,'Publication Table'!G$7),
IF('Publication Table'!$C$5="Operations cancelled for non-clinical/capacity reasons",
SUMIFS(AllPublicationData!$I:$I,AllPublicationData!$A:$A,'Publication Table'!$B31,AllPublicationData!$B:$B,'Publication Table'!$C$4,AllPublicationData!$D:$D,'Publication Table'!G$7),
IF('Publication Table'!$C$5="Cancellations for other reasons",
SUMIFS(AllPublicationData!$J:$J,AllPublicationData!$A:$A,'Publication Table'!$B31,AllPublicationData!$B:$B,'Publication Table'!$C$4,AllPublicationData!$D:$D,'Publication Table'!G$7)))))))+
IF(AND($C$4="NHS Scotland",$C$5="Total Operations"),
SUMIFS(AllPublicationData!$E:$E,AllPublicationData!$A:$A,'Publication Table'!$B31,AllPublicationData!$B:$B,'Publication Table'!G$7),
IF(AND($C$4="NHS Scotland",$C$5="All Cancelled Operations"),
SUMIFS(AllPublicationData!$F:$F,AllPublicationData!$A:$A,'Publication Table'!$B31,AllPublicationData!$B:$B,'Publication Table'!G$7),
IF(AND($C$4="NHS Scotland",$C$5="Operations cancelled by patient"),
SUMIFS(AllPublicationData!$G:$G,AllPublicationData!$A:$A,'Publication Table'!$B31,AllPublicationData!$B:$B,'Publication Table'!G$7),
IF(AND($C$4="NHS Scotland",$C$5="Operations cancelled for clinical reasons"),
SUMIFS(AllPublicationData!$H:$H,AllPublicationData!$A:$A,'Publication Table'!$B31,AllPublicationData!$B:$B,'Publication Table'!G$7),
IF(AND($C$4="NHS Scotland",$C$5="Operations cancelled for non-clinical/capacity reasons"),
SUMIFS(AllPublicationData!$I:$I,AllPublicationData!$A:$A,'Publication Table'!$B31,AllPublicationData!$B:$B,'Publication Table'!G$7),
IF(AND($C$4="NHS Scotland",$C$5="Cancellations for other reasons"),
SUMIFS(AllPublicationData!$J:$J,AllPublicationData!$A:$A,'Publication Table'!$B31,AllPublicationData!$B:$B,'Publication Table'!G$7)))))))</f>
        <v>1282</v>
      </c>
      <c r="H31" s="90">
        <f>IF($C$5="Total Operations",
SUMIFS(AllPublicationData!$E:$E,AllPublicationData!$A:$A,'Publication Table'!$B31,AllPublicationData!$B:$B,'Publication Table'!$C$4,AllPublicationData!$D:$D,'Publication Table'!H$7),
IF('Publication Table'!$C$5="All Cancelled Operations",
SUMIFS(AllPublicationData!$F:$F,AllPublicationData!$A:$A,'Publication Table'!$B31,AllPublicationData!$B:$B,'Publication Table'!$C$4,AllPublicationData!$D:$D,'Publication Table'!H$7),
IF('Publication Table'!$C$5="Operations cancelled by patient",
SUMIFS(AllPublicationData!$G:$G,AllPublicationData!$A:$A,'Publication Table'!$B31,AllPublicationData!$B:$B,'Publication Table'!$C$4,AllPublicationData!$D:$D,'Publication Table'!H$7),
IF('Publication Table'!$C$5="Operations cancelled for clinical reasons",
SUMIFS(AllPublicationData!$H:$H,AllPublicationData!$A:$A,'Publication Table'!$B31,AllPublicationData!$B:$B,'Publication Table'!$C$4,AllPublicationData!$D:$D,'Publication Table'!H$7),
IF('Publication Table'!$C$5="Operations cancelled for non-clinical/capacity reasons",
SUMIFS(AllPublicationData!$I:$I,AllPublicationData!$A:$A,'Publication Table'!$B31,AllPublicationData!$B:$B,'Publication Table'!$C$4,AllPublicationData!$D:$D,'Publication Table'!H$7),
IF('Publication Table'!$C$5="Cancellations for other reasons",
SUMIFS(AllPublicationData!$J:$J,AllPublicationData!$A:$A,'Publication Table'!$B31,AllPublicationData!$B:$B,'Publication Table'!$C$4,AllPublicationData!$D:$D,'Publication Table'!H$7)))))))+
IF(AND($C$4="NHS Scotland",$C$5="Total Operations"),
SUMIFS(AllPublicationData!$E:$E,AllPublicationData!$A:$A,'Publication Table'!$B31,AllPublicationData!$B:$B,'Publication Table'!H$7),
IF(AND($C$4="NHS Scotland",$C$5="All Cancelled Operations"),
SUMIFS(AllPublicationData!$F:$F,AllPublicationData!$A:$A,'Publication Table'!$B31,AllPublicationData!$B:$B,'Publication Table'!H$7),
IF(AND($C$4="NHS Scotland",$C$5="Operations cancelled by patient"),
SUMIFS(AllPublicationData!$G:$G,AllPublicationData!$A:$A,'Publication Table'!$B31,AllPublicationData!$B:$B,'Publication Table'!H$7),
IF(AND($C$4="NHS Scotland",$C$5="Operations cancelled for clinical reasons"),
SUMIFS(AllPublicationData!$H:$H,AllPublicationData!$A:$A,'Publication Table'!$B31,AllPublicationData!$B:$B,'Publication Table'!H$7),
IF(AND($C$4="NHS Scotland",$C$5="Operations cancelled for non-clinical/capacity reasons"),
SUMIFS(AllPublicationData!$I:$I,AllPublicationData!$A:$A,'Publication Table'!$B31,AllPublicationData!$B:$B,'Publication Table'!H$7),
IF(AND($C$4="NHS Scotland",$C$5="Cancellations for other reasons"),
SUMIFS(AllPublicationData!$J:$J,AllPublicationData!$A:$A,'Publication Table'!$B31,AllPublicationData!$B:$B,'Publication Table'!H$7)))))))</f>
        <v>1126</v>
      </c>
      <c r="I31" s="90">
        <f>IF($C$5="Total Operations",
SUMIFS(AllPublicationData!$E:$E,AllPublicationData!$A:$A,'Publication Table'!$B31,AllPublicationData!$B:$B,'Publication Table'!$C$4,AllPublicationData!$D:$D,'Publication Table'!I$7),
IF('Publication Table'!$C$5="All Cancelled Operations",
SUMIFS(AllPublicationData!$F:$F,AllPublicationData!$A:$A,'Publication Table'!$B31,AllPublicationData!$B:$B,'Publication Table'!$C$4,AllPublicationData!$D:$D,'Publication Table'!I$7),
IF('Publication Table'!$C$5="Operations cancelled by patient",
SUMIFS(AllPublicationData!$G:$G,AllPublicationData!$A:$A,'Publication Table'!$B31,AllPublicationData!$B:$B,'Publication Table'!$C$4,AllPublicationData!$D:$D,'Publication Table'!I$7),
IF('Publication Table'!$C$5="Operations cancelled for clinical reasons",
SUMIFS(AllPublicationData!$H:$H,AllPublicationData!$A:$A,'Publication Table'!$B31,AllPublicationData!$B:$B,'Publication Table'!$C$4,AllPublicationData!$D:$D,'Publication Table'!I$7),
IF('Publication Table'!$C$5="Operations cancelled for non-clinical/capacity reasons",
SUMIFS(AllPublicationData!$I:$I,AllPublicationData!$A:$A,'Publication Table'!$B31,AllPublicationData!$B:$B,'Publication Table'!$C$4,AllPublicationData!$D:$D,'Publication Table'!I$7),
IF('Publication Table'!$C$5="Cancellations for other reasons",
SUMIFS(AllPublicationData!$J:$J,AllPublicationData!$A:$A,'Publication Table'!$B31,AllPublicationData!$B:$B,'Publication Table'!$C$4,AllPublicationData!$D:$D,'Publication Table'!I$7)))))))+
IF(AND($C$4="NHS Scotland",$C$5="Total Operations"),
SUMIFS(AllPublicationData!$E:$E,AllPublicationData!$A:$A,'Publication Table'!$B31,AllPublicationData!$B:$B,'Publication Table'!I$7),
IF(AND($C$4="NHS Scotland",$C$5="All Cancelled Operations"),
SUMIFS(AllPublicationData!$F:$F,AllPublicationData!$A:$A,'Publication Table'!$B31,AllPublicationData!$B:$B,'Publication Table'!I$7),
IF(AND($C$4="NHS Scotland",$C$5="Operations cancelled by patient"),
SUMIFS(AllPublicationData!$G:$G,AllPublicationData!$A:$A,'Publication Table'!$B31,AllPublicationData!$B:$B,'Publication Table'!I$7),
IF(AND($C$4="NHS Scotland",$C$5="Operations cancelled for clinical reasons"),
SUMIFS(AllPublicationData!$H:$H,AllPublicationData!$A:$A,'Publication Table'!$B31,AllPublicationData!$B:$B,'Publication Table'!I$7),
IF(AND($C$4="NHS Scotland",$C$5="Operations cancelled for non-clinical/capacity reasons"),
SUMIFS(AllPublicationData!$I:$I,AllPublicationData!$A:$A,'Publication Table'!$B31,AllPublicationData!$B:$B,'Publication Table'!I$7),
IF(AND($C$4="NHS Scotland",$C$5="Cancellations for other reasons"),
SUMIFS(AllPublicationData!$J:$J,AllPublicationData!$A:$A,'Publication Table'!$B31,AllPublicationData!$B:$B,'Publication Table'!I$7)))))))</f>
        <v>945</v>
      </c>
      <c r="J31" s="90">
        <f>IF($C$5="Total Operations",
SUMIFS(AllPublicationData!$E:$E,AllPublicationData!$A:$A,'Publication Table'!$B31,AllPublicationData!$B:$B,'Publication Table'!$C$4,AllPublicationData!$D:$D,'Publication Table'!J$7),
IF('Publication Table'!$C$5="All Cancelled Operations",
SUMIFS(AllPublicationData!$F:$F,AllPublicationData!$A:$A,'Publication Table'!$B31,AllPublicationData!$B:$B,'Publication Table'!$C$4,AllPublicationData!$D:$D,'Publication Table'!J$7),
IF('Publication Table'!$C$5="Operations cancelled by patient",
SUMIFS(AllPublicationData!$G:$G,AllPublicationData!$A:$A,'Publication Table'!$B31,AllPublicationData!$B:$B,'Publication Table'!$C$4,AllPublicationData!$D:$D,'Publication Table'!J$7),
IF('Publication Table'!$C$5="Operations cancelled for clinical reasons",
SUMIFS(AllPublicationData!$H:$H,AllPublicationData!$A:$A,'Publication Table'!$B31,AllPublicationData!$B:$B,'Publication Table'!$C$4,AllPublicationData!$D:$D,'Publication Table'!J$7),
IF('Publication Table'!$C$5="Operations cancelled for non-clinical/capacity reasons",
SUMIFS(AllPublicationData!$I:$I,AllPublicationData!$A:$A,'Publication Table'!$B31,AllPublicationData!$B:$B,'Publication Table'!$C$4,AllPublicationData!$D:$D,'Publication Table'!J$7),
IF('Publication Table'!$C$5="Cancellations for other reasons",
SUMIFS(AllPublicationData!$J:$J,AllPublicationData!$A:$A,'Publication Table'!$B31,AllPublicationData!$B:$B,'Publication Table'!$C$4,AllPublicationData!$D:$D,'Publication Table'!J$7)))))))+
IF(AND($C$4="NHS Scotland",$C$5="Total Operations"),
SUMIFS(AllPublicationData!$E:$E,AllPublicationData!$A:$A,'Publication Table'!$B31,AllPublicationData!$B:$B,'Publication Table'!J$7),
IF(AND($C$4="NHS Scotland",$C$5="All Cancelled Operations"),
SUMIFS(AllPublicationData!$F:$F,AllPublicationData!$A:$A,'Publication Table'!$B31,AllPublicationData!$B:$B,'Publication Table'!J$7),
IF(AND($C$4="NHS Scotland",$C$5="Operations cancelled by patient"),
SUMIFS(AllPublicationData!$G:$G,AllPublicationData!$A:$A,'Publication Table'!$B31,AllPublicationData!$B:$B,'Publication Table'!J$7),
IF(AND($C$4="NHS Scotland",$C$5="Operations cancelled for clinical reasons"),
SUMIFS(AllPublicationData!$H:$H,AllPublicationData!$A:$A,'Publication Table'!$B31,AllPublicationData!$B:$B,'Publication Table'!J$7),
IF(AND($C$4="NHS Scotland",$C$5="Operations cancelled for non-clinical/capacity reasons"),
SUMIFS(AllPublicationData!$I:$I,AllPublicationData!$A:$A,'Publication Table'!$B31,AllPublicationData!$B:$B,'Publication Table'!J$7),
IF(AND($C$4="NHS Scotland",$C$5="Cancellations for other reasons"),
SUMIFS(AllPublicationData!$J:$J,AllPublicationData!$A:$A,'Publication Table'!$B31,AllPublicationData!$B:$B,'Publication Table'!J$7)))))))</f>
        <v>2210</v>
      </c>
      <c r="K31" s="90">
        <f>IF($C$5="Total Operations",
SUMIFS(AllPublicationData!$E:$E,AllPublicationData!$A:$A,'Publication Table'!$B31,AllPublicationData!$B:$B,'Publication Table'!$C$4,AllPublicationData!$D:$D,'Publication Table'!K$7),
IF('Publication Table'!$C$5="All Cancelled Operations",
SUMIFS(AllPublicationData!$F:$F,AllPublicationData!$A:$A,'Publication Table'!$B31,AllPublicationData!$B:$B,'Publication Table'!$C$4,AllPublicationData!$D:$D,'Publication Table'!K$7),
IF('Publication Table'!$C$5="Operations cancelled by patient",
SUMIFS(AllPublicationData!$G:$G,AllPublicationData!$A:$A,'Publication Table'!$B31,AllPublicationData!$B:$B,'Publication Table'!$C$4,AllPublicationData!$D:$D,'Publication Table'!K$7),
IF('Publication Table'!$C$5="Operations cancelled for clinical reasons",
SUMIFS(AllPublicationData!$H:$H,AllPublicationData!$A:$A,'Publication Table'!$B31,AllPublicationData!$B:$B,'Publication Table'!$C$4,AllPublicationData!$D:$D,'Publication Table'!K$7),
IF('Publication Table'!$C$5="Operations cancelled for non-clinical/capacity reasons",
SUMIFS(AllPublicationData!$I:$I,AllPublicationData!$A:$A,'Publication Table'!$B31,AllPublicationData!$B:$B,'Publication Table'!$C$4,AllPublicationData!$D:$D,'Publication Table'!K$7),
IF('Publication Table'!$C$5="Cancellations for other reasons",
SUMIFS(AllPublicationData!$J:$J,AllPublicationData!$A:$A,'Publication Table'!$B31,AllPublicationData!$B:$B,'Publication Table'!$C$4,AllPublicationData!$D:$D,'Publication Table'!K$7)))))))+
IF(AND($C$4="NHS Scotland",$C$5="Total Operations"),
SUMIFS(AllPublicationData!$E:$E,AllPublicationData!$A:$A,'Publication Table'!$B31,AllPublicationData!$B:$B,'Publication Table'!K$7),
IF(AND($C$4="NHS Scotland",$C$5="All Cancelled Operations"),
SUMIFS(AllPublicationData!$F:$F,AllPublicationData!$A:$A,'Publication Table'!$B31,AllPublicationData!$B:$B,'Publication Table'!K$7),
IF(AND($C$4="NHS Scotland",$C$5="Operations cancelled by patient"),
SUMIFS(AllPublicationData!$G:$G,AllPublicationData!$A:$A,'Publication Table'!$B31,AllPublicationData!$B:$B,'Publication Table'!K$7),
IF(AND($C$4="NHS Scotland",$C$5="Operations cancelled for clinical reasons"),
SUMIFS(AllPublicationData!$H:$H,AllPublicationData!$A:$A,'Publication Table'!$B31,AllPublicationData!$B:$B,'Publication Table'!K$7),
IF(AND($C$4="NHS Scotland",$C$5="Operations cancelled for non-clinical/capacity reasons"),
SUMIFS(AllPublicationData!$I:$I,AllPublicationData!$A:$A,'Publication Table'!$B31,AllPublicationData!$B:$B,'Publication Table'!K$7),
IF(AND($C$4="NHS Scotland",$C$5="Cancellations for other reasons"),
SUMIFS(AllPublicationData!$J:$J,AllPublicationData!$A:$A,'Publication Table'!$B31,AllPublicationData!$B:$B,'Publication Table'!K$7)))))))</f>
        <v>4203</v>
      </c>
      <c r="L31" s="90">
        <f>IF($C$5="Total Operations",
SUMIFS(AllPublicationData!$E:$E,AllPublicationData!$A:$A,'Publication Table'!$B31,AllPublicationData!$B:$B,'Publication Table'!$C$4,AllPublicationData!$D:$D,'Publication Table'!L$7),
IF('Publication Table'!$C$5="All Cancelled Operations",
SUMIFS(AllPublicationData!$F:$F,AllPublicationData!$A:$A,'Publication Table'!$B31,AllPublicationData!$B:$B,'Publication Table'!$C$4,AllPublicationData!$D:$D,'Publication Table'!L$7),
IF('Publication Table'!$C$5="Operations cancelled by patient",
SUMIFS(AllPublicationData!$G:$G,AllPublicationData!$A:$A,'Publication Table'!$B31,AllPublicationData!$B:$B,'Publication Table'!$C$4,AllPublicationData!$D:$D,'Publication Table'!L$7),
IF('Publication Table'!$C$5="Operations cancelled for clinical reasons",
SUMIFS(AllPublicationData!$H:$H,AllPublicationData!$A:$A,'Publication Table'!$B31,AllPublicationData!$B:$B,'Publication Table'!$C$4,AllPublicationData!$D:$D,'Publication Table'!L$7),
IF('Publication Table'!$C$5="Operations cancelled for non-clinical/capacity reasons",
SUMIFS(AllPublicationData!$I:$I,AllPublicationData!$A:$A,'Publication Table'!$B31,AllPublicationData!$B:$B,'Publication Table'!$C$4,AllPublicationData!$D:$D,'Publication Table'!L$7),
IF('Publication Table'!$C$5="Cancellations for other reasons",
SUMIFS(AllPublicationData!$J:$J,AllPublicationData!$A:$A,'Publication Table'!$B31,AllPublicationData!$B:$B,'Publication Table'!$C$4,AllPublicationData!$D:$D,'Publication Table'!L$7)))))))+
IF(AND($C$4="NHS Scotland",$C$5="Total Operations"),
SUMIFS(AllPublicationData!$E:$E,AllPublicationData!$A:$A,'Publication Table'!$B31,AllPublicationData!$B:$B,'Publication Table'!L$7),
IF(AND($C$4="NHS Scotland",$C$5="All Cancelled Operations"),
SUMIFS(AllPublicationData!$F:$F,AllPublicationData!$A:$A,'Publication Table'!$B31,AllPublicationData!$B:$B,'Publication Table'!L$7),
IF(AND($C$4="NHS Scotland",$C$5="Operations cancelled by patient"),
SUMIFS(AllPublicationData!$G:$G,AllPublicationData!$A:$A,'Publication Table'!$B31,AllPublicationData!$B:$B,'Publication Table'!L$7),
IF(AND($C$4="NHS Scotland",$C$5="Operations cancelled for clinical reasons"),
SUMIFS(AllPublicationData!$H:$H,AllPublicationData!$A:$A,'Publication Table'!$B31,AllPublicationData!$B:$B,'Publication Table'!L$7),
IF(AND($C$4="NHS Scotland",$C$5="Operations cancelled for non-clinical/capacity reasons"),
SUMIFS(AllPublicationData!$I:$I,AllPublicationData!$A:$A,'Publication Table'!$B31,AllPublicationData!$B:$B,'Publication Table'!L$7),
IF(AND($C$4="NHS Scotland",$C$5="Cancellations for other reasons"),
SUMIFS(AllPublicationData!$J:$J,AllPublicationData!$A:$A,'Publication Table'!$B31,AllPublicationData!$B:$B,'Publication Table'!L$7)))))))</f>
        <v>753</v>
      </c>
      <c r="M31" s="90">
        <f>IF($C$5="Total Operations",
SUMIFS(AllPublicationData!$E:$E,AllPublicationData!$A:$A,'Publication Table'!$B31,AllPublicationData!$B:$B,'Publication Table'!$C$4,AllPublicationData!$D:$D,'Publication Table'!M$7),
IF('Publication Table'!$C$5="All Cancelled Operations",
SUMIFS(AllPublicationData!$F:$F,AllPublicationData!$A:$A,'Publication Table'!$B31,AllPublicationData!$B:$B,'Publication Table'!$C$4,AllPublicationData!$D:$D,'Publication Table'!M$7),
IF('Publication Table'!$C$5="Operations cancelled by patient",
SUMIFS(AllPublicationData!$G:$G,AllPublicationData!$A:$A,'Publication Table'!$B31,AllPublicationData!$B:$B,'Publication Table'!$C$4,AllPublicationData!$D:$D,'Publication Table'!M$7),
IF('Publication Table'!$C$5="Operations cancelled for clinical reasons",
SUMIFS(AllPublicationData!$G:$G,AllPublicationData!$A:$A,'Publication Table'!$B31,AllPublicationData!$B:$B,'Publication Table'!$C$4,AllPublicationData!$D:$D,'Publication Table'!M$7),
IF('Publication Table'!$C$5="Operations cancelled for non-clinical/capacity reasons",
SUMIFS(AllPublicationData!$G:$G,AllPublicationData!$A:$A,'Publication Table'!$B31,AllPublicationData!$B:$B,'Publication Table'!$C$4,AllPublicationData!$D:$D,'Publication Table'!M$7),
IF('Publication Table'!$C$5="Cancellations for other reasons",
SUMIFS(AllPublicationData!$G:$G,AllPublicationData!$A:$A,'Publication Table'!$B31,AllPublicationData!$B:$B,'Publication Table'!$C$4,AllPublicationData!$D:$D,'Publication Table'!M$7)))))))+
IF(AND($C$4="NHS Scotland",$C$5="Total Operations"),
SUMIFS(AllPublicationData!$E:$E,AllPublicationData!$A:$A,'Publication Table'!$B31,AllPublicationData!$B:$B,'Publication Table'!M$7),
IF(AND($C$4="NHS Scotland",$C$5="All Cancelled Operations"),
SUMIFS(AllPublicationData!$F:$F,AllPublicationData!$A:$A,'Publication Table'!$B31,AllPublicationData!$B:$B,'Publication Table'!M$7),
IF(AND($C$4="NHS Scotland",$C$5="Operations cancelled by patient"),
SUMIFS(AllPublicationData!$G:$G,AllPublicationData!$A:$A,'Publication Table'!$B31,AllPublicationData!$B:$B,'Publication Table'!M$7),
IF(AND($C$4="NHS Scotland",$C$5="Operations cancelled for clinical reasons"),
SUMIFS(AllPublicationData!$H:$H,AllPublicationData!$A:$A,'Publication Table'!$B31,AllPublicationData!$B:$B,'Publication Table'!M$7),
IF(AND($C$4="NHS Scotland",$C$5="Operations cancelled for non-clinical/capacity reasons"),
SUMIFS(AllPublicationData!$I:$I,AllPublicationData!$A:$A,'Publication Table'!$B31,AllPublicationData!$B:$B,'Publication Table'!M$7),
IF(AND($C$4="NHS Scotland",$C$5="Cancellations for other reasons"),
SUMIFS(AllPublicationData!$J:$J,AllPublicationData!$A:$A,'Publication Table'!$B31,AllPublicationData!$B:$B,'Publication Table'!M$7)))))))</f>
        <v>1358</v>
      </c>
      <c r="N31" s="90">
        <f>IF($C$5="Total Operations",
SUMIFS(AllPublicationData!$E:$E,AllPublicationData!$A:$A,'Publication Table'!$B31,AllPublicationData!$B:$B,'Publication Table'!$C$4,AllPublicationData!$D:$D,'Publication Table'!N$7),
IF('Publication Table'!$C$5="All Cancelled Operations",
SUMIFS(AllPublicationData!$F:$F,AllPublicationData!$A:$A,'Publication Table'!$B31,AllPublicationData!$B:$B,'Publication Table'!$C$4,AllPublicationData!$D:$D,'Publication Table'!N$7),
IF('Publication Table'!$C$5="Operations cancelled by patient",
SUMIFS(AllPublicationData!$G:$G,AllPublicationData!$A:$A,'Publication Table'!$B31,AllPublicationData!$B:$B,'Publication Table'!$C$4,AllPublicationData!$D:$D,'Publication Table'!N$7),
IF('Publication Table'!$C$5="Operations cancelled for clinical reasons",
SUMIFS(AllPublicationData!$G:$G,AllPublicationData!$A:$A,'Publication Table'!$B31,AllPublicationData!$B:$B,'Publication Table'!$C$4,AllPublicationData!$D:$D,'Publication Table'!N$7),
IF('Publication Table'!$C$5="Operations cancelled for non-clinical/capacity reasons",
SUMIFS(AllPublicationData!$G:$G,AllPublicationData!$A:$A,'Publication Table'!$B31,AllPublicationData!$B:$B,'Publication Table'!$C$4,AllPublicationData!$D:$D,'Publication Table'!N$7),
IF('Publication Table'!$C$5="Cancellations for other reasons",
SUMIFS(AllPublicationData!$G:$G,AllPublicationData!$A:$A,'Publication Table'!$B31,AllPublicationData!$B:$B,'Publication Table'!$C$4,AllPublicationData!$D:$D,'Publication Table'!N$7)))))))+
IF(AND($C$4="NHS Scotland",$C$5="Total Operations"),
SUMIFS(AllPublicationData!$E:$E,AllPublicationData!$A:$A,'Publication Table'!$B31,AllPublicationData!$B:$B,'Publication Table'!N$7),
IF(AND($C$4="NHS Scotland",$C$5="All Cancelled Operations"),
SUMIFS(AllPublicationData!$F:$F,AllPublicationData!$A:$A,'Publication Table'!$B31,AllPublicationData!$B:$B,'Publication Table'!N$7),
IF(AND($C$4="NHS Scotland",$C$5="Operations cancelled by patient"),
SUMIFS(AllPublicationData!$G:$G,AllPublicationData!$A:$A,'Publication Table'!$B31,AllPublicationData!$B:$B,'Publication Table'!N$7),
IF(AND($C$4="NHS Scotland",$C$5="Operations cancelled for clinical reasons"),
SUMIFS(AllPublicationData!$H:$H,AllPublicationData!$A:$A,'Publication Table'!$B31,AllPublicationData!$B:$B,'Publication Table'!N$7),
IF(AND($C$4="NHS Scotland",$C$5="Operations cancelled for non-clinical/capacity reasons"),
SUMIFS(AllPublicationData!$I:$I,AllPublicationData!$A:$A,'Publication Table'!$B31,AllPublicationData!$B:$B,'Publication Table'!N$7),
IF(AND($C$4="NHS Scotland",$C$5="Cancellations for other reasons"),
SUMIFS(AllPublicationData!$J:$J,AllPublicationData!$A:$A,'Publication Table'!$B31,AllPublicationData!$B:$B,'Publication Table'!N$7)))))))</f>
        <v>3316</v>
      </c>
      <c r="O31" s="90">
        <f>IF($C$5="Total Operations",
SUMIFS(AllPublicationData!$E:$E,AllPublicationData!$A:$A,'Publication Table'!$B31,AllPublicationData!$B:$B,'Publication Table'!$C$4,AllPublicationData!$D:$D,'Publication Table'!O$7),
IF('Publication Table'!$C$5="All Cancelled Operations",
SUMIFS(AllPublicationData!$F:$F,AllPublicationData!$A:$A,'Publication Table'!$B31,AllPublicationData!$B:$B,'Publication Table'!$C$4,AllPublicationData!$D:$D,'Publication Table'!O$7),
IF('Publication Table'!$C$5="Operations cancelled by patient",
SUMIFS(AllPublicationData!$G:$G,AllPublicationData!$A:$A,'Publication Table'!$B31,AllPublicationData!$B:$B,'Publication Table'!$C$4,AllPublicationData!$D:$D,'Publication Table'!O$7),
IF('Publication Table'!$C$5="Operations cancelled for clinical reasons",
SUMIFS(AllPublicationData!$G:$G,AllPublicationData!$A:$A,'Publication Table'!$B31,AllPublicationData!$B:$B,'Publication Table'!$C$4,AllPublicationData!$D:$D,'Publication Table'!O$7),
IF('Publication Table'!$C$5="Operations cancelled for non-clinical/capacity reasons",
SUMIFS(AllPublicationData!$G:$G,AllPublicationData!$A:$A,'Publication Table'!$B31,AllPublicationData!$B:$B,'Publication Table'!$C$4,AllPublicationData!$D:$D,'Publication Table'!O$7),
IF('Publication Table'!$C$5="Cancellations for other reasons",
SUMIFS(AllPublicationData!$G:$G,AllPublicationData!$A:$A,'Publication Table'!$B31,AllPublicationData!$B:$B,'Publication Table'!$C$4,AllPublicationData!$D:$D,'Publication Table'!O$7)))))))+
IF(AND($C$4="NHS Scotland",$C$5="Total Operations"),
SUMIFS(AllPublicationData!$E:$E,AllPublicationData!$A:$A,'Publication Table'!$B31,AllPublicationData!$B:$B,'Publication Table'!O$7),
IF(AND($C$4="NHS Scotland",$C$5="All Cancelled Operations"),
SUMIFS(AllPublicationData!$F:$F,AllPublicationData!$A:$A,'Publication Table'!$B31,AllPublicationData!$B:$B,'Publication Table'!O$7),
IF(AND($C$4="NHS Scotland",$C$5="Operations cancelled by patient"),
SUMIFS(AllPublicationData!$G:$G,AllPublicationData!$A:$A,'Publication Table'!$B31,AllPublicationData!$B:$B,'Publication Table'!O$7),
IF(AND($C$4="NHS Scotland",$C$5="Operations cancelled for clinical reasons"),
SUMIFS(AllPublicationData!$H:$H,AllPublicationData!$A:$A,'Publication Table'!$B31,AllPublicationData!$B:$B,'Publication Table'!O$7),
IF(AND($C$4="NHS Scotland",$C$5="Operations cancelled for non-clinical/capacity reasons"),
SUMIFS(AllPublicationData!$I:$I,AllPublicationData!$A:$A,'Publication Table'!$B31,AllPublicationData!$B:$B,'Publication Table'!O$7),
IF(AND($C$4="NHS Scotland",$C$5="Cancellations for other reasons"),
SUMIFS(AllPublicationData!$J:$J,AllPublicationData!$A:$A,'Publication Table'!$B31,AllPublicationData!$B:$B,'Publication Table'!O$7)))))))</f>
        <v>281</v>
      </c>
      <c r="P31" s="90">
        <f>IF($C$5="Total Operations",
SUMIFS(AllPublicationData!$E:$E,AllPublicationData!$A:$A,'Publication Table'!$B31,AllPublicationData!$B:$B,'Publication Table'!$C$4,AllPublicationData!$D:$D,'Publication Table'!P$7),
IF('Publication Table'!$C$5="All Cancelled Operations",
SUMIFS(AllPublicationData!$F:$F,AllPublicationData!$A:$A,'Publication Table'!$B31,AllPublicationData!$B:$B,'Publication Table'!$C$4,AllPublicationData!$D:$D,'Publication Table'!P$7),
IF('Publication Table'!$C$5="Operations cancelled by patient",
SUMIFS(AllPublicationData!$G:$G,AllPublicationData!$A:$A,'Publication Table'!$B31,AllPublicationData!$B:$B,'Publication Table'!$C$4,AllPublicationData!$D:$D,'Publication Table'!P$7),
IF('Publication Table'!$C$5="Operations cancelled for clinical reasons",
SUMIFS(AllPublicationData!$G:$G,AllPublicationData!$A:$A,'Publication Table'!$B31,AllPublicationData!$B:$B,'Publication Table'!$C$4,AllPublicationData!$D:$D,'Publication Table'!P$7),
IF('Publication Table'!$C$5="Operations cancelled for non-clinical/capacity reasons",
SUMIFS(AllPublicationData!$G:$G,AllPublicationData!$A:$A,'Publication Table'!$B31,AllPublicationData!$B:$B,'Publication Table'!$C$4,AllPublicationData!$D:$D,'Publication Table'!P$7),
IF('Publication Table'!$C$5="Cancellations for other reasons",
SUMIFS(AllPublicationData!$G:$G,AllPublicationData!$A:$A,'Publication Table'!$B31,AllPublicationData!$B:$B,'Publication Table'!$C$4,AllPublicationData!$D:$D,'Publication Table'!P$7)))))))+
IF(AND($C$4="NHS Scotland",$C$5="Total Operations"),
SUMIFS(AllPublicationData!$E:$E,AllPublicationData!$A:$A,'Publication Table'!$B31,AllPublicationData!$B:$B,'Publication Table'!P$7),
IF(AND($C$4="NHS Scotland",$C$5="All Cancelled Operations"),
SUMIFS(AllPublicationData!$F:$F,AllPublicationData!$A:$A,'Publication Table'!$B31,AllPublicationData!$B:$B,'Publication Table'!P$7),
IF(AND($C$4="NHS Scotland",$C$5="Operations cancelled by patient"),
SUMIFS(AllPublicationData!$G:$G,AllPublicationData!$A:$A,'Publication Table'!$B31,AllPublicationData!$B:$B,'Publication Table'!P$7),
IF(AND($C$4="NHS Scotland",$C$5="Operations cancelled for clinical reasons"),
SUMIFS(AllPublicationData!$H:$H,AllPublicationData!$A:$A,'Publication Table'!$B31,AllPublicationData!$B:$B,'Publication Table'!P$7),
IF(AND($C$4="NHS Scotland",$C$5="Operations cancelled for non-clinical/capacity reasons"),
SUMIFS(AllPublicationData!$I:$I,AllPublicationData!$A:$A,'Publication Table'!$B31,AllPublicationData!$B:$B,'Publication Table'!P$7),
IF(AND($C$4="NHS Scotland",$C$5="Cancellations for other reasons"),
SUMIFS(AllPublicationData!$J:$J,AllPublicationData!$A:$A,'Publication Table'!$B31,AllPublicationData!$B:$B,'Publication Table'!P$7)))))))</f>
        <v>142</v>
      </c>
      <c r="Q31" s="90">
        <f>IF($C$5="Total Operations",
SUMIFS(AllPublicationData!$E:$E,AllPublicationData!$A:$A,'Publication Table'!$B31,AllPublicationData!$B:$B,'Publication Table'!$C$4,AllPublicationData!$D:$D,'Publication Table'!Q$7),
IF('Publication Table'!$C$5="All Cancelled Operations",
SUMIFS(AllPublicationData!$F:$F,AllPublicationData!$A:$A,'Publication Table'!$B31,AllPublicationData!$B:$B,'Publication Table'!$C$4,AllPublicationData!$D:$D,'Publication Table'!Q$7),
IF('Publication Table'!$C$5="Operations cancelled by patient",
SUMIFS(AllPublicationData!$G:$G,AllPublicationData!$A:$A,'Publication Table'!$B31,AllPublicationData!$B:$B,'Publication Table'!$C$4,AllPublicationData!$D:$D,'Publication Table'!Q$7),
IF('Publication Table'!$C$5="Operations cancelled for clinical reasons",
SUMIFS(AllPublicationData!$G:$G,AllPublicationData!$A:$A,'Publication Table'!$B31,AllPublicationData!$B:$B,'Publication Table'!$C$4,AllPublicationData!$D:$D,'Publication Table'!Q$7),
IF('Publication Table'!$C$5="Operations cancelled for non-clinical/capacity reasons",
SUMIFS(AllPublicationData!$G:$G,AllPublicationData!$A:$A,'Publication Table'!$B31,AllPublicationData!$B:$B,'Publication Table'!$C$4,AllPublicationData!$D:$D,'Publication Table'!Q$7),
IF('Publication Table'!$C$5="Cancellations for other reasons",
SUMIFS(AllPublicationData!$G:$G,AllPublicationData!$A:$A,'Publication Table'!$B31,AllPublicationData!$B:$B,'Publication Table'!$C$4,AllPublicationData!$D:$D,'Publication Table'!Q$7)))))))+
IF(AND($C$4="NHS Scotland",$C$5="Total Operations"),
SUMIFS(AllPublicationData!$E:$E,AllPublicationData!$A:$A,'Publication Table'!$B31,AllPublicationData!$B:$B,'Publication Table'!Q$7),
IF(AND($C$4="NHS Scotland",$C$5="All Cancelled Operations"),
SUMIFS(AllPublicationData!$F:$F,AllPublicationData!$A:$A,'Publication Table'!$B31,AllPublicationData!$B:$B,'Publication Table'!Q$7),
IF(AND($C$4="NHS Scotland",$C$5="Operations cancelled by patient"),
SUMIFS(AllPublicationData!$G:$G,AllPublicationData!$A:$A,'Publication Table'!$B31,AllPublicationData!$B:$B,'Publication Table'!Q$7),
IF(AND($C$4="NHS Scotland",$C$5="Operations cancelled for clinical reasons"),
SUMIFS(AllPublicationData!$H:$H,AllPublicationData!$A:$A,'Publication Table'!$B31,AllPublicationData!$B:$B,'Publication Table'!Q$7),
IF(AND($C$4="NHS Scotland",$C$5="Operations cancelled for non-clinical/capacity reasons"),
SUMIFS(AllPublicationData!$I:$I,AllPublicationData!$A:$A,'Publication Table'!$B31,AllPublicationData!$B:$B,'Publication Table'!Q$7),
IF(AND($C$4="NHS Scotland",$C$5="Cancellations for other reasons"),
SUMIFS(AllPublicationData!$J:$J,AllPublicationData!$A:$A,'Publication Table'!$B31,AllPublicationData!$B:$B,'Publication Table'!Q$7)))))))</f>
        <v>1613</v>
      </c>
      <c r="R31" s="90">
        <f>IF($C$5="Total Operations",
SUMIFS(AllPublicationData!$E:$E,AllPublicationData!$A:$A,'Publication Table'!$B31,AllPublicationData!$B:$B,'Publication Table'!$C$4,AllPublicationData!$D:$D,'Publication Table'!R$7),
IF('Publication Table'!$C$5="All Cancelled Operations",
SUMIFS(AllPublicationData!$F:$F,AllPublicationData!$A:$A,'Publication Table'!$B31,AllPublicationData!$B:$B,'Publication Table'!$C$4,AllPublicationData!$D:$D,'Publication Table'!R$7),
IF('Publication Table'!$C$5="Operations cancelled by patient",
SUMIFS(AllPublicationData!$G:$G,AllPublicationData!$A:$A,'Publication Table'!$B31,AllPublicationData!$B:$B,'Publication Table'!$C$4,AllPublicationData!$D:$D,'Publication Table'!R$7),
IF('Publication Table'!$C$5="Operations cancelled for clinical reasons",
SUMIFS(AllPublicationData!$G:$G,AllPublicationData!$A:$A,'Publication Table'!$B31,AllPublicationData!$B:$B,'Publication Table'!$C$4,AllPublicationData!$D:$D,'Publication Table'!R$7),
IF('Publication Table'!$C$5="Operations cancelled for non-clinical/capacity reasons",
SUMIFS(AllPublicationData!$G:$G,AllPublicationData!$A:$A,'Publication Table'!$B31,AllPublicationData!$B:$B,'Publication Table'!$C$4,AllPublicationData!$D:$D,'Publication Table'!R$7),
IF('Publication Table'!$C$5="Cancellations for other reasons",
SUMIFS(AllPublicationData!$G:$G,AllPublicationData!$A:$A,'Publication Table'!$B31,AllPublicationData!$B:$B,'Publication Table'!$C$4,AllPublicationData!$D:$D,'Publication Table'!R$7)))))))+
IF(AND($C$4="NHS Scotland",$C$5="Total Operations"),
SUMIFS(AllPublicationData!$E:$E,AllPublicationData!$A:$A,'Publication Table'!$B31,AllPublicationData!$B:$B,'Publication Table'!R$7),
IF(AND($C$4="NHS Scotland",$C$5="All Cancelled Operations"),
SUMIFS(AllPublicationData!$F:$F,AllPublicationData!$A:$A,'Publication Table'!$B31,AllPublicationData!$B:$B,'Publication Table'!R$7),
IF(AND($C$4="NHS Scotland",$C$5="Operations cancelled by patient"),
SUMIFS(AllPublicationData!$G:$G,AllPublicationData!$A:$A,'Publication Table'!$B31,AllPublicationData!$B:$B,'Publication Table'!R$7),
IF(AND($C$4="NHS Scotland",$C$5="Operations cancelled for clinical reasons"),
SUMIFS(AllPublicationData!$H:$H,AllPublicationData!$A:$A,'Publication Table'!$B31,AllPublicationData!$B:$B,'Publication Table'!R$7),
IF(AND($C$4="NHS Scotland",$C$5="Operations cancelled for non-clinical/capacity reasons"),
SUMIFS(AllPublicationData!$I:$I,AllPublicationData!$A:$A,'Publication Table'!$B31,AllPublicationData!$B:$B,'Publication Table'!R$7),
IF(AND($C$4="NHS Scotland",$C$5="Cancellations for other reasons"),
SUMIFS(AllPublicationData!$J:$J,AllPublicationData!$A:$A,'Publication Table'!$B31,AllPublicationData!$B:$B,'Publication Table'!R$7)))))))</f>
        <v>108</v>
      </c>
    </row>
    <row r="32" spans="2:18" x14ac:dyDescent="0.35">
      <c r="B32" s="89">
        <v>44682</v>
      </c>
      <c r="C32" s="81">
        <f>IF($C$5="Total Operations",
SUMIFS(AllPublicationData!$E:$E,AllPublicationData!$A:$A,'Publication Table'!$B32,AllPublicationData!$B:$B,'Publication Table'!$C$4),
IF('Publication Table'!$C$5="All Cancelled Operations",
SUMIFS(AllPublicationData!$F:$F,AllPublicationData!$A:$A,'Publication Table'!$B32,AllPublicationData!$B:$B,'Publication Table'!$C$4),
IF('Publication Table'!$C$5="Operations cancelled by patient",
SUMIFS(AllPublicationData!$G:$G,AllPublicationData!$A:$A,'Publication Table'!$B32,AllPublicationData!$B:$B,'Publication Table'!$C$4),
IF('Publication Table'!$C$5="Operations cancelled for clinical reasons",
SUMIFS(AllPublicationData!$H:$H,AllPublicationData!$A:$A,'Publication Table'!$B32,AllPublicationData!$B:$B,'Publication Table'!$C$4),
IF('Publication Table'!$C$5="Operations cancelled for non-clinical/capacity reasons",
SUMIFS(AllPublicationData!$I:$I,AllPublicationData!$A:$A,'Publication Table'!$B32,AllPublicationData!$B:$B,'Publication Table'!$C$4),
IF('Publication Table'!$C$5="Cancellations for other reasons",
SUMIFS(AllPublicationData!$J:$J,AllPublicationData!$A:$A,'Publication Table'!$B32,AllPublicationData!$B:$B,'Publication Table'!$C$4)))))))+
IF(AND($C$4="NHS Scotland",$C$5="Total Operations"),
SUMIFS(AllPublicationData!$E:$E,AllPublicationData!$A:$A,'Publication Table'!$B32),
IF(AND($C$4="NHS Scotland",$C$5="All Cancelled Operations"),
SUMIFS(AllPublicationData!$F:$F,AllPublicationData!$A:$A,'Publication Table'!$B32),
IF(AND($C$4="NHS Scotland",$C$5="Operations cancelled by patient"),
SUMIFS(AllPublicationData!$G:$G,AllPublicationData!$A:$A,'Publication Table'!$B32),
IF(AND($C$4="NHS Scotland",$C$5="Operations cancelled for clinical reasons"),
SUMIFS(AllPublicationData!$H:$H,AllPublicationData!$A:$A,'Publication Table'!$B32),
IF(AND($C$4="NHS Scotland",$C$5="Operations cancelled for non-clinical/capacity reasons"),
SUMIFS(AllPublicationData!$I:$I,AllPublicationData!$A:$A,'Publication Table'!$B32),
IF(AND($C$4="NHS Scotland",$C$5="Cancellations for other reasons"),
SUMIFS(AllPublicationData!$J:$J,AllPublicationData!$A:$A,'Publication Table'!$B32)))))))</f>
        <v>21895</v>
      </c>
      <c r="D32" s="90">
        <f>IF($C$5="Total Operations",
SUMIFS(AllPublicationData!$E:$E,AllPublicationData!$A:$A,'Publication Table'!$B32,AllPublicationData!$B:$B,'Publication Table'!$C$4,AllPublicationData!$D:$D,'Publication Table'!D$7),
IF('Publication Table'!$C$5="All Cancelled Operations",
SUMIFS(AllPublicationData!$F:$F,AllPublicationData!$A:$A,'Publication Table'!$B32,AllPublicationData!$B:$B,'Publication Table'!$C$4,AllPublicationData!$D:$D,'Publication Table'!D$7),
IF('Publication Table'!$C$5="Operations cancelled by patient",
SUMIFS(AllPublicationData!$G:$G,AllPublicationData!$A:$A,'Publication Table'!$B32,AllPublicationData!$B:$B,'Publication Table'!$C$4,AllPublicationData!$D:$D,'Publication Table'!D$7),
IF('Publication Table'!$C$5="Operations cancelled for clinical reasons",
SUMIFS(AllPublicationData!$H:$H,AllPublicationData!$A:$A,'Publication Table'!$B32,AllPublicationData!$B:$B,'Publication Table'!$C$4,AllPublicationData!$D:$D,'Publication Table'!D$7),
IF('Publication Table'!$C$5="Operations cancelled for non-clinical/capacity reasons",
SUMIFS(AllPublicationData!$I:$I,AllPublicationData!$A:$A,'Publication Table'!$B32,AllPublicationData!$B:$B,'Publication Table'!$C$4,AllPublicationData!$D:$D,'Publication Table'!D$7),
IF('Publication Table'!$C$5="Cancellations for other reasons",
SUMIFS(AllPublicationData!$J:$J,AllPublicationData!$A:$A,'Publication Table'!$B32,AllPublicationData!$B:$B,'Publication Table'!$C$4,AllPublicationData!$D:$D,'Publication Table'!D$7)))))))+
IF(AND($C$4="NHS Scotland",$C$5="Total Operations"),
SUMIFS(AllPublicationData!$E:$E,AllPublicationData!$A:$A,'Publication Table'!$B32,AllPublicationData!$B:$B,'Publication Table'!D$7),
IF(AND($C$4="NHS Scotland",$C$5="All Cancelled Operations"),
SUMIFS(AllPublicationData!$F:$F,AllPublicationData!$A:$A,'Publication Table'!$B32,AllPublicationData!$B:$B,'Publication Table'!D$7),
IF(AND($C$4="NHS Scotland",$C$5="Operations cancelled by patient"),
SUMIFS(AllPublicationData!$G:$G,AllPublicationData!$A:$A,'Publication Table'!$B32,AllPublicationData!$B:$B,'Publication Table'!D$7),
IF(AND($C$4="NHS Scotland",$C$5="Operations cancelled for clinical reasons"),
SUMIFS(AllPublicationData!$H:$H,AllPublicationData!$A:$A,'Publication Table'!$B32,AllPublicationData!$B:$B,'Publication Table'!D$7),
IF(AND($C$4="NHS Scotland",$C$5="Operations cancelled for non-clinical/capacity reasons"),
SUMIFS(AllPublicationData!$I:$I,AllPublicationData!$A:$A,'Publication Table'!$B32,AllPublicationData!$B:$B,'Publication Table'!D$7),
IF(AND($C$4="NHS Scotland",$C$5="Cancellations for other reasons"),
SUMIFS(AllPublicationData!$J:$J,AllPublicationData!$A:$A,'Publication Table'!$B32,AllPublicationData!$B:$B,'Publication Table'!D$7)))))))</f>
        <v>2244</v>
      </c>
      <c r="E32" s="90">
        <f>IF($C$5="Total Operations",
SUMIFS(AllPublicationData!$E:$E,AllPublicationData!$A:$A,'Publication Table'!$B32,AllPublicationData!$B:$B,'Publication Table'!$C$4,AllPublicationData!$D:$D,'Publication Table'!E$7),
IF('Publication Table'!$C$5="All Cancelled Operations",
SUMIFS(AllPublicationData!$F:$F,AllPublicationData!$A:$A,'Publication Table'!$B32,AllPublicationData!$B:$B,'Publication Table'!$C$4,AllPublicationData!$D:$D,'Publication Table'!E$7),
IF('Publication Table'!$C$5="Operations cancelled by patient",
SUMIFS(AllPublicationData!$G:$G,AllPublicationData!$A:$A,'Publication Table'!$B32,AllPublicationData!$B:$B,'Publication Table'!$C$4,AllPublicationData!$D:$D,'Publication Table'!E$7),
IF('Publication Table'!$C$5="Operations cancelled for clinical reasons",
SUMIFS(AllPublicationData!$H:$H,AllPublicationData!$A:$A,'Publication Table'!$B32,AllPublicationData!$B:$B,'Publication Table'!$C$4,AllPublicationData!$D:$D,'Publication Table'!E$7),
IF('Publication Table'!$C$5="Operations cancelled for non-clinical/capacity reasons",
SUMIFS(AllPublicationData!$I:$I,AllPublicationData!$A:$A,'Publication Table'!$B32,AllPublicationData!$B:$B,'Publication Table'!$C$4,AllPublicationData!$D:$D,'Publication Table'!E$7),
IF('Publication Table'!$C$5="Cancellations for other reasons",
SUMIFS(AllPublicationData!$J:$J,AllPublicationData!$A:$A,'Publication Table'!$B32,AllPublicationData!$B:$B,'Publication Table'!$C$4,AllPublicationData!$D:$D,'Publication Table'!E$7)))))))+
IF(AND($C$4="NHS Scotland",$C$5="Total Operations"),
SUMIFS(AllPublicationData!$E:$E,AllPublicationData!$A:$A,'Publication Table'!$B32,AllPublicationData!$B:$B,'Publication Table'!E$7),
IF(AND($C$4="NHS Scotland",$C$5="All Cancelled Operations"),
SUMIFS(AllPublicationData!$F:$F,AllPublicationData!$A:$A,'Publication Table'!$B32,AllPublicationData!$B:$B,'Publication Table'!E$7),
IF(AND($C$4="NHS Scotland",$C$5="Operations cancelled by patient"),
SUMIFS(AllPublicationData!$G:$G,AllPublicationData!$A:$A,'Publication Table'!$B32,AllPublicationData!$B:$B,'Publication Table'!E$7),
IF(AND($C$4="NHS Scotland",$C$5="Operations cancelled for clinical reasons"),
SUMIFS(AllPublicationData!$H:$H,AllPublicationData!$A:$A,'Publication Table'!$B32,AllPublicationData!$B:$B,'Publication Table'!E$7),
IF(AND($C$4="NHS Scotland",$C$5="Operations cancelled for non-clinical/capacity reasons"),
SUMIFS(AllPublicationData!$I:$I,AllPublicationData!$A:$A,'Publication Table'!$B32,AllPublicationData!$B:$B,'Publication Table'!E$7),
IF(AND($C$4="NHS Scotland",$C$5="Cancellations for other reasons"),
SUMIFS(AllPublicationData!$J:$J,AllPublicationData!$A:$A,'Publication Table'!$B32,AllPublicationData!$B:$B,'Publication Table'!E$7)))))))</f>
        <v>1228</v>
      </c>
      <c r="F32" s="90">
        <f>IF($C$5="Total Operations",
SUMIFS(AllPublicationData!$E:$E,AllPublicationData!$A:$A,'Publication Table'!$B32,AllPublicationData!$B:$B,'Publication Table'!$C$4,AllPublicationData!$D:$D,'Publication Table'!F$7),
IF('Publication Table'!$C$5="All Cancelled Operations",
SUMIFS(AllPublicationData!$F:$F,AllPublicationData!$A:$A,'Publication Table'!$B32,AllPublicationData!$B:$B,'Publication Table'!$C$4,AllPublicationData!$D:$D,'Publication Table'!F$7),
IF('Publication Table'!$C$5="Operations cancelled by patient",
SUMIFS(AllPublicationData!$G:$G,AllPublicationData!$A:$A,'Publication Table'!$B32,AllPublicationData!$B:$B,'Publication Table'!$C$4,AllPublicationData!$D:$D,'Publication Table'!F$7),
IF('Publication Table'!$C$5="Operations cancelled for clinical reasons",
SUMIFS(AllPublicationData!$H:$H,AllPublicationData!$A:$A,'Publication Table'!$B32,AllPublicationData!$B:$B,'Publication Table'!$C$4,AllPublicationData!$D:$D,'Publication Table'!F$7),
IF('Publication Table'!$C$5="Operations cancelled for non-clinical/capacity reasons",
SUMIFS(AllPublicationData!$I:$I,AllPublicationData!$A:$A,'Publication Table'!$B32,AllPublicationData!$B:$B,'Publication Table'!$C$4,AllPublicationData!$D:$D,'Publication Table'!F$7),
IF('Publication Table'!$C$5="Cancellations for other reasons",
SUMIFS(AllPublicationData!$J:$J,AllPublicationData!$A:$A,'Publication Table'!$B32,AllPublicationData!$B:$B,'Publication Table'!$C$4,AllPublicationData!$D:$D,'Publication Table'!F$7)))))))+
IF(AND($C$4="NHS Scotland",$C$5="Total Operations"),
SUMIFS(AllPublicationData!$E:$E,AllPublicationData!$A:$A,'Publication Table'!$B32,AllPublicationData!$B:$B,'Publication Table'!F$7),
IF(AND($C$4="NHS Scotland",$C$5="All Cancelled Operations"),
SUMIFS(AllPublicationData!$F:$F,AllPublicationData!$A:$A,'Publication Table'!$B32,AllPublicationData!$B:$B,'Publication Table'!F$7),
IF(AND($C$4="NHS Scotland",$C$5="Operations cancelled by patient"),
SUMIFS(AllPublicationData!$G:$G,AllPublicationData!$A:$A,'Publication Table'!$B32,AllPublicationData!$B:$B,'Publication Table'!F$7),
IF(AND($C$4="NHS Scotland",$C$5="Operations cancelled for clinical reasons"),
SUMIFS(AllPublicationData!$H:$H,AllPublicationData!$A:$A,'Publication Table'!$B32,AllPublicationData!$B:$B,'Publication Table'!F$7),
IF(AND($C$4="NHS Scotland",$C$5="Operations cancelled for non-clinical/capacity reasons"),
SUMIFS(AllPublicationData!$I:$I,AllPublicationData!$A:$A,'Publication Table'!$B32,AllPublicationData!$B:$B,'Publication Table'!F$7),
IF(AND($C$4="NHS Scotland",$C$5="Cancellations for other reasons"),
SUMIFS(AllPublicationData!$J:$J,AllPublicationData!$A:$A,'Publication Table'!$B32,AllPublicationData!$B:$B,'Publication Table'!F$7)))))))</f>
        <v>206</v>
      </c>
      <c r="G32" s="90">
        <f>IF($C$5="Total Operations",
SUMIFS(AllPublicationData!$E:$E,AllPublicationData!$A:$A,'Publication Table'!$B32,AllPublicationData!$B:$B,'Publication Table'!$C$4,AllPublicationData!$D:$D,'Publication Table'!G$7),
IF('Publication Table'!$C$5="All Cancelled Operations",
SUMIFS(AllPublicationData!$F:$F,AllPublicationData!$A:$A,'Publication Table'!$B32,AllPublicationData!$B:$B,'Publication Table'!$C$4,AllPublicationData!$D:$D,'Publication Table'!G$7),
IF('Publication Table'!$C$5="Operations cancelled by patient",
SUMIFS(AllPublicationData!$G:$G,AllPublicationData!$A:$A,'Publication Table'!$B32,AllPublicationData!$B:$B,'Publication Table'!$C$4,AllPublicationData!$D:$D,'Publication Table'!G$7),
IF('Publication Table'!$C$5="Operations cancelled for clinical reasons",
SUMIFS(AllPublicationData!$H:$H,AllPublicationData!$A:$A,'Publication Table'!$B32,AllPublicationData!$B:$B,'Publication Table'!$C$4,AllPublicationData!$D:$D,'Publication Table'!G$7),
IF('Publication Table'!$C$5="Operations cancelled for non-clinical/capacity reasons",
SUMIFS(AllPublicationData!$I:$I,AllPublicationData!$A:$A,'Publication Table'!$B32,AllPublicationData!$B:$B,'Publication Table'!$C$4,AllPublicationData!$D:$D,'Publication Table'!G$7),
IF('Publication Table'!$C$5="Cancellations for other reasons",
SUMIFS(AllPublicationData!$J:$J,AllPublicationData!$A:$A,'Publication Table'!$B32,AllPublicationData!$B:$B,'Publication Table'!$C$4,AllPublicationData!$D:$D,'Publication Table'!G$7)))))))+
IF(AND($C$4="NHS Scotland",$C$5="Total Operations"),
SUMIFS(AllPublicationData!$E:$E,AllPublicationData!$A:$A,'Publication Table'!$B32,AllPublicationData!$B:$B,'Publication Table'!G$7),
IF(AND($C$4="NHS Scotland",$C$5="All Cancelled Operations"),
SUMIFS(AllPublicationData!$F:$F,AllPublicationData!$A:$A,'Publication Table'!$B32,AllPublicationData!$B:$B,'Publication Table'!G$7),
IF(AND($C$4="NHS Scotland",$C$5="Operations cancelled by patient"),
SUMIFS(AllPublicationData!$G:$G,AllPublicationData!$A:$A,'Publication Table'!$B32,AllPublicationData!$B:$B,'Publication Table'!G$7),
IF(AND($C$4="NHS Scotland",$C$5="Operations cancelled for clinical reasons"),
SUMIFS(AllPublicationData!$H:$H,AllPublicationData!$A:$A,'Publication Table'!$B32,AllPublicationData!$B:$B,'Publication Table'!G$7),
IF(AND($C$4="NHS Scotland",$C$5="Operations cancelled for non-clinical/capacity reasons"),
SUMIFS(AllPublicationData!$I:$I,AllPublicationData!$A:$A,'Publication Table'!$B32,AllPublicationData!$B:$B,'Publication Table'!G$7),
IF(AND($C$4="NHS Scotland",$C$5="Cancellations for other reasons"),
SUMIFS(AllPublicationData!$J:$J,AllPublicationData!$A:$A,'Publication Table'!$B32,AllPublicationData!$B:$B,'Publication Table'!G$7)))))))</f>
        <v>1425</v>
      </c>
      <c r="H32" s="90">
        <f>IF($C$5="Total Operations",
SUMIFS(AllPublicationData!$E:$E,AllPublicationData!$A:$A,'Publication Table'!$B32,AllPublicationData!$B:$B,'Publication Table'!$C$4,AllPublicationData!$D:$D,'Publication Table'!H$7),
IF('Publication Table'!$C$5="All Cancelled Operations",
SUMIFS(AllPublicationData!$F:$F,AllPublicationData!$A:$A,'Publication Table'!$B32,AllPublicationData!$B:$B,'Publication Table'!$C$4,AllPublicationData!$D:$D,'Publication Table'!H$7),
IF('Publication Table'!$C$5="Operations cancelled by patient",
SUMIFS(AllPublicationData!$G:$G,AllPublicationData!$A:$A,'Publication Table'!$B32,AllPublicationData!$B:$B,'Publication Table'!$C$4,AllPublicationData!$D:$D,'Publication Table'!H$7),
IF('Publication Table'!$C$5="Operations cancelled for clinical reasons",
SUMIFS(AllPublicationData!$H:$H,AllPublicationData!$A:$A,'Publication Table'!$B32,AllPublicationData!$B:$B,'Publication Table'!$C$4,AllPublicationData!$D:$D,'Publication Table'!H$7),
IF('Publication Table'!$C$5="Operations cancelled for non-clinical/capacity reasons",
SUMIFS(AllPublicationData!$I:$I,AllPublicationData!$A:$A,'Publication Table'!$B32,AllPublicationData!$B:$B,'Publication Table'!$C$4,AllPublicationData!$D:$D,'Publication Table'!H$7),
IF('Publication Table'!$C$5="Cancellations for other reasons",
SUMIFS(AllPublicationData!$J:$J,AllPublicationData!$A:$A,'Publication Table'!$B32,AllPublicationData!$B:$B,'Publication Table'!$C$4,AllPublicationData!$D:$D,'Publication Table'!H$7)))))))+
IF(AND($C$4="NHS Scotland",$C$5="Total Operations"),
SUMIFS(AllPublicationData!$E:$E,AllPublicationData!$A:$A,'Publication Table'!$B32,AllPublicationData!$B:$B,'Publication Table'!H$7),
IF(AND($C$4="NHS Scotland",$C$5="All Cancelled Operations"),
SUMIFS(AllPublicationData!$F:$F,AllPublicationData!$A:$A,'Publication Table'!$B32,AllPublicationData!$B:$B,'Publication Table'!H$7),
IF(AND($C$4="NHS Scotland",$C$5="Operations cancelled by patient"),
SUMIFS(AllPublicationData!$G:$G,AllPublicationData!$A:$A,'Publication Table'!$B32,AllPublicationData!$B:$B,'Publication Table'!H$7),
IF(AND($C$4="NHS Scotland",$C$5="Operations cancelled for clinical reasons"),
SUMIFS(AllPublicationData!$H:$H,AllPublicationData!$A:$A,'Publication Table'!$B32,AllPublicationData!$B:$B,'Publication Table'!H$7),
IF(AND($C$4="NHS Scotland",$C$5="Operations cancelled for non-clinical/capacity reasons"),
SUMIFS(AllPublicationData!$I:$I,AllPublicationData!$A:$A,'Publication Table'!$B32,AllPublicationData!$B:$B,'Publication Table'!H$7),
IF(AND($C$4="NHS Scotland",$C$5="Cancellations for other reasons"),
SUMIFS(AllPublicationData!$J:$J,AllPublicationData!$A:$A,'Publication Table'!$B32,AllPublicationData!$B:$B,'Publication Table'!H$7)))))))</f>
        <v>1229</v>
      </c>
      <c r="I32" s="90">
        <f>IF($C$5="Total Operations",
SUMIFS(AllPublicationData!$E:$E,AllPublicationData!$A:$A,'Publication Table'!$B32,AllPublicationData!$B:$B,'Publication Table'!$C$4,AllPublicationData!$D:$D,'Publication Table'!I$7),
IF('Publication Table'!$C$5="All Cancelled Operations",
SUMIFS(AllPublicationData!$F:$F,AllPublicationData!$A:$A,'Publication Table'!$B32,AllPublicationData!$B:$B,'Publication Table'!$C$4,AllPublicationData!$D:$D,'Publication Table'!I$7),
IF('Publication Table'!$C$5="Operations cancelled by patient",
SUMIFS(AllPublicationData!$G:$G,AllPublicationData!$A:$A,'Publication Table'!$B32,AllPublicationData!$B:$B,'Publication Table'!$C$4,AllPublicationData!$D:$D,'Publication Table'!I$7),
IF('Publication Table'!$C$5="Operations cancelled for clinical reasons",
SUMIFS(AllPublicationData!$H:$H,AllPublicationData!$A:$A,'Publication Table'!$B32,AllPublicationData!$B:$B,'Publication Table'!$C$4,AllPublicationData!$D:$D,'Publication Table'!I$7),
IF('Publication Table'!$C$5="Operations cancelled for non-clinical/capacity reasons",
SUMIFS(AllPublicationData!$I:$I,AllPublicationData!$A:$A,'Publication Table'!$B32,AllPublicationData!$B:$B,'Publication Table'!$C$4,AllPublicationData!$D:$D,'Publication Table'!I$7),
IF('Publication Table'!$C$5="Cancellations for other reasons",
SUMIFS(AllPublicationData!$J:$J,AllPublicationData!$A:$A,'Publication Table'!$B32,AllPublicationData!$B:$B,'Publication Table'!$C$4,AllPublicationData!$D:$D,'Publication Table'!I$7)))))))+
IF(AND($C$4="NHS Scotland",$C$5="Total Operations"),
SUMIFS(AllPublicationData!$E:$E,AllPublicationData!$A:$A,'Publication Table'!$B32,AllPublicationData!$B:$B,'Publication Table'!I$7),
IF(AND($C$4="NHS Scotland",$C$5="All Cancelled Operations"),
SUMIFS(AllPublicationData!$F:$F,AllPublicationData!$A:$A,'Publication Table'!$B32,AllPublicationData!$B:$B,'Publication Table'!I$7),
IF(AND($C$4="NHS Scotland",$C$5="Operations cancelled by patient"),
SUMIFS(AllPublicationData!$G:$G,AllPublicationData!$A:$A,'Publication Table'!$B32,AllPublicationData!$B:$B,'Publication Table'!I$7),
IF(AND($C$4="NHS Scotland",$C$5="Operations cancelled for clinical reasons"),
SUMIFS(AllPublicationData!$H:$H,AllPublicationData!$A:$A,'Publication Table'!$B32,AllPublicationData!$B:$B,'Publication Table'!I$7),
IF(AND($C$4="NHS Scotland",$C$5="Operations cancelled for non-clinical/capacity reasons"),
SUMIFS(AllPublicationData!$I:$I,AllPublicationData!$A:$A,'Publication Table'!$B32,AllPublicationData!$B:$B,'Publication Table'!I$7),
IF(AND($C$4="NHS Scotland",$C$5="Cancellations for other reasons"),
SUMIFS(AllPublicationData!$J:$J,AllPublicationData!$A:$A,'Publication Table'!$B32,AllPublicationData!$B:$B,'Publication Table'!I$7)))))))</f>
        <v>1016</v>
      </c>
      <c r="J32" s="90">
        <f>IF($C$5="Total Operations",
SUMIFS(AllPublicationData!$E:$E,AllPublicationData!$A:$A,'Publication Table'!$B32,AllPublicationData!$B:$B,'Publication Table'!$C$4,AllPublicationData!$D:$D,'Publication Table'!J$7),
IF('Publication Table'!$C$5="All Cancelled Operations",
SUMIFS(AllPublicationData!$F:$F,AllPublicationData!$A:$A,'Publication Table'!$B32,AllPublicationData!$B:$B,'Publication Table'!$C$4,AllPublicationData!$D:$D,'Publication Table'!J$7),
IF('Publication Table'!$C$5="Operations cancelled by patient",
SUMIFS(AllPublicationData!$G:$G,AllPublicationData!$A:$A,'Publication Table'!$B32,AllPublicationData!$B:$B,'Publication Table'!$C$4,AllPublicationData!$D:$D,'Publication Table'!J$7),
IF('Publication Table'!$C$5="Operations cancelled for clinical reasons",
SUMIFS(AllPublicationData!$H:$H,AllPublicationData!$A:$A,'Publication Table'!$B32,AllPublicationData!$B:$B,'Publication Table'!$C$4,AllPublicationData!$D:$D,'Publication Table'!J$7),
IF('Publication Table'!$C$5="Operations cancelled for non-clinical/capacity reasons",
SUMIFS(AllPublicationData!$I:$I,AllPublicationData!$A:$A,'Publication Table'!$B32,AllPublicationData!$B:$B,'Publication Table'!$C$4,AllPublicationData!$D:$D,'Publication Table'!J$7),
IF('Publication Table'!$C$5="Cancellations for other reasons",
SUMIFS(AllPublicationData!$J:$J,AllPublicationData!$A:$A,'Publication Table'!$B32,AllPublicationData!$B:$B,'Publication Table'!$C$4,AllPublicationData!$D:$D,'Publication Table'!J$7)))))))+
IF(AND($C$4="NHS Scotland",$C$5="Total Operations"),
SUMIFS(AllPublicationData!$E:$E,AllPublicationData!$A:$A,'Publication Table'!$B32,AllPublicationData!$B:$B,'Publication Table'!J$7),
IF(AND($C$4="NHS Scotland",$C$5="All Cancelled Operations"),
SUMIFS(AllPublicationData!$F:$F,AllPublicationData!$A:$A,'Publication Table'!$B32,AllPublicationData!$B:$B,'Publication Table'!J$7),
IF(AND($C$4="NHS Scotland",$C$5="Operations cancelled by patient"),
SUMIFS(AllPublicationData!$G:$G,AllPublicationData!$A:$A,'Publication Table'!$B32,AllPublicationData!$B:$B,'Publication Table'!J$7),
IF(AND($C$4="NHS Scotland",$C$5="Operations cancelled for clinical reasons"),
SUMIFS(AllPublicationData!$H:$H,AllPublicationData!$A:$A,'Publication Table'!$B32,AllPublicationData!$B:$B,'Publication Table'!J$7),
IF(AND($C$4="NHS Scotland",$C$5="Operations cancelled for non-clinical/capacity reasons"),
SUMIFS(AllPublicationData!$I:$I,AllPublicationData!$A:$A,'Publication Table'!$B32,AllPublicationData!$B:$B,'Publication Table'!J$7),
IF(AND($C$4="NHS Scotland",$C$5="Cancellations for other reasons"),
SUMIFS(AllPublicationData!$J:$J,AllPublicationData!$A:$A,'Publication Table'!$B32,AllPublicationData!$B:$B,'Publication Table'!J$7)))))))</f>
        <v>2300</v>
      </c>
      <c r="K32" s="90">
        <f>IF($C$5="Total Operations",
SUMIFS(AllPublicationData!$E:$E,AllPublicationData!$A:$A,'Publication Table'!$B32,AllPublicationData!$B:$B,'Publication Table'!$C$4,AllPublicationData!$D:$D,'Publication Table'!K$7),
IF('Publication Table'!$C$5="All Cancelled Operations",
SUMIFS(AllPublicationData!$F:$F,AllPublicationData!$A:$A,'Publication Table'!$B32,AllPublicationData!$B:$B,'Publication Table'!$C$4,AllPublicationData!$D:$D,'Publication Table'!K$7),
IF('Publication Table'!$C$5="Operations cancelled by patient",
SUMIFS(AllPublicationData!$G:$G,AllPublicationData!$A:$A,'Publication Table'!$B32,AllPublicationData!$B:$B,'Publication Table'!$C$4,AllPublicationData!$D:$D,'Publication Table'!K$7),
IF('Publication Table'!$C$5="Operations cancelled for clinical reasons",
SUMIFS(AllPublicationData!$H:$H,AllPublicationData!$A:$A,'Publication Table'!$B32,AllPublicationData!$B:$B,'Publication Table'!$C$4,AllPublicationData!$D:$D,'Publication Table'!K$7),
IF('Publication Table'!$C$5="Operations cancelled for non-clinical/capacity reasons",
SUMIFS(AllPublicationData!$I:$I,AllPublicationData!$A:$A,'Publication Table'!$B32,AllPublicationData!$B:$B,'Publication Table'!$C$4,AllPublicationData!$D:$D,'Publication Table'!K$7),
IF('Publication Table'!$C$5="Cancellations for other reasons",
SUMIFS(AllPublicationData!$J:$J,AllPublicationData!$A:$A,'Publication Table'!$B32,AllPublicationData!$B:$B,'Publication Table'!$C$4,AllPublicationData!$D:$D,'Publication Table'!K$7)))))))+
IF(AND($C$4="NHS Scotland",$C$5="Total Operations"),
SUMIFS(AllPublicationData!$E:$E,AllPublicationData!$A:$A,'Publication Table'!$B32,AllPublicationData!$B:$B,'Publication Table'!K$7),
IF(AND($C$4="NHS Scotland",$C$5="All Cancelled Operations"),
SUMIFS(AllPublicationData!$F:$F,AllPublicationData!$A:$A,'Publication Table'!$B32,AllPublicationData!$B:$B,'Publication Table'!K$7),
IF(AND($C$4="NHS Scotland",$C$5="Operations cancelled by patient"),
SUMIFS(AllPublicationData!$G:$G,AllPublicationData!$A:$A,'Publication Table'!$B32,AllPublicationData!$B:$B,'Publication Table'!K$7),
IF(AND($C$4="NHS Scotland",$C$5="Operations cancelled for clinical reasons"),
SUMIFS(AllPublicationData!$H:$H,AllPublicationData!$A:$A,'Publication Table'!$B32,AllPublicationData!$B:$B,'Publication Table'!K$7),
IF(AND($C$4="NHS Scotland",$C$5="Operations cancelled for non-clinical/capacity reasons"),
SUMIFS(AllPublicationData!$I:$I,AllPublicationData!$A:$A,'Publication Table'!$B32,AllPublicationData!$B:$B,'Publication Table'!K$7),
IF(AND($C$4="NHS Scotland",$C$5="Cancellations for other reasons"),
SUMIFS(AllPublicationData!$J:$J,AllPublicationData!$A:$A,'Publication Table'!$B32,AllPublicationData!$B:$B,'Publication Table'!K$7)))))))</f>
        <v>4069</v>
      </c>
      <c r="L32" s="90">
        <f>IF($C$5="Total Operations",
SUMIFS(AllPublicationData!$E:$E,AllPublicationData!$A:$A,'Publication Table'!$B32,AllPublicationData!$B:$B,'Publication Table'!$C$4,AllPublicationData!$D:$D,'Publication Table'!L$7),
IF('Publication Table'!$C$5="All Cancelled Operations",
SUMIFS(AllPublicationData!$F:$F,AllPublicationData!$A:$A,'Publication Table'!$B32,AllPublicationData!$B:$B,'Publication Table'!$C$4,AllPublicationData!$D:$D,'Publication Table'!L$7),
IF('Publication Table'!$C$5="Operations cancelled by patient",
SUMIFS(AllPublicationData!$G:$G,AllPublicationData!$A:$A,'Publication Table'!$B32,AllPublicationData!$B:$B,'Publication Table'!$C$4,AllPublicationData!$D:$D,'Publication Table'!L$7),
IF('Publication Table'!$C$5="Operations cancelled for clinical reasons",
SUMIFS(AllPublicationData!$H:$H,AllPublicationData!$A:$A,'Publication Table'!$B32,AllPublicationData!$B:$B,'Publication Table'!$C$4,AllPublicationData!$D:$D,'Publication Table'!L$7),
IF('Publication Table'!$C$5="Operations cancelled for non-clinical/capacity reasons",
SUMIFS(AllPublicationData!$I:$I,AllPublicationData!$A:$A,'Publication Table'!$B32,AllPublicationData!$B:$B,'Publication Table'!$C$4,AllPublicationData!$D:$D,'Publication Table'!L$7),
IF('Publication Table'!$C$5="Cancellations for other reasons",
SUMIFS(AllPublicationData!$J:$J,AllPublicationData!$A:$A,'Publication Table'!$B32,AllPublicationData!$B:$B,'Publication Table'!$C$4,AllPublicationData!$D:$D,'Publication Table'!L$7)))))))+
IF(AND($C$4="NHS Scotland",$C$5="Total Operations"),
SUMIFS(AllPublicationData!$E:$E,AllPublicationData!$A:$A,'Publication Table'!$B32,AllPublicationData!$B:$B,'Publication Table'!L$7),
IF(AND($C$4="NHS Scotland",$C$5="All Cancelled Operations"),
SUMIFS(AllPublicationData!$F:$F,AllPublicationData!$A:$A,'Publication Table'!$B32,AllPublicationData!$B:$B,'Publication Table'!L$7),
IF(AND($C$4="NHS Scotland",$C$5="Operations cancelled by patient"),
SUMIFS(AllPublicationData!$G:$G,AllPublicationData!$A:$A,'Publication Table'!$B32,AllPublicationData!$B:$B,'Publication Table'!L$7),
IF(AND($C$4="NHS Scotland",$C$5="Operations cancelled for clinical reasons"),
SUMIFS(AllPublicationData!$H:$H,AllPublicationData!$A:$A,'Publication Table'!$B32,AllPublicationData!$B:$B,'Publication Table'!L$7),
IF(AND($C$4="NHS Scotland",$C$5="Operations cancelled for non-clinical/capacity reasons"),
SUMIFS(AllPublicationData!$I:$I,AllPublicationData!$A:$A,'Publication Table'!$B32,AllPublicationData!$B:$B,'Publication Table'!L$7),
IF(AND($C$4="NHS Scotland",$C$5="Cancellations for other reasons"),
SUMIFS(AllPublicationData!$J:$J,AllPublicationData!$A:$A,'Publication Table'!$B32,AllPublicationData!$B:$B,'Publication Table'!L$7)))))))</f>
        <v>784</v>
      </c>
      <c r="M32" s="90">
        <f>IF($C$5="Total Operations",
SUMIFS(AllPublicationData!$E:$E,AllPublicationData!$A:$A,'Publication Table'!$B32,AllPublicationData!$B:$B,'Publication Table'!$C$4,AllPublicationData!$D:$D,'Publication Table'!M$7),
IF('Publication Table'!$C$5="All Cancelled Operations",
SUMIFS(AllPublicationData!$F:$F,AllPublicationData!$A:$A,'Publication Table'!$B32,AllPublicationData!$B:$B,'Publication Table'!$C$4,AllPublicationData!$D:$D,'Publication Table'!M$7),
IF('Publication Table'!$C$5="Operations cancelled by patient",
SUMIFS(AllPublicationData!$G:$G,AllPublicationData!$A:$A,'Publication Table'!$B32,AllPublicationData!$B:$B,'Publication Table'!$C$4,AllPublicationData!$D:$D,'Publication Table'!M$7),
IF('Publication Table'!$C$5="Operations cancelled for clinical reasons",
SUMIFS(AllPublicationData!$G:$G,AllPublicationData!$A:$A,'Publication Table'!$B32,AllPublicationData!$B:$B,'Publication Table'!$C$4,AllPublicationData!$D:$D,'Publication Table'!M$7),
IF('Publication Table'!$C$5="Operations cancelled for non-clinical/capacity reasons",
SUMIFS(AllPublicationData!$G:$G,AllPublicationData!$A:$A,'Publication Table'!$B32,AllPublicationData!$B:$B,'Publication Table'!$C$4,AllPublicationData!$D:$D,'Publication Table'!M$7),
IF('Publication Table'!$C$5="Cancellations for other reasons",
SUMIFS(AllPublicationData!$G:$G,AllPublicationData!$A:$A,'Publication Table'!$B32,AllPublicationData!$B:$B,'Publication Table'!$C$4,AllPublicationData!$D:$D,'Publication Table'!M$7)))))))+
IF(AND($C$4="NHS Scotland",$C$5="Total Operations"),
SUMIFS(AllPublicationData!$E:$E,AllPublicationData!$A:$A,'Publication Table'!$B32,AllPublicationData!$B:$B,'Publication Table'!M$7),
IF(AND($C$4="NHS Scotland",$C$5="All Cancelled Operations"),
SUMIFS(AllPublicationData!$F:$F,AllPublicationData!$A:$A,'Publication Table'!$B32,AllPublicationData!$B:$B,'Publication Table'!M$7),
IF(AND($C$4="NHS Scotland",$C$5="Operations cancelled by patient"),
SUMIFS(AllPublicationData!$G:$G,AllPublicationData!$A:$A,'Publication Table'!$B32,AllPublicationData!$B:$B,'Publication Table'!M$7),
IF(AND($C$4="NHS Scotland",$C$5="Operations cancelled for clinical reasons"),
SUMIFS(AllPublicationData!$H:$H,AllPublicationData!$A:$A,'Publication Table'!$B32,AllPublicationData!$B:$B,'Publication Table'!M$7),
IF(AND($C$4="NHS Scotland",$C$5="Operations cancelled for non-clinical/capacity reasons"),
SUMIFS(AllPublicationData!$I:$I,AllPublicationData!$A:$A,'Publication Table'!$B32,AllPublicationData!$B:$B,'Publication Table'!M$7),
IF(AND($C$4="NHS Scotland",$C$5="Cancellations for other reasons"),
SUMIFS(AllPublicationData!$J:$J,AllPublicationData!$A:$A,'Publication Table'!$B32,AllPublicationData!$B:$B,'Publication Table'!M$7)))))))</f>
        <v>1693</v>
      </c>
      <c r="N32" s="90">
        <f>IF($C$5="Total Operations",
SUMIFS(AllPublicationData!$E:$E,AllPublicationData!$A:$A,'Publication Table'!$B32,AllPublicationData!$B:$B,'Publication Table'!$C$4,AllPublicationData!$D:$D,'Publication Table'!N$7),
IF('Publication Table'!$C$5="All Cancelled Operations",
SUMIFS(AllPublicationData!$F:$F,AllPublicationData!$A:$A,'Publication Table'!$B32,AllPublicationData!$B:$B,'Publication Table'!$C$4,AllPublicationData!$D:$D,'Publication Table'!N$7),
IF('Publication Table'!$C$5="Operations cancelled by patient",
SUMIFS(AllPublicationData!$G:$G,AllPublicationData!$A:$A,'Publication Table'!$B32,AllPublicationData!$B:$B,'Publication Table'!$C$4,AllPublicationData!$D:$D,'Publication Table'!N$7),
IF('Publication Table'!$C$5="Operations cancelled for clinical reasons",
SUMIFS(AllPublicationData!$G:$G,AllPublicationData!$A:$A,'Publication Table'!$B32,AllPublicationData!$B:$B,'Publication Table'!$C$4,AllPublicationData!$D:$D,'Publication Table'!N$7),
IF('Publication Table'!$C$5="Operations cancelled for non-clinical/capacity reasons",
SUMIFS(AllPublicationData!$G:$G,AllPublicationData!$A:$A,'Publication Table'!$B32,AllPublicationData!$B:$B,'Publication Table'!$C$4,AllPublicationData!$D:$D,'Publication Table'!N$7),
IF('Publication Table'!$C$5="Cancellations for other reasons",
SUMIFS(AllPublicationData!$G:$G,AllPublicationData!$A:$A,'Publication Table'!$B32,AllPublicationData!$B:$B,'Publication Table'!$C$4,AllPublicationData!$D:$D,'Publication Table'!N$7)))))))+
IF(AND($C$4="NHS Scotland",$C$5="Total Operations"),
SUMIFS(AllPublicationData!$E:$E,AllPublicationData!$A:$A,'Publication Table'!$B32,AllPublicationData!$B:$B,'Publication Table'!N$7),
IF(AND($C$4="NHS Scotland",$C$5="All Cancelled Operations"),
SUMIFS(AllPublicationData!$F:$F,AllPublicationData!$A:$A,'Publication Table'!$B32,AllPublicationData!$B:$B,'Publication Table'!N$7),
IF(AND($C$4="NHS Scotland",$C$5="Operations cancelled by patient"),
SUMIFS(AllPublicationData!$G:$G,AllPublicationData!$A:$A,'Publication Table'!$B32,AllPublicationData!$B:$B,'Publication Table'!N$7),
IF(AND($C$4="NHS Scotland",$C$5="Operations cancelled for clinical reasons"),
SUMIFS(AllPublicationData!$H:$H,AllPublicationData!$A:$A,'Publication Table'!$B32,AllPublicationData!$B:$B,'Publication Table'!N$7),
IF(AND($C$4="NHS Scotland",$C$5="Operations cancelled for non-clinical/capacity reasons"),
SUMIFS(AllPublicationData!$I:$I,AllPublicationData!$A:$A,'Publication Table'!$B32,AllPublicationData!$B:$B,'Publication Table'!N$7),
IF(AND($C$4="NHS Scotland",$C$5="Cancellations for other reasons"),
SUMIFS(AllPublicationData!$J:$J,AllPublicationData!$A:$A,'Publication Table'!$B32,AllPublicationData!$B:$B,'Publication Table'!N$7)))))))</f>
        <v>3437</v>
      </c>
      <c r="O32" s="90">
        <f>IF($C$5="Total Operations",
SUMIFS(AllPublicationData!$E:$E,AllPublicationData!$A:$A,'Publication Table'!$B32,AllPublicationData!$B:$B,'Publication Table'!$C$4,AllPublicationData!$D:$D,'Publication Table'!O$7),
IF('Publication Table'!$C$5="All Cancelled Operations",
SUMIFS(AllPublicationData!$F:$F,AllPublicationData!$A:$A,'Publication Table'!$B32,AllPublicationData!$B:$B,'Publication Table'!$C$4,AllPublicationData!$D:$D,'Publication Table'!O$7),
IF('Publication Table'!$C$5="Operations cancelled by patient",
SUMIFS(AllPublicationData!$G:$G,AllPublicationData!$A:$A,'Publication Table'!$B32,AllPublicationData!$B:$B,'Publication Table'!$C$4,AllPublicationData!$D:$D,'Publication Table'!O$7),
IF('Publication Table'!$C$5="Operations cancelled for clinical reasons",
SUMIFS(AllPublicationData!$G:$G,AllPublicationData!$A:$A,'Publication Table'!$B32,AllPublicationData!$B:$B,'Publication Table'!$C$4,AllPublicationData!$D:$D,'Publication Table'!O$7),
IF('Publication Table'!$C$5="Operations cancelled for non-clinical/capacity reasons",
SUMIFS(AllPublicationData!$G:$G,AllPublicationData!$A:$A,'Publication Table'!$B32,AllPublicationData!$B:$B,'Publication Table'!$C$4,AllPublicationData!$D:$D,'Publication Table'!O$7),
IF('Publication Table'!$C$5="Cancellations for other reasons",
SUMIFS(AllPublicationData!$G:$G,AllPublicationData!$A:$A,'Publication Table'!$B32,AllPublicationData!$B:$B,'Publication Table'!$C$4,AllPublicationData!$D:$D,'Publication Table'!O$7)))))))+
IF(AND($C$4="NHS Scotland",$C$5="Total Operations"),
SUMIFS(AllPublicationData!$E:$E,AllPublicationData!$A:$A,'Publication Table'!$B32,AllPublicationData!$B:$B,'Publication Table'!O$7),
IF(AND($C$4="NHS Scotland",$C$5="All Cancelled Operations"),
SUMIFS(AllPublicationData!$F:$F,AllPublicationData!$A:$A,'Publication Table'!$B32,AllPublicationData!$B:$B,'Publication Table'!O$7),
IF(AND($C$4="NHS Scotland",$C$5="Operations cancelled by patient"),
SUMIFS(AllPublicationData!$G:$G,AllPublicationData!$A:$A,'Publication Table'!$B32,AllPublicationData!$B:$B,'Publication Table'!O$7),
IF(AND($C$4="NHS Scotland",$C$5="Operations cancelled for clinical reasons"),
SUMIFS(AllPublicationData!$H:$H,AllPublicationData!$A:$A,'Publication Table'!$B32,AllPublicationData!$B:$B,'Publication Table'!O$7),
IF(AND($C$4="NHS Scotland",$C$5="Operations cancelled for non-clinical/capacity reasons"),
SUMIFS(AllPublicationData!$I:$I,AllPublicationData!$A:$A,'Publication Table'!$B32,AllPublicationData!$B:$B,'Publication Table'!O$7),
IF(AND($C$4="NHS Scotland",$C$5="Cancellations for other reasons"),
SUMIFS(AllPublicationData!$J:$J,AllPublicationData!$A:$A,'Publication Table'!$B32,AllPublicationData!$B:$B,'Publication Table'!O$7)))))))</f>
        <v>298</v>
      </c>
      <c r="P32" s="90">
        <f>IF($C$5="Total Operations",
SUMIFS(AllPublicationData!$E:$E,AllPublicationData!$A:$A,'Publication Table'!$B32,AllPublicationData!$B:$B,'Publication Table'!$C$4,AllPublicationData!$D:$D,'Publication Table'!P$7),
IF('Publication Table'!$C$5="All Cancelled Operations",
SUMIFS(AllPublicationData!$F:$F,AllPublicationData!$A:$A,'Publication Table'!$B32,AllPublicationData!$B:$B,'Publication Table'!$C$4,AllPublicationData!$D:$D,'Publication Table'!P$7),
IF('Publication Table'!$C$5="Operations cancelled by patient",
SUMIFS(AllPublicationData!$G:$G,AllPublicationData!$A:$A,'Publication Table'!$B32,AllPublicationData!$B:$B,'Publication Table'!$C$4,AllPublicationData!$D:$D,'Publication Table'!P$7),
IF('Publication Table'!$C$5="Operations cancelled for clinical reasons",
SUMIFS(AllPublicationData!$G:$G,AllPublicationData!$A:$A,'Publication Table'!$B32,AllPublicationData!$B:$B,'Publication Table'!$C$4,AllPublicationData!$D:$D,'Publication Table'!P$7),
IF('Publication Table'!$C$5="Operations cancelled for non-clinical/capacity reasons",
SUMIFS(AllPublicationData!$G:$G,AllPublicationData!$A:$A,'Publication Table'!$B32,AllPublicationData!$B:$B,'Publication Table'!$C$4,AllPublicationData!$D:$D,'Publication Table'!P$7),
IF('Publication Table'!$C$5="Cancellations for other reasons",
SUMIFS(AllPublicationData!$G:$G,AllPublicationData!$A:$A,'Publication Table'!$B32,AllPublicationData!$B:$B,'Publication Table'!$C$4,AllPublicationData!$D:$D,'Publication Table'!P$7)))))))+
IF(AND($C$4="NHS Scotland",$C$5="Total Operations"),
SUMIFS(AllPublicationData!$E:$E,AllPublicationData!$A:$A,'Publication Table'!$B32,AllPublicationData!$B:$B,'Publication Table'!P$7),
IF(AND($C$4="NHS Scotland",$C$5="All Cancelled Operations"),
SUMIFS(AllPublicationData!$F:$F,AllPublicationData!$A:$A,'Publication Table'!$B32,AllPublicationData!$B:$B,'Publication Table'!P$7),
IF(AND($C$4="NHS Scotland",$C$5="Operations cancelled by patient"),
SUMIFS(AllPublicationData!$G:$G,AllPublicationData!$A:$A,'Publication Table'!$B32,AllPublicationData!$B:$B,'Publication Table'!P$7),
IF(AND($C$4="NHS Scotland",$C$5="Operations cancelled for clinical reasons"),
SUMIFS(AllPublicationData!$H:$H,AllPublicationData!$A:$A,'Publication Table'!$B32,AllPublicationData!$B:$B,'Publication Table'!P$7),
IF(AND($C$4="NHS Scotland",$C$5="Operations cancelled for non-clinical/capacity reasons"),
SUMIFS(AllPublicationData!$I:$I,AllPublicationData!$A:$A,'Publication Table'!$B32,AllPublicationData!$B:$B,'Publication Table'!P$7),
IF(AND($C$4="NHS Scotland",$C$5="Cancellations for other reasons"),
SUMIFS(AllPublicationData!$J:$J,AllPublicationData!$A:$A,'Publication Table'!$B32,AllPublicationData!$B:$B,'Publication Table'!P$7)))))))</f>
        <v>185</v>
      </c>
      <c r="Q32" s="90">
        <f>IF($C$5="Total Operations",
SUMIFS(AllPublicationData!$E:$E,AllPublicationData!$A:$A,'Publication Table'!$B32,AllPublicationData!$B:$B,'Publication Table'!$C$4,AllPublicationData!$D:$D,'Publication Table'!Q$7),
IF('Publication Table'!$C$5="All Cancelled Operations",
SUMIFS(AllPublicationData!$F:$F,AllPublicationData!$A:$A,'Publication Table'!$B32,AllPublicationData!$B:$B,'Publication Table'!$C$4,AllPublicationData!$D:$D,'Publication Table'!Q$7),
IF('Publication Table'!$C$5="Operations cancelled by patient",
SUMIFS(AllPublicationData!$G:$G,AllPublicationData!$A:$A,'Publication Table'!$B32,AllPublicationData!$B:$B,'Publication Table'!$C$4,AllPublicationData!$D:$D,'Publication Table'!Q$7),
IF('Publication Table'!$C$5="Operations cancelled for clinical reasons",
SUMIFS(AllPublicationData!$G:$G,AllPublicationData!$A:$A,'Publication Table'!$B32,AllPublicationData!$B:$B,'Publication Table'!$C$4,AllPublicationData!$D:$D,'Publication Table'!Q$7),
IF('Publication Table'!$C$5="Operations cancelled for non-clinical/capacity reasons",
SUMIFS(AllPublicationData!$G:$G,AllPublicationData!$A:$A,'Publication Table'!$B32,AllPublicationData!$B:$B,'Publication Table'!$C$4,AllPublicationData!$D:$D,'Publication Table'!Q$7),
IF('Publication Table'!$C$5="Cancellations for other reasons",
SUMIFS(AllPublicationData!$G:$G,AllPublicationData!$A:$A,'Publication Table'!$B32,AllPublicationData!$B:$B,'Publication Table'!$C$4,AllPublicationData!$D:$D,'Publication Table'!Q$7)))))))+
IF(AND($C$4="NHS Scotland",$C$5="Total Operations"),
SUMIFS(AllPublicationData!$E:$E,AllPublicationData!$A:$A,'Publication Table'!$B32,AllPublicationData!$B:$B,'Publication Table'!Q$7),
IF(AND($C$4="NHS Scotland",$C$5="All Cancelled Operations"),
SUMIFS(AllPublicationData!$F:$F,AllPublicationData!$A:$A,'Publication Table'!$B32,AllPublicationData!$B:$B,'Publication Table'!Q$7),
IF(AND($C$4="NHS Scotland",$C$5="Operations cancelled by patient"),
SUMIFS(AllPublicationData!$G:$G,AllPublicationData!$A:$A,'Publication Table'!$B32,AllPublicationData!$B:$B,'Publication Table'!Q$7),
IF(AND($C$4="NHS Scotland",$C$5="Operations cancelled for clinical reasons"),
SUMIFS(AllPublicationData!$H:$H,AllPublicationData!$A:$A,'Publication Table'!$B32,AllPublicationData!$B:$B,'Publication Table'!Q$7),
IF(AND($C$4="NHS Scotland",$C$5="Operations cancelled for non-clinical/capacity reasons"),
SUMIFS(AllPublicationData!$I:$I,AllPublicationData!$A:$A,'Publication Table'!$B32,AllPublicationData!$B:$B,'Publication Table'!Q$7),
IF(AND($C$4="NHS Scotland",$C$5="Cancellations for other reasons"),
SUMIFS(AllPublicationData!$J:$J,AllPublicationData!$A:$A,'Publication Table'!$B32,AllPublicationData!$B:$B,'Publication Table'!Q$7)))))))</f>
        <v>1677</v>
      </c>
      <c r="R32" s="90">
        <f>IF($C$5="Total Operations",
SUMIFS(AllPublicationData!$E:$E,AllPublicationData!$A:$A,'Publication Table'!$B32,AllPublicationData!$B:$B,'Publication Table'!$C$4,AllPublicationData!$D:$D,'Publication Table'!R$7),
IF('Publication Table'!$C$5="All Cancelled Operations",
SUMIFS(AllPublicationData!$F:$F,AllPublicationData!$A:$A,'Publication Table'!$B32,AllPublicationData!$B:$B,'Publication Table'!$C$4,AllPublicationData!$D:$D,'Publication Table'!R$7),
IF('Publication Table'!$C$5="Operations cancelled by patient",
SUMIFS(AllPublicationData!$G:$G,AllPublicationData!$A:$A,'Publication Table'!$B32,AllPublicationData!$B:$B,'Publication Table'!$C$4,AllPublicationData!$D:$D,'Publication Table'!R$7),
IF('Publication Table'!$C$5="Operations cancelled for clinical reasons",
SUMIFS(AllPublicationData!$G:$G,AllPublicationData!$A:$A,'Publication Table'!$B32,AllPublicationData!$B:$B,'Publication Table'!$C$4,AllPublicationData!$D:$D,'Publication Table'!R$7),
IF('Publication Table'!$C$5="Operations cancelled for non-clinical/capacity reasons",
SUMIFS(AllPublicationData!$G:$G,AllPublicationData!$A:$A,'Publication Table'!$B32,AllPublicationData!$B:$B,'Publication Table'!$C$4,AllPublicationData!$D:$D,'Publication Table'!R$7),
IF('Publication Table'!$C$5="Cancellations for other reasons",
SUMIFS(AllPublicationData!$G:$G,AllPublicationData!$A:$A,'Publication Table'!$B32,AllPublicationData!$B:$B,'Publication Table'!$C$4,AllPublicationData!$D:$D,'Publication Table'!R$7)))))))+
IF(AND($C$4="NHS Scotland",$C$5="Total Operations"),
SUMIFS(AllPublicationData!$E:$E,AllPublicationData!$A:$A,'Publication Table'!$B32,AllPublicationData!$B:$B,'Publication Table'!R$7),
IF(AND($C$4="NHS Scotland",$C$5="All Cancelled Operations"),
SUMIFS(AllPublicationData!$F:$F,AllPublicationData!$A:$A,'Publication Table'!$B32,AllPublicationData!$B:$B,'Publication Table'!R$7),
IF(AND($C$4="NHS Scotland",$C$5="Operations cancelled by patient"),
SUMIFS(AllPublicationData!$G:$G,AllPublicationData!$A:$A,'Publication Table'!$B32,AllPublicationData!$B:$B,'Publication Table'!R$7),
IF(AND($C$4="NHS Scotland",$C$5="Operations cancelled for clinical reasons"),
SUMIFS(AllPublicationData!$H:$H,AllPublicationData!$A:$A,'Publication Table'!$B32,AllPublicationData!$B:$B,'Publication Table'!R$7),
IF(AND($C$4="NHS Scotland",$C$5="Operations cancelled for non-clinical/capacity reasons"),
SUMIFS(AllPublicationData!$I:$I,AllPublicationData!$A:$A,'Publication Table'!$B32,AllPublicationData!$B:$B,'Publication Table'!R$7),
IF(AND($C$4="NHS Scotland",$C$5="Cancellations for other reasons"),
SUMIFS(AllPublicationData!$J:$J,AllPublicationData!$A:$A,'Publication Table'!$B32,AllPublicationData!$B:$B,'Publication Table'!R$7)))))))</f>
        <v>104</v>
      </c>
    </row>
    <row r="33" spans="2:18" x14ac:dyDescent="0.35">
      <c r="B33" s="89">
        <v>44652</v>
      </c>
      <c r="C33" s="81">
        <f>IF($C$5="Total Operations",
SUMIFS(AllPublicationData!$E:$E,AllPublicationData!$A:$A,'Publication Table'!$B33,AllPublicationData!$B:$B,'Publication Table'!$C$4),
IF('Publication Table'!$C$5="All Cancelled Operations",
SUMIFS(AllPublicationData!$F:$F,AllPublicationData!$A:$A,'Publication Table'!$B33,AllPublicationData!$B:$B,'Publication Table'!$C$4),
IF('Publication Table'!$C$5="Operations cancelled by patient",
SUMIFS(AllPublicationData!$G:$G,AllPublicationData!$A:$A,'Publication Table'!$B33,AllPublicationData!$B:$B,'Publication Table'!$C$4),
IF('Publication Table'!$C$5="Operations cancelled for clinical reasons",
SUMIFS(AllPublicationData!$H:$H,AllPublicationData!$A:$A,'Publication Table'!$B33,AllPublicationData!$B:$B,'Publication Table'!$C$4),
IF('Publication Table'!$C$5="Operations cancelled for non-clinical/capacity reasons",
SUMIFS(AllPublicationData!$I:$I,AllPublicationData!$A:$A,'Publication Table'!$B33,AllPublicationData!$B:$B,'Publication Table'!$C$4),
IF('Publication Table'!$C$5="Cancellations for other reasons",
SUMIFS(AllPublicationData!$J:$J,AllPublicationData!$A:$A,'Publication Table'!$B33,AllPublicationData!$B:$B,'Publication Table'!$C$4)))))))+
IF(AND($C$4="NHS Scotland",$C$5="Total Operations"),
SUMIFS(AllPublicationData!$E:$E,AllPublicationData!$A:$A,'Publication Table'!$B33),
IF(AND($C$4="NHS Scotland",$C$5="All Cancelled Operations"),
SUMIFS(AllPublicationData!$F:$F,AllPublicationData!$A:$A,'Publication Table'!$B33),
IF(AND($C$4="NHS Scotland",$C$5="Operations cancelled by patient"),
SUMIFS(AllPublicationData!$G:$G,AllPublicationData!$A:$A,'Publication Table'!$B33),
IF(AND($C$4="NHS Scotland",$C$5="Operations cancelled for clinical reasons"),
SUMIFS(AllPublicationData!$H:$H,AllPublicationData!$A:$A,'Publication Table'!$B33),
IF(AND($C$4="NHS Scotland",$C$5="Operations cancelled for non-clinical/capacity reasons"),
SUMIFS(AllPublicationData!$I:$I,AllPublicationData!$A:$A,'Publication Table'!$B33),
IF(AND($C$4="NHS Scotland",$C$5="Cancellations for other reasons"),
SUMIFS(AllPublicationData!$J:$J,AllPublicationData!$A:$A,'Publication Table'!$B33)))))))</f>
        <v>18392</v>
      </c>
      <c r="D33" s="90">
        <f>IF($C$5="Total Operations",
SUMIFS(AllPublicationData!$E:$E,AllPublicationData!$A:$A,'Publication Table'!$B33,AllPublicationData!$B:$B,'Publication Table'!$C$4,AllPublicationData!$D:$D,'Publication Table'!D$7),
IF('Publication Table'!$C$5="All Cancelled Operations",
SUMIFS(AllPublicationData!$F:$F,AllPublicationData!$A:$A,'Publication Table'!$B33,AllPublicationData!$B:$B,'Publication Table'!$C$4,AllPublicationData!$D:$D,'Publication Table'!D$7),
IF('Publication Table'!$C$5="Operations cancelled by patient",
SUMIFS(AllPublicationData!$G:$G,AllPublicationData!$A:$A,'Publication Table'!$B33,AllPublicationData!$B:$B,'Publication Table'!$C$4,AllPublicationData!$D:$D,'Publication Table'!D$7),
IF('Publication Table'!$C$5="Operations cancelled for clinical reasons",
SUMIFS(AllPublicationData!$H:$H,AllPublicationData!$A:$A,'Publication Table'!$B33,AllPublicationData!$B:$B,'Publication Table'!$C$4,AllPublicationData!$D:$D,'Publication Table'!D$7),
IF('Publication Table'!$C$5="Operations cancelled for non-clinical/capacity reasons",
SUMIFS(AllPublicationData!$I:$I,AllPublicationData!$A:$A,'Publication Table'!$B33,AllPublicationData!$B:$B,'Publication Table'!$C$4,AllPublicationData!$D:$D,'Publication Table'!D$7),
IF('Publication Table'!$C$5="Cancellations for other reasons",
SUMIFS(AllPublicationData!$J:$J,AllPublicationData!$A:$A,'Publication Table'!$B33,AllPublicationData!$B:$B,'Publication Table'!$C$4,AllPublicationData!$D:$D,'Publication Table'!D$7)))))))+
IF(AND($C$4="NHS Scotland",$C$5="Total Operations"),
SUMIFS(AllPublicationData!$E:$E,AllPublicationData!$A:$A,'Publication Table'!$B33,AllPublicationData!$B:$B,'Publication Table'!D$7),
IF(AND($C$4="NHS Scotland",$C$5="All Cancelled Operations"),
SUMIFS(AllPublicationData!$F:$F,AllPublicationData!$A:$A,'Publication Table'!$B33,AllPublicationData!$B:$B,'Publication Table'!D$7),
IF(AND($C$4="NHS Scotland",$C$5="Operations cancelled by patient"),
SUMIFS(AllPublicationData!$G:$G,AllPublicationData!$A:$A,'Publication Table'!$B33,AllPublicationData!$B:$B,'Publication Table'!D$7),
IF(AND($C$4="NHS Scotland",$C$5="Operations cancelled for clinical reasons"),
SUMIFS(AllPublicationData!$H:$H,AllPublicationData!$A:$A,'Publication Table'!$B33,AllPublicationData!$B:$B,'Publication Table'!D$7),
IF(AND($C$4="NHS Scotland",$C$5="Operations cancelled for non-clinical/capacity reasons"),
SUMIFS(AllPublicationData!$I:$I,AllPublicationData!$A:$A,'Publication Table'!$B33,AllPublicationData!$B:$B,'Publication Table'!D$7),
IF(AND($C$4="NHS Scotland",$C$5="Cancellations for other reasons"),
SUMIFS(AllPublicationData!$J:$J,AllPublicationData!$A:$A,'Publication Table'!$B33,AllPublicationData!$B:$B,'Publication Table'!D$7)))))))</f>
        <v>2170</v>
      </c>
      <c r="E33" s="90">
        <f>IF($C$5="Total Operations",
SUMIFS(AllPublicationData!$E:$E,AllPublicationData!$A:$A,'Publication Table'!$B33,AllPublicationData!$B:$B,'Publication Table'!$C$4,AllPublicationData!$D:$D,'Publication Table'!E$7),
IF('Publication Table'!$C$5="All Cancelled Operations",
SUMIFS(AllPublicationData!$F:$F,AllPublicationData!$A:$A,'Publication Table'!$B33,AllPublicationData!$B:$B,'Publication Table'!$C$4,AllPublicationData!$D:$D,'Publication Table'!E$7),
IF('Publication Table'!$C$5="Operations cancelled by patient",
SUMIFS(AllPublicationData!$G:$G,AllPublicationData!$A:$A,'Publication Table'!$B33,AllPublicationData!$B:$B,'Publication Table'!$C$4,AllPublicationData!$D:$D,'Publication Table'!E$7),
IF('Publication Table'!$C$5="Operations cancelled for clinical reasons",
SUMIFS(AllPublicationData!$H:$H,AllPublicationData!$A:$A,'Publication Table'!$B33,AllPublicationData!$B:$B,'Publication Table'!$C$4,AllPublicationData!$D:$D,'Publication Table'!E$7),
IF('Publication Table'!$C$5="Operations cancelled for non-clinical/capacity reasons",
SUMIFS(AllPublicationData!$I:$I,AllPublicationData!$A:$A,'Publication Table'!$B33,AllPublicationData!$B:$B,'Publication Table'!$C$4,AllPublicationData!$D:$D,'Publication Table'!E$7),
IF('Publication Table'!$C$5="Cancellations for other reasons",
SUMIFS(AllPublicationData!$J:$J,AllPublicationData!$A:$A,'Publication Table'!$B33,AllPublicationData!$B:$B,'Publication Table'!$C$4,AllPublicationData!$D:$D,'Publication Table'!E$7)))))))+
IF(AND($C$4="NHS Scotland",$C$5="Total Operations"),
SUMIFS(AllPublicationData!$E:$E,AllPublicationData!$A:$A,'Publication Table'!$B33,AllPublicationData!$B:$B,'Publication Table'!E$7),
IF(AND($C$4="NHS Scotland",$C$5="All Cancelled Operations"),
SUMIFS(AllPublicationData!$F:$F,AllPublicationData!$A:$A,'Publication Table'!$B33,AllPublicationData!$B:$B,'Publication Table'!E$7),
IF(AND($C$4="NHS Scotland",$C$5="Operations cancelled by patient"),
SUMIFS(AllPublicationData!$G:$G,AllPublicationData!$A:$A,'Publication Table'!$B33,AllPublicationData!$B:$B,'Publication Table'!E$7),
IF(AND($C$4="NHS Scotland",$C$5="Operations cancelled for clinical reasons"),
SUMIFS(AllPublicationData!$H:$H,AllPublicationData!$A:$A,'Publication Table'!$B33,AllPublicationData!$B:$B,'Publication Table'!E$7),
IF(AND($C$4="NHS Scotland",$C$5="Operations cancelled for non-clinical/capacity reasons"),
SUMIFS(AllPublicationData!$I:$I,AllPublicationData!$A:$A,'Publication Table'!$B33,AllPublicationData!$B:$B,'Publication Table'!E$7),
IF(AND($C$4="NHS Scotland",$C$5="Cancellations for other reasons"),
SUMIFS(AllPublicationData!$J:$J,AllPublicationData!$A:$A,'Publication Table'!$B33,AllPublicationData!$B:$B,'Publication Table'!E$7)))))))</f>
        <v>987</v>
      </c>
      <c r="F33" s="90">
        <f>IF($C$5="Total Operations",
SUMIFS(AllPublicationData!$E:$E,AllPublicationData!$A:$A,'Publication Table'!$B33,AllPublicationData!$B:$B,'Publication Table'!$C$4,AllPublicationData!$D:$D,'Publication Table'!F$7),
IF('Publication Table'!$C$5="All Cancelled Operations",
SUMIFS(AllPublicationData!$F:$F,AllPublicationData!$A:$A,'Publication Table'!$B33,AllPublicationData!$B:$B,'Publication Table'!$C$4,AllPublicationData!$D:$D,'Publication Table'!F$7),
IF('Publication Table'!$C$5="Operations cancelled by patient",
SUMIFS(AllPublicationData!$G:$G,AllPublicationData!$A:$A,'Publication Table'!$B33,AllPublicationData!$B:$B,'Publication Table'!$C$4,AllPublicationData!$D:$D,'Publication Table'!F$7),
IF('Publication Table'!$C$5="Operations cancelled for clinical reasons",
SUMIFS(AllPublicationData!$H:$H,AllPublicationData!$A:$A,'Publication Table'!$B33,AllPublicationData!$B:$B,'Publication Table'!$C$4,AllPublicationData!$D:$D,'Publication Table'!F$7),
IF('Publication Table'!$C$5="Operations cancelled for non-clinical/capacity reasons",
SUMIFS(AllPublicationData!$I:$I,AllPublicationData!$A:$A,'Publication Table'!$B33,AllPublicationData!$B:$B,'Publication Table'!$C$4,AllPublicationData!$D:$D,'Publication Table'!F$7),
IF('Publication Table'!$C$5="Cancellations for other reasons",
SUMIFS(AllPublicationData!$J:$J,AllPublicationData!$A:$A,'Publication Table'!$B33,AllPublicationData!$B:$B,'Publication Table'!$C$4,AllPublicationData!$D:$D,'Publication Table'!F$7)))))))+
IF(AND($C$4="NHS Scotland",$C$5="Total Operations"),
SUMIFS(AllPublicationData!$E:$E,AllPublicationData!$A:$A,'Publication Table'!$B33,AllPublicationData!$B:$B,'Publication Table'!F$7),
IF(AND($C$4="NHS Scotland",$C$5="All Cancelled Operations"),
SUMIFS(AllPublicationData!$F:$F,AllPublicationData!$A:$A,'Publication Table'!$B33,AllPublicationData!$B:$B,'Publication Table'!F$7),
IF(AND($C$4="NHS Scotland",$C$5="Operations cancelled by patient"),
SUMIFS(AllPublicationData!$G:$G,AllPublicationData!$A:$A,'Publication Table'!$B33,AllPublicationData!$B:$B,'Publication Table'!F$7),
IF(AND($C$4="NHS Scotland",$C$5="Operations cancelled for clinical reasons"),
SUMIFS(AllPublicationData!$H:$H,AllPublicationData!$A:$A,'Publication Table'!$B33,AllPublicationData!$B:$B,'Publication Table'!F$7),
IF(AND($C$4="NHS Scotland",$C$5="Operations cancelled for non-clinical/capacity reasons"),
SUMIFS(AllPublicationData!$I:$I,AllPublicationData!$A:$A,'Publication Table'!$B33,AllPublicationData!$B:$B,'Publication Table'!F$7),
IF(AND($C$4="NHS Scotland",$C$5="Cancellations for other reasons"),
SUMIFS(AllPublicationData!$J:$J,AllPublicationData!$A:$A,'Publication Table'!$B33,AllPublicationData!$B:$B,'Publication Table'!F$7)))))))</f>
        <v>153</v>
      </c>
      <c r="G33" s="90">
        <f>IF($C$5="Total Operations",
SUMIFS(AllPublicationData!$E:$E,AllPublicationData!$A:$A,'Publication Table'!$B33,AllPublicationData!$B:$B,'Publication Table'!$C$4,AllPublicationData!$D:$D,'Publication Table'!G$7),
IF('Publication Table'!$C$5="All Cancelled Operations",
SUMIFS(AllPublicationData!$F:$F,AllPublicationData!$A:$A,'Publication Table'!$B33,AllPublicationData!$B:$B,'Publication Table'!$C$4,AllPublicationData!$D:$D,'Publication Table'!G$7),
IF('Publication Table'!$C$5="Operations cancelled by patient",
SUMIFS(AllPublicationData!$G:$G,AllPublicationData!$A:$A,'Publication Table'!$B33,AllPublicationData!$B:$B,'Publication Table'!$C$4,AllPublicationData!$D:$D,'Publication Table'!G$7),
IF('Publication Table'!$C$5="Operations cancelled for clinical reasons",
SUMIFS(AllPublicationData!$H:$H,AllPublicationData!$A:$A,'Publication Table'!$B33,AllPublicationData!$B:$B,'Publication Table'!$C$4,AllPublicationData!$D:$D,'Publication Table'!G$7),
IF('Publication Table'!$C$5="Operations cancelled for non-clinical/capacity reasons",
SUMIFS(AllPublicationData!$I:$I,AllPublicationData!$A:$A,'Publication Table'!$B33,AllPublicationData!$B:$B,'Publication Table'!$C$4,AllPublicationData!$D:$D,'Publication Table'!G$7),
IF('Publication Table'!$C$5="Cancellations for other reasons",
SUMIFS(AllPublicationData!$J:$J,AllPublicationData!$A:$A,'Publication Table'!$B33,AllPublicationData!$B:$B,'Publication Table'!$C$4,AllPublicationData!$D:$D,'Publication Table'!G$7)))))))+
IF(AND($C$4="NHS Scotland",$C$5="Total Operations"),
SUMIFS(AllPublicationData!$E:$E,AllPublicationData!$A:$A,'Publication Table'!$B33,AllPublicationData!$B:$B,'Publication Table'!G$7),
IF(AND($C$4="NHS Scotland",$C$5="All Cancelled Operations"),
SUMIFS(AllPublicationData!$F:$F,AllPublicationData!$A:$A,'Publication Table'!$B33,AllPublicationData!$B:$B,'Publication Table'!G$7),
IF(AND($C$4="NHS Scotland",$C$5="Operations cancelled by patient"),
SUMIFS(AllPublicationData!$G:$G,AllPublicationData!$A:$A,'Publication Table'!$B33,AllPublicationData!$B:$B,'Publication Table'!G$7),
IF(AND($C$4="NHS Scotland",$C$5="Operations cancelled for clinical reasons"),
SUMIFS(AllPublicationData!$H:$H,AllPublicationData!$A:$A,'Publication Table'!$B33,AllPublicationData!$B:$B,'Publication Table'!G$7),
IF(AND($C$4="NHS Scotland",$C$5="Operations cancelled for non-clinical/capacity reasons"),
SUMIFS(AllPublicationData!$I:$I,AllPublicationData!$A:$A,'Publication Table'!$B33,AllPublicationData!$B:$B,'Publication Table'!G$7),
IF(AND($C$4="NHS Scotland",$C$5="Cancellations for other reasons"),
SUMIFS(AllPublicationData!$J:$J,AllPublicationData!$A:$A,'Publication Table'!$B33,AllPublicationData!$B:$B,'Publication Table'!G$7)))))))</f>
        <v>1234</v>
      </c>
      <c r="H33" s="90">
        <f>IF($C$5="Total Operations",
SUMIFS(AllPublicationData!$E:$E,AllPublicationData!$A:$A,'Publication Table'!$B33,AllPublicationData!$B:$B,'Publication Table'!$C$4,AllPublicationData!$D:$D,'Publication Table'!H$7),
IF('Publication Table'!$C$5="All Cancelled Operations",
SUMIFS(AllPublicationData!$F:$F,AllPublicationData!$A:$A,'Publication Table'!$B33,AllPublicationData!$B:$B,'Publication Table'!$C$4,AllPublicationData!$D:$D,'Publication Table'!H$7),
IF('Publication Table'!$C$5="Operations cancelled by patient",
SUMIFS(AllPublicationData!$G:$G,AllPublicationData!$A:$A,'Publication Table'!$B33,AllPublicationData!$B:$B,'Publication Table'!$C$4,AllPublicationData!$D:$D,'Publication Table'!H$7),
IF('Publication Table'!$C$5="Operations cancelled for clinical reasons",
SUMIFS(AllPublicationData!$H:$H,AllPublicationData!$A:$A,'Publication Table'!$B33,AllPublicationData!$B:$B,'Publication Table'!$C$4,AllPublicationData!$D:$D,'Publication Table'!H$7),
IF('Publication Table'!$C$5="Operations cancelled for non-clinical/capacity reasons",
SUMIFS(AllPublicationData!$I:$I,AllPublicationData!$A:$A,'Publication Table'!$B33,AllPublicationData!$B:$B,'Publication Table'!$C$4,AllPublicationData!$D:$D,'Publication Table'!H$7),
IF('Publication Table'!$C$5="Cancellations for other reasons",
SUMIFS(AllPublicationData!$J:$J,AllPublicationData!$A:$A,'Publication Table'!$B33,AllPublicationData!$B:$B,'Publication Table'!$C$4,AllPublicationData!$D:$D,'Publication Table'!H$7)))))))+
IF(AND($C$4="NHS Scotland",$C$5="Total Operations"),
SUMIFS(AllPublicationData!$E:$E,AllPublicationData!$A:$A,'Publication Table'!$B33,AllPublicationData!$B:$B,'Publication Table'!H$7),
IF(AND($C$4="NHS Scotland",$C$5="All Cancelled Operations"),
SUMIFS(AllPublicationData!$F:$F,AllPublicationData!$A:$A,'Publication Table'!$B33,AllPublicationData!$B:$B,'Publication Table'!H$7),
IF(AND($C$4="NHS Scotland",$C$5="Operations cancelled by patient"),
SUMIFS(AllPublicationData!$G:$G,AllPublicationData!$A:$A,'Publication Table'!$B33,AllPublicationData!$B:$B,'Publication Table'!H$7),
IF(AND($C$4="NHS Scotland",$C$5="Operations cancelled for clinical reasons"),
SUMIFS(AllPublicationData!$H:$H,AllPublicationData!$A:$A,'Publication Table'!$B33,AllPublicationData!$B:$B,'Publication Table'!H$7),
IF(AND($C$4="NHS Scotland",$C$5="Operations cancelled for non-clinical/capacity reasons"),
SUMIFS(AllPublicationData!$I:$I,AllPublicationData!$A:$A,'Publication Table'!$B33,AllPublicationData!$B:$B,'Publication Table'!H$7),
IF(AND($C$4="NHS Scotland",$C$5="Cancellations for other reasons"),
SUMIFS(AllPublicationData!$J:$J,AllPublicationData!$A:$A,'Publication Table'!$B33,AllPublicationData!$B:$B,'Publication Table'!H$7)))))))</f>
        <v>900</v>
      </c>
      <c r="I33" s="90">
        <f>IF($C$5="Total Operations",
SUMIFS(AllPublicationData!$E:$E,AllPublicationData!$A:$A,'Publication Table'!$B33,AllPublicationData!$B:$B,'Publication Table'!$C$4,AllPublicationData!$D:$D,'Publication Table'!I$7),
IF('Publication Table'!$C$5="All Cancelled Operations",
SUMIFS(AllPublicationData!$F:$F,AllPublicationData!$A:$A,'Publication Table'!$B33,AllPublicationData!$B:$B,'Publication Table'!$C$4,AllPublicationData!$D:$D,'Publication Table'!I$7),
IF('Publication Table'!$C$5="Operations cancelled by patient",
SUMIFS(AllPublicationData!$G:$G,AllPublicationData!$A:$A,'Publication Table'!$B33,AllPublicationData!$B:$B,'Publication Table'!$C$4,AllPublicationData!$D:$D,'Publication Table'!I$7),
IF('Publication Table'!$C$5="Operations cancelled for clinical reasons",
SUMIFS(AllPublicationData!$H:$H,AllPublicationData!$A:$A,'Publication Table'!$B33,AllPublicationData!$B:$B,'Publication Table'!$C$4,AllPublicationData!$D:$D,'Publication Table'!I$7),
IF('Publication Table'!$C$5="Operations cancelled for non-clinical/capacity reasons",
SUMIFS(AllPublicationData!$I:$I,AllPublicationData!$A:$A,'Publication Table'!$B33,AllPublicationData!$B:$B,'Publication Table'!$C$4,AllPublicationData!$D:$D,'Publication Table'!I$7),
IF('Publication Table'!$C$5="Cancellations for other reasons",
SUMIFS(AllPublicationData!$J:$J,AllPublicationData!$A:$A,'Publication Table'!$B33,AllPublicationData!$B:$B,'Publication Table'!$C$4,AllPublicationData!$D:$D,'Publication Table'!I$7)))))))+
IF(AND($C$4="NHS Scotland",$C$5="Total Operations"),
SUMIFS(AllPublicationData!$E:$E,AllPublicationData!$A:$A,'Publication Table'!$B33,AllPublicationData!$B:$B,'Publication Table'!I$7),
IF(AND($C$4="NHS Scotland",$C$5="All Cancelled Operations"),
SUMIFS(AllPublicationData!$F:$F,AllPublicationData!$A:$A,'Publication Table'!$B33,AllPublicationData!$B:$B,'Publication Table'!I$7),
IF(AND($C$4="NHS Scotland",$C$5="Operations cancelled by patient"),
SUMIFS(AllPublicationData!$G:$G,AllPublicationData!$A:$A,'Publication Table'!$B33,AllPublicationData!$B:$B,'Publication Table'!I$7),
IF(AND($C$4="NHS Scotland",$C$5="Operations cancelled for clinical reasons"),
SUMIFS(AllPublicationData!$H:$H,AllPublicationData!$A:$A,'Publication Table'!$B33,AllPublicationData!$B:$B,'Publication Table'!I$7),
IF(AND($C$4="NHS Scotland",$C$5="Operations cancelled for non-clinical/capacity reasons"),
SUMIFS(AllPublicationData!$I:$I,AllPublicationData!$A:$A,'Publication Table'!$B33,AllPublicationData!$B:$B,'Publication Table'!I$7),
IF(AND($C$4="NHS Scotland",$C$5="Cancellations for other reasons"),
SUMIFS(AllPublicationData!$J:$J,AllPublicationData!$A:$A,'Publication Table'!$B33,AllPublicationData!$B:$B,'Publication Table'!I$7)))))))</f>
        <v>856</v>
      </c>
      <c r="J33" s="90">
        <f>IF($C$5="Total Operations",
SUMIFS(AllPublicationData!$E:$E,AllPublicationData!$A:$A,'Publication Table'!$B33,AllPublicationData!$B:$B,'Publication Table'!$C$4,AllPublicationData!$D:$D,'Publication Table'!J$7),
IF('Publication Table'!$C$5="All Cancelled Operations",
SUMIFS(AllPublicationData!$F:$F,AllPublicationData!$A:$A,'Publication Table'!$B33,AllPublicationData!$B:$B,'Publication Table'!$C$4,AllPublicationData!$D:$D,'Publication Table'!J$7),
IF('Publication Table'!$C$5="Operations cancelled by patient",
SUMIFS(AllPublicationData!$G:$G,AllPublicationData!$A:$A,'Publication Table'!$B33,AllPublicationData!$B:$B,'Publication Table'!$C$4,AllPublicationData!$D:$D,'Publication Table'!J$7),
IF('Publication Table'!$C$5="Operations cancelled for clinical reasons",
SUMIFS(AllPublicationData!$H:$H,AllPublicationData!$A:$A,'Publication Table'!$B33,AllPublicationData!$B:$B,'Publication Table'!$C$4,AllPublicationData!$D:$D,'Publication Table'!J$7),
IF('Publication Table'!$C$5="Operations cancelled for non-clinical/capacity reasons",
SUMIFS(AllPublicationData!$I:$I,AllPublicationData!$A:$A,'Publication Table'!$B33,AllPublicationData!$B:$B,'Publication Table'!$C$4,AllPublicationData!$D:$D,'Publication Table'!J$7),
IF('Publication Table'!$C$5="Cancellations for other reasons",
SUMIFS(AllPublicationData!$J:$J,AllPublicationData!$A:$A,'Publication Table'!$B33,AllPublicationData!$B:$B,'Publication Table'!$C$4,AllPublicationData!$D:$D,'Publication Table'!J$7)))))))+
IF(AND($C$4="NHS Scotland",$C$5="Total Operations"),
SUMIFS(AllPublicationData!$E:$E,AllPublicationData!$A:$A,'Publication Table'!$B33,AllPublicationData!$B:$B,'Publication Table'!J$7),
IF(AND($C$4="NHS Scotland",$C$5="All Cancelled Operations"),
SUMIFS(AllPublicationData!$F:$F,AllPublicationData!$A:$A,'Publication Table'!$B33,AllPublicationData!$B:$B,'Publication Table'!J$7),
IF(AND($C$4="NHS Scotland",$C$5="Operations cancelled by patient"),
SUMIFS(AllPublicationData!$G:$G,AllPublicationData!$A:$A,'Publication Table'!$B33,AllPublicationData!$B:$B,'Publication Table'!J$7),
IF(AND($C$4="NHS Scotland",$C$5="Operations cancelled for clinical reasons"),
SUMIFS(AllPublicationData!$H:$H,AllPublicationData!$A:$A,'Publication Table'!$B33,AllPublicationData!$B:$B,'Publication Table'!J$7),
IF(AND($C$4="NHS Scotland",$C$5="Operations cancelled for non-clinical/capacity reasons"),
SUMIFS(AllPublicationData!$I:$I,AllPublicationData!$A:$A,'Publication Table'!$B33,AllPublicationData!$B:$B,'Publication Table'!J$7),
IF(AND($C$4="NHS Scotland",$C$5="Cancellations for other reasons"),
SUMIFS(AllPublicationData!$J:$J,AllPublicationData!$A:$A,'Publication Table'!$B33,AllPublicationData!$B:$B,'Publication Table'!J$7)))))))</f>
        <v>1921</v>
      </c>
      <c r="K33" s="90">
        <f>IF($C$5="Total Operations",
SUMIFS(AllPublicationData!$E:$E,AllPublicationData!$A:$A,'Publication Table'!$B33,AllPublicationData!$B:$B,'Publication Table'!$C$4,AllPublicationData!$D:$D,'Publication Table'!K$7),
IF('Publication Table'!$C$5="All Cancelled Operations",
SUMIFS(AllPublicationData!$F:$F,AllPublicationData!$A:$A,'Publication Table'!$B33,AllPublicationData!$B:$B,'Publication Table'!$C$4,AllPublicationData!$D:$D,'Publication Table'!K$7),
IF('Publication Table'!$C$5="Operations cancelled by patient",
SUMIFS(AllPublicationData!$G:$G,AllPublicationData!$A:$A,'Publication Table'!$B33,AllPublicationData!$B:$B,'Publication Table'!$C$4,AllPublicationData!$D:$D,'Publication Table'!K$7),
IF('Publication Table'!$C$5="Operations cancelled for clinical reasons",
SUMIFS(AllPublicationData!$H:$H,AllPublicationData!$A:$A,'Publication Table'!$B33,AllPublicationData!$B:$B,'Publication Table'!$C$4,AllPublicationData!$D:$D,'Publication Table'!K$7),
IF('Publication Table'!$C$5="Operations cancelled for non-clinical/capacity reasons",
SUMIFS(AllPublicationData!$I:$I,AllPublicationData!$A:$A,'Publication Table'!$B33,AllPublicationData!$B:$B,'Publication Table'!$C$4,AllPublicationData!$D:$D,'Publication Table'!K$7),
IF('Publication Table'!$C$5="Cancellations for other reasons",
SUMIFS(AllPublicationData!$J:$J,AllPublicationData!$A:$A,'Publication Table'!$B33,AllPublicationData!$B:$B,'Publication Table'!$C$4,AllPublicationData!$D:$D,'Publication Table'!K$7)))))))+
IF(AND($C$4="NHS Scotland",$C$5="Total Operations"),
SUMIFS(AllPublicationData!$E:$E,AllPublicationData!$A:$A,'Publication Table'!$B33,AllPublicationData!$B:$B,'Publication Table'!K$7),
IF(AND($C$4="NHS Scotland",$C$5="All Cancelled Operations"),
SUMIFS(AllPublicationData!$F:$F,AllPublicationData!$A:$A,'Publication Table'!$B33,AllPublicationData!$B:$B,'Publication Table'!K$7),
IF(AND($C$4="NHS Scotland",$C$5="Operations cancelled by patient"),
SUMIFS(AllPublicationData!$G:$G,AllPublicationData!$A:$A,'Publication Table'!$B33,AllPublicationData!$B:$B,'Publication Table'!K$7),
IF(AND($C$4="NHS Scotland",$C$5="Operations cancelled for clinical reasons"),
SUMIFS(AllPublicationData!$H:$H,AllPublicationData!$A:$A,'Publication Table'!$B33,AllPublicationData!$B:$B,'Publication Table'!K$7),
IF(AND($C$4="NHS Scotland",$C$5="Operations cancelled for non-clinical/capacity reasons"),
SUMIFS(AllPublicationData!$I:$I,AllPublicationData!$A:$A,'Publication Table'!$B33,AllPublicationData!$B:$B,'Publication Table'!K$7),
IF(AND($C$4="NHS Scotland",$C$5="Cancellations for other reasons"),
SUMIFS(AllPublicationData!$J:$J,AllPublicationData!$A:$A,'Publication Table'!$B33,AllPublicationData!$B:$B,'Publication Table'!K$7)))))))</f>
        <v>3139</v>
      </c>
      <c r="L33" s="90">
        <f>IF($C$5="Total Operations",
SUMIFS(AllPublicationData!$E:$E,AllPublicationData!$A:$A,'Publication Table'!$B33,AllPublicationData!$B:$B,'Publication Table'!$C$4,AllPublicationData!$D:$D,'Publication Table'!L$7),
IF('Publication Table'!$C$5="All Cancelled Operations",
SUMIFS(AllPublicationData!$F:$F,AllPublicationData!$A:$A,'Publication Table'!$B33,AllPublicationData!$B:$B,'Publication Table'!$C$4,AllPublicationData!$D:$D,'Publication Table'!L$7),
IF('Publication Table'!$C$5="Operations cancelled by patient",
SUMIFS(AllPublicationData!$G:$G,AllPublicationData!$A:$A,'Publication Table'!$B33,AllPublicationData!$B:$B,'Publication Table'!$C$4,AllPublicationData!$D:$D,'Publication Table'!L$7),
IF('Publication Table'!$C$5="Operations cancelled for clinical reasons",
SUMIFS(AllPublicationData!$H:$H,AllPublicationData!$A:$A,'Publication Table'!$B33,AllPublicationData!$B:$B,'Publication Table'!$C$4,AllPublicationData!$D:$D,'Publication Table'!L$7),
IF('Publication Table'!$C$5="Operations cancelled for non-clinical/capacity reasons",
SUMIFS(AllPublicationData!$I:$I,AllPublicationData!$A:$A,'Publication Table'!$B33,AllPublicationData!$B:$B,'Publication Table'!$C$4,AllPublicationData!$D:$D,'Publication Table'!L$7),
IF('Publication Table'!$C$5="Cancellations for other reasons",
SUMIFS(AllPublicationData!$J:$J,AllPublicationData!$A:$A,'Publication Table'!$B33,AllPublicationData!$B:$B,'Publication Table'!$C$4,AllPublicationData!$D:$D,'Publication Table'!L$7)))))))+
IF(AND($C$4="NHS Scotland",$C$5="Total Operations"),
SUMIFS(AllPublicationData!$E:$E,AllPublicationData!$A:$A,'Publication Table'!$B33,AllPublicationData!$B:$B,'Publication Table'!L$7),
IF(AND($C$4="NHS Scotland",$C$5="All Cancelled Operations"),
SUMIFS(AllPublicationData!$F:$F,AllPublicationData!$A:$A,'Publication Table'!$B33,AllPublicationData!$B:$B,'Publication Table'!L$7),
IF(AND($C$4="NHS Scotland",$C$5="Operations cancelled by patient"),
SUMIFS(AllPublicationData!$G:$G,AllPublicationData!$A:$A,'Publication Table'!$B33,AllPublicationData!$B:$B,'Publication Table'!L$7),
IF(AND($C$4="NHS Scotland",$C$5="Operations cancelled for clinical reasons"),
SUMIFS(AllPublicationData!$H:$H,AllPublicationData!$A:$A,'Publication Table'!$B33,AllPublicationData!$B:$B,'Publication Table'!L$7),
IF(AND($C$4="NHS Scotland",$C$5="Operations cancelled for non-clinical/capacity reasons"),
SUMIFS(AllPublicationData!$I:$I,AllPublicationData!$A:$A,'Publication Table'!$B33,AllPublicationData!$B:$B,'Publication Table'!L$7),
IF(AND($C$4="NHS Scotland",$C$5="Cancellations for other reasons"),
SUMIFS(AllPublicationData!$J:$J,AllPublicationData!$A:$A,'Publication Table'!$B33,AllPublicationData!$B:$B,'Publication Table'!L$7)))))))</f>
        <v>678</v>
      </c>
      <c r="M33" s="90">
        <f>IF($C$5="Total Operations",
SUMIFS(AllPublicationData!$E:$E,AllPublicationData!$A:$A,'Publication Table'!$B33,AllPublicationData!$B:$B,'Publication Table'!$C$4,AllPublicationData!$D:$D,'Publication Table'!M$7),
IF('Publication Table'!$C$5="All Cancelled Operations",
SUMIFS(AllPublicationData!$F:$F,AllPublicationData!$A:$A,'Publication Table'!$B33,AllPublicationData!$B:$B,'Publication Table'!$C$4,AllPublicationData!$D:$D,'Publication Table'!M$7),
IF('Publication Table'!$C$5="Operations cancelled by patient",
SUMIFS(AllPublicationData!$G:$G,AllPublicationData!$A:$A,'Publication Table'!$B33,AllPublicationData!$B:$B,'Publication Table'!$C$4,AllPublicationData!$D:$D,'Publication Table'!M$7),
IF('Publication Table'!$C$5="Operations cancelled for clinical reasons",
SUMIFS(AllPublicationData!$G:$G,AllPublicationData!$A:$A,'Publication Table'!$B33,AllPublicationData!$B:$B,'Publication Table'!$C$4,AllPublicationData!$D:$D,'Publication Table'!M$7),
IF('Publication Table'!$C$5="Operations cancelled for non-clinical/capacity reasons",
SUMIFS(AllPublicationData!$G:$G,AllPublicationData!$A:$A,'Publication Table'!$B33,AllPublicationData!$B:$B,'Publication Table'!$C$4,AllPublicationData!$D:$D,'Publication Table'!M$7),
IF('Publication Table'!$C$5="Cancellations for other reasons",
SUMIFS(AllPublicationData!$G:$G,AllPublicationData!$A:$A,'Publication Table'!$B33,AllPublicationData!$B:$B,'Publication Table'!$C$4,AllPublicationData!$D:$D,'Publication Table'!M$7)))))))+
IF(AND($C$4="NHS Scotland",$C$5="Total Operations"),
SUMIFS(AllPublicationData!$E:$E,AllPublicationData!$A:$A,'Publication Table'!$B33,AllPublicationData!$B:$B,'Publication Table'!M$7),
IF(AND($C$4="NHS Scotland",$C$5="All Cancelled Operations"),
SUMIFS(AllPublicationData!$F:$F,AllPublicationData!$A:$A,'Publication Table'!$B33,AllPublicationData!$B:$B,'Publication Table'!M$7),
IF(AND($C$4="NHS Scotland",$C$5="Operations cancelled by patient"),
SUMIFS(AllPublicationData!$G:$G,AllPublicationData!$A:$A,'Publication Table'!$B33,AllPublicationData!$B:$B,'Publication Table'!M$7),
IF(AND($C$4="NHS Scotland",$C$5="Operations cancelled for clinical reasons"),
SUMIFS(AllPublicationData!$H:$H,AllPublicationData!$A:$A,'Publication Table'!$B33,AllPublicationData!$B:$B,'Publication Table'!M$7),
IF(AND($C$4="NHS Scotland",$C$5="Operations cancelled for non-clinical/capacity reasons"),
SUMIFS(AllPublicationData!$I:$I,AllPublicationData!$A:$A,'Publication Table'!$B33,AllPublicationData!$B:$B,'Publication Table'!M$7),
IF(AND($C$4="NHS Scotland",$C$5="Cancellations for other reasons"),
SUMIFS(AllPublicationData!$J:$J,AllPublicationData!$A:$A,'Publication Table'!$B33,AllPublicationData!$B:$B,'Publication Table'!M$7)))))))</f>
        <v>1440</v>
      </c>
      <c r="N33" s="90">
        <f>IF($C$5="Total Operations",
SUMIFS(AllPublicationData!$E:$E,AllPublicationData!$A:$A,'Publication Table'!$B33,AllPublicationData!$B:$B,'Publication Table'!$C$4,AllPublicationData!$D:$D,'Publication Table'!N$7),
IF('Publication Table'!$C$5="All Cancelled Operations",
SUMIFS(AllPublicationData!$F:$F,AllPublicationData!$A:$A,'Publication Table'!$B33,AllPublicationData!$B:$B,'Publication Table'!$C$4,AllPublicationData!$D:$D,'Publication Table'!N$7),
IF('Publication Table'!$C$5="Operations cancelled by patient",
SUMIFS(AllPublicationData!$G:$G,AllPublicationData!$A:$A,'Publication Table'!$B33,AllPublicationData!$B:$B,'Publication Table'!$C$4,AllPublicationData!$D:$D,'Publication Table'!N$7),
IF('Publication Table'!$C$5="Operations cancelled for clinical reasons",
SUMIFS(AllPublicationData!$G:$G,AllPublicationData!$A:$A,'Publication Table'!$B33,AllPublicationData!$B:$B,'Publication Table'!$C$4,AllPublicationData!$D:$D,'Publication Table'!N$7),
IF('Publication Table'!$C$5="Operations cancelled for non-clinical/capacity reasons",
SUMIFS(AllPublicationData!$G:$G,AllPublicationData!$A:$A,'Publication Table'!$B33,AllPublicationData!$B:$B,'Publication Table'!$C$4,AllPublicationData!$D:$D,'Publication Table'!N$7),
IF('Publication Table'!$C$5="Cancellations for other reasons",
SUMIFS(AllPublicationData!$G:$G,AllPublicationData!$A:$A,'Publication Table'!$B33,AllPublicationData!$B:$B,'Publication Table'!$C$4,AllPublicationData!$D:$D,'Publication Table'!N$7)))))))+
IF(AND($C$4="NHS Scotland",$C$5="Total Operations"),
SUMIFS(AllPublicationData!$E:$E,AllPublicationData!$A:$A,'Publication Table'!$B33,AllPublicationData!$B:$B,'Publication Table'!N$7),
IF(AND($C$4="NHS Scotland",$C$5="All Cancelled Operations"),
SUMIFS(AllPublicationData!$F:$F,AllPublicationData!$A:$A,'Publication Table'!$B33,AllPublicationData!$B:$B,'Publication Table'!N$7),
IF(AND($C$4="NHS Scotland",$C$5="Operations cancelled by patient"),
SUMIFS(AllPublicationData!$G:$G,AllPublicationData!$A:$A,'Publication Table'!$B33,AllPublicationData!$B:$B,'Publication Table'!N$7),
IF(AND($C$4="NHS Scotland",$C$5="Operations cancelled for clinical reasons"),
SUMIFS(AllPublicationData!$H:$H,AllPublicationData!$A:$A,'Publication Table'!$B33,AllPublicationData!$B:$B,'Publication Table'!N$7),
IF(AND($C$4="NHS Scotland",$C$5="Operations cancelled for non-clinical/capacity reasons"),
SUMIFS(AllPublicationData!$I:$I,AllPublicationData!$A:$A,'Publication Table'!$B33,AllPublicationData!$B:$B,'Publication Table'!N$7),
IF(AND($C$4="NHS Scotland",$C$5="Cancellations for other reasons"),
SUMIFS(AllPublicationData!$J:$J,AllPublicationData!$A:$A,'Publication Table'!$B33,AllPublicationData!$B:$B,'Publication Table'!N$7)))))))</f>
        <v>2982</v>
      </c>
      <c r="O33" s="90">
        <f>IF($C$5="Total Operations",
SUMIFS(AllPublicationData!$E:$E,AllPublicationData!$A:$A,'Publication Table'!$B33,AllPublicationData!$B:$B,'Publication Table'!$C$4,AllPublicationData!$D:$D,'Publication Table'!O$7),
IF('Publication Table'!$C$5="All Cancelled Operations",
SUMIFS(AllPublicationData!$F:$F,AllPublicationData!$A:$A,'Publication Table'!$B33,AllPublicationData!$B:$B,'Publication Table'!$C$4,AllPublicationData!$D:$D,'Publication Table'!O$7),
IF('Publication Table'!$C$5="Operations cancelled by patient",
SUMIFS(AllPublicationData!$G:$G,AllPublicationData!$A:$A,'Publication Table'!$B33,AllPublicationData!$B:$B,'Publication Table'!$C$4,AllPublicationData!$D:$D,'Publication Table'!O$7),
IF('Publication Table'!$C$5="Operations cancelled for clinical reasons",
SUMIFS(AllPublicationData!$G:$G,AllPublicationData!$A:$A,'Publication Table'!$B33,AllPublicationData!$B:$B,'Publication Table'!$C$4,AllPublicationData!$D:$D,'Publication Table'!O$7),
IF('Publication Table'!$C$5="Operations cancelled for non-clinical/capacity reasons",
SUMIFS(AllPublicationData!$G:$G,AllPublicationData!$A:$A,'Publication Table'!$B33,AllPublicationData!$B:$B,'Publication Table'!$C$4,AllPublicationData!$D:$D,'Publication Table'!O$7),
IF('Publication Table'!$C$5="Cancellations for other reasons",
SUMIFS(AllPublicationData!$G:$G,AllPublicationData!$A:$A,'Publication Table'!$B33,AllPublicationData!$B:$B,'Publication Table'!$C$4,AllPublicationData!$D:$D,'Publication Table'!O$7)))))))+
IF(AND($C$4="NHS Scotland",$C$5="Total Operations"),
SUMIFS(AllPublicationData!$E:$E,AllPublicationData!$A:$A,'Publication Table'!$B33,AllPublicationData!$B:$B,'Publication Table'!O$7),
IF(AND($C$4="NHS Scotland",$C$5="All Cancelled Operations"),
SUMIFS(AllPublicationData!$F:$F,AllPublicationData!$A:$A,'Publication Table'!$B33,AllPublicationData!$B:$B,'Publication Table'!O$7),
IF(AND($C$4="NHS Scotland",$C$5="Operations cancelled by patient"),
SUMIFS(AllPublicationData!$G:$G,AllPublicationData!$A:$A,'Publication Table'!$B33,AllPublicationData!$B:$B,'Publication Table'!O$7),
IF(AND($C$4="NHS Scotland",$C$5="Operations cancelled for clinical reasons"),
SUMIFS(AllPublicationData!$H:$H,AllPublicationData!$A:$A,'Publication Table'!$B33,AllPublicationData!$B:$B,'Publication Table'!O$7),
IF(AND($C$4="NHS Scotland",$C$5="Operations cancelled for non-clinical/capacity reasons"),
SUMIFS(AllPublicationData!$I:$I,AllPublicationData!$A:$A,'Publication Table'!$B33,AllPublicationData!$B:$B,'Publication Table'!O$7),
IF(AND($C$4="NHS Scotland",$C$5="Cancellations for other reasons"),
SUMIFS(AllPublicationData!$J:$J,AllPublicationData!$A:$A,'Publication Table'!$B33,AllPublicationData!$B:$B,'Publication Table'!O$7)))))))</f>
        <v>308</v>
      </c>
      <c r="P33" s="90">
        <f>IF($C$5="Total Operations",
SUMIFS(AllPublicationData!$E:$E,AllPublicationData!$A:$A,'Publication Table'!$B33,AllPublicationData!$B:$B,'Publication Table'!$C$4,AllPublicationData!$D:$D,'Publication Table'!P$7),
IF('Publication Table'!$C$5="All Cancelled Operations",
SUMIFS(AllPublicationData!$F:$F,AllPublicationData!$A:$A,'Publication Table'!$B33,AllPublicationData!$B:$B,'Publication Table'!$C$4,AllPublicationData!$D:$D,'Publication Table'!P$7),
IF('Publication Table'!$C$5="Operations cancelled by patient",
SUMIFS(AllPublicationData!$G:$G,AllPublicationData!$A:$A,'Publication Table'!$B33,AllPublicationData!$B:$B,'Publication Table'!$C$4,AllPublicationData!$D:$D,'Publication Table'!P$7),
IF('Publication Table'!$C$5="Operations cancelled for clinical reasons",
SUMIFS(AllPublicationData!$G:$G,AllPublicationData!$A:$A,'Publication Table'!$B33,AllPublicationData!$B:$B,'Publication Table'!$C$4,AllPublicationData!$D:$D,'Publication Table'!P$7),
IF('Publication Table'!$C$5="Operations cancelled for non-clinical/capacity reasons",
SUMIFS(AllPublicationData!$G:$G,AllPublicationData!$A:$A,'Publication Table'!$B33,AllPublicationData!$B:$B,'Publication Table'!$C$4,AllPublicationData!$D:$D,'Publication Table'!P$7),
IF('Publication Table'!$C$5="Cancellations for other reasons",
SUMIFS(AllPublicationData!$G:$G,AllPublicationData!$A:$A,'Publication Table'!$B33,AllPublicationData!$B:$B,'Publication Table'!$C$4,AllPublicationData!$D:$D,'Publication Table'!P$7)))))))+
IF(AND($C$4="NHS Scotland",$C$5="Total Operations"),
SUMIFS(AllPublicationData!$E:$E,AllPublicationData!$A:$A,'Publication Table'!$B33,AllPublicationData!$B:$B,'Publication Table'!P$7),
IF(AND($C$4="NHS Scotland",$C$5="All Cancelled Operations"),
SUMIFS(AllPublicationData!$F:$F,AllPublicationData!$A:$A,'Publication Table'!$B33,AllPublicationData!$B:$B,'Publication Table'!P$7),
IF(AND($C$4="NHS Scotland",$C$5="Operations cancelled by patient"),
SUMIFS(AllPublicationData!$G:$G,AllPublicationData!$A:$A,'Publication Table'!$B33,AllPublicationData!$B:$B,'Publication Table'!P$7),
IF(AND($C$4="NHS Scotland",$C$5="Operations cancelled for clinical reasons"),
SUMIFS(AllPublicationData!$H:$H,AllPublicationData!$A:$A,'Publication Table'!$B33,AllPublicationData!$B:$B,'Publication Table'!P$7),
IF(AND($C$4="NHS Scotland",$C$5="Operations cancelled for non-clinical/capacity reasons"),
SUMIFS(AllPublicationData!$I:$I,AllPublicationData!$A:$A,'Publication Table'!$B33,AllPublicationData!$B:$B,'Publication Table'!P$7),
IF(AND($C$4="NHS Scotland",$C$5="Cancellations for other reasons"),
SUMIFS(AllPublicationData!$J:$J,AllPublicationData!$A:$A,'Publication Table'!$B33,AllPublicationData!$B:$B,'Publication Table'!P$7)))))))</f>
        <v>153</v>
      </c>
      <c r="Q33" s="90">
        <f>IF($C$5="Total Operations",
SUMIFS(AllPublicationData!$E:$E,AllPublicationData!$A:$A,'Publication Table'!$B33,AllPublicationData!$B:$B,'Publication Table'!$C$4,AllPublicationData!$D:$D,'Publication Table'!Q$7),
IF('Publication Table'!$C$5="All Cancelled Operations",
SUMIFS(AllPublicationData!$F:$F,AllPublicationData!$A:$A,'Publication Table'!$B33,AllPublicationData!$B:$B,'Publication Table'!$C$4,AllPublicationData!$D:$D,'Publication Table'!Q$7),
IF('Publication Table'!$C$5="Operations cancelled by patient",
SUMIFS(AllPublicationData!$G:$G,AllPublicationData!$A:$A,'Publication Table'!$B33,AllPublicationData!$B:$B,'Publication Table'!$C$4,AllPublicationData!$D:$D,'Publication Table'!Q$7),
IF('Publication Table'!$C$5="Operations cancelled for clinical reasons",
SUMIFS(AllPublicationData!$G:$G,AllPublicationData!$A:$A,'Publication Table'!$B33,AllPublicationData!$B:$B,'Publication Table'!$C$4,AllPublicationData!$D:$D,'Publication Table'!Q$7),
IF('Publication Table'!$C$5="Operations cancelled for non-clinical/capacity reasons",
SUMIFS(AllPublicationData!$G:$G,AllPublicationData!$A:$A,'Publication Table'!$B33,AllPublicationData!$B:$B,'Publication Table'!$C$4,AllPublicationData!$D:$D,'Publication Table'!Q$7),
IF('Publication Table'!$C$5="Cancellations for other reasons",
SUMIFS(AllPublicationData!$G:$G,AllPublicationData!$A:$A,'Publication Table'!$B33,AllPublicationData!$B:$B,'Publication Table'!$C$4,AllPublicationData!$D:$D,'Publication Table'!Q$7)))))))+
IF(AND($C$4="NHS Scotland",$C$5="Total Operations"),
SUMIFS(AllPublicationData!$E:$E,AllPublicationData!$A:$A,'Publication Table'!$B33,AllPublicationData!$B:$B,'Publication Table'!Q$7),
IF(AND($C$4="NHS Scotland",$C$5="All Cancelled Operations"),
SUMIFS(AllPublicationData!$F:$F,AllPublicationData!$A:$A,'Publication Table'!$B33,AllPublicationData!$B:$B,'Publication Table'!Q$7),
IF(AND($C$4="NHS Scotland",$C$5="Operations cancelled by patient"),
SUMIFS(AllPublicationData!$G:$G,AllPublicationData!$A:$A,'Publication Table'!$B33,AllPublicationData!$B:$B,'Publication Table'!Q$7),
IF(AND($C$4="NHS Scotland",$C$5="Operations cancelled for clinical reasons"),
SUMIFS(AllPublicationData!$H:$H,AllPublicationData!$A:$A,'Publication Table'!$B33,AllPublicationData!$B:$B,'Publication Table'!Q$7),
IF(AND($C$4="NHS Scotland",$C$5="Operations cancelled for non-clinical/capacity reasons"),
SUMIFS(AllPublicationData!$I:$I,AllPublicationData!$A:$A,'Publication Table'!$B33,AllPublicationData!$B:$B,'Publication Table'!Q$7),
IF(AND($C$4="NHS Scotland",$C$5="Cancellations for other reasons"),
SUMIFS(AllPublicationData!$J:$J,AllPublicationData!$A:$A,'Publication Table'!$B33,AllPublicationData!$B:$B,'Publication Table'!Q$7)))))))</f>
        <v>1418</v>
      </c>
      <c r="R33" s="90">
        <f>IF($C$5="Total Operations",
SUMIFS(AllPublicationData!$E:$E,AllPublicationData!$A:$A,'Publication Table'!$B33,AllPublicationData!$B:$B,'Publication Table'!$C$4,AllPublicationData!$D:$D,'Publication Table'!R$7),
IF('Publication Table'!$C$5="All Cancelled Operations",
SUMIFS(AllPublicationData!$F:$F,AllPublicationData!$A:$A,'Publication Table'!$B33,AllPublicationData!$B:$B,'Publication Table'!$C$4,AllPublicationData!$D:$D,'Publication Table'!R$7),
IF('Publication Table'!$C$5="Operations cancelled by patient",
SUMIFS(AllPublicationData!$G:$G,AllPublicationData!$A:$A,'Publication Table'!$B33,AllPublicationData!$B:$B,'Publication Table'!$C$4,AllPublicationData!$D:$D,'Publication Table'!R$7),
IF('Publication Table'!$C$5="Operations cancelled for clinical reasons",
SUMIFS(AllPublicationData!$G:$G,AllPublicationData!$A:$A,'Publication Table'!$B33,AllPublicationData!$B:$B,'Publication Table'!$C$4,AllPublicationData!$D:$D,'Publication Table'!R$7),
IF('Publication Table'!$C$5="Operations cancelled for non-clinical/capacity reasons",
SUMIFS(AllPublicationData!$G:$G,AllPublicationData!$A:$A,'Publication Table'!$B33,AllPublicationData!$B:$B,'Publication Table'!$C$4,AllPublicationData!$D:$D,'Publication Table'!R$7),
IF('Publication Table'!$C$5="Cancellations for other reasons",
SUMIFS(AllPublicationData!$G:$G,AllPublicationData!$A:$A,'Publication Table'!$B33,AllPublicationData!$B:$B,'Publication Table'!$C$4,AllPublicationData!$D:$D,'Publication Table'!R$7)))))))+
IF(AND($C$4="NHS Scotland",$C$5="Total Operations"),
SUMIFS(AllPublicationData!$E:$E,AllPublicationData!$A:$A,'Publication Table'!$B33,AllPublicationData!$B:$B,'Publication Table'!R$7),
IF(AND($C$4="NHS Scotland",$C$5="All Cancelled Operations"),
SUMIFS(AllPublicationData!$F:$F,AllPublicationData!$A:$A,'Publication Table'!$B33,AllPublicationData!$B:$B,'Publication Table'!R$7),
IF(AND($C$4="NHS Scotland",$C$5="Operations cancelled by patient"),
SUMIFS(AllPublicationData!$G:$G,AllPublicationData!$A:$A,'Publication Table'!$B33,AllPublicationData!$B:$B,'Publication Table'!R$7),
IF(AND($C$4="NHS Scotland",$C$5="Operations cancelled for clinical reasons"),
SUMIFS(AllPublicationData!$H:$H,AllPublicationData!$A:$A,'Publication Table'!$B33,AllPublicationData!$B:$B,'Publication Table'!R$7),
IF(AND($C$4="NHS Scotland",$C$5="Operations cancelled for non-clinical/capacity reasons"),
SUMIFS(AllPublicationData!$I:$I,AllPublicationData!$A:$A,'Publication Table'!$B33,AllPublicationData!$B:$B,'Publication Table'!R$7),
IF(AND($C$4="NHS Scotland",$C$5="Cancellations for other reasons"),
SUMIFS(AllPublicationData!$J:$J,AllPublicationData!$A:$A,'Publication Table'!$B33,AllPublicationData!$B:$B,'Publication Table'!R$7)))))))</f>
        <v>53</v>
      </c>
    </row>
    <row r="34" spans="2:18" x14ac:dyDescent="0.35">
      <c r="B34" s="89">
        <v>44621</v>
      </c>
      <c r="C34" s="81">
        <f>IF($C$5="Total Operations",
SUMIFS(AllPublicationData!$E:$E,AllPublicationData!$A:$A,'Publication Table'!$B34,AllPublicationData!$B:$B,'Publication Table'!$C$4),
IF('Publication Table'!$C$5="All Cancelled Operations",
SUMIFS(AllPublicationData!$F:$F,AllPublicationData!$A:$A,'Publication Table'!$B34,AllPublicationData!$B:$B,'Publication Table'!$C$4),
IF('Publication Table'!$C$5="Operations cancelled by patient",
SUMIFS(AllPublicationData!$G:$G,AllPublicationData!$A:$A,'Publication Table'!$B34,AllPublicationData!$B:$B,'Publication Table'!$C$4),
IF('Publication Table'!$C$5="Operations cancelled for clinical reasons",
SUMIFS(AllPublicationData!$H:$H,AllPublicationData!$A:$A,'Publication Table'!$B34,AllPublicationData!$B:$B,'Publication Table'!$C$4),
IF('Publication Table'!$C$5="Operations cancelled for non-clinical/capacity reasons",
SUMIFS(AllPublicationData!$I:$I,AllPublicationData!$A:$A,'Publication Table'!$B34,AllPublicationData!$B:$B,'Publication Table'!$C$4),
IF('Publication Table'!$C$5="Cancellations for other reasons",
SUMIFS(AllPublicationData!$J:$J,AllPublicationData!$A:$A,'Publication Table'!$B34,AllPublicationData!$B:$B,'Publication Table'!$C$4)))))))+
IF(AND($C$4="NHS Scotland",$C$5="Total Operations"),
SUMIFS(AllPublicationData!$E:$E,AllPublicationData!$A:$A,'Publication Table'!$B34),
IF(AND($C$4="NHS Scotland",$C$5="All Cancelled Operations"),
SUMIFS(AllPublicationData!$F:$F,AllPublicationData!$A:$A,'Publication Table'!$B34),
IF(AND($C$4="NHS Scotland",$C$5="Operations cancelled by patient"),
SUMIFS(AllPublicationData!$G:$G,AllPublicationData!$A:$A,'Publication Table'!$B34),
IF(AND($C$4="NHS Scotland",$C$5="Operations cancelled for clinical reasons"),
SUMIFS(AllPublicationData!$H:$H,AllPublicationData!$A:$A,'Publication Table'!$B34),
IF(AND($C$4="NHS Scotland",$C$5="Operations cancelled for non-clinical/capacity reasons"),
SUMIFS(AllPublicationData!$I:$I,AllPublicationData!$A:$A,'Publication Table'!$B34),
IF(AND($C$4="NHS Scotland",$C$5="Cancellations for other reasons"),
SUMIFS(AllPublicationData!$J:$J,AllPublicationData!$A:$A,'Publication Table'!$B34)))))))</f>
        <v>22000</v>
      </c>
      <c r="D34" s="90">
        <f>IF($C$5="Total Operations",
SUMIFS(AllPublicationData!$E:$E,AllPublicationData!$A:$A,'Publication Table'!$B34,AllPublicationData!$B:$B,'Publication Table'!$C$4,AllPublicationData!$D:$D,'Publication Table'!D$7),
IF('Publication Table'!$C$5="All Cancelled Operations",
SUMIFS(AllPublicationData!$F:$F,AllPublicationData!$A:$A,'Publication Table'!$B34,AllPublicationData!$B:$B,'Publication Table'!$C$4,AllPublicationData!$D:$D,'Publication Table'!D$7),
IF('Publication Table'!$C$5="Operations cancelled by patient",
SUMIFS(AllPublicationData!$G:$G,AllPublicationData!$A:$A,'Publication Table'!$B34,AllPublicationData!$B:$B,'Publication Table'!$C$4,AllPublicationData!$D:$D,'Publication Table'!D$7),
IF('Publication Table'!$C$5="Operations cancelled for clinical reasons",
SUMIFS(AllPublicationData!$H:$H,AllPublicationData!$A:$A,'Publication Table'!$B34,AllPublicationData!$B:$B,'Publication Table'!$C$4,AllPublicationData!$D:$D,'Publication Table'!D$7),
IF('Publication Table'!$C$5="Operations cancelled for non-clinical/capacity reasons",
SUMIFS(AllPublicationData!$I:$I,AllPublicationData!$A:$A,'Publication Table'!$B34,AllPublicationData!$B:$B,'Publication Table'!$C$4,AllPublicationData!$D:$D,'Publication Table'!D$7),
IF('Publication Table'!$C$5="Cancellations for other reasons",
SUMIFS(AllPublicationData!$J:$J,AllPublicationData!$A:$A,'Publication Table'!$B34,AllPublicationData!$B:$B,'Publication Table'!$C$4,AllPublicationData!$D:$D,'Publication Table'!D$7)))))))+
IF(AND($C$4="NHS Scotland",$C$5="Total Operations"),
SUMIFS(AllPublicationData!$E:$E,AllPublicationData!$A:$A,'Publication Table'!$B34,AllPublicationData!$B:$B,'Publication Table'!D$7),
IF(AND($C$4="NHS Scotland",$C$5="All Cancelled Operations"),
SUMIFS(AllPublicationData!$F:$F,AllPublicationData!$A:$A,'Publication Table'!$B34,AllPublicationData!$B:$B,'Publication Table'!D$7),
IF(AND($C$4="NHS Scotland",$C$5="Operations cancelled by patient"),
SUMIFS(AllPublicationData!$G:$G,AllPublicationData!$A:$A,'Publication Table'!$B34,AllPublicationData!$B:$B,'Publication Table'!D$7),
IF(AND($C$4="NHS Scotland",$C$5="Operations cancelled for clinical reasons"),
SUMIFS(AllPublicationData!$H:$H,AllPublicationData!$A:$A,'Publication Table'!$B34,AllPublicationData!$B:$B,'Publication Table'!D$7),
IF(AND($C$4="NHS Scotland",$C$5="Operations cancelled for non-clinical/capacity reasons"),
SUMIFS(AllPublicationData!$I:$I,AllPublicationData!$A:$A,'Publication Table'!$B34,AllPublicationData!$B:$B,'Publication Table'!D$7),
IF(AND($C$4="NHS Scotland",$C$5="Cancellations for other reasons"),
SUMIFS(AllPublicationData!$J:$J,AllPublicationData!$A:$A,'Publication Table'!$B34,AllPublicationData!$B:$B,'Publication Table'!D$7)))))))</f>
        <v>2383</v>
      </c>
      <c r="E34" s="90">
        <f>IF($C$5="Total Operations",
SUMIFS(AllPublicationData!$E:$E,AllPublicationData!$A:$A,'Publication Table'!$B34,AllPublicationData!$B:$B,'Publication Table'!$C$4,AllPublicationData!$D:$D,'Publication Table'!E$7),
IF('Publication Table'!$C$5="All Cancelled Operations",
SUMIFS(AllPublicationData!$F:$F,AllPublicationData!$A:$A,'Publication Table'!$B34,AllPublicationData!$B:$B,'Publication Table'!$C$4,AllPublicationData!$D:$D,'Publication Table'!E$7),
IF('Publication Table'!$C$5="Operations cancelled by patient",
SUMIFS(AllPublicationData!$G:$G,AllPublicationData!$A:$A,'Publication Table'!$B34,AllPublicationData!$B:$B,'Publication Table'!$C$4,AllPublicationData!$D:$D,'Publication Table'!E$7),
IF('Publication Table'!$C$5="Operations cancelled for clinical reasons",
SUMIFS(AllPublicationData!$H:$H,AllPublicationData!$A:$A,'Publication Table'!$B34,AllPublicationData!$B:$B,'Publication Table'!$C$4,AllPublicationData!$D:$D,'Publication Table'!E$7),
IF('Publication Table'!$C$5="Operations cancelled for non-clinical/capacity reasons",
SUMIFS(AllPublicationData!$I:$I,AllPublicationData!$A:$A,'Publication Table'!$B34,AllPublicationData!$B:$B,'Publication Table'!$C$4,AllPublicationData!$D:$D,'Publication Table'!E$7),
IF('Publication Table'!$C$5="Cancellations for other reasons",
SUMIFS(AllPublicationData!$J:$J,AllPublicationData!$A:$A,'Publication Table'!$B34,AllPublicationData!$B:$B,'Publication Table'!$C$4,AllPublicationData!$D:$D,'Publication Table'!E$7)))))))+
IF(AND($C$4="NHS Scotland",$C$5="Total Operations"),
SUMIFS(AllPublicationData!$E:$E,AllPublicationData!$A:$A,'Publication Table'!$B34,AllPublicationData!$B:$B,'Publication Table'!E$7),
IF(AND($C$4="NHS Scotland",$C$5="All Cancelled Operations"),
SUMIFS(AllPublicationData!$F:$F,AllPublicationData!$A:$A,'Publication Table'!$B34,AllPublicationData!$B:$B,'Publication Table'!E$7),
IF(AND($C$4="NHS Scotland",$C$5="Operations cancelled by patient"),
SUMIFS(AllPublicationData!$G:$G,AllPublicationData!$A:$A,'Publication Table'!$B34,AllPublicationData!$B:$B,'Publication Table'!E$7),
IF(AND($C$4="NHS Scotland",$C$5="Operations cancelled for clinical reasons"),
SUMIFS(AllPublicationData!$H:$H,AllPublicationData!$A:$A,'Publication Table'!$B34,AllPublicationData!$B:$B,'Publication Table'!E$7),
IF(AND($C$4="NHS Scotland",$C$5="Operations cancelled for non-clinical/capacity reasons"),
SUMIFS(AllPublicationData!$I:$I,AllPublicationData!$A:$A,'Publication Table'!$B34,AllPublicationData!$B:$B,'Publication Table'!E$7),
IF(AND($C$4="NHS Scotland",$C$5="Cancellations for other reasons"),
SUMIFS(AllPublicationData!$J:$J,AllPublicationData!$A:$A,'Publication Table'!$B34,AllPublicationData!$B:$B,'Publication Table'!E$7)))))))</f>
        <v>1122</v>
      </c>
      <c r="F34" s="90">
        <f>IF($C$5="Total Operations",
SUMIFS(AllPublicationData!$E:$E,AllPublicationData!$A:$A,'Publication Table'!$B34,AllPublicationData!$B:$B,'Publication Table'!$C$4,AllPublicationData!$D:$D,'Publication Table'!F$7),
IF('Publication Table'!$C$5="All Cancelled Operations",
SUMIFS(AllPublicationData!$F:$F,AllPublicationData!$A:$A,'Publication Table'!$B34,AllPublicationData!$B:$B,'Publication Table'!$C$4,AllPublicationData!$D:$D,'Publication Table'!F$7),
IF('Publication Table'!$C$5="Operations cancelled by patient",
SUMIFS(AllPublicationData!$G:$G,AllPublicationData!$A:$A,'Publication Table'!$B34,AllPublicationData!$B:$B,'Publication Table'!$C$4,AllPublicationData!$D:$D,'Publication Table'!F$7),
IF('Publication Table'!$C$5="Operations cancelled for clinical reasons",
SUMIFS(AllPublicationData!$H:$H,AllPublicationData!$A:$A,'Publication Table'!$B34,AllPublicationData!$B:$B,'Publication Table'!$C$4,AllPublicationData!$D:$D,'Publication Table'!F$7),
IF('Publication Table'!$C$5="Operations cancelled for non-clinical/capacity reasons",
SUMIFS(AllPublicationData!$I:$I,AllPublicationData!$A:$A,'Publication Table'!$B34,AllPublicationData!$B:$B,'Publication Table'!$C$4,AllPublicationData!$D:$D,'Publication Table'!F$7),
IF('Publication Table'!$C$5="Cancellations for other reasons",
SUMIFS(AllPublicationData!$J:$J,AllPublicationData!$A:$A,'Publication Table'!$B34,AllPublicationData!$B:$B,'Publication Table'!$C$4,AllPublicationData!$D:$D,'Publication Table'!F$7)))))))+
IF(AND($C$4="NHS Scotland",$C$5="Total Operations"),
SUMIFS(AllPublicationData!$E:$E,AllPublicationData!$A:$A,'Publication Table'!$B34,AllPublicationData!$B:$B,'Publication Table'!F$7),
IF(AND($C$4="NHS Scotland",$C$5="All Cancelled Operations"),
SUMIFS(AllPublicationData!$F:$F,AllPublicationData!$A:$A,'Publication Table'!$B34,AllPublicationData!$B:$B,'Publication Table'!F$7),
IF(AND($C$4="NHS Scotland",$C$5="Operations cancelled by patient"),
SUMIFS(AllPublicationData!$G:$G,AllPublicationData!$A:$A,'Publication Table'!$B34,AllPublicationData!$B:$B,'Publication Table'!F$7),
IF(AND($C$4="NHS Scotland",$C$5="Operations cancelled for clinical reasons"),
SUMIFS(AllPublicationData!$H:$H,AllPublicationData!$A:$A,'Publication Table'!$B34,AllPublicationData!$B:$B,'Publication Table'!F$7),
IF(AND($C$4="NHS Scotland",$C$5="Operations cancelled for non-clinical/capacity reasons"),
SUMIFS(AllPublicationData!$I:$I,AllPublicationData!$A:$A,'Publication Table'!$B34,AllPublicationData!$B:$B,'Publication Table'!F$7),
IF(AND($C$4="NHS Scotland",$C$5="Cancellations for other reasons"),
SUMIFS(AllPublicationData!$J:$J,AllPublicationData!$A:$A,'Publication Table'!$B34,AllPublicationData!$B:$B,'Publication Table'!F$7)))))))</f>
        <v>424</v>
      </c>
      <c r="G34" s="90">
        <f>IF($C$5="Total Operations",
SUMIFS(AllPublicationData!$E:$E,AllPublicationData!$A:$A,'Publication Table'!$B34,AllPublicationData!$B:$B,'Publication Table'!$C$4,AllPublicationData!$D:$D,'Publication Table'!G$7),
IF('Publication Table'!$C$5="All Cancelled Operations",
SUMIFS(AllPublicationData!$F:$F,AllPublicationData!$A:$A,'Publication Table'!$B34,AllPublicationData!$B:$B,'Publication Table'!$C$4,AllPublicationData!$D:$D,'Publication Table'!G$7),
IF('Publication Table'!$C$5="Operations cancelled by patient",
SUMIFS(AllPublicationData!$G:$G,AllPublicationData!$A:$A,'Publication Table'!$B34,AllPublicationData!$B:$B,'Publication Table'!$C$4,AllPublicationData!$D:$D,'Publication Table'!G$7),
IF('Publication Table'!$C$5="Operations cancelled for clinical reasons",
SUMIFS(AllPublicationData!$H:$H,AllPublicationData!$A:$A,'Publication Table'!$B34,AllPublicationData!$B:$B,'Publication Table'!$C$4,AllPublicationData!$D:$D,'Publication Table'!G$7),
IF('Publication Table'!$C$5="Operations cancelled for non-clinical/capacity reasons",
SUMIFS(AllPublicationData!$I:$I,AllPublicationData!$A:$A,'Publication Table'!$B34,AllPublicationData!$B:$B,'Publication Table'!$C$4,AllPublicationData!$D:$D,'Publication Table'!G$7),
IF('Publication Table'!$C$5="Cancellations for other reasons",
SUMIFS(AllPublicationData!$J:$J,AllPublicationData!$A:$A,'Publication Table'!$B34,AllPublicationData!$B:$B,'Publication Table'!$C$4,AllPublicationData!$D:$D,'Publication Table'!G$7)))))))+
IF(AND($C$4="NHS Scotland",$C$5="Total Operations"),
SUMIFS(AllPublicationData!$E:$E,AllPublicationData!$A:$A,'Publication Table'!$B34,AllPublicationData!$B:$B,'Publication Table'!G$7),
IF(AND($C$4="NHS Scotland",$C$5="All Cancelled Operations"),
SUMIFS(AllPublicationData!$F:$F,AllPublicationData!$A:$A,'Publication Table'!$B34,AllPublicationData!$B:$B,'Publication Table'!G$7),
IF(AND($C$4="NHS Scotland",$C$5="Operations cancelled by patient"),
SUMIFS(AllPublicationData!$G:$G,AllPublicationData!$A:$A,'Publication Table'!$B34,AllPublicationData!$B:$B,'Publication Table'!G$7),
IF(AND($C$4="NHS Scotland",$C$5="Operations cancelled for clinical reasons"),
SUMIFS(AllPublicationData!$H:$H,AllPublicationData!$A:$A,'Publication Table'!$B34,AllPublicationData!$B:$B,'Publication Table'!G$7),
IF(AND($C$4="NHS Scotland",$C$5="Operations cancelled for non-clinical/capacity reasons"),
SUMIFS(AllPublicationData!$I:$I,AllPublicationData!$A:$A,'Publication Table'!$B34,AllPublicationData!$B:$B,'Publication Table'!G$7),
IF(AND($C$4="NHS Scotland",$C$5="Cancellations for other reasons"),
SUMIFS(AllPublicationData!$J:$J,AllPublicationData!$A:$A,'Publication Table'!$B34,AllPublicationData!$B:$B,'Publication Table'!G$7)))))))</f>
        <v>1404</v>
      </c>
      <c r="H34" s="90">
        <f>IF($C$5="Total Operations",
SUMIFS(AllPublicationData!$E:$E,AllPublicationData!$A:$A,'Publication Table'!$B34,AllPublicationData!$B:$B,'Publication Table'!$C$4,AllPublicationData!$D:$D,'Publication Table'!H$7),
IF('Publication Table'!$C$5="All Cancelled Operations",
SUMIFS(AllPublicationData!$F:$F,AllPublicationData!$A:$A,'Publication Table'!$B34,AllPublicationData!$B:$B,'Publication Table'!$C$4,AllPublicationData!$D:$D,'Publication Table'!H$7),
IF('Publication Table'!$C$5="Operations cancelled by patient",
SUMIFS(AllPublicationData!$G:$G,AllPublicationData!$A:$A,'Publication Table'!$B34,AllPublicationData!$B:$B,'Publication Table'!$C$4,AllPublicationData!$D:$D,'Publication Table'!H$7),
IF('Publication Table'!$C$5="Operations cancelled for clinical reasons",
SUMIFS(AllPublicationData!$H:$H,AllPublicationData!$A:$A,'Publication Table'!$B34,AllPublicationData!$B:$B,'Publication Table'!$C$4,AllPublicationData!$D:$D,'Publication Table'!H$7),
IF('Publication Table'!$C$5="Operations cancelled for non-clinical/capacity reasons",
SUMIFS(AllPublicationData!$I:$I,AllPublicationData!$A:$A,'Publication Table'!$B34,AllPublicationData!$B:$B,'Publication Table'!$C$4,AllPublicationData!$D:$D,'Publication Table'!H$7),
IF('Publication Table'!$C$5="Cancellations for other reasons",
SUMIFS(AllPublicationData!$J:$J,AllPublicationData!$A:$A,'Publication Table'!$B34,AllPublicationData!$B:$B,'Publication Table'!$C$4,AllPublicationData!$D:$D,'Publication Table'!H$7)))))))+
IF(AND($C$4="NHS Scotland",$C$5="Total Operations"),
SUMIFS(AllPublicationData!$E:$E,AllPublicationData!$A:$A,'Publication Table'!$B34,AllPublicationData!$B:$B,'Publication Table'!H$7),
IF(AND($C$4="NHS Scotland",$C$5="All Cancelled Operations"),
SUMIFS(AllPublicationData!$F:$F,AllPublicationData!$A:$A,'Publication Table'!$B34,AllPublicationData!$B:$B,'Publication Table'!H$7),
IF(AND($C$4="NHS Scotland",$C$5="Operations cancelled by patient"),
SUMIFS(AllPublicationData!$G:$G,AllPublicationData!$A:$A,'Publication Table'!$B34,AllPublicationData!$B:$B,'Publication Table'!H$7),
IF(AND($C$4="NHS Scotland",$C$5="Operations cancelled for clinical reasons"),
SUMIFS(AllPublicationData!$H:$H,AllPublicationData!$A:$A,'Publication Table'!$B34,AllPublicationData!$B:$B,'Publication Table'!H$7),
IF(AND($C$4="NHS Scotland",$C$5="Operations cancelled for non-clinical/capacity reasons"),
SUMIFS(AllPublicationData!$I:$I,AllPublicationData!$A:$A,'Publication Table'!$B34,AllPublicationData!$B:$B,'Publication Table'!H$7),
IF(AND($C$4="NHS Scotland",$C$5="Cancellations for other reasons"),
SUMIFS(AllPublicationData!$J:$J,AllPublicationData!$A:$A,'Publication Table'!$B34,AllPublicationData!$B:$B,'Publication Table'!H$7)))))))</f>
        <v>1261</v>
      </c>
      <c r="I34" s="90">
        <f>IF($C$5="Total Operations",
SUMIFS(AllPublicationData!$E:$E,AllPublicationData!$A:$A,'Publication Table'!$B34,AllPublicationData!$B:$B,'Publication Table'!$C$4,AllPublicationData!$D:$D,'Publication Table'!I$7),
IF('Publication Table'!$C$5="All Cancelled Operations",
SUMIFS(AllPublicationData!$F:$F,AllPublicationData!$A:$A,'Publication Table'!$B34,AllPublicationData!$B:$B,'Publication Table'!$C$4,AllPublicationData!$D:$D,'Publication Table'!I$7),
IF('Publication Table'!$C$5="Operations cancelled by patient",
SUMIFS(AllPublicationData!$G:$G,AllPublicationData!$A:$A,'Publication Table'!$B34,AllPublicationData!$B:$B,'Publication Table'!$C$4,AllPublicationData!$D:$D,'Publication Table'!I$7),
IF('Publication Table'!$C$5="Operations cancelled for clinical reasons",
SUMIFS(AllPublicationData!$H:$H,AllPublicationData!$A:$A,'Publication Table'!$B34,AllPublicationData!$B:$B,'Publication Table'!$C$4,AllPublicationData!$D:$D,'Publication Table'!I$7),
IF('Publication Table'!$C$5="Operations cancelled for non-clinical/capacity reasons",
SUMIFS(AllPublicationData!$I:$I,AllPublicationData!$A:$A,'Publication Table'!$B34,AllPublicationData!$B:$B,'Publication Table'!$C$4,AllPublicationData!$D:$D,'Publication Table'!I$7),
IF('Publication Table'!$C$5="Cancellations for other reasons",
SUMIFS(AllPublicationData!$J:$J,AllPublicationData!$A:$A,'Publication Table'!$B34,AllPublicationData!$B:$B,'Publication Table'!$C$4,AllPublicationData!$D:$D,'Publication Table'!I$7)))))))+
IF(AND($C$4="NHS Scotland",$C$5="Total Operations"),
SUMIFS(AllPublicationData!$E:$E,AllPublicationData!$A:$A,'Publication Table'!$B34,AllPublicationData!$B:$B,'Publication Table'!I$7),
IF(AND($C$4="NHS Scotland",$C$5="All Cancelled Operations"),
SUMIFS(AllPublicationData!$F:$F,AllPublicationData!$A:$A,'Publication Table'!$B34,AllPublicationData!$B:$B,'Publication Table'!I$7),
IF(AND($C$4="NHS Scotland",$C$5="Operations cancelled by patient"),
SUMIFS(AllPublicationData!$G:$G,AllPublicationData!$A:$A,'Publication Table'!$B34,AllPublicationData!$B:$B,'Publication Table'!I$7),
IF(AND($C$4="NHS Scotland",$C$5="Operations cancelled for clinical reasons"),
SUMIFS(AllPublicationData!$H:$H,AllPublicationData!$A:$A,'Publication Table'!$B34,AllPublicationData!$B:$B,'Publication Table'!I$7),
IF(AND($C$4="NHS Scotland",$C$5="Operations cancelled for non-clinical/capacity reasons"),
SUMIFS(AllPublicationData!$I:$I,AllPublicationData!$A:$A,'Publication Table'!$B34,AllPublicationData!$B:$B,'Publication Table'!I$7),
IF(AND($C$4="NHS Scotland",$C$5="Cancellations for other reasons"),
SUMIFS(AllPublicationData!$J:$J,AllPublicationData!$A:$A,'Publication Table'!$B34,AllPublicationData!$B:$B,'Publication Table'!I$7)))))))</f>
        <v>966</v>
      </c>
      <c r="J34" s="90">
        <f>IF($C$5="Total Operations",
SUMIFS(AllPublicationData!$E:$E,AllPublicationData!$A:$A,'Publication Table'!$B34,AllPublicationData!$B:$B,'Publication Table'!$C$4,AllPublicationData!$D:$D,'Publication Table'!J$7),
IF('Publication Table'!$C$5="All Cancelled Operations",
SUMIFS(AllPublicationData!$F:$F,AllPublicationData!$A:$A,'Publication Table'!$B34,AllPublicationData!$B:$B,'Publication Table'!$C$4,AllPublicationData!$D:$D,'Publication Table'!J$7),
IF('Publication Table'!$C$5="Operations cancelled by patient",
SUMIFS(AllPublicationData!$G:$G,AllPublicationData!$A:$A,'Publication Table'!$B34,AllPublicationData!$B:$B,'Publication Table'!$C$4,AllPublicationData!$D:$D,'Publication Table'!J$7),
IF('Publication Table'!$C$5="Operations cancelled for clinical reasons",
SUMIFS(AllPublicationData!$H:$H,AllPublicationData!$A:$A,'Publication Table'!$B34,AllPublicationData!$B:$B,'Publication Table'!$C$4,AllPublicationData!$D:$D,'Publication Table'!J$7),
IF('Publication Table'!$C$5="Operations cancelled for non-clinical/capacity reasons",
SUMIFS(AllPublicationData!$I:$I,AllPublicationData!$A:$A,'Publication Table'!$B34,AllPublicationData!$B:$B,'Publication Table'!$C$4,AllPublicationData!$D:$D,'Publication Table'!J$7),
IF('Publication Table'!$C$5="Cancellations for other reasons",
SUMIFS(AllPublicationData!$J:$J,AllPublicationData!$A:$A,'Publication Table'!$B34,AllPublicationData!$B:$B,'Publication Table'!$C$4,AllPublicationData!$D:$D,'Publication Table'!J$7)))))))+
IF(AND($C$4="NHS Scotland",$C$5="Total Operations"),
SUMIFS(AllPublicationData!$E:$E,AllPublicationData!$A:$A,'Publication Table'!$B34,AllPublicationData!$B:$B,'Publication Table'!J$7),
IF(AND($C$4="NHS Scotland",$C$5="All Cancelled Operations"),
SUMIFS(AllPublicationData!$F:$F,AllPublicationData!$A:$A,'Publication Table'!$B34,AllPublicationData!$B:$B,'Publication Table'!J$7),
IF(AND($C$4="NHS Scotland",$C$5="Operations cancelled by patient"),
SUMIFS(AllPublicationData!$G:$G,AllPublicationData!$A:$A,'Publication Table'!$B34,AllPublicationData!$B:$B,'Publication Table'!J$7),
IF(AND($C$4="NHS Scotland",$C$5="Operations cancelled for clinical reasons"),
SUMIFS(AllPublicationData!$H:$H,AllPublicationData!$A:$A,'Publication Table'!$B34,AllPublicationData!$B:$B,'Publication Table'!J$7),
IF(AND($C$4="NHS Scotland",$C$5="Operations cancelled for non-clinical/capacity reasons"),
SUMIFS(AllPublicationData!$I:$I,AllPublicationData!$A:$A,'Publication Table'!$B34,AllPublicationData!$B:$B,'Publication Table'!J$7),
IF(AND($C$4="NHS Scotland",$C$5="Cancellations for other reasons"),
SUMIFS(AllPublicationData!$J:$J,AllPublicationData!$A:$A,'Publication Table'!$B34,AllPublicationData!$B:$B,'Publication Table'!J$7)))))))</f>
        <v>2144</v>
      </c>
      <c r="K34" s="90">
        <f>IF($C$5="Total Operations",
SUMIFS(AllPublicationData!$E:$E,AllPublicationData!$A:$A,'Publication Table'!$B34,AllPublicationData!$B:$B,'Publication Table'!$C$4,AllPublicationData!$D:$D,'Publication Table'!K$7),
IF('Publication Table'!$C$5="All Cancelled Operations",
SUMIFS(AllPublicationData!$F:$F,AllPublicationData!$A:$A,'Publication Table'!$B34,AllPublicationData!$B:$B,'Publication Table'!$C$4,AllPublicationData!$D:$D,'Publication Table'!K$7),
IF('Publication Table'!$C$5="Operations cancelled by patient",
SUMIFS(AllPublicationData!$G:$G,AllPublicationData!$A:$A,'Publication Table'!$B34,AllPublicationData!$B:$B,'Publication Table'!$C$4,AllPublicationData!$D:$D,'Publication Table'!K$7),
IF('Publication Table'!$C$5="Operations cancelled for clinical reasons",
SUMIFS(AllPublicationData!$H:$H,AllPublicationData!$A:$A,'Publication Table'!$B34,AllPublicationData!$B:$B,'Publication Table'!$C$4,AllPublicationData!$D:$D,'Publication Table'!K$7),
IF('Publication Table'!$C$5="Operations cancelled for non-clinical/capacity reasons",
SUMIFS(AllPublicationData!$I:$I,AllPublicationData!$A:$A,'Publication Table'!$B34,AllPublicationData!$B:$B,'Publication Table'!$C$4,AllPublicationData!$D:$D,'Publication Table'!K$7),
IF('Publication Table'!$C$5="Cancellations for other reasons",
SUMIFS(AllPublicationData!$J:$J,AllPublicationData!$A:$A,'Publication Table'!$B34,AllPublicationData!$B:$B,'Publication Table'!$C$4,AllPublicationData!$D:$D,'Publication Table'!K$7)))))))+
IF(AND($C$4="NHS Scotland",$C$5="Total Operations"),
SUMIFS(AllPublicationData!$E:$E,AllPublicationData!$A:$A,'Publication Table'!$B34,AllPublicationData!$B:$B,'Publication Table'!K$7),
IF(AND($C$4="NHS Scotland",$C$5="All Cancelled Operations"),
SUMIFS(AllPublicationData!$F:$F,AllPublicationData!$A:$A,'Publication Table'!$B34,AllPublicationData!$B:$B,'Publication Table'!K$7),
IF(AND($C$4="NHS Scotland",$C$5="Operations cancelled by patient"),
SUMIFS(AllPublicationData!$G:$G,AllPublicationData!$A:$A,'Publication Table'!$B34,AllPublicationData!$B:$B,'Publication Table'!K$7),
IF(AND($C$4="NHS Scotland",$C$5="Operations cancelled for clinical reasons"),
SUMIFS(AllPublicationData!$H:$H,AllPublicationData!$A:$A,'Publication Table'!$B34,AllPublicationData!$B:$B,'Publication Table'!K$7),
IF(AND($C$4="NHS Scotland",$C$5="Operations cancelled for non-clinical/capacity reasons"),
SUMIFS(AllPublicationData!$I:$I,AllPublicationData!$A:$A,'Publication Table'!$B34,AllPublicationData!$B:$B,'Publication Table'!K$7),
IF(AND($C$4="NHS Scotland",$C$5="Cancellations for other reasons"),
SUMIFS(AllPublicationData!$J:$J,AllPublicationData!$A:$A,'Publication Table'!$B34,AllPublicationData!$B:$B,'Publication Table'!K$7)))))))</f>
        <v>4068</v>
      </c>
      <c r="L34" s="90">
        <f>IF($C$5="Total Operations",
SUMIFS(AllPublicationData!$E:$E,AllPublicationData!$A:$A,'Publication Table'!$B34,AllPublicationData!$B:$B,'Publication Table'!$C$4,AllPublicationData!$D:$D,'Publication Table'!L$7),
IF('Publication Table'!$C$5="All Cancelled Operations",
SUMIFS(AllPublicationData!$F:$F,AllPublicationData!$A:$A,'Publication Table'!$B34,AllPublicationData!$B:$B,'Publication Table'!$C$4,AllPublicationData!$D:$D,'Publication Table'!L$7),
IF('Publication Table'!$C$5="Operations cancelled by patient",
SUMIFS(AllPublicationData!$G:$G,AllPublicationData!$A:$A,'Publication Table'!$B34,AllPublicationData!$B:$B,'Publication Table'!$C$4,AllPublicationData!$D:$D,'Publication Table'!L$7),
IF('Publication Table'!$C$5="Operations cancelled for clinical reasons",
SUMIFS(AllPublicationData!$H:$H,AllPublicationData!$A:$A,'Publication Table'!$B34,AllPublicationData!$B:$B,'Publication Table'!$C$4,AllPublicationData!$D:$D,'Publication Table'!L$7),
IF('Publication Table'!$C$5="Operations cancelled for non-clinical/capacity reasons",
SUMIFS(AllPublicationData!$I:$I,AllPublicationData!$A:$A,'Publication Table'!$B34,AllPublicationData!$B:$B,'Publication Table'!$C$4,AllPublicationData!$D:$D,'Publication Table'!L$7),
IF('Publication Table'!$C$5="Cancellations for other reasons",
SUMIFS(AllPublicationData!$J:$J,AllPublicationData!$A:$A,'Publication Table'!$B34,AllPublicationData!$B:$B,'Publication Table'!$C$4,AllPublicationData!$D:$D,'Publication Table'!L$7)))))))+
IF(AND($C$4="NHS Scotland",$C$5="Total Operations"),
SUMIFS(AllPublicationData!$E:$E,AllPublicationData!$A:$A,'Publication Table'!$B34,AllPublicationData!$B:$B,'Publication Table'!L$7),
IF(AND($C$4="NHS Scotland",$C$5="All Cancelled Operations"),
SUMIFS(AllPublicationData!$F:$F,AllPublicationData!$A:$A,'Publication Table'!$B34,AllPublicationData!$B:$B,'Publication Table'!L$7),
IF(AND($C$4="NHS Scotland",$C$5="Operations cancelled by patient"),
SUMIFS(AllPublicationData!$G:$G,AllPublicationData!$A:$A,'Publication Table'!$B34,AllPublicationData!$B:$B,'Publication Table'!L$7),
IF(AND($C$4="NHS Scotland",$C$5="Operations cancelled for clinical reasons"),
SUMIFS(AllPublicationData!$H:$H,AllPublicationData!$A:$A,'Publication Table'!$B34,AllPublicationData!$B:$B,'Publication Table'!L$7),
IF(AND($C$4="NHS Scotland",$C$5="Operations cancelled for non-clinical/capacity reasons"),
SUMIFS(AllPublicationData!$I:$I,AllPublicationData!$A:$A,'Publication Table'!$B34,AllPublicationData!$B:$B,'Publication Table'!L$7),
IF(AND($C$4="NHS Scotland",$C$5="Cancellations for other reasons"),
SUMIFS(AllPublicationData!$J:$J,AllPublicationData!$A:$A,'Publication Table'!$B34,AllPublicationData!$B:$B,'Publication Table'!L$7)))))))</f>
        <v>724</v>
      </c>
      <c r="M34" s="90">
        <f>IF($C$5="Total Operations",
SUMIFS(AllPublicationData!$E:$E,AllPublicationData!$A:$A,'Publication Table'!$B34,AllPublicationData!$B:$B,'Publication Table'!$C$4,AllPublicationData!$D:$D,'Publication Table'!M$7),
IF('Publication Table'!$C$5="All Cancelled Operations",
SUMIFS(AllPublicationData!$F:$F,AllPublicationData!$A:$A,'Publication Table'!$B34,AllPublicationData!$B:$B,'Publication Table'!$C$4,AllPublicationData!$D:$D,'Publication Table'!M$7),
IF('Publication Table'!$C$5="Operations cancelled by patient",
SUMIFS(AllPublicationData!$G:$G,AllPublicationData!$A:$A,'Publication Table'!$B34,AllPublicationData!$B:$B,'Publication Table'!$C$4,AllPublicationData!$D:$D,'Publication Table'!M$7),
IF('Publication Table'!$C$5="Operations cancelled for clinical reasons",
SUMIFS(AllPublicationData!$G:$G,AllPublicationData!$A:$A,'Publication Table'!$B34,AllPublicationData!$B:$B,'Publication Table'!$C$4,AllPublicationData!$D:$D,'Publication Table'!M$7),
IF('Publication Table'!$C$5="Operations cancelled for non-clinical/capacity reasons",
SUMIFS(AllPublicationData!$G:$G,AllPublicationData!$A:$A,'Publication Table'!$B34,AllPublicationData!$B:$B,'Publication Table'!$C$4,AllPublicationData!$D:$D,'Publication Table'!M$7),
IF('Publication Table'!$C$5="Cancellations for other reasons",
SUMIFS(AllPublicationData!$G:$G,AllPublicationData!$A:$A,'Publication Table'!$B34,AllPublicationData!$B:$B,'Publication Table'!$C$4,AllPublicationData!$D:$D,'Publication Table'!M$7)))))))+
IF(AND($C$4="NHS Scotland",$C$5="Total Operations"),
SUMIFS(AllPublicationData!$E:$E,AllPublicationData!$A:$A,'Publication Table'!$B34,AllPublicationData!$B:$B,'Publication Table'!M$7),
IF(AND($C$4="NHS Scotland",$C$5="All Cancelled Operations"),
SUMIFS(AllPublicationData!$F:$F,AllPublicationData!$A:$A,'Publication Table'!$B34,AllPublicationData!$B:$B,'Publication Table'!M$7),
IF(AND($C$4="NHS Scotland",$C$5="Operations cancelled by patient"),
SUMIFS(AllPublicationData!$G:$G,AllPublicationData!$A:$A,'Publication Table'!$B34,AllPublicationData!$B:$B,'Publication Table'!M$7),
IF(AND($C$4="NHS Scotland",$C$5="Operations cancelled for clinical reasons"),
SUMIFS(AllPublicationData!$H:$H,AllPublicationData!$A:$A,'Publication Table'!$B34,AllPublicationData!$B:$B,'Publication Table'!M$7),
IF(AND($C$4="NHS Scotland",$C$5="Operations cancelled for non-clinical/capacity reasons"),
SUMIFS(AllPublicationData!$I:$I,AllPublicationData!$A:$A,'Publication Table'!$B34,AllPublicationData!$B:$B,'Publication Table'!M$7),
IF(AND($C$4="NHS Scotland",$C$5="Cancellations for other reasons"),
SUMIFS(AllPublicationData!$J:$J,AllPublicationData!$A:$A,'Publication Table'!$B34,AllPublicationData!$B:$B,'Publication Table'!M$7)))))))</f>
        <v>1593</v>
      </c>
      <c r="N34" s="90">
        <f>IF($C$5="Total Operations",
SUMIFS(AllPublicationData!$E:$E,AllPublicationData!$A:$A,'Publication Table'!$B34,AllPublicationData!$B:$B,'Publication Table'!$C$4,AllPublicationData!$D:$D,'Publication Table'!N$7),
IF('Publication Table'!$C$5="All Cancelled Operations",
SUMIFS(AllPublicationData!$F:$F,AllPublicationData!$A:$A,'Publication Table'!$B34,AllPublicationData!$B:$B,'Publication Table'!$C$4,AllPublicationData!$D:$D,'Publication Table'!N$7),
IF('Publication Table'!$C$5="Operations cancelled by patient",
SUMIFS(AllPublicationData!$G:$G,AllPublicationData!$A:$A,'Publication Table'!$B34,AllPublicationData!$B:$B,'Publication Table'!$C$4,AllPublicationData!$D:$D,'Publication Table'!N$7),
IF('Publication Table'!$C$5="Operations cancelled for clinical reasons",
SUMIFS(AllPublicationData!$G:$G,AllPublicationData!$A:$A,'Publication Table'!$B34,AllPublicationData!$B:$B,'Publication Table'!$C$4,AllPublicationData!$D:$D,'Publication Table'!N$7),
IF('Publication Table'!$C$5="Operations cancelled for non-clinical/capacity reasons",
SUMIFS(AllPublicationData!$G:$G,AllPublicationData!$A:$A,'Publication Table'!$B34,AllPublicationData!$B:$B,'Publication Table'!$C$4,AllPublicationData!$D:$D,'Publication Table'!N$7),
IF('Publication Table'!$C$5="Cancellations for other reasons",
SUMIFS(AllPublicationData!$G:$G,AllPublicationData!$A:$A,'Publication Table'!$B34,AllPublicationData!$B:$B,'Publication Table'!$C$4,AllPublicationData!$D:$D,'Publication Table'!N$7)))))))+
IF(AND($C$4="NHS Scotland",$C$5="Total Operations"),
SUMIFS(AllPublicationData!$E:$E,AllPublicationData!$A:$A,'Publication Table'!$B34,AllPublicationData!$B:$B,'Publication Table'!N$7),
IF(AND($C$4="NHS Scotland",$C$5="All Cancelled Operations"),
SUMIFS(AllPublicationData!$F:$F,AllPublicationData!$A:$A,'Publication Table'!$B34,AllPublicationData!$B:$B,'Publication Table'!N$7),
IF(AND($C$4="NHS Scotland",$C$5="Operations cancelled by patient"),
SUMIFS(AllPublicationData!$G:$G,AllPublicationData!$A:$A,'Publication Table'!$B34,AllPublicationData!$B:$B,'Publication Table'!N$7),
IF(AND($C$4="NHS Scotland",$C$5="Operations cancelled for clinical reasons"),
SUMIFS(AllPublicationData!$H:$H,AllPublicationData!$A:$A,'Publication Table'!$B34,AllPublicationData!$B:$B,'Publication Table'!N$7),
IF(AND($C$4="NHS Scotland",$C$5="Operations cancelled for non-clinical/capacity reasons"),
SUMIFS(AllPublicationData!$I:$I,AllPublicationData!$A:$A,'Publication Table'!$B34,AllPublicationData!$B:$B,'Publication Table'!N$7),
IF(AND($C$4="NHS Scotland",$C$5="Cancellations for other reasons"),
SUMIFS(AllPublicationData!$J:$J,AllPublicationData!$A:$A,'Publication Table'!$B34,AllPublicationData!$B:$B,'Publication Table'!N$7)))))))</f>
        <v>3464</v>
      </c>
      <c r="O34" s="90">
        <f>IF($C$5="Total Operations",
SUMIFS(AllPublicationData!$E:$E,AllPublicationData!$A:$A,'Publication Table'!$B34,AllPublicationData!$B:$B,'Publication Table'!$C$4,AllPublicationData!$D:$D,'Publication Table'!O$7),
IF('Publication Table'!$C$5="All Cancelled Operations",
SUMIFS(AllPublicationData!$F:$F,AllPublicationData!$A:$A,'Publication Table'!$B34,AllPublicationData!$B:$B,'Publication Table'!$C$4,AllPublicationData!$D:$D,'Publication Table'!O$7),
IF('Publication Table'!$C$5="Operations cancelled by patient",
SUMIFS(AllPublicationData!$G:$G,AllPublicationData!$A:$A,'Publication Table'!$B34,AllPublicationData!$B:$B,'Publication Table'!$C$4,AllPublicationData!$D:$D,'Publication Table'!O$7),
IF('Publication Table'!$C$5="Operations cancelled for clinical reasons",
SUMIFS(AllPublicationData!$G:$G,AllPublicationData!$A:$A,'Publication Table'!$B34,AllPublicationData!$B:$B,'Publication Table'!$C$4,AllPublicationData!$D:$D,'Publication Table'!O$7),
IF('Publication Table'!$C$5="Operations cancelled for non-clinical/capacity reasons",
SUMIFS(AllPublicationData!$G:$G,AllPublicationData!$A:$A,'Publication Table'!$B34,AllPublicationData!$B:$B,'Publication Table'!$C$4,AllPublicationData!$D:$D,'Publication Table'!O$7),
IF('Publication Table'!$C$5="Cancellations for other reasons",
SUMIFS(AllPublicationData!$G:$G,AllPublicationData!$A:$A,'Publication Table'!$B34,AllPublicationData!$B:$B,'Publication Table'!$C$4,AllPublicationData!$D:$D,'Publication Table'!O$7)))))))+
IF(AND($C$4="NHS Scotland",$C$5="Total Operations"),
SUMIFS(AllPublicationData!$E:$E,AllPublicationData!$A:$A,'Publication Table'!$B34,AllPublicationData!$B:$B,'Publication Table'!O$7),
IF(AND($C$4="NHS Scotland",$C$5="All Cancelled Operations"),
SUMIFS(AllPublicationData!$F:$F,AllPublicationData!$A:$A,'Publication Table'!$B34,AllPublicationData!$B:$B,'Publication Table'!O$7),
IF(AND($C$4="NHS Scotland",$C$5="Operations cancelled by patient"),
SUMIFS(AllPublicationData!$G:$G,AllPublicationData!$A:$A,'Publication Table'!$B34,AllPublicationData!$B:$B,'Publication Table'!O$7),
IF(AND($C$4="NHS Scotland",$C$5="Operations cancelled for clinical reasons"),
SUMIFS(AllPublicationData!$H:$H,AllPublicationData!$A:$A,'Publication Table'!$B34,AllPublicationData!$B:$B,'Publication Table'!O$7),
IF(AND($C$4="NHS Scotland",$C$5="Operations cancelled for non-clinical/capacity reasons"),
SUMIFS(AllPublicationData!$I:$I,AllPublicationData!$A:$A,'Publication Table'!$B34,AllPublicationData!$B:$B,'Publication Table'!O$7),
IF(AND($C$4="NHS Scotland",$C$5="Cancellations for other reasons"),
SUMIFS(AllPublicationData!$J:$J,AllPublicationData!$A:$A,'Publication Table'!$B34,AllPublicationData!$B:$B,'Publication Table'!O$7)))))))</f>
        <v>323</v>
      </c>
      <c r="P34" s="90">
        <f>IF($C$5="Total Operations",
SUMIFS(AllPublicationData!$E:$E,AllPublicationData!$A:$A,'Publication Table'!$B34,AllPublicationData!$B:$B,'Publication Table'!$C$4,AllPublicationData!$D:$D,'Publication Table'!P$7),
IF('Publication Table'!$C$5="All Cancelled Operations",
SUMIFS(AllPublicationData!$F:$F,AllPublicationData!$A:$A,'Publication Table'!$B34,AllPublicationData!$B:$B,'Publication Table'!$C$4,AllPublicationData!$D:$D,'Publication Table'!P$7),
IF('Publication Table'!$C$5="Operations cancelled by patient",
SUMIFS(AllPublicationData!$G:$G,AllPublicationData!$A:$A,'Publication Table'!$B34,AllPublicationData!$B:$B,'Publication Table'!$C$4,AllPublicationData!$D:$D,'Publication Table'!P$7),
IF('Publication Table'!$C$5="Operations cancelled for clinical reasons",
SUMIFS(AllPublicationData!$G:$G,AllPublicationData!$A:$A,'Publication Table'!$B34,AllPublicationData!$B:$B,'Publication Table'!$C$4,AllPublicationData!$D:$D,'Publication Table'!P$7),
IF('Publication Table'!$C$5="Operations cancelled for non-clinical/capacity reasons",
SUMIFS(AllPublicationData!$G:$G,AllPublicationData!$A:$A,'Publication Table'!$B34,AllPublicationData!$B:$B,'Publication Table'!$C$4,AllPublicationData!$D:$D,'Publication Table'!P$7),
IF('Publication Table'!$C$5="Cancellations for other reasons",
SUMIFS(AllPublicationData!$G:$G,AllPublicationData!$A:$A,'Publication Table'!$B34,AllPublicationData!$B:$B,'Publication Table'!$C$4,AllPublicationData!$D:$D,'Publication Table'!P$7)))))))+
IF(AND($C$4="NHS Scotland",$C$5="Total Operations"),
SUMIFS(AllPublicationData!$E:$E,AllPublicationData!$A:$A,'Publication Table'!$B34,AllPublicationData!$B:$B,'Publication Table'!P$7),
IF(AND($C$4="NHS Scotland",$C$5="All Cancelled Operations"),
SUMIFS(AllPublicationData!$F:$F,AllPublicationData!$A:$A,'Publication Table'!$B34,AllPublicationData!$B:$B,'Publication Table'!P$7),
IF(AND($C$4="NHS Scotland",$C$5="Operations cancelled by patient"),
SUMIFS(AllPublicationData!$G:$G,AllPublicationData!$A:$A,'Publication Table'!$B34,AllPublicationData!$B:$B,'Publication Table'!P$7),
IF(AND($C$4="NHS Scotland",$C$5="Operations cancelled for clinical reasons"),
SUMIFS(AllPublicationData!$H:$H,AllPublicationData!$A:$A,'Publication Table'!$B34,AllPublicationData!$B:$B,'Publication Table'!P$7),
IF(AND($C$4="NHS Scotland",$C$5="Operations cancelled for non-clinical/capacity reasons"),
SUMIFS(AllPublicationData!$I:$I,AllPublicationData!$A:$A,'Publication Table'!$B34,AllPublicationData!$B:$B,'Publication Table'!P$7),
IF(AND($C$4="NHS Scotland",$C$5="Cancellations for other reasons"),
SUMIFS(AllPublicationData!$J:$J,AllPublicationData!$A:$A,'Publication Table'!$B34,AllPublicationData!$B:$B,'Publication Table'!P$7)))))))</f>
        <v>244</v>
      </c>
      <c r="Q34" s="90">
        <f>IF($C$5="Total Operations",
SUMIFS(AllPublicationData!$E:$E,AllPublicationData!$A:$A,'Publication Table'!$B34,AllPublicationData!$B:$B,'Publication Table'!$C$4,AllPublicationData!$D:$D,'Publication Table'!Q$7),
IF('Publication Table'!$C$5="All Cancelled Operations",
SUMIFS(AllPublicationData!$F:$F,AllPublicationData!$A:$A,'Publication Table'!$B34,AllPublicationData!$B:$B,'Publication Table'!$C$4,AllPublicationData!$D:$D,'Publication Table'!Q$7),
IF('Publication Table'!$C$5="Operations cancelled by patient",
SUMIFS(AllPublicationData!$G:$G,AllPublicationData!$A:$A,'Publication Table'!$B34,AllPublicationData!$B:$B,'Publication Table'!$C$4,AllPublicationData!$D:$D,'Publication Table'!Q$7),
IF('Publication Table'!$C$5="Operations cancelled for clinical reasons",
SUMIFS(AllPublicationData!$G:$G,AllPublicationData!$A:$A,'Publication Table'!$B34,AllPublicationData!$B:$B,'Publication Table'!$C$4,AllPublicationData!$D:$D,'Publication Table'!Q$7),
IF('Publication Table'!$C$5="Operations cancelled for non-clinical/capacity reasons",
SUMIFS(AllPublicationData!$G:$G,AllPublicationData!$A:$A,'Publication Table'!$B34,AllPublicationData!$B:$B,'Publication Table'!$C$4,AllPublicationData!$D:$D,'Publication Table'!Q$7),
IF('Publication Table'!$C$5="Cancellations for other reasons",
SUMIFS(AllPublicationData!$G:$G,AllPublicationData!$A:$A,'Publication Table'!$B34,AllPublicationData!$B:$B,'Publication Table'!$C$4,AllPublicationData!$D:$D,'Publication Table'!Q$7)))))))+
IF(AND($C$4="NHS Scotland",$C$5="Total Operations"),
SUMIFS(AllPublicationData!$E:$E,AllPublicationData!$A:$A,'Publication Table'!$B34,AllPublicationData!$B:$B,'Publication Table'!Q$7),
IF(AND($C$4="NHS Scotland",$C$5="All Cancelled Operations"),
SUMIFS(AllPublicationData!$F:$F,AllPublicationData!$A:$A,'Publication Table'!$B34,AllPublicationData!$B:$B,'Publication Table'!Q$7),
IF(AND($C$4="NHS Scotland",$C$5="Operations cancelled by patient"),
SUMIFS(AllPublicationData!$G:$G,AllPublicationData!$A:$A,'Publication Table'!$B34,AllPublicationData!$B:$B,'Publication Table'!Q$7),
IF(AND($C$4="NHS Scotland",$C$5="Operations cancelled for clinical reasons"),
SUMIFS(AllPublicationData!$H:$H,AllPublicationData!$A:$A,'Publication Table'!$B34,AllPublicationData!$B:$B,'Publication Table'!Q$7),
IF(AND($C$4="NHS Scotland",$C$5="Operations cancelled for non-clinical/capacity reasons"),
SUMIFS(AllPublicationData!$I:$I,AllPublicationData!$A:$A,'Publication Table'!$B34,AllPublicationData!$B:$B,'Publication Table'!Q$7),
IF(AND($C$4="NHS Scotland",$C$5="Cancellations for other reasons"),
SUMIFS(AllPublicationData!$J:$J,AllPublicationData!$A:$A,'Publication Table'!$B34,AllPublicationData!$B:$B,'Publication Table'!Q$7)))))))</f>
        <v>1765</v>
      </c>
      <c r="R34" s="90">
        <f>IF($C$5="Total Operations",
SUMIFS(AllPublicationData!$E:$E,AllPublicationData!$A:$A,'Publication Table'!$B34,AllPublicationData!$B:$B,'Publication Table'!$C$4,AllPublicationData!$D:$D,'Publication Table'!R$7),
IF('Publication Table'!$C$5="All Cancelled Operations",
SUMIFS(AllPublicationData!$F:$F,AllPublicationData!$A:$A,'Publication Table'!$B34,AllPublicationData!$B:$B,'Publication Table'!$C$4,AllPublicationData!$D:$D,'Publication Table'!R$7),
IF('Publication Table'!$C$5="Operations cancelled by patient",
SUMIFS(AllPublicationData!$G:$G,AllPublicationData!$A:$A,'Publication Table'!$B34,AllPublicationData!$B:$B,'Publication Table'!$C$4,AllPublicationData!$D:$D,'Publication Table'!R$7),
IF('Publication Table'!$C$5="Operations cancelled for clinical reasons",
SUMIFS(AllPublicationData!$G:$G,AllPublicationData!$A:$A,'Publication Table'!$B34,AllPublicationData!$B:$B,'Publication Table'!$C$4,AllPublicationData!$D:$D,'Publication Table'!R$7),
IF('Publication Table'!$C$5="Operations cancelled for non-clinical/capacity reasons",
SUMIFS(AllPublicationData!$G:$G,AllPublicationData!$A:$A,'Publication Table'!$B34,AllPublicationData!$B:$B,'Publication Table'!$C$4,AllPublicationData!$D:$D,'Publication Table'!R$7),
IF('Publication Table'!$C$5="Cancellations for other reasons",
SUMIFS(AllPublicationData!$G:$G,AllPublicationData!$A:$A,'Publication Table'!$B34,AllPublicationData!$B:$B,'Publication Table'!$C$4,AllPublicationData!$D:$D,'Publication Table'!R$7)))))))+
IF(AND($C$4="NHS Scotland",$C$5="Total Operations"),
SUMIFS(AllPublicationData!$E:$E,AllPublicationData!$A:$A,'Publication Table'!$B34,AllPublicationData!$B:$B,'Publication Table'!R$7),
IF(AND($C$4="NHS Scotland",$C$5="All Cancelled Operations"),
SUMIFS(AllPublicationData!$F:$F,AllPublicationData!$A:$A,'Publication Table'!$B34,AllPublicationData!$B:$B,'Publication Table'!R$7),
IF(AND($C$4="NHS Scotland",$C$5="Operations cancelled by patient"),
SUMIFS(AllPublicationData!$G:$G,AllPublicationData!$A:$A,'Publication Table'!$B34,AllPublicationData!$B:$B,'Publication Table'!R$7),
IF(AND($C$4="NHS Scotland",$C$5="Operations cancelled for clinical reasons"),
SUMIFS(AllPublicationData!$H:$H,AllPublicationData!$A:$A,'Publication Table'!$B34,AllPublicationData!$B:$B,'Publication Table'!R$7),
IF(AND($C$4="NHS Scotland",$C$5="Operations cancelled for non-clinical/capacity reasons"),
SUMIFS(AllPublicationData!$I:$I,AllPublicationData!$A:$A,'Publication Table'!$B34,AllPublicationData!$B:$B,'Publication Table'!R$7),
IF(AND($C$4="NHS Scotland",$C$5="Cancellations for other reasons"),
SUMIFS(AllPublicationData!$J:$J,AllPublicationData!$A:$A,'Publication Table'!$B34,AllPublicationData!$B:$B,'Publication Table'!R$7)))))))</f>
        <v>115</v>
      </c>
    </row>
    <row r="35" spans="2:18" x14ac:dyDescent="0.35">
      <c r="B35" s="89">
        <v>44593</v>
      </c>
      <c r="C35" s="81">
        <f>IF($C$5="Total Operations",
SUMIFS(AllPublicationData!$E:$E,AllPublicationData!$A:$A,'Publication Table'!$B35,AllPublicationData!$B:$B,'Publication Table'!$C$4),
IF('Publication Table'!$C$5="All Cancelled Operations",
SUMIFS(AllPublicationData!$F:$F,AllPublicationData!$A:$A,'Publication Table'!$B35,AllPublicationData!$B:$B,'Publication Table'!$C$4),
IF('Publication Table'!$C$5="Operations cancelled by patient",
SUMIFS(AllPublicationData!$G:$G,AllPublicationData!$A:$A,'Publication Table'!$B35,AllPublicationData!$B:$B,'Publication Table'!$C$4),
IF('Publication Table'!$C$5="Operations cancelled for clinical reasons",
SUMIFS(AllPublicationData!$H:$H,AllPublicationData!$A:$A,'Publication Table'!$B35,AllPublicationData!$B:$B,'Publication Table'!$C$4),
IF('Publication Table'!$C$5="Operations cancelled for non-clinical/capacity reasons",
SUMIFS(AllPublicationData!$I:$I,AllPublicationData!$A:$A,'Publication Table'!$B35,AllPublicationData!$B:$B,'Publication Table'!$C$4),
IF('Publication Table'!$C$5="Cancellations for other reasons",
SUMIFS(AllPublicationData!$J:$J,AllPublicationData!$A:$A,'Publication Table'!$B35,AllPublicationData!$B:$B,'Publication Table'!$C$4)))))))+
IF(AND($C$4="NHS Scotland",$C$5="Total Operations"),
SUMIFS(AllPublicationData!$E:$E,AllPublicationData!$A:$A,'Publication Table'!$B35),
IF(AND($C$4="NHS Scotland",$C$5="All Cancelled Operations"),
SUMIFS(AllPublicationData!$F:$F,AllPublicationData!$A:$A,'Publication Table'!$B35),
IF(AND($C$4="NHS Scotland",$C$5="Operations cancelled by patient"),
SUMIFS(AllPublicationData!$G:$G,AllPublicationData!$A:$A,'Publication Table'!$B35),
IF(AND($C$4="NHS Scotland",$C$5="Operations cancelled for clinical reasons"),
SUMIFS(AllPublicationData!$H:$H,AllPublicationData!$A:$A,'Publication Table'!$B35),
IF(AND($C$4="NHS Scotland",$C$5="Operations cancelled for non-clinical/capacity reasons"),
SUMIFS(AllPublicationData!$I:$I,AllPublicationData!$A:$A,'Publication Table'!$B35),
IF(AND($C$4="NHS Scotland",$C$5="Cancellations for other reasons"),
SUMIFS(AllPublicationData!$J:$J,AllPublicationData!$A:$A,'Publication Table'!$B35)))))))</f>
        <v>18802</v>
      </c>
      <c r="D35" s="90">
        <f>IF($C$5="Total Operations",
SUMIFS(AllPublicationData!$E:$E,AllPublicationData!$A:$A,'Publication Table'!$B35,AllPublicationData!$B:$B,'Publication Table'!$C$4,AllPublicationData!$D:$D,'Publication Table'!D$7),
IF('Publication Table'!$C$5="All Cancelled Operations",
SUMIFS(AllPublicationData!$F:$F,AllPublicationData!$A:$A,'Publication Table'!$B35,AllPublicationData!$B:$B,'Publication Table'!$C$4,AllPublicationData!$D:$D,'Publication Table'!D$7),
IF('Publication Table'!$C$5="Operations cancelled by patient",
SUMIFS(AllPublicationData!$G:$G,AllPublicationData!$A:$A,'Publication Table'!$B35,AllPublicationData!$B:$B,'Publication Table'!$C$4,AllPublicationData!$D:$D,'Publication Table'!D$7),
IF('Publication Table'!$C$5="Operations cancelled for clinical reasons",
SUMIFS(AllPublicationData!$H:$H,AllPublicationData!$A:$A,'Publication Table'!$B35,AllPublicationData!$B:$B,'Publication Table'!$C$4,AllPublicationData!$D:$D,'Publication Table'!D$7),
IF('Publication Table'!$C$5="Operations cancelled for non-clinical/capacity reasons",
SUMIFS(AllPublicationData!$I:$I,AllPublicationData!$A:$A,'Publication Table'!$B35,AllPublicationData!$B:$B,'Publication Table'!$C$4,AllPublicationData!$D:$D,'Publication Table'!D$7),
IF('Publication Table'!$C$5="Cancellations for other reasons",
SUMIFS(AllPublicationData!$J:$J,AllPublicationData!$A:$A,'Publication Table'!$B35,AllPublicationData!$B:$B,'Publication Table'!$C$4,AllPublicationData!$D:$D,'Publication Table'!D$7)))))))+
IF(AND($C$4="NHS Scotland",$C$5="Total Operations"),
SUMIFS(AllPublicationData!$E:$E,AllPublicationData!$A:$A,'Publication Table'!$B35,AllPublicationData!$B:$B,'Publication Table'!D$7),
IF(AND($C$4="NHS Scotland",$C$5="All Cancelled Operations"),
SUMIFS(AllPublicationData!$F:$F,AllPublicationData!$A:$A,'Publication Table'!$B35,AllPublicationData!$B:$B,'Publication Table'!D$7),
IF(AND($C$4="NHS Scotland",$C$5="Operations cancelled by patient"),
SUMIFS(AllPublicationData!$G:$G,AllPublicationData!$A:$A,'Publication Table'!$B35,AllPublicationData!$B:$B,'Publication Table'!D$7),
IF(AND($C$4="NHS Scotland",$C$5="Operations cancelled for clinical reasons"),
SUMIFS(AllPublicationData!$H:$H,AllPublicationData!$A:$A,'Publication Table'!$B35,AllPublicationData!$B:$B,'Publication Table'!D$7),
IF(AND($C$4="NHS Scotland",$C$5="Operations cancelled for non-clinical/capacity reasons"),
SUMIFS(AllPublicationData!$I:$I,AllPublicationData!$A:$A,'Publication Table'!$B35,AllPublicationData!$B:$B,'Publication Table'!D$7),
IF(AND($C$4="NHS Scotland",$C$5="Cancellations for other reasons"),
SUMIFS(AllPublicationData!$J:$J,AllPublicationData!$A:$A,'Publication Table'!$B35,AllPublicationData!$B:$B,'Publication Table'!D$7)))))))</f>
        <v>2332</v>
      </c>
      <c r="E35" s="90">
        <f>IF($C$5="Total Operations",
SUMIFS(AllPublicationData!$E:$E,AllPublicationData!$A:$A,'Publication Table'!$B35,AllPublicationData!$B:$B,'Publication Table'!$C$4,AllPublicationData!$D:$D,'Publication Table'!E$7),
IF('Publication Table'!$C$5="All Cancelled Operations",
SUMIFS(AllPublicationData!$F:$F,AllPublicationData!$A:$A,'Publication Table'!$B35,AllPublicationData!$B:$B,'Publication Table'!$C$4,AllPublicationData!$D:$D,'Publication Table'!E$7),
IF('Publication Table'!$C$5="Operations cancelled by patient",
SUMIFS(AllPublicationData!$G:$G,AllPublicationData!$A:$A,'Publication Table'!$B35,AllPublicationData!$B:$B,'Publication Table'!$C$4,AllPublicationData!$D:$D,'Publication Table'!E$7),
IF('Publication Table'!$C$5="Operations cancelled for clinical reasons",
SUMIFS(AllPublicationData!$H:$H,AllPublicationData!$A:$A,'Publication Table'!$B35,AllPublicationData!$B:$B,'Publication Table'!$C$4,AllPublicationData!$D:$D,'Publication Table'!E$7),
IF('Publication Table'!$C$5="Operations cancelled for non-clinical/capacity reasons",
SUMIFS(AllPublicationData!$I:$I,AllPublicationData!$A:$A,'Publication Table'!$B35,AllPublicationData!$B:$B,'Publication Table'!$C$4,AllPublicationData!$D:$D,'Publication Table'!E$7),
IF('Publication Table'!$C$5="Cancellations for other reasons",
SUMIFS(AllPublicationData!$J:$J,AllPublicationData!$A:$A,'Publication Table'!$B35,AllPublicationData!$B:$B,'Publication Table'!$C$4,AllPublicationData!$D:$D,'Publication Table'!E$7)))))))+
IF(AND($C$4="NHS Scotland",$C$5="Total Operations"),
SUMIFS(AllPublicationData!$E:$E,AllPublicationData!$A:$A,'Publication Table'!$B35,AllPublicationData!$B:$B,'Publication Table'!E$7),
IF(AND($C$4="NHS Scotland",$C$5="All Cancelled Operations"),
SUMIFS(AllPublicationData!$F:$F,AllPublicationData!$A:$A,'Publication Table'!$B35,AllPublicationData!$B:$B,'Publication Table'!E$7),
IF(AND($C$4="NHS Scotland",$C$5="Operations cancelled by patient"),
SUMIFS(AllPublicationData!$G:$G,AllPublicationData!$A:$A,'Publication Table'!$B35,AllPublicationData!$B:$B,'Publication Table'!E$7),
IF(AND($C$4="NHS Scotland",$C$5="Operations cancelled for clinical reasons"),
SUMIFS(AllPublicationData!$H:$H,AllPublicationData!$A:$A,'Publication Table'!$B35,AllPublicationData!$B:$B,'Publication Table'!E$7),
IF(AND($C$4="NHS Scotland",$C$5="Operations cancelled for non-clinical/capacity reasons"),
SUMIFS(AllPublicationData!$I:$I,AllPublicationData!$A:$A,'Publication Table'!$B35,AllPublicationData!$B:$B,'Publication Table'!E$7),
IF(AND($C$4="NHS Scotland",$C$5="Cancellations for other reasons"),
SUMIFS(AllPublicationData!$J:$J,AllPublicationData!$A:$A,'Publication Table'!$B35,AllPublicationData!$B:$B,'Publication Table'!E$7)))))))</f>
        <v>952</v>
      </c>
      <c r="F35" s="90">
        <f>IF($C$5="Total Operations",
SUMIFS(AllPublicationData!$E:$E,AllPublicationData!$A:$A,'Publication Table'!$B35,AllPublicationData!$B:$B,'Publication Table'!$C$4,AllPublicationData!$D:$D,'Publication Table'!F$7),
IF('Publication Table'!$C$5="All Cancelled Operations",
SUMIFS(AllPublicationData!$F:$F,AllPublicationData!$A:$A,'Publication Table'!$B35,AllPublicationData!$B:$B,'Publication Table'!$C$4,AllPublicationData!$D:$D,'Publication Table'!F$7),
IF('Publication Table'!$C$5="Operations cancelled by patient",
SUMIFS(AllPublicationData!$G:$G,AllPublicationData!$A:$A,'Publication Table'!$B35,AllPublicationData!$B:$B,'Publication Table'!$C$4,AllPublicationData!$D:$D,'Publication Table'!F$7),
IF('Publication Table'!$C$5="Operations cancelled for clinical reasons",
SUMIFS(AllPublicationData!$H:$H,AllPublicationData!$A:$A,'Publication Table'!$B35,AllPublicationData!$B:$B,'Publication Table'!$C$4,AllPublicationData!$D:$D,'Publication Table'!F$7),
IF('Publication Table'!$C$5="Operations cancelled for non-clinical/capacity reasons",
SUMIFS(AllPublicationData!$I:$I,AllPublicationData!$A:$A,'Publication Table'!$B35,AllPublicationData!$B:$B,'Publication Table'!$C$4,AllPublicationData!$D:$D,'Publication Table'!F$7),
IF('Publication Table'!$C$5="Cancellations for other reasons",
SUMIFS(AllPublicationData!$J:$J,AllPublicationData!$A:$A,'Publication Table'!$B35,AllPublicationData!$B:$B,'Publication Table'!$C$4,AllPublicationData!$D:$D,'Publication Table'!F$7)))))))+
IF(AND($C$4="NHS Scotland",$C$5="Total Operations"),
SUMIFS(AllPublicationData!$E:$E,AllPublicationData!$A:$A,'Publication Table'!$B35,AllPublicationData!$B:$B,'Publication Table'!F$7),
IF(AND($C$4="NHS Scotland",$C$5="All Cancelled Operations"),
SUMIFS(AllPublicationData!$F:$F,AllPublicationData!$A:$A,'Publication Table'!$B35,AllPublicationData!$B:$B,'Publication Table'!F$7),
IF(AND($C$4="NHS Scotland",$C$5="Operations cancelled by patient"),
SUMIFS(AllPublicationData!$G:$G,AllPublicationData!$A:$A,'Publication Table'!$B35,AllPublicationData!$B:$B,'Publication Table'!F$7),
IF(AND($C$4="NHS Scotland",$C$5="Operations cancelled for clinical reasons"),
SUMIFS(AllPublicationData!$H:$H,AllPublicationData!$A:$A,'Publication Table'!$B35,AllPublicationData!$B:$B,'Publication Table'!F$7),
IF(AND($C$4="NHS Scotland",$C$5="Operations cancelled for non-clinical/capacity reasons"),
SUMIFS(AllPublicationData!$I:$I,AllPublicationData!$A:$A,'Publication Table'!$B35,AllPublicationData!$B:$B,'Publication Table'!F$7),
IF(AND($C$4="NHS Scotland",$C$5="Cancellations for other reasons"),
SUMIFS(AllPublicationData!$J:$J,AllPublicationData!$A:$A,'Publication Table'!$B35,AllPublicationData!$B:$B,'Publication Table'!F$7)))))))</f>
        <v>256</v>
      </c>
      <c r="G35" s="90">
        <f>IF($C$5="Total Operations",
SUMIFS(AllPublicationData!$E:$E,AllPublicationData!$A:$A,'Publication Table'!$B35,AllPublicationData!$B:$B,'Publication Table'!$C$4,AllPublicationData!$D:$D,'Publication Table'!G$7),
IF('Publication Table'!$C$5="All Cancelled Operations",
SUMIFS(AllPublicationData!$F:$F,AllPublicationData!$A:$A,'Publication Table'!$B35,AllPublicationData!$B:$B,'Publication Table'!$C$4,AllPublicationData!$D:$D,'Publication Table'!G$7),
IF('Publication Table'!$C$5="Operations cancelled by patient",
SUMIFS(AllPublicationData!$G:$G,AllPublicationData!$A:$A,'Publication Table'!$B35,AllPublicationData!$B:$B,'Publication Table'!$C$4,AllPublicationData!$D:$D,'Publication Table'!G$7),
IF('Publication Table'!$C$5="Operations cancelled for clinical reasons",
SUMIFS(AllPublicationData!$H:$H,AllPublicationData!$A:$A,'Publication Table'!$B35,AllPublicationData!$B:$B,'Publication Table'!$C$4,AllPublicationData!$D:$D,'Publication Table'!G$7),
IF('Publication Table'!$C$5="Operations cancelled for non-clinical/capacity reasons",
SUMIFS(AllPublicationData!$I:$I,AllPublicationData!$A:$A,'Publication Table'!$B35,AllPublicationData!$B:$B,'Publication Table'!$C$4,AllPublicationData!$D:$D,'Publication Table'!G$7),
IF('Publication Table'!$C$5="Cancellations for other reasons",
SUMIFS(AllPublicationData!$J:$J,AllPublicationData!$A:$A,'Publication Table'!$B35,AllPublicationData!$B:$B,'Publication Table'!$C$4,AllPublicationData!$D:$D,'Publication Table'!G$7)))))))+
IF(AND($C$4="NHS Scotland",$C$5="Total Operations"),
SUMIFS(AllPublicationData!$E:$E,AllPublicationData!$A:$A,'Publication Table'!$B35,AllPublicationData!$B:$B,'Publication Table'!G$7),
IF(AND($C$4="NHS Scotland",$C$5="All Cancelled Operations"),
SUMIFS(AllPublicationData!$F:$F,AllPublicationData!$A:$A,'Publication Table'!$B35,AllPublicationData!$B:$B,'Publication Table'!G$7),
IF(AND($C$4="NHS Scotland",$C$5="Operations cancelled by patient"),
SUMIFS(AllPublicationData!$G:$G,AllPublicationData!$A:$A,'Publication Table'!$B35,AllPublicationData!$B:$B,'Publication Table'!G$7),
IF(AND($C$4="NHS Scotland",$C$5="Operations cancelled for clinical reasons"),
SUMIFS(AllPublicationData!$H:$H,AllPublicationData!$A:$A,'Publication Table'!$B35,AllPublicationData!$B:$B,'Publication Table'!G$7),
IF(AND($C$4="NHS Scotland",$C$5="Operations cancelled for non-clinical/capacity reasons"),
SUMIFS(AllPublicationData!$I:$I,AllPublicationData!$A:$A,'Publication Table'!$B35,AllPublicationData!$B:$B,'Publication Table'!G$7),
IF(AND($C$4="NHS Scotland",$C$5="Cancellations for other reasons"),
SUMIFS(AllPublicationData!$J:$J,AllPublicationData!$A:$A,'Publication Table'!$B35,AllPublicationData!$B:$B,'Publication Table'!G$7)))))))</f>
        <v>1164</v>
      </c>
      <c r="H35" s="90">
        <f>IF($C$5="Total Operations",
SUMIFS(AllPublicationData!$E:$E,AllPublicationData!$A:$A,'Publication Table'!$B35,AllPublicationData!$B:$B,'Publication Table'!$C$4,AllPublicationData!$D:$D,'Publication Table'!H$7),
IF('Publication Table'!$C$5="All Cancelled Operations",
SUMIFS(AllPublicationData!$F:$F,AllPublicationData!$A:$A,'Publication Table'!$B35,AllPublicationData!$B:$B,'Publication Table'!$C$4,AllPublicationData!$D:$D,'Publication Table'!H$7),
IF('Publication Table'!$C$5="Operations cancelled by patient",
SUMIFS(AllPublicationData!$G:$G,AllPublicationData!$A:$A,'Publication Table'!$B35,AllPublicationData!$B:$B,'Publication Table'!$C$4,AllPublicationData!$D:$D,'Publication Table'!H$7),
IF('Publication Table'!$C$5="Operations cancelled for clinical reasons",
SUMIFS(AllPublicationData!$H:$H,AllPublicationData!$A:$A,'Publication Table'!$B35,AllPublicationData!$B:$B,'Publication Table'!$C$4,AllPublicationData!$D:$D,'Publication Table'!H$7),
IF('Publication Table'!$C$5="Operations cancelled for non-clinical/capacity reasons",
SUMIFS(AllPublicationData!$I:$I,AllPublicationData!$A:$A,'Publication Table'!$B35,AllPublicationData!$B:$B,'Publication Table'!$C$4,AllPublicationData!$D:$D,'Publication Table'!H$7),
IF('Publication Table'!$C$5="Cancellations for other reasons",
SUMIFS(AllPublicationData!$J:$J,AllPublicationData!$A:$A,'Publication Table'!$B35,AllPublicationData!$B:$B,'Publication Table'!$C$4,AllPublicationData!$D:$D,'Publication Table'!H$7)))))))+
IF(AND($C$4="NHS Scotland",$C$5="Total Operations"),
SUMIFS(AllPublicationData!$E:$E,AllPublicationData!$A:$A,'Publication Table'!$B35,AllPublicationData!$B:$B,'Publication Table'!H$7),
IF(AND($C$4="NHS Scotland",$C$5="All Cancelled Operations"),
SUMIFS(AllPublicationData!$F:$F,AllPublicationData!$A:$A,'Publication Table'!$B35,AllPublicationData!$B:$B,'Publication Table'!H$7),
IF(AND($C$4="NHS Scotland",$C$5="Operations cancelled by patient"),
SUMIFS(AllPublicationData!$G:$G,AllPublicationData!$A:$A,'Publication Table'!$B35,AllPublicationData!$B:$B,'Publication Table'!H$7),
IF(AND($C$4="NHS Scotland",$C$5="Operations cancelled for clinical reasons"),
SUMIFS(AllPublicationData!$H:$H,AllPublicationData!$A:$A,'Publication Table'!$B35,AllPublicationData!$B:$B,'Publication Table'!H$7),
IF(AND($C$4="NHS Scotland",$C$5="Operations cancelled for non-clinical/capacity reasons"),
SUMIFS(AllPublicationData!$I:$I,AllPublicationData!$A:$A,'Publication Table'!$B35,AllPublicationData!$B:$B,'Publication Table'!H$7),
IF(AND($C$4="NHS Scotland",$C$5="Cancellations for other reasons"),
SUMIFS(AllPublicationData!$J:$J,AllPublicationData!$A:$A,'Publication Table'!$B35,AllPublicationData!$B:$B,'Publication Table'!H$7)))))))</f>
        <v>1059</v>
      </c>
      <c r="I35" s="90">
        <f>IF($C$5="Total Operations",
SUMIFS(AllPublicationData!$E:$E,AllPublicationData!$A:$A,'Publication Table'!$B35,AllPublicationData!$B:$B,'Publication Table'!$C$4,AllPublicationData!$D:$D,'Publication Table'!I$7),
IF('Publication Table'!$C$5="All Cancelled Operations",
SUMIFS(AllPublicationData!$F:$F,AllPublicationData!$A:$A,'Publication Table'!$B35,AllPublicationData!$B:$B,'Publication Table'!$C$4,AllPublicationData!$D:$D,'Publication Table'!I$7),
IF('Publication Table'!$C$5="Operations cancelled by patient",
SUMIFS(AllPublicationData!$G:$G,AllPublicationData!$A:$A,'Publication Table'!$B35,AllPublicationData!$B:$B,'Publication Table'!$C$4,AllPublicationData!$D:$D,'Publication Table'!I$7),
IF('Publication Table'!$C$5="Operations cancelled for clinical reasons",
SUMIFS(AllPublicationData!$H:$H,AllPublicationData!$A:$A,'Publication Table'!$B35,AllPublicationData!$B:$B,'Publication Table'!$C$4,AllPublicationData!$D:$D,'Publication Table'!I$7),
IF('Publication Table'!$C$5="Operations cancelled for non-clinical/capacity reasons",
SUMIFS(AllPublicationData!$I:$I,AllPublicationData!$A:$A,'Publication Table'!$B35,AllPublicationData!$B:$B,'Publication Table'!$C$4,AllPublicationData!$D:$D,'Publication Table'!I$7),
IF('Publication Table'!$C$5="Cancellations for other reasons",
SUMIFS(AllPublicationData!$J:$J,AllPublicationData!$A:$A,'Publication Table'!$B35,AllPublicationData!$B:$B,'Publication Table'!$C$4,AllPublicationData!$D:$D,'Publication Table'!I$7)))))))+
IF(AND($C$4="NHS Scotland",$C$5="Total Operations"),
SUMIFS(AllPublicationData!$E:$E,AllPublicationData!$A:$A,'Publication Table'!$B35,AllPublicationData!$B:$B,'Publication Table'!I$7),
IF(AND($C$4="NHS Scotland",$C$5="All Cancelled Operations"),
SUMIFS(AllPublicationData!$F:$F,AllPublicationData!$A:$A,'Publication Table'!$B35,AllPublicationData!$B:$B,'Publication Table'!I$7),
IF(AND($C$4="NHS Scotland",$C$5="Operations cancelled by patient"),
SUMIFS(AllPublicationData!$G:$G,AllPublicationData!$A:$A,'Publication Table'!$B35,AllPublicationData!$B:$B,'Publication Table'!I$7),
IF(AND($C$4="NHS Scotland",$C$5="Operations cancelled for clinical reasons"),
SUMIFS(AllPublicationData!$H:$H,AllPublicationData!$A:$A,'Publication Table'!$B35,AllPublicationData!$B:$B,'Publication Table'!I$7),
IF(AND($C$4="NHS Scotland",$C$5="Operations cancelled for non-clinical/capacity reasons"),
SUMIFS(AllPublicationData!$I:$I,AllPublicationData!$A:$A,'Publication Table'!$B35,AllPublicationData!$B:$B,'Publication Table'!I$7),
IF(AND($C$4="NHS Scotland",$C$5="Cancellations for other reasons"),
SUMIFS(AllPublicationData!$J:$J,AllPublicationData!$A:$A,'Publication Table'!$B35,AllPublicationData!$B:$B,'Publication Table'!I$7)))))))</f>
        <v>685</v>
      </c>
      <c r="J35" s="90">
        <f>IF($C$5="Total Operations",
SUMIFS(AllPublicationData!$E:$E,AllPublicationData!$A:$A,'Publication Table'!$B35,AllPublicationData!$B:$B,'Publication Table'!$C$4,AllPublicationData!$D:$D,'Publication Table'!J$7),
IF('Publication Table'!$C$5="All Cancelled Operations",
SUMIFS(AllPublicationData!$F:$F,AllPublicationData!$A:$A,'Publication Table'!$B35,AllPublicationData!$B:$B,'Publication Table'!$C$4,AllPublicationData!$D:$D,'Publication Table'!J$7),
IF('Publication Table'!$C$5="Operations cancelled by patient",
SUMIFS(AllPublicationData!$G:$G,AllPublicationData!$A:$A,'Publication Table'!$B35,AllPublicationData!$B:$B,'Publication Table'!$C$4,AllPublicationData!$D:$D,'Publication Table'!J$7),
IF('Publication Table'!$C$5="Operations cancelled for clinical reasons",
SUMIFS(AllPublicationData!$H:$H,AllPublicationData!$A:$A,'Publication Table'!$B35,AllPublicationData!$B:$B,'Publication Table'!$C$4,AllPublicationData!$D:$D,'Publication Table'!J$7),
IF('Publication Table'!$C$5="Operations cancelled for non-clinical/capacity reasons",
SUMIFS(AllPublicationData!$I:$I,AllPublicationData!$A:$A,'Publication Table'!$B35,AllPublicationData!$B:$B,'Publication Table'!$C$4,AllPublicationData!$D:$D,'Publication Table'!J$7),
IF('Publication Table'!$C$5="Cancellations for other reasons",
SUMIFS(AllPublicationData!$J:$J,AllPublicationData!$A:$A,'Publication Table'!$B35,AllPublicationData!$B:$B,'Publication Table'!$C$4,AllPublicationData!$D:$D,'Publication Table'!J$7)))))))+
IF(AND($C$4="NHS Scotland",$C$5="Total Operations"),
SUMIFS(AllPublicationData!$E:$E,AllPublicationData!$A:$A,'Publication Table'!$B35,AllPublicationData!$B:$B,'Publication Table'!J$7),
IF(AND($C$4="NHS Scotland",$C$5="All Cancelled Operations"),
SUMIFS(AllPublicationData!$F:$F,AllPublicationData!$A:$A,'Publication Table'!$B35,AllPublicationData!$B:$B,'Publication Table'!J$7),
IF(AND($C$4="NHS Scotland",$C$5="Operations cancelled by patient"),
SUMIFS(AllPublicationData!$G:$G,AllPublicationData!$A:$A,'Publication Table'!$B35,AllPublicationData!$B:$B,'Publication Table'!J$7),
IF(AND($C$4="NHS Scotland",$C$5="Operations cancelled for clinical reasons"),
SUMIFS(AllPublicationData!$H:$H,AllPublicationData!$A:$A,'Publication Table'!$B35,AllPublicationData!$B:$B,'Publication Table'!J$7),
IF(AND($C$4="NHS Scotland",$C$5="Operations cancelled for non-clinical/capacity reasons"),
SUMIFS(AllPublicationData!$I:$I,AllPublicationData!$A:$A,'Publication Table'!$B35,AllPublicationData!$B:$B,'Publication Table'!J$7),
IF(AND($C$4="NHS Scotland",$C$5="Cancellations for other reasons"),
SUMIFS(AllPublicationData!$J:$J,AllPublicationData!$A:$A,'Publication Table'!$B35,AllPublicationData!$B:$B,'Publication Table'!J$7)))))))</f>
        <v>1741</v>
      </c>
      <c r="K35" s="90">
        <f>IF($C$5="Total Operations",
SUMIFS(AllPublicationData!$E:$E,AllPublicationData!$A:$A,'Publication Table'!$B35,AllPublicationData!$B:$B,'Publication Table'!$C$4,AllPublicationData!$D:$D,'Publication Table'!K$7),
IF('Publication Table'!$C$5="All Cancelled Operations",
SUMIFS(AllPublicationData!$F:$F,AllPublicationData!$A:$A,'Publication Table'!$B35,AllPublicationData!$B:$B,'Publication Table'!$C$4,AllPublicationData!$D:$D,'Publication Table'!K$7),
IF('Publication Table'!$C$5="Operations cancelled by patient",
SUMIFS(AllPublicationData!$G:$G,AllPublicationData!$A:$A,'Publication Table'!$B35,AllPublicationData!$B:$B,'Publication Table'!$C$4,AllPublicationData!$D:$D,'Publication Table'!K$7),
IF('Publication Table'!$C$5="Operations cancelled for clinical reasons",
SUMIFS(AllPublicationData!$H:$H,AllPublicationData!$A:$A,'Publication Table'!$B35,AllPublicationData!$B:$B,'Publication Table'!$C$4,AllPublicationData!$D:$D,'Publication Table'!K$7),
IF('Publication Table'!$C$5="Operations cancelled for non-clinical/capacity reasons",
SUMIFS(AllPublicationData!$I:$I,AllPublicationData!$A:$A,'Publication Table'!$B35,AllPublicationData!$B:$B,'Publication Table'!$C$4,AllPublicationData!$D:$D,'Publication Table'!K$7),
IF('Publication Table'!$C$5="Cancellations for other reasons",
SUMIFS(AllPublicationData!$J:$J,AllPublicationData!$A:$A,'Publication Table'!$B35,AllPublicationData!$B:$B,'Publication Table'!$C$4,AllPublicationData!$D:$D,'Publication Table'!K$7)))))))+
IF(AND($C$4="NHS Scotland",$C$5="Total Operations"),
SUMIFS(AllPublicationData!$E:$E,AllPublicationData!$A:$A,'Publication Table'!$B35,AllPublicationData!$B:$B,'Publication Table'!K$7),
IF(AND($C$4="NHS Scotland",$C$5="All Cancelled Operations"),
SUMIFS(AllPublicationData!$F:$F,AllPublicationData!$A:$A,'Publication Table'!$B35,AllPublicationData!$B:$B,'Publication Table'!K$7),
IF(AND($C$4="NHS Scotland",$C$5="Operations cancelled by patient"),
SUMIFS(AllPublicationData!$G:$G,AllPublicationData!$A:$A,'Publication Table'!$B35,AllPublicationData!$B:$B,'Publication Table'!K$7),
IF(AND($C$4="NHS Scotland",$C$5="Operations cancelled for clinical reasons"),
SUMIFS(AllPublicationData!$H:$H,AllPublicationData!$A:$A,'Publication Table'!$B35,AllPublicationData!$B:$B,'Publication Table'!K$7),
IF(AND($C$4="NHS Scotland",$C$5="Operations cancelled for non-clinical/capacity reasons"),
SUMIFS(AllPublicationData!$I:$I,AllPublicationData!$A:$A,'Publication Table'!$B35,AllPublicationData!$B:$B,'Publication Table'!K$7),
IF(AND($C$4="NHS Scotland",$C$5="Cancellations for other reasons"),
SUMIFS(AllPublicationData!$J:$J,AllPublicationData!$A:$A,'Publication Table'!$B35,AllPublicationData!$B:$B,'Publication Table'!K$7)))))))</f>
        <v>3746</v>
      </c>
      <c r="L35" s="90">
        <f>IF($C$5="Total Operations",
SUMIFS(AllPublicationData!$E:$E,AllPublicationData!$A:$A,'Publication Table'!$B35,AllPublicationData!$B:$B,'Publication Table'!$C$4,AllPublicationData!$D:$D,'Publication Table'!L$7),
IF('Publication Table'!$C$5="All Cancelled Operations",
SUMIFS(AllPublicationData!$F:$F,AllPublicationData!$A:$A,'Publication Table'!$B35,AllPublicationData!$B:$B,'Publication Table'!$C$4,AllPublicationData!$D:$D,'Publication Table'!L$7),
IF('Publication Table'!$C$5="Operations cancelled by patient",
SUMIFS(AllPublicationData!$G:$G,AllPublicationData!$A:$A,'Publication Table'!$B35,AllPublicationData!$B:$B,'Publication Table'!$C$4,AllPublicationData!$D:$D,'Publication Table'!L$7),
IF('Publication Table'!$C$5="Operations cancelled for clinical reasons",
SUMIFS(AllPublicationData!$H:$H,AllPublicationData!$A:$A,'Publication Table'!$B35,AllPublicationData!$B:$B,'Publication Table'!$C$4,AllPublicationData!$D:$D,'Publication Table'!L$7),
IF('Publication Table'!$C$5="Operations cancelled for non-clinical/capacity reasons",
SUMIFS(AllPublicationData!$I:$I,AllPublicationData!$A:$A,'Publication Table'!$B35,AllPublicationData!$B:$B,'Publication Table'!$C$4,AllPublicationData!$D:$D,'Publication Table'!L$7),
IF('Publication Table'!$C$5="Cancellations for other reasons",
SUMIFS(AllPublicationData!$J:$J,AllPublicationData!$A:$A,'Publication Table'!$B35,AllPublicationData!$B:$B,'Publication Table'!$C$4,AllPublicationData!$D:$D,'Publication Table'!L$7)))))))+
IF(AND($C$4="NHS Scotland",$C$5="Total Operations"),
SUMIFS(AllPublicationData!$E:$E,AllPublicationData!$A:$A,'Publication Table'!$B35,AllPublicationData!$B:$B,'Publication Table'!L$7),
IF(AND($C$4="NHS Scotland",$C$5="All Cancelled Operations"),
SUMIFS(AllPublicationData!$F:$F,AllPublicationData!$A:$A,'Publication Table'!$B35,AllPublicationData!$B:$B,'Publication Table'!L$7),
IF(AND($C$4="NHS Scotland",$C$5="Operations cancelled by patient"),
SUMIFS(AllPublicationData!$G:$G,AllPublicationData!$A:$A,'Publication Table'!$B35,AllPublicationData!$B:$B,'Publication Table'!L$7),
IF(AND($C$4="NHS Scotland",$C$5="Operations cancelled for clinical reasons"),
SUMIFS(AllPublicationData!$H:$H,AllPublicationData!$A:$A,'Publication Table'!$B35,AllPublicationData!$B:$B,'Publication Table'!L$7),
IF(AND($C$4="NHS Scotland",$C$5="Operations cancelled for non-clinical/capacity reasons"),
SUMIFS(AllPublicationData!$I:$I,AllPublicationData!$A:$A,'Publication Table'!$B35,AllPublicationData!$B:$B,'Publication Table'!L$7),
IF(AND($C$4="NHS Scotland",$C$5="Cancellations for other reasons"),
SUMIFS(AllPublicationData!$J:$J,AllPublicationData!$A:$A,'Publication Table'!$B35,AllPublicationData!$B:$B,'Publication Table'!L$7)))))))</f>
        <v>760</v>
      </c>
      <c r="M35" s="90">
        <f>IF($C$5="Total Operations",
SUMIFS(AllPublicationData!$E:$E,AllPublicationData!$A:$A,'Publication Table'!$B35,AllPublicationData!$B:$B,'Publication Table'!$C$4,AllPublicationData!$D:$D,'Publication Table'!M$7),
IF('Publication Table'!$C$5="All Cancelled Operations",
SUMIFS(AllPublicationData!$F:$F,AllPublicationData!$A:$A,'Publication Table'!$B35,AllPublicationData!$B:$B,'Publication Table'!$C$4,AllPublicationData!$D:$D,'Publication Table'!M$7),
IF('Publication Table'!$C$5="Operations cancelled by patient",
SUMIFS(AllPublicationData!$G:$G,AllPublicationData!$A:$A,'Publication Table'!$B35,AllPublicationData!$B:$B,'Publication Table'!$C$4,AllPublicationData!$D:$D,'Publication Table'!M$7),
IF('Publication Table'!$C$5="Operations cancelled for clinical reasons",
SUMIFS(AllPublicationData!$G:$G,AllPublicationData!$A:$A,'Publication Table'!$B35,AllPublicationData!$B:$B,'Publication Table'!$C$4,AllPublicationData!$D:$D,'Publication Table'!M$7),
IF('Publication Table'!$C$5="Operations cancelled for non-clinical/capacity reasons",
SUMIFS(AllPublicationData!$G:$G,AllPublicationData!$A:$A,'Publication Table'!$B35,AllPublicationData!$B:$B,'Publication Table'!$C$4,AllPublicationData!$D:$D,'Publication Table'!M$7),
IF('Publication Table'!$C$5="Cancellations for other reasons",
SUMIFS(AllPublicationData!$G:$G,AllPublicationData!$A:$A,'Publication Table'!$B35,AllPublicationData!$B:$B,'Publication Table'!$C$4,AllPublicationData!$D:$D,'Publication Table'!M$7)))))))+
IF(AND($C$4="NHS Scotland",$C$5="Total Operations"),
SUMIFS(AllPublicationData!$E:$E,AllPublicationData!$A:$A,'Publication Table'!$B35,AllPublicationData!$B:$B,'Publication Table'!M$7),
IF(AND($C$4="NHS Scotland",$C$5="All Cancelled Operations"),
SUMIFS(AllPublicationData!$F:$F,AllPublicationData!$A:$A,'Publication Table'!$B35,AllPublicationData!$B:$B,'Publication Table'!M$7),
IF(AND($C$4="NHS Scotland",$C$5="Operations cancelled by patient"),
SUMIFS(AllPublicationData!$G:$G,AllPublicationData!$A:$A,'Publication Table'!$B35,AllPublicationData!$B:$B,'Publication Table'!M$7),
IF(AND($C$4="NHS Scotland",$C$5="Operations cancelled for clinical reasons"),
SUMIFS(AllPublicationData!$H:$H,AllPublicationData!$A:$A,'Publication Table'!$B35,AllPublicationData!$B:$B,'Publication Table'!M$7),
IF(AND($C$4="NHS Scotland",$C$5="Operations cancelled for non-clinical/capacity reasons"),
SUMIFS(AllPublicationData!$I:$I,AllPublicationData!$A:$A,'Publication Table'!$B35,AllPublicationData!$B:$B,'Publication Table'!M$7),
IF(AND($C$4="NHS Scotland",$C$5="Cancellations for other reasons"),
SUMIFS(AllPublicationData!$J:$J,AllPublicationData!$A:$A,'Publication Table'!$B35,AllPublicationData!$B:$B,'Publication Table'!M$7)))))))</f>
        <v>1201</v>
      </c>
      <c r="N35" s="90">
        <f>IF($C$5="Total Operations",
SUMIFS(AllPublicationData!$E:$E,AllPublicationData!$A:$A,'Publication Table'!$B35,AllPublicationData!$B:$B,'Publication Table'!$C$4,AllPublicationData!$D:$D,'Publication Table'!N$7),
IF('Publication Table'!$C$5="All Cancelled Operations",
SUMIFS(AllPublicationData!$F:$F,AllPublicationData!$A:$A,'Publication Table'!$B35,AllPublicationData!$B:$B,'Publication Table'!$C$4,AllPublicationData!$D:$D,'Publication Table'!N$7),
IF('Publication Table'!$C$5="Operations cancelled by patient",
SUMIFS(AllPublicationData!$G:$G,AllPublicationData!$A:$A,'Publication Table'!$B35,AllPublicationData!$B:$B,'Publication Table'!$C$4,AllPublicationData!$D:$D,'Publication Table'!N$7),
IF('Publication Table'!$C$5="Operations cancelled for clinical reasons",
SUMIFS(AllPublicationData!$G:$G,AllPublicationData!$A:$A,'Publication Table'!$B35,AllPublicationData!$B:$B,'Publication Table'!$C$4,AllPublicationData!$D:$D,'Publication Table'!N$7),
IF('Publication Table'!$C$5="Operations cancelled for non-clinical/capacity reasons",
SUMIFS(AllPublicationData!$G:$G,AllPublicationData!$A:$A,'Publication Table'!$B35,AllPublicationData!$B:$B,'Publication Table'!$C$4,AllPublicationData!$D:$D,'Publication Table'!N$7),
IF('Publication Table'!$C$5="Cancellations for other reasons",
SUMIFS(AllPublicationData!$G:$G,AllPublicationData!$A:$A,'Publication Table'!$B35,AllPublicationData!$B:$B,'Publication Table'!$C$4,AllPublicationData!$D:$D,'Publication Table'!N$7)))))))+
IF(AND($C$4="NHS Scotland",$C$5="Total Operations"),
SUMIFS(AllPublicationData!$E:$E,AllPublicationData!$A:$A,'Publication Table'!$B35,AllPublicationData!$B:$B,'Publication Table'!N$7),
IF(AND($C$4="NHS Scotland",$C$5="All Cancelled Operations"),
SUMIFS(AllPublicationData!$F:$F,AllPublicationData!$A:$A,'Publication Table'!$B35,AllPublicationData!$B:$B,'Publication Table'!N$7),
IF(AND($C$4="NHS Scotland",$C$5="Operations cancelled by patient"),
SUMIFS(AllPublicationData!$G:$G,AllPublicationData!$A:$A,'Publication Table'!$B35,AllPublicationData!$B:$B,'Publication Table'!N$7),
IF(AND($C$4="NHS Scotland",$C$5="Operations cancelled for clinical reasons"),
SUMIFS(AllPublicationData!$H:$H,AllPublicationData!$A:$A,'Publication Table'!$B35,AllPublicationData!$B:$B,'Publication Table'!N$7),
IF(AND($C$4="NHS Scotland",$C$5="Operations cancelled for non-clinical/capacity reasons"),
SUMIFS(AllPublicationData!$I:$I,AllPublicationData!$A:$A,'Publication Table'!$B35,AllPublicationData!$B:$B,'Publication Table'!N$7),
IF(AND($C$4="NHS Scotland",$C$5="Cancellations for other reasons"),
SUMIFS(AllPublicationData!$J:$J,AllPublicationData!$A:$A,'Publication Table'!$B35,AllPublicationData!$B:$B,'Publication Table'!N$7)))))))</f>
        <v>2934</v>
      </c>
      <c r="O35" s="90">
        <f>IF($C$5="Total Operations",
SUMIFS(AllPublicationData!$E:$E,AllPublicationData!$A:$A,'Publication Table'!$B35,AllPublicationData!$B:$B,'Publication Table'!$C$4,AllPublicationData!$D:$D,'Publication Table'!O$7),
IF('Publication Table'!$C$5="All Cancelled Operations",
SUMIFS(AllPublicationData!$F:$F,AllPublicationData!$A:$A,'Publication Table'!$B35,AllPublicationData!$B:$B,'Publication Table'!$C$4,AllPublicationData!$D:$D,'Publication Table'!O$7),
IF('Publication Table'!$C$5="Operations cancelled by patient",
SUMIFS(AllPublicationData!$G:$G,AllPublicationData!$A:$A,'Publication Table'!$B35,AllPublicationData!$B:$B,'Publication Table'!$C$4,AllPublicationData!$D:$D,'Publication Table'!O$7),
IF('Publication Table'!$C$5="Operations cancelled for clinical reasons",
SUMIFS(AllPublicationData!$G:$G,AllPublicationData!$A:$A,'Publication Table'!$B35,AllPublicationData!$B:$B,'Publication Table'!$C$4,AllPublicationData!$D:$D,'Publication Table'!O$7),
IF('Publication Table'!$C$5="Operations cancelled for non-clinical/capacity reasons",
SUMIFS(AllPublicationData!$G:$G,AllPublicationData!$A:$A,'Publication Table'!$B35,AllPublicationData!$B:$B,'Publication Table'!$C$4,AllPublicationData!$D:$D,'Publication Table'!O$7),
IF('Publication Table'!$C$5="Cancellations for other reasons",
SUMIFS(AllPublicationData!$G:$G,AllPublicationData!$A:$A,'Publication Table'!$B35,AllPublicationData!$B:$B,'Publication Table'!$C$4,AllPublicationData!$D:$D,'Publication Table'!O$7)))))))+
IF(AND($C$4="NHS Scotland",$C$5="Total Operations"),
SUMIFS(AllPublicationData!$E:$E,AllPublicationData!$A:$A,'Publication Table'!$B35,AllPublicationData!$B:$B,'Publication Table'!O$7),
IF(AND($C$4="NHS Scotland",$C$5="All Cancelled Operations"),
SUMIFS(AllPublicationData!$F:$F,AllPublicationData!$A:$A,'Publication Table'!$B35,AllPublicationData!$B:$B,'Publication Table'!O$7),
IF(AND($C$4="NHS Scotland",$C$5="Operations cancelled by patient"),
SUMIFS(AllPublicationData!$G:$G,AllPublicationData!$A:$A,'Publication Table'!$B35,AllPublicationData!$B:$B,'Publication Table'!O$7),
IF(AND($C$4="NHS Scotland",$C$5="Operations cancelled for clinical reasons"),
SUMIFS(AllPublicationData!$H:$H,AllPublicationData!$A:$A,'Publication Table'!$B35,AllPublicationData!$B:$B,'Publication Table'!O$7),
IF(AND($C$4="NHS Scotland",$C$5="Operations cancelled for non-clinical/capacity reasons"),
SUMIFS(AllPublicationData!$I:$I,AllPublicationData!$A:$A,'Publication Table'!$B35,AllPublicationData!$B:$B,'Publication Table'!O$7),
IF(AND($C$4="NHS Scotland",$C$5="Cancellations for other reasons"),
SUMIFS(AllPublicationData!$J:$J,AllPublicationData!$A:$A,'Publication Table'!$B35,AllPublicationData!$B:$B,'Publication Table'!O$7)))))))</f>
        <v>303</v>
      </c>
      <c r="P35" s="90">
        <f>IF($C$5="Total Operations",
SUMIFS(AllPublicationData!$E:$E,AllPublicationData!$A:$A,'Publication Table'!$B35,AllPublicationData!$B:$B,'Publication Table'!$C$4,AllPublicationData!$D:$D,'Publication Table'!P$7),
IF('Publication Table'!$C$5="All Cancelled Operations",
SUMIFS(AllPublicationData!$F:$F,AllPublicationData!$A:$A,'Publication Table'!$B35,AllPublicationData!$B:$B,'Publication Table'!$C$4,AllPublicationData!$D:$D,'Publication Table'!P$7),
IF('Publication Table'!$C$5="Operations cancelled by patient",
SUMIFS(AllPublicationData!$G:$G,AllPublicationData!$A:$A,'Publication Table'!$B35,AllPublicationData!$B:$B,'Publication Table'!$C$4,AllPublicationData!$D:$D,'Publication Table'!P$7),
IF('Publication Table'!$C$5="Operations cancelled for clinical reasons",
SUMIFS(AllPublicationData!$G:$G,AllPublicationData!$A:$A,'Publication Table'!$B35,AllPublicationData!$B:$B,'Publication Table'!$C$4,AllPublicationData!$D:$D,'Publication Table'!P$7),
IF('Publication Table'!$C$5="Operations cancelled for non-clinical/capacity reasons",
SUMIFS(AllPublicationData!$G:$G,AllPublicationData!$A:$A,'Publication Table'!$B35,AllPublicationData!$B:$B,'Publication Table'!$C$4,AllPublicationData!$D:$D,'Publication Table'!P$7),
IF('Publication Table'!$C$5="Cancellations for other reasons",
SUMIFS(AllPublicationData!$G:$G,AllPublicationData!$A:$A,'Publication Table'!$B35,AllPublicationData!$B:$B,'Publication Table'!$C$4,AllPublicationData!$D:$D,'Publication Table'!P$7)))))))+
IF(AND($C$4="NHS Scotland",$C$5="Total Operations"),
SUMIFS(AllPublicationData!$E:$E,AllPublicationData!$A:$A,'Publication Table'!$B35,AllPublicationData!$B:$B,'Publication Table'!P$7),
IF(AND($C$4="NHS Scotland",$C$5="All Cancelled Operations"),
SUMIFS(AllPublicationData!$F:$F,AllPublicationData!$A:$A,'Publication Table'!$B35,AllPublicationData!$B:$B,'Publication Table'!P$7),
IF(AND($C$4="NHS Scotland",$C$5="Operations cancelled by patient"),
SUMIFS(AllPublicationData!$G:$G,AllPublicationData!$A:$A,'Publication Table'!$B35,AllPublicationData!$B:$B,'Publication Table'!P$7),
IF(AND($C$4="NHS Scotland",$C$5="Operations cancelled for clinical reasons"),
SUMIFS(AllPublicationData!$H:$H,AllPublicationData!$A:$A,'Publication Table'!$B35,AllPublicationData!$B:$B,'Publication Table'!P$7),
IF(AND($C$4="NHS Scotland",$C$5="Operations cancelled for non-clinical/capacity reasons"),
SUMIFS(AllPublicationData!$I:$I,AllPublicationData!$A:$A,'Publication Table'!$B35,AllPublicationData!$B:$B,'Publication Table'!P$7),
IF(AND($C$4="NHS Scotland",$C$5="Cancellations for other reasons"),
SUMIFS(AllPublicationData!$J:$J,AllPublicationData!$A:$A,'Publication Table'!$B35,AllPublicationData!$B:$B,'Publication Table'!P$7)))))))</f>
        <v>195</v>
      </c>
      <c r="Q35" s="90">
        <f>IF($C$5="Total Operations",
SUMIFS(AllPublicationData!$E:$E,AllPublicationData!$A:$A,'Publication Table'!$B35,AllPublicationData!$B:$B,'Publication Table'!$C$4,AllPublicationData!$D:$D,'Publication Table'!Q$7),
IF('Publication Table'!$C$5="All Cancelled Operations",
SUMIFS(AllPublicationData!$F:$F,AllPublicationData!$A:$A,'Publication Table'!$B35,AllPublicationData!$B:$B,'Publication Table'!$C$4,AllPublicationData!$D:$D,'Publication Table'!Q$7),
IF('Publication Table'!$C$5="Operations cancelled by patient",
SUMIFS(AllPublicationData!$G:$G,AllPublicationData!$A:$A,'Publication Table'!$B35,AllPublicationData!$B:$B,'Publication Table'!$C$4,AllPublicationData!$D:$D,'Publication Table'!Q$7),
IF('Publication Table'!$C$5="Operations cancelled for clinical reasons",
SUMIFS(AllPublicationData!$G:$G,AllPublicationData!$A:$A,'Publication Table'!$B35,AllPublicationData!$B:$B,'Publication Table'!$C$4,AllPublicationData!$D:$D,'Publication Table'!Q$7),
IF('Publication Table'!$C$5="Operations cancelled for non-clinical/capacity reasons",
SUMIFS(AllPublicationData!$G:$G,AllPublicationData!$A:$A,'Publication Table'!$B35,AllPublicationData!$B:$B,'Publication Table'!$C$4,AllPublicationData!$D:$D,'Publication Table'!Q$7),
IF('Publication Table'!$C$5="Cancellations for other reasons",
SUMIFS(AllPublicationData!$G:$G,AllPublicationData!$A:$A,'Publication Table'!$B35,AllPublicationData!$B:$B,'Publication Table'!$C$4,AllPublicationData!$D:$D,'Publication Table'!Q$7)))))))+
IF(AND($C$4="NHS Scotland",$C$5="Total Operations"),
SUMIFS(AllPublicationData!$E:$E,AllPublicationData!$A:$A,'Publication Table'!$B35,AllPublicationData!$B:$B,'Publication Table'!Q$7),
IF(AND($C$4="NHS Scotland",$C$5="All Cancelled Operations"),
SUMIFS(AllPublicationData!$F:$F,AllPublicationData!$A:$A,'Publication Table'!$B35,AllPublicationData!$B:$B,'Publication Table'!Q$7),
IF(AND($C$4="NHS Scotland",$C$5="Operations cancelled by patient"),
SUMIFS(AllPublicationData!$G:$G,AllPublicationData!$A:$A,'Publication Table'!$B35,AllPublicationData!$B:$B,'Publication Table'!Q$7),
IF(AND($C$4="NHS Scotland",$C$5="Operations cancelled for clinical reasons"),
SUMIFS(AllPublicationData!$H:$H,AllPublicationData!$A:$A,'Publication Table'!$B35,AllPublicationData!$B:$B,'Publication Table'!Q$7),
IF(AND($C$4="NHS Scotland",$C$5="Operations cancelled for non-clinical/capacity reasons"),
SUMIFS(AllPublicationData!$I:$I,AllPublicationData!$A:$A,'Publication Table'!$B35,AllPublicationData!$B:$B,'Publication Table'!Q$7),
IF(AND($C$4="NHS Scotland",$C$5="Cancellations for other reasons"),
SUMIFS(AllPublicationData!$J:$J,AllPublicationData!$A:$A,'Publication Table'!$B35,AllPublicationData!$B:$B,'Publication Table'!Q$7)))))))</f>
        <v>1379</v>
      </c>
      <c r="R35" s="90">
        <f>IF($C$5="Total Operations",
SUMIFS(AllPublicationData!$E:$E,AllPublicationData!$A:$A,'Publication Table'!$B35,AllPublicationData!$B:$B,'Publication Table'!$C$4,AllPublicationData!$D:$D,'Publication Table'!R$7),
IF('Publication Table'!$C$5="All Cancelled Operations",
SUMIFS(AllPublicationData!$F:$F,AllPublicationData!$A:$A,'Publication Table'!$B35,AllPublicationData!$B:$B,'Publication Table'!$C$4,AllPublicationData!$D:$D,'Publication Table'!R$7),
IF('Publication Table'!$C$5="Operations cancelled by patient",
SUMIFS(AllPublicationData!$G:$G,AllPublicationData!$A:$A,'Publication Table'!$B35,AllPublicationData!$B:$B,'Publication Table'!$C$4,AllPublicationData!$D:$D,'Publication Table'!R$7),
IF('Publication Table'!$C$5="Operations cancelled for clinical reasons",
SUMIFS(AllPublicationData!$G:$G,AllPublicationData!$A:$A,'Publication Table'!$B35,AllPublicationData!$B:$B,'Publication Table'!$C$4,AllPublicationData!$D:$D,'Publication Table'!R$7),
IF('Publication Table'!$C$5="Operations cancelled for non-clinical/capacity reasons",
SUMIFS(AllPublicationData!$G:$G,AllPublicationData!$A:$A,'Publication Table'!$B35,AllPublicationData!$B:$B,'Publication Table'!$C$4,AllPublicationData!$D:$D,'Publication Table'!R$7),
IF('Publication Table'!$C$5="Cancellations for other reasons",
SUMIFS(AllPublicationData!$G:$G,AllPublicationData!$A:$A,'Publication Table'!$B35,AllPublicationData!$B:$B,'Publication Table'!$C$4,AllPublicationData!$D:$D,'Publication Table'!R$7)))))))+
IF(AND($C$4="NHS Scotland",$C$5="Total Operations"),
SUMIFS(AllPublicationData!$E:$E,AllPublicationData!$A:$A,'Publication Table'!$B35,AllPublicationData!$B:$B,'Publication Table'!R$7),
IF(AND($C$4="NHS Scotland",$C$5="All Cancelled Operations"),
SUMIFS(AllPublicationData!$F:$F,AllPublicationData!$A:$A,'Publication Table'!$B35,AllPublicationData!$B:$B,'Publication Table'!R$7),
IF(AND($C$4="NHS Scotland",$C$5="Operations cancelled by patient"),
SUMIFS(AllPublicationData!$G:$G,AllPublicationData!$A:$A,'Publication Table'!$B35,AllPublicationData!$B:$B,'Publication Table'!R$7),
IF(AND($C$4="NHS Scotland",$C$5="Operations cancelled for clinical reasons"),
SUMIFS(AllPublicationData!$H:$H,AllPublicationData!$A:$A,'Publication Table'!$B35,AllPublicationData!$B:$B,'Publication Table'!R$7),
IF(AND($C$4="NHS Scotland",$C$5="Operations cancelled for non-clinical/capacity reasons"),
SUMIFS(AllPublicationData!$I:$I,AllPublicationData!$A:$A,'Publication Table'!$B35,AllPublicationData!$B:$B,'Publication Table'!R$7),
IF(AND($C$4="NHS Scotland",$C$5="Cancellations for other reasons"),
SUMIFS(AllPublicationData!$J:$J,AllPublicationData!$A:$A,'Publication Table'!$B35,AllPublicationData!$B:$B,'Publication Table'!R$7)))))))</f>
        <v>95</v>
      </c>
    </row>
    <row r="36" spans="2:18" x14ac:dyDescent="0.35">
      <c r="B36" s="89">
        <v>44562</v>
      </c>
      <c r="C36" s="81">
        <f>IF($C$5="Total Operations",
SUMIFS(AllPublicationData!$E:$E,AllPublicationData!$A:$A,'Publication Table'!$B36,AllPublicationData!$B:$B,'Publication Table'!$C$4),
IF('Publication Table'!$C$5="All Cancelled Operations",
SUMIFS(AllPublicationData!$F:$F,AllPublicationData!$A:$A,'Publication Table'!$B36,AllPublicationData!$B:$B,'Publication Table'!$C$4),
IF('Publication Table'!$C$5="Operations cancelled by patient",
SUMIFS(AllPublicationData!$G:$G,AllPublicationData!$A:$A,'Publication Table'!$B36,AllPublicationData!$B:$B,'Publication Table'!$C$4),
IF('Publication Table'!$C$5="Operations cancelled for clinical reasons",
SUMIFS(AllPublicationData!$H:$H,AllPublicationData!$A:$A,'Publication Table'!$B36,AllPublicationData!$B:$B,'Publication Table'!$C$4),
IF('Publication Table'!$C$5="Operations cancelled for non-clinical/capacity reasons",
SUMIFS(AllPublicationData!$I:$I,AllPublicationData!$A:$A,'Publication Table'!$B36,AllPublicationData!$B:$B,'Publication Table'!$C$4),
IF('Publication Table'!$C$5="Cancellations for other reasons",
SUMIFS(AllPublicationData!$J:$J,AllPublicationData!$A:$A,'Publication Table'!$B36,AllPublicationData!$B:$B,'Publication Table'!$C$4)))))))+
IF(AND($C$4="NHS Scotland",$C$5="Total Operations"),
SUMIFS(AllPublicationData!$E:$E,AllPublicationData!$A:$A,'Publication Table'!$B36),
IF(AND($C$4="NHS Scotland",$C$5="All Cancelled Operations"),
SUMIFS(AllPublicationData!$F:$F,AllPublicationData!$A:$A,'Publication Table'!$B36),
IF(AND($C$4="NHS Scotland",$C$5="Operations cancelled by patient"),
SUMIFS(AllPublicationData!$G:$G,AllPublicationData!$A:$A,'Publication Table'!$B36),
IF(AND($C$4="NHS Scotland",$C$5="Operations cancelled for clinical reasons"),
SUMIFS(AllPublicationData!$H:$H,AllPublicationData!$A:$A,'Publication Table'!$B36),
IF(AND($C$4="NHS Scotland",$C$5="Operations cancelled for non-clinical/capacity reasons"),
SUMIFS(AllPublicationData!$I:$I,AllPublicationData!$A:$A,'Publication Table'!$B36),
IF(AND($C$4="NHS Scotland",$C$5="Cancellations for other reasons"),
SUMIFS(AllPublicationData!$J:$J,AllPublicationData!$A:$A,'Publication Table'!$B36)))))))</f>
        <v>16044</v>
      </c>
      <c r="D36" s="90">
        <f>IF($C$5="Total Operations",
SUMIFS(AllPublicationData!$E:$E,AllPublicationData!$A:$A,'Publication Table'!$B36,AllPublicationData!$B:$B,'Publication Table'!$C$4,AllPublicationData!$D:$D,'Publication Table'!D$7),
IF('Publication Table'!$C$5="All Cancelled Operations",
SUMIFS(AllPublicationData!$F:$F,AllPublicationData!$A:$A,'Publication Table'!$B36,AllPublicationData!$B:$B,'Publication Table'!$C$4,AllPublicationData!$D:$D,'Publication Table'!D$7),
IF('Publication Table'!$C$5="Operations cancelled by patient",
SUMIFS(AllPublicationData!$G:$G,AllPublicationData!$A:$A,'Publication Table'!$B36,AllPublicationData!$B:$B,'Publication Table'!$C$4,AllPublicationData!$D:$D,'Publication Table'!D$7),
IF('Publication Table'!$C$5="Operations cancelled for clinical reasons",
SUMIFS(AllPublicationData!$H:$H,AllPublicationData!$A:$A,'Publication Table'!$B36,AllPublicationData!$B:$B,'Publication Table'!$C$4,AllPublicationData!$D:$D,'Publication Table'!D$7),
IF('Publication Table'!$C$5="Operations cancelled for non-clinical/capacity reasons",
SUMIFS(AllPublicationData!$I:$I,AllPublicationData!$A:$A,'Publication Table'!$B36,AllPublicationData!$B:$B,'Publication Table'!$C$4,AllPublicationData!$D:$D,'Publication Table'!D$7),
IF('Publication Table'!$C$5="Cancellations for other reasons",
SUMIFS(AllPublicationData!$J:$J,AllPublicationData!$A:$A,'Publication Table'!$B36,AllPublicationData!$B:$B,'Publication Table'!$C$4,AllPublicationData!$D:$D,'Publication Table'!D$7)))))))+
IF(AND($C$4="NHS Scotland",$C$5="Total Operations"),
SUMIFS(AllPublicationData!$E:$E,AllPublicationData!$A:$A,'Publication Table'!$B36,AllPublicationData!$B:$B,'Publication Table'!D$7),
IF(AND($C$4="NHS Scotland",$C$5="All Cancelled Operations"),
SUMIFS(AllPublicationData!$F:$F,AllPublicationData!$A:$A,'Publication Table'!$B36,AllPublicationData!$B:$B,'Publication Table'!D$7),
IF(AND($C$4="NHS Scotland",$C$5="Operations cancelled by patient"),
SUMIFS(AllPublicationData!$G:$G,AllPublicationData!$A:$A,'Publication Table'!$B36,AllPublicationData!$B:$B,'Publication Table'!D$7),
IF(AND($C$4="NHS Scotland",$C$5="Operations cancelled for clinical reasons"),
SUMIFS(AllPublicationData!$H:$H,AllPublicationData!$A:$A,'Publication Table'!$B36,AllPublicationData!$B:$B,'Publication Table'!D$7),
IF(AND($C$4="NHS Scotland",$C$5="Operations cancelled for non-clinical/capacity reasons"),
SUMIFS(AllPublicationData!$I:$I,AllPublicationData!$A:$A,'Publication Table'!$B36,AllPublicationData!$B:$B,'Publication Table'!D$7),
IF(AND($C$4="NHS Scotland",$C$5="Cancellations for other reasons"),
SUMIFS(AllPublicationData!$J:$J,AllPublicationData!$A:$A,'Publication Table'!$B36,AllPublicationData!$B:$B,'Publication Table'!D$7)))))))</f>
        <v>1971</v>
      </c>
      <c r="E36" s="90">
        <f>IF($C$5="Total Operations",
SUMIFS(AllPublicationData!$E:$E,AllPublicationData!$A:$A,'Publication Table'!$B36,AllPublicationData!$B:$B,'Publication Table'!$C$4,AllPublicationData!$D:$D,'Publication Table'!E$7),
IF('Publication Table'!$C$5="All Cancelled Operations",
SUMIFS(AllPublicationData!$F:$F,AllPublicationData!$A:$A,'Publication Table'!$B36,AllPublicationData!$B:$B,'Publication Table'!$C$4,AllPublicationData!$D:$D,'Publication Table'!E$7),
IF('Publication Table'!$C$5="Operations cancelled by patient",
SUMIFS(AllPublicationData!$G:$G,AllPublicationData!$A:$A,'Publication Table'!$B36,AllPublicationData!$B:$B,'Publication Table'!$C$4,AllPublicationData!$D:$D,'Publication Table'!E$7),
IF('Publication Table'!$C$5="Operations cancelled for clinical reasons",
SUMIFS(AllPublicationData!$H:$H,AllPublicationData!$A:$A,'Publication Table'!$B36,AllPublicationData!$B:$B,'Publication Table'!$C$4,AllPublicationData!$D:$D,'Publication Table'!E$7),
IF('Publication Table'!$C$5="Operations cancelled for non-clinical/capacity reasons",
SUMIFS(AllPublicationData!$I:$I,AllPublicationData!$A:$A,'Publication Table'!$B36,AllPublicationData!$B:$B,'Publication Table'!$C$4,AllPublicationData!$D:$D,'Publication Table'!E$7),
IF('Publication Table'!$C$5="Cancellations for other reasons",
SUMIFS(AllPublicationData!$J:$J,AllPublicationData!$A:$A,'Publication Table'!$B36,AllPublicationData!$B:$B,'Publication Table'!$C$4,AllPublicationData!$D:$D,'Publication Table'!E$7)))))))+
IF(AND($C$4="NHS Scotland",$C$5="Total Operations"),
SUMIFS(AllPublicationData!$E:$E,AllPublicationData!$A:$A,'Publication Table'!$B36,AllPublicationData!$B:$B,'Publication Table'!E$7),
IF(AND($C$4="NHS Scotland",$C$5="All Cancelled Operations"),
SUMIFS(AllPublicationData!$F:$F,AllPublicationData!$A:$A,'Publication Table'!$B36,AllPublicationData!$B:$B,'Publication Table'!E$7),
IF(AND($C$4="NHS Scotland",$C$5="Operations cancelled by patient"),
SUMIFS(AllPublicationData!$G:$G,AllPublicationData!$A:$A,'Publication Table'!$B36,AllPublicationData!$B:$B,'Publication Table'!E$7),
IF(AND($C$4="NHS Scotland",$C$5="Operations cancelled for clinical reasons"),
SUMIFS(AllPublicationData!$H:$H,AllPublicationData!$A:$A,'Publication Table'!$B36,AllPublicationData!$B:$B,'Publication Table'!E$7),
IF(AND($C$4="NHS Scotland",$C$5="Operations cancelled for non-clinical/capacity reasons"),
SUMIFS(AllPublicationData!$I:$I,AllPublicationData!$A:$A,'Publication Table'!$B36,AllPublicationData!$B:$B,'Publication Table'!E$7),
IF(AND($C$4="NHS Scotland",$C$5="Cancellations for other reasons"),
SUMIFS(AllPublicationData!$J:$J,AllPublicationData!$A:$A,'Publication Table'!$B36,AllPublicationData!$B:$B,'Publication Table'!E$7)))))))</f>
        <v>528</v>
      </c>
      <c r="F36" s="90">
        <f>IF($C$5="Total Operations",
SUMIFS(AllPublicationData!$E:$E,AllPublicationData!$A:$A,'Publication Table'!$B36,AllPublicationData!$B:$B,'Publication Table'!$C$4,AllPublicationData!$D:$D,'Publication Table'!F$7),
IF('Publication Table'!$C$5="All Cancelled Operations",
SUMIFS(AllPublicationData!$F:$F,AllPublicationData!$A:$A,'Publication Table'!$B36,AllPublicationData!$B:$B,'Publication Table'!$C$4,AllPublicationData!$D:$D,'Publication Table'!F$7),
IF('Publication Table'!$C$5="Operations cancelled by patient",
SUMIFS(AllPublicationData!$G:$G,AllPublicationData!$A:$A,'Publication Table'!$B36,AllPublicationData!$B:$B,'Publication Table'!$C$4,AllPublicationData!$D:$D,'Publication Table'!F$7),
IF('Publication Table'!$C$5="Operations cancelled for clinical reasons",
SUMIFS(AllPublicationData!$H:$H,AllPublicationData!$A:$A,'Publication Table'!$B36,AllPublicationData!$B:$B,'Publication Table'!$C$4,AllPublicationData!$D:$D,'Publication Table'!F$7),
IF('Publication Table'!$C$5="Operations cancelled for non-clinical/capacity reasons",
SUMIFS(AllPublicationData!$I:$I,AllPublicationData!$A:$A,'Publication Table'!$B36,AllPublicationData!$B:$B,'Publication Table'!$C$4,AllPublicationData!$D:$D,'Publication Table'!F$7),
IF('Publication Table'!$C$5="Cancellations for other reasons",
SUMIFS(AllPublicationData!$J:$J,AllPublicationData!$A:$A,'Publication Table'!$B36,AllPublicationData!$B:$B,'Publication Table'!$C$4,AllPublicationData!$D:$D,'Publication Table'!F$7)))))))+
IF(AND($C$4="NHS Scotland",$C$5="Total Operations"),
SUMIFS(AllPublicationData!$E:$E,AllPublicationData!$A:$A,'Publication Table'!$B36,AllPublicationData!$B:$B,'Publication Table'!F$7),
IF(AND($C$4="NHS Scotland",$C$5="All Cancelled Operations"),
SUMIFS(AllPublicationData!$F:$F,AllPublicationData!$A:$A,'Publication Table'!$B36,AllPublicationData!$B:$B,'Publication Table'!F$7),
IF(AND($C$4="NHS Scotland",$C$5="Operations cancelled by patient"),
SUMIFS(AllPublicationData!$G:$G,AllPublicationData!$A:$A,'Publication Table'!$B36,AllPublicationData!$B:$B,'Publication Table'!F$7),
IF(AND($C$4="NHS Scotland",$C$5="Operations cancelled for clinical reasons"),
SUMIFS(AllPublicationData!$H:$H,AllPublicationData!$A:$A,'Publication Table'!$B36,AllPublicationData!$B:$B,'Publication Table'!F$7),
IF(AND($C$4="NHS Scotland",$C$5="Operations cancelled for non-clinical/capacity reasons"),
SUMIFS(AllPublicationData!$I:$I,AllPublicationData!$A:$A,'Publication Table'!$B36,AllPublicationData!$B:$B,'Publication Table'!F$7),
IF(AND($C$4="NHS Scotland",$C$5="Cancellations for other reasons"),
SUMIFS(AllPublicationData!$J:$J,AllPublicationData!$A:$A,'Publication Table'!$B36,AllPublicationData!$B:$B,'Publication Table'!F$7)))))))</f>
        <v>81</v>
      </c>
      <c r="G36" s="90">
        <f>IF($C$5="Total Operations",
SUMIFS(AllPublicationData!$E:$E,AllPublicationData!$A:$A,'Publication Table'!$B36,AllPublicationData!$B:$B,'Publication Table'!$C$4,AllPublicationData!$D:$D,'Publication Table'!G$7),
IF('Publication Table'!$C$5="All Cancelled Operations",
SUMIFS(AllPublicationData!$F:$F,AllPublicationData!$A:$A,'Publication Table'!$B36,AllPublicationData!$B:$B,'Publication Table'!$C$4,AllPublicationData!$D:$D,'Publication Table'!G$7),
IF('Publication Table'!$C$5="Operations cancelled by patient",
SUMIFS(AllPublicationData!$G:$G,AllPublicationData!$A:$A,'Publication Table'!$B36,AllPublicationData!$B:$B,'Publication Table'!$C$4,AllPublicationData!$D:$D,'Publication Table'!G$7),
IF('Publication Table'!$C$5="Operations cancelled for clinical reasons",
SUMIFS(AllPublicationData!$H:$H,AllPublicationData!$A:$A,'Publication Table'!$B36,AllPublicationData!$B:$B,'Publication Table'!$C$4,AllPublicationData!$D:$D,'Publication Table'!G$7),
IF('Publication Table'!$C$5="Operations cancelled for non-clinical/capacity reasons",
SUMIFS(AllPublicationData!$I:$I,AllPublicationData!$A:$A,'Publication Table'!$B36,AllPublicationData!$B:$B,'Publication Table'!$C$4,AllPublicationData!$D:$D,'Publication Table'!G$7),
IF('Publication Table'!$C$5="Cancellations for other reasons",
SUMIFS(AllPublicationData!$J:$J,AllPublicationData!$A:$A,'Publication Table'!$B36,AllPublicationData!$B:$B,'Publication Table'!$C$4,AllPublicationData!$D:$D,'Publication Table'!G$7)))))))+
IF(AND($C$4="NHS Scotland",$C$5="Total Operations"),
SUMIFS(AllPublicationData!$E:$E,AllPublicationData!$A:$A,'Publication Table'!$B36,AllPublicationData!$B:$B,'Publication Table'!G$7),
IF(AND($C$4="NHS Scotland",$C$5="All Cancelled Operations"),
SUMIFS(AllPublicationData!$F:$F,AllPublicationData!$A:$A,'Publication Table'!$B36,AllPublicationData!$B:$B,'Publication Table'!G$7),
IF(AND($C$4="NHS Scotland",$C$5="Operations cancelled by patient"),
SUMIFS(AllPublicationData!$G:$G,AllPublicationData!$A:$A,'Publication Table'!$B36,AllPublicationData!$B:$B,'Publication Table'!G$7),
IF(AND($C$4="NHS Scotland",$C$5="Operations cancelled for clinical reasons"),
SUMIFS(AllPublicationData!$H:$H,AllPublicationData!$A:$A,'Publication Table'!$B36,AllPublicationData!$B:$B,'Publication Table'!G$7),
IF(AND($C$4="NHS Scotland",$C$5="Operations cancelled for non-clinical/capacity reasons"),
SUMIFS(AllPublicationData!$I:$I,AllPublicationData!$A:$A,'Publication Table'!$B36,AllPublicationData!$B:$B,'Publication Table'!G$7),
IF(AND($C$4="NHS Scotland",$C$5="Cancellations for other reasons"),
SUMIFS(AllPublicationData!$J:$J,AllPublicationData!$A:$A,'Publication Table'!$B36,AllPublicationData!$B:$B,'Publication Table'!G$7)))))))</f>
        <v>1255</v>
      </c>
      <c r="H36" s="90">
        <f>IF($C$5="Total Operations",
SUMIFS(AllPublicationData!$E:$E,AllPublicationData!$A:$A,'Publication Table'!$B36,AllPublicationData!$B:$B,'Publication Table'!$C$4,AllPublicationData!$D:$D,'Publication Table'!H$7),
IF('Publication Table'!$C$5="All Cancelled Operations",
SUMIFS(AllPublicationData!$F:$F,AllPublicationData!$A:$A,'Publication Table'!$B36,AllPublicationData!$B:$B,'Publication Table'!$C$4,AllPublicationData!$D:$D,'Publication Table'!H$7),
IF('Publication Table'!$C$5="Operations cancelled by patient",
SUMIFS(AllPublicationData!$G:$G,AllPublicationData!$A:$A,'Publication Table'!$B36,AllPublicationData!$B:$B,'Publication Table'!$C$4,AllPublicationData!$D:$D,'Publication Table'!H$7),
IF('Publication Table'!$C$5="Operations cancelled for clinical reasons",
SUMIFS(AllPublicationData!$H:$H,AllPublicationData!$A:$A,'Publication Table'!$B36,AllPublicationData!$B:$B,'Publication Table'!$C$4,AllPublicationData!$D:$D,'Publication Table'!H$7),
IF('Publication Table'!$C$5="Operations cancelled for non-clinical/capacity reasons",
SUMIFS(AllPublicationData!$I:$I,AllPublicationData!$A:$A,'Publication Table'!$B36,AllPublicationData!$B:$B,'Publication Table'!$C$4,AllPublicationData!$D:$D,'Publication Table'!H$7),
IF('Publication Table'!$C$5="Cancellations for other reasons",
SUMIFS(AllPublicationData!$J:$J,AllPublicationData!$A:$A,'Publication Table'!$B36,AllPublicationData!$B:$B,'Publication Table'!$C$4,AllPublicationData!$D:$D,'Publication Table'!H$7)))))))+
IF(AND($C$4="NHS Scotland",$C$5="Total Operations"),
SUMIFS(AllPublicationData!$E:$E,AllPublicationData!$A:$A,'Publication Table'!$B36,AllPublicationData!$B:$B,'Publication Table'!H$7),
IF(AND($C$4="NHS Scotland",$C$5="All Cancelled Operations"),
SUMIFS(AllPublicationData!$F:$F,AllPublicationData!$A:$A,'Publication Table'!$B36,AllPublicationData!$B:$B,'Publication Table'!H$7),
IF(AND($C$4="NHS Scotland",$C$5="Operations cancelled by patient"),
SUMIFS(AllPublicationData!$G:$G,AllPublicationData!$A:$A,'Publication Table'!$B36,AllPublicationData!$B:$B,'Publication Table'!H$7),
IF(AND($C$4="NHS Scotland",$C$5="Operations cancelled for clinical reasons"),
SUMIFS(AllPublicationData!$H:$H,AllPublicationData!$A:$A,'Publication Table'!$B36,AllPublicationData!$B:$B,'Publication Table'!H$7),
IF(AND($C$4="NHS Scotland",$C$5="Operations cancelled for non-clinical/capacity reasons"),
SUMIFS(AllPublicationData!$I:$I,AllPublicationData!$A:$A,'Publication Table'!$B36,AllPublicationData!$B:$B,'Publication Table'!H$7),
IF(AND($C$4="NHS Scotland",$C$5="Cancellations for other reasons"),
SUMIFS(AllPublicationData!$J:$J,AllPublicationData!$A:$A,'Publication Table'!$B36,AllPublicationData!$B:$B,'Publication Table'!H$7)))))))</f>
        <v>791</v>
      </c>
      <c r="I36" s="90">
        <f>IF($C$5="Total Operations",
SUMIFS(AllPublicationData!$E:$E,AllPublicationData!$A:$A,'Publication Table'!$B36,AllPublicationData!$B:$B,'Publication Table'!$C$4,AllPublicationData!$D:$D,'Publication Table'!I$7),
IF('Publication Table'!$C$5="All Cancelled Operations",
SUMIFS(AllPublicationData!$F:$F,AllPublicationData!$A:$A,'Publication Table'!$B36,AllPublicationData!$B:$B,'Publication Table'!$C$4,AllPublicationData!$D:$D,'Publication Table'!I$7),
IF('Publication Table'!$C$5="Operations cancelled by patient",
SUMIFS(AllPublicationData!$G:$G,AllPublicationData!$A:$A,'Publication Table'!$B36,AllPublicationData!$B:$B,'Publication Table'!$C$4,AllPublicationData!$D:$D,'Publication Table'!I$7),
IF('Publication Table'!$C$5="Operations cancelled for clinical reasons",
SUMIFS(AllPublicationData!$H:$H,AllPublicationData!$A:$A,'Publication Table'!$B36,AllPublicationData!$B:$B,'Publication Table'!$C$4,AllPublicationData!$D:$D,'Publication Table'!I$7),
IF('Publication Table'!$C$5="Operations cancelled for non-clinical/capacity reasons",
SUMIFS(AllPublicationData!$I:$I,AllPublicationData!$A:$A,'Publication Table'!$B36,AllPublicationData!$B:$B,'Publication Table'!$C$4,AllPublicationData!$D:$D,'Publication Table'!I$7),
IF('Publication Table'!$C$5="Cancellations for other reasons",
SUMIFS(AllPublicationData!$J:$J,AllPublicationData!$A:$A,'Publication Table'!$B36,AllPublicationData!$B:$B,'Publication Table'!$C$4,AllPublicationData!$D:$D,'Publication Table'!I$7)))))))+
IF(AND($C$4="NHS Scotland",$C$5="Total Operations"),
SUMIFS(AllPublicationData!$E:$E,AllPublicationData!$A:$A,'Publication Table'!$B36,AllPublicationData!$B:$B,'Publication Table'!I$7),
IF(AND($C$4="NHS Scotland",$C$5="All Cancelled Operations"),
SUMIFS(AllPublicationData!$F:$F,AllPublicationData!$A:$A,'Publication Table'!$B36,AllPublicationData!$B:$B,'Publication Table'!I$7),
IF(AND($C$4="NHS Scotland",$C$5="Operations cancelled by patient"),
SUMIFS(AllPublicationData!$G:$G,AllPublicationData!$A:$A,'Publication Table'!$B36,AllPublicationData!$B:$B,'Publication Table'!I$7),
IF(AND($C$4="NHS Scotland",$C$5="Operations cancelled for clinical reasons"),
SUMIFS(AllPublicationData!$H:$H,AllPublicationData!$A:$A,'Publication Table'!$B36,AllPublicationData!$B:$B,'Publication Table'!I$7),
IF(AND($C$4="NHS Scotland",$C$5="Operations cancelled for non-clinical/capacity reasons"),
SUMIFS(AllPublicationData!$I:$I,AllPublicationData!$A:$A,'Publication Table'!$B36,AllPublicationData!$B:$B,'Publication Table'!I$7),
IF(AND($C$4="NHS Scotland",$C$5="Cancellations for other reasons"),
SUMIFS(AllPublicationData!$J:$J,AllPublicationData!$A:$A,'Publication Table'!$B36,AllPublicationData!$B:$B,'Publication Table'!I$7)))))))</f>
        <v>409</v>
      </c>
      <c r="J36" s="90">
        <f>IF($C$5="Total Operations",
SUMIFS(AllPublicationData!$E:$E,AllPublicationData!$A:$A,'Publication Table'!$B36,AllPublicationData!$B:$B,'Publication Table'!$C$4,AllPublicationData!$D:$D,'Publication Table'!J$7),
IF('Publication Table'!$C$5="All Cancelled Operations",
SUMIFS(AllPublicationData!$F:$F,AllPublicationData!$A:$A,'Publication Table'!$B36,AllPublicationData!$B:$B,'Publication Table'!$C$4,AllPublicationData!$D:$D,'Publication Table'!J$7),
IF('Publication Table'!$C$5="Operations cancelled by patient",
SUMIFS(AllPublicationData!$G:$G,AllPublicationData!$A:$A,'Publication Table'!$B36,AllPublicationData!$B:$B,'Publication Table'!$C$4,AllPublicationData!$D:$D,'Publication Table'!J$7),
IF('Publication Table'!$C$5="Operations cancelled for clinical reasons",
SUMIFS(AllPublicationData!$H:$H,AllPublicationData!$A:$A,'Publication Table'!$B36,AllPublicationData!$B:$B,'Publication Table'!$C$4,AllPublicationData!$D:$D,'Publication Table'!J$7),
IF('Publication Table'!$C$5="Operations cancelled for non-clinical/capacity reasons",
SUMIFS(AllPublicationData!$I:$I,AllPublicationData!$A:$A,'Publication Table'!$B36,AllPublicationData!$B:$B,'Publication Table'!$C$4,AllPublicationData!$D:$D,'Publication Table'!J$7),
IF('Publication Table'!$C$5="Cancellations for other reasons",
SUMIFS(AllPublicationData!$J:$J,AllPublicationData!$A:$A,'Publication Table'!$B36,AllPublicationData!$B:$B,'Publication Table'!$C$4,AllPublicationData!$D:$D,'Publication Table'!J$7)))))))+
IF(AND($C$4="NHS Scotland",$C$5="Total Operations"),
SUMIFS(AllPublicationData!$E:$E,AllPublicationData!$A:$A,'Publication Table'!$B36,AllPublicationData!$B:$B,'Publication Table'!J$7),
IF(AND($C$4="NHS Scotland",$C$5="All Cancelled Operations"),
SUMIFS(AllPublicationData!$F:$F,AllPublicationData!$A:$A,'Publication Table'!$B36,AllPublicationData!$B:$B,'Publication Table'!J$7),
IF(AND($C$4="NHS Scotland",$C$5="Operations cancelled by patient"),
SUMIFS(AllPublicationData!$G:$G,AllPublicationData!$A:$A,'Publication Table'!$B36,AllPublicationData!$B:$B,'Publication Table'!J$7),
IF(AND($C$4="NHS Scotland",$C$5="Operations cancelled for clinical reasons"),
SUMIFS(AllPublicationData!$H:$H,AllPublicationData!$A:$A,'Publication Table'!$B36,AllPublicationData!$B:$B,'Publication Table'!J$7),
IF(AND($C$4="NHS Scotland",$C$5="Operations cancelled for non-clinical/capacity reasons"),
SUMIFS(AllPublicationData!$I:$I,AllPublicationData!$A:$A,'Publication Table'!$B36,AllPublicationData!$B:$B,'Publication Table'!J$7),
IF(AND($C$4="NHS Scotland",$C$5="Cancellations for other reasons"),
SUMIFS(AllPublicationData!$J:$J,AllPublicationData!$A:$A,'Publication Table'!$B36,AllPublicationData!$B:$B,'Publication Table'!J$7)))))))</f>
        <v>1770</v>
      </c>
      <c r="K36" s="90">
        <f>IF($C$5="Total Operations",
SUMIFS(AllPublicationData!$E:$E,AllPublicationData!$A:$A,'Publication Table'!$B36,AllPublicationData!$B:$B,'Publication Table'!$C$4,AllPublicationData!$D:$D,'Publication Table'!K$7),
IF('Publication Table'!$C$5="All Cancelled Operations",
SUMIFS(AllPublicationData!$F:$F,AllPublicationData!$A:$A,'Publication Table'!$B36,AllPublicationData!$B:$B,'Publication Table'!$C$4,AllPublicationData!$D:$D,'Publication Table'!K$7),
IF('Publication Table'!$C$5="Operations cancelled by patient",
SUMIFS(AllPublicationData!$G:$G,AllPublicationData!$A:$A,'Publication Table'!$B36,AllPublicationData!$B:$B,'Publication Table'!$C$4,AllPublicationData!$D:$D,'Publication Table'!K$7),
IF('Publication Table'!$C$5="Operations cancelled for clinical reasons",
SUMIFS(AllPublicationData!$H:$H,AllPublicationData!$A:$A,'Publication Table'!$B36,AllPublicationData!$B:$B,'Publication Table'!$C$4,AllPublicationData!$D:$D,'Publication Table'!K$7),
IF('Publication Table'!$C$5="Operations cancelled for non-clinical/capacity reasons",
SUMIFS(AllPublicationData!$I:$I,AllPublicationData!$A:$A,'Publication Table'!$B36,AllPublicationData!$B:$B,'Publication Table'!$C$4,AllPublicationData!$D:$D,'Publication Table'!K$7),
IF('Publication Table'!$C$5="Cancellations for other reasons",
SUMIFS(AllPublicationData!$J:$J,AllPublicationData!$A:$A,'Publication Table'!$B36,AllPublicationData!$B:$B,'Publication Table'!$C$4,AllPublicationData!$D:$D,'Publication Table'!K$7)))))))+
IF(AND($C$4="NHS Scotland",$C$5="Total Operations"),
SUMIFS(AllPublicationData!$E:$E,AllPublicationData!$A:$A,'Publication Table'!$B36,AllPublicationData!$B:$B,'Publication Table'!K$7),
IF(AND($C$4="NHS Scotland",$C$5="All Cancelled Operations"),
SUMIFS(AllPublicationData!$F:$F,AllPublicationData!$A:$A,'Publication Table'!$B36,AllPublicationData!$B:$B,'Publication Table'!K$7),
IF(AND($C$4="NHS Scotland",$C$5="Operations cancelled by patient"),
SUMIFS(AllPublicationData!$G:$G,AllPublicationData!$A:$A,'Publication Table'!$B36,AllPublicationData!$B:$B,'Publication Table'!K$7),
IF(AND($C$4="NHS Scotland",$C$5="Operations cancelled for clinical reasons"),
SUMIFS(AllPublicationData!$H:$H,AllPublicationData!$A:$A,'Publication Table'!$B36,AllPublicationData!$B:$B,'Publication Table'!K$7),
IF(AND($C$4="NHS Scotland",$C$5="Operations cancelled for non-clinical/capacity reasons"),
SUMIFS(AllPublicationData!$I:$I,AllPublicationData!$A:$A,'Publication Table'!$B36,AllPublicationData!$B:$B,'Publication Table'!K$7),
IF(AND($C$4="NHS Scotland",$C$5="Cancellations for other reasons"),
SUMIFS(AllPublicationData!$J:$J,AllPublicationData!$A:$A,'Publication Table'!$B36,AllPublicationData!$B:$B,'Publication Table'!K$7)))))))</f>
        <v>3010</v>
      </c>
      <c r="L36" s="90">
        <f>IF($C$5="Total Operations",
SUMIFS(AllPublicationData!$E:$E,AllPublicationData!$A:$A,'Publication Table'!$B36,AllPublicationData!$B:$B,'Publication Table'!$C$4,AllPublicationData!$D:$D,'Publication Table'!L$7),
IF('Publication Table'!$C$5="All Cancelled Operations",
SUMIFS(AllPublicationData!$F:$F,AllPublicationData!$A:$A,'Publication Table'!$B36,AllPublicationData!$B:$B,'Publication Table'!$C$4,AllPublicationData!$D:$D,'Publication Table'!L$7),
IF('Publication Table'!$C$5="Operations cancelled by patient",
SUMIFS(AllPublicationData!$G:$G,AllPublicationData!$A:$A,'Publication Table'!$B36,AllPublicationData!$B:$B,'Publication Table'!$C$4,AllPublicationData!$D:$D,'Publication Table'!L$7),
IF('Publication Table'!$C$5="Operations cancelled for clinical reasons",
SUMIFS(AllPublicationData!$H:$H,AllPublicationData!$A:$A,'Publication Table'!$B36,AllPublicationData!$B:$B,'Publication Table'!$C$4,AllPublicationData!$D:$D,'Publication Table'!L$7),
IF('Publication Table'!$C$5="Operations cancelled for non-clinical/capacity reasons",
SUMIFS(AllPublicationData!$I:$I,AllPublicationData!$A:$A,'Publication Table'!$B36,AllPublicationData!$B:$B,'Publication Table'!$C$4,AllPublicationData!$D:$D,'Publication Table'!L$7),
IF('Publication Table'!$C$5="Cancellations for other reasons",
SUMIFS(AllPublicationData!$J:$J,AllPublicationData!$A:$A,'Publication Table'!$B36,AllPublicationData!$B:$B,'Publication Table'!$C$4,AllPublicationData!$D:$D,'Publication Table'!L$7)))))))+
IF(AND($C$4="NHS Scotland",$C$5="Total Operations"),
SUMIFS(AllPublicationData!$E:$E,AllPublicationData!$A:$A,'Publication Table'!$B36,AllPublicationData!$B:$B,'Publication Table'!L$7),
IF(AND($C$4="NHS Scotland",$C$5="All Cancelled Operations"),
SUMIFS(AllPublicationData!$F:$F,AllPublicationData!$A:$A,'Publication Table'!$B36,AllPublicationData!$B:$B,'Publication Table'!L$7),
IF(AND($C$4="NHS Scotland",$C$5="Operations cancelled by patient"),
SUMIFS(AllPublicationData!$G:$G,AllPublicationData!$A:$A,'Publication Table'!$B36,AllPublicationData!$B:$B,'Publication Table'!L$7),
IF(AND($C$4="NHS Scotland",$C$5="Operations cancelled for clinical reasons"),
SUMIFS(AllPublicationData!$H:$H,AllPublicationData!$A:$A,'Publication Table'!$B36,AllPublicationData!$B:$B,'Publication Table'!L$7),
IF(AND($C$4="NHS Scotland",$C$5="Operations cancelled for non-clinical/capacity reasons"),
SUMIFS(AllPublicationData!$I:$I,AllPublicationData!$A:$A,'Publication Table'!$B36,AllPublicationData!$B:$B,'Publication Table'!L$7),
IF(AND($C$4="NHS Scotland",$C$5="Cancellations for other reasons"),
SUMIFS(AllPublicationData!$J:$J,AllPublicationData!$A:$A,'Publication Table'!$B36,AllPublicationData!$B:$B,'Publication Table'!L$7)))))))</f>
        <v>636</v>
      </c>
      <c r="M36" s="90">
        <f>IF($C$5="Total Operations",
SUMIFS(AllPublicationData!$E:$E,AllPublicationData!$A:$A,'Publication Table'!$B36,AllPublicationData!$B:$B,'Publication Table'!$C$4,AllPublicationData!$D:$D,'Publication Table'!M$7),
IF('Publication Table'!$C$5="All Cancelled Operations",
SUMIFS(AllPublicationData!$F:$F,AllPublicationData!$A:$A,'Publication Table'!$B36,AllPublicationData!$B:$B,'Publication Table'!$C$4,AllPublicationData!$D:$D,'Publication Table'!M$7),
IF('Publication Table'!$C$5="Operations cancelled by patient",
SUMIFS(AllPublicationData!$G:$G,AllPublicationData!$A:$A,'Publication Table'!$B36,AllPublicationData!$B:$B,'Publication Table'!$C$4,AllPublicationData!$D:$D,'Publication Table'!M$7),
IF('Publication Table'!$C$5="Operations cancelled for clinical reasons",
SUMIFS(AllPublicationData!$G:$G,AllPublicationData!$A:$A,'Publication Table'!$B36,AllPublicationData!$B:$B,'Publication Table'!$C$4,AllPublicationData!$D:$D,'Publication Table'!M$7),
IF('Publication Table'!$C$5="Operations cancelled for non-clinical/capacity reasons",
SUMIFS(AllPublicationData!$G:$G,AllPublicationData!$A:$A,'Publication Table'!$B36,AllPublicationData!$B:$B,'Publication Table'!$C$4,AllPublicationData!$D:$D,'Publication Table'!M$7),
IF('Publication Table'!$C$5="Cancellations for other reasons",
SUMIFS(AllPublicationData!$G:$G,AllPublicationData!$A:$A,'Publication Table'!$B36,AllPublicationData!$B:$B,'Publication Table'!$C$4,AllPublicationData!$D:$D,'Publication Table'!M$7)))))))+
IF(AND($C$4="NHS Scotland",$C$5="Total Operations"),
SUMIFS(AllPublicationData!$E:$E,AllPublicationData!$A:$A,'Publication Table'!$B36,AllPublicationData!$B:$B,'Publication Table'!M$7),
IF(AND($C$4="NHS Scotland",$C$5="All Cancelled Operations"),
SUMIFS(AllPublicationData!$F:$F,AllPublicationData!$A:$A,'Publication Table'!$B36,AllPublicationData!$B:$B,'Publication Table'!M$7),
IF(AND($C$4="NHS Scotland",$C$5="Operations cancelled by patient"),
SUMIFS(AllPublicationData!$G:$G,AllPublicationData!$A:$A,'Publication Table'!$B36,AllPublicationData!$B:$B,'Publication Table'!M$7),
IF(AND($C$4="NHS Scotland",$C$5="Operations cancelled for clinical reasons"),
SUMIFS(AllPublicationData!$H:$H,AllPublicationData!$A:$A,'Publication Table'!$B36,AllPublicationData!$B:$B,'Publication Table'!M$7),
IF(AND($C$4="NHS Scotland",$C$5="Operations cancelled for non-clinical/capacity reasons"),
SUMIFS(AllPublicationData!$I:$I,AllPublicationData!$A:$A,'Publication Table'!$B36,AllPublicationData!$B:$B,'Publication Table'!M$7),
IF(AND($C$4="NHS Scotland",$C$5="Cancellations for other reasons"),
SUMIFS(AllPublicationData!$J:$J,AllPublicationData!$A:$A,'Publication Table'!$B36,AllPublicationData!$B:$B,'Publication Table'!M$7)))))))</f>
        <v>1053</v>
      </c>
      <c r="N36" s="90">
        <f>IF($C$5="Total Operations",
SUMIFS(AllPublicationData!$E:$E,AllPublicationData!$A:$A,'Publication Table'!$B36,AllPublicationData!$B:$B,'Publication Table'!$C$4,AllPublicationData!$D:$D,'Publication Table'!N$7),
IF('Publication Table'!$C$5="All Cancelled Operations",
SUMIFS(AllPublicationData!$F:$F,AllPublicationData!$A:$A,'Publication Table'!$B36,AllPublicationData!$B:$B,'Publication Table'!$C$4,AllPublicationData!$D:$D,'Publication Table'!N$7),
IF('Publication Table'!$C$5="Operations cancelled by patient",
SUMIFS(AllPublicationData!$G:$G,AllPublicationData!$A:$A,'Publication Table'!$B36,AllPublicationData!$B:$B,'Publication Table'!$C$4,AllPublicationData!$D:$D,'Publication Table'!N$7),
IF('Publication Table'!$C$5="Operations cancelled for clinical reasons",
SUMIFS(AllPublicationData!$G:$G,AllPublicationData!$A:$A,'Publication Table'!$B36,AllPublicationData!$B:$B,'Publication Table'!$C$4,AllPublicationData!$D:$D,'Publication Table'!N$7),
IF('Publication Table'!$C$5="Operations cancelled for non-clinical/capacity reasons",
SUMIFS(AllPublicationData!$G:$G,AllPublicationData!$A:$A,'Publication Table'!$B36,AllPublicationData!$B:$B,'Publication Table'!$C$4,AllPublicationData!$D:$D,'Publication Table'!N$7),
IF('Publication Table'!$C$5="Cancellations for other reasons",
SUMIFS(AllPublicationData!$G:$G,AllPublicationData!$A:$A,'Publication Table'!$B36,AllPublicationData!$B:$B,'Publication Table'!$C$4,AllPublicationData!$D:$D,'Publication Table'!N$7)))))))+
IF(AND($C$4="NHS Scotland",$C$5="Total Operations"),
SUMIFS(AllPublicationData!$E:$E,AllPublicationData!$A:$A,'Publication Table'!$B36,AllPublicationData!$B:$B,'Publication Table'!N$7),
IF(AND($C$4="NHS Scotland",$C$5="All Cancelled Operations"),
SUMIFS(AllPublicationData!$F:$F,AllPublicationData!$A:$A,'Publication Table'!$B36,AllPublicationData!$B:$B,'Publication Table'!N$7),
IF(AND($C$4="NHS Scotland",$C$5="Operations cancelled by patient"),
SUMIFS(AllPublicationData!$G:$G,AllPublicationData!$A:$A,'Publication Table'!$B36,AllPublicationData!$B:$B,'Publication Table'!N$7),
IF(AND($C$4="NHS Scotland",$C$5="Operations cancelled for clinical reasons"),
SUMIFS(AllPublicationData!$H:$H,AllPublicationData!$A:$A,'Publication Table'!$B36,AllPublicationData!$B:$B,'Publication Table'!N$7),
IF(AND($C$4="NHS Scotland",$C$5="Operations cancelled for non-clinical/capacity reasons"),
SUMIFS(AllPublicationData!$I:$I,AllPublicationData!$A:$A,'Publication Table'!$B36,AllPublicationData!$B:$B,'Publication Table'!N$7),
IF(AND($C$4="NHS Scotland",$C$5="Cancellations for other reasons"),
SUMIFS(AllPublicationData!$J:$J,AllPublicationData!$A:$A,'Publication Table'!$B36,AllPublicationData!$B:$B,'Publication Table'!N$7)))))))</f>
        <v>2782</v>
      </c>
      <c r="O36" s="90">
        <f>IF($C$5="Total Operations",
SUMIFS(AllPublicationData!$E:$E,AllPublicationData!$A:$A,'Publication Table'!$B36,AllPublicationData!$B:$B,'Publication Table'!$C$4,AllPublicationData!$D:$D,'Publication Table'!O$7),
IF('Publication Table'!$C$5="All Cancelled Operations",
SUMIFS(AllPublicationData!$F:$F,AllPublicationData!$A:$A,'Publication Table'!$B36,AllPublicationData!$B:$B,'Publication Table'!$C$4,AllPublicationData!$D:$D,'Publication Table'!O$7),
IF('Publication Table'!$C$5="Operations cancelled by patient",
SUMIFS(AllPublicationData!$G:$G,AllPublicationData!$A:$A,'Publication Table'!$B36,AllPublicationData!$B:$B,'Publication Table'!$C$4,AllPublicationData!$D:$D,'Publication Table'!O$7),
IF('Publication Table'!$C$5="Operations cancelled for clinical reasons",
SUMIFS(AllPublicationData!$G:$G,AllPublicationData!$A:$A,'Publication Table'!$B36,AllPublicationData!$B:$B,'Publication Table'!$C$4,AllPublicationData!$D:$D,'Publication Table'!O$7),
IF('Publication Table'!$C$5="Operations cancelled for non-clinical/capacity reasons",
SUMIFS(AllPublicationData!$G:$G,AllPublicationData!$A:$A,'Publication Table'!$B36,AllPublicationData!$B:$B,'Publication Table'!$C$4,AllPublicationData!$D:$D,'Publication Table'!O$7),
IF('Publication Table'!$C$5="Cancellations for other reasons",
SUMIFS(AllPublicationData!$G:$G,AllPublicationData!$A:$A,'Publication Table'!$B36,AllPublicationData!$B:$B,'Publication Table'!$C$4,AllPublicationData!$D:$D,'Publication Table'!O$7)))))))+
IF(AND($C$4="NHS Scotland",$C$5="Total Operations"),
SUMIFS(AllPublicationData!$E:$E,AllPublicationData!$A:$A,'Publication Table'!$B36,AllPublicationData!$B:$B,'Publication Table'!O$7),
IF(AND($C$4="NHS Scotland",$C$5="All Cancelled Operations"),
SUMIFS(AllPublicationData!$F:$F,AllPublicationData!$A:$A,'Publication Table'!$B36,AllPublicationData!$B:$B,'Publication Table'!O$7),
IF(AND($C$4="NHS Scotland",$C$5="Operations cancelled by patient"),
SUMIFS(AllPublicationData!$G:$G,AllPublicationData!$A:$A,'Publication Table'!$B36,AllPublicationData!$B:$B,'Publication Table'!O$7),
IF(AND($C$4="NHS Scotland",$C$5="Operations cancelled for clinical reasons"),
SUMIFS(AllPublicationData!$H:$H,AllPublicationData!$A:$A,'Publication Table'!$B36,AllPublicationData!$B:$B,'Publication Table'!O$7),
IF(AND($C$4="NHS Scotland",$C$5="Operations cancelled for non-clinical/capacity reasons"),
SUMIFS(AllPublicationData!$I:$I,AllPublicationData!$A:$A,'Publication Table'!$B36,AllPublicationData!$B:$B,'Publication Table'!O$7),
IF(AND($C$4="NHS Scotland",$C$5="Cancellations for other reasons"),
SUMIFS(AllPublicationData!$J:$J,AllPublicationData!$A:$A,'Publication Table'!$B36,AllPublicationData!$B:$B,'Publication Table'!O$7)))))))</f>
        <v>202</v>
      </c>
      <c r="P36" s="90">
        <f>IF($C$5="Total Operations",
SUMIFS(AllPublicationData!$E:$E,AllPublicationData!$A:$A,'Publication Table'!$B36,AllPublicationData!$B:$B,'Publication Table'!$C$4,AllPublicationData!$D:$D,'Publication Table'!P$7),
IF('Publication Table'!$C$5="All Cancelled Operations",
SUMIFS(AllPublicationData!$F:$F,AllPublicationData!$A:$A,'Publication Table'!$B36,AllPublicationData!$B:$B,'Publication Table'!$C$4,AllPublicationData!$D:$D,'Publication Table'!P$7),
IF('Publication Table'!$C$5="Operations cancelled by patient",
SUMIFS(AllPublicationData!$G:$G,AllPublicationData!$A:$A,'Publication Table'!$B36,AllPublicationData!$B:$B,'Publication Table'!$C$4,AllPublicationData!$D:$D,'Publication Table'!P$7),
IF('Publication Table'!$C$5="Operations cancelled for clinical reasons",
SUMIFS(AllPublicationData!$G:$G,AllPublicationData!$A:$A,'Publication Table'!$B36,AllPublicationData!$B:$B,'Publication Table'!$C$4,AllPublicationData!$D:$D,'Publication Table'!P$7),
IF('Publication Table'!$C$5="Operations cancelled for non-clinical/capacity reasons",
SUMIFS(AllPublicationData!$G:$G,AllPublicationData!$A:$A,'Publication Table'!$B36,AllPublicationData!$B:$B,'Publication Table'!$C$4,AllPublicationData!$D:$D,'Publication Table'!P$7),
IF('Publication Table'!$C$5="Cancellations for other reasons",
SUMIFS(AllPublicationData!$G:$G,AllPublicationData!$A:$A,'Publication Table'!$B36,AllPublicationData!$B:$B,'Publication Table'!$C$4,AllPublicationData!$D:$D,'Publication Table'!P$7)))))))+
IF(AND($C$4="NHS Scotland",$C$5="Total Operations"),
SUMIFS(AllPublicationData!$E:$E,AllPublicationData!$A:$A,'Publication Table'!$B36,AllPublicationData!$B:$B,'Publication Table'!P$7),
IF(AND($C$4="NHS Scotland",$C$5="All Cancelled Operations"),
SUMIFS(AllPublicationData!$F:$F,AllPublicationData!$A:$A,'Publication Table'!$B36,AllPublicationData!$B:$B,'Publication Table'!P$7),
IF(AND($C$4="NHS Scotland",$C$5="Operations cancelled by patient"),
SUMIFS(AllPublicationData!$G:$G,AllPublicationData!$A:$A,'Publication Table'!$B36,AllPublicationData!$B:$B,'Publication Table'!P$7),
IF(AND($C$4="NHS Scotland",$C$5="Operations cancelled for clinical reasons"),
SUMIFS(AllPublicationData!$H:$H,AllPublicationData!$A:$A,'Publication Table'!$B36,AllPublicationData!$B:$B,'Publication Table'!P$7),
IF(AND($C$4="NHS Scotland",$C$5="Operations cancelled for non-clinical/capacity reasons"),
SUMIFS(AllPublicationData!$I:$I,AllPublicationData!$A:$A,'Publication Table'!$B36,AllPublicationData!$B:$B,'Publication Table'!P$7),
IF(AND($C$4="NHS Scotland",$C$5="Cancellations for other reasons"),
SUMIFS(AllPublicationData!$J:$J,AllPublicationData!$A:$A,'Publication Table'!$B36,AllPublicationData!$B:$B,'Publication Table'!P$7)))))))</f>
        <v>283</v>
      </c>
      <c r="Q36" s="90">
        <f>IF($C$5="Total Operations",
SUMIFS(AllPublicationData!$E:$E,AllPublicationData!$A:$A,'Publication Table'!$B36,AllPublicationData!$B:$B,'Publication Table'!$C$4,AllPublicationData!$D:$D,'Publication Table'!Q$7),
IF('Publication Table'!$C$5="All Cancelled Operations",
SUMIFS(AllPublicationData!$F:$F,AllPublicationData!$A:$A,'Publication Table'!$B36,AllPublicationData!$B:$B,'Publication Table'!$C$4,AllPublicationData!$D:$D,'Publication Table'!Q$7),
IF('Publication Table'!$C$5="Operations cancelled by patient",
SUMIFS(AllPublicationData!$G:$G,AllPublicationData!$A:$A,'Publication Table'!$B36,AllPublicationData!$B:$B,'Publication Table'!$C$4,AllPublicationData!$D:$D,'Publication Table'!Q$7),
IF('Publication Table'!$C$5="Operations cancelled for clinical reasons",
SUMIFS(AllPublicationData!$G:$G,AllPublicationData!$A:$A,'Publication Table'!$B36,AllPublicationData!$B:$B,'Publication Table'!$C$4,AllPublicationData!$D:$D,'Publication Table'!Q$7),
IF('Publication Table'!$C$5="Operations cancelled for non-clinical/capacity reasons",
SUMIFS(AllPublicationData!$G:$G,AllPublicationData!$A:$A,'Publication Table'!$B36,AllPublicationData!$B:$B,'Publication Table'!$C$4,AllPublicationData!$D:$D,'Publication Table'!Q$7),
IF('Publication Table'!$C$5="Cancellations for other reasons",
SUMIFS(AllPublicationData!$G:$G,AllPublicationData!$A:$A,'Publication Table'!$B36,AllPublicationData!$B:$B,'Publication Table'!$C$4,AllPublicationData!$D:$D,'Publication Table'!Q$7)))))))+
IF(AND($C$4="NHS Scotland",$C$5="Total Operations"),
SUMIFS(AllPublicationData!$E:$E,AllPublicationData!$A:$A,'Publication Table'!$B36,AllPublicationData!$B:$B,'Publication Table'!Q$7),
IF(AND($C$4="NHS Scotland",$C$5="All Cancelled Operations"),
SUMIFS(AllPublicationData!$F:$F,AllPublicationData!$A:$A,'Publication Table'!$B36,AllPublicationData!$B:$B,'Publication Table'!Q$7),
IF(AND($C$4="NHS Scotland",$C$5="Operations cancelled by patient"),
SUMIFS(AllPublicationData!$G:$G,AllPublicationData!$A:$A,'Publication Table'!$B36,AllPublicationData!$B:$B,'Publication Table'!Q$7),
IF(AND($C$4="NHS Scotland",$C$5="Operations cancelled for clinical reasons"),
SUMIFS(AllPublicationData!$H:$H,AllPublicationData!$A:$A,'Publication Table'!$B36,AllPublicationData!$B:$B,'Publication Table'!Q$7),
IF(AND($C$4="NHS Scotland",$C$5="Operations cancelled for non-clinical/capacity reasons"),
SUMIFS(AllPublicationData!$I:$I,AllPublicationData!$A:$A,'Publication Table'!$B36,AllPublicationData!$B:$B,'Publication Table'!Q$7),
IF(AND($C$4="NHS Scotland",$C$5="Cancellations for other reasons"),
SUMIFS(AllPublicationData!$J:$J,AllPublicationData!$A:$A,'Publication Table'!$B36,AllPublicationData!$B:$B,'Publication Table'!Q$7)))))))</f>
        <v>1236</v>
      </c>
      <c r="R36" s="90">
        <f>IF($C$5="Total Operations",
SUMIFS(AllPublicationData!$E:$E,AllPublicationData!$A:$A,'Publication Table'!$B36,AllPublicationData!$B:$B,'Publication Table'!$C$4,AllPublicationData!$D:$D,'Publication Table'!R$7),
IF('Publication Table'!$C$5="All Cancelled Operations",
SUMIFS(AllPublicationData!$F:$F,AllPublicationData!$A:$A,'Publication Table'!$B36,AllPublicationData!$B:$B,'Publication Table'!$C$4,AllPublicationData!$D:$D,'Publication Table'!R$7),
IF('Publication Table'!$C$5="Operations cancelled by patient",
SUMIFS(AllPublicationData!$G:$G,AllPublicationData!$A:$A,'Publication Table'!$B36,AllPublicationData!$B:$B,'Publication Table'!$C$4,AllPublicationData!$D:$D,'Publication Table'!R$7),
IF('Publication Table'!$C$5="Operations cancelled for clinical reasons",
SUMIFS(AllPublicationData!$G:$G,AllPublicationData!$A:$A,'Publication Table'!$B36,AllPublicationData!$B:$B,'Publication Table'!$C$4,AllPublicationData!$D:$D,'Publication Table'!R$7),
IF('Publication Table'!$C$5="Operations cancelled for non-clinical/capacity reasons",
SUMIFS(AllPublicationData!$G:$G,AllPublicationData!$A:$A,'Publication Table'!$B36,AllPublicationData!$B:$B,'Publication Table'!$C$4,AllPublicationData!$D:$D,'Publication Table'!R$7),
IF('Publication Table'!$C$5="Cancellations for other reasons",
SUMIFS(AllPublicationData!$G:$G,AllPublicationData!$A:$A,'Publication Table'!$B36,AllPublicationData!$B:$B,'Publication Table'!$C$4,AllPublicationData!$D:$D,'Publication Table'!R$7)))))))+
IF(AND($C$4="NHS Scotland",$C$5="Total Operations"),
SUMIFS(AllPublicationData!$E:$E,AllPublicationData!$A:$A,'Publication Table'!$B36,AllPublicationData!$B:$B,'Publication Table'!R$7),
IF(AND($C$4="NHS Scotland",$C$5="All Cancelled Operations"),
SUMIFS(AllPublicationData!$F:$F,AllPublicationData!$A:$A,'Publication Table'!$B36,AllPublicationData!$B:$B,'Publication Table'!R$7),
IF(AND($C$4="NHS Scotland",$C$5="Operations cancelled by patient"),
SUMIFS(AllPublicationData!$G:$G,AllPublicationData!$A:$A,'Publication Table'!$B36,AllPublicationData!$B:$B,'Publication Table'!R$7),
IF(AND($C$4="NHS Scotland",$C$5="Operations cancelled for clinical reasons"),
SUMIFS(AllPublicationData!$H:$H,AllPublicationData!$A:$A,'Publication Table'!$B36,AllPublicationData!$B:$B,'Publication Table'!R$7),
IF(AND($C$4="NHS Scotland",$C$5="Operations cancelled for non-clinical/capacity reasons"),
SUMIFS(AllPublicationData!$I:$I,AllPublicationData!$A:$A,'Publication Table'!$B36,AllPublicationData!$B:$B,'Publication Table'!R$7),
IF(AND($C$4="NHS Scotland",$C$5="Cancellations for other reasons"),
SUMIFS(AllPublicationData!$J:$J,AllPublicationData!$A:$A,'Publication Table'!$B36,AllPublicationData!$B:$B,'Publication Table'!R$7)))))))</f>
        <v>37</v>
      </c>
    </row>
    <row r="37" spans="2:18" x14ac:dyDescent="0.35">
      <c r="B37" s="89">
        <v>44531</v>
      </c>
      <c r="C37" s="81">
        <f>IF($C$5="Total Operations",
SUMIFS(AllPublicationData!$E:$E,AllPublicationData!$A:$A,'Publication Table'!$B37,AllPublicationData!$B:$B,'Publication Table'!$C$4),
IF('Publication Table'!$C$5="All Cancelled Operations",
SUMIFS(AllPublicationData!$F:$F,AllPublicationData!$A:$A,'Publication Table'!$B37,AllPublicationData!$B:$B,'Publication Table'!$C$4),
IF('Publication Table'!$C$5="Operations cancelled by patient",
SUMIFS(AllPublicationData!$G:$G,AllPublicationData!$A:$A,'Publication Table'!$B37,AllPublicationData!$B:$B,'Publication Table'!$C$4),
IF('Publication Table'!$C$5="Operations cancelled for clinical reasons",
SUMIFS(AllPublicationData!$H:$H,AllPublicationData!$A:$A,'Publication Table'!$B37,AllPublicationData!$B:$B,'Publication Table'!$C$4),
IF('Publication Table'!$C$5="Operations cancelled for non-clinical/capacity reasons",
SUMIFS(AllPublicationData!$I:$I,AllPublicationData!$A:$A,'Publication Table'!$B37,AllPublicationData!$B:$B,'Publication Table'!$C$4),
IF('Publication Table'!$C$5="Cancellations for other reasons",
SUMIFS(AllPublicationData!$J:$J,AllPublicationData!$A:$A,'Publication Table'!$B37,AllPublicationData!$B:$B,'Publication Table'!$C$4)))))))+
IF(AND($C$4="NHS Scotland",$C$5="Total Operations"),
SUMIFS(AllPublicationData!$E:$E,AllPublicationData!$A:$A,'Publication Table'!$B37),
IF(AND($C$4="NHS Scotland",$C$5="All Cancelled Operations"),
SUMIFS(AllPublicationData!$F:$F,AllPublicationData!$A:$A,'Publication Table'!$B37),
IF(AND($C$4="NHS Scotland",$C$5="Operations cancelled by patient"),
SUMIFS(AllPublicationData!$G:$G,AllPublicationData!$A:$A,'Publication Table'!$B37),
IF(AND($C$4="NHS Scotland",$C$5="Operations cancelled for clinical reasons"),
SUMIFS(AllPublicationData!$H:$H,AllPublicationData!$A:$A,'Publication Table'!$B37),
IF(AND($C$4="NHS Scotland",$C$5="Operations cancelled for non-clinical/capacity reasons"),
SUMIFS(AllPublicationData!$I:$I,AllPublicationData!$A:$A,'Publication Table'!$B37),
IF(AND($C$4="NHS Scotland",$C$5="Cancellations for other reasons"),
SUMIFS(AllPublicationData!$J:$J,AllPublicationData!$A:$A,'Publication Table'!$B37)))))))</f>
        <v>17836</v>
      </c>
      <c r="D37" s="90">
        <f>IF($C$5="Total Operations",
SUMIFS(AllPublicationData!$E:$E,AllPublicationData!$A:$A,'Publication Table'!$B37,AllPublicationData!$B:$B,'Publication Table'!$C$4,AllPublicationData!$D:$D,'Publication Table'!D$7),
IF('Publication Table'!$C$5="All Cancelled Operations",
SUMIFS(AllPublicationData!$F:$F,AllPublicationData!$A:$A,'Publication Table'!$B37,AllPublicationData!$B:$B,'Publication Table'!$C$4,AllPublicationData!$D:$D,'Publication Table'!D$7),
IF('Publication Table'!$C$5="Operations cancelled by patient",
SUMIFS(AllPublicationData!$G:$G,AllPublicationData!$A:$A,'Publication Table'!$B37,AllPublicationData!$B:$B,'Publication Table'!$C$4,AllPublicationData!$D:$D,'Publication Table'!D$7),
IF('Publication Table'!$C$5="Operations cancelled for clinical reasons",
SUMIFS(AllPublicationData!$H:$H,AllPublicationData!$A:$A,'Publication Table'!$B37,AllPublicationData!$B:$B,'Publication Table'!$C$4,AllPublicationData!$D:$D,'Publication Table'!D$7),
IF('Publication Table'!$C$5="Operations cancelled for non-clinical/capacity reasons",
SUMIFS(AllPublicationData!$I:$I,AllPublicationData!$A:$A,'Publication Table'!$B37,AllPublicationData!$B:$B,'Publication Table'!$C$4,AllPublicationData!$D:$D,'Publication Table'!D$7),
IF('Publication Table'!$C$5="Cancellations for other reasons",
SUMIFS(AllPublicationData!$J:$J,AllPublicationData!$A:$A,'Publication Table'!$B37,AllPublicationData!$B:$B,'Publication Table'!$C$4,AllPublicationData!$D:$D,'Publication Table'!D$7)))))))+
IF(AND($C$4="NHS Scotland",$C$5="Total Operations"),
SUMIFS(AllPublicationData!$E:$E,AllPublicationData!$A:$A,'Publication Table'!$B37,AllPublicationData!$B:$B,'Publication Table'!D$7),
IF(AND($C$4="NHS Scotland",$C$5="All Cancelled Operations"),
SUMIFS(AllPublicationData!$F:$F,AllPublicationData!$A:$A,'Publication Table'!$B37,AllPublicationData!$B:$B,'Publication Table'!D$7),
IF(AND($C$4="NHS Scotland",$C$5="Operations cancelled by patient"),
SUMIFS(AllPublicationData!$G:$G,AllPublicationData!$A:$A,'Publication Table'!$B37,AllPublicationData!$B:$B,'Publication Table'!D$7),
IF(AND($C$4="NHS Scotland",$C$5="Operations cancelled for clinical reasons"),
SUMIFS(AllPublicationData!$H:$H,AllPublicationData!$A:$A,'Publication Table'!$B37,AllPublicationData!$B:$B,'Publication Table'!D$7),
IF(AND($C$4="NHS Scotland",$C$5="Operations cancelled for non-clinical/capacity reasons"),
SUMIFS(AllPublicationData!$I:$I,AllPublicationData!$A:$A,'Publication Table'!$B37,AllPublicationData!$B:$B,'Publication Table'!D$7),
IF(AND($C$4="NHS Scotland",$C$5="Cancellations for other reasons"),
SUMIFS(AllPublicationData!$J:$J,AllPublicationData!$A:$A,'Publication Table'!$B37,AllPublicationData!$B:$B,'Publication Table'!D$7)))))))</f>
        <v>2059</v>
      </c>
      <c r="E37" s="90">
        <f>IF($C$5="Total Operations",
SUMIFS(AllPublicationData!$E:$E,AllPublicationData!$A:$A,'Publication Table'!$B37,AllPublicationData!$B:$B,'Publication Table'!$C$4,AllPublicationData!$D:$D,'Publication Table'!E$7),
IF('Publication Table'!$C$5="All Cancelled Operations",
SUMIFS(AllPublicationData!$F:$F,AllPublicationData!$A:$A,'Publication Table'!$B37,AllPublicationData!$B:$B,'Publication Table'!$C$4,AllPublicationData!$D:$D,'Publication Table'!E$7),
IF('Publication Table'!$C$5="Operations cancelled by patient",
SUMIFS(AllPublicationData!$G:$G,AllPublicationData!$A:$A,'Publication Table'!$B37,AllPublicationData!$B:$B,'Publication Table'!$C$4,AllPublicationData!$D:$D,'Publication Table'!E$7),
IF('Publication Table'!$C$5="Operations cancelled for clinical reasons",
SUMIFS(AllPublicationData!$H:$H,AllPublicationData!$A:$A,'Publication Table'!$B37,AllPublicationData!$B:$B,'Publication Table'!$C$4,AllPublicationData!$D:$D,'Publication Table'!E$7),
IF('Publication Table'!$C$5="Operations cancelled for non-clinical/capacity reasons",
SUMIFS(AllPublicationData!$I:$I,AllPublicationData!$A:$A,'Publication Table'!$B37,AllPublicationData!$B:$B,'Publication Table'!$C$4,AllPublicationData!$D:$D,'Publication Table'!E$7),
IF('Publication Table'!$C$5="Cancellations for other reasons",
SUMIFS(AllPublicationData!$J:$J,AllPublicationData!$A:$A,'Publication Table'!$B37,AllPublicationData!$B:$B,'Publication Table'!$C$4,AllPublicationData!$D:$D,'Publication Table'!E$7)))))))+
IF(AND($C$4="NHS Scotland",$C$5="Total Operations"),
SUMIFS(AllPublicationData!$E:$E,AllPublicationData!$A:$A,'Publication Table'!$B37,AllPublicationData!$B:$B,'Publication Table'!E$7),
IF(AND($C$4="NHS Scotland",$C$5="All Cancelled Operations"),
SUMIFS(AllPublicationData!$F:$F,AllPublicationData!$A:$A,'Publication Table'!$B37,AllPublicationData!$B:$B,'Publication Table'!E$7),
IF(AND($C$4="NHS Scotland",$C$5="Operations cancelled by patient"),
SUMIFS(AllPublicationData!$G:$G,AllPublicationData!$A:$A,'Publication Table'!$B37,AllPublicationData!$B:$B,'Publication Table'!E$7),
IF(AND($C$4="NHS Scotland",$C$5="Operations cancelled for clinical reasons"),
SUMIFS(AllPublicationData!$H:$H,AllPublicationData!$A:$A,'Publication Table'!$B37,AllPublicationData!$B:$B,'Publication Table'!E$7),
IF(AND($C$4="NHS Scotland",$C$5="Operations cancelled for non-clinical/capacity reasons"),
SUMIFS(AllPublicationData!$I:$I,AllPublicationData!$A:$A,'Publication Table'!$B37,AllPublicationData!$B:$B,'Publication Table'!E$7),
IF(AND($C$4="NHS Scotland",$C$5="Cancellations for other reasons"),
SUMIFS(AllPublicationData!$J:$J,AllPublicationData!$A:$A,'Publication Table'!$B37,AllPublicationData!$B:$B,'Publication Table'!E$7)))))))</f>
        <v>875</v>
      </c>
      <c r="F37" s="90">
        <f>IF($C$5="Total Operations",
SUMIFS(AllPublicationData!$E:$E,AllPublicationData!$A:$A,'Publication Table'!$B37,AllPublicationData!$B:$B,'Publication Table'!$C$4,AllPublicationData!$D:$D,'Publication Table'!F$7),
IF('Publication Table'!$C$5="All Cancelled Operations",
SUMIFS(AllPublicationData!$F:$F,AllPublicationData!$A:$A,'Publication Table'!$B37,AllPublicationData!$B:$B,'Publication Table'!$C$4,AllPublicationData!$D:$D,'Publication Table'!F$7),
IF('Publication Table'!$C$5="Operations cancelled by patient",
SUMIFS(AllPublicationData!$G:$G,AllPublicationData!$A:$A,'Publication Table'!$B37,AllPublicationData!$B:$B,'Publication Table'!$C$4,AllPublicationData!$D:$D,'Publication Table'!F$7),
IF('Publication Table'!$C$5="Operations cancelled for clinical reasons",
SUMIFS(AllPublicationData!$H:$H,AllPublicationData!$A:$A,'Publication Table'!$B37,AllPublicationData!$B:$B,'Publication Table'!$C$4,AllPublicationData!$D:$D,'Publication Table'!F$7),
IF('Publication Table'!$C$5="Operations cancelled for non-clinical/capacity reasons",
SUMIFS(AllPublicationData!$I:$I,AllPublicationData!$A:$A,'Publication Table'!$B37,AllPublicationData!$B:$B,'Publication Table'!$C$4,AllPublicationData!$D:$D,'Publication Table'!F$7),
IF('Publication Table'!$C$5="Cancellations for other reasons",
SUMIFS(AllPublicationData!$J:$J,AllPublicationData!$A:$A,'Publication Table'!$B37,AllPublicationData!$B:$B,'Publication Table'!$C$4,AllPublicationData!$D:$D,'Publication Table'!F$7)))))))+
IF(AND($C$4="NHS Scotland",$C$5="Total Operations"),
SUMIFS(AllPublicationData!$E:$E,AllPublicationData!$A:$A,'Publication Table'!$B37,AllPublicationData!$B:$B,'Publication Table'!F$7),
IF(AND($C$4="NHS Scotland",$C$5="All Cancelled Operations"),
SUMIFS(AllPublicationData!$F:$F,AllPublicationData!$A:$A,'Publication Table'!$B37,AllPublicationData!$B:$B,'Publication Table'!F$7),
IF(AND($C$4="NHS Scotland",$C$5="Operations cancelled by patient"),
SUMIFS(AllPublicationData!$G:$G,AllPublicationData!$A:$A,'Publication Table'!$B37,AllPublicationData!$B:$B,'Publication Table'!F$7),
IF(AND($C$4="NHS Scotland",$C$5="Operations cancelled for clinical reasons"),
SUMIFS(AllPublicationData!$H:$H,AllPublicationData!$A:$A,'Publication Table'!$B37,AllPublicationData!$B:$B,'Publication Table'!F$7),
IF(AND($C$4="NHS Scotland",$C$5="Operations cancelled for non-clinical/capacity reasons"),
SUMIFS(AllPublicationData!$I:$I,AllPublicationData!$A:$A,'Publication Table'!$B37,AllPublicationData!$B:$B,'Publication Table'!F$7),
IF(AND($C$4="NHS Scotland",$C$5="Cancellations for other reasons"),
SUMIFS(AllPublicationData!$J:$J,AllPublicationData!$A:$A,'Publication Table'!$B37,AllPublicationData!$B:$B,'Publication Table'!F$7)))))))</f>
        <v>184</v>
      </c>
      <c r="G37" s="90">
        <f>IF($C$5="Total Operations",
SUMIFS(AllPublicationData!$E:$E,AllPublicationData!$A:$A,'Publication Table'!$B37,AllPublicationData!$B:$B,'Publication Table'!$C$4,AllPublicationData!$D:$D,'Publication Table'!G$7),
IF('Publication Table'!$C$5="All Cancelled Operations",
SUMIFS(AllPublicationData!$F:$F,AllPublicationData!$A:$A,'Publication Table'!$B37,AllPublicationData!$B:$B,'Publication Table'!$C$4,AllPublicationData!$D:$D,'Publication Table'!G$7),
IF('Publication Table'!$C$5="Operations cancelled by patient",
SUMIFS(AllPublicationData!$G:$G,AllPublicationData!$A:$A,'Publication Table'!$B37,AllPublicationData!$B:$B,'Publication Table'!$C$4,AllPublicationData!$D:$D,'Publication Table'!G$7),
IF('Publication Table'!$C$5="Operations cancelled for clinical reasons",
SUMIFS(AllPublicationData!$H:$H,AllPublicationData!$A:$A,'Publication Table'!$B37,AllPublicationData!$B:$B,'Publication Table'!$C$4,AllPublicationData!$D:$D,'Publication Table'!G$7),
IF('Publication Table'!$C$5="Operations cancelled for non-clinical/capacity reasons",
SUMIFS(AllPublicationData!$I:$I,AllPublicationData!$A:$A,'Publication Table'!$B37,AllPublicationData!$B:$B,'Publication Table'!$C$4,AllPublicationData!$D:$D,'Publication Table'!G$7),
IF('Publication Table'!$C$5="Cancellations for other reasons",
SUMIFS(AllPublicationData!$J:$J,AllPublicationData!$A:$A,'Publication Table'!$B37,AllPublicationData!$B:$B,'Publication Table'!$C$4,AllPublicationData!$D:$D,'Publication Table'!G$7)))))))+
IF(AND($C$4="NHS Scotland",$C$5="Total Operations"),
SUMIFS(AllPublicationData!$E:$E,AllPublicationData!$A:$A,'Publication Table'!$B37,AllPublicationData!$B:$B,'Publication Table'!G$7),
IF(AND($C$4="NHS Scotland",$C$5="All Cancelled Operations"),
SUMIFS(AllPublicationData!$F:$F,AllPublicationData!$A:$A,'Publication Table'!$B37,AllPublicationData!$B:$B,'Publication Table'!G$7),
IF(AND($C$4="NHS Scotland",$C$5="Operations cancelled by patient"),
SUMIFS(AllPublicationData!$G:$G,AllPublicationData!$A:$A,'Publication Table'!$B37,AllPublicationData!$B:$B,'Publication Table'!G$7),
IF(AND($C$4="NHS Scotland",$C$5="Operations cancelled for clinical reasons"),
SUMIFS(AllPublicationData!$H:$H,AllPublicationData!$A:$A,'Publication Table'!$B37,AllPublicationData!$B:$B,'Publication Table'!G$7),
IF(AND($C$4="NHS Scotland",$C$5="Operations cancelled for non-clinical/capacity reasons"),
SUMIFS(AllPublicationData!$I:$I,AllPublicationData!$A:$A,'Publication Table'!$B37,AllPublicationData!$B:$B,'Publication Table'!G$7),
IF(AND($C$4="NHS Scotland",$C$5="Cancellations for other reasons"),
SUMIFS(AllPublicationData!$J:$J,AllPublicationData!$A:$A,'Publication Table'!$B37,AllPublicationData!$B:$B,'Publication Table'!G$7)))))))</f>
        <v>1105</v>
      </c>
      <c r="H37" s="90">
        <f>IF($C$5="Total Operations",
SUMIFS(AllPublicationData!$E:$E,AllPublicationData!$A:$A,'Publication Table'!$B37,AllPublicationData!$B:$B,'Publication Table'!$C$4,AllPublicationData!$D:$D,'Publication Table'!H$7),
IF('Publication Table'!$C$5="All Cancelled Operations",
SUMIFS(AllPublicationData!$F:$F,AllPublicationData!$A:$A,'Publication Table'!$B37,AllPublicationData!$B:$B,'Publication Table'!$C$4,AllPublicationData!$D:$D,'Publication Table'!H$7),
IF('Publication Table'!$C$5="Operations cancelled by patient",
SUMIFS(AllPublicationData!$G:$G,AllPublicationData!$A:$A,'Publication Table'!$B37,AllPublicationData!$B:$B,'Publication Table'!$C$4,AllPublicationData!$D:$D,'Publication Table'!H$7),
IF('Publication Table'!$C$5="Operations cancelled for clinical reasons",
SUMIFS(AllPublicationData!$H:$H,AllPublicationData!$A:$A,'Publication Table'!$B37,AllPublicationData!$B:$B,'Publication Table'!$C$4,AllPublicationData!$D:$D,'Publication Table'!H$7),
IF('Publication Table'!$C$5="Operations cancelled for non-clinical/capacity reasons",
SUMIFS(AllPublicationData!$I:$I,AllPublicationData!$A:$A,'Publication Table'!$B37,AllPublicationData!$B:$B,'Publication Table'!$C$4,AllPublicationData!$D:$D,'Publication Table'!H$7),
IF('Publication Table'!$C$5="Cancellations for other reasons",
SUMIFS(AllPublicationData!$J:$J,AllPublicationData!$A:$A,'Publication Table'!$B37,AllPublicationData!$B:$B,'Publication Table'!$C$4,AllPublicationData!$D:$D,'Publication Table'!H$7)))))))+
IF(AND($C$4="NHS Scotland",$C$5="Total Operations"),
SUMIFS(AllPublicationData!$E:$E,AllPublicationData!$A:$A,'Publication Table'!$B37,AllPublicationData!$B:$B,'Publication Table'!H$7),
IF(AND($C$4="NHS Scotland",$C$5="All Cancelled Operations"),
SUMIFS(AllPublicationData!$F:$F,AllPublicationData!$A:$A,'Publication Table'!$B37,AllPublicationData!$B:$B,'Publication Table'!H$7),
IF(AND($C$4="NHS Scotland",$C$5="Operations cancelled by patient"),
SUMIFS(AllPublicationData!$G:$G,AllPublicationData!$A:$A,'Publication Table'!$B37,AllPublicationData!$B:$B,'Publication Table'!H$7),
IF(AND($C$4="NHS Scotland",$C$5="Operations cancelled for clinical reasons"),
SUMIFS(AllPublicationData!$H:$H,AllPublicationData!$A:$A,'Publication Table'!$B37,AllPublicationData!$B:$B,'Publication Table'!H$7),
IF(AND($C$4="NHS Scotland",$C$5="Operations cancelled for non-clinical/capacity reasons"),
SUMIFS(AllPublicationData!$I:$I,AllPublicationData!$A:$A,'Publication Table'!$B37,AllPublicationData!$B:$B,'Publication Table'!H$7),
IF(AND($C$4="NHS Scotland",$C$5="Cancellations for other reasons"),
SUMIFS(AllPublicationData!$J:$J,AllPublicationData!$A:$A,'Publication Table'!$B37,AllPublicationData!$B:$B,'Publication Table'!H$7)))))))</f>
        <v>889</v>
      </c>
      <c r="I37" s="90">
        <f>IF($C$5="Total Operations",
SUMIFS(AllPublicationData!$E:$E,AllPublicationData!$A:$A,'Publication Table'!$B37,AllPublicationData!$B:$B,'Publication Table'!$C$4,AllPublicationData!$D:$D,'Publication Table'!I$7),
IF('Publication Table'!$C$5="All Cancelled Operations",
SUMIFS(AllPublicationData!$F:$F,AllPublicationData!$A:$A,'Publication Table'!$B37,AllPublicationData!$B:$B,'Publication Table'!$C$4,AllPublicationData!$D:$D,'Publication Table'!I$7),
IF('Publication Table'!$C$5="Operations cancelled by patient",
SUMIFS(AllPublicationData!$G:$G,AllPublicationData!$A:$A,'Publication Table'!$B37,AllPublicationData!$B:$B,'Publication Table'!$C$4,AllPublicationData!$D:$D,'Publication Table'!I$7),
IF('Publication Table'!$C$5="Operations cancelled for clinical reasons",
SUMIFS(AllPublicationData!$H:$H,AllPublicationData!$A:$A,'Publication Table'!$B37,AllPublicationData!$B:$B,'Publication Table'!$C$4,AllPublicationData!$D:$D,'Publication Table'!I$7),
IF('Publication Table'!$C$5="Operations cancelled for non-clinical/capacity reasons",
SUMIFS(AllPublicationData!$I:$I,AllPublicationData!$A:$A,'Publication Table'!$B37,AllPublicationData!$B:$B,'Publication Table'!$C$4,AllPublicationData!$D:$D,'Publication Table'!I$7),
IF('Publication Table'!$C$5="Cancellations for other reasons",
SUMIFS(AllPublicationData!$J:$J,AllPublicationData!$A:$A,'Publication Table'!$B37,AllPublicationData!$B:$B,'Publication Table'!$C$4,AllPublicationData!$D:$D,'Publication Table'!I$7)))))))+
IF(AND($C$4="NHS Scotland",$C$5="Total Operations"),
SUMIFS(AllPublicationData!$E:$E,AllPublicationData!$A:$A,'Publication Table'!$B37,AllPublicationData!$B:$B,'Publication Table'!I$7),
IF(AND($C$4="NHS Scotland",$C$5="All Cancelled Operations"),
SUMIFS(AllPublicationData!$F:$F,AllPublicationData!$A:$A,'Publication Table'!$B37,AllPublicationData!$B:$B,'Publication Table'!I$7),
IF(AND($C$4="NHS Scotland",$C$5="Operations cancelled by patient"),
SUMIFS(AllPublicationData!$G:$G,AllPublicationData!$A:$A,'Publication Table'!$B37,AllPublicationData!$B:$B,'Publication Table'!I$7),
IF(AND($C$4="NHS Scotland",$C$5="Operations cancelled for clinical reasons"),
SUMIFS(AllPublicationData!$H:$H,AllPublicationData!$A:$A,'Publication Table'!$B37,AllPublicationData!$B:$B,'Publication Table'!I$7),
IF(AND($C$4="NHS Scotland",$C$5="Operations cancelled for non-clinical/capacity reasons"),
SUMIFS(AllPublicationData!$I:$I,AllPublicationData!$A:$A,'Publication Table'!$B37,AllPublicationData!$B:$B,'Publication Table'!I$7),
IF(AND($C$4="NHS Scotland",$C$5="Cancellations for other reasons"),
SUMIFS(AllPublicationData!$J:$J,AllPublicationData!$A:$A,'Publication Table'!$B37,AllPublicationData!$B:$B,'Publication Table'!I$7)))))))</f>
        <v>838</v>
      </c>
      <c r="J37" s="90">
        <f>IF($C$5="Total Operations",
SUMIFS(AllPublicationData!$E:$E,AllPublicationData!$A:$A,'Publication Table'!$B37,AllPublicationData!$B:$B,'Publication Table'!$C$4,AllPublicationData!$D:$D,'Publication Table'!J$7),
IF('Publication Table'!$C$5="All Cancelled Operations",
SUMIFS(AllPublicationData!$F:$F,AllPublicationData!$A:$A,'Publication Table'!$B37,AllPublicationData!$B:$B,'Publication Table'!$C$4,AllPublicationData!$D:$D,'Publication Table'!J$7),
IF('Publication Table'!$C$5="Operations cancelled by patient",
SUMIFS(AllPublicationData!$G:$G,AllPublicationData!$A:$A,'Publication Table'!$B37,AllPublicationData!$B:$B,'Publication Table'!$C$4,AllPublicationData!$D:$D,'Publication Table'!J$7),
IF('Publication Table'!$C$5="Operations cancelled for clinical reasons",
SUMIFS(AllPublicationData!$H:$H,AllPublicationData!$A:$A,'Publication Table'!$B37,AllPublicationData!$B:$B,'Publication Table'!$C$4,AllPublicationData!$D:$D,'Publication Table'!J$7),
IF('Publication Table'!$C$5="Operations cancelled for non-clinical/capacity reasons",
SUMIFS(AllPublicationData!$I:$I,AllPublicationData!$A:$A,'Publication Table'!$B37,AllPublicationData!$B:$B,'Publication Table'!$C$4,AllPublicationData!$D:$D,'Publication Table'!J$7),
IF('Publication Table'!$C$5="Cancellations for other reasons",
SUMIFS(AllPublicationData!$J:$J,AllPublicationData!$A:$A,'Publication Table'!$B37,AllPublicationData!$B:$B,'Publication Table'!$C$4,AllPublicationData!$D:$D,'Publication Table'!J$7)))))))+
IF(AND($C$4="NHS Scotland",$C$5="Total Operations"),
SUMIFS(AllPublicationData!$E:$E,AllPublicationData!$A:$A,'Publication Table'!$B37,AllPublicationData!$B:$B,'Publication Table'!J$7),
IF(AND($C$4="NHS Scotland",$C$5="All Cancelled Operations"),
SUMIFS(AllPublicationData!$F:$F,AllPublicationData!$A:$A,'Publication Table'!$B37,AllPublicationData!$B:$B,'Publication Table'!J$7),
IF(AND($C$4="NHS Scotland",$C$5="Operations cancelled by patient"),
SUMIFS(AllPublicationData!$G:$G,AllPublicationData!$A:$A,'Publication Table'!$B37,AllPublicationData!$B:$B,'Publication Table'!J$7),
IF(AND($C$4="NHS Scotland",$C$5="Operations cancelled for clinical reasons"),
SUMIFS(AllPublicationData!$H:$H,AllPublicationData!$A:$A,'Publication Table'!$B37,AllPublicationData!$B:$B,'Publication Table'!J$7),
IF(AND($C$4="NHS Scotland",$C$5="Operations cancelled for non-clinical/capacity reasons"),
SUMIFS(AllPublicationData!$I:$I,AllPublicationData!$A:$A,'Publication Table'!$B37,AllPublicationData!$B:$B,'Publication Table'!J$7),
IF(AND($C$4="NHS Scotland",$C$5="Cancellations for other reasons"),
SUMIFS(AllPublicationData!$J:$J,AllPublicationData!$A:$A,'Publication Table'!$B37,AllPublicationData!$B:$B,'Publication Table'!J$7)))))))</f>
        <v>1766</v>
      </c>
      <c r="K37" s="90">
        <f>IF($C$5="Total Operations",
SUMIFS(AllPublicationData!$E:$E,AllPublicationData!$A:$A,'Publication Table'!$B37,AllPublicationData!$B:$B,'Publication Table'!$C$4,AllPublicationData!$D:$D,'Publication Table'!K$7),
IF('Publication Table'!$C$5="All Cancelled Operations",
SUMIFS(AllPublicationData!$F:$F,AllPublicationData!$A:$A,'Publication Table'!$B37,AllPublicationData!$B:$B,'Publication Table'!$C$4,AllPublicationData!$D:$D,'Publication Table'!K$7),
IF('Publication Table'!$C$5="Operations cancelled by patient",
SUMIFS(AllPublicationData!$G:$G,AllPublicationData!$A:$A,'Publication Table'!$B37,AllPublicationData!$B:$B,'Publication Table'!$C$4,AllPublicationData!$D:$D,'Publication Table'!K$7),
IF('Publication Table'!$C$5="Operations cancelled for clinical reasons",
SUMIFS(AllPublicationData!$H:$H,AllPublicationData!$A:$A,'Publication Table'!$B37,AllPublicationData!$B:$B,'Publication Table'!$C$4,AllPublicationData!$D:$D,'Publication Table'!K$7),
IF('Publication Table'!$C$5="Operations cancelled for non-clinical/capacity reasons",
SUMIFS(AllPublicationData!$I:$I,AllPublicationData!$A:$A,'Publication Table'!$B37,AllPublicationData!$B:$B,'Publication Table'!$C$4,AllPublicationData!$D:$D,'Publication Table'!K$7),
IF('Publication Table'!$C$5="Cancellations for other reasons",
SUMIFS(AllPublicationData!$J:$J,AllPublicationData!$A:$A,'Publication Table'!$B37,AllPublicationData!$B:$B,'Publication Table'!$C$4,AllPublicationData!$D:$D,'Publication Table'!K$7)))))))+
IF(AND($C$4="NHS Scotland",$C$5="Total Operations"),
SUMIFS(AllPublicationData!$E:$E,AllPublicationData!$A:$A,'Publication Table'!$B37,AllPublicationData!$B:$B,'Publication Table'!K$7),
IF(AND($C$4="NHS Scotland",$C$5="All Cancelled Operations"),
SUMIFS(AllPublicationData!$F:$F,AllPublicationData!$A:$A,'Publication Table'!$B37,AllPublicationData!$B:$B,'Publication Table'!K$7),
IF(AND($C$4="NHS Scotland",$C$5="Operations cancelled by patient"),
SUMIFS(AllPublicationData!$G:$G,AllPublicationData!$A:$A,'Publication Table'!$B37,AllPublicationData!$B:$B,'Publication Table'!K$7),
IF(AND($C$4="NHS Scotland",$C$5="Operations cancelled for clinical reasons"),
SUMIFS(AllPublicationData!$H:$H,AllPublicationData!$A:$A,'Publication Table'!$B37,AllPublicationData!$B:$B,'Publication Table'!K$7),
IF(AND($C$4="NHS Scotland",$C$5="Operations cancelled for non-clinical/capacity reasons"),
SUMIFS(AllPublicationData!$I:$I,AllPublicationData!$A:$A,'Publication Table'!$B37,AllPublicationData!$B:$B,'Publication Table'!K$7),
IF(AND($C$4="NHS Scotland",$C$5="Cancellations for other reasons"),
SUMIFS(AllPublicationData!$J:$J,AllPublicationData!$A:$A,'Publication Table'!$B37,AllPublicationData!$B:$B,'Publication Table'!K$7)))))))</f>
        <v>3975</v>
      </c>
      <c r="L37" s="90">
        <f>IF($C$5="Total Operations",
SUMIFS(AllPublicationData!$E:$E,AllPublicationData!$A:$A,'Publication Table'!$B37,AllPublicationData!$B:$B,'Publication Table'!$C$4,AllPublicationData!$D:$D,'Publication Table'!L$7),
IF('Publication Table'!$C$5="All Cancelled Operations",
SUMIFS(AllPublicationData!$F:$F,AllPublicationData!$A:$A,'Publication Table'!$B37,AllPublicationData!$B:$B,'Publication Table'!$C$4,AllPublicationData!$D:$D,'Publication Table'!L$7),
IF('Publication Table'!$C$5="Operations cancelled by patient",
SUMIFS(AllPublicationData!$G:$G,AllPublicationData!$A:$A,'Publication Table'!$B37,AllPublicationData!$B:$B,'Publication Table'!$C$4,AllPublicationData!$D:$D,'Publication Table'!L$7),
IF('Publication Table'!$C$5="Operations cancelled for clinical reasons",
SUMIFS(AllPublicationData!$H:$H,AllPublicationData!$A:$A,'Publication Table'!$B37,AllPublicationData!$B:$B,'Publication Table'!$C$4,AllPublicationData!$D:$D,'Publication Table'!L$7),
IF('Publication Table'!$C$5="Operations cancelled for non-clinical/capacity reasons",
SUMIFS(AllPublicationData!$I:$I,AllPublicationData!$A:$A,'Publication Table'!$B37,AllPublicationData!$B:$B,'Publication Table'!$C$4,AllPublicationData!$D:$D,'Publication Table'!L$7),
IF('Publication Table'!$C$5="Cancellations for other reasons",
SUMIFS(AllPublicationData!$J:$J,AllPublicationData!$A:$A,'Publication Table'!$B37,AllPublicationData!$B:$B,'Publication Table'!$C$4,AllPublicationData!$D:$D,'Publication Table'!L$7)))))))+
IF(AND($C$4="NHS Scotland",$C$5="Total Operations"),
SUMIFS(AllPublicationData!$E:$E,AllPublicationData!$A:$A,'Publication Table'!$B37,AllPublicationData!$B:$B,'Publication Table'!L$7),
IF(AND($C$4="NHS Scotland",$C$5="All Cancelled Operations"),
SUMIFS(AllPublicationData!$F:$F,AllPublicationData!$A:$A,'Publication Table'!$B37,AllPublicationData!$B:$B,'Publication Table'!L$7),
IF(AND($C$4="NHS Scotland",$C$5="Operations cancelled by patient"),
SUMIFS(AllPublicationData!$G:$G,AllPublicationData!$A:$A,'Publication Table'!$B37,AllPublicationData!$B:$B,'Publication Table'!L$7),
IF(AND($C$4="NHS Scotland",$C$5="Operations cancelled for clinical reasons"),
SUMIFS(AllPublicationData!$H:$H,AllPublicationData!$A:$A,'Publication Table'!$B37,AllPublicationData!$B:$B,'Publication Table'!L$7),
IF(AND($C$4="NHS Scotland",$C$5="Operations cancelled for non-clinical/capacity reasons"),
SUMIFS(AllPublicationData!$I:$I,AllPublicationData!$A:$A,'Publication Table'!$B37,AllPublicationData!$B:$B,'Publication Table'!L$7),
IF(AND($C$4="NHS Scotland",$C$5="Cancellations for other reasons"),
SUMIFS(AllPublicationData!$J:$J,AllPublicationData!$A:$A,'Publication Table'!$B37,AllPublicationData!$B:$B,'Publication Table'!L$7)))))))</f>
        <v>679</v>
      </c>
      <c r="M37" s="90">
        <f>IF($C$5="Total Operations",
SUMIFS(AllPublicationData!$E:$E,AllPublicationData!$A:$A,'Publication Table'!$B37,AllPublicationData!$B:$B,'Publication Table'!$C$4,AllPublicationData!$D:$D,'Publication Table'!M$7),
IF('Publication Table'!$C$5="All Cancelled Operations",
SUMIFS(AllPublicationData!$F:$F,AllPublicationData!$A:$A,'Publication Table'!$B37,AllPublicationData!$B:$B,'Publication Table'!$C$4,AllPublicationData!$D:$D,'Publication Table'!M$7),
IF('Publication Table'!$C$5="Operations cancelled by patient",
SUMIFS(AllPublicationData!$G:$G,AllPublicationData!$A:$A,'Publication Table'!$B37,AllPublicationData!$B:$B,'Publication Table'!$C$4,AllPublicationData!$D:$D,'Publication Table'!M$7),
IF('Publication Table'!$C$5="Operations cancelled for clinical reasons",
SUMIFS(AllPublicationData!$G:$G,AllPublicationData!$A:$A,'Publication Table'!$B37,AllPublicationData!$B:$B,'Publication Table'!$C$4,AllPublicationData!$D:$D,'Publication Table'!M$7),
IF('Publication Table'!$C$5="Operations cancelled for non-clinical/capacity reasons",
SUMIFS(AllPublicationData!$G:$G,AllPublicationData!$A:$A,'Publication Table'!$B37,AllPublicationData!$B:$B,'Publication Table'!$C$4,AllPublicationData!$D:$D,'Publication Table'!M$7),
IF('Publication Table'!$C$5="Cancellations for other reasons",
SUMIFS(AllPublicationData!$G:$G,AllPublicationData!$A:$A,'Publication Table'!$B37,AllPublicationData!$B:$B,'Publication Table'!$C$4,AllPublicationData!$D:$D,'Publication Table'!M$7)))))))+
IF(AND($C$4="NHS Scotland",$C$5="Total Operations"),
SUMIFS(AllPublicationData!$E:$E,AllPublicationData!$A:$A,'Publication Table'!$B37,AllPublicationData!$B:$B,'Publication Table'!M$7),
IF(AND($C$4="NHS Scotland",$C$5="All Cancelled Operations"),
SUMIFS(AllPublicationData!$F:$F,AllPublicationData!$A:$A,'Publication Table'!$B37,AllPublicationData!$B:$B,'Publication Table'!M$7),
IF(AND($C$4="NHS Scotland",$C$5="Operations cancelled by patient"),
SUMIFS(AllPublicationData!$G:$G,AllPublicationData!$A:$A,'Publication Table'!$B37,AllPublicationData!$B:$B,'Publication Table'!M$7),
IF(AND($C$4="NHS Scotland",$C$5="Operations cancelled for clinical reasons"),
SUMIFS(AllPublicationData!$H:$H,AllPublicationData!$A:$A,'Publication Table'!$B37,AllPublicationData!$B:$B,'Publication Table'!M$7),
IF(AND($C$4="NHS Scotland",$C$5="Operations cancelled for non-clinical/capacity reasons"),
SUMIFS(AllPublicationData!$I:$I,AllPublicationData!$A:$A,'Publication Table'!$B37,AllPublicationData!$B:$B,'Publication Table'!M$7),
IF(AND($C$4="NHS Scotland",$C$5="Cancellations for other reasons"),
SUMIFS(AllPublicationData!$J:$J,AllPublicationData!$A:$A,'Publication Table'!$B37,AllPublicationData!$B:$B,'Publication Table'!M$7)))))))</f>
        <v>1059</v>
      </c>
      <c r="N37" s="90">
        <f>IF($C$5="Total Operations",
SUMIFS(AllPublicationData!$E:$E,AllPublicationData!$A:$A,'Publication Table'!$B37,AllPublicationData!$B:$B,'Publication Table'!$C$4,AllPublicationData!$D:$D,'Publication Table'!N$7),
IF('Publication Table'!$C$5="All Cancelled Operations",
SUMIFS(AllPublicationData!$F:$F,AllPublicationData!$A:$A,'Publication Table'!$B37,AllPublicationData!$B:$B,'Publication Table'!$C$4,AllPublicationData!$D:$D,'Publication Table'!N$7),
IF('Publication Table'!$C$5="Operations cancelled by patient",
SUMIFS(AllPublicationData!$G:$G,AllPublicationData!$A:$A,'Publication Table'!$B37,AllPublicationData!$B:$B,'Publication Table'!$C$4,AllPublicationData!$D:$D,'Publication Table'!N$7),
IF('Publication Table'!$C$5="Operations cancelled for clinical reasons",
SUMIFS(AllPublicationData!$G:$G,AllPublicationData!$A:$A,'Publication Table'!$B37,AllPublicationData!$B:$B,'Publication Table'!$C$4,AllPublicationData!$D:$D,'Publication Table'!N$7),
IF('Publication Table'!$C$5="Operations cancelled for non-clinical/capacity reasons",
SUMIFS(AllPublicationData!$G:$G,AllPublicationData!$A:$A,'Publication Table'!$B37,AllPublicationData!$B:$B,'Publication Table'!$C$4,AllPublicationData!$D:$D,'Publication Table'!N$7),
IF('Publication Table'!$C$5="Cancellations for other reasons",
SUMIFS(AllPublicationData!$G:$G,AllPublicationData!$A:$A,'Publication Table'!$B37,AllPublicationData!$B:$B,'Publication Table'!$C$4,AllPublicationData!$D:$D,'Publication Table'!N$7)))))))+
IF(AND($C$4="NHS Scotland",$C$5="Total Operations"),
SUMIFS(AllPublicationData!$E:$E,AllPublicationData!$A:$A,'Publication Table'!$B37,AllPublicationData!$B:$B,'Publication Table'!N$7),
IF(AND($C$4="NHS Scotland",$C$5="All Cancelled Operations"),
SUMIFS(AllPublicationData!$F:$F,AllPublicationData!$A:$A,'Publication Table'!$B37,AllPublicationData!$B:$B,'Publication Table'!N$7),
IF(AND($C$4="NHS Scotland",$C$5="Operations cancelled by patient"),
SUMIFS(AllPublicationData!$G:$G,AllPublicationData!$A:$A,'Publication Table'!$B37,AllPublicationData!$B:$B,'Publication Table'!N$7),
IF(AND($C$4="NHS Scotland",$C$5="Operations cancelled for clinical reasons"),
SUMIFS(AllPublicationData!$H:$H,AllPublicationData!$A:$A,'Publication Table'!$B37,AllPublicationData!$B:$B,'Publication Table'!N$7),
IF(AND($C$4="NHS Scotland",$C$5="Operations cancelled for non-clinical/capacity reasons"),
SUMIFS(AllPublicationData!$I:$I,AllPublicationData!$A:$A,'Publication Table'!$B37,AllPublicationData!$B:$B,'Publication Table'!N$7),
IF(AND($C$4="NHS Scotland",$C$5="Cancellations for other reasons"),
SUMIFS(AllPublicationData!$J:$J,AllPublicationData!$A:$A,'Publication Table'!$B37,AllPublicationData!$B:$B,'Publication Table'!N$7)))))))</f>
        <v>2761</v>
      </c>
      <c r="O37" s="90">
        <f>IF($C$5="Total Operations",
SUMIFS(AllPublicationData!$E:$E,AllPublicationData!$A:$A,'Publication Table'!$B37,AllPublicationData!$B:$B,'Publication Table'!$C$4,AllPublicationData!$D:$D,'Publication Table'!O$7),
IF('Publication Table'!$C$5="All Cancelled Operations",
SUMIFS(AllPublicationData!$F:$F,AllPublicationData!$A:$A,'Publication Table'!$B37,AllPublicationData!$B:$B,'Publication Table'!$C$4,AllPublicationData!$D:$D,'Publication Table'!O$7),
IF('Publication Table'!$C$5="Operations cancelled by patient",
SUMIFS(AllPublicationData!$G:$G,AllPublicationData!$A:$A,'Publication Table'!$B37,AllPublicationData!$B:$B,'Publication Table'!$C$4,AllPublicationData!$D:$D,'Publication Table'!O$7),
IF('Publication Table'!$C$5="Operations cancelled for clinical reasons",
SUMIFS(AllPublicationData!$G:$G,AllPublicationData!$A:$A,'Publication Table'!$B37,AllPublicationData!$B:$B,'Publication Table'!$C$4,AllPublicationData!$D:$D,'Publication Table'!O$7),
IF('Publication Table'!$C$5="Operations cancelled for non-clinical/capacity reasons",
SUMIFS(AllPublicationData!$G:$G,AllPublicationData!$A:$A,'Publication Table'!$B37,AllPublicationData!$B:$B,'Publication Table'!$C$4,AllPublicationData!$D:$D,'Publication Table'!O$7),
IF('Publication Table'!$C$5="Cancellations for other reasons",
SUMIFS(AllPublicationData!$G:$G,AllPublicationData!$A:$A,'Publication Table'!$B37,AllPublicationData!$B:$B,'Publication Table'!$C$4,AllPublicationData!$D:$D,'Publication Table'!O$7)))))))+
IF(AND($C$4="NHS Scotland",$C$5="Total Operations"),
SUMIFS(AllPublicationData!$E:$E,AllPublicationData!$A:$A,'Publication Table'!$B37,AllPublicationData!$B:$B,'Publication Table'!O$7),
IF(AND($C$4="NHS Scotland",$C$5="All Cancelled Operations"),
SUMIFS(AllPublicationData!$F:$F,AllPublicationData!$A:$A,'Publication Table'!$B37,AllPublicationData!$B:$B,'Publication Table'!O$7),
IF(AND($C$4="NHS Scotland",$C$5="Operations cancelled by patient"),
SUMIFS(AllPublicationData!$G:$G,AllPublicationData!$A:$A,'Publication Table'!$B37,AllPublicationData!$B:$B,'Publication Table'!O$7),
IF(AND($C$4="NHS Scotland",$C$5="Operations cancelled for clinical reasons"),
SUMIFS(AllPublicationData!$H:$H,AllPublicationData!$A:$A,'Publication Table'!$B37,AllPublicationData!$B:$B,'Publication Table'!O$7),
IF(AND($C$4="NHS Scotland",$C$5="Operations cancelled for non-clinical/capacity reasons"),
SUMIFS(AllPublicationData!$I:$I,AllPublicationData!$A:$A,'Publication Table'!$B37,AllPublicationData!$B:$B,'Publication Table'!O$7),
IF(AND($C$4="NHS Scotland",$C$5="Cancellations for other reasons"),
SUMIFS(AllPublicationData!$J:$J,AllPublicationData!$A:$A,'Publication Table'!$B37,AllPublicationData!$B:$B,'Publication Table'!O$7)))))))</f>
        <v>282</v>
      </c>
      <c r="P37" s="90">
        <f>IF($C$5="Total Operations",
SUMIFS(AllPublicationData!$E:$E,AllPublicationData!$A:$A,'Publication Table'!$B37,AllPublicationData!$B:$B,'Publication Table'!$C$4,AllPublicationData!$D:$D,'Publication Table'!P$7),
IF('Publication Table'!$C$5="All Cancelled Operations",
SUMIFS(AllPublicationData!$F:$F,AllPublicationData!$A:$A,'Publication Table'!$B37,AllPublicationData!$B:$B,'Publication Table'!$C$4,AllPublicationData!$D:$D,'Publication Table'!P$7),
IF('Publication Table'!$C$5="Operations cancelled by patient",
SUMIFS(AllPublicationData!$G:$G,AllPublicationData!$A:$A,'Publication Table'!$B37,AllPublicationData!$B:$B,'Publication Table'!$C$4,AllPublicationData!$D:$D,'Publication Table'!P$7),
IF('Publication Table'!$C$5="Operations cancelled for clinical reasons",
SUMIFS(AllPublicationData!$G:$G,AllPublicationData!$A:$A,'Publication Table'!$B37,AllPublicationData!$B:$B,'Publication Table'!$C$4,AllPublicationData!$D:$D,'Publication Table'!P$7),
IF('Publication Table'!$C$5="Operations cancelled for non-clinical/capacity reasons",
SUMIFS(AllPublicationData!$G:$G,AllPublicationData!$A:$A,'Publication Table'!$B37,AllPublicationData!$B:$B,'Publication Table'!$C$4,AllPublicationData!$D:$D,'Publication Table'!P$7),
IF('Publication Table'!$C$5="Cancellations for other reasons",
SUMIFS(AllPublicationData!$G:$G,AllPublicationData!$A:$A,'Publication Table'!$B37,AllPublicationData!$B:$B,'Publication Table'!$C$4,AllPublicationData!$D:$D,'Publication Table'!P$7)))))))+
IF(AND($C$4="NHS Scotland",$C$5="Total Operations"),
SUMIFS(AllPublicationData!$E:$E,AllPublicationData!$A:$A,'Publication Table'!$B37,AllPublicationData!$B:$B,'Publication Table'!P$7),
IF(AND($C$4="NHS Scotland",$C$5="All Cancelled Operations"),
SUMIFS(AllPublicationData!$F:$F,AllPublicationData!$A:$A,'Publication Table'!$B37,AllPublicationData!$B:$B,'Publication Table'!P$7),
IF(AND($C$4="NHS Scotland",$C$5="Operations cancelled by patient"),
SUMIFS(AllPublicationData!$G:$G,AllPublicationData!$A:$A,'Publication Table'!$B37,AllPublicationData!$B:$B,'Publication Table'!P$7),
IF(AND($C$4="NHS Scotland",$C$5="Operations cancelled for clinical reasons"),
SUMIFS(AllPublicationData!$H:$H,AllPublicationData!$A:$A,'Publication Table'!$B37,AllPublicationData!$B:$B,'Publication Table'!P$7),
IF(AND($C$4="NHS Scotland",$C$5="Operations cancelled for non-clinical/capacity reasons"),
SUMIFS(AllPublicationData!$I:$I,AllPublicationData!$A:$A,'Publication Table'!$B37,AllPublicationData!$B:$B,'Publication Table'!P$7),
IF(AND($C$4="NHS Scotland",$C$5="Cancellations for other reasons"),
SUMIFS(AllPublicationData!$J:$J,AllPublicationData!$A:$A,'Publication Table'!$B37,AllPublicationData!$B:$B,'Publication Table'!P$7)))))))</f>
        <v>103</v>
      </c>
      <c r="Q37" s="90">
        <f>IF($C$5="Total Operations",
SUMIFS(AllPublicationData!$E:$E,AllPublicationData!$A:$A,'Publication Table'!$B37,AllPublicationData!$B:$B,'Publication Table'!$C$4,AllPublicationData!$D:$D,'Publication Table'!Q$7),
IF('Publication Table'!$C$5="All Cancelled Operations",
SUMIFS(AllPublicationData!$F:$F,AllPublicationData!$A:$A,'Publication Table'!$B37,AllPublicationData!$B:$B,'Publication Table'!$C$4,AllPublicationData!$D:$D,'Publication Table'!Q$7),
IF('Publication Table'!$C$5="Operations cancelled by patient",
SUMIFS(AllPublicationData!$G:$G,AllPublicationData!$A:$A,'Publication Table'!$B37,AllPublicationData!$B:$B,'Publication Table'!$C$4,AllPublicationData!$D:$D,'Publication Table'!Q$7),
IF('Publication Table'!$C$5="Operations cancelled for clinical reasons",
SUMIFS(AllPublicationData!$G:$G,AllPublicationData!$A:$A,'Publication Table'!$B37,AllPublicationData!$B:$B,'Publication Table'!$C$4,AllPublicationData!$D:$D,'Publication Table'!Q$7),
IF('Publication Table'!$C$5="Operations cancelled for non-clinical/capacity reasons",
SUMIFS(AllPublicationData!$G:$G,AllPublicationData!$A:$A,'Publication Table'!$B37,AllPublicationData!$B:$B,'Publication Table'!$C$4,AllPublicationData!$D:$D,'Publication Table'!Q$7),
IF('Publication Table'!$C$5="Cancellations for other reasons",
SUMIFS(AllPublicationData!$G:$G,AllPublicationData!$A:$A,'Publication Table'!$B37,AllPublicationData!$B:$B,'Publication Table'!$C$4,AllPublicationData!$D:$D,'Publication Table'!Q$7)))))))+
IF(AND($C$4="NHS Scotland",$C$5="Total Operations"),
SUMIFS(AllPublicationData!$E:$E,AllPublicationData!$A:$A,'Publication Table'!$B37,AllPublicationData!$B:$B,'Publication Table'!Q$7),
IF(AND($C$4="NHS Scotland",$C$5="All Cancelled Operations"),
SUMIFS(AllPublicationData!$F:$F,AllPublicationData!$A:$A,'Publication Table'!$B37,AllPublicationData!$B:$B,'Publication Table'!Q$7),
IF(AND($C$4="NHS Scotland",$C$5="Operations cancelled by patient"),
SUMIFS(AllPublicationData!$G:$G,AllPublicationData!$A:$A,'Publication Table'!$B37,AllPublicationData!$B:$B,'Publication Table'!Q$7),
IF(AND($C$4="NHS Scotland",$C$5="Operations cancelled for clinical reasons"),
SUMIFS(AllPublicationData!$H:$H,AllPublicationData!$A:$A,'Publication Table'!$B37,AllPublicationData!$B:$B,'Publication Table'!Q$7),
IF(AND($C$4="NHS Scotland",$C$5="Operations cancelled for non-clinical/capacity reasons"),
SUMIFS(AllPublicationData!$I:$I,AllPublicationData!$A:$A,'Publication Table'!$B37,AllPublicationData!$B:$B,'Publication Table'!Q$7),
IF(AND($C$4="NHS Scotland",$C$5="Cancellations for other reasons"),
SUMIFS(AllPublicationData!$J:$J,AllPublicationData!$A:$A,'Publication Table'!$B37,AllPublicationData!$B:$B,'Publication Table'!Q$7)))))))</f>
        <v>1211</v>
      </c>
      <c r="R37" s="90">
        <f>IF($C$5="Total Operations",
SUMIFS(AllPublicationData!$E:$E,AllPublicationData!$A:$A,'Publication Table'!$B37,AllPublicationData!$B:$B,'Publication Table'!$C$4,AllPublicationData!$D:$D,'Publication Table'!R$7),
IF('Publication Table'!$C$5="All Cancelled Operations",
SUMIFS(AllPublicationData!$F:$F,AllPublicationData!$A:$A,'Publication Table'!$B37,AllPublicationData!$B:$B,'Publication Table'!$C$4,AllPublicationData!$D:$D,'Publication Table'!R$7),
IF('Publication Table'!$C$5="Operations cancelled by patient",
SUMIFS(AllPublicationData!$G:$G,AllPublicationData!$A:$A,'Publication Table'!$B37,AllPublicationData!$B:$B,'Publication Table'!$C$4,AllPublicationData!$D:$D,'Publication Table'!R$7),
IF('Publication Table'!$C$5="Operations cancelled for clinical reasons",
SUMIFS(AllPublicationData!$G:$G,AllPublicationData!$A:$A,'Publication Table'!$B37,AllPublicationData!$B:$B,'Publication Table'!$C$4,AllPublicationData!$D:$D,'Publication Table'!R$7),
IF('Publication Table'!$C$5="Operations cancelled for non-clinical/capacity reasons",
SUMIFS(AllPublicationData!$G:$G,AllPublicationData!$A:$A,'Publication Table'!$B37,AllPublicationData!$B:$B,'Publication Table'!$C$4,AllPublicationData!$D:$D,'Publication Table'!R$7),
IF('Publication Table'!$C$5="Cancellations for other reasons",
SUMIFS(AllPublicationData!$G:$G,AllPublicationData!$A:$A,'Publication Table'!$B37,AllPublicationData!$B:$B,'Publication Table'!$C$4,AllPublicationData!$D:$D,'Publication Table'!R$7)))))))+
IF(AND($C$4="NHS Scotland",$C$5="Total Operations"),
SUMIFS(AllPublicationData!$E:$E,AllPublicationData!$A:$A,'Publication Table'!$B37,AllPublicationData!$B:$B,'Publication Table'!R$7),
IF(AND($C$4="NHS Scotland",$C$5="All Cancelled Operations"),
SUMIFS(AllPublicationData!$F:$F,AllPublicationData!$A:$A,'Publication Table'!$B37,AllPublicationData!$B:$B,'Publication Table'!R$7),
IF(AND($C$4="NHS Scotland",$C$5="Operations cancelled by patient"),
SUMIFS(AllPublicationData!$G:$G,AllPublicationData!$A:$A,'Publication Table'!$B37,AllPublicationData!$B:$B,'Publication Table'!R$7),
IF(AND($C$4="NHS Scotland",$C$5="Operations cancelled for clinical reasons"),
SUMIFS(AllPublicationData!$H:$H,AllPublicationData!$A:$A,'Publication Table'!$B37,AllPublicationData!$B:$B,'Publication Table'!R$7),
IF(AND($C$4="NHS Scotland",$C$5="Operations cancelled for non-clinical/capacity reasons"),
SUMIFS(AllPublicationData!$I:$I,AllPublicationData!$A:$A,'Publication Table'!$B37,AllPublicationData!$B:$B,'Publication Table'!R$7),
IF(AND($C$4="NHS Scotland",$C$5="Cancellations for other reasons"),
SUMIFS(AllPublicationData!$J:$J,AllPublicationData!$A:$A,'Publication Table'!$B37,AllPublicationData!$B:$B,'Publication Table'!R$7)))))))</f>
        <v>50</v>
      </c>
    </row>
    <row r="38" spans="2:18" x14ac:dyDescent="0.35">
      <c r="B38" s="89">
        <v>44501</v>
      </c>
      <c r="C38" s="81">
        <f>IF($C$5="Total Operations",
SUMIFS(AllPublicationData!$E:$E,AllPublicationData!$A:$A,'Publication Table'!$B38,AllPublicationData!$B:$B,'Publication Table'!$C$4),
IF('Publication Table'!$C$5="All Cancelled Operations",
SUMIFS(AllPublicationData!$F:$F,AllPublicationData!$A:$A,'Publication Table'!$B38,AllPublicationData!$B:$B,'Publication Table'!$C$4),
IF('Publication Table'!$C$5="Operations cancelled by patient",
SUMIFS(AllPublicationData!$G:$G,AllPublicationData!$A:$A,'Publication Table'!$B38,AllPublicationData!$B:$B,'Publication Table'!$C$4),
IF('Publication Table'!$C$5="Operations cancelled for clinical reasons",
SUMIFS(AllPublicationData!$H:$H,AllPublicationData!$A:$A,'Publication Table'!$B38,AllPublicationData!$B:$B,'Publication Table'!$C$4),
IF('Publication Table'!$C$5="Operations cancelled for non-clinical/capacity reasons",
SUMIFS(AllPublicationData!$I:$I,AllPublicationData!$A:$A,'Publication Table'!$B38,AllPublicationData!$B:$B,'Publication Table'!$C$4),
IF('Publication Table'!$C$5="Cancellations for other reasons",
SUMIFS(AllPublicationData!$J:$J,AllPublicationData!$A:$A,'Publication Table'!$B38,AllPublicationData!$B:$B,'Publication Table'!$C$4)))))))+
IF(AND($C$4="NHS Scotland",$C$5="Total Operations"),
SUMIFS(AllPublicationData!$E:$E,AllPublicationData!$A:$A,'Publication Table'!$B38),
IF(AND($C$4="NHS Scotland",$C$5="All Cancelled Operations"),
SUMIFS(AllPublicationData!$F:$F,AllPublicationData!$A:$A,'Publication Table'!$B38),
IF(AND($C$4="NHS Scotland",$C$5="Operations cancelled by patient"),
SUMIFS(AllPublicationData!$G:$G,AllPublicationData!$A:$A,'Publication Table'!$B38),
IF(AND($C$4="NHS Scotland",$C$5="Operations cancelled for clinical reasons"),
SUMIFS(AllPublicationData!$H:$H,AllPublicationData!$A:$A,'Publication Table'!$B38),
IF(AND($C$4="NHS Scotland",$C$5="Operations cancelled for non-clinical/capacity reasons"),
SUMIFS(AllPublicationData!$I:$I,AllPublicationData!$A:$A,'Publication Table'!$B38),
IF(AND($C$4="NHS Scotland",$C$5="Cancellations for other reasons"),
SUMIFS(AllPublicationData!$J:$J,AllPublicationData!$A:$A,'Publication Table'!$B38)))))))</f>
        <v>20587</v>
      </c>
      <c r="D38" s="90">
        <f>IF($C$5="Total Operations",
SUMIFS(AllPublicationData!$E:$E,AllPublicationData!$A:$A,'Publication Table'!$B38,AllPublicationData!$B:$B,'Publication Table'!$C$4,AllPublicationData!$D:$D,'Publication Table'!D$7),
IF('Publication Table'!$C$5="All Cancelled Operations",
SUMIFS(AllPublicationData!$F:$F,AllPublicationData!$A:$A,'Publication Table'!$B38,AllPublicationData!$B:$B,'Publication Table'!$C$4,AllPublicationData!$D:$D,'Publication Table'!D$7),
IF('Publication Table'!$C$5="Operations cancelled by patient",
SUMIFS(AllPublicationData!$G:$G,AllPublicationData!$A:$A,'Publication Table'!$B38,AllPublicationData!$B:$B,'Publication Table'!$C$4,AllPublicationData!$D:$D,'Publication Table'!D$7),
IF('Publication Table'!$C$5="Operations cancelled for clinical reasons",
SUMIFS(AllPublicationData!$H:$H,AllPublicationData!$A:$A,'Publication Table'!$B38,AllPublicationData!$B:$B,'Publication Table'!$C$4,AllPublicationData!$D:$D,'Publication Table'!D$7),
IF('Publication Table'!$C$5="Operations cancelled for non-clinical/capacity reasons",
SUMIFS(AllPublicationData!$I:$I,AllPublicationData!$A:$A,'Publication Table'!$B38,AllPublicationData!$B:$B,'Publication Table'!$C$4,AllPublicationData!$D:$D,'Publication Table'!D$7),
IF('Publication Table'!$C$5="Cancellations for other reasons",
SUMIFS(AllPublicationData!$J:$J,AllPublicationData!$A:$A,'Publication Table'!$B38,AllPublicationData!$B:$B,'Publication Table'!$C$4,AllPublicationData!$D:$D,'Publication Table'!D$7)))))))+
IF(AND($C$4="NHS Scotland",$C$5="Total Operations"),
SUMIFS(AllPublicationData!$E:$E,AllPublicationData!$A:$A,'Publication Table'!$B38,AllPublicationData!$B:$B,'Publication Table'!D$7),
IF(AND($C$4="NHS Scotland",$C$5="All Cancelled Operations"),
SUMIFS(AllPublicationData!$F:$F,AllPublicationData!$A:$A,'Publication Table'!$B38,AllPublicationData!$B:$B,'Publication Table'!D$7),
IF(AND($C$4="NHS Scotland",$C$5="Operations cancelled by patient"),
SUMIFS(AllPublicationData!$G:$G,AllPublicationData!$A:$A,'Publication Table'!$B38,AllPublicationData!$B:$B,'Publication Table'!D$7),
IF(AND($C$4="NHS Scotland",$C$5="Operations cancelled for clinical reasons"),
SUMIFS(AllPublicationData!$H:$H,AllPublicationData!$A:$A,'Publication Table'!$B38,AllPublicationData!$B:$B,'Publication Table'!D$7),
IF(AND($C$4="NHS Scotland",$C$5="Operations cancelled for non-clinical/capacity reasons"),
SUMIFS(AllPublicationData!$I:$I,AllPublicationData!$A:$A,'Publication Table'!$B38,AllPublicationData!$B:$B,'Publication Table'!D$7),
IF(AND($C$4="NHS Scotland",$C$5="Cancellations for other reasons"),
SUMIFS(AllPublicationData!$J:$J,AllPublicationData!$A:$A,'Publication Table'!$B38,AllPublicationData!$B:$B,'Publication Table'!D$7)))))))</f>
        <v>2353</v>
      </c>
      <c r="E38" s="90">
        <f>IF($C$5="Total Operations",
SUMIFS(AllPublicationData!$E:$E,AllPublicationData!$A:$A,'Publication Table'!$B38,AllPublicationData!$B:$B,'Publication Table'!$C$4,AllPublicationData!$D:$D,'Publication Table'!E$7),
IF('Publication Table'!$C$5="All Cancelled Operations",
SUMIFS(AllPublicationData!$F:$F,AllPublicationData!$A:$A,'Publication Table'!$B38,AllPublicationData!$B:$B,'Publication Table'!$C$4,AllPublicationData!$D:$D,'Publication Table'!E$7),
IF('Publication Table'!$C$5="Operations cancelled by patient",
SUMIFS(AllPublicationData!$G:$G,AllPublicationData!$A:$A,'Publication Table'!$B38,AllPublicationData!$B:$B,'Publication Table'!$C$4,AllPublicationData!$D:$D,'Publication Table'!E$7),
IF('Publication Table'!$C$5="Operations cancelled for clinical reasons",
SUMIFS(AllPublicationData!$H:$H,AllPublicationData!$A:$A,'Publication Table'!$B38,AllPublicationData!$B:$B,'Publication Table'!$C$4,AllPublicationData!$D:$D,'Publication Table'!E$7),
IF('Publication Table'!$C$5="Operations cancelled for non-clinical/capacity reasons",
SUMIFS(AllPublicationData!$I:$I,AllPublicationData!$A:$A,'Publication Table'!$B38,AllPublicationData!$B:$B,'Publication Table'!$C$4,AllPublicationData!$D:$D,'Publication Table'!E$7),
IF('Publication Table'!$C$5="Cancellations for other reasons",
SUMIFS(AllPublicationData!$J:$J,AllPublicationData!$A:$A,'Publication Table'!$B38,AllPublicationData!$B:$B,'Publication Table'!$C$4,AllPublicationData!$D:$D,'Publication Table'!E$7)))))))+
IF(AND($C$4="NHS Scotland",$C$5="Total Operations"),
SUMIFS(AllPublicationData!$E:$E,AllPublicationData!$A:$A,'Publication Table'!$B38,AllPublicationData!$B:$B,'Publication Table'!E$7),
IF(AND($C$4="NHS Scotland",$C$5="All Cancelled Operations"),
SUMIFS(AllPublicationData!$F:$F,AllPublicationData!$A:$A,'Publication Table'!$B38,AllPublicationData!$B:$B,'Publication Table'!E$7),
IF(AND($C$4="NHS Scotland",$C$5="Operations cancelled by patient"),
SUMIFS(AllPublicationData!$G:$G,AllPublicationData!$A:$A,'Publication Table'!$B38,AllPublicationData!$B:$B,'Publication Table'!E$7),
IF(AND($C$4="NHS Scotland",$C$5="Operations cancelled for clinical reasons"),
SUMIFS(AllPublicationData!$H:$H,AllPublicationData!$A:$A,'Publication Table'!$B38,AllPublicationData!$B:$B,'Publication Table'!E$7),
IF(AND($C$4="NHS Scotland",$C$5="Operations cancelled for non-clinical/capacity reasons"),
SUMIFS(AllPublicationData!$I:$I,AllPublicationData!$A:$A,'Publication Table'!$B38,AllPublicationData!$B:$B,'Publication Table'!E$7),
IF(AND($C$4="NHS Scotland",$C$5="Cancellations for other reasons"),
SUMIFS(AllPublicationData!$J:$J,AllPublicationData!$A:$A,'Publication Table'!$B38,AllPublicationData!$B:$B,'Publication Table'!E$7)))))))</f>
        <v>1064</v>
      </c>
      <c r="F38" s="90">
        <f>IF($C$5="Total Operations",
SUMIFS(AllPublicationData!$E:$E,AllPublicationData!$A:$A,'Publication Table'!$B38,AllPublicationData!$B:$B,'Publication Table'!$C$4,AllPublicationData!$D:$D,'Publication Table'!F$7),
IF('Publication Table'!$C$5="All Cancelled Operations",
SUMIFS(AllPublicationData!$F:$F,AllPublicationData!$A:$A,'Publication Table'!$B38,AllPublicationData!$B:$B,'Publication Table'!$C$4,AllPublicationData!$D:$D,'Publication Table'!F$7),
IF('Publication Table'!$C$5="Operations cancelled by patient",
SUMIFS(AllPublicationData!$G:$G,AllPublicationData!$A:$A,'Publication Table'!$B38,AllPublicationData!$B:$B,'Publication Table'!$C$4,AllPublicationData!$D:$D,'Publication Table'!F$7),
IF('Publication Table'!$C$5="Operations cancelled for clinical reasons",
SUMIFS(AllPublicationData!$H:$H,AllPublicationData!$A:$A,'Publication Table'!$B38,AllPublicationData!$B:$B,'Publication Table'!$C$4,AllPublicationData!$D:$D,'Publication Table'!F$7),
IF('Publication Table'!$C$5="Operations cancelled for non-clinical/capacity reasons",
SUMIFS(AllPublicationData!$I:$I,AllPublicationData!$A:$A,'Publication Table'!$B38,AllPublicationData!$B:$B,'Publication Table'!$C$4,AllPublicationData!$D:$D,'Publication Table'!F$7),
IF('Publication Table'!$C$5="Cancellations for other reasons",
SUMIFS(AllPublicationData!$J:$J,AllPublicationData!$A:$A,'Publication Table'!$B38,AllPublicationData!$B:$B,'Publication Table'!$C$4,AllPublicationData!$D:$D,'Publication Table'!F$7)))))))+
IF(AND($C$4="NHS Scotland",$C$5="Total Operations"),
SUMIFS(AllPublicationData!$E:$E,AllPublicationData!$A:$A,'Publication Table'!$B38,AllPublicationData!$B:$B,'Publication Table'!F$7),
IF(AND($C$4="NHS Scotland",$C$5="All Cancelled Operations"),
SUMIFS(AllPublicationData!$F:$F,AllPublicationData!$A:$A,'Publication Table'!$B38,AllPublicationData!$B:$B,'Publication Table'!F$7),
IF(AND($C$4="NHS Scotland",$C$5="Operations cancelled by patient"),
SUMIFS(AllPublicationData!$G:$G,AllPublicationData!$A:$A,'Publication Table'!$B38,AllPublicationData!$B:$B,'Publication Table'!F$7),
IF(AND($C$4="NHS Scotland",$C$5="Operations cancelled for clinical reasons"),
SUMIFS(AllPublicationData!$H:$H,AllPublicationData!$A:$A,'Publication Table'!$B38,AllPublicationData!$B:$B,'Publication Table'!F$7),
IF(AND($C$4="NHS Scotland",$C$5="Operations cancelled for non-clinical/capacity reasons"),
SUMIFS(AllPublicationData!$I:$I,AllPublicationData!$A:$A,'Publication Table'!$B38,AllPublicationData!$B:$B,'Publication Table'!F$7),
IF(AND($C$4="NHS Scotland",$C$5="Cancellations for other reasons"),
SUMIFS(AllPublicationData!$J:$J,AllPublicationData!$A:$A,'Publication Table'!$B38,AllPublicationData!$B:$B,'Publication Table'!F$7)))))))</f>
        <v>188</v>
      </c>
      <c r="G38" s="90">
        <f>IF($C$5="Total Operations",
SUMIFS(AllPublicationData!$E:$E,AllPublicationData!$A:$A,'Publication Table'!$B38,AllPublicationData!$B:$B,'Publication Table'!$C$4,AllPublicationData!$D:$D,'Publication Table'!G$7),
IF('Publication Table'!$C$5="All Cancelled Operations",
SUMIFS(AllPublicationData!$F:$F,AllPublicationData!$A:$A,'Publication Table'!$B38,AllPublicationData!$B:$B,'Publication Table'!$C$4,AllPublicationData!$D:$D,'Publication Table'!G$7),
IF('Publication Table'!$C$5="Operations cancelled by patient",
SUMIFS(AllPublicationData!$G:$G,AllPublicationData!$A:$A,'Publication Table'!$B38,AllPublicationData!$B:$B,'Publication Table'!$C$4,AllPublicationData!$D:$D,'Publication Table'!G$7),
IF('Publication Table'!$C$5="Operations cancelled for clinical reasons",
SUMIFS(AllPublicationData!$H:$H,AllPublicationData!$A:$A,'Publication Table'!$B38,AllPublicationData!$B:$B,'Publication Table'!$C$4,AllPublicationData!$D:$D,'Publication Table'!G$7),
IF('Publication Table'!$C$5="Operations cancelled for non-clinical/capacity reasons",
SUMIFS(AllPublicationData!$I:$I,AllPublicationData!$A:$A,'Publication Table'!$B38,AllPublicationData!$B:$B,'Publication Table'!$C$4,AllPublicationData!$D:$D,'Publication Table'!G$7),
IF('Publication Table'!$C$5="Cancellations for other reasons",
SUMIFS(AllPublicationData!$J:$J,AllPublicationData!$A:$A,'Publication Table'!$B38,AllPublicationData!$B:$B,'Publication Table'!$C$4,AllPublicationData!$D:$D,'Publication Table'!G$7)))))))+
IF(AND($C$4="NHS Scotland",$C$5="Total Operations"),
SUMIFS(AllPublicationData!$E:$E,AllPublicationData!$A:$A,'Publication Table'!$B38,AllPublicationData!$B:$B,'Publication Table'!G$7),
IF(AND($C$4="NHS Scotland",$C$5="All Cancelled Operations"),
SUMIFS(AllPublicationData!$F:$F,AllPublicationData!$A:$A,'Publication Table'!$B38,AllPublicationData!$B:$B,'Publication Table'!G$7),
IF(AND($C$4="NHS Scotland",$C$5="Operations cancelled by patient"),
SUMIFS(AllPublicationData!$G:$G,AllPublicationData!$A:$A,'Publication Table'!$B38,AllPublicationData!$B:$B,'Publication Table'!G$7),
IF(AND($C$4="NHS Scotland",$C$5="Operations cancelled for clinical reasons"),
SUMIFS(AllPublicationData!$H:$H,AllPublicationData!$A:$A,'Publication Table'!$B38,AllPublicationData!$B:$B,'Publication Table'!G$7),
IF(AND($C$4="NHS Scotland",$C$5="Operations cancelled for non-clinical/capacity reasons"),
SUMIFS(AllPublicationData!$I:$I,AllPublicationData!$A:$A,'Publication Table'!$B38,AllPublicationData!$B:$B,'Publication Table'!G$7),
IF(AND($C$4="NHS Scotland",$C$5="Cancellations for other reasons"),
SUMIFS(AllPublicationData!$J:$J,AllPublicationData!$A:$A,'Publication Table'!$B38,AllPublicationData!$B:$B,'Publication Table'!G$7)))))))</f>
        <v>1238</v>
      </c>
      <c r="H38" s="90">
        <f>IF($C$5="Total Operations",
SUMIFS(AllPublicationData!$E:$E,AllPublicationData!$A:$A,'Publication Table'!$B38,AllPublicationData!$B:$B,'Publication Table'!$C$4,AllPublicationData!$D:$D,'Publication Table'!H$7),
IF('Publication Table'!$C$5="All Cancelled Operations",
SUMIFS(AllPublicationData!$F:$F,AllPublicationData!$A:$A,'Publication Table'!$B38,AllPublicationData!$B:$B,'Publication Table'!$C$4,AllPublicationData!$D:$D,'Publication Table'!H$7),
IF('Publication Table'!$C$5="Operations cancelled by patient",
SUMIFS(AllPublicationData!$G:$G,AllPublicationData!$A:$A,'Publication Table'!$B38,AllPublicationData!$B:$B,'Publication Table'!$C$4,AllPublicationData!$D:$D,'Publication Table'!H$7),
IF('Publication Table'!$C$5="Operations cancelled for clinical reasons",
SUMIFS(AllPublicationData!$H:$H,AllPublicationData!$A:$A,'Publication Table'!$B38,AllPublicationData!$B:$B,'Publication Table'!$C$4,AllPublicationData!$D:$D,'Publication Table'!H$7),
IF('Publication Table'!$C$5="Operations cancelled for non-clinical/capacity reasons",
SUMIFS(AllPublicationData!$I:$I,AllPublicationData!$A:$A,'Publication Table'!$B38,AllPublicationData!$B:$B,'Publication Table'!$C$4,AllPublicationData!$D:$D,'Publication Table'!H$7),
IF('Publication Table'!$C$5="Cancellations for other reasons",
SUMIFS(AllPublicationData!$J:$J,AllPublicationData!$A:$A,'Publication Table'!$B38,AllPublicationData!$B:$B,'Publication Table'!$C$4,AllPublicationData!$D:$D,'Publication Table'!H$7)))))))+
IF(AND($C$4="NHS Scotland",$C$5="Total Operations"),
SUMIFS(AllPublicationData!$E:$E,AllPublicationData!$A:$A,'Publication Table'!$B38,AllPublicationData!$B:$B,'Publication Table'!H$7),
IF(AND($C$4="NHS Scotland",$C$5="All Cancelled Operations"),
SUMIFS(AllPublicationData!$F:$F,AllPublicationData!$A:$A,'Publication Table'!$B38,AllPublicationData!$B:$B,'Publication Table'!H$7),
IF(AND($C$4="NHS Scotland",$C$5="Operations cancelled by patient"),
SUMIFS(AllPublicationData!$G:$G,AllPublicationData!$A:$A,'Publication Table'!$B38,AllPublicationData!$B:$B,'Publication Table'!H$7),
IF(AND($C$4="NHS Scotland",$C$5="Operations cancelled for clinical reasons"),
SUMIFS(AllPublicationData!$H:$H,AllPublicationData!$A:$A,'Publication Table'!$B38,AllPublicationData!$B:$B,'Publication Table'!H$7),
IF(AND($C$4="NHS Scotland",$C$5="Operations cancelled for non-clinical/capacity reasons"),
SUMIFS(AllPublicationData!$I:$I,AllPublicationData!$A:$A,'Publication Table'!$B38,AllPublicationData!$B:$B,'Publication Table'!H$7),
IF(AND($C$4="NHS Scotland",$C$5="Cancellations for other reasons"),
SUMIFS(AllPublicationData!$J:$J,AllPublicationData!$A:$A,'Publication Table'!$B38,AllPublicationData!$B:$B,'Publication Table'!H$7)))))))</f>
        <v>1207</v>
      </c>
      <c r="I38" s="90">
        <f>IF($C$5="Total Operations",
SUMIFS(AllPublicationData!$E:$E,AllPublicationData!$A:$A,'Publication Table'!$B38,AllPublicationData!$B:$B,'Publication Table'!$C$4,AllPublicationData!$D:$D,'Publication Table'!I$7),
IF('Publication Table'!$C$5="All Cancelled Operations",
SUMIFS(AllPublicationData!$F:$F,AllPublicationData!$A:$A,'Publication Table'!$B38,AllPublicationData!$B:$B,'Publication Table'!$C$4,AllPublicationData!$D:$D,'Publication Table'!I$7),
IF('Publication Table'!$C$5="Operations cancelled by patient",
SUMIFS(AllPublicationData!$G:$G,AllPublicationData!$A:$A,'Publication Table'!$B38,AllPublicationData!$B:$B,'Publication Table'!$C$4,AllPublicationData!$D:$D,'Publication Table'!I$7),
IF('Publication Table'!$C$5="Operations cancelled for clinical reasons",
SUMIFS(AllPublicationData!$H:$H,AllPublicationData!$A:$A,'Publication Table'!$B38,AllPublicationData!$B:$B,'Publication Table'!$C$4,AllPublicationData!$D:$D,'Publication Table'!I$7),
IF('Publication Table'!$C$5="Operations cancelled for non-clinical/capacity reasons",
SUMIFS(AllPublicationData!$I:$I,AllPublicationData!$A:$A,'Publication Table'!$B38,AllPublicationData!$B:$B,'Publication Table'!$C$4,AllPublicationData!$D:$D,'Publication Table'!I$7),
IF('Publication Table'!$C$5="Cancellations for other reasons",
SUMIFS(AllPublicationData!$J:$J,AllPublicationData!$A:$A,'Publication Table'!$B38,AllPublicationData!$B:$B,'Publication Table'!$C$4,AllPublicationData!$D:$D,'Publication Table'!I$7)))))))+
IF(AND($C$4="NHS Scotland",$C$5="Total Operations"),
SUMIFS(AllPublicationData!$E:$E,AllPublicationData!$A:$A,'Publication Table'!$B38,AllPublicationData!$B:$B,'Publication Table'!I$7),
IF(AND($C$4="NHS Scotland",$C$5="All Cancelled Operations"),
SUMIFS(AllPublicationData!$F:$F,AllPublicationData!$A:$A,'Publication Table'!$B38,AllPublicationData!$B:$B,'Publication Table'!I$7),
IF(AND($C$4="NHS Scotland",$C$5="Operations cancelled by patient"),
SUMIFS(AllPublicationData!$G:$G,AllPublicationData!$A:$A,'Publication Table'!$B38,AllPublicationData!$B:$B,'Publication Table'!I$7),
IF(AND($C$4="NHS Scotland",$C$5="Operations cancelled for clinical reasons"),
SUMIFS(AllPublicationData!$H:$H,AllPublicationData!$A:$A,'Publication Table'!$B38,AllPublicationData!$B:$B,'Publication Table'!I$7),
IF(AND($C$4="NHS Scotland",$C$5="Operations cancelled for non-clinical/capacity reasons"),
SUMIFS(AllPublicationData!$I:$I,AllPublicationData!$A:$A,'Publication Table'!$B38,AllPublicationData!$B:$B,'Publication Table'!I$7),
IF(AND($C$4="NHS Scotland",$C$5="Cancellations for other reasons"),
SUMIFS(AllPublicationData!$J:$J,AllPublicationData!$A:$A,'Publication Table'!$B38,AllPublicationData!$B:$B,'Publication Table'!I$7)))))))</f>
        <v>997</v>
      </c>
      <c r="J38" s="90">
        <f>IF($C$5="Total Operations",
SUMIFS(AllPublicationData!$E:$E,AllPublicationData!$A:$A,'Publication Table'!$B38,AllPublicationData!$B:$B,'Publication Table'!$C$4,AllPublicationData!$D:$D,'Publication Table'!J$7),
IF('Publication Table'!$C$5="All Cancelled Operations",
SUMIFS(AllPublicationData!$F:$F,AllPublicationData!$A:$A,'Publication Table'!$B38,AllPublicationData!$B:$B,'Publication Table'!$C$4,AllPublicationData!$D:$D,'Publication Table'!J$7),
IF('Publication Table'!$C$5="Operations cancelled by patient",
SUMIFS(AllPublicationData!$G:$G,AllPublicationData!$A:$A,'Publication Table'!$B38,AllPublicationData!$B:$B,'Publication Table'!$C$4,AllPublicationData!$D:$D,'Publication Table'!J$7),
IF('Publication Table'!$C$5="Operations cancelled for clinical reasons",
SUMIFS(AllPublicationData!$H:$H,AllPublicationData!$A:$A,'Publication Table'!$B38,AllPublicationData!$B:$B,'Publication Table'!$C$4,AllPublicationData!$D:$D,'Publication Table'!J$7),
IF('Publication Table'!$C$5="Operations cancelled for non-clinical/capacity reasons",
SUMIFS(AllPublicationData!$I:$I,AllPublicationData!$A:$A,'Publication Table'!$B38,AllPublicationData!$B:$B,'Publication Table'!$C$4,AllPublicationData!$D:$D,'Publication Table'!J$7),
IF('Publication Table'!$C$5="Cancellations for other reasons",
SUMIFS(AllPublicationData!$J:$J,AllPublicationData!$A:$A,'Publication Table'!$B38,AllPublicationData!$B:$B,'Publication Table'!$C$4,AllPublicationData!$D:$D,'Publication Table'!J$7)))))))+
IF(AND($C$4="NHS Scotland",$C$5="Total Operations"),
SUMIFS(AllPublicationData!$E:$E,AllPublicationData!$A:$A,'Publication Table'!$B38,AllPublicationData!$B:$B,'Publication Table'!J$7),
IF(AND($C$4="NHS Scotland",$C$5="All Cancelled Operations"),
SUMIFS(AllPublicationData!$F:$F,AllPublicationData!$A:$A,'Publication Table'!$B38,AllPublicationData!$B:$B,'Publication Table'!J$7),
IF(AND($C$4="NHS Scotland",$C$5="Operations cancelled by patient"),
SUMIFS(AllPublicationData!$G:$G,AllPublicationData!$A:$A,'Publication Table'!$B38,AllPublicationData!$B:$B,'Publication Table'!J$7),
IF(AND($C$4="NHS Scotland",$C$5="Operations cancelled for clinical reasons"),
SUMIFS(AllPublicationData!$H:$H,AllPublicationData!$A:$A,'Publication Table'!$B38,AllPublicationData!$B:$B,'Publication Table'!J$7),
IF(AND($C$4="NHS Scotland",$C$5="Operations cancelled for non-clinical/capacity reasons"),
SUMIFS(AllPublicationData!$I:$I,AllPublicationData!$A:$A,'Publication Table'!$B38,AllPublicationData!$B:$B,'Publication Table'!J$7),
IF(AND($C$4="NHS Scotland",$C$5="Cancellations for other reasons"),
SUMIFS(AllPublicationData!$J:$J,AllPublicationData!$A:$A,'Publication Table'!$B38,AllPublicationData!$B:$B,'Publication Table'!J$7)))))))</f>
        <v>2070</v>
      </c>
      <c r="K38" s="90">
        <f>IF($C$5="Total Operations",
SUMIFS(AllPublicationData!$E:$E,AllPublicationData!$A:$A,'Publication Table'!$B38,AllPublicationData!$B:$B,'Publication Table'!$C$4,AllPublicationData!$D:$D,'Publication Table'!K$7),
IF('Publication Table'!$C$5="All Cancelled Operations",
SUMIFS(AllPublicationData!$F:$F,AllPublicationData!$A:$A,'Publication Table'!$B38,AllPublicationData!$B:$B,'Publication Table'!$C$4,AllPublicationData!$D:$D,'Publication Table'!K$7),
IF('Publication Table'!$C$5="Operations cancelled by patient",
SUMIFS(AllPublicationData!$G:$G,AllPublicationData!$A:$A,'Publication Table'!$B38,AllPublicationData!$B:$B,'Publication Table'!$C$4,AllPublicationData!$D:$D,'Publication Table'!K$7),
IF('Publication Table'!$C$5="Operations cancelled for clinical reasons",
SUMIFS(AllPublicationData!$H:$H,AllPublicationData!$A:$A,'Publication Table'!$B38,AllPublicationData!$B:$B,'Publication Table'!$C$4,AllPublicationData!$D:$D,'Publication Table'!K$7),
IF('Publication Table'!$C$5="Operations cancelled for non-clinical/capacity reasons",
SUMIFS(AllPublicationData!$I:$I,AllPublicationData!$A:$A,'Publication Table'!$B38,AllPublicationData!$B:$B,'Publication Table'!$C$4,AllPublicationData!$D:$D,'Publication Table'!K$7),
IF('Publication Table'!$C$5="Cancellations for other reasons",
SUMIFS(AllPublicationData!$J:$J,AllPublicationData!$A:$A,'Publication Table'!$B38,AllPublicationData!$B:$B,'Publication Table'!$C$4,AllPublicationData!$D:$D,'Publication Table'!K$7)))))))+
IF(AND($C$4="NHS Scotland",$C$5="Total Operations"),
SUMIFS(AllPublicationData!$E:$E,AllPublicationData!$A:$A,'Publication Table'!$B38,AllPublicationData!$B:$B,'Publication Table'!K$7),
IF(AND($C$4="NHS Scotland",$C$5="All Cancelled Operations"),
SUMIFS(AllPublicationData!$F:$F,AllPublicationData!$A:$A,'Publication Table'!$B38,AllPublicationData!$B:$B,'Publication Table'!K$7),
IF(AND($C$4="NHS Scotland",$C$5="Operations cancelled by patient"),
SUMIFS(AllPublicationData!$G:$G,AllPublicationData!$A:$A,'Publication Table'!$B38,AllPublicationData!$B:$B,'Publication Table'!K$7),
IF(AND($C$4="NHS Scotland",$C$5="Operations cancelled for clinical reasons"),
SUMIFS(AllPublicationData!$H:$H,AllPublicationData!$A:$A,'Publication Table'!$B38,AllPublicationData!$B:$B,'Publication Table'!K$7),
IF(AND($C$4="NHS Scotland",$C$5="Operations cancelled for non-clinical/capacity reasons"),
SUMIFS(AllPublicationData!$I:$I,AllPublicationData!$A:$A,'Publication Table'!$B38,AllPublicationData!$B:$B,'Publication Table'!K$7),
IF(AND($C$4="NHS Scotland",$C$5="Cancellations for other reasons"),
SUMIFS(AllPublicationData!$J:$J,AllPublicationData!$A:$A,'Publication Table'!$B38,AllPublicationData!$B:$B,'Publication Table'!K$7)))))))</f>
        <v>4076</v>
      </c>
      <c r="L38" s="90">
        <f>IF($C$5="Total Operations",
SUMIFS(AllPublicationData!$E:$E,AllPublicationData!$A:$A,'Publication Table'!$B38,AllPublicationData!$B:$B,'Publication Table'!$C$4,AllPublicationData!$D:$D,'Publication Table'!L$7),
IF('Publication Table'!$C$5="All Cancelled Operations",
SUMIFS(AllPublicationData!$F:$F,AllPublicationData!$A:$A,'Publication Table'!$B38,AllPublicationData!$B:$B,'Publication Table'!$C$4,AllPublicationData!$D:$D,'Publication Table'!L$7),
IF('Publication Table'!$C$5="Operations cancelled by patient",
SUMIFS(AllPublicationData!$G:$G,AllPublicationData!$A:$A,'Publication Table'!$B38,AllPublicationData!$B:$B,'Publication Table'!$C$4,AllPublicationData!$D:$D,'Publication Table'!L$7),
IF('Publication Table'!$C$5="Operations cancelled for clinical reasons",
SUMIFS(AllPublicationData!$H:$H,AllPublicationData!$A:$A,'Publication Table'!$B38,AllPublicationData!$B:$B,'Publication Table'!$C$4,AllPublicationData!$D:$D,'Publication Table'!L$7),
IF('Publication Table'!$C$5="Operations cancelled for non-clinical/capacity reasons",
SUMIFS(AllPublicationData!$I:$I,AllPublicationData!$A:$A,'Publication Table'!$B38,AllPublicationData!$B:$B,'Publication Table'!$C$4,AllPublicationData!$D:$D,'Publication Table'!L$7),
IF('Publication Table'!$C$5="Cancellations for other reasons",
SUMIFS(AllPublicationData!$J:$J,AllPublicationData!$A:$A,'Publication Table'!$B38,AllPublicationData!$B:$B,'Publication Table'!$C$4,AllPublicationData!$D:$D,'Publication Table'!L$7)))))))+
IF(AND($C$4="NHS Scotland",$C$5="Total Operations"),
SUMIFS(AllPublicationData!$E:$E,AllPublicationData!$A:$A,'Publication Table'!$B38,AllPublicationData!$B:$B,'Publication Table'!L$7),
IF(AND($C$4="NHS Scotland",$C$5="All Cancelled Operations"),
SUMIFS(AllPublicationData!$F:$F,AllPublicationData!$A:$A,'Publication Table'!$B38,AllPublicationData!$B:$B,'Publication Table'!L$7),
IF(AND($C$4="NHS Scotland",$C$5="Operations cancelled by patient"),
SUMIFS(AllPublicationData!$G:$G,AllPublicationData!$A:$A,'Publication Table'!$B38,AllPublicationData!$B:$B,'Publication Table'!L$7),
IF(AND($C$4="NHS Scotland",$C$5="Operations cancelled for clinical reasons"),
SUMIFS(AllPublicationData!$H:$H,AllPublicationData!$A:$A,'Publication Table'!$B38,AllPublicationData!$B:$B,'Publication Table'!L$7),
IF(AND($C$4="NHS Scotland",$C$5="Operations cancelled for non-clinical/capacity reasons"),
SUMIFS(AllPublicationData!$I:$I,AllPublicationData!$A:$A,'Publication Table'!$B38,AllPublicationData!$B:$B,'Publication Table'!L$7),
IF(AND($C$4="NHS Scotland",$C$5="Cancellations for other reasons"),
SUMIFS(AllPublicationData!$J:$J,AllPublicationData!$A:$A,'Publication Table'!$B38,AllPublicationData!$B:$B,'Publication Table'!L$7)))))))</f>
        <v>846</v>
      </c>
      <c r="M38" s="90">
        <f>IF($C$5="Total Operations",
SUMIFS(AllPublicationData!$E:$E,AllPublicationData!$A:$A,'Publication Table'!$B38,AllPublicationData!$B:$B,'Publication Table'!$C$4,AllPublicationData!$D:$D,'Publication Table'!M$7),
IF('Publication Table'!$C$5="All Cancelled Operations",
SUMIFS(AllPublicationData!$F:$F,AllPublicationData!$A:$A,'Publication Table'!$B38,AllPublicationData!$B:$B,'Publication Table'!$C$4,AllPublicationData!$D:$D,'Publication Table'!M$7),
IF('Publication Table'!$C$5="Operations cancelled by patient",
SUMIFS(AllPublicationData!$G:$G,AllPublicationData!$A:$A,'Publication Table'!$B38,AllPublicationData!$B:$B,'Publication Table'!$C$4,AllPublicationData!$D:$D,'Publication Table'!M$7),
IF('Publication Table'!$C$5="Operations cancelled for clinical reasons",
SUMIFS(AllPublicationData!$G:$G,AllPublicationData!$A:$A,'Publication Table'!$B38,AllPublicationData!$B:$B,'Publication Table'!$C$4,AllPublicationData!$D:$D,'Publication Table'!M$7),
IF('Publication Table'!$C$5="Operations cancelled for non-clinical/capacity reasons",
SUMIFS(AllPublicationData!$G:$G,AllPublicationData!$A:$A,'Publication Table'!$B38,AllPublicationData!$B:$B,'Publication Table'!$C$4,AllPublicationData!$D:$D,'Publication Table'!M$7),
IF('Publication Table'!$C$5="Cancellations for other reasons",
SUMIFS(AllPublicationData!$G:$G,AllPublicationData!$A:$A,'Publication Table'!$B38,AllPublicationData!$B:$B,'Publication Table'!$C$4,AllPublicationData!$D:$D,'Publication Table'!M$7)))))))+
IF(AND($C$4="NHS Scotland",$C$5="Total Operations"),
SUMIFS(AllPublicationData!$E:$E,AllPublicationData!$A:$A,'Publication Table'!$B38,AllPublicationData!$B:$B,'Publication Table'!M$7),
IF(AND($C$4="NHS Scotland",$C$5="All Cancelled Operations"),
SUMIFS(AllPublicationData!$F:$F,AllPublicationData!$A:$A,'Publication Table'!$B38,AllPublicationData!$B:$B,'Publication Table'!M$7),
IF(AND($C$4="NHS Scotland",$C$5="Operations cancelled by patient"),
SUMIFS(AllPublicationData!$G:$G,AllPublicationData!$A:$A,'Publication Table'!$B38,AllPublicationData!$B:$B,'Publication Table'!M$7),
IF(AND($C$4="NHS Scotland",$C$5="Operations cancelled for clinical reasons"),
SUMIFS(AllPublicationData!$H:$H,AllPublicationData!$A:$A,'Publication Table'!$B38,AllPublicationData!$B:$B,'Publication Table'!M$7),
IF(AND($C$4="NHS Scotland",$C$5="Operations cancelled for non-clinical/capacity reasons"),
SUMIFS(AllPublicationData!$I:$I,AllPublicationData!$A:$A,'Publication Table'!$B38,AllPublicationData!$B:$B,'Publication Table'!M$7),
IF(AND($C$4="NHS Scotland",$C$5="Cancellations for other reasons"),
SUMIFS(AllPublicationData!$J:$J,AllPublicationData!$A:$A,'Publication Table'!$B38,AllPublicationData!$B:$B,'Publication Table'!M$7)))))))</f>
        <v>1248</v>
      </c>
      <c r="N38" s="90">
        <f>IF($C$5="Total Operations",
SUMIFS(AllPublicationData!$E:$E,AllPublicationData!$A:$A,'Publication Table'!$B38,AllPublicationData!$B:$B,'Publication Table'!$C$4,AllPublicationData!$D:$D,'Publication Table'!N$7),
IF('Publication Table'!$C$5="All Cancelled Operations",
SUMIFS(AllPublicationData!$F:$F,AllPublicationData!$A:$A,'Publication Table'!$B38,AllPublicationData!$B:$B,'Publication Table'!$C$4,AllPublicationData!$D:$D,'Publication Table'!N$7),
IF('Publication Table'!$C$5="Operations cancelled by patient",
SUMIFS(AllPublicationData!$G:$G,AllPublicationData!$A:$A,'Publication Table'!$B38,AllPublicationData!$B:$B,'Publication Table'!$C$4,AllPublicationData!$D:$D,'Publication Table'!N$7),
IF('Publication Table'!$C$5="Operations cancelled for clinical reasons",
SUMIFS(AllPublicationData!$G:$G,AllPublicationData!$A:$A,'Publication Table'!$B38,AllPublicationData!$B:$B,'Publication Table'!$C$4,AllPublicationData!$D:$D,'Publication Table'!N$7),
IF('Publication Table'!$C$5="Operations cancelled for non-clinical/capacity reasons",
SUMIFS(AllPublicationData!$G:$G,AllPublicationData!$A:$A,'Publication Table'!$B38,AllPublicationData!$B:$B,'Publication Table'!$C$4,AllPublicationData!$D:$D,'Publication Table'!N$7),
IF('Publication Table'!$C$5="Cancellations for other reasons",
SUMIFS(AllPublicationData!$G:$G,AllPublicationData!$A:$A,'Publication Table'!$B38,AllPublicationData!$B:$B,'Publication Table'!$C$4,AllPublicationData!$D:$D,'Publication Table'!N$7)))))))+
IF(AND($C$4="NHS Scotland",$C$5="Total Operations"),
SUMIFS(AllPublicationData!$E:$E,AllPublicationData!$A:$A,'Publication Table'!$B38,AllPublicationData!$B:$B,'Publication Table'!N$7),
IF(AND($C$4="NHS Scotland",$C$5="All Cancelled Operations"),
SUMIFS(AllPublicationData!$F:$F,AllPublicationData!$A:$A,'Publication Table'!$B38,AllPublicationData!$B:$B,'Publication Table'!N$7),
IF(AND($C$4="NHS Scotland",$C$5="Operations cancelled by patient"),
SUMIFS(AllPublicationData!$G:$G,AllPublicationData!$A:$A,'Publication Table'!$B38,AllPublicationData!$B:$B,'Publication Table'!N$7),
IF(AND($C$4="NHS Scotland",$C$5="Operations cancelled for clinical reasons"),
SUMIFS(AllPublicationData!$H:$H,AllPublicationData!$A:$A,'Publication Table'!$B38,AllPublicationData!$B:$B,'Publication Table'!N$7),
IF(AND($C$4="NHS Scotland",$C$5="Operations cancelled for non-clinical/capacity reasons"),
SUMIFS(AllPublicationData!$I:$I,AllPublicationData!$A:$A,'Publication Table'!$B38,AllPublicationData!$B:$B,'Publication Table'!N$7),
IF(AND($C$4="NHS Scotland",$C$5="Cancellations for other reasons"),
SUMIFS(AllPublicationData!$J:$J,AllPublicationData!$A:$A,'Publication Table'!$B38,AllPublicationData!$B:$B,'Publication Table'!N$7)))))))</f>
        <v>3075</v>
      </c>
      <c r="O38" s="90">
        <f>IF($C$5="Total Operations",
SUMIFS(AllPublicationData!$E:$E,AllPublicationData!$A:$A,'Publication Table'!$B38,AllPublicationData!$B:$B,'Publication Table'!$C$4,AllPublicationData!$D:$D,'Publication Table'!O$7),
IF('Publication Table'!$C$5="All Cancelled Operations",
SUMIFS(AllPublicationData!$F:$F,AllPublicationData!$A:$A,'Publication Table'!$B38,AllPublicationData!$B:$B,'Publication Table'!$C$4,AllPublicationData!$D:$D,'Publication Table'!O$7),
IF('Publication Table'!$C$5="Operations cancelled by patient",
SUMIFS(AllPublicationData!$G:$G,AllPublicationData!$A:$A,'Publication Table'!$B38,AllPublicationData!$B:$B,'Publication Table'!$C$4,AllPublicationData!$D:$D,'Publication Table'!O$7),
IF('Publication Table'!$C$5="Operations cancelled for clinical reasons",
SUMIFS(AllPublicationData!$G:$G,AllPublicationData!$A:$A,'Publication Table'!$B38,AllPublicationData!$B:$B,'Publication Table'!$C$4,AllPublicationData!$D:$D,'Publication Table'!O$7),
IF('Publication Table'!$C$5="Operations cancelled for non-clinical/capacity reasons",
SUMIFS(AllPublicationData!$G:$G,AllPublicationData!$A:$A,'Publication Table'!$B38,AllPublicationData!$B:$B,'Publication Table'!$C$4,AllPublicationData!$D:$D,'Publication Table'!O$7),
IF('Publication Table'!$C$5="Cancellations for other reasons",
SUMIFS(AllPublicationData!$G:$G,AllPublicationData!$A:$A,'Publication Table'!$B38,AllPublicationData!$B:$B,'Publication Table'!$C$4,AllPublicationData!$D:$D,'Publication Table'!O$7)))))))+
IF(AND($C$4="NHS Scotland",$C$5="Total Operations"),
SUMIFS(AllPublicationData!$E:$E,AllPublicationData!$A:$A,'Publication Table'!$B38,AllPublicationData!$B:$B,'Publication Table'!O$7),
IF(AND($C$4="NHS Scotland",$C$5="All Cancelled Operations"),
SUMIFS(AllPublicationData!$F:$F,AllPublicationData!$A:$A,'Publication Table'!$B38,AllPublicationData!$B:$B,'Publication Table'!O$7),
IF(AND($C$4="NHS Scotland",$C$5="Operations cancelled by patient"),
SUMIFS(AllPublicationData!$G:$G,AllPublicationData!$A:$A,'Publication Table'!$B38,AllPublicationData!$B:$B,'Publication Table'!O$7),
IF(AND($C$4="NHS Scotland",$C$5="Operations cancelled for clinical reasons"),
SUMIFS(AllPublicationData!$H:$H,AllPublicationData!$A:$A,'Publication Table'!$B38,AllPublicationData!$B:$B,'Publication Table'!O$7),
IF(AND($C$4="NHS Scotland",$C$5="Operations cancelled for non-clinical/capacity reasons"),
SUMIFS(AllPublicationData!$I:$I,AllPublicationData!$A:$A,'Publication Table'!$B38,AllPublicationData!$B:$B,'Publication Table'!O$7),
IF(AND($C$4="NHS Scotland",$C$5="Cancellations for other reasons"),
SUMIFS(AllPublicationData!$J:$J,AllPublicationData!$A:$A,'Publication Table'!$B38,AllPublicationData!$B:$B,'Publication Table'!O$7)))))))</f>
        <v>312</v>
      </c>
      <c r="P38" s="90">
        <f>IF($C$5="Total Operations",
SUMIFS(AllPublicationData!$E:$E,AllPublicationData!$A:$A,'Publication Table'!$B38,AllPublicationData!$B:$B,'Publication Table'!$C$4,AllPublicationData!$D:$D,'Publication Table'!P$7),
IF('Publication Table'!$C$5="All Cancelled Operations",
SUMIFS(AllPublicationData!$F:$F,AllPublicationData!$A:$A,'Publication Table'!$B38,AllPublicationData!$B:$B,'Publication Table'!$C$4,AllPublicationData!$D:$D,'Publication Table'!P$7),
IF('Publication Table'!$C$5="Operations cancelled by patient",
SUMIFS(AllPublicationData!$G:$G,AllPublicationData!$A:$A,'Publication Table'!$B38,AllPublicationData!$B:$B,'Publication Table'!$C$4,AllPublicationData!$D:$D,'Publication Table'!P$7),
IF('Publication Table'!$C$5="Operations cancelled for clinical reasons",
SUMIFS(AllPublicationData!$G:$G,AllPublicationData!$A:$A,'Publication Table'!$B38,AllPublicationData!$B:$B,'Publication Table'!$C$4,AllPublicationData!$D:$D,'Publication Table'!P$7),
IF('Publication Table'!$C$5="Operations cancelled for non-clinical/capacity reasons",
SUMIFS(AllPublicationData!$G:$G,AllPublicationData!$A:$A,'Publication Table'!$B38,AllPublicationData!$B:$B,'Publication Table'!$C$4,AllPublicationData!$D:$D,'Publication Table'!P$7),
IF('Publication Table'!$C$5="Cancellations for other reasons",
SUMIFS(AllPublicationData!$G:$G,AllPublicationData!$A:$A,'Publication Table'!$B38,AllPublicationData!$B:$B,'Publication Table'!$C$4,AllPublicationData!$D:$D,'Publication Table'!P$7)))))))+
IF(AND($C$4="NHS Scotland",$C$5="Total Operations"),
SUMIFS(AllPublicationData!$E:$E,AllPublicationData!$A:$A,'Publication Table'!$B38,AllPublicationData!$B:$B,'Publication Table'!P$7),
IF(AND($C$4="NHS Scotland",$C$5="All Cancelled Operations"),
SUMIFS(AllPublicationData!$F:$F,AllPublicationData!$A:$A,'Publication Table'!$B38,AllPublicationData!$B:$B,'Publication Table'!P$7),
IF(AND($C$4="NHS Scotland",$C$5="Operations cancelled by patient"),
SUMIFS(AllPublicationData!$G:$G,AllPublicationData!$A:$A,'Publication Table'!$B38,AllPublicationData!$B:$B,'Publication Table'!P$7),
IF(AND($C$4="NHS Scotland",$C$5="Operations cancelled for clinical reasons"),
SUMIFS(AllPublicationData!$H:$H,AllPublicationData!$A:$A,'Publication Table'!$B38,AllPublicationData!$B:$B,'Publication Table'!P$7),
IF(AND($C$4="NHS Scotland",$C$5="Operations cancelled for non-clinical/capacity reasons"),
SUMIFS(AllPublicationData!$I:$I,AllPublicationData!$A:$A,'Publication Table'!$B38,AllPublicationData!$B:$B,'Publication Table'!P$7),
IF(AND($C$4="NHS Scotland",$C$5="Cancellations for other reasons"),
SUMIFS(AllPublicationData!$J:$J,AllPublicationData!$A:$A,'Publication Table'!$B38,AllPublicationData!$B:$B,'Publication Table'!P$7)))))))</f>
        <v>178</v>
      </c>
      <c r="Q38" s="90">
        <f>IF($C$5="Total Operations",
SUMIFS(AllPublicationData!$E:$E,AllPublicationData!$A:$A,'Publication Table'!$B38,AllPublicationData!$B:$B,'Publication Table'!$C$4,AllPublicationData!$D:$D,'Publication Table'!Q$7),
IF('Publication Table'!$C$5="All Cancelled Operations",
SUMIFS(AllPublicationData!$F:$F,AllPublicationData!$A:$A,'Publication Table'!$B38,AllPublicationData!$B:$B,'Publication Table'!$C$4,AllPublicationData!$D:$D,'Publication Table'!Q$7),
IF('Publication Table'!$C$5="Operations cancelled by patient",
SUMIFS(AllPublicationData!$G:$G,AllPublicationData!$A:$A,'Publication Table'!$B38,AllPublicationData!$B:$B,'Publication Table'!$C$4,AllPublicationData!$D:$D,'Publication Table'!Q$7),
IF('Publication Table'!$C$5="Operations cancelled for clinical reasons",
SUMIFS(AllPublicationData!$G:$G,AllPublicationData!$A:$A,'Publication Table'!$B38,AllPublicationData!$B:$B,'Publication Table'!$C$4,AllPublicationData!$D:$D,'Publication Table'!Q$7),
IF('Publication Table'!$C$5="Operations cancelled for non-clinical/capacity reasons",
SUMIFS(AllPublicationData!$G:$G,AllPublicationData!$A:$A,'Publication Table'!$B38,AllPublicationData!$B:$B,'Publication Table'!$C$4,AllPublicationData!$D:$D,'Publication Table'!Q$7),
IF('Publication Table'!$C$5="Cancellations for other reasons",
SUMIFS(AllPublicationData!$G:$G,AllPublicationData!$A:$A,'Publication Table'!$B38,AllPublicationData!$B:$B,'Publication Table'!$C$4,AllPublicationData!$D:$D,'Publication Table'!Q$7)))))))+
IF(AND($C$4="NHS Scotland",$C$5="Total Operations"),
SUMIFS(AllPublicationData!$E:$E,AllPublicationData!$A:$A,'Publication Table'!$B38,AllPublicationData!$B:$B,'Publication Table'!Q$7),
IF(AND($C$4="NHS Scotland",$C$5="All Cancelled Operations"),
SUMIFS(AllPublicationData!$F:$F,AllPublicationData!$A:$A,'Publication Table'!$B38,AllPublicationData!$B:$B,'Publication Table'!Q$7),
IF(AND($C$4="NHS Scotland",$C$5="Operations cancelled by patient"),
SUMIFS(AllPublicationData!$G:$G,AllPublicationData!$A:$A,'Publication Table'!$B38,AllPublicationData!$B:$B,'Publication Table'!Q$7),
IF(AND($C$4="NHS Scotland",$C$5="Operations cancelled for clinical reasons"),
SUMIFS(AllPublicationData!$H:$H,AllPublicationData!$A:$A,'Publication Table'!$B38,AllPublicationData!$B:$B,'Publication Table'!Q$7),
IF(AND($C$4="NHS Scotland",$C$5="Operations cancelled for non-clinical/capacity reasons"),
SUMIFS(AllPublicationData!$I:$I,AllPublicationData!$A:$A,'Publication Table'!$B38,AllPublicationData!$B:$B,'Publication Table'!Q$7),
IF(AND($C$4="NHS Scotland",$C$5="Cancellations for other reasons"),
SUMIFS(AllPublicationData!$J:$J,AllPublicationData!$A:$A,'Publication Table'!$B38,AllPublicationData!$B:$B,'Publication Table'!Q$7)))))))</f>
        <v>1603</v>
      </c>
      <c r="R38" s="90">
        <f>IF($C$5="Total Operations",
SUMIFS(AllPublicationData!$E:$E,AllPublicationData!$A:$A,'Publication Table'!$B38,AllPublicationData!$B:$B,'Publication Table'!$C$4,AllPublicationData!$D:$D,'Publication Table'!R$7),
IF('Publication Table'!$C$5="All Cancelled Operations",
SUMIFS(AllPublicationData!$F:$F,AllPublicationData!$A:$A,'Publication Table'!$B38,AllPublicationData!$B:$B,'Publication Table'!$C$4,AllPublicationData!$D:$D,'Publication Table'!R$7),
IF('Publication Table'!$C$5="Operations cancelled by patient",
SUMIFS(AllPublicationData!$G:$G,AllPublicationData!$A:$A,'Publication Table'!$B38,AllPublicationData!$B:$B,'Publication Table'!$C$4,AllPublicationData!$D:$D,'Publication Table'!R$7),
IF('Publication Table'!$C$5="Operations cancelled for clinical reasons",
SUMIFS(AllPublicationData!$G:$G,AllPublicationData!$A:$A,'Publication Table'!$B38,AllPublicationData!$B:$B,'Publication Table'!$C$4,AllPublicationData!$D:$D,'Publication Table'!R$7),
IF('Publication Table'!$C$5="Operations cancelled for non-clinical/capacity reasons",
SUMIFS(AllPublicationData!$G:$G,AllPublicationData!$A:$A,'Publication Table'!$B38,AllPublicationData!$B:$B,'Publication Table'!$C$4,AllPublicationData!$D:$D,'Publication Table'!R$7),
IF('Publication Table'!$C$5="Cancellations for other reasons",
SUMIFS(AllPublicationData!$G:$G,AllPublicationData!$A:$A,'Publication Table'!$B38,AllPublicationData!$B:$B,'Publication Table'!$C$4,AllPublicationData!$D:$D,'Publication Table'!R$7)))))))+
IF(AND($C$4="NHS Scotland",$C$5="Total Operations"),
SUMIFS(AllPublicationData!$E:$E,AllPublicationData!$A:$A,'Publication Table'!$B38,AllPublicationData!$B:$B,'Publication Table'!R$7),
IF(AND($C$4="NHS Scotland",$C$5="All Cancelled Operations"),
SUMIFS(AllPublicationData!$F:$F,AllPublicationData!$A:$A,'Publication Table'!$B38,AllPublicationData!$B:$B,'Publication Table'!R$7),
IF(AND($C$4="NHS Scotland",$C$5="Operations cancelled by patient"),
SUMIFS(AllPublicationData!$G:$G,AllPublicationData!$A:$A,'Publication Table'!$B38,AllPublicationData!$B:$B,'Publication Table'!R$7),
IF(AND($C$4="NHS Scotland",$C$5="Operations cancelled for clinical reasons"),
SUMIFS(AllPublicationData!$H:$H,AllPublicationData!$A:$A,'Publication Table'!$B38,AllPublicationData!$B:$B,'Publication Table'!R$7),
IF(AND($C$4="NHS Scotland",$C$5="Operations cancelled for non-clinical/capacity reasons"),
SUMIFS(AllPublicationData!$I:$I,AllPublicationData!$A:$A,'Publication Table'!$B38,AllPublicationData!$B:$B,'Publication Table'!R$7),
IF(AND($C$4="NHS Scotland",$C$5="Cancellations for other reasons"),
SUMIFS(AllPublicationData!$J:$J,AllPublicationData!$A:$A,'Publication Table'!$B38,AllPublicationData!$B:$B,'Publication Table'!R$7)))))))</f>
        <v>132</v>
      </c>
    </row>
    <row r="39" spans="2:18" x14ac:dyDescent="0.35">
      <c r="B39" s="89">
        <v>44470</v>
      </c>
      <c r="C39" s="81">
        <f>IF($C$5="Total Operations",
SUMIFS(AllPublicationData!$E:$E,AllPublicationData!$A:$A,'Publication Table'!$B39,AllPublicationData!$B:$B,'Publication Table'!$C$4),
IF('Publication Table'!$C$5="All Cancelled Operations",
SUMIFS(AllPublicationData!$F:$F,AllPublicationData!$A:$A,'Publication Table'!$B39,AllPublicationData!$B:$B,'Publication Table'!$C$4),
IF('Publication Table'!$C$5="Operations cancelled by patient",
SUMIFS(AllPublicationData!$G:$G,AllPublicationData!$A:$A,'Publication Table'!$B39,AllPublicationData!$B:$B,'Publication Table'!$C$4),
IF('Publication Table'!$C$5="Operations cancelled for clinical reasons",
SUMIFS(AllPublicationData!$H:$H,AllPublicationData!$A:$A,'Publication Table'!$B39,AllPublicationData!$B:$B,'Publication Table'!$C$4),
IF('Publication Table'!$C$5="Operations cancelled for non-clinical/capacity reasons",
SUMIFS(AllPublicationData!$I:$I,AllPublicationData!$A:$A,'Publication Table'!$B39,AllPublicationData!$B:$B,'Publication Table'!$C$4),
IF('Publication Table'!$C$5="Cancellations for other reasons",
SUMIFS(AllPublicationData!$J:$J,AllPublicationData!$A:$A,'Publication Table'!$B39,AllPublicationData!$B:$B,'Publication Table'!$C$4)))))))+
IF(AND($C$4="NHS Scotland",$C$5="Total Operations"),
SUMIFS(AllPublicationData!$E:$E,AllPublicationData!$A:$A,'Publication Table'!$B39),
IF(AND($C$4="NHS Scotland",$C$5="All Cancelled Operations"),
SUMIFS(AllPublicationData!$F:$F,AllPublicationData!$A:$A,'Publication Table'!$B39),
IF(AND($C$4="NHS Scotland",$C$5="Operations cancelled by patient"),
SUMIFS(AllPublicationData!$G:$G,AllPublicationData!$A:$A,'Publication Table'!$B39),
IF(AND($C$4="NHS Scotland",$C$5="Operations cancelled for clinical reasons"),
SUMIFS(AllPublicationData!$H:$H,AllPublicationData!$A:$A,'Publication Table'!$B39),
IF(AND($C$4="NHS Scotland",$C$5="Operations cancelled for non-clinical/capacity reasons"),
SUMIFS(AllPublicationData!$I:$I,AllPublicationData!$A:$A,'Publication Table'!$B39),
IF(AND($C$4="NHS Scotland",$C$5="Cancellations for other reasons"),
SUMIFS(AllPublicationData!$J:$J,AllPublicationData!$A:$A,'Publication Table'!$B39)))))))</f>
        <v>16704</v>
      </c>
      <c r="D39" s="90">
        <f>IF($C$5="Total Operations",
SUMIFS(AllPublicationData!$E:$E,AllPublicationData!$A:$A,'Publication Table'!$B39,AllPublicationData!$B:$B,'Publication Table'!$C$4,AllPublicationData!$D:$D,'Publication Table'!D$7),
IF('Publication Table'!$C$5="All Cancelled Operations",
SUMIFS(AllPublicationData!$F:$F,AllPublicationData!$A:$A,'Publication Table'!$B39,AllPublicationData!$B:$B,'Publication Table'!$C$4,AllPublicationData!$D:$D,'Publication Table'!D$7),
IF('Publication Table'!$C$5="Operations cancelled by patient",
SUMIFS(AllPublicationData!$G:$G,AllPublicationData!$A:$A,'Publication Table'!$B39,AllPublicationData!$B:$B,'Publication Table'!$C$4,AllPublicationData!$D:$D,'Publication Table'!D$7),
IF('Publication Table'!$C$5="Operations cancelled for clinical reasons",
SUMIFS(AllPublicationData!$H:$H,AllPublicationData!$A:$A,'Publication Table'!$B39,AllPublicationData!$B:$B,'Publication Table'!$C$4,AllPublicationData!$D:$D,'Publication Table'!D$7),
IF('Publication Table'!$C$5="Operations cancelled for non-clinical/capacity reasons",
SUMIFS(AllPublicationData!$I:$I,AllPublicationData!$A:$A,'Publication Table'!$B39,AllPublicationData!$B:$B,'Publication Table'!$C$4,AllPublicationData!$D:$D,'Publication Table'!D$7),
IF('Publication Table'!$C$5="Cancellations for other reasons",
SUMIFS(AllPublicationData!$J:$J,AllPublicationData!$A:$A,'Publication Table'!$B39,AllPublicationData!$B:$B,'Publication Table'!$C$4,AllPublicationData!$D:$D,'Publication Table'!D$7)))))))+
IF(AND($C$4="NHS Scotland",$C$5="Total Operations"),
SUMIFS(AllPublicationData!$E:$E,AllPublicationData!$A:$A,'Publication Table'!$B39,AllPublicationData!$B:$B,'Publication Table'!D$7),
IF(AND($C$4="NHS Scotland",$C$5="All Cancelled Operations"),
SUMIFS(AllPublicationData!$F:$F,AllPublicationData!$A:$A,'Publication Table'!$B39,AllPublicationData!$B:$B,'Publication Table'!D$7),
IF(AND($C$4="NHS Scotland",$C$5="Operations cancelled by patient"),
SUMIFS(AllPublicationData!$G:$G,AllPublicationData!$A:$A,'Publication Table'!$B39,AllPublicationData!$B:$B,'Publication Table'!D$7),
IF(AND($C$4="NHS Scotland",$C$5="Operations cancelled for clinical reasons"),
SUMIFS(AllPublicationData!$H:$H,AllPublicationData!$A:$A,'Publication Table'!$B39,AllPublicationData!$B:$B,'Publication Table'!D$7),
IF(AND($C$4="NHS Scotland",$C$5="Operations cancelled for non-clinical/capacity reasons"),
SUMIFS(AllPublicationData!$I:$I,AllPublicationData!$A:$A,'Publication Table'!$B39,AllPublicationData!$B:$B,'Publication Table'!D$7),
IF(AND($C$4="NHS Scotland",$C$5="Cancellations for other reasons"),
SUMIFS(AllPublicationData!$J:$J,AllPublicationData!$A:$A,'Publication Table'!$B39,AllPublicationData!$B:$B,'Publication Table'!D$7)))))))</f>
        <v>2144</v>
      </c>
      <c r="E39" s="90">
        <f>IF($C$5="Total Operations",
SUMIFS(AllPublicationData!$E:$E,AllPublicationData!$A:$A,'Publication Table'!$B39,AllPublicationData!$B:$B,'Publication Table'!$C$4,AllPublicationData!$D:$D,'Publication Table'!E$7),
IF('Publication Table'!$C$5="All Cancelled Operations",
SUMIFS(AllPublicationData!$F:$F,AllPublicationData!$A:$A,'Publication Table'!$B39,AllPublicationData!$B:$B,'Publication Table'!$C$4,AllPublicationData!$D:$D,'Publication Table'!E$7),
IF('Publication Table'!$C$5="Operations cancelled by patient",
SUMIFS(AllPublicationData!$G:$G,AllPublicationData!$A:$A,'Publication Table'!$B39,AllPublicationData!$B:$B,'Publication Table'!$C$4,AllPublicationData!$D:$D,'Publication Table'!E$7),
IF('Publication Table'!$C$5="Operations cancelled for clinical reasons",
SUMIFS(AllPublicationData!$H:$H,AllPublicationData!$A:$A,'Publication Table'!$B39,AllPublicationData!$B:$B,'Publication Table'!$C$4,AllPublicationData!$D:$D,'Publication Table'!E$7),
IF('Publication Table'!$C$5="Operations cancelled for non-clinical/capacity reasons",
SUMIFS(AllPublicationData!$I:$I,AllPublicationData!$A:$A,'Publication Table'!$B39,AllPublicationData!$B:$B,'Publication Table'!$C$4,AllPublicationData!$D:$D,'Publication Table'!E$7),
IF('Publication Table'!$C$5="Cancellations for other reasons",
SUMIFS(AllPublicationData!$J:$J,AllPublicationData!$A:$A,'Publication Table'!$B39,AllPublicationData!$B:$B,'Publication Table'!$C$4,AllPublicationData!$D:$D,'Publication Table'!E$7)))))))+
IF(AND($C$4="NHS Scotland",$C$5="Total Operations"),
SUMIFS(AllPublicationData!$E:$E,AllPublicationData!$A:$A,'Publication Table'!$B39,AllPublicationData!$B:$B,'Publication Table'!E$7),
IF(AND($C$4="NHS Scotland",$C$5="All Cancelled Operations"),
SUMIFS(AllPublicationData!$F:$F,AllPublicationData!$A:$A,'Publication Table'!$B39,AllPublicationData!$B:$B,'Publication Table'!E$7),
IF(AND($C$4="NHS Scotland",$C$5="Operations cancelled by patient"),
SUMIFS(AllPublicationData!$G:$G,AllPublicationData!$A:$A,'Publication Table'!$B39,AllPublicationData!$B:$B,'Publication Table'!E$7),
IF(AND($C$4="NHS Scotland",$C$5="Operations cancelled for clinical reasons"),
SUMIFS(AllPublicationData!$H:$H,AllPublicationData!$A:$A,'Publication Table'!$B39,AllPublicationData!$B:$B,'Publication Table'!E$7),
IF(AND($C$4="NHS Scotland",$C$5="Operations cancelled for non-clinical/capacity reasons"),
SUMIFS(AllPublicationData!$I:$I,AllPublicationData!$A:$A,'Publication Table'!$B39,AllPublicationData!$B:$B,'Publication Table'!E$7),
IF(AND($C$4="NHS Scotland",$C$5="Cancellations for other reasons"),
SUMIFS(AllPublicationData!$J:$J,AllPublicationData!$A:$A,'Publication Table'!$B39,AllPublicationData!$B:$B,'Publication Table'!E$7)))))))</f>
        <v>788</v>
      </c>
      <c r="F39" s="90">
        <f>IF($C$5="Total Operations",
SUMIFS(AllPublicationData!$E:$E,AllPublicationData!$A:$A,'Publication Table'!$B39,AllPublicationData!$B:$B,'Publication Table'!$C$4,AllPublicationData!$D:$D,'Publication Table'!F$7),
IF('Publication Table'!$C$5="All Cancelled Operations",
SUMIFS(AllPublicationData!$F:$F,AllPublicationData!$A:$A,'Publication Table'!$B39,AllPublicationData!$B:$B,'Publication Table'!$C$4,AllPublicationData!$D:$D,'Publication Table'!F$7),
IF('Publication Table'!$C$5="Operations cancelled by patient",
SUMIFS(AllPublicationData!$G:$G,AllPublicationData!$A:$A,'Publication Table'!$B39,AllPublicationData!$B:$B,'Publication Table'!$C$4,AllPublicationData!$D:$D,'Publication Table'!F$7),
IF('Publication Table'!$C$5="Operations cancelled for clinical reasons",
SUMIFS(AllPublicationData!$H:$H,AllPublicationData!$A:$A,'Publication Table'!$B39,AllPublicationData!$B:$B,'Publication Table'!$C$4,AllPublicationData!$D:$D,'Publication Table'!F$7),
IF('Publication Table'!$C$5="Operations cancelled for non-clinical/capacity reasons",
SUMIFS(AllPublicationData!$I:$I,AllPublicationData!$A:$A,'Publication Table'!$B39,AllPublicationData!$B:$B,'Publication Table'!$C$4,AllPublicationData!$D:$D,'Publication Table'!F$7),
IF('Publication Table'!$C$5="Cancellations for other reasons",
SUMIFS(AllPublicationData!$J:$J,AllPublicationData!$A:$A,'Publication Table'!$B39,AllPublicationData!$B:$B,'Publication Table'!$C$4,AllPublicationData!$D:$D,'Publication Table'!F$7)))))))+
IF(AND($C$4="NHS Scotland",$C$5="Total Operations"),
SUMIFS(AllPublicationData!$E:$E,AllPublicationData!$A:$A,'Publication Table'!$B39,AllPublicationData!$B:$B,'Publication Table'!F$7),
IF(AND($C$4="NHS Scotland",$C$5="All Cancelled Operations"),
SUMIFS(AllPublicationData!$F:$F,AllPublicationData!$A:$A,'Publication Table'!$B39,AllPublicationData!$B:$B,'Publication Table'!F$7),
IF(AND($C$4="NHS Scotland",$C$5="Operations cancelled by patient"),
SUMIFS(AllPublicationData!$G:$G,AllPublicationData!$A:$A,'Publication Table'!$B39,AllPublicationData!$B:$B,'Publication Table'!F$7),
IF(AND($C$4="NHS Scotland",$C$5="Operations cancelled for clinical reasons"),
SUMIFS(AllPublicationData!$H:$H,AllPublicationData!$A:$A,'Publication Table'!$B39,AllPublicationData!$B:$B,'Publication Table'!F$7),
IF(AND($C$4="NHS Scotland",$C$5="Operations cancelled for non-clinical/capacity reasons"),
SUMIFS(AllPublicationData!$I:$I,AllPublicationData!$A:$A,'Publication Table'!$B39,AllPublicationData!$B:$B,'Publication Table'!F$7),
IF(AND($C$4="NHS Scotland",$C$5="Cancellations for other reasons"),
SUMIFS(AllPublicationData!$J:$J,AllPublicationData!$A:$A,'Publication Table'!$B39,AllPublicationData!$B:$B,'Publication Table'!F$7)))))))</f>
        <v>125</v>
      </c>
      <c r="G39" s="90">
        <f>IF($C$5="Total Operations",
SUMIFS(AllPublicationData!$E:$E,AllPublicationData!$A:$A,'Publication Table'!$B39,AllPublicationData!$B:$B,'Publication Table'!$C$4,AllPublicationData!$D:$D,'Publication Table'!G$7),
IF('Publication Table'!$C$5="All Cancelled Operations",
SUMIFS(AllPublicationData!$F:$F,AllPublicationData!$A:$A,'Publication Table'!$B39,AllPublicationData!$B:$B,'Publication Table'!$C$4,AllPublicationData!$D:$D,'Publication Table'!G$7),
IF('Publication Table'!$C$5="Operations cancelled by patient",
SUMIFS(AllPublicationData!$G:$G,AllPublicationData!$A:$A,'Publication Table'!$B39,AllPublicationData!$B:$B,'Publication Table'!$C$4,AllPublicationData!$D:$D,'Publication Table'!G$7),
IF('Publication Table'!$C$5="Operations cancelled for clinical reasons",
SUMIFS(AllPublicationData!$H:$H,AllPublicationData!$A:$A,'Publication Table'!$B39,AllPublicationData!$B:$B,'Publication Table'!$C$4,AllPublicationData!$D:$D,'Publication Table'!G$7),
IF('Publication Table'!$C$5="Operations cancelled for non-clinical/capacity reasons",
SUMIFS(AllPublicationData!$I:$I,AllPublicationData!$A:$A,'Publication Table'!$B39,AllPublicationData!$B:$B,'Publication Table'!$C$4,AllPublicationData!$D:$D,'Publication Table'!G$7),
IF('Publication Table'!$C$5="Cancellations for other reasons",
SUMIFS(AllPublicationData!$J:$J,AllPublicationData!$A:$A,'Publication Table'!$B39,AllPublicationData!$B:$B,'Publication Table'!$C$4,AllPublicationData!$D:$D,'Publication Table'!G$7)))))))+
IF(AND($C$4="NHS Scotland",$C$5="Total Operations"),
SUMIFS(AllPublicationData!$E:$E,AllPublicationData!$A:$A,'Publication Table'!$B39,AllPublicationData!$B:$B,'Publication Table'!G$7),
IF(AND($C$4="NHS Scotland",$C$5="All Cancelled Operations"),
SUMIFS(AllPublicationData!$F:$F,AllPublicationData!$A:$A,'Publication Table'!$B39,AllPublicationData!$B:$B,'Publication Table'!G$7),
IF(AND($C$4="NHS Scotland",$C$5="Operations cancelled by patient"),
SUMIFS(AllPublicationData!$G:$G,AllPublicationData!$A:$A,'Publication Table'!$B39,AllPublicationData!$B:$B,'Publication Table'!G$7),
IF(AND($C$4="NHS Scotland",$C$5="Operations cancelled for clinical reasons"),
SUMIFS(AllPublicationData!$H:$H,AllPublicationData!$A:$A,'Publication Table'!$B39,AllPublicationData!$B:$B,'Publication Table'!G$7),
IF(AND($C$4="NHS Scotland",$C$5="Operations cancelled for non-clinical/capacity reasons"),
SUMIFS(AllPublicationData!$I:$I,AllPublicationData!$A:$A,'Publication Table'!$B39,AllPublicationData!$B:$B,'Publication Table'!G$7),
IF(AND($C$4="NHS Scotland",$C$5="Cancellations for other reasons"),
SUMIFS(AllPublicationData!$J:$J,AllPublicationData!$A:$A,'Publication Table'!$B39,AllPublicationData!$B:$B,'Publication Table'!G$7)))))))</f>
        <v>1199</v>
      </c>
      <c r="H39" s="90">
        <f>IF($C$5="Total Operations",
SUMIFS(AllPublicationData!$E:$E,AllPublicationData!$A:$A,'Publication Table'!$B39,AllPublicationData!$B:$B,'Publication Table'!$C$4,AllPublicationData!$D:$D,'Publication Table'!H$7),
IF('Publication Table'!$C$5="All Cancelled Operations",
SUMIFS(AllPublicationData!$F:$F,AllPublicationData!$A:$A,'Publication Table'!$B39,AllPublicationData!$B:$B,'Publication Table'!$C$4,AllPublicationData!$D:$D,'Publication Table'!H$7),
IF('Publication Table'!$C$5="Operations cancelled by patient",
SUMIFS(AllPublicationData!$G:$G,AllPublicationData!$A:$A,'Publication Table'!$B39,AllPublicationData!$B:$B,'Publication Table'!$C$4,AllPublicationData!$D:$D,'Publication Table'!H$7),
IF('Publication Table'!$C$5="Operations cancelled for clinical reasons",
SUMIFS(AllPublicationData!$H:$H,AllPublicationData!$A:$A,'Publication Table'!$B39,AllPublicationData!$B:$B,'Publication Table'!$C$4,AllPublicationData!$D:$D,'Publication Table'!H$7),
IF('Publication Table'!$C$5="Operations cancelled for non-clinical/capacity reasons",
SUMIFS(AllPublicationData!$I:$I,AllPublicationData!$A:$A,'Publication Table'!$B39,AllPublicationData!$B:$B,'Publication Table'!$C$4,AllPublicationData!$D:$D,'Publication Table'!H$7),
IF('Publication Table'!$C$5="Cancellations for other reasons",
SUMIFS(AllPublicationData!$J:$J,AllPublicationData!$A:$A,'Publication Table'!$B39,AllPublicationData!$B:$B,'Publication Table'!$C$4,AllPublicationData!$D:$D,'Publication Table'!H$7)))))))+
IF(AND($C$4="NHS Scotland",$C$5="Total Operations"),
SUMIFS(AllPublicationData!$E:$E,AllPublicationData!$A:$A,'Publication Table'!$B39,AllPublicationData!$B:$B,'Publication Table'!H$7),
IF(AND($C$4="NHS Scotland",$C$5="All Cancelled Operations"),
SUMIFS(AllPublicationData!$F:$F,AllPublicationData!$A:$A,'Publication Table'!$B39,AllPublicationData!$B:$B,'Publication Table'!H$7),
IF(AND($C$4="NHS Scotland",$C$5="Operations cancelled by patient"),
SUMIFS(AllPublicationData!$G:$G,AllPublicationData!$A:$A,'Publication Table'!$B39,AllPublicationData!$B:$B,'Publication Table'!H$7),
IF(AND($C$4="NHS Scotland",$C$5="Operations cancelled for clinical reasons"),
SUMIFS(AllPublicationData!$H:$H,AllPublicationData!$A:$A,'Publication Table'!$B39,AllPublicationData!$B:$B,'Publication Table'!H$7),
IF(AND($C$4="NHS Scotland",$C$5="Operations cancelled for non-clinical/capacity reasons"),
SUMIFS(AllPublicationData!$I:$I,AllPublicationData!$A:$A,'Publication Table'!$B39,AllPublicationData!$B:$B,'Publication Table'!H$7),
IF(AND($C$4="NHS Scotland",$C$5="Cancellations for other reasons"),
SUMIFS(AllPublicationData!$J:$J,AllPublicationData!$A:$A,'Publication Table'!$B39,AllPublicationData!$B:$B,'Publication Table'!H$7)))))))</f>
        <v>946</v>
      </c>
      <c r="I39" s="90">
        <f>IF($C$5="Total Operations",
SUMIFS(AllPublicationData!$E:$E,AllPublicationData!$A:$A,'Publication Table'!$B39,AllPublicationData!$B:$B,'Publication Table'!$C$4,AllPublicationData!$D:$D,'Publication Table'!I$7),
IF('Publication Table'!$C$5="All Cancelled Operations",
SUMIFS(AllPublicationData!$F:$F,AllPublicationData!$A:$A,'Publication Table'!$B39,AllPublicationData!$B:$B,'Publication Table'!$C$4,AllPublicationData!$D:$D,'Publication Table'!I$7),
IF('Publication Table'!$C$5="Operations cancelled by patient",
SUMIFS(AllPublicationData!$G:$G,AllPublicationData!$A:$A,'Publication Table'!$B39,AllPublicationData!$B:$B,'Publication Table'!$C$4,AllPublicationData!$D:$D,'Publication Table'!I$7),
IF('Publication Table'!$C$5="Operations cancelled for clinical reasons",
SUMIFS(AllPublicationData!$H:$H,AllPublicationData!$A:$A,'Publication Table'!$B39,AllPublicationData!$B:$B,'Publication Table'!$C$4,AllPublicationData!$D:$D,'Publication Table'!I$7),
IF('Publication Table'!$C$5="Operations cancelled for non-clinical/capacity reasons",
SUMIFS(AllPublicationData!$I:$I,AllPublicationData!$A:$A,'Publication Table'!$B39,AllPublicationData!$B:$B,'Publication Table'!$C$4,AllPublicationData!$D:$D,'Publication Table'!I$7),
IF('Publication Table'!$C$5="Cancellations for other reasons",
SUMIFS(AllPublicationData!$J:$J,AllPublicationData!$A:$A,'Publication Table'!$B39,AllPublicationData!$B:$B,'Publication Table'!$C$4,AllPublicationData!$D:$D,'Publication Table'!I$7)))))))+
IF(AND($C$4="NHS Scotland",$C$5="Total Operations"),
SUMIFS(AllPublicationData!$E:$E,AllPublicationData!$A:$A,'Publication Table'!$B39,AllPublicationData!$B:$B,'Publication Table'!I$7),
IF(AND($C$4="NHS Scotland",$C$5="All Cancelled Operations"),
SUMIFS(AllPublicationData!$F:$F,AllPublicationData!$A:$A,'Publication Table'!$B39,AllPublicationData!$B:$B,'Publication Table'!I$7),
IF(AND($C$4="NHS Scotland",$C$5="Operations cancelled by patient"),
SUMIFS(AllPublicationData!$G:$G,AllPublicationData!$A:$A,'Publication Table'!$B39,AllPublicationData!$B:$B,'Publication Table'!I$7),
IF(AND($C$4="NHS Scotland",$C$5="Operations cancelled for clinical reasons"),
SUMIFS(AllPublicationData!$H:$H,AllPublicationData!$A:$A,'Publication Table'!$B39,AllPublicationData!$B:$B,'Publication Table'!I$7),
IF(AND($C$4="NHS Scotland",$C$5="Operations cancelled for non-clinical/capacity reasons"),
SUMIFS(AllPublicationData!$I:$I,AllPublicationData!$A:$A,'Publication Table'!$B39,AllPublicationData!$B:$B,'Publication Table'!I$7),
IF(AND($C$4="NHS Scotland",$C$5="Cancellations for other reasons"),
SUMIFS(AllPublicationData!$J:$J,AllPublicationData!$A:$A,'Publication Table'!$B39,AllPublicationData!$B:$B,'Publication Table'!I$7)))))))</f>
        <v>719</v>
      </c>
      <c r="J39" s="90">
        <f>IF($C$5="Total Operations",
SUMIFS(AllPublicationData!$E:$E,AllPublicationData!$A:$A,'Publication Table'!$B39,AllPublicationData!$B:$B,'Publication Table'!$C$4,AllPublicationData!$D:$D,'Publication Table'!J$7),
IF('Publication Table'!$C$5="All Cancelled Operations",
SUMIFS(AllPublicationData!$F:$F,AllPublicationData!$A:$A,'Publication Table'!$B39,AllPublicationData!$B:$B,'Publication Table'!$C$4,AllPublicationData!$D:$D,'Publication Table'!J$7),
IF('Publication Table'!$C$5="Operations cancelled by patient",
SUMIFS(AllPublicationData!$G:$G,AllPublicationData!$A:$A,'Publication Table'!$B39,AllPublicationData!$B:$B,'Publication Table'!$C$4,AllPublicationData!$D:$D,'Publication Table'!J$7),
IF('Publication Table'!$C$5="Operations cancelled for clinical reasons",
SUMIFS(AllPublicationData!$H:$H,AllPublicationData!$A:$A,'Publication Table'!$B39,AllPublicationData!$B:$B,'Publication Table'!$C$4,AllPublicationData!$D:$D,'Publication Table'!J$7),
IF('Publication Table'!$C$5="Operations cancelled for non-clinical/capacity reasons",
SUMIFS(AllPublicationData!$I:$I,AllPublicationData!$A:$A,'Publication Table'!$B39,AllPublicationData!$B:$B,'Publication Table'!$C$4,AllPublicationData!$D:$D,'Publication Table'!J$7),
IF('Publication Table'!$C$5="Cancellations for other reasons",
SUMIFS(AllPublicationData!$J:$J,AllPublicationData!$A:$A,'Publication Table'!$B39,AllPublicationData!$B:$B,'Publication Table'!$C$4,AllPublicationData!$D:$D,'Publication Table'!J$7)))))))+
IF(AND($C$4="NHS Scotland",$C$5="Total Operations"),
SUMIFS(AllPublicationData!$E:$E,AllPublicationData!$A:$A,'Publication Table'!$B39,AllPublicationData!$B:$B,'Publication Table'!J$7),
IF(AND($C$4="NHS Scotland",$C$5="All Cancelled Operations"),
SUMIFS(AllPublicationData!$F:$F,AllPublicationData!$A:$A,'Publication Table'!$B39,AllPublicationData!$B:$B,'Publication Table'!J$7),
IF(AND($C$4="NHS Scotland",$C$5="Operations cancelled by patient"),
SUMIFS(AllPublicationData!$G:$G,AllPublicationData!$A:$A,'Publication Table'!$B39,AllPublicationData!$B:$B,'Publication Table'!J$7),
IF(AND($C$4="NHS Scotland",$C$5="Operations cancelled for clinical reasons"),
SUMIFS(AllPublicationData!$H:$H,AllPublicationData!$A:$A,'Publication Table'!$B39,AllPublicationData!$B:$B,'Publication Table'!J$7),
IF(AND($C$4="NHS Scotland",$C$5="Operations cancelled for non-clinical/capacity reasons"),
SUMIFS(AllPublicationData!$I:$I,AllPublicationData!$A:$A,'Publication Table'!$B39,AllPublicationData!$B:$B,'Publication Table'!J$7),
IF(AND($C$4="NHS Scotland",$C$5="Cancellations for other reasons"),
SUMIFS(AllPublicationData!$J:$J,AllPublicationData!$A:$A,'Publication Table'!$B39,AllPublicationData!$B:$B,'Publication Table'!J$7)))))))</f>
        <v>1781</v>
      </c>
      <c r="K39" s="90">
        <f>IF($C$5="Total Operations",
SUMIFS(AllPublicationData!$E:$E,AllPublicationData!$A:$A,'Publication Table'!$B39,AllPublicationData!$B:$B,'Publication Table'!$C$4,AllPublicationData!$D:$D,'Publication Table'!K$7),
IF('Publication Table'!$C$5="All Cancelled Operations",
SUMIFS(AllPublicationData!$F:$F,AllPublicationData!$A:$A,'Publication Table'!$B39,AllPublicationData!$B:$B,'Publication Table'!$C$4,AllPublicationData!$D:$D,'Publication Table'!K$7),
IF('Publication Table'!$C$5="Operations cancelled by patient",
SUMIFS(AllPublicationData!$G:$G,AllPublicationData!$A:$A,'Publication Table'!$B39,AllPublicationData!$B:$B,'Publication Table'!$C$4,AllPublicationData!$D:$D,'Publication Table'!K$7),
IF('Publication Table'!$C$5="Operations cancelled for clinical reasons",
SUMIFS(AllPublicationData!$H:$H,AllPublicationData!$A:$A,'Publication Table'!$B39,AllPublicationData!$B:$B,'Publication Table'!$C$4,AllPublicationData!$D:$D,'Publication Table'!K$7),
IF('Publication Table'!$C$5="Operations cancelled for non-clinical/capacity reasons",
SUMIFS(AllPublicationData!$I:$I,AllPublicationData!$A:$A,'Publication Table'!$B39,AllPublicationData!$B:$B,'Publication Table'!$C$4,AllPublicationData!$D:$D,'Publication Table'!K$7),
IF('Publication Table'!$C$5="Cancellations for other reasons",
SUMIFS(AllPublicationData!$J:$J,AllPublicationData!$A:$A,'Publication Table'!$B39,AllPublicationData!$B:$B,'Publication Table'!$C$4,AllPublicationData!$D:$D,'Publication Table'!K$7)))))))+
IF(AND($C$4="NHS Scotland",$C$5="Total Operations"),
SUMIFS(AllPublicationData!$E:$E,AllPublicationData!$A:$A,'Publication Table'!$B39,AllPublicationData!$B:$B,'Publication Table'!K$7),
IF(AND($C$4="NHS Scotland",$C$5="All Cancelled Operations"),
SUMIFS(AllPublicationData!$F:$F,AllPublicationData!$A:$A,'Publication Table'!$B39,AllPublicationData!$B:$B,'Publication Table'!K$7),
IF(AND($C$4="NHS Scotland",$C$5="Operations cancelled by patient"),
SUMIFS(AllPublicationData!$G:$G,AllPublicationData!$A:$A,'Publication Table'!$B39,AllPublicationData!$B:$B,'Publication Table'!K$7),
IF(AND($C$4="NHS Scotland",$C$5="Operations cancelled for clinical reasons"),
SUMIFS(AllPublicationData!$H:$H,AllPublicationData!$A:$A,'Publication Table'!$B39,AllPublicationData!$B:$B,'Publication Table'!K$7),
IF(AND($C$4="NHS Scotland",$C$5="Operations cancelled for non-clinical/capacity reasons"),
SUMIFS(AllPublicationData!$I:$I,AllPublicationData!$A:$A,'Publication Table'!$B39,AllPublicationData!$B:$B,'Publication Table'!K$7),
IF(AND($C$4="NHS Scotland",$C$5="Cancellations for other reasons"),
SUMIFS(AllPublicationData!$J:$J,AllPublicationData!$A:$A,'Publication Table'!$B39,AllPublicationData!$B:$B,'Publication Table'!K$7)))))))</f>
        <v>2719</v>
      </c>
      <c r="L39" s="90">
        <f>IF($C$5="Total Operations",
SUMIFS(AllPublicationData!$E:$E,AllPublicationData!$A:$A,'Publication Table'!$B39,AllPublicationData!$B:$B,'Publication Table'!$C$4,AllPublicationData!$D:$D,'Publication Table'!L$7),
IF('Publication Table'!$C$5="All Cancelled Operations",
SUMIFS(AllPublicationData!$F:$F,AllPublicationData!$A:$A,'Publication Table'!$B39,AllPublicationData!$B:$B,'Publication Table'!$C$4,AllPublicationData!$D:$D,'Publication Table'!L$7),
IF('Publication Table'!$C$5="Operations cancelled by patient",
SUMIFS(AllPublicationData!$G:$G,AllPublicationData!$A:$A,'Publication Table'!$B39,AllPublicationData!$B:$B,'Publication Table'!$C$4,AllPublicationData!$D:$D,'Publication Table'!L$7),
IF('Publication Table'!$C$5="Operations cancelled for clinical reasons",
SUMIFS(AllPublicationData!$H:$H,AllPublicationData!$A:$A,'Publication Table'!$B39,AllPublicationData!$B:$B,'Publication Table'!$C$4,AllPublicationData!$D:$D,'Publication Table'!L$7),
IF('Publication Table'!$C$5="Operations cancelled for non-clinical/capacity reasons",
SUMIFS(AllPublicationData!$I:$I,AllPublicationData!$A:$A,'Publication Table'!$B39,AllPublicationData!$B:$B,'Publication Table'!$C$4,AllPublicationData!$D:$D,'Publication Table'!L$7),
IF('Publication Table'!$C$5="Cancellations for other reasons",
SUMIFS(AllPublicationData!$J:$J,AllPublicationData!$A:$A,'Publication Table'!$B39,AllPublicationData!$B:$B,'Publication Table'!$C$4,AllPublicationData!$D:$D,'Publication Table'!L$7)))))))+
IF(AND($C$4="NHS Scotland",$C$5="Total Operations"),
SUMIFS(AllPublicationData!$E:$E,AllPublicationData!$A:$A,'Publication Table'!$B39,AllPublicationData!$B:$B,'Publication Table'!L$7),
IF(AND($C$4="NHS Scotland",$C$5="All Cancelled Operations"),
SUMIFS(AllPublicationData!$F:$F,AllPublicationData!$A:$A,'Publication Table'!$B39,AllPublicationData!$B:$B,'Publication Table'!L$7),
IF(AND($C$4="NHS Scotland",$C$5="Operations cancelled by patient"),
SUMIFS(AllPublicationData!$G:$G,AllPublicationData!$A:$A,'Publication Table'!$B39,AllPublicationData!$B:$B,'Publication Table'!L$7),
IF(AND($C$4="NHS Scotland",$C$5="Operations cancelled for clinical reasons"),
SUMIFS(AllPublicationData!$H:$H,AllPublicationData!$A:$A,'Publication Table'!$B39,AllPublicationData!$B:$B,'Publication Table'!L$7),
IF(AND($C$4="NHS Scotland",$C$5="Operations cancelled for non-clinical/capacity reasons"),
SUMIFS(AllPublicationData!$I:$I,AllPublicationData!$A:$A,'Publication Table'!$B39,AllPublicationData!$B:$B,'Publication Table'!L$7),
IF(AND($C$4="NHS Scotland",$C$5="Cancellations for other reasons"),
SUMIFS(AllPublicationData!$J:$J,AllPublicationData!$A:$A,'Publication Table'!$B39,AllPublicationData!$B:$B,'Publication Table'!L$7)))))))</f>
        <v>587</v>
      </c>
      <c r="M39" s="90">
        <f>IF($C$5="Total Operations",
SUMIFS(AllPublicationData!$E:$E,AllPublicationData!$A:$A,'Publication Table'!$B39,AllPublicationData!$B:$B,'Publication Table'!$C$4,AllPublicationData!$D:$D,'Publication Table'!M$7),
IF('Publication Table'!$C$5="All Cancelled Operations",
SUMIFS(AllPublicationData!$F:$F,AllPublicationData!$A:$A,'Publication Table'!$B39,AllPublicationData!$B:$B,'Publication Table'!$C$4,AllPublicationData!$D:$D,'Publication Table'!M$7),
IF('Publication Table'!$C$5="Operations cancelled by patient",
SUMIFS(AllPublicationData!$G:$G,AllPublicationData!$A:$A,'Publication Table'!$B39,AllPublicationData!$B:$B,'Publication Table'!$C$4,AllPublicationData!$D:$D,'Publication Table'!M$7),
IF('Publication Table'!$C$5="Operations cancelled for clinical reasons",
SUMIFS(AllPublicationData!$G:$G,AllPublicationData!$A:$A,'Publication Table'!$B39,AllPublicationData!$B:$B,'Publication Table'!$C$4,AllPublicationData!$D:$D,'Publication Table'!M$7),
IF('Publication Table'!$C$5="Operations cancelled for non-clinical/capacity reasons",
SUMIFS(AllPublicationData!$G:$G,AllPublicationData!$A:$A,'Publication Table'!$B39,AllPublicationData!$B:$B,'Publication Table'!$C$4,AllPublicationData!$D:$D,'Publication Table'!M$7),
IF('Publication Table'!$C$5="Cancellations for other reasons",
SUMIFS(AllPublicationData!$G:$G,AllPublicationData!$A:$A,'Publication Table'!$B39,AllPublicationData!$B:$B,'Publication Table'!$C$4,AllPublicationData!$D:$D,'Publication Table'!M$7)))))))+
IF(AND($C$4="NHS Scotland",$C$5="Total Operations"),
SUMIFS(AllPublicationData!$E:$E,AllPublicationData!$A:$A,'Publication Table'!$B39,AllPublicationData!$B:$B,'Publication Table'!M$7),
IF(AND($C$4="NHS Scotland",$C$5="All Cancelled Operations"),
SUMIFS(AllPublicationData!$F:$F,AllPublicationData!$A:$A,'Publication Table'!$B39,AllPublicationData!$B:$B,'Publication Table'!M$7),
IF(AND($C$4="NHS Scotland",$C$5="Operations cancelled by patient"),
SUMIFS(AllPublicationData!$G:$G,AllPublicationData!$A:$A,'Publication Table'!$B39,AllPublicationData!$B:$B,'Publication Table'!M$7),
IF(AND($C$4="NHS Scotland",$C$5="Operations cancelled for clinical reasons"),
SUMIFS(AllPublicationData!$H:$H,AllPublicationData!$A:$A,'Publication Table'!$B39,AllPublicationData!$B:$B,'Publication Table'!M$7),
IF(AND($C$4="NHS Scotland",$C$5="Operations cancelled for non-clinical/capacity reasons"),
SUMIFS(AllPublicationData!$I:$I,AllPublicationData!$A:$A,'Publication Table'!$B39,AllPublicationData!$B:$B,'Publication Table'!M$7),
IF(AND($C$4="NHS Scotland",$C$5="Cancellations for other reasons"),
SUMIFS(AllPublicationData!$J:$J,AllPublicationData!$A:$A,'Publication Table'!$B39,AllPublicationData!$B:$B,'Publication Table'!M$7)))))))</f>
        <v>993</v>
      </c>
      <c r="N39" s="90">
        <f>IF($C$5="Total Operations",
SUMIFS(AllPublicationData!$E:$E,AllPublicationData!$A:$A,'Publication Table'!$B39,AllPublicationData!$B:$B,'Publication Table'!$C$4,AllPublicationData!$D:$D,'Publication Table'!N$7),
IF('Publication Table'!$C$5="All Cancelled Operations",
SUMIFS(AllPublicationData!$F:$F,AllPublicationData!$A:$A,'Publication Table'!$B39,AllPublicationData!$B:$B,'Publication Table'!$C$4,AllPublicationData!$D:$D,'Publication Table'!N$7),
IF('Publication Table'!$C$5="Operations cancelled by patient",
SUMIFS(AllPublicationData!$G:$G,AllPublicationData!$A:$A,'Publication Table'!$B39,AllPublicationData!$B:$B,'Publication Table'!$C$4,AllPublicationData!$D:$D,'Publication Table'!N$7),
IF('Publication Table'!$C$5="Operations cancelled for clinical reasons",
SUMIFS(AllPublicationData!$G:$G,AllPublicationData!$A:$A,'Publication Table'!$B39,AllPublicationData!$B:$B,'Publication Table'!$C$4,AllPublicationData!$D:$D,'Publication Table'!N$7),
IF('Publication Table'!$C$5="Operations cancelled for non-clinical/capacity reasons",
SUMIFS(AllPublicationData!$G:$G,AllPublicationData!$A:$A,'Publication Table'!$B39,AllPublicationData!$B:$B,'Publication Table'!$C$4,AllPublicationData!$D:$D,'Publication Table'!N$7),
IF('Publication Table'!$C$5="Cancellations for other reasons",
SUMIFS(AllPublicationData!$G:$G,AllPublicationData!$A:$A,'Publication Table'!$B39,AllPublicationData!$B:$B,'Publication Table'!$C$4,AllPublicationData!$D:$D,'Publication Table'!N$7)))))))+
IF(AND($C$4="NHS Scotland",$C$5="Total Operations"),
SUMIFS(AllPublicationData!$E:$E,AllPublicationData!$A:$A,'Publication Table'!$B39,AllPublicationData!$B:$B,'Publication Table'!N$7),
IF(AND($C$4="NHS Scotland",$C$5="All Cancelled Operations"),
SUMIFS(AllPublicationData!$F:$F,AllPublicationData!$A:$A,'Publication Table'!$B39,AllPublicationData!$B:$B,'Publication Table'!N$7),
IF(AND($C$4="NHS Scotland",$C$5="Operations cancelled by patient"),
SUMIFS(AllPublicationData!$G:$G,AllPublicationData!$A:$A,'Publication Table'!$B39,AllPublicationData!$B:$B,'Publication Table'!N$7),
IF(AND($C$4="NHS Scotland",$C$5="Operations cancelled for clinical reasons"),
SUMIFS(AllPublicationData!$H:$H,AllPublicationData!$A:$A,'Publication Table'!$B39,AllPublicationData!$B:$B,'Publication Table'!N$7),
IF(AND($C$4="NHS Scotland",$C$5="Operations cancelled for non-clinical/capacity reasons"),
SUMIFS(AllPublicationData!$I:$I,AllPublicationData!$A:$A,'Publication Table'!$B39,AllPublicationData!$B:$B,'Publication Table'!N$7),
IF(AND($C$4="NHS Scotland",$C$5="Cancellations for other reasons"),
SUMIFS(AllPublicationData!$J:$J,AllPublicationData!$A:$A,'Publication Table'!$B39,AllPublicationData!$B:$B,'Publication Table'!N$7)))))))</f>
        <v>2872</v>
      </c>
      <c r="O39" s="90">
        <f>IF($C$5="Total Operations",
SUMIFS(AllPublicationData!$E:$E,AllPublicationData!$A:$A,'Publication Table'!$B39,AllPublicationData!$B:$B,'Publication Table'!$C$4,AllPublicationData!$D:$D,'Publication Table'!O$7),
IF('Publication Table'!$C$5="All Cancelled Operations",
SUMIFS(AllPublicationData!$F:$F,AllPublicationData!$A:$A,'Publication Table'!$B39,AllPublicationData!$B:$B,'Publication Table'!$C$4,AllPublicationData!$D:$D,'Publication Table'!O$7),
IF('Publication Table'!$C$5="Operations cancelled by patient",
SUMIFS(AllPublicationData!$G:$G,AllPublicationData!$A:$A,'Publication Table'!$B39,AllPublicationData!$B:$B,'Publication Table'!$C$4,AllPublicationData!$D:$D,'Publication Table'!O$7),
IF('Publication Table'!$C$5="Operations cancelled for clinical reasons",
SUMIFS(AllPublicationData!$G:$G,AllPublicationData!$A:$A,'Publication Table'!$B39,AllPublicationData!$B:$B,'Publication Table'!$C$4,AllPublicationData!$D:$D,'Publication Table'!O$7),
IF('Publication Table'!$C$5="Operations cancelled for non-clinical/capacity reasons",
SUMIFS(AllPublicationData!$G:$G,AllPublicationData!$A:$A,'Publication Table'!$B39,AllPublicationData!$B:$B,'Publication Table'!$C$4,AllPublicationData!$D:$D,'Publication Table'!O$7),
IF('Publication Table'!$C$5="Cancellations for other reasons",
SUMIFS(AllPublicationData!$G:$G,AllPublicationData!$A:$A,'Publication Table'!$B39,AllPublicationData!$B:$B,'Publication Table'!$C$4,AllPublicationData!$D:$D,'Publication Table'!O$7)))))))+
IF(AND($C$4="NHS Scotland",$C$5="Total Operations"),
SUMIFS(AllPublicationData!$E:$E,AllPublicationData!$A:$A,'Publication Table'!$B39,AllPublicationData!$B:$B,'Publication Table'!O$7),
IF(AND($C$4="NHS Scotland",$C$5="All Cancelled Operations"),
SUMIFS(AllPublicationData!$F:$F,AllPublicationData!$A:$A,'Publication Table'!$B39,AllPublicationData!$B:$B,'Publication Table'!O$7),
IF(AND($C$4="NHS Scotland",$C$5="Operations cancelled by patient"),
SUMIFS(AllPublicationData!$G:$G,AllPublicationData!$A:$A,'Publication Table'!$B39,AllPublicationData!$B:$B,'Publication Table'!O$7),
IF(AND($C$4="NHS Scotland",$C$5="Operations cancelled for clinical reasons"),
SUMIFS(AllPublicationData!$H:$H,AllPublicationData!$A:$A,'Publication Table'!$B39,AllPublicationData!$B:$B,'Publication Table'!O$7),
IF(AND($C$4="NHS Scotland",$C$5="Operations cancelled for non-clinical/capacity reasons"),
SUMIFS(AllPublicationData!$I:$I,AllPublicationData!$A:$A,'Publication Table'!$B39,AllPublicationData!$B:$B,'Publication Table'!O$7),
IF(AND($C$4="NHS Scotland",$C$5="Cancellations for other reasons"),
SUMIFS(AllPublicationData!$J:$J,AllPublicationData!$A:$A,'Publication Table'!$B39,AllPublicationData!$B:$B,'Publication Table'!O$7)))))))</f>
        <v>275</v>
      </c>
      <c r="P39" s="90">
        <f>IF($C$5="Total Operations",
SUMIFS(AllPublicationData!$E:$E,AllPublicationData!$A:$A,'Publication Table'!$B39,AllPublicationData!$B:$B,'Publication Table'!$C$4,AllPublicationData!$D:$D,'Publication Table'!P$7),
IF('Publication Table'!$C$5="All Cancelled Operations",
SUMIFS(AllPublicationData!$F:$F,AllPublicationData!$A:$A,'Publication Table'!$B39,AllPublicationData!$B:$B,'Publication Table'!$C$4,AllPublicationData!$D:$D,'Publication Table'!P$7),
IF('Publication Table'!$C$5="Operations cancelled by patient",
SUMIFS(AllPublicationData!$G:$G,AllPublicationData!$A:$A,'Publication Table'!$B39,AllPublicationData!$B:$B,'Publication Table'!$C$4,AllPublicationData!$D:$D,'Publication Table'!P$7),
IF('Publication Table'!$C$5="Operations cancelled for clinical reasons",
SUMIFS(AllPublicationData!$G:$G,AllPublicationData!$A:$A,'Publication Table'!$B39,AllPublicationData!$B:$B,'Publication Table'!$C$4,AllPublicationData!$D:$D,'Publication Table'!P$7),
IF('Publication Table'!$C$5="Operations cancelled for non-clinical/capacity reasons",
SUMIFS(AllPublicationData!$G:$G,AllPublicationData!$A:$A,'Publication Table'!$B39,AllPublicationData!$B:$B,'Publication Table'!$C$4,AllPublicationData!$D:$D,'Publication Table'!P$7),
IF('Publication Table'!$C$5="Cancellations for other reasons",
SUMIFS(AllPublicationData!$G:$G,AllPublicationData!$A:$A,'Publication Table'!$B39,AllPublicationData!$B:$B,'Publication Table'!$C$4,AllPublicationData!$D:$D,'Publication Table'!P$7)))))))+
IF(AND($C$4="NHS Scotland",$C$5="Total Operations"),
SUMIFS(AllPublicationData!$E:$E,AllPublicationData!$A:$A,'Publication Table'!$B39,AllPublicationData!$B:$B,'Publication Table'!P$7),
IF(AND($C$4="NHS Scotland",$C$5="All Cancelled Operations"),
SUMIFS(AllPublicationData!$F:$F,AllPublicationData!$A:$A,'Publication Table'!$B39,AllPublicationData!$B:$B,'Publication Table'!P$7),
IF(AND($C$4="NHS Scotland",$C$5="Operations cancelled by patient"),
SUMIFS(AllPublicationData!$G:$G,AllPublicationData!$A:$A,'Publication Table'!$B39,AllPublicationData!$B:$B,'Publication Table'!P$7),
IF(AND($C$4="NHS Scotland",$C$5="Operations cancelled for clinical reasons"),
SUMIFS(AllPublicationData!$H:$H,AllPublicationData!$A:$A,'Publication Table'!$B39,AllPublicationData!$B:$B,'Publication Table'!P$7),
IF(AND($C$4="NHS Scotland",$C$5="Operations cancelled for non-clinical/capacity reasons"),
SUMIFS(AllPublicationData!$I:$I,AllPublicationData!$A:$A,'Publication Table'!$B39,AllPublicationData!$B:$B,'Publication Table'!P$7),
IF(AND($C$4="NHS Scotland",$C$5="Cancellations for other reasons"),
SUMIFS(AllPublicationData!$J:$J,AllPublicationData!$A:$A,'Publication Table'!$B39,AllPublicationData!$B:$B,'Publication Table'!P$7)))))))</f>
        <v>159</v>
      </c>
      <c r="Q39" s="90">
        <f>IF($C$5="Total Operations",
SUMIFS(AllPublicationData!$E:$E,AllPublicationData!$A:$A,'Publication Table'!$B39,AllPublicationData!$B:$B,'Publication Table'!$C$4,AllPublicationData!$D:$D,'Publication Table'!Q$7),
IF('Publication Table'!$C$5="All Cancelled Operations",
SUMIFS(AllPublicationData!$F:$F,AllPublicationData!$A:$A,'Publication Table'!$B39,AllPublicationData!$B:$B,'Publication Table'!$C$4,AllPublicationData!$D:$D,'Publication Table'!Q$7),
IF('Publication Table'!$C$5="Operations cancelled by patient",
SUMIFS(AllPublicationData!$G:$G,AllPublicationData!$A:$A,'Publication Table'!$B39,AllPublicationData!$B:$B,'Publication Table'!$C$4,AllPublicationData!$D:$D,'Publication Table'!Q$7),
IF('Publication Table'!$C$5="Operations cancelled for clinical reasons",
SUMIFS(AllPublicationData!$G:$G,AllPublicationData!$A:$A,'Publication Table'!$B39,AllPublicationData!$B:$B,'Publication Table'!$C$4,AllPublicationData!$D:$D,'Publication Table'!Q$7),
IF('Publication Table'!$C$5="Operations cancelled for non-clinical/capacity reasons",
SUMIFS(AllPublicationData!$G:$G,AllPublicationData!$A:$A,'Publication Table'!$B39,AllPublicationData!$B:$B,'Publication Table'!$C$4,AllPublicationData!$D:$D,'Publication Table'!Q$7),
IF('Publication Table'!$C$5="Cancellations for other reasons",
SUMIFS(AllPublicationData!$G:$G,AllPublicationData!$A:$A,'Publication Table'!$B39,AllPublicationData!$B:$B,'Publication Table'!$C$4,AllPublicationData!$D:$D,'Publication Table'!Q$7)))))))+
IF(AND($C$4="NHS Scotland",$C$5="Total Operations"),
SUMIFS(AllPublicationData!$E:$E,AllPublicationData!$A:$A,'Publication Table'!$B39,AllPublicationData!$B:$B,'Publication Table'!Q$7),
IF(AND($C$4="NHS Scotland",$C$5="All Cancelled Operations"),
SUMIFS(AllPublicationData!$F:$F,AllPublicationData!$A:$A,'Publication Table'!$B39,AllPublicationData!$B:$B,'Publication Table'!Q$7),
IF(AND($C$4="NHS Scotland",$C$5="Operations cancelled by patient"),
SUMIFS(AllPublicationData!$G:$G,AllPublicationData!$A:$A,'Publication Table'!$B39,AllPublicationData!$B:$B,'Publication Table'!Q$7),
IF(AND($C$4="NHS Scotland",$C$5="Operations cancelled for clinical reasons"),
SUMIFS(AllPublicationData!$H:$H,AllPublicationData!$A:$A,'Publication Table'!$B39,AllPublicationData!$B:$B,'Publication Table'!Q$7),
IF(AND($C$4="NHS Scotland",$C$5="Operations cancelled for non-clinical/capacity reasons"),
SUMIFS(AllPublicationData!$I:$I,AllPublicationData!$A:$A,'Publication Table'!$B39,AllPublicationData!$B:$B,'Publication Table'!Q$7),
IF(AND($C$4="NHS Scotland",$C$5="Cancellations for other reasons"),
SUMIFS(AllPublicationData!$J:$J,AllPublicationData!$A:$A,'Publication Table'!$B39,AllPublicationData!$B:$B,'Publication Table'!Q$7)))))))</f>
        <v>1281</v>
      </c>
      <c r="R39" s="90">
        <f>IF($C$5="Total Operations",
SUMIFS(AllPublicationData!$E:$E,AllPublicationData!$A:$A,'Publication Table'!$B39,AllPublicationData!$B:$B,'Publication Table'!$C$4,AllPublicationData!$D:$D,'Publication Table'!R$7),
IF('Publication Table'!$C$5="All Cancelled Operations",
SUMIFS(AllPublicationData!$F:$F,AllPublicationData!$A:$A,'Publication Table'!$B39,AllPublicationData!$B:$B,'Publication Table'!$C$4,AllPublicationData!$D:$D,'Publication Table'!R$7),
IF('Publication Table'!$C$5="Operations cancelled by patient",
SUMIFS(AllPublicationData!$G:$G,AllPublicationData!$A:$A,'Publication Table'!$B39,AllPublicationData!$B:$B,'Publication Table'!$C$4,AllPublicationData!$D:$D,'Publication Table'!R$7),
IF('Publication Table'!$C$5="Operations cancelled for clinical reasons",
SUMIFS(AllPublicationData!$G:$G,AllPublicationData!$A:$A,'Publication Table'!$B39,AllPublicationData!$B:$B,'Publication Table'!$C$4,AllPublicationData!$D:$D,'Publication Table'!R$7),
IF('Publication Table'!$C$5="Operations cancelled for non-clinical/capacity reasons",
SUMIFS(AllPublicationData!$G:$G,AllPublicationData!$A:$A,'Publication Table'!$B39,AllPublicationData!$B:$B,'Publication Table'!$C$4,AllPublicationData!$D:$D,'Publication Table'!R$7),
IF('Publication Table'!$C$5="Cancellations for other reasons",
SUMIFS(AllPublicationData!$G:$G,AllPublicationData!$A:$A,'Publication Table'!$B39,AllPublicationData!$B:$B,'Publication Table'!$C$4,AllPublicationData!$D:$D,'Publication Table'!R$7)))))))+
IF(AND($C$4="NHS Scotland",$C$5="Total Operations"),
SUMIFS(AllPublicationData!$E:$E,AllPublicationData!$A:$A,'Publication Table'!$B39,AllPublicationData!$B:$B,'Publication Table'!R$7),
IF(AND($C$4="NHS Scotland",$C$5="All Cancelled Operations"),
SUMIFS(AllPublicationData!$F:$F,AllPublicationData!$A:$A,'Publication Table'!$B39,AllPublicationData!$B:$B,'Publication Table'!R$7),
IF(AND($C$4="NHS Scotland",$C$5="Operations cancelled by patient"),
SUMIFS(AllPublicationData!$G:$G,AllPublicationData!$A:$A,'Publication Table'!$B39,AllPublicationData!$B:$B,'Publication Table'!R$7),
IF(AND($C$4="NHS Scotland",$C$5="Operations cancelled for clinical reasons"),
SUMIFS(AllPublicationData!$H:$H,AllPublicationData!$A:$A,'Publication Table'!$B39,AllPublicationData!$B:$B,'Publication Table'!R$7),
IF(AND($C$4="NHS Scotland",$C$5="Operations cancelled for non-clinical/capacity reasons"),
SUMIFS(AllPublicationData!$I:$I,AllPublicationData!$A:$A,'Publication Table'!$B39,AllPublicationData!$B:$B,'Publication Table'!R$7),
IF(AND($C$4="NHS Scotland",$C$5="Cancellations for other reasons"),
SUMIFS(AllPublicationData!$J:$J,AllPublicationData!$A:$A,'Publication Table'!$B39,AllPublicationData!$B:$B,'Publication Table'!R$7)))))))</f>
        <v>116</v>
      </c>
    </row>
    <row r="40" spans="2:18" x14ac:dyDescent="0.35">
      <c r="B40" s="89">
        <v>44440</v>
      </c>
      <c r="C40" s="81">
        <f>IF($C$5="Total Operations",
SUMIFS(AllPublicationData!$E:$E,AllPublicationData!$A:$A,'Publication Table'!$B40,AllPublicationData!$B:$B,'Publication Table'!$C$4),
IF('Publication Table'!$C$5="All Cancelled Operations",
SUMIFS(AllPublicationData!$F:$F,AllPublicationData!$A:$A,'Publication Table'!$B40,AllPublicationData!$B:$B,'Publication Table'!$C$4),
IF('Publication Table'!$C$5="Operations cancelled by patient",
SUMIFS(AllPublicationData!$G:$G,AllPublicationData!$A:$A,'Publication Table'!$B40,AllPublicationData!$B:$B,'Publication Table'!$C$4),
IF('Publication Table'!$C$5="Operations cancelled for clinical reasons",
SUMIFS(AllPublicationData!$H:$H,AllPublicationData!$A:$A,'Publication Table'!$B40,AllPublicationData!$B:$B,'Publication Table'!$C$4),
IF('Publication Table'!$C$5="Operations cancelled for non-clinical/capacity reasons",
SUMIFS(AllPublicationData!$I:$I,AllPublicationData!$A:$A,'Publication Table'!$B40,AllPublicationData!$B:$B,'Publication Table'!$C$4),
IF('Publication Table'!$C$5="Cancellations for other reasons",
SUMIFS(AllPublicationData!$J:$J,AllPublicationData!$A:$A,'Publication Table'!$B40,AllPublicationData!$B:$B,'Publication Table'!$C$4)))))))+
IF(AND($C$4="NHS Scotland",$C$5="Total Operations"),
SUMIFS(AllPublicationData!$E:$E,AllPublicationData!$A:$A,'Publication Table'!$B40),
IF(AND($C$4="NHS Scotland",$C$5="All Cancelled Operations"),
SUMIFS(AllPublicationData!$F:$F,AllPublicationData!$A:$A,'Publication Table'!$B40),
IF(AND($C$4="NHS Scotland",$C$5="Operations cancelled by patient"),
SUMIFS(AllPublicationData!$G:$G,AllPublicationData!$A:$A,'Publication Table'!$B40),
IF(AND($C$4="NHS Scotland",$C$5="Operations cancelled for clinical reasons"),
SUMIFS(AllPublicationData!$H:$H,AllPublicationData!$A:$A,'Publication Table'!$B40),
IF(AND($C$4="NHS Scotland",$C$5="Operations cancelled for non-clinical/capacity reasons"),
SUMIFS(AllPublicationData!$I:$I,AllPublicationData!$A:$A,'Publication Table'!$B40),
IF(AND($C$4="NHS Scotland",$C$5="Cancellations for other reasons"),
SUMIFS(AllPublicationData!$J:$J,AllPublicationData!$A:$A,'Publication Table'!$B40)))))))</f>
        <v>17150</v>
      </c>
      <c r="D40" s="90">
        <f>IF($C$5="Total Operations",
SUMIFS(AllPublicationData!$E:$E,AllPublicationData!$A:$A,'Publication Table'!$B40,AllPublicationData!$B:$B,'Publication Table'!$C$4,AllPublicationData!$D:$D,'Publication Table'!D$7),
IF('Publication Table'!$C$5="All Cancelled Operations",
SUMIFS(AllPublicationData!$F:$F,AllPublicationData!$A:$A,'Publication Table'!$B40,AllPublicationData!$B:$B,'Publication Table'!$C$4,AllPublicationData!$D:$D,'Publication Table'!D$7),
IF('Publication Table'!$C$5="Operations cancelled by patient",
SUMIFS(AllPublicationData!$G:$G,AllPublicationData!$A:$A,'Publication Table'!$B40,AllPublicationData!$B:$B,'Publication Table'!$C$4,AllPublicationData!$D:$D,'Publication Table'!D$7),
IF('Publication Table'!$C$5="Operations cancelled for clinical reasons",
SUMIFS(AllPublicationData!$H:$H,AllPublicationData!$A:$A,'Publication Table'!$B40,AllPublicationData!$B:$B,'Publication Table'!$C$4,AllPublicationData!$D:$D,'Publication Table'!D$7),
IF('Publication Table'!$C$5="Operations cancelled for non-clinical/capacity reasons",
SUMIFS(AllPublicationData!$I:$I,AllPublicationData!$A:$A,'Publication Table'!$B40,AllPublicationData!$B:$B,'Publication Table'!$C$4,AllPublicationData!$D:$D,'Publication Table'!D$7),
IF('Publication Table'!$C$5="Cancellations for other reasons",
SUMIFS(AllPublicationData!$J:$J,AllPublicationData!$A:$A,'Publication Table'!$B40,AllPublicationData!$B:$B,'Publication Table'!$C$4,AllPublicationData!$D:$D,'Publication Table'!D$7)))))))+
IF(AND($C$4="NHS Scotland",$C$5="Total Operations"),
SUMIFS(AllPublicationData!$E:$E,AllPublicationData!$A:$A,'Publication Table'!$B40,AllPublicationData!$B:$B,'Publication Table'!D$7),
IF(AND($C$4="NHS Scotland",$C$5="All Cancelled Operations"),
SUMIFS(AllPublicationData!$F:$F,AllPublicationData!$A:$A,'Publication Table'!$B40,AllPublicationData!$B:$B,'Publication Table'!D$7),
IF(AND($C$4="NHS Scotland",$C$5="Operations cancelled by patient"),
SUMIFS(AllPublicationData!$G:$G,AllPublicationData!$A:$A,'Publication Table'!$B40,AllPublicationData!$B:$B,'Publication Table'!D$7),
IF(AND($C$4="NHS Scotland",$C$5="Operations cancelled for clinical reasons"),
SUMIFS(AllPublicationData!$H:$H,AllPublicationData!$A:$A,'Publication Table'!$B40,AllPublicationData!$B:$B,'Publication Table'!D$7),
IF(AND($C$4="NHS Scotland",$C$5="Operations cancelled for non-clinical/capacity reasons"),
SUMIFS(AllPublicationData!$I:$I,AllPublicationData!$A:$A,'Publication Table'!$B40,AllPublicationData!$B:$B,'Publication Table'!D$7),
IF(AND($C$4="NHS Scotland",$C$5="Cancellations for other reasons"),
SUMIFS(AllPublicationData!$J:$J,AllPublicationData!$A:$A,'Publication Table'!$B40,AllPublicationData!$B:$B,'Publication Table'!D$7)))))))</f>
        <v>2225</v>
      </c>
      <c r="E40" s="90">
        <f>IF($C$5="Total Operations",
SUMIFS(AllPublicationData!$E:$E,AllPublicationData!$A:$A,'Publication Table'!$B40,AllPublicationData!$B:$B,'Publication Table'!$C$4,AllPublicationData!$D:$D,'Publication Table'!E$7),
IF('Publication Table'!$C$5="All Cancelled Operations",
SUMIFS(AllPublicationData!$F:$F,AllPublicationData!$A:$A,'Publication Table'!$B40,AllPublicationData!$B:$B,'Publication Table'!$C$4,AllPublicationData!$D:$D,'Publication Table'!E$7),
IF('Publication Table'!$C$5="Operations cancelled by patient",
SUMIFS(AllPublicationData!$G:$G,AllPublicationData!$A:$A,'Publication Table'!$B40,AllPublicationData!$B:$B,'Publication Table'!$C$4,AllPublicationData!$D:$D,'Publication Table'!E$7),
IF('Publication Table'!$C$5="Operations cancelled for clinical reasons",
SUMIFS(AllPublicationData!$H:$H,AllPublicationData!$A:$A,'Publication Table'!$B40,AllPublicationData!$B:$B,'Publication Table'!$C$4,AllPublicationData!$D:$D,'Publication Table'!E$7),
IF('Publication Table'!$C$5="Operations cancelled for non-clinical/capacity reasons",
SUMIFS(AllPublicationData!$I:$I,AllPublicationData!$A:$A,'Publication Table'!$B40,AllPublicationData!$B:$B,'Publication Table'!$C$4,AllPublicationData!$D:$D,'Publication Table'!E$7),
IF('Publication Table'!$C$5="Cancellations for other reasons",
SUMIFS(AllPublicationData!$J:$J,AllPublicationData!$A:$A,'Publication Table'!$B40,AllPublicationData!$B:$B,'Publication Table'!$C$4,AllPublicationData!$D:$D,'Publication Table'!E$7)))))))+
IF(AND($C$4="NHS Scotland",$C$5="Total Operations"),
SUMIFS(AllPublicationData!$E:$E,AllPublicationData!$A:$A,'Publication Table'!$B40,AllPublicationData!$B:$B,'Publication Table'!E$7),
IF(AND($C$4="NHS Scotland",$C$5="All Cancelled Operations"),
SUMIFS(AllPublicationData!$F:$F,AllPublicationData!$A:$A,'Publication Table'!$B40,AllPublicationData!$B:$B,'Publication Table'!E$7),
IF(AND($C$4="NHS Scotland",$C$5="Operations cancelled by patient"),
SUMIFS(AllPublicationData!$G:$G,AllPublicationData!$A:$A,'Publication Table'!$B40,AllPublicationData!$B:$B,'Publication Table'!E$7),
IF(AND($C$4="NHS Scotland",$C$5="Operations cancelled for clinical reasons"),
SUMIFS(AllPublicationData!$H:$H,AllPublicationData!$A:$A,'Publication Table'!$B40,AllPublicationData!$B:$B,'Publication Table'!E$7),
IF(AND($C$4="NHS Scotland",$C$5="Operations cancelled for non-clinical/capacity reasons"),
SUMIFS(AllPublicationData!$I:$I,AllPublicationData!$A:$A,'Publication Table'!$B40,AllPublicationData!$B:$B,'Publication Table'!E$7),
IF(AND($C$4="NHS Scotland",$C$5="Cancellations for other reasons"),
SUMIFS(AllPublicationData!$J:$J,AllPublicationData!$A:$A,'Publication Table'!$B40,AllPublicationData!$B:$B,'Publication Table'!E$7)))))))</f>
        <v>748</v>
      </c>
      <c r="F40" s="90">
        <f>IF($C$5="Total Operations",
SUMIFS(AllPublicationData!$E:$E,AllPublicationData!$A:$A,'Publication Table'!$B40,AllPublicationData!$B:$B,'Publication Table'!$C$4,AllPublicationData!$D:$D,'Publication Table'!F$7),
IF('Publication Table'!$C$5="All Cancelled Operations",
SUMIFS(AllPublicationData!$F:$F,AllPublicationData!$A:$A,'Publication Table'!$B40,AllPublicationData!$B:$B,'Publication Table'!$C$4,AllPublicationData!$D:$D,'Publication Table'!F$7),
IF('Publication Table'!$C$5="Operations cancelled by patient",
SUMIFS(AllPublicationData!$G:$G,AllPublicationData!$A:$A,'Publication Table'!$B40,AllPublicationData!$B:$B,'Publication Table'!$C$4,AllPublicationData!$D:$D,'Publication Table'!F$7),
IF('Publication Table'!$C$5="Operations cancelled for clinical reasons",
SUMIFS(AllPublicationData!$H:$H,AllPublicationData!$A:$A,'Publication Table'!$B40,AllPublicationData!$B:$B,'Publication Table'!$C$4,AllPublicationData!$D:$D,'Publication Table'!F$7),
IF('Publication Table'!$C$5="Operations cancelled for non-clinical/capacity reasons",
SUMIFS(AllPublicationData!$I:$I,AllPublicationData!$A:$A,'Publication Table'!$B40,AllPublicationData!$B:$B,'Publication Table'!$C$4,AllPublicationData!$D:$D,'Publication Table'!F$7),
IF('Publication Table'!$C$5="Cancellations for other reasons",
SUMIFS(AllPublicationData!$J:$J,AllPublicationData!$A:$A,'Publication Table'!$B40,AllPublicationData!$B:$B,'Publication Table'!$C$4,AllPublicationData!$D:$D,'Publication Table'!F$7)))))))+
IF(AND($C$4="NHS Scotland",$C$5="Total Operations"),
SUMIFS(AllPublicationData!$E:$E,AllPublicationData!$A:$A,'Publication Table'!$B40,AllPublicationData!$B:$B,'Publication Table'!F$7),
IF(AND($C$4="NHS Scotland",$C$5="All Cancelled Operations"),
SUMIFS(AllPublicationData!$F:$F,AllPublicationData!$A:$A,'Publication Table'!$B40,AllPublicationData!$B:$B,'Publication Table'!F$7),
IF(AND($C$4="NHS Scotland",$C$5="Operations cancelled by patient"),
SUMIFS(AllPublicationData!$G:$G,AllPublicationData!$A:$A,'Publication Table'!$B40,AllPublicationData!$B:$B,'Publication Table'!F$7),
IF(AND($C$4="NHS Scotland",$C$5="Operations cancelled for clinical reasons"),
SUMIFS(AllPublicationData!$H:$H,AllPublicationData!$A:$A,'Publication Table'!$B40,AllPublicationData!$B:$B,'Publication Table'!F$7),
IF(AND($C$4="NHS Scotland",$C$5="Operations cancelled for non-clinical/capacity reasons"),
SUMIFS(AllPublicationData!$I:$I,AllPublicationData!$A:$A,'Publication Table'!$B40,AllPublicationData!$B:$B,'Publication Table'!F$7),
IF(AND($C$4="NHS Scotland",$C$5="Cancellations for other reasons"),
SUMIFS(AllPublicationData!$J:$J,AllPublicationData!$A:$A,'Publication Table'!$B40,AllPublicationData!$B:$B,'Publication Table'!F$7)))))))</f>
        <v>101</v>
      </c>
      <c r="G40" s="90">
        <f>IF($C$5="Total Operations",
SUMIFS(AllPublicationData!$E:$E,AllPublicationData!$A:$A,'Publication Table'!$B40,AllPublicationData!$B:$B,'Publication Table'!$C$4,AllPublicationData!$D:$D,'Publication Table'!G$7),
IF('Publication Table'!$C$5="All Cancelled Operations",
SUMIFS(AllPublicationData!$F:$F,AllPublicationData!$A:$A,'Publication Table'!$B40,AllPublicationData!$B:$B,'Publication Table'!$C$4,AllPublicationData!$D:$D,'Publication Table'!G$7),
IF('Publication Table'!$C$5="Operations cancelled by patient",
SUMIFS(AllPublicationData!$G:$G,AllPublicationData!$A:$A,'Publication Table'!$B40,AllPublicationData!$B:$B,'Publication Table'!$C$4,AllPublicationData!$D:$D,'Publication Table'!G$7),
IF('Publication Table'!$C$5="Operations cancelled for clinical reasons",
SUMIFS(AllPublicationData!$H:$H,AllPublicationData!$A:$A,'Publication Table'!$B40,AllPublicationData!$B:$B,'Publication Table'!$C$4,AllPublicationData!$D:$D,'Publication Table'!G$7),
IF('Publication Table'!$C$5="Operations cancelled for non-clinical/capacity reasons",
SUMIFS(AllPublicationData!$I:$I,AllPublicationData!$A:$A,'Publication Table'!$B40,AllPublicationData!$B:$B,'Publication Table'!$C$4,AllPublicationData!$D:$D,'Publication Table'!G$7),
IF('Publication Table'!$C$5="Cancellations for other reasons",
SUMIFS(AllPublicationData!$J:$J,AllPublicationData!$A:$A,'Publication Table'!$B40,AllPublicationData!$B:$B,'Publication Table'!$C$4,AllPublicationData!$D:$D,'Publication Table'!G$7)))))))+
IF(AND($C$4="NHS Scotland",$C$5="Total Operations"),
SUMIFS(AllPublicationData!$E:$E,AllPublicationData!$A:$A,'Publication Table'!$B40,AllPublicationData!$B:$B,'Publication Table'!G$7),
IF(AND($C$4="NHS Scotland",$C$5="All Cancelled Operations"),
SUMIFS(AllPublicationData!$F:$F,AllPublicationData!$A:$A,'Publication Table'!$B40,AllPublicationData!$B:$B,'Publication Table'!G$7),
IF(AND($C$4="NHS Scotland",$C$5="Operations cancelled by patient"),
SUMIFS(AllPublicationData!$G:$G,AllPublicationData!$A:$A,'Publication Table'!$B40,AllPublicationData!$B:$B,'Publication Table'!G$7),
IF(AND($C$4="NHS Scotland",$C$5="Operations cancelled for clinical reasons"),
SUMIFS(AllPublicationData!$H:$H,AllPublicationData!$A:$A,'Publication Table'!$B40,AllPublicationData!$B:$B,'Publication Table'!G$7),
IF(AND($C$4="NHS Scotland",$C$5="Operations cancelled for non-clinical/capacity reasons"),
SUMIFS(AllPublicationData!$I:$I,AllPublicationData!$A:$A,'Publication Table'!$B40,AllPublicationData!$B:$B,'Publication Table'!G$7),
IF(AND($C$4="NHS Scotland",$C$5="Cancellations for other reasons"),
SUMIFS(AllPublicationData!$J:$J,AllPublicationData!$A:$A,'Publication Table'!$B40,AllPublicationData!$B:$B,'Publication Table'!G$7)))))))</f>
        <v>1289</v>
      </c>
      <c r="H40" s="90">
        <f>IF($C$5="Total Operations",
SUMIFS(AllPublicationData!$E:$E,AllPublicationData!$A:$A,'Publication Table'!$B40,AllPublicationData!$B:$B,'Publication Table'!$C$4,AllPublicationData!$D:$D,'Publication Table'!H$7),
IF('Publication Table'!$C$5="All Cancelled Operations",
SUMIFS(AllPublicationData!$F:$F,AllPublicationData!$A:$A,'Publication Table'!$B40,AllPublicationData!$B:$B,'Publication Table'!$C$4,AllPublicationData!$D:$D,'Publication Table'!H$7),
IF('Publication Table'!$C$5="Operations cancelled by patient",
SUMIFS(AllPublicationData!$G:$G,AllPublicationData!$A:$A,'Publication Table'!$B40,AllPublicationData!$B:$B,'Publication Table'!$C$4,AllPublicationData!$D:$D,'Publication Table'!H$7),
IF('Publication Table'!$C$5="Operations cancelled for clinical reasons",
SUMIFS(AllPublicationData!$H:$H,AllPublicationData!$A:$A,'Publication Table'!$B40,AllPublicationData!$B:$B,'Publication Table'!$C$4,AllPublicationData!$D:$D,'Publication Table'!H$7),
IF('Publication Table'!$C$5="Operations cancelled for non-clinical/capacity reasons",
SUMIFS(AllPublicationData!$I:$I,AllPublicationData!$A:$A,'Publication Table'!$B40,AllPublicationData!$B:$B,'Publication Table'!$C$4,AllPublicationData!$D:$D,'Publication Table'!H$7),
IF('Publication Table'!$C$5="Cancellations for other reasons",
SUMIFS(AllPublicationData!$J:$J,AllPublicationData!$A:$A,'Publication Table'!$B40,AllPublicationData!$B:$B,'Publication Table'!$C$4,AllPublicationData!$D:$D,'Publication Table'!H$7)))))))+
IF(AND($C$4="NHS Scotland",$C$5="Total Operations"),
SUMIFS(AllPublicationData!$E:$E,AllPublicationData!$A:$A,'Publication Table'!$B40,AllPublicationData!$B:$B,'Publication Table'!H$7),
IF(AND($C$4="NHS Scotland",$C$5="All Cancelled Operations"),
SUMIFS(AllPublicationData!$F:$F,AllPublicationData!$A:$A,'Publication Table'!$B40,AllPublicationData!$B:$B,'Publication Table'!H$7),
IF(AND($C$4="NHS Scotland",$C$5="Operations cancelled by patient"),
SUMIFS(AllPublicationData!$G:$G,AllPublicationData!$A:$A,'Publication Table'!$B40,AllPublicationData!$B:$B,'Publication Table'!H$7),
IF(AND($C$4="NHS Scotland",$C$5="Operations cancelled for clinical reasons"),
SUMIFS(AllPublicationData!$H:$H,AllPublicationData!$A:$A,'Publication Table'!$B40,AllPublicationData!$B:$B,'Publication Table'!H$7),
IF(AND($C$4="NHS Scotland",$C$5="Operations cancelled for non-clinical/capacity reasons"),
SUMIFS(AllPublicationData!$I:$I,AllPublicationData!$A:$A,'Publication Table'!$B40,AllPublicationData!$B:$B,'Publication Table'!H$7),
IF(AND($C$4="NHS Scotland",$C$5="Cancellations for other reasons"),
SUMIFS(AllPublicationData!$J:$J,AllPublicationData!$A:$A,'Publication Table'!$B40,AllPublicationData!$B:$B,'Publication Table'!H$7)))))))</f>
        <v>1089</v>
      </c>
      <c r="I40" s="90">
        <f>IF($C$5="Total Operations",
SUMIFS(AllPublicationData!$E:$E,AllPublicationData!$A:$A,'Publication Table'!$B40,AllPublicationData!$B:$B,'Publication Table'!$C$4,AllPublicationData!$D:$D,'Publication Table'!I$7),
IF('Publication Table'!$C$5="All Cancelled Operations",
SUMIFS(AllPublicationData!$F:$F,AllPublicationData!$A:$A,'Publication Table'!$B40,AllPublicationData!$B:$B,'Publication Table'!$C$4,AllPublicationData!$D:$D,'Publication Table'!I$7),
IF('Publication Table'!$C$5="Operations cancelled by patient",
SUMIFS(AllPublicationData!$G:$G,AllPublicationData!$A:$A,'Publication Table'!$B40,AllPublicationData!$B:$B,'Publication Table'!$C$4,AllPublicationData!$D:$D,'Publication Table'!I$7),
IF('Publication Table'!$C$5="Operations cancelled for clinical reasons",
SUMIFS(AllPublicationData!$H:$H,AllPublicationData!$A:$A,'Publication Table'!$B40,AllPublicationData!$B:$B,'Publication Table'!$C$4,AllPublicationData!$D:$D,'Publication Table'!I$7),
IF('Publication Table'!$C$5="Operations cancelled for non-clinical/capacity reasons",
SUMIFS(AllPublicationData!$I:$I,AllPublicationData!$A:$A,'Publication Table'!$B40,AllPublicationData!$B:$B,'Publication Table'!$C$4,AllPublicationData!$D:$D,'Publication Table'!I$7),
IF('Publication Table'!$C$5="Cancellations for other reasons",
SUMIFS(AllPublicationData!$J:$J,AllPublicationData!$A:$A,'Publication Table'!$B40,AllPublicationData!$B:$B,'Publication Table'!$C$4,AllPublicationData!$D:$D,'Publication Table'!I$7)))))))+
IF(AND($C$4="NHS Scotland",$C$5="Total Operations"),
SUMIFS(AllPublicationData!$E:$E,AllPublicationData!$A:$A,'Publication Table'!$B40,AllPublicationData!$B:$B,'Publication Table'!I$7),
IF(AND($C$4="NHS Scotland",$C$5="All Cancelled Operations"),
SUMIFS(AllPublicationData!$F:$F,AllPublicationData!$A:$A,'Publication Table'!$B40,AllPublicationData!$B:$B,'Publication Table'!I$7),
IF(AND($C$4="NHS Scotland",$C$5="Operations cancelled by patient"),
SUMIFS(AllPublicationData!$G:$G,AllPublicationData!$A:$A,'Publication Table'!$B40,AllPublicationData!$B:$B,'Publication Table'!I$7),
IF(AND($C$4="NHS Scotland",$C$5="Operations cancelled for clinical reasons"),
SUMIFS(AllPublicationData!$H:$H,AllPublicationData!$A:$A,'Publication Table'!$B40,AllPublicationData!$B:$B,'Publication Table'!I$7),
IF(AND($C$4="NHS Scotland",$C$5="Operations cancelled for non-clinical/capacity reasons"),
SUMIFS(AllPublicationData!$I:$I,AllPublicationData!$A:$A,'Publication Table'!$B40,AllPublicationData!$B:$B,'Publication Table'!I$7),
IF(AND($C$4="NHS Scotland",$C$5="Cancellations for other reasons"),
SUMIFS(AllPublicationData!$J:$J,AllPublicationData!$A:$A,'Publication Table'!$B40,AllPublicationData!$B:$B,'Publication Table'!I$7)))))))</f>
        <v>820</v>
      </c>
      <c r="J40" s="90">
        <f>IF($C$5="Total Operations",
SUMIFS(AllPublicationData!$E:$E,AllPublicationData!$A:$A,'Publication Table'!$B40,AllPublicationData!$B:$B,'Publication Table'!$C$4,AllPublicationData!$D:$D,'Publication Table'!J$7),
IF('Publication Table'!$C$5="All Cancelled Operations",
SUMIFS(AllPublicationData!$F:$F,AllPublicationData!$A:$A,'Publication Table'!$B40,AllPublicationData!$B:$B,'Publication Table'!$C$4,AllPublicationData!$D:$D,'Publication Table'!J$7),
IF('Publication Table'!$C$5="Operations cancelled by patient",
SUMIFS(AllPublicationData!$G:$G,AllPublicationData!$A:$A,'Publication Table'!$B40,AllPublicationData!$B:$B,'Publication Table'!$C$4,AllPublicationData!$D:$D,'Publication Table'!J$7),
IF('Publication Table'!$C$5="Operations cancelled for clinical reasons",
SUMIFS(AllPublicationData!$H:$H,AllPublicationData!$A:$A,'Publication Table'!$B40,AllPublicationData!$B:$B,'Publication Table'!$C$4,AllPublicationData!$D:$D,'Publication Table'!J$7),
IF('Publication Table'!$C$5="Operations cancelled for non-clinical/capacity reasons",
SUMIFS(AllPublicationData!$I:$I,AllPublicationData!$A:$A,'Publication Table'!$B40,AllPublicationData!$B:$B,'Publication Table'!$C$4,AllPublicationData!$D:$D,'Publication Table'!J$7),
IF('Publication Table'!$C$5="Cancellations for other reasons",
SUMIFS(AllPublicationData!$J:$J,AllPublicationData!$A:$A,'Publication Table'!$B40,AllPublicationData!$B:$B,'Publication Table'!$C$4,AllPublicationData!$D:$D,'Publication Table'!J$7)))))))+
IF(AND($C$4="NHS Scotland",$C$5="Total Operations"),
SUMIFS(AllPublicationData!$E:$E,AllPublicationData!$A:$A,'Publication Table'!$B40,AllPublicationData!$B:$B,'Publication Table'!J$7),
IF(AND($C$4="NHS Scotland",$C$5="All Cancelled Operations"),
SUMIFS(AllPublicationData!$F:$F,AllPublicationData!$A:$A,'Publication Table'!$B40,AllPublicationData!$B:$B,'Publication Table'!J$7),
IF(AND($C$4="NHS Scotland",$C$5="Operations cancelled by patient"),
SUMIFS(AllPublicationData!$G:$G,AllPublicationData!$A:$A,'Publication Table'!$B40,AllPublicationData!$B:$B,'Publication Table'!J$7),
IF(AND($C$4="NHS Scotland",$C$5="Operations cancelled for clinical reasons"),
SUMIFS(AllPublicationData!$H:$H,AllPublicationData!$A:$A,'Publication Table'!$B40,AllPublicationData!$B:$B,'Publication Table'!J$7),
IF(AND($C$4="NHS Scotland",$C$5="Operations cancelled for non-clinical/capacity reasons"),
SUMIFS(AllPublicationData!$I:$I,AllPublicationData!$A:$A,'Publication Table'!$B40,AllPublicationData!$B:$B,'Publication Table'!J$7),
IF(AND($C$4="NHS Scotland",$C$5="Cancellations for other reasons"),
SUMIFS(AllPublicationData!$J:$J,AllPublicationData!$A:$A,'Publication Table'!$B40,AllPublicationData!$B:$B,'Publication Table'!J$7)))))))</f>
        <v>1987</v>
      </c>
      <c r="K40" s="90">
        <f>IF($C$5="Total Operations",
SUMIFS(AllPublicationData!$E:$E,AllPublicationData!$A:$A,'Publication Table'!$B40,AllPublicationData!$B:$B,'Publication Table'!$C$4,AllPublicationData!$D:$D,'Publication Table'!K$7),
IF('Publication Table'!$C$5="All Cancelled Operations",
SUMIFS(AllPublicationData!$F:$F,AllPublicationData!$A:$A,'Publication Table'!$B40,AllPublicationData!$B:$B,'Publication Table'!$C$4,AllPublicationData!$D:$D,'Publication Table'!K$7),
IF('Publication Table'!$C$5="Operations cancelled by patient",
SUMIFS(AllPublicationData!$G:$G,AllPublicationData!$A:$A,'Publication Table'!$B40,AllPublicationData!$B:$B,'Publication Table'!$C$4,AllPublicationData!$D:$D,'Publication Table'!K$7),
IF('Publication Table'!$C$5="Operations cancelled for clinical reasons",
SUMIFS(AllPublicationData!$H:$H,AllPublicationData!$A:$A,'Publication Table'!$B40,AllPublicationData!$B:$B,'Publication Table'!$C$4,AllPublicationData!$D:$D,'Publication Table'!K$7),
IF('Publication Table'!$C$5="Operations cancelled for non-clinical/capacity reasons",
SUMIFS(AllPublicationData!$I:$I,AllPublicationData!$A:$A,'Publication Table'!$B40,AllPublicationData!$B:$B,'Publication Table'!$C$4,AllPublicationData!$D:$D,'Publication Table'!K$7),
IF('Publication Table'!$C$5="Cancellations for other reasons",
SUMIFS(AllPublicationData!$J:$J,AllPublicationData!$A:$A,'Publication Table'!$B40,AllPublicationData!$B:$B,'Publication Table'!$C$4,AllPublicationData!$D:$D,'Publication Table'!K$7)))))))+
IF(AND($C$4="NHS Scotland",$C$5="Total Operations"),
SUMIFS(AllPublicationData!$E:$E,AllPublicationData!$A:$A,'Publication Table'!$B40,AllPublicationData!$B:$B,'Publication Table'!K$7),
IF(AND($C$4="NHS Scotland",$C$5="All Cancelled Operations"),
SUMIFS(AllPublicationData!$F:$F,AllPublicationData!$A:$A,'Publication Table'!$B40,AllPublicationData!$B:$B,'Publication Table'!K$7),
IF(AND($C$4="NHS Scotland",$C$5="Operations cancelled by patient"),
SUMIFS(AllPublicationData!$G:$G,AllPublicationData!$A:$A,'Publication Table'!$B40,AllPublicationData!$B:$B,'Publication Table'!K$7),
IF(AND($C$4="NHS Scotland",$C$5="Operations cancelled for clinical reasons"),
SUMIFS(AllPublicationData!$H:$H,AllPublicationData!$A:$A,'Publication Table'!$B40,AllPublicationData!$B:$B,'Publication Table'!K$7),
IF(AND($C$4="NHS Scotland",$C$5="Operations cancelled for non-clinical/capacity reasons"),
SUMIFS(AllPublicationData!$I:$I,AllPublicationData!$A:$A,'Publication Table'!$B40,AllPublicationData!$B:$B,'Publication Table'!K$7),
IF(AND($C$4="NHS Scotland",$C$5="Cancellations for other reasons"),
SUMIFS(AllPublicationData!$J:$J,AllPublicationData!$A:$A,'Publication Table'!$B40,AllPublicationData!$B:$B,'Publication Table'!K$7)))))))</f>
        <v>2404</v>
      </c>
      <c r="L40" s="90">
        <f>IF($C$5="Total Operations",
SUMIFS(AllPublicationData!$E:$E,AllPublicationData!$A:$A,'Publication Table'!$B40,AllPublicationData!$B:$B,'Publication Table'!$C$4,AllPublicationData!$D:$D,'Publication Table'!L$7),
IF('Publication Table'!$C$5="All Cancelled Operations",
SUMIFS(AllPublicationData!$F:$F,AllPublicationData!$A:$A,'Publication Table'!$B40,AllPublicationData!$B:$B,'Publication Table'!$C$4,AllPublicationData!$D:$D,'Publication Table'!L$7),
IF('Publication Table'!$C$5="Operations cancelled by patient",
SUMIFS(AllPublicationData!$G:$G,AllPublicationData!$A:$A,'Publication Table'!$B40,AllPublicationData!$B:$B,'Publication Table'!$C$4,AllPublicationData!$D:$D,'Publication Table'!L$7),
IF('Publication Table'!$C$5="Operations cancelled for clinical reasons",
SUMIFS(AllPublicationData!$H:$H,AllPublicationData!$A:$A,'Publication Table'!$B40,AllPublicationData!$B:$B,'Publication Table'!$C$4,AllPublicationData!$D:$D,'Publication Table'!L$7),
IF('Publication Table'!$C$5="Operations cancelled for non-clinical/capacity reasons",
SUMIFS(AllPublicationData!$I:$I,AllPublicationData!$A:$A,'Publication Table'!$B40,AllPublicationData!$B:$B,'Publication Table'!$C$4,AllPublicationData!$D:$D,'Publication Table'!L$7),
IF('Publication Table'!$C$5="Cancellations for other reasons",
SUMIFS(AllPublicationData!$J:$J,AllPublicationData!$A:$A,'Publication Table'!$B40,AllPublicationData!$B:$B,'Publication Table'!$C$4,AllPublicationData!$D:$D,'Publication Table'!L$7)))))))+
IF(AND($C$4="NHS Scotland",$C$5="Total Operations"),
SUMIFS(AllPublicationData!$E:$E,AllPublicationData!$A:$A,'Publication Table'!$B40,AllPublicationData!$B:$B,'Publication Table'!L$7),
IF(AND($C$4="NHS Scotland",$C$5="All Cancelled Operations"),
SUMIFS(AllPublicationData!$F:$F,AllPublicationData!$A:$A,'Publication Table'!$B40,AllPublicationData!$B:$B,'Publication Table'!L$7),
IF(AND($C$4="NHS Scotland",$C$5="Operations cancelled by patient"),
SUMIFS(AllPublicationData!$G:$G,AllPublicationData!$A:$A,'Publication Table'!$B40,AllPublicationData!$B:$B,'Publication Table'!L$7),
IF(AND($C$4="NHS Scotland",$C$5="Operations cancelled for clinical reasons"),
SUMIFS(AllPublicationData!$H:$H,AllPublicationData!$A:$A,'Publication Table'!$B40,AllPublicationData!$B:$B,'Publication Table'!L$7),
IF(AND($C$4="NHS Scotland",$C$5="Operations cancelled for non-clinical/capacity reasons"),
SUMIFS(AllPublicationData!$I:$I,AllPublicationData!$A:$A,'Publication Table'!$B40,AllPublicationData!$B:$B,'Publication Table'!L$7),
IF(AND($C$4="NHS Scotland",$C$5="Cancellations for other reasons"),
SUMIFS(AllPublicationData!$J:$J,AllPublicationData!$A:$A,'Publication Table'!$B40,AllPublicationData!$B:$B,'Publication Table'!L$7)))))))</f>
        <v>619</v>
      </c>
      <c r="M40" s="90">
        <f>IF($C$5="Total Operations",
SUMIFS(AllPublicationData!$E:$E,AllPublicationData!$A:$A,'Publication Table'!$B40,AllPublicationData!$B:$B,'Publication Table'!$C$4,AllPublicationData!$D:$D,'Publication Table'!M$7),
IF('Publication Table'!$C$5="All Cancelled Operations",
SUMIFS(AllPublicationData!$F:$F,AllPublicationData!$A:$A,'Publication Table'!$B40,AllPublicationData!$B:$B,'Publication Table'!$C$4,AllPublicationData!$D:$D,'Publication Table'!M$7),
IF('Publication Table'!$C$5="Operations cancelled by patient",
SUMIFS(AllPublicationData!$G:$G,AllPublicationData!$A:$A,'Publication Table'!$B40,AllPublicationData!$B:$B,'Publication Table'!$C$4,AllPublicationData!$D:$D,'Publication Table'!M$7),
IF('Publication Table'!$C$5="Operations cancelled for clinical reasons",
SUMIFS(AllPublicationData!$G:$G,AllPublicationData!$A:$A,'Publication Table'!$B40,AllPublicationData!$B:$B,'Publication Table'!$C$4,AllPublicationData!$D:$D,'Publication Table'!M$7),
IF('Publication Table'!$C$5="Operations cancelled for non-clinical/capacity reasons",
SUMIFS(AllPublicationData!$G:$G,AllPublicationData!$A:$A,'Publication Table'!$B40,AllPublicationData!$B:$B,'Publication Table'!$C$4,AllPublicationData!$D:$D,'Publication Table'!M$7),
IF('Publication Table'!$C$5="Cancellations for other reasons",
SUMIFS(AllPublicationData!$G:$G,AllPublicationData!$A:$A,'Publication Table'!$B40,AllPublicationData!$B:$B,'Publication Table'!$C$4,AllPublicationData!$D:$D,'Publication Table'!M$7)))))))+
IF(AND($C$4="NHS Scotland",$C$5="Total Operations"),
SUMIFS(AllPublicationData!$E:$E,AllPublicationData!$A:$A,'Publication Table'!$B40,AllPublicationData!$B:$B,'Publication Table'!M$7),
IF(AND($C$4="NHS Scotland",$C$5="All Cancelled Operations"),
SUMIFS(AllPublicationData!$F:$F,AllPublicationData!$A:$A,'Publication Table'!$B40,AllPublicationData!$B:$B,'Publication Table'!M$7),
IF(AND($C$4="NHS Scotland",$C$5="Operations cancelled by patient"),
SUMIFS(AllPublicationData!$G:$G,AllPublicationData!$A:$A,'Publication Table'!$B40,AllPublicationData!$B:$B,'Publication Table'!M$7),
IF(AND($C$4="NHS Scotland",$C$5="Operations cancelled for clinical reasons"),
SUMIFS(AllPublicationData!$H:$H,AllPublicationData!$A:$A,'Publication Table'!$B40,AllPublicationData!$B:$B,'Publication Table'!M$7),
IF(AND($C$4="NHS Scotland",$C$5="Operations cancelled for non-clinical/capacity reasons"),
SUMIFS(AllPublicationData!$I:$I,AllPublicationData!$A:$A,'Publication Table'!$B40,AllPublicationData!$B:$B,'Publication Table'!M$7),
IF(AND($C$4="NHS Scotland",$C$5="Cancellations for other reasons"),
SUMIFS(AllPublicationData!$J:$J,AllPublicationData!$A:$A,'Publication Table'!$B40,AllPublicationData!$B:$B,'Publication Table'!M$7)))))))</f>
        <v>922</v>
      </c>
      <c r="N40" s="90">
        <f>IF($C$5="Total Operations",
SUMIFS(AllPublicationData!$E:$E,AllPublicationData!$A:$A,'Publication Table'!$B40,AllPublicationData!$B:$B,'Publication Table'!$C$4,AllPublicationData!$D:$D,'Publication Table'!N$7),
IF('Publication Table'!$C$5="All Cancelled Operations",
SUMIFS(AllPublicationData!$F:$F,AllPublicationData!$A:$A,'Publication Table'!$B40,AllPublicationData!$B:$B,'Publication Table'!$C$4,AllPublicationData!$D:$D,'Publication Table'!N$7),
IF('Publication Table'!$C$5="Operations cancelled by patient",
SUMIFS(AllPublicationData!$G:$G,AllPublicationData!$A:$A,'Publication Table'!$B40,AllPublicationData!$B:$B,'Publication Table'!$C$4,AllPublicationData!$D:$D,'Publication Table'!N$7),
IF('Publication Table'!$C$5="Operations cancelled for clinical reasons",
SUMIFS(AllPublicationData!$G:$G,AllPublicationData!$A:$A,'Publication Table'!$B40,AllPublicationData!$B:$B,'Publication Table'!$C$4,AllPublicationData!$D:$D,'Publication Table'!N$7),
IF('Publication Table'!$C$5="Operations cancelled for non-clinical/capacity reasons",
SUMIFS(AllPublicationData!$G:$G,AllPublicationData!$A:$A,'Publication Table'!$B40,AllPublicationData!$B:$B,'Publication Table'!$C$4,AllPublicationData!$D:$D,'Publication Table'!N$7),
IF('Publication Table'!$C$5="Cancellations for other reasons",
SUMIFS(AllPublicationData!$G:$G,AllPublicationData!$A:$A,'Publication Table'!$B40,AllPublicationData!$B:$B,'Publication Table'!$C$4,AllPublicationData!$D:$D,'Publication Table'!N$7)))))))+
IF(AND($C$4="NHS Scotland",$C$5="Total Operations"),
SUMIFS(AllPublicationData!$E:$E,AllPublicationData!$A:$A,'Publication Table'!$B40,AllPublicationData!$B:$B,'Publication Table'!N$7),
IF(AND($C$4="NHS Scotland",$C$5="All Cancelled Operations"),
SUMIFS(AllPublicationData!$F:$F,AllPublicationData!$A:$A,'Publication Table'!$B40,AllPublicationData!$B:$B,'Publication Table'!N$7),
IF(AND($C$4="NHS Scotland",$C$5="Operations cancelled by patient"),
SUMIFS(AllPublicationData!$G:$G,AllPublicationData!$A:$A,'Publication Table'!$B40,AllPublicationData!$B:$B,'Publication Table'!N$7),
IF(AND($C$4="NHS Scotland",$C$5="Operations cancelled for clinical reasons"),
SUMIFS(AllPublicationData!$H:$H,AllPublicationData!$A:$A,'Publication Table'!$B40,AllPublicationData!$B:$B,'Publication Table'!N$7),
IF(AND($C$4="NHS Scotland",$C$5="Operations cancelled for non-clinical/capacity reasons"),
SUMIFS(AllPublicationData!$I:$I,AllPublicationData!$A:$A,'Publication Table'!$B40,AllPublicationData!$B:$B,'Publication Table'!N$7),
IF(AND($C$4="NHS Scotland",$C$5="Cancellations for other reasons"),
SUMIFS(AllPublicationData!$J:$J,AllPublicationData!$A:$A,'Publication Table'!$B40,AllPublicationData!$B:$B,'Publication Table'!N$7)))))))</f>
        <v>2979</v>
      </c>
      <c r="O40" s="90">
        <f>IF($C$5="Total Operations",
SUMIFS(AllPublicationData!$E:$E,AllPublicationData!$A:$A,'Publication Table'!$B40,AllPublicationData!$B:$B,'Publication Table'!$C$4,AllPublicationData!$D:$D,'Publication Table'!O$7),
IF('Publication Table'!$C$5="All Cancelled Operations",
SUMIFS(AllPublicationData!$F:$F,AllPublicationData!$A:$A,'Publication Table'!$B40,AllPublicationData!$B:$B,'Publication Table'!$C$4,AllPublicationData!$D:$D,'Publication Table'!O$7),
IF('Publication Table'!$C$5="Operations cancelled by patient",
SUMIFS(AllPublicationData!$G:$G,AllPublicationData!$A:$A,'Publication Table'!$B40,AllPublicationData!$B:$B,'Publication Table'!$C$4,AllPublicationData!$D:$D,'Publication Table'!O$7),
IF('Publication Table'!$C$5="Operations cancelled for clinical reasons",
SUMIFS(AllPublicationData!$G:$G,AllPublicationData!$A:$A,'Publication Table'!$B40,AllPublicationData!$B:$B,'Publication Table'!$C$4,AllPublicationData!$D:$D,'Publication Table'!O$7),
IF('Publication Table'!$C$5="Operations cancelled for non-clinical/capacity reasons",
SUMIFS(AllPublicationData!$G:$G,AllPublicationData!$A:$A,'Publication Table'!$B40,AllPublicationData!$B:$B,'Publication Table'!$C$4,AllPublicationData!$D:$D,'Publication Table'!O$7),
IF('Publication Table'!$C$5="Cancellations for other reasons",
SUMIFS(AllPublicationData!$G:$G,AllPublicationData!$A:$A,'Publication Table'!$B40,AllPublicationData!$B:$B,'Publication Table'!$C$4,AllPublicationData!$D:$D,'Publication Table'!O$7)))))))+
IF(AND($C$4="NHS Scotland",$C$5="Total Operations"),
SUMIFS(AllPublicationData!$E:$E,AllPublicationData!$A:$A,'Publication Table'!$B40,AllPublicationData!$B:$B,'Publication Table'!O$7),
IF(AND($C$4="NHS Scotland",$C$5="All Cancelled Operations"),
SUMIFS(AllPublicationData!$F:$F,AllPublicationData!$A:$A,'Publication Table'!$B40,AllPublicationData!$B:$B,'Publication Table'!O$7),
IF(AND($C$4="NHS Scotland",$C$5="Operations cancelled by patient"),
SUMIFS(AllPublicationData!$G:$G,AllPublicationData!$A:$A,'Publication Table'!$B40,AllPublicationData!$B:$B,'Publication Table'!O$7),
IF(AND($C$4="NHS Scotland",$C$5="Operations cancelled for clinical reasons"),
SUMIFS(AllPublicationData!$H:$H,AllPublicationData!$A:$A,'Publication Table'!$B40,AllPublicationData!$B:$B,'Publication Table'!O$7),
IF(AND($C$4="NHS Scotland",$C$5="Operations cancelled for non-clinical/capacity reasons"),
SUMIFS(AllPublicationData!$I:$I,AllPublicationData!$A:$A,'Publication Table'!$B40,AllPublicationData!$B:$B,'Publication Table'!O$7),
IF(AND($C$4="NHS Scotland",$C$5="Cancellations for other reasons"),
SUMIFS(AllPublicationData!$J:$J,AllPublicationData!$A:$A,'Publication Table'!$B40,AllPublicationData!$B:$B,'Publication Table'!O$7)))))))</f>
        <v>249</v>
      </c>
      <c r="P40" s="90">
        <f>IF($C$5="Total Operations",
SUMIFS(AllPublicationData!$E:$E,AllPublicationData!$A:$A,'Publication Table'!$B40,AllPublicationData!$B:$B,'Publication Table'!$C$4,AllPublicationData!$D:$D,'Publication Table'!P$7),
IF('Publication Table'!$C$5="All Cancelled Operations",
SUMIFS(AllPublicationData!$F:$F,AllPublicationData!$A:$A,'Publication Table'!$B40,AllPublicationData!$B:$B,'Publication Table'!$C$4,AllPublicationData!$D:$D,'Publication Table'!P$7),
IF('Publication Table'!$C$5="Operations cancelled by patient",
SUMIFS(AllPublicationData!$G:$G,AllPublicationData!$A:$A,'Publication Table'!$B40,AllPublicationData!$B:$B,'Publication Table'!$C$4,AllPublicationData!$D:$D,'Publication Table'!P$7),
IF('Publication Table'!$C$5="Operations cancelled for clinical reasons",
SUMIFS(AllPublicationData!$G:$G,AllPublicationData!$A:$A,'Publication Table'!$B40,AllPublicationData!$B:$B,'Publication Table'!$C$4,AllPublicationData!$D:$D,'Publication Table'!P$7),
IF('Publication Table'!$C$5="Operations cancelled for non-clinical/capacity reasons",
SUMIFS(AllPublicationData!$G:$G,AllPublicationData!$A:$A,'Publication Table'!$B40,AllPublicationData!$B:$B,'Publication Table'!$C$4,AllPublicationData!$D:$D,'Publication Table'!P$7),
IF('Publication Table'!$C$5="Cancellations for other reasons",
SUMIFS(AllPublicationData!$G:$G,AllPublicationData!$A:$A,'Publication Table'!$B40,AllPublicationData!$B:$B,'Publication Table'!$C$4,AllPublicationData!$D:$D,'Publication Table'!P$7)))))))+
IF(AND($C$4="NHS Scotland",$C$5="Total Operations"),
SUMIFS(AllPublicationData!$E:$E,AllPublicationData!$A:$A,'Publication Table'!$B40,AllPublicationData!$B:$B,'Publication Table'!P$7),
IF(AND($C$4="NHS Scotland",$C$5="All Cancelled Operations"),
SUMIFS(AllPublicationData!$F:$F,AllPublicationData!$A:$A,'Publication Table'!$B40,AllPublicationData!$B:$B,'Publication Table'!P$7),
IF(AND($C$4="NHS Scotland",$C$5="Operations cancelled by patient"),
SUMIFS(AllPublicationData!$G:$G,AllPublicationData!$A:$A,'Publication Table'!$B40,AllPublicationData!$B:$B,'Publication Table'!P$7),
IF(AND($C$4="NHS Scotland",$C$5="Operations cancelled for clinical reasons"),
SUMIFS(AllPublicationData!$H:$H,AllPublicationData!$A:$A,'Publication Table'!$B40,AllPublicationData!$B:$B,'Publication Table'!P$7),
IF(AND($C$4="NHS Scotland",$C$5="Operations cancelled for non-clinical/capacity reasons"),
SUMIFS(AllPublicationData!$I:$I,AllPublicationData!$A:$A,'Publication Table'!$B40,AllPublicationData!$B:$B,'Publication Table'!P$7),
IF(AND($C$4="NHS Scotland",$C$5="Cancellations for other reasons"),
SUMIFS(AllPublicationData!$J:$J,AllPublicationData!$A:$A,'Publication Table'!$B40,AllPublicationData!$B:$B,'Publication Table'!P$7)))))))</f>
        <v>137</v>
      </c>
      <c r="Q40" s="90">
        <f>IF($C$5="Total Operations",
SUMIFS(AllPublicationData!$E:$E,AllPublicationData!$A:$A,'Publication Table'!$B40,AllPublicationData!$B:$B,'Publication Table'!$C$4,AllPublicationData!$D:$D,'Publication Table'!Q$7),
IF('Publication Table'!$C$5="All Cancelled Operations",
SUMIFS(AllPublicationData!$F:$F,AllPublicationData!$A:$A,'Publication Table'!$B40,AllPublicationData!$B:$B,'Publication Table'!$C$4,AllPublicationData!$D:$D,'Publication Table'!Q$7),
IF('Publication Table'!$C$5="Operations cancelled by patient",
SUMIFS(AllPublicationData!$G:$G,AllPublicationData!$A:$A,'Publication Table'!$B40,AllPublicationData!$B:$B,'Publication Table'!$C$4,AllPublicationData!$D:$D,'Publication Table'!Q$7),
IF('Publication Table'!$C$5="Operations cancelled for clinical reasons",
SUMIFS(AllPublicationData!$G:$G,AllPublicationData!$A:$A,'Publication Table'!$B40,AllPublicationData!$B:$B,'Publication Table'!$C$4,AllPublicationData!$D:$D,'Publication Table'!Q$7),
IF('Publication Table'!$C$5="Operations cancelled for non-clinical/capacity reasons",
SUMIFS(AllPublicationData!$G:$G,AllPublicationData!$A:$A,'Publication Table'!$B40,AllPublicationData!$B:$B,'Publication Table'!$C$4,AllPublicationData!$D:$D,'Publication Table'!Q$7),
IF('Publication Table'!$C$5="Cancellations for other reasons",
SUMIFS(AllPublicationData!$G:$G,AllPublicationData!$A:$A,'Publication Table'!$B40,AllPublicationData!$B:$B,'Publication Table'!$C$4,AllPublicationData!$D:$D,'Publication Table'!Q$7)))))))+
IF(AND($C$4="NHS Scotland",$C$5="Total Operations"),
SUMIFS(AllPublicationData!$E:$E,AllPublicationData!$A:$A,'Publication Table'!$B40,AllPublicationData!$B:$B,'Publication Table'!Q$7),
IF(AND($C$4="NHS Scotland",$C$5="All Cancelled Operations"),
SUMIFS(AllPublicationData!$F:$F,AllPublicationData!$A:$A,'Publication Table'!$B40,AllPublicationData!$B:$B,'Publication Table'!Q$7),
IF(AND($C$4="NHS Scotland",$C$5="Operations cancelled by patient"),
SUMIFS(AllPublicationData!$G:$G,AllPublicationData!$A:$A,'Publication Table'!$B40,AllPublicationData!$B:$B,'Publication Table'!Q$7),
IF(AND($C$4="NHS Scotland",$C$5="Operations cancelled for clinical reasons"),
SUMIFS(AllPublicationData!$H:$H,AllPublicationData!$A:$A,'Publication Table'!$B40,AllPublicationData!$B:$B,'Publication Table'!Q$7),
IF(AND($C$4="NHS Scotland",$C$5="Operations cancelled for non-clinical/capacity reasons"),
SUMIFS(AllPublicationData!$I:$I,AllPublicationData!$A:$A,'Publication Table'!$B40,AllPublicationData!$B:$B,'Publication Table'!Q$7),
IF(AND($C$4="NHS Scotland",$C$5="Cancellations for other reasons"),
SUMIFS(AllPublicationData!$J:$J,AllPublicationData!$A:$A,'Publication Table'!$B40,AllPublicationData!$B:$B,'Publication Table'!Q$7)))))))</f>
        <v>1511</v>
      </c>
      <c r="R40" s="90">
        <f>IF($C$5="Total Operations",
SUMIFS(AllPublicationData!$E:$E,AllPublicationData!$A:$A,'Publication Table'!$B40,AllPublicationData!$B:$B,'Publication Table'!$C$4,AllPublicationData!$D:$D,'Publication Table'!R$7),
IF('Publication Table'!$C$5="All Cancelled Operations",
SUMIFS(AllPublicationData!$F:$F,AllPublicationData!$A:$A,'Publication Table'!$B40,AllPublicationData!$B:$B,'Publication Table'!$C$4,AllPublicationData!$D:$D,'Publication Table'!R$7),
IF('Publication Table'!$C$5="Operations cancelled by patient",
SUMIFS(AllPublicationData!$G:$G,AllPublicationData!$A:$A,'Publication Table'!$B40,AllPublicationData!$B:$B,'Publication Table'!$C$4,AllPublicationData!$D:$D,'Publication Table'!R$7),
IF('Publication Table'!$C$5="Operations cancelled for clinical reasons",
SUMIFS(AllPublicationData!$G:$G,AllPublicationData!$A:$A,'Publication Table'!$B40,AllPublicationData!$B:$B,'Publication Table'!$C$4,AllPublicationData!$D:$D,'Publication Table'!R$7),
IF('Publication Table'!$C$5="Operations cancelled for non-clinical/capacity reasons",
SUMIFS(AllPublicationData!$G:$G,AllPublicationData!$A:$A,'Publication Table'!$B40,AllPublicationData!$B:$B,'Publication Table'!$C$4,AllPublicationData!$D:$D,'Publication Table'!R$7),
IF('Publication Table'!$C$5="Cancellations for other reasons",
SUMIFS(AllPublicationData!$G:$G,AllPublicationData!$A:$A,'Publication Table'!$B40,AllPublicationData!$B:$B,'Publication Table'!$C$4,AllPublicationData!$D:$D,'Publication Table'!R$7)))))))+
IF(AND($C$4="NHS Scotland",$C$5="Total Operations"),
SUMIFS(AllPublicationData!$E:$E,AllPublicationData!$A:$A,'Publication Table'!$B40,AllPublicationData!$B:$B,'Publication Table'!R$7),
IF(AND($C$4="NHS Scotland",$C$5="All Cancelled Operations"),
SUMIFS(AllPublicationData!$F:$F,AllPublicationData!$A:$A,'Publication Table'!$B40,AllPublicationData!$B:$B,'Publication Table'!R$7),
IF(AND($C$4="NHS Scotland",$C$5="Operations cancelled by patient"),
SUMIFS(AllPublicationData!$G:$G,AllPublicationData!$A:$A,'Publication Table'!$B40,AllPublicationData!$B:$B,'Publication Table'!R$7),
IF(AND($C$4="NHS Scotland",$C$5="Operations cancelled for clinical reasons"),
SUMIFS(AllPublicationData!$H:$H,AllPublicationData!$A:$A,'Publication Table'!$B40,AllPublicationData!$B:$B,'Publication Table'!R$7),
IF(AND($C$4="NHS Scotland",$C$5="Operations cancelled for non-clinical/capacity reasons"),
SUMIFS(AllPublicationData!$I:$I,AllPublicationData!$A:$A,'Publication Table'!$B40,AllPublicationData!$B:$B,'Publication Table'!R$7),
IF(AND($C$4="NHS Scotland",$C$5="Cancellations for other reasons"),
SUMIFS(AllPublicationData!$J:$J,AllPublicationData!$A:$A,'Publication Table'!$B40,AllPublicationData!$B:$B,'Publication Table'!R$7)))))))</f>
        <v>70</v>
      </c>
    </row>
    <row r="41" spans="2:18" x14ac:dyDescent="0.35">
      <c r="B41" s="89">
        <v>44409</v>
      </c>
      <c r="C41" s="81">
        <f>IF($C$5="Total Operations",
SUMIFS(AllPublicationData!$E:$E,AllPublicationData!$A:$A,'Publication Table'!$B41,AllPublicationData!$B:$B,'Publication Table'!$C$4),
IF('Publication Table'!$C$5="All Cancelled Operations",
SUMIFS(AllPublicationData!$F:$F,AllPublicationData!$A:$A,'Publication Table'!$B41,AllPublicationData!$B:$B,'Publication Table'!$C$4),
IF('Publication Table'!$C$5="Operations cancelled by patient",
SUMIFS(AllPublicationData!$G:$G,AllPublicationData!$A:$A,'Publication Table'!$B41,AllPublicationData!$B:$B,'Publication Table'!$C$4),
IF('Publication Table'!$C$5="Operations cancelled for clinical reasons",
SUMIFS(AllPublicationData!$H:$H,AllPublicationData!$A:$A,'Publication Table'!$B41,AllPublicationData!$B:$B,'Publication Table'!$C$4),
IF('Publication Table'!$C$5="Operations cancelled for non-clinical/capacity reasons",
SUMIFS(AllPublicationData!$I:$I,AllPublicationData!$A:$A,'Publication Table'!$B41,AllPublicationData!$B:$B,'Publication Table'!$C$4),
IF('Publication Table'!$C$5="Cancellations for other reasons",
SUMIFS(AllPublicationData!$J:$J,AllPublicationData!$A:$A,'Publication Table'!$B41,AllPublicationData!$B:$B,'Publication Table'!$C$4)))))))+
IF(AND($C$4="NHS Scotland",$C$5="Total Operations"),
SUMIFS(AllPublicationData!$E:$E,AllPublicationData!$A:$A,'Publication Table'!$B41),
IF(AND($C$4="NHS Scotland",$C$5="All Cancelled Operations"),
SUMIFS(AllPublicationData!$F:$F,AllPublicationData!$A:$A,'Publication Table'!$B41),
IF(AND($C$4="NHS Scotland",$C$5="Operations cancelled by patient"),
SUMIFS(AllPublicationData!$G:$G,AllPublicationData!$A:$A,'Publication Table'!$B41),
IF(AND($C$4="NHS Scotland",$C$5="Operations cancelled for clinical reasons"),
SUMIFS(AllPublicationData!$H:$H,AllPublicationData!$A:$A,'Publication Table'!$B41),
IF(AND($C$4="NHS Scotland",$C$5="Operations cancelled for non-clinical/capacity reasons"),
SUMIFS(AllPublicationData!$I:$I,AllPublicationData!$A:$A,'Publication Table'!$B41),
IF(AND($C$4="NHS Scotland",$C$5="Cancellations for other reasons"),
SUMIFS(AllPublicationData!$J:$J,AllPublicationData!$A:$A,'Publication Table'!$B41)))))))</f>
        <v>20531</v>
      </c>
      <c r="D41" s="90">
        <f>IF($C$5="Total Operations",
SUMIFS(AllPublicationData!$E:$E,AllPublicationData!$A:$A,'Publication Table'!$B41,AllPublicationData!$B:$B,'Publication Table'!$C$4,AllPublicationData!$D:$D,'Publication Table'!D$7),
IF('Publication Table'!$C$5="All Cancelled Operations",
SUMIFS(AllPublicationData!$F:$F,AllPublicationData!$A:$A,'Publication Table'!$B41,AllPublicationData!$B:$B,'Publication Table'!$C$4,AllPublicationData!$D:$D,'Publication Table'!D$7),
IF('Publication Table'!$C$5="Operations cancelled by patient",
SUMIFS(AllPublicationData!$G:$G,AllPublicationData!$A:$A,'Publication Table'!$B41,AllPublicationData!$B:$B,'Publication Table'!$C$4,AllPublicationData!$D:$D,'Publication Table'!D$7),
IF('Publication Table'!$C$5="Operations cancelled for clinical reasons",
SUMIFS(AllPublicationData!$H:$H,AllPublicationData!$A:$A,'Publication Table'!$B41,AllPublicationData!$B:$B,'Publication Table'!$C$4,AllPublicationData!$D:$D,'Publication Table'!D$7),
IF('Publication Table'!$C$5="Operations cancelled for non-clinical/capacity reasons",
SUMIFS(AllPublicationData!$I:$I,AllPublicationData!$A:$A,'Publication Table'!$B41,AllPublicationData!$B:$B,'Publication Table'!$C$4,AllPublicationData!$D:$D,'Publication Table'!D$7),
IF('Publication Table'!$C$5="Cancellations for other reasons",
SUMIFS(AllPublicationData!$J:$J,AllPublicationData!$A:$A,'Publication Table'!$B41,AllPublicationData!$B:$B,'Publication Table'!$C$4,AllPublicationData!$D:$D,'Publication Table'!D$7)))))))+
IF(AND($C$4="NHS Scotland",$C$5="Total Operations"),
SUMIFS(AllPublicationData!$E:$E,AllPublicationData!$A:$A,'Publication Table'!$B41,AllPublicationData!$B:$B,'Publication Table'!D$7),
IF(AND($C$4="NHS Scotland",$C$5="All Cancelled Operations"),
SUMIFS(AllPublicationData!$F:$F,AllPublicationData!$A:$A,'Publication Table'!$B41,AllPublicationData!$B:$B,'Publication Table'!D$7),
IF(AND($C$4="NHS Scotland",$C$5="Operations cancelled by patient"),
SUMIFS(AllPublicationData!$G:$G,AllPublicationData!$A:$A,'Publication Table'!$B41,AllPublicationData!$B:$B,'Publication Table'!D$7),
IF(AND($C$4="NHS Scotland",$C$5="Operations cancelled for clinical reasons"),
SUMIFS(AllPublicationData!$H:$H,AllPublicationData!$A:$A,'Publication Table'!$B41,AllPublicationData!$B:$B,'Publication Table'!D$7),
IF(AND($C$4="NHS Scotland",$C$5="Operations cancelled for non-clinical/capacity reasons"),
SUMIFS(AllPublicationData!$I:$I,AllPublicationData!$A:$A,'Publication Table'!$B41,AllPublicationData!$B:$B,'Publication Table'!D$7),
IF(AND($C$4="NHS Scotland",$C$5="Cancellations for other reasons"),
SUMIFS(AllPublicationData!$J:$J,AllPublicationData!$A:$A,'Publication Table'!$B41,AllPublicationData!$B:$B,'Publication Table'!D$7)))))))</f>
        <v>2340</v>
      </c>
      <c r="E41" s="90">
        <f>IF($C$5="Total Operations",
SUMIFS(AllPublicationData!$E:$E,AllPublicationData!$A:$A,'Publication Table'!$B41,AllPublicationData!$B:$B,'Publication Table'!$C$4,AllPublicationData!$D:$D,'Publication Table'!E$7),
IF('Publication Table'!$C$5="All Cancelled Operations",
SUMIFS(AllPublicationData!$F:$F,AllPublicationData!$A:$A,'Publication Table'!$B41,AllPublicationData!$B:$B,'Publication Table'!$C$4,AllPublicationData!$D:$D,'Publication Table'!E$7),
IF('Publication Table'!$C$5="Operations cancelled by patient",
SUMIFS(AllPublicationData!$G:$G,AllPublicationData!$A:$A,'Publication Table'!$B41,AllPublicationData!$B:$B,'Publication Table'!$C$4,AllPublicationData!$D:$D,'Publication Table'!E$7),
IF('Publication Table'!$C$5="Operations cancelled for clinical reasons",
SUMIFS(AllPublicationData!$H:$H,AllPublicationData!$A:$A,'Publication Table'!$B41,AllPublicationData!$B:$B,'Publication Table'!$C$4,AllPublicationData!$D:$D,'Publication Table'!E$7),
IF('Publication Table'!$C$5="Operations cancelled for non-clinical/capacity reasons",
SUMIFS(AllPublicationData!$I:$I,AllPublicationData!$A:$A,'Publication Table'!$B41,AllPublicationData!$B:$B,'Publication Table'!$C$4,AllPublicationData!$D:$D,'Publication Table'!E$7),
IF('Publication Table'!$C$5="Cancellations for other reasons",
SUMIFS(AllPublicationData!$J:$J,AllPublicationData!$A:$A,'Publication Table'!$B41,AllPublicationData!$B:$B,'Publication Table'!$C$4,AllPublicationData!$D:$D,'Publication Table'!E$7)))))))+
IF(AND($C$4="NHS Scotland",$C$5="Total Operations"),
SUMIFS(AllPublicationData!$E:$E,AllPublicationData!$A:$A,'Publication Table'!$B41,AllPublicationData!$B:$B,'Publication Table'!E$7),
IF(AND($C$4="NHS Scotland",$C$5="All Cancelled Operations"),
SUMIFS(AllPublicationData!$F:$F,AllPublicationData!$A:$A,'Publication Table'!$B41,AllPublicationData!$B:$B,'Publication Table'!E$7),
IF(AND($C$4="NHS Scotland",$C$5="Operations cancelled by patient"),
SUMIFS(AllPublicationData!$G:$G,AllPublicationData!$A:$A,'Publication Table'!$B41,AllPublicationData!$B:$B,'Publication Table'!E$7),
IF(AND($C$4="NHS Scotland",$C$5="Operations cancelled for clinical reasons"),
SUMIFS(AllPublicationData!$H:$H,AllPublicationData!$A:$A,'Publication Table'!$B41,AllPublicationData!$B:$B,'Publication Table'!E$7),
IF(AND($C$4="NHS Scotland",$C$5="Operations cancelled for non-clinical/capacity reasons"),
SUMIFS(AllPublicationData!$I:$I,AllPublicationData!$A:$A,'Publication Table'!$B41,AllPublicationData!$B:$B,'Publication Table'!E$7),
IF(AND($C$4="NHS Scotland",$C$5="Cancellations for other reasons"),
SUMIFS(AllPublicationData!$J:$J,AllPublicationData!$A:$A,'Publication Table'!$B41,AllPublicationData!$B:$B,'Publication Table'!E$7)))))))</f>
        <v>910</v>
      </c>
      <c r="F41" s="90">
        <f>IF($C$5="Total Operations",
SUMIFS(AllPublicationData!$E:$E,AllPublicationData!$A:$A,'Publication Table'!$B41,AllPublicationData!$B:$B,'Publication Table'!$C$4,AllPublicationData!$D:$D,'Publication Table'!F$7),
IF('Publication Table'!$C$5="All Cancelled Operations",
SUMIFS(AllPublicationData!$F:$F,AllPublicationData!$A:$A,'Publication Table'!$B41,AllPublicationData!$B:$B,'Publication Table'!$C$4,AllPublicationData!$D:$D,'Publication Table'!F$7),
IF('Publication Table'!$C$5="Operations cancelled by patient",
SUMIFS(AllPublicationData!$G:$G,AllPublicationData!$A:$A,'Publication Table'!$B41,AllPublicationData!$B:$B,'Publication Table'!$C$4,AllPublicationData!$D:$D,'Publication Table'!F$7),
IF('Publication Table'!$C$5="Operations cancelled for clinical reasons",
SUMIFS(AllPublicationData!$H:$H,AllPublicationData!$A:$A,'Publication Table'!$B41,AllPublicationData!$B:$B,'Publication Table'!$C$4,AllPublicationData!$D:$D,'Publication Table'!F$7),
IF('Publication Table'!$C$5="Operations cancelled for non-clinical/capacity reasons",
SUMIFS(AllPublicationData!$I:$I,AllPublicationData!$A:$A,'Publication Table'!$B41,AllPublicationData!$B:$B,'Publication Table'!$C$4,AllPublicationData!$D:$D,'Publication Table'!F$7),
IF('Publication Table'!$C$5="Cancellations for other reasons",
SUMIFS(AllPublicationData!$J:$J,AllPublicationData!$A:$A,'Publication Table'!$B41,AllPublicationData!$B:$B,'Publication Table'!$C$4,AllPublicationData!$D:$D,'Publication Table'!F$7)))))))+
IF(AND($C$4="NHS Scotland",$C$5="Total Operations"),
SUMIFS(AllPublicationData!$E:$E,AllPublicationData!$A:$A,'Publication Table'!$B41,AllPublicationData!$B:$B,'Publication Table'!F$7),
IF(AND($C$4="NHS Scotland",$C$5="All Cancelled Operations"),
SUMIFS(AllPublicationData!$F:$F,AllPublicationData!$A:$A,'Publication Table'!$B41,AllPublicationData!$B:$B,'Publication Table'!F$7),
IF(AND($C$4="NHS Scotland",$C$5="Operations cancelled by patient"),
SUMIFS(AllPublicationData!$G:$G,AllPublicationData!$A:$A,'Publication Table'!$B41,AllPublicationData!$B:$B,'Publication Table'!F$7),
IF(AND($C$4="NHS Scotland",$C$5="Operations cancelled for clinical reasons"),
SUMIFS(AllPublicationData!$H:$H,AllPublicationData!$A:$A,'Publication Table'!$B41,AllPublicationData!$B:$B,'Publication Table'!F$7),
IF(AND($C$4="NHS Scotland",$C$5="Operations cancelled for non-clinical/capacity reasons"),
SUMIFS(AllPublicationData!$I:$I,AllPublicationData!$A:$A,'Publication Table'!$B41,AllPublicationData!$B:$B,'Publication Table'!F$7),
IF(AND($C$4="NHS Scotland",$C$5="Cancellations for other reasons"),
SUMIFS(AllPublicationData!$J:$J,AllPublicationData!$A:$A,'Publication Table'!$B41,AllPublicationData!$B:$B,'Publication Table'!F$7)))))))</f>
        <v>152</v>
      </c>
      <c r="G41" s="90">
        <f>IF($C$5="Total Operations",
SUMIFS(AllPublicationData!$E:$E,AllPublicationData!$A:$A,'Publication Table'!$B41,AllPublicationData!$B:$B,'Publication Table'!$C$4,AllPublicationData!$D:$D,'Publication Table'!G$7),
IF('Publication Table'!$C$5="All Cancelled Operations",
SUMIFS(AllPublicationData!$F:$F,AllPublicationData!$A:$A,'Publication Table'!$B41,AllPublicationData!$B:$B,'Publication Table'!$C$4,AllPublicationData!$D:$D,'Publication Table'!G$7),
IF('Publication Table'!$C$5="Operations cancelled by patient",
SUMIFS(AllPublicationData!$G:$G,AllPublicationData!$A:$A,'Publication Table'!$B41,AllPublicationData!$B:$B,'Publication Table'!$C$4,AllPublicationData!$D:$D,'Publication Table'!G$7),
IF('Publication Table'!$C$5="Operations cancelled for clinical reasons",
SUMIFS(AllPublicationData!$H:$H,AllPublicationData!$A:$A,'Publication Table'!$B41,AllPublicationData!$B:$B,'Publication Table'!$C$4,AllPublicationData!$D:$D,'Publication Table'!G$7),
IF('Publication Table'!$C$5="Operations cancelled for non-clinical/capacity reasons",
SUMIFS(AllPublicationData!$I:$I,AllPublicationData!$A:$A,'Publication Table'!$B41,AllPublicationData!$B:$B,'Publication Table'!$C$4,AllPublicationData!$D:$D,'Publication Table'!G$7),
IF('Publication Table'!$C$5="Cancellations for other reasons",
SUMIFS(AllPublicationData!$J:$J,AllPublicationData!$A:$A,'Publication Table'!$B41,AllPublicationData!$B:$B,'Publication Table'!$C$4,AllPublicationData!$D:$D,'Publication Table'!G$7)))))))+
IF(AND($C$4="NHS Scotland",$C$5="Total Operations"),
SUMIFS(AllPublicationData!$E:$E,AllPublicationData!$A:$A,'Publication Table'!$B41,AllPublicationData!$B:$B,'Publication Table'!G$7),
IF(AND($C$4="NHS Scotland",$C$5="All Cancelled Operations"),
SUMIFS(AllPublicationData!$F:$F,AllPublicationData!$A:$A,'Publication Table'!$B41,AllPublicationData!$B:$B,'Publication Table'!G$7),
IF(AND($C$4="NHS Scotland",$C$5="Operations cancelled by patient"),
SUMIFS(AllPublicationData!$G:$G,AllPublicationData!$A:$A,'Publication Table'!$B41,AllPublicationData!$B:$B,'Publication Table'!G$7),
IF(AND($C$4="NHS Scotland",$C$5="Operations cancelled for clinical reasons"),
SUMIFS(AllPublicationData!$H:$H,AllPublicationData!$A:$A,'Publication Table'!$B41,AllPublicationData!$B:$B,'Publication Table'!G$7),
IF(AND($C$4="NHS Scotland",$C$5="Operations cancelled for non-clinical/capacity reasons"),
SUMIFS(AllPublicationData!$I:$I,AllPublicationData!$A:$A,'Publication Table'!$B41,AllPublicationData!$B:$B,'Publication Table'!G$7),
IF(AND($C$4="NHS Scotland",$C$5="Cancellations for other reasons"),
SUMIFS(AllPublicationData!$J:$J,AllPublicationData!$A:$A,'Publication Table'!$B41,AllPublicationData!$B:$B,'Publication Table'!G$7)))))))</f>
        <v>1348</v>
      </c>
      <c r="H41" s="90">
        <f>IF($C$5="Total Operations",
SUMIFS(AllPublicationData!$E:$E,AllPublicationData!$A:$A,'Publication Table'!$B41,AllPublicationData!$B:$B,'Publication Table'!$C$4,AllPublicationData!$D:$D,'Publication Table'!H$7),
IF('Publication Table'!$C$5="All Cancelled Operations",
SUMIFS(AllPublicationData!$F:$F,AllPublicationData!$A:$A,'Publication Table'!$B41,AllPublicationData!$B:$B,'Publication Table'!$C$4,AllPublicationData!$D:$D,'Publication Table'!H$7),
IF('Publication Table'!$C$5="Operations cancelled by patient",
SUMIFS(AllPublicationData!$G:$G,AllPublicationData!$A:$A,'Publication Table'!$B41,AllPublicationData!$B:$B,'Publication Table'!$C$4,AllPublicationData!$D:$D,'Publication Table'!H$7),
IF('Publication Table'!$C$5="Operations cancelled for clinical reasons",
SUMIFS(AllPublicationData!$H:$H,AllPublicationData!$A:$A,'Publication Table'!$B41,AllPublicationData!$B:$B,'Publication Table'!$C$4,AllPublicationData!$D:$D,'Publication Table'!H$7),
IF('Publication Table'!$C$5="Operations cancelled for non-clinical/capacity reasons",
SUMIFS(AllPublicationData!$I:$I,AllPublicationData!$A:$A,'Publication Table'!$B41,AllPublicationData!$B:$B,'Publication Table'!$C$4,AllPublicationData!$D:$D,'Publication Table'!H$7),
IF('Publication Table'!$C$5="Cancellations for other reasons",
SUMIFS(AllPublicationData!$J:$J,AllPublicationData!$A:$A,'Publication Table'!$B41,AllPublicationData!$B:$B,'Publication Table'!$C$4,AllPublicationData!$D:$D,'Publication Table'!H$7)))))))+
IF(AND($C$4="NHS Scotland",$C$5="Total Operations"),
SUMIFS(AllPublicationData!$E:$E,AllPublicationData!$A:$A,'Publication Table'!$B41,AllPublicationData!$B:$B,'Publication Table'!H$7),
IF(AND($C$4="NHS Scotland",$C$5="All Cancelled Operations"),
SUMIFS(AllPublicationData!$F:$F,AllPublicationData!$A:$A,'Publication Table'!$B41,AllPublicationData!$B:$B,'Publication Table'!H$7),
IF(AND($C$4="NHS Scotland",$C$5="Operations cancelled by patient"),
SUMIFS(AllPublicationData!$G:$G,AllPublicationData!$A:$A,'Publication Table'!$B41,AllPublicationData!$B:$B,'Publication Table'!H$7),
IF(AND($C$4="NHS Scotland",$C$5="Operations cancelled for clinical reasons"),
SUMIFS(AllPublicationData!$H:$H,AllPublicationData!$A:$A,'Publication Table'!$B41,AllPublicationData!$B:$B,'Publication Table'!H$7),
IF(AND($C$4="NHS Scotland",$C$5="Operations cancelled for non-clinical/capacity reasons"),
SUMIFS(AllPublicationData!$I:$I,AllPublicationData!$A:$A,'Publication Table'!$B41,AllPublicationData!$B:$B,'Publication Table'!H$7),
IF(AND($C$4="NHS Scotland",$C$5="Cancellations for other reasons"),
SUMIFS(AllPublicationData!$J:$J,AllPublicationData!$A:$A,'Publication Table'!$B41,AllPublicationData!$B:$B,'Publication Table'!H$7)))))))</f>
        <v>1058</v>
      </c>
      <c r="I41" s="90">
        <f>IF($C$5="Total Operations",
SUMIFS(AllPublicationData!$E:$E,AllPublicationData!$A:$A,'Publication Table'!$B41,AllPublicationData!$B:$B,'Publication Table'!$C$4,AllPublicationData!$D:$D,'Publication Table'!I$7),
IF('Publication Table'!$C$5="All Cancelled Operations",
SUMIFS(AllPublicationData!$F:$F,AllPublicationData!$A:$A,'Publication Table'!$B41,AllPublicationData!$B:$B,'Publication Table'!$C$4,AllPublicationData!$D:$D,'Publication Table'!I$7),
IF('Publication Table'!$C$5="Operations cancelled by patient",
SUMIFS(AllPublicationData!$G:$G,AllPublicationData!$A:$A,'Publication Table'!$B41,AllPublicationData!$B:$B,'Publication Table'!$C$4,AllPublicationData!$D:$D,'Publication Table'!I$7),
IF('Publication Table'!$C$5="Operations cancelled for clinical reasons",
SUMIFS(AllPublicationData!$H:$H,AllPublicationData!$A:$A,'Publication Table'!$B41,AllPublicationData!$B:$B,'Publication Table'!$C$4,AllPublicationData!$D:$D,'Publication Table'!I$7),
IF('Publication Table'!$C$5="Operations cancelled for non-clinical/capacity reasons",
SUMIFS(AllPublicationData!$I:$I,AllPublicationData!$A:$A,'Publication Table'!$B41,AllPublicationData!$B:$B,'Publication Table'!$C$4,AllPublicationData!$D:$D,'Publication Table'!I$7),
IF('Publication Table'!$C$5="Cancellations for other reasons",
SUMIFS(AllPublicationData!$J:$J,AllPublicationData!$A:$A,'Publication Table'!$B41,AllPublicationData!$B:$B,'Publication Table'!$C$4,AllPublicationData!$D:$D,'Publication Table'!I$7)))))))+
IF(AND($C$4="NHS Scotland",$C$5="Total Operations"),
SUMIFS(AllPublicationData!$E:$E,AllPublicationData!$A:$A,'Publication Table'!$B41,AllPublicationData!$B:$B,'Publication Table'!I$7),
IF(AND($C$4="NHS Scotland",$C$5="All Cancelled Operations"),
SUMIFS(AllPublicationData!$F:$F,AllPublicationData!$A:$A,'Publication Table'!$B41,AllPublicationData!$B:$B,'Publication Table'!I$7),
IF(AND($C$4="NHS Scotland",$C$5="Operations cancelled by patient"),
SUMIFS(AllPublicationData!$G:$G,AllPublicationData!$A:$A,'Publication Table'!$B41,AllPublicationData!$B:$B,'Publication Table'!I$7),
IF(AND($C$4="NHS Scotland",$C$5="Operations cancelled for clinical reasons"),
SUMIFS(AllPublicationData!$H:$H,AllPublicationData!$A:$A,'Publication Table'!$B41,AllPublicationData!$B:$B,'Publication Table'!I$7),
IF(AND($C$4="NHS Scotland",$C$5="Operations cancelled for non-clinical/capacity reasons"),
SUMIFS(AllPublicationData!$I:$I,AllPublicationData!$A:$A,'Publication Table'!$B41,AllPublicationData!$B:$B,'Publication Table'!I$7),
IF(AND($C$4="NHS Scotland",$C$5="Cancellations for other reasons"),
SUMIFS(AllPublicationData!$J:$J,AllPublicationData!$A:$A,'Publication Table'!$B41,AllPublicationData!$B:$B,'Publication Table'!I$7)))))))</f>
        <v>805</v>
      </c>
      <c r="J41" s="90">
        <f>IF($C$5="Total Operations",
SUMIFS(AllPublicationData!$E:$E,AllPublicationData!$A:$A,'Publication Table'!$B41,AllPublicationData!$B:$B,'Publication Table'!$C$4,AllPublicationData!$D:$D,'Publication Table'!J$7),
IF('Publication Table'!$C$5="All Cancelled Operations",
SUMIFS(AllPublicationData!$F:$F,AllPublicationData!$A:$A,'Publication Table'!$B41,AllPublicationData!$B:$B,'Publication Table'!$C$4,AllPublicationData!$D:$D,'Publication Table'!J$7),
IF('Publication Table'!$C$5="Operations cancelled by patient",
SUMIFS(AllPublicationData!$G:$G,AllPublicationData!$A:$A,'Publication Table'!$B41,AllPublicationData!$B:$B,'Publication Table'!$C$4,AllPublicationData!$D:$D,'Publication Table'!J$7),
IF('Publication Table'!$C$5="Operations cancelled for clinical reasons",
SUMIFS(AllPublicationData!$H:$H,AllPublicationData!$A:$A,'Publication Table'!$B41,AllPublicationData!$B:$B,'Publication Table'!$C$4,AllPublicationData!$D:$D,'Publication Table'!J$7),
IF('Publication Table'!$C$5="Operations cancelled for non-clinical/capacity reasons",
SUMIFS(AllPublicationData!$I:$I,AllPublicationData!$A:$A,'Publication Table'!$B41,AllPublicationData!$B:$B,'Publication Table'!$C$4,AllPublicationData!$D:$D,'Publication Table'!J$7),
IF('Publication Table'!$C$5="Cancellations for other reasons",
SUMIFS(AllPublicationData!$J:$J,AllPublicationData!$A:$A,'Publication Table'!$B41,AllPublicationData!$B:$B,'Publication Table'!$C$4,AllPublicationData!$D:$D,'Publication Table'!J$7)))))))+
IF(AND($C$4="NHS Scotland",$C$5="Total Operations"),
SUMIFS(AllPublicationData!$E:$E,AllPublicationData!$A:$A,'Publication Table'!$B41,AllPublicationData!$B:$B,'Publication Table'!J$7),
IF(AND($C$4="NHS Scotland",$C$5="All Cancelled Operations"),
SUMIFS(AllPublicationData!$F:$F,AllPublicationData!$A:$A,'Publication Table'!$B41,AllPublicationData!$B:$B,'Publication Table'!J$7),
IF(AND($C$4="NHS Scotland",$C$5="Operations cancelled by patient"),
SUMIFS(AllPublicationData!$G:$G,AllPublicationData!$A:$A,'Publication Table'!$B41,AllPublicationData!$B:$B,'Publication Table'!J$7),
IF(AND($C$4="NHS Scotland",$C$5="Operations cancelled for clinical reasons"),
SUMIFS(AllPublicationData!$H:$H,AllPublicationData!$A:$A,'Publication Table'!$B41,AllPublicationData!$B:$B,'Publication Table'!J$7),
IF(AND($C$4="NHS Scotland",$C$5="Operations cancelled for non-clinical/capacity reasons"),
SUMIFS(AllPublicationData!$I:$I,AllPublicationData!$A:$A,'Publication Table'!$B41,AllPublicationData!$B:$B,'Publication Table'!J$7),
IF(AND($C$4="NHS Scotland",$C$5="Cancellations for other reasons"),
SUMIFS(AllPublicationData!$J:$J,AllPublicationData!$A:$A,'Publication Table'!$B41,AllPublicationData!$B:$B,'Publication Table'!J$7)))))))</f>
        <v>1849</v>
      </c>
      <c r="K41" s="90">
        <f>IF($C$5="Total Operations",
SUMIFS(AllPublicationData!$E:$E,AllPublicationData!$A:$A,'Publication Table'!$B41,AllPublicationData!$B:$B,'Publication Table'!$C$4,AllPublicationData!$D:$D,'Publication Table'!K$7),
IF('Publication Table'!$C$5="All Cancelled Operations",
SUMIFS(AllPublicationData!$F:$F,AllPublicationData!$A:$A,'Publication Table'!$B41,AllPublicationData!$B:$B,'Publication Table'!$C$4,AllPublicationData!$D:$D,'Publication Table'!K$7),
IF('Publication Table'!$C$5="Operations cancelled by patient",
SUMIFS(AllPublicationData!$G:$G,AllPublicationData!$A:$A,'Publication Table'!$B41,AllPublicationData!$B:$B,'Publication Table'!$C$4,AllPublicationData!$D:$D,'Publication Table'!K$7),
IF('Publication Table'!$C$5="Operations cancelled for clinical reasons",
SUMIFS(AllPublicationData!$H:$H,AllPublicationData!$A:$A,'Publication Table'!$B41,AllPublicationData!$B:$B,'Publication Table'!$C$4,AllPublicationData!$D:$D,'Publication Table'!K$7),
IF('Publication Table'!$C$5="Operations cancelled for non-clinical/capacity reasons",
SUMIFS(AllPublicationData!$I:$I,AllPublicationData!$A:$A,'Publication Table'!$B41,AllPublicationData!$B:$B,'Publication Table'!$C$4,AllPublicationData!$D:$D,'Publication Table'!K$7),
IF('Publication Table'!$C$5="Cancellations for other reasons",
SUMIFS(AllPublicationData!$J:$J,AllPublicationData!$A:$A,'Publication Table'!$B41,AllPublicationData!$B:$B,'Publication Table'!$C$4,AllPublicationData!$D:$D,'Publication Table'!K$7)))))))+
IF(AND($C$4="NHS Scotland",$C$5="Total Operations"),
SUMIFS(AllPublicationData!$E:$E,AllPublicationData!$A:$A,'Publication Table'!$B41,AllPublicationData!$B:$B,'Publication Table'!K$7),
IF(AND($C$4="NHS Scotland",$C$5="All Cancelled Operations"),
SUMIFS(AllPublicationData!$F:$F,AllPublicationData!$A:$A,'Publication Table'!$B41,AllPublicationData!$B:$B,'Publication Table'!K$7),
IF(AND($C$4="NHS Scotland",$C$5="Operations cancelled by patient"),
SUMIFS(AllPublicationData!$G:$G,AllPublicationData!$A:$A,'Publication Table'!$B41,AllPublicationData!$B:$B,'Publication Table'!K$7),
IF(AND($C$4="NHS Scotland",$C$5="Operations cancelled for clinical reasons"),
SUMIFS(AllPublicationData!$H:$H,AllPublicationData!$A:$A,'Publication Table'!$B41,AllPublicationData!$B:$B,'Publication Table'!K$7),
IF(AND($C$4="NHS Scotland",$C$5="Operations cancelled for non-clinical/capacity reasons"),
SUMIFS(AllPublicationData!$I:$I,AllPublicationData!$A:$A,'Publication Table'!$B41,AllPublicationData!$B:$B,'Publication Table'!K$7),
IF(AND($C$4="NHS Scotland",$C$5="Cancellations for other reasons"),
SUMIFS(AllPublicationData!$J:$J,AllPublicationData!$A:$A,'Publication Table'!$B41,AllPublicationData!$B:$B,'Publication Table'!K$7)))))))</f>
        <v>4451</v>
      </c>
      <c r="L41" s="90">
        <f>IF($C$5="Total Operations",
SUMIFS(AllPublicationData!$E:$E,AllPublicationData!$A:$A,'Publication Table'!$B41,AllPublicationData!$B:$B,'Publication Table'!$C$4,AllPublicationData!$D:$D,'Publication Table'!L$7),
IF('Publication Table'!$C$5="All Cancelled Operations",
SUMIFS(AllPublicationData!$F:$F,AllPublicationData!$A:$A,'Publication Table'!$B41,AllPublicationData!$B:$B,'Publication Table'!$C$4,AllPublicationData!$D:$D,'Publication Table'!L$7),
IF('Publication Table'!$C$5="Operations cancelled by patient",
SUMIFS(AllPublicationData!$G:$G,AllPublicationData!$A:$A,'Publication Table'!$B41,AllPublicationData!$B:$B,'Publication Table'!$C$4,AllPublicationData!$D:$D,'Publication Table'!L$7),
IF('Publication Table'!$C$5="Operations cancelled for clinical reasons",
SUMIFS(AllPublicationData!$H:$H,AllPublicationData!$A:$A,'Publication Table'!$B41,AllPublicationData!$B:$B,'Publication Table'!$C$4,AllPublicationData!$D:$D,'Publication Table'!L$7),
IF('Publication Table'!$C$5="Operations cancelled for non-clinical/capacity reasons",
SUMIFS(AllPublicationData!$I:$I,AllPublicationData!$A:$A,'Publication Table'!$B41,AllPublicationData!$B:$B,'Publication Table'!$C$4,AllPublicationData!$D:$D,'Publication Table'!L$7),
IF('Publication Table'!$C$5="Cancellations for other reasons",
SUMIFS(AllPublicationData!$J:$J,AllPublicationData!$A:$A,'Publication Table'!$B41,AllPublicationData!$B:$B,'Publication Table'!$C$4,AllPublicationData!$D:$D,'Publication Table'!L$7)))))))+
IF(AND($C$4="NHS Scotland",$C$5="Total Operations"),
SUMIFS(AllPublicationData!$E:$E,AllPublicationData!$A:$A,'Publication Table'!$B41,AllPublicationData!$B:$B,'Publication Table'!L$7),
IF(AND($C$4="NHS Scotland",$C$5="All Cancelled Operations"),
SUMIFS(AllPublicationData!$F:$F,AllPublicationData!$A:$A,'Publication Table'!$B41,AllPublicationData!$B:$B,'Publication Table'!L$7),
IF(AND($C$4="NHS Scotland",$C$5="Operations cancelled by patient"),
SUMIFS(AllPublicationData!$G:$G,AllPublicationData!$A:$A,'Publication Table'!$B41,AllPublicationData!$B:$B,'Publication Table'!L$7),
IF(AND($C$4="NHS Scotland",$C$5="Operations cancelled for clinical reasons"),
SUMIFS(AllPublicationData!$H:$H,AllPublicationData!$A:$A,'Publication Table'!$B41,AllPublicationData!$B:$B,'Publication Table'!L$7),
IF(AND($C$4="NHS Scotland",$C$5="Operations cancelled for non-clinical/capacity reasons"),
SUMIFS(AllPublicationData!$I:$I,AllPublicationData!$A:$A,'Publication Table'!$B41,AllPublicationData!$B:$B,'Publication Table'!L$7),
IF(AND($C$4="NHS Scotland",$C$5="Cancellations for other reasons"),
SUMIFS(AllPublicationData!$J:$J,AllPublicationData!$A:$A,'Publication Table'!$B41,AllPublicationData!$B:$B,'Publication Table'!L$7)))))))</f>
        <v>860</v>
      </c>
      <c r="M41" s="90">
        <f>IF($C$5="Total Operations",
SUMIFS(AllPublicationData!$E:$E,AllPublicationData!$A:$A,'Publication Table'!$B41,AllPublicationData!$B:$B,'Publication Table'!$C$4,AllPublicationData!$D:$D,'Publication Table'!M$7),
IF('Publication Table'!$C$5="All Cancelled Operations",
SUMIFS(AllPublicationData!$F:$F,AllPublicationData!$A:$A,'Publication Table'!$B41,AllPublicationData!$B:$B,'Publication Table'!$C$4,AllPublicationData!$D:$D,'Publication Table'!M$7),
IF('Publication Table'!$C$5="Operations cancelled by patient",
SUMIFS(AllPublicationData!$G:$G,AllPublicationData!$A:$A,'Publication Table'!$B41,AllPublicationData!$B:$B,'Publication Table'!$C$4,AllPublicationData!$D:$D,'Publication Table'!M$7),
IF('Publication Table'!$C$5="Operations cancelled for clinical reasons",
SUMIFS(AllPublicationData!$G:$G,AllPublicationData!$A:$A,'Publication Table'!$B41,AllPublicationData!$B:$B,'Publication Table'!$C$4,AllPublicationData!$D:$D,'Publication Table'!M$7),
IF('Publication Table'!$C$5="Operations cancelled for non-clinical/capacity reasons",
SUMIFS(AllPublicationData!$G:$G,AllPublicationData!$A:$A,'Publication Table'!$B41,AllPublicationData!$B:$B,'Publication Table'!$C$4,AllPublicationData!$D:$D,'Publication Table'!M$7),
IF('Publication Table'!$C$5="Cancellations for other reasons",
SUMIFS(AllPublicationData!$G:$G,AllPublicationData!$A:$A,'Publication Table'!$B41,AllPublicationData!$B:$B,'Publication Table'!$C$4,AllPublicationData!$D:$D,'Publication Table'!M$7)))))))+
IF(AND($C$4="NHS Scotland",$C$5="Total Operations"),
SUMIFS(AllPublicationData!$E:$E,AllPublicationData!$A:$A,'Publication Table'!$B41,AllPublicationData!$B:$B,'Publication Table'!M$7),
IF(AND($C$4="NHS Scotland",$C$5="All Cancelled Operations"),
SUMIFS(AllPublicationData!$F:$F,AllPublicationData!$A:$A,'Publication Table'!$B41,AllPublicationData!$B:$B,'Publication Table'!M$7),
IF(AND($C$4="NHS Scotland",$C$5="Operations cancelled by patient"),
SUMIFS(AllPublicationData!$G:$G,AllPublicationData!$A:$A,'Publication Table'!$B41,AllPublicationData!$B:$B,'Publication Table'!M$7),
IF(AND($C$4="NHS Scotland",$C$5="Operations cancelled for clinical reasons"),
SUMIFS(AllPublicationData!$H:$H,AllPublicationData!$A:$A,'Publication Table'!$B41,AllPublicationData!$B:$B,'Publication Table'!M$7),
IF(AND($C$4="NHS Scotland",$C$5="Operations cancelled for non-clinical/capacity reasons"),
SUMIFS(AllPublicationData!$I:$I,AllPublicationData!$A:$A,'Publication Table'!$B41,AllPublicationData!$B:$B,'Publication Table'!M$7),
IF(AND($C$4="NHS Scotland",$C$5="Cancellations for other reasons"),
SUMIFS(AllPublicationData!$J:$J,AllPublicationData!$A:$A,'Publication Table'!$B41,AllPublicationData!$B:$B,'Publication Table'!M$7)))))))</f>
        <v>1641</v>
      </c>
      <c r="N41" s="90">
        <f>IF($C$5="Total Operations",
SUMIFS(AllPublicationData!$E:$E,AllPublicationData!$A:$A,'Publication Table'!$B41,AllPublicationData!$B:$B,'Publication Table'!$C$4,AllPublicationData!$D:$D,'Publication Table'!N$7),
IF('Publication Table'!$C$5="All Cancelled Operations",
SUMIFS(AllPublicationData!$F:$F,AllPublicationData!$A:$A,'Publication Table'!$B41,AllPublicationData!$B:$B,'Publication Table'!$C$4,AllPublicationData!$D:$D,'Publication Table'!N$7),
IF('Publication Table'!$C$5="Operations cancelled by patient",
SUMIFS(AllPublicationData!$G:$G,AllPublicationData!$A:$A,'Publication Table'!$B41,AllPublicationData!$B:$B,'Publication Table'!$C$4,AllPublicationData!$D:$D,'Publication Table'!N$7),
IF('Publication Table'!$C$5="Operations cancelled for clinical reasons",
SUMIFS(AllPublicationData!$G:$G,AllPublicationData!$A:$A,'Publication Table'!$B41,AllPublicationData!$B:$B,'Publication Table'!$C$4,AllPublicationData!$D:$D,'Publication Table'!N$7),
IF('Publication Table'!$C$5="Operations cancelled for non-clinical/capacity reasons",
SUMIFS(AllPublicationData!$G:$G,AllPublicationData!$A:$A,'Publication Table'!$B41,AllPublicationData!$B:$B,'Publication Table'!$C$4,AllPublicationData!$D:$D,'Publication Table'!N$7),
IF('Publication Table'!$C$5="Cancellations for other reasons",
SUMIFS(AllPublicationData!$G:$G,AllPublicationData!$A:$A,'Publication Table'!$B41,AllPublicationData!$B:$B,'Publication Table'!$C$4,AllPublicationData!$D:$D,'Publication Table'!N$7)))))))+
IF(AND($C$4="NHS Scotland",$C$5="Total Operations"),
SUMIFS(AllPublicationData!$E:$E,AllPublicationData!$A:$A,'Publication Table'!$B41,AllPublicationData!$B:$B,'Publication Table'!N$7),
IF(AND($C$4="NHS Scotland",$C$5="All Cancelled Operations"),
SUMIFS(AllPublicationData!$F:$F,AllPublicationData!$A:$A,'Publication Table'!$B41,AllPublicationData!$B:$B,'Publication Table'!N$7),
IF(AND($C$4="NHS Scotland",$C$5="Operations cancelled by patient"),
SUMIFS(AllPublicationData!$G:$G,AllPublicationData!$A:$A,'Publication Table'!$B41,AllPublicationData!$B:$B,'Publication Table'!N$7),
IF(AND($C$4="NHS Scotland",$C$5="Operations cancelled for clinical reasons"),
SUMIFS(AllPublicationData!$H:$H,AllPublicationData!$A:$A,'Publication Table'!$B41,AllPublicationData!$B:$B,'Publication Table'!N$7),
IF(AND($C$4="NHS Scotland",$C$5="Operations cancelled for non-clinical/capacity reasons"),
SUMIFS(AllPublicationData!$I:$I,AllPublicationData!$A:$A,'Publication Table'!$B41,AllPublicationData!$B:$B,'Publication Table'!N$7),
IF(AND($C$4="NHS Scotland",$C$5="Cancellations for other reasons"),
SUMIFS(AllPublicationData!$J:$J,AllPublicationData!$A:$A,'Publication Table'!$B41,AllPublicationData!$B:$B,'Publication Table'!N$7)))))))</f>
        <v>3274</v>
      </c>
      <c r="O41" s="90">
        <f>IF($C$5="Total Operations",
SUMIFS(AllPublicationData!$E:$E,AllPublicationData!$A:$A,'Publication Table'!$B41,AllPublicationData!$B:$B,'Publication Table'!$C$4,AllPublicationData!$D:$D,'Publication Table'!O$7),
IF('Publication Table'!$C$5="All Cancelled Operations",
SUMIFS(AllPublicationData!$F:$F,AllPublicationData!$A:$A,'Publication Table'!$B41,AllPublicationData!$B:$B,'Publication Table'!$C$4,AllPublicationData!$D:$D,'Publication Table'!O$7),
IF('Publication Table'!$C$5="Operations cancelled by patient",
SUMIFS(AllPublicationData!$G:$G,AllPublicationData!$A:$A,'Publication Table'!$B41,AllPublicationData!$B:$B,'Publication Table'!$C$4,AllPublicationData!$D:$D,'Publication Table'!O$7),
IF('Publication Table'!$C$5="Operations cancelled for clinical reasons",
SUMIFS(AllPublicationData!$G:$G,AllPublicationData!$A:$A,'Publication Table'!$B41,AllPublicationData!$B:$B,'Publication Table'!$C$4,AllPublicationData!$D:$D,'Publication Table'!O$7),
IF('Publication Table'!$C$5="Operations cancelled for non-clinical/capacity reasons",
SUMIFS(AllPublicationData!$G:$G,AllPublicationData!$A:$A,'Publication Table'!$B41,AllPublicationData!$B:$B,'Publication Table'!$C$4,AllPublicationData!$D:$D,'Publication Table'!O$7),
IF('Publication Table'!$C$5="Cancellations for other reasons",
SUMIFS(AllPublicationData!$G:$G,AllPublicationData!$A:$A,'Publication Table'!$B41,AllPublicationData!$B:$B,'Publication Table'!$C$4,AllPublicationData!$D:$D,'Publication Table'!O$7)))))))+
IF(AND($C$4="NHS Scotland",$C$5="Total Operations"),
SUMIFS(AllPublicationData!$E:$E,AllPublicationData!$A:$A,'Publication Table'!$B41,AllPublicationData!$B:$B,'Publication Table'!O$7),
IF(AND($C$4="NHS Scotland",$C$5="All Cancelled Operations"),
SUMIFS(AllPublicationData!$F:$F,AllPublicationData!$A:$A,'Publication Table'!$B41,AllPublicationData!$B:$B,'Publication Table'!O$7),
IF(AND($C$4="NHS Scotland",$C$5="Operations cancelled by patient"),
SUMIFS(AllPublicationData!$G:$G,AllPublicationData!$A:$A,'Publication Table'!$B41,AllPublicationData!$B:$B,'Publication Table'!O$7),
IF(AND($C$4="NHS Scotland",$C$5="Operations cancelled for clinical reasons"),
SUMIFS(AllPublicationData!$H:$H,AllPublicationData!$A:$A,'Publication Table'!$B41,AllPublicationData!$B:$B,'Publication Table'!O$7),
IF(AND($C$4="NHS Scotland",$C$5="Operations cancelled for non-clinical/capacity reasons"),
SUMIFS(AllPublicationData!$I:$I,AllPublicationData!$A:$A,'Publication Table'!$B41,AllPublicationData!$B:$B,'Publication Table'!O$7),
IF(AND($C$4="NHS Scotland",$C$5="Cancellations for other reasons"),
SUMIFS(AllPublicationData!$J:$J,AllPublicationData!$A:$A,'Publication Table'!$B41,AllPublicationData!$B:$B,'Publication Table'!O$7)))))))</f>
        <v>289</v>
      </c>
      <c r="P41" s="90">
        <f>IF($C$5="Total Operations",
SUMIFS(AllPublicationData!$E:$E,AllPublicationData!$A:$A,'Publication Table'!$B41,AllPublicationData!$B:$B,'Publication Table'!$C$4,AllPublicationData!$D:$D,'Publication Table'!P$7),
IF('Publication Table'!$C$5="All Cancelled Operations",
SUMIFS(AllPublicationData!$F:$F,AllPublicationData!$A:$A,'Publication Table'!$B41,AllPublicationData!$B:$B,'Publication Table'!$C$4,AllPublicationData!$D:$D,'Publication Table'!P$7),
IF('Publication Table'!$C$5="Operations cancelled by patient",
SUMIFS(AllPublicationData!$G:$G,AllPublicationData!$A:$A,'Publication Table'!$B41,AllPublicationData!$B:$B,'Publication Table'!$C$4,AllPublicationData!$D:$D,'Publication Table'!P$7),
IF('Publication Table'!$C$5="Operations cancelled for clinical reasons",
SUMIFS(AllPublicationData!$G:$G,AllPublicationData!$A:$A,'Publication Table'!$B41,AllPublicationData!$B:$B,'Publication Table'!$C$4,AllPublicationData!$D:$D,'Publication Table'!P$7),
IF('Publication Table'!$C$5="Operations cancelled for non-clinical/capacity reasons",
SUMIFS(AllPublicationData!$G:$G,AllPublicationData!$A:$A,'Publication Table'!$B41,AllPublicationData!$B:$B,'Publication Table'!$C$4,AllPublicationData!$D:$D,'Publication Table'!P$7),
IF('Publication Table'!$C$5="Cancellations for other reasons",
SUMIFS(AllPublicationData!$G:$G,AllPublicationData!$A:$A,'Publication Table'!$B41,AllPublicationData!$B:$B,'Publication Table'!$C$4,AllPublicationData!$D:$D,'Publication Table'!P$7)))))))+
IF(AND($C$4="NHS Scotland",$C$5="Total Operations"),
SUMIFS(AllPublicationData!$E:$E,AllPublicationData!$A:$A,'Publication Table'!$B41,AllPublicationData!$B:$B,'Publication Table'!P$7),
IF(AND($C$4="NHS Scotland",$C$5="All Cancelled Operations"),
SUMIFS(AllPublicationData!$F:$F,AllPublicationData!$A:$A,'Publication Table'!$B41,AllPublicationData!$B:$B,'Publication Table'!P$7),
IF(AND($C$4="NHS Scotland",$C$5="Operations cancelled by patient"),
SUMIFS(AllPublicationData!$G:$G,AllPublicationData!$A:$A,'Publication Table'!$B41,AllPublicationData!$B:$B,'Publication Table'!P$7),
IF(AND($C$4="NHS Scotland",$C$5="Operations cancelled for clinical reasons"),
SUMIFS(AllPublicationData!$H:$H,AllPublicationData!$A:$A,'Publication Table'!$B41,AllPublicationData!$B:$B,'Publication Table'!P$7),
IF(AND($C$4="NHS Scotland",$C$5="Operations cancelled for non-clinical/capacity reasons"),
SUMIFS(AllPublicationData!$I:$I,AllPublicationData!$A:$A,'Publication Table'!$B41,AllPublicationData!$B:$B,'Publication Table'!P$7),
IF(AND($C$4="NHS Scotland",$C$5="Cancellations for other reasons"),
SUMIFS(AllPublicationData!$J:$J,AllPublicationData!$A:$A,'Publication Table'!$B41,AllPublicationData!$B:$B,'Publication Table'!P$7)))))))</f>
        <v>122</v>
      </c>
      <c r="Q41" s="90">
        <f>IF($C$5="Total Operations",
SUMIFS(AllPublicationData!$E:$E,AllPublicationData!$A:$A,'Publication Table'!$B41,AllPublicationData!$B:$B,'Publication Table'!$C$4,AllPublicationData!$D:$D,'Publication Table'!Q$7),
IF('Publication Table'!$C$5="All Cancelled Operations",
SUMIFS(AllPublicationData!$F:$F,AllPublicationData!$A:$A,'Publication Table'!$B41,AllPublicationData!$B:$B,'Publication Table'!$C$4,AllPublicationData!$D:$D,'Publication Table'!Q$7),
IF('Publication Table'!$C$5="Operations cancelled by patient",
SUMIFS(AllPublicationData!$G:$G,AllPublicationData!$A:$A,'Publication Table'!$B41,AllPublicationData!$B:$B,'Publication Table'!$C$4,AllPublicationData!$D:$D,'Publication Table'!Q$7),
IF('Publication Table'!$C$5="Operations cancelled for clinical reasons",
SUMIFS(AllPublicationData!$G:$G,AllPublicationData!$A:$A,'Publication Table'!$B41,AllPublicationData!$B:$B,'Publication Table'!$C$4,AllPublicationData!$D:$D,'Publication Table'!Q$7),
IF('Publication Table'!$C$5="Operations cancelled for non-clinical/capacity reasons",
SUMIFS(AllPublicationData!$G:$G,AllPublicationData!$A:$A,'Publication Table'!$B41,AllPublicationData!$B:$B,'Publication Table'!$C$4,AllPublicationData!$D:$D,'Publication Table'!Q$7),
IF('Publication Table'!$C$5="Cancellations for other reasons",
SUMIFS(AllPublicationData!$G:$G,AllPublicationData!$A:$A,'Publication Table'!$B41,AllPublicationData!$B:$B,'Publication Table'!$C$4,AllPublicationData!$D:$D,'Publication Table'!Q$7)))))))+
IF(AND($C$4="NHS Scotland",$C$5="Total Operations"),
SUMIFS(AllPublicationData!$E:$E,AllPublicationData!$A:$A,'Publication Table'!$B41,AllPublicationData!$B:$B,'Publication Table'!Q$7),
IF(AND($C$4="NHS Scotland",$C$5="All Cancelled Operations"),
SUMIFS(AllPublicationData!$F:$F,AllPublicationData!$A:$A,'Publication Table'!$B41,AllPublicationData!$B:$B,'Publication Table'!Q$7),
IF(AND($C$4="NHS Scotland",$C$5="Operations cancelled by patient"),
SUMIFS(AllPublicationData!$G:$G,AllPublicationData!$A:$A,'Publication Table'!$B41,AllPublicationData!$B:$B,'Publication Table'!Q$7),
IF(AND($C$4="NHS Scotland",$C$5="Operations cancelled for clinical reasons"),
SUMIFS(AllPublicationData!$H:$H,AllPublicationData!$A:$A,'Publication Table'!$B41,AllPublicationData!$B:$B,'Publication Table'!Q$7),
IF(AND($C$4="NHS Scotland",$C$5="Operations cancelled for non-clinical/capacity reasons"),
SUMIFS(AllPublicationData!$I:$I,AllPublicationData!$A:$A,'Publication Table'!$B41,AllPublicationData!$B:$B,'Publication Table'!Q$7),
IF(AND($C$4="NHS Scotland",$C$5="Cancellations for other reasons"),
SUMIFS(AllPublicationData!$J:$J,AllPublicationData!$A:$A,'Publication Table'!$B41,AllPublicationData!$B:$B,'Publication Table'!Q$7)))))))</f>
        <v>1334</v>
      </c>
      <c r="R41" s="90">
        <f>IF($C$5="Total Operations",
SUMIFS(AllPublicationData!$E:$E,AllPublicationData!$A:$A,'Publication Table'!$B41,AllPublicationData!$B:$B,'Publication Table'!$C$4,AllPublicationData!$D:$D,'Publication Table'!R$7),
IF('Publication Table'!$C$5="All Cancelled Operations",
SUMIFS(AllPublicationData!$F:$F,AllPublicationData!$A:$A,'Publication Table'!$B41,AllPublicationData!$B:$B,'Publication Table'!$C$4,AllPublicationData!$D:$D,'Publication Table'!R$7),
IF('Publication Table'!$C$5="Operations cancelled by patient",
SUMIFS(AllPublicationData!$G:$G,AllPublicationData!$A:$A,'Publication Table'!$B41,AllPublicationData!$B:$B,'Publication Table'!$C$4,AllPublicationData!$D:$D,'Publication Table'!R$7),
IF('Publication Table'!$C$5="Operations cancelled for clinical reasons",
SUMIFS(AllPublicationData!$G:$G,AllPublicationData!$A:$A,'Publication Table'!$B41,AllPublicationData!$B:$B,'Publication Table'!$C$4,AllPublicationData!$D:$D,'Publication Table'!R$7),
IF('Publication Table'!$C$5="Operations cancelled for non-clinical/capacity reasons",
SUMIFS(AllPublicationData!$G:$G,AllPublicationData!$A:$A,'Publication Table'!$B41,AllPublicationData!$B:$B,'Publication Table'!$C$4,AllPublicationData!$D:$D,'Publication Table'!R$7),
IF('Publication Table'!$C$5="Cancellations for other reasons",
SUMIFS(AllPublicationData!$G:$G,AllPublicationData!$A:$A,'Publication Table'!$B41,AllPublicationData!$B:$B,'Publication Table'!$C$4,AllPublicationData!$D:$D,'Publication Table'!R$7)))))))+
IF(AND($C$4="NHS Scotland",$C$5="Total Operations"),
SUMIFS(AllPublicationData!$E:$E,AllPublicationData!$A:$A,'Publication Table'!$B41,AllPublicationData!$B:$B,'Publication Table'!R$7),
IF(AND($C$4="NHS Scotland",$C$5="All Cancelled Operations"),
SUMIFS(AllPublicationData!$F:$F,AllPublicationData!$A:$A,'Publication Table'!$B41,AllPublicationData!$B:$B,'Publication Table'!R$7),
IF(AND($C$4="NHS Scotland",$C$5="Operations cancelled by patient"),
SUMIFS(AllPublicationData!$G:$G,AllPublicationData!$A:$A,'Publication Table'!$B41,AllPublicationData!$B:$B,'Publication Table'!R$7),
IF(AND($C$4="NHS Scotland",$C$5="Operations cancelled for clinical reasons"),
SUMIFS(AllPublicationData!$H:$H,AllPublicationData!$A:$A,'Publication Table'!$B41,AllPublicationData!$B:$B,'Publication Table'!R$7),
IF(AND($C$4="NHS Scotland",$C$5="Operations cancelled for non-clinical/capacity reasons"),
SUMIFS(AllPublicationData!$I:$I,AllPublicationData!$A:$A,'Publication Table'!$B41,AllPublicationData!$B:$B,'Publication Table'!R$7),
IF(AND($C$4="NHS Scotland",$C$5="Cancellations for other reasons"),
SUMIFS(AllPublicationData!$J:$J,AllPublicationData!$A:$A,'Publication Table'!$B41,AllPublicationData!$B:$B,'Publication Table'!R$7)))))))</f>
        <v>98</v>
      </c>
    </row>
    <row r="42" spans="2:18" x14ac:dyDescent="0.35">
      <c r="B42" s="89">
        <v>44378</v>
      </c>
      <c r="C42" s="81">
        <f>IF($C$5="Total Operations",
SUMIFS(AllPublicationData!$E:$E,AllPublicationData!$A:$A,'Publication Table'!$B42,AllPublicationData!$B:$B,'Publication Table'!$C$4),
IF('Publication Table'!$C$5="All Cancelled Operations",
SUMIFS(AllPublicationData!$F:$F,AllPublicationData!$A:$A,'Publication Table'!$B42,AllPublicationData!$B:$B,'Publication Table'!$C$4),
IF('Publication Table'!$C$5="Operations cancelled by patient",
SUMIFS(AllPublicationData!$G:$G,AllPublicationData!$A:$A,'Publication Table'!$B42,AllPublicationData!$B:$B,'Publication Table'!$C$4),
IF('Publication Table'!$C$5="Operations cancelled for clinical reasons",
SUMIFS(AllPublicationData!$H:$H,AllPublicationData!$A:$A,'Publication Table'!$B42,AllPublicationData!$B:$B,'Publication Table'!$C$4),
IF('Publication Table'!$C$5="Operations cancelled for non-clinical/capacity reasons",
SUMIFS(AllPublicationData!$I:$I,AllPublicationData!$A:$A,'Publication Table'!$B42,AllPublicationData!$B:$B,'Publication Table'!$C$4),
IF('Publication Table'!$C$5="Cancellations for other reasons",
SUMIFS(AllPublicationData!$J:$J,AllPublicationData!$A:$A,'Publication Table'!$B42,AllPublicationData!$B:$B,'Publication Table'!$C$4)))))))+
IF(AND($C$4="NHS Scotland",$C$5="Total Operations"),
SUMIFS(AllPublicationData!$E:$E,AllPublicationData!$A:$A,'Publication Table'!$B42),
IF(AND($C$4="NHS Scotland",$C$5="All Cancelled Operations"),
SUMIFS(AllPublicationData!$F:$F,AllPublicationData!$A:$A,'Publication Table'!$B42),
IF(AND($C$4="NHS Scotland",$C$5="Operations cancelled by patient"),
SUMIFS(AllPublicationData!$G:$G,AllPublicationData!$A:$A,'Publication Table'!$B42),
IF(AND($C$4="NHS Scotland",$C$5="Operations cancelled for clinical reasons"),
SUMIFS(AllPublicationData!$H:$H,AllPublicationData!$A:$A,'Publication Table'!$B42),
IF(AND($C$4="NHS Scotland",$C$5="Operations cancelled for non-clinical/capacity reasons"),
SUMIFS(AllPublicationData!$I:$I,AllPublicationData!$A:$A,'Publication Table'!$B42),
IF(AND($C$4="NHS Scotland",$C$5="Cancellations for other reasons"),
SUMIFS(AllPublicationData!$J:$J,AllPublicationData!$A:$A,'Publication Table'!$B42)))))))</f>
        <v>19240</v>
      </c>
      <c r="D42" s="90">
        <f>IF($C$5="Total Operations",
SUMIFS(AllPublicationData!$E:$E,AllPublicationData!$A:$A,'Publication Table'!$B42,AllPublicationData!$B:$B,'Publication Table'!$C$4,AllPublicationData!$D:$D,'Publication Table'!D$7),
IF('Publication Table'!$C$5="All Cancelled Operations",
SUMIFS(AllPublicationData!$F:$F,AllPublicationData!$A:$A,'Publication Table'!$B42,AllPublicationData!$B:$B,'Publication Table'!$C$4,AllPublicationData!$D:$D,'Publication Table'!D$7),
IF('Publication Table'!$C$5="Operations cancelled by patient",
SUMIFS(AllPublicationData!$G:$G,AllPublicationData!$A:$A,'Publication Table'!$B42,AllPublicationData!$B:$B,'Publication Table'!$C$4,AllPublicationData!$D:$D,'Publication Table'!D$7),
IF('Publication Table'!$C$5="Operations cancelled for clinical reasons",
SUMIFS(AllPublicationData!$H:$H,AllPublicationData!$A:$A,'Publication Table'!$B42,AllPublicationData!$B:$B,'Publication Table'!$C$4,AllPublicationData!$D:$D,'Publication Table'!D$7),
IF('Publication Table'!$C$5="Operations cancelled for non-clinical/capacity reasons",
SUMIFS(AllPublicationData!$I:$I,AllPublicationData!$A:$A,'Publication Table'!$B42,AllPublicationData!$B:$B,'Publication Table'!$C$4,AllPublicationData!$D:$D,'Publication Table'!D$7),
IF('Publication Table'!$C$5="Cancellations for other reasons",
SUMIFS(AllPublicationData!$J:$J,AllPublicationData!$A:$A,'Publication Table'!$B42,AllPublicationData!$B:$B,'Publication Table'!$C$4,AllPublicationData!$D:$D,'Publication Table'!D$7)))))))+
IF(AND($C$4="NHS Scotland",$C$5="Total Operations"),
SUMIFS(AllPublicationData!$E:$E,AllPublicationData!$A:$A,'Publication Table'!$B42,AllPublicationData!$B:$B,'Publication Table'!D$7),
IF(AND($C$4="NHS Scotland",$C$5="All Cancelled Operations"),
SUMIFS(AllPublicationData!$F:$F,AllPublicationData!$A:$A,'Publication Table'!$B42,AllPublicationData!$B:$B,'Publication Table'!D$7),
IF(AND($C$4="NHS Scotland",$C$5="Operations cancelled by patient"),
SUMIFS(AllPublicationData!$G:$G,AllPublicationData!$A:$A,'Publication Table'!$B42,AllPublicationData!$B:$B,'Publication Table'!D$7),
IF(AND($C$4="NHS Scotland",$C$5="Operations cancelled for clinical reasons"),
SUMIFS(AllPublicationData!$H:$H,AllPublicationData!$A:$A,'Publication Table'!$B42,AllPublicationData!$B:$B,'Publication Table'!D$7),
IF(AND($C$4="NHS Scotland",$C$5="Operations cancelled for non-clinical/capacity reasons"),
SUMIFS(AllPublicationData!$I:$I,AllPublicationData!$A:$A,'Publication Table'!$B42,AllPublicationData!$B:$B,'Publication Table'!D$7),
IF(AND($C$4="NHS Scotland",$C$5="Cancellations for other reasons"),
SUMIFS(AllPublicationData!$J:$J,AllPublicationData!$A:$A,'Publication Table'!$B42,AllPublicationData!$B:$B,'Publication Table'!D$7)))))))</f>
        <v>2072</v>
      </c>
      <c r="E42" s="90">
        <f>IF($C$5="Total Operations",
SUMIFS(AllPublicationData!$E:$E,AllPublicationData!$A:$A,'Publication Table'!$B42,AllPublicationData!$B:$B,'Publication Table'!$C$4,AllPublicationData!$D:$D,'Publication Table'!E$7),
IF('Publication Table'!$C$5="All Cancelled Operations",
SUMIFS(AllPublicationData!$F:$F,AllPublicationData!$A:$A,'Publication Table'!$B42,AllPublicationData!$B:$B,'Publication Table'!$C$4,AllPublicationData!$D:$D,'Publication Table'!E$7),
IF('Publication Table'!$C$5="Operations cancelled by patient",
SUMIFS(AllPublicationData!$G:$G,AllPublicationData!$A:$A,'Publication Table'!$B42,AllPublicationData!$B:$B,'Publication Table'!$C$4,AllPublicationData!$D:$D,'Publication Table'!E$7),
IF('Publication Table'!$C$5="Operations cancelled for clinical reasons",
SUMIFS(AllPublicationData!$H:$H,AllPublicationData!$A:$A,'Publication Table'!$B42,AllPublicationData!$B:$B,'Publication Table'!$C$4,AllPublicationData!$D:$D,'Publication Table'!E$7),
IF('Publication Table'!$C$5="Operations cancelled for non-clinical/capacity reasons",
SUMIFS(AllPublicationData!$I:$I,AllPublicationData!$A:$A,'Publication Table'!$B42,AllPublicationData!$B:$B,'Publication Table'!$C$4,AllPublicationData!$D:$D,'Publication Table'!E$7),
IF('Publication Table'!$C$5="Cancellations for other reasons",
SUMIFS(AllPublicationData!$J:$J,AllPublicationData!$A:$A,'Publication Table'!$B42,AllPublicationData!$B:$B,'Publication Table'!$C$4,AllPublicationData!$D:$D,'Publication Table'!E$7)))))))+
IF(AND($C$4="NHS Scotland",$C$5="Total Operations"),
SUMIFS(AllPublicationData!$E:$E,AllPublicationData!$A:$A,'Publication Table'!$B42,AllPublicationData!$B:$B,'Publication Table'!E$7),
IF(AND($C$4="NHS Scotland",$C$5="All Cancelled Operations"),
SUMIFS(AllPublicationData!$F:$F,AllPublicationData!$A:$A,'Publication Table'!$B42,AllPublicationData!$B:$B,'Publication Table'!E$7),
IF(AND($C$4="NHS Scotland",$C$5="Operations cancelled by patient"),
SUMIFS(AllPublicationData!$G:$G,AllPublicationData!$A:$A,'Publication Table'!$B42,AllPublicationData!$B:$B,'Publication Table'!E$7),
IF(AND($C$4="NHS Scotland",$C$5="Operations cancelled for clinical reasons"),
SUMIFS(AllPublicationData!$H:$H,AllPublicationData!$A:$A,'Publication Table'!$B42,AllPublicationData!$B:$B,'Publication Table'!E$7),
IF(AND($C$4="NHS Scotland",$C$5="Operations cancelled for non-clinical/capacity reasons"),
SUMIFS(AllPublicationData!$I:$I,AllPublicationData!$A:$A,'Publication Table'!$B42,AllPublicationData!$B:$B,'Publication Table'!E$7),
IF(AND($C$4="NHS Scotland",$C$5="Cancellations for other reasons"),
SUMIFS(AllPublicationData!$J:$J,AllPublicationData!$A:$A,'Publication Table'!$B42,AllPublicationData!$B:$B,'Publication Table'!E$7)))))))</f>
        <v>953</v>
      </c>
      <c r="F42" s="90">
        <f>IF($C$5="Total Operations",
SUMIFS(AllPublicationData!$E:$E,AllPublicationData!$A:$A,'Publication Table'!$B42,AllPublicationData!$B:$B,'Publication Table'!$C$4,AllPublicationData!$D:$D,'Publication Table'!F$7),
IF('Publication Table'!$C$5="All Cancelled Operations",
SUMIFS(AllPublicationData!$F:$F,AllPublicationData!$A:$A,'Publication Table'!$B42,AllPublicationData!$B:$B,'Publication Table'!$C$4,AllPublicationData!$D:$D,'Publication Table'!F$7),
IF('Publication Table'!$C$5="Operations cancelled by patient",
SUMIFS(AllPublicationData!$G:$G,AllPublicationData!$A:$A,'Publication Table'!$B42,AllPublicationData!$B:$B,'Publication Table'!$C$4,AllPublicationData!$D:$D,'Publication Table'!F$7),
IF('Publication Table'!$C$5="Operations cancelled for clinical reasons",
SUMIFS(AllPublicationData!$H:$H,AllPublicationData!$A:$A,'Publication Table'!$B42,AllPublicationData!$B:$B,'Publication Table'!$C$4,AllPublicationData!$D:$D,'Publication Table'!F$7),
IF('Publication Table'!$C$5="Operations cancelled for non-clinical/capacity reasons",
SUMIFS(AllPublicationData!$I:$I,AllPublicationData!$A:$A,'Publication Table'!$B42,AllPublicationData!$B:$B,'Publication Table'!$C$4,AllPublicationData!$D:$D,'Publication Table'!F$7),
IF('Publication Table'!$C$5="Cancellations for other reasons",
SUMIFS(AllPublicationData!$J:$J,AllPublicationData!$A:$A,'Publication Table'!$B42,AllPublicationData!$B:$B,'Publication Table'!$C$4,AllPublicationData!$D:$D,'Publication Table'!F$7)))))))+
IF(AND($C$4="NHS Scotland",$C$5="Total Operations"),
SUMIFS(AllPublicationData!$E:$E,AllPublicationData!$A:$A,'Publication Table'!$B42,AllPublicationData!$B:$B,'Publication Table'!F$7),
IF(AND($C$4="NHS Scotland",$C$5="All Cancelled Operations"),
SUMIFS(AllPublicationData!$F:$F,AllPublicationData!$A:$A,'Publication Table'!$B42,AllPublicationData!$B:$B,'Publication Table'!F$7),
IF(AND($C$4="NHS Scotland",$C$5="Operations cancelled by patient"),
SUMIFS(AllPublicationData!$G:$G,AllPublicationData!$A:$A,'Publication Table'!$B42,AllPublicationData!$B:$B,'Publication Table'!F$7),
IF(AND($C$4="NHS Scotland",$C$5="Operations cancelled for clinical reasons"),
SUMIFS(AllPublicationData!$H:$H,AllPublicationData!$A:$A,'Publication Table'!$B42,AllPublicationData!$B:$B,'Publication Table'!F$7),
IF(AND($C$4="NHS Scotland",$C$5="Operations cancelled for non-clinical/capacity reasons"),
SUMIFS(AllPublicationData!$I:$I,AllPublicationData!$A:$A,'Publication Table'!$B42,AllPublicationData!$B:$B,'Publication Table'!F$7),
IF(AND($C$4="NHS Scotland",$C$5="Cancellations for other reasons"),
SUMIFS(AllPublicationData!$J:$J,AllPublicationData!$A:$A,'Publication Table'!$B42,AllPublicationData!$B:$B,'Publication Table'!F$7)))))))</f>
        <v>217</v>
      </c>
      <c r="G42" s="90">
        <f>IF($C$5="Total Operations",
SUMIFS(AllPublicationData!$E:$E,AllPublicationData!$A:$A,'Publication Table'!$B42,AllPublicationData!$B:$B,'Publication Table'!$C$4,AllPublicationData!$D:$D,'Publication Table'!G$7),
IF('Publication Table'!$C$5="All Cancelled Operations",
SUMIFS(AllPublicationData!$F:$F,AllPublicationData!$A:$A,'Publication Table'!$B42,AllPublicationData!$B:$B,'Publication Table'!$C$4,AllPublicationData!$D:$D,'Publication Table'!G$7),
IF('Publication Table'!$C$5="Operations cancelled by patient",
SUMIFS(AllPublicationData!$G:$G,AllPublicationData!$A:$A,'Publication Table'!$B42,AllPublicationData!$B:$B,'Publication Table'!$C$4,AllPublicationData!$D:$D,'Publication Table'!G$7),
IF('Publication Table'!$C$5="Operations cancelled for clinical reasons",
SUMIFS(AllPublicationData!$H:$H,AllPublicationData!$A:$A,'Publication Table'!$B42,AllPublicationData!$B:$B,'Publication Table'!$C$4,AllPublicationData!$D:$D,'Publication Table'!G$7),
IF('Publication Table'!$C$5="Operations cancelled for non-clinical/capacity reasons",
SUMIFS(AllPublicationData!$I:$I,AllPublicationData!$A:$A,'Publication Table'!$B42,AllPublicationData!$B:$B,'Publication Table'!$C$4,AllPublicationData!$D:$D,'Publication Table'!G$7),
IF('Publication Table'!$C$5="Cancellations for other reasons",
SUMIFS(AllPublicationData!$J:$J,AllPublicationData!$A:$A,'Publication Table'!$B42,AllPublicationData!$B:$B,'Publication Table'!$C$4,AllPublicationData!$D:$D,'Publication Table'!G$7)))))))+
IF(AND($C$4="NHS Scotland",$C$5="Total Operations"),
SUMIFS(AllPublicationData!$E:$E,AllPublicationData!$A:$A,'Publication Table'!$B42,AllPublicationData!$B:$B,'Publication Table'!G$7),
IF(AND($C$4="NHS Scotland",$C$5="All Cancelled Operations"),
SUMIFS(AllPublicationData!$F:$F,AllPublicationData!$A:$A,'Publication Table'!$B42,AllPublicationData!$B:$B,'Publication Table'!G$7),
IF(AND($C$4="NHS Scotland",$C$5="Operations cancelled by patient"),
SUMIFS(AllPublicationData!$G:$G,AllPublicationData!$A:$A,'Publication Table'!$B42,AllPublicationData!$B:$B,'Publication Table'!G$7),
IF(AND($C$4="NHS Scotland",$C$5="Operations cancelled for clinical reasons"),
SUMIFS(AllPublicationData!$H:$H,AllPublicationData!$A:$A,'Publication Table'!$B42,AllPublicationData!$B:$B,'Publication Table'!G$7),
IF(AND($C$4="NHS Scotland",$C$5="Operations cancelled for non-clinical/capacity reasons"),
SUMIFS(AllPublicationData!$I:$I,AllPublicationData!$A:$A,'Publication Table'!$B42,AllPublicationData!$B:$B,'Publication Table'!G$7),
IF(AND($C$4="NHS Scotland",$C$5="Cancellations for other reasons"),
SUMIFS(AllPublicationData!$J:$J,AllPublicationData!$A:$A,'Publication Table'!$B42,AllPublicationData!$B:$B,'Publication Table'!G$7)))))))</f>
        <v>1274</v>
      </c>
      <c r="H42" s="90">
        <f>IF($C$5="Total Operations",
SUMIFS(AllPublicationData!$E:$E,AllPublicationData!$A:$A,'Publication Table'!$B42,AllPublicationData!$B:$B,'Publication Table'!$C$4,AllPublicationData!$D:$D,'Publication Table'!H$7),
IF('Publication Table'!$C$5="All Cancelled Operations",
SUMIFS(AllPublicationData!$F:$F,AllPublicationData!$A:$A,'Publication Table'!$B42,AllPublicationData!$B:$B,'Publication Table'!$C$4,AllPublicationData!$D:$D,'Publication Table'!H$7),
IF('Publication Table'!$C$5="Operations cancelled by patient",
SUMIFS(AllPublicationData!$G:$G,AllPublicationData!$A:$A,'Publication Table'!$B42,AllPublicationData!$B:$B,'Publication Table'!$C$4,AllPublicationData!$D:$D,'Publication Table'!H$7),
IF('Publication Table'!$C$5="Operations cancelled for clinical reasons",
SUMIFS(AllPublicationData!$H:$H,AllPublicationData!$A:$A,'Publication Table'!$B42,AllPublicationData!$B:$B,'Publication Table'!$C$4,AllPublicationData!$D:$D,'Publication Table'!H$7),
IF('Publication Table'!$C$5="Operations cancelled for non-clinical/capacity reasons",
SUMIFS(AllPublicationData!$I:$I,AllPublicationData!$A:$A,'Publication Table'!$B42,AllPublicationData!$B:$B,'Publication Table'!$C$4,AllPublicationData!$D:$D,'Publication Table'!H$7),
IF('Publication Table'!$C$5="Cancellations for other reasons",
SUMIFS(AllPublicationData!$J:$J,AllPublicationData!$A:$A,'Publication Table'!$B42,AllPublicationData!$B:$B,'Publication Table'!$C$4,AllPublicationData!$D:$D,'Publication Table'!H$7)))))))+
IF(AND($C$4="NHS Scotland",$C$5="Total Operations"),
SUMIFS(AllPublicationData!$E:$E,AllPublicationData!$A:$A,'Publication Table'!$B42,AllPublicationData!$B:$B,'Publication Table'!H$7),
IF(AND($C$4="NHS Scotland",$C$5="All Cancelled Operations"),
SUMIFS(AllPublicationData!$F:$F,AllPublicationData!$A:$A,'Publication Table'!$B42,AllPublicationData!$B:$B,'Publication Table'!H$7),
IF(AND($C$4="NHS Scotland",$C$5="Operations cancelled by patient"),
SUMIFS(AllPublicationData!$G:$G,AllPublicationData!$A:$A,'Publication Table'!$B42,AllPublicationData!$B:$B,'Publication Table'!H$7),
IF(AND($C$4="NHS Scotland",$C$5="Operations cancelled for clinical reasons"),
SUMIFS(AllPublicationData!$H:$H,AllPublicationData!$A:$A,'Publication Table'!$B42,AllPublicationData!$B:$B,'Publication Table'!H$7),
IF(AND($C$4="NHS Scotland",$C$5="Operations cancelled for non-clinical/capacity reasons"),
SUMIFS(AllPublicationData!$I:$I,AllPublicationData!$A:$A,'Publication Table'!$B42,AllPublicationData!$B:$B,'Publication Table'!H$7),
IF(AND($C$4="NHS Scotland",$C$5="Cancellations for other reasons"),
SUMIFS(AllPublicationData!$J:$J,AllPublicationData!$A:$A,'Publication Table'!$B42,AllPublicationData!$B:$B,'Publication Table'!H$7)))))))</f>
        <v>1129</v>
      </c>
      <c r="I42" s="90">
        <f>IF($C$5="Total Operations",
SUMIFS(AllPublicationData!$E:$E,AllPublicationData!$A:$A,'Publication Table'!$B42,AllPublicationData!$B:$B,'Publication Table'!$C$4,AllPublicationData!$D:$D,'Publication Table'!I$7),
IF('Publication Table'!$C$5="All Cancelled Operations",
SUMIFS(AllPublicationData!$F:$F,AllPublicationData!$A:$A,'Publication Table'!$B42,AllPublicationData!$B:$B,'Publication Table'!$C$4,AllPublicationData!$D:$D,'Publication Table'!I$7),
IF('Publication Table'!$C$5="Operations cancelled by patient",
SUMIFS(AllPublicationData!$G:$G,AllPublicationData!$A:$A,'Publication Table'!$B42,AllPublicationData!$B:$B,'Publication Table'!$C$4,AllPublicationData!$D:$D,'Publication Table'!I$7),
IF('Publication Table'!$C$5="Operations cancelled for clinical reasons",
SUMIFS(AllPublicationData!$H:$H,AllPublicationData!$A:$A,'Publication Table'!$B42,AllPublicationData!$B:$B,'Publication Table'!$C$4,AllPublicationData!$D:$D,'Publication Table'!I$7),
IF('Publication Table'!$C$5="Operations cancelled for non-clinical/capacity reasons",
SUMIFS(AllPublicationData!$I:$I,AllPublicationData!$A:$A,'Publication Table'!$B42,AllPublicationData!$B:$B,'Publication Table'!$C$4,AllPublicationData!$D:$D,'Publication Table'!I$7),
IF('Publication Table'!$C$5="Cancellations for other reasons",
SUMIFS(AllPublicationData!$J:$J,AllPublicationData!$A:$A,'Publication Table'!$B42,AllPublicationData!$B:$B,'Publication Table'!$C$4,AllPublicationData!$D:$D,'Publication Table'!I$7)))))))+
IF(AND($C$4="NHS Scotland",$C$5="Total Operations"),
SUMIFS(AllPublicationData!$E:$E,AllPublicationData!$A:$A,'Publication Table'!$B42,AllPublicationData!$B:$B,'Publication Table'!I$7),
IF(AND($C$4="NHS Scotland",$C$5="All Cancelled Operations"),
SUMIFS(AllPublicationData!$F:$F,AllPublicationData!$A:$A,'Publication Table'!$B42,AllPublicationData!$B:$B,'Publication Table'!I$7),
IF(AND($C$4="NHS Scotland",$C$5="Operations cancelled by patient"),
SUMIFS(AllPublicationData!$G:$G,AllPublicationData!$A:$A,'Publication Table'!$B42,AllPublicationData!$B:$B,'Publication Table'!I$7),
IF(AND($C$4="NHS Scotland",$C$5="Operations cancelled for clinical reasons"),
SUMIFS(AllPublicationData!$H:$H,AllPublicationData!$A:$A,'Publication Table'!$B42,AllPublicationData!$B:$B,'Publication Table'!I$7),
IF(AND($C$4="NHS Scotland",$C$5="Operations cancelled for non-clinical/capacity reasons"),
SUMIFS(AllPublicationData!$I:$I,AllPublicationData!$A:$A,'Publication Table'!$B42,AllPublicationData!$B:$B,'Publication Table'!I$7),
IF(AND($C$4="NHS Scotland",$C$5="Cancellations for other reasons"),
SUMIFS(AllPublicationData!$J:$J,AllPublicationData!$A:$A,'Publication Table'!$B42,AllPublicationData!$B:$B,'Publication Table'!I$7)))))))</f>
        <v>632</v>
      </c>
      <c r="J42" s="90">
        <f>IF($C$5="Total Operations",
SUMIFS(AllPublicationData!$E:$E,AllPublicationData!$A:$A,'Publication Table'!$B42,AllPublicationData!$B:$B,'Publication Table'!$C$4,AllPublicationData!$D:$D,'Publication Table'!J$7),
IF('Publication Table'!$C$5="All Cancelled Operations",
SUMIFS(AllPublicationData!$F:$F,AllPublicationData!$A:$A,'Publication Table'!$B42,AllPublicationData!$B:$B,'Publication Table'!$C$4,AllPublicationData!$D:$D,'Publication Table'!J$7),
IF('Publication Table'!$C$5="Operations cancelled by patient",
SUMIFS(AllPublicationData!$G:$G,AllPublicationData!$A:$A,'Publication Table'!$B42,AllPublicationData!$B:$B,'Publication Table'!$C$4,AllPublicationData!$D:$D,'Publication Table'!J$7),
IF('Publication Table'!$C$5="Operations cancelled for clinical reasons",
SUMIFS(AllPublicationData!$H:$H,AllPublicationData!$A:$A,'Publication Table'!$B42,AllPublicationData!$B:$B,'Publication Table'!$C$4,AllPublicationData!$D:$D,'Publication Table'!J$7),
IF('Publication Table'!$C$5="Operations cancelled for non-clinical/capacity reasons",
SUMIFS(AllPublicationData!$I:$I,AllPublicationData!$A:$A,'Publication Table'!$B42,AllPublicationData!$B:$B,'Publication Table'!$C$4,AllPublicationData!$D:$D,'Publication Table'!J$7),
IF('Publication Table'!$C$5="Cancellations for other reasons",
SUMIFS(AllPublicationData!$J:$J,AllPublicationData!$A:$A,'Publication Table'!$B42,AllPublicationData!$B:$B,'Publication Table'!$C$4,AllPublicationData!$D:$D,'Publication Table'!J$7)))))))+
IF(AND($C$4="NHS Scotland",$C$5="Total Operations"),
SUMIFS(AllPublicationData!$E:$E,AllPublicationData!$A:$A,'Publication Table'!$B42,AllPublicationData!$B:$B,'Publication Table'!J$7),
IF(AND($C$4="NHS Scotland",$C$5="All Cancelled Operations"),
SUMIFS(AllPublicationData!$F:$F,AllPublicationData!$A:$A,'Publication Table'!$B42,AllPublicationData!$B:$B,'Publication Table'!J$7),
IF(AND($C$4="NHS Scotland",$C$5="Operations cancelled by patient"),
SUMIFS(AllPublicationData!$G:$G,AllPublicationData!$A:$A,'Publication Table'!$B42,AllPublicationData!$B:$B,'Publication Table'!J$7),
IF(AND($C$4="NHS Scotland",$C$5="Operations cancelled for clinical reasons"),
SUMIFS(AllPublicationData!$H:$H,AllPublicationData!$A:$A,'Publication Table'!$B42,AllPublicationData!$B:$B,'Publication Table'!J$7),
IF(AND($C$4="NHS Scotland",$C$5="Operations cancelled for non-clinical/capacity reasons"),
SUMIFS(AllPublicationData!$I:$I,AllPublicationData!$A:$A,'Publication Table'!$B42,AllPublicationData!$B:$B,'Publication Table'!J$7),
IF(AND($C$4="NHS Scotland",$C$5="Cancellations for other reasons"),
SUMIFS(AllPublicationData!$J:$J,AllPublicationData!$A:$A,'Publication Table'!$B42,AllPublicationData!$B:$B,'Publication Table'!J$7)))))))</f>
        <v>1813</v>
      </c>
      <c r="K42" s="90">
        <f>IF($C$5="Total Operations",
SUMIFS(AllPublicationData!$E:$E,AllPublicationData!$A:$A,'Publication Table'!$B42,AllPublicationData!$B:$B,'Publication Table'!$C$4,AllPublicationData!$D:$D,'Publication Table'!K$7),
IF('Publication Table'!$C$5="All Cancelled Operations",
SUMIFS(AllPublicationData!$F:$F,AllPublicationData!$A:$A,'Publication Table'!$B42,AllPublicationData!$B:$B,'Publication Table'!$C$4,AllPublicationData!$D:$D,'Publication Table'!K$7),
IF('Publication Table'!$C$5="Operations cancelled by patient",
SUMIFS(AllPublicationData!$G:$G,AllPublicationData!$A:$A,'Publication Table'!$B42,AllPublicationData!$B:$B,'Publication Table'!$C$4,AllPublicationData!$D:$D,'Publication Table'!K$7),
IF('Publication Table'!$C$5="Operations cancelled for clinical reasons",
SUMIFS(AllPublicationData!$H:$H,AllPublicationData!$A:$A,'Publication Table'!$B42,AllPublicationData!$B:$B,'Publication Table'!$C$4,AllPublicationData!$D:$D,'Publication Table'!K$7),
IF('Publication Table'!$C$5="Operations cancelled for non-clinical/capacity reasons",
SUMIFS(AllPublicationData!$I:$I,AllPublicationData!$A:$A,'Publication Table'!$B42,AllPublicationData!$B:$B,'Publication Table'!$C$4,AllPublicationData!$D:$D,'Publication Table'!K$7),
IF('Publication Table'!$C$5="Cancellations for other reasons",
SUMIFS(AllPublicationData!$J:$J,AllPublicationData!$A:$A,'Publication Table'!$B42,AllPublicationData!$B:$B,'Publication Table'!$C$4,AllPublicationData!$D:$D,'Publication Table'!K$7)))))))+
IF(AND($C$4="NHS Scotland",$C$5="Total Operations"),
SUMIFS(AllPublicationData!$E:$E,AllPublicationData!$A:$A,'Publication Table'!$B42,AllPublicationData!$B:$B,'Publication Table'!K$7),
IF(AND($C$4="NHS Scotland",$C$5="All Cancelled Operations"),
SUMIFS(AllPublicationData!$F:$F,AllPublicationData!$A:$A,'Publication Table'!$B42,AllPublicationData!$B:$B,'Publication Table'!K$7),
IF(AND($C$4="NHS Scotland",$C$5="Operations cancelled by patient"),
SUMIFS(AllPublicationData!$G:$G,AllPublicationData!$A:$A,'Publication Table'!$B42,AllPublicationData!$B:$B,'Publication Table'!K$7),
IF(AND($C$4="NHS Scotland",$C$5="Operations cancelled for clinical reasons"),
SUMIFS(AllPublicationData!$H:$H,AllPublicationData!$A:$A,'Publication Table'!$B42,AllPublicationData!$B:$B,'Publication Table'!K$7),
IF(AND($C$4="NHS Scotland",$C$5="Operations cancelled for non-clinical/capacity reasons"),
SUMIFS(AllPublicationData!$I:$I,AllPublicationData!$A:$A,'Publication Table'!$B42,AllPublicationData!$B:$B,'Publication Table'!K$7),
IF(AND($C$4="NHS Scotland",$C$5="Cancellations for other reasons"),
SUMIFS(AllPublicationData!$J:$J,AllPublicationData!$A:$A,'Publication Table'!$B42,AllPublicationData!$B:$B,'Publication Table'!K$7)))))))</f>
        <v>4238</v>
      </c>
      <c r="L42" s="90">
        <f>IF($C$5="Total Operations",
SUMIFS(AllPublicationData!$E:$E,AllPublicationData!$A:$A,'Publication Table'!$B42,AllPublicationData!$B:$B,'Publication Table'!$C$4,AllPublicationData!$D:$D,'Publication Table'!L$7),
IF('Publication Table'!$C$5="All Cancelled Operations",
SUMIFS(AllPublicationData!$F:$F,AllPublicationData!$A:$A,'Publication Table'!$B42,AllPublicationData!$B:$B,'Publication Table'!$C$4,AllPublicationData!$D:$D,'Publication Table'!L$7),
IF('Publication Table'!$C$5="Operations cancelled by patient",
SUMIFS(AllPublicationData!$G:$G,AllPublicationData!$A:$A,'Publication Table'!$B42,AllPublicationData!$B:$B,'Publication Table'!$C$4,AllPublicationData!$D:$D,'Publication Table'!L$7),
IF('Publication Table'!$C$5="Operations cancelled for clinical reasons",
SUMIFS(AllPublicationData!$H:$H,AllPublicationData!$A:$A,'Publication Table'!$B42,AllPublicationData!$B:$B,'Publication Table'!$C$4,AllPublicationData!$D:$D,'Publication Table'!L$7),
IF('Publication Table'!$C$5="Operations cancelled for non-clinical/capacity reasons",
SUMIFS(AllPublicationData!$I:$I,AllPublicationData!$A:$A,'Publication Table'!$B42,AllPublicationData!$B:$B,'Publication Table'!$C$4,AllPublicationData!$D:$D,'Publication Table'!L$7),
IF('Publication Table'!$C$5="Cancellations for other reasons",
SUMIFS(AllPublicationData!$J:$J,AllPublicationData!$A:$A,'Publication Table'!$B42,AllPublicationData!$B:$B,'Publication Table'!$C$4,AllPublicationData!$D:$D,'Publication Table'!L$7)))))))+
IF(AND($C$4="NHS Scotland",$C$5="Total Operations"),
SUMIFS(AllPublicationData!$E:$E,AllPublicationData!$A:$A,'Publication Table'!$B42,AllPublicationData!$B:$B,'Publication Table'!L$7),
IF(AND($C$4="NHS Scotland",$C$5="All Cancelled Operations"),
SUMIFS(AllPublicationData!$F:$F,AllPublicationData!$A:$A,'Publication Table'!$B42,AllPublicationData!$B:$B,'Publication Table'!L$7),
IF(AND($C$4="NHS Scotland",$C$5="Operations cancelled by patient"),
SUMIFS(AllPublicationData!$G:$G,AllPublicationData!$A:$A,'Publication Table'!$B42,AllPublicationData!$B:$B,'Publication Table'!L$7),
IF(AND($C$4="NHS Scotland",$C$5="Operations cancelled for clinical reasons"),
SUMIFS(AllPublicationData!$H:$H,AllPublicationData!$A:$A,'Publication Table'!$B42,AllPublicationData!$B:$B,'Publication Table'!L$7),
IF(AND($C$4="NHS Scotland",$C$5="Operations cancelled for non-clinical/capacity reasons"),
SUMIFS(AllPublicationData!$I:$I,AllPublicationData!$A:$A,'Publication Table'!$B42,AllPublicationData!$B:$B,'Publication Table'!L$7),
IF(AND($C$4="NHS Scotland",$C$5="Cancellations for other reasons"),
SUMIFS(AllPublicationData!$J:$J,AllPublicationData!$A:$A,'Publication Table'!$B42,AllPublicationData!$B:$B,'Publication Table'!L$7)))))))</f>
        <v>833</v>
      </c>
      <c r="M42" s="90">
        <f>IF($C$5="Total Operations",
SUMIFS(AllPublicationData!$E:$E,AllPublicationData!$A:$A,'Publication Table'!$B42,AllPublicationData!$B:$B,'Publication Table'!$C$4,AllPublicationData!$D:$D,'Publication Table'!M$7),
IF('Publication Table'!$C$5="All Cancelled Operations",
SUMIFS(AllPublicationData!$F:$F,AllPublicationData!$A:$A,'Publication Table'!$B42,AllPublicationData!$B:$B,'Publication Table'!$C$4,AllPublicationData!$D:$D,'Publication Table'!M$7),
IF('Publication Table'!$C$5="Operations cancelled by patient",
SUMIFS(AllPublicationData!$G:$G,AllPublicationData!$A:$A,'Publication Table'!$B42,AllPublicationData!$B:$B,'Publication Table'!$C$4,AllPublicationData!$D:$D,'Publication Table'!M$7),
IF('Publication Table'!$C$5="Operations cancelled for clinical reasons",
SUMIFS(AllPublicationData!$G:$G,AllPublicationData!$A:$A,'Publication Table'!$B42,AllPublicationData!$B:$B,'Publication Table'!$C$4,AllPublicationData!$D:$D,'Publication Table'!M$7),
IF('Publication Table'!$C$5="Operations cancelled for non-clinical/capacity reasons",
SUMIFS(AllPublicationData!$G:$G,AllPublicationData!$A:$A,'Publication Table'!$B42,AllPublicationData!$B:$B,'Publication Table'!$C$4,AllPublicationData!$D:$D,'Publication Table'!M$7),
IF('Publication Table'!$C$5="Cancellations for other reasons",
SUMIFS(AllPublicationData!$G:$G,AllPublicationData!$A:$A,'Publication Table'!$B42,AllPublicationData!$B:$B,'Publication Table'!$C$4,AllPublicationData!$D:$D,'Publication Table'!M$7)))))))+
IF(AND($C$4="NHS Scotland",$C$5="Total Operations"),
SUMIFS(AllPublicationData!$E:$E,AllPublicationData!$A:$A,'Publication Table'!$B42,AllPublicationData!$B:$B,'Publication Table'!M$7),
IF(AND($C$4="NHS Scotland",$C$5="All Cancelled Operations"),
SUMIFS(AllPublicationData!$F:$F,AllPublicationData!$A:$A,'Publication Table'!$B42,AllPublicationData!$B:$B,'Publication Table'!M$7),
IF(AND($C$4="NHS Scotland",$C$5="Operations cancelled by patient"),
SUMIFS(AllPublicationData!$G:$G,AllPublicationData!$A:$A,'Publication Table'!$B42,AllPublicationData!$B:$B,'Publication Table'!M$7),
IF(AND($C$4="NHS Scotland",$C$5="Operations cancelled for clinical reasons"),
SUMIFS(AllPublicationData!$H:$H,AllPublicationData!$A:$A,'Publication Table'!$B42,AllPublicationData!$B:$B,'Publication Table'!M$7),
IF(AND($C$4="NHS Scotland",$C$5="Operations cancelled for non-clinical/capacity reasons"),
SUMIFS(AllPublicationData!$I:$I,AllPublicationData!$A:$A,'Publication Table'!$B42,AllPublicationData!$B:$B,'Publication Table'!M$7),
IF(AND($C$4="NHS Scotland",$C$5="Cancellations for other reasons"),
SUMIFS(AllPublicationData!$J:$J,AllPublicationData!$A:$A,'Publication Table'!$B42,AllPublicationData!$B:$B,'Publication Table'!M$7)))))))</f>
        <v>1343</v>
      </c>
      <c r="N42" s="90">
        <f>IF($C$5="Total Operations",
SUMIFS(AllPublicationData!$E:$E,AllPublicationData!$A:$A,'Publication Table'!$B42,AllPublicationData!$B:$B,'Publication Table'!$C$4,AllPublicationData!$D:$D,'Publication Table'!N$7),
IF('Publication Table'!$C$5="All Cancelled Operations",
SUMIFS(AllPublicationData!$F:$F,AllPublicationData!$A:$A,'Publication Table'!$B42,AllPublicationData!$B:$B,'Publication Table'!$C$4,AllPublicationData!$D:$D,'Publication Table'!N$7),
IF('Publication Table'!$C$5="Operations cancelled by patient",
SUMIFS(AllPublicationData!$G:$G,AllPublicationData!$A:$A,'Publication Table'!$B42,AllPublicationData!$B:$B,'Publication Table'!$C$4,AllPublicationData!$D:$D,'Publication Table'!N$7),
IF('Publication Table'!$C$5="Operations cancelled for clinical reasons",
SUMIFS(AllPublicationData!$G:$G,AllPublicationData!$A:$A,'Publication Table'!$B42,AllPublicationData!$B:$B,'Publication Table'!$C$4,AllPublicationData!$D:$D,'Publication Table'!N$7),
IF('Publication Table'!$C$5="Operations cancelled for non-clinical/capacity reasons",
SUMIFS(AllPublicationData!$G:$G,AllPublicationData!$A:$A,'Publication Table'!$B42,AllPublicationData!$B:$B,'Publication Table'!$C$4,AllPublicationData!$D:$D,'Publication Table'!N$7),
IF('Publication Table'!$C$5="Cancellations for other reasons",
SUMIFS(AllPublicationData!$G:$G,AllPublicationData!$A:$A,'Publication Table'!$B42,AllPublicationData!$B:$B,'Publication Table'!$C$4,AllPublicationData!$D:$D,'Publication Table'!N$7)))))))+
IF(AND($C$4="NHS Scotland",$C$5="Total Operations"),
SUMIFS(AllPublicationData!$E:$E,AllPublicationData!$A:$A,'Publication Table'!$B42,AllPublicationData!$B:$B,'Publication Table'!N$7),
IF(AND($C$4="NHS Scotland",$C$5="All Cancelled Operations"),
SUMIFS(AllPublicationData!$F:$F,AllPublicationData!$A:$A,'Publication Table'!$B42,AllPublicationData!$B:$B,'Publication Table'!N$7),
IF(AND($C$4="NHS Scotland",$C$5="Operations cancelled by patient"),
SUMIFS(AllPublicationData!$G:$G,AllPublicationData!$A:$A,'Publication Table'!$B42,AllPublicationData!$B:$B,'Publication Table'!N$7),
IF(AND($C$4="NHS Scotland",$C$5="Operations cancelled for clinical reasons"),
SUMIFS(AllPublicationData!$H:$H,AllPublicationData!$A:$A,'Publication Table'!$B42,AllPublicationData!$B:$B,'Publication Table'!N$7),
IF(AND($C$4="NHS Scotland",$C$5="Operations cancelled for non-clinical/capacity reasons"),
SUMIFS(AllPublicationData!$I:$I,AllPublicationData!$A:$A,'Publication Table'!$B42,AllPublicationData!$B:$B,'Publication Table'!N$7),
IF(AND($C$4="NHS Scotland",$C$5="Cancellations for other reasons"),
SUMIFS(AllPublicationData!$J:$J,AllPublicationData!$A:$A,'Publication Table'!$B42,AllPublicationData!$B:$B,'Publication Table'!N$7)))))))</f>
        <v>3039</v>
      </c>
      <c r="O42" s="90">
        <f>IF($C$5="Total Operations",
SUMIFS(AllPublicationData!$E:$E,AllPublicationData!$A:$A,'Publication Table'!$B42,AllPublicationData!$B:$B,'Publication Table'!$C$4,AllPublicationData!$D:$D,'Publication Table'!O$7),
IF('Publication Table'!$C$5="All Cancelled Operations",
SUMIFS(AllPublicationData!$F:$F,AllPublicationData!$A:$A,'Publication Table'!$B42,AllPublicationData!$B:$B,'Publication Table'!$C$4,AllPublicationData!$D:$D,'Publication Table'!O$7),
IF('Publication Table'!$C$5="Operations cancelled by patient",
SUMIFS(AllPublicationData!$G:$G,AllPublicationData!$A:$A,'Publication Table'!$B42,AllPublicationData!$B:$B,'Publication Table'!$C$4,AllPublicationData!$D:$D,'Publication Table'!O$7),
IF('Publication Table'!$C$5="Operations cancelled for clinical reasons",
SUMIFS(AllPublicationData!$G:$G,AllPublicationData!$A:$A,'Publication Table'!$B42,AllPublicationData!$B:$B,'Publication Table'!$C$4,AllPublicationData!$D:$D,'Publication Table'!O$7),
IF('Publication Table'!$C$5="Operations cancelled for non-clinical/capacity reasons",
SUMIFS(AllPublicationData!$G:$G,AllPublicationData!$A:$A,'Publication Table'!$B42,AllPublicationData!$B:$B,'Publication Table'!$C$4,AllPublicationData!$D:$D,'Publication Table'!O$7),
IF('Publication Table'!$C$5="Cancellations for other reasons",
SUMIFS(AllPublicationData!$G:$G,AllPublicationData!$A:$A,'Publication Table'!$B42,AllPublicationData!$B:$B,'Publication Table'!$C$4,AllPublicationData!$D:$D,'Publication Table'!O$7)))))))+
IF(AND($C$4="NHS Scotland",$C$5="Total Operations"),
SUMIFS(AllPublicationData!$E:$E,AllPublicationData!$A:$A,'Publication Table'!$B42,AllPublicationData!$B:$B,'Publication Table'!O$7),
IF(AND($C$4="NHS Scotland",$C$5="All Cancelled Operations"),
SUMIFS(AllPublicationData!$F:$F,AllPublicationData!$A:$A,'Publication Table'!$B42,AllPublicationData!$B:$B,'Publication Table'!O$7),
IF(AND($C$4="NHS Scotland",$C$5="Operations cancelled by patient"),
SUMIFS(AllPublicationData!$G:$G,AllPublicationData!$A:$A,'Publication Table'!$B42,AllPublicationData!$B:$B,'Publication Table'!O$7),
IF(AND($C$4="NHS Scotland",$C$5="Operations cancelled for clinical reasons"),
SUMIFS(AllPublicationData!$H:$H,AllPublicationData!$A:$A,'Publication Table'!$B42,AllPublicationData!$B:$B,'Publication Table'!O$7),
IF(AND($C$4="NHS Scotland",$C$5="Operations cancelled for non-clinical/capacity reasons"),
SUMIFS(AllPublicationData!$I:$I,AllPublicationData!$A:$A,'Publication Table'!$B42,AllPublicationData!$B:$B,'Publication Table'!O$7),
IF(AND($C$4="NHS Scotland",$C$5="Cancellations for other reasons"),
SUMIFS(AllPublicationData!$J:$J,AllPublicationData!$A:$A,'Publication Table'!$B42,AllPublicationData!$B:$B,'Publication Table'!O$7)))))))</f>
        <v>275</v>
      </c>
      <c r="P42" s="90">
        <f>IF($C$5="Total Operations",
SUMIFS(AllPublicationData!$E:$E,AllPublicationData!$A:$A,'Publication Table'!$B42,AllPublicationData!$B:$B,'Publication Table'!$C$4,AllPublicationData!$D:$D,'Publication Table'!P$7),
IF('Publication Table'!$C$5="All Cancelled Operations",
SUMIFS(AllPublicationData!$F:$F,AllPublicationData!$A:$A,'Publication Table'!$B42,AllPublicationData!$B:$B,'Publication Table'!$C$4,AllPublicationData!$D:$D,'Publication Table'!P$7),
IF('Publication Table'!$C$5="Operations cancelled by patient",
SUMIFS(AllPublicationData!$G:$G,AllPublicationData!$A:$A,'Publication Table'!$B42,AllPublicationData!$B:$B,'Publication Table'!$C$4,AllPublicationData!$D:$D,'Publication Table'!P$7),
IF('Publication Table'!$C$5="Operations cancelled for clinical reasons",
SUMIFS(AllPublicationData!$G:$G,AllPublicationData!$A:$A,'Publication Table'!$B42,AllPublicationData!$B:$B,'Publication Table'!$C$4,AllPublicationData!$D:$D,'Publication Table'!P$7),
IF('Publication Table'!$C$5="Operations cancelled for non-clinical/capacity reasons",
SUMIFS(AllPublicationData!$G:$G,AllPublicationData!$A:$A,'Publication Table'!$B42,AllPublicationData!$B:$B,'Publication Table'!$C$4,AllPublicationData!$D:$D,'Publication Table'!P$7),
IF('Publication Table'!$C$5="Cancellations for other reasons",
SUMIFS(AllPublicationData!$G:$G,AllPublicationData!$A:$A,'Publication Table'!$B42,AllPublicationData!$B:$B,'Publication Table'!$C$4,AllPublicationData!$D:$D,'Publication Table'!P$7)))))))+
IF(AND($C$4="NHS Scotland",$C$5="Total Operations"),
SUMIFS(AllPublicationData!$E:$E,AllPublicationData!$A:$A,'Publication Table'!$B42,AllPublicationData!$B:$B,'Publication Table'!P$7),
IF(AND($C$4="NHS Scotland",$C$5="All Cancelled Operations"),
SUMIFS(AllPublicationData!$F:$F,AllPublicationData!$A:$A,'Publication Table'!$B42,AllPublicationData!$B:$B,'Publication Table'!P$7),
IF(AND($C$4="NHS Scotland",$C$5="Operations cancelled by patient"),
SUMIFS(AllPublicationData!$G:$G,AllPublicationData!$A:$A,'Publication Table'!$B42,AllPublicationData!$B:$B,'Publication Table'!P$7),
IF(AND($C$4="NHS Scotland",$C$5="Operations cancelled for clinical reasons"),
SUMIFS(AllPublicationData!$H:$H,AllPublicationData!$A:$A,'Publication Table'!$B42,AllPublicationData!$B:$B,'Publication Table'!P$7),
IF(AND($C$4="NHS Scotland",$C$5="Operations cancelled for non-clinical/capacity reasons"),
SUMIFS(AllPublicationData!$I:$I,AllPublicationData!$A:$A,'Publication Table'!$B42,AllPublicationData!$B:$B,'Publication Table'!P$7),
IF(AND($C$4="NHS Scotland",$C$5="Cancellations for other reasons"),
SUMIFS(AllPublicationData!$J:$J,AllPublicationData!$A:$A,'Publication Table'!$B42,AllPublicationData!$B:$B,'Publication Table'!P$7)))))))</f>
        <v>118</v>
      </c>
      <c r="Q42" s="90">
        <f>IF($C$5="Total Operations",
SUMIFS(AllPublicationData!$E:$E,AllPublicationData!$A:$A,'Publication Table'!$B42,AllPublicationData!$B:$B,'Publication Table'!$C$4,AllPublicationData!$D:$D,'Publication Table'!Q$7),
IF('Publication Table'!$C$5="All Cancelled Operations",
SUMIFS(AllPublicationData!$F:$F,AllPublicationData!$A:$A,'Publication Table'!$B42,AllPublicationData!$B:$B,'Publication Table'!$C$4,AllPublicationData!$D:$D,'Publication Table'!Q$7),
IF('Publication Table'!$C$5="Operations cancelled by patient",
SUMIFS(AllPublicationData!$G:$G,AllPublicationData!$A:$A,'Publication Table'!$B42,AllPublicationData!$B:$B,'Publication Table'!$C$4,AllPublicationData!$D:$D,'Publication Table'!Q$7),
IF('Publication Table'!$C$5="Operations cancelled for clinical reasons",
SUMIFS(AllPublicationData!$G:$G,AllPublicationData!$A:$A,'Publication Table'!$B42,AllPublicationData!$B:$B,'Publication Table'!$C$4,AllPublicationData!$D:$D,'Publication Table'!Q$7),
IF('Publication Table'!$C$5="Operations cancelled for non-clinical/capacity reasons",
SUMIFS(AllPublicationData!$G:$G,AllPublicationData!$A:$A,'Publication Table'!$B42,AllPublicationData!$B:$B,'Publication Table'!$C$4,AllPublicationData!$D:$D,'Publication Table'!Q$7),
IF('Publication Table'!$C$5="Cancellations for other reasons",
SUMIFS(AllPublicationData!$G:$G,AllPublicationData!$A:$A,'Publication Table'!$B42,AllPublicationData!$B:$B,'Publication Table'!$C$4,AllPublicationData!$D:$D,'Publication Table'!Q$7)))))))+
IF(AND($C$4="NHS Scotland",$C$5="Total Operations"),
SUMIFS(AllPublicationData!$E:$E,AllPublicationData!$A:$A,'Publication Table'!$B42,AllPublicationData!$B:$B,'Publication Table'!Q$7),
IF(AND($C$4="NHS Scotland",$C$5="All Cancelled Operations"),
SUMIFS(AllPublicationData!$F:$F,AllPublicationData!$A:$A,'Publication Table'!$B42,AllPublicationData!$B:$B,'Publication Table'!Q$7),
IF(AND($C$4="NHS Scotland",$C$5="Operations cancelled by patient"),
SUMIFS(AllPublicationData!$G:$G,AllPublicationData!$A:$A,'Publication Table'!$B42,AllPublicationData!$B:$B,'Publication Table'!Q$7),
IF(AND($C$4="NHS Scotland",$C$5="Operations cancelled for clinical reasons"),
SUMIFS(AllPublicationData!$H:$H,AllPublicationData!$A:$A,'Publication Table'!$B42,AllPublicationData!$B:$B,'Publication Table'!Q$7),
IF(AND($C$4="NHS Scotland",$C$5="Operations cancelled for non-clinical/capacity reasons"),
SUMIFS(AllPublicationData!$I:$I,AllPublicationData!$A:$A,'Publication Table'!$B42,AllPublicationData!$B:$B,'Publication Table'!Q$7),
IF(AND($C$4="NHS Scotland",$C$5="Cancellations for other reasons"),
SUMIFS(AllPublicationData!$J:$J,AllPublicationData!$A:$A,'Publication Table'!$B42,AllPublicationData!$B:$B,'Publication Table'!Q$7)))))))</f>
        <v>1197</v>
      </c>
      <c r="R42" s="90">
        <f>IF($C$5="Total Operations",
SUMIFS(AllPublicationData!$E:$E,AllPublicationData!$A:$A,'Publication Table'!$B42,AllPublicationData!$B:$B,'Publication Table'!$C$4,AllPublicationData!$D:$D,'Publication Table'!R$7),
IF('Publication Table'!$C$5="All Cancelled Operations",
SUMIFS(AllPublicationData!$F:$F,AllPublicationData!$A:$A,'Publication Table'!$B42,AllPublicationData!$B:$B,'Publication Table'!$C$4,AllPublicationData!$D:$D,'Publication Table'!R$7),
IF('Publication Table'!$C$5="Operations cancelled by patient",
SUMIFS(AllPublicationData!$G:$G,AllPublicationData!$A:$A,'Publication Table'!$B42,AllPublicationData!$B:$B,'Publication Table'!$C$4,AllPublicationData!$D:$D,'Publication Table'!R$7),
IF('Publication Table'!$C$5="Operations cancelled for clinical reasons",
SUMIFS(AllPublicationData!$G:$G,AllPublicationData!$A:$A,'Publication Table'!$B42,AllPublicationData!$B:$B,'Publication Table'!$C$4,AllPublicationData!$D:$D,'Publication Table'!R$7),
IF('Publication Table'!$C$5="Operations cancelled for non-clinical/capacity reasons",
SUMIFS(AllPublicationData!$G:$G,AllPublicationData!$A:$A,'Publication Table'!$B42,AllPublicationData!$B:$B,'Publication Table'!$C$4,AllPublicationData!$D:$D,'Publication Table'!R$7),
IF('Publication Table'!$C$5="Cancellations for other reasons",
SUMIFS(AllPublicationData!$G:$G,AllPublicationData!$A:$A,'Publication Table'!$B42,AllPublicationData!$B:$B,'Publication Table'!$C$4,AllPublicationData!$D:$D,'Publication Table'!R$7)))))))+
IF(AND($C$4="NHS Scotland",$C$5="Total Operations"),
SUMIFS(AllPublicationData!$E:$E,AllPublicationData!$A:$A,'Publication Table'!$B42,AllPublicationData!$B:$B,'Publication Table'!R$7),
IF(AND($C$4="NHS Scotland",$C$5="All Cancelled Operations"),
SUMIFS(AllPublicationData!$F:$F,AllPublicationData!$A:$A,'Publication Table'!$B42,AllPublicationData!$B:$B,'Publication Table'!R$7),
IF(AND($C$4="NHS Scotland",$C$5="Operations cancelled by patient"),
SUMIFS(AllPublicationData!$G:$G,AllPublicationData!$A:$A,'Publication Table'!$B42,AllPublicationData!$B:$B,'Publication Table'!R$7),
IF(AND($C$4="NHS Scotland",$C$5="Operations cancelled for clinical reasons"),
SUMIFS(AllPublicationData!$H:$H,AllPublicationData!$A:$A,'Publication Table'!$B42,AllPublicationData!$B:$B,'Publication Table'!R$7),
IF(AND($C$4="NHS Scotland",$C$5="Operations cancelled for non-clinical/capacity reasons"),
SUMIFS(AllPublicationData!$I:$I,AllPublicationData!$A:$A,'Publication Table'!$B42,AllPublicationData!$B:$B,'Publication Table'!R$7),
IF(AND($C$4="NHS Scotland",$C$5="Cancellations for other reasons"),
SUMIFS(AllPublicationData!$J:$J,AllPublicationData!$A:$A,'Publication Table'!$B42,AllPublicationData!$B:$B,'Publication Table'!R$7)))))))</f>
        <v>107</v>
      </c>
    </row>
    <row r="43" spans="2:18" x14ac:dyDescent="0.35">
      <c r="B43" s="89">
        <v>44348</v>
      </c>
      <c r="C43" s="81">
        <f>IF($C$5="Total Operations",
SUMIFS(AllPublicationData!$E:$E,AllPublicationData!$A:$A,'Publication Table'!$B43,AllPublicationData!$B:$B,'Publication Table'!$C$4),
IF('Publication Table'!$C$5="All Cancelled Operations",
SUMIFS(AllPublicationData!$F:$F,AllPublicationData!$A:$A,'Publication Table'!$B43,AllPublicationData!$B:$B,'Publication Table'!$C$4),
IF('Publication Table'!$C$5="Operations cancelled by patient",
SUMIFS(AllPublicationData!$G:$G,AllPublicationData!$A:$A,'Publication Table'!$B43,AllPublicationData!$B:$B,'Publication Table'!$C$4),
IF('Publication Table'!$C$5="Operations cancelled for clinical reasons",
SUMIFS(AllPublicationData!$H:$H,AllPublicationData!$A:$A,'Publication Table'!$B43,AllPublicationData!$B:$B,'Publication Table'!$C$4),
IF('Publication Table'!$C$5="Operations cancelled for non-clinical/capacity reasons",
SUMIFS(AllPublicationData!$I:$I,AllPublicationData!$A:$A,'Publication Table'!$B43,AllPublicationData!$B:$B,'Publication Table'!$C$4),
IF('Publication Table'!$C$5="Cancellations for other reasons",
SUMIFS(AllPublicationData!$J:$J,AllPublicationData!$A:$A,'Publication Table'!$B43,AllPublicationData!$B:$B,'Publication Table'!$C$4)))))))+
IF(AND($C$4="NHS Scotland",$C$5="Total Operations"),
SUMIFS(AllPublicationData!$E:$E,AllPublicationData!$A:$A,'Publication Table'!$B43),
IF(AND($C$4="NHS Scotland",$C$5="All Cancelled Operations"),
SUMIFS(AllPublicationData!$F:$F,AllPublicationData!$A:$A,'Publication Table'!$B43),
IF(AND($C$4="NHS Scotland",$C$5="Operations cancelled by patient"),
SUMIFS(AllPublicationData!$G:$G,AllPublicationData!$A:$A,'Publication Table'!$B43),
IF(AND($C$4="NHS Scotland",$C$5="Operations cancelled for clinical reasons"),
SUMIFS(AllPublicationData!$H:$H,AllPublicationData!$A:$A,'Publication Table'!$B43),
IF(AND($C$4="NHS Scotland",$C$5="Operations cancelled for non-clinical/capacity reasons"),
SUMIFS(AllPublicationData!$I:$I,AllPublicationData!$A:$A,'Publication Table'!$B43),
IF(AND($C$4="NHS Scotland",$C$5="Cancellations for other reasons"),
SUMIFS(AllPublicationData!$J:$J,AllPublicationData!$A:$A,'Publication Table'!$B43)))))))</f>
        <v>22014</v>
      </c>
      <c r="D43" s="90">
        <f>IF($C$5="Total Operations",
SUMIFS(AllPublicationData!$E:$E,AllPublicationData!$A:$A,'Publication Table'!$B43,AllPublicationData!$B:$B,'Publication Table'!$C$4,AllPublicationData!$D:$D,'Publication Table'!D$7),
IF('Publication Table'!$C$5="All Cancelled Operations",
SUMIFS(AllPublicationData!$F:$F,AllPublicationData!$A:$A,'Publication Table'!$B43,AllPublicationData!$B:$B,'Publication Table'!$C$4,AllPublicationData!$D:$D,'Publication Table'!D$7),
IF('Publication Table'!$C$5="Operations cancelled by patient",
SUMIFS(AllPublicationData!$G:$G,AllPublicationData!$A:$A,'Publication Table'!$B43,AllPublicationData!$B:$B,'Publication Table'!$C$4,AllPublicationData!$D:$D,'Publication Table'!D$7),
IF('Publication Table'!$C$5="Operations cancelled for clinical reasons",
SUMIFS(AllPublicationData!$H:$H,AllPublicationData!$A:$A,'Publication Table'!$B43,AllPublicationData!$B:$B,'Publication Table'!$C$4,AllPublicationData!$D:$D,'Publication Table'!D$7),
IF('Publication Table'!$C$5="Operations cancelled for non-clinical/capacity reasons",
SUMIFS(AllPublicationData!$I:$I,AllPublicationData!$A:$A,'Publication Table'!$B43,AllPublicationData!$B:$B,'Publication Table'!$C$4,AllPublicationData!$D:$D,'Publication Table'!D$7),
IF('Publication Table'!$C$5="Cancellations for other reasons",
SUMIFS(AllPublicationData!$J:$J,AllPublicationData!$A:$A,'Publication Table'!$B43,AllPublicationData!$B:$B,'Publication Table'!$C$4,AllPublicationData!$D:$D,'Publication Table'!D$7)))))))+
IF(AND($C$4="NHS Scotland",$C$5="Total Operations"),
SUMIFS(AllPublicationData!$E:$E,AllPublicationData!$A:$A,'Publication Table'!$B43,AllPublicationData!$B:$B,'Publication Table'!D$7),
IF(AND($C$4="NHS Scotland",$C$5="All Cancelled Operations"),
SUMIFS(AllPublicationData!$F:$F,AllPublicationData!$A:$A,'Publication Table'!$B43,AllPublicationData!$B:$B,'Publication Table'!D$7),
IF(AND($C$4="NHS Scotland",$C$5="Operations cancelled by patient"),
SUMIFS(AllPublicationData!$G:$G,AllPublicationData!$A:$A,'Publication Table'!$B43,AllPublicationData!$B:$B,'Publication Table'!D$7),
IF(AND($C$4="NHS Scotland",$C$5="Operations cancelled for clinical reasons"),
SUMIFS(AllPublicationData!$H:$H,AllPublicationData!$A:$A,'Publication Table'!$B43,AllPublicationData!$B:$B,'Publication Table'!D$7),
IF(AND($C$4="NHS Scotland",$C$5="Operations cancelled for non-clinical/capacity reasons"),
SUMIFS(AllPublicationData!$I:$I,AllPublicationData!$A:$A,'Publication Table'!$B43,AllPublicationData!$B:$B,'Publication Table'!D$7),
IF(AND($C$4="NHS Scotland",$C$5="Cancellations for other reasons"),
SUMIFS(AllPublicationData!$J:$J,AllPublicationData!$A:$A,'Publication Table'!$B43,AllPublicationData!$B:$B,'Publication Table'!D$7)))))))</f>
        <v>1803</v>
      </c>
      <c r="E43" s="90">
        <f>IF($C$5="Total Operations",
SUMIFS(AllPublicationData!$E:$E,AllPublicationData!$A:$A,'Publication Table'!$B43,AllPublicationData!$B:$B,'Publication Table'!$C$4,AllPublicationData!$D:$D,'Publication Table'!E$7),
IF('Publication Table'!$C$5="All Cancelled Operations",
SUMIFS(AllPublicationData!$F:$F,AllPublicationData!$A:$A,'Publication Table'!$B43,AllPublicationData!$B:$B,'Publication Table'!$C$4,AllPublicationData!$D:$D,'Publication Table'!E$7),
IF('Publication Table'!$C$5="Operations cancelled by patient",
SUMIFS(AllPublicationData!$G:$G,AllPublicationData!$A:$A,'Publication Table'!$B43,AllPublicationData!$B:$B,'Publication Table'!$C$4,AllPublicationData!$D:$D,'Publication Table'!E$7),
IF('Publication Table'!$C$5="Operations cancelled for clinical reasons",
SUMIFS(AllPublicationData!$H:$H,AllPublicationData!$A:$A,'Publication Table'!$B43,AllPublicationData!$B:$B,'Publication Table'!$C$4,AllPublicationData!$D:$D,'Publication Table'!E$7),
IF('Publication Table'!$C$5="Operations cancelled for non-clinical/capacity reasons",
SUMIFS(AllPublicationData!$I:$I,AllPublicationData!$A:$A,'Publication Table'!$B43,AllPublicationData!$B:$B,'Publication Table'!$C$4,AllPublicationData!$D:$D,'Publication Table'!E$7),
IF('Publication Table'!$C$5="Cancellations for other reasons",
SUMIFS(AllPublicationData!$J:$J,AllPublicationData!$A:$A,'Publication Table'!$B43,AllPublicationData!$B:$B,'Publication Table'!$C$4,AllPublicationData!$D:$D,'Publication Table'!E$7)))))))+
IF(AND($C$4="NHS Scotland",$C$5="Total Operations"),
SUMIFS(AllPublicationData!$E:$E,AllPublicationData!$A:$A,'Publication Table'!$B43,AllPublicationData!$B:$B,'Publication Table'!E$7),
IF(AND($C$4="NHS Scotland",$C$5="All Cancelled Operations"),
SUMIFS(AllPublicationData!$F:$F,AllPublicationData!$A:$A,'Publication Table'!$B43,AllPublicationData!$B:$B,'Publication Table'!E$7),
IF(AND($C$4="NHS Scotland",$C$5="Operations cancelled by patient"),
SUMIFS(AllPublicationData!$G:$G,AllPublicationData!$A:$A,'Publication Table'!$B43,AllPublicationData!$B:$B,'Publication Table'!E$7),
IF(AND($C$4="NHS Scotland",$C$5="Operations cancelled for clinical reasons"),
SUMIFS(AllPublicationData!$H:$H,AllPublicationData!$A:$A,'Publication Table'!$B43,AllPublicationData!$B:$B,'Publication Table'!E$7),
IF(AND($C$4="NHS Scotland",$C$5="Operations cancelled for non-clinical/capacity reasons"),
SUMIFS(AllPublicationData!$I:$I,AllPublicationData!$A:$A,'Publication Table'!$B43,AllPublicationData!$B:$B,'Publication Table'!E$7),
IF(AND($C$4="NHS Scotland",$C$5="Cancellations for other reasons"),
SUMIFS(AllPublicationData!$J:$J,AllPublicationData!$A:$A,'Publication Table'!$B43,AllPublicationData!$B:$B,'Publication Table'!E$7)))))))</f>
        <v>1191</v>
      </c>
      <c r="F43" s="90">
        <f>IF($C$5="Total Operations",
SUMIFS(AllPublicationData!$E:$E,AllPublicationData!$A:$A,'Publication Table'!$B43,AllPublicationData!$B:$B,'Publication Table'!$C$4,AllPublicationData!$D:$D,'Publication Table'!F$7),
IF('Publication Table'!$C$5="All Cancelled Operations",
SUMIFS(AllPublicationData!$F:$F,AllPublicationData!$A:$A,'Publication Table'!$B43,AllPublicationData!$B:$B,'Publication Table'!$C$4,AllPublicationData!$D:$D,'Publication Table'!F$7),
IF('Publication Table'!$C$5="Operations cancelled by patient",
SUMIFS(AllPublicationData!$G:$G,AllPublicationData!$A:$A,'Publication Table'!$B43,AllPublicationData!$B:$B,'Publication Table'!$C$4,AllPublicationData!$D:$D,'Publication Table'!F$7),
IF('Publication Table'!$C$5="Operations cancelled for clinical reasons",
SUMIFS(AllPublicationData!$H:$H,AllPublicationData!$A:$A,'Publication Table'!$B43,AllPublicationData!$B:$B,'Publication Table'!$C$4,AllPublicationData!$D:$D,'Publication Table'!F$7),
IF('Publication Table'!$C$5="Operations cancelled for non-clinical/capacity reasons",
SUMIFS(AllPublicationData!$I:$I,AllPublicationData!$A:$A,'Publication Table'!$B43,AllPublicationData!$B:$B,'Publication Table'!$C$4,AllPublicationData!$D:$D,'Publication Table'!F$7),
IF('Publication Table'!$C$5="Cancellations for other reasons",
SUMIFS(AllPublicationData!$J:$J,AllPublicationData!$A:$A,'Publication Table'!$B43,AllPublicationData!$B:$B,'Publication Table'!$C$4,AllPublicationData!$D:$D,'Publication Table'!F$7)))))))+
IF(AND($C$4="NHS Scotland",$C$5="Total Operations"),
SUMIFS(AllPublicationData!$E:$E,AllPublicationData!$A:$A,'Publication Table'!$B43,AllPublicationData!$B:$B,'Publication Table'!F$7),
IF(AND($C$4="NHS Scotland",$C$5="All Cancelled Operations"),
SUMIFS(AllPublicationData!$F:$F,AllPublicationData!$A:$A,'Publication Table'!$B43,AllPublicationData!$B:$B,'Publication Table'!F$7),
IF(AND($C$4="NHS Scotland",$C$5="Operations cancelled by patient"),
SUMIFS(AllPublicationData!$G:$G,AllPublicationData!$A:$A,'Publication Table'!$B43,AllPublicationData!$B:$B,'Publication Table'!F$7),
IF(AND($C$4="NHS Scotland",$C$5="Operations cancelled for clinical reasons"),
SUMIFS(AllPublicationData!$H:$H,AllPublicationData!$A:$A,'Publication Table'!$B43,AllPublicationData!$B:$B,'Publication Table'!F$7),
IF(AND($C$4="NHS Scotland",$C$5="Operations cancelled for non-clinical/capacity reasons"),
SUMIFS(AllPublicationData!$I:$I,AllPublicationData!$A:$A,'Publication Table'!$B43,AllPublicationData!$B:$B,'Publication Table'!F$7),
IF(AND($C$4="NHS Scotland",$C$5="Cancellations for other reasons"),
SUMIFS(AllPublicationData!$J:$J,AllPublicationData!$A:$A,'Publication Table'!$B43,AllPublicationData!$B:$B,'Publication Table'!F$7)))))))</f>
        <v>215</v>
      </c>
      <c r="G43" s="90">
        <f>IF($C$5="Total Operations",
SUMIFS(AllPublicationData!$E:$E,AllPublicationData!$A:$A,'Publication Table'!$B43,AllPublicationData!$B:$B,'Publication Table'!$C$4,AllPublicationData!$D:$D,'Publication Table'!G$7),
IF('Publication Table'!$C$5="All Cancelled Operations",
SUMIFS(AllPublicationData!$F:$F,AllPublicationData!$A:$A,'Publication Table'!$B43,AllPublicationData!$B:$B,'Publication Table'!$C$4,AllPublicationData!$D:$D,'Publication Table'!G$7),
IF('Publication Table'!$C$5="Operations cancelled by patient",
SUMIFS(AllPublicationData!$G:$G,AllPublicationData!$A:$A,'Publication Table'!$B43,AllPublicationData!$B:$B,'Publication Table'!$C$4,AllPublicationData!$D:$D,'Publication Table'!G$7),
IF('Publication Table'!$C$5="Operations cancelled for clinical reasons",
SUMIFS(AllPublicationData!$H:$H,AllPublicationData!$A:$A,'Publication Table'!$B43,AllPublicationData!$B:$B,'Publication Table'!$C$4,AllPublicationData!$D:$D,'Publication Table'!G$7),
IF('Publication Table'!$C$5="Operations cancelled for non-clinical/capacity reasons",
SUMIFS(AllPublicationData!$I:$I,AllPublicationData!$A:$A,'Publication Table'!$B43,AllPublicationData!$B:$B,'Publication Table'!$C$4,AllPublicationData!$D:$D,'Publication Table'!G$7),
IF('Publication Table'!$C$5="Cancellations for other reasons",
SUMIFS(AllPublicationData!$J:$J,AllPublicationData!$A:$A,'Publication Table'!$B43,AllPublicationData!$B:$B,'Publication Table'!$C$4,AllPublicationData!$D:$D,'Publication Table'!G$7)))))))+
IF(AND($C$4="NHS Scotland",$C$5="Total Operations"),
SUMIFS(AllPublicationData!$E:$E,AllPublicationData!$A:$A,'Publication Table'!$B43,AllPublicationData!$B:$B,'Publication Table'!G$7),
IF(AND($C$4="NHS Scotland",$C$5="All Cancelled Operations"),
SUMIFS(AllPublicationData!$F:$F,AllPublicationData!$A:$A,'Publication Table'!$B43,AllPublicationData!$B:$B,'Publication Table'!G$7),
IF(AND($C$4="NHS Scotland",$C$5="Operations cancelled by patient"),
SUMIFS(AllPublicationData!$G:$G,AllPublicationData!$A:$A,'Publication Table'!$B43,AllPublicationData!$B:$B,'Publication Table'!G$7),
IF(AND($C$4="NHS Scotland",$C$5="Operations cancelled for clinical reasons"),
SUMIFS(AllPublicationData!$H:$H,AllPublicationData!$A:$A,'Publication Table'!$B43,AllPublicationData!$B:$B,'Publication Table'!G$7),
IF(AND($C$4="NHS Scotland",$C$5="Operations cancelled for non-clinical/capacity reasons"),
SUMIFS(AllPublicationData!$I:$I,AllPublicationData!$A:$A,'Publication Table'!$B43,AllPublicationData!$B:$B,'Publication Table'!G$7),
IF(AND($C$4="NHS Scotland",$C$5="Cancellations for other reasons"),
SUMIFS(AllPublicationData!$J:$J,AllPublicationData!$A:$A,'Publication Table'!$B43,AllPublicationData!$B:$B,'Publication Table'!G$7)))))))</f>
        <v>1455</v>
      </c>
      <c r="H43" s="90">
        <f>IF($C$5="Total Operations",
SUMIFS(AllPublicationData!$E:$E,AllPublicationData!$A:$A,'Publication Table'!$B43,AllPublicationData!$B:$B,'Publication Table'!$C$4,AllPublicationData!$D:$D,'Publication Table'!H$7),
IF('Publication Table'!$C$5="All Cancelled Operations",
SUMIFS(AllPublicationData!$F:$F,AllPublicationData!$A:$A,'Publication Table'!$B43,AllPublicationData!$B:$B,'Publication Table'!$C$4,AllPublicationData!$D:$D,'Publication Table'!H$7),
IF('Publication Table'!$C$5="Operations cancelled by patient",
SUMIFS(AllPublicationData!$G:$G,AllPublicationData!$A:$A,'Publication Table'!$B43,AllPublicationData!$B:$B,'Publication Table'!$C$4,AllPublicationData!$D:$D,'Publication Table'!H$7),
IF('Publication Table'!$C$5="Operations cancelled for clinical reasons",
SUMIFS(AllPublicationData!$H:$H,AllPublicationData!$A:$A,'Publication Table'!$B43,AllPublicationData!$B:$B,'Publication Table'!$C$4,AllPublicationData!$D:$D,'Publication Table'!H$7),
IF('Publication Table'!$C$5="Operations cancelled for non-clinical/capacity reasons",
SUMIFS(AllPublicationData!$I:$I,AllPublicationData!$A:$A,'Publication Table'!$B43,AllPublicationData!$B:$B,'Publication Table'!$C$4,AllPublicationData!$D:$D,'Publication Table'!H$7),
IF('Publication Table'!$C$5="Cancellations for other reasons",
SUMIFS(AllPublicationData!$J:$J,AllPublicationData!$A:$A,'Publication Table'!$B43,AllPublicationData!$B:$B,'Publication Table'!$C$4,AllPublicationData!$D:$D,'Publication Table'!H$7)))))))+
IF(AND($C$4="NHS Scotland",$C$5="Total Operations"),
SUMIFS(AllPublicationData!$E:$E,AllPublicationData!$A:$A,'Publication Table'!$B43,AllPublicationData!$B:$B,'Publication Table'!H$7),
IF(AND($C$4="NHS Scotland",$C$5="All Cancelled Operations"),
SUMIFS(AllPublicationData!$F:$F,AllPublicationData!$A:$A,'Publication Table'!$B43,AllPublicationData!$B:$B,'Publication Table'!H$7),
IF(AND($C$4="NHS Scotland",$C$5="Operations cancelled by patient"),
SUMIFS(AllPublicationData!$G:$G,AllPublicationData!$A:$A,'Publication Table'!$B43,AllPublicationData!$B:$B,'Publication Table'!H$7),
IF(AND($C$4="NHS Scotland",$C$5="Operations cancelled for clinical reasons"),
SUMIFS(AllPublicationData!$H:$H,AllPublicationData!$A:$A,'Publication Table'!$B43,AllPublicationData!$B:$B,'Publication Table'!H$7),
IF(AND($C$4="NHS Scotland",$C$5="Operations cancelled for non-clinical/capacity reasons"),
SUMIFS(AllPublicationData!$I:$I,AllPublicationData!$A:$A,'Publication Table'!$B43,AllPublicationData!$B:$B,'Publication Table'!H$7),
IF(AND($C$4="NHS Scotland",$C$5="Cancellations for other reasons"),
SUMIFS(AllPublicationData!$J:$J,AllPublicationData!$A:$A,'Publication Table'!$B43,AllPublicationData!$B:$B,'Publication Table'!H$7)))))))</f>
        <v>1225</v>
      </c>
      <c r="I43" s="90">
        <f>IF($C$5="Total Operations",
SUMIFS(AllPublicationData!$E:$E,AllPublicationData!$A:$A,'Publication Table'!$B43,AllPublicationData!$B:$B,'Publication Table'!$C$4,AllPublicationData!$D:$D,'Publication Table'!I$7),
IF('Publication Table'!$C$5="All Cancelled Operations",
SUMIFS(AllPublicationData!$F:$F,AllPublicationData!$A:$A,'Publication Table'!$B43,AllPublicationData!$B:$B,'Publication Table'!$C$4,AllPublicationData!$D:$D,'Publication Table'!I$7),
IF('Publication Table'!$C$5="Operations cancelled by patient",
SUMIFS(AllPublicationData!$G:$G,AllPublicationData!$A:$A,'Publication Table'!$B43,AllPublicationData!$B:$B,'Publication Table'!$C$4,AllPublicationData!$D:$D,'Publication Table'!I$7),
IF('Publication Table'!$C$5="Operations cancelled for clinical reasons",
SUMIFS(AllPublicationData!$H:$H,AllPublicationData!$A:$A,'Publication Table'!$B43,AllPublicationData!$B:$B,'Publication Table'!$C$4,AllPublicationData!$D:$D,'Publication Table'!I$7),
IF('Publication Table'!$C$5="Operations cancelled for non-clinical/capacity reasons",
SUMIFS(AllPublicationData!$I:$I,AllPublicationData!$A:$A,'Publication Table'!$B43,AllPublicationData!$B:$B,'Publication Table'!$C$4,AllPublicationData!$D:$D,'Publication Table'!I$7),
IF('Publication Table'!$C$5="Cancellations for other reasons",
SUMIFS(AllPublicationData!$J:$J,AllPublicationData!$A:$A,'Publication Table'!$B43,AllPublicationData!$B:$B,'Publication Table'!$C$4,AllPublicationData!$D:$D,'Publication Table'!I$7)))))))+
IF(AND($C$4="NHS Scotland",$C$5="Total Operations"),
SUMIFS(AllPublicationData!$E:$E,AllPublicationData!$A:$A,'Publication Table'!$B43,AllPublicationData!$B:$B,'Publication Table'!I$7),
IF(AND($C$4="NHS Scotland",$C$5="All Cancelled Operations"),
SUMIFS(AllPublicationData!$F:$F,AllPublicationData!$A:$A,'Publication Table'!$B43,AllPublicationData!$B:$B,'Publication Table'!I$7),
IF(AND($C$4="NHS Scotland",$C$5="Operations cancelled by patient"),
SUMIFS(AllPublicationData!$G:$G,AllPublicationData!$A:$A,'Publication Table'!$B43,AllPublicationData!$B:$B,'Publication Table'!I$7),
IF(AND($C$4="NHS Scotland",$C$5="Operations cancelled for clinical reasons"),
SUMIFS(AllPublicationData!$H:$H,AllPublicationData!$A:$A,'Publication Table'!$B43,AllPublicationData!$B:$B,'Publication Table'!I$7),
IF(AND($C$4="NHS Scotland",$C$5="Operations cancelled for non-clinical/capacity reasons"),
SUMIFS(AllPublicationData!$I:$I,AllPublicationData!$A:$A,'Publication Table'!$B43,AllPublicationData!$B:$B,'Publication Table'!I$7),
IF(AND($C$4="NHS Scotland",$C$5="Cancellations for other reasons"),
SUMIFS(AllPublicationData!$J:$J,AllPublicationData!$A:$A,'Publication Table'!$B43,AllPublicationData!$B:$B,'Publication Table'!I$7)))))))</f>
        <v>828</v>
      </c>
      <c r="J43" s="90">
        <f>IF($C$5="Total Operations",
SUMIFS(AllPublicationData!$E:$E,AllPublicationData!$A:$A,'Publication Table'!$B43,AllPublicationData!$B:$B,'Publication Table'!$C$4,AllPublicationData!$D:$D,'Publication Table'!J$7),
IF('Publication Table'!$C$5="All Cancelled Operations",
SUMIFS(AllPublicationData!$F:$F,AllPublicationData!$A:$A,'Publication Table'!$B43,AllPublicationData!$B:$B,'Publication Table'!$C$4,AllPublicationData!$D:$D,'Publication Table'!J$7),
IF('Publication Table'!$C$5="Operations cancelled by patient",
SUMIFS(AllPublicationData!$G:$G,AllPublicationData!$A:$A,'Publication Table'!$B43,AllPublicationData!$B:$B,'Publication Table'!$C$4,AllPublicationData!$D:$D,'Publication Table'!J$7),
IF('Publication Table'!$C$5="Operations cancelled for clinical reasons",
SUMIFS(AllPublicationData!$H:$H,AllPublicationData!$A:$A,'Publication Table'!$B43,AllPublicationData!$B:$B,'Publication Table'!$C$4,AllPublicationData!$D:$D,'Publication Table'!J$7),
IF('Publication Table'!$C$5="Operations cancelled for non-clinical/capacity reasons",
SUMIFS(AllPublicationData!$I:$I,AllPublicationData!$A:$A,'Publication Table'!$B43,AllPublicationData!$B:$B,'Publication Table'!$C$4,AllPublicationData!$D:$D,'Publication Table'!J$7),
IF('Publication Table'!$C$5="Cancellations for other reasons",
SUMIFS(AllPublicationData!$J:$J,AllPublicationData!$A:$A,'Publication Table'!$B43,AllPublicationData!$B:$B,'Publication Table'!$C$4,AllPublicationData!$D:$D,'Publication Table'!J$7)))))))+
IF(AND($C$4="NHS Scotland",$C$5="Total Operations"),
SUMIFS(AllPublicationData!$E:$E,AllPublicationData!$A:$A,'Publication Table'!$B43,AllPublicationData!$B:$B,'Publication Table'!J$7),
IF(AND($C$4="NHS Scotland",$C$5="All Cancelled Operations"),
SUMIFS(AllPublicationData!$F:$F,AllPublicationData!$A:$A,'Publication Table'!$B43,AllPublicationData!$B:$B,'Publication Table'!J$7),
IF(AND($C$4="NHS Scotland",$C$5="Operations cancelled by patient"),
SUMIFS(AllPublicationData!$G:$G,AllPublicationData!$A:$A,'Publication Table'!$B43,AllPublicationData!$B:$B,'Publication Table'!J$7),
IF(AND($C$4="NHS Scotland",$C$5="Operations cancelled for clinical reasons"),
SUMIFS(AllPublicationData!$H:$H,AllPublicationData!$A:$A,'Publication Table'!$B43,AllPublicationData!$B:$B,'Publication Table'!J$7),
IF(AND($C$4="NHS Scotland",$C$5="Operations cancelled for non-clinical/capacity reasons"),
SUMIFS(AllPublicationData!$I:$I,AllPublicationData!$A:$A,'Publication Table'!$B43,AllPublicationData!$B:$B,'Publication Table'!J$7),
IF(AND($C$4="NHS Scotland",$C$5="Cancellations for other reasons"),
SUMIFS(AllPublicationData!$J:$J,AllPublicationData!$A:$A,'Publication Table'!$B43,AllPublicationData!$B:$B,'Publication Table'!J$7)))))))</f>
        <v>1978</v>
      </c>
      <c r="K43" s="90">
        <f>IF($C$5="Total Operations",
SUMIFS(AllPublicationData!$E:$E,AllPublicationData!$A:$A,'Publication Table'!$B43,AllPublicationData!$B:$B,'Publication Table'!$C$4,AllPublicationData!$D:$D,'Publication Table'!K$7),
IF('Publication Table'!$C$5="All Cancelled Operations",
SUMIFS(AllPublicationData!$F:$F,AllPublicationData!$A:$A,'Publication Table'!$B43,AllPublicationData!$B:$B,'Publication Table'!$C$4,AllPublicationData!$D:$D,'Publication Table'!K$7),
IF('Publication Table'!$C$5="Operations cancelled by patient",
SUMIFS(AllPublicationData!$G:$G,AllPublicationData!$A:$A,'Publication Table'!$B43,AllPublicationData!$B:$B,'Publication Table'!$C$4,AllPublicationData!$D:$D,'Publication Table'!K$7),
IF('Publication Table'!$C$5="Operations cancelled for clinical reasons",
SUMIFS(AllPublicationData!$H:$H,AllPublicationData!$A:$A,'Publication Table'!$B43,AllPublicationData!$B:$B,'Publication Table'!$C$4,AllPublicationData!$D:$D,'Publication Table'!K$7),
IF('Publication Table'!$C$5="Operations cancelled for non-clinical/capacity reasons",
SUMIFS(AllPublicationData!$I:$I,AllPublicationData!$A:$A,'Publication Table'!$B43,AllPublicationData!$B:$B,'Publication Table'!$C$4,AllPublicationData!$D:$D,'Publication Table'!K$7),
IF('Publication Table'!$C$5="Cancellations for other reasons",
SUMIFS(AllPublicationData!$J:$J,AllPublicationData!$A:$A,'Publication Table'!$B43,AllPublicationData!$B:$B,'Publication Table'!$C$4,AllPublicationData!$D:$D,'Publication Table'!K$7)))))))+
IF(AND($C$4="NHS Scotland",$C$5="Total Operations"),
SUMIFS(AllPublicationData!$E:$E,AllPublicationData!$A:$A,'Publication Table'!$B43,AllPublicationData!$B:$B,'Publication Table'!K$7),
IF(AND($C$4="NHS Scotland",$C$5="All Cancelled Operations"),
SUMIFS(AllPublicationData!$F:$F,AllPublicationData!$A:$A,'Publication Table'!$B43,AllPublicationData!$B:$B,'Publication Table'!K$7),
IF(AND($C$4="NHS Scotland",$C$5="Operations cancelled by patient"),
SUMIFS(AllPublicationData!$G:$G,AllPublicationData!$A:$A,'Publication Table'!$B43,AllPublicationData!$B:$B,'Publication Table'!K$7),
IF(AND($C$4="NHS Scotland",$C$5="Operations cancelled for clinical reasons"),
SUMIFS(AllPublicationData!$H:$H,AllPublicationData!$A:$A,'Publication Table'!$B43,AllPublicationData!$B:$B,'Publication Table'!K$7),
IF(AND($C$4="NHS Scotland",$C$5="Operations cancelled for non-clinical/capacity reasons"),
SUMIFS(AllPublicationData!$I:$I,AllPublicationData!$A:$A,'Publication Table'!$B43,AllPublicationData!$B:$B,'Publication Table'!K$7),
IF(AND($C$4="NHS Scotland",$C$5="Cancellations for other reasons"),
SUMIFS(AllPublicationData!$J:$J,AllPublicationData!$A:$A,'Publication Table'!$B43,AllPublicationData!$B:$B,'Publication Table'!K$7)))))))</f>
        <v>5119</v>
      </c>
      <c r="L43" s="90">
        <f>IF($C$5="Total Operations",
SUMIFS(AllPublicationData!$E:$E,AllPublicationData!$A:$A,'Publication Table'!$B43,AllPublicationData!$B:$B,'Publication Table'!$C$4,AllPublicationData!$D:$D,'Publication Table'!L$7),
IF('Publication Table'!$C$5="All Cancelled Operations",
SUMIFS(AllPublicationData!$F:$F,AllPublicationData!$A:$A,'Publication Table'!$B43,AllPublicationData!$B:$B,'Publication Table'!$C$4,AllPublicationData!$D:$D,'Publication Table'!L$7),
IF('Publication Table'!$C$5="Operations cancelled by patient",
SUMIFS(AllPublicationData!$G:$G,AllPublicationData!$A:$A,'Publication Table'!$B43,AllPublicationData!$B:$B,'Publication Table'!$C$4,AllPublicationData!$D:$D,'Publication Table'!L$7),
IF('Publication Table'!$C$5="Operations cancelled for clinical reasons",
SUMIFS(AllPublicationData!$H:$H,AllPublicationData!$A:$A,'Publication Table'!$B43,AllPublicationData!$B:$B,'Publication Table'!$C$4,AllPublicationData!$D:$D,'Publication Table'!L$7),
IF('Publication Table'!$C$5="Operations cancelled for non-clinical/capacity reasons",
SUMIFS(AllPublicationData!$I:$I,AllPublicationData!$A:$A,'Publication Table'!$B43,AllPublicationData!$B:$B,'Publication Table'!$C$4,AllPublicationData!$D:$D,'Publication Table'!L$7),
IF('Publication Table'!$C$5="Cancellations for other reasons",
SUMIFS(AllPublicationData!$J:$J,AllPublicationData!$A:$A,'Publication Table'!$B43,AllPublicationData!$B:$B,'Publication Table'!$C$4,AllPublicationData!$D:$D,'Publication Table'!L$7)))))))+
IF(AND($C$4="NHS Scotland",$C$5="Total Operations"),
SUMIFS(AllPublicationData!$E:$E,AllPublicationData!$A:$A,'Publication Table'!$B43,AllPublicationData!$B:$B,'Publication Table'!L$7),
IF(AND($C$4="NHS Scotland",$C$5="All Cancelled Operations"),
SUMIFS(AllPublicationData!$F:$F,AllPublicationData!$A:$A,'Publication Table'!$B43,AllPublicationData!$B:$B,'Publication Table'!L$7),
IF(AND($C$4="NHS Scotland",$C$5="Operations cancelled by patient"),
SUMIFS(AllPublicationData!$G:$G,AllPublicationData!$A:$A,'Publication Table'!$B43,AllPublicationData!$B:$B,'Publication Table'!L$7),
IF(AND($C$4="NHS Scotland",$C$5="Operations cancelled for clinical reasons"),
SUMIFS(AllPublicationData!$H:$H,AllPublicationData!$A:$A,'Publication Table'!$B43,AllPublicationData!$B:$B,'Publication Table'!L$7),
IF(AND($C$4="NHS Scotland",$C$5="Operations cancelled for non-clinical/capacity reasons"),
SUMIFS(AllPublicationData!$I:$I,AllPublicationData!$A:$A,'Publication Table'!$B43,AllPublicationData!$B:$B,'Publication Table'!L$7),
IF(AND($C$4="NHS Scotland",$C$5="Cancellations for other reasons"),
SUMIFS(AllPublicationData!$J:$J,AllPublicationData!$A:$A,'Publication Table'!$B43,AllPublicationData!$B:$B,'Publication Table'!L$7)))))))</f>
        <v>930</v>
      </c>
      <c r="M43" s="90">
        <f>IF($C$5="Total Operations",
SUMIFS(AllPublicationData!$E:$E,AllPublicationData!$A:$A,'Publication Table'!$B43,AllPublicationData!$B:$B,'Publication Table'!$C$4,AllPublicationData!$D:$D,'Publication Table'!M$7),
IF('Publication Table'!$C$5="All Cancelled Operations",
SUMIFS(AllPublicationData!$F:$F,AllPublicationData!$A:$A,'Publication Table'!$B43,AllPublicationData!$B:$B,'Publication Table'!$C$4,AllPublicationData!$D:$D,'Publication Table'!M$7),
IF('Publication Table'!$C$5="Operations cancelled by patient",
SUMIFS(AllPublicationData!$G:$G,AllPublicationData!$A:$A,'Publication Table'!$B43,AllPublicationData!$B:$B,'Publication Table'!$C$4,AllPublicationData!$D:$D,'Publication Table'!M$7),
IF('Publication Table'!$C$5="Operations cancelled for clinical reasons",
SUMIFS(AllPublicationData!$G:$G,AllPublicationData!$A:$A,'Publication Table'!$B43,AllPublicationData!$B:$B,'Publication Table'!$C$4,AllPublicationData!$D:$D,'Publication Table'!M$7),
IF('Publication Table'!$C$5="Operations cancelled for non-clinical/capacity reasons",
SUMIFS(AllPublicationData!$G:$G,AllPublicationData!$A:$A,'Publication Table'!$B43,AllPublicationData!$B:$B,'Publication Table'!$C$4,AllPublicationData!$D:$D,'Publication Table'!M$7),
IF('Publication Table'!$C$5="Cancellations for other reasons",
SUMIFS(AllPublicationData!$G:$G,AllPublicationData!$A:$A,'Publication Table'!$B43,AllPublicationData!$B:$B,'Publication Table'!$C$4,AllPublicationData!$D:$D,'Publication Table'!M$7)))))))+
IF(AND($C$4="NHS Scotland",$C$5="Total Operations"),
SUMIFS(AllPublicationData!$E:$E,AllPublicationData!$A:$A,'Publication Table'!$B43,AllPublicationData!$B:$B,'Publication Table'!M$7),
IF(AND($C$4="NHS Scotland",$C$5="All Cancelled Operations"),
SUMIFS(AllPublicationData!$F:$F,AllPublicationData!$A:$A,'Publication Table'!$B43,AllPublicationData!$B:$B,'Publication Table'!M$7),
IF(AND($C$4="NHS Scotland",$C$5="Operations cancelled by patient"),
SUMIFS(AllPublicationData!$G:$G,AllPublicationData!$A:$A,'Publication Table'!$B43,AllPublicationData!$B:$B,'Publication Table'!M$7),
IF(AND($C$4="NHS Scotland",$C$5="Operations cancelled for clinical reasons"),
SUMIFS(AllPublicationData!$H:$H,AllPublicationData!$A:$A,'Publication Table'!$B43,AllPublicationData!$B:$B,'Publication Table'!M$7),
IF(AND($C$4="NHS Scotland",$C$5="Operations cancelled for non-clinical/capacity reasons"),
SUMIFS(AllPublicationData!$I:$I,AllPublicationData!$A:$A,'Publication Table'!$B43,AllPublicationData!$B:$B,'Publication Table'!M$7),
IF(AND($C$4="NHS Scotland",$C$5="Cancellations for other reasons"),
SUMIFS(AllPublicationData!$J:$J,AllPublicationData!$A:$A,'Publication Table'!$B43,AllPublicationData!$B:$B,'Publication Table'!M$7)))))))</f>
        <v>1634</v>
      </c>
      <c r="N43" s="90">
        <f>IF($C$5="Total Operations",
SUMIFS(AllPublicationData!$E:$E,AllPublicationData!$A:$A,'Publication Table'!$B43,AllPublicationData!$B:$B,'Publication Table'!$C$4,AllPublicationData!$D:$D,'Publication Table'!N$7),
IF('Publication Table'!$C$5="All Cancelled Operations",
SUMIFS(AllPublicationData!$F:$F,AllPublicationData!$A:$A,'Publication Table'!$B43,AllPublicationData!$B:$B,'Publication Table'!$C$4,AllPublicationData!$D:$D,'Publication Table'!N$7),
IF('Publication Table'!$C$5="Operations cancelled by patient",
SUMIFS(AllPublicationData!$G:$G,AllPublicationData!$A:$A,'Publication Table'!$B43,AllPublicationData!$B:$B,'Publication Table'!$C$4,AllPublicationData!$D:$D,'Publication Table'!N$7),
IF('Publication Table'!$C$5="Operations cancelled for clinical reasons",
SUMIFS(AllPublicationData!$G:$G,AllPublicationData!$A:$A,'Publication Table'!$B43,AllPublicationData!$B:$B,'Publication Table'!$C$4,AllPublicationData!$D:$D,'Publication Table'!N$7),
IF('Publication Table'!$C$5="Operations cancelled for non-clinical/capacity reasons",
SUMIFS(AllPublicationData!$G:$G,AllPublicationData!$A:$A,'Publication Table'!$B43,AllPublicationData!$B:$B,'Publication Table'!$C$4,AllPublicationData!$D:$D,'Publication Table'!N$7),
IF('Publication Table'!$C$5="Cancellations for other reasons",
SUMIFS(AllPublicationData!$G:$G,AllPublicationData!$A:$A,'Publication Table'!$B43,AllPublicationData!$B:$B,'Publication Table'!$C$4,AllPublicationData!$D:$D,'Publication Table'!N$7)))))))+
IF(AND($C$4="NHS Scotland",$C$5="Total Operations"),
SUMIFS(AllPublicationData!$E:$E,AllPublicationData!$A:$A,'Publication Table'!$B43,AllPublicationData!$B:$B,'Publication Table'!N$7),
IF(AND($C$4="NHS Scotland",$C$5="All Cancelled Operations"),
SUMIFS(AllPublicationData!$F:$F,AllPublicationData!$A:$A,'Publication Table'!$B43,AllPublicationData!$B:$B,'Publication Table'!N$7),
IF(AND($C$4="NHS Scotland",$C$5="Operations cancelled by patient"),
SUMIFS(AllPublicationData!$G:$G,AllPublicationData!$A:$A,'Publication Table'!$B43,AllPublicationData!$B:$B,'Publication Table'!N$7),
IF(AND($C$4="NHS Scotland",$C$5="Operations cancelled for clinical reasons"),
SUMIFS(AllPublicationData!$H:$H,AllPublicationData!$A:$A,'Publication Table'!$B43,AllPublicationData!$B:$B,'Publication Table'!N$7),
IF(AND($C$4="NHS Scotland",$C$5="Operations cancelled for non-clinical/capacity reasons"),
SUMIFS(AllPublicationData!$I:$I,AllPublicationData!$A:$A,'Publication Table'!$B43,AllPublicationData!$B:$B,'Publication Table'!N$7),
IF(AND($C$4="NHS Scotland",$C$5="Cancellations for other reasons"),
SUMIFS(AllPublicationData!$J:$J,AllPublicationData!$A:$A,'Publication Table'!$B43,AllPublicationData!$B:$B,'Publication Table'!N$7)))))))</f>
        <v>3625</v>
      </c>
      <c r="O43" s="90">
        <f>IF($C$5="Total Operations",
SUMIFS(AllPublicationData!$E:$E,AllPublicationData!$A:$A,'Publication Table'!$B43,AllPublicationData!$B:$B,'Publication Table'!$C$4,AllPublicationData!$D:$D,'Publication Table'!O$7),
IF('Publication Table'!$C$5="All Cancelled Operations",
SUMIFS(AllPublicationData!$F:$F,AllPublicationData!$A:$A,'Publication Table'!$B43,AllPublicationData!$B:$B,'Publication Table'!$C$4,AllPublicationData!$D:$D,'Publication Table'!O$7),
IF('Publication Table'!$C$5="Operations cancelled by patient",
SUMIFS(AllPublicationData!$G:$G,AllPublicationData!$A:$A,'Publication Table'!$B43,AllPublicationData!$B:$B,'Publication Table'!$C$4,AllPublicationData!$D:$D,'Publication Table'!O$7),
IF('Publication Table'!$C$5="Operations cancelled for clinical reasons",
SUMIFS(AllPublicationData!$G:$G,AllPublicationData!$A:$A,'Publication Table'!$B43,AllPublicationData!$B:$B,'Publication Table'!$C$4,AllPublicationData!$D:$D,'Publication Table'!O$7),
IF('Publication Table'!$C$5="Operations cancelled for non-clinical/capacity reasons",
SUMIFS(AllPublicationData!$G:$G,AllPublicationData!$A:$A,'Publication Table'!$B43,AllPublicationData!$B:$B,'Publication Table'!$C$4,AllPublicationData!$D:$D,'Publication Table'!O$7),
IF('Publication Table'!$C$5="Cancellations for other reasons",
SUMIFS(AllPublicationData!$G:$G,AllPublicationData!$A:$A,'Publication Table'!$B43,AllPublicationData!$B:$B,'Publication Table'!$C$4,AllPublicationData!$D:$D,'Publication Table'!O$7)))))))+
IF(AND($C$4="NHS Scotland",$C$5="Total Operations"),
SUMIFS(AllPublicationData!$E:$E,AllPublicationData!$A:$A,'Publication Table'!$B43,AllPublicationData!$B:$B,'Publication Table'!O$7),
IF(AND($C$4="NHS Scotland",$C$5="All Cancelled Operations"),
SUMIFS(AllPublicationData!$F:$F,AllPublicationData!$A:$A,'Publication Table'!$B43,AllPublicationData!$B:$B,'Publication Table'!O$7),
IF(AND($C$4="NHS Scotland",$C$5="Operations cancelled by patient"),
SUMIFS(AllPublicationData!$G:$G,AllPublicationData!$A:$A,'Publication Table'!$B43,AllPublicationData!$B:$B,'Publication Table'!O$7),
IF(AND($C$4="NHS Scotland",$C$5="Operations cancelled for clinical reasons"),
SUMIFS(AllPublicationData!$H:$H,AllPublicationData!$A:$A,'Publication Table'!$B43,AllPublicationData!$B:$B,'Publication Table'!O$7),
IF(AND($C$4="NHS Scotland",$C$5="Operations cancelled for non-clinical/capacity reasons"),
SUMIFS(AllPublicationData!$I:$I,AllPublicationData!$A:$A,'Publication Table'!$B43,AllPublicationData!$B:$B,'Publication Table'!O$7),
IF(AND($C$4="NHS Scotland",$C$5="Cancellations for other reasons"),
SUMIFS(AllPublicationData!$J:$J,AllPublicationData!$A:$A,'Publication Table'!$B43,AllPublicationData!$B:$B,'Publication Table'!O$7)))))))</f>
        <v>274</v>
      </c>
      <c r="P43" s="90">
        <f>IF($C$5="Total Operations",
SUMIFS(AllPublicationData!$E:$E,AllPublicationData!$A:$A,'Publication Table'!$B43,AllPublicationData!$B:$B,'Publication Table'!$C$4,AllPublicationData!$D:$D,'Publication Table'!P$7),
IF('Publication Table'!$C$5="All Cancelled Operations",
SUMIFS(AllPublicationData!$F:$F,AllPublicationData!$A:$A,'Publication Table'!$B43,AllPublicationData!$B:$B,'Publication Table'!$C$4,AllPublicationData!$D:$D,'Publication Table'!P$7),
IF('Publication Table'!$C$5="Operations cancelled by patient",
SUMIFS(AllPublicationData!$G:$G,AllPublicationData!$A:$A,'Publication Table'!$B43,AllPublicationData!$B:$B,'Publication Table'!$C$4,AllPublicationData!$D:$D,'Publication Table'!P$7),
IF('Publication Table'!$C$5="Operations cancelled for clinical reasons",
SUMIFS(AllPublicationData!$G:$G,AllPublicationData!$A:$A,'Publication Table'!$B43,AllPublicationData!$B:$B,'Publication Table'!$C$4,AllPublicationData!$D:$D,'Publication Table'!P$7),
IF('Publication Table'!$C$5="Operations cancelled for non-clinical/capacity reasons",
SUMIFS(AllPublicationData!$G:$G,AllPublicationData!$A:$A,'Publication Table'!$B43,AllPublicationData!$B:$B,'Publication Table'!$C$4,AllPublicationData!$D:$D,'Publication Table'!P$7),
IF('Publication Table'!$C$5="Cancellations for other reasons",
SUMIFS(AllPublicationData!$G:$G,AllPublicationData!$A:$A,'Publication Table'!$B43,AllPublicationData!$B:$B,'Publication Table'!$C$4,AllPublicationData!$D:$D,'Publication Table'!P$7)))))))+
IF(AND($C$4="NHS Scotland",$C$5="Total Operations"),
SUMIFS(AllPublicationData!$E:$E,AllPublicationData!$A:$A,'Publication Table'!$B43,AllPublicationData!$B:$B,'Publication Table'!P$7),
IF(AND($C$4="NHS Scotland",$C$5="All Cancelled Operations"),
SUMIFS(AllPublicationData!$F:$F,AllPublicationData!$A:$A,'Publication Table'!$B43,AllPublicationData!$B:$B,'Publication Table'!P$7),
IF(AND($C$4="NHS Scotland",$C$5="Operations cancelled by patient"),
SUMIFS(AllPublicationData!$G:$G,AllPublicationData!$A:$A,'Publication Table'!$B43,AllPublicationData!$B:$B,'Publication Table'!P$7),
IF(AND($C$4="NHS Scotland",$C$5="Operations cancelled for clinical reasons"),
SUMIFS(AllPublicationData!$H:$H,AllPublicationData!$A:$A,'Publication Table'!$B43,AllPublicationData!$B:$B,'Publication Table'!P$7),
IF(AND($C$4="NHS Scotland",$C$5="Operations cancelled for non-clinical/capacity reasons"),
SUMIFS(AllPublicationData!$I:$I,AllPublicationData!$A:$A,'Publication Table'!$B43,AllPublicationData!$B:$B,'Publication Table'!P$7),
IF(AND($C$4="NHS Scotland",$C$5="Cancellations for other reasons"),
SUMIFS(AllPublicationData!$J:$J,AllPublicationData!$A:$A,'Publication Table'!$B43,AllPublicationData!$B:$B,'Publication Table'!P$7)))))))</f>
        <v>148</v>
      </c>
      <c r="Q43" s="90">
        <f>IF($C$5="Total Operations",
SUMIFS(AllPublicationData!$E:$E,AllPublicationData!$A:$A,'Publication Table'!$B43,AllPublicationData!$B:$B,'Publication Table'!$C$4,AllPublicationData!$D:$D,'Publication Table'!Q$7),
IF('Publication Table'!$C$5="All Cancelled Operations",
SUMIFS(AllPublicationData!$F:$F,AllPublicationData!$A:$A,'Publication Table'!$B43,AllPublicationData!$B:$B,'Publication Table'!$C$4,AllPublicationData!$D:$D,'Publication Table'!Q$7),
IF('Publication Table'!$C$5="Operations cancelled by patient",
SUMIFS(AllPublicationData!$G:$G,AllPublicationData!$A:$A,'Publication Table'!$B43,AllPublicationData!$B:$B,'Publication Table'!$C$4,AllPublicationData!$D:$D,'Publication Table'!Q$7),
IF('Publication Table'!$C$5="Operations cancelled for clinical reasons",
SUMIFS(AllPublicationData!$G:$G,AllPublicationData!$A:$A,'Publication Table'!$B43,AllPublicationData!$B:$B,'Publication Table'!$C$4,AllPublicationData!$D:$D,'Publication Table'!Q$7),
IF('Publication Table'!$C$5="Operations cancelled for non-clinical/capacity reasons",
SUMIFS(AllPublicationData!$G:$G,AllPublicationData!$A:$A,'Publication Table'!$B43,AllPublicationData!$B:$B,'Publication Table'!$C$4,AllPublicationData!$D:$D,'Publication Table'!Q$7),
IF('Publication Table'!$C$5="Cancellations for other reasons",
SUMIFS(AllPublicationData!$G:$G,AllPublicationData!$A:$A,'Publication Table'!$B43,AllPublicationData!$B:$B,'Publication Table'!$C$4,AllPublicationData!$D:$D,'Publication Table'!Q$7)))))))+
IF(AND($C$4="NHS Scotland",$C$5="Total Operations"),
SUMIFS(AllPublicationData!$E:$E,AllPublicationData!$A:$A,'Publication Table'!$B43,AllPublicationData!$B:$B,'Publication Table'!Q$7),
IF(AND($C$4="NHS Scotland",$C$5="All Cancelled Operations"),
SUMIFS(AllPublicationData!$F:$F,AllPublicationData!$A:$A,'Publication Table'!$B43,AllPublicationData!$B:$B,'Publication Table'!Q$7),
IF(AND($C$4="NHS Scotland",$C$5="Operations cancelled by patient"),
SUMIFS(AllPublicationData!$G:$G,AllPublicationData!$A:$A,'Publication Table'!$B43,AllPublicationData!$B:$B,'Publication Table'!Q$7),
IF(AND($C$4="NHS Scotland",$C$5="Operations cancelled for clinical reasons"),
SUMIFS(AllPublicationData!$H:$H,AllPublicationData!$A:$A,'Publication Table'!$B43,AllPublicationData!$B:$B,'Publication Table'!Q$7),
IF(AND($C$4="NHS Scotland",$C$5="Operations cancelled for non-clinical/capacity reasons"),
SUMIFS(AllPublicationData!$I:$I,AllPublicationData!$A:$A,'Publication Table'!$B43,AllPublicationData!$B:$B,'Publication Table'!Q$7),
IF(AND($C$4="NHS Scotland",$C$5="Cancellations for other reasons"),
SUMIFS(AllPublicationData!$J:$J,AllPublicationData!$A:$A,'Publication Table'!$B43,AllPublicationData!$B:$B,'Publication Table'!Q$7)))))))</f>
        <v>1491</v>
      </c>
      <c r="R43" s="90">
        <f>IF($C$5="Total Operations",
SUMIFS(AllPublicationData!$E:$E,AllPublicationData!$A:$A,'Publication Table'!$B43,AllPublicationData!$B:$B,'Publication Table'!$C$4,AllPublicationData!$D:$D,'Publication Table'!R$7),
IF('Publication Table'!$C$5="All Cancelled Operations",
SUMIFS(AllPublicationData!$F:$F,AllPublicationData!$A:$A,'Publication Table'!$B43,AllPublicationData!$B:$B,'Publication Table'!$C$4,AllPublicationData!$D:$D,'Publication Table'!R$7),
IF('Publication Table'!$C$5="Operations cancelled by patient",
SUMIFS(AllPublicationData!$G:$G,AllPublicationData!$A:$A,'Publication Table'!$B43,AllPublicationData!$B:$B,'Publication Table'!$C$4,AllPublicationData!$D:$D,'Publication Table'!R$7),
IF('Publication Table'!$C$5="Operations cancelled for clinical reasons",
SUMIFS(AllPublicationData!$G:$G,AllPublicationData!$A:$A,'Publication Table'!$B43,AllPublicationData!$B:$B,'Publication Table'!$C$4,AllPublicationData!$D:$D,'Publication Table'!R$7),
IF('Publication Table'!$C$5="Operations cancelled for non-clinical/capacity reasons",
SUMIFS(AllPublicationData!$G:$G,AllPublicationData!$A:$A,'Publication Table'!$B43,AllPublicationData!$B:$B,'Publication Table'!$C$4,AllPublicationData!$D:$D,'Publication Table'!R$7),
IF('Publication Table'!$C$5="Cancellations for other reasons",
SUMIFS(AllPublicationData!$G:$G,AllPublicationData!$A:$A,'Publication Table'!$B43,AllPublicationData!$B:$B,'Publication Table'!$C$4,AllPublicationData!$D:$D,'Publication Table'!R$7)))))))+
IF(AND($C$4="NHS Scotland",$C$5="Total Operations"),
SUMIFS(AllPublicationData!$E:$E,AllPublicationData!$A:$A,'Publication Table'!$B43,AllPublicationData!$B:$B,'Publication Table'!R$7),
IF(AND($C$4="NHS Scotland",$C$5="All Cancelled Operations"),
SUMIFS(AllPublicationData!$F:$F,AllPublicationData!$A:$A,'Publication Table'!$B43,AllPublicationData!$B:$B,'Publication Table'!R$7),
IF(AND($C$4="NHS Scotland",$C$5="Operations cancelled by patient"),
SUMIFS(AllPublicationData!$G:$G,AllPublicationData!$A:$A,'Publication Table'!$B43,AllPublicationData!$B:$B,'Publication Table'!R$7),
IF(AND($C$4="NHS Scotland",$C$5="Operations cancelled for clinical reasons"),
SUMIFS(AllPublicationData!$H:$H,AllPublicationData!$A:$A,'Publication Table'!$B43,AllPublicationData!$B:$B,'Publication Table'!R$7),
IF(AND($C$4="NHS Scotland",$C$5="Operations cancelled for non-clinical/capacity reasons"),
SUMIFS(AllPublicationData!$I:$I,AllPublicationData!$A:$A,'Publication Table'!$B43,AllPublicationData!$B:$B,'Publication Table'!R$7),
IF(AND($C$4="NHS Scotland",$C$5="Cancellations for other reasons"),
SUMIFS(AllPublicationData!$J:$J,AllPublicationData!$A:$A,'Publication Table'!$B43,AllPublicationData!$B:$B,'Publication Table'!R$7)))))))</f>
        <v>98</v>
      </c>
    </row>
    <row r="44" spans="2:18" x14ac:dyDescent="0.35">
      <c r="B44" s="89">
        <v>44317</v>
      </c>
      <c r="C44" s="81">
        <f>IF($C$5="Total Operations",
SUMIFS(AllPublicationData!$E:$E,AllPublicationData!$A:$A,'Publication Table'!$B44,AllPublicationData!$B:$B,'Publication Table'!$C$4),
IF('Publication Table'!$C$5="All Cancelled Operations",
SUMIFS(AllPublicationData!$F:$F,AllPublicationData!$A:$A,'Publication Table'!$B44,AllPublicationData!$B:$B,'Publication Table'!$C$4),
IF('Publication Table'!$C$5="Operations cancelled by patient",
SUMIFS(AllPublicationData!$G:$G,AllPublicationData!$A:$A,'Publication Table'!$B44,AllPublicationData!$B:$B,'Publication Table'!$C$4),
IF('Publication Table'!$C$5="Operations cancelled for clinical reasons",
SUMIFS(AllPublicationData!$H:$H,AllPublicationData!$A:$A,'Publication Table'!$B44,AllPublicationData!$B:$B,'Publication Table'!$C$4),
IF('Publication Table'!$C$5="Operations cancelled for non-clinical/capacity reasons",
SUMIFS(AllPublicationData!$I:$I,AllPublicationData!$A:$A,'Publication Table'!$B44,AllPublicationData!$B:$B,'Publication Table'!$C$4),
IF('Publication Table'!$C$5="Cancellations for other reasons",
SUMIFS(AllPublicationData!$J:$J,AllPublicationData!$A:$A,'Publication Table'!$B44,AllPublicationData!$B:$B,'Publication Table'!$C$4)))))))+
IF(AND($C$4="NHS Scotland",$C$5="Total Operations"),
SUMIFS(AllPublicationData!$E:$E,AllPublicationData!$A:$A,'Publication Table'!$B44),
IF(AND($C$4="NHS Scotland",$C$5="All Cancelled Operations"),
SUMIFS(AllPublicationData!$F:$F,AllPublicationData!$A:$A,'Publication Table'!$B44),
IF(AND($C$4="NHS Scotland",$C$5="Operations cancelled by patient"),
SUMIFS(AllPublicationData!$G:$G,AllPublicationData!$A:$A,'Publication Table'!$B44),
IF(AND($C$4="NHS Scotland",$C$5="Operations cancelled for clinical reasons"),
SUMIFS(AllPublicationData!$H:$H,AllPublicationData!$A:$A,'Publication Table'!$B44),
IF(AND($C$4="NHS Scotland",$C$5="Operations cancelled for non-clinical/capacity reasons"),
SUMIFS(AllPublicationData!$I:$I,AllPublicationData!$A:$A,'Publication Table'!$B44),
IF(AND($C$4="NHS Scotland",$C$5="Cancellations for other reasons"),
SUMIFS(AllPublicationData!$J:$J,AllPublicationData!$A:$A,'Publication Table'!$B44)))))))</f>
        <v>20081</v>
      </c>
      <c r="D44" s="90">
        <f>IF($C$5="Total Operations",
SUMIFS(AllPublicationData!$E:$E,AllPublicationData!$A:$A,'Publication Table'!$B44,AllPublicationData!$B:$B,'Publication Table'!$C$4,AllPublicationData!$D:$D,'Publication Table'!D$7),
IF('Publication Table'!$C$5="All Cancelled Operations",
SUMIFS(AllPublicationData!$F:$F,AllPublicationData!$A:$A,'Publication Table'!$B44,AllPublicationData!$B:$B,'Publication Table'!$C$4,AllPublicationData!$D:$D,'Publication Table'!D$7),
IF('Publication Table'!$C$5="Operations cancelled by patient",
SUMIFS(AllPublicationData!$G:$G,AllPublicationData!$A:$A,'Publication Table'!$B44,AllPublicationData!$B:$B,'Publication Table'!$C$4,AllPublicationData!$D:$D,'Publication Table'!D$7),
IF('Publication Table'!$C$5="Operations cancelled for clinical reasons",
SUMIFS(AllPublicationData!$H:$H,AllPublicationData!$A:$A,'Publication Table'!$B44,AllPublicationData!$B:$B,'Publication Table'!$C$4,AllPublicationData!$D:$D,'Publication Table'!D$7),
IF('Publication Table'!$C$5="Operations cancelled for non-clinical/capacity reasons",
SUMIFS(AllPublicationData!$I:$I,AllPublicationData!$A:$A,'Publication Table'!$B44,AllPublicationData!$B:$B,'Publication Table'!$C$4,AllPublicationData!$D:$D,'Publication Table'!D$7),
IF('Publication Table'!$C$5="Cancellations for other reasons",
SUMIFS(AllPublicationData!$J:$J,AllPublicationData!$A:$A,'Publication Table'!$B44,AllPublicationData!$B:$B,'Publication Table'!$C$4,AllPublicationData!$D:$D,'Publication Table'!D$7)))))))+
IF(AND($C$4="NHS Scotland",$C$5="Total Operations"),
SUMIFS(AllPublicationData!$E:$E,AllPublicationData!$A:$A,'Publication Table'!$B44,AllPublicationData!$B:$B,'Publication Table'!D$7),
IF(AND($C$4="NHS Scotland",$C$5="All Cancelled Operations"),
SUMIFS(AllPublicationData!$F:$F,AllPublicationData!$A:$A,'Publication Table'!$B44,AllPublicationData!$B:$B,'Publication Table'!D$7),
IF(AND($C$4="NHS Scotland",$C$5="Operations cancelled by patient"),
SUMIFS(AllPublicationData!$G:$G,AllPublicationData!$A:$A,'Publication Table'!$B44,AllPublicationData!$B:$B,'Publication Table'!D$7),
IF(AND($C$4="NHS Scotland",$C$5="Operations cancelled for clinical reasons"),
SUMIFS(AllPublicationData!$H:$H,AllPublicationData!$A:$A,'Publication Table'!$B44,AllPublicationData!$B:$B,'Publication Table'!D$7),
IF(AND($C$4="NHS Scotland",$C$5="Operations cancelled for non-clinical/capacity reasons"),
SUMIFS(AllPublicationData!$I:$I,AllPublicationData!$A:$A,'Publication Table'!$B44,AllPublicationData!$B:$B,'Publication Table'!D$7),
IF(AND($C$4="NHS Scotland",$C$5="Cancellations for other reasons"),
SUMIFS(AllPublicationData!$J:$J,AllPublicationData!$A:$A,'Publication Table'!$B44,AllPublicationData!$B:$B,'Publication Table'!D$7)))))))</f>
        <v>1681</v>
      </c>
      <c r="E44" s="90">
        <f>IF($C$5="Total Operations",
SUMIFS(AllPublicationData!$E:$E,AllPublicationData!$A:$A,'Publication Table'!$B44,AllPublicationData!$B:$B,'Publication Table'!$C$4,AllPublicationData!$D:$D,'Publication Table'!E$7),
IF('Publication Table'!$C$5="All Cancelled Operations",
SUMIFS(AllPublicationData!$F:$F,AllPublicationData!$A:$A,'Publication Table'!$B44,AllPublicationData!$B:$B,'Publication Table'!$C$4,AllPublicationData!$D:$D,'Publication Table'!E$7),
IF('Publication Table'!$C$5="Operations cancelled by patient",
SUMIFS(AllPublicationData!$G:$G,AllPublicationData!$A:$A,'Publication Table'!$B44,AllPublicationData!$B:$B,'Publication Table'!$C$4,AllPublicationData!$D:$D,'Publication Table'!E$7),
IF('Publication Table'!$C$5="Operations cancelled for clinical reasons",
SUMIFS(AllPublicationData!$H:$H,AllPublicationData!$A:$A,'Publication Table'!$B44,AllPublicationData!$B:$B,'Publication Table'!$C$4,AllPublicationData!$D:$D,'Publication Table'!E$7),
IF('Publication Table'!$C$5="Operations cancelled for non-clinical/capacity reasons",
SUMIFS(AllPublicationData!$I:$I,AllPublicationData!$A:$A,'Publication Table'!$B44,AllPublicationData!$B:$B,'Publication Table'!$C$4,AllPublicationData!$D:$D,'Publication Table'!E$7),
IF('Publication Table'!$C$5="Cancellations for other reasons",
SUMIFS(AllPublicationData!$J:$J,AllPublicationData!$A:$A,'Publication Table'!$B44,AllPublicationData!$B:$B,'Publication Table'!$C$4,AllPublicationData!$D:$D,'Publication Table'!E$7)))))))+
IF(AND($C$4="NHS Scotland",$C$5="Total Operations"),
SUMIFS(AllPublicationData!$E:$E,AllPublicationData!$A:$A,'Publication Table'!$B44,AllPublicationData!$B:$B,'Publication Table'!E$7),
IF(AND($C$4="NHS Scotland",$C$5="All Cancelled Operations"),
SUMIFS(AllPublicationData!$F:$F,AllPublicationData!$A:$A,'Publication Table'!$B44,AllPublicationData!$B:$B,'Publication Table'!E$7),
IF(AND($C$4="NHS Scotland",$C$5="Operations cancelled by patient"),
SUMIFS(AllPublicationData!$G:$G,AllPublicationData!$A:$A,'Publication Table'!$B44,AllPublicationData!$B:$B,'Publication Table'!E$7),
IF(AND($C$4="NHS Scotland",$C$5="Operations cancelled for clinical reasons"),
SUMIFS(AllPublicationData!$H:$H,AllPublicationData!$A:$A,'Publication Table'!$B44,AllPublicationData!$B:$B,'Publication Table'!E$7),
IF(AND($C$4="NHS Scotland",$C$5="Operations cancelled for non-clinical/capacity reasons"),
SUMIFS(AllPublicationData!$I:$I,AllPublicationData!$A:$A,'Publication Table'!$B44,AllPublicationData!$B:$B,'Publication Table'!E$7),
IF(AND($C$4="NHS Scotland",$C$5="Cancellations for other reasons"),
SUMIFS(AllPublicationData!$J:$J,AllPublicationData!$A:$A,'Publication Table'!$B44,AllPublicationData!$B:$B,'Publication Table'!E$7)))))))</f>
        <v>1018</v>
      </c>
      <c r="F44" s="90">
        <f>IF($C$5="Total Operations",
SUMIFS(AllPublicationData!$E:$E,AllPublicationData!$A:$A,'Publication Table'!$B44,AllPublicationData!$B:$B,'Publication Table'!$C$4,AllPublicationData!$D:$D,'Publication Table'!F$7),
IF('Publication Table'!$C$5="All Cancelled Operations",
SUMIFS(AllPublicationData!$F:$F,AllPublicationData!$A:$A,'Publication Table'!$B44,AllPublicationData!$B:$B,'Publication Table'!$C$4,AllPublicationData!$D:$D,'Publication Table'!F$7),
IF('Publication Table'!$C$5="Operations cancelled by patient",
SUMIFS(AllPublicationData!$G:$G,AllPublicationData!$A:$A,'Publication Table'!$B44,AllPublicationData!$B:$B,'Publication Table'!$C$4,AllPublicationData!$D:$D,'Publication Table'!F$7),
IF('Publication Table'!$C$5="Operations cancelled for clinical reasons",
SUMIFS(AllPublicationData!$H:$H,AllPublicationData!$A:$A,'Publication Table'!$B44,AllPublicationData!$B:$B,'Publication Table'!$C$4,AllPublicationData!$D:$D,'Publication Table'!F$7),
IF('Publication Table'!$C$5="Operations cancelled for non-clinical/capacity reasons",
SUMIFS(AllPublicationData!$I:$I,AllPublicationData!$A:$A,'Publication Table'!$B44,AllPublicationData!$B:$B,'Publication Table'!$C$4,AllPublicationData!$D:$D,'Publication Table'!F$7),
IF('Publication Table'!$C$5="Cancellations for other reasons",
SUMIFS(AllPublicationData!$J:$J,AllPublicationData!$A:$A,'Publication Table'!$B44,AllPublicationData!$B:$B,'Publication Table'!$C$4,AllPublicationData!$D:$D,'Publication Table'!F$7)))))))+
IF(AND($C$4="NHS Scotland",$C$5="Total Operations"),
SUMIFS(AllPublicationData!$E:$E,AllPublicationData!$A:$A,'Publication Table'!$B44,AllPublicationData!$B:$B,'Publication Table'!F$7),
IF(AND($C$4="NHS Scotland",$C$5="All Cancelled Operations"),
SUMIFS(AllPublicationData!$F:$F,AllPublicationData!$A:$A,'Publication Table'!$B44,AllPublicationData!$B:$B,'Publication Table'!F$7),
IF(AND($C$4="NHS Scotland",$C$5="Operations cancelled by patient"),
SUMIFS(AllPublicationData!$G:$G,AllPublicationData!$A:$A,'Publication Table'!$B44,AllPublicationData!$B:$B,'Publication Table'!F$7),
IF(AND($C$4="NHS Scotland",$C$5="Operations cancelled for clinical reasons"),
SUMIFS(AllPublicationData!$H:$H,AllPublicationData!$A:$A,'Publication Table'!$B44,AllPublicationData!$B:$B,'Publication Table'!F$7),
IF(AND($C$4="NHS Scotland",$C$5="Operations cancelled for non-clinical/capacity reasons"),
SUMIFS(AllPublicationData!$I:$I,AllPublicationData!$A:$A,'Publication Table'!$B44,AllPublicationData!$B:$B,'Publication Table'!F$7),
IF(AND($C$4="NHS Scotland",$C$5="Cancellations for other reasons"),
SUMIFS(AllPublicationData!$J:$J,AllPublicationData!$A:$A,'Publication Table'!$B44,AllPublicationData!$B:$B,'Publication Table'!F$7)))))))</f>
        <v>168</v>
      </c>
      <c r="G44" s="90">
        <f>IF($C$5="Total Operations",
SUMIFS(AllPublicationData!$E:$E,AllPublicationData!$A:$A,'Publication Table'!$B44,AllPublicationData!$B:$B,'Publication Table'!$C$4,AllPublicationData!$D:$D,'Publication Table'!G$7),
IF('Publication Table'!$C$5="All Cancelled Operations",
SUMIFS(AllPublicationData!$F:$F,AllPublicationData!$A:$A,'Publication Table'!$B44,AllPublicationData!$B:$B,'Publication Table'!$C$4,AllPublicationData!$D:$D,'Publication Table'!G$7),
IF('Publication Table'!$C$5="Operations cancelled by patient",
SUMIFS(AllPublicationData!$G:$G,AllPublicationData!$A:$A,'Publication Table'!$B44,AllPublicationData!$B:$B,'Publication Table'!$C$4,AllPublicationData!$D:$D,'Publication Table'!G$7),
IF('Publication Table'!$C$5="Operations cancelled for clinical reasons",
SUMIFS(AllPublicationData!$H:$H,AllPublicationData!$A:$A,'Publication Table'!$B44,AllPublicationData!$B:$B,'Publication Table'!$C$4,AllPublicationData!$D:$D,'Publication Table'!G$7),
IF('Publication Table'!$C$5="Operations cancelled for non-clinical/capacity reasons",
SUMIFS(AllPublicationData!$I:$I,AllPublicationData!$A:$A,'Publication Table'!$B44,AllPublicationData!$B:$B,'Publication Table'!$C$4,AllPublicationData!$D:$D,'Publication Table'!G$7),
IF('Publication Table'!$C$5="Cancellations for other reasons",
SUMIFS(AllPublicationData!$J:$J,AllPublicationData!$A:$A,'Publication Table'!$B44,AllPublicationData!$B:$B,'Publication Table'!$C$4,AllPublicationData!$D:$D,'Publication Table'!G$7)))))))+
IF(AND($C$4="NHS Scotland",$C$5="Total Operations"),
SUMIFS(AllPublicationData!$E:$E,AllPublicationData!$A:$A,'Publication Table'!$B44,AllPublicationData!$B:$B,'Publication Table'!G$7),
IF(AND($C$4="NHS Scotland",$C$5="All Cancelled Operations"),
SUMIFS(AllPublicationData!$F:$F,AllPublicationData!$A:$A,'Publication Table'!$B44,AllPublicationData!$B:$B,'Publication Table'!G$7),
IF(AND($C$4="NHS Scotland",$C$5="Operations cancelled by patient"),
SUMIFS(AllPublicationData!$G:$G,AllPublicationData!$A:$A,'Publication Table'!$B44,AllPublicationData!$B:$B,'Publication Table'!G$7),
IF(AND($C$4="NHS Scotland",$C$5="Operations cancelled for clinical reasons"),
SUMIFS(AllPublicationData!$H:$H,AllPublicationData!$A:$A,'Publication Table'!$B44,AllPublicationData!$B:$B,'Publication Table'!G$7),
IF(AND($C$4="NHS Scotland",$C$5="Operations cancelled for non-clinical/capacity reasons"),
SUMIFS(AllPublicationData!$I:$I,AllPublicationData!$A:$A,'Publication Table'!$B44,AllPublicationData!$B:$B,'Publication Table'!G$7),
IF(AND($C$4="NHS Scotland",$C$5="Cancellations for other reasons"),
SUMIFS(AllPublicationData!$J:$J,AllPublicationData!$A:$A,'Publication Table'!$B44,AllPublicationData!$B:$B,'Publication Table'!G$7)))))))</f>
        <v>1400</v>
      </c>
      <c r="H44" s="90">
        <f>IF($C$5="Total Operations",
SUMIFS(AllPublicationData!$E:$E,AllPublicationData!$A:$A,'Publication Table'!$B44,AllPublicationData!$B:$B,'Publication Table'!$C$4,AllPublicationData!$D:$D,'Publication Table'!H$7),
IF('Publication Table'!$C$5="All Cancelled Operations",
SUMIFS(AllPublicationData!$F:$F,AllPublicationData!$A:$A,'Publication Table'!$B44,AllPublicationData!$B:$B,'Publication Table'!$C$4,AllPublicationData!$D:$D,'Publication Table'!H$7),
IF('Publication Table'!$C$5="Operations cancelled by patient",
SUMIFS(AllPublicationData!$G:$G,AllPublicationData!$A:$A,'Publication Table'!$B44,AllPublicationData!$B:$B,'Publication Table'!$C$4,AllPublicationData!$D:$D,'Publication Table'!H$7),
IF('Publication Table'!$C$5="Operations cancelled for clinical reasons",
SUMIFS(AllPublicationData!$H:$H,AllPublicationData!$A:$A,'Publication Table'!$B44,AllPublicationData!$B:$B,'Publication Table'!$C$4,AllPublicationData!$D:$D,'Publication Table'!H$7),
IF('Publication Table'!$C$5="Operations cancelled for non-clinical/capacity reasons",
SUMIFS(AllPublicationData!$I:$I,AllPublicationData!$A:$A,'Publication Table'!$B44,AllPublicationData!$B:$B,'Publication Table'!$C$4,AllPublicationData!$D:$D,'Publication Table'!H$7),
IF('Publication Table'!$C$5="Cancellations for other reasons",
SUMIFS(AllPublicationData!$J:$J,AllPublicationData!$A:$A,'Publication Table'!$B44,AllPublicationData!$B:$B,'Publication Table'!$C$4,AllPublicationData!$D:$D,'Publication Table'!H$7)))))))+
IF(AND($C$4="NHS Scotland",$C$5="Total Operations"),
SUMIFS(AllPublicationData!$E:$E,AllPublicationData!$A:$A,'Publication Table'!$B44,AllPublicationData!$B:$B,'Publication Table'!H$7),
IF(AND($C$4="NHS Scotland",$C$5="All Cancelled Operations"),
SUMIFS(AllPublicationData!$F:$F,AllPublicationData!$A:$A,'Publication Table'!$B44,AllPublicationData!$B:$B,'Publication Table'!H$7),
IF(AND($C$4="NHS Scotland",$C$5="Operations cancelled by patient"),
SUMIFS(AllPublicationData!$G:$G,AllPublicationData!$A:$A,'Publication Table'!$B44,AllPublicationData!$B:$B,'Publication Table'!H$7),
IF(AND($C$4="NHS Scotland",$C$5="Operations cancelled for clinical reasons"),
SUMIFS(AllPublicationData!$H:$H,AllPublicationData!$A:$A,'Publication Table'!$B44,AllPublicationData!$B:$B,'Publication Table'!H$7),
IF(AND($C$4="NHS Scotland",$C$5="Operations cancelled for non-clinical/capacity reasons"),
SUMIFS(AllPublicationData!$I:$I,AllPublicationData!$A:$A,'Publication Table'!$B44,AllPublicationData!$B:$B,'Publication Table'!H$7),
IF(AND($C$4="NHS Scotland",$C$5="Cancellations for other reasons"),
SUMIFS(AllPublicationData!$J:$J,AllPublicationData!$A:$A,'Publication Table'!$B44,AllPublicationData!$B:$B,'Publication Table'!H$7)))))))</f>
        <v>1191</v>
      </c>
      <c r="I44" s="90">
        <f>IF($C$5="Total Operations",
SUMIFS(AllPublicationData!$E:$E,AllPublicationData!$A:$A,'Publication Table'!$B44,AllPublicationData!$B:$B,'Publication Table'!$C$4,AllPublicationData!$D:$D,'Publication Table'!I$7),
IF('Publication Table'!$C$5="All Cancelled Operations",
SUMIFS(AllPublicationData!$F:$F,AllPublicationData!$A:$A,'Publication Table'!$B44,AllPublicationData!$B:$B,'Publication Table'!$C$4,AllPublicationData!$D:$D,'Publication Table'!I$7),
IF('Publication Table'!$C$5="Operations cancelled by patient",
SUMIFS(AllPublicationData!$G:$G,AllPublicationData!$A:$A,'Publication Table'!$B44,AllPublicationData!$B:$B,'Publication Table'!$C$4,AllPublicationData!$D:$D,'Publication Table'!I$7),
IF('Publication Table'!$C$5="Operations cancelled for clinical reasons",
SUMIFS(AllPublicationData!$H:$H,AllPublicationData!$A:$A,'Publication Table'!$B44,AllPublicationData!$B:$B,'Publication Table'!$C$4,AllPublicationData!$D:$D,'Publication Table'!I$7),
IF('Publication Table'!$C$5="Operations cancelled for non-clinical/capacity reasons",
SUMIFS(AllPublicationData!$I:$I,AllPublicationData!$A:$A,'Publication Table'!$B44,AllPublicationData!$B:$B,'Publication Table'!$C$4,AllPublicationData!$D:$D,'Publication Table'!I$7),
IF('Publication Table'!$C$5="Cancellations for other reasons",
SUMIFS(AllPublicationData!$J:$J,AllPublicationData!$A:$A,'Publication Table'!$B44,AllPublicationData!$B:$B,'Publication Table'!$C$4,AllPublicationData!$D:$D,'Publication Table'!I$7)))))))+
IF(AND($C$4="NHS Scotland",$C$5="Total Operations"),
SUMIFS(AllPublicationData!$E:$E,AllPublicationData!$A:$A,'Publication Table'!$B44,AllPublicationData!$B:$B,'Publication Table'!I$7),
IF(AND($C$4="NHS Scotland",$C$5="All Cancelled Operations"),
SUMIFS(AllPublicationData!$F:$F,AllPublicationData!$A:$A,'Publication Table'!$B44,AllPublicationData!$B:$B,'Publication Table'!I$7),
IF(AND($C$4="NHS Scotland",$C$5="Operations cancelled by patient"),
SUMIFS(AllPublicationData!$G:$G,AllPublicationData!$A:$A,'Publication Table'!$B44,AllPublicationData!$B:$B,'Publication Table'!I$7),
IF(AND($C$4="NHS Scotland",$C$5="Operations cancelled for clinical reasons"),
SUMIFS(AllPublicationData!$H:$H,AllPublicationData!$A:$A,'Publication Table'!$B44,AllPublicationData!$B:$B,'Publication Table'!I$7),
IF(AND($C$4="NHS Scotland",$C$5="Operations cancelled for non-clinical/capacity reasons"),
SUMIFS(AllPublicationData!$I:$I,AllPublicationData!$A:$A,'Publication Table'!$B44,AllPublicationData!$B:$B,'Publication Table'!I$7),
IF(AND($C$4="NHS Scotland",$C$5="Cancellations for other reasons"),
SUMIFS(AllPublicationData!$J:$J,AllPublicationData!$A:$A,'Publication Table'!$B44,AllPublicationData!$B:$B,'Publication Table'!I$7)))))))</f>
        <v>793</v>
      </c>
      <c r="J44" s="90">
        <f>IF($C$5="Total Operations",
SUMIFS(AllPublicationData!$E:$E,AllPublicationData!$A:$A,'Publication Table'!$B44,AllPublicationData!$B:$B,'Publication Table'!$C$4,AllPublicationData!$D:$D,'Publication Table'!J$7),
IF('Publication Table'!$C$5="All Cancelled Operations",
SUMIFS(AllPublicationData!$F:$F,AllPublicationData!$A:$A,'Publication Table'!$B44,AllPublicationData!$B:$B,'Publication Table'!$C$4,AllPublicationData!$D:$D,'Publication Table'!J$7),
IF('Publication Table'!$C$5="Operations cancelled by patient",
SUMIFS(AllPublicationData!$G:$G,AllPublicationData!$A:$A,'Publication Table'!$B44,AllPublicationData!$B:$B,'Publication Table'!$C$4,AllPublicationData!$D:$D,'Publication Table'!J$7),
IF('Publication Table'!$C$5="Operations cancelled for clinical reasons",
SUMIFS(AllPublicationData!$H:$H,AllPublicationData!$A:$A,'Publication Table'!$B44,AllPublicationData!$B:$B,'Publication Table'!$C$4,AllPublicationData!$D:$D,'Publication Table'!J$7),
IF('Publication Table'!$C$5="Operations cancelled for non-clinical/capacity reasons",
SUMIFS(AllPublicationData!$I:$I,AllPublicationData!$A:$A,'Publication Table'!$B44,AllPublicationData!$B:$B,'Publication Table'!$C$4,AllPublicationData!$D:$D,'Publication Table'!J$7),
IF('Publication Table'!$C$5="Cancellations for other reasons",
SUMIFS(AllPublicationData!$J:$J,AllPublicationData!$A:$A,'Publication Table'!$B44,AllPublicationData!$B:$B,'Publication Table'!$C$4,AllPublicationData!$D:$D,'Publication Table'!J$7)))))))+
IF(AND($C$4="NHS Scotland",$C$5="Total Operations"),
SUMIFS(AllPublicationData!$E:$E,AllPublicationData!$A:$A,'Publication Table'!$B44,AllPublicationData!$B:$B,'Publication Table'!J$7),
IF(AND($C$4="NHS Scotland",$C$5="All Cancelled Operations"),
SUMIFS(AllPublicationData!$F:$F,AllPublicationData!$A:$A,'Publication Table'!$B44,AllPublicationData!$B:$B,'Publication Table'!J$7),
IF(AND($C$4="NHS Scotland",$C$5="Operations cancelled by patient"),
SUMIFS(AllPublicationData!$G:$G,AllPublicationData!$A:$A,'Publication Table'!$B44,AllPublicationData!$B:$B,'Publication Table'!J$7),
IF(AND($C$4="NHS Scotland",$C$5="Operations cancelled for clinical reasons"),
SUMIFS(AllPublicationData!$H:$H,AllPublicationData!$A:$A,'Publication Table'!$B44,AllPublicationData!$B:$B,'Publication Table'!J$7),
IF(AND($C$4="NHS Scotland",$C$5="Operations cancelled for non-clinical/capacity reasons"),
SUMIFS(AllPublicationData!$I:$I,AllPublicationData!$A:$A,'Publication Table'!$B44,AllPublicationData!$B:$B,'Publication Table'!J$7),
IF(AND($C$4="NHS Scotland",$C$5="Cancellations for other reasons"),
SUMIFS(AllPublicationData!$J:$J,AllPublicationData!$A:$A,'Publication Table'!$B44,AllPublicationData!$B:$B,'Publication Table'!J$7)))))))</f>
        <v>2160</v>
      </c>
      <c r="K44" s="90">
        <f>IF($C$5="Total Operations",
SUMIFS(AllPublicationData!$E:$E,AllPublicationData!$A:$A,'Publication Table'!$B44,AllPublicationData!$B:$B,'Publication Table'!$C$4,AllPublicationData!$D:$D,'Publication Table'!K$7),
IF('Publication Table'!$C$5="All Cancelled Operations",
SUMIFS(AllPublicationData!$F:$F,AllPublicationData!$A:$A,'Publication Table'!$B44,AllPublicationData!$B:$B,'Publication Table'!$C$4,AllPublicationData!$D:$D,'Publication Table'!K$7),
IF('Publication Table'!$C$5="Operations cancelled by patient",
SUMIFS(AllPublicationData!$G:$G,AllPublicationData!$A:$A,'Publication Table'!$B44,AllPublicationData!$B:$B,'Publication Table'!$C$4,AllPublicationData!$D:$D,'Publication Table'!K$7),
IF('Publication Table'!$C$5="Operations cancelled for clinical reasons",
SUMIFS(AllPublicationData!$H:$H,AllPublicationData!$A:$A,'Publication Table'!$B44,AllPublicationData!$B:$B,'Publication Table'!$C$4,AllPublicationData!$D:$D,'Publication Table'!K$7),
IF('Publication Table'!$C$5="Operations cancelled for non-clinical/capacity reasons",
SUMIFS(AllPublicationData!$I:$I,AllPublicationData!$A:$A,'Publication Table'!$B44,AllPublicationData!$B:$B,'Publication Table'!$C$4,AllPublicationData!$D:$D,'Publication Table'!K$7),
IF('Publication Table'!$C$5="Cancellations for other reasons",
SUMIFS(AllPublicationData!$J:$J,AllPublicationData!$A:$A,'Publication Table'!$B44,AllPublicationData!$B:$B,'Publication Table'!$C$4,AllPublicationData!$D:$D,'Publication Table'!K$7)))))))+
IF(AND($C$4="NHS Scotland",$C$5="Total Operations"),
SUMIFS(AllPublicationData!$E:$E,AllPublicationData!$A:$A,'Publication Table'!$B44,AllPublicationData!$B:$B,'Publication Table'!K$7),
IF(AND($C$4="NHS Scotland",$C$5="All Cancelled Operations"),
SUMIFS(AllPublicationData!$F:$F,AllPublicationData!$A:$A,'Publication Table'!$B44,AllPublicationData!$B:$B,'Publication Table'!K$7),
IF(AND($C$4="NHS Scotland",$C$5="Operations cancelled by patient"),
SUMIFS(AllPublicationData!$G:$G,AllPublicationData!$A:$A,'Publication Table'!$B44,AllPublicationData!$B:$B,'Publication Table'!K$7),
IF(AND($C$4="NHS Scotland",$C$5="Operations cancelled for clinical reasons"),
SUMIFS(AllPublicationData!$H:$H,AllPublicationData!$A:$A,'Publication Table'!$B44,AllPublicationData!$B:$B,'Publication Table'!K$7),
IF(AND($C$4="NHS Scotland",$C$5="Operations cancelled for non-clinical/capacity reasons"),
SUMIFS(AllPublicationData!$I:$I,AllPublicationData!$A:$A,'Publication Table'!$B44,AllPublicationData!$B:$B,'Publication Table'!K$7),
IF(AND($C$4="NHS Scotland",$C$5="Cancellations for other reasons"),
SUMIFS(AllPublicationData!$J:$J,AllPublicationData!$A:$A,'Publication Table'!$B44,AllPublicationData!$B:$B,'Publication Table'!K$7)))))))</f>
        <v>4407</v>
      </c>
      <c r="L44" s="90">
        <f>IF($C$5="Total Operations",
SUMIFS(AllPublicationData!$E:$E,AllPublicationData!$A:$A,'Publication Table'!$B44,AllPublicationData!$B:$B,'Publication Table'!$C$4,AllPublicationData!$D:$D,'Publication Table'!L$7),
IF('Publication Table'!$C$5="All Cancelled Operations",
SUMIFS(AllPublicationData!$F:$F,AllPublicationData!$A:$A,'Publication Table'!$B44,AllPublicationData!$B:$B,'Publication Table'!$C$4,AllPublicationData!$D:$D,'Publication Table'!L$7),
IF('Publication Table'!$C$5="Operations cancelled by patient",
SUMIFS(AllPublicationData!$G:$G,AllPublicationData!$A:$A,'Publication Table'!$B44,AllPublicationData!$B:$B,'Publication Table'!$C$4,AllPublicationData!$D:$D,'Publication Table'!L$7),
IF('Publication Table'!$C$5="Operations cancelled for clinical reasons",
SUMIFS(AllPublicationData!$H:$H,AllPublicationData!$A:$A,'Publication Table'!$B44,AllPublicationData!$B:$B,'Publication Table'!$C$4,AllPublicationData!$D:$D,'Publication Table'!L$7),
IF('Publication Table'!$C$5="Operations cancelled for non-clinical/capacity reasons",
SUMIFS(AllPublicationData!$I:$I,AllPublicationData!$A:$A,'Publication Table'!$B44,AllPublicationData!$B:$B,'Publication Table'!$C$4,AllPublicationData!$D:$D,'Publication Table'!L$7),
IF('Publication Table'!$C$5="Cancellations for other reasons",
SUMIFS(AllPublicationData!$J:$J,AllPublicationData!$A:$A,'Publication Table'!$B44,AllPublicationData!$B:$B,'Publication Table'!$C$4,AllPublicationData!$D:$D,'Publication Table'!L$7)))))))+
IF(AND($C$4="NHS Scotland",$C$5="Total Operations"),
SUMIFS(AllPublicationData!$E:$E,AllPublicationData!$A:$A,'Publication Table'!$B44,AllPublicationData!$B:$B,'Publication Table'!L$7),
IF(AND($C$4="NHS Scotland",$C$5="All Cancelled Operations"),
SUMIFS(AllPublicationData!$F:$F,AllPublicationData!$A:$A,'Publication Table'!$B44,AllPublicationData!$B:$B,'Publication Table'!L$7),
IF(AND($C$4="NHS Scotland",$C$5="Operations cancelled by patient"),
SUMIFS(AllPublicationData!$G:$G,AllPublicationData!$A:$A,'Publication Table'!$B44,AllPublicationData!$B:$B,'Publication Table'!L$7),
IF(AND($C$4="NHS Scotland",$C$5="Operations cancelled for clinical reasons"),
SUMIFS(AllPublicationData!$H:$H,AllPublicationData!$A:$A,'Publication Table'!$B44,AllPublicationData!$B:$B,'Publication Table'!L$7),
IF(AND($C$4="NHS Scotland",$C$5="Operations cancelled for non-clinical/capacity reasons"),
SUMIFS(AllPublicationData!$I:$I,AllPublicationData!$A:$A,'Publication Table'!$B44,AllPublicationData!$B:$B,'Publication Table'!L$7),
IF(AND($C$4="NHS Scotland",$C$5="Cancellations for other reasons"),
SUMIFS(AllPublicationData!$J:$J,AllPublicationData!$A:$A,'Publication Table'!$B44,AllPublicationData!$B:$B,'Publication Table'!L$7)))))))</f>
        <v>732</v>
      </c>
      <c r="M44" s="90">
        <f>IF($C$5="Total Operations",
SUMIFS(AllPublicationData!$E:$E,AllPublicationData!$A:$A,'Publication Table'!$B44,AllPublicationData!$B:$B,'Publication Table'!$C$4,AllPublicationData!$D:$D,'Publication Table'!M$7),
IF('Publication Table'!$C$5="All Cancelled Operations",
SUMIFS(AllPublicationData!$F:$F,AllPublicationData!$A:$A,'Publication Table'!$B44,AllPublicationData!$B:$B,'Publication Table'!$C$4,AllPublicationData!$D:$D,'Publication Table'!M$7),
IF('Publication Table'!$C$5="Operations cancelled by patient",
SUMIFS(AllPublicationData!$G:$G,AllPublicationData!$A:$A,'Publication Table'!$B44,AllPublicationData!$B:$B,'Publication Table'!$C$4,AllPublicationData!$D:$D,'Publication Table'!M$7),
IF('Publication Table'!$C$5="Operations cancelled for clinical reasons",
SUMIFS(AllPublicationData!$G:$G,AllPublicationData!$A:$A,'Publication Table'!$B44,AllPublicationData!$B:$B,'Publication Table'!$C$4,AllPublicationData!$D:$D,'Publication Table'!M$7),
IF('Publication Table'!$C$5="Operations cancelled for non-clinical/capacity reasons",
SUMIFS(AllPublicationData!$G:$G,AllPublicationData!$A:$A,'Publication Table'!$B44,AllPublicationData!$B:$B,'Publication Table'!$C$4,AllPublicationData!$D:$D,'Publication Table'!M$7),
IF('Publication Table'!$C$5="Cancellations for other reasons",
SUMIFS(AllPublicationData!$G:$G,AllPublicationData!$A:$A,'Publication Table'!$B44,AllPublicationData!$B:$B,'Publication Table'!$C$4,AllPublicationData!$D:$D,'Publication Table'!M$7)))))))+
IF(AND($C$4="NHS Scotland",$C$5="Total Operations"),
SUMIFS(AllPublicationData!$E:$E,AllPublicationData!$A:$A,'Publication Table'!$B44,AllPublicationData!$B:$B,'Publication Table'!M$7),
IF(AND($C$4="NHS Scotland",$C$5="All Cancelled Operations"),
SUMIFS(AllPublicationData!$F:$F,AllPublicationData!$A:$A,'Publication Table'!$B44,AllPublicationData!$B:$B,'Publication Table'!M$7),
IF(AND($C$4="NHS Scotland",$C$5="Operations cancelled by patient"),
SUMIFS(AllPublicationData!$G:$G,AllPublicationData!$A:$A,'Publication Table'!$B44,AllPublicationData!$B:$B,'Publication Table'!M$7),
IF(AND($C$4="NHS Scotland",$C$5="Operations cancelled for clinical reasons"),
SUMIFS(AllPublicationData!$H:$H,AllPublicationData!$A:$A,'Publication Table'!$B44,AllPublicationData!$B:$B,'Publication Table'!M$7),
IF(AND($C$4="NHS Scotland",$C$5="Operations cancelled for non-clinical/capacity reasons"),
SUMIFS(AllPublicationData!$I:$I,AllPublicationData!$A:$A,'Publication Table'!$B44,AllPublicationData!$B:$B,'Publication Table'!M$7),
IF(AND($C$4="NHS Scotland",$C$5="Cancellations for other reasons"),
SUMIFS(AllPublicationData!$J:$J,AllPublicationData!$A:$A,'Publication Table'!$B44,AllPublicationData!$B:$B,'Publication Table'!M$7)))))))</f>
        <v>1525</v>
      </c>
      <c r="N44" s="90">
        <f>IF($C$5="Total Operations",
SUMIFS(AllPublicationData!$E:$E,AllPublicationData!$A:$A,'Publication Table'!$B44,AllPublicationData!$B:$B,'Publication Table'!$C$4,AllPublicationData!$D:$D,'Publication Table'!N$7),
IF('Publication Table'!$C$5="All Cancelled Operations",
SUMIFS(AllPublicationData!$F:$F,AllPublicationData!$A:$A,'Publication Table'!$B44,AllPublicationData!$B:$B,'Publication Table'!$C$4,AllPublicationData!$D:$D,'Publication Table'!N$7),
IF('Publication Table'!$C$5="Operations cancelled by patient",
SUMIFS(AllPublicationData!$G:$G,AllPublicationData!$A:$A,'Publication Table'!$B44,AllPublicationData!$B:$B,'Publication Table'!$C$4,AllPublicationData!$D:$D,'Publication Table'!N$7),
IF('Publication Table'!$C$5="Operations cancelled for clinical reasons",
SUMIFS(AllPublicationData!$G:$G,AllPublicationData!$A:$A,'Publication Table'!$B44,AllPublicationData!$B:$B,'Publication Table'!$C$4,AllPublicationData!$D:$D,'Publication Table'!N$7),
IF('Publication Table'!$C$5="Operations cancelled for non-clinical/capacity reasons",
SUMIFS(AllPublicationData!$G:$G,AllPublicationData!$A:$A,'Publication Table'!$B44,AllPublicationData!$B:$B,'Publication Table'!$C$4,AllPublicationData!$D:$D,'Publication Table'!N$7),
IF('Publication Table'!$C$5="Cancellations for other reasons",
SUMIFS(AllPublicationData!$G:$G,AllPublicationData!$A:$A,'Publication Table'!$B44,AllPublicationData!$B:$B,'Publication Table'!$C$4,AllPublicationData!$D:$D,'Publication Table'!N$7)))))))+
IF(AND($C$4="NHS Scotland",$C$5="Total Operations"),
SUMIFS(AllPublicationData!$E:$E,AllPublicationData!$A:$A,'Publication Table'!$B44,AllPublicationData!$B:$B,'Publication Table'!N$7),
IF(AND($C$4="NHS Scotland",$C$5="All Cancelled Operations"),
SUMIFS(AllPublicationData!$F:$F,AllPublicationData!$A:$A,'Publication Table'!$B44,AllPublicationData!$B:$B,'Publication Table'!N$7),
IF(AND($C$4="NHS Scotland",$C$5="Operations cancelled by patient"),
SUMIFS(AllPublicationData!$G:$G,AllPublicationData!$A:$A,'Publication Table'!$B44,AllPublicationData!$B:$B,'Publication Table'!N$7),
IF(AND($C$4="NHS Scotland",$C$5="Operations cancelled for clinical reasons"),
SUMIFS(AllPublicationData!$H:$H,AllPublicationData!$A:$A,'Publication Table'!$B44,AllPublicationData!$B:$B,'Publication Table'!N$7),
IF(AND($C$4="NHS Scotland",$C$5="Operations cancelled for non-clinical/capacity reasons"),
SUMIFS(AllPublicationData!$I:$I,AllPublicationData!$A:$A,'Publication Table'!$B44,AllPublicationData!$B:$B,'Publication Table'!N$7),
IF(AND($C$4="NHS Scotland",$C$5="Cancellations for other reasons"),
SUMIFS(AllPublicationData!$J:$J,AllPublicationData!$A:$A,'Publication Table'!$B44,AllPublicationData!$B:$B,'Publication Table'!N$7)))))))</f>
        <v>3161</v>
      </c>
      <c r="O44" s="90">
        <f>IF($C$5="Total Operations",
SUMIFS(AllPublicationData!$E:$E,AllPublicationData!$A:$A,'Publication Table'!$B44,AllPublicationData!$B:$B,'Publication Table'!$C$4,AllPublicationData!$D:$D,'Publication Table'!O$7),
IF('Publication Table'!$C$5="All Cancelled Operations",
SUMIFS(AllPublicationData!$F:$F,AllPublicationData!$A:$A,'Publication Table'!$B44,AllPublicationData!$B:$B,'Publication Table'!$C$4,AllPublicationData!$D:$D,'Publication Table'!O$7),
IF('Publication Table'!$C$5="Operations cancelled by patient",
SUMIFS(AllPublicationData!$G:$G,AllPublicationData!$A:$A,'Publication Table'!$B44,AllPublicationData!$B:$B,'Publication Table'!$C$4,AllPublicationData!$D:$D,'Publication Table'!O$7),
IF('Publication Table'!$C$5="Operations cancelled for clinical reasons",
SUMIFS(AllPublicationData!$G:$G,AllPublicationData!$A:$A,'Publication Table'!$B44,AllPublicationData!$B:$B,'Publication Table'!$C$4,AllPublicationData!$D:$D,'Publication Table'!O$7),
IF('Publication Table'!$C$5="Operations cancelled for non-clinical/capacity reasons",
SUMIFS(AllPublicationData!$G:$G,AllPublicationData!$A:$A,'Publication Table'!$B44,AllPublicationData!$B:$B,'Publication Table'!$C$4,AllPublicationData!$D:$D,'Publication Table'!O$7),
IF('Publication Table'!$C$5="Cancellations for other reasons",
SUMIFS(AllPublicationData!$G:$G,AllPublicationData!$A:$A,'Publication Table'!$B44,AllPublicationData!$B:$B,'Publication Table'!$C$4,AllPublicationData!$D:$D,'Publication Table'!O$7)))))))+
IF(AND($C$4="NHS Scotland",$C$5="Total Operations"),
SUMIFS(AllPublicationData!$E:$E,AllPublicationData!$A:$A,'Publication Table'!$B44,AllPublicationData!$B:$B,'Publication Table'!O$7),
IF(AND($C$4="NHS Scotland",$C$5="All Cancelled Operations"),
SUMIFS(AllPublicationData!$F:$F,AllPublicationData!$A:$A,'Publication Table'!$B44,AllPublicationData!$B:$B,'Publication Table'!O$7),
IF(AND($C$4="NHS Scotland",$C$5="Operations cancelled by patient"),
SUMIFS(AllPublicationData!$G:$G,AllPublicationData!$A:$A,'Publication Table'!$B44,AllPublicationData!$B:$B,'Publication Table'!O$7),
IF(AND($C$4="NHS Scotland",$C$5="Operations cancelled for clinical reasons"),
SUMIFS(AllPublicationData!$H:$H,AllPublicationData!$A:$A,'Publication Table'!$B44,AllPublicationData!$B:$B,'Publication Table'!O$7),
IF(AND($C$4="NHS Scotland",$C$5="Operations cancelled for non-clinical/capacity reasons"),
SUMIFS(AllPublicationData!$I:$I,AllPublicationData!$A:$A,'Publication Table'!$B44,AllPublicationData!$B:$B,'Publication Table'!O$7),
IF(AND($C$4="NHS Scotland",$C$5="Cancellations for other reasons"),
SUMIFS(AllPublicationData!$J:$J,AllPublicationData!$A:$A,'Publication Table'!$B44,AllPublicationData!$B:$B,'Publication Table'!O$7)))))))</f>
        <v>232</v>
      </c>
      <c r="P44" s="90">
        <f>IF($C$5="Total Operations",
SUMIFS(AllPublicationData!$E:$E,AllPublicationData!$A:$A,'Publication Table'!$B44,AllPublicationData!$B:$B,'Publication Table'!$C$4,AllPublicationData!$D:$D,'Publication Table'!P$7),
IF('Publication Table'!$C$5="All Cancelled Operations",
SUMIFS(AllPublicationData!$F:$F,AllPublicationData!$A:$A,'Publication Table'!$B44,AllPublicationData!$B:$B,'Publication Table'!$C$4,AllPublicationData!$D:$D,'Publication Table'!P$7),
IF('Publication Table'!$C$5="Operations cancelled by patient",
SUMIFS(AllPublicationData!$G:$G,AllPublicationData!$A:$A,'Publication Table'!$B44,AllPublicationData!$B:$B,'Publication Table'!$C$4,AllPublicationData!$D:$D,'Publication Table'!P$7),
IF('Publication Table'!$C$5="Operations cancelled for clinical reasons",
SUMIFS(AllPublicationData!$G:$G,AllPublicationData!$A:$A,'Publication Table'!$B44,AllPublicationData!$B:$B,'Publication Table'!$C$4,AllPublicationData!$D:$D,'Publication Table'!P$7),
IF('Publication Table'!$C$5="Operations cancelled for non-clinical/capacity reasons",
SUMIFS(AllPublicationData!$G:$G,AllPublicationData!$A:$A,'Publication Table'!$B44,AllPublicationData!$B:$B,'Publication Table'!$C$4,AllPublicationData!$D:$D,'Publication Table'!P$7),
IF('Publication Table'!$C$5="Cancellations for other reasons",
SUMIFS(AllPublicationData!$G:$G,AllPublicationData!$A:$A,'Publication Table'!$B44,AllPublicationData!$B:$B,'Publication Table'!$C$4,AllPublicationData!$D:$D,'Publication Table'!P$7)))))))+
IF(AND($C$4="NHS Scotland",$C$5="Total Operations"),
SUMIFS(AllPublicationData!$E:$E,AllPublicationData!$A:$A,'Publication Table'!$B44,AllPublicationData!$B:$B,'Publication Table'!P$7),
IF(AND($C$4="NHS Scotland",$C$5="All Cancelled Operations"),
SUMIFS(AllPublicationData!$F:$F,AllPublicationData!$A:$A,'Publication Table'!$B44,AllPublicationData!$B:$B,'Publication Table'!P$7),
IF(AND($C$4="NHS Scotland",$C$5="Operations cancelled by patient"),
SUMIFS(AllPublicationData!$G:$G,AllPublicationData!$A:$A,'Publication Table'!$B44,AllPublicationData!$B:$B,'Publication Table'!P$7),
IF(AND($C$4="NHS Scotland",$C$5="Operations cancelled for clinical reasons"),
SUMIFS(AllPublicationData!$H:$H,AllPublicationData!$A:$A,'Publication Table'!$B44,AllPublicationData!$B:$B,'Publication Table'!P$7),
IF(AND($C$4="NHS Scotland",$C$5="Operations cancelled for non-clinical/capacity reasons"),
SUMIFS(AllPublicationData!$I:$I,AllPublicationData!$A:$A,'Publication Table'!$B44,AllPublicationData!$B:$B,'Publication Table'!P$7),
IF(AND($C$4="NHS Scotland",$C$5="Cancellations for other reasons"),
SUMIFS(AllPublicationData!$J:$J,AllPublicationData!$A:$A,'Publication Table'!$B44,AllPublicationData!$B:$B,'Publication Table'!P$7)))))))</f>
        <v>185</v>
      </c>
      <c r="Q44" s="90">
        <f>IF($C$5="Total Operations",
SUMIFS(AllPublicationData!$E:$E,AllPublicationData!$A:$A,'Publication Table'!$B44,AllPublicationData!$B:$B,'Publication Table'!$C$4,AllPublicationData!$D:$D,'Publication Table'!Q$7),
IF('Publication Table'!$C$5="All Cancelled Operations",
SUMIFS(AllPublicationData!$F:$F,AllPublicationData!$A:$A,'Publication Table'!$B44,AllPublicationData!$B:$B,'Publication Table'!$C$4,AllPublicationData!$D:$D,'Publication Table'!Q$7),
IF('Publication Table'!$C$5="Operations cancelled by patient",
SUMIFS(AllPublicationData!$G:$G,AllPublicationData!$A:$A,'Publication Table'!$B44,AllPublicationData!$B:$B,'Publication Table'!$C$4,AllPublicationData!$D:$D,'Publication Table'!Q$7),
IF('Publication Table'!$C$5="Operations cancelled for clinical reasons",
SUMIFS(AllPublicationData!$G:$G,AllPublicationData!$A:$A,'Publication Table'!$B44,AllPublicationData!$B:$B,'Publication Table'!$C$4,AllPublicationData!$D:$D,'Publication Table'!Q$7),
IF('Publication Table'!$C$5="Operations cancelled for non-clinical/capacity reasons",
SUMIFS(AllPublicationData!$G:$G,AllPublicationData!$A:$A,'Publication Table'!$B44,AllPublicationData!$B:$B,'Publication Table'!$C$4,AllPublicationData!$D:$D,'Publication Table'!Q$7),
IF('Publication Table'!$C$5="Cancellations for other reasons",
SUMIFS(AllPublicationData!$G:$G,AllPublicationData!$A:$A,'Publication Table'!$B44,AllPublicationData!$B:$B,'Publication Table'!$C$4,AllPublicationData!$D:$D,'Publication Table'!Q$7)))))))+
IF(AND($C$4="NHS Scotland",$C$5="Total Operations"),
SUMIFS(AllPublicationData!$E:$E,AllPublicationData!$A:$A,'Publication Table'!$B44,AllPublicationData!$B:$B,'Publication Table'!Q$7),
IF(AND($C$4="NHS Scotland",$C$5="All Cancelled Operations"),
SUMIFS(AllPublicationData!$F:$F,AllPublicationData!$A:$A,'Publication Table'!$B44,AllPublicationData!$B:$B,'Publication Table'!Q$7),
IF(AND($C$4="NHS Scotland",$C$5="Operations cancelled by patient"),
SUMIFS(AllPublicationData!$G:$G,AllPublicationData!$A:$A,'Publication Table'!$B44,AllPublicationData!$B:$B,'Publication Table'!Q$7),
IF(AND($C$4="NHS Scotland",$C$5="Operations cancelled for clinical reasons"),
SUMIFS(AllPublicationData!$H:$H,AllPublicationData!$A:$A,'Publication Table'!$B44,AllPublicationData!$B:$B,'Publication Table'!Q$7),
IF(AND($C$4="NHS Scotland",$C$5="Operations cancelled for non-clinical/capacity reasons"),
SUMIFS(AllPublicationData!$I:$I,AllPublicationData!$A:$A,'Publication Table'!$B44,AllPublicationData!$B:$B,'Publication Table'!Q$7),
IF(AND($C$4="NHS Scotland",$C$5="Cancellations for other reasons"),
SUMIFS(AllPublicationData!$J:$J,AllPublicationData!$A:$A,'Publication Table'!$B44,AllPublicationData!$B:$B,'Publication Table'!Q$7)))))))</f>
        <v>1343</v>
      </c>
      <c r="R44" s="90">
        <f>IF($C$5="Total Operations",
SUMIFS(AllPublicationData!$E:$E,AllPublicationData!$A:$A,'Publication Table'!$B44,AllPublicationData!$B:$B,'Publication Table'!$C$4,AllPublicationData!$D:$D,'Publication Table'!R$7),
IF('Publication Table'!$C$5="All Cancelled Operations",
SUMIFS(AllPublicationData!$F:$F,AllPublicationData!$A:$A,'Publication Table'!$B44,AllPublicationData!$B:$B,'Publication Table'!$C$4,AllPublicationData!$D:$D,'Publication Table'!R$7),
IF('Publication Table'!$C$5="Operations cancelled by patient",
SUMIFS(AllPublicationData!$G:$G,AllPublicationData!$A:$A,'Publication Table'!$B44,AllPublicationData!$B:$B,'Publication Table'!$C$4,AllPublicationData!$D:$D,'Publication Table'!R$7),
IF('Publication Table'!$C$5="Operations cancelled for clinical reasons",
SUMIFS(AllPublicationData!$G:$G,AllPublicationData!$A:$A,'Publication Table'!$B44,AllPublicationData!$B:$B,'Publication Table'!$C$4,AllPublicationData!$D:$D,'Publication Table'!R$7),
IF('Publication Table'!$C$5="Operations cancelled for non-clinical/capacity reasons",
SUMIFS(AllPublicationData!$G:$G,AllPublicationData!$A:$A,'Publication Table'!$B44,AllPublicationData!$B:$B,'Publication Table'!$C$4,AllPublicationData!$D:$D,'Publication Table'!R$7),
IF('Publication Table'!$C$5="Cancellations for other reasons",
SUMIFS(AllPublicationData!$G:$G,AllPublicationData!$A:$A,'Publication Table'!$B44,AllPublicationData!$B:$B,'Publication Table'!$C$4,AllPublicationData!$D:$D,'Publication Table'!R$7)))))))+
IF(AND($C$4="NHS Scotland",$C$5="Total Operations"),
SUMIFS(AllPublicationData!$E:$E,AllPublicationData!$A:$A,'Publication Table'!$B44,AllPublicationData!$B:$B,'Publication Table'!R$7),
IF(AND($C$4="NHS Scotland",$C$5="All Cancelled Operations"),
SUMIFS(AllPublicationData!$F:$F,AllPublicationData!$A:$A,'Publication Table'!$B44,AllPublicationData!$B:$B,'Publication Table'!R$7),
IF(AND($C$4="NHS Scotland",$C$5="Operations cancelled by patient"),
SUMIFS(AllPublicationData!$G:$G,AllPublicationData!$A:$A,'Publication Table'!$B44,AllPublicationData!$B:$B,'Publication Table'!R$7),
IF(AND($C$4="NHS Scotland",$C$5="Operations cancelled for clinical reasons"),
SUMIFS(AllPublicationData!$H:$H,AllPublicationData!$A:$A,'Publication Table'!$B44,AllPublicationData!$B:$B,'Publication Table'!R$7),
IF(AND($C$4="NHS Scotland",$C$5="Operations cancelled for non-clinical/capacity reasons"),
SUMIFS(AllPublicationData!$I:$I,AllPublicationData!$A:$A,'Publication Table'!$B44,AllPublicationData!$B:$B,'Publication Table'!R$7),
IF(AND($C$4="NHS Scotland",$C$5="Cancellations for other reasons"),
SUMIFS(AllPublicationData!$J:$J,AllPublicationData!$A:$A,'Publication Table'!$B44,AllPublicationData!$B:$B,'Publication Table'!R$7)))))))</f>
        <v>85</v>
      </c>
    </row>
    <row r="45" spans="2:18" x14ac:dyDescent="0.35">
      <c r="B45" s="89">
        <v>44287</v>
      </c>
      <c r="C45" s="81">
        <f>IF($C$5="Total Operations",
SUMIFS(AllPublicationData!$E:$E,AllPublicationData!$A:$A,'Publication Table'!$B45,AllPublicationData!$B:$B,'Publication Table'!$C$4),
IF('Publication Table'!$C$5="All Cancelled Operations",
SUMIFS(AllPublicationData!$F:$F,AllPublicationData!$A:$A,'Publication Table'!$B45,AllPublicationData!$B:$B,'Publication Table'!$C$4),
IF('Publication Table'!$C$5="Operations cancelled by patient",
SUMIFS(AllPublicationData!$G:$G,AllPublicationData!$A:$A,'Publication Table'!$B45,AllPublicationData!$B:$B,'Publication Table'!$C$4),
IF('Publication Table'!$C$5="Operations cancelled for clinical reasons",
SUMIFS(AllPublicationData!$H:$H,AllPublicationData!$A:$A,'Publication Table'!$B45,AllPublicationData!$B:$B,'Publication Table'!$C$4),
IF('Publication Table'!$C$5="Operations cancelled for non-clinical/capacity reasons",
SUMIFS(AllPublicationData!$I:$I,AllPublicationData!$A:$A,'Publication Table'!$B45,AllPublicationData!$B:$B,'Publication Table'!$C$4),
IF('Publication Table'!$C$5="Cancellations for other reasons",
SUMIFS(AllPublicationData!$J:$J,AllPublicationData!$A:$A,'Publication Table'!$B45,AllPublicationData!$B:$B,'Publication Table'!$C$4)))))))+
IF(AND($C$4="NHS Scotland",$C$5="Total Operations"),
SUMIFS(AllPublicationData!$E:$E,AllPublicationData!$A:$A,'Publication Table'!$B45),
IF(AND($C$4="NHS Scotland",$C$5="All Cancelled Operations"),
SUMIFS(AllPublicationData!$F:$F,AllPublicationData!$A:$A,'Publication Table'!$B45),
IF(AND($C$4="NHS Scotland",$C$5="Operations cancelled by patient"),
SUMIFS(AllPublicationData!$G:$G,AllPublicationData!$A:$A,'Publication Table'!$B45),
IF(AND($C$4="NHS Scotland",$C$5="Operations cancelled for clinical reasons"),
SUMIFS(AllPublicationData!$H:$H,AllPublicationData!$A:$A,'Publication Table'!$B45),
IF(AND($C$4="NHS Scotland",$C$5="Operations cancelled for non-clinical/capacity reasons"),
SUMIFS(AllPublicationData!$I:$I,AllPublicationData!$A:$A,'Publication Table'!$B45),
IF(AND($C$4="NHS Scotland",$C$5="Cancellations for other reasons"),
SUMIFS(AllPublicationData!$J:$J,AllPublicationData!$A:$A,'Publication Table'!$B45)))))))</f>
        <v>18630</v>
      </c>
      <c r="D45" s="90">
        <f>IF($C$5="Total Operations",
SUMIFS(AllPublicationData!$E:$E,AllPublicationData!$A:$A,'Publication Table'!$B45,AllPublicationData!$B:$B,'Publication Table'!$C$4,AllPublicationData!$D:$D,'Publication Table'!D$7),
IF('Publication Table'!$C$5="All Cancelled Operations",
SUMIFS(AllPublicationData!$F:$F,AllPublicationData!$A:$A,'Publication Table'!$B45,AllPublicationData!$B:$B,'Publication Table'!$C$4,AllPublicationData!$D:$D,'Publication Table'!D$7),
IF('Publication Table'!$C$5="Operations cancelled by patient",
SUMIFS(AllPublicationData!$G:$G,AllPublicationData!$A:$A,'Publication Table'!$B45,AllPublicationData!$B:$B,'Publication Table'!$C$4,AllPublicationData!$D:$D,'Publication Table'!D$7),
IF('Publication Table'!$C$5="Operations cancelled for clinical reasons",
SUMIFS(AllPublicationData!$H:$H,AllPublicationData!$A:$A,'Publication Table'!$B45,AllPublicationData!$B:$B,'Publication Table'!$C$4,AllPublicationData!$D:$D,'Publication Table'!D$7),
IF('Publication Table'!$C$5="Operations cancelled for non-clinical/capacity reasons",
SUMIFS(AllPublicationData!$I:$I,AllPublicationData!$A:$A,'Publication Table'!$B45,AllPublicationData!$B:$B,'Publication Table'!$C$4,AllPublicationData!$D:$D,'Publication Table'!D$7),
IF('Publication Table'!$C$5="Cancellations for other reasons",
SUMIFS(AllPublicationData!$J:$J,AllPublicationData!$A:$A,'Publication Table'!$B45,AllPublicationData!$B:$B,'Publication Table'!$C$4,AllPublicationData!$D:$D,'Publication Table'!D$7)))))))+
IF(AND($C$4="NHS Scotland",$C$5="Total Operations"),
SUMIFS(AllPublicationData!$E:$E,AllPublicationData!$A:$A,'Publication Table'!$B45,AllPublicationData!$B:$B,'Publication Table'!D$7),
IF(AND($C$4="NHS Scotland",$C$5="All Cancelled Operations"),
SUMIFS(AllPublicationData!$F:$F,AllPublicationData!$A:$A,'Publication Table'!$B45,AllPublicationData!$B:$B,'Publication Table'!D$7),
IF(AND($C$4="NHS Scotland",$C$5="Operations cancelled by patient"),
SUMIFS(AllPublicationData!$G:$G,AllPublicationData!$A:$A,'Publication Table'!$B45,AllPublicationData!$B:$B,'Publication Table'!D$7),
IF(AND($C$4="NHS Scotland",$C$5="Operations cancelled for clinical reasons"),
SUMIFS(AllPublicationData!$H:$H,AllPublicationData!$A:$A,'Publication Table'!$B45,AllPublicationData!$B:$B,'Publication Table'!D$7),
IF(AND($C$4="NHS Scotland",$C$5="Operations cancelled for non-clinical/capacity reasons"),
SUMIFS(AllPublicationData!$I:$I,AllPublicationData!$A:$A,'Publication Table'!$B45,AllPublicationData!$B:$B,'Publication Table'!D$7),
IF(AND($C$4="NHS Scotland",$C$5="Cancellations for other reasons"),
SUMIFS(AllPublicationData!$J:$J,AllPublicationData!$A:$A,'Publication Table'!$B45,AllPublicationData!$B:$B,'Publication Table'!D$7)))))))</f>
        <v>1576</v>
      </c>
      <c r="E45" s="90">
        <f>IF($C$5="Total Operations",
SUMIFS(AllPublicationData!$E:$E,AllPublicationData!$A:$A,'Publication Table'!$B45,AllPublicationData!$B:$B,'Publication Table'!$C$4,AllPublicationData!$D:$D,'Publication Table'!E$7),
IF('Publication Table'!$C$5="All Cancelled Operations",
SUMIFS(AllPublicationData!$F:$F,AllPublicationData!$A:$A,'Publication Table'!$B45,AllPublicationData!$B:$B,'Publication Table'!$C$4,AllPublicationData!$D:$D,'Publication Table'!E$7),
IF('Publication Table'!$C$5="Operations cancelled by patient",
SUMIFS(AllPublicationData!$G:$G,AllPublicationData!$A:$A,'Publication Table'!$B45,AllPublicationData!$B:$B,'Publication Table'!$C$4,AllPublicationData!$D:$D,'Publication Table'!E$7),
IF('Publication Table'!$C$5="Operations cancelled for clinical reasons",
SUMIFS(AllPublicationData!$H:$H,AllPublicationData!$A:$A,'Publication Table'!$B45,AllPublicationData!$B:$B,'Publication Table'!$C$4,AllPublicationData!$D:$D,'Publication Table'!E$7),
IF('Publication Table'!$C$5="Operations cancelled for non-clinical/capacity reasons",
SUMIFS(AllPublicationData!$I:$I,AllPublicationData!$A:$A,'Publication Table'!$B45,AllPublicationData!$B:$B,'Publication Table'!$C$4,AllPublicationData!$D:$D,'Publication Table'!E$7),
IF('Publication Table'!$C$5="Cancellations for other reasons",
SUMIFS(AllPublicationData!$J:$J,AllPublicationData!$A:$A,'Publication Table'!$B45,AllPublicationData!$B:$B,'Publication Table'!$C$4,AllPublicationData!$D:$D,'Publication Table'!E$7)))))))+
IF(AND($C$4="NHS Scotland",$C$5="Total Operations"),
SUMIFS(AllPublicationData!$E:$E,AllPublicationData!$A:$A,'Publication Table'!$B45,AllPublicationData!$B:$B,'Publication Table'!E$7),
IF(AND($C$4="NHS Scotland",$C$5="All Cancelled Operations"),
SUMIFS(AllPublicationData!$F:$F,AllPublicationData!$A:$A,'Publication Table'!$B45,AllPublicationData!$B:$B,'Publication Table'!E$7),
IF(AND($C$4="NHS Scotland",$C$5="Operations cancelled by patient"),
SUMIFS(AllPublicationData!$G:$G,AllPublicationData!$A:$A,'Publication Table'!$B45,AllPublicationData!$B:$B,'Publication Table'!E$7),
IF(AND($C$4="NHS Scotland",$C$5="Operations cancelled for clinical reasons"),
SUMIFS(AllPublicationData!$H:$H,AllPublicationData!$A:$A,'Publication Table'!$B45,AllPublicationData!$B:$B,'Publication Table'!E$7),
IF(AND($C$4="NHS Scotland",$C$5="Operations cancelled for non-clinical/capacity reasons"),
SUMIFS(AllPublicationData!$I:$I,AllPublicationData!$A:$A,'Publication Table'!$B45,AllPublicationData!$B:$B,'Publication Table'!E$7),
IF(AND($C$4="NHS Scotland",$C$5="Cancellations for other reasons"),
SUMIFS(AllPublicationData!$J:$J,AllPublicationData!$A:$A,'Publication Table'!$B45,AllPublicationData!$B:$B,'Publication Table'!E$7)))))))</f>
        <v>677</v>
      </c>
      <c r="F45" s="90">
        <f>IF($C$5="Total Operations",
SUMIFS(AllPublicationData!$E:$E,AllPublicationData!$A:$A,'Publication Table'!$B45,AllPublicationData!$B:$B,'Publication Table'!$C$4,AllPublicationData!$D:$D,'Publication Table'!F$7),
IF('Publication Table'!$C$5="All Cancelled Operations",
SUMIFS(AllPublicationData!$F:$F,AllPublicationData!$A:$A,'Publication Table'!$B45,AllPublicationData!$B:$B,'Publication Table'!$C$4,AllPublicationData!$D:$D,'Publication Table'!F$7),
IF('Publication Table'!$C$5="Operations cancelled by patient",
SUMIFS(AllPublicationData!$G:$G,AllPublicationData!$A:$A,'Publication Table'!$B45,AllPublicationData!$B:$B,'Publication Table'!$C$4,AllPublicationData!$D:$D,'Publication Table'!F$7),
IF('Publication Table'!$C$5="Operations cancelled for clinical reasons",
SUMIFS(AllPublicationData!$H:$H,AllPublicationData!$A:$A,'Publication Table'!$B45,AllPublicationData!$B:$B,'Publication Table'!$C$4,AllPublicationData!$D:$D,'Publication Table'!F$7),
IF('Publication Table'!$C$5="Operations cancelled for non-clinical/capacity reasons",
SUMIFS(AllPublicationData!$I:$I,AllPublicationData!$A:$A,'Publication Table'!$B45,AllPublicationData!$B:$B,'Publication Table'!$C$4,AllPublicationData!$D:$D,'Publication Table'!F$7),
IF('Publication Table'!$C$5="Cancellations for other reasons",
SUMIFS(AllPublicationData!$J:$J,AllPublicationData!$A:$A,'Publication Table'!$B45,AllPublicationData!$B:$B,'Publication Table'!$C$4,AllPublicationData!$D:$D,'Publication Table'!F$7)))))))+
IF(AND($C$4="NHS Scotland",$C$5="Total Operations"),
SUMIFS(AllPublicationData!$E:$E,AllPublicationData!$A:$A,'Publication Table'!$B45,AllPublicationData!$B:$B,'Publication Table'!F$7),
IF(AND($C$4="NHS Scotland",$C$5="All Cancelled Operations"),
SUMIFS(AllPublicationData!$F:$F,AllPublicationData!$A:$A,'Publication Table'!$B45,AllPublicationData!$B:$B,'Publication Table'!F$7),
IF(AND($C$4="NHS Scotland",$C$5="Operations cancelled by patient"),
SUMIFS(AllPublicationData!$G:$G,AllPublicationData!$A:$A,'Publication Table'!$B45,AllPublicationData!$B:$B,'Publication Table'!F$7),
IF(AND($C$4="NHS Scotland",$C$5="Operations cancelled for clinical reasons"),
SUMIFS(AllPublicationData!$H:$H,AllPublicationData!$A:$A,'Publication Table'!$B45,AllPublicationData!$B:$B,'Publication Table'!F$7),
IF(AND($C$4="NHS Scotland",$C$5="Operations cancelled for non-clinical/capacity reasons"),
SUMIFS(AllPublicationData!$I:$I,AllPublicationData!$A:$A,'Publication Table'!$B45,AllPublicationData!$B:$B,'Publication Table'!F$7),
IF(AND($C$4="NHS Scotland",$C$5="Cancellations for other reasons"),
SUMIFS(AllPublicationData!$J:$J,AllPublicationData!$A:$A,'Publication Table'!$B45,AllPublicationData!$B:$B,'Publication Table'!F$7)))))))</f>
        <v>143</v>
      </c>
      <c r="G45" s="90">
        <f>IF($C$5="Total Operations",
SUMIFS(AllPublicationData!$E:$E,AllPublicationData!$A:$A,'Publication Table'!$B45,AllPublicationData!$B:$B,'Publication Table'!$C$4,AllPublicationData!$D:$D,'Publication Table'!G$7),
IF('Publication Table'!$C$5="All Cancelled Operations",
SUMIFS(AllPublicationData!$F:$F,AllPublicationData!$A:$A,'Publication Table'!$B45,AllPublicationData!$B:$B,'Publication Table'!$C$4,AllPublicationData!$D:$D,'Publication Table'!G$7),
IF('Publication Table'!$C$5="Operations cancelled by patient",
SUMIFS(AllPublicationData!$G:$G,AllPublicationData!$A:$A,'Publication Table'!$B45,AllPublicationData!$B:$B,'Publication Table'!$C$4,AllPublicationData!$D:$D,'Publication Table'!G$7),
IF('Publication Table'!$C$5="Operations cancelled for clinical reasons",
SUMIFS(AllPublicationData!$H:$H,AllPublicationData!$A:$A,'Publication Table'!$B45,AllPublicationData!$B:$B,'Publication Table'!$C$4,AllPublicationData!$D:$D,'Publication Table'!G$7),
IF('Publication Table'!$C$5="Operations cancelled for non-clinical/capacity reasons",
SUMIFS(AllPublicationData!$I:$I,AllPublicationData!$A:$A,'Publication Table'!$B45,AllPublicationData!$B:$B,'Publication Table'!$C$4,AllPublicationData!$D:$D,'Publication Table'!G$7),
IF('Publication Table'!$C$5="Cancellations for other reasons",
SUMIFS(AllPublicationData!$J:$J,AllPublicationData!$A:$A,'Publication Table'!$B45,AllPublicationData!$B:$B,'Publication Table'!$C$4,AllPublicationData!$D:$D,'Publication Table'!G$7)))))))+
IF(AND($C$4="NHS Scotland",$C$5="Total Operations"),
SUMIFS(AllPublicationData!$E:$E,AllPublicationData!$A:$A,'Publication Table'!$B45,AllPublicationData!$B:$B,'Publication Table'!G$7),
IF(AND($C$4="NHS Scotland",$C$5="All Cancelled Operations"),
SUMIFS(AllPublicationData!$F:$F,AllPublicationData!$A:$A,'Publication Table'!$B45,AllPublicationData!$B:$B,'Publication Table'!G$7),
IF(AND($C$4="NHS Scotland",$C$5="Operations cancelled by patient"),
SUMIFS(AllPublicationData!$G:$G,AllPublicationData!$A:$A,'Publication Table'!$B45,AllPublicationData!$B:$B,'Publication Table'!G$7),
IF(AND($C$4="NHS Scotland",$C$5="Operations cancelled for clinical reasons"),
SUMIFS(AllPublicationData!$H:$H,AllPublicationData!$A:$A,'Publication Table'!$B45,AllPublicationData!$B:$B,'Publication Table'!G$7),
IF(AND($C$4="NHS Scotland",$C$5="Operations cancelled for non-clinical/capacity reasons"),
SUMIFS(AllPublicationData!$I:$I,AllPublicationData!$A:$A,'Publication Table'!$B45,AllPublicationData!$B:$B,'Publication Table'!G$7),
IF(AND($C$4="NHS Scotland",$C$5="Cancellations for other reasons"),
SUMIFS(AllPublicationData!$J:$J,AllPublicationData!$A:$A,'Publication Table'!$B45,AllPublicationData!$B:$B,'Publication Table'!G$7)))))))</f>
        <v>1293</v>
      </c>
      <c r="H45" s="90">
        <f>IF($C$5="Total Operations",
SUMIFS(AllPublicationData!$E:$E,AllPublicationData!$A:$A,'Publication Table'!$B45,AllPublicationData!$B:$B,'Publication Table'!$C$4,AllPublicationData!$D:$D,'Publication Table'!H$7),
IF('Publication Table'!$C$5="All Cancelled Operations",
SUMIFS(AllPublicationData!$F:$F,AllPublicationData!$A:$A,'Publication Table'!$B45,AllPublicationData!$B:$B,'Publication Table'!$C$4,AllPublicationData!$D:$D,'Publication Table'!H$7),
IF('Publication Table'!$C$5="Operations cancelled by patient",
SUMIFS(AllPublicationData!$G:$G,AllPublicationData!$A:$A,'Publication Table'!$B45,AllPublicationData!$B:$B,'Publication Table'!$C$4,AllPublicationData!$D:$D,'Publication Table'!H$7),
IF('Publication Table'!$C$5="Operations cancelled for clinical reasons",
SUMIFS(AllPublicationData!$H:$H,AllPublicationData!$A:$A,'Publication Table'!$B45,AllPublicationData!$B:$B,'Publication Table'!$C$4,AllPublicationData!$D:$D,'Publication Table'!H$7),
IF('Publication Table'!$C$5="Operations cancelled for non-clinical/capacity reasons",
SUMIFS(AllPublicationData!$I:$I,AllPublicationData!$A:$A,'Publication Table'!$B45,AllPublicationData!$B:$B,'Publication Table'!$C$4,AllPublicationData!$D:$D,'Publication Table'!H$7),
IF('Publication Table'!$C$5="Cancellations for other reasons",
SUMIFS(AllPublicationData!$J:$J,AllPublicationData!$A:$A,'Publication Table'!$B45,AllPublicationData!$B:$B,'Publication Table'!$C$4,AllPublicationData!$D:$D,'Publication Table'!H$7)))))))+
IF(AND($C$4="NHS Scotland",$C$5="Total Operations"),
SUMIFS(AllPublicationData!$E:$E,AllPublicationData!$A:$A,'Publication Table'!$B45,AllPublicationData!$B:$B,'Publication Table'!H$7),
IF(AND($C$4="NHS Scotland",$C$5="All Cancelled Operations"),
SUMIFS(AllPublicationData!$F:$F,AllPublicationData!$A:$A,'Publication Table'!$B45,AllPublicationData!$B:$B,'Publication Table'!H$7),
IF(AND($C$4="NHS Scotland",$C$5="Operations cancelled by patient"),
SUMIFS(AllPublicationData!$G:$G,AllPublicationData!$A:$A,'Publication Table'!$B45,AllPublicationData!$B:$B,'Publication Table'!H$7),
IF(AND($C$4="NHS Scotland",$C$5="Operations cancelled for clinical reasons"),
SUMIFS(AllPublicationData!$H:$H,AllPublicationData!$A:$A,'Publication Table'!$B45,AllPublicationData!$B:$B,'Publication Table'!H$7),
IF(AND($C$4="NHS Scotland",$C$5="Operations cancelled for non-clinical/capacity reasons"),
SUMIFS(AllPublicationData!$I:$I,AllPublicationData!$A:$A,'Publication Table'!$B45,AllPublicationData!$B:$B,'Publication Table'!H$7),
IF(AND($C$4="NHS Scotland",$C$5="Cancellations for other reasons"),
SUMIFS(AllPublicationData!$J:$J,AllPublicationData!$A:$A,'Publication Table'!$B45,AllPublicationData!$B:$B,'Publication Table'!H$7)))))))</f>
        <v>1021</v>
      </c>
      <c r="I45" s="90">
        <f>IF($C$5="Total Operations",
SUMIFS(AllPublicationData!$E:$E,AllPublicationData!$A:$A,'Publication Table'!$B45,AllPublicationData!$B:$B,'Publication Table'!$C$4,AllPublicationData!$D:$D,'Publication Table'!I$7),
IF('Publication Table'!$C$5="All Cancelled Operations",
SUMIFS(AllPublicationData!$F:$F,AllPublicationData!$A:$A,'Publication Table'!$B45,AllPublicationData!$B:$B,'Publication Table'!$C$4,AllPublicationData!$D:$D,'Publication Table'!I$7),
IF('Publication Table'!$C$5="Operations cancelled by patient",
SUMIFS(AllPublicationData!$G:$G,AllPublicationData!$A:$A,'Publication Table'!$B45,AllPublicationData!$B:$B,'Publication Table'!$C$4,AllPublicationData!$D:$D,'Publication Table'!I$7),
IF('Publication Table'!$C$5="Operations cancelled for clinical reasons",
SUMIFS(AllPublicationData!$H:$H,AllPublicationData!$A:$A,'Publication Table'!$B45,AllPublicationData!$B:$B,'Publication Table'!$C$4,AllPublicationData!$D:$D,'Publication Table'!I$7),
IF('Publication Table'!$C$5="Operations cancelled for non-clinical/capacity reasons",
SUMIFS(AllPublicationData!$I:$I,AllPublicationData!$A:$A,'Publication Table'!$B45,AllPublicationData!$B:$B,'Publication Table'!$C$4,AllPublicationData!$D:$D,'Publication Table'!I$7),
IF('Publication Table'!$C$5="Cancellations for other reasons",
SUMIFS(AllPublicationData!$J:$J,AllPublicationData!$A:$A,'Publication Table'!$B45,AllPublicationData!$B:$B,'Publication Table'!$C$4,AllPublicationData!$D:$D,'Publication Table'!I$7)))))))+
IF(AND($C$4="NHS Scotland",$C$5="Total Operations"),
SUMIFS(AllPublicationData!$E:$E,AllPublicationData!$A:$A,'Publication Table'!$B45,AllPublicationData!$B:$B,'Publication Table'!I$7),
IF(AND($C$4="NHS Scotland",$C$5="All Cancelled Operations"),
SUMIFS(AllPublicationData!$F:$F,AllPublicationData!$A:$A,'Publication Table'!$B45,AllPublicationData!$B:$B,'Publication Table'!I$7),
IF(AND($C$4="NHS Scotland",$C$5="Operations cancelled by patient"),
SUMIFS(AllPublicationData!$G:$G,AllPublicationData!$A:$A,'Publication Table'!$B45,AllPublicationData!$B:$B,'Publication Table'!I$7),
IF(AND($C$4="NHS Scotland",$C$5="Operations cancelled for clinical reasons"),
SUMIFS(AllPublicationData!$H:$H,AllPublicationData!$A:$A,'Publication Table'!$B45,AllPublicationData!$B:$B,'Publication Table'!I$7),
IF(AND($C$4="NHS Scotland",$C$5="Operations cancelled for non-clinical/capacity reasons"),
SUMIFS(AllPublicationData!$I:$I,AllPublicationData!$A:$A,'Publication Table'!$B45,AllPublicationData!$B:$B,'Publication Table'!I$7),
IF(AND($C$4="NHS Scotland",$C$5="Cancellations for other reasons"),
SUMIFS(AllPublicationData!$J:$J,AllPublicationData!$A:$A,'Publication Table'!$B45,AllPublicationData!$B:$B,'Publication Table'!I$7)))))))</f>
        <v>805</v>
      </c>
      <c r="J45" s="90">
        <f>IF($C$5="Total Operations",
SUMIFS(AllPublicationData!$E:$E,AllPublicationData!$A:$A,'Publication Table'!$B45,AllPublicationData!$B:$B,'Publication Table'!$C$4,AllPublicationData!$D:$D,'Publication Table'!J$7),
IF('Publication Table'!$C$5="All Cancelled Operations",
SUMIFS(AllPublicationData!$F:$F,AllPublicationData!$A:$A,'Publication Table'!$B45,AllPublicationData!$B:$B,'Publication Table'!$C$4,AllPublicationData!$D:$D,'Publication Table'!J$7),
IF('Publication Table'!$C$5="Operations cancelled by patient",
SUMIFS(AllPublicationData!$G:$G,AllPublicationData!$A:$A,'Publication Table'!$B45,AllPublicationData!$B:$B,'Publication Table'!$C$4,AllPublicationData!$D:$D,'Publication Table'!J$7),
IF('Publication Table'!$C$5="Operations cancelled for clinical reasons",
SUMIFS(AllPublicationData!$H:$H,AllPublicationData!$A:$A,'Publication Table'!$B45,AllPublicationData!$B:$B,'Publication Table'!$C$4,AllPublicationData!$D:$D,'Publication Table'!J$7),
IF('Publication Table'!$C$5="Operations cancelled for non-clinical/capacity reasons",
SUMIFS(AllPublicationData!$I:$I,AllPublicationData!$A:$A,'Publication Table'!$B45,AllPublicationData!$B:$B,'Publication Table'!$C$4,AllPublicationData!$D:$D,'Publication Table'!J$7),
IF('Publication Table'!$C$5="Cancellations for other reasons",
SUMIFS(AllPublicationData!$J:$J,AllPublicationData!$A:$A,'Publication Table'!$B45,AllPublicationData!$B:$B,'Publication Table'!$C$4,AllPublicationData!$D:$D,'Publication Table'!J$7)))))))+
IF(AND($C$4="NHS Scotland",$C$5="Total Operations"),
SUMIFS(AllPublicationData!$E:$E,AllPublicationData!$A:$A,'Publication Table'!$B45,AllPublicationData!$B:$B,'Publication Table'!J$7),
IF(AND($C$4="NHS Scotland",$C$5="All Cancelled Operations"),
SUMIFS(AllPublicationData!$F:$F,AllPublicationData!$A:$A,'Publication Table'!$B45,AllPublicationData!$B:$B,'Publication Table'!J$7),
IF(AND($C$4="NHS Scotland",$C$5="Operations cancelled by patient"),
SUMIFS(AllPublicationData!$G:$G,AllPublicationData!$A:$A,'Publication Table'!$B45,AllPublicationData!$B:$B,'Publication Table'!J$7),
IF(AND($C$4="NHS Scotland",$C$5="Operations cancelled for clinical reasons"),
SUMIFS(AllPublicationData!$H:$H,AllPublicationData!$A:$A,'Publication Table'!$B45,AllPublicationData!$B:$B,'Publication Table'!J$7),
IF(AND($C$4="NHS Scotland",$C$5="Operations cancelled for non-clinical/capacity reasons"),
SUMIFS(AllPublicationData!$I:$I,AllPublicationData!$A:$A,'Publication Table'!$B45,AllPublicationData!$B:$B,'Publication Table'!J$7),
IF(AND($C$4="NHS Scotland",$C$5="Cancellations for other reasons"),
SUMIFS(AllPublicationData!$J:$J,AllPublicationData!$A:$A,'Publication Table'!$B45,AllPublicationData!$B:$B,'Publication Table'!J$7)))))))</f>
        <v>2115</v>
      </c>
      <c r="K45" s="90">
        <f>IF($C$5="Total Operations",
SUMIFS(AllPublicationData!$E:$E,AllPublicationData!$A:$A,'Publication Table'!$B45,AllPublicationData!$B:$B,'Publication Table'!$C$4,AllPublicationData!$D:$D,'Publication Table'!K$7),
IF('Publication Table'!$C$5="All Cancelled Operations",
SUMIFS(AllPublicationData!$F:$F,AllPublicationData!$A:$A,'Publication Table'!$B45,AllPublicationData!$B:$B,'Publication Table'!$C$4,AllPublicationData!$D:$D,'Publication Table'!K$7),
IF('Publication Table'!$C$5="Operations cancelled by patient",
SUMIFS(AllPublicationData!$G:$G,AllPublicationData!$A:$A,'Publication Table'!$B45,AllPublicationData!$B:$B,'Publication Table'!$C$4,AllPublicationData!$D:$D,'Publication Table'!K$7),
IF('Publication Table'!$C$5="Operations cancelled for clinical reasons",
SUMIFS(AllPublicationData!$H:$H,AllPublicationData!$A:$A,'Publication Table'!$B45,AllPublicationData!$B:$B,'Publication Table'!$C$4,AllPublicationData!$D:$D,'Publication Table'!K$7),
IF('Publication Table'!$C$5="Operations cancelled for non-clinical/capacity reasons",
SUMIFS(AllPublicationData!$I:$I,AllPublicationData!$A:$A,'Publication Table'!$B45,AllPublicationData!$B:$B,'Publication Table'!$C$4,AllPublicationData!$D:$D,'Publication Table'!K$7),
IF('Publication Table'!$C$5="Cancellations for other reasons",
SUMIFS(AllPublicationData!$J:$J,AllPublicationData!$A:$A,'Publication Table'!$B45,AllPublicationData!$B:$B,'Publication Table'!$C$4,AllPublicationData!$D:$D,'Publication Table'!K$7)))))))+
IF(AND($C$4="NHS Scotland",$C$5="Total Operations"),
SUMIFS(AllPublicationData!$E:$E,AllPublicationData!$A:$A,'Publication Table'!$B45,AllPublicationData!$B:$B,'Publication Table'!K$7),
IF(AND($C$4="NHS Scotland",$C$5="All Cancelled Operations"),
SUMIFS(AllPublicationData!$F:$F,AllPublicationData!$A:$A,'Publication Table'!$B45,AllPublicationData!$B:$B,'Publication Table'!K$7),
IF(AND($C$4="NHS Scotland",$C$5="Operations cancelled by patient"),
SUMIFS(AllPublicationData!$G:$G,AllPublicationData!$A:$A,'Publication Table'!$B45,AllPublicationData!$B:$B,'Publication Table'!K$7),
IF(AND($C$4="NHS Scotland",$C$5="Operations cancelled for clinical reasons"),
SUMIFS(AllPublicationData!$H:$H,AllPublicationData!$A:$A,'Publication Table'!$B45,AllPublicationData!$B:$B,'Publication Table'!K$7),
IF(AND($C$4="NHS Scotland",$C$5="Operations cancelled for non-clinical/capacity reasons"),
SUMIFS(AllPublicationData!$I:$I,AllPublicationData!$A:$A,'Publication Table'!$B45,AllPublicationData!$B:$B,'Publication Table'!K$7),
IF(AND($C$4="NHS Scotland",$C$5="Cancellations for other reasons"),
SUMIFS(AllPublicationData!$J:$J,AllPublicationData!$A:$A,'Publication Table'!$B45,AllPublicationData!$B:$B,'Publication Table'!K$7)))))))</f>
        <v>4091</v>
      </c>
      <c r="L45" s="90">
        <f>IF($C$5="Total Operations",
SUMIFS(AllPublicationData!$E:$E,AllPublicationData!$A:$A,'Publication Table'!$B45,AllPublicationData!$B:$B,'Publication Table'!$C$4,AllPublicationData!$D:$D,'Publication Table'!L$7),
IF('Publication Table'!$C$5="All Cancelled Operations",
SUMIFS(AllPublicationData!$F:$F,AllPublicationData!$A:$A,'Publication Table'!$B45,AllPublicationData!$B:$B,'Publication Table'!$C$4,AllPublicationData!$D:$D,'Publication Table'!L$7),
IF('Publication Table'!$C$5="Operations cancelled by patient",
SUMIFS(AllPublicationData!$G:$G,AllPublicationData!$A:$A,'Publication Table'!$B45,AllPublicationData!$B:$B,'Publication Table'!$C$4,AllPublicationData!$D:$D,'Publication Table'!L$7),
IF('Publication Table'!$C$5="Operations cancelled for clinical reasons",
SUMIFS(AllPublicationData!$H:$H,AllPublicationData!$A:$A,'Publication Table'!$B45,AllPublicationData!$B:$B,'Publication Table'!$C$4,AllPublicationData!$D:$D,'Publication Table'!L$7),
IF('Publication Table'!$C$5="Operations cancelled for non-clinical/capacity reasons",
SUMIFS(AllPublicationData!$I:$I,AllPublicationData!$A:$A,'Publication Table'!$B45,AllPublicationData!$B:$B,'Publication Table'!$C$4,AllPublicationData!$D:$D,'Publication Table'!L$7),
IF('Publication Table'!$C$5="Cancellations for other reasons",
SUMIFS(AllPublicationData!$J:$J,AllPublicationData!$A:$A,'Publication Table'!$B45,AllPublicationData!$B:$B,'Publication Table'!$C$4,AllPublicationData!$D:$D,'Publication Table'!L$7)))))))+
IF(AND($C$4="NHS Scotland",$C$5="Total Operations"),
SUMIFS(AllPublicationData!$E:$E,AllPublicationData!$A:$A,'Publication Table'!$B45,AllPublicationData!$B:$B,'Publication Table'!L$7),
IF(AND($C$4="NHS Scotland",$C$5="All Cancelled Operations"),
SUMIFS(AllPublicationData!$F:$F,AllPublicationData!$A:$A,'Publication Table'!$B45,AllPublicationData!$B:$B,'Publication Table'!L$7),
IF(AND($C$4="NHS Scotland",$C$5="Operations cancelled by patient"),
SUMIFS(AllPublicationData!$G:$G,AllPublicationData!$A:$A,'Publication Table'!$B45,AllPublicationData!$B:$B,'Publication Table'!L$7),
IF(AND($C$4="NHS Scotland",$C$5="Operations cancelled for clinical reasons"),
SUMIFS(AllPublicationData!$H:$H,AllPublicationData!$A:$A,'Publication Table'!$B45,AllPublicationData!$B:$B,'Publication Table'!L$7),
IF(AND($C$4="NHS Scotland",$C$5="Operations cancelled for non-clinical/capacity reasons"),
SUMIFS(AllPublicationData!$I:$I,AllPublicationData!$A:$A,'Publication Table'!$B45,AllPublicationData!$B:$B,'Publication Table'!L$7),
IF(AND($C$4="NHS Scotland",$C$5="Cancellations for other reasons"),
SUMIFS(AllPublicationData!$J:$J,AllPublicationData!$A:$A,'Publication Table'!$B45,AllPublicationData!$B:$B,'Publication Table'!L$7)))))))</f>
        <v>625</v>
      </c>
      <c r="M45" s="90">
        <f>IF($C$5="Total Operations",
SUMIFS(AllPublicationData!$E:$E,AllPublicationData!$A:$A,'Publication Table'!$B45,AllPublicationData!$B:$B,'Publication Table'!$C$4,AllPublicationData!$D:$D,'Publication Table'!M$7),
IF('Publication Table'!$C$5="All Cancelled Operations",
SUMIFS(AllPublicationData!$F:$F,AllPublicationData!$A:$A,'Publication Table'!$B45,AllPublicationData!$B:$B,'Publication Table'!$C$4,AllPublicationData!$D:$D,'Publication Table'!M$7),
IF('Publication Table'!$C$5="Operations cancelled by patient",
SUMIFS(AllPublicationData!$G:$G,AllPublicationData!$A:$A,'Publication Table'!$B45,AllPublicationData!$B:$B,'Publication Table'!$C$4,AllPublicationData!$D:$D,'Publication Table'!M$7),
IF('Publication Table'!$C$5="Operations cancelled for clinical reasons",
SUMIFS(AllPublicationData!$G:$G,AllPublicationData!$A:$A,'Publication Table'!$B45,AllPublicationData!$B:$B,'Publication Table'!$C$4,AllPublicationData!$D:$D,'Publication Table'!M$7),
IF('Publication Table'!$C$5="Operations cancelled for non-clinical/capacity reasons",
SUMIFS(AllPublicationData!$G:$G,AllPublicationData!$A:$A,'Publication Table'!$B45,AllPublicationData!$B:$B,'Publication Table'!$C$4,AllPublicationData!$D:$D,'Publication Table'!M$7),
IF('Publication Table'!$C$5="Cancellations for other reasons",
SUMIFS(AllPublicationData!$G:$G,AllPublicationData!$A:$A,'Publication Table'!$B45,AllPublicationData!$B:$B,'Publication Table'!$C$4,AllPublicationData!$D:$D,'Publication Table'!M$7)))))))+
IF(AND($C$4="NHS Scotland",$C$5="Total Operations"),
SUMIFS(AllPublicationData!$E:$E,AllPublicationData!$A:$A,'Publication Table'!$B45,AllPublicationData!$B:$B,'Publication Table'!M$7),
IF(AND($C$4="NHS Scotland",$C$5="All Cancelled Operations"),
SUMIFS(AllPublicationData!$F:$F,AllPublicationData!$A:$A,'Publication Table'!$B45,AllPublicationData!$B:$B,'Publication Table'!M$7),
IF(AND($C$4="NHS Scotland",$C$5="Operations cancelled by patient"),
SUMIFS(AllPublicationData!$G:$G,AllPublicationData!$A:$A,'Publication Table'!$B45,AllPublicationData!$B:$B,'Publication Table'!M$7),
IF(AND($C$4="NHS Scotland",$C$5="Operations cancelled for clinical reasons"),
SUMIFS(AllPublicationData!$H:$H,AllPublicationData!$A:$A,'Publication Table'!$B45,AllPublicationData!$B:$B,'Publication Table'!M$7),
IF(AND($C$4="NHS Scotland",$C$5="Operations cancelled for non-clinical/capacity reasons"),
SUMIFS(AllPublicationData!$I:$I,AllPublicationData!$A:$A,'Publication Table'!$B45,AllPublicationData!$B:$B,'Publication Table'!M$7),
IF(AND($C$4="NHS Scotland",$C$5="Cancellations for other reasons"),
SUMIFS(AllPublicationData!$J:$J,AllPublicationData!$A:$A,'Publication Table'!$B45,AllPublicationData!$B:$B,'Publication Table'!M$7)))))))</f>
        <v>1309</v>
      </c>
      <c r="N45" s="90">
        <f>IF($C$5="Total Operations",
SUMIFS(AllPublicationData!$E:$E,AllPublicationData!$A:$A,'Publication Table'!$B45,AllPublicationData!$B:$B,'Publication Table'!$C$4,AllPublicationData!$D:$D,'Publication Table'!N$7),
IF('Publication Table'!$C$5="All Cancelled Operations",
SUMIFS(AllPublicationData!$F:$F,AllPublicationData!$A:$A,'Publication Table'!$B45,AllPublicationData!$B:$B,'Publication Table'!$C$4,AllPublicationData!$D:$D,'Publication Table'!N$7),
IF('Publication Table'!$C$5="Operations cancelled by patient",
SUMIFS(AllPublicationData!$G:$G,AllPublicationData!$A:$A,'Publication Table'!$B45,AllPublicationData!$B:$B,'Publication Table'!$C$4,AllPublicationData!$D:$D,'Publication Table'!N$7),
IF('Publication Table'!$C$5="Operations cancelled for clinical reasons",
SUMIFS(AllPublicationData!$G:$G,AllPublicationData!$A:$A,'Publication Table'!$B45,AllPublicationData!$B:$B,'Publication Table'!$C$4,AllPublicationData!$D:$D,'Publication Table'!N$7),
IF('Publication Table'!$C$5="Operations cancelled for non-clinical/capacity reasons",
SUMIFS(AllPublicationData!$G:$G,AllPublicationData!$A:$A,'Publication Table'!$B45,AllPublicationData!$B:$B,'Publication Table'!$C$4,AllPublicationData!$D:$D,'Publication Table'!N$7),
IF('Publication Table'!$C$5="Cancellations for other reasons",
SUMIFS(AllPublicationData!$G:$G,AllPublicationData!$A:$A,'Publication Table'!$B45,AllPublicationData!$B:$B,'Publication Table'!$C$4,AllPublicationData!$D:$D,'Publication Table'!N$7)))))))+
IF(AND($C$4="NHS Scotland",$C$5="Total Operations"),
SUMIFS(AllPublicationData!$E:$E,AllPublicationData!$A:$A,'Publication Table'!$B45,AllPublicationData!$B:$B,'Publication Table'!N$7),
IF(AND($C$4="NHS Scotland",$C$5="All Cancelled Operations"),
SUMIFS(AllPublicationData!$F:$F,AllPublicationData!$A:$A,'Publication Table'!$B45,AllPublicationData!$B:$B,'Publication Table'!N$7),
IF(AND($C$4="NHS Scotland",$C$5="Operations cancelled by patient"),
SUMIFS(AllPublicationData!$G:$G,AllPublicationData!$A:$A,'Publication Table'!$B45,AllPublicationData!$B:$B,'Publication Table'!N$7),
IF(AND($C$4="NHS Scotland",$C$5="Operations cancelled for clinical reasons"),
SUMIFS(AllPublicationData!$H:$H,AllPublicationData!$A:$A,'Publication Table'!$B45,AllPublicationData!$B:$B,'Publication Table'!N$7),
IF(AND($C$4="NHS Scotland",$C$5="Operations cancelled for non-clinical/capacity reasons"),
SUMIFS(AllPublicationData!$I:$I,AllPublicationData!$A:$A,'Publication Table'!$B45,AllPublicationData!$B:$B,'Publication Table'!N$7),
IF(AND($C$4="NHS Scotland",$C$5="Cancellations for other reasons"),
SUMIFS(AllPublicationData!$J:$J,AllPublicationData!$A:$A,'Publication Table'!$B45,AllPublicationData!$B:$B,'Publication Table'!N$7)))))))</f>
        <v>3184</v>
      </c>
      <c r="O45" s="90">
        <f>IF($C$5="Total Operations",
SUMIFS(AllPublicationData!$E:$E,AllPublicationData!$A:$A,'Publication Table'!$B45,AllPublicationData!$B:$B,'Publication Table'!$C$4,AllPublicationData!$D:$D,'Publication Table'!O$7),
IF('Publication Table'!$C$5="All Cancelled Operations",
SUMIFS(AllPublicationData!$F:$F,AllPublicationData!$A:$A,'Publication Table'!$B45,AllPublicationData!$B:$B,'Publication Table'!$C$4,AllPublicationData!$D:$D,'Publication Table'!O$7),
IF('Publication Table'!$C$5="Operations cancelled by patient",
SUMIFS(AllPublicationData!$G:$G,AllPublicationData!$A:$A,'Publication Table'!$B45,AllPublicationData!$B:$B,'Publication Table'!$C$4,AllPublicationData!$D:$D,'Publication Table'!O$7),
IF('Publication Table'!$C$5="Operations cancelled for clinical reasons",
SUMIFS(AllPublicationData!$G:$G,AllPublicationData!$A:$A,'Publication Table'!$B45,AllPublicationData!$B:$B,'Publication Table'!$C$4,AllPublicationData!$D:$D,'Publication Table'!O$7),
IF('Publication Table'!$C$5="Operations cancelled for non-clinical/capacity reasons",
SUMIFS(AllPublicationData!$G:$G,AllPublicationData!$A:$A,'Publication Table'!$B45,AllPublicationData!$B:$B,'Publication Table'!$C$4,AllPublicationData!$D:$D,'Publication Table'!O$7),
IF('Publication Table'!$C$5="Cancellations for other reasons",
SUMIFS(AllPublicationData!$G:$G,AllPublicationData!$A:$A,'Publication Table'!$B45,AllPublicationData!$B:$B,'Publication Table'!$C$4,AllPublicationData!$D:$D,'Publication Table'!O$7)))))))+
IF(AND($C$4="NHS Scotland",$C$5="Total Operations"),
SUMIFS(AllPublicationData!$E:$E,AllPublicationData!$A:$A,'Publication Table'!$B45,AllPublicationData!$B:$B,'Publication Table'!O$7),
IF(AND($C$4="NHS Scotland",$C$5="All Cancelled Operations"),
SUMIFS(AllPublicationData!$F:$F,AllPublicationData!$A:$A,'Publication Table'!$B45,AllPublicationData!$B:$B,'Publication Table'!O$7),
IF(AND($C$4="NHS Scotland",$C$5="Operations cancelled by patient"),
SUMIFS(AllPublicationData!$G:$G,AllPublicationData!$A:$A,'Publication Table'!$B45,AllPublicationData!$B:$B,'Publication Table'!O$7),
IF(AND($C$4="NHS Scotland",$C$5="Operations cancelled for clinical reasons"),
SUMIFS(AllPublicationData!$H:$H,AllPublicationData!$A:$A,'Publication Table'!$B45,AllPublicationData!$B:$B,'Publication Table'!O$7),
IF(AND($C$4="NHS Scotland",$C$5="Operations cancelled for non-clinical/capacity reasons"),
SUMIFS(AllPublicationData!$I:$I,AllPublicationData!$A:$A,'Publication Table'!$B45,AllPublicationData!$B:$B,'Publication Table'!O$7),
IF(AND($C$4="NHS Scotland",$C$5="Cancellations for other reasons"),
SUMIFS(AllPublicationData!$J:$J,AllPublicationData!$A:$A,'Publication Table'!$B45,AllPublicationData!$B:$B,'Publication Table'!O$7)))))))</f>
        <v>230</v>
      </c>
      <c r="P45" s="90">
        <f>IF($C$5="Total Operations",
SUMIFS(AllPublicationData!$E:$E,AllPublicationData!$A:$A,'Publication Table'!$B45,AllPublicationData!$B:$B,'Publication Table'!$C$4,AllPublicationData!$D:$D,'Publication Table'!P$7),
IF('Publication Table'!$C$5="All Cancelled Operations",
SUMIFS(AllPublicationData!$F:$F,AllPublicationData!$A:$A,'Publication Table'!$B45,AllPublicationData!$B:$B,'Publication Table'!$C$4,AllPublicationData!$D:$D,'Publication Table'!P$7),
IF('Publication Table'!$C$5="Operations cancelled by patient",
SUMIFS(AllPublicationData!$G:$G,AllPublicationData!$A:$A,'Publication Table'!$B45,AllPublicationData!$B:$B,'Publication Table'!$C$4,AllPublicationData!$D:$D,'Publication Table'!P$7),
IF('Publication Table'!$C$5="Operations cancelled for clinical reasons",
SUMIFS(AllPublicationData!$G:$G,AllPublicationData!$A:$A,'Publication Table'!$B45,AllPublicationData!$B:$B,'Publication Table'!$C$4,AllPublicationData!$D:$D,'Publication Table'!P$7),
IF('Publication Table'!$C$5="Operations cancelled for non-clinical/capacity reasons",
SUMIFS(AllPublicationData!$G:$G,AllPublicationData!$A:$A,'Publication Table'!$B45,AllPublicationData!$B:$B,'Publication Table'!$C$4,AllPublicationData!$D:$D,'Publication Table'!P$7),
IF('Publication Table'!$C$5="Cancellations for other reasons",
SUMIFS(AllPublicationData!$G:$G,AllPublicationData!$A:$A,'Publication Table'!$B45,AllPublicationData!$B:$B,'Publication Table'!$C$4,AllPublicationData!$D:$D,'Publication Table'!P$7)))))))+
IF(AND($C$4="NHS Scotland",$C$5="Total Operations"),
SUMIFS(AllPublicationData!$E:$E,AllPublicationData!$A:$A,'Publication Table'!$B45,AllPublicationData!$B:$B,'Publication Table'!P$7),
IF(AND($C$4="NHS Scotland",$C$5="All Cancelled Operations"),
SUMIFS(AllPublicationData!$F:$F,AllPublicationData!$A:$A,'Publication Table'!$B45,AllPublicationData!$B:$B,'Publication Table'!P$7),
IF(AND($C$4="NHS Scotland",$C$5="Operations cancelled by patient"),
SUMIFS(AllPublicationData!$G:$G,AllPublicationData!$A:$A,'Publication Table'!$B45,AllPublicationData!$B:$B,'Publication Table'!P$7),
IF(AND($C$4="NHS Scotland",$C$5="Operations cancelled for clinical reasons"),
SUMIFS(AllPublicationData!$H:$H,AllPublicationData!$A:$A,'Publication Table'!$B45,AllPublicationData!$B:$B,'Publication Table'!P$7),
IF(AND($C$4="NHS Scotland",$C$5="Operations cancelled for non-clinical/capacity reasons"),
SUMIFS(AllPublicationData!$I:$I,AllPublicationData!$A:$A,'Publication Table'!$B45,AllPublicationData!$B:$B,'Publication Table'!P$7),
IF(AND($C$4="NHS Scotland",$C$5="Cancellations for other reasons"),
SUMIFS(AllPublicationData!$J:$J,AllPublicationData!$A:$A,'Publication Table'!$B45,AllPublicationData!$B:$B,'Publication Table'!P$7)))))))</f>
        <v>151</v>
      </c>
      <c r="Q45" s="90">
        <f>IF($C$5="Total Operations",
SUMIFS(AllPublicationData!$E:$E,AllPublicationData!$A:$A,'Publication Table'!$B45,AllPublicationData!$B:$B,'Publication Table'!$C$4,AllPublicationData!$D:$D,'Publication Table'!Q$7),
IF('Publication Table'!$C$5="All Cancelled Operations",
SUMIFS(AllPublicationData!$F:$F,AllPublicationData!$A:$A,'Publication Table'!$B45,AllPublicationData!$B:$B,'Publication Table'!$C$4,AllPublicationData!$D:$D,'Publication Table'!Q$7),
IF('Publication Table'!$C$5="Operations cancelled by patient",
SUMIFS(AllPublicationData!$G:$G,AllPublicationData!$A:$A,'Publication Table'!$B45,AllPublicationData!$B:$B,'Publication Table'!$C$4,AllPublicationData!$D:$D,'Publication Table'!Q$7),
IF('Publication Table'!$C$5="Operations cancelled for clinical reasons",
SUMIFS(AllPublicationData!$G:$G,AllPublicationData!$A:$A,'Publication Table'!$B45,AllPublicationData!$B:$B,'Publication Table'!$C$4,AllPublicationData!$D:$D,'Publication Table'!Q$7),
IF('Publication Table'!$C$5="Operations cancelled for non-clinical/capacity reasons",
SUMIFS(AllPublicationData!$G:$G,AllPublicationData!$A:$A,'Publication Table'!$B45,AllPublicationData!$B:$B,'Publication Table'!$C$4,AllPublicationData!$D:$D,'Publication Table'!Q$7),
IF('Publication Table'!$C$5="Cancellations for other reasons",
SUMIFS(AllPublicationData!$G:$G,AllPublicationData!$A:$A,'Publication Table'!$B45,AllPublicationData!$B:$B,'Publication Table'!$C$4,AllPublicationData!$D:$D,'Publication Table'!Q$7)))))))+
IF(AND($C$4="NHS Scotland",$C$5="Total Operations"),
SUMIFS(AllPublicationData!$E:$E,AllPublicationData!$A:$A,'Publication Table'!$B45,AllPublicationData!$B:$B,'Publication Table'!Q$7),
IF(AND($C$4="NHS Scotland",$C$5="All Cancelled Operations"),
SUMIFS(AllPublicationData!$F:$F,AllPublicationData!$A:$A,'Publication Table'!$B45,AllPublicationData!$B:$B,'Publication Table'!Q$7),
IF(AND($C$4="NHS Scotland",$C$5="Operations cancelled by patient"),
SUMIFS(AllPublicationData!$G:$G,AllPublicationData!$A:$A,'Publication Table'!$B45,AllPublicationData!$B:$B,'Publication Table'!Q$7),
IF(AND($C$4="NHS Scotland",$C$5="Operations cancelled for clinical reasons"),
SUMIFS(AllPublicationData!$H:$H,AllPublicationData!$A:$A,'Publication Table'!$B45,AllPublicationData!$B:$B,'Publication Table'!Q$7),
IF(AND($C$4="NHS Scotland",$C$5="Operations cancelled for non-clinical/capacity reasons"),
SUMIFS(AllPublicationData!$I:$I,AllPublicationData!$A:$A,'Publication Table'!$B45,AllPublicationData!$B:$B,'Publication Table'!Q$7),
IF(AND($C$4="NHS Scotland",$C$5="Cancellations for other reasons"),
SUMIFS(AllPublicationData!$J:$J,AllPublicationData!$A:$A,'Publication Table'!$B45,AllPublicationData!$B:$B,'Publication Table'!Q$7)))))))</f>
        <v>1297</v>
      </c>
      <c r="R45" s="90">
        <f>IF($C$5="Total Operations",
SUMIFS(AllPublicationData!$E:$E,AllPublicationData!$A:$A,'Publication Table'!$B45,AllPublicationData!$B:$B,'Publication Table'!$C$4,AllPublicationData!$D:$D,'Publication Table'!R$7),
IF('Publication Table'!$C$5="All Cancelled Operations",
SUMIFS(AllPublicationData!$F:$F,AllPublicationData!$A:$A,'Publication Table'!$B45,AllPublicationData!$B:$B,'Publication Table'!$C$4,AllPublicationData!$D:$D,'Publication Table'!R$7),
IF('Publication Table'!$C$5="Operations cancelled by patient",
SUMIFS(AllPublicationData!$G:$G,AllPublicationData!$A:$A,'Publication Table'!$B45,AllPublicationData!$B:$B,'Publication Table'!$C$4,AllPublicationData!$D:$D,'Publication Table'!R$7),
IF('Publication Table'!$C$5="Operations cancelled for clinical reasons",
SUMIFS(AllPublicationData!$G:$G,AllPublicationData!$A:$A,'Publication Table'!$B45,AllPublicationData!$B:$B,'Publication Table'!$C$4,AllPublicationData!$D:$D,'Publication Table'!R$7),
IF('Publication Table'!$C$5="Operations cancelled for non-clinical/capacity reasons",
SUMIFS(AllPublicationData!$G:$G,AllPublicationData!$A:$A,'Publication Table'!$B45,AllPublicationData!$B:$B,'Publication Table'!$C$4,AllPublicationData!$D:$D,'Publication Table'!R$7),
IF('Publication Table'!$C$5="Cancellations for other reasons",
SUMIFS(AllPublicationData!$G:$G,AllPublicationData!$A:$A,'Publication Table'!$B45,AllPublicationData!$B:$B,'Publication Table'!$C$4,AllPublicationData!$D:$D,'Publication Table'!R$7)))))))+
IF(AND($C$4="NHS Scotland",$C$5="Total Operations"),
SUMIFS(AllPublicationData!$E:$E,AllPublicationData!$A:$A,'Publication Table'!$B45,AllPublicationData!$B:$B,'Publication Table'!R$7),
IF(AND($C$4="NHS Scotland",$C$5="All Cancelled Operations"),
SUMIFS(AllPublicationData!$F:$F,AllPublicationData!$A:$A,'Publication Table'!$B45,AllPublicationData!$B:$B,'Publication Table'!R$7),
IF(AND($C$4="NHS Scotland",$C$5="Operations cancelled by patient"),
SUMIFS(AllPublicationData!$G:$G,AllPublicationData!$A:$A,'Publication Table'!$B45,AllPublicationData!$B:$B,'Publication Table'!R$7),
IF(AND($C$4="NHS Scotland",$C$5="Operations cancelled for clinical reasons"),
SUMIFS(AllPublicationData!$H:$H,AllPublicationData!$A:$A,'Publication Table'!$B45,AllPublicationData!$B:$B,'Publication Table'!R$7),
IF(AND($C$4="NHS Scotland",$C$5="Operations cancelled for non-clinical/capacity reasons"),
SUMIFS(AllPublicationData!$I:$I,AllPublicationData!$A:$A,'Publication Table'!$B45,AllPublicationData!$B:$B,'Publication Table'!R$7),
IF(AND($C$4="NHS Scotland",$C$5="Cancellations for other reasons"),
SUMIFS(AllPublicationData!$J:$J,AllPublicationData!$A:$A,'Publication Table'!$B45,AllPublicationData!$B:$B,'Publication Table'!R$7)))))))</f>
        <v>113</v>
      </c>
    </row>
    <row r="46" spans="2:18" x14ac:dyDescent="0.35">
      <c r="B46" s="89">
        <v>44256</v>
      </c>
      <c r="C46" s="81">
        <f>IF($C$5="Total Operations",
SUMIFS(AllPublicationData!$E:$E,AllPublicationData!$A:$A,'Publication Table'!$B46,AllPublicationData!$B:$B,'Publication Table'!$C$4),
IF('Publication Table'!$C$5="All Cancelled Operations",
SUMIFS(AllPublicationData!$F:$F,AllPublicationData!$A:$A,'Publication Table'!$B46,AllPublicationData!$B:$B,'Publication Table'!$C$4),
IF('Publication Table'!$C$5="Operations cancelled by patient",
SUMIFS(AllPublicationData!$G:$G,AllPublicationData!$A:$A,'Publication Table'!$B46,AllPublicationData!$B:$B,'Publication Table'!$C$4),
IF('Publication Table'!$C$5="Operations cancelled for clinical reasons",
SUMIFS(AllPublicationData!$H:$H,AllPublicationData!$A:$A,'Publication Table'!$B46,AllPublicationData!$B:$B,'Publication Table'!$C$4),
IF('Publication Table'!$C$5="Operations cancelled for non-clinical/capacity reasons",
SUMIFS(AllPublicationData!$I:$I,AllPublicationData!$A:$A,'Publication Table'!$B46,AllPublicationData!$B:$B,'Publication Table'!$C$4),
IF('Publication Table'!$C$5="Cancellations for other reasons",
SUMIFS(AllPublicationData!$J:$J,AllPublicationData!$A:$A,'Publication Table'!$B46,AllPublicationData!$B:$B,'Publication Table'!$C$4)))))))+
IF(AND($C$4="NHS Scotland",$C$5="Total Operations"),
SUMIFS(AllPublicationData!$E:$E,AllPublicationData!$A:$A,'Publication Table'!$B46),
IF(AND($C$4="NHS Scotland",$C$5="All Cancelled Operations"),
SUMIFS(AllPublicationData!$F:$F,AllPublicationData!$A:$A,'Publication Table'!$B46),
IF(AND($C$4="NHS Scotland",$C$5="Operations cancelled by patient"),
SUMIFS(AllPublicationData!$G:$G,AllPublicationData!$A:$A,'Publication Table'!$B46),
IF(AND($C$4="NHS Scotland",$C$5="Operations cancelled for clinical reasons"),
SUMIFS(AllPublicationData!$H:$H,AllPublicationData!$A:$A,'Publication Table'!$B46),
IF(AND($C$4="NHS Scotland",$C$5="Operations cancelled for non-clinical/capacity reasons"),
SUMIFS(AllPublicationData!$I:$I,AllPublicationData!$A:$A,'Publication Table'!$B46),
IF(AND($C$4="NHS Scotland",$C$5="Cancellations for other reasons"),
SUMIFS(AllPublicationData!$J:$J,AllPublicationData!$A:$A,'Publication Table'!$B46)))))))</f>
        <v>17755</v>
      </c>
      <c r="D46" s="90">
        <f>IF($C$5="Total Operations",
SUMIFS(AllPublicationData!$E:$E,AllPublicationData!$A:$A,'Publication Table'!$B46,AllPublicationData!$B:$B,'Publication Table'!$C$4,AllPublicationData!$D:$D,'Publication Table'!D$7),
IF('Publication Table'!$C$5="All Cancelled Operations",
SUMIFS(AllPublicationData!$F:$F,AllPublicationData!$A:$A,'Publication Table'!$B46,AllPublicationData!$B:$B,'Publication Table'!$C$4,AllPublicationData!$D:$D,'Publication Table'!D$7),
IF('Publication Table'!$C$5="Operations cancelled by patient",
SUMIFS(AllPublicationData!$G:$G,AllPublicationData!$A:$A,'Publication Table'!$B46,AllPublicationData!$B:$B,'Publication Table'!$C$4,AllPublicationData!$D:$D,'Publication Table'!D$7),
IF('Publication Table'!$C$5="Operations cancelled for clinical reasons",
SUMIFS(AllPublicationData!$H:$H,AllPublicationData!$A:$A,'Publication Table'!$B46,AllPublicationData!$B:$B,'Publication Table'!$C$4,AllPublicationData!$D:$D,'Publication Table'!D$7),
IF('Publication Table'!$C$5="Operations cancelled for non-clinical/capacity reasons",
SUMIFS(AllPublicationData!$I:$I,AllPublicationData!$A:$A,'Publication Table'!$B46,AllPublicationData!$B:$B,'Publication Table'!$C$4,AllPublicationData!$D:$D,'Publication Table'!D$7),
IF('Publication Table'!$C$5="Cancellations for other reasons",
SUMIFS(AllPublicationData!$J:$J,AllPublicationData!$A:$A,'Publication Table'!$B46,AllPublicationData!$B:$B,'Publication Table'!$C$4,AllPublicationData!$D:$D,'Publication Table'!D$7)))))))+
IF(AND($C$4="NHS Scotland",$C$5="Total Operations"),
SUMIFS(AllPublicationData!$E:$E,AllPublicationData!$A:$A,'Publication Table'!$B46,AllPublicationData!$B:$B,'Publication Table'!D$7),
IF(AND($C$4="NHS Scotland",$C$5="All Cancelled Operations"),
SUMIFS(AllPublicationData!$F:$F,AllPublicationData!$A:$A,'Publication Table'!$B46,AllPublicationData!$B:$B,'Publication Table'!D$7),
IF(AND($C$4="NHS Scotland",$C$5="Operations cancelled by patient"),
SUMIFS(AllPublicationData!$G:$G,AllPublicationData!$A:$A,'Publication Table'!$B46,AllPublicationData!$B:$B,'Publication Table'!D$7),
IF(AND($C$4="NHS Scotland",$C$5="Operations cancelled for clinical reasons"),
SUMIFS(AllPublicationData!$H:$H,AllPublicationData!$A:$A,'Publication Table'!$B46,AllPublicationData!$B:$B,'Publication Table'!D$7),
IF(AND($C$4="NHS Scotland",$C$5="Operations cancelled for non-clinical/capacity reasons"),
SUMIFS(AllPublicationData!$I:$I,AllPublicationData!$A:$A,'Publication Table'!$B46,AllPublicationData!$B:$B,'Publication Table'!D$7),
IF(AND($C$4="NHS Scotland",$C$5="Cancellations for other reasons"),
SUMIFS(AllPublicationData!$J:$J,AllPublicationData!$A:$A,'Publication Table'!$B46,AllPublicationData!$B:$B,'Publication Table'!D$7)))))))</f>
        <v>1868</v>
      </c>
      <c r="E46" s="90">
        <f>IF($C$5="Total Operations",
SUMIFS(AllPublicationData!$E:$E,AllPublicationData!$A:$A,'Publication Table'!$B46,AllPublicationData!$B:$B,'Publication Table'!$C$4,AllPublicationData!$D:$D,'Publication Table'!E$7),
IF('Publication Table'!$C$5="All Cancelled Operations",
SUMIFS(AllPublicationData!$F:$F,AllPublicationData!$A:$A,'Publication Table'!$B46,AllPublicationData!$B:$B,'Publication Table'!$C$4,AllPublicationData!$D:$D,'Publication Table'!E$7),
IF('Publication Table'!$C$5="Operations cancelled by patient",
SUMIFS(AllPublicationData!$G:$G,AllPublicationData!$A:$A,'Publication Table'!$B46,AllPublicationData!$B:$B,'Publication Table'!$C$4,AllPublicationData!$D:$D,'Publication Table'!E$7),
IF('Publication Table'!$C$5="Operations cancelled for clinical reasons",
SUMIFS(AllPublicationData!$H:$H,AllPublicationData!$A:$A,'Publication Table'!$B46,AllPublicationData!$B:$B,'Publication Table'!$C$4,AllPublicationData!$D:$D,'Publication Table'!E$7),
IF('Publication Table'!$C$5="Operations cancelled for non-clinical/capacity reasons",
SUMIFS(AllPublicationData!$I:$I,AllPublicationData!$A:$A,'Publication Table'!$B46,AllPublicationData!$B:$B,'Publication Table'!$C$4,AllPublicationData!$D:$D,'Publication Table'!E$7),
IF('Publication Table'!$C$5="Cancellations for other reasons",
SUMIFS(AllPublicationData!$J:$J,AllPublicationData!$A:$A,'Publication Table'!$B46,AllPublicationData!$B:$B,'Publication Table'!$C$4,AllPublicationData!$D:$D,'Publication Table'!E$7)))))))+
IF(AND($C$4="NHS Scotland",$C$5="Total Operations"),
SUMIFS(AllPublicationData!$E:$E,AllPublicationData!$A:$A,'Publication Table'!$B46,AllPublicationData!$B:$B,'Publication Table'!E$7),
IF(AND($C$4="NHS Scotland",$C$5="All Cancelled Operations"),
SUMIFS(AllPublicationData!$F:$F,AllPublicationData!$A:$A,'Publication Table'!$B46,AllPublicationData!$B:$B,'Publication Table'!E$7),
IF(AND($C$4="NHS Scotland",$C$5="Operations cancelled by patient"),
SUMIFS(AllPublicationData!$G:$G,AllPublicationData!$A:$A,'Publication Table'!$B46,AllPublicationData!$B:$B,'Publication Table'!E$7),
IF(AND($C$4="NHS Scotland",$C$5="Operations cancelled for clinical reasons"),
SUMIFS(AllPublicationData!$H:$H,AllPublicationData!$A:$A,'Publication Table'!$B46,AllPublicationData!$B:$B,'Publication Table'!E$7),
IF(AND($C$4="NHS Scotland",$C$5="Operations cancelled for non-clinical/capacity reasons"),
SUMIFS(AllPublicationData!$I:$I,AllPublicationData!$A:$A,'Publication Table'!$B46,AllPublicationData!$B:$B,'Publication Table'!E$7),
IF(AND($C$4="NHS Scotland",$C$5="Cancellations for other reasons"),
SUMIFS(AllPublicationData!$J:$J,AllPublicationData!$A:$A,'Publication Table'!$B46,AllPublicationData!$B:$B,'Publication Table'!E$7)))))))</f>
        <v>386</v>
      </c>
      <c r="F46" s="90">
        <f>IF($C$5="Total Operations",
SUMIFS(AllPublicationData!$E:$E,AllPublicationData!$A:$A,'Publication Table'!$B46,AllPublicationData!$B:$B,'Publication Table'!$C$4,AllPublicationData!$D:$D,'Publication Table'!F$7),
IF('Publication Table'!$C$5="All Cancelled Operations",
SUMIFS(AllPublicationData!$F:$F,AllPublicationData!$A:$A,'Publication Table'!$B46,AllPublicationData!$B:$B,'Publication Table'!$C$4,AllPublicationData!$D:$D,'Publication Table'!F$7),
IF('Publication Table'!$C$5="Operations cancelled by patient",
SUMIFS(AllPublicationData!$G:$G,AllPublicationData!$A:$A,'Publication Table'!$B46,AllPublicationData!$B:$B,'Publication Table'!$C$4,AllPublicationData!$D:$D,'Publication Table'!F$7),
IF('Publication Table'!$C$5="Operations cancelled for clinical reasons",
SUMIFS(AllPublicationData!$H:$H,AllPublicationData!$A:$A,'Publication Table'!$B46,AllPublicationData!$B:$B,'Publication Table'!$C$4,AllPublicationData!$D:$D,'Publication Table'!F$7),
IF('Publication Table'!$C$5="Operations cancelled for non-clinical/capacity reasons",
SUMIFS(AllPublicationData!$I:$I,AllPublicationData!$A:$A,'Publication Table'!$B46,AllPublicationData!$B:$B,'Publication Table'!$C$4,AllPublicationData!$D:$D,'Publication Table'!F$7),
IF('Publication Table'!$C$5="Cancellations for other reasons",
SUMIFS(AllPublicationData!$J:$J,AllPublicationData!$A:$A,'Publication Table'!$B46,AllPublicationData!$B:$B,'Publication Table'!$C$4,AllPublicationData!$D:$D,'Publication Table'!F$7)))))))+
IF(AND($C$4="NHS Scotland",$C$5="Total Operations"),
SUMIFS(AllPublicationData!$E:$E,AllPublicationData!$A:$A,'Publication Table'!$B46,AllPublicationData!$B:$B,'Publication Table'!F$7),
IF(AND($C$4="NHS Scotland",$C$5="All Cancelled Operations"),
SUMIFS(AllPublicationData!$F:$F,AllPublicationData!$A:$A,'Publication Table'!$B46,AllPublicationData!$B:$B,'Publication Table'!F$7),
IF(AND($C$4="NHS Scotland",$C$5="Operations cancelled by patient"),
SUMIFS(AllPublicationData!$G:$G,AllPublicationData!$A:$A,'Publication Table'!$B46,AllPublicationData!$B:$B,'Publication Table'!F$7),
IF(AND($C$4="NHS Scotland",$C$5="Operations cancelled for clinical reasons"),
SUMIFS(AllPublicationData!$H:$H,AllPublicationData!$A:$A,'Publication Table'!$B46,AllPublicationData!$B:$B,'Publication Table'!F$7),
IF(AND($C$4="NHS Scotland",$C$5="Operations cancelled for non-clinical/capacity reasons"),
SUMIFS(AllPublicationData!$I:$I,AllPublicationData!$A:$A,'Publication Table'!$B46,AllPublicationData!$B:$B,'Publication Table'!F$7),
IF(AND($C$4="NHS Scotland",$C$5="Cancellations for other reasons"),
SUMIFS(AllPublicationData!$J:$J,AllPublicationData!$A:$A,'Publication Table'!$B46,AllPublicationData!$B:$B,'Publication Table'!F$7)))))))</f>
        <v>148</v>
      </c>
      <c r="G46" s="90">
        <f>IF($C$5="Total Operations",
SUMIFS(AllPublicationData!$E:$E,AllPublicationData!$A:$A,'Publication Table'!$B46,AllPublicationData!$B:$B,'Publication Table'!$C$4,AllPublicationData!$D:$D,'Publication Table'!G$7),
IF('Publication Table'!$C$5="All Cancelled Operations",
SUMIFS(AllPublicationData!$F:$F,AllPublicationData!$A:$A,'Publication Table'!$B46,AllPublicationData!$B:$B,'Publication Table'!$C$4,AllPublicationData!$D:$D,'Publication Table'!G$7),
IF('Publication Table'!$C$5="Operations cancelled by patient",
SUMIFS(AllPublicationData!$G:$G,AllPublicationData!$A:$A,'Publication Table'!$B46,AllPublicationData!$B:$B,'Publication Table'!$C$4,AllPublicationData!$D:$D,'Publication Table'!G$7),
IF('Publication Table'!$C$5="Operations cancelled for clinical reasons",
SUMIFS(AllPublicationData!$H:$H,AllPublicationData!$A:$A,'Publication Table'!$B46,AllPublicationData!$B:$B,'Publication Table'!$C$4,AllPublicationData!$D:$D,'Publication Table'!G$7),
IF('Publication Table'!$C$5="Operations cancelled for non-clinical/capacity reasons",
SUMIFS(AllPublicationData!$I:$I,AllPublicationData!$A:$A,'Publication Table'!$B46,AllPublicationData!$B:$B,'Publication Table'!$C$4,AllPublicationData!$D:$D,'Publication Table'!G$7),
IF('Publication Table'!$C$5="Cancellations for other reasons",
SUMIFS(AllPublicationData!$J:$J,AllPublicationData!$A:$A,'Publication Table'!$B46,AllPublicationData!$B:$B,'Publication Table'!$C$4,AllPublicationData!$D:$D,'Publication Table'!G$7)))))))+
IF(AND($C$4="NHS Scotland",$C$5="Total Operations"),
SUMIFS(AllPublicationData!$E:$E,AllPublicationData!$A:$A,'Publication Table'!$B46,AllPublicationData!$B:$B,'Publication Table'!G$7),
IF(AND($C$4="NHS Scotland",$C$5="All Cancelled Operations"),
SUMIFS(AllPublicationData!$F:$F,AllPublicationData!$A:$A,'Publication Table'!$B46,AllPublicationData!$B:$B,'Publication Table'!G$7),
IF(AND($C$4="NHS Scotland",$C$5="Operations cancelled by patient"),
SUMIFS(AllPublicationData!$G:$G,AllPublicationData!$A:$A,'Publication Table'!$B46,AllPublicationData!$B:$B,'Publication Table'!G$7),
IF(AND($C$4="NHS Scotland",$C$5="Operations cancelled for clinical reasons"),
SUMIFS(AllPublicationData!$H:$H,AllPublicationData!$A:$A,'Publication Table'!$B46,AllPublicationData!$B:$B,'Publication Table'!G$7),
IF(AND($C$4="NHS Scotland",$C$5="Operations cancelled for non-clinical/capacity reasons"),
SUMIFS(AllPublicationData!$I:$I,AllPublicationData!$A:$A,'Publication Table'!$B46,AllPublicationData!$B:$B,'Publication Table'!G$7),
IF(AND($C$4="NHS Scotland",$C$5="Cancellations for other reasons"),
SUMIFS(AllPublicationData!$J:$J,AllPublicationData!$A:$A,'Publication Table'!$B46,AllPublicationData!$B:$B,'Publication Table'!G$7)))))))</f>
        <v>1264</v>
      </c>
      <c r="H46" s="90">
        <f>IF($C$5="Total Operations",
SUMIFS(AllPublicationData!$E:$E,AllPublicationData!$A:$A,'Publication Table'!$B46,AllPublicationData!$B:$B,'Publication Table'!$C$4,AllPublicationData!$D:$D,'Publication Table'!H$7),
IF('Publication Table'!$C$5="All Cancelled Operations",
SUMIFS(AllPublicationData!$F:$F,AllPublicationData!$A:$A,'Publication Table'!$B46,AllPublicationData!$B:$B,'Publication Table'!$C$4,AllPublicationData!$D:$D,'Publication Table'!H$7),
IF('Publication Table'!$C$5="Operations cancelled by patient",
SUMIFS(AllPublicationData!$G:$G,AllPublicationData!$A:$A,'Publication Table'!$B46,AllPublicationData!$B:$B,'Publication Table'!$C$4,AllPublicationData!$D:$D,'Publication Table'!H$7),
IF('Publication Table'!$C$5="Operations cancelled for clinical reasons",
SUMIFS(AllPublicationData!$H:$H,AllPublicationData!$A:$A,'Publication Table'!$B46,AllPublicationData!$B:$B,'Publication Table'!$C$4,AllPublicationData!$D:$D,'Publication Table'!H$7),
IF('Publication Table'!$C$5="Operations cancelled for non-clinical/capacity reasons",
SUMIFS(AllPublicationData!$I:$I,AllPublicationData!$A:$A,'Publication Table'!$B46,AllPublicationData!$B:$B,'Publication Table'!$C$4,AllPublicationData!$D:$D,'Publication Table'!H$7),
IF('Publication Table'!$C$5="Cancellations for other reasons",
SUMIFS(AllPublicationData!$J:$J,AllPublicationData!$A:$A,'Publication Table'!$B46,AllPublicationData!$B:$B,'Publication Table'!$C$4,AllPublicationData!$D:$D,'Publication Table'!H$7)))))))+
IF(AND($C$4="NHS Scotland",$C$5="Total Operations"),
SUMIFS(AllPublicationData!$E:$E,AllPublicationData!$A:$A,'Publication Table'!$B46,AllPublicationData!$B:$B,'Publication Table'!H$7),
IF(AND($C$4="NHS Scotland",$C$5="All Cancelled Operations"),
SUMIFS(AllPublicationData!$F:$F,AllPublicationData!$A:$A,'Publication Table'!$B46,AllPublicationData!$B:$B,'Publication Table'!H$7),
IF(AND($C$4="NHS Scotland",$C$5="Operations cancelled by patient"),
SUMIFS(AllPublicationData!$G:$G,AllPublicationData!$A:$A,'Publication Table'!$B46,AllPublicationData!$B:$B,'Publication Table'!H$7),
IF(AND($C$4="NHS Scotland",$C$5="Operations cancelled for clinical reasons"),
SUMIFS(AllPublicationData!$H:$H,AllPublicationData!$A:$A,'Publication Table'!$B46,AllPublicationData!$B:$B,'Publication Table'!H$7),
IF(AND($C$4="NHS Scotland",$C$5="Operations cancelled for non-clinical/capacity reasons"),
SUMIFS(AllPublicationData!$I:$I,AllPublicationData!$A:$A,'Publication Table'!$B46,AllPublicationData!$B:$B,'Publication Table'!H$7),
IF(AND($C$4="NHS Scotland",$C$5="Cancellations for other reasons"),
SUMIFS(AllPublicationData!$J:$J,AllPublicationData!$A:$A,'Publication Table'!$B46,AllPublicationData!$B:$B,'Publication Table'!H$7)))))))</f>
        <v>1048</v>
      </c>
      <c r="I46" s="90">
        <f>IF($C$5="Total Operations",
SUMIFS(AllPublicationData!$E:$E,AllPublicationData!$A:$A,'Publication Table'!$B46,AllPublicationData!$B:$B,'Publication Table'!$C$4,AllPublicationData!$D:$D,'Publication Table'!I$7),
IF('Publication Table'!$C$5="All Cancelled Operations",
SUMIFS(AllPublicationData!$F:$F,AllPublicationData!$A:$A,'Publication Table'!$B46,AllPublicationData!$B:$B,'Publication Table'!$C$4,AllPublicationData!$D:$D,'Publication Table'!I$7),
IF('Publication Table'!$C$5="Operations cancelled by patient",
SUMIFS(AllPublicationData!$G:$G,AllPublicationData!$A:$A,'Publication Table'!$B46,AllPublicationData!$B:$B,'Publication Table'!$C$4,AllPublicationData!$D:$D,'Publication Table'!I$7),
IF('Publication Table'!$C$5="Operations cancelled for clinical reasons",
SUMIFS(AllPublicationData!$H:$H,AllPublicationData!$A:$A,'Publication Table'!$B46,AllPublicationData!$B:$B,'Publication Table'!$C$4,AllPublicationData!$D:$D,'Publication Table'!I$7),
IF('Publication Table'!$C$5="Operations cancelled for non-clinical/capacity reasons",
SUMIFS(AllPublicationData!$I:$I,AllPublicationData!$A:$A,'Publication Table'!$B46,AllPublicationData!$B:$B,'Publication Table'!$C$4,AllPublicationData!$D:$D,'Publication Table'!I$7),
IF('Publication Table'!$C$5="Cancellations for other reasons",
SUMIFS(AllPublicationData!$J:$J,AllPublicationData!$A:$A,'Publication Table'!$B46,AllPublicationData!$B:$B,'Publication Table'!$C$4,AllPublicationData!$D:$D,'Publication Table'!I$7)))))))+
IF(AND($C$4="NHS Scotland",$C$5="Total Operations"),
SUMIFS(AllPublicationData!$E:$E,AllPublicationData!$A:$A,'Publication Table'!$B46,AllPublicationData!$B:$B,'Publication Table'!I$7),
IF(AND($C$4="NHS Scotland",$C$5="All Cancelled Operations"),
SUMIFS(AllPublicationData!$F:$F,AllPublicationData!$A:$A,'Publication Table'!$B46,AllPublicationData!$B:$B,'Publication Table'!I$7),
IF(AND($C$4="NHS Scotland",$C$5="Operations cancelled by patient"),
SUMIFS(AllPublicationData!$G:$G,AllPublicationData!$A:$A,'Publication Table'!$B46,AllPublicationData!$B:$B,'Publication Table'!I$7),
IF(AND($C$4="NHS Scotland",$C$5="Operations cancelled for clinical reasons"),
SUMIFS(AllPublicationData!$H:$H,AllPublicationData!$A:$A,'Publication Table'!$B46,AllPublicationData!$B:$B,'Publication Table'!I$7),
IF(AND($C$4="NHS Scotland",$C$5="Operations cancelled for non-clinical/capacity reasons"),
SUMIFS(AllPublicationData!$I:$I,AllPublicationData!$A:$A,'Publication Table'!$B46,AllPublicationData!$B:$B,'Publication Table'!I$7),
IF(AND($C$4="NHS Scotland",$C$5="Cancellations for other reasons"),
SUMIFS(AllPublicationData!$J:$J,AllPublicationData!$A:$A,'Publication Table'!$B46,AllPublicationData!$B:$B,'Publication Table'!I$7)))))))</f>
        <v>755</v>
      </c>
      <c r="J46" s="90">
        <f>IF($C$5="Total Operations",
SUMIFS(AllPublicationData!$E:$E,AllPublicationData!$A:$A,'Publication Table'!$B46,AllPublicationData!$B:$B,'Publication Table'!$C$4,AllPublicationData!$D:$D,'Publication Table'!J$7),
IF('Publication Table'!$C$5="All Cancelled Operations",
SUMIFS(AllPublicationData!$F:$F,AllPublicationData!$A:$A,'Publication Table'!$B46,AllPublicationData!$B:$B,'Publication Table'!$C$4,AllPublicationData!$D:$D,'Publication Table'!J$7),
IF('Publication Table'!$C$5="Operations cancelled by patient",
SUMIFS(AllPublicationData!$G:$G,AllPublicationData!$A:$A,'Publication Table'!$B46,AllPublicationData!$B:$B,'Publication Table'!$C$4,AllPublicationData!$D:$D,'Publication Table'!J$7),
IF('Publication Table'!$C$5="Operations cancelled for clinical reasons",
SUMIFS(AllPublicationData!$H:$H,AllPublicationData!$A:$A,'Publication Table'!$B46,AllPublicationData!$B:$B,'Publication Table'!$C$4,AllPublicationData!$D:$D,'Publication Table'!J$7),
IF('Publication Table'!$C$5="Operations cancelled for non-clinical/capacity reasons",
SUMIFS(AllPublicationData!$I:$I,AllPublicationData!$A:$A,'Publication Table'!$B46,AllPublicationData!$B:$B,'Publication Table'!$C$4,AllPublicationData!$D:$D,'Publication Table'!J$7),
IF('Publication Table'!$C$5="Cancellations for other reasons",
SUMIFS(AllPublicationData!$J:$J,AllPublicationData!$A:$A,'Publication Table'!$B46,AllPublicationData!$B:$B,'Publication Table'!$C$4,AllPublicationData!$D:$D,'Publication Table'!J$7)))))))+
IF(AND($C$4="NHS Scotland",$C$5="Total Operations"),
SUMIFS(AllPublicationData!$E:$E,AllPublicationData!$A:$A,'Publication Table'!$B46,AllPublicationData!$B:$B,'Publication Table'!J$7),
IF(AND($C$4="NHS Scotland",$C$5="All Cancelled Operations"),
SUMIFS(AllPublicationData!$F:$F,AllPublicationData!$A:$A,'Publication Table'!$B46,AllPublicationData!$B:$B,'Publication Table'!J$7),
IF(AND($C$4="NHS Scotland",$C$5="Operations cancelled by patient"),
SUMIFS(AllPublicationData!$G:$G,AllPublicationData!$A:$A,'Publication Table'!$B46,AllPublicationData!$B:$B,'Publication Table'!J$7),
IF(AND($C$4="NHS Scotland",$C$5="Operations cancelled for clinical reasons"),
SUMIFS(AllPublicationData!$H:$H,AllPublicationData!$A:$A,'Publication Table'!$B46,AllPublicationData!$B:$B,'Publication Table'!J$7),
IF(AND($C$4="NHS Scotland",$C$5="Operations cancelled for non-clinical/capacity reasons"),
SUMIFS(AllPublicationData!$I:$I,AllPublicationData!$A:$A,'Publication Table'!$B46,AllPublicationData!$B:$B,'Publication Table'!J$7),
IF(AND($C$4="NHS Scotland",$C$5="Cancellations for other reasons"),
SUMIFS(AllPublicationData!$J:$J,AllPublicationData!$A:$A,'Publication Table'!$B46,AllPublicationData!$B:$B,'Publication Table'!J$7)))))))</f>
        <v>1917</v>
      </c>
      <c r="K46" s="90">
        <f>IF($C$5="Total Operations",
SUMIFS(AllPublicationData!$E:$E,AllPublicationData!$A:$A,'Publication Table'!$B46,AllPublicationData!$B:$B,'Publication Table'!$C$4,AllPublicationData!$D:$D,'Publication Table'!K$7),
IF('Publication Table'!$C$5="All Cancelled Operations",
SUMIFS(AllPublicationData!$F:$F,AllPublicationData!$A:$A,'Publication Table'!$B46,AllPublicationData!$B:$B,'Publication Table'!$C$4,AllPublicationData!$D:$D,'Publication Table'!K$7),
IF('Publication Table'!$C$5="Operations cancelled by patient",
SUMIFS(AllPublicationData!$G:$G,AllPublicationData!$A:$A,'Publication Table'!$B46,AllPublicationData!$B:$B,'Publication Table'!$C$4,AllPublicationData!$D:$D,'Publication Table'!K$7),
IF('Publication Table'!$C$5="Operations cancelled for clinical reasons",
SUMIFS(AllPublicationData!$H:$H,AllPublicationData!$A:$A,'Publication Table'!$B46,AllPublicationData!$B:$B,'Publication Table'!$C$4,AllPublicationData!$D:$D,'Publication Table'!K$7),
IF('Publication Table'!$C$5="Operations cancelled for non-clinical/capacity reasons",
SUMIFS(AllPublicationData!$I:$I,AllPublicationData!$A:$A,'Publication Table'!$B46,AllPublicationData!$B:$B,'Publication Table'!$C$4,AllPublicationData!$D:$D,'Publication Table'!K$7),
IF('Publication Table'!$C$5="Cancellations for other reasons",
SUMIFS(AllPublicationData!$J:$J,AllPublicationData!$A:$A,'Publication Table'!$B46,AllPublicationData!$B:$B,'Publication Table'!$C$4,AllPublicationData!$D:$D,'Publication Table'!K$7)))))))+
IF(AND($C$4="NHS Scotland",$C$5="Total Operations"),
SUMIFS(AllPublicationData!$E:$E,AllPublicationData!$A:$A,'Publication Table'!$B46,AllPublicationData!$B:$B,'Publication Table'!K$7),
IF(AND($C$4="NHS Scotland",$C$5="All Cancelled Operations"),
SUMIFS(AllPublicationData!$F:$F,AllPublicationData!$A:$A,'Publication Table'!$B46,AllPublicationData!$B:$B,'Publication Table'!K$7),
IF(AND($C$4="NHS Scotland",$C$5="Operations cancelled by patient"),
SUMIFS(AllPublicationData!$G:$G,AllPublicationData!$A:$A,'Publication Table'!$B46,AllPublicationData!$B:$B,'Publication Table'!K$7),
IF(AND($C$4="NHS Scotland",$C$5="Operations cancelled for clinical reasons"),
SUMIFS(AllPublicationData!$H:$H,AllPublicationData!$A:$A,'Publication Table'!$B46,AllPublicationData!$B:$B,'Publication Table'!K$7),
IF(AND($C$4="NHS Scotland",$C$5="Operations cancelled for non-clinical/capacity reasons"),
SUMIFS(AllPublicationData!$I:$I,AllPublicationData!$A:$A,'Publication Table'!$B46,AllPublicationData!$B:$B,'Publication Table'!K$7),
IF(AND($C$4="NHS Scotland",$C$5="Cancellations for other reasons"),
SUMIFS(AllPublicationData!$J:$J,AllPublicationData!$A:$A,'Publication Table'!$B46,AllPublicationData!$B:$B,'Publication Table'!K$7)))))))</f>
        <v>3724</v>
      </c>
      <c r="L46" s="90">
        <f>IF($C$5="Total Operations",
SUMIFS(AllPublicationData!$E:$E,AllPublicationData!$A:$A,'Publication Table'!$B46,AllPublicationData!$B:$B,'Publication Table'!$C$4,AllPublicationData!$D:$D,'Publication Table'!L$7),
IF('Publication Table'!$C$5="All Cancelled Operations",
SUMIFS(AllPublicationData!$F:$F,AllPublicationData!$A:$A,'Publication Table'!$B46,AllPublicationData!$B:$B,'Publication Table'!$C$4,AllPublicationData!$D:$D,'Publication Table'!L$7),
IF('Publication Table'!$C$5="Operations cancelled by patient",
SUMIFS(AllPublicationData!$G:$G,AllPublicationData!$A:$A,'Publication Table'!$B46,AllPublicationData!$B:$B,'Publication Table'!$C$4,AllPublicationData!$D:$D,'Publication Table'!L$7),
IF('Publication Table'!$C$5="Operations cancelled for clinical reasons",
SUMIFS(AllPublicationData!$H:$H,AllPublicationData!$A:$A,'Publication Table'!$B46,AllPublicationData!$B:$B,'Publication Table'!$C$4,AllPublicationData!$D:$D,'Publication Table'!L$7),
IF('Publication Table'!$C$5="Operations cancelled for non-clinical/capacity reasons",
SUMIFS(AllPublicationData!$I:$I,AllPublicationData!$A:$A,'Publication Table'!$B46,AllPublicationData!$B:$B,'Publication Table'!$C$4,AllPublicationData!$D:$D,'Publication Table'!L$7),
IF('Publication Table'!$C$5="Cancellations for other reasons",
SUMIFS(AllPublicationData!$J:$J,AllPublicationData!$A:$A,'Publication Table'!$B46,AllPublicationData!$B:$B,'Publication Table'!$C$4,AllPublicationData!$D:$D,'Publication Table'!L$7)))))))+
IF(AND($C$4="NHS Scotland",$C$5="Total Operations"),
SUMIFS(AllPublicationData!$E:$E,AllPublicationData!$A:$A,'Publication Table'!$B46,AllPublicationData!$B:$B,'Publication Table'!L$7),
IF(AND($C$4="NHS Scotland",$C$5="All Cancelled Operations"),
SUMIFS(AllPublicationData!$F:$F,AllPublicationData!$A:$A,'Publication Table'!$B46,AllPublicationData!$B:$B,'Publication Table'!L$7),
IF(AND($C$4="NHS Scotland",$C$5="Operations cancelled by patient"),
SUMIFS(AllPublicationData!$G:$G,AllPublicationData!$A:$A,'Publication Table'!$B46,AllPublicationData!$B:$B,'Publication Table'!L$7),
IF(AND($C$4="NHS Scotland",$C$5="Operations cancelled for clinical reasons"),
SUMIFS(AllPublicationData!$H:$H,AllPublicationData!$A:$A,'Publication Table'!$B46,AllPublicationData!$B:$B,'Publication Table'!L$7),
IF(AND($C$4="NHS Scotland",$C$5="Operations cancelled for non-clinical/capacity reasons"),
SUMIFS(AllPublicationData!$I:$I,AllPublicationData!$A:$A,'Publication Table'!$B46,AllPublicationData!$B:$B,'Publication Table'!L$7),
IF(AND($C$4="NHS Scotland",$C$5="Cancellations for other reasons"),
SUMIFS(AllPublicationData!$J:$J,AllPublicationData!$A:$A,'Publication Table'!$B46,AllPublicationData!$B:$B,'Publication Table'!L$7)))))))</f>
        <v>597</v>
      </c>
      <c r="M46" s="90">
        <f>IF($C$5="Total Operations",
SUMIFS(AllPublicationData!$E:$E,AllPublicationData!$A:$A,'Publication Table'!$B46,AllPublicationData!$B:$B,'Publication Table'!$C$4,AllPublicationData!$D:$D,'Publication Table'!M$7),
IF('Publication Table'!$C$5="All Cancelled Operations",
SUMIFS(AllPublicationData!$F:$F,AllPublicationData!$A:$A,'Publication Table'!$B46,AllPublicationData!$B:$B,'Publication Table'!$C$4,AllPublicationData!$D:$D,'Publication Table'!M$7),
IF('Publication Table'!$C$5="Operations cancelled by patient",
SUMIFS(AllPublicationData!$G:$G,AllPublicationData!$A:$A,'Publication Table'!$B46,AllPublicationData!$B:$B,'Publication Table'!$C$4,AllPublicationData!$D:$D,'Publication Table'!M$7),
IF('Publication Table'!$C$5="Operations cancelled for clinical reasons",
SUMIFS(AllPublicationData!$G:$G,AllPublicationData!$A:$A,'Publication Table'!$B46,AllPublicationData!$B:$B,'Publication Table'!$C$4,AllPublicationData!$D:$D,'Publication Table'!M$7),
IF('Publication Table'!$C$5="Operations cancelled for non-clinical/capacity reasons",
SUMIFS(AllPublicationData!$G:$G,AllPublicationData!$A:$A,'Publication Table'!$B46,AllPublicationData!$B:$B,'Publication Table'!$C$4,AllPublicationData!$D:$D,'Publication Table'!M$7),
IF('Publication Table'!$C$5="Cancellations for other reasons",
SUMIFS(AllPublicationData!$G:$G,AllPublicationData!$A:$A,'Publication Table'!$B46,AllPublicationData!$B:$B,'Publication Table'!$C$4,AllPublicationData!$D:$D,'Publication Table'!M$7)))))))+
IF(AND($C$4="NHS Scotland",$C$5="Total Operations"),
SUMIFS(AllPublicationData!$E:$E,AllPublicationData!$A:$A,'Publication Table'!$B46,AllPublicationData!$B:$B,'Publication Table'!M$7),
IF(AND($C$4="NHS Scotland",$C$5="All Cancelled Operations"),
SUMIFS(AllPublicationData!$F:$F,AllPublicationData!$A:$A,'Publication Table'!$B46,AllPublicationData!$B:$B,'Publication Table'!M$7),
IF(AND($C$4="NHS Scotland",$C$5="Operations cancelled by patient"),
SUMIFS(AllPublicationData!$G:$G,AllPublicationData!$A:$A,'Publication Table'!$B46,AllPublicationData!$B:$B,'Publication Table'!M$7),
IF(AND($C$4="NHS Scotland",$C$5="Operations cancelled for clinical reasons"),
SUMIFS(AllPublicationData!$H:$H,AllPublicationData!$A:$A,'Publication Table'!$B46,AllPublicationData!$B:$B,'Publication Table'!M$7),
IF(AND($C$4="NHS Scotland",$C$5="Operations cancelled for non-clinical/capacity reasons"),
SUMIFS(AllPublicationData!$I:$I,AllPublicationData!$A:$A,'Publication Table'!$B46,AllPublicationData!$B:$B,'Publication Table'!M$7),
IF(AND($C$4="NHS Scotland",$C$5="Cancellations for other reasons"),
SUMIFS(AllPublicationData!$J:$J,AllPublicationData!$A:$A,'Publication Table'!$B46,AllPublicationData!$B:$B,'Publication Table'!M$7)))))))</f>
        <v>1064</v>
      </c>
      <c r="N46" s="90">
        <f>IF($C$5="Total Operations",
SUMIFS(AllPublicationData!$E:$E,AllPublicationData!$A:$A,'Publication Table'!$B46,AllPublicationData!$B:$B,'Publication Table'!$C$4,AllPublicationData!$D:$D,'Publication Table'!N$7),
IF('Publication Table'!$C$5="All Cancelled Operations",
SUMIFS(AllPublicationData!$F:$F,AllPublicationData!$A:$A,'Publication Table'!$B46,AllPublicationData!$B:$B,'Publication Table'!$C$4,AllPublicationData!$D:$D,'Publication Table'!N$7),
IF('Publication Table'!$C$5="Operations cancelled by patient",
SUMIFS(AllPublicationData!$G:$G,AllPublicationData!$A:$A,'Publication Table'!$B46,AllPublicationData!$B:$B,'Publication Table'!$C$4,AllPublicationData!$D:$D,'Publication Table'!N$7),
IF('Publication Table'!$C$5="Operations cancelled for clinical reasons",
SUMIFS(AllPublicationData!$G:$G,AllPublicationData!$A:$A,'Publication Table'!$B46,AllPublicationData!$B:$B,'Publication Table'!$C$4,AllPublicationData!$D:$D,'Publication Table'!N$7),
IF('Publication Table'!$C$5="Operations cancelled for non-clinical/capacity reasons",
SUMIFS(AllPublicationData!$G:$G,AllPublicationData!$A:$A,'Publication Table'!$B46,AllPublicationData!$B:$B,'Publication Table'!$C$4,AllPublicationData!$D:$D,'Publication Table'!N$7),
IF('Publication Table'!$C$5="Cancellations for other reasons",
SUMIFS(AllPublicationData!$G:$G,AllPublicationData!$A:$A,'Publication Table'!$B46,AllPublicationData!$B:$B,'Publication Table'!$C$4,AllPublicationData!$D:$D,'Publication Table'!N$7)))))))+
IF(AND($C$4="NHS Scotland",$C$5="Total Operations"),
SUMIFS(AllPublicationData!$E:$E,AllPublicationData!$A:$A,'Publication Table'!$B46,AllPublicationData!$B:$B,'Publication Table'!N$7),
IF(AND($C$4="NHS Scotland",$C$5="All Cancelled Operations"),
SUMIFS(AllPublicationData!$F:$F,AllPublicationData!$A:$A,'Publication Table'!$B46,AllPublicationData!$B:$B,'Publication Table'!N$7),
IF(AND($C$4="NHS Scotland",$C$5="Operations cancelled by patient"),
SUMIFS(AllPublicationData!$G:$G,AllPublicationData!$A:$A,'Publication Table'!$B46,AllPublicationData!$B:$B,'Publication Table'!N$7),
IF(AND($C$4="NHS Scotland",$C$5="Operations cancelled for clinical reasons"),
SUMIFS(AllPublicationData!$H:$H,AllPublicationData!$A:$A,'Publication Table'!$B46,AllPublicationData!$B:$B,'Publication Table'!N$7),
IF(AND($C$4="NHS Scotland",$C$5="Operations cancelled for non-clinical/capacity reasons"),
SUMIFS(AllPublicationData!$I:$I,AllPublicationData!$A:$A,'Publication Table'!$B46,AllPublicationData!$B:$B,'Publication Table'!N$7),
IF(AND($C$4="NHS Scotland",$C$5="Cancellations for other reasons"),
SUMIFS(AllPublicationData!$J:$J,AllPublicationData!$A:$A,'Publication Table'!$B46,AllPublicationData!$B:$B,'Publication Table'!N$7)))))))</f>
        <v>3450</v>
      </c>
      <c r="O46" s="90">
        <f>IF($C$5="Total Operations",
SUMIFS(AllPublicationData!$E:$E,AllPublicationData!$A:$A,'Publication Table'!$B46,AllPublicationData!$B:$B,'Publication Table'!$C$4,AllPublicationData!$D:$D,'Publication Table'!O$7),
IF('Publication Table'!$C$5="All Cancelled Operations",
SUMIFS(AllPublicationData!$F:$F,AllPublicationData!$A:$A,'Publication Table'!$B46,AllPublicationData!$B:$B,'Publication Table'!$C$4,AllPublicationData!$D:$D,'Publication Table'!O$7),
IF('Publication Table'!$C$5="Operations cancelled by patient",
SUMIFS(AllPublicationData!$G:$G,AllPublicationData!$A:$A,'Publication Table'!$B46,AllPublicationData!$B:$B,'Publication Table'!$C$4,AllPublicationData!$D:$D,'Publication Table'!O$7),
IF('Publication Table'!$C$5="Operations cancelled for clinical reasons",
SUMIFS(AllPublicationData!$G:$G,AllPublicationData!$A:$A,'Publication Table'!$B46,AllPublicationData!$B:$B,'Publication Table'!$C$4,AllPublicationData!$D:$D,'Publication Table'!O$7),
IF('Publication Table'!$C$5="Operations cancelled for non-clinical/capacity reasons",
SUMIFS(AllPublicationData!$G:$G,AllPublicationData!$A:$A,'Publication Table'!$B46,AllPublicationData!$B:$B,'Publication Table'!$C$4,AllPublicationData!$D:$D,'Publication Table'!O$7),
IF('Publication Table'!$C$5="Cancellations for other reasons",
SUMIFS(AllPublicationData!$G:$G,AllPublicationData!$A:$A,'Publication Table'!$B46,AllPublicationData!$B:$B,'Publication Table'!$C$4,AllPublicationData!$D:$D,'Publication Table'!O$7)))))))+
IF(AND($C$4="NHS Scotland",$C$5="Total Operations"),
SUMIFS(AllPublicationData!$E:$E,AllPublicationData!$A:$A,'Publication Table'!$B46,AllPublicationData!$B:$B,'Publication Table'!O$7),
IF(AND($C$4="NHS Scotland",$C$5="All Cancelled Operations"),
SUMIFS(AllPublicationData!$F:$F,AllPublicationData!$A:$A,'Publication Table'!$B46,AllPublicationData!$B:$B,'Publication Table'!O$7),
IF(AND($C$4="NHS Scotland",$C$5="Operations cancelled by patient"),
SUMIFS(AllPublicationData!$G:$G,AllPublicationData!$A:$A,'Publication Table'!$B46,AllPublicationData!$B:$B,'Publication Table'!O$7),
IF(AND($C$4="NHS Scotland",$C$5="Operations cancelled for clinical reasons"),
SUMIFS(AllPublicationData!$H:$H,AllPublicationData!$A:$A,'Publication Table'!$B46,AllPublicationData!$B:$B,'Publication Table'!O$7),
IF(AND($C$4="NHS Scotland",$C$5="Operations cancelled for non-clinical/capacity reasons"),
SUMIFS(AllPublicationData!$I:$I,AllPublicationData!$A:$A,'Publication Table'!$B46,AllPublicationData!$B:$B,'Publication Table'!O$7),
IF(AND($C$4="NHS Scotland",$C$5="Cancellations for other reasons"),
SUMIFS(AllPublicationData!$J:$J,AllPublicationData!$A:$A,'Publication Table'!$B46,AllPublicationData!$B:$B,'Publication Table'!O$7)))))))</f>
        <v>263</v>
      </c>
      <c r="P46" s="90">
        <f>IF($C$5="Total Operations",
SUMIFS(AllPublicationData!$E:$E,AllPublicationData!$A:$A,'Publication Table'!$B46,AllPublicationData!$B:$B,'Publication Table'!$C$4,AllPublicationData!$D:$D,'Publication Table'!P$7),
IF('Publication Table'!$C$5="All Cancelled Operations",
SUMIFS(AllPublicationData!$F:$F,AllPublicationData!$A:$A,'Publication Table'!$B46,AllPublicationData!$B:$B,'Publication Table'!$C$4,AllPublicationData!$D:$D,'Publication Table'!P$7),
IF('Publication Table'!$C$5="Operations cancelled by patient",
SUMIFS(AllPublicationData!$G:$G,AllPublicationData!$A:$A,'Publication Table'!$B46,AllPublicationData!$B:$B,'Publication Table'!$C$4,AllPublicationData!$D:$D,'Publication Table'!P$7),
IF('Publication Table'!$C$5="Operations cancelled for clinical reasons",
SUMIFS(AllPublicationData!$G:$G,AllPublicationData!$A:$A,'Publication Table'!$B46,AllPublicationData!$B:$B,'Publication Table'!$C$4,AllPublicationData!$D:$D,'Publication Table'!P$7),
IF('Publication Table'!$C$5="Operations cancelled for non-clinical/capacity reasons",
SUMIFS(AllPublicationData!$G:$G,AllPublicationData!$A:$A,'Publication Table'!$B46,AllPublicationData!$B:$B,'Publication Table'!$C$4,AllPublicationData!$D:$D,'Publication Table'!P$7),
IF('Publication Table'!$C$5="Cancellations for other reasons",
SUMIFS(AllPublicationData!$G:$G,AllPublicationData!$A:$A,'Publication Table'!$B46,AllPublicationData!$B:$B,'Publication Table'!$C$4,AllPublicationData!$D:$D,'Publication Table'!P$7)))))))+
IF(AND($C$4="NHS Scotland",$C$5="Total Operations"),
SUMIFS(AllPublicationData!$E:$E,AllPublicationData!$A:$A,'Publication Table'!$B46,AllPublicationData!$B:$B,'Publication Table'!P$7),
IF(AND($C$4="NHS Scotland",$C$5="All Cancelled Operations"),
SUMIFS(AllPublicationData!$F:$F,AllPublicationData!$A:$A,'Publication Table'!$B46,AllPublicationData!$B:$B,'Publication Table'!P$7),
IF(AND($C$4="NHS Scotland",$C$5="Operations cancelled by patient"),
SUMIFS(AllPublicationData!$G:$G,AllPublicationData!$A:$A,'Publication Table'!$B46,AllPublicationData!$B:$B,'Publication Table'!P$7),
IF(AND($C$4="NHS Scotland",$C$5="Operations cancelled for clinical reasons"),
SUMIFS(AllPublicationData!$H:$H,AllPublicationData!$A:$A,'Publication Table'!$B46,AllPublicationData!$B:$B,'Publication Table'!P$7),
IF(AND($C$4="NHS Scotland",$C$5="Operations cancelled for non-clinical/capacity reasons"),
SUMIFS(AllPublicationData!$I:$I,AllPublicationData!$A:$A,'Publication Table'!$B46,AllPublicationData!$B:$B,'Publication Table'!P$7),
IF(AND($C$4="NHS Scotland",$C$5="Cancellations for other reasons"),
SUMIFS(AllPublicationData!$J:$J,AllPublicationData!$A:$A,'Publication Table'!$B46,AllPublicationData!$B:$B,'Publication Table'!P$7)))))))</f>
        <v>206</v>
      </c>
      <c r="Q46" s="90">
        <f>IF($C$5="Total Operations",
SUMIFS(AllPublicationData!$E:$E,AllPublicationData!$A:$A,'Publication Table'!$B46,AllPublicationData!$B:$B,'Publication Table'!$C$4,AllPublicationData!$D:$D,'Publication Table'!Q$7),
IF('Publication Table'!$C$5="All Cancelled Operations",
SUMIFS(AllPublicationData!$F:$F,AllPublicationData!$A:$A,'Publication Table'!$B46,AllPublicationData!$B:$B,'Publication Table'!$C$4,AllPublicationData!$D:$D,'Publication Table'!Q$7),
IF('Publication Table'!$C$5="Operations cancelled by patient",
SUMIFS(AllPublicationData!$G:$G,AllPublicationData!$A:$A,'Publication Table'!$B46,AllPublicationData!$B:$B,'Publication Table'!$C$4,AllPublicationData!$D:$D,'Publication Table'!Q$7),
IF('Publication Table'!$C$5="Operations cancelled for clinical reasons",
SUMIFS(AllPublicationData!$G:$G,AllPublicationData!$A:$A,'Publication Table'!$B46,AllPublicationData!$B:$B,'Publication Table'!$C$4,AllPublicationData!$D:$D,'Publication Table'!Q$7),
IF('Publication Table'!$C$5="Operations cancelled for non-clinical/capacity reasons",
SUMIFS(AllPublicationData!$G:$G,AllPublicationData!$A:$A,'Publication Table'!$B46,AllPublicationData!$B:$B,'Publication Table'!$C$4,AllPublicationData!$D:$D,'Publication Table'!Q$7),
IF('Publication Table'!$C$5="Cancellations for other reasons",
SUMIFS(AllPublicationData!$G:$G,AllPublicationData!$A:$A,'Publication Table'!$B46,AllPublicationData!$B:$B,'Publication Table'!$C$4,AllPublicationData!$D:$D,'Publication Table'!Q$7)))))))+
IF(AND($C$4="NHS Scotland",$C$5="Total Operations"),
SUMIFS(AllPublicationData!$E:$E,AllPublicationData!$A:$A,'Publication Table'!$B46,AllPublicationData!$B:$B,'Publication Table'!Q$7),
IF(AND($C$4="NHS Scotland",$C$5="All Cancelled Operations"),
SUMIFS(AllPublicationData!$F:$F,AllPublicationData!$A:$A,'Publication Table'!$B46,AllPublicationData!$B:$B,'Publication Table'!Q$7),
IF(AND($C$4="NHS Scotland",$C$5="Operations cancelled by patient"),
SUMIFS(AllPublicationData!$G:$G,AllPublicationData!$A:$A,'Publication Table'!$B46,AllPublicationData!$B:$B,'Publication Table'!Q$7),
IF(AND($C$4="NHS Scotland",$C$5="Operations cancelled for clinical reasons"),
SUMIFS(AllPublicationData!$H:$H,AllPublicationData!$A:$A,'Publication Table'!$B46,AllPublicationData!$B:$B,'Publication Table'!Q$7),
IF(AND($C$4="NHS Scotland",$C$5="Operations cancelled for non-clinical/capacity reasons"),
SUMIFS(AllPublicationData!$I:$I,AllPublicationData!$A:$A,'Publication Table'!$B46,AllPublicationData!$B:$B,'Publication Table'!Q$7),
IF(AND($C$4="NHS Scotland",$C$5="Cancellations for other reasons"),
SUMIFS(AllPublicationData!$J:$J,AllPublicationData!$A:$A,'Publication Table'!$B46,AllPublicationData!$B:$B,'Publication Table'!Q$7)))))))</f>
        <v>996</v>
      </c>
      <c r="R46" s="90">
        <f>IF($C$5="Total Operations",
SUMIFS(AllPublicationData!$E:$E,AllPublicationData!$A:$A,'Publication Table'!$B46,AllPublicationData!$B:$B,'Publication Table'!$C$4,AllPublicationData!$D:$D,'Publication Table'!R$7),
IF('Publication Table'!$C$5="All Cancelled Operations",
SUMIFS(AllPublicationData!$F:$F,AllPublicationData!$A:$A,'Publication Table'!$B46,AllPublicationData!$B:$B,'Publication Table'!$C$4,AllPublicationData!$D:$D,'Publication Table'!R$7),
IF('Publication Table'!$C$5="Operations cancelled by patient",
SUMIFS(AllPublicationData!$G:$G,AllPublicationData!$A:$A,'Publication Table'!$B46,AllPublicationData!$B:$B,'Publication Table'!$C$4,AllPublicationData!$D:$D,'Publication Table'!R$7),
IF('Publication Table'!$C$5="Operations cancelled for clinical reasons",
SUMIFS(AllPublicationData!$G:$G,AllPublicationData!$A:$A,'Publication Table'!$B46,AllPublicationData!$B:$B,'Publication Table'!$C$4,AllPublicationData!$D:$D,'Publication Table'!R$7),
IF('Publication Table'!$C$5="Operations cancelled for non-clinical/capacity reasons",
SUMIFS(AllPublicationData!$G:$G,AllPublicationData!$A:$A,'Publication Table'!$B46,AllPublicationData!$B:$B,'Publication Table'!$C$4,AllPublicationData!$D:$D,'Publication Table'!R$7),
IF('Publication Table'!$C$5="Cancellations for other reasons",
SUMIFS(AllPublicationData!$G:$G,AllPublicationData!$A:$A,'Publication Table'!$B46,AllPublicationData!$B:$B,'Publication Table'!$C$4,AllPublicationData!$D:$D,'Publication Table'!R$7)))))))+
IF(AND($C$4="NHS Scotland",$C$5="Total Operations"),
SUMIFS(AllPublicationData!$E:$E,AllPublicationData!$A:$A,'Publication Table'!$B46,AllPublicationData!$B:$B,'Publication Table'!R$7),
IF(AND($C$4="NHS Scotland",$C$5="All Cancelled Operations"),
SUMIFS(AllPublicationData!$F:$F,AllPublicationData!$A:$A,'Publication Table'!$B46,AllPublicationData!$B:$B,'Publication Table'!R$7),
IF(AND($C$4="NHS Scotland",$C$5="Operations cancelled by patient"),
SUMIFS(AllPublicationData!$G:$G,AllPublicationData!$A:$A,'Publication Table'!$B46,AllPublicationData!$B:$B,'Publication Table'!R$7),
IF(AND($C$4="NHS Scotland",$C$5="Operations cancelled for clinical reasons"),
SUMIFS(AllPublicationData!$H:$H,AllPublicationData!$A:$A,'Publication Table'!$B46,AllPublicationData!$B:$B,'Publication Table'!R$7),
IF(AND($C$4="NHS Scotland",$C$5="Operations cancelled for non-clinical/capacity reasons"),
SUMIFS(AllPublicationData!$I:$I,AllPublicationData!$A:$A,'Publication Table'!$B46,AllPublicationData!$B:$B,'Publication Table'!R$7),
IF(AND($C$4="NHS Scotland",$C$5="Cancellations for other reasons"),
SUMIFS(AllPublicationData!$J:$J,AllPublicationData!$A:$A,'Publication Table'!$B46,AllPublicationData!$B:$B,'Publication Table'!R$7)))))))</f>
        <v>69</v>
      </c>
    </row>
    <row r="47" spans="2:18" x14ac:dyDescent="0.35">
      <c r="B47" s="89">
        <v>44228</v>
      </c>
      <c r="C47" s="81">
        <f>IF($C$5="Total Operations",
SUMIFS(AllPublicationData!$E:$E,AllPublicationData!$A:$A,'Publication Table'!$B47,AllPublicationData!$B:$B,'Publication Table'!$C$4),
IF('Publication Table'!$C$5="All Cancelled Operations",
SUMIFS(AllPublicationData!$F:$F,AllPublicationData!$A:$A,'Publication Table'!$B47,AllPublicationData!$B:$B,'Publication Table'!$C$4),
IF('Publication Table'!$C$5="Operations cancelled by patient",
SUMIFS(AllPublicationData!$G:$G,AllPublicationData!$A:$A,'Publication Table'!$B47,AllPublicationData!$B:$B,'Publication Table'!$C$4),
IF('Publication Table'!$C$5="Operations cancelled for clinical reasons",
SUMIFS(AllPublicationData!$H:$H,AllPublicationData!$A:$A,'Publication Table'!$B47,AllPublicationData!$B:$B,'Publication Table'!$C$4),
IF('Publication Table'!$C$5="Operations cancelled for non-clinical/capacity reasons",
SUMIFS(AllPublicationData!$I:$I,AllPublicationData!$A:$A,'Publication Table'!$B47,AllPublicationData!$B:$B,'Publication Table'!$C$4),
IF('Publication Table'!$C$5="Cancellations for other reasons",
SUMIFS(AllPublicationData!$J:$J,AllPublicationData!$A:$A,'Publication Table'!$B47,AllPublicationData!$B:$B,'Publication Table'!$C$4)))))))+
IF(AND($C$4="NHS Scotland",$C$5="Total Operations"),
SUMIFS(AllPublicationData!$E:$E,AllPublicationData!$A:$A,'Publication Table'!$B47),
IF(AND($C$4="NHS Scotland",$C$5="All Cancelled Operations"),
SUMIFS(AllPublicationData!$F:$F,AllPublicationData!$A:$A,'Publication Table'!$B47),
IF(AND($C$4="NHS Scotland",$C$5="Operations cancelled by patient"),
SUMIFS(AllPublicationData!$G:$G,AllPublicationData!$A:$A,'Publication Table'!$B47),
IF(AND($C$4="NHS Scotland",$C$5="Operations cancelled for clinical reasons"),
SUMIFS(AllPublicationData!$H:$H,AllPublicationData!$A:$A,'Publication Table'!$B47),
IF(AND($C$4="NHS Scotland",$C$5="Operations cancelled for non-clinical/capacity reasons"),
SUMIFS(AllPublicationData!$I:$I,AllPublicationData!$A:$A,'Publication Table'!$B47),
IF(AND($C$4="NHS Scotland",$C$5="Cancellations for other reasons"),
SUMIFS(AllPublicationData!$J:$J,AllPublicationData!$A:$A,'Publication Table'!$B47)))))))</f>
        <v>12334</v>
      </c>
      <c r="D47" s="90">
        <f>IF($C$5="Total Operations",
SUMIFS(AllPublicationData!$E:$E,AllPublicationData!$A:$A,'Publication Table'!$B47,AllPublicationData!$B:$B,'Publication Table'!$C$4,AllPublicationData!$D:$D,'Publication Table'!D$7),
IF('Publication Table'!$C$5="All Cancelled Operations",
SUMIFS(AllPublicationData!$F:$F,AllPublicationData!$A:$A,'Publication Table'!$B47,AllPublicationData!$B:$B,'Publication Table'!$C$4,AllPublicationData!$D:$D,'Publication Table'!D$7),
IF('Publication Table'!$C$5="Operations cancelled by patient",
SUMIFS(AllPublicationData!$G:$G,AllPublicationData!$A:$A,'Publication Table'!$B47,AllPublicationData!$B:$B,'Publication Table'!$C$4,AllPublicationData!$D:$D,'Publication Table'!D$7),
IF('Publication Table'!$C$5="Operations cancelled for clinical reasons",
SUMIFS(AllPublicationData!$H:$H,AllPublicationData!$A:$A,'Publication Table'!$B47,AllPublicationData!$B:$B,'Publication Table'!$C$4,AllPublicationData!$D:$D,'Publication Table'!D$7),
IF('Publication Table'!$C$5="Operations cancelled for non-clinical/capacity reasons",
SUMIFS(AllPublicationData!$I:$I,AllPublicationData!$A:$A,'Publication Table'!$B47,AllPublicationData!$B:$B,'Publication Table'!$C$4,AllPublicationData!$D:$D,'Publication Table'!D$7),
IF('Publication Table'!$C$5="Cancellations for other reasons",
SUMIFS(AllPublicationData!$J:$J,AllPublicationData!$A:$A,'Publication Table'!$B47,AllPublicationData!$B:$B,'Publication Table'!$C$4,AllPublicationData!$D:$D,'Publication Table'!D$7)))))))+
IF(AND($C$4="NHS Scotland",$C$5="Total Operations"),
SUMIFS(AllPublicationData!$E:$E,AllPublicationData!$A:$A,'Publication Table'!$B47,AllPublicationData!$B:$B,'Publication Table'!D$7),
IF(AND($C$4="NHS Scotland",$C$5="All Cancelled Operations"),
SUMIFS(AllPublicationData!$F:$F,AllPublicationData!$A:$A,'Publication Table'!$B47,AllPublicationData!$B:$B,'Publication Table'!D$7),
IF(AND($C$4="NHS Scotland",$C$5="Operations cancelled by patient"),
SUMIFS(AllPublicationData!$G:$G,AllPublicationData!$A:$A,'Publication Table'!$B47,AllPublicationData!$B:$B,'Publication Table'!D$7),
IF(AND($C$4="NHS Scotland",$C$5="Operations cancelled for clinical reasons"),
SUMIFS(AllPublicationData!$H:$H,AllPublicationData!$A:$A,'Publication Table'!$B47,AllPublicationData!$B:$B,'Publication Table'!D$7),
IF(AND($C$4="NHS Scotland",$C$5="Operations cancelled for non-clinical/capacity reasons"),
SUMIFS(AllPublicationData!$I:$I,AllPublicationData!$A:$A,'Publication Table'!$B47,AllPublicationData!$B:$B,'Publication Table'!D$7),
IF(AND($C$4="NHS Scotland",$C$5="Cancellations for other reasons"),
SUMIFS(AllPublicationData!$J:$J,AllPublicationData!$A:$A,'Publication Table'!$B47,AllPublicationData!$B:$B,'Publication Table'!D$7)))))))</f>
        <v>1541</v>
      </c>
      <c r="E47" s="90">
        <f>IF($C$5="Total Operations",
SUMIFS(AllPublicationData!$E:$E,AllPublicationData!$A:$A,'Publication Table'!$B47,AllPublicationData!$B:$B,'Publication Table'!$C$4,AllPublicationData!$D:$D,'Publication Table'!E$7),
IF('Publication Table'!$C$5="All Cancelled Operations",
SUMIFS(AllPublicationData!$F:$F,AllPublicationData!$A:$A,'Publication Table'!$B47,AllPublicationData!$B:$B,'Publication Table'!$C$4,AllPublicationData!$D:$D,'Publication Table'!E$7),
IF('Publication Table'!$C$5="Operations cancelled by patient",
SUMIFS(AllPublicationData!$G:$G,AllPublicationData!$A:$A,'Publication Table'!$B47,AllPublicationData!$B:$B,'Publication Table'!$C$4,AllPublicationData!$D:$D,'Publication Table'!E$7),
IF('Publication Table'!$C$5="Operations cancelled for clinical reasons",
SUMIFS(AllPublicationData!$H:$H,AllPublicationData!$A:$A,'Publication Table'!$B47,AllPublicationData!$B:$B,'Publication Table'!$C$4,AllPublicationData!$D:$D,'Publication Table'!E$7),
IF('Publication Table'!$C$5="Operations cancelled for non-clinical/capacity reasons",
SUMIFS(AllPublicationData!$I:$I,AllPublicationData!$A:$A,'Publication Table'!$B47,AllPublicationData!$B:$B,'Publication Table'!$C$4,AllPublicationData!$D:$D,'Publication Table'!E$7),
IF('Publication Table'!$C$5="Cancellations for other reasons",
SUMIFS(AllPublicationData!$J:$J,AllPublicationData!$A:$A,'Publication Table'!$B47,AllPublicationData!$B:$B,'Publication Table'!$C$4,AllPublicationData!$D:$D,'Publication Table'!E$7)))))))+
IF(AND($C$4="NHS Scotland",$C$5="Total Operations"),
SUMIFS(AllPublicationData!$E:$E,AllPublicationData!$A:$A,'Publication Table'!$B47,AllPublicationData!$B:$B,'Publication Table'!E$7),
IF(AND($C$4="NHS Scotland",$C$5="All Cancelled Operations"),
SUMIFS(AllPublicationData!$F:$F,AllPublicationData!$A:$A,'Publication Table'!$B47,AllPublicationData!$B:$B,'Publication Table'!E$7),
IF(AND($C$4="NHS Scotland",$C$5="Operations cancelled by patient"),
SUMIFS(AllPublicationData!$G:$G,AllPublicationData!$A:$A,'Publication Table'!$B47,AllPublicationData!$B:$B,'Publication Table'!E$7),
IF(AND($C$4="NHS Scotland",$C$5="Operations cancelled for clinical reasons"),
SUMIFS(AllPublicationData!$H:$H,AllPublicationData!$A:$A,'Publication Table'!$B47,AllPublicationData!$B:$B,'Publication Table'!E$7),
IF(AND($C$4="NHS Scotland",$C$5="Operations cancelled for non-clinical/capacity reasons"),
SUMIFS(AllPublicationData!$I:$I,AllPublicationData!$A:$A,'Publication Table'!$B47,AllPublicationData!$B:$B,'Publication Table'!E$7),
IF(AND($C$4="NHS Scotland",$C$5="Cancellations for other reasons"),
SUMIFS(AllPublicationData!$J:$J,AllPublicationData!$A:$A,'Publication Table'!$B47,AllPublicationData!$B:$B,'Publication Table'!E$7)))))))</f>
        <v>252</v>
      </c>
      <c r="F47" s="90">
        <f>IF($C$5="Total Operations",
SUMIFS(AllPublicationData!$E:$E,AllPublicationData!$A:$A,'Publication Table'!$B47,AllPublicationData!$B:$B,'Publication Table'!$C$4,AllPublicationData!$D:$D,'Publication Table'!F$7),
IF('Publication Table'!$C$5="All Cancelled Operations",
SUMIFS(AllPublicationData!$F:$F,AllPublicationData!$A:$A,'Publication Table'!$B47,AllPublicationData!$B:$B,'Publication Table'!$C$4,AllPublicationData!$D:$D,'Publication Table'!F$7),
IF('Publication Table'!$C$5="Operations cancelled by patient",
SUMIFS(AllPublicationData!$G:$G,AllPublicationData!$A:$A,'Publication Table'!$B47,AllPublicationData!$B:$B,'Publication Table'!$C$4,AllPublicationData!$D:$D,'Publication Table'!F$7),
IF('Publication Table'!$C$5="Operations cancelled for clinical reasons",
SUMIFS(AllPublicationData!$H:$H,AllPublicationData!$A:$A,'Publication Table'!$B47,AllPublicationData!$B:$B,'Publication Table'!$C$4,AllPublicationData!$D:$D,'Publication Table'!F$7),
IF('Publication Table'!$C$5="Operations cancelled for non-clinical/capacity reasons",
SUMIFS(AllPublicationData!$I:$I,AllPublicationData!$A:$A,'Publication Table'!$B47,AllPublicationData!$B:$B,'Publication Table'!$C$4,AllPublicationData!$D:$D,'Publication Table'!F$7),
IF('Publication Table'!$C$5="Cancellations for other reasons",
SUMIFS(AllPublicationData!$J:$J,AllPublicationData!$A:$A,'Publication Table'!$B47,AllPublicationData!$B:$B,'Publication Table'!$C$4,AllPublicationData!$D:$D,'Publication Table'!F$7)))))))+
IF(AND($C$4="NHS Scotland",$C$5="Total Operations"),
SUMIFS(AllPublicationData!$E:$E,AllPublicationData!$A:$A,'Publication Table'!$B47,AllPublicationData!$B:$B,'Publication Table'!F$7),
IF(AND($C$4="NHS Scotland",$C$5="All Cancelled Operations"),
SUMIFS(AllPublicationData!$F:$F,AllPublicationData!$A:$A,'Publication Table'!$B47,AllPublicationData!$B:$B,'Publication Table'!F$7),
IF(AND($C$4="NHS Scotland",$C$5="Operations cancelled by patient"),
SUMIFS(AllPublicationData!$G:$G,AllPublicationData!$A:$A,'Publication Table'!$B47,AllPublicationData!$B:$B,'Publication Table'!F$7),
IF(AND($C$4="NHS Scotland",$C$5="Operations cancelled for clinical reasons"),
SUMIFS(AllPublicationData!$H:$H,AllPublicationData!$A:$A,'Publication Table'!$B47,AllPublicationData!$B:$B,'Publication Table'!F$7),
IF(AND($C$4="NHS Scotland",$C$5="Operations cancelled for non-clinical/capacity reasons"),
SUMIFS(AllPublicationData!$I:$I,AllPublicationData!$A:$A,'Publication Table'!$B47,AllPublicationData!$B:$B,'Publication Table'!F$7),
IF(AND($C$4="NHS Scotland",$C$5="Cancellations for other reasons"),
SUMIFS(AllPublicationData!$J:$J,AllPublicationData!$A:$A,'Publication Table'!$B47,AllPublicationData!$B:$B,'Publication Table'!F$7)))))))</f>
        <v>74</v>
      </c>
      <c r="G47" s="90">
        <f>IF($C$5="Total Operations",
SUMIFS(AllPublicationData!$E:$E,AllPublicationData!$A:$A,'Publication Table'!$B47,AllPublicationData!$B:$B,'Publication Table'!$C$4,AllPublicationData!$D:$D,'Publication Table'!G$7),
IF('Publication Table'!$C$5="All Cancelled Operations",
SUMIFS(AllPublicationData!$F:$F,AllPublicationData!$A:$A,'Publication Table'!$B47,AllPublicationData!$B:$B,'Publication Table'!$C$4,AllPublicationData!$D:$D,'Publication Table'!G$7),
IF('Publication Table'!$C$5="Operations cancelled by patient",
SUMIFS(AllPublicationData!$G:$G,AllPublicationData!$A:$A,'Publication Table'!$B47,AllPublicationData!$B:$B,'Publication Table'!$C$4,AllPublicationData!$D:$D,'Publication Table'!G$7),
IF('Publication Table'!$C$5="Operations cancelled for clinical reasons",
SUMIFS(AllPublicationData!$H:$H,AllPublicationData!$A:$A,'Publication Table'!$B47,AllPublicationData!$B:$B,'Publication Table'!$C$4,AllPublicationData!$D:$D,'Publication Table'!G$7),
IF('Publication Table'!$C$5="Operations cancelled for non-clinical/capacity reasons",
SUMIFS(AllPublicationData!$I:$I,AllPublicationData!$A:$A,'Publication Table'!$B47,AllPublicationData!$B:$B,'Publication Table'!$C$4,AllPublicationData!$D:$D,'Publication Table'!G$7),
IF('Publication Table'!$C$5="Cancellations for other reasons",
SUMIFS(AllPublicationData!$J:$J,AllPublicationData!$A:$A,'Publication Table'!$B47,AllPublicationData!$B:$B,'Publication Table'!$C$4,AllPublicationData!$D:$D,'Publication Table'!G$7)))))))+
IF(AND($C$4="NHS Scotland",$C$5="Total Operations"),
SUMIFS(AllPublicationData!$E:$E,AllPublicationData!$A:$A,'Publication Table'!$B47,AllPublicationData!$B:$B,'Publication Table'!G$7),
IF(AND($C$4="NHS Scotland",$C$5="All Cancelled Operations"),
SUMIFS(AllPublicationData!$F:$F,AllPublicationData!$A:$A,'Publication Table'!$B47,AllPublicationData!$B:$B,'Publication Table'!G$7),
IF(AND($C$4="NHS Scotland",$C$5="Operations cancelled by patient"),
SUMIFS(AllPublicationData!$G:$G,AllPublicationData!$A:$A,'Publication Table'!$B47,AllPublicationData!$B:$B,'Publication Table'!G$7),
IF(AND($C$4="NHS Scotland",$C$5="Operations cancelled for clinical reasons"),
SUMIFS(AllPublicationData!$H:$H,AllPublicationData!$A:$A,'Publication Table'!$B47,AllPublicationData!$B:$B,'Publication Table'!G$7),
IF(AND($C$4="NHS Scotland",$C$5="Operations cancelled for non-clinical/capacity reasons"),
SUMIFS(AllPublicationData!$I:$I,AllPublicationData!$A:$A,'Publication Table'!$B47,AllPublicationData!$B:$B,'Publication Table'!G$7),
IF(AND($C$4="NHS Scotland",$C$5="Cancellations for other reasons"),
SUMIFS(AllPublicationData!$J:$J,AllPublicationData!$A:$A,'Publication Table'!$B47,AllPublicationData!$B:$B,'Publication Table'!G$7)))))))</f>
        <v>736</v>
      </c>
      <c r="H47" s="90">
        <f>IF($C$5="Total Operations",
SUMIFS(AllPublicationData!$E:$E,AllPublicationData!$A:$A,'Publication Table'!$B47,AllPublicationData!$B:$B,'Publication Table'!$C$4,AllPublicationData!$D:$D,'Publication Table'!H$7),
IF('Publication Table'!$C$5="All Cancelled Operations",
SUMIFS(AllPublicationData!$F:$F,AllPublicationData!$A:$A,'Publication Table'!$B47,AllPublicationData!$B:$B,'Publication Table'!$C$4,AllPublicationData!$D:$D,'Publication Table'!H$7),
IF('Publication Table'!$C$5="Operations cancelled by patient",
SUMIFS(AllPublicationData!$G:$G,AllPublicationData!$A:$A,'Publication Table'!$B47,AllPublicationData!$B:$B,'Publication Table'!$C$4,AllPublicationData!$D:$D,'Publication Table'!H$7),
IF('Publication Table'!$C$5="Operations cancelled for clinical reasons",
SUMIFS(AllPublicationData!$H:$H,AllPublicationData!$A:$A,'Publication Table'!$B47,AllPublicationData!$B:$B,'Publication Table'!$C$4,AllPublicationData!$D:$D,'Publication Table'!H$7),
IF('Publication Table'!$C$5="Operations cancelled for non-clinical/capacity reasons",
SUMIFS(AllPublicationData!$I:$I,AllPublicationData!$A:$A,'Publication Table'!$B47,AllPublicationData!$B:$B,'Publication Table'!$C$4,AllPublicationData!$D:$D,'Publication Table'!H$7),
IF('Publication Table'!$C$5="Cancellations for other reasons",
SUMIFS(AllPublicationData!$J:$J,AllPublicationData!$A:$A,'Publication Table'!$B47,AllPublicationData!$B:$B,'Publication Table'!$C$4,AllPublicationData!$D:$D,'Publication Table'!H$7)))))))+
IF(AND($C$4="NHS Scotland",$C$5="Total Operations"),
SUMIFS(AllPublicationData!$E:$E,AllPublicationData!$A:$A,'Publication Table'!$B47,AllPublicationData!$B:$B,'Publication Table'!H$7),
IF(AND($C$4="NHS Scotland",$C$5="All Cancelled Operations"),
SUMIFS(AllPublicationData!$F:$F,AllPublicationData!$A:$A,'Publication Table'!$B47,AllPublicationData!$B:$B,'Publication Table'!H$7),
IF(AND($C$4="NHS Scotland",$C$5="Operations cancelled by patient"),
SUMIFS(AllPublicationData!$G:$G,AllPublicationData!$A:$A,'Publication Table'!$B47,AllPublicationData!$B:$B,'Publication Table'!H$7),
IF(AND($C$4="NHS Scotland",$C$5="Operations cancelled for clinical reasons"),
SUMIFS(AllPublicationData!$H:$H,AllPublicationData!$A:$A,'Publication Table'!$B47,AllPublicationData!$B:$B,'Publication Table'!H$7),
IF(AND($C$4="NHS Scotland",$C$5="Operations cancelled for non-clinical/capacity reasons"),
SUMIFS(AllPublicationData!$I:$I,AllPublicationData!$A:$A,'Publication Table'!$B47,AllPublicationData!$B:$B,'Publication Table'!H$7),
IF(AND($C$4="NHS Scotland",$C$5="Cancellations for other reasons"),
SUMIFS(AllPublicationData!$J:$J,AllPublicationData!$A:$A,'Publication Table'!$B47,AllPublicationData!$B:$B,'Publication Table'!H$7)))))))</f>
        <v>672</v>
      </c>
      <c r="I47" s="90">
        <f>IF($C$5="Total Operations",
SUMIFS(AllPublicationData!$E:$E,AllPublicationData!$A:$A,'Publication Table'!$B47,AllPublicationData!$B:$B,'Publication Table'!$C$4,AllPublicationData!$D:$D,'Publication Table'!I$7),
IF('Publication Table'!$C$5="All Cancelled Operations",
SUMIFS(AllPublicationData!$F:$F,AllPublicationData!$A:$A,'Publication Table'!$B47,AllPublicationData!$B:$B,'Publication Table'!$C$4,AllPublicationData!$D:$D,'Publication Table'!I$7),
IF('Publication Table'!$C$5="Operations cancelled by patient",
SUMIFS(AllPublicationData!$G:$G,AllPublicationData!$A:$A,'Publication Table'!$B47,AllPublicationData!$B:$B,'Publication Table'!$C$4,AllPublicationData!$D:$D,'Publication Table'!I$7),
IF('Publication Table'!$C$5="Operations cancelled for clinical reasons",
SUMIFS(AllPublicationData!$H:$H,AllPublicationData!$A:$A,'Publication Table'!$B47,AllPublicationData!$B:$B,'Publication Table'!$C$4,AllPublicationData!$D:$D,'Publication Table'!I$7),
IF('Publication Table'!$C$5="Operations cancelled for non-clinical/capacity reasons",
SUMIFS(AllPublicationData!$I:$I,AllPublicationData!$A:$A,'Publication Table'!$B47,AllPublicationData!$B:$B,'Publication Table'!$C$4,AllPublicationData!$D:$D,'Publication Table'!I$7),
IF('Publication Table'!$C$5="Cancellations for other reasons",
SUMIFS(AllPublicationData!$J:$J,AllPublicationData!$A:$A,'Publication Table'!$B47,AllPublicationData!$B:$B,'Publication Table'!$C$4,AllPublicationData!$D:$D,'Publication Table'!I$7)))))))+
IF(AND($C$4="NHS Scotland",$C$5="Total Operations"),
SUMIFS(AllPublicationData!$E:$E,AllPublicationData!$A:$A,'Publication Table'!$B47,AllPublicationData!$B:$B,'Publication Table'!I$7),
IF(AND($C$4="NHS Scotland",$C$5="All Cancelled Operations"),
SUMIFS(AllPublicationData!$F:$F,AllPublicationData!$A:$A,'Publication Table'!$B47,AllPublicationData!$B:$B,'Publication Table'!I$7),
IF(AND($C$4="NHS Scotland",$C$5="Operations cancelled by patient"),
SUMIFS(AllPublicationData!$G:$G,AllPublicationData!$A:$A,'Publication Table'!$B47,AllPublicationData!$B:$B,'Publication Table'!I$7),
IF(AND($C$4="NHS Scotland",$C$5="Operations cancelled for clinical reasons"),
SUMIFS(AllPublicationData!$H:$H,AllPublicationData!$A:$A,'Publication Table'!$B47,AllPublicationData!$B:$B,'Publication Table'!I$7),
IF(AND($C$4="NHS Scotland",$C$5="Operations cancelled for non-clinical/capacity reasons"),
SUMIFS(AllPublicationData!$I:$I,AllPublicationData!$A:$A,'Publication Table'!$B47,AllPublicationData!$B:$B,'Publication Table'!I$7),
IF(AND($C$4="NHS Scotland",$C$5="Cancellations for other reasons"),
SUMIFS(AllPublicationData!$J:$J,AllPublicationData!$A:$A,'Publication Table'!$B47,AllPublicationData!$B:$B,'Publication Table'!I$7)))))))</f>
        <v>226</v>
      </c>
      <c r="J47" s="90">
        <f>IF($C$5="Total Operations",
SUMIFS(AllPublicationData!$E:$E,AllPublicationData!$A:$A,'Publication Table'!$B47,AllPublicationData!$B:$B,'Publication Table'!$C$4,AllPublicationData!$D:$D,'Publication Table'!J$7),
IF('Publication Table'!$C$5="All Cancelled Operations",
SUMIFS(AllPublicationData!$F:$F,AllPublicationData!$A:$A,'Publication Table'!$B47,AllPublicationData!$B:$B,'Publication Table'!$C$4,AllPublicationData!$D:$D,'Publication Table'!J$7),
IF('Publication Table'!$C$5="Operations cancelled by patient",
SUMIFS(AllPublicationData!$G:$G,AllPublicationData!$A:$A,'Publication Table'!$B47,AllPublicationData!$B:$B,'Publication Table'!$C$4,AllPublicationData!$D:$D,'Publication Table'!J$7),
IF('Publication Table'!$C$5="Operations cancelled for clinical reasons",
SUMIFS(AllPublicationData!$H:$H,AllPublicationData!$A:$A,'Publication Table'!$B47,AllPublicationData!$B:$B,'Publication Table'!$C$4,AllPublicationData!$D:$D,'Publication Table'!J$7),
IF('Publication Table'!$C$5="Operations cancelled for non-clinical/capacity reasons",
SUMIFS(AllPublicationData!$I:$I,AllPublicationData!$A:$A,'Publication Table'!$B47,AllPublicationData!$B:$B,'Publication Table'!$C$4,AllPublicationData!$D:$D,'Publication Table'!J$7),
IF('Publication Table'!$C$5="Cancellations for other reasons",
SUMIFS(AllPublicationData!$J:$J,AllPublicationData!$A:$A,'Publication Table'!$B47,AllPublicationData!$B:$B,'Publication Table'!$C$4,AllPublicationData!$D:$D,'Publication Table'!J$7)))))))+
IF(AND($C$4="NHS Scotland",$C$5="Total Operations"),
SUMIFS(AllPublicationData!$E:$E,AllPublicationData!$A:$A,'Publication Table'!$B47,AllPublicationData!$B:$B,'Publication Table'!J$7),
IF(AND($C$4="NHS Scotland",$C$5="All Cancelled Operations"),
SUMIFS(AllPublicationData!$F:$F,AllPublicationData!$A:$A,'Publication Table'!$B47,AllPublicationData!$B:$B,'Publication Table'!J$7),
IF(AND($C$4="NHS Scotland",$C$5="Operations cancelled by patient"),
SUMIFS(AllPublicationData!$G:$G,AllPublicationData!$A:$A,'Publication Table'!$B47,AllPublicationData!$B:$B,'Publication Table'!J$7),
IF(AND($C$4="NHS Scotland",$C$5="Operations cancelled for clinical reasons"),
SUMIFS(AllPublicationData!$H:$H,AllPublicationData!$A:$A,'Publication Table'!$B47,AllPublicationData!$B:$B,'Publication Table'!J$7),
IF(AND($C$4="NHS Scotland",$C$5="Operations cancelled for non-clinical/capacity reasons"),
SUMIFS(AllPublicationData!$I:$I,AllPublicationData!$A:$A,'Publication Table'!$B47,AllPublicationData!$B:$B,'Publication Table'!J$7),
IF(AND($C$4="NHS Scotland",$C$5="Cancellations for other reasons"),
SUMIFS(AllPublicationData!$J:$J,AllPublicationData!$A:$A,'Publication Table'!$B47,AllPublicationData!$B:$B,'Publication Table'!J$7)))))))</f>
        <v>1454</v>
      </c>
      <c r="K47" s="90">
        <f>IF($C$5="Total Operations",
SUMIFS(AllPublicationData!$E:$E,AllPublicationData!$A:$A,'Publication Table'!$B47,AllPublicationData!$B:$B,'Publication Table'!$C$4,AllPublicationData!$D:$D,'Publication Table'!K$7),
IF('Publication Table'!$C$5="All Cancelled Operations",
SUMIFS(AllPublicationData!$F:$F,AllPublicationData!$A:$A,'Publication Table'!$B47,AllPublicationData!$B:$B,'Publication Table'!$C$4,AllPublicationData!$D:$D,'Publication Table'!K$7),
IF('Publication Table'!$C$5="Operations cancelled by patient",
SUMIFS(AllPublicationData!$G:$G,AllPublicationData!$A:$A,'Publication Table'!$B47,AllPublicationData!$B:$B,'Publication Table'!$C$4,AllPublicationData!$D:$D,'Publication Table'!K$7),
IF('Publication Table'!$C$5="Operations cancelled for clinical reasons",
SUMIFS(AllPublicationData!$H:$H,AllPublicationData!$A:$A,'Publication Table'!$B47,AllPublicationData!$B:$B,'Publication Table'!$C$4,AllPublicationData!$D:$D,'Publication Table'!K$7),
IF('Publication Table'!$C$5="Operations cancelled for non-clinical/capacity reasons",
SUMIFS(AllPublicationData!$I:$I,AllPublicationData!$A:$A,'Publication Table'!$B47,AllPublicationData!$B:$B,'Publication Table'!$C$4,AllPublicationData!$D:$D,'Publication Table'!K$7),
IF('Publication Table'!$C$5="Cancellations for other reasons",
SUMIFS(AllPublicationData!$J:$J,AllPublicationData!$A:$A,'Publication Table'!$B47,AllPublicationData!$B:$B,'Publication Table'!$C$4,AllPublicationData!$D:$D,'Publication Table'!K$7)))))))+
IF(AND($C$4="NHS Scotland",$C$5="Total Operations"),
SUMIFS(AllPublicationData!$E:$E,AllPublicationData!$A:$A,'Publication Table'!$B47,AllPublicationData!$B:$B,'Publication Table'!K$7),
IF(AND($C$4="NHS Scotland",$C$5="All Cancelled Operations"),
SUMIFS(AllPublicationData!$F:$F,AllPublicationData!$A:$A,'Publication Table'!$B47,AllPublicationData!$B:$B,'Publication Table'!K$7),
IF(AND($C$4="NHS Scotland",$C$5="Operations cancelled by patient"),
SUMIFS(AllPublicationData!$G:$G,AllPublicationData!$A:$A,'Publication Table'!$B47,AllPublicationData!$B:$B,'Publication Table'!K$7),
IF(AND($C$4="NHS Scotland",$C$5="Operations cancelled for clinical reasons"),
SUMIFS(AllPublicationData!$H:$H,AllPublicationData!$A:$A,'Publication Table'!$B47,AllPublicationData!$B:$B,'Publication Table'!K$7),
IF(AND($C$4="NHS Scotland",$C$5="Operations cancelled for non-clinical/capacity reasons"),
SUMIFS(AllPublicationData!$I:$I,AllPublicationData!$A:$A,'Publication Table'!$B47,AllPublicationData!$B:$B,'Publication Table'!K$7),
IF(AND($C$4="NHS Scotland",$C$5="Cancellations for other reasons"),
SUMIFS(AllPublicationData!$J:$J,AllPublicationData!$A:$A,'Publication Table'!$B47,AllPublicationData!$B:$B,'Publication Table'!K$7)))))))</f>
        <v>2157</v>
      </c>
      <c r="L47" s="90">
        <f>IF($C$5="Total Operations",
SUMIFS(AllPublicationData!$E:$E,AllPublicationData!$A:$A,'Publication Table'!$B47,AllPublicationData!$B:$B,'Publication Table'!$C$4,AllPublicationData!$D:$D,'Publication Table'!L$7),
IF('Publication Table'!$C$5="All Cancelled Operations",
SUMIFS(AllPublicationData!$F:$F,AllPublicationData!$A:$A,'Publication Table'!$B47,AllPublicationData!$B:$B,'Publication Table'!$C$4,AllPublicationData!$D:$D,'Publication Table'!L$7),
IF('Publication Table'!$C$5="Operations cancelled by patient",
SUMIFS(AllPublicationData!$G:$G,AllPublicationData!$A:$A,'Publication Table'!$B47,AllPublicationData!$B:$B,'Publication Table'!$C$4,AllPublicationData!$D:$D,'Publication Table'!L$7),
IF('Publication Table'!$C$5="Operations cancelled for clinical reasons",
SUMIFS(AllPublicationData!$H:$H,AllPublicationData!$A:$A,'Publication Table'!$B47,AllPublicationData!$B:$B,'Publication Table'!$C$4,AllPublicationData!$D:$D,'Publication Table'!L$7),
IF('Publication Table'!$C$5="Operations cancelled for non-clinical/capacity reasons",
SUMIFS(AllPublicationData!$I:$I,AllPublicationData!$A:$A,'Publication Table'!$B47,AllPublicationData!$B:$B,'Publication Table'!$C$4,AllPublicationData!$D:$D,'Publication Table'!L$7),
IF('Publication Table'!$C$5="Cancellations for other reasons",
SUMIFS(AllPublicationData!$J:$J,AllPublicationData!$A:$A,'Publication Table'!$B47,AllPublicationData!$B:$B,'Publication Table'!$C$4,AllPublicationData!$D:$D,'Publication Table'!L$7)))))))+
IF(AND($C$4="NHS Scotland",$C$5="Total Operations"),
SUMIFS(AllPublicationData!$E:$E,AllPublicationData!$A:$A,'Publication Table'!$B47,AllPublicationData!$B:$B,'Publication Table'!L$7),
IF(AND($C$4="NHS Scotland",$C$5="All Cancelled Operations"),
SUMIFS(AllPublicationData!$F:$F,AllPublicationData!$A:$A,'Publication Table'!$B47,AllPublicationData!$B:$B,'Publication Table'!L$7),
IF(AND($C$4="NHS Scotland",$C$5="Operations cancelled by patient"),
SUMIFS(AllPublicationData!$G:$G,AllPublicationData!$A:$A,'Publication Table'!$B47,AllPublicationData!$B:$B,'Publication Table'!L$7),
IF(AND($C$4="NHS Scotland",$C$5="Operations cancelled for clinical reasons"),
SUMIFS(AllPublicationData!$H:$H,AllPublicationData!$A:$A,'Publication Table'!$B47,AllPublicationData!$B:$B,'Publication Table'!L$7),
IF(AND($C$4="NHS Scotland",$C$5="Operations cancelled for non-clinical/capacity reasons"),
SUMIFS(AllPublicationData!$I:$I,AllPublicationData!$A:$A,'Publication Table'!$B47,AllPublicationData!$B:$B,'Publication Table'!L$7),
IF(AND($C$4="NHS Scotland",$C$5="Cancellations for other reasons"),
SUMIFS(AllPublicationData!$J:$J,AllPublicationData!$A:$A,'Publication Table'!$B47,AllPublicationData!$B:$B,'Publication Table'!L$7)))))))</f>
        <v>434</v>
      </c>
      <c r="M47" s="90">
        <f>IF($C$5="Total Operations",
SUMIFS(AllPublicationData!$E:$E,AllPublicationData!$A:$A,'Publication Table'!$B47,AllPublicationData!$B:$B,'Publication Table'!$C$4,AllPublicationData!$D:$D,'Publication Table'!M$7),
IF('Publication Table'!$C$5="All Cancelled Operations",
SUMIFS(AllPublicationData!$F:$F,AllPublicationData!$A:$A,'Publication Table'!$B47,AllPublicationData!$B:$B,'Publication Table'!$C$4,AllPublicationData!$D:$D,'Publication Table'!M$7),
IF('Publication Table'!$C$5="Operations cancelled by patient",
SUMIFS(AllPublicationData!$G:$G,AllPublicationData!$A:$A,'Publication Table'!$B47,AllPublicationData!$B:$B,'Publication Table'!$C$4,AllPublicationData!$D:$D,'Publication Table'!M$7),
IF('Publication Table'!$C$5="Operations cancelled for clinical reasons",
SUMIFS(AllPublicationData!$G:$G,AllPublicationData!$A:$A,'Publication Table'!$B47,AllPublicationData!$B:$B,'Publication Table'!$C$4,AllPublicationData!$D:$D,'Publication Table'!M$7),
IF('Publication Table'!$C$5="Operations cancelled for non-clinical/capacity reasons",
SUMIFS(AllPublicationData!$G:$G,AllPublicationData!$A:$A,'Publication Table'!$B47,AllPublicationData!$B:$B,'Publication Table'!$C$4,AllPublicationData!$D:$D,'Publication Table'!M$7),
IF('Publication Table'!$C$5="Cancellations for other reasons",
SUMIFS(AllPublicationData!$G:$G,AllPublicationData!$A:$A,'Publication Table'!$B47,AllPublicationData!$B:$B,'Publication Table'!$C$4,AllPublicationData!$D:$D,'Publication Table'!M$7)))))))+
IF(AND($C$4="NHS Scotland",$C$5="Total Operations"),
SUMIFS(AllPublicationData!$E:$E,AllPublicationData!$A:$A,'Publication Table'!$B47,AllPublicationData!$B:$B,'Publication Table'!M$7),
IF(AND($C$4="NHS Scotland",$C$5="All Cancelled Operations"),
SUMIFS(AllPublicationData!$F:$F,AllPublicationData!$A:$A,'Publication Table'!$B47,AllPublicationData!$B:$B,'Publication Table'!M$7),
IF(AND($C$4="NHS Scotland",$C$5="Operations cancelled by patient"),
SUMIFS(AllPublicationData!$G:$G,AllPublicationData!$A:$A,'Publication Table'!$B47,AllPublicationData!$B:$B,'Publication Table'!M$7),
IF(AND($C$4="NHS Scotland",$C$5="Operations cancelled for clinical reasons"),
SUMIFS(AllPublicationData!$H:$H,AllPublicationData!$A:$A,'Publication Table'!$B47,AllPublicationData!$B:$B,'Publication Table'!M$7),
IF(AND($C$4="NHS Scotland",$C$5="Operations cancelled for non-clinical/capacity reasons"),
SUMIFS(AllPublicationData!$I:$I,AllPublicationData!$A:$A,'Publication Table'!$B47,AllPublicationData!$B:$B,'Publication Table'!M$7),
IF(AND($C$4="NHS Scotland",$C$5="Cancellations for other reasons"),
SUMIFS(AllPublicationData!$J:$J,AllPublicationData!$A:$A,'Publication Table'!$B47,AllPublicationData!$B:$B,'Publication Table'!M$7)))))))</f>
        <v>563</v>
      </c>
      <c r="N47" s="90">
        <f>IF($C$5="Total Operations",
SUMIFS(AllPublicationData!$E:$E,AllPublicationData!$A:$A,'Publication Table'!$B47,AllPublicationData!$B:$B,'Publication Table'!$C$4,AllPublicationData!$D:$D,'Publication Table'!N$7),
IF('Publication Table'!$C$5="All Cancelled Operations",
SUMIFS(AllPublicationData!$F:$F,AllPublicationData!$A:$A,'Publication Table'!$B47,AllPublicationData!$B:$B,'Publication Table'!$C$4,AllPublicationData!$D:$D,'Publication Table'!N$7),
IF('Publication Table'!$C$5="Operations cancelled by patient",
SUMIFS(AllPublicationData!$G:$G,AllPublicationData!$A:$A,'Publication Table'!$B47,AllPublicationData!$B:$B,'Publication Table'!$C$4,AllPublicationData!$D:$D,'Publication Table'!N$7),
IF('Publication Table'!$C$5="Operations cancelled for clinical reasons",
SUMIFS(AllPublicationData!$G:$G,AllPublicationData!$A:$A,'Publication Table'!$B47,AllPublicationData!$B:$B,'Publication Table'!$C$4,AllPublicationData!$D:$D,'Publication Table'!N$7),
IF('Publication Table'!$C$5="Operations cancelled for non-clinical/capacity reasons",
SUMIFS(AllPublicationData!$G:$G,AllPublicationData!$A:$A,'Publication Table'!$B47,AllPublicationData!$B:$B,'Publication Table'!$C$4,AllPublicationData!$D:$D,'Publication Table'!N$7),
IF('Publication Table'!$C$5="Cancellations for other reasons",
SUMIFS(AllPublicationData!$G:$G,AllPublicationData!$A:$A,'Publication Table'!$B47,AllPublicationData!$B:$B,'Publication Table'!$C$4,AllPublicationData!$D:$D,'Publication Table'!N$7)))))))+
IF(AND($C$4="NHS Scotland",$C$5="Total Operations"),
SUMIFS(AllPublicationData!$E:$E,AllPublicationData!$A:$A,'Publication Table'!$B47,AllPublicationData!$B:$B,'Publication Table'!N$7),
IF(AND($C$4="NHS Scotland",$C$5="All Cancelled Operations"),
SUMIFS(AllPublicationData!$F:$F,AllPublicationData!$A:$A,'Publication Table'!$B47,AllPublicationData!$B:$B,'Publication Table'!N$7),
IF(AND($C$4="NHS Scotland",$C$5="Operations cancelled by patient"),
SUMIFS(AllPublicationData!$G:$G,AllPublicationData!$A:$A,'Publication Table'!$B47,AllPublicationData!$B:$B,'Publication Table'!N$7),
IF(AND($C$4="NHS Scotland",$C$5="Operations cancelled for clinical reasons"),
SUMIFS(AllPublicationData!$H:$H,AllPublicationData!$A:$A,'Publication Table'!$B47,AllPublicationData!$B:$B,'Publication Table'!N$7),
IF(AND($C$4="NHS Scotland",$C$5="Operations cancelled for non-clinical/capacity reasons"),
SUMIFS(AllPublicationData!$I:$I,AllPublicationData!$A:$A,'Publication Table'!$B47,AllPublicationData!$B:$B,'Publication Table'!N$7),
IF(AND($C$4="NHS Scotland",$C$5="Cancellations for other reasons"),
SUMIFS(AllPublicationData!$J:$J,AllPublicationData!$A:$A,'Publication Table'!$B47,AllPublicationData!$B:$B,'Publication Table'!N$7)))))))</f>
        <v>2944</v>
      </c>
      <c r="O47" s="90">
        <f>IF($C$5="Total Operations",
SUMIFS(AllPublicationData!$E:$E,AllPublicationData!$A:$A,'Publication Table'!$B47,AllPublicationData!$B:$B,'Publication Table'!$C$4,AllPublicationData!$D:$D,'Publication Table'!O$7),
IF('Publication Table'!$C$5="All Cancelled Operations",
SUMIFS(AllPublicationData!$F:$F,AllPublicationData!$A:$A,'Publication Table'!$B47,AllPublicationData!$B:$B,'Publication Table'!$C$4,AllPublicationData!$D:$D,'Publication Table'!O$7),
IF('Publication Table'!$C$5="Operations cancelled by patient",
SUMIFS(AllPublicationData!$G:$G,AllPublicationData!$A:$A,'Publication Table'!$B47,AllPublicationData!$B:$B,'Publication Table'!$C$4,AllPublicationData!$D:$D,'Publication Table'!O$7),
IF('Publication Table'!$C$5="Operations cancelled for clinical reasons",
SUMIFS(AllPublicationData!$G:$G,AllPublicationData!$A:$A,'Publication Table'!$B47,AllPublicationData!$B:$B,'Publication Table'!$C$4,AllPublicationData!$D:$D,'Publication Table'!O$7),
IF('Publication Table'!$C$5="Operations cancelled for non-clinical/capacity reasons",
SUMIFS(AllPublicationData!$G:$G,AllPublicationData!$A:$A,'Publication Table'!$B47,AllPublicationData!$B:$B,'Publication Table'!$C$4,AllPublicationData!$D:$D,'Publication Table'!O$7),
IF('Publication Table'!$C$5="Cancellations for other reasons",
SUMIFS(AllPublicationData!$G:$G,AllPublicationData!$A:$A,'Publication Table'!$B47,AllPublicationData!$B:$B,'Publication Table'!$C$4,AllPublicationData!$D:$D,'Publication Table'!O$7)))))))+
IF(AND($C$4="NHS Scotland",$C$5="Total Operations"),
SUMIFS(AllPublicationData!$E:$E,AllPublicationData!$A:$A,'Publication Table'!$B47,AllPublicationData!$B:$B,'Publication Table'!O$7),
IF(AND($C$4="NHS Scotland",$C$5="All Cancelled Operations"),
SUMIFS(AllPublicationData!$F:$F,AllPublicationData!$A:$A,'Publication Table'!$B47,AllPublicationData!$B:$B,'Publication Table'!O$7),
IF(AND($C$4="NHS Scotland",$C$5="Operations cancelled by patient"),
SUMIFS(AllPublicationData!$G:$G,AllPublicationData!$A:$A,'Publication Table'!$B47,AllPublicationData!$B:$B,'Publication Table'!O$7),
IF(AND($C$4="NHS Scotland",$C$5="Operations cancelled for clinical reasons"),
SUMIFS(AllPublicationData!$H:$H,AllPublicationData!$A:$A,'Publication Table'!$B47,AllPublicationData!$B:$B,'Publication Table'!O$7),
IF(AND($C$4="NHS Scotland",$C$5="Operations cancelled for non-clinical/capacity reasons"),
SUMIFS(AllPublicationData!$I:$I,AllPublicationData!$A:$A,'Publication Table'!$B47,AllPublicationData!$B:$B,'Publication Table'!O$7),
IF(AND($C$4="NHS Scotland",$C$5="Cancellations for other reasons"),
SUMIFS(AllPublicationData!$J:$J,AllPublicationData!$A:$A,'Publication Table'!$B47,AllPublicationData!$B:$B,'Publication Table'!O$7)))))))</f>
        <v>246</v>
      </c>
      <c r="P47" s="90">
        <f>IF($C$5="Total Operations",
SUMIFS(AllPublicationData!$E:$E,AllPublicationData!$A:$A,'Publication Table'!$B47,AllPublicationData!$B:$B,'Publication Table'!$C$4,AllPublicationData!$D:$D,'Publication Table'!P$7),
IF('Publication Table'!$C$5="All Cancelled Operations",
SUMIFS(AllPublicationData!$F:$F,AllPublicationData!$A:$A,'Publication Table'!$B47,AllPublicationData!$B:$B,'Publication Table'!$C$4,AllPublicationData!$D:$D,'Publication Table'!P$7),
IF('Publication Table'!$C$5="Operations cancelled by patient",
SUMIFS(AllPublicationData!$G:$G,AllPublicationData!$A:$A,'Publication Table'!$B47,AllPublicationData!$B:$B,'Publication Table'!$C$4,AllPublicationData!$D:$D,'Publication Table'!P$7),
IF('Publication Table'!$C$5="Operations cancelled for clinical reasons",
SUMIFS(AllPublicationData!$G:$G,AllPublicationData!$A:$A,'Publication Table'!$B47,AllPublicationData!$B:$B,'Publication Table'!$C$4,AllPublicationData!$D:$D,'Publication Table'!P$7),
IF('Publication Table'!$C$5="Operations cancelled for non-clinical/capacity reasons",
SUMIFS(AllPublicationData!$G:$G,AllPublicationData!$A:$A,'Publication Table'!$B47,AllPublicationData!$B:$B,'Publication Table'!$C$4,AllPublicationData!$D:$D,'Publication Table'!P$7),
IF('Publication Table'!$C$5="Cancellations for other reasons",
SUMIFS(AllPublicationData!$G:$G,AllPublicationData!$A:$A,'Publication Table'!$B47,AllPublicationData!$B:$B,'Publication Table'!$C$4,AllPublicationData!$D:$D,'Publication Table'!P$7)))))))+
IF(AND($C$4="NHS Scotland",$C$5="Total Operations"),
SUMIFS(AllPublicationData!$E:$E,AllPublicationData!$A:$A,'Publication Table'!$B47,AllPublicationData!$B:$B,'Publication Table'!P$7),
IF(AND($C$4="NHS Scotland",$C$5="All Cancelled Operations"),
SUMIFS(AllPublicationData!$F:$F,AllPublicationData!$A:$A,'Publication Table'!$B47,AllPublicationData!$B:$B,'Publication Table'!P$7),
IF(AND($C$4="NHS Scotland",$C$5="Operations cancelled by patient"),
SUMIFS(AllPublicationData!$G:$G,AllPublicationData!$A:$A,'Publication Table'!$B47,AllPublicationData!$B:$B,'Publication Table'!P$7),
IF(AND($C$4="NHS Scotland",$C$5="Operations cancelled for clinical reasons"),
SUMIFS(AllPublicationData!$H:$H,AllPublicationData!$A:$A,'Publication Table'!$B47,AllPublicationData!$B:$B,'Publication Table'!P$7),
IF(AND($C$4="NHS Scotland",$C$5="Operations cancelled for non-clinical/capacity reasons"),
SUMIFS(AllPublicationData!$I:$I,AllPublicationData!$A:$A,'Publication Table'!$B47,AllPublicationData!$B:$B,'Publication Table'!P$7),
IF(AND($C$4="NHS Scotland",$C$5="Cancellations for other reasons"),
SUMIFS(AllPublicationData!$J:$J,AllPublicationData!$A:$A,'Publication Table'!$B47,AllPublicationData!$B:$B,'Publication Table'!P$7)))))))</f>
        <v>135</v>
      </c>
      <c r="Q47" s="90">
        <f>IF($C$5="Total Operations",
SUMIFS(AllPublicationData!$E:$E,AllPublicationData!$A:$A,'Publication Table'!$B47,AllPublicationData!$B:$B,'Publication Table'!$C$4,AllPublicationData!$D:$D,'Publication Table'!Q$7),
IF('Publication Table'!$C$5="All Cancelled Operations",
SUMIFS(AllPublicationData!$F:$F,AllPublicationData!$A:$A,'Publication Table'!$B47,AllPublicationData!$B:$B,'Publication Table'!$C$4,AllPublicationData!$D:$D,'Publication Table'!Q$7),
IF('Publication Table'!$C$5="Operations cancelled by patient",
SUMIFS(AllPublicationData!$G:$G,AllPublicationData!$A:$A,'Publication Table'!$B47,AllPublicationData!$B:$B,'Publication Table'!$C$4,AllPublicationData!$D:$D,'Publication Table'!Q$7),
IF('Publication Table'!$C$5="Operations cancelled for clinical reasons",
SUMIFS(AllPublicationData!$G:$G,AllPublicationData!$A:$A,'Publication Table'!$B47,AllPublicationData!$B:$B,'Publication Table'!$C$4,AllPublicationData!$D:$D,'Publication Table'!Q$7),
IF('Publication Table'!$C$5="Operations cancelled for non-clinical/capacity reasons",
SUMIFS(AllPublicationData!$G:$G,AllPublicationData!$A:$A,'Publication Table'!$B47,AllPublicationData!$B:$B,'Publication Table'!$C$4,AllPublicationData!$D:$D,'Publication Table'!Q$7),
IF('Publication Table'!$C$5="Cancellations for other reasons",
SUMIFS(AllPublicationData!$G:$G,AllPublicationData!$A:$A,'Publication Table'!$B47,AllPublicationData!$B:$B,'Publication Table'!$C$4,AllPublicationData!$D:$D,'Publication Table'!Q$7)))))))+
IF(AND($C$4="NHS Scotland",$C$5="Total Operations"),
SUMIFS(AllPublicationData!$E:$E,AllPublicationData!$A:$A,'Publication Table'!$B47,AllPublicationData!$B:$B,'Publication Table'!Q$7),
IF(AND($C$4="NHS Scotland",$C$5="All Cancelled Operations"),
SUMIFS(AllPublicationData!$F:$F,AllPublicationData!$A:$A,'Publication Table'!$B47,AllPublicationData!$B:$B,'Publication Table'!Q$7),
IF(AND($C$4="NHS Scotland",$C$5="Operations cancelled by patient"),
SUMIFS(AllPublicationData!$G:$G,AllPublicationData!$A:$A,'Publication Table'!$B47,AllPublicationData!$B:$B,'Publication Table'!Q$7),
IF(AND($C$4="NHS Scotland",$C$5="Operations cancelled for clinical reasons"),
SUMIFS(AllPublicationData!$H:$H,AllPublicationData!$A:$A,'Publication Table'!$B47,AllPublicationData!$B:$B,'Publication Table'!Q$7),
IF(AND($C$4="NHS Scotland",$C$5="Operations cancelled for non-clinical/capacity reasons"),
SUMIFS(AllPublicationData!$I:$I,AllPublicationData!$A:$A,'Publication Table'!$B47,AllPublicationData!$B:$B,'Publication Table'!Q$7),
IF(AND($C$4="NHS Scotland",$C$5="Cancellations for other reasons"),
SUMIFS(AllPublicationData!$J:$J,AllPublicationData!$A:$A,'Publication Table'!$B47,AllPublicationData!$B:$B,'Publication Table'!Q$7)))))))</f>
        <v>872</v>
      </c>
      <c r="R47" s="90">
        <f>IF($C$5="Total Operations",
SUMIFS(AllPublicationData!$E:$E,AllPublicationData!$A:$A,'Publication Table'!$B47,AllPublicationData!$B:$B,'Publication Table'!$C$4,AllPublicationData!$D:$D,'Publication Table'!R$7),
IF('Publication Table'!$C$5="All Cancelled Operations",
SUMIFS(AllPublicationData!$F:$F,AllPublicationData!$A:$A,'Publication Table'!$B47,AllPublicationData!$B:$B,'Publication Table'!$C$4,AllPublicationData!$D:$D,'Publication Table'!R$7),
IF('Publication Table'!$C$5="Operations cancelled by patient",
SUMIFS(AllPublicationData!$G:$G,AllPublicationData!$A:$A,'Publication Table'!$B47,AllPublicationData!$B:$B,'Publication Table'!$C$4,AllPublicationData!$D:$D,'Publication Table'!R$7),
IF('Publication Table'!$C$5="Operations cancelled for clinical reasons",
SUMIFS(AllPublicationData!$G:$G,AllPublicationData!$A:$A,'Publication Table'!$B47,AllPublicationData!$B:$B,'Publication Table'!$C$4,AllPublicationData!$D:$D,'Publication Table'!R$7),
IF('Publication Table'!$C$5="Operations cancelled for non-clinical/capacity reasons",
SUMIFS(AllPublicationData!$G:$G,AllPublicationData!$A:$A,'Publication Table'!$B47,AllPublicationData!$B:$B,'Publication Table'!$C$4,AllPublicationData!$D:$D,'Publication Table'!R$7),
IF('Publication Table'!$C$5="Cancellations for other reasons",
SUMIFS(AllPublicationData!$G:$G,AllPublicationData!$A:$A,'Publication Table'!$B47,AllPublicationData!$B:$B,'Publication Table'!$C$4,AllPublicationData!$D:$D,'Publication Table'!R$7)))))))+
IF(AND($C$4="NHS Scotland",$C$5="Total Operations"),
SUMIFS(AllPublicationData!$E:$E,AllPublicationData!$A:$A,'Publication Table'!$B47,AllPublicationData!$B:$B,'Publication Table'!R$7),
IF(AND($C$4="NHS Scotland",$C$5="All Cancelled Operations"),
SUMIFS(AllPublicationData!$F:$F,AllPublicationData!$A:$A,'Publication Table'!$B47,AllPublicationData!$B:$B,'Publication Table'!R$7),
IF(AND($C$4="NHS Scotland",$C$5="Operations cancelled by patient"),
SUMIFS(AllPublicationData!$G:$G,AllPublicationData!$A:$A,'Publication Table'!$B47,AllPublicationData!$B:$B,'Publication Table'!R$7),
IF(AND($C$4="NHS Scotland",$C$5="Operations cancelled for clinical reasons"),
SUMIFS(AllPublicationData!$H:$H,AllPublicationData!$A:$A,'Publication Table'!$B47,AllPublicationData!$B:$B,'Publication Table'!R$7),
IF(AND($C$4="NHS Scotland",$C$5="Operations cancelled for non-clinical/capacity reasons"),
SUMIFS(AllPublicationData!$I:$I,AllPublicationData!$A:$A,'Publication Table'!$B47,AllPublicationData!$B:$B,'Publication Table'!R$7),
IF(AND($C$4="NHS Scotland",$C$5="Cancellations for other reasons"),
SUMIFS(AllPublicationData!$J:$J,AllPublicationData!$A:$A,'Publication Table'!$B47,AllPublicationData!$B:$B,'Publication Table'!R$7)))))))</f>
        <v>28</v>
      </c>
    </row>
    <row r="48" spans="2:18" x14ac:dyDescent="0.35">
      <c r="B48" s="89">
        <v>44197</v>
      </c>
      <c r="C48" s="81">
        <f>IF($C$5="Total Operations",
SUMIFS(AllPublicationData!$E:$E,AllPublicationData!$A:$A,'Publication Table'!$B48,AllPublicationData!$B:$B,'Publication Table'!$C$4),
IF('Publication Table'!$C$5="All Cancelled Operations",
SUMIFS(AllPublicationData!$F:$F,AllPublicationData!$A:$A,'Publication Table'!$B48,AllPublicationData!$B:$B,'Publication Table'!$C$4),
IF('Publication Table'!$C$5="Operations cancelled by patient",
SUMIFS(AllPublicationData!$G:$G,AllPublicationData!$A:$A,'Publication Table'!$B48,AllPublicationData!$B:$B,'Publication Table'!$C$4),
IF('Publication Table'!$C$5="Operations cancelled for clinical reasons",
SUMIFS(AllPublicationData!$H:$H,AllPublicationData!$A:$A,'Publication Table'!$B48,AllPublicationData!$B:$B,'Publication Table'!$C$4),
IF('Publication Table'!$C$5="Operations cancelled for non-clinical/capacity reasons",
SUMIFS(AllPublicationData!$I:$I,AllPublicationData!$A:$A,'Publication Table'!$B48,AllPublicationData!$B:$B,'Publication Table'!$C$4),
IF('Publication Table'!$C$5="Cancellations for other reasons",
SUMIFS(AllPublicationData!$J:$J,AllPublicationData!$A:$A,'Publication Table'!$B48,AllPublicationData!$B:$B,'Publication Table'!$C$4)))))))+
IF(AND($C$4="NHS Scotland",$C$5="Total Operations"),
SUMIFS(AllPublicationData!$E:$E,AllPublicationData!$A:$A,'Publication Table'!$B48),
IF(AND($C$4="NHS Scotland",$C$5="All Cancelled Operations"),
SUMIFS(AllPublicationData!$F:$F,AllPublicationData!$A:$A,'Publication Table'!$B48),
IF(AND($C$4="NHS Scotland",$C$5="Operations cancelled by patient"),
SUMIFS(AllPublicationData!$G:$G,AllPublicationData!$A:$A,'Publication Table'!$B48),
IF(AND($C$4="NHS Scotland",$C$5="Operations cancelled for clinical reasons"),
SUMIFS(AllPublicationData!$H:$H,AllPublicationData!$A:$A,'Publication Table'!$B48),
IF(AND($C$4="NHS Scotland",$C$5="Operations cancelled for non-clinical/capacity reasons"),
SUMIFS(AllPublicationData!$I:$I,AllPublicationData!$A:$A,'Publication Table'!$B48),
IF(AND($C$4="NHS Scotland",$C$5="Cancellations for other reasons"),
SUMIFS(AllPublicationData!$J:$J,AllPublicationData!$A:$A,'Publication Table'!$B48)))))))</f>
        <v>11830</v>
      </c>
      <c r="D48" s="90">
        <f>IF($C$5="Total Operations",
SUMIFS(AllPublicationData!$E:$E,AllPublicationData!$A:$A,'Publication Table'!$B48,AllPublicationData!$B:$B,'Publication Table'!$C$4,AllPublicationData!$D:$D,'Publication Table'!D$7),
IF('Publication Table'!$C$5="All Cancelled Operations",
SUMIFS(AllPublicationData!$F:$F,AllPublicationData!$A:$A,'Publication Table'!$B48,AllPublicationData!$B:$B,'Publication Table'!$C$4,AllPublicationData!$D:$D,'Publication Table'!D$7),
IF('Publication Table'!$C$5="Operations cancelled by patient",
SUMIFS(AllPublicationData!$G:$G,AllPublicationData!$A:$A,'Publication Table'!$B48,AllPublicationData!$B:$B,'Publication Table'!$C$4,AllPublicationData!$D:$D,'Publication Table'!D$7),
IF('Publication Table'!$C$5="Operations cancelled for clinical reasons",
SUMIFS(AllPublicationData!$H:$H,AllPublicationData!$A:$A,'Publication Table'!$B48,AllPublicationData!$B:$B,'Publication Table'!$C$4,AllPublicationData!$D:$D,'Publication Table'!D$7),
IF('Publication Table'!$C$5="Operations cancelled for non-clinical/capacity reasons",
SUMIFS(AllPublicationData!$I:$I,AllPublicationData!$A:$A,'Publication Table'!$B48,AllPublicationData!$B:$B,'Publication Table'!$C$4,AllPublicationData!$D:$D,'Publication Table'!D$7),
IF('Publication Table'!$C$5="Cancellations for other reasons",
SUMIFS(AllPublicationData!$J:$J,AllPublicationData!$A:$A,'Publication Table'!$B48,AllPublicationData!$B:$B,'Publication Table'!$C$4,AllPublicationData!$D:$D,'Publication Table'!D$7)))))))+
IF(AND($C$4="NHS Scotland",$C$5="Total Operations"),
SUMIFS(AllPublicationData!$E:$E,AllPublicationData!$A:$A,'Publication Table'!$B48,AllPublicationData!$B:$B,'Publication Table'!D$7),
IF(AND($C$4="NHS Scotland",$C$5="All Cancelled Operations"),
SUMIFS(AllPublicationData!$F:$F,AllPublicationData!$A:$A,'Publication Table'!$B48,AllPublicationData!$B:$B,'Publication Table'!D$7),
IF(AND($C$4="NHS Scotland",$C$5="Operations cancelled by patient"),
SUMIFS(AllPublicationData!$G:$G,AllPublicationData!$A:$A,'Publication Table'!$B48,AllPublicationData!$B:$B,'Publication Table'!D$7),
IF(AND($C$4="NHS Scotland",$C$5="Operations cancelled for clinical reasons"),
SUMIFS(AllPublicationData!$H:$H,AllPublicationData!$A:$A,'Publication Table'!$B48,AllPublicationData!$B:$B,'Publication Table'!D$7),
IF(AND($C$4="NHS Scotland",$C$5="Operations cancelled for non-clinical/capacity reasons"),
SUMIFS(AllPublicationData!$I:$I,AllPublicationData!$A:$A,'Publication Table'!$B48,AllPublicationData!$B:$B,'Publication Table'!D$7),
IF(AND($C$4="NHS Scotland",$C$5="Cancellations for other reasons"),
SUMIFS(AllPublicationData!$J:$J,AllPublicationData!$A:$A,'Publication Table'!$B48,AllPublicationData!$B:$B,'Publication Table'!D$7)))))))</f>
        <v>1433</v>
      </c>
      <c r="E48" s="90">
        <f>IF($C$5="Total Operations",
SUMIFS(AllPublicationData!$E:$E,AllPublicationData!$A:$A,'Publication Table'!$B48,AllPublicationData!$B:$B,'Publication Table'!$C$4,AllPublicationData!$D:$D,'Publication Table'!E$7),
IF('Publication Table'!$C$5="All Cancelled Operations",
SUMIFS(AllPublicationData!$F:$F,AllPublicationData!$A:$A,'Publication Table'!$B48,AllPublicationData!$B:$B,'Publication Table'!$C$4,AllPublicationData!$D:$D,'Publication Table'!E$7),
IF('Publication Table'!$C$5="Operations cancelled by patient",
SUMIFS(AllPublicationData!$G:$G,AllPublicationData!$A:$A,'Publication Table'!$B48,AllPublicationData!$B:$B,'Publication Table'!$C$4,AllPublicationData!$D:$D,'Publication Table'!E$7),
IF('Publication Table'!$C$5="Operations cancelled for clinical reasons",
SUMIFS(AllPublicationData!$H:$H,AllPublicationData!$A:$A,'Publication Table'!$B48,AllPublicationData!$B:$B,'Publication Table'!$C$4,AllPublicationData!$D:$D,'Publication Table'!E$7),
IF('Publication Table'!$C$5="Operations cancelled for non-clinical/capacity reasons",
SUMIFS(AllPublicationData!$I:$I,AllPublicationData!$A:$A,'Publication Table'!$B48,AllPublicationData!$B:$B,'Publication Table'!$C$4,AllPublicationData!$D:$D,'Publication Table'!E$7),
IF('Publication Table'!$C$5="Cancellations for other reasons",
SUMIFS(AllPublicationData!$J:$J,AllPublicationData!$A:$A,'Publication Table'!$B48,AllPublicationData!$B:$B,'Publication Table'!$C$4,AllPublicationData!$D:$D,'Publication Table'!E$7)))))))+
IF(AND($C$4="NHS Scotland",$C$5="Total Operations"),
SUMIFS(AllPublicationData!$E:$E,AllPublicationData!$A:$A,'Publication Table'!$B48,AllPublicationData!$B:$B,'Publication Table'!E$7),
IF(AND($C$4="NHS Scotland",$C$5="All Cancelled Operations"),
SUMIFS(AllPublicationData!$F:$F,AllPublicationData!$A:$A,'Publication Table'!$B48,AllPublicationData!$B:$B,'Publication Table'!E$7),
IF(AND($C$4="NHS Scotland",$C$5="Operations cancelled by patient"),
SUMIFS(AllPublicationData!$G:$G,AllPublicationData!$A:$A,'Publication Table'!$B48,AllPublicationData!$B:$B,'Publication Table'!E$7),
IF(AND($C$4="NHS Scotland",$C$5="Operations cancelled for clinical reasons"),
SUMIFS(AllPublicationData!$H:$H,AllPublicationData!$A:$A,'Publication Table'!$B48,AllPublicationData!$B:$B,'Publication Table'!E$7),
IF(AND($C$4="NHS Scotland",$C$5="Operations cancelled for non-clinical/capacity reasons"),
SUMIFS(AllPublicationData!$I:$I,AllPublicationData!$A:$A,'Publication Table'!$B48,AllPublicationData!$B:$B,'Publication Table'!E$7),
IF(AND($C$4="NHS Scotland",$C$5="Cancellations for other reasons"),
SUMIFS(AllPublicationData!$J:$J,AllPublicationData!$A:$A,'Publication Table'!$B48,AllPublicationData!$B:$B,'Publication Table'!E$7)))))))</f>
        <v>285</v>
      </c>
      <c r="F48" s="90">
        <f>IF($C$5="Total Operations",
SUMIFS(AllPublicationData!$E:$E,AllPublicationData!$A:$A,'Publication Table'!$B48,AllPublicationData!$B:$B,'Publication Table'!$C$4,AllPublicationData!$D:$D,'Publication Table'!F$7),
IF('Publication Table'!$C$5="All Cancelled Operations",
SUMIFS(AllPublicationData!$F:$F,AllPublicationData!$A:$A,'Publication Table'!$B48,AllPublicationData!$B:$B,'Publication Table'!$C$4,AllPublicationData!$D:$D,'Publication Table'!F$7),
IF('Publication Table'!$C$5="Operations cancelled by patient",
SUMIFS(AllPublicationData!$G:$G,AllPublicationData!$A:$A,'Publication Table'!$B48,AllPublicationData!$B:$B,'Publication Table'!$C$4,AllPublicationData!$D:$D,'Publication Table'!F$7),
IF('Publication Table'!$C$5="Operations cancelled for clinical reasons",
SUMIFS(AllPublicationData!$H:$H,AllPublicationData!$A:$A,'Publication Table'!$B48,AllPublicationData!$B:$B,'Publication Table'!$C$4,AllPublicationData!$D:$D,'Publication Table'!F$7),
IF('Publication Table'!$C$5="Operations cancelled for non-clinical/capacity reasons",
SUMIFS(AllPublicationData!$I:$I,AllPublicationData!$A:$A,'Publication Table'!$B48,AllPublicationData!$B:$B,'Publication Table'!$C$4,AllPublicationData!$D:$D,'Publication Table'!F$7),
IF('Publication Table'!$C$5="Cancellations for other reasons",
SUMIFS(AllPublicationData!$J:$J,AllPublicationData!$A:$A,'Publication Table'!$B48,AllPublicationData!$B:$B,'Publication Table'!$C$4,AllPublicationData!$D:$D,'Publication Table'!F$7)))))))+
IF(AND($C$4="NHS Scotland",$C$5="Total Operations"),
SUMIFS(AllPublicationData!$E:$E,AllPublicationData!$A:$A,'Publication Table'!$B48,AllPublicationData!$B:$B,'Publication Table'!F$7),
IF(AND($C$4="NHS Scotland",$C$5="All Cancelled Operations"),
SUMIFS(AllPublicationData!$F:$F,AllPublicationData!$A:$A,'Publication Table'!$B48,AllPublicationData!$B:$B,'Publication Table'!F$7),
IF(AND($C$4="NHS Scotland",$C$5="Operations cancelled by patient"),
SUMIFS(AllPublicationData!$G:$G,AllPublicationData!$A:$A,'Publication Table'!$B48,AllPublicationData!$B:$B,'Publication Table'!F$7),
IF(AND($C$4="NHS Scotland",$C$5="Operations cancelled for clinical reasons"),
SUMIFS(AllPublicationData!$H:$H,AllPublicationData!$A:$A,'Publication Table'!$B48,AllPublicationData!$B:$B,'Publication Table'!F$7),
IF(AND($C$4="NHS Scotland",$C$5="Operations cancelled for non-clinical/capacity reasons"),
SUMIFS(AllPublicationData!$I:$I,AllPublicationData!$A:$A,'Publication Table'!$B48,AllPublicationData!$B:$B,'Publication Table'!F$7),
IF(AND($C$4="NHS Scotland",$C$5="Cancellations for other reasons"),
SUMIFS(AllPublicationData!$J:$J,AllPublicationData!$A:$A,'Publication Table'!$B48,AllPublicationData!$B:$B,'Publication Table'!F$7)))))))</f>
        <v>46</v>
      </c>
      <c r="G48" s="90">
        <f>IF($C$5="Total Operations",
SUMIFS(AllPublicationData!$E:$E,AllPublicationData!$A:$A,'Publication Table'!$B48,AllPublicationData!$B:$B,'Publication Table'!$C$4,AllPublicationData!$D:$D,'Publication Table'!G$7),
IF('Publication Table'!$C$5="All Cancelled Operations",
SUMIFS(AllPublicationData!$F:$F,AllPublicationData!$A:$A,'Publication Table'!$B48,AllPublicationData!$B:$B,'Publication Table'!$C$4,AllPublicationData!$D:$D,'Publication Table'!G$7),
IF('Publication Table'!$C$5="Operations cancelled by patient",
SUMIFS(AllPublicationData!$G:$G,AllPublicationData!$A:$A,'Publication Table'!$B48,AllPublicationData!$B:$B,'Publication Table'!$C$4,AllPublicationData!$D:$D,'Publication Table'!G$7),
IF('Publication Table'!$C$5="Operations cancelled for clinical reasons",
SUMIFS(AllPublicationData!$H:$H,AllPublicationData!$A:$A,'Publication Table'!$B48,AllPublicationData!$B:$B,'Publication Table'!$C$4,AllPublicationData!$D:$D,'Publication Table'!G$7),
IF('Publication Table'!$C$5="Operations cancelled for non-clinical/capacity reasons",
SUMIFS(AllPublicationData!$I:$I,AllPublicationData!$A:$A,'Publication Table'!$B48,AllPublicationData!$B:$B,'Publication Table'!$C$4,AllPublicationData!$D:$D,'Publication Table'!G$7),
IF('Publication Table'!$C$5="Cancellations for other reasons",
SUMIFS(AllPublicationData!$J:$J,AllPublicationData!$A:$A,'Publication Table'!$B48,AllPublicationData!$B:$B,'Publication Table'!$C$4,AllPublicationData!$D:$D,'Publication Table'!G$7)))))))+
IF(AND($C$4="NHS Scotland",$C$5="Total Operations"),
SUMIFS(AllPublicationData!$E:$E,AllPublicationData!$A:$A,'Publication Table'!$B48,AllPublicationData!$B:$B,'Publication Table'!G$7),
IF(AND($C$4="NHS Scotland",$C$5="All Cancelled Operations"),
SUMIFS(AllPublicationData!$F:$F,AllPublicationData!$A:$A,'Publication Table'!$B48,AllPublicationData!$B:$B,'Publication Table'!G$7),
IF(AND($C$4="NHS Scotland",$C$5="Operations cancelled by patient"),
SUMIFS(AllPublicationData!$G:$G,AllPublicationData!$A:$A,'Publication Table'!$B48,AllPublicationData!$B:$B,'Publication Table'!G$7),
IF(AND($C$4="NHS Scotland",$C$5="Operations cancelled for clinical reasons"),
SUMIFS(AllPublicationData!$H:$H,AllPublicationData!$A:$A,'Publication Table'!$B48,AllPublicationData!$B:$B,'Publication Table'!G$7),
IF(AND($C$4="NHS Scotland",$C$5="Operations cancelled for non-clinical/capacity reasons"),
SUMIFS(AllPublicationData!$I:$I,AllPublicationData!$A:$A,'Publication Table'!$B48,AllPublicationData!$B:$B,'Publication Table'!G$7),
IF(AND($C$4="NHS Scotland",$C$5="Cancellations for other reasons"),
SUMIFS(AllPublicationData!$J:$J,AllPublicationData!$A:$A,'Publication Table'!$B48,AllPublicationData!$B:$B,'Publication Table'!G$7)))))))</f>
        <v>626</v>
      </c>
      <c r="H48" s="90">
        <f>IF($C$5="Total Operations",
SUMIFS(AllPublicationData!$E:$E,AllPublicationData!$A:$A,'Publication Table'!$B48,AllPublicationData!$B:$B,'Publication Table'!$C$4,AllPublicationData!$D:$D,'Publication Table'!H$7),
IF('Publication Table'!$C$5="All Cancelled Operations",
SUMIFS(AllPublicationData!$F:$F,AllPublicationData!$A:$A,'Publication Table'!$B48,AllPublicationData!$B:$B,'Publication Table'!$C$4,AllPublicationData!$D:$D,'Publication Table'!H$7),
IF('Publication Table'!$C$5="Operations cancelled by patient",
SUMIFS(AllPublicationData!$G:$G,AllPublicationData!$A:$A,'Publication Table'!$B48,AllPublicationData!$B:$B,'Publication Table'!$C$4,AllPublicationData!$D:$D,'Publication Table'!H$7),
IF('Publication Table'!$C$5="Operations cancelled for clinical reasons",
SUMIFS(AllPublicationData!$H:$H,AllPublicationData!$A:$A,'Publication Table'!$B48,AllPublicationData!$B:$B,'Publication Table'!$C$4,AllPublicationData!$D:$D,'Publication Table'!H$7),
IF('Publication Table'!$C$5="Operations cancelled for non-clinical/capacity reasons",
SUMIFS(AllPublicationData!$I:$I,AllPublicationData!$A:$A,'Publication Table'!$B48,AllPublicationData!$B:$B,'Publication Table'!$C$4,AllPublicationData!$D:$D,'Publication Table'!H$7),
IF('Publication Table'!$C$5="Cancellations for other reasons",
SUMIFS(AllPublicationData!$J:$J,AllPublicationData!$A:$A,'Publication Table'!$B48,AllPublicationData!$B:$B,'Publication Table'!$C$4,AllPublicationData!$D:$D,'Publication Table'!H$7)))))))+
IF(AND($C$4="NHS Scotland",$C$5="Total Operations"),
SUMIFS(AllPublicationData!$E:$E,AllPublicationData!$A:$A,'Publication Table'!$B48,AllPublicationData!$B:$B,'Publication Table'!H$7),
IF(AND($C$4="NHS Scotland",$C$5="All Cancelled Operations"),
SUMIFS(AllPublicationData!$F:$F,AllPublicationData!$A:$A,'Publication Table'!$B48,AllPublicationData!$B:$B,'Publication Table'!H$7),
IF(AND($C$4="NHS Scotland",$C$5="Operations cancelled by patient"),
SUMIFS(AllPublicationData!$G:$G,AllPublicationData!$A:$A,'Publication Table'!$B48,AllPublicationData!$B:$B,'Publication Table'!H$7),
IF(AND($C$4="NHS Scotland",$C$5="Operations cancelled for clinical reasons"),
SUMIFS(AllPublicationData!$H:$H,AllPublicationData!$A:$A,'Publication Table'!$B48,AllPublicationData!$B:$B,'Publication Table'!H$7),
IF(AND($C$4="NHS Scotland",$C$5="Operations cancelled for non-clinical/capacity reasons"),
SUMIFS(AllPublicationData!$I:$I,AllPublicationData!$A:$A,'Publication Table'!$B48,AllPublicationData!$B:$B,'Publication Table'!H$7),
IF(AND($C$4="NHS Scotland",$C$5="Cancellations for other reasons"),
SUMIFS(AllPublicationData!$J:$J,AllPublicationData!$A:$A,'Publication Table'!$B48,AllPublicationData!$B:$B,'Publication Table'!H$7)))))))</f>
        <v>197</v>
      </c>
      <c r="I48" s="90">
        <f>IF($C$5="Total Operations",
SUMIFS(AllPublicationData!$E:$E,AllPublicationData!$A:$A,'Publication Table'!$B48,AllPublicationData!$B:$B,'Publication Table'!$C$4,AllPublicationData!$D:$D,'Publication Table'!I$7),
IF('Publication Table'!$C$5="All Cancelled Operations",
SUMIFS(AllPublicationData!$F:$F,AllPublicationData!$A:$A,'Publication Table'!$B48,AllPublicationData!$B:$B,'Publication Table'!$C$4,AllPublicationData!$D:$D,'Publication Table'!I$7),
IF('Publication Table'!$C$5="Operations cancelled by patient",
SUMIFS(AllPublicationData!$G:$G,AllPublicationData!$A:$A,'Publication Table'!$B48,AllPublicationData!$B:$B,'Publication Table'!$C$4,AllPublicationData!$D:$D,'Publication Table'!I$7),
IF('Publication Table'!$C$5="Operations cancelled for clinical reasons",
SUMIFS(AllPublicationData!$H:$H,AllPublicationData!$A:$A,'Publication Table'!$B48,AllPublicationData!$B:$B,'Publication Table'!$C$4,AllPublicationData!$D:$D,'Publication Table'!I$7),
IF('Publication Table'!$C$5="Operations cancelled for non-clinical/capacity reasons",
SUMIFS(AllPublicationData!$I:$I,AllPublicationData!$A:$A,'Publication Table'!$B48,AllPublicationData!$B:$B,'Publication Table'!$C$4,AllPublicationData!$D:$D,'Publication Table'!I$7),
IF('Publication Table'!$C$5="Cancellations for other reasons",
SUMIFS(AllPublicationData!$J:$J,AllPublicationData!$A:$A,'Publication Table'!$B48,AllPublicationData!$B:$B,'Publication Table'!$C$4,AllPublicationData!$D:$D,'Publication Table'!I$7)))))))+
IF(AND($C$4="NHS Scotland",$C$5="Total Operations"),
SUMIFS(AllPublicationData!$E:$E,AllPublicationData!$A:$A,'Publication Table'!$B48,AllPublicationData!$B:$B,'Publication Table'!I$7),
IF(AND($C$4="NHS Scotland",$C$5="All Cancelled Operations"),
SUMIFS(AllPublicationData!$F:$F,AllPublicationData!$A:$A,'Publication Table'!$B48,AllPublicationData!$B:$B,'Publication Table'!I$7),
IF(AND($C$4="NHS Scotland",$C$5="Operations cancelled by patient"),
SUMIFS(AllPublicationData!$G:$G,AllPublicationData!$A:$A,'Publication Table'!$B48,AllPublicationData!$B:$B,'Publication Table'!I$7),
IF(AND($C$4="NHS Scotland",$C$5="Operations cancelled for clinical reasons"),
SUMIFS(AllPublicationData!$H:$H,AllPublicationData!$A:$A,'Publication Table'!$B48,AllPublicationData!$B:$B,'Publication Table'!I$7),
IF(AND($C$4="NHS Scotland",$C$5="Operations cancelled for non-clinical/capacity reasons"),
SUMIFS(AllPublicationData!$I:$I,AllPublicationData!$A:$A,'Publication Table'!$B48,AllPublicationData!$B:$B,'Publication Table'!I$7),
IF(AND($C$4="NHS Scotland",$C$5="Cancellations for other reasons"),
SUMIFS(AllPublicationData!$J:$J,AllPublicationData!$A:$A,'Publication Table'!$B48,AllPublicationData!$B:$B,'Publication Table'!I$7)))))))</f>
        <v>492</v>
      </c>
      <c r="J48" s="90">
        <f>IF($C$5="Total Operations",
SUMIFS(AllPublicationData!$E:$E,AllPublicationData!$A:$A,'Publication Table'!$B48,AllPublicationData!$B:$B,'Publication Table'!$C$4,AllPublicationData!$D:$D,'Publication Table'!J$7),
IF('Publication Table'!$C$5="All Cancelled Operations",
SUMIFS(AllPublicationData!$F:$F,AllPublicationData!$A:$A,'Publication Table'!$B48,AllPublicationData!$B:$B,'Publication Table'!$C$4,AllPublicationData!$D:$D,'Publication Table'!J$7),
IF('Publication Table'!$C$5="Operations cancelled by patient",
SUMIFS(AllPublicationData!$G:$G,AllPublicationData!$A:$A,'Publication Table'!$B48,AllPublicationData!$B:$B,'Publication Table'!$C$4,AllPublicationData!$D:$D,'Publication Table'!J$7),
IF('Publication Table'!$C$5="Operations cancelled for clinical reasons",
SUMIFS(AllPublicationData!$H:$H,AllPublicationData!$A:$A,'Publication Table'!$B48,AllPublicationData!$B:$B,'Publication Table'!$C$4,AllPublicationData!$D:$D,'Publication Table'!J$7),
IF('Publication Table'!$C$5="Operations cancelled for non-clinical/capacity reasons",
SUMIFS(AllPublicationData!$I:$I,AllPublicationData!$A:$A,'Publication Table'!$B48,AllPublicationData!$B:$B,'Publication Table'!$C$4,AllPublicationData!$D:$D,'Publication Table'!J$7),
IF('Publication Table'!$C$5="Cancellations for other reasons",
SUMIFS(AllPublicationData!$J:$J,AllPublicationData!$A:$A,'Publication Table'!$B48,AllPublicationData!$B:$B,'Publication Table'!$C$4,AllPublicationData!$D:$D,'Publication Table'!J$7)))))))+
IF(AND($C$4="NHS Scotland",$C$5="Total Operations"),
SUMIFS(AllPublicationData!$E:$E,AllPublicationData!$A:$A,'Publication Table'!$B48,AllPublicationData!$B:$B,'Publication Table'!J$7),
IF(AND($C$4="NHS Scotland",$C$5="All Cancelled Operations"),
SUMIFS(AllPublicationData!$F:$F,AllPublicationData!$A:$A,'Publication Table'!$B48,AllPublicationData!$B:$B,'Publication Table'!J$7),
IF(AND($C$4="NHS Scotland",$C$5="Operations cancelled by patient"),
SUMIFS(AllPublicationData!$G:$G,AllPublicationData!$A:$A,'Publication Table'!$B48,AllPublicationData!$B:$B,'Publication Table'!J$7),
IF(AND($C$4="NHS Scotland",$C$5="Operations cancelled for clinical reasons"),
SUMIFS(AllPublicationData!$H:$H,AllPublicationData!$A:$A,'Publication Table'!$B48,AllPublicationData!$B:$B,'Publication Table'!J$7),
IF(AND($C$4="NHS Scotland",$C$5="Operations cancelled for non-clinical/capacity reasons"),
SUMIFS(AllPublicationData!$I:$I,AllPublicationData!$A:$A,'Publication Table'!$B48,AllPublicationData!$B:$B,'Publication Table'!J$7),
IF(AND($C$4="NHS Scotland",$C$5="Cancellations for other reasons"),
SUMIFS(AllPublicationData!$J:$J,AllPublicationData!$A:$A,'Publication Table'!$B48,AllPublicationData!$B:$B,'Publication Table'!J$7)))))))</f>
        <v>1280</v>
      </c>
      <c r="K48" s="90">
        <f>IF($C$5="Total Operations",
SUMIFS(AllPublicationData!$E:$E,AllPublicationData!$A:$A,'Publication Table'!$B48,AllPublicationData!$B:$B,'Publication Table'!$C$4,AllPublicationData!$D:$D,'Publication Table'!K$7),
IF('Publication Table'!$C$5="All Cancelled Operations",
SUMIFS(AllPublicationData!$F:$F,AllPublicationData!$A:$A,'Publication Table'!$B48,AllPublicationData!$B:$B,'Publication Table'!$C$4,AllPublicationData!$D:$D,'Publication Table'!K$7),
IF('Publication Table'!$C$5="Operations cancelled by patient",
SUMIFS(AllPublicationData!$G:$G,AllPublicationData!$A:$A,'Publication Table'!$B48,AllPublicationData!$B:$B,'Publication Table'!$C$4,AllPublicationData!$D:$D,'Publication Table'!K$7),
IF('Publication Table'!$C$5="Operations cancelled for clinical reasons",
SUMIFS(AllPublicationData!$H:$H,AllPublicationData!$A:$A,'Publication Table'!$B48,AllPublicationData!$B:$B,'Publication Table'!$C$4,AllPublicationData!$D:$D,'Publication Table'!K$7),
IF('Publication Table'!$C$5="Operations cancelled for non-clinical/capacity reasons",
SUMIFS(AllPublicationData!$I:$I,AllPublicationData!$A:$A,'Publication Table'!$B48,AllPublicationData!$B:$B,'Publication Table'!$C$4,AllPublicationData!$D:$D,'Publication Table'!K$7),
IF('Publication Table'!$C$5="Cancellations for other reasons",
SUMIFS(AllPublicationData!$J:$J,AllPublicationData!$A:$A,'Publication Table'!$B48,AllPublicationData!$B:$B,'Publication Table'!$C$4,AllPublicationData!$D:$D,'Publication Table'!K$7)))))))+
IF(AND($C$4="NHS Scotland",$C$5="Total Operations"),
SUMIFS(AllPublicationData!$E:$E,AllPublicationData!$A:$A,'Publication Table'!$B48,AllPublicationData!$B:$B,'Publication Table'!K$7),
IF(AND($C$4="NHS Scotland",$C$5="All Cancelled Operations"),
SUMIFS(AllPublicationData!$F:$F,AllPublicationData!$A:$A,'Publication Table'!$B48,AllPublicationData!$B:$B,'Publication Table'!K$7),
IF(AND($C$4="NHS Scotland",$C$5="Operations cancelled by patient"),
SUMIFS(AllPublicationData!$G:$G,AllPublicationData!$A:$A,'Publication Table'!$B48,AllPublicationData!$B:$B,'Publication Table'!K$7),
IF(AND($C$4="NHS Scotland",$C$5="Operations cancelled for clinical reasons"),
SUMIFS(AllPublicationData!$H:$H,AllPublicationData!$A:$A,'Publication Table'!$B48,AllPublicationData!$B:$B,'Publication Table'!K$7),
IF(AND($C$4="NHS Scotland",$C$5="Operations cancelled for non-clinical/capacity reasons"),
SUMIFS(AllPublicationData!$I:$I,AllPublicationData!$A:$A,'Publication Table'!$B48,AllPublicationData!$B:$B,'Publication Table'!K$7),
IF(AND($C$4="NHS Scotland",$C$5="Cancellations for other reasons"),
SUMIFS(AllPublicationData!$J:$J,AllPublicationData!$A:$A,'Publication Table'!$B48,AllPublicationData!$B:$B,'Publication Table'!K$7)))))))</f>
        <v>2385</v>
      </c>
      <c r="L48" s="90">
        <f>IF($C$5="Total Operations",
SUMIFS(AllPublicationData!$E:$E,AllPublicationData!$A:$A,'Publication Table'!$B48,AllPublicationData!$B:$B,'Publication Table'!$C$4,AllPublicationData!$D:$D,'Publication Table'!L$7),
IF('Publication Table'!$C$5="All Cancelled Operations",
SUMIFS(AllPublicationData!$F:$F,AllPublicationData!$A:$A,'Publication Table'!$B48,AllPublicationData!$B:$B,'Publication Table'!$C$4,AllPublicationData!$D:$D,'Publication Table'!L$7),
IF('Publication Table'!$C$5="Operations cancelled by patient",
SUMIFS(AllPublicationData!$G:$G,AllPublicationData!$A:$A,'Publication Table'!$B48,AllPublicationData!$B:$B,'Publication Table'!$C$4,AllPublicationData!$D:$D,'Publication Table'!L$7),
IF('Publication Table'!$C$5="Operations cancelled for clinical reasons",
SUMIFS(AllPublicationData!$H:$H,AllPublicationData!$A:$A,'Publication Table'!$B48,AllPublicationData!$B:$B,'Publication Table'!$C$4,AllPublicationData!$D:$D,'Publication Table'!L$7),
IF('Publication Table'!$C$5="Operations cancelled for non-clinical/capacity reasons",
SUMIFS(AllPublicationData!$I:$I,AllPublicationData!$A:$A,'Publication Table'!$B48,AllPublicationData!$B:$B,'Publication Table'!$C$4,AllPublicationData!$D:$D,'Publication Table'!L$7),
IF('Publication Table'!$C$5="Cancellations for other reasons",
SUMIFS(AllPublicationData!$J:$J,AllPublicationData!$A:$A,'Publication Table'!$B48,AllPublicationData!$B:$B,'Publication Table'!$C$4,AllPublicationData!$D:$D,'Publication Table'!L$7)))))))+
IF(AND($C$4="NHS Scotland",$C$5="Total Operations"),
SUMIFS(AllPublicationData!$E:$E,AllPublicationData!$A:$A,'Publication Table'!$B48,AllPublicationData!$B:$B,'Publication Table'!L$7),
IF(AND($C$4="NHS Scotland",$C$5="All Cancelled Operations"),
SUMIFS(AllPublicationData!$F:$F,AllPublicationData!$A:$A,'Publication Table'!$B48,AllPublicationData!$B:$B,'Publication Table'!L$7),
IF(AND($C$4="NHS Scotland",$C$5="Operations cancelled by patient"),
SUMIFS(AllPublicationData!$G:$G,AllPublicationData!$A:$A,'Publication Table'!$B48,AllPublicationData!$B:$B,'Publication Table'!L$7),
IF(AND($C$4="NHS Scotland",$C$5="Operations cancelled for clinical reasons"),
SUMIFS(AllPublicationData!$H:$H,AllPublicationData!$A:$A,'Publication Table'!$B48,AllPublicationData!$B:$B,'Publication Table'!L$7),
IF(AND($C$4="NHS Scotland",$C$5="Operations cancelled for non-clinical/capacity reasons"),
SUMIFS(AllPublicationData!$I:$I,AllPublicationData!$A:$A,'Publication Table'!$B48,AllPublicationData!$B:$B,'Publication Table'!L$7),
IF(AND($C$4="NHS Scotland",$C$5="Cancellations for other reasons"),
SUMIFS(AllPublicationData!$J:$J,AllPublicationData!$A:$A,'Publication Table'!$B48,AllPublicationData!$B:$B,'Publication Table'!L$7)))))))</f>
        <v>464</v>
      </c>
      <c r="M48" s="90">
        <f>IF($C$5="Total Operations",
SUMIFS(AllPublicationData!$E:$E,AllPublicationData!$A:$A,'Publication Table'!$B48,AllPublicationData!$B:$B,'Publication Table'!$C$4,AllPublicationData!$D:$D,'Publication Table'!M$7),
IF('Publication Table'!$C$5="All Cancelled Operations",
SUMIFS(AllPublicationData!$F:$F,AllPublicationData!$A:$A,'Publication Table'!$B48,AllPublicationData!$B:$B,'Publication Table'!$C$4,AllPublicationData!$D:$D,'Publication Table'!M$7),
IF('Publication Table'!$C$5="Operations cancelled by patient",
SUMIFS(AllPublicationData!$G:$G,AllPublicationData!$A:$A,'Publication Table'!$B48,AllPublicationData!$B:$B,'Publication Table'!$C$4,AllPublicationData!$D:$D,'Publication Table'!M$7),
IF('Publication Table'!$C$5="Operations cancelled for clinical reasons",
SUMIFS(AllPublicationData!$G:$G,AllPublicationData!$A:$A,'Publication Table'!$B48,AllPublicationData!$B:$B,'Publication Table'!$C$4,AllPublicationData!$D:$D,'Publication Table'!M$7),
IF('Publication Table'!$C$5="Operations cancelled for non-clinical/capacity reasons",
SUMIFS(AllPublicationData!$G:$G,AllPublicationData!$A:$A,'Publication Table'!$B48,AllPublicationData!$B:$B,'Publication Table'!$C$4,AllPublicationData!$D:$D,'Publication Table'!M$7),
IF('Publication Table'!$C$5="Cancellations for other reasons",
SUMIFS(AllPublicationData!$G:$G,AllPublicationData!$A:$A,'Publication Table'!$B48,AllPublicationData!$B:$B,'Publication Table'!$C$4,AllPublicationData!$D:$D,'Publication Table'!M$7)))))))+
IF(AND($C$4="NHS Scotland",$C$5="Total Operations"),
SUMIFS(AllPublicationData!$E:$E,AllPublicationData!$A:$A,'Publication Table'!$B48,AllPublicationData!$B:$B,'Publication Table'!M$7),
IF(AND($C$4="NHS Scotland",$C$5="All Cancelled Operations"),
SUMIFS(AllPublicationData!$F:$F,AllPublicationData!$A:$A,'Publication Table'!$B48,AllPublicationData!$B:$B,'Publication Table'!M$7),
IF(AND($C$4="NHS Scotland",$C$5="Operations cancelled by patient"),
SUMIFS(AllPublicationData!$G:$G,AllPublicationData!$A:$A,'Publication Table'!$B48,AllPublicationData!$B:$B,'Publication Table'!M$7),
IF(AND($C$4="NHS Scotland",$C$5="Operations cancelled for clinical reasons"),
SUMIFS(AllPublicationData!$H:$H,AllPublicationData!$A:$A,'Publication Table'!$B48,AllPublicationData!$B:$B,'Publication Table'!M$7),
IF(AND($C$4="NHS Scotland",$C$5="Operations cancelled for non-clinical/capacity reasons"),
SUMIFS(AllPublicationData!$I:$I,AllPublicationData!$A:$A,'Publication Table'!$B48,AllPublicationData!$B:$B,'Publication Table'!M$7),
IF(AND($C$4="NHS Scotland",$C$5="Cancellations for other reasons"),
SUMIFS(AllPublicationData!$J:$J,AllPublicationData!$A:$A,'Publication Table'!$B48,AllPublicationData!$B:$B,'Publication Table'!M$7)))))))</f>
        <v>639</v>
      </c>
      <c r="N48" s="90">
        <f>IF($C$5="Total Operations",
SUMIFS(AllPublicationData!$E:$E,AllPublicationData!$A:$A,'Publication Table'!$B48,AllPublicationData!$B:$B,'Publication Table'!$C$4,AllPublicationData!$D:$D,'Publication Table'!N$7),
IF('Publication Table'!$C$5="All Cancelled Operations",
SUMIFS(AllPublicationData!$F:$F,AllPublicationData!$A:$A,'Publication Table'!$B48,AllPublicationData!$B:$B,'Publication Table'!$C$4,AllPublicationData!$D:$D,'Publication Table'!N$7),
IF('Publication Table'!$C$5="Operations cancelled by patient",
SUMIFS(AllPublicationData!$G:$G,AllPublicationData!$A:$A,'Publication Table'!$B48,AllPublicationData!$B:$B,'Publication Table'!$C$4,AllPublicationData!$D:$D,'Publication Table'!N$7),
IF('Publication Table'!$C$5="Operations cancelled for clinical reasons",
SUMIFS(AllPublicationData!$G:$G,AllPublicationData!$A:$A,'Publication Table'!$B48,AllPublicationData!$B:$B,'Publication Table'!$C$4,AllPublicationData!$D:$D,'Publication Table'!N$7),
IF('Publication Table'!$C$5="Operations cancelled for non-clinical/capacity reasons",
SUMIFS(AllPublicationData!$G:$G,AllPublicationData!$A:$A,'Publication Table'!$B48,AllPublicationData!$B:$B,'Publication Table'!$C$4,AllPublicationData!$D:$D,'Publication Table'!N$7),
IF('Publication Table'!$C$5="Cancellations for other reasons",
SUMIFS(AllPublicationData!$G:$G,AllPublicationData!$A:$A,'Publication Table'!$B48,AllPublicationData!$B:$B,'Publication Table'!$C$4,AllPublicationData!$D:$D,'Publication Table'!N$7)))))))+
IF(AND($C$4="NHS Scotland",$C$5="Total Operations"),
SUMIFS(AllPublicationData!$E:$E,AllPublicationData!$A:$A,'Publication Table'!$B48,AllPublicationData!$B:$B,'Publication Table'!N$7),
IF(AND($C$4="NHS Scotland",$C$5="All Cancelled Operations"),
SUMIFS(AllPublicationData!$F:$F,AllPublicationData!$A:$A,'Publication Table'!$B48,AllPublicationData!$B:$B,'Publication Table'!N$7),
IF(AND($C$4="NHS Scotland",$C$5="Operations cancelled by patient"),
SUMIFS(AllPublicationData!$G:$G,AllPublicationData!$A:$A,'Publication Table'!$B48,AllPublicationData!$B:$B,'Publication Table'!N$7),
IF(AND($C$4="NHS Scotland",$C$5="Operations cancelled for clinical reasons"),
SUMIFS(AllPublicationData!$H:$H,AllPublicationData!$A:$A,'Publication Table'!$B48,AllPublicationData!$B:$B,'Publication Table'!N$7),
IF(AND($C$4="NHS Scotland",$C$5="Operations cancelled for non-clinical/capacity reasons"),
SUMIFS(AllPublicationData!$I:$I,AllPublicationData!$A:$A,'Publication Table'!$B48,AllPublicationData!$B:$B,'Publication Table'!N$7),
IF(AND($C$4="NHS Scotland",$C$5="Cancellations for other reasons"),
SUMIFS(AllPublicationData!$J:$J,AllPublicationData!$A:$A,'Publication Table'!$B48,AllPublicationData!$B:$B,'Publication Table'!N$7)))))))</f>
        <v>2731</v>
      </c>
      <c r="O48" s="90">
        <f>IF($C$5="Total Operations",
SUMIFS(AllPublicationData!$E:$E,AllPublicationData!$A:$A,'Publication Table'!$B48,AllPublicationData!$B:$B,'Publication Table'!$C$4,AllPublicationData!$D:$D,'Publication Table'!O$7),
IF('Publication Table'!$C$5="All Cancelled Operations",
SUMIFS(AllPublicationData!$F:$F,AllPublicationData!$A:$A,'Publication Table'!$B48,AllPublicationData!$B:$B,'Publication Table'!$C$4,AllPublicationData!$D:$D,'Publication Table'!O$7),
IF('Publication Table'!$C$5="Operations cancelled by patient",
SUMIFS(AllPublicationData!$G:$G,AllPublicationData!$A:$A,'Publication Table'!$B48,AllPublicationData!$B:$B,'Publication Table'!$C$4,AllPublicationData!$D:$D,'Publication Table'!O$7),
IF('Publication Table'!$C$5="Operations cancelled for clinical reasons",
SUMIFS(AllPublicationData!$G:$G,AllPublicationData!$A:$A,'Publication Table'!$B48,AllPublicationData!$B:$B,'Publication Table'!$C$4,AllPublicationData!$D:$D,'Publication Table'!O$7),
IF('Publication Table'!$C$5="Operations cancelled for non-clinical/capacity reasons",
SUMIFS(AllPublicationData!$G:$G,AllPublicationData!$A:$A,'Publication Table'!$B48,AllPublicationData!$B:$B,'Publication Table'!$C$4,AllPublicationData!$D:$D,'Publication Table'!O$7),
IF('Publication Table'!$C$5="Cancellations for other reasons",
SUMIFS(AllPublicationData!$G:$G,AllPublicationData!$A:$A,'Publication Table'!$B48,AllPublicationData!$B:$B,'Publication Table'!$C$4,AllPublicationData!$D:$D,'Publication Table'!O$7)))))))+
IF(AND($C$4="NHS Scotland",$C$5="Total Operations"),
SUMIFS(AllPublicationData!$E:$E,AllPublicationData!$A:$A,'Publication Table'!$B48,AllPublicationData!$B:$B,'Publication Table'!O$7),
IF(AND($C$4="NHS Scotland",$C$5="All Cancelled Operations"),
SUMIFS(AllPublicationData!$F:$F,AllPublicationData!$A:$A,'Publication Table'!$B48,AllPublicationData!$B:$B,'Publication Table'!O$7),
IF(AND($C$4="NHS Scotland",$C$5="Operations cancelled by patient"),
SUMIFS(AllPublicationData!$G:$G,AllPublicationData!$A:$A,'Publication Table'!$B48,AllPublicationData!$B:$B,'Publication Table'!O$7),
IF(AND($C$4="NHS Scotland",$C$5="Operations cancelled for clinical reasons"),
SUMIFS(AllPublicationData!$H:$H,AllPublicationData!$A:$A,'Publication Table'!$B48,AllPublicationData!$B:$B,'Publication Table'!O$7),
IF(AND($C$4="NHS Scotland",$C$5="Operations cancelled for non-clinical/capacity reasons"),
SUMIFS(AllPublicationData!$I:$I,AllPublicationData!$A:$A,'Publication Table'!$B48,AllPublicationData!$B:$B,'Publication Table'!O$7),
IF(AND($C$4="NHS Scotland",$C$5="Cancellations for other reasons"),
SUMIFS(AllPublicationData!$J:$J,AllPublicationData!$A:$A,'Publication Table'!$B48,AllPublicationData!$B:$B,'Publication Table'!O$7)))))))</f>
        <v>202</v>
      </c>
      <c r="P48" s="90">
        <f>IF($C$5="Total Operations",
SUMIFS(AllPublicationData!$E:$E,AllPublicationData!$A:$A,'Publication Table'!$B48,AllPublicationData!$B:$B,'Publication Table'!$C$4,AllPublicationData!$D:$D,'Publication Table'!P$7),
IF('Publication Table'!$C$5="All Cancelled Operations",
SUMIFS(AllPublicationData!$F:$F,AllPublicationData!$A:$A,'Publication Table'!$B48,AllPublicationData!$B:$B,'Publication Table'!$C$4,AllPublicationData!$D:$D,'Publication Table'!P$7),
IF('Publication Table'!$C$5="Operations cancelled by patient",
SUMIFS(AllPublicationData!$G:$G,AllPublicationData!$A:$A,'Publication Table'!$B48,AllPublicationData!$B:$B,'Publication Table'!$C$4,AllPublicationData!$D:$D,'Publication Table'!P$7),
IF('Publication Table'!$C$5="Operations cancelled for clinical reasons",
SUMIFS(AllPublicationData!$G:$G,AllPublicationData!$A:$A,'Publication Table'!$B48,AllPublicationData!$B:$B,'Publication Table'!$C$4,AllPublicationData!$D:$D,'Publication Table'!P$7),
IF('Publication Table'!$C$5="Operations cancelled for non-clinical/capacity reasons",
SUMIFS(AllPublicationData!$G:$G,AllPublicationData!$A:$A,'Publication Table'!$B48,AllPublicationData!$B:$B,'Publication Table'!$C$4,AllPublicationData!$D:$D,'Publication Table'!P$7),
IF('Publication Table'!$C$5="Cancellations for other reasons",
SUMIFS(AllPublicationData!$G:$G,AllPublicationData!$A:$A,'Publication Table'!$B48,AllPublicationData!$B:$B,'Publication Table'!$C$4,AllPublicationData!$D:$D,'Publication Table'!P$7)))))))+
IF(AND($C$4="NHS Scotland",$C$5="Total Operations"),
SUMIFS(AllPublicationData!$E:$E,AllPublicationData!$A:$A,'Publication Table'!$B48,AllPublicationData!$B:$B,'Publication Table'!P$7),
IF(AND($C$4="NHS Scotland",$C$5="All Cancelled Operations"),
SUMIFS(AllPublicationData!$F:$F,AllPublicationData!$A:$A,'Publication Table'!$B48,AllPublicationData!$B:$B,'Publication Table'!P$7),
IF(AND($C$4="NHS Scotland",$C$5="Operations cancelled by patient"),
SUMIFS(AllPublicationData!$G:$G,AllPublicationData!$A:$A,'Publication Table'!$B48,AllPublicationData!$B:$B,'Publication Table'!P$7),
IF(AND($C$4="NHS Scotland",$C$5="Operations cancelled for clinical reasons"),
SUMIFS(AllPublicationData!$H:$H,AllPublicationData!$A:$A,'Publication Table'!$B48,AllPublicationData!$B:$B,'Publication Table'!P$7),
IF(AND($C$4="NHS Scotland",$C$5="Operations cancelled for non-clinical/capacity reasons"),
SUMIFS(AllPublicationData!$I:$I,AllPublicationData!$A:$A,'Publication Table'!$B48,AllPublicationData!$B:$B,'Publication Table'!P$7),
IF(AND($C$4="NHS Scotland",$C$5="Cancellations for other reasons"),
SUMIFS(AllPublicationData!$J:$J,AllPublicationData!$A:$A,'Publication Table'!$B48,AllPublicationData!$B:$B,'Publication Table'!P$7)))))))</f>
        <v>108</v>
      </c>
      <c r="Q48" s="90">
        <f>IF($C$5="Total Operations",
SUMIFS(AllPublicationData!$E:$E,AllPublicationData!$A:$A,'Publication Table'!$B48,AllPublicationData!$B:$B,'Publication Table'!$C$4,AllPublicationData!$D:$D,'Publication Table'!Q$7),
IF('Publication Table'!$C$5="All Cancelled Operations",
SUMIFS(AllPublicationData!$F:$F,AllPublicationData!$A:$A,'Publication Table'!$B48,AllPublicationData!$B:$B,'Publication Table'!$C$4,AllPublicationData!$D:$D,'Publication Table'!Q$7),
IF('Publication Table'!$C$5="Operations cancelled by patient",
SUMIFS(AllPublicationData!$G:$G,AllPublicationData!$A:$A,'Publication Table'!$B48,AllPublicationData!$B:$B,'Publication Table'!$C$4,AllPublicationData!$D:$D,'Publication Table'!Q$7),
IF('Publication Table'!$C$5="Operations cancelled for clinical reasons",
SUMIFS(AllPublicationData!$G:$G,AllPublicationData!$A:$A,'Publication Table'!$B48,AllPublicationData!$B:$B,'Publication Table'!$C$4,AllPublicationData!$D:$D,'Publication Table'!Q$7),
IF('Publication Table'!$C$5="Operations cancelled for non-clinical/capacity reasons",
SUMIFS(AllPublicationData!$G:$G,AllPublicationData!$A:$A,'Publication Table'!$B48,AllPublicationData!$B:$B,'Publication Table'!$C$4,AllPublicationData!$D:$D,'Publication Table'!Q$7),
IF('Publication Table'!$C$5="Cancellations for other reasons",
SUMIFS(AllPublicationData!$G:$G,AllPublicationData!$A:$A,'Publication Table'!$B48,AllPublicationData!$B:$B,'Publication Table'!$C$4,AllPublicationData!$D:$D,'Publication Table'!Q$7)))))))+
IF(AND($C$4="NHS Scotland",$C$5="Total Operations"),
SUMIFS(AllPublicationData!$E:$E,AllPublicationData!$A:$A,'Publication Table'!$B48,AllPublicationData!$B:$B,'Publication Table'!Q$7),
IF(AND($C$4="NHS Scotland",$C$5="All Cancelled Operations"),
SUMIFS(AllPublicationData!$F:$F,AllPublicationData!$A:$A,'Publication Table'!$B48,AllPublicationData!$B:$B,'Publication Table'!Q$7),
IF(AND($C$4="NHS Scotland",$C$5="Operations cancelled by patient"),
SUMIFS(AllPublicationData!$G:$G,AllPublicationData!$A:$A,'Publication Table'!$B48,AllPublicationData!$B:$B,'Publication Table'!Q$7),
IF(AND($C$4="NHS Scotland",$C$5="Operations cancelled for clinical reasons"),
SUMIFS(AllPublicationData!$H:$H,AllPublicationData!$A:$A,'Publication Table'!$B48,AllPublicationData!$B:$B,'Publication Table'!Q$7),
IF(AND($C$4="NHS Scotland",$C$5="Operations cancelled for non-clinical/capacity reasons"),
SUMIFS(AllPublicationData!$I:$I,AllPublicationData!$A:$A,'Publication Table'!$B48,AllPublicationData!$B:$B,'Publication Table'!Q$7),
IF(AND($C$4="NHS Scotland",$C$5="Cancellations for other reasons"),
SUMIFS(AllPublicationData!$J:$J,AllPublicationData!$A:$A,'Publication Table'!$B48,AllPublicationData!$B:$B,'Publication Table'!Q$7)))))))</f>
        <v>870</v>
      </c>
      <c r="R48" s="90">
        <f>IF($C$5="Total Operations",
SUMIFS(AllPublicationData!$E:$E,AllPublicationData!$A:$A,'Publication Table'!$B48,AllPublicationData!$B:$B,'Publication Table'!$C$4,AllPublicationData!$D:$D,'Publication Table'!R$7),
IF('Publication Table'!$C$5="All Cancelled Operations",
SUMIFS(AllPublicationData!$F:$F,AllPublicationData!$A:$A,'Publication Table'!$B48,AllPublicationData!$B:$B,'Publication Table'!$C$4,AllPublicationData!$D:$D,'Publication Table'!R$7),
IF('Publication Table'!$C$5="Operations cancelled by patient",
SUMIFS(AllPublicationData!$G:$G,AllPublicationData!$A:$A,'Publication Table'!$B48,AllPublicationData!$B:$B,'Publication Table'!$C$4,AllPublicationData!$D:$D,'Publication Table'!R$7),
IF('Publication Table'!$C$5="Operations cancelled for clinical reasons",
SUMIFS(AllPublicationData!$G:$G,AllPublicationData!$A:$A,'Publication Table'!$B48,AllPublicationData!$B:$B,'Publication Table'!$C$4,AllPublicationData!$D:$D,'Publication Table'!R$7),
IF('Publication Table'!$C$5="Operations cancelled for non-clinical/capacity reasons",
SUMIFS(AllPublicationData!$G:$G,AllPublicationData!$A:$A,'Publication Table'!$B48,AllPublicationData!$B:$B,'Publication Table'!$C$4,AllPublicationData!$D:$D,'Publication Table'!R$7),
IF('Publication Table'!$C$5="Cancellations for other reasons",
SUMIFS(AllPublicationData!$G:$G,AllPublicationData!$A:$A,'Publication Table'!$B48,AllPublicationData!$B:$B,'Publication Table'!$C$4,AllPublicationData!$D:$D,'Publication Table'!R$7)))))))+
IF(AND($C$4="NHS Scotland",$C$5="Total Operations"),
SUMIFS(AllPublicationData!$E:$E,AllPublicationData!$A:$A,'Publication Table'!$B48,AllPublicationData!$B:$B,'Publication Table'!R$7),
IF(AND($C$4="NHS Scotland",$C$5="All Cancelled Operations"),
SUMIFS(AllPublicationData!$F:$F,AllPublicationData!$A:$A,'Publication Table'!$B48,AllPublicationData!$B:$B,'Publication Table'!R$7),
IF(AND($C$4="NHS Scotland",$C$5="Operations cancelled by patient"),
SUMIFS(AllPublicationData!$G:$G,AllPublicationData!$A:$A,'Publication Table'!$B48,AllPublicationData!$B:$B,'Publication Table'!R$7),
IF(AND($C$4="NHS Scotland",$C$5="Operations cancelled for clinical reasons"),
SUMIFS(AllPublicationData!$H:$H,AllPublicationData!$A:$A,'Publication Table'!$B48,AllPublicationData!$B:$B,'Publication Table'!R$7),
IF(AND($C$4="NHS Scotland",$C$5="Operations cancelled for non-clinical/capacity reasons"),
SUMIFS(AllPublicationData!$I:$I,AllPublicationData!$A:$A,'Publication Table'!$B48,AllPublicationData!$B:$B,'Publication Table'!R$7),
IF(AND($C$4="NHS Scotland",$C$5="Cancellations for other reasons"),
SUMIFS(AllPublicationData!$J:$J,AllPublicationData!$A:$A,'Publication Table'!$B48,AllPublicationData!$B:$B,'Publication Table'!R$7)))))))</f>
        <v>72</v>
      </c>
    </row>
    <row r="49" spans="2:18" x14ac:dyDescent="0.35">
      <c r="B49" s="89">
        <v>44166</v>
      </c>
      <c r="C49" s="81">
        <f>IF($C$5="Total Operations",
SUMIFS(AllPublicationData!$E:$E,AllPublicationData!$A:$A,'Publication Table'!$B49,AllPublicationData!$B:$B,'Publication Table'!$C$4),
IF('Publication Table'!$C$5="All Cancelled Operations",
SUMIFS(AllPublicationData!$F:$F,AllPublicationData!$A:$A,'Publication Table'!$B49,AllPublicationData!$B:$B,'Publication Table'!$C$4),
IF('Publication Table'!$C$5="Operations cancelled by patient",
SUMIFS(AllPublicationData!$G:$G,AllPublicationData!$A:$A,'Publication Table'!$B49,AllPublicationData!$B:$B,'Publication Table'!$C$4),
IF('Publication Table'!$C$5="Operations cancelled for clinical reasons",
SUMIFS(AllPublicationData!$H:$H,AllPublicationData!$A:$A,'Publication Table'!$B49,AllPublicationData!$B:$B,'Publication Table'!$C$4),
IF('Publication Table'!$C$5="Operations cancelled for non-clinical/capacity reasons",
SUMIFS(AllPublicationData!$I:$I,AllPublicationData!$A:$A,'Publication Table'!$B49,AllPublicationData!$B:$B,'Publication Table'!$C$4),
IF('Publication Table'!$C$5="Cancellations for other reasons",
SUMIFS(AllPublicationData!$J:$J,AllPublicationData!$A:$A,'Publication Table'!$B49,AllPublicationData!$B:$B,'Publication Table'!$C$4)))))))+
IF(AND($C$4="NHS Scotland",$C$5="Total Operations"),
SUMIFS(AllPublicationData!$E:$E,AllPublicationData!$A:$A,'Publication Table'!$B49),
IF(AND($C$4="NHS Scotland",$C$5="All Cancelled Operations"),
SUMIFS(AllPublicationData!$F:$F,AllPublicationData!$A:$A,'Publication Table'!$B49),
IF(AND($C$4="NHS Scotland",$C$5="Operations cancelled by patient"),
SUMIFS(AllPublicationData!$G:$G,AllPublicationData!$A:$A,'Publication Table'!$B49),
IF(AND($C$4="NHS Scotland",$C$5="Operations cancelled for clinical reasons"),
SUMIFS(AllPublicationData!$H:$H,AllPublicationData!$A:$A,'Publication Table'!$B49),
IF(AND($C$4="NHS Scotland",$C$5="Operations cancelled for non-clinical/capacity reasons"),
SUMIFS(AllPublicationData!$I:$I,AllPublicationData!$A:$A,'Publication Table'!$B49),
IF(AND($C$4="NHS Scotland",$C$5="Cancellations for other reasons"),
SUMIFS(AllPublicationData!$J:$J,AllPublicationData!$A:$A,'Publication Table'!$B49)))))))</f>
        <v>16740</v>
      </c>
      <c r="D49" s="90">
        <f>IF($C$5="Total Operations",
SUMIFS(AllPublicationData!$E:$E,AllPublicationData!$A:$A,'Publication Table'!$B49,AllPublicationData!$B:$B,'Publication Table'!$C$4,AllPublicationData!$D:$D,'Publication Table'!D$7),
IF('Publication Table'!$C$5="All Cancelled Operations",
SUMIFS(AllPublicationData!$F:$F,AllPublicationData!$A:$A,'Publication Table'!$B49,AllPublicationData!$B:$B,'Publication Table'!$C$4,AllPublicationData!$D:$D,'Publication Table'!D$7),
IF('Publication Table'!$C$5="Operations cancelled by patient",
SUMIFS(AllPublicationData!$G:$G,AllPublicationData!$A:$A,'Publication Table'!$B49,AllPublicationData!$B:$B,'Publication Table'!$C$4,AllPublicationData!$D:$D,'Publication Table'!D$7),
IF('Publication Table'!$C$5="Operations cancelled for clinical reasons",
SUMIFS(AllPublicationData!$H:$H,AllPublicationData!$A:$A,'Publication Table'!$B49,AllPublicationData!$B:$B,'Publication Table'!$C$4,AllPublicationData!$D:$D,'Publication Table'!D$7),
IF('Publication Table'!$C$5="Operations cancelled for non-clinical/capacity reasons",
SUMIFS(AllPublicationData!$I:$I,AllPublicationData!$A:$A,'Publication Table'!$B49,AllPublicationData!$B:$B,'Publication Table'!$C$4,AllPublicationData!$D:$D,'Publication Table'!D$7),
IF('Publication Table'!$C$5="Cancellations for other reasons",
SUMIFS(AllPublicationData!$J:$J,AllPublicationData!$A:$A,'Publication Table'!$B49,AllPublicationData!$B:$B,'Publication Table'!$C$4,AllPublicationData!$D:$D,'Publication Table'!D$7)))))))+
IF(AND($C$4="NHS Scotland",$C$5="Total Operations"),
SUMIFS(AllPublicationData!$E:$E,AllPublicationData!$A:$A,'Publication Table'!$B49,AllPublicationData!$B:$B,'Publication Table'!D$7),
IF(AND($C$4="NHS Scotland",$C$5="All Cancelled Operations"),
SUMIFS(AllPublicationData!$F:$F,AllPublicationData!$A:$A,'Publication Table'!$B49,AllPublicationData!$B:$B,'Publication Table'!D$7),
IF(AND($C$4="NHS Scotland",$C$5="Operations cancelled by patient"),
SUMIFS(AllPublicationData!$G:$G,AllPublicationData!$A:$A,'Publication Table'!$B49,AllPublicationData!$B:$B,'Publication Table'!D$7),
IF(AND($C$4="NHS Scotland",$C$5="Operations cancelled for clinical reasons"),
SUMIFS(AllPublicationData!$H:$H,AllPublicationData!$A:$A,'Publication Table'!$B49,AllPublicationData!$B:$B,'Publication Table'!D$7),
IF(AND($C$4="NHS Scotland",$C$5="Operations cancelled for non-clinical/capacity reasons"),
SUMIFS(AllPublicationData!$I:$I,AllPublicationData!$A:$A,'Publication Table'!$B49,AllPublicationData!$B:$B,'Publication Table'!D$7),
IF(AND($C$4="NHS Scotland",$C$5="Cancellations for other reasons"),
SUMIFS(AllPublicationData!$J:$J,AllPublicationData!$A:$A,'Publication Table'!$B49,AllPublicationData!$B:$B,'Publication Table'!D$7)))))))</f>
        <v>1424</v>
      </c>
      <c r="E49" s="90">
        <f>IF($C$5="Total Operations",
SUMIFS(AllPublicationData!$E:$E,AllPublicationData!$A:$A,'Publication Table'!$B49,AllPublicationData!$B:$B,'Publication Table'!$C$4,AllPublicationData!$D:$D,'Publication Table'!E$7),
IF('Publication Table'!$C$5="All Cancelled Operations",
SUMIFS(AllPublicationData!$F:$F,AllPublicationData!$A:$A,'Publication Table'!$B49,AllPublicationData!$B:$B,'Publication Table'!$C$4,AllPublicationData!$D:$D,'Publication Table'!E$7),
IF('Publication Table'!$C$5="Operations cancelled by patient",
SUMIFS(AllPublicationData!$G:$G,AllPublicationData!$A:$A,'Publication Table'!$B49,AllPublicationData!$B:$B,'Publication Table'!$C$4,AllPublicationData!$D:$D,'Publication Table'!E$7),
IF('Publication Table'!$C$5="Operations cancelled for clinical reasons",
SUMIFS(AllPublicationData!$H:$H,AllPublicationData!$A:$A,'Publication Table'!$B49,AllPublicationData!$B:$B,'Publication Table'!$C$4,AllPublicationData!$D:$D,'Publication Table'!E$7),
IF('Publication Table'!$C$5="Operations cancelled for non-clinical/capacity reasons",
SUMIFS(AllPublicationData!$I:$I,AllPublicationData!$A:$A,'Publication Table'!$B49,AllPublicationData!$B:$B,'Publication Table'!$C$4,AllPublicationData!$D:$D,'Publication Table'!E$7),
IF('Publication Table'!$C$5="Cancellations for other reasons",
SUMIFS(AllPublicationData!$J:$J,AllPublicationData!$A:$A,'Publication Table'!$B49,AllPublicationData!$B:$B,'Publication Table'!$C$4,AllPublicationData!$D:$D,'Publication Table'!E$7)))))))+
IF(AND($C$4="NHS Scotland",$C$5="Total Operations"),
SUMIFS(AllPublicationData!$E:$E,AllPublicationData!$A:$A,'Publication Table'!$B49,AllPublicationData!$B:$B,'Publication Table'!E$7),
IF(AND($C$4="NHS Scotland",$C$5="All Cancelled Operations"),
SUMIFS(AllPublicationData!$F:$F,AllPublicationData!$A:$A,'Publication Table'!$B49,AllPublicationData!$B:$B,'Publication Table'!E$7),
IF(AND($C$4="NHS Scotland",$C$5="Operations cancelled by patient"),
SUMIFS(AllPublicationData!$G:$G,AllPublicationData!$A:$A,'Publication Table'!$B49,AllPublicationData!$B:$B,'Publication Table'!E$7),
IF(AND($C$4="NHS Scotland",$C$5="Operations cancelled for clinical reasons"),
SUMIFS(AllPublicationData!$H:$H,AllPublicationData!$A:$A,'Publication Table'!$B49,AllPublicationData!$B:$B,'Publication Table'!E$7),
IF(AND($C$4="NHS Scotland",$C$5="Operations cancelled for non-clinical/capacity reasons"),
SUMIFS(AllPublicationData!$I:$I,AllPublicationData!$A:$A,'Publication Table'!$B49,AllPublicationData!$B:$B,'Publication Table'!E$7),
IF(AND($C$4="NHS Scotland",$C$5="Cancellations for other reasons"),
SUMIFS(AllPublicationData!$J:$J,AllPublicationData!$A:$A,'Publication Table'!$B49,AllPublicationData!$B:$B,'Publication Table'!E$7)))))))</f>
        <v>649</v>
      </c>
      <c r="F49" s="90">
        <f>IF($C$5="Total Operations",
SUMIFS(AllPublicationData!$E:$E,AllPublicationData!$A:$A,'Publication Table'!$B49,AllPublicationData!$B:$B,'Publication Table'!$C$4,AllPublicationData!$D:$D,'Publication Table'!F$7),
IF('Publication Table'!$C$5="All Cancelled Operations",
SUMIFS(AllPublicationData!$F:$F,AllPublicationData!$A:$A,'Publication Table'!$B49,AllPublicationData!$B:$B,'Publication Table'!$C$4,AllPublicationData!$D:$D,'Publication Table'!F$7),
IF('Publication Table'!$C$5="Operations cancelled by patient",
SUMIFS(AllPublicationData!$G:$G,AllPublicationData!$A:$A,'Publication Table'!$B49,AllPublicationData!$B:$B,'Publication Table'!$C$4,AllPublicationData!$D:$D,'Publication Table'!F$7),
IF('Publication Table'!$C$5="Operations cancelled for clinical reasons",
SUMIFS(AllPublicationData!$H:$H,AllPublicationData!$A:$A,'Publication Table'!$B49,AllPublicationData!$B:$B,'Publication Table'!$C$4,AllPublicationData!$D:$D,'Publication Table'!F$7),
IF('Publication Table'!$C$5="Operations cancelled for non-clinical/capacity reasons",
SUMIFS(AllPublicationData!$I:$I,AllPublicationData!$A:$A,'Publication Table'!$B49,AllPublicationData!$B:$B,'Publication Table'!$C$4,AllPublicationData!$D:$D,'Publication Table'!F$7),
IF('Publication Table'!$C$5="Cancellations for other reasons",
SUMIFS(AllPublicationData!$J:$J,AllPublicationData!$A:$A,'Publication Table'!$B49,AllPublicationData!$B:$B,'Publication Table'!$C$4,AllPublicationData!$D:$D,'Publication Table'!F$7)))))))+
IF(AND($C$4="NHS Scotland",$C$5="Total Operations"),
SUMIFS(AllPublicationData!$E:$E,AllPublicationData!$A:$A,'Publication Table'!$B49,AllPublicationData!$B:$B,'Publication Table'!F$7),
IF(AND($C$4="NHS Scotland",$C$5="All Cancelled Operations"),
SUMIFS(AllPublicationData!$F:$F,AllPublicationData!$A:$A,'Publication Table'!$B49,AllPublicationData!$B:$B,'Publication Table'!F$7),
IF(AND($C$4="NHS Scotland",$C$5="Operations cancelled by patient"),
SUMIFS(AllPublicationData!$G:$G,AllPublicationData!$A:$A,'Publication Table'!$B49,AllPublicationData!$B:$B,'Publication Table'!F$7),
IF(AND($C$4="NHS Scotland",$C$5="Operations cancelled for clinical reasons"),
SUMIFS(AllPublicationData!$H:$H,AllPublicationData!$A:$A,'Publication Table'!$B49,AllPublicationData!$B:$B,'Publication Table'!F$7),
IF(AND($C$4="NHS Scotland",$C$5="Operations cancelled for non-clinical/capacity reasons"),
SUMIFS(AllPublicationData!$I:$I,AllPublicationData!$A:$A,'Publication Table'!$B49,AllPublicationData!$B:$B,'Publication Table'!F$7),
IF(AND($C$4="NHS Scotland",$C$5="Cancellations for other reasons"),
SUMIFS(AllPublicationData!$J:$J,AllPublicationData!$A:$A,'Publication Table'!$B49,AllPublicationData!$B:$B,'Publication Table'!F$7)))))))</f>
        <v>144</v>
      </c>
      <c r="G49" s="90">
        <f>IF($C$5="Total Operations",
SUMIFS(AllPublicationData!$E:$E,AllPublicationData!$A:$A,'Publication Table'!$B49,AllPublicationData!$B:$B,'Publication Table'!$C$4,AllPublicationData!$D:$D,'Publication Table'!G$7),
IF('Publication Table'!$C$5="All Cancelled Operations",
SUMIFS(AllPublicationData!$F:$F,AllPublicationData!$A:$A,'Publication Table'!$B49,AllPublicationData!$B:$B,'Publication Table'!$C$4,AllPublicationData!$D:$D,'Publication Table'!G$7),
IF('Publication Table'!$C$5="Operations cancelled by patient",
SUMIFS(AllPublicationData!$G:$G,AllPublicationData!$A:$A,'Publication Table'!$B49,AllPublicationData!$B:$B,'Publication Table'!$C$4,AllPublicationData!$D:$D,'Publication Table'!G$7),
IF('Publication Table'!$C$5="Operations cancelled for clinical reasons",
SUMIFS(AllPublicationData!$H:$H,AllPublicationData!$A:$A,'Publication Table'!$B49,AllPublicationData!$B:$B,'Publication Table'!$C$4,AllPublicationData!$D:$D,'Publication Table'!G$7),
IF('Publication Table'!$C$5="Operations cancelled for non-clinical/capacity reasons",
SUMIFS(AllPublicationData!$I:$I,AllPublicationData!$A:$A,'Publication Table'!$B49,AllPublicationData!$B:$B,'Publication Table'!$C$4,AllPublicationData!$D:$D,'Publication Table'!G$7),
IF('Publication Table'!$C$5="Cancellations for other reasons",
SUMIFS(AllPublicationData!$J:$J,AllPublicationData!$A:$A,'Publication Table'!$B49,AllPublicationData!$B:$B,'Publication Table'!$C$4,AllPublicationData!$D:$D,'Publication Table'!G$7)))))))+
IF(AND($C$4="NHS Scotland",$C$5="Total Operations"),
SUMIFS(AllPublicationData!$E:$E,AllPublicationData!$A:$A,'Publication Table'!$B49,AllPublicationData!$B:$B,'Publication Table'!G$7),
IF(AND($C$4="NHS Scotland",$C$5="All Cancelled Operations"),
SUMIFS(AllPublicationData!$F:$F,AllPublicationData!$A:$A,'Publication Table'!$B49,AllPublicationData!$B:$B,'Publication Table'!G$7),
IF(AND($C$4="NHS Scotland",$C$5="Operations cancelled by patient"),
SUMIFS(AllPublicationData!$G:$G,AllPublicationData!$A:$A,'Publication Table'!$B49,AllPublicationData!$B:$B,'Publication Table'!G$7),
IF(AND($C$4="NHS Scotland",$C$5="Operations cancelled for clinical reasons"),
SUMIFS(AllPublicationData!$H:$H,AllPublicationData!$A:$A,'Publication Table'!$B49,AllPublicationData!$B:$B,'Publication Table'!G$7),
IF(AND($C$4="NHS Scotland",$C$5="Operations cancelled for non-clinical/capacity reasons"),
SUMIFS(AllPublicationData!$I:$I,AllPublicationData!$A:$A,'Publication Table'!$B49,AllPublicationData!$B:$B,'Publication Table'!G$7),
IF(AND($C$4="NHS Scotland",$C$5="Cancellations for other reasons"),
SUMIFS(AllPublicationData!$J:$J,AllPublicationData!$A:$A,'Publication Table'!$B49,AllPublicationData!$B:$B,'Publication Table'!G$7)))))))</f>
        <v>1247</v>
      </c>
      <c r="H49" s="90">
        <f>IF($C$5="Total Operations",
SUMIFS(AllPublicationData!$E:$E,AllPublicationData!$A:$A,'Publication Table'!$B49,AllPublicationData!$B:$B,'Publication Table'!$C$4,AllPublicationData!$D:$D,'Publication Table'!H$7),
IF('Publication Table'!$C$5="All Cancelled Operations",
SUMIFS(AllPublicationData!$F:$F,AllPublicationData!$A:$A,'Publication Table'!$B49,AllPublicationData!$B:$B,'Publication Table'!$C$4,AllPublicationData!$D:$D,'Publication Table'!H$7),
IF('Publication Table'!$C$5="Operations cancelled by patient",
SUMIFS(AllPublicationData!$G:$G,AllPublicationData!$A:$A,'Publication Table'!$B49,AllPublicationData!$B:$B,'Publication Table'!$C$4,AllPublicationData!$D:$D,'Publication Table'!H$7),
IF('Publication Table'!$C$5="Operations cancelled for clinical reasons",
SUMIFS(AllPublicationData!$H:$H,AllPublicationData!$A:$A,'Publication Table'!$B49,AllPublicationData!$B:$B,'Publication Table'!$C$4,AllPublicationData!$D:$D,'Publication Table'!H$7),
IF('Publication Table'!$C$5="Operations cancelled for non-clinical/capacity reasons",
SUMIFS(AllPublicationData!$I:$I,AllPublicationData!$A:$A,'Publication Table'!$B49,AllPublicationData!$B:$B,'Publication Table'!$C$4,AllPublicationData!$D:$D,'Publication Table'!H$7),
IF('Publication Table'!$C$5="Cancellations for other reasons",
SUMIFS(AllPublicationData!$J:$J,AllPublicationData!$A:$A,'Publication Table'!$B49,AllPublicationData!$B:$B,'Publication Table'!$C$4,AllPublicationData!$D:$D,'Publication Table'!H$7)))))))+
IF(AND($C$4="NHS Scotland",$C$5="Total Operations"),
SUMIFS(AllPublicationData!$E:$E,AllPublicationData!$A:$A,'Publication Table'!$B49,AllPublicationData!$B:$B,'Publication Table'!H$7),
IF(AND($C$4="NHS Scotland",$C$5="All Cancelled Operations"),
SUMIFS(AllPublicationData!$F:$F,AllPublicationData!$A:$A,'Publication Table'!$B49,AllPublicationData!$B:$B,'Publication Table'!H$7),
IF(AND($C$4="NHS Scotland",$C$5="Operations cancelled by patient"),
SUMIFS(AllPublicationData!$G:$G,AllPublicationData!$A:$A,'Publication Table'!$B49,AllPublicationData!$B:$B,'Publication Table'!H$7),
IF(AND($C$4="NHS Scotland",$C$5="Operations cancelled for clinical reasons"),
SUMIFS(AllPublicationData!$H:$H,AllPublicationData!$A:$A,'Publication Table'!$B49,AllPublicationData!$B:$B,'Publication Table'!H$7),
IF(AND($C$4="NHS Scotland",$C$5="Operations cancelled for non-clinical/capacity reasons"),
SUMIFS(AllPublicationData!$I:$I,AllPublicationData!$A:$A,'Publication Table'!$B49,AllPublicationData!$B:$B,'Publication Table'!H$7),
IF(AND($C$4="NHS Scotland",$C$5="Cancellations for other reasons"),
SUMIFS(AllPublicationData!$J:$J,AllPublicationData!$A:$A,'Publication Table'!$B49,AllPublicationData!$B:$B,'Publication Table'!H$7)))))))</f>
        <v>891</v>
      </c>
      <c r="I49" s="90">
        <f>IF($C$5="Total Operations",
SUMIFS(AllPublicationData!$E:$E,AllPublicationData!$A:$A,'Publication Table'!$B49,AllPublicationData!$B:$B,'Publication Table'!$C$4,AllPublicationData!$D:$D,'Publication Table'!I$7),
IF('Publication Table'!$C$5="All Cancelled Operations",
SUMIFS(AllPublicationData!$F:$F,AllPublicationData!$A:$A,'Publication Table'!$B49,AllPublicationData!$B:$B,'Publication Table'!$C$4,AllPublicationData!$D:$D,'Publication Table'!I$7),
IF('Publication Table'!$C$5="Operations cancelled by patient",
SUMIFS(AllPublicationData!$G:$G,AllPublicationData!$A:$A,'Publication Table'!$B49,AllPublicationData!$B:$B,'Publication Table'!$C$4,AllPublicationData!$D:$D,'Publication Table'!I$7),
IF('Publication Table'!$C$5="Operations cancelled for clinical reasons",
SUMIFS(AllPublicationData!$H:$H,AllPublicationData!$A:$A,'Publication Table'!$B49,AllPublicationData!$B:$B,'Publication Table'!$C$4,AllPublicationData!$D:$D,'Publication Table'!I$7),
IF('Publication Table'!$C$5="Operations cancelled for non-clinical/capacity reasons",
SUMIFS(AllPublicationData!$I:$I,AllPublicationData!$A:$A,'Publication Table'!$B49,AllPublicationData!$B:$B,'Publication Table'!$C$4,AllPublicationData!$D:$D,'Publication Table'!I$7),
IF('Publication Table'!$C$5="Cancellations for other reasons",
SUMIFS(AllPublicationData!$J:$J,AllPublicationData!$A:$A,'Publication Table'!$B49,AllPublicationData!$B:$B,'Publication Table'!$C$4,AllPublicationData!$D:$D,'Publication Table'!I$7)))))))+
IF(AND($C$4="NHS Scotland",$C$5="Total Operations"),
SUMIFS(AllPublicationData!$E:$E,AllPublicationData!$A:$A,'Publication Table'!$B49,AllPublicationData!$B:$B,'Publication Table'!I$7),
IF(AND($C$4="NHS Scotland",$C$5="All Cancelled Operations"),
SUMIFS(AllPublicationData!$F:$F,AllPublicationData!$A:$A,'Publication Table'!$B49,AllPublicationData!$B:$B,'Publication Table'!I$7),
IF(AND($C$4="NHS Scotland",$C$5="Operations cancelled by patient"),
SUMIFS(AllPublicationData!$G:$G,AllPublicationData!$A:$A,'Publication Table'!$B49,AllPublicationData!$B:$B,'Publication Table'!I$7),
IF(AND($C$4="NHS Scotland",$C$5="Operations cancelled for clinical reasons"),
SUMIFS(AllPublicationData!$H:$H,AllPublicationData!$A:$A,'Publication Table'!$B49,AllPublicationData!$B:$B,'Publication Table'!I$7),
IF(AND($C$4="NHS Scotland",$C$5="Operations cancelled for non-clinical/capacity reasons"),
SUMIFS(AllPublicationData!$I:$I,AllPublicationData!$A:$A,'Publication Table'!$B49,AllPublicationData!$B:$B,'Publication Table'!I$7),
IF(AND($C$4="NHS Scotland",$C$5="Cancellations for other reasons"),
SUMIFS(AllPublicationData!$J:$J,AllPublicationData!$A:$A,'Publication Table'!$B49,AllPublicationData!$B:$B,'Publication Table'!I$7)))))))</f>
        <v>523</v>
      </c>
      <c r="J49" s="90">
        <f>IF($C$5="Total Operations",
SUMIFS(AllPublicationData!$E:$E,AllPublicationData!$A:$A,'Publication Table'!$B49,AllPublicationData!$B:$B,'Publication Table'!$C$4,AllPublicationData!$D:$D,'Publication Table'!J$7),
IF('Publication Table'!$C$5="All Cancelled Operations",
SUMIFS(AllPublicationData!$F:$F,AllPublicationData!$A:$A,'Publication Table'!$B49,AllPublicationData!$B:$B,'Publication Table'!$C$4,AllPublicationData!$D:$D,'Publication Table'!J$7),
IF('Publication Table'!$C$5="Operations cancelled by patient",
SUMIFS(AllPublicationData!$G:$G,AllPublicationData!$A:$A,'Publication Table'!$B49,AllPublicationData!$B:$B,'Publication Table'!$C$4,AllPublicationData!$D:$D,'Publication Table'!J$7),
IF('Publication Table'!$C$5="Operations cancelled for clinical reasons",
SUMIFS(AllPublicationData!$H:$H,AllPublicationData!$A:$A,'Publication Table'!$B49,AllPublicationData!$B:$B,'Publication Table'!$C$4,AllPublicationData!$D:$D,'Publication Table'!J$7),
IF('Publication Table'!$C$5="Operations cancelled for non-clinical/capacity reasons",
SUMIFS(AllPublicationData!$I:$I,AllPublicationData!$A:$A,'Publication Table'!$B49,AllPublicationData!$B:$B,'Publication Table'!$C$4,AllPublicationData!$D:$D,'Publication Table'!J$7),
IF('Publication Table'!$C$5="Cancellations for other reasons",
SUMIFS(AllPublicationData!$J:$J,AllPublicationData!$A:$A,'Publication Table'!$B49,AllPublicationData!$B:$B,'Publication Table'!$C$4,AllPublicationData!$D:$D,'Publication Table'!J$7)))))))+
IF(AND($C$4="NHS Scotland",$C$5="Total Operations"),
SUMIFS(AllPublicationData!$E:$E,AllPublicationData!$A:$A,'Publication Table'!$B49,AllPublicationData!$B:$B,'Publication Table'!J$7),
IF(AND($C$4="NHS Scotland",$C$5="All Cancelled Operations"),
SUMIFS(AllPublicationData!$F:$F,AllPublicationData!$A:$A,'Publication Table'!$B49,AllPublicationData!$B:$B,'Publication Table'!J$7),
IF(AND($C$4="NHS Scotland",$C$5="Operations cancelled by patient"),
SUMIFS(AllPublicationData!$G:$G,AllPublicationData!$A:$A,'Publication Table'!$B49,AllPublicationData!$B:$B,'Publication Table'!J$7),
IF(AND($C$4="NHS Scotland",$C$5="Operations cancelled for clinical reasons"),
SUMIFS(AllPublicationData!$H:$H,AllPublicationData!$A:$A,'Publication Table'!$B49,AllPublicationData!$B:$B,'Publication Table'!J$7),
IF(AND($C$4="NHS Scotland",$C$5="Operations cancelled for non-clinical/capacity reasons"),
SUMIFS(AllPublicationData!$I:$I,AllPublicationData!$A:$A,'Publication Table'!$B49,AllPublicationData!$B:$B,'Publication Table'!J$7),
IF(AND($C$4="NHS Scotland",$C$5="Cancellations for other reasons"),
SUMIFS(AllPublicationData!$J:$J,AllPublicationData!$A:$A,'Publication Table'!$B49,AllPublicationData!$B:$B,'Publication Table'!J$7)))))))</f>
        <v>2050</v>
      </c>
      <c r="K49" s="90">
        <f>IF($C$5="Total Operations",
SUMIFS(AllPublicationData!$E:$E,AllPublicationData!$A:$A,'Publication Table'!$B49,AllPublicationData!$B:$B,'Publication Table'!$C$4,AllPublicationData!$D:$D,'Publication Table'!K$7),
IF('Publication Table'!$C$5="All Cancelled Operations",
SUMIFS(AllPublicationData!$F:$F,AllPublicationData!$A:$A,'Publication Table'!$B49,AllPublicationData!$B:$B,'Publication Table'!$C$4,AllPublicationData!$D:$D,'Publication Table'!K$7),
IF('Publication Table'!$C$5="Operations cancelled by patient",
SUMIFS(AllPublicationData!$G:$G,AllPublicationData!$A:$A,'Publication Table'!$B49,AllPublicationData!$B:$B,'Publication Table'!$C$4,AllPublicationData!$D:$D,'Publication Table'!K$7),
IF('Publication Table'!$C$5="Operations cancelled for clinical reasons",
SUMIFS(AllPublicationData!$H:$H,AllPublicationData!$A:$A,'Publication Table'!$B49,AllPublicationData!$B:$B,'Publication Table'!$C$4,AllPublicationData!$D:$D,'Publication Table'!K$7),
IF('Publication Table'!$C$5="Operations cancelled for non-clinical/capacity reasons",
SUMIFS(AllPublicationData!$I:$I,AllPublicationData!$A:$A,'Publication Table'!$B49,AllPublicationData!$B:$B,'Publication Table'!$C$4,AllPublicationData!$D:$D,'Publication Table'!K$7),
IF('Publication Table'!$C$5="Cancellations for other reasons",
SUMIFS(AllPublicationData!$J:$J,AllPublicationData!$A:$A,'Publication Table'!$B49,AllPublicationData!$B:$B,'Publication Table'!$C$4,AllPublicationData!$D:$D,'Publication Table'!K$7)))))))+
IF(AND($C$4="NHS Scotland",$C$5="Total Operations"),
SUMIFS(AllPublicationData!$E:$E,AllPublicationData!$A:$A,'Publication Table'!$B49,AllPublicationData!$B:$B,'Publication Table'!K$7),
IF(AND($C$4="NHS Scotland",$C$5="All Cancelled Operations"),
SUMIFS(AllPublicationData!$F:$F,AllPublicationData!$A:$A,'Publication Table'!$B49,AllPublicationData!$B:$B,'Publication Table'!K$7),
IF(AND($C$4="NHS Scotland",$C$5="Operations cancelled by patient"),
SUMIFS(AllPublicationData!$G:$G,AllPublicationData!$A:$A,'Publication Table'!$B49,AllPublicationData!$B:$B,'Publication Table'!K$7),
IF(AND($C$4="NHS Scotland",$C$5="Operations cancelled for clinical reasons"),
SUMIFS(AllPublicationData!$H:$H,AllPublicationData!$A:$A,'Publication Table'!$B49,AllPublicationData!$B:$B,'Publication Table'!K$7),
IF(AND($C$4="NHS Scotland",$C$5="Operations cancelled for non-clinical/capacity reasons"),
SUMIFS(AllPublicationData!$I:$I,AllPublicationData!$A:$A,'Publication Table'!$B49,AllPublicationData!$B:$B,'Publication Table'!K$7),
IF(AND($C$4="NHS Scotland",$C$5="Cancellations for other reasons"),
SUMIFS(AllPublicationData!$J:$J,AllPublicationData!$A:$A,'Publication Table'!$B49,AllPublicationData!$B:$B,'Publication Table'!K$7)))))))</f>
        <v>3725</v>
      </c>
      <c r="L49" s="90">
        <f>IF($C$5="Total Operations",
SUMIFS(AllPublicationData!$E:$E,AllPublicationData!$A:$A,'Publication Table'!$B49,AllPublicationData!$B:$B,'Publication Table'!$C$4,AllPublicationData!$D:$D,'Publication Table'!L$7),
IF('Publication Table'!$C$5="All Cancelled Operations",
SUMIFS(AllPublicationData!$F:$F,AllPublicationData!$A:$A,'Publication Table'!$B49,AllPublicationData!$B:$B,'Publication Table'!$C$4,AllPublicationData!$D:$D,'Publication Table'!L$7),
IF('Publication Table'!$C$5="Operations cancelled by patient",
SUMIFS(AllPublicationData!$G:$G,AllPublicationData!$A:$A,'Publication Table'!$B49,AllPublicationData!$B:$B,'Publication Table'!$C$4,AllPublicationData!$D:$D,'Publication Table'!L$7),
IF('Publication Table'!$C$5="Operations cancelled for clinical reasons",
SUMIFS(AllPublicationData!$H:$H,AllPublicationData!$A:$A,'Publication Table'!$B49,AllPublicationData!$B:$B,'Publication Table'!$C$4,AllPublicationData!$D:$D,'Publication Table'!L$7),
IF('Publication Table'!$C$5="Operations cancelled for non-clinical/capacity reasons",
SUMIFS(AllPublicationData!$I:$I,AllPublicationData!$A:$A,'Publication Table'!$B49,AllPublicationData!$B:$B,'Publication Table'!$C$4,AllPublicationData!$D:$D,'Publication Table'!L$7),
IF('Publication Table'!$C$5="Cancellations for other reasons",
SUMIFS(AllPublicationData!$J:$J,AllPublicationData!$A:$A,'Publication Table'!$B49,AllPublicationData!$B:$B,'Publication Table'!$C$4,AllPublicationData!$D:$D,'Publication Table'!L$7)))))))+
IF(AND($C$4="NHS Scotland",$C$5="Total Operations"),
SUMIFS(AllPublicationData!$E:$E,AllPublicationData!$A:$A,'Publication Table'!$B49,AllPublicationData!$B:$B,'Publication Table'!L$7),
IF(AND($C$4="NHS Scotland",$C$5="All Cancelled Operations"),
SUMIFS(AllPublicationData!$F:$F,AllPublicationData!$A:$A,'Publication Table'!$B49,AllPublicationData!$B:$B,'Publication Table'!L$7),
IF(AND($C$4="NHS Scotland",$C$5="Operations cancelled by patient"),
SUMIFS(AllPublicationData!$G:$G,AllPublicationData!$A:$A,'Publication Table'!$B49,AllPublicationData!$B:$B,'Publication Table'!L$7),
IF(AND($C$4="NHS Scotland",$C$5="Operations cancelled for clinical reasons"),
SUMIFS(AllPublicationData!$H:$H,AllPublicationData!$A:$A,'Publication Table'!$B49,AllPublicationData!$B:$B,'Publication Table'!L$7),
IF(AND($C$4="NHS Scotland",$C$5="Operations cancelled for non-clinical/capacity reasons"),
SUMIFS(AllPublicationData!$I:$I,AllPublicationData!$A:$A,'Publication Table'!$B49,AllPublicationData!$B:$B,'Publication Table'!L$7),
IF(AND($C$4="NHS Scotland",$C$5="Cancellations for other reasons"),
SUMIFS(AllPublicationData!$J:$J,AllPublicationData!$A:$A,'Publication Table'!$B49,AllPublicationData!$B:$B,'Publication Table'!L$7)))))))</f>
        <v>767</v>
      </c>
      <c r="M49" s="90">
        <f>IF($C$5="Total Operations",
SUMIFS(AllPublicationData!$E:$E,AllPublicationData!$A:$A,'Publication Table'!$B49,AllPublicationData!$B:$B,'Publication Table'!$C$4,AllPublicationData!$D:$D,'Publication Table'!M$7),
IF('Publication Table'!$C$5="All Cancelled Operations",
SUMIFS(AllPublicationData!$F:$F,AllPublicationData!$A:$A,'Publication Table'!$B49,AllPublicationData!$B:$B,'Publication Table'!$C$4,AllPublicationData!$D:$D,'Publication Table'!M$7),
IF('Publication Table'!$C$5="Operations cancelled by patient",
SUMIFS(AllPublicationData!$G:$G,AllPublicationData!$A:$A,'Publication Table'!$B49,AllPublicationData!$B:$B,'Publication Table'!$C$4,AllPublicationData!$D:$D,'Publication Table'!M$7),
IF('Publication Table'!$C$5="Operations cancelled for clinical reasons",
SUMIFS(AllPublicationData!$G:$G,AllPublicationData!$A:$A,'Publication Table'!$B49,AllPublicationData!$B:$B,'Publication Table'!$C$4,AllPublicationData!$D:$D,'Publication Table'!M$7),
IF('Publication Table'!$C$5="Operations cancelled for non-clinical/capacity reasons",
SUMIFS(AllPublicationData!$G:$G,AllPublicationData!$A:$A,'Publication Table'!$B49,AllPublicationData!$B:$B,'Publication Table'!$C$4,AllPublicationData!$D:$D,'Publication Table'!M$7),
IF('Publication Table'!$C$5="Cancellations for other reasons",
SUMIFS(AllPublicationData!$G:$G,AllPublicationData!$A:$A,'Publication Table'!$B49,AllPublicationData!$B:$B,'Publication Table'!$C$4,AllPublicationData!$D:$D,'Publication Table'!M$7)))))))+
IF(AND($C$4="NHS Scotland",$C$5="Total Operations"),
SUMIFS(AllPublicationData!$E:$E,AllPublicationData!$A:$A,'Publication Table'!$B49,AllPublicationData!$B:$B,'Publication Table'!M$7),
IF(AND($C$4="NHS Scotland",$C$5="All Cancelled Operations"),
SUMIFS(AllPublicationData!$F:$F,AllPublicationData!$A:$A,'Publication Table'!$B49,AllPublicationData!$B:$B,'Publication Table'!M$7),
IF(AND($C$4="NHS Scotland",$C$5="Operations cancelled by patient"),
SUMIFS(AllPublicationData!$G:$G,AllPublicationData!$A:$A,'Publication Table'!$B49,AllPublicationData!$B:$B,'Publication Table'!M$7),
IF(AND($C$4="NHS Scotland",$C$5="Operations cancelled for clinical reasons"),
SUMIFS(AllPublicationData!$H:$H,AllPublicationData!$A:$A,'Publication Table'!$B49,AllPublicationData!$B:$B,'Publication Table'!M$7),
IF(AND($C$4="NHS Scotland",$C$5="Operations cancelled for non-clinical/capacity reasons"),
SUMIFS(AllPublicationData!$I:$I,AllPublicationData!$A:$A,'Publication Table'!$B49,AllPublicationData!$B:$B,'Publication Table'!M$7),
IF(AND($C$4="NHS Scotland",$C$5="Cancellations for other reasons"),
SUMIFS(AllPublicationData!$J:$J,AllPublicationData!$A:$A,'Publication Table'!$B49,AllPublicationData!$B:$B,'Publication Table'!M$7)))))))</f>
        <v>938</v>
      </c>
      <c r="N49" s="90">
        <f>IF($C$5="Total Operations",
SUMIFS(AllPublicationData!$E:$E,AllPublicationData!$A:$A,'Publication Table'!$B49,AllPublicationData!$B:$B,'Publication Table'!$C$4,AllPublicationData!$D:$D,'Publication Table'!N$7),
IF('Publication Table'!$C$5="All Cancelled Operations",
SUMIFS(AllPublicationData!$F:$F,AllPublicationData!$A:$A,'Publication Table'!$B49,AllPublicationData!$B:$B,'Publication Table'!$C$4,AllPublicationData!$D:$D,'Publication Table'!N$7),
IF('Publication Table'!$C$5="Operations cancelled by patient",
SUMIFS(AllPublicationData!$G:$G,AllPublicationData!$A:$A,'Publication Table'!$B49,AllPublicationData!$B:$B,'Publication Table'!$C$4,AllPublicationData!$D:$D,'Publication Table'!N$7),
IF('Publication Table'!$C$5="Operations cancelled for clinical reasons",
SUMIFS(AllPublicationData!$G:$G,AllPublicationData!$A:$A,'Publication Table'!$B49,AllPublicationData!$B:$B,'Publication Table'!$C$4,AllPublicationData!$D:$D,'Publication Table'!N$7),
IF('Publication Table'!$C$5="Operations cancelled for non-clinical/capacity reasons",
SUMIFS(AllPublicationData!$G:$G,AllPublicationData!$A:$A,'Publication Table'!$B49,AllPublicationData!$B:$B,'Publication Table'!$C$4,AllPublicationData!$D:$D,'Publication Table'!N$7),
IF('Publication Table'!$C$5="Cancellations for other reasons",
SUMIFS(AllPublicationData!$G:$G,AllPublicationData!$A:$A,'Publication Table'!$B49,AllPublicationData!$B:$B,'Publication Table'!$C$4,AllPublicationData!$D:$D,'Publication Table'!N$7)))))))+
IF(AND($C$4="NHS Scotland",$C$5="Total Operations"),
SUMIFS(AllPublicationData!$E:$E,AllPublicationData!$A:$A,'Publication Table'!$B49,AllPublicationData!$B:$B,'Publication Table'!N$7),
IF(AND($C$4="NHS Scotland",$C$5="All Cancelled Operations"),
SUMIFS(AllPublicationData!$F:$F,AllPublicationData!$A:$A,'Publication Table'!$B49,AllPublicationData!$B:$B,'Publication Table'!N$7),
IF(AND($C$4="NHS Scotland",$C$5="Operations cancelled by patient"),
SUMIFS(AllPublicationData!$G:$G,AllPublicationData!$A:$A,'Publication Table'!$B49,AllPublicationData!$B:$B,'Publication Table'!N$7),
IF(AND($C$4="NHS Scotland",$C$5="Operations cancelled for clinical reasons"),
SUMIFS(AllPublicationData!$H:$H,AllPublicationData!$A:$A,'Publication Table'!$B49,AllPublicationData!$B:$B,'Publication Table'!N$7),
IF(AND($C$4="NHS Scotland",$C$5="Operations cancelled for non-clinical/capacity reasons"),
SUMIFS(AllPublicationData!$I:$I,AllPublicationData!$A:$A,'Publication Table'!$B49,AllPublicationData!$B:$B,'Publication Table'!N$7),
IF(AND($C$4="NHS Scotland",$C$5="Cancellations for other reasons"),
SUMIFS(AllPublicationData!$J:$J,AllPublicationData!$A:$A,'Publication Table'!$B49,AllPublicationData!$B:$B,'Publication Table'!N$7)))))))</f>
        <v>2827</v>
      </c>
      <c r="O49" s="90">
        <f>IF($C$5="Total Operations",
SUMIFS(AllPublicationData!$E:$E,AllPublicationData!$A:$A,'Publication Table'!$B49,AllPublicationData!$B:$B,'Publication Table'!$C$4,AllPublicationData!$D:$D,'Publication Table'!O$7),
IF('Publication Table'!$C$5="All Cancelled Operations",
SUMIFS(AllPublicationData!$F:$F,AllPublicationData!$A:$A,'Publication Table'!$B49,AllPublicationData!$B:$B,'Publication Table'!$C$4,AllPublicationData!$D:$D,'Publication Table'!O$7),
IF('Publication Table'!$C$5="Operations cancelled by patient",
SUMIFS(AllPublicationData!$G:$G,AllPublicationData!$A:$A,'Publication Table'!$B49,AllPublicationData!$B:$B,'Publication Table'!$C$4,AllPublicationData!$D:$D,'Publication Table'!O$7),
IF('Publication Table'!$C$5="Operations cancelled for clinical reasons",
SUMIFS(AllPublicationData!$G:$G,AllPublicationData!$A:$A,'Publication Table'!$B49,AllPublicationData!$B:$B,'Publication Table'!$C$4,AllPublicationData!$D:$D,'Publication Table'!O$7),
IF('Publication Table'!$C$5="Operations cancelled for non-clinical/capacity reasons",
SUMIFS(AllPublicationData!$G:$G,AllPublicationData!$A:$A,'Publication Table'!$B49,AllPublicationData!$B:$B,'Publication Table'!$C$4,AllPublicationData!$D:$D,'Publication Table'!O$7),
IF('Publication Table'!$C$5="Cancellations for other reasons",
SUMIFS(AllPublicationData!$G:$G,AllPublicationData!$A:$A,'Publication Table'!$B49,AllPublicationData!$B:$B,'Publication Table'!$C$4,AllPublicationData!$D:$D,'Publication Table'!O$7)))))))+
IF(AND($C$4="NHS Scotland",$C$5="Total Operations"),
SUMIFS(AllPublicationData!$E:$E,AllPublicationData!$A:$A,'Publication Table'!$B49,AllPublicationData!$B:$B,'Publication Table'!O$7),
IF(AND($C$4="NHS Scotland",$C$5="All Cancelled Operations"),
SUMIFS(AllPublicationData!$F:$F,AllPublicationData!$A:$A,'Publication Table'!$B49,AllPublicationData!$B:$B,'Publication Table'!O$7),
IF(AND($C$4="NHS Scotland",$C$5="Operations cancelled by patient"),
SUMIFS(AllPublicationData!$G:$G,AllPublicationData!$A:$A,'Publication Table'!$B49,AllPublicationData!$B:$B,'Publication Table'!O$7),
IF(AND($C$4="NHS Scotland",$C$5="Operations cancelled for clinical reasons"),
SUMIFS(AllPublicationData!$H:$H,AllPublicationData!$A:$A,'Publication Table'!$B49,AllPublicationData!$B:$B,'Publication Table'!O$7),
IF(AND($C$4="NHS Scotland",$C$5="Operations cancelled for non-clinical/capacity reasons"),
SUMIFS(AllPublicationData!$I:$I,AllPublicationData!$A:$A,'Publication Table'!$B49,AllPublicationData!$B:$B,'Publication Table'!O$7),
IF(AND($C$4="NHS Scotland",$C$5="Cancellations for other reasons"),
SUMIFS(AllPublicationData!$J:$J,AllPublicationData!$A:$A,'Publication Table'!$B49,AllPublicationData!$B:$B,'Publication Table'!O$7)))))))</f>
        <v>232</v>
      </c>
      <c r="P49" s="90">
        <f>IF($C$5="Total Operations",
SUMIFS(AllPublicationData!$E:$E,AllPublicationData!$A:$A,'Publication Table'!$B49,AllPublicationData!$B:$B,'Publication Table'!$C$4,AllPublicationData!$D:$D,'Publication Table'!P$7),
IF('Publication Table'!$C$5="All Cancelled Operations",
SUMIFS(AllPublicationData!$F:$F,AllPublicationData!$A:$A,'Publication Table'!$B49,AllPublicationData!$B:$B,'Publication Table'!$C$4,AllPublicationData!$D:$D,'Publication Table'!P$7),
IF('Publication Table'!$C$5="Operations cancelled by patient",
SUMIFS(AllPublicationData!$G:$G,AllPublicationData!$A:$A,'Publication Table'!$B49,AllPublicationData!$B:$B,'Publication Table'!$C$4,AllPublicationData!$D:$D,'Publication Table'!P$7),
IF('Publication Table'!$C$5="Operations cancelled for clinical reasons",
SUMIFS(AllPublicationData!$G:$G,AllPublicationData!$A:$A,'Publication Table'!$B49,AllPublicationData!$B:$B,'Publication Table'!$C$4,AllPublicationData!$D:$D,'Publication Table'!P$7),
IF('Publication Table'!$C$5="Operations cancelled for non-clinical/capacity reasons",
SUMIFS(AllPublicationData!$G:$G,AllPublicationData!$A:$A,'Publication Table'!$B49,AllPublicationData!$B:$B,'Publication Table'!$C$4,AllPublicationData!$D:$D,'Publication Table'!P$7),
IF('Publication Table'!$C$5="Cancellations for other reasons",
SUMIFS(AllPublicationData!$G:$G,AllPublicationData!$A:$A,'Publication Table'!$B49,AllPublicationData!$B:$B,'Publication Table'!$C$4,AllPublicationData!$D:$D,'Publication Table'!P$7)))))))+
IF(AND($C$4="NHS Scotland",$C$5="Total Operations"),
SUMIFS(AllPublicationData!$E:$E,AllPublicationData!$A:$A,'Publication Table'!$B49,AllPublicationData!$B:$B,'Publication Table'!P$7),
IF(AND($C$4="NHS Scotland",$C$5="All Cancelled Operations"),
SUMIFS(AllPublicationData!$F:$F,AllPublicationData!$A:$A,'Publication Table'!$B49,AllPublicationData!$B:$B,'Publication Table'!P$7),
IF(AND($C$4="NHS Scotland",$C$5="Operations cancelled by patient"),
SUMIFS(AllPublicationData!$G:$G,AllPublicationData!$A:$A,'Publication Table'!$B49,AllPublicationData!$B:$B,'Publication Table'!P$7),
IF(AND($C$4="NHS Scotland",$C$5="Operations cancelled for clinical reasons"),
SUMIFS(AllPublicationData!$H:$H,AllPublicationData!$A:$A,'Publication Table'!$B49,AllPublicationData!$B:$B,'Publication Table'!P$7),
IF(AND($C$4="NHS Scotland",$C$5="Operations cancelled for non-clinical/capacity reasons"),
SUMIFS(AllPublicationData!$I:$I,AllPublicationData!$A:$A,'Publication Table'!$B49,AllPublicationData!$B:$B,'Publication Table'!P$7),
IF(AND($C$4="NHS Scotland",$C$5="Cancellations for other reasons"),
SUMIFS(AllPublicationData!$J:$J,AllPublicationData!$A:$A,'Publication Table'!$B49,AllPublicationData!$B:$B,'Publication Table'!P$7)))))))</f>
        <v>117</v>
      </c>
      <c r="Q49" s="90">
        <f>IF($C$5="Total Operations",
SUMIFS(AllPublicationData!$E:$E,AllPublicationData!$A:$A,'Publication Table'!$B49,AllPublicationData!$B:$B,'Publication Table'!$C$4,AllPublicationData!$D:$D,'Publication Table'!Q$7),
IF('Publication Table'!$C$5="All Cancelled Operations",
SUMIFS(AllPublicationData!$F:$F,AllPublicationData!$A:$A,'Publication Table'!$B49,AllPublicationData!$B:$B,'Publication Table'!$C$4,AllPublicationData!$D:$D,'Publication Table'!Q$7),
IF('Publication Table'!$C$5="Operations cancelled by patient",
SUMIFS(AllPublicationData!$G:$G,AllPublicationData!$A:$A,'Publication Table'!$B49,AllPublicationData!$B:$B,'Publication Table'!$C$4,AllPublicationData!$D:$D,'Publication Table'!Q$7),
IF('Publication Table'!$C$5="Operations cancelled for clinical reasons",
SUMIFS(AllPublicationData!$G:$G,AllPublicationData!$A:$A,'Publication Table'!$B49,AllPublicationData!$B:$B,'Publication Table'!$C$4,AllPublicationData!$D:$D,'Publication Table'!Q$7),
IF('Publication Table'!$C$5="Operations cancelled for non-clinical/capacity reasons",
SUMIFS(AllPublicationData!$G:$G,AllPublicationData!$A:$A,'Publication Table'!$B49,AllPublicationData!$B:$B,'Publication Table'!$C$4,AllPublicationData!$D:$D,'Publication Table'!Q$7),
IF('Publication Table'!$C$5="Cancellations for other reasons",
SUMIFS(AllPublicationData!$G:$G,AllPublicationData!$A:$A,'Publication Table'!$B49,AllPublicationData!$B:$B,'Publication Table'!$C$4,AllPublicationData!$D:$D,'Publication Table'!Q$7)))))))+
IF(AND($C$4="NHS Scotland",$C$5="Total Operations"),
SUMIFS(AllPublicationData!$E:$E,AllPublicationData!$A:$A,'Publication Table'!$B49,AllPublicationData!$B:$B,'Publication Table'!Q$7),
IF(AND($C$4="NHS Scotland",$C$5="All Cancelled Operations"),
SUMIFS(AllPublicationData!$F:$F,AllPublicationData!$A:$A,'Publication Table'!$B49,AllPublicationData!$B:$B,'Publication Table'!Q$7),
IF(AND($C$4="NHS Scotland",$C$5="Operations cancelled by patient"),
SUMIFS(AllPublicationData!$G:$G,AllPublicationData!$A:$A,'Publication Table'!$B49,AllPublicationData!$B:$B,'Publication Table'!Q$7),
IF(AND($C$4="NHS Scotland",$C$5="Operations cancelled for clinical reasons"),
SUMIFS(AllPublicationData!$H:$H,AllPublicationData!$A:$A,'Publication Table'!$B49,AllPublicationData!$B:$B,'Publication Table'!Q$7),
IF(AND($C$4="NHS Scotland",$C$5="Operations cancelled for non-clinical/capacity reasons"),
SUMIFS(AllPublicationData!$I:$I,AllPublicationData!$A:$A,'Publication Table'!$B49,AllPublicationData!$B:$B,'Publication Table'!Q$7),
IF(AND($C$4="NHS Scotland",$C$5="Cancellations for other reasons"),
SUMIFS(AllPublicationData!$J:$J,AllPublicationData!$A:$A,'Publication Table'!$B49,AllPublicationData!$B:$B,'Publication Table'!Q$7)))))))</f>
        <v>1122</v>
      </c>
      <c r="R49" s="90">
        <f>IF($C$5="Total Operations",
SUMIFS(AllPublicationData!$E:$E,AllPublicationData!$A:$A,'Publication Table'!$B49,AllPublicationData!$B:$B,'Publication Table'!$C$4,AllPublicationData!$D:$D,'Publication Table'!R$7),
IF('Publication Table'!$C$5="All Cancelled Operations",
SUMIFS(AllPublicationData!$F:$F,AllPublicationData!$A:$A,'Publication Table'!$B49,AllPublicationData!$B:$B,'Publication Table'!$C$4,AllPublicationData!$D:$D,'Publication Table'!R$7),
IF('Publication Table'!$C$5="Operations cancelled by patient",
SUMIFS(AllPublicationData!$G:$G,AllPublicationData!$A:$A,'Publication Table'!$B49,AllPublicationData!$B:$B,'Publication Table'!$C$4,AllPublicationData!$D:$D,'Publication Table'!R$7),
IF('Publication Table'!$C$5="Operations cancelled for clinical reasons",
SUMIFS(AllPublicationData!$G:$G,AllPublicationData!$A:$A,'Publication Table'!$B49,AllPublicationData!$B:$B,'Publication Table'!$C$4,AllPublicationData!$D:$D,'Publication Table'!R$7),
IF('Publication Table'!$C$5="Operations cancelled for non-clinical/capacity reasons",
SUMIFS(AllPublicationData!$G:$G,AllPublicationData!$A:$A,'Publication Table'!$B49,AllPublicationData!$B:$B,'Publication Table'!$C$4,AllPublicationData!$D:$D,'Publication Table'!R$7),
IF('Publication Table'!$C$5="Cancellations for other reasons",
SUMIFS(AllPublicationData!$G:$G,AllPublicationData!$A:$A,'Publication Table'!$B49,AllPublicationData!$B:$B,'Publication Table'!$C$4,AllPublicationData!$D:$D,'Publication Table'!R$7)))))))+
IF(AND($C$4="NHS Scotland",$C$5="Total Operations"),
SUMIFS(AllPublicationData!$E:$E,AllPublicationData!$A:$A,'Publication Table'!$B49,AllPublicationData!$B:$B,'Publication Table'!R$7),
IF(AND($C$4="NHS Scotland",$C$5="All Cancelled Operations"),
SUMIFS(AllPublicationData!$F:$F,AllPublicationData!$A:$A,'Publication Table'!$B49,AllPublicationData!$B:$B,'Publication Table'!R$7),
IF(AND($C$4="NHS Scotland",$C$5="Operations cancelled by patient"),
SUMIFS(AllPublicationData!$G:$G,AllPublicationData!$A:$A,'Publication Table'!$B49,AllPublicationData!$B:$B,'Publication Table'!R$7),
IF(AND($C$4="NHS Scotland",$C$5="Operations cancelled for clinical reasons"),
SUMIFS(AllPublicationData!$H:$H,AllPublicationData!$A:$A,'Publication Table'!$B49,AllPublicationData!$B:$B,'Publication Table'!R$7),
IF(AND($C$4="NHS Scotland",$C$5="Operations cancelled for non-clinical/capacity reasons"),
SUMIFS(AllPublicationData!$I:$I,AllPublicationData!$A:$A,'Publication Table'!$B49,AllPublicationData!$B:$B,'Publication Table'!R$7),
IF(AND($C$4="NHS Scotland",$C$5="Cancellations for other reasons"),
SUMIFS(AllPublicationData!$J:$J,AllPublicationData!$A:$A,'Publication Table'!$B49,AllPublicationData!$B:$B,'Publication Table'!R$7)))))))</f>
        <v>84</v>
      </c>
    </row>
    <row r="50" spans="2:18" x14ac:dyDescent="0.35">
      <c r="B50" s="89">
        <v>44136</v>
      </c>
      <c r="C50" s="81">
        <f>IF($C$5="Total Operations",
SUMIFS(AllPublicationData!$E:$E,AllPublicationData!$A:$A,'Publication Table'!$B50,AllPublicationData!$B:$B,'Publication Table'!$C$4),
IF('Publication Table'!$C$5="All Cancelled Operations",
SUMIFS(AllPublicationData!$F:$F,AllPublicationData!$A:$A,'Publication Table'!$B50,AllPublicationData!$B:$B,'Publication Table'!$C$4),
IF('Publication Table'!$C$5="Operations cancelled by patient",
SUMIFS(AllPublicationData!$G:$G,AllPublicationData!$A:$A,'Publication Table'!$B50,AllPublicationData!$B:$B,'Publication Table'!$C$4),
IF('Publication Table'!$C$5="Operations cancelled for clinical reasons",
SUMIFS(AllPublicationData!$H:$H,AllPublicationData!$A:$A,'Publication Table'!$B50,AllPublicationData!$B:$B,'Publication Table'!$C$4),
IF('Publication Table'!$C$5="Operations cancelled for non-clinical/capacity reasons",
SUMIFS(AllPublicationData!$I:$I,AllPublicationData!$A:$A,'Publication Table'!$B50,AllPublicationData!$B:$B,'Publication Table'!$C$4),
IF('Publication Table'!$C$5="Cancellations for other reasons",
SUMIFS(AllPublicationData!$J:$J,AllPublicationData!$A:$A,'Publication Table'!$B50,AllPublicationData!$B:$B,'Publication Table'!$C$4)))))))+
IF(AND($C$4="NHS Scotland",$C$5="Total Operations"),
SUMIFS(AllPublicationData!$E:$E,AllPublicationData!$A:$A,'Publication Table'!$B50),
IF(AND($C$4="NHS Scotland",$C$5="All Cancelled Operations"),
SUMIFS(AllPublicationData!$F:$F,AllPublicationData!$A:$A,'Publication Table'!$B50),
IF(AND($C$4="NHS Scotland",$C$5="Operations cancelled by patient"),
SUMIFS(AllPublicationData!$G:$G,AllPublicationData!$A:$A,'Publication Table'!$B50),
IF(AND($C$4="NHS Scotland",$C$5="Operations cancelled for clinical reasons"),
SUMIFS(AllPublicationData!$H:$H,AllPublicationData!$A:$A,'Publication Table'!$B50),
IF(AND($C$4="NHS Scotland",$C$5="Operations cancelled for non-clinical/capacity reasons"),
SUMIFS(AllPublicationData!$I:$I,AllPublicationData!$A:$A,'Publication Table'!$B50),
IF(AND($C$4="NHS Scotland",$C$5="Cancellations for other reasons"),
SUMIFS(AllPublicationData!$J:$J,AllPublicationData!$A:$A,'Publication Table'!$B50)))))))</f>
        <v>17916</v>
      </c>
      <c r="D50" s="90">
        <f>IF($C$5="Total Operations",
SUMIFS(AllPublicationData!$E:$E,AllPublicationData!$A:$A,'Publication Table'!$B50,AllPublicationData!$B:$B,'Publication Table'!$C$4,AllPublicationData!$D:$D,'Publication Table'!D$7),
IF('Publication Table'!$C$5="All Cancelled Operations",
SUMIFS(AllPublicationData!$F:$F,AllPublicationData!$A:$A,'Publication Table'!$B50,AllPublicationData!$B:$B,'Publication Table'!$C$4,AllPublicationData!$D:$D,'Publication Table'!D$7),
IF('Publication Table'!$C$5="Operations cancelled by patient",
SUMIFS(AllPublicationData!$G:$G,AllPublicationData!$A:$A,'Publication Table'!$B50,AllPublicationData!$B:$B,'Publication Table'!$C$4,AllPublicationData!$D:$D,'Publication Table'!D$7),
IF('Publication Table'!$C$5="Operations cancelled for clinical reasons",
SUMIFS(AllPublicationData!$H:$H,AllPublicationData!$A:$A,'Publication Table'!$B50,AllPublicationData!$B:$B,'Publication Table'!$C$4,AllPublicationData!$D:$D,'Publication Table'!D$7),
IF('Publication Table'!$C$5="Operations cancelled for non-clinical/capacity reasons",
SUMIFS(AllPublicationData!$I:$I,AllPublicationData!$A:$A,'Publication Table'!$B50,AllPublicationData!$B:$B,'Publication Table'!$C$4,AllPublicationData!$D:$D,'Publication Table'!D$7),
IF('Publication Table'!$C$5="Cancellations for other reasons",
SUMIFS(AllPublicationData!$J:$J,AllPublicationData!$A:$A,'Publication Table'!$B50,AllPublicationData!$B:$B,'Publication Table'!$C$4,AllPublicationData!$D:$D,'Publication Table'!D$7)))))))+
IF(AND($C$4="NHS Scotland",$C$5="Total Operations"),
SUMIFS(AllPublicationData!$E:$E,AllPublicationData!$A:$A,'Publication Table'!$B50,AllPublicationData!$B:$B,'Publication Table'!D$7),
IF(AND($C$4="NHS Scotland",$C$5="All Cancelled Operations"),
SUMIFS(AllPublicationData!$F:$F,AllPublicationData!$A:$A,'Publication Table'!$B50,AllPublicationData!$B:$B,'Publication Table'!D$7),
IF(AND($C$4="NHS Scotland",$C$5="Operations cancelled by patient"),
SUMIFS(AllPublicationData!$G:$G,AllPublicationData!$A:$A,'Publication Table'!$B50,AllPublicationData!$B:$B,'Publication Table'!D$7),
IF(AND($C$4="NHS Scotland",$C$5="Operations cancelled for clinical reasons"),
SUMIFS(AllPublicationData!$H:$H,AllPublicationData!$A:$A,'Publication Table'!$B50,AllPublicationData!$B:$B,'Publication Table'!D$7),
IF(AND($C$4="NHS Scotland",$C$5="Operations cancelled for non-clinical/capacity reasons"),
SUMIFS(AllPublicationData!$I:$I,AllPublicationData!$A:$A,'Publication Table'!$B50,AllPublicationData!$B:$B,'Publication Table'!D$7),
IF(AND($C$4="NHS Scotland",$C$5="Cancellations for other reasons"),
SUMIFS(AllPublicationData!$J:$J,AllPublicationData!$A:$A,'Publication Table'!$B50,AllPublicationData!$B:$B,'Publication Table'!D$7)))))))</f>
        <v>1048</v>
      </c>
      <c r="E50" s="90">
        <f>IF($C$5="Total Operations",
SUMIFS(AllPublicationData!$E:$E,AllPublicationData!$A:$A,'Publication Table'!$B50,AllPublicationData!$B:$B,'Publication Table'!$C$4,AllPublicationData!$D:$D,'Publication Table'!E$7),
IF('Publication Table'!$C$5="All Cancelled Operations",
SUMIFS(AllPublicationData!$F:$F,AllPublicationData!$A:$A,'Publication Table'!$B50,AllPublicationData!$B:$B,'Publication Table'!$C$4,AllPublicationData!$D:$D,'Publication Table'!E$7),
IF('Publication Table'!$C$5="Operations cancelled by patient",
SUMIFS(AllPublicationData!$G:$G,AllPublicationData!$A:$A,'Publication Table'!$B50,AllPublicationData!$B:$B,'Publication Table'!$C$4,AllPublicationData!$D:$D,'Publication Table'!E$7),
IF('Publication Table'!$C$5="Operations cancelled for clinical reasons",
SUMIFS(AllPublicationData!$H:$H,AllPublicationData!$A:$A,'Publication Table'!$B50,AllPublicationData!$B:$B,'Publication Table'!$C$4,AllPublicationData!$D:$D,'Publication Table'!E$7),
IF('Publication Table'!$C$5="Operations cancelled for non-clinical/capacity reasons",
SUMIFS(AllPublicationData!$I:$I,AllPublicationData!$A:$A,'Publication Table'!$B50,AllPublicationData!$B:$B,'Publication Table'!$C$4,AllPublicationData!$D:$D,'Publication Table'!E$7),
IF('Publication Table'!$C$5="Cancellations for other reasons",
SUMIFS(AllPublicationData!$J:$J,AllPublicationData!$A:$A,'Publication Table'!$B50,AllPublicationData!$B:$B,'Publication Table'!$C$4,AllPublicationData!$D:$D,'Publication Table'!E$7)))))))+
IF(AND($C$4="NHS Scotland",$C$5="Total Operations"),
SUMIFS(AllPublicationData!$E:$E,AllPublicationData!$A:$A,'Publication Table'!$B50,AllPublicationData!$B:$B,'Publication Table'!E$7),
IF(AND($C$4="NHS Scotland",$C$5="All Cancelled Operations"),
SUMIFS(AllPublicationData!$F:$F,AllPublicationData!$A:$A,'Publication Table'!$B50,AllPublicationData!$B:$B,'Publication Table'!E$7),
IF(AND($C$4="NHS Scotland",$C$5="Operations cancelled by patient"),
SUMIFS(AllPublicationData!$G:$G,AllPublicationData!$A:$A,'Publication Table'!$B50,AllPublicationData!$B:$B,'Publication Table'!E$7),
IF(AND($C$4="NHS Scotland",$C$5="Operations cancelled for clinical reasons"),
SUMIFS(AllPublicationData!$H:$H,AllPublicationData!$A:$A,'Publication Table'!$B50,AllPublicationData!$B:$B,'Publication Table'!E$7),
IF(AND($C$4="NHS Scotland",$C$5="Operations cancelled for non-clinical/capacity reasons"),
SUMIFS(AllPublicationData!$I:$I,AllPublicationData!$A:$A,'Publication Table'!$B50,AllPublicationData!$B:$B,'Publication Table'!E$7),
IF(AND($C$4="NHS Scotland",$C$5="Cancellations for other reasons"),
SUMIFS(AllPublicationData!$J:$J,AllPublicationData!$A:$A,'Publication Table'!$B50,AllPublicationData!$B:$B,'Publication Table'!E$7)))))))</f>
        <v>726</v>
      </c>
      <c r="F50" s="90">
        <f>IF($C$5="Total Operations",
SUMIFS(AllPublicationData!$E:$E,AllPublicationData!$A:$A,'Publication Table'!$B50,AllPublicationData!$B:$B,'Publication Table'!$C$4,AllPublicationData!$D:$D,'Publication Table'!F$7),
IF('Publication Table'!$C$5="All Cancelled Operations",
SUMIFS(AllPublicationData!$F:$F,AllPublicationData!$A:$A,'Publication Table'!$B50,AllPublicationData!$B:$B,'Publication Table'!$C$4,AllPublicationData!$D:$D,'Publication Table'!F$7),
IF('Publication Table'!$C$5="Operations cancelled by patient",
SUMIFS(AllPublicationData!$G:$G,AllPublicationData!$A:$A,'Publication Table'!$B50,AllPublicationData!$B:$B,'Publication Table'!$C$4,AllPublicationData!$D:$D,'Publication Table'!F$7),
IF('Publication Table'!$C$5="Operations cancelled for clinical reasons",
SUMIFS(AllPublicationData!$H:$H,AllPublicationData!$A:$A,'Publication Table'!$B50,AllPublicationData!$B:$B,'Publication Table'!$C$4,AllPublicationData!$D:$D,'Publication Table'!F$7),
IF('Publication Table'!$C$5="Operations cancelled for non-clinical/capacity reasons",
SUMIFS(AllPublicationData!$I:$I,AllPublicationData!$A:$A,'Publication Table'!$B50,AllPublicationData!$B:$B,'Publication Table'!$C$4,AllPublicationData!$D:$D,'Publication Table'!F$7),
IF('Publication Table'!$C$5="Cancellations for other reasons",
SUMIFS(AllPublicationData!$J:$J,AllPublicationData!$A:$A,'Publication Table'!$B50,AllPublicationData!$B:$B,'Publication Table'!$C$4,AllPublicationData!$D:$D,'Publication Table'!F$7)))))))+
IF(AND($C$4="NHS Scotland",$C$5="Total Operations"),
SUMIFS(AllPublicationData!$E:$E,AllPublicationData!$A:$A,'Publication Table'!$B50,AllPublicationData!$B:$B,'Publication Table'!F$7),
IF(AND($C$4="NHS Scotland",$C$5="All Cancelled Operations"),
SUMIFS(AllPublicationData!$F:$F,AllPublicationData!$A:$A,'Publication Table'!$B50,AllPublicationData!$B:$B,'Publication Table'!F$7),
IF(AND($C$4="NHS Scotland",$C$5="Operations cancelled by patient"),
SUMIFS(AllPublicationData!$G:$G,AllPublicationData!$A:$A,'Publication Table'!$B50,AllPublicationData!$B:$B,'Publication Table'!F$7),
IF(AND($C$4="NHS Scotland",$C$5="Operations cancelled for clinical reasons"),
SUMIFS(AllPublicationData!$H:$H,AllPublicationData!$A:$A,'Publication Table'!$B50,AllPublicationData!$B:$B,'Publication Table'!F$7),
IF(AND($C$4="NHS Scotland",$C$5="Operations cancelled for non-clinical/capacity reasons"),
SUMIFS(AllPublicationData!$I:$I,AllPublicationData!$A:$A,'Publication Table'!$B50,AllPublicationData!$B:$B,'Publication Table'!F$7),
IF(AND($C$4="NHS Scotland",$C$5="Cancellations for other reasons"),
SUMIFS(AllPublicationData!$J:$J,AllPublicationData!$A:$A,'Publication Table'!$B50,AllPublicationData!$B:$B,'Publication Table'!F$7)))))))</f>
        <v>165</v>
      </c>
      <c r="G50" s="90">
        <f>IF($C$5="Total Operations",
SUMIFS(AllPublicationData!$E:$E,AllPublicationData!$A:$A,'Publication Table'!$B50,AllPublicationData!$B:$B,'Publication Table'!$C$4,AllPublicationData!$D:$D,'Publication Table'!G$7),
IF('Publication Table'!$C$5="All Cancelled Operations",
SUMIFS(AllPublicationData!$F:$F,AllPublicationData!$A:$A,'Publication Table'!$B50,AllPublicationData!$B:$B,'Publication Table'!$C$4,AllPublicationData!$D:$D,'Publication Table'!G$7),
IF('Publication Table'!$C$5="Operations cancelled by patient",
SUMIFS(AllPublicationData!$G:$G,AllPublicationData!$A:$A,'Publication Table'!$B50,AllPublicationData!$B:$B,'Publication Table'!$C$4,AllPublicationData!$D:$D,'Publication Table'!G$7),
IF('Publication Table'!$C$5="Operations cancelled for clinical reasons",
SUMIFS(AllPublicationData!$H:$H,AllPublicationData!$A:$A,'Publication Table'!$B50,AllPublicationData!$B:$B,'Publication Table'!$C$4,AllPublicationData!$D:$D,'Publication Table'!G$7),
IF('Publication Table'!$C$5="Operations cancelled for non-clinical/capacity reasons",
SUMIFS(AllPublicationData!$I:$I,AllPublicationData!$A:$A,'Publication Table'!$B50,AllPublicationData!$B:$B,'Publication Table'!$C$4,AllPublicationData!$D:$D,'Publication Table'!G$7),
IF('Publication Table'!$C$5="Cancellations for other reasons",
SUMIFS(AllPublicationData!$J:$J,AllPublicationData!$A:$A,'Publication Table'!$B50,AllPublicationData!$B:$B,'Publication Table'!$C$4,AllPublicationData!$D:$D,'Publication Table'!G$7)))))))+
IF(AND($C$4="NHS Scotland",$C$5="Total Operations"),
SUMIFS(AllPublicationData!$E:$E,AllPublicationData!$A:$A,'Publication Table'!$B50,AllPublicationData!$B:$B,'Publication Table'!G$7),
IF(AND($C$4="NHS Scotland",$C$5="All Cancelled Operations"),
SUMIFS(AllPublicationData!$F:$F,AllPublicationData!$A:$A,'Publication Table'!$B50,AllPublicationData!$B:$B,'Publication Table'!G$7),
IF(AND($C$4="NHS Scotland",$C$5="Operations cancelled by patient"),
SUMIFS(AllPublicationData!$G:$G,AllPublicationData!$A:$A,'Publication Table'!$B50,AllPublicationData!$B:$B,'Publication Table'!G$7),
IF(AND($C$4="NHS Scotland",$C$5="Operations cancelled for clinical reasons"),
SUMIFS(AllPublicationData!$H:$H,AllPublicationData!$A:$A,'Publication Table'!$B50,AllPublicationData!$B:$B,'Publication Table'!G$7),
IF(AND($C$4="NHS Scotland",$C$5="Operations cancelled for non-clinical/capacity reasons"),
SUMIFS(AllPublicationData!$I:$I,AllPublicationData!$A:$A,'Publication Table'!$B50,AllPublicationData!$B:$B,'Publication Table'!G$7),
IF(AND($C$4="NHS Scotland",$C$5="Cancellations for other reasons"),
SUMIFS(AllPublicationData!$J:$J,AllPublicationData!$A:$A,'Publication Table'!$B50,AllPublicationData!$B:$B,'Publication Table'!G$7)))))))</f>
        <v>1345</v>
      </c>
      <c r="H50" s="90">
        <f>IF($C$5="Total Operations",
SUMIFS(AllPublicationData!$E:$E,AllPublicationData!$A:$A,'Publication Table'!$B50,AllPublicationData!$B:$B,'Publication Table'!$C$4,AllPublicationData!$D:$D,'Publication Table'!H$7),
IF('Publication Table'!$C$5="All Cancelled Operations",
SUMIFS(AllPublicationData!$F:$F,AllPublicationData!$A:$A,'Publication Table'!$B50,AllPublicationData!$B:$B,'Publication Table'!$C$4,AllPublicationData!$D:$D,'Publication Table'!H$7),
IF('Publication Table'!$C$5="Operations cancelled by patient",
SUMIFS(AllPublicationData!$G:$G,AllPublicationData!$A:$A,'Publication Table'!$B50,AllPublicationData!$B:$B,'Publication Table'!$C$4,AllPublicationData!$D:$D,'Publication Table'!H$7),
IF('Publication Table'!$C$5="Operations cancelled for clinical reasons",
SUMIFS(AllPublicationData!$H:$H,AllPublicationData!$A:$A,'Publication Table'!$B50,AllPublicationData!$B:$B,'Publication Table'!$C$4,AllPublicationData!$D:$D,'Publication Table'!H$7),
IF('Publication Table'!$C$5="Operations cancelled for non-clinical/capacity reasons",
SUMIFS(AllPublicationData!$I:$I,AllPublicationData!$A:$A,'Publication Table'!$B50,AllPublicationData!$B:$B,'Publication Table'!$C$4,AllPublicationData!$D:$D,'Publication Table'!H$7),
IF('Publication Table'!$C$5="Cancellations for other reasons",
SUMIFS(AllPublicationData!$J:$J,AllPublicationData!$A:$A,'Publication Table'!$B50,AllPublicationData!$B:$B,'Publication Table'!$C$4,AllPublicationData!$D:$D,'Publication Table'!H$7)))))))+
IF(AND($C$4="NHS Scotland",$C$5="Total Operations"),
SUMIFS(AllPublicationData!$E:$E,AllPublicationData!$A:$A,'Publication Table'!$B50,AllPublicationData!$B:$B,'Publication Table'!H$7),
IF(AND($C$4="NHS Scotland",$C$5="All Cancelled Operations"),
SUMIFS(AllPublicationData!$F:$F,AllPublicationData!$A:$A,'Publication Table'!$B50,AllPublicationData!$B:$B,'Publication Table'!H$7),
IF(AND($C$4="NHS Scotland",$C$5="Operations cancelled by patient"),
SUMIFS(AllPublicationData!$G:$G,AllPublicationData!$A:$A,'Publication Table'!$B50,AllPublicationData!$B:$B,'Publication Table'!H$7),
IF(AND($C$4="NHS Scotland",$C$5="Operations cancelled for clinical reasons"),
SUMIFS(AllPublicationData!$H:$H,AllPublicationData!$A:$A,'Publication Table'!$B50,AllPublicationData!$B:$B,'Publication Table'!H$7),
IF(AND($C$4="NHS Scotland",$C$5="Operations cancelled for non-clinical/capacity reasons"),
SUMIFS(AllPublicationData!$I:$I,AllPublicationData!$A:$A,'Publication Table'!$B50,AllPublicationData!$B:$B,'Publication Table'!H$7),
IF(AND($C$4="NHS Scotland",$C$5="Cancellations for other reasons"),
SUMIFS(AllPublicationData!$J:$J,AllPublicationData!$A:$A,'Publication Table'!$B50,AllPublicationData!$B:$B,'Publication Table'!H$7)))))))</f>
        <v>1086</v>
      </c>
      <c r="I50" s="90">
        <f>IF($C$5="Total Operations",
SUMIFS(AllPublicationData!$E:$E,AllPublicationData!$A:$A,'Publication Table'!$B50,AllPublicationData!$B:$B,'Publication Table'!$C$4,AllPublicationData!$D:$D,'Publication Table'!I$7),
IF('Publication Table'!$C$5="All Cancelled Operations",
SUMIFS(AllPublicationData!$F:$F,AllPublicationData!$A:$A,'Publication Table'!$B50,AllPublicationData!$B:$B,'Publication Table'!$C$4,AllPublicationData!$D:$D,'Publication Table'!I$7),
IF('Publication Table'!$C$5="Operations cancelled by patient",
SUMIFS(AllPublicationData!$G:$G,AllPublicationData!$A:$A,'Publication Table'!$B50,AllPublicationData!$B:$B,'Publication Table'!$C$4,AllPublicationData!$D:$D,'Publication Table'!I$7),
IF('Publication Table'!$C$5="Operations cancelled for clinical reasons",
SUMIFS(AllPublicationData!$H:$H,AllPublicationData!$A:$A,'Publication Table'!$B50,AllPublicationData!$B:$B,'Publication Table'!$C$4,AllPublicationData!$D:$D,'Publication Table'!I$7),
IF('Publication Table'!$C$5="Operations cancelled for non-clinical/capacity reasons",
SUMIFS(AllPublicationData!$I:$I,AllPublicationData!$A:$A,'Publication Table'!$B50,AllPublicationData!$B:$B,'Publication Table'!$C$4,AllPublicationData!$D:$D,'Publication Table'!I$7),
IF('Publication Table'!$C$5="Cancellations for other reasons",
SUMIFS(AllPublicationData!$J:$J,AllPublicationData!$A:$A,'Publication Table'!$B50,AllPublicationData!$B:$B,'Publication Table'!$C$4,AllPublicationData!$D:$D,'Publication Table'!I$7)))))))+
IF(AND($C$4="NHS Scotland",$C$5="Total Operations"),
SUMIFS(AllPublicationData!$E:$E,AllPublicationData!$A:$A,'Publication Table'!$B50,AllPublicationData!$B:$B,'Publication Table'!I$7),
IF(AND($C$4="NHS Scotland",$C$5="All Cancelled Operations"),
SUMIFS(AllPublicationData!$F:$F,AllPublicationData!$A:$A,'Publication Table'!$B50,AllPublicationData!$B:$B,'Publication Table'!I$7),
IF(AND($C$4="NHS Scotland",$C$5="Operations cancelled by patient"),
SUMIFS(AllPublicationData!$G:$G,AllPublicationData!$A:$A,'Publication Table'!$B50,AllPublicationData!$B:$B,'Publication Table'!I$7),
IF(AND($C$4="NHS Scotland",$C$5="Operations cancelled for clinical reasons"),
SUMIFS(AllPublicationData!$H:$H,AllPublicationData!$A:$A,'Publication Table'!$B50,AllPublicationData!$B:$B,'Publication Table'!I$7),
IF(AND($C$4="NHS Scotland",$C$5="Operations cancelled for non-clinical/capacity reasons"),
SUMIFS(AllPublicationData!$I:$I,AllPublicationData!$A:$A,'Publication Table'!$B50,AllPublicationData!$B:$B,'Publication Table'!I$7),
IF(AND($C$4="NHS Scotland",$C$5="Cancellations for other reasons"),
SUMIFS(AllPublicationData!$J:$J,AllPublicationData!$A:$A,'Publication Table'!$B50,AllPublicationData!$B:$B,'Publication Table'!I$7)))))))</f>
        <v>590</v>
      </c>
      <c r="J50" s="90">
        <f>IF($C$5="Total Operations",
SUMIFS(AllPublicationData!$E:$E,AllPublicationData!$A:$A,'Publication Table'!$B50,AllPublicationData!$B:$B,'Publication Table'!$C$4,AllPublicationData!$D:$D,'Publication Table'!J$7),
IF('Publication Table'!$C$5="All Cancelled Operations",
SUMIFS(AllPublicationData!$F:$F,AllPublicationData!$A:$A,'Publication Table'!$B50,AllPublicationData!$B:$B,'Publication Table'!$C$4,AllPublicationData!$D:$D,'Publication Table'!J$7),
IF('Publication Table'!$C$5="Operations cancelled by patient",
SUMIFS(AllPublicationData!$G:$G,AllPublicationData!$A:$A,'Publication Table'!$B50,AllPublicationData!$B:$B,'Publication Table'!$C$4,AllPublicationData!$D:$D,'Publication Table'!J$7),
IF('Publication Table'!$C$5="Operations cancelled for clinical reasons",
SUMIFS(AllPublicationData!$H:$H,AllPublicationData!$A:$A,'Publication Table'!$B50,AllPublicationData!$B:$B,'Publication Table'!$C$4,AllPublicationData!$D:$D,'Publication Table'!J$7),
IF('Publication Table'!$C$5="Operations cancelled for non-clinical/capacity reasons",
SUMIFS(AllPublicationData!$I:$I,AllPublicationData!$A:$A,'Publication Table'!$B50,AllPublicationData!$B:$B,'Publication Table'!$C$4,AllPublicationData!$D:$D,'Publication Table'!J$7),
IF('Publication Table'!$C$5="Cancellations for other reasons",
SUMIFS(AllPublicationData!$J:$J,AllPublicationData!$A:$A,'Publication Table'!$B50,AllPublicationData!$B:$B,'Publication Table'!$C$4,AllPublicationData!$D:$D,'Publication Table'!J$7)))))))+
IF(AND($C$4="NHS Scotland",$C$5="Total Operations"),
SUMIFS(AllPublicationData!$E:$E,AllPublicationData!$A:$A,'Publication Table'!$B50,AllPublicationData!$B:$B,'Publication Table'!J$7),
IF(AND($C$4="NHS Scotland",$C$5="All Cancelled Operations"),
SUMIFS(AllPublicationData!$F:$F,AllPublicationData!$A:$A,'Publication Table'!$B50,AllPublicationData!$B:$B,'Publication Table'!J$7),
IF(AND($C$4="NHS Scotland",$C$5="Operations cancelled by patient"),
SUMIFS(AllPublicationData!$G:$G,AllPublicationData!$A:$A,'Publication Table'!$B50,AllPublicationData!$B:$B,'Publication Table'!J$7),
IF(AND($C$4="NHS Scotland",$C$5="Operations cancelled for clinical reasons"),
SUMIFS(AllPublicationData!$H:$H,AllPublicationData!$A:$A,'Publication Table'!$B50,AllPublicationData!$B:$B,'Publication Table'!J$7),
IF(AND($C$4="NHS Scotland",$C$5="Operations cancelled for non-clinical/capacity reasons"),
SUMIFS(AllPublicationData!$I:$I,AllPublicationData!$A:$A,'Publication Table'!$B50,AllPublicationData!$B:$B,'Publication Table'!J$7),
IF(AND($C$4="NHS Scotland",$C$5="Cancellations for other reasons"),
SUMIFS(AllPublicationData!$J:$J,AllPublicationData!$A:$A,'Publication Table'!$B50,AllPublicationData!$B:$B,'Publication Table'!J$7)))))))</f>
        <v>2141</v>
      </c>
      <c r="K50" s="90">
        <f>IF($C$5="Total Operations",
SUMIFS(AllPublicationData!$E:$E,AllPublicationData!$A:$A,'Publication Table'!$B50,AllPublicationData!$B:$B,'Publication Table'!$C$4,AllPublicationData!$D:$D,'Publication Table'!K$7),
IF('Publication Table'!$C$5="All Cancelled Operations",
SUMIFS(AllPublicationData!$F:$F,AllPublicationData!$A:$A,'Publication Table'!$B50,AllPublicationData!$B:$B,'Publication Table'!$C$4,AllPublicationData!$D:$D,'Publication Table'!K$7),
IF('Publication Table'!$C$5="Operations cancelled by patient",
SUMIFS(AllPublicationData!$G:$G,AllPublicationData!$A:$A,'Publication Table'!$B50,AllPublicationData!$B:$B,'Publication Table'!$C$4,AllPublicationData!$D:$D,'Publication Table'!K$7),
IF('Publication Table'!$C$5="Operations cancelled for clinical reasons",
SUMIFS(AllPublicationData!$H:$H,AllPublicationData!$A:$A,'Publication Table'!$B50,AllPublicationData!$B:$B,'Publication Table'!$C$4,AllPublicationData!$D:$D,'Publication Table'!K$7),
IF('Publication Table'!$C$5="Operations cancelled for non-clinical/capacity reasons",
SUMIFS(AllPublicationData!$I:$I,AllPublicationData!$A:$A,'Publication Table'!$B50,AllPublicationData!$B:$B,'Publication Table'!$C$4,AllPublicationData!$D:$D,'Publication Table'!K$7),
IF('Publication Table'!$C$5="Cancellations for other reasons",
SUMIFS(AllPublicationData!$J:$J,AllPublicationData!$A:$A,'Publication Table'!$B50,AllPublicationData!$B:$B,'Publication Table'!$C$4,AllPublicationData!$D:$D,'Publication Table'!K$7)))))))+
IF(AND($C$4="NHS Scotland",$C$5="Total Operations"),
SUMIFS(AllPublicationData!$E:$E,AllPublicationData!$A:$A,'Publication Table'!$B50,AllPublicationData!$B:$B,'Publication Table'!K$7),
IF(AND($C$4="NHS Scotland",$C$5="All Cancelled Operations"),
SUMIFS(AllPublicationData!$F:$F,AllPublicationData!$A:$A,'Publication Table'!$B50,AllPublicationData!$B:$B,'Publication Table'!K$7),
IF(AND($C$4="NHS Scotland",$C$5="Operations cancelled by patient"),
SUMIFS(AllPublicationData!$G:$G,AllPublicationData!$A:$A,'Publication Table'!$B50,AllPublicationData!$B:$B,'Publication Table'!K$7),
IF(AND($C$4="NHS Scotland",$C$5="Operations cancelled for clinical reasons"),
SUMIFS(AllPublicationData!$H:$H,AllPublicationData!$A:$A,'Publication Table'!$B50,AllPublicationData!$B:$B,'Publication Table'!K$7),
IF(AND($C$4="NHS Scotland",$C$5="Operations cancelled for non-clinical/capacity reasons"),
SUMIFS(AllPublicationData!$I:$I,AllPublicationData!$A:$A,'Publication Table'!$B50,AllPublicationData!$B:$B,'Publication Table'!K$7),
IF(AND($C$4="NHS Scotland",$C$5="Cancellations for other reasons"),
SUMIFS(AllPublicationData!$J:$J,AllPublicationData!$A:$A,'Publication Table'!$B50,AllPublicationData!$B:$B,'Publication Table'!K$7)))))))</f>
        <v>4139</v>
      </c>
      <c r="L50" s="90">
        <f>IF($C$5="Total Operations",
SUMIFS(AllPublicationData!$E:$E,AllPublicationData!$A:$A,'Publication Table'!$B50,AllPublicationData!$B:$B,'Publication Table'!$C$4,AllPublicationData!$D:$D,'Publication Table'!L$7),
IF('Publication Table'!$C$5="All Cancelled Operations",
SUMIFS(AllPublicationData!$F:$F,AllPublicationData!$A:$A,'Publication Table'!$B50,AllPublicationData!$B:$B,'Publication Table'!$C$4,AllPublicationData!$D:$D,'Publication Table'!L$7),
IF('Publication Table'!$C$5="Operations cancelled by patient",
SUMIFS(AllPublicationData!$G:$G,AllPublicationData!$A:$A,'Publication Table'!$B50,AllPublicationData!$B:$B,'Publication Table'!$C$4,AllPublicationData!$D:$D,'Publication Table'!L$7),
IF('Publication Table'!$C$5="Operations cancelled for clinical reasons",
SUMIFS(AllPublicationData!$H:$H,AllPublicationData!$A:$A,'Publication Table'!$B50,AllPublicationData!$B:$B,'Publication Table'!$C$4,AllPublicationData!$D:$D,'Publication Table'!L$7),
IF('Publication Table'!$C$5="Operations cancelled for non-clinical/capacity reasons",
SUMIFS(AllPublicationData!$I:$I,AllPublicationData!$A:$A,'Publication Table'!$B50,AllPublicationData!$B:$B,'Publication Table'!$C$4,AllPublicationData!$D:$D,'Publication Table'!L$7),
IF('Publication Table'!$C$5="Cancellations for other reasons",
SUMIFS(AllPublicationData!$J:$J,AllPublicationData!$A:$A,'Publication Table'!$B50,AllPublicationData!$B:$B,'Publication Table'!$C$4,AllPublicationData!$D:$D,'Publication Table'!L$7)))))))+
IF(AND($C$4="NHS Scotland",$C$5="Total Operations"),
SUMIFS(AllPublicationData!$E:$E,AllPublicationData!$A:$A,'Publication Table'!$B50,AllPublicationData!$B:$B,'Publication Table'!L$7),
IF(AND($C$4="NHS Scotland",$C$5="All Cancelled Operations"),
SUMIFS(AllPublicationData!$F:$F,AllPublicationData!$A:$A,'Publication Table'!$B50,AllPublicationData!$B:$B,'Publication Table'!L$7),
IF(AND($C$4="NHS Scotland",$C$5="Operations cancelled by patient"),
SUMIFS(AllPublicationData!$G:$G,AllPublicationData!$A:$A,'Publication Table'!$B50,AllPublicationData!$B:$B,'Publication Table'!L$7),
IF(AND($C$4="NHS Scotland",$C$5="Operations cancelled for clinical reasons"),
SUMIFS(AllPublicationData!$H:$H,AllPublicationData!$A:$A,'Publication Table'!$B50,AllPublicationData!$B:$B,'Publication Table'!L$7),
IF(AND($C$4="NHS Scotland",$C$5="Operations cancelled for non-clinical/capacity reasons"),
SUMIFS(AllPublicationData!$I:$I,AllPublicationData!$A:$A,'Publication Table'!$B50,AllPublicationData!$B:$B,'Publication Table'!L$7),
IF(AND($C$4="NHS Scotland",$C$5="Cancellations for other reasons"),
SUMIFS(AllPublicationData!$J:$J,AllPublicationData!$A:$A,'Publication Table'!$B50,AllPublicationData!$B:$B,'Publication Table'!L$7)))))))</f>
        <v>792</v>
      </c>
      <c r="M50" s="90">
        <f>IF($C$5="Total Operations",
SUMIFS(AllPublicationData!$E:$E,AllPublicationData!$A:$A,'Publication Table'!$B50,AllPublicationData!$B:$B,'Publication Table'!$C$4,AllPublicationData!$D:$D,'Publication Table'!M$7),
IF('Publication Table'!$C$5="All Cancelled Operations",
SUMIFS(AllPublicationData!$F:$F,AllPublicationData!$A:$A,'Publication Table'!$B50,AllPublicationData!$B:$B,'Publication Table'!$C$4,AllPublicationData!$D:$D,'Publication Table'!M$7),
IF('Publication Table'!$C$5="Operations cancelled by patient",
SUMIFS(AllPublicationData!$G:$G,AllPublicationData!$A:$A,'Publication Table'!$B50,AllPublicationData!$B:$B,'Publication Table'!$C$4,AllPublicationData!$D:$D,'Publication Table'!M$7),
IF('Publication Table'!$C$5="Operations cancelled for clinical reasons",
SUMIFS(AllPublicationData!$G:$G,AllPublicationData!$A:$A,'Publication Table'!$B50,AllPublicationData!$B:$B,'Publication Table'!$C$4,AllPublicationData!$D:$D,'Publication Table'!M$7),
IF('Publication Table'!$C$5="Operations cancelled for non-clinical/capacity reasons",
SUMIFS(AllPublicationData!$G:$G,AllPublicationData!$A:$A,'Publication Table'!$B50,AllPublicationData!$B:$B,'Publication Table'!$C$4,AllPublicationData!$D:$D,'Publication Table'!M$7),
IF('Publication Table'!$C$5="Cancellations for other reasons",
SUMIFS(AllPublicationData!$G:$G,AllPublicationData!$A:$A,'Publication Table'!$B50,AllPublicationData!$B:$B,'Publication Table'!$C$4,AllPublicationData!$D:$D,'Publication Table'!M$7)))))))+
IF(AND($C$4="NHS Scotland",$C$5="Total Operations"),
SUMIFS(AllPublicationData!$E:$E,AllPublicationData!$A:$A,'Publication Table'!$B50,AllPublicationData!$B:$B,'Publication Table'!M$7),
IF(AND($C$4="NHS Scotland",$C$5="All Cancelled Operations"),
SUMIFS(AllPublicationData!$F:$F,AllPublicationData!$A:$A,'Publication Table'!$B50,AllPublicationData!$B:$B,'Publication Table'!M$7),
IF(AND($C$4="NHS Scotland",$C$5="Operations cancelled by patient"),
SUMIFS(AllPublicationData!$G:$G,AllPublicationData!$A:$A,'Publication Table'!$B50,AllPublicationData!$B:$B,'Publication Table'!M$7),
IF(AND($C$4="NHS Scotland",$C$5="Operations cancelled for clinical reasons"),
SUMIFS(AllPublicationData!$H:$H,AllPublicationData!$A:$A,'Publication Table'!$B50,AllPublicationData!$B:$B,'Publication Table'!M$7),
IF(AND($C$4="NHS Scotland",$C$5="Operations cancelled for non-clinical/capacity reasons"),
SUMIFS(AllPublicationData!$I:$I,AllPublicationData!$A:$A,'Publication Table'!$B50,AllPublicationData!$B:$B,'Publication Table'!M$7),
IF(AND($C$4="NHS Scotland",$C$5="Cancellations for other reasons"),
SUMIFS(AllPublicationData!$J:$J,AllPublicationData!$A:$A,'Publication Table'!$B50,AllPublicationData!$B:$B,'Publication Table'!M$7)))))))</f>
        <v>863</v>
      </c>
      <c r="N50" s="90">
        <f>IF($C$5="Total Operations",
SUMIFS(AllPublicationData!$E:$E,AllPublicationData!$A:$A,'Publication Table'!$B50,AllPublicationData!$B:$B,'Publication Table'!$C$4,AllPublicationData!$D:$D,'Publication Table'!N$7),
IF('Publication Table'!$C$5="All Cancelled Operations",
SUMIFS(AllPublicationData!$F:$F,AllPublicationData!$A:$A,'Publication Table'!$B50,AllPublicationData!$B:$B,'Publication Table'!$C$4,AllPublicationData!$D:$D,'Publication Table'!N$7),
IF('Publication Table'!$C$5="Operations cancelled by patient",
SUMIFS(AllPublicationData!$G:$G,AllPublicationData!$A:$A,'Publication Table'!$B50,AllPublicationData!$B:$B,'Publication Table'!$C$4,AllPublicationData!$D:$D,'Publication Table'!N$7),
IF('Publication Table'!$C$5="Operations cancelled for clinical reasons",
SUMIFS(AllPublicationData!$G:$G,AllPublicationData!$A:$A,'Publication Table'!$B50,AllPublicationData!$B:$B,'Publication Table'!$C$4,AllPublicationData!$D:$D,'Publication Table'!N$7),
IF('Publication Table'!$C$5="Operations cancelled for non-clinical/capacity reasons",
SUMIFS(AllPublicationData!$G:$G,AllPublicationData!$A:$A,'Publication Table'!$B50,AllPublicationData!$B:$B,'Publication Table'!$C$4,AllPublicationData!$D:$D,'Publication Table'!N$7),
IF('Publication Table'!$C$5="Cancellations for other reasons",
SUMIFS(AllPublicationData!$G:$G,AllPublicationData!$A:$A,'Publication Table'!$B50,AllPublicationData!$B:$B,'Publication Table'!$C$4,AllPublicationData!$D:$D,'Publication Table'!N$7)))))))+
IF(AND($C$4="NHS Scotland",$C$5="Total Operations"),
SUMIFS(AllPublicationData!$E:$E,AllPublicationData!$A:$A,'Publication Table'!$B50,AllPublicationData!$B:$B,'Publication Table'!N$7),
IF(AND($C$4="NHS Scotland",$C$5="All Cancelled Operations"),
SUMIFS(AllPublicationData!$F:$F,AllPublicationData!$A:$A,'Publication Table'!$B50,AllPublicationData!$B:$B,'Publication Table'!N$7),
IF(AND($C$4="NHS Scotland",$C$5="Operations cancelled by patient"),
SUMIFS(AllPublicationData!$G:$G,AllPublicationData!$A:$A,'Publication Table'!$B50,AllPublicationData!$B:$B,'Publication Table'!N$7),
IF(AND($C$4="NHS Scotland",$C$5="Operations cancelled for clinical reasons"),
SUMIFS(AllPublicationData!$H:$H,AllPublicationData!$A:$A,'Publication Table'!$B50,AllPublicationData!$B:$B,'Publication Table'!N$7),
IF(AND($C$4="NHS Scotland",$C$5="Operations cancelled for non-clinical/capacity reasons"),
SUMIFS(AllPublicationData!$I:$I,AllPublicationData!$A:$A,'Publication Table'!$B50,AllPublicationData!$B:$B,'Publication Table'!N$7),
IF(AND($C$4="NHS Scotland",$C$5="Cancellations for other reasons"),
SUMIFS(AllPublicationData!$J:$J,AllPublicationData!$A:$A,'Publication Table'!$B50,AllPublicationData!$B:$B,'Publication Table'!N$7)))))))</f>
        <v>3244</v>
      </c>
      <c r="O50" s="90">
        <f>IF($C$5="Total Operations",
SUMIFS(AllPublicationData!$E:$E,AllPublicationData!$A:$A,'Publication Table'!$B50,AllPublicationData!$B:$B,'Publication Table'!$C$4,AllPublicationData!$D:$D,'Publication Table'!O$7),
IF('Publication Table'!$C$5="All Cancelled Operations",
SUMIFS(AllPublicationData!$F:$F,AllPublicationData!$A:$A,'Publication Table'!$B50,AllPublicationData!$B:$B,'Publication Table'!$C$4,AllPublicationData!$D:$D,'Publication Table'!O$7),
IF('Publication Table'!$C$5="Operations cancelled by patient",
SUMIFS(AllPublicationData!$G:$G,AllPublicationData!$A:$A,'Publication Table'!$B50,AllPublicationData!$B:$B,'Publication Table'!$C$4,AllPublicationData!$D:$D,'Publication Table'!O$7),
IF('Publication Table'!$C$5="Operations cancelled for clinical reasons",
SUMIFS(AllPublicationData!$G:$G,AllPublicationData!$A:$A,'Publication Table'!$B50,AllPublicationData!$B:$B,'Publication Table'!$C$4,AllPublicationData!$D:$D,'Publication Table'!O$7),
IF('Publication Table'!$C$5="Operations cancelled for non-clinical/capacity reasons",
SUMIFS(AllPublicationData!$G:$G,AllPublicationData!$A:$A,'Publication Table'!$B50,AllPublicationData!$B:$B,'Publication Table'!$C$4,AllPublicationData!$D:$D,'Publication Table'!O$7),
IF('Publication Table'!$C$5="Cancellations for other reasons",
SUMIFS(AllPublicationData!$G:$G,AllPublicationData!$A:$A,'Publication Table'!$B50,AllPublicationData!$B:$B,'Publication Table'!$C$4,AllPublicationData!$D:$D,'Publication Table'!O$7)))))))+
IF(AND($C$4="NHS Scotland",$C$5="Total Operations"),
SUMIFS(AllPublicationData!$E:$E,AllPublicationData!$A:$A,'Publication Table'!$B50,AllPublicationData!$B:$B,'Publication Table'!O$7),
IF(AND($C$4="NHS Scotland",$C$5="All Cancelled Operations"),
SUMIFS(AllPublicationData!$F:$F,AllPublicationData!$A:$A,'Publication Table'!$B50,AllPublicationData!$B:$B,'Publication Table'!O$7),
IF(AND($C$4="NHS Scotland",$C$5="Operations cancelled by patient"),
SUMIFS(AllPublicationData!$G:$G,AllPublicationData!$A:$A,'Publication Table'!$B50,AllPublicationData!$B:$B,'Publication Table'!O$7),
IF(AND($C$4="NHS Scotland",$C$5="Operations cancelled for clinical reasons"),
SUMIFS(AllPublicationData!$H:$H,AllPublicationData!$A:$A,'Publication Table'!$B50,AllPublicationData!$B:$B,'Publication Table'!O$7),
IF(AND($C$4="NHS Scotland",$C$5="Operations cancelled for non-clinical/capacity reasons"),
SUMIFS(AllPublicationData!$I:$I,AllPublicationData!$A:$A,'Publication Table'!$B50,AllPublicationData!$B:$B,'Publication Table'!O$7),
IF(AND($C$4="NHS Scotland",$C$5="Cancellations for other reasons"),
SUMIFS(AllPublicationData!$J:$J,AllPublicationData!$A:$A,'Publication Table'!$B50,AllPublicationData!$B:$B,'Publication Table'!O$7)))))))</f>
        <v>239</v>
      </c>
      <c r="P50" s="90">
        <f>IF($C$5="Total Operations",
SUMIFS(AllPublicationData!$E:$E,AllPublicationData!$A:$A,'Publication Table'!$B50,AllPublicationData!$B:$B,'Publication Table'!$C$4,AllPublicationData!$D:$D,'Publication Table'!P$7),
IF('Publication Table'!$C$5="All Cancelled Operations",
SUMIFS(AllPublicationData!$F:$F,AllPublicationData!$A:$A,'Publication Table'!$B50,AllPublicationData!$B:$B,'Publication Table'!$C$4,AllPublicationData!$D:$D,'Publication Table'!P$7),
IF('Publication Table'!$C$5="Operations cancelled by patient",
SUMIFS(AllPublicationData!$G:$G,AllPublicationData!$A:$A,'Publication Table'!$B50,AllPublicationData!$B:$B,'Publication Table'!$C$4,AllPublicationData!$D:$D,'Publication Table'!P$7),
IF('Publication Table'!$C$5="Operations cancelled for clinical reasons",
SUMIFS(AllPublicationData!$G:$G,AllPublicationData!$A:$A,'Publication Table'!$B50,AllPublicationData!$B:$B,'Publication Table'!$C$4,AllPublicationData!$D:$D,'Publication Table'!P$7),
IF('Publication Table'!$C$5="Operations cancelled for non-clinical/capacity reasons",
SUMIFS(AllPublicationData!$G:$G,AllPublicationData!$A:$A,'Publication Table'!$B50,AllPublicationData!$B:$B,'Publication Table'!$C$4,AllPublicationData!$D:$D,'Publication Table'!P$7),
IF('Publication Table'!$C$5="Cancellations for other reasons",
SUMIFS(AllPublicationData!$G:$G,AllPublicationData!$A:$A,'Publication Table'!$B50,AllPublicationData!$B:$B,'Publication Table'!$C$4,AllPublicationData!$D:$D,'Publication Table'!P$7)))))))+
IF(AND($C$4="NHS Scotland",$C$5="Total Operations"),
SUMIFS(AllPublicationData!$E:$E,AllPublicationData!$A:$A,'Publication Table'!$B50,AllPublicationData!$B:$B,'Publication Table'!P$7),
IF(AND($C$4="NHS Scotland",$C$5="All Cancelled Operations"),
SUMIFS(AllPublicationData!$F:$F,AllPublicationData!$A:$A,'Publication Table'!$B50,AllPublicationData!$B:$B,'Publication Table'!P$7),
IF(AND($C$4="NHS Scotland",$C$5="Operations cancelled by patient"),
SUMIFS(AllPublicationData!$G:$G,AllPublicationData!$A:$A,'Publication Table'!$B50,AllPublicationData!$B:$B,'Publication Table'!P$7),
IF(AND($C$4="NHS Scotland",$C$5="Operations cancelled for clinical reasons"),
SUMIFS(AllPublicationData!$H:$H,AllPublicationData!$A:$A,'Publication Table'!$B50,AllPublicationData!$B:$B,'Publication Table'!P$7),
IF(AND($C$4="NHS Scotland",$C$5="Operations cancelled for non-clinical/capacity reasons"),
SUMIFS(AllPublicationData!$I:$I,AllPublicationData!$A:$A,'Publication Table'!$B50,AllPublicationData!$B:$B,'Publication Table'!P$7),
IF(AND($C$4="NHS Scotland",$C$5="Cancellations for other reasons"),
SUMIFS(AllPublicationData!$J:$J,AllPublicationData!$A:$A,'Publication Table'!$B50,AllPublicationData!$B:$B,'Publication Table'!P$7)))))))</f>
        <v>142</v>
      </c>
      <c r="Q50" s="90">
        <f>IF($C$5="Total Operations",
SUMIFS(AllPublicationData!$E:$E,AllPublicationData!$A:$A,'Publication Table'!$B50,AllPublicationData!$B:$B,'Publication Table'!$C$4,AllPublicationData!$D:$D,'Publication Table'!Q$7),
IF('Publication Table'!$C$5="All Cancelled Operations",
SUMIFS(AllPublicationData!$F:$F,AllPublicationData!$A:$A,'Publication Table'!$B50,AllPublicationData!$B:$B,'Publication Table'!$C$4,AllPublicationData!$D:$D,'Publication Table'!Q$7),
IF('Publication Table'!$C$5="Operations cancelled by patient",
SUMIFS(AllPublicationData!$G:$G,AllPublicationData!$A:$A,'Publication Table'!$B50,AllPublicationData!$B:$B,'Publication Table'!$C$4,AllPublicationData!$D:$D,'Publication Table'!Q$7),
IF('Publication Table'!$C$5="Operations cancelled for clinical reasons",
SUMIFS(AllPublicationData!$G:$G,AllPublicationData!$A:$A,'Publication Table'!$B50,AllPublicationData!$B:$B,'Publication Table'!$C$4,AllPublicationData!$D:$D,'Publication Table'!Q$7),
IF('Publication Table'!$C$5="Operations cancelled for non-clinical/capacity reasons",
SUMIFS(AllPublicationData!$G:$G,AllPublicationData!$A:$A,'Publication Table'!$B50,AllPublicationData!$B:$B,'Publication Table'!$C$4,AllPublicationData!$D:$D,'Publication Table'!Q$7),
IF('Publication Table'!$C$5="Cancellations for other reasons",
SUMIFS(AllPublicationData!$G:$G,AllPublicationData!$A:$A,'Publication Table'!$B50,AllPublicationData!$B:$B,'Publication Table'!$C$4,AllPublicationData!$D:$D,'Publication Table'!Q$7)))))))+
IF(AND($C$4="NHS Scotland",$C$5="Total Operations"),
SUMIFS(AllPublicationData!$E:$E,AllPublicationData!$A:$A,'Publication Table'!$B50,AllPublicationData!$B:$B,'Publication Table'!Q$7),
IF(AND($C$4="NHS Scotland",$C$5="All Cancelled Operations"),
SUMIFS(AllPublicationData!$F:$F,AllPublicationData!$A:$A,'Publication Table'!$B50,AllPublicationData!$B:$B,'Publication Table'!Q$7),
IF(AND($C$4="NHS Scotland",$C$5="Operations cancelled by patient"),
SUMIFS(AllPublicationData!$G:$G,AllPublicationData!$A:$A,'Publication Table'!$B50,AllPublicationData!$B:$B,'Publication Table'!Q$7),
IF(AND($C$4="NHS Scotland",$C$5="Operations cancelled for clinical reasons"),
SUMIFS(AllPublicationData!$H:$H,AllPublicationData!$A:$A,'Publication Table'!$B50,AllPublicationData!$B:$B,'Publication Table'!Q$7),
IF(AND($C$4="NHS Scotland",$C$5="Operations cancelled for non-clinical/capacity reasons"),
SUMIFS(AllPublicationData!$I:$I,AllPublicationData!$A:$A,'Publication Table'!$B50,AllPublicationData!$B:$B,'Publication Table'!Q$7),
IF(AND($C$4="NHS Scotland",$C$5="Cancellations for other reasons"),
SUMIFS(AllPublicationData!$J:$J,AllPublicationData!$A:$A,'Publication Table'!$B50,AllPublicationData!$B:$B,'Publication Table'!Q$7)))))))</f>
        <v>1304</v>
      </c>
      <c r="R50" s="90">
        <f>IF($C$5="Total Operations",
SUMIFS(AllPublicationData!$E:$E,AllPublicationData!$A:$A,'Publication Table'!$B50,AllPublicationData!$B:$B,'Publication Table'!$C$4,AllPublicationData!$D:$D,'Publication Table'!R$7),
IF('Publication Table'!$C$5="All Cancelled Operations",
SUMIFS(AllPublicationData!$F:$F,AllPublicationData!$A:$A,'Publication Table'!$B50,AllPublicationData!$B:$B,'Publication Table'!$C$4,AllPublicationData!$D:$D,'Publication Table'!R$7),
IF('Publication Table'!$C$5="Operations cancelled by patient",
SUMIFS(AllPublicationData!$G:$G,AllPublicationData!$A:$A,'Publication Table'!$B50,AllPublicationData!$B:$B,'Publication Table'!$C$4,AllPublicationData!$D:$D,'Publication Table'!R$7),
IF('Publication Table'!$C$5="Operations cancelled for clinical reasons",
SUMIFS(AllPublicationData!$G:$G,AllPublicationData!$A:$A,'Publication Table'!$B50,AllPublicationData!$B:$B,'Publication Table'!$C$4,AllPublicationData!$D:$D,'Publication Table'!R$7),
IF('Publication Table'!$C$5="Operations cancelled for non-clinical/capacity reasons",
SUMIFS(AllPublicationData!$G:$G,AllPublicationData!$A:$A,'Publication Table'!$B50,AllPublicationData!$B:$B,'Publication Table'!$C$4,AllPublicationData!$D:$D,'Publication Table'!R$7),
IF('Publication Table'!$C$5="Cancellations for other reasons",
SUMIFS(AllPublicationData!$G:$G,AllPublicationData!$A:$A,'Publication Table'!$B50,AllPublicationData!$B:$B,'Publication Table'!$C$4,AllPublicationData!$D:$D,'Publication Table'!R$7)))))))+
IF(AND($C$4="NHS Scotland",$C$5="Total Operations"),
SUMIFS(AllPublicationData!$E:$E,AllPublicationData!$A:$A,'Publication Table'!$B50,AllPublicationData!$B:$B,'Publication Table'!R$7),
IF(AND($C$4="NHS Scotland",$C$5="All Cancelled Operations"),
SUMIFS(AllPublicationData!$F:$F,AllPublicationData!$A:$A,'Publication Table'!$B50,AllPublicationData!$B:$B,'Publication Table'!R$7),
IF(AND($C$4="NHS Scotland",$C$5="Operations cancelled by patient"),
SUMIFS(AllPublicationData!$G:$G,AllPublicationData!$A:$A,'Publication Table'!$B50,AllPublicationData!$B:$B,'Publication Table'!R$7),
IF(AND($C$4="NHS Scotland",$C$5="Operations cancelled for clinical reasons"),
SUMIFS(AllPublicationData!$H:$H,AllPublicationData!$A:$A,'Publication Table'!$B50,AllPublicationData!$B:$B,'Publication Table'!R$7),
IF(AND($C$4="NHS Scotland",$C$5="Operations cancelled for non-clinical/capacity reasons"),
SUMIFS(AllPublicationData!$I:$I,AllPublicationData!$A:$A,'Publication Table'!$B50,AllPublicationData!$B:$B,'Publication Table'!R$7),
IF(AND($C$4="NHS Scotland",$C$5="Cancellations for other reasons"),
SUMIFS(AllPublicationData!$J:$J,AllPublicationData!$A:$A,'Publication Table'!$B50,AllPublicationData!$B:$B,'Publication Table'!R$7)))))))</f>
        <v>92</v>
      </c>
    </row>
    <row r="51" spans="2:18" x14ac:dyDescent="0.35">
      <c r="B51" s="89">
        <v>44105</v>
      </c>
      <c r="C51" s="81">
        <f>IF($C$5="Total Operations",
SUMIFS(AllPublicationData!$E:$E,AllPublicationData!$A:$A,'Publication Table'!$B51,AllPublicationData!$B:$B,'Publication Table'!$C$4),
IF('Publication Table'!$C$5="All Cancelled Operations",
SUMIFS(AllPublicationData!$F:$F,AllPublicationData!$A:$A,'Publication Table'!$B51,AllPublicationData!$B:$B,'Publication Table'!$C$4),
IF('Publication Table'!$C$5="Operations cancelled by patient",
SUMIFS(AllPublicationData!$G:$G,AllPublicationData!$A:$A,'Publication Table'!$B51,AllPublicationData!$B:$B,'Publication Table'!$C$4),
IF('Publication Table'!$C$5="Operations cancelled for clinical reasons",
SUMIFS(AllPublicationData!$H:$H,AllPublicationData!$A:$A,'Publication Table'!$B51,AllPublicationData!$B:$B,'Publication Table'!$C$4),
IF('Publication Table'!$C$5="Operations cancelled for non-clinical/capacity reasons",
SUMIFS(AllPublicationData!$I:$I,AllPublicationData!$A:$A,'Publication Table'!$B51,AllPublicationData!$B:$B,'Publication Table'!$C$4),
IF('Publication Table'!$C$5="Cancellations for other reasons",
SUMIFS(AllPublicationData!$J:$J,AllPublicationData!$A:$A,'Publication Table'!$B51,AllPublicationData!$B:$B,'Publication Table'!$C$4)))))))+
IF(AND($C$4="NHS Scotland",$C$5="Total Operations"),
SUMIFS(AllPublicationData!$E:$E,AllPublicationData!$A:$A,'Publication Table'!$B51),
IF(AND($C$4="NHS Scotland",$C$5="All Cancelled Operations"),
SUMIFS(AllPublicationData!$F:$F,AllPublicationData!$A:$A,'Publication Table'!$B51),
IF(AND($C$4="NHS Scotland",$C$5="Operations cancelled by patient"),
SUMIFS(AllPublicationData!$G:$G,AllPublicationData!$A:$A,'Publication Table'!$B51),
IF(AND($C$4="NHS Scotland",$C$5="Operations cancelled for clinical reasons"),
SUMIFS(AllPublicationData!$H:$H,AllPublicationData!$A:$A,'Publication Table'!$B51),
IF(AND($C$4="NHS Scotland",$C$5="Operations cancelled for non-clinical/capacity reasons"),
SUMIFS(AllPublicationData!$I:$I,AllPublicationData!$A:$A,'Publication Table'!$B51),
IF(AND($C$4="NHS Scotland",$C$5="Cancellations for other reasons"),
SUMIFS(AllPublicationData!$J:$J,AllPublicationData!$A:$A,'Publication Table'!$B51)))))))</f>
        <v>18142</v>
      </c>
      <c r="D51" s="90">
        <f>IF($C$5="Total Operations",
SUMIFS(AllPublicationData!$E:$E,AllPublicationData!$A:$A,'Publication Table'!$B51,AllPublicationData!$B:$B,'Publication Table'!$C$4,AllPublicationData!$D:$D,'Publication Table'!D$7),
IF('Publication Table'!$C$5="All Cancelled Operations",
SUMIFS(AllPublicationData!$F:$F,AllPublicationData!$A:$A,'Publication Table'!$B51,AllPublicationData!$B:$B,'Publication Table'!$C$4,AllPublicationData!$D:$D,'Publication Table'!D$7),
IF('Publication Table'!$C$5="Operations cancelled by patient",
SUMIFS(AllPublicationData!$G:$G,AllPublicationData!$A:$A,'Publication Table'!$B51,AllPublicationData!$B:$B,'Publication Table'!$C$4,AllPublicationData!$D:$D,'Publication Table'!D$7),
IF('Publication Table'!$C$5="Operations cancelled for clinical reasons",
SUMIFS(AllPublicationData!$H:$H,AllPublicationData!$A:$A,'Publication Table'!$B51,AllPublicationData!$B:$B,'Publication Table'!$C$4,AllPublicationData!$D:$D,'Publication Table'!D$7),
IF('Publication Table'!$C$5="Operations cancelled for non-clinical/capacity reasons",
SUMIFS(AllPublicationData!$I:$I,AllPublicationData!$A:$A,'Publication Table'!$B51,AllPublicationData!$B:$B,'Publication Table'!$C$4,AllPublicationData!$D:$D,'Publication Table'!D$7),
IF('Publication Table'!$C$5="Cancellations for other reasons",
SUMIFS(AllPublicationData!$J:$J,AllPublicationData!$A:$A,'Publication Table'!$B51,AllPublicationData!$B:$B,'Publication Table'!$C$4,AllPublicationData!$D:$D,'Publication Table'!D$7)))))))+
IF(AND($C$4="NHS Scotland",$C$5="Total Operations"),
SUMIFS(AllPublicationData!$E:$E,AllPublicationData!$A:$A,'Publication Table'!$B51,AllPublicationData!$B:$B,'Publication Table'!D$7),
IF(AND($C$4="NHS Scotland",$C$5="All Cancelled Operations"),
SUMIFS(AllPublicationData!$F:$F,AllPublicationData!$A:$A,'Publication Table'!$B51,AllPublicationData!$B:$B,'Publication Table'!D$7),
IF(AND($C$4="NHS Scotland",$C$5="Operations cancelled by patient"),
SUMIFS(AllPublicationData!$G:$G,AllPublicationData!$A:$A,'Publication Table'!$B51,AllPublicationData!$B:$B,'Publication Table'!D$7),
IF(AND($C$4="NHS Scotland",$C$5="Operations cancelled for clinical reasons"),
SUMIFS(AllPublicationData!$H:$H,AllPublicationData!$A:$A,'Publication Table'!$B51,AllPublicationData!$B:$B,'Publication Table'!D$7),
IF(AND($C$4="NHS Scotland",$C$5="Operations cancelled for non-clinical/capacity reasons"),
SUMIFS(AllPublicationData!$I:$I,AllPublicationData!$A:$A,'Publication Table'!$B51,AllPublicationData!$B:$B,'Publication Table'!D$7),
IF(AND($C$4="NHS Scotland",$C$5="Cancellations for other reasons"),
SUMIFS(AllPublicationData!$J:$J,AllPublicationData!$A:$A,'Publication Table'!$B51,AllPublicationData!$B:$B,'Publication Table'!D$7)))))))</f>
        <v>1037</v>
      </c>
      <c r="E51" s="90">
        <f>IF($C$5="Total Operations",
SUMIFS(AllPublicationData!$E:$E,AllPublicationData!$A:$A,'Publication Table'!$B51,AllPublicationData!$B:$B,'Publication Table'!$C$4,AllPublicationData!$D:$D,'Publication Table'!E$7),
IF('Publication Table'!$C$5="All Cancelled Operations",
SUMIFS(AllPublicationData!$F:$F,AllPublicationData!$A:$A,'Publication Table'!$B51,AllPublicationData!$B:$B,'Publication Table'!$C$4,AllPublicationData!$D:$D,'Publication Table'!E$7),
IF('Publication Table'!$C$5="Operations cancelled by patient",
SUMIFS(AllPublicationData!$G:$G,AllPublicationData!$A:$A,'Publication Table'!$B51,AllPublicationData!$B:$B,'Publication Table'!$C$4,AllPublicationData!$D:$D,'Publication Table'!E$7),
IF('Publication Table'!$C$5="Operations cancelled for clinical reasons",
SUMIFS(AllPublicationData!$H:$H,AllPublicationData!$A:$A,'Publication Table'!$B51,AllPublicationData!$B:$B,'Publication Table'!$C$4,AllPublicationData!$D:$D,'Publication Table'!E$7),
IF('Publication Table'!$C$5="Operations cancelled for non-clinical/capacity reasons",
SUMIFS(AllPublicationData!$I:$I,AllPublicationData!$A:$A,'Publication Table'!$B51,AllPublicationData!$B:$B,'Publication Table'!$C$4,AllPublicationData!$D:$D,'Publication Table'!E$7),
IF('Publication Table'!$C$5="Cancellations for other reasons",
SUMIFS(AllPublicationData!$J:$J,AllPublicationData!$A:$A,'Publication Table'!$B51,AllPublicationData!$B:$B,'Publication Table'!$C$4,AllPublicationData!$D:$D,'Publication Table'!E$7)))))))+
IF(AND($C$4="NHS Scotland",$C$5="Total Operations"),
SUMIFS(AllPublicationData!$E:$E,AllPublicationData!$A:$A,'Publication Table'!$B51,AllPublicationData!$B:$B,'Publication Table'!E$7),
IF(AND($C$4="NHS Scotland",$C$5="All Cancelled Operations"),
SUMIFS(AllPublicationData!$F:$F,AllPublicationData!$A:$A,'Publication Table'!$B51,AllPublicationData!$B:$B,'Publication Table'!E$7),
IF(AND($C$4="NHS Scotland",$C$5="Operations cancelled by patient"),
SUMIFS(AllPublicationData!$G:$G,AllPublicationData!$A:$A,'Publication Table'!$B51,AllPublicationData!$B:$B,'Publication Table'!E$7),
IF(AND($C$4="NHS Scotland",$C$5="Operations cancelled for clinical reasons"),
SUMIFS(AllPublicationData!$H:$H,AllPublicationData!$A:$A,'Publication Table'!$B51,AllPublicationData!$B:$B,'Publication Table'!E$7),
IF(AND($C$4="NHS Scotland",$C$5="Operations cancelled for non-clinical/capacity reasons"),
SUMIFS(AllPublicationData!$I:$I,AllPublicationData!$A:$A,'Publication Table'!$B51,AllPublicationData!$B:$B,'Publication Table'!E$7),
IF(AND($C$4="NHS Scotland",$C$5="Cancellations for other reasons"),
SUMIFS(AllPublicationData!$J:$J,AllPublicationData!$A:$A,'Publication Table'!$B51,AllPublicationData!$B:$B,'Publication Table'!E$7)))))))</f>
        <v>880</v>
      </c>
      <c r="F51" s="90">
        <f>IF($C$5="Total Operations",
SUMIFS(AllPublicationData!$E:$E,AllPublicationData!$A:$A,'Publication Table'!$B51,AllPublicationData!$B:$B,'Publication Table'!$C$4,AllPublicationData!$D:$D,'Publication Table'!F$7),
IF('Publication Table'!$C$5="All Cancelled Operations",
SUMIFS(AllPublicationData!$F:$F,AllPublicationData!$A:$A,'Publication Table'!$B51,AllPublicationData!$B:$B,'Publication Table'!$C$4,AllPublicationData!$D:$D,'Publication Table'!F$7),
IF('Publication Table'!$C$5="Operations cancelled by patient",
SUMIFS(AllPublicationData!$G:$G,AllPublicationData!$A:$A,'Publication Table'!$B51,AllPublicationData!$B:$B,'Publication Table'!$C$4,AllPublicationData!$D:$D,'Publication Table'!F$7),
IF('Publication Table'!$C$5="Operations cancelled for clinical reasons",
SUMIFS(AllPublicationData!$H:$H,AllPublicationData!$A:$A,'Publication Table'!$B51,AllPublicationData!$B:$B,'Publication Table'!$C$4,AllPublicationData!$D:$D,'Publication Table'!F$7),
IF('Publication Table'!$C$5="Operations cancelled for non-clinical/capacity reasons",
SUMIFS(AllPublicationData!$I:$I,AllPublicationData!$A:$A,'Publication Table'!$B51,AllPublicationData!$B:$B,'Publication Table'!$C$4,AllPublicationData!$D:$D,'Publication Table'!F$7),
IF('Publication Table'!$C$5="Cancellations for other reasons",
SUMIFS(AllPublicationData!$J:$J,AllPublicationData!$A:$A,'Publication Table'!$B51,AllPublicationData!$B:$B,'Publication Table'!$C$4,AllPublicationData!$D:$D,'Publication Table'!F$7)))))))+
IF(AND($C$4="NHS Scotland",$C$5="Total Operations"),
SUMIFS(AllPublicationData!$E:$E,AllPublicationData!$A:$A,'Publication Table'!$B51,AllPublicationData!$B:$B,'Publication Table'!F$7),
IF(AND($C$4="NHS Scotland",$C$5="All Cancelled Operations"),
SUMIFS(AllPublicationData!$F:$F,AllPublicationData!$A:$A,'Publication Table'!$B51,AllPublicationData!$B:$B,'Publication Table'!F$7),
IF(AND($C$4="NHS Scotland",$C$5="Operations cancelled by patient"),
SUMIFS(AllPublicationData!$G:$G,AllPublicationData!$A:$A,'Publication Table'!$B51,AllPublicationData!$B:$B,'Publication Table'!F$7),
IF(AND($C$4="NHS Scotland",$C$5="Operations cancelled for clinical reasons"),
SUMIFS(AllPublicationData!$H:$H,AllPublicationData!$A:$A,'Publication Table'!$B51,AllPublicationData!$B:$B,'Publication Table'!F$7),
IF(AND($C$4="NHS Scotland",$C$5="Operations cancelled for non-clinical/capacity reasons"),
SUMIFS(AllPublicationData!$I:$I,AllPublicationData!$A:$A,'Publication Table'!$B51,AllPublicationData!$B:$B,'Publication Table'!F$7),
IF(AND($C$4="NHS Scotland",$C$5="Cancellations for other reasons"),
SUMIFS(AllPublicationData!$J:$J,AllPublicationData!$A:$A,'Publication Table'!$B51,AllPublicationData!$B:$B,'Publication Table'!F$7)))))))</f>
        <v>159</v>
      </c>
      <c r="G51" s="90">
        <f>IF($C$5="Total Operations",
SUMIFS(AllPublicationData!$E:$E,AllPublicationData!$A:$A,'Publication Table'!$B51,AllPublicationData!$B:$B,'Publication Table'!$C$4,AllPublicationData!$D:$D,'Publication Table'!G$7),
IF('Publication Table'!$C$5="All Cancelled Operations",
SUMIFS(AllPublicationData!$F:$F,AllPublicationData!$A:$A,'Publication Table'!$B51,AllPublicationData!$B:$B,'Publication Table'!$C$4,AllPublicationData!$D:$D,'Publication Table'!G$7),
IF('Publication Table'!$C$5="Operations cancelled by patient",
SUMIFS(AllPublicationData!$G:$G,AllPublicationData!$A:$A,'Publication Table'!$B51,AllPublicationData!$B:$B,'Publication Table'!$C$4,AllPublicationData!$D:$D,'Publication Table'!G$7),
IF('Publication Table'!$C$5="Operations cancelled for clinical reasons",
SUMIFS(AllPublicationData!$H:$H,AllPublicationData!$A:$A,'Publication Table'!$B51,AllPublicationData!$B:$B,'Publication Table'!$C$4,AllPublicationData!$D:$D,'Publication Table'!G$7),
IF('Publication Table'!$C$5="Operations cancelled for non-clinical/capacity reasons",
SUMIFS(AllPublicationData!$I:$I,AllPublicationData!$A:$A,'Publication Table'!$B51,AllPublicationData!$B:$B,'Publication Table'!$C$4,AllPublicationData!$D:$D,'Publication Table'!G$7),
IF('Publication Table'!$C$5="Cancellations for other reasons",
SUMIFS(AllPublicationData!$J:$J,AllPublicationData!$A:$A,'Publication Table'!$B51,AllPublicationData!$B:$B,'Publication Table'!$C$4,AllPublicationData!$D:$D,'Publication Table'!G$7)))))))+
IF(AND($C$4="NHS Scotland",$C$5="Total Operations"),
SUMIFS(AllPublicationData!$E:$E,AllPublicationData!$A:$A,'Publication Table'!$B51,AllPublicationData!$B:$B,'Publication Table'!G$7),
IF(AND($C$4="NHS Scotland",$C$5="All Cancelled Operations"),
SUMIFS(AllPublicationData!$F:$F,AllPublicationData!$A:$A,'Publication Table'!$B51,AllPublicationData!$B:$B,'Publication Table'!G$7),
IF(AND($C$4="NHS Scotland",$C$5="Operations cancelled by patient"),
SUMIFS(AllPublicationData!$G:$G,AllPublicationData!$A:$A,'Publication Table'!$B51,AllPublicationData!$B:$B,'Publication Table'!G$7),
IF(AND($C$4="NHS Scotland",$C$5="Operations cancelled for clinical reasons"),
SUMIFS(AllPublicationData!$H:$H,AllPublicationData!$A:$A,'Publication Table'!$B51,AllPublicationData!$B:$B,'Publication Table'!G$7),
IF(AND($C$4="NHS Scotland",$C$5="Operations cancelled for non-clinical/capacity reasons"),
SUMIFS(AllPublicationData!$I:$I,AllPublicationData!$A:$A,'Publication Table'!$B51,AllPublicationData!$B:$B,'Publication Table'!G$7),
IF(AND($C$4="NHS Scotland",$C$5="Cancellations for other reasons"),
SUMIFS(AllPublicationData!$J:$J,AllPublicationData!$A:$A,'Publication Table'!$B51,AllPublicationData!$B:$B,'Publication Table'!G$7)))))))</f>
        <v>1144</v>
      </c>
      <c r="H51" s="90">
        <f>IF($C$5="Total Operations",
SUMIFS(AllPublicationData!$E:$E,AllPublicationData!$A:$A,'Publication Table'!$B51,AllPublicationData!$B:$B,'Publication Table'!$C$4,AllPublicationData!$D:$D,'Publication Table'!H$7),
IF('Publication Table'!$C$5="All Cancelled Operations",
SUMIFS(AllPublicationData!$F:$F,AllPublicationData!$A:$A,'Publication Table'!$B51,AllPublicationData!$B:$B,'Publication Table'!$C$4,AllPublicationData!$D:$D,'Publication Table'!H$7),
IF('Publication Table'!$C$5="Operations cancelled by patient",
SUMIFS(AllPublicationData!$G:$G,AllPublicationData!$A:$A,'Publication Table'!$B51,AllPublicationData!$B:$B,'Publication Table'!$C$4,AllPublicationData!$D:$D,'Publication Table'!H$7),
IF('Publication Table'!$C$5="Operations cancelled for clinical reasons",
SUMIFS(AllPublicationData!$H:$H,AllPublicationData!$A:$A,'Publication Table'!$B51,AllPublicationData!$B:$B,'Publication Table'!$C$4,AllPublicationData!$D:$D,'Publication Table'!H$7),
IF('Publication Table'!$C$5="Operations cancelled for non-clinical/capacity reasons",
SUMIFS(AllPublicationData!$I:$I,AllPublicationData!$A:$A,'Publication Table'!$B51,AllPublicationData!$B:$B,'Publication Table'!$C$4,AllPublicationData!$D:$D,'Publication Table'!H$7),
IF('Publication Table'!$C$5="Cancellations for other reasons",
SUMIFS(AllPublicationData!$J:$J,AllPublicationData!$A:$A,'Publication Table'!$B51,AllPublicationData!$B:$B,'Publication Table'!$C$4,AllPublicationData!$D:$D,'Publication Table'!H$7)))))))+
IF(AND($C$4="NHS Scotland",$C$5="Total Operations"),
SUMIFS(AllPublicationData!$E:$E,AllPublicationData!$A:$A,'Publication Table'!$B51,AllPublicationData!$B:$B,'Publication Table'!H$7),
IF(AND($C$4="NHS Scotland",$C$5="All Cancelled Operations"),
SUMIFS(AllPublicationData!$F:$F,AllPublicationData!$A:$A,'Publication Table'!$B51,AllPublicationData!$B:$B,'Publication Table'!H$7),
IF(AND($C$4="NHS Scotland",$C$5="Operations cancelled by patient"),
SUMIFS(AllPublicationData!$G:$G,AllPublicationData!$A:$A,'Publication Table'!$B51,AllPublicationData!$B:$B,'Publication Table'!H$7),
IF(AND($C$4="NHS Scotland",$C$5="Operations cancelled for clinical reasons"),
SUMIFS(AllPublicationData!$H:$H,AllPublicationData!$A:$A,'Publication Table'!$B51,AllPublicationData!$B:$B,'Publication Table'!H$7),
IF(AND($C$4="NHS Scotland",$C$5="Operations cancelled for non-clinical/capacity reasons"),
SUMIFS(AllPublicationData!$I:$I,AllPublicationData!$A:$A,'Publication Table'!$B51,AllPublicationData!$B:$B,'Publication Table'!H$7),
IF(AND($C$4="NHS Scotland",$C$5="Cancellations for other reasons"),
SUMIFS(AllPublicationData!$J:$J,AllPublicationData!$A:$A,'Publication Table'!$B51,AllPublicationData!$B:$B,'Publication Table'!H$7)))))))</f>
        <v>1117</v>
      </c>
      <c r="I51" s="90">
        <f>IF($C$5="Total Operations",
SUMIFS(AllPublicationData!$E:$E,AllPublicationData!$A:$A,'Publication Table'!$B51,AllPublicationData!$B:$B,'Publication Table'!$C$4,AllPublicationData!$D:$D,'Publication Table'!I$7),
IF('Publication Table'!$C$5="All Cancelled Operations",
SUMIFS(AllPublicationData!$F:$F,AllPublicationData!$A:$A,'Publication Table'!$B51,AllPublicationData!$B:$B,'Publication Table'!$C$4,AllPublicationData!$D:$D,'Publication Table'!I$7),
IF('Publication Table'!$C$5="Operations cancelled by patient",
SUMIFS(AllPublicationData!$G:$G,AllPublicationData!$A:$A,'Publication Table'!$B51,AllPublicationData!$B:$B,'Publication Table'!$C$4,AllPublicationData!$D:$D,'Publication Table'!I$7),
IF('Publication Table'!$C$5="Operations cancelled for clinical reasons",
SUMIFS(AllPublicationData!$H:$H,AllPublicationData!$A:$A,'Publication Table'!$B51,AllPublicationData!$B:$B,'Publication Table'!$C$4,AllPublicationData!$D:$D,'Publication Table'!I$7),
IF('Publication Table'!$C$5="Operations cancelled for non-clinical/capacity reasons",
SUMIFS(AllPublicationData!$I:$I,AllPublicationData!$A:$A,'Publication Table'!$B51,AllPublicationData!$B:$B,'Publication Table'!$C$4,AllPublicationData!$D:$D,'Publication Table'!I$7),
IF('Publication Table'!$C$5="Cancellations for other reasons",
SUMIFS(AllPublicationData!$J:$J,AllPublicationData!$A:$A,'Publication Table'!$B51,AllPublicationData!$B:$B,'Publication Table'!$C$4,AllPublicationData!$D:$D,'Publication Table'!I$7)))))))+
IF(AND($C$4="NHS Scotland",$C$5="Total Operations"),
SUMIFS(AllPublicationData!$E:$E,AllPublicationData!$A:$A,'Publication Table'!$B51,AllPublicationData!$B:$B,'Publication Table'!I$7),
IF(AND($C$4="NHS Scotland",$C$5="All Cancelled Operations"),
SUMIFS(AllPublicationData!$F:$F,AllPublicationData!$A:$A,'Publication Table'!$B51,AllPublicationData!$B:$B,'Publication Table'!I$7),
IF(AND($C$4="NHS Scotland",$C$5="Operations cancelled by patient"),
SUMIFS(AllPublicationData!$G:$G,AllPublicationData!$A:$A,'Publication Table'!$B51,AllPublicationData!$B:$B,'Publication Table'!I$7),
IF(AND($C$4="NHS Scotland",$C$5="Operations cancelled for clinical reasons"),
SUMIFS(AllPublicationData!$H:$H,AllPublicationData!$A:$A,'Publication Table'!$B51,AllPublicationData!$B:$B,'Publication Table'!I$7),
IF(AND($C$4="NHS Scotland",$C$5="Operations cancelled for non-clinical/capacity reasons"),
SUMIFS(AllPublicationData!$I:$I,AllPublicationData!$A:$A,'Publication Table'!$B51,AllPublicationData!$B:$B,'Publication Table'!I$7),
IF(AND($C$4="NHS Scotland",$C$5="Cancellations for other reasons"),
SUMIFS(AllPublicationData!$J:$J,AllPublicationData!$A:$A,'Publication Table'!$B51,AllPublicationData!$B:$B,'Publication Table'!I$7)))))))</f>
        <v>567</v>
      </c>
      <c r="J51" s="90">
        <f>IF($C$5="Total Operations",
SUMIFS(AllPublicationData!$E:$E,AllPublicationData!$A:$A,'Publication Table'!$B51,AllPublicationData!$B:$B,'Publication Table'!$C$4,AllPublicationData!$D:$D,'Publication Table'!J$7),
IF('Publication Table'!$C$5="All Cancelled Operations",
SUMIFS(AllPublicationData!$F:$F,AllPublicationData!$A:$A,'Publication Table'!$B51,AllPublicationData!$B:$B,'Publication Table'!$C$4,AllPublicationData!$D:$D,'Publication Table'!J$7),
IF('Publication Table'!$C$5="Operations cancelled by patient",
SUMIFS(AllPublicationData!$G:$G,AllPublicationData!$A:$A,'Publication Table'!$B51,AllPublicationData!$B:$B,'Publication Table'!$C$4,AllPublicationData!$D:$D,'Publication Table'!J$7),
IF('Publication Table'!$C$5="Operations cancelled for clinical reasons",
SUMIFS(AllPublicationData!$H:$H,AllPublicationData!$A:$A,'Publication Table'!$B51,AllPublicationData!$B:$B,'Publication Table'!$C$4,AllPublicationData!$D:$D,'Publication Table'!J$7),
IF('Publication Table'!$C$5="Operations cancelled for non-clinical/capacity reasons",
SUMIFS(AllPublicationData!$I:$I,AllPublicationData!$A:$A,'Publication Table'!$B51,AllPublicationData!$B:$B,'Publication Table'!$C$4,AllPublicationData!$D:$D,'Publication Table'!J$7),
IF('Publication Table'!$C$5="Cancellations for other reasons",
SUMIFS(AllPublicationData!$J:$J,AllPublicationData!$A:$A,'Publication Table'!$B51,AllPublicationData!$B:$B,'Publication Table'!$C$4,AllPublicationData!$D:$D,'Publication Table'!J$7)))))))+
IF(AND($C$4="NHS Scotland",$C$5="Total Operations"),
SUMIFS(AllPublicationData!$E:$E,AllPublicationData!$A:$A,'Publication Table'!$B51,AllPublicationData!$B:$B,'Publication Table'!J$7),
IF(AND($C$4="NHS Scotland",$C$5="All Cancelled Operations"),
SUMIFS(AllPublicationData!$F:$F,AllPublicationData!$A:$A,'Publication Table'!$B51,AllPublicationData!$B:$B,'Publication Table'!J$7),
IF(AND($C$4="NHS Scotland",$C$5="Operations cancelled by patient"),
SUMIFS(AllPublicationData!$G:$G,AllPublicationData!$A:$A,'Publication Table'!$B51,AllPublicationData!$B:$B,'Publication Table'!J$7),
IF(AND($C$4="NHS Scotland",$C$5="Operations cancelled for clinical reasons"),
SUMIFS(AllPublicationData!$H:$H,AllPublicationData!$A:$A,'Publication Table'!$B51,AllPublicationData!$B:$B,'Publication Table'!J$7),
IF(AND($C$4="NHS Scotland",$C$5="Operations cancelled for non-clinical/capacity reasons"),
SUMIFS(AllPublicationData!$I:$I,AllPublicationData!$A:$A,'Publication Table'!$B51,AllPublicationData!$B:$B,'Publication Table'!J$7),
IF(AND($C$4="NHS Scotland",$C$5="Cancellations for other reasons"),
SUMIFS(AllPublicationData!$J:$J,AllPublicationData!$A:$A,'Publication Table'!$B51,AllPublicationData!$B:$B,'Publication Table'!J$7)))))))</f>
        <v>1752</v>
      </c>
      <c r="K51" s="90">
        <f>IF($C$5="Total Operations",
SUMIFS(AllPublicationData!$E:$E,AllPublicationData!$A:$A,'Publication Table'!$B51,AllPublicationData!$B:$B,'Publication Table'!$C$4,AllPublicationData!$D:$D,'Publication Table'!K$7),
IF('Publication Table'!$C$5="All Cancelled Operations",
SUMIFS(AllPublicationData!$F:$F,AllPublicationData!$A:$A,'Publication Table'!$B51,AllPublicationData!$B:$B,'Publication Table'!$C$4,AllPublicationData!$D:$D,'Publication Table'!K$7),
IF('Publication Table'!$C$5="Operations cancelled by patient",
SUMIFS(AllPublicationData!$G:$G,AllPublicationData!$A:$A,'Publication Table'!$B51,AllPublicationData!$B:$B,'Publication Table'!$C$4,AllPublicationData!$D:$D,'Publication Table'!K$7),
IF('Publication Table'!$C$5="Operations cancelled for clinical reasons",
SUMIFS(AllPublicationData!$H:$H,AllPublicationData!$A:$A,'Publication Table'!$B51,AllPublicationData!$B:$B,'Publication Table'!$C$4,AllPublicationData!$D:$D,'Publication Table'!K$7),
IF('Publication Table'!$C$5="Operations cancelled for non-clinical/capacity reasons",
SUMIFS(AllPublicationData!$I:$I,AllPublicationData!$A:$A,'Publication Table'!$B51,AllPublicationData!$B:$B,'Publication Table'!$C$4,AllPublicationData!$D:$D,'Publication Table'!K$7),
IF('Publication Table'!$C$5="Cancellations for other reasons",
SUMIFS(AllPublicationData!$J:$J,AllPublicationData!$A:$A,'Publication Table'!$B51,AllPublicationData!$B:$B,'Publication Table'!$C$4,AllPublicationData!$D:$D,'Publication Table'!K$7)))))))+
IF(AND($C$4="NHS Scotland",$C$5="Total Operations"),
SUMIFS(AllPublicationData!$E:$E,AllPublicationData!$A:$A,'Publication Table'!$B51,AllPublicationData!$B:$B,'Publication Table'!K$7),
IF(AND($C$4="NHS Scotland",$C$5="All Cancelled Operations"),
SUMIFS(AllPublicationData!$F:$F,AllPublicationData!$A:$A,'Publication Table'!$B51,AllPublicationData!$B:$B,'Publication Table'!K$7),
IF(AND($C$4="NHS Scotland",$C$5="Operations cancelled by patient"),
SUMIFS(AllPublicationData!$G:$G,AllPublicationData!$A:$A,'Publication Table'!$B51,AllPublicationData!$B:$B,'Publication Table'!K$7),
IF(AND($C$4="NHS Scotland",$C$5="Operations cancelled for clinical reasons"),
SUMIFS(AllPublicationData!$H:$H,AllPublicationData!$A:$A,'Publication Table'!$B51,AllPublicationData!$B:$B,'Publication Table'!K$7),
IF(AND($C$4="NHS Scotland",$C$5="Operations cancelled for non-clinical/capacity reasons"),
SUMIFS(AllPublicationData!$I:$I,AllPublicationData!$A:$A,'Publication Table'!$B51,AllPublicationData!$B:$B,'Publication Table'!K$7),
IF(AND($C$4="NHS Scotland",$C$5="Cancellations for other reasons"),
SUMIFS(AllPublicationData!$J:$J,AllPublicationData!$A:$A,'Publication Table'!$B51,AllPublicationData!$B:$B,'Publication Table'!K$7)))))))</f>
        <v>4343</v>
      </c>
      <c r="L51" s="90">
        <f>IF($C$5="Total Operations",
SUMIFS(AllPublicationData!$E:$E,AllPublicationData!$A:$A,'Publication Table'!$B51,AllPublicationData!$B:$B,'Publication Table'!$C$4,AllPublicationData!$D:$D,'Publication Table'!L$7),
IF('Publication Table'!$C$5="All Cancelled Operations",
SUMIFS(AllPublicationData!$F:$F,AllPublicationData!$A:$A,'Publication Table'!$B51,AllPublicationData!$B:$B,'Publication Table'!$C$4,AllPublicationData!$D:$D,'Publication Table'!L$7),
IF('Publication Table'!$C$5="Operations cancelled by patient",
SUMIFS(AllPublicationData!$G:$G,AllPublicationData!$A:$A,'Publication Table'!$B51,AllPublicationData!$B:$B,'Publication Table'!$C$4,AllPublicationData!$D:$D,'Publication Table'!L$7),
IF('Publication Table'!$C$5="Operations cancelled for clinical reasons",
SUMIFS(AllPublicationData!$H:$H,AllPublicationData!$A:$A,'Publication Table'!$B51,AllPublicationData!$B:$B,'Publication Table'!$C$4,AllPublicationData!$D:$D,'Publication Table'!L$7),
IF('Publication Table'!$C$5="Operations cancelled for non-clinical/capacity reasons",
SUMIFS(AllPublicationData!$I:$I,AllPublicationData!$A:$A,'Publication Table'!$B51,AllPublicationData!$B:$B,'Publication Table'!$C$4,AllPublicationData!$D:$D,'Publication Table'!L$7),
IF('Publication Table'!$C$5="Cancellations for other reasons",
SUMIFS(AllPublicationData!$J:$J,AllPublicationData!$A:$A,'Publication Table'!$B51,AllPublicationData!$B:$B,'Publication Table'!$C$4,AllPublicationData!$D:$D,'Publication Table'!L$7)))))))+
IF(AND($C$4="NHS Scotland",$C$5="Total Operations"),
SUMIFS(AllPublicationData!$E:$E,AllPublicationData!$A:$A,'Publication Table'!$B51,AllPublicationData!$B:$B,'Publication Table'!L$7),
IF(AND($C$4="NHS Scotland",$C$5="All Cancelled Operations"),
SUMIFS(AllPublicationData!$F:$F,AllPublicationData!$A:$A,'Publication Table'!$B51,AllPublicationData!$B:$B,'Publication Table'!L$7),
IF(AND($C$4="NHS Scotland",$C$5="Operations cancelled by patient"),
SUMIFS(AllPublicationData!$G:$G,AllPublicationData!$A:$A,'Publication Table'!$B51,AllPublicationData!$B:$B,'Publication Table'!L$7),
IF(AND($C$4="NHS Scotland",$C$5="Operations cancelled for clinical reasons"),
SUMIFS(AllPublicationData!$H:$H,AllPublicationData!$A:$A,'Publication Table'!$B51,AllPublicationData!$B:$B,'Publication Table'!L$7),
IF(AND($C$4="NHS Scotland",$C$5="Operations cancelled for non-clinical/capacity reasons"),
SUMIFS(AllPublicationData!$I:$I,AllPublicationData!$A:$A,'Publication Table'!$B51,AllPublicationData!$B:$B,'Publication Table'!L$7),
IF(AND($C$4="NHS Scotland",$C$5="Cancellations for other reasons"),
SUMIFS(AllPublicationData!$J:$J,AllPublicationData!$A:$A,'Publication Table'!$B51,AllPublicationData!$B:$B,'Publication Table'!L$7)))))))</f>
        <v>847</v>
      </c>
      <c r="M51" s="90">
        <f>IF($C$5="Total Operations",
SUMIFS(AllPublicationData!$E:$E,AllPublicationData!$A:$A,'Publication Table'!$B51,AllPublicationData!$B:$B,'Publication Table'!$C$4,AllPublicationData!$D:$D,'Publication Table'!M$7),
IF('Publication Table'!$C$5="All Cancelled Operations",
SUMIFS(AllPublicationData!$F:$F,AllPublicationData!$A:$A,'Publication Table'!$B51,AllPublicationData!$B:$B,'Publication Table'!$C$4,AllPublicationData!$D:$D,'Publication Table'!M$7),
IF('Publication Table'!$C$5="Operations cancelled by patient",
SUMIFS(AllPublicationData!$G:$G,AllPublicationData!$A:$A,'Publication Table'!$B51,AllPublicationData!$B:$B,'Publication Table'!$C$4,AllPublicationData!$D:$D,'Publication Table'!M$7),
IF('Publication Table'!$C$5="Operations cancelled for clinical reasons",
SUMIFS(AllPublicationData!$G:$G,AllPublicationData!$A:$A,'Publication Table'!$B51,AllPublicationData!$B:$B,'Publication Table'!$C$4,AllPublicationData!$D:$D,'Publication Table'!M$7),
IF('Publication Table'!$C$5="Operations cancelled for non-clinical/capacity reasons",
SUMIFS(AllPublicationData!$G:$G,AllPublicationData!$A:$A,'Publication Table'!$B51,AllPublicationData!$B:$B,'Publication Table'!$C$4,AllPublicationData!$D:$D,'Publication Table'!M$7),
IF('Publication Table'!$C$5="Cancellations for other reasons",
SUMIFS(AllPublicationData!$G:$G,AllPublicationData!$A:$A,'Publication Table'!$B51,AllPublicationData!$B:$B,'Publication Table'!$C$4,AllPublicationData!$D:$D,'Publication Table'!M$7)))))))+
IF(AND($C$4="NHS Scotland",$C$5="Total Operations"),
SUMIFS(AllPublicationData!$E:$E,AllPublicationData!$A:$A,'Publication Table'!$B51,AllPublicationData!$B:$B,'Publication Table'!M$7),
IF(AND($C$4="NHS Scotland",$C$5="All Cancelled Operations"),
SUMIFS(AllPublicationData!$F:$F,AllPublicationData!$A:$A,'Publication Table'!$B51,AllPublicationData!$B:$B,'Publication Table'!M$7),
IF(AND($C$4="NHS Scotland",$C$5="Operations cancelled by patient"),
SUMIFS(AllPublicationData!$G:$G,AllPublicationData!$A:$A,'Publication Table'!$B51,AllPublicationData!$B:$B,'Publication Table'!M$7),
IF(AND($C$4="NHS Scotland",$C$5="Operations cancelled for clinical reasons"),
SUMIFS(AllPublicationData!$H:$H,AllPublicationData!$A:$A,'Publication Table'!$B51,AllPublicationData!$B:$B,'Publication Table'!M$7),
IF(AND($C$4="NHS Scotland",$C$5="Operations cancelled for non-clinical/capacity reasons"),
SUMIFS(AllPublicationData!$I:$I,AllPublicationData!$A:$A,'Publication Table'!$B51,AllPublicationData!$B:$B,'Publication Table'!M$7),
IF(AND($C$4="NHS Scotland",$C$5="Cancellations for other reasons"),
SUMIFS(AllPublicationData!$J:$J,AllPublicationData!$A:$A,'Publication Table'!$B51,AllPublicationData!$B:$B,'Publication Table'!M$7)))))))</f>
        <v>1231</v>
      </c>
      <c r="N51" s="90">
        <f>IF($C$5="Total Operations",
SUMIFS(AllPublicationData!$E:$E,AllPublicationData!$A:$A,'Publication Table'!$B51,AllPublicationData!$B:$B,'Publication Table'!$C$4,AllPublicationData!$D:$D,'Publication Table'!N$7),
IF('Publication Table'!$C$5="All Cancelled Operations",
SUMIFS(AllPublicationData!$F:$F,AllPublicationData!$A:$A,'Publication Table'!$B51,AllPublicationData!$B:$B,'Publication Table'!$C$4,AllPublicationData!$D:$D,'Publication Table'!N$7),
IF('Publication Table'!$C$5="Operations cancelled by patient",
SUMIFS(AllPublicationData!$G:$G,AllPublicationData!$A:$A,'Publication Table'!$B51,AllPublicationData!$B:$B,'Publication Table'!$C$4,AllPublicationData!$D:$D,'Publication Table'!N$7),
IF('Publication Table'!$C$5="Operations cancelled for clinical reasons",
SUMIFS(AllPublicationData!$G:$G,AllPublicationData!$A:$A,'Publication Table'!$B51,AllPublicationData!$B:$B,'Publication Table'!$C$4,AllPublicationData!$D:$D,'Publication Table'!N$7),
IF('Publication Table'!$C$5="Operations cancelled for non-clinical/capacity reasons",
SUMIFS(AllPublicationData!$G:$G,AllPublicationData!$A:$A,'Publication Table'!$B51,AllPublicationData!$B:$B,'Publication Table'!$C$4,AllPublicationData!$D:$D,'Publication Table'!N$7),
IF('Publication Table'!$C$5="Cancellations for other reasons",
SUMIFS(AllPublicationData!$G:$G,AllPublicationData!$A:$A,'Publication Table'!$B51,AllPublicationData!$B:$B,'Publication Table'!$C$4,AllPublicationData!$D:$D,'Publication Table'!N$7)))))))+
IF(AND($C$4="NHS Scotland",$C$5="Total Operations"),
SUMIFS(AllPublicationData!$E:$E,AllPublicationData!$A:$A,'Publication Table'!$B51,AllPublicationData!$B:$B,'Publication Table'!N$7),
IF(AND($C$4="NHS Scotland",$C$5="All Cancelled Operations"),
SUMIFS(AllPublicationData!$F:$F,AllPublicationData!$A:$A,'Publication Table'!$B51,AllPublicationData!$B:$B,'Publication Table'!N$7),
IF(AND($C$4="NHS Scotland",$C$5="Operations cancelled by patient"),
SUMIFS(AllPublicationData!$G:$G,AllPublicationData!$A:$A,'Publication Table'!$B51,AllPublicationData!$B:$B,'Publication Table'!N$7),
IF(AND($C$4="NHS Scotland",$C$5="Operations cancelled for clinical reasons"),
SUMIFS(AllPublicationData!$H:$H,AllPublicationData!$A:$A,'Publication Table'!$B51,AllPublicationData!$B:$B,'Publication Table'!N$7),
IF(AND($C$4="NHS Scotland",$C$5="Operations cancelled for non-clinical/capacity reasons"),
SUMIFS(AllPublicationData!$I:$I,AllPublicationData!$A:$A,'Publication Table'!$B51,AllPublicationData!$B:$B,'Publication Table'!N$7),
IF(AND($C$4="NHS Scotland",$C$5="Cancellations for other reasons"),
SUMIFS(AllPublicationData!$J:$J,AllPublicationData!$A:$A,'Publication Table'!$B51,AllPublicationData!$B:$B,'Publication Table'!N$7)))))))</f>
        <v>3150</v>
      </c>
      <c r="O51" s="90">
        <f>IF($C$5="Total Operations",
SUMIFS(AllPublicationData!$E:$E,AllPublicationData!$A:$A,'Publication Table'!$B51,AllPublicationData!$B:$B,'Publication Table'!$C$4,AllPublicationData!$D:$D,'Publication Table'!O$7),
IF('Publication Table'!$C$5="All Cancelled Operations",
SUMIFS(AllPublicationData!$F:$F,AllPublicationData!$A:$A,'Publication Table'!$B51,AllPublicationData!$B:$B,'Publication Table'!$C$4,AllPublicationData!$D:$D,'Publication Table'!O$7),
IF('Publication Table'!$C$5="Operations cancelled by patient",
SUMIFS(AllPublicationData!$G:$G,AllPublicationData!$A:$A,'Publication Table'!$B51,AllPublicationData!$B:$B,'Publication Table'!$C$4,AllPublicationData!$D:$D,'Publication Table'!O$7),
IF('Publication Table'!$C$5="Operations cancelled for clinical reasons",
SUMIFS(AllPublicationData!$G:$G,AllPublicationData!$A:$A,'Publication Table'!$B51,AllPublicationData!$B:$B,'Publication Table'!$C$4,AllPublicationData!$D:$D,'Publication Table'!O$7),
IF('Publication Table'!$C$5="Operations cancelled for non-clinical/capacity reasons",
SUMIFS(AllPublicationData!$G:$G,AllPublicationData!$A:$A,'Publication Table'!$B51,AllPublicationData!$B:$B,'Publication Table'!$C$4,AllPublicationData!$D:$D,'Publication Table'!O$7),
IF('Publication Table'!$C$5="Cancellations for other reasons",
SUMIFS(AllPublicationData!$G:$G,AllPublicationData!$A:$A,'Publication Table'!$B51,AllPublicationData!$B:$B,'Publication Table'!$C$4,AllPublicationData!$D:$D,'Publication Table'!O$7)))))))+
IF(AND($C$4="NHS Scotland",$C$5="Total Operations"),
SUMIFS(AllPublicationData!$E:$E,AllPublicationData!$A:$A,'Publication Table'!$B51,AllPublicationData!$B:$B,'Publication Table'!O$7),
IF(AND($C$4="NHS Scotland",$C$5="All Cancelled Operations"),
SUMIFS(AllPublicationData!$F:$F,AllPublicationData!$A:$A,'Publication Table'!$B51,AllPublicationData!$B:$B,'Publication Table'!O$7),
IF(AND($C$4="NHS Scotland",$C$5="Operations cancelled by patient"),
SUMIFS(AllPublicationData!$G:$G,AllPublicationData!$A:$A,'Publication Table'!$B51,AllPublicationData!$B:$B,'Publication Table'!O$7),
IF(AND($C$4="NHS Scotland",$C$5="Operations cancelled for clinical reasons"),
SUMIFS(AllPublicationData!$H:$H,AllPublicationData!$A:$A,'Publication Table'!$B51,AllPublicationData!$B:$B,'Publication Table'!O$7),
IF(AND($C$4="NHS Scotland",$C$5="Operations cancelled for non-clinical/capacity reasons"),
SUMIFS(AllPublicationData!$I:$I,AllPublicationData!$A:$A,'Publication Table'!$B51,AllPublicationData!$B:$B,'Publication Table'!O$7),
IF(AND($C$4="NHS Scotland",$C$5="Cancellations for other reasons"),
SUMIFS(AllPublicationData!$J:$J,AllPublicationData!$A:$A,'Publication Table'!$B51,AllPublicationData!$B:$B,'Publication Table'!O$7)))))))</f>
        <v>239</v>
      </c>
      <c r="P51" s="90">
        <f>IF($C$5="Total Operations",
SUMIFS(AllPublicationData!$E:$E,AllPublicationData!$A:$A,'Publication Table'!$B51,AllPublicationData!$B:$B,'Publication Table'!$C$4,AllPublicationData!$D:$D,'Publication Table'!P$7),
IF('Publication Table'!$C$5="All Cancelled Operations",
SUMIFS(AllPublicationData!$F:$F,AllPublicationData!$A:$A,'Publication Table'!$B51,AllPublicationData!$B:$B,'Publication Table'!$C$4,AllPublicationData!$D:$D,'Publication Table'!P$7),
IF('Publication Table'!$C$5="Operations cancelled by patient",
SUMIFS(AllPublicationData!$G:$G,AllPublicationData!$A:$A,'Publication Table'!$B51,AllPublicationData!$B:$B,'Publication Table'!$C$4,AllPublicationData!$D:$D,'Publication Table'!P$7),
IF('Publication Table'!$C$5="Operations cancelled for clinical reasons",
SUMIFS(AllPublicationData!$G:$G,AllPublicationData!$A:$A,'Publication Table'!$B51,AllPublicationData!$B:$B,'Publication Table'!$C$4,AllPublicationData!$D:$D,'Publication Table'!P$7),
IF('Publication Table'!$C$5="Operations cancelled for non-clinical/capacity reasons",
SUMIFS(AllPublicationData!$G:$G,AllPublicationData!$A:$A,'Publication Table'!$B51,AllPublicationData!$B:$B,'Publication Table'!$C$4,AllPublicationData!$D:$D,'Publication Table'!P$7),
IF('Publication Table'!$C$5="Cancellations for other reasons",
SUMIFS(AllPublicationData!$G:$G,AllPublicationData!$A:$A,'Publication Table'!$B51,AllPublicationData!$B:$B,'Publication Table'!$C$4,AllPublicationData!$D:$D,'Publication Table'!P$7)))))))+
IF(AND($C$4="NHS Scotland",$C$5="Total Operations"),
SUMIFS(AllPublicationData!$E:$E,AllPublicationData!$A:$A,'Publication Table'!$B51,AllPublicationData!$B:$B,'Publication Table'!P$7),
IF(AND($C$4="NHS Scotland",$C$5="All Cancelled Operations"),
SUMIFS(AllPublicationData!$F:$F,AllPublicationData!$A:$A,'Publication Table'!$B51,AllPublicationData!$B:$B,'Publication Table'!P$7),
IF(AND($C$4="NHS Scotland",$C$5="Operations cancelled by patient"),
SUMIFS(AllPublicationData!$G:$G,AllPublicationData!$A:$A,'Publication Table'!$B51,AllPublicationData!$B:$B,'Publication Table'!P$7),
IF(AND($C$4="NHS Scotland",$C$5="Operations cancelled for clinical reasons"),
SUMIFS(AllPublicationData!$H:$H,AllPublicationData!$A:$A,'Publication Table'!$B51,AllPublicationData!$B:$B,'Publication Table'!P$7),
IF(AND($C$4="NHS Scotland",$C$5="Operations cancelled for non-clinical/capacity reasons"),
SUMIFS(AllPublicationData!$I:$I,AllPublicationData!$A:$A,'Publication Table'!$B51,AllPublicationData!$B:$B,'Publication Table'!P$7),
IF(AND($C$4="NHS Scotland",$C$5="Cancellations for other reasons"),
SUMIFS(AllPublicationData!$J:$J,AllPublicationData!$A:$A,'Publication Table'!$B51,AllPublicationData!$B:$B,'Publication Table'!P$7)))))))</f>
        <v>109</v>
      </c>
      <c r="Q51" s="90">
        <f>IF($C$5="Total Operations",
SUMIFS(AllPublicationData!$E:$E,AllPublicationData!$A:$A,'Publication Table'!$B51,AllPublicationData!$B:$B,'Publication Table'!$C$4,AllPublicationData!$D:$D,'Publication Table'!Q$7),
IF('Publication Table'!$C$5="All Cancelled Operations",
SUMIFS(AllPublicationData!$F:$F,AllPublicationData!$A:$A,'Publication Table'!$B51,AllPublicationData!$B:$B,'Publication Table'!$C$4,AllPublicationData!$D:$D,'Publication Table'!Q$7),
IF('Publication Table'!$C$5="Operations cancelled by patient",
SUMIFS(AllPublicationData!$G:$G,AllPublicationData!$A:$A,'Publication Table'!$B51,AllPublicationData!$B:$B,'Publication Table'!$C$4,AllPublicationData!$D:$D,'Publication Table'!Q$7),
IF('Publication Table'!$C$5="Operations cancelled for clinical reasons",
SUMIFS(AllPublicationData!$G:$G,AllPublicationData!$A:$A,'Publication Table'!$B51,AllPublicationData!$B:$B,'Publication Table'!$C$4,AllPublicationData!$D:$D,'Publication Table'!Q$7),
IF('Publication Table'!$C$5="Operations cancelled for non-clinical/capacity reasons",
SUMIFS(AllPublicationData!$G:$G,AllPublicationData!$A:$A,'Publication Table'!$B51,AllPublicationData!$B:$B,'Publication Table'!$C$4,AllPublicationData!$D:$D,'Publication Table'!Q$7),
IF('Publication Table'!$C$5="Cancellations for other reasons",
SUMIFS(AllPublicationData!$G:$G,AllPublicationData!$A:$A,'Publication Table'!$B51,AllPublicationData!$B:$B,'Publication Table'!$C$4,AllPublicationData!$D:$D,'Publication Table'!Q$7)))))))+
IF(AND($C$4="NHS Scotland",$C$5="Total Operations"),
SUMIFS(AllPublicationData!$E:$E,AllPublicationData!$A:$A,'Publication Table'!$B51,AllPublicationData!$B:$B,'Publication Table'!Q$7),
IF(AND($C$4="NHS Scotland",$C$5="All Cancelled Operations"),
SUMIFS(AllPublicationData!$F:$F,AllPublicationData!$A:$A,'Publication Table'!$B51,AllPublicationData!$B:$B,'Publication Table'!Q$7),
IF(AND($C$4="NHS Scotland",$C$5="Operations cancelled by patient"),
SUMIFS(AllPublicationData!$G:$G,AllPublicationData!$A:$A,'Publication Table'!$B51,AllPublicationData!$B:$B,'Publication Table'!Q$7),
IF(AND($C$4="NHS Scotland",$C$5="Operations cancelled for clinical reasons"),
SUMIFS(AllPublicationData!$H:$H,AllPublicationData!$A:$A,'Publication Table'!$B51,AllPublicationData!$B:$B,'Publication Table'!Q$7),
IF(AND($C$4="NHS Scotland",$C$5="Operations cancelled for non-clinical/capacity reasons"),
SUMIFS(AllPublicationData!$I:$I,AllPublicationData!$A:$A,'Publication Table'!$B51,AllPublicationData!$B:$B,'Publication Table'!Q$7),
IF(AND($C$4="NHS Scotland",$C$5="Cancellations for other reasons"),
SUMIFS(AllPublicationData!$J:$J,AllPublicationData!$A:$A,'Publication Table'!$B51,AllPublicationData!$B:$B,'Publication Table'!Q$7)))))))</f>
        <v>1475</v>
      </c>
      <c r="R51" s="90">
        <f>IF($C$5="Total Operations",
SUMIFS(AllPublicationData!$E:$E,AllPublicationData!$A:$A,'Publication Table'!$B51,AllPublicationData!$B:$B,'Publication Table'!$C$4,AllPublicationData!$D:$D,'Publication Table'!R$7),
IF('Publication Table'!$C$5="All Cancelled Operations",
SUMIFS(AllPublicationData!$F:$F,AllPublicationData!$A:$A,'Publication Table'!$B51,AllPublicationData!$B:$B,'Publication Table'!$C$4,AllPublicationData!$D:$D,'Publication Table'!R$7),
IF('Publication Table'!$C$5="Operations cancelled by patient",
SUMIFS(AllPublicationData!$G:$G,AllPublicationData!$A:$A,'Publication Table'!$B51,AllPublicationData!$B:$B,'Publication Table'!$C$4,AllPublicationData!$D:$D,'Publication Table'!R$7),
IF('Publication Table'!$C$5="Operations cancelled for clinical reasons",
SUMIFS(AllPublicationData!$G:$G,AllPublicationData!$A:$A,'Publication Table'!$B51,AllPublicationData!$B:$B,'Publication Table'!$C$4,AllPublicationData!$D:$D,'Publication Table'!R$7),
IF('Publication Table'!$C$5="Operations cancelled for non-clinical/capacity reasons",
SUMIFS(AllPublicationData!$G:$G,AllPublicationData!$A:$A,'Publication Table'!$B51,AllPublicationData!$B:$B,'Publication Table'!$C$4,AllPublicationData!$D:$D,'Publication Table'!R$7),
IF('Publication Table'!$C$5="Cancellations for other reasons",
SUMIFS(AllPublicationData!$G:$G,AllPublicationData!$A:$A,'Publication Table'!$B51,AllPublicationData!$B:$B,'Publication Table'!$C$4,AllPublicationData!$D:$D,'Publication Table'!R$7)))))))+
IF(AND($C$4="NHS Scotland",$C$5="Total Operations"),
SUMIFS(AllPublicationData!$E:$E,AllPublicationData!$A:$A,'Publication Table'!$B51,AllPublicationData!$B:$B,'Publication Table'!R$7),
IF(AND($C$4="NHS Scotland",$C$5="All Cancelled Operations"),
SUMIFS(AllPublicationData!$F:$F,AllPublicationData!$A:$A,'Publication Table'!$B51,AllPublicationData!$B:$B,'Publication Table'!R$7),
IF(AND($C$4="NHS Scotland",$C$5="Operations cancelled by patient"),
SUMIFS(AllPublicationData!$G:$G,AllPublicationData!$A:$A,'Publication Table'!$B51,AllPublicationData!$B:$B,'Publication Table'!R$7),
IF(AND($C$4="NHS Scotland",$C$5="Operations cancelled for clinical reasons"),
SUMIFS(AllPublicationData!$H:$H,AllPublicationData!$A:$A,'Publication Table'!$B51,AllPublicationData!$B:$B,'Publication Table'!R$7),
IF(AND($C$4="NHS Scotland",$C$5="Operations cancelled for non-clinical/capacity reasons"),
SUMIFS(AllPublicationData!$I:$I,AllPublicationData!$A:$A,'Publication Table'!$B51,AllPublicationData!$B:$B,'Publication Table'!R$7),
IF(AND($C$4="NHS Scotland",$C$5="Cancellations for other reasons"),
SUMIFS(AllPublicationData!$J:$J,AllPublicationData!$A:$A,'Publication Table'!$B51,AllPublicationData!$B:$B,'Publication Table'!R$7)))))))</f>
        <v>92</v>
      </c>
    </row>
    <row r="52" spans="2:18" x14ac:dyDescent="0.35">
      <c r="B52" s="89">
        <v>44075</v>
      </c>
      <c r="C52" s="81">
        <f>IF($C$5="Total Operations",
SUMIFS(AllPublicationData!$E:$E,AllPublicationData!$A:$A,'Publication Table'!$B52,AllPublicationData!$B:$B,'Publication Table'!$C$4),
IF('Publication Table'!$C$5="All Cancelled Operations",
SUMIFS(AllPublicationData!$F:$F,AllPublicationData!$A:$A,'Publication Table'!$B52,AllPublicationData!$B:$B,'Publication Table'!$C$4),
IF('Publication Table'!$C$5="Operations cancelled by patient",
SUMIFS(AllPublicationData!$G:$G,AllPublicationData!$A:$A,'Publication Table'!$B52,AllPublicationData!$B:$B,'Publication Table'!$C$4),
IF('Publication Table'!$C$5="Operations cancelled for clinical reasons",
SUMIFS(AllPublicationData!$H:$H,AllPublicationData!$A:$A,'Publication Table'!$B52,AllPublicationData!$B:$B,'Publication Table'!$C$4),
IF('Publication Table'!$C$5="Operations cancelled for non-clinical/capacity reasons",
SUMIFS(AllPublicationData!$I:$I,AllPublicationData!$A:$A,'Publication Table'!$B52,AllPublicationData!$B:$B,'Publication Table'!$C$4),
IF('Publication Table'!$C$5="Cancellations for other reasons",
SUMIFS(AllPublicationData!$J:$J,AllPublicationData!$A:$A,'Publication Table'!$B52,AllPublicationData!$B:$B,'Publication Table'!$C$4)))))))+
IF(AND($C$4="NHS Scotland",$C$5="Total Operations"),
SUMIFS(AllPublicationData!$E:$E,AllPublicationData!$A:$A,'Publication Table'!$B52),
IF(AND($C$4="NHS Scotland",$C$5="All Cancelled Operations"),
SUMIFS(AllPublicationData!$F:$F,AllPublicationData!$A:$A,'Publication Table'!$B52),
IF(AND($C$4="NHS Scotland",$C$5="Operations cancelled by patient"),
SUMIFS(AllPublicationData!$G:$G,AllPublicationData!$A:$A,'Publication Table'!$B52),
IF(AND($C$4="NHS Scotland",$C$5="Operations cancelled for clinical reasons"),
SUMIFS(AllPublicationData!$H:$H,AllPublicationData!$A:$A,'Publication Table'!$B52),
IF(AND($C$4="NHS Scotland",$C$5="Operations cancelled for non-clinical/capacity reasons"),
SUMIFS(AllPublicationData!$I:$I,AllPublicationData!$A:$A,'Publication Table'!$B52),
IF(AND($C$4="NHS Scotland",$C$5="Cancellations for other reasons"),
SUMIFS(AllPublicationData!$J:$J,AllPublicationData!$A:$A,'Publication Table'!$B52)))))))</f>
        <v>17056</v>
      </c>
      <c r="D52" s="90">
        <f>IF($C$5="Total Operations",
SUMIFS(AllPublicationData!$E:$E,AllPublicationData!$A:$A,'Publication Table'!$B52,AllPublicationData!$B:$B,'Publication Table'!$C$4,AllPublicationData!$D:$D,'Publication Table'!D$7),
IF('Publication Table'!$C$5="All Cancelled Operations",
SUMIFS(AllPublicationData!$F:$F,AllPublicationData!$A:$A,'Publication Table'!$B52,AllPublicationData!$B:$B,'Publication Table'!$C$4,AllPublicationData!$D:$D,'Publication Table'!D$7),
IF('Publication Table'!$C$5="Operations cancelled by patient",
SUMIFS(AllPublicationData!$G:$G,AllPublicationData!$A:$A,'Publication Table'!$B52,AllPublicationData!$B:$B,'Publication Table'!$C$4,AllPublicationData!$D:$D,'Publication Table'!D$7),
IF('Publication Table'!$C$5="Operations cancelled for clinical reasons",
SUMIFS(AllPublicationData!$H:$H,AllPublicationData!$A:$A,'Publication Table'!$B52,AllPublicationData!$B:$B,'Publication Table'!$C$4,AllPublicationData!$D:$D,'Publication Table'!D$7),
IF('Publication Table'!$C$5="Operations cancelled for non-clinical/capacity reasons",
SUMIFS(AllPublicationData!$I:$I,AllPublicationData!$A:$A,'Publication Table'!$B52,AllPublicationData!$B:$B,'Publication Table'!$C$4,AllPublicationData!$D:$D,'Publication Table'!D$7),
IF('Publication Table'!$C$5="Cancellations for other reasons",
SUMIFS(AllPublicationData!$J:$J,AllPublicationData!$A:$A,'Publication Table'!$B52,AllPublicationData!$B:$B,'Publication Table'!$C$4,AllPublicationData!$D:$D,'Publication Table'!D$7)))))))+
IF(AND($C$4="NHS Scotland",$C$5="Total Operations"),
SUMIFS(AllPublicationData!$E:$E,AllPublicationData!$A:$A,'Publication Table'!$B52,AllPublicationData!$B:$B,'Publication Table'!D$7),
IF(AND($C$4="NHS Scotland",$C$5="All Cancelled Operations"),
SUMIFS(AllPublicationData!$F:$F,AllPublicationData!$A:$A,'Publication Table'!$B52,AllPublicationData!$B:$B,'Publication Table'!D$7),
IF(AND($C$4="NHS Scotland",$C$5="Operations cancelled by patient"),
SUMIFS(AllPublicationData!$G:$G,AllPublicationData!$A:$A,'Publication Table'!$B52,AllPublicationData!$B:$B,'Publication Table'!D$7),
IF(AND($C$4="NHS Scotland",$C$5="Operations cancelled for clinical reasons"),
SUMIFS(AllPublicationData!$H:$H,AllPublicationData!$A:$A,'Publication Table'!$B52,AllPublicationData!$B:$B,'Publication Table'!D$7),
IF(AND($C$4="NHS Scotland",$C$5="Operations cancelled for non-clinical/capacity reasons"),
SUMIFS(AllPublicationData!$I:$I,AllPublicationData!$A:$A,'Publication Table'!$B52,AllPublicationData!$B:$B,'Publication Table'!D$7),
IF(AND($C$4="NHS Scotland",$C$5="Cancellations for other reasons"),
SUMIFS(AllPublicationData!$J:$J,AllPublicationData!$A:$A,'Publication Table'!$B52,AllPublicationData!$B:$B,'Publication Table'!D$7)))))))</f>
        <v>915</v>
      </c>
      <c r="E52" s="90">
        <f>IF($C$5="Total Operations",
SUMIFS(AllPublicationData!$E:$E,AllPublicationData!$A:$A,'Publication Table'!$B52,AllPublicationData!$B:$B,'Publication Table'!$C$4,AllPublicationData!$D:$D,'Publication Table'!E$7),
IF('Publication Table'!$C$5="All Cancelled Operations",
SUMIFS(AllPublicationData!$F:$F,AllPublicationData!$A:$A,'Publication Table'!$B52,AllPublicationData!$B:$B,'Publication Table'!$C$4,AllPublicationData!$D:$D,'Publication Table'!E$7),
IF('Publication Table'!$C$5="Operations cancelled by patient",
SUMIFS(AllPublicationData!$G:$G,AllPublicationData!$A:$A,'Publication Table'!$B52,AllPublicationData!$B:$B,'Publication Table'!$C$4,AllPublicationData!$D:$D,'Publication Table'!E$7),
IF('Publication Table'!$C$5="Operations cancelled for clinical reasons",
SUMIFS(AllPublicationData!$H:$H,AllPublicationData!$A:$A,'Publication Table'!$B52,AllPublicationData!$B:$B,'Publication Table'!$C$4,AllPublicationData!$D:$D,'Publication Table'!E$7),
IF('Publication Table'!$C$5="Operations cancelled for non-clinical/capacity reasons",
SUMIFS(AllPublicationData!$I:$I,AllPublicationData!$A:$A,'Publication Table'!$B52,AllPublicationData!$B:$B,'Publication Table'!$C$4,AllPublicationData!$D:$D,'Publication Table'!E$7),
IF('Publication Table'!$C$5="Cancellations for other reasons",
SUMIFS(AllPublicationData!$J:$J,AllPublicationData!$A:$A,'Publication Table'!$B52,AllPublicationData!$B:$B,'Publication Table'!$C$4,AllPublicationData!$D:$D,'Publication Table'!E$7)))))))+
IF(AND($C$4="NHS Scotland",$C$5="Total Operations"),
SUMIFS(AllPublicationData!$E:$E,AllPublicationData!$A:$A,'Publication Table'!$B52,AllPublicationData!$B:$B,'Publication Table'!E$7),
IF(AND($C$4="NHS Scotland",$C$5="All Cancelled Operations"),
SUMIFS(AllPublicationData!$F:$F,AllPublicationData!$A:$A,'Publication Table'!$B52,AllPublicationData!$B:$B,'Publication Table'!E$7),
IF(AND($C$4="NHS Scotland",$C$5="Operations cancelled by patient"),
SUMIFS(AllPublicationData!$G:$G,AllPublicationData!$A:$A,'Publication Table'!$B52,AllPublicationData!$B:$B,'Publication Table'!E$7),
IF(AND($C$4="NHS Scotland",$C$5="Operations cancelled for clinical reasons"),
SUMIFS(AllPublicationData!$H:$H,AllPublicationData!$A:$A,'Publication Table'!$B52,AllPublicationData!$B:$B,'Publication Table'!E$7),
IF(AND($C$4="NHS Scotland",$C$5="Operations cancelled for non-clinical/capacity reasons"),
SUMIFS(AllPublicationData!$I:$I,AllPublicationData!$A:$A,'Publication Table'!$B52,AllPublicationData!$B:$B,'Publication Table'!E$7),
IF(AND($C$4="NHS Scotland",$C$5="Cancellations for other reasons"),
SUMIFS(AllPublicationData!$J:$J,AllPublicationData!$A:$A,'Publication Table'!$B52,AllPublicationData!$B:$B,'Publication Table'!E$7)))))))</f>
        <v>902</v>
      </c>
      <c r="F52" s="90">
        <f>IF($C$5="Total Operations",
SUMIFS(AllPublicationData!$E:$E,AllPublicationData!$A:$A,'Publication Table'!$B52,AllPublicationData!$B:$B,'Publication Table'!$C$4,AllPublicationData!$D:$D,'Publication Table'!F$7),
IF('Publication Table'!$C$5="All Cancelled Operations",
SUMIFS(AllPublicationData!$F:$F,AllPublicationData!$A:$A,'Publication Table'!$B52,AllPublicationData!$B:$B,'Publication Table'!$C$4,AllPublicationData!$D:$D,'Publication Table'!F$7),
IF('Publication Table'!$C$5="Operations cancelled by patient",
SUMIFS(AllPublicationData!$G:$G,AllPublicationData!$A:$A,'Publication Table'!$B52,AllPublicationData!$B:$B,'Publication Table'!$C$4,AllPublicationData!$D:$D,'Publication Table'!F$7),
IF('Publication Table'!$C$5="Operations cancelled for clinical reasons",
SUMIFS(AllPublicationData!$H:$H,AllPublicationData!$A:$A,'Publication Table'!$B52,AllPublicationData!$B:$B,'Publication Table'!$C$4,AllPublicationData!$D:$D,'Publication Table'!F$7),
IF('Publication Table'!$C$5="Operations cancelled for non-clinical/capacity reasons",
SUMIFS(AllPublicationData!$I:$I,AllPublicationData!$A:$A,'Publication Table'!$B52,AllPublicationData!$B:$B,'Publication Table'!$C$4,AllPublicationData!$D:$D,'Publication Table'!F$7),
IF('Publication Table'!$C$5="Cancellations for other reasons",
SUMIFS(AllPublicationData!$J:$J,AllPublicationData!$A:$A,'Publication Table'!$B52,AllPublicationData!$B:$B,'Publication Table'!$C$4,AllPublicationData!$D:$D,'Publication Table'!F$7)))))))+
IF(AND($C$4="NHS Scotland",$C$5="Total Operations"),
SUMIFS(AllPublicationData!$E:$E,AllPublicationData!$A:$A,'Publication Table'!$B52,AllPublicationData!$B:$B,'Publication Table'!F$7),
IF(AND($C$4="NHS Scotland",$C$5="All Cancelled Operations"),
SUMIFS(AllPublicationData!$F:$F,AllPublicationData!$A:$A,'Publication Table'!$B52,AllPublicationData!$B:$B,'Publication Table'!F$7),
IF(AND($C$4="NHS Scotland",$C$5="Operations cancelled by patient"),
SUMIFS(AllPublicationData!$G:$G,AllPublicationData!$A:$A,'Publication Table'!$B52,AllPublicationData!$B:$B,'Publication Table'!F$7),
IF(AND($C$4="NHS Scotland",$C$5="Operations cancelled for clinical reasons"),
SUMIFS(AllPublicationData!$H:$H,AllPublicationData!$A:$A,'Publication Table'!$B52,AllPublicationData!$B:$B,'Publication Table'!F$7),
IF(AND($C$4="NHS Scotland",$C$5="Operations cancelled for non-clinical/capacity reasons"),
SUMIFS(AllPublicationData!$I:$I,AllPublicationData!$A:$A,'Publication Table'!$B52,AllPublicationData!$B:$B,'Publication Table'!F$7),
IF(AND($C$4="NHS Scotland",$C$5="Cancellations for other reasons"),
SUMIFS(AllPublicationData!$J:$J,AllPublicationData!$A:$A,'Publication Table'!$B52,AllPublicationData!$B:$B,'Publication Table'!F$7)))))))</f>
        <v>133</v>
      </c>
      <c r="G52" s="90">
        <f>IF($C$5="Total Operations",
SUMIFS(AllPublicationData!$E:$E,AllPublicationData!$A:$A,'Publication Table'!$B52,AllPublicationData!$B:$B,'Publication Table'!$C$4,AllPublicationData!$D:$D,'Publication Table'!G$7),
IF('Publication Table'!$C$5="All Cancelled Operations",
SUMIFS(AllPublicationData!$F:$F,AllPublicationData!$A:$A,'Publication Table'!$B52,AllPublicationData!$B:$B,'Publication Table'!$C$4,AllPublicationData!$D:$D,'Publication Table'!G$7),
IF('Publication Table'!$C$5="Operations cancelled by patient",
SUMIFS(AllPublicationData!$G:$G,AllPublicationData!$A:$A,'Publication Table'!$B52,AllPublicationData!$B:$B,'Publication Table'!$C$4,AllPublicationData!$D:$D,'Publication Table'!G$7),
IF('Publication Table'!$C$5="Operations cancelled for clinical reasons",
SUMIFS(AllPublicationData!$H:$H,AllPublicationData!$A:$A,'Publication Table'!$B52,AllPublicationData!$B:$B,'Publication Table'!$C$4,AllPublicationData!$D:$D,'Publication Table'!G$7),
IF('Publication Table'!$C$5="Operations cancelled for non-clinical/capacity reasons",
SUMIFS(AllPublicationData!$I:$I,AllPublicationData!$A:$A,'Publication Table'!$B52,AllPublicationData!$B:$B,'Publication Table'!$C$4,AllPublicationData!$D:$D,'Publication Table'!G$7),
IF('Publication Table'!$C$5="Cancellations for other reasons",
SUMIFS(AllPublicationData!$J:$J,AllPublicationData!$A:$A,'Publication Table'!$B52,AllPublicationData!$B:$B,'Publication Table'!$C$4,AllPublicationData!$D:$D,'Publication Table'!G$7)))))))+
IF(AND($C$4="NHS Scotland",$C$5="Total Operations"),
SUMIFS(AllPublicationData!$E:$E,AllPublicationData!$A:$A,'Publication Table'!$B52,AllPublicationData!$B:$B,'Publication Table'!G$7),
IF(AND($C$4="NHS Scotland",$C$5="All Cancelled Operations"),
SUMIFS(AllPublicationData!$F:$F,AllPublicationData!$A:$A,'Publication Table'!$B52,AllPublicationData!$B:$B,'Publication Table'!G$7),
IF(AND($C$4="NHS Scotland",$C$5="Operations cancelled by patient"),
SUMIFS(AllPublicationData!$G:$G,AllPublicationData!$A:$A,'Publication Table'!$B52,AllPublicationData!$B:$B,'Publication Table'!G$7),
IF(AND($C$4="NHS Scotland",$C$5="Operations cancelled for clinical reasons"),
SUMIFS(AllPublicationData!$H:$H,AllPublicationData!$A:$A,'Publication Table'!$B52,AllPublicationData!$B:$B,'Publication Table'!G$7),
IF(AND($C$4="NHS Scotland",$C$5="Operations cancelled for non-clinical/capacity reasons"),
SUMIFS(AllPublicationData!$I:$I,AllPublicationData!$A:$A,'Publication Table'!$B52,AllPublicationData!$B:$B,'Publication Table'!G$7),
IF(AND($C$4="NHS Scotland",$C$5="Cancellations for other reasons"),
SUMIFS(AllPublicationData!$J:$J,AllPublicationData!$A:$A,'Publication Table'!$B52,AllPublicationData!$B:$B,'Publication Table'!G$7)))))))</f>
        <v>1122</v>
      </c>
      <c r="H52" s="90">
        <f>IF($C$5="Total Operations",
SUMIFS(AllPublicationData!$E:$E,AllPublicationData!$A:$A,'Publication Table'!$B52,AllPublicationData!$B:$B,'Publication Table'!$C$4,AllPublicationData!$D:$D,'Publication Table'!H$7),
IF('Publication Table'!$C$5="All Cancelled Operations",
SUMIFS(AllPublicationData!$F:$F,AllPublicationData!$A:$A,'Publication Table'!$B52,AllPublicationData!$B:$B,'Publication Table'!$C$4,AllPublicationData!$D:$D,'Publication Table'!H$7),
IF('Publication Table'!$C$5="Operations cancelled by patient",
SUMIFS(AllPublicationData!$G:$G,AllPublicationData!$A:$A,'Publication Table'!$B52,AllPublicationData!$B:$B,'Publication Table'!$C$4,AllPublicationData!$D:$D,'Publication Table'!H$7),
IF('Publication Table'!$C$5="Operations cancelled for clinical reasons",
SUMIFS(AllPublicationData!$H:$H,AllPublicationData!$A:$A,'Publication Table'!$B52,AllPublicationData!$B:$B,'Publication Table'!$C$4,AllPublicationData!$D:$D,'Publication Table'!H$7),
IF('Publication Table'!$C$5="Operations cancelled for non-clinical/capacity reasons",
SUMIFS(AllPublicationData!$I:$I,AllPublicationData!$A:$A,'Publication Table'!$B52,AllPublicationData!$B:$B,'Publication Table'!$C$4,AllPublicationData!$D:$D,'Publication Table'!H$7),
IF('Publication Table'!$C$5="Cancellations for other reasons",
SUMIFS(AllPublicationData!$J:$J,AllPublicationData!$A:$A,'Publication Table'!$B52,AllPublicationData!$B:$B,'Publication Table'!$C$4,AllPublicationData!$D:$D,'Publication Table'!H$7)))))))+
IF(AND($C$4="NHS Scotland",$C$5="Total Operations"),
SUMIFS(AllPublicationData!$E:$E,AllPublicationData!$A:$A,'Publication Table'!$B52,AllPublicationData!$B:$B,'Publication Table'!H$7),
IF(AND($C$4="NHS Scotland",$C$5="All Cancelled Operations"),
SUMIFS(AllPublicationData!$F:$F,AllPublicationData!$A:$A,'Publication Table'!$B52,AllPublicationData!$B:$B,'Publication Table'!H$7),
IF(AND($C$4="NHS Scotland",$C$5="Operations cancelled by patient"),
SUMIFS(AllPublicationData!$G:$G,AllPublicationData!$A:$A,'Publication Table'!$B52,AllPublicationData!$B:$B,'Publication Table'!H$7),
IF(AND($C$4="NHS Scotland",$C$5="Operations cancelled for clinical reasons"),
SUMIFS(AllPublicationData!$H:$H,AllPublicationData!$A:$A,'Publication Table'!$B52,AllPublicationData!$B:$B,'Publication Table'!H$7),
IF(AND($C$4="NHS Scotland",$C$5="Operations cancelled for non-clinical/capacity reasons"),
SUMIFS(AllPublicationData!$I:$I,AllPublicationData!$A:$A,'Publication Table'!$B52,AllPublicationData!$B:$B,'Publication Table'!H$7),
IF(AND($C$4="NHS Scotland",$C$5="Cancellations for other reasons"),
SUMIFS(AllPublicationData!$J:$J,AllPublicationData!$A:$A,'Publication Table'!$B52,AllPublicationData!$B:$B,'Publication Table'!H$7)))))))</f>
        <v>1132</v>
      </c>
      <c r="I52" s="90">
        <f>IF($C$5="Total Operations",
SUMIFS(AllPublicationData!$E:$E,AllPublicationData!$A:$A,'Publication Table'!$B52,AllPublicationData!$B:$B,'Publication Table'!$C$4,AllPublicationData!$D:$D,'Publication Table'!I$7),
IF('Publication Table'!$C$5="All Cancelled Operations",
SUMIFS(AllPublicationData!$F:$F,AllPublicationData!$A:$A,'Publication Table'!$B52,AllPublicationData!$B:$B,'Publication Table'!$C$4,AllPublicationData!$D:$D,'Publication Table'!I$7),
IF('Publication Table'!$C$5="Operations cancelled by patient",
SUMIFS(AllPublicationData!$G:$G,AllPublicationData!$A:$A,'Publication Table'!$B52,AllPublicationData!$B:$B,'Publication Table'!$C$4,AllPublicationData!$D:$D,'Publication Table'!I$7),
IF('Publication Table'!$C$5="Operations cancelled for clinical reasons",
SUMIFS(AllPublicationData!$H:$H,AllPublicationData!$A:$A,'Publication Table'!$B52,AllPublicationData!$B:$B,'Publication Table'!$C$4,AllPublicationData!$D:$D,'Publication Table'!I$7),
IF('Publication Table'!$C$5="Operations cancelled for non-clinical/capacity reasons",
SUMIFS(AllPublicationData!$I:$I,AllPublicationData!$A:$A,'Publication Table'!$B52,AllPublicationData!$B:$B,'Publication Table'!$C$4,AllPublicationData!$D:$D,'Publication Table'!I$7),
IF('Publication Table'!$C$5="Cancellations for other reasons",
SUMIFS(AllPublicationData!$J:$J,AllPublicationData!$A:$A,'Publication Table'!$B52,AllPublicationData!$B:$B,'Publication Table'!$C$4,AllPublicationData!$D:$D,'Publication Table'!I$7)))))))+
IF(AND($C$4="NHS Scotland",$C$5="Total Operations"),
SUMIFS(AllPublicationData!$E:$E,AllPublicationData!$A:$A,'Publication Table'!$B52,AllPublicationData!$B:$B,'Publication Table'!I$7),
IF(AND($C$4="NHS Scotland",$C$5="All Cancelled Operations"),
SUMIFS(AllPublicationData!$F:$F,AllPublicationData!$A:$A,'Publication Table'!$B52,AllPublicationData!$B:$B,'Publication Table'!I$7),
IF(AND($C$4="NHS Scotland",$C$5="Operations cancelled by patient"),
SUMIFS(AllPublicationData!$G:$G,AllPublicationData!$A:$A,'Publication Table'!$B52,AllPublicationData!$B:$B,'Publication Table'!I$7),
IF(AND($C$4="NHS Scotland",$C$5="Operations cancelled for clinical reasons"),
SUMIFS(AllPublicationData!$H:$H,AllPublicationData!$A:$A,'Publication Table'!$B52,AllPublicationData!$B:$B,'Publication Table'!I$7),
IF(AND($C$4="NHS Scotland",$C$5="Operations cancelled for non-clinical/capacity reasons"),
SUMIFS(AllPublicationData!$I:$I,AllPublicationData!$A:$A,'Publication Table'!$B52,AllPublicationData!$B:$B,'Publication Table'!I$7),
IF(AND($C$4="NHS Scotland",$C$5="Cancellations for other reasons"),
SUMIFS(AllPublicationData!$J:$J,AllPublicationData!$A:$A,'Publication Table'!$B52,AllPublicationData!$B:$B,'Publication Table'!I$7)))))))</f>
        <v>591</v>
      </c>
      <c r="J52" s="90">
        <f>IF($C$5="Total Operations",
SUMIFS(AllPublicationData!$E:$E,AllPublicationData!$A:$A,'Publication Table'!$B52,AllPublicationData!$B:$B,'Publication Table'!$C$4,AllPublicationData!$D:$D,'Publication Table'!J$7),
IF('Publication Table'!$C$5="All Cancelled Operations",
SUMIFS(AllPublicationData!$F:$F,AllPublicationData!$A:$A,'Publication Table'!$B52,AllPublicationData!$B:$B,'Publication Table'!$C$4,AllPublicationData!$D:$D,'Publication Table'!J$7),
IF('Publication Table'!$C$5="Operations cancelled by patient",
SUMIFS(AllPublicationData!$G:$G,AllPublicationData!$A:$A,'Publication Table'!$B52,AllPublicationData!$B:$B,'Publication Table'!$C$4,AllPublicationData!$D:$D,'Publication Table'!J$7),
IF('Publication Table'!$C$5="Operations cancelled for clinical reasons",
SUMIFS(AllPublicationData!$H:$H,AllPublicationData!$A:$A,'Publication Table'!$B52,AllPublicationData!$B:$B,'Publication Table'!$C$4,AllPublicationData!$D:$D,'Publication Table'!J$7),
IF('Publication Table'!$C$5="Operations cancelled for non-clinical/capacity reasons",
SUMIFS(AllPublicationData!$I:$I,AllPublicationData!$A:$A,'Publication Table'!$B52,AllPublicationData!$B:$B,'Publication Table'!$C$4,AllPublicationData!$D:$D,'Publication Table'!J$7),
IF('Publication Table'!$C$5="Cancellations for other reasons",
SUMIFS(AllPublicationData!$J:$J,AllPublicationData!$A:$A,'Publication Table'!$B52,AllPublicationData!$B:$B,'Publication Table'!$C$4,AllPublicationData!$D:$D,'Publication Table'!J$7)))))))+
IF(AND($C$4="NHS Scotland",$C$5="Total Operations"),
SUMIFS(AllPublicationData!$E:$E,AllPublicationData!$A:$A,'Publication Table'!$B52,AllPublicationData!$B:$B,'Publication Table'!J$7),
IF(AND($C$4="NHS Scotland",$C$5="All Cancelled Operations"),
SUMIFS(AllPublicationData!$F:$F,AllPublicationData!$A:$A,'Publication Table'!$B52,AllPublicationData!$B:$B,'Publication Table'!J$7),
IF(AND($C$4="NHS Scotland",$C$5="Operations cancelled by patient"),
SUMIFS(AllPublicationData!$G:$G,AllPublicationData!$A:$A,'Publication Table'!$B52,AllPublicationData!$B:$B,'Publication Table'!J$7),
IF(AND($C$4="NHS Scotland",$C$5="Operations cancelled for clinical reasons"),
SUMIFS(AllPublicationData!$H:$H,AllPublicationData!$A:$A,'Publication Table'!$B52,AllPublicationData!$B:$B,'Publication Table'!J$7),
IF(AND($C$4="NHS Scotland",$C$5="Operations cancelled for non-clinical/capacity reasons"),
SUMIFS(AllPublicationData!$I:$I,AllPublicationData!$A:$A,'Publication Table'!$B52,AllPublicationData!$B:$B,'Publication Table'!J$7),
IF(AND($C$4="NHS Scotland",$C$5="Cancellations for other reasons"),
SUMIFS(AllPublicationData!$J:$J,AllPublicationData!$A:$A,'Publication Table'!$B52,AllPublicationData!$B:$B,'Publication Table'!J$7)))))))</f>
        <v>1451</v>
      </c>
      <c r="K52" s="90">
        <f>IF($C$5="Total Operations",
SUMIFS(AllPublicationData!$E:$E,AllPublicationData!$A:$A,'Publication Table'!$B52,AllPublicationData!$B:$B,'Publication Table'!$C$4,AllPublicationData!$D:$D,'Publication Table'!K$7),
IF('Publication Table'!$C$5="All Cancelled Operations",
SUMIFS(AllPublicationData!$F:$F,AllPublicationData!$A:$A,'Publication Table'!$B52,AllPublicationData!$B:$B,'Publication Table'!$C$4,AllPublicationData!$D:$D,'Publication Table'!K$7),
IF('Publication Table'!$C$5="Operations cancelled by patient",
SUMIFS(AllPublicationData!$G:$G,AllPublicationData!$A:$A,'Publication Table'!$B52,AllPublicationData!$B:$B,'Publication Table'!$C$4,AllPublicationData!$D:$D,'Publication Table'!K$7),
IF('Publication Table'!$C$5="Operations cancelled for clinical reasons",
SUMIFS(AllPublicationData!$H:$H,AllPublicationData!$A:$A,'Publication Table'!$B52,AllPublicationData!$B:$B,'Publication Table'!$C$4,AllPublicationData!$D:$D,'Publication Table'!K$7),
IF('Publication Table'!$C$5="Operations cancelled for non-clinical/capacity reasons",
SUMIFS(AllPublicationData!$I:$I,AllPublicationData!$A:$A,'Publication Table'!$B52,AllPublicationData!$B:$B,'Publication Table'!$C$4,AllPublicationData!$D:$D,'Publication Table'!K$7),
IF('Publication Table'!$C$5="Cancellations for other reasons",
SUMIFS(AllPublicationData!$J:$J,AllPublicationData!$A:$A,'Publication Table'!$B52,AllPublicationData!$B:$B,'Publication Table'!$C$4,AllPublicationData!$D:$D,'Publication Table'!K$7)))))))+
IF(AND($C$4="NHS Scotland",$C$5="Total Operations"),
SUMIFS(AllPublicationData!$E:$E,AllPublicationData!$A:$A,'Publication Table'!$B52,AllPublicationData!$B:$B,'Publication Table'!K$7),
IF(AND($C$4="NHS Scotland",$C$5="All Cancelled Operations"),
SUMIFS(AllPublicationData!$F:$F,AllPublicationData!$A:$A,'Publication Table'!$B52,AllPublicationData!$B:$B,'Publication Table'!K$7),
IF(AND($C$4="NHS Scotland",$C$5="Operations cancelled by patient"),
SUMIFS(AllPublicationData!$G:$G,AllPublicationData!$A:$A,'Publication Table'!$B52,AllPublicationData!$B:$B,'Publication Table'!K$7),
IF(AND($C$4="NHS Scotland",$C$5="Operations cancelled for clinical reasons"),
SUMIFS(AllPublicationData!$H:$H,AllPublicationData!$A:$A,'Publication Table'!$B52,AllPublicationData!$B:$B,'Publication Table'!K$7),
IF(AND($C$4="NHS Scotland",$C$5="Operations cancelled for non-clinical/capacity reasons"),
SUMIFS(AllPublicationData!$I:$I,AllPublicationData!$A:$A,'Publication Table'!$B52,AllPublicationData!$B:$B,'Publication Table'!K$7),
IF(AND($C$4="NHS Scotland",$C$5="Cancellations for other reasons"),
SUMIFS(AllPublicationData!$J:$J,AllPublicationData!$A:$A,'Publication Table'!$B52,AllPublicationData!$B:$B,'Publication Table'!K$7)))))))</f>
        <v>4054</v>
      </c>
      <c r="L52" s="90">
        <f>IF($C$5="Total Operations",
SUMIFS(AllPublicationData!$E:$E,AllPublicationData!$A:$A,'Publication Table'!$B52,AllPublicationData!$B:$B,'Publication Table'!$C$4,AllPublicationData!$D:$D,'Publication Table'!L$7),
IF('Publication Table'!$C$5="All Cancelled Operations",
SUMIFS(AllPublicationData!$F:$F,AllPublicationData!$A:$A,'Publication Table'!$B52,AllPublicationData!$B:$B,'Publication Table'!$C$4,AllPublicationData!$D:$D,'Publication Table'!L$7),
IF('Publication Table'!$C$5="Operations cancelled by patient",
SUMIFS(AllPublicationData!$G:$G,AllPublicationData!$A:$A,'Publication Table'!$B52,AllPublicationData!$B:$B,'Publication Table'!$C$4,AllPublicationData!$D:$D,'Publication Table'!L$7),
IF('Publication Table'!$C$5="Operations cancelled for clinical reasons",
SUMIFS(AllPublicationData!$H:$H,AllPublicationData!$A:$A,'Publication Table'!$B52,AllPublicationData!$B:$B,'Publication Table'!$C$4,AllPublicationData!$D:$D,'Publication Table'!L$7),
IF('Publication Table'!$C$5="Operations cancelled for non-clinical/capacity reasons",
SUMIFS(AllPublicationData!$I:$I,AllPublicationData!$A:$A,'Publication Table'!$B52,AllPublicationData!$B:$B,'Publication Table'!$C$4,AllPublicationData!$D:$D,'Publication Table'!L$7),
IF('Publication Table'!$C$5="Cancellations for other reasons",
SUMIFS(AllPublicationData!$J:$J,AllPublicationData!$A:$A,'Publication Table'!$B52,AllPublicationData!$B:$B,'Publication Table'!$C$4,AllPublicationData!$D:$D,'Publication Table'!L$7)))))))+
IF(AND($C$4="NHS Scotland",$C$5="Total Operations"),
SUMIFS(AllPublicationData!$E:$E,AllPublicationData!$A:$A,'Publication Table'!$B52,AllPublicationData!$B:$B,'Publication Table'!L$7),
IF(AND($C$4="NHS Scotland",$C$5="All Cancelled Operations"),
SUMIFS(AllPublicationData!$F:$F,AllPublicationData!$A:$A,'Publication Table'!$B52,AllPublicationData!$B:$B,'Publication Table'!L$7),
IF(AND($C$4="NHS Scotland",$C$5="Operations cancelled by patient"),
SUMIFS(AllPublicationData!$G:$G,AllPublicationData!$A:$A,'Publication Table'!$B52,AllPublicationData!$B:$B,'Publication Table'!L$7),
IF(AND($C$4="NHS Scotland",$C$5="Operations cancelled for clinical reasons"),
SUMIFS(AllPublicationData!$H:$H,AllPublicationData!$A:$A,'Publication Table'!$B52,AllPublicationData!$B:$B,'Publication Table'!L$7),
IF(AND($C$4="NHS Scotland",$C$5="Operations cancelled for non-clinical/capacity reasons"),
SUMIFS(AllPublicationData!$I:$I,AllPublicationData!$A:$A,'Publication Table'!$B52,AllPublicationData!$B:$B,'Publication Table'!L$7),
IF(AND($C$4="NHS Scotland",$C$5="Cancellations for other reasons"),
SUMIFS(AllPublicationData!$J:$J,AllPublicationData!$A:$A,'Publication Table'!$B52,AllPublicationData!$B:$B,'Publication Table'!L$7)))))))</f>
        <v>879</v>
      </c>
      <c r="M52" s="90">
        <f>IF($C$5="Total Operations",
SUMIFS(AllPublicationData!$E:$E,AllPublicationData!$A:$A,'Publication Table'!$B52,AllPublicationData!$B:$B,'Publication Table'!$C$4,AllPublicationData!$D:$D,'Publication Table'!M$7),
IF('Publication Table'!$C$5="All Cancelled Operations",
SUMIFS(AllPublicationData!$F:$F,AllPublicationData!$A:$A,'Publication Table'!$B52,AllPublicationData!$B:$B,'Publication Table'!$C$4,AllPublicationData!$D:$D,'Publication Table'!M$7),
IF('Publication Table'!$C$5="Operations cancelled by patient",
SUMIFS(AllPublicationData!$G:$G,AllPublicationData!$A:$A,'Publication Table'!$B52,AllPublicationData!$B:$B,'Publication Table'!$C$4,AllPublicationData!$D:$D,'Publication Table'!M$7),
IF('Publication Table'!$C$5="Operations cancelled for clinical reasons",
SUMIFS(AllPublicationData!$G:$G,AllPublicationData!$A:$A,'Publication Table'!$B52,AllPublicationData!$B:$B,'Publication Table'!$C$4,AllPublicationData!$D:$D,'Publication Table'!M$7),
IF('Publication Table'!$C$5="Operations cancelled for non-clinical/capacity reasons",
SUMIFS(AllPublicationData!$G:$G,AllPublicationData!$A:$A,'Publication Table'!$B52,AllPublicationData!$B:$B,'Publication Table'!$C$4,AllPublicationData!$D:$D,'Publication Table'!M$7),
IF('Publication Table'!$C$5="Cancellations for other reasons",
SUMIFS(AllPublicationData!$G:$G,AllPublicationData!$A:$A,'Publication Table'!$B52,AllPublicationData!$B:$B,'Publication Table'!$C$4,AllPublicationData!$D:$D,'Publication Table'!M$7)))))))+
IF(AND($C$4="NHS Scotland",$C$5="Total Operations"),
SUMIFS(AllPublicationData!$E:$E,AllPublicationData!$A:$A,'Publication Table'!$B52,AllPublicationData!$B:$B,'Publication Table'!M$7),
IF(AND($C$4="NHS Scotland",$C$5="All Cancelled Operations"),
SUMIFS(AllPublicationData!$F:$F,AllPublicationData!$A:$A,'Publication Table'!$B52,AllPublicationData!$B:$B,'Publication Table'!M$7),
IF(AND($C$4="NHS Scotland",$C$5="Operations cancelled by patient"),
SUMIFS(AllPublicationData!$G:$G,AllPublicationData!$A:$A,'Publication Table'!$B52,AllPublicationData!$B:$B,'Publication Table'!M$7),
IF(AND($C$4="NHS Scotland",$C$5="Operations cancelled for clinical reasons"),
SUMIFS(AllPublicationData!$H:$H,AllPublicationData!$A:$A,'Publication Table'!$B52,AllPublicationData!$B:$B,'Publication Table'!M$7),
IF(AND($C$4="NHS Scotland",$C$5="Operations cancelled for non-clinical/capacity reasons"),
SUMIFS(AllPublicationData!$I:$I,AllPublicationData!$A:$A,'Publication Table'!$B52,AllPublicationData!$B:$B,'Publication Table'!M$7),
IF(AND($C$4="NHS Scotland",$C$5="Cancellations for other reasons"),
SUMIFS(AllPublicationData!$J:$J,AllPublicationData!$A:$A,'Publication Table'!$B52,AllPublicationData!$B:$B,'Publication Table'!M$7)))))))</f>
        <v>1074</v>
      </c>
      <c r="N52" s="90">
        <f>IF($C$5="Total Operations",
SUMIFS(AllPublicationData!$E:$E,AllPublicationData!$A:$A,'Publication Table'!$B52,AllPublicationData!$B:$B,'Publication Table'!$C$4,AllPublicationData!$D:$D,'Publication Table'!N$7),
IF('Publication Table'!$C$5="All Cancelled Operations",
SUMIFS(AllPublicationData!$F:$F,AllPublicationData!$A:$A,'Publication Table'!$B52,AllPublicationData!$B:$B,'Publication Table'!$C$4,AllPublicationData!$D:$D,'Publication Table'!N$7),
IF('Publication Table'!$C$5="Operations cancelled by patient",
SUMIFS(AllPublicationData!$G:$G,AllPublicationData!$A:$A,'Publication Table'!$B52,AllPublicationData!$B:$B,'Publication Table'!$C$4,AllPublicationData!$D:$D,'Publication Table'!N$7),
IF('Publication Table'!$C$5="Operations cancelled for clinical reasons",
SUMIFS(AllPublicationData!$G:$G,AllPublicationData!$A:$A,'Publication Table'!$B52,AllPublicationData!$B:$B,'Publication Table'!$C$4,AllPublicationData!$D:$D,'Publication Table'!N$7),
IF('Publication Table'!$C$5="Operations cancelled for non-clinical/capacity reasons",
SUMIFS(AllPublicationData!$G:$G,AllPublicationData!$A:$A,'Publication Table'!$B52,AllPublicationData!$B:$B,'Publication Table'!$C$4,AllPublicationData!$D:$D,'Publication Table'!N$7),
IF('Publication Table'!$C$5="Cancellations for other reasons",
SUMIFS(AllPublicationData!$G:$G,AllPublicationData!$A:$A,'Publication Table'!$B52,AllPublicationData!$B:$B,'Publication Table'!$C$4,AllPublicationData!$D:$D,'Publication Table'!N$7)))))))+
IF(AND($C$4="NHS Scotland",$C$5="Total Operations"),
SUMIFS(AllPublicationData!$E:$E,AllPublicationData!$A:$A,'Publication Table'!$B52,AllPublicationData!$B:$B,'Publication Table'!N$7),
IF(AND($C$4="NHS Scotland",$C$5="All Cancelled Operations"),
SUMIFS(AllPublicationData!$F:$F,AllPublicationData!$A:$A,'Publication Table'!$B52,AllPublicationData!$B:$B,'Publication Table'!N$7),
IF(AND($C$4="NHS Scotland",$C$5="Operations cancelled by patient"),
SUMIFS(AllPublicationData!$G:$G,AllPublicationData!$A:$A,'Publication Table'!$B52,AllPublicationData!$B:$B,'Publication Table'!N$7),
IF(AND($C$4="NHS Scotland",$C$5="Operations cancelled for clinical reasons"),
SUMIFS(AllPublicationData!$H:$H,AllPublicationData!$A:$A,'Publication Table'!$B52,AllPublicationData!$B:$B,'Publication Table'!N$7),
IF(AND($C$4="NHS Scotland",$C$5="Operations cancelled for non-clinical/capacity reasons"),
SUMIFS(AllPublicationData!$I:$I,AllPublicationData!$A:$A,'Publication Table'!$B52,AllPublicationData!$B:$B,'Publication Table'!N$7),
IF(AND($C$4="NHS Scotland",$C$5="Cancellations for other reasons"),
SUMIFS(AllPublicationData!$J:$J,AllPublicationData!$A:$A,'Publication Table'!$B52,AllPublicationData!$B:$B,'Publication Table'!N$7)))))))</f>
        <v>2934</v>
      </c>
      <c r="O52" s="90">
        <f>IF($C$5="Total Operations",
SUMIFS(AllPublicationData!$E:$E,AllPublicationData!$A:$A,'Publication Table'!$B52,AllPublicationData!$B:$B,'Publication Table'!$C$4,AllPublicationData!$D:$D,'Publication Table'!O$7),
IF('Publication Table'!$C$5="All Cancelled Operations",
SUMIFS(AllPublicationData!$F:$F,AllPublicationData!$A:$A,'Publication Table'!$B52,AllPublicationData!$B:$B,'Publication Table'!$C$4,AllPublicationData!$D:$D,'Publication Table'!O$7),
IF('Publication Table'!$C$5="Operations cancelled by patient",
SUMIFS(AllPublicationData!$G:$G,AllPublicationData!$A:$A,'Publication Table'!$B52,AllPublicationData!$B:$B,'Publication Table'!$C$4,AllPublicationData!$D:$D,'Publication Table'!O$7),
IF('Publication Table'!$C$5="Operations cancelled for clinical reasons",
SUMIFS(AllPublicationData!$G:$G,AllPublicationData!$A:$A,'Publication Table'!$B52,AllPublicationData!$B:$B,'Publication Table'!$C$4,AllPublicationData!$D:$D,'Publication Table'!O$7),
IF('Publication Table'!$C$5="Operations cancelled for non-clinical/capacity reasons",
SUMIFS(AllPublicationData!$G:$G,AllPublicationData!$A:$A,'Publication Table'!$B52,AllPublicationData!$B:$B,'Publication Table'!$C$4,AllPublicationData!$D:$D,'Publication Table'!O$7),
IF('Publication Table'!$C$5="Cancellations for other reasons",
SUMIFS(AllPublicationData!$G:$G,AllPublicationData!$A:$A,'Publication Table'!$B52,AllPublicationData!$B:$B,'Publication Table'!$C$4,AllPublicationData!$D:$D,'Publication Table'!O$7)))))))+
IF(AND($C$4="NHS Scotland",$C$5="Total Operations"),
SUMIFS(AllPublicationData!$E:$E,AllPublicationData!$A:$A,'Publication Table'!$B52,AllPublicationData!$B:$B,'Publication Table'!O$7),
IF(AND($C$4="NHS Scotland",$C$5="All Cancelled Operations"),
SUMIFS(AllPublicationData!$F:$F,AllPublicationData!$A:$A,'Publication Table'!$B52,AllPublicationData!$B:$B,'Publication Table'!O$7),
IF(AND($C$4="NHS Scotland",$C$5="Operations cancelled by patient"),
SUMIFS(AllPublicationData!$G:$G,AllPublicationData!$A:$A,'Publication Table'!$B52,AllPublicationData!$B:$B,'Publication Table'!O$7),
IF(AND($C$4="NHS Scotland",$C$5="Operations cancelled for clinical reasons"),
SUMIFS(AllPublicationData!$H:$H,AllPublicationData!$A:$A,'Publication Table'!$B52,AllPublicationData!$B:$B,'Publication Table'!O$7),
IF(AND($C$4="NHS Scotland",$C$5="Operations cancelled for non-clinical/capacity reasons"),
SUMIFS(AllPublicationData!$I:$I,AllPublicationData!$A:$A,'Publication Table'!$B52,AllPublicationData!$B:$B,'Publication Table'!O$7),
IF(AND($C$4="NHS Scotland",$C$5="Cancellations for other reasons"),
SUMIFS(AllPublicationData!$J:$J,AllPublicationData!$A:$A,'Publication Table'!$B52,AllPublicationData!$B:$B,'Publication Table'!O$7)))))))</f>
        <v>228</v>
      </c>
      <c r="P52" s="90">
        <f>IF($C$5="Total Operations",
SUMIFS(AllPublicationData!$E:$E,AllPublicationData!$A:$A,'Publication Table'!$B52,AllPublicationData!$B:$B,'Publication Table'!$C$4,AllPublicationData!$D:$D,'Publication Table'!P$7),
IF('Publication Table'!$C$5="All Cancelled Operations",
SUMIFS(AllPublicationData!$F:$F,AllPublicationData!$A:$A,'Publication Table'!$B52,AllPublicationData!$B:$B,'Publication Table'!$C$4,AllPublicationData!$D:$D,'Publication Table'!P$7),
IF('Publication Table'!$C$5="Operations cancelled by patient",
SUMIFS(AllPublicationData!$G:$G,AllPublicationData!$A:$A,'Publication Table'!$B52,AllPublicationData!$B:$B,'Publication Table'!$C$4,AllPublicationData!$D:$D,'Publication Table'!P$7),
IF('Publication Table'!$C$5="Operations cancelled for clinical reasons",
SUMIFS(AllPublicationData!$G:$G,AllPublicationData!$A:$A,'Publication Table'!$B52,AllPublicationData!$B:$B,'Publication Table'!$C$4,AllPublicationData!$D:$D,'Publication Table'!P$7),
IF('Publication Table'!$C$5="Operations cancelled for non-clinical/capacity reasons",
SUMIFS(AllPublicationData!$G:$G,AllPublicationData!$A:$A,'Publication Table'!$B52,AllPublicationData!$B:$B,'Publication Table'!$C$4,AllPublicationData!$D:$D,'Publication Table'!P$7),
IF('Publication Table'!$C$5="Cancellations for other reasons",
SUMIFS(AllPublicationData!$G:$G,AllPublicationData!$A:$A,'Publication Table'!$B52,AllPublicationData!$B:$B,'Publication Table'!$C$4,AllPublicationData!$D:$D,'Publication Table'!P$7)))))))+
IF(AND($C$4="NHS Scotland",$C$5="Total Operations"),
SUMIFS(AllPublicationData!$E:$E,AllPublicationData!$A:$A,'Publication Table'!$B52,AllPublicationData!$B:$B,'Publication Table'!P$7),
IF(AND($C$4="NHS Scotland",$C$5="All Cancelled Operations"),
SUMIFS(AllPublicationData!$F:$F,AllPublicationData!$A:$A,'Publication Table'!$B52,AllPublicationData!$B:$B,'Publication Table'!P$7),
IF(AND($C$4="NHS Scotland",$C$5="Operations cancelled by patient"),
SUMIFS(AllPublicationData!$G:$G,AllPublicationData!$A:$A,'Publication Table'!$B52,AllPublicationData!$B:$B,'Publication Table'!P$7),
IF(AND($C$4="NHS Scotland",$C$5="Operations cancelled for clinical reasons"),
SUMIFS(AllPublicationData!$H:$H,AllPublicationData!$A:$A,'Publication Table'!$B52,AllPublicationData!$B:$B,'Publication Table'!P$7),
IF(AND($C$4="NHS Scotland",$C$5="Operations cancelled for non-clinical/capacity reasons"),
SUMIFS(AllPublicationData!$I:$I,AllPublicationData!$A:$A,'Publication Table'!$B52,AllPublicationData!$B:$B,'Publication Table'!P$7),
IF(AND($C$4="NHS Scotland",$C$5="Cancellations for other reasons"),
SUMIFS(AllPublicationData!$J:$J,AllPublicationData!$A:$A,'Publication Table'!$B52,AllPublicationData!$B:$B,'Publication Table'!P$7)))))))</f>
        <v>105</v>
      </c>
      <c r="Q52" s="90">
        <f>IF($C$5="Total Operations",
SUMIFS(AllPublicationData!$E:$E,AllPublicationData!$A:$A,'Publication Table'!$B52,AllPublicationData!$B:$B,'Publication Table'!$C$4,AllPublicationData!$D:$D,'Publication Table'!Q$7),
IF('Publication Table'!$C$5="All Cancelled Operations",
SUMIFS(AllPublicationData!$F:$F,AllPublicationData!$A:$A,'Publication Table'!$B52,AllPublicationData!$B:$B,'Publication Table'!$C$4,AllPublicationData!$D:$D,'Publication Table'!Q$7),
IF('Publication Table'!$C$5="Operations cancelled by patient",
SUMIFS(AllPublicationData!$G:$G,AllPublicationData!$A:$A,'Publication Table'!$B52,AllPublicationData!$B:$B,'Publication Table'!$C$4,AllPublicationData!$D:$D,'Publication Table'!Q$7),
IF('Publication Table'!$C$5="Operations cancelled for clinical reasons",
SUMIFS(AllPublicationData!$G:$G,AllPublicationData!$A:$A,'Publication Table'!$B52,AllPublicationData!$B:$B,'Publication Table'!$C$4,AllPublicationData!$D:$D,'Publication Table'!Q$7),
IF('Publication Table'!$C$5="Operations cancelled for non-clinical/capacity reasons",
SUMIFS(AllPublicationData!$G:$G,AllPublicationData!$A:$A,'Publication Table'!$B52,AllPublicationData!$B:$B,'Publication Table'!$C$4,AllPublicationData!$D:$D,'Publication Table'!Q$7),
IF('Publication Table'!$C$5="Cancellations for other reasons",
SUMIFS(AllPublicationData!$G:$G,AllPublicationData!$A:$A,'Publication Table'!$B52,AllPublicationData!$B:$B,'Publication Table'!$C$4,AllPublicationData!$D:$D,'Publication Table'!Q$7)))))))+
IF(AND($C$4="NHS Scotland",$C$5="Total Operations"),
SUMIFS(AllPublicationData!$E:$E,AllPublicationData!$A:$A,'Publication Table'!$B52,AllPublicationData!$B:$B,'Publication Table'!Q$7),
IF(AND($C$4="NHS Scotland",$C$5="All Cancelled Operations"),
SUMIFS(AllPublicationData!$F:$F,AllPublicationData!$A:$A,'Publication Table'!$B52,AllPublicationData!$B:$B,'Publication Table'!Q$7),
IF(AND($C$4="NHS Scotland",$C$5="Operations cancelled by patient"),
SUMIFS(AllPublicationData!$G:$G,AllPublicationData!$A:$A,'Publication Table'!$B52,AllPublicationData!$B:$B,'Publication Table'!Q$7),
IF(AND($C$4="NHS Scotland",$C$5="Operations cancelled for clinical reasons"),
SUMIFS(AllPublicationData!$H:$H,AllPublicationData!$A:$A,'Publication Table'!$B52,AllPublicationData!$B:$B,'Publication Table'!Q$7),
IF(AND($C$4="NHS Scotland",$C$5="Operations cancelled for non-clinical/capacity reasons"),
SUMIFS(AllPublicationData!$I:$I,AllPublicationData!$A:$A,'Publication Table'!$B52,AllPublicationData!$B:$B,'Publication Table'!Q$7),
IF(AND($C$4="NHS Scotland",$C$5="Cancellations for other reasons"),
SUMIFS(AllPublicationData!$J:$J,AllPublicationData!$A:$A,'Publication Table'!$B52,AllPublicationData!$B:$B,'Publication Table'!Q$7)))))))</f>
        <v>1447</v>
      </c>
      <c r="R52" s="90">
        <f>IF($C$5="Total Operations",
SUMIFS(AllPublicationData!$E:$E,AllPublicationData!$A:$A,'Publication Table'!$B52,AllPublicationData!$B:$B,'Publication Table'!$C$4,AllPublicationData!$D:$D,'Publication Table'!R$7),
IF('Publication Table'!$C$5="All Cancelled Operations",
SUMIFS(AllPublicationData!$F:$F,AllPublicationData!$A:$A,'Publication Table'!$B52,AllPublicationData!$B:$B,'Publication Table'!$C$4,AllPublicationData!$D:$D,'Publication Table'!R$7),
IF('Publication Table'!$C$5="Operations cancelled by patient",
SUMIFS(AllPublicationData!$G:$G,AllPublicationData!$A:$A,'Publication Table'!$B52,AllPublicationData!$B:$B,'Publication Table'!$C$4,AllPublicationData!$D:$D,'Publication Table'!R$7),
IF('Publication Table'!$C$5="Operations cancelled for clinical reasons",
SUMIFS(AllPublicationData!$G:$G,AllPublicationData!$A:$A,'Publication Table'!$B52,AllPublicationData!$B:$B,'Publication Table'!$C$4,AllPublicationData!$D:$D,'Publication Table'!R$7),
IF('Publication Table'!$C$5="Operations cancelled for non-clinical/capacity reasons",
SUMIFS(AllPublicationData!$G:$G,AllPublicationData!$A:$A,'Publication Table'!$B52,AllPublicationData!$B:$B,'Publication Table'!$C$4,AllPublicationData!$D:$D,'Publication Table'!R$7),
IF('Publication Table'!$C$5="Cancellations for other reasons",
SUMIFS(AllPublicationData!$G:$G,AllPublicationData!$A:$A,'Publication Table'!$B52,AllPublicationData!$B:$B,'Publication Table'!$C$4,AllPublicationData!$D:$D,'Publication Table'!R$7)))))))+
IF(AND($C$4="NHS Scotland",$C$5="Total Operations"),
SUMIFS(AllPublicationData!$E:$E,AllPublicationData!$A:$A,'Publication Table'!$B52,AllPublicationData!$B:$B,'Publication Table'!R$7),
IF(AND($C$4="NHS Scotland",$C$5="All Cancelled Operations"),
SUMIFS(AllPublicationData!$F:$F,AllPublicationData!$A:$A,'Publication Table'!$B52,AllPublicationData!$B:$B,'Publication Table'!R$7),
IF(AND($C$4="NHS Scotland",$C$5="Operations cancelled by patient"),
SUMIFS(AllPublicationData!$G:$G,AllPublicationData!$A:$A,'Publication Table'!$B52,AllPublicationData!$B:$B,'Publication Table'!R$7),
IF(AND($C$4="NHS Scotland",$C$5="Operations cancelled for clinical reasons"),
SUMIFS(AllPublicationData!$H:$H,AllPublicationData!$A:$A,'Publication Table'!$B52,AllPublicationData!$B:$B,'Publication Table'!R$7),
IF(AND($C$4="NHS Scotland",$C$5="Operations cancelled for non-clinical/capacity reasons"),
SUMIFS(AllPublicationData!$I:$I,AllPublicationData!$A:$A,'Publication Table'!$B52,AllPublicationData!$B:$B,'Publication Table'!R$7),
IF(AND($C$4="NHS Scotland",$C$5="Cancellations for other reasons"),
SUMIFS(AllPublicationData!$J:$J,AllPublicationData!$A:$A,'Publication Table'!$B52,AllPublicationData!$B:$B,'Publication Table'!R$7)))))))</f>
        <v>89</v>
      </c>
    </row>
    <row r="53" spans="2:18" x14ac:dyDescent="0.35">
      <c r="B53" s="89">
        <v>44044</v>
      </c>
      <c r="C53" s="81">
        <f>IF($C$5="Total Operations",
SUMIFS(AllPublicationData!$E:$E,AllPublicationData!$A:$A,'Publication Table'!$B53,AllPublicationData!$B:$B,'Publication Table'!$C$4),
IF('Publication Table'!$C$5="All Cancelled Operations",
SUMIFS(AllPublicationData!$F:$F,AllPublicationData!$A:$A,'Publication Table'!$B53,AllPublicationData!$B:$B,'Publication Table'!$C$4),
IF('Publication Table'!$C$5="Operations cancelled by patient",
SUMIFS(AllPublicationData!$G:$G,AllPublicationData!$A:$A,'Publication Table'!$B53,AllPublicationData!$B:$B,'Publication Table'!$C$4),
IF('Publication Table'!$C$5="Operations cancelled for clinical reasons",
SUMIFS(AllPublicationData!$H:$H,AllPublicationData!$A:$A,'Publication Table'!$B53,AllPublicationData!$B:$B,'Publication Table'!$C$4),
IF('Publication Table'!$C$5="Operations cancelled for non-clinical/capacity reasons",
SUMIFS(AllPublicationData!$I:$I,AllPublicationData!$A:$A,'Publication Table'!$B53,AllPublicationData!$B:$B,'Publication Table'!$C$4),
IF('Publication Table'!$C$5="Cancellations for other reasons",
SUMIFS(AllPublicationData!$J:$J,AllPublicationData!$A:$A,'Publication Table'!$B53,AllPublicationData!$B:$B,'Publication Table'!$C$4)))))))+
IF(AND($C$4="NHS Scotland",$C$5="Total Operations"),
SUMIFS(AllPublicationData!$E:$E,AllPublicationData!$A:$A,'Publication Table'!$B53),
IF(AND($C$4="NHS Scotland",$C$5="All Cancelled Operations"),
SUMIFS(AllPublicationData!$F:$F,AllPublicationData!$A:$A,'Publication Table'!$B53),
IF(AND($C$4="NHS Scotland",$C$5="Operations cancelled by patient"),
SUMIFS(AllPublicationData!$G:$G,AllPublicationData!$A:$A,'Publication Table'!$B53),
IF(AND($C$4="NHS Scotland",$C$5="Operations cancelled for clinical reasons"),
SUMIFS(AllPublicationData!$H:$H,AllPublicationData!$A:$A,'Publication Table'!$B53),
IF(AND($C$4="NHS Scotland",$C$5="Operations cancelled for non-clinical/capacity reasons"),
SUMIFS(AllPublicationData!$I:$I,AllPublicationData!$A:$A,'Publication Table'!$B53),
IF(AND($C$4="NHS Scotland",$C$5="Cancellations for other reasons"),
SUMIFS(AllPublicationData!$J:$J,AllPublicationData!$A:$A,'Publication Table'!$B53)))))))</f>
        <v>13831</v>
      </c>
      <c r="D53" s="90">
        <f>IF($C$5="Total Operations",
SUMIFS(AllPublicationData!$E:$E,AllPublicationData!$A:$A,'Publication Table'!$B53,AllPublicationData!$B:$B,'Publication Table'!$C$4,AllPublicationData!$D:$D,'Publication Table'!D$7),
IF('Publication Table'!$C$5="All Cancelled Operations",
SUMIFS(AllPublicationData!$F:$F,AllPublicationData!$A:$A,'Publication Table'!$B53,AllPublicationData!$B:$B,'Publication Table'!$C$4,AllPublicationData!$D:$D,'Publication Table'!D$7),
IF('Publication Table'!$C$5="Operations cancelled by patient",
SUMIFS(AllPublicationData!$G:$G,AllPublicationData!$A:$A,'Publication Table'!$B53,AllPublicationData!$B:$B,'Publication Table'!$C$4,AllPublicationData!$D:$D,'Publication Table'!D$7),
IF('Publication Table'!$C$5="Operations cancelled for clinical reasons",
SUMIFS(AllPublicationData!$H:$H,AllPublicationData!$A:$A,'Publication Table'!$B53,AllPublicationData!$B:$B,'Publication Table'!$C$4,AllPublicationData!$D:$D,'Publication Table'!D$7),
IF('Publication Table'!$C$5="Operations cancelled for non-clinical/capacity reasons",
SUMIFS(AllPublicationData!$I:$I,AllPublicationData!$A:$A,'Publication Table'!$B53,AllPublicationData!$B:$B,'Publication Table'!$C$4,AllPublicationData!$D:$D,'Publication Table'!D$7),
IF('Publication Table'!$C$5="Cancellations for other reasons",
SUMIFS(AllPublicationData!$J:$J,AllPublicationData!$A:$A,'Publication Table'!$B53,AllPublicationData!$B:$B,'Publication Table'!$C$4,AllPublicationData!$D:$D,'Publication Table'!D$7)))))))+
IF(AND($C$4="NHS Scotland",$C$5="Total Operations"),
SUMIFS(AllPublicationData!$E:$E,AllPublicationData!$A:$A,'Publication Table'!$B53,AllPublicationData!$B:$B,'Publication Table'!D$7),
IF(AND($C$4="NHS Scotland",$C$5="All Cancelled Operations"),
SUMIFS(AllPublicationData!$F:$F,AllPublicationData!$A:$A,'Publication Table'!$B53,AllPublicationData!$B:$B,'Publication Table'!D$7),
IF(AND($C$4="NHS Scotland",$C$5="Operations cancelled by patient"),
SUMIFS(AllPublicationData!$G:$G,AllPublicationData!$A:$A,'Publication Table'!$B53,AllPublicationData!$B:$B,'Publication Table'!D$7),
IF(AND($C$4="NHS Scotland",$C$5="Operations cancelled for clinical reasons"),
SUMIFS(AllPublicationData!$H:$H,AllPublicationData!$A:$A,'Publication Table'!$B53,AllPublicationData!$B:$B,'Publication Table'!D$7),
IF(AND($C$4="NHS Scotland",$C$5="Operations cancelled for non-clinical/capacity reasons"),
SUMIFS(AllPublicationData!$I:$I,AllPublicationData!$A:$A,'Publication Table'!$B53,AllPublicationData!$B:$B,'Publication Table'!D$7),
IF(AND($C$4="NHS Scotland",$C$5="Cancellations for other reasons"),
SUMIFS(AllPublicationData!$J:$J,AllPublicationData!$A:$A,'Publication Table'!$B53,AllPublicationData!$B:$B,'Publication Table'!D$7)))))))</f>
        <v>739</v>
      </c>
      <c r="E53" s="90">
        <f>IF($C$5="Total Operations",
SUMIFS(AllPublicationData!$E:$E,AllPublicationData!$A:$A,'Publication Table'!$B53,AllPublicationData!$B:$B,'Publication Table'!$C$4,AllPublicationData!$D:$D,'Publication Table'!E$7),
IF('Publication Table'!$C$5="All Cancelled Operations",
SUMIFS(AllPublicationData!$F:$F,AllPublicationData!$A:$A,'Publication Table'!$B53,AllPublicationData!$B:$B,'Publication Table'!$C$4,AllPublicationData!$D:$D,'Publication Table'!E$7),
IF('Publication Table'!$C$5="Operations cancelled by patient",
SUMIFS(AllPublicationData!$G:$G,AllPublicationData!$A:$A,'Publication Table'!$B53,AllPublicationData!$B:$B,'Publication Table'!$C$4,AllPublicationData!$D:$D,'Publication Table'!E$7),
IF('Publication Table'!$C$5="Operations cancelled for clinical reasons",
SUMIFS(AllPublicationData!$H:$H,AllPublicationData!$A:$A,'Publication Table'!$B53,AllPublicationData!$B:$B,'Publication Table'!$C$4,AllPublicationData!$D:$D,'Publication Table'!E$7),
IF('Publication Table'!$C$5="Operations cancelled for non-clinical/capacity reasons",
SUMIFS(AllPublicationData!$I:$I,AllPublicationData!$A:$A,'Publication Table'!$B53,AllPublicationData!$B:$B,'Publication Table'!$C$4,AllPublicationData!$D:$D,'Publication Table'!E$7),
IF('Publication Table'!$C$5="Cancellations for other reasons",
SUMIFS(AllPublicationData!$J:$J,AllPublicationData!$A:$A,'Publication Table'!$B53,AllPublicationData!$B:$B,'Publication Table'!$C$4,AllPublicationData!$D:$D,'Publication Table'!E$7)))))))+
IF(AND($C$4="NHS Scotland",$C$5="Total Operations"),
SUMIFS(AllPublicationData!$E:$E,AllPublicationData!$A:$A,'Publication Table'!$B53,AllPublicationData!$B:$B,'Publication Table'!E$7),
IF(AND($C$4="NHS Scotland",$C$5="All Cancelled Operations"),
SUMIFS(AllPublicationData!$F:$F,AllPublicationData!$A:$A,'Publication Table'!$B53,AllPublicationData!$B:$B,'Publication Table'!E$7),
IF(AND($C$4="NHS Scotland",$C$5="Operations cancelled by patient"),
SUMIFS(AllPublicationData!$G:$G,AllPublicationData!$A:$A,'Publication Table'!$B53,AllPublicationData!$B:$B,'Publication Table'!E$7),
IF(AND($C$4="NHS Scotland",$C$5="Operations cancelled for clinical reasons"),
SUMIFS(AllPublicationData!$H:$H,AllPublicationData!$A:$A,'Publication Table'!$B53,AllPublicationData!$B:$B,'Publication Table'!E$7),
IF(AND($C$4="NHS Scotland",$C$5="Operations cancelled for non-clinical/capacity reasons"),
SUMIFS(AllPublicationData!$I:$I,AllPublicationData!$A:$A,'Publication Table'!$B53,AllPublicationData!$B:$B,'Publication Table'!E$7),
IF(AND($C$4="NHS Scotland",$C$5="Cancellations for other reasons"),
SUMIFS(AllPublicationData!$J:$J,AllPublicationData!$A:$A,'Publication Table'!$B53,AllPublicationData!$B:$B,'Publication Table'!E$7)))))))</f>
        <v>875</v>
      </c>
      <c r="F53" s="90">
        <f>IF($C$5="Total Operations",
SUMIFS(AllPublicationData!$E:$E,AllPublicationData!$A:$A,'Publication Table'!$B53,AllPublicationData!$B:$B,'Publication Table'!$C$4,AllPublicationData!$D:$D,'Publication Table'!F$7),
IF('Publication Table'!$C$5="All Cancelled Operations",
SUMIFS(AllPublicationData!$F:$F,AllPublicationData!$A:$A,'Publication Table'!$B53,AllPublicationData!$B:$B,'Publication Table'!$C$4,AllPublicationData!$D:$D,'Publication Table'!F$7),
IF('Publication Table'!$C$5="Operations cancelled by patient",
SUMIFS(AllPublicationData!$G:$G,AllPublicationData!$A:$A,'Publication Table'!$B53,AllPublicationData!$B:$B,'Publication Table'!$C$4,AllPublicationData!$D:$D,'Publication Table'!F$7),
IF('Publication Table'!$C$5="Operations cancelled for clinical reasons",
SUMIFS(AllPublicationData!$H:$H,AllPublicationData!$A:$A,'Publication Table'!$B53,AllPublicationData!$B:$B,'Publication Table'!$C$4,AllPublicationData!$D:$D,'Publication Table'!F$7),
IF('Publication Table'!$C$5="Operations cancelled for non-clinical/capacity reasons",
SUMIFS(AllPublicationData!$I:$I,AllPublicationData!$A:$A,'Publication Table'!$B53,AllPublicationData!$B:$B,'Publication Table'!$C$4,AllPublicationData!$D:$D,'Publication Table'!F$7),
IF('Publication Table'!$C$5="Cancellations for other reasons",
SUMIFS(AllPublicationData!$J:$J,AllPublicationData!$A:$A,'Publication Table'!$B53,AllPublicationData!$B:$B,'Publication Table'!$C$4,AllPublicationData!$D:$D,'Publication Table'!F$7)))))))+
IF(AND($C$4="NHS Scotland",$C$5="Total Operations"),
SUMIFS(AllPublicationData!$E:$E,AllPublicationData!$A:$A,'Publication Table'!$B53,AllPublicationData!$B:$B,'Publication Table'!F$7),
IF(AND($C$4="NHS Scotland",$C$5="All Cancelled Operations"),
SUMIFS(AllPublicationData!$F:$F,AllPublicationData!$A:$A,'Publication Table'!$B53,AllPublicationData!$B:$B,'Publication Table'!F$7),
IF(AND($C$4="NHS Scotland",$C$5="Operations cancelled by patient"),
SUMIFS(AllPublicationData!$G:$G,AllPublicationData!$A:$A,'Publication Table'!$B53,AllPublicationData!$B:$B,'Publication Table'!F$7),
IF(AND($C$4="NHS Scotland",$C$5="Operations cancelled for clinical reasons"),
SUMIFS(AllPublicationData!$H:$H,AllPublicationData!$A:$A,'Publication Table'!$B53,AllPublicationData!$B:$B,'Publication Table'!F$7),
IF(AND($C$4="NHS Scotland",$C$5="Operations cancelled for non-clinical/capacity reasons"),
SUMIFS(AllPublicationData!$I:$I,AllPublicationData!$A:$A,'Publication Table'!$B53,AllPublicationData!$B:$B,'Publication Table'!F$7),
IF(AND($C$4="NHS Scotland",$C$5="Cancellations for other reasons"),
SUMIFS(AllPublicationData!$J:$J,AllPublicationData!$A:$A,'Publication Table'!$B53,AllPublicationData!$B:$B,'Publication Table'!F$7)))))))</f>
        <v>77</v>
      </c>
      <c r="G53" s="90">
        <f>IF($C$5="Total Operations",
SUMIFS(AllPublicationData!$E:$E,AllPublicationData!$A:$A,'Publication Table'!$B53,AllPublicationData!$B:$B,'Publication Table'!$C$4,AllPublicationData!$D:$D,'Publication Table'!G$7),
IF('Publication Table'!$C$5="All Cancelled Operations",
SUMIFS(AllPublicationData!$F:$F,AllPublicationData!$A:$A,'Publication Table'!$B53,AllPublicationData!$B:$B,'Publication Table'!$C$4,AllPublicationData!$D:$D,'Publication Table'!G$7),
IF('Publication Table'!$C$5="Operations cancelled by patient",
SUMIFS(AllPublicationData!$G:$G,AllPublicationData!$A:$A,'Publication Table'!$B53,AllPublicationData!$B:$B,'Publication Table'!$C$4,AllPublicationData!$D:$D,'Publication Table'!G$7),
IF('Publication Table'!$C$5="Operations cancelled for clinical reasons",
SUMIFS(AllPublicationData!$H:$H,AllPublicationData!$A:$A,'Publication Table'!$B53,AllPublicationData!$B:$B,'Publication Table'!$C$4,AllPublicationData!$D:$D,'Publication Table'!G$7),
IF('Publication Table'!$C$5="Operations cancelled for non-clinical/capacity reasons",
SUMIFS(AllPublicationData!$I:$I,AllPublicationData!$A:$A,'Publication Table'!$B53,AllPublicationData!$B:$B,'Publication Table'!$C$4,AllPublicationData!$D:$D,'Publication Table'!G$7),
IF('Publication Table'!$C$5="Cancellations for other reasons",
SUMIFS(AllPublicationData!$J:$J,AllPublicationData!$A:$A,'Publication Table'!$B53,AllPublicationData!$B:$B,'Publication Table'!$C$4,AllPublicationData!$D:$D,'Publication Table'!G$7)))))))+
IF(AND($C$4="NHS Scotland",$C$5="Total Operations"),
SUMIFS(AllPublicationData!$E:$E,AllPublicationData!$A:$A,'Publication Table'!$B53,AllPublicationData!$B:$B,'Publication Table'!G$7),
IF(AND($C$4="NHS Scotland",$C$5="All Cancelled Operations"),
SUMIFS(AllPublicationData!$F:$F,AllPublicationData!$A:$A,'Publication Table'!$B53,AllPublicationData!$B:$B,'Publication Table'!G$7),
IF(AND($C$4="NHS Scotland",$C$5="Operations cancelled by patient"),
SUMIFS(AllPublicationData!$G:$G,AllPublicationData!$A:$A,'Publication Table'!$B53,AllPublicationData!$B:$B,'Publication Table'!G$7),
IF(AND($C$4="NHS Scotland",$C$5="Operations cancelled for clinical reasons"),
SUMIFS(AllPublicationData!$H:$H,AllPublicationData!$A:$A,'Publication Table'!$B53,AllPublicationData!$B:$B,'Publication Table'!G$7),
IF(AND($C$4="NHS Scotland",$C$5="Operations cancelled for non-clinical/capacity reasons"),
SUMIFS(AllPublicationData!$I:$I,AllPublicationData!$A:$A,'Publication Table'!$B53,AllPublicationData!$B:$B,'Publication Table'!G$7),
IF(AND($C$4="NHS Scotland",$C$5="Cancellations for other reasons"),
SUMIFS(AllPublicationData!$J:$J,AllPublicationData!$A:$A,'Publication Table'!$B53,AllPublicationData!$B:$B,'Publication Table'!G$7)))))))</f>
        <v>904</v>
      </c>
      <c r="H53" s="90">
        <f>IF($C$5="Total Operations",
SUMIFS(AllPublicationData!$E:$E,AllPublicationData!$A:$A,'Publication Table'!$B53,AllPublicationData!$B:$B,'Publication Table'!$C$4,AllPublicationData!$D:$D,'Publication Table'!H$7),
IF('Publication Table'!$C$5="All Cancelled Operations",
SUMIFS(AllPublicationData!$F:$F,AllPublicationData!$A:$A,'Publication Table'!$B53,AllPublicationData!$B:$B,'Publication Table'!$C$4,AllPublicationData!$D:$D,'Publication Table'!H$7),
IF('Publication Table'!$C$5="Operations cancelled by patient",
SUMIFS(AllPublicationData!$G:$G,AllPublicationData!$A:$A,'Publication Table'!$B53,AllPublicationData!$B:$B,'Publication Table'!$C$4,AllPublicationData!$D:$D,'Publication Table'!H$7),
IF('Publication Table'!$C$5="Operations cancelled for clinical reasons",
SUMIFS(AllPublicationData!$H:$H,AllPublicationData!$A:$A,'Publication Table'!$B53,AllPublicationData!$B:$B,'Publication Table'!$C$4,AllPublicationData!$D:$D,'Publication Table'!H$7),
IF('Publication Table'!$C$5="Operations cancelled for non-clinical/capacity reasons",
SUMIFS(AllPublicationData!$I:$I,AllPublicationData!$A:$A,'Publication Table'!$B53,AllPublicationData!$B:$B,'Publication Table'!$C$4,AllPublicationData!$D:$D,'Publication Table'!H$7),
IF('Publication Table'!$C$5="Cancellations for other reasons",
SUMIFS(AllPublicationData!$J:$J,AllPublicationData!$A:$A,'Publication Table'!$B53,AllPublicationData!$B:$B,'Publication Table'!$C$4,AllPublicationData!$D:$D,'Publication Table'!H$7)))))))+
IF(AND($C$4="NHS Scotland",$C$5="Total Operations"),
SUMIFS(AllPublicationData!$E:$E,AllPublicationData!$A:$A,'Publication Table'!$B53,AllPublicationData!$B:$B,'Publication Table'!H$7),
IF(AND($C$4="NHS Scotland",$C$5="All Cancelled Operations"),
SUMIFS(AllPublicationData!$F:$F,AllPublicationData!$A:$A,'Publication Table'!$B53,AllPublicationData!$B:$B,'Publication Table'!H$7),
IF(AND($C$4="NHS Scotland",$C$5="Operations cancelled by patient"),
SUMIFS(AllPublicationData!$G:$G,AllPublicationData!$A:$A,'Publication Table'!$B53,AllPublicationData!$B:$B,'Publication Table'!H$7),
IF(AND($C$4="NHS Scotland",$C$5="Operations cancelled for clinical reasons"),
SUMIFS(AllPublicationData!$H:$H,AllPublicationData!$A:$A,'Publication Table'!$B53,AllPublicationData!$B:$B,'Publication Table'!H$7),
IF(AND($C$4="NHS Scotland",$C$5="Operations cancelled for non-clinical/capacity reasons"),
SUMIFS(AllPublicationData!$I:$I,AllPublicationData!$A:$A,'Publication Table'!$B53,AllPublicationData!$B:$B,'Publication Table'!H$7),
IF(AND($C$4="NHS Scotland",$C$5="Cancellations for other reasons"),
SUMIFS(AllPublicationData!$J:$J,AllPublicationData!$A:$A,'Publication Table'!$B53,AllPublicationData!$B:$B,'Publication Table'!H$7)))))))</f>
        <v>854</v>
      </c>
      <c r="I53" s="90">
        <f>IF($C$5="Total Operations",
SUMIFS(AllPublicationData!$E:$E,AllPublicationData!$A:$A,'Publication Table'!$B53,AllPublicationData!$B:$B,'Publication Table'!$C$4,AllPublicationData!$D:$D,'Publication Table'!I$7),
IF('Publication Table'!$C$5="All Cancelled Operations",
SUMIFS(AllPublicationData!$F:$F,AllPublicationData!$A:$A,'Publication Table'!$B53,AllPublicationData!$B:$B,'Publication Table'!$C$4,AllPublicationData!$D:$D,'Publication Table'!I$7),
IF('Publication Table'!$C$5="Operations cancelled by patient",
SUMIFS(AllPublicationData!$G:$G,AllPublicationData!$A:$A,'Publication Table'!$B53,AllPublicationData!$B:$B,'Publication Table'!$C$4,AllPublicationData!$D:$D,'Publication Table'!I$7),
IF('Publication Table'!$C$5="Operations cancelled for clinical reasons",
SUMIFS(AllPublicationData!$H:$H,AllPublicationData!$A:$A,'Publication Table'!$B53,AllPublicationData!$B:$B,'Publication Table'!$C$4,AllPublicationData!$D:$D,'Publication Table'!I$7),
IF('Publication Table'!$C$5="Operations cancelled for non-clinical/capacity reasons",
SUMIFS(AllPublicationData!$I:$I,AllPublicationData!$A:$A,'Publication Table'!$B53,AllPublicationData!$B:$B,'Publication Table'!$C$4,AllPublicationData!$D:$D,'Publication Table'!I$7),
IF('Publication Table'!$C$5="Cancellations for other reasons",
SUMIFS(AllPublicationData!$J:$J,AllPublicationData!$A:$A,'Publication Table'!$B53,AllPublicationData!$B:$B,'Publication Table'!$C$4,AllPublicationData!$D:$D,'Publication Table'!I$7)))))))+
IF(AND($C$4="NHS Scotland",$C$5="Total Operations"),
SUMIFS(AllPublicationData!$E:$E,AllPublicationData!$A:$A,'Publication Table'!$B53,AllPublicationData!$B:$B,'Publication Table'!I$7),
IF(AND($C$4="NHS Scotland",$C$5="All Cancelled Operations"),
SUMIFS(AllPublicationData!$F:$F,AllPublicationData!$A:$A,'Publication Table'!$B53,AllPublicationData!$B:$B,'Publication Table'!I$7),
IF(AND($C$4="NHS Scotland",$C$5="Operations cancelled by patient"),
SUMIFS(AllPublicationData!$G:$G,AllPublicationData!$A:$A,'Publication Table'!$B53,AllPublicationData!$B:$B,'Publication Table'!I$7),
IF(AND($C$4="NHS Scotland",$C$5="Operations cancelled for clinical reasons"),
SUMIFS(AllPublicationData!$H:$H,AllPublicationData!$A:$A,'Publication Table'!$B53,AllPublicationData!$B:$B,'Publication Table'!I$7),
IF(AND($C$4="NHS Scotland",$C$5="Operations cancelled for non-clinical/capacity reasons"),
SUMIFS(AllPublicationData!$I:$I,AllPublicationData!$A:$A,'Publication Table'!$B53,AllPublicationData!$B:$B,'Publication Table'!I$7),
IF(AND($C$4="NHS Scotland",$C$5="Cancellations for other reasons"),
SUMIFS(AllPublicationData!$J:$J,AllPublicationData!$A:$A,'Publication Table'!$B53,AllPublicationData!$B:$B,'Publication Table'!I$7)))))))</f>
        <v>483</v>
      </c>
      <c r="J53" s="90">
        <f>IF($C$5="Total Operations",
SUMIFS(AllPublicationData!$E:$E,AllPublicationData!$A:$A,'Publication Table'!$B53,AllPublicationData!$B:$B,'Publication Table'!$C$4,AllPublicationData!$D:$D,'Publication Table'!J$7),
IF('Publication Table'!$C$5="All Cancelled Operations",
SUMIFS(AllPublicationData!$F:$F,AllPublicationData!$A:$A,'Publication Table'!$B53,AllPublicationData!$B:$B,'Publication Table'!$C$4,AllPublicationData!$D:$D,'Publication Table'!J$7),
IF('Publication Table'!$C$5="Operations cancelled by patient",
SUMIFS(AllPublicationData!$G:$G,AllPublicationData!$A:$A,'Publication Table'!$B53,AllPublicationData!$B:$B,'Publication Table'!$C$4,AllPublicationData!$D:$D,'Publication Table'!J$7),
IF('Publication Table'!$C$5="Operations cancelled for clinical reasons",
SUMIFS(AllPublicationData!$H:$H,AllPublicationData!$A:$A,'Publication Table'!$B53,AllPublicationData!$B:$B,'Publication Table'!$C$4,AllPublicationData!$D:$D,'Publication Table'!J$7),
IF('Publication Table'!$C$5="Operations cancelled for non-clinical/capacity reasons",
SUMIFS(AllPublicationData!$I:$I,AllPublicationData!$A:$A,'Publication Table'!$B53,AllPublicationData!$B:$B,'Publication Table'!$C$4,AllPublicationData!$D:$D,'Publication Table'!J$7),
IF('Publication Table'!$C$5="Cancellations for other reasons",
SUMIFS(AllPublicationData!$J:$J,AllPublicationData!$A:$A,'Publication Table'!$B53,AllPublicationData!$B:$B,'Publication Table'!$C$4,AllPublicationData!$D:$D,'Publication Table'!J$7)))))))+
IF(AND($C$4="NHS Scotland",$C$5="Total Operations"),
SUMIFS(AllPublicationData!$E:$E,AllPublicationData!$A:$A,'Publication Table'!$B53,AllPublicationData!$B:$B,'Publication Table'!J$7),
IF(AND($C$4="NHS Scotland",$C$5="All Cancelled Operations"),
SUMIFS(AllPublicationData!$F:$F,AllPublicationData!$A:$A,'Publication Table'!$B53,AllPublicationData!$B:$B,'Publication Table'!J$7),
IF(AND($C$4="NHS Scotland",$C$5="Operations cancelled by patient"),
SUMIFS(AllPublicationData!$G:$G,AllPublicationData!$A:$A,'Publication Table'!$B53,AllPublicationData!$B:$B,'Publication Table'!J$7),
IF(AND($C$4="NHS Scotland",$C$5="Operations cancelled for clinical reasons"),
SUMIFS(AllPublicationData!$H:$H,AllPublicationData!$A:$A,'Publication Table'!$B53,AllPublicationData!$B:$B,'Publication Table'!J$7),
IF(AND($C$4="NHS Scotland",$C$5="Operations cancelled for non-clinical/capacity reasons"),
SUMIFS(AllPublicationData!$I:$I,AllPublicationData!$A:$A,'Publication Table'!$B53,AllPublicationData!$B:$B,'Publication Table'!J$7),
IF(AND($C$4="NHS Scotland",$C$5="Cancellations for other reasons"),
SUMIFS(AllPublicationData!$J:$J,AllPublicationData!$A:$A,'Publication Table'!$B53,AllPublicationData!$B:$B,'Publication Table'!J$7)))))))</f>
        <v>1261</v>
      </c>
      <c r="K53" s="90">
        <f>IF($C$5="Total Operations",
SUMIFS(AllPublicationData!$E:$E,AllPublicationData!$A:$A,'Publication Table'!$B53,AllPublicationData!$B:$B,'Publication Table'!$C$4,AllPublicationData!$D:$D,'Publication Table'!K$7),
IF('Publication Table'!$C$5="All Cancelled Operations",
SUMIFS(AllPublicationData!$F:$F,AllPublicationData!$A:$A,'Publication Table'!$B53,AllPublicationData!$B:$B,'Publication Table'!$C$4,AllPublicationData!$D:$D,'Publication Table'!K$7),
IF('Publication Table'!$C$5="Operations cancelled by patient",
SUMIFS(AllPublicationData!$G:$G,AllPublicationData!$A:$A,'Publication Table'!$B53,AllPublicationData!$B:$B,'Publication Table'!$C$4,AllPublicationData!$D:$D,'Publication Table'!K$7),
IF('Publication Table'!$C$5="Operations cancelled for clinical reasons",
SUMIFS(AllPublicationData!$H:$H,AllPublicationData!$A:$A,'Publication Table'!$B53,AllPublicationData!$B:$B,'Publication Table'!$C$4,AllPublicationData!$D:$D,'Publication Table'!K$7),
IF('Publication Table'!$C$5="Operations cancelled for non-clinical/capacity reasons",
SUMIFS(AllPublicationData!$I:$I,AllPublicationData!$A:$A,'Publication Table'!$B53,AllPublicationData!$B:$B,'Publication Table'!$C$4,AllPublicationData!$D:$D,'Publication Table'!K$7),
IF('Publication Table'!$C$5="Cancellations for other reasons",
SUMIFS(AllPublicationData!$J:$J,AllPublicationData!$A:$A,'Publication Table'!$B53,AllPublicationData!$B:$B,'Publication Table'!$C$4,AllPublicationData!$D:$D,'Publication Table'!K$7)))))))+
IF(AND($C$4="NHS Scotland",$C$5="Total Operations"),
SUMIFS(AllPublicationData!$E:$E,AllPublicationData!$A:$A,'Publication Table'!$B53,AllPublicationData!$B:$B,'Publication Table'!K$7),
IF(AND($C$4="NHS Scotland",$C$5="All Cancelled Operations"),
SUMIFS(AllPublicationData!$F:$F,AllPublicationData!$A:$A,'Publication Table'!$B53,AllPublicationData!$B:$B,'Publication Table'!K$7),
IF(AND($C$4="NHS Scotland",$C$5="Operations cancelled by patient"),
SUMIFS(AllPublicationData!$G:$G,AllPublicationData!$A:$A,'Publication Table'!$B53,AllPublicationData!$B:$B,'Publication Table'!K$7),
IF(AND($C$4="NHS Scotland",$C$5="Operations cancelled for clinical reasons"),
SUMIFS(AllPublicationData!$H:$H,AllPublicationData!$A:$A,'Publication Table'!$B53,AllPublicationData!$B:$B,'Publication Table'!K$7),
IF(AND($C$4="NHS Scotland",$C$5="Operations cancelled for non-clinical/capacity reasons"),
SUMIFS(AllPublicationData!$I:$I,AllPublicationData!$A:$A,'Publication Table'!$B53,AllPublicationData!$B:$B,'Publication Table'!K$7),
IF(AND($C$4="NHS Scotland",$C$5="Cancellations for other reasons"),
SUMIFS(AllPublicationData!$J:$J,AllPublicationData!$A:$A,'Publication Table'!$B53,AllPublicationData!$B:$B,'Publication Table'!K$7)))))))</f>
        <v>3014</v>
      </c>
      <c r="L53" s="90">
        <f>IF($C$5="Total Operations",
SUMIFS(AllPublicationData!$E:$E,AllPublicationData!$A:$A,'Publication Table'!$B53,AllPublicationData!$B:$B,'Publication Table'!$C$4,AllPublicationData!$D:$D,'Publication Table'!L$7),
IF('Publication Table'!$C$5="All Cancelled Operations",
SUMIFS(AllPublicationData!$F:$F,AllPublicationData!$A:$A,'Publication Table'!$B53,AllPublicationData!$B:$B,'Publication Table'!$C$4,AllPublicationData!$D:$D,'Publication Table'!L$7),
IF('Publication Table'!$C$5="Operations cancelled by patient",
SUMIFS(AllPublicationData!$G:$G,AllPublicationData!$A:$A,'Publication Table'!$B53,AllPublicationData!$B:$B,'Publication Table'!$C$4,AllPublicationData!$D:$D,'Publication Table'!L$7),
IF('Publication Table'!$C$5="Operations cancelled for clinical reasons",
SUMIFS(AllPublicationData!$H:$H,AllPublicationData!$A:$A,'Publication Table'!$B53,AllPublicationData!$B:$B,'Publication Table'!$C$4,AllPublicationData!$D:$D,'Publication Table'!L$7),
IF('Publication Table'!$C$5="Operations cancelled for non-clinical/capacity reasons",
SUMIFS(AllPublicationData!$I:$I,AllPublicationData!$A:$A,'Publication Table'!$B53,AllPublicationData!$B:$B,'Publication Table'!$C$4,AllPublicationData!$D:$D,'Publication Table'!L$7),
IF('Publication Table'!$C$5="Cancellations for other reasons",
SUMIFS(AllPublicationData!$J:$J,AllPublicationData!$A:$A,'Publication Table'!$B53,AllPublicationData!$B:$B,'Publication Table'!$C$4,AllPublicationData!$D:$D,'Publication Table'!L$7)))))))+
IF(AND($C$4="NHS Scotland",$C$5="Total Operations"),
SUMIFS(AllPublicationData!$E:$E,AllPublicationData!$A:$A,'Publication Table'!$B53,AllPublicationData!$B:$B,'Publication Table'!L$7),
IF(AND($C$4="NHS Scotland",$C$5="All Cancelled Operations"),
SUMIFS(AllPublicationData!$F:$F,AllPublicationData!$A:$A,'Publication Table'!$B53,AllPublicationData!$B:$B,'Publication Table'!L$7),
IF(AND($C$4="NHS Scotland",$C$5="Operations cancelled by patient"),
SUMIFS(AllPublicationData!$G:$G,AllPublicationData!$A:$A,'Publication Table'!$B53,AllPublicationData!$B:$B,'Publication Table'!L$7),
IF(AND($C$4="NHS Scotland",$C$5="Operations cancelled for clinical reasons"),
SUMIFS(AllPublicationData!$H:$H,AllPublicationData!$A:$A,'Publication Table'!$B53,AllPublicationData!$B:$B,'Publication Table'!L$7),
IF(AND($C$4="NHS Scotland",$C$5="Operations cancelled for non-clinical/capacity reasons"),
SUMIFS(AllPublicationData!$I:$I,AllPublicationData!$A:$A,'Publication Table'!$B53,AllPublicationData!$B:$B,'Publication Table'!L$7),
IF(AND($C$4="NHS Scotland",$C$5="Cancellations for other reasons"),
SUMIFS(AllPublicationData!$J:$J,AllPublicationData!$A:$A,'Publication Table'!$B53,AllPublicationData!$B:$B,'Publication Table'!L$7)))))))</f>
        <v>704</v>
      </c>
      <c r="M53" s="90">
        <f>IF($C$5="Total Operations",
SUMIFS(AllPublicationData!$E:$E,AllPublicationData!$A:$A,'Publication Table'!$B53,AllPublicationData!$B:$B,'Publication Table'!$C$4,AllPublicationData!$D:$D,'Publication Table'!M$7),
IF('Publication Table'!$C$5="All Cancelled Operations",
SUMIFS(AllPublicationData!$F:$F,AllPublicationData!$A:$A,'Publication Table'!$B53,AllPublicationData!$B:$B,'Publication Table'!$C$4,AllPublicationData!$D:$D,'Publication Table'!M$7),
IF('Publication Table'!$C$5="Operations cancelled by patient",
SUMIFS(AllPublicationData!$G:$G,AllPublicationData!$A:$A,'Publication Table'!$B53,AllPublicationData!$B:$B,'Publication Table'!$C$4,AllPublicationData!$D:$D,'Publication Table'!M$7),
IF('Publication Table'!$C$5="Operations cancelled for clinical reasons",
SUMIFS(AllPublicationData!$G:$G,AllPublicationData!$A:$A,'Publication Table'!$B53,AllPublicationData!$B:$B,'Publication Table'!$C$4,AllPublicationData!$D:$D,'Publication Table'!M$7),
IF('Publication Table'!$C$5="Operations cancelled for non-clinical/capacity reasons",
SUMIFS(AllPublicationData!$G:$G,AllPublicationData!$A:$A,'Publication Table'!$B53,AllPublicationData!$B:$B,'Publication Table'!$C$4,AllPublicationData!$D:$D,'Publication Table'!M$7),
IF('Publication Table'!$C$5="Cancellations for other reasons",
SUMIFS(AllPublicationData!$G:$G,AllPublicationData!$A:$A,'Publication Table'!$B53,AllPublicationData!$B:$B,'Publication Table'!$C$4,AllPublicationData!$D:$D,'Publication Table'!M$7)))))))+
IF(AND($C$4="NHS Scotland",$C$5="Total Operations"),
SUMIFS(AllPublicationData!$E:$E,AllPublicationData!$A:$A,'Publication Table'!$B53,AllPublicationData!$B:$B,'Publication Table'!M$7),
IF(AND($C$4="NHS Scotland",$C$5="All Cancelled Operations"),
SUMIFS(AllPublicationData!$F:$F,AllPublicationData!$A:$A,'Publication Table'!$B53,AllPublicationData!$B:$B,'Publication Table'!M$7),
IF(AND($C$4="NHS Scotland",$C$5="Operations cancelled by patient"),
SUMIFS(AllPublicationData!$G:$G,AllPublicationData!$A:$A,'Publication Table'!$B53,AllPublicationData!$B:$B,'Publication Table'!M$7),
IF(AND($C$4="NHS Scotland",$C$5="Operations cancelled for clinical reasons"),
SUMIFS(AllPublicationData!$H:$H,AllPublicationData!$A:$A,'Publication Table'!$B53,AllPublicationData!$B:$B,'Publication Table'!M$7),
IF(AND($C$4="NHS Scotland",$C$5="Operations cancelled for non-clinical/capacity reasons"),
SUMIFS(AllPublicationData!$I:$I,AllPublicationData!$A:$A,'Publication Table'!$B53,AllPublicationData!$B:$B,'Publication Table'!M$7),
IF(AND($C$4="NHS Scotland",$C$5="Cancellations for other reasons"),
SUMIFS(AllPublicationData!$J:$J,AllPublicationData!$A:$A,'Publication Table'!$B53,AllPublicationData!$B:$B,'Publication Table'!M$7)))))))</f>
        <v>830</v>
      </c>
      <c r="N53" s="90">
        <f>IF($C$5="Total Operations",
SUMIFS(AllPublicationData!$E:$E,AllPublicationData!$A:$A,'Publication Table'!$B53,AllPublicationData!$B:$B,'Publication Table'!$C$4,AllPublicationData!$D:$D,'Publication Table'!N$7),
IF('Publication Table'!$C$5="All Cancelled Operations",
SUMIFS(AllPublicationData!$F:$F,AllPublicationData!$A:$A,'Publication Table'!$B53,AllPublicationData!$B:$B,'Publication Table'!$C$4,AllPublicationData!$D:$D,'Publication Table'!N$7),
IF('Publication Table'!$C$5="Operations cancelled by patient",
SUMIFS(AllPublicationData!$G:$G,AllPublicationData!$A:$A,'Publication Table'!$B53,AllPublicationData!$B:$B,'Publication Table'!$C$4,AllPublicationData!$D:$D,'Publication Table'!N$7),
IF('Publication Table'!$C$5="Operations cancelled for clinical reasons",
SUMIFS(AllPublicationData!$G:$G,AllPublicationData!$A:$A,'Publication Table'!$B53,AllPublicationData!$B:$B,'Publication Table'!$C$4,AllPublicationData!$D:$D,'Publication Table'!N$7),
IF('Publication Table'!$C$5="Operations cancelled for non-clinical/capacity reasons",
SUMIFS(AllPublicationData!$G:$G,AllPublicationData!$A:$A,'Publication Table'!$B53,AllPublicationData!$B:$B,'Publication Table'!$C$4,AllPublicationData!$D:$D,'Publication Table'!N$7),
IF('Publication Table'!$C$5="Cancellations for other reasons",
SUMIFS(AllPublicationData!$G:$G,AllPublicationData!$A:$A,'Publication Table'!$B53,AllPublicationData!$B:$B,'Publication Table'!$C$4,AllPublicationData!$D:$D,'Publication Table'!N$7)))))))+
IF(AND($C$4="NHS Scotland",$C$5="Total Operations"),
SUMIFS(AllPublicationData!$E:$E,AllPublicationData!$A:$A,'Publication Table'!$B53,AllPublicationData!$B:$B,'Publication Table'!N$7),
IF(AND($C$4="NHS Scotland",$C$5="All Cancelled Operations"),
SUMIFS(AllPublicationData!$F:$F,AllPublicationData!$A:$A,'Publication Table'!$B53,AllPublicationData!$B:$B,'Publication Table'!N$7),
IF(AND($C$4="NHS Scotland",$C$5="Operations cancelled by patient"),
SUMIFS(AllPublicationData!$G:$G,AllPublicationData!$A:$A,'Publication Table'!$B53,AllPublicationData!$B:$B,'Publication Table'!N$7),
IF(AND($C$4="NHS Scotland",$C$5="Operations cancelled for clinical reasons"),
SUMIFS(AllPublicationData!$H:$H,AllPublicationData!$A:$A,'Publication Table'!$B53,AllPublicationData!$B:$B,'Publication Table'!N$7),
IF(AND($C$4="NHS Scotland",$C$5="Operations cancelled for non-clinical/capacity reasons"),
SUMIFS(AllPublicationData!$I:$I,AllPublicationData!$A:$A,'Publication Table'!$B53,AllPublicationData!$B:$B,'Publication Table'!N$7),
IF(AND($C$4="NHS Scotland",$C$5="Cancellations for other reasons"),
SUMIFS(AllPublicationData!$J:$J,AllPublicationData!$A:$A,'Publication Table'!$B53,AllPublicationData!$B:$B,'Publication Table'!N$7)))))))</f>
        <v>2478</v>
      </c>
      <c r="O53" s="90">
        <f>IF($C$5="Total Operations",
SUMIFS(AllPublicationData!$E:$E,AllPublicationData!$A:$A,'Publication Table'!$B53,AllPublicationData!$B:$B,'Publication Table'!$C$4,AllPublicationData!$D:$D,'Publication Table'!O$7),
IF('Publication Table'!$C$5="All Cancelled Operations",
SUMIFS(AllPublicationData!$F:$F,AllPublicationData!$A:$A,'Publication Table'!$B53,AllPublicationData!$B:$B,'Publication Table'!$C$4,AllPublicationData!$D:$D,'Publication Table'!O$7),
IF('Publication Table'!$C$5="Operations cancelled by patient",
SUMIFS(AllPublicationData!$G:$G,AllPublicationData!$A:$A,'Publication Table'!$B53,AllPublicationData!$B:$B,'Publication Table'!$C$4,AllPublicationData!$D:$D,'Publication Table'!O$7),
IF('Publication Table'!$C$5="Operations cancelled for clinical reasons",
SUMIFS(AllPublicationData!$G:$G,AllPublicationData!$A:$A,'Publication Table'!$B53,AllPublicationData!$B:$B,'Publication Table'!$C$4,AllPublicationData!$D:$D,'Publication Table'!O$7),
IF('Publication Table'!$C$5="Operations cancelled for non-clinical/capacity reasons",
SUMIFS(AllPublicationData!$G:$G,AllPublicationData!$A:$A,'Publication Table'!$B53,AllPublicationData!$B:$B,'Publication Table'!$C$4,AllPublicationData!$D:$D,'Publication Table'!O$7),
IF('Publication Table'!$C$5="Cancellations for other reasons",
SUMIFS(AllPublicationData!$G:$G,AllPublicationData!$A:$A,'Publication Table'!$B53,AllPublicationData!$B:$B,'Publication Table'!$C$4,AllPublicationData!$D:$D,'Publication Table'!O$7)))))))+
IF(AND($C$4="NHS Scotland",$C$5="Total Operations"),
SUMIFS(AllPublicationData!$E:$E,AllPublicationData!$A:$A,'Publication Table'!$B53,AllPublicationData!$B:$B,'Publication Table'!O$7),
IF(AND($C$4="NHS Scotland",$C$5="All Cancelled Operations"),
SUMIFS(AllPublicationData!$F:$F,AllPublicationData!$A:$A,'Publication Table'!$B53,AllPublicationData!$B:$B,'Publication Table'!O$7),
IF(AND($C$4="NHS Scotland",$C$5="Operations cancelled by patient"),
SUMIFS(AllPublicationData!$G:$G,AllPublicationData!$A:$A,'Publication Table'!$B53,AllPublicationData!$B:$B,'Publication Table'!O$7),
IF(AND($C$4="NHS Scotland",$C$5="Operations cancelled for clinical reasons"),
SUMIFS(AllPublicationData!$H:$H,AllPublicationData!$A:$A,'Publication Table'!$B53,AllPublicationData!$B:$B,'Publication Table'!O$7),
IF(AND($C$4="NHS Scotland",$C$5="Operations cancelled for non-clinical/capacity reasons"),
SUMIFS(AllPublicationData!$I:$I,AllPublicationData!$A:$A,'Publication Table'!$B53,AllPublicationData!$B:$B,'Publication Table'!O$7),
IF(AND($C$4="NHS Scotland",$C$5="Cancellations for other reasons"),
SUMIFS(AllPublicationData!$J:$J,AllPublicationData!$A:$A,'Publication Table'!$B53,AllPublicationData!$B:$B,'Publication Table'!O$7)))))))</f>
        <v>279</v>
      </c>
      <c r="P53" s="90">
        <f>IF($C$5="Total Operations",
SUMIFS(AllPublicationData!$E:$E,AllPublicationData!$A:$A,'Publication Table'!$B53,AllPublicationData!$B:$B,'Publication Table'!$C$4,AllPublicationData!$D:$D,'Publication Table'!P$7),
IF('Publication Table'!$C$5="All Cancelled Operations",
SUMIFS(AllPublicationData!$F:$F,AllPublicationData!$A:$A,'Publication Table'!$B53,AllPublicationData!$B:$B,'Publication Table'!$C$4,AllPublicationData!$D:$D,'Publication Table'!P$7),
IF('Publication Table'!$C$5="Operations cancelled by patient",
SUMIFS(AllPublicationData!$G:$G,AllPublicationData!$A:$A,'Publication Table'!$B53,AllPublicationData!$B:$B,'Publication Table'!$C$4,AllPublicationData!$D:$D,'Publication Table'!P$7),
IF('Publication Table'!$C$5="Operations cancelled for clinical reasons",
SUMIFS(AllPublicationData!$G:$G,AllPublicationData!$A:$A,'Publication Table'!$B53,AllPublicationData!$B:$B,'Publication Table'!$C$4,AllPublicationData!$D:$D,'Publication Table'!P$7),
IF('Publication Table'!$C$5="Operations cancelled for non-clinical/capacity reasons",
SUMIFS(AllPublicationData!$G:$G,AllPublicationData!$A:$A,'Publication Table'!$B53,AllPublicationData!$B:$B,'Publication Table'!$C$4,AllPublicationData!$D:$D,'Publication Table'!P$7),
IF('Publication Table'!$C$5="Cancellations for other reasons",
SUMIFS(AllPublicationData!$G:$G,AllPublicationData!$A:$A,'Publication Table'!$B53,AllPublicationData!$B:$B,'Publication Table'!$C$4,AllPublicationData!$D:$D,'Publication Table'!P$7)))))))+
IF(AND($C$4="NHS Scotland",$C$5="Total Operations"),
SUMIFS(AllPublicationData!$E:$E,AllPublicationData!$A:$A,'Publication Table'!$B53,AllPublicationData!$B:$B,'Publication Table'!P$7),
IF(AND($C$4="NHS Scotland",$C$5="All Cancelled Operations"),
SUMIFS(AllPublicationData!$F:$F,AllPublicationData!$A:$A,'Publication Table'!$B53,AllPublicationData!$B:$B,'Publication Table'!P$7),
IF(AND($C$4="NHS Scotland",$C$5="Operations cancelled by patient"),
SUMIFS(AllPublicationData!$G:$G,AllPublicationData!$A:$A,'Publication Table'!$B53,AllPublicationData!$B:$B,'Publication Table'!P$7),
IF(AND($C$4="NHS Scotland",$C$5="Operations cancelled for clinical reasons"),
SUMIFS(AllPublicationData!$H:$H,AllPublicationData!$A:$A,'Publication Table'!$B53,AllPublicationData!$B:$B,'Publication Table'!P$7),
IF(AND($C$4="NHS Scotland",$C$5="Operations cancelled for non-clinical/capacity reasons"),
SUMIFS(AllPublicationData!$I:$I,AllPublicationData!$A:$A,'Publication Table'!$B53,AllPublicationData!$B:$B,'Publication Table'!P$7),
IF(AND($C$4="NHS Scotland",$C$5="Cancellations for other reasons"),
SUMIFS(AllPublicationData!$J:$J,AllPublicationData!$A:$A,'Publication Table'!$B53,AllPublicationData!$B:$B,'Publication Table'!P$7)))))))</f>
        <v>98</v>
      </c>
      <c r="Q53" s="90">
        <f>IF($C$5="Total Operations",
SUMIFS(AllPublicationData!$E:$E,AllPublicationData!$A:$A,'Publication Table'!$B53,AllPublicationData!$B:$B,'Publication Table'!$C$4,AllPublicationData!$D:$D,'Publication Table'!Q$7),
IF('Publication Table'!$C$5="All Cancelled Operations",
SUMIFS(AllPublicationData!$F:$F,AllPublicationData!$A:$A,'Publication Table'!$B53,AllPublicationData!$B:$B,'Publication Table'!$C$4,AllPublicationData!$D:$D,'Publication Table'!Q$7),
IF('Publication Table'!$C$5="Operations cancelled by patient",
SUMIFS(AllPublicationData!$G:$G,AllPublicationData!$A:$A,'Publication Table'!$B53,AllPublicationData!$B:$B,'Publication Table'!$C$4,AllPublicationData!$D:$D,'Publication Table'!Q$7),
IF('Publication Table'!$C$5="Operations cancelled for clinical reasons",
SUMIFS(AllPublicationData!$G:$G,AllPublicationData!$A:$A,'Publication Table'!$B53,AllPublicationData!$B:$B,'Publication Table'!$C$4,AllPublicationData!$D:$D,'Publication Table'!Q$7),
IF('Publication Table'!$C$5="Operations cancelled for non-clinical/capacity reasons",
SUMIFS(AllPublicationData!$G:$G,AllPublicationData!$A:$A,'Publication Table'!$B53,AllPublicationData!$B:$B,'Publication Table'!$C$4,AllPublicationData!$D:$D,'Publication Table'!Q$7),
IF('Publication Table'!$C$5="Cancellations for other reasons",
SUMIFS(AllPublicationData!$G:$G,AllPublicationData!$A:$A,'Publication Table'!$B53,AllPublicationData!$B:$B,'Publication Table'!$C$4,AllPublicationData!$D:$D,'Publication Table'!Q$7)))))))+
IF(AND($C$4="NHS Scotland",$C$5="Total Operations"),
SUMIFS(AllPublicationData!$E:$E,AllPublicationData!$A:$A,'Publication Table'!$B53,AllPublicationData!$B:$B,'Publication Table'!Q$7),
IF(AND($C$4="NHS Scotland",$C$5="All Cancelled Operations"),
SUMIFS(AllPublicationData!$F:$F,AllPublicationData!$A:$A,'Publication Table'!$B53,AllPublicationData!$B:$B,'Publication Table'!Q$7),
IF(AND($C$4="NHS Scotland",$C$5="Operations cancelled by patient"),
SUMIFS(AllPublicationData!$G:$G,AllPublicationData!$A:$A,'Publication Table'!$B53,AllPublicationData!$B:$B,'Publication Table'!Q$7),
IF(AND($C$4="NHS Scotland",$C$5="Operations cancelled for clinical reasons"),
SUMIFS(AllPublicationData!$H:$H,AllPublicationData!$A:$A,'Publication Table'!$B53,AllPublicationData!$B:$B,'Publication Table'!Q$7),
IF(AND($C$4="NHS Scotland",$C$5="Operations cancelled for non-clinical/capacity reasons"),
SUMIFS(AllPublicationData!$I:$I,AllPublicationData!$A:$A,'Publication Table'!$B53,AllPublicationData!$B:$B,'Publication Table'!Q$7),
IF(AND($C$4="NHS Scotland",$C$5="Cancellations for other reasons"),
SUMIFS(AllPublicationData!$J:$J,AllPublicationData!$A:$A,'Publication Table'!$B53,AllPublicationData!$B:$B,'Publication Table'!Q$7)))))))</f>
        <v>1185</v>
      </c>
      <c r="R53" s="90">
        <f>IF($C$5="Total Operations",
SUMIFS(AllPublicationData!$E:$E,AllPublicationData!$A:$A,'Publication Table'!$B53,AllPublicationData!$B:$B,'Publication Table'!$C$4,AllPublicationData!$D:$D,'Publication Table'!R$7),
IF('Publication Table'!$C$5="All Cancelled Operations",
SUMIFS(AllPublicationData!$F:$F,AllPublicationData!$A:$A,'Publication Table'!$B53,AllPublicationData!$B:$B,'Publication Table'!$C$4,AllPublicationData!$D:$D,'Publication Table'!R$7),
IF('Publication Table'!$C$5="Operations cancelled by patient",
SUMIFS(AllPublicationData!$G:$G,AllPublicationData!$A:$A,'Publication Table'!$B53,AllPublicationData!$B:$B,'Publication Table'!$C$4,AllPublicationData!$D:$D,'Publication Table'!R$7),
IF('Publication Table'!$C$5="Operations cancelled for clinical reasons",
SUMIFS(AllPublicationData!$G:$G,AllPublicationData!$A:$A,'Publication Table'!$B53,AllPublicationData!$B:$B,'Publication Table'!$C$4,AllPublicationData!$D:$D,'Publication Table'!R$7),
IF('Publication Table'!$C$5="Operations cancelled for non-clinical/capacity reasons",
SUMIFS(AllPublicationData!$G:$G,AllPublicationData!$A:$A,'Publication Table'!$B53,AllPublicationData!$B:$B,'Publication Table'!$C$4,AllPublicationData!$D:$D,'Publication Table'!R$7),
IF('Publication Table'!$C$5="Cancellations for other reasons",
SUMIFS(AllPublicationData!$G:$G,AllPublicationData!$A:$A,'Publication Table'!$B53,AllPublicationData!$B:$B,'Publication Table'!$C$4,AllPublicationData!$D:$D,'Publication Table'!R$7)))))))+
IF(AND($C$4="NHS Scotland",$C$5="Total Operations"),
SUMIFS(AllPublicationData!$E:$E,AllPublicationData!$A:$A,'Publication Table'!$B53,AllPublicationData!$B:$B,'Publication Table'!R$7),
IF(AND($C$4="NHS Scotland",$C$5="All Cancelled Operations"),
SUMIFS(AllPublicationData!$F:$F,AllPublicationData!$A:$A,'Publication Table'!$B53,AllPublicationData!$B:$B,'Publication Table'!R$7),
IF(AND($C$4="NHS Scotland",$C$5="Operations cancelled by patient"),
SUMIFS(AllPublicationData!$G:$G,AllPublicationData!$A:$A,'Publication Table'!$B53,AllPublicationData!$B:$B,'Publication Table'!R$7),
IF(AND($C$4="NHS Scotland",$C$5="Operations cancelled for clinical reasons"),
SUMIFS(AllPublicationData!$H:$H,AllPublicationData!$A:$A,'Publication Table'!$B53,AllPublicationData!$B:$B,'Publication Table'!R$7),
IF(AND($C$4="NHS Scotland",$C$5="Operations cancelled for non-clinical/capacity reasons"),
SUMIFS(AllPublicationData!$I:$I,AllPublicationData!$A:$A,'Publication Table'!$B53,AllPublicationData!$B:$B,'Publication Table'!R$7),
IF(AND($C$4="NHS Scotland",$C$5="Cancellations for other reasons"),
SUMIFS(AllPublicationData!$J:$J,AllPublicationData!$A:$A,'Publication Table'!$B53,AllPublicationData!$B:$B,'Publication Table'!R$7)))))))</f>
        <v>50</v>
      </c>
    </row>
    <row r="54" spans="2:18" x14ac:dyDescent="0.35">
      <c r="B54" s="89">
        <v>44013</v>
      </c>
      <c r="C54" s="81">
        <f>IF($C$5="Total Operations",
SUMIFS(AllPublicationData!$E:$E,AllPublicationData!$A:$A,'Publication Table'!$B54,AllPublicationData!$B:$B,'Publication Table'!$C$4),
IF('Publication Table'!$C$5="All Cancelled Operations",
SUMIFS(AllPublicationData!$F:$F,AllPublicationData!$A:$A,'Publication Table'!$B54,AllPublicationData!$B:$B,'Publication Table'!$C$4),
IF('Publication Table'!$C$5="Operations cancelled by patient",
SUMIFS(AllPublicationData!$G:$G,AllPublicationData!$A:$A,'Publication Table'!$B54,AllPublicationData!$B:$B,'Publication Table'!$C$4),
IF('Publication Table'!$C$5="Operations cancelled for clinical reasons",
SUMIFS(AllPublicationData!$H:$H,AllPublicationData!$A:$A,'Publication Table'!$B54,AllPublicationData!$B:$B,'Publication Table'!$C$4),
IF('Publication Table'!$C$5="Operations cancelled for non-clinical/capacity reasons",
SUMIFS(AllPublicationData!$I:$I,AllPublicationData!$A:$A,'Publication Table'!$B54,AllPublicationData!$B:$B,'Publication Table'!$C$4),
IF('Publication Table'!$C$5="Cancellations for other reasons",
SUMIFS(AllPublicationData!$J:$J,AllPublicationData!$A:$A,'Publication Table'!$B54,AllPublicationData!$B:$B,'Publication Table'!$C$4)))))))+
IF(AND($C$4="NHS Scotland",$C$5="Total Operations"),
SUMIFS(AllPublicationData!$E:$E,AllPublicationData!$A:$A,'Publication Table'!$B54),
IF(AND($C$4="NHS Scotland",$C$5="All Cancelled Operations"),
SUMIFS(AllPublicationData!$F:$F,AllPublicationData!$A:$A,'Publication Table'!$B54),
IF(AND($C$4="NHS Scotland",$C$5="Operations cancelled by patient"),
SUMIFS(AllPublicationData!$G:$G,AllPublicationData!$A:$A,'Publication Table'!$B54),
IF(AND($C$4="NHS Scotland",$C$5="Operations cancelled for clinical reasons"),
SUMIFS(AllPublicationData!$H:$H,AllPublicationData!$A:$A,'Publication Table'!$B54),
IF(AND($C$4="NHS Scotland",$C$5="Operations cancelled for non-clinical/capacity reasons"),
SUMIFS(AllPublicationData!$I:$I,AllPublicationData!$A:$A,'Publication Table'!$B54),
IF(AND($C$4="NHS Scotland",$C$5="Cancellations for other reasons"),
SUMIFS(AllPublicationData!$J:$J,AllPublicationData!$A:$A,'Publication Table'!$B54)))))))</f>
        <v>11224</v>
      </c>
      <c r="D54" s="90">
        <f>IF($C$5="Total Operations",
SUMIFS(AllPublicationData!$E:$E,AllPublicationData!$A:$A,'Publication Table'!$B54,AllPublicationData!$B:$B,'Publication Table'!$C$4,AllPublicationData!$D:$D,'Publication Table'!D$7),
IF('Publication Table'!$C$5="All Cancelled Operations",
SUMIFS(AllPublicationData!$F:$F,AllPublicationData!$A:$A,'Publication Table'!$B54,AllPublicationData!$B:$B,'Publication Table'!$C$4,AllPublicationData!$D:$D,'Publication Table'!D$7),
IF('Publication Table'!$C$5="Operations cancelled by patient",
SUMIFS(AllPublicationData!$G:$G,AllPublicationData!$A:$A,'Publication Table'!$B54,AllPublicationData!$B:$B,'Publication Table'!$C$4,AllPublicationData!$D:$D,'Publication Table'!D$7),
IF('Publication Table'!$C$5="Operations cancelled for clinical reasons",
SUMIFS(AllPublicationData!$H:$H,AllPublicationData!$A:$A,'Publication Table'!$B54,AllPublicationData!$B:$B,'Publication Table'!$C$4,AllPublicationData!$D:$D,'Publication Table'!D$7),
IF('Publication Table'!$C$5="Operations cancelled for non-clinical/capacity reasons",
SUMIFS(AllPublicationData!$I:$I,AllPublicationData!$A:$A,'Publication Table'!$B54,AllPublicationData!$B:$B,'Publication Table'!$C$4,AllPublicationData!$D:$D,'Publication Table'!D$7),
IF('Publication Table'!$C$5="Cancellations for other reasons",
SUMIFS(AllPublicationData!$J:$J,AllPublicationData!$A:$A,'Publication Table'!$B54,AllPublicationData!$B:$B,'Publication Table'!$C$4,AllPublicationData!$D:$D,'Publication Table'!D$7)))))))+
IF(AND($C$4="NHS Scotland",$C$5="Total Operations"),
SUMIFS(AllPublicationData!$E:$E,AllPublicationData!$A:$A,'Publication Table'!$B54,AllPublicationData!$B:$B,'Publication Table'!D$7),
IF(AND($C$4="NHS Scotland",$C$5="All Cancelled Operations"),
SUMIFS(AllPublicationData!$F:$F,AllPublicationData!$A:$A,'Publication Table'!$B54,AllPublicationData!$B:$B,'Publication Table'!D$7),
IF(AND($C$4="NHS Scotland",$C$5="Operations cancelled by patient"),
SUMIFS(AllPublicationData!$G:$G,AllPublicationData!$A:$A,'Publication Table'!$B54,AllPublicationData!$B:$B,'Publication Table'!D$7),
IF(AND($C$4="NHS Scotland",$C$5="Operations cancelled for clinical reasons"),
SUMIFS(AllPublicationData!$H:$H,AllPublicationData!$A:$A,'Publication Table'!$B54,AllPublicationData!$B:$B,'Publication Table'!D$7),
IF(AND($C$4="NHS Scotland",$C$5="Operations cancelled for non-clinical/capacity reasons"),
SUMIFS(AllPublicationData!$I:$I,AllPublicationData!$A:$A,'Publication Table'!$B54,AllPublicationData!$B:$B,'Publication Table'!D$7),
IF(AND($C$4="NHS Scotland",$C$5="Cancellations for other reasons"),
SUMIFS(AllPublicationData!$J:$J,AllPublicationData!$A:$A,'Publication Table'!$B54,AllPublicationData!$B:$B,'Publication Table'!D$7)))))))</f>
        <v>766</v>
      </c>
      <c r="E54" s="90">
        <f>IF($C$5="Total Operations",
SUMIFS(AllPublicationData!$E:$E,AllPublicationData!$A:$A,'Publication Table'!$B54,AllPublicationData!$B:$B,'Publication Table'!$C$4,AllPublicationData!$D:$D,'Publication Table'!E$7),
IF('Publication Table'!$C$5="All Cancelled Operations",
SUMIFS(AllPublicationData!$F:$F,AllPublicationData!$A:$A,'Publication Table'!$B54,AllPublicationData!$B:$B,'Publication Table'!$C$4,AllPublicationData!$D:$D,'Publication Table'!E$7),
IF('Publication Table'!$C$5="Operations cancelled by patient",
SUMIFS(AllPublicationData!$G:$G,AllPublicationData!$A:$A,'Publication Table'!$B54,AllPublicationData!$B:$B,'Publication Table'!$C$4,AllPublicationData!$D:$D,'Publication Table'!E$7),
IF('Publication Table'!$C$5="Operations cancelled for clinical reasons",
SUMIFS(AllPublicationData!$H:$H,AllPublicationData!$A:$A,'Publication Table'!$B54,AllPublicationData!$B:$B,'Publication Table'!$C$4,AllPublicationData!$D:$D,'Publication Table'!E$7),
IF('Publication Table'!$C$5="Operations cancelled for non-clinical/capacity reasons",
SUMIFS(AllPublicationData!$I:$I,AllPublicationData!$A:$A,'Publication Table'!$B54,AllPublicationData!$B:$B,'Publication Table'!$C$4,AllPublicationData!$D:$D,'Publication Table'!E$7),
IF('Publication Table'!$C$5="Cancellations for other reasons",
SUMIFS(AllPublicationData!$J:$J,AllPublicationData!$A:$A,'Publication Table'!$B54,AllPublicationData!$B:$B,'Publication Table'!$C$4,AllPublicationData!$D:$D,'Publication Table'!E$7)))))))+
IF(AND($C$4="NHS Scotland",$C$5="Total Operations"),
SUMIFS(AllPublicationData!$E:$E,AllPublicationData!$A:$A,'Publication Table'!$B54,AllPublicationData!$B:$B,'Publication Table'!E$7),
IF(AND($C$4="NHS Scotland",$C$5="All Cancelled Operations"),
SUMIFS(AllPublicationData!$F:$F,AllPublicationData!$A:$A,'Publication Table'!$B54,AllPublicationData!$B:$B,'Publication Table'!E$7),
IF(AND($C$4="NHS Scotland",$C$5="Operations cancelled by patient"),
SUMIFS(AllPublicationData!$G:$G,AllPublicationData!$A:$A,'Publication Table'!$B54,AllPublicationData!$B:$B,'Publication Table'!E$7),
IF(AND($C$4="NHS Scotland",$C$5="Operations cancelled for clinical reasons"),
SUMIFS(AllPublicationData!$H:$H,AllPublicationData!$A:$A,'Publication Table'!$B54,AllPublicationData!$B:$B,'Publication Table'!E$7),
IF(AND($C$4="NHS Scotland",$C$5="Operations cancelled for non-clinical/capacity reasons"),
SUMIFS(AllPublicationData!$I:$I,AllPublicationData!$A:$A,'Publication Table'!$B54,AllPublicationData!$B:$B,'Publication Table'!E$7),
IF(AND($C$4="NHS Scotland",$C$5="Cancellations for other reasons"),
SUMIFS(AllPublicationData!$J:$J,AllPublicationData!$A:$A,'Publication Table'!$B54,AllPublicationData!$B:$B,'Publication Table'!E$7)))))))</f>
        <v>662</v>
      </c>
      <c r="F54" s="90">
        <f>IF($C$5="Total Operations",
SUMIFS(AllPublicationData!$E:$E,AllPublicationData!$A:$A,'Publication Table'!$B54,AllPublicationData!$B:$B,'Publication Table'!$C$4,AllPublicationData!$D:$D,'Publication Table'!F$7),
IF('Publication Table'!$C$5="All Cancelled Operations",
SUMIFS(AllPublicationData!$F:$F,AllPublicationData!$A:$A,'Publication Table'!$B54,AllPublicationData!$B:$B,'Publication Table'!$C$4,AllPublicationData!$D:$D,'Publication Table'!F$7),
IF('Publication Table'!$C$5="Operations cancelled by patient",
SUMIFS(AllPublicationData!$G:$G,AllPublicationData!$A:$A,'Publication Table'!$B54,AllPublicationData!$B:$B,'Publication Table'!$C$4,AllPublicationData!$D:$D,'Publication Table'!F$7),
IF('Publication Table'!$C$5="Operations cancelled for clinical reasons",
SUMIFS(AllPublicationData!$H:$H,AllPublicationData!$A:$A,'Publication Table'!$B54,AllPublicationData!$B:$B,'Publication Table'!$C$4,AllPublicationData!$D:$D,'Publication Table'!F$7),
IF('Publication Table'!$C$5="Operations cancelled for non-clinical/capacity reasons",
SUMIFS(AllPublicationData!$I:$I,AllPublicationData!$A:$A,'Publication Table'!$B54,AllPublicationData!$B:$B,'Publication Table'!$C$4,AllPublicationData!$D:$D,'Publication Table'!F$7),
IF('Publication Table'!$C$5="Cancellations for other reasons",
SUMIFS(AllPublicationData!$J:$J,AllPublicationData!$A:$A,'Publication Table'!$B54,AllPublicationData!$B:$B,'Publication Table'!$C$4,AllPublicationData!$D:$D,'Publication Table'!F$7)))))))+
IF(AND($C$4="NHS Scotland",$C$5="Total Operations"),
SUMIFS(AllPublicationData!$E:$E,AllPublicationData!$A:$A,'Publication Table'!$B54,AllPublicationData!$B:$B,'Publication Table'!F$7),
IF(AND($C$4="NHS Scotland",$C$5="All Cancelled Operations"),
SUMIFS(AllPublicationData!$F:$F,AllPublicationData!$A:$A,'Publication Table'!$B54,AllPublicationData!$B:$B,'Publication Table'!F$7),
IF(AND($C$4="NHS Scotland",$C$5="Operations cancelled by patient"),
SUMIFS(AllPublicationData!$G:$G,AllPublicationData!$A:$A,'Publication Table'!$B54,AllPublicationData!$B:$B,'Publication Table'!F$7),
IF(AND($C$4="NHS Scotland",$C$5="Operations cancelled for clinical reasons"),
SUMIFS(AllPublicationData!$H:$H,AllPublicationData!$A:$A,'Publication Table'!$B54,AllPublicationData!$B:$B,'Publication Table'!F$7),
IF(AND($C$4="NHS Scotland",$C$5="Operations cancelled for non-clinical/capacity reasons"),
SUMIFS(AllPublicationData!$I:$I,AllPublicationData!$A:$A,'Publication Table'!$B54,AllPublicationData!$B:$B,'Publication Table'!F$7),
IF(AND($C$4="NHS Scotland",$C$5="Cancellations for other reasons"),
SUMIFS(AllPublicationData!$J:$J,AllPublicationData!$A:$A,'Publication Table'!$B54,AllPublicationData!$B:$B,'Publication Table'!F$7)))))))</f>
        <v>83</v>
      </c>
      <c r="G54" s="90">
        <f>IF($C$5="Total Operations",
SUMIFS(AllPublicationData!$E:$E,AllPublicationData!$A:$A,'Publication Table'!$B54,AllPublicationData!$B:$B,'Publication Table'!$C$4,AllPublicationData!$D:$D,'Publication Table'!G$7),
IF('Publication Table'!$C$5="All Cancelled Operations",
SUMIFS(AllPublicationData!$F:$F,AllPublicationData!$A:$A,'Publication Table'!$B54,AllPublicationData!$B:$B,'Publication Table'!$C$4,AllPublicationData!$D:$D,'Publication Table'!G$7),
IF('Publication Table'!$C$5="Operations cancelled by patient",
SUMIFS(AllPublicationData!$G:$G,AllPublicationData!$A:$A,'Publication Table'!$B54,AllPublicationData!$B:$B,'Publication Table'!$C$4,AllPublicationData!$D:$D,'Publication Table'!G$7),
IF('Publication Table'!$C$5="Operations cancelled for clinical reasons",
SUMIFS(AllPublicationData!$H:$H,AllPublicationData!$A:$A,'Publication Table'!$B54,AllPublicationData!$B:$B,'Publication Table'!$C$4,AllPublicationData!$D:$D,'Publication Table'!G$7),
IF('Publication Table'!$C$5="Operations cancelled for non-clinical/capacity reasons",
SUMIFS(AllPublicationData!$I:$I,AllPublicationData!$A:$A,'Publication Table'!$B54,AllPublicationData!$B:$B,'Publication Table'!$C$4,AllPublicationData!$D:$D,'Publication Table'!G$7),
IF('Publication Table'!$C$5="Cancellations for other reasons",
SUMIFS(AllPublicationData!$J:$J,AllPublicationData!$A:$A,'Publication Table'!$B54,AllPublicationData!$B:$B,'Publication Table'!$C$4,AllPublicationData!$D:$D,'Publication Table'!G$7)))))))+
IF(AND($C$4="NHS Scotland",$C$5="Total Operations"),
SUMIFS(AllPublicationData!$E:$E,AllPublicationData!$A:$A,'Publication Table'!$B54,AllPublicationData!$B:$B,'Publication Table'!G$7),
IF(AND($C$4="NHS Scotland",$C$5="All Cancelled Operations"),
SUMIFS(AllPublicationData!$F:$F,AllPublicationData!$A:$A,'Publication Table'!$B54,AllPublicationData!$B:$B,'Publication Table'!G$7),
IF(AND($C$4="NHS Scotland",$C$5="Operations cancelled by patient"),
SUMIFS(AllPublicationData!$G:$G,AllPublicationData!$A:$A,'Publication Table'!$B54,AllPublicationData!$B:$B,'Publication Table'!G$7),
IF(AND($C$4="NHS Scotland",$C$5="Operations cancelled for clinical reasons"),
SUMIFS(AllPublicationData!$H:$H,AllPublicationData!$A:$A,'Publication Table'!$B54,AllPublicationData!$B:$B,'Publication Table'!G$7),
IF(AND($C$4="NHS Scotland",$C$5="Operations cancelled for non-clinical/capacity reasons"),
SUMIFS(AllPublicationData!$I:$I,AllPublicationData!$A:$A,'Publication Table'!$B54,AllPublicationData!$B:$B,'Publication Table'!G$7),
IF(AND($C$4="NHS Scotland",$C$5="Cancellations for other reasons"),
SUMIFS(AllPublicationData!$J:$J,AllPublicationData!$A:$A,'Publication Table'!$B54,AllPublicationData!$B:$B,'Publication Table'!G$7)))))))</f>
        <v>833</v>
      </c>
      <c r="H54" s="90">
        <f>IF($C$5="Total Operations",
SUMIFS(AllPublicationData!$E:$E,AllPublicationData!$A:$A,'Publication Table'!$B54,AllPublicationData!$B:$B,'Publication Table'!$C$4,AllPublicationData!$D:$D,'Publication Table'!H$7),
IF('Publication Table'!$C$5="All Cancelled Operations",
SUMIFS(AllPublicationData!$F:$F,AllPublicationData!$A:$A,'Publication Table'!$B54,AllPublicationData!$B:$B,'Publication Table'!$C$4,AllPublicationData!$D:$D,'Publication Table'!H$7),
IF('Publication Table'!$C$5="Operations cancelled by patient",
SUMIFS(AllPublicationData!$G:$G,AllPublicationData!$A:$A,'Publication Table'!$B54,AllPublicationData!$B:$B,'Publication Table'!$C$4,AllPublicationData!$D:$D,'Publication Table'!H$7),
IF('Publication Table'!$C$5="Operations cancelled for clinical reasons",
SUMIFS(AllPublicationData!$H:$H,AllPublicationData!$A:$A,'Publication Table'!$B54,AllPublicationData!$B:$B,'Publication Table'!$C$4,AllPublicationData!$D:$D,'Publication Table'!H$7),
IF('Publication Table'!$C$5="Operations cancelled for non-clinical/capacity reasons",
SUMIFS(AllPublicationData!$I:$I,AllPublicationData!$A:$A,'Publication Table'!$B54,AllPublicationData!$B:$B,'Publication Table'!$C$4,AllPublicationData!$D:$D,'Publication Table'!H$7),
IF('Publication Table'!$C$5="Cancellations for other reasons",
SUMIFS(AllPublicationData!$J:$J,AllPublicationData!$A:$A,'Publication Table'!$B54,AllPublicationData!$B:$B,'Publication Table'!$C$4,AllPublicationData!$D:$D,'Publication Table'!H$7)))))))+
IF(AND($C$4="NHS Scotland",$C$5="Total Operations"),
SUMIFS(AllPublicationData!$E:$E,AllPublicationData!$A:$A,'Publication Table'!$B54,AllPublicationData!$B:$B,'Publication Table'!H$7),
IF(AND($C$4="NHS Scotland",$C$5="All Cancelled Operations"),
SUMIFS(AllPublicationData!$F:$F,AllPublicationData!$A:$A,'Publication Table'!$B54,AllPublicationData!$B:$B,'Publication Table'!H$7),
IF(AND($C$4="NHS Scotland",$C$5="Operations cancelled by patient"),
SUMIFS(AllPublicationData!$G:$G,AllPublicationData!$A:$A,'Publication Table'!$B54,AllPublicationData!$B:$B,'Publication Table'!H$7),
IF(AND($C$4="NHS Scotland",$C$5="Operations cancelled for clinical reasons"),
SUMIFS(AllPublicationData!$H:$H,AllPublicationData!$A:$A,'Publication Table'!$B54,AllPublicationData!$B:$B,'Publication Table'!H$7),
IF(AND($C$4="NHS Scotland",$C$5="Operations cancelled for non-clinical/capacity reasons"),
SUMIFS(AllPublicationData!$I:$I,AllPublicationData!$A:$A,'Publication Table'!$B54,AllPublicationData!$B:$B,'Publication Table'!H$7),
IF(AND($C$4="NHS Scotland",$C$5="Cancellations for other reasons"),
SUMIFS(AllPublicationData!$J:$J,AllPublicationData!$A:$A,'Publication Table'!$B54,AllPublicationData!$B:$B,'Publication Table'!H$7)))))))</f>
        <v>706</v>
      </c>
      <c r="I54" s="90">
        <f>IF($C$5="Total Operations",
SUMIFS(AllPublicationData!$E:$E,AllPublicationData!$A:$A,'Publication Table'!$B54,AllPublicationData!$B:$B,'Publication Table'!$C$4,AllPublicationData!$D:$D,'Publication Table'!I$7),
IF('Publication Table'!$C$5="All Cancelled Operations",
SUMIFS(AllPublicationData!$F:$F,AllPublicationData!$A:$A,'Publication Table'!$B54,AllPublicationData!$B:$B,'Publication Table'!$C$4,AllPublicationData!$D:$D,'Publication Table'!I$7),
IF('Publication Table'!$C$5="Operations cancelled by patient",
SUMIFS(AllPublicationData!$G:$G,AllPublicationData!$A:$A,'Publication Table'!$B54,AllPublicationData!$B:$B,'Publication Table'!$C$4,AllPublicationData!$D:$D,'Publication Table'!I$7),
IF('Publication Table'!$C$5="Operations cancelled for clinical reasons",
SUMIFS(AllPublicationData!$H:$H,AllPublicationData!$A:$A,'Publication Table'!$B54,AllPublicationData!$B:$B,'Publication Table'!$C$4,AllPublicationData!$D:$D,'Publication Table'!I$7),
IF('Publication Table'!$C$5="Operations cancelled for non-clinical/capacity reasons",
SUMIFS(AllPublicationData!$I:$I,AllPublicationData!$A:$A,'Publication Table'!$B54,AllPublicationData!$B:$B,'Publication Table'!$C$4,AllPublicationData!$D:$D,'Publication Table'!I$7),
IF('Publication Table'!$C$5="Cancellations for other reasons",
SUMIFS(AllPublicationData!$J:$J,AllPublicationData!$A:$A,'Publication Table'!$B54,AllPublicationData!$B:$B,'Publication Table'!$C$4,AllPublicationData!$D:$D,'Publication Table'!I$7)))))))+
IF(AND($C$4="NHS Scotland",$C$5="Total Operations"),
SUMIFS(AllPublicationData!$E:$E,AllPublicationData!$A:$A,'Publication Table'!$B54,AllPublicationData!$B:$B,'Publication Table'!I$7),
IF(AND($C$4="NHS Scotland",$C$5="All Cancelled Operations"),
SUMIFS(AllPublicationData!$F:$F,AllPublicationData!$A:$A,'Publication Table'!$B54,AllPublicationData!$B:$B,'Publication Table'!I$7),
IF(AND($C$4="NHS Scotland",$C$5="Operations cancelled by patient"),
SUMIFS(AllPublicationData!$G:$G,AllPublicationData!$A:$A,'Publication Table'!$B54,AllPublicationData!$B:$B,'Publication Table'!I$7),
IF(AND($C$4="NHS Scotland",$C$5="Operations cancelled for clinical reasons"),
SUMIFS(AllPublicationData!$H:$H,AllPublicationData!$A:$A,'Publication Table'!$B54,AllPublicationData!$B:$B,'Publication Table'!I$7),
IF(AND($C$4="NHS Scotland",$C$5="Operations cancelled for non-clinical/capacity reasons"),
SUMIFS(AllPublicationData!$I:$I,AllPublicationData!$A:$A,'Publication Table'!$B54,AllPublicationData!$B:$B,'Publication Table'!I$7),
IF(AND($C$4="NHS Scotland",$C$5="Cancellations for other reasons"),
SUMIFS(AllPublicationData!$J:$J,AllPublicationData!$A:$A,'Publication Table'!$B54,AllPublicationData!$B:$B,'Publication Table'!I$7)))))))</f>
        <v>487</v>
      </c>
      <c r="J54" s="90">
        <f>IF($C$5="Total Operations",
SUMIFS(AllPublicationData!$E:$E,AllPublicationData!$A:$A,'Publication Table'!$B54,AllPublicationData!$B:$B,'Publication Table'!$C$4,AllPublicationData!$D:$D,'Publication Table'!J$7),
IF('Publication Table'!$C$5="All Cancelled Operations",
SUMIFS(AllPublicationData!$F:$F,AllPublicationData!$A:$A,'Publication Table'!$B54,AllPublicationData!$B:$B,'Publication Table'!$C$4,AllPublicationData!$D:$D,'Publication Table'!J$7),
IF('Publication Table'!$C$5="Operations cancelled by patient",
SUMIFS(AllPublicationData!$G:$G,AllPublicationData!$A:$A,'Publication Table'!$B54,AllPublicationData!$B:$B,'Publication Table'!$C$4,AllPublicationData!$D:$D,'Publication Table'!J$7),
IF('Publication Table'!$C$5="Operations cancelled for clinical reasons",
SUMIFS(AllPublicationData!$H:$H,AllPublicationData!$A:$A,'Publication Table'!$B54,AllPublicationData!$B:$B,'Publication Table'!$C$4,AllPublicationData!$D:$D,'Publication Table'!J$7),
IF('Publication Table'!$C$5="Operations cancelled for non-clinical/capacity reasons",
SUMIFS(AllPublicationData!$I:$I,AllPublicationData!$A:$A,'Publication Table'!$B54,AllPublicationData!$B:$B,'Publication Table'!$C$4,AllPublicationData!$D:$D,'Publication Table'!J$7),
IF('Publication Table'!$C$5="Cancellations for other reasons",
SUMIFS(AllPublicationData!$J:$J,AllPublicationData!$A:$A,'Publication Table'!$B54,AllPublicationData!$B:$B,'Publication Table'!$C$4,AllPublicationData!$D:$D,'Publication Table'!J$7)))))))+
IF(AND($C$4="NHS Scotland",$C$5="Total Operations"),
SUMIFS(AllPublicationData!$E:$E,AllPublicationData!$A:$A,'Publication Table'!$B54,AllPublicationData!$B:$B,'Publication Table'!J$7),
IF(AND($C$4="NHS Scotland",$C$5="All Cancelled Operations"),
SUMIFS(AllPublicationData!$F:$F,AllPublicationData!$A:$A,'Publication Table'!$B54,AllPublicationData!$B:$B,'Publication Table'!J$7),
IF(AND($C$4="NHS Scotland",$C$5="Operations cancelled by patient"),
SUMIFS(AllPublicationData!$G:$G,AllPublicationData!$A:$A,'Publication Table'!$B54,AllPublicationData!$B:$B,'Publication Table'!J$7),
IF(AND($C$4="NHS Scotland",$C$5="Operations cancelled for clinical reasons"),
SUMIFS(AllPublicationData!$H:$H,AllPublicationData!$A:$A,'Publication Table'!$B54,AllPublicationData!$B:$B,'Publication Table'!J$7),
IF(AND($C$4="NHS Scotland",$C$5="Operations cancelled for non-clinical/capacity reasons"),
SUMIFS(AllPublicationData!$I:$I,AllPublicationData!$A:$A,'Publication Table'!$B54,AllPublicationData!$B:$B,'Publication Table'!J$7),
IF(AND($C$4="NHS Scotland",$C$5="Cancellations for other reasons"),
SUMIFS(AllPublicationData!$J:$J,AllPublicationData!$A:$A,'Publication Table'!$B54,AllPublicationData!$B:$B,'Publication Table'!J$7)))))))</f>
        <v>1168</v>
      </c>
      <c r="K54" s="90">
        <f>IF($C$5="Total Operations",
SUMIFS(AllPublicationData!$E:$E,AllPublicationData!$A:$A,'Publication Table'!$B54,AllPublicationData!$B:$B,'Publication Table'!$C$4,AllPublicationData!$D:$D,'Publication Table'!K$7),
IF('Publication Table'!$C$5="All Cancelled Operations",
SUMIFS(AllPublicationData!$F:$F,AllPublicationData!$A:$A,'Publication Table'!$B54,AllPublicationData!$B:$B,'Publication Table'!$C$4,AllPublicationData!$D:$D,'Publication Table'!K$7),
IF('Publication Table'!$C$5="Operations cancelled by patient",
SUMIFS(AllPublicationData!$G:$G,AllPublicationData!$A:$A,'Publication Table'!$B54,AllPublicationData!$B:$B,'Publication Table'!$C$4,AllPublicationData!$D:$D,'Publication Table'!K$7),
IF('Publication Table'!$C$5="Operations cancelled for clinical reasons",
SUMIFS(AllPublicationData!$H:$H,AllPublicationData!$A:$A,'Publication Table'!$B54,AllPublicationData!$B:$B,'Publication Table'!$C$4,AllPublicationData!$D:$D,'Publication Table'!K$7),
IF('Publication Table'!$C$5="Operations cancelled for non-clinical/capacity reasons",
SUMIFS(AllPublicationData!$I:$I,AllPublicationData!$A:$A,'Publication Table'!$B54,AllPublicationData!$B:$B,'Publication Table'!$C$4,AllPublicationData!$D:$D,'Publication Table'!K$7),
IF('Publication Table'!$C$5="Cancellations for other reasons",
SUMIFS(AllPublicationData!$J:$J,AllPublicationData!$A:$A,'Publication Table'!$B54,AllPublicationData!$B:$B,'Publication Table'!$C$4,AllPublicationData!$D:$D,'Publication Table'!K$7)))))))+
IF(AND($C$4="NHS Scotland",$C$5="Total Operations"),
SUMIFS(AllPublicationData!$E:$E,AllPublicationData!$A:$A,'Publication Table'!$B54,AllPublicationData!$B:$B,'Publication Table'!K$7),
IF(AND($C$4="NHS Scotland",$C$5="All Cancelled Operations"),
SUMIFS(AllPublicationData!$F:$F,AllPublicationData!$A:$A,'Publication Table'!$B54,AllPublicationData!$B:$B,'Publication Table'!K$7),
IF(AND($C$4="NHS Scotland",$C$5="Operations cancelled by patient"),
SUMIFS(AllPublicationData!$G:$G,AllPublicationData!$A:$A,'Publication Table'!$B54,AllPublicationData!$B:$B,'Publication Table'!K$7),
IF(AND($C$4="NHS Scotland",$C$5="Operations cancelled for clinical reasons"),
SUMIFS(AllPublicationData!$H:$H,AllPublicationData!$A:$A,'Publication Table'!$B54,AllPublicationData!$B:$B,'Publication Table'!K$7),
IF(AND($C$4="NHS Scotland",$C$5="Operations cancelled for non-clinical/capacity reasons"),
SUMIFS(AllPublicationData!$I:$I,AllPublicationData!$A:$A,'Publication Table'!$B54,AllPublicationData!$B:$B,'Publication Table'!K$7),
IF(AND($C$4="NHS Scotland",$C$5="Cancellations for other reasons"),
SUMIFS(AllPublicationData!$J:$J,AllPublicationData!$A:$A,'Publication Table'!$B54,AllPublicationData!$B:$B,'Publication Table'!K$7)))))))</f>
        <v>2008</v>
      </c>
      <c r="L54" s="90">
        <f>IF($C$5="Total Operations",
SUMIFS(AllPublicationData!$E:$E,AllPublicationData!$A:$A,'Publication Table'!$B54,AllPublicationData!$B:$B,'Publication Table'!$C$4,AllPublicationData!$D:$D,'Publication Table'!L$7),
IF('Publication Table'!$C$5="All Cancelled Operations",
SUMIFS(AllPublicationData!$F:$F,AllPublicationData!$A:$A,'Publication Table'!$B54,AllPublicationData!$B:$B,'Publication Table'!$C$4,AllPublicationData!$D:$D,'Publication Table'!L$7),
IF('Publication Table'!$C$5="Operations cancelled by patient",
SUMIFS(AllPublicationData!$G:$G,AllPublicationData!$A:$A,'Publication Table'!$B54,AllPublicationData!$B:$B,'Publication Table'!$C$4,AllPublicationData!$D:$D,'Publication Table'!L$7),
IF('Publication Table'!$C$5="Operations cancelled for clinical reasons",
SUMIFS(AllPublicationData!$H:$H,AllPublicationData!$A:$A,'Publication Table'!$B54,AllPublicationData!$B:$B,'Publication Table'!$C$4,AllPublicationData!$D:$D,'Publication Table'!L$7),
IF('Publication Table'!$C$5="Operations cancelled for non-clinical/capacity reasons",
SUMIFS(AllPublicationData!$I:$I,AllPublicationData!$A:$A,'Publication Table'!$B54,AllPublicationData!$B:$B,'Publication Table'!$C$4,AllPublicationData!$D:$D,'Publication Table'!L$7),
IF('Publication Table'!$C$5="Cancellations for other reasons",
SUMIFS(AllPublicationData!$J:$J,AllPublicationData!$A:$A,'Publication Table'!$B54,AllPublicationData!$B:$B,'Publication Table'!$C$4,AllPublicationData!$D:$D,'Publication Table'!L$7)))))))+
IF(AND($C$4="NHS Scotland",$C$5="Total Operations"),
SUMIFS(AllPublicationData!$E:$E,AllPublicationData!$A:$A,'Publication Table'!$B54,AllPublicationData!$B:$B,'Publication Table'!L$7),
IF(AND($C$4="NHS Scotland",$C$5="All Cancelled Operations"),
SUMIFS(AllPublicationData!$F:$F,AllPublicationData!$A:$A,'Publication Table'!$B54,AllPublicationData!$B:$B,'Publication Table'!L$7),
IF(AND($C$4="NHS Scotland",$C$5="Operations cancelled by patient"),
SUMIFS(AllPublicationData!$G:$G,AllPublicationData!$A:$A,'Publication Table'!$B54,AllPublicationData!$B:$B,'Publication Table'!L$7),
IF(AND($C$4="NHS Scotland",$C$5="Operations cancelled for clinical reasons"),
SUMIFS(AllPublicationData!$H:$H,AllPublicationData!$A:$A,'Publication Table'!$B54,AllPublicationData!$B:$B,'Publication Table'!L$7),
IF(AND($C$4="NHS Scotland",$C$5="Operations cancelled for non-clinical/capacity reasons"),
SUMIFS(AllPublicationData!$I:$I,AllPublicationData!$A:$A,'Publication Table'!$B54,AllPublicationData!$B:$B,'Publication Table'!L$7),
IF(AND($C$4="NHS Scotland",$C$5="Cancellations for other reasons"),
SUMIFS(AllPublicationData!$J:$J,AllPublicationData!$A:$A,'Publication Table'!$B54,AllPublicationData!$B:$B,'Publication Table'!L$7)))))))</f>
        <v>700</v>
      </c>
      <c r="M54" s="90">
        <f>IF($C$5="Total Operations",
SUMIFS(AllPublicationData!$E:$E,AllPublicationData!$A:$A,'Publication Table'!$B54,AllPublicationData!$B:$B,'Publication Table'!$C$4,AllPublicationData!$D:$D,'Publication Table'!M$7),
IF('Publication Table'!$C$5="All Cancelled Operations",
SUMIFS(AllPublicationData!$F:$F,AllPublicationData!$A:$A,'Publication Table'!$B54,AllPublicationData!$B:$B,'Publication Table'!$C$4,AllPublicationData!$D:$D,'Publication Table'!M$7),
IF('Publication Table'!$C$5="Operations cancelled by patient",
SUMIFS(AllPublicationData!$G:$G,AllPublicationData!$A:$A,'Publication Table'!$B54,AllPublicationData!$B:$B,'Publication Table'!$C$4,AllPublicationData!$D:$D,'Publication Table'!M$7),
IF('Publication Table'!$C$5="Operations cancelled for clinical reasons",
SUMIFS(AllPublicationData!$G:$G,AllPublicationData!$A:$A,'Publication Table'!$B54,AllPublicationData!$B:$B,'Publication Table'!$C$4,AllPublicationData!$D:$D,'Publication Table'!M$7),
IF('Publication Table'!$C$5="Operations cancelled for non-clinical/capacity reasons",
SUMIFS(AllPublicationData!$G:$G,AllPublicationData!$A:$A,'Publication Table'!$B54,AllPublicationData!$B:$B,'Publication Table'!$C$4,AllPublicationData!$D:$D,'Publication Table'!M$7),
IF('Publication Table'!$C$5="Cancellations for other reasons",
SUMIFS(AllPublicationData!$G:$G,AllPublicationData!$A:$A,'Publication Table'!$B54,AllPublicationData!$B:$B,'Publication Table'!$C$4,AllPublicationData!$D:$D,'Publication Table'!M$7)))))))+
IF(AND($C$4="NHS Scotland",$C$5="Total Operations"),
SUMIFS(AllPublicationData!$E:$E,AllPublicationData!$A:$A,'Publication Table'!$B54,AllPublicationData!$B:$B,'Publication Table'!M$7),
IF(AND($C$4="NHS Scotland",$C$5="All Cancelled Operations"),
SUMIFS(AllPublicationData!$F:$F,AllPublicationData!$A:$A,'Publication Table'!$B54,AllPublicationData!$B:$B,'Publication Table'!M$7),
IF(AND($C$4="NHS Scotland",$C$5="Operations cancelled by patient"),
SUMIFS(AllPublicationData!$G:$G,AllPublicationData!$A:$A,'Publication Table'!$B54,AllPublicationData!$B:$B,'Publication Table'!M$7),
IF(AND($C$4="NHS Scotland",$C$5="Operations cancelled for clinical reasons"),
SUMIFS(AllPublicationData!$H:$H,AllPublicationData!$A:$A,'Publication Table'!$B54,AllPublicationData!$B:$B,'Publication Table'!M$7),
IF(AND($C$4="NHS Scotland",$C$5="Operations cancelled for non-clinical/capacity reasons"),
SUMIFS(AllPublicationData!$I:$I,AllPublicationData!$A:$A,'Publication Table'!$B54,AllPublicationData!$B:$B,'Publication Table'!M$7),
IF(AND($C$4="NHS Scotland",$C$5="Cancellations for other reasons"),
SUMIFS(AllPublicationData!$J:$J,AllPublicationData!$A:$A,'Publication Table'!$B54,AllPublicationData!$B:$B,'Publication Table'!M$7)))))))</f>
        <v>370</v>
      </c>
      <c r="N54" s="90">
        <f>IF($C$5="Total Operations",
SUMIFS(AllPublicationData!$E:$E,AllPublicationData!$A:$A,'Publication Table'!$B54,AllPublicationData!$B:$B,'Publication Table'!$C$4,AllPublicationData!$D:$D,'Publication Table'!N$7),
IF('Publication Table'!$C$5="All Cancelled Operations",
SUMIFS(AllPublicationData!$F:$F,AllPublicationData!$A:$A,'Publication Table'!$B54,AllPublicationData!$B:$B,'Publication Table'!$C$4,AllPublicationData!$D:$D,'Publication Table'!N$7),
IF('Publication Table'!$C$5="Operations cancelled by patient",
SUMIFS(AllPublicationData!$G:$G,AllPublicationData!$A:$A,'Publication Table'!$B54,AllPublicationData!$B:$B,'Publication Table'!$C$4,AllPublicationData!$D:$D,'Publication Table'!N$7),
IF('Publication Table'!$C$5="Operations cancelled for clinical reasons",
SUMIFS(AllPublicationData!$G:$G,AllPublicationData!$A:$A,'Publication Table'!$B54,AllPublicationData!$B:$B,'Publication Table'!$C$4,AllPublicationData!$D:$D,'Publication Table'!N$7),
IF('Publication Table'!$C$5="Operations cancelled for non-clinical/capacity reasons",
SUMIFS(AllPublicationData!$G:$G,AllPublicationData!$A:$A,'Publication Table'!$B54,AllPublicationData!$B:$B,'Publication Table'!$C$4,AllPublicationData!$D:$D,'Publication Table'!N$7),
IF('Publication Table'!$C$5="Cancellations for other reasons",
SUMIFS(AllPublicationData!$G:$G,AllPublicationData!$A:$A,'Publication Table'!$B54,AllPublicationData!$B:$B,'Publication Table'!$C$4,AllPublicationData!$D:$D,'Publication Table'!N$7)))))))+
IF(AND($C$4="NHS Scotland",$C$5="Total Operations"),
SUMIFS(AllPublicationData!$E:$E,AllPublicationData!$A:$A,'Publication Table'!$B54,AllPublicationData!$B:$B,'Publication Table'!N$7),
IF(AND($C$4="NHS Scotland",$C$5="All Cancelled Operations"),
SUMIFS(AllPublicationData!$F:$F,AllPublicationData!$A:$A,'Publication Table'!$B54,AllPublicationData!$B:$B,'Publication Table'!N$7),
IF(AND($C$4="NHS Scotland",$C$5="Operations cancelled by patient"),
SUMIFS(AllPublicationData!$G:$G,AllPublicationData!$A:$A,'Publication Table'!$B54,AllPublicationData!$B:$B,'Publication Table'!N$7),
IF(AND($C$4="NHS Scotland",$C$5="Operations cancelled for clinical reasons"),
SUMIFS(AllPublicationData!$H:$H,AllPublicationData!$A:$A,'Publication Table'!$B54,AllPublicationData!$B:$B,'Publication Table'!N$7),
IF(AND($C$4="NHS Scotland",$C$5="Operations cancelled for non-clinical/capacity reasons"),
SUMIFS(AllPublicationData!$I:$I,AllPublicationData!$A:$A,'Publication Table'!$B54,AllPublicationData!$B:$B,'Publication Table'!N$7),
IF(AND($C$4="NHS Scotland",$C$5="Cancellations for other reasons"),
SUMIFS(AllPublicationData!$J:$J,AllPublicationData!$A:$A,'Publication Table'!$B54,AllPublicationData!$B:$B,'Publication Table'!N$7)))))))</f>
        <v>2179</v>
      </c>
      <c r="O54" s="90">
        <f>IF($C$5="Total Operations",
SUMIFS(AllPublicationData!$E:$E,AllPublicationData!$A:$A,'Publication Table'!$B54,AllPublicationData!$B:$B,'Publication Table'!$C$4,AllPublicationData!$D:$D,'Publication Table'!O$7),
IF('Publication Table'!$C$5="All Cancelled Operations",
SUMIFS(AllPublicationData!$F:$F,AllPublicationData!$A:$A,'Publication Table'!$B54,AllPublicationData!$B:$B,'Publication Table'!$C$4,AllPublicationData!$D:$D,'Publication Table'!O$7),
IF('Publication Table'!$C$5="Operations cancelled by patient",
SUMIFS(AllPublicationData!$G:$G,AllPublicationData!$A:$A,'Publication Table'!$B54,AllPublicationData!$B:$B,'Publication Table'!$C$4,AllPublicationData!$D:$D,'Publication Table'!O$7),
IF('Publication Table'!$C$5="Operations cancelled for clinical reasons",
SUMIFS(AllPublicationData!$G:$G,AllPublicationData!$A:$A,'Publication Table'!$B54,AllPublicationData!$B:$B,'Publication Table'!$C$4,AllPublicationData!$D:$D,'Publication Table'!O$7),
IF('Publication Table'!$C$5="Operations cancelled for non-clinical/capacity reasons",
SUMIFS(AllPublicationData!$G:$G,AllPublicationData!$A:$A,'Publication Table'!$B54,AllPublicationData!$B:$B,'Publication Table'!$C$4,AllPublicationData!$D:$D,'Publication Table'!O$7),
IF('Publication Table'!$C$5="Cancellations for other reasons",
SUMIFS(AllPublicationData!$G:$G,AllPublicationData!$A:$A,'Publication Table'!$B54,AllPublicationData!$B:$B,'Publication Table'!$C$4,AllPublicationData!$D:$D,'Publication Table'!O$7)))))))+
IF(AND($C$4="NHS Scotland",$C$5="Total Operations"),
SUMIFS(AllPublicationData!$E:$E,AllPublicationData!$A:$A,'Publication Table'!$B54,AllPublicationData!$B:$B,'Publication Table'!O$7),
IF(AND($C$4="NHS Scotland",$C$5="All Cancelled Operations"),
SUMIFS(AllPublicationData!$F:$F,AllPublicationData!$A:$A,'Publication Table'!$B54,AllPublicationData!$B:$B,'Publication Table'!O$7),
IF(AND($C$4="NHS Scotland",$C$5="Operations cancelled by patient"),
SUMIFS(AllPublicationData!$G:$G,AllPublicationData!$A:$A,'Publication Table'!$B54,AllPublicationData!$B:$B,'Publication Table'!O$7),
IF(AND($C$4="NHS Scotland",$C$5="Operations cancelled for clinical reasons"),
SUMIFS(AllPublicationData!$H:$H,AllPublicationData!$A:$A,'Publication Table'!$B54,AllPublicationData!$B:$B,'Publication Table'!O$7),
IF(AND($C$4="NHS Scotland",$C$5="Operations cancelled for non-clinical/capacity reasons"),
SUMIFS(AllPublicationData!$I:$I,AllPublicationData!$A:$A,'Publication Table'!$B54,AllPublicationData!$B:$B,'Publication Table'!O$7),
IF(AND($C$4="NHS Scotland",$C$5="Cancellations for other reasons"),
SUMIFS(AllPublicationData!$J:$J,AllPublicationData!$A:$A,'Publication Table'!$B54,AllPublicationData!$B:$B,'Publication Table'!O$7)))))))</f>
        <v>281</v>
      </c>
      <c r="P54" s="90">
        <f>IF($C$5="Total Operations",
SUMIFS(AllPublicationData!$E:$E,AllPublicationData!$A:$A,'Publication Table'!$B54,AllPublicationData!$B:$B,'Publication Table'!$C$4,AllPublicationData!$D:$D,'Publication Table'!P$7),
IF('Publication Table'!$C$5="All Cancelled Operations",
SUMIFS(AllPublicationData!$F:$F,AllPublicationData!$A:$A,'Publication Table'!$B54,AllPublicationData!$B:$B,'Publication Table'!$C$4,AllPublicationData!$D:$D,'Publication Table'!P$7),
IF('Publication Table'!$C$5="Operations cancelled by patient",
SUMIFS(AllPublicationData!$G:$G,AllPublicationData!$A:$A,'Publication Table'!$B54,AllPublicationData!$B:$B,'Publication Table'!$C$4,AllPublicationData!$D:$D,'Publication Table'!P$7),
IF('Publication Table'!$C$5="Operations cancelled for clinical reasons",
SUMIFS(AllPublicationData!$G:$G,AllPublicationData!$A:$A,'Publication Table'!$B54,AllPublicationData!$B:$B,'Publication Table'!$C$4,AllPublicationData!$D:$D,'Publication Table'!P$7),
IF('Publication Table'!$C$5="Operations cancelled for non-clinical/capacity reasons",
SUMIFS(AllPublicationData!$G:$G,AllPublicationData!$A:$A,'Publication Table'!$B54,AllPublicationData!$B:$B,'Publication Table'!$C$4,AllPublicationData!$D:$D,'Publication Table'!P$7),
IF('Publication Table'!$C$5="Cancellations for other reasons",
SUMIFS(AllPublicationData!$G:$G,AllPublicationData!$A:$A,'Publication Table'!$B54,AllPublicationData!$B:$B,'Publication Table'!$C$4,AllPublicationData!$D:$D,'Publication Table'!P$7)))))))+
IF(AND($C$4="NHS Scotland",$C$5="Total Operations"),
SUMIFS(AllPublicationData!$E:$E,AllPublicationData!$A:$A,'Publication Table'!$B54,AllPublicationData!$B:$B,'Publication Table'!P$7),
IF(AND($C$4="NHS Scotland",$C$5="All Cancelled Operations"),
SUMIFS(AllPublicationData!$F:$F,AllPublicationData!$A:$A,'Publication Table'!$B54,AllPublicationData!$B:$B,'Publication Table'!P$7),
IF(AND($C$4="NHS Scotland",$C$5="Operations cancelled by patient"),
SUMIFS(AllPublicationData!$G:$G,AllPublicationData!$A:$A,'Publication Table'!$B54,AllPublicationData!$B:$B,'Publication Table'!P$7),
IF(AND($C$4="NHS Scotland",$C$5="Operations cancelled for clinical reasons"),
SUMIFS(AllPublicationData!$H:$H,AllPublicationData!$A:$A,'Publication Table'!$B54,AllPublicationData!$B:$B,'Publication Table'!P$7),
IF(AND($C$4="NHS Scotland",$C$5="Operations cancelled for non-clinical/capacity reasons"),
SUMIFS(AllPublicationData!$I:$I,AllPublicationData!$A:$A,'Publication Table'!$B54,AllPublicationData!$B:$B,'Publication Table'!P$7),
IF(AND($C$4="NHS Scotland",$C$5="Cancellations for other reasons"),
SUMIFS(AllPublicationData!$J:$J,AllPublicationData!$A:$A,'Publication Table'!$B54,AllPublicationData!$B:$B,'Publication Table'!P$7)))))))</f>
        <v>93</v>
      </c>
      <c r="Q54" s="90">
        <f>IF($C$5="Total Operations",
SUMIFS(AllPublicationData!$E:$E,AllPublicationData!$A:$A,'Publication Table'!$B54,AllPublicationData!$B:$B,'Publication Table'!$C$4,AllPublicationData!$D:$D,'Publication Table'!Q$7),
IF('Publication Table'!$C$5="All Cancelled Operations",
SUMIFS(AllPublicationData!$F:$F,AllPublicationData!$A:$A,'Publication Table'!$B54,AllPublicationData!$B:$B,'Publication Table'!$C$4,AllPublicationData!$D:$D,'Publication Table'!Q$7),
IF('Publication Table'!$C$5="Operations cancelled by patient",
SUMIFS(AllPublicationData!$G:$G,AllPublicationData!$A:$A,'Publication Table'!$B54,AllPublicationData!$B:$B,'Publication Table'!$C$4,AllPublicationData!$D:$D,'Publication Table'!Q$7),
IF('Publication Table'!$C$5="Operations cancelled for clinical reasons",
SUMIFS(AllPublicationData!$G:$G,AllPublicationData!$A:$A,'Publication Table'!$B54,AllPublicationData!$B:$B,'Publication Table'!$C$4,AllPublicationData!$D:$D,'Publication Table'!Q$7),
IF('Publication Table'!$C$5="Operations cancelled for non-clinical/capacity reasons",
SUMIFS(AllPublicationData!$G:$G,AllPublicationData!$A:$A,'Publication Table'!$B54,AllPublicationData!$B:$B,'Publication Table'!$C$4,AllPublicationData!$D:$D,'Publication Table'!Q$7),
IF('Publication Table'!$C$5="Cancellations for other reasons",
SUMIFS(AllPublicationData!$G:$G,AllPublicationData!$A:$A,'Publication Table'!$B54,AllPublicationData!$B:$B,'Publication Table'!$C$4,AllPublicationData!$D:$D,'Publication Table'!Q$7)))))))+
IF(AND($C$4="NHS Scotland",$C$5="Total Operations"),
SUMIFS(AllPublicationData!$E:$E,AllPublicationData!$A:$A,'Publication Table'!$B54,AllPublicationData!$B:$B,'Publication Table'!Q$7),
IF(AND($C$4="NHS Scotland",$C$5="All Cancelled Operations"),
SUMIFS(AllPublicationData!$F:$F,AllPublicationData!$A:$A,'Publication Table'!$B54,AllPublicationData!$B:$B,'Publication Table'!Q$7),
IF(AND($C$4="NHS Scotland",$C$5="Operations cancelled by patient"),
SUMIFS(AllPublicationData!$G:$G,AllPublicationData!$A:$A,'Publication Table'!$B54,AllPublicationData!$B:$B,'Publication Table'!Q$7),
IF(AND($C$4="NHS Scotland",$C$5="Operations cancelled for clinical reasons"),
SUMIFS(AllPublicationData!$H:$H,AllPublicationData!$A:$A,'Publication Table'!$B54,AllPublicationData!$B:$B,'Publication Table'!Q$7),
IF(AND($C$4="NHS Scotland",$C$5="Operations cancelled for non-clinical/capacity reasons"),
SUMIFS(AllPublicationData!$I:$I,AllPublicationData!$A:$A,'Publication Table'!$B54,AllPublicationData!$B:$B,'Publication Table'!Q$7),
IF(AND($C$4="NHS Scotland",$C$5="Cancellations for other reasons"),
SUMIFS(AllPublicationData!$J:$J,AllPublicationData!$A:$A,'Publication Table'!$B54,AllPublicationData!$B:$B,'Publication Table'!Q$7)))))))</f>
        <v>846</v>
      </c>
      <c r="R54" s="90">
        <f>IF($C$5="Total Operations",
SUMIFS(AllPublicationData!$E:$E,AllPublicationData!$A:$A,'Publication Table'!$B54,AllPublicationData!$B:$B,'Publication Table'!$C$4,AllPublicationData!$D:$D,'Publication Table'!R$7),
IF('Publication Table'!$C$5="All Cancelled Operations",
SUMIFS(AllPublicationData!$F:$F,AllPublicationData!$A:$A,'Publication Table'!$B54,AllPublicationData!$B:$B,'Publication Table'!$C$4,AllPublicationData!$D:$D,'Publication Table'!R$7),
IF('Publication Table'!$C$5="Operations cancelled by patient",
SUMIFS(AllPublicationData!$G:$G,AllPublicationData!$A:$A,'Publication Table'!$B54,AllPublicationData!$B:$B,'Publication Table'!$C$4,AllPublicationData!$D:$D,'Publication Table'!R$7),
IF('Publication Table'!$C$5="Operations cancelled for clinical reasons",
SUMIFS(AllPublicationData!$G:$G,AllPublicationData!$A:$A,'Publication Table'!$B54,AllPublicationData!$B:$B,'Publication Table'!$C$4,AllPublicationData!$D:$D,'Publication Table'!R$7),
IF('Publication Table'!$C$5="Operations cancelled for non-clinical/capacity reasons",
SUMIFS(AllPublicationData!$G:$G,AllPublicationData!$A:$A,'Publication Table'!$B54,AllPublicationData!$B:$B,'Publication Table'!$C$4,AllPublicationData!$D:$D,'Publication Table'!R$7),
IF('Publication Table'!$C$5="Cancellations for other reasons",
SUMIFS(AllPublicationData!$G:$G,AllPublicationData!$A:$A,'Publication Table'!$B54,AllPublicationData!$B:$B,'Publication Table'!$C$4,AllPublicationData!$D:$D,'Publication Table'!R$7)))))))+
IF(AND($C$4="NHS Scotland",$C$5="Total Operations"),
SUMIFS(AllPublicationData!$E:$E,AllPublicationData!$A:$A,'Publication Table'!$B54,AllPublicationData!$B:$B,'Publication Table'!R$7),
IF(AND($C$4="NHS Scotland",$C$5="All Cancelled Operations"),
SUMIFS(AllPublicationData!$F:$F,AllPublicationData!$A:$A,'Publication Table'!$B54,AllPublicationData!$B:$B,'Publication Table'!R$7),
IF(AND($C$4="NHS Scotland",$C$5="Operations cancelled by patient"),
SUMIFS(AllPublicationData!$G:$G,AllPublicationData!$A:$A,'Publication Table'!$B54,AllPublicationData!$B:$B,'Publication Table'!R$7),
IF(AND($C$4="NHS Scotland",$C$5="Operations cancelled for clinical reasons"),
SUMIFS(AllPublicationData!$H:$H,AllPublicationData!$A:$A,'Publication Table'!$B54,AllPublicationData!$B:$B,'Publication Table'!R$7),
IF(AND($C$4="NHS Scotland",$C$5="Operations cancelled for non-clinical/capacity reasons"),
SUMIFS(AllPublicationData!$I:$I,AllPublicationData!$A:$A,'Publication Table'!$B54,AllPublicationData!$B:$B,'Publication Table'!R$7),
IF(AND($C$4="NHS Scotland",$C$5="Cancellations for other reasons"),
SUMIFS(AllPublicationData!$J:$J,AllPublicationData!$A:$A,'Publication Table'!$B54,AllPublicationData!$B:$B,'Publication Table'!R$7)))))))</f>
        <v>42</v>
      </c>
    </row>
    <row r="55" spans="2:18" x14ac:dyDescent="0.35">
      <c r="B55" s="89">
        <v>43983</v>
      </c>
      <c r="C55" s="81">
        <f>IF($C$5="Total Operations",
SUMIFS(AllPublicationData!$E:$E,AllPublicationData!$A:$A,'Publication Table'!$B55,AllPublicationData!$B:$B,'Publication Table'!$C$4),
IF('Publication Table'!$C$5="All Cancelled Operations",
SUMIFS(AllPublicationData!$F:$F,AllPublicationData!$A:$A,'Publication Table'!$B55,AllPublicationData!$B:$B,'Publication Table'!$C$4),
IF('Publication Table'!$C$5="Operations cancelled by patient",
SUMIFS(AllPublicationData!$G:$G,AllPublicationData!$A:$A,'Publication Table'!$B55,AllPublicationData!$B:$B,'Publication Table'!$C$4),
IF('Publication Table'!$C$5="Operations cancelled for clinical reasons",
SUMIFS(AllPublicationData!$H:$H,AllPublicationData!$A:$A,'Publication Table'!$B55,AllPublicationData!$B:$B,'Publication Table'!$C$4),
IF('Publication Table'!$C$5="Operations cancelled for non-clinical/capacity reasons",
SUMIFS(AllPublicationData!$I:$I,AllPublicationData!$A:$A,'Publication Table'!$B55,AllPublicationData!$B:$B,'Publication Table'!$C$4),
IF('Publication Table'!$C$5="Cancellations for other reasons",
SUMIFS(AllPublicationData!$J:$J,AllPublicationData!$A:$A,'Publication Table'!$B55,AllPublicationData!$B:$B,'Publication Table'!$C$4)))))))+
IF(AND($C$4="NHS Scotland",$C$5="Total Operations"),
SUMIFS(AllPublicationData!$E:$E,AllPublicationData!$A:$A,'Publication Table'!$B55),
IF(AND($C$4="NHS Scotland",$C$5="All Cancelled Operations"),
SUMIFS(AllPublicationData!$F:$F,AllPublicationData!$A:$A,'Publication Table'!$B55),
IF(AND($C$4="NHS Scotland",$C$5="Operations cancelled by patient"),
SUMIFS(AllPublicationData!$G:$G,AllPublicationData!$A:$A,'Publication Table'!$B55),
IF(AND($C$4="NHS Scotland",$C$5="Operations cancelled for clinical reasons"),
SUMIFS(AllPublicationData!$H:$H,AllPublicationData!$A:$A,'Publication Table'!$B55),
IF(AND($C$4="NHS Scotland",$C$5="Operations cancelled for non-clinical/capacity reasons"),
SUMIFS(AllPublicationData!$I:$I,AllPublicationData!$A:$A,'Publication Table'!$B55),
IF(AND($C$4="NHS Scotland",$C$5="Cancellations for other reasons"),
SUMIFS(AllPublicationData!$J:$J,AllPublicationData!$A:$A,'Publication Table'!$B55)))))))</f>
        <v>6984</v>
      </c>
      <c r="D55" s="90">
        <f>IF($C$5="Total Operations",
SUMIFS(AllPublicationData!$E:$E,AllPublicationData!$A:$A,'Publication Table'!$B55,AllPublicationData!$B:$B,'Publication Table'!$C$4,AllPublicationData!$D:$D,'Publication Table'!D$7),
IF('Publication Table'!$C$5="All Cancelled Operations",
SUMIFS(AllPublicationData!$F:$F,AllPublicationData!$A:$A,'Publication Table'!$B55,AllPublicationData!$B:$B,'Publication Table'!$C$4,AllPublicationData!$D:$D,'Publication Table'!D$7),
IF('Publication Table'!$C$5="Operations cancelled by patient",
SUMIFS(AllPublicationData!$G:$G,AllPublicationData!$A:$A,'Publication Table'!$B55,AllPublicationData!$B:$B,'Publication Table'!$C$4,AllPublicationData!$D:$D,'Publication Table'!D$7),
IF('Publication Table'!$C$5="Operations cancelled for clinical reasons",
SUMIFS(AllPublicationData!$H:$H,AllPublicationData!$A:$A,'Publication Table'!$B55,AllPublicationData!$B:$B,'Publication Table'!$C$4,AllPublicationData!$D:$D,'Publication Table'!D$7),
IF('Publication Table'!$C$5="Operations cancelled for non-clinical/capacity reasons",
SUMIFS(AllPublicationData!$I:$I,AllPublicationData!$A:$A,'Publication Table'!$B55,AllPublicationData!$B:$B,'Publication Table'!$C$4,AllPublicationData!$D:$D,'Publication Table'!D$7),
IF('Publication Table'!$C$5="Cancellations for other reasons",
SUMIFS(AllPublicationData!$J:$J,AllPublicationData!$A:$A,'Publication Table'!$B55,AllPublicationData!$B:$B,'Publication Table'!$C$4,AllPublicationData!$D:$D,'Publication Table'!D$7)))))))+
IF(AND($C$4="NHS Scotland",$C$5="Total Operations"),
SUMIFS(AllPublicationData!$E:$E,AllPublicationData!$A:$A,'Publication Table'!$B55,AllPublicationData!$B:$B,'Publication Table'!D$7),
IF(AND($C$4="NHS Scotland",$C$5="All Cancelled Operations"),
SUMIFS(AllPublicationData!$F:$F,AllPublicationData!$A:$A,'Publication Table'!$B55,AllPublicationData!$B:$B,'Publication Table'!D$7),
IF(AND($C$4="NHS Scotland",$C$5="Operations cancelled by patient"),
SUMIFS(AllPublicationData!$G:$G,AllPublicationData!$A:$A,'Publication Table'!$B55,AllPublicationData!$B:$B,'Publication Table'!D$7),
IF(AND($C$4="NHS Scotland",$C$5="Operations cancelled for clinical reasons"),
SUMIFS(AllPublicationData!$H:$H,AllPublicationData!$A:$A,'Publication Table'!$B55,AllPublicationData!$B:$B,'Publication Table'!D$7),
IF(AND($C$4="NHS Scotland",$C$5="Operations cancelled for non-clinical/capacity reasons"),
SUMIFS(AllPublicationData!$I:$I,AllPublicationData!$A:$A,'Publication Table'!$B55,AllPublicationData!$B:$B,'Publication Table'!D$7),
IF(AND($C$4="NHS Scotland",$C$5="Cancellations for other reasons"),
SUMIFS(AllPublicationData!$J:$J,AllPublicationData!$A:$A,'Publication Table'!$B55,AllPublicationData!$B:$B,'Publication Table'!D$7)))))))</f>
        <v>382</v>
      </c>
      <c r="E55" s="90">
        <f>IF($C$5="Total Operations",
SUMIFS(AllPublicationData!$E:$E,AllPublicationData!$A:$A,'Publication Table'!$B55,AllPublicationData!$B:$B,'Publication Table'!$C$4,AllPublicationData!$D:$D,'Publication Table'!E$7),
IF('Publication Table'!$C$5="All Cancelled Operations",
SUMIFS(AllPublicationData!$F:$F,AllPublicationData!$A:$A,'Publication Table'!$B55,AllPublicationData!$B:$B,'Publication Table'!$C$4,AllPublicationData!$D:$D,'Publication Table'!E$7),
IF('Publication Table'!$C$5="Operations cancelled by patient",
SUMIFS(AllPublicationData!$G:$G,AllPublicationData!$A:$A,'Publication Table'!$B55,AllPublicationData!$B:$B,'Publication Table'!$C$4,AllPublicationData!$D:$D,'Publication Table'!E$7),
IF('Publication Table'!$C$5="Operations cancelled for clinical reasons",
SUMIFS(AllPublicationData!$H:$H,AllPublicationData!$A:$A,'Publication Table'!$B55,AllPublicationData!$B:$B,'Publication Table'!$C$4,AllPublicationData!$D:$D,'Publication Table'!E$7),
IF('Publication Table'!$C$5="Operations cancelled for non-clinical/capacity reasons",
SUMIFS(AllPublicationData!$I:$I,AllPublicationData!$A:$A,'Publication Table'!$B55,AllPublicationData!$B:$B,'Publication Table'!$C$4,AllPublicationData!$D:$D,'Publication Table'!E$7),
IF('Publication Table'!$C$5="Cancellations for other reasons",
SUMIFS(AllPublicationData!$J:$J,AllPublicationData!$A:$A,'Publication Table'!$B55,AllPublicationData!$B:$B,'Publication Table'!$C$4,AllPublicationData!$D:$D,'Publication Table'!E$7)))))))+
IF(AND($C$4="NHS Scotland",$C$5="Total Operations"),
SUMIFS(AllPublicationData!$E:$E,AllPublicationData!$A:$A,'Publication Table'!$B55,AllPublicationData!$B:$B,'Publication Table'!E$7),
IF(AND($C$4="NHS Scotland",$C$5="All Cancelled Operations"),
SUMIFS(AllPublicationData!$F:$F,AllPublicationData!$A:$A,'Publication Table'!$B55,AllPublicationData!$B:$B,'Publication Table'!E$7),
IF(AND($C$4="NHS Scotland",$C$5="Operations cancelled by patient"),
SUMIFS(AllPublicationData!$G:$G,AllPublicationData!$A:$A,'Publication Table'!$B55,AllPublicationData!$B:$B,'Publication Table'!E$7),
IF(AND($C$4="NHS Scotland",$C$5="Operations cancelled for clinical reasons"),
SUMIFS(AllPublicationData!$H:$H,AllPublicationData!$A:$A,'Publication Table'!$B55,AllPublicationData!$B:$B,'Publication Table'!E$7),
IF(AND($C$4="NHS Scotland",$C$5="Operations cancelled for non-clinical/capacity reasons"),
SUMIFS(AllPublicationData!$I:$I,AllPublicationData!$A:$A,'Publication Table'!$B55,AllPublicationData!$B:$B,'Publication Table'!E$7),
IF(AND($C$4="NHS Scotland",$C$5="Cancellations for other reasons"),
SUMIFS(AllPublicationData!$J:$J,AllPublicationData!$A:$A,'Publication Table'!$B55,AllPublicationData!$B:$B,'Publication Table'!E$7)))))))</f>
        <v>356</v>
      </c>
      <c r="F55" s="90">
        <f>IF($C$5="Total Operations",
SUMIFS(AllPublicationData!$E:$E,AllPublicationData!$A:$A,'Publication Table'!$B55,AllPublicationData!$B:$B,'Publication Table'!$C$4,AllPublicationData!$D:$D,'Publication Table'!F$7),
IF('Publication Table'!$C$5="All Cancelled Operations",
SUMIFS(AllPublicationData!$F:$F,AllPublicationData!$A:$A,'Publication Table'!$B55,AllPublicationData!$B:$B,'Publication Table'!$C$4,AllPublicationData!$D:$D,'Publication Table'!F$7),
IF('Publication Table'!$C$5="Operations cancelled by patient",
SUMIFS(AllPublicationData!$G:$G,AllPublicationData!$A:$A,'Publication Table'!$B55,AllPublicationData!$B:$B,'Publication Table'!$C$4,AllPublicationData!$D:$D,'Publication Table'!F$7),
IF('Publication Table'!$C$5="Operations cancelled for clinical reasons",
SUMIFS(AllPublicationData!$H:$H,AllPublicationData!$A:$A,'Publication Table'!$B55,AllPublicationData!$B:$B,'Publication Table'!$C$4,AllPublicationData!$D:$D,'Publication Table'!F$7),
IF('Publication Table'!$C$5="Operations cancelled for non-clinical/capacity reasons",
SUMIFS(AllPublicationData!$I:$I,AllPublicationData!$A:$A,'Publication Table'!$B55,AllPublicationData!$B:$B,'Publication Table'!$C$4,AllPublicationData!$D:$D,'Publication Table'!F$7),
IF('Publication Table'!$C$5="Cancellations for other reasons",
SUMIFS(AllPublicationData!$J:$J,AllPublicationData!$A:$A,'Publication Table'!$B55,AllPublicationData!$B:$B,'Publication Table'!$C$4,AllPublicationData!$D:$D,'Publication Table'!F$7)))))))+
IF(AND($C$4="NHS Scotland",$C$5="Total Operations"),
SUMIFS(AllPublicationData!$E:$E,AllPublicationData!$A:$A,'Publication Table'!$B55,AllPublicationData!$B:$B,'Publication Table'!F$7),
IF(AND($C$4="NHS Scotland",$C$5="All Cancelled Operations"),
SUMIFS(AllPublicationData!$F:$F,AllPublicationData!$A:$A,'Publication Table'!$B55,AllPublicationData!$B:$B,'Publication Table'!F$7),
IF(AND($C$4="NHS Scotland",$C$5="Operations cancelled by patient"),
SUMIFS(AllPublicationData!$G:$G,AllPublicationData!$A:$A,'Publication Table'!$B55,AllPublicationData!$B:$B,'Publication Table'!F$7),
IF(AND($C$4="NHS Scotland",$C$5="Operations cancelled for clinical reasons"),
SUMIFS(AllPublicationData!$H:$H,AllPublicationData!$A:$A,'Publication Table'!$B55,AllPublicationData!$B:$B,'Publication Table'!F$7),
IF(AND($C$4="NHS Scotland",$C$5="Operations cancelled for non-clinical/capacity reasons"),
SUMIFS(AllPublicationData!$I:$I,AllPublicationData!$A:$A,'Publication Table'!$B55,AllPublicationData!$B:$B,'Publication Table'!F$7),
IF(AND($C$4="NHS Scotland",$C$5="Cancellations for other reasons"),
SUMIFS(AllPublicationData!$J:$J,AllPublicationData!$A:$A,'Publication Table'!$B55,AllPublicationData!$B:$B,'Publication Table'!F$7)))))))</f>
        <v>57</v>
      </c>
      <c r="G55" s="90">
        <f>IF($C$5="Total Operations",
SUMIFS(AllPublicationData!$E:$E,AllPublicationData!$A:$A,'Publication Table'!$B55,AllPublicationData!$B:$B,'Publication Table'!$C$4,AllPublicationData!$D:$D,'Publication Table'!G$7),
IF('Publication Table'!$C$5="All Cancelled Operations",
SUMIFS(AllPublicationData!$F:$F,AllPublicationData!$A:$A,'Publication Table'!$B55,AllPublicationData!$B:$B,'Publication Table'!$C$4,AllPublicationData!$D:$D,'Publication Table'!G$7),
IF('Publication Table'!$C$5="Operations cancelled by patient",
SUMIFS(AllPublicationData!$G:$G,AllPublicationData!$A:$A,'Publication Table'!$B55,AllPublicationData!$B:$B,'Publication Table'!$C$4,AllPublicationData!$D:$D,'Publication Table'!G$7),
IF('Publication Table'!$C$5="Operations cancelled for clinical reasons",
SUMIFS(AllPublicationData!$H:$H,AllPublicationData!$A:$A,'Publication Table'!$B55,AllPublicationData!$B:$B,'Publication Table'!$C$4,AllPublicationData!$D:$D,'Publication Table'!G$7),
IF('Publication Table'!$C$5="Operations cancelled for non-clinical/capacity reasons",
SUMIFS(AllPublicationData!$I:$I,AllPublicationData!$A:$A,'Publication Table'!$B55,AllPublicationData!$B:$B,'Publication Table'!$C$4,AllPublicationData!$D:$D,'Publication Table'!G$7),
IF('Publication Table'!$C$5="Cancellations for other reasons",
SUMIFS(AllPublicationData!$J:$J,AllPublicationData!$A:$A,'Publication Table'!$B55,AllPublicationData!$B:$B,'Publication Table'!$C$4,AllPublicationData!$D:$D,'Publication Table'!G$7)))))))+
IF(AND($C$4="NHS Scotland",$C$5="Total Operations"),
SUMIFS(AllPublicationData!$E:$E,AllPublicationData!$A:$A,'Publication Table'!$B55,AllPublicationData!$B:$B,'Publication Table'!G$7),
IF(AND($C$4="NHS Scotland",$C$5="All Cancelled Operations"),
SUMIFS(AllPublicationData!$F:$F,AllPublicationData!$A:$A,'Publication Table'!$B55,AllPublicationData!$B:$B,'Publication Table'!G$7),
IF(AND($C$4="NHS Scotland",$C$5="Operations cancelled by patient"),
SUMIFS(AllPublicationData!$G:$G,AllPublicationData!$A:$A,'Publication Table'!$B55,AllPublicationData!$B:$B,'Publication Table'!G$7),
IF(AND($C$4="NHS Scotland",$C$5="Operations cancelled for clinical reasons"),
SUMIFS(AllPublicationData!$H:$H,AllPublicationData!$A:$A,'Publication Table'!$B55,AllPublicationData!$B:$B,'Publication Table'!G$7),
IF(AND($C$4="NHS Scotland",$C$5="Operations cancelled for non-clinical/capacity reasons"),
SUMIFS(AllPublicationData!$I:$I,AllPublicationData!$A:$A,'Publication Table'!$B55,AllPublicationData!$B:$B,'Publication Table'!G$7),
IF(AND($C$4="NHS Scotland",$C$5="Cancellations for other reasons"),
SUMIFS(AllPublicationData!$J:$J,AllPublicationData!$A:$A,'Publication Table'!$B55,AllPublicationData!$B:$B,'Publication Table'!G$7)))))))</f>
        <v>652</v>
      </c>
      <c r="H55" s="90">
        <f>IF($C$5="Total Operations",
SUMIFS(AllPublicationData!$E:$E,AllPublicationData!$A:$A,'Publication Table'!$B55,AllPublicationData!$B:$B,'Publication Table'!$C$4,AllPublicationData!$D:$D,'Publication Table'!H$7),
IF('Publication Table'!$C$5="All Cancelled Operations",
SUMIFS(AllPublicationData!$F:$F,AllPublicationData!$A:$A,'Publication Table'!$B55,AllPublicationData!$B:$B,'Publication Table'!$C$4,AllPublicationData!$D:$D,'Publication Table'!H$7),
IF('Publication Table'!$C$5="Operations cancelled by patient",
SUMIFS(AllPublicationData!$G:$G,AllPublicationData!$A:$A,'Publication Table'!$B55,AllPublicationData!$B:$B,'Publication Table'!$C$4,AllPublicationData!$D:$D,'Publication Table'!H$7),
IF('Publication Table'!$C$5="Operations cancelled for clinical reasons",
SUMIFS(AllPublicationData!$H:$H,AllPublicationData!$A:$A,'Publication Table'!$B55,AllPublicationData!$B:$B,'Publication Table'!$C$4,AllPublicationData!$D:$D,'Publication Table'!H$7),
IF('Publication Table'!$C$5="Operations cancelled for non-clinical/capacity reasons",
SUMIFS(AllPublicationData!$I:$I,AllPublicationData!$A:$A,'Publication Table'!$B55,AllPublicationData!$B:$B,'Publication Table'!$C$4,AllPublicationData!$D:$D,'Publication Table'!H$7),
IF('Publication Table'!$C$5="Cancellations for other reasons",
SUMIFS(AllPublicationData!$J:$J,AllPublicationData!$A:$A,'Publication Table'!$B55,AllPublicationData!$B:$B,'Publication Table'!$C$4,AllPublicationData!$D:$D,'Publication Table'!H$7)))))))+
IF(AND($C$4="NHS Scotland",$C$5="Total Operations"),
SUMIFS(AllPublicationData!$E:$E,AllPublicationData!$A:$A,'Publication Table'!$B55,AllPublicationData!$B:$B,'Publication Table'!H$7),
IF(AND($C$4="NHS Scotland",$C$5="All Cancelled Operations"),
SUMIFS(AllPublicationData!$F:$F,AllPublicationData!$A:$A,'Publication Table'!$B55,AllPublicationData!$B:$B,'Publication Table'!H$7),
IF(AND($C$4="NHS Scotland",$C$5="Operations cancelled by patient"),
SUMIFS(AllPublicationData!$G:$G,AllPublicationData!$A:$A,'Publication Table'!$B55,AllPublicationData!$B:$B,'Publication Table'!H$7),
IF(AND($C$4="NHS Scotland",$C$5="Operations cancelled for clinical reasons"),
SUMIFS(AllPublicationData!$H:$H,AllPublicationData!$A:$A,'Publication Table'!$B55,AllPublicationData!$B:$B,'Publication Table'!H$7),
IF(AND($C$4="NHS Scotland",$C$5="Operations cancelled for non-clinical/capacity reasons"),
SUMIFS(AllPublicationData!$I:$I,AllPublicationData!$A:$A,'Publication Table'!$B55,AllPublicationData!$B:$B,'Publication Table'!H$7),
IF(AND($C$4="NHS Scotland",$C$5="Cancellations for other reasons"),
SUMIFS(AllPublicationData!$J:$J,AllPublicationData!$A:$A,'Publication Table'!$B55,AllPublicationData!$B:$B,'Publication Table'!H$7)))))))</f>
        <v>260</v>
      </c>
      <c r="I55" s="90">
        <f>IF($C$5="Total Operations",
SUMIFS(AllPublicationData!$E:$E,AllPublicationData!$A:$A,'Publication Table'!$B55,AllPublicationData!$B:$B,'Publication Table'!$C$4,AllPublicationData!$D:$D,'Publication Table'!I$7),
IF('Publication Table'!$C$5="All Cancelled Operations",
SUMIFS(AllPublicationData!$F:$F,AllPublicationData!$A:$A,'Publication Table'!$B55,AllPublicationData!$B:$B,'Publication Table'!$C$4,AllPublicationData!$D:$D,'Publication Table'!I$7),
IF('Publication Table'!$C$5="Operations cancelled by patient",
SUMIFS(AllPublicationData!$G:$G,AllPublicationData!$A:$A,'Publication Table'!$B55,AllPublicationData!$B:$B,'Publication Table'!$C$4,AllPublicationData!$D:$D,'Publication Table'!I$7),
IF('Publication Table'!$C$5="Operations cancelled for clinical reasons",
SUMIFS(AllPublicationData!$H:$H,AllPublicationData!$A:$A,'Publication Table'!$B55,AllPublicationData!$B:$B,'Publication Table'!$C$4,AllPublicationData!$D:$D,'Publication Table'!I$7),
IF('Publication Table'!$C$5="Operations cancelled for non-clinical/capacity reasons",
SUMIFS(AllPublicationData!$I:$I,AllPublicationData!$A:$A,'Publication Table'!$B55,AllPublicationData!$B:$B,'Publication Table'!$C$4,AllPublicationData!$D:$D,'Publication Table'!I$7),
IF('Publication Table'!$C$5="Cancellations for other reasons",
SUMIFS(AllPublicationData!$J:$J,AllPublicationData!$A:$A,'Publication Table'!$B55,AllPublicationData!$B:$B,'Publication Table'!$C$4,AllPublicationData!$D:$D,'Publication Table'!I$7)))))))+
IF(AND($C$4="NHS Scotland",$C$5="Total Operations"),
SUMIFS(AllPublicationData!$E:$E,AllPublicationData!$A:$A,'Publication Table'!$B55,AllPublicationData!$B:$B,'Publication Table'!I$7),
IF(AND($C$4="NHS Scotland",$C$5="All Cancelled Operations"),
SUMIFS(AllPublicationData!$F:$F,AllPublicationData!$A:$A,'Publication Table'!$B55,AllPublicationData!$B:$B,'Publication Table'!I$7),
IF(AND($C$4="NHS Scotland",$C$5="Operations cancelled by patient"),
SUMIFS(AllPublicationData!$G:$G,AllPublicationData!$A:$A,'Publication Table'!$B55,AllPublicationData!$B:$B,'Publication Table'!I$7),
IF(AND($C$4="NHS Scotland",$C$5="Operations cancelled for clinical reasons"),
SUMIFS(AllPublicationData!$H:$H,AllPublicationData!$A:$A,'Publication Table'!$B55,AllPublicationData!$B:$B,'Publication Table'!I$7),
IF(AND($C$4="NHS Scotland",$C$5="Operations cancelled for non-clinical/capacity reasons"),
SUMIFS(AllPublicationData!$I:$I,AllPublicationData!$A:$A,'Publication Table'!$B55,AllPublicationData!$B:$B,'Publication Table'!I$7),
IF(AND($C$4="NHS Scotland",$C$5="Cancellations for other reasons"),
SUMIFS(AllPublicationData!$J:$J,AllPublicationData!$A:$A,'Publication Table'!$B55,AllPublicationData!$B:$B,'Publication Table'!I$7)))))))</f>
        <v>309</v>
      </c>
      <c r="J55" s="90">
        <f>IF($C$5="Total Operations",
SUMIFS(AllPublicationData!$E:$E,AllPublicationData!$A:$A,'Publication Table'!$B55,AllPublicationData!$B:$B,'Publication Table'!$C$4,AllPublicationData!$D:$D,'Publication Table'!J$7),
IF('Publication Table'!$C$5="All Cancelled Operations",
SUMIFS(AllPublicationData!$F:$F,AllPublicationData!$A:$A,'Publication Table'!$B55,AllPublicationData!$B:$B,'Publication Table'!$C$4,AllPublicationData!$D:$D,'Publication Table'!J$7),
IF('Publication Table'!$C$5="Operations cancelled by patient",
SUMIFS(AllPublicationData!$G:$G,AllPublicationData!$A:$A,'Publication Table'!$B55,AllPublicationData!$B:$B,'Publication Table'!$C$4,AllPublicationData!$D:$D,'Publication Table'!J$7),
IF('Publication Table'!$C$5="Operations cancelled for clinical reasons",
SUMIFS(AllPublicationData!$H:$H,AllPublicationData!$A:$A,'Publication Table'!$B55,AllPublicationData!$B:$B,'Publication Table'!$C$4,AllPublicationData!$D:$D,'Publication Table'!J$7),
IF('Publication Table'!$C$5="Operations cancelled for non-clinical/capacity reasons",
SUMIFS(AllPublicationData!$I:$I,AllPublicationData!$A:$A,'Publication Table'!$B55,AllPublicationData!$B:$B,'Publication Table'!$C$4,AllPublicationData!$D:$D,'Publication Table'!J$7),
IF('Publication Table'!$C$5="Cancellations for other reasons",
SUMIFS(AllPublicationData!$J:$J,AllPublicationData!$A:$A,'Publication Table'!$B55,AllPublicationData!$B:$B,'Publication Table'!$C$4,AllPublicationData!$D:$D,'Publication Table'!J$7)))))))+
IF(AND($C$4="NHS Scotland",$C$5="Total Operations"),
SUMIFS(AllPublicationData!$E:$E,AllPublicationData!$A:$A,'Publication Table'!$B55,AllPublicationData!$B:$B,'Publication Table'!J$7),
IF(AND($C$4="NHS Scotland",$C$5="All Cancelled Operations"),
SUMIFS(AllPublicationData!$F:$F,AllPublicationData!$A:$A,'Publication Table'!$B55,AllPublicationData!$B:$B,'Publication Table'!J$7),
IF(AND($C$4="NHS Scotland",$C$5="Operations cancelled by patient"),
SUMIFS(AllPublicationData!$G:$G,AllPublicationData!$A:$A,'Publication Table'!$B55,AllPublicationData!$B:$B,'Publication Table'!J$7),
IF(AND($C$4="NHS Scotland",$C$5="Operations cancelled for clinical reasons"),
SUMIFS(AllPublicationData!$H:$H,AllPublicationData!$A:$A,'Publication Table'!$B55,AllPublicationData!$B:$B,'Publication Table'!J$7),
IF(AND($C$4="NHS Scotland",$C$5="Operations cancelled for non-clinical/capacity reasons"),
SUMIFS(AllPublicationData!$I:$I,AllPublicationData!$A:$A,'Publication Table'!$B55,AllPublicationData!$B:$B,'Publication Table'!J$7),
IF(AND($C$4="NHS Scotland",$C$5="Cancellations for other reasons"),
SUMIFS(AllPublicationData!$J:$J,AllPublicationData!$A:$A,'Publication Table'!$B55,AllPublicationData!$B:$B,'Publication Table'!J$7)))))))</f>
        <v>1029</v>
      </c>
      <c r="K55" s="90">
        <f>IF($C$5="Total Operations",
SUMIFS(AllPublicationData!$E:$E,AllPublicationData!$A:$A,'Publication Table'!$B55,AllPublicationData!$B:$B,'Publication Table'!$C$4,AllPublicationData!$D:$D,'Publication Table'!K$7),
IF('Publication Table'!$C$5="All Cancelled Operations",
SUMIFS(AllPublicationData!$F:$F,AllPublicationData!$A:$A,'Publication Table'!$B55,AllPublicationData!$B:$B,'Publication Table'!$C$4,AllPublicationData!$D:$D,'Publication Table'!K$7),
IF('Publication Table'!$C$5="Operations cancelled by patient",
SUMIFS(AllPublicationData!$G:$G,AllPublicationData!$A:$A,'Publication Table'!$B55,AllPublicationData!$B:$B,'Publication Table'!$C$4,AllPublicationData!$D:$D,'Publication Table'!K$7),
IF('Publication Table'!$C$5="Operations cancelled for clinical reasons",
SUMIFS(AllPublicationData!$H:$H,AllPublicationData!$A:$A,'Publication Table'!$B55,AllPublicationData!$B:$B,'Publication Table'!$C$4,AllPublicationData!$D:$D,'Publication Table'!K$7),
IF('Publication Table'!$C$5="Operations cancelled for non-clinical/capacity reasons",
SUMIFS(AllPublicationData!$I:$I,AllPublicationData!$A:$A,'Publication Table'!$B55,AllPublicationData!$B:$B,'Publication Table'!$C$4,AllPublicationData!$D:$D,'Publication Table'!K$7),
IF('Publication Table'!$C$5="Cancellations for other reasons",
SUMIFS(AllPublicationData!$J:$J,AllPublicationData!$A:$A,'Publication Table'!$B55,AllPublicationData!$B:$B,'Publication Table'!$C$4,AllPublicationData!$D:$D,'Publication Table'!K$7)))))))+
IF(AND($C$4="NHS Scotland",$C$5="Total Operations"),
SUMIFS(AllPublicationData!$E:$E,AllPublicationData!$A:$A,'Publication Table'!$B55,AllPublicationData!$B:$B,'Publication Table'!K$7),
IF(AND($C$4="NHS Scotland",$C$5="All Cancelled Operations"),
SUMIFS(AllPublicationData!$F:$F,AllPublicationData!$A:$A,'Publication Table'!$B55,AllPublicationData!$B:$B,'Publication Table'!K$7),
IF(AND($C$4="NHS Scotland",$C$5="Operations cancelled by patient"),
SUMIFS(AllPublicationData!$G:$G,AllPublicationData!$A:$A,'Publication Table'!$B55,AllPublicationData!$B:$B,'Publication Table'!K$7),
IF(AND($C$4="NHS Scotland",$C$5="Operations cancelled for clinical reasons"),
SUMIFS(AllPublicationData!$H:$H,AllPublicationData!$A:$A,'Publication Table'!$B55,AllPublicationData!$B:$B,'Publication Table'!K$7),
IF(AND($C$4="NHS Scotland",$C$5="Operations cancelled for non-clinical/capacity reasons"),
SUMIFS(AllPublicationData!$I:$I,AllPublicationData!$A:$A,'Publication Table'!$B55,AllPublicationData!$B:$B,'Publication Table'!K$7),
IF(AND($C$4="NHS Scotland",$C$5="Cancellations for other reasons"),
SUMIFS(AllPublicationData!$J:$J,AllPublicationData!$A:$A,'Publication Table'!$B55,AllPublicationData!$B:$B,'Publication Table'!K$7)))))))</f>
        <v>1076</v>
      </c>
      <c r="L55" s="90">
        <f>IF($C$5="Total Operations",
SUMIFS(AllPublicationData!$E:$E,AllPublicationData!$A:$A,'Publication Table'!$B55,AllPublicationData!$B:$B,'Publication Table'!$C$4,AllPublicationData!$D:$D,'Publication Table'!L$7),
IF('Publication Table'!$C$5="All Cancelled Operations",
SUMIFS(AllPublicationData!$F:$F,AllPublicationData!$A:$A,'Publication Table'!$B55,AllPublicationData!$B:$B,'Publication Table'!$C$4,AllPublicationData!$D:$D,'Publication Table'!L$7),
IF('Publication Table'!$C$5="Operations cancelled by patient",
SUMIFS(AllPublicationData!$G:$G,AllPublicationData!$A:$A,'Publication Table'!$B55,AllPublicationData!$B:$B,'Publication Table'!$C$4,AllPublicationData!$D:$D,'Publication Table'!L$7),
IF('Publication Table'!$C$5="Operations cancelled for clinical reasons",
SUMIFS(AllPublicationData!$H:$H,AllPublicationData!$A:$A,'Publication Table'!$B55,AllPublicationData!$B:$B,'Publication Table'!$C$4,AllPublicationData!$D:$D,'Publication Table'!L$7),
IF('Publication Table'!$C$5="Operations cancelled for non-clinical/capacity reasons",
SUMIFS(AllPublicationData!$I:$I,AllPublicationData!$A:$A,'Publication Table'!$B55,AllPublicationData!$B:$B,'Publication Table'!$C$4,AllPublicationData!$D:$D,'Publication Table'!L$7),
IF('Publication Table'!$C$5="Cancellations for other reasons",
SUMIFS(AllPublicationData!$J:$J,AllPublicationData!$A:$A,'Publication Table'!$B55,AllPublicationData!$B:$B,'Publication Table'!$C$4,AllPublicationData!$D:$D,'Publication Table'!L$7)))))))+
IF(AND($C$4="NHS Scotland",$C$5="Total Operations"),
SUMIFS(AllPublicationData!$E:$E,AllPublicationData!$A:$A,'Publication Table'!$B55,AllPublicationData!$B:$B,'Publication Table'!L$7),
IF(AND($C$4="NHS Scotland",$C$5="All Cancelled Operations"),
SUMIFS(AllPublicationData!$F:$F,AllPublicationData!$A:$A,'Publication Table'!$B55,AllPublicationData!$B:$B,'Publication Table'!L$7),
IF(AND($C$4="NHS Scotland",$C$5="Operations cancelled by patient"),
SUMIFS(AllPublicationData!$G:$G,AllPublicationData!$A:$A,'Publication Table'!$B55,AllPublicationData!$B:$B,'Publication Table'!L$7),
IF(AND($C$4="NHS Scotland",$C$5="Operations cancelled for clinical reasons"),
SUMIFS(AllPublicationData!$H:$H,AllPublicationData!$A:$A,'Publication Table'!$B55,AllPublicationData!$B:$B,'Publication Table'!L$7),
IF(AND($C$4="NHS Scotland",$C$5="Operations cancelled for non-clinical/capacity reasons"),
SUMIFS(AllPublicationData!$I:$I,AllPublicationData!$A:$A,'Publication Table'!$B55,AllPublicationData!$B:$B,'Publication Table'!L$7),
IF(AND($C$4="NHS Scotland",$C$5="Cancellations for other reasons"),
SUMIFS(AllPublicationData!$J:$J,AllPublicationData!$A:$A,'Publication Table'!$B55,AllPublicationData!$B:$B,'Publication Table'!L$7)))))))</f>
        <v>365</v>
      </c>
      <c r="M55" s="90">
        <f>IF($C$5="Total Operations",
SUMIFS(AllPublicationData!$E:$E,AllPublicationData!$A:$A,'Publication Table'!$B55,AllPublicationData!$B:$B,'Publication Table'!$C$4,AllPublicationData!$D:$D,'Publication Table'!M$7),
IF('Publication Table'!$C$5="All Cancelled Operations",
SUMIFS(AllPublicationData!$F:$F,AllPublicationData!$A:$A,'Publication Table'!$B55,AllPublicationData!$B:$B,'Publication Table'!$C$4,AllPublicationData!$D:$D,'Publication Table'!M$7),
IF('Publication Table'!$C$5="Operations cancelled by patient",
SUMIFS(AllPublicationData!$G:$G,AllPublicationData!$A:$A,'Publication Table'!$B55,AllPublicationData!$B:$B,'Publication Table'!$C$4,AllPublicationData!$D:$D,'Publication Table'!M$7),
IF('Publication Table'!$C$5="Operations cancelled for clinical reasons",
SUMIFS(AllPublicationData!$G:$G,AllPublicationData!$A:$A,'Publication Table'!$B55,AllPublicationData!$B:$B,'Publication Table'!$C$4,AllPublicationData!$D:$D,'Publication Table'!M$7),
IF('Publication Table'!$C$5="Operations cancelled for non-clinical/capacity reasons",
SUMIFS(AllPublicationData!$G:$G,AllPublicationData!$A:$A,'Publication Table'!$B55,AllPublicationData!$B:$B,'Publication Table'!$C$4,AllPublicationData!$D:$D,'Publication Table'!M$7),
IF('Publication Table'!$C$5="Cancellations for other reasons",
SUMIFS(AllPublicationData!$G:$G,AllPublicationData!$A:$A,'Publication Table'!$B55,AllPublicationData!$B:$B,'Publication Table'!$C$4,AllPublicationData!$D:$D,'Publication Table'!M$7)))))))+
IF(AND($C$4="NHS Scotland",$C$5="Total Operations"),
SUMIFS(AllPublicationData!$E:$E,AllPublicationData!$A:$A,'Publication Table'!$B55,AllPublicationData!$B:$B,'Publication Table'!M$7),
IF(AND($C$4="NHS Scotland",$C$5="All Cancelled Operations"),
SUMIFS(AllPublicationData!$F:$F,AllPublicationData!$A:$A,'Publication Table'!$B55,AllPublicationData!$B:$B,'Publication Table'!M$7),
IF(AND($C$4="NHS Scotland",$C$5="Operations cancelled by patient"),
SUMIFS(AllPublicationData!$G:$G,AllPublicationData!$A:$A,'Publication Table'!$B55,AllPublicationData!$B:$B,'Publication Table'!M$7),
IF(AND($C$4="NHS Scotland",$C$5="Operations cancelled for clinical reasons"),
SUMIFS(AllPublicationData!$H:$H,AllPublicationData!$A:$A,'Publication Table'!$B55,AllPublicationData!$B:$B,'Publication Table'!M$7),
IF(AND($C$4="NHS Scotland",$C$5="Operations cancelled for non-clinical/capacity reasons"),
SUMIFS(AllPublicationData!$I:$I,AllPublicationData!$A:$A,'Publication Table'!$B55,AllPublicationData!$B:$B,'Publication Table'!M$7),
IF(AND($C$4="NHS Scotland",$C$5="Cancellations for other reasons"),
SUMIFS(AllPublicationData!$J:$J,AllPublicationData!$A:$A,'Publication Table'!$B55,AllPublicationData!$B:$B,'Publication Table'!M$7)))))))</f>
        <v>231</v>
      </c>
      <c r="N55" s="90">
        <f>IF($C$5="Total Operations",
SUMIFS(AllPublicationData!$E:$E,AllPublicationData!$A:$A,'Publication Table'!$B55,AllPublicationData!$B:$B,'Publication Table'!$C$4,AllPublicationData!$D:$D,'Publication Table'!N$7),
IF('Publication Table'!$C$5="All Cancelled Operations",
SUMIFS(AllPublicationData!$F:$F,AllPublicationData!$A:$A,'Publication Table'!$B55,AllPublicationData!$B:$B,'Publication Table'!$C$4,AllPublicationData!$D:$D,'Publication Table'!N$7),
IF('Publication Table'!$C$5="Operations cancelled by patient",
SUMIFS(AllPublicationData!$G:$G,AllPublicationData!$A:$A,'Publication Table'!$B55,AllPublicationData!$B:$B,'Publication Table'!$C$4,AllPublicationData!$D:$D,'Publication Table'!N$7),
IF('Publication Table'!$C$5="Operations cancelled for clinical reasons",
SUMIFS(AllPublicationData!$G:$G,AllPublicationData!$A:$A,'Publication Table'!$B55,AllPublicationData!$B:$B,'Publication Table'!$C$4,AllPublicationData!$D:$D,'Publication Table'!N$7),
IF('Publication Table'!$C$5="Operations cancelled for non-clinical/capacity reasons",
SUMIFS(AllPublicationData!$G:$G,AllPublicationData!$A:$A,'Publication Table'!$B55,AllPublicationData!$B:$B,'Publication Table'!$C$4,AllPublicationData!$D:$D,'Publication Table'!N$7),
IF('Publication Table'!$C$5="Cancellations for other reasons",
SUMIFS(AllPublicationData!$G:$G,AllPublicationData!$A:$A,'Publication Table'!$B55,AllPublicationData!$B:$B,'Publication Table'!$C$4,AllPublicationData!$D:$D,'Publication Table'!N$7)))))))+
IF(AND($C$4="NHS Scotland",$C$5="Total Operations"),
SUMIFS(AllPublicationData!$E:$E,AllPublicationData!$A:$A,'Publication Table'!$B55,AllPublicationData!$B:$B,'Publication Table'!N$7),
IF(AND($C$4="NHS Scotland",$C$5="All Cancelled Operations"),
SUMIFS(AllPublicationData!$F:$F,AllPublicationData!$A:$A,'Publication Table'!$B55,AllPublicationData!$B:$B,'Publication Table'!N$7),
IF(AND($C$4="NHS Scotland",$C$5="Operations cancelled by patient"),
SUMIFS(AllPublicationData!$G:$G,AllPublicationData!$A:$A,'Publication Table'!$B55,AllPublicationData!$B:$B,'Publication Table'!N$7),
IF(AND($C$4="NHS Scotland",$C$5="Operations cancelled for clinical reasons"),
SUMIFS(AllPublicationData!$H:$H,AllPublicationData!$A:$A,'Publication Table'!$B55,AllPublicationData!$B:$B,'Publication Table'!N$7),
IF(AND($C$4="NHS Scotland",$C$5="Operations cancelled for non-clinical/capacity reasons"),
SUMIFS(AllPublicationData!$I:$I,AllPublicationData!$A:$A,'Publication Table'!$B55,AllPublicationData!$B:$B,'Publication Table'!N$7),
IF(AND($C$4="NHS Scotland",$C$5="Cancellations for other reasons"),
SUMIFS(AllPublicationData!$J:$J,AllPublicationData!$A:$A,'Publication Table'!$B55,AllPublicationData!$B:$B,'Publication Table'!N$7)))))))</f>
        <v>1597</v>
      </c>
      <c r="O55" s="90">
        <f>IF($C$5="Total Operations",
SUMIFS(AllPublicationData!$E:$E,AllPublicationData!$A:$A,'Publication Table'!$B55,AllPublicationData!$B:$B,'Publication Table'!$C$4,AllPublicationData!$D:$D,'Publication Table'!O$7),
IF('Publication Table'!$C$5="All Cancelled Operations",
SUMIFS(AllPublicationData!$F:$F,AllPublicationData!$A:$A,'Publication Table'!$B55,AllPublicationData!$B:$B,'Publication Table'!$C$4,AllPublicationData!$D:$D,'Publication Table'!O$7),
IF('Publication Table'!$C$5="Operations cancelled by patient",
SUMIFS(AllPublicationData!$G:$G,AllPublicationData!$A:$A,'Publication Table'!$B55,AllPublicationData!$B:$B,'Publication Table'!$C$4,AllPublicationData!$D:$D,'Publication Table'!O$7),
IF('Publication Table'!$C$5="Operations cancelled for clinical reasons",
SUMIFS(AllPublicationData!$G:$G,AllPublicationData!$A:$A,'Publication Table'!$B55,AllPublicationData!$B:$B,'Publication Table'!$C$4,AllPublicationData!$D:$D,'Publication Table'!O$7),
IF('Publication Table'!$C$5="Operations cancelled for non-clinical/capacity reasons",
SUMIFS(AllPublicationData!$G:$G,AllPublicationData!$A:$A,'Publication Table'!$B55,AllPublicationData!$B:$B,'Publication Table'!$C$4,AllPublicationData!$D:$D,'Publication Table'!O$7),
IF('Publication Table'!$C$5="Cancellations for other reasons",
SUMIFS(AllPublicationData!$G:$G,AllPublicationData!$A:$A,'Publication Table'!$B55,AllPublicationData!$B:$B,'Publication Table'!$C$4,AllPublicationData!$D:$D,'Publication Table'!O$7)))))))+
IF(AND($C$4="NHS Scotland",$C$5="Total Operations"),
SUMIFS(AllPublicationData!$E:$E,AllPublicationData!$A:$A,'Publication Table'!$B55,AllPublicationData!$B:$B,'Publication Table'!O$7),
IF(AND($C$4="NHS Scotland",$C$5="All Cancelled Operations"),
SUMIFS(AllPublicationData!$F:$F,AllPublicationData!$A:$A,'Publication Table'!$B55,AllPublicationData!$B:$B,'Publication Table'!O$7),
IF(AND($C$4="NHS Scotland",$C$5="Operations cancelled by patient"),
SUMIFS(AllPublicationData!$G:$G,AllPublicationData!$A:$A,'Publication Table'!$B55,AllPublicationData!$B:$B,'Publication Table'!O$7),
IF(AND($C$4="NHS Scotland",$C$5="Operations cancelled for clinical reasons"),
SUMIFS(AllPublicationData!$H:$H,AllPublicationData!$A:$A,'Publication Table'!$B55,AllPublicationData!$B:$B,'Publication Table'!O$7),
IF(AND($C$4="NHS Scotland",$C$5="Operations cancelled for non-clinical/capacity reasons"),
SUMIFS(AllPublicationData!$I:$I,AllPublicationData!$A:$A,'Publication Table'!$B55,AllPublicationData!$B:$B,'Publication Table'!O$7),
IF(AND($C$4="NHS Scotland",$C$5="Cancellations for other reasons"),
SUMIFS(AllPublicationData!$J:$J,AllPublicationData!$A:$A,'Publication Table'!$B55,AllPublicationData!$B:$B,'Publication Table'!O$7)))))))</f>
        <v>183</v>
      </c>
      <c r="P55" s="90">
        <f>IF($C$5="Total Operations",
SUMIFS(AllPublicationData!$E:$E,AllPublicationData!$A:$A,'Publication Table'!$B55,AllPublicationData!$B:$B,'Publication Table'!$C$4,AllPublicationData!$D:$D,'Publication Table'!P$7),
IF('Publication Table'!$C$5="All Cancelled Operations",
SUMIFS(AllPublicationData!$F:$F,AllPublicationData!$A:$A,'Publication Table'!$B55,AllPublicationData!$B:$B,'Publication Table'!$C$4,AllPublicationData!$D:$D,'Publication Table'!P$7),
IF('Publication Table'!$C$5="Operations cancelled by patient",
SUMIFS(AllPublicationData!$G:$G,AllPublicationData!$A:$A,'Publication Table'!$B55,AllPublicationData!$B:$B,'Publication Table'!$C$4,AllPublicationData!$D:$D,'Publication Table'!P$7),
IF('Publication Table'!$C$5="Operations cancelled for clinical reasons",
SUMIFS(AllPublicationData!$G:$G,AllPublicationData!$A:$A,'Publication Table'!$B55,AllPublicationData!$B:$B,'Publication Table'!$C$4,AllPublicationData!$D:$D,'Publication Table'!P$7),
IF('Publication Table'!$C$5="Operations cancelled for non-clinical/capacity reasons",
SUMIFS(AllPublicationData!$G:$G,AllPublicationData!$A:$A,'Publication Table'!$B55,AllPublicationData!$B:$B,'Publication Table'!$C$4,AllPublicationData!$D:$D,'Publication Table'!P$7),
IF('Publication Table'!$C$5="Cancellations for other reasons",
SUMIFS(AllPublicationData!$G:$G,AllPublicationData!$A:$A,'Publication Table'!$B55,AllPublicationData!$B:$B,'Publication Table'!$C$4,AllPublicationData!$D:$D,'Publication Table'!P$7)))))))+
IF(AND($C$4="NHS Scotland",$C$5="Total Operations"),
SUMIFS(AllPublicationData!$E:$E,AllPublicationData!$A:$A,'Publication Table'!$B55,AllPublicationData!$B:$B,'Publication Table'!P$7),
IF(AND($C$4="NHS Scotland",$C$5="All Cancelled Operations"),
SUMIFS(AllPublicationData!$F:$F,AllPublicationData!$A:$A,'Publication Table'!$B55,AllPublicationData!$B:$B,'Publication Table'!P$7),
IF(AND($C$4="NHS Scotland",$C$5="Operations cancelled by patient"),
SUMIFS(AllPublicationData!$G:$G,AllPublicationData!$A:$A,'Publication Table'!$B55,AllPublicationData!$B:$B,'Publication Table'!P$7),
IF(AND($C$4="NHS Scotland",$C$5="Operations cancelled for clinical reasons"),
SUMIFS(AllPublicationData!$H:$H,AllPublicationData!$A:$A,'Publication Table'!$B55,AllPublicationData!$B:$B,'Publication Table'!P$7),
IF(AND($C$4="NHS Scotland",$C$5="Operations cancelled for non-clinical/capacity reasons"),
SUMIFS(AllPublicationData!$I:$I,AllPublicationData!$A:$A,'Publication Table'!$B55,AllPublicationData!$B:$B,'Publication Table'!P$7),
IF(AND($C$4="NHS Scotland",$C$5="Cancellations for other reasons"),
SUMIFS(AllPublicationData!$J:$J,AllPublicationData!$A:$A,'Publication Table'!$B55,AllPublicationData!$B:$B,'Publication Table'!P$7)))))))</f>
        <v>69</v>
      </c>
      <c r="Q55" s="90">
        <f>IF($C$5="Total Operations",
SUMIFS(AllPublicationData!$E:$E,AllPublicationData!$A:$A,'Publication Table'!$B55,AllPublicationData!$B:$B,'Publication Table'!$C$4,AllPublicationData!$D:$D,'Publication Table'!Q$7),
IF('Publication Table'!$C$5="All Cancelled Operations",
SUMIFS(AllPublicationData!$F:$F,AllPublicationData!$A:$A,'Publication Table'!$B55,AllPublicationData!$B:$B,'Publication Table'!$C$4,AllPublicationData!$D:$D,'Publication Table'!Q$7),
IF('Publication Table'!$C$5="Operations cancelled by patient",
SUMIFS(AllPublicationData!$G:$G,AllPublicationData!$A:$A,'Publication Table'!$B55,AllPublicationData!$B:$B,'Publication Table'!$C$4,AllPublicationData!$D:$D,'Publication Table'!Q$7),
IF('Publication Table'!$C$5="Operations cancelled for clinical reasons",
SUMIFS(AllPublicationData!$G:$G,AllPublicationData!$A:$A,'Publication Table'!$B55,AllPublicationData!$B:$B,'Publication Table'!$C$4,AllPublicationData!$D:$D,'Publication Table'!Q$7),
IF('Publication Table'!$C$5="Operations cancelled for non-clinical/capacity reasons",
SUMIFS(AllPublicationData!$G:$G,AllPublicationData!$A:$A,'Publication Table'!$B55,AllPublicationData!$B:$B,'Publication Table'!$C$4,AllPublicationData!$D:$D,'Publication Table'!Q$7),
IF('Publication Table'!$C$5="Cancellations for other reasons",
SUMIFS(AllPublicationData!$G:$G,AllPublicationData!$A:$A,'Publication Table'!$B55,AllPublicationData!$B:$B,'Publication Table'!$C$4,AllPublicationData!$D:$D,'Publication Table'!Q$7)))))))+
IF(AND($C$4="NHS Scotland",$C$5="Total Operations"),
SUMIFS(AllPublicationData!$E:$E,AllPublicationData!$A:$A,'Publication Table'!$B55,AllPublicationData!$B:$B,'Publication Table'!Q$7),
IF(AND($C$4="NHS Scotland",$C$5="All Cancelled Operations"),
SUMIFS(AllPublicationData!$F:$F,AllPublicationData!$A:$A,'Publication Table'!$B55,AllPublicationData!$B:$B,'Publication Table'!Q$7),
IF(AND($C$4="NHS Scotland",$C$5="Operations cancelled by patient"),
SUMIFS(AllPublicationData!$G:$G,AllPublicationData!$A:$A,'Publication Table'!$B55,AllPublicationData!$B:$B,'Publication Table'!Q$7),
IF(AND($C$4="NHS Scotland",$C$5="Operations cancelled for clinical reasons"),
SUMIFS(AllPublicationData!$H:$H,AllPublicationData!$A:$A,'Publication Table'!$B55,AllPublicationData!$B:$B,'Publication Table'!Q$7),
IF(AND($C$4="NHS Scotland",$C$5="Operations cancelled for non-clinical/capacity reasons"),
SUMIFS(AllPublicationData!$I:$I,AllPublicationData!$A:$A,'Publication Table'!$B55,AllPublicationData!$B:$B,'Publication Table'!Q$7),
IF(AND($C$4="NHS Scotland",$C$5="Cancellations for other reasons"),
SUMIFS(AllPublicationData!$J:$J,AllPublicationData!$A:$A,'Publication Table'!$B55,AllPublicationData!$B:$B,'Publication Table'!Q$7)))))))</f>
        <v>406</v>
      </c>
      <c r="R55" s="90">
        <f>IF($C$5="Total Operations",
SUMIFS(AllPublicationData!$E:$E,AllPublicationData!$A:$A,'Publication Table'!$B55,AllPublicationData!$B:$B,'Publication Table'!$C$4,AllPublicationData!$D:$D,'Publication Table'!R$7),
IF('Publication Table'!$C$5="All Cancelled Operations",
SUMIFS(AllPublicationData!$F:$F,AllPublicationData!$A:$A,'Publication Table'!$B55,AllPublicationData!$B:$B,'Publication Table'!$C$4,AllPublicationData!$D:$D,'Publication Table'!R$7),
IF('Publication Table'!$C$5="Operations cancelled by patient",
SUMIFS(AllPublicationData!$G:$G,AllPublicationData!$A:$A,'Publication Table'!$B55,AllPublicationData!$B:$B,'Publication Table'!$C$4,AllPublicationData!$D:$D,'Publication Table'!R$7),
IF('Publication Table'!$C$5="Operations cancelled for clinical reasons",
SUMIFS(AllPublicationData!$G:$G,AllPublicationData!$A:$A,'Publication Table'!$B55,AllPublicationData!$B:$B,'Publication Table'!$C$4,AllPublicationData!$D:$D,'Publication Table'!R$7),
IF('Publication Table'!$C$5="Operations cancelled for non-clinical/capacity reasons",
SUMIFS(AllPublicationData!$G:$G,AllPublicationData!$A:$A,'Publication Table'!$B55,AllPublicationData!$B:$B,'Publication Table'!$C$4,AllPublicationData!$D:$D,'Publication Table'!R$7),
IF('Publication Table'!$C$5="Cancellations for other reasons",
SUMIFS(AllPublicationData!$G:$G,AllPublicationData!$A:$A,'Publication Table'!$B55,AllPublicationData!$B:$B,'Publication Table'!$C$4,AllPublicationData!$D:$D,'Publication Table'!R$7)))))))+
IF(AND($C$4="NHS Scotland",$C$5="Total Operations"),
SUMIFS(AllPublicationData!$E:$E,AllPublicationData!$A:$A,'Publication Table'!$B55,AllPublicationData!$B:$B,'Publication Table'!R$7),
IF(AND($C$4="NHS Scotland",$C$5="All Cancelled Operations"),
SUMIFS(AllPublicationData!$F:$F,AllPublicationData!$A:$A,'Publication Table'!$B55,AllPublicationData!$B:$B,'Publication Table'!R$7),
IF(AND($C$4="NHS Scotland",$C$5="Operations cancelled by patient"),
SUMIFS(AllPublicationData!$G:$G,AllPublicationData!$A:$A,'Publication Table'!$B55,AllPublicationData!$B:$B,'Publication Table'!R$7),
IF(AND($C$4="NHS Scotland",$C$5="Operations cancelled for clinical reasons"),
SUMIFS(AllPublicationData!$H:$H,AllPublicationData!$A:$A,'Publication Table'!$B55,AllPublicationData!$B:$B,'Publication Table'!R$7),
IF(AND($C$4="NHS Scotland",$C$5="Operations cancelled for non-clinical/capacity reasons"),
SUMIFS(AllPublicationData!$I:$I,AllPublicationData!$A:$A,'Publication Table'!$B55,AllPublicationData!$B:$B,'Publication Table'!R$7),
IF(AND($C$4="NHS Scotland",$C$5="Cancellations for other reasons"),
SUMIFS(AllPublicationData!$J:$J,AllPublicationData!$A:$A,'Publication Table'!$B55,AllPublicationData!$B:$B,'Publication Table'!R$7)))))))</f>
        <v>12</v>
      </c>
    </row>
    <row r="56" spans="2:18" x14ac:dyDescent="0.35">
      <c r="B56" s="89">
        <v>43952</v>
      </c>
      <c r="C56" s="81">
        <f>IF($C$5="Total Operations",
SUMIFS(AllPublicationData!$E:$E,AllPublicationData!$A:$A,'Publication Table'!$B56,AllPublicationData!$B:$B,'Publication Table'!$C$4),
IF('Publication Table'!$C$5="All Cancelled Operations",
SUMIFS(AllPublicationData!$F:$F,AllPublicationData!$A:$A,'Publication Table'!$B56,AllPublicationData!$B:$B,'Publication Table'!$C$4),
IF('Publication Table'!$C$5="Operations cancelled by patient",
SUMIFS(AllPublicationData!$G:$G,AllPublicationData!$A:$A,'Publication Table'!$B56,AllPublicationData!$B:$B,'Publication Table'!$C$4),
IF('Publication Table'!$C$5="Operations cancelled for clinical reasons",
SUMIFS(AllPublicationData!$H:$H,AllPublicationData!$A:$A,'Publication Table'!$B56,AllPublicationData!$B:$B,'Publication Table'!$C$4),
IF('Publication Table'!$C$5="Operations cancelled for non-clinical/capacity reasons",
SUMIFS(AllPublicationData!$I:$I,AllPublicationData!$A:$A,'Publication Table'!$B56,AllPublicationData!$B:$B,'Publication Table'!$C$4),
IF('Publication Table'!$C$5="Cancellations for other reasons",
SUMIFS(AllPublicationData!$J:$J,AllPublicationData!$A:$A,'Publication Table'!$B56,AllPublicationData!$B:$B,'Publication Table'!$C$4)))))))+
IF(AND($C$4="NHS Scotland",$C$5="Total Operations"),
SUMIFS(AllPublicationData!$E:$E,AllPublicationData!$A:$A,'Publication Table'!$B56),
IF(AND($C$4="NHS Scotland",$C$5="All Cancelled Operations"),
SUMIFS(AllPublicationData!$F:$F,AllPublicationData!$A:$A,'Publication Table'!$B56),
IF(AND($C$4="NHS Scotland",$C$5="Operations cancelled by patient"),
SUMIFS(AllPublicationData!$G:$G,AllPublicationData!$A:$A,'Publication Table'!$B56),
IF(AND($C$4="NHS Scotland",$C$5="Operations cancelled for clinical reasons"),
SUMIFS(AllPublicationData!$H:$H,AllPublicationData!$A:$A,'Publication Table'!$B56),
IF(AND($C$4="NHS Scotland",$C$5="Operations cancelled for non-clinical/capacity reasons"),
SUMIFS(AllPublicationData!$I:$I,AllPublicationData!$A:$A,'Publication Table'!$B56),
IF(AND($C$4="NHS Scotland",$C$5="Cancellations for other reasons"),
SUMIFS(AllPublicationData!$J:$J,AllPublicationData!$A:$A,'Publication Table'!$B56)))))))</f>
        <v>4120</v>
      </c>
      <c r="D56" s="90">
        <f>IF($C$5="Total Operations",
SUMIFS(AllPublicationData!$E:$E,AllPublicationData!$A:$A,'Publication Table'!$B56,AllPublicationData!$B:$B,'Publication Table'!$C$4,AllPublicationData!$D:$D,'Publication Table'!D$7),
IF('Publication Table'!$C$5="All Cancelled Operations",
SUMIFS(AllPublicationData!$F:$F,AllPublicationData!$A:$A,'Publication Table'!$B56,AllPublicationData!$B:$B,'Publication Table'!$C$4,AllPublicationData!$D:$D,'Publication Table'!D$7),
IF('Publication Table'!$C$5="Operations cancelled by patient",
SUMIFS(AllPublicationData!$G:$G,AllPublicationData!$A:$A,'Publication Table'!$B56,AllPublicationData!$B:$B,'Publication Table'!$C$4,AllPublicationData!$D:$D,'Publication Table'!D$7),
IF('Publication Table'!$C$5="Operations cancelled for clinical reasons",
SUMIFS(AllPublicationData!$H:$H,AllPublicationData!$A:$A,'Publication Table'!$B56,AllPublicationData!$B:$B,'Publication Table'!$C$4,AllPublicationData!$D:$D,'Publication Table'!D$7),
IF('Publication Table'!$C$5="Operations cancelled for non-clinical/capacity reasons",
SUMIFS(AllPublicationData!$I:$I,AllPublicationData!$A:$A,'Publication Table'!$B56,AllPublicationData!$B:$B,'Publication Table'!$C$4,AllPublicationData!$D:$D,'Publication Table'!D$7),
IF('Publication Table'!$C$5="Cancellations for other reasons",
SUMIFS(AllPublicationData!$J:$J,AllPublicationData!$A:$A,'Publication Table'!$B56,AllPublicationData!$B:$B,'Publication Table'!$C$4,AllPublicationData!$D:$D,'Publication Table'!D$7)))))))+
IF(AND($C$4="NHS Scotland",$C$5="Total Operations"),
SUMIFS(AllPublicationData!$E:$E,AllPublicationData!$A:$A,'Publication Table'!$B56,AllPublicationData!$B:$B,'Publication Table'!D$7),
IF(AND($C$4="NHS Scotland",$C$5="All Cancelled Operations"),
SUMIFS(AllPublicationData!$F:$F,AllPublicationData!$A:$A,'Publication Table'!$B56,AllPublicationData!$B:$B,'Publication Table'!D$7),
IF(AND($C$4="NHS Scotland",$C$5="Operations cancelled by patient"),
SUMIFS(AllPublicationData!$G:$G,AllPublicationData!$A:$A,'Publication Table'!$B56,AllPublicationData!$B:$B,'Publication Table'!D$7),
IF(AND($C$4="NHS Scotland",$C$5="Operations cancelled for clinical reasons"),
SUMIFS(AllPublicationData!$H:$H,AllPublicationData!$A:$A,'Publication Table'!$B56,AllPublicationData!$B:$B,'Publication Table'!D$7),
IF(AND($C$4="NHS Scotland",$C$5="Operations cancelled for non-clinical/capacity reasons"),
SUMIFS(AllPublicationData!$I:$I,AllPublicationData!$A:$A,'Publication Table'!$B56,AllPublicationData!$B:$B,'Publication Table'!D$7),
IF(AND($C$4="NHS Scotland",$C$5="Cancellations for other reasons"),
SUMIFS(AllPublicationData!$J:$J,AllPublicationData!$A:$A,'Publication Table'!$B56,AllPublicationData!$B:$B,'Publication Table'!D$7)))))))</f>
        <v>204</v>
      </c>
      <c r="E56" s="90">
        <f>IF($C$5="Total Operations",
SUMIFS(AllPublicationData!$E:$E,AllPublicationData!$A:$A,'Publication Table'!$B56,AllPublicationData!$B:$B,'Publication Table'!$C$4,AllPublicationData!$D:$D,'Publication Table'!E$7),
IF('Publication Table'!$C$5="All Cancelled Operations",
SUMIFS(AllPublicationData!$F:$F,AllPublicationData!$A:$A,'Publication Table'!$B56,AllPublicationData!$B:$B,'Publication Table'!$C$4,AllPublicationData!$D:$D,'Publication Table'!E$7),
IF('Publication Table'!$C$5="Operations cancelled by patient",
SUMIFS(AllPublicationData!$G:$G,AllPublicationData!$A:$A,'Publication Table'!$B56,AllPublicationData!$B:$B,'Publication Table'!$C$4,AllPublicationData!$D:$D,'Publication Table'!E$7),
IF('Publication Table'!$C$5="Operations cancelled for clinical reasons",
SUMIFS(AllPublicationData!$H:$H,AllPublicationData!$A:$A,'Publication Table'!$B56,AllPublicationData!$B:$B,'Publication Table'!$C$4,AllPublicationData!$D:$D,'Publication Table'!E$7),
IF('Publication Table'!$C$5="Operations cancelled for non-clinical/capacity reasons",
SUMIFS(AllPublicationData!$I:$I,AllPublicationData!$A:$A,'Publication Table'!$B56,AllPublicationData!$B:$B,'Publication Table'!$C$4,AllPublicationData!$D:$D,'Publication Table'!E$7),
IF('Publication Table'!$C$5="Cancellations for other reasons",
SUMIFS(AllPublicationData!$J:$J,AllPublicationData!$A:$A,'Publication Table'!$B56,AllPublicationData!$B:$B,'Publication Table'!$C$4,AllPublicationData!$D:$D,'Publication Table'!E$7)))))))+
IF(AND($C$4="NHS Scotland",$C$5="Total Operations"),
SUMIFS(AllPublicationData!$E:$E,AllPublicationData!$A:$A,'Publication Table'!$B56,AllPublicationData!$B:$B,'Publication Table'!E$7),
IF(AND($C$4="NHS Scotland",$C$5="All Cancelled Operations"),
SUMIFS(AllPublicationData!$F:$F,AllPublicationData!$A:$A,'Publication Table'!$B56,AllPublicationData!$B:$B,'Publication Table'!E$7),
IF(AND($C$4="NHS Scotland",$C$5="Operations cancelled by patient"),
SUMIFS(AllPublicationData!$G:$G,AllPublicationData!$A:$A,'Publication Table'!$B56,AllPublicationData!$B:$B,'Publication Table'!E$7),
IF(AND($C$4="NHS Scotland",$C$5="Operations cancelled for clinical reasons"),
SUMIFS(AllPublicationData!$H:$H,AllPublicationData!$A:$A,'Publication Table'!$B56,AllPublicationData!$B:$B,'Publication Table'!E$7),
IF(AND($C$4="NHS Scotland",$C$5="Operations cancelled for non-clinical/capacity reasons"),
SUMIFS(AllPublicationData!$I:$I,AllPublicationData!$A:$A,'Publication Table'!$B56,AllPublicationData!$B:$B,'Publication Table'!E$7),
IF(AND($C$4="NHS Scotland",$C$5="Cancellations for other reasons"),
SUMIFS(AllPublicationData!$J:$J,AllPublicationData!$A:$A,'Publication Table'!$B56,AllPublicationData!$B:$B,'Publication Table'!E$7)))))))</f>
        <v>152</v>
      </c>
      <c r="F56" s="90">
        <f>IF($C$5="Total Operations",
SUMIFS(AllPublicationData!$E:$E,AllPublicationData!$A:$A,'Publication Table'!$B56,AllPublicationData!$B:$B,'Publication Table'!$C$4,AllPublicationData!$D:$D,'Publication Table'!F$7),
IF('Publication Table'!$C$5="All Cancelled Operations",
SUMIFS(AllPublicationData!$F:$F,AllPublicationData!$A:$A,'Publication Table'!$B56,AllPublicationData!$B:$B,'Publication Table'!$C$4,AllPublicationData!$D:$D,'Publication Table'!F$7),
IF('Publication Table'!$C$5="Operations cancelled by patient",
SUMIFS(AllPublicationData!$G:$G,AllPublicationData!$A:$A,'Publication Table'!$B56,AllPublicationData!$B:$B,'Publication Table'!$C$4,AllPublicationData!$D:$D,'Publication Table'!F$7),
IF('Publication Table'!$C$5="Operations cancelled for clinical reasons",
SUMIFS(AllPublicationData!$H:$H,AllPublicationData!$A:$A,'Publication Table'!$B56,AllPublicationData!$B:$B,'Publication Table'!$C$4,AllPublicationData!$D:$D,'Publication Table'!F$7),
IF('Publication Table'!$C$5="Operations cancelled for non-clinical/capacity reasons",
SUMIFS(AllPublicationData!$I:$I,AllPublicationData!$A:$A,'Publication Table'!$B56,AllPublicationData!$B:$B,'Publication Table'!$C$4,AllPublicationData!$D:$D,'Publication Table'!F$7),
IF('Publication Table'!$C$5="Cancellations for other reasons",
SUMIFS(AllPublicationData!$J:$J,AllPublicationData!$A:$A,'Publication Table'!$B56,AllPublicationData!$B:$B,'Publication Table'!$C$4,AllPublicationData!$D:$D,'Publication Table'!F$7)))))))+
IF(AND($C$4="NHS Scotland",$C$5="Total Operations"),
SUMIFS(AllPublicationData!$E:$E,AllPublicationData!$A:$A,'Publication Table'!$B56,AllPublicationData!$B:$B,'Publication Table'!F$7),
IF(AND($C$4="NHS Scotland",$C$5="All Cancelled Operations"),
SUMIFS(AllPublicationData!$F:$F,AllPublicationData!$A:$A,'Publication Table'!$B56,AllPublicationData!$B:$B,'Publication Table'!F$7),
IF(AND($C$4="NHS Scotland",$C$5="Operations cancelled by patient"),
SUMIFS(AllPublicationData!$G:$G,AllPublicationData!$A:$A,'Publication Table'!$B56,AllPublicationData!$B:$B,'Publication Table'!F$7),
IF(AND($C$4="NHS Scotland",$C$5="Operations cancelled for clinical reasons"),
SUMIFS(AllPublicationData!$H:$H,AllPublicationData!$A:$A,'Publication Table'!$B56,AllPublicationData!$B:$B,'Publication Table'!F$7),
IF(AND($C$4="NHS Scotland",$C$5="Operations cancelled for non-clinical/capacity reasons"),
SUMIFS(AllPublicationData!$I:$I,AllPublicationData!$A:$A,'Publication Table'!$B56,AllPublicationData!$B:$B,'Publication Table'!F$7),
IF(AND($C$4="NHS Scotland",$C$5="Cancellations for other reasons"),
SUMIFS(AllPublicationData!$J:$J,AllPublicationData!$A:$A,'Publication Table'!$B56,AllPublicationData!$B:$B,'Publication Table'!F$7)))))))</f>
        <v>56</v>
      </c>
      <c r="G56" s="90">
        <f>IF($C$5="Total Operations",
SUMIFS(AllPublicationData!$E:$E,AllPublicationData!$A:$A,'Publication Table'!$B56,AllPublicationData!$B:$B,'Publication Table'!$C$4,AllPublicationData!$D:$D,'Publication Table'!G$7),
IF('Publication Table'!$C$5="All Cancelled Operations",
SUMIFS(AllPublicationData!$F:$F,AllPublicationData!$A:$A,'Publication Table'!$B56,AllPublicationData!$B:$B,'Publication Table'!$C$4,AllPublicationData!$D:$D,'Publication Table'!G$7),
IF('Publication Table'!$C$5="Operations cancelled by patient",
SUMIFS(AllPublicationData!$G:$G,AllPublicationData!$A:$A,'Publication Table'!$B56,AllPublicationData!$B:$B,'Publication Table'!$C$4,AllPublicationData!$D:$D,'Publication Table'!G$7),
IF('Publication Table'!$C$5="Operations cancelled for clinical reasons",
SUMIFS(AllPublicationData!$H:$H,AllPublicationData!$A:$A,'Publication Table'!$B56,AllPublicationData!$B:$B,'Publication Table'!$C$4,AllPublicationData!$D:$D,'Publication Table'!G$7),
IF('Publication Table'!$C$5="Operations cancelled for non-clinical/capacity reasons",
SUMIFS(AllPublicationData!$I:$I,AllPublicationData!$A:$A,'Publication Table'!$B56,AllPublicationData!$B:$B,'Publication Table'!$C$4,AllPublicationData!$D:$D,'Publication Table'!G$7),
IF('Publication Table'!$C$5="Cancellations for other reasons",
SUMIFS(AllPublicationData!$J:$J,AllPublicationData!$A:$A,'Publication Table'!$B56,AllPublicationData!$B:$B,'Publication Table'!$C$4,AllPublicationData!$D:$D,'Publication Table'!G$7)))))))+
IF(AND($C$4="NHS Scotland",$C$5="Total Operations"),
SUMIFS(AllPublicationData!$E:$E,AllPublicationData!$A:$A,'Publication Table'!$B56,AllPublicationData!$B:$B,'Publication Table'!G$7),
IF(AND($C$4="NHS Scotland",$C$5="All Cancelled Operations"),
SUMIFS(AllPublicationData!$F:$F,AllPublicationData!$A:$A,'Publication Table'!$B56,AllPublicationData!$B:$B,'Publication Table'!G$7),
IF(AND($C$4="NHS Scotland",$C$5="Operations cancelled by patient"),
SUMIFS(AllPublicationData!$G:$G,AllPublicationData!$A:$A,'Publication Table'!$B56,AllPublicationData!$B:$B,'Publication Table'!G$7),
IF(AND($C$4="NHS Scotland",$C$5="Operations cancelled for clinical reasons"),
SUMIFS(AllPublicationData!$H:$H,AllPublicationData!$A:$A,'Publication Table'!$B56,AllPublicationData!$B:$B,'Publication Table'!G$7),
IF(AND($C$4="NHS Scotland",$C$5="Operations cancelled for non-clinical/capacity reasons"),
SUMIFS(AllPublicationData!$I:$I,AllPublicationData!$A:$A,'Publication Table'!$B56,AllPublicationData!$B:$B,'Publication Table'!G$7),
IF(AND($C$4="NHS Scotland",$C$5="Cancellations for other reasons"),
SUMIFS(AllPublicationData!$J:$J,AllPublicationData!$A:$A,'Publication Table'!$B56,AllPublicationData!$B:$B,'Publication Table'!G$7)))))))</f>
        <v>298</v>
      </c>
      <c r="H56" s="90">
        <f>IF($C$5="Total Operations",
SUMIFS(AllPublicationData!$E:$E,AllPublicationData!$A:$A,'Publication Table'!$B56,AllPublicationData!$B:$B,'Publication Table'!$C$4,AllPublicationData!$D:$D,'Publication Table'!H$7),
IF('Publication Table'!$C$5="All Cancelled Operations",
SUMIFS(AllPublicationData!$F:$F,AllPublicationData!$A:$A,'Publication Table'!$B56,AllPublicationData!$B:$B,'Publication Table'!$C$4,AllPublicationData!$D:$D,'Publication Table'!H$7),
IF('Publication Table'!$C$5="Operations cancelled by patient",
SUMIFS(AllPublicationData!$G:$G,AllPublicationData!$A:$A,'Publication Table'!$B56,AllPublicationData!$B:$B,'Publication Table'!$C$4,AllPublicationData!$D:$D,'Publication Table'!H$7),
IF('Publication Table'!$C$5="Operations cancelled for clinical reasons",
SUMIFS(AllPublicationData!$H:$H,AllPublicationData!$A:$A,'Publication Table'!$B56,AllPublicationData!$B:$B,'Publication Table'!$C$4,AllPublicationData!$D:$D,'Publication Table'!H$7),
IF('Publication Table'!$C$5="Operations cancelled for non-clinical/capacity reasons",
SUMIFS(AllPublicationData!$I:$I,AllPublicationData!$A:$A,'Publication Table'!$B56,AllPublicationData!$B:$B,'Publication Table'!$C$4,AllPublicationData!$D:$D,'Publication Table'!H$7),
IF('Publication Table'!$C$5="Cancellations for other reasons",
SUMIFS(AllPublicationData!$J:$J,AllPublicationData!$A:$A,'Publication Table'!$B56,AllPublicationData!$B:$B,'Publication Table'!$C$4,AllPublicationData!$D:$D,'Publication Table'!H$7)))))))+
IF(AND($C$4="NHS Scotland",$C$5="Total Operations"),
SUMIFS(AllPublicationData!$E:$E,AllPublicationData!$A:$A,'Publication Table'!$B56,AllPublicationData!$B:$B,'Publication Table'!H$7),
IF(AND($C$4="NHS Scotland",$C$5="All Cancelled Operations"),
SUMIFS(AllPublicationData!$F:$F,AllPublicationData!$A:$A,'Publication Table'!$B56,AllPublicationData!$B:$B,'Publication Table'!H$7),
IF(AND($C$4="NHS Scotland",$C$5="Operations cancelled by patient"),
SUMIFS(AllPublicationData!$G:$G,AllPublicationData!$A:$A,'Publication Table'!$B56,AllPublicationData!$B:$B,'Publication Table'!H$7),
IF(AND($C$4="NHS Scotland",$C$5="Operations cancelled for clinical reasons"),
SUMIFS(AllPublicationData!$H:$H,AllPublicationData!$A:$A,'Publication Table'!$B56,AllPublicationData!$B:$B,'Publication Table'!H$7),
IF(AND($C$4="NHS Scotland",$C$5="Operations cancelled for non-clinical/capacity reasons"),
SUMIFS(AllPublicationData!$I:$I,AllPublicationData!$A:$A,'Publication Table'!$B56,AllPublicationData!$B:$B,'Publication Table'!H$7),
IF(AND($C$4="NHS Scotland",$C$5="Cancellations for other reasons"),
SUMIFS(AllPublicationData!$J:$J,AllPublicationData!$A:$A,'Publication Table'!$B56,AllPublicationData!$B:$B,'Publication Table'!H$7)))))))</f>
        <v>158</v>
      </c>
      <c r="I56" s="90">
        <f>IF($C$5="Total Operations",
SUMIFS(AllPublicationData!$E:$E,AllPublicationData!$A:$A,'Publication Table'!$B56,AllPublicationData!$B:$B,'Publication Table'!$C$4,AllPublicationData!$D:$D,'Publication Table'!I$7),
IF('Publication Table'!$C$5="All Cancelled Operations",
SUMIFS(AllPublicationData!$F:$F,AllPublicationData!$A:$A,'Publication Table'!$B56,AllPublicationData!$B:$B,'Publication Table'!$C$4,AllPublicationData!$D:$D,'Publication Table'!I$7),
IF('Publication Table'!$C$5="Operations cancelled by patient",
SUMIFS(AllPublicationData!$G:$G,AllPublicationData!$A:$A,'Publication Table'!$B56,AllPublicationData!$B:$B,'Publication Table'!$C$4,AllPublicationData!$D:$D,'Publication Table'!I$7),
IF('Publication Table'!$C$5="Operations cancelled for clinical reasons",
SUMIFS(AllPublicationData!$H:$H,AllPublicationData!$A:$A,'Publication Table'!$B56,AllPublicationData!$B:$B,'Publication Table'!$C$4,AllPublicationData!$D:$D,'Publication Table'!I$7),
IF('Publication Table'!$C$5="Operations cancelled for non-clinical/capacity reasons",
SUMIFS(AllPublicationData!$I:$I,AllPublicationData!$A:$A,'Publication Table'!$B56,AllPublicationData!$B:$B,'Publication Table'!$C$4,AllPublicationData!$D:$D,'Publication Table'!I$7),
IF('Publication Table'!$C$5="Cancellations for other reasons",
SUMIFS(AllPublicationData!$J:$J,AllPublicationData!$A:$A,'Publication Table'!$B56,AllPublicationData!$B:$B,'Publication Table'!$C$4,AllPublicationData!$D:$D,'Publication Table'!I$7)))))))+
IF(AND($C$4="NHS Scotland",$C$5="Total Operations"),
SUMIFS(AllPublicationData!$E:$E,AllPublicationData!$A:$A,'Publication Table'!$B56,AllPublicationData!$B:$B,'Publication Table'!I$7),
IF(AND($C$4="NHS Scotland",$C$5="All Cancelled Operations"),
SUMIFS(AllPublicationData!$F:$F,AllPublicationData!$A:$A,'Publication Table'!$B56,AllPublicationData!$B:$B,'Publication Table'!I$7),
IF(AND($C$4="NHS Scotland",$C$5="Operations cancelled by patient"),
SUMIFS(AllPublicationData!$G:$G,AllPublicationData!$A:$A,'Publication Table'!$B56,AllPublicationData!$B:$B,'Publication Table'!I$7),
IF(AND($C$4="NHS Scotland",$C$5="Operations cancelled for clinical reasons"),
SUMIFS(AllPublicationData!$H:$H,AllPublicationData!$A:$A,'Publication Table'!$B56,AllPublicationData!$B:$B,'Publication Table'!I$7),
IF(AND($C$4="NHS Scotland",$C$5="Operations cancelled for non-clinical/capacity reasons"),
SUMIFS(AllPublicationData!$I:$I,AllPublicationData!$A:$A,'Publication Table'!$B56,AllPublicationData!$B:$B,'Publication Table'!I$7),
IF(AND($C$4="NHS Scotland",$C$5="Cancellations for other reasons"),
SUMIFS(AllPublicationData!$J:$J,AllPublicationData!$A:$A,'Publication Table'!$B56,AllPublicationData!$B:$B,'Publication Table'!I$7)))))))</f>
        <v>143</v>
      </c>
      <c r="J56" s="90">
        <f>IF($C$5="Total Operations",
SUMIFS(AllPublicationData!$E:$E,AllPublicationData!$A:$A,'Publication Table'!$B56,AllPublicationData!$B:$B,'Publication Table'!$C$4,AllPublicationData!$D:$D,'Publication Table'!J$7),
IF('Publication Table'!$C$5="All Cancelled Operations",
SUMIFS(AllPublicationData!$F:$F,AllPublicationData!$A:$A,'Publication Table'!$B56,AllPublicationData!$B:$B,'Publication Table'!$C$4,AllPublicationData!$D:$D,'Publication Table'!J$7),
IF('Publication Table'!$C$5="Operations cancelled by patient",
SUMIFS(AllPublicationData!$G:$G,AllPublicationData!$A:$A,'Publication Table'!$B56,AllPublicationData!$B:$B,'Publication Table'!$C$4,AllPublicationData!$D:$D,'Publication Table'!J$7),
IF('Publication Table'!$C$5="Operations cancelled for clinical reasons",
SUMIFS(AllPublicationData!$H:$H,AllPublicationData!$A:$A,'Publication Table'!$B56,AllPublicationData!$B:$B,'Publication Table'!$C$4,AllPublicationData!$D:$D,'Publication Table'!J$7),
IF('Publication Table'!$C$5="Operations cancelled for non-clinical/capacity reasons",
SUMIFS(AllPublicationData!$I:$I,AllPublicationData!$A:$A,'Publication Table'!$B56,AllPublicationData!$B:$B,'Publication Table'!$C$4,AllPublicationData!$D:$D,'Publication Table'!J$7),
IF('Publication Table'!$C$5="Cancellations for other reasons",
SUMIFS(AllPublicationData!$J:$J,AllPublicationData!$A:$A,'Publication Table'!$B56,AllPublicationData!$B:$B,'Publication Table'!$C$4,AllPublicationData!$D:$D,'Publication Table'!J$7)))))))+
IF(AND($C$4="NHS Scotland",$C$5="Total Operations"),
SUMIFS(AllPublicationData!$E:$E,AllPublicationData!$A:$A,'Publication Table'!$B56,AllPublicationData!$B:$B,'Publication Table'!J$7),
IF(AND($C$4="NHS Scotland",$C$5="All Cancelled Operations"),
SUMIFS(AllPublicationData!$F:$F,AllPublicationData!$A:$A,'Publication Table'!$B56,AllPublicationData!$B:$B,'Publication Table'!J$7),
IF(AND($C$4="NHS Scotland",$C$5="Operations cancelled by patient"),
SUMIFS(AllPublicationData!$G:$G,AllPublicationData!$A:$A,'Publication Table'!$B56,AllPublicationData!$B:$B,'Publication Table'!J$7),
IF(AND($C$4="NHS Scotland",$C$5="Operations cancelled for clinical reasons"),
SUMIFS(AllPublicationData!$H:$H,AllPublicationData!$A:$A,'Publication Table'!$B56,AllPublicationData!$B:$B,'Publication Table'!J$7),
IF(AND($C$4="NHS Scotland",$C$5="Operations cancelled for non-clinical/capacity reasons"),
SUMIFS(AllPublicationData!$I:$I,AllPublicationData!$A:$A,'Publication Table'!$B56,AllPublicationData!$B:$B,'Publication Table'!J$7),
IF(AND($C$4="NHS Scotland",$C$5="Cancellations for other reasons"),
SUMIFS(AllPublicationData!$J:$J,AllPublicationData!$A:$A,'Publication Table'!$B56,AllPublicationData!$B:$B,'Publication Table'!J$7)))))))</f>
        <v>751</v>
      </c>
      <c r="K56" s="90">
        <f>IF($C$5="Total Operations",
SUMIFS(AllPublicationData!$E:$E,AllPublicationData!$A:$A,'Publication Table'!$B56,AllPublicationData!$B:$B,'Publication Table'!$C$4,AllPublicationData!$D:$D,'Publication Table'!K$7),
IF('Publication Table'!$C$5="All Cancelled Operations",
SUMIFS(AllPublicationData!$F:$F,AllPublicationData!$A:$A,'Publication Table'!$B56,AllPublicationData!$B:$B,'Publication Table'!$C$4,AllPublicationData!$D:$D,'Publication Table'!K$7),
IF('Publication Table'!$C$5="Operations cancelled by patient",
SUMIFS(AllPublicationData!$G:$G,AllPublicationData!$A:$A,'Publication Table'!$B56,AllPublicationData!$B:$B,'Publication Table'!$C$4,AllPublicationData!$D:$D,'Publication Table'!K$7),
IF('Publication Table'!$C$5="Operations cancelled for clinical reasons",
SUMIFS(AllPublicationData!$H:$H,AllPublicationData!$A:$A,'Publication Table'!$B56,AllPublicationData!$B:$B,'Publication Table'!$C$4,AllPublicationData!$D:$D,'Publication Table'!K$7),
IF('Publication Table'!$C$5="Operations cancelled for non-clinical/capacity reasons",
SUMIFS(AllPublicationData!$I:$I,AllPublicationData!$A:$A,'Publication Table'!$B56,AllPublicationData!$B:$B,'Publication Table'!$C$4,AllPublicationData!$D:$D,'Publication Table'!K$7),
IF('Publication Table'!$C$5="Cancellations for other reasons",
SUMIFS(AllPublicationData!$J:$J,AllPublicationData!$A:$A,'Publication Table'!$B56,AllPublicationData!$B:$B,'Publication Table'!$C$4,AllPublicationData!$D:$D,'Publication Table'!K$7)))))))+
IF(AND($C$4="NHS Scotland",$C$5="Total Operations"),
SUMIFS(AllPublicationData!$E:$E,AllPublicationData!$A:$A,'Publication Table'!$B56,AllPublicationData!$B:$B,'Publication Table'!K$7),
IF(AND($C$4="NHS Scotland",$C$5="All Cancelled Operations"),
SUMIFS(AllPublicationData!$F:$F,AllPublicationData!$A:$A,'Publication Table'!$B56,AllPublicationData!$B:$B,'Publication Table'!K$7),
IF(AND($C$4="NHS Scotland",$C$5="Operations cancelled by patient"),
SUMIFS(AllPublicationData!$G:$G,AllPublicationData!$A:$A,'Publication Table'!$B56,AllPublicationData!$B:$B,'Publication Table'!K$7),
IF(AND($C$4="NHS Scotland",$C$5="Operations cancelled for clinical reasons"),
SUMIFS(AllPublicationData!$H:$H,AllPublicationData!$A:$A,'Publication Table'!$B56,AllPublicationData!$B:$B,'Publication Table'!K$7),
IF(AND($C$4="NHS Scotland",$C$5="Operations cancelled for non-clinical/capacity reasons"),
SUMIFS(AllPublicationData!$I:$I,AllPublicationData!$A:$A,'Publication Table'!$B56,AllPublicationData!$B:$B,'Publication Table'!K$7),
IF(AND($C$4="NHS Scotland",$C$5="Cancellations for other reasons"),
SUMIFS(AllPublicationData!$J:$J,AllPublicationData!$A:$A,'Publication Table'!$B56,AllPublicationData!$B:$B,'Publication Table'!K$7)))))))</f>
        <v>502</v>
      </c>
      <c r="L56" s="90">
        <f>IF($C$5="Total Operations",
SUMIFS(AllPublicationData!$E:$E,AllPublicationData!$A:$A,'Publication Table'!$B56,AllPublicationData!$B:$B,'Publication Table'!$C$4,AllPublicationData!$D:$D,'Publication Table'!L$7),
IF('Publication Table'!$C$5="All Cancelled Operations",
SUMIFS(AllPublicationData!$F:$F,AllPublicationData!$A:$A,'Publication Table'!$B56,AllPublicationData!$B:$B,'Publication Table'!$C$4,AllPublicationData!$D:$D,'Publication Table'!L$7),
IF('Publication Table'!$C$5="Operations cancelled by patient",
SUMIFS(AllPublicationData!$G:$G,AllPublicationData!$A:$A,'Publication Table'!$B56,AllPublicationData!$B:$B,'Publication Table'!$C$4,AllPublicationData!$D:$D,'Publication Table'!L$7),
IF('Publication Table'!$C$5="Operations cancelled for clinical reasons",
SUMIFS(AllPublicationData!$H:$H,AllPublicationData!$A:$A,'Publication Table'!$B56,AllPublicationData!$B:$B,'Publication Table'!$C$4,AllPublicationData!$D:$D,'Publication Table'!L$7),
IF('Publication Table'!$C$5="Operations cancelled for non-clinical/capacity reasons",
SUMIFS(AllPublicationData!$I:$I,AllPublicationData!$A:$A,'Publication Table'!$B56,AllPublicationData!$B:$B,'Publication Table'!$C$4,AllPublicationData!$D:$D,'Publication Table'!L$7),
IF('Publication Table'!$C$5="Cancellations for other reasons",
SUMIFS(AllPublicationData!$J:$J,AllPublicationData!$A:$A,'Publication Table'!$B56,AllPublicationData!$B:$B,'Publication Table'!$C$4,AllPublicationData!$D:$D,'Publication Table'!L$7)))))))+
IF(AND($C$4="NHS Scotland",$C$5="Total Operations"),
SUMIFS(AllPublicationData!$E:$E,AllPublicationData!$A:$A,'Publication Table'!$B56,AllPublicationData!$B:$B,'Publication Table'!L$7),
IF(AND($C$4="NHS Scotland",$C$5="All Cancelled Operations"),
SUMIFS(AllPublicationData!$F:$F,AllPublicationData!$A:$A,'Publication Table'!$B56,AllPublicationData!$B:$B,'Publication Table'!L$7),
IF(AND($C$4="NHS Scotland",$C$5="Operations cancelled by patient"),
SUMIFS(AllPublicationData!$G:$G,AllPublicationData!$A:$A,'Publication Table'!$B56,AllPublicationData!$B:$B,'Publication Table'!L$7),
IF(AND($C$4="NHS Scotland",$C$5="Operations cancelled for clinical reasons"),
SUMIFS(AllPublicationData!$H:$H,AllPublicationData!$A:$A,'Publication Table'!$B56,AllPublicationData!$B:$B,'Publication Table'!L$7),
IF(AND($C$4="NHS Scotland",$C$5="Operations cancelled for non-clinical/capacity reasons"),
SUMIFS(AllPublicationData!$I:$I,AllPublicationData!$A:$A,'Publication Table'!$B56,AllPublicationData!$B:$B,'Publication Table'!L$7),
IF(AND($C$4="NHS Scotland",$C$5="Cancellations for other reasons"),
SUMIFS(AllPublicationData!$J:$J,AllPublicationData!$A:$A,'Publication Table'!$B56,AllPublicationData!$B:$B,'Publication Table'!L$7)))))))</f>
        <v>168</v>
      </c>
      <c r="M56" s="90">
        <f>IF($C$5="Total Operations",
SUMIFS(AllPublicationData!$E:$E,AllPublicationData!$A:$A,'Publication Table'!$B56,AllPublicationData!$B:$B,'Publication Table'!$C$4,AllPublicationData!$D:$D,'Publication Table'!M$7),
IF('Publication Table'!$C$5="All Cancelled Operations",
SUMIFS(AllPublicationData!$F:$F,AllPublicationData!$A:$A,'Publication Table'!$B56,AllPublicationData!$B:$B,'Publication Table'!$C$4,AllPublicationData!$D:$D,'Publication Table'!M$7),
IF('Publication Table'!$C$5="Operations cancelled by patient",
SUMIFS(AllPublicationData!$G:$G,AllPublicationData!$A:$A,'Publication Table'!$B56,AllPublicationData!$B:$B,'Publication Table'!$C$4,AllPublicationData!$D:$D,'Publication Table'!M$7),
IF('Publication Table'!$C$5="Operations cancelled for clinical reasons",
SUMIFS(AllPublicationData!$G:$G,AllPublicationData!$A:$A,'Publication Table'!$B56,AllPublicationData!$B:$B,'Publication Table'!$C$4,AllPublicationData!$D:$D,'Publication Table'!M$7),
IF('Publication Table'!$C$5="Operations cancelled for non-clinical/capacity reasons",
SUMIFS(AllPublicationData!$G:$G,AllPublicationData!$A:$A,'Publication Table'!$B56,AllPublicationData!$B:$B,'Publication Table'!$C$4,AllPublicationData!$D:$D,'Publication Table'!M$7),
IF('Publication Table'!$C$5="Cancellations for other reasons",
SUMIFS(AllPublicationData!$G:$G,AllPublicationData!$A:$A,'Publication Table'!$B56,AllPublicationData!$B:$B,'Publication Table'!$C$4,AllPublicationData!$D:$D,'Publication Table'!M$7)))))))+
IF(AND($C$4="NHS Scotland",$C$5="Total Operations"),
SUMIFS(AllPublicationData!$E:$E,AllPublicationData!$A:$A,'Publication Table'!$B56,AllPublicationData!$B:$B,'Publication Table'!M$7),
IF(AND($C$4="NHS Scotland",$C$5="All Cancelled Operations"),
SUMIFS(AllPublicationData!$F:$F,AllPublicationData!$A:$A,'Publication Table'!$B56,AllPublicationData!$B:$B,'Publication Table'!M$7),
IF(AND($C$4="NHS Scotland",$C$5="Operations cancelled by patient"),
SUMIFS(AllPublicationData!$G:$G,AllPublicationData!$A:$A,'Publication Table'!$B56,AllPublicationData!$B:$B,'Publication Table'!M$7),
IF(AND($C$4="NHS Scotland",$C$5="Operations cancelled for clinical reasons"),
SUMIFS(AllPublicationData!$H:$H,AllPublicationData!$A:$A,'Publication Table'!$B56,AllPublicationData!$B:$B,'Publication Table'!M$7),
IF(AND($C$4="NHS Scotland",$C$5="Operations cancelled for non-clinical/capacity reasons"),
SUMIFS(AllPublicationData!$I:$I,AllPublicationData!$A:$A,'Publication Table'!$B56,AllPublicationData!$B:$B,'Publication Table'!M$7),
IF(AND($C$4="NHS Scotland",$C$5="Cancellations for other reasons"),
SUMIFS(AllPublicationData!$J:$J,AllPublicationData!$A:$A,'Publication Table'!$B56,AllPublicationData!$B:$B,'Publication Table'!M$7)))))))</f>
        <v>143</v>
      </c>
      <c r="N56" s="90">
        <f>IF($C$5="Total Operations",
SUMIFS(AllPublicationData!$E:$E,AllPublicationData!$A:$A,'Publication Table'!$B56,AllPublicationData!$B:$B,'Publication Table'!$C$4,AllPublicationData!$D:$D,'Publication Table'!N$7),
IF('Publication Table'!$C$5="All Cancelled Operations",
SUMIFS(AllPublicationData!$F:$F,AllPublicationData!$A:$A,'Publication Table'!$B56,AllPublicationData!$B:$B,'Publication Table'!$C$4,AllPublicationData!$D:$D,'Publication Table'!N$7),
IF('Publication Table'!$C$5="Operations cancelled by patient",
SUMIFS(AllPublicationData!$G:$G,AllPublicationData!$A:$A,'Publication Table'!$B56,AllPublicationData!$B:$B,'Publication Table'!$C$4,AllPublicationData!$D:$D,'Publication Table'!N$7),
IF('Publication Table'!$C$5="Operations cancelled for clinical reasons",
SUMIFS(AllPublicationData!$G:$G,AllPublicationData!$A:$A,'Publication Table'!$B56,AllPublicationData!$B:$B,'Publication Table'!$C$4,AllPublicationData!$D:$D,'Publication Table'!N$7),
IF('Publication Table'!$C$5="Operations cancelled for non-clinical/capacity reasons",
SUMIFS(AllPublicationData!$G:$G,AllPublicationData!$A:$A,'Publication Table'!$B56,AllPublicationData!$B:$B,'Publication Table'!$C$4,AllPublicationData!$D:$D,'Publication Table'!N$7),
IF('Publication Table'!$C$5="Cancellations for other reasons",
SUMIFS(AllPublicationData!$G:$G,AllPublicationData!$A:$A,'Publication Table'!$B56,AllPublicationData!$B:$B,'Publication Table'!$C$4,AllPublicationData!$D:$D,'Publication Table'!N$7)))))))+
IF(AND($C$4="NHS Scotland",$C$5="Total Operations"),
SUMIFS(AllPublicationData!$E:$E,AllPublicationData!$A:$A,'Publication Table'!$B56,AllPublicationData!$B:$B,'Publication Table'!N$7),
IF(AND($C$4="NHS Scotland",$C$5="All Cancelled Operations"),
SUMIFS(AllPublicationData!$F:$F,AllPublicationData!$A:$A,'Publication Table'!$B56,AllPublicationData!$B:$B,'Publication Table'!N$7),
IF(AND($C$4="NHS Scotland",$C$5="Operations cancelled by patient"),
SUMIFS(AllPublicationData!$G:$G,AllPublicationData!$A:$A,'Publication Table'!$B56,AllPublicationData!$B:$B,'Publication Table'!N$7),
IF(AND($C$4="NHS Scotland",$C$5="Operations cancelled for clinical reasons"),
SUMIFS(AllPublicationData!$H:$H,AllPublicationData!$A:$A,'Publication Table'!$B56,AllPublicationData!$B:$B,'Publication Table'!N$7),
IF(AND($C$4="NHS Scotland",$C$5="Operations cancelled for non-clinical/capacity reasons"),
SUMIFS(AllPublicationData!$I:$I,AllPublicationData!$A:$A,'Publication Table'!$B56,AllPublicationData!$B:$B,'Publication Table'!N$7),
IF(AND($C$4="NHS Scotland",$C$5="Cancellations for other reasons"),
SUMIFS(AllPublicationData!$J:$J,AllPublicationData!$A:$A,'Publication Table'!$B56,AllPublicationData!$B:$B,'Publication Table'!N$7)))))))</f>
        <v>1154</v>
      </c>
      <c r="O56" s="90">
        <f>IF($C$5="Total Operations",
SUMIFS(AllPublicationData!$E:$E,AllPublicationData!$A:$A,'Publication Table'!$B56,AllPublicationData!$B:$B,'Publication Table'!$C$4,AllPublicationData!$D:$D,'Publication Table'!O$7),
IF('Publication Table'!$C$5="All Cancelled Operations",
SUMIFS(AllPublicationData!$F:$F,AllPublicationData!$A:$A,'Publication Table'!$B56,AllPublicationData!$B:$B,'Publication Table'!$C$4,AllPublicationData!$D:$D,'Publication Table'!O$7),
IF('Publication Table'!$C$5="Operations cancelled by patient",
SUMIFS(AllPublicationData!$G:$G,AllPublicationData!$A:$A,'Publication Table'!$B56,AllPublicationData!$B:$B,'Publication Table'!$C$4,AllPublicationData!$D:$D,'Publication Table'!O$7),
IF('Publication Table'!$C$5="Operations cancelled for clinical reasons",
SUMIFS(AllPublicationData!$G:$G,AllPublicationData!$A:$A,'Publication Table'!$B56,AllPublicationData!$B:$B,'Publication Table'!$C$4,AllPublicationData!$D:$D,'Publication Table'!O$7),
IF('Publication Table'!$C$5="Operations cancelled for non-clinical/capacity reasons",
SUMIFS(AllPublicationData!$G:$G,AllPublicationData!$A:$A,'Publication Table'!$B56,AllPublicationData!$B:$B,'Publication Table'!$C$4,AllPublicationData!$D:$D,'Publication Table'!O$7),
IF('Publication Table'!$C$5="Cancellations for other reasons",
SUMIFS(AllPublicationData!$G:$G,AllPublicationData!$A:$A,'Publication Table'!$B56,AllPublicationData!$B:$B,'Publication Table'!$C$4,AllPublicationData!$D:$D,'Publication Table'!O$7)))))))+
IF(AND($C$4="NHS Scotland",$C$5="Total Operations"),
SUMIFS(AllPublicationData!$E:$E,AllPublicationData!$A:$A,'Publication Table'!$B56,AllPublicationData!$B:$B,'Publication Table'!O$7),
IF(AND($C$4="NHS Scotland",$C$5="All Cancelled Operations"),
SUMIFS(AllPublicationData!$F:$F,AllPublicationData!$A:$A,'Publication Table'!$B56,AllPublicationData!$B:$B,'Publication Table'!O$7),
IF(AND($C$4="NHS Scotland",$C$5="Operations cancelled by patient"),
SUMIFS(AllPublicationData!$G:$G,AllPublicationData!$A:$A,'Publication Table'!$B56,AllPublicationData!$B:$B,'Publication Table'!O$7),
IF(AND($C$4="NHS Scotland",$C$5="Operations cancelled for clinical reasons"),
SUMIFS(AllPublicationData!$H:$H,AllPublicationData!$A:$A,'Publication Table'!$B56,AllPublicationData!$B:$B,'Publication Table'!O$7),
IF(AND($C$4="NHS Scotland",$C$5="Operations cancelled for non-clinical/capacity reasons"),
SUMIFS(AllPublicationData!$I:$I,AllPublicationData!$A:$A,'Publication Table'!$B56,AllPublicationData!$B:$B,'Publication Table'!O$7),
IF(AND($C$4="NHS Scotland",$C$5="Cancellations for other reasons"),
SUMIFS(AllPublicationData!$J:$J,AllPublicationData!$A:$A,'Publication Table'!$B56,AllPublicationData!$B:$B,'Publication Table'!O$7)))))))</f>
        <v>124</v>
      </c>
      <c r="P56" s="90">
        <f>IF($C$5="Total Operations",
SUMIFS(AllPublicationData!$E:$E,AllPublicationData!$A:$A,'Publication Table'!$B56,AllPublicationData!$B:$B,'Publication Table'!$C$4,AllPublicationData!$D:$D,'Publication Table'!P$7),
IF('Publication Table'!$C$5="All Cancelled Operations",
SUMIFS(AllPublicationData!$F:$F,AllPublicationData!$A:$A,'Publication Table'!$B56,AllPublicationData!$B:$B,'Publication Table'!$C$4,AllPublicationData!$D:$D,'Publication Table'!P$7),
IF('Publication Table'!$C$5="Operations cancelled by patient",
SUMIFS(AllPublicationData!$G:$G,AllPublicationData!$A:$A,'Publication Table'!$B56,AllPublicationData!$B:$B,'Publication Table'!$C$4,AllPublicationData!$D:$D,'Publication Table'!P$7),
IF('Publication Table'!$C$5="Operations cancelled for clinical reasons",
SUMIFS(AllPublicationData!$G:$G,AllPublicationData!$A:$A,'Publication Table'!$B56,AllPublicationData!$B:$B,'Publication Table'!$C$4,AllPublicationData!$D:$D,'Publication Table'!P$7),
IF('Publication Table'!$C$5="Operations cancelled for non-clinical/capacity reasons",
SUMIFS(AllPublicationData!$G:$G,AllPublicationData!$A:$A,'Publication Table'!$B56,AllPublicationData!$B:$B,'Publication Table'!$C$4,AllPublicationData!$D:$D,'Publication Table'!P$7),
IF('Publication Table'!$C$5="Cancellations for other reasons",
SUMIFS(AllPublicationData!$G:$G,AllPublicationData!$A:$A,'Publication Table'!$B56,AllPublicationData!$B:$B,'Publication Table'!$C$4,AllPublicationData!$D:$D,'Publication Table'!P$7)))))))+
IF(AND($C$4="NHS Scotland",$C$5="Total Operations"),
SUMIFS(AllPublicationData!$E:$E,AllPublicationData!$A:$A,'Publication Table'!$B56,AllPublicationData!$B:$B,'Publication Table'!P$7),
IF(AND($C$4="NHS Scotland",$C$5="All Cancelled Operations"),
SUMIFS(AllPublicationData!$F:$F,AllPublicationData!$A:$A,'Publication Table'!$B56,AllPublicationData!$B:$B,'Publication Table'!P$7),
IF(AND($C$4="NHS Scotland",$C$5="Operations cancelled by patient"),
SUMIFS(AllPublicationData!$G:$G,AllPublicationData!$A:$A,'Publication Table'!$B56,AllPublicationData!$B:$B,'Publication Table'!P$7),
IF(AND($C$4="NHS Scotland",$C$5="Operations cancelled for clinical reasons"),
SUMIFS(AllPublicationData!$H:$H,AllPublicationData!$A:$A,'Publication Table'!$B56,AllPublicationData!$B:$B,'Publication Table'!P$7),
IF(AND($C$4="NHS Scotland",$C$5="Operations cancelled for non-clinical/capacity reasons"),
SUMIFS(AllPublicationData!$I:$I,AllPublicationData!$A:$A,'Publication Table'!$B56,AllPublicationData!$B:$B,'Publication Table'!P$7),
IF(AND($C$4="NHS Scotland",$C$5="Cancellations for other reasons"),
SUMIFS(AllPublicationData!$J:$J,AllPublicationData!$A:$A,'Publication Table'!$B56,AllPublicationData!$B:$B,'Publication Table'!P$7)))))))</f>
        <v>14</v>
      </c>
      <c r="Q56" s="90">
        <f>IF($C$5="Total Operations",
SUMIFS(AllPublicationData!$E:$E,AllPublicationData!$A:$A,'Publication Table'!$B56,AllPublicationData!$B:$B,'Publication Table'!$C$4,AllPublicationData!$D:$D,'Publication Table'!Q$7),
IF('Publication Table'!$C$5="All Cancelled Operations",
SUMIFS(AllPublicationData!$F:$F,AllPublicationData!$A:$A,'Publication Table'!$B56,AllPublicationData!$B:$B,'Publication Table'!$C$4,AllPublicationData!$D:$D,'Publication Table'!Q$7),
IF('Publication Table'!$C$5="Operations cancelled by patient",
SUMIFS(AllPublicationData!$G:$G,AllPublicationData!$A:$A,'Publication Table'!$B56,AllPublicationData!$B:$B,'Publication Table'!$C$4,AllPublicationData!$D:$D,'Publication Table'!Q$7),
IF('Publication Table'!$C$5="Operations cancelled for clinical reasons",
SUMIFS(AllPublicationData!$G:$G,AllPublicationData!$A:$A,'Publication Table'!$B56,AllPublicationData!$B:$B,'Publication Table'!$C$4,AllPublicationData!$D:$D,'Publication Table'!Q$7),
IF('Publication Table'!$C$5="Operations cancelled for non-clinical/capacity reasons",
SUMIFS(AllPublicationData!$G:$G,AllPublicationData!$A:$A,'Publication Table'!$B56,AllPublicationData!$B:$B,'Publication Table'!$C$4,AllPublicationData!$D:$D,'Publication Table'!Q$7),
IF('Publication Table'!$C$5="Cancellations for other reasons",
SUMIFS(AllPublicationData!$G:$G,AllPublicationData!$A:$A,'Publication Table'!$B56,AllPublicationData!$B:$B,'Publication Table'!$C$4,AllPublicationData!$D:$D,'Publication Table'!Q$7)))))))+
IF(AND($C$4="NHS Scotland",$C$5="Total Operations"),
SUMIFS(AllPublicationData!$E:$E,AllPublicationData!$A:$A,'Publication Table'!$B56,AllPublicationData!$B:$B,'Publication Table'!Q$7),
IF(AND($C$4="NHS Scotland",$C$5="All Cancelled Operations"),
SUMIFS(AllPublicationData!$F:$F,AllPublicationData!$A:$A,'Publication Table'!$B56,AllPublicationData!$B:$B,'Publication Table'!Q$7),
IF(AND($C$4="NHS Scotland",$C$5="Operations cancelled by patient"),
SUMIFS(AllPublicationData!$G:$G,AllPublicationData!$A:$A,'Publication Table'!$B56,AllPublicationData!$B:$B,'Publication Table'!Q$7),
IF(AND($C$4="NHS Scotland",$C$5="Operations cancelled for clinical reasons"),
SUMIFS(AllPublicationData!$H:$H,AllPublicationData!$A:$A,'Publication Table'!$B56,AllPublicationData!$B:$B,'Publication Table'!Q$7),
IF(AND($C$4="NHS Scotland",$C$5="Operations cancelled for non-clinical/capacity reasons"),
SUMIFS(AllPublicationData!$I:$I,AllPublicationData!$A:$A,'Publication Table'!$B56,AllPublicationData!$B:$B,'Publication Table'!Q$7),
IF(AND($C$4="NHS Scotland",$C$5="Cancellations for other reasons"),
SUMIFS(AllPublicationData!$J:$J,AllPublicationData!$A:$A,'Publication Table'!$B56,AllPublicationData!$B:$B,'Publication Table'!Q$7)))))))</f>
        <v>247</v>
      </c>
      <c r="R56" s="90">
        <f>IF($C$5="Total Operations",
SUMIFS(AllPublicationData!$E:$E,AllPublicationData!$A:$A,'Publication Table'!$B56,AllPublicationData!$B:$B,'Publication Table'!$C$4,AllPublicationData!$D:$D,'Publication Table'!R$7),
IF('Publication Table'!$C$5="All Cancelled Operations",
SUMIFS(AllPublicationData!$F:$F,AllPublicationData!$A:$A,'Publication Table'!$B56,AllPublicationData!$B:$B,'Publication Table'!$C$4,AllPublicationData!$D:$D,'Publication Table'!R$7),
IF('Publication Table'!$C$5="Operations cancelled by patient",
SUMIFS(AllPublicationData!$G:$G,AllPublicationData!$A:$A,'Publication Table'!$B56,AllPublicationData!$B:$B,'Publication Table'!$C$4,AllPublicationData!$D:$D,'Publication Table'!R$7),
IF('Publication Table'!$C$5="Operations cancelled for clinical reasons",
SUMIFS(AllPublicationData!$G:$G,AllPublicationData!$A:$A,'Publication Table'!$B56,AllPublicationData!$B:$B,'Publication Table'!$C$4,AllPublicationData!$D:$D,'Publication Table'!R$7),
IF('Publication Table'!$C$5="Operations cancelled for non-clinical/capacity reasons",
SUMIFS(AllPublicationData!$G:$G,AllPublicationData!$A:$A,'Publication Table'!$B56,AllPublicationData!$B:$B,'Publication Table'!$C$4,AllPublicationData!$D:$D,'Publication Table'!R$7),
IF('Publication Table'!$C$5="Cancellations for other reasons",
SUMIFS(AllPublicationData!$G:$G,AllPublicationData!$A:$A,'Publication Table'!$B56,AllPublicationData!$B:$B,'Publication Table'!$C$4,AllPublicationData!$D:$D,'Publication Table'!R$7)))))))+
IF(AND($C$4="NHS Scotland",$C$5="Total Operations"),
SUMIFS(AllPublicationData!$E:$E,AllPublicationData!$A:$A,'Publication Table'!$B56,AllPublicationData!$B:$B,'Publication Table'!R$7),
IF(AND($C$4="NHS Scotland",$C$5="All Cancelled Operations"),
SUMIFS(AllPublicationData!$F:$F,AllPublicationData!$A:$A,'Publication Table'!$B56,AllPublicationData!$B:$B,'Publication Table'!R$7),
IF(AND($C$4="NHS Scotland",$C$5="Operations cancelled by patient"),
SUMIFS(AllPublicationData!$G:$G,AllPublicationData!$A:$A,'Publication Table'!$B56,AllPublicationData!$B:$B,'Publication Table'!R$7),
IF(AND($C$4="NHS Scotland",$C$5="Operations cancelled for clinical reasons"),
SUMIFS(AllPublicationData!$H:$H,AllPublicationData!$A:$A,'Publication Table'!$B56,AllPublicationData!$B:$B,'Publication Table'!R$7),
IF(AND($C$4="NHS Scotland",$C$5="Operations cancelled for non-clinical/capacity reasons"),
SUMIFS(AllPublicationData!$I:$I,AllPublicationData!$A:$A,'Publication Table'!$B56,AllPublicationData!$B:$B,'Publication Table'!R$7),
IF(AND($C$4="NHS Scotland",$C$5="Cancellations for other reasons"),
SUMIFS(AllPublicationData!$J:$J,AllPublicationData!$A:$A,'Publication Table'!$B56,AllPublicationData!$B:$B,'Publication Table'!R$7)))))))</f>
        <v>6</v>
      </c>
    </row>
    <row r="57" spans="2:18" x14ac:dyDescent="0.35">
      <c r="B57" s="89">
        <v>43922</v>
      </c>
      <c r="C57" s="81">
        <f>IF($C$5="Total Operations",
SUMIFS(AllPublicationData!$E:$E,AllPublicationData!$A:$A,'Publication Table'!$B57,AllPublicationData!$B:$B,'Publication Table'!$C$4),
IF('Publication Table'!$C$5="All Cancelled Operations",
SUMIFS(AllPublicationData!$F:$F,AllPublicationData!$A:$A,'Publication Table'!$B57,AllPublicationData!$B:$B,'Publication Table'!$C$4),
IF('Publication Table'!$C$5="Operations cancelled by patient",
SUMIFS(AllPublicationData!$G:$G,AllPublicationData!$A:$A,'Publication Table'!$B57,AllPublicationData!$B:$B,'Publication Table'!$C$4),
IF('Publication Table'!$C$5="Operations cancelled for clinical reasons",
SUMIFS(AllPublicationData!$H:$H,AllPublicationData!$A:$A,'Publication Table'!$B57,AllPublicationData!$B:$B,'Publication Table'!$C$4),
IF('Publication Table'!$C$5="Operations cancelled for non-clinical/capacity reasons",
SUMIFS(AllPublicationData!$I:$I,AllPublicationData!$A:$A,'Publication Table'!$B57,AllPublicationData!$B:$B,'Publication Table'!$C$4),
IF('Publication Table'!$C$5="Cancellations for other reasons",
SUMIFS(AllPublicationData!$J:$J,AllPublicationData!$A:$A,'Publication Table'!$B57,AllPublicationData!$B:$B,'Publication Table'!$C$4)))))))+
IF(AND($C$4="NHS Scotland",$C$5="Total Operations"),
SUMIFS(AllPublicationData!$E:$E,AllPublicationData!$A:$A,'Publication Table'!$B57),
IF(AND($C$4="NHS Scotland",$C$5="All Cancelled Operations"),
SUMIFS(AllPublicationData!$F:$F,AllPublicationData!$A:$A,'Publication Table'!$B57),
IF(AND($C$4="NHS Scotland",$C$5="Operations cancelled by patient"),
SUMIFS(AllPublicationData!$G:$G,AllPublicationData!$A:$A,'Publication Table'!$B57),
IF(AND($C$4="NHS Scotland",$C$5="Operations cancelled for clinical reasons"),
SUMIFS(AllPublicationData!$H:$H,AllPublicationData!$A:$A,'Publication Table'!$B57),
IF(AND($C$4="NHS Scotland",$C$5="Operations cancelled for non-clinical/capacity reasons"),
SUMIFS(AllPublicationData!$I:$I,AllPublicationData!$A:$A,'Publication Table'!$B57),
IF(AND($C$4="NHS Scotland",$C$5="Cancellations for other reasons"),
SUMIFS(AllPublicationData!$J:$J,AllPublicationData!$A:$A,'Publication Table'!$B57)))))))</f>
        <v>3406</v>
      </c>
      <c r="D57" s="90">
        <f>IF($C$5="Total Operations",
SUMIFS(AllPublicationData!$E:$E,AllPublicationData!$A:$A,'Publication Table'!$B57,AllPublicationData!$B:$B,'Publication Table'!$C$4,AllPublicationData!$D:$D,'Publication Table'!D$7),
IF('Publication Table'!$C$5="All Cancelled Operations",
SUMIFS(AllPublicationData!$F:$F,AllPublicationData!$A:$A,'Publication Table'!$B57,AllPublicationData!$B:$B,'Publication Table'!$C$4,AllPublicationData!$D:$D,'Publication Table'!D$7),
IF('Publication Table'!$C$5="Operations cancelled by patient",
SUMIFS(AllPublicationData!$G:$G,AllPublicationData!$A:$A,'Publication Table'!$B57,AllPublicationData!$B:$B,'Publication Table'!$C$4,AllPublicationData!$D:$D,'Publication Table'!D$7),
IF('Publication Table'!$C$5="Operations cancelled for clinical reasons",
SUMIFS(AllPublicationData!$H:$H,AllPublicationData!$A:$A,'Publication Table'!$B57,AllPublicationData!$B:$B,'Publication Table'!$C$4,AllPublicationData!$D:$D,'Publication Table'!D$7),
IF('Publication Table'!$C$5="Operations cancelled for non-clinical/capacity reasons",
SUMIFS(AllPublicationData!$I:$I,AllPublicationData!$A:$A,'Publication Table'!$B57,AllPublicationData!$B:$B,'Publication Table'!$C$4,AllPublicationData!$D:$D,'Publication Table'!D$7),
IF('Publication Table'!$C$5="Cancellations for other reasons",
SUMIFS(AllPublicationData!$J:$J,AllPublicationData!$A:$A,'Publication Table'!$B57,AllPublicationData!$B:$B,'Publication Table'!$C$4,AllPublicationData!$D:$D,'Publication Table'!D$7)))))))+
IF(AND($C$4="NHS Scotland",$C$5="Total Operations"),
SUMIFS(AllPublicationData!$E:$E,AllPublicationData!$A:$A,'Publication Table'!$B57,AllPublicationData!$B:$B,'Publication Table'!D$7),
IF(AND($C$4="NHS Scotland",$C$5="All Cancelled Operations"),
SUMIFS(AllPublicationData!$F:$F,AllPublicationData!$A:$A,'Publication Table'!$B57,AllPublicationData!$B:$B,'Publication Table'!D$7),
IF(AND($C$4="NHS Scotland",$C$5="Operations cancelled by patient"),
SUMIFS(AllPublicationData!$G:$G,AllPublicationData!$A:$A,'Publication Table'!$B57,AllPublicationData!$B:$B,'Publication Table'!D$7),
IF(AND($C$4="NHS Scotland",$C$5="Operations cancelled for clinical reasons"),
SUMIFS(AllPublicationData!$H:$H,AllPublicationData!$A:$A,'Publication Table'!$B57,AllPublicationData!$B:$B,'Publication Table'!D$7),
IF(AND($C$4="NHS Scotland",$C$5="Operations cancelled for non-clinical/capacity reasons"),
SUMIFS(AllPublicationData!$I:$I,AllPublicationData!$A:$A,'Publication Table'!$B57,AllPublicationData!$B:$B,'Publication Table'!D$7),
IF(AND($C$4="NHS Scotland",$C$5="Cancellations for other reasons"),
SUMIFS(AllPublicationData!$J:$J,AllPublicationData!$A:$A,'Publication Table'!$B57,AllPublicationData!$B:$B,'Publication Table'!D$7)))))))</f>
        <v>125</v>
      </c>
      <c r="E57" s="90">
        <f>IF($C$5="Total Operations",
SUMIFS(AllPublicationData!$E:$E,AllPublicationData!$A:$A,'Publication Table'!$B57,AllPublicationData!$B:$B,'Publication Table'!$C$4,AllPublicationData!$D:$D,'Publication Table'!E$7),
IF('Publication Table'!$C$5="All Cancelled Operations",
SUMIFS(AllPublicationData!$F:$F,AllPublicationData!$A:$A,'Publication Table'!$B57,AllPublicationData!$B:$B,'Publication Table'!$C$4,AllPublicationData!$D:$D,'Publication Table'!E$7),
IF('Publication Table'!$C$5="Operations cancelled by patient",
SUMIFS(AllPublicationData!$G:$G,AllPublicationData!$A:$A,'Publication Table'!$B57,AllPublicationData!$B:$B,'Publication Table'!$C$4,AllPublicationData!$D:$D,'Publication Table'!E$7),
IF('Publication Table'!$C$5="Operations cancelled for clinical reasons",
SUMIFS(AllPublicationData!$H:$H,AllPublicationData!$A:$A,'Publication Table'!$B57,AllPublicationData!$B:$B,'Publication Table'!$C$4,AllPublicationData!$D:$D,'Publication Table'!E$7),
IF('Publication Table'!$C$5="Operations cancelled for non-clinical/capacity reasons",
SUMIFS(AllPublicationData!$I:$I,AllPublicationData!$A:$A,'Publication Table'!$B57,AllPublicationData!$B:$B,'Publication Table'!$C$4,AllPublicationData!$D:$D,'Publication Table'!E$7),
IF('Publication Table'!$C$5="Cancellations for other reasons",
SUMIFS(AllPublicationData!$J:$J,AllPublicationData!$A:$A,'Publication Table'!$B57,AllPublicationData!$B:$B,'Publication Table'!$C$4,AllPublicationData!$D:$D,'Publication Table'!E$7)))))))+
IF(AND($C$4="NHS Scotland",$C$5="Total Operations"),
SUMIFS(AllPublicationData!$E:$E,AllPublicationData!$A:$A,'Publication Table'!$B57,AllPublicationData!$B:$B,'Publication Table'!E$7),
IF(AND($C$4="NHS Scotland",$C$5="All Cancelled Operations"),
SUMIFS(AllPublicationData!$F:$F,AllPublicationData!$A:$A,'Publication Table'!$B57,AllPublicationData!$B:$B,'Publication Table'!E$7),
IF(AND($C$4="NHS Scotland",$C$5="Operations cancelled by patient"),
SUMIFS(AllPublicationData!$G:$G,AllPublicationData!$A:$A,'Publication Table'!$B57,AllPublicationData!$B:$B,'Publication Table'!E$7),
IF(AND($C$4="NHS Scotland",$C$5="Operations cancelled for clinical reasons"),
SUMIFS(AllPublicationData!$H:$H,AllPublicationData!$A:$A,'Publication Table'!$B57,AllPublicationData!$B:$B,'Publication Table'!E$7),
IF(AND($C$4="NHS Scotland",$C$5="Operations cancelled for non-clinical/capacity reasons"),
SUMIFS(AllPublicationData!$I:$I,AllPublicationData!$A:$A,'Publication Table'!$B57,AllPublicationData!$B:$B,'Publication Table'!E$7),
IF(AND($C$4="NHS Scotland",$C$5="Cancellations for other reasons"),
SUMIFS(AllPublicationData!$J:$J,AllPublicationData!$A:$A,'Publication Table'!$B57,AllPublicationData!$B:$B,'Publication Table'!E$7)))))))</f>
        <v>168</v>
      </c>
      <c r="F57" s="90">
        <f>IF($C$5="Total Operations",
SUMIFS(AllPublicationData!$E:$E,AllPublicationData!$A:$A,'Publication Table'!$B57,AllPublicationData!$B:$B,'Publication Table'!$C$4,AllPublicationData!$D:$D,'Publication Table'!F$7),
IF('Publication Table'!$C$5="All Cancelled Operations",
SUMIFS(AllPublicationData!$F:$F,AllPublicationData!$A:$A,'Publication Table'!$B57,AllPublicationData!$B:$B,'Publication Table'!$C$4,AllPublicationData!$D:$D,'Publication Table'!F$7),
IF('Publication Table'!$C$5="Operations cancelled by patient",
SUMIFS(AllPublicationData!$G:$G,AllPublicationData!$A:$A,'Publication Table'!$B57,AllPublicationData!$B:$B,'Publication Table'!$C$4,AllPublicationData!$D:$D,'Publication Table'!F$7),
IF('Publication Table'!$C$5="Operations cancelled for clinical reasons",
SUMIFS(AllPublicationData!$H:$H,AllPublicationData!$A:$A,'Publication Table'!$B57,AllPublicationData!$B:$B,'Publication Table'!$C$4,AllPublicationData!$D:$D,'Publication Table'!F$7),
IF('Publication Table'!$C$5="Operations cancelled for non-clinical/capacity reasons",
SUMIFS(AllPublicationData!$I:$I,AllPublicationData!$A:$A,'Publication Table'!$B57,AllPublicationData!$B:$B,'Publication Table'!$C$4,AllPublicationData!$D:$D,'Publication Table'!F$7),
IF('Publication Table'!$C$5="Cancellations for other reasons",
SUMIFS(AllPublicationData!$J:$J,AllPublicationData!$A:$A,'Publication Table'!$B57,AllPublicationData!$B:$B,'Publication Table'!$C$4,AllPublicationData!$D:$D,'Publication Table'!F$7)))))))+
IF(AND($C$4="NHS Scotland",$C$5="Total Operations"),
SUMIFS(AllPublicationData!$E:$E,AllPublicationData!$A:$A,'Publication Table'!$B57,AllPublicationData!$B:$B,'Publication Table'!F$7),
IF(AND($C$4="NHS Scotland",$C$5="All Cancelled Operations"),
SUMIFS(AllPublicationData!$F:$F,AllPublicationData!$A:$A,'Publication Table'!$B57,AllPublicationData!$B:$B,'Publication Table'!F$7),
IF(AND($C$4="NHS Scotland",$C$5="Operations cancelled by patient"),
SUMIFS(AllPublicationData!$G:$G,AllPublicationData!$A:$A,'Publication Table'!$B57,AllPublicationData!$B:$B,'Publication Table'!F$7),
IF(AND($C$4="NHS Scotland",$C$5="Operations cancelled for clinical reasons"),
SUMIFS(AllPublicationData!$H:$H,AllPublicationData!$A:$A,'Publication Table'!$B57,AllPublicationData!$B:$B,'Publication Table'!F$7),
IF(AND($C$4="NHS Scotland",$C$5="Operations cancelled for non-clinical/capacity reasons"),
SUMIFS(AllPublicationData!$I:$I,AllPublicationData!$A:$A,'Publication Table'!$B57,AllPublicationData!$B:$B,'Publication Table'!F$7),
IF(AND($C$4="NHS Scotland",$C$5="Cancellations for other reasons"),
SUMIFS(AllPublicationData!$J:$J,AllPublicationData!$A:$A,'Publication Table'!$B57,AllPublicationData!$B:$B,'Publication Table'!F$7)))))))</f>
        <v>40</v>
      </c>
      <c r="G57" s="90">
        <f>IF($C$5="Total Operations",
SUMIFS(AllPublicationData!$E:$E,AllPublicationData!$A:$A,'Publication Table'!$B57,AllPublicationData!$B:$B,'Publication Table'!$C$4,AllPublicationData!$D:$D,'Publication Table'!G$7),
IF('Publication Table'!$C$5="All Cancelled Operations",
SUMIFS(AllPublicationData!$F:$F,AllPublicationData!$A:$A,'Publication Table'!$B57,AllPublicationData!$B:$B,'Publication Table'!$C$4,AllPublicationData!$D:$D,'Publication Table'!G$7),
IF('Publication Table'!$C$5="Operations cancelled by patient",
SUMIFS(AllPublicationData!$G:$G,AllPublicationData!$A:$A,'Publication Table'!$B57,AllPublicationData!$B:$B,'Publication Table'!$C$4,AllPublicationData!$D:$D,'Publication Table'!G$7),
IF('Publication Table'!$C$5="Operations cancelled for clinical reasons",
SUMIFS(AllPublicationData!$H:$H,AllPublicationData!$A:$A,'Publication Table'!$B57,AllPublicationData!$B:$B,'Publication Table'!$C$4,AllPublicationData!$D:$D,'Publication Table'!G$7),
IF('Publication Table'!$C$5="Operations cancelled for non-clinical/capacity reasons",
SUMIFS(AllPublicationData!$I:$I,AllPublicationData!$A:$A,'Publication Table'!$B57,AllPublicationData!$B:$B,'Publication Table'!$C$4,AllPublicationData!$D:$D,'Publication Table'!G$7),
IF('Publication Table'!$C$5="Cancellations for other reasons",
SUMIFS(AllPublicationData!$J:$J,AllPublicationData!$A:$A,'Publication Table'!$B57,AllPublicationData!$B:$B,'Publication Table'!$C$4,AllPublicationData!$D:$D,'Publication Table'!G$7)))))))+
IF(AND($C$4="NHS Scotland",$C$5="Total Operations"),
SUMIFS(AllPublicationData!$E:$E,AllPublicationData!$A:$A,'Publication Table'!$B57,AllPublicationData!$B:$B,'Publication Table'!G$7),
IF(AND($C$4="NHS Scotland",$C$5="All Cancelled Operations"),
SUMIFS(AllPublicationData!$F:$F,AllPublicationData!$A:$A,'Publication Table'!$B57,AllPublicationData!$B:$B,'Publication Table'!G$7),
IF(AND($C$4="NHS Scotland",$C$5="Operations cancelled by patient"),
SUMIFS(AllPublicationData!$G:$G,AllPublicationData!$A:$A,'Publication Table'!$B57,AllPublicationData!$B:$B,'Publication Table'!G$7),
IF(AND($C$4="NHS Scotland",$C$5="Operations cancelled for clinical reasons"),
SUMIFS(AllPublicationData!$H:$H,AllPublicationData!$A:$A,'Publication Table'!$B57,AllPublicationData!$B:$B,'Publication Table'!G$7),
IF(AND($C$4="NHS Scotland",$C$5="Operations cancelled for non-clinical/capacity reasons"),
SUMIFS(AllPublicationData!$I:$I,AllPublicationData!$A:$A,'Publication Table'!$B57,AllPublicationData!$B:$B,'Publication Table'!G$7),
IF(AND($C$4="NHS Scotland",$C$5="Cancellations for other reasons"),
SUMIFS(AllPublicationData!$J:$J,AllPublicationData!$A:$A,'Publication Table'!$B57,AllPublicationData!$B:$B,'Publication Table'!G$7)))))))</f>
        <v>187</v>
      </c>
      <c r="H57" s="90">
        <f>IF($C$5="Total Operations",
SUMIFS(AllPublicationData!$E:$E,AllPublicationData!$A:$A,'Publication Table'!$B57,AllPublicationData!$B:$B,'Publication Table'!$C$4,AllPublicationData!$D:$D,'Publication Table'!H$7),
IF('Publication Table'!$C$5="All Cancelled Operations",
SUMIFS(AllPublicationData!$F:$F,AllPublicationData!$A:$A,'Publication Table'!$B57,AllPublicationData!$B:$B,'Publication Table'!$C$4,AllPublicationData!$D:$D,'Publication Table'!H$7),
IF('Publication Table'!$C$5="Operations cancelled by patient",
SUMIFS(AllPublicationData!$G:$G,AllPublicationData!$A:$A,'Publication Table'!$B57,AllPublicationData!$B:$B,'Publication Table'!$C$4,AllPublicationData!$D:$D,'Publication Table'!H$7),
IF('Publication Table'!$C$5="Operations cancelled for clinical reasons",
SUMIFS(AllPublicationData!$H:$H,AllPublicationData!$A:$A,'Publication Table'!$B57,AllPublicationData!$B:$B,'Publication Table'!$C$4,AllPublicationData!$D:$D,'Publication Table'!H$7),
IF('Publication Table'!$C$5="Operations cancelled for non-clinical/capacity reasons",
SUMIFS(AllPublicationData!$I:$I,AllPublicationData!$A:$A,'Publication Table'!$B57,AllPublicationData!$B:$B,'Publication Table'!$C$4,AllPublicationData!$D:$D,'Publication Table'!H$7),
IF('Publication Table'!$C$5="Cancellations for other reasons",
SUMIFS(AllPublicationData!$J:$J,AllPublicationData!$A:$A,'Publication Table'!$B57,AllPublicationData!$B:$B,'Publication Table'!$C$4,AllPublicationData!$D:$D,'Publication Table'!H$7)))))))+
IF(AND($C$4="NHS Scotland",$C$5="Total Operations"),
SUMIFS(AllPublicationData!$E:$E,AllPublicationData!$A:$A,'Publication Table'!$B57,AllPublicationData!$B:$B,'Publication Table'!H$7),
IF(AND($C$4="NHS Scotland",$C$5="All Cancelled Operations"),
SUMIFS(AllPublicationData!$F:$F,AllPublicationData!$A:$A,'Publication Table'!$B57,AllPublicationData!$B:$B,'Publication Table'!H$7),
IF(AND($C$4="NHS Scotland",$C$5="Operations cancelled by patient"),
SUMIFS(AllPublicationData!$G:$G,AllPublicationData!$A:$A,'Publication Table'!$B57,AllPublicationData!$B:$B,'Publication Table'!H$7),
IF(AND($C$4="NHS Scotland",$C$5="Operations cancelled for clinical reasons"),
SUMIFS(AllPublicationData!$H:$H,AllPublicationData!$A:$A,'Publication Table'!$B57,AllPublicationData!$B:$B,'Publication Table'!H$7),
IF(AND($C$4="NHS Scotland",$C$5="Operations cancelled for non-clinical/capacity reasons"),
SUMIFS(AllPublicationData!$I:$I,AllPublicationData!$A:$A,'Publication Table'!$B57,AllPublicationData!$B:$B,'Publication Table'!H$7),
IF(AND($C$4="NHS Scotland",$C$5="Cancellations for other reasons"),
SUMIFS(AllPublicationData!$J:$J,AllPublicationData!$A:$A,'Publication Table'!$B57,AllPublicationData!$B:$B,'Publication Table'!H$7)))))))</f>
        <v>196</v>
      </c>
      <c r="I57" s="90">
        <f>IF($C$5="Total Operations",
SUMIFS(AllPublicationData!$E:$E,AllPublicationData!$A:$A,'Publication Table'!$B57,AllPublicationData!$B:$B,'Publication Table'!$C$4,AllPublicationData!$D:$D,'Publication Table'!I$7),
IF('Publication Table'!$C$5="All Cancelled Operations",
SUMIFS(AllPublicationData!$F:$F,AllPublicationData!$A:$A,'Publication Table'!$B57,AllPublicationData!$B:$B,'Publication Table'!$C$4,AllPublicationData!$D:$D,'Publication Table'!I$7),
IF('Publication Table'!$C$5="Operations cancelled by patient",
SUMIFS(AllPublicationData!$G:$G,AllPublicationData!$A:$A,'Publication Table'!$B57,AllPublicationData!$B:$B,'Publication Table'!$C$4,AllPublicationData!$D:$D,'Publication Table'!I$7),
IF('Publication Table'!$C$5="Operations cancelled for clinical reasons",
SUMIFS(AllPublicationData!$H:$H,AllPublicationData!$A:$A,'Publication Table'!$B57,AllPublicationData!$B:$B,'Publication Table'!$C$4,AllPublicationData!$D:$D,'Publication Table'!I$7),
IF('Publication Table'!$C$5="Operations cancelled for non-clinical/capacity reasons",
SUMIFS(AllPublicationData!$I:$I,AllPublicationData!$A:$A,'Publication Table'!$B57,AllPublicationData!$B:$B,'Publication Table'!$C$4,AllPublicationData!$D:$D,'Publication Table'!I$7),
IF('Publication Table'!$C$5="Cancellations for other reasons",
SUMIFS(AllPublicationData!$J:$J,AllPublicationData!$A:$A,'Publication Table'!$B57,AllPublicationData!$B:$B,'Publication Table'!$C$4,AllPublicationData!$D:$D,'Publication Table'!I$7)))))))+
IF(AND($C$4="NHS Scotland",$C$5="Total Operations"),
SUMIFS(AllPublicationData!$E:$E,AllPublicationData!$A:$A,'Publication Table'!$B57,AllPublicationData!$B:$B,'Publication Table'!I$7),
IF(AND($C$4="NHS Scotland",$C$5="All Cancelled Operations"),
SUMIFS(AllPublicationData!$F:$F,AllPublicationData!$A:$A,'Publication Table'!$B57,AllPublicationData!$B:$B,'Publication Table'!I$7),
IF(AND($C$4="NHS Scotland",$C$5="Operations cancelled by patient"),
SUMIFS(AllPublicationData!$G:$G,AllPublicationData!$A:$A,'Publication Table'!$B57,AllPublicationData!$B:$B,'Publication Table'!I$7),
IF(AND($C$4="NHS Scotland",$C$5="Operations cancelled for clinical reasons"),
SUMIFS(AllPublicationData!$H:$H,AllPublicationData!$A:$A,'Publication Table'!$B57,AllPublicationData!$B:$B,'Publication Table'!I$7),
IF(AND($C$4="NHS Scotland",$C$5="Operations cancelled for non-clinical/capacity reasons"),
SUMIFS(AllPublicationData!$I:$I,AllPublicationData!$A:$A,'Publication Table'!$B57,AllPublicationData!$B:$B,'Publication Table'!I$7),
IF(AND($C$4="NHS Scotland",$C$5="Cancellations for other reasons"),
SUMIFS(AllPublicationData!$J:$J,AllPublicationData!$A:$A,'Publication Table'!$B57,AllPublicationData!$B:$B,'Publication Table'!I$7)))))))</f>
        <v>147</v>
      </c>
      <c r="J57" s="90">
        <f>IF($C$5="Total Operations",
SUMIFS(AllPublicationData!$E:$E,AllPublicationData!$A:$A,'Publication Table'!$B57,AllPublicationData!$B:$B,'Publication Table'!$C$4,AllPublicationData!$D:$D,'Publication Table'!J$7),
IF('Publication Table'!$C$5="All Cancelled Operations",
SUMIFS(AllPublicationData!$F:$F,AllPublicationData!$A:$A,'Publication Table'!$B57,AllPublicationData!$B:$B,'Publication Table'!$C$4,AllPublicationData!$D:$D,'Publication Table'!J$7),
IF('Publication Table'!$C$5="Operations cancelled by patient",
SUMIFS(AllPublicationData!$G:$G,AllPublicationData!$A:$A,'Publication Table'!$B57,AllPublicationData!$B:$B,'Publication Table'!$C$4,AllPublicationData!$D:$D,'Publication Table'!J$7),
IF('Publication Table'!$C$5="Operations cancelled for clinical reasons",
SUMIFS(AllPublicationData!$H:$H,AllPublicationData!$A:$A,'Publication Table'!$B57,AllPublicationData!$B:$B,'Publication Table'!$C$4,AllPublicationData!$D:$D,'Publication Table'!J$7),
IF('Publication Table'!$C$5="Operations cancelled for non-clinical/capacity reasons",
SUMIFS(AllPublicationData!$I:$I,AllPublicationData!$A:$A,'Publication Table'!$B57,AllPublicationData!$B:$B,'Publication Table'!$C$4,AllPublicationData!$D:$D,'Publication Table'!J$7),
IF('Publication Table'!$C$5="Cancellations for other reasons",
SUMIFS(AllPublicationData!$J:$J,AllPublicationData!$A:$A,'Publication Table'!$B57,AllPublicationData!$B:$B,'Publication Table'!$C$4,AllPublicationData!$D:$D,'Publication Table'!J$7)))))))+
IF(AND($C$4="NHS Scotland",$C$5="Total Operations"),
SUMIFS(AllPublicationData!$E:$E,AllPublicationData!$A:$A,'Publication Table'!$B57,AllPublicationData!$B:$B,'Publication Table'!J$7),
IF(AND($C$4="NHS Scotland",$C$5="All Cancelled Operations"),
SUMIFS(AllPublicationData!$F:$F,AllPublicationData!$A:$A,'Publication Table'!$B57,AllPublicationData!$B:$B,'Publication Table'!J$7),
IF(AND($C$4="NHS Scotland",$C$5="Operations cancelled by patient"),
SUMIFS(AllPublicationData!$G:$G,AllPublicationData!$A:$A,'Publication Table'!$B57,AllPublicationData!$B:$B,'Publication Table'!J$7),
IF(AND($C$4="NHS Scotland",$C$5="Operations cancelled for clinical reasons"),
SUMIFS(AllPublicationData!$H:$H,AllPublicationData!$A:$A,'Publication Table'!$B57,AllPublicationData!$B:$B,'Publication Table'!J$7),
IF(AND($C$4="NHS Scotland",$C$5="Operations cancelled for non-clinical/capacity reasons"),
SUMIFS(AllPublicationData!$I:$I,AllPublicationData!$A:$A,'Publication Table'!$B57,AllPublicationData!$B:$B,'Publication Table'!J$7),
IF(AND($C$4="NHS Scotland",$C$5="Cancellations for other reasons"),
SUMIFS(AllPublicationData!$J:$J,AllPublicationData!$A:$A,'Publication Table'!$B57,AllPublicationData!$B:$B,'Publication Table'!J$7)))))))</f>
        <v>450</v>
      </c>
      <c r="K57" s="90">
        <f>IF($C$5="Total Operations",
SUMIFS(AllPublicationData!$E:$E,AllPublicationData!$A:$A,'Publication Table'!$B57,AllPublicationData!$B:$B,'Publication Table'!$C$4,AllPublicationData!$D:$D,'Publication Table'!K$7),
IF('Publication Table'!$C$5="All Cancelled Operations",
SUMIFS(AllPublicationData!$F:$F,AllPublicationData!$A:$A,'Publication Table'!$B57,AllPublicationData!$B:$B,'Publication Table'!$C$4,AllPublicationData!$D:$D,'Publication Table'!K$7),
IF('Publication Table'!$C$5="Operations cancelled by patient",
SUMIFS(AllPublicationData!$G:$G,AllPublicationData!$A:$A,'Publication Table'!$B57,AllPublicationData!$B:$B,'Publication Table'!$C$4,AllPublicationData!$D:$D,'Publication Table'!K$7),
IF('Publication Table'!$C$5="Operations cancelled for clinical reasons",
SUMIFS(AllPublicationData!$H:$H,AllPublicationData!$A:$A,'Publication Table'!$B57,AllPublicationData!$B:$B,'Publication Table'!$C$4,AllPublicationData!$D:$D,'Publication Table'!K$7),
IF('Publication Table'!$C$5="Operations cancelled for non-clinical/capacity reasons",
SUMIFS(AllPublicationData!$I:$I,AllPublicationData!$A:$A,'Publication Table'!$B57,AllPublicationData!$B:$B,'Publication Table'!$C$4,AllPublicationData!$D:$D,'Publication Table'!K$7),
IF('Publication Table'!$C$5="Cancellations for other reasons",
SUMIFS(AllPublicationData!$J:$J,AllPublicationData!$A:$A,'Publication Table'!$B57,AllPublicationData!$B:$B,'Publication Table'!$C$4,AllPublicationData!$D:$D,'Publication Table'!K$7)))))))+
IF(AND($C$4="NHS Scotland",$C$5="Total Operations"),
SUMIFS(AllPublicationData!$E:$E,AllPublicationData!$A:$A,'Publication Table'!$B57,AllPublicationData!$B:$B,'Publication Table'!K$7),
IF(AND($C$4="NHS Scotland",$C$5="All Cancelled Operations"),
SUMIFS(AllPublicationData!$F:$F,AllPublicationData!$A:$A,'Publication Table'!$B57,AllPublicationData!$B:$B,'Publication Table'!K$7),
IF(AND($C$4="NHS Scotland",$C$5="Operations cancelled by patient"),
SUMIFS(AllPublicationData!$G:$G,AllPublicationData!$A:$A,'Publication Table'!$B57,AllPublicationData!$B:$B,'Publication Table'!K$7),
IF(AND($C$4="NHS Scotland",$C$5="Operations cancelled for clinical reasons"),
SUMIFS(AllPublicationData!$H:$H,AllPublicationData!$A:$A,'Publication Table'!$B57,AllPublicationData!$B:$B,'Publication Table'!K$7),
IF(AND($C$4="NHS Scotland",$C$5="Operations cancelled for non-clinical/capacity reasons"),
SUMIFS(AllPublicationData!$I:$I,AllPublicationData!$A:$A,'Publication Table'!$B57,AllPublicationData!$B:$B,'Publication Table'!K$7),
IF(AND($C$4="NHS Scotland",$C$5="Cancellations for other reasons"),
SUMIFS(AllPublicationData!$J:$J,AllPublicationData!$A:$A,'Publication Table'!$B57,AllPublicationData!$B:$B,'Publication Table'!K$7)))))))</f>
        <v>393</v>
      </c>
      <c r="L57" s="90">
        <f>IF($C$5="Total Operations",
SUMIFS(AllPublicationData!$E:$E,AllPublicationData!$A:$A,'Publication Table'!$B57,AllPublicationData!$B:$B,'Publication Table'!$C$4,AllPublicationData!$D:$D,'Publication Table'!L$7),
IF('Publication Table'!$C$5="All Cancelled Operations",
SUMIFS(AllPublicationData!$F:$F,AllPublicationData!$A:$A,'Publication Table'!$B57,AllPublicationData!$B:$B,'Publication Table'!$C$4,AllPublicationData!$D:$D,'Publication Table'!L$7),
IF('Publication Table'!$C$5="Operations cancelled by patient",
SUMIFS(AllPublicationData!$G:$G,AllPublicationData!$A:$A,'Publication Table'!$B57,AllPublicationData!$B:$B,'Publication Table'!$C$4,AllPublicationData!$D:$D,'Publication Table'!L$7),
IF('Publication Table'!$C$5="Operations cancelled for clinical reasons",
SUMIFS(AllPublicationData!$H:$H,AllPublicationData!$A:$A,'Publication Table'!$B57,AllPublicationData!$B:$B,'Publication Table'!$C$4,AllPublicationData!$D:$D,'Publication Table'!L$7),
IF('Publication Table'!$C$5="Operations cancelled for non-clinical/capacity reasons",
SUMIFS(AllPublicationData!$I:$I,AllPublicationData!$A:$A,'Publication Table'!$B57,AllPublicationData!$B:$B,'Publication Table'!$C$4,AllPublicationData!$D:$D,'Publication Table'!L$7),
IF('Publication Table'!$C$5="Cancellations for other reasons",
SUMIFS(AllPublicationData!$J:$J,AllPublicationData!$A:$A,'Publication Table'!$B57,AllPublicationData!$B:$B,'Publication Table'!$C$4,AllPublicationData!$D:$D,'Publication Table'!L$7)))))))+
IF(AND($C$4="NHS Scotland",$C$5="Total Operations"),
SUMIFS(AllPublicationData!$E:$E,AllPublicationData!$A:$A,'Publication Table'!$B57,AllPublicationData!$B:$B,'Publication Table'!L$7),
IF(AND($C$4="NHS Scotland",$C$5="All Cancelled Operations"),
SUMIFS(AllPublicationData!$F:$F,AllPublicationData!$A:$A,'Publication Table'!$B57,AllPublicationData!$B:$B,'Publication Table'!L$7),
IF(AND($C$4="NHS Scotland",$C$5="Operations cancelled by patient"),
SUMIFS(AllPublicationData!$G:$G,AllPublicationData!$A:$A,'Publication Table'!$B57,AllPublicationData!$B:$B,'Publication Table'!L$7),
IF(AND($C$4="NHS Scotland",$C$5="Operations cancelled for clinical reasons"),
SUMIFS(AllPublicationData!$H:$H,AllPublicationData!$A:$A,'Publication Table'!$B57,AllPublicationData!$B:$B,'Publication Table'!L$7),
IF(AND($C$4="NHS Scotland",$C$5="Operations cancelled for non-clinical/capacity reasons"),
SUMIFS(AllPublicationData!$I:$I,AllPublicationData!$A:$A,'Publication Table'!$B57,AllPublicationData!$B:$B,'Publication Table'!L$7),
IF(AND($C$4="NHS Scotland",$C$5="Cancellations for other reasons"),
SUMIFS(AllPublicationData!$J:$J,AllPublicationData!$A:$A,'Publication Table'!$B57,AllPublicationData!$B:$B,'Publication Table'!L$7)))))))</f>
        <v>107</v>
      </c>
      <c r="M57" s="90">
        <f>IF($C$5="Total Operations",
SUMIFS(AllPublicationData!$E:$E,AllPublicationData!$A:$A,'Publication Table'!$B57,AllPublicationData!$B:$B,'Publication Table'!$C$4,AllPublicationData!$D:$D,'Publication Table'!M$7),
IF('Publication Table'!$C$5="All Cancelled Operations",
SUMIFS(AllPublicationData!$F:$F,AllPublicationData!$A:$A,'Publication Table'!$B57,AllPublicationData!$B:$B,'Publication Table'!$C$4,AllPublicationData!$D:$D,'Publication Table'!M$7),
IF('Publication Table'!$C$5="Operations cancelled by patient",
SUMIFS(AllPublicationData!$G:$G,AllPublicationData!$A:$A,'Publication Table'!$B57,AllPublicationData!$B:$B,'Publication Table'!$C$4,AllPublicationData!$D:$D,'Publication Table'!M$7),
IF('Publication Table'!$C$5="Operations cancelled for clinical reasons",
SUMIFS(AllPublicationData!$G:$G,AllPublicationData!$A:$A,'Publication Table'!$B57,AllPublicationData!$B:$B,'Publication Table'!$C$4,AllPublicationData!$D:$D,'Publication Table'!M$7),
IF('Publication Table'!$C$5="Operations cancelled for non-clinical/capacity reasons",
SUMIFS(AllPublicationData!$G:$G,AllPublicationData!$A:$A,'Publication Table'!$B57,AllPublicationData!$B:$B,'Publication Table'!$C$4,AllPublicationData!$D:$D,'Publication Table'!M$7),
IF('Publication Table'!$C$5="Cancellations for other reasons",
SUMIFS(AllPublicationData!$G:$G,AllPublicationData!$A:$A,'Publication Table'!$B57,AllPublicationData!$B:$B,'Publication Table'!$C$4,AllPublicationData!$D:$D,'Publication Table'!M$7)))))))+
IF(AND($C$4="NHS Scotland",$C$5="Total Operations"),
SUMIFS(AllPublicationData!$E:$E,AllPublicationData!$A:$A,'Publication Table'!$B57,AllPublicationData!$B:$B,'Publication Table'!M$7),
IF(AND($C$4="NHS Scotland",$C$5="All Cancelled Operations"),
SUMIFS(AllPublicationData!$F:$F,AllPublicationData!$A:$A,'Publication Table'!$B57,AllPublicationData!$B:$B,'Publication Table'!M$7),
IF(AND($C$4="NHS Scotland",$C$5="Operations cancelled by patient"),
SUMIFS(AllPublicationData!$G:$G,AllPublicationData!$A:$A,'Publication Table'!$B57,AllPublicationData!$B:$B,'Publication Table'!M$7),
IF(AND($C$4="NHS Scotland",$C$5="Operations cancelled for clinical reasons"),
SUMIFS(AllPublicationData!$H:$H,AllPublicationData!$A:$A,'Publication Table'!$B57,AllPublicationData!$B:$B,'Publication Table'!M$7),
IF(AND($C$4="NHS Scotland",$C$5="Operations cancelled for non-clinical/capacity reasons"),
SUMIFS(AllPublicationData!$I:$I,AllPublicationData!$A:$A,'Publication Table'!$B57,AllPublicationData!$B:$B,'Publication Table'!M$7),
IF(AND($C$4="NHS Scotland",$C$5="Cancellations for other reasons"),
SUMIFS(AllPublicationData!$J:$J,AllPublicationData!$A:$A,'Publication Table'!$B57,AllPublicationData!$B:$B,'Publication Table'!M$7)))))))</f>
        <v>136</v>
      </c>
      <c r="N57" s="90">
        <f>IF($C$5="Total Operations",
SUMIFS(AllPublicationData!$E:$E,AllPublicationData!$A:$A,'Publication Table'!$B57,AllPublicationData!$B:$B,'Publication Table'!$C$4,AllPublicationData!$D:$D,'Publication Table'!N$7),
IF('Publication Table'!$C$5="All Cancelled Operations",
SUMIFS(AllPublicationData!$F:$F,AllPublicationData!$A:$A,'Publication Table'!$B57,AllPublicationData!$B:$B,'Publication Table'!$C$4,AllPublicationData!$D:$D,'Publication Table'!N$7),
IF('Publication Table'!$C$5="Operations cancelled by patient",
SUMIFS(AllPublicationData!$G:$G,AllPublicationData!$A:$A,'Publication Table'!$B57,AllPublicationData!$B:$B,'Publication Table'!$C$4,AllPublicationData!$D:$D,'Publication Table'!N$7),
IF('Publication Table'!$C$5="Operations cancelled for clinical reasons",
SUMIFS(AllPublicationData!$G:$G,AllPublicationData!$A:$A,'Publication Table'!$B57,AllPublicationData!$B:$B,'Publication Table'!$C$4,AllPublicationData!$D:$D,'Publication Table'!N$7),
IF('Publication Table'!$C$5="Operations cancelled for non-clinical/capacity reasons",
SUMIFS(AllPublicationData!$G:$G,AllPublicationData!$A:$A,'Publication Table'!$B57,AllPublicationData!$B:$B,'Publication Table'!$C$4,AllPublicationData!$D:$D,'Publication Table'!N$7),
IF('Publication Table'!$C$5="Cancellations for other reasons",
SUMIFS(AllPublicationData!$G:$G,AllPublicationData!$A:$A,'Publication Table'!$B57,AllPublicationData!$B:$B,'Publication Table'!$C$4,AllPublicationData!$D:$D,'Publication Table'!N$7)))))))+
IF(AND($C$4="NHS Scotland",$C$5="Total Operations"),
SUMIFS(AllPublicationData!$E:$E,AllPublicationData!$A:$A,'Publication Table'!$B57,AllPublicationData!$B:$B,'Publication Table'!N$7),
IF(AND($C$4="NHS Scotland",$C$5="All Cancelled Operations"),
SUMIFS(AllPublicationData!$F:$F,AllPublicationData!$A:$A,'Publication Table'!$B57,AllPublicationData!$B:$B,'Publication Table'!N$7),
IF(AND($C$4="NHS Scotland",$C$5="Operations cancelled by patient"),
SUMIFS(AllPublicationData!$G:$G,AllPublicationData!$A:$A,'Publication Table'!$B57,AllPublicationData!$B:$B,'Publication Table'!N$7),
IF(AND($C$4="NHS Scotland",$C$5="Operations cancelled for clinical reasons"),
SUMIFS(AllPublicationData!$H:$H,AllPublicationData!$A:$A,'Publication Table'!$B57,AllPublicationData!$B:$B,'Publication Table'!N$7),
IF(AND($C$4="NHS Scotland",$C$5="Operations cancelled for non-clinical/capacity reasons"),
SUMIFS(AllPublicationData!$I:$I,AllPublicationData!$A:$A,'Publication Table'!$B57,AllPublicationData!$B:$B,'Publication Table'!N$7),
IF(AND($C$4="NHS Scotland",$C$5="Cancellations for other reasons"),
SUMIFS(AllPublicationData!$J:$J,AllPublicationData!$A:$A,'Publication Table'!$B57,AllPublicationData!$B:$B,'Publication Table'!N$7)))))))</f>
        <v>1116</v>
      </c>
      <c r="O57" s="90">
        <f>IF($C$5="Total Operations",
SUMIFS(AllPublicationData!$E:$E,AllPublicationData!$A:$A,'Publication Table'!$B57,AllPublicationData!$B:$B,'Publication Table'!$C$4,AllPublicationData!$D:$D,'Publication Table'!O$7),
IF('Publication Table'!$C$5="All Cancelled Operations",
SUMIFS(AllPublicationData!$F:$F,AllPublicationData!$A:$A,'Publication Table'!$B57,AllPublicationData!$B:$B,'Publication Table'!$C$4,AllPublicationData!$D:$D,'Publication Table'!O$7),
IF('Publication Table'!$C$5="Operations cancelled by patient",
SUMIFS(AllPublicationData!$G:$G,AllPublicationData!$A:$A,'Publication Table'!$B57,AllPublicationData!$B:$B,'Publication Table'!$C$4,AllPublicationData!$D:$D,'Publication Table'!O$7),
IF('Publication Table'!$C$5="Operations cancelled for clinical reasons",
SUMIFS(AllPublicationData!$G:$G,AllPublicationData!$A:$A,'Publication Table'!$B57,AllPublicationData!$B:$B,'Publication Table'!$C$4,AllPublicationData!$D:$D,'Publication Table'!O$7),
IF('Publication Table'!$C$5="Operations cancelled for non-clinical/capacity reasons",
SUMIFS(AllPublicationData!$G:$G,AllPublicationData!$A:$A,'Publication Table'!$B57,AllPublicationData!$B:$B,'Publication Table'!$C$4,AllPublicationData!$D:$D,'Publication Table'!O$7),
IF('Publication Table'!$C$5="Cancellations for other reasons",
SUMIFS(AllPublicationData!$G:$G,AllPublicationData!$A:$A,'Publication Table'!$B57,AllPublicationData!$B:$B,'Publication Table'!$C$4,AllPublicationData!$D:$D,'Publication Table'!O$7)))))))+
IF(AND($C$4="NHS Scotland",$C$5="Total Operations"),
SUMIFS(AllPublicationData!$E:$E,AllPublicationData!$A:$A,'Publication Table'!$B57,AllPublicationData!$B:$B,'Publication Table'!O$7),
IF(AND($C$4="NHS Scotland",$C$5="All Cancelled Operations"),
SUMIFS(AllPublicationData!$F:$F,AllPublicationData!$A:$A,'Publication Table'!$B57,AllPublicationData!$B:$B,'Publication Table'!O$7),
IF(AND($C$4="NHS Scotland",$C$5="Operations cancelled by patient"),
SUMIFS(AllPublicationData!$G:$G,AllPublicationData!$A:$A,'Publication Table'!$B57,AllPublicationData!$B:$B,'Publication Table'!O$7),
IF(AND($C$4="NHS Scotland",$C$5="Operations cancelled for clinical reasons"),
SUMIFS(AllPublicationData!$H:$H,AllPublicationData!$A:$A,'Publication Table'!$B57,AllPublicationData!$B:$B,'Publication Table'!O$7),
IF(AND($C$4="NHS Scotland",$C$5="Operations cancelled for non-clinical/capacity reasons"),
SUMIFS(AllPublicationData!$I:$I,AllPublicationData!$A:$A,'Publication Table'!$B57,AllPublicationData!$B:$B,'Publication Table'!O$7),
IF(AND($C$4="NHS Scotland",$C$5="Cancellations for other reasons"),
SUMIFS(AllPublicationData!$J:$J,AllPublicationData!$A:$A,'Publication Table'!$B57,AllPublicationData!$B:$B,'Publication Table'!O$7)))))))</f>
        <v>73</v>
      </c>
      <c r="P57" s="90">
        <f>IF($C$5="Total Operations",
SUMIFS(AllPublicationData!$E:$E,AllPublicationData!$A:$A,'Publication Table'!$B57,AllPublicationData!$B:$B,'Publication Table'!$C$4,AllPublicationData!$D:$D,'Publication Table'!P$7),
IF('Publication Table'!$C$5="All Cancelled Operations",
SUMIFS(AllPublicationData!$F:$F,AllPublicationData!$A:$A,'Publication Table'!$B57,AllPublicationData!$B:$B,'Publication Table'!$C$4,AllPublicationData!$D:$D,'Publication Table'!P$7),
IF('Publication Table'!$C$5="Operations cancelled by patient",
SUMIFS(AllPublicationData!$G:$G,AllPublicationData!$A:$A,'Publication Table'!$B57,AllPublicationData!$B:$B,'Publication Table'!$C$4,AllPublicationData!$D:$D,'Publication Table'!P$7),
IF('Publication Table'!$C$5="Operations cancelled for clinical reasons",
SUMIFS(AllPublicationData!$G:$G,AllPublicationData!$A:$A,'Publication Table'!$B57,AllPublicationData!$B:$B,'Publication Table'!$C$4,AllPublicationData!$D:$D,'Publication Table'!P$7),
IF('Publication Table'!$C$5="Operations cancelled for non-clinical/capacity reasons",
SUMIFS(AllPublicationData!$G:$G,AllPublicationData!$A:$A,'Publication Table'!$B57,AllPublicationData!$B:$B,'Publication Table'!$C$4,AllPublicationData!$D:$D,'Publication Table'!P$7),
IF('Publication Table'!$C$5="Cancellations for other reasons",
SUMIFS(AllPublicationData!$G:$G,AllPublicationData!$A:$A,'Publication Table'!$B57,AllPublicationData!$B:$B,'Publication Table'!$C$4,AllPublicationData!$D:$D,'Publication Table'!P$7)))))))+
IF(AND($C$4="NHS Scotland",$C$5="Total Operations"),
SUMIFS(AllPublicationData!$E:$E,AllPublicationData!$A:$A,'Publication Table'!$B57,AllPublicationData!$B:$B,'Publication Table'!P$7),
IF(AND($C$4="NHS Scotland",$C$5="All Cancelled Operations"),
SUMIFS(AllPublicationData!$F:$F,AllPublicationData!$A:$A,'Publication Table'!$B57,AllPublicationData!$B:$B,'Publication Table'!P$7),
IF(AND($C$4="NHS Scotland",$C$5="Operations cancelled by patient"),
SUMIFS(AllPublicationData!$G:$G,AllPublicationData!$A:$A,'Publication Table'!$B57,AllPublicationData!$B:$B,'Publication Table'!P$7),
IF(AND($C$4="NHS Scotland",$C$5="Operations cancelled for clinical reasons"),
SUMIFS(AllPublicationData!$H:$H,AllPublicationData!$A:$A,'Publication Table'!$B57,AllPublicationData!$B:$B,'Publication Table'!P$7),
IF(AND($C$4="NHS Scotland",$C$5="Operations cancelled for non-clinical/capacity reasons"),
SUMIFS(AllPublicationData!$I:$I,AllPublicationData!$A:$A,'Publication Table'!$B57,AllPublicationData!$B:$B,'Publication Table'!P$7),
IF(AND($C$4="NHS Scotland",$C$5="Cancellations for other reasons"),
SUMIFS(AllPublicationData!$J:$J,AllPublicationData!$A:$A,'Publication Table'!$B57,AllPublicationData!$B:$B,'Publication Table'!P$7)))))))</f>
        <v>4</v>
      </c>
      <c r="Q57" s="90">
        <f>IF($C$5="Total Operations",
SUMIFS(AllPublicationData!$E:$E,AllPublicationData!$A:$A,'Publication Table'!$B57,AllPublicationData!$B:$B,'Publication Table'!$C$4,AllPublicationData!$D:$D,'Publication Table'!Q$7),
IF('Publication Table'!$C$5="All Cancelled Operations",
SUMIFS(AllPublicationData!$F:$F,AllPublicationData!$A:$A,'Publication Table'!$B57,AllPublicationData!$B:$B,'Publication Table'!$C$4,AllPublicationData!$D:$D,'Publication Table'!Q$7),
IF('Publication Table'!$C$5="Operations cancelled by patient",
SUMIFS(AllPublicationData!$G:$G,AllPublicationData!$A:$A,'Publication Table'!$B57,AllPublicationData!$B:$B,'Publication Table'!$C$4,AllPublicationData!$D:$D,'Publication Table'!Q$7),
IF('Publication Table'!$C$5="Operations cancelled for clinical reasons",
SUMIFS(AllPublicationData!$G:$G,AllPublicationData!$A:$A,'Publication Table'!$B57,AllPublicationData!$B:$B,'Publication Table'!$C$4,AllPublicationData!$D:$D,'Publication Table'!Q$7),
IF('Publication Table'!$C$5="Operations cancelled for non-clinical/capacity reasons",
SUMIFS(AllPublicationData!$G:$G,AllPublicationData!$A:$A,'Publication Table'!$B57,AllPublicationData!$B:$B,'Publication Table'!$C$4,AllPublicationData!$D:$D,'Publication Table'!Q$7),
IF('Publication Table'!$C$5="Cancellations for other reasons",
SUMIFS(AllPublicationData!$G:$G,AllPublicationData!$A:$A,'Publication Table'!$B57,AllPublicationData!$B:$B,'Publication Table'!$C$4,AllPublicationData!$D:$D,'Publication Table'!Q$7)))))))+
IF(AND($C$4="NHS Scotland",$C$5="Total Operations"),
SUMIFS(AllPublicationData!$E:$E,AllPublicationData!$A:$A,'Publication Table'!$B57,AllPublicationData!$B:$B,'Publication Table'!Q$7),
IF(AND($C$4="NHS Scotland",$C$5="All Cancelled Operations"),
SUMIFS(AllPublicationData!$F:$F,AllPublicationData!$A:$A,'Publication Table'!$B57,AllPublicationData!$B:$B,'Publication Table'!Q$7),
IF(AND($C$4="NHS Scotland",$C$5="Operations cancelled by patient"),
SUMIFS(AllPublicationData!$G:$G,AllPublicationData!$A:$A,'Publication Table'!$B57,AllPublicationData!$B:$B,'Publication Table'!Q$7),
IF(AND($C$4="NHS Scotland",$C$5="Operations cancelled for clinical reasons"),
SUMIFS(AllPublicationData!$H:$H,AllPublicationData!$A:$A,'Publication Table'!$B57,AllPublicationData!$B:$B,'Publication Table'!Q$7),
IF(AND($C$4="NHS Scotland",$C$5="Operations cancelled for non-clinical/capacity reasons"),
SUMIFS(AllPublicationData!$I:$I,AllPublicationData!$A:$A,'Publication Table'!$B57,AllPublicationData!$B:$B,'Publication Table'!Q$7),
IF(AND($C$4="NHS Scotland",$C$5="Cancellations for other reasons"),
SUMIFS(AllPublicationData!$J:$J,AllPublicationData!$A:$A,'Publication Table'!$B57,AllPublicationData!$B:$B,'Publication Table'!Q$7)))))))</f>
        <v>258</v>
      </c>
      <c r="R57" s="90">
        <f>IF($C$5="Total Operations",
SUMIFS(AllPublicationData!$E:$E,AllPublicationData!$A:$A,'Publication Table'!$B57,AllPublicationData!$B:$B,'Publication Table'!$C$4,AllPublicationData!$D:$D,'Publication Table'!R$7),
IF('Publication Table'!$C$5="All Cancelled Operations",
SUMIFS(AllPublicationData!$F:$F,AllPublicationData!$A:$A,'Publication Table'!$B57,AllPublicationData!$B:$B,'Publication Table'!$C$4,AllPublicationData!$D:$D,'Publication Table'!R$7),
IF('Publication Table'!$C$5="Operations cancelled by patient",
SUMIFS(AllPublicationData!$G:$G,AllPublicationData!$A:$A,'Publication Table'!$B57,AllPublicationData!$B:$B,'Publication Table'!$C$4,AllPublicationData!$D:$D,'Publication Table'!R$7),
IF('Publication Table'!$C$5="Operations cancelled for clinical reasons",
SUMIFS(AllPublicationData!$G:$G,AllPublicationData!$A:$A,'Publication Table'!$B57,AllPublicationData!$B:$B,'Publication Table'!$C$4,AllPublicationData!$D:$D,'Publication Table'!R$7),
IF('Publication Table'!$C$5="Operations cancelled for non-clinical/capacity reasons",
SUMIFS(AllPublicationData!$G:$G,AllPublicationData!$A:$A,'Publication Table'!$B57,AllPublicationData!$B:$B,'Publication Table'!$C$4,AllPublicationData!$D:$D,'Publication Table'!R$7),
IF('Publication Table'!$C$5="Cancellations for other reasons",
SUMIFS(AllPublicationData!$G:$G,AllPublicationData!$A:$A,'Publication Table'!$B57,AllPublicationData!$B:$B,'Publication Table'!$C$4,AllPublicationData!$D:$D,'Publication Table'!R$7)))))))+
IF(AND($C$4="NHS Scotland",$C$5="Total Operations"),
SUMIFS(AllPublicationData!$E:$E,AllPublicationData!$A:$A,'Publication Table'!$B57,AllPublicationData!$B:$B,'Publication Table'!R$7),
IF(AND($C$4="NHS Scotland",$C$5="All Cancelled Operations"),
SUMIFS(AllPublicationData!$F:$F,AllPublicationData!$A:$A,'Publication Table'!$B57,AllPublicationData!$B:$B,'Publication Table'!R$7),
IF(AND($C$4="NHS Scotland",$C$5="Operations cancelled by patient"),
SUMIFS(AllPublicationData!$G:$G,AllPublicationData!$A:$A,'Publication Table'!$B57,AllPublicationData!$B:$B,'Publication Table'!R$7),
IF(AND($C$4="NHS Scotland",$C$5="Operations cancelled for clinical reasons"),
SUMIFS(AllPublicationData!$H:$H,AllPublicationData!$A:$A,'Publication Table'!$B57,AllPublicationData!$B:$B,'Publication Table'!R$7),
IF(AND($C$4="NHS Scotland",$C$5="Operations cancelled for non-clinical/capacity reasons"),
SUMIFS(AllPublicationData!$I:$I,AllPublicationData!$A:$A,'Publication Table'!$B57,AllPublicationData!$B:$B,'Publication Table'!R$7),
IF(AND($C$4="NHS Scotland",$C$5="Cancellations for other reasons"),
SUMIFS(AllPublicationData!$J:$J,AllPublicationData!$A:$A,'Publication Table'!$B57,AllPublicationData!$B:$B,'Publication Table'!R$7)))))))</f>
        <v>6</v>
      </c>
    </row>
    <row r="58" spans="2:18" x14ac:dyDescent="0.35">
      <c r="B58" s="89">
        <v>43891</v>
      </c>
      <c r="C58" s="81">
        <f>IF($C$5="Total Operations",
SUMIFS(AllPublicationData!$E:$E,AllPublicationData!$A:$A,'Publication Table'!$B58,AllPublicationData!$B:$B,'Publication Table'!$C$4),
IF('Publication Table'!$C$5="All Cancelled Operations",
SUMIFS(AllPublicationData!$F:$F,AllPublicationData!$A:$A,'Publication Table'!$B58,AllPublicationData!$B:$B,'Publication Table'!$C$4),
IF('Publication Table'!$C$5="Operations cancelled by patient",
SUMIFS(AllPublicationData!$G:$G,AllPublicationData!$A:$A,'Publication Table'!$B58,AllPublicationData!$B:$B,'Publication Table'!$C$4),
IF('Publication Table'!$C$5="Operations cancelled for clinical reasons",
SUMIFS(AllPublicationData!$H:$H,AllPublicationData!$A:$A,'Publication Table'!$B58,AllPublicationData!$B:$B,'Publication Table'!$C$4),
IF('Publication Table'!$C$5="Operations cancelled for non-clinical/capacity reasons",
SUMIFS(AllPublicationData!$I:$I,AllPublicationData!$A:$A,'Publication Table'!$B58,AllPublicationData!$B:$B,'Publication Table'!$C$4),
IF('Publication Table'!$C$5="Cancellations for other reasons",
SUMIFS(AllPublicationData!$J:$J,AllPublicationData!$A:$A,'Publication Table'!$B58,AllPublicationData!$B:$B,'Publication Table'!$C$4)))))))+
IF(AND($C$4="NHS Scotland",$C$5="Total Operations"),
SUMIFS(AllPublicationData!$E:$E,AllPublicationData!$A:$A,'Publication Table'!$B58),
IF(AND($C$4="NHS Scotland",$C$5="All Cancelled Operations"),
SUMIFS(AllPublicationData!$F:$F,AllPublicationData!$A:$A,'Publication Table'!$B58),
IF(AND($C$4="NHS Scotland",$C$5="Operations cancelled by patient"),
SUMIFS(AllPublicationData!$G:$G,AllPublicationData!$A:$A,'Publication Table'!$B58),
IF(AND($C$4="NHS Scotland",$C$5="Operations cancelled for clinical reasons"),
SUMIFS(AllPublicationData!$H:$H,AllPublicationData!$A:$A,'Publication Table'!$B58),
IF(AND($C$4="NHS Scotland",$C$5="Operations cancelled for non-clinical/capacity reasons"),
SUMIFS(AllPublicationData!$I:$I,AllPublicationData!$A:$A,'Publication Table'!$B58),
IF(AND($C$4="NHS Scotland",$C$5="Cancellations for other reasons"),
SUMIFS(AllPublicationData!$J:$J,AllPublicationData!$A:$A,'Publication Table'!$B58)))))))</f>
        <v>20192</v>
      </c>
      <c r="D58" s="90">
        <f>IF($C$5="Total Operations",
SUMIFS(AllPublicationData!$E:$E,AllPublicationData!$A:$A,'Publication Table'!$B58,AllPublicationData!$B:$B,'Publication Table'!$C$4,AllPublicationData!$D:$D,'Publication Table'!D$7),
IF('Publication Table'!$C$5="All Cancelled Operations",
SUMIFS(AllPublicationData!$F:$F,AllPublicationData!$A:$A,'Publication Table'!$B58,AllPublicationData!$B:$B,'Publication Table'!$C$4,AllPublicationData!$D:$D,'Publication Table'!D$7),
IF('Publication Table'!$C$5="Operations cancelled by patient",
SUMIFS(AllPublicationData!$G:$G,AllPublicationData!$A:$A,'Publication Table'!$B58,AllPublicationData!$B:$B,'Publication Table'!$C$4,AllPublicationData!$D:$D,'Publication Table'!D$7),
IF('Publication Table'!$C$5="Operations cancelled for clinical reasons",
SUMIFS(AllPublicationData!$H:$H,AllPublicationData!$A:$A,'Publication Table'!$B58,AllPublicationData!$B:$B,'Publication Table'!$C$4,AllPublicationData!$D:$D,'Publication Table'!D$7),
IF('Publication Table'!$C$5="Operations cancelled for non-clinical/capacity reasons",
SUMIFS(AllPublicationData!$I:$I,AllPublicationData!$A:$A,'Publication Table'!$B58,AllPublicationData!$B:$B,'Publication Table'!$C$4,AllPublicationData!$D:$D,'Publication Table'!D$7),
IF('Publication Table'!$C$5="Cancellations for other reasons",
SUMIFS(AllPublicationData!$J:$J,AllPublicationData!$A:$A,'Publication Table'!$B58,AllPublicationData!$B:$B,'Publication Table'!$C$4,AllPublicationData!$D:$D,'Publication Table'!D$7)))))))+
IF(AND($C$4="NHS Scotland",$C$5="Total Operations"),
SUMIFS(AllPublicationData!$E:$E,AllPublicationData!$A:$A,'Publication Table'!$B58,AllPublicationData!$B:$B,'Publication Table'!D$7),
IF(AND($C$4="NHS Scotland",$C$5="All Cancelled Operations"),
SUMIFS(AllPublicationData!$F:$F,AllPublicationData!$A:$A,'Publication Table'!$B58,AllPublicationData!$B:$B,'Publication Table'!D$7),
IF(AND($C$4="NHS Scotland",$C$5="Operations cancelled by patient"),
SUMIFS(AllPublicationData!$G:$G,AllPublicationData!$A:$A,'Publication Table'!$B58,AllPublicationData!$B:$B,'Publication Table'!D$7),
IF(AND($C$4="NHS Scotland",$C$5="Operations cancelled for clinical reasons"),
SUMIFS(AllPublicationData!$H:$H,AllPublicationData!$A:$A,'Publication Table'!$B58,AllPublicationData!$B:$B,'Publication Table'!D$7),
IF(AND($C$4="NHS Scotland",$C$5="Operations cancelled for non-clinical/capacity reasons"),
SUMIFS(AllPublicationData!$I:$I,AllPublicationData!$A:$A,'Publication Table'!$B58,AllPublicationData!$B:$B,'Publication Table'!D$7),
IF(AND($C$4="NHS Scotland",$C$5="Cancellations for other reasons"),
SUMIFS(AllPublicationData!$J:$J,AllPublicationData!$A:$A,'Publication Table'!$B58,AllPublicationData!$B:$B,'Publication Table'!D$7)))))))</f>
        <v>1164</v>
      </c>
      <c r="E58" s="90">
        <f>IF($C$5="Total Operations",
SUMIFS(AllPublicationData!$E:$E,AllPublicationData!$A:$A,'Publication Table'!$B58,AllPublicationData!$B:$B,'Publication Table'!$C$4,AllPublicationData!$D:$D,'Publication Table'!E$7),
IF('Publication Table'!$C$5="All Cancelled Operations",
SUMIFS(AllPublicationData!$F:$F,AllPublicationData!$A:$A,'Publication Table'!$B58,AllPublicationData!$B:$B,'Publication Table'!$C$4,AllPublicationData!$D:$D,'Publication Table'!E$7),
IF('Publication Table'!$C$5="Operations cancelled by patient",
SUMIFS(AllPublicationData!$G:$G,AllPublicationData!$A:$A,'Publication Table'!$B58,AllPublicationData!$B:$B,'Publication Table'!$C$4,AllPublicationData!$D:$D,'Publication Table'!E$7),
IF('Publication Table'!$C$5="Operations cancelled for clinical reasons",
SUMIFS(AllPublicationData!$H:$H,AllPublicationData!$A:$A,'Publication Table'!$B58,AllPublicationData!$B:$B,'Publication Table'!$C$4,AllPublicationData!$D:$D,'Publication Table'!E$7),
IF('Publication Table'!$C$5="Operations cancelled for non-clinical/capacity reasons",
SUMIFS(AllPublicationData!$I:$I,AllPublicationData!$A:$A,'Publication Table'!$B58,AllPublicationData!$B:$B,'Publication Table'!$C$4,AllPublicationData!$D:$D,'Publication Table'!E$7),
IF('Publication Table'!$C$5="Cancellations for other reasons",
SUMIFS(AllPublicationData!$J:$J,AllPublicationData!$A:$A,'Publication Table'!$B58,AllPublicationData!$B:$B,'Publication Table'!$C$4,AllPublicationData!$D:$D,'Publication Table'!E$7)))))))+
IF(AND($C$4="NHS Scotland",$C$5="Total Operations"),
SUMIFS(AllPublicationData!$E:$E,AllPublicationData!$A:$A,'Publication Table'!$B58,AllPublicationData!$B:$B,'Publication Table'!E$7),
IF(AND($C$4="NHS Scotland",$C$5="All Cancelled Operations"),
SUMIFS(AllPublicationData!$F:$F,AllPublicationData!$A:$A,'Publication Table'!$B58,AllPublicationData!$B:$B,'Publication Table'!E$7),
IF(AND($C$4="NHS Scotland",$C$5="Operations cancelled by patient"),
SUMIFS(AllPublicationData!$G:$G,AllPublicationData!$A:$A,'Publication Table'!$B58,AllPublicationData!$B:$B,'Publication Table'!E$7),
IF(AND($C$4="NHS Scotland",$C$5="Operations cancelled for clinical reasons"),
SUMIFS(AllPublicationData!$H:$H,AllPublicationData!$A:$A,'Publication Table'!$B58,AllPublicationData!$B:$B,'Publication Table'!E$7),
IF(AND($C$4="NHS Scotland",$C$5="Operations cancelled for non-clinical/capacity reasons"),
SUMIFS(AllPublicationData!$I:$I,AllPublicationData!$A:$A,'Publication Table'!$B58,AllPublicationData!$B:$B,'Publication Table'!E$7),
IF(AND($C$4="NHS Scotland",$C$5="Cancellations for other reasons"),
SUMIFS(AllPublicationData!$J:$J,AllPublicationData!$A:$A,'Publication Table'!$B58,AllPublicationData!$B:$B,'Publication Table'!E$7)))))))</f>
        <v>1229</v>
      </c>
      <c r="F58" s="90">
        <f>IF($C$5="Total Operations",
SUMIFS(AllPublicationData!$E:$E,AllPublicationData!$A:$A,'Publication Table'!$B58,AllPublicationData!$B:$B,'Publication Table'!$C$4,AllPublicationData!$D:$D,'Publication Table'!F$7),
IF('Publication Table'!$C$5="All Cancelled Operations",
SUMIFS(AllPublicationData!$F:$F,AllPublicationData!$A:$A,'Publication Table'!$B58,AllPublicationData!$B:$B,'Publication Table'!$C$4,AllPublicationData!$D:$D,'Publication Table'!F$7),
IF('Publication Table'!$C$5="Operations cancelled by patient",
SUMIFS(AllPublicationData!$G:$G,AllPublicationData!$A:$A,'Publication Table'!$B58,AllPublicationData!$B:$B,'Publication Table'!$C$4,AllPublicationData!$D:$D,'Publication Table'!F$7),
IF('Publication Table'!$C$5="Operations cancelled for clinical reasons",
SUMIFS(AllPublicationData!$H:$H,AllPublicationData!$A:$A,'Publication Table'!$B58,AllPublicationData!$B:$B,'Publication Table'!$C$4,AllPublicationData!$D:$D,'Publication Table'!F$7),
IF('Publication Table'!$C$5="Operations cancelled for non-clinical/capacity reasons",
SUMIFS(AllPublicationData!$I:$I,AllPublicationData!$A:$A,'Publication Table'!$B58,AllPublicationData!$B:$B,'Publication Table'!$C$4,AllPublicationData!$D:$D,'Publication Table'!F$7),
IF('Publication Table'!$C$5="Cancellations for other reasons",
SUMIFS(AllPublicationData!$J:$J,AllPublicationData!$A:$A,'Publication Table'!$B58,AllPublicationData!$B:$B,'Publication Table'!$C$4,AllPublicationData!$D:$D,'Publication Table'!F$7)))))))+
IF(AND($C$4="NHS Scotland",$C$5="Total Operations"),
SUMIFS(AllPublicationData!$E:$E,AllPublicationData!$A:$A,'Publication Table'!$B58,AllPublicationData!$B:$B,'Publication Table'!F$7),
IF(AND($C$4="NHS Scotland",$C$5="All Cancelled Operations"),
SUMIFS(AllPublicationData!$F:$F,AllPublicationData!$A:$A,'Publication Table'!$B58,AllPublicationData!$B:$B,'Publication Table'!F$7),
IF(AND($C$4="NHS Scotland",$C$5="Operations cancelled by patient"),
SUMIFS(AllPublicationData!$G:$G,AllPublicationData!$A:$A,'Publication Table'!$B58,AllPublicationData!$B:$B,'Publication Table'!F$7),
IF(AND($C$4="NHS Scotland",$C$5="Operations cancelled for clinical reasons"),
SUMIFS(AllPublicationData!$H:$H,AllPublicationData!$A:$A,'Publication Table'!$B58,AllPublicationData!$B:$B,'Publication Table'!F$7),
IF(AND($C$4="NHS Scotland",$C$5="Operations cancelled for non-clinical/capacity reasons"),
SUMIFS(AllPublicationData!$I:$I,AllPublicationData!$A:$A,'Publication Table'!$B58,AllPublicationData!$B:$B,'Publication Table'!F$7),
IF(AND($C$4="NHS Scotland",$C$5="Cancellations for other reasons"),
SUMIFS(AllPublicationData!$J:$J,AllPublicationData!$A:$A,'Publication Table'!$B58,AllPublicationData!$B:$B,'Publication Table'!F$7)))))))</f>
        <v>262</v>
      </c>
      <c r="G58" s="90">
        <f>IF($C$5="Total Operations",
SUMIFS(AllPublicationData!$E:$E,AllPublicationData!$A:$A,'Publication Table'!$B58,AllPublicationData!$B:$B,'Publication Table'!$C$4,AllPublicationData!$D:$D,'Publication Table'!G$7),
IF('Publication Table'!$C$5="All Cancelled Operations",
SUMIFS(AllPublicationData!$F:$F,AllPublicationData!$A:$A,'Publication Table'!$B58,AllPublicationData!$B:$B,'Publication Table'!$C$4,AllPublicationData!$D:$D,'Publication Table'!G$7),
IF('Publication Table'!$C$5="Operations cancelled by patient",
SUMIFS(AllPublicationData!$G:$G,AllPublicationData!$A:$A,'Publication Table'!$B58,AllPublicationData!$B:$B,'Publication Table'!$C$4,AllPublicationData!$D:$D,'Publication Table'!G$7),
IF('Publication Table'!$C$5="Operations cancelled for clinical reasons",
SUMIFS(AllPublicationData!$H:$H,AllPublicationData!$A:$A,'Publication Table'!$B58,AllPublicationData!$B:$B,'Publication Table'!$C$4,AllPublicationData!$D:$D,'Publication Table'!G$7),
IF('Publication Table'!$C$5="Operations cancelled for non-clinical/capacity reasons",
SUMIFS(AllPublicationData!$I:$I,AllPublicationData!$A:$A,'Publication Table'!$B58,AllPublicationData!$B:$B,'Publication Table'!$C$4,AllPublicationData!$D:$D,'Publication Table'!G$7),
IF('Publication Table'!$C$5="Cancellations for other reasons",
SUMIFS(AllPublicationData!$J:$J,AllPublicationData!$A:$A,'Publication Table'!$B58,AllPublicationData!$B:$B,'Publication Table'!$C$4,AllPublicationData!$D:$D,'Publication Table'!G$7)))))))+
IF(AND($C$4="NHS Scotland",$C$5="Total Operations"),
SUMIFS(AllPublicationData!$E:$E,AllPublicationData!$A:$A,'Publication Table'!$B58,AllPublicationData!$B:$B,'Publication Table'!G$7),
IF(AND($C$4="NHS Scotland",$C$5="All Cancelled Operations"),
SUMIFS(AllPublicationData!$F:$F,AllPublicationData!$A:$A,'Publication Table'!$B58,AllPublicationData!$B:$B,'Publication Table'!G$7),
IF(AND($C$4="NHS Scotland",$C$5="Operations cancelled by patient"),
SUMIFS(AllPublicationData!$G:$G,AllPublicationData!$A:$A,'Publication Table'!$B58,AllPublicationData!$B:$B,'Publication Table'!G$7),
IF(AND($C$4="NHS Scotland",$C$5="Operations cancelled for clinical reasons"),
SUMIFS(AllPublicationData!$H:$H,AllPublicationData!$A:$A,'Publication Table'!$B58,AllPublicationData!$B:$B,'Publication Table'!G$7),
IF(AND($C$4="NHS Scotland",$C$5="Operations cancelled for non-clinical/capacity reasons"),
SUMIFS(AllPublicationData!$I:$I,AllPublicationData!$A:$A,'Publication Table'!$B58,AllPublicationData!$B:$B,'Publication Table'!G$7),
IF(AND($C$4="NHS Scotland",$C$5="Cancellations for other reasons"),
SUMIFS(AllPublicationData!$J:$J,AllPublicationData!$A:$A,'Publication Table'!$B58,AllPublicationData!$B:$B,'Publication Table'!G$7)))))))</f>
        <v>1100</v>
      </c>
      <c r="H58" s="90">
        <f>IF($C$5="Total Operations",
SUMIFS(AllPublicationData!$E:$E,AllPublicationData!$A:$A,'Publication Table'!$B58,AllPublicationData!$B:$B,'Publication Table'!$C$4,AllPublicationData!$D:$D,'Publication Table'!H$7),
IF('Publication Table'!$C$5="All Cancelled Operations",
SUMIFS(AllPublicationData!$F:$F,AllPublicationData!$A:$A,'Publication Table'!$B58,AllPublicationData!$B:$B,'Publication Table'!$C$4,AllPublicationData!$D:$D,'Publication Table'!H$7),
IF('Publication Table'!$C$5="Operations cancelled by patient",
SUMIFS(AllPublicationData!$G:$G,AllPublicationData!$A:$A,'Publication Table'!$B58,AllPublicationData!$B:$B,'Publication Table'!$C$4,AllPublicationData!$D:$D,'Publication Table'!H$7),
IF('Publication Table'!$C$5="Operations cancelled for clinical reasons",
SUMIFS(AllPublicationData!$H:$H,AllPublicationData!$A:$A,'Publication Table'!$B58,AllPublicationData!$B:$B,'Publication Table'!$C$4,AllPublicationData!$D:$D,'Publication Table'!H$7),
IF('Publication Table'!$C$5="Operations cancelled for non-clinical/capacity reasons",
SUMIFS(AllPublicationData!$I:$I,AllPublicationData!$A:$A,'Publication Table'!$B58,AllPublicationData!$B:$B,'Publication Table'!$C$4,AllPublicationData!$D:$D,'Publication Table'!H$7),
IF('Publication Table'!$C$5="Cancellations for other reasons",
SUMIFS(AllPublicationData!$J:$J,AllPublicationData!$A:$A,'Publication Table'!$B58,AllPublicationData!$B:$B,'Publication Table'!$C$4,AllPublicationData!$D:$D,'Publication Table'!H$7)))))))+
IF(AND($C$4="NHS Scotland",$C$5="Total Operations"),
SUMIFS(AllPublicationData!$E:$E,AllPublicationData!$A:$A,'Publication Table'!$B58,AllPublicationData!$B:$B,'Publication Table'!H$7),
IF(AND($C$4="NHS Scotland",$C$5="All Cancelled Operations"),
SUMIFS(AllPublicationData!$F:$F,AllPublicationData!$A:$A,'Publication Table'!$B58,AllPublicationData!$B:$B,'Publication Table'!H$7),
IF(AND($C$4="NHS Scotland",$C$5="Operations cancelled by patient"),
SUMIFS(AllPublicationData!$G:$G,AllPublicationData!$A:$A,'Publication Table'!$B58,AllPublicationData!$B:$B,'Publication Table'!H$7),
IF(AND($C$4="NHS Scotland",$C$5="Operations cancelled for clinical reasons"),
SUMIFS(AllPublicationData!$H:$H,AllPublicationData!$A:$A,'Publication Table'!$B58,AllPublicationData!$B:$B,'Publication Table'!H$7),
IF(AND($C$4="NHS Scotland",$C$5="Operations cancelled for non-clinical/capacity reasons"),
SUMIFS(AllPublicationData!$I:$I,AllPublicationData!$A:$A,'Publication Table'!$B58,AllPublicationData!$B:$B,'Publication Table'!H$7),
IF(AND($C$4="NHS Scotland",$C$5="Cancellations for other reasons"),
SUMIFS(AllPublicationData!$J:$J,AllPublicationData!$A:$A,'Publication Table'!$B58,AllPublicationData!$B:$B,'Publication Table'!H$7)))))))</f>
        <v>1054</v>
      </c>
      <c r="I58" s="90">
        <f>IF($C$5="Total Operations",
SUMIFS(AllPublicationData!$E:$E,AllPublicationData!$A:$A,'Publication Table'!$B58,AllPublicationData!$B:$B,'Publication Table'!$C$4,AllPublicationData!$D:$D,'Publication Table'!I$7),
IF('Publication Table'!$C$5="All Cancelled Operations",
SUMIFS(AllPublicationData!$F:$F,AllPublicationData!$A:$A,'Publication Table'!$B58,AllPublicationData!$B:$B,'Publication Table'!$C$4,AllPublicationData!$D:$D,'Publication Table'!I$7),
IF('Publication Table'!$C$5="Operations cancelled by patient",
SUMIFS(AllPublicationData!$G:$G,AllPublicationData!$A:$A,'Publication Table'!$B58,AllPublicationData!$B:$B,'Publication Table'!$C$4,AllPublicationData!$D:$D,'Publication Table'!I$7),
IF('Publication Table'!$C$5="Operations cancelled for clinical reasons",
SUMIFS(AllPublicationData!$H:$H,AllPublicationData!$A:$A,'Publication Table'!$B58,AllPublicationData!$B:$B,'Publication Table'!$C$4,AllPublicationData!$D:$D,'Publication Table'!I$7),
IF('Publication Table'!$C$5="Operations cancelled for non-clinical/capacity reasons",
SUMIFS(AllPublicationData!$I:$I,AllPublicationData!$A:$A,'Publication Table'!$B58,AllPublicationData!$B:$B,'Publication Table'!$C$4,AllPublicationData!$D:$D,'Publication Table'!I$7),
IF('Publication Table'!$C$5="Cancellations for other reasons",
SUMIFS(AllPublicationData!$J:$J,AllPublicationData!$A:$A,'Publication Table'!$B58,AllPublicationData!$B:$B,'Publication Table'!$C$4,AllPublicationData!$D:$D,'Publication Table'!I$7)))))))+
IF(AND($C$4="NHS Scotland",$C$5="Total Operations"),
SUMIFS(AllPublicationData!$E:$E,AllPublicationData!$A:$A,'Publication Table'!$B58,AllPublicationData!$B:$B,'Publication Table'!I$7),
IF(AND($C$4="NHS Scotland",$C$5="All Cancelled Operations"),
SUMIFS(AllPublicationData!$F:$F,AllPublicationData!$A:$A,'Publication Table'!$B58,AllPublicationData!$B:$B,'Publication Table'!I$7),
IF(AND($C$4="NHS Scotland",$C$5="Operations cancelled by patient"),
SUMIFS(AllPublicationData!$G:$G,AllPublicationData!$A:$A,'Publication Table'!$B58,AllPublicationData!$B:$B,'Publication Table'!I$7),
IF(AND($C$4="NHS Scotland",$C$5="Operations cancelled for clinical reasons"),
SUMIFS(AllPublicationData!$H:$H,AllPublicationData!$A:$A,'Publication Table'!$B58,AllPublicationData!$B:$B,'Publication Table'!I$7),
IF(AND($C$4="NHS Scotland",$C$5="Operations cancelled for non-clinical/capacity reasons"),
SUMIFS(AllPublicationData!$I:$I,AllPublicationData!$A:$A,'Publication Table'!$B58,AllPublicationData!$B:$B,'Publication Table'!I$7),
IF(AND($C$4="NHS Scotland",$C$5="Cancellations for other reasons"),
SUMIFS(AllPublicationData!$J:$J,AllPublicationData!$A:$A,'Publication Table'!$B58,AllPublicationData!$B:$B,'Publication Table'!I$7)))))))</f>
        <v>855</v>
      </c>
      <c r="J58" s="90">
        <f>IF($C$5="Total Operations",
SUMIFS(AllPublicationData!$E:$E,AllPublicationData!$A:$A,'Publication Table'!$B58,AllPublicationData!$B:$B,'Publication Table'!$C$4,AllPublicationData!$D:$D,'Publication Table'!J$7),
IF('Publication Table'!$C$5="All Cancelled Operations",
SUMIFS(AllPublicationData!$F:$F,AllPublicationData!$A:$A,'Publication Table'!$B58,AllPublicationData!$B:$B,'Publication Table'!$C$4,AllPublicationData!$D:$D,'Publication Table'!J$7),
IF('Publication Table'!$C$5="Operations cancelled by patient",
SUMIFS(AllPublicationData!$G:$G,AllPublicationData!$A:$A,'Publication Table'!$B58,AllPublicationData!$B:$B,'Publication Table'!$C$4,AllPublicationData!$D:$D,'Publication Table'!J$7),
IF('Publication Table'!$C$5="Operations cancelled for clinical reasons",
SUMIFS(AllPublicationData!$H:$H,AllPublicationData!$A:$A,'Publication Table'!$B58,AllPublicationData!$B:$B,'Publication Table'!$C$4,AllPublicationData!$D:$D,'Publication Table'!J$7),
IF('Publication Table'!$C$5="Operations cancelled for non-clinical/capacity reasons",
SUMIFS(AllPublicationData!$I:$I,AllPublicationData!$A:$A,'Publication Table'!$B58,AllPublicationData!$B:$B,'Publication Table'!$C$4,AllPublicationData!$D:$D,'Publication Table'!J$7),
IF('Publication Table'!$C$5="Cancellations for other reasons",
SUMIFS(AllPublicationData!$J:$J,AllPublicationData!$A:$A,'Publication Table'!$B58,AllPublicationData!$B:$B,'Publication Table'!$C$4,AllPublicationData!$D:$D,'Publication Table'!J$7)))))))+
IF(AND($C$4="NHS Scotland",$C$5="Total Operations"),
SUMIFS(AllPublicationData!$E:$E,AllPublicationData!$A:$A,'Publication Table'!$B58,AllPublicationData!$B:$B,'Publication Table'!J$7),
IF(AND($C$4="NHS Scotland",$C$5="All Cancelled Operations"),
SUMIFS(AllPublicationData!$F:$F,AllPublicationData!$A:$A,'Publication Table'!$B58,AllPublicationData!$B:$B,'Publication Table'!J$7),
IF(AND($C$4="NHS Scotland",$C$5="Operations cancelled by patient"),
SUMIFS(AllPublicationData!$G:$G,AllPublicationData!$A:$A,'Publication Table'!$B58,AllPublicationData!$B:$B,'Publication Table'!J$7),
IF(AND($C$4="NHS Scotland",$C$5="Operations cancelled for clinical reasons"),
SUMIFS(AllPublicationData!$H:$H,AllPublicationData!$A:$A,'Publication Table'!$B58,AllPublicationData!$B:$B,'Publication Table'!J$7),
IF(AND($C$4="NHS Scotland",$C$5="Operations cancelled for non-clinical/capacity reasons"),
SUMIFS(AllPublicationData!$I:$I,AllPublicationData!$A:$A,'Publication Table'!$B58,AllPublicationData!$B:$B,'Publication Table'!J$7),
IF(AND($C$4="NHS Scotland",$C$5="Cancellations for other reasons"),
SUMIFS(AllPublicationData!$J:$J,AllPublicationData!$A:$A,'Publication Table'!$B58,AllPublicationData!$B:$B,'Publication Table'!J$7)))))))</f>
        <v>2455</v>
      </c>
      <c r="K58" s="90">
        <f>IF($C$5="Total Operations",
SUMIFS(AllPublicationData!$E:$E,AllPublicationData!$A:$A,'Publication Table'!$B58,AllPublicationData!$B:$B,'Publication Table'!$C$4,AllPublicationData!$D:$D,'Publication Table'!K$7),
IF('Publication Table'!$C$5="All Cancelled Operations",
SUMIFS(AllPublicationData!$F:$F,AllPublicationData!$A:$A,'Publication Table'!$B58,AllPublicationData!$B:$B,'Publication Table'!$C$4,AllPublicationData!$D:$D,'Publication Table'!K$7),
IF('Publication Table'!$C$5="Operations cancelled by patient",
SUMIFS(AllPublicationData!$G:$G,AllPublicationData!$A:$A,'Publication Table'!$B58,AllPublicationData!$B:$B,'Publication Table'!$C$4,AllPublicationData!$D:$D,'Publication Table'!K$7),
IF('Publication Table'!$C$5="Operations cancelled for clinical reasons",
SUMIFS(AllPublicationData!$H:$H,AllPublicationData!$A:$A,'Publication Table'!$B58,AllPublicationData!$B:$B,'Publication Table'!$C$4,AllPublicationData!$D:$D,'Publication Table'!K$7),
IF('Publication Table'!$C$5="Operations cancelled for non-clinical/capacity reasons",
SUMIFS(AllPublicationData!$I:$I,AllPublicationData!$A:$A,'Publication Table'!$B58,AllPublicationData!$B:$B,'Publication Table'!$C$4,AllPublicationData!$D:$D,'Publication Table'!K$7),
IF('Publication Table'!$C$5="Cancellations for other reasons",
SUMIFS(AllPublicationData!$J:$J,AllPublicationData!$A:$A,'Publication Table'!$B58,AllPublicationData!$B:$B,'Publication Table'!$C$4,AllPublicationData!$D:$D,'Publication Table'!K$7)))))))+
IF(AND($C$4="NHS Scotland",$C$5="Total Operations"),
SUMIFS(AllPublicationData!$E:$E,AllPublicationData!$A:$A,'Publication Table'!$B58,AllPublicationData!$B:$B,'Publication Table'!K$7),
IF(AND($C$4="NHS Scotland",$C$5="All Cancelled Operations"),
SUMIFS(AllPublicationData!$F:$F,AllPublicationData!$A:$A,'Publication Table'!$B58,AllPublicationData!$B:$B,'Publication Table'!K$7),
IF(AND($C$4="NHS Scotland",$C$5="Operations cancelled by patient"),
SUMIFS(AllPublicationData!$G:$G,AllPublicationData!$A:$A,'Publication Table'!$B58,AllPublicationData!$B:$B,'Publication Table'!K$7),
IF(AND($C$4="NHS Scotland",$C$5="Operations cancelled for clinical reasons"),
SUMIFS(AllPublicationData!$H:$H,AllPublicationData!$A:$A,'Publication Table'!$B58,AllPublicationData!$B:$B,'Publication Table'!K$7),
IF(AND($C$4="NHS Scotland",$C$5="Operations cancelled for non-clinical/capacity reasons"),
SUMIFS(AllPublicationData!$I:$I,AllPublicationData!$A:$A,'Publication Table'!$B58,AllPublicationData!$B:$B,'Publication Table'!K$7),
IF(AND($C$4="NHS Scotland",$C$5="Cancellations for other reasons"),
SUMIFS(AllPublicationData!$J:$J,AllPublicationData!$A:$A,'Publication Table'!$B58,AllPublicationData!$B:$B,'Publication Table'!K$7)))))))</f>
        <v>4759</v>
      </c>
      <c r="L58" s="90">
        <f>IF($C$5="Total Operations",
SUMIFS(AllPublicationData!$E:$E,AllPublicationData!$A:$A,'Publication Table'!$B58,AllPublicationData!$B:$B,'Publication Table'!$C$4,AllPublicationData!$D:$D,'Publication Table'!L$7),
IF('Publication Table'!$C$5="All Cancelled Operations",
SUMIFS(AllPublicationData!$F:$F,AllPublicationData!$A:$A,'Publication Table'!$B58,AllPublicationData!$B:$B,'Publication Table'!$C$4,AllPublicationData!$D:$D,'Publication Table'!L$7),
IF('Publication Table'!$C$5="Operations cancelled by patient",
SUMIFS(AllPublicationData!$G:$G,AllPublicationData!$A:$A,'Publication Table'!$B58,AllPublicationData!$B:$B,'Publication Table'!$C$4,AllPublicationData!$D:$D,'Publication Table'!L$7),
IF('Publication Table'!$C$5="Operations cancelled for clinical reasons",
SUMIFS(AllPublicationData!$H:$H,AllPublicationData!$A:$A,'Publication Table'!$B58,AllPublicationData!$B:$B,'Publication Table'!$C$4,AllPublicationData!$D:$D,'Publication Table'!L$7),
IF('Publication Table'!$C$5="Operations cancelled for non-clinical/capacity reasons",
SUMIFS(AllPublicationData!$I:$I,AllPublicationData!$A:$A,'Publication Table'!$B58,AllPublicationData!$B:$B,'Publication Table'!$C$4,AllPublicationData!$D:$D,'Publication Table'!L$7),
IF('Publication Table'!$C$5="Cancellations for other reasons",
SUMIFS(AllPublicationData!$J:$J,AllPublicationData!$A:$A,'Publication Table'!$B58,AllPublicationData!$B:$B,'Publication Table'!$C$4,AllPublicationData!$D:$D,'Publication Table'!L$7)))))))+
IF(AND($C$4="NHS Scotland",$C$5="Total Operations"),
SUMIFS(AllPublicationData!$E:$E,AllPublicationData!$A:$A,'Publication Table'!$B58,AllPublicationData!$B:$B,'Publication Table'!L$7),
IF(AND($C$4="NHS Scotland",$C$5="All Cancelled Operations"),
SUMIFS(AllPublicationData!$F:$F,AllPublicationData!$A:$A,'Publication Table'!$B58,AllPublicationData!$B:$B,'Publication Table'!L$7),
IF(AND($C$4="NHS Scotland",$C$5="Operations cancelled by patient"),
SUMIFS(AllPublicationData!$G:$G,AllPublicationData!$A:$A,'Publication Table'!$B58,AllPublicationData!$B:$B,'Publication Table'!L$7),
IF(AND($C$4="NHS Scotland",$C$5="Operations cancelled for clinical reasons"),
SUMIFS(AllPublicationData!$H:$H,AllPublicationData!$A:$A,'Publication Table'!$B58,AllPublicationData!$B:$B,'Publication Table'!L$7),
IF(AND($C$4="NHS Scotland",$C$5="Operations cancelled for non-clinical/capacity reasons"),
SUMIFS(AllPublicationData!$I:$I,AllPublicationData!$A:$A,'Publication Table'!$B58,AllPublicationData!$B:$B,'Publication Table'!L$7),
IF(AND($C$4="NHS Scotland",$C$5="Cancellations for other reasons"),
SUMIFS(AllPublicationData!$J:$J,AllPublicationData!$A:$A,'Publication Table'!$B58,AllPublicationData!$B:$B,'Publication Table'!L$7)))))))</f>
        <v>749</v>
      </c>
      <c r="M58" s="90">
        <f>IF($C$5="Total Operations",
SUMIFS(AllPublicationData!$E:$E,AllPublicationData!$A:$A,'Publication Table'!$B58,AllPublicationData!$B:$B,'Publication Table'!$C$4,AllPublicationData!$D:$D,'Publication Table'!M$7),
IF('Publication Table'!$C$5="All Cancelled Operations",
SUMIFS(AllPublicationData!$F:$F,AllPublicationData!$A:$A,'Publication Table'!$B58,AllPublicationData!$B:$B,'Publication Table'!$C$4,AllPublicationData!$D:$D,'Publication Table'!M$7),
IF('Publication Table'!$C$5="Operations cancelled by patient",
SUMIFS(AllPublicationData!$G:$G,AllPublicationData!$A:$A,'Publication Table'!$B58,AllPublicationData!$B:$B,'Publication Table'!$C$4,AllPublicationData!$D:$D,'Publication Table'!M$7),
IF('Publication Table'!$C$5="Operations cancelled for clinical reasons",
SUMIFS(AllPublicationData!$G:$G,AllPublicationData!$A:$A,'Publication Table'!$B58,AllPublicationData!$B:$B,'Publication Table'!$C$4,AllPublicationData!$D:$D,'Publication Table'!M$7),
IF('Publication Table'!$C$5="Operations cancelled for non-clinical/capacity reasons",
SUMIFS(AllPublicationData!$G:$G,AllPublicationData!$A:$A,'Publication Table'!$B58,AllPublicationData!$B:$B,'Publication Table'!$C$4,AllPublicationData!$D:$D,'Publication Table'!M$7),
IF('Publication Table'!$C$5="Cancellations for other reasons",
SUMIFS(AllPublicationData!$G:$G,AllPublicationData!$A:$A,'Publication Table'!$B58,AllPublicationData!$B:$B,'Publication Table'!$C$4,AllPublicationData!$D:$D,'Publication Table'!M$7)))))))+
IF(AND($C$4="NHS Scotland",$C$5="Total Operations"),
SUMIFS(AllPublicationData!$E:$E,AllPublicationData!$A:$A,'Publication Table'!$B58,AllPublicationData!$B:$B,'Publication Table'!M$7),
IF(AND($C$4="NHS Scotland",$C$5="All Cancelled Operations"),
SUMIFS(AllPublicationData!$F:$F,AllPublicationData!$A:$A,'Publication Table'!$B58,AllPublicationData!$B:$B,'Publication Table'!M$7),
IF(AND($C$4="NHS Scotland",$C$5="Operations cancelled by patient"),
SUMIFS(AllPublicationData!$G:$G,AllPublicationData!$A:$A,'Publication Table'!$B58,AllPublicationData!$B:$B,'Publication Table'!M$7),
IF(AND($C$4="NHS Scotland",$C$5="Operations cancelled for clinical reasons"),
SUMIFS(AllPublicationData!$H:$H,AllPublicationData!$A:$A,'Publication Table'!$B58,AllPublicationData!$B:$B,'Publication Table'!M$7),
IF(AND($C$4="NHS Scotland",$C$5="Operations cancelled for non-clinical/capacity reasons"),
SUMIFS(AllPublicationData!$I:$I,AllPublicationData!$A:$A,'Publication Table'!$B58,AllPublicationData!$B:$B,'Publication Table'!M$7),
IF(AND($C$4="NHS Scotland",$C$5="Cancellations for other reasons"),
SUMIFS(AllPublicationData!$J:$J,AllPublicationData!$A:$A,'Publication Table'!$B58,AllPublicationData!$B:$B,'Publication Table'!M$7)))))))</f>
        <v>1385</v>
      </c>
      <c r="N58" s="90">
        <f>IF($C$5="Total Operations",
SUMIFS(AllPublicationData!$E:$E,AllPublicationData!$A:$A,'Publication Table'!$B58,AllPublicationData!$B:$B,'Publication Table'!$C$4,AllPublicationData!$D:$D,'Publication Table'!N$7),
IF('Publication Table'!$C$5="All Cancelled Operations",
SUMIFS(AllPublicationData!$F:$F,AllPublicationData!$A:$A,'Publication Table'!$B58,AllPublicationData!$B:$B,'Publication Table'!$C$4,AllPublicationData!$D:$D,'Publication Table'!N$7),
IF('Publication Table'!$C$5="Operations cancelled by patient",
SUMIFS(AllPublicationData!$G:$G,AllPublicationData!$A:$A,'Publication Table'!$B58,AllPublicationData!$B:$B,'Publication Table'!$C$4,AllPublicationData!$D:$D,'Publication Table'!N$7),
IF('Publication Table'!$C$5="Operations cancelled for clinical reasons",
SUMIFS(AllPublicationData!$G:$G,AllPublicationData!$A:$A,'Publication Table'!$B58,AllPublicationData!$B:$B,'Publication Table'!$C$4,AllPublicationData!$D:$D,'Publication Table'!N$7),
IF('Publication Table'!$C$5="Operations cancelled for non-clinical/capacity reasons",
SUMIFS(AllPublicationData!$G:$G,AllPublicationData!$A:$A,'Publication Table'!$B58,AllPublicationData!$B:$B,'Publication Table'!$C$4,AllPublicationData!$D:$D,'Publication Table'!N$7),
IF('Publication Table'!$C$5="Cancellations for other reasons",
SUMIFS(AllPublicationData!$G:$G,AllPublicationData!$A:$A,'Publication Table'!$B58,AllPublicationData!$B:$B,'Publication Table'!$C$4,AllPublicationData!$D:$D,'Publication Table'!N$7)))))))+
IF(AND($C$4="NHS Scotland",$C$5="Total Operations"),
SUMIFS(AllPublicationData!$E:$E,AllPublicationData!$A:$A,'Publication Table'!$B58,AllPublicationData!$B:$B,'Publication Table'!N$7),
IF(AND($C$4="NHS Scotland",$C$5="All Cancelled Operations"),
SUMIFS(AllPublicationData!$F:$F,AllPublicationData!$A:$A,'Publication Table'!$B58,AllPublicationData!$B:$B,'Publication Table'!N$7),
IF(AND($C$4="NHS Scotland",$C$5="Operations cancelled by patient"),
SUMIFS(AllPublicationData!$G:$G,AllPublicationData!$A:$A,'Publication Table'!$B58,AllPublicationData!$B:$B,'Publication Table'!N$7),
IF(AND($C$4="NHS Scotland",$C$5="Operations cancelled for clinical reasons"),
SUMIFS(AllPublicationData!$H:$H,AllPublicationData!$A:$A,'Publication Table'!$B58,AllPublicationData!$B:$B,'Publication Table'!N$7),
IF(AND($C$4="NHS Scotland",$C$5="Operations cancelled for non-clinical/capacity reasons"),
SUMIFS(AllPublicationData!$I:$I,AllPublicationData!$A:$A,'Publication Table'!$B58,AllPublicationData!$B:$B,'Publication Table'!N$7),
IF(AND($C$4="NHS Scotland",$C$5="Cancellations for other reasons"),
SUMIFS(AllPublicationData!$J:$J,AllPublicationData!$A:$A,'Publication Table'!$B58,AllPublicationData!$B:$B,'Publication Table'!N$7)))))))</f>
        <v>3429</v>
      </c>
      <c r="O58" s="90">
        <f>IF($C$5="Total Operations",
SUMIFS(AllPublicationData!$E:$E,AllPublicationData!$A:$A,'Publication Table'!$B58,AllPublicationData!$B:$B,'Publication Table'!$C$4,AllPublicationData!$D:$D,'Publication Table'!O$7),
IF('Publication Table'!$C$5="All Cancelled Operations",
SUMIFS(AllPublicationData!$F:$F,AllPublicationData!$A:$A,'Publication Table'!$B58,AllPublicationData!$B:$B,'Publication Table'!$C$4,AllPublicationData!$D:$D,'Publication Table'!O$7),
IF('Publication Table'!$C$5="Operations cancelled by patient",
SUMIFS(AllPublicationData!$G:$G,AllPublicationData!$A:$A,'Publication Table'!$B58,AllPublicationData!$B:$B,'Publication Table'!$C$4,AllPublicationData!$D:$D,'Publication Table'!O$7),
IF('Publication Table'!$C$5="Operations cancelled for clinical reasons",
SUMIFS(AllPublicationData!$G:$G,AllPublicationData!$A:$A,'Publication Table'!$B58,AllPublicationData!$B:$B,'Publication Table'!$C$4,AllPublicationData!$D:$D,'Publication Table'!O$7),
IF('Publication Table'!$C$5="Operations cancelled for non-clinical/capacity reasons",
SUMIFS(AllPublicationData!$G:$G,AllPublicationData!$A:$A,'Publication Table'!$B58,AllPublicationData!$B:$B,'Publication Table'!$C$4,AllPublicationData!$D:$D,'Publication Table'!O$7),
IF('Publication Table'!$C$5="Cancellations for other reasons",
SUMIFS(AllPublicationData!$G:$G,AllPublicationData!$A:$A,'Publication Table'!$B58,AllPublicationData!$B:$B,'Publication Table'!$C$4,AllPublicationData!$D:$D,'Publication Table'!O$7)))))))+
IF(AND($C$4="NHS Scotland",$C$5="Total Operations"),
SUMIFS(AllPublicationData!$E:$E,AllPublicationData!$A:$A,'Publication Table'!$B58,AllPublicationData!$B:$B,'Publication Table'!O$7),
IF(AND($C$4="NHS Scotland",$C$5="All Cancelled Operations"),
SUMIFS(AllPublicationData!$F:$F,AllPublicationData!$A:$A,'Publication Table'!$B58,AllPublicationData!$B:$B,'Publication Table'!O$7),
IF(AND($C$4="NHS Scotland",$C$5="Operations cancelled by patient"),
SUMIFS(AllPublicationData!$G:$G,AllPublicationData!$A:$A,'Publication Table'!$B58,AllPublicationData!$B:$B,'Publication Table'!O$7),
IF(AND($C$4="NHS Scotland",$C$5="Operations cancelled for clinical reasons"),
SUMIFS(AllPublicationData!$H:$H,AllPublicationData!$A:$A,'Publication Table'!$B58,AllPublicationData!$B:$B,'Publication Table'!O$7),
IF(AND($C$4="NHS Scotland",$C$5="Operations cancelled for non-clinical/capacity reasons"),
SUMIFS(AllPublicationData!$I:$I,AllPublicationData!$A:$A,'Publication Table'!$B58,AllPublicationData!$B:$B,'Publication Table'!O$7),
IF(AND($C$4="NHS Scotland",$C$5="Cancellations for other reasons"),
SUMIFS(AllPublicationData!$J:$J,AllPublicationData!$A:$A,'Publication Table'!$B58,AllPublicationData!$B:$B,'Publication Table'!O$7)))))))</f>
        <v>298</v>
      </c>
      <c r="P58" s="90">
        <f>IF($C$5="Total Operations",
SUMIFS(AllPublicationData!$E:$E,AllPublicationData!$A:$A,'Publication Table'!$B58,AllPublicationData!$B:$B,'Publication Table'!$C$4,AllPublicationData!$D:$D,'Publication Table'!P$7),
IF('Publication Table'!$C$5="All Cancelled Operations",
SUMIFS(AllPublicationData!$F:$F,AllPublicationData!$A:$A,'Publication Table'!$B58,AllPublicationData!$B:$B,'Publication Table'!$C$4,AllPublicationData!$D:$D,'Publication Table'!P$7),
IF('Publication Table'!$C$5="Operations cancelled by patient",
SUMIFS(AllPublicationData!$G:$G,AllPublicationData!$A:$A,'Publication Table'!$B58,AllPublicationData!$B:$B,'Publication Table'!$C$4,AllPublicationData!$D:$D,'Publication Table'!P$7),
IF('Publication Table'!$C$5="Operations cancelled for clinical reasons",
SUMIFS(AllPublicationData!$G:$G,AllPublicationData!$A:$A,'Publication Table'!$B58,AllPublicationData!$B:$B,'Publication Table'!$C$4,AllPublicationData!$D:$D,'Publication Table'!P$7),
IF('Publication Table'!$C$5="Operations cancelled for non-clinical/capacity reasons",
SUMIFS(AllPublicationData!$G:$G,AllPublicationData!$A:$A,'Publication Table'!$B58,AllPublicationData!$B:$B,'Publication Table'!$C$4,AllPublicationData!$D:$D,'Publication Table'!P$7),
IF('Publication Table'!$C$5="Cancellations for other reasons",
SUMIFS(AllPublicationData!$G:$G,AllPublicationData!$A:$A,'Publication Table'!$B58,AllPublicationData!$B:$B,'Publication Table'!$C$4,AllPublicationData!$D:$D,'Publication Table'!P$7)))))))+
IF(AND($C$4="NHS Scotland",$C$5="Total Operations"),
SUMIFS(AllPublicationData!$E:$E,AllPublicationData!$A:$A,'Publication Table'!$B58,AllPublicationData!$B:$B,'Publication Table'!P$7),
IF(AND($C$4="NHS Scotland",$C$5="All Cancelled Operations"),
SUMIFS(AllPublicationData!$F:$F,AllPublicationData!$A:$A,'Publication Table'!$B58,AllPublicationData!$B:$B,'Publication Table'!P$7),
IF(AND($C$4="NHS Scotland",$C$5="Operations cancelled by patient"),
SUMIFS(AllPublicationData!$G:$G,AllPublicationData!$A:$A,'Publication Table'!$B58,AllPublicationData!$B:$B,'Publication Table'!P$7),
IF(AND($C$4="NHS Scotland",$C$5="Operations cancelled for clinical reasons"),
SUMIFS(AllPublicationData!$H:$H,AllPublicationData!$A:$A,'Publication Table'!$B58,AllPublicationData!$B:$B,'Publication Table'!P$7),
IF(AND($C$4="NHS Scotland",$C$5="Operations cancelled for non-clinical/capacity reasons"),
SUMIFS(AllPublicationData!$I:$I,AllPublicationData!$A:$A,'Publication Table'!$B58,AllPublicationData!$B:$B,'Publication Table'!P$7),
IF(AND($C$4="NHS Scotland",$C$5="Cancellations for other reasons"),
SUMIFS(AllPublicationData!$J:$J,AllPublicationData!$A:$A,'Publication Table'!$B58,AllPublicationData!$B:$B,'Publication Table'!P$7)))))))</f>
        <v>102</v>
      </c>
      <c r="Q58" s="90">
        <f>IF($C$5="Total Operations",
SUMIFS(AllPublicationData!$E:$E,AllPublicationData!$A:$A,'Publication Table'!$B58,AllPublicationData!$B:$B,'Publication Table'!$C$4,AllPublicationData!$D:$D,'Publication Table'!Q$7),
IF('Publication Table'!$C$5="All Cancelled Operations",
SUMIFS(AllPublicationData!$F:$F,AllPublicationData!$A:$A,'Publication Table'!$B58,AllPublicationData!$B:$B,'Publication Table'!$C$4,AllPublicationData!$D:$D,'Publication Table'!Q$7),
IF('Publication Table'!$C$5="Operations cancelled by patient",
SUMIFS(AllPublicationData!$G:$G,AllPublicationData!$A:$A,'Publication Table'!$B58,AllPublicationData!$B:$B,'Publication Table'!$C$4,AllPublicationData!$D:$D,'Publication Table'!Q$7),
IF('Publication Table'!$C$5="Operations cancelled for clinical reasons",
SUMIFS(AllPublicationData!$G:$G,AllPublicationData!$A:$A,'Publication Table'!$B58,AllPublicationData!$B:$B,'Publication Table'!$C$4,AllPublicationData!$D:$D,'Publication Table'!Q$7),
IF('Publication Table'!$C$5="Operations cancelled for non-clinical/capacity reasons",
SUMIFS(AllPublicationData!$G:$G,AllPublicationData!$A:$A,'Publication Table'!$B58,AllPublicationData!$B:$B,'Publication Table'!$C$4,AllPublicationData!$D:$D,'Publication Table'!Q$7),
IF('Publication Table'!$C$5="Cancellations for other reasons",
SUMIFS(AllPublicationData!$G:$G,AllPublicationData!$A:$A,'Publication Table'!$B58,AllPublicationData!$B:$B,'Publication Table'!$C$4,AllPublicationData!$D:$D,'Publication Table'!Q$7)))))))+
IF(AND($C$4="NHS Scotland",$C$5="Total Operations"),
SUMIFS(AllPublicationData!$E:$E,AllPublicationData!$A:$A,'Publication Table'!$B58,AllPublicationData!$B:$B,'Publication Table'!Q$7),
IF(AND($C$4="NHS Scotland",$C$5="All Cancelled Operations"),
SUMIFS(AllPublicationData!$F:$F,AllPublicationData!$A:$A,'Publication Table'!$B58,AllPublicationData!$B:$B,'Publication Table'!Q$7),
IF(AND($C$4="NHS Scotland",$C$5="Operations cancelled by patient"),
SUMIFS(AllPublicationData!$G:$G,AllPublicationData!$A:$A,'Publication Table'!$B58,AllPublicationData!$B:$B,'Publication Table'!Q$7),
IF(AND($C$4="NHS Scotland",$C$5="Operations cancelled for clinical reasons"),
SUMIFS(AllPublicationData!$H:$H,AllPublicationData!$A:$A,'Publication Table'!$B58,AllPublicationData!$B:$B,'Publication Table'!Q$7),
IF(AND($C$4="NHS Scotland",$C$5="Operations cancelled for non-clinical/capacity reasons"),
SUMIFS(AllPublicationData!$I:$I,AllPublicationData!$A:$A,'Publication Table'!$B58,AllPublicationData!$B:$B,'Publication Table'!Q$7),
IF(AND($C$4="NHS Scotland",$C$5="Cancellations for other reasons"),
SUMIFS(AllPublicationData!$J:$J,AllPublicationData!$A:$A,'Publication Table'!$B58,AllPublicationData!$B:$B,'Publication Table'!Q$7)))))))</f>
        <v>1241</v>
      </c>
      <c r="R58" s="90">
        <f>IF($C$5="Total Operations",
SUMIFS(AllPublicationData!$E:$E,AllPublicationData!$A:$A,'Publication Table'!$B58,AllPublicationData!$B:$B,'Publication Table'!$C$4,AllPublicationData!$D:$D,'Publication Table'!R$7),
IF('Publication Table'!$C$5="All Cancelled Operations",
SUMIFS(AllPublicationData!$F:$F,AllPublicationData!$A:$A,'Publication Table'!$B58,AllPublicationData!$B:$B,'Publication Table'!$C$4,AllPublicationData!$D:$D,'Publication Table'!R$7),
IF('Publication Table'!$C$5="Operations cancelled by patient",
SUMIFS(AllPublicationData!$G:$G,AllPublicationData!$A:$A,'Publication Table'!$B58,AllPublicationData!$B:$B,'Publication Table'!$C$4,AllPublicationData!$D:$D,'Publication Table'!R$7),
IF('Publication Table'!$C$5="Operations cancelled for clinical reasons",
SUMIFS(AllPublicationData!$G:$G,AllPublicationData!$A:$A,'Publication Table'!$B58,AllPublicationData!$B:$B,'Publication Table'!$C$4,AllPublicationData!$D:$D,'Publication Table'!R$7),
IF('Publication Table'!$C$5="Operations cancelled for non-clinical/capacity reasons",
SUMIFS(AllPublicationData!$G:$G,AllPublicationData!$A:$A,'Publication Table'!$B58,AllPublicationData!$B:$B,'Publication Table'!$C$4,AllPublicationData!$D:$D,'Publication Table'!R$7),
IF('Publication Table'!$C$5="Cancellations for other reasons",
SUMIFS(AllPublicationData!$G:$G,AllPublicationData!$A:$A,'Publication Table'!$B58,AllPublicationData!$B:$B,'Publication Table'!$C$4,AllPublicationData!$D:$D,'Publication Table'!R$7)))))))+
IF(AND($C$4="NHS Scotland",$C$5="Total Operations"),
SUMIFS(AllPublicationData!$E:$E,AllPublicationData!$A:$A,'Publication Table'!$B58,AllPublicationData!$B:$B,'Publication Table'!R$7),
IF(AND($C$4="NHS Scotland",$C$5="All Cancelled Operations"),
SUMIFS(AllPublicationData!$F:$F,AllPublicationData!$A:$A,'Publication Table'!$B58,AllPublicationData!$B:$B,'Publication Table'!R$7),
IF(AND($C$4="NHS Scotland",$C$5="Operations cancelled by patient"),
SUMIFS(AllPublicationData!$G:$G,AllPublicationData!$A:$A,'Publication Table'!$B58,AllPublicationData!$B:$B,'Publication Table'!R$7),
IF(AND($C$4="NHS Scotland",$C$5="Operations cancelled for clinical reasons"),
SUMIFS(AllPublicationData!$H:$H,AllPublicationData!$A:$A,'Publication Table'!$B58,AllPublicationData!$B:$B,'Publication Table'!R$7),
IF(AND($C$4="NHS Scotland",$C$5="Operations cancelled for non-clinical/capacity reasons"),
SUMIFS(AllPublicationData!$I:$I,AllPublicationData!$A:$A,'Publication Table'!$B58,AllPublicationData!$B:$B,'Publication Table'!R$7),
IF(AND($C$4="NHS Scotland",$C$5="Cancellations for other reasons"),
SUMIFS(AllPublicationData!$J:$J,AllPublicationData!$A:$A,'Publication Table'!$B58,AllPublicationData!$B:$B,'Publication Table'!R$7)))))))</f>
        <v>110</v>
      </c>
    </row>
    <row r="59" spans="2:18" x14ac:dyDescent="0.35">
      <c r="B59" s="89">
        <v>43862</v>
      </c>
      <c r="C59" s="81">
        <f>IF($C$5="Total Operations",
SUMIFS(AllPublicationData!$E:$E,AllPublicationData!$A:$A,'Publication Table'!$B59,AllPublicationData!$B:$B,'Publication Table'!$C$4),
IF('Publication Table'!$C$5="All Cancelled Operations",
SUMIFS(AllPublicationData!$F:$F,AllPublicationData!$A:$A,'Publication Table'!$B59,AllPublicationData!$B:$B,'Publication Table'!$C$4),
IF('Publication Table'!$C$5="Operations cancelled by patient",
SUMIFS(AllPublicationData!$G:$G,AllPublicationData!$A:$A,'Publication Table'!$B59,AllPublicationData!$B:$B,'Publication Table'!$C$4),
IF('Publication Table'!$C$5="Operations cancelled for clinical reasons",
SUMIFS(AllPublicationData!$H:$H,AllPublicationData!$A:$A,'Publication Table'!$B59,AllPublicationData!$B:$B,'Publication Table'!$C$4),
IF('Publication Table'!$C$5="Operations cancelled for non-clinical/capacity reasons",
SUMIFS(AllPublicationData!$I:$I,AllPublicationData!$A:$A,'Publication Table'!$B59,AllPublicationData!$B:$B,'Publication Table'!$C$4),
IF('Publication Table'!$C$5="Cancellations for other reasons",
SUMIFS(AllPublicationData!$J:$J,AllPublicationData!$A:$A,'Publication Table'!$B59,AllPublicationData!$B:$B,'Publication Table'!$C$4)))))))+
IF(AND($C$4="NHS Scotland",$C$5="Total Operations"),
SUMIFS(AllPublicationData!$E:$E,AllPublicationData!$A:$A,'Publication Table'!$B59),
IF(AND($C$4="NHS Scotland",$C$5="All Cancelled Operations"),
SUMIFS(AllPublicationData!$F:$F,AllPublicationData!$A:$A,'Publication Table'!$B59),
IF(AND($C$4="NHS Scotland",$C$5="Operations cancelled by patient"),
SUMIFS(AllPublicationData!$G:$G,AllPublicationData!$A:$A,'Publication Table'!$B59),
IF(AND($C$4="NHS Scotland",$C$5="Operations cancelled for clinical reasons"),
SUMIFS(AllPublicationData!$H:$H,AllPublicationData!$A:$A,'Publication Table'!$B59),
IF(AND($C$4="NHS Scotland",$C$5="Operations cancelled for non-clinical/capacity reasons"),
SUMIFS(AllPublicationData!$I:$I,AllPublicationData!$A:$A,'Publication Table'!$B59),
IF(AND($C$4="NHS Scotland",$C$5="Cancellations for other reasons"),
SUMIFS(AllPublicationData!$J:$J,AllPublicationData!$A:$A,'Publication Table'!$B59)))))))</f>
        <v>27645</v>
      </c>
      <c r="D59" s="90">
        <f>IF($C$5="Total Operations",
SUMIFS(AllPublicationData!$E:$E,AllPublicationData!$A:$A,'Publication Table'!$B59,AllPublicationData!$B:$B,'Publication Table'!$C$4,AllPublicationData!$D:$D,'Publication Table'!D$7),
IF('Publication Table'!$C$5="All Cancelled Operations",
SUMIFS(AllPublicationData!$F:$F,AllPublicationData!$A:$A,'Publication Table'!$B59,AllPublicationData!$B:$B,'Publication Table'!$C$4,AllPublicationData!$D:$D,'Publication Table'!D$7),
IF('Publication Table'!$C$5="Operations cancelled by patient",
SUMIFS(AllPublicationData!$G:$G,AllPublicationData!$A:$A,'Publication Table'!$B59,AllPublicationData!$B:$B,'Publication Table'!$C$4,AllPublicationData!$D:$D,'Publication Table'!D$7),
IF('Publication Table'!$C$5="Operations cancelled for clinical reasons",
SUMIFS(AllPublicationData!$H:$H,AllPublicationData!$A:$A,'Publication Table'!$B59,AllPublicationData!$B:$B,'Publication Table'!$C$4,AllPublicationData!$D:$D,'Publication Table'!D$7),
IF('Publication Table'!$C$5="Operations cancelled for non-clinical/capacity reasons",
SUMIFS(AllPublicationData!$I:$I,AllPublicationData!$A:$A,'Publication Table'!$B59,AllPublicationData!$B:$B,'Publication Table'!$C$4,AllPublicationData!$D:$D,'Publication Table'!D$7),
IF('Publication Table'!$C$5="Cancellations for other reasons",
SUMIFS(AllPublicationData!$J:$J,AllPublicationData!$A:$A,'Publication Table'!$B59,AllPublicationData!$B:$B,'Publication Table'!$C$4,AllPublicationData!$D:$D,'Publication Table'!D$7)))))))+
IF(AND($C$4="NHS Scotland",$C$5="Total Operations"),
SUMIFS(AllPublicationData!$E:$E,AllPublicationData!$A:$A,'Publication Table'!$B59,AllPublicationData!$B:$B,'Publication Table'!D$7),
IF(AND($C$4="NHS Scotland",$C$5="All Cancelled Operations"),
SUMIFS(AllPublicationData!$F:$F,AllPublicationData!$A:$A,'Publication Table'!$B59,AllPublicationData!$B:$B,'Publication Table'!D$7),
IF(AND($C$4="NHS Scotland",$C$5="Operations cancelled by patient"),
SUMIFS(AllPublicationData!$G:$G,AllPublicationData!$A:$A,'Publication Table'!$B59,AllPublicationData!$B:$B,'Publication Table'!D$7),
IF(AND($C$4="NHS Scotland",$C$5="Operations cancelled for clinical reasons"),
SUMIFS(AllPublicationData!$H:$H,AllPublicationData!$A:$A,'Publication Table'!$B59,AllPublicationData!$B:$B,'Publication Table'!D$7),
IF(AND($C$4="NHS Scotland",$C$5="Operations cancelled for non-clinical/capacity reasons"),
SUMIFS(AllPublicationData!$I:$I,AllPublicationData!$A:$A,'Publication Table'!$B59,AllPublicationData!$B:$B,'Publication Table'!D$7),
IF(AND($C$4="NHS Scotland",$C$5="Cancellations for other reasons"),
SUMIFS(AllPublicationData!$J:$J,AllPublicationData!$A:$A,'Publication Table'!$B59,AllPublicationData!$B:$B,'Publication Table'!D$7)))))))</f>
        <v>1719</v>
      </c>
      <c r="E59" s="90">
        <f>IF($C$5="Total Operations",
SUMIFS(AllPublicationData!$E:$E,AllPublicationData!$A:$A,'Publication Table'!$B59,AllPublicationData!$B:$B,'Publication Table'!$C$4,AllPublicationData!$D:$D,'Publication Table'!E$7),
IF('Publication Table'!$C$5="All Cancelled Operations",
SUMIFS(AllPublicationData!$F:$F,AllPublicationData!$A:$A,'Publication Table'!$B59,AllPublicationData!$B:$B,'Publication Table'!$C$4,AllPublicationData!$D:$D,'Publication Table'!E$7),
IF('Publication Table'!$C$5="Operations cancelled by patient",
SUMIFS(AllPublicationData!$G:$G,AllPublicationData!$A:$A,'Publication Table'!$B59,AllPublicationData!$B:$B,'Publication Table'!$C$4,AllPublicationData!$D:$D,'Publication Table'!E$7),
IF('Publication Table'!$C$5="Operations cancelled for clinical reasons",
SUMIFS(AllPublicationData!$H:$H,AllPublicationData!$A:$A,'Publication Table'!$B59,AllPublicationData!$B:$B,'Publication Table'!$C$4,AllPublicationData!$D:$D,'Publication Table'!E$7),
IF('Publication Table'!$C$5="Operations cancelled for non-clinical/capacity reasons",
SUMIFS(AllPublicationData!$I:$I,AllPublicationData!$A:$A,'Publication Table'!$B59,AllPublicationData!$B:$B,'Publication Table'!$C$4,AllPublicationData!$D:$D,'Publication Table'!E$7),
IF('Publication Table'!$C$5="Cancellations for other reasons",
SUMIFS(AllPublicationData!$J:$J,AllPublicationData!$A:$A,'Publication Table'!$B59,AllPublicationData!$B:$B,'Publication Table'!$C$4,AllPublicationData!$D:$D,'Publication Table'!E$7)))))))+
IF(AND($C$4="NHS Scotland",$C$5="Total Operations"),
SUMIFS(AllPublicationData!$E:$E,AllPublicationData!$A:$A,'Publication Table'!$B59,AllPublicationData!$B:$B,'Publication Table'!E$7),
IF(AND($C$4="NHS Scotland",$C$5="All Cancelled Operations"),
SUMIFS(AllPublicationData!$F:$F,AllPublicationData!$A:$A,'Publication Table'!$B59,AllPublicationData!$B:$B,'Publication Table'!E$7),
IF(AND($C$4="NHS Scotland",$C$5="Operations cancelled by patient"),
SUMIFS(AllPublicationData!$G:$G,AllPublicationData!$A:$A,'Publication Table'!$B59,AllPublicationData!$B:$B,'Publication Table'!E$7),
IF(AND($C$4="NHS Scotland",$C$5="Operations cancelled for clinical reasons"),
SUMIFS(AllPublicationData!$H:$H,AllPublicationData!$A:$A,'Publication Table'!$B59,AllPublicationData!$B:$B,'Publication Table'!E$7),
IF(AND($C$4="NHS Scotland",$C$5="Operations cancelled for non-clinical/capacity reasons"),
SUMIFS(AllPublicationData!$I:$I,AllPublicationData!$A:$A,'Publication Table'!$B59,AllPublicationData!$B:$B,'Publication Table'!E$7),
IF(AND($C$4="NHS Scotland",$C$5="Cancellations for other reasons"),
SUMIFS(AllPublicationData!$J:$J,AllPublicationData!$A:$A,'Publication Table'!$B59,AllPublicationData!$B:$B,'Publication Table'!E$7)))))))</f>
        <v>1653</v>
      </c>
      <c r="F59" s="90">
        <f>IF($C$5="Total Operations",
SUMIFS(AllPublicationData!$E:$E,AllPublicationData!$A:$A,'Publication Table'!$B59,AllPublicationData!$B:$B,'Publication Table'!$C$4,AllPublicationData!$D:$D,'Publication Table'!F$7),
IF('Publication Table'!$C$5="All Cancelled Operations",
SUMIFS(AllPublicationData!$F:$F,AllPublicationData!$A:$A,'Publication Table'!$B59,AllPublicationData!$B:$B,'Publication Table'!$C$4,AllPublicationData!$D:$D,'Publication Table'!F$7),
IF('Publication Table'!$C$5="Operations cancelled by patient",
SUMIFS(AllPublicationData!$G:$G,AllPublicationData!$A:$A,'Publication Table'!$B59,AllPublicationData!$B:$B,'Publication Table'!$C$4,AllPublicationData!$D:$D,'Publication Table'!F$7),
IF('Publication Table'!$C$5="Operations cancelled for clinical reasons",
SUMIFS(AllPublicationData!$H:$H,AllPublicationData!$A:$A,'Publication Table'!$B59,AllPublicationData!$B:$B,'Publication Table'!$C$4,AllPublicationData!$D:$D,'Publication Table'!F$7),
IF('Publication Table'!$C$5="Operations cancelled for non-clinical/capacity reasons",
SUMIFS(AllPublicationData!$I:$I,AllPublicationData!$A:$A,'Publication Table'!$B59,AllPublicationData!$B:$B,'Publication Table'!$C$4,AllPublicationData!$D:$D,'Publication Table'!F$7),
IF('Publication Table'!$C$5="Cancellations for other reasons",
SUMIFS(AllPublicationData!$J:$J,AllPublicationData!$A:$A,'Publication Table'!$B59,AllPublicationData!$B:$B,'Publication Table'!$C$4,AllPublicationData!$D:$D,'Publication Table'!F$7)))))))+
IF(AND($C$4="NHS Scotland",$C$5="Total Operations"),
SUMIFS(AllPublicationData!$E:$E,AllPublicationData!$A:$A,'Publication Table'!$B59,AllPublicationData!$B:$B,'Publication Table'!F$7),
IF(AND($C$4="NHS Scotland",$C$5="All Cancelled Operations"),
SUMIFS(AllPublicationData!$F:$F,AllPublicationData!$A:$A,'Publication Table'!$B59,AllPublicationData!$B:$B,'Publication Table'!F$7),
IF(AND($C$4="NHS Scotland",$C$5="Operations cancelled by patient"),
SUMIFS(AllPublicationData!$G:$G,AllPublicationData!$A:$A,'Publication Table'!$B59,AllPublicationData!$B:$B,'Publication Table'!F$7),
IF(AND($C$4="NHS Scotland",$C$5="Operations cancelled for clinical reasons"),
SUMIFS(AllPublicationData!$H:$H,AllPublicationData!$A:$A,'Publication Table'!$B59,AllPublicationData!$B:$B,'Publication Table'!F$7),
IF(AND($C$4="NHS Scotland",$C$5="Operations cancelled for non-clinical/capacity reasons"),
SUMIFS(AllPublicationData!$I:$I,AllPublicationData!$A:$A,'Publication Table'!$B59,AllPublicationData!$B:$B,'Publication Table'!F$7),
IF(AND($C$4="NHS Scotland",$C$5="Cancellations for other reasons"),
SUMIFS(AllPublicationData!$J:$J,AllPublicationData!$A:$A,'Publication Table'!$B59,AllPublicationData!$B:$B,'Publication Table'!F$7)))))))</f>
        <v>407</v>
      </c>
      <c r="G59" s="90">
        <f>IF($C$5="Total Operations",
SUMIFS(AllPublicationData!$E:$E,AllPublicationData!$A:$A,'Publication Table'!$B59,AllPublicationData!$B:$B,'Publication Table'!$C$4,AllPublicationData!$D:$D,'Publication Table'!G$7),
IF('Publication Table'!$C$5="All Cancelled Operations",
SUMIFS(AllPublicationData!$F:$F,AllPublicationData!$A:$A,'Publication Table'!$B59,AllPublicationData!$B:$B,'Publication Table'!$C$4,AllPublicationData!$D:$D,'Publication Table'!G$7),
IF('Publication Table'!$C$5="Operations cancelled by patient",
SUMIFS(AllPublicationData!$G:$G,AllPublicationData!$A:$A,'Publication Table'!$B59,AllPublicationData!$B:$B,'Publication Table'!$C$4,AllPublicationData!$D:$D,'Publication Table'!G$7),
IF('Publication Table'!$C$5="Operations cancelled for clinical reasons",
SUMIFS(AllPublicationData!$H:$H,AllPublicationData!$A:$A,'Publication Table'!$B59,AllPublicationData!$B:$B,'Publication Table'!$C$4,AllPublicationData!$D:$D,'Publication Table'!G$7),
IF('Publication Table'!$C$5="Operations cancelled for non-clinical/capacity reasons",
SUMIFS(AllPublicationData!$I:$I,AllPublicationData!$A:$A,'Publication Table'!$B59,AllPublicationData!$B:$B,'Publication Table'!$C$4,AllPublicationData!$D:$D,'Publication Table'!G$7),
IF('Publication Table'!$C$5="Cancellations for other reasons",
SUMIFS(AllPublicationData!$J:$J,AllPublicationData!$A:$A,'Publication Table'!$B59,AllPublicationData!$B:$B,'Publication Table'!$C$4,AllPublicationData!$D:$D,'Publication Table'!G$7)))))))+
IF(AND($C$4="NHS Scotland",$C$5="Total Operations"),
SUMIFS(AllPublicationData!$E:$E,AllPublicationData!$A:$A,'Publication Table'!$B59,AllPublicationData!$B:$B,'Publication Table'!G$7),
IF(AND($C$4="NHS Scotland",$C$5="All Cancelled Operations"),
SUMIFS(AllPublicationData!$F:$F,AllPublicationData!$A:$A,'Publication Table'!$B59,AllPublicationData!$B:$B,'Publication Table'!G$7),
IF(AND($C$4="NHS Scotland",$C$5="Operations cancelled by patient"),
SUMIFS(AllPublicationData!$G:$G,AllPublicationData!$A:$A,'Publication Table'!$B59,AllPublicationData!$B:$B,'Publication Table'!G$7),
IF(AND($C$4="NHS Scotland",$C$5="Operations cancelled for clinical reasons"),
SUMIFS(AllPublicationData!$H:$H,AllPublicationData!$A:$A,'Publication Table'!$B59,AllPublicationData!$B:$B,'Publication Table'!G$7),
IF(AND($C$4="NHS Scotland",$C$5="Operations cancelled for non-clinical/capacity reasons"),
SUMIFS(AllPublicationData!$I:$I,AllPublicationData!$A:$A,'Publication Table'!$B59,AllPublicationData!$B:$B,'Publication Table'!G$7),
IF(AND($C$4="NHS Scotland",$C$5="Cancellations for other reasons"),
SUMIFS(AllPublicationData!$J:$J,AllPublicationData!$A:$A,'Publication Table'!$B59,AllPublicationData!$B:$B,'Publication Table'!G$7)))))))</f>
        <v>1498</v>
      </c>
      <c r="H59" s="90">
        <f>IF($C$5="Total Operations",
SUMIFS(AllPublicationData!$E:$E,AllPublicationData!$A:$A,'Publication Table'!$B59,AllPublicationData!$B:$B,'Publication Table'!$C$4,AllPublicationData!$D:$D,'Publication Table'!H$7),
IF('Publication Table'!$C$5="All Cancelled Operations",
SUMIFS(AllPublicationData!$F:$F,AllPublicationData!$A:$A,'Publication Table'!$B59,AllPublicationData!$B:$B,'Publication Table'!$C$4,AllPublicationData!$D:$D,'Publication Table'!H$7),
IF('Publication Table'!$C$5="Operations cancelled by patient",
SUMIFS(AllPublicationData!$G:$G,AllPublicationData!$A:$A,'Publication Table'!$B59,AllPublicationData!$B:$B,'Publication Table'!$C$4,AllPublicationData!$D:$D,'Publication Table'!H$7),
IF('Publication Table'!$C$5="Operations cancelled for clinical reasons",
SUMIFS(AllPublicationData!$H:$H,AllPublicationData!$A:$A,'Publication Table'!$B59,AllPublicationData!$B:$B,'Publication Table'!$C$4,AllPublicationData!$D:$D,'Publication Table'!H$7),
IF('Publication Table'!$C$5="Operations cancelled for non-clinical/capacity reasons",
SUMIFS(AllPublicationData!$I:$I,AllPublicationData!$A:$A,'Publication Table'!$B59,AllPublicationData!$B:$B,'Publication Table'!$C$4,AllPublicationData!$D:$D,'Publication Table'!H$7),
IF('Publication Table'!$C$5="Cancellations for other reasons",
SUMIFS(AllPublicationData!$J:$J,AllPublicationData!$A:$A,'Publication Table'!$B59,AllPublicationData!$B:$B,'Publication Table'!$C$4,AllPublicationData!$D:$D,'Publication Table'!H$7)))))))+
IF(AND($C$4="NHS Scotland",$C$5="Total Operations"),
SUMIFS(AllPublicationData!$E:$E,AllPublicationData!$A:$A,'Publication Table'!$B59,AllPublicationData!$B:$B,'Publication Table'!H$7),
IF(AND($C$4="NHS Scotland",$C$5="All Cancelled Operations"),
SUMIFS(AllPublicationData!$F:$F,AllPublicationData!$A:$A,'Publication Table'!$B59,AllPublicationData!$B:$B,'Publication Table'!H$7),
IF(AND($C$4="NHS Scotland",$C$5="Operations cancelled by patient"),
SUMIFS(AllPublicationData!$G:$G,AllPublicationData!$A:$A,'Publication Table'!$B59,AllPublicationData!$B:$B,'Publication Table'!H$7),
IF(AND($C$4="NHS Scotland",$C$5="Operations cancelled for clinical reasons"),
SUMIFS(AllPublicationData!$H:$H,AllPublicationData!$A:$A,'Publication Table'!$B59,AllPublicationData!$B:$B,'Publication Table'!H$7),
IF(AND($C$4="NHS Scotland",$C$5="Operations cancelled for non-clinical/capacity reasons"),
SUMIFS(AllPublicationData!$I:$I,AllPublicationData!$A:$A,'Publication Table'!$B59,AllPublicationData!$B:$B,'Publication Table'!H$7),
IF(AND($C$4="NHS Scotland",$C$5="Cancellations for other reasons"),
SUMIFS(AllPublicationData!$J:$J,AllPublicationData!$A:$A,'Publication Table'!$B59,AllPublicationData!$B:$B,'Publication Table'!H$7)))))))</f>
        <v>1407</v>
      </c>
      <c r="I59" s="90">
        <f>IF($C$5="Total Operations",
SUMIFS(AllPublicationData!$E:$E,AllPublicationData!$A:$A,'Publication Table'!$B59,AllPublicationData!$B:$B,'Publication Table'!$C$4,AllPublicationData!$D:$D,'Publication Table'!I$7),
IF('Publication Table'!$C$5="All Cancelled Operations",
SUMIFS(AllPublicationData!$F:$F,AllPublicationData!$A:$A,'Publication Table'!$B59,AllPublicationData!$B:$B,'Publication Table'!$C$4,AllPublicationData!$D:$D,'Publication Table'!I$7),
IF('Publication Table'!$C$5="Operations cancelled by patient",
SUMIFS(AllPublicationData!$G:$G,AllPublicationData!$A:$A,'Publication Table'!$B59,AllPublicationData!$B:$B,'Publication Table'!$C$4,AllPublicationData!$D:$D,'Publication Table'!I$7),
IF('Publication Table'!$C$5="Operations cancelled for clinical reasons",
SUMIFS(AllPublicationData!$H:$H,AllPublicationData!$A:$A,'Publication Table'!$B59,AllPublicationData!$B:$B,'Publication Table'!$C$4,AllPublicationData!$D:$D,'Publication Table'!I$7),
IF('Publication Table'!$C$5="Operations cancelled for non-clinical/capacity reasons",
SUMIFS(AllPublicationData!$I:$I,AllPublicationData!$A:$A,'Publication Table'!$B59,AllPublicationData!$B:$B,'Publication Table'!$C$4,AllPublicationData!$D:$D,'Publication Table'!I$7),
IF('Publication Table'!$C$5="Cancellations for other reasons",
SUMIFS(AllPublicationData!$J:$J,AllPublicationData!$A:$A,'Publication Table'!$B59,AllPublicationData!$B:$B,'Publication Table'!$C$4,AllPublicationData!$D:$D,'Publication Table'!I$7)))))))+
IF(AND($C$4="NHS Scotland",$C$5="Total Operations"),
SUMIFS(AllPublicationData!$E:$E,AllPublicationData!$A:$A,'Publication Table'!$B59,AllPublicationData!$B:$B,'Publication Table'!I$7),
IF(AND($C$4="NHS Scotland",$C$5="All Cancelled Operations"),
SUMIFS(AllPublicationData!$F:$F,AllPublicationData!$A:$A,'Publication Table'!$B59,AllPublicationData!$B:$B,'Publication Table'!I$7),
IF(AND($C$4="NHS Scotland",$C$5="Operations cancelled by patient"),
SUMIFS(AllPublicationData!$G:$G,AllPublicationData!$A:$A,'Publication Table'!$B59,AllPublicationData!$B:$B,'Publication Table'!I$7),
IF(AND($C$4="NHS Scotland",$C$5="Operations cancelled for clinical reasons"),
SUMIFS(AllPublicationData!$H:$H,AllPublicationData!$A:$A,'Publication Table'!$B59,AllPublicationData!$B:$B,'Publication Table'!I$7),
IF(AND($C$4="NHS Scotland",$C$5="Operations cancelled for non-clinical/capacity reasons"),
SUMIFS(AllPublicationData!$I:$I,AllPublicationData!$A:$A,'Publication Table'!$B59,AllPublicationData!$B:$B,'Publication Table'!I$7),
IF(AND($C$4="NHS Scotland",$C$5="Cancellations for other reasons"),
SUMIFS(AllPublicationData!$J:$J,AllPublicationData!$A:$A,'Publication Table'!$B59,AllPublicationData!$B:$B,'Publication Table'!I$7)))))))</f>
        <v>1082</v>
      </c>
      <c r="J59" s="90">
        <f>IF($C$5="Total Operations",
SUMIFS(AllPublicationData!$E:$E,AllPublicationData!$A:$A,'Publication Table'!$B59,AllPublicationData!$B:$B,'Publication Table'!$C$4,AllPublicationData!$D:$D,'Publication Table'!J$7),
IF('Publication Table'!$C$5="All Cancelled Operations",
SUMIFS(AllPublicationData!$F:$F,AllPublicationData!$A:$A,'Publication Table'!$B59,AllPublicationData!$B:$B,'Publication Table'!$C$4,AllPublicationData!$D:$D,'Publication Table'!J$7),
IF('Publication Table'!$C$5="Operations cancelled by patient",
SUMIFS(AllPublicationData!$G:$G,AllPublicationData!$A:$A,'Publication Table'!$B59,AllPublicationData!$B:$B,'Publication Table'!$C$4,AllPublicationData!$D:$D,'Publication Table'!J$7),
IF('Publication Table'!$C$5="Operations cancelled for clinical reasons",
SUMIFS(AllPublicationData!$H:$H,AllPublicationData!$A:$A,'Publication Table'!$B59,AllPublicationData!$B:$B,'Publication Table'!$C$4,AllPublicationData!$D:$D,'Publication Table'!J$7),
IF('Publication Table'!$C$5="Operations cancelled for non-clinical/capacity reasons",
SUMIFS(AllPublicationData!$I:$I,AllPublicationData!$A:$A,'Publication Table'!$B59,AllPublicationData!$B:$B,'Publication Table'!$C$4,AllPublicationData!$D:$D,'Publication Table'!J$7),
IF('Publication Table'!$C$5="Cancellations for other reasons",
SUMIFS(AllPublicationData!$J:$J,AllPublicationData!$A:$A,'Publication Table'!$B59,AllPublicationData!$B:$B,'Publication Table'!$C$4,AllPublicationData!$D:$D,'Publication Table'!J$7)))))))+
IF(AND($C$4="NHS Scotland",$C$5="Total Operations"),
SUMIFS(AllPublicationData!$E:$E,AllPublicationData!$A:$A,'Publication Table'!$B59,AllPublicationData!$B:$B,'Publication Table'!J$7),
IF(AND($C$4="NHS Scotland",$C$5="All Cancelled Operations"),
SUMIFS(AllPublicationData!$F:$F,AllPublicationData!$A:$A,'Publication Table'!$B59,AllPublicationData!$B:$B,'Publication Table'!J$7),
IF(AND($C$4="NHS Scotland",$C$5="Operations cancelled by patient"),
SUMIFS(AllPublicationData!$G:$G,AllPublicationData!$A:$A,'Publication Table'!$B59,AllPublicationData!$B:$B,'Publication Table'!J$7),
IF(AND($C$4="NHS Scotland",$C$5="Operations cancelled for clinical reasons"),
SUMIFS(AllPublicationData!$H:$H,AllPublicationData!$A:$A,'Publication Table'!$B59,AllPublicationData!$B:$B,'Publication Table'!J$7),
IF(AND($C$4="NHS Scotland",$C$5="Operations cancelled for non-clinical/capacity reasons"),
SUMIFS(AllPublicationData!$I:$I,AllPublicationData!$A:$A,'Publication Table'!$B59,AllPublicationData!$B:$B,'Publication Table'!J$7),
IF(AND($C$4="NHS Scotland",$C$5="Cancellations for other reasons"),
SUMIFS(AllPublicationData!$J:$J,AllPublicationData!$A:$A,'Publication Table'!$B59,AllPublicationData!$B:$B,'Publication Table'!J$7)))))))</f>
        <v>3158</v>
      </c>
      <c r="K59" s="90">
        <f>IF($C$5="Total Operations",
SUMIFS(AllPublicationData!$E:$E,AllPublicationData!$A:$A,'Publication Table'!$B59,AllPublicationData!$B:$B,'Publication Table'!$C$4,AllPublicationData!$D:$D,'Publication Table'!K$7),
IF('Publication Table'!$C$5="All Cancelled Operations",
SUMIFS(AllPublicationData!$F:$F,AllPublicationData!$A:$A,'Publication Table'!$B59,AllPublicationData!$B:$B,'Publication Table'!$C$4,AllPublicationData!$D:$D,'Publication Table'!K$7),
IF('Publication Table'!$C$5="Operations cancelled by patient",
SUMIFS(AllPublicationData!$G:$G,AllPublicationData!$A:$A,'Publication Table'!$B59,AllPublicationData!$B:$B,'Publication Table'!$C$4,AllPublicationData!$D:$D,'Publication Table'!K$7),
IF('Publication Table'!$C$5="Operations cancelled for clinical reasons",
SUMIFS(AllPublicationData!$H:$H,AllPublicationData!$A:$A,'Publication Table'!$B59,AllPublicationData!$B:$B,'Publication Table'!$C$4,AllPublicationData!$D:$D,'Publication Table'!K$7),
IF('Publication Table'!$C$5="Operations cancelled for non-clinical/capacity reasons",
SUMIFS(AllPublicationData!$I:$I,AllPublicationData!$A:$A,'Publication Table'!$B59,AllPublicationData!$B:$B,'Publication Table'!$C$4,AllPublicationData!$D:$D,'Publication Table'!K$7),
IF('Publication Table'!$C$5="Cancellations for other reasons",
SUMIFS(AllPublicationData!$J:$J,AllPublicationData!$A:$A,'Publication Table'!$B59,AllPublicationData!$B:$B,'Publication Table'!$C$4,AllPublicationData!$D:$D,'Publication Table'!K$7)))))))+
IF(AND($C$4="NHS Scotland",$C$5="Total Operations"),
SUMIFS(AllPublicationData!$E:$E,AllPublicationData!$A:$A,'Publication Table'!$B59,AllPublicationData!$B:$B,'Publication Table'!K$7),
IF(AND($C$4="NHS Scotland",$C$5="All Cancelled Operations"),
SUMIFS(AllPublicationData!$F:$F,AllPublicationData!$A:$A,'Publication Table'!$B59,AllPublicationData!$B:$B,'Publication Table'!K$7),
IF(AND($C$4="NHS Scotland",$C$5="Operations cancelled by patient"),
SUMIFS(AllPublicationData!$G:$G,AllPublicationData!$A:$A,'Publication Table'!$B59,AllPublicationData!$B:$B,'Publication Table'!K$7),
IF(AND($C$4="NHS Scotland",$C$5="Operations cancelled for clinical reasons"),
SUMIFS(AllPublicationData!$H:$H,AllPublicationData!$A:$A,'Publication Table'!$B59,AllPublicationData!$B:$B,'Publication Table'!K$7),
IF(AND($C$4="NHS Scotland",$C$5="Operations cancelled for non-clinical/capacity reasons"),
SUMIFS(AllPublicationData!$I:$I,AllPublicationData!$A:$A,'Publication Table'!$B59,AllPublicationData!$B:$B,'Publication Table'!K$7),
IF(AND($C$4="NHS Scotland",$C$5="Cancellations for other reasons"),
SUMIFS(AllPublicationData!$J:$J,AllPublicationData!$A:$A,'Publication Table'!$B59,AllPublicationData!$B:$B,'Publication Table'!K$7)))))))</f>
        <v>6699</v>
      </c>
      <c r="L59" s="90">
        <f>IF($C$5="Total Operations",
SUMIFS(AllPublicationData!$E:$E,AllPublicationData!$A:$A,'Publication Table'!$B59,AllPublicationData!$B:$B,'Publication Table'!$C$4,AllPublicationData!$D:$D,'Publication Table'!L$7),
IF('Publication Table'!$C$5="All Cancelled Operations",
SUMIFS(AllPublicationData!$F:$F,AllPublicationData!$A:$A,'Publication Table'!$B59,AllPublicationData!$B:$B,'Publication Table'!$C$4,AllPublicationData!$D:$D,'Publication Table'!L$7),
IF('Publication Table'!$C$5="Operations cancelled by patient",
SUMIFS(AllPublicationData!$G:$G,AllPublicationData!$A:$A,'Publication Table'!$B59,AllPublicationData!$B:$B,'Publication Table'!$C$4,AllPublicationData!$D:$D,'Publication Table'!L$7),
IF('Publication Table'!$C$5="Operations cancelled for clinical reasons",
SUMIFS(AllPublicationData!$H:$H,AllPublicationData!$A:$A,'Publication Table'!$B59,AllPublicationData!$B:$B,'Publication Table'!$C$4,AllPublicationData!$D:$D,'Publication Table'!L$7),
IF('Publication Table'!$C$5="Operations cancelled for non-clinical/capacity reasons",
SUMIFS(AllPublicationData!$I:$I,AllPublicationData!$A:$A,'Publication Table'!$B59,AllPublicationData!$B:$B,'Publication Table'!$C$4,AllPublicationData!$D:$D,'Publication Table'!L$7),
IF('Publication Table'!$C$5="Cancellations for other reasons",
SUMIFS(AllPublicationData!$J:$J,AllPublicationData!$A:$A,'Publication Table'!$B59,AllPublicationData!$B:$B,'Publication Table'!$C$4,AllPublicationData!$D:$D,'Publication Table'!L$7)))))))+
IF(AND($C$4="NHS Scotland",$C$5="Total Operations"),
SUMIFS(AllPublicationData!$E:$E,AllPublicationData!$A:$A,'Publication Table'!$B59,AllPublicationData!$B:$B,'Publication Table'!L$7),
IF(AND($C$4="NHS Scotland",$C$5="All Cancelled Operations"),
SUMIFS(AllPublicationData!$F:$F,AllPublicationData!$A:$A,'Publication Table'!$B59,AllPublicationData!$B:$B,'Publication Table'!L$7),
IF(AND($C$4="NHS Scotland",$C$5="Operations cancelled by patient"),
SUMIFS(AllPublicationData!$G:$G,AllPublicationData!$A:$A,'Publication Table'!$B59,AllPublicationData!$B:$B,'Publication Table'!L$7),
IF(AND($C$4="NHS Scotland",$C$5="Operations cancelled for clinical reasons"),
SUMIFS(AllPublicationData!$H:$H,AllPublicationData!$A:$A,'Publication Table'!$B59,AllPublicationData!$B:$B,'Publication Table'!L$7),
IF(AND($C$4="NHS Scotland",$C$5="Operations cancelled for non-clinical/capacity reasons"),
SUMIFS(AllPublicationData!$I:$I,AllPublicationData!$A:$A,'Publication Table'!$B59,AllPublicationData!$B:$B,'Publication Table'!L$7),
IF(AND($C$4="NHS Scotland",$C$5="Cancellations for other reasons"),
SUMIFS(AllPublicationData!$J:$J,AllPublicationData!$A:$A,'Publication Table'!$B59,AllPublicationData!$B:$B,'Publication Table'!L$7)))))))</f>
        <v>1170</v>
      </c>
      <c r="M59" s="90">
        <f>IF($C$5="Total Operations",
SUMIFS(AllPublicationData!$E:$E,AllPublicationData!$A:$A,'Publication Table'!$B59,AllPublicationData!$B:$B,'Publication Table'!$C$4,AllPublicationData!$D:$D,'Publication Table'!M$7),
IF('Publication Table'!$C$5="All Cancelled Operations",
SUMIFS(AllPublicationData!$F:$F,AllPublicationData!$A:$A,'Publication Table'!$B59,AllPublicationData!$B:$B,'Publication Table'!$C$4,AllPublicationData!$D:$D,'Publication Table'!M$7),
IF('Publication Table'!$C$5="Operations cancelled by patient",
SUMIFS(AllPublicationData!$G:$G,AllPublicationData!$A:$A,'Publication Table'!$B59,AllPublicationData!$B:$B,'Publication Table'!$C$4,AllPublicationData!$D:$D,'Publication Table'!M$7),
IF('Publication Table'!$C$5="Operations cancelled for clinical reasons",
SUMIFS(AllPublicationData!$G:$G,AllPublicationData!$A:$A,'Publication Table'!$B59,AllPublicationData!$B:$B,'Publication Table'!$C$4,AllPublicationData!$D:$D,'Publication Table'!M$7),
IF('Publication Table'!$C$5="Operations cancelled for non-clinical/capacity reasons",
SUMIFS(AllPublicationData!$G:$G,AllPublicationData!$A:$A,'Publication Table'!$B59,AllPublicationData!$B:$B,'Publication Table'!$C$4,AllPublicationData!$D:$D,'Publication Table'!M$7),
IF('Publication Table'!$C$5="Cancellations for other reasons",
SUMIFS(AllPublicationData!$G:$G,AllPublicationData!$A:$A,'Publication Table'!$B59,AllPublicationData!$B:$B,'Publication Table'!$C$4,AllPublicationData!$D:$D,'Publication Table'!M$7)))))))+
IF(AND($C$4="NHS Scotland",$C$5="Total Operations"),
SUMIFS(AllPublicationData!$E:$E,AllPublicationData!$A:$A,'Publication Table'!$B59,AllPublicationData!$B:$B,'Publication Table'!M$7),
IF(AND($C$4="NHS Scotland",$C$5="All Cancelled Operations"),
SUMIFS(AllPublicationData!$F:$F,AllPublicationData!$A:$A,'Publication Table'!$B59,AllPublicationData!$B:$B,'Publication Table'!M$7),
IF(AND($C$4="NHS Scotland",$C$5="Operations cancelled by patient"),
SUMIFS(AllPublicationData!$G:$G,AllPublicationData!$A:$A,'Publication Table'!$B59,AllPublicationData!$B:$B,'Publication Table'!M$7),
IF(AND($C$4="NHS Scotland",$C$5="Operations cancelled for clinical reasons"),
SUMIFS(AllPublicationData!$H:$H,AllPublicationData!$A:$A,'Publication Table'!$B59,AllPublicationData!$B:$B,'Publication Table'!M$7),
IF(AND($C$4="NHS Scotland",$C$5="Operations cancelled for non-clinical/capacity reasons"),
SUMIFS(AllPublicationData!$I:$I,AllPublicationData!$A:$A,'Publication Table'!$B59,AllPublicationData!$B:$B,'Publication Table'!M$7),
IF(AND($C$4="NHS Scotland",$C$5="Cancellations for other reasons"),
SUMIFS(AllPublicationData!$J:$J,AllPublicationData!$A:$A,'Publication Table'!$B59,AllPublicationData!$B:$B,'Publication Table'!M$7)))))))</f>
        <v>2159</v>
      </c>
      <c r="N59" s="90">
        <f>IF($C$5="Total Operations",
SUMIFS(AllPublicationData!$E:$E,AllPublicationData!$A:$A,'Publication Table'!$B59,AllPublicationData!$B:$B,'Publication Table'!$C$4,AllPublicationData!$D:$D,'Publication Table'!N$7),
IF('Publication Table'!$C$5="All Cancelled Operations",
SUMIFS(AllPublicationData!$F:$F,AllPublicationData!$A:$A,'Publication Table'!$B59,AllPublicationData!$B:$B,'Publication Table'!$C$4,AllPublicationData!$D:$D,'Publication Table'!N$7),
IF('Publication Table'!$C$5="Operations cancelled by patient",
SUMIFS(AllPublicationData!$G:$G,AllPublicationData!$A:$A,'Publication Table'!$B59,AllPublicationData!$B:$B,'Publication Table'!$C$4,AllPublicationData!$D:$D,'Publication Table'!N$7),
IF('Publication Table'!$C$5="Operations cancelled for clinical reasons",
SUMIFS(AllPublicationData!$G:$G,AllPublicationData!$A:$A,'Publication Table'!$B59,AllPublicationData!$B:$B,'Publication Table'!$C$4,AllPublicationData!$D:$D,'Publication Table'!N$7),
IF('Publication Table'!$C$5="Operations cancelled for non-clinical/capacity reasons",
SUMIFS(AllPublicationData!$G:$G,AllPublicationData!$A:$A,'Publication Table'!$B59,AllPublicationData!$B:$B,'Publication Table'!$C$4,AllPublicationData!$D:$D,'Publication Table'!N$7),
IF('Publication Table'!$C$5="Cancellations for other reasons",
SUMIFS(AllPublicationData!$G:$G,AllPublicationData!$A:$A,'Publication Table'!$B59,AllPublicationData!$B:$B,'Publication Table'!$C$4,AllPublicationData!$D:$D,'Publication Table'!N$7)))))))+
IF(AND($C$4="NHS Scotland",$C$5="Total Operations"),
SUMIFS(AllPublicationData!$E:$E,AllPublicationData!$A:$A,'Publication Table'!$B59,AllPublicationData!$B:$B,'Publication Table'!N$7),
IF(AND($C$4="NHS Scotland",$C$5="All Cancelled Operations"),
SUMIFS(AllPublicationData!$F:$F,AllPublicationData!$A:$A,'Publication Table'!$B59,AllPublicationData!$B:$B,'Publication Table'!N$7),
IF(AND($C$4="NHS Scotland",$C$5="Operations cancelled by patient"),
SUMIFS(AllPublicationData!$G:$G,AllPublicationData!$A:$A,'Publication Table'!$B59,AllPublicationData!$B:$B,'Publication Table'!N$7),
IF(AND($C$4="NHS Scotland",$C$5="Operations cancelled for clinical reasons"),
SUMIFS(AllPublicationData!$H:$H,AllPublicationData!$A:$A,'Publication Table'!$B59,AllPublicationData!$B:$B,'Publication Table'!N$7),
IF(AND($C$4="NHS Scotland",$C$5="Operations cancelled for non-clinical/capacity reasons"),
SUMIFS(AllPublicationData!$I:$I,AllPublicationData!$A:$A,'Publication Table'!$B59,AllPublicationData!$B:$B,'Publication Table'!N$7),
IF(AND($C$4="NHS Scotland",$C$5="Cancellations for other reasons"),
SUMIFS(AllPublicationData!$J:$J,AllPublicationData!$A:$A,'Publication Table'!$B59,AllPublicationData!$B:$B,'Publication Table'!N$7)))))))</f>
        <v>4078</v>
      </c>
      <c r="O59" s="90">
        <f>IF($C$5="Total Operations",
SUMIFS(AllPublicationData!$E:$E,AllPublicationData!$A:$A,'Publication Table'!$B59,AllPublicationData!$B:$B,'Publication Table'!$C$4,AllPublicationData!$D:$D,'Publication Table'!O$7),
IF('Publication Table'!$C$5="All Cancelled Operations",
SUMIFS(AllPublicationData!$F:$F,AllPublicationData!$A:$A,'Publication Table'!$B59,AllPublicationData!$B:$B,'Publication Table'!$C$4,AllPublicationData!$D:$D,'Publication Table'!O$7),
IF('Publication Table'!$C$5="Operations cancelled by patient",
SUMIFS(AllPublicationData!$G:$G,AllPublicationData!$A:$A,'Publication Table'!$B59,AllPublicationData!$B:$B,'Publication Table'!$C$4,AllPublicationData!$D:$D,'Publication Table'!O$7),
IF('Publication Table'!$C$5="Operations cancelled for clinical reasons",
SUMIFS(AllPublicationData!$G:$G,AllPublicationData!$A:$A,'Publication Table'!$B59,AllPublicationData!$B:$B,'Publication Table'!$C$4,AllPublicationData!$D:$D,'Publication Table'!O$7),
IF('Publication Table'!$C$5="Operations cancelled for non-clinical/capacity reasons",
SUMIFS(AllPublicationData!$G:$G,AllPublicationData!$A:$A,'Publication Table'!$B59,AllPublicationData!$B:$B,'Publication Table'!$C$4,AllPublicationData!$D:$D,'Publication Table'!O$7),
IF('Publication Table'!$C$5="Cancellations for other reasons",
SUMIFS(AllPublicationData!$G:$G,AllPublicationData!$A:$A,'Publication Table'!$B59,AllPublicationData!$B:$B,'Publication Table'!$C$4,AllPublicationData!$D:$D,'Publication Table'!O$7)))))))+
IF(AND($C$4="NHS Scotland",$C$5="Total Operations"),
SUMIFS(AllPublicationData!$E:$E,AllPublicationData!$A:$A,'Publication Table'!$B59,AllPublicationData!$B:$B,'Publication Table'!O$7),
IF(AND($C$4="NHS Scotland",$C$5="All Cancelled Operations"),
SUMIFS(AllPublicationData!$F:$F,AllPublicationData!$A:$A,'Publication Table'!$B59,AllPublicationData!$B:$B,'Publication Table'!O$7),
IF(AND($C$4="NHS Scotland",$C$5="Operations cancelled by patient"),
SUMIFS(AllPublicationData!$G:$G,AllPublicationData!$A:$A,'Publication Table'!$B59,AllPublicationData!$B:$B,'Publication Table'!O$7),
IF(AND($C$4="NHS Scotland",$C$5="Operations cancelled for clinical reasons"),
SUMIFS(AllPublicationData!$H:$H,AllPublicationData!$A:$A,'Publication Table'!$B59,AllPublicationData!$B:$B,'Publication Table'!O$7),
IF(AND($C$4="NHS Scotland",$C$5="Operations cancelled for non-clinical/capacity reasons"),
SUMIFS(AllPublicationData!$I:$I,AllPublicationData!$A:$A,'Publication Table'!$B59,AllPublicationData!$B:$B,'Publication Table'!O$7),
IF(AND($C$4="NHS Scotland",$C$5="Cancellations for other reasons"),
SUMIFS(AllPublicationData!$J:$J,AllPublicationData!$A:$A,'Publication Table'!$B59,AllPublicationData!$B:$B,'Publication Table'!O$7)))))))</f>
        <v>306</v>
      </c>
      <c r="P59" s="90">
        <f>IF($C$5="Total Operations",
SUMIFS(AllPublicationData!$E:$E,AllPublicationData!$A:$A,'Publication Table'!$B59,AllPublicationData!$B:$B,'Publication Table'!$C$4,AllPublicationData!$D:$D,'Publication Table'!P$7),
IF('Publication Table'!$C$5="All Cancelled Operations",
SUMIFS(AllPublicationData!$F:$F,AllPublicationData!$A:$A,'Publication Table'!$B59,AllPublicationData!$B:$B,'Publication Table'!$C$4,AllPublicationData!$D:$D,'Publication Table'!P$7),
IF('Publication Table'!$C$5="Operations cancelled by patient",
SUMIFS(AllPublicationData!$G:$G,AllPublicationData!$A:$A,'Publication Table'!$B59,AllPublicationData!$B:$B,'Publication Table'!$C$4,AllPublicationData!$D:$D,'Publication Table'!P$7),
IF('Publication Table'!$C$5="Operations cancelled for clinical reasons",
SUMIFS(AllPublicationData!$G:$G,AllPublicationData!$A:$A,'Publication Table'!$B59,AllPublicationData!$B:$B,'Publication Table'!$C$4,AllPublicationData!$D:$D,'Publication Table'!P$7),
IF('Publication Table'!$C$5="Operations cancelled for non-clinical/capacity reasons",
SUMIFS(AllPublicationData!$G:$G,AllPublicationData!$A:$A,'Publication Table'!$B59,AllPublicationData!$B:$B,'Publication Table'!$C$4,AllPublicationData!$D:$D,'Publication Table'!P$7),
IF('Publication Table'!$C$5="Cancellations for other reasons",
SUMIFS(AllPublicationData!$G:$G,AllPublicationData!$A:$A,'Publication Table'!$B59,AllPublicationData!$B:$B,'Publication Table'!$C$4,AllPublicationData!$D:$D,'Publication Table'!P$7)))))))+
IF(AND($C$4="NHS Scotland",$C$5="Total Operations"),
SUMIFS(AllPublicationData!$E:$E,AllPublicationData!$A:$A,'Publication Table'!$B59,AllPublicationData!$B:$B,'Publication Table'!P$7),
IF(AND($C$4="NHS Scotland",$C$5="All Cancelled Operations"),
SUMIFS(AllPublicationData!$F:$F,AllPublicationData!$A:$A,'Publication Table'!$B59,AllPublicationData!$B:$B,'Publication Table'!P$7),
IF(AND($C$4="NHS Scotland",$C$5="Operations cancelled by patient"),
SUMIFS(AllPublicationData!$G:$G,AllPublicationData!$A:$A,'Publication Table'!$B59,AllPublicationData!$B:$B,'Publication Table'!P$7),
IF(AND($C$4="NHS Scotland",$C$5="Operations cancelled for clinical reasons"),
SUMIFS(AllPublicationData!$H:$H,AllPublicationData!$A:$A,'Publication Table'!$B59,AllPublicationData!$B:$B,'Publication Table'!P$7),
IF(AND($C$4="NHS Scotland",$C$5="Operations cancelled for non-clinical/capacity reasons"),
SUMIFS(AllPublicationData!$I:$I,AllPublicationData!$A:$A,'Publication Table'!$B59,AllPublicationData!$B:$B,'Publication Table'!P$7),
IF(AND($C$4="NHS Scotland",$C$5="Cancellations for other reasons"),
SUMIFS(AllPublicationData!$J:$J,AllPublicationData!$A:$A,'Publication Table'!$B59,AllPublicationData!$B:$B,'Publication Table'!P$7)))))))</f>
        <v>190</v>
      </c>
      <c r="Q59" s="90">
        <f>IF($C$5="Total Operations",
SUMIFS(AllPublicationData!$E:$E,AllPublicationData!$A:$A,'Publication Table'!$B59,AllPublicationData!$B:$B,'Publication Table'!$C$4,AllPublicationData!$D:$D,'Publication Table'!Q$7),
IF('Publication Table'!$C$5="All Cancelled Operations",
SUMIFS(AllPublicationData!$F:$F,AllPublicationData!$A:$A,'Publication Table'!$B59,AllPublicationData!$B:$B,'Publication Table'!$C$4,AllPublicationData!$D:$D,'Publication Table'!Q$7),
IF('Publication Table'!$C$5="Operations cancelled by patient",
SUMIFS(AllPublicationData!$G:$G,AllPublicationData!$A:$A,'Publication Table'!$B59,AllPublicationData!$B:$B,'Publication Table'!$C$4,AllPublicationData!$D:$D,'Publication Table'!Q$7),
IF('Publication Table'!$C$5="Operations cancelled for clinical reasons",
SUMIFS(AllPublicationData!$G:$G,AllPublicationData!$A:$A,'Publication Table'!$B59,AllPublicationData!$B:$B,'Publication Table'!$C$4,AllPublicationData!$D:$D,'Publication Table'!Q$7),
IF('Publication Table'!$C$5="Operations cancelled for non-clinical/capacity reasons",
SUMIFS(AllPublicationData!$G:$G,AllPublicationData!$A:$A,'Publication Table'!$B59,AllPublicationData!$B:$B,'Publication Table'!$C$4,AllPublicationData!$D:$D,'Publication Table'!Q$7),
IF('Publication Table'!$C$5="Cancellations for other reasons",
SUMIFS(AllPublicationData!$G:$G,AllPublicationData!$A:$A,'Publication Table'!$B59,AllPublicationData!$B:$B,'Publication Table'!$C$4,AllPublicationData!$D:$D,'Publication Table'!Q$7)))))))+
IF(AND($C$4="NHS Scotland",$C$5="Total Operations"),
SUMIFS(AllPublicationData!$E:$E,AllPublicationData!$A:$A,'Publication Table'!$B59,AllPublicationData!$B:$B,'Publication Table'!Q$7),
IF(AND($C$4="NHS Scotland",$C$5="All Cancelled Operations"),
SUMIFS(AllPublicationData!$F:$F,AllPublicationData!$A:$A,'Publication Table'!$B59,AllPublicationData!$B:$B,'Publication Table'!Q$7),
IF(AND($C$4="NHS Scotland",$C$5="Operations cancelled by patient"),
SUMIFS(AllPublicationData!$G:$G,AllPublicationData!$A:$A,'Publication Table'!$B59,AllPublicationData!$B:$B,'Publication Table'!Q$7),
IF(AND($C$4="NHS Scotland",$C$5="Operations cancelled for clinical reasons"),
SUMIFS(AllPublicationData!$H:$H,AllPublicationData!$A:$A,'Publication Table'!$B59,AllPublicationData!$B:$B,'Publication Table'!Q$7),
IF(AND($C$4="NHS Scotland",$C$5="Operations cancelled for non-clinical/capacity reasons"),
SUMIFS(AllPublicationData!$I:$I,AllPublicationData!$A:$A,'Publication Table'!$B59,AllPublicationData!$B:$B,'Publication Table'!Q$7),
IF(AND($C$4="NHS Scotland",$C$5="Cancellations for other reasons"),
SUMIFS(AllPublicationData!$J:$J,AllPublicationData!$A:$A,'Publication Table'!$B59,AllPublicationData!$B:$B,'Publication Table'!Q$7)))))))</f>
        <v>2020</v>
      </c>
      <c r="R59" s="90">
        <f>IF($C$5="Total Operations",
SUMIFS(AllPublicationData!$E:$E,AllPublicationData!$A:$A,'Publication Table'!$B59,AllPublicationData!$B:$B,'Publication Table'!$C$4,AllPublicationData!$D:$D,'Publication Table'!R$7),
IF('Publication Table'!$C$5="All Cancelled Operations",
SUMIFS(AllPublicationData!$F:$F,AllPublicationData!$A:$A,'Publication Table'!$B59,AllPublicationData!$B:$B,'Publication Table'!$C$4,AllPublicationData!$D:$D,'Publication Table'!R$7),
IF('Publication Table'!$C$5="Operations cancelled by patient",
SUMIFS(AllPublicationData!$G:$G,AllPublicationData!$A:$A,'Publication Table'!$B59,AllPublicationData!$B:$B,'Publication Table'!$C$4,AllPublicationData!$D:$D,'Publication Table'!R$7),
IF('Publication Table'!$C$5="Operations cancelled for clinical reasons",
SUMIFS(AllPublicationData!$G:$G,AllPublicationData!$A:$A,'Publication Table'!$B59,AllPublicationData!$B:$B,'Publication Table'!$C$4,AllPublicationData!$D:$D,'Publication Table'!R$7),
IF('Publication Table'!$C$5="Operations cancelled for non-clinical/capacity reasons",
SUMIFS(AllPublicationData!$G:$G,AllPublicationData!$A:$A,'Publication Table'!$B59,AllPublicationData!$B:$B,'Publication Table'!$C$4,AllPublicationData!$D:$D,'Publication Table'!R$7),
IF('Publication Table'!$C$5="Cancellations for other reasons",
SUMIFS(AllPublicationData!$G:$G,AllPublicationData!$A:$A,'Publication Table'!$B59,AllPublicationData!$B:$B,'Publication Table'!$C$4,AllPublicationData!$D:$D,'Publication Table'!R$7)))))))+
IF(AND($C$4="NHS Scotland",$C$5="Total Operations"),
SUMIFS(AllPublicationData!$E:$E,AllPublicationData!$A:$A,'Publication Table'!$B59,AllPublicationData!$B:$B,'Publication Table'!R$7),
IF(AND($C$4="NHS Scotland",$C$5="All Cancelled Operations"),
SUMIFS(AllPublicationData!$F:$F,AllPublicationData!$A:$A,'Publication Table'!$B59,AllPublicationData!$B:$B,'Publication Table'!R$7),
IF(AND($C$4="NHS Scotland",$C$5="Operations cancelled by patient"),
SUMIFS(AllPublicationData!$G:$G,AllPublicationData!$A:$A,'Publication Table'!$B59,AllPublicationData!$B:$B,'Publication Table'!R$7),
IF(AND($C$4="NHS Scotland",$C$5="Operations cancelled for clinical reasons"),
SUMIFS(AllPublicationData!$H:$H,AllPublicationData!$A:$A,'Publication Table'!$B59,AllPublicationData!$B:$B,'Publication Table'!R$7),
IF(AND($C$4="NHS Scotland",$C$5="Operations cancelled for non-clinical/capacity reasons"),
SUMIFS(AllPublicationData!$I:$I,AllPublicationData!$A:$A,'Publication Table'!$B59,AllPublicationData!$B:$B,'Publication Table'!R$7),
IF(AND($C$4="NHS Scotland",$C$5="Cancellations for other reasons"),
SUMIFS(AllPublicationData!$J:$J,AllPublicationData!$A:$A,'Publication Table'!$B59,AllPublicationData!$B:$B,'Publication Table'!R$7)))))))</f>
        <v>99</v>
      </c>
    </row>
    <row r="60" spans="2:18" x14ac:dyDescent="0.35">
      <c r="B60" s="89">
        <v>43831</v>
      </c>
      <c r="C60" s="81">
        <f>IF($C$5="Total Operations",
SUMIFS(AllPublicationData!$E:$E,AllPublicationData!$A:$A,'Publication Table'!$B60,AllPublicationData!$B:$B,'Publication Table'!$C$4),
IF('Publication Table'!$C$5="All Cancelled Operations",
SUMIFS(AllPublicationData!$F:$F,AllPublicationData!$A:$A,'Publication Table'!$B60,AllPublicationData!$B:$B,'Publication Table'!$C$4),
IF('Publication Table'!$C$5="Operations cancelled by patient",
SUMIFS(AllPublicationData!$G:$G,AllPublicationData!$A:$A,'Publication Table'!$B60,AllPublicationData!$B:$B,'Publication Table'!$C$4),
IF('Publication Table'!$C$5="Operations cancelled for clinical reasons",
SUMIFS(AllPublicationData!$H:$H,AllPublicationData!$A:$A,'Publication Table'!$B60,AllPublicationData!$B:$B,'Publication Table'!$C$4),
IF('Publication Table'!$C$5="Operations cancelled for non-clinical/capacity reasons",
SUMIFS(AllPublicationData!$I:$I,AllPublicationData!$A:$A,'Publication Table'!$B60,AllPublicationData!$B:$B,'Publication Table'!$C$4),
IF('Publication Table'!$C$5="Cancellations for other reasons",
SUMIFS(AllPublicationData!$J:$J,AllPublicationData!$A:$A,'Publication Table'!$B60,AllPublicationData!$B:$B,'Publication Table'!$C$4)))))))+
IF(AND($C$4="NHS Scotland",$C$5="Total Operations"),
SUMIFS(AllPublicationData!$E:$E,AllPublicationData!$A:$A,'Publication Table'!$B60),
IF(AND($C$4="NHS Scotland",$C$5="All Cancelled Operations"),
SUMIFS(AllPublicationData!$F:$F,AllPublicationData!$A:$A,'Publication Table'!$B60),
IF(AND($C$4="NHS Scotland",$C$5="Operations cancelled by patient"),
SUMIFS(AllPublicationData!$G:$G,AllPublicationData!$A:$A,'Publication Table'!$B60),
IF(AND($C$4="NHS Scotland",$C$5="Operations cancelled for clinical reasons"),
SUMIFS(AllPublicationData!$H:$H,AllPublicationData!$A:$A,'Publication Table'!$B60),
IF(AND($C$4="NHS Scotland",$C$5="Operations cancelled for non-clinical/capacity reasons"),
SUMIFS(AllPublicationData!$I:$I,AllPublicationData!$A:$A,'Publication Table'!$B60),
IF(AND($C$4="NHS Scotland",$C$5="Cancellations for other reasons"),
SUMIFS(AllPublicationData!$J:$J,AllPublicationData!$A:$A,'Publication Table'!$B60)))))))</f>
        <v>28863</v>
      </c>
      <c r="D60" s="90">
        <f>IF($C$5="Total Operations",
SUMIFS(AllPublicationData!$E:$E,AllPublicationData!$A:$A,'Publication Table'!$B60,AllPublicationData!$B:$B,'Publication Table'!$C$4,AllPublicationData!$D:$D,'Publication Table'!D$7),
IF('Publication Table'!$C$5="All Cancelled Operations",
SUMIFS(AllPublicationData!$F:$F,AllPublicationData!$A:$A,'Publication Table'!$B60,AllPublicationData!$B:$B,'Publication Table'!$C$4,AllPublicationData!$D:$D,'Publication Table'!D$7),
IF('Publication Table'!$C$5="Operations cancelled by patient",
SUMIFS(AllPublicationData!$G:$G,AllPublicationData!$A:$A,'Publication Table'!$B60,AllPublicationData!$B:$B,'Publication Table'!$C$4,AllPublicationData!$D:$D,'Publication Table'!D$7),
IF('Publication Table'!$C$5="Operations cancelled for clinical reasons",
SUMIFS(AllPublicationData!$H:$H,AllPublicationData!$A:$A,'Publication Table'!$B60,AllPublicationData!$B:$B,'Publication Table'!$C$4,AllPublicationData!$D:$D,'Publication Table'!D$7),
IF('Publication Table'!$C$5="Operations cancelled for non-clinical/capacity reasons",
SUMIFS(AllPublicationData!$I:$I,AllPublicationData!$A:$A,'Publication Table'!$B60,AllPublicationData!$B:$B,'Publication Table'!$C$4,AllPublicationData!$D:$D,'Publication Table'!D$7),
IF('Publication Table'!$C$5="Cancellations for other reasons",
SUMIFS(AllPublicationData!$J:$J,AllPublicationData!$A:$A,'Publication Table'!$B60,AllPublicationData!$B:$B,'Publication Table'!$C$4,AllPublicationData!$D:$D,'Publication Table'!D$7)))))))+
IF(AND($C$4="NHS Scotland",$C$5="Total Operations"),
SUMIFS(AllPublicationData!$E:$E,AllPublicationData!$A:$A,'Publication Table'!$B60,AllPublicationData!$B:$B,'Publication Table'!D$7),
IF(AND($C$4="NHS Scotland",$C$5="All Cancelled Operations"),
SUMIFS(AllPublicationData!$F:$F,AllPublicationData!$A:$A,'Publication Table'!$B60,AllPublicationData!$B:$B,'Publication Table'!D$7),
IF(AND($C$4="NHS Scotland",$C$5="Operations cancelled by patient"),
SUMIFS(AllPublicationData!$G:$G,AllPublicationData!$A:$A,'Publication Table'!$B60,AllPublicationData!$B:$B,'Publication Table'!D$7),
IF(AND($C$4="NHS Scotland",$C$5="Operations cancelled for clinical reasons"),
SUMIFS(AllPublicationData!$H:$H,AllPublicationData!$A:$A,'Publication Table'!$B60,AllPublicationData!$B:$B,'Publication Table'!D$7),
IF(AND($C$4="NHS Scotland",$C$5="Operations cancelled for non-clinical/capacity reasons"),
SUMIFS(AllPublicationData!$I:$I,AllPublicationData!$A:$A,'Publication Table'!$B60,AllPublicationData!$B:$B,'Publication Table'!D$7),
IF(AND($C$4="NHS Scotland",$C$5="Cancellations for other reasons"),
SUMIFS(AllPublicationData!$J:$J,AllPublicationData!$A:$A,'Publication Table'!$B60,AllPublicationData!$B:$B,'Publication Table'!D$7)))))))</f>
        <v>1894</v>
      </c>
      <c r="E60" s="90">
        <f>IF($C$5="Total Operations",
SUMIFS(AllPublicationData!$E:$E,AllPublicationData!$A:$A,'Publication Table'!$B60,AllPublicationData!$B:$B,'Publication Table'!$C$4,AllPublicationData!$D:$D,'Publication Table'!E$7),
IF('Publication Table'!$C$5="All Cancelled Operations",
SUMIFS(AllPublicationData!$F:$F,AllPublicationData!$A:$A,'Publication Table'!$B60,AllPublicationData!$B:$B,'Publication Table'!$C$4,AllPublicationData!$D:$D,'Publication Table'!E$7),
IF('Publication Table'!$C$5="Operations cancelled by patient",
SUMIFS(AllPublicationData!$G:$G,AllPublicationData!$A:$A,'Publication Table'!$B60,AllPublicationData!$B:$B,'Publication Table'!$C$4,AllPublicationData!$D:$D,'Publication Table'!E$7),
IF('Publication Table'!$C$5="Operations cancelled for clinical reasons",
SUMIFS(AllPublicationData!$H:$H,AllPublicationData!$A:$A,'Publication Table'!$B60,AllPublicationData!$B:$B,'Publication Table'!$C$4,AllPublicationData!$D:$D,'Publication Table'!E$7),
IF('Publication Table'!$C$5="Operations cancelled for non-clinical/capacity reasons",
SUMIFS(AllPublicationData!$I:$I,AllPublicationData!$A:$A,'Publication Table'!$B60,AllPublicationData!$B:$B,'Publication Table'!$C$4,AllPublicationData!$D:$D,'Publication Table'!E$7),
IF('Publication Table'!$C$5="Cancellations for other reasons",
SUMIFS(AllPublicationData!$J:$J,AllPublicationData!$A:$A,'Publication Table'!$B60,AllPublicationData!$B:$B,'Publication Table'!$C$4,AllPublicationData!$D:$D,'Publication Table'!E$7)))))))+
IF(AND($C$4="NHS Scotland",$C$5="Total Operations"),
SUMIFS(AllPublicationData!$E:$E,AllPublicationData!$A:$A,'Publication Table'!$B60,AllPublicationData!$B:$B,'Publication Table'!E$7),
IF(AND($C$4="NHS Scotland",$C$5="All Cancelled Operations"),
SUMIFS(AllPublicationData!$F:$F,AllPublicationData!$A:$A,'Publication Table'!$B60,AllPublicationData!$B:$B,'Publication Table'!E$7),
IF(AND($C$4="NHS Scotland",$C$5="Operations cancelled by patient"),
SUMIFS(AllPublicationData!$G:$G,AllPublicationData!$A:$A,'Publication Table'!$B60,AllPublicationData!$B:$B,'Publication Table'!E$7),
IF(AND($C$4="NHS Scotland",$C$5="Operations cancelled for clinical reasons"),
SUMIFS(AllPublicationData!$H:$H,AllPublicationData!$A:$A,'Publication Table'!$B60,AllPublicationData!$B:$B,'Publication Table'!E$7),
IF(AND($C$4="NHS Scotland",$C$5="Operations cancelled for non-clinical/capacity reasons"),
SUMIFS(AllPublicationData!$I:$I,AllPublicationData!$A:$A,'Publication Table'!$B60,AllPublicationData!$B:$B,'Publication Table'!E$7),
IF(AND($C$4="NHS Scotland",$C$5="Cancellations for other reasons"),
SUMIFS(AllPublicationData!$J:$J,AllPublicationData!$A:$A,'Publication Table'!$B60,AllPublicationData!$B:$B,'Publication Table'!E$7)))))))</f>
        <v>1704</v>
      </c>
      <c r="F60" s="90">
        <f>IF($C$5="Total Operations",
SUMIFS(AllPublicationData!$E:$E,AllPublicationData!$A:$A,'Publication Table'!$B60,AllPublicationData!$B:$B,'Publication Table'!$C$4,AllPublicationData!$D:$D,'Publication Table'!F$7),
IF('Publication Table'!$C$5="All Cancelled Operations",
SUMIFS(AllPublicationData!$F:$F,AllPublicationData!$A:$A,'Publication Table'!$B60,AllPublicationData!$B:$B,'Publication Table'!$C$4,AllPublicationData!$D:$D,'Publication Table'!F$7),
IF('Publication Table'!$C$5="Operations cancelled by patient",
SUMIFS(AllPublicationData!$G:$G,AllPublicationData!$A:$A,'Publication Table'!$B60,AllPublicationData!$B:$B,'Publication Table'!$C$4,AllPublicationData!$D:$D,'Publication Table'!F$7),
IF('Publication Table'!$C$5="Operations cancelled for clinical reasons",
SUMIFS(AllPublicationData!$H:$H,AllPublicationData!$A:$A,'Publication Table'!$B60,AllPublicationData!$B:$B,'Publication Table'!$C$4,AllPublicationData!$D:$D,'Publication Table'!F$7),
IF('Publication Table'!$C$5="Operations cancelled for non-clinical/capacity reasons",
SUMIFS(AllPublicationData!$I:$I,AllPublicationData!$A:$A,'Publication Table'!$B60,AllPublicationData!$B:$B,'Publication Table'!$C$4,AllPublicationData!$D:$D,'Publication Table'!F$7),
IF('Publication Table'!$C$5="Cancellations for other reasons",
SUMIFS(AllPublicationData!$J:$J,AllPublicationData!$A:$A,'Publication Table'!$B60,AllPublicationData!$B:$B,'Publication Table'!$C$4,AllPublicationData!$D:$D,'Publication Table'!F$7)))))))+
IF(AND($C$4="NHS Scotland",$C$5="Total Operations"),
SUMIFS(AllPublicationData!$E:$E,AllPublicationData!$A:$A,'Publication Table'!$B60,AllPublicationData!$B:$B,'Publication Table'!F$7),
IF(AND($C$4="NHS Scotland",$C$5="All Cancelled Operations"),
SUMIFS(AllPublicationData!$F:$F,AllPublicationData!$A:$A,'Publication Table'!$B60,AllPublicationData!$B:$B,'Publication Table'!F$7),
IF(AND($C$4="NHS Scotland",$C$5="Operations cancelled by patient"),
SUMIFS(AllPublicationData!$G:$G,AllPublicationData!$A:$A,'Publication Table'!$B60,AllPublicationData!$B:$B,'Publication Table'!F$7),
IF(AND($C$4="NHS Scotland",$C$5="Operations cancelled for clinical reasons"),
SUMIFS(AllPublicationData!$H:$H,AllPublicationData!$A:$A,'Publication Table'!$B60,AllPublicationData!$B:$B,'Publication Table'!F$7),
IF(AND($C$4="NHS Scotland",$C$5="Operations cancelled for non-clinical/capacity reasons"),
SUMIFS(AllPublicationData!$I:$I,AllPublicationData!$A:$A,'Publication Table'!$B60,AllPublicationData!$B:$B,'Publication Table'!F$7),
IF(AND($C$4="NHS Scotland",$C$5="Cancellations for other reasons"),
SUMIFS(AllPublicationData!$J:$J,AllPublicationData!$A:$A,'Publication Table'!$B60,AllPublicationData!$B:$B,'Publication Table'!F$7)))))))</f>
        <v>403</v>
      </c>
      <c r="G60" s="90">
        <f>IF($C$5="Total Operations",
SUMIFS(AllPublicationData!$E:$E,AllPublicationData!$A:$A,'Publication Table'!$B60,AllPublicationData!$B:$B,'Publication Table'!$C$4,AllPublicationData!$D:$D,'Publication Table'!G$7),
IF('Publication Table'!$C$5="All Cancelled Operations",
SUMIFS(AllPublicationData!$F:$F,AllPublicationData!$A:$A,'Publication Table'!$B60,AllPublicationData!$B:$B,'Publication Table'!$C$4,AllPublicationData!$D:$D,'Publication Table'!G$7),
IF('Publication Table'!$C$5="Operations cancelled by patient",
SUMIFS(AllPublicationData!$G:$G,AllPublicationData!$A:$A,'Publication Table'!$B60,AllPublicationData!$B:$B,'Publication Table'!$C$4,AllPublicationData!$D:$D,'Publication Table'!G$7),
IF('Publication Table'!$C$5="Operations cancelled for clinical reasons",
SUMIFS(AllPublicationData!$H:$H,AllPublicationData!$A:$A,'Publication Table'!$B60,AllPublicationData!$B:$B,'Publication Table'!$C$4,AllPublicationData!$D:$D,'Publication Table'!G$7),
IF('Publication Table'!$C$5="Operations cancelled for non-clinical/capacity reasons",
SUMIFS(AllPublicationData!$I:$I,AllPublicationData!$A:$A,'Publication Table'!$B60,AllPublicationData!$B:$B,'Publication Table'!$C$4,AllPublicationData!$D:$D,'Publication Table'!G$7),
IF('Publication Table'!$C$5="Cancellations for other reasons",
SUMIFS(AllPublicationData!$J:$J,AllPublicationData!$A:$A,'Publication Table'!$B60,AllPublicationData!$B:$B,'Publication Table'!$C$4,AllPublicationData!$D:$D,'Publication Table'!G$7)))))))+
IF(AND($C$4="NHS Scotland",$C$5="Total Operations"),
SUMIFS(AllPublicationData!$E:$E,AllPublicationData!$A:$A,'Publication Table'!$B60,AllPublicationData!$B:$B,'Publication Table'!G$7),
IF(AND($C$4="NHS Scotland",$C$5="All Cancelled Operations"),
SUMIFS(AllPublicationData!$F:$F,AllPublicationData!$A:$A,'Publication Table'!$B60,AllPublicationData!$B:$B,'Publication Table'!G$7),
IF(AND($C$4="NHS Scotland",$C$5="Operations cancelled by patient"),
SUMIFS(AllPublicationData!$G:$G,AllPublicationData!$A:$A,'Publication Table'!$B60,AllPublicationData!$B:$B,'Publication Table'!G$7),
IF(AND($C$4="NHS Scotland",$C$5="Operations cancelled for clinical reasons"),
SUMIFS(AllPublicationData!$H:$H,AllPublicationData!$A:$A,'Publication Table'!$B60,AllPublicationData!$B:$B,'Publication Table'!G$7),
IF(AND($C$4="NHS Scotland",$C$5="Operations cancelled for non-clinical/capacity reasons"),
SUMIFS(AllPublicationData!$I:$I,AllPublicationData!$A:$A,'Publication Table'!$B60,AllPublicationData!$B:$B,'Publication Table'!G$7),
IF(AND($C$4="NHS Scotland",$C$5="Cancellations for other reasons"),
SUMIFS(AllPublicationData!$J:$J,AllPublicationData!$A:$A,'Publication Table'!$B60,AllPublicationData!$B:$B,'Publication Table'!G$7)))))))</f>
        <v>1544</v>
      </c>
      <c r="H60" s="90">
        <f>IF($C$5="Total Operations",
SUMIFS(AllPublicationData!$E:$E,AllPublicationData!$A:$A,'Publication Table'!$B60,AllPublicationData!$B:$B,'Publication Table'!$C$4,AllPublicationData!$D:$D,'Publication Table'!H$7),
IF('Publication Table'!$C$5="All Cancelled Operations",
SUMIFS(AllPublicationData!$F:$F,AllPublicationData!$A:$A,'Publication Table'!$B60,AllPublicationData!$B:$B,'Publication Table'!$C$4,AllPublicationData!$D:$D,'Publication Table'!H$7),
IF('Publication Table'!$C$5="Operations cancelled by patient",
SUMIFS(AllPublicationData!$G:$G,AllPublicationData!$A:$A,'Publication Table'!$B60,AllPublicationData!$B:$B,'Publication Table'!$C$4,AllPublicationData!$D:$D,'Publication Table'!H$7),
IF('Publication Table'!$C$5="Operations cancelled for clinical reasons",
SUMIFS(AllPublicationData!$H:$H,AllPublicationData!$A:$A,'Publication Table'!$B60,AllPublicationData!$B:$B,'Publication Table'!$C$4,AllPublicationData!$D:$D,'Publication Table'!H$7),
IF('Publication Table'!$C$5="Operations cancelled for non-clinical/capacity reasons",
SUMIFS(AllPublicationData!$I:$I,AllPublicationData!$A:$A,'Publication Table'!$B60,AllPublicationData!$B:$B,'Publication Table'!$C$4,AllPublicationData!$D:$D,'Publication Table'!H$7),
IF('Publication Table'!$C$5="Cancellations for other reasons",
SUMIFS(AllPublicationData!$J:$J,AllPublicationData!$A:$A,'Publication Table'!$B60,AllPublicationData!$B:$B,'Publication Table'!$C$4,AllPublicationData!$D:$D,'Publication Table'!H$7)))))))+
IF(AND($C$4="NHS Scotland",$C$5="Total Operations"),
SUMIFS(AllPublicationData!$E:$E,AllPublicationData!$A:$A,'Publication Table'!$B60,AllPublicationData!$B:$B,'Publication Table'!H$7),
IF(AND($C$4="NHS Scotland",$C$5="All Cancelled Operations"),
SUMIFS(AllPublicationData!$F:$F,AllPublicationData!$A:$A,'Publication Table'!$B60,AllPublicationData!$B:$B,'Publication Table'!H$7),
IF(AND($C$4="NHS Scotland",$C$5="Operations cancelled by patient"),
SUMIFS(AllPublicationData!$G:$G,AllPublicationData!$A:$A,'Publication Table'!$B60,AllPublicationData!$B:$B,'Publication Table'!H$7),
IF(AND($C$4="NHS Scotland",$C$5="Operations cancelled for clinical reasons"),
SUMIFS(AllPublicationData!$H:$H,AllPublicationData!$A:$A,'Publication Table'!$B60,AllPublicationData!$B:$B,'Publication Table'!H$7),
IF(AND($C$4="NHS Scotland",$C$5="Operations cancelled for non-clinical/capacity reasons"),
SUMIFS(AllPublicationData!$I:$I,AllPublicationData!$A:$A,'Publication Table'!$B60,AllPublicationData!$B:$B,'Publication Table'!H$7),
IF(AND($C$4="NHS Scotland",$C$5="Cancellations for other reasons"),
SUMIFS(AllPublicationData!$J:$J,AllPublicationData!$A:$A,'Publication Table'!$B60,AllPublicationData!$B:$B,'Publication Table'!H$7)))))))</f>
        <v>1394</v>
      </c>
      <c r="I60" s="90">
        <f>IF($C$5="Total Operations",
SUMIFS(AllPublicationData!$E:$E,AllPublicationData!$A:$A,'Publication Table'!$B60,AllPublicationData!$B:$B,'Publication Table'!$C$4,AllPublicationData!$D:$D,'Publication Table'!I$7),
IF('Publication Table'!$C$5="All Cancelled Operations",
SUMIFS(AllPublicationData!$F:$F,AllPublicationData!$A:$A,'Publication Table'!$B60,AllPublicationData!$B:$B,'Publication Table'!$C$4,AllPublicationData!$D:$D,'Publication Table'!I$7),
IF('Publication Table'!$C$5="Operations cancelled by patient",
SUMIFS(AllPublicationData!$G:$G,AllPublicationData!$A:$A,'Publication Table'!$B60,AllPublicationData!$B:$B,'Publication Table'!$C$4,AllPublicationData!$D:$D,'Publication Table'!I$7),
IF('Publication Table'!$C$5="Operations cancelled for clinical reasons",
SUMIFS(AllPublicationData!$H:$H,AllPublicationData!$A:$A,'Publication Table'!$B60,AllPublicationData!$B:$B,'Publication Table'!$C$4,AllPublicationData!$D:$D,'Publication Table'!I$7),
IF('Publication Table'!$C$5="Operations cancelled for non-clinical/capacity reasons",
SUMIFS(AllPublicationData!$I:$I,AllPublicationData!$A:$A,'Publication Table'!$B60,AllPublicationData!$B:$B,'Publication Table'!$C$4,AllPublicationData!$D:$D,'Publication Table'!I$7),
IF('Publication Table'!$C$5="Cancellations for other reasons",
SUMIFS(AllPublicationData!$J:$J,AllPublicationData!$A:$A,'Publication Table'!$B60,AllPublicationData!$B:$B,'Publication Table'!$C$4,AllPublicationData!$D:$D,'Publication Table'!I$7)))))))+
IF(AND($C$4="NHS Scotland",$C$5="Total Operations"),
SUMIFS(AllPublicationData!$E:$E,AllPublicationData!$A:$A,'Publication Table'!$B60,AllPublicationData!$B:$B,'Publication Table'!I$7),
IF(AND($C$4="NHS Scotland",$C$5="All Cancelled Operations"),
SUMIFS(AllPublicationData!$F:$F,AllPublicationData!$A:$A,'Publication Table'!$B60,AllPublicationData!$B:$B,'Publication Table'!I$7),
IF(AND($C$4="NHS Scotland",$C$5="Operations cancelled by patient"),
SUMIFS(AllPublicationData!$G:$G,AllPublicationData!$A:$A,'Publication Table'!$B60,AllPublicationData!$B:$B,'Publication Table'!I$7),
IF(AND($C$4="NHS Scotland",$C$5="Operations cancelled for clinical reasons"),
SUMIFS(AllPublicationData!$H:$H,AllPublicationData!$A:$A,'Publication Table'!$B60,AllPublicationData!$B:$B,'Publication Table'!I$7),
IF(AND($C$4="NHS Scotland",$C$5="Operations cancelled for non-clinical/capacity reasons"),
SUMIFS(AllPublicationData!$I:$I,AllPublicationData!$A:$A,'Publication Table'!$B60,AllPublicationData!$B:$B,'Publication Table'!I$7),
IF(AND($C$4="NHS Scotland",$C$5="Cancellations for other reasons"),
SUMIFS(AllPublicationData!$J:$J,AllPublicationData!$A:$A,'Publication Table'!$B60,AllPublicationData!$B:$B,'Publication Table'!I$7)))))))</f>
        <v>1086</v>
      </c>
      <c r="J60" s="90">
        <f>IF($C$5="Total Operations",
SUMIFS(AllPublicationData!$E:$E,AllPublicationData!$A:$A,'Publication Table'!$B60,AllPublicationData!$B:$B,'Publication Table'!$C$4,AllPublicationData!$D:$D,'Publication Table'!J$7),
IF('Publication Table'!$C$5="All Cancelled Operations",
SUMIFS(AllPublicationData!$F:$F,AllPublicationData!$A:$A,'Publication Table'!$B60,AllPublicationData!$B:$B,'Publication Table'!$C$4,AllPublicationData!$D:$D,'Publication Table'!J$7),
IF('Publication Table'!$C$5="Operations cancelled by patient",
SUMIFS(AllPublicationData!$G:$G,AllPublicationData!$A:$A,'Publication Table'!$B60,AllPublicationData!$B:$B,'Publication Table'!$C$4,AllPublicationData!$D:$D,'Publication Table'!J$7),
IF('Publication Table'!$C$5="Operations cancelled for clinical reasons",
SUMIFS(AllPublicationData!$H:$H,AllPublicationData!$A:$A,'Publication Table'!$B60,AllPublicationData!$B:$B,'Publication Table'!$C$4,AllPublicationData!$D:$D,'Publication Table'!J$7),
IF('Publication Table'!$C$5="Operations cancelled for non-clinical/capacity reasons",
SUMIFS(AllPublicationData!$I:$I,AllPublicationData!$A:$A,'Publication Table'!$B60,AllPublicationData!$B:$B,'Publication Table'!$C$4,AllPublicationData!$D:$D,'Publication Table'!J$7),
IF('Publication Table'!$C$5="Cancellations for other reasons",
SUMIFS(AllPublicationData!$J:$J,AllPublicationData!$A:$A,'Publication Table'!$B60,AllPublicationData!$B:$B,'Publication Table'!$C$4,AllPublicationData!$D:$D,'Publication Table'!J$7)))))))+
IF(AND($C$4="NHS Scotland",$C$5="Total Operations"),
SUMIFS(AllPublicationData!$E:$E,AllPublicationData!$A:$A,'Publication Table'!$B60,AllPublicationData!$B:$B,'Publication Table'!J$7),
IF(AND($C$4="NHS Scotland",$C$5="All Cancelled Operations"),
SUMIFS(AllPublicationData!$F:$F,AllPublicationData!$A:$A,'Publication Table'!$B60,AllPublicationData!$B:$B,'Publication Table'!J$7),
IF(AND($C$4="NHS Scotland",$C$5="Operations cancelled by patient"),
SUMIFS(AllPublicationData!$G:$G,AllPublicationData!$A:$A,'Publication Table'!$B60,AllPublicationData!$B:$B,'Publication Table'!J$7),
IF(AND($C$4="NHS Scotland",$C$5="Operations cancelled for clinical reasons"),
SUMIFS(AllPublicationData!$H:$H,AllPublicationData!$A:$A,'Publication Table'!$B60,AllPublicationData!$B:$B,'Publication Table'!J$7),
IF(AND($C$4="NHS Scotland",$C$5="Operations cancelled for non-clinical/capacity reasons"),
SUMIFS(AllPublicationData!$I:$I,AllPublicationData!$A:$A,'Publication Table'!$B60,AllPublicationData!$B:$B,'Publication Table'!J$7),
IF(AND($C$4="NHS Scotland",$C$5="Cancellations for other reasons"),
SUMIFS(AllPublicationData!$J:$J,AllPublicationData!$A:$A,'Publication Table'!$B60,AllPublicationData!$B:$B,'Publication Table'!J$7)))))))</f>
        <v>3311</v>
      </c>
      <c r="K60" s="90">
        <f>IF($C$5="Total Operations",
SUMIFS(AllPublicationData!$E:$E,AllPublicationData!$A:$A,'Publication Table'!$B60,AllPublicationData!$B:$B,'Publication Table'!$C$4,AllPublicationData!$D:$D,'Publication Table'!K$7),
IF('Publication Table'!$C$5="All Cancelled Operations",
SUMIFS(AllPublicationData!$F:$F,AllPublicationData!$A:$A,'Publication Table'!$B60,AllPublicationData!$B:$B,'Publication Table'!$C$4,AllPublicationData!$D:$D,'Publication Table'!K$7),
IF('Publication Table'!$C$5="Operations cancelled by patient",
SUMIFS(AllPublicationData!$G:$G,AllPublicationData!$A:$A,'Publication Table'!$B60,AllPublicationData!$B:$B,'Publication Table'!$C$4,AllPublicationData!$D:$D,'Publication Table'!K$7),
IF('Publication Table'!$C$5="Operations cancelled for clinical reasons",
SUMIFS(AllPublicationData!$H:$H,AllPublicationData!$A:$A,'Publication Table'!$B60,AllPublicationData!$B:$B,'Publication Table'!$C$4,AllPublicationData!$D:$D,'Publication Table'!K$7),
IF('Publication Table'!$C$5="Operations cancelled for non-clinical/capacity reasons",
SUMIFS(AllPublicationData!$I:$I,AllPublicationData!$A:$A,'Publication Table'!$B60,AllPublicationData!$B:$B,'Publication Table'!$C$4,AllPublicationData!$D:$D,'Publication Table'!K$7),
IF('Publication Table'!$C$5="Cancellations for other reasons",
SUMIFS(AllPublicationData!$J:$J,AllPublicationData!$A:$A,'Publication Table'!$B60,AllPublicationData!$B:$B,'Publication Table'!$C$4,AllPublicationData!$D:$D,'Publication Table'!K$7)))))))+
IF(AND($C$4="NHS Scotland",$C$5="Total Operations"),
SUMIFS(AllPublicationData!$E:$E,AllPublicationData!$A:$A,'Publication Table'!$B60,AllPublicationData!$B:$B,'Publication Table'!K$7),
IF(AND($C$4="NHS Scotland",$C$5="All Cancelled Operations"),
SUMIFS(AllPublicationData!$F:$F,AllPublicationData!$A:$A,'Publication Table'!$B60,AllPublicationData!$B:$B,'Publication Table'!K$7),
IF(AND($C$4="NHS Scotland",$C$5="Operations cancelled by patient"),
SUMIFS(AllPublicationData!$G:$G,AllPublicationData!$A:$A,'Publication Table'!$B60,AllPublicationData!$B:$B,'Publication Table'!K$7),
IF(AND($C$4="NHS Scotland",$C$5="Operations cancelled for clinical reasons"),
SUMIFS(AllPublicationData!$H:$H,AllPublicationData!$A:$A,'Publication Table'!$B60,AllPublicationData!$B:$B,'Publication Table'!K$7),
IF(AND($C$4="NHS Scotland",$C$5="Operations cancelled for non-clinical/capacity reasons"),
SUMIFS(AllPublicationData!$I:$I,AllPublicationData!$A:$A,'Publication Table'!$B60,AllPublicationData!$B:$B,'Publication Table'!K$7),
IF(AND($C$4="NHS Scotland",$C$5="Cancellations for other reasons"),
SUMIFS(AllPublicationData!$J:$J,AllPublicationData!$A:$A,'Publication Table'!$B60,AllPublicationData!$B:$B,'Publication Table'!K$7)))))))</f>
        <v>6673</v>
      </c>
      <c r="L60" s="90">
        <f>IF($C$5="Total Operations",
SUMIFS(AllPublicationData!$E:$E,AllPublicationData!$A:$A,'Publication Table'!$B60,AllPublicationData!$B:$B,'Publication Table'!$C$4,AllPublicationData!$D:$D,'Publication Table'!L$7),
IF('Publication Table'!$C$5="All Cancelled Operations",
SUMIFS(AllPublicationData!$F:$F,AllPublicationData!$A:$A,'Publication Table'!$B60,AllPublicationData!$B:$B,'Publication Table'!$C$4,AllPublicationData!$D:$D,'Publication Table'!L$7),
IF('Publication Table'!$C$5="Operations cancelled by patient",
SUMIFS(AllPublicationData!$G:$G,AllPublicationData!$A:$A,'Publication Table'!$B60,AllPublicationData!$B:$B,'Publication Table'!$C$4,AllPublicationData!$D:$D,'Publication Table'!L$7),
IF('Publication Table'!$C$5="Operations cancelled for clinical reasons",
SUMIFS(AllPublicationData!$H:$H,AllPublicationData!$A:$A,'Publication Table'!$B60,AllPublicationData!$B:$B,'Publication Table'!$C$4,AllPublicationData!$D:$D,'Publication Table'!L$7),
IF('Publication Table'!$C$5="Operations cancelled for non-clinical/capacity reasons",
SUMIFS(AllPublicationData!$I:$I,AllPublicationData!$A:$A,'Publication Table'!$B60,AllPublicationData!$B:$B,'Publication Table'!$C$4,AllPublicationData!$D:$D,'Publication Table'!L$7),
IF('Publication Table'!$C$5="Cancellations for other reasons",
SUMIFS(AllPublicationData!$J:$J,AllPublicationData!$A:$A,'Publication Table'!$B60,AllPublicationData!$B:$B,'Publication Table'!$C$4,AllPublicationData!$D:$D,'Publication Table'!L$7)))))))+
IF(AND($C$4="NHS Scotland",$C$5="Total Operations"),
SUMIFS(AllPublicationData!$E:$E,AllPublicationData!$A:$A,'Publication Table'!$B60,AllPublicationData!$B:$B,'Publication Table'!L$7),
IF(AND($C$4="NHS Scotland",$C$5="All Cancelled Operations"),
SUMIFS(AllPublicationData!$F:$F,AllPublicationData!$A:$A,'Publication Table'!$B60,AllPublicationData!$B:$B,'Publication Table'!L$7),
IF(AND($C$4="NHS Scotland",$C$5="Operations cancelled by patient"),
SUMIFS(AllPublicationData!$G:$G,AllPublicationData!$A:$A,'Publication Table'!$B60,AllPublicationData!$B:$B,'Publication Table'!L$7),
IF(AND($C$4="NHS Scotland",$C$5="Operations cancelled for clinical reasons"),
SUMIFS(AllPublicationData!$H:$H,AllPublicationData!$A:$A,'Publication Table'!$B60,AllPublicationData!$B:$B,'Publication Table'!L$7),
IF(AND($C$4="NHS Scotland",$C$5="Operations cancelled for non-clinical/capacity reasons"),
SUMIFS(AllPublicationData!$I:$I,AllPublicationData!$A:$A,'Publication Table'!$B60,AllPublicationData!$B:$B,'Publication Table'!L$7),
IF(AND($C$4="NHS Scotland",$C$5="Cancellations for other reasons"),
SUMIFS(AllPublicationData!$J:$J,AllPublicationData!$A:$A,'Publication Table'!$B60,AllPublicationData!$B:$B,'Publication Table'!L$7)))))))</f>
        <v>1202</v>
      </c>
      <c r="M60" s="90">
        <f>IF($C$5="Total Operations",
SUMIFS(AllPublicationData!$E:$E,AllPublicationData!$A:$A,'Publication Table'!$B60,AllPublicationData!$B:$B,'Publication Table'!$C$4,AllPublicationData!$D:$D,'Publication Table'!M$7),
IF('Publication Table'!$C$5="All Cancelled Operations",
SUMIFS(AllPublicationData!$F:$F,AllPublicationData!$A:$A,'Publication Table'!$B60,AllPublicationData!$B:$B,'Publication Table'!$C$4,AllPublicationData!$D:$D,'Publication Table'!M$7),
IF('Publication Table'!$C$5="Operations cancelled by patient",
SUMIFS(AllPublicationData!$G:$G,AllPublicationData!$A:$A,'Publication Table'!$B60,AllPublicationData!$B:$B,'Publication Table'!$C$4,AllPublicationData!$D:$D,'Publication Table'!M$7),
IF('Publication Table'!$C$5="Operations cancelled for clinical reasons",
SUMIFS(AllPublicationData!$G:$G,AllPublicationData!$A:$A,'Publication Table'!$B60,AllPublicationData!$B:$B,'Publication Table'!$C$4,AllPublicationData!$D:$D,'Publication Table'!M$7),
IF('Publication Table'!$C$5="Operations cancelled for non-clinical/capacity reasons",
SUMIFS(AllPublicationData!$G:$G,AllPublicationData!$A:$A,'Publication Table'!$B60,AllPublicationData!$B:$B,'Publication Table'!$C$4,AllPublicationData!$D:$D,'Publication Table'!M$7),
IF('Publication Table'!$C$5="Cancellations for other reasons",
SUMIFS(AllPublicationData!$G:$G,AllPublicationData!$A:$A,'Publication Table'!$B60,AllPublicationData!$B:$B,'Publication Table'!$C$4,AllPublicationData!$D:$D,'Publication Table'!M$7)))))))+
IF(AND($C$4="NHS Scotland",$C$5="Total Operations"),
SUMIFS(AllPublicationData!$E:$E,AllPublicationData!$A:$A,'Publication Table'!$B60,AllPublicationData!$B:$B,'Publication Table'!M$7),
IF(AND($C$4="NHS Scotland",$C$5="All Cancelled Operations"),
SUMIFS(AllPublicationData!$F:$F,AllPublicationData!$A:$A,'Publication Table'!$B60,AllPublicationData!$B:$B,'Publication Table'!M$7),
IF(AND($C$4="NHS Scotland",$C$5="Operations cancelled by patient"),
SUMIFS(AllPublicationData!$G:$G,AllPublicationData!$A:$A,'Publication Table'!$B60,AllPublicationData!$B:$B,'Publication Table'!M$7),
IF(AND($C$4="NHS Scotland",$C$5="Operations cancelled for clinical reasons"),
SUMIFS(AllPublicationData!$H:$H,AllPublicationData!$A:$A,'Publication Table'!$B60,AllPublicationData!$B:$B,'Publication Table'!M$7),
IF(AND($C$4="NHS Scotland",$C$5="Operations cancelled for non-clinical/capacity reasons"),
SUMIFS(AllPublicationData!$I:$I,AllPublicationData!$A:$A,'Publication Table'!$B60,AllPublicationData!$B:$B,'Publication Table'!M$7),
IF(AND($C$4="NHS Scotland",$C$5="Cancellations for other reasons"),
SUMIFS(AllPublicationData!$J:$J,AllPublicationData!$A:$A,'Publication Table'!$B60,AllPublicationData!$B:$B,'Publication Table'!M$7)))))))</f>
        <v>2365</v>
      </c>
      <c r="N60" s="90">
        <f>IF($C$5="Total Operations",
SUMIFS(AllPublicationData!$E:$E,AllPublicationData!$A:$A,'Publication Table'!$B60,AllPublicationData!$B:$B,'Publication Table'!$C$4,AllPublicationData!$D:$D,'Publication Table'!N$7),
IF('Publication Table'!$C$5="All Cancelled Operations",
SUMIFS(AllPublicationData!$F:$F,AllPublicationData!$A:$A,'Publication Table'!$B60,AllPublicationData!$B:$B,'Publication Table'!$C$4,AllPublicationData!$D:$D,'Publication Table'!N$7),
IF('Publication Table'!$C$5="Operations cancelled by patient",
SUMIFS(AllPublicationData!$G:$G,AllPublicationData!$A:$A,'Publication Table'!$B60,AllPublicationData!$B:$B,'Publication Table'!$C$4,AllPublicationData!$D:$D,'Publication Table'!N$7),
IF('Publication Table'!$C$5="Operations cancelled for clinical reasons",
SUMIFS(AllPublicationData!$G:$G,AllPublicationData!$A:$A,'Publication Table'!$B60,AllPublicationData!$B:$B,'Publication Table'!$C$4,AllPublicationData!$D:$D,'Publication Table'!N$7),
IF('Publication Table'!$C$5="Operations cancelled for non-clinical/capacity reasons",
SUMIFS(AllPublicationData!$G:$G,AllPublicationData!$A:$A,'Publication Table'!$B60,AllPublicationData!$B:$B,'Publication Table'!$C$4,AllPublicationData!$D:$D,'Publication Table'!N$7),
IF('Publication Table'!$C$5="Cancellations for other reasons",
SUMIFS(AllPublicationData!$G:$G,AllPublicationData!$A:$A,'Publication Table'!$B60,AllPublicationData!$B:$B,'Publication Table'!$C$4,AllPublicationData!$D:$D,'Publication Table'!N$7)))))))+
IF(AND($C$4="NHS Scotland",$C$5="Total Operations"),
SUMIFS(AllPublicationData!$E:$E,AllPublicationData!$A:$A,'Publication Table'!$B60,AllPublicationData!$B:$B,'Publication Table'!N$7),
IF(AND($C$4="NHS Scotland",$C$5="All Cancelled Operations"),
SUMIFS(AllPublicationData!$F:$F,AllPublicationData!$A:$A,'Publication Table'!$B60,AllPublicationData!$B:$B,'Publication Table'!N$7),
IF(AND($C$4="NHS Scotland",$C$5="Operations cancelled by patient"),
SUMIFS(AllPublicationData!$G:$G,AllPublicationData!$A:$A,'Publication Table'!$B60,AllPublicationData!$B:$B,'Publication Table'!N$7),
IF(AND($C$4="NHS Scotland",$C$5="Operations cancelled for clinical reasons"),
SUMIFS(AllPublicationData!$H:$H,AllPublicationData!$A:$A,'Publication Table'!$B60,AllPublicationData!$B:$B,'Publication Table'!N$7),
IF(AND($C$4="NHS Scotland",$C$5="Operations cancelled for non-clinical/capacity reasons"),
SUMIFS(AllPublicationData!$I:$I,AllPublicationData!$A:$A,'Publication Table'!$B60,AllPublicationData!$B:$B,'Publication Table'!N$7),
IF(AND($C$4="NHS Scotland",$C$5="Cancellations for other reasons"),
SUMIFS(AllPublicationData!$J:$J,AllPublicationData!$A:$A,'Publication Table'!$B60,AllPublicationData!$B:$B,'Publication Table'!N$7)))))))</f>
        <v>4477</v>
      </c>
      <c r="O60" s="90">
        <f>IF($C$5="Total Operations",
SUMIFS(AllPublicationData!$E:$E,AllPublicationData!$A:$A,'Publication Table'!$B60,AllPublicationData!$B:$B,'Publication Table'!$C$4,AllPublicationData!$D:$D,'Publication Table'!O$7),
IF('Publication Table'!$C$5="All Cancelled Operations",
SUMIFS(AllPublicationData!$F:$F,AllPublicationData!$A:$A,'Publication Table'!$B60,AllPublicationData!$B:$B,'Publication Table'!$C$4,AllPublicationData!$D:$D,'Publication Table'!O$7),
IF('Publication Table'!$C$5="Operations cancelled by patient",
SUMIFS(AllPublicationData!$G:$G,AllPublicationData!$A:$A,'Publication Table'!$B60,AllPublicationData!$B:$B,'Publication Table'!$C$4,AllPublicationData!$D:$D,'Publication Table'!O$7),
IF('Publication Table'!$C$5="Operations cancelled for clinical reasons",
SUMIFS(AllPublicationData!$G:$G,AllPublicationData!$A:$A,'Publication Table'!$B60,AllPublicationData!$B:$B,'Publication Table'!$C$4,AllPublicationData!$D:$D,'Publication Table'!O$7),
IF('Publication Table'!$C$5="Operations cancelled for non-clinical/capacity reasons",
SUMIFS(AllPublicationData!$G:$G,AllPublicationData!$A:$A,'Publication Table'!$B60,AllPublicationData!$B:$B,'Publication Table'!$C$4,AllPublicationData!$D:$D,'Publication Table'!O$7),
IF('Publication Table'!$C$5="Cancellations for other reasons",
SUMIFS(AllPublicationData!$G:$G,AllPublicationData!$A:$A,'Publication Table'!$B60,AllPublicationData!$B:$B,'Publication Table'!$C$4,AllPublicationData!$D:$D,'Publication Table'!O$7)))))))+
IF(AND($C$4="NHS Scotland",$C$5="Total Operations"),
SUMIFS(AllPublicationData!$E:$E,AllPublicationData!$A:$A,'Publication Table'!$B60,AllPublicationData!$B:$B,'Publication Table'!O$7),
IF(AND($C$4="NHS Scotland",$C$5="All Cancelled Operations"),
SUMIFS(AllPublicationData!$F:$F,AllPublicationData!$A:$A,'Publication Table'!$B60,AllPublicationData!$B:$B,'Publication Table'!O$7),
IF(AND($C$4="NHS Scotland",$C$5="Operations cancelled by patient"),
SUMIFS(AllPublicationData!$G:$G,AllPublicationData!$A:$A,'Publication Table'!$B60,AllPublicationData!$B:$B,'Publication Table'!O$7),
IF(AND($C$4="NHS Scotland",$C$5="Operations cancelled for clinical reasons"),
SUMIFS(AllPublicationData!$H:$H,AllPublicationData!$A:$A,'Publication Table'!$B60,AllPublicationData!$B:$B,'Publication Table'!O$7),
IF(AND($C$4="NHS Scotland",$C$5="Operations cancelled for non-clinical/capacity reasons"),
SUMIFS(AllPublicationData!$I:$I,AllPublicationData!$A:$A,'Publication Table'!$B60,AllPublicationData!$B:$B,'Publication Table'!O$7),
IF(AND($C$4="NHS Scotland",$C$5="Cancellations for other reasons"),
SUMIFS(AllPublicationData!$J:$J,AllPublicationData!$A:$A,'Publication Table'!$B60,AllPublicationData!$B:$B,'Publication Table'!O$7)))))))</f>
        <v>302</v>
      </c>
      <c r="P60" s="90">
        <f>IF($C$5="Total Operations",
SUMIFS(AllPublicationData!$E:$E,AllPublicationData!$A:$A,'Publication Table'!$B60,AllPublicationData!$B:$B,'Publication Table'!$C$4,AllPublicationData!$D:$D,'Publication Table'!P$7),
IF('Publication Table'!$C$5="All Cancelled Operations",
SUMIFS(AllPublicationData!$F:$F,AllPublicationData!$A:$A,'Publication Table'!$B60,AllPublicationData!$B:$B,'Publication Table'!$C$4,AllPublicationData!$D:$D,'Publication Table'!P$7),
IF('Publication Table'!$C$5="Operations cancelled by patient",
SUMIFS(AllPublicationData!$G:$G,AllPublicationData!$A:$A,'Publication Table'!$B60,AllPublicationData!$B:$B,'Publication Table'!$C$4,AllPublicationData!$D:$D,'Publication Table'!P$7),
IF('Publication Table'!$C$5="Operations cancelled for clinical reasons",
SUMIFS(AllPublicationData!$G:$G,AllPublicationData!$A:$A,'Publication Table'!$B60,AllPublicationData!$B:$B,'Publication Table'!$C$4,AllPublicationData!$D:$D,'Publication Table'!P$7),
IF('Publication Table'!$C$5="Operations cancelled for non-clinical/capacity reasons",
SUMIFS(AllPublicationData!$G:$G,AllPublicationData!$A:$A,'Publication Table'!$B60,AllPublicationData!$B:$B,'Publication Table'!$C$4,AllPublicationData!$D:$D,'Publication Table'!P$7),
IF('Publication Table'!$C$5="Cancellations for other reasons",
SUMIFS(AllPublicationData!$G:$G,AllPublicationData!$A:$A,'Publication Table'!$B60,AllPublicationData!$B:$B,'Publication Table'!$C$4,AllPublicationData!$D:$D,'Publication Table'!P$7)))))))+
IF(AND($C$4="NHS Scotland",$C$5="Total Operations"),
SUMIFS(AllPublicationData!$E:$E,AllPublicationData!$A:$A,'Publication Table'!$B60,AllPublicationData!$B:$B,'Publication Table'!P$7),
IF(AND($C$4="NHS Scotland",$C$5="All Cancelled Operations"),
SUMIFS(AllPublicationData!$F:$F,AllPublicationData!$A:$A,'Publication Table'!$B60,AllPublicationData!$B:$B,'Publication Table'!P$7),
IF(AND($C$4="NHS Scotland",$C$5="Operations cancelled by patient"),
SUMIFS(AllPublicationData!$G:$G,AllPublicationData!$A:$A,'Publication Table'!$B60,AllPublicationData!$B:$B,'Publication Table'!P$7),
IF(AND($C$4="NHS Scotland",$C$5="Operations cancelled for clinical reasons"),
SUMIFS(AllPublicationData!$H:$H,AllPublicationData!$A:$A,'Publication Table'!$B60,AllPublicationData!$B:$B,'Publication Table'!P$7),
IF(AND($C$4="NHS Scotland",$C$5="Operations cancelled for non-clinical/capacity reasons"),
SUMIFS(AllPublicationData!$I:$I,AllPublicationData!$A:$A,'Publication Table'!$B60,AllPublicationData!$B:$B,'Publication Table'!P$7),
IF(AND($C$4="NHS Scotland",$C$5="Cancellations for other reasons"),
SUMIFS(AllPublicationData!$J:$J,AllPublicationData!$A:$A,'Publication Table'!$B60,AllPublicationData!$B:$B,'Publication Table'!P$7)))))))</f>
        <v>195</v>
      </c>
      <c r="Q60" s="90">
        <f>IF($C$5="Total Operations",
SUMIFS(AllPublicationData!$E:$E,AllPublicationData!$A:$A,'Publication Table'!$B60,AllPublicationData!$B:$B,'Publication Table'!$C$4,AllPublicationData!$D:$D,'Publication Table'!Q$7),
IF('Publication Table'!$C$5="All Cancelled Operations",
SUMIFS(AllPublicationData!$F:$F,AllPublicationData!$A:$A,'Publication Table'!$B60,AllPublicationData!$B:$B,'Publication Table'!$C$4,AllPublicationData!$D:$D,'Publication Table'!Q$7),
IF('Publication Table'!$C$5="Operations cancelled by patient",
SUMIFS(AllPublicationData!$G:$G,AllPublicationData!$A:$A,'Publication Table'!$B60,AllPublicationData!$B:$B,'Publication Table'!$C$4,AllPublicationData!$D:$D,'Publication Table'!Q$7),
IF('Publication Table'!$C$5="Operations cancelled for clinical reasons",
SUMIFS(AllPublicationData!$G:$G,AllPublicationData!$A:$A,'Publication Table'!$B60,AllPublicationData!$B:$B,'Publication Table'!$C$4,AllPublicationData!$D:$D,'Publication Table'!Q$7),
IF('Publication Table'!$C$5="Operations cancelled for non-clinical/capacity reasons",
SUMIFS(AllPublicationData!$G:$G,AllPublicationData!$A:$A,'Publication Table'!$B60,AllPublicationData!$B:$B,'Publication Table'!$C$4,AllPublicationData!$D:$D,'Publication Table'!Q$7),
IF('Publication Table'!$C$5="Cancellations for other reasons",
SUMIFS(AllPublicationData!$G:$G,AllPublicationData!$A:$A,'Publication Table'!$B60,AllPublicationData!$B:$B,'Publication Table'!$C$4,AllPublicationData!$D:$D,'Publication Table'!Q$7)))))))+
IF(AND($C$4="NHS Scotland",$C$5="Total Operations"),
SUMIFS(AllPublicationData!$E:$E,AllPublicationData!$A:$A,'Publication Table'!$B60,AllPublicationData!$B:$B,'Publication Table'!Q$7),
IF(AND($C$4="NHS Scotland",$C$5="All Cancelled Operations"),
SUMIFS(AllPublicationData!$F:$F,AllPublicationData!$A:$A,'Publication Table'!$B60,AllPublicationData!$B:$B,'Publication Table'!Q$7),
IF(AND($C$4="NHS Scotland",$C$5="Operations cancelled by patient"),
SUMIFS(AllPublicationData!$G:$G,AllPublicationData!$A:$A,'Publication Table'!$B60,AllPublicationData!$B:$B,'Publication Table'!Q$7),
IF(AND($C$4="NHS Scotland",$C$5="Operations cancelled for clinical reasons"),
SUMIFS(AllPublicationData!$H:$H,AllPublicationData!$A:$A,'Publication Table'!$B60,AllPublicationData!$B:$B,'Publication Table'!Q$7),
IF(AND($C$4="NHS Scotland",$C$5="Operations cancelled for non-clinical/capacity reasons"),
SUMIFS(AllPublicationData!$I:$I,AllPublicationData!$A:$A,'Publication Table'!$B60,AllPublicationData!$B:$B,'Publication Table'!Q$7),
IF(AND($C$4="NHS Scotland",$C$5="Cancellations for other reasons"),
SUMIFS(AllPublicationData!$J:$J,AllPublicationData!$A:$A,'Publication Table'!$B60,AllPublicationData!$B:$B,'Publication Table'!Q$7)))))))</f>
        <v>2204</v>
      </c>
      <c r="R60" s="90">
        <f>IF($C$5="Total Operations",
SUMIFS(AllPublicationData!$E:$E,AllPublicationData!$A:$A,'Publication Table'!$B60,AllPublicationData!$B:$B,'Publication Table'!$C$4,AllPublicationData!$D:$D,'Publication Table'!R$7),
IF('Publication Table'!$C$5="All Cancelled Operations",
SUMIFS(AllPublicationData!$F:$F,AllPublicationData!$A:$A,'Publication Table'!$B60,AllPublicationData!$B:$B,'Publication Table'!$C$4,AllPublicationData!$D:$D,'Publication Table'!R$7),
IF('Publication Table'!$C$5="Operations cancelled by patient",
SUMIFS(AllPublicationData!$G:$G,AllPublicationData!$A:$A,'Publication Table'!$B60,AllPublicationData!$B:$B,'Publication Table'!$C$4,AllPublicationData!$D:$D,'Publication Table'!R$7),
IF('Publication Table'!$C$5="Operations cancelled for clinical reasons",
SUMIFS(AllPublicationData!$G:$G,AllPublicationData!$A:$A,'Publication Table'!$B60,AllPublicationData!$B:$B,'Publication Table'!$C$4,AllPublicationData!$D:$D,'Publication Table'!R$7),
IF('Publication Table'!$C$5="Operations cancelled for non-clinical/capacity reasons",
SUMIFS(AllPublicationData!$G:$G,AllPublicationData!$A:$A,'Publication Table'!$B60,AllPublicationData!$B:$B,'Publication Table'!$C$4,AllPublicationData!$D:$D,'Publication Table'!R$7),
IF('Publication Table'!$C$5="Cancellations for other reasons",
SUMIFS(AllPublicationData!$G:$G,AllPublicationData!$A:$A,'Publication Table'!$B60,AllPublicationData!$B:$B,'Publication Table'!$C$4,AllPublicationData!$D:$D,'Publication Table'!R$7)))))))+
IF(AND($C$4="NHS Scotland",$C$5="Total Operations"),
SUMIFS(AllPublicationData!$E:$E,AllPublicationData!$A:$A,'Publication Table'!$B60,AllPublicationData!$B:$B,'Publication Table'!R$7),
IF(AND($C$4="NHS Scotland",$C$5="All Cancelled Operations"),
SUMIFS(AllPublicationData!$F:$F,AllPublicationData!$A:$A,'Publication Table'!$B60,AllPublicationData!$B:$B,'Publication Table'!R$7),
IF(AND($C$4="NHS Scotland",$C$5="Operations cancelled by patient"),
SUMIFS(AllPublicationData!$G:$G,AllPublicationData!$A:$A,'Publication Table'!$B60,AllPublicationData!$B:$B,'Publication Table'!R$7),
IF(AND($C$4="NHS Scotland",$C$5="Operations cancelled for clinical reasons"),
SUMIFS(AllPublicationData!$H:$H,AllPublicationData!$A:$A,'Publication Table'!$B60,AllPublicationData!$B:$B,'Publication Table'!R$7),
IF(AND($C$4="NHS Scotland",$C$5="Operations cancelled for non-clinical/capacity reasons"),
SUMIFS(AllPublicationData!$I:$I,AllPublicationData!$A:$A,'Publication Table'!$B60,AllPublicationData!$B:$B,'Publication Table'!R$7),
IF(AND($C$4="NHS Scotland",$C$5="Cancellations for other reasons"),
SUMIFS(AllPublicationData!$J:$J,AllPublicationData!$A:$A,'Publication Table'!$B60,AllPublicationData!$B:$B,'Publication Table'!R$7)))))))</f>
        <v>109</v>
      </c>
    </row>
    <row r="61" spans="2:18" x14ac:dyDescent="0.35">
      <c r="B61" s="89">
        <v>43800</v>
      </c>
      <c r="C61" s="81">
        <f>IF($C$5="Total Operations",
SUMIFS(AllPublicationData!$E:$E,AllPublicationData!$A:$A,'Publication Table'!$B61,AllPublicationData!$B:$B,'Publication Table'!$C$4),
IF('Publication Table'!$C$5="All Cancelled Operations",
SUMIFS(AllPublicationData!$F:$F,AllPublicationData!$A:$A,'Publication Table'!$B61,AllPublicationData!$B:$B,'Publication Table'!$C$4),
IF('Publication Table'!$C$5="Operations cancelled by patient",
SUMIFS(AllPublicationData!$G:$G,AllPublicationData!$A:$A,'Publication Table'!$B61,AllPublicationData!$B:$B,'Publication Table'!$C$4),
IF('Publication Table'!$C$5="Operations cancelled for clinical reasons",
SUMIFS(AllPublicationData!$H:$H,AllPublicationData!$A:$A,'Publication Table'!$B61,AllPublicationData!$B:$B,'Publication Table'!$C$4),
IF('Publication Table'!$C$5="Operations cancelled for non-clinical/capacity reasons",
SUMIFS(AllPublicationData!$I:$I,AllPublicationData!$A:$A,'Publication Table'!$B61,AllPublicationData!$B:$B,'Publication Table'!$C$4),
IF('Publication Table'!$C$5="Cancellations for other reasons",
SUMIFS(AllPublicationData!$J:$J,AllPublicationData!$A:$A,'Publication Table'!$B61,AllPublicationData!$B:$B,'Publication Table'!$C$4)))))))+
IF(AND($C$4="NHS Scotland",$C$5="Total Operations"),
SUMIFS(AllPublicationData!$E:$E,AllPublicationData!$A:$A,'Publication Table'!$B61),
IF(AND($C$4="NHS Scotland",$C$5="All Cancelled Operations"),
SUMIFS(AllPublicationData!$F:$F,AllPublicationData!$A:$A,'Publication Table'!$B61),
IF(AND($C$4="NHS Scotland",$C$5="Operations cancelled by patient"),
SUMIFS(AllPublicationData!$G:$G,AllPublicationData!$A:$A,'Publication Table'!$B61),
IF(AND($C$4="NHS Scotland",$C$5="Operations cancelled for clinical reasons"),
SUMIFS(AllPublicationData!$H:$H,AllPublicationData!$A:$A,'Publication Table'!$B61),
IF(AND($C$4="NHS Scotland",$C$5="Operations cancelled for non-clinical/capacity reasons"),
SUMIFS(AllPublicationData!$I:$I,AllPublicationData!$A:$A,'Publication Table'!$B61),
IF(AND($C$4="NHS Scotland",$C$5="Cancellations for other reasons"),
SUMIFS(AllPublicationData!$J:$J,AllPublicationData!$A:$A,'Publication Table'!$B61)))))))</f>
        <v>25791</v>
      </c>
      <c r="D61" s="90">
        <f>IF($C$5="Total Operations",
SUMIFS(AllPublicationData!$E:$E,AllPublicationData!$A:$A,'Publication Table'!$B61,AllPublicationData!$B:$B,'Publication Table'!$C$4,AllPublicationData!$D:$D,'Publication Table'!D$7),
IF('Publication Table'!$C$5="All Cancelled Operations",
SUMIFS(AllPublicationData!$F:$F,AllPublicationData!$A:$A,'Publication Table'!$B61,AllPublicationData!$B:$B,'Publication Table'!$C$4,AllPublicationData!$D:$D,'Publication Table'!D$7),
IF('Publication Table'!$C$5="Operations cancelled by patient",
SUMIFS(AllPublicationData!$G:$G,AllPublicationData!$A:$A,'Publication Table'!$B61,AllPublicationData!$B:$B,'Publication Table'!$C$4,AllPublicationData!$D:$D,'Publication Table'!D$7),
IF('Publication Table'!$C$5="Operations cancelled for clinical reasons",
SUMIFS(AllPublicationData!$H:$H,AllPublicationData!$A:$A,'Publication Table'!$B61,AllPublicationData!$B:$B,'Publication Table'!$C$4,AllPublicationData!$D:$D,'Publication Table'!D$7),
IF('Publication Table'!$C$5="Operations cancelled for non-clinical/capacity reasons",
SUMIFS(AllPublicationData!$I:$I,AllPublicationData!$A:$A,'Publication Table'!$B61,AllPublicationData!$B:$B,'Publication Table'!$C$4,AllPublicationData!$D:$D,'Publication Table'!D$7),
IF('Publication Table'!$C$5="Cancellations for other reasons",
SUMIFS(AllPublicationData!$J:$J,AllPublicationData!$A:$A,'Publication Table'!$B61,AllPublicationData!$B:$B,'Publication Table'!$C$4,AllPublicationData!$D:$D,'Publication Table'!D$7)))))))+
IF(AND($C$4="NHS Scotland",$C$5="Total Operations"),
SUMIFS(AllPublicationData!$E:$E,AllPublicationData!$A:$A,'Publication Table'!$B61,AllPublicationData!$B:$B,'Publication Table'!D$7),
IF(AND($C$4="NHS Scotland",$C$5="All Cancelled Operations"),
SUMIFS(AllPublicationData!$F:$F,AllPublicationData!$A:$A,'Publication Table'!$B61,AllPublicationData!$B:$B,'Publication Table'!D$7),
IF(AND($C$4="NHS Scotland",$C$5="Operations cancelled by patient"),
SUMIFS(AllPublicationData!$G:$G,AllPublicationData!$A:$A,'Publication Table'!$B61,AllPublicationData!$B:$B,'Publication Table'!D$7),
IF(AND($C$4="NHS Scotland",$C$5="Operations cancelled for clinical reasons"),
SUMIFS(AllPublicationData!$H:$H,AllPublicationData!$A:$A,'Publication Table'!$B61,AllPublicationData!$B:$B,'Publication Table'!D$7),
IF(AND($C$4="NHS Scotland",$C$5="Operations cancelled for non-clinical/capacity reasons"),
SUMIFS(AllPublicationData!$I:$I,AllPublicationData!$A:$A,'Publication Table'!$B61,AllPublicationData!$B:$B,'Publication Table'!D$7),
IF(AND($C$4="NHS Scotland",$C$5="Cancellations for other reasons"),
SUMIFS(AllPublicationData!$J:$J,AllPublicationData!$A:$A,'Publication Table'!$B61,AllPublicationData!$B:$B,'Publication Table'!D$7)))))))</f>
        <v>1707</v>
      </c>
      <c r="E61" s="90">
        <f>IF($C$5="Total Operations",
SUMIFS(AllPublicationData!$E:$E,AllPublicationData!$A:$A,'Publication Table'!$B61,AllPublicationData!$B:$B,'Publication Table'!$C$4,AllPublicationData!$D:$D,'Publication Table'!E$7),
IF('Publication Table'!$C$5="All Cancelled Operations",
SUMIFS(AllPublicationData!$F:$F,AllPublicationData!$A:$A,'Publication Table'!$B61,AllPublicationData!$B:$B,'Publication Table'!$C$4,AllPublicationData!$D:$D,'Publication Table'!E$7),
IF('Publication Table'!$C$5="Operations cancelled by patient",
SUMIFS(AllPublicationData!$G:$G,AllPublicationData!$A:$A,'Publication Table'!$B61,AllPublicationData!$B:$B,'Publication Table'!$C$4,AllPublicationData!$D:$D,'Publication Table'!E$7),
IF('Publication Table'!$C$5="Operations cancelled for clinical reasons",
SUMIFS(AllPublicationData!$H:$H,AllPublicationData!$A:$A,'Publication Table'!$B61,AllPublicationData!$B:$B,'Publication Table'!$C$4,AllPublicationData!$D:$D,'Publication Table'!E$7),
IF('Publication Table'!$C$5="Operations cancelled for non-clinical/capacity reasons",
SUMIFS(AllPublicationData!$I:$I,AllPublicationData!$A:$A,'Publication Table'!$B61,AllPublicationData!$B:$B,'Publication Table'!$C$4,AllPublicationData!$D:$D,'Publication Table'!E$7),
IF('Publication Table'!$C$5="Cancellations for other reasons",
SUMIFS(AllPublicationData!$J:$J,AllPublicationData!$A:$A,'Publication Table'!$B61,AllPublicationData!$B:$B,'Publication Table'!$C$4,AllPublicationData!$D:$D,'Publication Table'!E$7)))))))+
IF(AND($C$4="NHS Scotland",$C$5="Total Operations"),
SUMIFS(AllPublicationData!$E:$E,AllPublicationData!$A:$A,'Publication Table'!$B61,AllPublicationData!$B:$B,'Publication Table'!E$7),
IF(AND($C$4="NHS Scotland",$C$5="All Cancelled Operations"),
SUMIFS(AllPublicationData!$F:$F,AllPublicationData!$A:$A,'Publication Table'!$B61,AllPublicationData!$B:$B,'Publication Table'!E$7),
IF(AND($C$4="NHS Scotland",$C$5="Operations cancelled by patient"),
SUMIFS(AllPublicationData!$G:$G,AllPublicationData!$A:$A,'Publication Table'!$B61,AllPublicationData!$B:$B,'Publication Table'!E$7),
IF(AND($C$4="NHS Scotland",$C$5="Operations cancelled for clinical reasons"),
SUMIFS(AllPublicationData!$H:$H,AllPublicationData!$A:$A,'Publication Table'!$B61,AllPublicationData!$B:$B,'Publication Table'!E$7),
IF(AND($C$4="NHS Scotland",$C$5="Operations cancelled for non-clinical/capacity reasons"),
SUMIFS(AllPublicationData!$I:$I,AllPublicationData!$A:$A,'Publication Table'!$B61,AllPublicationData!$B:$B,'Publication Table'!E$7),
IF(AND($C$4="NHS Scotland",$C$5="Cancellations for other reasons"),
SUMIFS(AllPublicationData!$J:$J,AllPublicationData!$A:$A,'Publication Table'!$B61,AllPublicationData!$B:$B,'Publication Table'!E$7)))))))</f>
        <v>1641</v>
      </c>
      <c r="F61" s="90">
        <f>IF($C$5="Total Operations",
SUMIFS(AllPublicationData!$E:$E,AllPublicationData!$A:$A,'Publication Table'!$B61,AllPublicationData!$B:$B,'Publication Table'!$C$4,AllPublicationData!$D:$D,'Publication Table'!F$7),
IF('Publication Table'!$C$5="All Cancelled Operations",
SUMIFS(AllPublicationData!$F:$F,AllPublicationData!$A:$A,'Publication Table'!$B61,AllPublicationData!$B:$B,'Publication Table'!$C$4,AllPublicationData!$D:$D,'Publication Table'!F$7),
IF('Publication Table'!$C$5="Operations cancelled by patient",
SUMIFS(AllPublicationData!$G:$G,AllPublicationData!$A:$A,'Publication Table'!$B61,AllPublicationData!$B:$B,'Publication Table'!$C$4,AllPublicationData!$D:$D,'Publication Table'!F$7),
IF('Publication Table'!$C$5="Operations cancelled for clinical reasons",
SUMIFS(AllPublicationData!$H:$H,AllPublicationData!$A:$A,'Publication Table'!$B61,AllPublicationData!$B:$B,'Publication Table'!$C$4,AllPublicationData!$D:$D,'Publication Table'!F$7),
IF('Publication Table'!$C$5="Operations cancelled for non-clinical/capacity reasons",
SUMIFS(AllPublicationData!$I:$I,AllPublicationData!$A:$A,'Publication Table'!$B61,AllPublicationData!$B:$B,'Publication Table'!$C$4,AllPublicationData!$D:$D,'Publication Table'!F$7),
IF('Publication Table'!$C$5="Cancellations for other reasons",
SUMIFS(AllPublicationData!$J:$J,AllPublicationData!$A:$A,'Publication Table'!$B61,AllPublicationData!$B:$B,'Publication Table'!$C$4,AllPublicationData!$D:$D,'Publication Table'!F$7)))))))+
IF(AND($C$4="NHS Scotland",$C$5="Total Operations"),
SUMIFS(AllPublicationData!$E:$E,AllPublicationData!$A:$A,'Publication Table'!$B61,AllPublicationData!$B:$B,'Publication Table'!F$7),
IF(AND($C$4="NHS Scotland",$C$5="All Cancelled Operations"),
SUMIFS(AllPublicationData!$F:$F,AllPublicationData!$A:$A,'Publication Table'!$B61,AllPublicationData!$B:$B,'Publication Table'!F$7),
IF(AND($C$4="NHS Scotland",$C$5="Operations cancelled by patient"),
SUMIFS(AllPublicationData!$G:$G,AllPublicationData!$A:$A,'Publication Table'!$B61,AllPublicationData!$B:$B,'Publication Table'!F$7),
IF(AND($C$4="NHS Scotland",$C$5="Operations cancelled for clinical reasons"),
SUMIFS(AllPublicationData!$H:$H,AllPublicationData!$A:$A,'Publication Table'!$B61,AllPublicationData!$B:$B,'Publication Table'!F$7),
IF(AND($C$4="NHS Scotland",$C$5="Operations cancelled for non-clinical/capacity reasons"),
SUMIFS(AllPublicationData!$I:$I,AllPublicationData!$A:$A,'Publication Table'!$B61,AllPublicationData!$B:$B,'Publication Table'!F$7),
IF(AND($C$4="NHS Scotland",$C$5="Cancellations for other reasons"),
SUMIFS(AllPublicationData!$J:$J,AllPublicationData!$A:$A,'Publication Table'!$B61,AllPublicationData!$B:$B,'Publication Table'!F$7)))))))</f>
        <v>393</v>
      </c>
      <c r="G61" s="90">
        <f>IF($C$5="Total Operations",
SUMIFS(AllPublicationData!$E:$E,AllPublicationData!$A:$A,'Publication Table'!$B61,AllPublicationData!$B:$B,'Publication Table'!$C$4,AllPublicationData!$D:$D,'Publication Table'!G$7),
IF('Publication Table'!$C$5="All Cancelled Operations",
SUMIFS(AllPublicationData!$F:$F,AllPublicationData!$A:$A,'Publication Table'!$B61,AllPublicationData!$B:$B,'Publication Table'!$C$4,AllPublicationData!$D:$D,'Publication Table'!G$7),
IF('Publication Table'!$C$5="Operations cancelled by patient",
SUMIFS(AllPublicationData!$G:$G,AllPublicationData!$A:$A,'Publication Table'!$B61,AllPublicationData!$B:$B,'Publication Table'!$C$4,AllPublicationData!$D:$D,'Publication Table'!G$7),
IF('Publication Table'!$C$5="Operations cancelled for clinical reasons",
SUMIFS(AllPublicationData!$H:$H,AllPublicationData!$A:$A,'Publication Table'!$B61,AllPublicationData!$B:$B,'Publication Table'!$C$4,AllPublicationData!$D:$D,'Publication Table'!G$7),
IF('Publication Table'!$C$5="Operations cancelled for non-clinical/capacity reasons",
SUMIFS(AllPublicationData!$I:$I,AllPublicationData!$A:$A,'Publication Table'!$B61,AllPublicationData!$B:$B,'Publication Table'!$C$4,AllPublicationData!$D:$D,'Publication Table'!G$7),
IF('Publication Table'!$C$5="Cancellations for other reasons",
SUMIFS(AllPublicationData!$J:$J,AllPublicationData!$A:$A,'Publication Table'!$B61,AllPublicationData!$B:$B,'Publication Table'!$C$4,AllPublicationData!$D:$D,'Publication Table'!G$7)))))))+
IF(AND($C$4="NHS Scotland",$C$5="Total Operations"),
SUMIFS(AllPublicationData!$E:$E,AllPublicationData!$A:$A,'Publication Table'!$B61,AllPublicationData!$B:$B,'Publication Table'!G$7),
IF(AND($C$4="NHS Scotland",$C$5="All Cancelled Operations"),
SUMIFS(AllPublicationData!$F:$F,AllPublicationData!$A:$A,'Publication Table'!$B61,AllPublicationData!$B:$B,'Publication Table'!G$7),
IF(AND($C$4="NHS Scotland",$C$5="Operations cancelled by patient"),
SUMIFS(AllPublicationData!$G:$G,AllPublicationData!$A:$A,'Publication Table'!$B61,AllPublicationData!$B:$B,'Publication Table'!G$7),
IF(AND($C$4="NHS Scotland",$C$5="Operations cancelled for clinical reasons"),
SUMIFS(AllPublicationData!$H:$H,AllPublicationData!$A:$A,'Publication Table'!$B61,AllPublicationData!$B:$B,'Publication Table'!G$7),
IF(AND($C$4="NHS Scotland",$C$5="Operations cancelled for non-clinical/capacity reasons"),
SUMIFS(AllPublicationData!$I:$I,AllPublicationData!$A:$A,'Publication Table'!$B61,AllPublicationData!$B:$B,'Publication Table'!G$7),
IF(AND($C$4="NHS Scotland",$C$5="Cancellations for other reasons"),
SUMIFS(AllPublicationData!$J:$J,AllPublicationData!$A:$A,'Publication Table'!$B61,AllPublicationData!$B:$B,'Publication Table'!G$7)))))))</f>
        <v>1395</v>
      </c>
      <c r="H61" s="90">
        <f>IF($C$5="Total Operations",
SUMIFS(AllPublicationData!$E:$E,AllPublicationData!$A:$A,'Publication Table'!$B61,AllPublicationData!$B:$B,'Publication Table'!$C$4,AllPublicationData!$D:$D,'Publication Table'!H$7),
IF('Publication Table'!$C$5="All Cancelled Operations",
SUMIFS(AllPublicationData!$F:$F,AllPublicationData!$A:$A,'Publication Table'!$B61,AllPublicationData!$B:$B,'Publication Table'!$C$4,AllPublicationData!$D:$D,'Publication Table'!H$7),
IF('Publication Table'!$C$5="Operations cancelled by patient",
SUMIFS(AllPublicationData!$G:$G,AllPublicationData!$A:$A,'Publication Table'!$B61,AllPublicationData!$B:$B,'Publication Table'!$C$4,AllPublicationData!$D:$D,'Publication Table'!H$7),
IF('Publication Table'!$C$5="Operations cancelled for clinical reasons",
SUMIFS(AllPublicationData!$H:$H,AllPublicationData!$A:$A,'Publication Table'!$B61,AllPublicationData!$B:$B,'Publication Table'!$C$4,AllPublicationData!$D:$D,'Publication Table'!H$7),
IF('Publication Table'!$C$5="Operations cancelled for non-clinical/capacity reasons",
SUMIFS(AllPublicationData!$I:$I,AllPublicationData!$A:$A,'Publication Table'!$B61,AllPublicationData!$B:$B,'Publication Table'!$C$4,AllPublicationData!$D:$D,'Publication Table'!H$7),
IF('Publication Table'!$C$5="Cancellations for other reasons",
SUMIFS(AllPublicationData!$J:$J,AllPublicationData!$A:$A,'Publication Table'!$B61,AllPublicationData!$B:$B,'Publication Table'!$C$4,AllPublicationData!$D:$D,'Publication Table'!H$7)))))))+
IF(AND($C$4="NHS Scotland",$C$5="Total Operations"),
SUMIFS(AllPublicationData!$E:$E,AllPublicationData!$A:$A,'Publication Table'!$B61,AllPublicationData!$B:$B,'Publication Table'!H$7),
IF(AND($C$4="NHS Scotland",$C$5="All Cancelled Operations"),
SUMIFS(AllPublicationData!$F:$F,AllPublicationData!$A:$A,'Publication Table'!$B61,AllPublicationData!$B:$B,'Publication Table'!H$7),
IF(AND($C$4="NHS Scotland",$C$5="Operations cancelled by patient"),
SUMIFS(AllPublicationData!$G:$G,AllPublicationData!$A:$A,'Publication Table'!$B61,AllPublicationData!$B:$B,'Publication Table'!H$7),
IF(AND($C$4="NHS Scotland",$C$5="Operations cancelled for clinical reasons"),
SUMIFS(AllPublicationData!$H:$H,AllPublicationData!$A:$A,'Publication Table'!$B61,AllPublicationData!$B:$B,'Publication Table'!H$7),
IF(AND($C$4="NHS Scotland",$C$5="Operations cancelled for non-clinical/capacity reasons"),
SUMIFS(AllPublicationData!$I:$I,AllPublicationData!$A:$A,'Publication Table'!$B61,AllPublicationData!$B:$B,'Publication Table'!H$7),
IF(AND($C$4="NHS Scotland",$C$5="Cancellations for other reasons"),
SUMIFS(AllPublicationData!$J:$J,AllPublicationData!$A:$A,'Publication Table'!$B61,AllPublicationData!$B:$B,'Publication Table'!H$7)))))))</f>
        <v>1287</v>
      </c>
      <c r="I61" s="90">
        <f>IF($C$5="Total Operations",
SUMIFS(AllPublicationData!$E:$E,AllPublicationData!$A:$A,'Publication Table'!$B61,AllPublicationData!$B:$B,'Publication Table'!$C$4,AllPublicationData!$D:$D,'Publication Table'!I$7),
IF('Publication Table'!$C$5="All Cancelled Operations",
SUMIFS(AllPublicationData!$F:$F,AllPublicationData!$A:$A,'Publication Table'!$B61,AllPublicationData!$B:$B,'Publication Table'!$C$4,AllPublicationData!$D:$D,'Publication Table'!I$7),
IF('Publication Table'!$C$5="Operations cancelled by patient",
SUMIFS(AllPublicationData!$G:$G,AllPublicationData!$A:$A,'Publication Table'!$B61,AllPublicationData!$B:$B,'Publication Table'!$C$4,AllPublicationData!$D:$D,'Publication Table'!I$7),
IF('Publication Table'!$C$5="Operations cancelled for clinical reasons",
SUMIFS(AllPublicationData!$H:$H,AllPublicationData!$A:$A,'Publication Table'!$B61,AllPublicationData!$B:$B,'Publication Table'!$C$4,AllPublicationData!$D:$D,'Publication Table'!I$7),
IF('Publication Table'!$C$5="Operations cancelled for non-clinical/capacity reasons",
SUMIFS(AllPublicationData!$I:$I,AllPublicationData!$A:$A,'Publication Table'!$B61,AllPublicationData!$B:$B,'Publication Table'!$C$4,AllPublicationData!$D:$D,'Publication Table'!I$7),
IF('Publication Table'!$C$5="Cancellations for other reasons",
SUMIFS(AllPublicationData!$J:$J,AllPublicationData!$A:$A,'Publication Table'!$B61,AllPublicationData!$B:$B,'Publication Table'!$C$4,AllPublicationData!$D:$D,'Publication Table'!I$7)))))))+
IF(AND($C$4="NHS Scotland",$C$5="Total Operations"),
SUMIFS(AllPublicationData!$E:$E,AllPublicationData!$A:$A,'Publication Table'!$B61,AllPublicationData!$B:$B,'Publication Table'!I$7),
IF(AND($C$4="NHS Scotland",$C$5="All Cancelled Operations"),
SUMIFS(AllPublicationData!$F:$F,AllPublicationData!$A:$A,'Publication Table'!$B61,AllPublicationData!$B:$B,'Publication Table'!I$7),
IF(AND($C$4="NHS Scotland",$C$5="Operations cancelled by patient"),
SUMIFS(AllPublicationData!$G:$G,AllPublicationData!$A:$A,'Publication Table'!$B61,AllPublicationData!$B:$B,'Publication Table'!I$7),
IF(AND($C$4="NHS Scotland",$C$5="Operations cancelled for clinical reasons"),
SUMIFS(AllPublicationData!$H:$H,AllPublicationData!$A:$A,'Publication Table'!$B61,AllPublicationData!$B:$B,'Publication Table'!I$7),
IF(AND($C$4="NHS Scotland",$C$5="Operations cancelled for non-clinical/capacity reasons"),
SUMIFS(AllPublicationData!$I:$I,AllPublicationData!$A:$A,'Publication Table'!$B61,AllPublicationData!$B:$B,'Publication Table'!I$7),
IF(AND($C$4="NHS Scotland",$C$5="Cancellations for other reasons"),
SUMIFS(AllPublicationData!$J:$J,AllPublicationData!$A:$A,'Publication Table'!$B61,AllPublicationData!$B:$B,'Publication Table'!I$7)))))))</f>
        <v>848</v>
      </c>
      <c r="J61" s="90">
        <f>IF($C$5="Total Operations",
SUMIFS(AllPublicationData!$E:$E,AllPublicationData!$A:$A,'Publication Table'!$B61,AllPublicationData!$B:$B,'Publication Table'!$C$4,AllPublicationData!$D:$D,'Publication Table'!J$7),
IF('Publication Table'!$C$5="All Cancelled Operations",
SUMIFS(AllPublicationData!$F:$F,AllPublicationData!$A:$A,'Publication Table'!$B61,AllPublicationData!$B:$B,'Publication Table'!$C$4,AllPublicationData!$D:$D,'Publication Table'!J$7),
IF('Publication Table'!$C$5="Operations cancelled by patient",
SUMIFS(AllPublicationData!$G:$G,AllPublicationData!$A:$A,'Publication Table'!$B61,AllPublicationData!$B:$B,'Publication Table'!$C$4,AllPublicationData!$D:$D,'Publication Table'!J$7),
IF('Publication Table'!$C$5="Operations cancelled for clinical reasons",
SUMIFS(AllPublicationData!$H:$H,AllPublicationData!$A:$A,'Publication Table'!$B61,AllPublicationData!$B:$B,'Publication Table'!$C$4,AllPublicationData!$D:$D,'Publication Table'!J$7),
IF('Publication Table'!$C$5="Operations cancelled for non-clinical/capacity reasons",
SUMIFS(AllPublicationData!$I:$I,AllPublicationData!$A:$A,'Publication Table'!$B61,AllPublicationData!$B:$B,'Publication Table'!$C$4,AllPublicationData!$D:$D,'Publication Table'!J$7),
IF('Publication Table'!$C$5="Cancellations for other reasons",
SUMIFS(AllPublicationData!$J:$J,AllPublicationData!$A:$A,'Publication Table'!$B61,AllPublicationData!$B:$B,'Publication Table'!$C$4,AllPublicationData!$D:$D,'Publication Table'!J$7)))))))+
IF(AND($C$4="NHS Scotland",$C$5="Total Operations"),
SUMIFS(AllPublicationData!$E:$E,AllPublicationData!$A:$A,'Publication Table'!$B61,AllPublicationData!$B:$B,'Publication Table'!J$7),
IF(AND($C$4="NHS Scotland",$C$5="All Cancelled Operations"),
SUMIFS(AllPublicationData!$F:$F,AllPublicationData!$A:$A,'Publication Table'!$B61,AllPublicationData!$B:$B,'Publication Table'!J$7),
IF(AND($C$4="NHS Scotland",$C$5="Operations cancelled by patient"),
SUMIFS(AllPublicationData!$G:$G,AllPublicationData!$A:$A,'Publication Table'!$B61,AllPublicationData!$B:$B,'Publication Table'!J$7),
IF(AND($C$4="NHS Scotland",$C$5="Operations cancelled for clinical reasons"),
SUMIFS(AllPublicationData!$H:$H,AllPublicationData!$A:$A,'Publication Table'!$B61,AllPublicationData!$B:$B,'Publication Table'!J$7),
IF(AND($C$4="NHS Scotland",$C$5="Operations cancelled for non-clinical/capacity reasons"),
SUMIFS(AllPublicationData!$I:$I,AllPublicationData!$A:$A,'Publication Table'!$B61,AllPublicationData!$B:$B,'Publication Table'!J$7),
IF(AND($C$4="NHS Scotland",$C$5="Cancellations for other reasons"),
SUMIFS(AllPublicationData!$J:$J,AllPublicationData!$A:$A,'Publication Table'!$B61,AllPublicationData!$B:$B,'Publication Table'!J$7)))))))</f>
        <v>2669</v>
      </c>
      <c r="K61" s="90">
        <f>IF($C$5="Total Operations",
SUMIFS(AllPublicationData!$E:$E,AllPublicationData!$A:$A,'Publication Table'!$B61,AllPublicationData!$B:$B,'Publication Table'!$C$4,AllPublicationData!$D:$D,'Publication Table'!K$7),
IF('Publication Table'!$C$5="All Cancelled Operations",
SUMIFS(AllPublicationData!$F:$F,AllPublicationData!$A:$A,'Publication Table'!$B61,AllPublicationData!$B:$B,'Publication Table'!$C$4,AllPublicationData!$D:$D,'Publication Table'!K$7),
IF('Publication Table'!$C$5="Operations cancelled by patient",
SUMIFS(AllPublicationData!$G:$G,AllPublicationData!$A:$A,'Publication Table'!$B61,AllPublicationData!$B:$B,'Publication Table'!$C$4,AllPublicationData!$D:$D,'Publication Table'!K$7),
IF('Publication Table'!$C$5="Operations cancelled for clinical reasons",
SUMIFS(AllPublicationData!$H:$H,AllPublicationData!$A:$A,'Publication Table'!$B61,AllPublicationData!$B:$B,'Publication Table'!$C$4,AllPublicationData!$D:$D,'Publication Table'!K$7),
IF('Publication Table'!$C$5="Operations cancelled for non-clinical/capacity reasons",
SUMIFS(AllPublicationData!$I:$I,AllPublicationData!$A:$A,'Publication Table'!$B61,AllPublicationData!$B:$B,'Publication Table'!$C$4,AllPublicationData!$D:$D,'Publication Table'!K$7),
IF('Publication Table'!$C$5="Cancellations for other reasons",
SUMIFS(AllPublicationData!$J:$J,AllPublicationData!$A:$A,'Publication Table'!$B61,AllPublicationData!$B:$B,'Publication Table'!$C$4,AllPublicationData!$D:$D,'Publication Table'!K$7)))))))+
IF(AND($C$4="NHS Scotland",$C$5="Total Operations"),
SUMIFS(AllPublicationData!$E:$E,AllPublicationData!$A:$A,'Publication Table'!$B61,AllPublicationData!$B:$B,'Publication Table'!K$7),
IF(AND($C$4="NHS Scotland",$C$5="All Cancelled Operations"),
SUMIFS(AllPublicationData!$F:$F,AllPublicationData!$A:$A,'Publication Table'!$B61,AllPublicationData!$B:$B,'Publication Table'!K$7),
IF(AND($C$4="NHS Scotland",$C$5="Operations cancelled by patient"),
SUMIFS(AllPublicationData!$G:$G,AllPublicationData!$A:$A,'Publication Table'!$B61,AllPublicationData!$B:$B,'Publication Table'!K$7),
IF(AND($C$4="NHS Scotland",$C$5="Operations cancelled for clinical reasons"),
SUMIFS(AllPublicationData!$H:$H,AllPublicationData!$A:$A,'Publication Table'!$B61,AllPublicationData!$B:$B,'Publication Table'!K$7),
IF(AND($C$4="NHS Scotland",$C$5="Operations cancelled for non-clinical/capacity reasons"),
SUMIFS(AllPublicationData!$I:$I,AllPublicationData!$A:$A,'Publication Table'!$B61,AllPublicationData!$B:$B,'Publication Table'!K$7),
IF(AND($C$4="NHS Scotland",$C$5="Cancellations for other reasons"),
SUMIFS(AllPublicationData!$J:$J,AllPublicationData!$A:$A,'Publication Table'!$B61,AllPublicationData!$B:$B,'Publication Table'!K$7)))))))</f>
        <v>5797</v>
      </c>
      <c r="L61" s="90">
        <f>IF($C$5="Total Operations",
SUMIFS(AllPublicationData!$E:$E,AllPublicationData!$A:$A,'Publication Table'!$B61,AllPublicationData!$B:$B,'Publication Table'!$C$4,AllPublicationData!$D:$D,'Publication Table'!L$7),
IF('Publication Table'!$C$5="All Cancelled Operations",
SUMIFS(AllPublicationData!$F:$F,AllPublicationData!$A:$A,'Publication Table'!$B61,AllPublicationData!$B:$B,'Publication Table'!$C$4,AllPublicationData!$D:$D,'Publication Table'!L$7),
IF('Publication Table'!$C$5="Operations cancelled by patient",
SUMIFS(AllPublicationData!$G:$G,AllPublicationData!$A:$A,'Publication Table'!$B61,AllPublicationData!$B:$B,'Publication Table'!$C$4,AllPublicationData!$D:$D,'Publication Table'!L$7),
IF('Publication Table'!$C$5="Operations cancelled for clinical reasons",
SUMIFS(AllPublicationData!$H:$H,AllPublicationData!$A:$A,'Publication Table'!$B61,AllPublicationData!$B:$B,'Publication Table'!$C$4,AllPublicationData!$D:$D,'Publication Table'!L$7),
IF('Publication Table'!$C$5="Operations cancelled for non-clinical/capacity reasons",
SUMIFS(AllPublicationData!$I:$I,AllPublicationData!$A:$A,'Publication Table'!$B61,AllPublicationData!$B:$B,'Publication Table'!$C$4,AllPublicationData!$D:$D,'Publication Table'!L$7),
IF('Publication Table'!$C$5="Cancellations for other reasons",
SUMIFS(AllPublicationData!$J:$J,AllPublicationData!$A:$A,'Publication Table'!$B61,AllPublicationData!$B:$B,'Publication Table'!$C$4,AllPublicationData!$D:$D,'Publication Table'!L$7)))))))+
IF(AND($C$4="NHS Scotland",$C$5="Total Operations"),
SUMIFS(AllPublicationData!$E:$E,AllPublicationData!$A:$A,'Publication Table'!$B61,AllPublicationData!$B:$B,'Publication Table'!L$7),
IF(AND($C$4="NHS Scotland",$C$5="All Cancelled Operations"),
SUMIFS(AllPublicationData!$F:$F,AllPublicationData!$A:$A,'Publication Table'!$B61,AllPublicationData!$B:$B,'Publication Table'!L$7),
IF(AND($C$4="NHS Scotland",$C$5="Operations cancelled by patient"),
SUMIFS(AllPublicationData!$G:$G,AllPublicationData!$A:$A,'Publication Table'!$B61,AllPublicationData!$B:$B,'Publication Table'!L$7),
IF(AND($C$4="NHS Scotland",$C$5="Operations cancelled for clinical reasons"),
SUMIFS(AllPublicationData!$H:$H,AllPublicationData!$A:$A,'Publication Table'!$B61,AllPublicationData!$B:$B,'Publication Table'!L$7),
IF(AND($C$4="NHS Scotland",$C$5="Operations cancelled for non-clinical/capacity reasons"),
SUMIFS(AllPublicationData!$I:$I,AllPublicationData!$A:$A,'Publication Table'!$B61,AllPublicationData!$B:$B,'Publication Table'!L$7),
IF(AND($C$4="NHS Scotland",$C$5="Cancellations for other reasons"),
SUMIFS(AllPublicationData!$J:$J,AllPublicationData!$A:$A,'Publication Table'!$B61,AllPublicationData!$B:$B,'Publication Table'!L$7)))))))</f>
        <v>1104</v>
      </c>
      <c r="M61" s="90">
        <f>IF($C$5="Total Operations",
SUMIFS(AllPublicationData!$E:$E,AllPublicationData!$A:$A,'Publication Table'!$B61,AllPublicationData!$B:$B,'Publication Table'!$C$4,AllPublicationData!$D:$D,'Publication Table'!M$7),
IF('Publication Table'!$C$5="All Cancelled Operations",
SUMIFS(AllPublicationData!$F:$F,AllPublicationData!$A:$A,'Publication Table'!$B61,AllPublicationData!$B:$B,'Publication Table'!$C$4,AllPublicationData!$D:$D,'Publication Table'!M$7),
IF('Publication Table'!$C$5="Operations cancelled by patient",
SUMIFS(AllPublicationData!$G:$G,AllPublicationData!$A:$A,'Publication Table'!$B61,AllPublicationData!$B:$B,'Publication Table'!$C$4,AllPublicationData!$D:$D,'Publication Table'!M$7),
IF('Publication Table'!$C$5="Operations cancelled for clinical reasons",
SUMIFS(AllPublicationData!$G:$G,AllPublicationData!$A:$A,'Publication Table'!$B61,AllPublicationData!$B:$B,'Publication Table'!$C$4,AllPublicationData!$D:$D,'Publication Table'!M$7),
IF('Publication Table'!$C$5="Operations cancelled for non-clinical/capacity reasons",
SUMIFS(AllPublicationData!$G:$G,AllPublicationData!$A:$A,'Publication Table'!$B61,AllPublicationData!$B:$B,'Publication Table'!$C$4,AllPublicationData!$D:$D,'Publication Table'!M$7),
IF('Publication Table'!$C$5="Cancellations for other reasons",
SUMIFS(AllPublicationData!$G:$G,AllPublicationData!$A:$A,'Publication Table'!$B61,AllPublicationData!$B:$B,'Publication Table'!$C$4,AllPublicationData!$D:$D,'Publication Table'!M$7)))))))+
IF(AND($C$4="NHS Scotland",$C$5="Total Operations"),
SUMIFS(AllPublicationData!$E:$E,AllPublicationData!$A:$A,'Publication Table'!$B61,AllPublicationData!$B:$B,'Publication Table'!M$7),
IF(AND($C$4="NHS Scotland",$C$5="All Cancelled Operations"),
SUMIFS(AllPublicationData!$F:$F,AllPublicationData!$A:$A,'Publication Table'!$B61,AllPublicationData!$B:$B,'Publication Table'!M$7),
IF(AND($C$4="NHS Scotland",$C$5="Operations cancelled by patient"),
SUMIFS(AllPublicationData!$G:$G,AllPublicationData!$A:$A,'Publication Table'!$B61,AllPublicationData!$B:$B,'Publication Table'!M$7),
IF(AND($C$4="NHS Scotland",$C$5="Operations cancelled for clinical reasons"),
SUMIFS(AllPublicationData!$H:$H,AllPublicationData!$A:$A,'Publication Table'!$B61,AllPublicationData!$B:$B,'Publication Table'!M$7),
IF(AND($C$4="NHS Scotland",$C$5="Operations cancelled for non-clinical/capacity reasons"),
SUMIFS(AllPublicationData!$I:$I,AllPublicationData!$A:$A,'Publication Table'!$B61,AllPublicationData!$B:$B,'Publication Table'!M$7),
IF(AND($C$4="NHS Scotland",$C$5="Cancellations for other reasons"),
SUMIFS(AllPublicationData!$J:$J,AllPublicationData!$A:$A,'Publication Table'!$B61,AllPublicationData!$B:$B,'Publication Table'!M$7)))))))</f>
        <v>1892</v>
      </c>
      <c r="N61" s="90">
        <f>IF($C$5="Total Operations",
SUMIFS(AllPublicationData!$E:$E,AllPublicationData!$A:$A,'Publication Table'!$B61,AllPublicationData!$B:$B,'Publication Table'!$C$4,AllPublicationData!$D:$D,'Publication Table'!N$7),
IF('Publication Table'!$C$5="All Cancelled Operations",
SUMIFS(AllPublicationData!$F:$F,AllPublicationData!$A:$A,'Publication Table'!$B61,AllPublicationData!$B:$B,'Publication Table'!$C$4,AllPublicationData!$D:$D,'Publication Table'!N$7),
IF('Publication Table'!$C$5="Operations cancelled by patient",
SUMIFS(AllPublicationData!$G:$G,AllPublicationData!$A:$A,'Publication Table'!$B61,AllPublicationData!$B:$B,'Publication Table'!$C$4,AllPublicationData!$D:$D,'Publication Table'!N$7),
IF('Publication Table'!$C$5="Operations cancelled for clinical reasons",
SUMIFS(AllPublicationData!$G:$G,AllPublicationData!$A:$A,'Publication Table'!$B61,AllPublicationData!$B:$B,'Publication Table'!$C$4,AllPublicationData!$D:$D,'Publication Table'!N$7),
IF('Publication Table'!$C$5="Operations cancelled for non-clinical/capacity reasons",
SUMIFS(AllPublicationData!$G:$G,AllPublicationData!$A:$A,'Publication Table'!$B61,AllPublicationData!$B:$B,'Publication Table'!$C$4,AllPublicationData!$D:$D,'Publication Table'!N$7),
IF('Publication Table'!$C$5="Cancellations for other reasons",
SUMIFS(AllPublicationData!$G:$G,AllPublicationData!$A:$A,'Publication Table'!$B61,AllPublicationData!$B:$B,'Publication Table'!$C$4,AllPublicationData!$D:$D,'Publication Table'!N$7)))))))+
IF(AND($C$4="NHS Scotland",$C$5="Total Operations"),
SUMIFS(AllPublicationData!$E:$E,AllPublicationData!$A:$A,'Publication Table'!$B61,AllPublicationData!$B:$B,'Publication Table'!N$7),
IF(AND($C$4="NHS Scotland",$C$5="All Cancelled Operations"),
SUMIFS(AllPublicationData!$F:$F,AllPublicationData!$A:$A,'Publication Table'!$B61,AllPublicationData!$B:$B,'Publication Table'!N$7),
IF(AND($C$4="NHS Scotland",$C$5="Operations cancelled by patient"),
SUMIFS(AllPublicationData!$G:$G,AllPublicationData!$A:$A,'Publication Table'!$B61,AllPublicationData!$B:$B,'Publication Table'!N$7),
IF(AND($C$4="NHS Scotland",$C$5="Operations cancelled for clinical reasons"),
SUMIFS(AllPublicationData!$H:$H,AllPublicationData!$A:$A,'Publication Table'!$B61,AllPublicationData!$B:$B,'Publication Table'!N$7),
IF(AND($C$4="NHS Scotland",$C$5="Operations cancelled for non-clinical/capacity reasons"),
SUMIFS(AllPublicationData!$I:$I,AllPublicationData!$A:$A,'Publication Table'!$B61,AllPublicationData!$B:$B,'Publication Table'!N$7),
IF(AND($C$4="NHS Scotland",$C$5="Cancellations for other reasons"),
SUMIFS(AllPublicationData!$J:$J,AllPublicationData!$A:$A,'Publication Table'!$B61,AllPublicationData!$B:$B,'Publication Table'!N$7)))))))</f>
        <v>4759</v>
      </c>
      <c r="O61" s="90">
        <f>IF($C$5="Total Operations",
SUMIFS(AllPublicationData!$E:$E,AllPublicationData!$A:$A,'Publication Table'!$B61,AllPublicationData!$B:$B,'Publication Table'!$C$4,AllPublicationData!$D:$D,'Publication Table'!O$7),
IF('Publication Table'!$C$5="All Cancelled Operations",
SUMIFS(AllPublicationData!$F:$F,AllPublicationData!$A:$A,'Publication Table'!$B61,AllPublicationData!$B:$B,'Publication Table'!$C$4,AllPublicationData!$D:$D,'Publication Table'!O$7),
IF('Publication Table'!$C$5="Operations cancelled by patient",
SUMIFS(AllPublicationData!$G:$G,AllPublicationData!$A:$A,'Publication Table'!$B61,AllPublicationData!$B:$B,'Publication Table'!$C$4,AllPublicationData!$D:$D,'Publication Table'!O$7),
IF('Publication Table'!$C$5="Operations cancelled for clinical reasons",
SUMIFS(AllPublicationData!$G:$G,AllPublicationData!$A:$A,'Publication Table'!$B61,AllPublicationData!$B:$B,'Publication Table'!$C$4,AllPublicationData!$D:$D,'Publication Table'!O$7),
IF('Publication Table'!$C$5="Operations cancelled for non-clinical/capacity reasons",
SUMIFS(AllPublicationData!$G:$G,AllPublicationData!$A:$A,'Publication Table'!$B61,AllPublicationData!$B:$B,'Publication Table'!$C$4,AllPublicationData!$D:$D,'Publication Table'!O$7),
IF('Publication Table'!$C$5="Cancellations for other reasons",
SUMIFS(AllPublicationData!$G:$G,AllPublicationData!$A:$A,'Publication Table'!$B61,AllPublicationData!$B:$B,'Publication Table'!$C$4,AllPublicationData!$D:$D,'Publication Table'!O$7)))))))+
IF(AND($C$4="NHS Scotland",$C$5="Total Operations"),
SUMIFS(AllPublicationData!$E:$E,AllPublicationData!$A:$A,'Publication Table'!$B61,AllPublicationData!$B:$B,'Publication Table'!O$7),
IF(AND($C$4="NHS Scotland",$C$5="All Cancelled Operations"),
SUMIFS(AllPublicationData!$F:$F,AllPublicationData!$A:$A,'Publication Table'!$B61,AllPublicationData!$B:$B,'Publication Table'!O$7),
IF(AND($C$4="NHS Scotland",$C$5="Operations cancelled by patient"),
SUMIFS(AllPublicationData!$G:$G,AllPublicationData!$A:$A,'Publication Table'!$B61,AllPublicationData!$B:$B,'Publication Table'!O$7),
IF(AND($C$4="NHS Scotland",$C$5="Operations cancelled for clinical reasons"),
SUMIFS(AllPublicationData!$H:$H,AllPublicationData!$A:$A,'Publication Table'!$B61,AllPublicationData!$B:$B,'Publication Table'!O$7),
IF(AND($C$4="NHS Scotland",$C$5="Operations cancelled for non-clinical/capacity reasons"),
SUMIFS(AllPublicationData!$I:$I,AllPublicationData!$A:$A,'Publication Table'!$B61,AllPublicationData!$B:$B,'Publication Table'!O$7),
IF(AND($C$4="NHS Scotland",$C$5="Cancellations for other reasons"),
SUMIFS(AllPublicationData!$J:$J,AllPublicationData!$A:$A,'Publication Table'!$B61,AllPublicationData!$B:$B,'Publication Table'!O$7)))))))</f>
        <v>299</v>
      </c>
      <c r="P61" s="90">
        <f>IF($C$5="Total Operations",
SUMIFS(AllPublicationData!$E:$E,AllPublicationData!$A:$A,'Publication Table'!$B61,AllPublicationData!$B:$B,'Publication Table'!$C$4,AllPublicationData!$D:$D,'Publication Table'!P$7),
IF('Publication Table'!$C$5="All Cancelled Operations",
SUMIFS(AllPublicationData!$F:$F,AllPublicationData!$A:$A,'Publication Table'!$B61,AllPublicationData!$B:$B,'Publication Table'!$C$4,AllPublicationData!$D:$D,'Publication Table'!P$7),
IF('Publication Table'!$C$5="Operations cancelled by patient",
SUMIFS(AllPublicationData!$G:$G,AllPublicationData!$A:$A,'Publication Table'!$B61,AllPublicationData!$B:$B,'Publication Table'!$C$4,AllPublicationData!$D:$D,'Publication Table'!P$7),
IF('Publication Table'!$C$5="Operations cancelled for clinical reasons",
SUMIFS(AllPublicationData!$G:$G,AllPublicationData!$A:$A,'Publication Table'!$B61,AllPublicationData!$B:$B,'Publication Table'!$C$4,AllPublicationData!$D:$D,'Publication Table'!P$7),
IF('Publication Table'!$C$5="Operations cancelled for non-clinical/capacity reasons",
SUMIFS(AllPublicationData!$G:$G,AllPublicationData!$A:$A,'Publication Table'!$B61,AllPublicationData!$B:$B,'Publication Table'!$C$4,AllPublicationData!$D:$D,'Publication Table'!P$7),
IF('Publication Table'!$C$5="Cancellations for other reasons",
SUMIFS(AllPublicationData!$G:$G,AllPublicationData!$A:$A,'Publication Table'!$B61,AllPublicationData!$B:$B,'Publication Table'!$C$4,AllPublicationData!$D:$D,'Publication Table'!P$7)))))))+
IF(AND($C$4="NHS Scotland",$C$5="Total Operations"),
SUMIFS(AllPublicationData!$E:$E,AllPublicationData!$A:$A,'Publication Table'!$B61,AllPublicationData!$B:$B,'Publication Table'!P$7),
IF(AND($C$4="NHS Scotland",$C$5="All Cancelled Operations"),
SUMIFS(AllPublicationData!$F:$F,AllPublicationData!$A:$A,'Publication Table'!$B61,AllPublicationData!$B:$B,'Publication Table'!P$7),
IF(AND($C$4="NHS Scotland",$C$5="Operations cancelled by patient"),
SUMIFS(AllPublicationData!$G:$G,AllPublicationData!$A:$A,'Publication Table'!$B61,AllPublicationData!$B:$B,'Publication Table'!P$7),
IF(AND($C$4="NHS Scotland",$C$5="Operations cancelled for clinical reasons"),
SUMIFS(AllPublicationData!$H:$H,AllPublicationData!$A:$A,'Publication Table'!$B61,AllPublicationData!$B:$B,'Publication Table'!P$7),
IF(AND($C$4="NHS Scotland",$C$5="Operations cancelled for non-clinical/capacity reasons"),
SUMIFS(AllPublicationData!$I:$I,AllPublicationData!$A:$A,'Publication Table'!$B61,AllPublicationData!$B:$B,'Publication Table'!P$7),
IF(AND($C$4="NHS Scotland",$C$5="Cancellations for other reasons"),
SUMIFS(AllPublicationData!$J:$J,AllPublicationData!$A:$A,'Publication Table'!$B61,AllPublicationData!$B:$B,'Publication Table'!P$7)))))))</f>
        <v>119</v>
      </c>
      <c r="Q61" s="90">
        <f>IF($C$5="Total Operations",
SUMIFS(AllPublicationData!$E:$E,AllPublicationData!$A:$A,'Publication Table'!$B61,AllPublicationData!$B:$B,'Publication Table'!$C$4,AllPublicationData!$D:$D,'Publication Table'!Q$7),
IF('Publication Table'!$C$5="All Cancelled Operations",
SUMIFS(AllPublicationData!$F:$F,AllPublicationData!$A:$A,'Publication Table'!$B61,AllPublicationData!$B:$B,'Publication Table'!$C$4,AllPublicationData!$D:$D,'Publication Table'!Q$7),
IF('Publication Table'!$C$5="Operations cancelled by patient",
SUMIFS(AllPublicationData!$G:$G,AllPublicationData!$A:$A,'Publication Table'!$B61,AllPublicationData!$B:$B,'Publication Table'!$C$4,AllPublicationData!$D:$D,'Publication Table'!Q$7),
IF('Publication Table'!$C$5="Operations cancelled for clinical reasons",
SUMIFS(AllPublicationData!$G:$G,AllPublicationData!$A:$A,'Publication Table'!$B61,AllPublicationData!$B:$B,'Publication Table'!$C$4,AllPublicationData!$D:$D,'Publication Table'!Q$7),
IF('Publication Table'!$C$5="Operations cancelled for non-clinical/capacity reasons",
SUMIFS(AllPublicationData!$G:$G,AllPublicationData!$A:$A,'Publication Table'!$B61,AllPublicationData!$B:$B,'Publication Table'!$C$4,AllPublicationData!$D:$D,'Publication Table'!Q$7),
IF('Publication Table'!$C$5="Cancellations for other reasons",
SUMIFS(AllPublicationData!$G:$G,AllPublicationData!$A:$A,'Publication Table'!$B61,AllPublicationData!$B:$B,'Publication Table'!$C$4,AllPublicationData!$D:$D,'Publication Table'!Q$7)))))))+
IF(AND($C$4="NHS Scotland",$C$5="Total Operations"),
SUMIFS(AllPublicationData!$E:$E,AllPublicationData!$A:$A,'Publication Table'!$B61,AllPublicationData!$B:$B,'Publication Table'!Q$7),
IF(AND($C$4="NHS Scotland",$C$5="All Cancelled Operations"),
SUMIFS(AllPublicationData!$F:$F,AllPublicationData!$A:$A,'Publication Table'!$B61,AllPublicationData!$B:$B,'Publication Table'!Q$7),
IF(AND($C$4="NHS Scotland",$C$5="Operations cancelled by patient"),
SUMIFS(AllPublicationData!$G:$G,AllPublicationData!$A:$A,'Publication Table'!$B61,AllPublicationData!$B:$B,'Publication Table'!Q$7),
IF(AND($C$4="NHS Scotland",$C$5="Operations cancelled for clinical reasons"),
SUMIFS(AllPublicationData!$H:$H,AllPublicationData!$A:$A,'Publication Table'!$B61,AllPublicationData!$B:$B,'Publication Table'!Q$7),
IF(AND($C$4="NHS Scotland",$C$5="Operations cancelled for non-clinical/capacity reasons"),
SUMIFS(AllPublicationData!$I:$I,AllPublicationData!$A:$A,'Publication Table'!$B61,AllPublicationData!$B:$B,'Publication Table'!Q$7),
IF(AND($C$4="NHS Scotland",$C$5="Cancellations for other reasons"),
SUMIFS(AllPublicationData!$J:$J,AllPublicationData!$A:$A,'Publication Table'!$B61,AllPublicationData!$B:$B,'Publication Table'!Q$7)))))))</f>
        <v>1783</v>
      </c>
      <c r="R61" s="90">
        <f>IF($C$5="Total Operations",
SUMIFS(AllPublicationData!$E:$E,AllPublicationData!$A:$A,'Publication Table'!$B61,AllPublicationData!$B:$B,'Publication Table'!$C$4,AllPublicationData!$D:$D,'Publication Table'!R$7),
IF('Publication Table'!$C$5="All Cancelled Operations",
SUMIFS(AllPublicationData!$F:$F,AllPublicationData!$A:$A,'Publication Table'!$B61,AllPublicationData!$B:$B,'Publication Table'!$C$4,AllPublicationData!$D:$D,'Publication Table'!R$7),
IF('Publication Table'!$C$5="Operations cancelled by patient",
SUMIFS(AllPublicationData!$G:$G,AllPublicationData!$A:$A,'Publication Table'!$B61,AllPublicationData!$B:$B,'Publication Table'!$C$4,AllPublicationData!$D:$D,'Publication Table'!R$7),
IF('Publication Table'!$C$5="Operations cancelled for clinical reasons",
SUMIFS(AllPublicationData!$G:$G,AllPublicationData!$A:$A,'Publication Table'!$B61,AllPublicationData!$B:$B,'Publication Table'!$C$4,AllPublicationData!$D:$D,'Publication Table'!R$7),
IF('Publication Table'!$C$5="Operations cancelled for non-clinical/capacity reasons",
SUMIFS(AllPublicationData!$G:$G,AllPublicationData!$A:$A,'Publication Table'!$B61,AllPublicationData!$B:$B,'Publication Table'!$C$4,AllPublicationData!$D:$D,'Publication Table'!R$7),
IF('Publication Table'!$C$5="Cancellations for other reasons",
SUMIFS(AllPublicationData!$G:$G,AllPublicationData!$A:$A,'Publication Table'!$B61,AllPublicationData!$B:$B,'Publication Table'!$C$4,AllPublicationData!$D:$D,'Publication Table'!R$7)))))))+
IF(AND($C$4="NHS Scotland",$C$5="Total Operations"),
SUMIFS(AllPublicationData!$E:$E,AllPublicationData!$A:$A,'Publication Table'!$B61,AllPublicationData!$B:$B,'Publication Table'!R$7),
IF(AND($C$4="NHS Scotland",$C$5="All Cancelled Operations"),
SUMIFS(AllPublicationData!$F:$F,AllPublicationData!$A:$A,'Publication Table'!$B61,AllPublicationData!$B:$B,'Publication Table'!R$7),
IF(AND($C$4="NHS Scotland",$C$5="Operations cancelled by patient"),
SUMIFS(AllPublicationData!$G:$G,AllPublicationData!$A:$A,'Publication Table'!$B61,AllPublicationData!$B:$B,'Publication Table'!R$7),
IF(AND($C$4="NHS Scotland",$C$5="Operations cancelled for clinical reasons"),
SUMIFS(AllPublicationData!$H:$H,AllPublicationData!$A:$A,'Publication Table'!$B61,AllPublicationData!$B:$B,'Publication Table'!R$7),
IF(AND($C$4="NHS Scotland",$C$5="Operations cancelled for non-clinical/capacity reasons"),
SUMIFS(AllPublicationData!$I:$I,AllPublicationData!$A:$A,'Publication Table'!$B61,AllPublicationData!$B:$B,'Publication Table'!R$7),
IF(AND($C$4="NHS Scotland",$C$5="Cancellations for other reasons"),
SUMIFS(AllPublicationData!$J:$J,AllPublicationData!$A:$A,'Publication Table'!$B61,AllPublicationData!$B:$B,'Publication Table'!R$7)))))))</f>
        <v>98</v>
      </c>
    </row>
    <row r="62" spans="2:18" x14ac:dyDescent="0.35">
      <c r="B62" s="89">
        <v>43770</v>
      </c>
      <c r="C62" s="81">
        <f>IF($C$5="Total Operations",
SUMIFS(AllPublicationData!$E:$E,AllPublicationData!$A:$A,'Publication Table'!$B62,AllPublicationData!$B:$B,'Publication Table'!$C$4),
IF('Publication Table'!$C$5="All Cancelled Operations",
SUMIFS(AllPublicationData!$F:$F,AllPublicationData!$A:$A,'Publication Table'!$B62,AllPublicationData!$B:$B,'Publication Table'!$C$4),
IF('Publication Table'!$C$5="Operations cancelled by patient",
SUMIFS(AllPublicationData!$G:$G,AllPublicationData!$A:$A,'Publication Table'!$B62,AllPublicationData!$B:$B,'Publication Table'!$C$4),
IF('Publication Table'!$C$5="Operations cancelled for clinical reasons",
SUMIFS(AllPublicationData!$H:$H,AllPublicationData!$A:$A,'Publication Table'!$B62,AllPublicationData!$B:$B,'Publication Table'!$C$4),
IF('Publication Table'!$C$5="Operations cancelled for non-clinical/capacity reasons",
SUMIFS(AllPublicationData!$I:$I,AllPublicationData!$A:$A,'Publication Table'!$B62,AllPublicationData!$B:$B,'Publication Table'!$C$4),
IF('Publication Table'!$C$5="Cancellations for other reasons",
SUMIFS(AllPublicationData!$J:$J,AllPublicationData!$A:$A,'Publication Table'!$B62,AllPublicationData!$B:$B,'Publication Table'!$C$4)))))))+
IF(AND($C$4="NHS Scotland",$C$5="Total Operations"),
SUMIFS(AllPublicationData!$E:$E,AllPublicationData!$A:$A,'Publication Table'!$B62),
IF(AND($C$4="NHS Scotland",$C$5="All Cancelled Operations"),
SUMIFS(AllPublicationData!$F:$F,AllPublicationData!$A:$A,'Publication Table'!$B62),
IF(AND($C$4="NHS Scotland",$C$5="Operations cancelled by patient"),
SUMIFS(AllPublicationData!$G:$G,AllPublicationData!$A:$A,'Publication Table'!$B62),
IF(AND($C$4="NHS Scotland",$C$5="Operations cancelled for clinical reasons"),
SUMIFS(AllPublicationData!$H:$H,AllPublicationData!$A:$A,'Publication Table'!$B62),
IF(AND($C$4="NHS Scotland",$C$5="Operations cancelled for non-clinical/capacity reasons"),
SUMIFS(AllPublicationData!$I:$I,AllPublicationData!$A:$A,'Publication Table'!$B62),
IF(AND($C$4="NHS Scotland",$C$5="Cancellations for other reasons"),
SUMIFS(AllPublicationData!$J:$J,AllPublicationData!$A:$A,'Publication Table'!$B62)))))))</f>
        <v>29766</v>
      </c>
      <c r="D62" s="90">
        <f>IF($C$5="Total Operations",
SUMIFS(AllPublicationData!$E:$E,AllPublicationData!$A:$A,'Publication Table'!$B62,AllPublicationData!$B:$B,'Publication Table'!$C$4,AllPublicationData!$D:$D,'Publication Table'!D$7),
IF('Publication Table'!$C$5="All Cancelled Operations",
SUMIFS(AllPublicationData!$F:$F,AllPublicationData!$A:$A,'Publication Table'!$B62,AllPublicationData!$B:$B,'Publication Table'!$C$4,AllPublicationData!$D:$D,'Publication Table'!D$7),
IF('Publication Table'!$C$5="Operations cancelled by patient",
SUMIFS(AllPublicationData!$G:$G,AllPublicationData!$A:$A,'Publication Table'!$B62,AllPublicationData!$B:$B,'Publication Table'!$C$4,AllPublicationData!$D:$D,'Publication Table'!D$7),
IF('Publication Table'!$C$5="Operations cancelled for clinical reasons",
SUMIFS(AllPublicationData!$H:$H,AllPublicationData!$A:$A,'Publication Table'!$B62,AllPublicationData!$B:$B,'Publication Table'!$C$4,AllPublicationData!$D:$D,'Publication Table'!D$7),
IF('Publication Table'!$C$5="Operations cancelled for non-clinical/capacity reasons",
SUMIFS(AllPublicationData!$I:$I,AllPublicationData!$A:$A,'Publication Table'!$B62,AllPublicationData!$B:$B,'Publication Table'!$C$4,AllPublicationData!$D:$D,'Publication Table'!D$7),
IF('Publication Table'!$C$5="Cancellations for other reasons",
SUMIFS(AllPublicationData!$J:$J,AllPublicationData!$A:$A,'Publication Table'!$B62,AllPublicationData!$B:$B,'Publication Table'!$C$4,AllPublicationData!$D:$D,'Publication Table'!D$7)))))))+
IF(AND($C$4="NHS Scotland",$C$5="Total Operations"),
SUMIFS(AllPublicationData!$E:$E,AllPublicationData!$A:$A,'Publication Table'!$B62,AllPublicationData!$B:$B,'Publication Table'!D$7),
IF(AND($C$4="NHS Scotland",$C$5="All Cancelled Operations"),
SUMIFS(AllPublicationData!$F:$F,AllPublicationData!$A:$A,'Publication Table'!$B62,AllPublicationData!$B:$B,'Publication Table'!D$7),
IF(AND($C$4="NHS Scotland",$C$5="Operations cancelled by patient"),
SUMIFS(AllPublicationData!$G:$G,AllPublicationData!$A:$A,'Publication Table'!$B62,AllPublicationData!$B:$B,'Publication Table'!D$7),
IF(AND($C$4="NHS Scotland",$C$5="Operations cancelled for clinical reasons"),
SUMIFS(AllPublicationData!$H:$H,AllPublicationData!$A:$A,'Publication Table'!$B62,AllPublicationData!$B:$B,'Publication Table'!D$7),
IF(AND($C$4="NHS Scotland",$C$5="Operations cancelled for non-clinical/capacity reasons"),
SUMIFS(AllPublicationData!$I:$I,AllPublicationData!$A:$A,'Publication Table'!$B62,AllPublicationData!$B:$B,'Publication Table'!D$7),
IF(AND($C$4="NHS Scotland",$C$5="Cancellations for other reasons"),
SUMIFS(AllPublicationData!$J:$J,AllPublicationData!$A:$A,'Publication Table'!$B62,AllPublicationData!$B:$B,'Publication Table'!D$7)))))))</f>
        <v>1864</v>
      </c>
      <c r="E62" s="90">
        <f>IF($C$5="Total Operations",
SUMIFS(AllPublicationData!$E:$E,AllPublicationData!$A:$A,'Publication Table'!$B62,AllPublicationData!$B:$B,'Publication Table'!$C$4,AllPublicationData!$D:$D,'Publication Table'!E$7),
IF('Publication Table'!$C$5="All Cancelled Operations",
SUMIFS(AllPublicationData!$F:$F,AllPublicationData!$A:$A,'Publication Table'!$B62,AllPublicationData!$B:$B,'Publication Table'!$C$4,AllPublicationData!$D:$D,'Publication Table'!E$7),
IF('Publication Table'!$C$5="Operations cancelled by patient",
SUMIFS(AllPublicationData!$G:$G,AllPublicationData!$A:$A,'Publication Table'!$B62,AllPublicationData!$B:$B,'Publication Table'!$C$4,AllPublicationData!$D:$D,'Publication Table'!E$7),
IF('Publication Table'!$C$5="Operations cancelled for clinical reasons",
SUMIFS(AllPublicationData!$H:$H,AllPublicationData!$A:$A,'Publication Table'!$B62,AllPublicationData!$B:$B,'Publication Table'!$C$4,AllPublicationData!$D:$D,'Publication Table'!E$7),
IF('Publication Table'!$C$5="Operations cancelled for non-clinical/capacity reasons",
SUMIFS(AllPublicationData!$I:$I,AllPublicationData!$A:$A,'Publication Table'!$B62,AllPublicationData!$B:$B,'Publication Table'!$C$4,AllPublicationData!$D:$D,'Publication Table'!E$7),
IF('Publication Table'!$C$5="Cancellations for other reasons",
SUMIFS(AllPublicationData!$J:$J,AllPublicationData!$A:$A,'Publication Table'!$B62,AllPublicationData!$B:$B,'Publication Table'!$C$4,AllPublicationData!$D:$D,'Publication Table'!E$7)))))))+
IF(AND($C$4="NHS Scotland",$C$5="Total Operations"),
SUMIFS(AllPublicationData!$E:$E,AllPublicationData!$A:$A,'Publication Table'!$B62,AllPublicationData!$B:$B,'Publication Table'!E$7),
IF(AND($C$4="NHS Scotland",$C$5="All Cancelled Operations"),
SUMIFS(AllPublicationData!$F:$F,AllPublicationData!$A:$A,'Publication Table'!$B62,AllPublicationData!$B:$B,'Publication Table'!E$7),
IF(AND($C$4="NHS Scotland",$C$5="Operations cancelled by patient"),
SUMIFS(AllPublicationData!$G:$G,AllPublicationData!$A:$A,'Publication Table'!$B62,AllPublicationData!$B:$B,'Publication Table'!E$7),
IF(AND($C$4="NHS Scotland",$C$5="Operations cancelled for clinical reasons"),
SUMIFS(AllPublicationData!$H:$H,AllPublicationData!$A:$A,'Publication Table'!$B62,AllPublicationData!$B:$B,'Publication Table'!E$7),
IF(AND($C$4="NHS Scotland",$C$5="Operations cancelled for non-clinical/capacity reasons"),
SUMIFS(AllPublicationData!$I:$I,AllPublicationData!$A:$A,'Publication Table'!$B62,AllPublicationData!$B:$B,'Publication Table'!E$7),
IF(AND($C$4="NHS Scotland",$C$5="Cancellations for other reasons"),
SUMIFS(AllPublicationData!$J:$J,AllPublicationData!$A:$A,'Publication Table'!$B62,AllPublicationData!$B:$B,'Publication Table'!E$7)))))))</f>
        <v>1770</v>
      </c>
      <c r="F62" s="90">
        <f>IF($C$5="Total Operations",
SUMIFS(AllPublicationData!$E:$E,AllPublicationData!$A:$A,'Publication Table'!$B62,AllPublicationData!$B:$B,'Publication Table'!$C$4,AllPublicationData!$D:$D,'Publication Table'!F$7),
IF('Publication Table'!$C$5="All Cancelled Operations",
SUMIFS(AllPublicationData!$F:$F,AllPublicationData!$A:$A,'Publication Table'!$B62,AllPublicationData!$B:$B,'Publication Table'!$C$4,AllPublicationData!$D:$D,'Publication Table'!F$7),
IF('Publication Table'!$C$5="Operations cancelled by patient",
SUMIFS(AllPublicationData!$G:$G,AllPublicationData!$A:$A,'Publication Table'!$B62,AllPublicationData!$B:$B,'Publication Table'!$C$4,AllPublicationData!$D:$D,'Publication Table'!F$7),
IF('Publication Table'!$C$5="Operations cancelled for clinical reasons",
SUMIFS(AllPublicationData!$H:$H,AllPublicationData!$A:$A,'Publication Table'!$B62,AllPublicationData!$B:$B,'Publication Table'!$C$4,AllPublicationData!$D:$D,'Publication Table'!F$7),
IF('Publication Table'!$C$5="Operations cancelled for non-clinical/capacity reasons",
SUMIFS(AllPublicationData!$I:$I,AllPublicationData!$A:$A,'Publication Table'!$B62,AllPublicationData!$B:$B,'Publication Table'!$C$4,AllPublicationData!$D:$D,'Publication Table'!F$7),
IF('Publication Table'!$C$5="Cancellations for other reasons",
SUMIFS(AllPublicationData!$J:$J,AllPublicationData!$A:$A,'Publication Table'!$B62,AllPublicationData!$B:$B,'Publication Table'!$C$4,AllPublicationData!$D:$D,'Publication Table'!F$7)))))))+
IF(AND($C$4="NHS Scotland",$C$5="Total Operations"),
SUMIFS(AllPublicationData!$E:$E,AllPublicationData!$A:$A,'Publication Table'!$B62,AllPublicationData!$B:$B,'Publication Table'!F$7),
IF(AND($C$4="NHS Scotland",$C$5="All Cancelled Operations"),
SUMIFS(AllPublicationData!$F:$F,AllPublicationData!$A:$A,'Publication Table'!$B62,AllPublicationData!$B:$B,'Publication Table'!F$7),
IF(AND($C$4="NHS Scotland",$C$5="Operations cancelled by patient"),
SUMIFS(AllPublicationData!$G:$G,AllPublicationData!$A:$A,'Publication Table'!$B62,AllPublicationData!$B:$B,'Publication Table'!F$7),
IF(AND($C$4="NHS Scotland",$C$5="Operations cancelled for clinical reasons"),
SUMIFS(AllPublicationData!$H:$H,AllPublicationData!$A:$A,'Publication Table'!$B62,AllPublicationData!$B:$B,'Publication Table'!F$7),
IF(AND($C$4="NHS Scotland",$C$5="Operations cancelled for non-clinical/capacity reasons"),
SUMIFS(AllPublicationData!$I:$I,AllPublicationData!$A:$A,'Publication Table'!$B62,AllPublicationData!$B:$B,'Publication Table'!F$7),
IF(AND($C$4="NHS Scotland",$C$5="Cancellations for other reasons"),
SUMIFS(AllPublicationData!$J:$J,AllPublicationData!$A:$A,'Publication Table'!$B62,AllPublicationData!$B:$B,'Publication Table'!F$7)))))))</f>
        <v>448</v>
      </c>
      <c r="G62" s="90">
        <f>IF($C$5="Total Operations",
SUMIFS(AllPublicationData!$E:$E,AllPublicationData!$A:$A,'Publication Table'!$B62,AllPublicationData!$B:$B,'Publication Table'!$C$4,AllPublicationData!$D:$D,'Publication Table'!G$7),
IF('Publication Table'!$C$5="All Cancelled Operations",
SUMIFS(AllPublicationData!$F:$F,AllPublicationData!$A:$A,'Publication Table'!$B62,AllPublicationData!$B:$B,'Publication Table'!$C$4,AllPublicationData!$D:$D,'Publication Table'!G$7),
IF('Publication Table'!$C$5="Operations cancelled by patient",
SUMIFS(AllPublicationData!$G:$G,AllPublicationData!$A:$A,'Publication Table'!$B62,AllPublicationData!$B:$B,'Publication Table'!$C$4,AllPublicationData!$D:$D,'Publication Table'!G$7),
IF('Publication Table'!$C$5="Operations cancelled for clinical reasons",
SUMIFS(AllPublicationData!$H:$H,AllPublicationData!$A:$A,'Publication Table'!$B62,AllPublicationData!$B:$B,'Publication Table'!$C$4,AllPublicationData!$D:$D,'Publication Table'!G$7),
IF('Publication Table'!$C$5="Operations cancelled for non-clinical/capacity reasons",
SUMIFS(AllPublicationData!$I:$I,AllPublicationData!$A:$A,'Publication Table'!$B62,AllPublicationData!$B:$B,'Publication Table'!$C$4,AllPublicationData!$D:$D,'Publication Table'!G$7),
IF('Publication Table'!$C$5="Cancellations for other reasons",
SUMIFS(AllPublicationData!$J:$J,AllPublicationData!$A:$A,'Publication Table'!$B62,AllPublicationData!$B:$B,'Publication Table'!$C$4,AllPublicationData!$D:$D,'Publication Table'!G$7)))))))+
IF(AND($C$4="NHS Scotland",$C$5="Total Operations"),
SUMIFS(AllPublicationData!$E:$E,AllPublicationData!$A:$A,'Publication Table'!$B62,AllPublicationData!$B:$B,'Publication Table'!G$7),
IF(AND($C$4="NHS Scotland",$C$5="All Cancelled Operations"),
SUMIFS(AllPublicationData!$F:$F,AllPublicationData!$A:$A,'Publication Table'!$B62,AllPublicationData!$B:$B,'Publication Table'!G$7),
IF(AND($C$4="NHS Scotland",$C$5="Operations cancelled by patient"),
SUMIFS(AllPublicationData!$G:$G,AllPublicationData!$A:$A,'Publication Table'!$B62,AllPublicationData!$B:$B,'Publication Table'!G$7),
IF(AND($C$4="NHS Scotland",$C$5="Operations cancelled for clinical reasons"),
SUMIFS(AllPublicationData!$H:$H,AllPublicationData!$A:$A,'Publication Table'!$B62,AllPublicationData!$B:$B,'Publication Table'!G$7),
IF(AND($C$4="NHS Scotland",$C$5="Operations cancelled for non-clinical/capacity reasons"),
SUMIFS(AllPublicationData!$I:$I,AllPublicationData!$A:$A,'Publication Table'!$B62,AllPublicationData!$B:$B,'Publication Table'!G$7),
IF(AND($C$4="NHS Scotland",$C$5="Cancellations for other reasons"),
SUMIFS(AllPublicationData!$J:$J,AllPublicationData!$A:$A,'Publication Table'!$B62,AllPublicationData!$B:$B,'Publication Table'!G$7)))))))</f>
        <v>1621</v>
      </c>
      <c r="H62" s="90">
        <f>IF($C$5="Total Operations",
SUMIFS(AllPublicationData!$E:$E,AllPublicationData!$A:$A,'Publication Table'!$B62,AllPublicationData!$B:$B,'Publication Table'!$C$4,AllPublicationData!$D:$D,'Publication Table'!H$7),
IF('Publication Table'!$C$5="All Cancelled Operations",
SUMIFS(AllPublicationData!$F:$F,AllPublicationData!$A:$A,'Publication Table'!$B62,AllPublicationData!$B:$B,'Publication Table'!$C$4,AllPublicationData!$D:$D,'Publication Table'!H$7),
IF('Publication Table'!$C$5="Operations cancelled by patient",
SUMIFS(AllPublicationData!$G:$G,AllPublicationData!$A:$A,'Publication Table'!$B62,AllPublicationData!$B:$B,'Publication Table'!$C$4,AllPublicationData!$D:$D,'Publication Table'!H$7),
IF('Publication Table'!$C$5="Operations cancelled for clinical reasons",
SUMIFS(AllPublicationData!$H:$H,AllPublicationData!$A:$A,'Publication Table'!$B62,AllPublicationData!$B:$B,'Publication Table'!$C$4,AllPublicationData!$D:$D,'Publication Table'!H$7),
IF('Publication Table'!$C$5="Operations cancelled for non-clinical/capacity reasons",
SUMIFS(AllPublicationData!$I:$I,AllPublicationData!$A:$A,'Publication Table'!$B62,AllPublicationData!$B:$B,'Publication Table'!$C$4,AllPublicationData!$D:$D,'Publication Table'!H$7),
IF('Publication Table'!$C$5="Cancellations for other reasons",
SUMIFS(AllPublicationData!$J:$J,AllPublicationData!$A:$A,'Publication Table'!$B62,AllPublicationData!$B:$B,'Publication Table'!$C$4,AllPublicationData!$D:$D,'Publication Table'!H$7)))))))+
IF(AND($C$4="NHS Scotland",$C$5="Total Operations"),
SUMIFS(AllPublicationData!$E:$E,AllPublicationData!$A:$A,'Publication Table'!$B62,AllPublicationData!$B:$B,'Publication Table'!H$7),
IF(AND($C$4="NHS Scotland",$C$5="All Cancelled Operations"),
SUMIFS(AllPublicationData!$F:$F,AllPublicationData!$A:$A,'Publication Table'!$B62,AllPublicationData!$B:$B,'Publication Table'!H$7),
IF(AND($C$4="NHS Scotland",$C$5="Operations cancelled by patient"),
SUMIFS(AllPublicationData!$G:$G,AllPublicationData!$A:$A,'Publication Table'!$B62,AllPublicationData!$B:$B,'Publication Table'!H$7),
IF(AND($C$4="NHS Scotland",$C$5="Operations cancelled for clinical reasons"),
SUMIFS(AllPublicationData!$H:$H,AllPublicationData!$A:$A,'Publication Table'!$B62,AllPublicationData!$B:$B,'Publication Table'!H$7),
IF(AND($C$4="NHS Scotland",$C$5="Operations cancelled for non-clinical/capacity reasons"),
SUMIFS(AllPublicationData!$I:$I,AllPublicationData!$A:$A,'Publication Table'!$B62,AllPublicationData!$B:$B,'Publication Table'!H$7),
IF(AND($C$4="NHS Scotland",$C$5="Cancellations for other reasons"),
SUMIFS(AllPublicationData!$J:$J,AllPublicationData!$A:$A,'Publication Table'!$B62,AllPublicationData!$B:$B,'Publication Table'!H$7)))))))</f>
        <v>1559</v>
      </c>
      <c r="I62" s="90">
        <f>IF($C$5="Total Operations",
SUMIFS(AllPublicationData!$E:$E,AllPublicationData!$A:$A,'Publication Table'!$B62,AllPublicationData!$B:$B,'Publication Table'!$C$4,AllPublicationData!$D:$D,'Publication Table'!I$7),
IF('Publication Table'!$C$5="All Cancelled Operations",
SUMIFS(AllPublicationData!$F:$F,AllPublicationData!$A:$A,'Publication Table'!$B62,AllPublicationData!$B:$B,'Publication Table'!$C$4,AllPublicationData!$D:$D,'Publication Table'!I$7),
IF('Publication Table'!$C$5="Operations cancelled by patient",
SUMIFS(AllPublicationData!$G:$G,AllPublicationData!$A:$A,'Publication Table'!$B62,AllPublicationData!$B:$B,'Publication Table'!$C$4,AllPublicationData!$D:$D,'Publication Table'!I$7),
IF('Publication Table'!$C$5="Operations cancelled for clinical reasons",
SUMIFS(AllPublicationData!$H:$H,AllPublicationData!$A:$A,'Publication Table'!$B62,AllPublicationData!$B:$B,'Publication Table'!$C$4,AllPublicationData!$D:$D,'Publication Table'!I$7),
IF('Publication Table'!$C$5="Operations cancelled for non-clinical/capacity reasons",
SUMIFS(AllPublicationData!$I:$I,AllPublicationData!$A:$A,'Publication Table'!$B62,AllPublicationData!$B:$B,'Publication Table'!$C$4,AllPublicationData!$D:$D,'Publication Table'!I$7),
IF('Publication Table'!$C$5="Cancellations for other reasons",
SUMIFS(AllPublicationData!$J:$J,AllPublicationData!$A:$A,'Publication Table'!$B62,AllPublicationData!$B:$B,'Publication Table'!$C$4,AllPublicationData!$D:$D,'Publication Table'!I$7)))))))+
IF(AND($C$4="NHS Scotland",$C$5="Total Operations"),
SUMIFS(AllPublicationData!$E:$E,AllPublicationData!$A:$A,'Publication Table'!$B62,AllPublicationData!$B:$B,'Publication Table'!I$7),
IF(AND($C$4="NHS Scotland",$C$5="All Cancelled Operations"),
SUMIFS(AllPublicationData!$F:$F,AllPublicationData!$A:$A,'Publication Table'!$B62,AllPublicationData!$B:$B,'Publication Table'!I$7),
IF(AND($C$4="NHS Scotland",$C$5="Operations cancelled by patient"),
SUMIFS(AllPublicationData!$G:$G,AllPublicationData!$A:$A,'Publication Table'!$B62,AllPublicationData!$B:$B,'Publication Table'!I$7),
IF(AND($C$4="NHS Scotland",$C$5="Operations cancelled for clinical reasons"),
SUMIFS(AllPublicationData!$H:$H,AllPublicationData!$A:$A,'Publication Table'!$B62,AllPublicationData!$B:$B,'Publication Table'!I$7),
IF(AND($C$4="NHS Scotland",$C$5="Operations cancelled for non-clinical/capacity reasons"),
SUMIFS(AllPublicationData!$I:$I,AllPublicationData!$A:$A,'Publication Table'!$B62,AllPublicationData!$B:$B,'Publication Table'!I$7),
IF(AND($C$4="NHS Scotland",$C$5="Cancellations for other reasons"),
SUMIFS(AllPublicationData!$J:$J,AllPublicationData!$A:$A,'Publication Table'!$B62,AllPublicationData!$B:$B,'Publication Table'!I$7)))))))</f>
        <v>1015</v>
      </c>
      <c r="J62" s="90">
        <f>IF($C$5="Total Operations",
SUMIFS(AllPublicationData!$E:$E,AllPublicationData!$A:$A,'Publication Table'!$B62,AllPublicationData!$B:$B,'Publication Table'!$C$4,AllPublicationData!$D:$D,'Publication Table'!J$7),
IF('Publication Table'!$C$5="All Cancelled Operations",
SUMIFS(AllPublicationData!$F:$F,AllPublicationData!$A:$A,'Publication Table'!$B62,AllPublicationData!$B:$B,'Publication Table'!$C$4,AllPublicationData!$D:$D,'Publication Table'!J$7),
IF('Publication Table'!$C$5="Operations cancelled by patient",
SUMIFS(AllPublicationData!$G:$G,AllPublicationData!$A:$A,'Publication Table'!$B62,AllPublicationData!$B:$B,'Publication Table'!$C$4,AllPublicationData!$D:$D,'Publication Table'!J$7),
IF('Publication Table'!$C$5="Operations cancelled for clinical reasons",
SUMIFS(AllPublicationData!$H:$H,AllPublicationData!$A:$A,'Publication Table'!$B62,AllPublicationData!$B:$B,'Publication Table'!$C$4,AllPublicationData!$D:$D,'Publication Table'!J$7),
IF('Publication Table'!$C$5="Operations cancelled for non-clinical/capacity reasons",
SUMIFS(AllPublicationData!$I:$I,AllPublicationData!$A:$A,'Publication Table'!$B62,AllPublicationData!$B:$B,'Publication Table'!$C$4,AllPublicationData!$D:$D,'Publication Table'!J$7),
IF('Publication Table'!$C$5="Cancellations for other reasons",
SUMIFS(AllPublicationData!$J:$J,AllPublicationData!$A:$A,'Publication Table'!$B62,AllPublicationData!$B:$B,'Publication Table'!$C$4,AllPublicationData!$D:$D,'Publication Table'!J$7)))))))+
IF(AND($C$4="NHS Scotland",$C$5="Total Operations"),
SUMIFS(AllPublicationData!$E:$E,AllPublicationData!$A:$A,'Publication Table'!$B62,AllPublicationData!$B:$B,'Publication Table'!J$7),
IF(AND($C$4="NHS Scotland",$C$5="All Cancelled Operations"),
SUMIFS(AllPublicationData!$F:$F,AllPublicationData!$A:$A,'Publication Table'!$B62,AllPublicationData!$B:$B,'Publication Table'!J$7),
IF(AND($C$4="NHS Scotland",$C$5="Operations cancelled by patient"),
SUMIFS(AllPublicationData!$G:$G,AllPublicationData!$A:$A,'Publication Table'!$B62,AllPublicationData!$B:$B,'Publication Table'!J$7),
IF(AND($C$4="NHS Scotland",$C$5="Operations cancelled for clinical reasons"),
SUMIFS(AllPublicationData!$H:$H,AllPublicationData!$A:$A,'Publication Table'!$B62,AllPublicationData!$B:$B,'Publication Table'!J$7),
IF(AND($C$4="NHS Scotland",$C$5="Operations cancelled for non-clinical/capacity reasons"),
SUMIFS(AllPublicationData!$I:$I,AllPublicationData!$A:$A,'Publication Table'!$B62,AllPublicationData!$B:$B,'Publication Table'!J$7),
IF(AND($C$4="NHS Scotland",$C$5="Cancellations for other reasons"),
SUMIFS(AllPublicationData!$J:$J,AllPublicationData!$A:$A,'Publication Table'!$B62,AllPublicationData!$B:$B,'Publication Table'!J$7)))))))</f>
        <v>3259</v>
      </c>
      <c r="K62" s="90">
        <f>IF($C$5="Total Operations",
SUMIFS(AllPublicationData!$E:$E,AllPublicationData!$A:$A,'Publication Table'!$B62,AllPublicationData!$B:$B,'Publication Table'!$C$4,AllPublicationData!$D:$D,'Publication Table'!K$7),
IF('Publication Table'!$C$5="All Cancelled Operations",
SUMIFS(AllPublicationData!$F:$F,AllPublicationData!$A:$A,'Publication Table'!$B62,AllPublicationData!$B:$B,'Publication Table'!$C$4,AllPublicationData!$D:$D,'Publication Table'!K$7),
IF('Publication Table'!$C$5="Operations cancelled by patient",
SUMIFS(AllPublicationData!$G:$G,AllPublicationData!$A:$A,'Publication Table'!$B62,AllPublicationData!$B:$B,'Publication Table'!$C$4,AllPublicationData!$D:$D,'Publication Table'!K$7),
IF('Publication Table'!$C$5="Operations cancelled for clinical reasons",
SUMIFS(AllPublicationData!$H:$H,AllPublicationData!$A:$A,'Publication Table'!$B62,AllPublicationData!$B:$B,'Publication Table'!$C$4,AllPublicationData!$D:$D,'Publication Table'!K$7),
IF('Publication Table'!$C$5="Operations cancelled for non-clinical/capacity reasons",
SUMIFS(AllPublicationData!$I:$I,AllPublicationData!$A:$A,'Publication Table'!$B62,AllPublicationData!$B:$B,'Publication Table'!$C$4,AllPublicationData!$D:$D,'Publication Table'!K$7),
IF('Publication Table'!$C$5="Cancellations for other reasons",
SUMIFS(AllPublicationData!$J:$J,AllPublicationData!$A:$A,'Publication Table'!$B62,AllPublicationData!$B:$B,'Publication Table'!$C$4,AllPublicationData!$D:$D,'Publication Table'!K$7)))))))+
IF(AND($C$4="NHS Scotland",$C$5="Total Operations"),
SUMIFS(AllPublicationData!$E:$E,AllPublicationData!$A:$A,'Publication Table'!$B62,AllPublicationData!$B:$B,'Publication Table'!K$7),
IF(AND($C$4="NHS Scotland",$C$5="All Cancelled Operations"),
SUMIFS(AllPublicationData!$F:$F,AllPublicationData!$A:$A,'Publication Table'!$B62,AllPublicationData!$B:$B,'Publication Table'!K$7),
IF(AND($C$4="NHS Scotland",$C$5="Operations cancelled by patient"),
SUMIFS(AllPublicationData!$G:$G,AllPublicationData!$A:$A,'Publication Table'!$B62,AllPublicationData!$B:$B,'Publication Table'!K$7),
IF(AND($C$4="NHS Scotland",$C$5="Operations cancelled for clinical reasons"),
SUMIFS(AllPublicationData!$H:$H,AllPublicationData!$A:$A,'Publication Table'!$B62,AllPublicationData!$B:$B,'Publication Table'!K$7),
IF(AND($C$4="NHS Scotland",$C$5="Operations cancelled for non-clinical/capacity reasons"),
SUMIFS(AllPublicationData!$I:$I,AllPublicationData!$A:$A,'Publication Table'!$B62,AllPublicationData!$B:$B,'Publication Table'!K$7),
IF(AND($C$4="NHS Scotland",$C$5="Cancellations for other reasons"),
SUMIFS(AllPublicationData!$J:$J,AllPublicationData!$A:$A,'Publication Table'!$B62,AllPublicationData!$B:$B,'Publication Table'!K$7)))))))</f>
        <v>6768</v>
      </c>
      <c r="L62" s="90">
        <f>IF($C$5="Total Operations",
SUMIFS(AllPublicationData!$E:$E,AllPublicationData!$A:$A,'Publication Table'!$B62,AllPublicationData!$B:$B,'Publication Table'!$C$4,AllPublicationData!$D:$D,'Publication Table'!L$7),
IF('Publication Table'!$C$5="All Cancelled Operations",
SUMIFS(AllPublicationData!$F:$F,AllPublicationData!$A:$A,'Publication Table'!$B62,AllPublicationData!$B:$B,'Publication Table'!$C$4,AllPublicationData!$D:$D,'Publication Table'!L$7),
IF('Publication Table'!$C$5="Operations cancelled by patient",
SUMIFS(AllPublicationData!$G:$G,AllPublicationData!$A:$A,'Publication Table'!$B62,AllPublicationData!$B:$B,'Publication Table'!$C$4,AllPublicationData!$D:$D,'Publication Table'!L$7),
IF('Publication Table'!$C$5="Operations cancelled for clinical reasons",
SUMIFS(AllPublicationData!$H:$H,AllPublicationData!$A:$A,'Publication Table'!$B62,AllPublicationData!$B:$B,'Publication Table'!$C$4,AllPublicationData!$D:$D,'Publication Table'!L$7),
IF('Publication Table'!$C$5="Operations cancelled for non-clinical/capacity reasons",
SUMIFS(AllPublicationData!$I:$I,AllPublicationData!$A:$A,'Publication Table'!$B62,AllPublicationData!$B:$B,'Publication Table'!$C$4,AllPublicationData!$D:$D,'Publication Table'!L$7),
IF('Publication Table'!$C$5="Cancellations for other reasons",
SUMIFS(AllPublicationData!$J:$J,AllPublicationData!$A:$A,'Publication Table'!$B62,AllPublicationData!$B:$B,'Publication Table'!$C$4,AllPublicationData!$D:$D,'Publication Table'!L$7)))))))+
IF(AND($C$4="NHS Scotland",$C$5="Total Operations"),
SUMIFS(AllPublicationData!$E:$E,AllPublicationData!$A:$A,'Publication Table'!$B62,AllPublicationData!$B:$B,'Publication Table'!L$7),
IF(AND($C$4="NHS Scotland",$C$5="All Cancelled Operations"),
SUMIFS(AllPublicationData!$F:$F,AllPublicationData!$A:$A,'Publication Table'!$B62,AllPublicationData!$B:$B,'Publication Table'!L$7),
IF(AND($C$4="NHS Scotland",$C$5="Operations cancelled by patient"),
SUMIFS(AllPublicationData!$G:$G,AllPublicationData!$A:$A,'Publication Table'!$B62,AllPublicationData!$B:$B,'Publication Table'!L$7),
IF(AND($C$4="NHS Scotland",$C$5="Operations cancelled for clinical reasons"),
SUMIFS(AllPublicationData!$H:$H,AllPublicationData!$A:$A,'Publication Table'!$B62,AllPublicationData!$B:$B,'Publication Table'!L$7),
IF(AND($C$4="NHS Scotland",$C$5="Operations cancelled for non-clinical/capacity reasons"),
SUMIFS(AllPublicationData!$I:$I,AllPublicationData!$A:$A,'Publication Table'!$B62,AllPublicationData!$B:$B,'Publication Table'!L$7),
IF(AND($C$4="NHS Scotland",$C$5="Cancellations for other reasons"),
SUMIFS(AllPublicationData!$J:$J,AllPublicationData!$A:$A,'Publication Table'!$B62,AllPublicationData!$B:$B,'Publication Table'!L$7)))))))</f>
        <v>1269</v>
      </c>
      <c r="M62" s="90">
        <f>IF($C$5="Total Operations",
SUMIFS(AllPublicationData!$E:$E,AllPublicationData!$A:$A,'Publication Table'!$B62,AllPublicationData!$B:$B,'Publication Table'!$C$4,AllPublicationData!$D:$D,'Publication Table'!M$7),
IF('Publication Table'!$C$5="All Cancelled Operations",
SUMIFS(AllPublicationData!$F:$F,AllPublicationData!$A:$A,'Publication Table'!$B62,AllPublicationData!$B:$B,'Publication Table'!$C$4,AllPublicationData!$D:$D,'Publication Table'!M$7),
IF('Publication Table'!$C$5="Operations cancelled by patient",
SUMIFS(AllPublicationData!$G:$G,AllPublicationData!$A:$A,'Publication Table'!$B62,AllPublicationData!$B:$B,'Publication Table'!$C$4,AllPublicationData!$D:$D,'Publication Table'!M$7),
IF('Publication Table'!$C$5="Operations cancelled for clinical reasons",
SUMIFS(AllPublicationData!$G:$G,AllPublicationData!$A:$A,'Publication Table'!$B62,AllPublicationData!$B:$B,'Publication Table'!$C$4,AllPublicationData!$D:$D,'Publication Table'!M$7),
IF('Publication Table'!$C$5="Operations cancelled for non-clinical/capacity reasons",
SUMIFS(AllPublicationData!$G:$G,AllPublicationData!$A:$A,'Publication Table'!$B62,AllPublicationData!$B:$B,'Publication Table'!$C$4,AllPublicationData!$D:$D,'Publication Table'!M$7),
IF('Publication Table'!$C$5="Cancellations for other reasons",
SUMIFS(AllPublicationData!$G:$G,AllPublicationData!$A:$A,'Publication Table'!$B62,AllPublicationData!$B:$B,'Publication Table'!$C$4,AllPublicationData!$D:$D,'Publication Table'!M$7)))))))+
IF(AND($C$4="NHS Scotland",$C$5="Total Operations"),
SUMIFS(AllPublicationData!$E:$E,AllPublicationData!$A:$A,'Publication Table'!$B62,AllPublicationData!$B:$B,'Publication Table'!M$7),
IF(AND($C$4="NHS Scotland",$C$5="All Cancelled Operations"),
SUMIFS(AllPublicationData!$F:$F,AllPublicationData!$A:$A,'Publication Table'!$B62,AllPublicationData!$B:$B,'Publication Table'!M$7),
IF(AND($C$4="NHS Scotland",$C$5="Operations cancelled by patient"),
SUMIFS(AllPublicationData!$G:$G,AllPublicationData!$A:$A,'Publication Table'!$B62,AllPublicationData!$B:$B,'Publication Table'!M$7),
IF(AND($C$4="NHS Scotland",$C$5="Operations cancelled for clinical reasons"),
SUMIFS(AllPublicationData!$H:$H,AllPublicationData!$A:$A,'Publication Table'!$B62,AllPublicationData!$B:$B,'Publication Table'!M$7),
IF(AND($C$4="NHS Scotland",$C$5="Operations cancelled for non-clinical/capacity reasons"),
SUMIFS(AllPublicationData!$I:$I,AllPublicationData!$A:$A,'Publication Table'!$B62,AllPublicationData!$B:$B,'Publication Table'!M$7),
IF(AND($C$4="NHS Scotland",$C$5="Cancellations for other reasons"),
SUMIFS(AllPublicationData!$J:$J,AllPublicationData!$A:$A,'Publication Table'!$B62,AllPublicationData!$B:$B,'Publication Table'!M$7)))))))</f>
        <v>2477</v>
      </c>
      <c r="N62" s="90">
        <f>IF($C$5="Total Operations",
SUMIFS(AllPublicationData!$E:$E,AllPublicationData!$A:$A,'Publication Table'!$B62,AllPublicationData!$B:$B,'Publication Table'!$C$4,AllPublicationData!$D:$D,'Publication Table'!N$7),
IF('Publication Table'!$C$5="All Cancelled Operations",
SUMIFS(AllPublicationData!$F:$F,AllPublicationData!$A:$A,'Publication Table'!$B62,AllPublicationData!$B:$B,'Publication Table'!$C$4,AllPublicationData!$D:$D,'Publication Table'!N$7),
IF('Publication Table'!$C$5="Operations cancelled by patient",
SUMIFS(AllPublicationData!$G:$G,AllPublicationData!$A:$A,'Publication Table'!$B62,AllPublicationData!$B:$B,'Publication Table'!$C$4,AllPublicationData!$D:$D,'Publication Table'!N$7),
IF('Publication Table'!$C$5="Operations cancelled for clinical reasons",
SUMIFS(AllPublicationData!$G:$G,AllPublicationData!$A:$A,'Publication Table'!$B62,AllPublicationData!$B:$B,'Publication Table'!$C$4,AllPublicationData!$D:$D,'Publication Table'!N$7),
IF('Publication Table'!$C$5="Operations cancelled for non-clinical/capacity reasons",
SUMIFS(AllPublicationData!$G:$G,AllPublicationData!$A:$A,'Publication Table'!$B62,AllPublicationData!$B:$B,'Publication Table'!$C$4,AllPublicationData!$D:$D,'Publication Table'!N$7),
IF('Publication Table'!$C$5="Cancellations for other reasons",
SUMIFS(AllPublicationData!$G:$G,AllPublicationData!$A:$A,'Publication Table'!$B62,AllPublicationData!$B:$B,'Publication Table'!$C$4,AllPublicationData!$D:$D,'Publication Table'!N$7)))))))+
IF(AND($C$4="NHS Scotland",$C$5="Total Operations"),
SUMIFS(AllPublicationData!$E:$E,AllPublicationData!$A:$A,'Publication Table'!$B62,AllPublicationData!$B:$B,'Publication Table'!N$7),
IF(AND($C$4="NHS Scotland",$C$5="All Cancelled Operations"),
SUMIFS(AllPublicationData!$F:$F,AllPublicationData!$A:$A,'Publication Table'!$B62,AllPublicationData!$B:$B,'Publication Table'!N$7),
IF(AND($C$4="NHS Scotland",$C$5="Operations cancelled by patient"),
SUMIFS(AllPublicationData!$G:$G,AllPublicationData!$A:$A,'Publication Table'!$B62,AllPublicationData!$B:$B,'Publication Table'!N$7),
IF(AND($C$4="NHS Scotland",$C$5="Operations cancelled for clinical reasons"),
SUMIFS(AllPublicationData!$H:$H,AllPublicationData!$A:$A,'Publication Table'!$B62,AllPublicationData!$B:$B,'Publication Table'!N$7),
IF(AND($C$4="NHS Scotland",$C$5="Operations cancelled for non-clinical/capacity reasons"),
SUMIFS(AllPublicationData!$I:$I,AllPublicationData!$A:$A,'Publication Table'!$B62,AllPublicationData!$B:$B,'Publication Table'!N$7),
IF(AND($C$4="NHS Scotland",$C$5="Cancellations for other reasons"),
SUMIFS(AllPublicationData!$J:$J,AllPublicationData!$A:$A,'Publication Table'!$B62,AllPublicationData!$B:$B,'Publication Table'!N$7)))))))</f>
        <v>5195</v>
      </c>
      <c r="O62" s="90">
        <f>IF($C$5="Total Operations",
SUMIFS(AllPublicationData!$E:$E,AllPublicationData!$A:$A,'Publication Table'!$B62,AllPublicationData!$B:$B,'Publication Table'!$C$4,AllPublicationData!$D:$D,'Publication Table'!O$7),
IF('Publication Table'!$C$5="All Cancelled Operations",
SUMIFS(AllPublicationData!$F:$F,AllPublicationData!$A:$A,'Publication Table'!$B62,AllPublicationData!$B:$B,'Publication Table'!$C$4,AllPublicationData!$D:$D,'Publication Table'!O$7),
IF('Publication Table'!$C$5="Operations cancelled by patient",
SUMIFS(AllPublicationData!$G:$G,AllPublicationData!$A:$A,'Publication Table'!$B62,AllPublicationData!$B:$B,'Publication Table'!$C$4,AllPublicationData!$D:$D,'Publication Table'!O$7),
IF('Publication Table'!$C$5="Operations cancelled for clinical reasons",
SUMIFS(AllPublicationData!$G:$G,AllPublicationData!$A:$A,'Publication Table'!$B62,AllPublicationData!$B:$B,'Publication Table'!$C$4,AllPublicationData!$D:$D,'Publication Table'!O$7),
IF('Publication Table'!$C$5="Operations cancelled for non-clinical/capacity reasons",
SUMIFS(AllPublicationData!$G:$G,AllPublicationData!$A:$A,'Publication Table'!$B62,AllPublicationData!$B:$B,'Publication Table'!$C$4,AllPublicationData!$D:$D,'Publication Table'!O$7),
IF('Publication Table'!$C$5="Cancellations for other reasons",
SUMIFS(AllPublicationData!$G:$G,AllPublicationData!$A:$A,'Publication Table'!$B62,AllPublicationData!$B:$B,'Publication Table'!$C$4,AllPublicationData!$D:$D,'Publication Table'!O$7)))))))+
IF(AND($C$4="NHS Scotland",$C$5="Total Operations"),
SUMIFS(AllPublicationData!$E:$E,AllPublicationData!$A:$A,'Publication Table'!$B62,AllPublicationData!$B:$B,'Publication Table'!O$7),
IF(AND($C$4="NHS Scotland",$C$5="All Cancelled Operations"),
SUMIFS(AllPublicationData!$F:$F,AllPublicationData!$A:$A,'Publication Table'!$B62,AllPublicationData!$B:$B,'Publication Table'!O$7),
IF(AND($C$4="NHS Scotland",$C$5="Operations cancelled by patient"),
SUMIFS(AllPublicationData!$G:$G,AllPublicationData!$A:$A,'Publication Table'!$B62,AllPublicationData!$B:$B,'Publication Table'!O$7),
IF(AND($C$4="NHS Scotland",$C$5="Operations cancelled for clinical reasons"),
SUMIFS(AllPublicationData!$H:$H,AllPublicationData!$A:$A,'Publication Table'!$B62,AllPublicationData!$B:$B,'Publication Table'!O$7),
IF(AND($C$4="NHS Scotland",$C$5="Operations cancelled for non-clinical/capacity reasons"),
SUMIFS(AllPublicationData!$I:$I,AllPublicationData!$A:$A,'Publication Table'!$B62,AllPublicationData!$B:$B,'Publication Table'!O$7),
IF(AND($C$4="NHS Scotland",$C$5="Cancellations for other reasons"),
SUMIFS(AllPublicationData!$J:$J,AllPublicationData!$A:$A,'Publication Table'!$B62,AllPublicationData!$B:$B,'Publication Table'!O$7)))))))</f>
        <v>318</v>
      </c>
      <c r="P62" s="90">
        <f>IF($C$5="Total Operations",
SUMIFS(AllPublicationData!$E:$E,AllPublicationData!$A:$A,'Publication Table'!$B62,AllPublicationData!$B:$B,'Publication Table'!$C$4,AllPublicationData!$D:$D,'Publication Table'!P$7),
IF('Publication Table'!$C$5="All Cancelled Operations",
SUMIFS(AllPublicationData!$F:$F,AllPublicationData!$A:$A,'Publication Table'!$B62,AllPublicationData!$B:$B,'Publication Table'!$C$4,AllPublicationData!$D:$D,'Publication Table'!P$7),
IF('Publication Table'!$C$5="Operations cancelled by patient",
SUMIFS(AllPublicationData!$G:$G,AllPublicationData!$A:$A,'Publication Table'!$B62,AllPublicationData!$B:$B,'Publication Table'!$C$4,AllPublicationData!$D:$D,'Publication Table'!P$7),
IF('Publication Table'!$C$5="Operations cancelled for clinical reasons",
SUMIFS(AllPublicationData!$G:$G,AllPublicationData!$A:$A,'Publication Table'!$B62,AllPublicationData!$B:$B,'Publication Table'!$C$4,AllPublicationData!$D:$D,'Publication Table'!P$7),
IF('Publication Table'!$C$5="Operations cancelled for non-clinical/capacity reasons",
SUMIFS(AllPublicationData!$G:$G,AllPublicationData!$A:$A,'Publication Table'!$B62,AllPublicationData!$B:$B,'Publication Table'!$C$4,AllPublicationData!$D:$D,'Publication Table'!P$7),
IF('Publication Table'!$C$5="Cancellations for other reasons",
SUMIFS(AllPublicationData!$G:$G,AllPublicationData!$A:$A,'Publication Table'!$B62,AllPublicationData!$B:$B,'Publication Table'!$C$4,AllPublicationData!$D:$D,'Publication Table'!P$7)))))))+
IF(AND($C$4="NHS Scotland",$C$5="Total Operations"),
SUMIFS(AllPublicationData!$E:$E,AllPublicationData!$A:$A,'Publication Table'!$B62,AllPublicationData!$B:$B,'Publication Table'!P$7),
IF(AND($C$4="NHS Scotland",$C$5="All Cancelled Operations"),
SUMIFS(AllPublicationData!$F:$F,AllPublicationData!$A:$A,'Publication Table'!$B62,AllPublicationData!$B:$B,'Publication Table'!P$7),
IF(AND($C$4="NHS Scotland",$C$5="Operations cancelled by patient"),
SUMIFS(AllPublicationData!$G:$G,AllPublicationData!$A:$A,'Publication Table'!$B62,AllPublicationData!$B:$B,'Publication Table'!P$7),
IF(AND($C$4="NHS Scotland",$C$5="Operations cancelled for clinical reasons"),
SUMIFS(AllPublicationData!$H:$H,AllPublicationData!$A:$A,'Publication Table'!$B62,AllPublicationData!$B:$B,'Publication Table'!P$7),
IF(AND($C$4="NHS Scotland",$C$5="Operations cancelled for non-clinical/capacity reasons"),
SUMIFS(AllPublicationData!$I:$I,AllPublicationData!$A:$A,'Publication Table'!$B62,AllPublicationData!$B:$B,'Publication Table'!P$7),
IF(AND($C$4="NHS Scotland",$C$5="Cancellations for other reasons"),
SUMIFS(AllPublicationData!$J:$J,AllPublicationData!$A:$A,'Publication Table'!$B62,AllPublicationData!$B:$B,'Publication Table'!P$7)))))))</f>
        <v>198</v>
      </c>
      <c r="Q62" s="90">
        <f>IF($C$5="Total Operations",
SUMIFS(AllPublicationData!$E:$E,AllPublicationData!$A:$A,'Publication Table'!$B62,AllPublicationData!$B:$B,'Publication Table'!$C$4,AllPublicationData!$D:$D,'Publication Table'!Q$7),
IF('Publication Table'!$C$5="All Cancelled Operations",
SUMIFS(AllPublicationData!$F:$F,AllPublicationData!$A:$A,'Publication Table'!$B62,AllPublicationData!$B:$B,'Publication Table'!$C$4,AllPublicationData!$D:$D,'Publication Table'!Q$7),
IF('Publication Table'!$C$5="Operations cancelled by patient",
SUMIFS(AllPublicationData!$G:$G,AllPublicationData!$A:$A,'Publication Table'!$B62,AllPublicationData!$B:$B,'Publication Table'!$C$4,AllPublicationData!$D:$D,'Publication Table'!Q$7),
IF('Publication Table'!$C$5="Operations cancelled for clinical reasons",
SUMIFS(AllPublicationData!$G:$G,AllPublicationData!$A:$A,'Publication Table'!$B62,AllPublicationData!$B:$B,'Publication Table'!$C$4,AllPublicationData!$D:$D,'Publication Table'!Q$7),
IF('Publication Table'!$C$5="Operations cancelled for non-clinical/capacity reasons",
SUMIFS(AllPublicationData!$G:$G,AllPublicationData!$A:$A,'Publication Table'!$B62,AllPublicationData!$B:$B,'Publication Table'!$C$4,AllPublicationData!$D:$D,'Publication Table'!Q$7),
IF('Publication Table'!$C$5="Cancellations for other reasons",
SUMIFS(AllPublicationData!$G:$G,AllPublicationData!$A:$A,'Publication Table'!$B62,AllPublicationData!$B:$B,'Publication Table'!$C$4,AllPublicationData!$D:$D,'Publication Table'!Q$7)))))))+
IF(AND($C$4="NHS Scotland",$C$5="Total Operations"),
SUMIFS(AllPublicationData!$E:$E,AllPublicationData!$A:$A,'Publication Table'!$B62,AllPublicationData!$B:$B,'Publication Table'!Q$7),
IF(AND($C$4="NHS Scotland",$C$5="All Cancelled Operations"),
SUMIFS(AllPublicationData!$F:$F,AllPublicationData!$A:$A,'Publication Table'!$B62,AllPublicationData!$B:$B,'Publication Table'!Q$7),
IF(AND($C$4="NHS Scotland",$C$5="Operations cancelled by patient"),
SUMIFS(AllPublicationData!$G:$G,AllPublicationData!$A:$A,'Publication Table'!$B62,AllPublicationData!$B:$B,'Publication Table'!Q$7),
IF(AND($C$4="NHS Scotland",$C$5="Operations cancelled for clinical reasons"),
SUMIFS(AllPublicationData!$H:$H,AllPublicationData!$A:$A,'Publication Table'!$B62,AllPublicationData!$B:$B,'Publication Table'!Q$7),
IF(AND($C$4="NHS Scotland",$C$5="Operations cancelled for non-clinical/capacity reasons"),
SUMIFS(AllPublicationData!$I:$I,AllPublicationData!$A:$A,'Publication Table'!$B62,AllPublicationData!$B:$B,'Publication Table'!Q$7),
IF(AND($C$4="NHS Scotland",$C$5="Cancellations for other reasons"),
SUMIFS(AllPublicationData!$J:$J,AllPublicationData!$A:$A,'Publication Table'!$B62,AllPublicationData!$B:$B,'Publication Table'!Q$7)))))))</f>
        <v>1892</v>
      </c>
      <c r="R62" s="90">
        <f>IF($C$5="Total Operations",
SUMIFS(AllPublicationData!$E:$E,AllPublicationData!$A:$A,'Publication Table'!$B62,AllPublicationData!$B:$B,'Publication Table'!$C$4,AllPublicationData!$D:$D,'Publication Table'!R$7),
IF('Publication Table'!$C$5="All Cancelled Operations",
SUMIFS(AllPublicationData!$F:$F,AllPublicationData!$A:$A,'Publication Table'!$B62,AllPublicationData!$B:$B,'Publication Table'!$C$4,AllPublicationData!$D:$D,'Publication Table'!R$7),
IF('Publication Table'!$C$5="Operations cancelled by patient",
SUMIFS(AllPublicationData!$G:$G,AllPublicationData!$A:$A,'Publication Table'!$B62,AllPublicationData!$B:$B,'Publication Table'!$C$4,AllPublicationData!$D:$D,'Publication Table'!R$7),
IF('Publication Table'!$C$5="Operations cancelled for clinical reasons",
SUMIFS(AllPublicationData!$G:$G,AllPublicationData!$A:$A,'Publication Table'!$B62,AllPublicationData!$B:$B,'Publication Table'!$C$4,AllPublicationData!$D:$D,'Publication Table'!R$7),
IF('Publication Table'!$C$5="Operations cancelled for non-clinical/capacity reasons",
SUMIFS(AllPublicationData!$G:$G,AllPublicationData!$A:$A,'Publication Table'!$B62,AllPublicationData!$B:$B,'Publication Table'!$C$4,AllPublicationData!$D:$D,'Publication Table'!R$7),
IF('Publication Table'!$C$5="Cancellations for other reasons",
SUMIFS(AllPublicationData!$G:$G,AllPublicationData!$A:$A,'Publication Table'!$B62,AllPublicationData!$B:$B,'Publication Table'!$C$4,AllPublicationData!$D:$D,'Publication Table'!R$7)))))))+
IF(AND($C$4="NHS Scotland",$C$5="Total Operations"),
SUMIFS(AllPublicationData!$E:$E,AllPublicationData!$A:$A,'Publication Table'!$B62,AllPublicationData!$B:$B,'Publication Table'!R$7),
IF(AND($C$4="NHS Scotland",$C$5="All Cancelled Operations"),
SUMIFS(AllPublicationData!$F:$F,AllPublicationData!$A:$A,'Publication Table'!$B62,AllPublicationData!$B:$B,'Publication Table'!R$7),
IF(AND($C$4="NHS Scotland",$C$5="Operations cancelled by patient"),
SUMIFS(AllPublicationData!$G:$G,AllPublicationData!$A:$A,'Publication Table'!$B62,AllPublicationData!$B:$B,'Publication Table'!R$7),
IF(AND($C$4="NHS Scotland",$C$5="Operations cancelled for clinical reasons"),
SUMIFS(AllPublicationData!$H:$H,AllPublicationData!$A:$A,'Publication Table'!$B62,AllPublicationData!$B:$B,'Publication Table'!R$7),
IF(AND($C$4="NHS Scotland",$C$5="Operations cancelled for non-clinical/capacity reasons"),
SUMIFS(AllPublicationData!$I:$I,AllPublicationData!$A:$A,'Publication Table'!$B62,AllPublicationData!$B:$B,'Publication Table'!R$7),
IF(AND($C$4="NHS Scotland",$C$5="Cancellations for other reasons"),
SUMIFS(AllPublicationData!$J:$J,AllPublicationData!$A:$A,'Publication Table'!$B62,AllPublicationData!$B:$B,'Publication Table'!R$7)))))))</f>
        <v>113</v>
      </c>
    </row>
    <row r="63" spans="2:18" x14ac:dyDescent="0.35">
      <c r="B63" s="89">
        <v>43739</v>
      </c>
      <c r="C63" s="81">
        <f>IF($C$5="Total Operations",
SUMIFS(AllPublicationData!$E:$E,AllPublicationData!$A:$A,'Publication Table'!$B63,AllPublicationData!$B:$B,'Publication Table'!$C$4),
IF('Publication Table'!$C$5="All Cancelled Operations",
SUMIFS(AllPublicationData!$F:$F,AllPublicationData!$A:$A,'Publication Table'!$B63,AllPublicationData!$B:$B,'Publication Table'!$C$4),
IF('Publication Table'!$C$5="Operations cancelled by patient",
SUMIFS(AllPublicationData!$G:$G,AllPublicationData!$A:$A,'Publication Table'!$B63,AllPublicationData!$B:$B,'Publication Table'!$C$4),
IF('Publication Table'!$C$5="Operations cancelled for clinical reasons",
SUMIFS(AllPublicationData!$H:$H,AllPublicationData!$A:$A,'Publication Table'!$B63,AllPublicationData!$B:$B,'Publication Table'!$C$4),
IF('Publication Table'!$C$5="Operations cancelled for non-clinical/capacity reasons",
SUMIFS(AllPublicationData!$I:$I,AllPublicationData!$A:$A,'Publication Table'!$B63,AllPublicationData!$B:$B,'Publication Table'!$C$4),
IF('Publication Table'!$C$5="Cancellations for other reasons",
SUMIFS(AllPublicationData!$J:$J,AllPublicationData!$A:$A,'Publication Table'!$B63,AllPublicationData!$B:$B,'Publication Table'!$C$4)))))))+
IF(AND($C$4="NHS Scotland",$C$5="Total Operations"),
SUMIFS(AllPublicationData!$E:$E,AllPublicationData!$A:$A,'Publication Table'!$B63),
IF(AND($C$4="NHS Scotland",$C$5="All Cancelled Operations"),
SUMIFS(AllPublicationData!$F:$F,AllPublicationData!$A:$A,'Publication Table'!$B63),
IF(AND($C$4="NHS Scotland",$C$5="Operations cancelled by patient"),
SUMIFS(AllPublicationData!$G:$G,AllPublicationData!$A:$A,'Publication Table'!$B63),
IF(AND($C$4="NHS Scotland",$C$5="Operations cancelled for clinical reasons"),
SUMIFS(AllPublicationData!$H:$H,AllPublicationData!$A:$A,'Publication Table'!$B63),
IF(AND($C$4="NHS Scotland",$C$5="Operations cancelled for non-clinical/capacity reasons"),
SUMIFS(AllPublicationData!$I:$I,AllPublicationData!$A:$A,'Publication Table'!$B63),
IF(AND($C$4="NHS Scotland",$C$5="Cancellations for other reasons"),
SUMIFS(AllPublicationData!$J:$J,AllPublicationData!$A:$A,'Publication Table'!$B63)))))))</f>
        <v>29137</v>
      </c>
      <c r="D63" s="90">
        <f>IF($C$5="Total Operations",
SUMIFS(AllPublicationData!$E:$E,AllPublicationData!$A:$A,'Publication Table'!$B63,AllPublicationData!$B:$B,'Publication Table'!$C$4,AllPublicationData!$D:$D,'Publication Table'!D$7),
IF('Publication Table'!$C$5="All Cancelled Operations",
SUMIFS(AllPublicationData!$F:$F,AllPublicationData!$A:$A,'Publication Table'!$B63,AllPublicationData!$B:$B,'Publication Table'!$C$4,AllPublicationData!$D:$D,'Publication Table'!D$7),
IF('Publication Table'!$C$5="Operations cancelled by patient",
SUMIFS(AllPublicationData!$G:$G,AllPublicationData!$A:$A,'Publication Table'!$B63,AllPublicationData!$B:$B,'Publication Table'!$C$4,AllPublicationData!$D:$D,'Publication Table'!D$7),
IF('Publication Table'!$C$5="Operations cancelled for clinical reasons",
SUMIFS(AllPublicationData!$H:$H,AllPublicationData!$A:$A,'Publication Table'!$B63,AllPublicationData!$B:$B,'Publication Table'!$C$4,AllPublicationData!$D:$D,'Publication Table'!D$7),
IF('Publication Table'!$C$5="Operations cancelled for non-clinical/capacity reasons",
SUMIFS(AllPublicationData!$I:$I,AllPublicationData!$A:$A,'Publication Table'!$B63,AllPublicationData!$B:$B,'Publication Table'!$C$4,AllPublicationData!$D:$D,'Publication Table'!D$7),
IF('Publication Table'!$C$5="Cancellations for other reasons",
SUMIFS(AllPublicationData!$J:$J,AllPublicationData!$A:$A,'Publication Table'!$B63,AllPublicationData!$B:$B,'Publication Table'!$C$4,AllPublicationData!$D:$D,'Publication Table'!D$7)))))))+
IF(AND($C$4="NHS Scotland",$C$5="Total Operations"),
SUMIFS(AllPublicationData!$E:$E,AllPublicationData!$A:$A,'Publication Table'!$B63,AllPublicationData!$B:$B,'Publication Table'!D$7),
IF(AND($C$4="NHS Scotland",$C$5="All Cancelled Operations"),
SUMIFS(AllPublicationData!$F:$F,AllPublicationData!$A:$A,'Publication Table'!$B63,AllPublicationData!$B:$B,'Publication Table'!D$7),
IF(AND($C$4="NHS Scotland",$C$5="Operations cancelled by patient"),
SUMIFS(AllPublicationData!$G:$G,AllPublicationData!$A:$A,'Publication Table'!$B63,AllPublicationData!$B:$B,'Publication Table'!D$7),
IF(AND($C$4="NHS Scotland",$C$5="Operations cancelled for clinical reasons"),
SUMIFS(AllPublicationData!$H:$H,AllPublicationData!$A:$A,'Publication Table'!$B63,AllPublicationData!$B:$B,'Publication Table'!D$7),
IF(AND($C$4="NHS Scotland",$C$5="Operations cancelled for non-clinical/capacity reasons"),
SUMIFS(AllPublicationData!$I:$I,AllPublicationData!$A:$A,'Publication Table'!$B63,AllPublicationData!$B:$B,'Publication Table'!D$7),
IF(AND($C$4="NHS Scotland",$C$5="Cancellations for other reasons"),
SUMIFS(AllPublicationData!$J:$J,AllPublicationData!$A:$A,'Publication Table'!$B63,AllPublicationData!$B:$B,'Publication Table'!D$7)))))))</f>
        <v>1734</v>
      </c>
      <c r="E63" s="90">
        <f>IF($C$5="Total Operations",
SUMIFS(AllPublicationData!$E:$E,AllPublicationData!$A:$A,'Publication Table'!$B63,AllPublicationData!$B:$B,'Publication Table'!$C$4,AllPublicationData!$D:$D,'Publication Table'!E$7),
IF('Publication Table'!$C$5="All Cancelled Operations",
SUMIFS(AllPublicationData!$F:$F,AllPublicationData!$A:$A,'Publication Table'!$B63,AllPublicationData!$B:$B,'Publication Table'!$C$4,AllPublicationData!$D:$D,'Publication Table'!E$7),
IF('Publication Table'!$C$5="Operations cancelled by patient",
SUMIFS(AllPublicationData!$G:$G,AllPublicationData!$A:$A,'Publication Table'!$B63,AllPublicationData!$B:$B,'Publication Table'!$C$4,AllPublicationData!$D:$D,'Publication Table'!E$7),
IF('Publication Table'!$C$5="Operations cancelled for clinical reasons",
SUMIFS(AllPublicationData!$H:$H,AllPublicationData!$A:$A,'Publication Table'!$B63,AllPublicationData!$B:$B,'Publication Table'!$C$4,AllPublicationData!$D:$D,'Publication Table'!E$7),
IF('Publication Table'!$C$5="Operations cancelled for non-clinical/capacity reasons",
SUMIFS(AllPublicationData!$I:$I,AllPublicationData!$A:$A,'Publication Table'!$B63,AllPublicationData!$B:$B,'Publication Table'!$C$4,AllPublicationData!$D:$D,'Publication Table'!E$7),
IF('Publication Table'!$C$5="Cancellations for other reasons",
SUMIFS(AllPublicationData!$J:$J,AllPublicationData!$A:$A,'Publication Table'!$B63,AllPublicationData!$B:$B,'Publication Table'!$C$4,AllPublicationData!$D:$D,'Publication Table'!E$7)))))))+
IF(AND($C$4="NHS Scotland",$C$5="Total Operations"),
SUMIFS(AllPublicationData!$E:$E,AllPublicationData!$A:$A,'Publication Table'!$B63,AllPublicationData!$B:$B,'Publication Table'!E$7),
IF(AND($C$4="NHS Scotland",$C$5="All Cancelled Operations"),
SUMIFS(AllPublicationData!$F:$F,AllPublicationData!$A:$A,'Publication Table'!$B63,AllPublicationData!$B:$B,'Publication Table'!E$7),
IF(AND($C$4="NHS Scotland",$C$5="Operations cancelled by patient"),
SUMIFS(AllPublicationData!$G:$G,AllPublicationData!$A:$A,'Publication Table'!$B63,AllPublicationData!$B:$B,'Publication Table'!E$7),
IF(AND($C$4="NHS Scotland",$C$5="Operations cancelled for clinical reasons"),
SUMIFS(AllPublicationData!$H:$H,AllPublicationData!$A:$A,'Publication Table'!$B63,AllPublicationData!$B:$B,'Publication Table'!E$7),
IF(AND($C$4="NHS Scotland",$C$5="Operations cancelled for non-clinical/capacity reasons"),
SUMIFS(AllPublicationData!$I:$I,AllPublicationData!$A:$A,'Publication Table'!$B63,AllPublicationData!$B:$B,'Publication Table'!E$7),
IF(AND($C$4="NHS Scotland",$C$5="Cancellations for other reasons"),
SUMIFS(AllPublicationData!$J:$J,AllPublicationData!$A:$A,'Publication Table'!$B63,AllPublicationData!$B:$B,'Publication Table'!E$7)))))))</f>
        <v>1785</v>
      </c>
      <c r="F63" s="90">
        <f>IF($C$5="Total Operations",
SUMIFS(AllPublicationData!$E:$E,AllPublicationData!$A:$A,'Publication Table'!$B63,AllPublicationData!$B:$B,'Publication Table'!$C$4,AllPublicationData!$D:$D,'Publication Table'!F$7),
IF('Publication Table'!$C$5="All Cancelled Operations",
SUMIFS(AllPublicationData!$F:$F,AllPublicationData!$A:$A,'Publication Table'!$B63,AllPublicationData!$B:$B,'Publication Table'!$C$4,AllPublicationData!$D:$D,'Publication Table'!F$7),
IF('Publication Table'!$C$5="Operations cancelled by patient",
SUMIFS(AllPublicationData!$G:$G,AllPublicationData!$A:$A,'Publication Table'!$B63,AllPublicationData!$B:$B,'Publication Table'!$C$4,AllPublicationData!$D:$D,'Publication Table'!F$7),
IF('Publication Table'!$C$5="Operations cancelled for clinical reasons",
SUMIFS(AllPublicationData!$H:$H,AllPublicationData!$A:$A,'Publication Table'!$B63,AllPublicationData!$B:$B,'Publication Table'!$C$4,AllPublicationData!$D:$D,'Publication Table'!F$7),
IF('Publication Table'!$C$5="Operations cancelled for non-clinical/capacity reasons",
SUMIFS(AllPublicationData!$I:$I,AllPublicationData!$A:$A,'Publication Table'!$B63,AllPublicationData!$B:$B,'Publication Table'!$C$4,AllPublicationData!$D:$D,'Publication Table'!F$7),
IF('Publication Table'!$C$5="Cancellations for other reasons",
SUMIFS(AllPublicationData!$J:$J,AllPublicationData!$A:$A,'Publication Table'!$B63,AllPublicationData!$B:$B,'Publication Table'!$C$4,AllPublicationData!$D:$D,'Publication Table'!F$7)))))))+
IF(AND($C$4="NHS Scotland",$C$5="Total Operations"),
SUMIFS(AllPublicationData!$E:$E,AllPublicationData!$A:$A,'Publication Table'!$B63,AllPublicationData!$B:$B,'Publication Table'!F$7),
IF(AND($C$4="NHS Scotland",$C$5="All Cancelled Operations"),
SUMIFS(AllPublicationData!$F:$F,AllPublicationData!$A:$A,'Publication Table'!$B63,AllPublicationData!$B:$B,'Publication Table'!F$7),
IF(AND($C$4="NHS Scotland",$C$5="Operations cancelled by patient"),
SUMIFS(AllPublicationData!$G:$G,AllPublicationData!$A:$A,'Publication Table'!$B63,AllPublicationData!$B:$B,'Publication Table'!F$7),
IF(AND($C$4="NHS Scotland",$C$5="Operations cancelled for clinical reasons"),
SUMIFS(AllPublicationData!$H:$H,AllPublicationData!$A:$A,'Publication Table'!$B63,AllPublicationData!$B:$B,'Publication Table'!F$7),
IF(AND($C$4="NHS Scotland",$C$5="Operations cancelled for non-clinical/capacity reasons"),
SUMIFS(AllPublicationData!$I:$I,AllPublicationData!$A:$A,'Publication Table'!$B63,AllPublicationData!$B:$B,'Publication Table'!F$7),
IF(AND($C$4="NHS Scotland",$C$5="Cancellations for other reasons"),
SUMIFS(AllPublicationData!$J:$J,AllPublicationData!$A:$A,'Publication Table'!$B63,AllPublicationData!$B:$B,'Publication Table'!F$7)))))))</f>
        <v>451</v>
      </c>
      <c r="G63" s="90">
        <f>IF($C$5="Total Operations",
SUMIFS(AllPublicationData!$E:$E,AllPublicationData!$A:$A,'Publication Table'!$B63,AllPublicationData!$B:$B,'Publication Table'!$C$4,AllPublicationData!$D:$D,'Publication Table'!G$7),
IF('Publication Table'!$C$5="All Cancelled Operations",
SUMIFS(AllPublicationData!$F:$F,AllPublicationData!$A:$A,'Publication Table'!$B63,AllPublicationData!$B:$B,'Publication Table'!$C$4,AllPublicationData!$D:$D,'Publication Table'!G$7),
IF('Publication Table'!$C$5="Operations cancelled by patient",
SUMIFS(AllPublicationData!$G:$G,AllPublicationData!$A:$A,'Publication Table'!$B63,AllPublicationData!$B:$B,'Publication Table'!$C$4,AllPublicationData!$D:$D,'Publication Table'!G$7),
IF('Publication Table'!$C$5="Operations cancelled for clinical reasons",
SUMIFS(AllPublicationData!$H:$H,AllPublicationData!$A:$A,'Publication Table'!$B63,AllPublicationData!$B:$B,'Publication Table'!$C$4,AllPublicationData!$D:$D,'Publication Table'!G$7),
IF('Publication Table'!$C$5="Operations cancelled for non-clinical/capacity reasons",
SUMIFS(AllPublicationData!$I:$I,AllPublicationData!$A:$A,'Publication Table'!$B63,AllPublicationData!$B:$B,'Publication Table'!$C$4,AllPublicationData!$D:$D,'Publication Table'!G$7),
IF('Publication Table'!$C$5="Cancellations for other reasons",
SUMIFS(AllPublicationData!$J:$J,AllPublicationData!$A:$A,'Publication Table'!$B63,AllPublicationData!$B:$B,'Publication Table'!$C$4,AllPublicationData!$D:$D,'Publication Table'!G$7)))))))+
IF(AND($C$4="NHS Scotland",$C$5="Total Operations"),
SUMIFS(AllPublicationData!$E:$E,AllPublicationData!$A:$A,'Publication Table'!$B63,AllPublicationData!$B:$B,'Publication Table'!G$7),
IF(AND($C$4="NHS Scotland",$C$5="All Cancelled Operations"),
SUMIFS(AllPublicationData!$F:$F,AllPublicationData!$A:$A,'Publication Table'!$B63,AllPublicationData!$B:$B,'Publication Table'!G$7),
IF(AND($C$4="NHS Scotland",$C$5="Operations cancelled by patient"),
SUMIFS(AllPublicationData!$G:$G,AllPublicationData!$A:$A,'Publication Table'!$B63,AllPublicationData!$B:$B,'Publication Table'!G$7),
IF(AND($C$4="NHS Scotland",$C$5="Operations cancelled for clinical reasons"),
SUMIFS(AllPublicationData!$H:$H,AllPublicationData!$A:$A,'Publication Table'!$B63,AllPublicationData!$B:$B,'Publication Table'!G$7),
IF(AND($C$4="NHS Scotland",$C$5="Operations cancelled for non-clinical/capacity reasons"),
SUMIFS(AllPublicationData!$I:$I,AllPublicationData!$A:$A,'Publication Table'!$B63,AllPublicationData!$B:$B,'Publication Table'!G$7),
IF(AND($C$4="NHS Scotland",$C$5="Cancellations for other reasons"),
SUMIFS(AllPublicationData!$J:$J,AllPublicationData!$A:$A,'Publication Table'!$B63,AllPublicationData!$B:$B,'Publication Table'!G$7)))))))</f>
        <v>1639</v>
      </c>
      <c r="H63" s="90">
        <f>IF($C$5="Total Operations",
SUMIFS(AllPublicationData!$E:$E,AllPublicationData!$A:$A,'Publication Table'!$B63,AllPublicationData!$B:$B,'Publication Table'!$C$4,AllPublicationData!$D:$D,'Publication Table'!H$7),
IF('Publication Table'!$C$5="All Cancelled Operations",
SUMIFS(AllPublicationData!$F:$F,AllPublicationData!$A:$A,'Publication Table'!$B63,AllPublicationData!$B:$B,'Publication Table'!$C$4,AllPublicationData!$D:$D,'Publication Table'!H$7),
IF('Publication Table'!$C$5="Operations cancelled by patient",
SUMIFS(AllPublicationData!$G:$G,AllPublicationData!$A:$A,'Publication Table'!$B63,AllPublicationData!$B:$B,'Publication Table'!$C$4,AllPublicationData!$D:$D,'Publication Table'!H$7),
IF('Publication Table'!$C$5="Operations cancelled for clinical reasons",
SUMIFS(AllPublicationData!$H:$H,AllPublicationData!$A:$A,'Publication Table'!$B63,AllPublicationData!$B:$B,'Publication Table'!$C$4,AllPublicationData!$D:$D,'Publication Table'!H$7),
IF('Publication Table'!$C$5="Operations cancelled for non-clinical/capacity reasons",
SUMIFS(AllPublicationData!$I:$I,AllPublicationData!$A:$A,'Publication Table'!$B63,AllPublicationData!$B:$B,'Publication Table'!$C$4,AllPublicationData!$D:$D,'Publication Table'!H$7),
IF('Publication Table'!$C$5="Cancellations for other reasons",
SUMIFS(AllPublicationData!$J:$J,AllPublicationData!$A:$A,'Publication Table'!$B63,AllPublicationData!$B:$B,'Publication Table'!$C$4,AllPublicationData!$D:$D,'Publication Table'!H$7)))))))+
IF(AND($C$4="NHS Scotland",$C$5="Total Operations"),
SUMIFS(AllPublicationData!$E:$E,AllPublicationData!$A:$A,'Publication Table'!$B63,AllPublicationData!$B:$B,'Publication Table'!H$7),
IF(AND($C$4="NHS Scotland",$C$5="All Cancelled Operations"),
SUMIFS(AllPublicationData!$F:$F,AllPublicationData!$A:$A,'Publication Table'!$B63,AllPublicationData!$B:$B,'Publication Table'!H$7),
IF(AND($C$4="NHS Scotland",$C$5="Operations cancelled by patient"),
SUMIFS(AllPublicationData!$G:$G,AllPublicationData!$A:$A,'Publication Table'!$B63,AllPublicationData!$B:$B,'Publication Table'!H$7),
IF(AND($C$4="NHS Scotland",$C$5="Operations cancelled for clinical reasons"),
SUMIFS(AllPublicationData!$H:$H,AllPublicationData!$A:$A,'Publication Table'!$B63,AllPublicationData!$B:$B,'Publication Table'!H$7),
IF(AND($C$4="NHS Scotland",$C$5="Operations cancelled for non-clinical/capacity reasons"),
SUMIFS(AllPublicationData!$I:$I,AllPublicationData!$A:$A,'Publication Table'!$B63,AllPublicationData!$B:$B,'Publication Table'!H$7),
IF(AND($C$4="NHS Scotland",$C$5="Cancellations for other reasons"),
SUMIFS(AllPublicationData!$J:$J,AllPublicationData!$A:$A,'Publication Table'!$B63,AllPublicationData!$B:$B,'Publication Table'!H$7)))))))</f>
        <v>1375</v>
      </c>
      <c r="I63" s="90">
        <f>IF($C$5="Total Operations",
SUMIFS(AllPublicationData!$E:$E,AllPublicationData!$A:$A,'Publication Table'!$B63,AllPublicationData!$B:$B,'Publication Table'!$C$4,AllPublicationData!$D:$D,'Publication Table'!I$7),
IF('Publication Table'!$C$5="All Cancelled Operations",
SUMIFS(AllPublicationData!$F:$F,AllPublicationData!$A:$A,'Publication Table'!$B63,AllPublicationData!$B:$B,'Publication Table'!$C$4,AllPublicationData!$D:$D,'Publication Table'!I$7),
IF('Publication Table'!$C$5="Operations cancelled by patient",
SUMIFS(AllPublicationData!$G:$G,AllPublicationData!$A:$A,'Publication Table'!$B63,AllPublicationData!$B:$B,'Publication Table'!$C$4,AllPublicationData!$D:$D,'Publication Table'!I$7),
IF('Publication Table'!$C$5="Operations cancelled for clinical reasons",
SUMIFS(AllPublicationData!$H:$H,AllPublicationData!$A:$A,'Publication Table'!$B63,AllPublicationData!$B:$B,'Publication Table'!$C$4,AllPublicationData!$D:$D,'Publication Table'!I$7),
IF('Publication Table'!$C$5="Operations cancelled for non-clinical/capacity reasons",
SUMIFS(AllPublicationData!$I:$I,AllPublicationData!$A:$A,'Publication Table'!$B63,AllPublicationData!$B:$B,'Publication Table'!$C$4,AllPublicationData!$D:$D,'Publication Table'!I$7),
IF('Publication Table'!$C$5="Cancellations for other reasons",
SUMIFS(AllPublicationData!$J:$J,AllPublicationData!$A:$A,'Publication Table'!$B63,AllPublicationData!$B:$B,'Publication Table'!$C$4,AllPublicationData!$D:$D,'Publication Table'!I$7)))))))+
IF(AND($C$4="NHS Scotland",$C$5="Total Operations"),
SUMIFS(AllPublicationData!$E:$E,AllPublicationData!$A:$A,'Publication Table'!$B63,AllPublicationData!$B:$B,'Publication Table'!I$7),
IF(AND($C$4="NHS Scotland",$C$5="All Cancelled Operations"),
SUMIFS(AllPublicationData!$F:$F,AllPublicationData!$A:$A,'Publication Table'!$B63,AllPublicationData!$B:$B,'Publication Table'!I$7),
IF(AND($C$4="NHS Scotland",$C$5="Operations cancelled by patient"),
SUMIFS(AllPublicationData!$G:$G,AllPublicationData!$A:$A,'Publication Table'!$B63,AllPublicationData!$B:$B,'Publication Table'!I$7),
IF(AND($C$4="NHS Scotland",$C$5="Operations cancelled for clinical reasons"),
SUMIFS(AllPublicationData!$H:$H,AllPublicationData!$A:$A,'Publication Table'!$B63,AllPublicationData!$B:$B,'Publication Table'!I$7),
IF(AND($C$4="NHS Scotland",$C$5="Operations cancelled for non-clinical/capacity reasons"),
SUMIFS(AllPublicationData!$I:$I,AllPublicationData!$A:$A,'Publication Table'!$B63,AllPublicationData!$B:$B,'Publication Table'!I$7),
IF(AND($C$4="NHS Scotland",$C$5="Cancellations for other reasons"),
SUMIFS(AllPublicationData!$J:$J,AllPublicationData!$A:$A,'Publication Table'!$B63,AllPublicationData!$B:$B,'Publication Table'!I$7)))))))</f>
        <v>1099</v>
      </c>
      <c r="J63" s="90">
        <f>IF($C$5="Total Operations",
SUMIFS(AllPublicationData!$E:$E,AllPublicationData!$A:$A,'Publication Table'!$B63,AllPublicationData!$B:$B,'Publication Table'!$C$4,AllPublicationData!$D:$D,'Publication Table'!J$7),
IF('Publication Table'!$C$5="All Cancelled Operations",
SUMIFS(AllPublicationData!$F:$F,AllPublicationData!$A:$A,'Publication Table'!$B63,AllPublicationData!$B:$B,'Publication Table'!$C$4,AllPublicationData!$D:$D,'Publication Table'!J$7),
IF('Publication Table'!$C$5="Operations cancelled by patient",
SUMIFS(AllPublicationData!$G:$G,AllPublicationData!$A:$A,'Publication Table'!$B63,AllPublicationData!$B:$B,'Publication Table'!$C$4,AllPublicationData!$D:$D,'Publication Table'!J$7),
IF('Publication Table'!$C$5="Operations cancelled for clinical reasons",
SUMIFS(AllPublicationData!$H:$H,AllPublicationData!$A:$A,'Publication Table'!$B63,AllPublicationData!$B:$B,'Publication Table'!$C$4,AllPublicationData!$D:$D,'Publication Table'!J$7),
IF('Publication Table'!$C$5="Operations cancelled for non-clinical/capacity reasons",
SUMIFS(AllPublicationData!$I:$I,AllPublicationData!$A:$A,'Publication Table'!$B63,AllPublicationData!$B:$B,'Publication Table'!$C$4,AllPublicationData!$D:$D,'Publication Table'!J$7),
IF('Publication Table'!$C$5="Cancellations for other reasons",
SUMIFS(AllPublicationData!$J:$J,AllPublicationData!$A:$A,'Publication Table'!$B63,AllPublicationData!$B:$B,'Publication Table'!$C$4,AllPublicationData!$D:$D,'Publication Table'!J$7)))))))+
IF(AND($C$4="NHS Scotland",$C$5="Total Operations"),
SUMIFS(AllPublicationData!$E:$E,AllPublicationData!$A:$A,'Publication Table'!$B63,AllPublicationData!$B:$B,'Publication Table'!J$7),
IF(AND($C$4="NHS Scotland",$C$5="All Cancelled Operations"),
SUMIFS(AllPublicationData!$F:$F,AllPublicationData!$A:$A,'Publication Table'!$B63,AllPublicationData!$B:$B,'Publication Table'!J$7),
IF(AND($C$4="NHS Scotland",$C$5="Operations cancelled by patient"),
SUMIFS(AllPublicationData!$G:$G,AllPublicationData!$A:$A,'Publication Table'!$B63,AllPublicationData!$B:$B,'Publication Table'!J$7),
IF(AND($C$4="NHS Scotland",$C$5="Operations cancelled for clinical reasons"),
SUMIFS(AllPublicationData!$H:$H,AllPublicationData!$A:$A,'Publication Table'!$B63,AllPublicationData!$B:$B,'Publication Table'!J$7),
IF(AND($C$4="NHS Scotland",$C$5="Operations cancelled for non-clinical/capacity reasons"),
SUMIFS(AllPublicationData!$I:$I,AllPublicationData!$A:$A,'Publication Table'!$B63,AllPublicationData!$B:$B,'Publication Table'!J$7),
IF(AND($C$4="NHS Scotland",$C$5="Cancellations for other reasons"),
SUMIFS(AllPublicationData!$J:$J,AllPublicationData!$A:$A,'Publication Table'!$B63,AllPublicationData!$B:$B,'Publication Table'!J$7)))))))</f>
        <v>3092</v>
      </c>
      <c r="K63" s="90">
        <f>IF($C$5="Total Operations",
SUMIFS(AllPublicationData!$E:$E,AllPublicationData!$A:$A,'Publication Table'!$B63,AllPublicationData!$B:$B,'Publication Table'!$C$4,AllPublicationData!$D:$D,'Publication Table'!K$7),
IF('Publication Table'!$C$5="All Cancelled Operations",
SUMIFS(AllPublicationData!$F:$F,AllPublicationData!$A:$A,'Publication Table'!$B63,AllPublicationData!$B:$B,'Publication Table'!$C$4,AllPublicationData!$D:$D,'Publication Table'!K$7),
IF('Publication Table'!$C$5="Operations cancelled by patient",
SUMIFS(AllPublicationData!$G:$G,AllPublicationData!$A:$A,'Publication Table'!$B63,AllPublicationData!$B:$B,'Publication Table'!$C$4,AllPublicationData!$D:$D,'Publication Table'!K$7),
IF('Publication Table'!$C$5="Operations cancelled for clinical reasons",
SUMIFS(AllPublicationData!$H:$H,AllPublicationData!$A:$A,'Publication Table'!$B63,AllPublicationData!$B:$B,'Publication Table'!$C$4,AllPublicationData!$D:$D,'Publication Table'!K$7),
IF('Publication Table'!$C$5="Operations cancelled for non-clinical/capacity reasons",
SUMIFS(AllPublicationData!$I:$I,AllPublicationData!$A:$A,'Publication Table'!$B63,AllPublicationData!$B:$B,'Publication Table'!$C$4,AllPublicationData!$D:$D,'Publication Table'!K$7),
IF('Publication Table'!$C$5="Cancellations for other reasons",
SUMIFS(AllPublicationData!$J:$J,AllPublicationData!$A:$A,'Publication Table'!$B63,AllPublicationData!$B:$B,'Publication Table'!$C$4,AllPublicationData!$D:$D,'Publication Table'!K$7)))))))+
IF(AND($C$4="NHS Scotland",$C$5="Total Operations"),
SUMIFS(AllPublicationData!$E:$E,AllPublicationData!$A:$A,'Publication Table'!$B63,AllPublicationData!$B:$B,'Publication Table'!K$7),
IF(AND($C$4="NHS Scotland",$C$5="All Cancelled Operations"),
SUMIFS(AllPublicationData!$F:$F,AllPublicationData!$A:$A,'Publication Table'!$B63,AllPublicationData!$B:$B,'Publication Table'!K$7),
IF(AND($C$4="NHS Scotland",$C$5="Operations cancelled by patient"),
SUMIFS(AllPublicationData!$G:$G,AllPublicationData!$A:$A,'Publication Table'!$B63,AllPublicationData!$B:$B,'Publication Table'!K$7),
IF(AND($C$4="NHS Scotland",$C$5="Operations cancelled for clinical reasons"),
SUMIFS(AllPublicationData!$H:$H,AllPublicationData!$A:$A,'Publication Table'!$B63,AllPublicationData!$B:$B,'Publication Table'!K$7),
IF(AND($C$4="NHS Scotland",$C$5="Operations cancelled for non-clinical/capacity reasons"),
SUMIFS(AllPublicationData!$I:$I,AllPublicationData!$A:$A,'Publication Table'!$B63,AllPublicationData!$B:$B,'Publication Table'!K$7),
IF(AND($C$4="NHS Scotland",$C$5="Cancellations for other reasons"),
SUMIFS(AllPublicationData!$J:$J,AllPublicationData!$A:$A,'Publication Table'!$B63,AllPublicationData!$B:$B,'Publication Table'!K$7)))))))</f>
        <v>6707</v>
      </c>
      <c r="L63" s="90">
        <f>IF($C$5="Total Operations",
SUMIFS(AllPublicationData!$E:$E,AllPublicationData!$A:$A,'Publication Table'!$B63,AllPublicationData!$B:$B,'Publication Table'!$C$4,AllPublicationData!$D:$D,'Publication Table'!L$7),
IF('Publication Table'!$C$5="All Cancelled Operations",
SUMIFS(AllPublicationData!$F:$F,AllPublicationData!$A:$A,'Publication Table'!$B63,AllPublicationData!$B:$B,'Publication Table'!$C$4,AllPublicationData!$D:$D,'Publication Table'!L$7),
IF('Publication Table'!$C$5="Operations cancelled by patient",
SUMIFS(AllPublicationData!$G:$G,AllPublicationData!$A:$A,'Publication Table'!$B63,AllPublicationData!$B:$B,'Publication Table'!$C$4,AllPublicationData!$D:$D,'Publication Table'!L$7),
IF('Publication Table'!$C$5="Operations cancelled for clinical reasons",
SUMIFS(AllPublicationData!$H:$H,AllPublicationData!$A:$A,'Publication Table'!$B63,AllPublicationData!$B:$B,'Publication Table'!$C$4,AllPublicationData!$D:$D,'Publication Table'!L$7),
IF('Publication Table'!$C$5="Operations cancelled for non-clinical/capacity reasons",
SUMIFS(AllPublicationData!$I:$I,AllPublicationData!$A:$A,'Publication Table'!$B63,AllPublicationData!$B:$B,'Publication Table'!$C$4,AllPublicationData!$D:$D,'Publication Table'!L$7),
IF('Publication Table'!$C$5="Cancellations for other reasons",
SUMIFS(AllPublicationData!$J:$J,AllPublicationData!$A:$A,'Publication Table'!$B63,AllPublicationData!$B:$B,'Publication Table'!$C$4,AllPublicationData!$D:$D,'Publication Table'!L$7)))))))+
IF(AND($C$4="NHS Scotland",$C$5="Total Operations"),
SUMIFS(AllPublicationData!$E:$E,AllPublicationData!$A:$A,'Publication Table'!$B63,AllPublicationData!$B:$B,'Publication Table'!L$7),
IF(AND($C$4="NHS Scotland",$C$5="All Cancelled Operations"),
SUMIFS(AllPublicationData!$F:$F,AllPublicationData!$A:$A,'Publication Table'!$B63,AllPublicationData!$B:$B,'Publication Table'!L$7),
IF(AND($C$4="NHS Scotland",$C$5="Operations cancelled by patient"),
SUMIFS(AllPublicationData!$G:$G,AllPublicationData!$A:$A,'Publication Table'!$B63,AllPublicationData!$B:$B,'Publication Table'!L$7),
IF(AND($C$4="NHS Scotland",$C$5="Operations cancelled for clinical reasons"),
SUMIFS(AllPublicationData!$H:$H,AllPublicationData!$A:$A,'Publication Table'!$B63,AllPublicationData!$B:$B,'Publication Table'!L$7),
IF(AND($C$4="NHS Scotland",$C$5="Operations cancelled for non-clinical/capacity reasons"),
SUMIFS(AllPublicationData!$I:$I,AllPublicationData!$A:$A,'Publication Table'!$B63,AllPublicationData!$B:$B,'Publication Table'!L$7),
IF(AND($C$4="NHS Scotland",$C$5="Cancellations for other reasons"),
SUMIFS(AllPublicationData!$J:$J,AllPublicationData!$A:$A,'Publication Table'!$B63,AllPublicationData!$B:$B,'Publication Table'!L$7)))))))</f>
        <v>1311</v>
      </c>
      <c r="M63" s="90">
        <f>IF($C$5="Total Operations",
SUMIFS(AllPublicationData!$E:$E,AllPublicationData!$A:$A,'Publication Table'!$B63,AllPublicationData!$B:$B,'Publication Table'!$C$4,AllPublicationData!$D:$D,'Publication Table'!M$7),
IF('Publication Table'!$C$5="All Cancelled Operations",
SUMIFS(AllPublicationData!$F:$F,AllPublicationData!$A:$A,'Publication Table'!$B63,AllPublicationData!$B:$B,'Publication Table'!$C$4,AllPublicationData!$D:$D,'Publication Table'!M$7),
IF('Publication Table'!$C$5="Operations cancelled by patient",
SUMIFS(AllPublicationData!$G:$G,AllPublicationData!$A:$A,'Publication Table'!$B63,AllPublicationData!$B:$B,'Publication Table'!$C$4,AllPublicationData!$D:$D,'Publication Table'!M$7),
IF('Publication Table'!$C$5="Operations cancelled for clinical reasons",
SUMIFS(AllPublicationData!$G:$G,AllPublicationData!$A:$A,'Publication Table'!$B63,AllPublicationData!$B:$B,'Publication Table'!$C$4,AllPublicationData!$D:$D,'Publication Table'!M$7),
IF('Publication Table'!$C$5="Operations cancelled for non-clinical/capacity reasons",
SUMIFS(AllPublicationData!$G:$G,AllPublicationData!$A:$A,'Publication Table'!$B63,AllPublicationData!$B:$B,'Publication Table'!$C$4,AllPublicationData!$D:$D,'Publication Table'!M$7),
IF('Publication Table'!$C$5="Cancellations for other reasons",
SUMIFS(AllPublicationData!$G:$G,AllPublicationData!$A:$A,'Publication Table'!$B63,AllPublicationData!$B:$B,'Publication Table'!$C$4,AllPublicationData!$D:$D,'Publication Table'!M$7)))))))+
IF(AND($C$4="NHS Scotland",$C$5="Total Operations"),
SUMIFS(AllPublicationData!$E:$E,AllPublicationData!$A:$A,'Publication Table'!$B63,AllPublicationData!$B:$B,'Publication Table'!M$7),
IF(AND($C$4="NHS Scotland",$C$5="All Cancelled Operations"),
SUMIFS(AllPublicationData!$F:$F,AllPublicationData!$A:$A,'Publication Table'!$B63,AllPublicationData!$B:$B,'Publication Table'!M$7),
IF(AND($C$4="NHS Scotland",$C$5="Operations cancelled by patient"),
SUMIFS(AllPublicationData!$G:$G,AllPublicationData!$A:$A,'Publication Table'!$B63,AllPublicationData!$B:$B,'Publication Table'!M$7),
IF(AND($C$4="NHS Scotland",$C$5="Operations cancelled for clinical reasons"),
SUMIFS(AllPublicationData!$H:$H,AllPublicationData!$A:$A,'Publication Table'!$B63,AllPublicationData!$B:$B,'Publication Table'!M$7),
IF(AND($C$4="NHS Scotland",$C$5="Operations cancelled for non-clinical/capacity reasons"),
SUMIFS(AllPublicationData!$I:$I,AllPublicationData!$A:$A,'Publication Table'!$B63,AllPublicationData!$B:$B,'Publication Table'!M$7),
IF(AND($C$4="NHS Scotland",$C$5="Cancellations for other reasons"),
SUMIFS(AllPublicationData!$J:$J,AllPublicationData!$A:$A,'Publication Table'!$B63,AllPublicationData!$B:$B,'Publication Table'!M$7)))))))</f>
        <v>2253</v>
      </c>
      <c r="N63" s="90">
        <f>IF($C$5="Total Operations",
SUMIFS(AllPublicationData!$E:$E,AllPublicationData!$A:$A,'Publication Table'!$B63,AllPublicationData!$B:$B,'Publication Table'!$C$4,AllPublicationData!$D:$D,'Publication Table'!N$7),
IF('Publication Table'!$C$5="All Cancelled Operations",
SUMIFS(AllPublicationData!$F:$F,AllPublicationData!$A:$A,'Publication Table'!$B63,AllPublicationData!$B:$B,'Publication Table'!$C$4,AllPublicationData!$D:$D,'Publication Table'!N$7),
IF('Publication Table'!$C$5="Operations cancelled by patient",
SUMIFS(AllPublicationData!$G:$G,AllPublicationData!$A:$A,'Publication Table'!$B63,AllPublicationData!$B:$B,'Publication Table'!$C$4,AllPublicationData!$D:$D,'Publication Table'!N$7),
IF('Publication Table'!$C$5="Operations cancelled for clinical reasons",
SUMIFS(AllPublicationData!$G:$G,AllPublicationData!$A:$A,'Publication Table'!$B63,AllPublicationData!$B:$B,'Publication Table'!$C$4,AllPublicationData!$D:$D,'Publication Table'!N$7),
IF('Publication Table'!$C$5="Operations cancelled for non-clinical/capacity reasons",
SUMIFS(AllPublicationData!$G:$G,AllPublicationData!$A:$A,'Publication Table'!$B63,AllPublicationData!$B:$B,'Publication Table'!$C$4,AllPublicationData!$D:$D,'Publication Table'!N$7),
IF('Publication Table'!$C$5="Cancellations for other reasons",
SUMIFS(AllPublicationData!$G:$G,AllPublicationData!$A:$A,'Publication Table'!$B63,AllPublicationData!$B:$B,'Publication Table'!$C$4,AllPublicationData!$D:$D,'Publication Table'!N$7)))))))+
IF(AND($C$4="NHS Scotland",$C$5="Total Operations"),
SUMIFS(AllPublicationData!$E:$E,AllPublicationData!$A:$A,'Publication Table'!$B63,AllPublicationData!$B:$B,'Publication Table'!N$7),
IF(AND($C$4="NHS Scotland",$C$5="All Cancelled Operations"),
SUMIFS(AllPublicationData!$F:$F,AllPublicationData!$A:$A,'Publication Table'!$B63,AllPublicationData!$B:$B,'Publication Table'!N$7),
IF(AND($C$4="NHS Scotland",$C$5="Operations cancelled by patient"),
SUMIFS(AllPublicationData!$G:$G,AllPublicationData!$A:$A,'Publication Table'!$B63,AllPublicationData!$B:$B,'Publication Table'!N$7),
IF(AND($C$4="NHS Scotland",$C$5="Operations cancelled for clinical reasons"),
SUMIFS(AllPublicationData!$H:$H,AllPublicationData!$A:$A,'Publication Table'!$B63,AllPublicationData!$B:$B,'Publication Table'!N$7),
IF(AND($C$4="NHS Scotland",$C$5="Operations cancelled for non-clinical/capacity reasons"),
SUMIFS(AllPublicationData!$I:$I,AllPublicationData!$A:$A,'Publication Table'!$B63,AllPublicationData!$B:$B,'Publication Table'!N$7),
IF(AND($C$4="NHS Scotland",$C$5="Cancellations for other reasons"),
SUMIFS(AllPublicationData!$J:$J,AllPublicationData!$A:$A,'Publication Table'!$B63,AllPublicationData!$B:$B,'Publication Table'!N$7)))))))</f>
        <v>5413</v>
      </c>
      <c r="O63" s="90">
        <f>IF($C$5="Total Operations",
SUMIFS(AllPublicationData!$E:$E,AllPublicationData!$A:$A,'Publication Table'!$B63,AllPublicationData!$B:$B,'Publication Table'!$C$4,AllPublicationData!$D:$D,'Publication Table'!O$7),
IF('Publication Table'!$C$5="All Cancelled Operations",
SUMIFS(AllPublicationData!$F:$F,AllPublicationData!$A:$A,'Publication Table'!$B63,AllPublicationData!$B:$B,'Publication Table'!$C$4,AllPublicationData!$D:$D,'Publication Table'!O$7),
IF('Publication Table'!$C$5="Operations cancelled by patient",
SUMIFS(AllPublicationData!$G:$G,AllPublicationData!$A:$A,'Publication Table'!$B63,AllPublicationData!$B:$B,'Publication Table'!$C$4,AllPublicationData!$D:$D,'Publication Table'!O$7),
IF('Publication Table'!$C$5="Operations cancelled for clinical reasons",
SUMIFS(AllPublicationData!$G:$G,AllPublicationData!$A:$A,'Publication Table'!$B63,AllPublicationData!$B:$B,'Publication Table'!$C$4,AllPublicationData!$D:$D,'Publication Table'!O$7),
IF('Publication Table'!$C$5="Operations cancelled for non-clinical/capacity reasons",
SUMIFS(AllPublicationData!$G:$G,AllPublicationData!$A:$A,'Publication Table'!$B63,AllPublicationData!$B:$B,'Publication Table'!$C$4,AllPublicationData!$D:$D,'Publication Table'!O$7),
IF('Publication Table'!$C$5="Cancellations for other reasons",
SUMIFS(AllPublicationData!$G:$G,AllPublicationData!$A:$A,'Publication Table'!$B63,AllPublicationData!$B:$B,'Publication Table'!$C$4,AllPublicationData!$D:$D,'Publication Table'!O$7)))))))+
IF(AND($C$4="NHS Scotland",$C$5="Total Operations"),
SUMIFS(AllPublicationData!$E:$E,AllPublicationData!$A:$A,'Publication Table'!$B63,AllPublicationData!$B:$B,'Publication Table'!O$7),
IF(AND($C$4="NHS Scotland",$C$5="All Cancelled Operations"),
SUMIFS(AllPublicationData!$F:$F,AllPublicationData!$A:$A,'Publication Table'!$B63,AllPublicationData!$B:$B,'Publication Table'!O$7),
IF(AND($C$4="NHS Scotland",$C$5="Operations cancelled by patient"),
SUMIFS(AllPublicationData!$G:$G,AllPublicationData!$A:$A,'Publication Table'!$B63,AllPublicationData!$B:$B,'Publication Table'!O$7),
IF(AND($C$4="NHS Scotland",$C$5="Operations cancelled for clinical reasons"),
SUMIFS(AllPublicationData!$H:$H,AllPublicationData!$A:$A,'Publication Table'!$B63,AllPublicationData!$B:$B,'Publication Table'!O$7),
IF(AND($C$4="NHS Scotland",$C$5="Operations cancelled for non-clinical/capacity reasons"),
SUMIFS(AllPublicationData!$I:$I,AllPublicationData!$A:$A,'Publication Table'!$B63,AllPublicationData!$B:$B,'Publication Table'!O$7),
IF(AND($C$4="NHS Scotland",$C$5="Cancellations for other reasons"),
SUMIFS(AllPublicationData!$J:$J,AllPublicationData!$A:$A,'Publication Table'!$B63,AllPublicationData!$B:$B,'Publication Table'!O$7)))))))</f>
        <v>276</v>
      </c>
      <c r="P63" s="90">
        <f>IF($C$5="Total Operations",
SUMIFS(AllPublicationData!$E:$E,AllPublicationData!$A:$A,'Publication Table'!$B63,AllPublicationData!$B:$B,'Publication Table'!$C$4,AllPublicationData!$D:$D,'Publication Table'!P$7),
IF('Publication Table'!$C$5="All Cancelled Operations",
SUMIFS(AllPublicationData!$F:$F,AllPublicationData!$A:$A,'Publication Table'!$B63,AllPublicationData!$B:$B,'Publication Table'!$C$4,AllPublicationData!$D:$D,'Publication Table'!P$7),
IF('Publication Table'!$C$5="Operations cancelled by patient",
SUMIFS(AllPublicationData!$G:$G,AllPublicationData!$A:$A,'Publication Table'!$B63,AllPublicationData!$B:$B,'Publication Table'!$C$4,AllPublicationData!$D:$D,'Publication Table'!P$7),
IF('Publication Table'!$C$5="Operations cancelled for clinical reasons",
SUMIFS(AllPublicationData!$G:$G,AllPublicationData!$A:$A,'Publication Table'!$B63,AllPublicationData!$B:$B,'Publication Table'!$C$4,AllPublicationData!$D:$D,'Publication Table'!P$7),
IF('Publication Table'!$C$5="Operations cancelled for non-clinical/capacity reasons",
SUMIFS(AllPublicationData!$G:$G,AllPublicationData!$A:$A,'Publication Table'!$B63,AllPublicationData!$B:$B,'Publication Table'!$C$4,AllPublicationData!$D:$D,'Publication Table'!P$7),
IF('Publication Table'!$C$5="Cancellations for other reasons",
SUMIFS(AllPublicationData!$G:$G,AllPublicationData!$A:$A,'Publication Table'!$B63,AllPublicationData!$B:$B,'Publication Table'!$C$4,AllPublicationData!$D:$D,'Publication Table'!P$7)))))))+
IF(AND($C$4="NHS Scotland",$C$5="Total Operations"),
SUMIFS(AllPublicationData!$E:$E,AllPublicationData!$A:$A,'Publication Table'!$B63,AllPublicationData!$B:$B,'Publication Table'!P$7),
IF(AND($C$4="NHS Scotland",$C$5="All Cancelled Operations"),
SUMIFS(AllPublicationData!$F:$F,AllPublicationData!$A:$A,'Publication Table'!$B63,AllPublicationData!$B:$B,'Publication Table'!P$7),
IF(AND($C$4="NHS Scotland",$C$5="Operations cancelled by patient"),
SUMIFS(AllPublicationData!$G:$G,AllPublicationData!$A:$A,'Publication Table'!$B63,AllPublicationData!$B:$B,'Publication Table'!P$7),
IF(AND($C$4="NHS Scotland",$C$5="Operations cancelled for clinical reasons"),
SUMIFS(AllPublicationData!$H:$H,AllPublicationData!$A:$A,'Publication Table'!$B63,AllPublicationData!$B:$B,'Publication Table'!P$7),
IF(AND($C$4="NHS Scotland",$C$5="Operations cancelled for non-clinical/capacity reasons"),
SUMIFS(AllPublicationData!$I:$I,AllPublicationData!$A:$A,'Publication Table'!$B63,AllPublicationData!$B:$B,'Publication Table'!P$7),
IF(AND($C$4="NHS Scotland",$C$5="Cancellations for other reasons"),
SUMIFS(AllPublicationData!$J:$J,AllPublicationData!$A:$A,'Publication Table'!$B63,AllPublicationData!$B:$B,'Publication Table'!P$7)))))))</f>
        <v>178</v>
      </c>
      <c r="Q63" s="90">
        <f>IF($C$5="Total Operations",
SUMIFS(AllPublicationData!$E:$E,AllPublicationData!$A:$A,'Publication Table'!$B63,AllPublicationData!$B:$B,'Publication Table'!$C$4,AllPublicationData!$D:$D,'Publication Table'!Q$7),
IF('Publication Table'!$C$5="All Cancelled Operations",
SUMIFS(AllPublicationData!$F:$F,AllPublicationData!$A:$A,'Publication Table'!$B63,AllPublicationData!$B:$B,'Publication Table'!$C$4,AllPublicationData!$D:$D,'Publication Table'!Q$7),
IF('Publication Table'!$C$5="Operations cancelled by patient",
SUMIFS(AllPublicationData!$G:$G,AllPublicationData!$A:$A,'Publication Table'!$B63,AllPublicationData!$B:$B,'Publication Table'!$C$4,AllPublicationData!$D:$D,'Publication Table'!Q$7),
IF('Publication Table'!$C$5="Operations cancelled for clinical reasons",
SUMIFS(AllPublicationData!$G:$G,AllPublicationData!$A:$A,'Publication Table'!$B63,AllPublicationData!$B:$B,'Publication Table'!$C$4,AllPublicationData!$D:$D,'Publication Table'!Q$7),
IF('Publication Table'!$C$5="Operations cancelled for non-clinical/capacity reasons",
SUMIFS(AllPublicationData!$G:$G,AllPublicationData!$A:$A,'Publication Table'!$B63,AllPublicationData!$B:$B,'Publication Table'!$C$4,AllPublicationData!$D:$D,'Publication Table'!Q$7),
IF('Publication Table'!$C$5="Cancellations for other reasons",
SUMIFS(AllPublicationData!$G:$G,AllPublicationData!$A:$A,'Publication Table'!$B63,AllPublicationData!$B:$B,'Publication Table'!$C$4,AllPublicationData!$D:$D,'Publication Table'!Q$7)))))))+
IF(AND($C$4="NHS Scotland",$C$5="Total Operations"),
SUMIFS(AllPublicationData!$E:$E,AllPublicationData!$A:$A,'Publication Table'!$B63,AllPublicationData!$B:$B,'Publication Table'!Q$7),
IF(AND($C$4="NHS Scotland",$C$5="All Cancelled Operations"),
SUMIFS(AllPublicationData!$F:$F,AllPublicationData!$A:$A,'Publication Table'!$B63,AllPublicationData!$B:$B,'Publication Table'!Q$7),
IF(AND($C$4="NHS Scotland",$C$5="Operations cancelled by patient"),
SUMIFS(AllPublicationData!$G:$G,AllPublicationData!$A:$A,'Publication Table'!$B63,AllPublicationData!$B:$B,'Publication Table'!Q$7),
IF(AND($C$4="NHS Scotland",$C$5="Operations cancelled for clinical reasons"),
SUMIFS(AllPublicationData!$H:$H,AllPublicationData!$A:$A,'Publication Table'!$B63,AllPublicationData!$B:$B,'Publication Table'!Q$7),
IF(AND($C$4="NHS Scotland",$C$5="Operations cancelled for non-clinical/capacity reasons"),
SUMIFS(AllPublicationData!$I:$I,AllPublicationData!$A:$A,'Publication Table'!$B63,AllPublicationData!$B:$B,'Publication Table'!Q$7),
IF(AND($C$4="NHS Scotland",$C$5="Cancellations for other reasons"),
SUMIFS(AllPublicationData!$J:$J,AllPublicationData!$A:$A,'Publication Table'!$B63,AllPublicationData!$B:$B,'Publication Table'!Q$7)))))))</f>
        <v>1712</v>
      </c>
      <c r="R63" s="90">
        <f>IF($C$5="Total Operations",
SUMIFS(AllPublicationData!$E:$E,AllPublicationData!$A:$A,'Publication Table'!$B63,AllPublicationData!$B:$B,'Publication Table'!$C$4,AllPublicationData!$D:$D,'Publication Table'!R$7),
IF('Publication Table'!$C$5="All Cancelled Operations",
SUMIFS(AllPublicationData!$F:$F,AllPublicationData!$A:$A,'Publication Table'!$B63,AllPublicationData!$B:$B,'Publication Table'!$C$4,AllPublicationData!$D:$D,'Publication Table'!R$7),
IF('Publication Table'!$C$5="Operations cancelled by patient",
SUMIFS(AllPublicationData!$G:$G,AllPublicationData!$A:$A,'Publication Table'!$B63,AllPublicationData!$B:$B,'Publication Table'!$C$4,AllPublicationData!$D:$D,'Publication Table'!R$7),
IF('Publication Table'!$C$5="Operations cancelled for clinical reasons",
SUMIFS(AllPublicationData!$G:$G,AllPublicationData!$A:$A,'Publication Table'!$B63,AllPublicationData!$B:$B,'Publication Table'!$C$4,AllPublicationData!$D:$D,'Publication Table'!R$7),
IF('Publication Table'!$C$5="Operations cancelled for non-clinical/capacity reasons",
SUMIFS(AllPublicationData!$G:$G,AllPublicationData!$A:$A,'Publication Table'!$B63,AllPublicationData!$B:$B,'Publication Table'!$C$4,AllPublicationData!$D:$D,'Publication Table'!R$7),
IF('Publication Table'!$C$5="Cancellations for other reasons",
SUMIFS(AllPublicationData!$G:$G,AllPublicationData!$A:$A,'Publication Table'!$B63,AllPublicationData!$B:$B,'Publication Table'!$C$4,AllPublicationData!$D:$D,'Publication Table'!R$7)))))))+
IF(AND($C$4="NHS Scotland",$C$5="Total Operations"),
SUMIFS(AllPublicationData!$E:$E,AllPublicationData!$A:$A,'Publication Table'!$B63,AllPublicationData!$B:$B,'Publication Table'!R$7),
IF(AND($C$4="NHS Scotland",$C$5="All Cancelled Operations"),
SUMIFS(AllPublicationData!$F:$F,AllPublicationData!$A:$A,'Publication Table'!$B63,AllPublicationData!$B:$B,'Publication Table'!R$7),
IF(AND($C$4="NHS Scotland",$C$5="Operations cancelled by patient"),
SUMIFS(AllPublicationData!$G:$G,AllPublicationData!$A:$A,'Publication Table'!$B63,AllPublicationData!$B:$B,'Publication Table'!R$7),
IF(AND($C$4="NHS Scotland",$C$5="Operations cancelled for clinical reasons"),
SUMIFS(AllPublicationData!$H:$H,AllPublicationData!$A:$A,'Publication Table'!$B63,AllPublicationData!$B:$B,'Publication Table'!R$7),
IF(AND($C$4="NHS Scotland",$C$5="Operations cancelled for non-clinical/capacity reasons"),
SUMIFS(AllPublicationData!$I:$I,AllPublicationData!$A:$A,'Publication Table'!$B63,AllPublicationData!$B:$B,'Publication Table'!R$7),
IF(AND($C$4="NHS Scotland",$C$5="Cancellations for other reasons"),
SUMIFS(AllPublicationData!$J:$J,AllPublicationData!$A:$A,'Publication Table'!$B63,AllPublicationData!$B:$B,'Publication Table'!R$7)))))))</f>
        <v>112</v>
      </c>
    </row>
    <row r="64" spans="2:18" x14ac:dyDescent="0.35">
      <c r="B64" s="89">
        <v>43709</v>
      </c>
      <c r="C64" s="81">
        <f>IF($C$5="Total Operations",
SUMIFS(AllPublicationData!$E:$E,AllPublicationData!$A:$A,'Publication Table'!$B64,AllPublicationData!$B:$B,'Publication Table'!$C$4),
IF('Publication Table'!$C$5="All Cancelled Operations",
SUMIFS(AllPublicationData!$F:$F,AllPublicationData!$A:$A,'Publication Table'!$B64,AllPublicationData!$B:$B,'Publication Table'!$C$4),
IF('Publication Table'!$C$5="Operations cancelled by patient",
SUMIFS(AllPublicationData!$G:$G,AllPublicationData!$A:$A,'Publication Table'!$B64,AllPublicationData!$B:$B,'Publication Table'!$C$4),
IF('Publication Table'!$C$5="Operations cancelled for clinical reasons",
SUMIFS(AllPublicationData!$H:$H,AllPublicationData!$A:$A,'Publication Table'!$B64,AllPublicationData!$B:$B,'Publication Table'!$C$4),
IF('Publication Table'!$C$5="Operations cancelled for non-clinical/capacity reasons",
SUMIFS(AllPublicationData!$I:$I,AllPublicationData!$A:$A,'Publication Table'!$B64,AllPublicationData!$B:$B,'Publication Table'!$C$4),
IF('Publication Table'!$C$5="Cancellations for other reasons",
SUMIFS(AllPublicationData!$J:$J,AllPublicationData!$A:$A,'Publication Table'!$B64,AllPublicationData!$B:$B,'Publication Table'!$C$4)))))))+
IF(AND($C$4="NHS Scotland",$C$5="Total Operations"),
SUMIFS(AllPublicationData!$E:$E,AllPublicationData!$A:$A,'Publication Table'!$B64),
IF(AND($C$4="NHS Scotland",$C$5="All Cancelled Operations"),
SUMIFS(AllPublicationData!$F:$F,AllPublicationData!$A:$A,'Publication Table'!$B64),
IF(AND($C$4="NHS Scotland",$C$5="Operations cancelled by patient"),
SUMIFS(AllPublicationData!$G:$G,AllPublicationData!$A:$A,'Publication Table'!$B64),
IF(AND($C$4="NHS Scotland",$C$5="Operations cancelled for clinical reasons"),
SUMIFS(AllPublicationData!$H:$H,AllPublicationData!$A:$A,'Publication Table'!$B64),
IF(AND($C$4="NHS Scotland",$C$5="Operations cancelled for non-clinical/capacity reasons"),
SUMIFS(AllPublicationData!$I:$I,AllPublicationData!$A:$A,'Publication Table'!$B64),
IF(AND($C$4="NHS Scotland",$C$5="Cancellations for other reasons"),
SUMIFS(AllPublicationData!$J:$J,AllPublicationData!$A:$A,'Publication Table'!$B64)))))))</f>
        <v>27704</v>
      </c>
      <c r="D64" s="90">
        <f>IF($C$5="Total Operations",
SUMIFS(AllPublicationData!$E:$E,AllPublicationData!$A:$A,'Publication Table'!$B64,AllPublicationData!$B:$B,'Publication Table'!$C$4,AllPublicationData!$D:$D,'Publication Table'!D$7),
IF('Publication Table'!$C$5="All Cancelled Operations",
SUMIFS(AllPublicationData!$F:$F,AllPublicationData!$A:$A,'Publication Table'!$B64,AllPublicationData!$B:$B,'Publication Table'!$C$4,AllPublicationData!$D:$D,'Publication Table'!D$7),
IF('Publication Table'!$C$5="Operations cancelled by patient",
SUMIFS(AllPublicationData!$G:$G,AllPublicationData!$A:$A,'Publication Table'!$B64,AllPublicationData!$B:$B,'Publication Table'!$C$4,AllPublicationData!$D:$D,'Publication Table'!D$7),
IF('Publication Table'!$C$5="Operations cancelled for clinical reasons",
SUMIFS(AllPublicationData!$H:$H,AllPublicationData!$A:$A,'Publication Table'!$B64,AllPublicationData!$B:$B,'Publication Table'!$C$4,AllPublicationData!$D:$D,'Publication Table'!D$7),
IF('Publication Table'!$C$5="Operations cancelled for non-clinical/capacity reasons",
SUMIFS(AllPublicationData!$I:$I,AllPublicationData!$A:$A,'Publication Table'!$B64,AllPublicationData!$B:$B,'Publication Table'!$C$4,AllPublicationData!$D:$D,'Publication Table'!D$7),
IF('Publication Table'!$C$5="Cancellations for other reasons",
SUMIFS(AllPublicationData!$J:$J,AllPublicationData!$A:$A,'Publication Table'!$B64,AllPublicationData!$B:$B,'Publication Table'!$C$4,AllPublicationData!$D:$D,'Publication Table'!D$7)))))))+
IF(AND($C$4="NHS Scotland",$C$5="Total Operations"),
SUMIFS(AllPublicationData!$E:$E,AllPublicationData!$A:$A,'Publication Table'!$B64,AllPublicationData!$B:$B,'Publication Table'!D$7),
IF(AND($C$4="NHS Scotland",$C$5="All Cancelled Operations"),
SUMIFS(AllPublicationData!$F:$F,AllPublicationData!$A:$A,'Publication Table'!$B64,AllPublicationData!$B:$B,'Publication Table'!D$7),
IF(AND($C$4="NHS Scotland",$C$5="Operations cancelled by patient"),
SUMIFS(AllPublicationData!$G:$G,AllPublicationData!$A:$A,'Publication Table'!$B64,AllPublicationData!$B:$B,'Publication Table'!D$7),
IF(AND($C$4="NHS Scotland",$C$5="Operations cancelled for clinical reasons"),
SUMIFS(AllPublicationData!$H:$H,AllPublicationData!$A:$A,'Publication Table'!$B64,AllPublicationData!$B:$B,'Publication Table'!D$7),
IF(AND($C$4="NHS Scotland",$C$5="Operations cancelled for non-clinical/capacity reasons"),
SUMIFS(AllPublicationData!$I:$I,AllPublicationData!$A:$A,'Publication Table'!$B64,AllPublicationData!$B:$B,'Publication Table'!D$7),
IF(AND($C$4="NHS Scotland",$C$5="Cancellations for other reasons"),
SUMIFS(AllPublicationData!$J:$J,AllPublicationData!$A:$A,'Publication Table'!$B64,AllPublicationData!$B:$B,'Publication Table'!D$7)))))))</f>
        <v>1572</v>
      </c>
      <c r="E64" s="90">
        <f>IF($C$5="Total Operations",
SUMIFS(AllPublicationData!$E:$E,AllPublicationData!$A:$A,'Publication Table'!$B64,AllPublicationData!$B:$B,'Publication Table'!$C$4,AllPublicationData!$D:$D,'Publication Table'!E$7),
IF('Publication Table'!$C$5="All Cancelled Operations",
SUMIFS(AllPublicationData!$F:$F,AllPublicationData!$A:$A,'Publication Table'!$B64,AllPublicationData!$B:$B,'Publication Table'!$C$4,AllPublicationData!$D:$D,'Publication Table'!E$7),
IF('Publication Table'!$C$5="Operations cancelled by patient",
SUMIFS(AllPublicationData!$G:$G,AllPublicationData!$A:$A,'Publication Table'!$B64,AllPublicationData!$B:$B,'Publication Table'!$C$4,AllPublicationData!$D:$D,'Publication Table'!E$7),
IF('Publication Table'!$C$5="Operations cancelled for clinical reasons",
SUMIFS(AllPublicationData!$H:$H,AllPublicationData!$A:$A,'Publication Table'!$B64,AllPublicationData!$B:$B,'Publication Table'!$C$4,AllPublicationData!$D:$D,'Publication Table'!E$7),
IF('Publication Table'!$C$5="Operations cancelled for non-clinical/capacity reasons",
SUMIFS(AllPublicationData!$I:$I,AllPublicationData!$A:$A,'Publication Table'!$B64,AllPublicationData!$B:$B,'Publication Table'!$C$4,AllPublicationData!$D:$D,'Publication Table'!E$7),
IF('Publication Table'!$C$5="Cancellations for other reasons",
SUMIFS(AllPublicationData!$J:$J,AllPublicationData!$A:$A,'Publication Table'!$B64,AllPublicationData!$B:$B,'Publication Table'!$C$4,AllPublicationData!$D:$D,'Publication Table'!E$7)))))))+
IF(AND($C$4="NHS Scotland",$C$5="Total Operations"),
SUMIFS(AllPublicationData!$E:$E,AllPublicationData!$A:$A,'Publication Table'!$B64,AllPublicationData!$B:$B,'Publication Table'!E$7),
IF(AND($C$4="NHS Scotland",$C$5="All Cancelled Operations"),
SUMIFS(AllPublicationData!$F:$F,AllPublicationData!$A:$A,'Publication Table'!$B64,AllPublicationData!$B:$B,'Publication Table'!E$7),
IF(AND($C$4="NHS Scotland",$C$5="Operations cancelled by patient"),
SUMIFS(AllPublicationData!$G:$G,AllPublicationData!$A:$A,'Publication Table'!$B64,AllPublicationData!$B:$B,'Publication Table'!E$7),
IF(AND($C$4="NHS Scotland",$C$5="Operations cancelled for clinical reasons"),
SUMIFS(AllPublicationData!$H:$H,AllPublicationData!$A:$A,'Publication Table'!$B64,AllPublicationData!$B:$B,'Publication Table'!E$7),
IF(AND($C$4="NHS Scotland",$C$5="Operations cancelled for non-clinical/capacity reasons"),
SUMIFS(AllPublicationData!$I:$I,AllPublicationData!$A:$A,'Publication Table'!$B64,AllPublicationData!$B:$B,'Publication Table'!E$7),
IF(AND($C$4="NHS Scotland",$C$5="Cancellations for other reasons"),
SUMIFS(AllPublicationData!$J:$J,AllPublicationData!$A:$A,'Publication Table'!$B64,AllPublicationData!$B:$B,'Publication Table'!E$7)))))))</f>
        <v>1561</v>
      </c>
      <c r="F64" s="90">
        <f>IF($C$5="Total Operations",
SUMIFS(AllPublicationData!$E:$E,AllPublicationData!$A:$A,'Publication Table'!$B64,AllPublicationData!$B:$B,'Publication Table'!$C$4,AllPublicationData!$D:$D,'Publication Table'!F$7),
IF('Publication Table'!$C$5="All Cancelled Operations",
SUMIFS(AllPublicationData!$F:$F,AllPublicationData!$A:$A,'Publication Table'!$B64,AllPublicationData!$B:$B,'Publication Table'!$C$4,AllPublicationData!$D:$D,'Publication Table'!F$7),
IF('Publication Table'!$C$5="Operations cancelled by patient",
SUMIFS(AllPublicationData!$G:$G,AllPublicationData!$A:$A,'Publication Table'!$B64,AllPublicationData!$B:$B,'Publication Table'!$C$4,AllPublicationData!$D:$D,'Publication Table'!F$7),
IF('Publication Table'!$C$5="Operations cancelled for clinical reasons",
SUMIFS(AllPublicationData!$H:$H,AllPublicationData!$A:$A,'Publication Table'!$B64,AllPublicationData!$B:$B,'Publication Table'!$C$4,AllPublicationData!$D:$D,'Publication Table'!F$7),
IF('Publication Table'!$C$5="Operations cancelled for non-clinical/capacity reasons",
SUMIFS(AllPublicationData!$I:$I,AllPublicationData!$A:$A,'Publication Table'!$B64,AllPublicationData!$B:$B,'Publication Table'!$C$4,AllPublicationData!$D:$D,'Publication Table'!F$7),
IF('Publication Table'!$C$5="Cancellations for other reasons",
SUMIFS(AllPublicationData!$J:$J,AllPublicationData!$A:$A,'Publication Table'!$B64,AllPublicationData!$B:$B,'Publication Table'!$C$4,AllPublicationData!$D:$D,'Publication Table'!F$7)))))))+
IF(AND($C$4="NHS Scotland",$C$5="Total Operations"),
SUMIFS(AllPublicationData!$E:$E,AllPublicationData!$A:$A,'Publication Table'!$B64,AllPublicationData!$B:$B,'Publication Table'!F$7),
IF(AND($C$4="NHS Scotland",$C$5="All Cancelled Operations"),
SUMIFS(AllPublicationData!$F:$F,AllPublicationData!$A:$A,'Publication Table'!$B64,AllPublicationData!$B:$B,'Publication Table'!F$7),
IF(AND($C$4="NHS Scotland",$C$5="Operations cancelled by patient"),
SUMIFS(AllPublicationData!$G:$G,AllPublicationData!$A:$A,'Publication Table'!$B64,AllPublicationData!$B:$B,'Publication Table'!F$7),
IF(AND($C$4="NHS Scotland",$C$5="Operations cancelled for clinical reasons"),
SUMIFS(AllPublicationData!$H:$H,AllPublicationData!$A:$A,'Publication Table'!$B64,AllPublicationData!$B:$B,'Publication Table'!F$7),
IF(AND($C$4="NHS Scotland",$C$5="Operations cancelled for non-clinical/capacity reasons"),
SUMIFS(AllPublicationData!$I:$I,AllPublicationData!$A:$A,'Publication Table'!$B64,AllPublicationData!$B:$B,'Publication Table'!F$7),
IF(AND($C$4="NHS Scotland",$C$5="Cancellations for other reasons"),
SUMIFS(AllPublicationData!$J:$J,AllPublicationData!$A:$A,'Publication Table'!$B64,AllPublicationData!$B:$B,'Publication Table'!F$7)))))))</f>
        <v>424</v>
      </c>
      <c r="G64" s="90">
        <f>IF($C$5="Total Operations",
SUMIFS(AllPublicationData!$E:$E,AllPublicationData!$A:$A,'Publication Table'!$B64,AllPublicationData!$B:$B,'Publication Table'!$C$4,AllPublicationData!$D:$D,'Publication Table'!G$7),
IF('Publication Table'!$C$5="All Cancelled Operations",
SUMIFS(AllPublicationData!$F:$F,AllPublicationData!$A:$A,'Publication Table'!$B64,AllPublicationData!$B:$B,'Publication Table'!$C$4,AllPublicationData!$D:$D,'Publication Table'!G$7),
IF('Publication Table'!$C$5="Operations cancelled by patient",
SUMIFS(AllPublicationData!$G:$G,AllPublicationData!$A:$A,'Publication Table'!$B64,AllPublicationData!$B:$B,'Publication Table'!$C$4,AllPublicationData!$D:$D,'Publication Table'!G$7),
IF('Publication Table'!$C$5="Operations cancelled for clinical reasons",
SUMIFS(AllPublicationData!$H:$H,AllPublicationData!$A:$A,'Publication Table'!$B64,AllPublicationData!$B:$B,'Publication Table'!$C$4,AllPublicationData!$D:$D,'Publication Table'!G$7),
IF('Publication Table'!$C$5="Operations cancelled for non-clinical/capacity reasons",
SUMIFS(AllPublicationData!$I:$I,AllPublicationData!$A:$A,'Publication Table'!$B64,AllPublicationData!$B:$B,'Publication Table'!$C$4,AllPublicationData!$D:$D,'Publication Table'!G$7),
IF('Publication Table'!$C$5="Cancellations for other reasons",
SUMIFS(AllPublicationData!$J:$J,AllPublicationData!$A:$A,'Publication Table'!$B64,AllPublicationData!$B:$B,'Publication Table'!$C$4,AllPublicationData!$D:$D,'Publication Table'!G$7)))))))+
IF(AND($C$4="NHS Scotland",$C$5="Total Operations"),
SUMIFS(AllPublicationData!$E:$E,AllPublicationData!$A:$A,'Publication Table'!$B64,AllPublicationData!$B:$B,'Publication Table'!G$7),
IF(AND($C$4="NHS Scotland",$C$5="All Cancelled Operations"),
SUMIFS(AllPublicationData!$F:$F,AllPublicationData!$A:$A,'Publication Table'!$B64,AllPublicationData!$B:$B,'Publication Table'!G$7),
IF(AND($C$4="NHS Scotland",$C$5="Operations cancelled by patient"),
SUMIFS(AllPublicationData!$G:$G,AllPublicationData!$A:$A,'Publication Table'!$B64,AllPublicationData!$B:$B,'Publication Table'!G$7),
IF(AND($C$4="NHS Scotland",$C$5="Operations cancelled for clinical reasons"),
SUMIFS(AllPublicationData!$H:$H,AllPublicationData!$A:$A,'Publication Table'!$B64,AllPublicationData!$B:$B,'Publication Table'!G$7),
IF(AND($C$4="NHS Scotland",$C$5="Operations cancelled for non-clinical/capacity reasons"),
SUMIFS(AllPublicationData!$I:$I,AllPublicationData!$A:$A,'Publication Table'!$B64,AllPublicationData!$B:$B,'Publication Table'!G$7),
IF(AND($C$4="NHS Scotland",$C$5="Cancellations for other reasons"),
SUMIFS(AllPublicationData!$J:$J,AllPublicationData!$A:$A,'Publication Table'!$B64,AllPublicationData!$B:$B,'Publication Table'!G$7)))))))</f>
        <v>1431</v>
      </c>
      <c r="H64" s="90">
        <f>IF($C$5="Total Operations",
SUMIFS(AllPublicationData!$E:$E,AllPublicationData!$A:$A,'Publication Table'!$B64,AllPublicationData!$B:$B,'Publication Table'!$C$4,AllPublicationData!$D:$D,'Publication Table'!H$7),
IF('Publication Table'!$C$5="All Cancelled Operations",
SUMIFS(AllPublicationData!$F:$F,AllPublicationData!$A:$A,'Publication Table'!$B64,AllPublicationData!$B:$B,'Publication Table'!$C$4,AllPublicationData!$D:$D,'Publication Table'!H$7),
IF('Publication Table'!$C$5="Operations cancelled by patient",
SUMIFS(AllPublicationData!$G:$G,AllPublicationData!$A:$A,'Publication Table'!$B64,AllPublicationData!$B:$B,'Publication Table'!$C$4,AllPublicationData!$D:$D,'Publication Table'!H$7),
IF('Publication Table'!$C$5="Operations cancelled for clinical reasons",
SUMIFS(AllPublicationData!$H:$H,AllPublicationData!$A:$A,'Publication Table'!$B64,AllPublicationData!$B:$B,'Publication Table'!$C$4,AllPublicationData!$D:$D,'Publication Table'!H$7),
IF('Publication Table'!$C$5="Operations cancelled for non-clinical/capacity reasons",
SUMIFS(AllPublicationData!$I:$I,AllPublicationData!$A:$A,'Publication Table'!$B64,AllPublicationData!$B:$B,'Publication Table'!$C$4,AllPublicationData!$D:$D,'Publication Table'!H$7),
IF('Publication Table'!$C$5="Cancellations for other reasons",
SUMIFS(AllPublicationData!$J:$J,AllPublicationData!$A:$A,'Publication Table'!$B64,AllPublicationData!$B:$B,'Publication Table'!$C$4,AllPublicationData!$D:$D,'Publication Table'!H$7)))))))+
IF(AND($C$4="NHS Scotland",$C$5="Total Operations"),
SUMIFS(AllPublicationData!$E:$E,AllPublicationData!$A:$A,'Publication Table'!$B64,AllPublicationData!$B:$B,'Publication Table'!H$7),
IF(AND($C$4="NHS Scotland",$C$5="All Cancelled Operations"),
SUMIFS(AllPublicationData!$F:$F,AllPublicationData!$A:$A,'Publication Table'!$B64,AllPublicationData!$B:$B,'Publication Table'!H$7),
IF(AND($C$4="NHS Scotland",$C$5="Operations cancelled by patient"),
SUMIFS(AllPublicationData!$G:$G,AllPublicationData!$A:$A,'Publication Table'!$B64,AllPublicationData!$B:$B,'Publication Table'!H$7),
IF(AND($C$4="NHS Scotland",$C$5="Operations cancelled for clinical reasons"),
SUMIFS(AllPublicationData!$H:$H,AllPublicationData!$A:$A,'Publication Table'!$B64,AllPublicationData!$B:$B,'Publication Table'!H$7),
IF(AND($C$4="NHS Scotland",$C$5="Operations cancelled for non-clinical/capacity reasons"),
SUMIFS(AllPublicationData!$I:$I,AllPublicationData!$A:$A,'Publication Table'!$B64,AllPublicationData!$B:$B,'Publication Table'!H$7),
IF(AND($C$4="NHS Scotland",$C$5="Cancellations for other reasons"),
SUMIFS(AllPublicationData!$J:$J,AllPublicationData!$A:$A,'Publication Table'!$B64,AllPublicationData!$B:$B,'Publication Table'!H$7)))))))</f>
        <v>1442</v>
      </c>
      <c r="I64" s="90">
        <f>IF($C$5="Total Operations",
SUMIFS(AllPublicationData!$E:$E,AllPublicationData!$A:$A,'Publication Table'!$B64,AllPublicationData!$B:$B,'Publication Table'!$C$4,AllPublicationData!$D:$D,'Publication Table'!I$7),
IF('Publication Table'!$C$5="All Cancelled Operations",
SUMIFS(AllPublicationData!$F:$F,AllPublicationData!$A:$A,'Publication Table'!$B64,AllPublicationData!$B:$B,'Publication Table'!$C$4,AllPublicationData!$D:$D,'Publication Table'!I$7),
IF('Publication Table'!$C$5="Operations cancelled by patient",
SUMIFS(AllPublicationData!$G:$G,AllPublicationData!$A:$A,'Publication Table'!$B64,AllPublicationData!$B:$B,'Publication Table'!$C$4,AllPublicationData!$D:$D,'Publication Table'!I$7),
IF('Publication Table'!$C$5="Operations cancelled for clinical reasons",
SUMIFS(AllPublicationData!$H:$H,AllPublicationData!$A:$A,'Publication Table'!$B64,AllPublicationData!$B:$B,'Publication Table'!$C$4,AllPublicationData!$D:$D,'Publication Table'!I$7),
IF('Publication Table'!$C$5="Operations cancelled for non-clinical/capacity reasons",
SUMIFS(AllPublicationData!$I:$I,AllPublicationData!$A:$A,'Publication Table'!$B64,AllPublicationData!$B:$B,'Publication Table'!$C$4,AllPublicationData!$D:$D,'Publication Table'!I$7),
IF('Publication Table'!$C$5="Cancellations for other reasons",
SUMIFS(AllPublicationData!$J:$J,AllPublicationData!$A:$A,'Publication Table'!$B64,AllPublicationData!$B:$B,'Publication Table'!$C$4,AllPublicationData!$D:$D,'Publication Table'!I$7)))))))+
IF(AND($C$4="NHS Scotland",$C$5="Total Operations"),
SUMIFS(AllPublicationData!$E:$E,AllPublicationData!$A:$A,'Publication Table'!$B64,AllPublicationData!$B:$B,'Publication Table'!I$7),
IF(AND($C$4="NHS Scotland",$C$5="All Cancelled Operations"),
SUMIFS(AllPublicationData!$F:$F,AllPublicationData!$A:$A,'Publication Table'!$B64,AllPublicationData!$B:$B,'Publication Table'!I$7),
IF(AND($C$4="NHS Scotland",$C$5="Operations cancelled by patient"),
SUMIFS(AllPublicationData!$G:$G,AllPublicationData!$A:$A,'Publication Table'!$B64,AllPublicationData!$B:$B,'Publication Table'!I$7),
IF(AND($C$4="NHS Scotland",$C$5="Operations cancelled for clinical reasons"),
SUMIFS(AllPublicationData!$H:$H,AllPublicationData!$A:$A,'Publication Table'!$B64,AllPublicationData!$B:$B,'Publication Table'!I$7),
IF(AND($C$4="NHS Scotland",$C$5="Operations cancelled for non-clinical/capacity reasons"),
SUMIFS(AllPublicationData!$I:$I,AllPublicationData!$A:$A,'Publication Table'!$B64,AllPublicationData!$B:$B,'Publication Table'!I$7),
IF(AND($C$4="NHS Scotland",$C$5="Cancellations for other reasons"),
SUMIFS(AllPublicationData!$J:$J,AllPublicationData!$A:$A,'Publication Table'!$B64,AllPublicationData!$B:$B,'Publication Table'!I$7)))))))</f>
        <v>1018</v>
      </c>
      <c r="J64" s="90">
        <f>IF($C$5="Total Operations",
SUMIFS(AllPublicationData!$E:$E,AllPublicationData!$A:$A,'Publication Table'!$B64,AllPublicationData!$B:$B,'Publication Table'!$C$4,AllPublicationData!$D:$D,'Publication Table'!J$7),
IF('Publication Table'!$C$5="All Cancelled Operations",
SUMIFS(AllPublicationData!$F:$F,AllPublicationData!$A:$A,'Publication Table'!$B64,AllPublicationData!$B:$B,'Publication Table'!$C$4,AllPublicationData!$D:$D,'Publication Table'!J$7),
IF('Publication Table'!$C$5="Operations cancelled by patient",
SUMIFS(AllPublicationData!$G:$G,AllPublicationData!$A:$A,'Publication Table'!$B64,AllPublicationData!$B:$B,'Publication Table'!$C$4,AllPublicationData!$D:$D,'Publication Table'!J$7),
IF('Publication Table'!$C$5="Operations cancelled for clinical reasons",
SUMIFS(AllPublicationData!$H:$H,AllPublicationData!$A:$A,'Publication Table'!$B64,AllPublicationData!$B:$B,'Publication Table'!$C$4,AllPublicationData!$D:$D,'Publication Table'!J$7),
IF('Publication Table'!$C$5="Operations cancelled for non-clinical/capacity reasons",
SUMIFS(AllPublicationData!$I:$I,AllPublicationData!$A:$A,'Publication Table'!$B64,AllPublicationData!$B:$B,'Publication Table'!$C$4,AllPublicationData!$D:$D,'Publication Table'!J$7),
IF('Publication Table'!$C$5="Cancellations for other reasons",
SUMIFS(AllPublicationData!$J:$J,AllPublicationData!$A:$A,'Publication Table'!$B64,AllPublicationData!$B:$B,'Publication Table'!$C$4,AllPublicationData!$D:$D,'Publication Table'!J$7)))))))+
IF(AND($C$4="NHS Scotland",$C$5="Total Operations"),
SUMIFS(AllPublicationData!$E:$E,AllPublicationData!$A:$A,'Publication Table'!$B64,AllPublicationData!$B:$B,'Publication Table'!J$7),
IF(AND($C$4="NHS Scotland",$C$5="All Cancelled Operations"),
SUMIFS(AllPublicationData!$F:$F,AllPublicationData!$A:$A,'Publication Table'!$B64,AllPublicationData!$B:$B,'Publication Table'!J$7),
IF(AND($C$4="NHS Scotland",$C$5="Operations cancelled by patient"),
SUMIFS(AllPublicationData!$G:$G,AllPublicationData!$A:$A,'Publication Table'!$B64,AllPublicationData!$B:$B,'Publication Table'!J$7),
IF(AND($C$4="NHS Scotland",$C$5="Operations cancelled for clinical reasons"),
SUMIFS(AllPublicationData!$H:$H,AllPublicationData!$A:$A,'Publication Table'!$B64,AllPublicationData!$B:$B,'Publication Table'!J$7),
IF(AND($C$4="NHS Scotland",$C$5="Operations cancelled for non-clinical/capacity reasons"),
SUMIFS(AllPublicationData!$I:$I,AllPublicationData!$A:$A,'Publication Table'!$B64,AllPublicationData!$B:$B,'Publication Table'!J$7),
IF(AND($C$4="NHS Scotland",$C$5="Cancellations for other reasons"),
SUMIFS(AllPublicationData!$J:$J,AllPublicationData!$A:$A,'Publication Table'!$B64,AllPublicationData!$B:$B,'Publication Table'!J$7)))))))</f>
        <v>3113</v>
      </c>
      <c r="K64" s="90">
        <f>IF($C$5="Total Operations",
SUMIFS(AllPublicationData!$E:$E,AllPublicationData!$A:$A,'Publication Table'!$B64,AllPublicationData!$B:$B,'Publication Table'!$C$4,AllPublicationData!$D:$D,'Publication Table'!K$7),
IF('Publication Table'!$C$5="All Cancelled Operations",
SUMIFS(AllPublicationData!$F:$F,AllPublicationData!$A:$A,'Publication Table'!$B64,AllPublicationData!$B:$B,'Publication Table'!$C$4,AllPublicationData!$D:$D,'Publication Table'!K$7),
IF('Publication Table'!$C$5="Operations cancelled by patient",
SUMIFS(AllPublicationData!$G:$G,AllPublicationData!$A:$A,'Publication Table'!$B64,AllPublicationData!$B:$B,'Publication Table'!$C$4,AllPublicationData!$D:$D,'Publication Table'!K$7),
IF('Publication Table'!$C$5="Operations cancelled for clinical reasons",
SUMIFS(AllPublicationData!$H:$H,AllPublicationData!$A:$A,'Publication Table'!$B64,AllPublicationData!$B:$B,'Publication Table'!$C$4,AllPublicationData!$D:$D,'Publication Table'!K$7),
IF('Publication Table'!$C$5="Operations cancelled for non-clinical/capacity reasons",
SUMIFS(AllPublicationData!$I:$I,AllPublicationData!$A:$A,'Publication Table'!$B64,AllPublicationData!$B:$B,'Publication Table'!$C$4,AllPublicationData!$D:$D,'Publication Table'!K$7),
IF('Publication Table'!$C$5="Cancellations for other reasons",
SUMIFS(AllPublicationData!$J:$J,AllPublicationData!$A:$A,'Publication Table'!$B64,AllPublicationData!$B:$B,'Publication Table'!$C$4,AllPublicationData!$D:$D,'Publication Table'!K$7)))))))+
IF(AND($C$4="NHS Scotland",$C$5="Total Operations"),
SUMIFS(AllPublicationData!$E:$E,AllPublicationData!$A:$A,'Publication Table'!$B64,AllPublicationData!$B:$B,'Publication Table'!K$7),
IF(AND($C$4="NHS Scotland",$C$5="All Cancelled Operations"),
SUMIFS(AllPublicationData!$F:$F,AllPublicationData!$A:$A,'Publication Table'!$B64,AllPublicationData!$B:$B,'Publication Table'!K$7),
IF(AND($C$4="NHS Scotland",$C$5="Operations cancelled by patient"),
SUMIFS(AllPublicationData!$G:$G,AllPublicationData!$A:$A,'Publication Table'!$B64,AllPublicationData!$B:$B,'Publication Table'!K$7),
IF(AND($C$4="NHS Scotland",$C$5="Operations cancelled for clinical reasons"),
SUMIFS(AllPublicationData!$H:$H,AllPublicationData!$A:$A,'Publication Table'!$B64,AllPublicationData!$B:$B,'Publication Table'!K$7),
IF(AND($C$4="NHS Scotland",$C$5="Operations cancelled for non-clinical/capacity reasons"),
SUMIFS(AllPublicationData!$I:$I,AllPublicationData!$A:$A,'Publication Table'!$B64,AllPublicationData!$B:$B,'Publication Table'!K$7),
IF(AND($C$4="NHS Scotland",$C$5="Cancellations for other reasons"),
SUMIFS(AllPublicationData!$J:$J,AllPublicationData!$A:$A,'Publication Table'!$B64,AllPublicationData!$B:$B,'Publication Table'!K$7)))))))</f>
        <v>6482</v>
      </c>
      <c r="L64" s="90">
        <f>IF($C$5="Total Operations",
SUMIFS(AllPublicationData!$E:$E,AllPublicationData!$A:$A,'Publication Table'!$B64,AllPublicationData!$B:$B,'Publication Table'!$C$4,AllPublicationData!$D:$D,'Publication Table'!L$7),
IF('Publication Table'!$C$5="All Cancelled Operations",
SUMIFS(AllPublicationData!$F:$F,AllPublicationData!$A:$A,'Publication Table'!$B64,AllPublicationData!$B:$B,'Publication Table'!$C$4,AllPublicationData!$D:$D,'Publication Table'!L$7),
IF('Publication Table'!$C$5="Operations cancelled by patient",
SUMIFS(AllPublicationData!$G:$G,AllPublicationData!$A:$A,'Publication Table'!$B64,AllPublicationData!$B:$B,'Publication Table'!$C$4,AllPublicationData!$D:$D,'Publication Table'!L$7),
IF('Publication Table'!$C$5="Operations cancelled for clinical reasons",
SUMIFS(AllPublicationData!$H:$H,AllPublicationData!$A:$A,'Publication Table'!$B64,AllPublicationData!$B:$B,'Publication Table'!$C$4,AllPublicationData!$D:$D,'Publication Table'!L$7),
IF('Publication Table'!$C$5="Operations cancelled for non-clinical/capacity reasons",
SUMIFS(AllPublicationData!$I:$I,AllPublicationData!$A:$A,'Publication Table'!$B64,AllPublicationData!$B:$B,'Publication Table'!$C$4,AllPublicationData!$D:$D,'Publication Table'!L$7),
IF('Publication Table'!$C$5="Cancellations for other reasons",
SUMIFS(AllPublicationData!$J:$J,AllPublicationData!$A:$A,'Publication Table'!$B64,AllPublicationData!$B:$B,'Publication Table'!$C$4,AllPublicationData!$D:$D,'Publication Table'!L$7)))))))+
IF(AND($C$4="NHS Scotland",$C$5="Total Operations"),
SUMIFS(AllPublicationData!$E:$E,AllPublicationData!$A:$A,'Publication Table'!$B64,AllPublicationData!$B:$B,'Publication Table'!L$7),
IF(AND($C$4="NHS Scotland",$C$5="All Cancelled Operations"),
SUMIFS(AllPublicationData!$F:$F,AllPublicationData!$A:$A,'Publication Table'!$B64,AllPublicationData!$B:$B,'Publication Table'!L$7),
IF(AND($C$4="NHS Scotland",$C$5="Operations cancelled by patient"),
SUMIFS(AllPublicationData!$G:$G,AllPublicationData!$A:$A,'Publication Table'!$B64,AllPublicationData!$B:$B,'Publication Table'!L$7),
IF(AND($C$4="NHS Scotland",$C$5="Operations cancelled for clinical reasons"),
SUMIFS(AllPublicationData!$H:$H,AllPublicationData!$A:$A,'Publication Table'!$B64,AllPublicationData!$B:$B,'Publication Table'!L$7),
IF(AND($C$4="NHS Scotland",$C$5="Operations cancelled for non-clinical/capacity reasons"),
SUMIFS(AllPublicationData!$I:$I,AllPublicationData!$A:$A,'Publication Table'!$B64,AllPublicationData!$B:$B,'Publication Table'!L$7),
IF(AND($C$4="NHS Scotland",$C$5="Cancellations for other reasons"),
SUMIFS(AllPublicationData!$J:$J,AllPublicationData!$A:$A,'Publication Table'!$B64,AllPublicationData!$B:$B,'Publication Table'!L$7)))))))</f>
        <v>1320</v>
      </c>
      <c r="M64" s="90">
        <f>IF($C$5="Total Operations",
SUMIFS(AllPublicationData!$E:$E,AllPublicationData!$A:$A,'Publication Table'!$B64,AllPublicationData!$B:$B,'Publication Table'!$C$4,AllPublicationData!$D:$D,'Publication Table'!M$7),
IF('Publication Table'!$C$5="All Cancelled Operations",
SUMIFS(AllPublicationData!$F:$F,AllPublicationData!$A:$A,'Publication Table'!$B64,AllPublicationData!$B:$B,'Publication Table'!$C$4,AllPublicationData!$D:$D,'Publication Table'!M$7),
IF('Publication Table'!$C$5="Operations cancelled by patient",
SUMIFS(AllPublicationData!$G:$G,AllPublicationData!$A:$A,'Publication Table'!$B64,AllPublicationData!$B:$B,'Publication Table'!$C$4,AllPublicationData!$D:$D,'Publication Table'!M$7),
IF('Publication Table'!$C$5="Operations cancelled for clinical reasons",
SUMIFS(AllPublicationData!$G:$G,AllPublicationData!$A:$A,'Publication Table'!$B64,AllPublicationData!$B:$B,'Publication Table'!$C$4,AllPublicationData!$D:$D,'Publication Table'!M$7),
IF('Publication Table'!$C$5="Operations cancelled for non-clinical/capacity reasons",
SUMIFS(AllPublicationData!$G:$G,AllPublicationData!$A:$A,'Publication Table'!$B64,AllPublicationData!$B:$B,'Publication Table'!$C$4,AllPublicationData!$D:$D,'Publication Table'!M$7),
IF('Publication Table'!$C$5="Cancellations for other reasons",
SUMIFS(AllPublicationData!$G:$G,AllPublicationData!$A:$A,'Publication Table'!$B64,AllPublicationData!$B:$B,'Publication Table'!$C$4,AllPublicationData!$D:$D,'Publication Table'!M$7)))))))+
IF(AND($C$4="NHS Scotland",$C$5="Total Operations"),
SUMIFS(AllPublicationData!$E:$E,AllPublicationData!$A:$A,'Publication Table'!$B64,AllPublicationData!$B:$B,'Publication Table'!M$7),
IF(AND($C$4="NHS Scotland",$C$5="All Cancelled Operations"),
SUMIFS(AllPublicationData!$F:$F,AllPublicationData!$A:$A,'Publication Table'!$B64,AllPublicationData!$B:$B,'Publication Table'!M$7),
IF(AND($C$4="NHS Scotland",$C$5="Operations cancelled by patient"),
SUMIFS(AllPublicationData!$G:$G,AllPublicationData!$A:$A,'Publication Table'!$B64,AllPublicationData!$B:$B,'Publication Table'!M$7),
IF(AND($C$4="NHS Scotland",$C$5="Operations cancelled for clinical reasons"),
SUMIFS(AllPublicationData!$H:$H,AllPublicationData!$A:$A,'Publication Table'!$B64,AllPublicationData!$B:$B,'Publication Table'!M$7),
IF(AND($C$4="NHS Scotland",$C$5="Operations cancelled for non-clinical/capacity reasons"),
SUMIFS(AllPublicationData!$I:$I,AllPublicationData!$A:$A,'Publication Table'!$B64,AllPublicationData!$B:$B,'Publication Table'!M$7),
IF(AND($C$4="NHS Scotland",$C$5="Cancellations for other reasons"),
SUMIFS(AllPublicationData!$J:$J,AllPublicationData!$A:$A,'Publication Table'!$B64,AllPublicationData!$B:$B,'Publication Table'!M$7)))))))</f>
        <v>2119</v>
      </c>
      <c r="N64" s="90">
        <f>IF($C$5="Total Operations",
SUMIFS(AllPublicationData!$E:$E,AllPublicationData!$A:$A,'Publication Table'!$B64,AllPublicationData!$B:$B,'Publication Table'!$C$4,AllPublicationData!$D:$D,'Publication Table'!N$7),
IF('Publication Table'!$C$5="All Cancelled Operations",
SUMIFS(AllPublicationData!$F:$F,AllPublicationData!$A:$A,'Publication Table'!$B64,AllPublicationData!$B:$B,'Publication Table'!$C$4,AllPublicationData!$D:$D,'Publication Table'!N$7),
IF('Publication Table'!$C$5="Operations cancelled by patient",
SUMIFS(AllPublicationData!$G:$G,AllPublicationData!$A:$A,'Publication Table'!$B64,AllPublicationData!$B:$B,'Publication Table'!$C$4,AllPublicationData!$D:$D,'Publication Table'!N$7),
IF('Publication Table'!$C$5="Operations cancelled for clinical reasons",
SUMIFS(AllPublicationData!$G:$G,AllPublicationData!$A:$A,'Publication Table'!$B64,AllPublicationData!$B:$B,'Publication Table'!$C$4,AllPublicationData!$D:$D,'Publication Table'!N$7),
IF('Publication Table'!$C$5="Operations cancelled for non-clinical/capacity reasons",
SUMIFS(AllPublicationData!$G:$G,AllPublicationData!$A:$A,'Publication Table'!$B64,AllPublicationData!$B:$B,'Publication Table'!$C$4,AllPublicationData!$D:$D,'Publication Table'!N$7),
IF('Publication Table'!$C$5="Cancellations for other reasons",
SUMIFS(AllPublicationData!$G:$G,AllPublicationData!$A:$A,'Publication Table'!$B64,AllPublicationData!$B:$B,'Publication Table'!$C$4,AllPublicationData!$D:$D,'Publication Table'!N$7)))))))+
IF(AND($C$4="NHS Scotland",$C$5="Total Operations"),
SUMIFS(AllPublicationData!$E:$E,AllPublicationData!$A:$A,'Publication Table'!$B64,AllPublicationData!$B:$B,'Publication Table'!N$7),
IF(AND($C$4="NHS Scotland",$C$5="All Cancelled Operations"),
SUMIFS(AllPublicationData!$F:$F,AllPublicationData!$A:$A,'Publication Table'!$B64,AllPublicationData!$B:$B,'Publication Table'!N$7),
IF(AND($C$4="NHS Scotland",$C$5="Operations cancelled by patient"),
SUMIFS(AllPublicationData!$G:$G,AllPublicationData!$A:$A,'Publication Table'!$B64,AllPublicationData!$B:$B,'Publication Table'!N$7),
IF(AND($C$4="NHS Scotland",$C$5="Operations cancelled for clinical reasons"),
SUMIFS(AllPublicationData!$H:$H,AllPublicationData!$A:$A,'Publication Table'!$B64,AllPublicationData!$B:$B,'Publication Table'!N$7),
IF(AND($C$4="NHS Scotland",$C$5="Operations cancelled for non-clinical/capacity reasons"),
SUMIFS(AllPublicationData!$I:$I,AllPublicationData!$A:$A,'Publication Table'!$B64,AllPublicationData!$B:$B,'Publication Table'!N$7),
IF(AND($C$4="NHS Scotland",$C$5="Cancellations for other reasons"),
SUMIFS(AllPublicationData!$J:$J,AllPublicationData!$A:$A,'Publication Table'!$B64,AllPublicationData!$B:$B,'Publication Table'!N$7)))))))</f>
        <v>4633</v>
      </c>
      <c r="O64" s="90">
        <f>IF($C$5="Total Operations",
SUMIFS(AllPublicationData!$E:$E,AllPublicationData!$A:$A,'Publication Table'!$B64,AllPublicationData!$B:$B,'Publication Table'!$C$4,AllPublicationData!$D:$D,'Publication Table'!O$7),
IF('Publication Table'!$C$5="All Cancelled Operations",
SUMIFS(AllPublicationData!$F:$F,AllPublicationData!$A:$A,'Publication Table'!$B64,AllPublicationData!$B:$B,'Publication Table'!$C$4,AllPublicationData!$D:$D,'Publication Table'!O$7),
IF('Publication Table'!$C$5="Operations cancelled by patient",
SUMIFS(AllPublicationData!$G:$G,AllPublicationData!$A:$A,'Publication Table'!$B64,AllPublicationData!$B:$B,'Publication Table'!$C$4,AllPublicationData!$D:$D,'Publication Table'!O$7),
IF('Publication Table'!$C$5="Operations cancelled for clinical reasons",
SUMIFS(AllPublicationData!$G:$G,AllPublicationData!$A:$A,'Publication Table'!$B64,AllPublicationData!$B:$B,'Publication Table'!$C$4,AllPublicationData!$D:$D,'Publication Table'!O$7),
IF('Publication Table'!$C$5="Operations cancelled for non-clinical/capacity reasons",
SUMIFS(AllPublicationData!$G:$G,AllPublicationData!$A:$A,'Publication Table'!$B64,AllPublicationData!$B:$B,'Publication Table'!$C$4,AllPublicationData!$D:$D,'Publication Table'!O$7),
IF('Publication Table'!$C$5="Cancellations for other reasons",
SUMIFS(AllPublicationData!$G:$G,AllPublicationData!$A:$A,'Publication Table'!$B64,AllPublicationData!$B:$B,'Publication Table'!$C$4,AllPublicationData!$D:$D,'Publication Table'!O$7)))))))+
IF(AND($C$4="NHS Scotland",$C$5="Total Operations"),
SUMIFS(AllPublicationData!$E:$E,AllPublicationData!$A:$A,'Publication Table'!$B64,AllPublicationData!$B:$B,'Publication Table'!O$7),
IF(AND($C$4="NHS Scotland",$C$5="All Cancelled Operations"),
SUMIFS(AllPublicationData!$F:$F,AllPublicationData!$A:$A,'Publication Table'!$B64,AllPublicationData!$B:$B,'Publication Table'!O$7),
IF(AND($C$4="NHS Scotland",$C$5="Operations cancelled by patient"),
SUMIFS(AllPublicationData!$G:$G,AllPublicationData!$A:$A,'Publication Table'!$B64,AllPublicationData!$B:$B,'Publication Table'!O$7),
IF(AND($C$4="NHS Scotland",$C$5="Operations cancelled for clinical reasons"),
SUMIFS(AllPublicationData!$H:$H,AllPublicationData!$A:$A,'Publication Table'!$B64,AllPublicationData!$B:$B,'Publication Table'!O$7),
IF(AND($C$4="NHS Scotland",$C$5="Operations cancelled for non-clinical/capacity reasons"),
SUMIFS(AllPublicationData!$I:$I,AllPublicationData!$A:$A,'Publication Table'!$B64,AllPublicationData!$B:$B,'Publication Table'!O$7),
IF(AND($C$4="NHS Scotland",$C$5="Cancellations for other reasons"),
SUMIFS(AllPublicationData!$J:$J,AllPublicationData!$A:$A,'Publication Table'!$B64,AllPublicationData!$B:$B,'Publication Table'!O$7)))))))</f>
        <v>329</v>
      </c>
      <c r="P64" s="90">
        <f>IF($C$5="Total Operations",
SUMIFS(AllPublicationData!$E:$E,AllPublicationData!$A:$A,'Publication Table'!$B64,AllPublicationData!$B:$B,'Publication Table'!$C$4,AllPublicationData!$D:$D,'Publication Table'!P$7),
IF('Publication Table'!$C$5="All Cancelled Operations",
SUMIFS(AllPublicationData!$F:$F,AllPublicationData!$A:$A,'Publication Table'!$B64,AllPublicationData!$B:$B,'Publication Table'!$C$4,AllPublicationData!$D:$D,'Publication Table'!P$7),
IF('Publication Table'!$C$5="Operations cancelled by patient",
SUMIFS(AllPublicationData!$G:$G,AllPublicationData!$A:$A,'Publication Table'!$B64,AllPublicationData!$B:$B,'Publication Table'!$C$4,AllPublicationData!$D:$D,'Publication Table'!P$7),
IF('Publication Table'!$C$5="Operations cancelled for clinical reasons",
SUMIFS(AllPublicationData!$G:$G,AllPublicationData!$A:$A,'Publication Table'!$B64,AllPublicationData!$B:$B,'Publication Table'!$C$4,AllPublicationData!$D:$D,'Publication Table'!P$7),
IF('Publication Table'!$C$5="Operations cancelled for non-clinical/capacity reasons",
SUMIFS(AllPublicationData!$G:$G,AllPublicationData!$A:$A,'Publication Table'!$B64,AllPublicationData!$B:$B,'Publication Table'!$C$4,AllPublicationData!$D:$D,'Publication Table'!P$7),
IF('Publication Table'!$C$5="Cancellations for other reasons",
SUMIFS(AllPublicationData!$G:$G,AllPublicationData!$A:$A,'Publication Table'!$B64,AllPublicationData!$B:$B,'Publication Table'!$C$4,AllPublicationData!$D:$D,'Publication Table'!P$7)))))))+
IF(AND($C$4="NHS Scotland",$C$5="Total Operations"),
SUMIFS(AllPublicationData!$E:$E,AllPublicationData!$A:$A,'Publication Table'!$B64,AllPublicationData!$B:$B,'Publication Table'!P$7),
IF(AND($C$4="NHS Scotland",$C$5="All Cancelled Operations"),
SUMIFS(AllPublicationData!$F:$F,AllPublicationData!$A:$A,'Publication Table'!$B64,AllPublicationData!$B:$B,'Publication Table'!P$7),
IF(AND($C$4="NHS Scotland",$C$5="Operations cancelled by patient"),
SUMIFS(AllPublicationData!$G:$G,AllPublicationData!$A:$A,'Publication Table'!$B64,AllPublicationData!$B:$B,'Publication Table'!P$7),
IF(AND($C$4="NHS Scotland",$C$5="Operations cancelled for clinical reasons"),
SUMIFS(AllPublicationData!$H:$H,AllPublicationData!$A:$A,'Publication Table'!$B64,AllPublicationData!$B:$B,'Publication Table'!P$7),
IF(AND($C$4="NHS Scotland",$C$5="Operations cancelled for non-clinical/capacity reasons"),
SUMIFS(AllPublicationData!$I:$I,AllPublicationData!$A:$A,'Publication Table'!$B64,AllPublicationData!$B:$B,'Publication Table'!P$7),
IF(AND($C$4="NHS Scotland",$C$5="Cancellations for other reasons"),
SUMIFS(AllPublicationData!$J:$J,AllPublicationData!$A:$A,'Publication Table'!$B64,AllPublicationData!$B:$B,'Publication Table'!P$7)))))))</f>
        <v>169</v>
      </c>
      <c r="Q64" s="90">
        <f>IF($C$5="Total Operations",
SUMIFS(AllPublicationData!$E:$E,AllPublicationData!$A:$A,'Publication Table'!$B64,AllPublicationData!$B:$B,'Publication Table'!$C$4,AllPublicationData!$D:$D,'Publication Table'!Q$7),
IF('Publication Table'!$C$5="All Cancelled Operations",
SUMIFS(AllPublicationData!$F:$F,AllPublicationData!$A:$A,'Publication Table'!$B64,AllPublicationData!$B:$B,'Publication Table'!$C$4,AllPublicationData!$D:$D,'Publication Table'!Q$7),
IF('Publication Table'!$C$5="Operations cancelled by patient",
SUMIFS(AllPublicationData!$G:$G,AllPublicationData!$A:$A,'Publication Table'!$B64,AllPublicationData!$B:$B,'Publication Table'!$C$4,AllPublicationData!$D:$D,'Publication Table'!Q$7),
IF('Publication Table'!$C$5="Operations cancelled for clinical reasons",
SUMIFS(AllPublicationData!$G:$G,AllPublicationData!$A:$A,'Publication Table'!$B64,AllPublicationData!$B:$B,'Publication Table'!$C$4,AllPublicationData!$D:$D,'Publication Table'!Q$7),
IF('Publication Table'!$C$5="Operations cancelled for non-clinical/capacity reasons",
SUMIFS(AllPublicationData!$G:$G,AllPublicationData!$A:$A,'Publication Table'!$B64,AllPublicationData!$B:$B,'Publication Table'!$C$4,AllPublicationData!$D:$D,'Publication Table'!Q$7),
IF('Publication Table'!$C$5="Cancellations for other reasons",
SUMIFS(AllPublicationData!$G:$G,AllPublicationData!$A:$A,'Publication Table'!$B64,AllPublicationData!$B:$B,'Publication Table'!$C$4,AllPublicationData!$D:$D,'Publication Table'!Q$7)))))))+
IF(AND($C$4="NHS Scotland",$C$5="Total Operations"),
SUMIFS(AllPublicationData!$E:$E,AllPublicationData!$A:$A,'Publication Table'!$B64,AllPublicationData!$B:$B,'Publication Table'!Q$7),
IF(AND($C$4="NHS Scotland",$C$5="All Cancelled Operations"),
SUMIFS(AllPublicationData!$F:$F,AllPublicationData!$A:$A,'Publication Table'!$B64,AllPublicationData!$B:$B,'Publication Table'!Q$7),
IF(AND($C$4="NHS Scotland",$C$5="Operations cancelled by patient"),
SUMIFS(AllPublicationData!$G:$G,AllPublicationData!$A:$A,'Publication Table'!$B64,AllPublicationData!$B:$B,'Publication Table'!Q$7),
IF(AND($C$4="NHS Scotland",$C$5="Operations cancelled for clinical reasons"),
SUMIFS(AllPublicationData!$H:$H,AllPublicationData!$A:$A,'Publication Table'!$B64,AllPublicationData!$B:$B,'Publication Table'!Q$7),
IF(AND($C$4="NHS Scotland",$C$5="Operations cancelled for non-clinical/capacity reasons"),
SUMIFS(AllPublicationData!$I:$I,AllPublicationData!$A:$A,'Publication Table'!$B64,AllPublicationData!$B:$B,'Publication Table'!Q$7),
IF(AND($C$4="NHS Scotland",$C$5="Cancellations for other reasons"),
SUMIFS(AllPublicationData!$J:$J,AllPublicationData!$A:$A,'Publication Table'!$B64,AllPublicationData!$B:$B,'Publication Table'!Q$7)))))))</f>
        <v>1992</v>
      </c>
      <c r="R64" s="90">
        <f>IF($C$5="Total Operations",
SUMIFS(AllPublicationData!$E:$E,AllPublicationData!$A:$A,'Publication Table'!$B64,AllPublicationData!$B:$B,'Publication Table'!$C$4,AllPublicationData!$D:$D,'Publication Table'!R$7),
IF('Publication Table'!$C$5="All Cancelled Operations",
SUMIFS(AllPublicationData!$F:$F,AllPublicationData!$A:$A,'Publication Table'!$B64,AllPublicationData!$B:$B,'Publication Table'!$C$4,AllPublicationData!$D:$D,'Publication Table'!R$7),
IF('Publication Table'!$C$5="Operations cancelled by patient",
SUMIFS(AllPublicationData!$G:$G,AllPublicationData!$A:$A,'Publication Table'!$B64,AllPublicationData!$B:$B,'Publication Table'!$C$4,AllPublicationData!$D:$D,'Publication Table'!R$7),
IF('Publication Table'!$C$5="Operations cancelled for clinical reasons",
SUMIFS(AllPublicationData!$G:$G,AllPublicationData!$A:$A,'Publication Table'!$B64,AllPublicationData!$B:$B,'Publication Table'!$C$4,AllPublicationData!$D:$D,'Publication Table'!R$7),
IF('Publication Table'!$C$5="Operations cancelled for non-clinical/capacity reasons",
SUMIFS(AllPublicationData!$G:$G,AllPublicationData!$A:$A,'Publication Table'!$B64,AllPublicationData!$B:$B,'Publication Table'!$C$4,AllPublicationData!$D:$D,'Publication Table'!R$7),
IF('Publication Table'!$C$5="Cancellations for other reasons",
SUMIFS(AllPublicationData!$G:$G,AllPublicationData!$A:$A,'Publication Table'!$B64,AllPublicationData!$B:$B,'Publication Table'!$C$4,AllPublicationData!$D:$D,'Publication Table'!R$7)))))))+
IF(AND($C$4="NHS Scotland",$C$5="Total Operations"),
SUMIFS(AllPublicationData!$E:$E,AllPublicationData!$A:$A,'Publication Table'!$B64,AllPublicationData!$B:$B,'Publication Table'!R$7),
IF(AND($C$4="NHS Scotland",$C$5="All Cancelled Operations"),
SUMIFS(AllPublicationData!$F:$F,AllPublicationData!$A:$A,'Publication Table'!$B64,AllPublicationData!$B:$B,'Publication Table'!R$7),
IF(AND($C$4="NHS Scotland",$C$5="Operations cancelled by patient"),
SUMIFS(AllPublicationData!$G:$G,AllPublicationData!$A:$A,'Publication Table'!$B64,AllPublicationData!$B:$B,'Publication Table'!R$7),
IF(AND($C$4="NHS Scotland",$C$5="Operations cancelled for clinical reasons"),
SUMIFS(AllPublicationData!$H:$H,AllPublicationData!$A:$A,'Publication Table'!$B64,AllPublicationData!$B:$B,'Publication Table'!R$7),
IF(AND($C$4="NHS Scotland",$C$5="Operations cancelled for non-clinical/capacity reasons"),
SUMIFS(AllPublicationData!$I:$I,AllPublicationData!$A:$A,'Publication Table'!$B64,AllPublicationData!$B:$B,'Publication Table'!R$7),
IF(AND($C$4="NHS Scotland",$C$5="Cancellations for other reasons"),
SUMIFS(AllPublicationData!$J:$J,AllPublicationData!$A:$A,'Publication Table'!$B64,AllPublicationData!$B:$B,'Publication Table'!R$7)))))))</f>
        <v>99</v>
      </c>
    </row>
    <row r="65" spans="2:18" x14ac:dyDescent="0.35">
      <c r="B65" s="89">
        <v>43678</v>
      </c>
      <c r="C65" s="81">
        <f>IF($C$5="Total Operations",
SUMIFS(AllPublicationData!$E:$E,AllPublicationData!$A:$A,'Publication Table'!$B65,AllPublicationData!$B:$B,'Publication Table'!$C$4),
IF('Publication Table'!$C$5="All Cancelled Operations",
SUMIFS(AllPublicationData!$F:$F,AllPublicationData!$A:$A,'Publication Table'!$B65,AllPublicationData!$B:$B,'Publication Table'!$C$4),
IF('Publication Table'!$C$5="Operations cancelled by patient",
SUMIFS(AllPublicationData!$G:$G,AllPublicationData!$A:$A,'Publication Table'!$B65,AllPublicationData!$B:$B,'Publication Table'!$C$4),
IF('Publication Table'!$C$5="Operations cancelled for clinical reasons",
SUMIFS(AllPublicationData!$H:$H,AllPublicationData!$A:$A,'Publication Table'!$B65,AllPublicationData!$B:$B,'Publication Table'!$C$4),
IF('Publication Table'!$C$5="Operations cancelled for non-clinical/capacity reasons",
SUMIFS(AllPublicationData!$I:$I,AllPublicationData!$A:$A,'Publication Table'!$B65,AllPublicationData!$B:$B,'Publication Table'!$C$4),
IF('Publication Table'!$C$5="Cancellations for other reasons",
SUMIFS(AllPublicationData!$J:$J,AllPublicationData!$A:$A,'Publication Table'!$B65,AllPublicationData!$B:$B,'Publication Table'!$C$4)))))))+
IF(AND($C$4="NHS Scotland",$C$5="Total Operations"),
SUMIFS(AllPublicationData!$E:$E,AllPublicationData!$A:$A,'Publication Table'!$B65),
IF(AND($C$4="NHS Scotland",$C$5="All Cancelled Operations"),
SUMIFS(AllPublicationData!$F:$F,AllPublicationData!$A:$A,'Publication Table'!$B65),
IF(AND($C$4="NHS Scotland",$C$5="Operations cancelled by patient"),
SUMIFS(AllPublicationData!$G:$G,AllPublicationData!$A:$A,'Publication Table'!$B65),
IF(AND($C$4="NHS Scotland",$C$5="Operations cancelled for clinical reasons"),
SUMIFS(AllPublicationData!$H:$H,AllPublicationData!$A:$A,'Publication Table'!$B65),
IF(AND($C$4="NHS Scotland",$C$5="Operations cancelled for non-clinical/capacity reasons"),
SUMIFS(AllPublicationData!$I:$I,AllPublicationData!$A:$A,'Publication Table'!$B65),
IF(AND($C$4="NHS Scotland",$C$5="Cancellations for other reasons"),
SUMIFS(AllPublicationData!$J:$J,AllPublicationData!$A:$A,'Publication Table'!$B65)))))))</f>
        <v>28036</v>
      </c>
      <c r="D65" s="90">
        <f>IF($C$5="Total Operations",
SUMIFS(AllPublicationData!$E:$E,AllPublicationData!$A:$A,'Publication Table'!$B65,AllPublicationData!$B:$B,'Publication Table'!$C$4,AllPublicationData!$D:$D,'Publication Table'!D$7),
IF('Publication Table'!$C$5="All Cancelled Operations",
SUMIFS(AllPublicationData!$F:$F,AllPublicationData!$A:$A,'Publication Table'!$B65,AllPublicationData!$B:$B,'Publication Table'!$C$4,AllPublicationData!$D:$D,'Publication Table'!D$7),
IF('Publication Table'!$C$5="Operations cancelled by patient",
SUMIFS(AllPublicationData!$G:$G,AllPublicationData!$A:$A,'Publication Table'!$B65,AllPublicationData!$B:$B,'Publication Table'!$C$4,AllPublicationData!$D:$D,'Publication Table'!D$7),
IF('Publication Table'!$C$5="Operations cancelled for clinical reasons",
SUMIFS(AllPublicationData!$H:$H,AllPublicationData!$A:$A,'Publication Table'!$B65,AllPublicationData!$B:$B,'Publication Table'!$C$4,AllPublicationData!$D:$D,'Publication Table'!D$7),
IF('Publication Table'!$C$5="Operations cancelled for non-clinical/capacity reasons",
SUMIFS(AllPublicationData!$I:$I,AllPublicationData!$A:$A,'Publication Table'!$B65,AllPublicationData!$B:$B,'Publication Table'!$C$4,AllPublicationData!$D:$D,'Publication Table'!D$7),
IF('Publication Table'!$C$5="Cancellations for other reasons",
SUMIFS(AllPublicationData!$J:$J,AllPublicationData!$A:$A,'Publication Table'!$B65,AllPublicationData!$B:$B,'Publication Table'!$C$4,AllPublicationData!$D:$D,'Publication Table'!D$7)))))))+
IF(AND($C$4="NHS Scotland",$C$5="Total Operations"),
SUMIFS(AllPublicationData!$E:$E,AllPublicationData!$A:$A,'Publication Table'!$B65,AllPublicationData!$B:$B,'Publication Table'!D$7),
IF(AND($C$4="NHS Scotland",$C$5="All Cancelled Operations"),
SUMIFS(AllPublicationData!$F:$F,AllPublicationData!$A:$A,'Publication Table'!$B65,AllPublicationData!$B:$B,'Publication Table'!D$7),
IF(AND($C$4="NHS Scotland",$C$5="Operations cancelled by patient"),
SUMIFS(AllPublicationData!$G:$G,AllPublicationData!$A:$A,'Publication Table'!$B65,AllPublicationData!$B:$B,'Publication Table'!D$7),
IF(AND($C$4="NHS Scotland",$C$5="Operations cancelled for clinical reasons"),
SUMIFS(AllPublicationData!$H:$H,AllPublicationData!$A:$A,'Publication Table'!$B65,AllPublicationData!$B:$B,'Publication Table'!D$7),
IF(AND($C$4="NHS Scotland",$C$5="Operations cancelled for non-clinical/capacity reasons"),
SUMIFS(AllPublicationData!$I:$I,AllPublicationData!$A:$A,'Publication Table'!$B65,AllPublicationData!$B:$B,'Publication Table'!D$7),
IF(AND($C$4="NHS Scotland",$C$5="Cancellations for other reasons"),
SUMIFS(AllPublicationData!$J:$J,AllPublicationData!$A:$A,'Publication Table'!$B65,AllPublicationData!$B:$B,'Publication Table'!D$7)))))))</f>
        <v>1679</v>
      </c>
      <c r="E65" s="90">
        <f>IF($C$5="Total Operations",
SUMIFS(AllPublicationData!$E:$E,AllPublicationData!$A:$A,'Publication Table'!$B65,AllPublicationData!$B:$B,'Publication Table'!$C$4,AllPublicationData!$D:$D,'Publication Table'!E$7),
IF('Publication Table'!$C$5="All Cancelled Operations",
SUMIFS(AllPublicationData!$F:$F,AllPublicationData!$A:$A,'Publication Table'!$B65,AllPublicationData!$B:$B,'Publication Table'!$C$4,AllPublicationData!$D:$D,'Publication Table'!E$7),
IF('Publication Table'!$C$5="Operations cancelled by patient",
SUMIFS(AllPublicationData!$G:$G,AllPublicationData!$A:$A,'Publication Table'!$B65,AllPublicationData!$B:$B,'Publication Table'!$C$4,AllPublicationData!$D:$D,'Publication Table'!E$7),
IF('Publication Table'!$C$5="Operations cancelled for clinical reasons",
SUMIFS(AllPublicationData!$H:$H,AllPublicationData!$A:$A,'Publication Table'!$B65,AllPublicationData!$B:$B,'Publication Table'!$C$4,AllPublicationData!$D:$D,'Publication Table'!E$7),
IF('Publication Table'!$C$5="Operations cancelled for non-clinical/capacity reasons",
SUMIFS(AllPublicationData!$I:$I,AllPublicationData!$A:$A,'Publication Table'!$B65,AllPublicationData!$B:$B,'Publication Table'!$C$4,AllPublicationData!$D:$D,'Publication Table'!E$7),
IF('Publication Table'!$C$5="Cancellations for other reasons",
SUMIFS(AllPublicationData!$J:$J,AllPublicationData!$A:$A,'Publication Table'!$B65,AllPublicationData!$B:$B,'Publication Table'!$C$4,AllPublicationData!$D:$D,'Publication Table'!E$7)))))))+
IF(AND($C$4="NHS Scotland",$C$5="Total Operations"),
SUMIFS(AllPublicationData!$E:$E,AllPublicationData!$A:$A,'Publication Table'!$B65,AllPublicationData!$B:$B,'Publication Table'!E$7),
IF(AND($C$4="NHS Scotland",$C$5="All Cancelled Operations"),
SUMIFS(AllPublicationData!$F:$F,AllPublicationData!$A:$A,'Publication Table'!$B65,AllPublicationData!$B:$B,'Publication Table'!E$7),
IF(AND($C$4="NHS Scotland",$C$5="Operations cancelled by patient"),
SUMIFS(AllPublicationData!$G:$G,AllPublicationData!$A:$A,'Publication Table'!$B65,AllPublicationData!$B:$B,'Publication Table'!E$7),
IF(AND($C$4="NHS Scotland",$C$5="Operations cancelled for clinical reasons"),
SUMIFS(AllPublicationData!$H:$H,AllPublicationData!$A:$A,'Publication Table'!$B65,AllPublicationData!$B:$B,'Publication Table'!E$7),
IF(AND($C$4="NHS Scotland",$C$5="Operations cancelled for non-clinical/capacity reasons"),
SUMIFS(AllPublicationData!$I:$I,AllPublicationData!$A:$A,'Publication Table'!$B65,AllPublicationData!$B:$B,'Publication Table'!E$7),
IF(AND($C$4="NHS Scotland",$C$5="Cancellations for other reasons"),
SUMIFS(AllPublicationData!$J:$J,AllPublicationData!$A:$A,'Publication Table'!$B65,AllPublicationData!$B:$B,'Publication Table'!E$7)))))))</f>
        <v>1884</v>
      </c>
      <c r="F65" s="90">
        <f>IF($C$5="Total Operations",
SUMIFS(AllPublicationData!$E:$E,AllPublicationData!$A:$A,'Publication Table'!$B65,AllPublicationData!$B:$B,'Publication Table'!$C$4,AllPublicationData!$D:$D,'Publication Table'!F$7),
IF('Publication Table'!$C$5="All Cancelled Operations",
SUMIFS(AllPublicationData!$F:$F,AllPublicationData!$A:$A,'Publication Table'!$B65,AllPublicationData!$B:$B,'Publication Table'!$C$4,AllPublicationData!$D:$D,'Publication Table'!F$7),
IF('Publication Table'!$C$5="Operations cancelled by patient",
SUMIFS(AllPublicationData!$G:$G,AllPublicationData!$A:$A,'Publication Table'!$B65,AllPublicationData!$B:$B,'Publication Table'!$C$4,AllPublicationData!$D:$D,'Publication Table'!F$7),
IF('Publication Table'!$C$5="Operations cancelled for clinical reasons",
SUMIFS(AllPublicationData!$H:$H,AllPublicationData!$A:$A,'Publication Table'!$B65,AllPublicationData!$B:$B,'Publication Table'!$C$4,AllPublicationData!$D:$D,'Publication Table'!F$7),
IF('Publication Table'!$C$5="Operations cancelled for non-clinical/capacity reasons",
SUMIFS(AllPublicationData!$I:$I,AllPublicationData!$A:$A,'Publication Table'!$B65,AllPublicationData!$B:$B,'Publication Table'!$C$4,AllPublicationData!$D:$D,'Publication Table'!F$7),
IF('Publication Table'!$C$5="Cancellations for other reasons",
SUMIFS(AllPublicationData!$J:$J,AllPublicationData!$A:$A,'Publication Table'!$B65,AllPublicationData!$B:$B,'Publication Table'!$C$4,AllPublicationData!$D:$D,'Publication Table'!F$7)))))))+
IF(AND($C$4="NHS Scotland",$C$5="Total Operations"),
SUMIFS(AllPublicationData!$E:$E,AllPublicationData!$A:$A,'Publication Table'!$B65,AllPublicationData!$B:$B,'Publication Table'!F$7),
IF(AND($C$4="NHS Scotland",$C$5="All Cancelled Operations"),
SUMIFS(AllPublicationData!$F:$F,AllPublicationData!$A:$A,'Publication Table'!$B65,AllPublicationData!$B:$B,'Publication Table'!F$7),
IF(AND($C$4="NHS Scotland",$C$5="Operations cancelled by patient"),
SUMIFS(AllPublicationData!$G:$G,AllPublicationData!$A:$A,'Publication Table'!$B65,AllPublicationData!$B:$B,'Publication Table'!F$7),
IF(AND($C$4="NHS Scotland",$C$5="Operations cancelled for clinical reasons"),
SUMIFS(AllPublicationData!$H:$H,AllPublicationData!$A:$A,'Publication Table'!$B65,AllPublicationData!$B:$B,'Publication Table'!F$7),
IF(AND($C$4="NHS Scotland",$C$5="Operations cancelled for non-clinical/capacity reasons"),
SUMIFS(AllPublicationData!$I:$I,AllPublicationData!$A:$A,'Publication Table'!$B65,AllPublicationData!$B:$B,'Publication Table'!F$7),
IF(AND($C$4="NHS Scotland",$C$5="Cancellations for other reasons"),
SUMIFS(AllPublicationData!$J:$J,AllPublicationData!$A:$A,'Publication Table'!$B65,AllPublicationData!$B:$B,'Publication Table'!F$7)))))))</f>
        <v>387</v>
      </c>
      <c r="G65" s="90">
        <f>IF($C$5="Total Operations",
SUMIFS(AllPublicationData!$E:$E,AllPublicationData!$A:$A,'Publication Table'!$B65,AllPublicationData!$B:$B,'Publication Table'!$C$4,AllPublicationData!$D:$D,'Publication Table'!G$7),
IF('Publication Table'!$C$5="All Cancelled Operations",
SUMIFS(AllPublicationData!$F:$F,AllPublicationData!$A:$A,'Publication Table'!$B65,AllPublicationData!$B:$B,'Publication Table'!$C$4,AllPublicationData!$D:$D,'Publication Table'!G$7),
IF('Publication Table'!$C$5="Operations cancelled by patient",
SUMIFS(AllPublicationData!$G:$G,AllPublicationData!$A:$A,'Publication Table'!$B65,AllPublicationData!$B:$B,'Publication Table'!$C$4,AllPublicationData!$D:$D,'Publication Table'!G$7),
IF('Publication Table'!$C$5="Operations cancelled for clinical reasons",
SUMIFS(AllPublicationData!$H:$H,AllPublicationData!$A:$A,'Publication Table'!$B65,AllPublicationData!$B:$B,'Publication Table'!$C$4,AllPublicationData!$D:$D,'Publication Table'!G$7),
IF('Publication Table'!$C$5="Operations cancelled for non-clinical/capacity reasons",
SUMIFS(AllPublicationData!$I:$I,AllPublicationData!$A:$A,'Publication Table'!$B65,AllPublicationData!$B:$B,'Publication Table'!$C$4,AllPublicationData!$D:$D,'Publication Table'!G$7),
IF('Publication Table'!$C$5="Cancellations for other reasons",
SUMIFS(AllPublicationData!$J:$J,AllPublicationData!$A:$A,'Publication Table'!$B65,AllPublicationData!$B:$B,'Publication Table'!$C$4,AllPublicationData!$D:$D,'Publication Table'!G$7)))))))+
IF(AND($C$4="NHS Scotland",$C$5="Total Operations"),
SUMIFS(AllPublicationData!$E:$E,AllPublicationData!$A:$A,'Publication Table'!$B65,AllPublicationData!$B:$B,'Publication Table'!G$7),
IF(AND($C$4="NHS Scotland",$C$5="All Cancelled Operations"),
SUMIFS(AllPublicationData!$F:$F,AllPublicationData!$A:$A,'Publication Table'!$B65,AllPublicationData!$B:$B,'Publication Table'!G$7),
IF(AND($C$4="NHS Scotland",$C$5="Operations cancelled by patient"),
SUMIFS(AllPublicationData!$G:$G,AllPublicationData!$A:$A,'Publication Table'!$B65,AllPublicationData!$B:$B,'Publication Table'!G$7),
IF(AND($C$4="NHS Scotland",$C$5="Operations cancelled for clinical reasons"),
SUMIFS(AllPublicationData!$H:$H,AllPublicationData!$A:$A,'Publication Table'!$B65,AllPublicationData!$B:$B,'Publication Table'!G$7),
IF(AND($C$4="NHS Scotland",$C$5="Operations cancelled for non-clinical/capacity reasons"),
SUMIFS(AllPublicationData!$I:$I,AllPublicationData!$A:$A,'Publication Table'!$B65,AllPublicationData!$B:$B,'Publication Table'!G$7),
IF(AND($C$4="NHS Scotland",$C$5="Cancellations for other reasons"),
SUMIFS(AllPublicationData!$J:$J,AllPublicationData!$A:$A,'Publication Table'!$B65,AllPublicationData!$B:$B,'Publication Table'!G$7)))))))</f>
        <v>1471</v>
      </c>
      <c r="H65" s="90">
        <f>IF($C$5="Total Operations",
SUMIFS(AllPublicationData!$E:$E,AllPublicationData!$A:$A,'Publication Table'!$B65,AllPublicationData!$B:$B,'Publication Table'!$C$4,AllPublicationData!$D:$D,'Publication Table'!H$7),
IF('Publication Table'!$C$5="All Cancelled Operations",
SUMIFS(AllPublicationData!$F:$F,AllPublicationData!$A:$A,'Publication Table'!$B65,AllPublicationData!$B:$B,'Publication Table'!$C$4,AllPublicationData!$D:$D,'Publication Table'!H$7),
IF('Publication Table'!$C$5="Operations cancelled by patient",
SUMIFS(AllPublicationData!$G:$G,AllPublicationData!$A:$A,'Publication Table'!$B65,AllPublicationData!$B:$B,'Publication Table'!$C$4,AllPublicationData!$D:$D,'Publication Table'!H$7),
IF('Publication Table'!$C$5="Operations cancelled for clinical reasons",
SUMIFS(AllPublicationData!$H:$H,AllPublicationData!$A:$A,'Publication Table'!$B65,AllPublicationData!$B:$B,'Publication Table'!$C$4,AllPublicationData!$D:$D,'Publication Table'!H$7),
IF('Publication Table'!$C$5="Operations cancelled for non-clinical/capacity reasons",
SUMIFS(AllPublicationData!$I:$I,AllPublicationData!$A:$A,'Publication Table'!$B65,AllPublicationData!$B:$B,'Publication Table'!$C$4,AllPublicationData!$D:$D,'Publication Table'!H$7),
IF('Publication Table'!$C$5="Cancellations for other reasons",
SUMIFS(AllPublicationData!$J:$J,AllPublicationData!$A:$A,'Publication Table'!$B65,AllPublicationData!$B:$B,'Publication Table'!$C$4,AllPublicationData!$D:$D,'Publication Table'!H$7)))))))+
IF(AND($C$4="NHS Scotland",$C$5="Total Operations"),
SUMIFS(AllPublicationData!$E:$E,AllPublicationData!$A:$A,'Publication Table'!$B65,AllPublicationData!$B:$B,'Publication Table'!H$7),
IF(AND($C$4="NHS Scotland",$C$5="All Cancelled Operations"),
SUMIFS(AllPublicationData!$F:$F,AllPublicationData!$A:$A,'Publication Table'!$B65,AllPublicationData!$B:$B,'Publication Table'!H$7),
IF(AND($C$4="NHS Scotland",$C$5="Operations cancelled by patient"),
SUMIFS(AllPublicationData!$G:$G,AllPublicationData!$A:$A,'Publication Table'!$B65,AllPublicationData!$B:$B,'Publication Table'!H$7),
IF(AND($C$4="NHS Scotland",$C$5="Operations cancelled for clinical reasons"),
SUMIFS(AllPublicationData!$H:$H,AllPublicationData!$A:$A,'Publication Table'!$B65,AllPublicationData!$B:$B,'Publication Table'!H$7),
IF(AND($C$4="NHS Scotland",$C$5="Operations cancelled for non-clinical/capacity reasons"),
SUMIFS(AllPublicationData!$I:$I,AllPublicationData!$A:$A,'Publication Table'!$B65,AllPublicationData!$B:$B,'Publication Table'!H$7),
IF(AND($C$4="NHS Scotland",$C$5="Cancellations for other reasons"),
SUMIFS(AllPublicationData!$J:$J,AllPublicationData!$A:$A,'Publication Table'!$B65,AllPublicationData!$B:$B,'Publication Table'!H$7)))))))</f>
        <v>1250</v>
      </c>
      <c r="I65" s="90">
        <f>IF($C$5="Total Operations",
SUMIFS(AllPublicationData!$E:$E,AllPublicationData!$A:$A,'Publication Table'!$B65,AllPublicationData!$B:$B,'Publication Table'!$C$4,AllPublicationData!$D:$D,'Publication Table'!I$7),
IF('Publication Table'!$C$5="All Cancelled Operations",
SUMIFS(AllPublicationData!$F:$F,AllPublicationData!$A:$A,'Publication Table'!$B65,AllPublicationData!$B:$B,'Publication Table'!$C$4,AllPublicationData!$D:$D,'Publication Table'!I$7),
IF('Publication Table'!$C$5="Operations cancelled by patient",
SUMIFS(AllPublicationData!$G:$G,AllPublicationData!$A:$A,'Publication Table'!$B65,AllPublicationData!$B:$B,'Publication Table'!$C$4,AllPublicationData!$D:$D,'Publication Table'!I$7),
IF('Publication Table'!$C$5="Operations cancelled for clinical reasons",
SUMIFS(AllPublicationData!$H:$H,AllPublicationData!$A:$A,'Publication Table'!$B65,AllPublicationData!$B:$B,'Publication Table'!$C$4,AllPublicationData!$D:$D,'Publication Table'!I$7),
IF('Publication Table'!$C$5="Operations cancelled for non-clinical/capacity reasons",
SUMIFS(AllPublicationData!$I:$I,AllPublicationData!$A:$A,'Publication Table'!$B65,AllPublicationData!$B:$B,'Publication Table'!$C$4,AllPublicationData!$D:$D,'Publication Table'!I$7),
IF('Publication Table'!$C$5="Cancellations for other reasons",
SUMIFS(AllPublicationData!$J:$J,AllPublicationData!$A:$A,'Publication Table'!$B65,AllPublicationData!$B:$B,'Publication Table'!$C$4,AllPublicationData!$D:$D,'Publication Table'!I$7)))))))+
IF(AND($C$4="NHS Scotland",$C$5="Total Operations"),
SUMIFS(AllPublicationData!$E:$E,AllPublicationData!$A:$A,'Publication Table'!$B65,AllPublicationData!$B:$B,'Publication Table'!I$7),
IF(AND($C$4="NHS Scotland",$C$5="All Cancelled Operations"),
SUMIFS(AllPublicationData!$F:$F,AllPublicationData!$A:$A,'Publication Table'!$B65,AllPublicationData!$B:$B,'Publication Table'!I$7),
IF(AND($C$4="NHS Scotland",$C$5="Operations cancelled by patient"),
SUMIFS(AllPublicationData!$G:$G,AllPublicationData!$A:$A,'Publication Table'!$B65,AllPublicationData!$B:$B,'Publication Table'!I$7),
IF(AND($C$4="NHS Scotland",$C$5="Operations cancelled for clinical reasons"),
SUMIFS(AllPublicationData!$H:$H,AllPublicationData!$A:$A,'Publication Table'!$B65,AllPublicationData!$B:$B,'Publication Table'!I$7),
IF(AND($C$4="NHS Scotland",$C$5="Operations cancelled for non-clinical/capacity reasons"),
SUMIFS(AllPublicationData!$I:$I,AllPublicationData!$A:$A,'Publication Table'!$B65,AllPublicationData!$B:$B,'Publication Table'!I$7),
IF(AND($C$4="NHS Scotland",$C$5="Cancellations for other reasons"),
SUMIFS(AllPublicationData!$J:$J,AllPublicationData!$A:$A,'Publication Table'!$B65,AllPublicationData!$B:$B,'Publication Table'!I$7)))))))</f>
        <v>959</v>
      </c>
      <c r="J65" s="90">
        <f>IF($C$5="Total Operations",
SUMIFS(AllPublicationData!$E:$E,AllPublicationData!$A:$A,'Publication Table'!$B65,AllPublicationData!$B:$B,'Publication Table'!$C$4,AllPublicationData!$D:$D,'Publication Table'!J$7),
IF('Publication Table'!$C$5="All Cancelled Operations",
SUMIFS(AllPublicationData!$F:$F,AllPublicationData!$A:$A,'Publication Table'!$B65,AllPublicationData!$B:$B,'Publication Table'!$C$4,AllPublicationData!$D:$D,'Publication Table'!J$7),
IF('Publication Table'!$C$5="Operations cancelled by patient",
SUMIFS(AllPublicationData!$G:$G,AllPublicationData!$A:$A,'Publication Table'!$B65,AllPublicationData!$B:$B,'Publication Table'!$C$4,AllPublicationData!$D:$D,'Publication Table'!J$7),
IF('Publication Table'!$C$5="Operations cancelled for clinical reasons",
SUMIFS(AllPublicationData!$H:$H,AllPublicationData!$A:$A,'Publication Table'!$B65,AllPublicationData!$B:$B,'Publication Table'!$C$4,AllPublicationData!$D:$D,'Publication Table'!J$7),
IF('Publication Table'!$C$5="Operations cancelled for non-clinical/capacity reasons",
SUMIFS(AllPublicationData!$I:$I,AllPublicationData!$A:$A,'Publication Table'!$B65,AllPublicationData!$B:$B,'Publication Table'!$C$4,AllPublicationData!$D:$D,'Publication Table'!J$7),
IF('Publication Table'!$C$5="Cancellations for other reasons",
SUMIFS(AllPublicationData!$J:$J,AllPublicationData!$A:$A,'Publication Table'!$B65,AllPublicationData!$B:$B,'Publication Table'!$C$4,AllPublicationData!$D:$D,'Publication Table'!J$7)))))))+
IF(AND($C$4="NHS Scotland",$C$5="Total Operations"),
SUMIFS(AllPublicationData!$E:$E,AllPublicationData!$A:$A,'Publication Table'!$B65,AllPublicationData!$B:$B,'Publication Table'!J$7),
IF(AND($C$4="NHS Scotland",$C$5="All Cancelled Operations"),
SUMIFS(AllPublicationData!$F:$F,AllPublicationData!$A:$A,'Publication Table'!$B65,AllPublicationData!$B:$B,'Publication Table'!J$7),
IF(AND($C$4="NHS Scotland",$C$5="Operations cancelled by patient"),
SUMIFS(AllPublicationData!$G:$G,AllPublicationData!$A:$A,'Publication Table'!$B65,AllPublicationData!$B:$B,'Publication Table'!J$7),
IF(AND($C$4="NHS Scotland",$C$5="Operations cancelled for clinical reasons"),
SUMIFS(AllPublicationData!$H:$H,AllPublicationData!$A:$A,'Publication Table'!$B65,AllPublicationData!$B:$B,'Publication Table'!J$7),
IF(AND($C$4="NHS Scotland",$C$5="Operations cancelled for non-clinical/capacity reasons"),
SUMIFS(AllPublicationData!$I:$I,AllPublicationData!$A:$A,'Publication Table'!$B65,AllPublicationData!$B:$B,'Publication Table'!J$7),
IF(AND($C$4="NHS Scotland",$C$5="Cancellations for other reasons"),
SUMIFS(AllPublicationData!$J:$J,AllPublicationData!$A:$A,'Publication Table'!$B65,AllPublicationData!$B:$B,'Publication Table'!J$7)))))))</f>
        <v>3047</v>
      </c>
      <c r="K65" s="90">
        <f>IF($C$5="Total Operations",
SUMIFS(AllPublicationData!$E:$E,AllPublicationData!$A:$A,'Publication Table'!$B65,AllPublicationData!$B:$B,'Publication Table'!$C$4,AllPublicationData!$D:$D,'Publication Table'!K$7),
IF('Publication Table'!$C$5="All Cancelled Operations",
SUMIFS(AllPublicationData!$F:$F,AllPublicationData!$A:$A,'Publication Table'!$B65,AllPublicationData!$B:$B,'Publication Table'!$C$4,AllPublicationData!$D:$D,'Publication Table'!K$7),
IF('Publication Table'!$C$5="Operations cancelled by patient",
SUMIFS(AllPublicationData!$G:$G,AllPublicationData!$A:$A,'Publication Table'!$B65,AllPublicationData!$B:$B,'Publication Table'!$C$4,AllPublicationData!$D:$D,'Publication Table'!K$7),
IF('Publication Table'!$C$5="Operations cancelled for clinical reasons",
SUMIFS(AllPublicationData!$H:$H,AllPublicationData!$A:$A,'Publication Table'!$B65,AllPublicationData!$B:$B,'Publication Table'!$C$4,AllPublicationData!$D:$D,'Publication Table'!K$7),
IF('Publication Table'!$C$5="Operations cancelled for non-clinical/capacity reasons",
SUMIFS(AllPublicationData!$I:$I,AllPublicationData!$A:$A,'Publication Table'!$B65,AllPublicationData!$B:$B,'Publication Table'!$C$4,AllPublicationData!$D:$D,'Publication Table'!K$7),
IF('Publication Table'!$C$5="Cancellations for other reasons",
SUMIFS(AllPublicationData!$J:$J,AllPublicationData!$A:$A,'Publication Table'!$B65,AllPublicationData!$B:$B,'Publication Table'!$C$4,AllPublicationData!$D:$D,'Publication Table'!K$7)))))))+
IF(AND($C$4="NHS Scotland",$C$5="Total Operations"),
SUMIFS(AllPublicationData!$E:$E,AllPublicationData!$A:$A,'Publication Table'!$B65,AllPublicationData!$B:$B,'Publication Table'!K$7),
IF(AND($C$4="NHS Scotland",$C$5="All Cancelled Operations"),
SUMIFS(AllPublicationData!$F:$F,AllPublicationData!$A:$A,'Publication Table'!$B65,AllPublicationData!$B:$B,'Publication Table'!K$7),
IF(AND($C$4="NHS Scotland",$C$5="Operations cancelled by patient"),
SUMIFS(AllPublicationData!$G:$G,AllPublicationData!$A:$A,'Publication Table'!$B65,AllPublicationData!$B:$B,'Publication Table'!K$7),
IF(AND($C$4="NHS Scotland",$C$5="Operations cancelled for clinical reasons"),
SUMIFS(AllPublicationData!$H:$H,AllPublicationData!$A:$A,'Publication Table'!$B65,AllPublicationData!$B:$B,'Publication Table'!K$7),
IF(AND($C$4="NHS Scotland",$C$5="Operations cancelled for non-clinical/capacity reasons"),
SUMIFS(AllPublicationData!$I:$I,AllPublicationData!$A:$A,'Publication Table'!$B65,AllPublicationData!$B:$B,'Publication Table'!K$7),
IF(AND($C$4="NHS Scotland",$C$5="Cancellations for other reasons"),
SUMIFS(AllPublicationData!$J:$J,AllPublicationData!$A:$A,'Publication Table'!$B65,AllPublicationData!$B:$B,'Publication Table'!K$7)))))))</f>
        <v>6325</v>
      </c>
      <c r="L65" s="90">
        <f>IF($C$5="Total Operations",
SUMIFS(AllPublicationData!$E:$E,AllPublicationData!$A:$A,'Publication Table'!$B65,AllPublicationData!$B:$B,'Publication Table'!$C$4,AllPublicationData!$D:$D,'Publication Table'!L$7),
IF('Publication Table'!$C$5="All Cancelled Operations",
SUMIFS(AllPublicationData!$F:$F,AllPublicationData!$A:$A,'Publication Table'!$B65,AllPublicationData!$B:$B,'Publication Table'!$C$4,AllPublicationData!$D:$D,'Publication Table'!L$7),
IF('Publication Table'!$C$5="Operations cancelled by patient",
SUMIFS(AllPublicationData!$G:$G,AllPublicationData!$A:$A,'Publication Table'!$B65,AllPublicationData!$B:$B,'Publication Table'!$C$4,AllPublicationData!$D:$D,'Publication Table'!L$7),
IF('Publication Table'!$C$5="Operations cancelled for clinical reasons",
SUMIFS(AllPublicationData!$H:$H,AllPublicationData!$A:$A,'Publication Table'!$B65,AllPublicationData!$B:$B,'Publication Table'!$C$4,AllPublicationData!$D:$D,'Publication Table'!L$7),
IF('Publication Table'!$C$5="Operations cancelled for non-clinical/capacity reasons",
SUMIFS(AllPublicationData!$I:$I,AllPublicationData!$A:$A,'Publication Table'!$B65,AllPublicationData!$B:$B,'Publication Table'!$C$4,AllPublicationData!$D:$D,'Publication Table'!L$7),
IF('Publication Table'!$C$5="Cancellations for other reasons",
SUMIFS(AllPublicationData!$J:$J,AllPublicationData!$A:$A,'Publication Table'!$B65,AllPublicationData!$B:$B,'Publication Table'!$C$4,AllPublicationData!$D:$D,'Publication Table'!L$7)))))))+
IF(AND($C$4="NHS Scotland",$C$5="Total Operations"),
SUMIFS(AllPublicationData!$E:$E,AllPublicationData!$A:$A,'Publication Table'!$B65,AllPublicationData!$B:$B,'Publication Table'!L$7),
IF(AND($C$4="NHS Scotland",$C$5="All Cancelled Operations"),
SUMIFS(AllPublicationData!$F:$F,AllPublicationData!$A:$A,'Publication Table'!$B65,AllPublicationData!$B:$B,'Publication Table'!L$7),
IF(AND($C$4="NHS Scotland",$C$5="Operations cancelled by patient"),
SUMIFS(AllPublicationData!$G:$G,AllPublicationData!$A:$A,'Publication Table'!$B65,AllPublicationData!$B:$B,'Publication Table'!L$7),
IF(AND($C$4="NHS Scotland",$C$5="Operations cancelled for clinical reasons"),
SUMIFS(AllPublicationData!$H:$H,AllPublicationData!$A:$A,'Publication Table'!$B65,AllPublicationData!$B:$B,'Publication Table'!L$7),
IF(AND($C$4="NHS Scotland",$C$5="Operations cancelled for non-clinical/capacity reasons"),
SUMIFS(AllPublicationData!$I:$I,AllPublicationData!$A:$A,'Publication Table'!$B65,AllPublicationData!$B:$B,'Publication Table'!L$7),
IF(AND($C$4="NHS Scotland",$C$5="Cancellations for other reasons"),
SUMIFS(AllPublicationData!$J:$J,AllPublicationData!$A:$A,'Publication Table'!$B65,AllPublicationData!$B:$B,'Publication Table'!L$7)))))))</f>
        <v>1196</v>
      </c>
      <c r="M65" s="90">
        <f>IF($C$5="Total Operations",
SUMIFS(AllPublicationData!$E:$E,AllPublicationData!$A:$A,'Publication Table'!$B65,AllPublicationData!$B:$B,'Publication Table'!$C$4,AllPublicationData!$D:$D,'Publication Table'!M$7),
IF('Publication Table'!$C$5="All Cancelled Operations",
SUMIFS(AllPublicationData!$F:$F,AllPublicationData!$A:$A,'Publication Table'!$B65,AllPublicationData!$B:$B,'Publication Table'!$C$4,AllPublicationData!$D:$D,'Publication Table'!M$7),
IF('Publication Table'!$C$5="Operations cancelled by patient",
SUMIFS(AllPublicationData!$G:$G,AllPublicationData!$A:$A,'Publication Table'!$B65,AllPublicationData!$B:$B,'Publication Table'!$C$4,AllPublicationData!$D:$D,'Publication Table'!M$7),
IF('Publication Table'!$C$5="Operations cancelled for clinical reasons",
SUMIFS(AllPublicationData!$G:$G,AllPublicationData!$A:$A,'Publication Table'!$B65,AllPublicationData!$B:$B,'Publication Table'!$C$4,AllPublicationData!$D:$D,'Publication Table'!M$7),
IF('Publication Table'!$C$5="Operations cancelled for non-clinical/capacity reasons",
SUMIFS(AllPublicationData!$G:$G,AllPublicationData!$A:$A,'Publication Table'!$B65,AllPublicationData!$B:$B,'Publication Table'!$C$4,AllPublicationData!$D:$D,'Publication Table'!M$7),
IF('Publication Table'!$C$5="Cancellations for other reasons",
SUMIFS(AllPublicationData!$G:$G,AllPublicationData!$A:$A,'Publication Table'!$B65,AllPublicationData!$B:$B,'Publication Table'!$C$4,AllPublicationData!$D:$D,'Publication Table'!M$7)))))))+
IF(AND($C$4="NHS Scotland",$C$5="Total Operations"),
SUMIFS(AllPublicationData!$E:$E,AllPublicationData!$A:$A,'Publication Table'!$B65,AllPublicationData!$B:$B,'Publication Table'!M$7),
IF(AND($C$4="NHS Scotland",$C$5="All Cancelled Operations"),
SUMIFS(AllPublicationData!$F:$F,AllPublicationData!$A:$A,'Publication Table'!$B65,AllPublicationData!$B:$B,'Publication Table'!M$7),
IF(AND($C$4="NHS Scotland",$C$5="Operations cancelled by patient"),
SUMIFS(AllPublicationData!$G:$G,AllPublicationData!$A:$A,'Publication Table'!$B65,AllPublicationData!$B:$B,'Publication Table'!M$7),
IF(AND($C$4="NHS Scotland",$C$5="Operations cancelled for clinical reasons"),
SUMIFS(AllPublicationData!$H:$H,AllPublicationData!$A:$A,'Publication Table'!$B65,AllPublicationData!$B:$B,'Publication Table'!M$7),
IF(AND($C$4="NHS Scotland",$C$5="Operations cancelled for non-clinical/capacity reasons"),
SUMIFS(AllPublicationData!$I:$I,AllPublicationData!$A:$A,'Publication Table'!$B65,AllPublicationData!$B:$B,'Publication Table'!M$7),
IF(AND($C$4="NHS Scotland",$C$5="Cancellations for other reasons"),
SUMIFS(AllPublicationData!$J:$J,AllPublicationData!$A:$A,'Publication Table'!$B65,AllPublicationData!$B:$B,'Publication Table'!M$7)))))))</f>
        <v>2211</v>
      </c>
      <c r="N65" s="90">
        <f>IF($C$5="Total Operations",
SUMIFS(AllPublicationData!$E:$E,AllPublicationData!$A:$A,'Publication Table'!$B65,AllPublicationData!$B:$B,'Publication Table'!$C$4,AllPublicationData!$D:$D,'Publication Table'!N$7),
IF('Publication Table'!$C$5="All Cancelled Operations",
SUMIFS(AllPublicationData!$F:$F,AllPublicationData!$A:$A,'Publication Table'!$B65,AllPublicationData!$B:$B,'Publication Table'!$C$4,AllPublicationData!$D:$D,'Publication Table'!N$7),
IF('Publication Table'!$C$5="Operations cancelled by patient",
SUMIFS(AllPublicationData!$G:$G,AllPublicationData!$A:$A,'Publication Table'!$B65,AllPublicationData!$B:$B,'Publication Table'!$C$4,AllPublicationData!$D:$D,'Publication Table'!N$7),
IF('Publication Table'!$C$5="Operations cancelled for clinical reasons",
SUMIFS(AllPublicationData!$G:$G,AllPublicationData!$A:$A,'Publication Table'!$B65,AllPublicationData!$B:$B,'Publication Table'!$C$4,AllPublicationData!$D:$D,'Publication Table'!N$7),
IF('Publication Table'!$C$5="Operations cancelled for non-clinical/capacity reasons",
SUMIFS(AllPublicationData!$G:$G,AllPublicationData!$A:$A,'Publication Table'!$B65,AllPublicationData!$B:$B,'Publication Table'!$C$4,AllPublicationData!$D:$D,'Publication Table'!N$7),
IF('Publication Table'!$C$5="Cancellations for other reasons",
SUMIFS(AllPublicationData!$G:$G,AllPublicationData!$A:$A,'Publication Table'!$B65,AllPublicationData!$B:$B,'Publication Table'!$C$4,AllPublicationData!$D:$D,'Publication Table'!N$7)))))))+
IF(AND($C$4="NHS Scotland",$C$5="Total Operations"),
SUMIFS(AllPublicationData!$E:$E,AllPublicationData!$A:$A,'Publication Table'!$B65,AllPublicationData!$B:$B,'Publication Table'!N$7),
IF(AND($C$4="NHS Scotland",$C$5="All Cancelled Operations"),
SUMIFS(AllPublicationData!$F:$F,AllPublicationData!$A:$A,'Publication Table'!$B65,AllPublicationData!$B:$B,'Publication Table'!N$7),
IF(AND($C$4="NHS Scotland",$C$5="Operations cancelled by patient"),
SUMIFS(AllPublicationData!$G:$G,AllPublicationData!$A:$A,'Publication Table'!$B65,AllPublicationData!$B:$B,'Publication Table'!N$7),
IF(AND($C$4="NHS Scotland",$C$5="Operations cancelled for clinical reasons"),
SUMIFS(AllPublicationData!$H:$H,AllPublicationData!$A:$A,'Publication Table'!$B65,AllPublicationData!$B:$B,'Publication Table'!N$7),
IF(AND($C$4="NHS Scotland",$C$5="Operations cancelled for non-clinical/capacity reasons"),
SUMIFS(AllPublicationData!$I:$I,AllPublicationData!$A:$A,'Publication Table'!$B65,AllPublicationData!$B:$B,'Publication Table'!N$7),
IF(AND($C$4="NHS Scotland",$C$5="Cancellations for other reasons"),
SUMIFS(AllPublicationData!$J:$J,AllPublicationData!$A:$A,'Publication Table'!$B65,AllPublicationData!$B:$B,'Publication Table'!N$7)))))))</f>
        <v>5094</v>
      </c>
      <c r="O65" s="90">
        <f>IF($C$5="Total Operations",
SUMIFS(AllPublicationData!$E:$E,AllPublicationData!$A:$A,'Publication Table'!$B65,AllPublicationData!$B:$B,'Publication Table'!$C$4,AllPublicationData!$D:$D,'Publication Table'!O$7),
IF('Publication Table'!$C$5="All Cancelled Operations",
SUMIFS(AllPublicationData!$F:$F,AllPublicationData!$A:$A,'Publication Table'!$B65,AllPublicationData!$B:$B,'Publication Table'!$C$4,AllPublicationData!$D:$D,'Publication Table'!O$7),
IF('Publication Table'!$C$5="Operations cancelled by patient",
SUMIFS(AllPublicationData!$G:$G,AllPublicationData!$A:$A,'Publication Table'!$B65,AllPublicationData!$B:$B,'Publication Table'!$C$4,AllPublicationData!$D:$D,'Publication Table'!O$7),
IF('Publication Table'!$C$5="Operations cancelled for clinical reasons",
SUMIFS(AllPublicationData!$G:$G,AllPublicationData!$A:$A,'Publication Table'!$B65,AllPublicationData!$B:$B,'Publication Table'!$C$4,AllPublicationData!$D:$D,'Publication Table'!O$7),
IF('Publication Table'!$C$5="Operations cancelled for non-clinical/capacity reasons",
SUMIFS(AllPublicationData!$G:$G,AllPublicationData!$A:$A,'Publication Table'!$B65,AllPublicationData!$B:$B,'Publication Table'!$C$4,AllPublicationData!$D:$D,'Publication Table'!O$7),
IF('Publication Table'!$C$5="Cancellations for other reasons",
SUMIFS(AllPublicationData!$G:$G,AllPublicationData!$A:$A,'Publication Table'!$B65,AllPublicationData!$B:$B,'Publication Table'!$C$4,AllPublicationData!$D:$D,'Publication Table'!O$7)))))))+
IF(AND($C$4="NHS Scotland",$C$5="Total Operations"),
SUMIFS(AllPublicationData!$E:$E,AllPublicationData!$A:$A,'Publication Table'!$B65,AllPublicationData!$B:$B,'Publication Table'!O$7),
IF(AND($C$4="NHS Scotland",$C$5="All Cancelled Operations"),
SUMIFS(AllPublicationData!$F:$F,AllPublicationData!$A:$A,'Publication Table'!$B65,AllPublicationData!$B:$B,'Publication Table'!O$7),
IF(AND($C$4="NHS Scotland",$C$5="Operations cancelled by patient"),
SUMIFS(AllPublicationData!$G:$G,AllPublicationData!$A:$A,'Publication Table'!$B65,AllPublicationData!$B:$B,'Publication Table'!O$7),
IF(AND($C$4="NHS Scotland",$C$5="Operations cancelled for clinical reasons"),
SUMIFS(AllPublicationData!$H:$H,AllPublicationData!$A:$A,'Publication Table'!$B65,AllPublicationData!$B:$B,'Publication Table'!O$7),
IF(AND($C$4="NHS Scotland",$C$5="Operations cancelled for non-clinical/capacity reasons"),
SUMIFS(AllPublicationData!$I:$I,AllPublicationData!$A:$A,'Publication Table'!$B65,AllPublicationData!$B:$B,'Publication Table'!O$7),
IF(AND($C$4="NHS Scotland",$C$5="Cancellations for other reasons"),
SUMIFS(AllPublicationData!$J:$J,AllPublicationData!$A:$A,'Publication Table'!$B65,AllPublicationData!$B:$B,'Publication Table'!O$7)))))))</f>
        <v>305</v>
      </c>
      <c r="P65" s="90">
        <f>IF($C$5="Total Operations",
SUMIFS(AllPublicationData!$E:$E,AllPublicationData!$A:$A,'Publication Table'!$B65,AllPublicationData!$B:$B,'Publication Table'!$C$4,AllPublicationData!$D:$D,'Publication Table'!P$7),
IF('Publication Table'!$C$5="All Cancelled Operations",
SUMIFS(AllPublicationData!$F:$F,AllPublicationData!$A:$A,'Publication Table'!$B65,AllPublicationData!$B:$B,'Publication Table'!$C$4,AllPublicationData!$D:$D,'Publication Table'!P$7),
IF('Publication Table'!$C$5="Operations cancelled by patient",
SUMIFS(AllPublicationData!$G:$G,AllPublicationData!$A:$A,'Publication Table'!$B65,AllPublicationData!$B:$B,'Publication Table'!$C$4,AllPublicationData!$D:$D,'Publication Table'!P$7),
IF('Publication Table'!$C$5="Operations cancelled for clinical reasons",
SUMIFS(AllPublicationData!$G:$G,AllPublicationData!$A:$A,'Publication Table'!$B65,AllPublicationData!$B:$B,'Publication Table'!$C$4,AllPublicationData!$D:$D,'Publication Table'!P$7),
IF('Publication Table'!$C$5="Operations cancelled for non-clinical/capacity reasons",
SUMIFS(AllPublicationData!$G:$G,AllPublicationData!$A:$A,'Publication Table'!$B65,AllPublicationData!$B:$B,'Publication Table'!$C$4,AllPublicationData!$D:$D,'Publication Table'!P$7),
IF('Publication Table'!$C$5="Cancellations for other reasons",
SUMIFS(AllPublicationData!$G:$G,AllPublicationData!$A:$A,'Publication Table'!$B65,AllPublicationData!$B:$B,'Publication Table'!$C$4,AllPublicationData!$D:$D,'Publication Table'!P$7)))))))+
IF(AND($C$4="NHS Scotland",$C$5="Total Operations"),
SUMIFS(AllPublicationData!$E:$E,AllPublicationData!$A:$A,'Publication Table'!$B65,AllPublicationData!$B:$B,'Publication Table'!P$7),
IF(AND($C$4="NHS Scotland",$C$5="All Cancelled Operations"),
SUMIFS(AllPublicationData!$F:$F,AllPublicationData!$A:$A,'Publication Table'!$B65,AllPublicationData!$B:$B,'Publication Table'!P$7),
IF(AND($C$4="NHS Scotland",$C$5="Operations cancelled by patient"),
SUMIFS(AllPublicationData!$G:$G,AllPublicationData!$A:$A,'Publication Table'!$B65,AllPublicationData!$B:$B,'Publication Table'!P$7),
IF(AND($C$4="NHS Scotland",$C$5="Operations cancelled for clinical reasons"),
SUMIFS(AllPublicationData!$H:$H,AllPublicationData!$A:$A,'Publication Table'!$B65,AllPublicationData!$B:$B,'Publication Table'!P$7),
IF(AND($C$4="NHS Scotland",$C$5="Operations cancelled for non-clinical/capacity reasons"),
SUMIFS(AllPublicationData!$I:$I,AllPublicationData!$A:$A,'Publication Table'!$B65,AllPublicationData!$B:$B,'Publication Table'!P$7),
IF(AND($C$4="NHS Scotland",$C$5="Cancellations for other reasons"),
SUMIFS(AllPublicationData!$J:$J,AllPublicationData!$A:$A,'Publication Table'!$B65,AllPublicationData!$B:$B,'Publication Table'!P$7)))))))</f>
        <v>171</v>
      </c>
      <c r="Q65" s="90">
        <f>IF($C$5="Total Operations",
SUMIFS(AllPublicationData!$E:$E,AllPublicationData!$A:$A,'Publication Table'!$B65,AllPublicationData!$B:$B,'Publication Table'!$C$4,AllPublicationData!$D:$D,'Publication Table'!Q$7),
IF('Publication Table'!$C$5="All Cancelled Operations",
SUMIFS(AllPublicationData!$F:$F,AllPublicationData!$A:$A,'Publication Table'!$B65,AllPublicationData!$B:$B,'Publication Table'!$C$4,AllPublicationData!$D:$D,'Publication Table'!Q$7),
IF('Publication Table'!$C$5="Operations cancelled by patient",
SUMIFS(AllPublicationData!$G:$G,AllPublicationData!$A:$A,'Publication Table'!$B65,AllPublicationData!$B:$B,'Publication Table'!$C$4,AllPublicationData!$D:$D,'Publication Table'!Q$7),
IF('Publication Table'!$C$5="Operations cancelled for clinical reasons",
SUMIFS(AllPublicationData!$G:$G,AllPublicationData!$A:$A,'Publication Table'!$B65,AllPublicationData!$B:$B,'Publication Table'!$C$4,AllPublicationData!$D:$D,'Publication Table'!Q$7),
IF('Publication Table'!$C$5="Operations cancelled for non-clinical/capacity reasons",
SUMIFS(AllPublicationData!$G:$G,AllPublicationData!$A:$A,'Publication Table'!$B65,AllPublicationData!$B:$B,'Publication Table'!$C$4,AllPublicationData!$D:$D,'Publication Table'!Q$7),
IF('Publication Table'!$C$5="Cancellations for other reasons",
SUMIFS(AllPublicationData!$G:$G,AllPublicationData!$A:$A,'Publication Table'!$B65,AllPublicationData!$B:$B,'Publication Table'!$C$4,AllPublicationData!$D:$D,'Publication Table'!Q$7)))))))+
IF(AND($C$4="NHS Scotland",$C$5="Total Operations"),
SUMIFS(AllPublicationData!$E:$E,AllPublicationData!$A:$A,'Publication Table'!$B65,AllPublicationData!$B:$B,'Publication Table'!Q$7),
IF(AND($C$4="NHS Scotland",$C$5="All Cancelled Operations"),
SUMIFS(AllPublicationData!$F:$F,AllPublicationData!$A:$A,'Publication Table'!$B65,AllPublicationData!$B:$B,'Publication Table'!Q$7),
IF(AND($C$4="NHS Scotland",$C$5="Operations cancelled by patient"),
SUMIFS(AllPublicationData!$G:$G,AllPublicationData!$A:$A,'Publication Table'!$B65,AllPublicationData!$B:$B,'Publication Table'!Q$7),
IF(AND($C$4="NHS Scotland",$C$5="Operations cancelled for clinical reasons"),
SUMIFS(AllPublicationData!$H:$H,AllPublicationData!$A:$A,'Publication Table'!$B65,AllPublicationData!$B:$B,'Publication Table'!Q$7),
IF(AND($C$4="NHS Scotland",$C$5="Operations cancelled for non-clinical/capacity reasons"),
SUMIFS(AllPublicationData!$I:$I,AllPublicationData!$A:$A,'Publication Table'!$B65,AllPublicationData!$B:$B,'Publication Table'!Q$7),
IF(AND($C$4="NHS Scotland",$C$5="Cancellations for other reasons"),
SUMIFS(AllPublicationData!$J:$J,AllPublicationData!$A:$A,'Publication Table'!$B65,AllPublicationData!$B:$B,'Publication Table'!Q$7)))))))</f>
        <v>1967</v>
      </c>
      <c r="R65" s="90">
        <f>IF($C$5="Total Operations",
SUMIFS(AllPublicationData!$E:$E,AllPublicationData!$A:$A,'Publication Table'!$B65,AllPublicationData!$B:$B,'Publication Table'!$C$4,AllPublicationData!$D:$D,'Publication Table'!R$7),
IF('Publication Table'!$C$5="All Cancelled Operations",
SUMIFS(AllPublicationData!$F:$F,AllPublicationData!$A:$A,'Publication Table'!$B65,AllPublicationData!$B:$B,'Publication Table'!$C$4,AllPublicationData!$D:$D,'Publication Table'!R$7),
IF('Publication Table'!$C$5="Operations cancelled by patient",
SUMIFS(AllPublicationData!$G:$G,AllPublicationData!$A:$A,'Publication Table'!$B65,AllPublicationData!$B:$B,'Publication Table'!$C$4,AllPublicationData!$D:$D,'Publication Table'!R$7),
IF('Publication Table'!$C$5="Operations cancelled for clinical reasons",
SUMIFS(AllPublicationData!$G:$G,AllPublicationData!$A:$A,'Publication Table'!$B65,AllPublicationData!$B:$B,'Publication Table'!$C$4,AllPublicationData!$D:$D,'Publication Table'!R$7),
IF('Publication Table'!$C$5="Operations cancelled for non-clinical/capacity reasons",
SUMIFS(AllPublicationData!$G:$G,AllPublicationData!$A:$A,'Publication Table'!$B65,AllPublicationData!$B:$B,'Publication Table'!$C$4,AllPublicationData!$D:$D,'Publication Table'!R$7),
IF('Publication Table'!$C$5="Cancellations for other reasons",
SUMIFS(AllPublicationData!$G:$G,AllPublicationData!$A:$A,'Publication Table'!$B65,AllPublicationData!$B:$B,'Publication Table'!$C$4,AllPublicationData!$D:$D,'Publication Table'!R$7)))))))+
IF(AND($C$4="NHS Scotland",$C$5="Total Operations"),
SUMIFS(AllPublicationData!$E:$E,AllPublicationData!$A:$A,'Publication Table'!$B65,AllPublicationData!$B:$B,'Publication Table'!R$7),
IF(AND($C$4="NHS Scotland",$C$5="All Cancelled Operations"),
SUMIFS(AllPublicationData!$F:$F,AllPublicationData!$A:$A,'Publication Table'!$B65,AllPublicationData!$B:$B,'Publication Table'!R$7),
IF(AND($C$4="NHS Scotland",$C$5="Operations cancelled by patient"),
SUMIFS(AllPublicationData!$G:$G,AllPublicationData!$A:$A,'Publication Table'!$B65,AllPublicationData!$B:$B,'Publication Table'!R$7),
IF(AND($C$4="NHS Scotland",$C$5="Operations cancelled for clinical reasons"),
SUMIFS(AllPublicationData!$H:$H,AllPublicationData!$A:$A,'Publication Table'!$B65,AllPublicationData!$B:$B,'Publication Table'!R$7),
IF(AND($C$4="NHS Scotland",$C$5="Operations cancelled for non-clinical/capacity reasons"),
SUMIFS(AllPublicationData!$I:$I,AllPublicationData!$A:$A,'Publication Table'!$B65,AllPublicationData!$B:$B,'Publication Table'!R$7),
IF(AND($C$4="NHS Scotland",$C$5="Cancellations for other reasons"),
SUMIFS(AllPublicationData!$J:$J,AllPublicationData!$A:$A,'Publication Table'!$B65,AllPublicationData!$B:$B,'Publication Table'!R$7)))))))</f>
        <v>90</v>
      </c>
    </row>
    <row r="66" spans="2:18" x14ac:dyDescent="0.35">
      <c r="B66" s="89">
        <v>43647</v>
      </c>
      <c r="C66" s="81">
        <f>IF($C$5="Total Operations",
SUMIFS(AllPublicationData!$E:$E,AllPublicationData!$A:$A,'Publication Table'!$B66,AllPublicationData!$B:$B,'Publication Table'!$C$4),
IF('Publication Table'!$C$5="All Cancelled Operations",
SUMIFS(AllPublicationData!$F:$F,AllPublicationData!$A:$A,'Publication Table'!$B66,AllPublicationData!$B:$B,'Publication Table'!$C$4),
IF('Publication Table'!$C$5="Operations cancelled by patient",
SUMIFS(AllPublicationData!$G:$G,AllPublicationData!$A:$A,'Publication Table'!$B66,AllPublicationData!$B:$B,'Publication Table'!$C$4),
IF('Publication Table'!$C$5="Operations cancelled for clinical reasons",
SUMIFS(AllPublicationData!$H:$H,AllPublicationData!$A:$A,'Publication Table'!$B66,AllPublicationData!$B:$B,'Publication Table'!$C$4),
IF('Publication Table'!$C$5="Operations cancelled for non-clinical/capacity reasons",
SUMIFS(AllPublicationData!$I:$I,AllPublicationData!$A:$A,'Publication Table'!$B66,AllPublicationData!$B:$B,'Publication Table'!$C$4),
IF('Publication Table'!$C$5="Cancellations for other reasons",
SUMIFS(AllPublicationData!$J:$J,AllPublicationData!$A:$A,'Publication Table'!$B66,AllPublicationData!$B:$B,'Publication Table'!$C$4)))))))+
IF(AND($C$4="NHS Scotland",$C$5="Total Operations"),
SUMIFS(AllPublicationData!$E:$E,AllPublicationData!$A:$A,'Publication Table'!$B66),
IF(AND($C$4="NHS Scotland",$C$5="All Cancelled Operations"),
SUMIFS(AllPublicationData!$F:$F,AllPublicationData!$A:$A,'Publication Table'!$B66),
IF(AND($C$4="NHS Scotland",$C$5="Operations cancelled by patient"),
SUMIFS(AllPublicationData!$G:$G,AllPublicationData!$A:$A,'Publication Table'!$B66),
IF(AND($C$4="NHS Scotland",$C$5="Operations cancelled for clinical reasons"),
SUMIFS(AllPublicationData!$H:$H,AllPublicationData!$A:$A,'Publication Table'!$B66),
IF(AND($C$4="NHS Scotland",$C$5="Operations cancelled for non-clinical/capacity reasons"),
SUMIFS(AllPublicationData!$I:$I,AllPublicationData!$A:$A,'Publication Table'!$B66),
IF(AND($C$4="NHS Scotland",$C$5="Cancellations for other reasons"),
SUMIFS(AllPublicationData!$J:$J,AllPublicationData!$A:$A,'Publication Table'!$B66)))))))</f>
        <v>26890</v>
      </c>
      <c r="D66" s="90">
        <f>IF($C$5="Total Operations",
SUMIFS(AllPublicationData!$E:$E,AllPublicationData!$A:$A,'Publication Table'!$B66,AllPublicationData!$B:$B,'Publication Table'!$C$4,AllPublicationData!$D:$D,'Publication Table'!D$7),
IF('Publication Table'!$C$5="All Cancelled Operations",
SUMIFS(AllPublicationData!$F:$F,AllPublicationData!$A:$A,'Publication Table'!$B66,AllPublicationData!$B:$B,'Publication Table'!$C$4,AllPublicationData!$D:$D,'Publication Table'!D$7),
IF('Publication Table'!$C$5="Operations cancelled by patient",
SUMIFS(AllPublicationData!$G:$G,AllPublicationData!$A:$A,'Publication Table'!$B66,AllPublicationData!$B:$B,'Publication Table'!$C$4,AllPublicationData!$D:$D,'Publication Table'!D$7),
IF('Publication Table'!$C$5="Operations cancelled for clinical reasons",
SUMIFS(AllPublicationData!$H:$H,AllPublicationData!$A:$A,'Publication Table'!$B66,AllPublicationData!$B:$B,'Publication Table'!$C$4,AllPublicationData!$D:$D,'Publication Table'!D$7),
IF('Publication Table'!$C$5="Operations cancelled for non-clinical/capacity reasons",
SUMIFS(AllPublicationData!$I:$I,AllPublicationData!$A:$A,'Publication Table'!$B66,AllPublicationData!$B:$B,'Publication Table'!$C$4,AllPublicationData!$D:$D,'Publication Table'!D$7),
IF('Publication Table'!$C$5="Cancellations for other reasons",
SUMIFS(AllPublicationData!$J:$J,AllPublicationData!$A:$A,'Publication Table'!$B66,AllPublicationData!$B:$B,'Publication Table'!$C$4,AllPublicationData!$D:$D,'Publication Table'!D$7)))))))+
IF(AND($C$4="NHS Scotland",$C$5="Total Operations"),
SUMIFS(AllPublicationData!$E:$E,AllPublicationData!$A:$A,'Publication Table'!$B66,AllPublicationData!$B:$B,'Publication Table'!D$7),
IF(AND($C$4="NHS Scotland",$C$5="All Cancelled Operations"),
SUMIFS(AllPublicationData!$F:$F,AllPublicationData!$A:$A,'Publication Table'!$B66,AllPublicationData!$B:$B,'Publication Table'!D$7),
IF(AND($C$4="NHS Scotland",$C$5="Operations cancelled by patient"),
SUMIFS(AllPublicationData!$G:$G,AllPublicationData!$A:$A,'Publication Table'!$B66,AllPublicationData!$B:$B,'Publication Table'!D$7),
IF(AND($C$4="NHS Scotland",$C$5="Operations cancelled for clinical reasons"),
SUMIFS(AllPublicationData!$H:$H,AllPublicationData!$A:$A,'Publication Table'!$B66,AllPublicationData!$B:$B,'Publication Table'!D$7),
IF(AND($C$4="NHS Scotland",$C$5="Operations cancelled for non-clinical/capacity reasons"),
SUMIFS(AllPublicationData!$I:$I,AllPublicationData!$A:$A,'Publication Table'!$B66,AllPublicationData!$B:$B,'Publication Table'!D$7),
IF(AND($C$4="NHS Scotland",$C$5="Cancellations for other reasons"),
SUMIFS(AllPublicationData!$J:$J,AllPublicationData!$A:$A,'Publication Table'!$B66,AllPublicationData!$B:$B,'Publication Table'!D$7)))))))</f>
        <v>1684</v>
      </c>
      <c r="E66" s="90">
        <f>IF($C$5="Total Operations",
SUMIFS(AllPublicationData!$E:$E,AllPublicationData!$A:$A,'Publication Table'!$B66,AllPublicationData!$B:$B,'Publication Table'!$C$4,AllPublicationData!$D:$D,'Publication Table'!E$7),
IF('Publication Table'!$C$5="All Cancelled Operations",
SUMIFS(AllPublicationData!$F:$F,AllPublicationData!$A:$A,'Publication Table'!$B66,AllPublicationData!$B:$B,'Publication Table'!$C$4,AllPublicationData!$D:$D,'Publication Table'!E$7),
IF('Publication Table'!$C$5="Operations cancelled by patient",
SUMIFS(AllPublicationData!$G:$G,AllPublicationData!$A:$A,'Publication Table'!$B66,AllPublicationData!$B:$B,'Publication Table'!$C$4,AllPublicationData!$D:$D,'Publication Table'!E$7),
IF('Publication Table'!$C$5="Operations cancelled for clinical reasons",
SUMIFS(AllPublicationData!$H:$H,AllPublicationData!$A:$A,'Publication Table'!$B66,AllPublicationData!$B:$B,'Publication Table'!$C$4,AllPublicationData!$D:$D,'Publication Table'!E$7),
IF('Publication Table'!$C$5="Operations cancelled for non-clinical/capacity reasons",
SUMIFS(AllPublicationData!$I:$I,AllPublicationData!$A:$A,'Publication Table'!$B66,AllPublicationData!$B:$B,'Publication Table'!$C$4,AllPublicationData!$D:$D,'Publication Table'!E$7),
IF('Publication Table'!$C$5="Cancellations for other reasons",
SUMIFS(AllPublicationData!$J:$J,AllPublicationData!$A:$A,'Publication Table'!$B66,AllPublicationData!$B:$B,'Publication Table'!$C$4,AllPublicationData!$D:$D,'Publication Table'!E$7)))))))+
IF(AND($C$4="NHS Scotland",$C$5="Total Operations"),
SUMIFS(AllPublicationData!$E:$E,AllPublicationData!$A:$A,'Publication Table'!$B66,AllPublicationData!$B:$B,'Publication Table'!E$7),
IF(AND($C$4="NHS Scotland",$C$5="All Cancelled Operations"),
SUMIFS(AllPublicationData!$F:$F,AllPublicationData!$A:$A,'Publication Table'!$B66,AllPublicationData!$B:$B,'Publication Table'!E$7),
IF(AND($C$4="NHS Scotland",$C$5="Operations cancelled by patient"),
SUMIFS(AllPublicationData!$G:$G,AllPublicationData!$A:$A,'Publication Table'!$B66,AllPublicationData!$B:$B,'Publication Table'!E$7),
IF(AND($C$4="NHS Scotland",$C$5="Operations cancelled for clinical reasons"),
SUMIFS(AllPublicationData!$H:$H,AllPublicationData!$A:$A,'Publication Table'!$B66,AllPublicationData!$B:$B,'Publication Table'!E$7),
IF(AND($C$4="NHS Scotland",$C$5="Operations cancelled for non-clinical/capacity reasons"),
SUMIFS(AllPublicationData!$I:$I,AllPublicationData!$A:$A,'Publication Table'!$B66,AllPublicationData!$B:$B,'Publication Table'!E$7),
IF(AND($C$4="NHS Scotland",$C$5="Cancellations for other reasons"),
SUMIFS(AllPublicationData!$J:$J,AllPublicationData!$A:$A,'Publication Table'!$B66,AllPublicationData!$B:$B,'Publication Table'!E$7)))))))</f>
        <v>1641</v>
      </c>
      <c r="F66" s="90">
        <f>IF($C$5="Total Operations",
SUMIFS(AllPublicationData!$E:$E,AllPublicationData!$A:$A,'Publication Table'!$B66,AllPublicationData!$B:$B,'Publication Table'!$C$4,AllPublicationData!$D:$D,'Publication Table'!F$7),
IF('Publication Table'!$C$5="All Cancelled Operations",
SUMIFS(AllPublicationData!$F:$F,AllPublicationData!$A:$A,'Publication Table'!$B66,AllPublicationData!$B:$B,'Publication Table'!$C$4,AllPublicationData!$D:$D,'Publication Table'!F$7),
IF('Publication Table'!$C$5="Operations cancelled by patient",
SUMIFS(AllPublicationData!$G:$G,AllPublicationData!$A:$A,'Publication Table'!$B66,AllPublicationData!$B:$B,'Publication Table'!$C$4,AllPublicationData!$D:$D,'Publication Table'!F$7),
IF('Publication Table'!$C$5="Operations cancelled for clinical reasons",
SUMIFS(AllPublicationData!$H:$H,AllPublicationData!$A:$A,'Publication Table'!$B66,AllPublicationData!$B:$B,'Publication Table'!$C$4,AllPublicationData!$D:$D,'Publication Table'!F$7),
IF('Publication Table'!$C$5="Operations cancelled for non-clinical/capacity reasons",
SUMIFS(AllPublicationData!$I:$I,AllPublicationData!$A:$A,'Publication Table'!$B66,AllPublicationData!$B:$B,'Publication Table'!$C$4,AllPublicationData!$D:$D,'Publication Table'!F$7),
IF('Publication Table'!$C$5="Cancellations for other reasons",
SUMIFS(AllPublicationData!$J:$J,AllPublicationData!$A:$A,'Publication Table'!$B66,AllPublicationData!$B:$B,'Publication Table'!$C$4,AllPublicationData!$D:$D,'Publication Table'!F$7)))))))+
IF(AND($C$4="NHS Scotland",$C$5="Total Operations"),
SUMIFS(AllPublicationData!$E:$E,AllPublicationData!$A:$A,'Publication Table'!$B66,AllPublicationData!$B:$B,'Publication Table'!F$7),
IF(AND($C$4="NHS Scotland",$C$5="All Cancelled Operations"),
SUMIFS(AllPublicationData!$F:$F,AllPublicationData!$A:$A,'Publication Table'!$B66,AllPublicationData!$B:$B,'Publication Table'!F$7),
IF(AND($C$4="NHS Scotland",$C$5="Operations cancelled by patient"),
SUMIFS(AllPublicationData!$G:$G,AllPublicationData!$A:$A,'Publication Table'!$B66,AllPublicationData!$B:$B,'Publication Table'!F$7),
IF(AND($C$4="NHS Scotland",$C$5="Operations cancelled for clinical reasons"),
SUMIFS(AllPublicationData!$H:$H,AllPublicationData!$A:$A,'Publication Table'!$B66,AllPublicationData!$B:$B,'Publication Table'!F$7),
IF(AND($C$4="NHS Scotland",$C$5="Operations cancelled for non-clinical/capacity reasons"),
SUMIFS(AllPublicationData!$I:$I,AllPublicationData!$A:$A,'Publication Table'!$B66,AllPublicationData!$B:$B,'Publication Table'!F$7),
IF(AND($C$4="NHS Scotland",$C$5="Cancellations for other reasons"),
SUMIFS(AllPublicationData!$J:$J,AllPublicationData!$A:$A,'Publication Table'!$B66,AllPublicationData!$B:$B,'Publication Table'!F$7)))))))</f>
        <v>414</v>
      </c>
      <c r="G66" s="90">
        <f>IF($C$5="Total Operations",
SUMIFS(AllPublicationData!$E:$E,AllPublicationData!$A:$A,'Publication Table'!$B66,AllPublicationData!$B:$B,'Publication Table'!$C$4,AllPublicationData!$D:$D,'Publication Table'!G$7),
IF('Publication Table'!$C$5="All Cancelled Operations",
SUMIFS(AllPublicationData!$F:$F,AllPublicationData!$A:$A,'Publication Table'!$B66,AllPublicationData!$B:$B,'Publication Table'!$C$4,AllPublicationData!$D:$D,'Publication Table'!G$7),
IF('Publication Table'!$C$5="Operations cancelled by patient",
SUMIFS(AllPublicationData!$G:$G,AllPublicationData!$A:$A,'Publication Table'!$B66,AllPublicationData!$B:$B,'Publication Table'!$C$4,AllPublicationData!$D:$D,'Publication Table'!G$7),
IF('Publication Table'!$C$5="Operations cancelled for clinical reasons",
SUMIFS(AllPublicationData!$H:$H,AllPublicationData!$A:$A,'Publication Table'!$B66,AllPublicationData!$B:$B,'Publication Table'!$C$4,AllPublicationData!$D:$D,'Publication Table'!G$7),
IF('Publication Table'!$C$5="Operations cancelled for non-clinical/capacity reasons",
SUMIFS(AllPublicationData!$I:$I,AllPublicationData!$A:$A,'Publication Table'!$B66,AllPublicationData!$B:$B,'Publication Table'!$C$4,AllPublicationData!$D:$D,'Publication Table'!G$7),
IF('Publication Table'!$C$5="Cancellations for other reasons",
SUMIFS(AllPublicationData!$J:$J,AllPublicationData!$A:$A,'Publication Table'!$B66,AllPublicationData!$B:$B,'Publication Table'!$C$4,AllPublicationData!$D:$D,'Publication Table'!G$7)))))))+
IF(AND($C$4="NHS Scotland",$C$5="Total Operations"),
SUMIFS(AllPublicationData!$E:$E,AllPublicationData!$A:$A,'Publication Table'!$B66,AllPublicationData!$B:$B,'Publication Table'!G$7),
IF(AND($C$4="NHS Scotland",$C$5="All Cancelled Operations"),
SUMIFS(AllPublicationData!$F:$F,AllPublicationData!$A:$A,'Publication Table'!$B66,AllPublicationData!$B:$B,'Publication Table'!G$7),
IF(AND($C$4="NHS Scotland",$C$5="Operations cancelled by patient"),
SUMIFS(AllPublicationData!$G:$G,AllPublicationData!$A:$A,'Publication Table'!$B66,AllPublicationData!$B:$B,'Publication Table'!G$7),
IF(AND($C$4="NHS Scotland",$C$5="Operations cancelled for clinical reasons"),
SUMIFS(AllPublicationData!$H:$H,AllPublicationData!$A:$A,'Publication Table'!$B66,AllPublicationData!$B:$B,'Publication Table'!G$7),
IF(AND($C$4="NHS Scotland",$C$5="Operations cancelled for non-clinical/capacity reasons"),
SUMIFS(AllPublicationData!$I:$I,AllPublicationData!$A:$A,'Publication Table'!$B66,AllPublicationData!$B:$B,'Publication Table'!G$7),
IF(AND($C$4="NHS Scotland",$C$5="Cancellations for other reasons"),
SUMIFS(AllPublicationData!$J:$J,AllPublicationData!$A:$A,'Publication Table'!$B66,AllPublicationData!$B:$B,'Publication Table'!G$7)))))))</f>
        <v>1594</v>
      </c>
      <c r="H66" s="90">
        <f>IF($C$5="Total Operations",
SUMIFS(AllPublicationData!$E:$E,AllPublicationData!$A:$A,'Publication Table'!$B66,AllPublicationData!$B:$B,'Publication Table'!$C$4,AllPublicationData!$D:$D,'Publication Table'!H$7),
IF('Publication Table'!$C$5="All Cancelled Operations",
SUMIFS(AllPublicationData!$F:$F,AllPublicationData!$A:$A,'Publication Table'!$B66,AllPublicationData!$B:$B,'Publication Table'!$C$4,AllPublicationData!$D:$D,'Publication Table'!H$7),
IF('Publication Table'!$C$5="Operations cancelled by patient",
SUMIFS(AllPublicationData!$G:$G,AllPublicationData!$A:$A,'Publication Table'!$B66,AllPublicationData!$B:$B,'Publication Table'!$C$4,AllPublicationData!$D:$D,'Publication Table'!H$7),
IF('Publication Table'!$C$5="Operations cancelled for clinical reasons",
SUMIFS(AllPublicationData!$H:$H,AllPublicationData!$A:$A,'Publication Table'!$B66,AllPublicationData!$B:$B,'Publication Table'!$C$4,AllPublicationData!$D:$D,'Publication Table'!H$7),
IF('Publication Table'!$C$5="Operations cancelled for non-clinical/capacity reasons",
SUMIFS(AllPublicationData!$I:$I,AllPublicationData!$A:$A,'Publication Table'!$B66,AllPublicationData!$B:$B,'Publication Table'!$C$4,AllPublicationData!$D:$D,'Publication Table'!H$7),
IF('Publication Table'!$C$5="Cancellations for other reasons",
SUMIFS(AllPublicationData!$J:$J,AllPublicationData!$A:$A,'Publication Table'!$B66,AllPublicationData!$B:$B,'Publication Table'!$C$4,AllPublicationData!$D:$D,'Publication Table'!H$7)))))))+
IF(AND($C$4="NHS Scotland",$C$5="Total Operations"),
SUMIFS(AllPublicationData!$E:$E,AllPublicationData!$A:$A,'Publication Table'!$B66,AllPublicationData!$B:$B,'Publication Table'!H$7),
IF(AND($C$4="NHS Scotland",$C$5="All Cancelled Operations"),
SUMIFS(AllPublicationData!$F:$F,AllPublicationData!$A:$A,'Publication Table'!$B66,AllPublicationData!$B:$B,'Publication Table'!H$7),
IF(AND($C$4="NHS Scotland",$C$5="Operations cancelled by patient"),
SUMIFS(AllPublicationData!$G:$G,AllPublicationData!$A:$A,'Publication Table'!$B66,AllPublicationData!$B:$B,'Publication Table'!H$7),
IF(AND($C$4="NHS Scotland",$C$5="Operations cancelled for clinical reasons"),
SUMIFS(AllPublicationData!$H:$H,AllPublicationData!$A:$A,'Publication Table'!$B66,AllPublicationData!$B:$B,'Publication Table'!H$7),
IF(AND($C$4="NHS Scotland",$C$5="Operations cancelled for non-clinical/capacity reasons"),
SUMIFS(AllPublicationData!$I:$I,AllPublicationData!$A:$A,'Publication Table'!$B66,AllPublicationData!$B:$B,'Publication Table'!H$7),
IF(AND($C$4="NHS Scotland",$C$5="Cancellations for other reasons"),
SUMIFS(AllPublicationData!$J:$J,AllPublicationData!$A:$A,'Publication Table'!$B66,AllPublicationData!$B:$B,'Publication Table'!H$7)))))))</f>
        <v>1180</v>
      </c>
      <c r="I66" s="90">
        <f>IF($C$5="Total Operations",
SUMIFS(AllPublicationData!$E:$E,AllPublicationData!$A:$A,'Publication Table'!$B66,AllPublicationData!$B:$B,'Publication Table'!$C$4,AllPublicationData!$D:$D,'Publication Table'!I$7),
IF('Publication Table'!$C$5="All Cancelled Operations",
SUMIFS(AllPublicationData!$F:$F,AllPublicationData!$A:$A,'Publication Table'!$B66,AllPublicationData!$B:$B,'Publication Table'!$C$4,AllPublicationData!$D:$D,'Publication Table'!I$7),
IF('Publication Table'!$C$5="Operations cancelled by patient",
SUMIFS(AllPublicationData!$G:$G,AllPublicationData!$A:$A,'Publication Table'!$B66,AllPublicationData!$B:$B,'Publication Table'!$C$4,AllPublicationData!$D:$D,'Publication Table'!I$7),
IF('Publication Table'!$C$5="Operations cancelled for clinical reasons",
SUMIFS(AllPublicationData!$H:$H,AllPublicationData!$A:$A,'Publication Table'!$B66,AllPublicationData!$B:$B,'Publication Table'!$C$4,AllPublicationData!$D:$D,'Publication Table'!I$7),
IF('Publication Table'!$C$5="Operations cancelled for non-clinical/capacity reasons",
SUMIFS(AllPublicationData!$I:$I,AllPublicationData!$A:$A,'Publication Table'!$B66,AllPublicationData!$B:$B,'Publication Table'!$C$4,AllPublicationData!$D:$D,'Publication Table'!I$7),
IF('Publication Table'!$C$5="Cancellations for other reasons",
SUMIFS(AllPublicationData!$J:$J,AllPublicationData!$A:$A,'Publication Table'!$B66,AllPublicationData!$B:$B,'Publication Table'!$C$4,AllPublicationData!$D:$D,'Publication Table'!I$7)))))))+
IF(AND($C$4="NHS Scotland",$C$5="Total Operations"),
SUMIFS(AllPublicationData!$E:$E,AllPublicationData!$A:$A,'Publication Table'!$B66,AllPublicationData!$B:$B,'Publication Table'!I$7),
IF(AND($C$4="NHS Scotland",$C$5="All Cancelled Operations"),
SUMIFS(AllPublicationData!$F:$F,AllPublicationData!$A:$A,'Publication Table'!$B66,AllPublicationData!$B:$B,'Publication Table'!I$7),
IF(AND($C$4="NHS Scotland",$C$5="Operations cancelled by patient"),
SUMIFS(AllPublicationData!$G:$G,AllPublicationData!$A:$A,'Publication Table'!$B66,AllPublicationData!$B:$B,'Publication Table'!I$7),
IF(AND($C$4="NHS Scotland",$C$5="Operations cancelled for clinical reasons"),
SUMIFS(AllPublicationData!$H:$H,AllPublicationData!$A:$A,'Publication Table'!$B66,AllPublicationData!$B:$B,'Publication Table'!I$7),
IF(AND($C$4="NHS Scotland",$C$5="Operations cancelled for non-clinical/capacity reasons"),
SUMIFS(AllPublicationData!$I:$I,AllPublicationData!$A:$A,'Publication Table'!$B66,AllPublicationData!$B:$B,'Publication Table'!I$7),
IF(AND($C$4="NHS Scotland",$C$5="Cancellations for other reasons"),
SUMIFS(AllPublicationData!$J:$J,AllPublicationData!$A:$A,'Publication Table'!$B66,AllPublicationData!$B:$B,'Publication Table'!I$7)))))))</f>
        <v>825</v>
      </c>
      <c r="J66" s="90">
        <f>IF($C$5="Total Operations",
SUMIFS(AllPublicationData!$E:$E,AllPublicationData!$A:$A,'Publication Table'!$B66,AllPublicationData!$B:$B,'Publication Table'!$C$4,AllPublicationData!$D:$D,'Publication Table'!J$7),
IF('Publication Table'!$C$5="All Cancelled Operations",
SUMIFS(AllPublicationData!$F:$F,AllPublicationData!$A:$A,'Publication Table'!$B66,AllPublicationData!$B:$B,'Publication Table'!$C$4,AllPublicationData!$D:$D,'Publication Table'!J$7),
IF('Publication Table'!$C$5="Operations cancelled by patient",
SUMIFS(AllPublicationData!$G:$G,AllPublicationData!$A:$A,'Publication Table'!$B66,AllPublicationData!$B:$B,'Publication Table'!$C$4,AllPublicationData!$D:$D,'Publication Table'!J$7),
IF('Publication Table'!$C$5="Operations cancelled for clinical reasons",
SUMIFS(AllPublicationData!$H:$H,AllPublicationData!$A:$A,'Publication Table'!$B66,AllPublicationData!$B:$B,'Publication Table'!$C$4,AllPublicationData!$D:$D,'Publication Table'!J$7),
IF('Publication Table'!$C$5="Operations cancelled for non-clinical/capacity reasons",
SUMIFS(AllPublicationData!$I:$I,AllPublicationData!$A:$A,'Publication Table'!$B66,AllPublicationData!$B:$B,'Publication Table'!$C$4,AllPublicationData!$D:$D,'Publication Table'!J$7),
IF('Publication Table'!$C$5="Cancellations for other reasons",
SUMIFS(AllPublicationData!$J:$J,AllPublicationData!$A:$A,'Publication Table'!$B66,AllPublicationData!$B:$B,'Publication Table'!$C$4,AllPublicationData!$D:$D,'Publication Table'!J$7)))))))+
IF(AND($C$4="NHS Scotland",$C$5="Total Operations"),
SUMIFS(AllPublicationData!$E:$E,AllPublicationData!$A:$A,'Publication Table'!$B66,AllPublicationData!$B:$B,'Publication Table'!J$7),
IF(AND($C$4="NHS Scotland",$C$5="All Cancelled Operations"),
SUMIFS(AllPublicationData!$F:$F,AllPublicationData!$A:$A,'Publication Table'!$B66,AllPublicationData!$B:$B,'Publication Table'!J$7),
IF(AND($C$4="NHS Scotland",$C$5="Operations cancelled by patient"),
SUMIFS(AllPublicationData!$G:$G,AllPublicationData!$A:$A,'Publication Table'!$B66,AllPublicationData!$B:$B,'Publication Table'!J$7),
IF(AND($C$4="NHS Scotland",$C$5="Operations cancelled for clinical reasons"),
SUMIFS(AllPublicationData!$H:$H,AllPublicationData!$A:$A,'Publication Table'!$B66,AllPublicationData!$B:$B,'Publication Table'!J$7),
IF(AND($C$4="NHS Scotland",$C$5="Operations cancelled for non-clinical/capacity reasons"),
SUMIFS(AllPublicationData!$I:$I,AllPublicationData!$A:$A,'Publication Table'!$B66,AllPublicationData!$B:$B,'Publication Table'!J$7),
IF(AND($C$4="NHS Scotland",$C$5="Cancellations for other reasons"),
SUMIFS(AllPublicationData!$J:$J,AllPublicationData!$A:$A,'Publication Table'!$B66,AllPublicationData!$B:$B,'Publication Table'!J$7)))))))</f>
        <v>3014</v>
      </c>
      <c r="K66" s="90">
        <f>IF($C$5="Total Operations",
SUMIFS(AllPublicationData!$E:$E,AllPublicationData!$A:$A,'Publication Table'!$B66,AllPublicationData!$B:$B,'Publication Table'!$C$4,AllPublicationData!$D:$D,'Publication Table'!K$7),
IF('Publication Table'!$C$5="All Cancelled Operations",
SUMIFS(AllPublicationData!$F:$F,AllPublicationData!$A:$A,'Publication Table'!$B66,AllPublicationData!$B:$B,'Publication Table'!$C$4,AllPublicationData!$D:$D,'Publication Table'!K$7),
IF('Publication Table'!$C$5="Operations cancelled by patient",
SUMIFS(AllPublicationData!$G:$G,AllPublicationData!$A:$A,'Publication Table'!$B66,AllPublicationData!$B:$B,'Publication Table'!$C$4,AllPublicationData!$D:$D,'Publication Table'!K$7),
IF('Publication Table'!$C$5="Operations cancelled for clinical reasons",
SUMIFS(AllPublicationData!$H:$H,AllPublicationData!$A:$A,'Publication Table'!$B66,AllPublicationData!$B:$B,'Publication Table'!$C$4,AllPublicationData!$D:$D,'Publication Table'!K$7),
IF('Publication Table'!$C$5="Operations cancelled for non-clinical/capacity reasons",
SUMIFS(AllPublicationData!$I:$I,AllPublicationData!$A:$A,'Publication Table'!$B66,AllPublicationData!$B:$B,'Publication Table'!$C$4,AllPublicationData!$D:$D,'Publication Table'!K$7),
IF('Publication Table'!$C$5="Cancellations for other reasons",
SUMIFS(AllPublicationData!$J:$J,AllPublicationData!$A:$A,'Publication Table'!$B66,AllPublicationData!$B:$B,'Publication Table'!$C$4,AllPublicationData!$D:$D,'Publication Table'!K$7)))))))+
IF(AND($C$4="NHS Scotland",$C$5="Total Operations"),
SUMIFS(AllPublicationData!$E:$E,AllPublicationData!$A:$A,'Publication Table'!$B66,AllPublicationData!$B:$B,'Publication Table'!K$7),
IF(AND($C$4="NHS Scotland",$C$5="All Cancelled Operations"),
SUMIFS(AllPublicationData!$F:$F,AllPublicationData!$A:$A,'Publication Table'!$B66,AllPublicationData!$B:$B,'Publication Table'!K$7),
IF(AND($C$4="NHS Scotland",$C$5="Operations cancelled by patient"),
SUMIFS(AllPublicationData!$G:$G,AllPublicationData!$A:$A,'Publication Table'!$B66,AllPublicationData!$B:$B,'Publication Table'!K$7),
IF(AND($C$4="NHS Scotland",$C$5="Operations cancelled for clinical reasons"),
SUMIFS(AllPublicationData!$H:$H,AllPublicationData!$A:$A,'Publication Table'!$B66,AllPublicationData!$B:$B,'Publication Table'!K$7),
IF(AND($C$4="NHS Scotland",$C$5="Operations cancelled for non-clinical/capacity reasons"),
SUMIFS(AllPublicationData!$I:$I,AllPublicationData!$A:$A,'Publication Table'!$B66,AllPublicationData!$B:$B,'Publication Table'!K$7),
IF(AND($C$4="NHS Scotland",$C$5="Cancellations for other reasons"),
SUMIFS(AllPublicationData!$J:$J,AllPublicationData!$A:$A,'Publication Table'!$B66,AllPublicationData!$B:$B,'Publication Table'!K$7)))))))</f>
        <v>5763</v>
      </c>
      <c r="L66" s="90">
        <f>IF($C$5="Total Operations",
SUMIFS(AllPublicationData!$E:$E,AllPublicationData!$A:$A,'Publication Table'!$B66,AllPublicationData!$B:$B,'Publication Table'!$C$4,AllPublicationData!$D:$D,'Publication Table'!L$7),
IF('Publication Table'!$C$5="All Cancelled Operations",
SUMIFS(AllPublicationData!$F:$F,AllPublicationData!$A:$A,'Publication Table'!$B66,AllPublicationData!$B:$B,'Publication Table'!$C$4,AllPublicationData!$D:$D,'Publication Table'!L$7),
IF('Publication Table'!$C$5="Operations cancelled by patient",
SUMIFS(AllPublicationData!$G:$G,AllPublicationData!$A:$A,'Publication Table'!$B66,AllPublicationData!$B:$B,'Publication Table'!$C$4,AllPublicationData!$D:$D,'Publication Table'!L$7),
IF('Publication Table'!$C$5="Operations cancelled for clinical reasons",
SUMIFS(AllPublicationData!$H:$H,AllPublicationData!$A:$A,'Publication Table'!$B66,AllPublicationData!$B:$B,'Publication Table'!$C$4,AllPublicationData!$D:$D,'Publication Table'!L$7),
IF('Publication Table'!$C$5="Operations cancelled for non-clinical/capacity reasons",
SUMIFS(AllPublicationData!$I:$I,AllPublicationData!$A:$A,'Publication Table'!$B66,AllPublicationData!$B:$B,'Publication Table'!$C$4,AllPublicationData!$D:$D,'Publication Table'!L$7),
IF('Publication Table'!$C$5="Cancellations for other reasons",
SUMIFS(AllPublicationData!$J:$J,AllPublicationData!$A:$A,'Publication Table'!$B66,AllPublicationData!$B:$B,'Publication Table'!$C$4,AllPublicationData!$D:$D,'Publication Table'!L$7)))))))+
IF(AND($C$4="NHS Scotland",$C$5="Total Operations"),
SUMIFS(AllPublicationData!$E:$E,AllPublicationData!$A:$A,'Publication Table'!$B66,AllPublicationData!$B:$B,'Publication Table'!L$7),
IF(AND($C$4="NHS Scotland",$C$5="All Cancelled Operations"),
SUMIFS(AllPublicationData!$F:$F,AllPublicationData!$A:$A,'Publication Table'!$B66,AllPublicationData!$B:$B,'Publication Table'!L$7),
IF(AND($C$4="NHS Scotland",$C$5="Operations cancelled by patient"),
SUMIFS(AllPublicationData!$G:$G,AllPublicationData!$A:$A,'Publication Table'!$B66,AllPublicationData!$B:$B,'Publication Table'!L$7),
IF(AND($C$4="NHS Scotland",$C$5="Operations cancelled for clinical reasons"),
SUMIFS(AllPublicationData!$H:$H,AllPublicationData!$A:$A,'Publication Table'!$B66,AllPublicationData!$B:$B,'Publication Table'!L$7),
IF(AND($C$4="NHS Scotland",$C$5="Operations cancelled for non-clinical/capacity reasons"),
SUMIFS(AllPublicationData!$I:$I,AllPublicationData!$A:$A,'Publication Table'!$B66,AllPublicationData!$B:$B,'Publication Table'!L$7),
IF(AND($C$4="NHS Scotland",$C$5="Cancellations for other reasons"),
SUMIFS(AllPublicationData!$J:$J,AllPublicationData!$A:$A,'Publication Table'!$B66,AllPublicationData!$B:$B,'Publication Table'!L$7)))))))</f>
        <v>1218</v>
      </c>
      <c r="M66" s="90">
        <f>IF($C$5="Total Operations",
SUMIFS(AllPublicationData!$E:$E,AllPublicationData!$A:$A,'Publication Table'!$B66,AllPublicationData!$B:$B,'Publication Table'!$C$4,AllPublicationData!$D:$D,'Publication Table'!M$7),
IF('Publication Table'!$C$5="All Cancelled Operations",
SUMIFS(AllPublicationData!$F:$F,AllPublicationData!$A:$A,'Publication Table'!$B66,AllPublicationData!$B:$B,'Publication Table'!$C$4,AllPublicationData!$D:$D,'Publication Table'!M$7),
IF('Publication Table'!$C$5="Operations cancelled by patient",
SUMIFS(AllPublicationData!$G:$G,AllPublicationData!$A:$A,'Publication Table'!$B66,AllPublicationData!$B:$B,'Publication Table'!$C$4,AllPublicationData!$D:$D,'Publication Table'!M$7),
IF('Publication Table'!$C$5="Operations cancelled for clinical reasons",
SUMIFS(AllPublicationData!$G:$G,AllPublicationData!$A:$A,'Publication Table'!$B66,AllPublicationData!$B:$B,'Publication Table'!$C$4,AllPublicationData!$D:$D,'Publication Table'!M$7),
IF('Publication Table'!$C$5="Operations cancelled for non-clinical/capacity reasons",
SUMIFS(AllPublicationData!$G:$G,AllPublicationData!$A:$A,'Publication Table'!$B66,AllPublicationData!$B:$B,'Publication Table'!$C$4,AllPublicationData!$D:$D,'Publication Table'!M$7),
IF('Publication Table'!$C$5="Cancellations for other reasons",
SUMIFS(AllPublicationData!$G:$G,AllPublicationData!$A:$A,'Publication Table'!$B66,AllPublicationData!$B:$B,'Publication Table'!$C$4,AllPublicationData!$D:$D,'Publication Table'!M$7)))))))+
IF(AND($C$4="NHS Scotland",$C$5="Total Operations"),
SUMIFS(AllPublicationData!$E:$E,AllPublicationData!$A:$A,'Publication Table'!$B66,AllPublicationData!$B:$B,'Publication Table'!M$7),
IF(AND($C$4="NHS Scotland",$C$5="All Cancelled Operations"),
SUMIFS(AllPublicationData!$F:$F,AllPublicationData!$A:$A,'Publication Table'!$B66,AllPublicationData!$B:$B,'Publication Table'!M$7),
IF(AND($C$4="NHS Scotland",$C$5="Operations cancelled by patient"),
SUMIFS(AllPublicationData!$G:$G,AllPublicationData!$A:$A,'Publication Table'!$B66,AllPublicationData!$B:$B,'Publication Table'!M$7),
IF(AND($C$4="NHS Scotland",$C$5="Operations cancelled for clinical reasons"),
SUMIFS(AllPublicationData!$H:$H,AllPublicationData!$A:$A,'Publication Table'!$B66,AllPublicationData!$B:$B,'Publication Table'!M$7),
IF(AND($C$4="NHS Scotland",$C$5="Operations cancelled for non-clinical/capacity reasons"),
SUMIFS(AllPublicationData!$I:$I,AllPublicationData!$A:$A,'Publication Table'!$B66,AllPublicationData!$B:$B,'Publication Table'!M$7),
IF(AND($C$4="NHS Scotland",$C$5="Cancellations for other reasons"),
SUMIFS(AllPublicationData!$J:$J,AllPublicationData!$A:$A,'Publication Table'!$B66,AllPublicationData!$B:$B,'Publication Table'!M$7)))))))</f>
        <v>2090</v>
      </c>
      <c r="N66" s="90">
        <f>IF($C$5="Total Operations",
SUMIFS(AllPublicationData!$E:$E,AllPublicationData!$A:$A,'Publication Table'!$B66,AllPublicationData!$B:$B,'Publication Table'!$C$4,AllPublicationData!$D:$D,'Publication Table'!N$7),
IF('Publication Table'!$C$5="All Cancelled Operations",
SUMIFS(AllPublicationData!$F:$F,AllPublicationData!$A:$A,'Publication Table'!$B66,AllPublicationData!$B:$B,'Publication Table'!$C$4,AllPublicationData!$D:$D,'Publication Table'!N$7),
IF('Publication Table'!$C$5="Operations cancelled by patient",
SUMIFS(AllPublicationData!$G:$G,AllPublicationData!$A:$A,'Publication Table'!$B66,AllPublicationData!$B:$B,'Publication Table'!$C$4,AllPublicationData!$D:$D,'Publication Table'!N$7),
IF('Publication Table'!$C$5="Operations cancelled for clinical reasons",
SUMIFS(AllPublicationData!$G:$G,AllPublicationData!$A:$A,'Publication Table'!$B66,AllPublicationData!$B:$B,'Publication Table'!$C$4,AllPublicationData!$D:$D,'Publication Table'!N$7),
IF('Publication Table'!$C$5="Operations cancelled for non-clinical/capacity reasons",
SUMIFS(AllPublicationData!$G:$G,AllPublicationData!$A:$A,'Publication Table'!$B66,AllPublicationData!$B:$B,'Publication Table'!$C$4,AllPublicationData!$D:$D,'Publication Table'!N$7),
IF('Publication Table'!$C$5="Cancellations for other reasons",
SUMIFS(AllPublicationData!$G:$G,AllPublicationData!$A:$A,'Publication Table'!$B66,AllPublicationData!$B:$B,'Publication Table'!$C$4,AllPublicationData!$D:$D,'Publication Table'!N$7)))))))+
IF(AND($C$4="NHS Scotland",$C$5="Total Operations"),
SUMIFS(AllPublicationData!$E:$E,AllPublicationData!$A:$A,'Publication Table'!$B66,AllPublicationData!$B:$B,'Publication Table'!N$7),
IF(AND($C$4="NHS Scotland",$C$5="All Cancelled Operations"),
SUMIFS(AllPublicationData!$F:$F,AllPublicationData!$A:$A,'Publication Table'!$B66,AllPublicationData!$B:$B,'Publication Table'!N$7),
IF(AND($C$4="NHS Scotland",$C$5="Operations cancelled by patient"),
SUMIFS(AllPublicationData!$G:$G,AllPublicationData!$A:$A,'Publication Table'!$B66,AllPublicationData!$B:$B,'Publication Table'!N$7),
IF(AND($C$4="NHS Scotland",$C$5="Operations cancelled for clinical reasons"),
SUMIFS(AllPublicationData!$H:$H,AllPublicationData!$A:$A,'Publication Table'!$B66,AllPublicationData!$B:$B,'Publication Table'!N$7),
IF(AND($C$4="NHS Scotland",$C$5="Operations cancelled for non-clinical/capacity reasons"),
SUMIFS(AllPublicationData!$I:$I,AllPublicationData!$A:$A,'Publication Table'!$B66,AllPublicationData!$B:$B,'Publication Table'!N$7),
IF(AND($C$4="NHS Scotland",$C$5="Cancellations for other reasons"),
SUMIFS(AllPublicationData!$J:$J,AllPublicationData!$A:$A,'Publication Table'!$B66,AllPublicationData!$B:$B,'Publication Table'!N$7)))))))</f>
        <v>5251</v>
      </c>
      <c r="O66" s="90">
        <f>IF($C$5="Total Operations",
SUMIFS(AllPublicationData!$E:$E,AllPublicationData!$A:$A,'Publication Table'!$B66,AllPublicationData!$B:$B,'Publication Table'!$C$4,AllPublicationData!$D:$D,'Publication Table'!O$7),
IF('Publication Table'!$C$5="All Cancelled Operations",
SUMIFS(AllPublicationData!$F:$F,AllPublicationData!$A:$A,'Publication Table'!$B66,AllPublicationData!$B:$B,'Publication Table'!$C$4,AllPublicationData!$D:$D,'Publication Table'!O$7),
IF('Publication Table'!$C$5="Operations cancelled by patient",
SUMIFS(AllPublicationData!$G:$G,AllPublicationData!$A:$A,'Publication Table'!$B66,AllPublicationData!$B:$B,'Publication Table'!$C$4,AllPublicationData!$D:$D,'Publication Table'!O$7),
IF('Publication Table'!$C$5="Operations cancelled for clinical reasons",
SUMIFS(AllPublicationData!$G:$G,AllPublicationData!$A:$A,'Publication Table'!$B66,AllPublicationData!$B:$B,'Publication Table'!$C$4,AllPublicationData!$D:$D,'Publication Table'!O$7),
IF('Publication Table'!$C$5="Operations cancelled for non-clinical/capacity reasons",
SUMIFS(AllPublicationData!$G:$G,AllPublicationData!$A:$A,'Publication Table'!$B66,AllPublicationData!$B:$B,'Publication Table'!$C$4,AllPublicationData!$D:$D,'Publication Table'!O$7),
IF('Publication Table'!$C$5="Cancellations for other reasons",
SUMIFS(AllPublicationData!$G:$G,AllPublicationData!$A:$A,'Publication Table'!$B66,AllPublicationData!$B:$B,'Publication Table'!$C$4,AllPublicationData!$D:$D,'Publication Table'!O$7)))))))+
IF(AND($C$4="NHS Scotland",$C$5="Total Operations"),
SUMIFS(AllPublicationData!$E:$E,AllPublicationData!$A:$A,'Publication Table'!$B66,AllPublicationData!$B:$B,'Publication Table'!O$7),
IF(AND($C$4="NHS Scotland",$C$5="All Cancelled Operations"),
SUMIFS(AllPublicationData!$F:$F,AllPublicationData!$A:$A,'Publication Table'!$B66,AllPublicationData!$B:$B,'Publication Table'!O$7),
IF(AND($C$4="NHS Scotland",$C$5="Operations cancelled by patient"),
SUMIFS(AllPublicationData!$G:$G,AllPublicationData!$A:$A,'Publication Table'!$B66,AllPublicationData!$B:$B,'Publication Table'!O$7),
IF(AND($C$4="NHS Scotland",$C$5="Operations cancelled for clinical reasons"),
SUMIFS(AllPublicationData!$H:$H,AllPublicationData!$A:$A,'Publication Table'!$B66,AllPublicationData!$B:$B,'Publication Table'!O$7),
IF(AND($C$4="NHS Scotland",$C$5="Operations cancelled for non-clinical/capacity reasons"),
SUMIFS(AllPublicationData!$I:$I,AllPublicationData!$A:$A,'Publication Table'!$B66,AllPublicationData!$B:$B,'Publication Table'!O$7),
IF(AND($C$4="NHS Scotland",$C$5="Cancellations for other reasons"),
SUMIFS(AllPublicationData!$J:$J,AllPublicationData!$A:$A,'Publication Table'!$B66,AllPublicationData!$B:$B,'Publication Table'!O$7)))))))</f>
        <v>305</v>
      </c>
      <c r="P66" s="90">
        <f>IF($C$5="Total Operations",
SUMIFS(AllPublicationData!$E:$E,AllPublicationData!$A:$A,'Publication Table'!$B66,AllPublicationData!$B:$B,'Publication Table'!$C$4,AllPublicationData!$D:$D,'Publication Table'!P$7),
IF('Publication Table'!$C$5="All Cancelled Operations",
SUMIFS(AllPublicationData!$F:$F,AllPublicationData!$A:$A,'Publication Table'!$B66,AllPublicationData!$B:$B,'Publication Table'!$C$4,AllPublicationData!$D:$D,'Publication Table'!P$7),
IF('Publication Table'!$C$5="Operations cancelled by patient",
SUMIFS(AllPublicationData!$G:$G,AllPublicationData!$A:$A,'Publication Table'!$B66,AllPublicationData!$B:$B,'Publication Table'!$C$4,AllPublicationData!$D:$D,'Publication Table'!P$7),
IF('Publication Table'!$C$5="Operations cancelled for clinical reasons",
SUMIFS(AllPublicationData!$G:$G,AllPublicationData!$A:$A,'Publication Table'!$B66,AllPublicationData!$B:$B,'Publication Table'!$C$4,AllPublicationData!$D:$D,'Publication Table'!P$7),
IF('Publication Table'!$C$5="Operations cancelled for non-clinical/capacity reasons",
SUMIFS(AllPublicationData!$G:$G,AllPublicationData!$A:$A,'Publication Table'!$B66,AllPublicationData!$B:$B,'Publication Table'!$C$4,AllPublicationData!$D:$D,'Publication Table'!P$7),
IF('Publication Table'!$C$5="Cancellations for other reasons",
SUMIFS(AllPublicationData!$G:$G,AllPublicationData!$A:$A,'Publication Table'!$B66,AllPublicationData!$B:$B,'Publication Table'!$C$4,AllPublicationData!$D:$D,'Publication Table'!P$7)))))))+
IF(AND($C$4="NHS Scotland",$C$5="Total Operations"),
SUMIFS(AllPublicationData!$E:$E,AllPublicationData!$A:$A,'Publication Table'!$B66,AllPublicationData!$B:$B,'Publication Table'!P$7),
IF(AND($C$4="NHS Scotland",$C$5="All Cancelled Operations"),
SUMIFS(AllPublicationData!$F:$F,AllPublicationData!$A:$A,'Publication Table'!$B66,AllPublicationData!$B:$B,'Publication Table'!P$7),
IF(AND($C$4="NHS Scotland",$C$5="Operations cancelled by patient"),
SUMIFS(AllPublicationData!$G:$G,AllPublicationData!$A:$A,'Publication Table'!$B66,AllPublicationData!$B:$B,'Publication Table'!P$7),
IF(AND($C$4="NHS Scotland",$C$5="Operations cancelled for clinical reasons"),
SUMIFS(AllPublicationData!$H:$H,AllPublicationData!$A:$A,'Publication Table'!$B66,AllPublicationData!$B:$B,'Publication Table'!P$7),
IF(AND($C$4="NHS Scotland",$C$5="Operations cancelled for non-clinical/capacity reasons"),
SUMIFS(AllPublicationData!$I:$I,AllPublicationData!$A:$A,'Publication Table'!$B66,AllPublicationData!$B:$B,'Publication Table'!P$7),
IF(AND($C$4="NHS Scotland",$C$5="Cancellations for other reasons"),
SUMIFS(AllPublicationData!$J:$J,AllPublicationData!$A:$A,'Publication Table'!$B66,AllPublicationData!$B:$B,'Publication Table'!P$7)))))))</f>
        <v>160</v>
      </c>
      <c r="Q66" s="90">
        <f>IF($C$5="Total Operations",
SUMIFS(AllPublicationData!$E:$E,AllPublicationData!$A:$A,'Publication Table'!$B66,AllPublicationData!$B:$B,'Publication Table'!$C$4,AllPublicationData!$D:$D,'Publication Table'!Q$7),
IF('Publication Table'!$C$5="All Cancelled Operations",
SUMIFS(AllPublicationData!$F:$F,AllPublicationData!$A:$A,'Publication Table'!$B66,AllPublicationData!$B:$B,'Publication Table'!$C$4,AllPublicationData!$D:$D,'Publication Table'!Q$7),
IF('Publication Table'!$C$5="Operations cancelled by patient",
SUMIFS(AllPublicationData!$G:$G,AllPublicationData!$A:$A,'Publication Table'!$B66,AllPublicationData!$B:$B,'Publication Table'!$C$4,AllPublicationData!$D:$D,'Publication Table'!Q$7),
IF('Publication Table'!$C$5="Operations cancelled for clinical reasons",
SUMIFS(AllPublicationData!$G:$G,AllPublicationData!$A:$A,'Publication Table'!$B66,AllPublicationData!$B:$B,'Publication Table'!$C$4,AllPublicationData!$D:$D,'Publication Table'!Q$7),
IF('Publication Table'!$C$5="Operations cancelled for non-clinical/capacity reasons",
SUMIFS(AllPublicationData!$G:$G,AllPublicationData!$A:$A,'Publication Table'!$B66,AllPublicationData!$B:$B,'Publication Table'!$C$4,AllPublicationData!$D:$D,'Publication Table'!Q$7),
IF('Publication Table'!$C$5="Cancellations for other reasons",
SUMIFS(AllPublicationData!$G:$G,AllPublicationData!$A:$A,'Publication Table'!$B66,AllPublicationData!$B:$B,'Publication Table'!$C$4,AllPublicationData!$D:$D,'Publication Table'!Q$7)))))))+
IF(AND($C$4="NHS Scotland",$C$5="Total Operations"),
SUMIFS(AllPublicationData!$E:$E,AllPublicationData!$A:$A,'Publication Table'!$B66,AllPublicationData!$B:$B,'Publication Table'!Q$7),
IF(AND($C$4="NHS Scotland",$C$5="All Cancelled Operations"),
SUMIFS(AllPublicationData!$F:$F,AllPublicationData!$A:$A,'Publication Table'!$B66,AllPublicationData!$B:$B,'Publication Table'!Q$7),
IF(AND($C$4="NHS Scotland",$C$5="Operations cancelled by patient"),
SUMIFS(AllPublicationData!$G:$G,AllPublicationData!$A:$A,'Publication Table'!$B66,AllPublicationData!$B:$B,'Publication Table'!Q$7),
IF(AND($C$4="NHS Scotland",$C$5="Operations cancelled for clinical reasons"),
SUMIFS(AllPublicationData!$H:$H,AllPublicationData!$A:$A,'Publication Table'!$B66,AllPublicationData!$B:$B,'Publication Table'!Q$7),
IF(AND($C$4="NHS Scotland",$C$5="Operations cancelled for non-clinical/capacity reasons"),
SUMIFS(AllPublicationData!$I:$I,AllPublicationData!$A:$A,'Publication Table'!$B66,AllPublicationData!$B:$B,'Publication Table'!Q$7),
IF(AND($C$4="NHS Scotland",$C$5="Cancellations for other reasons"),
SUMIFS(AllPublicationData!$J:$J,AllPublicationData!$A:$A,'Publication Table'!$B66,AllPublicationData!$B:$B,'Publication Table'!Q$7)))))))</f>
        <v>1623</v>
      </c>
      <c r="R66" s="90">
        <f>IF($C$5="Total Operations",
SUMIFS(AllPublicationData!$E:$E,AllPublicationData!$A:$A,'Publication Table'!$B66,AllPublicationData!$B:$B,'Publication Table'!$C$4,AllPublicationData!$D:$D,'Publication Table'!R$7),
IF('Publication Table'!$C$5="All Cancelled Operations",
SUMIFS(AllPublicationData!$F:$F,AllPublicationData!$A:$A,'Publication Table'!$B66,AllPublicationData!$B:$B,'Publication Table'!$C$4,AllPublicationData!$D:$D,'Publication Table'!R$7),
IF('Publication Table'!$C$5="Operations cancelled by patient",
SUMIFS(AllPublicationData!$G:$G,AllPublicationData!$A:$A,'Publication Table'!$B66,AllPublicationData!$B:$B,'Publication Table'!$C$4,AllPublicationData!$D:$D,'Publication Table'!R$7),
IF('Publication Table'!$C$5="Operations cancelled for clinical reasons",
SUMIFS(AllPublicationData!$G:$G,AllPublicationData!$A:$A,'Publication Table'!$B66,AllPublicationData!$B:$B,'Publication Table'!$C$4,AllPublicationData!$D:$D,'Publication Table'!R$7),
IF('Publication Table'!$C$5="Operations cancelled for non-clinical/capacity reasons",
SUMIFS(AllPublicationData!$G:$G,AllPublicationData!$A:$A,'Publication Table'!$B66,AllPublicationData!$B:$B,'Publication Table'!$C$4,AllPublicationData!$D:$D,'Publication Table'!R$7),
IF('Publication Table'!$C$5="Cancellations for other reasons",
SUMIFS(AllPublicationData!$G:$G,AllPublicationData!$A:$A,'Publication Table'!$B66,AllPublicationData!$B:$B,'Publication Table'!$C$4,AllPublicationData!$D:$D,'Publication Table'!R$7)))))))+
IF(AND($C$4="NHS Scotland",$C$5="Total Operations"),
SUMIFS(AllPublicationData!$E:$E,AllPublicationData!$A:$A,'Publication Table'!$B66,AllPublicationData!$B:$B,'Publication Table'!R$7),
IF(AND($C$4="NHS Scotland",$C$5="All Cancelled Operations"),
SUMIFS(AllPublicationData!$F:$F,AllPublicationData!$A:$A,'Publication Table'!$B66,AllPublicationData!$B:$B,'Publication Table'!R$7),
IF(AND($C$4="NHS Scotland",$C$5="Operations cancelled by patient"),
SUMIFS(AllPublicationData!$G:$G,AllPublicationData!$A:$A,'Publication Table'!$B66,AllPublicationData!$B:$B,'Publication Table'!R$7),
IF(AND($C$4="NHS Scotland",$C$5="Operations cancelled for clinical reasons"),
SUMIFS(AllPublicationData!$H:$H,AllPublicationData!$A:$A,'Publication Table'!$B66,AllPublicationData!$B:$B,'Publication Table'!R$7),
IF(AND($C$4="NHS Scotland",$C$5="Operations cancelled for non-clinical/capacity reasons"),
SUMIFS(AllPublicationData!$I:$I,AllPublicationData!$A:$A,'Publication Table'!$B66,AllPublicationData!$B:$B,'Publication Table'!R$7),
IF(AND($C$4="NHS Scotland",$C$5="Cancellations for other reasons"),
SUMIFS(AllPublicationData!$J:$J,AllPublicationData!$A:$A,'Publication Table'!$B66,AllPublicationData!$B:$B,'Publication Table'!R$7)))))))</f>
        <v>128</v>
      </c>
    </row>
    <row r="67" spans="2:18" x14ac:dyDescent="0.35">
      <c r="B67" s="89">
        <v>43617</v>
      </c>
      <c r="C67" s="81">
        <f>IF($C$5="Total Operations",
SUMIFS(AllPublicationData!$E:$E,AllPublicationData!$A:$A,'Publication Table'!$B67,AllPublicationData!$B:$B,'Publication Table'!$C$4),
IF('Publication Table'!$C$5="All Cancelled Operations",
SUMIFS(AllPublicationData!$F:$F,AllPublicationData!$A:$A,'Publication Table'!$B67,AllPublicationData!$B:$B,'Publication Table'!$C$4),
IF('Publication Table'!$C$5="Operations cancelled by patient",
SUMIFS(AllPublicationData!$G:$G,AllPublicationData!$A:$A,'Publication Table'!$B67,AllPublicationData!$B:$B,'Publication Table'!$C$4),
IF('Publication Table'!$C$5="Operations cancelled for clinical reasons",
SUMIFS(AllPublicationData!$H:$H,AllPublicationData!$A:$A,'Publication Table'!$B67,AllPublicationData!$B:$B,'Publication Table'!$C$4),
IF('Publication Table'!$C$5="Operations cancelled for non-clinical/capacity reasons",
SUMIFS(AllPublicationData!$I:$I,AllPublicationData!$A:$A,'Publication Table'!$B67,AllPublicationData!$B:$B,'Publication Table'!$C$4),
IF('Publication Table'!$C$5="Cancellations for other reasons",
SUMIFS(AllPublicationData!$J:$J,AllPublicationData!$A:$A,'Publication Table'!$B67,AllPublicationData!$B:$B,'Publication Table'!$C$4)))))))+
IF(AND($C$4="NHS Scotland",$C$5="Total Operations"),
SUMIFS(AllPublicationData!$E:$E,AllPublicationData!$A:$A,'Publication Table'!$B67),
IF(AND($C$4="NHS Scotland",$C$5="All Cancelled Operations"),
SUMIFS(AllPublicationData!$F:$F,AllPublicationData!$A:$A,'Publication Table'!$B67),
IF(AND($C$4="NHS Scotland",$C$5="Operations cancelled by patient"),
SUMIFS(AllPublicationData!$G:$G,AllPublicationData!$A:$A,'Publication Table'!$B67),
IF(AND($C$4="NHS Scotland",$C$5="Operations cancelled for clinical reasons"),
SUMIFS(AllPublicationData!$H:$H,AllPublicationData!$A:$A,'Publication Table'!$B67),
IF(AND($C$4="NHS Scotland",$C$5="Operations cancelled for non-clinical/capacity reasons"),
SUMIFS(AllPublicationData!$I:$I,AllPublicationData!$A:$A,'Publication Table'!$B67),
IF(AND($C$4="NHS Scotland",$C$5="Cancellations for other reasons"),
SUMIFS(AllPublicationData!$J:$J,AllPublicationData!$A:$A,'Publication Table'!$B67)))))))</f>
        <v>26941</v>
      </c>
      <c r="D67" s="90">
        <f>IF($C$5="Total Operations",
SUMIFS(AllPublicationData!$E:$E,AllPublicationData!$A:$A,'Publication Table'!$B67,AllPublicationData!$B:$B,'Publication Table'!$C$4,AllPublicationData!$D:$D,'Publication Table'!D$7),
IF('Publication Table'!$C$5="All Cancelled Operations",
SUMIFS(AllPublicationData!$F:$F,AllPublicationData!$A:$A,'Publication Table'!$B67,AllPublicationData!$B:$B,'Publication Table'!$C$4,AllPublicationData!$D:$D,'Publication Table'!D$7),
IF('Publication Table'!$C$5="Operations cancelled by patient",
SUMIFS(AllPublicationData!$G:$G,AllPublicationData!$A:$A,'Publication Table'!$B67,AllPublicationData!$B:$B,'Publication Table'!$C$4,AllPublicationData!$D:$D,'Publication Table'!D$7),
IF('Publication Table'!$C$5="Operations cancelled for clinical reasons",
SUMIFS(AllPublicationData!$H:$H,AllPublicationData!$A:$A,'Publication Table'!$B67,AllPublicationData!$B:$B,'Publication Table'!$C$4,AllPublicationData!$D:$D,'Publication Table'!D$7),
IF('Publication Table'!$C$5="Operations cancelled for non-clinical/capacity reasons",
SUMIFS(AllPublicationData!$I:$I,AllPublicationData!$A:$A,'Publication Table'!$B67,AllPublicationData!$B:$B,'Publication Table'!$C$4,AllPublicationData!$D:$D,'Publication Table'!D$7),
IF('Publication Table'!$C$5="Cancellations for other reasons",
SUMIFS(AllPublicationData!$J:$J,AllPublicationData!$A:$A,'Publication Table'!$B67,AllPublicationData!$B:$B,'Publication Table'!$C$4,AllPublicationData!$D:$D,'Publication Table'!D$7)))))))+
IF(AND($C$4="NHS Scotland",$C$5="Total Operations"),
SUMIFS(AllPublicationData!$E:$E,AllPublicationData!$A:$A,'Publication Table'!$B67,AllPublicationData!$B:$B,'Publication Table'!D$7),
IF(AND($C$4="NHS Scotland",$C$5="All Cancelled Operations"),
SUMIFS(AllPublicationData!$F:$F,AllPublicationData!$A:$A,'Publication Table'!$B67,AllPublicationData!$B:$B,'Publication Table'!D$7),
IF(AND($C$4="NHS Scotland",$C$5="Operations cancelled by patient"),
SUMIFS(AllPublicationData!$G:$G,AllPublicationData!$A:$A,'Publication Table'!$B67,AllPublicationData!$B:$B,'Publication Table'!D$7),
IF(AND($C$4="NHS Scotland",$C$5="Operations cancelled for clinical reasons"),
SUMIFS(AllPublicationData!$H:$H,AllPublicationData!$A:$A,'Publication Table'!$B67,AllPublicationData!$B:$B,'Publication Table'!D$7),
IF(AND($C$4="NHS Scotland",$C$5="Operations cancelled for non-clinical/capacity reasons"),
SUMIFS(AllPublicationData!$I:$I,AllPublicationData!$A:$A,'Publication Table'!$B67,AllPublicationData!$B:$B,'Publication Table'!D$7),
IF(AND($C$4="NHS Scotland",$C$5="Cancellations for other reasons"),
SUMIFS(AllPublicationData!$J:$J,AllPublicationData!$A:$A,'Publication Table'!$B67,AllPublicationData!$B:$B,'Publication Table'!D$7)))))))</f>
        <v>1571</v>
      </c>
      <c r="E67" s="90">
        <f>IF($C$5="Total Operations",
SUMIFS(AllPublicationData!$E:$E,AllPublicationData!$A:$A,'Publication Table'!$B67,AllPublicationData!$B:$B,'Publication Table'!$C$4,AllPublicationData!$D:$D,'Publication Table'!E$7),
IF('Publication Table'!$C$5="All Cancelled Operations",
SUMIFS(AllPublicationData!$F:$F,AllPublicationData!$A:$A,'Publication Table'!$B67,AllPublicationData!$B:$B,'Publication Table'!$C$4,AllPublicationData!$D:$D,'Publication Table'!E$7),
IF('Publication Table'!$C$5="Operations cancelled by patient",
SUMIFS(AllPublicationData!$G:$G,AllPublicationData!$A:$A,'Publication Table'!$B67,AllPublicationData!$B:$B,'Publication Table'!$C$4,AllPublicationData!$D:$D,'Publication Table'!E$7),
IF('Publication Table'!$C$5="Operations cancelled for clinical reasons",
SUMIFS(AllPublicationData!$H:$H,AllPublicationData!$A:$A,'Publication Table'!$B67,AllPublicationData!$B:$B,'Publication Table'!$C$4,AllPublicationData!$D:$D,'Publication Table'!E$7),
IF('Publication Table'!$C$5="Operations cancelled for non-clinical/capacity reasons",
SUMIFS(AllPublicationData!$I:$I,AllPublicationData!$A:$A,'Publication Table'!$B67,AllPublicationData!$B:$B,'Publication Table'!$C$4,AllPublicationData!$D:$D,'Publication Table'!E$7),
IF('Publication Table'!$C$5="Cancellations for other reasons",
SUMIFS(AllPublicationData!$J:$J,AllPublicationData!$A:$A,'Publication Table'!$B67,AllPublicationData!$B:$B,'Publication Table'!$C$4,AllPublicationData!$D:$D,'Publication Table'!E$7)))))))+
IF(AND($C$4="NHS Scotland",$C$5="Total Operations"),
SUMIFS(AllPublicationData!$E:$E,AllPublicationData!$A:$A,'Publication Table'!$B67,AllPublicationData!$B:$B,'Publication Table'!E$7),
IF(AND($C$4="NHS Scotland",$C$5="All Cancelled Operations"),
SUMIFS(AllPublicationData!$F:$F,AllPublicationData!$A:$A,'Publication Table'!$B67,AllPublicationData!$B:$B,'Publication Table'!E$7),
IF(AND($C$4="NHS Scotland",$C$5="Operations cancelled by patient"),
SUMIFS(AllPublicationData!$G:$G,AllPublicationData!$A:$A,'Publication Table'!$B67,AllPublicationData!$B:$B,'Publication Table'!E$7),
IF(AND($C$4="NHS Scotland",$C$5="Operations cancelled for clinical reasons"),
SUMIFS(AllPublicationData!$H:$H,AllPublicationData!$A:$A,'Publication Table'!$B67,AllPublicationData!$B:$B,'Publication Table'!E$7),
IF(AND($C$4="NHS Scotland",$C$5="Operations cancelled for non-clinical/capacity reasons"),
SUMIFS(AllPublicationData!$I:$I,AllPublicationData!$A:$A,'Publication Table'!$B67,AllPublicationData!$B:$B,'Publication Table'!E$7),
IF(AND($C$4="NHS Scotland",$C$5="Cancellations for other reasons"),
SUMIFS(AllPublicationData!$J:$J,AllPublicationData!$A:$A,'Publication Table'!$B67,AllPublicationData!$B:$B,'Publication Table'!E$7)))))))</f>
        <v>1568</v>
      </c>
      <c r="F67" s="90">
        <f>IF($C$5="Total Operations",
SUMIFS(AllPublicationData!$E:$E,AllPublicationData!$A:$A,'Publication Table'!$B67,AllPublicationData!$B:$B,'Publication Table'!$C$4,AllPublicationData!$D:$D,'Publication Table'!F$7),
IF('Publication Table'!$C$5="All Cancelled Operations",
SUMIFS(AllPublicationData!$F:$F,AllPublicationData!$A:$A,'Publication Table'!$B67,AllPublicationData!$B:$B,'Publication Table'!$C$4,AllPublicationData!$D:$D,'Publication Table'!F$7),
IF('Publication Table'!$C$5="Operations cancelled by patient",
SUMIFS(AllPublicationData!$G:$G,AllPublicationData!$A:$A,'Publication Table'!$B67,AllPublicationData!$B:$B,'Publication Table'!$C$4,AllPublicationData!$D:$D,'Publication Table'!F$7),
IF('Publication Table'!$C$5="Operations cancelled for clinical reasons",
SUMIFS(AllPublicationData!$H:$H,AllPublicationData!$A:$A,'Publication Table'!$B67,AllPublicationData!$B:$B,'Publication Table'!$C$4,AllPublicationData!$D:$D,'Publication Table'!F$7),
IF('Publication Table'!$C$5="Operations cancelled for non-clinical/capacity reasons",
SUMIFS(AllPublicationData!$I:$I,AllPublicationData!$A:$A,'Publication Table'!$B67,AllPublicationData!$B:$B,'Publication Table'!$C$4,AllPublicationData!$D:$D,'Publication Table'!F$7),
IF('Publication Table'!$C$5="Cancellations for other reasons",
SUMIFS(AllPublicationData!$J:$J,AllPublicationData!$A:$A,'Publication Table'!$B67,AllPublicationData!$B:$B,'Publication Table'!$C$4,AllPublicationData!$D:$D,'Publication Table'!F$7)))))))+
IF(AND($C$4="NHS Scotland",$C$5="Total Operations"),
SUMIFS(AllPublicationData!$E:$E,AllPublicationData!$A:$A,'Publication Table'!$B67,AllPublicationData!$B:$B,'Publication Table'!F$7),
IF(AND($C$4="NHS Scotland",$C$5="All Cancelled Operations"),
SUMIFS(AllPublicationData!$F:$F,AllPublicationData!$A:$A,'Publication Table'!$B67,AllPublicationData!$B:$B,'Publication Table'!F$7),
IF(AND($C$4="NHS Scotland",$C$5="Operations cancelled by patient"),
SUMIFS(AllPublicationData!$G:$G,AllPublicationData!$A:$A,'Publication Table'!$B67,AllPublicationData!$B:$B,'Publication Table'!F$7),
IF(AND($C$4="NHS Scotland",$C$5="Operations cancelled for clinical reasons"),
SUMIFS(AllPublicationData!$H:$H,AllPublicationData!$A:$A,'Publication Table'!$B67,AllPublicationData!$B:$B,'Publication Table'!F$7),
IF(AND($C$4="NHS Scotland",$C$5="Operations cancelled for non-clinical/capacity reasons"),
SUMIFS(AllPublicationData!$I:$I,AllPublicationData!$A:$A,'Publication Table'!$B67,AllPublicationData!$B:$B,'Publication Table'!F$7),
IF(AND($C$4="NHS Scotland",$C$5="Cancellations for other reasons"),
SUMIFS(AllPublicationData!$J:$J,AllPublicationData!$A:$A,'Publication Table'!$B67,AllPublicationData!$B:$B,'Publication Table'!F$7)))))))</f>
        <v>328</v>
      </c>
      <c r="G67" s="90">
        <f>IF($C$5="Total Operations",
SUMIFS(AllPublicationData!$E:$E,AllPublicationData!$A:$A,'Publication Table'!$B67,AllPublicationData!$B:$B,'Publication Table'!$C$4,AllPublicationData!$D:$D,'Publication Table'!G$7),
IF('Publication Table'!$C$5="All Cancelled Operations",
SUMIFS(AllPublicationData!$F:$F,AllPublicationData!$A:$A,'Publication Table'!$B67,AllPublicationData!$B:$B,'Publication Table'!$C$4,AllPublicationData!$D:$D,'Publication Table'!G$7),
IF('Publication Table'!$C$5="Operations cancelled by patient",
SUMIFS(AllPublicationData!$G:$G,AllPublicationData!$A:$A,'Publication Table'!$B67,AllPublicationData!$B:$B,'Publication Table'!$C$4,AllPublicationData!$D:$D,'Publication Table'!G$7),
IF('Publication Table'!$C$5="Operations cancelled for clinical reasons",
SUMIFS(AllPublicationData!$H:$H,AllPublicationData!$A:$A,'Publication Table'!$B67,AllPublicationData!$B:$B,'Publication Table'!$C$4,AllPublicationData!$D:$D,'Publication Table'!G$7),
IF('Publication Table'!$C$5="Operations cancelled for non-clinical/capacity reasons",
SUMIFS(AllPublicationData!$I:$I,AllPublicationData!$A:$A,'Publication Table'!$B67,AllPublicationData!$B:$B,'Publication Table'!$C$4,AllPublicationData!$D:$D,'Publication Table'!G$7),
IF('Publication Table'!$C$5="Cancellations for other reasons",
SUMIFS(AllPublicationData!$J:$J,AllPublicationData!$A:$A,'Publication Table'!$B67,AllPublicationData!$B:$B,'Publication Table'!$C$4,AllPublicationData!$D:$D,'Publication Table'!G$7)))))))+
IF(AND($C$4="NHS Scotland",$C$5="Total Operations"),
SUMIFS(AllPublicationData!$E:$E,AllPublicationData!$A:$A,'Publication Table'!$B67,AllPublicationData!$B:$B,'Publication Table'!G$7),
IF(AND($C$4="NHS Scotland",$C$5="All Cancelled Operations"),
SUMIFS(AllPublicationData!$F:$F,AllPublicationData!$A:$A,'Publication Table'!$B67,AllPublicationData!$B:$B,'Publication Table'!G$7),
IF(AND($C$4="NHS Scotland",$C$5="Operations cancelled by patient"),
SUMIFS(AllPublicationData!$G:$G,AllPublicationData!$A:$A,'Publication Table'!$B67,AllPublicationData!$B:$B,'Publication Table'!G$7),
IF(AND($C$4="NHS Scotland",$C$5="Operations cancelled for clinical reasons"),
SUMIFS(AllPublicationData!$H:$H,AllPublicationData!$A:$A,'Publication Table'!$B67,AllPublicationData!$B:$B,'Publication Table'!G$7),
IF(AND($C$4="NHS Scotland",$C$5="Operations cancelled for non-clinical/capacity reasons"),
SUMIFS(AllPublicationData!$I:$I,AllPublicationData!$A:$A,'Publication Table'!$B67,AllPublicationData!$B:$B,'Publication Table'!G$7),
IF(AND($C$4="NHS Scotland",$C$5="Cancellations for other reasons"),
SUMIFS(AllPublicationData!$J:$J,AllPublicationData!$A:$A,'Publication Table'!$B67,AllPublicationData!$B:$B,'Publication Table'!G$7)))))))</f>
        <v>1439</v>
      </c>
      <c r="H67" s="90">
        <f>IF($C$5="Total Operations",
SUMIFS(AllPublicationData!$E:$E,AllPublicationData!$A:$A,'Publication Table'!$B67,AllPublicationData!$B:$B,'Publication Table'!$C$4,AllPublicationData!$D:$D,'Publication Table'!H$7),
IF('Publication Table'!$C$5="All Cancelled Operations",
SUMIFS(AllPublicationData!$F:$F,AllPublicationData!$A:$A,'Publication Table'!$B67,AllPublicationData!$B:$B,'Publication Table'!$C$4,AllPublicationData!$D:$D,'Publication Table'!H$7),
IF('Publication Table'!$C$5="Operations cancelled by patient",
SUMIFS(AllPublicationData!$G:$G,AllPublicationData!$A:$A,'Publication Table'!$B67,AllPublicationData!$B:$B,'Publication Table'!$C$4,AllPublicationData!$D:$D,'Publication Table'!H$7),
IF('Publication Table'!$C$5="Operations cancelled for clinical reasons",
SUMIFS(AllPublicationData!$H:$H,AllPublicationData!$A:$A,'Publication Table'!$B67,AllPublicationData!$B:$B,'Publication Table'!$C$4,AllPublicationData!$D:$D,'Publication Table'!H$7),
IF('Publication Table'!$C$5="Operations cancelled for non-clinical/capacity reasons",
SUMIFS(AllPublicationData!$I:$I,AllPublicationData!$A:$A,'Publication Table'!$B67,AllPublicationData!$B:$B,'Publication Table'!$C$4,AllPublicationData!$D:$D,'Publication Table'!H$7),
IF('Publication Table'!$C$5="Cancellations for other reasons",
SUMIFS(AllPublicationData!$J:$J,AllPublicationData!$A:$A,'Publication Table'!$B67,AllPublicationData!$B:$B,'Publication Table'!$C$4,AllPublicationData!$D:$D,'Publication Table'!H$7)))))))+
IF(AND($C$4="NHS Scotland",$C$5="Total Operations"),
SUMIFS(AllPublicationData!$E:$E,AllPublicationData!$A:$A,'Publication Table'!$B67,AllPublicationData!$B:$B,'Publication Table'!H$7),
IF(AND($C$4="NHS Scotland",$C$5="All Cancelled Operations"),
SUMIFS(AllPublicationData!$F:$F,AllPublicationData!$A:$A,'Publication Table'!$B67,AllPublicationData!$B:$B,'Publication Table'!H$7),
IF(AND($C$4="NHS Scotland",$C$5="Operations cancelled by patient"),
SUMIFS(AllPublicationData!$G:$G,AllPublicationData!$A:$A,'Publication Table'!$B67,AllPublicationData!$B:$B,'Publication Table'!H$7),
IF(AND($C$4="NHS Scotland",$C$5="Operations cancelled for clinical reasons"),
SUMIFS(AllPublicationData!$H:$H,AllPublicationData!$A:$A,'Publication Table'!$B67,AllPublicationData!$B:$B,'Publication Table'!H$7),
IF(AND($C$4="NHS Scotland",$C$5="Operations cancelled for non-clinical/capacity reasons"),
SUMIFS(AllPublicationData!$I:$I,AllPublicationData!$A:$A,'Publication Table'!$B67,AllPublicationData!$B:$B,'Publication Table'!H$7),
IF(AND($C$4="NHS Scotland",$C$5="Cancellations for other reasons"),
SUMIFS(AllPublicationData!$J:$J,AllPublicationData!$A:$A,'Publication Table'!$B67,AllPublicationData!$B:$B,'Publication Table'!H$7)))))))</f>
        <v>1288</v>
      </c>
      <c r="I67" s="90">
        <f>IF($C$5="Total Operations",
SUMIFS(AllPublicationData!$E:$E,AllPublicationData!$A:$A,'Publication Table'!$B67,AllPublicationData!$B:$B,'Publication Table'!$C$4,AllPublicationData!$D:$D,'Publication Table'!I$7),
IF('Publication Table'!$C$5="All Cancelled Operations",
SUMIFS(AllPublicationData!$F:$F,AllPublicationData!$A:$A,'Publication Table'!$B67,AllPublicationData!$B:$B,'Publication Table'!$C$4,AllPublicationData!$D:$D,'Publication Table'!I$7),
IF('Publication Table'!$C$5="Operations cancelled by patient",
SUMIFS(AllPublicationData!$G:$G,AllPublicationData!$A:$A,'Publication Table'!$B67,AllPublicationData!$B:$B,'Publication Table'!$C$4,AllPublicationData!$D:$D,'Publication Table'!I$7),
IF('Publication Table'!$C$5="Operations cancelled for clinical reasons",
SUMIFS(AllPublicationData!$H:$H,AllPublicationData!$A:$A,'Publication Table'!$B67,AllPublicationData!$B:$B,'Publication Table'!$C$4,AllPublicationData!$D:$D,'Publication Table'!I$7),
IF('Publication Table'!$C$5="Operations cancelled for non-clinical/capacity reasons",
SUMIFS(AllPublicationData!$I:$I,AllPublicationData!$A:$A,'Publication Table'!$B67,AllPublicationData!$B:$B,'Publication Table'!$C$4,AllPublicationData!$D:$D,'Publication Table'!I$7),
IF('Publication Table'!$C$5="Cancellations for other reasons",
SUMIFS(AllPublicationData!$J:$J,AllPublicationData!$A:$A,'Publication Table'!$B67,AllPublicationData!$B:$B,'Publication Table'!$C$4,AllPublicationData!$D:$D,'Publication Table'!I$7)))))))+
IF(AND($C$4="NHS Scotland",$C$5="Total Operations"),
SUMIFS(AllPublicationData!$E:$E,AllPublicationData!$A:$A,'Publication Table'!$B67,AllPublicationData!$B:$B,'Publication Table'!I$7),
IF(AND($C$4="NHS Scotland",$C$5="All Cancelled Operations"),
SUMIFS(AllPublicationData!$F:$F,AllPublicationData!$A:$A,'Publication Table'!$B67,AllPublicationData!$B:$B,'Publication Table'!I$7),
IF(AND($C$4="NHS Scotland",$C$5="Operations cancelled by patient"),
SUMIFS(AllPublicationData!$G:$G,AllPublicationData!$A:$A,'Publication Table'!$B67,AllPublicationData!$B:$B,'Publication Table'!I$7),
IF(AND($C$4="NHS Scotland",$C$5="Operations cancelled for clinical reasons"),
SUMIFS(AllPublicationData!$H:$H,AllPublicationData!$A:$A,'Publication Table'!$B67,AllPublicationData!$B:$B,'Publication Table'!I$7),
IF(AND($C$4="NHS Scotland",$C$5="Operations cancelled for non-clinical/capacity reasons"),
SUMIFS(AllPublicationData!$I:$I,AllPublicationData!$A:$A,'Publication Table'!$B67,AllPublicationData!$B:$B,'Publication Table'!I$7),
IF(AND($C$4="NHS Scotland",$C$5="Cancellations for other reasons"),
SUMIFS(AllPublicationData!$J:$J,AllPublicationData!$A:$A,'Publication Table'!$B67,AllPublicationData!$B:$B,'Publication Table'!I$7)))))))</f>
        <v>996</v>
      </c>
      <c r="J67" s="90">
        <f>IF($C$5="Total Operations",
SUMIFS(AllPublicationData!$E:$E,AllPublicationData!$A:$A,'Publication Table'!$B67,AllPublicationData!$B:$B,'Publication Table'!$C$4,AllPublicationData!$D:$D,'Publication Table'!J$7),
IF('Publication Table'!$C$5="All Cancelled Operations",
SUMIFS(AllPublicationData!$F:$F,AllPublicationData!$A:$A,'Publication Table'!$B67,AllPublicationData!$B:$B,'Publication Table'!$C$4,AllPublicationData!$D:$D,'Publication Table'!J$7),
IF('Publication Table'!$C$5="Operations cancelled by patient",
SUMIFS(AllPublicationData!$G:$G,AllPublicationData!$A:$A,'Publication Table'!$B67,AllPublicationData!$B:$B,'Publication Table'!$C$4,AllPublicationData!$D:$D,'Publication Table'!J$7),
IF('Publication Table'!$C$5="Operations cancelled for clinical reasons",
SUMIFS(AllPublicationData!$H:$H,AllPublicationData!$A:$A,'Publication Table'!$B67,AllPublicationData!$B:$B,'Publication Table'!$C$4,AllPublicationData!$D:$D,'Publication Table'!J$7),
IF('Publication Table'!$C$5="Operations cancelled for non-clinical/capacity reasons",
SUMIFS(AllPublicationData!$I:$I,AllPublicationData!$A:$A,'Publication Table'!$B67,AllPublicationData!$B:$B,'Publication Table'!$C$4,AllPublicationData!$D:$D,'Publication Table'!J$7),
IF('Publication Table'!$C$5="Cancellations for other reasons",
SUMIFS(AllPublicationData!$J:$J,AllPublicationData!$A:$A,'Publication Table'!$B67,AllPublicationData!$B:$B,'Publication Table'!$C$4,AllPublicationData!$D:$D,'Publication Table'!J$7)))))))+
IF(AND($C$4="NHS Scotland",$C$5="Total Operations"),
SUMIFS(AllPublicationData!$E:$E,AllPublicationData!$A:$A,'Publication Table'!$B67,AllPublicationData!$B:$B,'Publication Table'!J$7),
IF(AND($C$4="NHS Scotland",$C$5="All Cancelled Operations"),
SUMIFS(AllPublicationData!$F:$F,AllPublicationData!$A:$A,'Publication Table'!$B67,AllPublicationData!$B:$B,'Publication Table'!J$7),
IF(AND($C$4="NHS Scotland",$C$5="Operations cancelled by patient"),
SUMIFS(AllPublicationData!$G:$G,AllPublicationData!$A:$A,'Publication Table'!$B67,AllPublicationData!$B:$B,'Publication Table'!J$7),
IF(AND($C$4="NHS Scotland",$C$5="Operations cancelled for clinical reasons"),
SUMIFS(AllPublicationData!$H:$H,AllPublicationData!$A:$A,'Publication Table'!$B67,AllPublicationData!$B:$B,'Publication Table'!J$7),
IF(AND($C$4="NHS Scotland",$C$5="Operations cancelled for non-clinical/capacity reasons"),
SUMIFS(AllPublicationData!$I:$I,AllPublicationData!$A:$A,'Publication Table'!$B67,AllPublicationData!$B:$B,'Publication Table'!J$7),
IF(AND($C$4="NHS Scotland",$C$5="Cancellations for other reasons"),
SUMIFS(AllPublicationData!$J:$J,AllPublicationData!$A:$A,'Publication Table'!$B67,AllPublicationData!$B:$B,'Publication Table'!J$7)))))))</f>
        <v>3086</v>
      </c>
      <c r="K67" s="90">
        <f>IF($C$5="Total Operations",
SUMIFS(AllPublicationData!$E:$E,AllPublicationData!$A:$A,'Publication Table'!$B67,AllPublicationData!$B:$B,'Publication Table'!$C$4,AllPublicationData!$D:$D,'Publication Table'!K$7),
IF('Publication Table'!$C$5="All Cancelled Operations",
SUMIFS(AllPublicationData!$F:$F,AllPublicationData!$A:$A,'Publication Table'!$B67,AllPublicationData!$B:$B,'Publication Table'!$C$4,AllPublicationData!$D:$D,'Publication Table'!K$7),
IF('Publication Table'!$C$5="Operations cancelled by patient",
SUMIFS(AllPublicationData!$G:$G,AllPublicationData!$A:$A,'Publication Table'!$B67,AllPublicationData!$B:$B,'Publication Table'!$C$4,AllPublicationData!$D:$D,'Publication Table'!K$7),
IF('Publication Table'!$C$5="Operations cancelled for clinical reasons",
SUMIFS(AllPublicationData!$H:$H,AllPublicationData!$A:$A,'Publication Table'!$B67,AllPublicationData!$B:$B,'Publication Table'!$C$4,AllPublicationData!$D:$D,'Publication Table'!K$7),
IF('Publication Table'!$C$5="Operations cancelled for non-clinical/capacity reasons",
SUMIFS(AllPublicationData!$I:$I,AllPublicationData!$A:$A,'Publication Table'!$B67,AllPublicationData!$B:$B,'Publication Table'!$C$4,AllPublicationData!$D:$D,'Publication Table'!K$7),
IF('Publication Table'!$C$5="Cancellations for other reasons",
SUMIFS(AllPublicationData!$J:$J,AllPublicationData!$A:$A,'Publication Table'!$B67,AllPublicationData!$B:$B,'Publication Table'!$C$4,AllPublicationData!$D:$D,'Publication Table'!K$7)))))))+
IF(AND($C$4="NHS Scotland",$C$5="Total Operations"),
SUMIFS(AllPublicationData!$E:$E,AllPublicationData!$A:$A,'Publication Table'!$B67,AllPublicationData!$B:$B,'Publication Table'!K$7),
IF(AND($C$4="NHS Scotland",$C$5="All Cancelled Operations"),
SUMIFS(AllPublicationData!$F:$F,AllPublicationData!$A:$A,'Publication Table'!$B67,AllPublicationData!$B:$B,'Publication Table'!K$7),
IF(AND($C$4="NHS Scotland",$C$5="Operations cancelled by patient"),
SUMIFS(AllPublicationData!$G:$G,AllPublicationData!$A:$A,'Publication Table'!$B67,AllPublicationData!$B:$B,'Publication Table'!K$7),
IF(AND($C$4="NHS Scotland",$C$5="Operations cancelled for clinical reasons"),
SUMIFS(AllPublicationData!$H:$H,AllPublicationData!$A:$A,'Publication Table'!$B67,AllPublicationData!$B:$B,'Publication Table'!K$7),
IF(AND($C$4="NHS Scotland",$C$5="Operations cancelled for non-clinical/capacity reasons"),
SUMIFS(AllPublicationData!$I:$I,AllPublicationData!$A:$A,'Publication Table'!$B67,AllPublicationData!$B:$B,'Publication Table'!K$7),
IF(AND($C$4="NHS Scotland",$C$5="Cancellations for other reasons"),
SUMIFS(AllPublicationData!$J:$J,AllPublicationData!$A:$A,'Publication Table'!$B67,AllPublicationData!$B:$B,'Publication Table'!K$7)))))))</f>
        <v>5870</v>
      </c>
      <c r="L67" s="90">
        <f>IF($C$5="Total Operations",
SUMIFS(AllPublicationData!$E:$E,AllPublicationData!$A:$A,'Publication Table'!$B67,AllPublicationData!$B:$B,'Publication Table'!$C$4,AllPublicationData!$D:$D,'Publication Table'!L$7),
IF('Publication Table'!$C$5="All Cancelled Operations",
SUMIFS(AllPublicationData!$F:$F,AllPublicationData!$A:$A,'Publication Table'!$B67,AllPublicationData!$B:$B,'Publication Table'!$C$4,AllPublicationData!$D:$D,'Publication Table'!L$7),
IF('Publication Table'!$C$5="Operations cancelled by patient",
SUMIFS(AllPublicationData!$G:$G,AllPublicationData!$A:$A,'Publication Table'!$B67,AllPublicationData!$B:$B,'Publication Table'!$C$4,AllPublicationData!$D:$D,'Publication Table'!L$7),
IF('Publication Table'!$C$5="Operations cancelled for clinical reasons",
SUMIFS(AllPublicationData!$H:$H,AllPublicationData!$A:$A,'Publication Table'!$B67,AllPublicationData!$B:$B,'Publication Table'!$C$4,AllPublicationData!$D:$D,'Publication Table'!L$7),
IF('Publication Table'!$C$5="Operations cancelled for non-clinical/capacity reasons",
SUMIFS(AllPublicationData!$I:$I,AllPublicationData!$A:$A,'Publication Table'!$B67,AllPublicationData!$B:$B,'Publication Table'!$C$4,AllPublicationData!$D:$D,'Publication Table'!L$7),
IF('Publication Table'!$C$5="Cancellations for other reasons",
SUMIFS(AllPublicationData!$J:$J,AllPublicationData!$A:$A,'Publication Table'!$B67,AllPublicationData!$B:$B,'Publication Table'!$C$4,AllPublicationData!$D:$D,'Publication Table'!L$7)))))))+
IF(AND($C$4="NHS Scotland",$C$5="Total Operations"),
SUMIFS(AllPublicationData!$E:$E,AllPublicationData!$A:$A,'Publication Table'!$B67,AllPublicationData!$B:$B,'Publication Table'!L$7),
IF(AND($C$4="NHS Scotland",$C$5="All Cancelled Operations"),
SUMIFS(AllPublicationData!$F:$F,AllPublicationData!$A:$A,'Publication Table'!$B67,AllPublicationData!$B:$B,'Publication Table'!L$7),
IF(AND($C$4="NHS Scotland",$C$5="Operations cancelled by patient"),
SUMIFS(AllPublicationData!$G:$G,AllPublicationData!$A:$A,'Publication Table'!$B67,AllPublicationData!$B:$B,'Publication Table'!L$7),
IF(AND($C$4="NHS Scotland",$C$5="Operations cancelled for clinical reasons"),
SUMIFS(AllPublicationData!$H:$H,AllPublicationData!$A:$A,'Publication Table'!$B67,AllPublicationData!$B:$B,'Publication Table'!L$7),
IF(AND($C$4="NHS Scotland",$C$5="Operations cancelled for non-clinical/capacity reasons"),
SUMIFS(AllPublicationData!$I:$I,AllPublicationData!$A:$A,'Publication Table'!$B67,AllPublicationData!$B:$B,'Publication Table'!L$7),
IF(AND($C$4="NHS Scotland",$C$5="Cancellations for other reasons"),
SUMIFS(AllPublicationData!$J:$J,AllPublicationData!$A:$A,'Publication Table'!$B67,AllPublicationData!$B:$B,'Publication Table'!L$7)))))))</f>
        <v>1152</v>
      </c>
      <c r="M67" s="90">
        <f>IF($C$5="Total Operations",
SUMIFS(AllPublicationData!$E:$E,AllPublicationData!$A:$A,'Publication Table'!$B67,AllPublicationData!$B:$B,'Publication Table'!$C$4,AllPublicationData!$D:$D,'Publication Table'!M$7),
IF('Publication Table'!$C$5="All Cancelled Operations",
SUMIFS(AllPublicationData!$F:$F,AllPublicationData!$A:$A,'Publication Table'!$B67,AllPublicationData!$B:$B,'Publication Table'!$C$4,AllPublicationData!$D:$D,'Publication Table'!M$7),
IF('Publication Table'!$C$5="Operations cancelled by patient",
SUMIFS(AllPublicationData!$G:$G,AllPublicationData!$A:$A,'Publication Table'!$B67,AllPublicationData!$B:$B,'Publication Table'!$C$4,AllPublicationData!$D:$D,'Publication Table'!M$7),
IF('Publication Table'!$C$5="Operations cancelled for clinical reasons",
SUMIFS(AllPublicationData!$G:$G,AllPublicationData!$A:$A,'Publication Table'!$B67,AllPublicationData!$B:$B,'Publication Table'!$C$4,AllPublicationData!$D:$D,'Publication Table'!M$7),
IF('Publication Table'!$C$5="Operations cancelled for non-clinical/capacity reasons",
SUMIFS(AllPublicationData!$G:$G,AllPublicationData!$A:$A,'Publication Table'!$B67,AllPublicationData!$B:$B,'Publication Table'!$C$4,AllPublicationData!$D:$D,'Publication Table'!M$7),
IF('Publication Table'!$C$5="Cancellations for other reasons",
SUMIFS(AllPublicationData!$G:$G,AllPublicationData!$A:$A,'Publication Table'!$B67,AllPublicationData!$B:$B,'Publication Table'!$C$4,AllPublicationData!$D:$D,'Publication Table'!M$7)))))))+
IF(AND($C$4="NHS Scotland",$C$5="Total Operations"),
SUMIFS(AllPublicationData!$E:$E,AllPublicationData!$A:$A,'Publication Table'!$B67,AllPublicationData!$B:$B,'Publication Table'!M$7),
IF(AND($C$4="NHS Scotland",$C$5="All Cancelled Operations"),
SUMIFS(AllPublicationData!$F:$F,AllPublicationData!$A:$A,'Publication Table'!$B67,AllPublicationData!$B:$B,'Publication Table'!M$7),
IF(AND($C$4="NHS Scotland",$C$5="Operations cancelled by patient"),
SUMIFS(AllPublicationData!$G:$G,AllPublicationData!$A:$A,'Publication Table'!$B67,AllPublicationData!$B:$B,'Publication Table'!M$7),
IF(AND($C$4="NHS Scotland",$C$5="Operations cancelled for clinical reasons"),
SUMIFS(AllPublicationData!$H:$H,AllPublicationData!$A:$A,'Publication Table'!$B67,AllPublicationData!$B:$B,'Publication Table'!M$7),
IF(AND($C$4="NHS Scotland",$C$5="Operations cancelled for non-clinical/capacity reasons"),
SUMIFS(AllPublicationData!$I:$I,AllPublicationData!$A:$A,'Publication Table'!$B67,AllPublicationData!$B:$B,'Publication Table'!M$7),
IF(AND($C$4="NHS Scotland",$C$5="Cancellations for other reasons"),
SUMIFS(AllPublicationData!$J:$J,AllPublicationData!$A:$A,'Publication Table'!$B67,AllPublicationData!$B:$B,'Publication Table'!M$7)))))))</f>
        <v>2175</v>
      </c>
      <c r="N67" s="90">
        <f>IF($C$5="Total Operations",
SUMIFS(AllPublicationData!$E:$E,AllPublicationData!$A:$A,'Publication Table'!$B67,AllPublicationData!$B:$B,'Publication Table'!$C$4,AllPublicationData!$D:$D,'Publication Table'!N$7),
IF('Publication Table'!$C$5="All Cancelled Operations",
SUMIFS(AllPublicationData!$F:$F,AllPublicationData!$A:$A,'Publication Table'!$B67,AllPublicationData!$B:$B,'Publication Table'!$C$4,AllPublicationData!$D:$D,'Publication Table'!N$7),
IF('Publication Table'!$C$5="Operations cancelled by patient",
SUMIFS(AllPublicationData!$G:$G,AllPublicationData!$A:$A,'Publication Table'!$B67,AllPublicationData!$B:$B,'Publication Table'!$C$4,AllPublicationData!$D:$D,'Publication Table'!N$7),
IF('Publication Table'!$C$5="Operations cancelled for clinical reasons",
SUMIFS(AllPublicationData!$G:$G,AllPublicationData!$A:$A,'Publication Table'!$B67,AllPublicationData!$B:$B,'Publication Table'!$C$4,AllPublicationData!$D:$D,'Publication Table'!N$7),
IF('Publication Table'!$C$5="Operations cancelled for non-clinical/capacity reasons",
SUMIFS(AllPublicationData!$G:$G,AllPublicationData!$A:$A,'Publication Table'!$B67,AllPublicationData!$B:$B,'Publication Table'!$C$4,AllPublicationData!$D:$D,'Publication Table'!N$7),
IF('Publication Table'!$C$5="Cancellations for other reasons",
SUMIFS(AllPublicationData!$G:$G,AllPublicationData!$A:$A,'Publication Table'!$B67,AllPublicationData!$B:$B,'Publication Table'!$C$4,AllPublicationData!$D:$D,'Publication Table'!N$7)))))))+
IF(AND($C$4="NHS Scotland",$C$5="Total Operations"),
SUMIFS(AllPublicationData!$E:$E,AllPublicationData!$A:$A,'Publication Table'!$B67,AllPublicationData!$B:$B,'Publication Table'!N$7),
IF(AND($C$4="NHS Scotland",$C$5="All Cancelled Operations"),
SUMIFS(AllPublicationData!$F:$F,AllPublicationData!$A:$A,'Publication Table'!$B67,AllPublicationData!$B:$B,'Publication Table'!N$7),
IF(AND($C$4="NHS Scotland",$C$5="Operations cancelled by patient"),
SUMIFS(AllPublicationData!$G:$G,AllPublicationData!$A:$A,'Publication Table'!$B67,AllPublicationData!$B:$B,'Publication Table'!N$7),
IF(AND($C$4="NHS Scotland",$C$5="Operations cancelled for clinical reasons"),
SUMIFS(AllPublicationData!$H:$H,AllPublicationData!$A:$A,'Publication Table'!$B67,AllPublicationData!$B:$B,'Publication Table'!N$7),
IF(AND($C$4="NHS Scotland",$C$5="Operations cancelled for non-clinical/capacity reasons"),
SUMIFS(AllPublicationData!$I:$I,AllPublicationData!$A:$A,'Publication Table'!$B67,AllPublicationData!$B:$B,'Publication Table'!N$7),
IF(AND($C$4="NHS Scotland",$C$5="Cancellations for other reasons"),
SUMIFS(AllPublicationData!$J:$J,AllPublicationData!$A:$A,'Publication Table'!$B67,AllPublicationData!$B:$B,'Publication Table'!N$7)))))))</f>
        <v>5230</v>
      </c>
      <c r="O67" s="90">
        <f>IF($C$5="Total Operations",
SUMIFS(AllPublicationData!$E:$E,AllPublicationData!$A:$A,'Publication Table'!$B67,AllPublicationData!$B:$B,'Publication Table'!$C$4,AllPublicationData!$D:$D,'Publication Table'!O$7),
IF('Publication Table'!$C$5="All Cancelled Operations",
SUMIFS(AllPublicationData!$F:$F,AllPublicationData!$A:$A,'Publication Table'!$B67,AllPublicationData!$B:$B,'Publication Table'!$C$4,AllPublicationData!$D:$D,'Publication Table'!O$7),
IF('Publication Table'!$C$5="Operations cancelled by patient",
SUMIFS(AllPublicationData!$G:$G,AllPublicationData!$A:$A,'Publication Table'!$B67,AllPublicationData!$B:$B,'Publication Table'!$C$4,AllPublicationData!$D:$D,'Publication Table'!O$7),
IF('Publication Table'!$C$5="Operations cancelled for clinical reasons",
SUMIFS(AllPublicationData!$G:$G,AllPublicationData!$A:$A,'Publication Table'!$B67,AllPublicationData!$B:$B,'Publication Table'!$C$4,AllPublicationData!$D:$D,'Publication Table'!O$7),
IF('Publication Table'!$C$5="Operations cancelled for non-clinical/capacity reasons",
SUMIFS(AllPublicationData!$G:$G,AllPublicationData!$A:$A,'Publication Table'!$B67,AllPublicationData!$B:$B,'Publication Table'!$C$4,AllPublicationData!$D:$D,'Publication Table'!O$7),
IF('Publication Table'!$C$5="Cancellations for other reasons",
SUMIFS(AllPublicationData!$G:$G,AllPublicationData!$A:$A,'Publication Table'!$B67,AllPublicationData!$B:$B,'Publication Table'!$C$4,AllPublicationData!$D:$D,'Publication Table'!O$7)))))))+
IF(AND($C$4="NHS Scotland",$C$5="Total Operations"),
SUMIFS(AllPublicationData!$E:$E,AllPublicationData!$A:$A,'Publication Table'!$B67,AllPublicationData!$B:$B,'Publication Table'!O$7),
IF(AND($C$4="NHS Scotland",$C$5="All Cancelled Operations"),
SUMIFS(AllPublicationData!$F:$F,AllPublicationData!$A:$A,'Publication Table'!$B67,AllPublicationData!$B:$B,'Publication Table'!O$7),
IF(AND($C$4="NHS Scotland",$C$5="Operations cancelled by patient"),
SUMIFS(AllPublicationData!$G:$G,AllPublicationData!$A:$A,'Publication Table'!$B67,AllPublicationData!$B:$B,'Publication Table'!O$7),
IF(AND($C$4="NHS Scotland",$C$5="Operations cancelled for clinical reasons"),
SUMIFS(AllPublicationData!$H:$H,AllPublicationData!$A:$A,'Publication Table'!$B67,AllPublicationData!$B:$B,'Publication Table'!O$7),
IF(AND($C$4="NHS Scotland",$C$5="Operations cancelled for non-clinical/capacity reasons"),
SUMIFS(AllPublicationData!$I:$I,AllPublicationData!$A:$A,'Publication Table'!$B67,AllPublicationData!$B:$B,'Publication Table'!O$7),
IF(AND($C$4="NHS Scotland",$C$5="Cancellations for other reasons"),
SUMIFS(AllPublicationData!$J:$J,AllPublicationData!$A:$A,'Publication Table'!$B67,AllPublicationData!$B:$B,'Publication Table'!O$7)))))))</f>
        <v>98</v>
      </c>
      <c r="P67" s="90">
        <f>IF($C$5="Total Operations",
SUMIFS(AllPublicationData!$E:$E,AllPublicationData!$A:$A,'Publication Table'!$B67,AllPublicationData!$B:$B,'Publication Table'!$C$4,AllPublicationData!$D:$D,'Publication Table'!P$7),
IF('Publication Table'!$C$5="All Cancelled Operations",
SUMIFS(AllPublicationData!$F:$F,AllPublicationData!$A:$A,'Publication Table'!$B67,AllPublicationData!$B:$B,'Publication Table'!$C$4,AllPublicationData!$D:$D,'Publication Table'!P$7),
IF('Publication Table'!$C$5="Operations cancelled by patient",
SUMIFS(AllPublicationData!$G:$G,AllPublicationData!$A:$A,'Publication Table'!$B67,AllPublicationData!$B:$B,'Publication Table'!$C$4,AllPublicationData!$D:$D,'Publication Table'!P$7),
IF('Publication Table'!$C$5="Operations cancelled for clinical reasons",
SUMIFS(AllPublicationData!$G:$G,AllPublicationData!$A:$A,'Publication Table'!$B67,AllPublicationData!$B:$B,'Publication Table'!$C$4,AllPublicationData!$D:$D,'Publication Table'!P$7),
IF('Publication Table'!$C$5="Operations cancelled for non-clinical/capacity reasons",
SUMIFS(AllPublicationData!$G:$G,AllPublicationData!$A:$A,'Publication Table'!$B67,AllPublicationData!$B:$B,'Publication Table'!$C$4,AllPublicationData!$D:$D,'Publication Table'!P$7),
IF('Publication Table'!$C$5="Cancellations for other reasons",
SUMIFS(AllPublicationData!$G:$G,AllPublicationData!$A:$A,'Publication Table'!$B67,AllPublicationData!$B:$B,'Publication Table'!$C$4,AllPublicationData!$D:$D,'Publication Table'!P$7)))))))+
IF(AND($C$4="NHS Scotland",$C$5="Total Operations"),
SUMIFS(AllPublicationData!$E:$E,AllPublicationData!$A:$A,'Publication Table'!$B67,AllPublicationData!$B:$B,'Publication Table'!P$7),
IF(AND($C$4="NHS Scotland",$C$5="All Cancelled Operations"),
SUMIFS(AllPublicationData!$F:$F,AllPublicationData!$A:$A,'Publication Table'!$B67,AllPublicationData!$B:$B,'Publication Table'!P$7),
IF(AND($C$4="NHS Scotland",$C$5="Operations cancelled by patient"),
SUMIFS(AllPublicationData!$G:$G,AllPublicationData!$A:$A,'Publication Table'!$B67,AllPublicationData!$B:$B,'Publication Table'!P$7),
IF(AND($C$4="NHS Scotland",$C$5="Operations cancelled for clinical reasons"),
SUMIFS(AllPublicationData!$H:$H,AllPublicationData!$A:$A,'Publication Table'!$B67,AllPublicationData!$B:$B,'Publication Table'!P$7),
IF(AND($C$4="NHS Scotland",$C$5="Operations cancelled for non-clinical/capacity reasons"),
SUMIFS(AllPublicationData!$I:$I,AllPublicationData!$A:$A,'Publication Table'!$B67,AllPublicationData!$B:$B,'Publication Table'!P$7),
IF(AND($C$4="NHS Scotland",$C$5="Cancellations for other reasons"),
SUMIFS(AllPublicationData!$J:$J,AllPublicationData!$A:$A,'Publication Table'!$B67,AllPublicationData!$B:$B,'Publication Table'!P$7)))))))</f>
        <v>165</v>
      </c>
      <c r="Q67" s="90">
        <f>IF($C$5="Total Operations",
SUMIFS(AllPublicationData!$E:$E,AllPublicationData!$A:$A,'Publication Table'!$B67,AllPublicationData!$B:$B,'Publication Table'!$C$4,AllPublicationData!$D:$D,'Publication Table'!Q$7),
IF('Publication Table'!$C$5="All Cancelled Operations",
SUMIFS(AllPublicationData!$F:$F,AllPublicationData!$A:$A,'Publication Table'!$B67,AllPublicationData!$B:$B,'Publication Table'!$C$4,AllPublicationData!$D:$D,'Publication Table'!Q$7),
IF('Publication Table'!$C$5="Operations cancelled by patient",
SUMIFS(AllPublicationData!$G:$G,AllPublicationData!$A:$A,'Publication Table'!$B67,AllPublicationData!$B:$B,'Publication Table'!$C$4,AllPublicationData!$D:$D,'Publication Table'!Q$7),
IF('Publication Table'!$C$5="Operations cancelled for clinical reasons",
SUMIFS(AllPublicationData!$G:$G,AllPublicationData!$A:$A,'Publication Table'!$B67,AllPublicationData!$B:$B,'Publication Table'!$C$4,AllPublicationData!$D:$D,'Publication Table'!Q$7),
IF('Publication Table'!$C$5="Operations cancelled for non-clinical/capacity reasons",
SUMIFS(AllPublicationData!$G:$G,AllPublicationData!$A:$A,'Publication Table'!$B67,AllPublicationData!$B:$B,'Publication Table'!$C$4,AllPublicationData!$D:$D,'Publication Table'!Q$7),
IF('Publication Table'!$C$5="Cancellations for other reasons",
SUMIFS(AllPublicationData!$G:$G,AllPublicationData!$A:$A,'Publication Table'!$B67,AllPublicationData!$B:$B,'Publication Table'!$C$4,AllPublicationData!$D:$D,'Publication Table'!Q$7)))))))+
IF(AND($C$4="NHS Scotland",$C$5="Total Operations"),
SUMIFS(AllPublicationData!$E:$E,AllPublicationData!$A:$A,'Publication Table'!$B67,AllPublicationData!$B:$B,'Publication Table'!Q$7),
IF(AND($C$4="NHS Scotland",$C$5="All Cancelled Operations"),
SUMIFS(AllPublicationData!$F:$F,AllPublicationData!$A:$A,'Publication Table'!$B67,AllPublicationData!$B:$B,'Publication Table'!Q$7),
IF(AND($C$4="NHS Scotland",$C$5="Operations cancelled by patient"),
SUMIFS(AllPublicationData!$G:$G,AllPublicationData!$A:$A,'Publication Table'!$B67,AllPublicationData!$B:$B,'Publication Table'!Q$7),
IF(AND($C$4="NHS Scotland",$C$5="Operations cancelled for clinical reasons"),
SUMIFS(AllPublicationData!$H:$H,AllPublicationData!$A:$A,'Publication Table'!$B67,AllPublicationData!$B:$B,'Publication Table'!Q$7),
IF(AND($C$4="NHS Scotland",$C$5="Operations cancelled for non-clinical/capacity reasons"),
SUMIFS(AllPublicationData!$I:$I,AllPublicationData!$A:$A,'Publication Table'!$B67,AllPublicationData!$B:$B,'Publication Table'!Q$7),
IF(AND($C$4="NHS Scotland",$C$5="Cancellations for other reasons"),
SUMIFS(AllPublicationData!$J:$J,AllPublicationData!$A:$A,'Publication Table'!$B67,AllPublicationData!$B:$B,'Publication Table'!Q$7)))))))</f>
        <v>1885</v>
      </c>
      <c r="R67" s="90">
        <f>IF($C$5="Total Operations",
SUMIFS(AllPublicationData!$E:$E,AllPublicationData!$A:$A,'Publication Table'!$B67,AllPublicationData!$B:$B,'Publication Table'!$C$4,AllPublicationData!$D:$D,'Publication Table'!R$7),
IF('Publication Table'!$C$5="All Cancelled Operations",
SUMIFS(AllPublicationData!$F:$F,AllPublicationData!$A:$A,'Publication Table'!$B67,AllPublicationData!$B:$B,'Publication Table'!$C$4,AllPublicationData!$D:$D,'Publication Table'!R$7),
IF('Publication Table'!$C$5="Operations cancelled by patient",
SUMIFS(AllPublicationData!$G:$G,AllPublicationData!$A:$A,'Publication Table'!$B67,AllPublicationData!$B:$B,'Publication Table'!$C$4,AllPublicationData!$D:$D,'Publication Table'!R$7),
IF('Publication Table'!$C$5="Operations cancelled for clinical reasons",
SUMIFS(AllPublicationData!$G:$G,AllPublicationData!$A:$A,'Publication Table'!$B67,AllPublicationData!$B:$B,'Publication Table'!$C$4,AllPublicationData!$D:$D,'Publication Table'!R$7),
IF('Publication Table'!$C$5="Operations cancelled for non-clinical/capacity reasons",
SUMIFS(AllPublicationData!$G:$G,AllPublicationData!$A:$A,'Publication Table'!$B67,AllPublicationData!$B:$B,'Publication Table'!$C$4,AllPublicationData!$D:$D,'Publication Table'!R$7),
IF('Publication Table'!$C$5="Cancellations for other reasons",
SUMIFS(AllPublicationData!$G:$G,AllPublicationData!$A:$A,'Publication Table'!$B67,AllPublicationData!$B:$B,'Publication Table'!$C$4,AllPublicationData!$D:$D,'Publication Table'!R$7)))))))+
IF(AND($C$4="NHS Scotland",$C$5="Total Operations"),
SUMIFS(AllPublicationData!$E:$E,AllPublicationData!$A:$A,'Publication Table'!$B67,AllPublicationData!$B:$B,'Publication Table'!R$7),
IF(AND($C$4="NHS Scotland",$C$5="All Cancelled Operations"),
SUMIFS(AllPublicationData!$F:$F,AllPublicationData!$A:$A,'Publication Table'!$B67,AllPublicationData!$B:$B,'Publication Table'!R$7),
IF(AND($C$4="NHS Scotland",$C$5="Operations cancelled by patient"),
SUMIFS(AllPublicationData!$G:$G,AllPublicationData!$A:$A,'Publication Table'!$B67,AllPublicationData!$B:$B,'Publication Table'!R$7),
IF(AND($C$4="NHS Scotland",$C$5="Operations cancelled for clinical reasons"),
SUMIFS(AllPublicationData!$H:$H,AllPublicationData!$A:$A,'Publication Table'!$B67,AllPublicationData!$B:$B,'Publication Table'!R$7),
IF(AND($C$4="NHS Scotland",$C$5="Operations cancelled for non-clinical/capacity reasons"),
SUMIFS(AllPublicationData!$I:$I,AllPublicationData!$A:$A,'Publication Table'!$B67,AllPublicationData!$B:$B,'Publication Table'!R$7),
IF(AND($C$4="NHS Scotland",$C$5="Cancellations for other reasons"),
SUMIFS(AllPublicationData!$J:$J,AllPublicationData!$A:$A,'Publication Table'!$B67,AllPublicationData!$B:$B,'Publication Table'!R$7)))))))</f>
        <v>90</v>
      </c>
    </row>
    <row r="68" spans="2:18" x14ac:dyDescent="0.35">
      <c r="B68" s="89">
        <v>43586</v>
      </c>
      <c r="C68" s="81">
        <f>IF($C$5="Total Operations",
SUMIFS(AllPublicationData!$E:$E,AllPublicationData!$A:$A,'Publication Table'!$B68,AllPublicationData!$B:$B,'Publication Table'!$C$4),
IF('Publication Table'!$C$5="All Cancelled Operations",
SUMIFS(AllPublicationData!$F:$F,AllPublicationData!$A:$A,'Publication Table'!$B68,AllPublicationData!$B:$B,'Publication Table'!$C$4),
IF('Publication Table'!$C$5="Operations cancelled by patient",
SUMIFS(AllPublicationData!$G:$G,AllPublicationData!$A:$A,'Publication Table'!$B68,AllPublicationData!$B:$B,'Publication Table'!$C$4),
IF('Publication Table'!$C$5="Operations cancelled for clinical reasons",
SUMIFS(AllPublicationData!$H:$H,AllPublicationData!$A:$A,'Publication Table'!$B68,AllPublicationData!$B:$B,'Publication Table'!$C$4),
IF('Publication Table'!$C$5="Operations cancelled for non-clinical/capacity reasons",
SUMIFS(AllPublicationData!$I:$I,AllPublicationData!$A:$A,'Publication Table'!$B68,AllPublicationData!$B:$B,'Publication Table'!$C$4),
IF('Publication Table'!$C$5="Cancellations for other reasons",
SUMIFS(AllPublicationData!$J:$J,AllPublicationData!$A:$A,'Publication Table'!$B68,AllPublicationData!$B:$B,'Publication Table'!$C$4)))))))+
IF(AND($C$4="NHS Scotland",$C$5="Total Operations"),
SUMIFS(AllPublicationData!$E:$E,AllPublicationData!$A:$A,'Publication Table'!$B68),
IF(AND($C$4="NHS Scotland",$C$5="All Cancelled Operations"),
SUMIFS(AllPublicationData!$F:$F,AllPublicationData!$A:$A,'Publication Table'!$B68),
IF(AND($C$4="NHS Scotland",$C$5="Operations cancelled by patient"),
SUMIFS(AllPublicationData!$G:$G,AllPublicationData!$A:$A,'Publication Table'!$B68),
IF(AND($C$4="NHS Scotland",$C$5="Operations cancelled for clinical reasons"),
SUMIFS(AllPublicationData!$H:$H,AllPublicationData!$A:$A,'Publication Table'!$B68),
IF(AND($C$4="NHS Scotland",$C$5="Operations cancelled for non-clinical/capacity reasons"),
SUMIFS(AllPublicationData!$I:$I,AllPublicationData!$A:$A,'Publication Table'!$B68),
IF(AND($C$4="NHS Scotland",$C$5="Cancellations for other reasons"),
SUMIFS(AllPublicationData!$J:$J,AllPublicationData!$A:$A,'Publication Table'!$B68)))))))</f>
        <v>29672</v>
      </c>
      <c r="D68" s="90">
        <f>IF($C$5="Total Operations",
SUMIFS(AllPublicationData!$E:$E,AllPublicationData!$A:$A,'Publication Table'!$B68,AllPublicationData!$B:$B,'Publication Table'!$C$4,AllPublicationData!$D:$D,'Publication Table'!D$7),
IF('Publication Table'!$C$5="All Cancelled Operations",
SUMIFS(AllPublicationData!$F:$F,AllPublicationData!$A:$A,'Publication Table'!$B68,AllPublicationData!$B:$B,'Publication Table'!$C$4,AllPublicationData!$D:$D,'Publication Table'!D$7),
IF('Publication Table'!$C$5="Operations cancelled by patient",
SUMIFS(AllPublicationData!$G:$G,AllPublicationData!$A:$A,'Publication Table'!$B68,AllPublicationData!$B:$B,'Publication Table'!$C$4,AllPublicationData!$D:$D,'Publication Table'!D$7),
IF('Publication Table'!$C$5="Operations cancelled for clinical reasons",
SUMIFS(AllPublicationData!$H:$H,AllPublicationData!$A:$A,'Publication Table'!$B68,AllPublicationData!$B:$B,'Publication Table'!$C$4,AllPublicationData!$D:$D,'Publication Table'!D$7),
IF('Publication Table'!$C$5="Operations cancelled for non-clinical/capacity reasons",
SUMIFS(AllPublicationData!$I:$I,AllPublicationData!$A:$A,'Publication Table'!$B68,AllPublicationData!$B:$B,'Publication Table'!$C$4,AllPublicationData!$D:$D,'Publication Table'!D$7),
IF('Publication Table'!$C$5="Cancellations for other reasons",
SUMIFS(AllPublicationData!$J:$J,AllPublicationData!$A:$A,'Publication Table'!$B68,AllPublicationData!$B:$B,'Publication Table'!$C$4,AllPublicationData!$D:$D,'Publication Table'!D$7)))))))+
IF(AND($C$4="NHS Scotland",$C$5="Total Operations"),
SUMIFS(AllPublicationData!$E:$E,AllPublicationData!$A:$A,'Publication Table'!$B68,AllPublicationData!$B:$B,'Publication Table'!D$7),
IF(AND($C$4="NHS Scotland",$C$5="All Cancelled Operations"),
SUMIFS(AllPublicationData!$F:$F,AllPublicationData!$A:$A,'Publication Table'!$B68,AllPublicationData!$B:$B,'Publication Table'!D$7),
IF(AND($C$4="NHS Scotland",$C$5="Operations cancelled by patient"),
SUMIFS(AllPublicationData!$G:$G,AllPublicationData!$A:$A,'Publication Table'!$B68,AllPublicationData!$B:$B,'Publication Table'!D$7),
IF(AND($C$4="NHS Scotland",$C$5="Operations cancelled for clinical reasons"),
SUMIFS(AllPublicationData!$H:$H,AllPublicationData!$A:$A,'Publication Table'!$B68,AllPublicationData!$B:$B,'Publication Table'!D$7),
IF(AND($C$4="NHS Scotland",$C$5="Operations cancelled for non-clinical/capacity reasons"),
SUMIFS(AllPublicationData!$I:$I,AllPublicationData!$A:$A,'Publication Table'!$B68,AllPublicationData!$B:$B,'Publication Table'!D$7),
IF(AND($C$4="NHS Scotland",$C$5="Cancellations for other reasons"),
SUMIFS(AllPublicationData!$J:$J,AllPublicationData!$A:$A,'Publication Table'!$B68,AllPublicationData!$B:$B,'Publication Table'!D$7)))))))</f>
        <v>1642</v>
      </c>
      <c r="E68" s="90">
        <f>IF($C$5="Total Operations",
SUMIFS(AllPublicationData!$E:$E,AllPublicationData!$A:$A,'Publication Table'!$B68,AllPublicationData!$B:$B,'Publication Table'!$C$4,AllPublicationData!$D:$D,'Publication Table'!E$7),
IF('Publication Table'!$C$5="All Cancelled Operations",
SUMIFS(AllPublicationData!$F:$F,AllPublicationData!$A:$A,'Publication Table'!$B68,AllPublicationData!$B:$B,'Publication Table'!$C$4,AllPublicationData!$D:$D,'Publication Table'!E$7),
IF('Publication Table'!$C$5="Operations cancelled by patient",
SUMIFS(AllPublicationData!$G:$G,AllPublicationData!$A:$A,'Publication Table'!$B68,AllPublicationData!$B:$B,'Publication Table'!$C$4,AllPublicationData!$D:$D,'Publication Table'!E$7),
IF('Publication Table'!$C$5="Operations cancelled for clinical reasons",
SUMIFS(AllPublicationData!$H:$H,AllPublicationData!$A:$A,'Publication Table'!$B68,AllPublicationData!$B:$B,'Publication Table'!$C$4,AllPublicationData!$D:$D,'Publication Table'!E$7),
IF('Publication Table'!$C$5="Operations cancelled for non-clinical/capacity reasons",
SUMIFS(AllPublicationData!$I:$I,AllPublicationData!$A:$A,'Publication Table'!$B68,AllPublicationData!$B:$B,'Publication Table'!$C$4,AllPublicationData!$D:$D,'Publication Table'!E$7),
IF('Publication Table'!$C$5="Cancellations for other reasons",
SUMIFS(AllPublicationData!$J:$J,AllPublicationData!$A:$A,'Publication Table'!$B68,AllPublicationData!$B:$B,'Publication Table'!$C$4,AllPublicationData!$D:$D,'Publication Table'!E$7)))))))+
IF(AND($C$4="NHS Scotland",$C$5="Total Operations"),
SUMIFS(AllPublicationData!$E:$E,AllPublicationData!$A:$A,'Publication Table'!$B68,AllPublicationData!$B:$B,'Publication Table'!E$7),
IF(AND($C$4="NHS Scotland",$C$5="All Cancelled Operations"),
SUMIFS(AllPublicationData!$F:$F,AllPublicationData!$A:$A,'Publication Table'!$B68,AllPublicationData!$B:$B,'Publication Table'!E$7),
IF(AND($C$4="NHS Scotland",$C$5="Operations cancelled by patient"),
SUMIFS(AllPublicationData!$G:$G,AllPublicationData!$A:$A,'Publication Table'!$B68,AllPublicationData!$B:$B,'Publication Table'!E$7),
IF(AND($C$4="NHS Scotland",$C$5="Operations cancelled for clinical reasons"),
SUMIFS(AllPublicationData!$H:$H,AllPublicationData!$A:$A,'Publication Table'!$B68,AllPublicationData!$B:$B,'Publication Table'!E$7),
IF(AND($C$4="NHS Scotland",$C$5="Operations cancelled for non-clinical/capacity reasons"),
SUMIFS(AllPublicationData!$I:$I,AllPublicationData!$A:$A,'Publication Table'!$B68,AllPublicationData!$B:$B,'Publication Table'!E$7),
IF(AND($C$4="NHS Scotland",$C$5="Cancellations for other reasons"),
SUMIFS(AllPublicationData!$J:$J,AllPublicationData!$A:$A,'Publication Table'!$B68,AllPublicationData!$B:$B,'Publication Table'!E$7)))))))</f>
        <v>1710</v>
      </c>
      <c r="F68" s="90">
        <f>IF($C$5="Total Operations",
SUMIFS(AllPublicationData!$E:$E,AllPublicationData!$A:$A,'Publication Table'!$B68,AllPublicationData!$B:$B,'Publication Table'!$C$4,AllPublicationData!$D:$D,'Publication Table'!F$7),
IF('Publication Table'!$C$5="All Cancelled Operations",
SUMIFS(AllPublicationData!$F:$F,AllPublicationData!$A:$A,'Publication Table'!$B68,AllPublicationData!$B:$B,'Publication Table'!$C$4,AllPublicationData!$D:$D,'Publication Table'!F$7),
IF('Publication Table'!$C$5="Operations cancelled by patient",
SUMIFS(AllPublicationData!$G:$G,AllPublicationData!$A:$A,'Publication Table'!$B68,AllPublicationData!$B:$B,'Publication Table'!$C$4,AllPublicationData!$D:$D,'Publication Table'!F$7),
IF('Publication Table'!$C$5="Operations cancelled for clinical reasons",
SUMIFS(AllPublicationData!$H:$H,AllPublicationData!$A:$A,'Publication Table'!$B68,AllPublicationData!$B:$B,'Publication Table'!$C$4,AllPublicationData!$D:$D,'Publication Table'!F$7),
IF('Publication Table'!$C$5="Operations cancelled for non-clinical/capacity reasons",
SUMIFS(AllPublicationData!$I:$I,AllPublicationData!$A:$A,'Publication Table'!$B68,AllPublicationData!$B:$B,'Publication Table'!$C$4,AllPublicationData!$D:$D,'Publication Table'!F$7),
IF('Publication Table'!$C$5="Cancellations for other reasons",
SUMIFS(AllPublicationData!$J:$J,AllPublicationData!$A:$A,'Publication Table'!$B68,AllPublicationData!$B:$B,'Publication Table'!$C$4,AllPublicationData!$D:$D,'Publication Table'!F$7)))))))+
IF(AND($C$4="NHS Scotland",$C$5="Total Operations"),
SUMIFS(AllPublicationData!$E:$E,AllPublicationData!$A:$A,'Publication Table'!$B68,AllPublicationData!$B:$B,'Publication Table'!F$7),
IF(AND($C$4="NHS Scotland",$C$5="All Cancelled Operations"),
SUMIFS(AllPublicationData!$F:$F,AllPublicationData!$A:$A,'Publication Table'!$B68,AllPublicationData!$B:$B,'Publication Table'!F$7),
IF(AND($C$4="NHS Scotland",$C$5="Operations cancelled by patient"),
SUMIFS(AllPublicationData!$G:$G,AllPublicationData!$A:$A,'Publication Table'!$B68,AllPublicationData!$B:$B,'Publication Table'!F$7),
IF(AND($C$4="NHS Scotland",$C$5="Operations cancelled for clinical reasons"),
SUMIFS(AllPublicationData!$H:$H,AllPublicationData!$A:$A,'Publication Table'!$B68,AllPublicationData!$B:$B,'Publication Table'!F$7),
IF(AND($C$4="NHS Scotland",$C$5="Operations cancelled for non-clinical/capacity reasons"),
SUMIFS(AllPublicationData!$I:$I,AllPublicationData!$A:$A,'Publication Table'!$B68,AllPublicationData!$B:$B,'Publication Table'!F$7),
IF(AND($C$4="NHS Scotland",$C$5="Cancellations for other reasons"),
SUMIFS(AllPublicationData!$J:$J,AllPublicationData!$A:$A,'Publication Table'!$B68,AllPublicationData!$B:$B,'Publication Table'!F$7)))))))</f>
        <v>385</v>
      </c>
      <c r="G68" s="90">
        <f>IF($C$5="Total Operations",
SUMIFS(AllPublicationData!$E:$E,AllPublicationData!$A:$A,'Publication Table'!$B68,AllPublicationData!$B:$B,'Publication Table'!$C$4,AllPublicationData!$D:$D,'Publication Table'!G$7),
IF('Publication Table'!$C$5="All Cancelled Operations",
SUMIFS(AllPublicationData!$F:$F,AllPublicationData!$A:$A,'Publication Table'!$B68,AllPublicationData!$B:$B,'Publication Table'!$C$4,AllPublicationData!$D:$D,'Publication Table'!G$7),
IF('Publication Table'!$C$5="Operations cancelled by patient",
SUMIFS(AllPublicationData!$G:$G,AllPublicationData!$A:$A,'Publication Table'!$B68,AllPublicationData!$B:$B,'Publication Table'!$C$4,AllPublicationData!$D:$D,'Publication Table'!G$7),
IF('Publication Table'!$C$5="Operations cancelled for clinical reasons",
SUMIFS(AllPublicationData!$H:$H,AllPublicationData!$A:$A,'Publication Table'!$B68,AllPublicationData!$B:$B,'Publication Table'!$C$4,AllPublicationData!$D:$D,'Publication Table'!G$7),
IF('Publication Table'!$C$5="Operations cancelled for non-clinical/capacity reasons",
SUMIFS(AllPublicationData!$I:$I,AllPublicationData!$A:$A,'Publication Table'!$B68,AllPublicationData!$B:$B,'Publication Table'!$C$4,AllPublicationData!$D:$D,'Publication Table'!G$7),
IF('Publication Table'!$C$5="Cancellations for other reasons",
SUMIFS(AllPublicationData!$J:$J,AllPublicationData!$A:$A,'Publication Table'!$B68,AllPublicationData!$B:$B,'Publication Table'!$C$4,AllPublicationData!$D:$D,'Publication Table'!G$7)))))))+
IF(AND($C$4="NHS Scotland",$C$5="Total Operations"),
SUMIFS(AllPublicationData!$E:$E,AllPublicationData!$A:$A,'Publication Table'!$B68,AllPublicationData!$B:$B,'Publication Table'!G$7),
IF(AND($C$4="NHS Scotland",$C$5="All Cancelled Operations"),
SUMIFS(AllPublicationData!$F:$F,AllPublicationData!$A:$A,'Publication Table'!$B68,AllPublicationData!$B:$B,'Publication Table'!G$7),
IF(AND($C$4="NHS Scotland",$C$5="Operations cancelled by patient"),
SUMIFS(AllPublicationData!$G:$G,AllPublicationData!$A:$A,'Publication Table'!$B68,AllPublicationData!$B:$B,'Publication Table'!G$7),
IF(AND($C$4="NHS Scotland",$C$5="Operations cancelled for clinical reasons"),
SUMIFS(AllPublicationData!$H:$H,AllPublicationData!$A:$A,'Publication Table'!$B68,AllPublicationData!$B:$B,'Publication Table'!G$7),
IF(AND($C$4="NHS Scotland",$C$5="Operations cancelled for non-clinical/capacity reasons"),
SUMIFS(AllPublicationData!$I:$I,AllPublicationData!$A:$A,'Publication Table'!$B68,AllPublicationData!$B:$B,'Publication Table'!G$7),
IF(AND($C$4="NHS Scotland",$C$5="Cancellations for other reasons"),
SUMIFS(AllPublicationData!$J:$J,AllPublicationData!$A:$A,'Publication Table'!$B68,AllPublicationData!$B:$B,'Publication Table'!G$7)))))))</f>
        <v>1576</v>
      </c>
      <c r="H68" s="90">
        <f>IF($C$5="Total Operations",
SUMIFS(AllPublicationData!$E:$E,AllPublicationData!$A:$A,'Publication Table'!$B68,AllPublicationData!$B:$B,'Publication Table'!$C$4,AllPublicationData!$D:$D,'Publication Table'!H$7),
IF('Publication Table'!$C$5="All Cancelled Operations",
SUMIFS(AllPublicationData!$F:$F,AllPublicationData!$A:$A,'Publication Table'!$B68,AllPublicationData!$B:$B,'Publication Table'!$C$4,AllPublicationData!$D:$D,'Publication Table'!H$7),
IF('Publication Table'!$C$5="Operations cancelled by patient",
SUMIFS(AllPublicationData!$G:$G,AllPublicationData!$A:$A,'Publication Table'!$B68,AllPublicationData!$B:$B,'Publication Table'!$C$4,AllPublicationData!$D:$D,'Publication Table'!H$7),
IF('Publication Table'!$C$5="Operations cancelled for clinical reasons",
SUMIFS(AllPublicationData!$H:$H,AllPublicationData!$A:$A,'Publication Table'!$B68,AllPublicationData!$B:$B,'Publication Table'!$C$4,AllPublicationData!$D:$D,'Publication Table'!H$7),
IF('Publication Table'!$C$5="Operations cancelled for non-clinical/capacity reasons",
SUMIFS(AllPublicationData!$I:$I,AllPublicationData!$A:$A,'Publication Table'!$B68,AllPublicationData!$B:$B,'Publication Table'!$C$4,AllPublicationData!$D:$D,'Publication Table'!H$7),
IF('Publication Table'!$C$5="Cancellations for other reasons",
SUMIFS(AllPublicationData!$J:$J,AllPublicationData!$A:$A,'Publication Table'!$B68,AllPublicationData!$B:$B,'Publication Table'!$C$4,AllPublicationData!$D:$D,'Publication Table'!H$7)))))))+
IF(AND($C$4="NHS Scotland",$C$5="Total Operations"),
SUMIFS(AllPublicationData!$E:$E,AllPublicationData!$A:$A,'Publication Table'!$B68,AllPublicationData!$B:$B,'Publication Table'!H$7),
IF(AND($C$4="NHS Scotland",$C$5="All Cancelled Operations"),
SUMIFS(AllPublicationData!$F:$F,AllPublicationData!$A:$A,'Publication Table'!$B68,AllPublicationData!$B:$B,'Publication Table'!H$7),
IF(AND($C$4="NHS Scotland",$C$5="Operations cancelled by patient"),
SUMIFS(AllPublicationData!$G:$G,AllPublicationData!$A:$A,'Publication Table'!$B68,AllPublicationData!$B:$B,'Publication Table'!H$7),
IF(AND($C$4="NHS Scotland",$C$5="Operations cancelled for clinical reasons"),
SUMIFS(AllPublicationData!$H:$H,AllPublicationData!$A:$A,'Publication Table'!$B68,AllPublicationData!$B:$B,'Publication Table'!H$7),
IF(AND($C$4="NHS Scotland",$C$5="Operations cancelled for non-clinical/capacity reasons"),
SUMIFS(AllPublicationData!$I:$I,AllPublicationData!$A:$A,'Publication Table'!$B68,AllPublicationData!$B:$B,'Publication Table'!H$7),
IF(AND($C$4="NHS Scotland",$C$5="Cancellations for other reasons"),
SUMIFS(AllPublicationData!$J:$J,AllPublicationData!$A:$A,'Publication Table'!$B68,AllPublicationData!$B:$B,'Publication Table'!H$7)))))))</f>
        <v>1423</v>
      </c>
      <c r="I68" s="90">
        <f>IF($C$5="Total Operations",
SUMIFS(AllPublicationData!$E:$E,AllPublicationData!$A:$A,'Publication Table'!$B68,AllPublicationData!$B:$B,'Publication Table'!$C$4,AllPublicationData!$D:$D,'Publication Table'!I$7),
IF('Publication Table'!$C$5="All Cancelled Operations",
SUMIFS(AllPublicationData!$F:$F,AllPublicationData!$A:$A,'Publication Table'!$B68,AllPublicationData!$B:$B,'Publication Table'!$C$4,AllPublicationData!$D:$D,'Publication Table'!I$7),
IF('Publication Table'!$C$5="Operations cancelled by patient",
SUMIFS(AllPublicationData!$G:$G,AllPublicationData!$A:$A,'Publication Table'!$B68,AllPublicationData!$B:$B,'Publication Table'!$C$4,AllPublicationData!$D:$D,'Publication Table'!I$7),
IF('Publication Table'!$C$5="Operations cancelled for clinical reasons",
SUMIFS(AllPublicationData!$H:$H,AllPublicationData!$A:$A,'Publication Table'!$B68,AllPublicationData!$B:$B,'Publication Table'!$C$4,AllPublicationData!$D:$D,'Publication Table'!I$7),
IF('Publication Table'!$C$5="Operations cancelled for non-clinical/capacity reasons",
SUMIFS(AllPublicationData!$I:$I,AllPublicationData!$A:$A,'Publication Table'!$B68,AllPublicationData!$B:$B,'Publication Table'!$C$4,AllPublicationData!$D:$D,'Publication Table'!I$7),
IF('Publication Table'!$C$5="Cancellations for other reasons",
SUMIFS(AllPublicationData!$J:$J,AllPublicationData!$A:$A,'Publication Table'!$B68,AllPublicationData!$B:$B,'Publication Table'!$C$4,AllPublicationData!$D:$D,'Publication Table'!I$7)))))))+
IF(AND($C$4="NHS Scotland",$C$5="Total Operations"),
SUMIFS(AllPublicationData!$E:$E,AllPublicationData!$A:$A,'Publication Table'!$B68,AllPublicationData!$B:$B,'Publication Table'!I$7),
IF(AND($C$4="NHS Scotland",$C$5="All Cancelled Operations"),
SUMIFS(AllPublicationData!$F:$F,AllPublicationData!$A:$A,'Publication Table'!$B68,AllPublicationData!$B:$B,'Publication Table'!I$7),
IF(AND($C$4="NHS Scotland",$C$5="Operations cancelled by patient"),
SUMIFS(AllPublicationData!$G:$G,AllPublicationData!$A:$A,'Publication Table'!$B68,AllPublicationData!$B:$B,'Publication Table'!I$7),
IF(AND($C$4="NHS Scotland",$C$5="Operations cancelled for clinical reasons"),
SUMIFS(AllPublicationData!$H:$H,AllPublicationData!$A:$A,'Publication Table'!$B68,AllPublicationData!$B:$B,'Publication Table'!I$7),
IF(AND($C$4="NHS Scotland",$C$5="Operations cancelled for non-clinical/capacity reasons"),
SUMIFS(AllPublicationData!$I:$I,AllPublicationData!$A:$A,'Publication Table'!$B68,AllPublicationData!$B:$B,'Publication Table'!I$7),
IF(AND($C$4="NHS Scotland",$C$5="Cancellations for other reasons"),
SUMIFS(AllPublicationData!$J:$J,AllPublicationData!$A:$A,'Publication Table'!$B68,AllPublicationData!$B:$B,'Publication Table'!I$7)))))))</f>
        <v>1124</v>
      </c>
      <c r="J68" s="90">
        <f>IF($C$5="Total Operations",
SUMIFS(AllPublicationData!$E:$E,AllPublicationData!$A:$A,'Publication Table'!$B68,AllPublicationData!$B:$B,'Publication Table'!$C$4,AllPublicationData!$D:$D,'Publication Table'!J$7),
IF('Publication Table'!$C$5="All Cancelled Operations",
SUMIFS(AllPublicationData!$F:$F,AllPublicationData!$A:$A,'Publication Table'!$B68,AllPublicationData!$B:$B,'Publication Table'!$C$4,AllPublicationData!$D:$D,'Publication Table'!J$7),
IF('Publication Table'!$C$5="Operations cancelled by patient",
SUMIFS(AllPublicationData!$G:$G,AllPublicationData!$A:$A,'Publication Table'!$B68,AllPublicationData!$B:$B,'Publication Table'!$C$4,AllPublicationData!$D:$D,'Publication Table'!J$7),
IF('Publication Table'!$C$5="Operations cancelled for clinical reasons",
SUMIFS(AllPublicationData!$H:$H,AllPublicationData!$A:$A,'Publication Table'!$B68,AllPublicationData!$B:$B,'Publication Table'!$C$4,AllPublicationData!$D:$D,'Publication Table'!J$7),
IF('Publication Table'!$C$5="Operations cancelled for non-clinical/capacity reasons",
SUMIFS(AllPublicationData!$I:$I,AllPublicationData!$A:$A,'Publication Table'!$B68,AllPublicationData!$B:$B,'Publication Table'!$C$4,AllPublicationData!$D:$D,'Publication Table'!J$7),
IF('Publication Table'!$C$5="Cancellations for other reasons",
SUMIFS(AllPublicationData!$J:$J,AllPublicationData!$A:$A,'Publication Table'!$B68,AllPublicationData!$B:$B,'Publication Table'!$C$4,AllPublicationData!$D:$D,'Publication Table'!J$7)))))))+
IF(AND($C$4="NHS Scotland",$C$5="Total Operations"),
SUMIFS(AllPublicationData!$E:$E,AllPublicationData!$A:$A,'Publication Table'!$B68,AllPublicationData!$B:$B,'Publication Table'!J$7),
IF(AND($C$4="NHS Scotland",$C$5="All Cancelled Operations"),
SUMIFS(AllPublicationData!$F:$F,AllPublicationData!$A:$A,'Publication Table'!$B68,AllPublicationData!$B:$B,'Publication Table'!J$7),
IF(AND($C$4="NHS Scotland",$C$5="Operations cancelled by patient"),
SUMIFS(AllPublicationData!$G:$G,AllPublicationData!$A:$A,'Publication Table'!$B68,AllPublicationData!$B:$B,'Publication Table'!J$7),
IF(AND($C$4="NHS Scotland",$C$5="Operations cancelled for clinical reasons"),
SUMIFS(AllPublicationData!$H:$H,AllPublicationData!$A:$A,'Publication Table'!$B68,AllPublicationData!$B:$B,'Publication Table'!J$7),
IF(AND($C$4="NHS Scotland",$C$5="Operations cancelled for non-clinical/capacity reasons"),
SUMIFS(AllPublicationData!$I:$I,AllPublicationData!$A:$A,'Publication Table'!$B68,AllPublicationData!$B:$B,'Publication Table'!J$7),
IF(AND($C$4="NHS Scotland",$C$5="Cancellations for other reasons"),
SUMIFS(AllPublicationData!$J:$J,AllPublicationData!$A:$A,'Publication Table'!$B68,AllPublicationData!$B:$B,'Publication Table'!J$7)))))))</f>
        <v>3383</v>
      </c>
      <c r="K68" s="90">
        <f>IF($C$5="Total Operations",
SUMIFS(AllPublicationData!$E:$E,AllPublicationData!$A:$A,'Publication Table'!$B68,AllPublicationData!$B:$B,'Publication Table'!$C$4,AllPublicationData!$D:$D,'Publication Table'!K$7),
IF('Publication Table'!$C$5="All Cancelled Operations",
SUMIFS(AllPublicationData!$F:$F,AllPublicationData!$A:$A,'Publication Table'!$B68,AllPublicationData!$B:$B,'Publication Table'!$C$4,AllPublicationData!$D:$D,'Publication Table'!K$7),
IF('Publication Table'!$C$5="Operations cancelled by patient",
SUMIFS(AllPublicationData!$G:$G,AllPublicationData!$A:$A,'Publication Table'!$B68,AllPublicationData!$B:$B,'Publication Table'!$C$4,AllPublicationData!$D:$D,'Publication Table'!K$7),
IF('Publication Table'!$C$5="Operations cancelled for clinical reasons",
SUMIFS(AllPublicationData!$H:$H,AllPublicationData!$A:$A,'Publication Table'!$B68,AllPublicationData!$B:$B,'Publication Table'!$C$4,AllPublicationData!$D:$D,'Publication Table'!K$7),
IF('Publication Table'!$C$5="Operations cancelled for non-clinical/capacity reasons",
SUMIFS(AllPublicationData!$I:$I,AllPublicationData!$A:$A,'Publication Table'!$B68,AllPublicationData!$B:$B,'Publication Table'!$C$4,AllPublicationData!$D:$D,'Publication Table'!K$7),
IF('Publication Table'!$C$5="Cancellations for other reasons",
SUMIFS(AllPublicationData!$J:$J,AllPublicationData!$A:$A,'Publication Table'!$B68,AllPublicationData!$B:$B,'Publication Table'!$C$4,AllPublicationData!$D:$D,'Publication Table'!K$7)))))))+
IF(AND($C$4="NHS Scotland",$C$5="Total Operations"),
SUMIFS(AllPublicationData!$E:$E,AllPublicationData!$A:$A,'Publication Table'!$B68,AllPublicationData!$B:$B,'Publication Table'!K$7),
IF(AND($C$4="NHS Scotland",$C$5="All Cancelled Operations"),
SUMIFS(AllPublicationData!$F:$F,AllPublicationData!$A:$A,'Publication Table'!$B68,AllPublicationData!$B:$B,'Publication Table'!K$7),
IF(AND($C$4="NHS Scotland",$C$5="Operations cancelled by patient"),
SUMIFS(AllPublicationData!$G:$G,AllPublicationData!$A:$A,'Publication Table'!$B68,AllPublicationData!$B:$B,'Publication Table'!K$7),
IF(AND($C$4="NHS Scotland",$C$5="Operations cancelled for clinical reasons"),
SUMIFS(AllPublicationData!$H:$H,AllPublicationData!$A:$A,'Publication Table'!$B68,AllPublicationData!$B:$B,'Publication Table'!K$7),
IF(AND($C$4="NHS Scotland",$C$5="Operations cancelled for non-clinical/capacity reasons"),
SUMIFS(AllPublicationData!$I:$I,AllPublicationData!$A:$A,'Publication Table'!$B68,AllPublicationData!$B:$B,'Publication Table'!K$7),
IF(AND($C$4="NHS Scotland",$C$5="Cancellations for other reasons"),
SUMIFS(AllPublicationData!$J:$J,AllPublicationData!$A:$A,'Publication Table'!$B68,AllPublicationData!$B:$B,'Publication Table'!K$7)))))))</f>
        <v>6094</v>
      </c>
      <c r="L68" s="90">
        <f>IF($C$5="Total Operations",
SUMIFS(AllPublicationData!$E:$E,AllPublicationData!$A:$A,'Publication Table'!$B68,AllPublicationData!$B:$B,'Publication Table'!$C$4,AllPublicationData!$D:$D,'Publication Table'!L$7),
IF('Publication Table'!$C$5="All Cancelled Operations",
SUMIFS(AllPublicationData!$F:$F,AllPublicationData!$A:$A,'Publication Table'!$B68,AllPublicationData!$B:$B,'Publication Table'!$C$4,AllPublicationData!$D:$D,'Publication Table'!L$7),
IF('Publication Table'!$C$5="Operations cancelled by patient",
SUMIFS(AllPublicationData!$G:$G,AllPublicationData!$A:$A,'Publication Table'!$B68,AllPublicationData!$B:$B,'Publication Table'!$C$4,AllPublicationData!$D:$D,'Publication Table'!L$7),
IF('Publication Table'!$C$5="Operations cancelled for clinical reasons",
SUMIFS(AllPublicationData!$H:$H,AllPublicationData!$A:$A,'Publication Table'!$B68,AllPublicationData!$B:$B,'Publication Table'!$C$4,AllPublicationData!$D:$D,'Publication Table'!L$7),
IF('Publication Table'!$C$5="Operations cancelled for non-clinical/capacity reasons",
SUMIFS(AllPublicationData!$I:$I,AllPublicationData!$A:$A,'Publication Table'!$B68,AllPublicationData!$B:$B,'Publication Table'!$C$4,AllPublicationData!$D:$D,'Publication Table'!L$7),
IF('Publication Table'!$C$5="Cancellations for other reasons",
SUMIFS(AllPublicationData!$J:$J,AllPublicationData!$A:$A,'Publication Table'!$B68,AllPublicationData!$B:$B,'Publication Table'!$C$4,AllPublicationData!$D:$D,'Publication Table'!L$7)))))))+
IF(AND($C$4="NHS Scotland",$C$5="Total Operations"),
SUMIFS(AllPublicationData!$E:$E,AllPublicationData!$A:$A,'Publication Table'!$B68,AllPublicationData!$B:$B,'Publication Table'!L$7),
IF(AND($C$4="NHS Scotland",$C$5="All Cancelled Operations"),
SUMIFS(AllPublicationData!$F:$F,AllPublicationData!$A:$A,'Publication Table'!$B68,AllPublicationData!$B:$B,'Publication Table'!L$7),
IF(AND($C$4="NHS Scotland",$C$5="Operations cancelled by patient"),
SUMIFS(AllPublicationData!$G:$G,AllPublicationData!$A:$A,'Publication Table'!$B68,AllPublicationData!$B:$B,'Publication Table'!L$7),
IF(AND($C$4="NHS Scotland",$C$5="Operations cancelled for clinical reasons"),
SUMIFS(AllPublicationData!$H:$H,AllPublicationData!$A:$A,'Publication Table'!$B68,AllPublicationData!$B:$B,'Publication Table'!L$7),
IF(AND($C$4="NHS Scotland",$C$5="Operations cancelled for non-clinical/capacity reasons"),
SUMIFS(AllPublicationData!$I:$I,AllPublicationData!$A:$A,'Publication Table'!$B68,AllPublicationData!$B:$B,'Publication Table'!L$7),
IF(AND($C$4="NHS Scotland",$C$5="Cancellations for other reasons"),
SUMIFS(AllPublicationData!$J:$J,AllPublicationData!$A:$A,'Publication Table'!$B68,AllPublicationData!$B:$B,'Publication Table'!L$7)))))))</f>
        <v>1435</v>
      </c>
      <c r="M68" s="90">
        <f>IF($C$5="Total Operations",
SUMIFS(AllPublicationData!$E:$E,AllPublicationData!$A:$A,'Publication Table'!$B68,AllPublicationData!$B:$B,'Publication Table'!$C$4,AllPublicationData!$D:$D,'Publication Table'!M$7),
IF('Publication Table'!$C$5="All Cancelled Operations",
SUMIFS(AllPublicationData!$F:$F,AllPublicationData!$A:$A,'Publication Table'!$B68,AllPublicationData!$B:$B,'Publication Table'!$C$4,AllPublicationData!$D:$D,'Publication Table'!M$7),
IF('Publication Table'!$C$5="Operations cancelled by patient",
SUMIFS(AllPublicationData!$G:$G,AllPublicationData!$A:$A,'Publication Table'!$B68,AllPublicationData!$B:$B,'Publication Table'!$C$4,AllPublicationData!$D:$D,'Publication Table'!M$7),
IF('Publication Table'!$C$5="Operations cancelled for clinical reasons",
SUMIFS(AllPublicationData!$G:$G,AllPublicationData!$A:$A,'Publication Table'!$B68,AllPublicationData!$B:$B,'Publication Table'!$C$4,AllPublicationData!$D:$D,'Publication Table'!M$7),
IF('Publication Table'!$C$5="Operations cancelled for non-clinical/capacity reasons",
SUMIFS(AllPublicationData!$G:$G,AllPublicationData!$A:$A,'Publication Table'!$B68,AllPublicationData!$B:$B,'Publication Table'!$C$4,AllPublicationData!$D:$D,'Publication Table'!M$7),
IF('Publication Table'!$C$5="Cancellations for other reasons",
SUMIFS(AllPublicationData!$G:$G,AllPublicationData!$A:$A,'Publication Table'!$B68,AllPublicationData!$B:$B,'Publication Table'!$C$4,AllPublicationData!$D:$D,'Publication Table'!M$7)))))))+
IF(AND($C$4="NHS Scotland",$C$5="Total Operations"),
SUMIFS(AllPublicationData!$E:$E,AllPublicationData!$A:$A,'Publication Table'!$B68,AllPublicationData!$B:$B,'Publication Table'!M$7),
IF(AND($C$4="NHS Scotland",$C$5="All Cancelled Operations"),
SUMIFS(AllPublicationData!$F:$F,AllPublicationData!$A:$A,'Publication Table'!$B68,AllPublicationData!$B:$B,'Publication Table'!M$7),
IF(AND($C$4="NHS Scotland",$C$5="Operations cancelled by patient"),
SUMIFS(AllPublicationData!$G:$G,AllPublicationData!$A:$A,'Publication Table'!$B68,AllPublicationData!$B:$B,'Publication Table'!M$7),
IF(AND($C$4="NHS Scotland",$C$5="Operations cancelled for clinical reasons"),
SUMIFS(AllPublicationData!$H:$H,AllPublicationData!$A:$A,'Publication Table'!$B68,AllPublicationData!$B:$B,'Publication Table'!M$7),
IF(AND($C$4="NHS Scotland",$C$5="Operations cancelled for non-clinical/capacity reasons"),
SUMIFS(AllPublicationData!$I:$I,AllPublicationData!$A:$A,'Publication Table'!$B68,AllPublicationData!$B:$B,'Publication Table'!M$7),
IF(AND($C$4="NHS Scotland",$C$5="Cancellations for other reasons"),
SUMIFS(AllPublicationData!$J:$J,AllPublicationData!$A:$A,'Publication Table'!$B68,AllPublicationData!$B:$B,'Publication Table'!M$7)))))))</f>
        <v>2479</v>
      </c>
      <c r="N68" s="90">
        <f>IF($C$5="Total Operations",
SUMIFS(AllPublicationData!$E:$E,AllPublicationData!$A:$A,'Publication Table'!$B68,AllPublicationData!$B:$B,'Publication Table'!$C$4,AllPublicationData!$D:$D,'Publication Table'!N$7),
IF('Publication Table'!$C$5="All Cancelled Operations",
SUMIFS(AllPublicationData!$F:$F,AllPublicationData!$A:$A,'Publication Table'!$B68,AllPublicationData!$B:$B,'Publication Table'!$C$4,AllPublicationData!$D:$D,'Publication Table'!N$7),
IF('Publication Table'!$C$5="Operations cancelled by patient",
SUMIFS(AllPublicationData!$G:$G,AllPublicationData!$A:$A,'Publication Table'!$B68,AllPublicationData!$B:$B,'Publication Table'!$C$4,AllPublicationData!$D:$D,'Publication Table'!N$7),
IF('Publication Table'!$C$5="Operations cancelled for clinical reasons",
SUMIFS(AllPublicationData!$G:$G,AllPublicationData!$A:$A,'Publication Table'!$B68,AllPublicationData!$B:$B,'Publication Table'!$C$4,AllPublicationData!$D:$D,'Publication Table'!N$7),
IF('Publication Table'!$C$5="Operations cancelled for non-clinical/capacity reasons",
SUMIFS(AllPublicationData!$G:$G,AllPublicationData!$A:$A,'Publication Table'!$B68,AllPublicationData!$B:$B,'Publication Table'!$C$4,AllPublicationData!$D:$D,'Publication Table'!N$7),
IF('Publication Table'!$C$5="Cancellations for other reasons",
SUMIFS(AllPublicationData!$G:$G,AllPublicationData!$A:$A,'Publication Table'!$B68,AllPublicationData!$B:$B,'Publication Table'!$C$4,AllPublicationData!$D:$D,'Publication Table'!N$7)))))))+
IF(AND($C$4="NHS Scotland",$C$5="Total Operations"),
SUMIFS(AllPublicationData!$E:$E,AllPublicationData!$A:$A,'Publication Table'!$B68,AllPublicationData!$B:$B,'Publication Table'!N$7),
IF(AND($C$4="NHS Scotland",$C$5="All Cancelled Operations"),
SUMIFS(AllPublicationData!$F:$F,AllPublicationData!$A:$A,'Publication Table'!$B68,AllPublicationData!$B:$B,'Publication Table'!N$7),
IF(AND($C$4="NHS Scotland",$C$5="Operations cancelled by patient"),
SUMIFS(AllPublicationData!$G:$G,AllPublicationData!$A:$A,'Publication Table'!$B68,AllPublicationData!$B:$B,'Publication Table'!N$7),
IF(AND($C$4="NHS Scotland",$C$5="Operations cancelled for clinical reasons"),
SUMIFS(AllPublicationData!$H:$H,AllPublicationData!$A:$A,'Publication Table'!$B68,AllPublicationData!$B:$B,'Publication Table'!N$7),
IF(AND($C$4="NHS Scotland",$C$5="Operations cancelled for non-clinical/capacity reasons"),
SUMIFS(AllPublicationData!$I:$I,AllPublicationData!$A:$A,'Publication Table'!$B68,AllPublicationData!$B:$B,'Publication Table'!N$7),
IF(AND($C$4="NHS Scotland",$C$5="Cancellations for other reasons"),
SUMIFS(AllPublicationData!$J:$J,AllPublicationData!$A:$A,'Publication Table'!$B68,AllPublicationData!$B:$B,'Publication Table'!N$7)))))))</f>
        <v>5655</v>
      </c>
      <c r="O68" s="90">
        <f>IF($C$5="Total Operations",
SUMIFS(AllPublicationData!$E:$E,AllPublicationData!$A:$A,'Publication Table'!$B68,AllPublicationData!$B:$B,'Publication Table'!$C$4,AllPublicationData!$D:$D,'Publication Table'!O$7),
IF('Publication Table'!$C$5="All Cancelled Operations",
SUMIFS(AllPublicationData!$F:$F,AllPublicationData!$A:$A,'Publication Table'!$B68,AllPublicationData!$B:$B,'Publication Table'!$C$4,AllPublicationData!$D:$D,'Publication Table'!O$7),
IF('Publication Table'!$C$5="Operations cancelled by patient",
SUMIFS(AllPublicationData!$G:$G,AllPublicationData!$A:$A,'Publication Table'!$B68,AllPublicationData!$B:$B,'Publication Table'!$C$4,AllPublicationData!$D:$D,'Publication Table'!O$7),
IF('Publication Table'!$C$5="Operations cancelled for clinical reasons",
SUMIFS(AllPublicationData!$G:$G,AllPublicationData!$A:$A,'Publication Table'!$B68,AllPublicationData!$B:$B,'Publication Table'!$C$4,AllPublicationData!$D:$D,'Publication Table'!O$7),
IF('Publication Table'!$C$5="Operations cancelled for non-clinical/capacity reasons",
SUMIFS(AllPublicationData!$G:$G,AllPublicationData!$A:$A,'Publication Table'!$B68,AllPublicationData!$B:$B,'Publication Table'!$C$4,AllPublicationData!$D:$D,'Publication Table'!O$7),
IF('Publication Table'!$C$5="Cancellations for other reasons",
SUMIFS(AllPublicationData!$G:$G,AllPublicationData!$A:$A,'Publication Table'!$B68,AllPublicationData!$B:$B,'Publication Table'!$C$4,AllPublicationData!$D:$D,'Publication Table'!O$7)))))))+
IF(AND($C$4="NHS Scotland",$C$5="Total Operations"),
SUMIFS(AllPublicationData!$E:$E,AllPublicationData!$A:$A,'Publication Table'!$B68,AllPublicationData!$B:$B,'Publication Table'!O$7),
IF(AND($C$4="NHS Scotland",$C$5="All Cancelled Operations"),
SUMIFS(AllPublicationData!$F:$F,AllPublicationData!$A:$A,'Publication Table'!$B68,AllPublicationData!$B:$B,'Publication Table'!O$7),
IF(AND($C$4="NHS Scotland",$C$5="Operations cancelled by patient"),
SUMIFS(AllPublicationData!$G:$G,AllPublicationData!$A:$A,'Publication Table'!$B68,AllPublicationData!$B:$B,'Publication Table'!O$7),
IF(AND($C$4="NHS Scotland",$C$5="Operations cancelled for clinical reasons"),
SUMIFS(AllPublicationData!$H:$H,AllPublicationData!$A:$A,'Publication Table'!$B68,AllPublicationData!$B:$B,'Publication Table'!O$7),
IF(AND($C$4="NHS Scotland",$C$5="Operations cancelled for non-clinical/capacity reasons"),
SUMIFS(AllPublicationData!$I:$I,AllPublicationData!$A:$A,'Publication Table'!$B68,AllPublicationData!$B:$B,'Publication Table'!O$7),
IF(AND($C$4="NHS Scotland",$C$5="Cancellations for other reasons"),
SUMIFS(AllPublicationData!$J:$J,AllPublicationData!$A:$A,'Publication Table'!$B68,AllPublicationData!$B:$B,'Publication Table'!O$7)))))))</f>
        <v>315</v>
      </c>
      <c r="P68" s="90">
        <f>IF($C$5="Total Operations",
SUMIFS(AllPublicationData!$E:$E,AllPublicationData!$A:$A,'Publication Table'!$B68,AllPublicationData!$B:$B,'Publication Table'!$C$4,AllPublicationData!$D:$D,'Publication Table'!P$7),
IF('Publication Table'!$C$5="All Cancelled Operations",
SUMIFS(AllPublicationData!$F:$F,AllPublicationData!$A:$A,'Publication Table'!$B68,AllPublicationData!$B:$B,'Publication Table'!$C$4,AllPublicationData!$D:$D,'Publication Table'!P$7),
IF('Publication Table'!$C$5="Operations cancelled by patient",
SUMIFS(AllPublicationData!$G:$G,AllPublicationData!$A:$A,'Publication Table'!$B68,AllPublicationData!$B:$B,'Publication Table'!$C$4,AllPublicationData!$D:$D,'Publication Table'!P$7),
IF('Publication Table'!$C$5="Operations cancelled for clinical reasons",
SUMIFS(AllPublicationData!$G:$G,AllPublicationData!$A:$A,'Publication Table'!$B68,AllPublicationData!$B:$B,'Publication Table'!$C$4,AllPublicationData!$D:$D,'Publication Table'!P$7),
IF('Publication Table'!$C$5="Operations cancelled for non-clinical/capacity reasons",
SUMIFS(AllPublicationData!$G:$G,AllPublicationData!$A:$A,'Publication Table'!$B68,AllPublicationData!$B:$B,'Publication Table'!$C$4,AllPublicationData!$D:$D,'Publication Table'!P$7),
IF('Publication Table'!$C$5="Cancellations for other reasons",
SUMIFS(AllPublicationData!$G:$G,AllPublicationData!$A:$A,'Publication Table'!$B68,AllPublicationData!$B:$B,'Publication Table'!$C$4,AllPublicationData!$D:$D,'Publication Table'!P$7)))))))+
IF(AND($C$4="NHS Scotland",$C$5="Total Operations"),
SUMIFS(AllPublicationData!$E:$E,AllPublicationData!$A:$A,'Publication Table'!$B68,AllPublicationData!$B:$B,'Publication Table'!P$7),
IF(AND($C$4="NHS Scotland",$C$5="All Cancelled Operations"),
SUMIFS(AllPublicationData!$F:$F,AllPublicationData!$A:$A,'Publication Table'!$B68,AllPublicationData!$B:$B,'Publication Table'!P$7),
IF(AND($C$4="NHS Scotland",$C$5="Operations cancelled by patient"),
SUMIFS(AllPublicationData!$G:$G,AllPublicationData!$A:$A,'Publication Table'!$B68,AllPublicationData!$B:$B,'Publication Table'!P$7),
IF(AND($C$4="NHS Scotland",$C$5="Operations cancelled for clinical reasons"),
SUMIFS(AllPublicationData!$H:$H,AllPublicationData!$A:$A,'Publication Table'!$B68,AllPublicationData!$B:$B,'Publication Table'!P$7),
IF(AND($C$4="NHS Scotland",$C$5="Operations cancelled for non-clinical/capacity reasons"),
SUMIFS(AllPublicationData!$I:$I,AllPublicationData!$A:$A,'Publication Table'!$B68,AllPublicationData!$B:$B,'Publication Table'!P$7),
IF(AND($C$4="NHS Scotland",$C$5="Cancellations for other reasons"),
SUMIFS(AllPublicationData!$J:$J,AllPublicationData!$A:$A,'Publication Table'!$B68,AllPublicationData!$B:$B,'Publication Table'!P$7)))))))</f>
        <v>210</v>
      </c>
      <c r="Q68" s="90">
        <f>IF($C$5="Total Operations",
SUMIFS(AllPublicationData!$E:$E,AllPublicationData!$A:$A,'Publication Table'!$B68,AllPublicationData!$B:$B,'Publication Table'!$C$4,AllPublicationData!$D:$D,'Publication Table'!Q$7),
IF('Publication Table'!$C$5="All Cancelled Operations",
SUMIFS(AllPublicationData!$F:$F,AllPublicationData!$A:$A,'Publication Table'!$B68,AllPublicationData!$B:$B,'Publication Table'!$C$4,AllPublicationData!$D:$D,'Publication Table'!Q$7),
IF('Publication Table'!$C$5="Operations cancelled by patient",
SUMIFS(AllPublicationData!$G:$G,AllPublicationData!$A:$A,'Publication Table'!$B68,AllPublicationData!$B:$B,'Publication Table'!$C$4,AllPublicationData!$D:$D,'Publication Table'!Q$7),
IF('Publication Table'!$C$5="Operations cancelled for clinical reasons",
SUMIFS(AllPublicationData!$G:$G,AllPublicationData!$A:$A,'Publication Table'!$B68,AllPublicationData!$B:$B,'Publication Table'!$C$4,AllPublicationData!$D:$D,'Publication Table'!Q$7),
IF('Publication Table'!$C$5="Operations cancelled for non-clinical/capacity reasons",
SUMIFS(AllPublicationData!$G:$G,AllPublicationData!$A:$A,'Publication Table'!$B68,AllPublicationData!$B:$B,'Publication Table'!$C$4,AllPublicationData!$D:$D,'Publication Table'!Q$7),
IF('Publication Table'!$C$5="Cancellations for other reasons",
SUMIFS(AllPublicationData!$G:$G,AllPublicationData!$A:$A,'Publication Table'!$B68,AllPublicationData!$B:$B,'Publication Table'!$C$4,AllPublicationData!$D:$D,'Publication Table'!Q$7)))))))+
IF(AND($C$4="NHS Scotland",$C$5="Total Operations"),
SUMIFS(AllPublicationData!$E:$E,AllPublicationData!$A:$A,'Publication Table'!$B68,AllPublicationData!$B:$B,'Publication Table'!Q$7),
IF(AND($C$4="NHS Scotland",$C$5="All Cancelled Operations"),
SUMIFS(AllPublicationData!$F:$F,AllPublicationData!$A:$A,'Publication Table'!$B68,AllPublicationData!$B:$B,'Publication Table'!Q$7),
IF(AND($C$4="NHS Scotland",$C$5="Operations cancelled by patient"),
SUMIFS(AllPublicationData!$G:$G,AllPublicationData!$A:$A,'Publication Table'!$B68,AllPublicationData!$B:$B,'Publication Table'!Q$7),
IF(AND($C$4="NHS Scotland",$C$5="Operations cancelled for clinical reasons"),
SUMIFS(AllPublicationData!$H:$H,AllPublicationData!$A:$A,'Publication Table'!$B68,AllPublicationData!$B:$B,'Publication Table'!Q$7),
IF(AND($C$4="NHS Scotland",$C$5="Operations cancelled for non-clinical/capacity reasons"),
SUMIFS(AllPublicationData!$I:$I,AllPublicationData!$A:$A,'Publication Table'!$B68,AllPublicationData!$B:$B,'Publication Table'!Q$7),
IF(AND($C$4="NHS Scotland",$C$5="Cancellations for other reasons"),
SUMIFS(AllPublicationData!$J:$J,AllPublicationData!$A:$A,'Publication Table'!$B68,AllPublicationData!$B:$B,'Publication Table'!Q$7)))))))</f>
        <v>2145</v>
      </c>
      <c r="R68" s="90">
        <f>IF($C$5="Total Operations",
SUMIFS(AllPublicationData!$E:$E,AllPublicationData!$A:$A,'Publication Table'!$B68,AllPublicationData!$B:$B,'Publication Table'!$C$4,AllPublicationData!$D:$D,'Publication Table'!R$7),
IF('Publication Table'!$C$5="All Cancelled Operations",
SUMIFS(AllPublicationData!$F:$F,AllPublicationData!$A:$A,'Publication Table'!$B68,AllPublicationData!$B:$B,'Publication Table'!$C$4,AllPublicationData!$D:$D,'Publication Table'!R$7),
IF('Publication Table'!$C$5="Operations cancelled by patient",
SUMIFS(AllPublicationData!$G:$G,AllPublicationData!$A:$A,'Publication Table'!$B68,AllPublicationData!$B:$B,'Publication Table'!$C$4,AllPublicationData!$D:$D,'Publication Table'!R$7),
IF('Publication Table'!$C$5="Operations cancelled for clinical reasons",
SUMIFS(AllPublicationData!$G:$G,AllPublicationData!$A:$A,'Publication Table'!$B68,AllPublicationData!$B:$B,'Publication Table'!$C$4,AllPublicationData!$D:$D,'Publication Table'!R$7),
IF('Publication Table'!$C$5="Operations cancelled for non-clinical/capacity reasons",
SUMIFS(AllPublicationData!$G:$G,AllPublicationData!$A:$A,'Publication Table'!$B68,AllPublicationData!$B:$B,'Publication Table'!$C$4,AllPublicationData!$D:$D,'Publication Table'!R$7),
IF('Publication Table'!$C$5="Cancellations for other reasons",
SUMIFS(AllPublicationData!$G:$G,AllPublicationData!$A:$A,'Publication Table'!$B68,AllPublicationData!$B:$B,'Publication Table'!$C$4,AllPublicationData!$D:$D,'Publication Table'!R$7)))))))+
IF(AND($C$4="NHS Scotland",$C$5="Total Operations"),
SUMIFS(AllPublicationData!$E:$E,AllPublicationData!$A:$A,'Publication Table'!$B68,AllPublicationData!$B:$B,'Publication Table'!R$7),
IF(AND($C$4="NHS Scotland",$C$5="All Cancelled Operations"),
SUMIFS(AllPublicationData!$F:$F,AllPublicationData!$A:$A,'Publication Table'!$B68,AllPublicationData!$B:$B,'Publication Table'!R$7),
IF(AND($C$4="NHS Scotland",$C$5="Operations cancelled by patient"),
SUMIFS(AllPublicationData!$G:$G,AllPublicationData!$A:$A,'Publication Table'!$B68,AllPublicationData!$B:$B,'Publication Table'!R$7),
IF(AND($C$4="NHS Scotland",$C$5="Operations cancelled for clinical reasons"),
SUMIFS(AllPublicationData!$H:$H,AllPublicationData!$A:$A,'Publication Table'!$B68,AllPublicationData!$B:$B,'Publication Table'!R$7),
IF(AND($C$4="NHS Scotland",$C$5="Operations cancelled for non-clinical/capacity reasons"),
SUMIFS(AllPublicationData!$I:$I,AllPublicationData!$A:$A,'Publication Table'!$B68,AllPublicationData!$B:$B,'Publication Table'!R$7),
IF(AND($C$4="NHS Scotland",$C$5="Cancellations for other reasons"),
SUMIFS(AllPublicationData!$J:$J,AllPublicationData!$A:$A,'Publication Table'!$B68,AllPublicationData!$B:$B,'Publication Table'!R$7)))))))</f>
        <v>96</v>
      </c>
    </row>
    <row r="69" spans="2:18" x14ac:dyDescent="0.35">
      <c r="B69" s="89">
        <v>43556</v>
      </c>
      <c r="C69" s="81">
        <f>IF($C$5="Total Operations",
SUMIFS(AllPublicationData!$E:$E,AllPublicationData!$A:$A,'Publication Table'!$B69,AllPublicationData!$B:$B,'Publication Table'!$C$4),
IF('Publication Table'!$C$5="All Cancelled Operations",
SUMIFS(AllPublicationData!$F:$F,AllPublicationData!$A:$A,'Publication Table'!$B69,AllPublicationData!$B:$B,'Publication Table'!$C$4),
IF('Publication Table'!$C$5="Operations cancelled by patient",
SUMIFS(AllPublicationData!$G:$G,AllPublicationData!$A:$A,'Publication Table'!$B69,AllPublicationData!$B:$B,'Publication Table'!$C$4),
IF('Publication Table'!$C$5="Operations cancelled for clinical reasons",
SUMIFS(AllPublicationData!$H:$H,AllPublicationData!$A:$A,'Publication Table'!$B69,AllPublicationData!$B:$B,'Publication Table'!$C$4),
IF('Publication Table'!$C$5="Operations cancelled for non-clinical/capacity reasons",
SUMIFS(AllPublicationData!$I:$I,AllPublicationData!$A:$A,'Publication Table'!$B69,AllPublicationData!$B:$B,'Publication Table'!$C$4),
IF('Publication Table'!$C$5="Cancellations for other reasons",
SUMIFS(AllPublicationData!$J:$J,AllPublicationData!$A:$A,'Publication Table'!$B69,AllPublicationData!$B:$B,'Publication Table'!$C$4)))))))+
IF(AND($C$4="NHS Scotland",$C$5="Total Operations"),
SUMIFS(AllPublicationData!$E:$E,AllPublicationData!$A:$A,'Publication Table'!$B69),
IF(AND($C$4="NHS Scotland",$C$5="All Cancelled Operations"),
SUMIFS(AllPublicationData!$F:$F,AllPublicationData!$A:$A,'Publication Table'!$B69),
IF(AND($C$4="NHS Scotland",$C$5="Operations cancelled by patient"),
SUMIFS(AllPublicationData!$G:$G,AllPublicationData!$A:$A,'Publication Table'!$B69),
IF(AND($C$4="NHS Scotland",$C$5="Operations cancelled for clinical reasons"),
SUMIFS(AllPublicationData!$H:$H,AllPublicationData!$A:$A,'Publication Table'!$B69),
IF(AND($C$4="NHS Scotland",$C$5="Operations cancelled for non-clinical/capacity reasons"),
SUMIFS(AllPublicationData!$I:$I,AllPublicationData!$A:$A,'Publication Table'!$B69),
IF(AND($C$4="NHS Scotland",$C$5="Cancellations for other reasons"),
SUMIFS(AllPublicationData!$J:$J,AllPublicationData!$A:$A,'Publication Table'!$B69)))))))</f>
        <v>27204</v>
      </c>
      <c r="D69" s="90">
        <f>IF($C$5="Total Operations",
SUMIFS(AllPublicationData!$E:$E,AllPublicationData!$A:$A,'Publication Table'!$B69,AllPublicationData!$B:$B,'Publication Table'!$C$4,AllPublicationData!$D:$D,'Publication Table'!D$7),
IF('Publication Table'!$C$5="All Cancelled Operations",
SUMIFS(AllPublicationData!$F:$F,AllPublicationData!$A:$A,'Publication Table'!$B69,AllPublicationData!$B:$B,'Publication Table'!$C$4,AllPublicationData!$D:$D,'Publication Table'!D$7),
IF('Publication Table'!$C$5="Operations cancelled by patient",
SUMIFS(AllPublicationData!$G:$G,AllPublicationData!$A:$A,'Publication Table'!$B69,AllPublicationData!$B:$B,'Publication Table'!$C$4,AllPublicationData!$D:$D,'Publication Table'!D$7),
IF('Publication Table'!$C$5="Operations cancelled for clinical reasons",
SUMIFS(AllPublicationData!$H:$H,AllPublicationData!$A:$A,'Publication Table'!$B69,AllPublicationData!$B:$B,'Publication Table'!$C$4,AllPublicationData!$D:$D,'Publication Table'!D$7),
IF('Publication Table'!$C$5="Operations cancelled for non-clinical/capacity reasons",
SUMIFS(AllPublicationData!$I:$I,AllPublicationData!$A:$A,'Publication Table'!$B69,AllPublicationData!$B:$B,'Publication Table'!$C$4,AllPublicationData!$D:$D,'Publication Table'!D$7),
IF('Publication Table'!$C$5="Cancellations for other reasons",
SUMIFS(AllPublicationData!$J:$J,AllPublicationData!$A:$A,'Publication Table'!$B69,AllPublicationData!$B:$B,'Publication Table'!$C$4,AllPublicationData!$D:$D,'Publication Table'!D$7)))))))+
IF(AND($C$4="NHS Scotland",$C$5="Total Operations"),
SUMIFS(AllPublicationData!$E:$E,AllPublicationData!$A:$A,'Publication Table'!$B69,AllPublicationData!$B:$B,'Publication Table'!D$7),
IF(AND($C$4="NHS Scotland",$C$5="All Cancelled Operations"),
SUMIFS(AllPublicationData!$F:$F,AllPublicationData!$A:$A,'Publication Table'!$B69,AllPublicationData!$B:$B,'Publication Table'!D$7),
IF(AND($C$4="NHS Scotland",$C$5="Operations cancelled by patient"),
SUMIFS(AllPublicationData!$G:$G,AllPublicationData!$A:$A,'Publication Table'!$B69,AllPublicationData!$B:$B,'Publication Table'!D$7),
IF(AND($C$4="NHS Scotland",$C$5="Operations cancelled for clinical reasons"),
SUMIFS(AllPublicationData!$H:$H,AllPublicationData!$A:$A,'Publication Table'!$B69,AllPublicationData!$B:$B,'Publication Table'!D$7),
IF(AND($C$4="NHS Scotland",$C$5="Operations cancelled for non-clinical/capacity reasons"),
SUMIFS(AllPublicationData!$I:$I,AllPublicationData!$A:$A,'Publication Table'!$B69,AllPublicationData!$B:$B,'Publication Table'!D$7),
IF(AND($C$4="NHS Scotland",$C$5="Cancellations for other reasons"),
SUMIFS(AllPublicationData!$J:$J,AllPublicationData!$A:$A,'Publication Table'!$B69,AllPublicationData!$B:$B,'Publication Table'!D$7)))))))</f>
        <v>1517</v>
      </c>
      <c r="E69" s="90">
        <f>IF($C$5="Total Operations",
SUMIFS(AllPublicationData!$E:$E,AllPublicationData!$A:$A,'Publication Table'!$B69,AllPublicationData!$B:$B,'Publication Table'!$C$4,AllPublicationData!$D:$D,'Publication Table'!E$7),
IF('Publication Table'!$C$5="All Cancelled Operations",
SUMIFS(AllPublicationData!$F:$F,AllPublicationData!$A:$A,'Publication Table'!$B69,AllPublicationData!$B:$B,'Publication Table'!$C$4,AllPublicationData!$D:$D,'Publication Table'!E$7),
IF('Publication Table'!$C$5="Operations cancelled by patient",
SUMIFS(AllPublicationData!$G:$G,AllPublicationData!$A:$A,'Publication Table'!$B69,AllPublicationData!$B:$B,'Publication Table'!$C$4,AllPublicationData!$D:$D,'Publication Table'!E$7),
IF('Publication Table'!$C$5="Operations cancelled for clinical reasons",
SUMIFS(AllPublicationData!$H:$H,AllPublicationData!$A:$A,'Publication Table'!$B69,AllPublicationData!$B:$B,'Publication Table'!$C$4,AllPublicationData!$D:$D,'Publication Table'!E$7),
IF('Publication Table'!$C$5="Operations cancelled for non-clinical/capacity reasons",
SUMIFS(AllPublicationData!$I:$I,AllPublicationData!$A:$A,'Publication Table'!$B69,AllPublicationData!$B:$B,'Publication Table'!$C$4,AllPublicationData!$D:$D,'Publication Table'!E$7),
IF('Publication Table'!$C$5="Cancellations for other reasons",
SUMIFS(AllPublicationData!$J:$J,AllPublicationData!$A:$A,'Publication Table'!$B69,AllPublicationData!$B:$B,'Publication Table'!$C$4,AllPublicationData!$D:$D,'Publication Table'!E$7)))))))+
IF(AND($C$4="NHS Scotland",$C$5="Total Operations"),
SUMIFS(AllPublicationData!$E:$E,AllPublicationData!$A:$A,'Publication Table'!$B69,AllPublicationData!$B:$B,'Publication Table'!E$7),
IF(AND($C$4="NHS Scotland",$C$5="All Cancelled Operations"),
SUMIFS(AllPublicationData!$F:$F,AllPublicationData!$A:$A,'Publication Table'!$B69,AllPublicationData!$B:$B,'Publication Table'!E$7),
IF(AND($C$4="NHS Scotland",$C$5="Operations cancelled by patient"),
SUMIFS(AllPublicationData!$G:$G,AllPublicationData!$A:$A,'Publication Table'!$B69,AllPublicationData!$B:$B,'Publication Table'!E$7),
IF(AND($C$4="NHS Scotland",$C$5="Operations cancelled for clinical reasons"),
SUMIFS(AllPublicationData!$H:$H,AllPublicationData!$A:$A,'Publication Table'!$B69,AllPublicationData!$B:$B,'Publication Table'!E$7),
IF(AND($C$4="NHS Scotland",$C$5="Operations cancelled for non-clinical/capacity reasons"),
SUMIFS(AllPublicationData!$I:$I,AllPublicationData!$A:$A,'Publication Table'!$B69,AllPublicationData!$B:$B,'Publication Table'!E$7),
IF(AND($C$4="NHS Scotland",$C$5="Cancellations for other reasons"),
SUMIFS(AllPublicationData!$J:$J,AllPublicationData!$A:$A,'Publication Table'!$B69,AllPublicationData!$B:$B,'Publication Table'!E$7)))))))</f>
        <v>1698</v>
      </c>
      <c r="F69" s="90">
        <f>IF($C$5="Total Operations",
SUMIFS(AllPublicationData!$E:$E,AllPublicationData!$A:$A,'Publication Table'!$B69,AllPublicationData!$B:$B,'Publication Table'!$C$4,AllPublicationData!$D:$D,'Publication Table'!F$7),
IF('Publication Table'!$C$5="All Cancelled Operations",
SUMIFS(AllPublicationData!$F:$F,AllPublicationData!$A:$A,'Publication Table'!$B69,AllPublicationData!$B:$B,'Publication Table'!$C$4,AllPublicationData!$D:$D,'Publication Table'!F$7),
IF('Publication Table'!$C$5="Operations cancelled by patient",
SUMIFS(AllPublicationData!$G:$G,AllPublicationData!$A:$A,'Publication Table'!$B69,AllPublicationData!$B:$B,'Publication Table'!$C$4,AllPublicationData!$D:$D,'Publication Table'!F$7),
IF('Publication Table'!$C$5="Operations cancelled for clinical reasons",
SUMIFS(AllPublicationData!$H:$H,AllPublicationData!$A:$A,'Publication Table'!$B69,AllPublicationData!$B:$B,'Publication Table'!$C$4,AllPublicationData!$D:$D,'Publication Table'!F$7),
IF('Publication Table'!$C$5="Operations cancelled for non-clinical/capacity reasons",
SUMIFS(AllPublicationData!$I:$I,AllPublicationData!$A:$A,'Publication Table'!$B69,AllPublicationData!$B:$B,'Publication Table'!$C$4,AllPublicationData!$D:$D,'Publication Table'!F$7),
IF('Publication Table'!$C$5="Cancellations for other reasons",
SUMIFS(AllPublicationData!$J:$J,AllPublicationData!$A:$A,'Publication Table'!$B69,AllPublicationData!$B:$B,'Publication Table'!$C$4,AllPublicationData!$D:$D,'Publication Table'!F$7)))))))+
IF(AND($C$4="NHS Scotland",$C$5="Total Operations"),
SUMIFS(AllPublicationData!$E:$E,AllPublicationData!$A:$A,'Publication Table'!$B69,AllPublicationData!$B:$B,'Publication Table'!F$7),
IF(AND($C$4="NHS Scotland",$C$5="All Cancelled Operations"),
SUMIFS(AllPublicationData!$F:$F,AllPublicationData!$A:$A,'Publication Table'!$B69,AllPublicationData!$B:$B,'Publication Table'!F$7),
IF(AND($C$4="NHS Scotland",$C$5="Operations cancelled by patient"),
SUMIFS(AllPublicationData!$G:$G,AllPublicationData!$A:$A,'Publication Table'!$B69,AllPublicationData!$B:$B,'Publication Table'!F$7),
IF(AND($C$4="NHS Scotland",$C$5="Operations cancelled for clinical reasons"),
SUMIFS(AllPublicationData!$H:$H,AllPublicationData!$A:$A,'Publication Table'!$B69,AllPublicationData!$B:$B,'Publication Table'!F$7),
IF(AND($C$4="NHS Scotland",$C$5="Operations cancelled for non-clinical/capacity reasons"),
SUMIFS(AllPublicationData!$I:$I,AllPublicationData!$A:$A,'Publication Table'!$B69,AllPublicationData!$B:$B,'Publication Table'!F$7),
IF(AND($C$4="NHS Scotland",$C$5="Cancellations for other reasons"),
SUMIFS(AllPublicationData!$J:$J,AllPublicationData!$A:$A,'Publication Table'!$B69,AllPublicationData!$B:$B,'Publication Table'!F$7)))))))</f>
        <v>408</v>
      </c>
      <c r="G69" s="90">
        <f>IF($C$5="Total Operations",
SUMIFS(AllPublicationData!$E:$E,AllPublicationData!$A:$A,'Publication Table'!$B69,AllPublicationData!$B:$B,'Publication Table'!$C$4,AllPublicationData!$D:$D,'Publication Table'!G$7),
IF('Publication Table'!$C$5="All Cancelled Operations",
SUMIFS(AllPublicationData!$F:$F,AllPublicationData!$A:$A,'Publication Table'!$B69,AllPublicationData!$B:$B,'Publication Table'!$C$4,AllPublicationData!$D:$D,'Publication Table'!G$7),
IF('Publication Table'!$C$5="Operations cancelled by patient",
SUMIFS(AllPublicationData!$G:$G,AllPublicationData!$A:$A,'Publication Table'!$B69,AllPublicationData!$B:$B,'Publication Table'!$C$4,AllPublicationData!$D:$D,'Publication Table'!G$7),
IF('Publication Table'!$C$5="Operations cancelled for clinical reasons",
SUMIFS(AllPublicationData!$H:$H,AllPublicationData!$A:$A,'Publication Table'!$B69,AllPublicationData!$B:$B,'Publication Table'!$C$4,AllPublicationData!$D:$D,'Publication Table'!G$7),
IF('Publication Table'!$C$5="Operations cancelled for non-clinical/capacity reasons",
SUMIFS(AllPublicationData!$I:$I,AllPublicationData!$A:$A,'Publication Table'!$B69,AllPublicationData!$B:$B,'Publication Table'!$C$4,AllPublicationData!$D:$D,'Publication Table'!G$7),
IF('Publication Table'!$C$5="Cancellations for other reasons",
SUMIFS(AllPublicationData!$J:$J,AllPublicationData!$A:$A,'Publication Table'!$B69,AllPublicationData!$B:$B,'Publication Table'!$C$4,AllPublicationData!$D:$D,'Publication Table'!G$7)))))))+
IF(AND($C$4="NHS Scotland",$C$5="Total Operations"),
SUMIFS(AllPublicationData!$E:$E,AllPublicationData!$A:$A,'Publication Table'!$B69,AllPublicationData!$B:$B,'Publication Table'!G$7),
IF(AND($C$4="NHS Scotland",$C$5="All Cancelled Operations"),
SUMIFS(AllPublicationData!$F:$F,AllPublicationData!$A:$A,'Publication Table'!$B69,AllPublicationData!$B:$B,'Publication Table'!G$7),
IF(AND($C$4="NHS Scotland",$C$5="Operations cancelled by patient"),
SUMIFS(AllPublicationData!$G:$G,AllPublicationData!$A:$A,'Publication Table'!$B69,AllPublicationData!$B:$B,'Publication Table'!G$7),
IF(AND($C$4="NHS Scotland",$C$5="Operations cancelled for clinical reasons"),
SUMIFS(AllPublicationData!$H:$H,AllPublicationData!$A:$A,'Publication Table'!$B69,AllPublicationData!$B:$B,'Publication Table'!G$7),
IF(AND($C$4="NHS Scotland",$C$5="Operations cancelled for non-clinical/capacity reasons"),
SUMIFS(AllPublicationData!$I:$I,AllPublicationData!$A:$A,'Publication Table'!$B69,AllPublicationData!$B:$B,'Publication Table'!G$7),
IF(AND($C$4="NHS Scotland",$C$5="Cancellations for other reasons"),
SUMIFS(AllPublicationData!$J:$J,AllPublicationData!$A:$A,'Publication Table'!$B69,AllPublicationData!$B:$B,'Publication Table'!G$7)))))))</f>
        <v>1483</v>
      </c>
      <c r="H69" s="90">
        <f>IF($C$5="Total Operations",
SUMIFS(AllPublicationData!$E:$E,AllPublicationData!$A:$A,'Publication Table'!$B69,AllPublicationData!$B:$B,'Publication Table'!$C$4,AllPublicationData!$D:$D,'Publication Table'!H$7),
IF('Publication Table'!$C$5="All Cancelled Operations",
SUMIFS(AllPublicationData!$F:$F,AllPublicationData!$A:$A,'Publication Table'!$B69,AllPublicationData!$B:$B,'Publication Table'!$C$4,AllPublicationData!$D:$D,'Publication Table'!H$7),
IF('Publication Table'!$C$5="Operations cancelled by patient",
SUMIFS(AllPublicationData!$G:$G,AllPublicationData!$A:$A,'Publication Table'!$B69,AllPublicationData!$B:$B,'Publication Table'!$C$4,AllPublicationData!$D:$D,'Publication Table'!H$7),
IF('Publication Table'!$C$5="Operations cancelled for clinical reasons",
SUMIFS(AllPublicationData!$H:$H,AllPublicationData!$A:$A,'Publication Table'!$B69,AllPublicationData!$B:$B,'Publication Table'!$C$4,AllPublicationData!$D:$D,'Publication Table'!H$7),
IF('Publication Table'!$C$5="Operations cancelled for non-clinical/capacity reasons",
SUMIFS(AllPublicationData!$I:$I,AllPublicationData!$A:$A,'Publication Table'!$B69,AllPublicationData!$B:$B,'Publication Table'!$C$4,AllPublicationData!$D:$D,'Publication Table'!H$7),
IF('Publication Table'!$C$5="Cancellations for other reasons",
SUMIFS(AllPublicationData!$J:$J,AllPublicationData!$A:$A,'Publication Table'!$B69,AllPublicationData!$B:$B,'Publication Table'!$C$4,AllPublicationData!$D:$D,'Publication Table'!H$7)))))))+
IF(AND($C$4="NHS Scotland",$C$5="Total Operations"),
SUMIFS(AllPublicationData!$E:$E,AllPublicationData!$A:$A,'Publication Table'!$B69,AllPublicationData!$B:$B,'Publication Table'!H$7),
IF(AND($C$4="NHS Scotland",$C$5="All Cancelled Operations"),
SUMIFS(AllPublicationData!$F:$F,AllPublicationData!$A:$A,'Publication Table'!$B69,AllPublicationData!$B:$B,'Publication Table'!H$7),
IF(AND($C$4="NHS Scotland",$C$5="Operations cancelled by patient"),
SUMIFS(AllPublicationData!$G:$G,AllPublicationData!$A:$A,'Publication Table'!$B69,AllPublicationData!$B:$B,'Publication Table'!H$7),
IF(AND($C$4="NHS Scotland",$C$5="Operations cancelled for clinical reasons"),
SUMIFS(AllPublicationData!$H:$H,AllPublicationData!$A:$A,'Publication Table'!$B69,AllPublicationData!$B:$B,'Publication Table'!H$7),
IF(AND($C$4="NHS Scotland",$C$5="Operations cancelled for non-clinical/capacity reasons"),
SUMIFS(AllPublicationData!$I:$I,AllPublicationData!$A:$A,'Publication Table'!$B69,AllPublicationData!$B:$B,'Publication Table'!H$7),
IF(AND($C$4="NHS Scotland",$C$5="Cancellations for other reasons"),
SUMIFS(AllPublicationData!$J:$J,AllPublicationData!$A:$A,'Publication Table'!$B69,AllPublicationData!$B:$B,'Publication Table'!H$7)))))))</f>
        <v>1353</v>
      </c>
      <c r="I69" s="90">
        <f>IF($C$5="Total Operations",
SUMIFS(AllPublicationData!$E:$E,AllPublicationData!$A:$A,'Publication Table'!$B69,AllPublicationData!$B:$B,'Publication Table'!$C$4,AllPublicationData!$D:$D,'Publication Table'!I$7),
IF('Publication Table'!$C$5="All Cancelled Operations",
SUMIFS(AllPublicationData!$F:$F,AllPublicationData!$A:$A,'Publication Table'!$B69,AllPublicationData!$B:$B,'Publication Table'!$C$4,AllPublicationData!$D:$D,'Publication Table'!I$7),
IF('Publication Table'!$C$5="Operations cancelled by patient",
SUMIFS(AllPublicationData!$G:$G,AllPublicationData!$A:$A,'Publication Table'!$B69,AllPublicationData!$B:$B,'Publication Table'!$C$4,AllPublicationData!$D:$D,'Publication Table'!I$7),
IF('Publication Table'!$C$5="Operations cancelled for clinical reasons",
SUMIFS(AllPublicationData!$H:$H,AllPublicationData!$A:$A,'Publication Table'!$B69,AllPublicationData!$B:$B,'Publication Table'!$C$4,AllPublicationData!$D:$D,'Publication Table'!I$7),
IF('Publication Table'!$C$5="Operations cancelled for non-clinical/capacity reasons",
SUMIFS(AllPublicationData!$I:$I,AllPublicationData!$A:$A,'Publication Table'!$B69,AllPublicationData!$B:$B,'Publication Table'!$C$4,AllPublicationData!$D:$D,'Publication Table'!I$7),
IF('Publication Table'!$C$5="Cancellations for other reasons",
SUMIFS(AllPublicationData!$J:$J,AllPublicationData!$A:$A,'Publication Table'!$B69,AllPublicationData!$B:$B,'Publication Table'!$C$4,AllPublicationData!$D:$D,'Publication Table'!I$7)))))))+
IF(AND($C$4="NHS Scotland",$C$5="Total Operations"),
SUMIFS(AllPublicationData!$E:$E,AllPublicationData!$A:$A,'Publication Table'!$B69,AllPublicationData!$B:$B,'Publication Table'!I$7),
IF(AND($C$4="NHS Scotland",$C$5="All Cancelled Operations"),
SUMIFS(AllPublicationData!$F:$F,AllPublicationData!$A:$A,'Publication Table'!$B69,AllPublicationData!$B:$B,'Publication Table'!I$7),
IF(AND($C$4="NHS Scotland",$C$5="Operations cancelled by patient"),
SUMIFS(AllPublicationData!$G:$G,AllPublicationData!$A:$A,'Publication Table'!$B69,AllPublicationData!$B:$B,'Publication Table'!I$7),
IF(AND($C$4="NHS Scotland",$C$5="Operations cancelled for clinical reasons"),
SUMIFS(AllPublicationData!$H:$H,AllPublicationData!$A:$A,'Publication Table'!$B69,AllPublicationData!$B:$B,'Publication Table'!I$7),
IF(AND($C$4="NHS Scotland",$C$5="Operations cancelled for non-clinical/capacity reasons"),
SUMIFS(AllPublicationData!$I:$I,AllPublicationData!$A:$A,'Publication Table'!$B69,AllPublicationData!$B:$B,'Publication Table'!I$7),
IF(AND($C$4="NHS Scotland",$C$5="Cancellations for other reasons"),
SUMIFS(AllPublicationData!$J:$J,AllPublicationData!$A:$A,'Publication Table'!$B69,AllPublicationData!$B:$B,'Publication Table'!I$7)))))))</f>
        <v>1010</v>
      </c>
      <c r="J69" s="90">
        <f>IF($C$5="Total Operations",
SUMIFS(AllPublicationData!$E:$E,AllPublicationData!$A:$A,'Publication Table'!$B69,AllPublicationData!$B:$B,'Publication Table'!$C$4,AllPublicationData!$D:$D,'Publication Table'!J$7),
IF('Publication Table'!$C$5="All Cancelled Operations",
SUMIFS(AllPublicationData!$F:$F,AllPublicationData!$A:$A,'Publication Table'!$B69,AllPublicationData!$B:$B,'Publication Table'!$C$4,AllPublicationData!$D:$D,'Publication Table'!J$7),
IF('Publication Table'!$C$5="Operations cancelled by patient",
SUMIFS(AllPublicationData!$G:$G,AllPublicationData!$A:$A,'Publication Table'!$B69,AllPublicationData!$B:$B,'Publication Table'!$C$4,AllPublicationData!$D:$D,'Publication Table'!J$7),
IF('Publication Table'!$C$5="Operations cancelled for clinical reasons",
SUMIFS(AllPublicationData!$H:$H,AllPublicationData!$A:$A,'Publication Table'!$B69,AllPublicationData!$B:$B,'Publication Table'!$C$4,AllPublicationData!$D:$D,'Publication Table'!J$7),
IF('Publication Table'!$C$5="Operations cancelled for non-clinical/capacity reasons",
SUMIFS(AllPublicationData!$I:$I,AllPublicationData!$A:$A,'Publication Table'!$B69,AllPublicationData!$B:$B,'Publication Table'!$C$4,AllPublicationData!$D:$D,'Publication Table'!J$7),
IF('Publication Table'!$C$5="Cancellations for other reasons",
SUMIFS(AllPublicationData!$J:$J,AllPublicationData!$A:$A,'Publication Table'!$B69,AllPublicationData!$B:$B,'Publication Table'!$C$4,AllPublicationData!$D:$D,'Publication Table'!J$7)))))))+
IF(AND($C$4="NHS Scotland",$C$5="Total Operations"),
SUMIFS(AllPublicationData!$E:$E,AllPublicationData!$A:$A,'Publication Table'!$B69,AllPublicationData!$B:$B,'Publication Table'!J$7),
IF(AND($C$4="NHS Scotland",$C$5="All Cancelled Operations"),
SUMIFS(AllPublicationData!$F:$F,AllPublicationData!$A:$A,'Publication Table'!$B69,AllPublicationData!$B:$B,'Publication Table'!J$7),
IF(AND($C$4="NHS Scotland",$C$5="Operations cancelled by patient"),
SUMIFS(AllPublicationData!$G:$G,AllPublicationData!$A:$A,'Publication Table'!$B69,AllPublicationData!$B:$B,'Publication Table'!J$7),
IF(AND($C$4="NHS Scotland",$C$5="Operations cancelled for clinical reasons"),
SUMIFS(AllPublicationData!$H:$H,AllPublicationData!$A:$A,'Publication Table'!$B69,AllPublicationData!$B:$B,'Publication Table'!J$7),
IF(AND($C$4="NHS Scotland",$C$5="Operations cancelled for non-clinical/capacity reasons"),
SUMIFS(AllPublicationData!$I:$I,AllPublicationData!$A:$A,'Publication Table'!$B69,AllPublicationData!$B:$B,'Publication Table'!J$7),
IF(AND($C$4="NHS Scotland",$C$5="Cancellations for other reasons"),
SUMIFS(AllPublicationData!$J:$J,AllPublicationData!$A:$A,'Publication Table'!$B69,AllPublicationData!$B:$B,'Publication Table'!J$7)))))))</f>
        <v>3116</v>
      </c>
      <c r="K69" s="90">
        <f>IF($C$5="Total Operations",
SUMIFS(AllPublicationData!$E:$E,AllPublicationData!$A:$A,'Publication Table'!$B69,AllPublicationData!$B:$B,'Publication Table'!$C$4,AllPublicationData!$D:$D,'Publication Table'!K$7),
IF('Publication Table'!$C$5="All Cancelled Operations",
SUMIFS(AllPublicationData!$F:$F,AllPublicationData!$A:$A,'Publication Table'!$B69,AllPublicationData!$B:$B,'Publication Table'!$C$4,AllPublicationData!$D:$D,'Publication Table'!K$7),
IF('Publication Table'!$C$5="Operations cancelled by patient",
SUMIFS(AllPublicationData!$G:$G,AllPublicationData!$A:$A,'Publication Table'!$B69,AllPublicationData!$B:$B,'Publication Table'!$C$4,AllPublicationData!$D:$D,'Publication Table'!K$7),
IF('Publication Table'!$C$5="Operations cancelled for clinical reasons",
SUMIFS(AllPublicationData!$H:$H,AllPublicationData!$A:$A,'Publication Table'!$B69,AllPublicationData!$B:$B,'Publication Table'!$C$4,AllPublicationData!$D:$D,'Publication Table'!K$7),
IF('Publication Table'!$C$5="Operations cancelled for non-clinical/capacity reasons",
SUMIFS(AllPublicationData!$I:$I,AllPublicationData!$A:$A,'Publication Table'!$B69,AllPublicationData!$B:$B,'Publication Table'!$C$4,AllPublicationData!$D:$D,'Publication Table'!K$7),
IF('Publication Table'!$C$5="Cancellations for other reasons",
SUMIFS(AllPublicationData!$J:$J,AllPublicationData!$A:$A,'Publication Table'!$B69,AllPublicationData!$B:$B,'Publication Table'!$C$4,AllPublicationData!$D:$D,'Publication Table'!K$7)))))))+
IF(AND($C$4="NHS Scotland",$C$5="Total Operations"),
SUMIFS(AllPublicationData!$E:$E,AllPublicationData!$A:$A,'Publication Table'!$B69,AllPublicationData!$B:$B,'Publication Table'!K$7),
IF(AND($C$4="NHS Scotland",$C$5="All Cancelled Operations"),
SUMIFS(AllPublicationData!$F:$F,AllPublicationData!$A:$A,'Publication Table'!$B69,AllPublicationData!$B:$B,'Publication Table'!K$7),
IF(AND($C$4="NHS Scotland",$C$5="Operations cancelled by patient"),
SUMIFS(AllPublicationData!$G:$G,AllPublicationData!$A:$A,'Publication Table'!$B69,AllPublicationData!$B:$B,'Publication Table'!K$7),
IF(AND($C$4="NHS Scotland",$C$5="Operations cancelled for clinical reasons"),
SUMIFS(AllPublicationData!$H:$H,AllPublicationData!$A:$A,'Publication Table'!$B69,AllPublicationData!$B:$B,'Publication Table'!K$7),
IF(AND($C$4="NHS Scotland",$C$5="Operations cancelled for non-clinical/capacity reasons"),
SUMIFS(AllPublicationData!$I:$I,AllPublicationData!$A:$A,'Publication Table'!$B69,AllPublicationData!$B:$B,'Publication Table'!K$7),
IF(AND($C$4="NHS Scotland",$C$5="Cancellations for other reasons"),
SUMIFS(AllPublicationData!$J:$J,AllPublicationData!$A:$A,'Publication Table'!$B69,AllPublicationData!$B:$B,'Publication Table'!K$7)))))))</f>
        <v>5870</v>
      </c>
      <c r="L69" s="90">
        <f>IF($C$5="Total Operations",
SUMIFS(AllPublicationData!$E:$E,AllPublicationData!$A:$A,'Publication Table'!$B69,AllPublicationData!$B:$B,'Publication Table'!$C$4,AllPublicationData!$D:$D,'Publication Table'!L$7),
IF('Publication Table'!$C$5="All Cancelled Operations",
SUMIFS(AllPublicationData!$F:$F,AllPublicationData!$A:$A,'Publication Table'!$B69,AllPublicationData!$B:$B,'Publication Table'!$C$4,AllPublicationData!$D:$D,'Publication Table'!L$7),
IF('Publication Table'!$C$5="Operations cancelled by patient",
SUMIFS(AllPublicationData!$G:$G,AllPublicationData!$A:$A,'Publication Table'!$B69,AllPublicationData!$B:$B,'Publication Table'!$C$4,AllPublicationData!$D:$D,'Publication Table'!L$7),
IF('Publication Table'!$C$5="Operations cancelled for clinical reasons",
SUMIFS(AllPublicationData!$H:$H,AllPublicationData!$A:$A,'Publication Table'!$B69,AllPublicationData!$B:$B,'Publication Table'!$C$4,AllPublicationData!$D:$D,'Publication Table'!L$7),
IF('Publication Table'!$C$5="Operations cancelled for non-clinical/capacity reasons",
SUMIFS(AllPublicationData!$I:$I,AllPublicationData!$A:$A,'Publication Table'!$B69,AllPublicationData!$B:$B,'Publication Table'!$C$4,AllPublicationData!$D:$D,'Publication Table'!L$7),
IF('Publication Table'!$C$5="Cancellations for other reasons",
SUMIFS(AllPublicationData!$J:$J,AllPublicationData!$A:$A,'Publication Table'!$B69,AllPublicationData!$B:$B,'Publication Table'!$C$4,AllPublicationData!$D:$D,'Publication Table'!L$7)))))))+
IF(AND($C$4="NHS Scotland",$C$5="Total Operations"),
SUMIFS(AllPublicationData!$E:$E,AllPublicationData!$A:$A,'Publication Table'!$B69,AllPublicationData!$B:$B,'Publication Table'!L$7),
IF(AND($C$4="NHS Scotland",$C$5="All Cancelled Operations"),
SUMIFS(AllPublicationData!$F:$F,AllPublicationData!$A:$A,'Publication Table'!$B69,AllPublicationData!$B:$B,'Publication Table'!L$7),
IF(AND($C$4="NHS Scotland",$C$5="Operations cancelled by patient"),
SUMIFS(AllPublicationData!$G:$G,AllPublicationData!$A:$A,'Publication Table'!$B69,AllPublicationData!$B:$B,'Publication Table'!L$7),
IF(AND($C$4="NHS Scotland",$C$5="Operations cancelled for clinical reasons"),
SUMIFS(AllPublicationData!$H:$H,AllPublicationData!$A:$A,'Publication Table'!$B69,AllPublicationData!$B:$B,'Publication Table'!L$7),
IF(AND($C$4="NHS Scotland",$C$5="Operations cancelled for non-clinical/capacity reasons"),
SUMIFS(AllPublicationData!$I:$I,AllPublicationData!$A:$A,'Publication Table'!$B69,AllPublicationData!$B:$B,'Publication Table'!L$7),
IF(AND($C$4="NHS Scotland",$C$5="Cancellations for other reasons"),
SUMIFS(AllPublicationData!$J:$J,AllPublicationData!$A:$A,'Publication Table'!$B69,AllPublicationData!$B:$B,'Publication Table'!L$7)))))))</f>
        <v>1296</v>
      </c>
      <c r="M69" s="90">
        <f>IF($C$5="Total Operations",
SUMIFS(AllPublicationData!$E:$E,AllPublicationData!$A:$A,'Publication Table'!$B69,AllPublicationData!$B:$B,'Publication Table'!$C$4,AllPublicationData!$D:$D,'Publication Table'!M$7),
IF('Publication Table'!$C$5="All Cancelled Operations",
SUMIFS(AllPublicationData!$F:$F,AllPublicationData!$A:$A,'Publication Table'!$B69,AllPublicationData!$B:$B,'Publication Table'!$C$4,AllPublicationData!$D:$D,'Publication Table'!M$7),
IF('Publication Table'!$C$5="Operations cancelled by patient",
SUMIFS(AllPublicationData!$G:$G,AllPublicationData!$A:$A,'Publication Table'!$B69,AllPublicationData!$B:$B,'Publication Table'!$C$4,AllPublicationData!$D:$D,'Publication Table'!M$7),
IF('Publication Table'!$C$5="Operations cancelled for clinical reasons",
SUMIFS(AllPublicationData!$G:$G,AllPublicationData!$A:$A,'Publication Table'!$B69,AllPublicationData!$B:$B,'Publication Table'!$C$4,AllPublicationData!$D:$D,'Publication Table'!M$7),
IF('Publication Table'!$C$5="Operations cancelled for non-clinical/capacity reasons",
SUMIFS(AllPublicationData!$G:$G,AllPublicationData!$A:$A,'Publication Table'!$B69,AllPublicationData!$B:$B,'Publication Table'!$C$4,AllPublicationData!$D:$D,'Publication Table'!M$7),
IF('Publication Table'!$C$5="Cancellations for other reasons",
SUMIFS(AllPublicationData!$G:$G,AllPublicationData!$A:$A,'Publication Table'!$B69,AllPublicationData!$B:$B,'Publication Table'!$C$4,AllPublicationData!$D:$D,'Publication Table'!M$7)))))))+
IF(AND($C$4="NHS Scotland",$C$5="Total Operations"),
SUMIFS(AllPublicationData!$E:$E,AllPublicationData!$A:$A,'Publication Table'!$B69,AllPublicationData!$B:$B,'Publication Table'!M$7),
IF(AND($C$4="NHS Scotland",$C$5="All Cancelled Operations"),
SUMIFS(AllPublicationData!$F:$F,AllPublicationData!$A:$A,'Publication Table'!$B69,AllPublicationData!$B:$B,'Publication Table'!M$7),
IF(AND($C$4="NHS Scotland",$C$5="Operations cancelled by patient"),
SUMIFS(AllPublicationData!$G:$G,AllPublicationData!$A:$A,'Publication Table'!$B69,AllPublicationData!$B:$B,'Publication Table'!M$7),
IF(AND($C$4="NHS Scotland",$C$5="Operations cancelled for clinical reasons"),
SUMIFS(AllPublicationData!$H:$H,AllPublicationData!$A:$A,'Publication Table'!$B69,AllPublicationData!$B:$B,'Publication Table'!M$7),
IF(AND($C$4="NHS Scotland",$C$5="Operations cancelled for non-clinical/capacity reasons"),
SUMIFS(AllPublicationData!$I:$I,AllPublicationData!$A:$A,'Publication Table'!$B69,AllPublicationData!$B:$B,'Publication Table'!M$7),
IF(AND($C$4="NHS Scotland",$C$5="Cancellations for other reasons"),
SUMIFS(AllPublicationData!$J:$J,AllPublicationData!$A:$A,'Publication Table'!$B69,AllPublicationData!$B:$B,'Publication Table'!M$7)))))))</f>
        <v>2124</v>
      </c>
      <c r="N69" s="90">
        <f>IF($C$5="Total Operations",
SUMIFS(AllPublicationData!$E:$E,AllPublicationData!$A:$A,'Publication Table'!$B69,AllPublicationData!$B:$B,'Publication Table'!$C$4,AllPublicationData!$D:$D,'Publication Table'!N$7),
IF('Publication Table'!$C$5="All Cancelled Operations",
SUMIFS(AllPublicationData!$F:$F,AllPublicationData!$A:$A,'Publication Table'!$B69,AllPublicationData!$B:$B,'Publication Table'!$C$4,AllPublicationData!$D:$D,'Publication Table'!N$7),
IF('Publication Table'!$C$5="Operations cancelled by patient",
SUMIFS(AllPublicationData!$G:$G,AllPublicationData!$A:$A,'Publication Table'!$B69,AllPublicationData!$B:$B,'Publication Table'!$C$4,AllPublicationData!$D:$D,'Publication Table'!N$7),
IF('Publication Table'!$C$5="Operations cancelled for clinical reasons",
SUMIFS(AllPublicationData!$G:$G,AllPublicationData!$A:$A,'Publication Table'!$B69,AllPublicationData!$B:$B,'Publication Table'!$C$4,AllPublicationData!$D:$D,'Publication Table'!N$7),
IF('Publication Table'!$C$5="Operations cancelled for non-clinical/capacity reasons",
SUMIFS(AllPublicationData!$G:$G,AllPublicationData!$A:$A,'Publication Table'!$B69,AllPublicationData!$B:$B,'Publication Table'!$C$4,AllPublicationData!$D:$D,'Publication Table'!N$7),
IF('Publication Table'!$C$5="Cancellations for other reasons",
SUMIFS(AllPublicationData!$G:$G,AllPublicationData!$A:$A,'Publication Table'!$B69,AllPublicationData!$B:$B,'Publication Table'!$C$4,AllPublicationData!$D:$D,'Publication Table'!N$7)))))))+
IF(AND($C$4="NHS Scotland",$C$5="Total Operations"),
SUMIFS(AllPublicationData!$E:$E,AllPublicationData!$A:$A,'Publication Table'!$B69,AllPublicationData!$B:$B,'Publication Table'!N$7),
IF(AND($C$4="NHS Scotland",$C$5="All Cancelled Operations"),
SUMIFS(AllPublicationData!$F:$F,AllPublicationData!$A:$A,'Publication Table'!$B69,AllPublicationData!$B:$B,'Publication Table'!N$7),
IF(AND($C$4="NHS Scotland",$C$5="Operations cancelled by patient"),
SUMIFS(AllPublicationData!$G:$G,AllPublicationData!$A:$A,'Publication Table'!$B69,AllPublicationData!$B:$B,'Publication Table'!N$7),
IF(AND($C$4="NHS Scotland",$C$5="Operations cancelled for clinical reasons"),
SUMIFS(AllPublicationData!$H:$H,AllPublicationData!$A:$A,'Publication Table'!$B69,AllPublicationData!$B:$B,'Publication Table'!N$7),
IF(AND($C$4="NHS Scotland",$C$5="Operations cancelled for non-clinical/capacity reasons"),
SUMIFS(AllPublicationData!$I:$I,AllPublicationData!$A:$A,'Publication Table'!$B69,AllPublicationData!$B:$B,'Publication Table'!N$7),
IF(AND($C$4="NHS Scotland",$C$5="Cancellations for other reasons"),
SUMIFS(AllPublicationData!$J:$J,AllPublicationData!$A:$A,'Publication Table'!$B69,AllPublicationData!$B:$B,'Publication Table'!N$7)))))))</f>
        <v>5027</v>
      </c>
      <c r="O69" s="90">
        <f>IF($C$5="Total Operations",
SUMIFS(AllPublicationData!$E:$E,AllPublicationData!$A:$A,'Publication Table'!$B69,AllPublicationData!$B:$B,'Publication Table'!$C$4,AllPublicationData!$D:$D,'Publication Table'!O$7),
IF('Publication Table'!$C$5="All Cancelled Operations",
SUMIFS(AllPublicationData!$F:$F,AllPublicationData!$A:$A,'Publication Table'!$B69,AllPublicationData!$B:$B,'Publication Table'!$C$4,AllPublicationData!$D:$D,'Publication Table'!O$7),
IF('Publication Table'!$C$5="Operations cancelled by patient",
SUMIFS(AllPublicationData!$G:$G,AllPublicationData!$A:$A,'Publication Table'!$B69,AllPublicationData!$B:$B,'Publication Table'!$C$4,AllPublicationData!$D:$D,'Publication Table'!O$7),
IF('Publication Table'!$C$5="Operations cancelled for clinical reasons",
SUMIFS(AllPublicationData!$G:$G,AllPublicationData!$A:$A,'Publication Table'!$B69,AllPublicationData!$B:$B,'Publication Table'!$C$4,AllPublicationData!$D:$D,'Publication Table'!O$7),
IF('Publication Table'!$C$5="Operations cancelled for non-clinical/capacity reasons",
SUMIFS(AllPublicationData!$G:$G,AllPublicationData!$A:$A,'Publication Table'!$B69,AllPublicationData!$B:$B,'Publication Table'!$C$4,AllPublicationData!$D:$D,'Publication Table'!O$7),
IF('Publication Table'!$C$5="Cancellations for other reasons",
SUMIFS(AllPublicationData!$G:$G,AllPublicationData!$A:$A,'Publication Table'!$B69,AllPublicationData!$B:$B,'Publication Table'!$C$4,AllPublicationData!$D:$D,'Publication Table'!O$7)))))))+
IF(AND($C$4="NHS Scotland",$C$5="Total Operations"),
SUMIFS(AllPublicationData!$E:$E,AllPublicationData!$A:$A,'Publication Table'!$B69,AllPublicationData!$B:$B,'Publication Table'!O$7),
IF(AND($C$4="NHS Scotland",$C$5="All Cancelled Operations"),
SUMIFS(AllPublicationData!$F:$F,AllPublicationData!$A:$A,'Publication Table'!$B69,AllPublicationData!$B:$B,'Publication Table'!O$7),
IF(AND($C$4="NHS Scotland",$C$5="Operations cancelled by patient"),
SUMIFS(AllPublicationData!$G:$G,AllPublicationData!$A:$A,'Publication Table'!$B69,AllPublicationData!$B:$B,'Publication Table'!O$7),
IF(AND($C$4="NHS Scotland",$C$5="Operations cancelled for clinical reasons"),
SUMIFS(AllPublicationData!$H:$H,AllPublicationData!$A:$A,'Publication Table'!$B69,AllPublicationData!$B:$B,'Publication Table'!O$7),
IF(AND($C$4="NHS Scotland",$C$5="Operations cancelled for non-clinical/capacity reasons"),
SUMIFS(AllPublicationData!$I:$I,AllPublicationData!$A:$A,'Publication Table'!$B69,AllPublicationData!$B:$B,'Publication Table'!O$7),
IF(AND($C$4="NHS Scotland",$C$5="Cancellations for other reasons"),
SUMIFS(AllPublicationData!$J:$J,AllPublicationData!$A:$A,'Publication Table'!$B69,AllPublicationData!$B:$B,'Publication Table'!O$7)))))))</f>
        <v>252</v>
      </c>
      <c r="P69" s="90">
        <f>IF($C$5="Total Operations",
SUMIFS(AllPublicationData!$E:$E,AllPublicationData!$A:$A,'Publication Table'!$B69,AllPublicationData!$B:$B,'Publication Table'!$C$4,AllPublicationData!$D:$D,'Publication Table'!P$7),
IF('Publication Table'!$C$5="All Cancelled Operations",
SUMIFS(AllPublicationData!$F:$F,AllPublicationData!$A:$A,'Publication Table'!$B69,AllPublicationData!$B:$B,'Publication Table'!$C$4,AllPublicationData!$D:$D,'Publication Table'!P$7),
IF('Publication Table'!$C$5="Operations cancelled by patient",
SUMIFS(AllPublicationData!$G:$G,AllPublicationData!$A:$A,'Publication Table'!$B69,AllPublicationData!$B:$B,'Publication Table'!$C$4,AllPublicationData!$D:$D,'Publication Table'!P$7),
IF('Publication Table'!$C$5="Operations cancelled for clinical reasons",
SUMIFS(AllPublicationData!$G:$G,AllPublicationData!$A:$A,'Publication Table'!$B69,AllPublicationData!$B:$B,'Publication Table'!$C$4,AllPublicationData!$D:$D,'Publication Table'!P$7),
IF('Publication Table'!$C$5="Operations cancelled for non-clinical/capacity reasons",
SUMIFS(AllPublicationData!$G:$G,AllPublicationData!$A:$A,'Publication Table'!$B69,AllPublicationData!$B:$B,'Publication Table'!$C$4,AllPublicationData!$D:$D,'Publication Table'!P$7),
IF('Publication Table'!$C$5="Cancellations for other reasons",
SUMIFS(AllPublicationData!$G:$G,AllPublicationData!$A:$A,'Publication Table'!$B69,AllPublicationData!$B:$B,'Publication Table'!$C$4,AllPublicationData!$D:$D,'Publication Table'!P$7)))))))+
IF(AND($C$4="NHS Scotland",$C$5="Total Operations"),
SUMIFS(AllPublicationData!$E:$E,AllPublicationData!$A:$A,'Publication Table'!$B69,AllPublicationData!$B:$B,'Publication Table'!P$7),
IF(AND($C$4="NHS Scotland",$C$5="All Cancelled Operations"),
SUMIFS(AllPublicationData!$F:$F,AllPublicationData!$A:$A,'Publication Table'!$B69,AllPublicationData!$B:$B,'Publication Table'!P$7),
IF(AND($C$4="NHS Scotland",$C$5="Operations cancelled by patient"),
SUMIFS(AllPublicationData!$G:$G,AllPublicationData!$A:$A,'Publication Table'!$B69,AllPublicationData!$B:$B,'Publication Table'!P$7),
IF(AND($C$4="NHS Scotland",$C$5="Operations cancelled for clinical reasons"),
SUMIFS(AllPublicationData!$H:$H,AllPublicationData!$A:$A,'Publication Table'!$B69,AllPublicationData!$B:$B,'Publication Table'!P$7),
IF(AND($C$4="NHS Scotland",$C$5="Operations cancelled for non-clinical/capacity reasons"),
SUMIFS(AllPublicationData!$I:$I,AllPublicationData!$A:$A,'Publication Table'!$B69,AllPublicationData!$B:$B,'Publication Table'!P$7),
IF(AND($C$4="NHS Scotland",$C$5="Cancellations for other reasons"),
SUMIFS(AllPublicationData!$J:$J,AllPublicationData!$A:$A,'Publication Table'!$B69,AllPublicationData!$B:$B,'Publication Table'!P$7)))))))</f>
        <v>171</v>
      </c>
      <c r="Q69" s="90">
        <f>IF($C$5="Total Operations",
SUMIFS(AllPublicationData!$E:$E,AllPublicationData!$A:$A,'Publication Table'!$B69,AllPublicationData!$B:$B,'Publication Table'!$C$4,AllPublicationData!$D:$D,'Publication Table'!Q$7),
IF('Publication Table'!$C$5="All Cancelled Operations",
SUMIFS(AllPublicationData!$F:$F,AllPublicationData!$A:$A,'Publication Table'!$B69,AllPublicationData!$B:$B,'Publication Table'!$C$4,AllPublicationData!$D:$D,'Publication Table'!Q$7),
IF('Publication Table'!$C$5="Operations cancelled by patient",
SUMIFS(AllPublicationData!$G:$G,AllPublicationData!$A:$A,'Publication Table'!$B69,AllPublicationData!$B:$B,'Publication Table'!$C$4,AllPublicationData!$D:$D,'Publication Table'!Q$7),
IF('Publication Table'!$C$5="Operations cancelled for clinical reasons",
SUMIFS(AllPublicationData!$G:$G,AllPublicationData!$A:$A,'Publication Table'!$B69,AllPublicationData!$B:$B,'Publication Table'!$C$4,AllPublicationData!$D:$D,'Publication Table'!Q$7),
IF('Publication Table'!$C$5="Operations cancelled for non-clinical/capacity reasons",
SUMIFS(AllPublicationData!$G:$G,AllPublicationData!$A:$A,'Publication Table'!$B69,AllPublicationData!$B:$B,'Publication Table'!$C$4,AllPublicationData!$D:$D,'Publication Table'!Q$7),
IF('Publication Table'!$C$5="Cancellations for other reasons",
SUMIFS(AllPublicationData!$G:$G,AllPublicationData!$A:$A,'Publication Table'!$B69,AllPublicationData!$B:$B,'Publication Table'!$C$4,AllPublicationData!$D:$D,'Publication Table'!Q$7)))))))+
IF(AND($C$4="NHS Scotland",$C$5="Total Operations"),
SUMIFS(AllPublicationData!$E:$E,AllPublicationData!$A:$A,'Publication Table'!$B69,AllPublicationData!$B:$B,'Publication Table'!Q$7),
IF(AND($C$4="NHS Scotland",$C$5="All Cancelled Operations"),
SUMIFS(AllPublicationData!$F:$F,AllPublicationData!$A:$A,'Publication Table'!$B69,AllPublicationData!$B:$B,'Publication Table'!Q$7),
IF(AND($C$4="NHS Scotland",$C$5="Operations cancelled by patient"),
SUMIFS(AllPublicationData!$G:$G,AllPublicationData!$A:$A,'Publication Table'!$B69,AllPublicationData!$B:$B,'Publication Table'!Q$7),
IF(AND($C$4="NHS Scotland",$C$5="Operations cancelled for clinical reasons"),
SUMIFS(AllPublicationData!$H:$H,AllPublicationData!$A:$A,'Publication Table'!$B69,AllPublicationData!$B:$B,'Publication Table'!Q$7),
IF(AND($C$4="NHS Scotland",$C$5="Operations cancelled for non-clinical/capacity reasons"),
SUMIFS(AllPublicationData!$I:$I,AllPublicationData!$A:$A,'Publication Table'!$B69,AllPublicationData!$B:$B,'Publication Table'!Q$7),
IF(AND($C$4="NHS Scotland",$C$5="Cancellations for other reasons"),
SUMIFS(AllPublicationData!$J:$J,AllPublicationData!$A:$A,'Publication Table'!$B69,AllPublicationData!$B:$B,'Publication Table'!Q$7)))))))</f>
        <v>1792</v>
      </c>
      <c r="R69" s="90">
        <f>IF($C$5="Total Operations",
SUMIFS(AllPublicationData!$E:$E,AllPublicationData!$A:$A,'Publication Table'!$B69,AllPublicationData!$B:$B,'Publication Table'!$C$4,AllPublicationData!$D:$D,'Publication Table'!R$7),
IF('Publication Table'!$C$5="All Cancelled Operations",
SUMIFS(AllPublicationData!$F:$F,AllPublicationData!$A:$A,'Publication Table'!$B69,AllPublicationData!$B:$B,'Publication Table'!$C$4,AllPublicationData!$D:$D,'Publication Table'!R$7),
IF('Publication Table'!$C$5="Operations cancelled by patient",
SUMIFS(AllPublicationData!$G:$G,AllPublicationData!$A:$A,'Publication Table'!$B69,AllPublicationData!$B:$B,'Publication Table'!$C$4,AllPublicationData!$D:$D,'Publication Table'!R$7),
IF('Publication Table'!$C$5="Operations cancelled for clinical reasons",
SUMIFS(AllPublicationData!$G:$G,AllPublicationData!$A:$A,'Publication Table'!$B69,AllPublicationData!$B:$B,'Publication Table'!$C$4,AllPublicationData!$D:$D,'Publication Table'!R$7),
IF('Publication Table'!$C$5="Operations cancelled for non-clinical/capacity reasons",
SUMIFS(AllPublicationData!$G:$G,AllPublicationData!$A:$A,'Publication Table'!$B69,AllPublicationData!$B:$B,'Publication Table'!$C$4,AllPublicationData!$D:$D,'Publication Table'!R$7),
IF('Publication Table'!$C$5="Cancellations for other reasons",
SUMIFS(AllPublicationData!$G:$G,AllPublicationData!$A:$A,'Publication Table'!$B69,AllPublicationData!$B:$B,'Publication Table'!$C$4,AllPublicationData!$D:$D,'Publication Table'!R$7)))))))+
IF(AND($C$4="NHS Scotland",$C$5="Total Operations"),
SUMIFS(AllPublicationData!$E:$E,AllPublicationData!$A:$A,'Publication Table'!$B69,AllPublicationData!$B:$B,'Publication Table'!R$7),
IF(AND($C$4="NHS Scotland",$C$5="All Cancelled Operations"),
SUMIFS(AllPublicationData!$F:$F,AllPublicationData!$A:$A,'Publication Table'!$B69,AllPublicationData!$B:$B,'Publication Table'!R$7),
IF(AND($C$4="NHS Scotland",$C$5="Operations cancelled by patient"),
SUMIFS(AllPublicationData!$G:$G,AllPublicationData!$A:$A,'Publication Table'!$B69,AllPublicationData!$B:$B,'Publication Table'!R$7),
IF(AND($C$4="NHS Scotland",$C$5="Operations cancelled for clinical reasons"),
SUMIFS(AllPublicationData!$H:$H,AllPublicationData!$A:$A,'Publication Table'!$B69,AllPublicationData!$B:$B,'Publication Table'!R$7),
IF(AND($C$4="NHS Scotland",$C$5="Operations cancelled for non-clinical/capacity reasons"),
SUMIFS(AllPublicationData!$I:$I,AllPublicationData!$A:$A,'Publication Table'!$B69,AllPublicationData!$B:$B,'Publication Table'!R$7),
IF(AND($C$4="NHS Scotland",$C$5="Cancellations for other reasons"),
SUMIFS(AllPublicationData!$J:$J,AllPublicationData!$A:$A,'Publication Table'!$B69,AllPublicationData!$B:$B,'Publication Table'!R$7)))))))</f>
        <v>87</v>
      </c>
    </row>
    <row r="70" spans="2:18" x14ac:dyDescent="0.35">
      <c r="B70" s="89">
        <v>43525</v>
      </c>
      <c r="C70" s="81">
        <f>IF($C$5="Total Operations",
SUMIFS(AllPublicationData!$E:$E,AllPublicationData!$A:$A,'Publication Table'!$B70,AllPublicationData!$B:$B,'Publication Table'!$C$4),
IF('Publication Table'!$C$5="All Cancelled Operations",
SUMIFS(AllPublicationData!$F:$F,AllPublicationData!$A:$A,'Publication Table'!$B70,AllPublicationData!$B:$B,'Publication Table'!$C$4),
IF('Publication Table'!$C$5="Operations cancelled by patient",
SUMIFS(AllPublicationData!$G:$G,AllPublicationData!$A:$A,'Publication Table'!$B70,AllPublicationData!$B:$B,'Publication Table'!$C$4),
IF('Publication Table'!$C$5="Operations cancelled for clinical reasons",
SUMIFS(AllPublicationData!$H:$H,AllPublicationData!$A:$A,'Publication Table'!$B70,AllPublicationData!$B:$B,'Publication Table'!$C$4),
IF('Publication Table'!$C$5="Operations cancelled for non-clinical/capacity reasons",
SUMIFS(AllPublicationData!$I:$I,AllPublicationData!$A:$A,'Publication Table'!$B70,AllPublicationData!$B:$B,'Publication Table'!$C$4),
IF('Publication Table'!$C$5="Cancellations for other reasons",
SUMIFS(AllPublicationData!$J:$J,AllPublicationData!$A:$A,'Publication Table'!$B70,AllPublicationData!$B:$B,'Publication Table'!$C$4)))))))+
IF(AND($C$4="NHS Scotland",$C$5="Total Operations"),
SUMIFS(AllPublicationData!$E:$E,AllPublicationData!$A:$A,'Publication Table'!$B70),
IF(AND($C$4="NHS Scotland",$C$5="All Cancelled Operations"),
SUMIFS(AllPublicationData!$F:$F,AllPublicationData!$A:$A,'Publication Table'!$B70),
IF(AND($C$4="NHS Scotland",$C$5="Operations cancelled by patient"),
SUMIFS(AllPublicationData!$G:$G,AllPublicationData!$A:$A,'Publication Table'!$B70),
IF(AND($C$4="NHS Scotland",$C$5="Operations cancelled for clinical reasons"),
SUMIFS(AllPublicationData!$H:$H,AllPublicationData!$A:$A,'Publication Table'!$B70),
IF(AND($C$4="NHS Scotland",$C$5="Operations cancelled for non-clinical/capacity reasons"),
SUMIFS(AllPublicationData!$I:$I,AllPublicationData!$A:$A,'Publication Table'!$B70),
IF(AND($C$4="NHS Scotland",$C$5="Cancellations for other reasons"),
SUMIFS(AllPublicationData!$J:$J,AllPublicationData!$A:$A,'Publication Table'!$B70)))))))</f>
        <v>29646</v>
      </c>
      <c r="D70" s="90">
        <f>IF($C$5="Total Operations",
SUMIFS(AllPublicationData!$E:$E,AllPublicationData!$A:$A,'Publication Table'!$B70,AllPublicationData!$B:$B,'Publication Table'!$C$4,AllPublicationData!$D:$D,'Publication Table'!D$7),
IF('Publication Table'!$C$5="All Cancelled Operations",
SUMIFS(AllPublicationData!$F:$F,AllPublicationData!$A:$A,'Publication Table'!$B70,AllPublicationData!$B:$B,'Publication Table'!$C$4,AllPublicationData!$D:$D,'Publication Table'!D$7),
IF('Publication Table'!$C$5="Operations cancelled by patient",
SUMIFS(AllPublicationData!$G:$G,AllPublicationData!$A:$A,'Publication Table'!$B70,AllPublicationData!$B:$B,'Publication Table'!$C$4,AllPublicationData!$D:$D,'Publication Table'!D$7),
IF('Publication Table'!$C$5="Operations cancelled for clinical reasons",
SUMIFS(AllPublicationData!$H:$H,AllPublicationData!$A:$A,'Publication Table'!$B70,AllPublicationData!$B:$B,'Publication Table'!$C$4,AllPublicationData!$D:$D,'Publication Table'!D$7),
IF('Publication Table'!$C$5="Operations cancelled for non-clinical/capacity reasons",
SUMIFS(AllPublicationData!$I:$I,AllPublicationData!$A:$A,'Publication Table'!$B70,AllPublicationData!$B:$B,'Publication Table'!$C$4,AllPublicationData!$D:$D,'Publication Table'!D$7),
IF('Publication Table'!$C$5="Cancellations for other reasons",
SUMIFS(AllPublicationData!$J:$J,AllPublicationData!$A:$A,'Publication Table'!$B70,AllPublicationData!$B:$B,'Publication Table'!$C$4,AllPublicationData!$D:$D,'Publication Table'!D$7)))))))+
IF(AND($C$4="NHS Scotland",$C$5="Total Operations"),
SUMIFS(AllPublicationData!$E:$E,AllPublicationData!$A:$A,'Publication Table'!$B70,AllPublicationData!$B:$B,'Publication Table'!D$7),
IF(AND($C$4="NHS Scotland",$C$5="All Cancelled Operations"),
SUMIFS(AllPublicationData!$F:$F,AllPublicationData!$A:$A,'Publication Table'!$B70,AllPublicationData!$B:$B,'Publication Table'!D$7),
IF(AND($C$4="NHS Scotland",$C$5="Operations cancelled by patient"),
SUMIFS(AllPublicationData!$G:$G,AllPublicationData!$A:$A,'Publication Table'!$B70,AllPublicationData!$B:$B,'Publication Table'!D$7),
IF(AND($C$4="NHS Scotland",$C$5="Operations cancelled for clinical reasons"),
SUMIFS(AllPublicationData!$H:$H,AllPublicationData!$A:$A,'Publication Table'!$B70,AllPublicationData!$B:$B,'Publication Table'!D$7),
IF(AND($C$4="NHS Scotland",$C$5="Operations cancelled for non-clinical/capacity reasons"),
SUMIFS(AllPublicationData!$I:$I,AllPublicationData!$A:$A,'Publication Table'!$B70,AllPublicationData!$B:$B,'Publication Table'!D$7),
IF(AND($C$4="NHS Scotland",$C$5="Cancellations for other reasons"),
SUMIFS(AllPublicationData!$J:$J,AllPublicationData!$A:$A,'Publication Table'!$B70,AllPublicationData!$B:$B,'Publication Table'!D$7)))))))</f>
        <v>1649</v>
      </c>
      <c r="E70" s="90">
        <f>IF($C$5="Total Operations",
SUMIFS(AllPublicationData!$E:$E,AllPublicationData!$A:$A,'Publication Table'!$B70,AllPublicationData!$B:$B,'Publication Table'!$C$4,AllPublicationData!$D:$D,'Publication Table'!E$7),
IF('Publication Table'!$C$5="All Cancelled Operations",
SUMIFS(AllPublicationData!$F:$F,AllPublicationData!$A:$A,'Publication Table'!$B70,AllPublicationData!$B:$B,'Publication Table'!$C$4,AllPublicationData!$D:$D,'Publication Table'!E$7),
IF('Publication Table'!$C$5="Operations cancelled by patient",
SUMIFS(AllPublicationData!$G:$G,AllPublicationData!$A:$A,'Publication Table'!$B70,AllPublicationData!$B:$B,'Publication Table'!$C$4,AllPublicationData!$D:$D,'Publication Table'!E$7),
IF('Publication Table'!$C$5="Operations cancelled for clinical reasons",
SUMIFS(AllPublicationData!$H:$H,AllPublicationData!$A:$A,'Publication Table'!$B70,AllPublicationData!$B:$B,'Publication Table'!$C$4,AllPublicationData!$D:$D,'Publication Table'!E$7),
IF('Publication Table'!$C$5="Operations cancelled for non-clinical/capacity reasons",
SUMIFS(AllPublicationData!$I:$I,AllPublicationData!$A:$A,'Publication Table'!$B70,AllPublicationData!$B:$B,'Publication Table'!$C$4,AllPublicationData!$D:$D,'Publication Table'!E$7),
IF('Publication Table'!$C$5="Cancellations for other reasons",
SUMIFS(AllPublicationData!$J:$J,AllPublicationData!$A:$A,'Publication Table'!$B70,AllPublicationData!$B:$B,'Publication Table'!$C$4,AllPublicationData!$D:$D,'Publication Table'!E$7)))))))+
IF(AND($C$4="NHS Scotland",$C$5="Total Operations"),
SUMIFS(AllPublicationData!$E:$E,AllPublicationData!$A:$A,'Publication Table'!$B70,AllPublicationData!$B:$B,'Publication Table'!E$7),
IF(AND($C$4="NHS Scotland",$C$5="All Cancelled Operations"),
SUMIFS(AllPublicationData!$F:$F,AllPublicationData!$A:$A,'Publication Table'!$B70,AllPublicationData!$B:$B,'Publication Table'!E$7),
IF(AND($C$4="NHS Scotland",$C$5="Operations cancelled by patient"),
SUMIFS(AllPublicationData!$G:$G,AllPublicationData!$A:$A,'Publication Table'!$B70,AllPublicationData!$B:$B,'Publication Table'!E$7),
IF(AND($C$4="NHS Scotland",$C$5="Operations cancelled for clinical reasons"),
SUMIFS(AllPublicationData!$H:$H,AllPublicationData!$A:$A,'Publication Table'!$B70,AllPublicationData!$B:$B,'Publication Table'!E$7),
IF(AND($C$4="NHS Scotland",$C$5="Operations cancelled for non-clinical/capacity reasons"),
SUMIFS(AllPublicationData!$I:$I,AllPublicationData!$A:$A,'Publication Table'!$B70,AllPublicationData!$B:$B,'Publication Table'!E$7),
IF(AND($C$4="NHS Scotland",$C$5="Cancellations for other reasons"),
SUMIFS(AllPublicationData!$J:$J,AllPublicationData!$A:$A,'Publication Table'!$B70,AllPublicationData!$B:$B,'Publication Table'!E$7)))))))</f>
        <v>1731</v>
      </c>
      <c r="F70" s="90">
        <f>IF($C$5="Total Operations",
SUMIFS(AllPublicationData!$E:$E,AllPublicationData!$A:$A,'Publication Table'!$B70,AllPublicationData!$B:$B,'Publication Table'!$C$4,AllPublicationData!$D:$D,'Publication Table'!F$7),
IF('Publication Table'!$C$5="All Cancelled Operations",
SUMIFS(AllPublicationData!$F:$F,AllPublicationData!$A:$A,'Publication Table'!$B70,AllPublicationData!$B:$B,'Publication Table'!$C$4,AllPublicationData!$D:$D,'Publication Table'!F$7),
IF('Publication Table'!$C$5="Operations cancelled by patient",
SUMIFS(AllPublicationData!$G:$G,AllPublicationData!$A:$A,'Publication Table'!$B70,AllPublicationData!$B:$B,'Publication Table'!$C$4,AllPublicationData!$D:$D,'Publication Table'!F$7),
IF('Publication Table'!$C$5="Operations cancelled for clinical reasons",
SUMIFS(AllPublicationData!$H:$H,AllPublicationData!$A:$A,'Publication Table'!$B70,AllPublicationData!$B:$B,'Publication Table'!$C$4,AllPublicationData!$D:$D,'Publication Table'!F$7),
IF('Publication Table'!$C$5="Operations cancelled for non-clinical/capacity reasons",
SUMIFS(AllPublicationData!$I:$I,AllPublicationData!$A:$A,'Publication Table'!$B70,AllPublicationData!$B:$B,'Publication Table'!$C$4,AllPublicationData!$D:$D,'Publication Table'!F$7),
IF('Publication Table'!$C$5="Cancellations for other reasons",
SUMIFS(AllPublicationData!$J:$J,AllPublicationData!$A:$A,'Publication Table'!$B70,AllPublicationData!$B:$B,'Publication Table'!$C$4,AllPublicationData!$D:$D,'Publication Table'!F$7)))))))+
IF(AND($C$4="NHS Scotland",$C$5="Total Operations"),
SUMIFS(AllPublicationData!$E:$E,AllPublicationData!$A:$A,'Publication Table'!$B70,AllPublicationData!$B:$B,'Publication Table'!F$7),
IF(AND($C$4="NHS Scotland",$C$5="All Cancelled Operations"),
SUMIFS(AllPublicationData!$F:$F,AllPublicationData!$A:$A,'Publication Table'!$B70,AllPublicationData!$B:$B,'Publication Table'!F$7),
IF(AND($C$4="NHS Scotland",$C$5="Operations cancelled by patient"),
SUMIFS(AllPublicationData!$G:$G,AllPublicationData!$A:$A,'Publication Table'!$B70,AllPublicationData!$B:$B,'Publication Table'!F$7),
IF(AND($C$4="NHS Scotland",$C$5="Operations cancelled for clinical reasons"),
SUMIFS(AllPublicationData!$H:$H,AllPublicationData!$A:$A,'Publication Table'!$B70,AllPublicationData!$B:$B,'Publication Table'!F$7),
IF(AND($C$4="NHS Scotland",$C$5="Operations cancelled for non-clinical/capacity reasons"),
SUMIFS(AllPublicationData!$I:$I,AllPublicationData!$A:$A,'Publication Table'!$B70,AllPublicationData!$B:$B,'Publication Table'!F$7),
IF(AND($C$4="NHS Scotland",$C$5="Cancellations for other reasons"),
SUMIFS(AllPublicationData!$J:$J,AllPublicationData!$A:$A,'Publication Table'!$B70,AllPublicationData!$B:$B,'Publication Table'!F$7)))))))</f>
        <v>453</v>
      </c>
      <c r="G70" s="90">
        <f>IF($C$5="Total Operations",
SUMIFS(AllPublicationData!$E:$E,AllPublicationData!$A:$A,'Publication Table'!$B70,AllPublicationData!$B:$B,'Publication Table'!$C$4,AllPublicationData!$D:$D,'Publication Table'!G$7),
IF('Publication Table'!$C$5="All Cancelled Operations",
SUMIFS(AllPublicationData!$F:$F,AllPublicationData!$A:$A,'Publication Table'!$B70,AllPublicationData!$B:$B,'Publication Table'!$C$4,AllPublicationData!$D:$D,'Publication Table'!G$7),
IF('Publication Table'!$C$5="Operations cancelled by patient",
SUMIFS(AllPublicationData!$G:$G,AllPublicationData!$A:$A,'Publication Table'!$B70,AllPublicationData!$B:$B,'Publication Table'!$C$4,AllPublicationData!$D:$D,'Publication Table'!G$7),
IF('Publication Table'!$C$5="Operations cancelled for clinical reasons",
SUMIFS(AllPublicationData!$H:$H,AllPublicationData!$A:$A,'Publication Table'!$B70,AllPublicationData!$B:$B,'Publication Table'!$C$4,AllPublicationData!$D:$D,'Publication Table'!G$7),
IF('Publication Table'!$C$5="Operations cancelled for non-clinical/capacity reasons",
SUMIFS(AllPublicationData!$I:$I,AllPublicationData!$A:$A,'Publication Table'!$B70,AllPublicationData!$B:$B,'Publication Table'!$C$4,AllPublicationData!$D:$D,'Publication Table'!G$7),
IF('Publication Table'!$C$5="Cancellations for other reasons",
SUMIFS(AllPublicationData!$J:$J,AllPublicationData!$A:$A,'Publication Table'!$B70,AllPublicationData!$B:$B,'Publication Table'!$C$4,AllPublicationData!$D:$D,'Publication Table'!G$7)))))))+
IF(AND($C$4="NHS Scotland",$C$5="Total Operations"),
SUMIFS(AllPublicationData!$E:$E,AllPublicationData!$A:$A,'Publication Table'!$B70,AllPublicationData!$B:$B,'Publication Table'!G$7),
IF(AND($C$4="NHS Scotland",$C$5="All Cancelled Operations"),
SUMIFS(AllPublicationData!$F:$F,AllPublicationData!$A:$A,'Publication Table'!$B70,AllPublicationData!$B:$B,'Publication Table'!G$7),
IF(AND($C$4="NHS Scotland",$C$5="Operations cancelled by patient"),
SUMIFS(AllPublicationData!$G:$G,AllPublicationData!$A:$A,'Publication Table'!$B70,AllPublicationData!$B:$B,'Publication Table'!G$7),
IF(AND($C$4="NHS Scotland",$C$5="Operations cancelled for clinical reasons"),
SUMIFS(AllPublicationData!$H:$H,AllPublicationData!$A:$A,'Publication Table'!$B70,AllPublicationData!$B:$B,'Publication Table'!G$7),
IF(AND($C$4="NHS Scotland",$C$5="Operations cancelled for non-clinical/capacity reasons"),
SUMIFS(AllPublicationData!$I:$I,AllPublicationData!$A:$A,'Publication Table'!$B70,AllPublicationData!$B:$B,'Publication Table'!G$7),
IF(AND($C$4="NHS Scotland",$C$5="Cancellations for other reasons"),
SUMIFS(AllPublicationData!$J:$J,AllPublicationData!$A:$A,'Publication Table'!$B70,AllPublicationData!$B:$B,'Publication Table'!G$7)))))))</f>
        <v>1411</v>
      </c>
      <c r="H70" s="90">
        <f>IF($C$5="Total Operations",
SUMIFS(AllPublicationData!$E:$E,AllPublicationData!$A:$A,'Publication Table'!$B70,AllPublicationData!$B:$B,'Publication Table'!$C$4,AllPublicationData!$D:$D,'Publication Table'!H$7),
IF('Publication Table'!$C$5="All Cancelled Operations",
SUMIFS(AllPublicationData!$F:$F,AllPublicationData!$A:$A,'Publication Table'!$B70,AllPublicationData!$B:$B,'Publication Table'!$C$4,AllPublicationData!$D:$D,'Publication Table'!H$7),
IF('Publication Table'!$C$5="Operations cancelled by patient",
SUMIFS(AllPublicationData!$G:$G,AllPublicationData!$A:$A,'Publication Table'!$B70,AllPublicationData!$B:$B,'Publication Table'!$C$4,AllPublicationData!$D:$D,'Publication Table'!H$7),
IF('Publication Table'!$C$5="Operations cancelled for clinical reasons",
SUMIFS(AllPublicationData!$H:$H,AllPublicationData!$A:$A,'Publication Table'!$B70,AllPublicationData!$B:$B,'Publication Table'!$C$4,AllPublicationData!$D:$D,'Publication Table'!H$7),
IF('Publication Table'!$C$5="Operations cancelled for non-clinical/capacity reasons",
SUMIFS(AllPublicationData!$I:$I,AllPublicationData!$A:$A,'Publication Table'!$B70,AllPublicationData!$B:$B,'Publication Table'!$C$4,AllPublicationData!$D:$D,'Publication Table'!H$7),
IF('Publication Table'!$C$5="Cancellations for other reasons",
SUMIFS(AllPublicationData!$J:$J,AllPublicationData!$A:$A,'Publication Table'!$B70,AllPublicationData!$B:$B,'Publication Table'!$C$4,AllPublicationData!$D:$D,'Publication Table'!H$7)))))))+
IF(AND($C$4="NHS Scotland",$C$5="Total Operations"),
SUMIFS(AllPublicationData!$E:$E,AllPublicationData!$A:$A,'Publication Table'!$B70,AllPublicationData!$B:$B,'Publication Table'!H$7),
IF(AND($C$4="NHS Scotland",$C$5="All Cancelled Operations"),
SUMIFS(AllPublicationData!$F:$F,AllPublicationData!$A:$A,'Publication Table'!$B70,AllPublicationData!$B:$B,'Publication Table'!H$7),
IF(AND($C$4="NHS Scotland",$C$5="Operations cancelled by patient"),
SUMIFS(AllPublicationData!$G:$G,AllPublicationData!$A:$A,'Publication Table'!$B70,AllPublicationData!$B:$B,'Publication Table'!H$7),
IF(AND($C$4="NHS Scotland",$C$5="Operations cancelled for clinical reasons"),
SUMIFS(AllPublicationData!$H:$H,AllPublicationData!$A:$A,'Publication Table'!$B70,AllPublicationData!$B:$B,'Publication Table'!H$7),
IF(AND($C$4="NHS Scotland",$C$5="Operations cancelled for non-clinical/capacity reasons"),
SUMIFS(AllPublicationData!$I:$I,AllPublicationData!$A:$A,'Publication Table'!$B70,AllPublicationData!$B:$B,'Publication Table'!H$7),
IF(AND($C$4="NHS Scotland",$C$5="Cancellations for other reasons"),
SUMIFS(AllPublicationData!$J:$J,AllPublicationData!$A:$A,'Publication Table'!$B70,AllPublicationData!$B:$B,'Publication Table'!H$7)))))))</f>
        <v>1633</v>
      </c>
      <c r="I70" s="90">
        <f>IF($C$5="Total Operations",
SUMIFS(AllPublicationData!$E:$E,AllPublicationData!$A:$A,'Publication Table'!$B70,AllPublicationData!$B:$B,'Publication Table'!$C$4,AllPublicationData!$D:$D,'Publication Table'!I$7),
IF('Publication Table'!$C$5="All Cancelled Operations",
SUMIFS(AllPublicationData!$F:$F,AllPublicationData!$A:$A,'Publication Table'!$B70,AllPublicationData!$B:$B,'Publication Table'!$C$4,AllPublicationData!$D:$D,'Publication Table'!I$7),
IF('Publication Table'!$C$5="Operations cancelled by patient",
SUMIFS(AllPublicationData!$G:$G,AllPublicationData!$A:$A,'Publication Table'!$B70,AllPublicationData!$B:$B,'Publication Table'!$C$4,AllPublicationData!$D:$D,'Publication Table'!I$7),
IF('Publication Table'!$C$5="Operations cancelled for clinical reasons",
SUMIFS(AllPublicationData!$H:$H,AllPublicationData!$A:$A,'Publication Table'!$B70,AllPublicationData!$B:$B,'Publication Table'!$C$4,AllPublicationData!$D:$D,'Publication Table'!I$7),
IF('Publication Table'!$C$5="Operations cancelled for non-clinical/capacity reasons",
SUMIFS(AllPublicationData!$I:$I,AllPublicationData!$A:$A,'Publication Table'!$B70,AllPublicationData!$B:$B,'Publication Table'!$C$4,AllPublicationData!$D:$D,'Publication Table'!I$7),
IF('Publication Table'!$C$5="Cancellations for other reasons",
SUMIFS(AllPublicationData!$J:$J,AllPublicationData!$A:$A,'Publication Table'!$B70,AllPublicationData!$B:$B,'Publication Table'!$C$4,AllPublicationData!$D:$D,'Publication Table'!I$7)))))))+
IF(AND($C$4="NHS Scotland",$C$5="Total Operations"),
SUMIFS(AllPublicationData!$E:$E,AllPublicationData!$A:$A,'Publication Table'!$B70,AllPublicationData!$B:$B,'Publication Table'!I$7),
IF(AND($C$4="NHS Scotland",$C$5="All Cancelled Operations"),
SUMIFS(AllPublicationData!$F:$F,AllPublicationData!$A:$A,'Publication Table'!$B70,AllPublicationData!$B:$B,'Publication Table'!I$7),
IF(AND($C$4="NHS Scotland",$C$5="Operations cancelled by patient"),
SUMIFS(AllPublicationData!$G:$G,AllPublicationData!$A:$A,'Publication Table'!$B70,AllPublicationData!$B:$B,'Publication Table'!I$7),
IF(AND($C$4="NHS Scotland",$C$5="Operations cancelled for clinical reasons"),
SUMIFS(AllPublicationData!$H:$H,AllPublicationData!$A:$A,'Publication Table'!$B70,AllPublicationData!$B:$B,'Publication Table'!I$7),
IF(AND($C$4="NHS Scotland",$C$5="Operations cancelled for non-clinical/capacity reasons"),
SUMIFS(AllPublicationData!$I:$I,AllPublicationData!$A:$A,'Publication Table'!$B70,AllPublicationData!$B:$B,'Publication Table'!I$7),
IF(AND($C$4="NHS Scotland",$C$5="Cancellations for other reasons"),
SUMIFS(AllPublicationData!$J:$J,AllPublicationData!$A:$A,'Publication Table'!$B70,AllPublicationData!$B:$B,'Publication Table'!I$7)))))))</f>
        <v>1085</v>
      </c>
      <c r="J70" s="90">
        <f>IF($C$5="Total Operations",
SUMIFS(AllPublicationData!$E:$E,AllPublicationData!$A:$A,'Publication Table'!$B70,AllPublicationData!$B:$B,'Publication Table'!$C$4,AllPublicationData!$D:$D,'Publication Table'!J$7),
IF('Publication Table'!$C$5="All Cancelled Operations",
SUMIFS(AllPublicationData!$F:$F,AllPublicationData!$A:$A,'Publication Table'!$B70,AllPublicationData!$B:$B,'Publication Table'!$C$4,AllPublicationData!$D:$D,'Publication Table'!J$7),
IF('Publication Table'!$C$5="Operations cancelled by patient",
SUMIFS(AllPublicationData!$G:$G,AllPublicationData!$A:$A,'Publication Table'!$B70,AllPublicationData!$B:$B,'Publication Table'!$C$4,AllPublicationData!$D:$D,'Publication Table'!J$7),
IF('Publication Table'!$C$5="Operations cancelled for clinical reasons",
SUMIFS(AllPublicationData!$H:$H,AllPublicationData!$A:$A,'Publication Table'!$B70,AllPublicationData!$B:$B,'Publication Table'!$C$4,AllPublicationData!$D:$D,'Publication Table'!J$7),
IF('Publication Table'!$C$5="Operations cancelled for non-clinical/capacity reasons",
SUMIFS(AllPublicationData!$I:$I,AllPublicationData!$A:$A,'Publication Table'!$B70,AllPublicationData!$B:$B,'Publication Table'!$C$4,AllPublicationData!$D:$D,'Publication Table'!J$7),
IF('Publication Table'!$C$5="Cancellations for other reasons",
SUMIFS(AllPublicationData!$J:$J,AllPublicationData!$A:$A,'Publication Table'!$B70,AllPublicationData!$B:$B,'Publication Table'!$C$4,AllPublicationData!$D:$D,'Publication Table'!J$7)))))))+
IF(AND($C$4="NHS Scotland",$C$5="Total Operations"),
SUMIFS(AllPublicationData!$E:$E,AllPublicationData!$A:$A,'Publication Table'!$B70,AllPublicationData!$B:$B,'Publication Table'!J$7),
IF(AND($C$4="NHS Scotland",$C$5="All Cancelled Operations"),
SUMIFS(AllPublicationData!$F:$F,AllPublicationData!$A:$A,'Publication Table'!$B70,AllPublicationData!$B:$B,'Publication Table'!J$7),
IF(AND($C$4="NHS Scotland",$C$5="Operations cancelled by patient"),
SUMIFS(AllPublicationData!$G:$G,AllPublicationData!$A:$A,'Publication Table'!$B70,AllPublicationData!$B:$B,'Publication Table'!J$7),
IF(AND($C$4="NHS Scotland",$C$5="Operations cancelled for clinical reasons"),
SUMIFS(AllPublicationData!$H:$H,AllPublicationData!$A:$A,'Publication Table'!$B70,AllPublicationData!$B:$B,'Publication Table'!J$7),
IF(AND($C$4="NHS Scotland",$C$5="Operations cancelled for non-clinical/capacity reasons"),
SUMIFS(AllPublicationData!$I:$I,AllPublicationData!$A:$A,'Publication Table'!$B70,AllPublicationData!$B:$B,'Publication Table'!J$7),
IF(AND($C$4="NHS Scotland",$C$5="Cancellations for other reasons"),
SUMIFS(AllPublicationData!$J:$J,AllPublicationData!$A:$A,'Publication Table'!$B70,AllPublicationData!$B:$B,'Publication Table'!J$7)))))))</f>
        <v>3366</v>
      </c>
      <c r="K70" s="90">
        <f>IF($C$5="Total Operations",
SUMIFS(AllPublicationData!$E:$E,AllPublicationData!$A:$A,'Publication Table'!$B70,AllPublicationData!$B:$B,'Publication Table'!$C$4,AllPublicationData!$D:$D,'Publication Table'!K$7),
IF('Publication Table'!$C$5="All Cancelled Operations",
SUMIFS(AllPublicationData!$F:$F,AllPublicationData!$A:$A,'Publication Table'!$B70,AllPublicationData!$B:$B,'Publication Table'!$C$4,AllPublicationData!$D:$D,'Publication Table'!K$7),
IF('Publication Table'!$C$5="Operations cancelled by patient",
SUMIFS(AllPublicationData!$G:$G,AllPublicationData!$A:$A,'Publication Table'!$B70,AllPublicationData!$B:$B,'Publication Table'!$C$4,AllPublicationData!$D:$D,'Publication Table'!K$7),
IF('Publication Table'!$C$5="Operations cancelled for clinical reasons",
SUMIFS(AllPublicationData!$H:$H,AllPublicationData!$A:$A,'Publication Table'!$B70,AllPublicationData!$B:$B,'Publication Table'!$C$4,AllPublicationData!$D:$D,'Publication Table'!K$7),
IF('Publication Table'!$C$5="Operations cancelled for non-clinical/capacity reasons",
SUMIFS(AllPublicationData!$I:$I,AllPublicationData!$A:$A,'Publication Table'!$B70,AllPublicationData!$B:$B,'Publication Table'!$C$4,AllPublicationData!$D:$D,'Publication Table'!K$7),
IF('Publication Table'!$C$5="Cancellations for other reasons",
SUMIFS(AllPublicationData!$J:$J,AllPublicationData!$A:$A,'Publication Table'!$B70,AllPublicationData!$B:$B,'Publication Table'!$C$4,AllPublicationData!$D:$D,'Publication Table'!K$7)))))))+
IF(AND($C$4="NHS Scotland",$C$5="Total Operations"),
SUMIFS(AllPublicationData!$E:$E,AllPublicationData!$A:$A,'Publication Table'!$B70,AllPublicationData!$B:$B,'Publication Table'!K$7),
IF(AND($C$4="NHS Scotland",$C$5="All Cancelled Operations"),
SUMIFS(AllPublicationData!$F:$F,AllPublicationData!$A:$A,'Publication Table'!$B70,AllPublicationData!$B:$B,'Publication Table'!K$7),
IF(AND($C$4="NHS Scotland",$C$5="Operations cancelled by patient"),
SUMIFS(AllPublicationData!$G:$G,AllPublicationData!$A:$A,'Publication Table'!$B70,AllPublicationData!$B:$B,'Publication Table'!K$7),
IF(AND($C$4="NHS Scotland",$C$5="Operations cancelled for clinical reasons"),
SUMIFS(AllPublicationData!$H:$H,AllPublicationData!$A:$A,'Publication Table'!$B70,AllPublicationData!$B:$B,'Publication Table'!K$7),
IF(AND($C$4="NHS Scotland",$C$5="Operations cancelled for non-clinical/capacity reasons"),
SUMIFS(AllPublicationData!$I:$I,AllPublicationData!$A:$A,'Publication Table'!$B70,AllPublicationData!$B:$B,'Publication Table'!K$7),
IF(AND($C$4="NHS Scotland",$C$5="Cancellations for other reasons"),
SUMIFS(AllPublicationData!$J:$J,AllPublicationData!$A:$A,'Publication Table'!$B70,AllPublicationData!$B:$B,'Publication Table'!K$7)))))))</f>
        <v>6774</v>
      </c>
      <c r="L70" s="90">
        <f>IF($C$5="Total Operations",
SUMIFS(AllPublicationData!$E:$E,AllPublicationData!$A:$A,'Publication Table'!$B70,AllPublicationData!$B:$B,'Publication Table'!$C$4,AllPublicationData!$D:$D,'Publication Table'!L$7),
IF('Publication Table'!$C$5="All Cancelled Operations",
SUMIFS(AllPublicationData!$F:$F,AllPublicationData!$A:$A,'Publication Table'!$B70,AllPublicationData!$B:$B,'Publication Table'!$C$4,AllPublicationData!$D:$D,'Publication Table'!L$7),
IF('Publication Table'!$C$5="Operations cancelled by patient",
SUMIFS(AllPublicationData!$G:$G,AllPublicationData!$A:$A,'Publication Table'!$B70,AllPublicationData!$B:$B,'Publication Table'!$C$4,AllPublicationData!$D:$D,'Publication Table'!L$7),
IF('Publication Table'!$C$5="Operations cancelled for clinical reasons",
SUMIFS(AllPublicationData!$H:$H,AllPublicationData!$A:$A,'Publication Table'!$B70,AllPublicationData!$B:$B,'Publication Table'!$C$4,AllPublicationData!$D:$D,'Publication Table'!L$7),
IF('Publication Table'!$C$5="Operations cancelled for non-clinical/capacity reasons",
SUMIFS(AllPublicationData!$I:$I,AllPublicationData!$A:$A,'Publication Table'!$B70,AllPublicationData!$B:$B,'Publication Table'!$C$4,AllPublicationData!$D:$D,'Publication Table'!L$7),
IF('Publication Table'!$C$5="Cancellations for other reasons",
SUMIFS(AllPublicationData!$J:$J,AllPublicationData!$A:$A,'Publication Table'!$B70,AllPublicationData!$B:$B,'Publication Table'!$C$4,AllPublicationData!$D:$D,'Publication Table'!L$7)))))))+
IF(AND($C$4="NHS Scotland",$C$5="Total Operations"),
SUMIFS(AllPublicationData!$E:$E,AllPublicationData!$A:$A,'Publication Table'!$B70,AllPublicationData!$B:$B,'Publication Table'!L$7),
IF(AND($C$4="NHS Scotland",$C$5="All Cancelled Operations"),
SUMIFS(AllPublicationData!$F:$F,AllPublicationData!$A:$A,'Publication Table'!$B70,AllPublicationData!$B:$B,'Publication Table'!L$7),
IF(AND($C$4="NHS Scotland",$C$5="Operations cancelled by patient"),
SUMIFS(AllPublicationData!$G:$G,AllPublicationData!$A:$A,'Publication Table'!$B70,AllPublicationData!$B:$B,'Publication Table'!L$7),
IF(AND($C$4="NHS Scotland",$C$5="Operations cancelled for clinical reasons"),
SUMIFS(AllPublicationData!$H:$H,AllPublicationData!$A:$A,'Publication Table'!$B70,AllPublicationData!$B:$B,'Publication Table'!L$7),
IF(AND($C$4="NHS Scotland",$C$5="Operations cancelled for non-clinical/capacity reasons"),
SUMIFS(AllPublicationData!$I:$I,AllPublicationData!$A:$A,'Publication Table'!$B70,AllPublicationData!$B:$B,'Publication Table'!L$7),
IF(AND($C$4="NHS Scotland",$C$5="Cancellations for other reasons"),
SUMIFS(AllPublicationData!$J:$J,AllPublicationData!$A:$A,'Publication Table'!$B70,AllPublicationData!$B:$B,'Publication Table'!L$7)))))))</f>
        <v>1397</v>
      </c>
      <c r="M70" s="90">
        <f>IF($C$5="Total Operations",
SUMIFS(AllPublicationData!$E:$E,AllPublicationData!$A:$A,'Publication Table'!$B70,AllPublicationData!$B:$B,'Publication Table'!$C$4,AllPublicationData!$D:$D,'Publication Table'!M$7),
IF('Publication Table'!$C$5="All Cancelled Operations",
SUMIFS(AllPublicationData!$F:$F,AllPublicationData!$A:$A,'Publication Table'!$B70,AllPublicationData!$B:$B,'Publication Table'!$C$4,AllPublicationData!$D:$D,'Publication Table'!M$7),
IF('Publication Table'!$C$5="Operations cancelled by patient",
SUMIFS(AllPublicationData!$G:$G,AllPublicationData!$A:$A,'Publication Table'!$B70,AllPublicationData!$B:$B,'Publication Table'!$C$4,AllPublicationData!$D:$D,'Publication Table'!M$7),
IF('Publication Table'!$C$5="Operations cancelled for clinical reasons",
SUMIFS(AllPublicationData!$G:$G,AllPublicationData!$A:$A,'Publication Table'!$B70,AllPublicationData!$B:$B,'Publication Table'!$C$4,AllPublicationData!$D:$D,'Publication Table'!M$7),
IF('Publication Table'!$C$5="Operations cancelled for non-clinical/capacity reasons",
SUMIFS(AllPublicationData!$G:$G,AllPublicationData!$A:$A,'Publication Table'!$B70,AllPublicationData!$B:$B,'Publication Table'!$C$4,AllPublicationData!$D:$D,'Publication Table'!M$7),
IF('Publication Table'!$C$5="Cancellations for other reasons",
SUMIFS(AllPublicationData!$G:$G,AllPublicationData!$A:$A,'Publication Table'!$B70,AllPublicationData!$B:$B,'Publication Table'!$C$4,AllPublicationData!$D:$D,'Publication Table'!M$7)))))))+
IF(AND($C$4="NHS Scotland",$C$5="Total Operations"),
SUMIFS(AllPublicationData!$E:$E,AllPublicationData!$A:$A,'Publication Table'!$B70,AllPublicationData!$B:$B,'Publication Table'!M$7),
IF(AND($C$4="NHS Scotland",$C$5="All Cancelled Operations"),
SUMIFS(AllPublicationData!$F:$F,AllPublicationData!$A:$A,'Publication Table'!$B70,AllPublicationData!$B:$B,'Publication Table'!M$7),
IF(AND($C$4="NHS Scotland",$C$5="Operations cancelled by patient"),
SUMIFS(AllPublicationData!$G:$G,AllPublicationData!$A:$A,'Publication Table'!$B70,AllPublicationData!$B:$B,'Publication Table'!M$7),
IF(AND($C$4="NHS Scotland",$C$5="Operations cancelled for clinical reasons"),
SUMIFS(AllPublicationData!$H:$H,AllPublicationData!$A:$A,'Publication Table'!$B70,AllPublicationData!$B:$B,'Publication Table'!M$7),
IF(AND($C$4="NHS Scotland",$C$5="Operations cancelled for non-clinical/capacity reasons"),
SUMIFS(AllPublicationData!$I:$I,AllPublicationData!$A:$A,'Publication Table'!$B70,AllPublicationData!$B:$B,'Publication Table'!M$7),
IF(AND($C$4="NHS Scotland",$C$5="Cancellations for other reasons"),
SUMIFS(AllPublicationData!$J:$J,AllPublicationData!$A:$A,'Publication Table'!$B70,AllPublicationData!$B:$B,'Publication Table'!M$7)))))))</f>
        <v>2274</v>
      </c>
      <c r="N70" s="90">
        <f>IF($C$5="Total Operations",
SUMIFS(AllPublicationData!$E:$E,AllPublicationData!$A:$A,'Publication Table'!$B70,AllPublicationData!$B:$B,'Publication Table'!$C$4,AllPublicationData!$D:$D,'Publication Table'!N$7),
IF('Publication Table'!$C$5="All Cancelled Operations",
SUMIFS(AllPublicationData!$F:$F,AllPublicationData!$A:$A,'Publication Table'!$B70,AllPublicationData!$B:$B,'Publication Table'!$C$4,AllPublicationData!$D:$D,'Publication Table'!N$7),
IF('Publication Table'!$C$5="Operations cancelled by patient",
SUMIFS(AllPublicationData!$G:$G,AllPublicationData!$A:$A,'Publication Table'!$B70,AllPublicationData!$B:$B,'Publication Table'!$C$4,AllPublicationData!$D:$D,'Publication Table'!N$7),
IF('Publication Table'!$C$5="Operations cancelled for clinical reasons",
SUMIFS(AllPublicationData!$G:$G,AllPublicationData!$A:$A,'Publication Table'!$B70,AllPublicationData!$B:$B,'Publication Table'!$C$4,AllPublicationData!$D:$D,'Publication Table'!N$7),
IF('Publication Table'!$C$5="Operations cancelled for non-clinical/capacity reasons",
SUMIFS(AllPublicationData!$G:$G,AllPublicationData!$A:$A,'Publication Table'!$B70,AllPublicationData!$B:$B,'Publication Table'!$C$4,AllPublicationData!$D:$D,'Publication Table'!N$7),
IF('Publication Table'!$C$5="Cancellations for other reasons",
SUMIFS(AllPublicationData!$G:$G,AllPublicationData!$A:$A,'Publication Table'!$B70,AllPublicationData!$B:$B,'Publication Table'!$C$4,AllPublicationData!$D:$D,'Publication Table'!N$7)))))))+
IF(AND($C$4="NHS Scotland",$C$5="Total Operations"),
SUMIFS(AllPublicationData!$E:$E,AllPublicationData!$A:$A,'Publication Table'!$B70,AllPublicationData!$B:$B,'Publication Table'!N$7),
IF(AND($C$4="NHS Scotland",$C$5="All Cancelled Operations"),
SUMIFS(AllPublicationData!$F:$F,AllPublicationData!$A:$A,'Publication Table'!$B70,AllPublicationData!$B:$B,'Publication Table'!N$7),
IF(AND($C$4="NHS Scotland",$C$5="Operations cancelled by patient"),
SUMIFS(AllPublicationData!$G:$G,AllPublicationData!$A:$A,'Publication Table'!$B70,AllPublicationData!$B:$B,'Publication Table'!N$7),
IF(AND($C$4="NHS Scotland",$C$5="Operations cancelled for clinical reasons"),
SUMIFS(AllPublicationData!$H:$H,AllPublicationData!$A:$A,'Publication Table'!$B70,AllPublicationData!$B:$B,'Publication Table'!N$7),
IF(AND($C$4="NHS Scotland",$C$5="Operations cancelled for non-clinical/capacity reasons"),
SUMIFS(AllPublicationData!$I:$I,AllPublicationData!$A:$A,'Publication Table'!$B70,AllPublicationData!$B:$B,'Publication Table'!N$7),
IF(AND($C$4="NHS Scotland",$C$5="Cancellations for other reasons"),
SUMIFS(AllPublicationData!$J:$J,AllPublicationData!$A:$A,'Publication Table'!$B70,AllPublicationData!$B:$B,'Publication Table'!N$7)))))))</f>
        <v>5304</v>
      </c>
      <c r="O70" s="90">
        <f>IF($C$5="Total Operations",
SUMIFS(AllPublicationData!$E:$E,AllPublicationData!$A:$A,'Publication Table'!$B70,AllPublicationData!$B:$B,'Publication Table'!$C$4,AllPublicationData!$D:$D,'Publication Table'!O$7),
IF('Publication Table'!$C$5="All Cancelled Operations",
SUMIFS(AllPublicationData!$F:$F,AllPublicationData!$A:$A,'Publication Table'!$B70,AllPublicationData!$B:$B,'Publication Table'!$C$4,AllPublicationData!$D:$D,'Publication Table'!O$7),
IF('Publication Table'!$C$5="Operations cancelled by patient",
SUMIFS(AllPublicationData!$G:$G,AllPublicationData!$A:$A,'Publication Table'!$B70,AllPublicationData!$B:$B,'Publication Table'!$C$4,AllPublicationData!$D:$D,'Publication Table'!O$7),
IF('Publication Table'!$C$5="Operations cancelled for clinical reasons",
SUMIFS(AllPublicationData!$G:$G,AllPublicationData!$A:$A,'Publication Table'!$B70,AllPublicationData!$B:$B,'Publication Table'!$C$4,AllPublicationData!$D:$D,'Publication Table'!O$7),
IF('Publication Table'!$C$5="Operations cancelled for non-clinical/capacity reasons",
SUMIFS(AllPublicationData!$G:$G,AllPublicationData!$A:$A,'Publication Table'!$B70,AllPublicationData!$B:$B,'Publication Table'!$C$4,AllPublicationData!$D:$D,'Publication Table'!O$7),
IF('Publication Table'!$C$5="Cancellations for other reasons",
SUMIFS(AllPublicationData!$G:$G,AllPublicationData!$A:$A,'Publication Table'!$B70,AllPublicationData!$B:$B,'Publication Table'!$C$4,AllPublicationData!$D:$D,'Publication Table'!O$7)))))))+
IF(AND($C$4="NHS Scotland",$C$5="Total Operations"),
SUMIFS(AllPublicationData!$E:$E,AllPublicationData!$A:$A,'Publication Table'!$B70,AllPublicationData!$B:$B,'Publication Table'!O$7),
IF(AND($C$4="NHS Scotland",$C$5="All Cancelled Operations"),
SUMIFS(AllPublicationData!$F:$F,AllPublicationData!$A:$A,'Publication Table'!$B70,AllPublicationData!$B:$B,'Publication Table'!O$7),
IF(AND($C$4="NHS Scotland",$C$5="Operations cancelled by patient"),
SUMIFS(AllPublicationData!$G:$G,AllPublicationData!$A:$A,'Publication Table'!$B70,AllPublicationData!$B:$B,'Publication Table'!O$7),
IF(AND($C$4="NHS Scotland",$C$5="Operations cancelled for clinical reasons"),
SUMIFS(AllPublicationData!$H:$H,AllPublicationData!$A:$A,'Publication Table'!$B70,AllPublicationData!$B:$B,'Publication Table'!O$7),
IF(AND($C$4="NHS Scotland",$C$5="Operations cancelled for non-clinical/capacity reasons"),
SUMIFS(AllPublicationData!$I:$I,AllPublicationData!$A:$A,'Publication Table'!$B70,AllPublicationData!$B:$B,'Publication Table'!O$7),
IF(AND($C$4="NHS Scotland",$C$5="Cancellations for other reasons"),
SUMIFS(AllPublicationData!$J:$J,AllPublicationData!$A:$A,'Publication Table'!$B70,AllPublicationData!$B:$B,'Publication Table'!O$7)))))))</f>
        <v>265</v>
      </c>
      <c r="P70" s="90">
        <f>IF($C$5="Total Operations",
SUMIFS(AllPublicationData!$E:$E,AllPublicationData!$A:$A,'Publication Table'!$B70,AllPublicationData!$B:$B,'Publication Table'!$C$4,AllPublicationData!$D:$D,'Publication Table'!P$7),
IF('Publication Table'!$C$5="All Cancelled Operations",
SUMIFS(AllPublicationData!$F:$F,AllPublicationData!$A:$A,'Publication Table'!$B70,AllPublicationData!$B:$B,'Publication Table'!$C$4,AllPublicationData!$D:$D,'Publication Table'!P$7),
IF('Publication Table'!$C$5="Operations cancelled by patient",
SUMIFS(AllPublicationData!$G:$G,AllPublicationData!$A:$A,'Publication Table'!$B70,AllPublicationData!$B:$B,'Publication Table'!$C$4,AllPublicationData!$D:$D,'Publication Table'!P$7),
IF('Publication Table'!$C$5="Operations cancelled for clinical reasons",
SUMIFS(AllPublicationData!$G:$G,AllPublicationData!$A:$A,'Publication Table'!$B70,AllPublicationData!$B:$B,'Publication Table'!$C$4,AllPublicationData!$D:$D,'Publication Table'!P$7),
IF('Publication Table'!$C$5="Operations cancelled for non-clinical/capacity reasons",
SUMIFS(AllPublicationData!$G:$G,AllPublicationData!$A:$A,'Publication Table'!$B70,AllPublicationData!$B:$B,'Publication Table'!$C$4,AllPublicationData!$D:$D,'Publication Table'!P$7),
IF('Publication Table'!$C$5="Cancellations for other reasons",
SUMIFS(AllPublicationData!$G:$G,AllPublicationData!$A:$A,'Publication Table'!$B70,AllPublicationData!$B:$B,'Publication Table'!$C$4,AllPublicationData!$D:$D,'Publication Table'!P$7)))))))+
IF(AND($C$4="NHS Scotland",$C$5="Total Operations"),
SUMIFS(AllPublicationData!$E:$E,AllPublicationData!$A:$A,'Publication Table'!$B70,AllPublicationData!$B:$B,'Publication Table'!P$7),
IF(AND($C$4="NHS Scotland",$C$5="All Cancelled Operations"),
SUMIFS(AllPublicationData!$F:$F,AllPublicationData!$A:$A,'Publication Table'!$B70,AllPublicationData!$B:$B,'Publication Table'!P$7),
IF(AND($C$4="NHS Scotland",$C$5="Operations cancelled by patient"),
SUMIFS(AllPublicationData!$G:$G,AllPublicationData!$A:$A,'Publication Table'!$B70,AllPublicationData!$B:$B,'Publication Table'!P$7),
IF(AND($C$4="NHS Scotland",$C$5="Operations cancelled for clinical reasons"),
SUMIFS(AllPublicationData!$H:$H,AllPublicationData!$A:$A,'Publication Table'!$B70,AllPublicationData!$B:$B,'Publication Table'!P$7),
IF(AND($C$4="NHS Scotland",$C$5="Operations cancelled for non-clinical/capacity reasons"),
SUMIFS(AllPublicationData!$I:$I,AllPublicationData!$A:$A,'Publication Table'!$B70,AllPublicationData!$B:$B,'Publication Table'!P$7),
IF(AND($C$4="NHS Scotland",$C$5="Cancellations for other reasons"),
SUMIFS(AllPublicationData!$J:$J,AllPublicationData!$A:$A,'Publication Table'!$B70,AllPublicationData!$B:$B,'Publication Table'!P$7)))))))</f>
        <v>197</v>
      </c>
      <c r="Q70" s="90">
        <f>IF($C$5="Total Operations",
SUMIFS(AllPublicationData!$E:$E,AllPublicationData!$A:$A,'Publication Table'!$B70,AllPublicationData!$B:$B,'Publication Table'!$C$4,AllPublicationData!$D:$D,'Publication Table'!Q$7),
IF('Publication Table'!$C$5="All Cancelled Operations",
SUMIFS(AllPublicationData!$F:$F,AllPublicationData!$A:$A,'Publication Table'!$B70,AllPublicationData!$B:$B,'Publication Table'!$C$4,AllPublicationData!$D:$D,'Publication Table'!Q$7),
IF('Publication Table'!$C$5="Operations cancelled by patient",
SUMIFS(AllPublicationData!$G:$G,AllPublicationData!$A:$A,'Publication Table'!$B70,AllPublicationData!$B:$B,'Publication Table'!$C$4,AllPublicationData!$D:$D,'Publication Table'!Q$7),
IF('Publication Table'!$C$5="Operations cancelled for clinical reasons",
SUMIFS(AllPublicationData!$G:$G,AllPublicationData!$A:$A,'Publication Table'!$B70,AllPublicationData!$B:$B,'Publication Table'!$C$4,AllPublicationData!$D:$D,'Publication Table'!Q$7),
IF('Publication Table'!$C$5="Operations cancelled for non-clinical/capacity reasons",
SUMIFS(AllPublicationData!$G:$G,AllPublicationData!$A:$A,'Publication Table'!$B70,AllPublicationData!$B:$B,'Publication Table'!$C$4,AllPublicationData!$D:$D,'Publication Table'!Q$7),
IF('Publication Table'!$C$5="Cancellations for other reasons",
SUMIFS(AllPublicationData!$G:$G,AllPublicationData!$A:$A,'Publication Table'!$B70,AllPublicationData!$B:$B,'Publication Table'!$C$4,AllPublicationData!$D:$D,'Publication Table'!Q$7)))))))+
IF(AND($C$4="NHS Scotland",$C$5="Total Operations"),
SUMIFS(AllPublicationData!$E:$E,AllPublicationData!$A:$A,'Publication Table'!$B70,AllPublicationData!$B:$B,'Publication Table'!Q$7),
IF(AND($C$4="NHS Scotland",$C$5="All Cancelled Operations"),
SUMIFS(AllPublicationData!$F:$F,AllPublicationData!$A:$A,'Publication Table'!$B70,AllPublicationData!$B:$B,'Publication Table'!Q$7),
IF(AND($C$4="NHS Scotland",$C$5="Operations cancelled by patient"),
SUMIFS(AllPublicationData!$G:$G,AllPublicationData!$A:$A,'Publication Table'!$B70,AllPublicationData!$B:$B,'Publication Table'!Q$7),
IF(AND($C$4="NHS Scotland",$C$5="Operations cancelled for clinical reasons"),
SUMIFS(AllPublicationData!$H:$H,AllPublicationData!$A:$A,'Publication Table'!$B70,AllPublicationData!$B:$B,'Publication Table'!Q$7),
IF(AND($C$4="NHS Scotland",$C$5="Operations cancelled for non-clinical/capacity reasons"),
SUMIFS(AllPublicationData!$I:$I,AllPublicationData!$A:$A,'Publication Table'!$B70,AllPublicationData!$B:$B,'Publication Table'!Q$7),
IF(AND($C$4="NHS Scotland",$C$5="Cancellations for other reasons"),
SUMIFS(AllPublicationData!$J:$J,AllPublicationData!$A:$A,'Publication Table'!$B70,AllPublicationData!$B:$B,'Publication Table'!Q$7)))))))</f>
        <v>2008</v>
      </c>
      <c r="R70" s="90">
        <f>IF($C$5="Total Operations",
SUMIFS(AllPublicationData!$E:$E,AllPublicationData!$A:$A,'Publication Table'!$B70,AllPublicationData!$B:$B,'Publication Table'!$C$4,AllPublicationData!$D:$D,'Publication Table'!R$7),
IF('Publication Table'!$C$5="All Cancelled Operations",
SUMIFS(AllPublicationData!$F:$F,AllPublicationData!$A:$A,'Publication Table'!$B70,AllPublicationData!$B:$B,'Publication Table'!$C$4,AllPublicationData!$D:$D,'Publication Table'!R$7),
IF('Publication Table'!$C$5="Operations cancelled by patient",
SUMIFS(AllPublicationData!$G:$G,AllPublicationData!$A:$A,'Publication Table'!$B70,AllPublicationData!$B:$B,'Publication Table'!$C$4,AllPublicationData!$D:$D,'Publication Table'!R$7),
IF('Publication Table'!$C$5="Operations cancelled for clinical reasons",
SUMIFS(AllPublicationData!$G:$G,AllPublicationData!$A:$A,'Publication Table'!$B70,AllPublicationData!$B:$B,'Publication Table'!$C$4,AllPublicationData!$D:$D,'Publication Table'!R$7),
IF('Publication Table'!$C$5="Operations cancelled for non-clinical/capacity reasons",
SUMIFS(AllPublicationData!$G:$G,AllPublicationData!$A:$A,'Publication Table'!$B70,AllPublicationData!$B:$B,'Publication Table'!$C$4,AllPublicationData!$D:$D,'Publication Table'!R$7),
IF('Publication Table'!$C$5="Cancellations for other reasons",
SUMIFS(AllPublicationData!$G:$G,AllPublicationData!$A:$A,'Publication Table'!$B70,AllPublicationData!$B:$B,'Publication Table'!$C$4,AllPublicationData!$D:$D,'Publication Table'!R$7)))))))+
IF(AND($C$4="NHS Scotland",$C$5="Total Operations"),
SUMIFS(AllPublicationData!$E:$E,AllPublicationData!$A:$A,'Publication Table'!$B70,AllPublicationData!$B:$B,'Publication Table'!R$7),
IF(AND($C$4="NHS Scotland",$C$5="All Cancelled Operations"),
SUMIFS(AllPublicationData!$F:$F,AllPublicationData!$A:$A,'Publication Table'!$B70,AllPublicationData!$B:$B,'Publication Table'!R$7),
IF(AND($C$4="NHS Scotland",$C$5="Operations cancelled by patient"),
SUMIFS(AllPublicationData!$G:$G,AllPublicationData!$A:$A,'Publication Table'!$B70,AllPublicationData!$B:$B,'Publication Table'!R$7),
IF(AND($C$4="NHS Scotland",$C$5="Operations cancelled for clinical reasons"),
SUMIFS(AllPublicationData!$H:$H,AllPublicationData!$A:$A,'Publication Table'!$B70,AllPublicationData!$B:$B,'Publication Table'!R$7),
IF(AND($C$4="NHS Scotland",$C$5="Operations cancelled for non-clinical/capacity reasons"),
SUMIFS(AllPublicationData!$I:$I,AllPublicationData!$A:$A,'Publication Table'!$B70,AllPublicationData!$B:$B,'Publication Table'!R$7),
IF(AND($C$4="NHS Scotland",$C$5="Cancellations for other reasons"),
SUMIFS(AllPublicationData!$J:$J,AllPublicationData!$A:$A,'Publication Table'!$B70,AllPublicationData!$B:$B,'Publication Table'!R$7)))))))</f>
        <v>99</v>
      </c>
    </row>
    <row r="71" spans="2:18" x14ac:dyDescent="0.35">
      <c r="B71" s="89">
        <v>43497</v>
      </c>
      <c r="C71" s="81">
        <f>IF($C$5="Total Operations",
SUMIFS(AllPublicationData!$E:$E,AllPublicationData!$A:$A,'Publication Table'!$B71,AllPublicationData!$B:$B,'Publication Table'!$C$4),
IF('Publication Table'!$C$5="All Cancelled Operations",
SUMIFS(AllPublicationData!$F:$F,AllPublicationData!$A:$A,'Publication Table'!$B71,AllPublicationData!$B:$B,'Publication Table'!$C$4),
IF('Publication Table'!$C$5="Operations cancelled by patient",
SUMIFS(AllPublicationData!$G:$G,AllPublicationData!$A:$A,'Publication Table'!$B71,AllPublicationData!$B:$B,'Publication Table'!$C$4),
IF('Publication Table'!$C$5="Operations cancelled for clinical reasons",
SUMIFS(AllPublicationData!$H:$H,AllPublicationData!$A:$A,'Publication Table'!$B71,AllPublicationData!$B:$B,'Publication Table'!$C$4),
IF('Publication Table'!$C$5="Operations cancelled for non-clinical/capacity reasons",
SUMIFS(AllPublicationData!$I:$I,AllPublicationData!$A:$A,'Publication Table'!$B71,AllPublicationData!$B:$B,'Publication Table'!$C$4),
IF('Publication Table'!$C$5="Cancellations for other reasons",
SUMIFS(AllPublicationData!$J:$J,AllPublicationData!$A:$A,'Publication Table'!$B71,AllPublicationData!$B:$B,'Publication Table'!$C$4)))))))+
IF(AND($C$4="NHS Scotland",$C$5="Total Operations"),
SUMIFS(AllPublicationData!$E:$E,AllPublicationData!$A:$A,'Publication Table'!$B71),
IF(AND($C$4="NHS Scotland",$C$5="All Cancelled Operations"),
SUMIFS(AllPublicationData!$F:$F,AllPublicationData!$A:$A,'Publication Table'!$B71),
IF(AND($C$4="NHS Scotland",$C$5="Operations cancelled by patient"),
SUMIFS(AllPublicationData!$G:$G,AllPublicationData!$A:$A,'Publication Table'!$B71),
IF(AND($C$4="NHS Scotland",$C$5="Operations cancelled for clinical reasons"),
SUMIFS(AllPublicationData!$H:$H,AllPublicationData!$A:$A,'Publication Table'!$B71),
IF(AND($C$4="NHS Scotland",$C$5="Operations cancelled for non-clinical/capacity reasons"),
SUMIFS(AllPublicationData!$I:$I,AllPublicationData!$A:$A,'Publication Table'!$B71),
IF(AND($C$4="NHS Scotland",$C$5="Cancellations for other reasons"),
SUMIFS(AllPublicationData!$J:$J,AllPublicationData!$A:$A,'Publication Table'!$B71)))))))</f>
        <v>27762</v>
      </c>
      <c r="D71" s="90">
        <f>IF($C$5="Total Operations",
SUMIFS(AllPublicationData!$E:$E,AllPublicationData!$A:$A,'Publication Table'!$B71,AllPublicationData!$B:$B,'Publication Table'!$C$4,AllPublicationData!$D:$D,'Publication Table'!D$7),
IF('Publication Table'!$C$5="All Cancelled Operations",
SUMIFS(AllPublicationData!$F:$F,AllPublicationData!$A:$A,'Publication Table'!$B71,AllPublicationData!$B:$B,'Publication Table'!$C$4,AllPublicationData!$D:$D,'Publication Table'!D$7),
IF('Publication Table'!$C$5="Operations cancelled by patient",
SUMIFS(AllPublicationData!$G:$G,AllPublicationData!$A:$A,'Publication Table'!$B71,AllPublicationData!$B:$B,'Publication Table'!$C$4,AllPublicationData!$D:$D,'Publication Table'!D$7),
IF('Publication Table'!$C$5="Operations cancelled for clinical reasons",
SUMIFS(AllPublicationData!$H:$H,AllPublicationData!$A:$A,'Publication Table'!$B71,AllPublicationData!$B:$B,'Publication Table'!$C$4,AllPublicationData!$D:$D,'Publication Table'!D$7),
IF('Publication Table'!$C$5="Operations cancelled for non-clinical/capacity reasons",
SUMIFS(AllPublicationData!$I:$I,AllPublicationData!$A:$A,'Publication Table'!$B71,AllPublicationData!$B:$B,'Publication Table'!$C$4,AllPublicationData!$D:$D,'Publication Table'!D$7),
IF('Publication Table'!$C$5="Cancellations for other reasons",
SUMIFS(AllPublicationData!$J:$J,AllPublicationData!$A:$A,'Publication Table'!$B71,AllPublicationData!$B:$B,'Publication Table'!$C$4,AllPublicationData!$D:$D,'Publication Table'!D$7)))))))+
IF(AND($C$4="NHS Scotland",$C$5="Total Operations"),
SUMIFS(AllPublicationData!$E:$E,AllPublicationData!$A:$A,'Publication Table'!$B71,AllPublicationData!$B:$B,'Publication Table'!D$7),
IF(AND($C$4="NHS Scotland",$C$5="All Cancelled Operations"),
SUMIFS(AllPublicationData!$F:$F,AllPublicationData!$A:$A,'Publication Table'!$B71,AllPublicationData!$B:$B,'Publication Table'!D$7),
IF(AND($C$4="NHS Scotland",$C$5="Operations cancelled by patient"),
SUMIFS(AllPublicationData!$G:$G,AllPublicationData!$A:$A,'Publication Table'!$B71,AllPublicationData!$B:$B,'Publication Table'!D$7),
IF(AND($C$4="NHS Scotland",$C$5="Operations cancelled for clinical reasons"),
SUMIFS(AllPublicationData!$H:$H,AllPublicationData!$A:$A,'Publication Table'!$B71,AllPublicationData!$B:$B,'Publication Table'!D$7),
IF(AND($C$4="NHS Scotland",$C$5="Operations cancelled for non-clinical/capacity reasons"),
SUMIFS(AllPublicationData!$I:$I,AllPublicationData!$A:$A,'Publication Table'!$B71,AllPublicationData!$B:$B,'Publication Table'!D$7),
IF(AND($C$4="NHS Scotland",$C$5="Cancellations for other reasons"),
SUMIFS(AllPublicationData!$J:$J,AllPublicationData!$A:$A,'Publication Table'!$B71,AllPublicationData!$B:$B,'Publication Table'!D$7)))))))</f>
        <v>1543</v>
      </c>
      <c r="E71" s="90">
        <f>IF($C$5="Total Operations",
SUMIFS(AllPublicationData!$E:$E,AllPublicationData!$A:$A,'Publication Table'!$B71,AllPublicationData!$B:$B,'Publication Table'!$C$4,AllPublicationData!$D:$D,'Publication Table'!E$7),
IF('Publication Table'!$C$5="All Cancelled Operations",
SUMIFS(AllPublicationData!$F:$F,AllPublicationData!$A:$A,'Publication Table'!$B71,AllPublicationData!$B:$B,'Publication Table'!$C$4,AllPublicationData!$D:$D,'Publication Table'!E$7),
IF('Publication Table'!$C$5="Operations cancelled by patient",
SUMIFS(AllPublicationData!$G:$G,AllPublicationData!$A:$A,'Publication Table'!$B71,AllPublicationData!$B:$B,'Publication Table'!$C$4,AllPublicationData!$D:$D,'Publication Table'!E$7),
IF('Publication Table'!$C$5="Operations cancelled for clinical reasons",
SUMIFS(AllPublicationData!$H:$H,AllPublicationData!$A:$A,'Publication Table'!$B71,AllPublicationData!$B:$B,'Publication Table'!$C$4,AllPublicationData!$D:$D,'Publication Table'!E$7),
IF('Publication Table'!$C$5="Operations cancelled for non-clinical/capacity reasons",
SUMIFS(AllPublicationData!$I:$I,AllPublicationData!$A:$A,'Publication Table'!$B71,AllPublicationData!$B:$B,'Publication Table'!$C$4,AllPublicationData!$D:$D,'Publication Table'!E$7),
IF('Publication Table'!$C$5="Cancellations for other reasons",
SUMIFS(AllPublicationData!$J:$J,AllPublicationData!$A:$A,'Publication Table'!$B71,AllPublicationData!$B:$B,'Publication Table'!$C$4,AllPublicationData!$D:$D,'Publication Table'!E$7)))))))+
IF(AND($C$4="NHS Scotland",$C$5="Total Operations"),
SUMIFS(AllPublicationData!$E:$E,AllPublicationData!$A:$A,'Publication Table'!$B71,AllPublicationData!$B:$B,'Publication Table'!E$7),
IF(AND($C$4="NHS Scotland",$C$5="All Cancelled Operations"),
SUMIFS(AllPublicationData!$F:$F,AllPublicationData!$A:$A,'Publication Table'!$B71,AllPublicationData!$B:$B,'Publication Table'!E$7),
IF(AND($C$4="NHS Scotland",$C$5="Operations cancelled by patient"),
SUMIFS(AllPublicationData!$G:$G,AllPublicationData!$A:$A,'Publication Table'!$B71,AllPublicationData!$B:$B,'Publication Table'!E$7),
IF(AND($C$4="NHS Scotland",$C$5="Operations cancelled for clinical reasons"),
SUMIFS(AllPublicationData!$H:$H,AllPublicationData!$A:$A,'Publication Table'!$B71,AllPublicationData!$B:$B,'Publication Table'!E$7),
IF(AND($C$4="NHS Scotland",$C$5="Operations cancelled for non-clinical/capacity reasons"),
SUMIFS(AllPublicationData!$I:$I,AllPublicationData!$A:$A,'Publication Table'!$B71,AllPublicationData!$B:$B,'Publication Table'!E$7),
IF(AND($C$4="NHS Scotland",$C$5="Cancellations for other reasons"),
SUMIFS(AllPublicationData!$J:$J,AllPublicationData!$A:$A,'Publication Table'!$B71,AllPublicationData!$B:$B,'Publication Table'!E$7)))))))</f>
        <v>1733</v>
      </c>
      <c r="F71" s="90">
        <f>IF($C$5="Total Operations",
SUMIFS(AllPublicationData!$E:$E,AllPublicationData!$A:$A,'Publication Table'!$B71,AllPublicationData!$B:$B,'Publication Table'!$C$4,AllPublicationData!$D:$D,'Publication Table'!F$7),
IF('Publication Table'!$C$5="All Cancelled Operations",
SUMIFS(AllPublicationData!$F:$F,AllPublicationData!$A:$A,'Publication Table'!$B71,AllPublicationData!$B:$B,'Publication Table'!$C$4,AllPublicationData!$D:$D,'Publication Table'!F$7),
IF('Publication Table'!$C$5="Operations cancelled by patient",
SUMIFS(AllPublicationData!$G:$G,AllPublicationData!$A:$A,'Publication Table'!$B71,AllPublicationData!$B:$B,'Publication Table'!$C$4,AllPublicationData!$D:$D,'Publication Table'!F$7),
IF('Publication Table'!$C$5="Operations cancelled for clinical reasons",
SUMIFS(AllPublicationData!$H:$H,AllPublicationData!$A:$A,'Publication Table'!$B71,AllPublicationData!$B:$B,'Publication Table'!$C$4,AllPublicationData!$D:$D,'Publication Table'!F$7),
IF('Publication Table'!$C$5="Operations cancelled for non-clinical/capacity reasons",
SUMIFS(AllPublicationData!$I:$I,AllPublicationData!$A:$A,'Publication Table'!$B71,AllPublicationData!$B:$B,'Publication Table'!$C$4,AllPublicationData!$D:$D,'Publication Table'!F$7),
IF('Publication Table'!$C$5="Cancellations for other reasons",
SUMIFS(AllPublicationData!$J:$J,AllPublicationData!$A:$A,'Publication Table'!$B71,AllPublicationData!$B:$B,'Publication Table'!$C$4,AllPublicationData!$D:$D,'Publication Table'!F$7)))))))+
IF(AND($C$4="NHS Scotland",$C$5="Total Operations"),
SUMIFS(AllPublicationData!$E:$E,AllPublicationData!$A:$A,'Publication Table'!$B71,AllPublicationData!$B:$B,'Publication Table'!F$7),
IF(AND($C$4="NHS Scotland",$C$5="All Cancelled Operations"),
SUMIFS(AllPublicationData!$F:$F,AllPublicationData!$A:$A,'Publication Table'!$B71,AllPublicationData!$B:$B,'Publication Table'!F$7),
IF(AND($C$4="NHS Scotland",$C$5="Operations cancelled by patient"),
SUMIFS(AllPublicationData!$G:$G,AllPublicationData!$A:$A,'Publication Table'!$B71,AllPublicationData!$B:$B,'Publication Table'!F$7),
IF(AND($C$4="NHS Scotland",$C$5="Operations cancelled for clinical reasons"),
SUMIFS(AllPublicationData!$H:$H,AllPublicationData!$A:$A,'Publication Table'!$B71,AllPublicationData!$B:$B,'Publication Table'!F$7),
IF(AND($C$4="NHS Scotland",$C$5="Operations cancelled for non-clinical/capacity reasons"),
SUMIFS(AllPublicationData!$I:$I,AllPublicationData!$A:$A,'Publication Table'!$B71,AllPublicationData!$B:$B,'Publication Table'!F$7),
IF(AND($C$4="NHS Scotland",$C$5="Cancellations for other reasons"),
SUMIFS(AllPublicationData!$J:$J,AllPublicationData!$A:$A,'Publication Table'!$B71,AllPublicationData!$B:$B,'Publication Table'!F$7)))))))</f>
        <v>404</v>
      </c>
      <c r="G71" s="90">
        <f>IF($C$5="Total Operations",
SUMIFS(AllPublicationData!$E:$E,AllPublicationData!$A:$A,'Publication Table'!$B71,AllPublicationData!$B:$B,'Publication Table'!$C$4,AllPublicationData!$D:$D,'Publication Table'!G$7),
IF('Publication Table'!$C$5="All Cancelled Operations",
SUMIFS(AllPublicationData!$F:$F,AllPublicationData!$A:$A,'Publication Table'!$B71,AllPublicationData!$B:$B,'Publication Table'!$C$4,AllPublicationData!$D:$D,'Publication Table'!G$7),
IF('Publication Table'!$C$5="Operations cancelled by patient",
SUMIFS(AllPublicationData!$G:$G,AllPublicationData!$A:$A,'Publication Table'!$B71,AllPublicationData!$B:$B,'Publication Table'!$C$4,AllPublicationData!$D:$D,'Publication Table'!G$7),
IF('Publication Table'!$C$5="Operations cancelled for clinical reasons",
SUMIFS(AllPublicationData!$H:$H,AllPublicationData!$A:$A,'Publication Table'!$B71,AllPublicationData!$B:$B,'Publication Table'!$C$4,AllPublicationData!$D:$D,'Publication Table'!G$7),
IF('Publication Table'!$C$5="Operations cancelled for non-clinical/capacity reasons",
SUMIFS(AllPublicationData!$I:$I,AllPublicationData!$A:$A,'Publication Table'!$B71,AllPublicationData!$B:$B,'Publication Table'!$C$4,AllPublicationData!$D:$D,'Publication Table'!G$7),
IF('Publication Table'!$C$5="Cancellations for other reasons",
SUMIFS(AllPublicationData!$J:$J,AllPublicationData!$A:$A,'Publication Table'!$B71,AllPublicationData!$B:$B,'Publication Table'!$C$4,AllPublicationData!$D:$D,'Publication Table'!G$7)))))))+
IF(AND($C$4="NHS Scotland",$C$5="Total Operations"),
SUMIFS(AllPublicationData!$E:$E,AllPublicationData!$A:$A,'Publication Table'!$B71,AllPublicationData!$B:$B,'Publication Table'!G$7),
IF(AND($C$4="NHS Scotland",$C$5="All Cancelled Operations"),
SUMIFS(AllPublicationData!$F:$F,AllPublicationData!$A:$A,'Publication Table'!$B71,AllPublicationData!$B:$B,'Publication Table'!G$7),
IF(AND($C$4="NHS Scotland",$C$5="Operations cancelled by patient"),
SUMIFS(AllPublicationData!$G:$G,AllPublicationData!$A:$A,'Publication Table'!$B71,AllPublicationData!$B:$B,'Publication Table'!G$7),
IF(AND($C$4="NHS Scotland",$C$5="Operations cancelled for clinical reasons"),
SUMIFS(AllPublicationData!$H:$H,AllPublicationData!$A:$A,'Publication Table'!$B71,AllPublicationData!$B:$B,'Publication Table'!G$7),
IF(AND($C$4="NHS Scotland",$C$5="Operations cancelled for non-clinical/capacity reasons"),
SUMIFS(AllPublicationData!$I:$I,AllPublicationData!$A:$A,'Publication Table'!$B71,AllPublicationData!$B:$B,'Publication Table'!G$7),
IF(AND($C$4="NHS Scotland",$C$5="Cancellations for other reasons"),
SUMIFS(AllPublicationData!$J:$J,AllPublicationData!$A:$A,'Publication Table'!$B71,AllPublicationData!$B:$B,'Publication Table'!G$7)))))))</f>
        <v>1421</v>
      </c>
      <c r="H71" s="90">
        <f>IF($C$5="Total Operations",
SUMIFS(AllPublicationData!$E:$E,AllPublicationData!$A:$A,'Publication Table'!$B71,AllPublicationData!$B:$B,'Publication Table'!$C$4,AllPublicationData!$D:$D,'Publication Table'!H$7),
IF('Publication Table'!$C$5="All Cancelled Operations",
SUMIFS(AllPublicationData!$F:$F,AllPublicationData!$A:$A,'Publication Table'!$B71,AllPublicationData!$B:$B,'Publication Table'!$C$4,AllPublicationData!$D:$D,'Publication Table'!H$7),
IF('Publication Table'!$C$5="Operations cancelled by patient",
SUMIFS(AllPublicationData!$G:$G,AllPublicationData!$A:$A,'Publication Table'!$B71,AllPublicationData!$B:$B,'Publication Table'!$C$4,AllPublicationData!$D:$D,'Publication Table'!H$7),
IF('Publication Table'!$C$5="Operations cancelled for clinical reasons",
SUMIFS(AllPublicationData!$H:$H,AllPublicationData!$A:$A,'Publication Table'!$B71,AllPublicationData!$B:$B,'Publication Table'!$C$4,AllPublicationData!$D:$D,'Publication Table'!H$7),
IF('Publication Table'!$C$5="Operations cancelled for non-clinical/capacity reasons",
SUMIFS(AllPublicationData!$I:$I,AllPublicationData!$A:$A,'Publication Table'!$B71,AllPublicationData!$B:$B,'Publication Table'!$C$4,AllPublicationData!$D:$D,'Publication Table'!H$7),
IF('Publication Table'!$C$5="Cancellations for other reasons",
SUMIFS(AllPublicationData!$J:$J,AllPublicationData!$A:$A,'Publication Table'!$B71,AllPublicationData!$B:$B,'Publication Table'!$C$4,AllPublicationData!$D:$D,'Publication Table'!H$7)))))))+
IF(AND($C$4="NHS Scotland",$C$5="Total Operations"),
SUMIFS(AllPublicationData!$E:$E,AllPublicationData!$A:$A,'Publication Table'!$B71,AllPublicationData!$B:$B,'Publication Table'!H$7),
IF(AND($C$4="NHS Scotland",$C$5="All Cancelled Operations"),
SUMIFS(AllPublicationData!$F:$F,AllPublicationData!$A:$A,'Publication Table'!$B71,AllPublicationData!$B:$B,'Publication Table'!H$7),
IF(AND($C$4="NHS Scotland",$C$5="Operations cancelled by patient"),
SUMIFS(AllPublicationData!$G:$G,AllPublicationData!$A:$A,'Publication Table'!$B71,AllPublicationData!$B:$B,'Publication Table'!H$7),
IF(AND($C$4="NHS Scotland",$C$5="Operations cancelled for clinical reasons"),
SUMIFS(AllPublicationData!$H:$H,AllPublicationData!$A:$A,'Publication Table'!$B71,AllPublicationData!$B:$B,'Publication Table'!H$7),
IF(AND($C$4="NHS Scotland",$C$5="Operations cancelled for non-clinical/capacity reasons"),
SUMIFS(AllPublicationData!$I:$I,AllPublicationData!$A:$A,'Publication Table'!$B71,AllPublicationData!$B:$B,'Publication Table'!H$7),
IF(AND($C$4="NHS Scotland",$C$5="Cancellations for other reasons"),
SUMIFS(AllPublicationData!$J:$J,AllPublicationData!$A:$A,'Publication Table'!$B71,AllPublicationData!$B:$B,'Publication Table'!H$7)))))))</f>
        <v>1689</v>
      </c>
      <c r="I71" s="90">
        <f>IF($C$5="Total Operations",
SUMIFS(AllPublicationData!$E:$E,AllPublicationData!$A:$A,'Publication Table'!$B71,AllPublicationData!$B:$B,'Publication Table'!$C$4,AllPublicationData!$D:$D,'Publication Table'!I$7),
IF('Publication Table'!$C$5="All Cancelled Operations",
SUMIFS(AllPublicationData!$F:$F,AllPublicationData!$A:$A,'Publication Table'!$B71,AllPublicationData!$B:$B,'Publication Table'!$C$4,AllPublicationData!$D:$D,'Publication Table'!I$7),
IF('Publication Table'!$C$5="Operations cancelled by patient",
SUMIFS(AllPublicationData!$G:$G,AllPublicationData!$A:$A,'Publication Table'!$B71,AllPublicationData!$B:$B,'Publication Table'!$C$4,AllPublicationData!$D:$D,'Publication Table'!I$7),
IF('Publication Table'!$C$5="Operations cancelled for clinical reasons",
SUMIFS(AllPublicationData!$H:$H,AllPublicationData!$A:$A,'Publication Table'!$B71,AllPublicationData!$B:$B,'Publication Table'!$C$4,AllPublicationData!$D:$D,'Publication Table'!I$7),
IF('Publication Table'!$C$5="Operations cancelled for non-clinical/capacity reasons",
SUMIFS(AllPublicationData!$I:$I,AllPublicationData!$A:$A,'Publication Table'!$B71,AllPublicationData!$B:$B,'Publication Table'!$C$4,AllPublicationData!$D:$D,'Publication Table'!I$7),
IF('Publication Table'!$C$5="Cancellations for other reasons",
SUMIFS(AllPublicationData!$J:$J,AllPublicationData!$A:$A,'Publication Table'!$B71,AllPublicationData!$B:$B,'Publication Table'!$C$4,AllPublicationData!$D:$D,'Publication Table'!I$7)))))))+
IF(AND($C$4="NHS Scotland",$C$5="Total Operations"),
SUMIFS(AllPublicationData!$E:$E,AllPublicationData!$A:$A,'Publication Table'!$B71,AllPublicationData!$B:$B,'Publication Table'!I$7),
IF(AND($C$4="NHS Scotland",$C$5="All Cancelled Operations"),
SUMIFS(AllPublicationData!$F:$F,AllPublicationData!$A:$A,'Publication Table'!$B71,AllPublicationData!$B:$B,'Publication Table'!I$7),
IF(AND($C$4="NHS Scotland",$C$5="Operations cancelled by patient"),
SUMIFS(AllPublicationData!$G:$G,AllPublicationData!$A:$A,'Publication Table'!$B71,AllPublicationData!$B:$B,'Publication Table'!I$7),
IF(AND($C$4="NHS Scotland",$C$5="Operations cancelled for clinical reasons"),
SUMIFS(AllPublicationData!$H:$H,AllPublicationData!$A:$A,'Publication Table'!$B71,AllPublicationData!$B:$B,'Publication Table'!I$7),
IF(AND($C$4="NHS Scotland",$C$5="Operations cancelled for non-clinical/capacity reasons"),
SUMIFS(AllPublicationData!$I:$I,AllPublicationData!$A:$A,'Publication Table'!$B71,AllPublicationData!$B:$B,'Publication Table'!I$7),
IF(AND($C$4="NHS Scotland",$C$5="Cancellations for other reasons"),
SUMIFS(AllPublicationData!$J:$J,AllPublicationData!$A:$A,'Publication Table'!$B71,AllPublicationData!$B:$B,'Publication Table'!I$7)))))))</f>
        <v>992</v>
      </c>
      <c r="J71" s="90">
        <f>IF($C$5="Total Operations",
SUMIFS(AllPublicationData!$E:$E,AllPublicationData!$A:$A,'Publication Table'!$B71,AllPublicationData!$B:$B,'Publication Table'!$C$4,AllPublicationData!$D:$D,'Publication Table'!J$7),
IF('Publication Table'!$C$5="All Cancelled Operations",
SUMIFS(AllPublicationData!$F:$F,AllPublicationData!$A:$A,'Publication Table'!$B71,AllPublicationData!$B:$B,'Publication Table'!$C$4,AllPublicationData!$D:$D,'Publication Table'!J$7),
IF('Publication Table'!$C$5="Operations cancelled by patient",
SUMIFS(AllPublicationData!$G:$G,AllPublicationData!$A:$A,'Publication Table'!$B71,AllPublicationData!$B:$B,'Publication Table'!$C$4,AllPublicationData!$D:$D,'Publication Table'!J$7),
IF('Publication Table'!$C$5="Operations cancelled for clinical reasons",
SUMIFS(AllPublicationData!$H:$H,AllPublicationData!$A:$A,'Publication Table'!$B71,AllPublicationData!$B:$B,'Publication Table'!$C$4,AllPublicationData!$D:$D,'Publication Table'!J$7),
IF('Publication Table'!$C$5="Operations cancelled for non-clinical/capacity reasons",
SUMIFS(AllPublicationData!$I:$I,AllPublicationData!$A:$A,'Publication Table'!$B71,AllPublicationData!$B:$B,'Publication Table'!$C$4,AllPublicationData!$D:$D,'Publication Table'!J$7),
IF('Publication Table'!$C$5="Cancellations for other reasons",
SUMIFS(AllPublicationData!$J:$J,AllPublicationData!$A:$A,'Publication Table'!$B71,AllPublicationData!$B:$B,'Publication Table'!$C$4,AllPublicationData!$D:$D,'Publication Table'!J$7)))))))+
IF(AND($C$4="NHS Scotland",$C$5="Total Operations"),
SUMIFS(AllPublicationData!$E:$E,AllPublicationData!$A:$A,'Publication Table'!$B71,AllPublicationData!$B:$B,'Publication Table'!J$7),
IF(AND($C$4="NHS Scotland",$C$5="All Cancelled Operations"),
SUMIFS(AllPublicationData!$F:$F,AllPublicationData!$A:$A,'Publication Table'!$B71,AllPublicationData!$B:$B,'Publication Table'!J$7),
IF(AND($C$4="NHS Scotland",$C$5="Operations cancelled by patient"),
SUMIFS(AllPublicationData!$G:$G,AllPublicationData!$A:$A,'Publication Table'!$B71,AllPublicationData!$B:$B,'Publication Table'!J$7),
IF(AND($C$4="NHS Scotland",$C$5="Operations cancelled for clinical reasons"),
SUMIFS(AllPublicationData!$H:$H,AllPublicationData!$A:$A,'Publication Table'!$B71,AllPublicationData!$B:$B,'Publication Table'!J$7),
IF(AND($C$4="NHS Scotland",$C$5="Operations cancelled for non-clinical/capacity reasons"),
SUMIFS(AllPublicationData!$I:$I,AllPublicationData!$A:$A,'Publication Table'!$B71,AllPublicationData!$B:$B,'Publication Table'!J$7),
IF(AND($C$4="NHS Scotland",$C$5="Cancellations for other reasons"),
SUMIFS(AllPublicationData!$J:$J,AllPublicationData!$A:$A,'Publication Table'!$B71,AllPublicationData!$B:$B,'Publication Table'!J$7)))))))</f>
        <v>2864</v>
      </c>
      <c r="K71" s="90">
        <f>IF($C$5="Total Operations",
SUMIFS(AllPublicationData!$E:$E,AllPublicationData!$A:$A,'Publication Table'!$B71,AllPublicationData!$B:$B,'Publication Table'!$C$4,AllPublicationData!$D:$D,'Publication Table'!K$7),
IF('Publication Table'!$C$5="All Cancelled Operations",
SUMIFS(AllPublicationData!$F:$F,AllPublicationData!$A:$A,'Publication Table'!$B71,AllPublicationData!$B:$B,'Publication Table'!$C$4,AllPublicationData!$D:$D,'Publication Table'!K$7),
IF('Publication Table'!$C$5="Operations cancelled by patient",
SUMIFS(AllPublicationData!$G:$G,AllPublicationData!$A:$A,'Publication Table'!$B71,AllPublicationData!$B:$B,'Publication Table'!$C$4,AllPublicationData!$D:$D,'Publication Table'!K$7),
IF('Publication Table'!$C$5="Operations cancelled for clinical reasons",
SUMIFS(AllPublicationData!$H:$H,AllPublicationData!$A:$A,'Publication Table'!$B71,AllPublicationData!$B:$B,'Publication Table'!$C$4,AllPublicationData!$D:$D,'Publication Table'!K$7),
IF('Publication Table'!$C$5="Operations cancelled for non-clinical/capacity reasons",
SUMIFS(AllPublicationData!$I:$I,AllPublicationData!$A:$A,'Publication Table'!$B71,AllPublicationData!$B:$B,'Publication Table'!$C$4,AllPublicationData!$D:$D,'Publication Table'!K$7),
IF('Publication Table'!$C$5="Cancellations for other reasons",
SUMIFS(AllPublicationData!$J:$J,AllPublicationData!$A:$A,'Publication Table'!$B71,AllPublicationData!$B:$B,'Publication Table'!$C$4,AllPublicationData!$D:$D,'Publication Table'!K$7)))))))+
IF(AND($C$4="NHS Scotland",$C$5="Total Operations"),
SUMIFS(AllPublicationData!$E:$E,AllPublicationData!$A:$A,'Publication Table'!$B71,AllPublicationData!$B:$B,'Publication Table'!K$7),
IF(AND($C$4="NHS Scotland",$C$5="All Cancelled Operations"),
SUMIFS(AllPublicationData!$F:$F,AllPublicationData!$A:$A,'Publication Table'!$B71,AllPublicationData!$B:$B,'Publication Table'!K$7),
IF(AND($C$4="NHS Scotland",$C$5="Operations cancelled by patient"),
SUMIFS(AllPublicationData!$G:$G,AllPublicationData!$A:$A,'Publication Table'!$B71,AllPublicationData!$B:$B,'Publication Table'!K$7),
IF(AND($C$4="NHS Scotland",$C$5="Operations cancelled for clinical reasons"),
SUMIFS(AllPublicationData!$H:$H,AllPublicationData!$A:$A,'Publication Table'!$B71,AllPublicationData!$B:$B,'Publication Table'!K$7),
IF(AND($C$4="NHS Scotland",$C$5="Operations cancelled for non-clinical/capacity reasons"),
SUMIFS(AllPublicationData!$I:$I,AllPublicationData!$A:$A,'Publication Table'!$B71,AllPublicationData!$B:$B,'Publication Table'!K$7),
IF(AND($C$4="NHS Scotland",$C$5="Cancellations for other reasons"),
SUMIFS(AllPublicationData!$J:$J,AllPublicationData!$A:$A,'Publication Table'!$B71,AllPublicationData!$B:$B,'Publication Table'!K$7)))))))</f>
        <v>6415</v>
      </c>
      <c r="L71" s="90">
        <f>IF($C$5="Total Operations",
SUMIFS(AllPublicationData!$E:$E,AllPublicationData!$A:$A,'Publication Table'!$B71,AllPublicationData!$B:$B,'Publication Table'!$C$4,AllPublicationData!$D:$D,'Publication Table'!L$7),
IF('Publication Table'!$C$5="All Cancelled Operations",
SUMIFS(AllPublicationData!$F:$F,AllPublicationData!$A:$A,'Publication Table'!$B71,AllPublicationData!$B:$B,'Publication Table'!$C$4,AllPublicationData!$D:$D,'Publication Table'!L$7),
IF('Publication Table'!$C$5="Operations cancelled by patient",
SUMIFS(AllPublicationData!$G:$G,AllPublicationData!$A:$A,'Publication Table'!$B71,AllPublicationData!$B:$B,'Publication Table'!$C$4,AllPublicationData!$D:$D,'Publication Table'!L$7),
IF('Publication Table'!$C$5="Operations cancelled for clinical reasons",
SUMIFS(AllPublicationData!$H:$H,AllPublicationData!$A:$A,'Publication Table'!$B71,AllPublicationData!$B:$B,'Publication Table'!$C$4,AllPublicationData!$D:$D,'Publication Table'!L$7),
IF('Publication Table'!$C$5="Operations cancelled for non-clinical/capacity reasons",
SUMIFS(AllPublicationData!$I:$I,AllPublicationData!$A:$A,'Publication Table'!$B71,AllPublicationData!$B:$B,'Publication Table'!$C$4,AllPublicationData!$D:$D,'Publication Table'!L$7),
IF('Publication Table'!$C$5="Cancellations for other reasons",
SUMIFS(AllPublicationData!$J:$J,AllPublicationData!$A:$A,'Publication Table'!$B71,AllPublicationData!$B:$B,'Publication Table'!$C$4,AllPublicationData!$D:$D,'Publication Table'!L$7)))))))+
IF(AND($C$4="NHS Scotland",$C$5="Total Operations"),
SUMIFS(AllPublicationData!$E:$E,AllPublicationData!$A:$A,'Publication Table'!$B71,AllPublicationData!$B:$B,'Publication Table'!L$7),
IF(AND($C$4="NHS Scotland",$C$5="All Cancelled Operations"),
SUMIFS(AllPublicationData!$F:$F,AllPublicationData!$A:$A,'Publication Table'!$B71,AllPublicationData!$B:$B,'Publication Table'!L$7),
IF(AND($C$4="NHS Scotland",$C$5="Operations cancelled by patient"),
SUMIFS(AllPublicationData!$G:$G,AllPublicationData!$A:$A,'Publication Table'!$B71,AllPublicationData!$B:$B,'Publication Table'!L$7),
IF(AND($C$4="NHS Scotland",$C$5="Operations cancelled for clinical reasons"),
SUMIFS(AllPublicationData!$H:$H,AllPublicationData!$A:$A,'Publication Table'!$B71,AllPublicationData!$B:$B,'Publication Table'!L$7),
IF(AND($C$4="NHS Scotland",$C$5="Operations cancelled for non-clinical/capacity reasons"),
SUMIFS(AllPublicationData!$I:$I,AllPublicationData!$A:$A,'Publication Table'!$B71,AllPublicationData!$B:$B,'Publication Table'!L$7),
IF(AND($C$4="NHS Scotland",$C$5="Cancellations for other reasons"),
SUMIFS(AllPublicationData!$J:$J,AllPublicationData!$A:$A,'Publication Table'!$B71,AllPublicationData!$B:$B,'Publication Table'!L$7)))))))</f>
        <v>1210</v>
      </c>
      <c r="M71" s="90">
        <f>IF($C$5="Total Operations",
SUMIFS(AllPublicationData!$E:$E,AllPublicationData!$A:$A,'Publication Table'!$B71,AllPublicationData!$B:$B,'Publication Table'!$C$4,AllPublicationData!$D:$D,'Publication Table'!M$7),
IF('Publication Table'!$C$5="All Cancelled Operations",
SUMIFS(AllPublicationData!$F:$F,AllPublicationData!$A:$A,'Publication Table'!$B71,AllPublicationData!$B:$B,'Publication Table'!$C$4,AllPublicationData!$D:$D,'Publication Table'!M$7),
IF('Publication Table'!$C$5="Operations cancelled by patient",
SUMIFS(AllPublicationData!$G:$G,AllPublicationData!$A:$A,'Publication Table'!$B71,AllPublicationData!$B:$B,'Publication Table'!$C$4,AllPublicationData!$D:$D,'Publication Table'!M$7),
IF('Publication Table'!$C$5="Operations cancelled for clinical reasons",
SUMIFS(AllPublicationData!$G:$G,AllPublicationData!$A:$A,'Publication Table'!$B71,AllPublicationData!$B:$B,'Publication Table'!$C$4,AllPublicationData!$D:$D,'Publication Table'!M$7),
IF('Publication Table'!$C$5="Operations cancelled for non-clinical/capacity reasons",
SUMIFS(AllPublicationData!$G:$G,AllPublicationData!$A:$A,'Publication Table'!$B71,AllPublicationData!$B:$B,'Publication Table'!$C$4,AllPublicationData!$D:$D,'Publication Table'!M$7),
IF('Publication Table'!$C$5="Cancellations for other reasons",
SUMIFS(AllPublicationData!$G:$G,AllPublicationData!$A:$A,'Publication Table'!$B71,AllPublicationData!$B:$B,'Publication Table'!$C$4,AllPublicationData!$D:$D,'Publication Table'!M$7)))))))+
IF(AND($C$4="NHS Scotland",$C$5="Total Operations"),
SUMIFS(AllPublicationData!$E:$E,AllPublicationData!$A:$A,'Publication Table'!$B71,AllPublicationData!$B:$B,'Publication Table'!M$7),
IF(AND($C$4="NHS Scotland",$C$5="All Cancelled Operations"),
SUMIFS(AllPublicationData!$F:$F,AllPublicationData!$A:$A,'Publication Table'!$B71,AllPublicationData!$B:$B,'Publication Table'!M$7),
IF(AND($C$4="NHS Scotland",$C$5="Operations cancelled by patient"),
SUMIFS(AllPublicationData!$G:$G,AllPublicationData!$A:$A,'Publication Table'!$B71,AllPublicationData!$B:$B,'Publication Table'!M$7),
IF(AND($C$4="NHS Scotland",$C$5="Operations cancelled for clinical reasons"),
SUMIFS(AllPublicationData!$H:$H,AllPublicationData!$A:$A,'Publication Table'!$B71,AllPublicationData!$B:$B,'Publication Table'!M$7),
IF(AND($C$4="NHS Scotland",$C$5="Operations cancelled for non-clinical/capacity reasons"),
SUMIFS(AllPublicationData!$I:$I,AllPublicationData!$A:$A,'Publication Table'!$B71,AllPublicationData!$B:$B,'Publication Table'!M$7),
IF(AND($C$4="NHS Scotland",$C$5="Cancellations for other reasons"),
SUMIFS(AllPublicationData!$J:$J,AllPublicationData!$A:$A,'Publication Table'!$B71,AllPublicationData!$B:$B,'Publication Table'!M$7)))))))</f>
        <v>2488</v>
      </c>
      <c r="N71" s="90">
        <f>IF($C$5="Total Operations",
SUMIFS(AllPublicationData!$E:$E,AllPublicationData!$A:$A,'Publication Table'!$B71,AllPublicationData!$B:$B,'Publication Table'!$C$4,AllPublicationData!$D:$D,'Publication Table'!N$7),
IF('Publication Table'!$C$5="All Cancelled Operations",
SUMIFS(AllPublicationData!$F:$F,AllPublicationData!$A:$A,'Publication Table'!$B71,AllPublicationData!$B:$B,'Publication Table'!$C$4,AllPublicationData!$D:$D,'Publication Table'!N$7),
IF('Publication Table'!$C$5="Operations cancelled by patient",
SUMIFS(AllPublicationData!$G:$G,AllPublicationData!$A:$A,'Publication Table'!$B71,AllPublicationData!$B:$B,'Publication Table'!$C$4,AllPublicationData!$D:$D,'Publication Table'!N$7),
IF('Publication Table'!$C$5="Operations cancelled for clinical reasons",
SUMIFS(AllPublicationData!$G:$G,AllPublicationData!$A:$A,'Publication Table'!$B71,AllPublicationData!$B:$B,'Publication Table'!$C$4,AllPublicationData!$D:$D,'Publication Table'!N$7),
IF('Publication Table'!$C$5="Operations cancelled for non-clinical/capacity reasons",
SUMIFS(AllPublicationData!$G:$G,AllPublicationData!$A:$A,'Publication Table'!$B71,AllPublicationData!$B:$B,'Publication Table'!$C$4,AllPublicationData!$D:$D,'Publication Table'!N$7),
IF('Publication Table'!$C$5="Cancellations for other reasons",
SUMIFS(AllPublicationData!$G:$G,AllPublicationData!$A:$A,'Publication Table'!$B71,AllPublicationData!$B:$B,'Publication Table'!$C$4,AllPublicationData!$D:$D,'Publication Table'!N$7)))))))+
IF(AND($C$4="NHS Scotland",$C$5="Total Operations"),
SUMIFS(AllPublicationData!$E:$E,AllPublicationData!$A:$A,'Publication Table'!$B71,AllPublicationData!$B:$B,'Publication Table'!N$7),
IF(AND($C$4="NHS Scotland",$C$5="All Cancelled Operations"),
SUMIFS(AllPublicationData!$F:$F,AllPublicationData!$A:$A,'Publication Table'!$B71,AllPublicationData!$B:$B,'Publication Table'!N$7),
IF(AND($C$4="NHS Scotland",$C$5="Operations cancelled by patient"),
SUMIFS(AllPublicationData!$G:$G,AllPublicationData!$A:$A,'Publication Table'!$B71,AllPublicationData!$B:$B,'Publication Table'!N$7),
IF(AND($C$4="NHS Scotland",$C$5="Operations cancelled for clinical reasons"),
SUMIFS(AllPublicationData!$H:$H,AllPublicationData!$A:$A,'Publication Table'!$B71,AllPublicationData!$B:$B,'Publication Table'!N$7),
IF(AND($C$4="NHS Scotland",$C$5="Operations cancelled for non-clinical/capacity reasons"),
SUMIFS(AllPublicationData!$I:$I,AllPublicationData!$A:$A,'Publication Table'!$B71,AllPublicationData!$B:$B,'Publication Table'!N$7),
IF(AND($C$4="NHS Scotland",$C$5="Cancellations for other reasons"),
SUMIFS(AllPublicationData!$J:$J,AllPublicationData!$A:$A,'Publication Table'!$B71,AllPublicationData!$B:$B,'Publication Table'!N$7)))))))</f>
        <v>4737</v>
      </c>
      <c r="O71" s="90">
        <f>IF($C$5="Total Operations",
SUMIFS(AllPublicationData!$E:$E,AllPublicationData!$A:$A,'Publication Table'!$B71,AllPublicationData!$B:$B,'Publication Table'!$C$4,AllPublicationData!$D:$D,'Publication Table'!O$7),
IF('Publication Table'!$C$5="All Cancelled Operations",
SUMIFS(AllPublicationData!$F:$F,AllPublicationData!$A:$A,'Publication Table'!$B71,AllPublicationData!$B:$B,'Publication Table'!$C$4,AllPublicationData!$D:$D,'Publication Table'!O$7),
IF('Publication Table'!$C$5="Operations cancelled by patient",
SUMIFS(AllPublicationData!$G:$G,AllPublicationData!$A:$A,'Publication Table'!$B71,AllPublicationData!$B:$B,'Publication Table'!$C$4,AllPublicationData!$D:$D,'Publication Table'!O$7),
IF('Publication Table'!$C$5="Operations cancelled for clinical reasons",
SUMIFS(AllPublicationData!$G:$G,AllPublicationData!$A:$A,'Publication Table'!$B71,AllPublicationData!$B:$B,'Publication Table'!$C$4,AllPublicationData!$D:$D,'Publication Table'!O$7),
IF('Publication Table'!$C$5="Operations cancelled for non-clinical/capacity reasons",
SUMIFS(AllPublicationData!$G:$G,AllPublicationData!$A:$A,'Publication Table'!$B71,AllPublicationData!$B:$B,'Publication Table'!$C$4,AllPublicationData!$D:$D,'Publication Table'!O$7),
IF('Publication Table'!$C$5="Cancellations for other reasons",
SUMIFS(AllPublicationData!$G:$G,AllPublicationData!$A:$A,'Publication Table'!$B71,AllPublicationData!$B:$B,'Publication Table'!$C$4,AllPublicationData!$D:$D,'Publication Table'!O$7)))))))+
IF(AND($C$4="NHS Scotland",$C$5="Total Operations"),
SUMIFS(AllPublicationData!$E:$E,AllPublicationData!$A:$A,'Publication Table'!$B71,AllPublicationData!$B:$B,'Publication Table'!O$7),
IF(AND($C$4="NHS Scotland",$C$5="All Cancelled Operations"),
SUMIFS(AllPublicationData!$F:$F,AllPublicationData!$A:$A,'Publication Table'!$B71,AllPublicationData!$B:$B,'Publication Table'!O$7),
IF(AND($C$4="NHS Scotland",$C$5="Operations cancelled by patient"),
SUMIFS(AllPublicationData!$G:$G,AllPublicationData!$A:$A,'Publication Table'!$B71,AllPublicationData!$B:$B,'Publication Table'!O$7),
IF(AND($C$4="NHS Scotland",$C$5="Operations cancelled for clinical reasons"),
SUMIFS(AllPublicationData!$H:$H,AllPublicationData!$A:$A,'Publication Table'!$B71,AllPublicationData!$B:$B,'Publication Table'!O$7),
IF(AND($C$4="NHS Scotland",$C$5="Operations cancelled for non-clinical/capacity reasons"),
SUMIFS(AllPublicationData!$I:$I,AllPublicationData!$A:$A,'Publication Table'!$B71,AllPublicationData!$B:$B,'Publication Table'!O$7),
IF(AND($C$4="NHS Scotland",$C$5="Cancellations for other reasons"),
SUMIFS(AllPublicationData!$J:$J,AllPublicationData!$A:$A,'Publication Table'!$B71,AllPublicationData!$B:$B,'Publication Table'!O$7)))))))</f>
        <v>229</v>
      </c>
      <c r="P71" s="90">
        <f>IF($C$5="Total Operations",
SUMIFS(AllPublicationData!$E:$E,AllPublicationData!$A:$A,'Publication Table'!$B71,AllPublicationData!$B:$B,'Publication Table'!$C$4,AllPublicationData!$D:$D,'Publication Table'!P$7),
IF('Publication Table'!$C$5="All Cancelled Operations",
SUMIFS(AllPublicationData!$F:$F,AllPublicationData!$A:$A,'Publication Table'!$B71,AllPublicationData!$B:$B,'Publication Table'!$C$4,AllPublicationData!$D:$D,'Publication Table'!P$7),
IF('Publication Table'!$C$5="Operations cancelled by patient",
SUMIFS(AllPublicationData!$G:$G,AllPublicationData!$A:$A,'Publication Table'!$B71,AllPublicationData!$B:$B,'Publication Table'!$C$4,AllPublicationData!$D:$D,'Publication Table'!P$7),
IF('Publication Table'!$C$5="Operations cancelled for clinical reasons",
SUMIFS(AllPublicationData!$G:$G,AllPublicationData!$A:$A,'Publication Table'!$B71,AllPublicationData!$B:$B,'Publication Table'!$C$4,AllPublicationData!$D:$D,'Publication Table'!P$7),
IF('Publication Table'!$C$5="Operations cancelled for non-clinical/capacity reasons",
SUMIFS(AllPublicationData!$G:$G,AllPublicationData!$A:$A,'Publication Table'!$B71,AllPublicationData!$B:$B,'Publication Table'!$C$4,AllPublicationData!$D:$D,'Publication Table'!P$7),
IF('Publication Table'!$C$5="Cancellations for other reasons",
SUMIFS(AllPublicationData!$G:$G,AllPublicationData!$A:$A,'Publication Table'!$B71,AllPublicationData!$B:$B,'Publication Table'!$C$4,AllPublicationData!$D:$D,'Publication Table'!P$7)))))))+
IF(AND($C$4="NHS Scotland",$C$5="Total Operations"),
SUMIFS(AllPublicationData!$E:$E,AllPublicationData!$A:$A,'Publication Table'!$B71,AllPublicationData!$B:$B,'Publication Table'!P$7),
IF(AND($C$4="NHS Scotland",$C$5="All Cancelled Operations"),
SUMIFS(AllPublicationData!$F:$F,AllPublicationData!$A:$A,'Publication Table'!$B71,AllPublicationData!$B:$B,'Publication Table'!P$7),
IF(AND($C$4="NHS Scotland",$C$5="Operations cancelled by patient"),
SUMIFS(AllPublicationData!$G:$G,AllPublicationData!$A:$A,'Publication Table'!$B71,AllPublicationData!$B:$B,'Publication Table'!P$7),
IF(AND($C$4="NHS Scotland",$C$5="Operations cancelled for clinical reasons"),
SUMIFS(AllPublicationData!$H:$H,AllPublicationData!$A:$A,'Publication Table'!$B71,AllPublicationData!$B:$B,'Publication Table'!P$7),
IF(AND($C$4="NHS Scotland",$C$5="Operations cancelled for non-clinical/capacity reasons"),
SUMIFS(AllPublicationData!$I:$I,AllPublicationData!$A:$A,'Publication Table'!$B71,AllPublicationData!$B:$B,'Publication Table'!P$7),
IF(AND($C$4="NHS Scotland",$C$5="Cancellations for other reasons"),
SUMIFS(AllPublicationData!$J:$J,AllPublicationData!$A:$A,'Publication Table'!$B71,AllPublicationData!$B:$B,'Publication Table'!P$7)))))))</f>
        <v>192</v>
      </c>
      <c r="Q71" s="90">
        <f>IF($C$5="Total Operations",
SUMIFS(AllPublicationData!$E:$E,AllPublicationData!$A:$A,'Publication Table'!$B71,AllPublicationData!$B:$B,'Publication Table'!$C$4,AllPublicationData!$D:$D,'Publication Table'!Q$7),
IF('Publication Table'!$C$5="All Cancelled Operations",
SUMIFS(AllPublicationData!$F:$F,AllPublicationData!$A:$A,'Publication Table'!$B71,AllPublicationData!$B:$B,'Publication Table'!$C$4,AllPublicationData!$D:$D,'Publication Table'!Q$7),
IF('Publication Table'!$C$5="Operations cancelled by patient",
SUMIFS(AllPublicationData!$G:$G,AllPublicationData!$A:$A,'Publication Table'!$B71,AllPublicationData!$B:$B,'Publication Table'!$C$4,AllPublicationData!$D:$D,'Publication Table'!Q$7),
IF('Publication Table'!$C$5="Operations cancelled for clinical reasons",
SUMIFS(AllPublicationData!$G:$G,AllPublicationData!$A:$A,'Publication Table'!$B71,AllPublicationData!$B:$B,'Publication Table'!$C$4,AllPublicationData!$D:$D,'Publication Table'!Q$7),
IF('Publication Table'!$C$5="Operations cancelled for non-clinical/capacity reasons",
SUMIFS(AllPublicationData!$G:$G,AllPublicationData!$A:$A,'Publication Table'!$B71,AllPublicationData!$B:$B,'Publication Table'!$C$4,AllPublicationData!$D:$D,'Publication Table'!Q$7),
IF('Publication Table'!$C$5="Cancellations for other reasons",
SUMIFS(AllPublicationData!$G:$G,AllPublicationData!$A:$A,'Publication Table'!$B71,AllPublicationData!$B:$B,'Publication Table'!$C$4,AllPublicationData!$D:$D,'Publication Table'!Q$7)))))))+
IF(AND($C$4="NHS Scotland",$C$5="Total Operations"),
SUMIFS(AllPublicationData!$E:$E,AllPublicationData!$A:$A,'Publication Table'!$B71,AllPublicationData!$B:$B,'Publication Table'!Q$7),
IF(AND($C$4="NHS Scotland",$C$5="All Cancelled Operations"),
SUMIFS(AllPublicationData!$F:$F,AllPublicationData!$A:$A,'Publication Table'!$B71,AllPublicationData!$B:$B,'Publication Table'!Q$7),
IF(AND($C$4="NHS Scotland",$C$5="Operations cancelled by patient"),
SUMIFS(AllPublicationData!$G:$G,AllPublicationData!$A:$A,'Publication Table'!$B71,AllPublicationData!$B:$B,'Publication Table'!Q$7),
IF(AND($C$4="NHS Scotland",$C$5="Operations cancelled for clinical reasons"),
SUMIFS(AllPublicationData!$H:$H,AllPublicationData!$A:$A,'Publication Table'!$B71,AllPublicationData!$B:$B,'Publication Table'!Q$7),
IF(AND($C$4="NHS Scotland",$C$5="Operations cancelled for non-clinical/capacity reasons"),
SUMIFS(AllPublicationData!$I:$I,AllPublicationData!$A:$A,'Publication Table'!$B71,AllPublicationData!$B:$B,'Publication Table'!Q$7),
IF(AND($C$4="NHS Scotland",$C$5="Cancellations for other reasons"),
SUMIFS(AllPublicationData!$J:$J,AllPublicationData!$A:$A,'Publication Table'!$B71,AllPublicationData!$B:$B,'Publication Table'!Q$7)))))))</f>
        <v>1740</v>
      </c>
      <c r="R71" s="90">
        <f>IF($C$5="Total Operations",
SUMIFS(AllPublicationData!$E:$E,AllPublicationData!$A:$A,'Publication Table'!$B71,AllPublicationData!$B:$B,'Publication Table'!$C$4,AllPublicationData!$D:$D,'Publication Table'!R$7),
IF('Publication Table'!$C$5="All Cancelled Operations",
SUMIFS(AllPublicationData!$F:$F,AllPublicationData!$A:$A,'Publication Table'!$B71,AllPublicationData!$B:$B,'Publication Table'!$C$4,AllPublicationData!$D:$D,'Publication Table'!R$7),
IF('Publication Table'!$C$5="Operations cancelled by patient",
SUMIFS(AllPublicationData!$G:$G,AllPublicationData!$A:$A,'Publication Table'!$B71,AllPublicationData!$B:$B,'Publication Table'!$C$4,AllPublicationData!$D:$D,'Publication Table'!R$7),
IF('Publication Table'!$C$5="Operations cancelled for clinical reasons",
SUMIFS(AllPublicationData!$G:$G,AllPublicationData!$A:$A,'Publication Table'!$B71,AllPublicationData!$B:$B,'Publication Table'!$C$4,AllPublicationData!$D:$D,'Publication Table'!R$7),
IF('Publication Table'!$C$5="Operations cancelled for non-clinical/capacity reasons",
SUMIFS(AllPublicationData!$G:$G,AllPublicationData!$A:$A,'Publication Table'!$B71,AllPublicationData!$B:$B,'Publication Table'!$C$4,AllPublicationData!$D:$D,'Publication Table'!R$7),
IF('Publication Table'!$C$5="Cancellations for other reasons",
SUMIFS(AllPublicationData!$G:$G,AllPublicationData!$A:$A,'Publication Table'!$B71,AllPublicationData!$B:$B,'Publication Table'!$C$4,AllPublicationData!$D:$D,'Publication Table'!R$7)))))))+
IF(AND($C$4="NHS Scotland",$C$5="Total Operations"),
SUMIFS(AllPublicationData!$E:$E,AllPublicationData!$A:$A,'Publication Table'!$B71,AllPublicationData!$B:$B,'Publication Table'!R$7),
IF(AND($C$4="NHS Scotland",$C$5="All Cancelled Operations"),
SUMIFS(AllPublicationData!$F:$F,AllPublicationData!$A:$A,'Publication Table'!$B71,AllPublicationData!$B:$B,'Publication Table'!R$7),
IF(AND($C$4="NHS Scotland",$C$5="Operations cancelled by patient"),
SUMIFS(AllPublicationData!$G:$G,AllPublicationData!$A:$A,'Publication Table'!$B71,AllPublicationData!$B:$B,'Publication Table'!R$7),
IF(AND($C$4="NHS Scotland",$C$5="Operations cancelled for clinical reasons"),
SUMIFS(AllPublicationData!$H:$H,AllPublicationData!$A:$A,'Publication Table'!$B71,AllPublicationData!$B:$B,'Publication Table'!R$7),
IF(AND($C$4="NHS Scotland",$C$5="Operations cancelled for non-clinical/capacity reasons"),
SUMIFS(AllPublicationData!$I:$I,AllPublicationData!$A:$A,'Publication Table'!$B71,AllPublicationData!$B:$B,'Publication Table'!R$7),
IF(AND($C$4="NHS Scotland",$C$5="Cancellations for other reasons"),
SUMIFS(AllPublicationData!$J:$J,AllPublicationData!$A:$A,'Publication Table'!$B71,AllPublicationData!$B:$B,'Publication Table'!R$7)))))))</f>
        <v>105</v>
      </c>
    </row>
    <row r="72" spans="2:18" x14ac:dyDescent="0.35">
      <c r="B72" s="89">
        <v>43466</v>
      </c>
      <c r="C72" s="81">
        <f>IF($C$5="Total Operations",
SUMIFS(AllPublicationData!$E:$E,AllPublicationData!$A:$A,'Publication Table'!$B72,AllPublicationData!$B:$B,'Publication Table'!$C$4),
IF('Publication Table'!$C$5="All Cancelled Operations",
SUMIFS(AllPublicationData!$F:$F,AllPublicationData!$A:$A,'Publication Table'!$B72,AllPublicationData!$B:$B,'Publication Table'!$C$4),
IF('Publication Table'!$C$5="Operations cancelled by patient",
SUMIFS(AllPublicationData!$G:$G,AllPublicationData!$A:$A,'Publication Table'!$B72,AllPublicationData!$B:$B,'Publication Table'!$C$4),
IF('Publication Table'!$C$5="Operations cancelled for clinical reasons",
SUMIFS(AllPublicationData!$H:$H,AllPublicationData!$A:$A,'Publication Table'!$B72,AllPublicationData!$B:$B,'Publication Table'!$C$4),
IF('Publication Table'!$C$5="Operations cancelled for non-clinical/capacity reasons",
SUMIFS(AllPublicationData!$I:$I,AllPublicationData!$A:$A,'Publication Table'!$B72,AllPublicationData!$B:$B,'Publication Table'!$C$4),
IF('Publication Table'!$C$5="Cancellations for other reasons",
SUMIFS(AllPublicationData!$J:$J,AllPublicationData!$A:$A,'Publication Table'!$B72,AllPublicationData!$B:$B,'Publication Table'!$C$4)))))))+
IF(AND($C$4="NHS Scotland",$C$5="Total Operations"),
SUMIFS(AllPublicationData!$E:$E,AllPublicationData!$A:$A,'Publication Table'!$B72),
IF(AND($C$4="NHS Scotland",$C$5="All Cancelled Operations"),
SUMIFS(AllPublicationData!$F:$F,AllPublicationData!$A:$A,'Publication Table'!$B72),
IF(AND($C$4="NHS Scotland",$C$5="Operations cancelled by patient"),
SUMIFS(AllPublicationData!$G:$G,AllPublicationData!$A:$A,'Publication Table'!$B72),
IF(AND($C$4="NHS Scotland",$C$5="Operations cancelled for clinical reasons"),
SUMIFS(AllPublicationData!$H:$H,AllPublicationData!$A:$A,'Publication Table'!$B72),
IF(AND($C$4="NHS Scotland",$C$5="Operations cancelled for non-clinical/capacity reasons"),
SUMIFS(AllPublicationData!$I:$I,AllPublicationData!$A:$A,'Publication Table'!$B72),
IF(AND($C$4="NHS Scotland",$C$5="Cancellations for other reasons"),
SUMIFS(AllPublicationData!$J:$J,AllPublicationData!$A:$A,'Publication Table'!$B72)))))))</f>
        <v>29271</v>
      </c>
      <c r="D72" s="90">
        <f>IF($C$5="Total Operations",
SUMIFS(AllPublicationData!$E:$E,AllPublicationData!$A:$A,'Publication Table'!$B72,AllPublicationData!$B:$B,'Publication Table'!$C$4,AllPublicationData!$D:$D,'Publication Table'!D$7),
IF('Publication Table'!$C$5="All Cancelled Operations",
SUMIFS(AllPublicationData!$F:$F,AllPublicationData!$A:$A,'Publication Table'!$B72,AllPublicationData!$B:$B,'Publication Table'!$C$4,AllPublicationData!$D:$D,'Publication Table'!D$7),
IF('Publication Table'!$C$5="Operations cancelled by patient",
SUMIFS(AllPublicationData!$G:$G,AllPublicationData!$A:$A,'Publication Table'!$B72,AllPublicationData!$B:$B,'Publication Table'!$C$4,AllPublicationData!$D:$D,'Publication Table'!D$7),
IF('Publication Table'!$C$5="Operations cancelled for clinical reasons",
SUMIFS(AllPublicationData!$H:$H,AllPublicationData!$A:$A,'Publication Table'!$B72,AllPublicationData!$B:$B,'Publication Table'!$C$4,AllPublicationData!$D:$D,'Publication Table'!D$7),
IF('Publication Table'!$C$5="Operations cancelled for non-clinical/capacity reasons",
SUMIFS(AllPublicationData!$I:$I,AllPublicationData!$A:$A,'Publication Table'!$B72,AllPublicationData!$B:$B,'Publication Table'!$C$4,AllPublicationData!$D:$D,'Publication Table'!D$7),
IF('Publication Table'!$C$5="Cancellations for other reasons",
SUMIFS(AllPublicationData!$J:$J,AllPublicationData!$A:$A,'Publication Table'!$B72,AllPublicationData!$B:$B,'Publication Table'!$C$4,AllPublicationData!$D:$D,'Publication Table'!D$7)))))))+
IF(AND($C$4="NHS Scotland",$C$5="Total Operations"),
SUMIFS(AllPublicationData!$E:$E,AllPublicationData!$A:$A,'Publication Table'!$B72,AllPublicationData!$B:$B,'Publication Table'!D$7),
IF(AND($C$4="NHS Scotland",$C$5="All Cancelled Operations"),
SUMIFS(AllPublicationData!$F:$F,AllPublicationData!$A:$A,'Publication Table'!$B72,AllPublicationData!$B:$B,'Publication Table'!D$7),
IF(AND($C$4="NHS Scotland",$C$5="Operations cancelled by patient"),
SUMIFS(AllPublicationData!$G:$G,AllPublicationData!$A:$A,'Publication Table'!$B72,AllPublicationData!$B:$B,'Publication Table'!D$7),
IF(AND($C$4="NHS Scotland",$C$5="Operations cancelled for clinical reasons"),
SUMIFS(AllPublicationData!$H:$H,AllPublicationData!$A:$A,'Publication Table'!$B72,AllPublicationData!$B:$B,'Publication Table'!D$7),
IF(AND($C$4="NHS Scotland",$C$5="Operations cancelled for non-clinical/capacity reasons"),
SUMIFS(AllPublicationData!$I:$I,AllPublicationData!$A:$A,'Publication Table'!$B72,AllPublicationData!$B:$B,'Publication Table'!D$7),
IF(AND($C$4="NHS Scotland",$C$5="Cancellations for other reasons"),
SUMIFS(AllPublicationData!$J:$J,AllPublicationData!$A:$A,'Publication Table'!$B72,AllPublicationData!$B:$B,'Publication Table'!D$7)))))))</f>
        <v>1704</v>
      </c>
      <c r="E72" s="90">
        <f>IF($C$5="Total Operations",
SUMIFS(AllPublicationData!$E:$E,AllPublicationData!$A:$A,'Publication Table'!$B72,AllPublicationData!$B:$B,'Publication Table'!$C$4,AllPublicationData!$D:$D,'Publication Table'!E$7),
IF('Publication Table'!$C$5="All Cancelled Operations",
SUMIFS(AllPublicationData!$F:$F,AllPublicationData!$A:$A,'Publication Table'!$B72,AllPublicationData!$B:$B,'Publication Table'!$C$4,AllPublicationData!$D:$D,'Publication Table'!E$7),
IF('Publication Table'!$C$5="Operations cancelled by patient",
SUMIFS(AllPublicationData!$G:$G,AllPublicationData!$A:$A,'Publication Table'!$B72,AllPublicationData!$B:$B,'Publication Table'!$C$4,AllPublicationData!$D:$D,'Publication Table'!E$7),
IF('Publication Table'!$C$5="Operations cancelled for clinical reasons",
SUMIFS(AllPublicationData!$H:$H,AllPublicationData!$A:$A,'Publication Table'!$B72,AllPublicationData!$B:$B,'Publication Table'!$C$4,AllPublicationData!$D:$D,'Publication Table'!E$7),
IF('Publication Table'!$C$5="Operations cancelled for non-clinical/capacity reasons",
SUMIFS(AllPublicationData!$I:$I,AllPublicationData!$A:$A,'Publication Table'!$B72,AllPublicationData!$B:$B,'Publication Table'!$C$4,AllPublicationData!$D:$D,'Publication Table'!E$7),
IF('Publication Table'!$C$5="Cancellations for other reasons",
SUMIFS(AllPublicationData!$J:$J,AllPublicationData!$A:$A,'Publication Table'!$B72,AllPublicationData!$B:$B,'Publication Table'!$C$4,AllPublicationData!$D:$D,'Publication Table'!E$7)))))))+
IF(AND($C$4="NHS Scotland",$C$5="Total Operations"),
SUMIFS(AllPublicationData!$E:$E,AllPublicationData!$A:$A,'Publication Table'!$B72,AllPublicationData!$B:$B,'Publication Table'!E$7),
IF(AND($C$4="NHS Scotland",$C$5="All Cancelled Operations"),
SUMIFS(AllPublicationData!$F:$F,AllPublicationData!$A:$A,'Publication Table'!$B72,AllPublicationData!$B:$B,'Publication Table'!E$7),
IF(AND($C$4="NHS Scotland",$C$5="Operations cancelled by patient"),
SUMIFS(AllPublicationData!$G:$G,AllPublicationData!$A:$A,'Publication Table'!$B72,AllPublicationData!$B:$B,'Publication Table'!E$7),
IF(AND($C$4="NHS Scotland",$C$5="Operations cancelled for clinical reasons"),
SUMIFS(AllPublicationData!$H:$H,AllPublicationData!$A:$A,'Publication Table'!$B72,AllPublicationData!$B:$B,'Publication Table'!E$7),
IF(AND($C$4="NHS Scotland",$C$5="Operations cancelled for non-clinical/capacity reasons"),
SUMIFS(AllPublicationData!$I:$I,AllPublicationData!$A:$A,'Publication Table'!$B72,AllPublicationData!$B:$B,'Publication Table'!E$7),
IF(AND($C$4="NHS Scotland",$C$5="Cancellations for other reasons"),
SUMIFS(AllPublicationData!$J:$J,AllPublicationData!$A:$A,'Publication Table'!$B72,AllPublicationData!$B:$B,'Publication Table'!E$7)))))))</f>
        <v>1877</v>
      </c>
      <c r="F72" s="90">
        <f>IF($C$5="Total Operations",
SUMIFS(AllPublicationData!$E:$E,AllPublicationData!$A:$A,'Publication Table'!$B72,AllPublicationData!$B:$B,'Publication Table'!$C$4,AllPublicationData!$D:$D,'Publication Table'!F$7),
IF('Publication Table'!$C$5="All Cancelled Operations",
SUMIFS(AllPublicationData!$F:$F,AllPublicationData!$A:$A,'Publication Table'!$B72,AllPublicationData!$B:$B,'Publication Table'!$C$4,AllPublicationData!$D:$D,'Publication Table'!F$7),
IF('Publication Table'!$C$5="Operations cancelled by patient",
SUMIFS(AllPublicationData!$G:$G,AllPublicationData!$A:$A,'Publication Table'!$B72,AllPublicationData!$B:$B,'Publication Table'!$C$4,AllPublicationData!$D:$D,'Publication Table'!F$7),
IF('Publication Table'!$C$5="Operations cancelled for clinical reasons",
SUMIFS(AllPublicationData!$H:$H,AllPublicationData!$A:$A,'Publication Table'!$B72,AllPublicationData!$B:$B,'Publication Table'!$C$4,AllPublicationData!$D:$D,'Publication Table'!F$7),
IF('Publication Table'!$C$5="Operations cancelled for non-clinical/capacity reasons",
SUMIFS(AllPublicationData!$I:$I,AllPublicationData!$A:$A,'Publication Table'!$B72,AllPublicationData!$B:$B,'Publication Table'!$C$4,AllPublicationData!$D:$D,'Publication Table'!F$7),
IF('Publication Table'!$C$5="Cancellations for other reasons",
SUMIFS(AllPublicationData!$J:$J,AllPublicationData!$A:$A,'Publication Table'!$B72,AllPublicationData!$B:$B,'Publication Table'!$C$4,AllPublicationData!$D:$D,'Publication Table'!F$7)))))))+
IF(AND($C$4="NHS Scotland",$C$5="Total Operations"),
SUMIFS(AllPublicationData!$E:$E,AllPublicationData!$A:$A,'Publication Table'!$B72,AllPublicationData!$B:$B,'Publication Table'!F$7),
IF(AND($C$4="NHS Scotland",$C$5="All Cancelled Operations"),
SUMIFS(AllPublicationData!$F:$F,AllPublicationData!$A:$A,'Publication Table'!$B72,AllPublicationData!$B:$B,'Publication Table'!F$7),
IF(AND($C$4="NHS Scotland",$C$5="Operations cancelled by patient"),
SUMIFS(AllPublicationData!$G:$G,AllPublicationData!$A:$A,'Publication Table'!$B72,AllPublicationData!$B:$B,'Publication Table'!F$7),
IF(AND($C$4="NHS Scotland",$C$5="Operations cancelled for clinical reasons"),
SUMIFS(AllPublicationData!$H:$H,AllPublicationData!$A:$A,'Publication Table'!$B72,AllPublicationData!$B:$B,'Publication Table'!F$7),
IF(AND($C$4="NHS Scotland",$C$5="Operations cancelled for non-clinical/capacity reasons"),
SUMIFS(AllPublicationData!$I:$I,AllPublicationData!$A:$A,'Publication Table'!$B72,AllPublicationData!$B:$B,'Publication Table'!F$7),
IF(AND($C$4="NHS Scotland",$C$5="Cancellations for other reasons"),
SUMIFS(AllPublicationData!$J:$J,AllPublicationData!$A:$A,'Publication Table'!$B72,AllPublicationData!$B:$B,'Publication Table'!F$7)))))))</f>
        <v>356</v>
      </c>
      <c r="G72" s="90">
        <f>IF($C$5="Total Operations",
SUMIFS(AllPublicationData!$E:$E,AllPublicationData!$A:$A,'Publication Table'!$B72,AllPublicationData!$B:$B,'Publication Table'!$C$4,AllPublicationData!$D:$D,'Publication Table'!G$7),
IF('Publication Table'!$C$5="All Cancelled Operations",
SUMIFS(AllPublicationData!$F:$F,AllPublicationData!$A:$A,'Publication Table'!$B72,AllPublicationData!$B:$B,'Publication Table'!$C$4,AllPublicationData!$D:$D,'Publication Table'!G$7),
IF('Publication Table'!$C$5="Operations cancelled by patient",
SUMIFS(AllPublicationData!$G:$G,AllPublicationData!$A:$A,'Publication Table'!$B72,AllPublicationData!$B:$B,'Publication Table'!$C$4,AllPublicationData!$D:$D,'Publication Table'!G$7),
IF('Publication Table'!$C$5="Operations cancelled for clinical reasons",
SUMIFS(AllPublicationData!$H:$H,AllPublicationData!$A:$A,'Publication Table'!$B72,AllPublicationData!$B:$B,'Publication Table'!$C$4,AllPublicationData!$D:$D,'Publication Table'!G$7),
IF('Publication Table'!$C$5="Operations cancelled for non-clinical/capacity reasons",
SUMIFS(AllPublicationData!$I:$I,AllPublicationData!$A:$A,'Publication Table'!$B72,AllPublicationData!$B:$B,'Publication Table'!$C$4,AllPublicationData!$D:$D,'Publication Table'!G$7),
IF('Publication Table'!$C$5="Cancellations for other reasons",
SUMIFS(AllPublicationData!$J:$J,AllPublicationData!$A:$A,'Publication Table'!$B72,AllPublicationData!$B:$B,'Publication Table'!$C$4,AllPublicationData!$D:$D,'Publication Table'!G$7)))))))+
IF(AND($C$4="NHS Scotland",$C$5="Total Operations"),
SUMIFS(AllPublicationData!$E:$E,AllPublicationData!$A:$A,'Publication Table'!$B72,AllPublicationData!$B:$B,'Publication Table'!G$7),
IF(AND($C$4="NHS Scotland",$C$5="All Cancelled Operations"),
SUMIFS(AllPublicationData!$F:$F,AllPublicationData!$A:$A,'Publication Table'!$B72,AllPublicationData!$B:$B,'Publication Table'!G$7),
IF(AND($C$4="NHS Scotland",$C$5="Operations cancelled by patient"),
SUMIFS(AllPublicationData!$G:$G,AllPublicationData!$A:$A,'Publication Table'!$B72,AllPublicationData!$B:$B,'Publication Table'!G$7),
IF(AND($C$4="NHS Scotland",$C$5="Operations cancelled for clinical reasons"),
SUMIFS(AllPublicationData!$H:$H,AllPublicationData!$A:$A,'Publication Table'!$B72,AllPublicationData!$B:$B,'Publication Table'!G$7),
IF(AND($C$4="NHS Scotland",$C$5="Operations cancelled for non-clinical/capacity reasons"),
SUMIFS(AllPublicationData!$I:$I,AllPublicationData!$A:$A,'Publication Table'!$B72,AllPublicationData!$B:$B,'Publication Table'!G$7),
IF(AND($C$4="NHS Scotland",$C$5="Cancellations for other reasons"),
SUMIFS(AllPublicationData!$J:$J,AllPublicationData!$A:$A,'Publication Table'!$B72,AllPublicationData!$B:$B,'Publication Table'!G$7)))))))</f>
        <v>1499</v>
      </c>
      <c r="H72" s="90">
        <f>IF($C$5="Total Operations",
SUMIFS(AllPublicationData!$E:$E,AllPublicationData!$A:$A,'Publication Table'!$B72,AllPublicationData!$B:$B,'Publication Table'!$C$4,AllPublicationData!$D:$D,'Publication Table'!H$7),
IF('Publication Table'!$C$5="All Cancelled Operations",
SUMIFS(AllPublicationData!$F:$F,AllPublicationData!$A:$A,'Publication Table'!$B72,AllPublicationData!$B:$B,'Publication Table'!$C$4,AllPublicationData!$D:$D,'Publication Table'!H$7),
IF('Publication Table'!$C$5="Operations cancelled by patient",
SUMIFS(AllPublicationData!$G:$G,AllPublicationData!$A:$A,'Publication Table'!$B72,AllPublicationData!$B:$B,'Publication Table'!$C$4,AllPublicationData!$D:$D,'Publication Table'!H$7),
IF('Publication Table'!$C$5="Operations cancelled for clinical reasons",
SUMIFS(AllPublicationData!$H:$H,AllPublicationData!$A:$A,'Publication Table'!$B72,AllPublicationData!$B:$B,'Publication Table'!$C$4,AllPublicationData!$D:$D,'Publication Table'!H$7),
IF('Publication Table'!$C$5="Operations cancelled for non-clinical/capacity reasons",
SUMIFS(AllPublicationData!$I:$I,AllPublicationData!$A:$A,'Publication Table'!$B72,AllPublicationData!$B:$B,'Publication Table'!$C$4,AllPublicationData!$D:$D,'Publication Table'!H$7),
IF('Publication Table'!$C$5="Cancellations for other reasons",
SUMIFS(AllPublicationData!$J:$J,AllPublicationData!$A:$A,'Publication Table'!$B72,AllPublicationData!$B:$B,'Publication Table'!$C$4,AllPublicationData!$D:$D,'Publication Table'!H$7)))))))+
IF(AND($C$4="NHS Scotland",$C$5="Total Operations"),
SUMIFS(AllPublicationData!$E:$E,AllPublicationData!$A:$A,'Publication Table'!$B72,AllPublicationData!$B:$B,'Publication Table'!H$7),
IF(AND($C$4="NHS Scotland",$C$5="All Cancelled Operations"),
SUMIFS(AllPublicationData!$F:$F,AllPublicationData!$A:$A,'Publication Table'!$B72,AllPublicationData!$B:$B,'Publication Table'!H$7),
IF(AND($C$4="NHS Scotland",$C$5="Operations cancelled by patient"),
SUMIFS(AllPublicationData!$G:$G,AllPublicationData!$A:$A,'Publication Table'!$B72,AllPublicationData!$B:$B,'Publication Table'!H$7),
IF(AND($C$4="NHS Scotland",$C$5="Operations cancelled for clinical reasons"),
SUMIFS(AllPublicationData!$H:$H,AllPublicationData!$A:$A,'Publication Table'!$B72,AllPublicationData!$B:$B,'Publication Table'!H$7),
IF(AND($C$4="NHS Scotland",$C$5="Operations cancelled for non-clinical/capacity reasons"),
SUMIFS(AllPublicationData!$I:$I,AllPublicationData!$A:$A,'Publication Table'!$B72,AllPublicationData!$B:$B,'Publication Table'!H$7),
IF(AND($C$4="NHS Scotland",$C$5="Cancellations for other reasons"),
SUMIFS(AllPublicationData!$J:$J,AllPublicationData!$A:$A,'Publication Table'!$B72,AllPublicationData!$B:$B,'Publication Table'!H$7)))))))</f>
        <v>1391</v>
      </c>
      <c r="I72" s="90">
        <f>IF($C$5="Total Operations",
SUMIFS(AllPublicationData!$E:$E,AllPublicationData!$A:$A,'Publication Table'!$B72,AllPublicationData!$B:$B,'Publication Table'!$C$4,AllPublicationData!$D:$D,'Publication Table'!I$7),
IF('Publication Table'!$C$5="All Cancelled Operations",
SUMIFS(AllPublicationData!$F:$F,AllPublicationData!$A:$A,'Publication Table'!$B72,AllPublicationData!$B:$B,'Publication Table'!$C$4,AllPublicationData!$D:$D,'Publication Table'!I$7),
IF('Publication Table'!$C$5="Operations cancelled by patient",
SUMIFS(AllPublicationData!$G:$G,AllPublicationData!$A:$A,'Publication Table'!$B72,AllPublicationData!$B:$B,'Publication Table'!$C$4,AllPublicationData!$D:$D,'Publication Table'!I$7),
IF('Publication Table'!$C$5="Operations cancelled for clinical reasons",
SUMIFS(AllPublicationData!$H:$H,AllPublicationData!$A:$A,'Publication Table'!$B72,AllPublicationData!$B:$B,'Publication Table'!$C$4,AllPublicationData!$D:$D,'Publication Table'!I$7),
IF('Publication Table'!$C$5="Operations cancelled for non-clinical/capacity reasons",
SUMIFS(AllPublicationData!$I:$I,AllPublicationData!$A:$A,'Publication Table'!$B72,AllPublicationData!$B:$B,'Publication Table'!$C$4,AllPublicationData!$D:$D,'Publication Table'!I$7),
IF('Publication Table'!$C$5="Cancellations for other reasons",
SUMIFS(AllPublicationData!$J:$J,AllPublicationData!$A:$A,'Publication Table'!$B72,AllPublicationData!$B:$B,'Publication Table'!$C$4,AllPublicationData!$D:$D,'Publication Table'!I$7)))))))+
IF(AND($C$4="NHS Scotland",$C$5="Total Operations"),
SUMIFS(AllPublicationData!$E:$E,AllPublicationData!$A:$A,'Publication Table'!$B72,AllPublicationData!$B:$B,'Publication Table'!I$7),
IF(AND($C$4="NHS Scotland",$C$5="All Cancelled Operations"),
SUMIFS(AllPublicationData!$F:$F,AllPublicationData!$A:$A,'Publication Table'!$B72,AllPublicationData!$B:$B,'Publication Table'!I$7),
IF(AND($C$4="NHS Scotland",$C$5="Operations cancelled by patient"),
SUMIFS(AllPublicationData!$G:$G,AllPublicationData!$A:$A,'Publication Table'!$B72,AllPublicationData!$B:$B,'Publication Table'!I$7),
IF(AND($C$4="NHS Scotland",$C$5="Operations cancelled for clinical reasons"),
SUMIFS(AllPublicationData!$H:$H,AllPublicationData!$A:$A,'Publication Table'!$B72,AllPublicationData!$B:$B,'Publication Table'!I$7),
IF(AND($C$4="NHS Scotland",$C$5="Operations cancelled for non-clinical/capacity reasons"),
SUMIFS(AllPublicationData!$I:$I,AllPublicationData!$A:$A,'Publication Table'!$B72,AllPublicationData!$B:$B,'Publication Table'!I$7),
IF(AND($C$4="NHS Scotland",$C$5="Cancellations for other reasons"),
SUMIFS(AllPublicationData!$J:$J,AllPublicationData!$A:$A,'Publication Table'!$B72,AllPublicationData!$B:$B,'Publication Table'!I$7)))))))</f>
        <v>1015</v>
      </c>
      <c r="J72" s="90">
        <f>IF($C$5="Total Operations",
SUMIFS(AllPublicationData!$E:$E,AllPublicationData!$A:$A,'Publication Table'!$B72,AllPublicationData!$B:$B,'Publication Table'!$C$4,AllPublicationData!$D:$D,'Publication Table'!J$7),
IF('Publication Table'!$C$5="All Cancelled Operations",
SUMIFS(AllPublicationData!$F:$F,AllPublicationData!$A:$A,'Publication Table'!$B72,AllPublicationData!$B:$B,'Publication Table'!$C$4,AllPublicationData!$D:$D,'Publication Table'!J$7),
IF('Publication Table'!$C$5="Operations cancelled by patient",
SUMIFS(AllPublicationData!$G:$G,AllPublicationData!$A:$A,'Publication Table'!$B72,AllPublicationData!$B:$B,'Publication Table'!$C$4,AllPublicationData!$D:$D,'Publication Table'!J$7),
IF('Publication Table'!$C$5="Operations cancelled for clinical reasons",
SUMIFS(AllPublicationData!$H:$H,AllPublicationData!$A:$A,'Publication Table'!$B72,AllPublicationData!$B:$B,'Publication Table'!$C$4,AllPublicationData!$D:$D,'Publication Table'!J$7),
IF('Publication Table'!$C$5="Operations cancelled for non-clinical/capacity reasons",
SUMIFS(AllPublicationData!$I:$I,AllPublicationData!$A:$A,'Publication Table'!$B72,AllPublicationData!$B:$B,'Publication Table'!$C$4,AllPublicationData!$D:$D,'Publication Table'!J$7),
IF('Publication Table'!$C$5="Cancellations for other reasons",
SUMIFS(AllPublicationData!$J:$J,AllPublicationData!$A:$A,'Publication Table'!$B72,AllPublicationData!$B:$B,'Publication Table'!$C$4,AllPublicationData!$D:$D,'Publication Table'!J$7)))))))+
IF(AND($C$4="NHS Scotland",$C$5="Total Operations"),
SUMIFS(AllPublicationData!$E:$E,AllPublicationData!$A:$A,'Publication Table'!$B72,AllPublicationData!$B:$B,'Publication Table'!J$7),
IF(AND($C$4="NHS Scotland",$C$5="All Cancelled Operations"),
SUMIFS(AllPublicationData!$F:$F,AllPublicationData!$A:$A,'Publication Table'!$B72,AllPublicationData!$B:$B,'Publication Table'!J$7),
IF(AND($C$4="NHS Scotland",$C$5="Operations cancelled by patient"),
SUMIFS(AllPublicationData!$G:$G,AllPublicationData!$A:$A,'Publication Table'!$B72,AllPublicationData!$B:$B,'Publication Table'!J$7),
IF(AND($C$4="NHS Scotland",$C$5="Operations cancelled for clinical reasons"),
SUMIFS(AllPublicationData!$H:$H,AllPublicationData!$A:$A,'Publication Table'!$B72,AllPublicationData!$B:$B,'Publication Table'!J$7),
IF(AND($C$4="NHS Scotland",$C$5="Operations cancelled for non-clinical/capacity reasons"),
SUMIFS(AllPublicationData!$I:$I,AllPublicationData!$A:$A,'Publication Table'!$B72,AllPublicationData!$B:$B,'Publication Table'!J$7),
IF(AND($C$4="NHS Scotland",$C$5="Cancellations for other reasons"),
SUMIFS(AllPublicationData!$J:$J,AllPublicationData!$A:$A,'Publication Table'!$B72,AllPublicationData!$B:$B,'Publication Table'!J$7)))))))</f>
        <v>3148</v>
      </c>
      <c r="K72" s="90">
        <f>IF($C$5="Total Operations",
SUMIFS(AllPublicationData!$E:$E,AllPublicationData!$A:$A,'Publication Table'!$B72,AllPublicationData!$B:$B,'Publication Table'!$C$4,AllPublicationData!$D:$D,'Publication Table'!K$7),
IF('Publication Table'!$C$5="All Cancelled Operations",
SUMIFS(AllPublicationData!$F:$F,AllPublicationData!$A:$A,'Publication Table'!$B72,AllPublicationData!$B:$B,'Publication Table'!$C$4,AllPublicationData!$D:$D,'Publication Table'!K$7),
IF('Publication Table'!$C$5="Operations cancelled by patient",
SUMIFS(AllPublicationData!$G:$G,AllPublicationData!$A:$A,'Publication Table'!$B72,AllPublicationData!$B:$B,'Publication Table'!$C$4,AllPublicationData!$D:$D,'Publication Table'!K$7),
IF('Publication Table'!$C$5="Operations cancelled for clinical reasons",
SUMIFS(AllPublicationData!$H:$H,AllPublicationData!$A:$A,'Publication Table'!$B72,AllPublicationData!$B:$B,'Publication Table'!$C$4,AllPublicationData!$D:$D,'Publication Table'!K$7),
IF('Publication Table'!$C$5="Operations cancelled for non-clinical/capacity reasons",
SUMIFS(AllPublicationData!$I:$I,AllPublicationData!$A:$A,'Publication Table'!$B72,AllPublicationData!$B:$B,'Publication Table'!$C$4,AllPublicationData!$D:$D,'Publication Table'!K$7),
IF('Publication Table'!$C$5="Cancellations for other reasons",
SUMIFS(AllPublicationData!$J:$J,AllPublicationData!$A:$A,'Publication Table'!$B72,AllPublicationData!$B:$B,'Publication Table'!$C$4,AllPublicationData!$D:$D,'Publication Table'!K$7)))))))+
IF(AND($C$4="NHS Scotland",$C$5="Total Operations"),
SUMIFS(AllPublicationData!$E:$E,AllPublicationData!$A:$A,'Publication Table'!$B72,AllPublicationData!$B:$B,'Publication Table'!K$7),
IF(AND($C$4="NHS Scotland",$C$5="All Cancelled Operations"),
SUMIFS(AllPublicationData!$F:$F,AllPublicationData!$A:$A,'Publication Table'!$B72,AllPublicationData!$B:$B,'Publication Table'!K$7),
IF(AND($C$4="NHS Scotland",$C$5="Operations cancelled by patient"),
SUMIFS(AllPublicationData!$G:$G,AllPublicationData!$A:$A,'Publication Table'!$B72,AllPublicationData!$B:$B,'Publication Table'!K$7),
IF(AND($C$4="NHS Scotland",$C$5="Operations cancelled for clinical reasons"),
SUMIFS(AllPublicationData!$H:$H,AllPublicationData!$A:$A,'Publication Table'!$B72,AllPublicationData!$B:$B,'Publication Table'!K$7),
IF(AND($C$4="NHS Scotland",$C$5="Operations cancelled for non-clinical/capacity reasons"),
SUMIFS(AllPublicationData!$I:$I,AllPublicationData!$A:$A,'Publication Table'!$B72,AllPublicationData!$B:$B,'Publication Table'!K$7),
IF(AND($C$4="NHS Scotland",$C$5="Cancellations for other reasons"),
SUMIFS(AllPublicationData!$J:$J,AllPublicationData!$A:$A,'Publication Table'!$B72,AllPublicationData!$B:$B,'Publication Table'!K$7)))))))</f>
        <v>6649</v>
      </c>
      <c r="L72" s="90">
        <f>IF($C$5="Total Operations",
SUMIFS(AllPublicationData!$E:$E,AllPublicationData!$A:$A,'Publication Table'!$B72,AllPublicationData!$B:$B,'Publication Table'!$C$4,AllPublicationData!$D:$D,'Publication Table'!L$7),
IF('Publication Table'!$C$5="All Cancelled Operations",
SUMIFS(AllPublicationData!$F:$F,AllPublicationData!$A:$A,'Publication Table'!$B72,AllPublicationData!$B:$B,'Publication Table'!$C$4,AllPublicationData!$D:$D,'Publication Table'!L$7),
IF('Publication Table'!$C$5="Operations cancelled by patient",
SUMIFS(AllPublicationData!$G:$G,AllPublicationData!$A:$A,'Publication Table'!$B72,AllPublicationData!$B:$B,'Publication Table'!$C$4,AllPublicationData!$D:$D,'Publication Table'!L$7),
IF('Publication Table'!$C$5="Operations cancelled for clinical reasons",
SUMIFS(AllPublicationData!$H:$H,AllPublicationData!$A:$A,'Publication Table'!$B72,AllPublicationData!$B:$B,'Publication Table'!$C$4,AllPublicationData!$D:$D,'Publication Table'!L$7),
IF('Publication Table'!$C$5="Operations cancelled for non-clinical/capacity reasons",
SUMIFS(AllPublicationData!$I:$I,AllPublicationData!$A:$A,'Publication Table'!$B72,AllPublicationData!$B:$B,'Publication Table'!$C$4,AllPublicationData!$D:$D,'Publication Table'!L$7),
IF('Publication Table'!$C$5="Cancellations for other reasons",
SUMIFS(AllPublicationData!$J:$J,AllPublicationData!$A:$A,'Publication Table'!$B72,AllPublicationData!$B:$B,'Publication Table'!$C$4,AllPublicationData!$D:$D,'Publication Table'!L$7)))))))+
IF(AND($C$4="NHS Scotland",$C$5="Total Operations"),
SUMIFS(AllPublicationData!$E:$E,AllPublicationData!$A:$A,'Publication Table'!$B72,AllPublicationData!$B:$B,'Publication Table'!L$7),
IF(AND($C$4="NHS Scotland",$C$5="All Cancelled Operations"),
SUMIFS(AllPublicationData!$F:$F,AllPublicationData!$A:$A,'Publication Table'!$B72,AllPublicationData!$B:$B,'Publication Table'!L$7),
IF(AND($C$4="NHS Scotland",$C$5="Operations cancelled by patient"),
SUMIFS(AllPublicationData!$G:$G,AllPublicationData!$A:$A,'Publication Table'!$B72,AllPublicationData!$B:$B,'Publication Table'!L$7),
IF(AND($C$4="NHS Scotland",$C$5="Operations cancelled for clinical reasons"),
SUMIFS(AllPublicationData!$H:$H,AllPublicationData!$A:$A,'Publication Table'!$B72,AllPublicationData!$B:$B,'Publication Table'!L$7),
IF(AND($C$4="NHS Scotland",$C$5="Operations cancelled for non-clinical/capacity reasons"),
SUMIFS(AllPublicationData!$I:$I,AllPublicationData!$A:$A,'Publication Table'!$B72,AllPublicationData!$B:$B,'Publication Table'!L$7),
IF(AND($C$4="NHS Scotland",$C$5="Cancellations for other reasons"),
SUMIFS(AllPublicationData!$J:$J,AllPublicationData!$A:$A,'Publication Table'!$B72,AllPublicationData!$B:$B,'Publication Table'!L$7)))))))</f>
        <v>1184</v>
      </c>
      <c r="M72" s="90">
        <f>IF($C$5="Total Operations",
SUMIFS(AllPublicationData!$E:$E,AllPublicationData!$A:$A,'Publication Table'!$B72,AllPublicationData!$B:$B,'Publication Table'!$C$4,AllPublicationData!$D:$D,'Publication Table'!M$7),
IF('Publication Table'!$C$5="All Cancelled Operations",
SUMIFS(AllPublicationData!$F:$F,AllPublicationData!$A:$A,'Publication Table'!$B72,AllPublicationData!$B:$B,'Publication Table'!$C$4,AllPublicationData!$D:$D,'Publication Table'!M$7),
IF('Publication Table'!$C$5="Operations cancelled by patient",
SUMIFS(AllPublicationData!$G:$G,AllPublicationData!$A:$A,'Publication Table'!$B72,AllPublicationData!$B:$B,'Publication Table'!$C$4,AllPublicationData!$D:$D,'Publication Table'!M$7),
IF('Publication Table'!$C$5="Operations cancelled for clinical reasons",
SUMIFS(AllPublicationData!$G:$G,AllPublicationData!$A:$A,'Publication Table'!$B72,AllPublicationData!$B:$B,'Publication Table'!$C$4,AllPublicationData!$D:$D,'Publication Table'!M$7),
IF('Publication Table'!$C$5="Operations cancelled for non-clinical/capacity reasons",
SUMIFS(AllPublicationData!$G:$G,AllPublicationData!$A:$A,'Publication Table'!$B72,AllPublicationData!$B:$B,'Publication Table'!$C$4,AllPublicationData!$D:$D,'Publication Table'!M$7),
IF('Publication Table'!$C$5="Cancellations for other reasons",
SUMIFS(AllPublicationData!$G:$G,AllPublicationData!$A:$A,'Publication Table'!$B72,AllPublicationData!$B:$B,'Publication Table'!$C$4,AllPublicationData!$D:$D,'Publication Table'!M$7)))))))+
IF(AND($C$4="NHS Scotland",$C$5="Total Operations"),
SUMIFS(AllPublicationData!$E:$E,AllPublicationData!$A:$A,'Publication Table'!$B72,AllPublicationData!$B:$B,'Publication Table'!M$7),
IF(AND($C$4="NHS Scotland",$C$5="All Cancelled Operations"),
SUMIFS(AllPublicationData!$F:$F,AllPublicationData!$A:$A,'Publication Table'!$B72,AllPublicationData!$B:$B,'Publication Table'!M$7),
IF(AND($C$4="NHS Scotland",$C$5="Operations cancelled by patient"),
SUMIFS(AllPublicationData!$G:$G,AllPublicationData!$A:$A,'Publication Table'!$B72,AllPublicationData!$B:$B,'Publication Table'!M$7),
IF(AND($C$4="NHS Scotland",$C$5="Operations cancelled for clinical reasons"),
SUMIFS(AllPublicationData!$H:$H,AllPublicationData!$A:$A,'Publication Table'!$B72,AllPublicationData!$B:$B,'Publication Table'!M$7),
IF(AND($C$4="NHS Scotland",$C$5="Operations cancelled for non-clinical/capacity reasons"),
SUMIFS(AllPublicationData!$I:$I,AllPublicationData!$A:$A,'Publication Table'!$B72,AllPublicationData!$B:$B,'Publication Table'!M$7),
IF(AND($C$4="NHS Scotland",$C$5="Cancellations for other reasons"),
SUMIFS(AllPublicationData!$J:$J,AllPublicationData!$A:$A,'Publication Table'!$B72,AllPublicationData!$B:$B,'Publication Table'!M$7)))))))</f>
        <v>2722</v>
      </c>
      <c r="N72" s="90">
        <f>IF($C$5="Total Operations",
SUMIFS(AllPublicationData!$E:$E,AllPublicationData!$A:$A,'Publication Table'!$B72,AllPublicationData!$B:$B,'Publication Table'!$C$4,AllPublicationData!$D:$D,'Publication Table'!N$7),
IF('Publication Table'!$C$5="All Cancelled Operations",
SUMIFS(AllPublicationData!$F:$F,AllPublicationData!$A:$A,'Publication Table'!$B72,AllPublicationData!$B:$B,'Publication Table'!$C$4,AllPublicationData!$D:$D,'Publication Table'!N$7),
IF('Publication Table'!$C$5="Operations cancelled by patient",
SUMIFS(AllPublicationData!$G:$G,AllPublicationData!$A:$A,'Publication Table'!$B72,AllPublicationData!$B:$B,'Publication Table'!$C$4,AllPublicationData!$D:$D,'Publication Table'!N$7),
IF('Publication Table'!$C$5="Operations cancelled for clinical reasons",
SUMIFS(AllPublicationData!$G:$G,AllPublicationData!$A:$A,'Publication Table'!$B72,AllPublicationData!$B:$B,'Publication Table'!$C$4,AllPublicationData!$D:$D,'Publication Table'!N$7),
IF('Publication Table'!$C$5="Operations cancelled for non-clinical/capacity reasons",
SUMIFS(AllPublicationData!$G:$G,AllPublicationData!$A:$A,'Publication Table'!$B72,AllPublicationData!$B:$B,'Publication Table'!$C$4,AllPublicationData!$D:$D,'Publication Table'!N$7),
IF('Publication Table'!$C$5="Cancellations for other reasons",
SUMIFS(AllPublicationData!$G:$G,AllPublicationData!$A:$A,'Publication Table'!$B72,AllPublicationData!$B:$B,'Publication Table'!$C$4,AllPublicationData!$D:$D,'Publication Table'!N$7)))))))+
IF(AND($C$4="NHS Scotland",$C$5="Total Operations"),
SUMIFS(AllPublicationData!$E:$E,AllPublicationData!$A:$A,'Publication Table'!$B72,AllPublicationData!$B:$B,'Publication Table'!N$7),
IF(AND($C$4="NHS Scotland",$C$5="All Cancelled Operations"),
SUMIFS(AllPublicationData!$F:$F,AllPublicationData!$A:$A,'Publication Table'!$B72,AllPublicationData!$B:$B,'Publication Table'!N$7),
IF(AND($C$4="NHS Scotland",$C$5="Operations cancelled by patient"),
SUMIFS(AllPublicationData!$G:$G,AllPublicationData!$A:$A,'Publication Table'!$B72,AllPublicationData!$B:$B,'Publication Table'!N$7),
IF(AND($C$4="NHS Scotland",$C$5="Operations cancelled for clinical reasons"),
SUMIFS(AllPublicationData!$H:$H,AllPublicationData!$A:$A,'Publication Table'!$B72,AllPublicationData!$B:$B,'Publication Table'!N$7),
IF(AND($C$4="NHS Scotland",$C$5="Operations cancelled for non-clinical/capacity reasons"),
SUMIFS(AllPublicationData!$I:$I,AllPublicationData!$A:$A,'Publication Table'!$B72,AllPublicationData!$B:$B,'Publication Table'!N$7),
IF(AND($C$4="NHS Scotland",$C$5="Cancellations for other reasons"),
SUMIFS(AllPublicationData!$J:$J,AllPublicationData!$A:$A,'Publication Table'!$B72,AllPublicationData!$B:$B,'Publication Table'!N$7)))))))</f>
        <v>5252</v>
      </c>
      <c r="O72" s="90">
        <f>IF($C$5="Total Operations",
SUMIFS(AllPublicationData!$E:$E,AllPublicationData!$A:$A,'Publication Table'!$B72,AllPublicationData!$B:$B,'Publication Table'!$C$4,AllPublicationData!$D:$D,'Publication Table'!O$7),
IF('Publication Table'!$C$5="All Cancelled Operations",
SUMIFS(AllPublicationData!$F:$F,AllPublicationData!$A:$A,'Publication Table'!$B72,AllPublicationData!$B:$B,'Publication Table'!$C$4,AllPublicationData!$D:$D,'Publication Table'!O$7),
IF('Publication Table'!$C$5="Operations cancelled by patient",
SUMIFS(AllPublicationData!$G:$G,AllPublicationData!$A:$A,'Publication Table'!$B72,AllPublicationData!$B:$B,'Publication Table'!$C$4,AllPublicationData!$D:$D,'Publication Table'!O$7),
IF('Publication Table'!$C$5="Operations cancelled for clinical reasons",
SUMIFS(AllPublicationData!$G:$G,AllPublicationData!$A:$A,'Publication Table'!$B72,AllPublicationData!$B:$B,'Publication Table'!$C$4,AllPublicationData!$D:$D,'Publication Table'!O$7),
IF('Publication Table'!$C$5="Operations cancelled for non-clinical/capacity reasons",
SUMIFS(AllPublicationData!$G:$G,AllPublicationData!$A:$A,'Publication Table'!$B72,AllPublicationData!$B:$B,'Publication Table'!$C$4,AllPublicationData!$D:$D,'Publication Table'!O$7),
IF('Publication Table'!$C$5="Cancellations for other reasons",
SUMIFS(AllPublicationData!$G:$G,AllPublicationData!$A:$A,'Publication Table'!$B72,AllPublicationData!$B:$B,'Publication Table'!$C$4,AllPublicationData!$D:$D,'Publication Table'!O$7)))))))+
IF(AND($C$4="NHS Scotland",$C$5="Total Operations"),
SUMIFS(AllPublicationData!$E:$E,AllPublicationData!$A:$A,'Publication Table'!$B72,AllPublicationData!$B:$B,'Publication Table'!O$7),
IF(AND($C$4="NHS Scotland",$C$5="All Cancelled Operations"),
SUMIFS(AllPublicationData!$F:$F,AllPublicationData!$A:$A,'Publication Table'!$B72,AllPublicationData!$B:$B,'Publication Table'!O$7),
IF(AND($C$4="NHS Scotland",$C$5="Operations cancelled by patient"),
SUMIFS(AllPublicationData!$G:$G,AllPublicationData!$A:$A,'Publication Table'!$B72,AllPublicationData!$B:$B,'Publication Table'!O$7),
IF(AND($C$4="NHS Scotland",$C$5="Operations cancelled for clinical reasons"),
SUMIFS(AllPublicationData!$H:$H,AllPublicationData!$A:$A,'Publication Table'!$B72,AllPublicationData!$B:$B,'Publication Table'!O$7),
IF(AND($C$4="NHS Scotland",$C$5="Operations cancelled for non-clinical/capacity reasons"),
SUMIFS(AllPublicationData!$I:$I,AllPublicationData!$A:$A,'Publication Table'!$B72,AllPublicationData!$B:$B,'Publication Table'!O$7),
IF(AND($C$4="NHS Scotland",$C$5="Cancellations for other reasons"),
SUMIFS(AllPublicationData!$J:$J,AllPublicationData!$A:$A,'Publication Table'!$B72,AllPublicationData!$B:$B,'Publication Table'!O$7)))))))</f>
        <v>227</v>
      </c>
      <c r="P72" s="90">
        <f>IF($C$5="Total Operations",
SUMIFS(AllPublicationData!$E:$E,AllPublicationData!$A:$A,'Publication Table'!$B72,AllPublicationData!$B:$B,'Publication Table'!$C$4,AllPublicationData!$D:$D,'Publication Table'!P$7),
IF('Publication Table'!$C$5="All Cancelled Operations",
SUMIFS(AllPublicationData!$F:$F,AllPublicationData!$A:$A,'Publication Table'!$B72,AllPublicationData!$B:$B,'Publication Table'!$C$4,AllPublicationData!$D:$D,'Publication Table'!P$7),
IF('Publication Table'!$C$5="Operations cancelled by patient",
SUMIFS(AllPublicationData!$G:$G,AllPublicationData!$A:$A,'Publication Table'!$B72,AllPublicationData!$B:$B,'Publication Table'!$C$4,AllPublicationData!$D:$D,'Publication Table'!P$7),
IF('Publication Table'!$C$5="Operations cancelled for clinical reasons",
SUMIFS(AllPublicationData!$G:$G,AllPublicationData!$A:$A,'Publication Table'!$B72,AllPublicationData!$B:$B,'Publication Table'!$C$4,AllPublicationData!$D:$D,'Publication Table'!P$7),
IF('Publication Table'!$C$5="Operations cancelled for non-clinical/capacity reasons",
SUMIFS(AllPublicationData!$G:$G,AllPublicationData!$A:$A,'Publication Table'!$B72,AllPublicationData!$B:$B,'Publication Table'!$C$4,AllPublicationData!$D:$D,'Publication Table'!P$7),
IF('Publication Table'!$C$5="Cancellations for other reasons",
SUMIFS(AllPublicationData!$G:$G,AllPublicationData!$A:$A,'Publication Table'!$B72,AllPublicationData!$B:$B,'Publication Table'!$C$4,AllPublicationData!$D:$D,'Publication Table'!P$7)))))))+
IF(AND($C$4="NHS Scotland",$C$5="Total Operations"),
SUMIFS(AllPublicationData!$E:$E,AllPublicationData!$A:$A,'Publication Table'!$B72,AllPublicationData!$B:$B,'Publication Table'!P$7),
IF(AND($C$4="NHS Scotland",$C$5="All Cancelled Operations"),
SUMIFS(AllPublicationData!$F:$F,AllPublicationData!$A:$A,'Publication Table'!$B72,AllPublicationData!$B:$B,'Publication Table'!P$7),
IF(AND($C$4="NHS Scotland",$C$5="Operations cancelled by patient"),
SUMIFS(AllPublicationData!$G:$G,AllPublicationData!$A:$A,'Publication Table'!$B72,AllPublicationData!$B:$B,'Publication Table'!P$7),
IF(AND($C$4="NHS Scotland",$C$5="Operations cancelled for clinical reasons"),
SUMIFS(AllPublicationData!$H:$H,AllPublicationData!$A:$A,'Publication Table'!$B72,AllPublicationData!$B:$B,'Publication Table'!P$7),
IF(AND($C$4="NHS Scotland",$C$5="Operations cancelled for non-clinical/capacity reasons"),
SUMIFS(AllPublicationData!$I:$I,AllPublicationData!$A:$A,'Publication Table'!$B72,AllPublicationData!$B:$B,'Publication Table'!P$7),
IF(AND($C$4="NHS Scotland",$C$5="Cancellations for other reasons"),
SUMIFS(AllPublicationData!$J:$J,AllPublicationData!$A:$A,'Publication Table'!$B72,AllPublicationData!$B:$B,'Publication Table'!P$7)))))))</f>
        <v>178</v>
      </c>
      <c r="Q72" s="90">
        <f>IF($C$5="Total Operations",
SUMIFS(AllPublicationData!$E:$E,AllPublicationData!$A:$A,'Publication Table'!$B72,AllPublicationData!$B:$B,'Publication Table'!$C$4,AllPublicationData!$D:$D,'Publication Table'!Q$7),
IF('Publication Table'!$C$5="All Cancelled Operations",
SUMIFS(AllPublicationData!$F:$F,AllPublicationData!$A:$A,'Publication Table'!$B72,AllPublicationData!$B:$B,'Publication Table'!$C$4,AllPublicationData!$D:$D,'Publication Table'!Q$7),
IF('Publication Table'!$C$5="Operations cancelled by patient",
SUMIFS(AllPublicationData!$G:$G,AllPublicationData!$A:$A,'Publication Table'!$B72,AllPublicationData!$B:$B,'Publication Table'!$C$4,AllPublicationData!$D:$D,'Publication Table'!Q$7),
IF('Publication Table'!$C$5="Operations cancelled for clinical reasons",
SUMIFS(AllPublicationData!$G:$G,AllPublicationData!$A:$A,'Publication Table'!$B72,AllPublicationData!$B:$B,'Publication Table'!$C$4,AllPublicationData!$D:$D,'Publication Table'!Q$7),
IF('Publication Table'!$C$5="Operations cancelled for non-clinical/capacity reasons",
SUMIFS(AllPublicationData!$G:$G,AllPublicationData!$A:$A,'Publication Table'!$B72,AllPublicationData!$B:$B,'Publication Table'!$C$4,AllPublicationData!$D:$D,'Publication Table'!Q$7),
IF('Publication Table'!$C$5="Cancellations for other reasons",
SUMIFS(AllPublicationData!$G:$G,AllPublicationData!$A:$A,'Publication Table'!$B72,AllPublicationData!$B:$B,'Publication Table'!$C$4,AllPublicationData!$D:$D,'Publication Table'!Q$7)))))))+
IF(AND($C$4="NHS Scotland",$C$5="Total Operations"),
SUMIFS(AllPublicationData!$E:$E,AllPublicationData!$A:$A,'Publication Table'!$B72,AllPublicationData!$B:$B,'Publication Table'!Q$7),
IF(AND($C$4="NHS Scotland",$C$5="All Cancelled Operations"),
SUMIFS(AllPublicationData!$F:$F,AllPublicationData!$A:$A,'Publication Table'!$B72,AllPublicationData!$B:$B,'Publication Table'!Q$7),
IF(AND($C$4="NHS Scotland",$C$5="Operations cancelled by patient"),
SUMIFS(AllPublicationData!$G:$G,AllPublicationData!$A:$A,'Publication Table'!$B72,AllPublicationData!$B:$B,'Publication Table'!Q$7),
IF(AND($C$4="NHS Scotland",$C$5="Operations cancelled for clinical reasons"),
SUMIFS(AllPublicationData!$H:$H,AllPublicationData!$A:$A,'Publication Table'!$B72,AllPublicationData!$B:$B,'Publication Table'!Q$7),
IF(AND($C$4="NHS Scotland",$C$5="Operations cancelled for non-clinical/capacity reasons"),
SUMIFS(AllPublicationData!$I:$I,AllPublicationData!$A:$A,'Publication Table'!$B72,AllPublicationData!$B:$B,'Publication Table'!Q$7),
IF(AND($C$4="NHS Scotland",$C$5="Cancellations for other reasons"),
SUMIFS(AllPublicationData!$J:$J,AllPublicationData!$A:$A,'Publication Table'!$B72,AllPublicationData!$B:$B,'Publication Table'!Q$7)))))))</f>
        <v>1951</v>
      </c>
      <c r="R72" s="90">
        <f>IF($C$5="Total Operations",
SUMIFS(AllPublicationData!$E:$E,AllPublicationData!$A:$A,'Publication Table'!$B72,AllPublicationData!$B:$B,'Publication Table'!$C$4,AllPublicationData!$D:$D,'Publication Table'!R$7),
IF('Publication Table'!$C$5="All Cancelled Operations",
SUMIFS(AllPublicationData!$F:$F,AllPublicationData!$A:$A,'Publication Table'!$B72,AllPublicationData!$B:$B,'Publication Table'!$C$4,AllPublicationData!$D:$D,'Publication Table'!R$7),
IF('Publication Table'!$C$5="Operations cancelled by patient",
SUMIFS(AllPublicationData!$G:$G,AllPublicationData!$A:$A,'Publication Table'!$B72,AllPublicationData!$B:$B,'Publication Table'!$C$4,AllPublicationData!$D:$D,'Publication Table'!R$7),
IF('Publication Table'!$C$5="Operations cancelled for clinical reasons",
SUMIFS(AllPublicationData!$G:$G,AllPublicationData!$A:$A,'Publication Table'!$B72,AllPublicationData!$B:$B,'Publication Table'!$C$4,AllPublicationData!$D:$D,'Publication Table'!R$7),
IF('Publication Table'!$C$5="Operations cancelled for non-clinical/capacity reasons",
SUMIFS(AllPublicationData!$G:$G,AllPublicationData!$A:$A,'Publication Table'!$B72,AllPublicationData!$B:$B,'Publication Table'!$C$4,AllPublicationData!$D:$D,'Publication Table'!R$7),
IF('Publication Table'!$C$5="Cancellations for other reasons",
SUMIFS(AllPublicationData!$G:$G,AllPublicationData!$A:$A,'Publication Table'!$B72,AllPublicationData!$B:$B,'Publication Table'!$C$4,AllPublicationData!$D:$D,'Publication Table'!R$7)))))))+
IF(AND($C$4="NHS Scotland",$C$5="Total Operations"),
SUMIFS(AllPublicationData!$E:$E,AllPublicationData!$A:$A,'Publication Table'!$B72,AllPublicationData!$B:$B,'Publication Table'!R$7),
IF(AND($C$4="NHS Scotland",$C$5="All Cancelled Operations"),
SUMIFS(AllPublicationData!$F:$F,AllPublicationData!$A:$A,'Publication Table'!$B72,AllPublicationData!$B:$B,'Publication Table'!R$7),
IF(AND($C$4="NHS Scotland",$C$5="Operations cancelled by patient"),
SUMIFS(AllPublicationData!$G:$G,AllPublicationData!$A:$A,'Publication Table'!$B72,AllPublicationData!$B:$B,'Publication Table'!R$7),
IF(AND($C$4="NHS Scotland",$C$5="Operations cancelled for clinical reasons"),
SUMIFS(AllPublicationData!$H:$H,AllPublicationData!$A:$A,'Publication Table'!$B72,AllPublicationData!$B:$B,'Publication Table'!R$7),
IF(AND($C$4="NHS Scotland",$C$5="Operations cancelled for non-clinical/capacity reasons"),
SUMIFS(AllPublicationData!$I:$I,AllPublicationData!$A:$A,'Publication Table'!$B72,AllPublicationData!$B:$B,'Publication Table'!R$7),
IF(AND($C$4="NHS Scotland",$C$5="Cancellations for other reasons"),
SUMIFS(AllPublicationData!$J:$J,AllPublicationData!$A:$A,'Publication Table'!$B72,AllPublicationData!$B:$B,'Publication Table'!R$7)))))))</f>
        <v>118</v>
      </c>
    </row>
    <row r="73" spans="2:18" x14ac:dyDescent="0.35">
      <c r="B73" s="89">
        <v>43435</v>
      </c>
      <c r="C73" s="81">
        <f>IF($C$5="Total Operations",
SUMIFS(AllPublicationData!$E:$E,AllPublicationData!$A:$A,'Publication Table'!$B73,AllPublicationData!$B:$B,'Publication Table'!$C$4),
IF('Publication Table'!$C$5="All Cancelled Operations",
SUMIFS(AllPublicationData!$F:$F,AllPublicationData!$A:$A,'Publication Table'!$B73,AllPublicationData!$B:$B,'Publication Table'!$C$4),
IF('Publication Table'!$C$5="Operations cancelled by patient",
SUMIFS(AllPublicationData!$G:$G,AllPublicationData!$A:$A,'Publication Table'!$B73,AllPublicationData!$B:$B,'Publication Table'!$C$4),
IF('Publication Table'!$C$5="Operations cancelled for clinical reasons",
SUMIFS(AllPublicationData!$H:$H,AllPublicationData!$A:$A,'Publication Table'!$B73,AllPublicationData!$B:$B,'Publication Table'!$C$4),
IF('Publication Table'!$C$5="Operations cancelled for non-clinical/capacity reasons",
SUMIFS(AllPublicationData!$I:$I,AllPublicationData!$A:$A,'Publication Table'!$B73,AllPublicationData!$B:$B,'Publication Table'!$C$4),
IF('Publication Table'!$C$5="Cancellations for other reasons",
SUMIFS(AllPublicationData!$J:$J,AllPublicationData!$A:$A,'Publication Table'!$B73,AllPublicationData!$B:$B,'Publication Table'!$C$4)))))))+
IF(AND($C$4="NHS Scotland",$C$5="Total Operations"),
SUMIFS(AllPublicationData!$E:$E,AllPublicationData!$A:$A,'Publication Table'!$B73),
IF(AND($C$4="NHS Scotland",$C$5="All Cancelled Operations"),
SUMIFS(AllPublicationData!$F:$F,AllPublicationData!$A:$A,'Publication Table'!$B73),
IF(AND($C$4="NHS Scotland",$C$5="Operations cancelled by patient"),
SUMIFS(AllPublicationData!$G:$G,AllPublicationData!$A:$A,'Publication Table'!$B73),
IF(AND($C$4="NHS Scotland",$C$5="Operations cancelled for clinical reasons"),
SUMIFS(AllPublicationData!$H:$H,AllPublicationData!$A:$A,'Publication Table'!$B73),
IF(AND($C$4="NHS Scotland",$C$5="Operations cancelled for non-clinical/capacity reasons"),
SUMIFS(AllPublicationData!$I:$I,AllPublicationData!$A:$A,'Publication Table'!$B73),
IF(AND($C$4="NHS Scotland",$C$5="Cancellations for other reasons"),
SUMIFS(AllPublicationData!$J:$J,AllPublicationData!$A:$A,'Publication Table'!$B73)))))))</f>
        <v>24539</v>
      </c>
      <c r="D73" s="90">
        <f>IF($C$5="Total Operations",
SUMIFS(AllPublicationData!$E:$E,AllPublicationData!$A:$A,'Publication Table'!$B73,AllPublicationData!$B:$B,'Publication Table'!$C$4,AllPublicationData!$D:$D,'Publication Table'!D$7),
IF('Publication Table'!$C$5="All Cancelled Operations",
SUMIFS(AllPublicationData!$F:$F,AllPublicationData!$A:$A,'Publication Table'!$B73,AllPublicationData!$B:$B,'Publication Table'!$C$4,AllPublicationData!$D:$D,'Publication Table'!D$7),
IF('Publication Table'!$C$5="Operations cancelled by patient",
SUMIFS(AllPublicationData!$G:$G,AllPublicationData!$A:$A,'Publication Table'!$B73,AllPublicationData!$B:$B,'Publication Table'!$C$4,AllPublicationData!$D:$D,'Publication Table'!D$7),
IF('Publication Table'!$C$5="Operations cancelled for clinical reasons",
SUMIFS(AllPublicationData!$H:$H,AllPublicationData!$A:$A,'Publication Table'!$B73,AllPublicationData!$B:$B,'Publication Table'!$C$4,AllPublicationData!$D:$D,'Publication Table'!D$7),
IF('Publication Table'!$C$5="Operations cancelled for non-clinical/capacity reasons",
SUMIFS(AllPublicationData!$I:$I,AllPublicationData!$A:$A,'Publication Table'!$B73,AllPublicationData!$B:$B,'Publication Table'!$C$4,AllPublicationData!$D:$D,'Publication Table'!D$7),
IF('Publication Table'!$C$5="Cancellations for other reasons",
SUMIFS(AllPublicationData!$J:$J,AllPublicationData!$A:$A,'Publication Table'!$B73,AllPublicationData!$B:$B,'Publication Table'!$C$4,AllPublicationData!$D:$D,'Publication Table'!D$7)))))))+
IF(AND($C$4="NHS Scotland",$C$5="Total Operations"),
SUMIFS(AllPublicationData!$E:$E,AllPublicationData!$A:$A,'Publication Table'!$B73,AllPublicationData!$B:$B,'Publication Table'!D$7),
IF(AND($C$4="NHS Scotland",$C$5="All Cancelled Operations"),
SUMIFS(AllPublicationData!$F:$F,AllPublicationData!$A:$A,'Publication Table'!$B73,AllPublicationData!$B:$B,'Publication Table'!D$7),
IF(AND($C$4="NHS Scotland",$C$5="Operations cancelled by patient"),
SUMIFS(AllPublicationData!$G:$G,AllPublicationData!$A:$A,'Publication Table'!$B73,AllPublicationData!$B:$B,'Publication Table'!D$7),
IF(AND($C$4="NHS Scotland",$C$5="Operations cancelled for clinical reasons"),
SUMIFS(AllPublicationData!$H:$H,AllPublicationData!$A:$A,'Publication Table'!$B73,AllPublicationData!$B:$B,'Publication Table'!D$7),
IF(AND($C$4="NHS Scotland",$C$5="Operations cancelled for non-clinical/capacity reasons"),
SUMIFS(AllPublicationData!$I:$I,AllPublicationData!$A:$A,'Publication Table'!$B73,AllPublicationData!$B:$B,'Publication Table'!D$7),
IF(AND($C$4="NHS Scotland",$C$5="Cancellations for other reasons"),
SUMIFS(AllPublicationData!$J:$J,AllPublicationData!$A:$A,'Publication Table'!$B73,AllPublicationData!$B:$B,'Publication Table'!D$7)))))))</f>
        <v>1443</v>
      </c>
      <c r="E73" s="90">
        <f>IF($C$5="Total Operations",
SUMIFS(AllPublicationData!$E:$E,AllPublicationData!$A:$A,'Publication Table'!$B73,AllPublicationData!$B:$B,'Publication Table'!$C$4,AllPublicationData!$D:$D,'Publication Table'!E$7),
IF('Publication Table'!$C$5="All Cancelled Operations",
SUMIFS(AllPublicationData!$F:$F,AllPublicationData!$A:$A,'Publication Table'!$B73,AllPublicationData!$B:$B,'Publication Table'!$C$4,AllPublicationData!$D:$D,'Publication Table'!E$7),
IF('Publication Table'!$C$5="Operations cancelled by patient",
SUMIFS(AllPublicationData!$G:$G,AllPublicationData!$A:$A,'Publication Table'!$B73,AllPublicationData!$B:$B,'Publication Table'!$C$4,AllPublicationData!$D:$D,'Publication Table'!E$7),
IF('Publication Table'!$C$5="Operations cancelled for clinical reasons",
SUMIFS(AllPublicationData!$H:$H,AllPublicationData!$A:$A,'Publication Table'!$B73,AllPublicationData!$B:$B,'Publication Table'!$C$4,AllPublicationData!$D:$D,'Publication Table'!E$7),
IF('Publication Table'!$C$5="Operations cancelled for non-clinical/capacity reasons",
SUMIFS(AllPublicationData!$I:$I,AllPublicationData!$A:$A,'Publication Table'!$B73,AllPublicationData!$B:$B,'Publication Table'!$C$4,AllPublicationData!$D:$D,'Publication Table'!E$7),
IF('Publication Table'!$C$5="Cancellations for other reasons",
SUMIFS(AllPublicationData!$J:$J,AllPublicationData!$A:$A,'Publication Table'!$B73,AllPublicationData!$B:$B,'Publication Table'!$C$4,AllPublicationData!$D:$D,'Publication Table'!E$7)))))))+
IF(AND($C$4="NHS Scotland",$C$5="Total Operations"),
SUMIFS(AllPublicationData!$E:$E,AllPublicationData!$A:$A,'Publication Table'!$B73,AllPublicationData!$B:$B,'Publication Table'!E$7),
IF(AND($C$4="NHS Scotland",$C$5="All Cancelled Operations"),
SUMIFS(AllPublicationData!$F:$F,AllPublicationData!$A:$A,'Publication Table'!$B73,AllPublicationData!$B:$B,'Publication Table'!E$7),
IF(AND($C$4="NHS Scotland",$C$5="Operations cancelled by patient"),
SUMIFS(AllPublicationData!$G:$G,AllPublicationData!$A:$A,'Publication Table'!$B73,AllPublicationData!$B:$B,'Publication Table'!E$7),
IF(AND($C$4="NHS Scotland",$C$5="Operations cancelled for clinical reasons"),
SUMIFS(AllPublicationData!$H:$H,AllPublicationData!$A:$A,'Publication Table'!$B73,AllPublicationData!$B:$B,'Publication Table'!E$7),
IF(AND($C$4="NHS Scotland",$C$5="Operations cancelled for non-clinical/capacity reasons"),
SUMIFS(AllPublicationData!$I:$I,AllPublicationData!$A:$A,'Publication Table'!$B73,AllPublicationData!$B:$B,'Publication Table'!E$7),
IF(AND($C$4="NHS Scotland",$C$5="Cancellations for other reasons"),
SUMIFS(AllPublicationData!$J:$J,AllPublicationData!$A:$A,'Publication Table'!$B73,AllPublicationData!$B:$B,'Publication Table'!E$7)))))))</f>
        <v>1499</v>
      </c>
      <c r="F73" s="90">
        <f>IF($C$5="Total Operations",
SUMIFS(AllPublicationData!$E:$E,AllPublicationData!$A:$A,'Publication Table'!$B73,AllPublicationData!$B:$B,'Publication Table'!$C$4,AllPublicationData!$D:$D,'Publication Table'!F$7),
IF('Publication Table'!$C$5="All Cancelled Operations",
SUMIFS(AllPublicationData!$F:$F,AllPublicationData!$A:$A,'Publication Table'!$B73,AllPublicationData!$B:$B,'Publication Table'!$C$4,AllPublicationData!$D:$D,'Publication Table'!F$7),
IF('Publication Table'!$C$5="Operations cancelled by patient",
SUMIFS(AllPublicationData!$G:$G,AllPublicationData!$A:$A,'Publication Table'!$B73,AllPublicationData!$B:$B,'Publication Table'!$C$4,AllPublicationData!$D:$D,'Publication Table'!F$7),
IF('Publication Table'!$C$5="Operations cancelled for clinical reasons",
SUMIFS(AllPublicationData!$H:$H,AllPublicationData!$A:$A,'Publication Table'!$B73,AllPublicationData!$B:$B,'Publication Table'!$C$4,AllPublicationData!$D:$D,'Publication Table'!F$7),
IF('Publication Table'!$C$5="Operations cancelled for non-clinical/capacity reasons",
SUMIFS(AllPublicationData!$I:$I,AllPublicationData!$A:$A,'Publication Table'!$B73,AllPublicationData!$B:$B,'Publication Table'!$C$4,AllPublicationData!$D:$D,'Publication Table'!F$7),
IF('Publication Table'!$C$5="Cancellations for other reasons",
SUMIFS(AllPublicationData!$J:$J,AllPublicationData!$A:$A,'Publication Table'!$B73,AllPublicationData!$B:$B,'Publication Table'!$C$4,AllPublicationData!$D:$D,'Publication Table'!F$7)))))))+
IF(AND($C$4="NHS Scotland",$C$5="Total Operations"),
SUMIFS(AllPublicationData!$E:$E,AllPublicationData!$A:$A,'Publication Table'!$B73,AllPublicationData!$B:$B,'Publication Table'!F$7),
IF(AND($C$4="NHS Scotland",$C$5="All Cancelled Operations"),
SUMIFS(AllPublicationData!$F:$F,AllPublicationData!$A:$A,'Publication Table'!$B73,AllPublicationData!$B:$B,'Publication Table'!F$7),
IF(AND($C$4="NHS Scotland",$C$5="Operations cancelled by patient"),
SUMIFS(AllPublicationData!$G:$G,AllPublicationData!$A:$A,'Publication Table'!$B73,AllPublicationData!$B:$B,'Publication Table'!F$7),
IF(AND($C$4="NHS Scotland",$C$5="Operations cancelled for clinical reasons"),
SUMIFS(AllPublicationData!$H:$H,AllPublicationData!$A:$A,'Publication Table'!$B73,AllPublicationData!$B:$B,'Publication Table'!F$7),
IF(AND($C$4="NHS Scotland",$C$5="Operations cancelled for non-clinical/capacity reasons"),
SUMIFS(AllPublicationData!$I:$I,AllPublicationData!$A:$A,'Publication Table'!$B73,AllPublicationData!$B:$B,'Publication Table'!F$7),
IF(AND($C$4="NHS Scotland",$C$5="Cancellations for other reasons"),
SUMIFS(AllPublicationData!$J:$J,AllPublicationData!$A:$A,'Publication Table'!$B73,AllPublicationData!$B:$B,'Publication Table'!F$7)))))))</f>
        <v>275</v>
      </c>
      <c r="G73" s="90">
        <f>IF($C$5="Total Operations",
SUMIFS(AllPublicationData!$E:$E,AllPublicationData!$A:$A,'Publication Table'!$B73,AllPublicationData!$B:$B,'Publication Table'!$C$4,AllPublicationData!$D:$D,'Publication Table'!G$7),
IF('Publication Table'!$C$5="All Cancelled Operations",
SUMIFS(AllPublicationData!$F:$F,AllPublicationData!$A:$A,'Publication Table'!$B73,AllPublicationData!$B:$B,'Publication Table'!$C$4,AllPublicationData!$D:$D,'Publication Table'!G$7),
IF('Publication Table'!$C$5="Operations cancelled by patient",
SUMIFS(AllPublicationData!$G:$G,AllPublicationData!$A:$A,'Publication Table'!$B73,AllPublicationData!$B:$B,'Publication Table'!$C$4,AllPublicationData!$D:$D,'Publication Table'!G$7),
IF('Publication Table'!$C$5="Operations cancelled for clinical reasons",
SUMIFS(AllPublicationData!$H:$H,AllPublicationData!$A:$A,'Publication Table'!$B73,AllPublicationData!$B:$B,'Publication Table'!$C$4,AllPublicationData!$D:$D,'Publication Table'!G$7),
IF('Publication Table'!$C$5="Operations cancelled for non-clinical/capacity reasons",
SUMIFS(AllPublicationData!$I:$I,AllPublicationData!$A:$A,'Publication Table'!$B73,AllPublicationData!$B:$B,'Publication Table'!$C$4,AllPublicationData!$D:$D,'Publication Table'!G$7),
IF('Publication Table'!$C$5="Cancellations for other reasons",
SUMIFS(AllPublicationData!$J:$J,AllPublicationData!$A:$A,'Publication Table'!$B73,AllPublicationData!$B:$B,'Publication Table'!$C$4,AllPublicationData!$D:$D,'Publication Table'!G$7)))))))+
IF(AND($C$4="NHS Scotland",$C$5="Total Operations"),
SUMIFS(AllPublicationData!$E:$E,AllPublicationData!$A:$A,'Publication Table'!$B73,AllPublicationData!$B:$B,'Publication Table'!G$7),
IF(AND($C$4="NHS Scotland",$C$5="All Cancelled Operations"),
SUMIFS(AllPublicationData!$F:$F,AllPublicationData!$A:$A,'Publication Table'!$B73,AllPublicationData!$B:$B,'Publication Table'!G$7),
IF(AND($C$4="NHS Scotland",$C$5="Operations cancelled by patient"),
SUMIFS(AllPublicationData!$G:$G,AllPublicationData!$A:$A,'Publication Table'!$B73,AllPublicationData!$B:$B,'Publication Table'!G$7),
IF(AND($C$4="NHS Scotland",$C$5="Operations cancelled for clinical reasons"),
SUMIFS(AllPublicationData!$H:$H,AllPublicationData!$A:$A,'Publication Table'!$B73,AllPublicationData!$B:$B,'Publication Table'!G$7),
IF(AND($C$4="NHS Scotland",$C$5="Operations cancelled for non-clinical/capacity reasons"),
SUMIFS(AllPublicationData!$I:$I,AllPublicationData!$A:$A,'Publication Table'!$B73,AllPublicationData!$B:$B,'Publication Table'!G$7),
IF(AND($C$4="NHS Scotland",$C$5="Cancellations for other reasons"),
SUMIFS(AllPublicationData!$J:$J,AllPublicationData!$A:$A,'Publication Table'!$B73,AllPublicationData!$B:$B,'Publication Table'!G$7)))))))</f>
        <v>1273</v>
      </c>
      <c r="H73" s="90">
        <f>IF($C$5="Total Operations",
SUMIFS(AllPublicationData!$E:$E,AllPublicationData!$A:$A,'Publication Table'!$B73,AllPublicationData!$B:$B,'Publication Table'!$C$4,AllPublicationData!$D:$D,'Publication Table'!H$7),
IF('Publication Table'!$C$5="All Cancelled Operations",
SUMIFS(AllPublicationData!$F:$F,AllPublicationData!$A:$A,'Publication Table'!$B73,AllPublicationData!$B:$B,'Publication Table'!$C$4,AllPublicationData!$D:$D,'Publication Table'!H$7),
IF('Publication Table'!$C$5="Operations cancelled by patient",
SUMIFS(AllPublicationData!$G:$G,AllPublicationData!$A:$A,'Publication Table'!$B73,AllPublicationData!$B:$B,'Publication Table'!$C$4,AllPublicationData!$D:$D,'Publication Table'!H$7),
IF('Publication Table'!$C$5="Operations cancelled for clinical reasons",
SUMIFS(AllPublicationData!$H:$H,AllPublicationData!$A:$A,'Publication Table'!$B73,AllPublicationData!$B:$B,'Publication Table'!$C$4,AllPublicationData!$D:$D,'Publication Table'!H$7),
IF('Publication Table'!$C$5="Operations cancelled for non-clinical/capacity reasons",
SUMIFS(AllPublicationData!$I:$I,AllPublicationData!$A:$A,'Publication Table'!$B73,AllPublicationData!$B:$B,'Publication Table'!$C$4,AllPublicationData!$D:$D,'Publication Table'!H$7),
IF('Publication Table'!$C$5="Cancellations for other reasons",
SUMIFS(AllPublicationData!$J:$J,AllPublicationData!$A:$A,'Publication Table'!$B73,AllPublicationData!$B:$B,'Publication Table'!$C$4,AllPublicationData!$D:$D,'Publication Table'!H$7)))))))+
IF(AND($C$4="NHS Scotland",$C$5="Total Operations"),
SUMIFS(AllPublicationData!$E:$E,AllPublicationData!$A:$A,'Publication Table'!$B73,AllPublicationData!$B:$B,'Publication Table'!H$7),
IF(AND($C$4="NHS Scotland",$C$5="All Cancelled Operations"),
SUMIFS(AllPublicationData!$F:$F,AllPublicationData!$A:$A,'Publication Table'!$B73,AllPublicationData!$B:$B,'Publication Table'!H$7),
IF(AND($C$4="NHS Scotland",$C$5="Operations cancelled by patient"),
SUMIFS(AllPublicationData!$G:$G,AllPublicationData!$A:$A,'Publication Table'!$B73,AllPublicationData!$B:$B,'Publication Table'!H$7),
IF(AND($C$4="NHS Scotland",$C$5="Operations cancelled for clinical reasons"),
SUMIFS(AllPublicationData!$H:$H,AllPublicationData!$A:$A,'Publication Table'!$B73,AllPublicationData!$B:$B,'Publication Table'!H$7),
IF(AND($C$4="NHS Scotland",$C$5="Operations cancelled for non-clinical/capacity reasons"),
SUMIFS(AllPublicationData!$I:$I,AllPublicationData!$A:$A,'Publication Table'!$B73,AllPublicationData!$B:$B,'Publication Table'!H$7),
IF(AND($C$4="NHS Scotland",$C$5="Cancellations for other reasons"),
SUMIFS(AllPublicationData!$J:$J,AllPublicationData!$A:$A,'Publication Table'!$B73,AllPublicationData!$B:$B,'Publication Table'!H$7)))))))</f>
        <v>1173</v>
      </c>
      <c r="I73" s="90">
        <f>IF($C$5="Total Operations",
SUMIFS(AllPublicationData!$E:$E,AllPublicationData!$A:$A,'Publication Table'!$B73,AllPublicationData!$B:$B,'Publication Table'!$C$4,AllPublicationData!$D:$D,'Publication Table'!I$7),
IF('Publication Table'!$C$5="All Cancelled Operations",
SUMIFS(AllPublicationData!$F:$F,AllPublicationData!$A:$A,'Publication Table'!$B73,AllPublicationData!$B:$B,'Publication Table'!$C$4,AllPublicationData!$D:$D,'Publication Table'!I$7),
IF('Publication Table'!$C$5="Operations cancelled by patient",
SUMIFS(AllPublicationData!$G:$G,AllPublicationData!$A:$A,'Publication Table'!$B73,AllPublicationData!$B:$B,'Publication Table'!$C$4,AllPublicationData!$D:$D,'Publication Table'!I$7),
IF('Publication Table'!$C$5="Operations cancelled for clinical reasons",
SUMIFS(AllPublicationData!$H:$H,AllPublicationData!$A:$A,'Publication Table'!$B73,AllPublicationData!$B:$B,'Publication Table'!$C$4,AllPublicationData!$D:$D,'Publication Table'!I$7),
IF('Publication Table'!$C$5="Operations cancelled for non-clinical/capacity reasons",
SUMIFS(AllPublicationData!$I:$I,AllPublicationData!$A:$A,'Publication Table'!$B73,AllPublicationData!$B:$B,'Publication Table'!$C$4,AllPublicationData!$D:$D,'Publication Table'!I$7),
IF('Publication Table'!$C$5="Cancellations for other reasons",
SUMIFS(AllPublicationData!$J:$J,AllPublicationData!$A:$A,'Publication Table'!$B73,AllPublicationData!$B:$B,'Publication Table'!$C$4,AllPublicationData!$D:$D,'Publication Table'!I$7)))))))+
IF(AND($C$4="NHS Scotland",$C$5="Total Operations"),
SUMIFS(AllPublicationData!$E:$E,AllPublicationData!$A:$A,'Publication Table'!$B73,AllPublicationData!$B:$B,'Publication Table'!I$7),
IF(AND($C$4="NHS Scotland",$C$5="All Cancelled Operations"),
SUMIFS(AllPublicationData!$F:$F,AllPublicationData!$A:$A,'Publication Table'!$B73,AllPublicationData!$B:$B,'Publication Table'!I$7),
IF(AND($C$4="NHS Scotland",$C$5="Operations cancelled by patient"),
SUMIFS(AllPublicationData!$G:$G,AllPublicationData!$A:$A,'Publication Table'!$B73,AllPublicationData!$B:$B,'Publication Table'!I$7),
IF(AND($C$4="NHS Scotland",$C$5="Operations cancelled for clinical reasons"),
SUMIFS(AllPublicationData!$H:$H,AllPublicationData!$A:$A,'Publication Table'!$B73,AllPublicationData!$B:$B,'Publication Table'!I$7),
IF(AND($C$4="NHS Scotland",$C$5="Operations cancelled for non-clinical/capacity reasons"),
SUMIFS(AllPublicationData!$I:$I,AllPublicationData!$A:$A,'Publication Table'!$B73,AllPublicationData!$B:$B,'Publication Table'!I$7),
IF(AND($C$4="NHS Scotland",$C$5="Cancellations for other reasons"),
SUMIFS(AllPublicationData!$J:$J,AllPublicationData!$A:$A,'Publication Table'!$B73,AllPublicationData!$B:$B,'Publication Table'!I$7)))))))</f>
        <v>815</v>
      </c>
      <c r="J73" s="90">
        <f>IF($C$5="Total Operations",
SUMIFS(AllPublicationData!$E:$E,AllPublicationData!$A:$A,'Publication Table'!$B73,AllPublicationData!$B:$B,'Publication Table'!$C$4,AllPublicationData!$D:$D,'Publication Table'!J$7),
IF('Publication Table'!$C$5="All Cancelled Operations",
SUMIFS(AllPublicationData!$F:$F,AllPublicationData!$A:$A,'Publication Table'!$B73,AllPublicationData!$B:$B,'Publication Table'!$C$4,AllPublicationData!$D:$D,'Publication Table'!J$7),
IF('Publication Table'!$C$5="Operations cancelled by patient",
SUMIFS(AllPublicationData!$G:$G,AllPublicationData!$A:$A,'Publication Table'!$B73,AllPublicationData!$B:$B,'Publication Table'!$C$4,AllPublicationData!$D:$D,'Publication Table'!J$7),
IF('Publication Table'!$C$5="Operations cancelled for clinical reasons",
SUMIFS(AllPublicationData!$H:$H,AllPublicationData!$A:$A,'Publication Table'!$B73,AllPublicationData!$B:$B,'Publication Table'!$C$4,AllPublicationData!$D:$D,'Publication Table'!J$7),
IF('Publication Table'!$C$5="Operations cancelled for non-clinical/capacity reasons",
SUMIFS(AllPublicationData!$I:$I,AllPublicationData!$A:$A,'Publication Table'!$B73,AllPublicationData!$B:$B,'Publication Table'!$C$4,AllPublicationData!$D:$D,'Publication Table'!J$7),
IF('Publication Table'!$C$5="Cancellations for other reasons",
SUMIFS(AllPublicationData!$J:$J,AllPublicationData!$A:$A,'Publication Table'!$B73,AllPublicationData!$B:$B,'Publication Table'!$C$4,AllPublicationData!$D:$D,'Publication Table'!J$7)))))))+
IF(AND($C$4="NHS Scotland",$C$5="Total Operations"),
SUMIFS(AllPublicationData!$E:$E,AllPublicationData!$A:$A,'Publication Table'!$B73,AllPublicationData!$B:$B,'Publication Table'!J$7),
IF(AND($C$4="NHS Scotland",$C$5="All Cancelled Operations"),
SUMIFS(AllPublicationData!$F:$F,AllPublicationData!$A:$A,'Publication Table'!$B73,AllPublicationData!$B:$B,'Publication Table'!J$7),
IF(AND($C$4="NHS Scotland",$C$5="Operations cancelled by patient"),
SUMIFS(AllPublicationData!$G:$G,AllPublicationData!$A:$A,'Publication Table'!$B73,AllPublicationData!$B:$B,'Publication Table'!J$7),
IF(AND($C$4="NHS Scotland",$C$5="Operations cancelled for clinical reasons"),
SUMIFS(AllPublicationData!$H:$H,AllPublicationData!$A:$A,'Publication Table'!$B73,AllPublicationData!$B:$B,'Publication Table'!J$7),
IF(AND($C$4="NHS Scotland",$C$5="Operations cancelled for non-clinical/capacity reasons"),
SUMIFS(AllPublicationData!$I:$I,AllPublicationData!$A:$A,'Publication Table'!$B73,AllPublicationData!$B:$B,'Publication Table'!J$7),
IF(AND($C$4="NHS Scotland",$C$5="Cancellations for other reasons"),
SUMIFS(AllPublicationData!$J:$J,AllPublicationData!$A:$A,'Publication Table'!$B73,AllPublicationData!$B:$B,'Publication Table'!J$7)))))))</f>
        <v>2527</v>
      </c>
      <c r="K73" s="90">
        <f>IF($C$5="Total Operations",
SUMIFS(AllPublicationData!$E:$E,AllPublicationData!$A:$A,'Publication Table'!$B73,AllPublicationData!$B:$B,'Publication Table'!$C$4,AllPublicationData!$D:$D,'Publication Table'!K$7),
IF('Publication Table'!$C$5="All Cancelled Operations",
SUMIFS(AllPublicationData!$F:$F,AllPublicationData!$A:$A,'Publication Table'!$B73,AllPublicationData!$B:$B,'Publication Table'!$C$4,AllPublicationData!$D:$D,'Publication Table'!K$7),
IF('Publication Table'!$C$5="Operations cancelled by patient",
SUMIFS(AllPublicationData!$G:$G,AllPublicationData!$A:$A,'Publication Table'!$B73,AllPublicationData!$B:$B,'Publication Table'!$C$4,AllPublicationData!$D:$D,'Publication Table'!K$7),
IF('Publication Table'!$C$5="Operations cancelled for clinical reasons",
SUMIFS(AllPublicationData!$H:$H,AllPublicationData!$A:$A,'Publication Table'!$B73,AllPublicationData!$B:$B,'Publication Table'!$C$4,AllPublicationData!$D:$D,'Publication Table'!K$7),
IF('Publication Table'!$C$5="Operations cancelled for non-clinical/capacity reasons",
SUMIFS(AllPublicationData!$I:$I,AllPublicationData!$A:$A,'Publication Table'!$B73,AllPublicationData!$B:$B,'Publication Table'!$C$4,AllPublicationData!$D:$D,'Publication Table'!K$7),
IF('Publication Table'!$C$5="Cancellations for other reasons",
SUMIFS(AllPublicationData!$J:$J,AllPublicationData!$A:$A,'Publication Table'!$B73,AllPublicationData!$B:$B,'Publication Table'!$C$4,AllPublicationData!$D:$D,'Publication Table'!K$7)))))))+
IF(AND($C$4="NHS Scotland",$C$5="Total Operations"),
SUMIFS(AllPublicationData!$E:$E,AllPublicationData!$A:$A,'Publication Table'!$B73,AllPublicationData!$B:$B,'Publication Table'!K$7),
IF(AND($C$4="NHS Scotland",$C$5="All Cancelled Operations"),
SUMIFS(AllPublicationData!$F:$F,AllPublicationData!$A:$A,'Publication Table'!$B73,AllPublicationData!$B:$B,'Publication Table'!K$7),
IF(AND($C$4="NHS Scotland",$C$5="Operations cancelled by patient"),
SUMIFS(AllPublicationData!$G:$G,AllPublicationData!$A:$A,'Publication Table'!$B73,AllPublicationData!$B:$B,'Publication Table'!K$7),
IF(AND($C$4="NHS Scotland",$C$5="Operations cancelled for clinical reasons"),
SUMIFS(AllPublicationData!$H:$H,AllPublicationData!$A:$A,'Publication Table'!$B73,AllPublicationData!$B:$B,'Publication Table'!K$7),
IF(AND($C$4="NHS Scotland",$C$5="Operations cancelled for non-clinical/capacity reasons"),
SUMIFS(AllPublicationData!$I:$I,AllPublicationData!$A:$A,'Publication Table'!$B73,AllPublicationData!$B:$B,'Publication Table'!K$7),
IF(AND($C$4="NHS Scotland",$C$5="Cancellations for other reasons"),
SUMIFS(AllPublicationData!$J:$J,AllPublicationData!$A:$A,'Publication Table'!$B73,AllPublicationData!$B:$B,'Publication Table'!K$7)))))))</f>
        <v>5340</v>
      </c>
      <c r="L73" s="90">
        <f>IF($C$5="Total Operations",
SUMIFS(AllPublicationData!$E:$E,AllPublicationData!$A:$A,'Publication Table'!$B73,AllPublicationData!$B:$B,'Publication Table'!$C$4,AllPublicationData!$D:$D,'Publication Table'!L$7),
IF('Publication Table'!$C$5="All Cancelled Operations",
SUMIFS(AllPublicationData!$F:$F,AllPublicationData!$A:$A,'Publication Table'!$B73,AllPublicationData!$B:$B,'Publication Table'!$C$4,AllPublicationData!$D:$D,'Publication Table'!L$7),
IF('Publication Table'!$C$5="Operations cancelled by patient",
SUMIFS(AllPublicationData!$G:$G,AllPublicationData!$A:$A,'Publication Table'!$B73,AllPublicationData!$B:$B,'Publication Table'!$C$4,AllPublicationData!$D:$D,'Publication Table'!L$7),
IF('Publication Table'!$C$5="Operations cancelled for clinical reasons",
SUMIFS(AllPublicationData!$H:$H,AllPublicationData!$A:$A,'Publication Table'!$B73,AllPublicationData!$B:$B,'Publication Table'!$C$4,AllPublicationData!$D:$D,'Publication Table'!L$7),
IF('Publication Table'!$C$5="Operations cancelled for non-clinical/capacity reasons",
SUMIFS(AllPublicationData!$I:$I,AllPublicationData!$A:$A,'Publication Table'!$B73,AllPublicationData!$B:$B,'Publication Table'!$C$4,AllPublicationData!$D:$D,'Publication Table'!L$7),
IF('Publication Table'!$C$5="Cancellations for other reasons",
SUMIFS(AllPublicationData!$J:$J,AllPublicationData!$A:$A,'Publication Table'!$B73,AllPublicationData!$B:$B,'Publication Table'!$C$4,AllPublicationData!$D:$D,'Publication Table'!L$7)))))))+
IF(AND($C$4="NHS Scotland",$C$5="Total Operations"),
SUMIFS(AllPublicationData!$E:$E,AllPublicationData!$A:$A,'Publication Table'!$B73,AllPublicationData!$B:$B,'Publication Table'!L$7),
IF(AND($C$4="NHS Scotland",$C$5="All Cancelled Operations"),
SUMIFS(AllPublicationData!$F:$F,AllPublicationData!$A:$A,'Publication Table'!$B73,AllPublicationData!$B:$B,'Publication Table'!L$7),
IF(AND($C$4="NHS Scotland",$C$5="Operations cancelled by patient"),
SUMIFS(AllPublicationData!$G:$G,AllPublicationData!$A:$A,'Publication Table'!$B73,AllPublicationData!$B:$B,'Publication Table'!L$7),
IF(AND($C$4="NHS Scotland",$C$5="Operations cancelled for clinical reasons"),
SUMIFS(AllPublicationData!$H:$H,AllPublicationData!$A:$A,'Publication Table'!$B73,AllPublicationData!$B:$B,'Publication Table'!L$7),
IF(AND($C$4="NHS Scotland",$C$5="Operations cancelled for non-clinical/capacity reasons"),
SUMIFS(AllPublicationData!$I:$I,AllPublicationData!$A:$A,'Publication Table'!$B73,AllPublicationData!$B:$B,'Publication Table'!L$7),
IF(AND($C$4="NHS Scotland",$C$5="Cancellations for other reasons"),
SUMIFS(AllPublicationData!$J:$J,AllPublicationData!$A:$A,'Publication Table'!$B73,AllPublicationData!$B:$B,'Publication Table'!L$7)))))))</f>
        <v>1099</v>
      </c>
      <c r="M73" s="90">
        <f>IF($C$5="Total Operations",
SUMIFS(AllPublicationData!$E:$E,AllPublicationData!$A:$A,'Publication Table'!$B73,AllPublicationData!$B:$B,'Publication Table'!$C$4,AllPublicationData!$D:$D,'Publication Table'!M$7),
IF('Publication Table'!$C$5="All Cancelled Operations",
SUMIFS(AllPublicationData!$F:$F,AllPublicationData!$A:$A,'Publication Table'!$B73,AllPublicationData!$B:$B,'Publication Table'!$C$4,AllPublicationData!$D:$D,'Publication Table'!M$7),
IF('Publication Table'!$C$5="Operations cancelled by patient",
SUMIFS(AllPublicationData!$G:$G,AllPublicationData!$A:$A,'Publication Table'!$B73,AllPublicationData!$B:$B,'Publication Table'!$C$4,AllPublicationData!$D:$D,'Publication Table'!M$7),
IF('Publication Table'!$C$5="Operations cancelled for clinical reasons",
SUMIFS(AllPublicationData!$G:$G,AllPublicationData!$A:$A,'Publication Table'!$B73,AllPublicationData!$B:$B,'Publication Table'!$C$4,AllPublicationData!$D:$D,'Publication Table'!M$7),
IF('Publication Table'!$C$5="Operations cancelled for non-clinical/capacity reasons",
SUMIFS(AllPublicationData!$G:$G,AllPublicationData!$A:$A,'Publication Table'!$B73,AllPublicationData!$B:$B,'Publication Table'!$C$4,AllPublicationData!$D:$D,'Publication Table'!M$7),
IF('Publication Table'!$C$5="Cancellations for other reasons",
SUMIFS(AllPublicationData!$G:$G,AllPublicationData!$A:$A,'Publication Table'!$B73,AllPublicationData!$B:$B,'Publication Table'!$C$4,AllPublicationData!$D:$D,'Publication Table'!M$7)))))))+
IF(AND($C$4="NHS Scotland",$C$5="Total Operations"),
SUMIFS(AllPublicationData!$E:$E,AllPublicationData!$A:$A,'Publication Table'!$B73,AllPublicationData!$B:$B,'Publication Table'!M$7),
IF(AND($C$4="NHS Scotland",$C$5="All Cancelled Operations"),
SUMIFS(AllPublicationData!$F:$F,AllPublicationData!$A:$A,'Publication Table'!$B73,AllPublicationData!$B:$B,'Publication Table'!M$7),
IF(AND($C$4="NHS Scotland",$C$5="Operations cancelled by patient"),
SUMIFS(AllPublicationData!$G:$G,AllPublicationData!$A:$A,'Publication Table'!$B73,AllPublicationData!$B:$B,'Publication Table'!M$7),
IF(AND($C$4="NHS Scotland",$C$5="Operations cancelled for clinical reasons"),
SUMIFS(AllPublicationData!$H:$H,AllPublicationData!$A:$A,'Publication Table'!$B73,AllPublicationData!$B:$B,'Publication Table'!M$7),
IF(AND($C$4="NHS Scotland",$C$5="Operations cancelled for non-clinical/capacity reasons"),
SUMIFS(AllPublicationData!$I:$I,AllPublicationData!$A:$A,'Publication Table'!$B73,AllPublicationData!$B:$B,'Publication Table'!M$7),
IF(AND($C$4="NHS Scotland",$C$5="Cancellations for other reasons"),
SUMIFS(AllPublicationData!$J:$J,AllPublicationData!$A:$A,'Publication Table'!$B73,AllPublicationData!$B:$B,'Publication Table'!M$7)))))))</f>
        <v>2250</v>
      </c>
      <c r="N73" s="90">
        <f>IF($C$5="Total Operations",
SUMIFS(AllPublicationData!$E:$E,AllPublicationData!$A:$A,'Publication Table'!$B73,AllPublicationData!$B:$B,'Publication Table'!$C$4,AllPublicationData!$D:$D,'Publication Table'!N$7),
IF('Publication Table'!$C$5="All Cancelled Operations",
SUMIFS(AllPublicationData!$F:$F,AllPublicationData!$A:$A,'Publication Table'!$B73,AllPublicationData!$B:$B,'Publication Table'!$C$4,AllPublicationData!$D:$D,'Publication Table'!N$7),
IF('Publication Table'!$C$5="Operations cancelled by patient",
SUMIFS(AllPublicationData!$G:$G,AllPublicationData!$A:$A,'Publication Table'!$B73,AllPublicationData!$B:$B,'Publication Table'!$C$4,AllPublicationData!$D:$D,'Publication Table'!N$7),
IF('Publication Table'!$C$5="Operations cancelled for clinical reasons",
SUMIFS(AllPublicationData!$G:$G,AllPublicationData!$A:$A,'Publication Table'!$B73,AllPublicationData!$B:$B,'Publication Table'!$C$4,AllPublicationData!$D:$D,'Publication Table'!N$7),
IF('Publication Table'!$C$5="Operations cancelled for non-clinical/capacity reasons",
SUMIFS(AllPublicationData!$G:$G,AllPublicationData!$A:$A,'Publication Table'!$B73,AllPublicationData!$B:$B,'Publication Table'!$C$4,AllPublicationData!$D:$D,'Publication Table'!N$7),
IF('Publication Table'!$C$5="Cancellations for other reasons",
SUMIFS(AllPublicationData!$G:$G,AllPublicationData!$A:$A,'Publication Table'!$B73,AllPublicationData!$B:$B,'Publication Table'!$C$4,AllPublicationData!$D:$D,'Publication Table'!N$7)))))))+
IF(AND($C$4="NHS Scotland",$C$5="Total Operations"),
SUMIFS(AllPublicationData!$E:$E,AllPublicationData!$A:$A,'Publication Table'!$B73,AllPublicationData!$B:$B,'Publication Table'!N$7),
IF(AND($C$4="NHS Scotland",$C$5="All Cancelled Operations"),
SUMIFS(AllPublicationData!$F:$F,AllPublicationData!$A:$A,'Publication Table'!$B73,AllPublicationData!$B:$B,'Publication Table'!N$7),
IF(AND($C$4="NHS Scotland",$C$5="Operations cancelled by patient"),
SUMIFS(AllPublicationData!$G:$G,AllPublicationData!$A:$A,'Publication Table'!$B73,AllPublicationData!$B:$B,'Publication Table'!N$7),
IF(AND($C$4="NHS Scotland",$C$5="Operations cancelled for clinical reasons"),
SUMIFS(AllPublicationData!$H:$H,AllPublicationData!$A:$A,'Publication Table'!$B73,AllPublicationData!$B:$B,'Publication Table'!N$7),
IF(AND($C$4="NHS Scotland",$C$5="Operations cancelled for non-clinical/capacity reasons"),
SUMIFS(AllPublicationData!$I:$I,AllPublicationData!$A:$A,'Publication Table'!$B73,AllPublicationData!$B:$B,'Publication Table'!N$7),
IF(AND($C$4="NHS Scotland",$C$5="Cancellations for other reasons"),
SUMIFS(AllPublicationData!$J:$J,AllPublicationData!$A:$A,'Publication Table'!$B73,AllPublicationData!$B:$B,'Publication Table'!N$7)))))))</f>
        <v>4831</v>
      </c>
      <c r="O73" s="90">
        <f>IF($C$5="Total Operations",
SUMIFS(AllPublicationData!$E:$E,AllPublicationData!$A:$A,'Publication Table'!$B73,AllPublicationData!$B:$B,'Publication Table'!$C$4,AllPublicationData!$D:$D,'Publication Table'!O$7),
IF('Publication Table'!$C$5="All Cancelled Operations",
SUMIFS(AllPublicationData!$F:$F,AllPublicationData!$A:$A,'Publication Table'!$B73,AllPublicationData!$B:$B,'Publication Table'!$C$4,AllPublicationData!$D:$D,'Publication Table'!O$7),
IF('Publication Table'!$C$5="Operations cancelled by patient",
SUMIFS(AllPublicationData!$G:$G,AllPublicationData!$A:$A,'Publication Table'!$B73,AllPublicationData!$B:$B,'Publication Table'!$C$4,AllPublicationData!$D:$D,'Publication Table'!O$7),
IF('Publication Table'!$C$5="Operations cancelled for clinical reasons",
SUMIFS(AllPublicationData!$G:$G,AllPublicationData!$A:$A,'Publication Table'!$B73,AllPublicationData!$B:$B,'Publication Table'!$C$4,AllPublicationData!$D:$D,'Publication Table'!O$7),
IF('Publication Table'!$C$5="Operations cancelled for non-clinical/capacity reasons",
SUMIFS(AllPublicationData!$G:$G,AllPublicationData!$A:$A,'Publication Table'!$B73,AllPublicationData!$B:$B,'Publication Table'!$C$4,AllPublicationData!$D:$D,'Publication Table'!O$7),
IF('Publication Table'!$C$5="Cancellations for other reasons",
SUMIFS(AllPublicationData!$G:$G,AllPublicationData!$A:$A,'Publication Table'!$B73,AllPublicationData!$B:$B,'Publication Table'!$C$4,AllPublicationData!$D:$D,'Publication Table'!O$7)))))))+
IF(AND($C$4="NHS Scotland",$C$5="Total Operations"),
SUMIFS(AllPublicationData!$E:$E,AllPublicationData!$A:$A,'Publication Table'!$B73,AllPublicationData!$B:$B,'Publication Table'!O$7),
IF(AND($C$4="NHS Scotland",$C$5="All Cancelled Operations"),
SUMIFS(AllPublicationData!$F:$F,AllPublicationData!$A:$A,'Publication Table'!$B73,AllPublicationData!$B:$B,'Publication Table'!O$7),
IF(AND($C$4="NHS Scotland",$C$5="Operations cancelled by patient"),
SUMIFS(AllPublicationData!$G:$G,AllPublicationData!$A:$A,'Publication Table'!$B73,AllPublicationData!$B:$B,'Publication Table'!O$7),
IF(AND($C$4="NHS Scotland",$C$5="Operations cancelled for clinical reasons"),
SUMIFS(AllPublicationData!$H:$H,AllPublicationData!$A:$A,'Publication Table'!$B73,AllPublicationData!$B:$B,'Publication Table'!O$7),
IF(AND($C$4="NHS Scotland",$C$5="Operations cancelled for non-clinical/capacity reasons"),
SUMIFS(AllPublicationData!$I:$I,AllPublicationData!$A:$A,'Publication Table'!$B73,AllPublicationData!$B:$B,'Publication Table'!O$7),
IF(AND($C$4="NHS Scotland",$C$5="Cancellations for other reasons"),
SUMIFS(AllPublicationData!$J:$J,AllPublicationData!$A:$A,'Publication Table'!$B73,AllPublicationData!$B:$B,'Publication Table'!O$7)))))))</f>
        <v>211</v>
      </c>
      <c r="P73" s="90">
        <f>IF($C$5="Total Operations",
SUMIFS(AllPublicationData!$E:$E,AllPublicationData!$A:$A,'Publication Table'!$B73,AllPublicationData!$B:$B,'Publication Table'!$C$4,AllPublicationData!$D:$D,'Publication Table'!P$7),
IF('Publication Table'!$C$5="All Cancelled Operations",
SUMIFS(AllPublicationData!$F:$F,AllPublicationData!$A:$A,'Publication Table'!$B73,AllPublicationData!$B:$B,'Publication Table'!$C$4,AllPublicationData!$D:$D,'Publication Table'!P$7),
IF('Publication Table'!$C$5="Operations cancelled by patient",
SUMIFS(AllPublicationData!$G:$G,AllPublicationData!$A:$A,'Publication Table'!$B73,AllPublicationData!$B:$B,'Publication Table'!$C$4,AllPublicationData!$D:$D,'Publication Table'!P$7),
IF('Publication Table'!$C$5="Operations cancelled for clinical reasons",
SUMIFS(AllPublicationData!$G:$G,AllPublicationData!$A:$A,'Publication Table'!$B73,AllPublicationData!$B:$B,'Publication Table'!$C$4,AllPublicationData!$D:$D,'Publication Table'!P$7),
IF('Publication Table'!$C$5="Operations cancelled for non-clinical/capacity reasons",
SUMIFS(AllPublicationData!$G:$G,AllPublicationData!$A:$A,'Publication Table'!$B73,AllPublicationData!$B:$B,'Publication Table'!$C$4,AllPublicationData!$D:$D,'Publication Table'!P$7),
IF('Publication Table'!$C$5="Cancellations for other reasons",
SUMIFS(AllPublicationData!$G:$G,AllPublicationData!$A:$A,'Publication Table'!$B73,AllPublicationData!$B:$B,'Publication Table'!$C$4,AllPublicationData!$D:$D,'Publication Table'!P$7)))))))+
IF(AND($C$4="NHS Scotland",$C$5="Total Operations"),
SUMIFS(AllPublicationData!$E:$E,AllPublicationData!$A:$A,'Publication Table'!$B73,AllPublicationData!$B:$B,'Publication Table'!P$7),
IF(AND($C$4="NHS Scotland",$C$5="All Cancelled Operations"),
SUMIFS(AllPublicationData!$F:$F,AllPublicationData!$A:$A,'Publication Table'!$B73,AllPublicationData!$B:$B,'Publication Table'!P$7),
IF(AND($C$4="NHS Scotland",$C$5="Operations cancelled by patient"),
SUMIFS(AllPublicationData!$G:$G,AllPublicationData!$A:$A,'Publication Table'!$B73,AllPublicationData!$B:$B,'Publication Table'!P$7),
IF(AND($C$4="NHS Scotland",$C$5="Operations cancelled for clinical reasons"),
SUMIFS(AllPublicationData!$H:$H,AllPublicationData!$A:$A,'Publication Table'!$B73,AllPublicationData!$B:$B,'Publication Table'!P$7),
IF(AND($C$4="NHS Scotland",$C$5="Operations cancelled for non-clinical/capacity reasons"),
SUMIFS(AllPublicationData!$I:$I,AllPublicationData!$A:$A,'Publication Table'!$B73,AllPublicationData!$B:$B,'Publication Table'!P$7),
IF(AND($C$4="NHS Scotland",$C$5="Cancellations for other reasons"),
SUMIFS(AllPublicationData!$J:$J,AllPublicationData!$A:$A,'Publication Table'!$B73,AllPublicationData!$B:$B,'Publication Table'!P$7)))))))</f>
        <v>161</v>
      </c>
      <c r="Q73" s="90">
        <f>IF($C$5="Total Operations",
SUMIFS(AllPublicationData!$E:$E,AllPublicationData!$A:$A,'Publication Table'!$B73,AllPublicationData!$B:$B,'Publication Table'!$C$4,AllPublicationData!$D:$D,'Publication Table'!Q$7),
IF('Publication Table'!$C$5="All Cancelled Operations",
SUMIFS(AllPublicationData!$F:$F,AllPublicationData!$A:$A,'Publication Table'!$B73,AllPublicationData!$B:$B,'Publication Table'!$C$4,AllPublicationData!$D:$D,'Publication Table'!Q$7),
IF('Publication Table'!$C$5="Operations cancelled by patient",
SUMIFS(AllPublicationData!$G:$G,AllPublicationData!$A:$A,'Publication Table'!$B73,AllPublicationData!$B:$B,'Publication Table'!$C$4,AllPublicationData!$D:$D,'Publication Table'!Q$7),
IF('Publication Table'!$C$5="Operations cancelled for clinical reasons",
SUMIFS(AllPublicationData!$G:$G,AllPublicationData!$A:$A,'Publication Table'!$B73,AllPublicationData!$B:$B,'Publication Table'!$C$4,AllPublicationData!$D:$D,'Publication Table'!Q$7),
IF('Publication Table'!$C$5="Operations cancelled for non-clinical/capacity reasons",
SUMIFS(AllPublicationData!$G:$G,AllPublicationData!$A:$A,'Publication Table'!$B73,AllPublicationData!$B:$B,'Publication Table'!$C$4,AllPublicationData!$D:$D,'Publication Table'!Q$7),
IF('Publication Table'!$C$5="Cancellations for other reasons",
SUMIFS(AllPublicationData!$G:$G,AllPublicationData!$A:$A,'Publication Table'!$B73,AllPublicationData!$B:$B,'Publication Table'!$C$4,AllPublicationData!$D:$D,'Publication Table'!Q$7)))))))+
IF(AND($C$4="NHS Scotland",$C$5="Total Operations"),
SUMIFS(AllPublicationData!$E:$E,AllPublicationData!$A:$A,'Publication Table'!$B73,AllPublicationData!$B:$B,'Publication Table'!Q$7),
IF(AND($C$4="NHS Scotland",$C$5="All Cancelled Operations"),
SUMIFS(AllPublicationData!$F:$F,AllPublicationData!$A:$A,'Publication Table'!$B73,AllPublicationData!$B:$B,'Publication Table'!Q$7),
IF(AND($C$4="NHS Scotland",$C$5="Operations cancelled by patient"),
SUMIFS(AllPublicationData!$G:$G,AllPublicationData!$A:$A,'Publication Table'!$B73,AllPublicationData!$B:$B,'Publication Table'!Q$7),
IF(AND($C$4="NHS Scotland",$C$5="Operations cancelled for clinical reasons"),
SUMIFS(AllPublicationData!$H:$H,AllPublicationData!$A:$A,'Publication Table'!$B73,AllPublicationData!$B:$B,'Publication Table'!Q$7),
IF(AND($C$4="NHS Scotland",$C$5="Operations cancelled for non-clinical/capacity reasons"),
SUMIFS(AllPublicationData!$I:$I,AllPublicationData!$A:$A,'Publication Table'!$B73,AllPublicationData!$B:$B,'Publication Table'!Q$7),
IF(AND($C$4="NHS Scotland",$C$5="Cancellations for other reasons"),
SUMIFS(AllPublicationData!$J:$J,AllPublicationData!$A:$A,'Publication Table'!$B73,AllPublicationData!$B:$B,'Publication Table'!Q$7)))))))</f>
        <v>1555</v>
      </c>
      <c r="R73" s="90">
        <f>IF($C$5="Total Operations",
SUMIFS(AllPublicationData!$E:$E,AllPublicationData!$A:$A,'Publication Table'!$B73,AllPublicationData!$B:$B,'Publication Table'!$C$4,AllPublicationData!$D:$D,'Publication Table'!R$7),
IF('Publication Table'!$C$5="All Cancelled Operations",
SUMIFS(AllPublicationData!$F:$F,AllPublicationData!$A:$A,'Publication Table'!$B73,AllPublicationData!$B:$B,'Publication Table'!$C$4,AllPublicationData!$D:$D,'Publication Table'!R$7),
IF('Publication Table'!$C$5="Operations cancelled by patient",
SUMIFS(AllPublicationData!$G:$G,AllPublicationData!$A:$A,'Publication Table'!$B73,AllPublicationData!$B:$B,'Publication Table'!$C$4,AllPublicationData!$D:$D,'Publication Table'!R$7),
IF('Publication Table'!$C$5="Operations cancelled for clinical reasons",
SUMIFS(AllPublicationData!$G:$G,AllPublicationData!$A:$A,'Publication Table'!$B73,AllPublicationData!$B:$B,'Publication Table'!$C$4,AllPublicationData!$D:$D,'Publication Table'!R$7),
IF('Publication Table'!$C$5="Operations cancelled for non-clinical/capacity reasons",
SUMIFS(AllPublicationData!$G:$G,AllPublicationData!$A:$A,'Publication Table'!$B73,AllPublicationData!$B:$B,'Publication Table'!$C$4,AllPublicationData!$D:$D,'Publication Table'!R$7),
IF('Publication Table'!$C$5="Cancellations for other reasons",
SUMIFS(AllPublicationData!$G:$G,AllPublicationData!$A:$A,'Publication Table'!$B73,AllPublicationData!$B:$B,'Publication Table'!$C$4,AllPublicationData!$D:$D,'Publication Table'!R$7)))))))+
IF(AND($C$4="NHS Scotland",$C$5="Total Operations"),
SUMIFS(AllPublicationData!$E:$E,AllPublicationData!$A:$A,'Publication Table'!$B73,AllPublicationData!$B:$B,'Publication Table'!R$7),
IF(AND($C$4="NHS Scotland",$C$5="All Cancelled Operations"),
SUMIFS(AllPublicationData!$F:$F,AllPublicationData!$A:$A,'Publication Table'!$B73,AllPublicationData!$B:$B,'Publication Table'!R$7),
IF(AND($C$4="NHS Scotland",$C$5="Operations cancelled by patient"),
SUMIFS(AllPublicationData!$G:$G,AllPublicationData!$A:$A,'Publication Table'!$B73,AllPublicationData!$B:$B,'Publication Table'!R$7),
IF(AND($C$4="NHS Scotland",$C$5="Operations cancelled for clinical reasons"),
SUMIFS(AllPublicationData!$H:$H,AllPublicationData!$A:$A,'Publication Table'!$B73,AllPublicationData!$B:$B,'Publication Table'!R$7),
IF(AND($C$4="NHS Scotland",$C$5="Operations cancelled for non-clinical/capacity reasons"),
SUMIFS(AllPublicationData!$I:$I,AllPublicationData!$A:$A,'Publication Table'!$B73,AllPublicationData!$B:$B,'Publication Table'!R$7),
IF(AND($C$4="NHS Scotland",$C$5="Cancellations for other reasons"),
SUMIFS(AllPublicationData!$J:$J,AllPublicationData!$A:$A,'Publication Table'!$B73,AllPublicationData!$B:$B,'Publication Table'!R$7)))))))</f>
        <v>87</v>
      </c>
    </row>
    <row r="74" spans="2:18" x14ac:dyDescent="0.35">
      <c r="B74" s="89">
        <v>43405</v>
      </c>
      <c r="C74" s="81">
        <f>IF($C$5="Total Operations",
SUMIFS(AllPublicationData!$E:$E,AllPublicationData!$A:$A,'Publication Table'!$B74,AllPublicationData!$B:$B,'Publication Table'!$C$4),
IF('Publication Table'!$C$5="All Cancelled Operations",
SUMIFS(AllPublicationData!$F:$F,AllPublicationData!$A:$A,'Publication Table'!$B74,AllPublicationData!$B:$B,'Publication Table'!$C$4),
IF('Publication Table'!$C$5="Operations cancelled by patient",
SUMIFS(AllPublicationData!$G:$G,AllPublicationData!$A:$A,'Publication Table'!$B74,AllPublicationData!$B:$B,'Publication Table'!$C$4),
IF('Publication Table'!$C$5="Operations cancelled for clinical reasons",
SUMIFS(AllPublicationData!$H:$H,AllPublicationData!$A:$A,'Publication Table'!$B74,AllPublicationData!$B:$B,'Publication Table'!$C$4),
IF('Publication Table'!$C$5="Operations cancelled for non-clinical/capacity reasons",
SUMIFS(AllPublicationData!$I:$I,AllPublicationData!$A:$A,'Publication Table'!$B74,AllPublicationData!$B:$B,'Publication Table'!$C$4),
IF('Publication Table'!$C$5="Cancellations for other reasons",
SUMIFS(AllPublicationData!$J:$J,AllPublicationData!$A:$A,'Publication Table'!$B74,AllPublicationData!$B:$B,'Publication Table'!$C$4)))))))+
IF(AND($C$4="NHS Scotland",$C$5="Total Operations"),
SUMIFS(AllPublicationData!$E:$E,AllPublicationData!$A:$A,'Publication Table'!$B74),
IF(AND($C$4="NHS Scotland",$C$5="All Cancelled Operations"),
SUMIFS(AllPublicationData!$F:$F,AllPublicationData!$A:$A,'Publication Table'!$B74),
IF(AND($C$4="NHS Scotland",$C$5="Operations cancelled by patient"),
SUMIFS(AllPublicationData!$G:$G,AllPublicationData!$A:$A,'Publication Table'!$B74),
IF(AND($C$4="NHS Scotland",$C$5="Operations cancelled for clinical reasons"),
SUMIFS(AllPublicationData!$H:$H,AllPublicationData!$A:$A,'Publication Table'!$B74),
IF(AND($C$4="NHS Scotland",$C$5="Operations cancelled for non-clinical/capacity reasons"),
SUMIFS(AllPublicationData!$I:$I,AllPublicationData!$A:$A,'Publication Table'!$B74),
IF(AND($C$4="NHS Scotland",$C$5="Cancellations for other reasons"),
SUMIFS(AllPublicationData!$J:$J,AllPublicationData!$A:$A,'Publication Table'!$B74)))))))</f>
        <v>29555</v>
      </c>
      <c r="D74" s="90">
        <f>IF($C$5="Total Operations",
SUMIFS(AllPublicationData!$E:$E,AllPublicationData!$A:$A,'Publication Table'!$B74,AllPublicationData!$B:$B,'Publication Table'!$C$4,AllPublicationData!$D:$D,'Publication Table'!D$7),
IF('Publication Table'!$C$5="All Cancelled Operations",
SUMIFS(AllPublicationData!$F:$F,AllPublicationData!$A:$A,'Publication Table'!$B74,AllPublicationData!$B:$B,'Publication Table'!$C$4,AllPublicationData!$D:$D,'Publication Table'!D$7),
IF('Publication Table'!$C$5="Operations cancelled by patient",
SUMIFS(AllPublicationData!$G:$G,AllPublicationData!$A:$A,'Publication Table'!$B74,AllPublicationData!$B:$B,'Publication Table'!$C$4,AllPublicationData!$D:$D,'Publication Table'!D$7),
IF('Publication Table'!$C$5="Operations cancelled for clinical reasons",
SUMIFS(AllPublicationData!$H:$H,AllPublicationData!$A:$A,'Publication Table'!$B74,AllPublicationData!$B:$B,'Publication Table'!$C$4,AllPublicationData!$D:$D,'Publication Table'!D$7),
IF('Publication Table'!$C$5="Operations cancelled for non-clinical/capacity reasons",
SUMIFS(AllPublicationData!$I:$I,AllPublicationData!$A:$A,'Publication Table'!$B74,AllPublicationData!$B:$B,'Publication Table'!$C$4,AllPublicationData!$D:$D,'Publication Table'!D$7),
IF('Publication Table'!$C$5="Cancellations for other reasons",
SUMIFS(AllPublicationData!$J:$J,AllPublicationData!$A:$A,'Publication Table'!$B74,AllPublicationData!$B:$B,'Publication Table'!$C$4,AllPublicationData!$D:$D,'Publication Table'!D$7)))))))+
IF(AND($C$4="NHS Scotland",$C$5="Total Operations"),
SUMIFS(AllPublicationData!$E:$E,AllPublicationData!$A:$A,'Publication Table'!$B74,AllPublicationData!$B:$B,'Publication Table'!D$7),
IF(AND($C$4="NHS Scotland",$C$5="All Cancelled Operations"),
SUMIFS(AllPublicationData!$F:$F,AllPublicationData!$A:$A,'Publication Table'!$B74,AllPublicationData!$B:$B,'Publication Table'!D$7),
IF(AND($C$4="NHS Scotland",$C$5="Operations cancelled by patient"),
SUMIFS(AllPublicationData!$G:$G,AllPublicationData!$A:$A,'Publication Table'!$B74,AllPublicationData!$B:$B,'Publication Table'!D$7),
IF(AND($C$4="NHS Scotland",$C$5="Operations cancelled for clinical reasons"),
SUMIFS(AllPublicationData!$H:$H,AllPublicationData!$A:$A,'Publication Table'!$B74,AllPublicationData!$B:$B,'Publication Table'!D$7),
IF(AND($C$4="NHS Scotland",$C$5="Operations cancelled for non-clinical/capacity reasons"),
SUMIFS(AllPublicationData!$I:$I,AllPublicationData!$A:$A,'Publication Table'!$B74,AllPublicationData!$B:$B,'Publication Table'!D$7),
IF(AND($C$4="NHS Scotland",$C$5="Cancellations for other reasons"),
SUMIFS(AllPublicationData!$J:$J,AllPublicationData!$A:$A,'Publication Table'!$B74,AllPublicationData!$B:$B,'Publication Table'!D$7)))))))</f>
        <v>1784</v>
      </c>
      <c r="E74" s="90">
        <f>IF($C$5="Total Operations",
SUMIFS(AllPublicationData!$E:$E,AllPublicationData!$A:$A,'Publication Table'!$B74,AllPublicationData!$B:$B,'Publication Table'!$C$4,AllPublicationData!$D:$D,'Publication Table'!E$7),
IF('Publication Table'!$C$5="All Cancelled Operations",
SUMIFS(AllPublicationData!$F:$F,AllPublicationData!$A:$A,'Publication Table'!$B74,AllPublicationData!$B:$B,'Publication Table'!$C$4,AllPublicationData!$D:$D,'Publication Table'!E$7),
IF('Publication Table'!$C$5="Operations cancelled by patient",
SUMIFS(AllPublicationData!$G:$G,AllPublicationData!$A:$A,'Publication Table'!$B74,AllPublicationData!$B:$B,'Publication Table'!$C$4,AllPublicationData!$D:$D,'Publication Table'!E$7),
IF('Publication Table'!$C$5="Operations cancelled for clinical reasons",
SUMIFS(AllPublicationData!$H:$H,AllPublicationData!$A:$A,'Publication Table'!$B74,AllPublicationData!$B:$B,'Publication Table'!$C$4,AllPublicationData!$D:$D,'Publication Table'!E$7),
IF('Publication Table'!$C$5="Operations cancelled for non-clinical/capacity reasons",
SUMIFS(AllPublicationData!$I:$I,AllPublicationData!$A:$A,'Publication Table'!$B74,AllPublicationData!$B:$B,'Publication Table'!$C$4,AllPublicationData!$D:$D,'Publication Table'!E$7),
IF('Publication Table'!$C$5="Cancellations for other reasons",
SUMIFS(AllPublicationData!$J:$J,AllPublicationData!$A:$A,'Publication Table'!$B74,AllPublicationData!$B:$B,'Publication Table'!$C$4,AllPublicationData!$D:$D,'Publication Table'!E$7)))))))+
IF(AND($C$4="NHS Scotland",$C$5="Total Operations"),
SUMIFS(AllPublicationData!$E:$E,AllPublicationData!$A:$A,'Publication Table'!$B74,AllPublicationData!$B:$B,'Publication Table'!E$7),
IF(AND($C$4="NHS Scotland",$C$5="All Cancelled Operations"),
SUMIFS(AllPublicationData!$F:$F,AllPublicationData!$A:$A,'Publication Table'!$B74,AllPublicationData!$B:$B,'Publication Table'!E$7),
IF(AND($C$4="NHS Scotland",$C$5="Operations cancelled by patient"),
SUMIFS(AllPublicationData!$G:$G,AllPublicationData!$A:$A,'Publication Table'!$B74,AllPublicationData!$B:$B,'Publication Table'!E$7),
IF(AND($C$4="NHS Scotland",$C$5="Operations cancelled for clinical reasons"),
SUMIFS(AllPublicationData!$H:$H,AllPublicationData!$A:$A,'Publication Table'!$B74,AllPublicationData!$B:$B,'Publication Table'!E$7),
IF(AND($C$4="NHS Scotland",$C$5="Operations cancelled for non-clinical/capacity reasons"),
SUMIFS(AllPublicationData!$I:$I,AllPublicationData!$A:$A,'Publication Table'!$B74,AllPublicationData!$B:$B,'Publication Table'!E$7),
IF(AND($C$4="NHS Scotland",$C$5="Cancellations for other reasons"),
SUMIFS(AllPublicationData!$J:$J,AllPublicationData!$A:$A,'Publication Table'!$B74,AllPublicationData!$B:$B,'Publication Table'!E$7)))))))</f>
        <v>1774</v>
      </c>
      <c r="F74" s="90">
        <f>IF($C$5="Total Operations",
SUMIFS(AllPublicationData!$E:$E,AllPublicationData!$A:$A,'Publication Table'!$B74,AllPublicationData!$B:$B,'Publication Table'!$C$4,AllPublicationData!$D:$D,'Publication Table'!F$7),
IF('Publication Table'!$C$5="All Cancelled Operations",
SUMIFS(AllPublicationData!$F:$F,AllPublicationData!$A:$A,'Publication Table'!$B74,AllPublicationData!$B:$B,'Publication Table'!$C$4,AllPublicationData!$D:$D,'Publication Table'!F$7),
IF('Publication Table'!$C$5="Operations cancelled by patient",
SUMIFS(AllPublicationData!$G:$G,AllPublicationData!$A:$A,'Publication Table'!$B74,AllPublicationData!$B:$B,'Publication Table'!$C$4,AllPublicationData!$D:$D,'Publication Table'!F$7),
IF('Publication Table'!$C$5="Operations cancelled for clinical reasons",
SUMIFS(AllPublicationData!$H:$H,AllPublicationData!$A:$A,'Publication Table'!$B74,AllPublicationData!$B:$B,'Publication Table'!$C$4,AllPublicationData!$D:$D,'Publication Table'!F$7),
IF('Publication Table'!$C$5="Operations cancelled for non-clinical/capacity reasons",
SUMIFS(AllPublicationData!$I:$I,AllPublicationData!$A:$A,'Publication Table'!$B74,AllPublicationData!$B:$B,'Publication Table'!$C$4,AllPublicationData!$D:$D,'Publication Table'!F$7),
IF('Publication Table'!$C$5="Cancellations for other reasons",
SUMIFS(AllPublicationData!$J:$J,AllPublicationData!$A:$A,'Publication Table'!$B74,AllPublicationData!$B:$B,'Publication Table'!$C$4,AllPublicationData!$D:$D,'Publication Table'!F$7)))))))+
IF(AND($C$4="NHS Scotland",$C$5="Total Operations"),
SUMIFS(AllPublicationData!$E:$E,AllPublicationData!$A:$A,'Publication Table'!$B74,AllPublicationData!$B:$B,'Publication Table'!F$7),
IF(AND($C$4="NHS Scotland",$C$5="All Cancelled Operations"),
SUMIFS(AllPublicationData!$F:$F,AllPublicationData!$A:$A,'Publication Table'!$B74,AllPublicationData!$B:$B,'Publication Table'!F$7),
IF(AND($C$4="NHS Scotland",$C$5="Operations cancelled by patient"),
SUMIFS(AllPublicationData!$G:$G,AllPublicationData!$A:$A,'Publication Table'!$B74,AllPublicationData!$B:$B,'Publication Table'!F$7),
IF(AND($C$4="NHS Scotland",$C$5="Operations cancelled for clinical reasons"),
SUMIFS(AllPublicationData!$H:$H,AllPublicationData!$A:$A,'Publication Table'!$B74,AllPublicationData!$B:$B,'Publication Table'!F$7),
IF(AND($C$4="NHS Scotland",$C$5="Operations cancelled for non-clinical/capacity reasons"),
SUMIFS(AllPublicationData!$I:$I,AllPublicationData!$A:$A,'Publication Table'!$B74,AllPublicationData!$B:$B,'Publication Table'!F$7),
IF(AND($C$4="NHS Scotland",$C$5="Cancellations for other reasons"),
SUMIFS(AllPublicationData!$J:$J,AllPublicationData!$A:$A,'Publication Table'!$B74,AllPublicationData!$B:$B,'Publication Table'!F$7)))))))</f>
        <v>385</v>
      </c>
      <c r="G74" s="90">
        <f>IF($C$5="Total Operations",
SUMIFS(AllPublicationData!$E:$E,AllPublicationData!$A:$A,'Publication Table'!$B74,AllPublicationData!$B:$B,'Publication Table'!$C$4,AllPublicationData!$D:$D,'Publication Table'!G$7),
IF('Publication Table'!$C$5="All Cancelled Operations",
SUMIFS(AllPublicationData!$F:$F,AllPublicationData!$A:$A,'Publication Table'!$B74,AllPublicationData!$B:$B,'Publication Table'!$C$4,AllPublicationData!$D:$D,'Publication Table'!G$7),
IF('Publication Table'!$C$5="Operations cancelled by patient",
SUMIFS(AllPublicationData!$G:$G,AllPublicationData!$A:$A,'Publication Table'!$B74,AllPublicationData!$B:$B,'Publication Table'!$C$4,AllPublicationData!$D:$D,'Publication Table'!G$7),
IF('Publication Table'!$C$5="Operations cancelled for clinical reasons",
SUMIFS(AllPublicationData!$H:$H,AllPublicationData!$A:$A,'Publication Table'!$B74,AllPublicationData!$B:$B,'Publication Table'!$C$4,AllPublicationData!$D:$D,'Publication Table'!G$7),
IF('Publication Table'!$C$5="Operations cancelled for non-clinical/capacity reasons",
SUMIFS(AllPublicationData!$I:$I,AllPublicationData!$A:$A,'Publication Table'!$B74,AllPublicationData!$B:$B,'Publication Table'!$C$4,AllPublicationData!$D:$D,'Publication Table'!G$7),
IF('Publication Table'!$C$5="Cancellations for other reasons",
SUMIFS(AllPublicationData!$J:$J,AllPublicationData!$A:$A,'Publication Table'!$B74,AllPublicationData!$B:$B,'Publication Table'!$C$4,AllPublicationData!$D:$D,'Publication Table'!G$7)))))))+
IF(AND($C$4="NHS Scotland",$C$5="Total Operations"),
SUMIFS(AllPublicationData!$E:$E,AllPublicationData!$A:$A,'Publication Table'!$B74,AllPublicationData!$B:$B,'Publication Table'!G$7),
IF(AND($C$4="NHS Scotland",$C$5="All Cancelled Operations"),
SUMIFS(AllPublicationData!$F:$F,AllPublicationData!$A:$A,'Publication Table'!$B74,AllPublicationData!$B:$B,'Publication Table'!G$7),
IF(AND($C$4="NHS Scotland",$C$5="Operations cancelled by patient"),
SUMIFS(AllPublicationData!$G:$G,AllPublicationData!$A:$A,'Publication Table'!$B74,AllPublicationData!$B:$B,'Publication Table'!G$7),
IF(AND($C$4="NHS Scotland",$C$5="Operations cancelled for clinical reasons"),
SUMIFS(AllPublicationData!$H:$H,AllPublicationData!$A:$A,'Publication Table'!$B74,AllPublicationData!$B:$B,'Publication Table'!G$7),
IF(AND($C$4="NHS Scotland",$C$5="Operations cancelled for non-clinical/capacity reasons"),
SUMIFS(AllPublicationData!$I:$I,AllPublicationData!$A:$A,'Publication Table'!$B74,AllPublicationData!$B:$B,'Publication Table'!G$7),
IF(AND($C$4="NHS Scotland",$C$5="Cancellations for other reasons"),
SUMIFS(AllPublicationData!$J:$J,AllPublicationData!$A:$A,'Publication Table'!$B74,AllPublicationData!$B:$B,'Publication Table'!G$7)))))))</f>
        <v>1613</v>
      </c>
      <c r="H74" s="90">
        <f>IF($C$5="Total Operations",
SUMIFS(AllPublicationData!$E:$E,AllPublicationData!$A:$A,'Publication Table'!$B74,AllPublicationData!$B:$B,'Publication Table'!$C$4,AllPublicationData!$D:$D,'Publication Table'!H$7),
IF('Publication Table'!$C$5="All Cancelled Operations",
SUMIFS(AllPublicationData!$F:$F,AllPublicationData!$A:$A,'Publication Table'!$B74,AllPublicationData!$B:$B,'Publication Table'!$C$4,AllPublicationData!$D:$D,'Publication Table'!H$7),
IF('Publication Table'!$C$5="Operations cancelled by patient",
SUMIFS(AllPublicationData!$G:$G,AllPublicationData!$A:$A,'Publication Table'!$B74,AllPublicationData!$B:$B,'Publication Table'!$C$4,AllPublicationData!$D:$D,'Publication Table'!H$7),
IF('Publication Table'!$C$5="Operations cancelled for clinical reasons",
SUMIFS(AllPublicationData!$H:$H,AllPublicationData!$A:$A,'Publication Table'!$B74,AllPublicationData!$B:$B,'Publication Table'!$C$4,AllPublicationData!$D:$D,'Publication Table'!H$7),
IF('Publication Table'!$C$5="Operations cancelled for non-clinical/capacity reasons",
SUMIFS(AllPublicationData!$I:$I,AllPublicationData!$A:$A,'Publication Table'!$B74,AllPublicationData!$B:$B,'Publication Table'!$C$4,AllPublicationData!$D:$D,'Publication Table'!H$7),
IF('Publication Table'!$C$5="Cancellations for other reasons",
SUMIFS(AllPublicationData!$J:$J,AllPublicationData!$A:$A,'Publication Table'!$B74,AllPublicationData!$B:$B,'Publication Table'!$C$4,AllPublicationData!$D:$D,'Publication Table'!H$7)))))))+
IF(AND($C$4="NHS Scotland",$C$5="Total Operations"),
SUMIFS(AllPublicationData!$E:$E,AllPublicationData!$A:$A,'Publication Table'!$B74,AllPublicationData!$B:$B,'Publication Table'!H$7),
IF(AND($C$4="NHS Scotland",$C$5="All Cancelled Operations"),
SUMIFS(AllPublicationData!$F:$F,AllPublicationData!$A:$A,'Publication Table'!$B74,AllPublicationData!$B:$B,'Publication Table'!H$7),
IF(AND($C$4="NHS Scotland",$C$5="Operations cancelled by patient"),
SUMIFS(AllPublicationData!$G:$G,AllPublicationData!$A:$A,'Publication Table'!$B74,AllPublicationData!$B:$B,'Publication Table'!H$7),
IF(AND($C$4="NHS Scotland",$C$5="Operations cancelled for clinical reasons"),
SUMIFS(AllPublicationData!$H:$H,AllPublicationData!$A:$A,'Publication Table'!$B74,AllPublicationData!$B:$B,'Publication Table'!H$7),
IF(AND($C$4="NHS Scotland",$C$5="Operations cancelled for non-clinical/capacity reasons"),
SUMIFS(AllPublicationData!$I:$I,AllPublicationData!$A:$A,'Publication Table'!$B74,AllPublicationData!$B:$B,'Publication Table'!H$7),
IF(AND($C$4="NHS Scotland",$C$5="Cancellations for other reasons"),
SUMIFS(AllPublicationData!$J:$J,AllPublicationData!$A:$A,'Publication Table'!$B74,AllPublicationData!$B:$B,'Publication Table'!H$7)))))))</f>
        <v>1389</v>
      </c>
      <c r="I74" s="90">
        <f>IF($C$5="Total Operations",
SUMIFS(AllPublicationData!$E:$E,AllPublicationData!$A:$A,'Publication Table'!$B74,AllPublicationData!$B:$B,'Publication Table'!$C$4,AllPublicationData!$D:$D,'Publication Table'!I$7),
IF('Publication Table'!$C$5="All Cancelled Operations",
SUMIFS(AllPublicationData!$F:$F,AllPublicationData!$A:$A,'Publication Table'!$B74,AllPublicationData!$B:$B,'Publication Table'!$C$4,AllPublicationData!$D:$D,'Publication Table'!I$7),
IF('Publication Table'!$C$5="Operations cancelled by patient",
SUMIFS(AllPublicationData!$G:$G,AllPublicationData!$A:$A,'Publication Table'!$B74,AllPublicationData!$B:$B,'Publication Table'!$C$4,AllPublicationData!$D:$D,'Publication Table'!I$7),
IF('Publication Table'!$C$5="Operations cancelled for clinical reasons",
SUMIFS(AllPublicationData!$H:$H,AllPublicationData!$A:$A,'Publication Table'!$B74,AllPublicationData!$B:$B,'Publication Table'!$C$4,AllPublicationData!$D:$D,'Publication Table'!I$7),
IF('Publication Table'!$C$5="Operations cancelled for non-clinical/capacity reasons",
SUMIFS(AllPublicationData!$I:$I,AllPublicationData!$A:$A,'Publication Table'!$B74,AllPublicationData!$B:$B,'Publication Table'!$C$4,AllPublicationData!$D:$D,'Publication Table'!I$7),
IF('Publication Table'!$C$5="Cancellations for other reasons",
SUMIFS(AllPublicationData!$J:$J,AllPublicationData!$A:$A,'Publication Table'!$B74,AllPublicationData!$B:$B,'Publication Table'!$C$4,AllPublicationData!$D:$D,'Publication Table'!I$7)))))))+
IF(AND($C$4="NHS Scotland",$C$5="Total Operations"),
SUMIFS(AllPublicationData!$E:$E,AllPublicationData!$A:$A,'Publication Table'!$B74,AllPublicationData!$B:$B,'Publication Table'!I$7),
IF(AND($C$4="NHS Scotland",$C$5="All Cancelled Operations"),
SUMIFS(AllPublicationData!$F:$F,AllPublicationData!$A:$A,'Publication Table'!$B74,AllPublicationData!$B:$B,'Publication Table'!I$7),
IF(AND($C$4="NHS Scotland",$C$5="Operations cancelled by patient"),
SUMIFS(AllPublicationData!$G:$G,AllPublicationData!$A:$A,'Publication Table'!$B74,AllPublicationData!$B:$B,'Publication Table'!I$7),
IF(AND($C$4="NHS Scotland",$C$5="Operations cancelled for clinical reasons"),
SUMIFS(AllPublicationData!$H:$H,AllPublicationData!$A:$A,'Publication Table'!$B74,AllPublicationData!$B:$B,'Publication Table'!I$7),
IF(AND($C$4="NHS Scotland",$C$5="Operations cancelled for non-clinical/capacity reasons"),
SUMIFS(AllPublicationData!$I:$I,AllPublicationData!$A:$A,'Publication Table'!$B74,AllPublicationData!$B:$B,'Publication Table'!I$7),
IF(AND($C$4="NHS Scotland",$C$5="Cancellations for other reasons"),
SUMIFS(AllPublicationData!$J:$J,AllPublicationData!$A:$A,'Publication Table'!$B74,AllPublicationData!$B:$B,'Publication Table'!I$7)))))))</f>
        <v>1108</v>
      </c>
      <c r="J74" s="90">
        <f>IF($C$5="Total Operations",
SUMIFS(AllPublicationData!$E:$E,AllPublicationData!$A:$A,'Publication Table'!$B74,AllPublicationData!$B:$B,'Publication Table'!$C$4,AllPublicationData!$D:$D,'Publication Table'!J$7),
IF('Publication Table'!$C$5="All Cancelled Operations",
SUMIFS(AllPublicationData!$F:$F,AllPublicationData!$A:$A,'Publication Table'!$B74,AllPublicationData!$B:$B,'Publication Table'!$C$4,AllPublicationData!$D:$D,'Publication Table'!J$7),
IF('Publication Table'!$C$5="Operations cancelled by patient",
SUMIFS(AllPublicationData!$G:$G,AllPublicationData!$A:$A,'Publication Table'!$B74,AllPublicationData!$B:$B,'Publication Table'!$C$4,AllPublicationData!$D:$D,'Publication Table'!J$7),
IF('Publication Table'!$C$5="Operations cancelled for clinical reasons",
SUMIFS(AllPublicationData!$H:$H,AllPublicationData!$A:$A,'Publication Table'!$B74,AllPublicationData!$B:$B,'Publication Table'!$C$4,AllPublicationData!$D:$D,'Publication Table'!J$7),
IF('Publication Table'!$C$5="Operations cancelled for non-clinical/capacity reasons",
SUMIFS(AllPublicationData!$I:$I,AllPublicationData!$A:$A,'Publication Table'!$B74,AllPublicationData!$B:$B,'Publication Table'!$C$4,AllPublicationData!$D:$D,'Publication Table'!J$7),
IF('Publication Table'!$C$5="Cancellations for other reasons",
SUMIFS(AllPublicationData!$J:$J,AllPublicationData!$A:$A,'Publication Table'!$B74,AllPublicationData!$B:$B,'Publication Table'!$C$4,AllPublicationData!$D:$D,'Publication Table'!J$7)))))))+
IF(AND($C$4="NHS Scotland",$C$5="Total Operations"),
SUMIFS(AllPublicationData!$E:$E,AllPublicationData!$A:$A,'Publication Table'!$B74,AllPublicationData!$B:$B,'Publication Table'!J$7),
IF(AND($C$4="NHS Scotland",$C$5="All Cancelled Operations"),
SUMIFS(AllPublicationData!$F:$F,AllPublicationData!$A:$A,'Publication Table'!$B74,AllPublicationData!$B:$B,'Publication Table'!J$7),
IF(AND($C$4="NHS Scotland",$C$5="Operations cancelled by patient"),
SUMIFS(AllPublicationData!$G:$G,AllPublicationData!$A:$A,'Publication Table'!$B74,AllPublicationData!$B:$B,'Publication Table'!J$7),
IF(AND($C$4="NHS Scotland",$C$5="Operations cancelled for clinical reasons"),
SUMIFS(AllPublicationData!$H:$H,AllPublicationData!$A:$A,'Publication Table'!$B74,AllPublicationData!$B:$B,'Publication Table'!J$7),
IF(AND($C$4="NHS Scotland",$C$5="Operations cancelled for non-clinical/capacity reasons"),
SUMIFS(AllPublicationData!$I:$I,AllPublicationData!$A:$A,'Publication Table'!$B74,AllPublicationData!$B:$B,'Publication Table'!J$7),
IF(AND($C$4="NHS Scotland",$C$5="Cancellations for other reasons"),
SUMIFS(AllPublicationData!$J:$J,AllPublicationData!$A:$A,'Publication Table'!$B74,AllPublicationData!$B:$B,'Publication Table'!J$7)))))))</f>
        <v>3298</v>
      </c>
      <c r="K74" s="90">
        <f>IF($C$5="Total Operations",
SUMIFS(AllPublicationData!$E:$E,AllPublicationData!$A:$A,'Publication Table'!$B74,AllPublicationData!$B:$B,'Publication Table'!$C$4,AllPublicationData!$D:$D,'Publication Table'!K$7),
IF('Publication Table'!$C$5="All Cancelled Operations",
SUMIFS(AllPublicationData!$F:$F,AllPublicationData!$A:$A,'Publication Table'!$B74,AllPublicationData!$B:$B,'Publication Table'!$C$4,AllPublicationData!$D:$D,'Publication Table'!K$7),
IF('Publication Table'!$C$5="Operations cancelled by patient",
SUMIFS(AllPublicationData!$G:$G,AllPublicationData!$A:$A,'Publication Table'!$B74,AllPublicationData!$B:$B,'Publication Table'!$C$4,AllPublicationData!$D:$D,'Publication Table'!K$7),
IF('Publication Table'!$C$5="Operations cancelled for clinical reasons",
SUMIFS(AllPublicationData!$H:$H,AllPublicationData!$A:$A,'Publication Table'!$B74,AllPublicationData!$B:$B,'Publication Table'!$C$4,AllPublicationData!$D:$D,'Publication Table'!K$7),
IF('Publication Table'!$C$5="Operations cancelled for non-clinical/capacity reasons",
SUMIFS(AllPublicationData!$I:$I,AllPublicationData!$A:$A,'Publication Table'!$B74,AllPublicationData!$B:$B,'Publication Table'!$C$4,AllPublicationData!$D:$D,'Publication Table'!K$7),
IF('Publication Table'!$C$5="Cancellations for other reasons",
SUMIFS(AllPublicationData!$J:$J,AllPublicationData!$A:$A,'Publication Table'!$B74,AllPublicationData!$B:$B,'Publication Table'!$C$4,AllPublicationData!$D:$D,'Publication Table'!K$7)))))))+
IF(AND($C$4="NHS Scotland",$C$5="Total Operations"),
SUMIFS(AllPublicationData!$E:$E,AllPublicationData!$A:$A,'Publication Table'!$B74,AllPublicationData!$B:$B,'Publication Table'!K$7),
IF(AND($C$4="NHS Scotland",$C$5="All Cancelled Operations"),
SUMIFS(AllPublicationData!$F:$F,AllPublicationData!$A:$A,'Publication Table'!$B74,AllPublicationData!$B:$B,'Publication Table'!K$7),
IF(AND($C$4="NHS Scotland",$C$5="Operations cancelled by patient"),
SUMIFS(AllPublicationData!$G:$G,AllPublicationData!$A:$A,'Publication Table'!$B74,AllPublicationData!$B:$B,'Publication Table'!K$7),
IF(AND($C$4="NHS Scotland",$C$5="Operations cancelled for clinical reasons"),
SUMIFS(AllPublicationData!$H:$H,AllPublicationData!$A:$A,'Publication Table'!$B74,AllPublicationData!$B:$B,'Publication Table'!K$7),
IF(AND($C$4="NHS Scotland",$C$5="Operations cancelled for non-clinical/capacity reasons"),
SUMIFS(AllPublicationData!$I:$I,AllPublicationData!$A:$A,'Publication Table'!$B74,AllPublicationData!$B:$B,'Publication Table'!K$7),
IF(AND($C$4="NHS Scotland",$C$5="Cancellations for other reasons"),
SUMIFS(AllPublicationData!$J:$J,AllPublicationData!$A:$A,'Publication Table'!$B74,AllPublicationData!$B:$B,'Publication Table'!K$7)))))))</f>
        <v>6472</v>
      </c>
      <c r="L74" s="90">
        <f>IF($C$5="Total Operations",
SUMIFS(AllPublicationData!$E:$E,AllPublicationData!$A:$A,'Publication Table'!$B74,AllPublicationData!$B:$B,'Publication Table'!$C$4,AllPublicationData!$D:$D,'Publication Table'!L$7),
IF('Publication Table'!$C$5="All Cancelled Operations",
SUMIFS(AllPublicationData!$F:$F,AllPublicationData!$A:$A,'Publication Table'!$B74,AllPublicationData!$B:$B,'Publication Table'!$C$4,AllPublicationData!$D:$D,'Publication Table'!L$7),
IF('Publication Table'!$C$5="Operations cancelled by patient",
SUMIFS(AllPublicationData!$G:$G,AllPublicationData!$A:$A,'Publication Table'!$B74,AllPublicationData!$B:$B,'Publication Table'!$C$4,AllPublicationData!$D:$D,'Publication Table'!L$7),
IF('Publication Table'!$C$5="Operations cancelled for clinical reasons",
SUMIFS(AllPublicationData!$H:$H,AllPublicationData!$A:$A,'Publication Table'!$B74,AllPublicationData!$B:$B,'Publication Table'!$C$4,AllPublicationData!$D:$D,'Publication Table'!L$7),
IF('Publication Table'!$C$5="Operations cancelled for non-clinical/capacity reasons",
SUMIFS(AllPublicationData!$I:$I,AllPublicationData!$A:$A,'Publication Table'!$B74,AllPublicationData!$B:$B,'Publication Table'!$C$4,AllPublicationData!$D:$D,'Publication Table'!L$7),
IF('Publication Table'!$C$5="Cancellations for other reasons",
SUMIFS(AllPublicationData!$J:$J,AllPublicationData!$A:$A,'Publication Table'!$B74,AllPublicationData!$B:$B,'Publication Table'!$C$4,AllPublicationData!$D:$D,'Publication Table'!L$7)))))))+
IF(AND($C$4="NHS Scotland",$C$5="Total Operations"),
SUMIFS(AllPublicationData!$E:$E,AllPublicationData!$A:$A,'Publication Table'!$B74,AllPublicationData!$B:$B,'Publication Table'!L$7),
IF(AND($C$4="NHS Scotland",$C$5="All Cancelled Operations"),
SUMIFS(AllPublicationData!$F:$F,AllPublicationData!$A:$A,'Publication Table'!$B74,AllPublicationData!$B:$B,'Publication Table'!L$7),
IF(AND($C$4="NHS Scotland",$C$5="Operations cancelled by patient"),
SUMIFS(AllPublicationData!$G:$G,AllPublicationData!$A:$A,'Publication Table'!$B74,AllPublicationData!$B:$B,'Publication Table'!L$7),
IF(AND($C$4="NHS Scotland",$C$5="Operations cancelled for clinical reasons"),
SUMIFS(AllPublicationData!$H:$H,AllPublicationData!$A:$A,'Publication Table'!$B74,AllPublicationData!$B:$B,'Publication Table'!L$7),
IF(AND($C$4="NHS Scotland",$C$5="Operations cancelled for non-clinical/capacity reasons"),
SUMIFS(AllPublicationData!$I:$I,AllPublicationData!$A:$A,'Publication Table'!$B74,AllPublicationData!$B:$B,'Publication Table'!L$7),
IF(AND($C$4="NHS Scotland",$C$5="Cancellations for other reasons"),
SUMIFS(AllPublicationData!$J:$J,AllPublicationData!$A:$A,'Publication Table'!$B74,AllPublicationData!$B:$B,'Publication Table'!L$7)))))))</f>
        <v>1282</v>
      </c>
      <c r="M74" s="90">
        <f>IF($C$5="Total Operations",
SUMIFS(AllPublicationData!$E:$E,AllPublicationData!$A:$A,'Publication Table'!$B74,AllPublicationData!$B:$B,'Publication Table'!$C$4,AllPublicationData!$D:$D,'Publication Table'!M$7),
IF('Publication Table'!$C$5="All Cancelled Operations",
SUMIFS(AllPublicationData!$F:$F,AllPublicationData!$A:$A,'Publication Table'!$B74,AllPublicationData!$B:$B,'Publication Table'!$C$4,AllPublicationData!$D:$D,'Publication Table'!M$7),
IF('Publication Table'!$C$5="Operations cancelled by patient",
SUMIFS(AllPublicationData!$G:$G,AllPublicationData!$A:$A,'Publication Table'!$B74,AllPublicationData!$B:$B,'Publication Table'!$C$4,AllPublicationData!$D:$D,'Publication Table'!M$7),
IF('Publication Table'!$C$5="Operations cancelled for clinical reasons",
SUMIFS(AllPublicationData!$G:$G,AllPublicationData!$A:$A,'Publication Table'!$B74,AllPublicationData!$B:$B,'Publication Table'!$C$4,AllPublicationData!$D:$D,'Publication Table'!M$7),
IF('Publication Table'!$C$5="Operations cancelled for non-clinical/capacity reasons",
SUMIFS(AllPublicationData!$G:$G,AllPublicationData!$A:$A,'Publication Table'!$B74,AllPublicationData!$B:$B,'Publication Table'!$C$4,AllPublicationData!$D:$D,'Publication Table'!M$7),
IF('Publication Table'!$C$5="Cancellations for other reasons",
SUMIFS(AllPublicationData!$G:$G,AllPublicationData!$A:$A,'Publication Table'!$B74,AllPublicationData!$B:$B,'Publication Table'!$C$4,AllPublicationData!$D:$D,'Publication Table'!M$7)))))))+
IF(AND($C$4="NHS Scotland",$C$5="Total Operations"),
SUMIFS(AllPublicationData!$E:$E,AllPublicationData!$A:$A,'Publication Table'!$B74,AllPublicationData!$B:$B,'Publication Table'!M$7),
IF(AND($C$4="NHS Scotland",$C$5="All Cancelled Operations"),
SUMIFS(AllPublicationData!$F:$F,AllPublicationData!$A:$A,'Publication Table'!$B74,AllPublicationData!$B:$B,'Publication Table'!M$7),
IF(AND($C$4="NHS Scotland",$C$5="Operations cancelled by patient"),
SUMIFS(AllPublicationData!$G:$G,AllPublicationData!$A:$A,'Publication Table'!$B74,AllPublicationData!$B:$B,'Publication Table'!M$7),
IF(AND($C$4="NHS Scotland",$C$5="Operations cancelled for clinical reasons"),
SUMIFS(AllPublicationData!$H:$H,AllPublicationData!$A:$A,'Publication Table'!$B74,AllPublicationData!$B:$B,'Publication Table'!M$7),
IF(AND($C$4="NHS Scotland",$C$5="Operations cancelled for non-clinical/capacity reasons"),
SUMIFS(AllPublicationData!$I:$I,AllPublicationData!$A:$A,'Publication Table'!$B74,AllPublicationData!$B:$B,'Publication Table'!M$7),
IF(AND($C$4="NHS Scotland",$C$5="Cancellations for other reasons"),
SUMIFS(AllPublicationData!$J:$J,AllPublicationData!$A:$A,'Publication Table'!$B74,AllPublicationData!$B:$B,'Publication Table'!M$7)))))))</f>
        <v>2847</v>
      </c>
      <c r="N74" s="90">
        <f>IF($C$5="Total Operations",
SUMIFS(AllPublicationData!$E:$E,AllPublicationData!$A:$A,'Publication Table'!$B74,AllPublicationData!$B:$B,'Publication Table'!$C$4,AllPublicationData!$D:$D,'Publication Table'!N$7),
IF('Publication Table'!$C$5="All Cancelled Operations",
SUMIFS(AllPublicationData!$F:$F,AllPublicationData!$A:$A,'Publication Table'!$B74,AllPublicationData!$B:$B,'Publication Table'!$C$4,AllPublicationData!$D:$D,'Publication Table'!N$7),
IF('Publication Table'!$C$5="Operations cancelled by patient",
SUMIFS(AllPublicationData!$G:$G,AllPublicationData!$A:$A,'Publication Table'!$B74,AllPublicationData!$B:$B,'Publication Table'!$C$4,AllPublicationData!$D:$D,'Publication Table'!N$7),
IF('Publication Table'!$C$5="Operations cancelled for clinical reasons",
SUMIFS(AllPublicationData!$G:$G,AllPublicationData!$A:$A,'Publication Table'!$B74,AllPublicationData!$B:$B,'Publication Table'!$C$4,AllPublicationData!$D:$D,'Publication Table'!N$7),
IF('Publication Table'!$C$5="Operations cancelled for non-clinical/capacity reasons",
SUMIFS(AllPublicationData!$G:$G,AllPublicationData!$A:$A,'Publication Table'!$B74,AllPublicationData!$B:$B,'Publication Table'!$C$4,AllPublicationData!$D:$D,'Publication Table'!N$7),
IF('Publication Table'!$C$5="Cancellations for other reasons",
SUMIFS(AllPublicationData!$G:$G,AllPublicationData!$A:$A,'Publication Table'!$B74,AllPublicationData!$B:$B,'Publication Table'!$C$4,AllPublicationData!$D:$D,'Publication Table'!N$7)))))))+
IF(AND($C$4="NHS Scotland",$C$5="Total Operations"),
SUMIFS(AllPublicationData!$E:$E,AllPublicationData!$A:$A,'Publication Table'!$B74,AllPublicationData!$B:$B,'Publication Table'!N$7),
IF(AND($C$4="NHS Scotland",$C$5="All Cancelled Operations"),
SUMIFS(AllPublicationData!$F:$F,AllPublicationData!$A:$A,'Publication Table'!$B74,AllPublicationData!$B:$B,'Publication Table'!N$7),
IF(AND($C$4="NHS Scotland",$C$5="Operations cancelled by patient"),
SUMIFS(AllPublicationData!$G:$G,AllPublicationData!$A:$A,'Publication Table'!$B74,AllPublicationData!$B:$B,'Publication Table'!N$7),
IF(AND($C$4="NHS Scotland",$C$5="Operations cancelled for clinical reasons"),
SUMIFS(AllPublicationData!$H:$H,AllPublicationData!$A:$A,'Publication Table'!$B74,AllPublicationData!$B:$B,'Publication Table'!N$7),
IF(AND($C$4="NHS Scotland",$C$5="Operations cancelled for non-clinical/capacity reasons"),
SUMIFS(AllPublicationData!$I:$I,AllPublicationData!$A:$A,'Publication Table'!$B74,AllPublicationData!$B:$B,'Publication Table'!N$7),
IF(AND($C$4="NHS Scotland",$C$5="Cancellations for other reasons"),
SUMIFS(AllPublicationData!$J:$J,AllPublicationData!$A:$A,'Publication Table'!$B74,AllPublicationData!$B:$B,'Publication Table'!N$7)))))))</f>
        <v>4982</v>
      </c>
      <c r="O74" s="90">
        <f>IF($C$5="Total Operations",
SUMIFS(AllPublicationData!$E:$E,AllPublicationData!$A:$A,'Publication Table'!$B74,AllPublicationData!$B:$B,'Publication Table'!$C$4,AllPublicationData!$D:$D,'Publication Table'!O$7),
IF('Publication Table'!$C$5="All Cancelled Operations",
SUMIFS(AllPublicationData!$F:$F,AllPublicationData!$A:$A,'Publication Table'!$B74,AllPublicationData!$B:$B,'Publication Table'!$C$4,AllPublicationData!$D:$D,'Publication Table'!O$7),
IF('Publication Table'!$C$5="Operations cancelled by patient",
SUMIFS(AllPublicationData!$G:$G,AllPublicationData!$A:$A,'Publication Table'!$B74,AllPublicationData!$B:$B,'Publication Table'!$C$4,AllPublicationData!$D:$D,'Publication Table'!O$7),
IF('Publication Table'!$C$5="Operations cancelled for clinical reasons",
SUMIFS(AllPublicationData!$G:$G,AllPublicationData!$A:$A,'Publication Table'!$B74,AllPublicationData!$B:$B,'Publication Table'!$C$4,AllPublicationData!$D:$D,'Publication Table'!O$7),
IF('Publication Table'!$C$5="Operations cancelled for non-clinical/capacity reasons",
SUMIFS(AllPublicationData!$G:$G,AllPublicationData!$A:$A,'Publication Table'!$B74,AllPublicationData!$B:$B,'Publication Table'!$C$4,AllPublicationData!$D:$D,'Publication Table'!O$7),
IF('Publication Table'!$C$5="Cancellations for other reasons",
SUMIFS(AllPublicationData!$G:$G,AllPublicationData!$A:$A,'Publication Table'!$B74,AllPublicationData!$B:$B,'Publication Table'!$C$4,AllPublicationData!$D:$D,'Publication Table'!O$7)))))))+
IF(AND($C$4="NHS Scotland",$C$5="Total Operations"),
SUMIFS(AllPublicationData!$E:$E,AllPublicationData!$A:$A,'Publication Table'!$B74,AllPublicationData!$B:$B,'Publication Table'!O$7),
IF(AND($C$4="NHS Scotland",$C$5="All Cancelled Operations"),
SUMIFS(AllPublicationData!$F:$F,AllPublicationData!$A:$A,'Publication Table'!$B74,AllPublicationData!$B:$B,'Publication Table'!O$7),
IF(AND($C$4="NHS Scotland",$C$5="Operations cancelled by patient"),
SUMIFS(AllPublicationData!$G:$G,AllPublicationData!$A:$A,'Publication Table'!$B74,AllPublicationData!$B:$B,'Publication Table'!O$7),
IF(AND($C$4="NHS Scotland",$C$5="Operations cancelled for clinical reasons"),
SUMIFS(AllPublicationData!$H:$H,AllPublicationData!$A:$A,'Publication Table'!$B74,AllPublicationData!$B:$B,'Publication Table'!O$7),
IF(AND($C$4="NHS Scotland",$C$5="Operations cancelled for non-clinical/capacity reasons"),
SUMIFS(AllPublicationData!$I:$I,AllPublicationData!$A:$A,'Publication Table'!$B74,AllPublicationData!$B:$B,'Publication Table'!O$7),
IF(AND($C$4="NHS Scotland",$C$5="Cancellations for other reasons"),
SUMIFS(AllPublicationData!$J:$J,AllPublicationData!$A:$A,'Publication Table'!$B74,AllPublicationData!$B:$B,'Publication Table'!O$7)))))))</f>
        <v>273</v>
      </c>
      <c r="P74" s="90">
        <f>IF($C$5="Total Operations",
SUMIFS(AllPublicationData!$E:$E,AllPublicationData!$A:$A,'Publication Table'!$B74,AllPublicationData!$B:$B,'Publication Table'!$C$4,AllPublicationData!$D:$D,'Publication Table'!P$7),
IF('Publication Table'!$C$5="All Cancelled Operations",
SUMIFS(AllPublicationData!$F:$F,AllPublicationData!$A:$A,'Publication Table'!$B74,AllPublicationData!$B:$B,'Publication Table'!$C$4,AllPublicationData!$D:$D,'Publication Table'!P$7),
IF('Publication Table'!$C$5="Operations cancelled by patient",
SUMIFS(AllPublicationData!$G:$G,AllPublicationData!$A:$A,'Publication Table'!$B74,AllPublicationData!$B:$B,'Publication Table'!$C$4,AllPublicationData!$D:$D,'Publication Table'!P$7),
IF('Publication Table'!$C$5="Operations cancelled for clinical reasons",
SUMIFS(AllPublicationData!$G:$G,AllPublicationData!$A:$A,'Publication Table'!$B74,AllPublicationData!$B:$B,'Publication Table'!$C$4,AllPublicationData!$D:$D,'Publication Table'!P$7),
IF('Publication Table'!$C$5="Operations cancelled for non-clinical/capacity reasons",
SUMIFS(AllPublicationData!$G:$G,AllPublicationData!$A:$A,'Publication Table'!$B74,AllPublicationData!$B:$B,'Publication Table'!$C$4,AllPublicationData!$D:$D,'Publication Table'!P$7),
IF('Publication Table'!$C$5="Cancellations for other reasons",
SUMIFS(AllPublicationData!$G:$G,AllPublicationData!$A:$A,'Publication Table'!$B74,AllPublicationData!$B:$B,'Publication Table'!$C$4,AllPublicationData!$D:$D,'Publication Table'!P$7)))))))+
IF(AND($C$4="NHS Scotland",$C$5="Total Operations"),
SUMIFS(AllPublicationData!$E:$E,AllPublicationData!$A:$A,'Publication Table'!$B74,AllPublicationData!$B:$B,'Publication Table'!P$7),
IF(AND($C$4="NHS Scotland",$C$5="All Cancelled Operations"),
SUMIFS(AllPublicationData!$F:$F,AllPublicationData!$A:$A,'Publication Table'!$B74,AllPublicationData!$B:$B,'Publication Table'!P$7),
IF(AND($C$4="NHS Scotland",$C$5="Operations cancelled by patient"),
SUMIFS(AllPublicationData!$G:$G,AllPublicationData!$A:$A,'Publication Table'!$B74,AllPublicationData!$B:$B,'Publication Table'!P$7),
IF(AND($C$4="NHS Scotland",$C$5="Operations cancelled for clinical reasons"),
SUMIFS(AllPublicationData!$H:$H,AllPublicationData!$A:$A,'Publication Table'!$B74,AllPublicationData!$B:$B,'Publication Table'!P$7),
IF(AND($C$4="NHS Scotland",$C$5="Operations cancelled for non-clinical/capacity reasons"),
SUMIFS(AllPublicationData!$I:$I,AllPublicationData!$A:$A,'Publication Table'!$B74,AllPublicationData!$B:$B,'Publication Table'!P$7),
IF(AND($C$4="NHS Scotland",$C$5="Cancellations for other reasons"),
SUMIFS(AllPublicationData!$J:$J,AllPublicationData!$A:$A,'Publication Table'!$B74,AllPublicationData!$B:$B,'Publication Table'!P$7)))))))</f>
        <v>204</v>
      </c>
      <c r="Q74" s="90">
        <f>IF($C$5="Total Operations",
SUMIFS(AllPublicationData!$E:$E,AllPublicationData!$A:$A,'Publication Table'!$B74,AllPublicationData!$B:$B,'Publication Table'!$C$4,AllPublicationData!$D:$D,'Publication Table'!Q$7),
IF('Publication Table'!$C$5="All Cancelled Operations",
SUMIFS(AllPublicationData!$F:$F,AllPublicationData!$A:$A,'Publication Table'!$B74,AllPublicationData!$B:$B,'Publication Table'!$C$4,AllPublicationData!$D:$D,'Publication Table'!Q$7),
IF('Publication Table'!$C$5="Operations cancelled by patient",
SUMIFS(AllPublicationData!$G:$G,AllPublicationData!$A:$A,'Publication Table'!$B74,AllPublicationData!$B:$B,'Publication Table'!$C$4,AllPublicationData!$D:$D,'Publication Table'!Q$7),
IF('Publication Table'!$C$5="Operations cancelled for clinical reasons",
SUMIFS(AllPublicationData!$G:$G,AllPublicationData!$A:$A,'Publication Table'!$B74,AllPublicationData!$B:$B,'Publication Table'!$C$4,AllPublicationData!$D:$D,'Publication Table'!Q$7),
IF('Publication Table'!$C$5="Operations cancelled for non-clinical/capacity reasons",
SUMIFS(AllPublicationData!$G:$G,AllPublicationData!$A:$A,'Publication Table'!$B74,AllPublicationData!$B:$B,'Publication Table'!$C$4,AllPublicationData!$D:$D,'Publication Table'!Q$7),
IF('Publication Table'!$C$5="Cancellations for other reasons",
SUMIFS(AllPublicationData!$G:$G,AllPublicationData!$A:$A,'Publication Table'!$B74,AllPublicationData!$B:$B,'Publication Table'!$C$4,AllPublicationData!$D:$D,'Publication Table'!Q$7)))))))+
IF(AND($C$4="NHS Scotland",$C$5="Total Operations"),
SUMIFS(AllPublicationData!$E:$E,AllPublicationData!$A:$A,'Publication Table'!$B74,AllPublicationData!$B:$B,'Publication Table'!Q$7),
IF(AND($C$4="NHS Scotland",$C$5="All Cancelled Operations"),
SUMIFS(AllPublicationData!$F:$F,AllPublicationData!$A:$A,'Publication Table'!$B74,AllPublicationData!$B:$B,'Publication Table'!Q$7),
IF(AND($C$4="NHS Scotland",$C$5="Operations cancelled by patient"),
SUMIFS(AllPublicationData!$G:$G,AllPublicationData!$A:$A,'Publication Table'!$B74,AllPublicationData!$B:$B,'Publication Table'!Q$7),
IF(AND($C$4="NHS Scotland",$C$5="Operations cancelled for clinical reasons"),
SUMIFS(AllPublicationData!$H:$H,AllPublicationData!$A:$A,'Publication Table'!$B74,AllPublicationData!$B:$B,'Publication Table'!Q$7),
IF(AND($C$4="NHS Scotland",$C$5="Operations cancelled for non-clinical/capacity reasons"),
SUMIFS(AllPublicationData!$I:$I,AllPublicationData!$A:$A,'Publication Table'!$B74,AllPublicationData!$B:$B,'Publication Table'!Q$7),
IF(AND($C$4="NHS Scotland",$C$5="Cancellations for other reasons"),
SUMIFS(AllPublicationData!$J:$J,AllPublicationData!$A:$A,'Publication Table'!$B74,AllPublicationData!$B:$B,'Publication Table'!Q$7)))))))</f>
        <v>2047</v>
      </c>
      <c r="R74" s="90">
        <f>IF($C$5="Total Operations",
SUMIFS(AllPublicationData!$E:$E,AllPublicationData!$A:$A,'Publication Table'!$B74,AllPublicationData!$B:$B,'Publication Table'!$C$4,AllPublicationData!$D:$D,'Publication Table'!R$7),
IF('Publication Table'!$C$5="All Cancelled Operations",
SUMIFS(AllPublicationData!$F:$F,AllPublicationData!$A:$A,'Publication Table'!$B74,AllPublicationData!$B:$B,'Publication Table'!$C$4,AllPublicationData!$D:$D,'Publication Table'!R$7),
IF('Publication Table'!$C$5="Operations cancelled by patient",
SUMIFS(AllPublicationData!$G:$G,AllPublicationData!$A:$A,'Publication Table'!$B74,AllPublicationData!$B:$B,'Publication Table'!$C$4,AllPublicationData!$D:$D,'Publication Table'!R$7),
IF('Publication Table'!$C$5="Operations cancelled for clinical reasons",
SUMIFS(AllPublicationData!$G:$G,AllPublicationData!$A:$A,'Publication Table'!$B74,AllPublicationData!$B:$B,'Publication Table'!$C$4,AllPublicationData!$D:$D,'Publication Table'!R$7),
IF('Publication Table'!$C$5="Operations cancelled for non-clinical/capacity reasons",
SUMIFS(AllPublicationData!$G:$G,AllPublicationData!$A:$A,'Publication Table'!$B74,AllPublicationData!$B:$B,'Publication Table'!$C$4,AllPublicationData!$D:$D,'Publication Table'!R$7),
IF('Publication Table'!$C$5="Cancellations for other reasons",
SUMIFS(AllPublicationData!$G:$G,AllPublicationData!$A:$A,'Publication Table'!$B74,AllPublicationData!$B:$B,'Publication Table'!$C$4,AllPublicationData!$D:$D,'Publication Table'!R$7)))))))+
IF(AND($C$4="NHS Scotland",$C$5="Total Operations"),
SUMIFS(AllPublicationData!$E:$E,AllPublicationData!$A:$A,'Publication Table'!$B74,AllPublicationData!$B:$B,'Publication Table'!R$7),
IF(AND($C$4="NHS Scotland",$C$5="All Cancelled Operations"),
SUMIFS(AllPublicationData!$F:$F,AllPublicationData!$A:$A,'Publication Table'!$B74,AllPublicationData!$B:$B,'Publication Table'!R$7),
IF(AND($C$4="NHS Scotland",$C$5="Operations cancelled by patient"),
SUMIFS(AllPublicationData!$G:$G,AllPublicationData!$A:$A,'Publication Table'!$B74,AllPublicationData!$B:$B,'Publication Table'!R$7),
IF(AND($C$4="NHS Scotland",$C$5="Operations cancelled for clinical reasons"),
SUMIFS(AllPublicationData!$H:$H,AllPublicationData!$A:$A,'Publication Table'!$B74,AllPublicationData!$B:$B,'Publication Table'!R$7),
IF(AND($C$4="NHS Scotland",$C$5="Operations cancelled for non-clinical/capacity reasons"),
SUMIFS(AllPublicationData!$I:$I,AllPublicationData!$A:$A,'Publication Table'!$B74,AllPublicationData!$B:$B,'Publication Table'!R$7),
IF(AND($C$4="NHS Scotland",$C$5="Cancellations for other reasons"),
SUMIFS(AllPublicationData!$J:$J,AllPublicationData!$A:$A,'Publication Table'!$B74,AllPublicationData!$B:$B,'Publication Table'!R$7)))))))</f>
        <v>97</v>
      </c>
    </row>
    <row r="75" spans="2:18" x14ac:dyDescent="0.35">
      <c r="B75" s="89">
        <v>43374</v>
      </c>
      <c r="C75" s="81">
        <f>IF($C$5="Total Operations",
SUMIFS(AllPublicationData!$E:$E,AllPublicationData!$A:$A,'Publication Table'!$B75,AllPublicationData!$B:$B,'Publication Table'!$C$4),
IF('Publication Table'!$C$5="All Cancelled Operations",
SUMIFS(AllPublicationData!$F:$F,AllPublicationData!$A:$A,'Publication Table'!$B75,AllPublicationData!$B:$B,'Publication Table'!$C$4),
IF('Publication Table'!$C$5="Operations cancelled by patient",
SUMIFS(AllPublicationData!$G:$G,AllPublicationData!$A:$A,'Publication Table'!$B75,AllPublicationData!$B:$B,'Publication Table'!$C$4),
IF('Publication Table'!$C$5="Operations cancelled for clinical reasons",
SUMIFS(AllPublicationData!$H:$H,AllPublicationData!$A:$A,'Publication Table'!$B75,AllPublicationData!$B:$B,'Publication Table'!$C$4),
IF('Publication Table'!$C$5="Operations cancelled for non-clinical/capacity reasons",
SUMIFS(AllPublicationData!$I:$I,AllPublicationData!$A:$A,'Publication Table'!$B75,AllPublicationData!$B:$B,'Publication Table'!$C$4),
IF('Publication Table'!$C$5="Cancellations for other reasons",
SUMIFS(AllPublicationData!$J:$J,AllPublicationData!$A:$A,'Publication Table'!$B75,AllPublicationData!$B:$B,'Publication Table'!$C$4)))))))+
IF(AND($C$4="NHS Scotland",$C$5="Total Operations"),
SUMIFS(AllPublicationData!$E:$E,AllPublicationData!$A:$A,'Publication Table'!$B75),
IF(AND($C$4="NHS Scotland",$C$5="All Cancelled Operations"),
SUMIFS(AllPublicationData!$F:$F,AllPublicationData!$A:$A,'Publication Table'!$B75),
IF(AND($C$4="NHS Scotland",$C$5="Operations cancelled by patient"),
SUMIFS(AllPublicationData!$G:$G,AllPublicationData!$A:$A,'Publication Table'!$B75),
IF(AND($C$4="NHS Scotland",$C$5="Operations cancelled for clinical reasons"),
SUMIFS(AllPublicationData!$H:$H,AllPublicationData!$A:$A,'Publication Table'!$B75),
IF(AND($C$4="NHS Scotland",$C$5="Operations cancelled for non-clinical/capacity reasons"),
SUMIFS(AllPublicationData!$I:$I,AllPublicationData!$A:$A,'Publication Table'!$B75),
IF(AND($C$4="NHS Scotland",$C$5="Cancellations for other reasons"),
SUMIFS(AllPublicationData!$J:$J,AllPublicationData!$A:$A,'Publication Table'!$B75)))))))</f>
        <v>30557</v>
      </c>
      <c r="D75" s="90">
        <f>IF($C$5="Total Operations",
SUMIFS(AllPublicationData!$E:$E,AllPublicationData!$A:$A,'Publication Table'!$B75,AllPublicationData!$B:$B,'Publication Table'!$C$4,AllPublicationData!$D:$D,'Publication Table'!D$7),
IF('Publication Table'!$C$5="All Cancelled Operations",
SUMIFS(AllPublicationData!$F:$F,AllPublicationData!$A:$A,'Publication Table'!$B75,AllPublicationData!$B:$B,'Publication Table'!$C$4,AllPublicationData!$D:$D,'Publication Table'!D$7),
IF('Publication Table'!$C$5="Operations cancelled by patient",
SUMIFS(AllPublicationData!$G:$G,AllPublicationData!$A:$A,'Publication Table'!$B75,AllPublicationData!$B:$B,'Publication Table'!$C$4,AllPublicationData!$D:$D,'Publication Table'!D$7),
IF('Publication Table'!$C$5="Operations cancelled for clinical reasons",
SUMIFS(AllPublicationData!$H:$H,AllPublicationData!$A:$A,'Publication Table'!$B75,AllPublicationData!$B:$B,'Publication Table'!$C$4,AllPublicationData!$D:$D,'Publication Table'!D$7),
IF('Publication Table'!$C$5="Operations cancelled for non-clinical/capacity reasons",
SUMIFS(AllPublicationData!$I:$I,AllPublicationData!$A:$A,'Publication Table'!$B75,AllPublicationData!$B:$B,'Publication Table'!$C$4,AllPublicationData!$D:$D,'Publication Table'!D$7),
IF('Publication Table'!$C$5="Cancellations for other reasons",
SUMIFS(AllPublicationData!$J:$J,AllPublicationData!$A:$A,'Publication Table'!$B75,AllPublicationData!$B:$B,'Publication Table'!$C$4,AllPublicationData!$D:$D,'Publication Table'!D$7)))))))+
IF(AND($C$4="NHS Scotland",$C$5="Total Operations"),
SUMIFS(AllPublicationData!$E:$E,AllPublicationData!$A:$A,'Publication Table'!$B75,AllPublicationData!$B:$B,'Publication Table'!D$7),
IF(AND($C$4="NHS Scotland",$C$5="All Cancelled Operations"),
SUMIFS(AllPublicationData!$F:$F,AllPublicationData!$A:$A,'Publication Table'!$B75,AllPublicationData!$B:$B,'Publication Table'!D$7),
IF(AND($C$4="NHS Scotland",$C$5="Operations cancelled by patient"),
SUMIFS(AllPublicationData!$G:$G,AllPublicationData!$A:$A,'Publication Table'!$B75,AllPublicationData!$B:$B,'Publication Table'!D$7),
IF(AND($C$4="NHS Scotland",$C$5="Operations cancelled for clinical reasons"),
SUMIFS(AllPublicationData!$H:$H,AllPublicationData!$A:$A,'Publication Table'!$B75,AllPublicationData!$B:$B,'Publication Table'!D$7),
IF(AND($C$4="NHS Scotland",$C$5="Operations cancelled for non-clinical/capacity reasons"),
SUMIFS(AllPublicationData!$I:$I,AllPublicationData!$A:$A,'Publication Table'!$B75,AllPublicationData!$B:$B,'Publication Table'!D$7),
IF(AND($C$4="NHS Scotland",$C$5="Cancellations for other reasons"),
SUMIFS(AllPublicationData!$J:$J,AllPublicationData!$A:$A,'Publication Table'!$B75,AllPublicationData!$B:$B,'Publication Table'!D$7)))))))</f>
        <v>1800</v>
      </c>
      <c r="E75" s="90">
        <f>IF($C$5="Total Operations",
SUMIFS(AllPublicationData!$E:$E,AllPublicationData!$A:$A,'Publication Table'!$B75,AllPublicationData!$B:$B,'Publication Table'!$C$4,AllPublicationData!$D:$D,'Publication Table'!E$7),
IF('Publication Table'!$C$5="All Cancelled Operations",
SUMIFS(AllPublicationData!$F:$F,AllPublicationData!$A:$A,'Publication Table'!$B75,AllPublicationData!$B:$B,'Publication Table'!$C$4,AllPublicationData!$D:$D,'Publication Table'!E$7),
IF('Publication Table'!$C$5="Operations cancelled by patient",
SUMIFS(AllPublicationData!$G:$G,AllPublicationData!$A:$A,'Publication Table'!$B75,AllPublicationData!$B:$B,'Publication Table'!$C$4,AllPublicationData!$D:$D,'Publication Table'!E$7),
IF('Publication Table'!$C$5="Operations cancelled for clinical reasons",
SUMIFS(AllPublicationData!$H:$H,AllPublicationData!$A:$A,'Publication Table'!$B75,AllPublicationData!$B:$B,'Publication Table'!$C$4,AllPublicationData!$D:$D,'Publication Table'!E$7),
IF('Publication Table'!$C$5="Operations cancelled for non-clinical/capacity reasons",
SUMIFS(AllPublicationData!$I:$I,AllPublicationData!$A:$A,'Publication Table'!$B75,AllPublicationData!$B:$B,'Publication Table'!$C$4,AllPublicationData!$D:$D,'Publication Table'!E$7),
IF('Publication Table'!$C$5="Cancellations for other reasons",
SUMIFS(AllPublicationData!$J:$J,AllPublicationData!$A:$A,'Publication Table'!$B75,AllPublicationData!$B:$B,'Publication Table'!$C$4,AllPublicationData!$D:$D,'Publication Table'!E$7)))))))+
IF(AND($C$4="NHS Scotland",$C$5="Total Operations"),
SUMIFS(AllPublicationData!$E:$E,AllPublicationData!$A:$A,'Publication Table'!$B75,AllPublicationData!$B:$B,'Publication Table'!E$7),
IF(AND($C$4="NHS Scotland",$C$5="All Cancelled Operations"),
SUMIFS(AllPublicationData!$F:$F,AllPublicationData!$A:$A,'Publication Table'!$B75,AllPublicationData!$B:$B,'Publication Table'!E$7),
IF(AND($C$4="NHS Scotland",$C$5="Operations cancelled by patient"),
SUMIFS(AllPublicationData!$G:$G,AllPublicationData!$A:$A,'Publication Table'!$B75,AllPublicationData!$B:$B,'Publication Table'!E$7),
IF(AND($C$4="NHS Scotland",$C$5="Operations cancelled for clinical reasons"),
SUMIFS(AllPublicationData!$H:$H,AllPublicationData!$A:$A,'Publication Table'!$B75,AllPublicationData!$B:$B,'Publication Table'!E$7),
IF(AND($C$4="NHS Scotland",$C$5="Operations cancelled for non-clinical/capacity reasons"),
SUMIFS(AllPublicationData!$I:$I,AllPublicationData!$A:$A,'Publication Table'!$B75,AllPublicationData!$B:$B,'Publication Table'!E$7),
IF(AND($C$4="NHS Scotland",$C$5="Cancellations for other reasons"),
SUMIFS(AllPublicationData!$J:$J,AllPublicationData!$A:$A,'Publication Table'!$B75,AllPublicationData!$B:$B,'Publication Table'!E$7)))))))</f>
        <v>1783</v>
      </c>
      <c r="F75" s="90">
        <f>IF($C$5="Total Operations",
SUMIFS(AllPublicationData!$E:$E,AllPublicationData!$A:$A,'Publication Table'!$B75,AllPublicationData!$B:$B,'Publication Table'!$C$4,AllPublicationData!$D:$D,'Publication Table'!F$7),
IF('Publication Table'!$C$5="All Cancelled Operations",
SUMIFS(AllPublicationData!$F:$F,AllPublicationData!$A:$A,'Publication Table'!$B75,AllPublicationData!$B:$B,'Publication Table'!$C$4,AllPublicationData!$D:$D,'Publication Table'!F$7),
IF('Publication Table'!$C$5="Operations cancelled by patient",
SUMIFS(AllPublicationData!$G:$G,AllPublicationData!$A:$A,'Publication Table'!$B75,AllPublicationData!$B:$B,'Publication Table'!$C$4,AllPublicationData!$D:$D,'Publication Table'!F$7),
IF('Publication Table'!$C$5="Operations cancelled for clinical reasons",
SUMIFS(AllPublicationData!$H:$H,AllPublicationData!$A:$A,'Publication Table'!$B75,AllPublicationData!$B:$B,'Publication Table'!$C$4,AllPublicationData!$D:$D,'Publication Table'!F$7),
IF('Publication Table'!$C$5="Operations cancelled for non-clinical/capacity reasons",
SUMIFS(AllPublicationData!$I:$I,AllPublicationData!$A:$A,'Publication Table'!$B75,AllPublicationData!$B:$B,'Publication Table'!$C$4,AllPublicationData!$D:$D,'Publication Table'!F$7),
IF('Publication Table'!$C$5="Cancellations for other reasons",
SUMIFS(AllPublicationData!$J:$J,AllPublicationData!$A:$A,'Publication Table'!$B75,AllPublicationData!$B:$B,'Publication Table'!$C$4,AllPublicationData!$D:$D,'Publication Table'!F$7)))))))+
IF(AND($C$4="NHS Scotland",$C$5="Total Operations"),
SUMIFS(AllPublicationData!$E:$E,AllPublicationData!$A:$A,'Publication Table'!$B75,AllPublicationData!$B:$B,'Publication Table'!F$7),
IF(AND($C$4="NHS Scotland",$C$5="All Cancelled Operations"),
SUMIFS(AllPublicationData!$F:$F,AllPublicationData!$A:$A,'Publication Table'!$B75,AllPublicationData!$B:$B,'Publication Table'!F$7),
IF(AND($C$4="NHS Scotland",$C$5="Operations cancelled by patient"),
SUMIFS(AllPublicationData!$G:$G,AllPublicationData!$A:$A,'Publication Table'!$B75,AllPublicationData!$B:$B,'Publication Table'!F$7),
IF(AND($C$4="NHS Scotland",$C$5="Operations cancelled for clinical reasons"),
SUMIFS(AllPublicationData!$H:$H,AllPublicationData!$A:$A,'Publication Table'!$B75,AllPublicationData!$B:$B,'Publication Table'!F$7),
IF(AND($C$4="NHS Scotland",$C$5="Operations cancelled for non-clinical/capacity reasons"),
SUMIFS(AllPublicationData!$I:$I,AllPublicationData!$A:$A,'Publication Table'!$B75,AllPublicationData!$B:$B,'Publication Table'!F$7),
IF(AND($C$4="NHS Scotland",$C$5="Cancellations for other reasons"),
SUMIFS(AllPublicationData!$J:$J,AllPublicationData!$A:$A,'Publication Table'!$B75,AllPublicationData!$B:$B,'Publication Table'!F$7)))))))</f>
        <v>420</v>
      </c>
      <c r="G75" s="90">
        <f>IF($C$5="Total Operations",
SUMIFS(AllPublicationData!$E:$E,AllPublicationData!$A:$A,'Publication Table'!$B75,AllPublicationData!$B:$B,'Publication Table'!$C$4,AllPublicationData!$D:$D,'Publication Table'!G$7),
IF('Publication Table'!$C$5="All Cancelled Operations",
SUMIFS(AllPublicationData!$F:$F,AllPublicationData!$A:$A,'Publication Table'!$B75,AllPublicationData!$B:$B,'Publication Table'!$C$4,AllPublicationData!$D:$D,'Publication Table'!G$7),
IF('Publication Table'!$C$5="Operations cancelled by patient",
SUMIFS(AllPublicationData!$G:$G,AllPublicationData!$A:$A,'Publication Table'!$B75,AllPublicationData!$B:$B,'Publication Table'!$C$4,AllPublicationData!$D:$D,'Publication Table'!G$7),
IF('Publication Table'!$C$5="Operations cancelled for clinical reasons",
SUMIFS(AllPublicationData!$H:$H,AllPublicationData!$A:$A,'Publication Table'!$B75,AllPublicationData!$B:$B,'Publication Table'!$C$4,AllPublicationData!$D:$D,'Publication Table'!G$7),
IF('Publication Table'!$C$5="Operations cancelled for non-clinical/capacity reasons",
SUMIFS(AllPublicationData!$I:$I,AllPublicationData!$A:$A,'Publication Table'!$B75,AllPublicationData!$B:$B,'Publication Table'!$C$4,AllPublicationData!$D:$D,'Publication Table'!G$7),
IF('Publication Table'!$C$5="Cancellations for other reasons",
SUMIFS(AllPublicationData!$J:$J,AllPublicationData!$A:$A,'Publication Table'!$B75,AllPublicationData!$B:$B,'Publication Table'!$C$4,AllPublicationData!$D:$D,'Publication Table'!G$7)))))))+
IF(AND($C$4="NHS Scotland",$C$5="Total Operations"),
SUMIFS(AllPublicationData!$E:$E,AllPublicationData!$A:$A,'Publication Table'!$B75,AllPublicationData!$B:$B,'Publication Table'!G$7),
IF(AND($C$4="NHS Scotland",$C$5="All Cancelled Operations"),
SUMIFS(AllPublicationData!$F:$F,AllPublicationData!$A:$A,'Publication Table'!$B75,AllPublicationData!$B:$B,'Publication Table'!G$7),
IF(AND($C$4="NHS Scotland",$C$5="Operations cancelled by patient"),
SUMIFS(AllPublicationData!$G:$G,AllPublicationData!$A:$A,'Publication Table'!$B75,AllPublicationData!$B:$B,'Publication Table'!G$7),
IF(AND($C$4="NHS Scotland",$C$5="Operations cancelled for clinical reasons"),
SUMIFS(AllPublicationData!$H:$H,AllPublicationData!$A:$A,'Publication Table'!$B75,AllPublicationData!$B:$B,'Publication Table'!G$7),
IF(AND($C$4="NHS Scotland",$C$5="Operations cancelled for non-clinical/capacity reasons"),
SUMIFS(AllPublicationData!$I:$I,AllPublicationData!$A:$A,'Publication Table'!$B75,AllPublicationData!$B:$B,'Publication Table'!G$7),
IF(AND($C$4="NHS Scotland",$C$5="Cancellations for other reasons"),
SUMIFS(AllPublicationData!$J:$J,AllPublicationData!$A:$A,'Publication Table'!$B75,AllPublicationData!$B:$B,'Publication Table'!G$7)))))))</f>
        <v>1576</v>
      </c>
      <c r="H75" s="90">
        <f>IF($C$5="Total Operations",
SUMIFS(AllPublicationData!$E:$E,AllPublicationData!$A:$A,'Publication Table'!$B75,AllPublicationData!$B:$B,'Publication Table'!$C$4,AllPublicationData!$D:$D,'Publication Table'!H$7),
IF('Publication Table'!$C$5="All Cancelled Operations",
SUMIFS(AllPublicationData!$F:$F,AllPublicationData!$A:$A,'Publication Table'!$B75,AllPublicationData!$B:$B,'Publication Table'!$C$4,AllPublicationData!$D:$D,'Publication Table'!H$7),
IF('Publication Table'!$C$5="Operations cancelled by patient",
SUMIFS(AllPublicationData!$G:$G,AllPublicationData!$A:$A,'Publication Table'!$B75,AllPublicationData!$B:$B,'Publication Table'!$C$4,AllPublicationData!$D:$D,'Publication Table'!H$7),
IF('Publication Table'!$C$5="Operations cancelled for clinical reasons",
SUMIFS(AllPublicationData!$H:$H,AllPublicationData!$A:$A,'Publication Table'!$B75,AllPublicationData!$B:$B,'Publication Table'!$C$4,AllPublicationData!$D:$D,'Publication Table'!H$7),
IF('Publication Table'!$C$5="Operations cancelled for non-clinical/capacity reasons",
SUMIFS(AllPublicationData!$I:$I,AllPublicationData!$A:$A,'Publication Table'!$B75,AllPublicationData!$B:$B,'Publication Table'!$C$4,AllPublicationData!$D:$D,'Publication Table'!H$7),
IF('Publication Table'!$C$5="Cancellations for other reasons",
SUMIFS(AllPublicationData!$J:$J,AllPublicationData!$A:$A,'Publication Table'!$B75,AllPublicationData!$B:$B,'Publication Table'!$C$4,AllPublicationData!$D:$D,'Publication Table'!H$7)))))))+
IF(AND($C$4="NHS Scotland",$C$5="Total Operations"),
SUMIFS(AllPublicationData!$E:$E,AllPublicationData!$A:$A,'Publication Table'!$B75,AllPublicationData!$B:$B,'Publication Table'!H$7),
IF(AND($C$4="NHS Scotland",$C$5="All Cancelled Operations"),
SUMIFS(AllPublicationData!$F:$F,AllPublicationData!$A:$A,'Publication Table'!$B75,AllPublicationData!$B:$B,'Publication Table'!H$7),
IF(AND($C$4="NHS Scotland",$C$5="Operations cancelled by patient"),
SUMIFS(AllPublicationData!$G:$G,AllPublicationData!$A:$A,'Publication Table'!$B75,AllPublicationData!$B:$B,'Publication Table'!H$7),
IF(AND($C$4="NHS Scotland",$C$5="Operations cancelled for clinical reasons"),
SUMIFS(AllPublicationData!$H:$H,AllPublicationData!$A:$A,'Publication Table'!$B75,AllPublicationData!$B:$B,'Publication Table'!H$7),
IF(AND($C$4="NHS Scotland",$C$5="Operations cancelled for non-clinical/capacity reasons"),
SUMIFS(AllPublicationData!$I:$I,AllPublicationData!$A:$A,'Publication Table'!$B75,AllPublicationData!$B:$B,'Publication Table'!H$7),
IF(AND($C$4="NHS Scotland",$C$5="Cancellations for other reasons"),
SUMIFS(AllPublicationData!$J:$J,AllPublicationData!$A:$A,'Publication Table'!$B75,AllPublicationData!$B:$B,'Publication Table'!H$7)))))))</f>
        <v>1392</v>
      </c>
      <c r="I75" s="90">
        <f>IF($C$5="Total Operations",
SUMIFS(AllPublicationData!$E:$E,AllPublicationData!$A:$A,'Publication Table'!$B75,AllPublicationData!$B:$B,'Publication Table'!$C$4,AllPublicationData!$D:$D,'Publication Table'!I$7),
IF('Publication Table'!$C$5="All Cancelled Operations",
SUMIFS(AllPublicationData!$F:$F,AllPublicationData!$A:$A,'Publication Table'!$B75,AllPublicationData!$B:$B,'Publication Table'!$C$4,AllPublicationData!$D:$D,'Publication Table'!I$7),
IF('Publication Table'!$C$5="Operations cancelled by patient",
SUMIFS(AllPublicationData!$G:$G,AllPublicationData!$A:$A,'Publication Table'!$B75,AllPublicationData!$B:$B,'Publication Table'!$C$4,AllPublicationData!$D:$D,'Publication Table'!I$7),
IF('Publication Table'!$C$5="Operations cancelled for clinical reasons",
SUMIFS(AllPublicationData!$H:$H,AllPublicationData!$A:$A,'Publication Table'!$B75,AllPublicationData!$B:$B,'Publication Table'!$C$4,AllPublicationData!$D:$D,'Publication Table'!I$7),
IF('Publication Table'!$C$5="Operations cancelled for non-clinical/capacity reasons",
SUMIFS(AllPublicationData!$I:$I,AllPublicationData!$A:$A,'Publication Table'!$B75,AllPublicationData!$B:$B,'Publication Table'!$C$4,AllPublicationData!$D:$D,'Publication Table'!I$7),
IF('Publication Table'!$C$5="Cancellations for other reasons",
SUMIFS(AllPublicationData!$J:$J,AllPublicationData!$A:$A,'Publication Table'!$B75,AllPublicationData!$B:$B,'Publication Table'!$C$4,AllPublicationData!$D:$D,'Publication Table'!I$7)))))))+
IF(AND($C$4="NHS Scotland",$C$5="Total Operations"),
SUMIFS(AllPublicationData!$E:$E,AllPublicationData!$A:$A,'Publication Table'!$B75,AllPublicationData!$B:$B,'Publication Table'!I$7),
IF(AND($C$4="NHS Scotland",$C$5="All Cancelled Operations"),
SUMIFS(AllPublicationData!$F:$F,AllPublicationData!$A:$A,'Publication Table'!$B75,AllPublicationData!$B:$B,'Publication Table'!I$7),
IF(AND($C$4="NHS Scotland",$C$5="Operations cancelled by patient"),
SUMIFS(AllPublicationData!$G:$G,AllPublicationData!$A:$A,'Publication Table'!$B75,AllPublicationData!$B:$B,'Publication Table'!I$7),
IF(AND($C$4="NHS Scotland",$C$5="Operations cancelled for clinical reasons"),
SUMIFS(AllPublicationData!$H:$H,AllPublicationData!$A:$A,'Publication Table'!$B75,AllPublicationData!$B:$B,'Publication Table'!I$7),
IF(AND($C$4="NHS Scotland",$C$5="Operations cancelled for non-clinical/capacity reasons"),
SUMIFS(AllPublicationData!$I:$I,AllPublicationData!$A:$A,'Publication Table'!$B75,AllPublicationData!$B:$B,'Publication Table'!I$7),
IF(AND($C$4="NHS Scotland",$C$5="Cancellations for other reasons"),
SUMIFS(AllPublicationData!$J:$J,AllPublicationData!$A:$A,'Publication Table'!$B75,AllPublicationData!$B:$B,'Publication Table'!I$7)))))))</f>
        <v>1140</v>
      </c>
      <c r="J75" s="90">
        <f>IF($C$5="Total Operations",
SUMIFS(AllPublicationData!$E:$E,AllPublicationData!$A:$A,'Publication Table'!$B75,AllPublicationData!$B:$B,'Publication Table'!$C$4,AllPublicationData!$D:$D,'Publication Table'!J$7),
IF('Publication Table'!$C$5="All Cancelled Operations",
SUMIFS(AllPublicationData!$F:$F,AllPublicationData!$A:$A,'Publication Table'!$B75,AllPublicationData!$B:$B,'Publication Table'!$C$4,AllPublicationData!$D:$D,'Publication Table'!J$7),
IF('Publication Table'!$C$5="Operations cancelled by patient",
SUMIFS(AllPublicationData!$G:$G,AllPublicationData!$A:$A,'Publication Table'!$B75,AllPublicationData!$B:$B,'Publication Table'!$C$4,AllPublicationData!$D:$D,'Publication Table'!J$7),
IF('Publication Table'!$C$5="Operations cancelled for clinical reasons",
SUMIFS(AllPublicationData!$H:$H,AllPublicationData!$A:$A,'Publication Table'!$B75,AllPublicationData!$B:$B,'Publication Table'!$C$4,AllPublicationData!$D:$D,'Publication Table'!J$7),
IF('Publication Table'!$C$5="Operations cancelled for non-clinical/capacity reasons",
SUMIFS(AllPublicationData!$I:$I,AllPublicationData!$A:$A,'Publication Table'!$B75,AllPublicationData!$B:$B,'Publication Table'!$C$4,AllPublicationData!$D:$D,'Publication Table'!J$7),
IF('Publication Table'!$C$5="Cancellations for other reasons",
SUMIFS(AllPublicationData!$J:$J,AllPublicationData!$A:$A,'Publication Table'!$B75,AllPublicationData!$B:$B,'Publication Table'!$C$4,AllPublicationData!$D:$D,'Publication Table'!J$7)))))))+
IF(AND($C$4="NHS Scotland",$C$5="Total Operations"),
SUMIFS(AllPublicationData!$E:$E,AllPublicationData!$A:$A,'Publication Table'!$B75,AllPublicationData!$B:$B,'Publication Table'!J$7),
IF(AND($C$4="NHS Scotland",$C$5="All Cancelled Operations"),
SUMIFS(AllPublicationData!$F:$F,AllPublicationData!$A:$A,'Publication Table'!$B75,AllPublicationData!$B:$B,'Publication Table'!J$7),
IF(AND($C$4="NHS Scotland",$C$5="Operations cancelled by patient"),
SUMIFS(AllPublicationData!$G:$G,AllPublicationData!$A:$A,'Publication Table'!$B75,AllPublicationData!$B:$B,'Publication Table'!J$7),
IF(AND($C$4="NHS Scotland",$C$5="Operations cancelled for clinical reasons"),
SUMIFS(AllPublicationData!$H:$H,AllPublicationData!$A:$A,'Publication Table'!$B75,AllPublicationData!$B:$B,'Publication Table'!J$7),
IF(AND($C$4="NHS Scotland",$C$5="Operations cancelled for non-clinical/capacity reasons"),
SUMIFS(AllPublicationData!$I:$I,AllPublicationData!$A:$A,'Publication Table'!$B75,AllPublicationData!$B:$B,'Publication Table'!J$7),
IF(AND($C$4="NHS Scotland",$C$5="Cancellations for other reasons"),
SUMIFS(AllPublicationData!$J:$J,AllPublicationData!$A:$A,'Publication Table'!$B75,AllPublicationData!$B:$B,'Publication Table'!J$7)))))))</f>
        <v>3119</v>
      </c>
      <c r="K75" s="90">
        <f>IF($C$5="Total Operations",
SUMIFS(AllPublicationData!$E:$E,AllPublicationData!$A:$A,'Publication Table'!$B75,AllPublicationData!$B:$B,'Publication Table'!$C$4,AllPublicationData!$D:$D,'Publication Table'!K$7),
IF('Publication Table'!$C$5="All Cancelled Operations",
SUMIFS(AllPublicationData!$F:$F,AllPublicationData!$A:$A,'Publication Table'!$B75,AllPublicationData!$B:$B,'Publication Table'!$C$4,AllPublicationData!$D:$D,'Publication Table'!K$7),
IF('Publication Table'!$C$5="Operations cancelled by patient",
SUMIFS(AllPublicationData!$G:$G,AllPublicationData!$A:$A,'Publication Table'!$B75,AllPublicationData!$B:$B,'Publication Table'!$C$4,AllPublicationData!$D:$D,'Publication Table'!K$7),
IF('Publication Table'!$C$5="Operations cancelled for clinical reasons",
SUMIFS(AllPublicationData!$H:$H,AllPublicationData!$A:$A,'Publication Table'!$B75,AllPublicationData!$B:$B,'Publication Table'!$C$4,AllPublicationData!$D:$D,'Publication Table'!K$7),
IF('Publication Table'!$C$5="Operations cancelled for non-clinical/capacity reasons",
SUMIFS(AllPublicationData!$I:$I,AllPublicationData!$A:$A,'Publication Table'!$B75,AllPublicationData!$B:$B,'Publication Table'!$C$4,AllPublicationData!$D:$D,'Publication Table'!K$7),
IF('Publication Table'!$C$5="Cancellations for other reasons",
SUMIFS(AllPublicationData!$J:$J,AllPublicationData!$A:$A,'Publication Table'!$B75,AllPublicationData!$B:$B,'Publication Table'!$C$4,AllPublicationData!$D:$D,'Publication Table'!K$7)))))))+
IF(AND($C$4="NHS Scotland",$C$5="Total Operations"),
SUMIFS(AllPublicationData!$E:$E,AllPublicationData!$A:$A,'Publication Table'!$B75,AllPublicationData!$B:$B,'Publication Table'!K$7),
IF(AND($C$4="NHS Scotland",$C$5="All Cancelled Operations"),
SUMIFS(AllPublicationData!$F:$F,AllPublicationData!$A:$A,'Publication Table'!$B75,AllPublicationData!$B:$B,'Publication Table'!K$7),
IF(AND($C$4="NHS Scotland",$C$5="Operations cancelled by patient"),
SUMIFS(AllPublicationData!$G:$G,AllPublicationData!$A:$A,'Publication Table'!$B75,AllPublicationData!$B:$B,'Publication Table'!K$7),
IF(AND($C$4="NHS Scotland",$C$5="Operations cancelled for clinical reasons"),
SUMIFS(AllPublicationData!$H:$H,AllPublicationData!$A:$A,'Publication Table'!$B75,AllPublicationData!$B:$B,'Publication Table'!K$7),
IF(AND($C$4="NHS Scotland",$C$5="Operations cancelled for non-clinical/capacity reasons"),
SUMIFS(AllPublicationData!$I:$I,AllPublicationData!$A:$A,'Publication Table'!$B75,AllPublicationData!$B:$B,'Publication Table'!K$7),
IF(AND($C$4="NHS Scotland",$C$5="Cancellations for other reasons"),
SUMIFS(AllPublicationData!$J:$J,AllPublicationData!$A:$A,'Publication Table'!$B75,AllPublicationData!$B:$B,'Publication Table'!K$7)))))))</f>
        <v>7106</v>
      </c>
      <c r="L75" s="90">
        <f>IF($C$5="Total Operations",
SUMIFS(AllPublicationData!$E:$E,AllPublicationData!$A:$A,'Publication Table'!$B75,AllPublicationData!$B:$B,'Publication Table'!$C$4,AllPublicationData!$D:$D,'Publication Table'!L$7),
IF('Publication Table'!$C$5="All Cancelled Operations",
SUMIFS(AllPublicationData!$F:$F,AllPublicationData!$A:$A,'Publication Table'!$B75,AllPublicationData!$B:$B,'Publication Table'!$C$4,AllPublicationData!$D:$D,'Publication Table'!L$7),
IF('Publication Table'!$C$5="Operations cancelled by patient",
SUMIFS(AllPublicationData!$G:$G,AllPublicationData!$A:$A,'Publication Table'!$B75,AllPublicationData!$B:$B,'Publication Table'!$C$4,AllPublicationData!$D:$D,'Publication Table'!L$7),
IF('Publication Table'!$C$5="Operations cancelled for clinical reasons",
SUMIFS(AllPublicationData!$H:$H,AllPublicationData!$A:$A,'Publication Table'!$B75,AllPublicationData!$B:$B,'Publication Table'!$C$4,AllPublicationData!$D:$D,'Publication Table'!L$7),
IF('Publication Table'!$C$5="Operations cancelled for non-clinical/capacity reasons",
SUMIFS(AllPublicationData!$I:$I,AllPublicationData!$A:$A,'Publication Table'!$B75,AllPublicationData!$B:$B,'Publication Table'!$C$4,AllPublicationData!$D:$D,'Publication Table'!L$7),
IF('Publication Table'!$C$5="Cancellations for other reasons",
SUMIFS(AllPublicationData!$J:$J,AllPublicationData!$A:$A,'Publication Table'!$B75,AllPublicationData!$B:$B,'Publication Table'!$C$4,AllPublicationData!$D:$D,'Publication Table'!L$7)))))))+
IF(AND($C$4="NHS Scotland",$C$5="Total Operations"),
SUMIFS(AllPublicationData!$E:$E,AllPublicationData!$A:$A,'Publication Table'!$B75,AllPublicationData!$B:$B,'Publication Table'!L$7),
IF(AND($C$4="NHS Scotland",$C$5="All Cancelled Operations"),
SUMIFS(AllPublicationData!$F:$F,AllPublicationData!$A:$A,'Publication Table'!$B75,AllPublicationData!$B:$B,'Publication Table'!L$7),
IF(AND($C$4="NHS Scotland",$C$5="Operations cancelled by patient"),
SUMIFS(AllPublicationData!$G:$G,AllPublicationData!$A:$A,'Publication Table'!$B75,AllPublicationData!$B:$B,'Publication Table'!L$7),
IF(AND($C$4="NHS Scotland",$C$5="Operations cancelled for clinical reasons"),
SUMIFS(AllPublicationData!$H:$H,AllPublicationData!$A:$A,'Publication Table'!$B75,AllPublicationData!$B:$B,'Publication Table'!L$7),
IF(AND($C$4="NHS Scotland",$C$5="Operations cancelled for non-clinical/capacity reasons"),
SUMIFS(AllPublicationData!$I:$I,AllPublicationData!$A:$A,'Publication Table'!$B75,AllPublicationData!$B:$B,'Publication Table'!L$7),
IF(AND($C$4="NHS Scotland",$C$5="Cancellations for other reasons"),
SUMIFS(AllPublicationData!$J:$J,AllPublicationData!$A:$A,'Publication Table'!$B75,AllPublicationData!$B:$B,'Publication Table'!L$7)))))))</f>
        <v>1345</v>
      </c>
      <c r="M75" s="90">
        <f>IF($C$5="Total Operations",
SUMIFS(AllPublicationData!$E:$E,AllPublicationData!$A:$A,'Publication Table'!$B75,AllPublicationData!$B:$B,'Publication Table'!$C$4,AllPublicationData!$D:$D,'Publication Table'!M$7),
IF('Publication Table'!$C$5="All Cancelled Operations",
SUMIFS(AllPublicationData!$F:$F,AllPublicationData!$A:$A,'Publication Table'!$B75,AllPublicationData!$B:$B,'Publication Table'!$C$4,AllPublicationData!$D:$D,'Publication Table'!M$7),
IF('Publication Table'!$C$5="Operations cancelled by patient",
SUMIFS(AllPublicationData!$G:$G,AllPublicationData!$A:$A,'Publication Table'!$B75,AllPublicationData!$B:$B,'Publication Table'!$C$4,AllPublicationData!$D:$D,'Publication Table'!M$7),
IF('Publication Table'!$C$5="Operations cancelled for clinical reasons",
SUMIFS(AllPublicationData!$G:$G,AllPublicationData!$A:$A,'Publication Table'!$B75,AllPublicationData!$B:$B,'Publication Table'!$C$4,AllPublicationData!$D:$D,'Publication Table'!M$7),
IF('Publication Table'!$C$5="Operations cancelled for non-clinical/capacity reasons",
SUMIFS(AllPublicationData!$G:$G,AllPublicationData!$A:$A,'Publication Table'!$B75,AllPublicationData!$B:$B,'Publication Table'!$C$4,AllPublicationData!$D:$D,'Publication Table'!M$7),
IF('Publication Table'!$C$5="Cancellations for other reasons",
SUMIFS(AllPublicationData!$G:$G,AllPublicationData!$A:$A,'Publication Table'!$B75,AllPublicationData!$B:$B,'Publication Table'!$C$4,AllPublicationData!$D:$D,'Publication Table'!M$7)))))))+
IF(AND($C$4="NHS Scotland",$C$5="Total Operations"),
SUMIFS(AllPublicationData!$E:$E,AllPublicationData!$A:$A,'Publication Table'!$B75,AllPublicationData!$B:$B,'Publication Table'!M$7),
IF(AND($C$4="NHS Scotland",$C$5="All Cancelled Operations"),
SUMIFS(AllPublicationData!$F:$F,AllPublicationData!$A:$A,'Publication Table'!$B75,AllPublicationData!$B:$B,'Publication Table'!M$7),
IF(AND($C$4="NHS Scotland",$C$5="Operations cancelled by patient"),
SUMIFS(AllPublicationData!$G:$G,AllPublicationData!$A:$A,'Publication Table'!$B75,AllPublicationData!$B:$B,'Publication Table'!M$7),
IF(AND($C$4="NHS Scotland",$C$5="Operations cancelled for clinical reasons"),
SUMIFS(AllPublicationData!$H:$H,AllPublicationData!$A:$A,'Publication Table'!$B75,AllPublicationData!$B:$B,'Publication Table'!M$7),
IF(AND($C$4="NHS Scotland",$C$5="Operations cancelled for non-clinical/capacity reasons"),
SUMIFS(AllPublicationData!$I:$I,AllPublicationData!$A:$A,'Publication Table'!$B75,AllPublicationData!$B:$B,'Publication Table'!M$7),
IF(AND($C$4="NHS Scotland",$C$5="Cancellations for other reasons"),
SUMIFS(AllPublicationData!$J:$J,AllPublicationData!$A:$A,'Publication Table'!$B75,AllPublicationData!$B:$B,'Publication Table'!M$7)))))))</f>
        <v>2765</v>
      </c>
      <c r="N75" s="90">
        <f>IF($C$5="Total Operations",
SUMIFS(AllPublicationData!$E:$E,AllPublicationData!$A:$A,'Publication Table'!$B75,AllPublicationData!$B:$B,'Publication Table'!$C$4,AllPublicationData!$D:$D,'Publication Table'!N$7),
IF('Publication Table'!$C$5="All Cancelled Operations",
SUMIFS(AllPublicationData!$F:$F,AllPublicationData!$A:$A,'Publication Table'!$B75,AllPublicationData!$B:$B,'Publication Table'!$C$4,AllPublicationData!$D:$D,'Publication Table'!N$7),
IF('Publication Table'!$C$5="Operations cancelled by patient",
SUMIFS(AllPublicationData!$G:$G,AllPublicationData!$A:$A,'Publication Table'!$B75,AllPublicationData!$B:$B,'Publication Table'!$C$4,AllPublicationData!$D:$D,'Publication Table'!N$7),
IF('Publication Table'!$C$5="Operations cancelled for clinical reasons",
SUMIFS(AllPublicationData!$G:$G,AllPublicationData!$A:$A,'Publication Table'!$B75,AllPublicationData!$B:$B,'Publication Table'!$C$4,AllPublicationData!$D:$D,'Publication Table'!N$7),
IF('Publication Table'!$C$5="Operations cancelled for non-clinical/capacity reasons",
SUMIFS(AllPublicationData!$G:$G,AllPublicationData!$A:$A,'Publication Table'!$B75,AllPublicationData!$B:$B,'Publication Table'!$C$4,AllPublicationData!$D:$D,'Publication Table'!N$7),
IF('Publication Table'!$C$5="Cancellations for other reasons",
SUMIFS(AllPublicationData!$G:$G,AllPublicationData!$A:$A,'Publication Table'!$B75,AllPublicationData!$B:$B,'Publication Table'!$C$4,AllPublicationData!$D:$D,'Publication Table'!N$7)))))))+
IF(AND($C$4="NHS Scotland",$C$5="Total Operations"),
SUMIFS(AllPublicationData!$E:$E,AllPublicationData!$A:$A,'Publication Table'!$B75,AllPublicationData!$B:$B,'Publication Table'!N$7),
IF(AND($C$4="NHS Scotland",$C$5="All Cancelled Operations"),
SUMIFS(AllPublicationData!$F:$F,AllPublicationData!$A:$A,'Publication Table'!$B75,AllPublicationData!$B:$B,'Publication Table'!N$7),
IF(AND($C$4="NHS Scotland",$C$5="Operations cancelled by patient"),
SUMIFS(AllPublicationData!$G:$G,AllPublicationData!$A:$A,'Publication Table'!$B75,AllPublicationData!$B:$B,'Publication Table'!N$7),
IF(AND($C$4="NHS Scotland",$C$5="Operations cancelled for clinical reasons"),
SUMIFS(AllPublicationData!$H:$H,AllPublicationData!$A:$A,'Publication Table'!$B75,AllPublicationData!$B:$B,'Publication Table'!N$7),
IF(AND($C$4="NHS Scotland",$C$5="Operations cancelled for non-clinical/capacity reasons"),
SUMIFS(AllPublicationData!$I:$I,AllPublicationData!$A:$A,'Publication Table'!$B75,AllPublicationData!$B:$B,'Publication Table'!N$7),
IF(AND($C$4="NHS Scotland",$C$5="Cancellations for other reasons"),
SUMIFS(AllPublicationData!$J:$J,AllPublicationData!$A:$A,'Publication Table'!$B75,AllPublicationData!$B:$B,'Publication Table'!N$7)))))))</f>
        <v>5799</v>
      </c>
      <c r="O75" s="90">
        <f>IF($C$5="Total Operations",
SUMIFS(AllPublicationData!$E:$E,AllPublicationData!$A:$A,'Publication Table'!$B75,AllPublicationData!$B:$B,'Publication Table'!$C$4,AllPublicationData!$D:$D,'Publication Table'!O$7),
IF('Publication Table'!$C$5="All Cancelled Operations",
SUMIFS(AllPublicationData!$F:$F,AllPublicationData!$A:$A,'Publication Table'!$B75,AllPublicationData!$B:$B,'Publication Table'!$C$4,AllPublicationData!$D:$D,'Publication Table'!O$7),
IF('Publication Table'!$C$5="Operations cancelled by patient",
SUMIFS(AllPublicationData!$G:$G,AllPublicationData!$A:$A,'Publication Table'!$B75,AllPublicationData!$B:$B,'Publication Table'!$C$4,AllPublicationData!$D:$D,'Publication Table'!O$7),
IF('Publication Table'!$C$5="Operations cancelled for clinical reasons",
SUMIFS(AllPublicationData!$G:$G,AllPublicationData!$A:$A,'Publication Table'!$B75,AllPublicationData!$B:$B,'Publication Table'!$C$4,AllPublicationData!$D:$D,'Publication Table'!O$7),
IF('Publication Table'!$C$5="Operations cancelled for non-clinical/capacity reasons",
SUMIFS(AllPublicationData!$G:$G,AllPublicationData!$A:$A,'Publication Table'!$B75,AllPublicationData!$B:$B,'Publication Table'!$C$4,AllPublicationData!$D:$D,'Publication Table'!O$7),
IF('Publication Table'!$C$5="Cancellations for other reasons",
SUMIFS(AllPublicationData!$G:$G,AllPublicationData!$A:$A,'Publication Table'!$B75,AllPublicationData!$B:$B,'Publication Table'!$C$4,AllPublicationData!$D:$D,'Publication Table'!O$7)))))))+
IF(AND($C$4="NHS Scotland",$C$5="Total Operations"),
SUMIFS(AllPublicationData!$E:$E,AllPublicationData!$A:$A,'Publication Table'!$B75,AllPublicationData!$B:$B,'Publication Table'!O$7),
IF(AND($C$4="NHS Scotland",$C$5="All Cancelled Operations"),
SUMIFS(AllPublicationData!$F:$F,AllPublicationData!$A:$A,'Publication Table'!$B75,AllPublicationData!$B:$B,'Publication Table'!O$7),
IF(AND($C$4="NHS Scotland",$C$5="Operations cancelled by patient"),
SUMIFS(AllPublicationData!$G:$G,AllPublicationData!$A:$A,'Publication Table'!$B75,AllPublicationData!$B:$B,'Publication Table'!O$7),
IF(AND($C$4="NHS Scotland",$C$5="Operations cancelled for clinical reasons"),
SUMIFS(AllPublicationData!$H:$H,AllPublicationData!$A:$A,'Publication Table'!$B75,AllPublicationData!$B:$B,'Publication Table'!O$7),
IF(AND($C$4="NHS Scotland",$C$5="Operations cancelled for non-clinical/capacity reasons"),
SUMIFS(AllPublicationData!$I:$I,AllPublicationData!$A:$A,'Publication Table'!$B75,AllPublicationData!$B:$B,'Publication Table'!O$7),
IF(AND($C$4="NHS Scotland",$C$5="Cancellations for other reasons"),
SUMIFS(AllPublicationData!$J:$J,AllPublicationData!$A:$A,'Publication Table'!$B75,AllPublicationData!$B:$B,'Publication Table'!O$7)))))))</f>
        <v>234</v>
      </c>
      <c r="P75" s="90">
        <f>IF($C$5="Total Operations",
SUMIFS(AllPublicationData!$E:$E,AllPublicationData!$A:$A,'Publication Table'!$B75,AllPublicationData!$B:$B,'Publication Table'!$C$4,AllPublicationData!$D:$D,'Publication Table'!P$7),
IF('Publication Table'!$C$5="All Cancelled Operations",
SUMIFS(AllPublicationData!$F:$F,AllPublicationData!$A:$A,'Publication Table'!$B75,AllPublicationData!$B:$B,'Publication Table'!$C$4,AllPublicationData!$D:$D,'Publication Table'!P$7),
IF('Publication Table'!$C$5="Operations cancelled by patient",
SUMIFS(AllPublicationData!$G:$G,AllPublicationData!$A:$A,'Publication Table'!$B75,AllPublicationData!$B:$B,'Publication Table'!$C$4,AllPublicationData!$D:$D,'Publication Table'!P$7),
IF('Publication Table'!$C$5="Operations cancelled for clinical reasons",
SUMIFS(AllPublicationData!$G:$G,AllPublicationData!$A:$A,'Publication Table'!$B75,AllPublicationData!$B:$B,'Publication Table'!$C$4,AllPublicationData!$D:$D,'Publication Table'!P$7),
IF('Publication Table'!$C$5="Operations cancelled for non-clinical/capacity reasons",
SUMIFS(AllPublicationData!$G:$G,AllPublicationData!$A:$A,'Publication Table'!$B75,AllPublicationData!$B:$B,'Publication Table'!$C$4,AllPublicationData!$D:$D,'Publication Table'!P$7),
IF('Publication Table'!$C$5="Cancellations for other reasons",
SUMIFS(AllPublicationData!$G:$G,AllPublicationData!$A:$A,'Publication Table'!$B75,AllPublicationData!$B:$B,'Publication Table'!$C$4,AllPublicationData!$D:$D,'Publication Table'!P$7)))))))+
IF(AND($C$4="NHS Scotland",$C$5="Total Operations"),
SUMIFS(AllPublicationData!$E:$E,AllPublicationData!$A:$A,'Publication Table'!$B75,AllPublicationData!$B:$B,'Publication Table'!P$7),
IF(AND($C$4="NHS Scotland",$C$5="All Cancelled Operations"),
SUMIFS(AllPublicationData!$F:$F,AllPublicationData!$A:$A,'Publication Table'!$B75,AllPublicationData!$B:$B,'Publication Table'!P$7),
IF(AND($C$4="NHS Scotland",$C$5="Operations cancelled by patient"),
SUMIFS(AllPublicationData!$G:$G,AllPublicationData!$A:$A,'Publication Table'!$B75,AllPublicationData!$B:$B,'Publication Table'!P$7),
IF(AND($C$4="NHS Scotland",$C$5="Operations cancelled for clinical reasons"),
SUMIFS(AllPublicationData!$H:$H,AllPublicationData!$A:$A,'Publication Table'!$B75,AllPublicationData!$B:$B,'Publication Table'!P$7),
IF(AND($C$4="NHS Scotland",$C$5="Operations cancelled for non-clinical/capacity reasons"),
SUMIFS(AllPublicationData!$I:$I,AllPublicationData!$A:$A,'Publication Table'!$B75,AllPublicationData!$B:$B,'Publication Table'!P$7),
IF(AND($C$4="NHS Scotland",$C$5="Cancellations for other reasons"),
SUMIFS(AllPublicationData!$J:$J,AllPublicationData!$A:$A,'Publication Table'!$B75,AllPublicationData!$B:$B,'Publication Table'!P$7)))))))</f>
        <v>177</v>
      </c>
      <c r="Q75" s="90">
        <f>IF($C$5="Total Operations",
SUMIFS(AllPublicationData!$E:$E,AllPublicationData!$A:$A,'Publication Table'!$B75,AllPublicationData!$B:$B,'Publication Table'!$C$4,AllPublicationData!$D:$D,'Publication Table'!Q$7),
IF('Publication Table'!$C$5="All Cancelled Operations",
SUMIFS(AllPublicationData!$F:$F,AllPublicationData!$A:$A,'Publication Table'!$B75,AllPublicationData!$B:$B,'Publication Table'!$C$4,AllPublicationData!$D:$D,'Publication Table'!Q$7),
IF('Publication Table'!$C$5="Operations cancelled by patient",
SUMIFS(AllPublicationData!$G:$G,AllPublicationData!$A:$A,'Publication Table'!$B75,AllPublicationData!$B:$B,'Publication Table'!$C$4,AllPublicationData!$D:$D,'Publication Table'!Q$7),
IF('Publication Table'!$C$5="Operations cancelled for clinical reasons",
SUMIFS(AllPublicationData!$G:$G,AllPublicationData!$A:$A,'Publication Table'!$B75,AllPublicationData!$B:$B,'Publication Table'!$C$4,AllPublicationData!$D:$D,'Publication Table'!Q$7),
IF('Publication Table'!$C$5="Operations cancelled for non-clinical/capacity reasons",
SUMIFS(AllPublicationData!$G:$G,AllPublicationData!$A:$A,'Publication Table'!$B75,AllPublicationData!$B:$B,'Publication Table'!$C$4,AllPublicationData!$D:$D,'Publication Table'!Q$7),
IF('Publication Table'!$C$5="Cancellations for other reasons",
SUMIFS(AllPublicationData!$G:$G,AllPublicationData!$A:$A,'Publication Table'!$B75,AllPublicationData!$B:$B,'Publication Table'!$C$4,AllPublicationData!$D:$D,'Publication Table'!Q$7)))))))+
IF(AND($C$4="NHS Scotland",$C$5="Total Operations"),
SUMIFS(AllPublicationData!$E:$E,AllPublicationData!$A:$A,'Publication Table'!$B75,AllPublicationData!$B:$B,'Publication Table'!Q$7),
IF(AND($C$4="NHS Scotland",$C$5="All Cancelled Operations"),
SUMIFS(AllPublicationData!$F:$F,AllPublicationData!$A:$A,'Publication Table'!$B75,AllPublicationData!$B:$B,'Publication Table'!Q$7),
IF(AND($C$4="NHS Scotland",$C$5="Operations cancelled by patient"),
SUMIFS(AllPublicationData!$G:$G,AllPublicationData!$A:$A,'Publication Table'!$B75,AllPublicationData!$B:$B,'Publication Table'!Q$7),
IF(AND($C$4="NHS Scotland",$C$5="Operations cancelled for clinical reasons"),
SUMIFS(AllPublicationData!$H:$H,AllPublicationData!$A:$A,'Publication Table'!$B75,AllPublicationData!$B:$B,'Publication Table'!Q$7),
IF(AND($C$4="NHS Scotland",$C$5="Operations cancelled for non-clinical/capacity reasons"),
SUMIFS(AllPublicationData!$I:$I,AllPublicationData!$A:$A,'Publication Table'!$B75,AllPublicationData!$B:$B,'Publication Table'!Q$7),
IF(AND($C$4="NHS Scotland",$C$5="Cancellations for other reasons"),
SUMIFS(AllPublicationData!$J:$J,AllPublicationData!$A:$A,'Publication Table'!$B75,AllPublicationData!$B:$B,'Publication Table'!Q$7)))))))</f>
        <v>1774</v>
      </c>
      <c r="R75" s="90">
        <f>IF($C$5="Total Operations",
SUMIFS(AllPublicationData!$E:$E,AllPublicationData!$A:$A,'Publication Table'!$B75,AllPublicationData!$B:$B,'Publication Table'!$C$4,AllPublicationData!$D:$D,'Publication Table'!R$7),
IF('Publication Table'!$C$5="All Cancelled Operations",
SUMIFS(AllPublicationData!$F:$F,AllPublicationData!$A:$A,'Publication Table'!$B75,AllPublicationData!$B:$B,'Publication Table'!$C$4,AllPublicationData!$D:$D,'Publication Table'!R$7),
IF('Publication Table'!$C$5="Operations cancelled by patient",
SUMIFS(AllPublicationData!$G:$G,AllPublicationData!$A:$A,'Publication Table'!$B75,AllPublicationData!$B:$B,'Publication Table'!$C$4,AllPublicationData!$D:$D,'Publication Table'!R$7),
IF('Publication Table'!$C$5="Operations cancelled for clinical reasons",
SUMIFS(AllPublicationData!$G:$G,AllPublicationData!$A:$A,'Publication Table'!$B75,AllPublicationData!$B:$B,'Publication Table'!$C$4,AllPublicationData!$D:$D,'Publication Table'!R$7),
IF('Publication Table'!$C$5="Operations cancelled for non-clinical/capacity reasons",
SUMIFS(AllPublicationData!$G:$G,AllPublicationData!$A:$A,'Publication Table'!$B75,AllPublicationData!$B:$B,'Publication Table'!$C$4,AllPublicationData!$D:$D,'Publication Table'!R$7),
IF('Publication Table'!$C$5="Cancellations for other reasons",
SUMIFS(AllPublicationData!$G:$G,AllPublicationData!$A:$A,'Publication Table'!$B75,AllPublicationData!$B:$B,'Publication Table'!$C$4,AllPublicationData!$D:$D,'Publication Table'!R$7)))))))+
IF(AND($C$4="NHS Scotland",$C$5="Total Operations"),
SUMIFS(AllPublicationData!$E:$E,AllPublicationData!$A:$A,'Publication Table'!$B75,AllPublicationData!$B:$B,'Publication Table'!R$7),
IF(AND($C$4="NHS Scotland",$C$5="All Cancelled Operations"),
SUMIFS(AllPublicationData!$F:$F,AllPublicationData!$A:$A,'Publication Table'!$B75,AllPublicationData!$B:$B,'Publication Table'!R$7),
IF(AND($C$4="NHS Scotland",$C$5="Operations cancelled by patient"),
SUMIFS(AllPublicationData!$G:$G,AllPublicationData!$A:$A,'Publication Table'!$B75,AllPublicationData!$B:$B,'Publication Table'!R$7),
IF(AND($C$4="NHS Scotland",$C$5="Operations cancelled for clinical reasons"),
SUMIFS(AllPublicationData!$H:$H,AllPublicationData!$A:$A,'Publication Table'!$B75,AllPublicationData!$B:$B,'Publication Table'!R$7),
IF(AND($C$4="NHS Scotland",$C$5="Operations cancelled for non-clinical/capacity reasons"),
SUMIFS(AllPublicationData!$I:$I,AllPublicationData!$A:$A,'Publication Table'!$B75,AllPublicationData!$B:$B,'Publication Table'!R$7),
IF(AND($C$4="NHS Scotland",$C$5="Cancellations for other reasons"),
SUMIFS(AllPublicationData!$J:$J,AllPublicationData!$A:$A,'Publication Table'!$B75,AllPublicationData!$B:$B,'Publication Table'!R$7)))))))</f>
        <v>127</v>
      </c>
    </row>
    <row r="76" spans="2:18" x14ac:dyDescent="0.35">
      <c r="B76" s="89">
        <v>43344</v>
      </c>
      <c r="C76" s="81">
        <f>IF($C$5="Total Operations",
SUMIFS(AllPublicationData!$E:$E,AllPublicationData!$A:$A,'Publication Table'!$B76,AllPublicationData!$B:$B,'Publication Table'!$C$4),
IF('Publication Table'!$C$5="All Cancelled Operations",
SUMIFS(AllPublicationData!$F:$F,AllPublicationData!$A:$A,'Publication Table'!$B76,AllPublicationData!$B:$B,'Publication Table'!$C$4),
IF('Publication Table'!$C$5="Operations cancelled by patient",
SUMIFS(AllPublicationData!$G:$G,AllPublicationData!$A:$A,'Publication Table'!$B76,AllPublicationData!$B:$B,'Publication Table'!$C$4),
IF('Publication Table'!$C$5="Operations cancelled for clinical reasons",
SUMIFS(AllPublicationData!$H:$H,AllPublicationData!$A:$A,'Publication Table'!$B76,AllPublicationData!$B:$B,'Publication Table'!$C$4),
IF('Publication Table'!$C$5="Operations cancelled for non-clinical/capacity reasons",
SUMIFS(AllPublicationData!$I:$I,AllPublicationData!$A:$A,'Publication Table'!$B76,AllPublicationData!$B:$B,'Publication Table'!$C$4),
IF('Publication Table'!$C$5="Cancellations for other reasons",
SUMIFS(AllPublicationData!$J:$J,AllPublicationData!$A:$A,'Publication Table'!$B76,AllPublicationData!$B:$B,'Publication Table'!$C$4)))))))+
IF(AND($C$4="NHS Scotland",$C$5="Total Operations"),
SUMIFS(AllPublicationData!$E:$E,AllPublicationData!$A:$A,'Publication Table'!$B76),
IF(AND($C$4="NHS Scotland",$C$5="All Cancelled Operations"),
SUMIFS(AllPublicationData!$F:$F,AllPublicationData!$A:$A,'Publication Table'!$B76),
IF(AND($C$4="NHS Scotland",$C$5="Operations cancelled by patient"),
SUMIFS(AllPublicationData!$G:$G,AllPublicationData!$A:$A,'Publication Table'!$B76),
IF(AND($C$4="NHS Scotland",$C$5="Operations cancelled for clinical reasons"),
SUMIFS(AllPublicationData!$H:$H,AllPublicationData!$A:$A,'Publication Table'!$B76),
IF(AND($C$4="NHS Scotland",$C$5="Operations cancelled for non-clinical/capacity reasons"),
SUMIFS(AllPublicationData!$I:$I,AllPublicationData!$A:$A,'Publication Table'!$B76),
IF(AND($C$4="NHS Scotland",$C$5="Cancellations for other reasons"),
SUMIFS(AllPublicationData!$J:$J,AllPublicationData!$A:$A,'Publication Table'!$B76)))))))</f>
        <v>26276</v>
      </c>
      <c r="D76" s="90">
        <f>IF($C$5="Total Operations",
SUMIFS(AllPublicationData!$E:$E,AllPublicationData!$A:$A,'Publication Table'!$B76,AllPublicationData!$B:$B,'Publication Table'!$C$4,AllPublicationData!$D:$D,'Publication Table'!D$7),
IF('Publication Table'!$C$5="All Cancelled Operations",
SUMIFS(AllPublicationData!$F:$F,AllPublicationData!$A:$A,'Publication Table'!$B76,AllPublicationData!$B:$B,'Publication Table'!$C$4,AllPublicationData!$D:$D,'Publication Table'!D$7),
IF('Publication Table'!$C$5="Operations cancelled by patient",
SUMIFS(AllPublicationData!$G:$G,AllPublicationData!$A:$A,'Publication Table'!$B76,AllPublicationData!$B:$B,'Publication Table'!$C$4,AllPublicationData!$D:$D,'Publication Table'!D$7),
IF('Publication Table'!$C$5="Operations cancelled for clinical reasons",
SUMIFS(AllPublicationData!$H:$H,AllPublicationData!$A:$A,'Publication Table'!$B76,AllPublicationData!$B:$B,'Publication Table'!$C$4,AllPublicationData!$D:$D,'Publication Table'!D$7),
IF('Publication Table'!$C$5="Operations cancelled for non-clinical/capacity reasons",
SUMIFS(AllPublicationData!$I:$I,AllPublicationData!$A:$A,'Publication Table'!$B76,AllPublicationData!$B:$B,'Publication Table'!$C$4,AllPublicationData!$D:$D,'Publication Table'!D$7),
IF('Publication Table'!$C$5="Cancellations for other reasons",
SUMIFS(AllPublicationData!$J:$J,AllPublicationData!$A:$A,'Publication Table'!$B76,AllPublicationData!$B:$B,'Publication Table'!$C$4,AllPublicationData!$D:$D,'Publication Table'!D$7)))))))+
IF(AND($C$4="NHS Scotland",$C$5="Total Operations"),
SUMIFS(AllPublicationData!$E:$E,AllPublicationData!$A:$A,'Publication Table'!$B76,AllPublicationData!$B:$B,'Publication Table'!D$7),
IF(AND($C$4="NHS Scotland",$C$5="All Cancelled Operations"),
SUMIFS(AllPublicationData!$F:$F,AllPublicationData!$A:$A,'Publication Table'!$B76,AllPublicationData!$B:$B,'Publication Table'!D$7),
IF(AND($C$4="NHS Scotland",$C$5="Operations cancelled by patient"),
SUMIFS(AllPublicationData!$G:$G,AllPublicationData!$A:$A,'Publication Table'!$B76,AllPublicationData!$B:$B,'Publication Table'!D$7),
IF(AND($C$4="NHS Scotland",$C$5="Operations cancelled for clinical reasons"),
SUMIFS(AllPublicationData!$H:$H,AllPublicationData!$A:$A,'Publication Table'!$B76,AllPublicationData!$B:$B,'Publication Table'!D$7),
IF(AND($C$4="NHS Scotland",$C$5="Operations cancelled for non-clinical/capacity reasons"),
SUMIFS(AllPublicationData!$I:$I,AllPublicationData!$A:$A,'Publication Table'!$B76,AllPublicationData!$B:$B,'Publication Table'!D$7),
IF(AND($C$4="NHS Scotland",$C$5="Cancellations for other reasons"),
SUMIFS(AllPublicationData!$J:$J,AllPublicationData!$A:$A,'Publication Table'!$B76,AllPublicationData!$B:$B,'Publication Table'!D$7)))))))</f>
        <v>1524</v>
      </c>
      <c r="E76" s="90">
        <f>IF($C$5="Total Operations",
SUMIFS(AllPublicationData!$E:$E,AllPublicationData!$A:$A,'Publication Table'!$B76,AllPublicationData!$B:$B,'Publication Table'!$C$4,AllPublicationData!$D:$D,'Publication Table'!E$7),
IF('Publication Table'!$C$5="All Cancelled Operations",
SUMIFS(AllPublicationData!$F:$F,AllPublicationData!$A:$A,'Publication Table'!$B76,AllPublicationData!$B:$B,'Publication Table'!$C$4,AllPublicationData!$D:$D,'Publication Table'!E$7),
IF('Publication Table'!$C$5="Operations cancelled by patient",
SUMIFS(AllPublicationData!$G:$G,AllPublicationData!$A:$A,'Publication Table'!$B76,AllPublicationData!$B:$B,'Publication Table'!$C$4,AllPublicationData!$D:$D,'Publication Table'!E$7),
IF('Publication Table'!$C$5="Operations cancelled for clinical reasons",
SUMIFS(AllPublicationData!$H:$H,AllPublicationData!$A:$A,'Publication Table'!$B76,AllPublicationData!$B:$B,'Publication Table'!$C$4,AllPublicationData!$D:$D,'Publication Table'!E$7),
IF('Publication Table'!$C$5="Operations cancelled for non-clinical/capacity reasons",
SUMIFS(AllPublicationData!$I:$I,AllPublicationData!$A:$A,'Publication Table'!$B76,AllPublicationData!$B:$B,'Publication Table'!$C$4,AllPublicationData!$D:$D,'Publication Table'!E$7),
IF('Publication Table'!$C$5="Cancellations for other reasons",
SUMIFS(AllPublicationData!$J:$J,AllPublicationData!$A:$A,'Publication Table'!$B76,AllPublicationData!$B:$B,'Publication Table'!$C$4,AllPublicationData!$D:$D,'Publication Table'!E$7)))))))+
IF(AND($C$4="NHS Scotland",$C$5="Total Operations"),
SUMIFS(AllPublicationData!$E:$E,AllPublicationData!$A:$A,'Publication Table'!$B76,AllPublicationData!$B:$B,'Publication Table'!E$7),
IF(AND($C$4="NHS Scotland",$C$5="All Cancelled Operations"),
SUMIFS(AllPublicationData!$F:$F,AllPublicationData!$A:$A,'Publication Table'!$B76,AllPublicationData!$B:$B,'Publication Table'!E$7),
IF(AND($C$4="NHS Scotland",$C$5="Operations cancelled by patient"),
SUMIFS(AllPublicationData!$G:$G,AllPublicationData!$A:$A,'Publication Table'!$B76,AllPublicationData!$B:$B,'Publication Table'!E$7),
IF(AND($C$4="NHS Scotland",$C$5="Operations cancelled for clinical reasons"),
SUMIFS(AllPublicationData!$H:$H,AllPublicationData!$A:$A,'Publication Table'!$B76,AllPublicationData!$B:$B,'Publication Table'!E$7),
IF(AND($C$4="NHS Scotland",$C$5="Operations cancelled for non-clinical/capacity reasons"),
SUMIFS(AllPublicationData!$I:$I,AllPublicationData!$A:$A,'Publication Table'!$B76,AllPublicationData!$B:$B,'Publication Table'!E$7),
IF(AND($C$4="NHS Scotland",$C$5="Cancellations for other reasons"),
SUMIFS(AllPublicationData!$J:$J,AllPublicationData!$A:$A,'Publication Table'!$B76,AllPublicationData!$B:$B,'Publication Table'!E$7)))))))</f>
        <v>1438</v>
      </c>
      <c r="F76" s="90">
        <f>IF($C$5="Total Operations",
SUMIFS(AllPublicationData!$E:$E,AllPublicationData!$A:$A,'Publication Table'!$B76,AllPublicationData!$B:$B,'Publication Table'!$C$4,AllPublicationData!$D:$D,'Publication Table'!F$7),
IF('Publication Table'!$C$5="All Cancelled Operations",
SUMIFS(AllPublicationData!$F:$F,AllPublicationData!$A:$A,'Publication Table'!$B76,AllPublicationData!$B:$B,'Publication Table'!$C$4,AllPublicationData!$D:$D,'Publication Table'!F$7),
IF('Publication Table'!$C$5="Operations cancelled by patient",
SUMIFS(AllPublicationData!$G:$G,AllPublicationData!$A:$A,'Publication Table'!$B76,AllPublicationData!$B:$B,'Publication Table'!$C$4,AllPublicationData!$D:$D,'Publication Table'!F$7),
IF('Publication Table'!$C$5="Operations cancelled for clinical reasons",
SUMIFS(AllPublicationData!$H:$H,AllPublicationData!$A:$A,'Publication Table'!$B76,AllPublicationData!$B:$B,'Publication Table'!$C$4,AllPublicationData!$D:$D,'Publication Table'!F$7),
IF('Publication Table'!$C$5="Operations cancelled for non-clinical/capacity reasons",
SUMIFS(AllPublicationData!$I:$I,AllPublicationData!$A:$A,'Publication Table'!$B76,AllPublicationData!$B:$B,'Publication Table'!$C$4,AllPublicationData!$D:$D,'Publication Table'!F$7),
IF('Publication Table'!$C$5="Cancellations for other reasons",
SUMIFS(AllPublicationData!$J:$J,AllPublicationData!$A:$A,'Publication Table'!$B76,AllPublicationData!$B:$B,'Publication Table'!$C$4,AllPublicationData!$D:$D,'Publication Table'!F$7)))))))+
IF(AND($C$4="NHS Scotland",$C$5="Total Operations"),
SUMIFS(AllPublicationData!$E:$E,AllPublicationData!$A:$A,'Publication Table'!$B76,AllPublicationData!$B:$B,'Publication Table'!F$7),
IF(AND($C$4="NHS Scotland",$C$5="All Cancelled Operations"),
SUMIFS(AllPublicationData!$F:$F,AllPublicationData!$A:$A,'Publication Table'!$B76,AllPublicationData!$B:$B,'Publication Table'!F$7),
IF(AND($C$4="NHS Scotland",$C$5="Operations cancelled by patient"),
SUMIFS(AllPublicationData!$G:$G,AllPublicationData!$A:$A,'Publication Table'!$B76,AllPublicationData!$B:$B,'Publication Table'!F$7),
IF(AND($C$4="NHS Scotland",$C$5="Operations cancelled for clinical reasons"),
SUMIFS(AllPublicationData!$H:$H,AllPublicationData!$A:$A,'Publication Table'!$B76,AllPublicationData!$B:$B,'Publication Table'!F$7),
IF(AND($C$4="NHS Scotland",$C$5="Operations cancelled for non-clinical/capacity reasons"),
SUMIFS(AllPublicationData!$I:$I,AllPublicationData!$A:$A,'Publication Table'!$B76,AllPublicationData!$B:$B,'Publication Table'!F$7),
IF(AND($C$4="NHS Scotland",$C$5="Cancellations for other reasons"),
SUMIFS(AllPublicationData!$J:$J,AllPublicationData!$A:$A,'Publication Table'!$B76,AllPublicationData!$B:$B,'Publication Table'!F$7)))))))</f>
        <v>388</v>
      </c>
      <c r="G76" s="90">
        <f>IF($C$5="Total Operations",
SUMIFS(AllPublicationData!$E:$E,AllPublicationData!$A:$A,'Publication Table'!$B76,AllPublicationData!$B:$B,'Publication Table'!$C$4,AllPublicationData!$D:$D,'Publication Table'!G$7),
IF('Publication Table'!$C$5="All Cancelled Operations",
SUMIFS(AllPublicationData!$F:$F,AllPublicationData!$A:$A,'Publication Table'!$B76,AllPublicationData!$B:$B,'Publication Table'!$C$4,AllPublicationData!$D:$D,'Publication Table'!G$7),
IF('Publication Table'!$C$5="Operations cancelled by patient",
SUMIFS(AllPublicationData!$G:$G,AllPublicationData!$A:$A,'Publication Table'!$B76,AllPublicationData!$B:$B,'Publication Table'!$C$4,AllPublicationData!$D:$D,'Publication Table'!G$7),
IF('Publication Table'!$C$5="Operations cancelled for clinical reasons",
SUMIFS(AllPublicationData!$H:$H,AllPublicationData!$A:$A,'Publication Table'!$B76,AllPublicationData!$B:$B,'Publication Table'!$C$4,AllPublicationData!$D:$D,'Publication Table'!G$7),
IF('Publication Table'!$C$5="Operations cancelled for non-clinical/capacity reasons",
SUMIFS(AllPublicationData!$I:$I,AllPublicationData!$A:$A,'Publication Table'!$B76,AllPublicationData!$B:$B,'Publication Table'!$C$4,AllPublicationData!$D:$D,'Publication Table'!G$7),
IF('Publication Table'!$C$5="Cancellations for other reasons",
SUMIFS(AllPublicationData!$J:$J,AllPublicationData!$A:$A,'Publication Table'!$B76,AllPublicationData!$B:$B,'Publication Table'!$C$4,AllPublicationData!$D:$D,'Publication Table'!G$7)))))))+
IF(AND($C$4="NHS Scotland",$C$5="Total Operations"),
SUMIFS(AllPublicationData!$E:$E,AllPublicationData!$A:$A,'Publication Table'!$B76,AllPublicationData!$B:$B,'Publication Table'!G$7),
IF(AND($C$4="NHS Scotland",$C$5="All Cancelled Operations"),
SUMIFS(AllPublicationData!$F:$F,AllPublicationData!$A:$A,'Publication Table'!$B76,AllPublicationData!$B:$B,'Publication Table'!G$7),
IF(AND($C$4="NHS Scotland",$C$5="Operations cancelled by patient"),
SUMIFS(AllPublicationData!$G:$G,AllPublicationData!$A:$A,'Publication Table'!$B76,AllPublicationData!$B:$B,'Publication Table'!G$7),
IF(AND($C$4="NHS Scotland",$C$5="Operations cancelled for clinical reasons"),
SUMIFS(AllPublicationData!$H:$H,AllPublicationData!$A:$A,'Publication Table'!$B76,AllPublicationData!$B:$B,'Publication Table'!G$7),
IF(AND($C$4="NHS Scotland",$C$5="Operations cancelled for non-clinical/capacity reasons"),
SUMIFS(AllPublicationData!$I:$I,AllPublicationData!$A:$A,'Publication Table'!$B76,AllPublicationData!$B:$B,'Publication Table'!G$7),
IF(AND($C$4="NHS Scotland",$C$5="Cancellations for other reasons"),
SUMIFS(AllPublicationData!$J:$J,AllPublicationData!$A:$A,'Publication Table'!$B76,AllPublicationData!$B:$B,'Publication Table'!G$7)))))))</f>
        <v>1365</v>
      </c>
      <c r="H76" s="90">
        <f>IF($C$5="Total Operations",
SUMIFS(AllPublicationData!$E:$E,AllPublicationData!$A:$A,'Publication Table'!$B76,AllPublicationData!$B:$B,'Publication Table'!$C$4,AllPublicationData!$D:$D,'Publication Table'!H$7),
IF('Publication Table'!$C$5="All Cancelled Operations",
SUMIFS(AllPublicationData!$F:$F,AllPublicationData!$A:$A,'Publication Table'!$B76,AllPublicationData!$B:$B,'Publication Table'!$C$4,AllPublicationData!$D:$D,'Publication Table'!H$7),
IF('Publication Table'!$C$5="Operations cancelled by patient",
SUMIFS(AllPublicationData!$G:$G,AllPublicationData!$A:$A,'Publication Table'!$B76,AllPublicationData!$B:$B,'Publication Table'!$C$4,AllPublicationData!$D:$D,'Publication Table'!H$7),
IF('Publication Table'!$C$5="Operations cancelled for clinical reasons",
SUMIFS(AllPublicationData!$H:$H,AllPublicationData!$A:$A,'Publication Table'!$B76,AllPublicationData!$B:$B,'Publication Table'!$C$4,AllPublicationData!$D:$D,'Publication Table'!H$7),
IF('Publication Table'!$C$5="Operations cancelled for non-clinical/capacity reasons",
SUMIFS(AllPublicationData!$I:$I,AllPublicationData!$A:$A,'Publication Table'!$B76,AllPublicationData!$B:$B,'Publication Table'!$C$4,AllPublicationData!$D:$D,'Publication Table'!H$7),
IF('Publication Table'!$C$5="Cancellations for other reasons",
SUMIFS(AllPublicationData!$J:$J,AllPublicationData!$A:$A,'Publication Table'!$B76,AllPublicationData!$B:$B,'Publication Table'!$C$4,AllPublicationData!$D:$D,'Publication Table'!H$7)))))))+
IF(AND($C$4="NHS Scotland",$C$5="Total Operations"),
SUMIFS(AllPublicationData!$E:$E,AllPublicationData!$A:$A,'Publication Table'!$B76,AllPublicationData!$B:$B,'Publication Table'!H$7),
IF(AND($C$4="NHS Scotland",$C$5="All Cancelled Operations"),
SUMIFS(AllPublicationData!$F:$F,AllPublicationData!$A:$A,'Publication Table'!$B76,AllPublicationData!$B:$B,'Publication Table'!H$7),
IF(AND($C$4="NHS Scotland",$C$5="Operations cancelled by patient"),
SUMIFS(AllPublicationData!$G:$G,AllPublicationData!$A:$A,'Publication Table'!$B76,AllPublicationData!$B:$B,'Publication Table'!H$7),
IF(AND($C$4="NHS Scotland",$C$5="Operations cancelled for clinical reasons"),
SUMIFS(AllPublicationData!$H:$H,AllPublicationData!$A:$A,'Publication Table'!$B76,AllPublicationData!$B:$B,'Publication Table'!H$7),
IF(AND($C$4="NHS Scotland",$C$5="Operations cancelled for non-clinical/capacity reasons"),
SUMIFS(AllPublicationData!$I:$I,AllPublicationData!$A:$A,'Publication Table'!$B76,AllPublicationData!$B:$B,'Publication Table'!H$7),
IF(AND($C$4="NHS Scotland",$C$5="Cancellations for other reasons"),
SUMIFS(AllPublicationData!$J:$J,AllPublicationData!$A:$A,'Publication Table'!$B76,AllPublicationData!$B:$B,'Publication Table'!H$7)))))))</f>
        <v>1284</v>
      </c>
      <c r="I76" s="90">
        <f>IF($C$5="Total Operations",
SUMIFS(AllPublicationData!$E:$E,AllPublicationData!$A:$A,'Publication Table'!$B76,AllPublicationData!$B:$B,'Publication Table'!$C$4,AllPublicationData!$D:$D,'Publication Table'!I$7),
IF('Publication Table'!$C$5="All Cancelled Operations",
SUMIFS(AllPublicationData!$F:$F,AllPublicationData!$A:$A,'Publication Table'!$B76,AllPublicationData!$B:$B,'Publication Table'!$C$4,AllPublicationData!$D:$D,'Publication Table'!I$7),
IF('Publication Table'!$C$5="Operations cancelled by patient",
SUMIFS(AllPublicationData!$G:$G,AllPublicationData!$A:$A,'Publication Table'!$B76,AllPublicationData!$B:$B,'Publication Table'!$C$4,AllPublicationData!$D:$D,'Publication Table'!I$7),
IF('Publication Table'!$C$5="Operations cancelled for clinical reasons",
SUMIFS(AllPublicationData!$H:$H,AllPublicationData!$A:$A,'Publication Table'!$B76,AllPublicationData!$B:$B,'Publication Table'!$C$4,AllPublicationData!$D:$D,'Publication Table'!I$7),
IF('Publication Table'!$C$5="Operations cancelled for non-clinical/capacity reasons",
SUMIFS(AllPublicationData!$I:$I,AllPublicationData!$A:$A,'Publication Table'!$B76,AllPublicationData!$B:$B,'Publication Table'!$C$4,AllPublicationData!$D:$D,'Publication Table'!I$7),
IF('Publication Table'!$C$5="Cancellations for other reasons",
SUMIFS(AllPublicationData!$J:$J,AllPublicationData!$A:$A,'Publication Table'!$B76,AllPublicationData!$B:$B,'Publication Table'!$C$4,AllPublicationData!$D:$D,'Publication Table'!I$7)))))))+
IF(AND($C$4="NHS Scotland",$C$5="Total Operations"),
SUMIFS(AllPublicationData!$E:$E,AllPublicationData!$A:$A,'Publication Table'!$B76,AllPublicationData!$B:$B,'Publication Table'!I$7),
IF(AND($C$4="NHS Scotland",$C$5="All Cancelled Operations"),
SUMIFS(AllPublicationData!$F:$F,AllPublicationData!$A:$A,'Publication Table'!$B76,AllPublicationData!$B:$B,'Publication Table'!I$7),
IF(AND($C$4="NHS Scotland",$C$5="Operations cancelled by patient"),
SUMIFS(AllPublicationData!$G:$G,AllPublicationData!$A:$A,'Publication Table'!$B76,AllPublicationData!$B:$B,'Publication Table'!I$7),
IF(AND($C$4="NHS Scotland",$C$5="Operations cancelled for clinical reasons"),
SUMIFS(AllPublicationData!$H:$H,AllPublicationData!$A:$A,'Publication Table'!$B76,AllPublicationData!$B:$B,'Publication Table'!I$7),
IF(AND($C$4="NHS Scotland",$C$5="Operations cancelled for non-clinical/capacity reasons"),
SUMIFS(AllPublicationData!$I:$I,AllPublicationData!$A:$A,'Publication Table'!$B76,AllPublicationData!$B:$B,'Publication Table'!I$7),
IF(AND($C$4="NHS Scotland",$C$5="Cancellations for other reasons"),
SUMIFS(AllPublicationData!$J:$J,AllPublicationData!$A:$A,'Publication Table'!$B76,AllPublicationData!$B:$B,'Publication Table'!I$7)))))))</f>
        <v>995</v>
      </c>
      <c r="J76" s="90">
        <f>IF($C$5="Total Operations",
SUMIFS(AllPublicationData!$E:$E,AllPublicationData!$A:$A,'Publication Table'!$B76,AllPublicationData!$B:$B,'Publication Table'!$C$4,AllPublicationData!$D:$D,'Publication Table'!J$7),
IF('Publication Table'!$C$5="All Cancelled Operations",
SUMIFS(AllPublicationData!$F:$F,AllPublicationData!$A:$A,'Publication Table'!$B76,AllPublicationData!$B:$B,'Publication Table'!$C$4,AllPublicationData!$D:$D,'Publication Table'!J$7),
IF('Publication Table'!$C$5="Operations cancelled by patient",
SUMIFS(AllPublicationData!$G:$G,AllPublicationData!$A:$A,'Publication Table'!$B76,AllPublicationData!$B:$B,'Publication Table'!$C$4,AllPublicationData!$D:$D,'Publication Table'!J$7),
IF('Publication Table'!$C$5="Operations cancelled for clinical reasons",
SUMIFS(AllPublicationData!$H:$H,AllPublicationData!$A:$A,'Publication Table'!$B76,AllPublicationData!$B:$B,'Publication Table'!$C$4,AllPublicationData!$D:$D,'Publication Table'!J$7),
IF('Publication Table'!$C$5="Operations cancelled for non-clinical/capacity reasons",
SUMIFS(AllPublicationData!$I:$I,AllPublicationData!$A:$A,'Publication Table'!$B76,AllPublicationData!$B:$B,'Publication Table'!$C$4,AllPublicationData!$D:$D,'Publication Table'!J$7),
IF('Publication Table'!$C$5="Cancellations for other reasons",
SUMIFS(AllPublicationData!$J:$J,AllPublicationData!$A:$A,'Publication Table'!$B76,AllPublicationData!$B:$B,'Publication Table'!$C$4,AllPublicationData!$D:$D,'Publication Table'!J$7)))))))+
IF(AND($C$4="NHS Scotland",$C$5="Total Operations"),
SUMIFS(AllPublicationData!$E:$E,AllPublicationData!$A:$A,'Publication Table'!$B76,AllPublicationData!$B:$B,'Publication Table'!J$7),
IF(AND($C$4="NHS Scotland",$C$5="All Cancelled Operations"),
SUMIFS(AllPublicationData!$F:$F,AllPublicationData!$A:$A,'Publication Table'!$B76,AllPublicationData!$B:$B,'Publication Table'!J$7),
IF(AND($C$4="NHS Scotland",$C$5="Operations cancelled by patient"),
SUMIFS(AllPublicationData!$G:$G,AllPublicationData!$A:$A,'Publication Table'!$B76,AllPublicationData!$B:$B,'Publication Table'!J$7),
IF(AND($C$4="NHS Scotland",$C$5="Operations cancelled for clinical reasons"),
SUMIFS(AllPublicationData!$H:$H,AllPublicationData!$A:$A,'Publication Table'!$B76,AllPublicationData!$B:$B,'Publication Table'!J$7),
IF(AND($C$4="NHS Scotland",$C$5="Operations cancelled for non-clinical/capacity reasons"),
SUMIFS(AllPublicationData!$I:$I,AllPublicationData!$A:$A,'Publication Table'!$B76,AllPublicationData!$B:$B,'Publication Table'!J$7),
IF(AND($C$4="NHS Scotland",$C$5="Cancellations for other reasons"),
SUMIFS(AllPublicationData!$J:$J,AllPublicationData!$A:$A,'Publication Table'!$B76,AllPublicationData!$B:$B,'Publication Table'!J$7)))))))</f>
        <v>2572</v>
      </c>
      <c r="K76" s="90">
        <f>IF($C$5="Total Operations",
SUMIFS(AllPublicationData!$E:$E,AllPublicationData!$A:$A,'Publication Table'!$B76,AllPublicationData!$B:$B,'Publication Table'!$C$4,AllPublicationData!$D:$D,'Publication Table'!K$7),
IF('Publication Table'!$C$5="All Cancelled Operations",
SUMIFS(AllPublicationData!$F:$F,AllPublicationData!$A:$A,'Publication Table'!$B76,AllPublicationData!$B:$B,'Publication Table'!$C$4,AllPublicationData!$D:$D,'Publication Table'!K$7),
IF('Publication Table'!$C$5="Operations cancelled by patient",
SUMIFS(AllPublicationData!$G:$G,AllPublicationData!$A:$A,'Publication Table'!$B76,AllPublicationData!$B:$B,'Publication Table'!$C$4,AllPublicationData!$D:$D,'Publication Table'!K$7),
IF('Publication Table'!$C$5="Operations cancelled for clinical reasons",
SUMIFS(AllPublicationData!$H:$H,AllPublicationData!$A:$A,'Publication Table'!$B76,AllPublicationData!$B:$B,'Publication Table'!$C$4,AllPublicationData!$D:$D,'Publication Table'!K$7),
IF('Publication Table'!$C$5="Operations cancelled for non-clinical/capacity reasons",
SUMIFS(AllPublicationData!$I:$I,AllPublicationData!$A:$A,'Publication Table'!$B76,AllPublicationData!$B:$B,'Publication Table'!$C$4,AllPublicationData!$D:$D,'Publication Table'!K$7),
IF('Publication Table'!$C$5="Cancellations for other reasons",
SUMIFS(AllPublicationData!$J:$J,AllPublicationData!$A:$A,'Publication Table'!$B76,AllPublicationData!$B:$B,'Publication Table'!$C$4,AllPublicationData!$D:$D,'Publication Table'!K$7)))))))+
IF(AND($C$4="NHS Scotland",$C$5="Total Operations"),
SUMIFS(AllPublicationData!$E:$E,AllPublicationData!$A:$A,'Publication Table'!$B76,AllPublicationData!$B:$B,'Publication Table'!K$7),
IF(AND($C$4="NHS Scotland",$C$5="All Cancelled Operations"),
SUMIFS(AllPublicationData!$F:$F,AllPublicationData!$A:$A,'Publication Table'!$B76,AllPublicationData!$B:$B,'Publication Table'!K$7),
IF(AND($C$4="NHS Scotland",$C$5="Operations cancelled by patient"),
SUMIFS(AllPublicationData!$G:$G,AllPublicationData!$A:$A,'Publication Table'!$B76,AllPublicationData!$B:$B,'Publication Table'!K$7),
IF(AND($C$4="NHS Scotland",$C$5="Operations cancelled for clinical reasons"),
SUMIFS(AllPublicationData!$H:$H,AllPublicationData!$A:$A,'Publication Table'!$B76,AllPublicationData!$B:$B,'Publication Table'!K$7),
IF(AND($C$4="NHS Scotland",$C$5="Operations cancelled for non-clinical/capacity reasons"),
SUMIFS(AllPublicationData!$I:$I,AllPublicationData!$A:$A,'Publication Table'!$B76,AllPublicationData!$B:$B,'Publication Table'!K$7),
IF(AND($C$4="NHS Scotland",$C$5="Cancellations for other reasons"),
SUMIFS(AllPublicationData!$J:$J,AllPublicationData!$A:$A,'Publication Table'!$B76,AllPublicationData!$B:$B,'Publication Table'!K$7)))))))</f>
        <v>6192</v>
      </c>
      <c r="L76" s="90">
        <f>IF($C$5="Total Operations",
SUMIFS(AllPublicationData!$E:$E,AllPublicationData!$A:$A,'Publication Table'!$B76,AllPublicationData!$B:$B,'Publication Table'!$C$4,AllPublicationData!$D:$D,'Publication Table'!L$7),
IF('Publication Table'!$C$5="All Cancelled Operations",
SUMIFS(AllPublicationData!$F:$F,AllPublicationData!$A:$A,'Publication Table'!$B76,AllPublicationData!$B:$B,'Publication Table'!$C$4,AllPublicationData!$D:$D,'Publication Table'!L$7),
IF('Publication Table'!$C$5="Operations cancelled by patient",
SUMIFS(AllPublicationData!$G:$G,AllPublicationData!$A:$A,'Publication Table'!$B76,AllPublicationData!$B:$B,'Publication Table'!$C$4,AllPublicationData!$D:$D,'Publication Table'!L$7),
IF('Publication Table'!$C$5="Operations cancelled for clinical reasons",
SUMIFS(AllPublicationData!$H:$H,AllPublicationData!$A:$A,'Publication Table'!$B76,AllPublicationData!$B:$B,'Publication Table'!$C$4,AllPublicationData!$D:$D,'Publication Table'!L$7),
IF('Publication Table'!$C$5="Operations cancelled for non-clinical/capacity reasons",
SUMIFS(AllPublicationData!$I:$I,AllPublicationData!$A:$A,'Publication Table'!$B76,AllPublicationData!$B:$B,'Publication Table'!$C$4,AllPublicationData!$D:$D,'Publication Table'!L$7),
IF('Publication Table'!$C$5="Cancellations for other reasons",
SUMIFS(AllPublicationData!$J:$J,AllPublicationData!$A:$A,'Publication Table'!$B76,AllPublicationData!$B:$B,'Publication Table'!$C$4,AllPublicationData!$D:$D,'Publication Table'!L$7)))))))+
IF(AND($C$4="NHS Scotland",$C$5="Total Operations"),
SUMIFS(AllPublicationData!$E:$E,AllPublicationData!$A:$A,'Publication Table'!$B76,AllPublicationData!$B:$B,'Publication Table'!L$7),
IF(AND($C$4="NHS Scotland",$C$5="All Cancelled Operations"),
SUMIFS(AllPublicationData!$F:$F,AllPublicationData!$A:$A,'Publication Table'!$B76,AllPublicationData!$B:$B,'Publication Table'!L$7),
IF(AND($C$4="NHS Scotland",$C$5="Operations cancelled by patient"),
SUMIFS(AllPublicationData!$G:$G,AllPublicationData!$A:$A,'Publication Table'!$B76,AllPublicationData!$B:$B,'Publication Table'!L$7),
IF(AND($C$4="NHS Scotland",$C$5="Operations cancelled for clinical reasons"),
SUMIFS(AllPublicationData!$H:$H,AllPublicationData!$A:$A,'Publication Table'!$B76,AllPublicationData!$B:$B,'Publication Table'!L$7),
IF(AND($C$4="NHS Scotland",$C$5="Operations cancelled for non-clinical/capacity reasons"),
SUMIFS(AllPublicationData!$I:$I,AllPublicationData!$A:$A,'Publication Table'!$B76,AllPublicationData!$B:$B,'Publication Table'!L$7),
IF(AND($C$4="NHS Scotland",$C$5="Cancellations for other reasons"),
SUMIFS(AllPublicationData!$J:$J,AllPublicationData!$A:$A,'Publication Table'!$B76,AllPublicationData!$B:$B,'Publication Table'!L$7)))))))</f>
        <v>1223</v>
      </c>
      <c r="M76" s="90">
        <f>IF($C$5="Total Operations",
SUMIFS(AllPublicationData!$E:$E,AllPublicationData!$A:$A,'Publication Table'!$B76,AllPublicationData!$B:$B,'Publication Table'!$C$4,AllPublicationData!$D:$D,'Publication Table'!M$7),
IF('Publication Table'!$C$5="All Cancelled Operations",
SUMIFS(AllPublicationData!$F:$F,AllPublicationData!$A:$A,'Publication Table'!$B76,AllPublicationData!$B:$B,'Publication Table'!$C$4,AllPublicationData!$D:$D,'Publication Table'!M$7),
IF('Publication Table'!$C$5="Operations cancelled by patient",
SUMIFS(AllPublicationData!$G:$G,AllPublicationData!$A:$A,'Publication Table'!$B76,AllPublicationData!$B:$B,'Publication Table'!$C$4,AllPublicationData!$D:$D,'Publication Table'!M$7),
IF('Publication Table'!$C$5="Operations cancelled for clinical reasons",
SUMIFS(AllPublicationData!$G:$G,AllPublicationData!$A:$A,'Publication Table'!$B76,AllPublicationData!$B:$B,'Publication Table'!$C$4,AllPublicationData!$D:$D,'Publication Table'!M$7),
IF('Publication Table'!$C$5="Operations cancelled for non-clinical/capacity reasons",
SUMIFS(AllPublicationData!$G:$G,AllPublicationData!$A:$A,'Publication Table'!$B76,AllPublicationData!$B:$B,'Publication Table'!$C$4,AllPublicationData!$D:$D,'Publication Table'!M$7),
IF('Publication Table'!$C$5="Cancellations for other reasons",
SUMIFS(AllPublicationData!$G:$G,AllPublicationData!$A:$A,'Publication Table'!$B76,AllPublicationData!$B:$B,'Publication Table'!$C$4,AllPublicationData!$D:$D,'Publication Table'!M$7)))))))+
IF(AND($C$4="NHS Scotland",$C$5="Total Operations"),
SUMIFS(AllPublicationData!$E:$E,AllPublicationData!$A:$A,'Publication Table'!$B76,AllPublicationData!$B:$B,'Publication Table'!M$7),
IF(AND($C$4="NHS Scotland",$C$5="All Cancelled Operations"),
SUMIFS(AllPublicationData!$F:$F,AllPublicationData!$A:$A,'Publication Table'!$B76,AllPublicationData!$B:$B,'Publication Table'!M$7),
IF(AND($C$4="NHS Scotland",$C$5="Operations cancelled by patient"),
SUMIFS(AllPublicationData!$G:$G,AllPublicationData!$A:$A,'Publication Table'!$B76,AllPublicationData!$B:$B,'Publication Table'!M$7),
IF(AND($C$4="NHS Scotland",$C$5="Operations cancelled for clinical reasons"),
SUMIFS(AllPublicationData!$H:$H,AllPublicationData!$A:$A,'Publication Table'!$B76,AllPublicationData!$B:$B,'Publication Table'!M$7),
IF(AND($C$4="NHS Scotland",$C$5="Operations cancelled for non-clinical/capacity reasons"),
SUMIFS(AllPublicationData!$I:$I,AllPublicationData!$A:$A,'Publication Table'!$B76,AllPublicationData!$B:$B,'Publication Table'!M$7),
IF(AND($C$4="NHS Scotland",$C$5="Cancellations for other reasons"),
SUMIFS(AllPublicationData!$J:$J,AllPublicationData!$A:$A,'Publication Table'!$B76,AllPublicationData!$B:$B,'Publication Table'!M$7)))))))</f>
        <v>2277</v>
      </c>
      <c r="N76" s="90">
        <f>IF($C$5="Total Operations",
SUMIFS(AllPublicationData!$E:$E,AllPublicationData!$A:$A,'Publication Table'!$B76,AllPublicationData!$B:$B,'Publication Table'!$C$4,AllPublicationData!$D:$D,'Publication Table'!N$7),
IF('Publication Table'!$C$5="All Cancelled Operations",
SUMIFS(AllPublicationData!$F:$F,AllPublicationData!$A:$A,'Publication Table'!$B76,AllPublicationData!$B:$B,'Publication Table'!$C$4,AllPublicationData!$D:$D,'Publication Table'!N$7),
IF('Publication Table'!$C$5="Operations cancelled by patient",
SUMIFS(AllPublicationData!$G:$G,AllPublicationData!$A:$A,'Publication Table'!$B76,AllPublicationData!$B:$B,'Publication Table'!$C$4,AllPublicationData!$D:$D,'Publication Table'!N$7),
IF('Publication Table'!$C$5="Operations cancelled for clinical reasons",
SUMIFS(AllPublicationData!$G:$G,AllPublicationData!$A:$A,'Publication Table'!$B76,AllPublicationData!$B:$B,'Publication Table'!$C$4,AllPublicationData!$D:$D,'Publication Table'!N$7),
IF('Publication Table'!$C$5="Operations cancelled for non-clinical/capacity reasons",
SUMIFS(AllPublicationData!$G:$G,AllPublicationData!$A:$A,'Publication Table'!$B76,AllPublicationData!$B:$B,'Publication Table'!$C$4,AllPublicationData!$D:$D,'Publication Table'!N$7),
IF('Publication Table'!$C$5="Cancellations for other reasons",
SUMIFS(AllPublicationData!$G:$G,AllPublicationData!$A:$A,'Publication Table'!$B76,AllPublicationData!$B:$B,'Publication Table'!$C$4,AllPublicationData!$D:$D,'Publication Table'!N$7)))))))+
IF(AND($C$4="NHS Scotland",$C$5="Total Operations"),
SUMIFS(AllPublicationData!$E:$E,AllPublicationData!$A:$A,'Publication Table'!$B76,AllPublicationData!$B:$B,'Publication Table'!N$7),
IF(AND($C$4="NHS Scotland",$C$5="All Cancelled Operations"),
SUMIFS(AllPublicationData!$F:$F,AllPublicationData!$A:$A,'Publication Table'!$B76,AllPublicationData!$B:$B,'Publication Table'!N$7),
IF(AND($C$4="NHS Scotland",$C$5="Operations cancelled by patient"),
SUMIFS(AllPublicationData!$G:$G,AllPublicationData!$A:$A,'Publication Table'!$B76,AllPublicationData!$B:$B,'Publication Table'!N$7),
IF(AND($C$4="NHS Scotland",$C$5="Operations cancelled for clinical reasons"),
SUMIFS(AllPublicationData!$H:$H,AllPublicationData!$A:$A,'Publication Table'!$B76,AllPublicationData!$B:$B,'Publication Table'!N$7),
IF(AND($C$4="NHS Scotland",$C$5="Operations cancelled for non-clinical/capacity reasons"),
SUMIFS(AllPublicationData!$I:$I,AllPublicationData!$A:$A,'Publication Table'!$B76,AllPublicationData!$B:$B,'Publication Table'!N$7),
IF(AND($C$4="NHS Scotland",$C$5="Cancellations for other reasons"),
SUMIFS(AllPublicationData!$J:$J,AllPublicationData!$A:$A,'Publication Table'!$B76,AllPublicationData!$B:$B,'Publication Table'!N$7)))))))</f>
        <v>4828</v>
      </c>
      <c r="O76" s="90">
        <f>IF($C$5="Total Operations",
SUMIFS(AllPublicationData!$E:$E,AllPublicationData!$A:$A,'Publication Table'!$B76,AllPublicationData!$B:$B,'Publication Table'!$C$4,AllPublicationData!$D:$D,'Publication Table'!O$7),
IF('Publication Table'!$C$5="All Cancelled Operations",
SUMIFS(AllPublicationData!$F:$F,AllPublicationData!$A:$A,'Publication Table'!$B76,AllPublicationData!$B:$B,'Publication Table'!$C$4,AllPublicationData!$D:$D,'Publication Table'!O$7),
IF('Publication Table'!$C$5="Operations cancelled by patient",
SUMIFS(AllPublicationData!$G:$G,AllPublicationData!$A:$A,'Publication Table'!$B76,AllPublicationData!$B:$B,'Publication Table'!$C$4,AllPublicationData!$D:$D,'Publication Table'!O$7),
IF('Publication Table'!$C$5="Operations cancelled for clinical reasons",
SUMIFS(AllPublicationData!$G:$G,AllPublicationData!$A:$A,'Publication Table'!$B76,AllPublicationData!$B:$B,'Publication Table'!$C$4,AllPublicationData!$D:$D,'Publication Table'!O$7),
IF('Publication Table'!$C$5="Operations cancelled for non-clinical/capacity reasons",
SUMIFS(AllPublicationData!$G:$G,AllPublicationData!$A:$A,'Publication Table'!$B76,AllPublicationData!$B:$B,'Publication Table'!$C$4,AllPublicationData!$D:$D,'Publication Table'!O$7),
IF('Publication Table'!$C$5="Cancellations for other reasons",
SUMIFS(AllPublicationData!$G:$G,AllPublicationData!$A:$A,'Publication Table'!$B76,AllPublicationData!$B:$B,'Publication Table'!$C$4,AllPublicationData!$D:$D,'Publication Table'!O$7)))))))+
IF(AND($C$4="NHS Scotland",$C$5="Total Operations"),
SUMIFS(AllPublicationData!$E:$E,AllPublicationData!$A:$A,'Publication Table'!$B76,AllPublicationData!$B:$B,'Publication Table'!O$7),
IF(AND($C$4="NHS Scotland",$C$5="All Cancelled Operations"),
SUMIFS(AllPublicationData!$F:$F,AllPublicationData!$A:$A,'Publication Table'!$B76,AllPublicationData!$B:$B,'Publication Table'!O$7),
IF(AND($C$4="NHS Scotland",$C$5="Operations cancelled by patient"),
SUMIFS(AllPublicationData!$G:$G,AllPublicationData!$A:$A,'Publication Table'!$B76,AllPublicationData!$B:$B,'Publication Table'!O$7),
IF(AND($C$4="NHS Scotland",$C$5="Operations cancelled for clinical reasons"),
SUMIFS(AllPublicationData!$H:$H,AllPublicationData!$A:$A,'Publication Table'!$B76,AllPublicationData!$B:$B,'Publication Table'!O$7),
IF(AND($C$4="NHS Scotland",$C$5="Operations cancelled for non-clinical/capacity reasons"),
SUMIFS(AllPublicationData!$I:$I,AllPublicationData!$A:$A,'Publication Table'!$B76,AllPublicationData!$B:$B,'Publication Table'!O$7),
IF(AND($C$4="NHS Scotland",$C$5="Cancellations for other reasons"),
SUMIFS(AllPublicationData!$J:$J,AllPublicationData!$A:$A,'Publication Table'!$B76,AllPublicationData!$B:$B,'Publication Table'!O$7)))))))</f>
        <v>224</v>
      </c>
      <c r="P76" s="90">
        <f>IF($C$5="Total Operations",
SUMIFS(AllPublicationData!$E:$E,AllPublicationData!$A:$A,'Publication Table'!$B76,AllPublicationData!$B:$B,'Publication Table'!$C$4,AllPublicationData!$D:$D,'Publication Table'!P$7),
IF('Publication Table'!$C$5="All Cancelled Operations",
SUMIFS(AllPublicationData!$F:$F,AllPublicationData!$A:$A,'Publication Table'!$B76,AllPublicationData!$B:$B,'Publication Table'!$C$4,AllPublicationData!$D:$D,'Publication Table'!P$7),
IF('Publication Table'!$C$5="Operations cancelled by patient",
SUMIFS(AllPublicationData!$G:$G,AllPublicationData!$A:$A,'Publication Table'!$B76,AllPublicationData!$B:$B,'Publication Table'!$C$4,AllPublicationData!$D:$D,'Publication Table'!P$7),
IF('Publication Table'!$C$5="Operations cancelled for clinical reasons",
SUMIFS(AllPublicationData!$G:$G,AllPublicationData!$A:$A,'Publication Table'!$B76,AllPublicationData!$B:$B,'Publication Table'!$C$4,AllPublicationData!$D:$D,'Publication Table'!P$7),
IF('Publication Table'!$C$5="Operations cancelled for non-clinical/capacity reasons",
SUMIFS(AllPublicationData!$G:$G,AllPublicationData!$A:$A,'Publication Table'!$B76,AllPublicationData!$B:$B,'Publication Table'!$C$4,AllPublicationData!$D:$D,'Publication Table'!P$7),
IF('Publication Table'!$C$5="Cancellations for other reasons",
SUMIFS(AllPublicationData!$G:$G,AllPublicationData!$A:$A,'Publication Table'!$B76,AllPublicationData!$B:$B,'Publication Table'!$C$4,AllPublicationData!$D:$D,'Publication Table'!P$7)))))))+
IF(AND($C$4="NHS Scotland",$C$5="Total Operations"),
SUMIFS(AllPublicationData!$E:$E,AllPublicationData!$A:$A,'Publication Table'!$B76,AllPublicationData!$B:$B,'Publication Table'!P$7),
IF(AND($C$4="NHS Scotland",$C$5="All Cancelled Operations"),
SUMIFS(AllPublicationData!$F:$F,AllPublicationData!$A:$A,'Publication Table'!$B76,AllPublicationData!$B:$B,'Publication Table'!P$7),
IF(AND($C$4="NHS Scotland",$C$5="Operations cancelled by patient"),
SUMIFS(AllPublicationData!$G:$G,AllPublicationData!$A:$A,'Publication Table'!$B76,AllPublicationData!$B:$B,'Publication Table'!P$7),
IF(AND($C$4="NHS Scotland",$C$5="Operations cancelled for clinical reasons"),
SUMIFS(AllPublicationData!$H:$H,AllPublicationData!$A:$A,'Publication Table'!$B76,AllPublicationData!$B:$B,'Publication Table'!P$7),
IF(AND($C$4="NHS Scotland",$C$5="Operations cancelled for non-clinical/capacity reasons"),
SUMIFS(AllPublicationData!$I:$I,AllPublicationData!$A:$A,'Publication Table'!$B76,AllPublicationData!$B:$B,'Publication Table'!P$7),
IF(AND($C$4="NHS Scotland",$C$5="Cancellations for other reasons"),
SUMIFS(AllPublicationData!$J:$J,AllPublicationData!$A:$A,'Publication Table'!$B76,AllPublicationData!$B:$B,'Publication Table'!P$7)))))))</f>
        <v>176</v>
      </c>
      <c r="Q76" s="90">
        <f>IF($C$5="Total Operations",
SUMIFS(AllPublicationData!$E:$E,AllPublicationData!$A:$A,'Publication Table'!$B76,AllPublicationData!$B:$B,'Publication Table'!$C$4,AllPublicationData!$D:$D,'Publication Table'!Q$7),
IF('Publication Table'!$C$5="All Cancelled Operations",
SUMIFS(AllPublicationData!$F:$F,AllPublicationData!$A:$A,'Publication Table'!$B76,AllPublicationData!$B:$B,'Publication Table'!$C$4,AllPublicationData!$D:$D,'Publication Table'!Q$7),
IF('Publication Table'!$C$5="Operations cancelled by patient",
SUMIFS(AllPublicationData!$G:$G,AllPublicationData!$A:$A,'Publication Table'!$B76,AllPublicationData!$B:$B,'Publication Table'!$C$4,AllPublicationData!$D:$D,'Publication Table'!Q$7),
IF('Publication Table'!$C$5="Operations cancelled for clinical reasons",
SUMIFS(AllPublicationData!$G:$G,AllPublicationData!$A:$A,'Publication Table'!$B76,AllPublicationData!$B:$B,'Publication Table'!$C$4,AllPublicationData!$D:$D,'Publication Table'!Q$7),
IF('Publication Table'!$C$5="Operations cancelled for non-clinical/capacity reasons",
SUMIFS(AllPublicationData!$G:$G,AllPublicationData!$A:$A,'Publication Table'!$B76,AllPublicationData!$B:$B,'Publication Table'!$C$4,AllPublicationData!$D:$D,'Publication Table'!Q$7),
IF('Publication Table'!$C$5="Cancellations for other reasons",
SUMIFS(AllPublicationData!$G:$G,AllPublicationData!$A:$A,'Publication Table'!$B76,AllPublicationData!$B:$B,'Publication Table'!$C$4,AllPublicationData!$D:$D,'Publication Table'!Q$7)))))))+
IF(AND($C$4="NHS Scotland",$C$5="Total Operations"),
SUMIFS(AllPublicationData!$E:$E,AllPublicationData!$A:$A,'Publication Table'!$B76,AllPublicationData!$B:$B,'Publication Table'!Q$7),
IF(AND($C$4="NHS Scotland",$C$5="All Cancelled Operations"),
SUMIFS(AllPublicationData!$F:$F,AllPublicationData!$A:$A,'Publication Table'!$B76,AllPublicationData!$B:$B,'Publication Table'!Q$7),
IF(AND($C$4="NHS Scotland",$C$5="Operations cancelled by patient"),
SUMIFS(AllPublicationData!$G:$G,AllPublicationData!$A:$A,'Publication Table'!$B76,AllPublicationData!$B:$B,'Publication Table'!Q$7),
IF(AND($C$4="NHS Scotland",$C$5="Operations cancelled for clinical reasons"),
SUMIFS(AllPublicationData!$H:$H,AllPublicationData!$A:$A,'Publication Table'!$B76,AllPublicationData!$B:$B,'Publication Table'!Q$7),
IF(AND($C$4="NHS Scotland",$C$5="Operations cancelled for non-clinical/capacity reasons"),
SUMIFS(AllPublicationData!$I:$I,AllPublicationData!$A:$A,'Publication Table'!$B76,AllPublicationData!$B:$B,'Publication Table'!Q$7),
IF(AND($C$4="NHS Scotland",$C$5="Cancellations for other reasons"),
SUMIFS(AllPublicationData!$J:$J,AllPublicationData!$A:$A,'Publication Table'!$B76,AllPublicationData!$B:$B,'Publication Table'!Q$7)))))))</f>
        <v>1700</v>
      </c>
      <c r="R76" s="90">
        <f>IF($C$5="Total Operations",
SUMIFS(AllPublicationData!$E:$E,AllPublicationData!$A:$A,'Publication Table'!$B76,AllPublicationData!$B:$B,'Publication Table'!$C$4,AllPublicationData!$D:$D,'Publication Table'!R$7),
IF('Publication Table'!$C$5="All Cancelled Operations",
SUMIFS(AllPublicationData!$F:$F,AllPublicationData!$A:$A,'Publication Table'!$B76,AllPublicationData!$B:$B,'Publication Table'!$C$4,AllPublicationData!$D:$D,'Publication Table'!R$7),
IF('Publication Table'!$C$5="Operations cancelled by patient",
SUMIFS(AllPublicationData!$G:$G,AllPublicationData!$A:$A,'Publication Table'!$B76,AllPublicationData!$B:$B,'Publication Table'!$C$4,AllPublicationData!$D:$D,'Publication Table'!R$7),
IF('Publication Table'!$C$5="Operations cancelled for clinical reasons",
SUMIFS(AllPublicationData!$G:$G,AllPublicationData!$A:$A,'Publication Table'!$B76,AllPublicationData!$B:$B,'Publication Table'!$C$4,AllPublicationData!$D:$D,'Publication Table'!R$7),
IF('Publication Table'!$C$5="Operations cancelled for non-clinical/capacity reasons",
SUMIFS(AllPublicationData!$G:$G,AllPublicationData!$A:$A,'Publication Table'!$B76,AllPublicationData!$B:$B,'Publication Table'!$C$4,AllPublicationData!$D:$D,'Publication Table'!R$7),
IF('Publication Table'!$C$5="Cancellations for other reasons",
SUMIFS(AllPublicationData!$G:$G,AllPublicationData!$A:$A,'Publication Table'!$B76,AllPublicationData!$B:$B,'Publication Table'!$C$4,AllPublicationData!$D:$D,'Publication Table'!R$7)))))))+
IF(AND($C$4="NHS Scotland",$C$5="Total Operations"),
SUMIFS(AllPublicationData!$E:$E,AllPublicationData!$A:$A,'Publication Table'!$B76,AllPublicationData!$B:$B,'Publication Table'!R$7),
IF(AND($C$4="NHS Scotland",$C$5="All Cancelled Operations"),
SUMIFS(AllPublicationData!$F:$F,AllPublicationData!$A:$A,'Publication Table'!$B76,AllPublicationData!$B:$B,'Publication Table'!R$7),
IF(AND($C$4="NHS Scotland",$C$5="Operations cancelled by patient"),
SUMIFS(AllPublicationData!$G:$G,AllPublicationData!$A:$A,'Publication Table'!$B76,AllPublicationData!$B:$B,'Publication Table'!R$7),
IF(AND($C$4="NHS Scotland",$C$5="Operations cancelled for clinical reasons"),
SUMIFS(AllPublicationData!$H:$H,AllPublicationData!$A:$A,'Publication Table'!$B76,AllPublicationData!$B:$B,'Publication Table'!R$7),
IF(AND($C$4="NHS Scotland",$C$5="Operations cancelled for non-clinical/capacity reasons"),
SUMIFS(AllPublicationData!$I:$I,AllPublicationData!$A:$A,'Publication Table'!$B76,AllPublicationData!$B:$B,'Publication Table'!R$7),
IF(AND($C$4="NHS Scotland",$C$5="Cancellations for other reasons"),
SUMIFS(AllPublicationData!$J:$J,AllPublicationData!$A:$A,'Publication Table'!$B76,AllPublicationData!$B:$B,'Publication Table'!R$7)))))))</f>
        <v>90</v>
      </c>
    </row>
    <row r="77" spans="2:18" x14ac:dyDescent="0.35">
      <c r="B77" s="89">
        <v>43313</v>
      </c>
      <c r="C77" s="81">
        <f>IF($C$5="Total Operations",
SUMIFS(AllPublicationData!$E:$E,AllPublicationData!$A:$A,'Publication Table'!$B77,AllPublicationData!$B:$B,'Publication Table'!$C$4),
IF('Publication Table'!$C$5="All Cancelled Operations",
SUMIFS(AllPublicationData!$F:$F,AllPublicationData!$A:$A,'Publication Table'!$B77,AllPublicationData!$B:$B,'Publication Table'!$C$4),
IF('Publication Table'!$C$5="Operations cancelled by patient",
SUMIFS(AllPublicationData!$G:$G,AllPublicationData!$A:$A,'Publication Table'!$B77,AllPublicationData!$B:$B,'Publication Table'!$C$4),
IF('Publication Table'!$C$5="Operations cancelled for clinical reasons",
SUMIFS(AllPublicationData!$H:$H,AllPublicationData!$A:$A,'Publication Table'!$B77,AllPublicationData!$B:$B,'Publication Table'!$C$4),
IF('Publication Table'!$C$5="Operations cancelled for non-clinical/capacity reasons",
SUMIFS(AllPublicationData!$I:$I,AllPublicationData!$A:$A,'Publication Table'!$B77,AllPublicationData!$B:$B,'Publication Table'!$C$4),
IF('Publication Table'!$C$5="Cancellations for other reasons",
SUMIFS(AllPublicationData!$J:$J,AllPublicationData!$A:$A,'Publication Table'!$B77,AllPublicationData!$B:$B,'Publication Table'!$C$4)))))))+
IF(AND($C$4="NHS Scotland",$C$5="Total Operations"),
SUMIFS(AllPublicationData!$E:$E,AllPublicationData!$A:$A,'Publication Table'!$B77),
IF(AND($C$4="NHS Scotland",$C$5="All Cancelled Operations"),
SUMIFS(AllPublicationData!$F:$F,AllPublicationData!$A:$A,'Publication Table'!$B77),
IF(AND($C$4="NHS Scotland",$C$5="Operations cancelled by patient"),
SUMIFS(AllPublicationData!$G:$G,AllPublicationData!$A:$A,'Publication Table'!$B77),
IF(AND($C$4="NHS Scotland",$C$5="Operations cancelled for clinical reasons"),
SUMIFS(AllPublicationData!$H:$H,AllPublicationData!$A:$A,'Publication Table'!$B77),
IF(AND($C$4="NHS Scotland",$C$5="Operations cancelled for non-clinical/capacity reasons"),
SUMIFS(AllPublicationData!$I:$I,AllPublicationData!$A:$A,'Publication Table'!$B77),
IF(AND($C$4="NHS Scotland",$C$5="Cancellations for other reasons"),
SUMIFS(AllPublicationData!$J:$J,AllPublicationData!$A:$A,'Publication Table'!$B77)))))))</f>
        <v>30319</v>
      </c>
      <c r="D77" s="90">
        <f>IF($C$5="Total Operations",
SUMIFS(AllPublicationData!$E:$E,AllPublicationData!$A:$A,'Publication Table'!$B77,AllPublicationData!$B:$B,'Publication Table'!$C$4,AllPublicationData!$D:$D,'Publication Table'!D$7),
IF('Publication Table'!$C$5="All Cancelled Operations",
SUMIFS(AllPublicationData!$F:$F,AllPublicationData!$A:$A,'Publication Table'!$B77,AllPublicationData!$B:$B,'Publication Table'!$C$4,AllPublicationData!$D:$D,'Publication Table'!D$7),
IF('Publication Table'!$C$5="Operations cancelled by patient",
SUMIFS(AllPublicationData!$G:$G,AllPublicationData!$A:$A,'Publication Table'!$B77,AllPublicationData!$B:$B,'Publication Table'!$C$4,AllPublicationData!$D:$D,'Publication Table'!D$7),
IF('Publication Table'!$C$5="Operations cancelled for clinical reasons",
SUMIFS(AllPublicationData!$H:$H,AllPublicationData!$A:$A,'Publication Table'!$B77,AllPublicationData!$B:$B,'Publication Table'!$C$4,AllPublicationData!$D:$D,'Publication Table'!D$7),
IF('Publication Table'!$C$5="Operations cancelled for non-clinical/capacity reasons",
SUMIFS(AllPublicationData!$I:$I,AllPublicationData!$A:$A,'Publication Table'!$B77,AllPublicationData!$B:$B,'Publication Table'!$C$4,AllPublicationData!$D:$D,'Publication Table'!D$7),
IF('Publication Table'!$C$5="Cancellations for other reasons",
SUMIFS(AllPublicationData!$J:$J,AllPublicationData!$A:$A,'Publication Table'!$B77,AllPublicationData!$B:$B,'Publication Table'!$C$4,AllPublicationData!$D:$D,'Publication Table'!D$7)))))))+
IF(AND($C$4="NHS Scotland",$C$5="Total Operations"),
SUMIFS(AllPublicationData!$E:$E,AllPublicationData!$A:$A,'Publication Table'!$B77,AllPublicationData!$B:$B,'Publication Table'!D$7),
IF(AND($C$4="NHS Scotland",$C$5="All Cancelled Operations"),
SUMIFS(AllPublicationData!$F:$F,AllPublicationData!$A:$A,'Publication Table'!$B77,AllPublicationData!$B:$B,'Publication Table'!D$7),
IF(AND($C$4="NHS Scotland",$C$5="Operations cancelled by patient"),
SUMIFS(AllPublicationData!$G:$G,AllPublicationData!$A:$A,'Publication Table'!$B77,AllPublicationData!$B:$B,'Publication Table'!D$7),
IF(AND($C$4="NHS Scotland",$C$5="Operations cancelled for clinical reasons"),
SUMIFS(AllPublicationData!$H:$H,AllPublicationData!$A:$A,'Publication Table'!$B77,AllPublicationData!$B:$B,'Publication Table'!D$7),
IF(AND($C$4="NHS Scotland",$C$5="Operations cancelled for non-clinical/capacity reasons"),
SUMIFS(AllPublicationData!$I:$I,AllPublicationData!$A:$A,'Publication Table'!$B77,AllPublicationData!$B:$B,'Publication Table'!D$7),
IF(AND($C$4="NHS Scotland",$C$5="Cancellations for other reasons"),
SUMIFS(AllPublicationData!$J:$J,AllPublicationData!$A:$A,'Publication Table'!$B77,AllPublicationData!$B:$B,'Publication Table'!D$7)))))))</f>
        <v>1681</v>
      </c>
      <c r="E77" s="90">
        <f>IF($C$5="Total Operations",
SUMIFS(AllPublicationData!$E:$E,AllPublicationData!$A:$A,'Publication Table'!$B77,AllPublicationData!$B:$B,'Publication Table'!$C$4,AllPublicationData!$D:$D,'Publication Table'!E$7),
IF('Publication Table'!$C$5="All Cancelled Operations",
SUMIFS(AllPublicationData!$F:$F,AllPublicationData!$A:$A,'Publication Table'!$B77,AllPublicationData!$B:$B,'Publication Table'!$C$4,AllPublicationData!$D:$D,'Publication Table'!E$7),
IF('Publication Table'!$C$5="Operations cancelled by patient",
SUMIFS(AllPublicationData!$G:$G,AllPublicationData!$A:$A,'Publication Table'!$B77,AllPublicationData!$B:$B,'Publication Table'!$C$4,AllPublicationData!$D:$D,'Publication Table'!E$7),
IF('Publication Table'!$C$5="Operations cancelled for clinical reasons",
SUMIFS(AllPublicationData!$H:$H,AllPublicationData!$A:$A,'Publication Table'!$B77,AllPublicationData!$B:$B,'Publication Table'!$C$4,AllPublicationData!$D:$D,'Publication Table'!E$7),
IF('Publication Table'!$C$5="Operations cancelled for non-clinical/capacity reasons",
SUMIFS(AllPublicationData!$I:$I,AllPublicationData!$A:$A,'Publication Table'!$B77,AllPublicationData!$B:$B,'Publication Table'!$C$4,AllPublicationData!$D:$D,'Publication Table'!E$7),
IF('Publication Table'!$C$5="Cancellations for other reasons",
SUMIFS(AllPublicationData!$J:$J,AllPublicationData!$A:$A,'Publication Table'!$B77,AllPublicationData!$B:$B,'Publication Table'!$C$4,AllPublicationData!$D:$D,'Publication Table'!E$7)))))))+
IF(AND($C$4="NHS Scotland",$C$5="Total Operations"),
SUMIFS(AllPublicationData!$E:$E,AllPublicationData!$A:$A,'Publication Table'!$B77,AllPublicationData!$B:$B,'Publication Table'!E$7),
IF(AND($C$4="NHS Scotland",$C$5="All Cancelled Operations"),
SUMIFS(AllPublicationData!$F:$F,AllPublicationData!$A:$A,'Publication Table'!$B77,AllPublicationData!$B:$B,'Publication Table'!E$7),
IF(AND($C$4="NHS Scotland",$C$5="Operations cancelled by patient"),
SUMIFS(AllPublicationData!$G:$G,AllPublicationData!$A:$A,'Publication Table'!$B77,AllPublicationData!$B:$B,'Publication Table'!E$7),
IF(AND($C$4="NHS Scotland",$C$5="Operations cancelled for clinical reasons"),
SUMIFS(AllPublicationData!$H:$H,AllPublicationData!$A:$A,'Publication Table'!$B77,AllPublicationData!$B:$B,'Publication Table'!E$7),
IF(AND($C$4="NHS Scotland",$C$5="Operations cancelled for non-clinical/capacity reasons"),
SUMIFS(AllPublicationData!$I:$I,AllPublicationData!$A:$A,'Publication Table'!$B77,AllPublicationData!$B:$B,'Publication Table'!E$7),
IF(AND($C$4="NHS Scotland",$C$5="Cancellations for other reasons"),
SUMIFS(AllPublicationData!$J:$J,AllPublicationData!$A:$A,'Publication Table'!$B77,AllPublicationData!$B:$B,'Publication Table'!E$7)))))))</f>
        <v>1693</v>
      </c>
      <c r="F77" s="90">
        <f>IF($C$5="Total Operations",
SUMIFS(AllPublicationData!$E:$E,AllPublicationData!$A:$A,'Publication Table'!$B77,AllPublicationData!$B:$B,'Publication Table'!$C$4,AllPublicationData!$D:$D,'Publication Table'!F$7),
IF('Publication Table'!$C$5="All Cancelled Operations",
SUMIFS(AllPublicationData!$F:$F,AllPublicationData!$A:$A,'Publication Table'!$B77,AllPublicationData!$B:$B,'Publication Table'!$C$4,AllPublicationData!$D:$D,'Publication Table'!F$7),
IF('Publication Table'!$C$5="Operations cancelled by patient",
SUMIFS(AllPublicationData!$G:$G,AllPublicationData!$A:$A,'Publication Table'!$B77,AllPublicationData!$B:$B,'Publication Table'!$C$4,AllPublicationData!$D:$D,'Publication Table'!F$7),
IF('Publication Table'!$C$5="Operations cancelled for clinical reasons",
SUMIFS(AllPublicationData!$H:$H,AllPublicationData!$A:$A,'Publication Table'!$B77,AllPublicationData!$B:$B,'Publication Table'!$C$4,AllPublicationData!$D:$D,'Publication Table'!F$7),
IF('Publication Table'!$C$5="Operations cancelled for non-clinical/capacity reasons",
SUMIFS(AllPublicationData!$I:$I,AllPublicationData!$A:$A,'Publication Table'!$B77,AllPublicationData!$B:$B,'Publication Table'!$C$4,AllPublicationData!$D:$D,'Publication Table'!F$7),
IF('Publication Table'!$C$5="Cancellations for other reasons",
SUMIFS(AllPublicationData!$J:$J,AllPublicationData!$A:$A,'Publication Table'!$B77,AllPublicationData!$B:$B,'Publication Table'!$C$4,AllPublicationData!$D:$D,'Publication Table'!F$7)))))))+
IF(AND($C$4="NHS Scotland",$C$5="Total Operations"),
SUMIFS(AllPublicationData!$E:$E,AllPublicationData!$A:$A,'Publication Table'!$B77,AllPublicationData!$B:$B,'Publication Table'!F$7),
IF(AND($C$4="NHS Scotland",$C$5="All Cancelled Operations"),
SUMIFS(AllPublicationData!$F:$F,AllPublicationData!$A:$A,'Publication Table'!$B77,AllPublicationData!$B:$B,'Publication Table'!F$7),
IF(AND($C$4="NHS Scotland",$C$5="Operations cancelled by patient"),
SUMIFS(AllPublicationData!$G:$G,AllPublicationData!$A:$A,'Publication Table'!$B77,AllPublicationData!$B:$B,'Publication Table'!F$7),
IF(AND($C$4="NHS Scotland",$C$5="Operations cancelled for clinical reasons"),
SUMIFS(AllPublicationData!$H:$H,AllPublicationData!$A:$A,'Publication Table'!$B77,AllPublicationData!$B:$B,'Publication Table'!F$7),
IF(AND($C$4="NHS Scotland",$C$5="Operations cancelled for non-clinical/capacity reasons"),
SUMIFS(AllPublicationData!$I:$I,AllPublicationData!$A:$A,'Publication Table'!$B77,AllPublicationData!$B:$B,'Publication Table'!F$7),
IF(AND($C$4="NHS Scotland",$C$5="Cancellations for other reasons"),
SUMIFS(AllPublicationData!$J:$J,AllPublicationData!$A:$A,'Publication Table'!$B77,AllPublicationData!$B:$B,'Publication Table'!F$7)))))))</f>
        <v>451</v>
      </c>
      <c r="G77" s="90">
        <f>IF($C$5="Total Operations",
SUMIFS(AllPublicationData!$E:$E,AllPublicationData!$A:$A,'Publication Table'!$B77,AllPublicationData!$B:$B,'Publication Table'!$C$4,AllPublicationData!$D:$D,'Publication Table'!G$7),
IF('Publication Table'!$C$5="All Cancelled Operations",
SUMIFS(AllPublicationData!$F:$F,AllPublicationData!$A:$A,'Publication Table'!$B77,AllPublicationData!$B:$B,'Publication Table'!$C$4,AllPublicationData!$D:$D,'Publication Table'!G$7),
IF('Publication Table'!$C$5="Operations cancelled by patient",
SUMIFS(AllPublicationData!$G:$G,AllPublicationData!$A:$A,'Publication Table'!$B77,AllPublicationData!$B:$B,'Publication Table'!$C$4,AllPublicationData!$D:$D,'Publication Table'!G$7),
IF('Publication Table'!$C$5="Operations cancelled for clinical reasons",
SUMIFS(AllPublicationData!$H:$H,AllPublicationData!$A:$A,'Publication Table'!$B77,AllPublicationData!$B:$B,'Publication Table'!$C$4,AllPublicationData!$D:$D,'Publication Table'!G$7),
IF('Publication Table'!$C$5="Operations cancelled for non-clinical/capacity reasons",
SUMIFS(AllPublicationData!$I:$I,AllPublicationData!$A:$A,'Publication Table'!$B77,AllPublicationData!$B:$B,'Publication Table'!$C$4,AllPublicationData!$D:$D,'Publication Table'!G$7),
IF('Publication Table'!$C$5="Cancellations for other reasons",
SUMIFS(AllPublicationData!$J:$J,AllPublicationData!$A:$A,'Publication Table'!$B77,AllPublicationData!$B:$B,'Publication Table'!$C$4,AllPublicationData!$D:$D,'Publication Table'!G$7)))))))+
IF(AND($C$4="NHS Scotland",$C$5="Total Operations"),
SUMIFS(AllPublicationData!$E:$E,AllPublicationData!$A:$A,'Publication Table'!$B77,AllPublicationData!$B:$B,'Publication Table'!G$7),
IF(AND($C$4="NHS Scotland",$C$5="All Cancelled Operations"),
SUMIFS(AllPublicationData!$F:$F,AllPublicationData!$A:$A,'Publication Table'!$B77,AllPublicationData!$B:$B,'Publication Table'!G$7),
IF(AND($C$4="NHS Scotland",$C$5="Operations cancelled by patient"),
SUMIFS(AllPublicationData!$G:$G,AllPublicationData!$A:$A,'Publication Table'!$B77,AllPublicationData!$B:$B,'Publication Table'!G$7),
IF(AND($C$4="NHS Scotland",$C$5="Operations cancelled for clinical reasons"),
SUMIFS(AllPublicationData!$H:$H,AllPublicationData!$A:$A,'Publication Table'!$B77,AllPublicationData!$B:$B,'Publication Table'!G$7),
IF(AND($C$4="NHS Scotland",$C$5="Operations cancelled for non-clinical/capacity reasons"),
SUMIFS(AllPublicationData!$I:$I,AllPublicationData!$A:$A,'Publication Table'!$B77,AllPublicationData!$B:$B,'Publication Table'!G$7),
IF(AND($C$4="NHS Scotland",$C$5="Cancellations for other reasons"),
SUMIFS(AllPublicationData!$J:$J,AllPublicationData!$A:$A,'Publication Table'!$B77,AllPublicationData!$B:$B,'Publication Table'!G$7)))))))</f>
        <v>1520</v>
      </c>
      <c r="H77" s="90">
        <f>IF($C$5="Total Operations",
SUMIFS(AllPublicationData!$E:$E,AllPublicationData!$A:$A,'Publication Table'!$B77,AllPublicationData!$B:$B,'Publication Table'!$C$4,AllPublicationData!$D:$D,'Publication Table'!H$7),
IF('Publication Table'!$C$5="All Cancelled Operations",
SUMIFS(AllPublicationData!$F:$F,AllPublicationData!$A:$A,'Publication Table'!$B77,AllPublicationData!$B:$B,'Publication Table'!$C$4,AllPublicationData!$D:$D,'Publication Table'!H$7),
IF('Publication Table'!$C$5="Operations cancelled by patient",
SUMIFS(AllPublicationData!$G:$G,AllPublicationData!$A:$A,'Publication Table'!$B77,AllPublicationData!$B:$B,'Publication Table'!$C$4,AllPublicationData!$D:$D,'Publication Table'!H$7),
IF('Publication Table'!$C$5="Operations cancelled for clinical reasons",
SUMIFS(AllPublicationData!$H:$H,AllPublicationData!$A:$A,'Publication Table'!$B77,AllPublicationData!$B:$B,'Publication Table'!$C$4,AllPublicationData!$D:$D,'Publication Table'!H$7),
IF('Publication Table'!$C$5="Operations cancelled for non-clinical/capacity reasons",
SUMIFS(AllPublicationData!$I:$I,AllPublicationData!$A:$A,'Publication Table'!$B77,AllPublicationData!$B:$B,'Publication Table'!$C$4,AllPublicationData!$D:$D,'Publication Table'!H$7),
IF('Publication Table'!$C$5="Cancellations for other reasons",
SUMIFS(AllPublicationData!$J:$J,AllPublicationData!$A:$A,'Publication Table'!$B77,AllPublicationData!$B:$B,'Publication Table'!$C$4,AllPublicationData!$D:$D,'Publication Table'!H$7)))))))+
IF(AND($C$4="NHS Scotland",$C$5="Total Operations"),
SUMIFS(AllPublicationData!$E:$E,AllPublicationData!$A:$A,'Publication Table'!$B77,AllPublicationData!$B:$B,'Publication Table'!H$7),
IF(AND($C$4="NHS Scotland",$C$5="All Cancelled Operations"),
SUMIFS(AllPublicationData!$F:$F,AllPublicationData!$A:$A,'Publication Table'!$B77,AllPublicationData!$B:$B,'Publication Table'!H$7),
IF(AND($C$4="NHS Scotland",$C$5="Operations cancelled by patient"),
SUMIFS(AllPublicationData!$G:$G,AllPublicationData!$A:$A,'Publication Table'!$B77,AllPublicationData!$B:$B,'Publication Table'!H$7),
IF(AND($C$4="NHS Scotland",$C$5="Operations cancelled for clinical reasons"),
SUMIFS(AllPublicationData!$H:$H,AllPublicationData!$A:$A,'Publication Table'!$B77,AllPublicationData!$B:$B,'Publication Table'!H$7),
IF(AND($C$4="NHS Scotland",$C$5="Operations cancelled for non-clinical/capacity reasons"),
SUMIFS(AllPublicationData!$I:$I,AllPublicationData!$A:$A,'Publication Table'!$B77,AllPublicationData!$B:$B,'Publication Table'!H$7),
IF(AND($C$4="NHS Scotland",$C$5="Cancellations for other reasons"),
SUMIFS(AllPublicationData!$J:$J,AllPublicationData!$A:$A,'Publication Table'!$B77,AllPublicationData!$B:$B,'Publication Table'!H$7)))))))</f>
        <v>1323</v>
      </c>
      <c r="I77" s="90">
        <f>IF($C$5="Total Operations",
SUMIFS(AllPublicationData!$E:$E,AllPublicationData!$A:$A,'Publication Table'!$B77,AllPublicationData!$B:$B,'Publication Table'!$C$4,AllPublicationData!$D:$D,'Publication Table'!I$7),
IF('Publication Table'!$C$5="All Cancelled Operations",
SUMIFS(AllPublicationData!$F:$F,AllPublicationData!$A:$A,'Publication Table'!$B77,AllPublicationData!$B:$B,'Publication Table'!$C$4,AllPublicationData!$D:$D,'Publication Table'!I$7),
IF('Publication Table'!$C$5="Operations cancelled by patient",
SUMIFS(AllPublicationData!$G:$G,AllPublicationData!$A:$A,'Publication Table'!$B77,AllPublicationData!$B:$B,'Publication Table'!$C$4,AllPublicationData!$D:$D,'Publication Table'!I$7),
IF('Publication Table'!$C$5="Operations cancelled for clinical reasons",
SUMIFS(AllPublicationData!$H:$H,AllPublicationData!$A:$A,'Publication Table'!$B77,AllPublicationData!$B:$B,'Publication Table'!$C$4,AllPublicationData!$D:$D,'Publication Table'!I$7),
IF('Publication Table'!$C$5="Operations cancelled for non-clinical/capacity reasons",
SUMIFS(AllPublicationData!$I:$I,AllPublicationData!$A:$A,'Publication Table'!$B77,AllPublicationData!$B:$B,'Publication Table'!$C$4,AllPublicationData!$D:$D,'Publication Table'!I$7),
IF('Publication Table'!$C$5="Cancellations for other reasons",
SUMIFS(AllPublicationData!$J:$J,AllPublicationData!$A:$A,'Publication Table'!$B77,AllPublicationData!$B:$B,'Publication Table'!$C$4,AllPublicationData!$D:$D,'Publication Table'!I$7)))))))+
IF(AND($C$4="NHS Scotland",$C$5="Total Operations"),
SUMIFS(AllPublicationData!$E:$E,AllPublicationData!$A:$A,'Publication Table'!$B77,AllPublicationData!$B:$B,'Publication Table'!I$7),
IF(AND($C$4="NHS Scotland",$C$5="All Cancelled Operations"),
SUMIFS(AllPublicationData!$F:$F,AllPublicationData!$A:$A,'Publication Table'!$B77,AllPublicationData!$B:$B,'Publication Table'!I$7),
IF(AND($C$4="NHS Scotland",$C$5="Operations cancelled by patient"),
SUMIFS(AllPublicationData!$G:$G,AllPublicationData!$A:$A,'Publication Table'!$B77,AllPublicationData!$B:$B,'Publication Table'!I$7),
IF(AND($C$4="NHS Scotland",$C$5="Operations cancelled for clinical reasons"),
SUMIFS(AllPublicationData!$H:$H,AllPublicationData!$A:$A,'Publication Table'!$B77,AllPublicationData!$B:$B,'Publication Table'!I$7),
IF(AND($C$4="NHS Scotland",$C$5="Operations cancelled for non-clinical/capacity reasons"),
SUMIFS(AllPublicationData!$I:$I,AllPublicationData!$A:$A,'Publication Table'!$B77,AllPublicationData!$B:$B,'Publication Table'!I$7),
IF(AND($C$4="NHS Scotland",$C$5="Cancellations for other reasons"),
SUMIFS(AllPublicationData!$J:$J,AllPublicationData!$A:$A,'Publication Table'!$B77,AllPublicationData!$B:$B,'Publication Table'!I$7)))))))</f>
        <v>977</v>
      </c>
      <c r="J77" s="90">
        <f>IF($C$5="Total Operations",
SUMIFS(AllPublicationData!$E:$E,AllPublicationData!$A:$A,'Publication Table'!$B77,AllPublicationData!$B:$B,'Publication Table'!$C$4,AllPublicationData!$D:$D,'Publication Table'!J$7),
IF('Publication Table'!$C$5="All Cancelled Operations",
SUMIFS(AllPublicationData!$F:$F,AllPublicationData!$A:$A,'Publication Table'!$B77,AllPublicationData!$B:$B,'Publication Table'!$C$4,AllPublicationData!$D:$D,'Publication Table'!J$7),
IF('Publication Table'!$C$5="Operations cancelled by patient",
SUMIFS(AllPublicationData!$G:$G,AllPublicationData!$A:$A,'Publication Table'!$B77,AllPublicationData!$B:$B,'Publication Table'!$C$4,AllPublicationData!$D:$D,'Publication Table'!J$7),
IF('Publication Table'!$C$5="Operations cancelled for clinical reasons",
SUMIFS(AllPublicationData!$H:$H,AllPublicationData!$A:$A,'Publication Table'!$B77,AllPublicationData!$B:$B,'Publication Table'!$C$4,AllPublicationData!$D:$D,'Publication Table'!J$7),
IF('Publication Table'!$C$5="Operations cancelled for non-clinical/capacity reasons",
SUMIFS(AllPublicationData!$I:$I,AllPublicationData!$A:$A,'Publication Table'!$B77,AllPublicationData!$B:$B,'Publication Table'!$C$4,AllPublicationData!$D:$D,'Publication Table'!J$7),
IF('Publication Table'!$C$5="Cancellations for other reasons",
SUMIFS(AllPublicationData!$J:$J,AllPublicationData!$A:$A,'Publication Table'!$B77,AllPublicationData!$B:$B,'Publication Table'!$C$4,AllPublicationData!$D:$D,'Publication Table'!J$7)))))))+
IF(AND($C$4="NHS Scotland",$C$5="Total Operations"),
SUMIFS(AllPublicationData!$E:$E,AllPublicationData!$A:$A,'Publication Table'!$B77,AllPublicationData!$B:$B,'Publication Table'!J$7),
IF(AND($C$4="NHS Scotland",$C$5="All Cancelled Operations"),
SUMIFS(AllPublicationData!$F:$F,AllPublicationData!$A:$A,'Publication Table'!$B77,AllPublicationData!$B:$B,'Publication Table'!J$7),
IF(AND($C$4="NHS Scotland",$C$5="Operations cancelled by patient"),
SUMIFS(AllPublicationData!$G:$G,AllPublicationData!$A:$A,'Publication Table'!$B77,AllPublicationData!$B:$B,'Publication Table'!J$7),
IF(AND($C$4="NHS Scotland",$C$5="Operations cancelled for clinical reasons"),
SUMIFS(AllPublicationData!$H:$H,AllPublicationData!$A:$A,'Publication Table'!$B77,AllPublicationData!$B:$B,'Publication Table'!J$7),
IF(AND($C$4="NHS Scotland",$C$5="Operations cancelled for non-clinical/capacity reasons"),
SUMIFS(AllPublicationData!$I:$I,AllPublicationData!$A:$A,'Publication Table'!$B77,AllPublicationData!$B:$B,'Publication Table'!J$7),
IF(AND($C$4="NHS Scotland",$C$5="Cancellations for other reasons"),
SUMIFS(AllPublicationData!$J:$J,AllPublicationData!$A:$A,'Publication Table'!$B77,AllPublicationData!$B:$B,'Publication Table'!J$7)))))))</f>
        <v>3013</v>
      </c>
      <c r="K77" s="90">
        <f>IF($C$5="Total Operations",
SUMIFS(AllPublicationData!$E:$E,AllPublicationData!$A:$A,'Publication Table'!$B77,AllPublicationData!$B:$B,'Publication Table'!$C$4,AllPublicationData!$D:$D,'Publication Table'!K$7),
IF('Publication Table'!$C$5="All Cancelled Operations",
SUMIFS(AllPublicationData!$F:$F,AllPublicationData!$A:$A,'Publication Table'!$B77,AllPublicationData!$B:$B,'Publication Table'!$C$4,AllPublicationData!$D:$D,'Publication Table'!K$7),
IF('Publication Table'!$C$5="Operations cancelled by patient",
SUMIFS(AllPublicationData!$G:$G,AllPublicationData!$A:$A,'Publication Table'!$B77,AllPublicationData!$B:$B,'Publication Table'!$C$4,AllPublicationData!$D:$D,'Publication Table'!K$7),
IF('Publication Table'!$C$5="Operations cancelled for clinical reasons",
SUMIFS(AllPublicationData!$H:$H,AllPublicationData!$A:$A,'Publication Table'!$B77,AllPublicationData!$B:$B,'Publication Table'!$C$4,AllPublicationData!$D:$D,'Publication Table'!K$7),
IF('Publication Table'!$C$5="Operations cancelled for non-clinical/capacity reasons",
SUMIFS(AllPublicationData!$I:$I,AllPublicationData!$A:$A,'Publication Table'!$B77,AllPublicationData!$B:$B,'Publication Table'!$C$4,AllPublicationData!$D:$D,'Publication Table'!K$7),
IF('Publication Table'!$C$5="Cancellations for other reasons",
SUMIFS(AllPublicationData!$J:$J,AllPublicationData!$A:$A,'Publication Table'!$B77,AllPublicationData!$B:$B,'Publication Table'!$C$4,AllPublicationData!$D:$D,'Publication Table'!K$7)))))))+
IF(AND($C$4="NHS Scotland",$C$5="Total Operations"),
SUMIFS(AllPublicationData!$E:$E,AllPublicationData!$A:$A,'Publication Table'!$B77,AllPublicationData!$B:$B,'Publication Table'!K$7),
IF(AND($C$4="NHS Scotland",$C$5="All Cancelled Operations"),
SUMIFS(AllPublicationData!$F:$F,AllPublicationData!$A:$A,'Publication Table'!$B77,AllPublicationData!$B:$B,'Publication Table'!K$7),
IF(AND($C$4="NHS Scotland",$C$5="Operations cancelled by patient"),
SUMIFS(AllPublicationData!$G:$G,AllPublicationData!$A:$A,'Publication Table'!$B77,AllPublicationData!$B:$B,'Publication Table'!K$7),
IF(AND($C$4="NHS Scotland",$C$5="Operations cancelled for clinical reasons"),
SUMIFS(AllPublicationData!$H:$H,AllPublicationData!$A:$A,'Publication Table'!$B77,AllPublicationData!$B:$B,'Publication Table'!K$7),
IF(AND($C$4="NHS Scotland",$C$5="Operations cancelled for non-clinical/capacity reasons"),
SUMIFS(AllPublicationData!$I:$I,AllPublicationData!$A:$A,'Publication Table'!$B77,AllPublicationData!$B:$B,'Publication Table'!K$7),
IF(AND($C$4="NHS Scotland",$C$5="Cancellations for other reasons"),
SUMIFS(AllPublicationData!$J:$J,AllPublicationData!$A:$A,'Publication Table'!$B77,AllPublicationData!$B:$B,'Publication Table'!K$7)))))))</f>
        <v>7282</v>
      </c>
      <c r="L77" s="90">
        <f>IF($C$5="Total Operations",
SUMIFS(AllPublicationData!$E:$E,AllPublicationData!$A:$A,'Publication Table'!$B77,AllPublicationData!$B:$B,'Publication Table'!$C$4,AllPublicationData!$D:$D,'Publication Table'!L$7),
IF('Publication Table'!$C$5="All Cancelled Operations",
SUMIFS(AllPublicationData!$F:$F,AllPublicationData!$A:$A,'Publication Table'!$B77,AllPublicationData!$B:$B,'Publication Table'!$C$4,AllPublicationData!$D:$D,'Publication Table'!L$7),
IF('Publication Table'!$C$5="Operations cancelled by patient",
SUMIFS(AllPublicationData!$G:$G,AllPublicationData!$A:$A,'Publication Table'!$B77,AllPublicationData!$B:$B,'Publication Table'!$C$4,AllPublicationData!$D:$D,'Publication Table'!L$7),
IF('Publication Table'!$C$5="Operations cancelled for clinical reasons",
SUMIFS(AllPublicationData!$H:$H,AllPublicationData!$A:$A,'Publication Table'!$B77,AllPublicationData!$B:$B,'Publication Table'!$C$4,AllPublicationData!$D:$D,'Publication Table'!L$7),
IF('Publication Table'!$C$5="Operations cancelled for non-clinical/capacity reasons",
SUMIFS(AllPublicationData!$I:$I,AllPublicationData!$A:$A,'Publication Table'!$B77,AllPublicationData!$B:$B,'Publication Table'!$C$4,AllPublicationData!$D:$D,'Publication Table'!L$7),
IF('Publication Table'!$C$5="Cancellations for other reasons",
SUMIFS(AllPublicationData!$J:$J,AllPublicationData!$A:$A,'Publication Table'!$B77,AllPublicationData!$B:$B,'Publication Table'!$C$4,AllPublicationData!$D:$D,'Publication Table'!L$7)))))))+
IF(AND($C$4="NHS Scotland",$C$5="Total Operations"),
SUMIFS(AllPublicationData!$E:$E,AllPublicationData!$A:$A,'Publication Table'!$B77,AllPublicationData!$B:$B,'Publication Table'!L$7),
IF(AND($C$4="NHS Scotland",$C$5="All Cancelled Operations"),
SUMIFS(AllPublicationData!$F:$F,AllPublicationData!$A:$A,'Publication Table'!$B77,AllPublicationData!$B:$B,'Publication Table'!L$7),
IF(AND($C$4="NHS Scotland",$C$5="Operations cancelled by patient"),
SUMIFS(AllPublicationData!$G:$G,AllPublicationData!$A:$A,'Publication Table'!$B77,AllPublicationData!$B:$B,'Publication Table'!L$7),
IF(AND($C$4="NHS Scotland",$C$5="Operations cancelled for clinical reasons"),
SUMIFS(AllPublicationData!$H:$H,AllPublicationData!$A:$A,'Publication Table'!$B77,AllPublicationData!$B:$B,'Publication Table'!L$7),
IF(AND($C$4="NHS Scotland",$C$5="Operations cancelled for non-clinical/capacity reasons"),
SUMIFS(AllPublicationData!$I:$I,AllPublicationData!$A:$A,'Publication Table'!$B77,AllPublicationData!$B:$B,'Publication Table'!L$7),
IF(AND($C$4="NHS Scotland",$C$5="Cancellations for other reasons"),
SUMIFS(AllPublicationData!$J:$J,AllPublicationData!$A:$A,'Publication Table'!$B77,AllPublicationData!$B:$B,'Publication Table'!L$7)))))))</f>
        <v>1287</v>
      </c>
      <c r="M77" s="90">
        <f>IF($C$5="Total Operations",
SUMIFS(AllPublicationData!$E:$E,AllPublicationData!$A:$A,'Publication Table'!$B77,AllPublicationData!$B:$B,'Publication Table'!$C$4,AllPublicationData!$D:$D,'Publication Table'!M$7),
IF('Publication Table'!$C$5="All Cancelled Operations",
SUMIFS(AllPublicationData!$F:$F,AllPublicationData!$A:$A,'Publication Table'!$B77,AllPublicationData!$B:$B,'Publication Table'!$C$4,AllPublicationData!$D:$D,'Publication Table'!M$7),
IF('Publication Table'!$C$5="Operations cancelled by patient",
SUMIFS(AllPublicationData!$G:$G,AllPublicationData!$A:$A,'Publication Table'!$B77,AllPublicationData!$B:$B,'Publication Table'!$C$4,AllPublicationData!$D:$D,'Publication Table'!M$7),
IF('Publication Table'!$C$5="Operations cancelled for clinical reasons",
SUMIFS(AllPublicationData!$G:$G,AllPublicationData!$A:$A,'Publication Table'!$B77,AllPublicationData!$B:$B,'Publication Table'!$C$4,AllPublicationData!$D:$D,'Publication Table'!M$7),
IF('Publication Table'!$C$5="Operations cancelled for non-clinical/capacity reasons",
SUMIFS(AllPublicationData!$G:$G,AllPublicationData!$A:$A,'Publication Table'!$B77,AllPublicationData!$B:$B,'Publication Table'!$C$4,AllPublicationData!$D:$D,'Publication Table'!M$7),
IF('Publication Table'!$C$5="Cancellations for other reasons",
SUMIFS(AllPublicationData!$G:$G,AllPublicationData!$A:$A,'Publication Table'!$B77,AllPublicationData!$B:$B,'Publication Table'!$C$4,AllPublicationData!$D:$D,'Publication Table'!M$7)))))))+
IF(AND($C$4="NHS Scotland",$C$5="Total Operations"),
SUMIFS(AllPublicationData!$E:$E,AllPublicationData!$A:$A,'Publication Table'!$B77,AllPublicationData!$B:$B,'Publication Table'!M$7),
IF(AND($C$4="NHS Scotland",$C$5="All Cancelled Operations"),
SUMIFS(AllPublicationData!$F:$F,AllPublicationData!$A:$A,'Publication Table'!$B77,AllPublicationData!$B:$B,'Publication Table'!M$7),
IF(AND($C$4="NHS Scotland",$C$5="Operations cancelled by patient"),
SUMIFS(AllPublicationData!$G:$G,AllPublicationData!$A:$A,'Publication Table'!$B77,AllPublicationData!$B:$B,'Publication Table'!M$7),
IF(AND($C$4="NHS Scotland",$C$5="Operations cancelled for clinical reasons"),
SUMIFS(AllPublicationData!$H:$H,AllPublicationData!$A:$A,'Publication Table'!$B77,AllPublicationData!$B:$B,'Publication Table'!M$7),
IF(AND($C$4="NHS Scotland",$C$5="Operations cancelled for non-clinical/capacity reasons"),
SUMIFS(AllPublicationData!$I:$I,AllPublicationData!$A:$A,'Publication Table'!$B77,AllPublicationData!$B:$B,'Publication Table'!M$7),
IF(AND($C$4="NHS Scotland",$C$5="Cancellations for other reasons"),
SUMIFS(AllPublicationData!$J:$J,AllPublicationData!$A:$A,'Publication Table'!$B77,AllPublicationData!$B:$B,'Publication Table'!M$7)))))))</f>
        <v>2446</v>
      </c>
      <c r="N77" s="90">
        <f>IF($C$5="Total Operations",
SUMIFS(AllPublicationData!$E:$E,AllPublicationData!$A:$A,'Publication Table'!$B77,AllPublicationData!$B:$B,'Publication Table'!$C$4,AllPublicationData!$D:$D,'Publication Table'!N$7),
IF('Publication Table'!$C$5="All Cancelled Operations",
SUMIFS(AllPublicationData!$F:$F,AllPublicationData!$A:$A,'Publication Table'!$B77,AllPublicationData!$B:$B,'Publication Table'!$C$4,AllPublicationData!$D:$D,'Publication Table'!N$7),
IF('Publication Table'!$C$5="Operations cancelled by patient",
SUMIFS(AllPublicationData!$G:$G,AllPublicationData!$A:$A,'Publication Table'!$B77,AllPublicationData!$B:$B,'Publication Table'!$C$4,AllPublicationData!$D:$D,'Publication Table'!N$7),
IF('Publication Table'!$C$5="Operations cancelled for clinical reasons",
SUMIFS(AllPublicationData!$G:$G,AllPublicationData!$A:$A,'Publication Table'!$B77,AllPublicationData!$B:$B,'Publication Table'!$C$4,AllPublicationData!$D:$D,'Publication Table'!N$7),
IF('Publication Table'!$C$5="Operations cancelled for non-clinical/capacity reasons",
SUMIFS(AllPublicationData!$G:$G,AllPublicationData!$A:$A,'Publication Table'!$B77,AllPublicationData!$B:$B,'Publication Table'!$C$4,AllPublicationData!$D:$D,'Publication Table'!N$7),
IF('Publication Table'!$C$5="Cancellations for other reasons",
SUMIFS(AllPublicationData!$G:$G,AllPublicationData!$A:$A,'Publication Table'!$B77,AllPublicationData!$B:$B,'Publication Table'!$C$4,AllPublicationData!$D:$D,'Publication Table'!N$7)))))))+
IF(AND($C$4="NHS Scotland",$C$5="Total Operations"),
SUMIFS(AllPublicationData!$E:$E,AllPublicationData!$A:$A,'Publication Table'!$B77,AllPublicationData!$B:$B,'Publication Table'!N$7),
IF(AND($C$4="NHS Scotland",$C$5="All Cancelled Operations"),
SUMIFS(AllPublicationData!$F:$F,AllPublicationData!$A:$A,'Publication Table'!$B77,AllPublicationData!$B:$B,'Publication Table'!N$7),
IF(AND($C$4="NHS Scotland",$C$5="Operations cancelled by patient"),
SUMIFS(AllPublicationData!$G:$G,AllPublicationData!$A:$A,'Publication Table'!$B77,AllPublicationData!$B:$B,'Publication Table'!N$7),
IF(AND($C$4="NHS Scotland",$C$5="Operations cancelled for clinical reasons"),
SUMIFS(AllPublicationData!$H:$H,AllPublicationData!$A:$A,'Publication Table'!$B77,AllPublicationData!$B:$B,'Publication Table'!N$7),
IF(AND($C$4="NHS Scotland",$C$5="Operations cancelled for non-clinical/capacity reasons"),
SUMIFS(AllPublicationData!$I:$I,AllPublicationData!$A:$A,'Publication Table'!$B77,AllPublicationData!$B:$B,'Publication Table'!N$7),
IF(AND($C$4="NHS Scotland",$C$5="Cancellations for other reasons"),
SUMIFS(AllPublicationData!$J:$J,AllPublicationData!$A:$A,'Publication Table'!$B77,AllPublicationData!$B:$B,'Publication Table'!N$7)))))))</f>
        <v>6060</v>
      </c>
      <c r="O77" s="90">
        <f>IF($C$5="Total Operations",
SUMIFS(AllPublicationData!$E:$E,AllPublicationData!$A:$A,'Publication Table'!$B77,AllPublicationData!$B:$B,'Publication Table'!$C$4,AllPublicationData!$D:$D,'Publication Table'!O$7),
IF('Publication Table'!$C$5="All Cancelled Operations",
SUMIFS(AllPublicationData!$F:$F,AllPublicationData!$A:$A,'Publication Table'!$B77,AllPublicationData!$B:$B,'Publication Table'!$C$4,AllPublicationData!$D:$D,'Publication Table'!O$7),
IF('Publication Table'!$C$5="Operations cancelled by patient",
SUMIFS(AllPublicationData!$G:$G,AllPublicationData!$A:$A,'Publication Table'!$B77,AllPublicationData!$B:$B,'Publication Table'!$C$4,AllPublicationData!$D:$D,'Publication Table'!O$7),
IF('Publication Table'!$C$5="Operations cancelled for clinical reasons",
SUMIFS(AllPublicationData!$G:$G,AllPublicationData!$A:$A,'Publication Table'!$B77,AllPublicationData!$B:$B,'Publication Table'!$C$4,AllPublicationData!$D:$D,'Publication Table'!O$7),
IF('Publication Table'!$C$5="Operations cancelled for non-clinical/capacity reasons",
SUMIFS(AllPublicationData!$G:$G,AllPublicationData!$A:$A,'Publication Table'!$B77,AllPublicationData!$B:$B,'Publication Table'!$C$4,AllPublicationData!$D:$D,'Publication Table'!O$7),
IF('Publication Table'!$C$5="Cancellations for other reasons",
SUMIFS(AllPublicationData!$G:$G,AllPublicationData!$A:$A,'Publication Table'!$B77,AllPublicationData!$B:$B,'Publication Table'!$C$4,AllPublicationData!$D:$D,'Publication Table'!O$7)))))))+
IF(AND($C$4="NHS Scotland",$C$5="Total Operations"),
SUMIFS(AllPublicationData!$E:$E,AllPublicationData!$A:$A,'Publication Table'!$B77,AllPublicationData!$B:$B,'Publication Table'!O$7),
IF(AND($C$4="NHS Scotland",$C$5="All Cancelled Operations"),
SUMIFS(AllPublicationData!$F:$F,AllPublicationData!$A:$A,'Publication Table'!$B77,AllPublicationData!$B:$B,'Publication Table'!O$7),
IF(AND($C$4="NHS Scotland",$C$5="Operations cancelled by patient"),
SUMIFS(AllPublicationData!$G:$G,AllPublicationData!$A:$A,'Publication Table'!$B77,AllPublicationData!$B:$B,'Publication Table'!O$7),
IF(AND($C$4="NHS Scotland",$C$5="Operations cancelled for clinical reasons"),
SUMIFS(AllPublicationData!$H:$H,AllPublicationData!$A:$A,'Publication Table'!$B77,AllPublicationData!$B:$B,'Publication Table'!O$7),
IF(AND($C$4="NHS Scotland",$C$5="Operations cancelled for non-clinical/capacity reasons"),
SUMIFS(AllPublicationData!$I:$I,AllPublicationData!$A:$A,'Publication Table'!$B77,AllPublicationData!$B:$B,'Publication Table'!O$7),
IF(AND($C$4="NHS Scotland",$C$5="Cancellations for other reasons"),
SUMIFS(AllPublicationData!$J:$J,AllPublicationData!$A:$A,'Publication Table'!$B77,AllPublicationData!$B:$B,'Publication Table'!O$7)))))))</f>
        <v>224</v>
      </c>
      <c r="P77" s="90">
        <f>IF($C$5="Total Operations",
SUMIFS(AllPublicationData!$E:$E,AllPublicationData!$A:$A,'Publication Table'!$B77,AllPublicationData!$B:$B,'Publication Table'!$C$4,AllPublicationData!$D:$D,'Publication Table'!P$7),
IF('Publication Table'!$C$5="All Cancelled Operations",
SUMIFS(AllPublicationData!$F:$F,AllPublicationData!$A:$A,'Publication Table'!$B77,AllPublicationData!$B:$B,'Publication Table'!$C$4,AllPublicationData!$D:$D,'Publication Table'!P$7),
IF('Publication Table'!$C$5="Operations cancelled by patient",
SUMIFS(AllPublicationData!$G:$G,AllPublicationData!$A:$A,'Publication Table'!$B77,AllPublicationData!$B:$B,'Publication Table'!$C$4,AllPublicationData!$D:$D,'Publication Table'!P$7),
IF('Publication Table'!$C$5="Operations cancelled for clinical reasons",
SUMIFS(AllPublicationData!$G:$G,AllPublicationData!$A:$A,'Publication Table'!$B77,AllPublicationData!$B:$B,'Publication Table'!$C$4,AllPublicationData!$D:$D,'Publication Table'!P$7),
IF('Publication Table'!$C$5="Operations cancelled for non-clinical/capacity reasons",
SUMIFS(AllPublicationData!$G:$G,AllPublicationData!$A:$A,'Publication Table'!$B77,AllPublicationData!$B:$B,'Publication Table'!$C$4,AllPublicationData!$D:$D,'Publication Table'!P$7),
IF('Publication Table'!$C$5="Cancellations for other reasons",
SUMIFS(AllPublicationData!$G:$G,AllPublicationData!$A:$A,'Publication Table'!$B77,AllPublicationData!$B:$B,'Publication Table'!$C$4,AllPublicationData!$D:$D,'Publication Table'!P$7)))))))+
IF(AND($C$4="NHS Scotland",$C$5="Total Operations"),
SUMIFS(AllPublicationData!$E:$E,AllPublicationData!$A:$A,'Publication Table'!$B77,AllPublicationData!$B:$B,'Publication Table'!P$7),
IF(AND($C$4="NHS Scotland",$C$5="All Cancelled Operations"),
SUMIFS(AllPublicationData!$F:$F,AllPublicationData!$A:$A,'Publication Table'!$B77,AllPublicationData!$B:$B,'Publication Table'!P$7),
IF(AND($C$4="NHS Scotland",$C$5="Operations cancelled by patient"),
SUMIFS(AllPublicationData!$G:$G,AllPublicationData!$A:$A,'Publication Table'!$B77,AllPublicationData!$B:$B,'Publication Table'!P$7),
IF(AND($C$4="NHS Scotland",$C$5="Operations cancelled for clinical reasons"),
SUMIFS(AllPublicationData!$H:$H,AllPublicationData!$A:$A,'Publication Table'!$B77,AllPublicationData!$B:$B,'Publication Table'!P$7),
IF(AND($C$4="NHS Scotland",$C$5="Operations cancelled for non-clinical/capacity reasons"),
SUMIFS(AllPublicationData!$I:$I,AllPublicationData!$A:$A,'Publication Table'!$B77,AllPublicationData!$B:$B,'Publication Table'!P$7),
IF(AND($C$4="NHS Scotland",$C$5="Cancellations for other reasons"),
SUMIFS(AllPublicationData!$J:$J,AllPublicationData!$A:$A,'Publication Table'!$B77,AllPublicationData!$B:$B,'Publication Table'!P$7)))))))</f>
        <v>215</v>
      </c>
      <c r="Q77" s="90">
        <f>IF($C$5="Total Operations",
SUMIFS(AllPublicationData!$E:$E,AllPublicationData!$A:$A,'Publication Table'!$B77,AllPublicationData!$B:$B,'Publication Table'!$C$4,AllPublicationData!$D:$D,'Publication Table'!Q$7),
IF('Publication Table'!$C$5="All Cancelled Operations",
SUMIFS(AllPublicationData!$F:$F,AllPublicationData!$A:$A,'Publication Table'!$B77,AllPublicationData!$B:$B,'Publication Table'!$C$4,AllPublicationData!$D:$D,'Publication Table'!Q$7),
IF('Publication Table'!$C$5="Operations cancelled by patient",
SUMIFS(AllPublicationData!$G:$G,AllPublicationData!$A:$A,'Publication Table'!$B77,AllPublicationData!$B:$B,'Publication Table'!$C$4,AllPublicationData!$D:$D,'Publication Table'!Q$7),
IF('Publication Table'!$C$5="Operations cancelled for clinical reasons",
SUMIFS(AllPublicationData!$G:$G,AllPublicationData!$A:$A,'Publication Table'!$B77,AllPublicationData!$B:$B,'Publication Table'!$C$4,AllPublicationData!$D:$D,'Publication Table'!Q$7),
IF('Publication Table'!$C$5="Operations cancelled for non-clinical/capacity reasons",
SUMIFS(AllPublicationData!$G:$G,AllPublicationData!$A:$A,'Publication Table'!$B77,AllPublicationData!$B:$B,'Publication Table'!$C$4,AllPublicationData!$D:$D,'Publication Table'!Q$7),
IF('Publication Table'!$C$5="Cancellations for other reasons",
SUMIFS(AllPublicationData!$G:$G,AllPublicationData!$A:$A,'Publication Table'!$B77,AllPublicationData!$B:$B,'Publication Table'!$C$4,AllPublicationData!$D:$D,'Publication Table'!Q$7)))))))+
IF(AND($C$4="NHS Scotland",$C$5="Total Operations"),
SUMIFS(AllPublicationData!$E:$E,AllPublicationData!$A:$A,'Publication Table'!$B77,AllPublicationData!$B:$B,'Publication Table'!Q$7),
IF(AND($C$4="NHS Scotland",$C$5="All Cancelled Operations"),
SUMIFS(AllPublicationData!$F:$F,AllPublicationData!$A:$A,'Publication Table'!$B77,AllPublicationData!$B:$B,'Publication Table'!Q$7),
IF(AND($C$4="NHS Scotland",$C$5="Operations cancelled by patient"),
SUMIFS(AllPublicationData!$G:$G,AllPublicationData!$A:$A,'Publication Table'!$B77,AllPublicationData!$B:$B,'Publication Table'!Q$7),
IF(AND($C$4="NHS Scotland",$C$5="Operations cancelled for clinical reasons"),
SUMIFS(AllPublicationData!$H:$H,AllPublicationData!$A:$A,'Publication Table'!$B77,AllPublicationData!$B:$B,'Publication Table'!Q$7),
IF(AND($C$4="NHS Scotland",$C$5="Operations cancelled for non-clinical/capacity reasons"),
SUMIFS(AllPublicationData!$I:$I,AllPublicationData!$A:$A,'Publication Table'!$B77,AllPublicationData!$B:$B,'Publication Table'!Q$7),
IF(AND($C$4="NHS Scotland",$C$5="Cancellations for other reasons"),
SUMIFS(AllPublicationData!$J:$J,AllPublicationData!$A:$A,'Publication Table'!$B77,AllPublicationData!$B:$B,'Publication Table'!Q$7)))))))</f>
        <v>2018</v>
      </c>
      <c r="R77" s="90">
        <f>IF($C$5="Total Operations",
SUMIFS(AllPublicationData!$E:$E,AllPublicationData!$A:$A,'Publication Table'!$B77,AllPublicationData!$B:$B,'Publication Table'!$C$4,AllPublicationData!$D:$D,'Publication Table'!R$7),
IF('Publication Table'!$C$5="All Cancelled Operations",
SUMIFS(AllPublicationData!$F:$F,AllPublicationData!$A:$A,'Publication Table'!$B77,AllPublicationData!$B:$B,'Publication Table'!$C$4,AllPublicationData!$D:$D,'Publication Table'!R$7),
IF('Publication Table'!$C$5="Operations cancelled by patient",
SUMIFS(AllPublicationData!$G:$G,AllPublicationData!$A:$A,'Publication Table'!$B77,AllPublicationData!$B:$B,'Publication Table'!$C$4,AllPublicationData!$D:$D,'Publication Table'!R$7),
IF('Publication Table'!$C$5="Operations cancelled for clinical reasons",
SUMIFS(AllPublicationData!$G:$G,AllPublicationData!$A:$A,'Publication Table'!$B77,AllPublicationData!$B:$B,'Publication Table'!$C$4,AllPublicationData!$D:$D,'Publication Table'!R$7),
IF('Publication Table'!$C$5="Operations cancelled for non-clinical/capacity reasons",
SUMIFS(AllPublicationData!$G:$G,AllPublicationData!$A:$A,'Publication Table'!$B77,AllPublicationData!$B:$B,'Publication Table'!$C$4,AllPublicationData!$D:$D,'Publication Table'!R$7),
IF('Publication Table'!$C$5="Cancellations for other reasons",
SUMIFS(AllPublicationData!$G:$G,AllPublicationData!$A:$A,'Publication Table'!$B77,AllPublicationData!$B:$B,'Publication Table'!$C$4,AllPublicationData!$D:$D,'Publication Table'!R$7)))))))+
IF(AND($C$4="NHS Scotland",$C$5="Total Operations"),
SUMIFS(AllPublicationData!$E:$E,AllPublicationData!$A:$A,'Publication Table'!$B77,AllPublicationData!$B:$B,'Publication Table'!R$7),
IF(AND($C$4="NHS Scotland",$C$5="All Cancelled Operations"),
SUMIFS(AllPublicationData!$F:$F,AllPublicationData!$A:$A,'Publication Table'!$B77,AllPublicationData!$B:$B,'Publication Table'!R$7),
IF(AND($C$4="NHS Scotland",$C$5="Operations cancelled by patient"),
SUMIFS(AllPublicationData!$G:$G,AllPublicationData!$A:$A,'Publication Table'!$B77,AllPublicationData!$B:$B,'Publication Table'!R$7),
IF(AND($C$4="NHS Scotland",$C$5="Operations cancelled for clinical reasons"),
SUMIFS(AllPublicationData!$H:$H,AllPublicationData!$A:$A,'Publication Table'!$B77,AllPublicationData!$B:$B,'Publication Table'!R$7),
IF(AND($C$4="NHS Scotland",$C$5="Operations cancelled for non-clinical/capacity reasons"),
SUMIFS(AllPublicationData!$I:$I,AllPublicationData!$A:$A,'Publication Table'!$B77,AllPublicationData!$B:$B,'Publication Table'!R$7),
IF(AND($C$4="NHS Scotland",$C$5="Cancellations for other reasons"),
SUMIFS(AllPublicationData!$J:$J,AllPublicationData!$A:$A,'Publication Table'!$B77,AllPublicationData!$B:$B,'Publication Table'!R$7)))))))</f>
        <v>129</v>
      </c>
    </row>
    <row r="78" spans="2:18" x14ac:dyDescent="0.35">
      <c r="B78" s="89">
        <v>43282</v>
      </c>
      <c r="C78" s="81">
        <f>IF($C$5="Total Operations",
SUMIFS(AllPublicationData!$E:$E,AllPublicationData!$A:$A,'Publication Table'!$B78,AllPublicationData!$B:$B,'Publication Table'!$C$4),
IF('Publication Table'!$C$5="All Cancelled Operations",
SUMIFS(AllPublicationData!$F:$F,AllPublicationData!$A:$A,'Publication Table'!$B78,AllPublicationData!$B:$B,'Publication Table'!$C$4),
IF('Publication Table'!$C$5="Operations cancelled by patient",
SUMIFS(AllPublicationData!$G:$G,AllPublicationData!$A:$A,'Publication Table'!$B78,AllPublicationData!$B:$B,'Publication Table'!$C$4),
IF('Publication Table'!$C$5="Operations cancelled for clinical reasons",
SUMIFS(AllPublicationData!$H:$H,AllPublicationData!$A:$A,'Publication Table'!$B78,AllPublicationData!$B:$B,'Publication Table'!$C$4),
IF('Publication Table'!$C$5="Operations cancelled for non-clinical/capacity reasons",
SUMIFS(AllPublicationData!$I:$I,AllPublicationData!$A:$A,'Publication Table'!$B78,AllPublicationData!$B:$B,'Publication Table'!$C$4),
IF('Publication Table'!$C$5="Cancellations for other reasons",
SUMIFS(AllPublicationData!$J:$J,AllPublicationData!$A:$A,'Publication Table'!$B78,AllPublicationData!$B:$B,'Publication Table'!$C$4)))))))+
IF(AND($C$4="NHS Scotland",$C$5="Total Operations"),
SUMIFS(AllPublicationData!$E:$E,AllPublicationData!$A:$A,'Publication Table'!$B78),
IF(AND($C$4="NHS Scotland",$C$5="All Cancelled Operations"),
SUMIFS(AllPublicationData!$F:$F,AllPublicationData!$A:$A,'Publication Table'!$B78),
IF(AND($C$4="NHS Scotland",$C$5="Operations cancelled by patient"),
SUMIFS(AllPublicationData!$G:$G,AllPublicationData!$A:$A,'Publication Table'!$B78),
IF(AND($C$4="NHS Scotland",$C$5="Operations cancelled for clinical reasons"),
SUMIFS(AllPublicationData!$H:$H,AllPublicationData!$A:$A,'Publication Table'!$B78),
IF(AND($C$4="NHS Scotland",$C$5="Operations cancelled for non-clinical/capacity reasons"),
SUMIFS(AllPublicationData!$I:$I,AllPublicationData!$A:$A,'Publication Table'!$B78),
IF(AND($C$4="NHS Scotland",$C$5="Cancellations for other reasons"),
SUMIFS(AllPublicationData!$J:$J,AllPublicationData!$A:$A,'Publication Table'!$B78)))))))</f>
        <v>26204</v>
      </c>
      <c r="D78" s="90">
        <f>IF($C$5="Total Operations",
SUMIFS(AllPublicationData!$E:$E,AllPublicationData!$A:$A,'Publication Table'!$B78,AllPublicationData!$B:$B,'Publication Table'!$C$4,AllPublicationData!$D:$D,'Publication Table'!D$7),
IF('Publication Table'!$C$5="All Cancelled Operations",
SUMIFS(AllPublicationData!$F:$F,AllPublicationData!$A:$A,'Publication Table'!$B78,AllPublicationData!$B:$B,'Publication Table'!$C$4,AllPublicationData!$D:$D,'Publication Table'!D$7),
IF('Publication Table'!$C$5="Operations cancelled by patient",
SUMIFS(AllPublicationData!$G:$G,AllPublicationData!$A:$A,'Publication Table'!$B78,AllPublicationData!$B:$B,'Publication Table'!$C$4,AllPublicationData!$D:$D,'Publication Table'!D$7),
IF('Publication Table'!$C$5="Operations cancelled for clinical reasons",
SUMIFS(AllPublicationData!$H:$H,AllPublicationData!$A:$A,'Publication Table'!$B78,AllPublicationData!$B:$B,'Publication Table'!$C$4,AllPublicationData!$D:$D,'Publication Table'!D$7),
IF('Publication Table'!$C$5="Operations cancelled for non-clinical/capacity reasons",
SUMIFS(AllPublicationData!$I:$I,AllPublicationData!$A:$A,'Publication Table'!$B78,AllPublicationData!$B:$B,'Publication Table'!$C$4,AllPublicationData!$D:$D,'Publication Table'!D$7),
IF('Publication Table'!$C$5="Cancellations for other reasons",
SUMIFS(AllPublicationData!$J:$J,AllPublicationData!$A:$A,'Publication Table'!$B78,AllPublicationData!$B:$B,'Publication Table'!$C$4,AllPublicationData!$D:$D,'Publication Table'!D$7)))))))+
IF(AND($C$4="NHS Scotland",$C$5="Total Operations"),
SUMIFS(AllPublicationData!$E:$E,AllPublicationData!$A:$A,'Publication Table'!$B78,AllPublicationData!$B:$B,'Publication Table'!D$7),
IF(AND($C$4="NHS Scotland",$C$5="All Cancelled Operations"),
SUMIFS(AllPublicationData!$F:$F,AllPublicationData!$A:$A,'Publication Table'!$B78,AllPublicationData!$B:$B,'Publication Table'!D$7),
IF(AND($C$4="NHS Scotland",$C$5="Operations cancelled by patient"),
SUMIFS(AllPublicationData!$G:$G,AllPublicationData!$A:$A,'Publication Table'!$B78,AllPublicationData!$B:$B,'Publication Table'!D$7),
IF(AND($C$4="NHS Scotland",$C$5="Operations cancelled for clinical reasons"),
SUMIFS(AllPublicationData!$H:$H,AllPublicationData!$A:$A,'Publication Table'!$B78,AllPublicationData!$B:$B,'Publication Table'!D$7),
IF(AND($C$4="NHS Scotland",$C$5="Operations cancelled for non-clinical/capacity reasons"),
SUMIFS(AllPublicationData!$I:$I,AllPublicationData!$A:$A,'Publication Table'!$B78,AllPublicationData!$B:$B,'Publication Table'!D$7),
IF(AND($C$4="NHS Scotland",$C$5="Cancellations for other reasons"),
SUMIFS(AllPublicationData!$J:$J,AllPublicationData!$A:$A,'Publication Table'!$B78,AllPublicationData!$B:$B,'Publication Table'!D$7)))))))</f>
        <v>1391</v>
      </c>
      <c r="E78" s="90">
        <f>IF($C$5="Total Operations",
SUMIFS(AllPublicationData!$E:$E,AllPublicationData!$A:$A,'Publication Table'!$B78,AllPublicationData!$B:$B,'Publication Table'!$C$4,AllPublicationData!$D:$D,'Publication Table'!E$7),
IF('Publication Table'!$C$5="All Cancelled Operations",
SUMIFS(AllPublicationData!$F:$F,AllPublicationData!$A:$A,'Publication Table'!$B78,AllPublicationData!$B:$B,'Publication Table'!$C$4,AllPublicationData!$D:$D,'Publication Table'!E$7),
IF('Publication Table'!$C$5="Operations cancelled by patient",
SUMIFS(AllPublicationData!$G:$G,AllPublicationData!$A:$A,'Publication Table'!$B78,AllPublicationData!$B:$B,'Publication Table'!$C$4,AllPublicationData!$D:$D,'Publication Table'!E$7),
IF('Publication Table'!$C$5="Operations cancelled for clinical reasons",
SUMIFS(AllPublicationData!$H:$H,AllPublicationData!$A:$A,'Publication Table'!$B78,AllPublicationData!$B:$B,'Publication Table'!$C$4,AllPublicationData!$D:$D,'Publication Table'!E$7),
IF('Publication Table'!$C$5="Operations cancelled for non-clinical/capacity reasons",
SUMIFS(AllPublicationData!$I:$I,AllPublicationData!$A:$A,'Publication Table'!$B78,AllPublicationData!$B:$B,'Publication Table'!$C$4,AllPublicationData!$D:$D,'Publication Table'!E$7),
IF('Publication Table'!$C$5="Cancellations for other reasons",
SUMIFS(AllPublicationData!$J:$J,AllPublicationData!$A:$A,'Publication Table'!$B78,AllPublicationData!$B:$B,'Publication Table'!$C$4,AllPublicationData!$D:$D,'Publication Table'!E$7)))))))+
IF(AND($C$4="NHS Scotland",$C$5="Total Operations"),
SUMIFS(AllPublicationData!$E:$E,AllPublicationData!$A:$A,'Publication Table'!$B78,AllPublicationData!$B:$B,'Publication Table'!E$7),
IF(AND($C$4="NHS Scotland",$C$5="All Cancelled Operations"),
SUMIFS(AllPublicationData!$F:$F,AllPublicationData!$A:$A,'Publication Table'!$B78,AllPublicationData!$B:$B,'Publication Table'!E$7),
IF(AND($C$4="NHS Scotland",$C$5="Operations cancelled by patient"),
SUMIFS(AllPublicationData!$G:$G,AllPublicationData!$A:$A,'Publication Table'!$B78,AllPublicationData!$B:$B,'Publication Table'!E$7),
IF(AND($C$4="NHS Scotland",$C$5="Operations cancelled for clinical reasons"),
SUMIFS(AllPublicationData!$H:$H,AllPublicationData!$A:$A,'Publication Table'!$B78,AllPublicationData!$B:$B,'Publication Table'!E$7),
IF(AND($C$4="NHS Scotland",$C$5="Operations cancelled for non-clinical/capacity reasons"),
SUMIFS(AllPublicationData!$I:$I,AllPublicationData!$A:$A,'Publication Table'!$B78,AllPublicationData!$B:$B,'Publication Table'!E$7),
IF(AND($C$4="NHS Scotland",$C$5="Cancellations for other reasons"),
SUMIFS(AllPublicationData!$J:$J,AllPublicationData!$A:$A,'Publication Table'!$B78,AllPublicationData!$B:$B,'Publication Table'!E$7)))))))</f>
        <v>1634</v>
      </c>
      <c r="F78" s="90">
        <f>IF($C$5="Total Operations",
SUMIFS(AllPublicationData!$E:$E,AllPublicationData!$A:$A,'Publication Table'!$B78,AllPublicationData!$B:$B,'Publication Table'!$C$4,AllPublicationData!$D:$D,'Publication Table'!F$7),
IF('Publication Table'!$C$5="All Cancelled Operations",
SUMIFS(AllPublicationData!$F:$F,AllPublicationData!$A:$A,'Publication Table'!$B78,AllPublicationData!$B:$B,'Publication Table'!$C$4,AllPublicationData!$D:$D,'Publication Table'!F$7),
IF('Publication Table'!$C$5="Operations cancelled by patient",
SUMIFS(AllPublicationData!$G:$G,AllPublicationData!$A:$A,'Publication Table'!$B78,AllPublicationData!$B:$B,'Publication Table'!$C$4,AllPublicationData!$D:$D,'Publication Table'!F$7),
IF('Publication Table'!$C$5="Operations cancelled for clinical reasons",
SUMIFS(AllPublicationData!$H:$H,AllPublicationData!$A:$A,'Publication Table'!$B78,AllPublicationData!$B:$B,'Publication Table'!$C$4,AllPublicationData!$D:$D,'Publication Table'!F$7),
IF('Publication Table'!$C$5="Operations cancelled for non-clinical/capacity reasons",
SUMIFS(AllPublicationData!$I:$I,AllPublicationData!$A:$A,'Publication Table'!$B78,AllPublicationData!$B:$B,'Publication Table'!$C$4,AllPublicationData!$D:$D,'Publication Table'!F$7),
IF('Publication Table'!$C$5="Cancellations for other reasons",
SUMIFS(AllPublicationData!$J:$J,AllPublicationData!$A:$A,'Publication Table'!$B78,AllPublicationData!$B:$B,'Publication Table'!$C$4,AllPublicationData!$D:$D,'Publication Table'!F$7)))))))+
IF(AND($C$4="NHS Scotland",$C$5="Total Operations"),
SUMIFS(AllPublicationData!$E:$E,AllPublicationData!$A:$A,'Publication Table'!$B78,AllPublicationData!$B:$B,'Publication Table'!F$7),
IF(AND($C$4="NHS Scotland",$C$5="All Cancelled Operations"),
SUMIFS(AllPublicationData!$F:$F,AllPublicationData!$A:$A,'Publication Table'!$B78,AllPublicationData!$B:$B,'Publication Table'!F$7),
IF(AND($C$4="NHS Scotland",$C$5="Operations cancelled by patient"),
SUMIFS(AllPublicationData!$G:$G,AllPublicationData!$A:$A,'Publication Table'!$B78,AllPublicationData!$B:$B,'Publication Table'!F$7),
IF(AND($C$4="NHS Scotland",$C$5="Operations cancelled for clinical reasons"),
SUMIFS(AllPublicationData!$H:$H,AllPublicationData!$A:$A,'Publication Table'!$B78,AllPublicationData!$B:$B,'Publication Table'!F$7),
IF(AND($C$4="NHS Scotland",$C$5="Operations cancelled for non-clinical/capacity reasons"),
SUMIFS(AllPublicationData!$I:$I,AllPublicationData!$A:$A,'Publication Table'!$B78,AllPublicationData!$B:$B,'Publication Table'!F$7),
IF(AND($C$4="NHS Scotland",$C$5="Cancellations for other reasons"),
SUMIFS(AllPublicationData!$J:$J,AllPublicationData!$A:$A,'Publication Table'!$B78,AllPublicationData!$B:$B,'Publication Table'!F$7)))))))</f>
        <v>374</v>
      </c>
      <c r="G78" s="90">
        <f>IF($C$5="Total Operations",
SUMIFS(AllPublicationData!$E:$E,AllPublicationData!$A:$A,'Publication Table'!$B78,AllPublicationData!$B:$B,'Publication Table'!$C$4,AllPublicationData!$D:$D,'Publication Table'!G$7),
IF('Publication Table'!$C$5="All Cancelled Operations",
SUMIFS(AllPublicationData!$F:$F,AllPublicationData!$A:$A,'Publication Table'!$B78,AllPublicationData!$B:$B,'Publication Table'!$C$4,AllPublicationData!$D:$D,'Publication Table'!G$7),
IF('Publication Table'!$C$5="Operations cancelled by patient",
SUMIFS(AllPublicationData!$G:$G,AllPublicationData!$A:$A,'Publication Table'!$B78,AllPublicationData!$B:$B,'Publication Table'!$C$4,AllPublicationData!$D:$D,'Publication Table'!G$7),
IF('Publication Table'!$C$5="Operations cancelled for clinical reasons",
SUMIFS(AllPublicationData!$H:$H,AllPublicationData!$A:$A,'Publication Table'!$B78,AllPublicationData!$B:$B,'Publication Table'!$C$4,AllPublicationData!$D:$D,'Publication Table'!G$7),
IF('Publication Table'!$C$5="Operations cancelled for non-clinical/capacity reasons",
SUMIFS(AllPublicationData!$I:$I,AllPublicationData!$A:$A,'Publication Table'!$B78,AllPublicationData!$B:$B,'Publication Table'!$C$4,AllPublicationData!$D:$D,'Publication Table'!G$7),
IF('Publication Table'!$C$5="Cancellations for other reasons",
SUMIFS(AllPublicationData!$J:$J,AllPublicationData!$A:$A,'Publication Table'!$B78,AllPublicationData!$B:$B,'Publication Table'!$C$4,AllPublicationData!$D:$D,'Publication Table'!G$7)))))))+
IF(AND($C$4="NHS Scotland",$C$5="Total Operations"),
SUMIFS(AllPublicationData!$E:$E,AllPublicationData!$A:$A,'Publication Table'!$B78,AllPublicationData!$B:$B,'Publication Table'!G$7),
IF(AND($C$4="NHS Scotland",$C$5="All Cancelled Operations"),
SUMIFS(AllPublicationData!$F:$F,AllPublicationData!$A:$A,'Publication Table'!$B78,AllPublicationData!$B:$B,'Publication Table'!G$7),
IF(AND($C$4="NHS Scotland",$C$5="Operations cancelled by patient"),
SUMIFS(AllPublicationData!$G:$G,AllPublicationData!$A:$A,'Publication Table'!$B78,AllPublicationData!$B:$B,'Publication Table'!G$7),
IF(AND($C$4="NHS Scotland",$C$5="Operations cancelled for clinical reasons"),
SUMIFS(AllPublicationData!$H:$H,AllPublicationData!$A:$A,'Publication Table'!$B78,AllPublicationData!$B:$B,'Publication Table'!G$7),
IF(AND($C$4="NHS Scotland",$C$5="Operations cancelled for non-clinical/capacity reasons"),
SUMIFS(AllPublicationData!$I:$I,AllPublicationData!$A:$A,'Publication Table'!$B78,AllPublicationData!$B:$B,'Publication Table'!G$7),
IF(AND($C$4="NHS Scotland",$C$5="Cancellations for other reasons"),
SUMIFS(AllPublicationData!$J:$J,AllPublicationData!$A:$A,'Publication Table'!$B78,AllPublicationData!$B:$B,'Publication Table'!G$7)))))))</f>
        <v>1441</v>
      </c>
      <c r="H78" s="90">
        <f>IF($C$5="Total Operations",
SUMIFS(AllPublicationData!$E:$E,AllPublicationData!$A:$A,'Publication Table'!$B78,AllPublicationData!$B:$B,'Publication Table'!$C$4,AllPublicationData!$D:$D,'Publication Table'!H$7),
IF('Publication Table'!$C$5="All Cancelled Operations",
SUMIFS(AllPublicationData!$F:$F,AllPublicationData!$A:$A,'Publication Table'!$B78,AllPublicationData!$B:$B,'Publication Table'!$C$4,AllPublicationData!$D:$D,'Publication Table'!H$7),
IF('Publication Table'!$C$5="Operations cancelled by patient",
SUMIFS(AllPublicationData!$G:$G,AllPublicationData!$A:$A,'Publication Table'!$B78,AllPublicationData!$B:$B,'Publication Table'!$C$4,AllPublicationData!$D:$D,'Publication Table'!H$7),
IF('Publication Table'!$C$5="Operations cancelled for clinical reasons",
SUMIFS(AllPublicationData!$H:$H,AllPublicationData!$A:$A,'Publication Table'!$B78,AllPublicationData!$B:$B,'Publication Table'!$C$4,AllPublicationData!$D:$D,'Publication Table'!H$7),
IF('Publication Table'!$C$5="Operations cancelled for non-clinical/capacity reasons",
SUMIFS(AllPublicationData!$I:$I,AllPublicationData!$A:$A,'Publication Table'!$B78,AllPublicationData!$B:$B,'Publication Table'!$C$4,AllPublicationData!$D:$D,'Publication Table'!H$7),
IF('Publication Table'!$C$5="Cancellations for other reasons",
SUMIFS(AllPublicationData!$J:$J,AllPublicationData!$A:$A,'Publication Table'!$B78,AllPublicationData!$B:$B,'Publication Table'!$C$4,AllPublicationData!$D:$D,'Publication Table'!H$7)))))))+
IF(AND($C$4="NHS Scotland",$C$5="Total Operations"),
SUMIFS(AllPublicationData!$E:$E,AllPublicationData!$A:$A,'Publication Table'!$B78,AllPublicationData!$B:$B,'Publication Table'!H$7),
IF(AND($C$4="NHS Scotland",$C$5="All Cancelled Operations"),
SUMIFS(AllPublicationData!$F:$F,AllPublicationData!$A:$A,'Publication Table'!$B78,AllPublicationData!$B:$B,'Publication Table'!H$7),
IF(AND($C$4="NHS Scotland",$C$5="Operations cancelled by patient"),
SUMIFS(AllPublicationData!$G:$G,AllPublicationData!$A:$A,'Publication Table'!$B78,AllPublicationData!$B:$B,'Publication Table'!H$7),
IF(AND($C$4="NHS Scotland",$C$5="Operations cancelled for clinical reasons"),
SUMIFS(AllPublicationData!$H:$H,AllPublicationData!$A:$A,'Publication Table'!$B78,AllPublicationData!$B:$B,'Publication Table'!H$7),
IF(AND($C$4="NHS Scotland",$C$5="Operations cancelled for non-clinical/capacity reasons"),
SUMIFS(AllPublicationData!$I:$I,AllPublicationData!$A:$A,'Publication Table'!$B78,AllPublicationData!$B:$B,'Publication Table'!H$7),
IF(AND($C$4="NHS Scotland",$C$5="Cancellations for other reasons"),
SUMIFS(AllPublicationData!$J:$J,AllPublicationData!$A:$A,'Publication Table'!$B78,AllPublicationData!$B:$B,'Publication Table'!H$7)))))))</f>
        <v>1154</v>
      </c>
      <c r="I78" s="90">
        <f>IF($C$5="Total Operations",
SUMIFS(AllPublicationData!$E:$E,AllPublicationData!$A:$A,'Publication Table'!$B78,AllPublicationData!$B:$B,'Publication Table'!$C$4,AllPublicationData!$D:$D,'Publication Table'!I$7),
IF('Publication Table'!$C$5="All Cancelled Operations",
SUMIFS(AllPublicationData!$F:$F,AllPublicationData!$A:$A,'Publication Table'!$B78,AllPublicationData!$B:$B,'Publication Table'!$C$4,AllPublicationData!$D:$D,'Publication Table'!I$7),
IF('Publication Table'!$C$5="Operations cancelled by patient",
SUMIFS(AllPublicationData!$G:$G,AllPublicationData!$A:$A,'Publication Table'!$B78,AllPublicationData!$B:$B,'Publication Table'!$C$4,AllPublicationData!$D:$D,'Publication Table'!I$7),
IF('Publication Table'!$C$5="Operations cancelled for clinical reasons",
SUMIFS(AllPublicationData!$H:$H,AllPublicationData!$A:$A,'Publication Table'!$B78,AllPublicationData!$B:$B,'Publication Table'!$C$4,AllPublicationData!$D:$D,'Publication Table'!I$7),
IF('Publication Table'!$C$5="Operations cancelled for non-clinical/capacity reasons",
SUMIFS(AllPublicationData!$I:$I,AllPublicationData!$A:$A,'Publication Table'!$B78,AllPublicationData!$B:$B,'Publication Table'!$C$4,AllPublicationData!$D:$D,'Publication Table'!I$7),
IF('Publication Table'!$C$5="Cancellations for other reasons",
SUMIFS(AllPublicationData!$J:$J,AllPublicationData!$A:$A,'Publication Table'!$B78,AllPublicationData!$B:$B,'Publication Table'!$C$4,AllPublicationData!$D:$D,'Publication Table'!I$7)))))))+
IF(AND($C$4="NHS Scotland",$C$5="Total Operations"),
SUMIFS(AllPublicationData!$E:$E,AllPublicationData!$A:$A,'Publication Table'!$B78,AllPublicationData!$B:$B,'Publication Table'!I$7),
IF(AND($C$4="NHS Scotland",$C$5="All Cancelled Operations"),
SUMIFS(AllPublicationData!$F:$F,AllPublicationData!$A:$A,'Publication Table'!$B78,AllPublicationData!$B:$B,'Publication Table'!I$7),
IF(AND($C$4="NHS Scotland",$C$5="Operations cancelled by patient"),
SUMIFS(AllPublicationData!$G:$G,AllPublicationData!$A:$A,'Publication Table'!$B78,AllPublicationData!$B:$B,'Publication Table'!I$7),
IF(AND($C$4="NHS Scotland",$C$5="Operations cancelled for clinical reasons"),
SUMIFS(AllPublicationData!$H:$H,AllPublicationData!$A:$A,'Publication Table'!$B78,AllPublicationData!$B:$B,'Publication Table'!I$7),
IF(AND($C$4="NHS Scotland",$C$5="Operations cancelled for non-clinical/capacity reasons"),
SUMIFS(AllPublicationData!$I:$I,AllPublicationData!$A:$A,'Publication Table'!$B78,AllPublicationData!$B:$B,'Publication Table'!I$7),
IF(AND($C$4="NHS Scotland",$C$5="Cancellations for other reasons"),
SUMIFS(AllPublicationData!$J:$J,AllPublicationData!$A:$A,'Publication Table'!$B78,AllPublicationData!$B:$B,'Publication Table'!I$7)))))))</f>
        <v>820</v>
      </c>
      <c r="J78" s="90">
        <f>IF($C$5="Total Operations",
SUMIFS(AllPublicationData!$E:$E,AllPublicationData!$A:$A,'Publication Table'!$B78,AllPublicationData!$B:$B,'Publication Table'!$C$4,AllPublicationData!$D:$D,'Publication Table'!J$7),
IF('Publication Table'!$C$5="All Cancelled Operations",
SUMIFS(AllPublicationData!$F:$F,AllPublicationData!$A:$A,'Publication Table'!$B78,AllPublicationData!$B:$B,'Publication Table'!$C$4,AllPublicationData!$D:$D,'Publication Table'!J$7),
IF('Publication Table'!$C$5="Operations cancelled by patient",
SUMIFS(AllPublicationData!$G:$G,AllPublicationData!$A:$A,'Publication Table'!$B78,AllPublicationData!$B:$B,'Publication Table'!$C$4,AllPublicationData!$D:$D,'Publication Table'!J$7),
IF('Publication Table'!$C$5="Operations cancelled for clinical reasons",
SUMIFS(AllPublicationData!$H:$H,AllPublicationData!$A:$A,'Publication Table'!$B78,AllPublicationData!$B:$B,'Publication Table'!$C$4,AllPublicationData!$D:$D,'Publication Table'!J$7),
IF('Publication Table'!$C$5="Operations cancelled for non-clinical/capacity reasons",
SUMIFS(AllPublicationData!$I:$I,AllPublicationData!$A:$A,'Publication Table'!$B78,AllPublicationData!$B:$B,'Publication Table'!$C$4,AllPublicationData!$D:$D,'Publication Table'!J$7),
IF('Publication Table'!$C$5="Cancellations for other reasons",
SUMIFS(AllPublicationData!$J:$J,AllPublicationData!$A:$A,'Publication Table'!$B78,AllPublicationData!$B:$B,'Publication Table'!$C$4,AllPublicationData!$D:$D,'Publication Table'!J$7)))))))+
IF(AND($C$4="NHS Scotland",$C$5="Total Operations"),
SUMIFS(AllPublicationData!$E:$E,AllPublicationData!$A:$A,'Publication Table'!$B78,AllPublicationData!$B:$B,'Publication Table'!J$7),
IF(AND($C$4="NHS Scotland",$C$5="All Cancelled Operations"),
SUMIFS(AllPublicationData!$F:$F,AllPublicationData!$A:$A,'Publication Table'!$B78,AllPublicationData!$B:$B,'Publication Table'!J$7),
IF(AND($C$4="NHS Scotland",$C$5="Operations cancelled by patient"),
SUMIFS(AllPublicationData!$G:$G,AllPublicationData!$A:$A,'Publication Table'!$B78,AllPublicationData!$B:$B,'Publication Table'!J$7),
IF(AND($C$4="NHS Scotland",$C$5="Operations cancelled for clinical reasons"),
SUMIFS(AllPublicationData!$H:$H,AllPublicationData!$A:$A,'Publication Table'!$B78,AllPublicationData!$B:$B,'Publication Table'!J$7),
IF(AND($C$4="NHS Scotland",$C$5="Operations cancelled for non-clinical/capacity reasons"),
SUMIFS(AllPublicationData!$I:$I,AllPublicationData!$A:$A,'Publication Table'!$B78,AllPublicationData!$B:$B,'Publication Table'!J$7),
IF(AND($C$4="NHS Scotland",$C$5="Cancellations for other reasons"),
SUMIFS(AllPublicationData!$J:$J,AllPublicationData!$A:$A,'Publication Table'!$B78,AllPublicationData!$B:$B,'Publication Table'!J$7)))))))</f>
        <v>2770</v>
      </c>
      <c r="K78" s="90">
        <f>IF($C$5="Total Operations",
SUMIFS(AllPublicationData!$E:$E,AllPublicationData!$A:$A,'Publication Table'!$B78,AllPublicationData!$B:$B,'Publication Table'!$C$4,AllPublicationData!$D:$D,'Publication Table'!K$7),
IF('Publication Table'!$C$5="All Cancelled Operations",
SUMIFS(AllPublicationData!$F:$F,AllPublicationData!$A:$A,'Publication Table'!$B78,AllPublicationData!$B:$B,'Publication Table'!$C$4,AllPublicationData!$D:$D,'Publication Table'!K$7),
IF('Publication Table'!$C$5="Operations cancelled by patient",
SUMIFS(AllPublicationData!$G:$G,AllPublicationData!$A:$A,'Publication Table'!$B78,AllPublicationData!$B:$B,'Publication Table'!$C$4,AllPublicationData!$D:$D,'Publication Table'!K$7),
IF('Publication Table'!$C$5="Operations cancelled for clinical reasons",
SUMIFS(AllPublicationData!$H:$H,AllPublicationData!$A:$A,'Publication Table'!$B78,AllPublicationData!$B:$B,'Publication Table'!$C$4,AllPublicationData!$D:$D,'Publication Table'!K$7),
IF('Publication Table'!$C$5="Operations cancelled for non-clinical/capacity reasons",
SUMIFS(AllPublicationData!$I:$I,AllPublicationData!$A:$A,'Publication Table'!$B78,AllPublicationData!$B:$B,'Publication Table'!$C$4,AllPublicationData!$D:$D,'Publication Table'!K$7),
IF('Publication Table'!$C$5="Cancellations for other reasons",
SUMIFS(AllPublicationData!$J:$J,AllPublicationData!$A:$A,'Publication Table'!$B78,AllPublicationData!$B:$B,'Publication Table'!$C$4,AllPublicationData!$D:$D,'Publication Table'!K$7)))))))+
IF(AND($C$4="NHS Scotland",$C$5="Total Operations"),
SUMIFS(AllPublicationData!$E:$E,AllPublicationData!$A:$A,'Publication Table'!$B78,AllPublicationData!$B:$B,'Publication Table'!K$7),
IF(AND($C$4="NHS Scotland",$C$5="All Cancelled Operations"),
SUMIFS(AllPublicationData!$F:$F,AllPublicationData!$A:$A,'Publication Table'!$B78,AllPublicationData!$B:$B,'Publication Table'!K$7),
IF(AND($C$4="NHS Scotland",$C$5="Operations cancelled by patient"),
SUMIFS(AllPublicationData!$G:$G,AllPublicationData!$A:$A,'Publication Table'!$B78,AllPublicationData!$B:$B,'Publication Table'!K$7),
IF(AND($C$4="NHS Scotland",$C$5="Operations cancelled for clinical reasons"),
SUMIFS(AllPublicationData!$H:$H,AllPublicationData!$A:$A,'Publication Table'!$B78,AllPublicationData!$B:$B,'Publication Table'!K$7),
IF(AND($C$4="NHS Scotland",$C$5="Operations cancelled for non-clinical/capacity reasons"),
SUMIFS(AllPublicationData!$I:$I,AllPublicationData!$A:$A,'Publication Table'!$B78,AllPublicationData!$B:$B,'Publication Table'!K$7),
IF(AND($C$4="NHS Scotland",$C$5="Cancellations for other reasons"),
SUMIFS(AllPublicationData!$J:$J,AllPublicationData!$A:$A,'Publication Table'!$B78,AllPublicationData!$B:$B,'Publication Table'!K$7)))))))</f>
        <v>5948</v>
      </c>
      <c r="L78" s="90">
        <f>IF($C$5="Total Operations",
SUMIFS(AllPublicationData!$E:$E,AllPublicationData!$A:$A,'Publication Table'!$B78,AllPublicationData!$B:$B,'Publication Table'!$C$4,AllPublicationData!$D:$D,'Publication Table'!L$7),
IF('Publication Table'!$C$5="All Cancelled Operations",
SUMIFS(AllPublicationData!$F:$F,AllPublicationData!$A:$A,'Publication Table'!$B78,AllPublicationData!$B:$B,'Publication Table'!$C$4,AllPublicationData!$D:$D,'Publication Table'!L$7),
IF('Publication Table'!$C$5="Operations cancelled by patient",
SUMIFS(AllPublicationData!$G:$G,AllPublicationData!$A:$A,'Publication Table'!$B78,AllPublicationData!$B:$B,'Publication Table'!$C$4,AllPublicationData!$D:$D,'Publication Table'!L$7),
IF('Publication Table'!$C$5="Operations cancelled for clinical reasons",
SUMIFS(AllPublicationData!$H:$H,AllPublicationData!$A:$A,'Publication Table'!$B78,AllPublicationData!$B:$B,'Publication Table'!$C$4,AllPublicationData!$D:$D,'Publication Table'!L$7),
IF('Publication Table'!$C$5="Operations cancelled for non-clinical/capacity reasons",
SUMIFS(AllPublicationData!$I:$I,AllPublicationData!$A:$A,'Publication Table'!$B78,AllPublicationData!$B:$B,'Publication Table'!$C$4,AllPublicationData!$D:$D,'Publication Table'!L$7),
IF('Publication Table'!$C$5="Cancellations for other reasons",
SUMIFS(AllPublicationData!$J:$J,AllPublicationData!$A:$A,'Publication Table'!$B78,AllPublicationData!$B:$B,'Publication Table'!$C$4,AllPublicationData!$D:$D,'Publication Table'!L$7)))))))+
IF(AND($C$4="NHS Scotland",$C$5="Total Operations"),
SUMIFS(AllPublicationData!$E:$E,AllPublicationData!$A:$A,'Publication Table'!$B78,AllPublicationData!$B:$B,'Publication Table'!L$7),
IF(AND($C$4="NHS Scotland",$C$5="All Cancelled Operations"),
SUMIFS(AllPublicationData!$F:$F,AllPublicationData!$A:$A,'Publication Table'!$B78,AllPublicationData!$B:$B,'Publication Table'!L$7),
IF(AND($C$4="NHS Scotland",$C$5="Operations cancelled by patient"),
SUMIFS(AllPublicationData!$G:$G,AllPublicationData!$A:$A,'Publication Table'!$B78,AllPublicationData!$B:$B,'Publication Table'!L$7),
IF(AND($C$4="NHS Scotland",$C$5="Operations cancelled for clinical reasons"),
SUMIFS(AllPublicationData!$H:$H,AllPublicationData!$A:$A,'Publication Table'!$B78,AllPublicationData!$B:$B,'Publication Table'!L$7),
IF(AND($C$4="NHS Scotland",$C$5="Operations cancelled for non-clinical/capacity reasons"),
SUMIFS(AllPublicationData!$I:$I,AllPublicationData!$A:$A,'Publication Table'!$B78,AllPublicationData!$B:$B,'Publication Table'!L$7),
IF(AND($C$4="NHS Scotland",$C$5="Cancellations for other reasons"),
SUMIFS(AllPublicationData!$J:$J,AllPublicationData!$A:$A,'Publication Table'!$B78,AllPublicationData!$B:$B,'Publication Table'!L$7)))))))</f>
        <v>1169</v>
      </c>
      <c r="M78" s="90">
        <f>IF($C$5="Total Operations",
SUMIFS(AllPublicationData!$E:$E,AllPublicationData!$A:$A,'Publication Table'!$B78,AllPublicationData!$B:$B,'Publication Table'!$C$4,AllPublicationData!$D:$D,'Publication Table'!M$7),
IF('Publication Table'!$C$5="All Cancelled Operations",
SUMIFS(AllPublicationData!$F:$F,AllPublicationData!$A:$A,'Publication Table'!$B78,AllPublicationData!$B:$B,'Publication Table'!$C$4,AllPublicationData!$D:$D,'Publication Table'!M$7),
IF('Publication Table'!$C$5="Operations cancelled by patient",
SUMIFS(AllPublicationData!$G:$G,AllPublicationData!$A:$A,'Publication Table'!$B78,AllPublicationData!$B:$B,'Publication Table'!$C$4,AllPublicationData!$D:$D,'Publication Table'!M$7),
IF('Publication Table'!$C$5="Operations cancelled for clinical reasons",
SUMIFS(AllPublicationData!$G:$G,AllPublicationData!$A:$A,'Publication Table'!$B78,AllPublicationData!$B:$B,'Publication Table'!$C$4,AllPublicationData!$D:$D,'Publication Table'!M$7),
IF('Publication Table'!$C$5="Operations cancelled for non-clinical/capacity reasons",
SUMIFS(AllPublicationData!$G:$G,AllPublicationData!$A:$A,'Publication Table'!$B78,AllPublicationData!$B:$B,'Publication Table'!$C$4,AllPublicationData!$D:$D,'Publication Table'!M$7),
IF('Publication Table'!$C$5="Cancellations for other reasons",
SUMIFS(AllPublicationData!$G:$G,AllPublicationData!$A:$A,'Publication Table'!$B78,AllPublicationData!$B:$B,'Publication Table'!$C$4,AllPublicationData!$D:$D,'Publication Table'!M$7)))))))+
IF(AND($C$4="NHS Scotland",$C$5="Total Operations"),
SUMIFS(AllPublicationData!$E:$E,AllPublicationData!$A:$A,'Publication Table'!$B78,AllPublicationData!$B:$B,'Publication Table'!M$7),
IF(AND($C$4="NHS Scotland",$C$5="All Cancelled Operations"),
SUMIFS(AllPublicationData!$F:$F,AllPublicationData!$A:$A,'Publication Table'!$B78,AllPublicationData!$B:$B,'Publication Table'!M$7),
IF(AND($C$4="NHS Scotland",$C$5="Operations cancelled by patient"),
SUMIFS(AllPublicationData!$G:$G,AllPublicationData!$A:$A,'Publication Table'!$B78,AllPublicationData!$B:$B,'Publication Table'!M$7),
IF(AND($C$4="NHS Scotland",$C$5="Operations cancelled for clinical reasons"),
SUMIFS(AllPublicationData!$H:$H,AllPublicationData!$A:$A,'Publication Table'!$B78,AllPublicationData!$B:$B,'Publication Table'!M$7),
IF(AND($C$4="NHS Scotland",$C$5="Operations cancelled for non-clinical/capacity reasons"),
SUMIFS(AllPublicationData!$I:$I,AllPublicationData!$A:$A,'Publication Table'!$B78,AllPublicationData!$B:$B,'Publication Table'!M$7),
IF(AND($C$4="NHS Scotland",$C$5="Cancellations for other reasons"),
SUMIFS(AllPublicationData!$J:$J,AllPublicationData!$A:$A,'Publication Table'!$B78,AllPublicationData!$B:$B,'Publication Table'!M$7)))))))</f>
        <v>2127</v>
      </c>
      <c r="N78" s="90">
        <f>IF($C$5="Total Operations",
SUMIFS(AllPublicationData!$E:$E,AllPublicationData!$A:$A,'Publication Table'!$B78,AllPublicationData!$B:$B,'Publication Table'!$C$4,AllPublicationData!$D:$D,'Publication Table'!N$7),
IF('Publication Table'!$C$5="All Cancelled Operations",
SUMIFS(AllPublicationData!$F:$F,AllPublicationData!$A:$A,'Publication Table'!$B78,AllPublicationData!$B:$B,'Publication Table'!$C$4,AllPublicationData!$D:$D,'Publication Table'!N$7),
IF('Publication Table'!$C$5="Operations cancelled by patient",
SUMIFS(AllPublicationData!$G:$G,AllPublicationData!$A:$A,'Publication Table'!$B78,AllPublicationData!$B:$B,'Publication Table'!$C$4,AllPublicationData!$D:$D,'Publication Table'!N$7),
IF('Publication Table'!$C$5="Operations cancelled for clinical reasons",
SUMIFS(AllPublicationData!$G:$G,AllPublicationData!$A:$A,'Publication Table'!$B78,AllPublicationData!$B:$B,'Publication Table'!$C$4,AllPublicationData!$D:$D,'Publication Table'!N$7),
IF('Publication Table'!$C$5="Operations cancelled for non-clinical/capacity reasons",
SUMIFS(AllPublicationData!$G:$G,AllPublicationData!$A:$A,'Publication Table'!$B78,AllPublicationData!$B:$B,'Publication Table'!$C$4,AllPublicationData!$D:$D,'Publication Table'!N$7),
IF('Publication Table'!$C$5="Cancellations for other reasons",
SUMIFS(AllPublicationData!$G:$G,AllPublicationData!$A:$A,'Publication Table'!$B78,AllPublicationData!$B:$B,'Publication Table'!$C$4,AllPublicationData!$D:$D,'Publication Table'!N$7)))))))+
IF(AND($C$4="NHS Scotland",$C$5="Total Operations"),
SUMIFS(AllPublicationData!$E:$E,AllPublicationData!$A:$A,'Publication Table'!$B78,AllPublicationData!$B:$B,'Publication Table'!N$7),
IF(AND($C$4="NHS Scotland",$C$5="All Cancelled Operations"),
SUMIFS(AllPublicationData!$F:$F,AllPublicationData!$A:$A,'Publication Table'!$B78,AllPublicationData!$B:$B,'Publication Table'!N$7),
IF(AND($C$4="NHS Scotland",$C$5="Operations cancelled by patient"),
SUMIFS(AllPublicationData!$G:$G,AllPublicationData!$A:$A,'Publication Table'!$B78,AllPublicationData!$B:$B,'Publication Table'!N$7),
IF(AND($C$4="NHS Scotland",$C$5="Operations cancelled for clinical reasons"),
SUMIFS(AllPublicationData!$H:$H,AllPublicationData!$A:$A,'Publication Table'!$B78,AllPublicationData!$B:$B,'Publication Table'!N$7),
IF(AND($C$4="NHS Scotland",$C$5="Operations cancelled for non-clinical/capacity reasons"),
SUMIFS(AllPublicationData!$I:$I,AllPublicationData!$A:$A,'Publication Table'!$B78,AllPublicationData!$B:$B,'Publication Table'!N$7),
IF(AND($C$4="NHS Scotland",$C$5="Cancellations for other reasons"),
SUMIFS(AllPublicationData!$J:$J,AllPublicationData!$A:$A,'Publication Table'!$B78,AllPublicationData!$B:$B,'Publication Table'!N$7)))))))</f>
        <v>5475</v>
      </c>
      <c r="O78" s="90">
        <f>IF($C$5="Total Operations",
SUMIFS(AllPublicationData!$E:$E,AllPublicationData!$A:$A,'Publication Table'!$B78,AllPublicationData!$B:$B,'Publication Table'!$C$4,AllPublicationData!$D:$D,'Publication Table'!O$7),
IF('Publication Table'!$C$5="All Cancelled Operations",
SUMIFS(AllPublicationData!$F:$F,AllPublicationData!$A:$A,'Publication Table'!$B78,AllPublicationData!$B:$B,'Publication Table'!$C$4,AllPublicationData!$D:$D,'Publication Table'!O$7),
IF('Publication Table'!$C$5="Operations cancelled by patient",
SUMIFS(AllPublicationData!$G:$G,AllPublicationData!$A:$A,'Publication Table'!$B78,AllPublicationData!$B:$B,'Publication Table'!$C$4,AllPublicationData!$D:$D,'Publication Table'!O$7),
IF('Publication Table'!$C$5="Operations cancelled for clinical reasons",
SUMIFS(AllPublicationData!$G:$G,AllPublicationData!$A:$A,'Publication Table'!$B78,AllPublicationData!$B:$B,'Publication Table'!$C$4,AllPublicationData!$D:$D,'Publication Table'!O$7),
IF('Publication Table'!$C$5="Operations cancelled for non-clinical/capacity reasons",
SUMIFS(AllPublicationData!$G:$G,AllPublicationData!$A:$A,'Publication Table'!$B78,AllPublicationData!$B:$B,'Publication Table'!$C$4,AllPublicationData!$D:$D,'Publication Table'!O$7),
IF('Publication Table'!$C$5="Cancellations for other reasons",
SUMIFS(AllPublicationData!$G:$G,AllPublicationData!$A:$A,'Publication Table'!$B78,AllPublicationData!$B:$B,'Publication Table'!$C$4,AllPublicationData!$D:$D,'Publication Table'!O$7)))))))+
IF(AND($C$4="NHS Scotland",$C$5="Total Operations"),
SUMIFS(AllPublicationData!$E:$E,AllPublicationData!$A:$A,'Publication Table'!$B78,AllPublicationData!$B:$B,'Publication Table'!O$7),
IF(AND($C$4="NHS Scotland",$C$5="All Cancelled Operations"),
SUMIFS(AllPublicationData!$F:$F,AllPublicationData!$A:$A,'Publication Table'!$B78,AllPublicationData!$B:$B,'Publication Table'!O$7),
IF(AND($C$4="NHS Scotland",$C$5="Operations cancelled by patient"),
SUMIFS(AllPublicationData!$G:$G,AllPublicationData!$A:$A,'Publication Table'!$B78,AllPublicationData!$B:$B,'Publication Table'!O$7),
IF(AND($C$4="NHS Scotland",$C$5="Operations cancelled for clinical reasons"),
SUMIFS(AllPublicationData!$H:$H,AllPublicationData!$A:$A,'Publication Table'!$B78,AllPublicationData!$B:$B,'Publication Table'!O$7),
IF(AND($C$4="NHS Scotland",$C$5="Operations cancelled for non-clinical/capacity reasons"),
SUMIFS(AllPublicationData!$I:$I,AllPublicationData!$A:$A,'Publication Table'!$B78,AllPublicationData!$B:$B,'Publication Table'!O$7),
IF(AND($C$4="NHS Scotland",$C$5="Cancellations for other reasons"),
SUMIFS(AllPublicationData!$J:$J,AllPublicationData!$A:$A,'Publication Table'!$B78,AllPublicationData!$B:$B,'Publication Table'!O$7)))))))</f>
        <v>209</v>
      </c>
      <c r="P78" s="90">
        <f>IF($C$5="Total Operations",
SUMIFS(AllPublicationData!$E:$E,AllPublicationData!$A:$A,'Publication Table'!$B78,AllPublicationData!$B:$B,'Publication Table'!$C$4,AllPublicationData!$D:$D,'Publication Table'!P$7),
IF('Publication Table'!$C$5="All Cancelled Operations",
SUMIFS(AllPublicationData!$F:$F,AllPublicationData!$A:$A,'Publication Table'!$B78,AllPublicationData!$B:$B,'Publication Table'!$C$4,AllPublicationData!$D:$D,'Publication Table'!P$7),
IF('Publication Table'!$C$5="Operations cancelled by patient",
SUMIFS(AllPublicationData!$G:$G,AllPublicationData!$A:$A,'Publication Table'!$B78,AllPublicationData!$B:$B,'Publication Table'!$C$4,AllPublicationData!$D:$D,'Publication Table'!P$7),
IF('Publication Table'!$C$5="Operations cancelled for clinical reasons",
SUMIFS(AllPublicationData!$G:$G,AllPublicationData!$A:$A,'Publication Table'!$B78,AllPublicationData!$B:$B,'Publication Table'!$C$4,AllPublicationData!$D:$D,'Publication Table'!P$7),
IF('Publication Table'!$C$5="Operations cancelled for non-clinical/capacity reasons",
SUMIFS(AllPublicationData!$G:$G,AllPublicationData!$A:$A,'Publication Table'!$B78,AllPublicationData!$B:$B,'Publication Table'!$C$4,AllPublicationData!$D:$D,'Publication Table'!P$7),
IF('Publication Table'!$C$5="Cancellations for other reasons",
SUMIFS(AllPublicationData!$G:$G,AllPublicationData!$A:$A,'Publication Table'!$B78,AllPublicationData!$B:$B,'Publication Table'!$C$4,AllPublicationData!$D:$D,'Publication Table'!P$7)))))))+
IF(AND($C$4="NHS Scotland",$C$5="Total Operations"),
SUMIFS(AllPublicationData!$E:$E,AllPublicationData!$A:$A,'Publication Table'!$B78,AllPublicationData!$B:$B,'Publication Table'!P$7),
IF(AND($C$4="NHS Scotland",$C$5="All Cancelled Operations"),
SUMIFS(AllPublicationData!$F:$F,AllPublicationData!$A:$A,'Publication Table'!$B78,AllPublicationData!$B:$B,'Publication Table'!P$7),
IF(AND($C$4="NHS Scotland",$C$5="Operations cancelled by patient"),
SUMIFS(AllPublicationData!$G:$G,AllPublicationData!$A:$A,'Publication Table'!$B78,AllPublicationData!$B:$B,'Publication Table'!P$7),
IF(AND($C$4="NHS Scotland",$C$5="Operations cancelled for clinical reasons"),
SUMIFS(AllPublicationData!$H:$H,AllPublicationData!$A:$A,'Publication Table'!$B78,AllPublicationData!$B:$B,'Publication Table'!P$7),
IF(AND($C$4="NHS Scotland",$C$5="Operations cancelled for non-clinical/capacity reasons"),
SUMIFS(AllPublicationData!$I:$I,AllPublicationData!$A:$A,'Publication Table'!$B78,AllPublicationData!$B:$B,'Publication Table'!P$7),
IF(AND($C$4="NHS Scotland",$C$5="Cancellations for other reasons"),
SUMIFS(AllPublicationData!$J:$J,AllPublicationData!$A:$A,'Publication Table'!$B78,AllPublicationData!$B:$B,'Publication Table'!P$7)))))))</f>
        <v>156</v>
      </c>
      <c r="Q78" s="90">
        <f>IF($C$5="Total Operations",
SUMIFS(AllPublicationData!$E:$E,AllPublicationData!$A:$A,'Publication Table'!$B78,AllPublicationData!$B:$B,'Publication Table'!$C$4,AllPublicationData!$D:$D,'Publication Table'!Q$7),
IF('Publication Table'!$C$5="All Cancelled Operations",
SUMIFS(AllPublicationData!$F:$F,AllPublicationData!$A:$A,'Publication Table'!$B78,AllPublicationData!$B:$B,'Publication Table'!$C$4,AllPublicationData!$D:$D,'Publication Table'!Q$7),
IF('Publication Table'!$C$5="Operations cancelled by patient",
SUMIFS(AllPublicationData!$G:$G,AllPublicationData!$A:$A,'Publication Table'!$B78,AllPublicationData!$B:$B,'Publication Table'!$C$4,AllPublicationData!$D:$D,'Publication Table'!Q$7),
IF('Publication Table'!$C$5="Operations cancelled for clinical reasons",
SUMIFS(AllPublicationData!$G:$G,AllPublicationData!$A:$A,'Publication Table'!$B78,AllPublicationData!$B:$B,'Publication Table'!$C$4,AllPublicationData!$D:$D,'Publication Table'!Q$7),
IF('Publication Table'!$C$5="Operations cancelled for non-clinical/capacity reasons",
SUMIFS(AllPublicationData!$G:$G,AllPublicationData!$A:$A,'Publication Table'!$B78,AllPublicationData!$B:$B,'Publication Table'!$C$4,AllPublicationData!$D:$D,'Publication Table'!Q$7),
IF('Publication Table'!$C$5="Cancellations for other reasons",
SUMIFS(AllPublicationData!$G:$G,AllPublicationData!$A:$A,'Publication Table'!$B78,AllPublicationData!$B:$B,'Publication Table'!$C$4,AllPublicationData!$D:$D,'Publication Table'!Q$7)))))))+
IF(AND($C$4="NHS Scotland",$C$5="Total Operations"),
SUMIFS(AllPublicationData!$E:$E,AllPublicationData!$A:$A,'Publication Table'!$B78,AllPublicationData!$B:$B,'Publication Table'!Q$7),
IF(AND($C$4="NHS Scotland",$C$5="All Cancelled Operations"),
SUMIFS(AllPublicationData!$F:$F,AllPublicationData!$A:$A,'Publication Table'!$B78,AllPublicationData!$B:$B,'Publication Table'!Q$7),
IF(AND($C$4="NHS Scotland",$C$5="Operations cancelled by patient"),
SUMIFS(AllPublicationData!$G:$G,AllPublicationData!$A:$A,'Publication Table'!$B78,AllPublicationData!$B:$B,'Publication Table'!Q$7),
IF(AND($C$4="NHS Scotland",$C$5="Operations cancelled for clinical reasons"),
SUMIFS(AllPublicationData!$H:$H,AllPublicationData!$A:$A,'Publication Table'!$B78,AllPublicationData!$B:$B,'Publication Table'!Q$7),
IF(AND($C$4="NHS Scotland",$C$5="Operations cancelled for non-clinical/capacity reasons"),
SUMIFS(AllPublicationData!$I:$I,AllPublicationData!$A:$A,'Publication Table'!$B78,AllPublicationData!$B:$B,'Publication Table'!Q$7),
IF(AND($C$4="NHS Scotland",$C$5="Cancellations for other reasons"),
SUMIFS(AllPublicationData!$J:$J,AllPublicationData!$A:$A,'Publication Table'!$B78,AllPublicationData!$B:$B,'Publication Table'!Q$7)))))))</f>
        <v>1446</v>
      </c>
      <c r="R78" s="90">
        <f>IF($C$5="Total Operations",
SUMIFS(AllPublicationData!$E:$E,AllPublicationData!$A:$A,'Publication Table'!$B78,AllPublicationData!$B:$B,'Publication Table'!$C$4,AllPublicationData!$D:$D,'Publication Table'!R$7),
IF('Publication Table'!$C$5="All Cancelled Operations",
SUMIFS(AllPublicationData!$F:$F,AllPublicationData!$A:$A,'Publication Table'!$B78,AllPublicationData!$B:$B,'Publication Table'!$C$4,AllPublicationData!$D:$D,'Publication Table'!R$7),
IF('Publication Table'!$C$5="Operations cancelled by patient",
SUMIFS(AllPublicationData!$G:$G,AllPublicationData!$A:$A,'Publication Table'!$B78,AllPublicationData!$B:$B,'Publication Table'!$C$4,AllPublicationData!$D:$D,'Publication Table'!R$7),
IF('Publication Table'!$C$5="Operations cancelled for clinical reasons",
SUMIFS(AllPublicationData!$G:$G,AllPublicationData!$A:$A,'Publication Table'!$B78,AllPublicationData!$B:$B,'Publication Table'!$C$4,AllPublicationData!$D:$D,'Publication Table'!R$7),
IF('Publication Table'!$C$5="Operations cancelled for non-clinical/capacity reasons",
SUMIFS(AllPublicationData!$G:$G,AllPublicationData!$A:$A,'Publication Table'!$B78,AllPublicationData!$B:$B,'Publication Table'!$C$4,AllPublicationData!$D:$D,'Publication Table'!R$7),
IF('Publication Table'!$C$5="Cancellations for other reasons",
SUMIFS(AllPublicationData!$G:$G,AllPublicationData!$A:$A,'Publication Table'!$B78,AllPublicationData!$B:$B,'Publication Table'!$C$4,AllPublicationData!$D:$D,'Publication Table'!R$7)))))))+
IF(AND($C$4="NHS Scotland",$C$5="Total Operations"),
SUMIFS(AllPublicationData!$E:$E,AllPublicationData!$A:$A,'Publication Table'!$B78,AllPublicationData!$B:$B,'Publication Table'!R$7),
IF(AND($C$4="NHS Scotland",$C$5="All Cancelled Operations"),
SUMIFS(AllPublicationData!$F:$F,AllPublicationData!$A:$A,'Publication Table'!$B78,AllPublicationData!$B:$B,'Publication Table'!R$7),
IF(AND($C$4="NHS Scotland",$C$5="Operations cancelled by patient"),
SUMIFS(AllPublicationData!$G:$G,AllPublicationData!$A:$A,'Publication Table'!$B78,AllPublicationData!$B:$B,'Publication Table'!R$7),
IF(AND($C$4="NHS Scotland",$C$5="Operations cancelled for clinical reasons"),
SUMIFS(AllPublicationData!$H:$H,AllPublicationData!$A:$A,'Publication Table'!$B78,AllPublicationData!$B:$B,'Publication Table'!R$7),
IF(AND($C$4="NHS Scotland",$C$5="Operations cancelled for non-clinical/capacity reasons"),
SUMIFS(AllPublicationData!$I:$I,AllPublicationData!$A:$A,'Publication Table'!$B78,AllPublicationData!$B:$B,'Publication Table'!R$7),
IF(AND($C$4="NHS Scotland",$C$5="Cancellations for other reasons"),
SUMIFS(AllPublicationData!$J:$J,AllPublicationData!$A:$A,'Publication Table'!$B78,AllPublicationData!$B:$B,'Publication Table'!R$7)))))))</f>
        <v>90</v>
      </c>
    </row>
    <row r="79" spans="2:18" x14ac:dyDescent="0.35">
      <c r="B79" s="89">
        <v>43252</v>
      </c>
      <c r="C79" s="81">
        <f>IF($C$5="Total Operations",
SUMIFS(AllPublicationData!$E:$E,AllPublicationData!$A:$A,'Publication Table'!$B79,AllPublicationData!$B:$B,'Publication Table'!$C$4),
IF('Publication Table'!$C$5="All Cancelled Operations",
SUMIFS(AllPublicationData!$F:$F,AllPublicationData!$A:$A,'Publication Table'!$B79,AllPublicationData!$B:$B,'Publication Table'!$C$4),
IF('Publication Table'!$C$5="Operations cancelled by patient",
SUMIFS(AllPublicationData!$G:$G,AllPublicationData!$A:$A,'Publication Table'!$B79,AllPublicationData!$B:$B,'Publication Table'!$C$4),
IF('Publication Table'!$C$5="Operations cancelled for clinical reasons",
SUMIFS(AllPublicationData!$H:$H,AllPublicationData!$A:$A,'Publication Table'!$B79,AllPublicationData!$B:$B,'Publication Table'!$C$4),
IF('Publication Table'!$C$5="Operations cancelled for non-clinical/capacity reasons",
SUMIFS(AllPublicationData!$I:$I,AllPublicationData!$A:$A,'Publication Table'!$B79,AllPublicationData!$B:$B,'Publication Table'!$C$4),
IF('Publication Table'!$C$5="Cancellations for other reasons",
SUMIFS(AllPublicationData!$J:$J,AllPublicationData!$A:$A,'Publication Table'!$B79,AllPublicationData!$B:$B,'Publication Table'!$C$4)))))))+
IF(AND($C$4="NHS Scotland",$C$5="Total Operations"),
SUMIFS(AllPublicationData!$E:$E,AllPublicationData!$A:$A,'Publication Table'!$B79),
IF(AND($C$4="NHS Scotland",$C$5="All Cancelled Operations"),
SUMIFS(AllPublicationData!$F:$F,AllPublicationData!$A:$A,'Publication Table'!$B79),
IF(AND($C$4="NHS Scotland",$C$5="Operations cancelled by patient"),
SUMIFS(AllPublicationData!$G:$G,AllPublicationData!$A:$A,'Publication Table'!$B79),
IF(AND($C$4="NHS Scotland",$C$5="Operations cancelled for clinical reasons"),
SUMIFS(AllPublicationData!$H:$H,AllPublicationData!$A:$A,'Publication Table'!$B79),
IF(AND($C$4="NHS Scotland",$C$5="Operations cancelled for non-clinical/capacity reasons"),
SUMIFS(AllPublicationData!$I:$I,AllPublicationData!$A:$A,'Publication Table'!$B79),
IF(AND($C$4="NHS Scotland",$C$5="Cancellations for other reasons"),
SUMIFS(AllPublicationData!$J:$J,AllPublicationData!$A:$A,'Publication Table'!$B79)))))))</f>
        <v>28255</v>
      </c>
      <c r="D79" s="90">
        <f>IF($C$5="Total Operations",
SUMIFS(AllPublicationData!$E:$E,AllPublicationData!$A:$A,'Publication Table'!$B79,AllPublicationData!$B:$B,'Publication Table'!$C$4,AllPublicationData!$D:$D,'Publication Table'!D$7),
IF('Publication Table'!$C$5="All Cancelled Operations",
SUMIFS(AllPublicationData!$F:$F,AllPublicationData!$A:$A,'Publication Table'!$B79,AllPublicationData!$B:$B,'Publication Table'!$C$4,AllPublicationData!$D:$D,'Publication Table'!D$7),
IF('Publication Table'!$C$5="Operations cancelled by patient",
SUMIFS(AllPublicationData!$G:$G,AllPublicationData!$A:$A,'Publication Table'!$B79,AllPublicationData!$B:$B,'Publication Table'!$C$4,AllPublicationData!$D:$D,'Publication Table'!D$7),
IF('Publication Table'!$C$5="Operations cancelled for clinical reasons",
SUMIFS(AllPublicationData!$H:$H,AllPublicationData!$A:$A,'Publication Table'!$B79,AllPublicationData!$B:$B,'Publication Table'!$C$4,AllPublicationData!$D:$D,'Publication Table'!D$7),
IF('Publication Table'!$C$5="Operations cancelled for non-clinical/capacity reasons",
SUMIFS(AllPublicationData!$I:$I,AllPublicationData!$A:$A,'Publication Table'!$B79,AllPublicationData!$B:$B,'Publication Table'!$C$4,AllPublicationData!$D:$D,'Publication Table'!D$7),
IF('Publication Table'!$C$5="Cancellations for other reasons",
SUMIFS(AllPublicationData!$J:$J,AllPublicationData!$A:$A,'Publication Table'!$B79,AllPublicationData!$B:$B,'Publication Table'!$C$4,AllPublicationData!$D:$D,'Publication Table'!D$7)))))))+
IF(AND($C$4="NHS Scotland",$C$5="Total Operations"),
SUMIFS(AllPublicationData!$E:$E,AllPublicationData!$A:$A,'Publication Table'!$B79,AllPublicationData!$B:$B,'Publication Table'!D$7),
IF(AND($C$4="NHS Scotland",$C$5="All Cancelled Operations"),
SUMIFS(AllPublicationData!$F:$F,AllPublicationData!$A:$A,'Publication Table'!$B79,AllPublicationData!$B:$B,'Publication Table'!D$7),
IF(AND($C$4="NHS Scotland",$C$5="Operations cancelled by patient"),
SUMIFS(AllPublicationData!$G:$G,AllPublicationData!$A:$A,'Publication Table'!$B79,AllPublicationData!$B:$B,'Publication Table'!D$7),
IF(AND($C$4="NHS Scotland",$C$5="Operations cancelled for clinical reasons"),
SUMIFS(AllPublicationData!$H:$H,AllPublicationData!$A:$A,'Publication Table'!$B79,AllPublicationData!$B:$B,'Publication Table'!D$7),
IF(AND($C$4="NHS Scotland",$C$5="Operations cancelled for non-clinical/capacity reasons"),
SUMIFS(AllPublicationData!$I:$I,AllPublicationData!$A:$A,'Publication Table'!$B79,AllPublicationData!$B:$B,'Publication Table'!D$7),
IF(AND($C$4="NHS Scotland",$C$5="Cancellations for other reasons"),
SUMIFS(AllPublicationData!$J:$J,AllPublicationData!$A:$A,'Publication Table'!$B79,AllPublicationData!$B:$B,'Publication Table'!D$7)))))))</f>
        <v>1577</v>
      </c>
      <c r="E79" s="90">
        <f>IF($C$5="Total Operations",
SUMIFS(AllPublicationData!$E:$E,AllPublicationData!$A:$A,'Publication Table'!$B79,AllPublicationData!$B:$B,'Publication Table'!$C$4,AllPublicationData!$D:$D,'Publication Table'!E$7),
IF('Publication Table'!$C$5="All Cancelled Operations",
SUMIFS(AllPublicationData!$F:$F,AllPublicationData!$A:$A,'Publication Table'!$B79,AllPublicationData!$B:$B,'Publication Table'!$C$4,AllPublicationData!$D:$D,'Publication Table'!E$7),
IF('Publication Table'!$C$5="Operations cancelled by patient",
SUMIFS(AllPublicationData!$G:$G,AllPublicationData!$A:$A,'Publication Table'!$B79,AllPublicationData!$B:$B,'Publication Table'!$C$4,AllPublicationData!$D:$D,'Publication Table'!E$7),
IF('Publication Table'!$C$5="Operations cancelled for clinical reasons",
SUMIFS(AllPublicationData!$H:$H,AllPublicationData!$A:$A,'Publication Table'!$B79,AllPublicationData!$B:$B,'Publication Table'!$C$4,AllPublicationData!$D:$D,'Publication Table'!E$7),
IF('Publication Table'!$C$5="Operations cancelled for non-clinical/capacity reasons",
SUMIFS(AllPublicationData!$I:$I,AllPublicationData!$A:$A,'Publication Table'!$B79,AllPublicationData!$B:$B,'Publication Table'!$C$4,AllPublicationData!$D:$D,'Publication Table'!E$7),
IF('Publication Table'!$C$5="Cancellations for other reasons",
SUMIFS(AllPublicationData!$J:$J,AllPublicationData!$A:$A,'Publication Table'!$B79,AllPublicationData!$B:$B,'Publication Table'!$C$4,AllPublicationData!$D:$D,'Publication Table'!E$7)))))))+
IF(AND($C$4="NHS Scotland",$C$5="Total Operations"),
SUMIFS(AllPublicationData!$E:$E,AllPublicationData!$A:$A,'Publication Table'!$B79,AllPublicationData!$B:$B,'Publication Table'!E$7),
IF(AND($C$4="NHS Scotland",$C$5="All Cancelled Operations"),
SUMIFS(AllPublicationData!$F:$F,AllPublicationData!$A:$A,'Publication Table'!$B79,AllPublicationData!$B:$B,'Publication Table'!E$7),
IF(AND($C$4="NHS Scotland",$C$5="Operations cancelled by patient"),
SUMIFS(AllPublicationData!$G:$G,AllPublicationData!$A:$A,'Publication Table'!$B79,AllPublicationData!$B:$B,'Publication Table'!E$7),
IF(AND($C$4="NHS Scotland",$C$5="Operations cancelled for clinical reasons"),
SUMIFS(AllPublicationData!$H:$H,AllPublicationData!$A:$A,'Publication Table'!$B79,AllPublicationData!$B:$B,'Publication Table'!E$7),
IF(AND($C$4="NHS Scotland",$C$5="Operations cancelled for non-clinical/capacity reasons"),
SUMIFS(AllPublicationData!$I:$I,AllPublicationData!$A:$A,'Publication Table'!$B79,AllPublicationData!$B:$B,'Publication Table'!E$7),
IF(AND($C$4="NHS Scotland",$C$5="Cancellations for other reasons"),
SUMIFS(AllPublicationData!$J:$J,AllPublicationData!$A:$A,'Publication Table'!$B79,AllPublicationData!$B:$B,'Publication Table'!E$7)))))))</f>
        <v>1654</v>
      </c>
      <c r="F79" s="90">
        <f>IF($C$5="Total Operations",
SUMIFS(AllPublicationData!$E:$E,AllPublicationData!$A:$A,'Publication Table'!$B79,AllPublicationData!$B:$B,'Publication Table'!$C$4,AllPublicationData!$D:$D,'Publication Table'!F$7),
IF('Publication Table'!$C$5="All Cancelled Operations",
SUMIFS(AllPublicationData!$F:$F,AllPublicationData!$A:$A,'Publication Table'!$B79,AllPublicationData!$B:$B,'Publication Table'!$C$4,AllPublicationData!$D:$D,'Publication Table'!F$7),
IF('Publication Table'!$C$5="Operations cancelled by patient",
SUMIFS(AllPublicationData!$G:$G,AllPublicationData!$A:$A,'Publication Table'!$B79,AllPublicationData!$B:$B,'Publication Table'!$C$4,AllPublicationData!$D:$D,'Publication Table'!F$7),
IF('Publication Table'!$C$5="Operations cancelled for clinical reasons",
SUMIFS(AllPublicationData!$H:$H,AllPublicationData!$A:$A,'Publication Table'!$B79,AllPublicationData!$B:$B,'Publication Table'!$C$4,AllPublicationData!$D:$D,'Publication Table'!F$7),
IF('Publication Table'!$C$5="Operations cancelled for non-clinical/capacity reasons",
SUMIFS(AllPublicationData!$I:$I,AllPublicationData!$A:$A,'Publication Table'!$B79,AllPublicationData!$B:$B,'Publication Table'!$C$4,AllPublicationData!$D:$D,'Publication Table'!F$7),
IF('Publication Table'!$C$5="Cancellations for other reasons",
SUMIFS(AllPublicationData!$J:$J,AllPublicationData!$A:$A,'Publication Table'!$B79,AllPublicationData!$B:$B,'Publication Table'!$C$4,AllPublicationData!$D:$D,'Publication Table'!F$7)))))))+
IF(AND($C$4="NHS Scotland",$C$5="Total Operations"),
SUMIFS(AllPublicationData!$E:$E,AllPublicationData!$A:$A,'Publication Table'!$B79,AllPublicationData!$B:$B,'Publication Table'!F$7),
IF(AND($C$4="NHS Scotland",$C$5="All Cancelled Operations"),
SUMIFS(AllPublicationData!$F:$F,AllPublicationData!$A:$A,'Publication Table'!$B79,AllPublicationData!$B:$B,'Publication Table'!F$7),
IF(AND($C$4="NHS Scotland",$C$5="Operations cancelled by patient"),
SUMIFS(AllPublicationData!$G:$G,AllPublicationData!$A:$A,'Publication Table'!$B79,AllPublicationData!$B:$B,'Publication Table'!F$7),
IF(AND($C$4="NHS Scotland",$C$5="Operations cancelled for clinical reasons"),
SUMIFS(AllPublicationData!$H:$H,AllPublicationData!$A:$A,'Publication Table'!$B79,AllPublicationData!$B:$B,'Publication Table'!F$7),
IF(AND($C$4="NHS Scotland",$C$5="Operations cancelled for non-clinical/capacity reasons"),
SUMIFS(AllPublicationData!$I:$I,AllPublicationData!$A:$A,'Publication Table'!$B79,AllPublicationData!$B:$B,'Publication Table'!F$7),
IF(AND($C$4="NHS Scotland",$C$5="Cancellations for other reasons"),
SUMIFS(AllPublicationData!$J:$J,AllPublicationData!$A:$A,'Publication Table'!$B79,AllPublicationData!$B:$B,'Publication Table'!F$7)))))))</f>
        <v>395</v>
      </c>
      <c r="G79" s="90">
        <f>IF($C$5="Total Operations",
SUMIFS(AllPublicationData!$E:$E,AllPublicationData!$A:$A,'Publication Table'!$B79,AllPublicationData!$B:$B,'Publication Table'!$C$4,AllPublicationData!$D:$D,'Publication Table'!G$7),
IF('Publication Table'!$C$5="All Cancelled Operations",
SUMIFS(AllPublicationData!$F:$F,AllPublicationData!$A:$A,'Publication Table'!$B79,AllPublicationData!$B:$B,'Publication Table'!$C$4,AllPublicationData!$D:$D,'Publication Table'!G$7),
IF('Publication Table'!$C$5="Operations cancelled by patient",
SUMIFS(AllPublicationData!$G:$G,AllPublicationData!$A:$A,'Publication Table'!$B79,AllPublicationData!$B:$B,'Publication Table'!$C$4,AllPublicationData!$D:$D,'Publication Table'!G$7),
IF('Publication Table'!$C$5="Operations cancelled for clinical reasons",
SUMIFS(AllPublicationData!$H:$H,AllPublicationData!$A:$A,'Publication Table'!$B79,AllPublicationData!$B:$B,'Publication Table'!$C$4,AllPublicationData!$D:$D,'Publication Table'!G$7),
IF('Publication Table'!$C$5="Operations cancelled for non-clinical/capacity reasons",
SUMIFS(AllPublicationData!$I:$I,AllPublicationData!$A:$A,'Publication Table'!$B79,AllPublicationData!$B:$B,'Publication Table'!$C$4,AllPublicationData!$D:$D,'Publication Table'!G$7),
IF('Publication Table'!$C$5="Cancellations for other reasons",
SUMIFS(AllPublicationData!$J:$J,AllPublicationData!$A:$A,'Publication Table'!$B79,AllPublicationData!$B:$B,'Publication Table'!$C$4,AllPublicationData!$D:$D,'Publication Table'!G$7)))))))+
IF(AND($C$4="NHS Scotland",$C$5="Total Operations"),
SUMIFS(AllPublicationData!$E:$E,AllPublicationData!$A:$A,'Publication Table'!$B79,AllPublicationData!$B:$B,'Publication Table'!G$7),
IF(AND($C$4="NHS Scotland",$C$5="All Cancelled Operations"),
SUMIFS(AllPublicationData!$F:$F,AllPublicationData!$A:$A,'Publication Table'!$B79,AllPublicationData!$B:$B,'Publication Table'!G$7),
IF(AND($C$4="NHS Scotland",$C$5="Operations cancelled by patient"),
SUMIFS(AllPublicationData!$G:$G,AllPublicationData!$A:$A,'Publication Table'!$B79,AllPublicationData!$B:$B,'Publication Table'!G$7),
IF(AND($C$4="NHS Scotland",$C$5="Operations cancelled for clinical reasons"),
SUMIFS(AllPublicationData!$H:$H,AllPublicationData!$A:$A,'Publication Table'!$B79,AllPublicationData!$B:$B,'Publication Table'!G$7),
IF(AND($C$4="NHS Scotland",$C$5="Operations cancelled for non-clinical/capacity reasons"),
SUMIFS(AllPublicationData!$I:$I,AllPublicationData!$A:$A,'Publication Table'!$B79,AllPublicationData!$B:$B,'Publication Table'!G$7),
IF(AND($C$4="NHS Scotland",$C$5="Cancellations for other reasons"),
SUMIFS(AllPublicationData!$J:$J,AllPublicationData!$A:$A,'Publication Table'!$B79,AllPublicationData!$B:$B,'Publication Table'!G$7)))))))</f>
        <v>1420</v>
      </c>
      <c r="H79" s="90">
        <f>IF($C$5="Total Operations",
SUMIFS(AllPublicationData!$E:$E,AllPublicationData!$A:$A,'Publication Table'!$B79,AllPublicationData!$B:$B,'Publication Table'!$C$4,AllPublicationData!$D:$D,'Publication Table'!H$7),
IF('Publication Table'!$C$5="All Cancelled Operations",
SUMIFS(AllPublicationData!$F:$F,AllPublicationData!$A:$A,'Publication Table'!$B79,AllPublicationData!$B:$B,'Publication Table'!$C$4,AllPublicationData!$D:$D,'Publication Table'!H$7),
IF('Publication Table'!$C$5="Operations cancelled by patient",
SUMIFS(AllPublicationData!$G:$G,AllPublicationData!$A:$A,'Publication Table'!$B79,AllPublicationData!$B:$B,'Publication Table'!$C$4,AllPublicationData!$D:$D,'Publication Table'!H$7),
IF('Publication Table'!$C$5="Operations cancelled for clinical reasons",
SUMIFS(AllPublicationData!$H:$H,AllPublicationData!$A:$A,'Publication Table'!$B79,AllPublicationData!$B:$B,'Publication Table'!$C$4,AllPublicationData!$D:$D,'Publication Table'!H$7),
IF('Publication Table'!$C$5="Operations cancelled for non-clinical/capacity reasons",
SUMIFS(AllPublicationData!$I:$I,AllPublicationData!$A:$A,'Publication Table'!$B79,AllPublicationData!$B:$B,'Publication Table'!$C$4,AllPublicationData!$D:$D,'Publication Table'!H$7),
IF('Publication Table'!$C$5="Cancellations for other reasons",
SUMIFS(AllPublicationData!$J:$J,AllPublicationData!$A:$A,'Publication Table'!$B79,AllPublicationData!$B:$B,'Publication Table'!$C$4,AllPublicationData!$D:$D,'Publication Table'!H$7)))))))+
IF(AND($C$4="NHS Scotland",$C$5="Total Operations"),
SUMIFS(AllPublicationData!$E:$E,AllPublicationData!$A:$A,'Publication Table'!$B79,AllPublicationData!$B:$B,'Publication Table'!H$7),
IF(AND($C$4="NHS Scotland",$C$5="All Cancelled Operations"),
SUMIFS(AllPublicationData!$F:$F,AllPublicationData!$A:$A,'Publication Table'!$B79,AllPublicationData!$B:$B,'Publication Table'!H$7),
IF(AND($C$4="NHS Scotland",$C$5="Operations cancelled by patient"),
SUMIFS(AllPublicationData!$G:$G,AllPublicationData!$A:$A,'Publication Table'!$B79,AllPublicationData!$B:$B,'Publication Table'!H$7),
IF(AND($C$4="NHS Scotland",$C$5="Operations cancelled for clinical reasons"),
SUMIFS(AllPublicationData!$H:$H,AllPublicationData!$A:$A,'Publication Table'!$B79,AllPublicationData!$B:$B,'Publication Table'!H$7),
IF(AND($C$4="NHS Scotland",$C$5="Operations cancelled for non-clinical/capacity reasons"),
SUMIFS(AllPublicationData!$I:$I,AllPublicationData!$A:$A,'Publication Table'!$B79,AllPublicationData!$B:$B,'Publication Table'!H$7),
IF(AND($C$4="NHS Scotland",$C$5="Cancellations for other reasons"),
SUMIFS(AllPublicationData!$J:$J,AllPublicationData!$A:$A,'Publication Table'!$B79,AllPublicationData!$B:$B,'Publication Table'!H$7)))))))</f>
        <v>1283</v>
      </c>
      <c r="I79" s="90">
        <f>IF($C$5="Total Operations",
SUMIFS(AllPublicationData!$E:$E,AllPublicationData!$A:$A,'Publication Table'!$B79,AllPublicationData!$B:$B,'Publication Table'!$C$4,AllPublicationData!$D:$D,'Publication Table'!I$7),
IF('Publication Table'!$C$5="All Cancelled Operations",
SUMIFS(AllPublicationData!$F:$F,AllPublicationData!$A:$A,'Publication Table'!$B79,AllPublicationData!$B:$B,'Publication Table'!$C$4,AllPublicationData!$D:$D,'Publication Table'!I$7),
IF('Publication Table'!$C$5="Operations cancelled by patient",
SUMIFS(AllPublicationData!$G:$G,AllPublicationData!$A:$A,'Publication Table'!$B79,AllPublicationData!$B:$B,'Publication Table'!$C$4,AllPublicationData!$D:$D,'Publication Table'!I$7),
IF('Publication Table'!$C$5="Operations cancelled for clinical reasons",
SUMIFS(AllPublicationData!$H:$H,AllPublicationData!$A:$A,'Publication Table'!$B79,AllPublicationData!$B:$B,'Publication Table'!$C$4,AllPublicationData!$D:$D,'Publication Table'!I$7),
IF('Publication Table'!$C$5="Operations cancelled for non-clinical/capacity reasons",
SUMIFS(AllPublicationData!$I:$I,AllPublicationData!$A:$A,'Publication Table'!$B79,AllPublicationData!$B:$B,'Publication Table'!$C$4,AllPublicationData!$D:$D,'Publication Table'!I$7),
IF('Publication Table'!$C$5="Cancellations for other reasons",
SUMIFS(AllPublicationData!$J:$J,AllPublicationData!$A:$A,'Publication Table'!$B79,AllPublicationData!$B:$B,'Publication Table'!$C$4,AllPublicationData!$D:$D,'Publication Table'!I$7)))))))+
IF(AND($C$4="NHS Scotland",$C$5="Total Operations"),
SUMIFS(AllPublicationData!$E:$E,AllPublicationData!$A:$A,'Publication Table'!$B79,AllPublicationData!$B:$B,'Publication Table'!I$7),
IF(AND($C$4="NHS Scotland",$C$5="All Cancelled Operations"),
SUMIFS(AllPublicationData!$F:$F,AllPublicationData!$A:$A,'Publication Table'!$B79,AllPublicationData!$B:$B,'Publication Table'!I$7),
IF(AND($C$4="NHS Scotland",$C$5="Operations cancelled by patient"),
SUMIFS(AllPublicationData!$G:$G,AllPublicationData!$A:$A,'Publication Table'!$B79,AllPublicationData!$B:$B,'Publication Table'!I$7),
IF(AND($C$4="NHS Scotland",$C$5="Operations cancelled for clinical reasons"),
SUMIFS(AllPublicationData!$H:$H,AllPublicationData!$A:$A,'Publication Table'!$B79,AllPublicationData!$B:$B,'Publication Table'!I$7),
IF(AND($C$4="NHS Scotland",$C$5="Operations cancelled for non-clinical/capacity reasons"),
SUMIFS(AllPublicationData!$I:$I,AllPublicationData!$A:$A,'Publication Table'!$B79,AllPublicationData!$B:$B,'Publication Table'!I$7),
IF(AND($C$4="NHS Scotland",$C$5="Cancellations for other reasons"),
SUMIFS(AllPublicationData!$J:$J,AllPublicationData!$A:$A,'Publication Table'!$B79,AllPublicationData!$B:$B,'Publication Table'!I$7)))))))</f>
        <v>989</v>
      </c>
      <c r="J79" s="90">
        <f>IF($C$5="Total Operations",
SUMIFS(AllPublicationData!$E:$E,AllPublicationData!$A:$A,'Publication Table'!$B79,AllPublicationData!$B:$B,'Publication Table'!$C$4,AllPublicationData!$D:$D,'Publication Table'!J$7),
IF('Publication Table'!$C$5="All Cancelled Operations",
SUMIFS(AllPublicationData!$F:$F,AllPublicationData!$A:$A,'Publication Table'!$B79,AllPublicationData!$B:$B,'Publication Table'!$C$4,AllPublicationData!$D:$D,'Publication Table'!J$7),
IF('Publication Table'!$C$5="Operations cancelled by patient",
SUMIFS(AllPublicationData!$G:$G,AllPublicationData!$A:$A,'Publication Table'!$B79,AllPublicationData!$B:$B,'Publication Table'!$C$4,AllPublicationData!$D:$D,'Publication Table'!J$7),
IF('Publication Table'!$C$5="Operations cancelled for clinical reasons",
SUMIFS(AllPublicationData!$H:$H,AllPublicationData!$A:$A,'Publication Table'!$B79,AllPublicationData!$B:$B,'Publication Table'!$C$4,AllPublicationData!$D:$D,'Publication Table'!J$7),
IF('Publication Table'!$C$5="Operations cancelled for non-clinical/capacity reasons",
SUMIFS(AllPublicationData!$I:$I,AllPublicationData!$A:$A,'Publication Table'!$B79,AllPublicationData!$B:$B,'Publication Table'!$C$4,AllPublicationData!$D:$D,'Publication Table'!J$7),
IF('Publication Table'!$C$5="Cancellations for other reasons",
SUMIFS(AllPublicationData!$J:$J,AllPublicationData!$A:$A,'Publication Table'!$B79,AllPublicationData!$B:$B,'Publication Table'!$C$4,AllPublicationData!$D:$D,'Publication Table'!J$7)))))))+
IF(AND($C$4="NHS Scotland",$C$5="Total Operations"),
SUMIFS(AllPublicationData!$E:$E,AllPublicationData!$A:$A,'Publication Table'!$B79,AllPublicationData!$B:$B,'Publication Table'!J$7),
IF(AND($C$4="NHS Scotland",$C$5="All Cancelled Operations"),
SUMIFS(AllPublicationData!$F:$F,AllPublicationData!$A:$A,'Publication Table'!$B79,AllPublicationData!$B:$B,'Publication Table'!J$7),
IF(AND($C$4="NHS Scotland",$C$5="Operations cancelled by patient"),
SUMIFS(AllPublicationData!$G:$G,AllPublicationData!$A:$A,'Publication Table'!$B79,AllPublicationData!$B:$B,'Publication Table'!J$7),
IF(AND($C$4="NHS Scotland",$C$5="Operations cancelled for clinical reasons"),
SUMIFS(AllPublicationData!$H:$H,AllPublicationData!$A:$A,'Publication Table'!$B79,AllPublicationData!$B:$B,'Publication Table'!J$7),
IF(AND($C$4="NHS Scotland",$C$5="Operations cancelled for non-clinical/capacity reasons"),
SUMIFS(AllPublicationData!$I:$I,AllPublicationData!$A:$A,'Publication Table'!$B79,AllPublicationData!$B:$B,'Publication Table'!J$7),
IF(AND($C$4="NHS Scotland",$C$5="Cancellations for other reasons"),
SUMIFS(AllPublicationData!$J:$J,AllPublicationData!$A:$A,'Publication Table'!$B79,AllPublicationData!$B:$B,'Publication Table'!J$7)))))))</f>
        <v>2837</v>
      </c>
      <c r="K79" s="90">
        <f>IF($C$5="Total Operations",
SUMIFS(AllPublicationData!$E:$E,AllPublicationData!$A:$A,'Publication Table'!$B79,AllPublicationData!$B:$B,'Publication Table'!$C$4,AllPublicationData!$D:$D,'Publication Table'!K$7),
IF('Publication Table'!$C$5="All Cancelled Operations",
SUMIFS(AllPublicationData!$F:$F,AllPublicationData!$A:$A,'Publication Table'!$B79,AllPublicationData!$B:$B,'Publication Table'!$C$4,AllPublicationData!$D:$D,'Publication Table'!K$7),
IF('Publication Table'!$C$5="Operations cancelled by patient",
SUMIFS(AllPublicationData!$G:$G,AllPublicationData!$A:$A,'Publication Table'!$B79,AllPublicationData!$B:$B,'Publication Table'!$C$4,AllPublicationData!$D:$D,'Publication Table'!K$7),
IF('Publication Table'!$C$5="Operations cancelled for clinical reasons",
SUMIFS(AllPublicationData!$H:$H,AllPublicationData!$A:$A,'Publication Table'!$B79,AllPublicationData!$B:$B,'Publication Table'!$C$4,AllPublicationData!$D:$D,'Publication Table'!K$7),
IF('Publication Table'!$C$5="Operations cancelled for non-clinical/capacity reasons",
SUMIFS(AllPublicationData!$I:$I,AllPublicationData!$A:$A,'Publication Table'!$B79,AllPublicationData!$B:$B,'Publication Table'!$C$4,AllPublicationData!$D:$D,'Publication Table'!K$7),
IF('Publication Table'!$C$5="Cancellations for other reasons",
SUMIFS(AllPublicationData!$J:$J,AllPublicationData!$A:$A,'Publication Table'!$B79,AllPublicationData!$B:$B,'Publication Table'!$C$4,AllPublicationData!$D:$D,'Publication Table'!K$7)))))))+
IF(AND($C$4="NHS Scotland",$C$5="Total Operations"),
SUMIFS(AllPublicationData!$E:$E,AllPublicationData!$A:$A,'Publication Table'!$B79,AllPublicationData!$B:$B,'Publication Table'!K$7),
IF(AND($C$4="NHS Scotland",$C$5="All Cancelled Operations"),
SUMIFS(AllPublicationData!$F:$F,AllPublicationData!$A:$A,'Publication Table'!$B79,AllPublicationData!$B:$B,'Publication Table'!K$7),
IF(AND($C$4="NHS Scotland",$C$5="Operations cancelled by patient"),
SUMIFS(AllPublicationData!$G:$G,AllPublicationData!$A:$A,'Publication Table'!$B79,AllPublicationData!$B:$B,'Publication Table'!K$7),
IF(AND($C$4="NHS Scotland",$C$5="Operations cancelled for clinical reasons"),
SUMIFS(AllPublicationData!$H:$H,AllPublicationData!$A:$A,'Publication Table'!$B79,AllPublicationData!$B:$B,'Publication Table'!K$7),
IF(AND($C$4="NHS Scotland",$C$5="Operations cancelled for non-clinical/capacity reasons"),
SUMIFS(AllPublicationData!$I:$I,AllPublicationData!$A:$A,'Publication Table'!$B79,AllPublicationData!$B:$B,'Publication Table'!K$7),
IF(AND($C$4="NHS Scotland",$C$5="Cancellations for other reasons"),
SUMIFS(AllPublicationData!$J:$J,AllPublicationData!$A:$A,'Publication Table'!$B79,AllPublicationData!$B:$B,'Publication Table'!K$7)))))))</f>
        <v>6636</v>
      </c>
      <c r="L79" s="90">
        <f>IF($C$5="Total Operations",
SUMIFS(AllPublicationData!$E:$E,AllPublicationData!$A:$A,'Publication Table'!$B79,AllPublicationData!$B:$B,'Publication Table'!$C$4,AllPublicationData!$D:$D,'Publication Table'!L$7),
IF('Publication Table'!$C$5="All Cancelled Operations",
SUMIFS(AllPublicationData!$F:$F,AllPublicationData!$A:$A,'Publication Table'!$B79,AllPublicationData!$B:$B,'Publication Table'!$C$4,AllPublicationData!$D:$D,'Publication Table'!L$7),
IF('Publication Table'!$C$5="Operations cancelled by patient",
SUMIFS(AllPublicationData!$G:$G,AllPublicationData!$A:$A,'Publication Table'!$B79,AllPublicationData!$B:$B,'Publication Table'!$C$4,AllPublicationData!$D:$D,'Publication Table'!L$7),
IF('Publication Table'!$C$5="Operations cancelled for clinical reasons",
SUMIFS(AllPublicationData!$H:$H,AllPublicationData!$A:$A,'Publication Table'!$B79,AllPublicationData!$B:$B,'Publication Table'!$C$4,AllPublicationData!$D:$D,'Publication Table'!L$7),
IF('Publication Table'!$C$5="Operations cancelled for non-clinical/capacity reasons",
SUMIFS(AllPublicationData!$I:$I,AllPublicationData!$A:$A,'Publication Table'!$B79,AllPublicationData!$B:$B,'Publication Table'!$C$4,AllPublicationData!$D:$D,'Publication Table'!L$7),
IF('Publication Table'!$C$5="Cancellations for other reasons",
SUMIFS(AllPublicationData!$J:$J,AllPublicationData!$A:$A,'Publication Table'!$B79,AllPublicationData!$B:$B,'Publication Table'!$C$4,AllPublicationData!$D:$D,'Publication Table'!L$7)))))))+
IF(AND($C$4="NHS Scotland",$C$5="Total Operations"),
SUMIFS(AllPublicationData!$E:$E,AllPublicationData!$A:$A,'Publication Table'!$B79,AllPublicationData!$B:$B,'Publication Table'!L$7),
IF(AND($C$4="NHS Scotland",$C$5="All Cancelled Operations"),
SUMIFS(AllPublicationData!$F:$F,AllPublicationData!$A:$A,'Publication Table'!$B79,AllPublicationData!$B:$B,'Publication Table'!L$7),
IF(AND($C$4="NHS Scotland",$C$5="Operations cancelled by patient"),
SUMIFS(AllPublicationData!$G:$G,AllPublicationData!$A:$A,'Publication Table'!$B79,AllPublicationData!$B:$B,'Publication Table'!L$7),
IF(AND($C$4="NHS Scotland",$C$5="Operations cancelled for clinical reasons"),
SUMIFS(AllPublicationData!$H:$H,AllPublicationData!$A:$A,'Publication Table'!$B79,AllPublicationData!$B:$B,'Publication Table'!L$7),
IF(AND($C$4="NHS Scotland",$C$5="Operations cancelled for non-clinical/capacity reasons"),
SUMIFS(AllPublicationData!$I:$I,AllPublicationData!$A:$A,'Publication Table'!$B79,AllPublicationData!$B:$B,'Publication Table'!L$7),
IF(AND($C$4="NHS Scotland",$C$5="Cancellations for other reasons"),
SUMIFS(AllPublicationData!$J:$J,AllPublicationData!$A:$A,'Publication Table'!$B79,AllPublicationData!$B:$B,'Publication Table'!L$7)))))))</f>
        <v>1176</v>
      </c>
      <c r="M79" s="90">
        <f>IF($C$5="Total Operations",
SUMIFS(AllPublicationData!$E:$E,AllPublicationData!$A:$A,'Publication Table'!$B79,AllPublicationData!$B:$B,'Publication Table'!$C$4,AllPublicationData!$D:$D,'Publication Table'!M$7),
IF('Publication Table'!$C$5="All Cancelled Operations",
SUMIFS(AllPublicationData!$F:$F,AllPublicationData!$A:$A,'Publication Table'!$B79,AllPublicationData!$B:$B,'Publication Table'!$C$4,AllPublicationData!$D:$D,'Publication Table'!M$7),
IF('Publication Table'!$C$5="Operations cancelled by patient",
SUMIFS(AllPublicationData!$G:$G,AllPublicationData!$A:$A,'Publication Table'!$B79,AllPublicationData!$B:$B,'Publication Table'!$C$4,AllPublicationData!$D:$D,'Publication Table'!M$7),
IF('Publication Table'!$C$5="Operations cancelled for clinical reasons",
SUMIFS(AllPublicationData!$G:$G,AllPublicationData!$A:$A,'Publication Table'!$B79,AllPublicationData!$B:$B,'Publication Table'!$C$4,AllPublicationData!$D:$D,'Publication Table'!M$7),
IF('Publication Table'!$C$5="Operations cancelled for non-clinical/capacity reasons",
SUMIFS(AllPublicationData!$G:$G,AllPublicationData!$A:$A,'Publication Table'!$B79,AllPublicationData!$B:$B,'Publication Table'!$C$4,AllPublicationData!$D:$D,'Publication Table'!M$7),
IF('Publication Table'!$C$5="Cancellations for other reasons",
SUMIFS(AllPublicationData!$G:$G,AllPublicationData!$A:$A,'Publication Table'!$B79,AllPublicationData!$B:$B,'Publication Table'!$C$4,AllPublicationData!$D:$D,'Publication Table'!M$7)))))))+
IF(AND($C$4="NHS Scotland",$C$5="Total Operations"),
SUMIFS(AllPublicationData!$E:$E,AllPublicationData!$A:$A,'Publication Table'!$B79,AllPublicationData!$B:$B,'Publication Table'!M$7),
IF(AND($C$4="NHS Scotland",$C$5="All Cancelled Operations"),
SUMIFS(AllPublicationData!$F:$F,AllPublicationData!$A:$A,'Publication Table'!$B79,AllPublicationData!$B:$B,'Publication Table'!M$7),
IF(AND($C$4="NHS Scotland",$C$5="Operations cancelled by patient"),
SUMIFS(AllPublicationData!$G:$G,AllPublicationData!$A:$A,'Publication Table'!$B79,AllPublicationData!$B:$B,'Publication Table'!M$7),
IF(AND($C$4="NHS Scotland",$C$5="Operations cancelled for clinical reasons"),
SUMIFS(AllPublicationData!$H:$H,AllPublicationData!$A:$A,'Publication Table'!$B79,AllPublicationData!$B:$B,'Publication Table'!M$7),
IF(AND($C$4="NHS Scotland",$C$5="Operations cancelled for non-clinical/capacity reasons"),
SUMIFS(AllPublicationData!$I:$I,AllPublicationData!$A:$A,'Publication Table'!$B79,AllPublicationData!$B:$B,'Publication Table'!M$7),
IF(AND($C$4="NHS Scotland",$C$5="Cancellations for other reasons"),
SUMIFS(AllPublicationData!$J:$J,AllPublicationData!$A:$A,'Publication Table'!$B79,AllPublicationData!$B:$B,'Publication Table'!M$7)))))))</f>
        <v>2218</v>
      </c>
      <c r="N79" s="90">
        <f>IF($C$5="Total Operations",
SUMIFS(AllPublicationData!$E:$E,AllPublicationData!$A:$A,'Publication Table'!$B79,AllPublicationData!$B:$B,'Publication Table'!$C$4,AllPublicationData!$D:$D,'Publication Table'!N$7),
IF('Publication Table'!$C$5="All Cancelled Operations",
SUMIFS(AllPublicationData!$F:$F,AllPublicationData!$A:$A,'Publication Table'!$B79,AllPublicationData!$B:$B,'Publication Table'!$C$4,AllPublicationData!$D:$D,'Publication Table'!N$7),
IF('Publication Table'!$C$5="Operations cancelled by patient",
SUMIFS(AllPublicationData!$G:$G,AllPublicationData!$A:$A,'Publication Table'!$B79,AllPublicationData!$B:$B,'Publication Table'!$C$4,AllPublicationData!$D:$D,'Publication Table'!N$7),
IF('Publication Table'!$C$5="Operations cancelled for clinical reasons",
SUMIFS(AllPublicationData!$G:$G,AllPublicationData!$A:$A,'Publication Table'!$B79,AllPublicationData!$B:$B,'Publication Table'!$C$4,AllPublicationData!$D:$D,'Publication Table'!N$7),
IF('Publication Table'!$C$5="Operations cancelled for non-clinical/capacity reasons",
SUMIFS(AllPublicationData!$G:$G,AllPublicationData!$A:$A,'Publication Table'!$B79,AllPublicationData!$B:$B,'Publication Table'!$C$4,AllPublicationData!$D:$D,'Publication Table'!N$7),
IF('Publication Table'!$C$5="Cancellations for other reasons",
SUMIFS(AllPublicationData!$G:$G,AllPublicationData!$A:$A,'Publication Table'!$B79,AllPublicationData!$B:$B,'Publication Table'!$C$4,AllPublicationData!$D:$D,'Publication Table'!N$7)))))))+
IF(AND($C$4="NHS Scotland",$C$5="Total Operations"),
SUMIFS(AllPublicationData!$E:$E,AllPublicationData!$A:$A,'Publication Table'!$B79,AllPublicationData!$B:$B,'Publication Table'!N$7),
IF(AND($C$4="NHS Scotland",$C$5="All Cancelled Operations"),
SUMIFS(AllPublicationData!$F:$F,AllPublicationData!$A:$A,'Publication Table'!$B79,AllPublicationData!$B:$B,'Publication Table'!N$7),
IF(AND($C$4="NHS Scotland",$C$5="Operations cancelled by patient"),
SUMIFS(AllPublicationData!$G:$G,AllPublicationData!$A:$A,'Publication Table'!$B79,AllPublicationData!$B:$B,'Publication Table'!N$7),
IF(AND($C$4="NHS Scotland",$C$5="Operations cancelled for clinical reasons"),
SUMIFS(AllPublicationData!$H:$H,AllPublicationData!$A:$A,'Publication Table'!$B79,AllPublicationData!$B:$B,'Publication Table'!N$7),
IF(AND($C$4="NHS Scotland",$C$5="Operations cancelled for non-clinical/capacity reasons"),
SUMIFS(AllPublicationData!$I:$I,AllPublicationData!$A:$A,'Publication Table'!$B79,AllPublicationData!$B:$B,'Publication Table'!N$7),
IF(AND($C$4="NHS Scotland",$C$5="Cancellations for other reasons"),
SUMIFS(AllPublicationData!$J:$J,AllPublicationData!$A:$A,'Publication Table'!$B79,AllPublicationData!$B:$B,'Publication Table'!N$7)))))))</f>
        <v>5508</v>
      </c>
      <c r="O79" s="90">
        <f>IF($C$5="Total Operations",
SUMIFS(AllPublicationData!$E:$E,AllPublicationData!$A:$A,'Publication Table'!$B79,AllPublicationData!$B:$B,'Publication Table'!$C$4,AllPublicationData!$D:$D,'Publication Table'!O$7),
IF('Publication Table'!$C$5="All Cancelled Operations",
SUMIFS(AllPublicationData!$F:$F,AllPublicationData!$A:$A,'Publication Table'!$B79,AllPublicationData!$B:$B,'Publication Table'!$C$4,AllPublicationData!$D:$D,'Publication Table'!O$7),
IF('Publication Table'!$C$5="Operations cancelled by patient",
SUMIFS(AllPublicationData!$G:$G,AllPublicationData!$A:$A,'Publication Table'!$B79,AllPublicationData!$B:$B,'Publication Table'!$C$4,AllPublicationData!$D:$D,'Publication Table'!O$7),
IF('Publication Table'!$C$5="Operations cancelled for clinical reasons",
SUMIFS(AllPublicationData!$G:$G,AllPublicationData!$A:$A,'Publication Table'!$B79,AllPublicationData!$B:$B,'Publication Table'!$C$4,AllPublicationData!$D:$D,'Publication Table'!O$7),
IF('Publication Table'!$C$5="Operations cancelled for non-clinical/capacity reasons",
SUMIFS(AllPublicationData!$G:$G,AllPublicationData!$A:$A,'Publication Table'!$B79,AllPublicationData!$B:$B,'Publication Table'!$C$4,AllPublicationData!$D:$D,'Publication Table'!O$7),
IF('Publication Table'!$C$5="Cancellations for other reasons",
SUMIFS(AllPublicationData!$G:$G,AllPublicationData!$A:$A,'Publication Table'!$B79,AllPublicationData!$B:$B,'Publication Table'!$C$4,AllPublicationData!$D:$D,'Publication Table'!O$7)))))))+
IF(AND($C$4="NHS Scotland",$C$5="Total Operations"),
SUMIFS(AllPublicationData!$E:$E,AllPublicationData!$A:$A,'Publication Table'!$B79,AllPublicationData!$B:$B,'Publication Table'!O$7),
IF(AND($C$4="NHS Scotland",$C$5="All Cancelled Operations"),
SUMIFS(AllPublicationData!$F:$F,AllPublicationData!$A:$A,'Publication Table'!$B79,AllPublicationData!$B:$B,'Publication Table'!O$7),
IF(AND($C$4="NHS Scotland",$C$5="Operations cancelled by patient"),
SUMIFS(AllPublicationData!$G:$G,AllPublicationData!$A:$A,'Publication Table'!$B79,AllPublicationData!$B:$B,'Publication Table'!O$7),
IF(AND($C$4="NHS Scotland",$C$5="Operations cancelled for clinical reasons"),
SUMIFS(AllPublicationData!$H:$H,AllPublicationData!$A:$A,'Publication Table'!$B79,AllPublicationData!$B:$B,'Publication Table'!O$7),
IF(AND($C$4="NHS Scotland",$C$5="Operations cancelled for non-clinical/capacity reasons"),
SUMIFS(AllPublicationData!$I:$I,AllPublicationData!$A:$A,'Publication Table'!$B79,AllPublicationData!$B:$B,'Publication Table'!O$7),
IF(AND($C$4="NHS Scotland",$C$5="Cancellations for other reasons"),
SUMIFS(AllPublicationData!$J:$J,AllPublicationData!$A:$A,'Publication Table'!$B79,AllPublicationData!$B:$B,'Publication Table'!O$7)))))))</f>
        <v>212</v>
      </c>
      <c r="P79" s="90">
        <f>IF($C$5="Total Operations",
SUMIFS(AllPublicationData!$E:$E,AllPublicationData!$A:$A,'Publication Table'!$B79,AllPublicationData!$B:$B,'Publication Table'!$C$4,AllPublicationData!$D:$D,'Publication Table'!P$7),
IF('Publication Table'!$C$5="All Cancelled Operations",
SUMIFS(AllPublicationData!$F:$F,AllPublicationData!$A:$A,'Publication Table'!$B79,AllPublicationData!$B:$B,'Publication Table'!$C$4,AllPublicationData!$D:$D,'Publication Table'!P$7),
IF('Publication Table'!$C$5="Operations cancelled by patient",
SUMIFS(AllPublicationData!$G:$G,AllPublicationData!$A:$A,'Publication Table'!$B79,AllPublicationData!$B:$B,'Publication Table'!$C$4,AllPublicationData!$D:$D,'Publication Table'!P$7),
IF('Publication Table'!$C$5="Operations cancelled for clinical reasons",
SUMIFS(AllPublicationData!$G:$G,AllPublicationData!$A:$A,'Publication Table'!$B79,AllPublicationData!$B:$B,'Publication Table'!$C$4,AllPublicationData!$D:$D,'Publication Table'!P$7),
IF('Publication Table'!$C$5="Operations cancelled for non-clinical/capacity reasons",
SUMIFS(AllPublicationData!$G:$G,AllPublicationData!$A:$A,'Publication Table'!$B79,AllPublicationData!$B:$B,'Publication Table'!$C$4,AllPublicationData!$D:$D,'Publication Table'!P$7),
IF('Publication Table'!$C$5="Cancellations for other reasons",
SUMIFS(AllPublicationData!$G:$G,AllPublicationData!$A:$A,'Publication Table'!$B79,AllPublicationData!$B:$B,'Publication Table'!$C$4,AllPublicationData!$D:$D,'Publication Table'!P$7)))))))+
IF(AND($C$4="NHS Scotland",$C$5="Total Operations"),
SUMIFS(AllPublicationData!$E:$E,AllPublicationData!$A:$A,'Publication Table'!$B79,AllPublicationData!$B:$B,'Publication Table'!P$7),
IF(AND($C$4="NHS Scotland",$C$5="All Cancelled Operations"),
SUMIFS(AllPublicationData!$F:$F,AllPublicationData!$A:$A,'Publication Table'!$B79,AllPublicationData!$B:$B,'Publication Table'!P$7),
IF(AND($C$4="NHS Scotland",$C$5="Operations cancelled by patient"),
SUMIFS(AllPublicationData!$G:$G,AllPublicationData!$A:$A,'Publication Table'!$B79,AllPublicationData!$B:$B,'Publication Table'!P$7),
IF(AND($C$4="NHS Scotland",$C$5="Operations cancelled for clinical reasons"),
SUMIFS(AllPublicationData!$H:$H,AllPublicationData!$A:$A,'Publication Table'!$B79,AllPublicationData!$B:$B,'Publication Table'!P$7),
IF(AND($C$4="NHS Scotland",$C$5="Operations cancelled for non-clinical/capacity reasons"),
SUMIFS(AllPublicationData!$I:$I,AllPublicationData!$A:$A,'Publication Table'!$B79,AllPublicationData!$B:$B,'Publication Table'!P$7),
IF(AND($C$4="NHS Scotland",$C$5="Cancellations for other reasons"),
SUMIFS(AllPublicationData!$J:$J,AllPublicationData!$A:$A,'Publication Table'!$B79,AllPublicationData!$B:$B,'Publication Table'!P$7)))))))</f>
        <v>210</v>
      </c>
      <c r="Q79" s="90">
        <f>IF($C$5="Total Operations",
SUMIFS(AllPublicationData!$E:$E,AllPublicationData!$A:$A,'Publication Table'!$B79,AllPublicationData!$B:$B,'Publication Table'!$C$4,AllPublicationData!$D:$D,'Publication Table'!Q$7),
IF('Publication Table'!$C$5="All Cancelled Operations",
SUMIFS(AllPublicationData!$F:$F,AllPublicationData!$A:$A,'Publication Table'!$B79,AllPublicationData!$B:$B,'Publication Table'!$C$4,AllPublicationData!$D:$D,'Publication Table'!Q$7),
IF('Publication Table'!$C$5="Operations cancelled by patient",
SUMIFS(AllPublicationData!$G:$G,AllPublicationData!$A:$A,'Publication Table'!$B79,AllPublicationData!$B:$B,'Publication Table'!$C$4,AllPublicationData!$D:$D,'Publication Table'!Q$7),
IF('Publication Table'!$C$5="Operations cancelled for clinical reasons",
SUMIFS(AllPublicationData!$G:$G,AllPublicationData!$A:$A,'Publication Table'!$B79,AllPublicationData!$B:$B,'Publication Table'!$C$4,AllPublicationData!$D:$D,'Publication Table'!Q$7),
IF('Publication Table'!$C$5="Operations cancelled for non-clinical/capacity reasons",
SUMIFS(AllPublicationData!$G:$G,AllPublicationData!$A:$A,'Publication Table'!$B79,AllPublicationData!$B:$B,'Publication Table'!$C$4,AllPublicationData!$D:$D,'Publication Table'!Q$7),
IF('Publication Table'!$C$5="Cancellations for other reasons",
SUMIFS(AllPublicationData!$G:$G,AllPublicationData!$A:$A,'Publication Table'!$B79,AllPublicationData!$B:$B,'Publication Table'!$C$4,AllPublicationData!$D:$D,'Publication Table'!Q$7)))))))+
IF(AND($C$4="NHS Scotland",$C$5="Total Operations"),
SUMIFS(AllPublicationData!$E:$E,AllPublicationData!$A:$A,'Publication Table'!$B79,AllPublicationData!$B:$B,'Publication Table'!Q$7),
IF(AND($C$4="NHS Scotland",$C$5="All Cancelled Operations"),
SUMIFS(AllPublicationData!$F:$F,AllPublicationData!$A:$A,'Publication Table'!$B79,AllPublicationData!$B:$B,'Publication Table'!Q$7),
IF(AND($C$4="NHS Scotland",$C$5="Operations cancelled by patient"),
SUMIFS(AllPublicationData!$G:$G,AllPublicationData!$A:$A,'Publication Table'!$B79,AllPublicationData!$B:$B,'Publication Table'!Q$7),
IF(AND($C$4="NHS Scotland",$C$5="Operations cancelled for clinical reasons"),
SUMIFS(AllPublicationData!$H:$H,AllPublicationData!$A:$A,'Publication Table'!$B79,AllPublicationData!$B:$B,'Publication Table'!Q$7),
IF(AND($C$4="NHS Scotland",$C$5="Operations cancelled for non-clinical/capacity reasons"),
SUMIFS(AllPublicationData!$I:$I,AllPublicationData!$A:$A,'Publication Table'!$B79,AllPublicationData!$B:$B,'Publication Table'!Q$7),
IF(AND($C$4="NHS Scotland",$C$5="Cancellations for other reasons"),
SUMIFS(AllPublicationData!$J:$J,AllPublicationData!$A:$A,'Publication Table'!$B79,AllPublicationData!$B:$B,'Publication Table'!Q$7)))))))</f>
        <v>2055</v>
      </c>
      <c r="R79" s="90">
        <f>IF($C$5="Total Operations",
SUMIFS(AllPublicationData!$E:$E,AllPublicationData!$A:$A,'Publication Table'!$B79,AllPublicationData!$B:$B,'Publication Table'!$C$4,AllPublicationData!$D:$D,'Publication Table'!R$7),
IF('Publication Table'!$C$5="All Cancelled Operations",
SUMIFS(AllPublicationData!$F:$F,AllPublicationData!$A:$A,'Publication Table'!$B79,AllPublicationData!$B:$B,'Publication Table'!$C$4,AllPublicationData!$D:$D,'Publication Table'!R$7),
IF('Publication Table'!$C$5="Operations cancelled by patient",
SUMIFS(AllPublicationData!$G:$G,AllPublicationData!$A:$A,'Publication Table'!$B79,AllPublicationData!$B:$B,'Publication Table'!$C$4,AllPublicationData!$D:$D,'Publication Table'!R$7),
IF('Publication Table'!$C$5="Operations cancelled for clinical reasons",
SUMIFS(AllPublicationData!$G:$G,AllPublicationData!$A:$A,'Publication Table'!$B79,AllPublicationData!$B:$B,'Publication Table'!$C$4,AllPublicationData!$D:$D,'Publication Table'!R$7),
IF('Publication Table'!$C$5="Operations cancelled for non-clinical/capacity reasons",
SUMIFS(AllPublicationData!$G:$G,AllPublicationData!$A:$A,'Publication Table'!$B79,AllPublicationData!$B:$B,'Publication Table'!$C$4,AllPublicationData!$D:$D,'Publication Table'!R$7),
IF('Publication Table'!$C$5="Cancellations for other reasons",
SUMIFS(AllPublicationData!$G:$G,AllPublicationData!$A:$A,'Publication Table'!$B79,AllPublicationData!$B:$B,'Publication Table'!$C$4,AllPublicationData!$D:$D,'Publication Table'!R$7)))))))+
IF(AND($C$4="NHS Scotland",$C$5="Total Operations"),
SUMIFS(AllPublicationData!$E:$E,AllPublicationData!$A:$A,'Publication Table'!$B79,AllPublicationData!$B:$B,'Publication Table'!R$7),
IF(AND($C$4="NHS Scotland",$C$5="All Cancelled Operations"),
SUMIFS(AllPublicationData!$F:$F,AllPublicationData!$A:$A,'Publication Table'!$B79,AllPublicationData!$B:$B,'Publication Table'!R$7),
IF(AND($C$4="NHS Scotland",$C$5="Operations cancelled by patient"),
SUMIFS(AllPublicationData!$G:$G,AllPublicationData!$A:$A,'Publication Table'!$B79,AllPublicationData!$B:$B,'Publication Table'!R$7),
IF(AND($C$4="NHS Scotland",$C$5="Operations cancelled for clinical reasons"),
SUMIFS(AllPublicationData!$H:$H,AllPublicationData!$A:$A,'Publication Table'!$B79,AllPublicationData!$B:$B,'Publication Table'!R$7),
IF(AND($C$4="NHS Scotland",$C$5="Operations cancelled for non-clinical/capacity reasons"),
SUMIFS(AllPublicationData!$I:$I,AllPublicationData!$A:$A,'Publication Table'!$B79,AllPublicationData!$B:$B,'Publication Table'!R$7),
IF(AND($C$4="NHS Scotland",$C$5="Cancellations for other reasons"),
SUMIFS(AllPublicationData!$J:$J,AllPublicationData!$A:$A,'Publication Table'!$B79,AllPublicationData!$B:$B,'Publication Table'!R$7)))))))</f>
        <v>85</v>
      </c>
    </row>
    <row r="80" spans="2:18" x14ac:dyDescent="0.35">
      <c r="B80" s="89">
        <v>43221</v>
      </c>
      <c r="C80" s="81">
        <f>IF($C$5="Total Operations",
SUMIFS(AllPublicationData!$E:$E,AllPublicationData!$A:$A,'Publication Table'!$B80,AllPublicationData!$B:$B,'Publication Table'!$C$4),
IF('Publication Table'!$C$5="All Cancelled Operations",
SUMIFS(AllPublicationData!$F:$F,AllPublicationData!$A:$A,'Publication Table'!$B80,AllPublicationData!$B:$B,'Publication Table'!$C$4),
IF('Publication Table'!$C$5="Operations cancelled by patient",
SUMIFS(AllPublicationData!$G:$G,AllPublicationData!$A:$A,'Publication Table'!$B80,AllPublicationData!$B:$B,'Publication Table'!$C$4),
IF('Publication Table'!$C$5="Operations cancelled for clinical reasons",
SUMIFS(AllPublicationData!$H:$H,AllPublicationData!$A:$A,'Publication Table'!$B80,AllPublicationData!$B:$B,'Publication Table'!$C$4),
IF('Publication Table'!$C$5="Operations cancelled for non-clinical/capacity reasons",
SUMIFS(AllPublicationData!$I:$I,AllPublicationData!$A:$A,'Publication Table'!$B80,AllPublicationData!$B:$B,'Publication Table'!$C$4),
IF('Publication Table'!$C$5="Cancellations for other reasons",
SUMIFS(AllPublicationData!$J:$J,AllPublicationData!$A:$A,'Publication Table'!$B80,AllPublicationData!$B:$B,'Publication Table'!$C$4)))))))+
IF(AND($C$4="NHS Scotland",$C$5="Total Operations"),
SUMIFS(AllPublicationData!$E:$E,AllPublicationData!$A:$A,'Publication Table'!$B80),
IF(AND($C$4="NHS Scotland",$C$5="All Cancelled Operations"),
SUMIFS(AllPublicationData!$F:$F,AllPublicationData!$A:$A,'Publication Table'!$B80),
IF(AND($C$4="NHS Scotland",$C$5="Operations cancelled by patient"),
SUMIFS(AllPublicationData!$G:$G,AllPublicationData!$A:$A,'Publication Table'!$B80),
IF(AND($C$4="NHS Scotland",$C$5="Operations cancelled for clinical reasons"),
SUMIFS(AllPublicationData!$H:$H,AllPublicationData!$A:$A,'Publication Table'!$B80),
IF(AND($C$4="NHS Scotland",$C$5="Operations cancelled for non-clinical/capacity reasons"),
SUMIFS(AllPublicationData!$I:$I,AllPublicationData!$A:$A,'Publication Table'!$B80),
IF(AND($C$4="NHS Scotland",$C$5="Cancellations for other reasons"),
SUMIFS(AllPublicationData!$J:$J,AllPublicationData!$A:$A,'Publication Table'!$B80)))))))</f>
        <v>31207</v>
      </c>
      <c r="D80" s="90">
        <f>IF($C$5="Total Operations",
SUMIFS(AllPublicationData!$E:$E,AllPublicationData!$A:$A,'Publication Table'!$B80,AllPublicationData!$B:$B,'Publication Table'!$C$4,AllPublicationData!$D:$D,'Publication Table'!D$7),
IF('Publication Table'!$C$5="All Cancelled Operations",
SUMIFS(AllPublicationData!$F:$F,AllPublicationData!$A:$A,'Publication Table'!$B80,AllPublicationData!$B:$B,'Publication Table'!$C$4,AllPublicationData!$D:$D,'Publication Table'!D$7),
IF('Publication Table'!$C$5="Operations cancelled by patient",
SUMIFS(AllPublicationData!$G:$G,AllPublicationData!$A:$A,'Publication Table'!$B80,AllPublicationData!$B:$B,'Publication Table'!$C$4,AllPublicationData!$D:$D,'Publication Table'!D$7),
IF('Publication Table'!$C$5="Operations cancelled for clinical reasons",
SUMIFS(AllPublicationData!$H:$H,AllPublicationData!$A:$A,'Publication Table'!$B80,AllPublicationData!$B:$B,'Publication Table'!$C$4,AllPublicationData!$D:$D,'Publication Table'!D$7),
IF('Publication Table'!$C$5="Operations cancelled for non-clinical/capacity reasons",
SUMIFS(AllPublicationData!$I:$I,AllPublicationData!$A:$A,'Publication Table'!$B80,AllPublicationData!$B:$B,'Publication Table'!$C$4,AllPublicationData!$D:$D,'Publication Table'!D$7),
IF('Publication Table'!$C$5="Cancellations for other reasons",
SUMIFS(AllPublicationData!$J:$J,AllPublicationData!$A:$A,'Publication Table'!$B80,AllPublicationData!$B:$B,'Publication Table'!$C$4,AllPublicationData!$D:$D,'Publication Table'!D$7)))))))+
IF(AND($C$4="NHS Scotland",$C$5="Total Operations"),
SUMIFS(AllPublicationData!$E:$E,AllPublicationData!$A:$A,'Publication Table'!$B80,AllPublicationData!$B:$B,'Publication Table'!D$7),
IF(AND($C$4="NHS Scotland",$C$5="All Cancelled Operations"),
SUMIFS(AllPublicationData!$F:$F,AllPublicationData!$A:$A,'Publication Table'!$B80,AllPublicationData!$B:$B,'Publication Table'!D$7),
IF(AND($C$4="NHS Scotland",$C$5="Operations cancelled by patient"),
SUMIFS(AllPublicationData!$G:$G,AllPublicationData!$A:$A,'Publication Table'!$B80,AllPublicationData!$B:$B,'Publication Table'!D$7),
IF(AND($C$4="NHS Scotland",$C$5="Operations cancelled for clinical reasons"),
SUMIFS(AllPublicationData!$H:$H,AllPublicationData!$A:$A,'Publication Table'!$B80,AllPublicationData!$B:$B,'Publication Table'!D$7),
IF(AND($C$4="NHS Scotland",$C$5="Operations cancelled for non-clinical/capacity reasons"),
SUMIFS(AllPublicationData!$I:$I,AllPublicationData!$A:$A,'Publication Table'!$B80,AllPublicationData!$B:$B,'Publication Table'!D$7),
IF(AND($C$4="NHS Scotland",$C$5="Cancellations for other reasons"),
SUMIFS(AllPublicationData!$J:$J,AllPublicationData!$A:$A,'Publication Table'!$B80,AllPublicationData!$B:$B,'Publication Table'!D$7)))))))</f>
        <v>1744</v>
      </c>
      <c r="E80" s="90">
        <f>IF($C$5="Total Operations",
SUMIFS(AllPublicationData!$E:$E,AllPublicationData!$A:$A,'Publication Table'!$B80,AllPublicationData!$B:$B,'Publication Table'!$C$4,AllPublicationData!$D:$D,'Publication Table'!E$7),
IF('Publication Table'!$C$5="All Cancelled Operations",
SUMIFS(AllPublicationData!$F:$F,AllPublicationData!$A:$A,'Publication Table'!$B80,AllPublicationData!$B:$B,'Publication Table'!$C$4,AllPublicationData!$D:$D,'Publication Table'!E$7),
IF('Publication Table'!$C$5="Operations cancelled by patient",
SUMIFS(AllPublicationData!$G:$G,AllPublicationData!$A:$A,'Publication Table'!$B80,AllPublicationData!$B:$B,'Publication Table'!$C$4,AllPublicationData!$D:$D,'Publication Table'!E$7),
IF('Publication Table'!$C$5="Operations cancelled for clinical reasons",
SUMIFS(AllPublicationData!$H:$H,AllPublicationData!$A:$A,'Publication Table'!$B80,AllPublicationData!$B:$B,'Publication Table'!$C$4,AllPublicationData!$D:$D,'Publication Table'!E$7),
IF('Publication Table'!$C$5="Operations cancelled for non-clinical/capacity reasons",
SUMIFS(AllPublicationData!$I:$I,AllPublicationData!$A:$A,'Publication Table'!$B80,AllPublicationData!$B:$B,'Publication Table'!$C$4,AllPublicationData!$D:$D,'Publication Table'!E$7),
IF('Publication Table'!$C$5="Cancellations for other reasons",
SUMIFS(AllPublicationData!$J:$J,AllPublicationData!$A:$A,'Publication Table'!$B80,AllPublicationData!$B:$B,'Publication Table'!$C$4,AllPublicationData!$D:$D,'Publication Table'!E$7)))))))+
IF(AND($C$4="NHS Scotland",$C$5="Total Operations"),
SUMIFS(AllPublicationData!$E:$E,AllPublicationData!$A:$A,'Publication Table'!$B80,AllPublicationData!$B:$B,'Publication Table'!E$7),
IF(AND($C$4="NHS Scotland",$C$5="All Cancelled Operations"),
SUMIFS(AllPublicationData!$F:$F,AllPublicationData!$A:$A,'Publication Table'!$B80,AllPublicationData!$B:$B,'Publication Table'!E$7),
IF(AND($C$4="NHS Scotland",$C$5="Operations cancelled by patient"),
SUMIFS(AllPublicationData!$G:$G,AllPublicationData!$A:$A,'Publication Table'!$B80,AllPublicationData!$B:$B,'Publication Table'!E$7),
IF(AND($C$4="NHS Scotland",$C$5="Operations cancelled for clinical reasons"),
SUMIFS(AllPublicationData!$H:$H,AllPublicationData!$A:$A,'Publication Table'!$B80,AllPublicationData!$B:$B,'Publication Table'!E$7),
IF(AND($C$4="NHS Scotland",$C$5="Operations cancelled for non-clinical/capacity reasons"),
SUMIFS(AllPublicationData!$I:$I,AllPublicationData!$A:$A,'Publication Table'!$B80,AllPublicationData!$B:$B,'Publication Table'!E$7),
IF(AND($C$4="NHS Scotland",$C$5="Cancellations for other reasons"),
SUMIFS(AllPublicationData!$J:$J,AllPublicationData!$A:$A,'Publication Table'!$B80,AllPublicationData!$B:$B,'Publication Table'!E$7)))))))</f>
        <v>1817</v>
      </c>
      <c r="F80" s="90">
        <f>IF($C$5="Total Operations",
SUMIFS(AllPublicationData!$E:$E,AllPublicationData!$A:$A,'Publication Table'!$B80,AllPublicationData!$B:$B,'Publication Table'!$C$4,AllPublicationData!$D:$D,'Publication Table'!F$7),
IF('Publication Table'!$C$5="All Cancelled Operations",
SUMIFS(AllPublicationData!$F:$F,AllPublicationData!$A:$A,'Publication Table'!$B80,AllPublicationData!$B:$B,'Publication Table'!$C$4,AllPublicationData!$D:$D,'Publication Table'!F$7),
IF('Publication Table'!$C$5="Operations cancelled by patient",
SUMIFS(AllPublicationData!$G:$G,AllPublicationData!$A:$A,'Publication Table'!$B80,AllPublicationData!$B:$B,'Publication Table'!$C$4,AllPublicationData!$D:$D,'Publication Table'!F$7),
IF('Publication Table'!$C$5="Operations cancelled for clinical reasons",
SUMIFS(AllPublicationData!$H:$H,AllPublicationData!$A:$A,'Publication Table'!$B80,AllPublicationData!$B:$B,'Publication Table'!$C$4,AllPublicationData!$D:$D,'Publication Table'!F$7),
IF('Publication Table'!$C$5="Operations cancelled for non-clinical/capacity reasons",
SUMIFS(AllPublicationData!$I:$I,AllPublicationData!$A:$A,'Publication Table'!$B80,AllPublicationData!$B:$B,'Publication Table'!$C$4,AllPublicationData!$D:$D,'Publication Table'!F$7),
IF('Publication Table'!$C$5="Cancellations for other reasons",
SUMIFS(AllPublicationData!$J:$J,AllPublicationData!$A:$A,'Publication Table'!$B80,AllPublicationData!$B:$B,'Publication Table'!$C$4,AllPublicationData!$D:$D,'Publication Table'!F$7)))))))+
IF(AND($C$4="NHS Scotland",$C$5="Total Operations"),
SUMIFS(AllPublicationData!$E:$E,AllPublicationData!$A:$A,'Publication Table'!$B80,AllPublicationData!$B:$B,'Publication Table'!F$7),
IF(AND($C$4="NHS Scotland",$C$5="All Cancelled Operations"),
SUMIFS(AllPublicationData!$F:$F,AllPublicationData!$A:$A,'Publication Table'!$B80,AllPublicationData!$B:$B,'Publication Table'!F$7),
IF(AND($C$4="NHS Scotland",$C$5="Operations cancelled by patient"),
SUMIFS(AllPublicationData!$G:$G,AllPublicationData!$A:$A,'Publication Table'!$B80,AllPublicationData!$B:$B,'Publication Table'!F$7),
IF(AND($C$4="NHS Scotland",$C$5="Operations cancelled for clinical reasons"),
SUMIFS(AllPublicationData!$H:$H,AllPublicationData!$A:$A,'Publication Table'!$B80,AllPublicationData!$B:$B,'Publication Table'!F$7),
IF(AND($C$4="NHS Scotland",$C$5="Operations cancelled for non-clinical/capacity reasons"),
SUMIFS(AllPublicationData!$I:$I,AllPublicationData!$A:$A,'Publication Table'!$B80,AllPublicationData!$B:$B,'Publication Table'!F$7),
IF(AND($C$4="NHS Scotland",$C$5="Cancellations for other reasons"),
SUMIFS(AllPublicationData!$J:$J,AllPublicationData!$A:$A,'Publication Table'!$B80,AllPublicationData!$B:$B,'Publication Table'!F$7)))))))</f>
        <v>442</v>
      </c>
      <c r="G80" s="90">
        <f>IF($C$5="Total Operations",
SUMIFS(AllPublicationData!$E:$E,AllPublicationData!$A:$A,'Publication Table'!$B80,AllPublicationData!$B:$B,'Publication Table'!$C$4,AllPublicationData!$D:$D,'Publication Table'!G$7),
IF('Publication Table'!$C$5="All Cancelled Operations",
SUMIFS(AllPublicationData!$F:$F,AllPublicationData!$A:$A,'Publication Table'!$B80,AllPublicationData!$B:$B,'Publication Table'!$C$4,AllPublicationData!$D:$D,'Publication Table'!G$7),
IF('Publication Table'!$C$5="Operations cancelled by patient",
SUMIFS(AllPublicationData!$G:$G,AllPublicationData!$A:$A,'Publication Table'!$B80,AllPublicationData!$B:$B,'Publication Table'!$C$4,AllPublicationData!$D:$D,'Publication Table'!G$7),
IF('Publication Table'!$C$5="Operations cancelled for clinical reasons",
SUMIFS(AllPublicationData!$H:$H,AllPublicationData!$A:$A,'Publication Table'!$B80,AllPublicationData!$B:$B,'Publication Table'!$C$4,AllPublicationData!$D:$D,'Publication Table'!G$7),
IF('Publication Table'!$C$5="Operations cancelled for non-clinical/capacity reasons",
SUMIFS(AllPublicationData!$I:$I,AllPublicationData!$A:$A,'Publication Table'!$B80,AllPublicationData!$B:$B,'Publication Table'!$C$4,AllPublicationData!$D:$D,'Publication Table'!G$7),
IF('Publication Table'!$C$5="Cancellations for other reasons",
SUMIFS(AllPublicationData!$J:$J,AllPublicationData!$A:$A,'Publication Table'!$B80,AllPublicationData!$B:$B,'Publication Table'!$C$4,AllPublicationData!$D:$D,'Publication Table'!G$7)))))))+
IF(AND($C$4="NHS Scotland",$C$5="Total Operations"),
SUMIFS(AllPublicationData!$E:$E,AllPublicationData!$A:$A,'Publication Table'!$B80,AllPublicationData!$B:$B,'Publication Table'!G$7),
IF(AND($C$4="NHS Scotland",$C$5="All Cancelled Operations"),
SUMIFS(AllPublicationData!$F:$F,AllPublicationData!$A:$A,'Publication Table'!$B80,AllPublicationData!$B:$B,'Publication Table'!G$7),
IF(AND($C$4="NHS Scotland",$C$5="Operations cancelled by patient"),
SUMIFS(AllPublicationData!$G:$G,AllPublicationData!$A:$A,'Publication Table'!$B80,AllPublicationData!$B:$B,'Publication Table'!G$7),
IF(AND($C$4="NHS Scotland",$C$5="Operations cancelled for clinical reasons"),
SUMIFS(AllPublicationData!$H:$H,AllPublicationData!$A:$A,'Publication Table'!$B80,AllPublicationData!$B:$B,'Publication Table'!G$7),
IF(AND($C$4="NHS Scotland",$C$5="Operations cancelled for non-clinical/capacity reasons"),
SUMIFS(AllPublicationData!$I:$I,AllPublicationData!$A:$A,'Publication Table'!$B80,AllPublicationData!$B:$B,'Publication Table'!G$7),
IF(AND($C$4="NHS Scotland",$C$5="Cancellations for other reasons"),
SUMIFS(AllPublicationData!$J:$J,AllPublicationData!$A:$A,'Publication Table'!$B80,AllPublicationData!$B:$B,'Publication Table'!G$7)))))))</f>
        <v>1712</v>
      </c>
      <c r="H80" s="90">
        <f>IF($C$5="Total Operations",
SUMIFS(AllPublicationData!$E:$E,AllPublicationData!$A:$A,'Publication Table'!$B80,AllPublicationData!$B:$B,'Publication Table'!$C$4,AllPublicationData!$D:$D,'Publication Table'!H$7),
IF('Publication Table'!$C$5="All Cancelled Operations",
SUMIFS(AllPublicationData!$F:$F,AllPublicationData!$A:$A,'Publication Table'!$B80,AllPublicationData!$B:$B,'Publication Table'!$C$4,AllPublicationData!$D:$D,'Publication Table'!H$7),
IF('Publication Table'!$C$5="Operations cancelled by patient",
SUMIFS(AllPublicationData!$G:$G,AllPublicationData!$A:$A,'Publication Table'!$B80,AllPublicationData!$B:$B,'Publication Table'!$C$4,AllPublicationData!$D:$D,'Publication Table'!H$7),
IF('Publication Table'!$C$5="Operations cancelled for clinical reasons",
SUMIFS(AllPublicationData!$H:$H,AllPublicationData!$A:$A,'Publication Table'!$B80,AllPublicationData!$B:$B,'Publication Table'!$C$4,AllPublicationData!$D:$D,'Publication Table'!H$7),
IF('Publication Table'!$C$5="Operations cancelled for non-clinical/capacity reasons",
SUMIFS(AllPublicationData!$I:$I,AllPublicationData!$A:$A,'Publication Table'!$B80,AllPublicationData!$B:$B,'Publication Table'!$C$4,AllPublicationData!$D:$D,'Publication Table'!H$7),
IF('Publication Table'!$C$5="Cancellations for other reasons",
SUMIFS(AllPublicationData!$J:$J,AllPublicationData!$A:$A,'Publication Table'!$B80,AllPublicationData!$B:$B,'Publication Table'!$C$4,AllPublicationData!$D:$D,'Publication Table'!H$7)))))))+
IF(AND($C$4="NHS Scotland",$C$5="Total Operations"),
SUMIFS(AllPublicationData!$E:$E,AllPublicationData!$A:$A,'Publication Table'!$B80,AllPublicationData!$B:$B,'Publication Table'!H$7),
IF(AND($C$4="NHS Scotland",$C$5="All Cancelled Operations"),
SUMIFS(AllPublicationData!$F:$F,AllPublicationData!$A:$A,'Publication Table'!$B80,AllPublicationData!$B:$B,'Publication Table'!H$7),
IF(AND($C$4="NHS Scotland",$C$5="Operations cancelled by patient"),
SUMIFS(AllPublicationData!$G:$G,AllPublicationData!$A:$A,'Publication Table'!$B80,AllPublicationData!$B:$B,'Publication Table'!H$7),
IF(AND($C$4="NHS Scotland",$C$5="Operations cancelled for clinical reasons"),
SUMIFS(AllPublicationData!$H:$H,AllPublicationData!$A:$A,'Publication Table'!$B80,AllPublicationData!$B:$B,'Publication Table'!H$7),
IF(AND($C$4="NHS Scotland",$C$5="Operations cancelled for non-clinical/capacity reasons"),
SUMIFS(AllPublicationData!$I:$I,AllPublicationData!$A:$A,'Publication Table'!$B80,AllPublicationData!$B:$B,'Publication Table'!H$7),
IF(AND($C$4="NHS Scotland",$C$5="Cancellations for other reasons"),
SUMIFS(AllPublicationData!$J:$J,AllPublicationData!$A:$A,'Publication Table'!$B80,AllPublicationData!$B:$B,'Publication Table'!H$7)))))))</f>
        <v>1474</v>
      </c>
      <c r="I80" s="90">
        <f>IF($C$5="Total Operations",
SUMIFS(AllPublicationData!$E:$E,AllPublicationData!$A:$A,'Publication Table'!$B80,AllPublicationData!$B:$B,'Publication Table'!$C$4,AllPublicationData!$D:$D,'Publication Table'!I$7),
IF('Publication Table'!$C$5="All Cancelled Operations",
SUMIFS(AllPublicationData!$F:$F,AllPublicationData!$A:$A,'Publication Table'!$B80,AllPublicationData!$B:$B,'Publication Table'!$C$4,AllPublicationData!$D:$D,'Publication Table'!I$7),
IF('Publication Table'!$C$5="Operations cancelled by patient",
SUMIFS(AllPublicationData!$G:$G,AllPublicationData!$A:$A,'Publication Table'!$B80,AllPublicationData!$B:$B,'Publication Table'!$C$4,AllPublicationData!$D:$D,'Publication Table'!I$7),
IF('Publication Table'!$C$5="Operations cancelled for clinical reasons",
SUMIFS(AllPublicationData!$H:$H,AllPublicationData!$A:$A,'Publication Table'!$B80,AllPublicationData!$B:$B,'Publication Table'!$C$4,AllPublicationData!$D:$D,'Publication Table'!I$7),
IF('Publication Table'!$C$5="Operations cancelled for non-clinical/capacity reasons",
SUMIFS(AllPublicationData!$I:$I,AllPublicationData!$A:$A,'Publication Table'!$B80,AllPublicationData!$B:$B,'Publication Table'!$C$4,AllPublicationData!$D:$D,'Publication Table'!I$7),
IF('Publication Table'!$C$5="Cancellations for other reasons",
SUMIFS(AllPublicationData!$J:$J,AllPublicationData!$A:$A,'Publication Table'!$B80,AllPublicationData!$B:$B,'Publication Table'!$C$4,AllPublicationData!$D:$D,'Publication Table'!I$7)))))))+
IF(AND($C$4="NHS Scotland",$C$5="Total Operations"),
SUMIFS(AllPublicationData!$E:$E,AllPublicationData!$A:$A,'Publication Table'!$B80,AllPublicationData!$B:$B,'Publication Table'!I$7),
IF(AND($C$4="NHS Scotland",$C$5="All Cancelled Operations"),
SUMIFS(AllPublicationData!$F:$F,AllPublicationData!$A:$A,'Publication Table'!$B80,AllPublicationData!$B:$B,'Publication Table'!I$7),
IF(AND($C$4="NHS Scotland",$C$5="Operations cancelled by patient"),
SUMIFS(AllPublicationData!$G:$G,AllPublicationData!$A:$A,'Publication Table'!$B80,AllPublicationData!$B:$B,'Publication Table'!I$7),
IF(AND($C$4="NHS Scotland",$C$5="Operations cancelled for clinical reasons"),
SUMIFS(AllPublicationData!$H:$H,AllPublicationData!$A:$A,'Publication Table'!$B80,AllPublicationData!$B:$B,'Publication Table'!I$7),
IF(AND($C$4="NHS Scotland",$C$5="Operations cancelled for non-clinical/capacity reasons"),
SUMIFS(AllPublicationData!$I:$I,AllPublicationData!$A:$A,'Publication Table'!$B80,AllPublicationData!$B:$B,'Publication Table'!I$7),
IF(AND($C$4="NHS Scotland",$C$5="Cancellations for other reasons"),
SUMIFS(AllPublicationData!$J:$J,AllPublicationData!$A:$A,'Publication Table'!$B80,AllPublicationData!$B:$B,'Publication Table'!I$7)))))))</f>
        <v>1139</v>
      </c>
      <c r="J80" s="90">
        <f>IF($C$5="Total Operations",
SUMIFS(AllPublicationData!$E:$E,AllPublicationData!$A:$A,'Publication Table'!$B80,AllPublicationData!$B:$B,'Publication Table'!$C$4,AllPublicationData!$D:$D,'Publication Table'!J$7),
IF('Publication Table'!$C$5="All Cancelled Operations",
SUMIFS(AllPublicationData!$F:$F,AllPublicationData!$A:$A,'Publication Table'!$B80,AllPublicationData!$B:$B,'Publication Table'!$C$4,AllPublicationData!$D:$D,'Publication Table'!J$7),
IF('Publication Table'!$C$5="Operations cancelled by patient",
SUMIFS(AllPublicationData!$G:$G,AllPublicationData!$A:$A,'Publication Table'!$B80,AllPublicationData!$B:$B,'Publication Table'!$C$4,AllPublicationData!$D:$D,'Publication Table'!J$7),
IF('Publication Table'!$C$5="Operations cancelled for clinical reasons",
SUMIFS(AllPublicationData!$H:$H,AllPublicationData!$A:$A,'Publication Table'!$B80,AllPublicationData!$B:$B,'Publication Table'!$C$4,AllPublicationData!$D:$D,'Publication Table'!J$7),
IF('Publication Table'!$C$5="Operations cancelled for non-clinical/capacity reasons",
SUMIFS(AllPublicationData!$I:$I,AllPublicationData!$A:$A,'Publication Table'!$B80,AllPublicationData!$B:$B,'Publication Table'!$C$4,AllPublicationData!$D:$D,'Publication Table'!J$7),
IF('Publication Table'!$C$5="Cancellations for other reasons",
SUMIFS(AllPublicationData!$J:$J,AllPublicationData!$A:$A,'Publication Table'!$B80,AllPublicationData!$B:$B,'Publication Table'!$C$4,AllPublicationData!$D:$D,'Publication Table'!J$7)))))))+
IF(AND($C$4="NHS Scotland",$C$5="Total Operations"),
SUMIFS(AllPublicationData!$E:$E,AllPublicationData!$A:$A,'Publication Table'!$B80,AllPublicationData!$B:$B,'Publication Table'!J$7),
IF(AND($C$4="NHS Scotland",$C$5="All Cancelled Operations"),
SUMIFS(AllPublicationData!$F:$F,AllPublicationData!$A:$A,'Publication Table'!$B80,AllPublicationData!$B:$B,'Publication Table'!J$7),
IF(AND($C$4="NHS Scotland",$C$5="Operations cancelled by patient"),
SUMIFS(AllPublicationData!$G:$G,AllPublicationData!$A:$A,'Publication Table'!$B80,AllPublicationData!$B:$B,'Publication Table'!J$7),
IF(AND($C$4="NHS Scotland",$C$5="Operations cancelled for clinical reasons"),
SUMIFS(AllPublicationData!$H:$H,AllPublicationData!$A:$A,'Publication Table'!$B80,AllPublicationData!$B:$B,'Publication Table'!J$7),
IF(AND($C$4="NHS Scotland",$C$5="Operations cancelled for non-clinical/capacity reasons"),
SUMIFS(AllPublicationData!$I:$I,AllPublicationData!$A:$A,'Publication Table'!$B80,AllPublicationData!$B:$B,'Publication Table'!J$7),
IF(AND($C$4="NHS Scotland",$C$5="Cancellations for other reasons"),
SUMIFS(AllPublicationData!$J:$J,AllPublicationData!$A:$A,'Publication Table'!$B80,AllPublicationData!$B:$B,'Publication Table'!J$7)))))))</f>
        <v>2984</v>
      </c>
      <c r="K80" s="90">
        <f>IF($C$5="Total Operations",
SUMIFS(AllPublicationData!$E:$E,AllPublicationData!$A:$A,'Publication Table'!$B80,AllPublicationData!$B:$B,'Publication Table'!$C$4,AllPublicationData!$D:$D,'Publication Table'!K$7),
IF('Publication Table'!$C$5="All Cancelled Operations",
SUMIFS(AllPublicationData!$F:$F,AllPublicationData!$A:$A,'Publication Table'!$B80,AllPublicationData!$B:$B,'Publication Table'!$C$4,AllPublicationData!$D:$D,'Publication Table'!K$7),
IF('Publication Table'!$C$5="Operations cancelled by patient",
SUMIFS(AllPublicationData!$G:$G,AllPublicationData!$A:$A,'Publication Table'!$B80,AllPublicationData!$B:$B,'Publication Table'!$C$4,AllPublicationData!$D:$D,'Publication Table'!K$7),
IF('Publication Table'!$C$5="Operations cancelled for clinical reasons",
SUMIFS(AllPublicationData!$H:$H,AllPublicationData!$A:$A,'Publication Table'!$B80,AllPublicationData!$B:$B,'Publication Table'!$C$4,AllPublicationData!$D:$D,'Publication Table'!K$7),
IF('Publication Table'!$C$5="Operations cancelled for non-clinical/capacity reasons",
SUMIFS(AllPublicationData!$I:$I,AllPublicationData!$A:$A,'Publication Table'!$B80,AllPublicationData!$B:$B,'Publication Table'!$C$4,AllPublicationData!$D:$D,'Publication Table'!K$7),
IF('Publication Table'!$C$5="Cancellations for other reasons",
SUMIFS(AllPublicationData!$J:$J,AllPublicationData!$A:$A,'Publication Table'!$B80,AllPublicationData!$B:$B,'Publication Table'!$C$4,AllPublicationData!$D:$D,'Publication Table'!K$7)))))))+
IF(AND($C$4="NHS Scotland",$C$5="Total Operations"),
SUMIFS(AllPublicationData!$E:$E,AllPublicationData!$A:$A,'Publication Table'!$B80,AllPublicationData!$B:$B,'Publication Table'!K$7),
IF(AND($C$4="NHS Scotland",$C$5="All Cancelled Operations"),
SUMIFS(AllPublicationData!$F:$F,AllPublicationData!$A:$A,'Publication Table'!$B80,AllPublicationData!$B:$B,'Publication Table'!K$7),
IF(AND($C$4="NHS Scotland",$C$5="Operations cancelled by patient"),
SUMIFS(AllPublicationData!$G:$G,AllPublicationData!$A:$A,'Publication Table'!$B80,AllPublicationData!$B:$B,'Publication Table'!K$7),
IF(AND($C$4="NHS Scotland",$C$5="Operations cancelled for clinical reasons"),
SUMIFS(AllPublicationData!$H:$H,AllPublicationData!$A:$A,'Publication Table'!$B80,AllPublicationData!$B:$B,'Publication Table'!K$7),
IF(AND($C$4="NHS Scotland",$C$5="Operations cancelled for non-clinical/capacity reasons"),
SUMIFS(AllPublicationData!$I:$I,AllPublicationData!$A:$A,'Publication Table'!$B80,AllPublicationData!$B:$B,'Publication Table'!K$7),
IF(AND($C$4="NHS Scotland",$C$5="Cancellations for other reasons"),
SUMIFS(AllPublicationData!$J:$J,AllPublicationData!$A:$A,'Publication Table'!$B80,AllPublicationData!$B:$B,'Publication Table'!K$7)))))))</f>
        <v>7166</v>
      </c>
      <c r="L80" s="90">
        <f>IF($C$5="Total Operations",
SUMIFS(AllPublicationData!$E:$E,AllPublicationData!$A:$A,'Publication Table'!$B80,AllPublicationData!$B:$B,'Publication Table'!$C$4,AllPublicationData!$D:$D,'Publication Table'!L$7),
IF('Publication Table'!$C$5="All Cancelled Operations",
SUMIFS(AllPublicationData!$F:$F,AllPublicationData!$A:$A,'Publication Table'!$B80,AllPublicationData!$B:$B,'Publication Table'!$C$4,AllPublicationData!$D:$D,'Publication Table'!L$7),
IF('Publication Table'!$C$5="Operations cancelled by patient",
SUMIFS(AllPublicationData!$G:$G,AllPublicationData!$A:$A,'Publication Table'!$B80,AllPublicationData!$B:$B,'Publication Table'!$C$4,AllPublicationData!$D:$D,'Publication Table'!L$7),
IF('Publication Table'!$C$5="Operations cancelled for clinical reasons",
SUMIFS(AllPublicationData!$H:$H,AllPublicationData!$A:$A,'Publication Table'!$B80,AllPublicationData!$B:$B,'Publication Table'!$C$4,AllPublicationData!$D:$D,'Publication Table'!L$7),
IF('Publication Table'!$C$5="Operations cancelled for non-clinical/capacity reasons",
SUMIFS(AllPublicationData!$I:$I,AllPublicationData!$A:$A,'Publication Table'!$B80,AllPublicationData!$B:$B,'Publication Table'!$C$4,AllPublicationData!$D:$D,'Publication Table'!L$7),
IF('Publication Table'!$C$5="Cancellations for other reasons",
SUMIFS(AllPublicationData!$J:$J,AllPublicationData!$A:$A,'Publication Table'!$B80,AllPublicationData!$B:$B,'Publication Table'!$C$4,AllPublicationData!$D:$D,'Publication Table'!L$7)))))))+
IF(AND($C$4="NHS Scotland",$C$5="Total Operations"),
SUMIFS(AllPublicationData!$E:$E,AllPublicationData!$A:$A,'Publication Table'!$B80,AllPublicationData!$B:$B,'Publication Table'!L$7),
IF(AND($C$4="NHS Scotland",$C$5="All Cancelled Operations"),
SUMIFS(AllPublicationData!$F:$F,AllPublicationData!$A:$A,'Publication Table'!$B80,AllPublicationData!$B:$B,'Publication Table'!L$7),
IF(AND($C$4="NHS Scotland",$C$5="Operations cancelled by patient"),
SUMIFS(AllPublicationData!$G:$G,AllPublicationData!$A:$A,'Publication Table'!$B80,AllPublicationData!$B:$B,'Publication Table'!L$7),
IF(AND($C$4="NHS Scotland",$C$5="Operations cancelled for clinical reasons"),
SUMIFS(AllPublicationData!$H:$H,AllPublicationData!$A:$A,'Publication Table'!$B80,AllPublicationData!$B:$B,'Publication Table'!L$7),
IF(AND($C$4="NHS Scotland",$C$5="Operations cancelled for non-clinical/capacity reasons"),
SUMIFS(AllPublicationData!$I:$I,AllPublicationData!$A:$A,'Publication Table'!$B80,AllPublicationData!$B:$B,'Publication Table'!L$7),
IF(AND($C$4="NHS Scotland",$C$5="Cancellations for other reasons"),
SUMIFS(AllPublicationData!$J:$J,AllPublicationData!$A:$A,'Publication Table'!$B80,AllPublicationData!$B:$B,'Publication Table'!L$7)))))))</f>
        <v>1341</v>
      </c>
      <c r="M80" s="90">
        <f>IF($C$5="Total Operations",
SUMIFS(AllPublicationData!$E:$E,AllPublicationData!$A:$A,'Publication Table'!$B80,AllPublicationData!$B:$B,'Publication Table'!$C$4,AllPublicationData!$D:$D,'Publication Table'!M$7),
IF('Publication Table'!$C$5="All Cancelled Operations",
SUMIFS(AllPublicationData!$F:$F,AllPublicationData!$A:$A,'Publication Table'!$B80,AllPublicationData!$B:$B,'Publication Table'!$C$4,AllPublicationData!$D:$D,'Publication Table'!M$7),
IF('Publication Table'!$C$5="Operations cancelled by patient",
SUMIFS(AllPublicationData!$G:$G,AllPublicationData!$A:$A,'Publication Table'!$B80,AllPublicationData!$B:$B,'Publication Table'!$C$4,AllPublicationData!$D:$D,'Publication Table'!M$7),
IF('Publication Table'!$C$5="Operations cancelled for clinical reasons",
SUMIFS(AllPublicationData!$G:$G,AllPublicationData!$A:$A,'Publication Table'!$B80,AllPublicationData!$B:$B,'Publication Table'!$C$4,AllPublicationData!$D:$D,'Publication Table'!M$7),
IF('Publication Table'!$C$5="Operations cancelled for non-clinical/capacity reasons",
SUMIFS(AllPublicationData!$G:$G,AllPublicationData!$A:$A,'Publication Table'!$B80,AllPublicationData!$B:$B,'Publication Table'!$C$4,AllPublicationData!$D:$D,'Publication Table'!M$7),
IF('Publication Table'!$C$5="Cancellations for other reasons",
SUMIFS(AllPublicationData!$G:$G,AllPublicationData!$A:$A,'Publication Table'!$B80,AllPublicationData!$B:$B,'Publication Table'!$C$4,AllPublicationData!$D:$D,'Publication Table'!M$7)))))))+
IF(AND($C$4="NHS Scotland",$C$5="Total Operations"),
SUMIFS(AllPublicationData!$E:$E,AllPublicationData!$A:$A,'Publication Table'!$B80,AllPublicationData!$B:$B,'Publication Table'!M$7),
IF(AND($C$4="NHS Scotland",$C$5="All Cancelled Operations"),
SUMIFS(AllPublicationData!$F:$F,AllPublicationData!$A:$A,'Publication Table'!$B80,AllPublicationData!$B:$B,'Publication Table'!M$7),
IF(AND($C$4="NHS Scotland",$C$5="Operations cancelled by patient"),
SUMIFS(AllPublicationData!$G:$G,AllPublicationData!$A:$A,'Publication Table'!$B80,AllPublicationData!$B:$B,'Publication Table'!M$7),
IF(AND($C$4="NHS Scotland",$C$5="Operations cancelled for clinical reasons"),
SUMIFS(AllPublicationData!$H:$H,AllPublicationData!$A:$A,'Publication Table'!$B80,AllPublicationData!$B:$B,'Publication Table'!M$7),
IF(AND($C$4="NHS Scotland",$C$5="Operations cancelled for non-clinical/capacity reasons"),
SUMIFS(AllPublicationData!$I:$I,AllPublicationData!$A:$A,'Publication Table'!$B80,AllPublicationData!$B:$B,'Publication Table'!M$7),
IF(AND($C$4="NHS Scotland",$C$5="Cancellations for other reasons"),
SUMIFS(AllPublicationData!$J:$J,AllPublicationData!$A:$A,'Publication Table'!$B80,AllPublicationData!$B:$B,'Publication Table'!M$7)))))))</f>
        <v>2739</v>
      </c>
      <c r="N80" s="90">
        <f>IF($C$5="Total Operations",
SUMIFS(AllPublicationData!$E:$E,AllPublicationData!$A:$A,'Publication Table'!$B80,AllPublicationData!$B:$B,'Publication Table'!$C$4,AllPublicationData!$D:$D,'Publication Table'!N$7),
IF('Publication Table'!$C$5="All Cancelled Operations",
SUMIFS(AllPublicationData!$F:$F,AllPublicationData!$A:$A,'Publication Table'!$B80,AllPublicationData!$B:$B,'Publication Table'!$C$4,AllPublicationData!$D:$D,'Publication Table'!N$7),
IF('Publication Table'!$C$5="Operations cancelled by patient",
SUMIFS(AllPublicationData!$G:$G,AllPublicationData!$A:$A,'Publication Table'!$B80,AllPublicationData!$B:$B,'Publication Table'!$C$4,AllPublicationData!$D:$D,'Publication Table'!N$7),
IF('Publication Table'!$C$5="Operations cancelled for clinical reasons",
SUMIFS(AllPublicationData!$G:$G,AllPublicationData!$A:$A,'Publication Table'!$B80,AllPublicationData!$B:$B,'Publication Table'!$C$4,AllPublicationData!$D:$D,'Publication Table'!N$7),
IF('Publication Table'!$C$5="Operations cancelled for non-clinical/capacity reasons",
SUMIFS(AllPublicationData!$G:$G,AllPublicationData!$A:$A,'Publication Table'!$B80,AllPublicationData!$B:$B,'Publication Table'!$C$4,AllPublicationData!$D:$D,'Publication Table'!N$7),
IF('Publication Table'!$C$5="Cancellations for other reasons",
SUMIFS(AllPublicationData!$G:$G,AllPublicationData!$A:$A,'Publication Table'!$B80,AllPublicationData!$B:$B,'Publication Table'!$C$4,AllPublicationData!$D:$D,'Publication Table'!N$7)))))))+
IF(AND($C$4="NHS Scotland",$C$5="Total Operations"),
SUMIFS(AllPublicationData!$E:$E,AllPublicationData!$A:$A,'Publication Table'!$B80,AllPublicationData!$B:$B,'Publication Table'!N$7),
IF(AND($C$4="NHS Scotland",$C$5="All Cancelled Operations"),
SUMIFS(AllPublicationData!$F:$F,AllPublicationData!$A:$A,'Publication Table'!$B80,AllPublicationData!$B:$B,'Publication Table'!N$7),
IF(AND($C$4="NHS Scotland",$C$5="Operations cancelled by patient"),
SUMIFS(AllPublicationData!$G:$G,AllPublicationData!$A:$A,'Publication Table'!$B80,AllPublicationData!$B:$B,'Publication Table'!N$7),
IF(AND($C$4="NHS Scotland",$C$5="Operations cancelled for clinical reasons"),
SUMIFS(AllPublicationData!$H:$H,AllPublicationData!$A:$A,'Publication Table'!$B80,AllPublicationData!$B:$B,'Publication Table'!N$7),
IF(AND($C$4="NHS Scotland",$C$5="Operations cancelled for non-clinical/capacity reasons"),
SUMIFS(AllPublicationData!$I:$I,AllPublicationData!$A:$A,'Publication Table'!$B80,AllPublicationData!$B:$B,'Publication Table'!N$7),
IF(AND($C$4="NHS Scotland",$C$5="Cancellations for other reasons"),
SUMIFS(AllPublicationData!$J:$J,AllPublicationData!$A:$A,'Publication Table'!$B80,AllPublicationData!$B:$B,'Publication Table'!N$7)))))))</f>
        <v>5871</v>
      </c>
      <c r="O80" s="90">
        <f>IF($C$5="Total Operations",
SUMIFS(AllPublicationData!$E:$E,AllPublicationData!$A:$A,'Publication Table'!$B80,AllPublicationData!$B:$B,'Publication Table'!$C$4,AllPublicationData!$D:$D,'Publication Table'!O$7),
IF('Publication Table'!$C$5="All Cancelled Operations",
SUMIFS(AllPublicationData!$F:$F,AllPublicationData!$A:$A,'Publication Table'!$B80,AllPublicationData!$B:$B,'Publication Table'!$C$4,AllPublicationData!$D:$D,'Publication Table'!O$7),
IF('Publication Table'!$C$5="Operations cancelled by patient",
SUMIFS(AllPublicationData!$G:$G,AllPublicationData!$A:$A,'Publication Table'!$B80,AllPublicationData!$B:$B,'Publication Table'!$C$4,AllPublicationData!$D:$D,'Publication Table'!O$7),
IF('Publication Table'!$C$5="Operations cancelled for clinical reasons",
SUMIFS(AllPublicationData!$G:$G,AllPublicationData!$A:$A,'Publication Table'!$B80,AllPublicationData!$B:$B,'Publication Table'!$C$4,AllPublicationData!$D:$D,'Publication Table'!O$7),
IF('Publication Table'!$C$5="Operations cancelled for non-clinical/capacity reasons",
SUMIFS(AllPublicationData!$G:$G,AllPublicationData!$A:$A,'Publication Table'!$B80,AllPublicationData!$B:$B,'Publication Table'!$C$4,AllPublicationData!$D:$D,'Publication Table'!O$7),
IF('Publication Table'!$C$5="Cancellations for other reasons",
SUMIFS(AllPublicationData!$G:$G,AllPublicationData!$A:$A,'Publication Table'!$B80,AllPublicationData!$B:$B,'Publication Table'!$C$4,AllPublicationData!$D:$D,'Publication Table'!O$7)))))))+
IF(AND($C$4="NHS Scotland",$C$5="Total Operations"),
SUMIFS(AllPublicationData!$E:$E,AllPublicationData!$A:$A,'Publication Table'!$B80,AllPublicationData!$B:$B,'Publication Table'!O$7),
IF(AND($C$4="NHS Scotland",$C$5="All Cancelled Operations"),
SUMIFS(AllPublicationData!$F:$F,AllPublicationData!$A:$A,'Publication Table'!$B80,AllPublicationData!$B:$B,'Publication Table'!O$7),
IF(AND($C$4="NHS Scotland",$C$5="Operations cancelled by patient"),
SUMIFS(AllPublicationData!$G:$G,AllPublicationData!$A:$A,'Publication Table'!$B80,AllPublicationData!$B:$B,'Publication Table'!O$7),
IF(AND($C$4="NHS Scotland",$C$5="Operations cancelled for clinical reasons"),
SUMIFS(AllPublicationData!$H:$H,AllPublicationData!$A:$A,'Publication Table'!$B80,AllPublicationData!$B:$B,'Publication Table'!O$7),
IF(AND($C$4="NHS Scotland",$C$5="Operations cancelled for non-clinical/capacity reasons"),
SUMIFS(AllPublicationData!$I:$I,AllPublicationData!$A:$A,'Publication Table'!$B80,AllPublicationData!$B:$B,'Publication Table'!O$7),
IF(AND($C$4="NHS Scotland",$C$5="Cancellations for other reasons"),
SUMIFS(AllPublicationData!$J:$J,AllPublicationData!$A:$A,'Publication Table'!$B80,AllPublicationData!$B:$B,'Publication Table'!O$7)))))))</f>
        <v>230</v>
      </c>
      <c r="P80" s="90">
        <f>IF($C$5="Total Operations",
SUMIFS(AllPublicationData!$E:$E,AllPublicationData!$A:$A,'Publication Table'!$B80,AllPublicationData!$B:$B,'Publication Table'!$C$4,AllPublicationData!$D:$D,'Publication Table'!P$7),
IF('Publication Table'!$C$5="All Cancelled Operations",
SUMIFS(AllPublicationData!$F:$F,AllPublicationData!$A:$A,'Publication Table'!$B80,AllPublicationData!$B:$B,'Publication Table'!$C$4,AllPublicationData!$D:$D,'Publication Table'!P$7),
IF('Publication Table'!$C$5="Operations cancelled by patient",
SUMIFS(AllPublicationData!$G:$G,AllPublicationData!$A:$A,'Publication Table'!$B80,AllPublicationData!$B:$B,'Publication Table'!$C$4,AllPublicationData!$D:$D,'Publication Table'!P$7),
IF('Publication Table'!$C$5="Operations cancelled for clinical reasons",
SUMIFS(AllPublicationData!$G:$G,AllPublicationData!$A:$A,'Publication Table'!$B80,AllPublicationData!$B:$B,'Publication Table'!$C$4,AllPublicationData!$D:$D,'Publication Table'!P$7),
IF('Publication Table'!$C$5="Operations cancelled for non-clinical/capacity reasons",
SUMIFS(AllPublicationData!$G:$G,AllPublicationData!$A:$A,'Publication Table'!$B80,AllPublicationData!$B:$B,'Publication Table'!$C$4,AllPublicationData!$D:$D,'Publication Table'!P$7),
IF('Publication Table'!$C$5="Cancellations for other reasons",
SUMIFS(AllPublicationData!$G:$G,AllPublicationData!$A:$A,'Publication Table'!$B80,AllPublicationData!$B:$B,'Publication Table'!$C$4,AllPublicationData!$D:$D,'Publication Table'!P$7)))))))+
IF(AND($C$4="NHS Scotland",$C$5="Total Operations"),
SUMIFS(AllPublicationData!$E:$E,AllPublicationData!$A:$A,'Publication Table'!$B80,AllPublicationData!$B:$B,'Publication Table'!P$7),
IF(AND($C$4="NHS Scotland",$C$5="All Cancelled Operations"),
SUMIFS(AllPublicationData!$F:$F,AllPublicationData!$A:$A,'Publication Table'!$B80,AllPublicationData!$B:$B,'Publication Table'!P$7),
IF(AND($C$4="NHS Scotland",$C$5="Operations cancelled by patient"),
SUMIFS(AllPublicationData!$G:$G,AllPublicationData!$A:$A,'Publication Table'!$B80,AllPublicationData!$B:$B,'Publication Table'!P$7),
IF(AND($C$4="NHS Scotland",$C$5="Operations cancelled for clinical reasons"),
SUMIFS(AllPublicationData!$H:$H,AllPublicationData!$A:$A,'Publication Table'!$B80,AllPublicationData!$B:$B,'Publication Table'!P$7),
IF(AND($C$4="NHS Scotland",$C$5="Operations cancelled for non-clinical/capacity reasons"),
SUMIFS(AllPublicationData!$I:$I,AllPublicationData!$A:$A,'Publication Table'!$B80,AllPublicationData!$B:$B,'Publication Table'!P$7),
IF(AND($C$4="NHS Scotland",$C$5="Cancellations for other reasons"),
SUMIFS(AllPublicationData!$J:$J,AllPublicationData!$A:$A,'Publication Table'!$B80,AllPublicationData!$B:$B,'Publication Table'!P$7)))))))</f>
        <v>199</v>
      </c>
      <c r="Q80" s="90">
        <f>IF($C$5="Total Operations",
SUMIFS(AllPublicationData!$E:$E,AllPublicationData!$A:$A,'Publication Table'!$B80,AllPublicationData!$B:$B,'Publication Table'!$C$4,AllPublicationData!$D:$D,'Publication Table'!Q$7),
IF('Publication Table'!$C$5="All Cancelled Operations",
SUMIFS(AllPublicationData!$F:$F,AllPublicationData!$A:$A,'Publication Table'!$B80,AllPublicationData!$B:$B,'Publication Table'!$C$4,AllPublicationData!$D:$D,'Publication Table'!Q$7),
IF('Publication Table'!$C$5="Operations cancelled by patient",
SUMIFS(AllPublicationData!$G:$G,AllPublicationData!$A:$A,'Publication Table'!$B80,AllPublicationData!$B:$B,'Publication Table'!$C$4,AllPublicationData!$D:$D,'Publication Table'!Q$7),
IF('Publication Table'!$C$5="Operations cancelled for clinical reasons",
SUMIFS(AllPublicationData!$G:$G,AllPublicationData!$A:$A,'Publication Table'!$B80,AllPublicationData!$B:$B,'Publication Table'!$C$4,AllPublicationData!$D:$D,'Publication Table'!Q$7),
IF('Publication Table'!$C$5="Operations cancelled for non-clinical/capacity reasons",
SUMIFS(AllPublicationData!$G:$G,AllPublicationData!$A:$A,'Publication Table'!$B80,AllPublicationData!$B:$B,'Publication Table'!$C$4,AllPublicationData!$D:$D,'Publication Table'!Q$7),
IF('Publication Table'!$C$5="Cancellations for other reasons",
SUMIFS(AllPublicationData!$G:$G,AllPublicationData!$A:$A,'Publication Table'!$B80,AllPublicationData!$B:$B,'Publication Table'!$C$4,AllPublicationData!$D:$D,'Publication Table'!Q$7)))))))+
IF(AND($C$4="NHS Scotland",$C$5="Total Operations"),
SUMIFS(AllPublicationData!$E:$E,AllPublicationData!$A:$A,'Publication Table'!$B80,AllPublicationData!$B:$B,'Publication Table'!Q$7),
IF(AND($C$4="NHS Scotland",$C$5="All Cancelled Operations"),
SUMIFS(AllPublicationData!$F:$F,AllPublicationData!$A:$A,'Publication Table'!$B80,AllPublicationData!$B:$B,'Publication Table'!Q$7),
IF(AND($C$4="NHS Scotland",$C$5="Operations cancelled by patient"),
SUMIFS(AllPublicationData!$G:$G,AllPublicationData!$A:$A,'Publication Table'!$B80,AllPublicationData!$B:$B,'Publication Table'!Q$7),
IF(AND($C$4="NHS Scotland",$C$5="Operations cancelled for clinical reasons"),
SUMIFS(AllPublicationData!$H:$H,AllPublicationData!$A:$A,'Publication Table'!$B80,AllPublicationData!$B:$B,'Publication Table'!Q$7),
IF(AND($C$4="NHS Scotland",$C$5="Operations cancelled for non-clinical/capacity reasons"),
SUMIFS(AllPublicationData!$I:$I,AllPublicationData!$A:$A,'Publication Table'!$B80,AllPublicationData!$B:$B,'Publication Table'!Q$7),
IF(AND($C$4="NHS Scotland",$C$5="Cancellations for other reasons"),
SUMIFS(AllPublicationData!$J:$J,AllPublicationData!$A:$A,'Publication Table'!$B80,AllPublicationData!$B:$B,'Publication Table'!Q$7)))))))</f>
        <v>2244</v>
      </c>
      <c r="R80" s="90">
        <f>IF($C$5="Total Operations",
SUMIFS(AllPublicationData!$E:$E,AllPublicationData!$A:$A,'Publication Table'!$B80,AllPublicationData!$B:$B,'Publication Table'!$C$4,AllPublicationData!$D:$D,'Publication Table'!R$7),
IF('Publication Table'!$C$5="All Cancelled Operations",
SUMIFS(AllPublicationData!$F:$F,AllPublicationData!$A:$A,'Publication Table'!$B80,AllPublicationData!$B:$B,'Publication Table'!$C$4,AllPublicationData!$D:$D,'Publication Table'!R$7),
IF('Publication Table'!$C$5="Operations cancelled by patient",
SUMIFS(AllPublicationData!$G:$G,AllPublicationData!$A:$A,'Publication Table'!$B80,AllPublicationData!$B:$B,'Publication Table'!$C$4,AllPublicationData!$D:$D,'Publication Table'!R$7),
IF('Publication Table'!$C$5="Operations cancelled for clinical reasons",
SUMIFS(AllPublicationData!$G:$G,AllPublicationData!$A:$A,'Publication Table'!$B80,AllPublicationData!$B:$B,'Publication Table'!$C$4,AllPublicationData!$D:$D,'Publication Table'!R$7),
IF('Publication Table'!$C$5="Operations cancelled for non-clinical/capacity reasons",
SUMIFS(AllPublicationData!$G:$G,AllPublicationData!$A:$A,'Publication Table'!$B80,AllPublicationData!$B:$B,'Publication Table'!$C$4,AllPublicationData!$D:$D,'Publication Table'!R$7),
IF('Publication Table'!$C$5="Cancellations for other reasons",
SUMIFS(AllPublicationData!$G:$G,AllPublicationData!$A:$A,'Publication Table'!$B80,AllPublicationData!$B:$B,'Publication Table'!$C$4,AllPublicationData!$D:$D,'Publication Table'!R$7)))))))+
IF(AND($C$4="NHS Scotland",$C$5="Total Operations"),
SUMIFS(AllPublicationData!$E:$E,AllPublicationData!$A:$A,'Publication Table'!$B80,AllPublicationData!$B:$B,'Publication Table'!R$7),
IF(AND($C$4="NHS Scotland",$C$5="All Cancelled Operations"),
SUMIFS(AllPublicationData!$F:$F,AllPublicationData!$A:$A,'Publication Table'!$B80,AllPublicationData!$B:$B,'Publication Table'!R$7),
IF(AND($C$4="NHS Scotland",$C$5="Operations cancelled by patient"),
SUMIFS(AllPublicationData!$G:$G,AllPublicationData!$A:$A,'Publication Table'!$B80,AllPublicationData!$B:$B,'Publication Table'!R$7),
IF(AND($C$4="NHS Scotland",$C$5="Operations cancelled for clinical reasons"),
SUMIFS(AllPublicationData!$H:$H,AllPublicationData!$A:$A,'Publication Table'!$B80,AllPublicationData!$B:$B,'Publication Table'!R$7),
IF(AND($C$4="NHS Scotland",$C$5="Operations cancelled for non-clinical/capacity reasons"),
SUMIFS(AllPublicationData!$I:$I,AllPublicationData!$A:$A,'Publication Table'!$B80,AllPublicationData!$B:$B,'Publication Table'!R$7),
IF(AND($C$4="NHS Scotland",$C$5="Cancellations for other reasons"),
SUMIFS(AllPublicationData!$J:$J,AllPublicationData!$A:$A,'Publication Table'!$B80,AllPublicationData!$B:$B,'Publication Table'!R$7)))))))</f>
        <v>105</v>
      </c>
    </row>
    <row r="81" spans="2:18" x14ac:dyDescent="0.35">
      <c r="B81" s="89">
        <v>43191</v>
      </c>
      <c r="C81" s="81">
        <f>IF($C$5="Total Operations",
SUMIFS(AllPublicationData!$E:$E,AllPublicationData!$A:$A,'Publication Table'!$B81,AllPublicationData!$B:$B,'Publication Table'!$C$4),
IF('Publication Table'!$C$5="All Cancelled Operations",
SUMIFS(AllPublicationData!$F:$F,AllPublicationData!$A:$A,'Publication Table'!$B81,AllPublicationData!$B:$B,'Publication Table'!$C$4),
IF('Publication Table'!$C$5="Operations cancelled by patient",
SUMIFS(AllPublicationData!$G:$G,AllPublicationData!$A:$A,'Publication Table'!$B81,AllPublicationData!$B:$B,'Publication Table'!$C$4),
IF('Publication Table'!$C$5="Operations cancelled for clinical reasons",
SUMIFS(AllPublicationData!$H:$H,AllPublicationData!$A:$A,'Publication Table'!$B81,AllPublicationData!$B:$B,'Publication Table'!$C$4),
IF('Publication Table'!$C$5="Operations cancelled for non-clinical/capacity reasons",
SUMIFS(AllPublicationData!$I:$I,AllPublicationData!$A:$A,'Publication Table'!$B81,AllPublicationData!$B:$B,'Publication Table'!$C$4),
IF('Publication Table'!$C$5="Cancellations for other reasons",
SUMIFS(AllPublicationData!$J:$J,AllPublicationData!$A:$A,'Publication Table'!$B81,AllPublicationData!$B:$B,'Publication Table'!$C$4)))))))+
IF(AND($C$4="NHS Scotland",$C$5="Total Operations"),
SUMIFS(AllPublicationData!$E:$E,AllPublicationData!$A:$A,'Publication Table'!$B81),
IF(AND($C$4="NHS Scotland",$C$5="All Cancelled Operations"),
SUMIFS(AllPublicationData!$F:$F,AllPublicationData!$A:$A,'Publication Table'!$B81),
IF(AND($C$4="NHS Scotland",$C$5="Operations cancelled by patient"),
SUMIFS(AllPublicationData!$G:$G,AllPublicationData!$A:$A,'Publication Table'!$B81),
IF(AND($C$4="NHS Scotland",$C$5="Operations cancelled for clinical reasons"),
SUMIFS(AllPublicationData!$H:$H,AllPublicationData!$A:$A,'Publication Table'!$B81),
IF(AND($C$4="NHS Scotland",$C$5="Operations cancelled for non-clinical/capacity reasons"),
SUMIFS(AllPublicationData!$I:$I,AllPublicationData!$A:$A,'Publication Table'!$B81),
IF(AND($C$4="NHS Scotland",$C$5="Cancellations for other reasons"),
SUMIFS(AllPublicationData!$J:$J,AllPublicationData!$A:$A,'Publication Table'!$B81)))))))</f>
        <v>26932</v>
      </c>
      <c r="D81" s="90">
        <f>IF($C$5="Total Operations",
SUMIFS(AllPublicationData!$E:$E,AllPublicationData!$A:$A,'Publication Table'!$B81,AllPublicationData!$B:$B,'Publication Table'!$C$4,AllPublicationData!$D:$D,'Publication Table'!D$7),
IF('Publication Table'!$C$5="All Cancelled Operations",
SUMIFS(AllPublicationData!$F:$F,AllPublicationData!$A:$A,'Publication Table'!$B81,AllPublicationData!$B:$B,'Publication Table'!$C$4,AllPublicationData!$D:$D,'Publication Table'!D$7),
IF('Publication Table'!$C$5="Operations cancelled by patient",
SUMIFS(AllPublicationData!$G:$G,AllPublicationData!$A:$A,'Publication Table'!$B81,AllPublicationData!$B:$B,'Publication Table'!$C$4,AllPublicationData!$D:$D,'Publication Table'!D$7),
IF('Publication Table'!$C$5="Operations cancelled for clinical reasons",
SUMIFS(AllPublicationData!$H:$H,AllPublicationData!$A:$A,'Publication Table'!$B81,AllPublicationData!$B:$B,'Publication Table'!$C$4,AllPublicationData!$D:$D,'Publication Table'!D$7),
IF('Publication Table'!$C$5="Operations cancelled for non-clinical/capacity reasons",
SUMIFS(AllPublicationData!$I:$I,AllPublicationData!$A:$A,'Publication Table'!$B81,AllPublicationData!$B:$B,'Publication Table'!$C$4,AllPublicationData!$D:$D,'Publication Table'!D$7),
IF('Publication Table'!$C$5="Cancellations for other reasons",
SUMIFS(AllPublicationData!$J:$J,AllPublicationData!$A:$A,'Publication Table'!$B81,AllPublicationData!$B:$B,'Publication Table'!$C$4,AllPublicationData!$D:$D,'Publication Table'!D$7)))))))+
IF(AND($C$4="NHS Scotland",$C$5="Total Operations"),
SUMIFS(AllPublicationData!$E:$E,AllPublicationData!$A:$A,'Publication Table'!$B81,AllPublicationData!$B:$B,'Publication Table'!D$7),
IF(AND($C$4="NHS Scotland",$C$5="All Cancelled Operations"),
SUMIFS(AllPublicationData!$F:$F,AllPublicationData!$A:$A,'Publication Table'!$B81,AllPublicationData!$B:$B,'Publication Table'!D$7),
IF(AND($C$4="NHS Scotland",$C$5="Operations cancelled by patient"),
SUMIFS(AllPublicationData!$G:$G,AllPublicationData!$A:$A,'Publication Table'!$B81,AllPublicationData!$B:$B,'Publication Table'!D$7),
IF(AND($C$4="NHS Scotland",$C$5="Operations cancelled for clinical reasons"),
SUMIFS(AllPublicationData!$H:$H,AllPublicationData!$A:$A,'Publication Table'!$B81,AllPublicationData!$B:$B,'Publication Table'!D$7),
IF(AND($C$4="NHS Scotland",$C$5="Operations cancelled for non-clinical/capacity reasons"),
SUMIFS(AllPublicationData!$I:$I,AllPublicationData!$A:$A,'Publication Table'!$B81,AllPublicationData!$B:$B,'Publication Table'!D$7),
IF(AND($C$4="NHS Scotland",$C$5="Cancellations for other reasons"),
SUMIFS(AllPublicationData!$J:$J,AllPublicationData!$A:$A,'Publication Table'!$B81,AllPublicationData!$B:$B,'Publication Table'!D$7)))))))</f>
        <v>1499</v>
      </c>
      <c r="E81" s="90">
        <f>IF($C$5="Total Operations",
SUMIFS(AllPublicationData!$E:$E,AllPublicationData!$A:$A,'Publication Table'!$B81,AllPublicationData!$B:$B,'Publication Table'!$C$4,AllPublicationData!$D:$D,'Publication Table'!E$7),
IF('Publication Table'!$C$5="All Cancelled Operations",
SUMIFS(AllPublicationData!$F:$F,AllPublicationData!$A:$A,'Publication Table'!$B81,AllPublicationData!$B:$B,'Publication Table'!$C$4,AllPublicationData!$D:$D,'Publication Table'!E$7),
IF('Publication Table'!$C$5="Operations cancelled by patient",
SUMIFS(AllPublicationData!$G:$G,AllPublicationData!$A:$A,'Publication Table'!$B81,AllPublicationData!$B:$B,'Publication Table'!$C$4,AllPublicationData!$D:$D,'Publication Table'!E$7),
IF('Publication Table'!$C$5="Operations cancelled for clinical reasons",
SUMIFS(AllPublicationData!$H:$H,AllPublicationData!$A:$A,'Publication Table'!$B81,AllPublicationData!$B:$B,'Publication Table'!$C$4,AllPublicationData!$D:$D,'Publication Table'!E$7),
IF('Publication Table'!$C$5="Operations cancelled for non-clinical/capacity reasons",
SUMIFS(AllPublicationData!$I:$I,AllPublicationData!$A:$A,'Publication Table'!$B81,AllPublicationData!$B:$B,'Publication Table'!$C$4,AllPublicationData!$D:$D,'Publication Table'!E$7),
IF('Publication Table'!$C$5="Cancellations for other reasons",
SUMIFS(AllPublicationData!$J:$J,AllPublicationData!$A:$A,'Publication Table'!$B81,AllPublicationData!$B:$B,'Publication Table'!$C$4,AllPublicationData!$D:$D,'Publication Table'!E$7)))))))+
IF(AND($C$4="NHS Scotland",$C$5="Total Operations"),
SUMIFS(AllPublicationData!$E:$E,AllPublicationData!$A:$A,'Publication Table'!$B81,AllPublicationData!$B:$B,'Publication Table'!E$7),
IF(AND($C$4="NHS Scotland",$C$5="All Cancelled Operations"),
SUMIFS(AllPublicationData!$F:$F,AllPublicationData!$A:$A,'Publication Table'!$B81,AllPublicationData!$B:$B,'Publication Table'!E$7),
IF(AND($C$4="NHS Scotland",$C$5="Operations cancelled by patient"),
SUMIFS(AllPublicationData!$G:$G,AllPublicationData!$A:$A,'Publication Table'!$B81,AllPublicationData!$B:$B,'Publication Table'!E$7),
IF(AND($C$4="NHS Scotland",$C$5="Operations cancelled for clinical reasons"),
SUMIFS(AllPublicationData!$H:$H,AllPublicationData!$A:$A,'Publication Table'!$B81,AllPublicationData!$B:$B,'Publication Table'!E$7),
IF(AND($C$4="NHS Scotland",$C$5="Operations cancelled for non-clinical/capacity reasons"),
SUMIFS(AllPublicationData!$I:$I,AllPublicationData!$A:$A,'Publication Table'!$B81,AllPublicationData!$B:$B,'Publication Table'!E$7),
IF(AND($C$4="NHS Scotland",$C$5="Cancellations for other reasons"),
SUMIFS(AllPublicationData!$J:$J,AllPublicationData!$A:$A,'Publication Table'!$B81,AllPublicationData!$B:$B,'Publication Table'!E$7)))))))</f>
        <v>1592</v>
      </c>
      <c r="F81" s="90">
        <f>IF($C$5="Total Operations",
SUMIFS(AllPublicationData!$E:$E,AllPublicationData!$A:$A,'Publication Table'!$B81,AllPublicationData!$B:$B,'Publication Table'!$C$4,AllPublicationData!$D:$D,'Publication Table'!F$7),
IF('Publication Table'!$C$5="All Cancelled Operations",
SUMIFS(AllPublicationData!$F:$F,AllPublicationData!$A:$A,'Publication Table'!$B81,AllPublicationData!$B:$B,'Publication Table'!$C$4,AllPublicationData!$D:$D,'Publication Table'!F$7),
IF('Publication Table'!$C$5="Operations cancelled by patient",
SUMIFS(AllPublicationData!$G:$G,AllPublicationData!$A:$A,'Publication Table'!$B81,AllPublicationData!$B:$B,'Publication Table'!$C$4,AllPublicationData!$D:$D,'Publication Table'!F$7),
IF('Publication Table'!$C$5="Operations cancelled for clinical reasons",
SUMIFS(AllPublicationData!$H:$H,AllPublicationData!$A:$A,'Publication Table'!$B81,AllPublicationData!$B:$B,'Publication Table'!$C$4,AllPublicationData!$D:$D,'Publication Table'!F$7),
IF('Publication Table'!$C$5="Operations cancelled for non-clinical/capacity reasons",
SUMIFS(AllPublicationData!$I:$I,AllPublicationData!$A:$A,'Publication Table'!$B81,AllPublicationData!$B:$B,'Publication Table'!$C$4,AllPublicationData!$D:$D,'Publication Table'!F$7),
IF('Publication Table'!$C$5="Cancellations for other reasons",
SUMIFS(AllPublicationData!$J:$J,AllPublicationData!$A:$A,'Publication Table'!$B81,AllPublicationData!$B:$B,'Publication Table'!$C$4,AllPublicationData!$D:$D,'Publication Table'!F$7)))))))+
IF(AND($C$4="NHS Scotland",$C$5="Total Operations"),
SUMIFS(AllPublicationData!$E:$E,AllPublicationData!$A:$A,'Publication Table'!$B81,AllPublicationData!$B:$B,'Publication Table'!F$7),
IF(AND($C$4="NHS Scotland",$C$5="All Cancelled Operations"),
SUMIFS(AllPublicationData!$F:$F,AllPublicationData!$A:$A,'Publication Table'!$B81,AllPublicationData!$B:$B,'Publication Table'!F$7),
IF(AND($C$4="NHS Scotland",$C$5="Operations cancelled by patient"),
SUMIFS(AllPublicationData!$G:$G,AllPublicationData!$A:$A,'Publication Table'!$B81,AllPublicationData!$B:$B,'Publication Table'!F$7),
IF(AND($C$4="NHS Scotland",$C$5="Operations cancelled for clinical reasons"),
SUMIFS(AllPublicationData!$H:$H,AllPublicationData!$A:$A,'Publication Table'!$B81,AllPublicationData!$B:$B,'Publication Table'!F$7),
IF(AND($C$4="NHS Scotland",$C$5="Operations cancelled for non-clinical/capacity reasons"),
SUMIFS(AllPublicationData!$I:$I,AllPublicationData!$A:$A,'Publication Table'!$B81,AllPublicationData!$B:$B,'Publication Table'!F$7),
IF(AND($C$4="NHS Scotland",$C$5="Cancellations for other reasons"),
SUMIFS(AllPublicationData!$J:$J,AllPublicationData!$A:$A,'Publication Table'!$B81,AllPublicationData!$B:$B,'Publication Table'!F$7)))))))</f>
        <v>369</v>
      </c>
      <c r="G81" s="90">
        <f>IF($C$5="Total Operations",
SUMIFS(AllPublicationData!$E:$E,AllPublicationData!$A:$A,'Publication Table'!$B81,AllPublicationData!$B:$B,'Publication Table'!$C$4,AllPublicationData!$D:$D,'Publication Table'!G$7),
IF('Publication Table'!$C$5="All Cancelled Operations",
SUMIFS(AllPublicationData!$F:$F,AllPublicationData!$A:$A,'Publication Table'!$B81,AllPublicationData!$B:$B,'Publication Table'!$C$4,AllPublicationData!$D:$D,'Publication Table'!G$7),
IF('Publication Table'!$C$5="Operations cancelled by patient",
SUMIFS(AllPublicationData!$G:$G,AllPublicationData!$A:$A,'Publication Table'!$B81,AllPublicationData!$B:$B,'Publication Table'!$C$4,AllPublicationData!$D:$D,'Publication Table'!G$7),
IF('Publication Table'!$C$5="Operations cancelled for clinical reasons",
SUMIFS(AllPublicationData!$H:$H,AllPublicationData!$A:$A,'Publication Table'!$B81,AllPublicationData!$B:$B,'Publication Table'!$C$4,AllPublicationData!$D:$D,'Publication Table'!G$7),
IF('Publication Table'!$C$5="Operations cancelled for non-clinical/capacity reasons",
SUMIFS(AllPublicationData!$I:$I,AllPublicationData!$A:$A,'Publication Table'!$B81,AllPublicationData!$B:$B,'Publication Table'!$C$4,AllPublicationData!$D:$D,'Publication Table'!G$7),
IF('Publication Table'!$C$5="Cancellations for other reasons",
SUMIFS(AllPublicationData!$J:$J,AllPublicationData!$A:$A,'Publication Table'!$B81,AllPublicationData!$B:$B,'Publication Table'!$C$4,AllPublicationData!$D:$D,'Publication Table'!G$7)))))))+
IF(AND($C$4="NHS Scotland",$C$5="Total Operations"),
SUMIFS(AllPublicationData!$E:$E,AllPublicationData!$A:$A,'Publication Table'!$B81,AllPublicationData!$B:$B,'Publication Table'!G$7),
IF(AND($C$4="NHS Scotland",$C$5="All Cancelled Operations"),
SUMIFS(AllPublicationData!$F:$F,AllPublicationData!$A:$A,'Publication Table'!$B81,AllPublicationData!$B:$B,'Publication Table'!G$7),
IF(AND($C$4="NHS Scotland",$C$5="Operations cancelled by patient"),
SUMIFS(AllPublicationData!$G:$G,AllPublicationData!$A:$A,'Publication Table'!$B81,AllPublicationData!$B:$B,'Publication Table'!G$7),
IF(AND($C$4="NHS Scotland",$C$5="Operations cancelled for clinical reasons"),
SUMIFS(AllPublicationData!$H:$H,AllPublicationData!$A:$A,'Publication Table'!$B81,AllPublicationData!$B:$B,'Publication Table'!G$7),
IF(AND($C$4="NHS Scotland",$C$5="Operations cancelled for non-clinical/capacity reasons"),
SUMIFS(AllPublicationData!$I:$I,AllPublicationData!$A:$A,'Publication Table'!$B81,AllPublicationData!$B:$B,'Publication Table'!G$7),
IF(AND($C$4="NHS Scotland",$C$5="Cancellations for other reasons"),
SUMIFS(AllPublicationData!$J:$J,AllPublicationData!$A:$A,'Publication Table'!$B81,AllPublicationData!$B:$B,'Publication Table'!G$7)))))))</f>
        <v>1442</v>
      </c>
      <c r="H81" s="90">
        <f>IF($C$5="Total Operations",
SUMIFS(AllPublicationData!$E:$E,AllPublicationData!$A:$A,'Publication Table'!$B81,AllPublicationData!$B:$B,'Publication Table'!$C$4,AllPublicationData!$D:$D,'Publication Table'!H$7),
IF('Publication Table'!$C$5="All Cancelled Operations",
SUMIFS(AllPublicationData!$F:$F,AllPublicationData!$A:$A,'Publication Table'!$B81,AllPublicationData!$B:$B,'Publication Table'!$C$4,AllPublicationData!$D:$D,'Publication Table'!H$7),
IF('Publication Table'!$C$5="Operations cancelled by patient",
SUMIFS(AllPublicationData!$G:$G,AllPublicationData!$A:$A,'Publication Table'!$B81,AllPublicationData!$B:$B,'Publication Table'!$C$4,AllPublicationData!$D:$D,'Publication Table'!H$7),
IF('Publication Table'!$C$5="Operations cancelled for clinical reasons",
SUMIFS(AllPublicationData!$H:$H,AllPublicationData!$A:$A,'Publication Table'!$B81,AllPublicationData!$B:$B,'Publication Table'!$C$4,AllPublicationData!$D:$D,'Publication Table'!H$7),
IF('Publication Table'!$C$5="Operations cancelled for non-clinical/capacity reasons",
SUMIFS(AllPublicationData!$I:$I,AllPublicationData!$A:$A,'Publication Table'!$B81,AllPublicationData!$B:$B,'Publication Table'!$C$4,AllPublicationData!$D:$D,'Publication Table'!H$7),
IF('Publication Table'!$C$5="Cancellations for other reasons",
SUMIFS(AllPublicationData!$J:$J,AllPublicationData!$A:$A,'Publication Table'!$B81,AllPublicationData!$B:$B,'Publication Table'!$C$4,AllPublicationData!$D:$D,'Publication Table'!H$7)))))))+
IF(AND($C$4="NHS Scotland",$C$5="Total Operations"),
SUMIFS(AllPublicationData!$E:$E,AllPublicationData!$A:$A,'Publication Table'!$B81,AllPublicationData!$B:$B,'Publication Table'!H$7),
IF(AND($C$4="NHS Scotland",$C$5="All Cancelled Operations"),
SUMIFS(AllPublicationData!$F:$F,AllPublicationData!$A:$A,'Publication Table'!$B81,AllPublicationData!$B:$B,'Publication Table'!H$7),
IF(AND($C$4="NHS Scotland",$C$5="Operations cancelled by patient"),
SUMIFS(AllPublicationData!$G:$G,AllPublicationData!$A:$A,'Publication Table'!$B81,AllPublicationData!$B:$B,'Publication Table'!H$7),
IF(AND($C$4="NHS Scotland",$C$5="Operations cancelled for clinical reasons"),
SUMIFS(AllPublicationData!$H:$H,AllPublicationData!$A:$A,'Publication Table'!$B81,AllPublicationData!$B:$B,'Publication Table'!H$7),
IF(AND($C$4="NHS Scotland",$C$5="Operations cancelled for non-clinical/capacity reasons"),
SUMIFS(AllPublicationData!$I:$I,AllPublicationData!$A:$A,'Publication Table'!$B81,AllPublicationData!$B:$B,'Publication Table'!H$7),
IF(AND($C$4="NHS Scotland",$C$5="Cancellations for other reasons"),
SUMIFS(AllPublicationData!$J:$J,AllPublicationData!$A:$A,'Publication Table'!$B81,AllPublicationData!$B:$B,'Publication Table'!H$7)))))))</f>
        <v>1196</v>
      </c>
      <c r="I81" s="90">
        <f>IF($C$5="Total Operations",
SUMIFS(AllPublicationData!$E:$E,AllPublicationData!$A:$A,'Publication Table'!$B81,AllPublicationData!$B:$B,'Publication Table'!$C$4,AllPublicationData!$D:$D,'Publication Table'!I$7),
IF('Publication Table'!$C$5="All Cancelled Operations",
SUMIFS(AllPublicationData!$F:$F,AllPublicationData!$A:$A,'Publication Table'!$B81,AllPublicationData!$B:$B,'Publication Table'!$C$4,AllPublicationData!$D:$D,'Publication Table'!I$7),
IF('Publication Table'!$C$5="Operations cancelled by patient",
SUMIFS(AllPublicationData!$G:$G,AllPublicationData!$A:$A,'Publication Table'!$B81,AllPublicationData!$B:$B,'Publication Table'!$C$4,AllPublicationData!$D:$D,'Publication Table'!I$7),
IF('Publication Table'!$C$5="Operations cancelled for clinical reasons",
SUMIFS(AllPublicationData!$H:$H,AllPublicationData!$A:$A,'Publication Table'!$B81,AllPublicationData!$B:$B,'Publication Table'!$C$4,AllPublicationData!$D:$D,'Publication Table'!I$7),
IF('Publication Table'!$C$5="Operations cancelled for non-clinical/capacity reasons",
SUMIFS(AllPublicationData!$I:$I,AllPublicationData!$A:$A,'Publication Table'!$B81,AllPublicationData!$B:$B,'Publication Table'!$C$4,AllPublicationData!$D:$D,'Publication Table'!I$7),
IF('Publication Table'!$C$5="Cancellations for other reasons",
SUMIFS(AllPublicationData!$J:$J,AllPublicationData!$A:$A,'Publication Table'!$B81,AllPublicationData!$B:$B,'Publication Table'!$C$4,AllPublicationData!$D:$D,'Publication Table'!I$7)))))))+
IF(AND($C$4="NHS Scotland",$C$5="Total Operations"),
SUMIFS(AllPublicationData!$E:$E,AllPublicationData!$A:$A,'Publication Table'!$B81,AllPublicationData!$B:$B,'Publication Table'!I$7),
IF(AND($C$4="NHS Scotland",$C$5="All Cancelled Operations"),
SUMIFS(AllPublicationData!$F:$F,AllPublicationData!$A:$A,'Publication Table'!$B81,AllPublicationData!$B:$B,'Publication Table'!I$7),
IF(AND($C$4="NHS Scotland",$C$5="Operations cancelled by patient"),
SUMIFS(AllPublicationData!$G:$G,AllPublicationData!$A:$A,'Publication Table'!$B81,AllPublicationData!$B:$B,'Publication Table'!I$7),
IF(AND($C$4="NHS Scotland",$C$5="Operations cancelled for clinical reasons"),
SUMIFS(AllPublicationData!$H:$H,AllPublicationData!$A:$A,'Publication Table'!$B81,AllPublicationData!$B:$B,'Publication Table'!I$7),
IF(AND($C$4="NHS Scotland",$C$5="Operations cancelled for non-clinical/capacity reasons"),
SUMIFS(AllPublicationData!$I:$I,AllPublicationData!$A:$A,'Publication Table'!$B81,AllPublicationData!$B:$B,'Publication Table'!I$7),
IF(AND($C$4="NHS Scotland",$C$5="Cancellations for other reasons"),
SUMIFS(AllPublicationData!$J:$J,AllPublicationData!$A:$A,'Publication Table'!$B81,AllPublicationData!$B:$B,'Publication Table'!I$7)))))))</f>
        <v>975</v>
      </c>
      <c r="J81" s="90">
        <f>IF($C$5="Total Operations",
SUMIFS(AllPublicationData!$E:$E,AllPublicationData!$A:$A,'Publication Table'!$B81,AllPublicationData!$B:$B,'Publication Table'!$C$4,AllPublicationData!$D:$D,'Publication Table'!J$7),
IF('Publication Table'!$C$5="All Cancelled Operations",
SUMIFS(AllPublicationData!$F:$F,AllPublicationData!$A:$A,'Publication Table'!$B81,AllPublicationData!$B:$B,'Publication Table'!$C$4,AllPublicationData!$D:$D,'Publication Table'!J$7),
IF('Publication Table'!$C$5="Operations cancelled by patient",
SUMIFS(AllPublicationData!$G:$G,AllPublicationData!$A:$A,'Publication Table'!$B81,AllPublicationData!$B:$B,'Publication Table'!$C$4,AllPublicationData!$D:$D,'Publication Table'!J$7),
IF('Publication Table'!$C$5="Operations cancelled for clinical reasons",
SUMIFS(AllPublicationData!$H:$H,AllPublicationData!$A:$A,'Publication Table'!$B81,AllPublicationData!$B:$B,'Publication Table'!$C$4,AllPublicationData!$D:$D,'Publication Table'!J$7),
IF('Publication Table'!$C$5="Operations cancelled for non-clinical/capacity reasons",
SUMIFS(AllPublicationData!$I:$I,AllPublicationData!$A:$A,'Publication Table'!$B81,AllPublicationData!$B:$B,'Publication Table'!$C$4,AllPublicationData!$D:$D,'Publication Table'!J$7),
IF('Publication Table'!$C$5="Cancellations for other reasons",
SUMIFS(AllPublicationData!$J:$J,AllPublicationData!$A:$A,'Publication Table'!$B81,AllPublicationData!$B:$B,'Publication Table'!$C$4,AllPublicationData!$D:$D,'Publication Table'!J$7)))))))+
IF(AND($C$4="NHS Scotland",$C$5="Total Operations"),
SUMIFS(AllPublicationData!$E:$E,AllPublicationData!$A:$A,'Publication Table'!$B81,AllPublicationData!$B:$B,'Publication Table'!J$7),
IF(AND($C$4="NHS Scotland",$C$5="All Cancelled Operations"),
SUMIFS(AllPublicationData!$F:$F,AllPublicationData!$A:$A,'Publication Table'!$B81,AllPublicationData!$B:$B,'Publication Table'!J$7),
IF(AND($C$4="NHS Scotland",$C$5="Operations cancelled by patient"),
SUMIFS(AllPublicationData!$G:$G,AllPublicationData!$A:$A,'Publication Table'!$B81,AllPublicationData!$B:$B,'Publication Table'!J$7),
IF(AND($C$4="NHS Scotland",$C$5="Operations cancelled for clinical reasons"),
SUMIFS(AllPublicationData!$H:$H,AllPublicationData!$A:$A,'Publication Table'!$B81,AllPublicationData!$B:$B,'Publication Table'!J$7),
IF(AND($C$4="NHS Scotland",$C$5="Operations cancelled for non-clinical/capacity reasons"),
SUMIFS(AllPublicationData!$I:$I,AllPublicationData!$A:$A,'Publication Table'!$B81,AllPublicationData!$B:$B,'Publication Table'!J$7),
IF(AND($C$4="NHS Scotland",$C$5="Cancellations for other reasons"),
SUMIFS(AllPublicationData!$J:$J,AllPublicationData!$A:$A,'Publication Table'!$B81,AllPublicationData!$B:$B,'Publication Table'!J$7)))))))</f>
        <v>2535</v>
      </c>
      <c r="K81" s="90">
        <f>IF($C$5="Total Operations",
SUMIFS(AllPublicationData!$E:$E,AllPublicationData!$A:$A,'Publication Table'!$B81,AllPublicationData!$B:$B,'Publication Table'!$C$4,AllPublicationData!$D:$D,'Publication Table'!K$7),
IF('Publication Table'!$C$5="All Cancelled Operations",
SUMIFS(AllPublicationData!$F:$F,AllPublicationData!$A:$A,'Publication Table'!$B81,AllPublicationData!$B:$B,'Publication Table'!$C$4,AllPublicationData!$D:$D,'Publication Table'!K$7),
IF('Publication Table'!$C$5="Operations cancelled by patient",
SUMIFS(AllPublicationData!$G:$G,AllPublicationData!$A:$A,'Publication Table'!$B81,AllPublicationData!$B:$B,'Publication Table'!$C$4,AllPublicationData!$D:$D,'Publication Table'!K$7),
IF('Publication Table'!$C$5="Operations cancelled for clinical reasons",
SUMIFS(AllPublicationData!$H:$H,AllPublicationData!$A:$A,'Publication Table'!$B81,AllPublicationData!$B:$B,'Publication Table'!$C$4,AllPublicationData!$D:$D,'Publication Table'!K$7),
IF('Publication Table'!$C$5="Operations cancelled for non-clinical/capacity reasons",
SUMIFS(AllPublicationData!$I:$I,AllPublicationData!$A:$A,'Publication Table'!$B81,AllPublicationData!$B:$B,'Publication Table'!$C$4,AllPublicationData!$D:$D,'Publication Table'!K$7),
IF('Publication Table'!$C$5="Cancellations for other reasons",
SUMIFS(AllPublicationData!$J:$J,AllPublicationData!$A:$A,'Publication Table'!$B81,AllPublicationData!$B:$B,'Publication Table'!$C$4,AllPublicationData!$D:$D,'Publication Table'!K$7)))))))+
IF(AND($C$4="NHS Scotland",$C$5="Total Operations"),
SUMIFS(AllPublicationData!$E:$E,AllPublicationData!$A:$A,'Publication Table'!$B81,AllPublicationData!$B:$B,'Publication Table'!K$7),
IF(AND($C$4="NHS Scotland",$C$5="All Cancelled Operations"),
SUMIFS(AllPublicationData!$F:$F,AllPublicationData!$A:$A,'Publication Table'!$B81,AllPublicationData!$B:$B,'Publication Table'!K$7),
IF(AND($C$4="NHS Scotland",$C$5="Operations cancelled by patient"),
SUMIFS(AllPublicationData!$G:$G,AllPublicationData!$A:$A,'Publication Table'!$B81,AllPublicationData!$B:$B,'Publication Table'!K$7),
IF(AND($C$4="NHS Scotland",$C$5="Operations cancelled for clinical reasons"),
SUMIFS(AllPublicationData!$H:$H,AllPublicationData!$A:$A,'Publication Table'!$B81,AllPublicationData!$B:$B,'Publication Table'!K$7),
IF(AND($C$4="NHS Scotland",$C$5="Operations cancelled for non-clinical/capacity reasons"),
SUMIFS(AllPublicationData!$I:$I,AllPublicationData!$A:$A,'Publication Table'!$B81,AllPublicationData!$B:$B,'Publication Table'!K$7),
IF(AND($C$4="NHS Scotland",$C$5="Cancellations for other reasons"),
SUMIFS(AllPublicationData!$J:$J,AllPublicationData!$A:$A,'Publication Table'!$B81,AllPublicationData!$B:$B,'Publication Table'!K$7)))))))</f>
        <v>6182</v>
      </c>
      <c r="L81" s="90">
        <f>IF($C$5="Total Operations",
SUMIFS(AllPublicationData!$E:$E,AllPublicationData!$A:$A,'Publication Table'!$B81,AllPublicationData!$B:$B,'Publication Table'!$C$4,AllPublicationData!$D:$D,'Publication Table'!L$7),
IF('Publication Table'!$C$5="All Cancelled Operations",
SUMIFS(AllPublicationData!$F:$F,AllPublicationData!$A:$A,'Publication Table'!$B81,AllPublicationData!$B:$B,'Publication Table'!$C$4,AllPublicationData!$D:$D,'Publication Table'!L$7),
IF('Publication Table'!$C$5="Operations cancelled by patient",
SUMIFS(AllPublicationData!$G:$G,AllPublicationData!$A:$A,'Publication Table'!$B81,AllPublicationData!$B:$B,'Publication Table'!$C$4,AllPublicationData!$D:$D,'Publication Table'!L$7),
IF('Publication Table'!$C$5="Operations cancelled for clinical reasons",
SUMIFS(AllPublicationData!$H:$H,AllPublicationData!$A:$A,'Publication Table'!$B81,AllPublicationData!$B:$B,'Publication Table'!$C$4,AllPublicationData!$D:$D,'Publication Table'!L$7),
IF('Publication Table'!$C$5="Operations cancelled for non-clinical/capacity reasons",
SUMIFS(AllPublicationData!$I:$I,AllPublicationData!$A:$A,'Publication Table'!$B81,AllPublicationData!$B:$B,'Publication Table'!$C$4,AllPublicationData!$D:$D,'Publication Table'!L$7),
IF('Publication Table'!$C$5="Cancellations for other reasons",
SUMIFS(AllPublicationData!$J:$J,AllPublicationData!$A:$A,'Publication Table'!$B81,AllPublicationData!$B:$B,'Publication Table'!$C$4,AllPublicationData!$D:$D,'Publication Table'!L$7)))))))+
IF(AND($C$4="NHS Scotland",$C$5="Total Operations"),
SUMIFS(AllPublicationData!$E:$E,AllPublicationData!$A:$A,'Publication Table'!$B81,AllPublicationData!$B:$B,'Publication Table'!L$7),
IF(AND($C$4="NHS Scotland",$C$5="All Cancelled Operations"),
SUMIFS(AllPublicationData!$F:$F,AllPublicationData!$A:$A,'Publication Table'!$B81,AllPublicationData!$B:$B,'Publication Table'!L$7),
IF(AND($C$4="NHS Scotland",$C$5="Operations cancelled by patient"),
SUMIFS(AllPublicationData!$G:$G,AllPublicationData!$A:$A,'Publication Table'!$B81,AllPublicationData!$B:$B,'Publication Table'!L$7),
IF(AND($C$4="NHS Scotland",$C$5="Operations cancelled for clinical reasons"),
SUMIFS(AllPublicationData!$H:$H,AllPublicationData!$A:$A,'Publication Table'!$B81,AllPublicationData!$B:$B,'Publication Table'!L$7),
IF(AND($C$4="NHS Scotland",$C$5="Operations cancelled for non-clinical/capacity reasons"),
SUMIFS(AllPublicationData!$I:$I,AllPublicationData!$A:$A,'Publication Table'!$B81,AllPublicationData!$B:$B,'Publication Table'!L$7),
IF(AND($C$4="NHS Scotland",$C$5="Cancellations for other reasons"),
SUMIFS(AllPublicationData!$J:$J,AllPublicationData!$A:$A,'Publication Table'!$B81,AllPublicationData!$B:$B,'Publication Table'!L$7)))))))</f>
        <v>1201</v>
      </c>
      <c r="M81" s="90">
        <f>IF($C$5="Total Operations",
SUMIFS(AllPublicationData!$E:$E,AllPublicationData!$A:$A,'Publication Table'!$B81,AllPublicationData!$B:$B,'Publication Table'!$C$4,AllPublicationData!$D:$D,'Publication Table'!M$7),
IF('Publication Table'!$C$5="All Cancelled Operations",
SUMIFS(AllPublicationData!$F:$F,AllPublicationData!$A:$A,'Publication Table'!$B81,AllPublicationData!$B:$B,'Publication Table'!$C$4,AllPublicationData!$D:$D,'Publication Table'!M$7),
IF('Publication Table'!$C$5="Operations cancelled by patient",
SUMIFS(AllPublicationData!$G:$G,AllPublicationData!$A:$A,'Publication Table'!$B81,AllPublicationData!$B:$B,'Publication Table'!$C$4,AllPublicationData!$D:$D,'Publication Table'!M$7),
IF('Publication Table'!$C$5="Operations cancelled for clinical reasons",
SUMIFS(AllPublicationData!$G:$G,AllPublicationData!$A:$A,'Publication Table'!$B81,AllPublicationData!$B:$B,'Publication Table'!$C$4,AllPublicationData!$D:$D,'Publication Table'!M$7),
IF('Publication Table'!$C$5="Operations cancelled for non-clinical/capacity reasons",
SUMIFS(AllPublicationData!$G:$G,AllPublicationData!$A:$A,'Publication Table'!$B81,AllPublicationData!$B:$B,'Publication Table'!$C$4,AllPublicationData!$D:$D,'Publication Table'!M$7),
IF('Publication Table'!$C$5="Cancellations for other reasons",
SUMIFS(AllPublicationData!$G:$G,AllPublicationData!$A:$A,'Publication Table'!$B81,AllPublicationData!$B:$B,'Publication Table'!$C$4,AllPublicationData!$D:$D,'Publication Table'!M$7)))))))+
IF(AND($C$4="NHS Scotland",$C$5="Total Operations"),
SUMIFS(AllPublicationData!$E:$E,AllPublicationData!$A:$A,'Publication Table'!$B81,AllPublicationData!$B:$B,'Publication Table'!M$7),
IF(AND($C$4="NHS Scotland",$C$5="All Cancelled Operations"),
SUMIFS(AllPublicationData!$F:$F,AllPublicationData!$A:$A,'Publication Table'!$B81,AllPublicationData!$B:$B,'Publication Table'!M$7),
IF(AND($C$4="NHS Scotland",$C$5="Operations cancelled by patient"),
SUMIFS(AllPublicationData!$G:$G,AllPublicationData!$A:$A,'Publication Table'!$B81,AllPublicationData!$B:$B,'Publication Table'!M$7),
IF(AND($C$4="NHS Scotland",$C$5="Operations cancelled for clinical reasons"),
SUMIFS(AllPublicationData!$H:$H,AllPublicationData!$A:$A,'Publication Table'!$B81,AllPublicationData!$B:$B,'Publication Table'!M$7),
IF(AND($C$4="NHS Scotland",$C$5="Operations cancelled for non-clinical/capacity reasons"),
SUMIFS(AllPublicationData!$I:$I,AllPublicationData!$A:$A,'Publication Table'!$B81,AllPublicationData!$B:$B,'Publication Table'!M$7),
IF(AND($C$4="NHS Scotland",$C$5="Cancellations for other reasons"),
SUMIFS(AllPublicationData!$J:$J,AllPublicationData!$A:$A,'Publication Table'!$B81,AllPublicationData!$B:$B,'Publication Table'!M$7)))))))</f>
        <v>2411</v>
      </c>
      <c r="N81" s="90">
        <f>IF($C$5="Total Operations",
SUMIFS(AllPublicationData!$E:$E,AllPublicationData!$A:$A,'Publication Table'!$B81,AllPublicationData!$B:$B,'Publication Table'!$C$4,AllPublicationData!$D:$D,'Publication Table'!N$7),
IF('Publication Table'!$C$5="All Cancelled Operations",
SUMIFS(AllPublicationData!$F:$F,AllPublicationData!$A:$A,'Publication Table'!$B81,AllPublicationData!$B:$B,'Publication Table'!$C$4,AllPublicationData!$D:$D,'Publication Table'!N$7),
IF('Publication Table'!$C$5="Operations cancelled by patient",
SUMIFS(AllPublicationData!$G:$G,AllPublicationData!$A:$A,'Publication Table'!$B81,AllPublicationData!$B:$B,'Publication Table'!$C$4,AllPublicationData!$D:$D,'Publication Table'!N$7),
IF('Publication Table'!$C$5="Operations cancelled for clinical reasons",
SUMIFS(AllPublicationData!$G:$G,AllPublicationData!$A:$A,'Publication Table'!$B81,AllPublicationData!$B:$B,'Publication Table'!$C$4,AllPublicationData!$D:$D,'Publication Table'!N$7),
IF('Publication Table'!$C$5="Operations cancelled for non-clinical/capacity reasons",
SUMIFS(AllPublicationData!$G:$G,AllPublicationData!$A:$A,'Publication Table'!$B81,AllPublicationData!$B:$B,'Publication Table'!$C$4,AllPublicationData!$D:$D,'Publication Table'!N$7),
IF('Publication Table'!$C$5="Cancellations for other reasons",
SUMIFS(AllPublicationData!$G:$G,AllPublicationData!$A:$A,'Publication Table'!$B81,AllPublicationData!$B:$B,'Publication Table'!$C$4,AllPublicationData!$D:$D,'Publication Table'!N$7)))))))+
IF(AND($C$4="NHS Scotland",$C$5="Total Operations"),
SUMIFS(AllPublicationData!$E:$E,AllPublicationData!$A:$A,'Publication Table'!$B81,AllPublicationData!$B:$B,'Publication Table'!N$7),
IF(AND($C$4="NHS Scotland",$C$5="All Cancelled Operations"),
SUMIFS(AllPublicationData!$F:$F,AllPublicationData!$A:$A,'Publication Table'!$B81,AllPublicationData!$B:$B,'Publication Table'!N$7),
IF(AND($C$4="NHS Scotland",$C$5="Operations cancelled by patient"),
SUMIFS(AllPublicationData!$G:$G,AllPublicationData!$A:$A,'Publication Table'!$B81,AllPublicationData!$B:$B,'Publication Table'!N$7),
IF(AND($C$4="NHS Scotland",$C$5="Operations cancelled for clinical reasons"),
SUMIFS(AllPublicationData!$H:$H,AllPublicationData!$A:$A,'Publication Table'!$B81,AllPublicationData!$B:$B,'Publication Table'!N$7),
IF(AND($C$4="NHS Scotland",$C$5="Operations cancelled for non-clinical/capacity reasons"),
SUMIFS(AllPublicationData!$I:$I,AllPublicationData!$A:$A,'Publication Table'!$B81,AllPublicationData!$B:$B,'Publication Table'!N$7),
IF(AND($C$4="NHS Scotland",$C$5="Cancellations for other reasons"),
SUMIFS(AllPublicationData!$J:$J,AllPublicationData!$A:$A,'Publication Table'!$B81,AllPublicationData!$B:$B,'Publication Table'!N$7)))))))</f>
        <v>5200</v>
      </c>
      <c r="O81" s="90">
        <f>IF($C$5="Total Operations",
SUMIFS(AllPublicationData!$E:$E,AllPublicationData!$A:$A,'Publication Table'!$B81,AllPublicationData!$B:$B,'Publication Table'!$C$4,AllPublicationData!$D:$D,'Publication Table'!O$7),
IF('Publication Table'!$C$5="All Cancelled Operations",
SUMIFS(AllPublicationData!$F:$F,AllPublicationData!$A:$A,'Publication Table'!$B81,AllPublicationData!$B:$B,'Publication Table'!$C$4,AllPublicationData!$D:$D,'Publication Table'!O$7),
IF('Publication Table'!$C$5="Operations cancelled by patient",
SUMIFS(AllPublicationData!$G:$G,AllPublicationData!$A:$A,'Publication Table'!$B81,AllPublicationData!$B:$B,'Publication Table'!$C$4,AllPublicationData!$D:$D,'Publication Table'!O$7),
IF('Publication Table'!$C$5="Operations cancelled for clinical reasons",
SUMIFS(AllPublicationData!$G:$G,AllPublicationData!$A:$A,'Publication Table'!$B81,AllPublicationData!$B:$B,'Publication Table'!$C$4,AllPublicationData!$D:$D,'Publication Table'!O$7),
IF('Publication Table'!$C$5="Operations cancelled for non-clinical/capacity reasons",
SUMIFS(AllPublicationData!$G:$G,AllPublicationData!$A:$A,'Publication Table'!$B81,AllPublicationData!$B:$B,'Publication Table'!$C$4,AllPublicationData!$D:$D,'Publication Table'!O$7),
IF('Publication Table'!$C$5="Cancellations for other reasons",
SUMIFS(AllPublicationData!$G:$G,AllPublicationData!$A:$A,'Publication Table'!$B81,AllPublicationData!$B:$B,'Publication Table'!$C$4,AllPublicationData!$D:$D,'Publication Table'!O$7)))))))+
IF(AND($C$4="NHS Scotland",$C$5="Total Operations"),
SUMIFS(AllPublicationData!$E:$E,AllPublicationData!$A:$A,'Publication Table'!$B81,AllPublicationData!$B:$B,'Publication Table'!O$7),
IF(AND($C$4="NHS Scotland",$C$5="All Cancelled Operations"),
SUMIFS(AllPublicationData!$F:$F,AllPublicationData!$A:$A,'Publication Table'!$B81,AllPublicationData!$B:$B,'Publication Table'!O$7),
IF(AND($C$4="NHS Scotland",$C$5="Operations cancelled by patient"),
SUMIFS(AllPublicationData!$G:$G,AllPublicationData!$A:$A,'Publication Table'!$B81,AllPublicationData!$B:$B,'Publication Table'!O$7),
IF(AND($C$4="NHS Scotland",$C$5="Operations cancelled for clinical reasons"),
SUMIFS(AllPublicationData!$H:$H,AllPublicationData!$A:$A,'Publication Table'!$B81,AllPublicationData!$B:$B,'Publication Table'!O$7),
IF(AND($C$4="NHS Scotland",$C$5="Operations cancelled for non-clinical/capacity reasons"),
SUMIFS(AllPublicationData!$I:$I,AllPublicationData!$A:$A,'Publication Table'!$B81,AllPublicationData!$B:$B,'Publication Table'!O$7),
IF(AND($C$4="NHS Scotland",$C$5="Cancellations for other reasons"),
SUMIFS(AllPublicationData!$J:$J,AllPublicationData!$A:$A,'Publication Table'!$B81,AllPublicationData!$B:$B,'Publication Table'!O$7)))))))</f>
        <v>215</v>
      </c>
      <c r="P81" s="90">
        <f>IF($C$5="Total Operations",
SUMIFS(AllPublicationData!$E:$E,AllPublicationData!$A:$A,'Publication Table'!$B81,AllPublicationData!$B:$B,'Publication Table'!$C$4,AllPublicationData!$D:$D,'Publication Table'!P$7),
IF('Publication Table'!$C$5="All Cancelled Operations",
SUMIFS(AllPublicationData!$F:$F,AllPublicationData!$A:$A,'Publication Table'!$B81,AllPublicationData!$B:$B,'Publication Table'!$C$4,AllPublicationData!$D:$D,'Publication Table'!P$7),
IF('Publication Table'!$C$5="Operations cancelled by patient",
SUMIFS(AllPublicationData!$G:$G,AllPublicationData!$A:$A,'Publication Table'!$B81,AllPublicationData!$B:$B,'Publication Table'!$C$4,AllPublicationData!$D:$D,'Publication Table'!P$7),
IF('Publication Table'!$C$5="Operations cancelled for clinical reasons",
SUMIFS(AllPublicationData!$G:$G,AllPublicationData!$A:$A,'Publication Table'!$B81,AllPublicationData!$B:$B,'Publication Table'!$C$4,AllPublicationData!$D:$D,'Publication Table'!P$7),
IF('Publication Table'!$C$5="Operations cancelled for non-clinical/capacity reasons",
SUMIFS(AllPublicationData!$G:$G,AllPublicationData!$A:$A,'Publication Table'!$B81,AllPublicationData!$B:$B,'Publication Table'!$C$4,AllPublicationData!$D:$D,'Publication Table'!P$7),
IF('Publication Table'!$C$5="Cancellations for other reasons",
SUMIFS(AllPublicationData!$G:$G,AllPublicationData!$A:$A,'Publication Table'!$B81,AllPublicationData!$B:$B,'Publication Table'!$C$4,AllPublicationData!$D:$D,'Publication Table'!P$7)))))))+
IF(AND($C$4="NHS Scotland",$C$5="Total Operations"),
SUMIFS(AllPublicationData!$E:$E,AllPublicationData!$A:$A,'Publication Table'!$B81,AllPublicationData!$B:$B,'Publication Table'!P$7),
IF(AND($C$4="NHS Scotland",$C$5="All Cancelled Operations"),
SUMIFS(AllPublicationData!$F:$F,AllPublicationData!$A:$A,'Publication Table'!$B81,AllPublicationData!$B:$B,'Publication Table'!P$7),
IF(AND($C$4="NHS Scotland",$C$5="Operations cancelled by patient"),
SUMIFS(AllPublicationData!$G:$G,AllPublicationData!$A:$A,'Publication Table'!$B81,AllPublicationData!$B:$B,'Publication Table'!P$7),
IF(AND($C$4="NHS Scotland",$C$5="Operations cancelled for clinical reasons"),
SUMIFS(AllPublicationData!$H:$H,AllPublicationData!$A:$A,'Publication Table'!$B81,AllPublicationData!$B:$B,'Publication Table'!P$7),
IF(AND($C$4="NHS Scotland",$C$5="Operations cancelled for non-clinical/capacity reasons"),
SUMIFS(AllPublicationData!$I:$I,AllPublicationData!$A:$A,'Publication Table'!$B81,AllPublicationData!$B:$B,'Publication Table'!P$7),
IF(AND($C$4="NHS Scotland",$C$5="Cancellations for other reasons"),
SUMIFS(AllPublicationData!$J:$J,AllPublicationData!$A:$A,'Publication Table'!$B81,AllPublicationData!$B:$B,'Publication Table'!P$7)))))))</f>
        <v>169</v>
      </c>
      <c r="Q81" s="90">
        <f>IF($C$5="Total Operations",
SUMIFS(AllPublicationData!$E:$E,AllPublicationData!$A:$A,'Publication Table'!$B81,AllPublicationData!$B:$B,'Publication Table'!$C$4,AllPublicationData!$D:$D,'Publication Table'!Q$7),
IF('Publication Table'!$C$5="All Cancelled Operations",
SUMIFS(AllPublicationData!$F:$F,AllPublicationData!$A:$A,'Publication Table'!$B81,AllPublicationData!$B:$B,'Publication Table'!$C$4,AllPublicationData!$D:$D,'Publication Table'!Q$7),
IF('Publication Table'!$C$5="Operations cancelled by patient",
SUMIFS(AllPublicationData!$G:$G,AllPublicationData!$A:$A,'Publication Table'!$B81,AllPublicationData!$B:$B,'Publication Table'!$C$4,AllPublicationData!$D:$D,'Publication Table'!Q$7),
IF('Publication Table'!$C$5="Operations cancelled for clinical reasons",
SUMIFS(AllPublicationData!$G:$G,AllPublicationData!$A:$A,'Publication Table'!$B81,AllPublicationData!$B:$B,'Publication Table'!$C$4,AllPublicationData!$D:$D,'Publication Table'!Q$7),
IF('Publication Table'!$C$5="Operations cancelled for non-clinical/capacity reasons",
SUMIFS(AllPublicationData!$G:$G,AllPublicationData!$A:$A,'Publication Table'!$B81,AllPublicationData!$B:$B,'Publication Table'!$C$4,AllPublicationData!$D:$D,'Publication Table'!Q$7),
IF('Publication Table'!$C$5="Cancellations for other reasons",
SUMIFS(AllPublicationData!$G:$G,AllPublicationData!$A:$A,'Publication Table'!$B81,AllPublicationData!$B:$B,'Publication Table'!$C$4,AllPublicationData!$D:$D,'Publication Table'!Q$7)))))))+
IF(AND($C$4="NHS Scotland",$C$5="Total Operations"),
SUMIFS(AllPublicationData!$E:$E,AllPublicationData!$A:$A,'Publication Table'!$B81,AllPublicationData!$B:$B,'Publication Table'!Q$7),
IF(AND($C$4="NHS Scotland",$C$5="All Cancelled Operations"),
SUMIFS(AllPublicationData!$F:$F,AllPublicationData!$A:$A,'Publication Table'!$B81,AllPublicationData!$B:$B,'Publication Table'!Q$7),
IF(AND($C$4="NHS Scotland",$C$5="Operations cancelled by patient"),
SUMIFS(AllPublicationData!$G:$G,AllPublicationData!$A:$A,'Publication Table'!$B81,AllPublicationData!$B:$B,'Publication Table'!Q$7),
IF(AND($C$4="NHS Scotland",$C$5="Operations cancelled for clinical reasons"),
SUMIFS(AllPublicationData!$H:$H,AllPublicationData!$A:$A,'Publication Table'!$B81,AllPublicationData!$B:$B,'Publication Table'!Q$7),
IF(AND($C$4="NHS Scotland",$C$5="Operations cancelled for non-clinical/capacity reasons"),
SUMIFS(AllPublicationData!$I:$I,AllPublicationData!$A:$A,'Publication Table'!$B81,AllPublicationData!$B:$B,'Publication Table'!Q$7),
IF(AND($C$4="NHS Scotland",$C$5="Cancellations for other reasons"),
SUMIFS(AllPublicationData!$J:$J,AllPublicationData!$A:$A,'Publication Table'!$B81,AllPublicationData!$B:$B,'Publication Table'!Q$7)))))))</f>
        <v>1854</v>
      </c>
      <c r="R81" s="90">
        <f>IF($C$5="Total Operations",
SUMIFS(AllPublicationData!$E:$E,AllPublicationData!$A:$A,'Publication Table'!$B81,AllPublicationData!$B:$B,'Publication Table'!$C$4,AllPublicationData!$D:$D,'Publication Table'!R$7),
IF('Publication Table'!$C$5="All Cancelled Operations",
SUMIFS(AllPublicationData!$F:$F,AllPublicationData!$A:$A,'Publication Table'!$B81,AllPublicationData!$B:$B,'Publication Table'!$C$4,AllPublicationData!$D:$D,'Publication Table'!R$7),
IF('Publication Table'!$C$5="Operations cancelled by patient",
SUMIFS(AllPublicationData!$G:$G,AllPublicationData!$A:$A,'Publication Table'!$B81,AllPublicationData!$B:$B,'Publication Table'!$C$4,AllPublicationData!$D:$D,'Publication Table'!R$7),
IF('Publication Table'!$C$5="Operations cancelled for clinical reasons",
SUMIFS(AllPublicationData!$G:$G,AllPublicationData!$A:$A,'Publication Table'!$B81,AllPublicationData!$B:$B,'Publication Table'!$C$4,AllPublicationData!$D:$D,'Publication Table'!R$7),
IF('Publication Table'!$C$5="Operations cancelled for non-clinical/capacity reasons",
SUMIFS(AllPublicationData!$G:$G,AllPublicationData!$A:$A,'Publication Table'!$B81,AllPublicationData!$B:$B,'Publication Table'!$C$4,AllPublicationData!$D:$D,'Publication Table'!R$7),
IF('Publication Table'!$C$5="Cancellations for other reasons",
SUMIFS(AllPublicationData!$G:$G,AllPublicationData!$A:$A,'Publication Table'!$B81,AllPublicationData!$B:$B,'Publication Table'!$C$4,AllPublicationData!$D:$D,'Publication Table'!R$7)))))))+
IF(AND($C$4="NHS Scotland",$C$5="Total Operations"),
SUMIFS(AllPublicationData!$E:$E,AllPublicationData!$A:$A,'Publication Table'!$B81,AllPublicationData!$B:$B,'Publication Table'!R$7),
IF(AND($C$4="NHS Scotland",$C$5="All Cancelled Operations"),
SUMIFS(AllPublicationData!$F:$F,AllPublicationData!$A:$A,'Publication Table'!$B81,AllPublicationData!$B:$B,'Publication Table'!R$7),
IF(AND($C$4="NHS Scotland",$C$5="Operations cancelled by patient"),
SUMIFS(AllPublicationData!$G:$G,AllPublicationData!$A:$A,'Publication Table'!$B81,AllPublicationData!$B:$B,'Publication Table'!R$7),
IF(AND($C$4="NHS Scotland",$C$5="Operations cancelled for clinical reasons"),
SUMIFS(AllPublicationData!$H:$H,AllPublicationData!$A:$A,'Publication Table'!$B81,AllPublicationData!$B:$B,'Publication Table'!R$7),
IF(AND($C$4="NHS Scotland",$C$5="Operations cancelled for non-clinical/capacity reasons"),
SUMIFS(AllPublicationData!$I:$I,AllPublicationData!$A:$A,'Publication Table'!$B81,AllPublicationData!$B:$B,'Publication Table'!R$7),
IF(AND($C$4="NHS Scotland",$C$5="Cancellations for other reasons"),
SUMIFS(AllPublicationData!$J:$J,AllPublicationData!$A:$A,'Publication Table'!$B81,AllPublicationData!$B:$B,'Publication Table'!R$7)))))))</f>
        <v>92</v>
      </c>
    </row>
    <row r="82" spans="2:18" x14ac:dyDescent="0.35">
      <c r="B82" s="89">
        <v>43160</v>
      </c>
      <c r="C82" s="81">
        <f>IF($C$5="Total Operations",
SUMIFS(AllPublicationData!$E:$E,AllPublicationData!$A:$A,'Publication Table'!$B82,AllPublicationData!$B:$B,'Publication Table'!$C$4),
IF('Publication Table'!$C$5="All Cancelled Operations",
SUMIFS(AllPublicationData!$F:$F,AllPublicationData!$A:$A,'Publication Table'!$B82,AllPublicationData!$B:$B,'Publication Table'!$C$4),
IF('Publication Table'!$C$5="Operations cancelled by patient",
SUMIFS(AllPublicationData!$G:$G,AllPublicationData!$A:$A,'Publication Table'!$B82,AllPublicationData!$B:$B,'Publication Table'!$C$4),
IF('Publication Table'!$C$5="Operations cancelled for clinical reasons",
SUMIFS(AllPublicationData!$H:$H,AllPublicationData!$A:$A,'Publication Table'!$B82,AllPublicationData!$B:$B,'Publication Table'!$C$4),
IF('Publication Table'!$C$5="Operations cancelled for non-clinical/capacity reasons",
SUMIFS(AllPublicationData!$I:$I,AllPublicationData!$A:$A,'Publication Table'!$B82,AllPublicationData!$B:$B,'Publication Table'!$C$4),
IF('Publication Table'!$C$5="Cancellations for other reasons",
SUMIFS(AllPublicationData!$J:$J,AllPublicationData!$A:$A,'Publication Table'!$B82,AllPublicationData!$B:$B,'Publication Table'!$C$4)))))))+
IF(AND($C$4="NHS Scotland",$C$5="Total Operations"),
SUMIFS(AllPublicationData!$E:$E,AllPublicationData!$A:$A,'Publication Table'!$B82),
IF(AND($C$4="NHS Scotland",$C$5="All Cancelled Operations"),
SUMIFS(AllPublicationData!$F:$F,AllPublicationData!$A:$A,'Publication Table'!$B82),
IF(AND($C$4="NHS Scotland",$C$5="Operations cancelled by patient"),
SUMIFS(AllPublicationData!$G:$G,AllPublicationData!$A:$A,'Publication Table'!$B82),
IF(AND($C$4="NHS Scotland",$C$5="Operations cancelled for clinical reasons"),
SUMIFS(AllPublicationData!$H:$H,AllPublicationData!$A:$A,'Publication Table'!$B82),
IF(AND($C$4="NHS Scotland",$C$5="Operations cancelled for non-clinical/capacity reasons"),
SUMIFS(AllPublicationData!$I:$I,AllPublicationData!$A:$A,'Publication Table'!$B82),
IF(AND($C$4="NHS Scotland",$C$5="Cancellations for other reasons"),
SUMIFS(AllPublicationData!$J:$J,AllPublicationData!$A:$A,'Publication Table'!$B82)))))))</f>
        <v>29045</v>
      </c>
      <c r="D82" s="90">
        <f>IF($C$5="Total Operations",
SUMIFS(AllPublicationData!$E:$E,AllPublicationData!$A:$A,'Publication Table'!$B82,AllPublicationData!$B:$B,'Publication Table'!$C$4,AllPublicationData!$D:$D,'Publication Table'!D$7),
IF('Publication Table'!$C$5="All Cancelled Operations",
SUMIFS(AllPublicationData!$F:$F,AllPublicationData!$A:$A,'Publication Table'!$B82,AllPublicationData!$B:$B,'Publication Table'!$C$4,AllPublicationData!$D:$D,'Publication Table'!D$7),
IF('Publication Table'!$C$5="Operations cancelled by patient",
SUMIFS(AllPublicationData!$G:$G,AllPublicationData!$A:$A,'Publication Table'!$B82,AllPublicationData!$B:$B,'Publication Table'!$C$4,AllPublicationData!$D:$D,'Publication Table'!D$7),
IF('Publication Table'!$C$5="Operations cancelled for clinical reasons",
SUMIFS(AllPublicationData!$H:$H,AllPublicationData!$A:$A,'Publication Table'!$B82,AllPublicationData!$B:$B,'Publication Table'!$C$4,AllPublicationData!$D:$D,'Publication Table'!D$7),
IF('Publication Table'!$C$5="Operations cancelled for non-clinical/capacity reasons",
SUMIFS(AllPublicationData!$I:$I,AllPublicationData!$A:$A,'Publication Table'!$B82,AllPublicationData!$B:$B,'Publication Table'!$C$4,AllPublicationData!$D:$D,'Publication Table'!D$7),
IF('Publication Table'!$C$5="Cancellations for other reasons",
SUMIFS(AllPublicationData!$J:$J,AllPublicationData!$A:$A,'Publication Table'!$B82,AllPublicationData!$B:$B,'Publication Table'!$C$4,AllPublicationData!$D:$D,'Publication Table'!D$7)))))))+
IF(AND($C$4="NHS Scotland",$C$5="Total Operations"),
SUMIFS(AllPublicationData!$E:$E,AllPublicationData!$A:$A,'Publication Table'!$B82,AllPublicationData!$B:$B,'Publication Table'!D$7),
IF(AND($C$4="NHS Scotland",$C$5="All Cancelled Operations"),
SUMIFS(AllPublicationData!$F:$F,AllPublicationData!$A:$A,'Publication Table'!$B82,AllPublicationData!$B:$B,'Publication Table'!D$7),
IF(AND($C$4="NHS Scotland",$C$5="Operations cancelled by patient"),
SUMIFS(AllPublicationData!$G:$G,AllPublicationData!$A:$A,'Publication Table'!$B82,AllPublicationData!$B:$B,'Publication Table'!D$7),
IF(AND($C$4="NHS Scotland",$C$5="Operations cancelled for clinical reasons"),
SUMIFS(AllPublicationData!$H:$H,AllPublicationData!$A:$A,'Publication Table'!$B82,AllPublicationData!$B:$B,'Publication Table'!D$7),
IF(AND($C$4="NHS Scotland",$C$5="Operations cancelled for non-clinical/capacity reasons"),
SUMIFS(AllPublicationData!$I:$I,AllPublicationData!$A:$A,'Publication Table'!$B82,AllPublicationData!$B:$B,'Publication Table'!D$7),
IF(AND($C$4="NHS Scotland",$C$5="Cancellations for other reasons"),
SUMIFS(AllPublicationData!$J:$J,AllPublicationData!$A:$A,'Publication Table'!$B82,AllPublicationData!$B:$B,'Publication Table'!D$7)))))))</f>
        <v>1425</v>
      </c>
      <c r="E82" s="90">
        <f>IF($C$5="Total Operations",
SUMIFS(AllPublicationData!$E:$E,AllPublicationData!$A:$A,'Publication Table'!$B82,AllPublicationData!$B:$B,'Publication Table'!$C$4,AllPublicationData!$D:$D,'Publication Table'!E$7),
IF('Publication Table'!$C$5="All Cancelled Operations",
SUMIFS(AllPublicationData!$F:$F,AllPublicationData!$A:$A,'Publication Table'!$B82,AllPublicationData!$B:$B,'Publication Table'!$C$4,AllPublicationData!$D:$D,'Publication Table'!E$7),
IF('Publication Table'!$C$5="Operations cancelled by patient",
SUMIFS(AllPublicationData!$G:$G,AllPublicationData!$A:$A,'Publication Table'!$B82,AllPublicationData!$B:$B,'Publication Table'!$C$4,AllPublicationData!$D:$D,'Publication Table'!E$7),
IF('Publication Table'!$C$5="Operations cancelled for clinical reasons",
SUMIFS(AllPublicationData!$H:$H,AllPublicationData!$A:$A,'Publication Table'!$B82,AllPublicationData!$B:$B,'Publication Table'!$C$4,AllPublicationData!$D:$D,'Publication Table'!E$7),
IF('Publication Table'!$C$5="Operations cancelled for non-clinical/capacity reasons",
SUMIFS(AllPublicationData!$I:$I,AllPublicationData!$A:$A,'Publication Table'!$B82,AllPublicationData!$B:$B,'Publication Table'!$C$4,AllPublicationData!$D:$D,'Publication Table'!E$7),
IF('Publication Table'!$C$5="Cancellations for other reasons",
SUMIFS(AllPublicationData!$J:$J,AllPublicationData!$A:$A,'Publication Table'!$B82,AllPublicationData!$B:$B,'Publication Table'!$C$4,AllPublicationData!$D:$D,'Publication Table'!E$7)))))))+
IF(AND($C$4="NHS Scotland",$C$5="Total Operations"),
SUMIFS(AllPublicationData!$E:$E,AllPublicationData!$A:$A,'Publication Table'!$B82,AllPublicationData!$B:$B,'Publication Table'!E$7),
IF(AND($C$4="NHS Scotland",$C$5="All Cancelled Operations"),
SUMIFS(AllPublicationData!$F:$F,AllPublicationData!$A:$A,'Publication Table'!$B82,AllPublicationData!$B:$B,'Publication Table'!E$7),
IF(AND($C$4="NHS Scotland",$C$5="Operations cancelled by patient"),
SUMIFS(AllPublicationData!$G:$G,AllPublicationData!$A:$A,'Publication Table'!$B82,AllPublicationData!$B:$B,'Publication Table'!E$7),
IF(AND($C$4="NHS Scotland",$C$5="Operations cancelled for clinical reasons"),
SUMIFS(AllPublicationData!$H:$H,AllPublicationData!$A:$A,'Publication Table'!$B82,AllPublicationData!$B:$B,'Publication Table'!E$7),
IF(AND($C$4="NHS Scotland",$C$5="Operations cancelled for non-clinical/capacity reasons"),
SUMIFS(AllPublicationData!$I:$I,AllPublicationData!$A:$A,'Publication Table'!$B82,AllPublicationData!$B:$B,'Publication Table'!E$7),
IF(AND($C$4="NHS Scotland",$C$5="Cancellations for other reasons"),
SUMIFS(AllPublicationData!$J:$J,AllPublicationData!$A:$A,'Publication Table'!$B82,AllPublicationData!$B:$B,'Publication Table'!E$7)))))))</f>
        <v>1843</v>
      </c>
      <c r="F82" s="90">
        <f>IF($C$5="Total Operations",
SUMIFS(AllPublicationData!$E:$E,AllPublicationData!$A:$A,'Publication Table'!$B82,AllPublicationData!$B:$B,'Publication Table'!$C$4,AllPublicationData!$D:$D,'Publication Table'!F$7),
IF('Publication Table'!$C$5="All Cancelled Operations",
SUMIFS(AllPublicationData!$F:$F,AllPublicationData!$A:$A,'Publication Table'!$B82,AllPublicationData!$B:$B,'Publication Table'!$C$4,AllPublicationData!$D:$D,'Publication Table'!F$7),
IF('Publication Table'!$C$5="Operations cancelled by patient",
SUMIFS(AllPublicationData!$G:$G,AllPublicationData!$A:$A,'Publication Table'!$B82,AllPublicationData!$B:$B,'Publication Table'!$C$4,AllPublicationData!$D:$D,'Publication Table'!F$7),
IF('Publication Table'!$C$5="Operations cancelled for clinical reasons",
SUMIFS(AllPublicationData!$H:$H,AllPublicationData!$A:$A,'Publication Table'!$B82,AllPublicationData!$B:$B,'Publication Table'!$C$4,AllPublicationData!$D:$D,'Publication Table'!F$7),
IF('Publication Table'!$C$5="Operations cancelled for non-clinical/capacity reasons",
SUMIFS(AllPublicationData!$I:$I,AllPublicationData!$A:$A,'Publication Table'!$B82,AllPublicationData!$B:$B,'Publication Table'!$C$4,AllPublicationData!$D:$D,'Publication Table'!F$7),
IF('Publication Table'!$C$5="Cancellations for other reasons",
SUMIFS(AllPublicationData!$J:$J,AllPublicationData!$A:$A,'Publication Table'!$B82,AllPublicationData!$B:$B,'Publication Table'!$C$4,AllPublicationData!$D:$D,'Publication Table'!F$7)))))))+
IF(AND($C$4="NHS Scotland",$C$5="Total Operations"),
SUMIFS(AllPublicationData!$E:$E,AllPublicationData!$A:$A,'Publication Table'!$B82,AllPublicationData!$B:$B,'Publication Table'!F$7),
IF(AND($C$4="NHS Scotland",$C$5="All Cancelled Operations"),
SUMIFS(AllPublicationData!$F:$F,AllPublicationData!$A:$A,'Publication Table'!$B82,AllPublicationData!$B:$B,'Publication Table'!F$7),
IF(AND($C$4="NHS Scotland",$C$5="Operations cancelled by patient"),
SUMIFS(AllPublicationData!$G:$G,AllPublicationData!$A:$A,'Publication Table'!$B82,AllPublicationData!$B:$B,'Publication Table'!F$7),
IF(AND($C$4="NHS Scotland",$C$5="Operations cancelled for clinical reasons"),
SUMIFS(AllPublicationData!$H:$H,AllPublicationData!$A:$A,'Publication Table'!$B82,AllPublicationData!$B:$B,'Publication Table'!F$7),
IF(AND($C$4="NHS Scotland",$C$5="Operations cancelled for non-clinical/capacity reasons"),
SUMIFS(AllPublicationData!$I:$I,AllPublicationData!$A:$A,'Publication Table'!$B82,AllPublicationData!$B:$B,'Publication Table'!F$7),
IF(AND($C$4="NHS Scotland",$C$5="Cancellations for other reasons"),
SUMIFS(AllPublicationData!$J:$J,AllPublicationData!$A:$A,'Publication Table'!$B82,AllPublicationData!$B:$B,'Publication Table'!F$7)))))))</f>
        <v>458</v>
      </c>
      <c r="G82" s="90">
        <f>IF($C$5="Total Operations",
SUMIFS(AllPublicationData!$E:$E,AllPublicationData!$A:$A,'Publication Table'!$B82,AllPublicationData!$B:$B,'Publication Table'!$C$4,AllPublicationData!$D:$D,'Publication Table'!G$7),
IF('Publication Table'!$C$5="All Cancelled Operations",
SUMIFS(AllPublicationData!$F:$F,AllPublicationData!$A:$A,'Publication Table'!$B82,AllPublicationData!$B:$B,'Publication Table'!$C$4,AllPublicationData!$D:$D,'Publication Table'!G$7),
IF('Publication Table'!$C$5="Operations cancelled by patient",
SUMIFS(AllPublicationData!$G:$G,AllPublicationData!$A:$A,'Publication Table'!$B82,AllPublicationData!$B:$B,'Publication Table'!$C$4,AllPublicationData!$D:$D,'Publication Table'!G$7),
IF('Publication Table'!$C$5="Operations cancelled for clinical reasons",
SUMIFS(AllPublicationData!$H:$H,AllPublicationData!$A:$A,'Publication Table'!$B82,AllPublicationData!$B:$B,'Publication Table'!$C$4,AllPublicationData!$D:$D,'Publication Table'!G$7),
IF('Publication Table'!$C$5="Operations cancelled for non-clinical/capacity reasons",
SUMIFS(AllPublicationData!$I:$I,AllPublicationData!$A:$A,'Publication Table'!$B82,AllPublicationData!$B:$B,'Publication Table'!$C$4,AllPublicationData!$D:$D,'Publication Table'!G$7),
IF('Publication Table'!$C$5="Cancellations for other reasons",
SUMIFS(AllPublicationData!$J:$J,AllPublicationData!$A:$A,'Publication Table'!$B82,AllPublicationData!$B:$B,'Publication Table'!$C$4,AllPublicationData!$D:$D,'Publication Table'!G$7)))))))+
IF(AND($C$4="NHS Scotland",$C$5="Total Operations"),
SUMIFS(AllPublicationData!$E:$E,AllPublicationData!$A:$A,'Publication Table'!$B82,AllPublicationData!$B:$B,'Publication Table'!G$7),
IF(AND($C$4="NHS Scotland",$C$5="All Cancelled Operations"),
SUMIFS(AllPublicationData!$F:$F,AllPublicationData!$A:$A,'Publication Table'!$B82,AllPublicationData!$B:$B,'Publication Table'!G$7),
IF(AND($C$4="NHS Scotland",$C$5="Operations cancelled by patient"),
SUMIFS(AllPublicationData!$G:$G,AllPublicationData!$A:$A,'Publication Table'!$B82,AllPublicationData!$B:$B,'Publication Table'!G$7),
IF(AND($C$4="NHS Scotland",$C$5="Operations cancelled for clinical reasons"),
SUMIFS(AllPublicationData!$H:$H,AllPublicationData!$A:$A,'Publication Table'!$B82,AllPublicationData!$B:$B,'Publication Table'!G$7),
IF(AND($C$4="NHS Scotland",$C$5="Operations cancelled for non-clinical/capacity reasons"),
SUMIFS(AllPublicationData!$I:$I,AllPublicationData!$A:$A,'Publication Table'!$B82,AllPublicationData!$B:$B,'Publication Table'!G$7),
IF(AND($C$4="NHS Scotland",$C$5="Cancellations for other reasons"),
SUMIFS(AllPublicationData!$J:$J,AllPublicationData!$A:$A,'Publication Table'!$B82,AllPublicationData!$B:$B,'Publication Table'!G$7)))))))</f>
        <v>1556</v>
      </c>
      <c r="H82" s="90">
        <f>IF($C$5="Total Operations",
SUMIFS(AllPublicationData!$E:$E,AllPublicationData!$A:$A,'Publication Table'!$B82,AllPublicationData!$B:$B,'Publication Table'!$C$4,AllPublicationData!$D:$D,'Publication Table'!H$7),
IF('Publication Table'!$C$5="All Cancelled Operations",
SUMIFS(AllPublicationData!$F:$F,AllPublicationData!$A:$A,'Publication Table'!$B82,AllPublicationData!$B:$B,'Publication Table'!$C$4,AllPublicationData!$D:$D,'Publication Table'!H$7),
IF('Publication Table'!$C$5="Operations cancelled by patient",
SUMIFS(AllPublicationData!$G:$G,AllPublicationData!$A:$A,'Publication Table'!$B82,AllPublicationData!$B:$B,'Publication Table'!$C$4,AllPublicationData!$D:$D,'Publication Table'!H$7),
IF('Publication Table'!$C$5="Operations cancelled for clinical reasons",
SUMIFS(AllPublicationData!$H:$H,AllPublicationData!$A:$A,'Publication Table'!$B82,AllPublicationData!$B:$B,'Publication Table'!$C$4,AllPublicationData!$D:$D,'Publication Table'!H$7),
IF('Publication Table'!$C$5="Operations cancelled for non-clinical/capacity reasons",
SUMIFS(AllPublicationData!$I:$I,AllPublicationData!$A:$A,'Publication Table'!$B82,AllPublicationData!$B:$B,'Publication Table'!$C$4,AllPublicationData!$D:$D,'Publication Table'!H$7),
IF('Publication Table'!$C$5="Cancellations for other reasons",
SUMIFS(AllPublicationData!$J:$J,AllPublicationData!$A:$A,'Publication Table'!$B82,AllPublicationData!$B:$B,'Publication Table'!$C$4,AllPublicationData!$D:$D,'Publication Table'!H$7)))))))+
IF(AND($C$4="NHS Scotland",$C$5="Total Operations"),
SUMIFS(AllPublicationData!$E:$E,AllPublicationData!$A:$A,'Publication Table'!$B82,AllPublicationData!$B:$B,'Publication Table'!H$7),
IF(AND($C$4="NHS Scotland",$C$5="All Cancelled Operations"),
SUMIFS(AllPublicationData!$F:$F,AllPublicationData!$A:$A,'Publication Table'!$B82,AllPublicationData!$B:$B,'Publication Table'!H$7),
IF(AND($C$4="NHS Scotland",$C$5="Operations cancelled by patient"),
SUMIFS(AllPublicationData!$G:$G,AllPublicationData!$A:$A,'Publication Table'!$B82,AllPublicationData!$B:$B,'Publication Table'!H$7),
IF(AND($C$4="NHS Scotland",$C$5="Operations cancelled for clinical reasons"),
SUMIFS(AllPublicationData!$H:$H,AllPublicationData!$A:$A,'Publication Table'!$B82,AllPublicationData!$B:$B,'Publication Table'!H$7),
IF(AND($C$4="NHS Scotland",$C$5="Operations cancelled for non-clinical/capacity reasons"),
SUMIFS(AllPublicationData!$I:$I,AllPublicationData!$A:$A,'Publication Table'!$B82,AllPublicationData!$B:$B,'Publication Table'!H$7),
IF(AND($C$4="NHS Scotland",$C$5="Cancellations for other reasons"),
SUMIFS(AllPublicationData!$J:$J,AllPublicationData!$A:$A,'Publication Table'!$B82,AllPublicationData!$B:$B,'Publication Table'!H$7)))))))</f>
        <v>1263</v>
      </c>
      <c r="I82" s="90">
        <f>IF($C$5="Total Operations",
SUMIFS(AllPublicationData!$E:$E,AllPublicationData!$A:$A,'Publication Table'!$B82,AllPublicationData!$B:$B,'Publication Table'!$C$4,AllPublicationData!$D:$D,'Publication Table'!I$7),
IF('Publication Table'!$C$5="All Cancelled Operations",
SUMIFS(AllPublicationData!$F:$F,AllPublicationData!$A:$A,'Publication Table'!$B82,AllPublicationData!$B:$B,'Publication Table'!$C$4,AllPublicationData!$D:$D,'Publication Table'!I$7),
IF('Publication Table'!$C$5="Operations cancelled by patient",
SUMIFS(AllPublicationData!$G:$G,AllPublicationData!$A:$A,'Publication Table'!$B82,AllPublicationData!$B:$B,'Publication Table'!$C$4,AllPublicationData!$D:$D,'Publication Table'!I$7),
IF('Publication Table'!$C$5="Operations cancelled for clinical reasons",
SUMIFS(AllPublicationData!$H:$H,AllPublicationData!$A:$A,'Publication Table'!$B82,AllPublicationData!$B:$B,'Publication Table'!$C$4,AllPublicationData!$D:$D,'Publication Table'!I$7),
IF('Publication Table'!$C$5="Operations cancelled for non-clinical/capacity reasons",
SUMIFS(AllPublicationData!$I:$I,AllPublicationData!$A:$A,'Publication Table'!$B82,AllPublicationData!$B:$B,'Publication Table'!$C$4,AllPublicationData!$D:$D,'Publication Table'!I$7),
IF('Publication Table'!$C$5="Cancellations for other reasons",
SUMIFS(AllPublicationData!$J:$J,AllPublicationData!$A:$A,'Publication Table'!$B82,AllPublicationData!$B:$B,'Publication Table'!$C$4,AllPublicationData!$D:$D,'Publication Table'!I$7)))))))+
IF(AND($C$4="NHS Scotland",$C$5="Total Operations"),
SUMIFS(AllPublicationData!$E:$E,AllPublicationData!$A:$A,'Publication Table'!$B82,AllPublicationData!$B:$B,'Publication Table'!I$7),
IF(AND($C$4="NHS Scotland",$C$5="All Cancelled Operations"),
SUMIFS(AllPublicationData!$F:$F,AllPublicationData!$A:$A,'Publication Table'!$B82,AllPublicationData!$B:$B,'Publication Table'!I$7),
IF(AND($C$4="NHS Scotland",$C$5="Operations cancelled by patient"),
SUMIFS(AllPublicationData!$G:$G,AllPublicationData!$A:$A,'Publication Table'!$B82,AllPublicationData!$B:$B,'Publication Table'!I$7),
IF(AND($C$4="NHS Scotland",$C$5="Operations cancelled for clinical reasons"),
SUMIFS(AllPublicationData!$H:$H,AllPublicationData!$A:$A,'Publication Table'!$B82,AllPublicationData!$B:$B,'Publication Table'!I$7),
IF(AND($C$4="NHS Scotland",$C$5="Operations cancelled for non-clinical/capacity reasons"),
SUMIFS(AllPublicationData!$I:$I,AllPublicationData!$A:$A,'Publication Table'!$B82,AllPublicationData!$B:$B,'Publication Table'!I$7),
IF(AND($C$4="NHS Scotland",$C$5="Cancellations for other reasons"),
SUMIFS(AllPublicationData!$J:$J,AllPublicationData!$A:$A,'Publication Table'!$B82,AllPublicationData!$B:$B,'Publication Table'!I$7)))))))</f>
        <v>1133</v>
      </c>
      <c r="J82" s="90">
        <f>IF($C$5="Total Operations",
SUMIFS(AllPublicationData!$E:$E,AllPublicationData!$A:$A,'Publication Table'!$B82,AllPublicationData!$B:$B,'Publication Table'!$C$4,AllPublicationData!$D:$D,'Publication Table'!J$7),
IF('Publication Table'!$C$5="All Cancelled Operations",
SUMIFS(AllPublicationData!$F:$F,AllPublicationData!$A:$A,'Publication Table'!$B82,AllPublicationData!$B:$B,'Publication Table'!$C$4,AllPublicationData!$D:$D,'Publication Table'!J$7),
IF('Publication Table'!$C$5="Operations cancelled by patient",
SUMIFS(AllPublicationData!$G:$G,AllPublicationData!$A:$A,'Publication Table'!$B82,AllPublicationData!$B:$B,'Publication Table'!$C$4,AllPublicationData!$D:$D,'Publication Table'!J$7),
IF('Publication Table'!$C$5="Operations cancelled for clinical reasons",
SUMIFS(AllPublicationData!$H:$H,AllPublicationData!$A:$A,'Publication Table'!$B82,AllPublicationData!$B:$B,'Publication Table'!$C$4,AllPublicationData!$D:$D,'Publication Table'!J$7),
IF('Publication Table'!$C$5="Operations cancelled for non-clinical/capacity reasons",
SUMIFS(AllPublicationData!$I:$I,AllPublicationData!$A:$A,'Publication Table'!$B82,AllPublicationData!$B:$B,'Publication Table'!$C$4,AllPublicationData!$D:$D,'Publication Table'!J$7),
IF('Publication Table'!$C$5="Cancellations for other reasons",
SUMIFS(AllPublicationData!$J:$J,AllPublicationData!$A:$A,'Publication Table'!$B82,AllPublicationData!$B:$B,'Publication Table'!$C$4,AllPublicationData!$D:$D,'Publication Table'!J$7)))))))+
IF(AND($C$4="NHS Scotland",$C$5="Total Operations"),
SUMIFS(AllPublicationData!$E:$E,AllPublicationData!$A:$A,'Publication Table'!$B82,AllPublicationData!$B:$B,'Publication Table'!J$7),
IF(AND($C$4="NHS Scotland",$C$5="All Cancelled Operations"),
SUMIFS(AllPublicationData!$F:$F,AllPublicationData!$A:$A,'Publication Table'!$B82,AllPublicationData!$B:$B,'Publication Table'!J$7),
IF(AND($C$4="NHS Scotland",$C$5="Operations cancelled by patient"),
SUMIFS(AllPublicationData!$G:$G,AllPublicationData!$A:$A,'Publication Table'!$B82,AllPublicationData!$B:$B,'Publication Table'!J$7),
IF(AND($C$4="NHS Scotland",$C$5="Operations cancelled for clinical reasons"),
SUMIFS(AllPublicationData!$H:$H,AllPublicationData!$A:$A,'Publication Table'!$B82,AllPublicationData!$B:$B,'Publication Table'!J$7),
IF(AND($C$4="NHS Scotland",$C$5="Operations cancelled for non-clinical/capacity reasons"),
SUMIFS(AllPublicationData!$I:$I,AllPublicationData!$A:$A,'Publication Table'!$B82,AllPublicationData!$B:$B,'Publication Table'!J$7),
IF(AND($C$4="NHS Scotland",$C$5="Cancellations for other reasons"),
SUMIFS(AllPublicationData!$J:$J,AllPublicationData!$A:$A,'Publication Table'!$B82,AllPublicationData!$B:$B,'Publication Table'!J$7)))))))</f>
        <v>2841</v>
      </c>
      <c r="K82" s="90">
        <f>IF($C$5="Total Operations",
SUMIFS(AllPublicationData!$E:$E,AllPublicationData!$A:$A,'Publication Table'!$B82,AllPublicationData!$B:$B,'Publication Table'!$C$4,AllPublicationData!$D:$D,'Publication Table'!K$7),
IF('Publication Table'!$C$5="All Cancelled Operations",
SUMIFS(AllPublicationData!$F:$F,AllPublicationData!$A:$A,'Publication Table'!$B82,AllPublicationData!$B:$B,'Publication Table'!$C$4,AllPublicationData!$D:$D,'Publication Table'!K$7),
IF('Publication Table'!$C$5="Operations cancelled by patient",
SUMIFS(AllPublicationData!$G:$G,AllPublicationData!$A:$A,'Publication Table'!$B82,AllPublicationData!$B:$B,'Publication Table'!$C$4,AllPublicationData!$D:$D,'Publication Table'!K$7),
IF('Publication Table'!$C$5="Operations cancelled for clinical reasons",
SUMIFS(AllPublicationData!$H:$H,AllPublicationData!$A:$A,'Publication Table'!$B82,AllPublicationData!$B:$B,'Publication Table'!$C$4,AllPublicationData!$D:$D,'Publication Table'!K$7),
IF('Publication Table'!$C$5="Operations cancelled for non-clinical/capacity reasons",
SUMIFS(AllPublicationData!$I:$I,AllPublicationData!$A:$A,'Publication Table'!$B82,AllPublicationData!$B:$B,'Publication Table'!$C$4,AllPublicationData!$D:$D,'Publication Table'!K$7),
IF('Publication Table'!$C$5="Cancellations for other reasons",
SUMIFS(AllPublicationData!$J:$J,AllPublicationData!$A:$A,'Publication Table'!$B82,AllPublicationData!$B:$B,'Publication Table'!$C$4,AllPublicationData!$D:$D,'Publication Table'!K$7)))))))+
IF(AND($C$4="NHS Scotland",$C$5="Total Operations"),
SUMIFS(AllPublicationData!$E:$E,AllPublicationData!$A:$A,'Publication Table'!$B82,AllPublicationData!$B:$B,'Publication Table'!K$7),
IF(AND($C$4="NHS Scotland",$C$5="All Cancelled Operations"),
SUMIFS(AllPublicationData!$F:$F,AllPublicationData!$A:$A,'Publication Table'!$B82,AllPublicationData!$B:$B,'Publication Table'!K$7),
IF(AND($C$4="NHS Scotland",$C$5="Operations cancelled by patient"),
SUMIFS(AllPublicationData!$G:$G,AllPublicationData!$A:$A,'Publication Table'!$B82,AllPublicationData!$B:$B,'Publication Table'!K$7),
IF(AND($C$4="NHS Scotland",$C$5="Operations cancelled for clinical reasons"),
SUMIFS(AllPublicationData!$H:$H,AllPublicationData!$A:$A,'Publication Table'!$B82,AllPublicationData!$B:$B,'Publication Table'!K$7),
IF(AND($C$4="NHS Scotland",$C$5="Operations cancelled for non-clinical/capacity reasons"),
SUMIFS(AllPublicationData!$I:$I,AllPublicationData!$A:$A,'Publication Table'!$B82,AllPublicationData!$B:$B,'Publication Table'!K$7),
IF(AND($C$4="NHS Scotland",$C$5="Cancellations for other reasons"),
SUMIFS(AllPublicationData!$J:$J,AllPublicationData!$A:$A,'Publication Table'!$B82,AllPublicationData!$B:$B,'Publication Table'!K$7)))))))</f>
        <v>6855</v>
      </c>
      <c r="L82" s="90">
        <f>IF($C$5="Total Operations",
SUMIFS(AllPublicationData!$E:$E,AllPublicationData!$A:$A,'Publication Table'!$B82,AllPublicationData!$B:$B,'Publication Table'!$C$4,AllPublicationData!$D:$D,'Publication Table'!L$7),
IF('Publication Table'!$C$5="All Cancelled Operations",
SUMIFS(AllPublicationData!$F:$F,AllPublicationData!$A:$A,'Publication Table'!$B82,AllPublicationData!$B:$B,'Publication Table'!$C$4,AllPublicationData!$D:$D,'Publication Table'!L$7),
IF('Publication Table'!$C$5="Operations cancelled by patient",
SUMIFS(AllPublicationData!$G:$G,AllPublicationData!$A:$A,'Publication Table'!$B82,AllPublicationData!$B:$B,'Publication Table'!$C$4,AllPublicationData!$D:$D,'Publication Table'!L$7),
IF('Publication Table'!$C$5="Operations cancelled for clinical reasons",
SUMIFS(AllPublicationData!$H:$H,AllPublicationData!$A:$A,'Publication Table'!$B82,AllPublicationData!$B:$B,'Publication Table'!$C$4,AllPublicationData!$D:$D,'Publication Table'!L$7),
IF('Publication Table'!$C$5="Operations cancelled for non-clinical/capacity reasons",
SUMIFS(AllPublicationData!$I:$I,AllPublicationData!$A:$A,'Publication Table'!$B82,AllPublicationData!$B:$B,'Publication Table'!$C$4,AllPublicationData!$D:$D,'Publication Table'!L$7),
IF('Publication Table'!$C$5="Cancellations for other reasons",
SUMIFS(AllPublicationData!$J:$J,AllPublicationData!$A:$A,'Publication Table'!$B82,AllPublicationData!$B:$B,'Publication Table'!$C$4,AllPublicationData!$D:$D,'Publication Table'!L$7)))))))+
IF(AND($C$4="NHS Scotland",$C$5="Total Operations"),
SUMIFS(AllPublicationData!$E:$E,AllPublicationData!$A:$A,'Publication Table'!$B82,AllPublicationData!$B:$B,'Publication Table'!L$7),
IF(AND($C$4="NHS Scotland",$C$5="All Cancelled Operations"),
SUMIFS(AllPublicationData!$F:$F,AllPublicationData!$A:$A,'Publication Table'!$B82,AllPublicationData!$B:$B,'Publication Table'!L$7),
IF(AND($C$4="NHS Scotland",$C$5="Operations cancelled by patient"),
SUMIFS(AllPublicationData!$G:$G,AllPublicationData!$A:$A,'Publication Table'!$B82,AllPublicationData!$B:$B,'Publication Table'!L$7),
IF(AND($C$4="NHS Scotland",$C$5="Operations cancelled for clinical reasons"),
SUMIFS(AllPublicationData!$H:$H,AllPublicationData!$A:$A,'Publication Table'!$B82,AllPublicationData!$B:$B,'Publication Table'!L$7),
IF(AND($C$4="NHS Scotland",$C$5="Operations cancelled for non-clinical/capacity reasons"),
SUMIFS(AllPublicationData!$I:$I,AllPublicationData!$A:$A,'Publication Table'!$B82,AllPublicationData!$B:$B,'Publication Table'!L$7),
IF(AND($C$4="NHS Scotland",$C$5="Cancellations for other reasons"),
SUMIFS(AllPublicationData!$J:$J,AllPublicationData!$A:$A,'Publication Table'!$B82,AllPublicationData!$B:$B,'Publication Table'!L$7)))))))</f>
        <v>1204</v>
      </c>
      <c r="M82" s="90">
        <f>IF($C$5="Total Operations",
SUMIFS(AllPublicationData!$E:$E,AllPublicationData!$A:$A,'Publication Table'!$B82,AllPublicationData!$B:$B,'Publication Table'!$C$4,AllPublicationData!$D:$D,'Publication Table'!M$7),
IF('Publication Table'!$C$5="All Cancelled Operations",
SUMIFS(AllPublicationData!$F:$F,AllPublicationData!$A:$A,'Publication Table'!$B82,AllPublicationData!$B:$B,'Publication Table'!$C$4,AllPublicationData!$D:$D,'Publication Table'!M$7),
IF('Publication Table'!$C$5="Operations cancelled by patient",
SUMIFS(AllPublicationData!$G:$G,AllPublicationData!$A:$A,'Publication Table'!$B82,AllPublicationData!$B:$B,'Publication Table'!$C$4,AllPublicationData!$D:$D,'Publication Table'!M$7),
IF('Publication Table'!$C$5="Operations cancelled for clinical reasons",
SUMIFS(AllPublicationData!$G:$G,AllPublicationData!$A:$A,'Publication Table'!$B82,AllPublicationData!$B:$B,'Publication Table'!$C$4,AllPublicationData!$D:$D,'Publication Table'!M$7),
IF('Publication Table'!$C$5="Operations cancelled for non-clinical/capacity reasons",
SUMIFS(AllPublicationData!$G:$G,AllPublicationData!$A:$A,'Publication Table'!$B82,AllPublicationData!$B:$B,'Publication Table'!$C$4,AllPublicationData!$D:$D,'Publication Table'!M$7),
IF('Publication Table'!$C$5="Cancellations for other reasons",
SUMIFS(AllPublicationData!$G:$G,AllPublicationData!$A:$A,'Publication Table'!$B82,AllPublicationData!$B:$B,'Publication Table'!$C$4,AllPublicationData!$D:$D,'Publication Table'!M$7)))))))+
IF(AND($C$4="NHS Scotland",$C$5="Total Operations"),
SUMIFS(AllPublicationData!$E:$E,AllPublicationData!$A:$A,'Publication Table'!$B82,AllPublicationData!$B:$B,'Publication Table'!M$7),
IF(AND($C$4="NHS Scotland",$C$5="All Cancelled Operations"),
SUMIFS(AllPublicationData!$F:$F,AllPublicationData!$A:$A,'Publication Table'!$B82,AllPublicationData!$B:$B,'Publication Table'!M$7),
IF(AND($C$4="NHS Scotland",$C$5="Operations cancelled by patient"),
SUMIFS(AllPublicationData!$G:$G,AllPublicationData!$A:$A,'Publication Table'!$B82,AllPublicationData!$B:$B,'Publication Table'!M$7),
IF(AND($C$4="NHS Scotland",$C$5="Operations cancelled for clinical reasons"),
SUMIFS(AllPublicationData!$H:$H,AllPublicationData!$A:$A,'Publication Table'!$B82,AllPublicationData!$B:$B,'Publication Table'!M$7),
IF(AND($C$4="NHS Scotland",$C$5="Operations cancelled for non-clinical/capacity reasons"),
SUMIFS(AllPublicationData!$I:$I,AllPublicationData!$A:$A,'Publication Table'!$B82,AllPublicationData!$B:$B,'Publication Table'!M$7),
IF(AND($C$4="NHS Scotland",$C$5="Cancellations for other reasons"),
SUMIFS(AllPublicationData!$J:$J,AllPublicationData!$A:$A,'Publication Table'!$B82,AllPublicationData!$B:$B,'Publication Table'!M$7)))))))</f>
        <v>2601</v>
      </c>
      <c r="N82" s="90">
        <f>IF($C$5="Total Operations",
SUMIFS(AllPublicationData!$E:$E,AllPublicationData!$A:$A,'Publication Table'!$B82,AllPublicationData!$B:$B,'Publication Table'!$C$4,AllPublicationData!$D:$D,'Publication Table'!N$7),
IF('Publication Table'!$C$5="All Cancelled Operations",
SUMIFS(AllPublicationData!$F:$F,AllPublicationData!$A:$A,'Publication Table'!$B82,AllPublicationData!$B:$B,'Publication Table'!$C$4,AllPublicationData!$D:$D,'Publication Table'!N$7),
IF('Publication Table'!$C$5="Operations cancelled by patient",
SUMIFS(AllPublicationData!$G:$G,AllPublicationData!$A:$A,'Publication Table'!$B82,AllPublicationData!$B:$B,'Publication Table'!$C$4,AllPublicationData!$D:$D,'Publication Table'!N$7),
IF('Publication Table'!$C$5="Operations cancelled for clinical reasons",
SUMIFS(AllPublicationData!$G:$G,AllPublicationData!$A:$A,'Publication Table'!$B82,AllPublicationData!$B:$B,'Publication Table'!$C$4,AllPublicationData!$D:$D,'Publication Table'!N$7),
IF('Publication Table'!$C$5="Operations cancelled for non-clinical/capacity reasons",
SUMIFS(AllPublicationData!$G:$G,AllPublicationData!$A:$A,'Publication Table'!$B82,AllPublicationData!$B:$B,'Publication Table'!$C$4,AllPublicationData!$D:$D,'Publication Table'!N$7),
IF('Publication Table'!$C$5="Cancellations for other reasons",
SUMIFS(AllPublicationData!$G:$G,AllPublicationData!$A:$A,'Publication Table'!$B82,AllPublicationData!$B:$B,'Publication Table'!$C$4,AllPublicationData!$D:$D,'Publication Table'!N$7)))))))+
IF(AND($C$4="NHS Scotland",$C$5="Total Operations"),
SUMIFS(AllPublicationData!$E:$E,AllPublicationData!$A:$A,'Publication Table'!$B82,AllPublicationData!$B:$B,'Publication Table'!N$7),
IF(AND($C$4="NHS Scotland",$C$5="All Cancelled Operations"),
SUMIFS(AllPublicationData!$F:$F,AllPublicationData!$A:$A,'Publication Table'!$B82,AllPublicationData!$B:$B,'Publication Table'!N$7),
IF(AND($C$4="NHS Scotland",$C$5="Operations cancelled by patient"),
SUMIFS(AllPublicationData!$G:$G,AllPublicationData!$A:$A,'Publication Table'!$B82,AllPublicationData!$B:$B,'Publication Table'!N$7),
IF(AND($C$4="NHS Scotland",$C$5="Operations cancelled for clinical reasons"),
SUMIFS(AllPublicationData!$H:$H,AllPublicationData!$A:$A,'Publication Table'!$B82,AllPublicationData!$B:$B,'Publication Table'!N$7),
IF(AND($C$4="NHS Scotland",$C$5="Operations cancelled for non-clinical/capacity reasons"),
SUMIFS(AllPublicationData!$I:$I,AllPublicationData!$A:$A,'Publication Table'!$B82,AllPublicationData!$B:$B,'Publication Table'!N$7),
IF(AND($C$4="NHS Scotland",$C$5="Cancellations for other reasons"),
SUMIFS(AllPublicationData!$J:$J,AllPublicationData!$A:$A,'Publication Table'!$B82,AllPublicationData!$B:$B,'Publication Table'!N$7)))))))</f>
        <v>5281</v>
      </c>
      <c r="O82" s="90">
        <f>IF($C$5="Total Operations",
SUMIFS(AllPublicationData!$E:$E,AllPublicationData!$A:$A,'Publication Table'!$B82,AllPublicationData!$B:$B,'Publication Table'!$C$4,AllPublicationData!$D:$D,'Publication Table'!O$7),
IF('Publication Table'!$C$5="All Cancelled Operations",
SUMIFS(AllPublicationData!$F:$F,AllPublicationData!$A:$A,'Publication Table'!$B82,AllPublicationData!$B:$B,'Publication Table'!$C$4,AllPublicationData!$D:$D,'Publication Table'!O$7),
IF('Publication Table'!$C$5="Operations cancelled by patient",
SUMIFS(AllPublicationData!$G:$G,AllPublicationData!$A:$A,'Publication Table'!$B82,AllPublicationData!$B:$B,'Publication Table'!$C$4,AllPublicationData!$D:$D,'Publication Table'!O$7),
IF('Publication Table'!$C$5="Operations cancelled for clinical reasons",
SUMIFS(AllPublicationData!$G:$G,AllPublicationData!$A:$A,'Publication Table'!$B82,AllPublicationData!$B:$B,'Publication Table'!$C$4,AllPublicationData!$D:$D,'Publication Table'!O$7),
IF('Publication Table'!$C$5="Operations cancelled for non-clinical/capacity reasons",
SUMIFS(AllPublicationData!$G:$G,AllPublicationData!$A:$A,'Publication Table'!$B82,AllPublicationData!$B:$B,'Publication Table'!$C$4,AllPublicationData!$D:$D,'Publication Table'!O$7),
IF('Publication Table'!$C$5="Cancellations for other reasons",
SUMIFS(AllPublicationData!$G:$G,AllPublicationData!$A:$A,'Publication Table'!$B82,AllPublicationData!$B:$B,'Publication Table'!$C$4,AllPublicationData!$D:$D,'Publication Table'!O$7)))))))+
IF(AND($C$4="NHS Scotland",$C$5="Total Operations"),
SUMIFS(AllPublicationData!$E:$E,AllPublicationData!$A:$A,'Publication Table'!$B82,AllPublicationData!$B:$B,'Publication Table'!O$7),
IF(AND($C$4="NHS Scotland",$C$5="All Cancelled Operations"),
SUMIFS(AllPublicationData!$F:$F,AllPublicationData!$A:$A,'Publication Table'!$B82,AllPublicationData!$B:$B,'Publication Table'!O$7),
IF(AND($C$4="NHS Scotland",$C$5="Operations cancelled by patient"),
SUMIFS(AllPublicationData!$G:$G,AllPublicationData!$A:$A,'Publication Table'!$B82,AllPublicationData!$B:$B,'Publication Table'!O$7),
IF(AND($C$4="NHS Scotland",$C$5="Operations cancelled for clinical reasons"),
SUMIFS(AllPublicationData!$H:$H,AllPublicationData!$A:$A,'Publication Table'!$B82,AllPublicationData!$B:$B,'Publication Table'!O$7),
IF(AND($C$4="NHS Scotland",$C$5="Operations cancelled for non-clinical/capacity reasons"),
SUMIFS(AllPublicationData!$I:$I,AllPublicationData!$A:$A,'Publication Table'!$B82,AllPublicationData!$B:$B,'Publication Table'!O$7),
IF(AND($C$4="NHS Scotland",$C$5="Cancellations for other reasons"),
SUMIFS(AllPublicationData!$J:$J,AllPublicationData!$A:$A,'Publication Table'!$B82,AllPublicationData!$B:$B,'Publication Table'!O$7)))))))</f>
        <v>286</v>
      </c>
      <c r="P82" s="90">
        <f>IF($C$5="Total Operations",
SUMIFS(AllPublicationData!$E:$E,AllPublicationData!$A:$A,'Publication Table'!$B82,AllPublicationData!$B:$B,'Publication Table'!$C$4,AllPublicationData!$D:$D,'Publication Table'!P$7),
IF('Publication Table'!$C$5="All Cancelled Operations",
SUMIFS(AllPublicationData!$F:$F,AllPublicationData!$A:$A,'Publication Table'!$B82,AllPublicationData!$B:$B,'Publication Table'!$C$4,AllPublicationData!$D:$D,'Publication Table'!P$7),
IF('Publication Table'!$C$5="Operations cancelled by patient",
SUMIFS(AllPublicationData!$G:$G,AllPublicationData!$A:$A,'Publication Table'!$B82,AllPublicationData!$B:$B,'Publication Table'!$C$4,AllPublicationData!$D:$D,'Publication Table'!P$7),
IF('Publication Table'!$C$5="Operations cancelled for clinical reasons",
SUMIFS(AllPublicationData!$G:$G,AllPublicationData!$A:$A,'Publication Table'!$B82,AllPublicationData!$B:$B,'Publication Table'!$C$4,AllPublicationData!$D:$D,'Publication Table'!P$7),
IF('Publication Table'!$C$5="Operations cancelled for non-clinical/capacity reasons",
SUMIFS(AllPublicationData!$G:$G,AllPublicationData!$A:$A,'Publication Table'!$B82,AllPublicationData!$B:$B,'Publication Table'!$C$4,AllPublicationData!$D:$D,'Publication Table'!P$7),
IF('Publication Table'!$C$5="Cancellations for other reasons",
SUMIFS(AllPublicationData!$G:$G,AllPublicationData!$A:$A,'Publication Table'!$B82,AllPublicationData!$B:$B,'Publication Table'!$C$4,AllPublicationData!$D:$D,'Publication Table'!P$7)))))))+
IF(AND($C$4="NHS Scotland",$C$5="Total Operations"),
SUMIFS(AllPublicationData!$E:$E,AllPublicationData!$A:$A,'Publication Table'!$B82,AllPublicationData!$B:$B,'Publication Table'!P$7),
IF(AND($C$4="NHS Scotland",$C$5="All Cancelled Operations"),
SUMIFS(AllPublicationData!$F:$F,AllPublicationData!$A:$A,'Publication Table'!$B82,AllPublicationData!$B:$B,'Publication Table'!P$7),
IF(AND($C$4="NHS Scotland",$C$5="Operations cancelled by patient"),
SUMIFS(AllPublicationData!$G:$G,AllPublicationData!$A:$A,'Publication Table'!$B82,AllPublicationData!$B:$B,'Publication Table'!P$7),
IF(AND($C$4="NHS Scotland",$C$5="Operations cancelled for clinical reasons"),
SUMIFS(AllPublicationData!$H:$H,AllPublicationData!$A:$A,'Publication Table'!$B82,AllPublicationData!$B:$B,'Publication Table'!P$7),
IF(AND($C$4="NHS Scotland",$C$5="Operations cancelled for non-clinical/capacity reasons"),
SUMIFS(AllPublicationData!$I:$I,AllPublicationData!$A:$A,'Publication Table'!$B82,AllPublicationData!$B:$B,'Publication Table'!P$7),
IF(AND($C$4="NHS Scotland",$C$5="Cancellations for other reasons"),
SUMIFS(AllPublicationData!$J:$J,AllPublicationData!$A:$A,'Publication Table'!$B82,AllPublicationData!$B:$B,'Publication Table'!P$7)))))))</f>
        <v>170</v>
      </c>
      <c r="Q82" s="90">
        <f>IF($C$5="Total Operations",
SUMIFS(AllPublicationData!$E:$E,AllPublicationData!$A:$A,'Publication Table'!$B82,AllPublicationData!$B:$B,'Publication Table'!$C$4,AllPublicationData!$D:$D,'Publication Table'!Q$7),
IF('Publication Table'!$C$5="All Cancelled Operations",
SUMIFS(AllPublicationData!$F:$F,AllPublicationData!$A:$A,'Publication Table'!$B82,AllPublicationData!$B:$B,'Publication Table'!$C$4,AllPublicationData!$D:$D,'Publication Table'!Q$7),
IF('Publication Table'!$C$5="Operations cancelled by patient",
SUMIFS(AllPublicationData!$G:$G,AllPublicationData!$A:$A,'Publication Table'!$B82,AllPublicationData!$B:$B,'Publication Table'!$C$4,AllPublicationData!$D:$D,'Publication Table'!Q$7),
IF('Publication Table'!$C$5="Operations cancelled for clinical reasons",
SUMIFS(AllPublicationData!$G:$G,AllPublicationData!$A:$A,'Publication Table'!$B82,AllPublicationData!$B:$B,'Publication Table'!$C$4,AllPublicationData!$D:$D,'Publication Table'!Q$7),
IF('Publication Table'!$C$5="Operations cancelled for non-clinical/capacity reasons",
SUMIFS(AllPublicationData!$G:$G,AllPublicationData!$A:$A,'Publication Table'!$B82,AllPublicationData!$B:$B,'Publication Table'!$C$4,AllPublicationData!$D:$D,'Publication Table'!Q$7),
IF('Publication Table'!$C$5="Cancellations for other reasons",
SUMIFS(AllPublicationData!$G:$G,AllPublicationData!$A:$A,'Publication Table'!$B82,AllPublicationData!$B:$B,'Publication Table'!$C$4,AllPublicationData!$D:$D,'Publication Table'!Q$7)))))))+
IF(AND($C$4="NHS Scotland",$C$5="Total Operations"),
SUMIFS(AllPublicationData!$E:$E,AllPublicationData!$A:$A,'Publication Table'!$B82,AllPublicationData!$B:$B,'Publication Table'!Q$7),
IF(AND($C$4="NHS Scotland",$C$5="All Cancelled Operations"),
SUMIFS(AllPublicationData!$F:$F,AllPublicationData!$A:$A,'Publication Table'!$B82,AllPublicationData!$B:$B,'Publication Table'!Q$7),
IF(AND($C$4="NHS Scotland",$C$5="Operations cancelled by patient"),
SUMIFS(AllPublicationData!$G:$G,AllPublicationData!$A:$A,'Publication Table'!$B82,AllPublicationData!$B:$B,'Publication Table'!Q$7),
IF(AND($C$4="NHS Scotland",$C$5="Operations cancelled for clinical reasons"),
SUMIFS(AllPublicationData!$H:$H,AllPublicationData!$A:$A,'Publication Table'!$B82,AllPublicationData!$B:$B,'Publication Table'!Q$7),
IF(AND($C$4="NHS Scotland",$C$5="Operations cancelled for non-clinical/capacity reasons"),
SUMIFS(AllPublicationData!$I:$I,AllPublicationData!$A:$A,'Publication Table'!$B82,AllPublicationData!$B:$B,'Publication Table'!Q$7),
IF(AND($C$4="NHS Scotland",$C$5="Cancellations for other reasons"),
SUMIFS(AllPublicationData!$J:$J,AllPublicationData!$A:$A,'Publication Table'!$B82,AllPublicationData!$B:$B,'Publication Table'!Q$7)))))))</f>
        <v>2039</v>
      </c>
      <c r="R82" s="90">
        <f>IF($C$5="Total Operations",
SUMIFS(AllPublicationData!$E:$E,AllPublicationData!$A:$A,'Publication Table'!$B82,AllPublicationData!$B:$B,'Publication Table'!$C$4,AllPublicationData!$D:$D,'Publication Table'!R$7),
IF('Publication Table'!$C$5="All Cancelled Operations",
SUMIFS(AllPublicationData!$F:$F,AllPublicationData!$A:$A,'Publication Table'!$B82,AllPublicationData!$B:$B,'Publication Table'!$C$4,AllPublicationData!$D:$D,'Publication Table'!R$7),
IF('Publication Table'!$C$5="Operations cancelled by patient",
SUMIFS(AllPublicationData!$G:$G,AllPublicationData!$A:$A,'Publication Table'!$B82,AllPublicationData!$B:$B,'Publication Table'!$C$4,AllPublicationData!$D:$D,'Publication Table'!R$7),
IF('Publication Table'!$C$5="Operations cancelled for clinical reasons",
SUMIFS(AllPublicationData!$G:$G,AllPublicationData!$A:$A,'Publication Table'!$B82,AllPublicationData!$B:$B,'Publication Table'!$C$4,AllPublicationData!$D:$D,'Publication Table'!R$7),
IF('Publication Table'!$C$5="Operations cancelled for non-clinical/capacity reasons",
SUMIFS(AllPublicationData!$G:$G,AllPublicationData!$A:$A,'Publication Table'!$B82,AllPublicationData!$B:$B,'Publication Table'!$C$4,AllPublicationData!$D:$D,'Publication Table'!R$7),
IF('Publication Table'!$C$5="Cancellations for other reasons",
SUMIFS(AllPublicationData!$G:$G,AllPublicationData!$A:$A,'Publication Table'!$B82,AllPublicationData!$B:$B,'Publication Table'!$C$4,AllPublicationData!$D:$D,'Publication Table'!R$7)))))))+
IF(AND($C$4="NHS Scotland",$C$5="Total Operations"),
SUMIFS(AllPublicationData!$E:$E,AllPublicationData!$A:$A,'Publication Table'!$B82,AllPublicationData!$B:$B,'Publication Table'!R$7),
IF(AND($C$4="NHS Scotland",$C$5="All Cancelled Operations"),
SUMIFS(AllPublicationData!$F:$F,AllPublicationData!$A:$A,'Publication Table'!$B82,AllPublicationData!$B:$B,'Publication Table'!R$7),
IF(AND($C$4="NHS Scotland",$C$5="Operations cancelled by patient"),
SUMIFS(AllPublicationData!$G:$G,AllPublicationData!$A:$A,'Publication Table'!$B82,AllPublicationData!$B:$B,'Publication Table'!R$7),
IF(AND($C$4="NHS Scotland",$C$5="Operations cancelled for clinical reasons"),
SUMIFS(AllPublicationData!$H:$H,AllPublicationData!$A:$A,'Publication Table'!$B82,AllPublicationData!$B:$B,'Publication Table'!R$7),
IF(AND($C$4="NHS Scotland",$C$5="Operations cancelled for non-clinical/capacity reasons"),
SUMIFS(AllPublicationData!$I:$I,AllPublicationData!$A:$A,'Publication Table'!$B82,AllPublicationData!$B:$B,'Publication Table'!R$7),
IF(AND($C$4="NHS Scotland",$C$5="Cancellations for other reasons"),
SUMIFS(AllPublicationData!$J:$J,AllPublicationData!$A:$A,'Publication Table'!$B82,AllPublicationData!$B:$B,'Publication Table'!R$7)))))))</f>
        <v>90</v>
      </c>
    </row>
    <row r="83" spans="2:18" x14ac:dyDescent="0.35">
      <c r="B83" s="89">
        <v>43132</v>
      </c>
      <c r="C83" s="81">
        <f>IF($C$5="Total Operations",
SUMIFS(AllPublicationData!$E:$E,AllPublicationData!$A:$A,'Publication Table'!$B83,AllPublicationData!$B:$B,'Publication Table'!$C$4),
IF('Publication Table'!$C$5="All Cancelled Operations",
SUMIFS(AllPublicationData!$F:$F,AllPublicationData!$A:$A,'Publication Table'!$B83,AllPublicationData!$B:$B,'Publication Table'!$C$4),
IF('Publication Table'!$C$5="Operations cancelled by patient",
SUMIFS(AllPublicationData!$G:$G,AllPublicationData!$A:$A,'Publication Table'!$B83,AllPublicationData!$B:$B,'Publication Table'!$C$4),
IF('Publication Table'!$C$5="Operations cancelled for clinical reasons",
SUMIFS(AllPublicationData!$H:$H,AllPublicationData!$A:$A,'Publication Table'!$B83,AllPublicationData!$B:$B,'Publication Table'!$C$4),
IF('Publication Table'!$C$5="Operations cancelled for non-clinical/capacity reasons",
SUMIFS(AllPublicationData!$I:$I,AllPublicationData!$A:$A,'Publication Table'!$B83,AllPublicationData!$B:$B,'Publication Table'!$C$4),
IF('Publication Table'!$C$5="Cancellations for other reasons",
SUMIFS(AllPublicationData!$J:$J,AllPublicationData!$A:$A,'Publication Table'!$B83,AllPublicationData!$B:$B,'Publication Table'!$C$4)))))))+
IF(AND($C$4="NHS Scotland",$C$5="Total Operations"),
SUMIFS(AllPublicationData!$E:$E,AllPublicationData!$A:$A,'Publication Table'!$B83),
IF(AND($C$4="NHS Scotland",$C$5="All Cancelled Operations"),
SUMIFS(AllPublicationData!$F:$F,AllPublicationData!$A:$A,'Publication Table'!$B83),
IF(AND($C$4="NHS Scotland",$C$5="Operations cancelled by patient"),
SUMIFS(AllPublicationData!$G:$G,AllPublicationData!$A:$A,'Publication Table'!$B83),
IF(AND($C$4="NHS Scotland",$C$5="Operations cancelled for clinical reasons"),
SUMIFS(AllPublicationData!$H:$H,AllPublicationData!$A:$A,'Publication Table'!$B83),
IF(AND($C$4="NHS Scotland",$C$5="Operations cancelled for non-clinical/capacity reasons"),
SUMIFS(AllPublicationData!$I:$I,AllPublicationData!$A:$A,'Publication Table'!$B83),
IF(AND($C$4="NHS Scotland",$C$5="Cancellations for other reasons"),
SUMIFS(AllPublicationData!$J:$J,AllPublicationData!$A:$A,'Publication Table'!$B83)))))))</f>
        <v>26383</v>
      </c>
      <c r="D83" s="90">
        <f>IF($C$5="Total Operations",
SUMIFS(AllPublicationData!$E:$E,AllPublicationData!$A:$A,'Publication Table'!$B83,AllPublicationData!$B:$B,'Publication Table'!$C$4,AllPublicationData!$D:$D,'Publication Table'!D$7),
IF('Publication Table'!$C$5="All Cancelled Operations",
SUMIFS(AllPublicationData!$F:$F,AllPublicationData!$A:$A,'Publication Table'!$B83,AllPublicationData!$B:$B,'Publication Table'!$C$4,AllPublicationData!$D:$D,'Publication Table'!D$7),
IF('Publication Table'!$C$5="Operations cancelled by patient",
SUMIFS(AllPublicationData!$G:$G,AllPublicationData!$A:$A,'Publication Table'!$B83,AllPublicationData!$B:$B,'Publication Table'!$C$4,AllPublicationData!$D:$D,'Publication Table'!D$7),
IF('Publication Table'!$C$5="Operations cancelled for clinical reasons",
SUMIFS(AllPublicationData!$H:$H,AllPublicationData!$A:$A,'Publication Table'!$B83,AllPublicationData!$B:$B,'Publication Table'!$C$4,AllPublicationData!$D:$D,'Publication Table'!D$7),
IF('Publication Table'!$C$5="Operations cancelled for non-clinical/capacity reasons",
SUMIFS(AllPublicationData!$I:$I,AllPublicationData!$A:$A,'Publication Table'!$B83,AllPublicationData!$B:$B,'Publication Table'!$C$4,AllPublicationData!$D:$D,'Publication Table'!D$7),
IF('Publication Table'!$C$5="Cancellations for other reasons",
SUMIFS(AllPublicationData!$J:$J,AllPublicationData!$A:$A,'Publication Table'!$B83,AllPublicationData!$B:$B,'Publication Table'!$C$4,AllPublicationData!$D:$D,'Publication Table'!D$7)))))))+
IF(AND($C$4="NHS Scotland",$C$5="Total Operations"),
SUMIFS(AllPublicationData!$E:$E,AllPublicationData!$A:$A,'Publication Table'!$B83,AllPublicationData!$B:$B,'Publication Table'!D$7),
IF(AND($C$4="NHS Scotland",$C$5="All Cancelled Operations"),
SUMIFS(AllPublicationData!$F:$F,AllPublicationData!$A:$A,'Publication Table'!$B83,AllPublicationData!$B:$B,'Publication Table'!D$7),
IF(AND($C$4="NHS Scotland",$C$5="Operations cancelled by patient"),
SUMIFS(AllPublicationData!$G:$G,AllPublicationData!$A:$A,'Publication Table'!$B83,AllPublicationData!$B:$B,'Publication Table'!D$7),
IF(AND($C$4="NHS Scotland",$C$5="Operations cancelled for clinical reasons"),
SUMIFS(AllPublicationData!$H:$H,AllPublicationData!$A:$A,'Publication Table'!$B83,AllPublicationData!$B:$B,'Publication Table'!D$7),
IF(AND($C$4="NHS Scotland",$C$5="Operations cancelled for non-clinical/capacity reasons"),
SUMIFS(AllPublicationData!$I:$I,AllPublicationData!$A:$A,'Publication Table'!$B83,AllPublicationData!$B:$B,'Publication Table'!D$7),
IF(AND($C$4="NHS Scotland",$C$5="Cancellations for other reasons"),
SUMIFS(AllPublicationData!$J:$J,AllPublicationData!$A:$A,'Publication Table'!$B83,AllPublicationData!$B:$B,'Publication Table'!D$7)))))))</f>
        <v>1415</v>
      </c>
      <c r="E83" s="90">
        <f>IF($C$5="Total Operations",
SUMIFS(AllPublicationData!$E:$E,AllPublicationData!$A:$A,'Publication Table'!$B83,AllPublicationData!$B:$B,'Publication Table'!$C$4,AllPublicationData!$D:$D,'Publication Table'!E$7),
IF('Publication Table'!$C$5="All Cancelled Operations",
SUMIFS(AllPublicationData!$F:$F,AllPublicationData!$A:$A,'Publication Table'!$B83,AllPublicationData!$B:$B,'Publication Table'!$C$4,AllPublicationData!$D:$D,'Publication Table'!E$7),
IF('Publication Table'!$C$5="Operations cancelled by patient",
SUMIFS(AllPublicationData!$G:$G,AllPublicationData!$A:$A,'Publication Table'!$B83,AllPublicationData!$B:$B,'Publication Table'!$C$4,AllPublicationData!$D:$D,'Publication Table'!E$7),
IF('Publication Table'!$C$5="Operations cancelled for clinical reasons",
SUMIFS(AllPublicationData!$H:$H,AllPublicationData!$A:$A,'Publication Table'!$B83,AllPublicationData!$B:$B,'Publication Table'!$C$4,AllPublicationData!$D:$D,'Publication Table'!E$7),
IF('Publication Table'!$C$5="Operations cancelled for non-clinical/capacity reasons",
SUMIFS(AllPublicationData!$I:$I,AllPublicationData!$A:$A,'Publication Table'!$B83,AllPublicationData!$B:$B,'Publication Table'!$C$4,AllPublicationData!$D:$D,'Publication Table'!E$7),
IF('Publication Table'!$C$5="Cancellations for other reasons",
SUMIFS(AllPublicationData!$J:$J,AllPublicationData!$A:$A,'Publication Table'!$B83,AllPublicationData!$B:$B,'Publication Table'!$C$4,AllPublicationData!$D:$D,'Publication Table'!E$7)))))))+
IF(AND($C$4="NHS Scotland",$C$5="Total Operations"),
SUMIFS(AllPublicationData!$E:$E,AllPublicationData!$A:$A,'Publication Table'!$B83,AllPublicationData!$B:$B,'Publication Table'!E$7),
IF(AND($C$4="NHS Scotland",$C$5="All Cancelled Operations"),
SUMIFS(AllPublicationData!$F:$F,AllPublicationData!$A:$A,'Publication Table'!$B83,AllPublicationData!$B:$B,'Publication Table'!E$7),
IF(AND($C$4="NHS Scotland",$C$5="Operations cancelled by patient"),
SUMIFS(AllPublicationData!$G:$G,AllPublicationData!$A:$A,'Publication Table'!$B83,AllPublicationData!$B:$B,'Publication Table'!E$7),
IF(AND($C$4="NHS Scotland",$C$5="Operations cancelled for clinical reasons"),
SUMIFS(AllPublicationData!$H:$H,AllPublicationData!$A:$A,'Publication Table'!$B83,AllPublicationData!$B:$B,'Publication Table'!E$7),
IF(AND($C$4="NHS Scotland",$C$5="Operations cancelled for non-clinical/capacity reasons"),
SUMIFS(AllPublicationData!$I:$I,AllPublicationData!$A:$A,'Publication Table'!$B83,AllPublicationData!$B:$B,'Publication Table'!E$7),
IF(AND($C$4="NHS Scotland",$C$5="Cancellations for other reasons"),
SUMIFS(AllPublicationData!$J:$J,AllPublicationData!$A:$A,'Publication Table'!$B83,AllPublicationData!$B:$B,'Publication Table'!E$7)))))))</f>
        <v>1625</v>
      </c>
      <c r="F83" s="90">
        <f>IF($C$5="Total Operations",
SUMIFS(AllPublicationData!$E:$E,AllPublicationData!$A:$A,'Publication Table'!$B83,AllPublicationData!$B:$B,'Publication Table'!$C$4,AllPublicationData!$D:$D,'Publication Table'!F$7),
IF('Publication Table'!$C$5="All Cancelled Operations",
SUMIFS(AllPublicationData!$F:$F,AllPublicationData!$A:$A,'Publication Table'!$B83,AllPublicationData!$B:$B,'Publication Table'!$C$4,AllPublicationData!$D:$D,'Publication Table'!F$7),
IF('Publication Table'!$C$5="Operations cancelled by patient",
SUMIFS(AllPublicationData!$G:$G,AllPublicationData!$A:$A,'Publication Table'!$B83,AllPublicationData!$B:$B,'Publication Table'!$C$4,AllPublicationData!$D:$D,'Publication Table'!F$7),
IF('Publication Table'!$C$5="Operations cancelled for clinical reasons",
SUMIFS(AllPublicationData!$H:$H,AllPublicationData!$A:$A,'Publication Table'!$B83,AllPublicationData!$B:$B,'Publication Table'!$C$4,AllPublicationData!$D:$D,'Publication Table'!F$7),
IF('Publication Table'!$C$5="Operations cancelled for non-clinical/capacity reasons",
SUMIFS(AllPublicationData!$I:$I,AllPublicationData!$A:$A,'Publication Table'!$B83,AllPublicationData!$B:$B,'Publication Table'!$C$4,AllPublicationData!$D:$D,'Publication Table'!F$7),
IF('Publication Table'!$C$5="Cancellations for other reasons",
SUMIFS(AllPublicationData!$J:$J,AllPublicationData!$A:$A,'Publication Table'!$B83,AllPublicationData!$B:$B,'Publication Table'!$C$4,AllPublicationData!$D:$D,'Publication Table'!F$7)))))))+
IF(AND($C$4="NHS Scotland",$C$5="Total Operations"),
SUMIFS(AllPublicationData!$E:$E,AllPublicationData!$A:$A,'Publication Table'!$B83,AllPublicationData!$B:$B,'Publication Table'!F$7),
IF(AND($C$4="NHS Scotland",$C$5="All Cancelled Operations"),
SUMIFS(AllPublicationData!$F:$F,AllPublicationData!$A:$A,'Publication Table'!$B83,AllPublicationData!$B:$B,'Publication Table'!F$7),
IF(AND($C$4="NHS Scotland",$C$5="Operations cancelled by patient"),
SUMIFS(AllPublicationData!$G:$G,AllPublicationData!$A:$A,'Publication Table'!$B83,AllPublicationData!$B:$B,'Publication Table'!F$7),
IF(AND($C$4="NHS Scotland",$C$5="Operations cancelled for clinical reasons"),
SUMIFS(AllPublicationData!$H:$H,AllPublicationData!$A:$A,'Publication Table'!$B83,AllPublicationData!$B:$B,'Publication Table'!F$7),
IF(AND($C$4="NHS Scotland",$C$5="Operations cancelled for non-clinical/capacity reasons"),
SUMIFS(AllPublicationData!$I:$I,AllPublicationData!$A:$A,'Publication Table'!$B83,AllPublicationData!$B:$B,'Publication Table'!F$7),
IF(AND($C$4="NHS Scotland",$C$5="Cancellations for other reasons"),
SUMIFS(AllPublicationData!$J:$J,AllPublicationData!$A:$A,'Publication Table'!$B83,AllPublicationData!$B:$B,'Publication Table'!F$7)))))))</f>
        <v>375</v>
      </c>
      <c r="G83" s="90">
        <f>IF($C$5="Total Operations",
SUMIFS(AllPublicationData!$E:$E,AllPublicationData!$A:$A,'Publication Table'!$B83,AllPublicationData!$B:$B,'Publication Table'!$C$4,AllPublicationData!$D:$D,'Publication Table'!G$7),
IF('Publication Table'!$C$5="All Cancelled Operations",
SUMIFS(AllPublicationData!$F:$F,AllPublicationData!$A:$A,'Publication Table'!$B83,AllPublicationData!$B:$B,'Publication Table'!$C$4,AllPublicationData!$D:$D,'Publication Table'!G$7),
IF('Publication Table'!$C$5="Operations cancelled by patient",
SUMIFS(AllPublicationData!$G:$G,AllPublicationData!$A:$A,'Publication Table'!$B83,AllPublicationData!$B:$B,'Publication Table'!$C$4,AllPublicationData!$D:$D,'Publication Table'!G$7),
IF('Publication Table'!$C$5="Operations cancelled for clinical reasons",
SUMIFS(AllPublicationData!$H:$H,AllPublicationData!$A:$A,'Publication Table'!$B83,AllPublicationData!$B:$B,'Publication Table'!$C$4,AllPublicationData!$D:$D,'Publication Table'!G$7),
IF('Publication Table'!$C$5="Operations cancelled for non-clinical/capacity reasons",
SUMIFS(AllPublicationData!$I:$I,AllPublicationData!$A:$A,'Publication Table'!$B83,AllPublicationData!$B:$B,'Publication Table'!$C$4,AllPublicationData!$D:$D,'Publication Table'!G$7),
IF('Publication Table'!$C$5="Cancellations for other reasons",
SUMIFS(AllPublicationData!$J:$J,AllPublicationData!$A:$A,'Publication Table'!$B83,AllPublicationData!$B:$B,'Publication Table'!$C$4,AllPublicationData!$D:$D,'Publication Table'!G$7)))))))+
IF(AND($C$4="NHS Scotland",$C$5="Total Operations"),
SUMIFS(AllPublicationData!$E:$E,AllPublicationData!$A:$A,'Publication Table'!$B83,AllPublicationData!$B:$B,'Publication Table'!G$7),
IF(AND($C$4="NHS Scotland",$C$5="All Cancelled Operations"),
SUMIFS(AllPublicationData!$F:$F,AllPublicationData!$A:$A,'Publication Table'!$B83,AllPublicationData!$B:$B,'Publication Table'!G$7),
IF(AND($C$4="NHS Scotland",$C$5="Operations cancelled by patient"),
SUMIFS(AllPublicationData!$G:$G,AllPublicationData!$A:$A,'Publication Table'!$B83,AllPublicationData!$B:$B,'Publication Table'!G$7),
IF(AND($C$4="NHS Scotland",$C$5="Operations cancelled for clinical reasons"),
SUMIFS(AllPublicationData!$H:$H,AllPublicationData!$A:$A,'Publication Table'!$B83,AllPublicationData!$B:$B,'Publication Table'!G$7),
IF(AND($C$4="NHS Scotland",$C$5="Operations cancelled for non-clinical/capacity reasons"),
SUMIFS(AllPublicationData!$I:$I,AllPublicationData!$A:$A,'Publication Table'!$B83,AllPublicationData!$B:$B,'Publication Table'!G$7),
IF(AND($C$4="NHS Scotland",$C$5="Cancellations for other reasons"),
SUMIFS(AllPublicationData!$J:$J,AllPublicationData!$A:$A,'Publication Table'!$B83,AllPublicationData!$B:$B,'Publication Table'!G$7)))))))</f>
        <v>1394</v>
      </c>
      <c r="H83" s="90">
        <f>IF($C$5="Total Operations",
SUMIFS(AllPublicationData!$E:$E,AllPublicationData!$A:$A,'Publication Table'!$B83,AllPublicationData!$B:$B,'Publication Table'!$C$4,AllPublicationData!$D:$D,'Publication Table'!H$7),
IF('Publication Table'!$C$5="All Cancelled Operations",
SUMIFS(AllPublicationData!$F:$F,AllPublicationData!$A:$A,'Publication Table'!$B83,AllPublicationData!$B:$B,'Publication Table'!$C$4,AllPublicationData!$D:$D,'Publication Table'!H$7),
IF('Publication Table'!$C$5="Operations cancelled by patient",
SUMIFS(AllPublicationData!$G:$G,AllPublicationData!$A:$A,'Publication Table'!$B83,AllPublicationData!$B:$B,'Publication Table'!$C$4,AllPublicationData!$D:$D,'Publication Table'!H$7),
IF('Publication Table'!$C$5="Operations cancelled for clinical reasons",
SUMIFS(AllPublicationData!$H:$H,AllPublicationData!$A:$A,'Publication Table'!$B83,AllPublicationData!$B:$B,'Publication Table'!$C$4,AllPublicationData!$D:$D,'Publication Table'!H$7),
IF('Publication Table'!$C$5="Operations cancelled for non-clinical/capacity reasons",
SUMIFS(AllPublicationData!$I:$I,AllPublicationData!$A:$A,'Publication Table'!$B83,AllPublicationData!$B:$B,'Publication Table'!$C$4,AllPublicationData!$D:$D,'Publication Table'!H$7),
IF('Publication Table'!$C$5="Cancellations for other reasons",
SUMIFS(AllPublicationData!$J:$J,AllPublicationData!$A:$A,'Publication Table'!$B83,AllPublicationData!$B:$B,'Publication Table'!$C$4,AllPublicationData!$D:$D,'Publication Table'!H$7)))))))+
IF(AND($C$4="NHS Scotland",$C$5="Total Operations"),
SUMIFS(AllPublicationData!$E:$E,AllPublicationData!$A:$A,'Publication Table'!$B83,AllPublicationData!$B:$B,'Publication Table'!H$7),
IF(AND($C$4="NHS Scotland",$C$5="All Cancelled Operations"),
SUMIFS(AllPublicationData!$F:$F,AllPublicationData!$A:$A,'Publication Table'!$B83,AllPublicationData!$B:$B,'Publication Table'!H$7),
IF(AND($C$4="NHS Scotland",$C$5="Operations cancelled by patient"),
SUMIFS(AllPublicationData!$G:$G,AllPublicationData!$A:$A,'Publication Table'!$B83,AllPublicationData!$B:$B,'Publication Table'!H$7),
IF(AND($C$4="NHS Scotland",$C$5="Operations cancelled for clinical reasons"),
SUMIFS(AllPublicationData!$H:$H,AllPublicationData!$A:$A,'Publication Table'!$B83,AllPublicationData!$B:$B,'Publication Table'!H$7),
IF(AND($C$4="NHS Scotland",$C$5="Operations cancelled for non-clinical/capacity reasons"),
SUMIFS(AllPublicationData!$I:$I,AllPublicationData!$A:$A,'Publication Table'!$B83,AllPublicationData!$B:$B,'Publication Table'!H$7),
IF(AND($C$4="NHS Scotland",$C$5="Cancellations for other reasons"),
SUMIFS(AllPublicationData!$J:$J,AllPublicationData!$A:$A,'Publication Table'!$B83,AllPublicationData!$B:$B,'Publication Table'!H$7)))))))</f>
        <v>1246</v>
      </c>
      <c r="I83" s="90">
        <f>IF($C$5="Total Operations",
SUMIFS(AllPublicationData!$E:$E,AllPublicationData!$A:$A,'Publication Table'!$B83,AllPublicationData!$B:$B,'Publication Table'!$C$4,AllPublicationData!$D:$D,'Publication Table'!I$7),
IF('Publication Table'!$C$5="All Cancelled Operations",
SUMIFS(AllPublicationData!$F:$F,AllPublicationData!$A:$A,'Publication Table'!$B83,AllPublicationData!$B:$B,'Publication Table'!$C$4,AllPublicationData!$D:$D,'Publication Table'!I$7),
IF('Publication Table'!$C$5="Operations cancelled by patient",
SUMIFS(AllPublicationData!$G:$G,AllPublicationData!$A:$A,'Publication Table'!$B83,AllPublicationData!$B:$B,'Publication Table'!$C$4,AllPublicationData!$D:$D,'Publication Table'!I$7),
IF('Publication Table'!$C$5="Operations cancelled for clinical reasons",
SUMIFS(AllPublicationData!$H:$H,AllPublicationData!$A:$A,'Publication Table'!$B83,AllPublicationData!$B:$B,'Publication Table'!$C$4,AllPublicationData!$D:$D,'Publication Table'!I$7),
IF('Publication Table'!$C$5="Operations cancelled for non-clinical/capacity reasons",
SUMIFS(AllPublicationData!$I:$I,AllPublicationData!$A:$A,'Publication Table'!$B83,AllPublicationData!$B:$B,'Publication Table'!$C$4,AllPublicationData!$D:$D,'Publication Table'!I$7),
IF('Publication Table'!$C$5="Cancellations for other reasons",
SUMIFS(AllPublicationData!$J:$J,AllPublicationData!$A:$A,'Publication Table'!$B83,AllPublicationData!$B:$B,'Publication Table'!$C$4,AllPublicationData!$D:$D,'Publication Table'!I$7)))))))+
IF(AND($C$4="NHS Scotland",$C$5="Total Operations"),
SUMIFS(AllPublicationData!$E:$E,AllPublicationData!$A:$A,'Publication Table'!$B83,AllPublicationData!$B:$B,'Publication Table'!I$7),
IF(AND($C$4="NHS Scotland",$C$5="All Cancelled Operations"),
SUMIFS(AllPublicationData!$F:$F,AllPublicationData!$A:$A,'Publication Table'!$B83,AllPublicationData!$B:$B,'Publication Table'!I$7),
IF(AND($C$4="NHS Scotland",$C$5="Operations cancelled by patient"),
SUMIFS(AllPublicationData!$G:$G,AllPublicationData!$A:$A,'Publication Table'!$B83,AllPublicationData!$B:$B,'Publication Table'!I$7),
IF(AND($C$4="NHS Scotland",$C$5="Operations cancelled for clinical reasons"),
SUMIFS(AllPublicationData!$H:$H,AllPublicationData!$A:$A,'Publication Table'!$B83,AllPublicationData!$B:$B,'Publication Table'!I$7),
IF(AND($C$4="NHS Scotland",$C$5="Operations cancelled for non-clinical/capacity reasons"),
SUMIFS(AllPublicationData!$I:$I,AllPublicationData!$A:$A,'Publication Table'!$B83,AllPublicationData!$B:$B,'Publication Table'!I$7),
IF(AND($C$4="NHS Scotland",$C$5="Cancellations for other reasons"),
SUMIFS(AllPublicationData!$J:$J,AllPublicationData!$A:$A,'Publication Table'!$B83,AllPublicationData!$B:$B,'Publication Table'!I$7)))))))</f>
        <v>947</v>
      </c>
      <c r="J83" s="90">
        <f>IF($C$5="Total Operations",
SUMIFS(AllPublicationData!$E:$E,AllPublicationData!$A:$A,'Publication Table'!$B83,AllPublicationData!$B:$B,'Publication Table'!$C$4,AllPublicationData!$D:$D,'Publication Table'!J$7),
IF('Publication Table'!$C$5="All Cancelled Operations",
SUMIFS(AllPublicationData!$F:$F,AllPublicationData!$A:$A,'Publication Table'!$B83,AllPublicationData!$B:$B,'Publication Table'!$C$4,AllPublicationData!$D:$D,'Publication Table'!J$7),
IF('Publication Table'!$C$5="Operations cancelled by patient",
SUMIFS(AllPublicationData!$G:$G,AllPublicationData!$A:$A,'Publication Table'!$B83,AllPublicationData!$B:$B,'Publication Table'!$C$4,AllPublicationData!$D:$D,'Publication Table'!J$7),
IF('Publication Table'!$C$5="Operations cancelled for clinical reasons",
SUMIFS(AllPublicationData!$H:$H,AllPublicationData!$A:$A,'Publication Table'!$B83,AllPublicationData!$B:$B,'Publication Table'!$C$4,AllPublicationData!$D:$D,'Publication Table'!J$7),
IF('Publication Table'!$C$5="Operations cancelled for non-clinical/capacity reasons",
SUMIFS(AllPublicationData!$I:$I,AllPublicationData!$A:$A,'Publication Table'!$B83,AllPublicationData!$B:$B,'Publication Table'!$C$4,AllPublicationData!$D:$D,'Publication Table'!J$7),
IF('Publication Table'!$C$5="Cancellations for other reasons",
SUMIFS(AllPublicationData!$J:$J,AllPublicationData!$A:$A,'Publication Table'!$B83,AllPublicationData!$B:$B,'Publication Table'!$C$4,AllPublicationData!$D:$D,'Publication Table'!J$7)))))))+
IF(AND($C$4="NHS Scotland",$C$5="Total Operations"),
SUMIFS(AllPublicationData!$E:$E,AllPublicationData!$A:$A,'Publication Table'!$B83,AllPublicationData!$B:$B,'Publication Table'!J$7),
IF(AND($C$4="NHS Scotland",$C$5="All Cancelled Operations"),
SUMIFS(AllPublicationData!$F:$F,AllPublicationData!$A:$A,'Publication Table'!$B83,AllPublicationData!$B:$B,'Publication Table'!J$7),
IF(AND($C$4="NHS Scotland",$C$5="Operations cancelled by patient"),
SUMIFS(AllPublicationData!$G:$G,AllPublicationData!$A:$A,'Publication Table'!$B83,AllPublicationData!$B:$B,'Publication Table'!J$7),
IF(AND($C$4="NHS Scotland",$C$5="Operations cancelled for clinical reasons"),
SUMIFS(AllPublicationData!$H:$H,AllPublicationData!$A:$A,'Publication Table'!$B83,AllPublicationData!$B:$B,'Publication Table'!J$7),
IF(AND($C$4="NHS Scotland",$C$5="Operations cancelled for non-clinical/capacity reasons"),
SUMIFS(AllPublicationData!$I:$I,AllPublicationData!$A:$A,'Publication Table'!$B83,AllPublicationData!$B:$B,'Publication Table'!J$7),
IF(AND($C$4="NHS Scotland",$C$5="Cancellations for other reasons"),
SUMIFS(AllPublicationData!$J:$J,AllPublicationData!$A:$A,'Publication Table'!$B83,AllPublicationData!$B:$B,'Publication Table'!J$7)))))))</f>
        <v>2500</v>
      </c>
      <c r="K83" s="90">
        <f>IF($C$5="Total Operations",
SUMIFS(AllPublicationData!$E:$E,AllPublicationData!$A:$A,'Publication Table'!$B83,AllPublicationData!$B:$B,'Publication Table'!$C$4,AllPublicationData!$D:$D,'Publication Table'!K$7),
IF('Publication Table'!$C$5="All Cancelled Operations",
SUMIFS(AllPublicationData!$F:$F,AllPublicationData!$A:$A,'Publication Table'!$B83,AllPublicationData!$B:$B,'Publication Table'!$C$4,AllPublicationData!$D:$D,'Publication Table'!K$7),
IF('Publication Table'!$C$5="Operations cancelled by patient",
SUMIFS(AllPublicationData!$G:$G,AllPublicationData!$A:$A,'Publication Table'!$B83,AllPublicationData!$B:$B,'Publication Table'!$C$4,AllPublicationData!$D:$D,'Publication Table'!K$7),
IF('Publication Table'!$C$5="Operations cancelled for clinical reasons",
SUMIFS(AllPublicationData!$H:$H,AllPublicationData!$A:$A,'Publication Table'!$B83,AllPublicationData!$B:$B,'Publication Table'!$C$4,AllPublicationData!$D:$D,'Publication Table'!K$7),
IF('Publication Table'!$C$5="Operations cancelled for non-clinical/capacity reasons",
SUMIFS(AllPublicationData!$I:$I,AllPublicationData!$A:$A,'Publication Table'!$B83,AllPublicationData!$B:$B,'Publication Table'!$C$4,AllPublicationData!$D:$D,'Publication Table'!K$7),
IF('Publication Table'!$C$5="Cancellations for other reasons",
SUMIFS(AllPublicationData!$J:$J,AllPublicationData!$A:$A,'Publication Table'!$B83,AllPublicationData!$B:$B,'Publication Table'!$C$4,AllPublicationData!$D:$D,'Publication Table'!K$7)))))))+
IF(AND($C$4="NHS Scotland",$C$5="Total Operations"),
SUMIFS(AllPublicationData!$E:$E,AllPublicationData!$A:$A,'Publication Table'!$B83,AllPublicationData!$B:$B,'Publication Table'!K$7),
IF(AND($C$4="NHS Scotland",$C$5="All Cancelled Operations"),
SUMIFS(AllPublicationData!$F:$F,AllPublicationData!$A:$A,'Publication Table'!$B83,AllPublicationData!$B:$B,'Publication Table'!K$7),
IF(AND($C$4="NHS Scotland",$C$5="Operations cancelled by patient"),
SUMIFS(AllPublicationData!$G:$G,AllPublicationData!$A:$A,'Publication Table'!$B83,AllPublicationData!$B:$B,'Publication Table'!K$7),
IF(AND($C$4="NHS Scotland",$C$5="Operations cancelled for clinical reasons"),
SUMIFS(AllPublicationData!$H:$H,AllPublicationData!$A:$A,'Publication Table'!$B83,AllPublicationData!$B:$B,'Publication Table'!K$7),
IF(AND($C$4="NHS Scotland",$C$5="Operations cancelled for non-clinical/capacity reasons"),
SUMIFS(AllPublicationData!$I:$I,AllPublicationData!$A:$A,'Publication Table'!$B83,AllPublicationData!$B:$B,'Publication Table'!K$7),
IF(AND($C$4="NHS Scotland",$C$5="Cancellations for other reasons"),
SUMIFS(AllPublicationData!$J:$J,AllPublicationData!$A:$A,'Publication Table'!$B83,AllPublicationData!$B:$B,'Publication Table'!K$7)))))))</f>
        <v>6506</v>
      </c>
      <c r="L83" s="90">
        <f>IF($C$5="Total Operations",
SUMIFS(AllPublicationData!$E:$E,AllPublicationData!$A:$A,'Publication Table'!$B83,AllPublicationData!$B:$B,'Publication Table'!$C$4,AllPublicationData!$D:$D,'Publication Table'!L$7),
IF('Publication Table'!$C$5="All Cancelled Operations",
SUMIFS(AllPublicationData!$F:$F,AllPublicationData!$A:$A,'Publication Table'!$B83,AllPublicationData!$B:$B,'Publication Table'!$C$4,AllPublicationData!$D:$D,'Publication Table'!L$7),
IF('Publication Table'!$C$5="Operations cancelled by patient",
SUMIFS(AllPublicationData!$G:$G,AllPublicationData!$A:$A,'Publication Table'!$B83,AllPublicationData!$B:$B,'Publication Table'!$C$4,AllPublicationData!$D:$D,'Publication Table'!L$7),
IF('Publication Table'!$C$5="Operations cancelled for clinical reasons",
SUMIFS(AllPublicationData!$H:$H,AllPublicationData!$A:$A,'Publication Table'!$B83,AllPublicationData!$B:$B,'Publication Table'!$C$4,AllPublicationData!$D:$D,'Publication Table'!L$7),
IF('Publication Table'!$C$5="Operations cancelled for non-clinical/capacity reasons",
SUMIFS(AllPublicationData!$I:$I,AllPublicationData!$A:$A,'Publication Table'!$B83,AllPublicationData!$B:$B,'Publication Table'!$C$4,AllPublicationData!$D:$D,'Publication Table'!L$7),
IF('Publication Table'!$C$5="Cancellations for other reasons",
SUMIFS(AllPublicationData!$J:$J,AllPublicationData!$A:$A,'Publication Table'!$B83,AllPublicationData!$B:$B,'Publication Table'!$C$4,AllPublicationData!$D:$D,'Publication Table'!L$7)))))))+
IF(AND($C$4="NHS Scotland",$C$5="Total Operations"),
SUMIFS(AllPublicationData!$E:$E,AllPublicationData!$A:$A,'Publication Table'!$B83,AllPublicationData!$B:$B,'Publication Table'!L$7),
IF(AND($C$4="NHS Scotland",$C$5="All Cancelled Operations"),
SUMIFS(AllPublicationData!$F:$F,AllPublicationData!$A:$A,'Publication Table'!$B83,AllPublicationData!$B:$B,'Publication Table'!L$7),
IF(AND($C$4="NHS Scotland",$C$5="Operations cancelled by patient"),
SUMIFS(AllPublicationData!$G:$G,AllPublicationData!$A:$A,'Publication Table'!$B83,AllPublicationData!$B:$B,'Publication Table'!L$7),
IF(AND($C$4="NHS Scotland",$C$5="Operations cancelled for clinical reasons"),
SUMIFS(AllPublicationData!$H:$H,AllPublicationData!$A:$A,'Publication Table'!$B83,AllPublicationData!$B:$B,'Publication Table'!L$7),
IF(AND($C$4="NHS Scotland",$C$5="Operations cancelled for non-clinical/capacity reasons"),
SUMIFS(AllPublicationData!$I:$I,AllPublicationData!$A:$A,'Publication Table'!$B83,AllPublicationData!$B:$B,'Publication Table'!L$7),
IF(AND($C$4="NHS Scotland",$C$5="Cancellations for other reasons"),
SUMIFS(AllPublicationData!$J:$J,AllPublicationData!$A:$A,'Publication Table'!$B83,AllPublicationData!$B:$B,'Publication Table'!L$7)))))))</f>
        <v>917</v>
      </c>
      <c r="M83" s="90">
        <f>IF($C$5="Total Operations",
SUMIFS(AllPublicationData!$E:$E,AllPublicationData!$A:$A,'Publication Table'!$B83,AllPublicationData!$B:$B,'Publication Table'!$C$4,AllPublicationData!$D:$D,'Publication Table'!M$7),
IF('Publication Table'!$C$5="All Cancelled Operations",
SUMIFS(AllPublicationData!$F:$F,AllPublicationData!$A:$A,'Publication Table'!$B83,AllPublicationData!$B:$B,'Publication Table'!$C$4,AllPublicationData!$D:$D,'Publication Table'!M$7),
IF('Publication Table'!$C$5="Operations cancelled by patient",
SUMIFS(AllPublicationData!$G:$G,AllPublicationData!$A:$A,'Publication Table'!$B83,AllPublicationData!$B:$B,'Publication Table'!$C$4,AllPublicationData!$D:$D,'Publication Table'!M$7),
IF('Publication Table'!$C$5="Operations cancelled for clinical reasons",
SUMIFS(AllPublicationData!$G:$G,AllPublicationData!$A:$A,'Publication Table'!$B83,AllPublicationData!$B:$B,'Publication Table'!$C$4,AllPublicationData!$D:$D,'Publication Table'!M$7),
IF('Publication Table'!$C$5="Operations cancelled for non-clinical/capacity reasons",
SUMIFS(AllPublicationData!$G:$G,AllPublicationData!$A:$A,'Publication Table'!$B83,AllPublicationData!$B:$B,'Publication Table'!$C$4,AllPublicationData!$D:$D,'Publication Table'!M$7),
IF('Publication Table'!$C$5="Cancellations for other reasons",
SUMIFS(AllPublicationData!$G:$G,AllPublicationData!$A:$A,'Publication Table'!$B83,AllPublicationData!$B:$B,'Publication Table'!$C$4,AllPublicationData!$D:$D,'Publication Table'!M$7)))))))+
IF(AND($C$4="NHS Scotland",$C$5="Total Operations"),
SUMIFS(AllPublicationData!$E:$E,AllPublicationData!$A:$A,'Publication Table'!$B83,AllPublicationData!$B:$B,'Publication Table'!M$7),
IF(AND($C$4="NHS Scotland",$C$5="All Cancelled Operations"),
SUMIFS(AllPublicationData!$F:$F,AllPublicationData!$A:$A,'Publication Table'!$B83,AllPublicationData!$B:$B,'Publication Table'!M$7),
IF(AND($C$4="NHS Scotland",$C$5="Operations cancelled by patient"),
SUMIFS(AllPublicationData!$G:$G,AllPublicationData!$A:$A,'Publication Table'!$B83,AllPublicationData!$B:$B,'Publication Table'!M$7),
IF(AND($C$4="NHS Scotland",$C$5="Operations cancelled for clinical reasons"),
SUMIFS(AllPublicationData!$H:$H,AllPublicationData!$A:$A,'Publication Table'!$B83,AllPublicationData!$B:$B,'Publication Table'!M$7),
IF(AND($C$4="NHS Scotland",$C$5="Operations cancelled for non-clinical/capacity reasons"),
SUMIFS(AllPublicationData!$I:$I,AllPublicationData!$A:$A,'Publication Table'!$B83,AllPublicationData!$B:$B,'Publication Table'!M$7),
IF(AND($C$4="NHS Scotland",$C$5="Cancellations for other reasons"),
SUMIFS(AllPublicationData!$J:$J,AllPublicationData!$A:$A,'Publication Table'!$B83,AllPublicationData!$B:$B,'Publication Table'!M$7)))))))</f>
        <v>2520</v>
      </c>
      <c r="N83" s="90">
        <f>IF($C$5="Total Operations",
SUMIFS(AllPublicationData!$E:$E,AllPublicationData!$A:$A,'Publication Table'!$B83,AllPublicationData!$B:$B,'Publication Table'!$C$4,AllPublicationData!$D:$D,'Publication Table'!N$7),
IF('Publication Table'!$C$5="All Cancelled Operations",
SUMIFS(AllPublicationData!$F:$F,AllPublicationData!$A:$A,'Publication Table'!$B83,AllPublicationData!$B:$B,'Publication Table'!$C$4,AllPublicationData!$D:$D,'Publication Table'!N$7),
IF('Publication Table'!$C$5="Operations cancelled by patient",
SUMIFS(AllPublicationData!$G:$G,AllPublicationData!$A:$A,'Publication Table'!$B83,AllPublicationData!$B:$B,'Publication Table'!$C$4,AllPublicationData!$D:$D,'Publication Table'!N$7),
IF('Publication Table'!$C$5="Operations cancelled for clinical reasons",
SUMIFS(AllPublicationData!$G:$G,AllPublicationData!$A:$A,'Publication Table'!$B83,AllPublicationData!$B:$B,'Publication Table'!$C$4,AllPublicationData!$D:$D,'Publication Table'!N$7),
IF('Publication Table'!$C$5="Operations cancelled for non-clinical/capacity reasons",
SUMIFS(AllPublicationData!$G:$G,AllPublicationData!$A:$A,'Publication Table'!$B83,AllPublicationData!$B:$B,'Publication Table'!$C$4,AllPublicationData!$D:$D,'Publication Table'!N$7),
IF('Publication Table'!$C$5="Cancellations for other reasons",
SUMIFS(AllPublicationData!$G:$G,AllPublicationData!$A:$A,'Publication Table'!$B83,AllPublicationData!$B:$B,'Publication Table'!$C$4,AllPublicationData!$D:$D,'Publication Table'!N$7)))))))+
IF(AND($C$4="NHS Scotland",$C$5="Total Operations"),
SUMIFS(AllPublicationData!$E:$E,AllPublicationData!$A:$A,'Publication Table'!$B83,AllPublicationData!$B:$B,'Publication Table'!N$7),
IF(AND($C$4="NHS Scotland",$C$5="All Cancelled Operations"),
SUMIFS(AllPublicationData!$F:$F,AllPublicationData!$A:$A,'Publication Table'!$B83,AllPublicationData!$B:$B,'Publication Table'!N$7),
IF(AND($C$4="NHS Scotland",$C$5="Operations cancelled by patient"),
SUMIFS(AllPublicationData!$G:$G,AllPublicationData!$A:$A,'Publication Table'!$B83,AllPublicationData!$B:$B,'Publication Table'!N$7),
IF(AND($C$4="NHS Scotland",$C$5="Operations cancelled for clinical reasons"),
SUMIFS(AllPublicationData!$H:$H,AllPublicationData!$A:$A,'Publication Table'!$B83,AllPublicationData!$B:$B,'Publication Table'!N$7),
IF(AND($C$4="NHS Scotland",$C$5="Operations cancelled for non-clinical/capacity reasons"),
SUMIFS(AllPublicationData!$I:$I,AllPublicationData!$A:$A,'Publication Table'!$B83,AllPublicationData!$B:$B,'Publication Table'!N$7),
IF(AND($C$4="NHS Scotland",$C$5="Cancellations for other reasons"),
SUMIFS(AllPublicationData!$J:$J,AllPublicationData!$A:$A,'Publication Table'!$B83,AllPublicationData!$B:$B,'Publication Table'!N$7)))))))</f>
        <v>4698</v>
      </c>
      <c r="O83" s="90">
        <f>IF($C$5="Total Operations",
SUMIFS(AllPublicationData!$E:$E,AllPublicationData!$A:$A,'Publication Table'!$B83,AllPublicationData!$B:$B,'Publication Table'!$C$4,AllPublicationData!$D:$D,'Publication Table'!O$7),
IF('Publication Table'!$C$5="All Cancelled Operations",
SUMIFS(AllPublicationData!$F:$F,AllPublicationData!$A:$A,'Publication Table'!$B83,AllPublicationData!$B:$B,'Publication Table'!$C$4,AllPublicationData!$D:$D,'Publication Table'!O$7),
IF('Publication Table'!$C$5="Operations cancelled by patient",
SUMIFS(AllPublicationData!$G:$G,AllPublicationData!$A:$A,'Publication Table'!$B83,AllPublicationData!$B:$B,'Publication Table'!$C$4,AllPublicationData!$D:$D,'Publication Table'!O$7),
IF('Publication Table'!$C$5="Operations cancelled for clinical reasons",
SUMIFS(AllPublicationData!$G:$G,AllPublicationData!$A:$A,'Publication Table'!$B83,AllPublicationData!$B:$B,'Publication Table'!$C$4,AllPublicationData!$D:$D,'Publication Table'!O$7),
IF('Publication Table'!$C$5="Operations cancelled for non-clinical/capacity reasons",
SUMIFS(AllPublicationData!$G:$G,AllPublicationData!$A:$A,'Publication Table'!$B83,AllPublicationData!$B:$B,'Publication Table'!$C$4,AllPublicationData!$D:$D,'Publication Table'!O$7),
IF('Publication Table'!$C$5="Cancellations for other reasons",
SUMIFS(AllPublicationData!$G:$G,AllPublicationData!$A:$A,'Publication Table'!$B83,AllPublicationData!$B:$B,'Publication Table'!$C$4,AllPublicationData!$D:$D,'Publication Table'!O$7)))))))+
IF(AND($C$4="NHS Scotland",$C$5="Total Operations"),
SUMIFS(AllPublicationData!$E:$E,AllPublicationData!$A:$A,'Publication Table'!$B83,AllPublicationData!$B:$B,'Publication Table'!O$7),
IF(AND($C$4="NHS Scotland",$C$5="All Cancelled Operations"),
SUMIFS(AllPublicationData!$F:$F,AllPublicationData!$A:$A,'Publication Table'!$B83,AllPublicationData!$B:$B,'Publication Table'!O$7),
IF(AND($C$4="NHS Scotland",$C$5="Operations cancelled by patient"),
SUMIFS(AllPublicationData!$G:$G,AllPublicationData!$A:$A,'Publication Table'!$B83,AllPublicationData!$B:$B,'Publication Table'!O$7),
IF(AND($C$4="NHS Scotland",$C$5="Operations cancelled for clinical reasons"),
SUMIFS(AllPublicationData!$H:$H,AllPublicationData!$A:$A,'Publication Table'!$B83,AllPublicationData!$B:$B,'Publication Table'!O$7),
IF(AND($C$4="NHS Scotland",$C$5="Operations cancelled for non-clinical/capacity reasons"),
SUMIFS(AllPublicationData!$I:$I,AllPublicationData!$A:$A,'Publication Table'!$B83,AllPublicationData!$B:$B,'Publication Table'!O$7),
IF(AND($C$4="NHS Scotland",$C$5="Cancellations for other reasons"),
SUMIFS(AllPublicationData!$J:$J,AllPublicationData!$A:$A,'Publication Table'!$B83,AllPublicationData!$B:$B,'Publication Table'!O$7)))))))</f>
        <v>204</v>
      </c>
      <c r="P83" s="90">
        <f>IF($C$5="Total Operations",
SUMIFS(AllPublicationData!$E:$E,AllPublicationData!$A:$A,'Publication Table'!$B83,AllPublicationData!$B:$B,'Publication Table'!$C$4,AllPublicationData!$D:$D,'Publication Table'!P$7),
IF('Publication Table'!$C$5="All Cancelled Operations",
SUMIFS(AllPublicationData!$F:$F,AllPublicationData!$A:$A,'Publication Table'!$B83,AllPublicationData!$B:$B,'Publication Table'!$C$4,AllPublicationData!$D:$D,'Publication Table'!P$7),
IF('Publication Table'!$C$5="Operations cancelled by patient",
SUMIFS(AllPublicationData!$G:$G,AllPublicationData!$A:$A,'Publication Table'!$B83,AllPublicationData!$B:$B,'Publication Table'!$C$4,AllPublicationData!$D:$D,'Publication Table'!P$7),
IF('Publication Table'!$C$5="Operations cancelled for clinical reasons",
SUMIFS(AllPublicationData!$G:$G,AllPublicationData!$A:$A,'Publication Table'!$B83,AllPublicationData!$B:$B,'Publication Table'!$C$4,AllPublicationData!$D:$D,'Publication Table'!P$7),
IF('Publication Table'!$C$5="Operations cancelled for non-clinical/capacity reasons",
SUMIFS(AllPublicationData!$G:$G,AllPublicationData!$A:$A,'Publication Table'!$B83,AllPublicationData!$B:$B,'Publication Table'!$C$4,AllPublicationData!$D:$D,'Publication Table'!P$7),
IF('Publication Table'!$C$5="Cancellations for other reasons",
SUMIFS(AllPublicationData!$G:$G,AllPublicationData!$A:$A,'Publication Table'!$B83,AllPublicationData!$B:$B,'Publication Table'!$C$4,AllPublicationData!$D:$D,'Publication Table'!P$7)))))))+
IF(AND($C$4="NHS Scotland",$C$5="Total Operations"),
SUMIFS(AllPublicationData!$E:$E,AllPublicationData!$A:$A,'Publication Table'!$B83,AllPublicationData!$B:$B,'Publication Table'!P$7),
IF(AND($C$4="NHS Scotland",$C$5="All Cancelled Operations"),
SUMIFS(AllPublicationData!$F:$F,AllPublicationData!$A:$A,'Publication Table'!$B83,AllPublicationData!$B:$B,'Publication Table'!P$7),
IF(AND($C$4="NHS Scotland",$C$5="Operations cancelled by patient"),
SUMIFS(AllPublicationData!$G:$G,AllPublicationData!$A:$A,'Publication Table'!$B83,AllPublicationData!$B:$B,'Publication Table'!P$7),
IF(AND($C$4="NHS Scotland",$C$5="Operations cancelled for clinical reasons"),
SUMIFS(AllPublicationData!$H:$H,AllPublicationData!$A:$A,'Publication Table'!$B83,AllPublicationData!$B:$B,'Publication Table'!P$7),
IF(AND($C$4="NHS Scotland",$C$5="Operations cancelled for non-clinical/capacity reasons"),
SUMIFS(AllPublicationData!$I:$I,AllPublicationData!$A:$A,'Publication Table'!$B83,AllPublicationData!$B:$B,'Publication Table'!P$7),
IF(AND($C$4="NHS Scotland",$C$5="Cancellations for other reasons"),
SUMIFS(AllPublicationData!$J:$J,AllPublicationData!$A:$A,'Publication Table'!$B83,AllPublicationData!$B:$B,'Publication Table'!P$7)))))))</f>
        <v>159</v>
      </c>
      <c r="Q83" s="90">
        <f>IF($C$5="Total Operations",
SUMIFS(AllPublicationData!$E:$E,AllPublicationData!$A:$A,'Publication Table'!$B83,AllPublicationData!$B:$B,'Publication Table'!$C$4,AllPublicationData!$D:$D,'Publication Table'!Q$7),
IF('Publication Table'!$C$5="All Cancelled Operations",
SUMIFS(AllPublicationData!$F:$F,AllPublicationData!$A:$A,'Publication Table'!$B83,AllPublicationData!$B:$B,'Publication Table'!$C$4,AllPublicationData!$D:$D,'Publication Table'!Q$7),
IF('Publication Table'!$C$5="Operations cancelled by patient",
SUMIFS(AllPublicationData!$G:$G,AllPublicationData!$A:$A,'Publication Table'!$B83,AllPublicationData!$B:$B,'Publication Table'!$C$4,AllPublicationData!$D:$D,'Publication Table'!Q$7),
IF('Publication Table'!$C$5="Operations cancelled for clinical reasons",
SUMIFS(AllPublicationData!$G:$G,AllPublicationData!$A:$A,'Publication Table'!$B83,AllPublicationData!$B:$B,'Publication Table'!$C$4,AllPublicationData!$D:$D,'Publication Table'!Q$7),
IF('Publication Table'!$C$5="Operations cancelled for non-clinical/capacity reasons",
SUMIFS(AllPublicationData!$G:$G,AllPublicationData!$A:$A,'Publication Table'!$B83,AllPublicationData!$B:$B,'Publication Table'!$C$4,AllPublicationData!$D:$D,'Publication Table'!Q$7),
IF('Publication Table'!$C$5="Cancellations for other reasons",
SUMIFS(AllPublicationData!$G:$G,AllPublicationData!$A:$A,'Publication Table'!$B83,AllPublicationData!$B:$B,'Publication Table'!$C$4,AllPublicationData!$D:$D,'Publication Table'!Q$7)))))))+
IF(AND($C$4="NHS Scotland",$C$5="Total Operations"),
SUMIFS(AllPublicationData!$E:$E,AllPublicationData!$A:$A,'Publication Table'!$B83,AllPublicationData!$B:$B,'Publication Table'!Q$7),
IF(AND($C$4="NHS Scotland",$C$5="All Cancelled Operations"),
SUMIFS(AllPublicationData!$F:$F,AllPublicationData!$A:$A,'Publication Table'!$B83,AllPublicationData!$B:$B,'Publication Table'!Q$7),
IF(AND($C$4="NHS Scotland",$C$5="Operations cancelled by patient"),
SUMIFS(AllPublicationData!$G:$G,AllPublicationData!$A:$A,'Publication Table'!$B83,AllPublicationData!$B:$B,'Publication Table'!Q$7),
IF(AND($C$4="NHS Scotland",$C$5="Operations cancelled for clinical reasons"),
SUMIFS(AllPublicationData!$H:$H,AllPublicationData!$A:$A,'Publication Table'!$B83,AllPublicationData!$B:$B,'Publication Table'!Q$7),
IF(AND($C$4="NHS Scotland",$C$5="Operations cancelled for non-clinical/capacity reasons"),
SUMIFS(AllPublicationData!$I:$I,AllPublicationData!$A:$A,'Publication Table'!$B83,AllPublicationData!$B:$B,'Publication Table'!Q$7),
IF(AND($C$4="NHS Scotland",$C$5="Cancellations for other reasons"),
SUMIFS(AllPublicationData!$J:$J,AllPublicationData!$A:$A,'Publication Table'!$B83,AllPublicationData!$B:$B,'Publication Table'!Q$7)))))))</f>
        <v>1774</v>
      </c>
      <c r="R83" s="90">
        <f>IF($C$5="Total Operations",
SUMIFS(AllPublicationData!$E:$E,AllPublicationData!$A:$A,'Publication Table'!$B83,AllPublicationData!$B:$B,'Publication Table'!$C$4,AllPublicationData!$D:$D,'Publication Table'!R$7),
IF('Publication Table'!$C$5="All Cancelled Operations",
SUMIFS(AllPublicationData!$F:$F,AllPublicationData!$A:$A,'Publication Table'!$B83,AllPublicationData!$B:$B,'Publication Table'!$C$4,AllPublicationData!$D:$D,'Publication Table'!R$7),
IF('Publication Table'!$C$5="Operations cancelled by patient",
SUMIFS(AllPublicationData!$G:$G,AllPublicationData!$A:$A,'Publication Table'!$B83,AllPublicationData!$B:$B,'Publication Table'!$C$4,AllPublicationData!$D:$D,'Publication Table'!R$7),
IF('Publication Table'!$C$5="Operations cancelled for clinical reasons",
SUMIFS(AllPublicationData!$G:$G,AllPublicationData!$A:$A,'Publication Table'!$B83,AllPublicationData!$B:$B,'Publication Table'!$C$4,AllPublicationData!$D:$D,'Publication Table'!R$7),
IF('Publication Table'!$C$5="Operations cancelled for non-clinical/capacity reasons",
SUMIFS(AllPublicationData!$G:$G,AllPublicationData!$A:$A,'Publication Table'!$B83,AllPublicationData!$B:$B,'Publication Table'!$C$4,AllPublicationData!$D:$D,'Publication Table'!R$7),
IF('Publication Table'!$C$5="Cancellations for other reasons",
SUMIFS(AllPublicationData!$G:$G,AllPublicationData!$A:$A,'Publication Table'!$B83,AllPublicationData!$B:$B,'Publication Table'!$C$4,AllPublicationData!$D:$D,'Publication Table'!R$7)))))))+
IF(AND($C$4="NHS Scotland",$C$5="Total Operations"),
SUMIFS(AllPublicationData!$E:$E,AllPublicationData!$A:$A,'Publication Table'!$B83,AllPublicationData!$B:$B,'Publication Table'!R$7),
IF(AND($C$4="NHS Scotland",$C$5="All Cancelled Operations"),
SUMIFS(AllPublicationData!$F:$F,AllPublicationData!$A:$A,'Publication Table'!$B83,AllPublicationData!$B:$B,'Publication Table'!R$7),
IF(AND($C$4="NHS Scotland",$C$5="Operations cancelled by patient"),
SUMIFS(AllPublicationData!$G:$G,AllPublicationData!$A:$A,'Publication Table'!$B83,AllPublicationData!$B:$B,'Publication Table'!R$7),
IF(AND($C$4="NHS Scotland",$C$5="Operations cancelled for clinical reasons"),
SUMIFS(AllPublicationData!$H:$H,AllPublicationData!$A:$A,'Publication Table'!$B83,AllPublicationData!$B:$B,'Publication Table'!R$7),
IF(AND($C$4="NHS Scotland",$C$5="Operations cancelled for non-clinical/capacity reasons"),
SUMIFS(AllPublicationData!$I:$I,AllPublicationData!$A:$A,'Publication Table'!$B83,AllPublicationData!$B:$B,'Publication Table'!R$7),
IF(AND($C$4="NHS Scotland",$C$5="Cancellations for other reasons"),
SUMIFS(AllPublicationData!$J:$J,AllPublicationData!$A:$A,'Publication Table'!$B83,AllPublicationData!$B:$B,'Publication Table'!R$7)))))))</f>
        <v>103</v>
      </c>
    </row>
    <row r="84" spans="2:18" x14ac:dyDescent="0.35">
      <c r="B84" s="89">
        <v>43101</v>
      </c>
      <c r="C84" s="81">
        <f>IF($C$5="Total Operations",
SUMIFS(AllPublicationData!$E:$E,AllPublicationData!$A:$A,'Publication Table'!$B84,AllPublicationData!$B:$B,'Publication Table'!$C$4),
IF('Publication Table'!$C$5="All Cancelled Operations",
SUMIFS(AllPublicationData!$F:$F,AllPublicationData!$A:$A,'Publication Table'!$B84,AllPublicationData!$B:$B,'Publication Table'!$C$4),
IF('Publication Table'!$C$5="Operations cancelled by patient",
SUMIFS(AllPublicationData!$G:$G,AllPublicationData!$A:$A,'Publication Table'!$B84,AllPublicationData!$B:$B,'Publication Table'!$C$4),
IF('Publication Table'!$C$5="Operations cancelled for clinical reasons",
SUMIFS(AllPublicationData!$H:$H,AllPublicationData!$A:$A,'Publication Table'!$B84,AllPublicationData!$B:$B,'Publication Table'!$C$4),
IF('Publication Table'!$C$5="Operations cancelled for non-clinical/capacity reasons",
SUMIFS(AllPublicationData!$I:$I,AllPublicationData!$A:$A,'Publication Table'!$B84,AllPublicationData!$B:$B,'Publication Table'!$C$4),
IF('Publication Table'!$C$5="Cancellations for other reasons",
SUMIFS(AllPublicationData!$J:$J,AllPublicationData!$A:$A,'Publication Table'!$B84,AllPublicationData!$B:$B,'Publication Table'!$C$4)))))))+
IF(AND($C$4="NHS Scotland",$C$5="Total Operations"),
SUMIFS(AllPublicationData!$E:$E,AllPublicationData!$A:$A,'Publication Table'!$B84),
IF(AND($C$4="NHS Scotland",$C$5="All Cancelled Operations"),
SUMIFS(AllPublicationData!$F:$F,AllPublicationData!$A:$A,'Publication Table'!$B84),
IF(AND($C$4="NHS Scotland",$C$5="Operations cancelled by patient"),
SUMIFS(AllPublicationData!$G:$G,AllPublicationData!$A:$A,'Publication Table'!$B84),
IF(AND($C$4="NHS Scotland",$C$5="Operations cancelled for clinical reasons"),
SUMIFS(AllPublicationData!$H:$H,AllPublicationData!$A:$A,'Publication Table'!$B84),
IF(AND($C$4="NHS Scotland",$C$5="Operations cancelled for non-clinical/capacity reasons"),
SUMIFS(AllPublicationData!$I:$I,AllPublicationData!$A:$A,'Publication Table'!$B84),
IF(AND($C$4="NHS Scotland",$C$5="Cancellations for other reasons"),
SUMIFS(AllPublicationData!$J:$J,AllPublicationData!$A:$A,'Publication Table'!$B84)))))))</f>
        <v>27890</v>
      </c>
      <c r="D84" s="90">
        <f>IF($C$5="Total Operations",
SUMIFS(AllPublicationData!$E:$E,AllPublicationData!$A:$A,'Publication Table'!$B84,AllPublicationData!$B:$B,'Publication Table'!$C$4,AllPublicationData!$D:$D,'Publication Table'!D$7),
IF('Publication Table'!$C$5="All Cancelled Operations",
SUMIFS(AllPublicationData!$F:$F,AllPublicationData!$A:$A,'Publication Table'!$B84,AllPublicationData!$B:$B,'Publication Table'!$C$4,AllPublicationData!$D:$D,'Publication Table'!D$7),
IF('Publication Table'!$C$5="Operations cancelled by patient",
SUMIFS(AllPublicationData!$G:$G,AllPublicationData!$A:$A,'Publication Table'!$B84,AllPublicationData!$B:$B,'Publication Table'!$C$4,AllPublicationData!$D:$D,'Publication Table'!D$7),
IF('Publication Table'!$C$5="Operations cancelled for clinical reasons",
SUMIFS(AllPublicationData!$H:$H,AllPublicationData!$A:$A,'Publication Table'!$B84,AllPublicationData!$B:$B,'Publication Table'!$C$4,AllPublicationData!$D:$D,'Publication Table'!D$7),
IF('Publication Table'!$C$5="Operations cancelled for non-clinical/capacity reasons",
SUMIFS(AllPublicationData!$I:$I,AllPublicationData!$A:$A,'Publication Table'!$B84,AllPublicationData!$B:$B,'Publication Table'!$C$4,AllPublicationData!$D:$D,'Publication Table'!D$7),
IF('Publication Table'!$C$5="Cancellations for other reasons",
SUMIFS(AllPublicationData!$J:$J,AllPublicationData!$A:$A,'Publication Table'!$B84,AllPublicationData!$B:$B,'Publication Table'!$C$4,AllPublicationData!$D:$D,'Publication Table'!D$7)))))))+
IF(AND($C$4="NHS Scotland",$C$5="Total Operations"),
SUMIFS(AllPublicationData!$E:$E,AllPublicationData!$A:$A,'Publication Table'!$B84,AllPublicationData!$B:$B,'Publication Table'!D$7),
IF(AND($C$4="NHS Scotland",$C$5="All Cancelled Operations"),
SUMIFS(AllPublicationData!$F:$F,AllPublicationData!$A:$A,'Publication Table'!$B84,AllPublicationData!$B:$B,'Publication Table'!D$7),
IF(AND($C$4="NHS Scotland",$C$5="Operations cancelled by patient"),
SUMIFS(AllPublicationData!$G:$G,AllPublicationData!$A:$A,'Publication Table'!$B84,AllPublicationData!$B:$B,'Publication Table'!D$7),
IF(AND($C$4="NHS Scotland",$C$5="Operations cancelled for clinical reasons"),
SUMIFS(AllPublicationData!$H:$H,AllPublicationData!$A:$A,'Publication Table'!$B84,AllPublicationData!$B:$B,'Publication Table'!D$7),
IF(AND($C$4="NHS Scotland",$C$5="Operations cancelled for non-clinical/capacity reasons"),
SUMIFS(AllPublicationData!$I:$I,AllPublicationData!$A:$A,'Publication Table'!$B84,AllPublicationData!$B:$B,'Publication Table'!D$7),
IF(AND($C$4="NHS Scotland",$C$5="Cancellations for other reasons"),
SUMIFS(AllPublicationData!$J:$J,AllPublicationData!$A:$A,'Publication Table'!$B84,AllPublicationData!$B:$B,'Publication Table'!D$7)))))))</f>
        <v>1638</v>
      </c>
      <c r="E84" s="90">
        <f>IF($C$5="Total Operations",
SUMIFS(AllPublicationData!$E:$E,AllPublicationData!$A:$A,'Publication Table'!$B84,AllPublicationData!$B:$B,'Publication Table'!$C$4,AllPublicationData!$D:$D,'Publication Table'!E$7),
IF('Publication Table'!$C$5="All Cancelled Operations",
SUMIFS(AllPublicationData!$F:$F,AllPublicationData!$A:$A,'Publication Table'!$B84,AllPublicationData!$B:$B,'Publication Table'!$C$4,AllPublicationData!$D:$D,'Publication Table'!E$7),
IF('Publication Table'!$C$5="Operations cancelled by patient",
SUMIFS(AllPublicationData!$G:$G,AllPublicationData!$A:$A,'Publication Table'!$B84,AllPublicationData!$B:$B,'Publication Table'!$C$4,AllPublicationData!$D:$D,'Publication Table'!E$7),
IF('Publication Table'!$C$5="Operations cancelled for clinical reasons",
SUMIFS(AllPublicationData!$H:$H,AllPublicationData!$A:$A,'Publication Table'!$B84,AllPublicationData!$B:$B,'Publication Table'!$C$4,AllPublicationData!$D:$D,'Publication Table'!E$7),
IF('Publication Table'!$C$5="Operations cancelled for non-clinical/capacity reasons",
SUMIFS(AllPublicationData!$I:$I,AllPublicationData!$A:$A,'Publication Table'!$B84,AllPublicationData!$B:$B,'Publication Table'!$C$4,AllPublicationData!$D:$D,'Publication Table'!E$7),
IF('Publication Table'!$C$5="Cancellations for other reasons",
SUMIFS(AllPublicationData!$J:$J,AllPublicationData!$A:$A,'Publication Table'!$B84,AllPublicationData!$B:$B,'Publication Table'!$C$4,AllPublicationData!$D:$D,'Publication Table'!E$7)))))))+
IF(AND($C$4="NHS Scotland",$C$5="Total Operations"),
SUMIFS(AllPublicationData!$E:$E,AllPublicationData!$A:$A,'Publication Table'!$B84,AllPublicationData!$B:$B,'Publication Table'!E$7),
IF(AND($C$4="NHS Scotland",$C$5="All Cancelled Operations"),
SUMIFS(AllPublicationData!$F:$F,AllPublicationData!$A:$A,'Publication Table'!$B84,AllPublicationData!$B:$B,'Publication Table'!E$7),
IF(AND($C$4="NHS Scotland",$C$5="Operations cancelled by patient"),
SUMIFS(AllPublicationData!$G:$G,AllPublicationData!$A:$A,'Publication Table'!$B84,AllPublicationData!$B:$B,'Publication Table'!E$7),
IF(AND($C$4="NHS Scotland",$C$5="Operations cancelled for clinical reasons"),
SUMIFS(AllPublicationData!$H:$H,AllPublicationData!$A:$A,'Publication Table'!$B84,AllPublicationData!$B:$B,'Publication Table'!E$7),
IF(AND($C$4="NHS Scotland",$C$5="Operations cancelled for non-clinical/capacity reasons"),
SUMIFS(AllPublicationData!$I:$I,AllPublicationData!$A:$A,'Publication Table'!$B84,AllPublicationData!$B:$B,'Publication Table'!E$7),
IF(AND($C$4="NHS Scotland",$C$5="Cancellations for other reasons"),
SUMIFS(AllPublicationData!$J:$J,AllPublicationData!$A:$A,'Publication Table'!$B84,AllPublicationData!$B:$B,'Publication Table'!E$7)))))))</f>
        <v>1771</v>
      </c>
      <c r="F84" s="90">
        <f>IF($C$5="Total Operations",
SUMIFS(AllPublicationData!$E:$E,AllPublicationData!$A:$A,'Publication Table'!$B84,AllPublicationData!$B:$B,'Publication Table'!$C$4,AllPublicationData!$D:$D,'Publication Table'!F$7),
IF('Publication Table'!$C$5="All Cancelled Operations",
SUMIFS(AllPublicationData!$F:$F,AllPublicationData!$A:$A,'Publication Table'!$B84,AllPublicationData!$B:$B,'Publication Table'!$C$4,AllPublicationData!$D:$D,'Publication Table'!F$7),
IF('Publication Table'!$C$5="Operations cancelled by patient",
SUMIFS(AllPublicationData!$G:$G,AllPublicationData!$A:$A,'Publication Table'!$B84,AllPublicationData!$B:$B,'Publication Table'!$C$4,AllPublicationData!$D:$D,'Publication Table'!F$7),
IF('Publication Table'!$C$5="Operations cancelled for clinical reasons",
SUMIFS(AllPublicationData!$H:$H,AllPublicationData!$A:$A,'Publication Table'!$B84,AllPublicationData!$B:$B,'Publication Table'!$C$4,AllPublicationData!$D:$D,'Publication Table'!F$7),
IF('Publication Table'!$C$5="Operations cancelled for non-clinical/capacity reasons",
SUMIFS(AllPublicationData!$I:$I,AllPublicationData!$A:$A,'Publication Table'!$B84,AllPublicationData!$B:$B,'Publication Table'!$C$4,AllPublicationData!$D:$D,'Publication Table'!F$7),
IF('Publication Table'!$C$5="Cancellations for other reasons",
SUMIFS(AllPublicationData!$J:$J,AllPublicationData!$A:$A,'Publication Table'!$B84,AllPublicationData!$B:$B,'Publication Table'!$C$4,AllPublicationData!$D:$D,'Publication Table'!F$7)))))))+
IF(AND($C$4="NHS Scotland",$C$5="Total Operations"),
SUMIFS(AllPublicationData!$E:$E,AllPublicationData!$A:$A,'Publication Table'!$B84,AllPublicationData!$B:$B,'Publication Table'!F$7),
IF(AND($C$4="NHS Scotland",$C$5="All Cancelled Operations"),
SUMIFS(AllPublicationData!$F:$F,AllPublicationData!$A:$A,'Publication Table'!$B84,AllPublicationData!$B:$B,'Publication Table'!F$7),
IF(AND($C$4="NHS Scotland",$C$5="Operations cancelled by patient"),
SUMIFS(AllPublicationData!$G:$G,AllPublicationData!$A:$A,'Publication Table'!$B84,AllPublicationData!$B:$B,'Publication Table'!F$7),
IF(AND($C$4="NHS Scotland",$C$5="Operations cancelled for clinical reasons"),
SUMIFS(AllPublicationData!$H:$H,AllPublicationData!$A:$A,'Publication Table'!$B84,AllPublicationData!$B:$B,'Publication Table'!F$7),
IF(AND($C$4="NHS Scotland",$C$5="Operations cancelled for non-clinical/capacity reasons"),
SUMIFS(AllPublicationData!$I:$I,AllPublicationData!$A:$A,'Publication Table'!$B84,AllPublicationData!$B:$B,'Publication Table'!F$7),
IF(AND($C$4="NHS Scotland",$C$5="Cancellations for other reasons"),
SUMIFS(AllPublicationData!$J:$J,AllPublicationData!$A:$A,'Publication Table'!$B84,AllPublicationData!$B:$B,'Publication Table'!F$7)))))))</f>
        <v>372</v>
      </c>
      <c r="G84" s="90">
        <f>IF($C$5="Total Operations",
SUMIFS(AllPublicationData!$E:$E,AllPublicationData!$A:$A,'Publication Table'!$B84,AllPublicationData!$B:$B,'Publication Table'!$C$4,AllPublicationData!$D:$D,'Publication Table'!G$7),
IF('Publication Table'!$C$5="All Cancelled Operations",
SUMIFS(AllPublicationData!$F:$F,AllPublicationData!$A:$A,'Publication Table'!$B84,AllPublicationData!$B:$B,'Publication Table'!$C$4,AllPublicationData!$D:$D,'Publication Table'!G$7),
IF('Publication Table'!$C$5="Operations cancelled by patient",
SUMIFS(AllPublicationData!$G:$G,AllPublicationData!$A:$A,'Publication Table'!$B84,AllPublicationData!$B:$B,'Publication Table'!$C$4,AllPublicationData!$D:$D,'Publication Table'!G$7),
IF('Publication Table'!$C$5="Operations cancelled for clinical reasons",
SUMIFS(AllPublicationData!$H:$H,AllPublicationData!$A:$A,'Publication Table'!$B84,AllPublicationData!$B:$B,'Publication Table'!$C$4,AllPublicationData!$D:$D,'Publication Table'!G$7),
IF('Publication Table'!$C$5="Operations cancelled for non-clinical/capacity reasons",
SUMIFS(AllPublicationData!$I:$I,AllPublicationData!$A:$A,'Publication Table'!$B84,AllPublicationData!$B:$B,'Publication Table'!$C$4,AllPublicationData!$D:$D,'Publication Table'!G$7),
IF('Publication Table'!$C$5="Cancellations for other reasons",
SUMIFS(AllPublicationData!$J:$J,AllPublicationData!$A:$A,'Publication Table'!$B84,AllPublicationData!$B:$B,'Publication Table'!$C$4,AllPublicationData!$D:$D,'Publication Table'!G$7)))))))+
IF(AND($C$4="NHS Scotland",$C$5="Total Operations"),
SUMIFS(AllPublicationData!$E:$E,AllPublicationData!$A:$A,'Publication Table'!$B84,AllPublicationData!$B:$B,'Publication Table'!G$7),
IF(AND($C$4="NHS Scotland",$C$5="All Cancelled Operations"),
SUMIFS(AllPublicationData!$F:$F,AllPublicationData!$A:$A,'Publication Table'!$B84,AllPublicationData!$B:$B,'Publication Table'!G$7),
IF(AND($C$4="NHS Scotland",$C$5="Operations cancelled by patient"),
SUMIFS(AllPublicationData!$G:$G,AllPublicationData!$A:$A,'Publication Table'!$B84,AllPublicationData!$B:$B,'Publication Table'!G$7),
IF(AND($C$4="NHS Scotland",$C$5="Operations cancelled for clinical reasons"),
SUMIFS(AllPublicationData!$H:$H,AllPublicationData!$A:$A,'Publication Table'!$B84,AllPublicationData!$B:$B,'Publication Table'!G$7),
IF(AND($C$4="NHS Scotland",$C$5="Operations cancelled for non-clinical/capacity reasons"),
SUMIFS(AllPublicationData!$I:$I,AllPublicationData!$A:$A,'Publication Table'!$B84,AllPublicationData!$B:$B,'Publication Table'!G$7),
IF(AND($C$4="NHS Scotland",$C$5="Cancellations for other reasons"),
SUMIFS(AllPublicationData!$J:$J,AllPublicationData!$A:$A,'Publication Table'!$B84,AllPublicationData!$B:$B,'Publication Table'!G$7)))))))</f>
        <v>1392</v>
      </c>
      <c r="H84" s="90">
        <f>IF($C$5="Total Operations",
SUMIFS(AllPublicationData!$E:$E,AllPublicationData!$A:$A,'Publication Table'!$B84,AllPublicationData!$B:$B,'Publication Table'!$C$4,AllPublicationData!$D:$D,'Publication Table'!H$7),
IF('Publication Table'!$C$5="All Cancelled Operations",
SUMIFS(AllPublicationData!$F:$F,AllPublicationData!$A:$A,'Publication Table'!$B84,AllPublicationData!$B:$B,'Publication Table'!$C$4,AllPublicationData!$D:$D,'Publication Table'!H$7),
IF('Publication Table'!$C$5="Operations cancelled by patient",
SUMIFS(AllPublicationData!$G:$G,AllPublicationData!$A:$A,'Publication Table'!$B84,AllPublicationData!$B:$B,'Publication Table'!$C$4,AllPublicationData!$D:$D,'Publication Table'!H$7),
IF('Publication Table'!$C$5="Operations cancelled for clinical reasons",
SUMIFS(AllPublicationData!$H:$H,AllPublicationData!$A:$A,'Publication Table'!$B84,AllPublicationData!$B:$B,'Publication Table'!$C$4,AllPublicationData!$D:$D,'Publication Table'!H$7),
IF('Publication Table'!$C$5="Operations cancelled for non-clinical/capacity reasons",
SUMIFS(AllPublicationData!$I:$I,AllPublicationData!$A:$A,'Publication Table'!$B84,AllPublicationData!$B:$B,'Publication Table'!$C$4,AllPublicationData!$D:$D,'Publication Table'!H$7),
IF('Publication Table'!$C$5="Cancellations for other reasons",
SUMIFS(AllPublicationData!$J:$J,AllPublicationData!$A:$A,'Publication Table'!$B84,AllPublicationData!$B:$B,'Publication Table'!$C$4,AllPublicationData!$D:$D,'Publication Table'!H$7)))))))+
IF(AND($C$4="NHS Scotland",$C$5="Total Operations"),
SUMIFS(AllPublicationData!$E:$E,AllPublicationData!$A:$A,'Publication Table'!$B84,AllPublicationData!$B:$B,'Publication Table'!H$7),
IF(AND($C$4="NHS Scotland",$C$5="All Cancelled Operations"),
SUMIFS(AllPublicationData!$F:$F,AllPublicationData!$A:$A,'Publication Table'!$B84,AllPublicationData!$B:$B,'Publication Table'!H$7),
IF(AND($C$4="NHS Scotland",$C$5="Operations cancelled by patient"),
SUMIFS(AllPublicationData!$G:$G,AllPublicationData!$A:$A,'Publication Table'!$B84,AllPublicationData!$B:$B,'Publication Table'!H$7),
IF(AND($C$4="NHS Scotland",$C$5="Operations cancelled for clinical reasons"),
SUMIFS(AllPublicationData!$H:$H,AllPublicationData!$A:$A,'Publication Table'!$B84,AllPublicationData!$B:$B,'Publication Table'!H$7),
IF(AND($C$4="NHS Scotland",$C$5="Operations cancelled for non-clinical/capacity reasons"),
SUMIFS(AllPublicationData!$I:$I,AllPublicationData!$A:$A,'Publication Table'!$B84,AllPublicationData!$B:$B,'Publication Table'!H$7),
IF(AND($C$4="NHS Scotland",$C$5="Cancellations for other reasons"),
SUMIFS(AllPublicationData!$J:$J,AllPublicationData!$A:$A,'Publication Table'!$B84,AllPublicationData!$B:$B,'Publication Table'!H$7)))))))</f>
        <v>1320</v>
      </c>
      <c r="I84" s="90">
        <f>IF($C$5="Total Operations",
SUMIFS(AllPublicationData!$E:$E,AllPublicationData!$A:$A,'Publication Table'!$B84,AllPublicationData!$B:$B,'Publication Table'!$C$4,AllPublicationData!$D:$D,'Publication Table'!I$7),
IF('Publication Table'!$C$5="All Cancelled Operations",
SUMIFS(AllPublicationData!$F:$F,AllPublicationData!$A:$A,'Publication Table'!$B84,AllPublicationData!$B:$B,'Publication Table'!$C$4,AllPublicationData!$D:$D,'Publication Table'!I$7),
IF('Publication Table'!$C$5="Operations cancelled by patient",
SUMIFS(AllPublicationData!$G:$G,AllPublicationData!$A:$A,'Publication Table'!$B84,AllPublicationData!$B:$B,'Publication Table'!$C$4,AllPublicationData!$D:$D,'Publication Table'!I$7),
IF('Publication Table'!$C$5="Operations cancelled for clinical reasons",
SUMIFS(AllPublicationData!$H:$H,AllPublicationData!$A:$A,'Publication Table'!$B84,AllPublicationData!$B:$B,'Publication Table'!$C$4,AllPublicationData!$D:$D,'Publication Table'!I$7),
IF('Publication Table'!$C$5="Operations cancelled for non-clinical/capacity reasons",
SUMIFS(AllPublicationData!$I:$I,AllPublicationData!$A:$A,'Publication Table'!$B84,AllPublicationData!$B:$B,'Publication Table'!$C$4,AllPublicationData!$D:$D,'Publication Table'!I$7),
IF('Publication Table'!$C$5="Cancellations for other reasons",
SUMIFS(AllPublicationData!$J:$J,AllPublicationData!$A:$A,'Publication Table'!$B84,AllPublicationData!$B:$B,'Publication Table'!$C$4,AllPublicationData!$D:$D,'Publication Table'!I$7)))))))+
IF(AND($C$4="NHS Scotland",$C$5="Total Operations"),
SUMIFS(AllPublicationData!$E:$E,AllPublicationData!$A:$A,'Publication Table'!$B84,AllPublicationData!$B:$B,'Publication Table'!I$7),
IF(AND($C$4="NHS Scotland",$C$5="All Cancelled Operations"),
SUMIFS(AllPublicationData!$F:$F,AllPublicationData!$A:$A,'Publication Table'!$B84,AllPublicationData!$B:$B,'Publication Table'!I$7),
IF(AND($C$4="NHS Scotland",$C$5="Operations cancelled by patient"),
SUMIFS(AllPublicationData!$G:$G,AllPublicationData!$A:$A,'Publication Table'!$B84,AllPublicationData!$B:$B,'Publication Table'!I$7),
IF(AND($C$4="NHS Scotland",$C$5="Operations cancelled for clinical reasons"),
SUMIFS(AllPublicationData!$H:$H,AllPublicationData!$A:$A,'Publication Table'!$B84,AllPublicationData!$B:$B,'Publication Table'!I$7),
IF(AND($C$4="NHS Scotland",$C$5="Operations cancelled for non-clinical/capacity reasons"),
SUMIFS(AllPublicationData!$I:$I,AllPublicationData!$A:$A,'Publication Table'!$B84,AllPublicationData!$B:$B,'Publication Table'!I$7),
IF(AND($C$4="NHS Scotland",$C$5="Cancellations for other reasons"),
SUMIFS(AllPublicationData!$J:$J,AllPublicationData!$A:$A,'Publication Table'!$B84,AllPublicationData!$B:$B,'Publication Table'!I$7)))))))</f>
        <v>1010</v>
      </c>
      <c r="J84" s="90">
        <f>IF($C$5="Total Operations",
SUMIFS(AllPublicationData!$E:$E,AllPublicationData!$A:$A,'Publication Table'!$B84,AllPublicationData!$B:$B,'Publication Table'!$C$4,AllPublicationData!$D:$D,'Publication Table'!J$7),
IF('Publication Table'!$C$5="All Cancelled Operations",
SUMIFS(AllPublicationData!$F:$F,AllPublicationData!$A:$A,'Publication Table'!$B84,AllPublicationData!$B:$B,'Publication Table'!$C$4,AllPublicationData!$D:$D,'Publication Table'!J$7),
IF('Publication Table'!$C$5="Operations cancelled by patient",
SUMIFS(AllPublicationData!$G:$G,AllPublicationData!$A:$A,'Publication Table'!$B84,AllPublicationData!$B:$B,'Publication Table'!$C$4,AllPublicationData!$D:$D,'Publication Table'!J$7),
IF('Publication Table'!$C$5="Operations cancelled for clinical reasons",
SUMIFS(AllPublicationData!$H:$H,AllPublicationData!$A:$A,'Publication Table'!$B84,AllPublicationData!$B:$B,'Publication Table'!$C$4,AllPublicationData!$D:$D,'Publication Table'!J$7),
IF('Publication Table'!$C$5="Operations cancelled for non-clinical/capacity reasons",
SUMIFS(AllPublicationData!$I:$I,AllPublicationData!$A:$A,'Publication Table'!$B84,AllPublicationData!$B:$B,'Publication Table'!$C$4,AllPublicationData!$D:$D,'Publication Table'!J$7),
IF('Publication Table'!$C$5="Cancellations for other reasons",
SUMIFS(AllPublicationData!$J:$J,AllPublicationData!$A:$A,'Publication Table'!$B84,AllPublicationData!$B:$B,'Publication Table'!$C$4,AllPublicationData!$D:$D,'Publication Table'!J$7)))))))+
IF(AND($C$4="NHS Scotland",$C$5="Total Operations"),
SUMIFS(AllPublicationData!$E:$E,AllPublicationData!$A:$A,'Publication Table'!$B84,AllPublicationData!$B:$B,'Publication Table'!J$7),
IF(AND($C$4="NHS Scotland",$C$5="All Cancelled Operations"),
SUMIFS(AllPublicationData!$F:$F,AllPublicationData!$A:$A,'Publication Table'!$B84,AllPublicationData!$B:$B,'Publication Table'!J$7),
IF(AND($C$4="NHS Scotland",$C$5="Operations cancelled by patient"),
SUMIFS(AllPublicationData!$G:$G,AllPublicationData!$A:$A,'Publication Table'!$B84,AllPublicationData!$B:$B,'Publication Table'!J$7),
IF(AND($C$4="NHS Scotland",$C$5="Operations cancelled for clinical reasons"),
SUMIFS(AllPublicationData!$H:$H,AllPublicationData!$A:$A,'Publication Table'!$B84,AllPublicationData!$B:$B,'Publication Table'!J$7),
IF(AND($C$4="NHS Scotland",$C$5="Operations cancelled for non-clinical/capacity reasons"),
SUMIFS(AllPublicationData!$I:$I,AllPublicationData!$A:$A,'Publication Table'!$B84,AllPublicationData!$B:$B,'Publication Table'!J$7),
IF(AND($C$4="NHS Scotland",$C$5="Cancellations for other reasons"),
SUMIFS(AllPublicationData!$J:$J,AllPublicationData!$A:$A,'Publication Table'!$B84,AllPublicationData!$B:$B,'Publication Table'!J$7)))))))</f>
        <v>2470</v>
      </c>
      <c r="K84" s="90">
        <f>IF($C$5="Total Operations",
SUMIFS(AllPublicationData!$E:$E,AllPublicationData!$A:$A,'Publication Table'!$B84,AllPublicationData!$B:$B,'Publication Table'!$C$4,AllPublicationData!$D:$D,'Publication Table'!K$7),
IF('Publication Table'!$C$5="All Cancelled Operations",
SUMIFS(AllPublicationData!$F:$F,AllPublicationData!$A:$A,'Publication Table'!$B84,AllPublicationData!$B:$B,'Publication Table'!$C$4,AllPublicationData!$D:$D,'Publication Table'!K$7),
IF('Publication Table'!$C$5="Operations cancelled by patient",
SUMIFS(AllPublicationData!$G:$G,AllPublicationData!$A:$A,'Publication Table'!$B84,AllPublicationData!$B:$B,'Publication Table'!$C$4,AllPublicationData!$D:$D,'Publication Table'!K$7),
IF('Publication Table'!$C$5="Operations cancelled for clinical reasons",
SUMIFS(AllPublicationData!$H:$H,AllPublicationData!$A:$A,'Publication Table'!$B84,AllPublicationData!$B:$B,'Publication Table'!$C$4,AllPublicationData!$D:$D,'Publication Table'!K$7),
IF('Publication Table'!$C$5="Operations cancelled for non-clinical/capacity reasons",
SUMIFS(AllPublicationData!$I:$I,AllPublicationData!$A:$A,'Publication Table'!$B84,AllPublicationData!$B:$B,'Publication Table'!$C$4,AllPublicationData!$D:$D,'Publication Table'!K$7),
IF('Publication Table'!$C$5="Cancellations for other reasons",
SUMIFS(AllPublicationData!$J:$J,AllPublicationData!$A:$A,'Publication Table'!$B84,AllPublicationData!$B:$B,'Publication Table'!$C$4,AllPublicationData!$D:$D,'Publication Table'!K$7)))))))+
IF(AND($C$4="NHS Scotland",$C$5="Total Operations"),
SUMIFS(AllPublicationData!$E:$E,AllPublicationData!$A:$A,'Publication Table'!$B84,AllPublicationData!$B:$B,'Publication Table'!K$7),
IF(AND($C$4="NHS Scotland",$C$5="All Cancelled Operations"),
SUMIFS(AllPublicationData!$F:$F,AllPublicationData!$A:$A,'Publication Table'!$B84,AllPublicationData!$B:$B,'Publication Table'!K$7),
IF(AND($C$4="NHS Scotland",$C$5="Operations cancelled by patient"),
SUMIFS(AllPublicationData!$G:$G,AllPublicationData!$A:$A,'Publication Table'!$B84,AllPublicationData!$B:$B,'Publication Table'!K$7),
IF(AND($C$4="NHS Scotland",$C$5="Operations cancelled for clinical reasons"),
SUMIFS(AllPublicationData!$H:$H,AllPublicationData!$A:$A,'Publication Table'!$B84,AllPublicationData!$B:$B,'Publication Table'!K$7),
IF(AND($C$4="NHS Scotland",$C$5="Operations cancelled for non-clinical/capacity reasons"),
SUMIFS(AllPublicationData!$I:$I,AllPublicationData!$A:$A,'Publication Table'!$B84,AllPublicationData!$B:$B,'Publication Table'!K$7),
IF(AND($C$4="NHS Scotland",$C$5="Cancellations for other reasons"),
SUMIFS(AllPublicationData!$J:$J,AllPublicationData!$A:$A,'Publication Table'!$B84,AllPublicationData!$B:$B,'Publication Table'!K$7)))))))</f>
        <v>6638</v>
      </c>
      <c r="L84" s="90">
        <f>IF($C$5="Total Operations",
SUMIFS(AllPublicationData!$E:$E,AllPublicationData!$A:$A,'Publication Table'!$B84,AllPublicationData!$B:$B,'Publication Table'!$C$4,AllPublicationData!$D:$D,'Publication Table'!L$7),
IF('Publication Table'!$C$5="All Cancelled Operations",
SUMIFS(AllPublicationData!$F:$F,AllPublicationData!$A:$A,'Publication Table'!$B84,AllPublicationData!$B:$B,'Publication Table'!$C$4,AllPublicationData!$D:$D,'Publication Table'!L$7),
IF('Publication Table'!$C$5="Operations cancelled by patient",
SUMIFS(AllPublicationData!$G:$G,AllPublicationData!$A:$A,'Publication Table'!$B84,AllPublicationData!$B:$B,'Publication Table'!$C$4,AllPublicationData!$D:$D,'Publication Table'!L$7),
IF('Publication Table'!$C$5="Operations cancelled for clinical reasons",
SUMIFS(AllPublicationData!$H:$H,AllPublicationData!$A:$A,'Publication Table'!$B84,AllPublicationData!$B:$B,'Publication Table'!$C$4,AllPublicationData!$D:$D,'Publication Table'!L$7),
IF('Publication Table'!$C$5="Operations cancelled for non-clinical/capacity reasons",
SUMIFS(AllPublicationData!$I:$I,AllPublicationData!$A:$A,'Publication Table'!$B84,AllPublicationData!$B:$B,'Publication Table'!$C$4,AllPublicationData!$D:$D,'Publication Table'!L$7),
IF('Publication Table'!$C$5="Cancellations for other reasons",
SUMIFS(AllPublicationData!$J:$J,AllPublicationData!$A:$A,'Publication Table'!$B84,AllPublicationData!$B:$B,'Publication Table'!$C$4,AllPublicationData!$D:$D,'Publication Table'!L$7)))))))+
IF(AND($C$4="NHS Scotland",$C$5="Total Operations"),
SUMIFS(AllPublicationData!$E:$E,AllPublicationData!$A:$A,'Publication Table'!$B84,AllPublicationData!$B:$B,'Publication Table'!L$7),
IF(AND($C$4="NHS Scotland",$C$5="All Cancelled Operations"),
SUMIFS(AllPublicationData!$F:$F,AllPublicationData!$A:$A,'Publication Table'!$B84,AllPublicationData!$B:$B,'Publication Table'!L$7),
IF(AND($C$4="NHS Scotland",$C$5="Operations cancelled by patient"),
SUMIFS(AllPublicationData!$G:$G,AllPublicationData!$A:$A,'Publication Table'!$B84,AllPublicationData!$B:$B,'Publication Table'!L$7),
IF(AND($C$4="NHS Scotland",$C$5="Operations cancelled for clinical reasons"),
SUMIFS(AllPublicationData!$H:$H,AllPublicationData!$A:$A,'Publication Table'!$B84,AllPublicationData!$B:$B,'Publication Table'!L$7),
IF(AND($C$4="NHS Scotland",$C$5="Operations cancelled for non-clinical/capacity reasons"),
SUMIFS(AllPublicationData!$I:$I,AllPublicationData!$A:$A,'Publication Table'!$B84,AllPublicationData!$B:$B,'Publication Table'!L$7),
IF(AND($C$4="NHS Scotland",$C$5="Cancellations for other reasons"),
SUMIFS(AllPublicationData!$J:$J,AllPublicationData!$A:$A,'Publication Table'!$B84,AllPublicationData!$B:$B,'Publication Table'!L$7)))))))</f>
        <v>1114</v>
      </c>
      <c r="M84" s="90">
        <f>IF($C$5="Total Operations",
SUMIFS(AllPublicationData!$E:$E,AllPublicationData!$A:$A,'Publication Table'!$B84,AllPublicationData!$B:$B,'Publication Table'!$C$4,AllPublicationData!$D:$D,'Publication Table'!M$7),
IF('Publication Table'!$C$5="All Cancelled Operations",
SUMIFS(AllPublicationData!$F:$F,AllPublicationData!$A:$A,'Publication Table'!$B84,AllPublicationData!$B:$B,'Publication Table'!$C$4,AllPublicationData!$D:$D,'Publication Table'!M$7),
IF('Publication Table'!$C$5="Operations cancelled by patient",
SUMIFS(AllPublicationData!$G:$G,AllPublicationData!$A:$A,'Publication Table'!$B84,AllPublicationData!$B:$B,'Publication Table'!$C$4,AllPublicationData!$D:$D,'Publication Table'!M$7),
IF('Publication Table'!$C$5="Operations cancelled for clinical reasons",
SUMIFS(AllPublicationData!$G:$G,AllPublicationData!$A:$A,'Publication Table'!$B84,AllPublicationData!$B:$B,'Publication Table'!$C$4,AllPublicationData!$D:$D,'Publication Table'!M$7),
IF('Publication Table'!$C$5="Operations cancelled for non-clinical/capacity reasons",
SUMIFS(AllPublicationData!$G:$G,AllPublicationData!$A:$A,'Publication Table'!$B84,AllPublicationData!$B:$B,'Publication Table'!$C$4,AllPublicationData!$D:$D,'Publication Table'!M$7),
IF('Publication Table'!$C$5="Cancellations for other reasons",
SUMIFS(AllPublicationData!$G:$G,AllPublicationData!$A:$A,'Publication Table'!$B84,AllPublicationData!$B:$B,'Publication Table'!$C$4,AllPublicationData!$D:$D,'Publication Table'!M$7)))))))+
IF(AND($C$4="NHS Scotland",$C$5="Total Operations"),
SUMIFS(AllPublicationData!$E:$E,AllPublicationData!$A:$A,'Publication Table'!$B84,AllPublicationData!$B:$B,'Publication Table'!M$7),
IF(AND($C$4="NHS Scotland",$C$5="All Cancelled Operations"),
SUMIFS(AllPublicationData!$F:$F,AllPublicationData!$A:$A,'Publication Table'!$B84,AllPublicationData!$B:$B,'Publication Table'!M$7),
IF(AND($C$4="NHS Scotland",$C$5="Operations cancelled by patient"),
SUMIFS(AllPublicationData!$G:$G,AllPublicationData!$A:$A,'Publication Table'!$B84,AllPublicationData!$B:$B,'Publication Table'!M$7),
IF(AND($C$4="NHS Scotland",$C$5="Operations cancelled for clinical reasons"),
SUMIFS(AllPublicationData!$H:$H,AllPublicationData!$A:$A,'Publication Table'!$B84,AllPublicationData!$B:$B,'Publication Table'!M$7),
IF(AND($C$4="NHS Scotland",$C$5="Operations cancelled for non-clinical/capacity reasons"),
SUMIFS(AllPublicationData!$I:$I,AllPublicationData!$A:$A,'Publication Table'!$B84,AllPublicationData!$B:$B,'Publication Table'!M$7),
IF(AND($C$4="NHS Scotland",$C$5="Cancellations for other reasons"),
SUMIFS(AllPublicationData!$J:$J,AllPublicationData!$A:$A,'Publication Table'!$B84,AllPublicationData!$B:$B,'Publication Table'!M$7)))))))</f>
        <v>2642</v>
      </c>
      <c r="N84" s="90">
        <f>IF($C$5="Total Operations",
SUMIFS(AllPublicationData!$E:$E,AllPublicationData!$A:$A,'Publication Table'!$B84,AllPublicationData!$B:$B,'Publication Table'!$C$4,AllPublicationData!$D:$D,'Publication Table'!N$7),
IF('Publication Table'!$C$5="All Cancelled Operations",
SUMIFS(AllPublicationData!$F:$F,AllPublicationData!$A:$A,'Publication Table'!$B84,AllPublicationData!$B:$B,'Publication Table'!$C$4,AllPublicationData!$D:$D,'Publication Table'!N$7),
IF('Publication Table'!$C$5="Operations cancelled by patient",
SUMIFS(AllPublicationData!$G:$G,AllPublicationData!$A:$A,'Publication Table'!$B84,AllPublicationData!$B:$B,'Publication Table'!$C$4,AllPublicationData!$D:$D,'Publication Table'!N$7),
IF('Publication Table'!$C$5="Operations cancelled for clinical reasons",
SUMIFS(AllPublicationData!$G:$G,AllPublicationData!$A:$A,'Publication Table'!$B84,AllPublicationData!$B:$B,'Publication Table'!$C$4,AllPublicationData!$D:$D,'Publication Table'!N$7),
IF('Publication Table'!$C$5="Operations cancelled for non-clinical/capacity reasons",
SUMIFS(AllPublicationData!$G:$G,AllPublicationData!$A:$A,'Publication Table'!$B84,AllPublicationData!$B:$B,'Publication Table'!$C$4,AllPublicationData!$D:$D,'Publication Table'!N$7),
IF('Publication Table'!$C$5="Cancellations for other reasons",
SUMIFS(AllPublicationData!$G:$G,AllPublicationData!$A:$A,'Publication Table'!$B84,AllPublicationData!$B:$B,'Publication Table'!$C$4,AllPublicationData!$D:$D,'Publication Table'!N$7)))))))+
IF(AND($C$4="NHS Scotland",$C$5="Total Operations"),
SUMIFS(AllPublicationData!$E:$E,AllPublicationData!$A:$A,'Publication Table'!$B84,AllPublicationData!$B:$B,'Publication Table'!N$7),
IF(AND($C$4="NHS Scotland",$C$5="All Cancelled Operations"),
SUMIFS(AllPublicationData!$F:$F,AllPublicationData!$A:$A,'Publication Table'!$B84,AllPublicationData!$B:$B,'Publication Table'!N$7),
IF(AND($C$4="NHS Scotland",$C$5="Operations cancelled by patient"),
SUMIFS(AllPublicationData!$G:$G,AllPublicationData!$A:$A,'Publication Table'!$B84,AllPublicationData!$B:$B,'Publication Table'!N$7),
IF(AND($C$4="NHS Scotland",$C$5="Operations cancelled for clinical reasons"),
SUMIFS(AllPublicationData!$H:$H,AllPublicationData!$A:$A,'Publication Table'!$B84,AllPublicationData!$B:$B,'Publication Table'!N$7),
IF(AND($C$4="NHS Scotland",$C$5="Operations cancelled for non-clinical/capacity reasons"),
SUMIFS(AllPublicationData!$I:$I,AllPublicationData!$A:$A,'Publication Table'!$B84,AllPublicationData!$B:$B,'Publication Table'!N$7),
IF(AND($C$4="NHS Scotland",$C$5="Cancellations for other reasons"),
SUMIFS(AllPublicationData!$J:$J,AllPublicationData!$A:$A,'Publication Table'!$B84,AllPublicationData!$B:$B,'Publication Table'!N$7)))))))</f>
        <v>5324</v>
      </c>
      <c r="O84" s="90">
        <f>IF($C$5="Total Operations",
SUMIFS(AllPublicationData!$E:$E,AllPublicationData!$A:$A,'Publication Table'!$B84,AllPublicationData!$B:$B,'Publication Table'!$C$4,AllPublicationData!$D:$D,'Publication Table'!O$7),
IF('Publication Table'!$C$5="All Cancelled Operations",
SUMIFS(AllPublicationData!$F:$F,AllPublicationData!$A:$A,'Publication Table'!$B84,AllPublicationData!$B:$B,'Publication Table'!$C$4,AllPublicationData!$D:$D,'Publication Table'!O$7),
IF('Publication Table'!$C$5="Operations cancelled by patient",
SUMIFS(AllPublicationData!$G:$G,AllPublicationData!$A:$A,'Publication Table'!$B84,AllPublicationData!$B:$B,'Publication Table'!$C$4,AllPublicationData!$D:$D,'Publication Table'!O$7),
IF('Publication Table'!$C$5="Operations cancelled for clinical reasons",
SUMIFS(AllPublicationData!$G:$G,AllPublicationData!$A:$A,'Publication Table'!$B84,AllPublicationData!$B:$B,'Publication Table'!$C$4,AllPublicationData!$D:$D,'Publication Table'!O$7),
IF('Publication Table'!$C$5="Operations cancelled for non-clinical/capacity reasons",
SUMIFS(AllPublicationData!$G:$G,AllPublicationData!$A:$A,'Publication Table'!$B84,AllPublicationData!$B:$B,'Publication Table'!$C$4,AllPublicationData!$D:$D,'Publication Table'!O$7),
IF('Publication Table'!$C$5="Cancellations for other reasons",
SUMIFS(AllPublicationData!$G:$G,AllPublicationData!$A:$A,'Publication Table'!$B84,AllPublicationData!$B:$B,'Publication Table'!$C$4,AllPublicationData!$D:$D,'Publication Table'!O$7)))))))+
IF(AND($C$4="NHS Scotland",$C$5="Total Operations"),
SUMIFS(AllPublicationData!$E:$E,AllPublicationData!$A:$A,'Publication Table'!$B84,AllPublicationData!$B:$B,'Publication Table'!O$7),
IF(AND($C$4="NHS Scotland",$C$5="All Cancelled Operations"),
SUMIFS(AllPublicationData!$F:$F,AllPublicationData!$A:$A,'Publication Table'!$B84,AllPublicationData!$B:$B,'Publication Table'!O$7),
IF(AND($C$4="NHS Scotland",$C$5="Operations cancelled by patient"),
SUMIFS(AllPublicationData!$G:$G,AllPublicationData!$A:$A,'Publication Table'!$B84,AllPublicationData!$B:$B,'Publication Table'!O$7),
IF(AND($C$4="NHS Scotland",$C$5="Operations cancelled for clinical reasons"),
SUMIFS(AllPublicationData!$H:$H,AllPublicationData!$A:$A,'Publication Table'!$B84,AllPublicationData!$B:$B,'Publication Table'!O$7),
IF(AND($C$4="NHS Scotland",$C$5="Operations cancelled for non-clinical/capacity reasons"),
SUMIFS(AllPublicationData!$I:$I,AllPublicationData!$A:$A,'Publication Table'!$B84,AllPublicationData!$B:$B,'Publication Table'!O$7),
IF(AND($C$4="NHS Scotland",$C$5="Cancellations for other reasons"),
SUMIFS(AllPublicationData!$J:$J,AllPublicationData!$A:$A,'Publication Table'!$B84,AllPublicationData!$B:$B,'Publication Table'!O$7)))))))</f>
        <v>227</v>
      </c>
      <c r="P84" s="90">
        <f>IF($C$5="Total Operations",
SUMIFS(AllPublicationData!$E:$E,AllPublicationData!$A:$A,'Publication Table'!$B84,AllPublicationData!$B:$B,'Publication Table'!$C$4,AllPublicationData!$D:$D,'Publication Table'!P$7),
IF('Publication Table'!$C$5="All Cancelled Operations",
SUMIFS(AllPublicationData!$F:$F,AllPublicationData!$A:$A,'Publication Table'!$B84,AllPublicationData!$B:$B,'Publication Table'!$C$4,AllPublicationData!$D:$D,'Publication Table'!P$7),
IF('Publication Table'!$C$5="Operations cancelled by patient",
SUMIFS(AllPublicationData!$G:$G,AllPublicationData!$A:$A,'Publication Table'!$B84,AllPublicationData!$B:$B,'Publication Table'!$C$4,AllPublicationData!$D:$D,'Publication Table'!P$7),
IF('Publication Table'!$C$5="Operations cancelled for clinical reasons",
SUMIFS(AllPublicationData!$G:$G,AllPublicationData!$A:$A,'Publication Table'!$B84,AllPublicationData!$B:$B,'Publication Table'!$C$4,AllPublicationData!$D:$D,'Publication Table'!P$7),
IF('Publication Table'!$C$5="Operations cancelled for non-clinical/capacity reasons",
SUMIFS(AllPublicationData!$G:$G,AllPublicationData!$A:$A,'Publication Table'!$B84,AllPublicationData!$B:$B,'Publication Table'!$C$4,AllPublicationData!$D:$D,'Publication Table'!P$7),
IF('Publication Table'!$C$5="Cancellations for other reasons",
SUMIFS(AllPublicationData!$G:$G,AllPublicationData!$A:$A,'Publication Table'!$B84,AllPublicationData!$B:$B,'Publication Table'!$C$4,AllPublicationData!$D:$D,'Publication Table'!P$7)))))))+
IF(AND($C$4="NHS Scotland",$C$5="Total Operations"),
SUMIFS(AllPublicationData!$E:$E,AllPublicationData!$A:$A,'Publication Table'!$B84,AllPublicationData!$B:$B,'Publication Table'!P$7),
IF(AND($C$4="NHS Scotland",$C$5="All Cancelled Operations"),
SUMIFS(AllPublicationData!$F:$F,AllPublicationData!$A:$A,'Publication Table'!$B84,AllPublicationData!$B:$B,'Publication Table'!P$7),
IF(AND($C$4="NHS Scotland",$C$5="Operations cancelled by patient"),
SUMIFS(AllPublicationData!$G:$G,AllPublicationData!$A:$A,'Publication Table'!$B84,AllPublicationData!$B:$B,'Publication Table'!P$7),
IF(AND($C$4="NHS Scotland",$C$5="Operations cancelled for clinical reasons"),
SUMIFS(AllPublicationData!$H:$H,AllPublicationData!$A:$A,'Publication Table'!$B84,AllPublicationData!$B:$B,'Publication Table'!P$7),
IF(AND($C$4="NHS Scotland",$C$5="Operations cancelled for non-clinical/capacity reasons"),
SUMIFS(AllPublicationData!$I:$I,AllPublicationData!$A:$A,'Publication Table'!$B84,AllPublicationData!$B:$B,'Publication Table'!P$7),
IF(AND($C$4="NHS Scotland",$C$5="Cancellations for other reasons"),
SUMIFS(AllPublicationData!$J:$J,AllPublicationData!$A:$A,'Publication Table'!$B84,AllPublicationData!$B:$B,'Publication Table'!P$7)))))))</f>
        <v>139</v>
      </c>
      <c r="Q84" s="90">
        <f>IF($C$5="Total Operations",
SUMIFS(AllPublicationData!$E:$E,AllPublicationData!$A:$A,'Publication Table'!$B84,AllPublicationData!$B:$B,'Publication Table'!$C$4,AllPublicationData!$D:$D,'Publication Table'!Q$7),
IF('Publication Table'!$C$5="All Cancelled Operations",
SUMIFS(AllPublicationData!$F:$F,AllPublicationData!$A:$A,'Publication Table'!$B84,AllPublicationData!$B:$B,'Publication Table'!$C$4,AllPublicationData!$D:$D,'Publication Table'!Q$7),
IF('Publication Table'!$C$5="Operations cancelled by patient",
SUMIFS(AllPublicationData!$G:$G,AllPublicationData!$A:$A,'Publication Table'!$B84,AllPublicationData!$B:$B,'Publication Table'!$C$4,AllPublicationData!$D:$D,'Publication Table'!Q$7),
IF('Publication Table'!$C$5="Operations cancelled for clinical reasons",
SUMIFS(AllPublicationData!$G:$G,AllPublicationData!$A:$A,'Publication Table'!$B84,AllPublicationData!$B:$B,'Publication Table'!$C$4,AllPublicationData!$D:$D,'Publication Table'!Q$7),
IF('Publication Table'!$C$5="Operations cancelled for non-clinical/capacity reasons",
SUMIFS(AllPublicationData!$G:$G,AllPublicationData!$A:$A,'Publication Table'!$B84,AllPublicationData!$B:$B,'Publication Table'!$C$4,AllPublicationData!$D:$D,'Publication Table'!Q$7),
IF('Publication Table'!$C$5="Cancellations for other reasons",
SUMIFS(AllPublicationData!$G:$G,AllPublicationData!$A:$A,'Publication Table'!$B84,AllPublicationData!$B:$B,'Publication Table'!$C$4,AllPublicationData!$D:$D,'Publication Table'!Q$7)))))))+
IF(AND($C$4="NHS Scotland",$C$5="Total Operations"),
SUMIFS(AllPublicationData!$E:$E,AllPublicationData!$A:$A,'Publication Table'!$B84,AllPublicationData!$B:$B,'Publication Table'!Q$7),
IF(AND($C$4="NHS Scotland",$C$5="All Cancelled Operations"),
SUMIFS(AllPublicationData!$F:$F,AllPublicationData!$A:$A,'Publication Table'!$B84,AllPublicationData!$B:$B,'Publication Table'!Q$7),
IF(AND($C$4="NHS Scotland",$C$5="Operations cancelled by patient"),
SUMIFS(AllPublicationData!$G:$G,AllPublicationData!$A:$A,'Publication Table'!$B84,AllPublicationData!$B:$B,'Publication Table'!Q$7),
IF(AND($C$4="NHS Scotland",$C$5="Operations cancelled for clinical reasons"),
SUMIFS(AllPublicationData!$H:$H,AllPublicationData!$A:$A,'Publication Table'!$B84,AllPublicationData!$B:$B,'Publication Table'!Q$7),
IF(AND($C$4="NHS Scotland",$C$5="Operations cancelled for non-clinical/capacity reasons"),
SUMIFS(AllPublicationData!$I:$I,AllPublicationData!$A:$A,'Publication Table'!$B84,AllPublicationData!$B:$B,'Publication Table'!Q$7),
IF(AND($C$4="NHS Scotland",$C$5="Cancellations for other reasons"),
SUMIFS(AllPublicationData!$J:$J,AllPublicationData!$A:$A,'Publication Table'!$B84,AllPublicationData!$B:$B,'Publication Table'!Q$7)))))))</f>
        <v>1709</v>
      </c>
      <c r="R84" s="90">
        <f>IF($C$5="Total Operations",
SUMIFS(AllPublicationData!$E:$E,AllPublicationData!$A:$A,'Publication Table'!$B84,AllPublicationData!$B:$B,'Publication Table'!$C$4,AllPublicationData!$D:$D,'Publication Table'!R$7),
IF('Publication Table'!$C$5="All Cancelled Operations",
SUMIFS(AllPublicationData!$F:$F,AllPublicationData!$A:$A,'Publication Table'!$B84,AllPublicationData!$B:$B,'Publication Table'!$C$4,AllPublicationData!$D:$D,'Publication Table'!R$7),
IF('Publication Table'!$C$5="Operations cancelled by patient",
SUMIFS(AllPublicationData!$G:$G,AllPublicationData!$A:$A,'Publication Table'!$B84,AllPublicationData!$B:$B,'Publication Table'!$C$4,AllPublicationData!$D:$D,'Publication Table'!R$7),
IF('Publication Table'!$C$5="Operations cancelled for clinical reasons",
SUMIFS(AllPublicationData!$G:$G,AllPublicationData!$A:$A,'Publication Table'!$B84,AllPublicationData!$B:$B,'Publication Table'!$C$4,AllPublicationData!$D:$D,'Publication Table'!R$7),
IF('Publication Table'!$C$5="Operations cancelled for non-clinical/capacity reasons",
SUMIFS(AllPublicationData!$G:$G,AllPublicationData!$A:$A,'Publication Table'!$B84,AllPublicationData!$B:$B,'Publication Table'!$C$4,AllPublicationData!$D:$D,'Publication Table'!R$7),
IF('Publication Table'!$C$5="Cancellations for other reasons",
SUMIFS(AllPublicationData!$G:$G,AllPublicationData!$A:$A,'Publication Table'!$B84,AllPublicationData!$B:$B,'Publication Table'!$C$4,AllPublicationData!$D:$D,'Publication Table'!R$7)))))))+
IF(AND($C$4="NHS Scotland",$C$5="Total Operations"),
SUMIFS(AllPublicationData!$E:$E,AllPublicationData!$A:$A,'Publication Table'!$B84,AllPublicationData!$B:$B,'Publication Table'!R$7),
IF(AND($C$4="NHS Scotland",$C$5="All Cancelled Operations"),
SUMIFS(AllPublicationData!$F:$F,AllPublicationData!$A:$A,'Publication Table'!$B84,AllPublicationData!$B:$B,'Publication Table'!R$7),
IF(AND($C$4="NHS Scotland",$C$5="Operations cancelled by patient"),
SUMIFS(AllPublicationData!$G:$G,AllPublicationData!$A:$A,'Publication Table'!$B84,AllPublicationData!$B:$B,'Publication Table'!R$7),
IF(AND($C$4="NHS Scotland",$C$5="Operations cancelled for clinical reasons"),
SUMIFS(AllPublicationData!$H:$H,AllPublicationData!$A:$A,'Publication Table'!$B84,AllPublicationData!$B:$B,'Publication Table'!R$7),
IF(AND($C$4="NHS Scotland",$C$5="Operations cancelled for non-clinical/capacity reasons"),
SUMIFS(AllPublicationData!$I:$I,AllPublicationData!$A:$A,'Publication Table'!$B84,AllPublicationData!$B:$B,'Publication Table'!R$7),
IF(AND($C$4="NHS Scotland",$C$5="Cancellations for other reasons"),
SUMIFS(AllPublicationData!$J:$J,AllPublicationData!$A:$A,'Publication Table'!$B84,AllPublicationData!$B:$B,'Publication Table'!R$7)))))))</f>
        <v>124</v>
      </c>
    </row>
    <row r="85" spans="2:18" x14ac:dyDescent="0.35">
      <c r="B85" s="89">
        <v>43070</v>
      </c>
      <c r="C85" s="81">
        <f>IF($C$5="Total Operations",
SUMIFS(AllPublicationData!$E:$E,AllPublicationData!$A:$A,'Publication Table'!$B85,AllPublicationData!$B:$B,'Publication Table'!$C$4),
IF('Publication Table'!$C$5="All Cancelled Operations",
SUMIFS(AllPublicationData!$F:$F,AllPublicationData!$A:$A,'Publication Table'!$B85,AllPublicationData!$B:$B,'Publication Table'!$C$4),
IF('Publication Table'!$C$5="Operations cancelled by patient",
SUMIFS(AllPublicationData!$G:$G,AllPublicationData!$A:$A,'Publication Table'!$B85,AllPublicationData!$B:$B,'Publication Table'!$C$4),
IF('Publication Table'!$C$5="Operations cancelled for clinical reasons",
SUMIFS(AllPublicationData!$H:$H,AllPublicationData!$A:$A,'Publication Table'!$B85,AllPublicationData!$B:$B,'Publication Table'!$C$4),
IF('Publication Table'!$C$5="Operations cancelled for non-clinical/capacity reasons",
SUMIFS(AllPublicationData!$I:$I,AllPublicationData!$A:$A,'Publication Table'!$B85,AllPublicationData!$B:$B,'Publication Table'!$C$4),
IF('Publication Table'!$C$5="Cancellations for other reasons",
SUMIFS(AllPublicationData!$J:$J,AllPublicationData!$A:$A,'Publication Table'!$B85,AllPublicationData!$B:$B,'Publication Table'!$C$4)))))))+
IF(AND($C$4="NHS Scotland",$C$5="Total Operations"),
SUMIFS(AllPublicationData!$E:$E,AllPublicationData!$A:$A,'Publication Table'!$B85),
IF(AND($C$4="NHS Scotland",$C$5="All Cancelled Operations"),
SUMIFS(AllPublicationData!$F:$F,AllPublicationData!$A:$A,'Publication Table'!$B85),
IF(AND($C$4="NHS Scotland",$C$5="Operations cancelled by patient"),
SUMIFS(AllPublicationData!$G:$G,AllPublicationData!$A:$A,'Publication Table'!$B85),
IF(AND($C$4="NHS Scotland",$C$5="Operations cancelled for clinical reasons"),
SUMIFS(AllPublicationData!$H:$H,AllPublicationData!$A:$A,'Publication Table'!$B85),
IF(AND($C$4="NHS Scotland",$C$5="Operations cancelled for non-clinical/capacity reasons"),
SUMIFS(AllPublicationData!$I:$I,AllPublicationData!$A:$A,'Publication Table'!$B85),
IF(AND($C$4="NHS Scotland",$C$5="Cancellations for other reasons"),
SUMIFS(AllPublicationData!$J:$J,AllPublicationData!$A:$A,'Publication Table'!$B85)))))))</f>
        <v>24624</v>
      </c>
      <c r="D85" s="90">
        <f>IF($C$5="Total Operations",
SUMIFS(AllPublicationData!$E:$E,AllPublicationData!$A:$A,'Publication Table'!$B85,AllPublicationData!$B:$B,'Publication Table'!$C$4,AllPublicationData!$D:$D,'Publication Table'!D$7),
IF('Publication Table'!$C$5="All Cancelled Operations",
SUMIFS(AllPublicationData!$F:$F,AllPublicationData!$A:$A,'Publication Table'!$B85,AllPublicationData!$B:$B,'Publication Table'!$C$4,AllPublicationData!$D:$D,'Publication Table'!D$7),
IF('Publication Table'!$C$5="Operations cancelled by patient",
SUMIFS(AllPublicationData!$G:$G,AllPublicationData!$A:$A,'Publication Table'!$B85,AllPublicationData!$B:$B,'Publication Table'!$C$4,AllPublicationData!$D:$D,'Publication Table'!D$7),
IF('Publication Table'!$C$5="Operations cancelled for clinical reasons",
SUMIFS(AllPublicationData!$H:$H,AllPublicationData!$A:$A,'Publication Table'!$B85,AllPublicationData!$B:$B,'Publication Table'!$C$4,AllPublicationData!$D:$D,'Publication Table'!D$7),
IF('Publication Table'!$C$5="Operations cancelled for non-clinical/capacity reasons",
SUMIFS(AllPublicationData!$I:$I,AllPublicationData!$A:$A,'Publication Table'!$B85,AllPublicationData!$B:$B,'Publication Table'!$C$4,AllPublicationData!$D:$D,'Publication Table'!D$7),
IF('Publication Table'!$C$5="Cancellations for other reasons",
SUMIFS(AllPublicationData!$J:$J,AllPublicationData!$A:$A,'Publication Table'!$B85,AllPublicationData!$B:$B,'Publication Table'!$C$4,AllPublicationData!$D:$D,'Publication Table'!D$7)))))))+
IF(AND($C$4="NHS Scotland",$C$5="Total Operations"),
SUMIFS(AllPublicationData!$E:$E,AllPublicationData!$A:$A,'Publication Table'!$B85,AllPublicationData!$B:$B,'Publication Table'!D$7),
IF(AND($C$4="NHS Scotland",$C$5="All Cancelled Operations"),
SUMIFS(AllPublicationData!$F:$F,AllPublicationData!$A:$A,'Publication Table'!$B85,AllPublicationData!$B:$B,'Publication Table'!D$7),
IF(AND($C$4="NHS Scotland",$C$5="Operations cancelled by patient"),
SUMIFS(AllPublicationData!$G:$G,AllPublicationData!$A:$A,'Publication Table'!$B85,AllPublicationData!$B:$B,'Publication Table'!D$7),
IF(AND($C$4="NHS Scotland",$C$5="Operations cancelled for clinical reasons"),
SUMIFS(AllPublicationData!$H:$H,AllPublicationData!$A:$A,'Publication Table'!$B85,AllPublicationData!$B:$B,'Publication Table'!D$7),
IF(AND($C$4="NHS Scotland",$C$5="Operations cancelled for non-clinical/capacity reasons"),
SUMIFS(AllPublicationData!$I:$I,AllPublicationData!$A:$A,'Publication Table'!$B85,AllPublicationData!$B:$B,'Publication Table'!D$7),
IF(AND($C$4="NHS Scotland",$C$5="Cancellations for other reasons"),
SUMIFS(AllPublicationData!$J:$J,AllPublicationData!$A:$A,'Publication Table'!$B85,AllPublicationData!$B:$B,'Publication Table'!D$7)))))))</f>
        <v>1328</v>
      </c>
      <c r="E85" s="90">
        <f>IF($C$5="Total Operations",
SUMIFS(AllPublicationData!$E:$E,AllPublicationData!$A:$A,'Publication Table'!$B85,AllPublicationData!$B:$B,'Publication Table'!$C$4,AllPublicationData!$D:$D,'Publication Table'!E$7),
IF('Publication Table'!$C$5="All Cancelled Operations",
SUMIFS(AllPublicationData!$F:$F,AllPublicationData!$A:$A,'Publication Table'!$B85,AllPublicationData!$B:$B,'Publication Table'!$C$4,AllPublicationData!$D:$D,'Publication Table'!E$7),
IF('Publication Table'!$C$5="Operations cancelled by patient",
SUMIFS(AllPublicationData!$G:$G,AllPublicationData!$A:$A,'Publication Table'!$B85,AllPublicationData!$B:$B,'Publication Table'!$C$4,AllPublicationData!$D:$D,'Publication Table'!E$7),
IF('Publication Table'!$C$5="Operations cancelled for clinical reasons",
SUMIFS(AllPublicationData!$H:$H,AllPublicationData!$A:$A,'Publication Table'!$B85,AllPublicationData!$B:$B,'Publication Table'!$C$4,AllPublicationData!$D:$D,'Publication Table'!E$7),
IF('Publication Table'!$C$5="Operations cancelled for non-clinical/capacity reasons",
SUMIFS(AllPublicationData!$I:$I,AllPublicationData!$A:$A,'Publication Table'!$B85,AllPublicationData!$B:$B,'Publication Table'!$C$4,AllPublicationData!$D:$D,'Publication Table'!E$7),
IF('Publication Table'!$C$5="Cancellations for other reasons",
SUMIFS(AllPublicationData!$J:$J,AllPublicationData!$A:$A,'Publication Table'!$B85,AllPublicationData!$B:$B,'Publication Table'!$C$4,AllPublicationData!$D:$D,'Publication Table'!E$7)))))))+
IF(AND($C$4="NHS Scotland",$C$5="Total Operations"),
SUMIFS(AllPublicationData!$E:$E,AllPublicationData!$A:$A,'Publication Table'!$B85,AllPublicationData!$B:$B,'Publication Table'!E$7),
IF(AND($C$4="NHS Scotland",$C$5="All Cancelled Operations"),
SUMIFS(AllPublicationData!$F:$F,AllPublicationData!$A:$A,'Publication Table'!$B85,AllPublicationData!$B:$B,'Publication Table'!E$7),
IF(AND($C$4="NHS Scotland",$C$5="Operations cancelled by patient"),
SUMIFS(AllPublicationData!$G:$G,AllPublicationData!$A:$A,'Publication Table'!$B85,AllPublicationData!$B:$B,'Publication Table'!E$7),
IF(AND($C$4="NHS Scotland",$C$5="Operations cancelled for clinical reasons"),
SUMIFS(AllPublicationData!$H:$H,AllPublicationData!$A:$A,'Publication Table'!$B85,AllPublicationData!$B:$B,'Publication Table'!E$7),
IF(AND($C$4="NHS Scotland",$C$5="Operations cancelled for non-clinical/capacity reasons"),
SUMIFS(AllPublicationData!$I:$I,AllPublicationData!$A:$A,'Publication Table'!$B85,AllPublicationData!$B:$B,'Publication Table'!E$7),
IF(AND($C$4="NHS Scotland",$C$5="Cancellations for other reasons"),
SUMIFS(AllPublicationData!$J:$J,AllPublicationData!$A:$A,'Publication Table'!$B85,AllPublicationData!$B:$B,'Publication Table'!E$7)))))))</f>
        <v>1500</v>
      </c>
      <c r="F85" s="90">
        <f>IF($C$5="Total Operations",
SUMIFS(AllPublicationData!$E:$E,AllPublicationData!$A:$A,'Publication Table'!$B85,AllPublicationData!$B:$B,'Publication Table'!$C$4,AllPublicationData!$D:$D,'Publication Table'!F$7),
IF('Publication Table'!$C$5="All Cancelled Operations",
SUMIFS(AllPublicationData!$F:$F,AllPublicationData!$A:$A,'Publication Table'!$B85,AllPublicationData!$B:$B,'Publication Table'!$C$4,AllPublicationData!$D:$D,'Publication Table'!F$7),
IF('Publication Table'!$C$5="Operations cancelled by patient",
SUMIFS(AllPublicationData!$G:$G,AllPublicationData!$A:$A,'Publication Table'!$B85,AllPublicationData!$B:$B,'Publication Table'!$C$4,AllPublicationData!$D:$D,'Publication Table'!F$7),
IF('Publication Table'!$C$5="Operations cancelled for clinical reasons",
SUMIFS(AllPublicationData!$H:$H,AllPublicationData!$A:$A,'Publication Table'!$B85,AllPublicationData!$B:$B,'Publication Table'!$C$4,AllPublicationData!$D:$D,'Publication Table'!F$7),
IF('Publication Table'!$C$5="Operations cancelled for non-clinical/capacity reasons",
SUMIFS(AllPublicationData!$I:$I,AllPublicationData!$A:$A,'Publication Table'!$B85,AllPublicationData!$B:$B,'Publication Table'!$C$4,AllPublicationData!$D:$D,'Publication Table'!F$7),
IF('Publication Table'!$C$5="Cancellations for other reasons",
SUMIFS(AllPublicationData!$J:$J,AllPublicationData!$A:$A,'Publication Table'!$B85,AllPublicationData!$B:$B,'Publication Table'!$C$4,AllPublicationData!$D:$D,'Publication Table'!F$7)))))))+
IF(AND($C$4="NHS Scotland",$C$5="Total Operations"),
SUMIFS(AllPublicationData!$E:$E,AllPublicationData!$A:$A,'Publication Table'!$B85,AllPublicationData!$B:$B,'Publication Table'!F$7),
IF(AND($C$4="NHS Scotland",$C$5="All Cancelled Operations"),
SUMIFS(AllPublicationData!$F:$F,AllPublicationData!$A:$A,'Publication Table'!$B85,AllPublicationData!$B:$B,'Publication Table'!F$7),
IF(AND($C$4="NHS Scotland",$C$5="Operations cancelled by patient"),
SUMIFS(AllPublicationData!$G:$G,AllPublicationData!$A:$A,'Publication Table'!$B85,AllPublicationData!$B:$B,'Publication Table'!F$7),
IF(AND($C$4="NHS Scotland",$C$5="Operations cancelled for clinical reasons"),
SUMIFS(AllPublicationData!$H:$H,AllPublicationData!$A:$A,'Publication Table'!$B85,AllPublicationData!$B:$B,'Publication Table'!F$7),
IF(AND($C$4="NHS Scotland",$C$5="Operations cancelled for non-clinical/capacity reasons"),
SUMIFS(AllPublicationData!$I:$I,AllPublicationData!$A:$A,'Publication Table'!$B85,AllPublicationData!$B:$B,'Publication Table'!F$7),
IF(AND($C$4="NHS Scotland",$C$5="Cancellations for other reasons"),
SUMIFS(AllPublicationData!$J:$J,AllPublicationData!$A:$A,'Publication Table'!$B85,AllPublicationData!$B:$B,'Publication Table'!F$7)))))))</f>
        <v>359</v>
      </c>
      <c r="G85" s="90">
        <f>IF($C$5="Total Operations",
SUMIFS(AllPublicationData!$E:$E,AllPublicationData!$A:$A,'Publication Table'!$B85,AllPublicationData!$B:$B,'Publication Table'!$C$4,AllPublicationData!$D:$D,'Publication Table'!G$7),
IF('Publication Table'!$C$5="All Cancelled Operations",
SUMIFS(AllPublicationData!$F:$F,AllPublicationData!$A:$A,'Publication Table'!$B85,AllPublicationData!$B:$B,'Publication Table'!$C$4,AllPublicationData!$D:$D,'Publication Table'!G$7),
IF('Publication Table'!$C$5="Operations cancelled by patient",
SUMIFS(AllPublicationData!$G:$G,AllPublicationData!$A:$A,'Publication Table'!$B85,AllPublicationData!$B:$B,'Publication Table'!$C$4,AllPublicationData!$D:$D,'Publication Table'!G$7),
IF('Publication Table'!$C$5="Operations cancelled for clinical reasons",
SUMIFS(AllPublicationData!$H:$H,AllPublicationData!$A:$A,'Publication Table'!$B85,AllPublicationData!$B:$B,'Publication Table'!$C$4,AllPublicationData!$D:$D,'Publication Table'!G$7),
IF('Publication Table'!$C$5="Operations cancelled for non-clinical/capacity reasons",
SUMIFS(AllPublicationData!$I:$I,AllPublicationData!$A:$A,'Publication Table'!$B85,AllPublicationData!$B:$B,'Publication Table'!$C$4,AllPublicationData!$D:$D,'Publication Table'!G$7),
IF('Publication Table'!$C$5="Cancellations for other reasons",
SUMIFS(AllPublicationData!$J:$J,AllPublicationData!$A:$A,'Publication Table'!$B85,AllPublicationData!$B:$B,'Publication Table'!$C$4,AllPublicationData!$D:$D,'Publication Table'!G$7)))))))+
IF(AND($C$4="NHS Scotland",$C$5="Total Operations"),
SUMIFS(AllPublicationData!$E:$E,AllPublicationData!$A:$A,'Publication Table'!$B85,AllPublicationData!$B:$B,'Publication Table'!G$7),
IF(AND($C$4="NHS Scotland",$C$5="All Cancelled Operations"),
SUMIFS(AllPublicationData!$F:$F,AllPublicationData!$A:$A,'Publication Table'!$B85,AllPublicationData!$B:$B,'Publication Table'!G$7),
IF(AND($C$4="NHS Scotland",$C$5="Operations cancelled by patient"),
SUMIFS(AllPublicationData!$G:$G,AllPublicationData!$A:$A,'Publication Table'!$B85,AllPublicationData!$B:$B,'Publication Table'!G$7),
IF(AND($C$4="NHS Scotland",$C$5="Operations cancelled for clinical reasons"),
SUMIFS(AllPublicationData!$H:$H,AllPublicationData!$A:$A,'Publication Table'!$B85,AllPublicationData!$B:$B,'Publication Table'!G$7),
IF(AND($C$4="NHS Scotland",$C$5="Operations cancelled for non-clinical/capacity reasons"),
SUMIFS(AllPublicationData!$I:$I,AllPublicationData!$A:$A,'Publication Table'!$B85,AllPublicationData!$B:$B,'Publication Table'!G$7),
IF(AND($C$4="NHS Scotland",$C$5="Cancellations for other reasons"),
SUMIFS(AllPublicationData!$J:$J,AllPublicationData!$A:$A,'Publication Table'!$B85,AllPublicationData!$B:$B,'Publication Table'!G$7)))))))</f>
        <v>1058</v>
      </c>
      <c r="H85" s="90">
        <f>IF($C$5="Total Operations",
SUMIFS(AllPublicationData!$E:$E,AllPublicationData!$A:$A,'Publication Table'!$B85,AllPublicationData!$B:$B,'Publication Table'!$C$4,AllPublicationData!$D:$D,'Publication Table'!H$7),
IF('Publication Table'!$C$5="All Cancelled Operations",
SUMIFS(AllPublicationData!$F:$F,AllPublicationData!$A:$A,'Publication Table'!$B85,AllPublicationData!$B:$B,'Publication Table'!$C$4,AllPublicationData!$D:$D,'Publication Table'!H$7),
IF('Publication Table'!$C$5="Operations cancelled by patient",
SUMIFS(AllPublicationData!$G:$G,AllPublicationData!$A:$A,'Publication Table'!$B85,AllPublicationData!$B:$B,'Publication Table'!$C$4,AllPublicationData!$D:$D,'Publication Table'!H$7),
IF('Publication Table'!$C$5="Operations cancelled for clinical reasons",
SUMIFS(AllPublicationData!$H:$H,AllPublicationData!$A:$A,'Publication Table'!$B85,AllPublicationData!$B:$B,'Publication Table'!$C$4,AllPublicationData!$D:$D,'Publication Table'!H$7),
IF('Publication Table'!$C$5="Operations cancelled for non-clinical/capacity reasons",
SUMIFS(AllPublicationData!$I:$I,AllPublicationData!$A:$A,'Publication Table'!$B85,AllPublicationData!$B:$B,'Publication Table'!$C$4,AllPublicationData!$D:$D,'Publication Table'!H$7),
IF('Publication Table'!$C$5="Cancellations for other reasons",
SUMIFS(AllPublicationData!$J:$J,AllPublicationData!$A:$A,'Publication Table'!$B85,AllPublicationData!$B:$B,'Publication Table'!$C$4,AllPublicationData!$D:$D,'Publication Table'!H$7)))))))+
IF(AND($C$4="NHS Scotland",$C$5="Total Operations"),
SUMIFS(AllPublicationData!$E:$E,AllPublicationData!$A:$A,'Publication Table'!$B85,AllPublicationData!$B:$B,'Publication Table'!H$7),
IF(AND($C$4="NHS Scotland",$C$5="All Cancelled Operations"),
SUMIFS(AllPublicationData!$F:$F,AllPublicationData!$A:$A,'Publication Table'!$B85,AllPublicationData!$B:$B,'Publication Table'!H$7),
IF(AND($C$4="NHS Scotland",$C$5="Operations cancelled by patient"),
SUMIFS(AllPublicationData!$G:$G,AllPublicationData!$A:$A,'Publication Table'!$B85,AllPublicationData!$B:$B,'Publication Table'!H$7),
IF(AND($C$4="NHS Scotland",$C$5="Operations cancelled for clinical reasons"),
SUMIFS(AllPublicationData!$H:$H,AllPublicationData!$A:$A,'Publication Table'!$B85,AllPublicationData!$B:$B,'Publication Table'!H$7),
IF(AND($C$4="NHS Scotland",$C$5="Operations cancelled for non-clinical/capacity reasons"),
SUMIFS(AllPublicationData!$I:$I,AllPublicationData!$A:$A,'Publication Table'!$B85,AllPublicationData!$B:$B,'Publication Table'!H$7),
IF(AND($C$4="NHS Scotland",$C$5="Cancellations for other reasons"),
SUMIFS(AllPublicationData!$J:$J,AllPublicationData!$A:$A,'Publication Table'!$B85,AllPublicationData!$B:$B,'Publication Table'!H$7)))))))</f>
        <v>1108</v>
      </c>
      <c r="I85" s="90">
        <f>IF($C$5="Total Operations",
SUMIFS(AllPublicationData!$E:$E,AllPublicationData!$A:$A,'Publication Table'!$B85,AllPublicationData!$B:$B,'Publication Table'!$C$4,AllPublicationData!$D:$D,'Publication Table'!I$7),
IF('Publication Table'!$C$5="All Cancelled Operations",
SUMIFS(AllPublicationData!$F:$F,AllPublicationData!$A:$A,'Publication Table'!$B85,AllPublicationData!$B:$B,'Publication Table'!$C$4,AllPublicationData!$D:$D,'Publication Table'!I$7),
IF('Publication Table'!$C$5="Operations cancelled by patient",
SUMIFS(AllPublicationData!$G:$G,AllPublicationData!$A:$A,'Publication Table'!$B85,AllPublicationData!$B:$B,'Publication Table'!$C$4,AllPublicationData!$D:$D,'Publication Table'!I$7),
IF('Publication Table'!$C$5="Operations cancelled for clinical reasons",
SUMIFS(AllPublicationData!$H:$H,AllPublicationData!$A:$A,'Publication Table'!$B85,AllPublicationData!$B:$B,'Publication Table'!$C$4,AllPublicationData!$D:$D,'Publication Table'!I$7),
IF('Publication Table'!$C$5="Operations cancelled for non-clinical/capacity reasons",
SUMIFS(AllPublicationData!$I:$I,AllPublicationData!$A:$A,'Publication Table'!$B85,AllPublicationData!$B:$B,'Publication Table'!$C$4,AllPublicationData!$D:$D,'Publication Table'!I$7),
IF('Publication Table'!$C$5="Cancellations for other reasons",
SUMIFS(AllPublicationData!$J:$J,AllPublicationData!$A:$A,'Publication Table'!$B85,AllPublicationData!$B:$B,'Publication Table'!$C$4,AllPublicationData!$D:$D,'Publication Table'!I$7)))))))+
IF(AND($C$4="NHS Scotland",$C$5="Total Operations"),
SUMIFS(AllPublicationData!$E:$E,AllPublicationData!$A:$A,'Publication Table'!$B85,AllPublicationData!$B:$B,'Publication Table'!I$7),
IF(AND($C$4="NHS Scotland",$C$5="All Cancelled Operations"),
SUMIFS(AllPublicationData!$F:$F,AllPublicationData!$A:$A,'Publication Table'!$B85,AllPublicationData!$B:$B,'Publication Table'!I$7),
IF(AND($C$4="NHS Scotland",$C$5="Operations cancelled by patient"),
SUMIFS(AllPublicationData!$G:$G,AllPublicationData!$A:$A,'Publication Table'!$B85,AllPublicationData!$B:$B,'Publication Table'!I$7),
IF(AND($C$4="NHS Scotland",$C$5="Operations cancelled for clinical reasons"),
SUMIFS(AllPublicationData!$H:$H,AllPublicationData!$A:$A,'Publication Table'!$B85,AllPublicationData!$B:$B,'Publication Table'!I$7),
IF(AND($C$4="NHS Scotland",$C$5="Operations cancelled for non-clinical/capacity reasons"),
SUMIFS(AllPublicationData!$I:$I,AllPublicationData!$A:$A,'Publication Table'!$B85,AllPublicationData!$B:$B,'Publication Table'!I$7),
IF(AND($C$4="NHS Scotland",$C$5="Cancellations for other reasons"),
SUMIFS(AllPublicationData!$J:$J,AllPublicationData!$A:$A,'Publication Table'!$B85,AllPublicationData!$B:$B,'Publication Table'!I$7)))))))</f>
        <v>923</v>
      </c>
      <c r="J85" s="90">
        <f>IF($C$5="Total Operations",
SUMIFS(AllPublicationData!$E:$E,AllPublicationData!$A:$A,'Publication Table'!$B85,AllPublicationData!$B:$B,'Publication Table'!$C$4,AllPublicationData!$D:$D,'Publication Table'!J$7),
IF('Publication Table'!$C$5="All Cancelled Operations",
SUMIFS(AllPublicationData!$F:$F,AllPublicationData!$A:$A,'Publication Table'!$B85,AllPublicationData!$B:$B,'Publication Table'!$C$4,AllPublicationData!$D:$D,'Publication Table'!J$7),
IF('Publication Table'!$C$5="Operations cancelled by patient",
SUMIFS(AllPublicationData!$G:$G,AllPublicationData!$A:$A,'Publication Table'!$B85,AllPublicationData!$B:$B,'Publication Table'!$C$4,AllPublicationData!$D:$D,'Publication Table'!J$7),
IF('Publication Table'!$C$5="Operations cancelled for clinical reasons",
SUMIFS(AllPublicationData!$H:$H,AllPublicationData!$A:$A,'Publication Table'!$B85,AllPublicationData!$B:$B,'Publication Table'!$C$4,AllPublicationData!$D:$D,'Publication Table'!J$7),
IF('Publication Table'!$C$5="Operations cancelled for non-clinical/capacity reasons",
SUMIFS(AllPublicationData!$I:$I,AllPublicationData!$A:$A,'Publication Table'!$B85,AllPublicationData!$B:$B,'Publication Table'!$C$4,AllPublicationData!$D:$D,'Publication Table'!J$7),
IF('Publication Table'!$C$5="Cancellations for other reasons",
SUMIFS(AllPublicationData!$J:$J,AllPublicationData!$A:$A,'Publication Table'!$B85,AllPublicationData!$B:$B,'Publication Table'!$C$4,AllPublicationData!$D:$D,'Publication Table'!J$7)))))))+
IF(AND($C$4="NHS Scotland",$C$5="Total Operations"),
SUMIFS(AllPublicationData!$E:$E,AllPublicationData!$A:$A,'Publication Table'!$B85,AllPublicationData!$B:$B,'Publication Table'!J$7),
IF(AND($C$4="NHS Scotland",$C$5="All Cancelled Operations"),
SUMIFS(AllPublicationData!$F:$F,AllPublicationData!$A:$A,'Publication Table'!$B85,AllPublicationData!$B:$B,'Publication Table'!J$7),
IF(AND($C$4="NHS Scotland",$C$5="Operations cancelled by patient"),
SUMIFS(AllPublicationData!$G:$G,AllPublicationData!$A:$A,'Publication Table'!$B85,AllPublicationData!$B:$B,'Publication Table'!J$7),
IF(AND($C$4="NHS Scotland",$C$5="Operations cancelled for clinical reasons"),
SUMIFS(AllPublicationData!$H:$H,AllPublicationData!$A:$A,'Publication Table'!$B85,AllPublicationData!$B:$B,'Publication Table'!J$7),
IF(AND($C$4="NHS Scotland",$C$5="Operations cancelled for non-clinical/capacity reasons"),
SUMIFS(AllPublicationData!$I:$I,AllPublicationData!$A:$A,'Publication Table'!$B85,AllPublicationData!$B:$B,'Publication Table'!J$7),
IF(AND($C$4="NHS Scotland",$C$5="Cancellations for other reasons"),
SUMIFS(AllPublicationData!$J:$J,AllPublicationData!$A:$A,'Publication Table'!$B85,AllPublicationData!$B:$B,'Publication Table'!J$7)))))))</f>
        <v>2447</v>
      </c>
      <c r="K85" s="90">
        <f>IF($C$5="Total Operations",
SUMIFS(AllPublicationData!$E:$E,AllPublicationData!$A:$A,'Publication Table'!$B85,AllPublicationData!$B:$B,'Publication Table'!$C$4,AllPublicationData!$D:$D,'Publication Table'!K$7),
IF('Publication Table'!$C$5="All Cancelled Operations",
SUMIFS(AllPublicationData!$F:$F,AllPublicationData!$A:$A,'Publication Table'!$B85,AllPublicationData!$B:$B,'Publication Table'!$C$4,AllPublicationData!$D:$D,'Publication Table'!K$7),
IF('Publication Table'!$C$5="Operations cancelled by patient",
SUMIFS(AllPublicationData!$G:$G,AllPublicationData!$A:$A,'Publication Table'!$B85,AllPublicationData!$B:$B,'Publication Table'!$C$4,AllPublicationData!$D:$D,'Publication Table'!K$7),
IF('Publication Table'!$C$5="Operations cancelled for clinical reasons",
SUMIFS(AllPublicationData!$H:$H,AllPublicationData!$A:$A,'Publication Table'!$B85,AllPublicationData!$B:$B,'Publication Table'!$C$4,AllPublicationData!$D:$D,'Publication Table'!K$7),
IF('Publication Table'!$C$5="Operations cancelled for non-clinical/capacity reasons",
SUMIFS(AllPublicationData!$I:$I,AllPublicationData!$A:$A,'Publication Table'!$B85,AllPublicationData!$B:$B,'Publication Table'!$C$4,AllPublicationData!$D:$D,'Publication Table'!K$7),
IF('Publication Table'!$C$5="Cancellations for other reasons",
SUMIFS(AllPublicationData!$J:$J,AllPublicationData!$A:$A,'Publication Table'!$B85,AllPublicationData!$B:$B,'Publication Table'!$C$4,AllPublicationData!$D:$D,'Publication Table'!K$7)))))))+
IF(AND($C$4="NHS Scotland",$C$5="Total Operations"),
SUMIFS(AllPublicationData!$E:$E,AllPublicationData!$A:$A,'Publication Table'!$B85,AllPublicationData!$B:$B,'Publication Table'!K$7),
IF(AND($C$4="NHS Scotland",$C$5="All Cancelled Operations"),
SUMIFS(AllPublicationData!$F:$F,AllPublicationData!$A:$A,'Publication Table'!$B85,AllPublicationData!$B:$B,'Publication Table'!K$7),
IF(AND($C$4="NHS Scotland",$C$5="Operations cancelled by patient"),
SUMIFS(AllPublicationData!$G:$G,AllPublicationData!$A:$A,'Publication Table'!$B85,AllPublicationData!$B:$B,'Publication Table'!K$7),
IF(AND($C$4="NHS Scotland",$C$5="Operations cancelled for clinical reasons"),
SUMIFS(AllPublicationData!$H:$H,AllPublicationData!$A:$A,'Publication Table'!$B85,AllPublicationData!$B:$B,'Publication Table'!K$7),
IF(AND($C$4="NHS Scotland",$C$5="Operations cancelled for non-clinical/capacity reasons"),
SUMIFS(AllPublicationData!$I:$I,AllPublicationData!$A:$A,'Publication Table'!$B85,AllPublicationData!$B:$B,'Publication Table'!K$7),
IF(AND($C$4="NHS Scotland",$C$5="Cancellations for other reasons"),
SUMIFS(AllPublicationData!$J:$J,AllPublicationData!$A:$A,'Publication Table'!$B85,AllPublicationData!$B:$B,'Publication Table'!K$7)))))))</f>
        <v>5858</v>
      </c>
      <c r="L85" s="90">
        <f>IF($C$5="Total Operations",
SUMIFS(AllPublicationData!$E:$E,AllPublicationData!$A:$A,'Publication Table'!$B85,AllPublicationData!$B:$B,'Publication Table'!$C$4,AllPublicationData!$D:$D,'Publication Table'!L$7),
IF('Publication Table'!$C$5="All Cancelled Operations",
SUMIFS(AllPublicationData!$F:$F,AllPublicationData!$A:$A,'Publication Table'!$B85,AllPublicationData!$B:$B,'Publication Table'!$C$4,AllPublicationData!$D:$D,'Publication Table'!L$7),
IF('Publication Table'!$C$5="Operations cancelled by patient",
SUMIFS(AllPublicationData!$G:$G,AllPublicationData!$A:$A,'Publication Table'!$B85,AllPublicationData!$B:$B,'Publication Table'!$C$4,AllPublicationData!$D:$D,'Publication Table'!L$7),
IF('Publication Table'!$C$5="Operations cancelled for clinical reasons",
SUMIFS(AllPublicationData!$H:$H,AllPublicationData!$A:$A,'Publication Table'!$B85,AllPublicationData!$B:$B,'Publication Table'!$C$4,AllPublicationData!$D:$D,'Publication Table'!L$7),
IF('Publication Table'!$C$5="Operations cancelled for non-clinical/capacity reasons",
SUMIFS(AllPublicationData!$I:$I,AllPublicationData!$A:$A,'Publication Table'!$B85,AllPublicationData!$B:$B,'Publication Table'!$C$4,AllPublicationData!$D:$D,'Publication Table'!L$7),
IF('Publication Table'!$C$5="Cancellations for other reasons",
SUMIFS(AllPublicationData!$J:$J,AllPublicationData!$A:$A,'Publication Table'!$B85,AllPublicationData!$B:$B,'Publication Table'!$C$4,AllPublicationData!$D:$D,'Publication Table'!L$7)))))))+
IF(AND($C$4="NHS Scotland",$C$5="Total Operations"),
SUMIFS(AllPublicationData!$E:$E,AllPublicationData!$A:$A,'Publication Table'!$B85,AllPublicationData!$B:$B,'Publication Table'!L$7),
IF(AND($C$4="NHS Scotland",$C$5="All Cancelled Operations"),
SUMIFS(AllPublicationData!$F:$F,AllPublicationData!$A:$A,'Publication Table'!$B85,AllPublicationData!$B:$B,'Publication Table'!L$7),
IF(AND($C$4="NHS Scotland",$C$5="Operations cancelled by patient"),
SUMIFS(AllPublicationData!$G:$G,AllPublicationData!$A:$A,'Publication Table'!$B85,AllPublicationData!$B:$B,'Publication Table'!L$7),
IF(AND($C$4="NHS Scotland",$C$5="Operations cancelled for clinical reasons"),
SUMIFS(AllPublicationData!$H:$H,AllPublicationData!$A:$A,'Publication Table'!$B85,AllPublicationData!$B:$B,'Publication Table'!L$7),
IF(AND($C$4="NHS Scotland",$C$5="Operations cancelled for non-clinical/capacity reasons"),
SUMIFS(AllPublicationData!$I:$I,AllPublicationData!$A:$A,'Publication Table'!$B85,AllPublicationData!$B:$B,'Publication Table'!L$7),
IF(AND($C$4="NHS Scotland",$C$5="Cancellations for other reasons"),
SUMIFS(AllPublicationData!$J:$J,AllPublicationData!$A:$A,'Publication Table'!$B85,AllPublicationData!$B:$B,'Publication Table'!L$7)))))))</f>
        <v>1103</v>
      </c>
      <c r="M85" s="90">
        <f>IF($C$5="Total Operations",
SUMIFS(AllPublicationData!$E:$E,AllPublicationData!$A:$A,'Publication Table'!$B85,AllPublicationData!$B:$B,'Publication Table'!$C$4,AllPublicationData!$D:$D,'Publication Table'!M$7),
IF('Publication Table'!$C$5="All Cancelled Operations",
SUMIFS(AllPublicationData!$F:$F,AllPublicationData!$A:$A,'Publication Table'!$B85,AllPublicationData!$B:$B,'Publication Table'!$C$4,AllPublicationData!$D:$D,'Publication Table'!M$7),
IF('Publication Table'!$C$5="Operations cancelled by patient",
SUMIFS(AllPublicationData!$G:$G,AllPublicationData!$A:$A,'Publication Table'!$B85,AllPublicationData!$B:$B,'Publication Table'!$C$4,AllPublicationData!$D:$D,'Publication Table'!M$7),
IF('Publication Table'!$C$5="Operations cancelled for clinical reasons",
SUMIFS(AllPublicationData!$G:$G,AllPublicationData!$A:$A,'Publication Table'!$B85,AllPublicationData!$B:$B,'Publication Table'!$C$4,AllPublicationData!$D:$D,'Publication Table'!M$7),
IF('Publication Table'!$C$5="Operations cancelled for non-clinical/capacity reasons",
SUMIFS(AllPublicationData!$G:$G,AllPublicationData!$A:$A,'Publication Table'!$B85,AllPublicationData!$B:$B,'Publication Table'!$C$4,AllPublicationData!$D:$D,'Publication Table'!M$7),
IF('Publication Table'!$C$5="Cancellations for other reasons",
SUMIFS(AllPublicationData!$G:$G,AllPublicationData!$A:$A,'Publication Table'!$B85,AllPublicationData!$B:$B,'Publication Table'!$C$4,AllPublicationData!$D:$D,'Publication Table'!M$7)))))))+
IF(AND($C$4="NHS Scotland",$C$5="Total Operations"),
SUMIFS(AllPublicationData!$E:$E,AllPublicationData!$A:$A,'Publication Table'!$B85,AllPublicationData!$B:$B,'Publication Table'!M$7),
IF(AND($C$4="NHS Scotland",$C$5="All Cancelled Operations"),
SUMIFS(AllPublicationData!$F:$F,AllPublicationData!$A:$A,'Publication Table'!$B85,AllPublicationData!$B:$B,'Publication Table'!M$7),
IF(AND($C$4="NHS Scotland",$C$5="Operations cancelled by patient"),
SUMIFS(AllPublicationData!$G:$G,AllPublicationData!$A:$A,'Publication Table'!$B85,AllPublicationData!$B:$B,'Publication Table'!M$7),
IF(AND($C$4="NHS Scotland",$C$5="Operations cancelled for clinical reasons"),
SUMIFS(AllPublicationData!$H:$H,AllPublicationData!$A:$A,'Publication Table'!$B85,AllPublicationData!$B:$B,'Publication Table'!M$7),
IF(AND($C$4="NHS Scotland",$C$5="Operations cancelled for non-clinical/capacity reasons"),
SUMIFS(AllPublicationData!$I:$I,AllPublicationData!$A:$A,'Publication Table'!$B85,AllPublicationData!$B:$B,'Publication Table'!M$7),
IF(AND($C$4="NHS Scotland",$C$5="Cancellations for other reasons"),
SUMIFS(AllPublicationData!$J:$J,AllPublicationData!$A:$A,'Publication Table'!$B85,AllPublicationData!$B:$B,'Publication Table'!M$7)))))))</f>
        <v>2165</v>
      </c>
      <c r="N85" s="90">
        <f>IF($C$5="Total Operations",
SUMIFS(AllPublicationData!$E:$E,AllPublicationData!$A:$A,'Publication Table'!$B85,AllPublicationData!$B:$B,'Publication Table'!$C$4,AllPublicationData!$D:$D,'Publication Table'!N$7),
IF('Publication Table'!$C$5="All Cancelled Operations",
SUMIFS(AllPublicationData!$F:$F,AllPublicationData!$A:$A,'Publication Table'!$B85,AllPublicationData!$B:$B,'Publication Table'!$C$4,AllPublicationData!$D:$D,'Publication Table'!N$7),
IF('Publication Table'!$C$5="Operations cancelled by patient",
SUMIFS(AllPublicationData!$G:$G,AllPublicationData!$A:$A,'Publication Table'!$B85,AllPublicationData!$B:$B,'Publication Table'!$C$4,AllPublicationData!$D:$D,'Publication Table'!N$7),
IF('Publication Table'!$C$5="Operations cancelled for clinical reasons",
SUMIFS(AllPublicationData!$G:$G,AllPublicationData!$A:$A,'Publication Table'!$B85,AllPublicationData!$B:$B,'Publication Table'!$C$4,AllPublicationData!$D:$D,'Publication Table'!N$7),
IF('Publication Table'!$C$5="Operations cancelled for non-clinical/capacity reasons",
SUMIFS(AllPublicationData!$G:$G,AllPublicationData!$A:$A,'Publication Table'!$B85,AllPublicationData!$B:$B,'Publication Table'!$C$4,AllPublicationData!$D:$D,'Publication Table'!N$7),
IF('Publication Table'!$C$5="Cancellations for other reasons",
SUMIFS(AllPublicationData!$G:$G,AllPublicationData!$A:$A,'Publication Table'!$B85,AllPublicationData!$B:$B,'Publication Table'!$C$4,AllPublicationData!$D:$D,'Publication Table'!N$7)))))))+
IF(AND($C$4="NHS Scotland",$C$5="Total Operations"),
SUMIFS(AllPublicationData!$E:$E,AllPublicationData!$A:$A,'Publication Table'!$B85,AllPublicationData!$B:$B,'Publication Table'!N$7),
IF(AND($C$4="NHS Scotland",$C$5="All Cancelled Operations"),
SUMIFS(AllPublicationData!$F:$F,AllPublicationData!$A:$A,'Publication Table'!$B85,AllPublicationData!$B:$B,'Publication Table'!N$7),
IF(AND($C$4="NHS Scotland",$C$5="Operations cancelled by patient"),
SUMIFS(AllPublicationData!$G:$G,AllPublicationData!$A:$A,'Publication Table'!$B85,AllPublicationData!$B:$B,'Publication Table'!N$7),
IF(AND($C$4="NHS Scotland",$C$5="Operations cancelled for clinical reasons"),
SUMIFS(AllPublicationData!$H:$H,AllPublicationData!$A:$A,'Publication Table'!$B85,AllPublicationData!$B:$B,'Publication Table'!N$7),
IF(AND($C$4="NHS Scotland",$C$5="Operations cancelled for non-clinical/capacity reasons"),
SUMIFS(AllPublicationData!$I:$I,AllPublicationData!$A:$A,'Publication Table'!$B85,AllPublicationData!$B:$B,'Publication Table'!N$7),
IF(AND($C$4="NHS Scotland",$C$5="Cancellations for other reasons"),
SUMIFS(AllPublicationData!$J:$J,AllPublicationData!$A:$A,'Publication Table'!$B85,AllPublicationData!$B:$B,'Publication Table'!N$7)))))))</f>
        <v>4872</v>
      </c>
      <c r="O85" s="90">
        <f>IF($C$5="Total Operations",
SUMIFS(AllPublicationData!$E:$E,AllPublicationData!$A:$A,'Publication Table'!$B85,AllPublicationData!$B:$B,'Publication Table'!$C$4,AllPublicationData!$D:$D,'Publication Table'!O$7),
IF('Publication Table'!$C$5="All Cancelled Operations",
SUMIFS(AllPublicationData!$F:$F,AllPublicationData!$A:$A,'Publication Table'!$B85,AllPublicationData!$B:$B,'Publication Table'!$C$4,AllPublicationData!$D:$D,'Publication Table'!O$7),
IF('Publication Table'!$C$5="Operations cancelled by patient",
SUMIFS(AllPublicationData!$G:$G,AllPublicationData!$A:$A,'Publication Table'!$B85,AllPublicationData!$B:$B,'Publication Table'!$C$4,AllPublicationData!$D:$D,'Publication Table'!O$7),
IF('Publication Table'!$C$5="Operations cancelled for clinical reasons",
SUMIFS(AllPublicationData!$G:$G,AllPublicationData!$A:$A,'Publication Table'!$B85,AllPublicationData!$B:$B,'Publication Table'!$C$4,AllPublicationData!$D:$D,'Publication Table'!O$7),
IF('Publication Table'!$C$5="Operations cancelled for non-clinical/capacity reasons",
SUMIFS(AllPublicationData!$G:$G,AllPublicationData!$A:$A,'Publication Table'!$B85,AllPublicationData!$B:$B,'Publication Table'!$C$4,AllPublicationData!$D:$D,'Publication Table'!O$7),
IF('Publication Table'!$C$5="Cancellations for other reasons",
SUMIFS(AllPublicationData!$G:$G,AllPublicationData!$A:$A,'Publication Table'!$B85,AllPublicationData!$B:$B,'Publication Table'!$C$4,AllPublicationData!$D:$D,'Publication Table'!O$7)))))))+
IF(AND($C$4="NHS Scotland",$C$5="Total Operations"),
SUMIFS(AllPublicationData!$E:$E,AllPublicationData!$A:$A,'Publication Table'!$B85,AllPublicationData!$B:$B,'Publication Table'!O$7),
IF(AND($C$4="NHS Scotland",$C$5="All Cancelled Operations"),
SUMIFS(AllPublicationData!$F:$F,AllPublicationData!$A:$A,'Publication Table'!$B85,AllPublicationData!$B:$B,'Publication Table'!O$7),
IF(AND($C$4="NHS Scotland",$C$5="Operations cancelled by patient"),
SUMIFS(AllPublicationData!$G:$G,AllPublicationData!$A:$A,'Publication Table'!$B85,AllPublicationData!$B:$B,'Publication Table'!O$7),
IF(AND($C$4="NHS Scotland",$C$5="Operations cancelled for clinical reasons"),
SUMIFS(AllPublicationData!$H:$H,AllPublicationData!$A:$A,'Publication Table'!$B85,AllPublicationData!$B:$B,'Publication Table'!O$7),
IF(AND($C$4="NHS Scotland",$C$5="Operations cancelled for non-clinical/capacity reasons"),
SUMIFS(AllPublicationData!$I:$I,AllPublicationData!$A:$A,'Publication Table'!$B85,AllPublicationData!$B:$B,'Publication Table'!O$7),
IF(AND($C$4="NHS Scotland",$C$5="Cancellations for other reasons"),
SUMIFS(AllPublicationData!$J:$J,AllPublicationData!$A:$A,'Publication Table'!$B85,AllPublicationData!$B:$B,'Publication Table'!O$7)))))))</f>
        <v>209</v>
      </c>
      <c r="P85" s="90">
        <f>IF($C$5="Total Operations",
SUMIFS(AllPublicationData!$E:$E,AllPublicationData!$A:$A,'Publication Table'!$B85,AllPublicationData!$B:$B,'Publication Table'!$C$4,AllPublicationData!$D:$D,'Publication Table'!P$7),
IF('Publication Table'!$C$5="All Cancelled Operations",
SUMIFS(AllPublicationData!$F:$F,AllPublicationData!$A:$A,'Publication Table'!$B85,AllPublicationData!$B:$B,'Publication Table'!$C$4,AllPublicationData!$D:$D,'Publication Table'!P$7),
IF('Publication Table'!$C$5="Operations cancelled by patient",
SUMIFS(AllPublicationData!$G:$G,AllPublicationData!$A:$A,'Publication Table'!$B85,AllPublicationData!$B:$B,'Publication Table'!$C$4,AllPublicationData!$D:$D,'Publication Table'!P$7),
IF('Publication Table'!$C$5="Operations cancelled for clinical reasons",
SUMIFS(AllPublicationData!$G:$G,AllPublicationData!$A:$A,'Publication Table'!$B85,AllPublicationData!$B:$B,'Publication Table'!$C$4,AllPublicationData!$D:$D,'Publication Table'!P$7),
IF('Publication Table'!$C$5="Operations cancelled for non-clinical/capacity reasons",
SUMIFS(AllPublicationData!$G:$G,AllPublicationData!$A:$A,'Publication Table'!$B85,AllPublicationData!$B:$B,'Publication Table'!$C$4,AllPublicationData!$D:$D,'Publication Table'!P$7),
IF('Publication Table'!$C$5="Cancellations for other reasons",
SUMIFS(AllPublicationData!$G:$G,AllPublicationData!$A:$A,'Publication Table'!$B85,AllPublicationData!$B:$B,'Publication Table'!$C$4,AllPublicationData!$D:$D,'Publication Table'!P$7)))))))+
IF(AND($C$4="NHS Scotland",$C$5="Total Operations"),
SUMIFS(AllPublicationData!$E:$E,AllPublicationData!$A:$A,'Publication Table'!$B85,AllPublicationData!$B:$B,'Publication Table'!P$7),
IF(AND($C$4="NHS Scotland",$C$5="All Cancelled Operations"),
SUMIFS(AllPublicationData!$F:$F,AllPublicationData!$A:$A,'Publication Table'!$B85,AllPublicationData!$B:$B,'Publication Table'!P$7),
IF(AND($C$4="NHS Scotland",$C$5="Operations cancelled by patient"),
SUMIFS(AllPublicationData!$G:$G,AllPublicationData!$A:$A,'Publication Table'!$B85,AllPublicationData!$B:$B,'Publication Table'!P$7),
IF(AND($C$4="NHS Scotland",$C$5="Operations cancelled for clinical reasons"),
SUMIFS(AllPublicationData!$H:$H,AllPublicationData!$A:$A,'Publication Table'!$B85,AllPublicationData!$B:$B,'Publication Table'!P$7),
IF(AND($C$4="NHS Scotland",$C$5="Operations cancelled for non-clinical/capacity reasons"),
SUMIFS(AllPublicationData!$I:$I,AllPublicationData!$A:$A,'Publication Table'!$B85,AllPublicationData!$B:$B,'Publication Table'!P$7),
IF(AND($C$4="NHS Scotland",$C$5="Cancellations for other reasons"),
SUMIFS(AllPublicationData!$J:$J,AllPublicationData!$A:$A,'Publication Table'!$B85,AllPublicationData!$B:$B,'Publication Table'!P$7)))))))</f>
        <v>135</v>
      </c>
      <c r="Q85" s="90">
        <f>IF($C$5="Total Operations",
SUMIFS(AllPublicationData!$E:$E,AllPublicationData!$A:$A,'Publication Table'!$B85,AllPublicationData!$B:$B,'Publication Table'!$C$4,AllPublicationData!$D:$D,'Publication Table'!Q$7),
IF('Publication Table'!$C$5="All Cancelled Operations",
SUMIFS(AllPublicationData!$F:$F,AllPublicationData!$A:$A,'Publication Table'!$B85,AllPublicationData!$B:$B,'Publication Table'!$C$4,AllPublicationData!$D:$D,'Publication Table'!Q$7),
IF('Publication Table'!$C$5="Operations cancelled by patient",
SUMIFS(AllPublicationData!$G:$G,AllPublicationData!$A:$A,'Publication Table'!$B85,AllPublicationData!$B:$B,'Publication Table'!$C$4,AllPublicationData!$D:$D,'Publication Table'!Q$7),
IF('Publication Table'!$C$5="Operations cancelled for clinical reasons",
SUMIFS(AllPublicationData!$G:$G,AllPublicationData!$A:$A,'Publication Table'!$B85,AllPublicationData!$B:$B,'Publication Table'!$C$4,AllPublicationData!$D:$D,'Publication Table'!Q$7),
IF('Publication Table'!$C$5="Operations cancelled for non-clinical/capacity reasons",
SUMIFS(AllPublicationData!$G:$G,AllPublicationData!$A:$A,'Publication Table'!$B85,AllPublicationData!$B:$B,'Publication Table'!$C$4,AllPublicationData!$D:$D,'Publication Table'!Q$7),
IF('Publication Table'!$C$5="Cancellations for other reasons",
SUMIFS(AllPublicationData!$G:$G,AllPublicationData!$A:$A,'Publication Table'!$B85,AllPublicationData!$B:$B,'Publication Table'!$C$4,AllPublicationData!$D:$D,'Publication Table'!Q$7)))))))+
IF(AND($C$4="NHS Scotland",$C$5="Total Operations"),
SUMIFS(AllPublicationData!$E:$E,AllPublicationData!$A:$A,'Publication Table'!$B85,AllPublicationData!$B:$B,'Publication Table'!Q$7),
IF(AND($C$4="NHS Scotland",$C$5="All Cancelled Operations"),
SUMIFS(AllPublicationData!$F:$F,AllPublicationData!$A:$A,'Publication Table'!$B85,AllPublicationData!$B:$B,'Publication Table'!Q$7),
IF(AND($C$4="NHS Scotland",$C$5="Operations cancelled by patient"),
SUMIFS(AllPublicationData!$G:$G,AllPublicationData!$A:$A,'Publication Table'!$B85,AllPublicationData!$B:$B,'Publication Table'!Q$7),
IF(AND($C$4="NHS Scotland",$C$5="Operations cancelled for clinical reasons"),
SUMIFS(AllPublicationData!$H:$H,AllPublicationData!$A:$A,'Publication Table'!$B85,AllPublicationData!$B:$B,'Publication Table'!Q$7),
IF(AND($C$4="NHS Scotland",$C$5="Operations cancelled for non-clinical/capacity reasons"),
SUMIFS(AllPublicationData!$I:$I,AllPublicationData!$A:$A,'Publication Table'!$B85,AllPublicationData!$B:$B,'Publication Table'!Q$7),
IF(AND($C$4="NHS Scotland",$C$5="Cancellations for other reasons"),
SUMIFS(AllPublicationData!$J:$J,AllPublicationData!$A:$A,'Publication Table'!$B85,AllPublicationData!$B:$B,'Publication Table'!Q$7)))))))</f>
        <v>1457</v>
      </c>
      <c r="R85" s="90">
        <f>IF($C$5="Total Operations",
SUMIFS(AllPublicationData!$E:$E,AllPublicationData!$A:$A,'Publication Table'!$B85,AllPublicationData!$B:$B,'Publication Table'!$C$4,AllPublicationData!$D:$D,'Publication Table'!R$7),
IF('Publication Table'!$C$5="All Cancelled Operations",
SUMIFS(AllPublicationData!$F:$F,AllPublicationData!$A:$A,'Publication Table'!$B85,AllPublicationData!$B:$B,'Publication Table'!$C$4,AllPublicationData!$D:$D,'Publication Table'!R$7),
IF('Publication Table'!$C$5="Operations cancelled by patient",
SUMIFS(AllPublicationData!$G:$G,AllPublicationData!$A:$A,'Publication Table'!$B85,AllPublicationData!$B:$B,'Publication Table'!$C$4,AllPublicationData!$D:$D,'Publication Table'!R$7),
IF('Publication Table'!$C$5="Operations cancelled for clinical reasons",
SUMIFS(AllPublicationData!$G:$G,AllPublicationData!$A:$A,'Publication Table'!$B85,AllPublicationData!$B:$B,'Publication Table'!$C$4,AllPublicationData!$D:$D,'Publication Table'!R$7),
IF('Publication Table'!$C$5="Operations cancelled for non-clinical/capacity reasons",
SUMIFS(AllPublicationData!$G:$G,AllPublicationData!$A:$A,'Publication Table'!$B85,AllPublicationData!$B:$B,'Publication Table'!$C$4,AllPublicationData!$D:$D,'Publication Table'!R$7),
IF('Publication Table'!$C$5="Cancellations for other reasons",
SUMIFS(AllPublicationData!$G:$G,AllPublicationData!$A:$A,'Publication Table'!$B85,AllPublicationData!$B:$B,'Publication Table'!$C$4,AllPublicationData!$D:$D,'Publication Table'!R$7)))))))+
IF(AND($C$4="NHS Scotland",$C$5="Total Operations"),
SUMIFS(AllPublicationData!$E:$E,AllPublicationData!$A:$A,'Publication Table'!$B85,AllPublicationData!$B:$B,'Publication Table'!R$7),
IF(AND($C$4="NHS Scotland",$C$5="All Cancelled Operations"),
SUMIFS(AllPublicationData!$F:$F,AllPublicationData!$A:$A,'Publication Table'!$B85,AllPublicationData!$B:$B,'Publication Table'!R$7),
IF(AND($C$4="NHS Scotland",$C$5="Operations cancelled by patient"),
SUMIFS(AllPublicationData!$G:$G,AllPublicationData!$A:$A,'Publication Table'!$B85,AllPublicationData!$B:$B,'Publication Table'!R$7),
IF(AND($C$4="NHS Scotland",$C$5="Operations cancelled for clinical reasons"),
SUMIFS(AllPublicationData!$H:$H,AllPublicationData!$A:$A,'Publication Table'!$B85,AllPublicationData!$B:$B,'Publication Table'!R$7),
IF(AND($C$4="NHS Scotland",$C$5="Operations cancelled for non-clinical/capacity reasons"),
SUMIFS(AllPublicationData!$I:$I,AllPublicationData!$A:$A,'Publication Table'!$B85,AllPublicationData!$B:$B,'Publication Table'!R$7),
IF(AND($C$4="NHS Scotland",$C$5="Cancellations for other reasons"),
SUMIFS(AllPublicationData!$J:$J,AllPublicationData!$A:$A,'Publication Table'!$B85,AllPublicationData!$B:$B,'Publication Table'!R$7)))))))</f>
        <v>102</v>
      </c>
    </row>
    <row r="86" spans="2:18" x14ac:dyDescent="0.35">
      <c r="B86" s="89">
        <v>43040</v>
      </c>
      <c r="C86" s="81">
        <f>IF($C$5="Total Operations",
SUMIFS(AllPublicationData!$E:$E,AllPublicationData!$A:$A,'Publication Table'!$B86,AllPublicationData!$B:$B,'Publication Table'!$C$4),
IF('Publication Table'!$C$5="All Cancelled Operations",
SUMIFS(AllPublicationData!$F:$F,AllPublicationData!$A:$A,'Publication Table'!$B86,AllPublicationData!$B:$B,'Publication Table'!$C$4),
IF('Publication Table'!$C$5="Operations cancelled by patient",
SUMIFS(AllPublicationData!$G:$G,AllPublicationData!$A:$A,'Publication Table'!$B86,AllPublicationData!$B:$B,'Publication Table'!$C$4),
IF('Publication Table'!$C$5="Operations cancelled for clinical reasons",
SUMIFS(AllPublicationData!$H:$H,AllPublicationData!$A:$A,'Publication Table'!$B86,AllPublicationData!$B:$B,'Publication Table'!$C$4),
IF('Publication Table'!$C$5="Operations cancelled for non-clinical/capacity reasons",
SUMIFS(AllPublicationData!$I:$I,AllPublicationData!$A:$A,'Publication Table'!$B86,AllPublicationData!$B:$B,'Publication Table'!$C$4),
IF('Publication Table'!$C$5="Cancellations for other reasons",
SUMIFS(AllPublicationData!$J:$J,AllPublicationData!$A:$A,'Publication Table'!$B86,AllPublicationData!$B:$B,'Publication Table'!$C$4)))))))+
IF(AND($C$4="NHS Scotland",$C$5="Total Operations"),
SUMIFS(AllPublicationData!$E:$E,AllPublicationData!$A:$A,'Publication Table'!$B86),
IF(AND($C$4="NHS Scotland",$C$5="All Cancelled Operations"),
SUMIFS(AllPublicationData!$F:$F,AllPublicationData!$A:$A,'Publication Table'!$B86),
IF(AND($C$4="NHS Scotland",$C$5="Operations cancelled by patient"),
SUMIFS(AllPublicationData!$G:$G,AllPublicationData!$A:$A,'Publication Table'!$B86),
IF(AND($C$4="NHS Scotland",$C$5="Operations cancelled for clinical reasons"),
SUMIFS(AllPublicationData!$H:$H,AllPublicationData!$A:$A,'Publication Table'!$B86),
IF(AND($C$4="NHS Scotland",$C$5="Operations cancelled for non-clinical/capacity reasons"),
SUMIFS(AllPublicationData!$I:$I,AllPublicationData!$A:$A,'Publication Table'!$B86),
IF(AND($C$4="NHS Scotland",$C$5="Cancellations for other reasons"),
SUMIFS(AllPublicationData!$J:$J,AllPublicationData!$A:$A,'Publication Table'!$B86)))))))</f>
        <v>30820</v>
      </c>
      <c r="D86" s="90">
        <f>IF($C$5="Total Operations",
SUMIFS(AllPublicationData!$E:$E,AllPublicationData!$A:$A,'Publication Table'!$B86,AllPublicationData!$B:$B,'Publication Table'!$C$4,AllPublicationData!$D:$D,'Publication Table'!D$7),
IF('Publication Table'!$C$5="All Cancelled Operations",
SUMIFS(AllPublicationData!$F:$F,AllPublicationData!$A:$A,'Publication Table'!$B86,AllPublicationData!$B:$B,'Publication Table'!$C$4,AllPublicationData!$D:$D,'Publication Table'!D$7),
IF('Publication Table'!$C$5="Operations cancelled by patient",
SUMIFS(AllPublicationData!$G:$G,AllPublicationData!$A:$A,'Publication Table'!$B86,AllPublicationData!$B:$B,'Publication Table'!$C$4,AllPublicationData!$D:$D,'Publication Table'!D$7),
IF('Publication Table'!$C$5="Operations cancelled for clinical reasons",
SUMIFS(AllPublicationData!$H:$H,AllPublicationData!$A:$A,'Publication Table'!$B86,AllPublicationData!$B:$B,'Publication Table'!$C$4,AllPublicationData!$D:$D,'Publication Table'!D$7),
IF('Publication Table'!$C$5="Operations cancelled for non-clinical/capacity reasons",
SUMIFS(AllPublicationData!$I:$I,AllPublicationData!$A:$A,'Publication Table'!$B86,AllPublicationData!$B:$B,'Publication Table'!$C$4,AllPublicationData!$D:$D,'Publication Table'!D$7),
IF('Publication Table'!$C$5="Cancellations for other reasons",
SUMIFS(AllPublicationData!$J:$J,AllPublicationData!$A:$A,'Publication Table'!$B86,AllPublicationData!$B:$B,'Publication Table'!$C$4,AllPublicationData!$D:$D,'Publication Table'!D$7)))))))+
IF(AND($C$4="NHS Scotland",$C$5="Total Operations"),
SUMIFS(AllPublicationData!$E:$E,AllPublicationData!$A:$A,'Publication Table'!$B86,AllPublicationData!$B:$B,'Publication Table'!D$7),
IF(AND($C$4="NHS Scotland",$C$5="All Cancelled Operations"),
SUMIFS(AllPublicationData!$F:$F,AllPublicationData!$A:$A,'Publication Table'!$B86,AllPublicationData!$B:$B,'Publication Table'!D$7),
IF(AND($C$4="NHS Scotland",$C$5="Operations cancelled by patient"),
SUMIFS(AllPublicationData!$G:$G,AllPublicationData!$A:$A,'Publication Table'!$B86,AllPublicationData!$B:$B,'Publication Table'!D$7),
IF(AND($C$4="NHS Scotland",$C$5="Operations cancelled for clinical reasons"),
SUMIFS(AllPublicationData!$H:$H,AllPublicationData!$A:$A,'Publication Table'!$B86,AllPublicationData!$B:$B,'Publication Table'!D$7),
IF(AND($C$4="NHS Scotland",$C$5="Operations cancelled for non-clinical/capacity reasons"),
SUMIFS(AllPublicationData!$I:$I,AllPublicationData!$A:$A,'Publication Table'!$B86,AllPublicationData!$B:$B,'Publication Table'!D$7),
IF(AND($C$4="NHS Scotland",$C$5="Cancellations for other reasons"),
SUMIFS(AllPublicationData!$J:$J,AllPublicationData!$A:$A,'Publication Table'!$B86,AllPublicationData!$B:$B,'Publication Table'!D$7)))))))</f>
        <v>1663</v>
      </c>
      <c r="E86" s="90">
        <f>IF($C$5="Total Operations",
SUMIFS(AllPublicationData!$E:$E,AllPublicationData!$A:$A,'Publication Table'!$B86,AllPublicationData!$B:$B,'Publication Table'!$C$4,AllPublicationData!$D:$D,'Publication Table'!E$7),
IF('Publication Table'!$C$5="All Cancelled Operations",
SUMIFS(AllPublicationData!$F:$F,AllPublicationData!$A:$A,'Publication Table'!$B86,AllPublicationData!$B:$B,'Publication Table'!$C$4,AllPublicationData!$D:$D,'Publication Table'!E$7),
IF('Publication Table'!$C$5="Operations cancelled by patient",
SUMIFS(AllPublicationData!$G:$G,AllPublicationData!$A:$A,'Publication Table'!$B86,AllPublicationData!$B:$B,'Publication Table'!$C$4,AllPublicationData!$D:$D,'Publication Table'!E$7),
IF('Publication Table'!$C$5="Operations cancelled for clinical reasons",
SUMIFS(AllPublicationData!$H:$H,AllPublicationData!$A:$A,'Publication Table'!$B86,AllPublicationData!$B:$B,'Publication Table'!$C$4,AllPublicationData!$D:$D,'Publication Table'!E$7),
IF('Publication Table'!$C$5="Operations cancelled for non-clinical/capacity reasons",
SUMIFS(AllPublicationData!$I:$I,AllPublicationData!$A:$A,'Publication Table'!$B86,AllPublicationData!$B:$B,'Publication Table'!$C$4,AllPublicationData!$D:$D,'Publication Table'!E$7),
IF('Publication Table'!$C$5="Cancellations for other reasons",
SUMIFS(AllPublicationData!$J:$J,AllPublicationData!$A:$A,'Publication Table'!$B86,AllPublicationData!$B:$B,'Publication Table'!$C$4,AllPublicationData!$D:$D,'Publication Table'!E$7)))))))+
IF(AND($C$4="NHS Scotland",$C$5="Total Operations"),
SUMIFS(AllPublicationData!$E:$E,AllPublicationData!$A:$A,'Publication Table'!$B86,AllPublicationData!$B:$B,'Publication Table'!E$7),
IF(AND($C$4="NHS Scotland",$C$5="All Cancelled Operations"),
SUMIFS(AllPublicationData!$F:$F,AllPublicationData!$A:$A,'Publication Table'!$B86,AllPublicationData!$B:$B,'Publication Table'!E$7),
IF(AND($C$4="NHS Scotland",$C$5="Operations cancelled by patient"),
SUMIFS(AllPublicationData!$G:$G,AllPublicationData!$A:$A,'Publication Table'!$B86,AllPublicationData!$B:$B,'Publication Table'!E$7),
IF(AND($C$4="NHS Scotland",$C$5="Operations cancelled for clinical reasons"),
SUMIFS(AllPublicationData!$H:$H,AllPublicationData!$A:$A,'Publication Table'!$B86,AllPublicationData!$B:$B,'Publication Table'!E$7),
IF(AND($C$4="NHS Scotland",$C$5="Operations cancelled for non-clinical/capacity reasons"),
SUMIFS(AllPublicationData!$I:$I,AllPublicationData!$A:$A,'Publication Table'!$B86,AllPublicationData!$B:$B,'Publication Table'!E$7),
IF(AND($C$4="NHS Scotland",$C$5="Cancellations for other reasons"),
SUMIFS(AllPublicationData!$J:$J,AllPublicationData!$A:$A,'Publication Table'!$B86,AllPublicationData!$B:$B,'Publication Table'!E$7)))))))</f>
        <v>1847</v>
      </c>
      <c r="F86" s="90">
        <f>IF($C$5="Total Operations",
SUMIFS(AllPublicationData!$E:$E,AllPublicationData!$A:$A,'Publication Table'!$B86,AllPublicationData!$B:$B,'Publication Table'!$C$4,AllPublicationData!$D:$D,'Publication Table'!F$7),
IF('Publication Table'!$C$5="All Cancelled Operations",
SUMIFS(AllPublicationData!$F:$F,AllPublicationData!$A:$A,'Publication Table'!$B86,AllPublicationData!$B:$B,'Publication Table'!$C$4,AllPublicationData!$D:$D,'Publication Table'!F$7),
IF('Publication Table'!$C$5="Operations cancelled by patient",
SUMIFS(AllPublicationData!$G:$G,AllPublicationData!$A:$A,'Publication Table'!$B86,AllPublicationData!$B:$B,'Publication Table'!$C$4,AllPublicationData!$D:$D,'Publication Table'!F$7),
IF('Publication Table'!$C$5="Operations cancelled for clinical reasons",
SUMIFS(AllPublicationData!$H:$H,AllPublicationData!$A:$A,'Publication Table'!$B86,AllPublicationData!$B:$B,'Publication Table'!$C$4,AllPublicationData!$D:$D,'Publication Table'!F$7),
IF('Publication Table'!$C$5="Operations cancelled for non-clinical/capacity reasons",
SUMIFS(AllPublicationData!$I:$I,AllPublicationData!$A:$A,'Publication Table'!$B86,AllPublicationData!$B:$B,'Publication Table'!$C$4,AllPublicationData!$D:$D,'Publication Table'!F$7),
IF('Publication Table'!$C$5="Cancellations for other reasons",
SUMIFS(AllPublicationData!$J:$J,AllPublicationData!$A:$A,'Publication Table'!$B86,AllPublicationData!$B:$B,'Publication Table'!$C$4,AllPublicationData!$D:$D,'Publication Table'!F$7)))))))+
IF(AND($C$4="NHS Scotland",$C$5="Total Operations"),
SUMIFS(AllPublicationData!$E:$E,AllPublicationData!$A:$A,'Publication Table'!$B86,AllPublicationData!$B:$B,'Publication Table'!F$7),
IF(AND($C$4="NHS Scotland",$C$5="All Cancelled Operations"),
SUMIFS(AllPublicationData!$F:$F,AllPublicationData!$A:$A,'Publication Table'!$B86,AllPublicationData!$B:$B,'Publication Table'!F$7),
IF(AND($C$4="NHS Scotland",$C$5="Operations cancelled by patient"),
SUMIFS(AllPublicationData!$G:$G,AllPublicationData!$A:$A,'Publication Table'!$B86,AllPublicationData!$B:$B,'Publication Table'!F$7),
IF(AND($C$4="NHS Scotland",$C$5="Operations cancelled for clinical reasons"),
SUMIFS(AllPublicationData!$H:$H,AllPublicationData!$A:$A,'Publication Table'!$B86,AllPublicationData!$B:$B,'Publication Table'!F$7),
IF(AND($C$4="NHS Scotland",$C$5="Operations cancelled for non-clinical/capacity reasons"),
SUMIFS(AllPublicationData!$I:$I,AllPublicationData!$A:$A,'Publication Table'!$B86,AllPublicationData!$B:$B,'Publication Table'!F$7),
IF(AND($C$4="NHS Scotland",$C$5="Cancellations for other reasons"),
SUMIFS(AllPublicationData!$J:$J,AllPublicationData!$A:$A,'Publication Table'!$B86,AllPublicationData!$B:$B,'Publication Table'!F$7)))))))</f>
        <v>469</v>
      </c>
      <c r="G86" s="90">
        <f>IF($C$5="Total Operations",
SUMIFS(AllPublicationData!$E:$E,AllPublicationData!$A:$A,'Publication Table'!$B86,AllPublicationData!$B:$B,'Publication Table'!$C$4,AllPublicationData!$D:$D,'Publication Table'!G$7),
IF('Publication Table'!$C$5="All Cancelled Operations",
SUMIFS(AllPublicationData!$F:$F,AllPublicationData!$A:$A,'Publication Table'!$B86,AllPublicationData!$B:$B,'Publication Table'!$C$4,AllPublicationData!$D:$D,'Publication Table'!G$7),
IF('Publication Table'!$C$5="Operations cancelled by patient",
SUMIFS(AllPublicationData!$G:$G,AllPublicationData!$A:$A,'Publication Table'!$B86,AllPublicationData!$B:$B,'Publication Table'!$C$4,AllPublicationData!$D:$D,'Publication Table'!G$7),
IF('Publication Table'!$C$5="Operations cancelled for clinical reasons",
SUMIFS(AllPublicationData!$H:$H,AllPublicationData!$A:$A,'Publication Table'!$B86,AllPublicationData!$B:$B,'Publication Table'!$C$4,AllPublicationData!$D:$D,'Publication Table'!G$7),
IF('Publication Table'!$C$5="Operations cancelled for non-clinical/capacity reasons",
SUMIFS(AllPublicationData!$I:$I,AllPublicationData!$A:$A,'Publication Table'!$B86,AllPublicationData!$B:$B,'Publication Table'!$C$4,AllPublicationData!$D:$D,'Publication Table'!G$7),
IF('Publication Table'!$C$5="Cancellations for other reasons",
SUMIFS(AllPublicationData!$J:$J,AllPublicationData!$A:$A,'Publication Table'!$B86,AllPublicationData!$B:$B,'Publication Table'!$C$4,AllPublicationData!$D:$D,'Publication Table'!G$7)))))))+
IF(AND($C$4="NHS Scotland",$C$5="Total Operations"),
SUMIFS(AllPublicationData!$E:$E,AllPublicationData!$A:$A,'Publication Table'!$B86,AllPublicationData!$B:$B,'Publication Table'!G$7),
IF(AND($C$4="NHS Scotland",$C$5="All Cancelled Operations"),
SUMIFS(AllPublicationData!$F:$F,AllPublicationData!$A:$A,'Publication Table'!$B86,AllPublicationData!$B:$B,'Publication Table'!G$7),
IF(AND($C$4="NHS Scotland",$C$5="Operations cancelled by patient"),
SUMIFS(AllPublicationData!$G:$G,AllPublicationData!$A:$A,'Publication Table'!$B86,AllPublicationData!$B:$B,'Publication Table'!G$7),
IF(AND($C$4="NHS Scotland",$C$5="Operations cancelled for clinical reasons"),
SUMIFS(AllPublicationData!$H:$H,AllPublicationData!$A:$A,'Publication Table'!$B86,AllPublicationData!$B:$B,'Publication Table'!G$7),
IF(AND($C$4="NHS Scotland",$C$5="Operations cancelled for non-clinical/capacity reasons"),
SUMIFS(AllPublicationData!$I:$I,AllPublicationData!$A:$A,'Publication Table'!$B86,AllPublicationData!$B:$B,'Publication Table'!G$7),
IF(AND($C$4="NHS Scotland",$C$5="Cancellations for other reasons"),
SUMIFS(AllPublicationData!$J:$J,AllPublicationData!$A:$A,'Publication Table'!$B86,AllPublicationData!$B:$B,'Publication Table'!G$7)))))))</f>
        <v>1462</v>
      </c>
      <c r="H86" s="90">
        <f>IF($C$5="Total Operations",
SUMIFS(AllPublicationData!$E:$E,AllPublicationData!$A:$A,'Publication Table'!$B86,AllPublicationData!$B:$B,'Publication Table'!$C$4,AllPublicationData!$D:$D,'Publication Table'!H$7),
IF('Publication Table'!$C$5="All Cancelled Operations",
SUMIFS(AllPublicationData!$F:$F,AllPublicationData!$A:$A,'Publication Table'!$B86,AllPublicationData!$B:$B,'Publication Table'!$C$4,AllPublicationData!$D:$D,'Publication Table'!H$7),
IF('Publication Table'!$C$5="Operations cancelled by patient",
SUMIFS(AllPublicationData!$G:$G,AllPublicationData!$A:$A,'Publication Table'!$B86,AllPublicationData!$B:$B,'Publication Table'!$C$4,AllPublicationData!$D:$D,'Publication Table'!H$7),
IF('Publication Table'!$C$5="Operations cancelled for clinical reasons",
SUMIFS(AllPublicationData!$H:$H,AllPublicationData!$A:$A,'Publication Table'!$B86,AllPublicationData!$B:$B,'Publication Table'!$C$4,AllPublicationData!$D:$D,'Publication Table'!H$7),
IF('Publication Table'!$C$5="Operations cancelled for non-clinical/capacity reasons",
SUMIFS(AllPublicationData!$I:$I,AllPublicationData!$A:$A,'Publication Table'!$B86,AllPublicationData!$B:$B,'Publication Table'!$C$4,AllPublicationData!$D:$D,'Publication Table'!H$7),
IF('Publication Table'!$C$5="Cancellations for other reasons",
SUMIFS(AllPublicationData!$J:$J,AllPublicationData!$A:$A,'Publication Table'!$B86,AllPublicationData!$B:$B,'Publication Table'!$C$4,AllPublicationData!$D:$D,'Publication Table'!H$7)))))))+
IF(AND($C$4="NHS Scotland",$C$5="Total Operations"),
SUMIFS(AllPublicationData!$E:$E,AllPublicationData!$A:$A,'Publication Table'!$B86,AllPublicationData!$B:$B,'Publication Table'!H$7),
IF(AND($C$4="NHS Scotland",$C$5="All Cancelled Operations"),
SUMIFS(AllPublicationData!$F:$F,AllPublicationData!$A:$A,'Publication Table'!$B86,AllPublicationData!$B:$B,'Publication Table'!H$7),
IF(AND($C$4="NHS Scotland",$C$5="Operations cancelled by patient"),
SUMIFS(AllPublicationData!$G:$G,AllPublicationData!$A:$A,'Publication Table'!$B86,AllPublicationData!$B:$B,'Publication Table'!H$7),
IF(AND($C$4="NHS Scotland",$C$5="Operations cancelled for clinical reasons"),
SUMIFS(AllPublicationData!$H:$H,AllPublicationData!$A:$A,'Publication Table'!$B86,AllPublicationData!$B:$B,'Publication Table'!H$7),
IF(AND($C$4="NHS Scotland",$C$5="Operations cancelled for non-clinical/capacity reasons"),
SUMIFS(AllPublicationData!$I:$I,AllPublicationData!$A:$A,'Publication Table'!$B86,AllPublicationData!$B:$B,'Publication Table'!H$7),
IF(AND($C$4="NHS Scotland",$C$5="Cancellations for other reasons"),
SUMIFS(AllPublicationData!$J:$J,AllPublicationData!$A:$A,'Publication Table'!$B86,AllPublicationData!$B:$B,'Publication Table'!H$7)))))))</f>
        <v>1506</v>
      </c>
      <c r="I86" s="90">
        <f>IF($C$5="Total Operations",
SUMIFS(AllPublicationData!$E:$E,AllPublicationData!$A:$A,'Publication Table'!$B86,AllPublicationData!$B:$B,'Publication Table'!$C$4,AllPublicationData!$D:$D,'Publication Table'!I$7),
IF('Publication Table'!$C$5="All Cancelled Operations",
SUMIFS(AllPublicationData!$F:$F,AllPublicationData!$A:$A,'Publication Table'!$B86,AllPublicationData!$B:$B,'Publication Table'!$C$4,AllPublicationData!$D:$D,'Publication Table'!I$7),
IF('Publication Table'!$C$5="Operations cancelled by patient",
SUMIFS(AllPublicationData!$G:$G,AllPublicationData!$A:$A,'Publication Table'!$B86,AllPublicationData!$B:$B,'Publication Table'!$C$4,AllPublicationData!$D:$D,'Publication Table'!I$7),
IF('Publication Table'!$C$5="Operations cancelled for clinical reasons",
SUMIFS(AllPublicationData!$H:$H,AllPublicationData!$A:$A,'Publication Table'!$B86,AllPublicationData!$B:$B,'Publication Table'!$C$4,AllPublicationData!$D:$D,'Publication Table'!I$7),
IF('Publication Table'!$C$5="Operations cancelled for non-clinical/capacity reasons",
SUMIFS(AllPublicationData!$I:$I,AllPublicationData!$A:$A,'Publication Table'!$B86,AllPublicationData!$B:$B,'Publication Table'!$C$4,AllPublicationData!$D:$D,'Publication Table'!I$7),
IF('Publication Table'!$C$5="Cancellations for other reasons",
SUMIFS(AllPublicationData!$J:$J,AllPublicationData!$A:$A,'Publication Table'!$B86,AllPublicationData!$B:$B,'Publication Table'!$C$4,AllPublicationData!$D:$D,'Publication Table'!I$7)))))))+
IF(AND($C$4="NHS Scotland",$C$5="Total Operations"),
SUMIFS(AllPublicationData!$E:$E,AllPublicationData!$A:$A,'Publication Table'!$B86,AllPublicationData!$B:$B,'Publication Table'!I$7),
IF(AND($C$4="NHS Scotland",$C$5="All Cancelled Operations"),
SUMIFS(AllPublicationData!$F:$F,AllPublicationData!$A:$A,'Publication Table'!$B86,AllPublicationData!$B:$B,'Publication Table'!I$7),
IF(AND($C$4="NHS Scotland",$C$5="Operations cancelled by patient"),
SUMIFS(AllPublicationData!$G:$G,AllPublicationData!$A:$A,'Publication Table'!$B86,AllPublicationData!$B:$B,'Publication Table'!I$7),
IF(AND($C$4="NHS Scotland",$C$5="Operations cancelled for clinical reasons"),
SUMIFS(AllPublicationData!$H:$H,AllPublicationData!$A:$A,'Publication Table'!$B86,AllPublicationData!$B:$B,'Publication Table'!I$7),
IF(AND($C$4="NHS Scotland",$C$5="Operations cancelled for non-clinical/capacity reasons"),
SUMIFS(AllPublicationData!$I:$I,AllPublicationData!$A:$A,'Publication Table'!$B86,AllPublicationData!$B:$B,'Publication Table'!I$7),
IF(AND($C$4="NHS Scotland",$C$5="Cancellations for other reasons"),
SUMIFS(AllPublicationData!$J:$J,AllPublicationData!$A:$A,'Publication Table'!$B86,AllPublicationData!$B:$B,'Publication Table'!I$7)))))))</f>
        <v>1112</v>
      </c>
      <c r="J86" s="90">
        <f>IF($C$5="Total Operations",
SUMIFS(AllPublicationData!$E:$E,AllPublicationData!$A:$A,'Publication Table'!$B86,AllPublicationData!$B:$B,'Publication Table'!$C$4,AllPublicationData!$D:$D,'Publication Table'!J$7),
IF('Publication Table'!$C$5="All Cancelled Operations",
SUMIFS(AllPublicationData!$F:$F,AllPublicationData!$A:$A,'Publication Table'!$B86,AllPublicationData!$B:$B,'Publication Table'!$C$4,AllPublicationData!$D:$D,'Publication Table'!J$7),
IF('Publication Table'!$C$5="Operations cancelled by patient",
SUMIFS(AllPublicationData!$G:$G,AllPublicationData!$A:$A,'Publication Table'!$B86,AllPublicationData!$B:$B,'Publication Table'!$C$4,AllPublicationData!$D:$D,'Publication Table'!J$7),
IF('Publication Table'!$C$5="Operations cancelled for clinical reasons",
SUMIFS(AllPublicationData!$H:$H,AllPublicationData!$A:$A,'Publication Table'!$B86,AllPublicationData!$B:$B,'Publication Table'!$C$4,AllPublicationData!$D:$D,'Publication Table'!J$7),
IF('Publication Table'!$C$5="Operations cancelled for non-clinical/capacity reasons",
SUMIFS(AllPublicationData!$I:$I,AllPublicationData!$A:$A,'Publication Table'!$B86,AllPublicationData!$B:$B,'Publication Table'!$C$4,AllPublicationData!$D:$D,'Publication Table'!J$7),
IF('Publication Table'!$C$5="Cancellations for other reasons",
SUMIFS(AllPublicationData!$J:$J,AllPublicationData!$A:$A,'Publication Table'!$B86,AllPublicationData!$B:$B,'Publication Table'!$C$4,AllPublicationData!$D:$D,'Publication Table'!J$7)))))))+
IF(AND($C$4="NHS Scotland",$C$5="Total Operations"),
SUMIFS(AllPublicationData!$E:$E,AllPublicationData!$A:$A,'Publication Table'!$B86,AllPublicationData!$B:$B,'Publication Table'!J$7),
IF(AND($C$4="NHS Scotland",$C$5="All Cancelled Operations"),
SUMIFS(AllPublicationData!$F:$F,AllPublicationData!$A:$A,'Publication Table'!$B86,AllPublicationData!$B:$B,'Publication Table'!J$7),
IF(AND($C$4="NHS Scotland",$C$5="Operations cancelled by patient"),
SUMIFS(AllPublicationData!$G:$G,AllPublicationData!$A:$A,'Publication Table'!$B86,AllPublicationData!$B:$B,'Publication Table'!J$7),
IF(AND($C$4="NHS Scotland",$C$5="Operations cancelled for clinical reasons"),
SUMIFS(AllPublicationData!$H:$H,AllPublicationData!$A:$A,'Publication Table'!$B86,AllPublicationData!$B:$B,'Publication Table'!J$7),
IF(AND($C$4="NHS Scotland",$C$5="Operations cancelled for non-clinical/capacity reasons"),
SUMIFS(AllPublicationData!$I:$I,AllPublicationData!$A:$A,'Publication Table'!$B86,AllPublicationData!$B:$B,'Publication Table'!J$7),
IF(AND($C$4="NHS Scotland",$C$5="Cancellations for other reasons"),
SUMIFS(AllPublicationData!$J:$J,AllPublicationData!$A:$A,'Publication Table'!$B86,AllPublicationData!$B:$B,'Publication Table'!J$7)))))))</f>
        <v>2894</v>
      </c>
      <c r="K86" s="90">
        <f>IF($C$5="Total Operations",
SUMIFS(AllPublicationData!$E:$E,AllPublicationData!$A:$A,'Publication Table'!$B86,AllPublicationData!$B:$B,'Publication Table'!$C$4,AllPublicationData!$D:$D,'Publication Table'!K$7),
IF('Publication Table'!$C$5="All Cancelled Operations",
SUMIFS(AllPublicationData!$F:$F,AllPublicationData!$A:$A,'Publication Table'!$B86,AllPublicationData!$B:$B,'Publication Table'!$C$4,AllPublicationData!$D:$D,'Publication Table'!K$7),
IF('Publication Table'!$C$5="Operations cancelled by patient",
SUMIFS(AllPublicationData!$G:$G,AllPublicationData!$A:$A,'Publication Table'!$B86,AllPublicationData!$B:$B,'Publication Table'!$C$4,AllPublicationData!$D:$D,'Publication Table'!K$7),
IF('Publication Table'!$C$5="Operations cancelled for clinical reasons",
SUMIFS(AllPublicationData!$H:$H,AllPublicationData!$A:$A,'Publication Table'!$B86,AllPublicationData!$B:$B,'Publication Table'!$C$4,AllPublicationData!$D:$D,'Publication Table'!K$7),
IF('Publication Table'!$C$5="Operations cancelled for non-clinical/capacity reasons",
SUMIFS(AllPublicationData!$I:$I,AllPublicationData!$A:$A,'Publication Table'!$B86,AllPublicationData!$B:$B,'Publication Table'!$C$4,AllPublicationData!$D:$D,'Publication Table'!K$7),
IF('Publication Table'!$C$5="Cancellations for other reasons",
SUMIFS(AllPublicationData!$J:$J,AllPublicationData!$A:$A,'Publication Table'!$B86,AllPublicationData!$B:$B,'Publication Table'!$C$4,AllPublicationData!$D:$D,'Publication Table'!K$7)))))))+
IF(AND($C$4="NHS Scotland",$C$5="Total Operations"),
SUMIFS(AllPublicationData!$E:$E,AllPublicationData!$A:$A,'Publication Table'!$B86,AllPublicationData!$B:$B,'Publication Table'!K$7),
IF(AND($C$4="NHS Scotland",$C$5="All Cancelled Operations"),
SUMIFS(AllPublicationData!$F:$F,AllPublicationData!$A:$A,'Publication Table'!$B86,AllPublicationData!$B:$B,'Publication Table'!K$7),
IF(AND($C$4="NHS Scotland",$C$5="Operations cancelled by patient"),
SUMIFS(AllPublicationData!$G:$G,AllPublicationData!$A:$A,'Publication Table'!$B86,AllPublicationData!$B:$B,'Publication Table'!K$7),
IF(AND($C$4="NHS Scotland",$C$5="Operations cancelled for clinical reasons"),
SUMIFS(AllPublicationData!$H:$H,AllPublicationData!$A:$A,'Publication Table'!$B86,AllPublicationData!$B:$B,'Publication Table'!K$7),
IF(AND($C$4="NHS Scotland",$C$5="Operations cancelled for non-clinical/capacity reasons"),
SUMIFS(AllPublicationData!$I:$I,AllPublicationData!$A:$A,'Publication Table'!$B86,AllPublicationData!$B:$B,'Publication Table'!K$7),
IF(AND($C$4="NHS Scotland",$C$5="Cancellations for other reasons"),
SUMIFS(AllPublicationData!$J:$J,AllPublicationData!$A:$A,'Publication Table'!$B86,AllPublicationData!$B:$B,'Publication Table'!K$7)))))))</f>
        <v>7242</v>
      </c>
      <c r="L86" s="90">
        <f>IF($C$5="Total Operations",
SUMIFS(AllPublicationData!$E:$E,AllPublicationData!$A:$A,'Publication Table'!$B86,AllPublicationData!$B:$B,'Publication Table'!$C$4,AllPublicationData!$D:$D,'Publication Table'!L$7),
IF('Publication Table'!$C$5="All Cancelled Operations",
SUMIFS(AllPublicationData!$F:$F,AllPublicationData!$A:$A,'Publication Table'!$B86,AllPublicationData!$B:$B,'Publication Table'!$C$4,AllPublicationData!$D:$D,'Publication Table'!L$7),
IF('Publication Table'!$C$5="Operations cancelled by patient",
SUMIFS(AllPublicationData!$G:$G,AllPublicationData!$A:$A,'Publication Table'!$B86,AllPublicationData!$B:$B,'Publication Table'!$C$4,AllPublicationData!$D:$D,'Publication Table'!L$7),
IF('Publication Table'!$C$5="Operations cancelled for clinical reasons",
SUMIFS(AllPublicationData!$H:$H,AllPublicationData!$A:$A,'Publication Table'!$B86,AllPublicationData!$B:$B,'Publication Table'!$C$4,AllPublicationData!$D:$D,'Publication Table'!L$7),
IF('Publication Table'!$C$5="Operations cancelled for non-clinical/capacity reasons",
SUMIFS(AllPublicationData!$I:$I,AllPublicationData!$A:$A,'Publication Table'!$B86,AllPublicationData!$B:$B,'Publication Table'!$C$4,AllPublicationData!$D:$D,'Publication Table'!L$7),
IF('Publication Table'!$C$5="Cancellations for other reasons",
SUMIFS(AllPublicationData!$J:$J,AllPublicationData!$A:$A,'Publication Table'!$B86,AllPublicationData!$B:$B,'Publication Table'!$C$4,AllPublicationData!$D:$D,'Publication Table'!L$7)))))))+
IF(AND($C$4="NHS Scotland",$C$5="Total Operations"),
SUMIFS(AllPublicationData!$E:$E,AllPublicationData!$A:$A,'Publication Table'!$B86,AllPublicationData!$B:$B,'Publication Table'!L$7),
IF(AND($C$4="NHS Scotland",$C$5="All Cancelled Operations"),
SUMIFS(AllPublicationData!$F:$F,AllPublicationData!$A:$A,'Publication Table'!$B86,AllPublicationData!$B:$B,'Publication Table'!L$7),
IF(AND($C$4="NHS Scotland",$C$5="Operations cancelled by patient"),
SUMIFS(AllPublicationData!$G:$G,AllPublicationData!$A:$A,'Publication Table'!$B86,AllPublicationData!$B:$B,'Publication Table'!L$7),
IF(AND($C$4="NHS Scotland",$C$5="Operations cancelled for clinical reasons"),
SUMIFS(AllPublicationData!$H:$H,AllPublicationData!$A:$A,'Publication Table'!$B86,AllPublicationData!$B:$B,'Publication Table'!L$7),
IF(AND($C$4="NHS Scotland",$C$5="Operations cancelled for non-clinical/capacity reasons"),
SUMIFS(AllPublicationData!$I:$I,AllPublicationData!$A:$A,'Publication Table'!$B86,AllPublicationData!$B:$B,'Publication Table'!L$7),
IF(AND($C$4="NHS Scotland",$C$5="Cancellations for other reasons"),
SUMIFS(AllPublicationData!$J:$J,AllPublicationData!$A:$A,'Publication Table'!$B86,AllPublicationData!$B:$B,'Publication Table'!L$7)))))))</f>
        <v>1320</v>
      </c>
      <c r="M86" s="90">
        <f>IF($C$5="Total Operations",
SUMIFS(AllPublicationData!$E:$E,AllPublicationData!$A:$A,'Publication Table'!$B86,AllPublicationData!$B:$B,'Publication Table'!$C$4,AllPublicationData!$D:$D,'Publication Table'!M$7),
IF('Publication Table'!$C$5="All Cancelled Operations",
SUMIFS(AllPublicationData!$F:$F,AllPublicationData!$A:$A,'Publication Table'!$B86,AllPublicationData!$B:$B,'Publication Table'!$C$4,AllPublicationData!$D:$D,'Publication Table'!M$7),
IF('Publication Table'!$C$5="Operations cancelled by patient",
SUMIFS(AllPublicationData!$G:$G,AllPublicationData!$A:$A,'Publication Table'!$B86,AllPublicationData!$B:$B,'Publication Table'!$C$4,AllPublicationData!$D:$D,'Publication Table'!M$7),
IF('Publication Table'!$C$5="Operations cancelled for clinical reasons",
SUMIFS(AllPublicationData!$G:$G,AllPublicationData!$A:$A,'Publication Table'!$B86,AllPublicationData!$B:$B,'Publication Table'!$C$4,AllPublicationData!$D:$D,'Publication Table'!M$7),
IF('Publication Table'!$C$5="Operations cancelled for non-clinical/capacity reasons",
SUMIFS(AllPublicationData!$G:$G,AllPublicationData!$A:$A,'Publication Table'!$B86,AllPublicationData!$B:$B,'Publication Table'!$C$4,AllPublicationData!$D:$D,'Publication Table'!M$7),
IF('Publication Table'!$C$5="Cancellations for other reasons",
SUMIFS(AllPublicationData!$G:$G,AllPublicationData!$A:$A,'Publication Table'!$B86,AllPublicationData!$B:$B,'Publication Table'!$C$4,AllPublicationData!$D:$D,'Publication Table'!M$7)))))))+
IF(AND($C$4="NHS Scotland",$C$5="Total Operations"),
SUMIFS(AllPublicationData!$E:$E,AllPublicationData!$A:$A,'Publication Table'!$B86,AllPublicationData!$B:$B,'Publication Table'!M$7),
IF(AND($C$4="NHS Scotland",$C$5="All Cancelled Operations"),
SUMIFS(AllPublicationData!$F:$F,AllPublicationData!$A:$A,'Publication Table'!$B86,AllPublicationData!$B:$B,'Publication Table'!M$7),
IF(AND($C$4="NHS Scotland",$C$5="Operations cancelled by patient"),
SUMIFS(AllPublicationData!$G:$G,AllPublicationData!$A:$A,'Publication Table'!$B86,AllPublicationData!$B:$B,'Publication Table'!M$7),
IF(AND($C$4="NHS Scotland",$C$5="Operations cancelled for clinical reasons"),
SUMIFS(AllPublicationData!$H:$H,AllPublicationData!$A:$A,'Publication Table'!$B86,AllPublicationData!$B:$B,'Publication Table'!M$7),
IF(AND($C$4="NHS Scotland",$C$5="Operations cancelled for non-clinical/capacity reasons"),
SUMIFS(AllPublicationData!$I:$I,AllPublicationData!$A:$A,'Publication Table'!$B86,AllPublicationData!$B:$B,'Publication Table'!M$7),
IF(AND($C$4="NHS Scotland",$C$5="Cancellations for other reasons"),
SUMIFS(AllPublicationData!$J:$J,AllPublicationData!$A:$A,'Publication Table'!$B86,AllPublicationData!$B:$B,'Publication Table'!M$7)))))))</f>
        <v>2824</v>
      </c>
      <c r="N86" s="90">
        <f>IF($C$5="Total Operations",
SUMIFS(AllPublicationData!$E:$E,AllPublicationData!$A:$A,'Publication Table'!$B86,AllPublicationData!$B:$B,'Publication Table'!$C$4,AllPublicationData!$D:$D,'Publication Table'!N$7),
IF('Publication Table'!$C$5="All Cancelled Operations",
SUMIFS(AllPublicationData!$F:$F,AllPublicationData!$A:$A,'Publication Table'!$B86,AllPublicationData!$B:$B,'Publication Table'!$C$4,AllPublicationData!$D:$D,'Publication Table'!N$7),
IF('Publication Table'!$C$5="Operations cancelled by patient",
SUMIFS(AllPublicationData!$G:$G,AllPublicationData!$A:$A,'Publication Table'!$B86,AllPublicationData!$B:$B,'Publication Table'!$C$4,AllPublicationData!$D:$D,'Publication Table'!N$7),
IF('Publication Table'!$C$5="Operations cancelled for clinical reasons",
SUMIFS(AllPublicationData!$G:$G,AllPublicationData!$A:$A,'Publication Table'!$B86,AllPublicationData!$B:$B,'Publication Table'!$C$4,AllPublicationData!$D:$D,'Publication Table'!N$7),
IF('Publication Table'!$C$5="Operations cancelled for non-clinical/capacity reasons",
SUMIFS(AllPublicationData!$G:$G,AllPublicationData!$A:$A,'Publication Table'!$B86,AllPublicationData!$B:$B,'Publication Table'!$C$4,AllPublicationData!$D:$D,'Publication Table'!N$7),
IF('Publication Table'!$C$5="Cancellations for other reasons",
SUMIFS(AllPublicationData!$G:$G,AllPublicationData!$A:$A,'Publication Table'!$B86,AllPublicationData!$B:$B,'Publication Table'!$C$4,AllPublicationData!$D:$D,'Publication Table'!N$7)))))))+
IF(AND($C$4="NHS Scotland",$C$5="Total Operations"),
SUMIFS(AllPublicationData!$E:$E,AllPublicationData!$A:$A,'Publication Table'!$B86,AllPublicationData!$B:$B,'Publication Table'!N$7),
IF(AND($C$4="NHS Scotland",$C$5="All Cancelled Operations"),
SUMIFS(AllPublicationData!$F:$F,AllPublicationData!$A:$A,'Publication Table'!$B86,AllPublicationData!$B:$B,'Publication Table'!N$7),
IF(AND($C$4="NHS Scotland",$C$5="Operations cancelled by patient"),
SUMIFS(AllPublicationData!$G:$G,AllPublicationData!$A:$A,'Publication Table'!$B86,AllPublicationData!$B:$B,'Publication Table'!N$7),
IF(AND($C$4="NHS Scotland",$C$5="Operations cancelled for clinical reasons"),
SUMIFS(AllPublicationData!$H:$H,AllPublicationData!$A:$A,'Publication Table'!$B86,AllPublicationData!$B:$B,'Publication Table'!N$7),
IF(AND($C$4="NHS Scotland",$C$5="Operations cancelled for non-clinical/capacity reasons"),
SUMIFS(AllPublicationData!$I:$I,AllPublicationData!$A:$A,'Publication Table'!$B86,AllPublicationData!$B:$B,'Publication Table'!N$7),
IF(AND($C$4="NHS Scotland",$C$5="Cancellations for other reasons"),
SUMIFS(AllPublicationData!$J:$J,AllPublicationData!$A:$A,'Publication Table'!$B86,AllPublicationData!$B:$B,'Publication Table'!N$7)))))))</f>
        <v>5703</v>
      </c>
      <c r="O86" s="90">
        <f>IF($C$5="Total Operations",
SUMIFS(AllPublicationData!$E:$E,AllPublicationData!$A:$A,'Publication Table'!$B86,AllPublicationData!$B:$B,'Publication Table'!$C$4,AllPublicationData!$D:$D,'Publication Table'!O$7),
IF('Publication Table'!$C$5="All Cancelled Operations",
SUMIFS(AllPublicationData!$F:$F,AllPublicationData!$A:$A,'Publication Table'!$B86,AllPublicationData!$B:$B,'Publication Table'!$C$4,AllPublicationData!$D:$D,'Publication Table'!O$7),
IF('Publication Table'!$C$5="Operations cancelled by patient",
SUMIFS(AllPublicationData!$G:$G,AllPublicationData!$A:$A,'Publication Table'!$B86,AllPublicationData!$B:$B,'Publication Table'!$C$4,AllPublicationData!$D:$D,'Publication Table'!O$7),
IF('Publication Table'!$C$5="Operations cancelled for clinical reasons",
SUMIFS(AllPublicationData!$G:$G,AllPublicationData!$A:$A,'Publication Table'!$B86,AllPublicationData!$B:$B,'Publication Table'!$C$4,AllPublicationData!$D:$D,'Publication Table'!O$7),
IF('Publication Table'!$C$5="Operations cancelled for non-clinical/capacity reasons",
SUMIFS(AllPublicationData!$G:$G,AllPublicationData!$A:$A,'Publication Table'!$B86,AllPublicationData!$B:$B,'Publication Table'!$C$4,AllPublicationData!$D:$D,'Publication Table'!O$7),
IF('Publication Table'!$C$5="Cancellations for other reasons",
SUMIFS(AllPublicationData!$G:$G,AllPublicationData!$A:$A,'Publication Table'!$B86,AllPublicationData!$B:$B,'Publication Table'!$C$4,AllPublicationData!$D:$D,'Publication Table'!O$7)))))))+
IF(AND($C$4="NHS Scotland",$C$5="Total Operations"),
SUMIFS(AllPublicationData!$E:$E,AllPublicationData!$A:$A,'Publication Table'!$B86,AllPublicationData!$B:$B,'Publication Table'!O$7),
IF(AND($C$4="NHS Scotland",$C$5="All Cancelled Operations"),
SUMIFS(AllPublicationData!$F:$F,AllPublicationData!$A:$A,'Publication Table'!$B86,AllPublicationData!$B:$B,'Publication Table'!O$7),
IF(AND($C$4="NHS Scotland",$C$5="Operations cancelled by patient"),
SUMIFS(AllPublicationData!$G:$G,AllPublicationData!$A:$A,'Publication Table'!$B86,AllPublicationData!$B:$B,'Publication Table'!O$7),
IF(AND($C$4="NHS Scotland",$C$5="Operations cancelled for clinical reasons"),
SUMIFS(AllPublicationData!$H:$H,AllPublicationData!$A:$A,'Publication Table'!$B86,AllPublicationData!$B:$B,'Publication Table'!O$7),
IF(AND($C$4="NHS Scotland",$C$5="Operations cancelled for non-clinical/capacity reasons"),
SUMIFS(AllPublicationData!$I:$I,AllPublicationData!$A:$A,'Publication Table'!$B86,AllPublicationData!$B:$B,'Publication Table'!O$7),
IF(AND($C$4="NHS Scotland",$C$5="Cancellations for other reasons"),
SUMIFS(AllPublicationData!$J:$J,AllPublicationData!$A:$A,'Publication Table'!$B86,AllPublicationData!$B:$B,'Publication Table'!O$7)))))))</f>
        <v>253</v>
      </c>
      <c r="P86" s="90">
        <f>IF($C$5="Total Operations",
SUMIFS(AllPublicationData!$E:$E,AllPublicationData!$A:$A,'Publication Table'!$B86,AllPublicationData!$B:$B,'Publication Table'!$C$4,AllPublicationData!$D:$D,'Publication Table'!P$7),
IF('Publication Table'!$C$5="All Cancelled Operations",
SUMIFS(AllPublicationData!$F:$F,AllPublicationData!$A:$A,'Publication Table'!$B86,AllPublicationData!$B:$B,'Publication Table'!$C$4,AllPublicationData!$D:$D,'Publication Table'!P$7),
IF('Publication Table'!$C$5="Operations cancelled by patient",
SUMIFS(AllPublicationData!$G:$G,AllPublicationData!$A:$A,'Publication Table'!$B86,AllPublicationData!$B:$B,'Publication Table'!$C$4,AllPublicationData!$D:$D,'Publication Table'!P$7),
IF('Publication Table'!$C$5="Operations cancelled for clinical reasons",
SUMIFS(AllPublicationData!$G:$G,AllPublicationData!$A:$A,'Publication Table'!$B86,AllPublicationData!$B:$B,'Publication Table'!$C$4,AllPublicationData!$D:$D,'Publication Table'!P$7),
IF('Publication Table'!$C$5="Operations cancelled for non-clinical/capacity reasons",
SUMIFS(AllPublicationData!$G:$G,AllPublicationData!$A:$A,'Publication Table'!$B86,AllPublicationData!$B:$B,'Publication Table'!$C$4,AllPublicationData!$D:$D,'Publication Table'!P$7),
IF('Publication Table'!$C$5="Cancellations for other reasons",
SUMIFS(AllPublicationData!$G:$G,AllPublicationData!$A:$A,'Publication Table'!$B86,AllPublicationData!$B:$B,'Publication Table'!$C$4,AllPublicationData!$D:$D,'Publication Table'!P$7)))))))+
IF(AND($C$4="NHS Scotland",$C$5="Total Operations"),
SUMIFS(AllPublicationData!$E:$E,AllPublicationData!$A:$A,'Publication Table'!$B86,AllPublicationData!$B:$B,'Publication Table'!P$7),
IF(AND($C$4="NHS Scotland",$C$5="All Cancelled Operations"),
SUMIFS(AllPublicationData!$F:$F,AllPublicationData!$A:$A,'Publication Table'!$B86,AllPublicationData!$B:$B,'Publication Table'!P$7),
IF(AND($C$4="NHS Scotland",$C$5="Operations cancelled by patient"),
SUMIFS(AllPublicationData!$G:$G,AllPublicationData!$A:$A,'Publication Table'!$B86,AllPublicationData!$B:$B,'Publication Table'!P$7),
IF(AND($C$4="NHS Scotland",$C$5="Operations cancelled for clinical reasons"),
SUMIFS(AllPublicationData!$H:$H,AllPublicationData!$A:$A,'Publication Table'!$B86,AllPublicationData!$B:$B,'Publication Table'!P$7),
IF(AND($C$4="NHS Scotland",$C$5="Operations cancelled for non-clinical/capacity reasons"),
SUMIFS(AllPublicationData!$I:$I,AllPublicationData!$A:$A,'Publication Table'!$B86,AllPublicationData!$B:$B,'Publication Table'!P$7),
IF(AND($C$4="NHS Scotland",$C$5="Cancellations for other reasons"),
SUMIFS(AllPublicationData!$J:$J,AllPublicationData!$A:$A,'Publication Table'!$B86,AllPublicationData!$B:$B,'Publication Table'!P$7)))))))</f>
        <v>195</v>
      </c>
      <c r="Q86" s="90">
        <f>IF($C$5="Total Operations",
SUMIFS(AllPublicationData!$E:$E,AllPublicationData!$A:$A,'Publication Table'!$B86,AllPublicationData!$B:$B,'Publication Table'!$C$4,AllPublicationData!$D:$D,'Publication Table'!Q$7),
IF('Publication Table'!$C$5="All Cancelled Operations",
SUMIFS(AllPublicationData!$F:$F,AllPublicationData!$A:$A,'Publication Table'!$B86,AllPublicationData!$B:$B,'Publication Table'!$C$4,AllPublicationData!$D:$D,'Publication Table'!Q$7),
IF('Publication Table'!$C$5="Operations cancelled by patient",
SUMIFS(AllPublicationData!$G:$G,AllPublicationData!$A:$A,'Publication Table'!$B86,AllPublicationData!$B:$B,'Publication Table'!$C$4,AllPublicationData!$D:$D,'Publication Table'!Q$7),
IF('Publication Table'!$C$5="Operations cancelled for clinical reasons",
SUMIFS(AllPublicationData!$G:$G,AllPublicationData!$A:$A,'Publication Table'!$B86,AllPublicationData!$B:$B,'Publication Table'!$C$4,AllPublicationData!$D:$D,'Publication Table'!Q$7),
IF('Publication Table'!$C$5="Operations cancelled for non-clinical/capacity reasons",
SUMIFS(AllPublicationData!$G:$G,AllPublicationData!$A:$A,'Publication Table'!$B86,AllPublicationData!$B:$B,'Publication Table'!$C$4,AllPublicationData!$D:$D,'Publication Table'!Q$7),
IF('Publication Table'!$C$5="Cancellations for other reasons",
SUMIFS(AllPublicationData!$G:$G,AllPublicationData!$A:$A,'Publication Table'!$B86,AllPublicationData!$B:$B,'Publication Table'!$C$4,AllPublicationData!$D:$D,'Publication Table'!Q$7)))))))+
IF(AND($C$4="NHS Scotland",$C$5="Total Operations"),
SUMIFS(AllPublicationData!$E:$E,AllPublicationData!$A:$A,'Publication Table'!$B86,AllPublicationData!$B:$B,'Publication Table'!Q$7),
IF(AND($C$4="NHS Scotland",$C$5="All Cancelled Operations"),
SUMIFS(AllPublicationData!$F:$F,AllPublicationData!$A:$A,'Publication Table'!$B86,AllPublicationData!$B:$B,'Publication Table'!Q$7),
IF(AND($C$4="NHS Scotland",$C$5="Operations cancelled by patient"),
SUMIFS(AllPublicationData!$G:$G,AllPublicationData!$A:$A,'Publication Table'!$B86,AllPublicationData!$B:$B,'Publication Table'!Q$7),
IF(AND($C$4="NHS Scotland",$C$5="Operations cancelled for clinical reasons"),
SUMIFS(AllPublicationData!$H:$H,AllPublicationData!$A:$A,'Publication Table'!$B86,AllPublicationData!$B:$B,'Publication Table'!Q$7),
IF(AND($C$4="NHS Scotland",$C$5="Operations cancelled for non-clinical/capacity reasons"),
SUMIFS(AllPublicationData!$I:$I,AllPublicationData!$A:$A,'Publication Table'!$B86,AllPublicationData!$B:$B,'Publication Table'!Q$7),
IF(AND($C$4="NHS Scotland",$C$5="Cancellations for other reasons"),
SUMIFS(AllPublicationData!$J:$J,AllPublicationData!$A:$A,'Publication Table'!$B86,AllPublicationData!$B:$B,'Publication Table'!Q$7)))))))</f>
        <v>2206</v>
      </c>
      <c r="R86" s="90">
        <f>IF($C$5="Total Operations",
SUMIFS(AllPublicationData!$E:$E,AllPublicationData!$A:$A,'Publication Table'!$B86,AllPublicationData!$B:$B,'Publication Table'!$C$4,AllPublicationData!$D:$D,'Publication Table'!R$7),
IF('Publication Table'!$C$5="All Cancelled Operations",
SUMIFS(AllPublicationData!$F:$F,AllPublicationData!$A:$A,'Publication Table'!$B86,AllPublicationData!$B:$B,'Publication Table'!$C$4,AllPublicationData!$D:$D,'Publication Table'!R$7),
IF('Publication Table'!$C$5="Operations cancelled by patient",
SUMIFS(AllPublicationData!$G:$G,AllPublicationData!$A:$A,'Publication Table'!$B86,AllPublicationData!$B:$B,'Publication Table'!$C$4,AllPublicationData!$D:$D,'Publication Table'!R$7),
IF('Publication Table'!$C$5="Operations cancelled for clinical reasons",
SUMIFS(AllPublicationData!$G:$G,AllPublicationData!$A:$A,'Publication Table'!$B86,AllPublicationData!$B:$B,'Publication Table'!$C$4,AllPublicationData!$D:$D,'Publication Table'!R$7),
IF('Publication Table'!$C$5="Operations cancelled for non-clinical/capacity reasons",
SUMIFS(AllPublicationData!$G:$G,AllPublicationData!$A:$A,'Publication Table'!$B86,AllPublicationData!$B:$B,'Publication Table'!$C$4,AllPublicationData!$D:$D,'Publication Table'!R$7),
IF('Publication Table'!$C$5="Cancellations for other reasons",
SUMIFS(AllPublicationData!$G:$G,AllPublicationData!$A:$A,'Publication Table'!$B86,AllPublicationData!$B:$B,'Publication Table'!$C$4,AllPublicationData!$D:$D,'Publication Table'!R$7)))))))+
IF(AND($C$4="NHS Scotland",$C$5="Total Operations"),
SUMIFS(AllPublicationData!$E:$E,AllPublicationData!$A:$A,'Publication Table'!$B86,AllPublicationData!$B:$B,'Publication Table'!R$7),
IF(AND($C$4="NHS Scotland",$C$5="All Cancelled Operations"),
SUMIFS(AllPublicationData!$F:$F,AllPublicationData!$A:$A,'Publication Table'!$B86,AllPublicationData!$B:$B,'Publication Table'!R$7),
IF(AND($C$4="NHS Scotland",$C$5="Operations cancelled by patient"),
SUMIFS(AllPublicationData!$G:$G,AllPublicationData!$A:$A,'Publication Table'!$B86,AllPublicationData!$B:$B,'Publication Table'!R$7),
IF(AND($C$4="NHS Scotland",$C$5="Operations cancelled for clinical reasons"),
SUMIFS(AllPublicationData!$H:$H,AllPublicationData!$A:$A,'Publication Table'!$B86,AllPublicationData!$B:$B,'Publication Table'!R$7),
IF(AND($C$4="NHS Scotland",$C$5="Operations cancelled for non-clinical/capacity reasons"),
SUMIFS(AllPublicationData!$I:$I,AllPublicationData!$A:$A,'Publication Table'!$B86,AllPublicationData!$B:$B,'Publication Table'!R$7),
IF(AND($C$4="NHS Scotland",$C$5="Cancellations for other reasons"),
SUMIFS(AllPublicationData!$J:$J,AllPublicationData!$A:$A,'Publication Table'!$B86,AllPublicationData!$B:$B,'Publication Table'!R$7)))))))</f>
        <v>124</v>
      </c>
    </row>
    <row r="87" spans="2:18" x14ac:dyDescent="0.35">
      <c r="B87" s="89">
        <v>43009</v>
      </c>
      <c r="C87" s="81">
        <f>IF($C$5="Total Operations",
SUMIFS(AllPublicationData!$E:$E,AllPublicationData!$A:$A,'Publication Table'!$B87,AllPublicationData!$B:$B,'Publication Table'!$C$4),
IF('Publication Table'!$C$5="All Cancelled Operations",
SUMIFS(AllPublicationData!$F:$F,AllPublicationData!$A:$A,'Publication Table'!$B87,AllPublicationData!$B:$B,'Publication Table'!$C$4),
IF('Publication Table'!$C$5="Operations cancelled by patient",
SUMIFS(AllPublicationData!$G:$G,AllPublicationData!$A:$A,'Publication Table'!$B87,AllPublicationData!$B:$B,'Publication Table'!$C$4),
IF('Publication Table'!$C$5="Operations cancelled for clinical reasons",
SUMIFS(AllPublicationData!$H:$H,AllPublicationData!$A:$A,'Publication Table'!$B87,AllPublicationData!$B:$B,'Publication Table'!$C$4),
IF('Publication Table'!$C$5="Operations cancelled for non-clinical/capacity reasons",
SUMIFS(AllPublicationData!$I:$I,AllPublicationData!$A:$A,'Publication Table'!$B87,AllPublicationData!$B:$B,'Publication Table'!$C$4),
IF('Publication Table'!$C$5="Cancellations for other reasons",
SUMIFS(AllPublicationData!$J:$J,AllPublicationData!$A:$A,'Publication Table'!$B87,AllPublicationData!$B:$B,'Publication Table'!$C$4)))))))+
IF(AND($C$4="NHS Scotland",$C$5="Total Operations"),
SUMIFS(AllPublicationData!$E:$E,AllPublicationData!$A:$A,'Publication Table'!$B87),
IF(AND($C$4="NHS Scotland",$C$5="All Cancelled Operations"),
SUMIFS(AllPublicationData!$F:$F,AllPublicationData!$A:$A,'Publication Table'!$B87),
IF(AND($C$4="NHS Scotland",$C$5="Operations cancelled by patient"),
SUMIFS(AllPublicationData!$G:$G,AllPublicationData!$A:$A,'Publication Table'!$B87),
IF(AND($C$4="NHS Scotland",$C$5="Operations cancelled for clinical reasons"),
SUMIFS(AllPublicationData!$H:$H,AllPublicationData!$A:$A,'Publication Table'!$B87),
IF(AND($C$4="NHS Scotland",$C$5="Operations cancelled for non-clinical/capacity reasons"),
SUMIFS(AllPublicationData!$I:$I,AllPublicationData!$A:$A,'Publication Table'!$B87),
IF(AND($C$4="NHS Scotland",$C$5="Cancellations for other reasons"),
SUMIFS(AllPublicationData!$J:$J,AllPublicationData!$A:$A,'Publication Table'!$B87)))))))</f>
        <v>28706</v>
      </c>
      <c r="D87" s="90">
        <f>IF($C$5="Total Operations",
SUMIFS(AllPublicationData!$E:$E,AllPublicationData!$A:$A,'Publication Table'!$B87,AllPublicationData!$B:$B,'Publication Table'!$C$4,AllPublicationData!$D:$D,'Publication Table'!D$7),
IF('Publication Table'!$C$5="All Cancelled Operations",
SUMIFS(AllPublicationData!$F:$F,AllPublicationData!$A:$A,'Publication Table'!$B87,AllPublicationData!$B:$B,'Publication Table'!$C$4,AllPublicationData!$D:$D,'Publication Table'!D$7),
IF('Publication Table'!$C$5="Operations cancelled by patient",
SUMIFS(AllPublicationData!$G:$G,AllPublicationData!$A:$A,'Publication Table'!$B87,AllPublicationData!$B:$B,'Publication Table'!$C$4,AllPublicationData!$D:$D,'Publication Table'!D$7),
IF('Publication Table'!$C$5="Operations cancelled for clinical reasons",
SUMIFS(AllPublicationData!$H:$H,AllPublicationData!$A:$A,'Publication Table'!$B87,AllPublicationData!$B:$B,'Publication Table'!$C$4,AllPublicationData!$D:$D,'Publication Table'!D$7),
IF('Publication Table'!$C$5="Operations cancelled for non-clinical/capacity reasons",
SUMIFS(AllPublicationData!$I:$I,AllPublicationData!$A:$A,'Publication Table'!$B87,AllPublicationData!$B:$B,'Publication Table'!$C$4,AllPublicationData!$D:$D,'Publication Table'!D$7),
IF('Publication Table'!$C$5="Cancellations for other reasons",
SUMIFS(AllPublicationData!$J:$J,AllPublicationData!$A:$A,'Publication Table'!$B87,AllPublicationData!$B:$B,'Publication Table'!$C$4,AllPublicationData!$D:$D,'Publication Table'!D$7)))))))+
IF(AND($C$4="NHS Scotland",$C$5="Total Operations"),
SUMIFS(AllPublicationData!$E:$E,AllPublicationData!$A:$A,'Publication Table'!$B87,AllPublicationData!$B:$B,'Publication Table'!D$7),
IF(AND($C$4="NHS Scotland",$C$5="All Cancelled Operations"),
SUMIFS(AllPublicationData!$F:$F,AllPublicationData!$A:$A,'Publication Table'!$B87,AllPublicationData!$B:$B,'Publication Table'!D$7),
IF(AND($C$4="NHS Scotland",$C$5="Operations cancelled by patient"),
SUMIFS(AllPublicationData!$G:$G,AllPublicationData!$A:$A,'Publication Table'!$B87,AllPublicationData!$B:$B,'Publication Table'!D$7),
IF(AND($C$4="NHS Scotland",$C$5="Operations cancelled for clinical reasons"),
SUMIFS(AllPublicationData!$H:$H,AllPublicationData!$A:$A,'Publication Table'!$B87,AllPublicationData!$B:$B,'Publication Table'!D$7),
IF(AND($C$4="NHS Scotland",$C$5="Operations cancelled for non-clinical/capacity reasons"),
SUMIFS(AllPublicationData!$I:$I,AllPublicationData!$A:$A,'Publication Table'!$B87,AllPublicationData!$B:$B,'Publication Table'!D$7),
IF(AND($C$4="NHS Scotland",$C$5="Cancellations for other reasons"),
SUMIFS(AllPublicationData!$J:$J,AllPublicationData!$A:$A,'Publication Table'!$B87,AllPublicationData!$B:$B,'Publication Table'!D$7)))))))</f>
        <v>1548</v>
      </c>
      <c r="E87" s="90">
        <f>IF($C$5="Total Operations",
SUMIFS(AllPublicationData!$E:$E,AllPublicationData!$A:$A,'Publication Table'!$B87,AllPublicationData!$B:$B,'Publication Table'!$C$4,AllPublicationData!$D:$D,'Publication Table'!E$7),
IF('Publication Table'!$C$5="All Cancelled Operations",
SUMIFS(AllPublicationData!$F:$F,AllPublicationData!$A:$A,'Publication Table'!$B87,AllPublicationData!$B:$B,'Publication Table'!$C$4,AllPublicationData!$D:$D,'Publication Table'!E$7),
IF('Publication Table'!$C$5="Operations cancelled by patient",
SUMIFS(AllPublicationData!$G:$G,AllPublicationData!$A:$A,'Publication Table'!$B87,AllPublicationData!$B:$B,'Publication Table'!$C$4,AllPublicationData!$D:$D,'Publication Table'!E$7),
IF('Publication Table'!$C$5="Operations cancelled for clinical reasons",
SUMIFS(AllPublicationData!$H:$H,AllPublicationData!$A:$A,'Publication Table'!$B87,AllPublicationData!$B:$B,'Publication Table'!$C$4,AllPublicationData!$D:$D,'Publication Table'!E$7),
IF('Publication Table'!$C$5="Operations cancelled for non-clinical/capacity reasons",
SUMIFS(AllPublicationData!$I:$I,AllPublicationData!$A:$A,'Publication Table'!$B87,AllPublicationData!$B:$B,'Publication Table'!$C$4,AllPublicationData!$D:$D,'Publication Table'!E$7),
IF('Publication Table'!$C$5="Cancellations for other reasons",
SUMIFS(AllPublicationData!$J:$J,AllPublicationData!$A:$A,'Publication Table'!$B87,AllPublicationData!$B:$B,'Publication Table'!$C$4,AllPublicationData!$D:$D,'Publication Table'!E$7)))))))+
IF(AND($C$4="NHS Scotland",$C$5="Total Operations"),
SUMIFS(AllPublicationData!$E:$E,AllPublicationData!$A:$A,'Publication Table'!$B87,AllPublicationData!$B:$B,'Publication Table'!E$7),
IF(AND($C$4="NHS Scotland",$C$5="All Cancelled Operations"),
SUMIFS(AllPublicationData!$F:$F,AllPublicationData!$A:$A,'Publication Table'!$B87,AllPublicationData!$B:$B,'Publication Table'!E$7),
IF(AND($C$4="NHS Scotland",$C$5="Operations cancelled by patient"),
SUMIFS(AllPublicationData!$G:$G,AllPublicationData!$A:$A,'Publication Table'!$B87,AllPublicationData!$B:$B,'Publication Table'!E$7),
IF(AND($C$4="NHS Scotland",$C$5="Operations cancelled for clinical reasons"),
SUMIFS(AllPublicationData!$H:$H,AllPublicationData!$A:$A,'Publication Table'!$B87,AllPublicationData!$B:$B,'Publication Table'!E$7),
IF(AND($C$4="NHS Scotland",$C$5="Operations cancelled for non-clinical/capacity reasons"),
SUMIFS(AllPublicationData!$I:$I,AllPublicationData!$A:$A,'Publication Table'!$B87,AllPublicationData!$B:$B,'Publication Table'!E$7),
IF(AND($C$4="NHS Scotland",$C$5="Cancellations for other reasons"),
SUMIFS(AllPublicationData!$J:$J,AllPublicationData!$A:$A,'Publication Table'!$B87,AllPublicationData!$B:$B,'Publication Table'!E$7)))))))</f>
        <v>1779</v>
      </c>
      <c r="F87" s="90">
        <f>IF($C$5="Total Operations",
SUMIFS(AllPublicationData!$E:$E,AllPublicationData!$A:$A,'Publication Table'!$B87,AllPublicationData!$B:$B,'Publication Table'!$C$4,AllPublicationData!$D:$D,'Publication Table'!F$7),
IF('Publication Table'!$C$5="All Cancelled Operations",
SUMIFS(AllPublicationData!$F:$F,AllPublicationData!$A:$A,'Publication Table'!$B87,AllPublicationData!$B:$B,'Publication Table'!$C$4,AllPublicationData!$D:$D,'Publication Table'!F$7),
IF('Publication Table'!$C$5="Operations cancelled by patient",
SUMIFS(AllPublicationData!$G:$G,AllPublicationData!$A:$A,'Publication Table'!$B87,AllPublicationData!$B:$B,'Publication Table'!$C$4,AllPublicationData!$D:$D,'Publication Table'!F$7),
IF('Publication Table'!$C$5="Operations cancelled for clinical reasons",
SUMIFS(AllPublicationData!$H:$H,AllPublicationData!$A:$A,'Publication Table'!$B87,AllPublicationData!$B:$B,'Publication Table'!$C$4,AllPublicationData!$D:$D,'Publication Table'!F$7),
IF('Publication Table'!$C$5="Operations cancelled for non-clinical/capacity reasons",
SUMIFS(AllPublicationData!$I:$I,AllPublicationData!$A:$A,'Publication Table'!$B87,AllPublicationData!$B:$B,'Publication Table'!$C$4,AllPublicationData!$D:$D,'Publication Table'!F$7),
IF('Publication Table'!$C$5="Cancellations for other reasons",
SUMIFS(AllPublicationData!$J:$J,AllPublicationData!$A:$A,'Publication Table'!$B87,AllPublicationData!$B:$B,'Publication Table'!$C$4,AllPublicationData!$D:$D,'Publication Table'!F$7)))))))+
IF(AND($C$4="NHS Scotland",$C$5="Total Operations"),
SUMIFS(AllPublicationData!$E:$E,AllPublicationData!$A:$A,'Publication Table'!$B87,AllPublicationData!$B:$B,'Publication Table'!F$7),
IF(AND($C$4="NHS Scotland",$C$5="All Cancelled Operations"),
SUMIFS(AllPublicationData!$F:$F,AllPublicationData!$A:$A,'Publication Table'!$B87,AllPublicationData!$B:$B,'Publication Table'!F$7),
IF(AND($C$4="NHS Scotland",$C$5="Operations cancelled by patient"),
SUMIFS(AllPublicationData!$G:$G,AllPublicationData!$A:$A,'Publication Table'!$B87,AllPublicationData!$B:$B,'Publication Table'!F$7),
IF(AND($C$4="NHS Scotland",$C$5="Operations cancelled for clinical reasons"),
SUMIFS(AllPublicationData!$H:$H,AllPublicationData!$A:$A,'Publication Table'!$B87,AllPublicationData!$B:$B,'Publication Table'!F$7),
IF(AND($C$4="NHS Scotland",$C$5="Operations cancelled for non-clinical/capacity reasons"),
SUMIFS(AllPublicationData!$I:$I,AllPublicationData!$A:$A,'Publication Table'!$B87,AllPublicationData!$B:$B,'Publication Table'!F$7),
IF(AND($C$4="NHS Scotland",$C$5="Cancellations for other reasons"),
SUMIFS(AllPublicationData!$J:$J,AllPublicationData!$A:$A,'Publication Table'!$B87,AllPublicationData!$B:$B,'Publication Table'!F$7)))))))</f>
        <v>464</v>
      </c>
      <c r="G87" s="90">
        <f>IF($C$5="Total Operations",
SUMIFS(AllPublicationData!$E:$E,AllPublicationData!$A:$A,'Publication Table'!$B87,AllPublicationData!$B:$B,'Publication Table'!$C$4,AllPublicationData!$D:$D,'Publication Table'!G$7),
IF('Publication Table'!$C$5="All Cancelled Operations",
SUMIFS(AllPublicationData!$F:$F,AllPublicationData!$A:$A,'Publication Table'!$B87,AllPublicationData!$B:$B,'Publication Table'!$C$4,AllPublicationData!$D:$D,'Publication Table'!G$7),
IF('Publication Table'!$C$5="Operations cancelled by patient",
SUMIFS(AllPublicationData!$G:$G,AllPublicationData!$A:$A,'Publication Table'!$B87,AllPublicationData!$B:$B,'Publication Table'!$C$4,AllPublicationData!$D:$D,'Publication Table'!G$7),
IF('Publication Table'!$C$5="Operations cancelled for clinical reasons",
SUMIFS(AllPublicationData!$H:$H,AllPublicationData!$A:$A,'Publication Table'!$B87,AllPublicationData!$B:$B,'Publication Table'!$C$4,AllPublicationData!$D:$D,'Publication Table'!G$7),
IF('Publication Table'!$C$5="Operations cancelled for non-clinical/capacity reasons",
SUMIFS(AllPublicationData!$I:$I,AllPublicationData!$A:$A,'Publication Table'!$B87,AllPublicationData!$B:$B,'Publication Table'!$C$4,AllPublicationData!$D:$D,'Publication Table'!G$7),
IF('Publication Table'!$C$5="Cancellations for other reasons",
SUMIFS(AllPublicationData!$J:$J,AllPublicationData!$A:$A,'Publication Table'!$B87,AllPublicationData!$B:$B,'Publication Table'!$C$4,AllPublicationData!$D:$D,'Publication Table'!G$7)))))))+
IF(AND($C$4="NHS Scotland",$C$5="Total Operations"),
SUMIFS(AllPublicationData!$E:$E,AllPublicationData!$A:$A,'Publication Table'!$B87,AllPublicationData!$B:$B,'Publication Table'!G$7),
IF(AND($C$4="NHS Scotland",$C$5="All Cancelled Operations"),
SUMIFS(AllPublicationData!$F:$F,AllPublicationData!$A:$A,'Publication Table'!$B87,AllPublicationData!$B:$B,'Publication Table'!G$7),
IF(AND($C$4="NHS Scotland",$C$5="Operations cancelled by patient"),
SUMIFS(AllPublicationData!$G:$G,AllPublicationData!$A:$A,'Publication Table'!$B87,AllPublicationData!$B:$B,'Publication Table'!G$7),
IF(AND($C$4="NHS Scotland",$C$5="Operations cancelled for clinical reasons"),
SUMIFS(AllPublicationData!$H:$H,AllPublicationData!$A:$A,'Publication Table'!$B87,AllPublicationData!$B:$B,'Publication Table'!G$7),
IF(AND($C$4="NHS Scotland",$C$5="Operations cancelled for non-clinical/capacity reasons"),
SUMIFS(AllPublicationData!$I:$I,AllPublicationData!$A:$A,'Publication Table'!$B87,AllPublicationData!$B:$B,'Publication Table'!G$7),
IF(AND($C$4="NHS Scotland",$C$5="Cancellations for other reasons"),
SUMIFS(AllPublicationData!$J:$J,AllPublicationData!$A:$A,'Publication Table'!$B87,AllPublicationData!$B:$B,'Publication Table'!G$7)))))))</f>
        <v>1381</v>
      </c>
      <c r="H87" s="90">
        <f>IF($C$5="Total Operations",
SUMIFS(AllPublicationData!$E:$E,AllPublicationData!$A:$A,'Publication Table'!$B87,AllPublicationData!$B:$B,'Publication Table'!$C$4,AllPublicationData!$D:$D,'Publication Table'!H$7),
IF('Publication Table'!$C$5="All Cancelled Operations",
SUMIFS(AllPublicationData!$F:$F,AllPublicationData!$A:$A,'Publication Table'!$B87,AllPublicationData!$B:$B,'Publication Table'!$C$4,AllPublicationData!$D:$D,'Publication Table'!H$7),
IF('Publication Table'!$C$5="Operations cancelled by patient",
SUMIFS(AllPublicationData!$G:$G,AllPublicationData!$A:$A,'Publication Table'!$B87,AllPublicationData!$B:$B,'Publication Table'!$C$4,AllPublicationData!$D:$D,'Publication Table'!H$7),
IF('Publication Table'!$C$5="Operations cancelled for clinical reasons",
SUMIFS(AllPublicationData!$H:$H,AllPublicationData!$A:$A,'Publication Table'!$B87,AllPublicationData!$B:$B,'Publication Table'!$C$4,AllPublicationData!$D:$D,'Publication Table'!H$7),
IF('Publication Table'!$C$5="Operations cancelled for non-clinical/capacity reasons",
SUMIFS(AllPublicationData!$I:$I,AllPublicationData!$A:$A,'Publication Table'!$B87,AllPublicationData!$B:$B,'Publication Table'!$C$4,AllPublicationData!$D:$D,'Publication Table'!H$7),
IF('Publication Table'!$C$5="Cancellations for other reasons",
SUMIFS(AllPublicationData!$J:$J,AllPublicationData!$A:$A,'Publication Table'!$B87,AllPublicationData!$B:$B,'Publication Table'!$C$4,AllPublicationData!$D:$D,'Publication Table'!H$7)))))))+
IF(AND($C$4="NHS Scotland",$C$5="Total Operations"),
SUMIFS(AllPublicationData!$E:$E,AllPublicationData!$A:$A,'Publication Table'!$B87,AllPublicationData!$B:$B,'Publication Table'!H$7),
IF(AND($C$4="NHS Scotland",$C$5="All Cancelled Operations"),
SUMIFS(AllPublicationData!$F:$F,AllPublicationData!$A:$A,'Publication Table'!$B87,AllPublicationData!$B:$B,'Publication Table'!H$7),
IF(AND($C$4="NHS Scotland",$C$5="Operations cancelled by patient"),
SUMIFS(AllPublicationData!$G:$G,AllPublicationData!$A:$A,'Publication Table'!$B87,AllPublicationData!$B:$B,'Publication Table'!H$7),
IF(AND($C$4="NHS Scotland",$C$5="Operations cancelled for clinical reasons"),
SUMIFS(AllPublicationData!$H:$H,AllPublicationData!$A:$A,'Publication Table'!$B87,AllPublicationData!$B:$B,'Publication Table'!H$7),
IF(AND($C$4="NHS Scotland",$C$5="Operations cancelled for non-clinical/capacity reasons"),
SUMIFS(AllPublicationData!$I:$I,AllPublicationData!$A:$A,'Publication Table'!$B87,AllPublicationData!$B:$B,'Publication Table'!H$7),
IF(AND($C$4="NHS Scotland",$C$5="Cancellations for other reasons"),
SUMIFS(AllPublicationData!$J:$J,AllPublicationData!$A:$A,'Publication Table'!$B87,AllPublicationData!$B:$B,'Publication Table'!H$7)))))))</f>
        <v>1416</v>
      </c>
      <c r="I87" s="90">
        <f>IF($C$5="Total Operations",
SUMIFS(AllPublicationData!$E:$E,AllPublicationData!$A:$A,'Publication Table'!$B87,AllPublicationData!$B:$B,'Publication Table'!$C$4,AllPublicationData!$D:$D,'Publication Table'!I$7),
IF('Publication Table'!$C$5="All Cancelled Operations",
SUMIFS(AllPublicationData!$F:$F,AllPublicationData!$A:$A,'Publication Table'!$B87,AllPublicationData!$B:$B,'Publication Table'!$C$4,AllPublicationData!$D:$D,'Publication Table'!I$7),
IF('Publication Table'!$C$5="Operations cancelled by patient",
SUMIFS(AllPublicationData!$G:$G,AllPublicationData!$A:$A,'Publication Table'!$B87,AllPublicationData!$B:$B,'Publication Table'!$C$4,AllPublicationData!$D:$D,'Publication Table'!I$7),
IF('Publication Table'!$C$5="Operations cancelled for clinical reasons",
SUMIFS(AllPublicationData!$H:$H,AllPublicationData!$A:$A,'Publication Table'!$B87,AllPublicationData!$B:$B,'Publication Table'!$C$4,AllPublicationData!$D:$D,'Publication Table'!I$7),
IF('Publication Table'!$C$5="Operations cancelled for non-clinical/capacity reasons",
SUMIFS(AllPublicationData!$I:$I,AllPublicationData!$A:$A,'Publication Table'!$B87,AllPublicationData!$B:$B,'Publication Table'!$C$4,AllPublicationData!$D:$D,'Publication Table'!I$7),
IF('Publication Table'!$C$5="Cancellations for other reasons",
SUMIFS(AllPublicationData!$J:$J,AllPublicationData!$A:$A,'Publication Table'!$B87,AllPublicationData!$B:$B,'Publication Table'!$C$4,AllPublicationData!$D:$D,'Publication Table'!I$7)))))))+
IF(AND($C$4="NHS Scotland",$C$5="Total Operations"),
SUMIFS(AllPublicationData!$E:$E,AllPublicationData!$A:$A,'Publication Table'!$B87,AllPublicationData!$B:$B,'Publication Table'!I$7),
IF(AND($C$4="NHS Scotland",$C$5="All Cancelled Operations"),
SUMIFS(AllPublicationData!$F:$F,AllPublicationData!$A:$A,'Publication Table'!$B87,AllPublicationData!$B:$B,'Publication Table'!I$7),
IF(AND($C$4="NHS Scotland",$C$5="Operations cancelled by patient"),
SUMIFS(AllPublicationData!$G:$G,AllPublicationData!$A:$A,'Publication Table'!$B87,AllPublicationData!$B:$B,'Publication Table'!I$7),
IF(AND($C$4="NHS Scotland",$C$5="Operations cancelled for clinical reasons"),
SUMIFS(AllPublicationData!$H:$H,AllPublicationData!$A:$A,'Publication Table'!$B87,AllPublicationData!$B:$B,'Publication Table'!I$7),
IF(AND($C$4="NHS Scotland",$C$5="Operations cancelled for non-clinical/capacity reasons"),
SUMIFS(AllPublicationData!$I:$I,AllPublicationData!$A:$A,'Publication Table'!$B87,AllPublicationData!$B:$B,'Publication Table'!I$7),
IF(AND($C$4="NHS Scotland",$C$5="Cancellations for other reasons"),
SUMIFS(AllPublicationData!$J:$J,AllPublicationData!$A:$A,'Publication Table'!$B87,AllPublicationData!$B:$B,'Publication Table'!I$7)))))))</f>
        <v>1084</v>
      </c>
      <c r="J87" s="90">
        <f>IF($C$5="Total Operations",
SUMIFS(AllPublicationData!$E:$E,AllPublicationData!$A:$A,'Publication Table'!$B87,AllPublicationData!$B:$B,'Publication Table'!$C$4,AllPublicationData!$D:$D,'Publication Table'!J$7),
IF('Publication Table'!$C$5="All Cancelled Operations",
SUMIFS(AllPublicationData!$F:$F,AllPublicationData!$A:$A,'Publication Table'!$B87,AllPublicationData!$B:$B,'Publication Table'!$C$4,AllPublicationData!$D:$D,'Publication Table'!J$7),
IF('Publication Table'!$C$5="Operations cancelled by patient",
SUMIFS(AllPublicationData!$G:$G,AllPublicationData!$A:$A,'Publication Table'!$B87,AllPublicationData!$B:$B,'Publication Table'!$C$4,AllPublicationData!$D:$D,'Publication Table'!J$7),
IF('Publication Table'!$C$5="Operations cancelled for clinical reasons",
SUMIFS(AllPublicationData!$H:$H,AllPublicationData!$A:$A,'Publication Table'!$B87,AllPublicationData!$B:$B,'Publication Table'!$C$4,AllPublicationData!$D:$D,'Publication Table'!J$7),
IF('Publication Table'!$C$5="Operations cancelled for non-clinical/capacity reasons",
SUMIFS(AllPublicationData!$I:$I,AllPublicationData!$A:$A,'Publication Table'!$B87,AllPublicationData!$B:$B,'Publication Table'!$C$4,AllPublicationData!$D:$D,'Publication Table'!J$7),
IF('Publication Table'!$C$5="Cancellations for other reasons",
SUMIFS(AllPublicationData!$J:$J,AllPublicationData!$A:$A,'Publication Table'!$B87,AllPublicationData!$B:$B,'Publication Table'!$C$4,AllPublicationData!$D:$D,'Publication Table'!J$7)))))))+
IF(AND($C$4="NHS Scotland",$C$5="Total Operations"),
SUMIFS(AllPublicationData!$E:$E,AllPublicationData!$A:$A,'Publication Table'!$B87,AllPublicationData!$B:$B,'Publication Table'!J$7),
IF(AND($C$4="NHS Scotland",$C$5="All Cancelled Operations"),
SUMIFS(AllPublicationData!$F:$F,AllPublicationData!$A:$A,'Publication Table'!$B87,AllPublicationData!$B:$B,'Publication Table'!J$7),
IF(AND($C$4="NHS Scotland",$C$5="Operations cancelled by patient"),
SUMIFS(AllPublicationData!$G:$G,AllPublicationData!$A:$A,'Publication Table'!$B87,AllPublicationData!$B:$B,'Publication Table'!J$7),
IF(AND($C$4="NHS Scotland",$C$5="Operations cancelled for clinical reasons"),
SUMIFS(AllPublicationData!$H:$H,AllPublicationData!$A:$A,'Publication Table'!$B87,AllPublicationData!$B:$B,'Publication Table'!J$7),
IF(AND($C$4="NHS Scotland",$C$5="Operations cancelled for non-clinical/capacity reasons"),
SUMIFS(AllPublicationData!$I:$I,AllPublicationData!$A:$A,'Publication Table'!$B87,AllPublicationData!$B:$B,'Publication Table'!J$7),
IF(AND($C$4="NHS Scotland",$C$5="Cancellations for other reasons"),
SUMIFS(AllPublicationData!$J:$J,AllPublicationData!$A:$A,'Publication Table'!$B87,AllPublicationData!$B:$B,'Publication Table'!J$7)))))))</f>
        <v>2674</v>
      </c>
      <c r="K87" s="90">
        <f>IF($C$5="Total Operations",
SUMIFS(AllPublicationData!$E:$E,AllPublicationData!$A:$A,'Publication Table'!$B87,AllPublicationData!$B:$B,'Publication Table'!$C$4,AllPublicationData!$D:$D,'Publication Table'!K$7),
IF('Publication Table'!$C$5="All Cancelled Operations",
SUMIFS(AllPublicationData!$F:$F,AllPublicationData!$A:$A,'Publication Table'!$B87,AllPublicationData!$B:$B,'Publication Table'!$C$4,AllPublicationData!$D:$D,'Publication Table'!K$7),
IF('Publication Table'!$C$5="Operations cancelled by patient",
SUMIFS(AllPublicationData!$G:$G,AllPublicationData!$A:$A,'Publication Table'!$B87,AllPublicationData!$B:$B,'Publication Table'!$C$4,AllPublicationData!$D:$D,'Publication Table'!K$7),
IF('Publication Table'!$C$5="Operations cancelled for clinical reasons",
SUMIFS(AllPublicationData!$H:$H,AllPublicationData!$A:$A,'Publication Table'!$B87,AllPublicationData!$B:$B,'Publication Table'!$C$4,AllPublicationData!$D:$D,'Publication Table'!K$7),
IF('Publication Table'!$C$5="Operations cancelled for non-clinical/capacity reasons",
SUMIFS(AllPublicationData!$I:$I,AllPublicationData!$A:$A,'Publication Table'!$B87,AllPublicationData!$B:$B,'Publication Table'!$C$4,AllPublicationData!$D:$D,'Publication Table'!K$7),
IF('Publication Table'!$C$5="Cancellations for other reasons",
SUMIFS(AllPublicationData!$J:$J,AllPublicationData!$A:$A,'Publication Table'!$B87,AllPublicationData!$B:$B,'Publication Table'!$C$4,AllPublicationData!$D:$D,'Publication Table'!K$7)))))))+
IF(AND($C$4="NHS Scotland",$C$5="Total Operations"),
SUMIFS(AllPublicationData!$E:$E,AllPublicationData!$A:$A,'Publication Table'!$B87,AllPublicationData!$B:$B,'Publication Table'!K$7),
IF(AND($C$4="NHS Scotland",$C$5="All Cancelled Operations"),
SUMIFS(AllPublicationData!$F:$F,AllPublicationData!$A:$A,'Publication Table'!$B87,AllPublicationData!$B:$B,'Publication Table'!K$7),
IF(AND($C$4="NHS Scotland",$C$5="Operations cancelled by patient"),
SUMIFS(AllPublicationData!$G:$G,AllPublicationData!$A:$A,'Publication Table'!$B87,AllPublicationData!$B:$B,'Publication Table'!K$7),
IF(AND($C$4="NHS Scotland",$C$5="Operations cancelled for clinical reasons"),
SUMIFS(AllPublicationData!$H:$H,AllPublicationData!$A:$A,'Publication Table'!$B87,AllPublicationData!$B:$B,'Publication Table'!K$7),
IF(AND($C$4="NHS Scotland",$C$5="Operations cancelled for non-clinical/capacity reasons"),
SUMIFS(AllPublicationData!$I:$I,AllPublicationData!$A:$A,'Publication Table'!$B87,AllPublicationData!$B:$B,'Publication Table'!K$7),
IF(AND($C$4="NHS Scotland",$C$5="Cancellations for other reasons"),
SUMIFS(AllPublicationData!$J:$J,AllPublicationData!$A:$A,'Publication Table'!$B87,AllPublicationData!$B:$B,'Publication Table'!K$7)))))))</f>
        <v>6669</v>
      </c>
      <c r="L87" s="90">
        <f>IF($C$5="Total Operations",
SUMIFS(AllPublicationData!$E:$E,AllPublicationData!$A:$A,'Publication Table'!$B87,AllPublicationData!$B:$B,'Publication Table'!$C$4,AllPublicationData!$D:$D,'Publication Table'!L$7),
IF('Publication Table'!$C$5="All Cancelled Operations",
SUMIFS(AllPublicationData!$F:$F,AllPublicationData!$A:$A,'Publication Table'!$B87,AllPublicationData!$B:$B,'Publication Table'!$C$4,AllPublicationData!$D:$D,'Publication Table'!L$7),
IF('Publication Table'!$C$5="Operations cancelled by patient",
SUMIFS(AllPublicationData!$G:$G,AllPublicationData!$A:$A,'Publication Table'!$B87,AllPublicationData!$B:$B,'Publication Table'!$C$4,AllPublicationData!$D:$D,'Publication Table'!L$7),
IF('Publication Table'!$C$5="Operations cancelled for clinical reasons",
SUMIFS(AllPublicationData!$H:$H,AllPublicationData!$A:$A,'Publication Table'!$B87,AllPublicationData!$B:$B,'Publication Table'!$C$4,AllPublicationData!$D:$D,'Publication Table'!L$7),
IF('Publication Table'!$C$5="Operations cancelled for non-clinical/capacity reasons",
SUMIFS(AllPublicationData!$I:$I,AllPublicationData!$A:$A,'Publication Table'!$B87,AllPublicationData!$B:$B,'Publication Table'!$C$4,AllPublicationData!$D:$D,'Publication Table'!L$7),
IF('Publication Table'!$C$5="Cancellations for other reasons",
SUMIFS(AllPublicationData!$J:$J,AllPublicationData!$A:$A,'Publication Table'!$B87,AllPublicationData!$B:$B,'Publication Table'!$C$4,AllPublicationData!$D:$D,'Publication Table'!L$7)))))))+
IF(AND($C$4="NHS Scotland",$C$5="Total Operations"),
SUMIFS(AllPublicationData!$E:$E,AllPublicationData!$A:$A,'Publication Table'!$B87,AllPublicationData!$B:$B,'Publication Table'!L$7),
IF(AND($C$4="NHS Scotland",$C$5="All Cancelled Operations"),
SUMIFS(AllPublicationData!$F:$F,AllPublicationData!$A:$A,'Publication Table'!$B87,AllPublicationData!$B:$B,'Publication Table'!L$7),
IF(AND($C$4="NHS Scotland",$C$5="Operations cancelled by patient"),
SUMIFS(AllPublicationData!$G:$G,AllPublicationData!$A:$A,'Publication Table'!$B87,AllPublicationData!$B:$B,'Publication Table'!L$7),
IF(AND($C$4="NHS Scotland",$C$5="Operations cancelled for clinical reasons"),
SUMIFS(AllPublicationData!$H:$H,AllPublicationData!$A:$A,'Publication Table'!$B87,AllPublicationData!$B:$B,'Publication Table'!L$7),
IF(AND($C$4="NHS Scotland",$C$5="Operations cancelled for non-clinical/capacity reasons"),
SUMIFS(AllPublicationData!$I:$I,AllPublicationData!$A:$A,'Publication Table'!$B87,AllPublicationData!$B:$B,'Publication Table'!L$7),
IF(AND($C$4="NHS Scotland",$C$5="Cancellations for other reasons"),
SUMIFS(AllPublicationData!$J:$J,AllPublicationData!$A:$A,'Publication Table'!$B87,AllPublicationData!$B:$B,'Publication Table'!L$7)))))))</f>
        <v>1205</v>
      </c>
      <c r="M87" s="90">
        <f>IF($C$5="Total Operations",
SUMIFS(AllPublicationData!$E:$E,AllPublicationData!$A:$A,'Publication Table'!$B87,AllPublicationData!$B:$B,'Publication Table'!$C$4,AllPublicationData!$D:$D,'Publication Table'!M$7),
IF('Publication Table'!$C$5="All Cancelled Operations",
SUMIFS(AllPublicationData!$F:$F,AllPublicationData!$A:$A,'Publication Table'!$B87,AllPublicationData!$B:$B,'Publication Table'!$C$4,AllPublicationData!$D:$D,'Publication Table'!M$7),
IF('Publication Table'!$C$5="Operations cancelled by patient",
SUMIFS(AllPublicationData!$G:$G,AllPublicationData!$A:$A,'Publication Table'!$B87,AllPublicationData!$B:$B,'Publication Table'!$C$4,AllPublicationData!$D:$D,'Publication Table'!M$7),
IF('Publication Table'!$C$5="Operations cancelled for clinical reasons",
SUMIFS(AllPublicationData!$G:$G,AllPublicationData!$A:$A,'Publication Table'!$B87,AllPublicationData!$B:$B,'Publication Table'!$C$4,AllPublicationData!$D:$D,'Publication Table'!M$7),
IF('Publication Table'!$C$5="Operations cancelled for non-clinical/capacity reasons",
SUMIFS(AllPublicationData!$G:$G,AllPublicationData!$A:$A,'Publication Table'!$B87,AllPublicationData!$B:$B,'Publication Table'!$C$4,AllPublicationData!$D:$D,'Publication Table'!M$7),
IF('Publication Table'!$C$5="Cancellations for other reasons",
SUMIFS(AllPublicationData!$G:$G,AllPublicationData!$A:$A,'Publication Table'!$B87,AllPublicationData!$B:$B,'Publication Table'!$C$4,AllPublicationData!$D:$D,'Publication Table'!M$7)))))))+
IF(AND($C$4="NHS Scotland",$C$5="Total Operations"),
SUMIFS(AllPublicationData!$E:$E,AllPublicationData!$A:$A,'Publication Table'!$B87,AllPublicationData!$B:$B,'Publication Table'!M$7),
IF(AND($C$4="NHS Scotland",$C$5="All Cancelled Operations"),
SUMIFS(AllPublicationData!$F:$F,AllPublicationData!$A:$A,'Publication Table'!$B87,AllPublicationData!$B:$B,'Publication Table'!M$7),
IF(AND($C$4="NHS Scotland",$C$5="Operations cancelled by patient"),
SUMIFS(AllPublicationData!$G:$G,AllPublicationData!$A:$A,'Publication Table'!$B87,AllPublicationData!$B:$B,'Publication Table'!M$7),
IF(AND($C$4="NHS Scotland",$C$5="Operations cancelled for clinical reasons"),
SUMIFS(AllPublicationData!$H:$H,AllPublicationData!$A:$A,'Publication Table'!$B87,AllPublicationData!$B:$B,'Publication Table'!M$7),
IF(AND($C$4="NHS Scotland",$C$5="Operations cancelled for non-clinical/capacity reasons"),
SUMIFS(AllPublicationData!$I:$I,AllPublicationData!$A:$A,'Publication Table'!$B87,AllPublicationData!$B:$B,'Publication Table'!M$7),
IF(AND($C$4="NHS Scotland",$C$5="Cancellations for other reasons"),
SUMIFS(AllPublicationData!$J:$J,AllPublicationData!$A:$A,'Publication Table'!$B87,AllPublicationData!$B:$B,'Publication Table'!M$7)))))))</f>
        <v>2593</v>
      </c>
      <c r="N87" s="90">
        <f>IF($C$5="Total Operations",
SUMIFS(AllPublicationData!$E:$E,AllPublicationData!$A:$A,'Publication Table'!$B87,AllPublicationData!$B:$B,'Publication Table'!$C$4,AllPublicationData!$D:$D,'Publication Table'!N$7),
IF('Publication Table'!$C$5="All Cancelled Operations",
SUMIFS(AllPublicationData!$F:$F,AllPublicationData!$A:$A,'Publication Table'!$B87,AllPublicationData!$B:$B,'Publication Table'!$C$4,AllPublicationData!$D:$D,'Publication Table'!N$7),
IF('Publication Table'!$C$5="Operations cancelled by patient",
SUMIFS(AllPublicationData!$G:$G,AllPublicationData!$A:$A,'Publication Table'!$B87,AllPublicationData!$B:$B,'Publication Table'!$C$4,AllPublicationData!$D:$D,'Publication Table'!N$7),
IF('Publication Table'!$C$5="Operations cancelled for clinical reasons",
SUMIFS(AllPublicationData!$G:$G,AllPublicationData!$A:$A,'Publication Table'!$B87,AllPublicationData!$B:$B,'Publication Table'!$C$4,AllPublicationData!$D:$D,'Publication Table'!N$7),
IF('Publication Table'!$C$5="Operations cancelled for non-clinical/capacity reasons",
SUMIFS(AllPublicationData!$G:$G,AllPublicationData!$A:$A,'Publication Table'!$B87,AllPublicationData!$B:$B,'Publication Table'!$C$4,AllPublicationData!$D:$D,'Publication Table'!N$7),
IF('Publication Table'!$C$5="Cancellations for other reasons",
SUMIFS(AllPublicationData!$G:$G,AllPublicationData!$A:$A,'Publication Table'!$B87,AllPublicationData!$B:$B,'Publication Table'!$C$4,AllPublicationData!$D:$D,'Publication Table'!N$7)))))))+
IF(AND($C$4="NHS Scotland",$C$5="Total Operations"),
SUMIFS(AllPublicationData!$E:$E,AllPublicationData!$A:$A,'Publication Table'!$B87,AllPublicationData!$B:$B,'Publication Table'!N$7),
IF(AND($C$4="NHS Scotland",$C$5="All Cancelled Operations"),
SUMIFS(AllPublicationData!$F:$F,AllPublicationData!$A:$A,'Publication Table'!$B87,AllPublicationData!$B:$B,'Publication Table'!N$7),
IF(AND($C$4="NHS Scotland",$C$5="Operations cancelled by patient"),
SUMIFS(AllPublicationData!$G:$G,AllPublicationData!$A:$A,'Publication Table'!$B87,AllPublicationData!$B:$B,'Publication Table'!N$7),
IF(AND($C$4="NHS Scotland",$C$5="Operations cancelled for clinical reasons"),
SUMIFS(AllPublicationData!$H:$H,AllPublicationData!$A:$A,'Publication Table'!$B87,AllPublicationData!$B:$B,'Publication Table'!N$7),
IF(AND($C$4="NHS Scotland",$C$5="Operations cancelled for non-clinical/capacity reasons"),
SUMIFS(AllPublicationData!$I:$I,AllPublicationData!$A:$A,'Publication Table'!$B87,AllPublicationData!$B:$B,'Publication Table'!N$7),
IF(AND($C$4="NHS Scotland",$C$5="Cancellations for other reasons"),
SUMIFS(AllPublicationData!$J:$J,AllPublicationData!$A:$A,'Publication Table'!$B87,AllPublicationData!$B:$B,'Publication Table'!N$7)))))))</f>
        <v>5432</v>
      </c>
      <c r="O87" s="90">
        <f>IF($C$5="Total Operations",
SUMIFS(AllPublicationData!$E:$E,AllPublicationData!$A:$A,'Publication Table'!$B87,AllPublicationData!$B:$B,'Publication Table'!$C$4,AllPublicationData!$D:$D,'Publication Table'!O$7),
IF('Publication Table'!$C$5="All Cancelled Operations",
SUMIFS(AllPublicationData!$F:$F,AllPublicationData!$A:$A,'Publication Table'!$B87,AllPublicationData!$B:$B,'Publication Table'!$C$4,AllPublicationData!$D:$D,'Publication Table'!O$7),
IF('Publication Table'!$C$5="Operations cancelled by patient",
SUMIFS(AllPublicationData!$G:$G,AllPublicationData!$A:$A,'Publication Table'!$B87,AllPublicationData!$B:$B,'Publication Table'!$C$4,AllPublicationData!$D:$D,'Publication Table'!O$7),
IF('Publication Table'!$C$5="Operations cancelled for clinical reasons",
SUMIFS(AllPublicationData!$G:$G,AllPublicationData!$A:$A,'Publication Table'!$B87,AllPublicationData!$B:$B,'Publication Table'!$C$4,AllPublicationData!$D:$D,'Publication Table'!O$7),
IF('Publication Table'!$C$5="Operations cancelled for non-clinical/capacity reasons",
SUMIFS(AllPublicationData!$G:$G,AllPublicationData!$A:$A,'Publication Table'!$B87,AllPublicationData!$B:$B,'Publication Table'!$C$4,AllPublicationData!$D:$D,'Publication Table'!O$7),
IF('Publication Table'!$C$5="Cancellations for other reasons",
SUMIFS(AllPublicationData!$G:$G,AllPublicationData!$A:$A,'Publication Table'!$B87,AllPublicationData!$B:$B,'Publication Table'!$C$4,AllPublicationData!$D:$D,'Publication Table'!O$7)))))))+
IF(AND($C$4="NHS Scotland",$C$5="Total Operations"),
SUMIFS(AllPublicationData!$E:$E,AllPublicationData!$A:$A,'Publication Table'!$B87,AllPublicationData!$B:$B,'Publication Table'!O$7),
IF(AND($C$4="NHS Scotland",$C$5="All Cancelled Operations"),
SUMIFS(AllPublicationData!$F:$F,AllPublicationData!$A:$A,'Publication Table'!$B87,AllPublicationData!$B:$B,'Publication Table'!O$7),
IF(AND($C$4="NHS Scotland",$C$5="Operations cancelled by patient"),
SUMIFS(AllPublicationData!$G:$G,AllPublicationData!$A:$A,'Publication Table'!$B87,AllPublicationData!$B:$B,'Publication Table'!O$7),
IF(AND($C$4="NHS Scotland",$C$5="Operations cancelled for clinical reasons"),
SUMIFS(AllPublicationData!$H:$H,AllPublicationData!$A:$A,'Publication Table'!$B87,AllPublicationData!$B:$B,'Publication Table'!O$7),
IF(AND($C$4="NHS Scotland",$C$5="Operations cancelled for non-clinical/capacity reasons"),
SUMIFS(AllPublicationData!$I:$I,AllPublicationData!$A:$A,'Publication Table'!$B87,AllPublicationData!$B:$B,'Publication Table'!O$7),
IF(AND($C$4="NHS Scotland",$C$5="Cancellations for other reasons"),
SUMIFS(AllPublicationData!$J:$J,AllPublicationData!$A:$A,'Publication Table'!$B87,AllPublicationData!$B:$B,'Publication Table'!O$7)))))))</f>
        <v>219</v>
      </c>
      <c r="P87" s="90">
        <f>IF($C$5="Total Operations",
SUMIFS(AllPublicationData!$E:$E,AllPublicationData!$A:$A,'Publication Table'!$B87,AllPublicationData!$B:$B,'Publication Table'!$C$4,AllPublicationData!$D:$D,'Publication Table'!P$7),
IF('Publication Table'!$C$5="All Cancelled Operations",
SUMIFS(AllPublicationData!$F:$F,AllPublicationData!$A:$A,'Publication Table'!$B87,AllPublicationData!$B:$B,'Publication Table'!$C$4,AllPublicationData!$D:$D,'Publication Table'!P$7),
IF('Publication Table'!$C$5="Operations cancelled by patient",
SUMIFS(AllPublicationData!$G:$G,AllPublicationData!$A:$A,'Publication Table'!$B87,AllPublicationData!$B:$B,'Publication Table'!$C$4,AllPublicationData!$D:$D,'Publication Table'!P$7),
IF('Publication Table'!$C$5="Operations cancelled for clinical reasons",
SUMIFS(AllPublicationData!$G:$G,AllPublicationData!$A:$A,'Publication Table'!$B87,AllPublicationData!$B:$B,'Publication Table'!$C$4,AllPublicationData!$D:$D,'Publication Table'!P$7),
IF('Publication Table'!$C$5="Operations cancelled for non-clinical/capacity reasons",
SUMIFS(AllPublicationData!$G:$G,AllPublicationData!$A:$A,'Publication Table'!$B87,AllPublicationData!$B:$B,'Publication Table'!$C$4,AllPublicationData!$D:$D,'Publication Table'!P$7),
IF('Publication Table'!$C$5="Cancellations for other reasons",
SUMIFS(AllPublicationData!$G:$G,AllPublicationData!$A:$A,'Publication Table'!$B87,AllPublicationData!$B:$B,'Publication Table'!$C$4,AllPublicationData!$D:$D,'Publication Table'!P$7)))))))+
IF(AND($C$4="NHS Scotland",$C$5="Total Operations"),
SUMIFS(AllPublicationData!$E:$E,AllPublicationData!$A:$A,'Publication Table'!$B87,AllPublicationData!$B:$B,'Publication Table'!P$7),
IF(AND($C$4="NHS Scotland",$C$5="All Cancelled Operations"),
SUMIFS(AllPublicationData!$F:$F,AllPublicationData!$A:$A,'Publication Table'!$B87,AllPublicationData!$B:$B,'Publication Table'!P$7),
IF(AND($C$4="NHS Scotland",$C$5="Operations cancelled by patient"),
SUMIFS(AllPublicationData!$G:$G,AllPublicationData!$A:$A,'Publication Table'!$B87,AllPublicationData!$B:$B,'Publication Table'!P$7),
IF(AND($C$4="NHS Scotland",$C$5="Operations cancelled for clinical reasons"),
SUMIFS(AllPublicationData!$H:$H,AllPublicationData!$A:$A,'Publication Table'!$B87,AllPublicationData!$B:$B,'Publication Table'!P$7),
IF(AND($C$4="NHS Scotland",$C$5="Operations cancelled for non-clinical/capacity reasons"),
SUMIFS(AllPublicationData!$I:$I,AllPublicationData!$A:$A,'Publication Table'!$B87,AllPublicationData!$B:$B,'Publication Table'!P$7),
IF(AND($C$4="NHS Scotland",$C$5="Cancellations for other reasons"),
SUMIFS(AllPublicationData!$J:$J,AllPublicationData!$A:$A,'Publication Table'!$B87,AllPublicationData!$B:$B,'Publication Table'!P$7)))))))</f>
        <v>182</v>
      </c>
      <c r="Q87" s="90">
        <f>IF($C$5="Total Operations",
SUMIFS(AllPublicationData!$E:$E,AllPublicationData!$A:$A,'Publication Table'!$B87,AllPublicationData!$B:$B,'Publication Table'!$C$4,AllPublicationData!$D:$D,'Publication Table'!Q$7),
IF('Publication Table'!$C$5="All Cancelled Operations",
SUMIFS(AllPublicationData!$F:$F,AllPublicationData!$A:$A,'Publication Table'!$B87,AllPublicationData!$B:$B,'Publication Table'!$C$4,AllPublicationData!$D:$D,'Publication Table'!Q$7),
IF('Publication Table'!$C$5="Operations cancelled by patient",
SUMIFS(AllPublicationData!$G:$G,AllPublicationData!$A:$A,'Publication Table'!$B87,AllPublicationData!$B:$B,'Publication Table'!$C$4,AllPublicationData!$D:$D,'Publication Table'!Q$7),
IF('Publication Table'!$C$5="Operations cancelled for clinical reasons",
SUMIFS(AllPublicationData!$G:$G,AllPublicationData!$A:$A,'Publication Table'!$B87,AllPublicationData!$B:$B,'Publication Table'!$C$4,AllPublicationData!$D:$D,'Publication Table'!Q$7),
IF('Publication Table'!$C$5="Operations cancelled for non-clinical/capacity reasons",
SUMIFS(AllPublicationData!$G:$G,AllPublicationData!$A:$A,'Publication Table'!$B87,AllPublicationData!$B:$B,'Publication Table'!$C$4,AllPublicationData!$D:$D,'Publication Table'!Q$7),
IF('Publication Table'!$C$5="Cancellations for other reasons",
SUMIFS(AllPublicationData!$G:$G,AllPublicationData!$A:$A,'Publication Table'!$B87,AllPublicationData!$B:$B,'Publication Table'!$C$4,AllPublicationData!$D:$D,'Publication Table'!Q$7)))))))+
IF(AND($C$4="NHS Scotland",$C$5="Total Operations"),
SUMIFS(AllPublicationData!$E:$E,AllPublicationData!$A:$A,'Publication Table'!$B87,AllPublicationData!$B:$B,'Publication Table'!Q$7),
IF(AND($C$4="NHS Scotland",$C$5="All Cancelled Operations"),
SUMIFS(AllPublicationData!$F:$F,AllPublicationData!$A:$A,'Publication Table'!$B87,AllPublicationData!$B:$B,'Publication Table'!Q$7),
IF(AND($C$4="NHS Scotland",$C$5="Operations cancelled by patient"),
SUMIFS(AllPublicationData!$G:$G,AllPublicationData!$A:$A,'Publication Table'!$B87,AllPublicationData!$B:$B,'Publication Table'!Q$7),
IF(AND($C$4="NHS Scotland",$C$5="Operations cancelled for clinical reasons"),
SUMIFS(AllPublicationData!$H:$H,AllPublicationData!$A:$A,'Publication Table'!$B87,AllPublicationData!$B:$B,'Publication Table'!Q$7),
IF(AND($C$4="NHS Scotland",$C$5="Operations cancelled for non-clinical/capacity reasons"),
SUMIFS(AllPublicationData!$I:$I,AllPublicationData!$A:$A,'Publication Table'!$B87,AllPublicationData!$B:$B,'Publication Table'!Q$7),
IF(AND($C$4="NHS Scotland",$C$5="Cancellations for other reasons"),
SUMIFS(AllPublicationData!$J:$J,AllPublicationData!$A:$A,'Publication Table'!$B87,AllPublicationData!$B:$B,'Publication Table'!Q$7)))))))</f>
        <v>1953</v>
      </c>
      <c r="R87" s="90">
        <f>IF($C$5="Total Operations",
SUMIFS(AllPublicationData!$E:$E,AllPublicationData!$A:$A,'Publication Table'!$B87,AllPublicationData!$B:$B,'Publication Table'!$C$4,AllPublicationData!$D:$D,'Publication Table'!R$7),
IF('Publication Table'!$C$5="All Cancelled Operations",
SUMIFS(AllPublicationData!$F:$F,AllPublicationData!$A:$A,'Publication Table'!$B87,AllPublicationData!$B:$B,'Publication Table'!$C$4,AllPublicationData!$D:$D,'Publication Table'!R$7),
IF('Publication Table'!$C$5="Operations cancelled by patient",
SUMIFS(AllPublicationData!$G:$G,AllPublicationData!$A:$A,'Publication Table'!$B87,AllPublicationData!$B:$B,'Publication Table'!$C$4,AllPublicationData!$D:$D,'Publication Table'!R$7),
IF('Publication Table'!$C$5="Operations cancelled for clinical reasons",
SUMIFS(AllPublicationData!$G:$G,AllPublicationData!$A:$A,'Publication Table'!$B87,AllPublicationData!$B:$B,'Publication Table'!$C$4,AllPublicationData!$D:$D,'Publication Table'!R$7),
IF('Publication Table'!$C$5="Operations cancelled for non-clinical/capacity reasons",
SUMIFS(AllPublicationData!$G:$G,AllPublicationData!$A:$A,'Publication Table'!$B87,AllPublicationData!$B:$B,'Publication Table'!$C$4,AllPublicationData!$D:$D,'Publication Table'!R$7),
IF('Publication Table'!$C$5="Cancellations for other reasons",
SUMIFS(AllPublicationData!$G:$G,AllPublicationData!$A:$A,'Publication Table'!$B87,AllPublicationData!$B:$B,'Publication Table'!$C$4,AllPublicationData!$D:$D,'Publication Table'!R$7)))))))+
IF(AND($C$4="NHS Scotland",$C$5="Total Operations"),
SUMIFS(AllPublicationData!$E:$E,AllPublicationData!$A:$A,'Publication Table'!$B87,AllPublicationData!$B:$B,'Publication Table'!R$7),
IF(AND($C$4="NHS Scotland",$C$5="All Cancelled Operations"),
SUMIFS(AllPublicationData!$F:$F,AllPublicationData!$A:$A,'Publication Table'!$B87,AllPublicationData!$B:$B,'Publication Table'!R$7),
IF(AND($C$4="NHS Scotland",$C$5="Operations cancelled by patient"),
SUMIFS(AllPublicationData!$G:$G,AllPublicationData!$A:$A,'Publication Table'!$B87,AllPublicationData!$B:$B,'Publication Table'!R$7),
IF(AND($C$4="NHS Scotland",$C$5="Operations cancelled for clinical reasons"),
SUMIFS(AllPublicationData!$H:$H,AllPublicationData!$A:$A,'Publication Table'!$B87,AllPublicationData!$B:$B,'Publication Table'!R$7),
IF(AND($C$4="NHS Scotland",$C$5="Operations cancelled for non-clinical/capacity reasons"),
SUMIFS(AllPublicationData!$I:$I,AllPublicationData!$A:$A,'Publication Table'!$B87,AllPublicationData!$B:$B,'Publication Table'!R$7),
IF(AND($C$4="NHS Scotland",$C$5="Cancellations for other reasons"),
SUMIFS(AllPublicationData!$J:$J,AllPublicationData!$A:$A,'Publication Table'!$B87,AllPublicationData!$B:$B,'Publication Table'!R$7)))))))</f>
        <v>107</v>
      </c>
    </row>
    <row r="88" spans="2:18" x14ac:dyDescent="0.35">
      <c r="B88" s="89">
        <v>42979</v>
      </c>
      <c r="C88" s="81">
        <f>IF($C$5="Total Operations",
SUMIFS(AllPublicationData!$E:$E,AllPublicationData!$A:$A,'Publication Table'!$B88,AllPublicationData!$B:$B,'Publication Table'!$C$4),
IF('Publication Table'!$C$5="All Cancelled Operations",
SUMIFS(AllPublicationData!$F:$F,AllPublicationData!$A:$A,'Publication Table'!$B88,AllPublicationData!$B:$B,'Publication Table'!$C$4),
IF('Publication Table'!$C$5="Operations cancelled by patient",
SUMIFS(AllPublicationData!$G:$G,AllPublicationData!$A:$A,'Publication Table'!$B88,AllPublicationData!$B:$B,'Publication Table'!$C$4),
IF('Publication Table'!$C$5="Operations cancelled for clinical reasons",
SUMIFS(AllPublicationData!$H:$H,AllPublicationData!$A:$A,'Publication Table'!$B88,AllPublicationData!$B:$B,'Publication Table'!$C$4),
IF('Publication Table'!$C$5="Operations cancelled for non-clinical/capacity reasons",
SUMIFS(AllPublicationData!$I:$I,AllPublicationData!$A:$A,'Publication Table'!$B88,AllPublicationData!$B:$B,'Publication Table'!$C$4),
IF('Publication Table'!$C$5="Cancellations for other reasons",
SUMIFS(AllPublicationData!$J:$J,AllPublicationData!$A:$A,'Publication Table'!$B88,AllPublicationData!$B:$B,'Publication Table'!$C$4)))))))+
IF(AND($C$4="NHS Scotland",$C$5="Total Operations"),
SUMIFS(AllPublicationData!$E:$E,AllPublicationData!$A:$A,'Publication Table'!$B88),
IF(AND($C$4="NHS Scotland",$C$5="All Cancelled Operations"),
SUMIFS(AllPublicationData!$F:$F,AllPublicationData!$A:$A,'Publication Table'!$B88),
IF(AND($C$4="NHS Scotland",$C$5="Operations cancelled by patient"),
SUMIFS(AllPublicationData!$G:$G,AllPublicationData!$A:$A,'Publication Table'!$B88),
IF(AND($C$4="NHS Scotland",$C$5="Operations cancelled for clinical reasons"),
SUMIFS(AllPublicationData!$H:$H,AllPublicationData!$A:$A,'Publication Table'!$B88),
IF(AND($C$4="NHS Scotland",$C$5="Operations cancelled for non-clinical/capacity reasons"),
SUMIFS(AllPublicationData!$I:$I,AllPublicationData!$A:$A,'Publication Table'!$B88),
IF(AND($C$4="NHS Scotland",$C$5="Cancellations for other reasons"),
SUMIFS(AllPublicationData!$J:$J,AllPublicationData!$A:$A,'Publication Table'!$B88)))))))</f>
        <v>27840</v>
      </c>
      <c r="D88" s="90">
        <f>IF($C$5="Total Operations",
SUMIFS(AllPublicationData!$E:$E,AllPublicationData!$A:$A,'Publication Table'!$B88,AllPublicationData!$B:$B,'Publication Table'!$C$4,AllPublicationData!$D:$D,'Publication Table'!D$7),
IF('Publication Table'!$C$5="All Cancelled Operations",
SUMIFS(AllPublicationData!$F:$F,AllPublicationData!$A:$A,'Publication Table'!$B88,AllPublicationData!$B:$B,'Publication Table'!$C$4,AllPublicationData!$D:$D,'Publication Table'!D$7),
IF('Publication Table'!$C$5="Operations cancelled by patient",
SUMIFS(AllPublicationData!$G:$G,AllPublicationData!$A:$A,'Publication Table'!$B88,AllPublicationData!$B:$B,'Publication Table'!$C$4,AllPublicationData!$D:$D,'Publication Table'!D$7),
IF('Publication Table'!$C$5="Operations cancelled for clinical reasons",
SUMIFS(AllPublicationData!$H:$H,AllPublicationData!$A:$A,'Publication Table'!$B88,AllPublicationData!$B:$B,'Publication Table'!$C$4,AllPublicationData!$D:$D,'Publication Table'!D$7),
IF('Publication Table'!$C$5="Operations cancelled for non-clinical/capacity reasons",
SUMIFS(AllPublicationData!$I:$I,AllPublicationData!$A:$A,'Publication Table'!$B88,AllPublicationData!$B:$B,'Publication Table'!$C$4,AllPublicationData!$D:$D,'Publication Table'!D$7),
IF('Publication Table'!$C$5="Cancellations for other reasons",
SUMIFS(AllPublicationData!$J:$J,AllPublicationData!$A:$A,'Publication Table'!$B88,AllPublicationData!$B:$B,'Publication Table'!$C$4,AllPublicationData!$D:$D,'Publication Table'!D$7)))))))+
IF(AND($C$4="NHS Scotland",$C$5="Total Operations"),
SUMIFS(AllPublicationData!$E:$E,AllPublicationData!$A:$A,'Publication Table'!$B88,AllPublicationData!$B:$B,'Publication Table'!D$7),
IF(AND($C$4="NHS Scotland",$C$5="All Cancelled Operations"),
SUMIFS(AllPublicationData!$F:$F,AllPublicationData!$A:$A,'Publication Table'!$B88,AllPublicationData!$B:$B,'Publication Table'!D$7),
IF(AND($C$4="NHS Scotland",$C$5="Operations cancelled by patient"),
SUMIFS(AllPublicationData!$G:$G,AllPublicationData!$A:$A,'Publication Table'!$B88,AllPublicationData!$B:$B,'Publication Table'!D$7),
IF(AND($C$4="NHS Scotland",$C$5="Operations cancelled for clinical reasons"),
SUMIFS(AllPublicationData!$H:$H,AllPublicationData!$A:$A,'Publication Table'!$B88,AllPublicationData!$B:$B,'Publication Table'!D$7),
IF(AND($C$4="NHS Scotland",$C$5="Operations cancelled for non-clinical/capacity reasons"),
SUMIFS(AllPublicationData!$I:$I,AllPublicationData!$A:$A,'Publication Table'!$B88,AllPublicationData!$B:$B,'Publication Table'!D$7),
IF(AND($C$4="NHS Scotland",$C$5="Cancellations for other reasons"),
SUMIFS(AllPublicationData!$J:$J,AllPublicationData!$A:$A,'Publication Table'!$B88,AllPublicationData!$B:$B,'Publication Table'!D$7)))))))</f>
        <v>1449</v>
      </c>
      <c r="E88" s="90">
        <f>IF($C$5="Total Operations",
SUMIFS(AllPublicationData!$E:$E,AllPublicationData!$A:$A,'Publication Table'!$B88,AllPublicationData!$B:$B,'Publication Table'!$C$4,AllPublicationData!$D:$D,'Publication Table'!E$7),
IF('Publication Table'!$C$5="All Cancelled Operations",
SUMIFS(AllPublicationData!$F:$F,AllPublicationData!$A:$A,'Publication Table'!$B88,AllPublicationData!$B:$B,'Publication Table'!$C$4,AllPublicationData!$D:$D,'Publication Table'!E$7),
IF('Publication Table'!$C$5="Operations cancelled by patient",
SUMIFS(AllPublicationData!$G:$G,AllPublicationData!$A:$A,'Publication Table'!$B88,AllPublicationData!$B:$B,'Publication Table'!$C$4,AllPublicationData!$D:$D,'Publication Table'!E$7),
IF('Publication Table'!$C$5="Operations cancelled for clinical reasons",
SUMIFS(AllPublicationData!$H:$H,AllPublicationData!$A:$A,'Publication Table'!$B88,AllPublicationData!$B:$B,'Publication Table'!$C$4,AllPublicationData!$D:$D,'Publication Table'!E$7),
IF('Publication Table'!$C$5="Operations cancelled for non-clinical/capacity reasons",
SUMIFS(AllPublicationData!$I:$I,AllPublicationData!$A:$A,'Publication Table'!$B88,AllPublicationData!$B:$B,'Publication Table'!$C$4,AllPublicationData!$D:$D,'Publication Table'!E$7),
IF('Publication Table'!$C$5="Cancellations for other reasons",
SUMIFS(AllPublicationData!$J:$J,AllPublicationData!$A:$A,'Publication Table'!$B88,AllPublicationData!$B:$B,'Publication Table'!$C$4,AllPublicationData!$D:$D,'Publication Table'!E$7)))))))+
IF(AND($C$4="NHS Scotland",$C$5="Total Operations"),
SUMIFS(AllPublicationData!$E:$E,AllPublicationData!$A:$A,'Publication Table'!$B88,AllPublicationData!$B:$B,'Publication Table'!E$7),
IF(AND($C$4="NHS Scotland",$C$5="All Cancelled Operations"),
SUMIFS(AllPublicationData!$F:$F,AllPublicationData!$A:$A,'Publication Table'!$B88,AllPublicationData!$B:$B,'Publication Table'!E$7),
IF(AND($C$4="NHS Scotland",$C$5="Operations cancelled by patient"),
SUMIFS(AllPublicationData!$G:$G,AllPublicationData!$A:$A,'Publication Table'!$B88,AllPublicationData!$B:$B,'Publication Table'!E$7),
IF(AND($C$4="NHS Scotland",$C$5="Operations cancelled for clinical reasons"),
SUMIFS(AllPublicationData!$H:$H,AllPublicationData!$A:$A,'Publication Table'!$B88,AllPublicationData!$B:$B,'Publication Table'!E$7),
IF(AND($C$4="NHS Scotland",$C$5="Operations cancelled for non-clinical/capacity reasons"),
SUMIFS(AllPublicationData!$I:$I,AllPublicationData!$A:$A,'Publication Table'!$B88,AllPublicationData!$B:$B,'Publication Table'!E$7),
IF(AND($C$4="NHS Scotland",$C$5="Cancellations for other reasons"),
SUMIFS(AllPublicationData!$J:$J,AllPublicationData!$A:$A,'Publication Table'!$B88,AllPublicationData!$B:$B,'Publication Table'!E$7)))))))</f>
        <v>1674</v>
      </c>
      <c r="F88" s="90">
        <f>IF($C$5="Total Operations",
SUMIFS(AllPublicationData!$E:$E,AllPublicationData!$A:$A,'Publication Table'!$B88,AllPublicationData!$B:$B,'Publication Table'!$C$4,AllPublicationData!$D:$D,'Publication Table'!F$7),
IF('Publication Table'!$C$5="All Cancelled Operations",
SUMIFS(AllPublicationData!$F:$F,AllPublicationData!$A:$A,'Publication Table'!$B88,AllPublicationData!$B:$B,'Publication Table'!$C$4,AllPublicationData!$D:$D,'Publication Table'!F$7),
IF('Publication Table'!$C$5="Operations cancelled by patient",
SUMIFS(AllPublicationData!$G:$G,AllPublicationData!$A:$A,'Publication Table'!$B88,AllPublicationData!$B:$B,'Publication Table'!$C$4,AllPublicationData!$D:$D,'Publication Table'!F$7),
IF('Publication Table'!$C$5="Operations cancelled for clinical reasons",
SUMIFS(AllPublicationData!$H:$H,AllPublicationData!$A:$A,'Publication Table'!$B88,AllPublicationData!$B:$B,'Publication Table'!$C$4,AllPublicationData!$D:$D,'Publication Table'!F$7),
IF('Publication Table'!$C$5="Operations cancelled for non-clinical/capacity reasons",
SUMIFS(AllPublicationData!$I:$I,AllPublicationData!$A:$A,'Publication Table'!$B88,AllPublicationData!$B:$B,'Publication Table'!$C$4,AllPublicationData!$D:$D,'Publication Table'!F$7),
IF('Publication Table'!$C$5="Cancellations for other reasons",
SUMIFS(AllPublicationData!$J:$J,AllPublicationData!$A:$A,'Publication Table'!$B88,AllPublicationData!$B:$B,'Publication Table'!$C$4,AllPublicationData!$D:$D,'Publication Table'!F$7)))))))+
IF(AND($C$4="NHS Scotland",$C$5="Total Operations"),
SUMIFS(AllPublicationData!$E:$E,AllPublicationData!$A:$A,'Publication Table'!$B88,AllPublicationData!$B:$B,'Publication Table'!F$7),
IF(AND($C$4="NHS Scotland",$C$5="All Cancelled Operations"),
SUMIFS(AllPublicationData!$F:$F,AllPublicationData!$A:$A,'Publication Table'!$B88,AllPublicationData!$B:$B,'Publication Table'!F$7),
IF(AND($C$4="NHS Scotland",$C$5="Operations cancelled by patient"),
SUMIFS(AllPublicationData!$G:$G,AllPublicationData!$A:$A,'Publication Table'!$B88,AllPublicationData!$B:$B,'Publication Table'!F$7),
IF(AND($C$4="NHS Scotland",$C$5="Operations cancelled for clinical reasons"),
SUMIFS(AllPublicationData!$H:$H,AllPublicationData!$A:$A,'Publication Table'!$B88,AllPublicationData!$B:$B,'Publication Table'!F$7),
IF(AND($C$4="NHS Scotland",$C$5="Operations cancelled for non-clinical/capacity reasons"),
SUMIFS(AllPublicationData!$I:$I,AllPublicationData!$A:$A,'Publication Table'!$B88,AllPublicationData!$B:$B,'Publication Table'!F$7),
IF(AND($C$4="NHS Scotland",$C$5="Cancellations for other reasons"),
SUMIFS(AllPublicationData!$J:$J,AllPublicationData!$A:$A,'Publication Table'!$B88,AllPublicationData!$B:$B,'Publication Table'!F$7)))))))</f>
        <v>435</v>
      </c>
      <c r="G88" s="90">
        <f>IF($C$5="Total Operations",
SUMIFS(AllPublicationData!$E:$E,AllPublicationData!$A:$A,'Publication Table'!$B88,AllPublicationData!$B:$B,'Publication Table'!$C$4,AllPublicationData!$D:$D,'Publication Table'!G$7),
IF('Publication Table'!$C$5="All Cancelled Operations",
SUMIFS(AllPublicationData!$F:$F,AllPublicationData!$A:$A,'Publication Table'!$B88,AllPublicationData!$B:$B,'Publication Table'!$C$4,AllPublicationData!$D:$D,'Publication Table'!G$7),
IF('Publication Table'!$C$5="Operations cancelled by patient",
SUMIFS(AllPublicationData!$G:$G,AllPublicationData!$A:$A,'Publication Table'!$B88,AllPublicationData!$B:$B,'Publication Table'!$C$4,AllPublicationData!$D:$D,'Publication Table'!G$7),
IF('Publication Table'!$C$5="Operations cancelled for clinical reasons",
SUMIFS(AllPublicationData!$H:$H,AllPublicationData!$A:$A,'Publication Table'!$B88,AllPublicationData!$B:$B,'Publication Table'!$C$4,AllPublicationData!$D:$D,'Publication Table'!G$7),
IF('Publication Table'!$C$5="Operations cancelled for non-clinical/capacity reasons",
SUMIFS(AllPublicationData!$I:$I,AllPublicationData!$A:$A,'Publication Table'!$B88,AllPublicationData!$B:$B,'Publication Table'!$C$4,AllPublicationData!$D:$D,'Publication Table'!G$7),
IF('Publication Table'!$C$5="Cancellations for other reasons",
SUMIFS(AllPublicationData!$J:$J,AllPublicationData!$A:$A,'Publication Table'!$B88,AllPublicationData!$B:$B,'Publication Table'!$C$4,AllPublicationData!$D:$D,'Publication Table'!G$7)))))))+
IF(AND($C$4="NHS Scotland",$C$5="Total Operations"),
SUMIFS(AllPublicationData!$E:$E,AllPublicationData!$A:$A,'Publication Table'!$B88,AllPublicationData!$B:$B,'Publication Table'!G$7),
IF(AND($C$4="NHS Scotland",$C$5="All Cancelled Operations"),
SUMIFS(AllPublicationData!$F:$F,AllPublicationData!$A:$A,'Publication Table'!$B88,AllPublicationData!$B:$B,'Publication Table'!G$7),
IF(AND($C$4="NHS Scotland",$C$5="Operations cancelled by patient"),
SUMIFS(AllPublicationData!$G:$G,AllPublicationData!$A:$A,'Publication Table'!$B88,AllPublicationData!$B:$B,'Publication Table'!G$7),
IF(AND($C$4="NHS Scotland",$C$5="Operations cancelled for clinical reasons"),
SUMIFS(AllPublicationData!$H:$H,AllPublicationData!$A:$A,'Publication Table'!$B88,AllPublicationData!$B:$B,'Publication Table'!G$7),
IF(AND($C$4="NHS Scotland",$C$5="Operations cancelled for non-clinical/capacity reasons"),
SUMIFS(AllPublicationData!$I:$I,AllPublicationData!$A:$A,'Publication Table'!$B88,AllPublicationData!$B:$B,'Publication Table'!G$7),
IF(AND($C$4="NHS Scotland",$C$5="Cancellations for other reasons"),
SUMIFS(AllPublicationData!$J:$J,AllPublicationData!$A:$A,'Publication Table'!$B88,AllPublicationData!$B:$B,'Publication Table'!G$7)))))))</f>
        <v>1374</v>
      </c>
      <c r="H88" s="90">
        <f>IF($C$5="Total Operations",
SUMIFS(AllPublicationData!$E:$E,AllPublicationData!$A:$A,'Publication Table'!$B88,AllPublicationData!$B:$B,'Publication Table'!$C$4,AllPublicationData!$D:$D,'Publication Table'!H$7),
IF('Publication Table'!$C$5="All Cancelled Operations",
SUMIFS(AllPublicationData!$F:$F,AllPublicationData!$A:$A,'Publication Table'!$B88,AllPublicationData!$B:$B,'Publication Table'!$C$4,AllPublicationData!$D:$D,'Publication Table'!H$7),
IF('Publication Table'!$C$5="Operations cancelled by patient",
SUMIFS(AllPublicationData!$G:$G,AllPublicationData!$A:$A,'Publication Table'!$B88,AllPublicationData!$B:$B,'Publication Table'!$C$4,AllPublicationData!$D:$D,'Publication Table'!H$7),
IF('Publication Table'!$C$5="Operations cancelled for clinical reasons",
SUMIFS(AllPublicationData!$H:$H,AllPublicationData!$A:$A,'Publication Table'!$B88,AllPublicationData!$B:$B,'Publication Table'!$C$4,AllPublicationData!$D:$D,'Publication Table'!H$7),
IF('Publication Table'!$C$5="Operations cancelled for non-clinical/capacity reasons",
SUMIFS(AllPublicationData!$I:$I,AllPublicationData!$A:$A,'Publication Table'!$B88,AllPublicationData!$B:$B,'Publication Table'!$C$4,AllPublicationData!$D:$D,'Publication Table'!H$7),
IF('Publication Table'!$C$5="Cancellations for other reasons",
SUMIFS(AllPublicationData!$J:$J,AllPublicationData!$A:$A,'Publication Table'!$B88,AllPublicationData!$B:$B,'Publication Table'!$C$4,AllPublicationData!$D:$D,'Publication Table'!H$7)))))))+
IF(AND($C$4="NHS Scotland",$C$5="Total Operations"),
SUMIFS(AllPublicationData!$E:$E,AllPublicationData!$A:$A,'Publication Table'!$B88,AllPublicationData!$B:$B,'Publication Table'!H$7),
IF(AND($C$4="NHS Scotland",$C$5="All Cancelled Operations"),
SUMIFS(AllPublicationData!$F:$F,AllPublicationData!$A:$A,'Publication Table'!$B88,AllPublicationData!$B:$B,'Publication Table'!H$7),
IF(AND($C$4="NHS Scotland",$C$5="Operations cancelled by patient"),
SUMIFS(AllPublicationData!$G:$G,AllPublicationData!$A:$A,'Publication Table'!$B88,AllPublicationData!$B:$B,'Publication Table'!H$7),
IF(AND($C$4="NHS Scotland",$C$5="Operations cancelled for clinical reasons"),
SUMIFS(AllPublicationData!$H:$H,AllPublicationData!$A:$A,'Publication Table'!$B88,AllPublicationData!$B:$B,'Publication Table'!H$7),
IF(AND($C$4="NHS Scotland",$C$5="Operations cancelled for non-clinical/capacity reasons"),
SUMIFS(AllPublicationData!$I:$I,AllPublicationData!$A:$A,'Publication Table'!$B88,AllPublicationData!$B:$B,'Publication Table'!H$7),
IF(AND($C$4="NHS Scotland",$C$5="Cancellations for other reasons"),
SUMIFS(AllPublicationData!$J:$J,AllPublicationData!$A:$A,'Publication Table'!$B88,AllPublicationData!$B:$B,'Publication Table'!H$7)))))))</f>
        <v>1335</v>
      </c>
      <c r="I88" s="90">
        <f>IF($C$5="Total Operations",
SUMIFS(AllPublicationData!$E:$E,AllPublicationData!$A:$A,'Publication Table'!$B88,AllPublicationData!$B:$B,'Publication Table'!$C$4,AllPublicationData!$D:$D,'Publication Table'!I$7),
IF('Publication Table'!$C$5="All Cancelled Operations",
SUMIFS(AllPublicationData!$F:$F,AllPublicationData!$A:$A,'Publication Table'!$B88,AllPublicationData!$B:$B,'Publication Table'!$C$4,AllPublicationData!$D:$D,'Publication Table'!I$7),
IF('Publication Table'!$C$5="Operations cancelled by patient",
SUMIFS(AllPublicationData!$G:$G,AllPublicationData!$A:$A,'Publication Table'!$B88,AllPublicationData!$B:$B,'Publication Table'!$C$4,AllPublicationData!$D:$D,'Publication Table'!I$7),
IF('Publication Table'!$C$5="Operations cancelled for clinical reasons",
SUMIFS(AllPublicationData!$H:$H,AllPublicationData!$A:$A,'Publication Table'!$B88,AllPublicationData!$B:$B,'Publication Table'!$C$4,AllPublicationData!$D:$D,'Publication Table'!I$7),
IF('Publication Table'!$C$5="Operations cancelled for non-clinical/capacity reasons",
SUMIFS(AllPublicationData!$I:$I,AllPublicationData!$A:$A,'Publication Table'!$B88,AllPublicationData!$B:$B,'Publication Table'!$C$4,AllPublicationData!$D:$D,'Publication Table'!I$7),
IF('Publication Table'!$C$5="Cancellations for other reasons",
SUMIFS(AllPublicationData!$J:$J,AllPublicationData!$A:$A,'Publication Table'!$B88,AllPublicationData!$B:$B,'Publication Table'!$C$4,AllPublicationData!$D:$D,'Publication Table'!I$7)))))))+
IF(AND($C$4="NHS Scotland",$C$5="Total Operations"),
SUMIFS(AllPublicationData!$E:$E,AllPublicationData!$A:$A,'Publication Table'!$B88,AllPublicationData!$B:$B,'Publication Table'!I$7),
IF(AND($C$4="NHS Scotland",$C$5="All Cancelled Operations"),
SUMIFS(AllPublicationData!$F:$F,AllPublicationData!$A:$A,'Publication Table'!$B88,AllPublicationData!$B:$B,'Publication Table'!I$7),
IF(AND($C$4="NHS Scotland",$C$5="Operations cancelled by patient"),
SUMIFS(AllPublicationData!$G:$G,AllPublicationData!$A:$A,'Publication Table'!$B88,AllPublicationData!$B:$B,'Publication Table'!I$7),
IF(AND($C$4="NHS Scotland",$C$5="Operations cancelled for clinical reasons"),
SUMIFS(AllPublicationData!$H:$H,AllPublicationData!$A:$A,'Publication Table'!$B88,AllPublicationData!$B:$B,'Publication Table'!I$7),
IF(AND($C$4="NHS Scotland",$C$5="Operations cancelled for non-clinical/capacity reasons"),
SUMIFS(AllPublicationData!$I:$I,AllPublicationData!$A:$A,'Publication Table'!$B88,AllPublicationData!$B:$B,'Publication Table'!I$7),
IF(AND($C$4="NHS Scotland",$C$5="Cancellations for other reasons"),
SUMIFS(AllPublicationData!$J:$J,AllPublicationData!$A:$A,'Publication Table'!$B88,AllPublicationData!$B:$B,'Publication Table'!I$7)))))))</f>
        <v>1090</v>
      </c>
      <c r="J88" s="90">
        <f>IF($C$5="Total Operations",
SUMIFS(AllPublicationData!$E:$E,AllPublicationData!$A:$A,'Publication Table'!$B88,AllPublicationData!$B:$B,'Publication Table'!$C$4,AllPublicationData!$D:$D,'Publication Table'!J$7),
IF('Publication Table'!$C$5="All Cancelled Operations",
SUMIFS(AllPublicationData!$F:$F,AllPublicationData!$A:$A,'Publication Table'!$B88,AllPublicationData!$B:$B,'Publication Table'!$C$4,AllPublicationData!$D:$D,'Publication Table'!J$7),
IF('Publication Table'!$C$5="Operations cancelled by patient",
SUMIFS(AllPublicationData!$G:$G,AllPublicationData!$A:$A,'Publication Table'!$B88,AllPublicationData!$B:$B,'Publication Table'!$C$4,AllPublicationData!$D:$D,'Publication Table'!J$7),
IF('Publication Table'!$C$5="Operations cancelled for clinical reasons",
SUMIFS(AllPublicationData!$H:$H,AllPublicationData!$A:$A,'Publication Table'!$B88,AllPublicationData!$B:$B,'Publication Table'!$C$4,AllPublicationData!$D:$D,'Publication Table'!J$7),
IF('Publication Table'!$C$5="Operations cancelled for non-clinical/capacity reasons",
SUMIFS(AllPublicationData!$I:$I,AllPublicationData!$A:$A,'Publication Table'!$B88,AllPublicationData!$B:$B,'Publication Table'!$C$4,AllPublicationData!$D:$D,'Publication Table'!J$7),
IF('Publication Table'!$C$5="Cancellations for other reasons",
SUMIFS(AllPublicationData!$J:$J,AllPublicationData!$A:$A,'Publication Table'!$B88,AllPublicationData!$B:$B,'Publication Table'!$C$4,AllPublicationData!$D:$D,'Publication Table'!J$7)))))))+
IF(AND($C$4="NHS Scotland",$C$5="Total Operations"),
SUMIFS(AllPublicationData!$E:$E,AllPublicationData!$A:$A,'Publication Table'!$B88,AllPublicationData!$B:$B,'Publication Table'!J$7),
IF(AND($C$4="NHS Scotland",$C$5="All Cancelled Operations"),
SUMIFS(AllPublicationData!$F:$F,AllPublicationData!$A:$A,'Publication Table'!$B88,AllPublicationData!$B:$B,'Publication Table'!J$7),
IF(AND($C$4="NHS Scotland",$C$5="Operations cancelled by patient"),
SUMIFS(AllPublicationData!$G:$G,AllPublicationData!$A:$A,'Publication Table'!$B88,AllPublicationData!$B:$B,'Publication Table'!J$7),
IF(AND($C$4="NHS Scotland",$C$5="Operations cancelled for clinical reasons"),
SUMIFS(AllPublicationData!$H:$H,AllPublicationData!$A:$A,'Publication Table'!$B88,AllPublicationData!$B:$B,'Publication Table'!J$7),
IF(AND($C$4="NHS Scotland",$C$5="Operations cancelled for non-clinical/capacity reasons"),
SUMIFS(AllPublicationData!$I:$I,AllPublicationData!$A:$A,'Publication Table'!$B88,AllPublicationData!$B:$B,'Publication Table'!J$7),
IF(AND($C$4="NHS Scotland",$C$5="Cancellations for other reasons"),
SUMIFS(AllPublicationData!$J:$J,AllPublicationData!$A:$A,'Publication Table'!$B88,AllPublicationData!$B:$B,'Publication Table'!J$7)))))))</f>
        <v>2639</v>
      </c>
      <c r="K88" s="90">
        <f>IF($C$5="Total Operations",
SUMIFS(AllPublicationData!$E:$E,AllPublicationData!$A:$A,'Publication Table'!$B88,AllPublicationData!$B:$B,'Publication Table'!$C$4,AllPublicationData!$D:$D,'Publication Table'!K$7),
IF('Publication Table'!$C$5="All Cancelled Operations",
SUMIFS(AllPublicationData!$F:$F,AllPublicationData!$A:$A,'Publication Table'!$B88,AllPublicationData!$B:$B,'Publication Table'!$C$4,AllPublicationData!$D:$D,'Publication Table'!K$7),
IF('Publication Table'!$C$5="Operations cancelled by patient",
SUMIFS(AllPublicationData!$G:$G,AllPublicationData!$A:$A,'Publication Table'!$B88,AllPublicationData!$B:$B,'Publication Table'!$C$4,AllPublicationData!$D:$D,'Publication Table'!K$7),
IF('Publication Table'!$C$5="Operations cancelled for clinical reasons",
SUMIFS(AllPublicationData!$H:$H,AllPublicationData!$A:$A,'Publication Table'!$B88,AllPublicationData!$B:$B,'Publication Table'!$C$4,AllPublicationData!$D:$D,'Publication Table'!K$7),
IF('Publication Table'!$C$5="Operations cancelled for non-clinical/capacity reasons",
SUMIFS(AllPublicationData!$I:$I,AllPublicationData!$A:$A,'Publication Table'!$B88,AllPublicationData!$B:$B,'Publication Table'!$C$4,AllPublicationData!$D:$D,'Publication Table'!K$7),
IF('Publication Table'!$C$5="Cancellations for other reasons",
SUMIFS(AllPublicationData!$J:$J,AllPublicationData!$A:$A,'Publication Table'!$B88,AllPublicationData!$B:$B,'Publication Table'!$C$4,AllPublicationData!$D:$D,'Publication Table'!K$7)))))))+
IF(AND($C$4="NHS Scotland",$C$5="Total Operations"),
SUMIFS(AllPublicationData!$E:$E,AllPublicationData!$A:$A,'Publication Table'!$B88,AllPublicationData!$B:$B,'Publication Table'!K$7),
IF(AND($C$4="NHS Scotland",$C$5="All Cancelled Operations"),
SUMIFS(AllPublicationData!$F:$F,AllPublicationData!$A:$A,'Publication Table'!$B88,AllPublicationData!$B:$B,'Publication Table'!K$7),
IF(AND($C$4="NHS Scotland",$C$5="Operations cancelled by patient"),
SUMIFS(AllPublicationData!$G:$G,AllPublicationData!$A:$A,'Publication Table'!$B88,AllPublicationData!$B:$B,'Publication Table'!K$7),
IF(AND($C$4="NHS Scotland",$C$5="Operations cancelled for clinical reasons"),
SUMIFS(AllPublicationData!$H:$H,AllPublicationData!$A:$A,'Publication Table'!$B88,AllPublicationData!$B:$B,'Publication Table'!K$7),
IF(AND($C$4="NHS Scotland",$C$5="Operations cancelled for non-clinical/capacity reasons"),
SUMIFS(AllPublicationData!$I:$I,AllPublicationData!$A:$A,'Publication Table'!$B88,AllPublicationData!$B:$B,'Publication Table'!K$7),
IF(AND($C$4="NHS Scotland",$C$5="Cancellations for other reasons"),
SUMIFS(AllPublicationData!$J:$J,AllPublicationData!$A:$A,'Publication Table'!$B88,AllPublicationData!$B:$B,'Publication Table'!K$7)))))))</f>
        <v>6520</v>
      </c>
      <c r="L88" s="90">
        <f>IF($C$5="Total Operations",
SUMIFS(AllPublicationData!$E:$E,AllPublicationData!$A:$A,'Publication Table'!$B88,AllPublicationData!$B:$B,'Publication Table'!$C$4,AllPublicationData!$D:$D,'Publication Table'!L$7),
IF('Publication Table'!$C$5="All Cancelled Operations",
SUMIFS(AllPublicationData!$F:$F,AllPublicationData!$A:$A,'Publication Table'!$B88,AllPublicationData!$B:$B,'Publication Table'!$C$4,AllPublicationData!$D:$D,'Publication Table'!L$7),
IF('Publication Table'!$C$5="Operations cancelled by patient",
SUMIFS(AllPublicationData!$G:$G,AllPublicationData!$A:$A,'Publication Table'!$B88,AllPublicationData!$B:$B,'Publication Table'!$C$4,AllPublicationData!$D:$D,'Publication Table'!L$7),
IF('Publication Table'!$C$5="Operations cancelled for clinical reasons",
SUMIFS(AllPublicationData!$H:$H,AllPublicationData!$A:$A,'Publication Table'!$B88,AllPublicationData!$B:$B,'Publication Table'!$C$4,AllPublicationData!$D:$D,'Publication Table'!L$7),
IF('Publication Table'!$C$5="Operations cancelled for non-clinical/capacity reasons",
SUMIFS(AllPublicationData!$I:$I,AllPublicationData!$A:$A,'Publication Table'!$B88,AllPublicationData!$B:$B,'Publication Table'!$C$4,AllPublicationData!$D:$D,'Publication Table'!L$7),
IF('Publication Table'!$C$5="Cancellations for other reasons",
SUMIFS(AllPublicationData!$J:$J,AllPublicationData!$A:$A,'Publication Table'!$B88,AllPublicationData!$B:$B,'Publication Table'!$C$4,AllPublicationData!$D:$D,'Publication Table'!L$7)))))))+
IF(AND($C$4="NHS Scotland",$C$5="Total Operations"),
SUMIFS(AllPublicationData!$E:$E,AllPublicationData!$A:$A,'Publication Table'!$B88,AllPublicationData!$B:$B,'Publication Table'!L$7),
IF(AND($C$4="NHS Scotland",$C$5="All Cancelled Operations"),
SUMIFS(AllPublicationData!$F:$F,AllPublicationData!$A:$A,'Publication Table'!$B88,AllPublicationData!$B:$B,'Publication Table'!L$7),
IF(AND($C$4="NHS Scotland",$C$5="Operations cancelled by patient"),
SUMIFS(AllPublicationData!$G:$G,AllPublicationData!$A:$A,'Publication Table'!$B88,AllPublicationData!$B:$B,'Publication Table'!L$7),
IF(AND($C$4="NHS Scotland",$C$5="Operations cancelled for clinical reasons"),
SUMIFS(AllPublicationData!$H:$H,AllPublicationData!$A:$A,'Publication Table'!$B88,AllPublicationData!$B:$B,'Publication Table'!L$7),
IF(AND($C$4="NHS Scotland",$C$5="Operations cancelled for non-clinical/capacity reasons"),
SUMIFS(AllPublicationData!$I:$I,AllPublicationData!$A:$A,'Publication Table'!$B88,AllPublicationData!$B:$B,'Publication Table'!L$7),
IF(AND($C$4="NHS Scotland",$C$5="Cancellations for other reasons"),
SUMIFS(AllPublicationData!$J:$J,AllPublicationData!$A:$A,'Publication Table'!$B88,AllPublicationData!$B:$B,'Publication Table'!L$7)))))))</f>
        <v>1220</v>
      </c>
      <c r="M88" s="90">
        <f>IF($C$5="Total Operations",
SUMIFS(AllPublicationData!$E:$E,AllPublicationData!$A:$A,'Publication Table'!$B88,AllPublicationData!$B:$B,'Publication Table'!$C$4,AllPublicationData!$D:$D,'Publication Table'!M$7),
IF('Publication Table'!$C$5="All Cancelled Operations",
SUMIFS(AllPublicationData!$F:$F,AllPublicationData!$A:$A,'Publication Table'!$B88,AllPublicationData!$B:$B,'Publication Table'!$C$4,AllPublicationData!$D:$D,'Publication Table'!M$7),
IF('Publication Table'!$C$5="Operations cancelled by patient",
SUMIFS(AllPublicationData!$G:$G,AllPublicationData!$A:$A,'Publication Table'!$B88,AllPublicationData!$B:$B,'Publication Table'!$C$4,AllPublicationData!$D:$D,'Publication Table'!M$7),
IF('Publication Table'!$C$5="Operations cancelled for clinical reasons",
SUMIFS(AllPublicationData!$G:$G,AllPublicationData!$A:$A,'Publication Table'!$B88,AllPublicationData!$B:$B,'Publication Table'!$C$4,AllPublicationData!$D:$D,'Publication Table'!M$7),
IF('Publication Table'!$C$5="Operations cancelled for non-clinical/capacity reasons",
SUMIFS(AllPublicationData!$G:$G,AllPublicationData!$A:$A,'Publication Table'!$B88,AllPublicationData!$B:$B,'Publication Table'!$C$4,AllPublicationData!$D:$D,'Publication Table'!M$7),
IF('Publication Table'!$C$5="Cancellations for other reasons",
SUMIFS(AllPublicationData!$G:$G,AllPublicationData!$A:$A,'Publication Table'!$B88,AllPublicationData!$B:$B,'Publication Table'!$C$4,AllPublicationData!$D:$D,'Publication Table'!M$7)))))))+
IF(AND($C$4="NHS Scotland",$C$5="Total Operations"),
SUMIFS(AllPublicationData!$E:$E,AllPublicationData!$A:$A,'Publication Table'!$B88,AllPublicationData!$B:$B,'Publication Table'!M$7),
IF(AND($C$4="NHS Scotland",$C$5="All Cancelled Operations"),
SUMIFS(AllPublicationData!$F:$F,AllPublicationData!$A:$A,'Publication Table'!$B88,AllPublicationData!$B:$B,'Publication Table'!M$7),
IF(AND($C$4="NHS Scotland",$C$5="Operations cancelled by patient"),
SUMIFS(AllPublicationData!$G:$G,AllPublicationData!$A:$A,'Publication Table'!$B88,AllPublicationData!$B:$B,'Publication Table'!M$7),
IF(AND($C$4="NHS Scotland",$C$5="Operations cancelled for clinical reasons"),
SUMIFS(AllPublicationData!$H:$H,AllPublicationData!$A:$A,'Publication Table'!$B88,AllPublicationData!$B:$B,'Publication Table'!M$7),
IF(AND($C$4="NHS Scotland",$C$5="Operations cancelled for non-clinical/capacity reasons"),
SUMIFS(AllPublicationData!$I:$I,AllPublicationData!$A:$A,'Publication Table'!$B88,AllPublicationData!$B:$B,'Publication Table'!M$7),
IF(AND($C$4="NHS Scotland",$C$5="Cancellations for other reasons"),
SUMIFS(AllPublicationData!$J:$J,AllPublicationData!$A:$A,'Publication Table'!$B88,AllPublicationData!$B:$B,'Publication Table'!M$7)))))))</f>
        <v>2435</v>
      </c>
      <c r="N88" s="90">
        <f>IF($C$5="Total Operations",
SUMIFS(AllPublicationData!$E:$E,AllPublicationData!$A:$A,'Publication Table'!$B88,AllPublicationData!$B:$B,'Publication Table'!$C$4,AllPublicationData!$D:$D,'Publication Table'!N$7),
IF('Publication Table'!$C$5="All Cancelled Operations",
SUMIFS(AllPublicationData!$F:$F,AllPublicationData!$A:$A,'Publication Table'!$B88,AllPublicationData!$B:$B,'Publication Table'!$C$4,AllPublicationData!$D:$D,'Publication Table'!N$7),
IF('Publication Table'!$C$5="Operations cancelled by patient",
SUMIFS(AllPublicationData!$G:$G,AllPublicationData!$A:$A,'Publication Table'!$B88,AllPublicationData!$B:$B,'Publication Table'!$C$4,AllPublicationData!$D:$D,'Publication Table'!N$7),
IF('Publication Table'!$C$5="Operations cancelled for clinical reasons",
SUMIFS(AllPublicationData!$G:$G,AllPublicationData!$A:$A,'Publication Table'!$B88,AllPublicationData!$B:$B,'Publication Table'!$C$4,AllPublicationData!$D:$D,'Publication Table'!N$7),
IF('Publication Table'!$C$5="Operations cancelled for non-clinical/capacity reasons",
SUMIFS(AllPublicationData!$G:$G,AllPublicationData!$A:$A,'Publication Table'!$B88,AllPublicationData!$B:$B,'Publication Table'!$C$4,AllPublicationData!$D:$D,'Publication Table'!N$7),
IF('Publication Table'!$C$5="Cancellations for other reasons",
SUMIFS(AllPublicationData!$G:$G,AllPublicationData!$A:$A,'Publication Table'!$B88,AllPublicationData!$B:$B,'Publication Table'!$C$4,AllPublicationData!$D:$D,'Publication Table'!N$7)))))))+
IF(AND($C$4="NHS Scotland",$C$5="Total Operations"),
SUMIFS(AllPublicationData!$E:$E,AllPublicationData!$A:$A,'Publication Table'!$B88,AllPublicationData!$B:$B,'Publication Table'!N$7),
IF(AND($C$4="NHS Scotland",$C$5="All Cancelled Operations"),
SUMIFS(AllPublicationData!$F:$F,AllPublicationData!$A:$A,'Publication Table'!$B88,AllPublicationData!$B:$B,'Publication Table'!N$7),
IF(AND($C$4="NHS Scotland",$C$5="Operations cancelled by patient"),
SUMIFS(AllPublicationData!$G:$G,AllPublicationData!$A:$A,'Publication Table'!$B88,AllPublicationData!$B:$B,'Publication Table'!N$7),
IF(AND($C$4="NHS Scotland",$C$5="Operations cancelled for clinical reasons"),
SUMIFS(AllPublicationData!$H:$H,AllPublicationData!$A:$A,'Publication Table'!$B88,AllPublicationData!$B:$B,'Publication Table'!N$7),
IF(AND($C$4="NHS Scotland",$C$5="Operations cancelled for non-clinical/capacity reasons"),
SUMIFS(AllPublicationData!$I:$I,AllPublicationData!$A:$A,'Publication Table'!$B88,AllPublicationData!$B:$B,'Publication Table'!N$7),
IF(AND($C$4="NHS Scotland",$C$5="Cancellations for other reasons"),
SUMIFS(AllPublicationData!$J:$J,AllPublicationData!$A:$A,'Publication Table'!$B88,AllPublicationData!$B:$B,'Publication Table'!N$7)))))))</f>
        <v>5233</v>
      </c>
      <c r="O88" s="90">
        <f>IF($C$5="Total Operations",
SUMIFS(AllPublicationData!$E:$E,AllPublicationData!$A:$A,'Publication Table'!$B88,AllPublicationData!$B:$B,'Publication Table'!$C$4,AllPublicationData!$D:$D,'Publication Table'!O$7),
IF('Publication Table'!$C$5="All Cancelled Operations",
SUMIFS(AllPublicationData!$F:$F,AllPublicationData!$A:$A,'Publication Table'!$B88,AllPublicationData!$B:$B,'Publication Table'!$C$4,AllPublicationData!$D:$D,'Publication Table'!O$7),
IF('Publication Table'!$C$5="Operations cancelled by patient",
SUMIFS(AllPublicationData!$G:$G,AllPublicationData!$A:$A,'Publication Table'!$B88,AllPublicationData!$B:$B,'Publication Table'!$C$4,AllPublicationData!$D:$D,'Publication Table'!O$7),
IF('Publication Table'!$C$5="Operations cancelled for clinical reasons",
SUMIFS(AllPublicationData!$G:$G,AllPublicationData!$A:$A,'Publication Table'!$B88,AllPublicationData!$B:$B,'Publication Table'!$C$4,AllPublicationData!$D:$D,'Publication Table'!O$7),
IF('Publication Table'!$C$5="Operations cancelled for non-clinical/capacity reasons",
SUMIFS(AllPublicationData!$G:$G,AllPublicationData!$A:$A,'Publication Table'!$B88,AllPublicationData!$B:$B,'Publication Table'!$C$4,AllPublicationData!$D:$D,'Publication Table'!O$7),
IF('Publication Table'!$C$5="Cancellations for other reasons",
SUMIFS(AllPublicationData!$G:$G,AllPublicationData!$A:$A,'Publication Table'!$B88,AllPublicationData!$B:$B,'Publication Table'!$C$4,AllPublicationData!$D:$D,'Publication Table'!O$7)))))))+
IF(AND($C$4="NHS Scotland",$C$5="Total Operations"),
SUMIFS(AllPublicationData!$E:$E,AllPublicationData!$A:$A,'Publication Table'!$B88,AllPublicationData!$B:$B,'Publication Table'!O$7),
IF(AND($C$4="NHS Scotland",$C$5="All Cancelled Operations"),
SUMIFS(AllPublicationData!$F:$F,AllPublicationData!$A:$A,'Publication Table'!$B88,AllPublicationData!$B:$B,'Publication Table'!O$7),
IF(AND($C$4="NHS Scotland",$C$5="Operations cancelled by patient"),
SUMIFS(AllPublicationData!$G:$G,AllPublicationData!$A:$A,'Publication Table'!$B88,AllPublicationData!$B:$B,'Publication Table'!O$7),
IF(AND($C$4="NHS Scotland",$C$5="Operations cancelled for clinical reasons"),
SUMIFS(AllPublicationData!$H:$H,AllPublicationData!$A:$A,'Publication Table'!$B88,AllPublicationData!$B:$B,'Publication Table'!O$7),
IF(AND($C$4="NHS Scotland",$C$5="Operations cancelled for non-clinical/capacity reasons"),
SUMIFS(AllPublicationData!$I:$I,AllPublicationData!$A:$A,'Publication Table'!$B88,AllPublicationData!$B:$B,'Publication Table'!O$7),
IF(AND($C$4="NHS Scotland",$C$5="Cancellations for other reasons"),
SUMIFS(AllPublicationData!$J:$J,AllPublicationData!$A:$A,'Publication Table'!$B88,AllPublicationData!$B:$B,'Publication Table'!O$7)))))))</f>
        <v>162</v>
      </c>
      <c r="P88" s="90">
        <f>IF($C$5="Total Operations",
SUMIFS(AllPublicationData!$E:$E,AllPublicationData!$A:$A,'Publication Table'!$B88,AllPublicationData!$B:$B,'Publication Table'!$C$4,AllPublicationData!$D:$D,'Publication Table'!P$7),
IF('Publication Table'!$C$5="All Cancelled Operations",
SUMIFS(AllPublicationData!$F:$F,AllPublicationData!$A:$A,'Publication Table'!$B88,AllPublicationData!$B:$B,'Publication Table'!$C$4,AllPublicationData!$D:$D,'Publication Table'!P$7),
IF('Publication Table'!$C$5="Operations cancelled by patient",
SUMIFS(AllPublicationData!$G:$G,AllPublicationData!$A:$A,'Publication Table'!$B88,AllPublicationData!$B:$B,'Publication Table'!$C$4,AllPublicationData!$D:$D,'Publication Table'!P$7),
IF('Publication Table'!$C$5="Operations cancelled for clinical reasons",
SUMIFS(AllPublicationData!$G:$G,AllPublicationData!$A:$A,'Publication Table'!$B88,AllPublicationData!$B:$B,'Publication Table'!$C$4,AllPublicationData!$D:$D,'Publication Table'!P$7),
IF('Publication Table'!$C$5="Operations cancelled for non-clinical/capacity reasons",
SUMIFS(AllPublicationData!$G:$G,AllPublicationData!$A:$A,'Publication Table'!$B88,AllPublicationData!$B:$B,'Publication Table'!$C$4,AllPublicationData!$D:$D,'Publication Table'!P$7),
IF('Publication Table'!$C$5="Cancellations for other reasons",
SUMIFS(AllPublicationData!$G:$G,AllPublicationData!$A:$A,'Publication Table'!$B88,AllPublicationData!$B:$B,'Publication Table'!$C$4,AllPublicationData!$D:$D,'Publication Table'!P$7)))))))+
IF(AND($C$4="NHS Scotland",$C$5="Total Operations"),
SUMIFS(AllPublicationData!$E:$E,AllPublicationData!$A:$A,'Publication Table'!$B88,AllPublicationData!$B:$B,'Publication Table'!P$7),
IF(AND($C$4="NHS Scotland",$C$5="All Cancelled Operations"),
SUMIFS(AllPublicationData!$F:$F,AllPublicationData!$A:$A,'Publication Table'!$B88,AllPublicationData!$B:$B,'Publication Table'!P$7),
IF(AND($C$4="NHS Scotland",$C$5="Operations cancelled by patient"),
SUMIFS(AllPublicationData!$G:$G,AllPublicationData!$A:$A,'Publication Table'!$B88,AllPublicationData!$B:$B,'Publication Table'!P$7),
IF(AND($C$4="NHS Scotland",$C$5="Operations cancelled for clinical reasons"),
SUMIFS(AllPublicationData!$H:$H,AllPublicationData!$A:$A,'Publication Table'!$B88,AllPublicationData!$B:$B,'Publication Table'!P$7),
IF(AND($C$4="NHS Scotland",$C$5="Operations cancelled for non-clinical/capacity reasons"),
SUMIFS(AllPublicationData!$I:$I,AllPublicationData!$A:$A,'Publication Table'!$B88,AllPublicationData!$B:$B,'Publication Table'!P$7),
IF(AND($C$4="NHS Scotland",$C$5="Cancellations for other reasons"),
SUMIFS(AllPublicationData!$J:$J,AllPublicationData!$A:$A,'Publication Table'!$B88,AllPublicationData!$B:$B,'Publication Table'!P$7)))))))</f>
        <v>171</v>
      </c>
      <c r="Q88" s="90">
        <f>IF($C$5="Total Operations",
SUMIFS(AllPublicationData!$E:$E,AllPublicationData!$A:$A,'Publication Table'!$B88,AllPublicationData!$B:$B,'Publication Table'!$C$4,AllPublicationData!$D:$D,'Publication Table'!Q$7),
IF('Publication Table'!$C$5="All Cancelled Operations",
SUMIFS(AllPublicationData!$F:$F,AllPublicationData!$A:$A,'Publication Table'!$B88,AllPublicationData!$B:$B,'Publication Table'!$C$4,AllPublicationData!$D:$D,'Publication Table'!Q$7),
IF('Publication Table'!$C$5="Operations cancelled by patient",
SUMIFS(AllPublicationData!$G:$G,AllPublicationData!$A:$A,'Publication Table'!$B88,AllPublicationData!$B:$B,'Publication Table'!$C$4,AllPublicationData!$D:$D,'Publication Table'!Q$7),
IF('Publication Table'!$C$5="Operations cancelled for clinical reasons",
SUMIFS(AllPublicationData!$G:$G,AllPublicationData!$A:$A,'Publication Table'!$B88,AllPublicationData!$B:$B,'Publication Table'!$C$4,AllPublicationData!$D:$D,'Publication Table'!Q$7),
IF('Publication Table'!$C$5="Operations cancelled for non-clinical/capacity reasons",
SUMIFS(AllPublicationData!$G:$G,AllPublicationData!$A:$A,'Publication Table'!$B88,AllPublicationData!$B:$B,'Publication Table'!$C$4,AllPublicationData!$D:$D,'Publication Table'!Q$7),
IF('Publication Table'!$C$5="Cancellations for other reasons",
SUMIFS(AllPublicationData!$G:$G,AllPublicationData!$A:$A,'Publication Table'!$B88,AllPublicationData!$B:$B,'Publication Table'!$C$4,AllPublicationData!$D:$D,'Publication Table'!Q$7)))))))+
IF(AND($C$4="NHS Scotland",$C$5="Total Operations"),
SUMIFS(AllPublicationData!$E:$E,AllPublicationData!$A:$A,'Publication Table'!$B88,AllPublicationData!$B:$B,'Publication Table'!Q$7),
IF(AND($C$4="NHS Scotland",$C$5="All Cancelled Operations"),
SUMIFS(AllPublicationData!$F:$F,AllPublicationData!$A:$A,'Publication Table'!$B88,AllPublicationData!$B:$B,'Publication Table'!Q$7),
IF(AND($C$4="NHS Scotland",$C$5="Operations cancelled by patient"),
SUMIFS(AllPublicationData!$G:$G,AllPublicationData!$A:$A,'Publication Table'!$B88,AllPublicationData!$B:$B,'Publication Table'!Q$7),
IF(AND($C$4="NHS Scotland",$C$5="Operations cancelled for clinical reasons"),
SUMIFS(AllPublicationData!$H:$H,AllPublicationData!$A:$A,'Publication Table'!$B88,AllPublicationData!$B:$B,'Publication Table'!Q$7),
IF(AND($C$4="NHS Scotland",$C$5="Operations cancelled for non-clinical/capacity reasons"),
SUMIFS(AllPublicationData!$I:$I,AllPublicationData!$A:$A,'Publication Table'!$B88,AllPublicationData!$B:$B,'Publication Table'!Q$7),
IF(AND($C$4="NHS Scotland",$C$5="Cancellations for other reasons"),
SUMIFS(AllPublicationData!$J:$J,AllPublicationData!$A:$A,'Publication Table'!$B88,AllPublicationData!$B:$B,'Publication Table'!Q$7)))))))</f>
        <v>2035</v>
      </c>
      <c r="R88" s="90">
        <f>IF($C$5="Total Operations",
SUMIFS(AllPublicationData!$E:$E,AllPublicationData!$A:$A,'Publication Table'!$B88,AllPublicationData!$B:$B,'Publication Table'!$C$4,AllPublicationData!$D:$D,'Publication Table'!R$7),
IF('Publication Table'!$C$5="All Cancelled Operations",
SUMIFS(AllPublicationData!$F:$F,AllPublicationData!$A:$A,'Publication Table'!$B88,AllPublicationData!$B:$B,'Publication Table'!$C$4,AllPublicationData!$D:$D,'Publication Table'!R$7),
IF('Publication Table'!$C$5="Operations cancelled by patient",
SUMIFS(AllPublicationData!$G:$G,AllPublicationData!$A:$A,'Publication Table'!$B88,AllPublicationData!$B:$B,'Publication Table'!$C$4,AllPublicationData!$D:$D,'Publication Table'!R$7),
IF('Publication Table'!$C$5="Operations cancelled for clinical reasons",
SUMIFS(AllPublicationData!$G:$G,AllPublicationData!$A:$A,'Publication Table'!$B88,AllPublicationData!$B:$B,'Publication Table'!$C$4,AllPublicationData!$D:$D,'Publication Table'!R$7),
IF('Publication Table'!$C$5="Operations cancelled for non-clinical/capacity reasons",
SUMIFS(AllPublicationData!$G:$G,AllPublicationData!$A:$A,'Publication Table'!$B88,AllPublicationData!$B:$B,'Publication Table'!$C$4,AllPublicationData!$D:$D,'Publication Table'!R$7),
IF('Publication Table'!$C$5="Cancellations for other reasons",
SUMIFS(AllPublicationData!$G:$G,AllPublicationData!$A:$A,'Publication Table'!$B88,AllPublicationData!$B:$B,'Publication Table'!$C$4,AllPublicationData!$D:$D,'Publication Table'!R$7)))))))+
IF(AND($C$4="NHS Scotland",$C$5="Total Operations"),
SUMIFS(AllPublicationData!$E:$E,AllPublicationData!$A:$A,'Publication Table'!$B88,AllPublicationData!$B:$B,'Publication Table'!R$7),
IF(AND($C$4="NHS Scotland",$C$5="All Cancelled Operations"),
SUMIFS(AllPublicationData!$F:$F,AllPublicationData!$A:$A,'Publication Table'!$B88,AllPublicationData!$B:$B,'Publication Table'!R$7),
IF(AND($C$4="NHS Scotland",$C$5="Operations cancelled by patient"),
SUMIFS(AllPublicationData!$G:$G,AllPublicationData!$A:$A,'Publication Table'!$B88,AllPublicationData!$B:$B,'Publication Table'!R$7),
IF(AND($C$4="NHS Scotland",$C$5="Operations cancelled for clinical reasons"),
SUMIFS(AllPublicationData!$H:$H,AllPublicationData!$A:$A,'Publication Table'!$B88,AllPublicationData!$B:$B,'Publication Table'!R$7),
IF(AND($C$4="NHS Scotland",$C$5="Operations cancelled for non-clinical/capacity reasons"),
SUMIFS(AllPublicationData!$I:$I,AllPublicationData!$A:$A,'Publication Table'!$B88,AllPublicationData!$B:$B,'Publication Table'!R$7),
IF(AND($C$4="NHS Scotland",$C$5="Cancellations for other reasons"),
SUMIFS(AllPublicationData!$J:$J,AllPublicationData!$A:$A,'Publication Table'!$B88,AllPublicationData!$B:$B,'Publication Table'!R$7)))))))</f>
        <v>68</v>
      </c>
    </row>
    <row r="89" spans="2:18" x14ac:dyDescent="0.35">
      <c r="B89" s="89">
        <v>42948</v>
      </c>
      <c r="C89" s="81">
        <f>IF($C$5="Total Operations",
SUMIFS(AllPublicationData!$E:$E,AllPublicationData!$A:$A,'Publication Table'!$B89,AllPublicationData!$B:$B,'Publication Table'!$C$4),
IF('Publication Table'!$C$5="All Cancelled Operations",
SUMIFS(AllPublicationData!$F:$F,AllPublicationData!$A:$A,'Publication Table'!$B89,AllPublicationData!$B:$B,'Publication Table'!$C$4),
IF('Publication Table'!$C$5="Operations cancelled by patient",
SUMIFS(AllPublicationData!$G:$G,AllPublicationData!$A:$A,'Publication Table'!$B89,AllPublicationData!$B:$B,'Publication Table'!$C$4),
IF('Publication Table'!$C$5="Operations cancelled for clinical reasons",
SUMIFS(AllPublicationData!$H:$H,AllPublicationData!$A:$A,'Publication Table'!$B89,AllPublicationData!$B:$B,'Publication Table'!$C$4),
IF('Publication Table'!$C$5="Operations cancelled for non-clinical/capacity reasons",
SUMIFS(AllPublicationData!$I:$I,AllPublicationData!$A:$A,'Publication Table'!$B89,AllPublicationData!$B:$B,'Publication Table'!$C$4),
IF('Publication Table'!$C$5="Cancellations for other reasons",
SUMIFS(AllPublicationData!$J:$J,AllPublicationData!$A:$A,'Publication Table'!$B89,AllPublicationData!$B:$B,'Publication Table'!$C$4)))))))+
IF(AND($C$4="NHS Scotland",$C$5="Total Operations"),
SUMIFS(AllPublicationData!$E:$E,AllPublicationData!$A:$A,'Publication Table'!$B89),
IF(AND($C$4="NHS Scotland",$C$5="All Cancelled Operations"),
SUMIFS(AllPublicationData!$F:$F,AllPublicationData!$A:$A,'Publication Table'!$B89),
IF(AND($C$4="NHS Scotland",$C$5="Operations cancelled by patient"),
SUMIFS(AllPublicationData!$G:$G,AllPublicationData!$A:$A,'Publication Table'!$B89),
IF(AND($C$4="NHS Scotland",$C$5="Operations cancelled for clinical reasons"),
SUMIFS(AllPublicationData!$H:$H,AllPublicationData!$A:$A,'Publication Table'!$B89),
IF(AND($C$4="NHS Scotland",$C$5="Operations cancelled for non-clinical/capacity reasons"),
SUMIFS(AllPublicationData!$I:$I,AllPublicationData!$A:$A,'Publication Table'!$B89),
IF(AND($C$4="NHS Scotland",$C$5="Cancellations for other reasons"),
SUMIFS(AllPublicationData!$J:$J,AllPublicationData!$A:$A,'Publication Table'!$B89)))))))</f>
        <v>30516</v>
      </c>
      <c r="D89" s="90">
        <f>IF($C$5="Total Operations",
SUMIFS(AllPublicationData!$E:$E,AllPublicationData!$A:$A,'Publication Table'!$B89,AllPublicationData!$B:$B,'Publication Table'!$C$4,AllPublicationData!$D:$D,'Publication Table'!D$7),
IF('Publication Table'!$C$5="All Cancelled Operations",
SUMIFS(AllPublicationData!$F:$F,AllPublicationData!$A:$A,'Publication Table'!$B89,AllPublicationData!$B:$B,'Publication Table'!$C$4,AllPublicationData!$D:$D,'Publication Table'!D$7),
IF('Publication Table'!$C$5="Operations cancelled by patient",
SUMIFS(AllPublicationData!$G:$G,AllPublicationData!$A:$A,'Publication Table'!$B89,AllPublicationData!$B:$B,'Publication Table'!$C$4,AllPublicationData!$D:$D,'Publication Table'!D$7),
IF('Publication Table'!$C$5="Operations cancelled for clinical reasons",
SUMIFS(AllPublicationData!$H:$H,AllPublicationData!$A:$A,'Publication Table'!$B89,AllPublicationData!$B:$B,'Publication Table'!$C$4,AllPublicationData!$D:$D,'Publication Table'!D$7),
IF('Publication Table'!$C$5="Operations cancelled for non-clinical/capacity reasons",
SUMIFS(AllPublicationData!$I:$I,AllPublicationData!$A:$A,'Publication Table'!$B89,AllPublicationData!$B:$B,'Publication Table'!$C$4,AllPublicationData!$D:$D,'Publication Table'!D$7),
IF('Publication Table'!$C$5="Cancellations for other reasons",
SUMIFS(AllPublicationData!$J:$J,AllPublicationData!$A:$A,'Publication Table'!$B89,AllPublicationData!$B:$B,'Publication Table'!$C$4,AllPublicationData!$D:$D,'Publication Table'!D$7)))))))+
IF(AND($C$4="NHS Scotland",$C$5="Total Operations"),
SUMIFS(AllPublicationData!$E:$E,AllPublicationData!$A:$A,'Publication Table'!$B89,AllPublicationData!$B:$B,'Publication Table'!D$7),
IF(AND($C$4="NHS Scotland",$C$5="All Cancelled Operations"),
SUMIFS(AllPublicationData!$F:$F,AllPublicationData!$A:$A,'Publication Table'!$B89,AllPublicationData!$B:$B,'Publication Table'!D$7),
IF(AND($C$4="NHS Scotland",$C$5="Operations cancelled by patient"),
SUMIFS(AllPublicationData!$G:$G,AllPublicationData!$A:$A,'Publication Table'!$B89,AllPublicationData!$B:$B,'Publication Table'!D$7),
IF(AND($C$4="NHS Scotland",$C$5="Operations cancelled for clinical reasons"),
SUMIFS(AllPublicationData!$H:$H,AllPublicationData!$A:$A,'Publication Table'!$B89,AllPublicationData!$B:$B,'Publication Table'!D$7),
IF(AND($C$4="NHS Scotland",$C$5="Operations cancelled for non-clinical/capacity reasons"),
SUMIFS(AllPublicationData!$I:$I,AllPublicationData!$A:$A,'Publication Table'!$B89,AllPublicationData!$B:$B,'Publication Table'!D$7),
IF(AND($C$4="NHS Scotland",$C$5="Cancellations for other reasons"),
SUMIFS(AllPublicationData!$J:$J,AllPublicationData!$A:$A,'Publication Table'!$B89,AllPublicationData!$B:$B,'Publication Table'!D$7)))))))</f>
        <v>1685</v>
      </c>
      <c r="E89" s="90">
        <f>IF($C$5="Total Operations",
SUMIFS(AllPublicationData!$E:$E,AllPublicationData!$A:$A,'Publication Table'!$B89,AllPublicationData!$B:$B,'Publication Table'!$C$4,AllPublicationData!$D:$D,'Publication Table'!E$7),
IF('Publication Table'!$C$5="All Cancelled Operations",
SUMIFS(AllPublicationData!$F:$F,AllPublicationData!$A:$A,'Publication Table'!$B89,AllPublicationData!$B:$B,'Publication Table'!$C$4,AllPublicationData!$D:$D,'Publication Table'!E$7),
IF('Publication Table'!$C$5="Operations cancelled by patient",
SUMIFS(AllPublicationData!$G:$G,AllPublicationData!$A:$A,'Publication Table'!$B89,AllPublicationData!$B:$B,'Publication Table'!$C$4,AllPublicationData!$D:$D,'Publication Table'!E$7),
IF('Publication Table'!$C$5="Operations cancelled for clinical reasons",
SUMIFS(AllPublicationData!$H:$H,AllPublicationData!$A:$A,'Publication Table'!$B89,AllPublicationData!$B:$B,'Publication Table'!$C$4,AllPublicationData!$D:$D,'Publication Table'!E$7),
IF('Publication Table'!$C$5="Operations cancelled for non-clinical/capacity reasons",
SUMIFS(AllPublicationData!$I:$I,AllPublicationData!$A:$A,'Publication Table'!$B89,AllPublicationData!$B:$B,'Publication Table'!$C$4,AllPublicationData!$D:$D,'Publication Table'!E$7),
IF('Publication Table'!$C$5="Cancellations for other reasons",
SUMIFS(AllPublicationData!$J:$J,AllPublicationData!$A:$A,'Publication Table'!$B89,AllPublicationData!$B:$B,'Publication Table'!$C$4,AllPublicationData!$D:$D,'Publication Table'!E$7)))))))+
IF(AND($C$4="NHS Scotland",$C$5="Total Operations"),
SUMIFS(AllPublicationData!$E:$E,AllPublicationData!$A:$A,'Publication Table'!$B89,AllPublicationData!$B:$B,'Publication Table'!E$7),
IF(AND($C$4="NHS Scotland",$C$5="All Cancelled Operations"),
SUMIFS(AllPublicationData!$F:$F,AllPublicationData!$A:$A,'Publication Table'!$B89,AllPublicationData!$B:$B,'Publication Table'!E$7),
IF(AND($C$4="NHS Scotland",$C$5="Operations cancelled by patient"),
SUMIFS(AllPublicationData!$G:$G,AllPublicationData!$A:$A,'Publication Table'!$B89,AllPublicationData!$B:$B,'Publication Table'!E$7),
IF(AND($C$4="NHS Scotland",$C$5="Operations cancelled for clinical reasons"),
SUMIFS(AllPublicationData!$H:$H,AllPublicationData!$A:$A,'Publication Table'!$B89,AllPublicationData!$B:$B,'Publication Table'!E$7),
IF(AND($C$4="NHS Scotland",$C$5="Operations cancelled for non-clinical/capacity reasons"),
SUMIFS(AllPublicationData!$I:$I,AllPublicationData!$A:$A,'Publication Table'!$B89,AllPublicationData!$B:$B,'Publication Table'!E$7),
IF(AND($C$4="NHS Scotland",$C$5="Cancellations for other reasons"),
SUMIFS(AllPublicationData!$J:$J,AllPublicationData!$A:$A,'Publication Table'!$B89,AllPublicationData!$B:$B,'Publication Table'!E$7)))))))</f>
        <v>1864</v>
      </c>
      <c r="F89" s="90">
        <f>IF($C$5="Total Operations",
SUMIFS(AllPublicationData!$E:$E,AllPublicationData!$A:$A,'Publication Table'!$B89,AllPublicationData!$B:$B,'Publication Table'!$C$4,AllPublicationData!$D:$D,'Publication Table'!F$7),
IF('Publication Table'!$C$5="All Cancelled Operations",
SUMIFS(AllPublicationData!$F:$F,AllPublicationData!$A:$A,'Publication Table'!$B89,AllPublicationData!$B:$B,'Publication Table'!$C$4,AllPublicationData!$D:$D,'Publication Table'!F$7),
IF('Publication Table'!$C$5="Operations cancelled by patient",
SUMIFS(AllPublicationData!$G:$G,AllPublicationData!$A:$A,'Publication Table'!$B89,AllPublicationData!$B:$B,'Publication Table'!$C$4,AllPublicationData!$D:$D,'Publication Table'!F$7),
IF('Publication Table'!$C$5="Operations cancelled for clinical reasons",
SUMIFS(AllPublicationData!$H:$H,AllPublicationData!$A:$A,'Publication Table'!$B89,AllPublicationData!$B:$B,'Publication Table'!$C$4,AllPublicationData!$D:$D,'Publication Table'!F$7),
IF('Publication Table'!$C$5="Operations cancelled for non-clinical/capacity reasons",
SUMIFS(AllPublicationData!$I:$I,AllPublicationData!$A:$A,'Publication Table'!$B89,AllPublicationData!$B:$B,'Publication Table'!$C$4,AllPublicationData!$D:$D,'Publication Table'!F$7),
IF('Publication Table'!$C$5="Cancellations for other reasons",
SUMIFS(AllPublicationData!$J:$J,AllPublicationData!$A:$A,'Publication Table'!$B89,AllPublicationData!$B:$B,'Publication Table'!$C$4,AllPublicationData!$D:$D,'Publication Table'!F$7)))))))+
IF(AND($C$4="NHS Scotland",$C$5="Total Operations"),
SUMIFS(AllPublicationData!$E:$E,AllPublicationData!$A:$A,'Publication Table'!$B89,AllPublicationData!$B:$B,'Publication Table'!F$7),
IF(AND($C$4="NHS Scotland",$C$5="All Cancelled Operations"),
SUMIFS(AllPublicationData!$F:$F,AllPublicationData!$A:$A,'Publication Table'!$B89,AllPublicationData!$B:$B,'Publication Table'!F$7),
IF(AND($C$4="NHS Scotland",$C$5="Operations cancelled by patient"),
SUMIFS(AllPublicationData!$G:$G,AllPublicationData!$A:$A,'Publication Table'!$B89,AllPublicationData!$B:$B,'Publication Table'!F$7),
IF(AND($C$4="NHS Scotland",$C$5="Operations cancelled for clinical reasons"),
SUMIFS(AllPublicationData!$H:$H,AllPublicationData!$A:$A,'Publication Table'!$B89,AllPublicationData!$B:$B,'Publication Table'!F$7),
IF(AND($C$4="NHS Scotland",$C$5="Operations cancelled for non-clinical/capacity reasons"),
SUMIFS(AllPublicationData!$I:$I,AllPublicationData!$A:$A,'Publication Table'!$B89,AllPublicationData!$B:$B,'Publication Table'!F$7),
IF(AND($C$4="NHS Scotland",$C$5="Cancellations for other reasons"),
SUMIFS(AllPublicationData!$J:$J,AllPublicationData!$A:$A,'Publication Table'!$B89,AllPublicationData!$B:$B,'Publication Table'!F$7)))))))</f>
        <v>418</v>
      </c>
      <c r="G89" s="90">
        <f>IF($C$5="Total Operations",
SUMIFS(AllPublicationData!$E:$E,AllPublicationData!$A:$A,'Publication Table'!$B89,AllPublicationData!$B:$B,'Publication Table'!$C$4,AllPublicationData!$D:$D,'Publication Table'!G$7),
IF('Publication Table'!$C$5="All Cancelled Operations",
SUMIFS(AllPublicationData!$F:$F,AllPublicationData!$A:$A,'Publication Table'!$B89,AllPublicationData!$B:$B,'Publication Table'!$C$4,AllPublicationData!$D:$D,'Publication Table'!G$7),
IF('Publication Table'!$C$5="Operations cancelled by patient",
SUMIFS(AllPublicationData!$G:$G,AllPublicationData!$A:$A,'Publication Table'!$B89,AllPublicationData!$B:$B,'Publication Table'!$C$4,AllPublicationData!$D:$D,'Publication Table'!G$7),
IF('Publication Table'!$C$5="Operations cancelled for clinical reasons",
SUMIFS(AllPublicationData!$H:$H,AllPublicationData!$A:$A,'Publication Table'!$B89,AllPublicationData!$B:$B,'Publication Table'!$C$4,AllPublicationData!$D:$D,'Publication Table'!G$7),
IF('Publication Table'!$C$5="Operations cancelled for non-clinical/capacity reasons",
SUMIFS(AllPublicationData!$I:$I,AllPublicationData!$A:$A,'Publication Table'!$B89,AllPublicationData!$B:$B,'Publication Table'!$C$4,AllPublicationData!$D:$D,'Publication Table'!G$7),
IF('Publication Table'!$C$5="Cancellations for other reasons",
SUMIFS(AllPublicationData!$J:$J,AllPublicationData!$A:$A,'Publication Table'!$B89,AllPublicationData!$B:$B,'Publication Table'!$C$4,AllPublicationData!$D:$D,'Publication Table'!G$7)))))))+
IF(AND($C$4="NHS Scotland",$C$5="Total Operations"),
SUMIFS(AllPublicationData!$E:$E,AllPublicationData!$A:$A,'Publication Table'!$B89,AllPublicationData!$B:$B,'Publication Table'!G$7),
IF(AND($C$4="NHS Scotland",$C$5="All Cancelled Operations"),
SUMIFS(AllPublicationData!$F:$F,AllPublicationData!$A:$A,'Publication Table'!$B89,AllPublicationData!$B:$B,'Publication Table'!G$7),
IF(AND($C$4="NHS Scotland",$C$5="Operations cancelled by patient"),
SUMIFS(AllPublicationData!$G:$G,AllPublicationData!$A:$A,'Publication Table'!$B89,AllPublicationData!$B:$B,'Publication Table'!G$7),
IF(AND($C$4="NHS Scotland",$C$5="Operations cancelled for clinical reasons"),
SUMIFS(AllPublicationData!$H:$H,AllPublicationData!$A:$A,'Publication Table'!$B89,AllPublicationData!$B:$B,'Publication Table'!G$7),
IF(AND($C$4="NHS Scotland",$C$5="Operations cancelled for non-clinical/capacity reasons"),
SUMIFS(AllPublicationData!$I:$I,AllPublicationData!$A:$A,'Publication Table'!$B89,AllPublicationData!$B:$B,'Publication Table'!G$7),
IF(AND($C$4="NHS Scotland",$C$5="Cancellations for other reasons"),
SUMIFS(AllPublicationData!$J:$J,AllPublicationData!$A:$A,'Publication Table'!$B89,AllPublicationData!$B:$B,'Publication Table'!G$7)))))))</f>
        <v>1414</v>
      </c>
      <c r="H89" s="90">
        <f>IF($C$5="Total Operations",
SUMIFS(AllPublicationData!$E:$E,AllPublicationData!$A:$A,'Publication Table'!$B89,AllPublicationData!$B:$B,'Publication Table'!$C$4,AllPublicationData!$D:$D,'Publication Table'!H$7),
IF('Publication Table'!$C$5="All Cancelled Operations",
SUMIFS(AllPublicationData!$F:$F,AllPublicationData!$A:$A,'Publication Table'!$B89,AllPublicationData!$B:$B,'Publication Table'!$C$4,AllPublicationData!$D:$D,'Publication Table'!H$7),
IF('Publication Table'!$C$5="Operations cancelled by patient",
SUMIFS(AllPublicationData!$G:$G,AllPublicationData!$A:$A,'Publication Table'!$B89,AllPublicationData!$B:$B,'Publication Table'!$C$4,AllPublicationData!$D:$D,'Publication Table'!H$7),
IF('Publication Table'!$C$5="Operations cancelled for clinical reasons",
SUMIFS(AllPublicationData!$H:$H,AllPublicationData!$A:$A,'Publication Table'!$B89,AllPublicationData!$B:$B,'Publication Table'!$C$4,AllPublicationData!$D:$D,'Publication Table'!H$7),
IF('Publication Table'!$C$5="Operations cancelled for non-clinical/capacity reasons",
SUMIFS(AllPublicationData!$I:$I,AllPublicationData!$A:$A,'Publication Table'!$B89,AllPublicationData!$B:$B,'Publication Table'!$C$4,AllPublicationData!$D:$D,'Publication Table'!H$7),
IF('Publication Table'!$C$5="Cancellations for other reasons",
SUMIFS(AllPublicationData!$J:$J,AllPublicationData!$A:$A,'Publication Table'!$B89,AllPublicationData!$B:$B,'Publication Table'!$C$4,AllPublicationData!$D:$D,'Publication Table'!H$7)))))))+
IF(AND($C$4="NHS Scotland",$C$5="Total Operations"),
SUMIFS(AllPublicationData!$E:$E,AllPublicationData!$A:$A,'Publication Table'!$B89,AllPublicationData!$B:$B,'Publication Table'!H$7),
IF(AND($C$4="NHS Scotland",$C$5="All Cancelled Operations"),
SUMIFS(AllPublicationData!$F:$F,AllPublicationData!$A:$A,'Publication Table'!$B89,AllPublicationData!$B:$B,'Publication Table'!H$7),
IF(AND($C$4="NHS Scotland",$C$5="Operations cancelled by patient"),
SUMIFS(AllPublicationData!$G:$G,AllPublicationData!$A:$A,'Publication Table'!$B89,AllPublicationData!$B:$B,'Publication Table'!H$7),
IF(AND($C$4="NHS Scotland",$C$5="Operations cancelled for clinical reasons"),
SUMIFS(AllPublicationData!$H:$H,AllPublicationData!$A:$A,'Publication Table'!$B89,AllPublicationData!$B:$B,'Publication Table'!H$7),
IF(AND($C$4="NHS Scotland",$C$5="Operations cancelled for non-clinical/capacity reasons"),
SUMIFS(AllPublicationData!$I:$I,AllPublicationData!$A:$A,'Publication Table'!$B89,AllPublicationData!$B:$B,'Publication Table'!H$7),
IF(AND($C$4="NHS Scotland",$C$5="Cancellations for other reasons"),
SUMIFS(AllPublicationData!$J:$J,AllPublicationData!$A:$A,'Publication Table'!$B89,AllPublicationData!$B:$B,'Publication Table'!H$7)))))))</f>
        <v>1349</v>
      </c>
      <c r="I89" s="90">
        <f>IF($C$5="Total Operations",
SUMIFS(AllPublicationData!$E:$E,AllPublicationData!$A:$A,'Publication Table'!$B89,AllPublicationData!$B:$B,'Publication Table'!$C$4,AllPublicationData!$D:$D,'Publication Table'!I$7),
IF('Publication Table'!$C$5="All Cancelled Operations",
SUMIFS(AllPublicationData!$F:$F,AllPublicationData!$A:$A,'Publication Table'!$B89,AllPublicationData!$B:$B,'Publication Table'!$C$4,AllPublicationData!$D:$D,'Publication Table'!I$7),
IF('Publication Table'!$C$5="Operations cancelled by patient",
SUMIFS(AllPublicationData!$G:$G,AllPublicationData!$A:$A,'Publication Table'!$B89,AllPublicationData!$B:$B,'Publication Table'!$C$4,AllPublicationData!$D:$D,'Publication Table'!I$7),
IF('Publication Table'!$C$5="Operations cancelled for clinical reasons",
SUMIFS(AllPublicationData!$H:$H,AllPublicationData!$A:$A,'Publication Table'!$B89,AllPublicationData!$B:$B,'Publication Table'!$C$4,AllPublicationData!$D:$D,'Publication Table'!I$7),
IF('Publication Table'!$C$5="Operations cancelled for non-clinical/capacity reasons",
SUMIFS(AllPublicationData!$I:$I,AllPublicationData!$A:$A,'Publication Table'!$B89,AllPublicationData!$B:$B,'Publication Table'!$C$4,AllPublicationData!$D:$D,'Publication Table'!I$7),
IF('Publication Table'!$C$5="Cancellations for other reasons",
SUMIFS(AllPublicationData!$J:$J,AllPublicationData!$A:$A,'Publication Table'!$B89,AllPublicationData!$B:$B,'Publication Table'!$C$4,AllPublicationData!$D:$D,'Publication Table'!I$7)))))))+
IF(AND($C$4="NHS Scotland",$C$5="Total Operations"),
SUMIFS(AllPublicationData!$E:$E,AllPublicationData!$A:$A,'Publication Table'!$B89,AllPublicationData!$B:$B,'Publication Table'!I$7),
IF(AND($C$4="NHS Scotland",$C$5="All Cancelled Operations"),
SUMIFS(AllPublicationData!$F:$F,AllPublicationData!$A:$A,'Publication Table'!$B89,AllPublicationData!$B:$B,'Publication Table'!I$7),
IF(AND($C$4="NHS Scotland",$C$5="Operations cancelled by patient"),
SUMIFS(AllPublicationData!$G:$G,AllPublicationData!$A:$A,'Publication Table'!$B89,AllPublicationData!$B:$B,'Publication Table'!I$7),
IF(AND($C$4="NHS Scotland",$C$5="Operations cancelled for clinical reasons"),
SUMIFS(AllPublicationData!$H:$H,AllPublicationData!$A:$A,'Publication Table'!$B89,AllPublicationData!$B:$B,'Publication Table'!I$7),
IF(AND($C$4="NHS Scotland",$C$5="Operations cancelled for non-clinical/capacity reasons"),
SUMIFS(AllPublicationData!$I:$I,AllPublicationData!$A:$A,'Publication Table'!$B89,AllPublicationData!$B:$B,'Publication Table'!I$7),
IF(AND($C$4="NHS Scotland",$C$5="Cancellations for other reasons"),
SUMIFS(AllPublicationData!$J:$J,AllPublicationData!$A:$A,'Publication Table'!$B89,AllPublicationData!$B:$B,'Publication Table'!I$7)))))))</f>
        <v>1057</v>
      </c>
      <c r="J89" s="90">
        <f>IF($C$5="Total Operations",
SUMIFS(AllPublicationData!$E:$E,AllPublicationData!$A:$A,'Publication Table'!$B89,AllPublicationData!$B:$B,'Publication Table'!$C$4,AllPublicationData!$D:$D,'Publication Table'!J$7),
IF('Publication Table'!$C$5="All Cancelled Operations",
SUMIFS(AllPublicationData!$F:$F,AllPublicationData!$A:$A,'Publication Table'!$B89,AllPublicationData!$B:$B,'Publication Table'!$C$4,AllPublicationData!$D:$D,'Publication Table'!J$7),
IF('Publication Table'!$C$5="Operations cancelled by patient",
SUMIFS(AllPublicationData!$G:$G,AllPublicationData!$A:$A,'Publication Table'!$B89,AllPublicationData!$B:$B,'Publication Table'!$C$4,AllPublicationData!$D:$D,'Publication Table'!J$7),
IF('Publication Table'!$C$5="Operations cancelled for clinical reasons",
SUMIFS(AllPublicationData!$H:$H,AllPublicationData!$A:$A,'Publication Table'!$B89,AllPublicationData!$B:$B,'Publication Table'!$C$4,AllPublicationData!$D:$D,'Publication Table'!J$7),
IF('Publication Table'!$C$5="Operations cancelled for non-clinical/capacity reasons",
SUMIFS(AllPublicationData!$I:$I,AllPublicationData!$A:$A,'Publication Table'!$B89,AllPublicationData!$B:$B,'Publication Table'!$C$4,AllPublicationData!$D:$D,'Publication Table'!J$7),
IF('Publication Table'!$C$5="Cancellations for other reasons",
SUMIFS(AllPublicationData!$J:$J,AllPublicationData!$A:$A,'Publication Table'!$B89,AllPublicationData!$B:$B,'Publication Table'!$C$4,AllPublicationData!$D:$D,'Publication Table'!J$7)))))))+
IF(AND($C$4="NHS Scotland",$C$5="Total Operations"),
SUMIFS(AllPublicationData!$E:$E,AllPublicationData!$A:$A,'Publication Table'!$B89,AllPublicationData!$B:$B,'Publication Table'!J$7),
IF(AND($C$4="NHS Scotland",$C$5="All Cancelled Operations"),
SUMIFS(AllPublicationData!$F:$F,AllPublicationData!$A:$A,'Publication Table'!$B89,AllPublicationData!$B:$B,'Publication Table'!J$7),
IF(AND($C$4="NHS Scotland",$C$5="Operations cancelled by patient"),
SUMIFS(AllPublicationData!$G:$G,AllPublicationData!$A:$A,'Publication Table'!$B89,AllPublicationData!$B:$B,'Publication Table'!J$7),
IF(AND($C$4="NHS Scotland",$C$5="Operations cancelled for clinical reasons"),
SUMIFS(AllPublicationData!$H:$H,AllPublicationData!$A:$A,'Publication Table'!$B89,AllPublicationData!$B:$B,'Publication Table'!J$7),
IF(AND($C$4="NHS Scotland",$C$5="Operations cancelled for non-clinical/capacity reasons"),
SUMIFS(AllPublicationData!$I:$I,AllPublicationData!$A:$A,'Publication Table'!$B89,AllPublicationData!$B:$B,'Publication Table'!J$7),
IF(AND($C$4="NHS Scotland",$C$5="Cancellations for other reasons"),
SUMIFS(AllPublicationData!$J:$J,AllPublicationData!$A:$A,'Publication Table'!$B89,AllPublicationData!$B:$B,'Publication Table'!J$7)))))))</f>
        <v>2919</v>
      </c>
      <c r="K89" s="90">
        <f>IF($C$5="Total Operations",
SUMIFS(AllPublicationData!$E:$E,AllPublicationData!$A:$A,'Publication Table'!$B89,AllPublicationData!$B:$B,'Publication Table'!$C$4,AllPublicationData!$D:$D,'Publication Table'!K$7),
IF('Publication Table'!$C$5="All Cancelled Operations",
SUMIFS(AllPublicationData!$F:$F,AllPublicationData!$A:$A,'Publication Table'!$B89,AllPublicationData!$B:$B,'Publication Table'!$C$4,AllPublicationData!$D:$D,'Publication Table'!K$7),
IF('Publication Table'!$C$5="Operations cancelled by patient",
SUMIFS(AllPublicationData!$G:$G,AllPublicationData!$A:$A,'Publication Table'!$B89,AllPublicationData!$B:$B,'Publication Table'!$C$4,AllPublicationData!$D:$D,'Publication Table'!K$7),
IF('Publication Table'!$C$5="Operations cancelled for clinical reasons",
SUMIFS(AllPublicationData!$H:$H,AllPublicationData!$A:$A,'Publication Table'!$B89,AllPublicationData!$B:$B,'Publication Table'!$C$4,AllPublicationData!$D:$D,'Publication Table'!K$7),
IF('Publication Table'!$C$5="Operations cancelled for non-clinical/capacity reasons",
SUMIFS(AllPublicationData!$I:$I,AllPublicationData!$A:$A,'Publication Table'!$B89,AllPublicationData!$B:$B,'Publication Table'!$C$4,AllPublicationData!$D:$D,'Publication Table'!K$7),
IF('Publication Table'!$C$5="Cancellations for other reasons",
SUMIFS(AllPublicationData!$J:$J,AllPublicationData!$A:$A,'Publication Table'!$B89,AllPublicationData!$B:$B,'Publication Table'!$C$4,AllPublicationData!$D:$D,'Publication Table'!K$7)))))))+
IF(AND($C$4="NHS Scotland",$C$5="Total Operations"),
SUMIFS(AllPublicationData!$E:$E,AllPublicationData!$A:$A,'Publication Table'!$B89,AllPublicationData!$B:$B,'Publication Table'!K$7),
IF(AND($C$4="NHS Scotland",$C$5="All Cancelled Operations"),
SUMIFS(AllPublicationData!$F:$F,AllPublicationData!$A:$A,'Publication Table'!$B89,AllPublicationData!$B:$B,'Publication Table'!K$7),
IF(AND($C$4="NHS Scotland",$C$5="Operations cancelled by patient"),
SUMIFS(AllPublicationData!$G:$G,AllPublicationData!$A:$A,'Publication Table'!$B89,AllPublicationData!$B:$B,'Publication Table'!K$7),
IF(AND($C$4="NHS Scotland",$C$5="Operations cancelled for clinical reasons"),
SUMIFS(AllPublicationData!$H:$H,AllPublicationData!$A:$A,'Publication Table'!$B89,AllPublicationData!$B:$B,'Publication Table'!K$7),
IF(AND($C$4="NHS Scotland",$C$5="Operations cancelled for non-clinical/capacity reasons"),
SUMIFS(AllPublicationData!$I:$I,AllPublicationData!$A:$A,'Publication Table'!$B89,AllPublicationData!$B:$B,'Publication Table'!K$7),
IF(AND($C$4="NHS Scotland",$C$5="Cancellations for other reasons"),
SUMIFS(AllPublicationData!$J:$J,AllPublicationData!$A:$A,'Publication Table'!$B89,AllPublicationData!$B:$B,'Publication Table'!K$7)))))))</f>
        <v>7060</v>
      </c>
      <c r="L89" s="90">
        <f>IF($C$5="Total Operations",
SUMIFS(AllPublicationData!$E:$E,AllPublicationData!$A:$A,'Publication Table'!$B89,AllPublicationData!$B:$B,'Publication Table'!$C$4,AllPublicationData!$D:$D,'Publication Table'!L$7),
IF('Publication Table'!$C$5="All Cancelled Operations",
SUMIFS(AllPublicationData!$F:$F,AllPublicationData!$A:$A,'Publication Table'!$B89,AllPublicationData!$B:$B,'Publication Table'!$C$4,AllPublicationData!$D:$D,'Publication Table'!L$7),
IF('Publication Table'!$C$5="Operations cancelled by patient",
SUMIFS(AllPublicationData!$G:$G,AllPublicationData!$A:$A,'Publication Table'!$B89,AllPublicationData!$B:$B,'Publication Table'!$C$4,AllPublicationData!$D:$D,'Publication Table'!L$7),
IF('Publication Table'!$C$5="Operations cancelled for clinical reasons",
SUMIFS(AllPublicationData!$H:$H,AllPublicationData!$A:$A,'Publication Table'!$B89,AllPublicationData!$B:$B,'Publication Table'!$C$4,AllPublicationData!$D:$D,'Publication Table'!L$7),
IF('Publication Table'!$C$5="Operations cancelled for non-clinical/capacity reasons",
SUMIFS(AllPublicationData!$I:$I,AllPublicationData!$A:$A,'Publication Table'!$B89,AllPublicationData!$B:$B,'Publication Table'!$C$4,AllPublicationData!$D:$D,'Publication Table'!L$7),
IF('Publication Table'!$C$5="Cancellations for other reasons",
SUMIFS(AllPublicationData!$J:$J,AllPublicationData!$A:$A,'Publication Table'!$B89,AllPublicationData!$B:$B,'Publication Table'!$C$4,AllPublicationData!$D:$D,'Publication Table'!L$7)))))))+
IF(AND($C$4="NHS Scotland",$C$5="Total Operations"),
SUMIFS(AllPublicationData!$E:$E,AllPublicationData!$A:$A,'Publication Table'!$B89,AllPublicationData!$B:$B,'Publication Table'!L$7),
IF(AND($C$4="NHS Scotland",$C$5="All Cancelled Operations"),
SUMIFS(AllPublicationData!$F:$F,AllPublicationData!$A:$A,'Publication Table'!$B89,AllPublicationData!$B:$B,'Publication Table'!L$7),
IF(AND($C$4="NHS Scotland",$C$5="Operations cancelled by patient"),
SUMIFS(AllPublicationData!$G:$G,AllPublicationData!$A:$A,'Publication Table'!$B89,AllPublicationData!$B:$B,'Publication Table'!L$7),
IF(AND($C$4="NHS Scotland",$C$5="Operations cancelled for clinical reasons"),
SUMIFS(AllPublicationData!$H:$H,AllPublicationData!$A:$A,'Publication Table'!$B89,AllPublicationData!$B:$B,'Publication Table'!L$7),
IF(AND($C$4="NHS Scotland",$C$5="Operations cancelled for non-clinical/capacity reasons"),
SUMIFS(AllPublicationData!$I:$I,AllPublicationData!$A:$A,'Publication Table'!$B89,AllPublicationData!$B:$B,'Publication Table'!L$7),
IF(AND($C$4="NHS Scotland",$C$5="Cancellations for other reasons"),
SUMIFS(AllPublicationData!$J:$J,AllPublicationData!$A:$A,'Publication Table'!$B89,AllPublicationData!$B:$B,'Publication Table'!L$7)))))))</f>
        <v>1309</v>
      </c>
      <c r="M89" s="90">
        <f>IF($C$5="Total Operations",
SUMIFS(AllPublicationData!$E:$E,AllPublicationData!$A:$A,'Publication Table'!$B89,AllPublicationData!$B:$B,'Publication Table'!$C$4,AllPublicationData!$D:$D,'Publication Table'!M$7),
IF('Publication Table'!$C$5="All Cancelled Operations",
SUMIFS(AllPublicationData!$F:$F,AllPublicationData!$A:$A,'Publication Table'!$B89,AllPublicationData!$B:$B,'Publication Table'!$C$4,AllPublicationData!$D:$D,'Publication Table'!M$7),
IF('Publication Table'!$C$5="Operations cancelled by patient",
SUMIFS(AllPublicationData!$G:$G,AllPublicationData!$A:$A,'Publication Table'!$B89,AllPublicationData!$B:$B,'Publication Table'!$C$4,AllPublicationData!$D:$D,'Publication Table'!M$7),
IF('Publication Table'!$C$5="Operations cancelled for clinical reasons",
SUMIFS(AllPublicationData!$G:$G,AllPublicationData!$A:$A,'Publication Table'!$B89,AllPublicationData!$B:$B,'Publication Table'!$C$4,AllPublicationData!$D:$D,'Publication Table'!M$7),
IF('Publication Table'!$C$5="Operations cancelled for non-clinical/capacity reasons",
SUMIFS(AllPublicationData!$G:$G,AllPublicationData!$A:$A,'Publication Table'!$B89,AllPublicationData!$B:$B,'Publication Table'!$C$4,AllPublicationData!$D:$D,'Publication Table'!M$7),
IF('Publication Table'!$C$5="Cancellations for other reasons",
SUMIFS(AllPublicationData!$G:$G,AllPublicationData!$A:$A,'Publication Table'!$B89,AllPublicationData!$B:$B,'Publication Table'!$C$4,AllPublicationData!$D:$D,'Publication Table'!M$7)))))))+
IF(AND($C$4="NHS Scotland",$C$5="Total Operations"),
SUMIFS(AllPublicationData!$E:$E,AllPublicationData!$A:$A,'Publication Table'!$B89,AllPublicationData!$B:$B,'Publication Table'!M$7),
IF(AND($C$4="NHS Scotland",$C$5="All Cancelled Operations"),
SUMIFS(AllPublicationData!$F:$F,AllPublicationData!$A:$A,'Publication Table'!$B89,AllPublicationData!$B:$B,'Publication Table'!M$7),
IF(AND($C$4="NHS Scotland",$C$5="Operations cancelled by patient"),
SUMIFS(AllPublicationData!$G:$G,AllPublicationData!$A:$A,'Publication Table'!$B89,AllPublicationData!$B:$B,'Publication Table'!M$7),
IF(AND($C$4="NHS Scotland",$C$5="Operations cancelled for clinical reasons"),
SUMIFS(AllPublicationData!$H:$H,AllPublicationData!$A:$A,'Publication Table'!$B89,AllPublicationData!$B:$B,'Publication Table'!M$7),
IF(AND($C$4="NHS Scotland",$C$5="Operations cancelled for non-clinical/capacity reasons"),
SUMIFS(AllPublicationData!$I:$I,AllPublicationData!$A:$A,'Publication Table'!$B89,AllPublicationData!$B:$B,'Publication Table'!M$7),
IF(AND($C$4="NHS Scotland",$C$5="Cancellations for other reasons"),
SUMIFS(AllPublicationData!$J:$J,AllPublicationData!$A:$A,'Publication Table'!$B89,AllPublicationData!$B:$B,'Publication Table'!M$7)))))))</f>
        <v>2636</v>
      </c>
      <c r="N89" s="90">
        <f>IF($C$5="Total Operations",
SUMIFS(AllPublicationData!$E:$E,AllPublicationData!$A:$A,'Publication Table'!$B89,AllPublicationData!$B:$B,'Publication Table'!$C$4,AllPublicationData!$D:$D,'Publication Table'!N$7),
IF('Publication Table'!$C$5="All Cancelled Operations",
SUMIFS(AllPublicationData!$F:$F,AllPublicationData!$A:$A,'Publication Table'!$B89,AllPublicationData!$B:$B,'Publication Table'!$C$4,AllPublicationData!$D:$D,'Publication Table'!N$7),
IF('Publication Table'!$C$5="Operations cancelled by patient",
SUMIFS(AllPublicationData!$G:$G,AllPublicationData!$A:$A,'Publication Table'!$B89,AllPublicationData!$B:$B,'Publication Table'!$C$4,AllPublicationData!$D:$D,'Publication Table'!N$7),
IF('Publication Table'!$C$5="Operations cancelled for clinical reasons",
SUMIFS(AllPublicationData!$G:$G,AllPublicationData!$A:$A,'Publication Table'!$B89,AllPublicationData!$B:$B,'Publication Table'!$C$4,AllPublicationData!$D:$D,'Publication Table'!N$7),
IF('Publication Table'!$C$5="Operations cancelled for non-clinical/capacity reasons",
SUMIFS(AllPublicationData!$G:$G,AllPublicationData!$A:$A,'Publication Table'!$B89,AllPublicationData!$B:$B,'Publication Table'!$C$4,AllPublicationData!$D:$D,'Publication Table'!N$7),
IF('Publication Table'!$C$5="Cancellations for other reasons",
SUMIFS(AllPublicationData!$G:$G,AllPublicationData!$A:$A,'Publication Table'!$B89,AllPublicationData!$B:$B,'Publication Table'!$C$4,AllPublicationData!$D:$D,'Publication Table'!N$7)))))))+
IF(AND($C$4="NHS Scotland",$C$5="Total Operations"),
SUMIFS(AllPublicationData!$E:$E,AllPublicationData!$A:$A,'Publication Table'!$B89,AllPublicationData!$B:$B,'Publication Table'!N$7),
IF(AND($C$4="NHS Scotland",$C$5="All Cancelled Operations"),
SUMIFS(AllPublicationData!$F:$F,AllPublicationData!$A:$A,'Publication Table'!$B89,AllPublicationData!$B:$B,'Publication Table'!N$7),
IF(AND($C$4="NHS Scotland",$C$5="Operations cancelled by patient"),
SUMIFS(AllPublicationData!$G:$G,AllPublicationData!$A:$A,'Publication Table'!$B89,AllPublicationData!$B:$B,'Publication Table'!N$7),
IF(AND($C$4="NHS Scotland",$C$5="Operations cancelled for clinical reasons"),
SUMIFS(AllPublicationData!$H:$H,AllPublicationData!$A:$A,'Publication Table'!$B89,AllPublicationData!$B:$B,'Publication Table'!N$7),
IF(AND($C$4="NHS Scotland",$C$5="Operations cancelled for non-clinical/capacity reasons"),
SUMIFS(AllPublicationData!$I:$I,AllPublicationData!$A:$A,'Publication Table'!$B89,AllPublicationData!$B:$B,'Publication Table'!N$7),
IF(AND($C$4="NHS Scotland",$C$5="Cancellations for other reasons"),
SUMIFS(AllPublicationData!$J:$J,AllPublicationData!$A:$A,'Publication Table'!$B89,AllPublicationData!$B:$B,'Publication Table'!N$7)))))))</f>
        <v>6066</v>
      </c>
      <c r="O89" s="90">
        <f>IF($C$5="Total Operations",
SUMIFS(AllPublicationData!$E:$E,AllPublicationData!$A:$A,'Publication Table'!$B89,AllPublicationData!$B:$B,'Publication Table'!$C$4,AllPublicationData!$D:$D,'Publication Table'!O$7),
IF('Publication Table'!$C$5="All Cancelled Operations",
SUMIFS(AllPublicationData!$F:$F,AllPublicationData!$A:$A,'Publication Table'!$B89,AllPublicationData!$B:$B,'Publication Table'!$C$4,AllPublicationData!$D:$D,'Publication Table'!O$7),
IF('Publication Table'!$C$5="Operations cancelled by patient",
SUMIFS(AllPublicationData!$G:$G,AllPublicationData!$A:$A,'Publication Table'!$B89,AllPublicationData!$B:$B,'Publication Table'!$C$4,AllPublicationData!$D:$D,'Publication Table'!O$7),
IF('Publication Table'!$C$5="Operations cancelled for clinical reasons",
SUMIFS(AllPublicationData!$G:$G,AllPublicationData!$A:$A,'Publication Table'!$B89,AllPublicationData!$B:$B,'Publication Table'!$C$4,AllPublicationData!$D:$D,'Publication Table'!O$7),
IF('Publication Table'!$C$5="Operations cancelled for non-clinical/capacity reasons",
SUMIFS(AllPublicationData!$G:$G,AllPublicationData!$A:$A,'Publication Table'!$B89,AllPublicationData!$B:$B,'Publication Table'!$C$4,AllPublicationData!$D:$D,'Publication Table'!O$7),
IF('Publication Table'!$C$5="Cancellations for other reasons",
SUMIFS(AllPublicationData!$G:$G,AllPublicationData!$A:$A,'Publication Table'!$B89,AllPublicationData!$B:$B,'Publication Table'!$C$4,AllPublicationData!$D:$D,'Publication Table'!O$7)))))))+
IF(AND($C$4="NHS Scotland",$C$5="Total Operations"),
SUMIFS(AllPublicationData!$E:$E,AllPublicationData!$A:$A,'Publication Table'!$B89,AllPublicationData!$B:$B,'Publication Table'!O$7),
IF(AND($C$4="NHS Scotland",$C$5="All Cancelled Operations"),
SUMIFS(AllPublicationData!$F:$F,AllPublicationData!$A:$A,'Publication Table'!$B89,AllPublicationData!$B:$B,'Publication Table'!O$7),
IF(AND($C$4="NHS Scotland",$C$5="Operations cancelled by patient"),
SUMIFS(AllPublicationData!$G:$G,AllPublicationData!$A:$A,'Publication Table'!$B89,AllPublicationData!$B:$B,'Publication Table'!O$7),
IF(AND($C$4="NHS Scotland",$C$5="Operations cancelled for clinical reasons"),
SUMIFS(AllPublicationData!$H:$H,AllPublicationData!$A:$A,'Publication Table'!$B89,AllPublicationData!$B:$B,'Publication Table'!O$7),
IF(AND($C$4="NHS Scotland",$C$5="Operations cancelled for non-clinical/capacity reasons"),
SUMIFS(AllPublicationData!$I:$I,AllPublicationData!$A:$A,'Publication Table'!$B89,AllPublicationData!$B:$B,'Publication Table'!O$7),
IF(AND($C$4="NHS Scotland",$C$5="Cancellations for other reasons"),
SUMIFS(AllPublicationData!$J:$J,AllPublicationData!$A:$A,'Publication Table'!$B89,AllPublicationData!$B:$B,'Publication Table'!O$7)))))))</f>
        <v>175</v>
      </c>
      <c r="P89" s="90">
        <f>IF($C$5="Total Operations",
SUMIFS(AllPublicationData!$E:$E,AllPublicationData!$A:$A,'Publication Table'!$B89,AllPublicationData!$B:$B,'Publication Table'!$C$4,AllPublicationData!$D:$D,'Publication Table'!P$7),
IF('Publication Table'!$C$5="All Cancelled Operations",
SUMIFS(AllPublicationData!$F:$F,AllPublicationData!$A:$A,'Publication Table'!$B89,AllPublicationData!$B:$B,'Publication Table'!$C$4,AllPublicationData!$D:$D,'Publication Table'!P$7),
IF('Publication Table'!$C$5="Operations cancelled by patient",
SUMIFS(AllPublicationData!$G:$G,AllPublicationData!$A:$A,'Publication Table'!$B89,AllPublicationData!$B:$B,'Publication Table'!$C$4,AllPublicationData!$D:$D,'Publication Table'!P$7),
IF('Publication Table'!$C$5="Operations cancelled for clinical reasons",
SUMIFS(AllPublicationData!$G:$G,AllPublicationData!$A:$A,'Publication Table'!$B89,AllPublicationData!$B:$B,'Publication Table'!$C$4,AllPublicationData!$D:$D,'Publication Table'!P$7),
IF('Publication Table'!$C$5="Operations cancelled for non-clinical/capacity reasons",
SUMIFS(AllPublicationData!$G:$G,AllPublicationData!$A:$A,'Publication Table'!$B89,AllPublicationData!$B:$B,'Publication Table'!$C$4,AllPublicationData!$D:$D,'Publication Table'!P$7),
IF('Publication Table'!$C$5="Cancellations for other reasons",
SUMIFS(AllPublicationData!$G:$G,AllPublicationData!$A:$A,'Publication Table'!$B89,AllPublicationData!$B:$B,'Publication Table'!$C$4,AllPublicationData!$D:$D,'Publication Table'!P$7)))))))+
IF(AND($C$4="NHS Scotland",$C$5="Total Operations"),
SUMIFS(AllPublicationData!$E:$E,AllPublicationData!$A:$A,'Publication Table'!$B89,AllPublicationData!$B:$B,'Publication Table'!P$7),
IF(AND($C$4="NHS Scotland",$C$5="All Cancelled Operations"),
SUMIFS(AllPublicationData!$F:$F,AllPublicationData!$A:$A,'Publication Table'!$B89,AllPublicationData!$B:$B,'Publication Table'!P$7),
IF(AND($C$4="NHS Scotland",$C$5="Operations cancelled by patient"),
SUMIFS(AllPublicationData!$G:$G,AllPublicationData!$A:$A,'Publication Table'!$B89,AllPublicationData!$B:$B,'Publication Table'!P$7),
IF(AND($C$4="NHS Scotland",$C$5="Operations cancelled for clinical reasons"),
SUMIFS(AllPublicationData!$H:$H,AllPublicationData!$A:$A,'Publication Table'!$B89,AllPublicationData!$B:$B,'Publication Table'!P$7),
IF(AND($C$4="NHS Scotland",$C$5="Operations cancelled for non-clinical/capacity reasons"),
SUMIFS(AllPublicationData!$I:$I,AllPublicationData!$A:$A,'Publication Table'!$B89,AllPublicationData!$B:$B,'Publication Table'!P$7),
IF(AND($C$4="NHS Scotland",$C$5="Cancellations for other reasons"),
SUMIFS(AllPublicationData!$J:$J,AllPublicationData!$A:$A,'Publication Table'!$B89,AllPublicationData!$B:$B,'Publication Table'!P$7)))))))</f>
        <v>206</v>
      </c>
      <c r="Q89" s="90">
        <f>IF($C$5="Total Operations",
SUMIFS(AllPublicationData!$E:$E,AllPublicationData!$A:$A,'Publication Table'!$B89,AllPublicationData!$B:$B,'Publication Table'!$C$4,AllPublicationData!$D:$D,'Publication Table'!Q$7),
IF('Publication Table'!$C$5="All Cancelled Operations",
SUMIFS(AllPublicationData!$F:$F,AllPublicationData!$A:$A,'Publication Table'!$B89,AllPublicationData!$B:$B,'Publication Table'!$C$4,AllPublicationData!$D:$D,'Publication Table'!Q$7),
IF('Publication Table'!$C$5="Operations cancelled by patient",
SUMIFS(AllPublicationData!$G:$G,AllPublicationData!$A:$A,'Publication Table'!$B89,AllPublicationData!$B:$B,'Publication Table'!$C$4,AllPublicationData!$D:$D,'Publication Table'!Q$7),
IF('Publication Table'!$C$5="Operations cancelled for clinical reasons",
SUMIFS(AllPublicationData!$G:$G,AllPublicationData!$A:$A,'Publication Table'!$B89,AllPublicationData!$B:$B,'Publication Table'!$C$4,AllPublicationData!$D:$D,'Publication Table'!Q$7),
IF('Publication Table'!$C$5="Operations cancelled for non-clinical/capacity reasons",
SUMIFS(AllPublicationData!$G:$G,AllPublicationData!$A:$A,'Publication Table'!$B89,AllPublicationData!$B:$B,'Publication Table'!$C$4,AllPublicationData!$D:$D,'Publication Table'!Q$7),
IF('Publication Table'!$C$5="Cancellations for other reasons",
SUMIFS(AllPublicationData!$G:$G,AllPublicationData!$A:$A,'Publication Table'!$B89,AllPublicationData!$B:$B,'Publication Table'!$C$4,AllPublicationData!$D:$D,'Publication Table'!Q$7)))))))+
IF(AND($C$4="NHS Scotland",$C$5="Total Operations"),
SUMIFS(AllPublicationData!$E:$E,AllPublicationData!$A:$A,'Publication Table'!$B89,AllPublicationData!$B:$B,'Publication Table'!Q$7),
IF(AND($C$4="NHS Scotland",$C$5="All Cancelled Operations"),
SUMIFS(AllPublicationData!$F:$F,AllPublicationData!$A:$A,'Publication Table'!$B89,AllPublicationData!$B:$B,'Publication Table'!Q$7),
IF(AND($C$4="NHS Scotland",$C$5="Operations cancelled by patient"),
SUMIFS(AllPublicationData!$G:$G,AllPublicationData!$A:$A,'Publication Table'!$B89,AllPublicationData!$B:$B,'Publication Table'!Q$7),
IF(AND($C$4="NHS Scotland",$C$5="Operations cancelled for clinical reasons"),
SUMIFS(AllPublicationData!$H:$H,AllPublicationData!$A:$A,'Publication Table'!$B89,AllPublicationData!$B:$B,'Publication Table'!Q$7),
IF(AND($C$4="NHS Scotland",$C$5="Operations cancelled for non-clinical/capacity reasons"),
SUMIFS(AllPublicationData!$I:$I,AllPublicationData!$A:$A,'Publication Table'!$B89,AllPublicationData!$B:$B,'Publication Table'!Q$7),
IF(AND($C$4="NHS Scotland",$C$5="Cancellations for other reasons"),
SUMIFS(AllPublicationData!$J:$J,AllPublicationData!$A:$A,'Publication Table'!$B89,AllPublicationData!$B:$B,'Publication Table'!Q$7)))))))</f>
        <v>2263</v>
      </c>
      <c r="R89" s="90">
        <f>IF($C$5="Total Operations",
SUMIFS(AllPublicationData!$E:$E,AllPublicationData!$A:$A,'Publication Table'!$B89,AllPublicationData!$B:$B,'Publication Table'!$C$4,AllPublicationData!$D:$D,'Publication Table'!R$7),
IF('Publication Table'!$C$5="All Cancelled Operations",
SUMIFS(AllPublicationData!$F:$F,AllPublicationData!$A:$A,'Publication Table'!$B89,AllPublicationData!$B:$B,'Publication Table'!$C$4,AllPublicationData!$D:$D,'Publication Table'!R$7),
IF('Publication Table'!$C$5="Operations cancelled by patient",
SUMIFS(AllPublicationData!$G:$G,AllPublicationData!$A:$A,'Publication Table'!$B89,AllPublicationData!$B:$B,'Publication Table'!$C$4,AllPublicationData!$D:$D,'Publication Table'!R$7),
IF('Publication Table'!$C$5="Operations cancelled for clinical reasons",
SUMIFS(AllPublicationData!$G:$G,AllPublicationData!$A:$A,'Publication Table'!$B89,AllPublicationData!$B:$B,'Publication Table'!$C$4,AllPublicationData!$D:$D,'Publication Table'!R$7),
IF('Publication Table'!$C$5="Operations cancelled for non-clinical/capacity reasons",
SUMIFS(AllPublicationData!$G:$G,AllPublicationData!$A:$A,'Publication Table'!$B89,AllPublicationData!$B:$B,'Publication Table'!$C$4,AllPublicationData!$D:$D,'Publication Table'!R$7),
IF('Publication Table'!$C$5="Cancellations for other reasons",
SUMIFS(AllPublicationData!$G:$G,AllPublicationData!$A:$A,'Publication Table'!$B89,AllPublicationData!$B:$B,'Publication Table'!$C$4,AllPublicationData!$D:$D,'Publication Table'!R$7)))))))+
IF(AND($C$4="NHS Scotland",$C$5="Total Operations"),
SUMIFS(AllPublicationData!$E:$E,AllPublicationData!$A:$A,'Publication Table'!$B89,AllPublicationData!$B:$B,'Publication Table'!R$7),
IF(AND($C$4="NHS Scotland",$C$5="All Cancelled Operations"),
SUMIFS(AllPublicationData!$F:$F,AllPublicationData!$A:$A,'Publication Table'!$B89,AllPublicationData!$B:$B,'Publication Table'!R$7),
IF(AND($C$4="NHS Scotland",$C$5="Operations cancelled by patient"),
SUMIFS(AllPublicationData!$G:$G,AllPublicationData!$A:$A,'Publication Table'!$B89,AllPublicationData!$B:$B,'Publication Table'!R$7),
IF(AND($C$4="NHS Scotland",$C$5="Operations cancelled for clinical reasons"),
SUMIFS(AllPublicationData!$H:$H,AllPublicationData!$A:$A,'Publication Table'!$B89,AllPublicationData!$B:$B,'Publication Table'!R$7),
IF(AND($C$4="NHS Scotland",$C$5="Operations cancelled for non-clinical/capacity reasons"),
SUMIFS(AllPublicationData!$I:$I,AllPublicationData!$A:$A,'Publication Table'!$B89,AllPublicationData!$B:$B,'Publication Table'!R$7),
IF(AND($C$4="NHS Scotland",$C$5="Cancellations for other reasons"),
SUMIFS(AllPublicationData!$J:$J,AllPublicationData!$A:$A,'Publication Table'!$B89,AllPublicationData!$B:$B,'Publication Table'!R$7)))))))</f>
        <v>95</v>
      </c>
    </row>
    <row r="90" spans="2:18" x14ac:dyDescent="0.35">
      <c r="B90" s="89">
        <v>42917</v>
      </c>
      <c r="C90" s="81">
        <f>IF($C$5="Total Operations",
SUMIFS(AllPublicationData!$E:$E,AllPublicationData!$A:$A,'Publication Table'!$B90,AllPublicationData!$B:$B,'Publication Table'!$C$4),
IF('Publication Table'!$C$5="All Cancelled Operations",
SUMIFS(AllPublicationData!$F:$F,AllPublicationData!$A:$A,'Publication Table'!$B90,AllPublicationData!$B:$B,'Publication Table'!$C$4),
IF('Publication Table'!$C$5="Operations cancelled by patient",
SUMIFS(AllPublicationData!$G:$G,AllPublicationData!$A:$A,'Publication Table'!$B90,AllPublicationData!$B:$B,'Publication Table'!$C$4),
IF('Publication Table'!$C$5="Operations cancelled for clinical reasons",
SUMIFS(AllPublicationData!$H:$H,AllPublicationData!$A:$A,'Publication Table'!$B90,AllPublicationData!$B:$B,'Publication Table'!$C$4),
IF('Publication Table'!$C$5="Operations cancelled for non-clinical/capacity reasons",
SUMIFS(AllPublicationData!$I:$I,AllPublicationData!$A:$A,'Publication Table'!$B90,AllPublicationData!$B:$B,'Publication Table'!$C$4),
IF('Publication Table'!$C$5="Cancellations for other reasons",
SUMIFS(AllPublicationData!$J:$J,AllPublicationData!$A:$A,'Publication Table'!$B90,AllPublicationData!$B:$B,'Publication Table'!$C$4)))))))+
IF(AND($C$4="NHS Scotland",$C$5="Total Operations"),
SUMIFS(AllPublicationData!$E:$E,AllPublicationData!$A:$A,'Publication Table'!$B90),
IF(AND($C$4="NHS Scotland",$C$5="All Cancelled Operations"),
SUMIFS(AllPublicationData!$F:$F,AllPublicationData!$A:$A,'Publication Table'!$B90),
IF(AND($C$4="NHS Scotland",$C$5="Operations cancelled by patient"),
SUMIFS(AllPublicationData!$G:$G,AllPublicationData!$A:$A,'Publication Table'!$B90),
IF(AND($C$4="NHS Scotland",$C$5="Operations cancelled for clinical reasons"),
SUMIFS(AllPublicationData!$H:$H,AllPublicationData!$A:$A,'Publication Table'!$B90),
IF(AND($C$4="NHS Scotland",$C$5="Operations cancelled for non-clinical/capacity reasons"),
SUMIFS(AllPublicationData!$I:$I,AllPublicationData!$A:$A,'Publication Table'!$B90),
IF(AND($C$4="NHS Scotland",$C$5="Cancellations for other reasons"),
SUMIFS(AllPublicationData!$J:$J,AllPublicationData!$A:$A,'Publication Table'!$B90)))))))</f>
        <v>25188</v>
      </c>
      <c r="D90" s="90">
        <f>IF($C$5="Total Operations",
SUMIFS(AllPublicationData!$E:$E,AllPublicationData!$A:$A,'Publication Table'!$B90,AllPublicationData!$B:$B,'Publication Table'!$C$4,AllPublicationData!$D:$D,'Publication Table'!D$7),
IF('Publication Table'!$C$5="All Cancelled Operations",
SUMIFS(AllPublicationData!$F:$F,AllPublicationData!$A:$A,'Publication Table'!$B90,AllPublicationData!$B:$B,'Publication Table'!$C$4,AllPublicationData!$D:$D,'Publication Table'!D$7),
IF('Publication Table'!$C$5="Operations cancelled by patient",
SUMIFS(AllPublicationData!$G:$G,AllPublicationData!$A:$A,'Publication Table'!$B90,AllPublicationData!$B:$B,'Publication Table'!$C$4,AllPublicationData!$D:$D,'Publication Table'!D$7),
IF('Publication Table'!$C$5="Operations cancelled for clinical reasons",
SUMIFS(AllPublicationData!$H:$H,AllPublicationData!$A:$A,'Publication Table'!$B90,AllPublicationData!$B:$B,'Publication Table'!$C$4,AllPublicationData!$D:$D,'Publication Table'!D$7),
IF('Publication Table'!$C$5="Operations cancelled for non-clinical/capacity reasons",
SUMIFS(AllPublicationData!$I:$I,AllPublicationData!$A:$A,'Publication Table'!$B90,AllPublicationData!$B:$B,'Publication Table'!$C$4,AllPublicationData!$D:$D,'Publication Table'!D$7),
IF('Publication Table'!$C$5="Cancellations for other reasons",
SUMIFS(AllPublicationData!$J:$J,AllPublicationData!$A:$A,'Publication Table'!$B90,AllPublicationData!$B:$B,'Publication Table'!$C$4,AllPublicationData!$D:$D,'Publication Table'!D$7)))))))+
IF(AND($C$4="NHS Scotland",$C$5="Total Operations"),
SUMIFS(AllPublicationData!$E:$E,AllPublicationData!$A:$A,'Publication Table'!$B90,AllPublicationData!$B:$B,'Publication Table'!D$7),
IF(AND($C$4="NHS Scotland",$C$5="All Cancelled Operations"),
SUMIFS(AllPublicationData!$F:$F,AllPublicationData!$A:$A,'Publication Table'!$B90,AllPublicationData!$B:$B,'Publication Table'!D$7),
IF(AND($C$4="NHS Scotland",$C$5="Operations cancelled by patient"),
SUMIFS(AllPublicationData!$G:$G,AllPublicationData!$A:$A,'Publication Table'!$B90,AllPublicationData!$B:$B,'Publication Table'!D$7),
IF(AND($C$4="NHS Scotland",$C$5="Operations cancelled for clinical reasons"),
SUMIFS(AllPublicationData!$H:$H,AllPublicationData!$A:$A,'Publication Table'!$B90,AllPublicationData!$B:$B,'Publication Table'!D$7),
IF(AND($C$4="NHS Scotland",$C$5="Operations cancelled for non-clinical/capacity reasons"),
SUMIFS(AllPublicationData!$I:$I,AllPublicationData!$A:$A,'Publication Table'!$B90,AllPublicationData!$B:$B,'Publication Table'!D$7),
IF(AND($C$4="NHS Scotland",$C$5="Cancellations for other reasons"),
SUMIFS(AllPublicationData!$J:$J,AllPublicationData!$A:$A,'Publication Table'!$B90,AllPublicationData!$B:$B,'Publication Table'!D$7)))))))</f>
        <v>1359</v>
      </c>
      <c r="E90" s="90">
        <f>IF($C$5="Total Operations",
SUMIFS(AllPublicationData!$E:$E,AllPublicationData!$A:$A,'Publication Table'!$B90,AllPublicationData!$B:$B,'Publication Table'!$C$4,AllPublicationData!$D:$D,'Publication Table'!E$7),
IF('Publication Table'!$C$5="All Cancelled Operations",
SUMIFS(AllPublicationData!$F:$F,AllPublicationData!$A:$A,'Publication Table'!$B90,AllPublicationData!$B:$B,'Publication Table'!$C$4,AllPublicationData!$D:$D,'Publication Table'!E$7),
IF('Publication Table'!$C$5="Operations cancelled by patient",
SUMIFS(AllPublicationData!$G:$G,AllPublicationData!$A:$A,'Publication Table'!$B90,AllPublicationData!$B:$B,'Publication Table'!$C$4,AllPublicationData!$D:$D,'Publication Table'!E$7),
IF('Publication Table'!$C$5="Operations cancelled for clinical reasons",
SUMIFS(AllPublicationData!$H:$H,AllPublicationData!$A:$A,'Publication Table'!$B90,AllPublicationData!$B:$B,'Publication Table'!$C$4,AllPublicationData!$D:$D,'Publication Table'!E$7),
IF('Publication Table'!$C$5="Operations cancelled for non-clinical/capacity reasons",
SUMIFS(AllPublicationData!$I:$I,AllPublicationData!$A:$A,'Publication Table'!$B90,AllPublicationData!$B:$B,'Publication Table'!$C$4,AllPublicationData!$D:$D,'Publication Table'!E$7),
IF('Publication Table'!$C$5="Cancellations for other reasons",
SUMIFS(AllPublicationData!$J:$J,AllPublicationData!$A:$A,'Publication Table'!$B90,AllPublicationData!$B:$B,'Publication Table'!$C$4,AllPublicationData!$D:$D,'Publication Table'!E$7)))))))+
IF(AND($C$4="NHS Scotland",$C$5="Total Operations"),
SUMIFS(AllPublicationData!$E:$E,AllPublicationData!$A:$A,'Publication Table'!$B90,AllPublicationData!$B:$B,'Publication Table'!E$7),
IF(AND($C$4="NHS Scotland",$C$5="All Cancelled Operations"),
SUMIFS(AllPublicationData!$F:$F,AllPublicationData!$A:$A,'Publication Table'!$B90,AllPublicationData!$B:$B,'Publication Table'!E$7),
IF(AND($C$4="NHS Scotland",$C$5="Operations cancelled by patient"),
SUMIFS(AllPublicationData!$G:$G,AllPublicationData!$A:$A,'Publication Table'!$B90,AllPublicationData!$B:$B,'Publication Table'!E$7),
IF(AND($C$4="NHS Scotland",$C$5="Operations cancelled for clinical reasons"),
SUMIFS(AllPublicationData!$H:$H,AllPublicationData!$A:$A,'Publication Table'!$B90,AllPublicationData!$B:$B,'Publication Table'!E$7),
IF(AND($C$4="NHS Scotland",$C$5="Operations cancelled for non-clinical/capacity reasons"),
SUMIFS(AllPublicationData!$I:$I,AllPublicationData!$A:$A,'Publication Table'!$B90,AllPublicationData!$B:$B,'Publication Table'!E$7),
IF(AND($C$4="NHS Scotland",$C$5="Cancellations for other reasons"),
SUMIFS(AllPublicationData!$J:$J,AllPublicationData!$A:$A,'Publication Table'!$B90,AllPublicationData!$B:$B,'Publication Table'!E$7)))))))</f>
        <v>1514</v>
      </c>
      <c r="F90" s="90">
        <f>IF($C$5="Total Operations",
SUMIFS(AllPublicationData!$E:$E,AllPublicationData!$A:$A,'Publication Table'!$B90,AllPublicationData!$B:$B,'Publication Table'!$C$4,AllPublicationData!$D:$D,'Publication Table'!F$7),
IF('Publication Table'!$C$5="All Cancelled Operations",
SUMIFS(AllPublicationData!$F:$F,AllPublicationData!$A:$A,'Publication Table'!$B90,AllPublicationData!$B:$B,'Publication Table'!$C$4,AllPublicationData!$D:$D,'Publication Table'!F$7),
IF('Publication Table'!$C$5="Operations cancelled by patient",
SUMIFS(AllPublicationData!$G:$G,AllPublicationData!$A:$A,'Publication Table'!$B90,AllPublicationData!$B:$B,'Publication Table'!$C$4,AllPublicationData!$D:$D,'Publication Table'!F$7),
IF('Publication Table'!$C$5="Operations cancelled for clinical reasons",
SUMIFS(AllPublicationData!$H:$H,AllPublicationData!$A:$A,'Publication Table'!$B90,AllPublicationData!$B:$B,'Publication Table'!$C$4,AllPublicationData!$D:$D,'Publication Table'!F$7),
IF('Publication Table'!$C$5="Operations cancelled for non-clinical/capacity reasons",
SUMIFS(AllPublicationData!$I:$I,AllPublicationData!$A:$A,'Publication Table'!$B90,AllPublicationData!$B:$B,'Publication Table'!$C$4,AllPublicationData!$D:$D,'Publication Table'!F$7),
IF('Publication Table'!$C$5="Cancellations for other reasons",
SUMIFS(AllPublicationData!$J:$J,AllPublicationData!$A:$A,'Publication Table'!$B90,AllPublicationData!$B:$B,'Publication Table'!$C$4,AllPublicationData!$D:$D,'Publication Table'!F$7)))))))+
IF(AND($C$4="NHS Scotland",$C$5="Total Operations"),
SUMIFS(AllPublicationData!$E:$E,AllPublicationData!$A:$A,'Publication Table'!$B90,AllPublicationData!$B:$B,'Publication Table'!F$7),
IF(AND($C$4="NHS Scotland",$C$5="All Cancelled Operations"),
SUMIFS(AllPublicationData!$F:$F,AllPublicationData!$A:$A,'Publication Table'!$B90,AllPublicationData!$B:$B,'Publication Table'!F$7),
IF(AND($C$4="NHS Scotland",$C$5="Operations cancelled by patient"),
SUMIFS(AllPublicationData!$G:$G,AllPublicationData!$A:$A,'Publication Table'!$B90,AllPublicationData!$B:$B,'Publication Table'!F$7),
IF(AND($C$4="NHS Scotland",$C$5="Operations cancelled for clinical reasons"),
SUMIFS(AllPublicationData!$H:$H,AllPublicationData!$A:$A,'Publication Table'!$B90,AllPublicationData!$B:$B,'Publication Table'!F$7),
IF(AND($C$4="NHS Scotland",$C$5="Operations cancelled for non-clinical/capacity reasons"),
SUMIFS(AllPublicationData!$I:$I,AllPublicationData!$A:$A,'Publication Table'!$B90,AllPublicationData!$B:$B,'Publication Table'!F$7),
IF(AND($C$4="NHS Scotland",$C$5="Cancellations for other reasons"),
SUMIFS(AllPublicationData!$J:$J,AllPublicationData!$A:$A,'Publication Table'!$B90,AllPublicationData!$B:$B,'Publication Table'!F$7)))))))</f>
        <v>336</v>
      </c>
      <c r="G90" s="90">
        <f>IF($C$5="Total Operations",
SUMIFS(AllPublicationData!$E:$E,AllPublicationData!$A:$A,'Publication Table'!$B90,AllPublicationData!$B:$B,'Publication Table'!$C$4,AllPublicationData!$D:$D,'Publication Table'!G$7),
IF('Publication Table'!$C$5="All Cancelled Operations",
SUMIFS(AllPublicationData!$F:$F,AllPublicationData!$A:$A,'Publication Table'!$B90,AllPublicationData!$B:$B,'Publication Table'!$C$4,AllPublicationData!$D:$D,'Publication Table'!G$7),
IF('Publication Table'!$C$5="Operations cancelled by patient",
SUMIFS(AllPublicationData!$G:$G,AllPublicationData!$A:$A,'Publication Table'!$B90,AllPublicationData!$B:$B,'Publication Table'!$C$4,AllPublicationData!$D:$D,'Publication Table'!G$7),
IF('Publication Table'!$C$5="Operations cancelled for clinical reasons",
SUMIFS(AllPublicationData!$H:$H,AllPublicationData!$A:$A,'Publication Table'!$B90,AllPublicationData!$B:$B,'Publication Table'!$C$4,AllPublicationData!$D:$D,'Publication Table'!G$7),
IF('Publication Table'!$C$5="Operations cancelled for non-clinical/capacity reasons",
SUMIFS(AllPublicationData!$I:$I,AllPublicationData!$A:$A,'Publication Table'!$B90,AllPublicationData!$B:$B,'Publication Table'!$C$4,AllPublicationData!$D:$D,'Publication Table'!G$7),
IF('Publication Table'!$C$5="Cancellations for other reasons",
SUMIFS(AllPublicationData!$J:$J,AllPublicationData!$A:$A,'Publication Table'!$B90,AllPublicationData!$B:$B,'Publication Table'!$C$4,AllPublicationData!$D:$D,'Publication Table'!G$7)))))))+
IF(AND($C$4="NHS Scotland",$C$5="Total Operations"),
SUMIFS(AllPublicationData!$E:$E,AllPublicationData!$A:$A,'Publication Table'!$B90,AllPublicationData!$B:$B,'Publication Table'!G$7),
IF(AND($C$4="NHS Scotland",$C$5="All Cancelled Operations"),
SUMIFS(AllPublicationData!$F:$F,AllPublicationData!$A:$A,'Publication Table'!$B90,AllPublicationData!$B:$B,'Publication Table'!G$7),
IF(AND($C$4="NHS Scotland",$C$5="Operations cancelled by patient"),
SUMIFS(AllPublicationData!$G:$G,AllPublicationData!$A:$A,'Publication Table'!$B90,AllPublicationData!$B:$B,'Publication Table'!G$7),
IF(AND($C$4="NHS Scotland",$C$5="Operations cancelled for clinical reasons"),
SUMIFS(AllPublicationData!$H:$H,AllPublicationData!$A:$A,'Publication Table'!$B90,AllPublicationData!$B:$B,'Publication Table'!G$7),
IF(AND($C$4="NHS Scotland",$C$5="Operations cancelled for non-clinical/capacity reasons"),
SUMIFS(AllPublicationData!$I:$I,AllPublicationData!$A:$A,'Publication Table'!$B90,AllPublicationData!$B:$B,'Publication Table'!G$7),
IF(AND($C$4="NHS Scotland",$C$5="Cancellations for other reasons"),
SUMIFS(AllPublicationData!$J:$J,AllPublicationData!$A:$A,'Publication Table'!$B90,AllPublicationData!$B:$B,'Publication Table'!G$7)))))))</f>
        <v>1281</v>
      </c>
      <c r="H90" s="90">
        <f>IF($C$5="Total Operations",
SUMIFS(AllPublicationData!$E:$E,AllPublicationData!$A:$A,'Publication Table'!$B90,AllPublicationData!$B:$B,'Publication Table'!$C$4,AllPublicationData!$D:$D,'Publication Table'!H$7),
IF('Publication Table'!$C$5="All Cancelled Operations",
SUMIFS(AllPublicationData!$F:$F,AllPublicationData!$A:$A,'Publication Table'!$B90,AllPublicationData!$B:$B,'Publication Table'!$C$4,AllPublicationData!$D:$D,'Publication Table'!H$7),
IF('Publication Table'!$C$5="Operations cancelled by patient",
SUMIFS(AllPublicationData!$G:$G,AllPublicationData!$A:$A,'Publication Table'!$B90,AllPublicationData!$B:$B,'Publication Table'!$C$4,AllPublicationData!$D:$D,'Publication Table'!H$7),
IF('Publication Table'!$C$5="Operations cancelled for clinical reasons",
SUMIFS(AllPublicationData!$H:$H,AllPublicationData!$A:$A,'Publication Table'!$B90,AllPublicationData!$B:$B,'Publication Table'!$C$4,AllPublicationData!$D:$D,'Publication Table'!H$7),
IF('Publication Table'!$C$5="Operations cancelled for non-clinical/capacity reasons",
SUMIFS(AllPublicationData!$I:$I,AllPublicationData!$A:$A,'Publication Table'!$B90,AllPublicationData!$B:$B,'Publication Table'!$C$4,AllPublicationData!$D:$D,'Publication Table'!H$7),
IF('Publication Table'!$C$5="Cancellations for other reasons",
SUMIFS(AllPublicationData!$J:$J,AllPublicationData!$A:$A,'Publication Table'!$B90,AllPublicationData!$B:$B,'Publication Table'!$C$4,AllPublicationData!$D:$D,'Publication Table'!H$7)))))))+
IF(AND($C$4="NHS Scotland",$C$5="Total Operations"),
SUMIFS(AllPublicationData!$E:$E,AllPublicationData!$A:$A,'Publication Table'!$B90,AllPublicationData!$B:$B,'Publication Table'!H$7),
IF(AND($C$4="NHS Scotland",$C$5="All Cancelled Operations"),
SUMIFS(AllPublicationData!$F:$F,AllPublicationData!$A:$A,'Publication Table'!$B90,AllPublicationData!$B:$B,'Publication Table'!H$7),
IF(AND($C$4="NHS Scotland",$C$5="Operations cancelled by patient"),
SUMIFS(AllPublicationData!$G:$G,AllPublicationData!$A:$A,'Publication Table'!$B90,AllPublicationData!$B:$B,'Publication Table'!H$7),
IF(AND($C$4="NHS Scotland",$C$5="Operations cancelled for clinical reasons"),
SUMIFS(AllPublicationData!$H:$H,AllPublicationData!$A:$A,'Publication Table'!$B90,AllPublicationData!$B:$B,'Publication Table'!H$7),
IF(AND($C$4="NHS Scotland",$C$5="Operations cancelled for non-clinical/capacity reasons"),
SUMIFS(AllPublicationData!$I:$I,AllPublicationData!$A:$A,'Publication Table'!$B90,AllPublicationData!$B:$B,'Publication Table'!H$7),
IF(AND($C$4="NHS Scotland",$C$5="Cancellations for other reasons"),
SUMIFS(AllPublicationData!$J:$J,AllPublicationData!$A:$A,'Publication Table'!$B90,AllPublicationData!$B:$B,'Publication Table'!H$7)))))))</f>
        <v>1185</v>
      </c>
      <c r="I90" s="90">
        <f>IF($C$5="Total Operations",
SUMIFS(AllPublicationData!$E:$E,AllPublicationData!$A:$A,'Publication Table'!$B90,AllPublicationData!$B:$B,'Publication Table'!$C$4,AllPublicationData!$D:$D,'Publication Table'!I$7),
IF('Publication Table'!$C$5="All Cancelled Operations",
SUMIFS(AllPublicationData!$F:$F,AllPublicationData!$A:$A,'Publication Table'!$B90,AllPublicationData!$B:$B,'Publication Table'!$C$4,AllPublicationData!$D:$D,'Publication Table'!I$7),
IF('Publication Table'!$C$5="Operations cancelled by patient",
SUMIFS(AllPublicationData!$G:$G,AllPublicationData!$A:$A,'Publication Table'!$B90,AllPublicationData!$B:$B,'Publication Table'!$C$4,AllPublicationData!$D:$D,'Publication Table'!I$7),
IF('Publication Table'!$C$5="Operations cancelled for clinical reasons",
SUMIFS(AllPublicationData!$H:$H,AllPublicationData!$A:$A,'Publication Table'!$B90,AllPublicationData!$B:$B,'Publication Table'!$C$4,AllPublicationData!$D:$D,'Publication Table'!I$7),
IF('Publication Table'!$C$5="Operations cancelled for non-clinical/capacity reasons",
SUMIFS(AllPublicationData!$I:$I,AllPublicationData!$A:$A,'Publication Table'!$B90,AllPublicationData!$B:$B,'Publication Table'!$C$4,AllPublicationData!$D:$D,'Publication Table'!I$7),
IF('Publication Table'!$C$5="Cancellations for other reasons",
SUMIFS(AllPublicationData!$J:$J,AllPublicationData!$A:$A,'Publication Table'!$B90,AllPublicationData!$B:$B,'Publication Table'!$C$4,AllPublicationData!$D:$D,'Publication Table'!I$7)))))))+
IF(AND($C$4="NHS Scotland",$C$5="Total Operations"),
SUMIFS(AllPublicationData!$E:$E,AllPublicationData!$A:$A,'Publication Table'!$B90,AllPublicationData!$B:$B,'Publication Table'!I$7),
IF(AND($C$4="NHS Scotland",$C$5="All Cancelled Operations"),
SUMIFS(AllPublicationData!$F:$F,AllPublicationData!$A:$A,'Publication Table'!$B90,AllPublicationData!$B:$B,'Publication Table'!I$7),
IF(AND($C$4="NHS Scotland",$C$5="Operations cancelled by patient"),
SUMIFS(AllPublicationData!$G:$G,AllPublicationData!$A:$A,'Publication Table'!$B90,AllPublicationData!$B:$B,'Publication Table'!I$7),
IF(AND($C$4="NHS Scotland",$C$5="Operations cancelled for clinical reasons"),
SUMIFS(AllPublicationData!$H:$H,AllPublicationData!$A:$A,'Publication Table'!$B90,AllPublicationData!$B:$B,'Publication Table'!I$7),
IF(AND($C$4="NHS Scotland",$C$5="Operations cancelled for non-clinical/capacity reasons"),
SUMIFS(AllPublicationData!$I:$I,AllPublicationData!$A:$A,'Publication Table'!$B90,AllPublicationData!$B:$B,'Publication Table'!I$7),
IF(AND($C$4="NHS Scotland",$C$5="Cancellations for other reasons"),
SUMIFS(AllPublicationData!$J:$J,AllPublicationData!$A:$A,'Publication Table'!$B90,AllPublicationData!$B:$B,'Publication Table'!I$7)))))))</f>
        <v>936</v>
      </c>
      <c r="J90" s="90">
        <f>IF($C$5="Total Operations",
SUMIFS(AllPublicationData!$E:$E,AllPublicationData!$A:$A,'Publication Table'!$B90,AllPublicationData!$B:$B,'Publication Table'!$C$4,AllPublicationData!$D:$D,'Publication Table'!J$7),
IF('Publication Table'!$C$5="All Cancelled Operations",
SUMIFS(AllPublicationData!$F:$F,AllPublicationData!$A:$A,'Publication Table'!$B90,AllPublicationData!$B:$B,'Publication Table'!$C$4,AllPublicationData!$D:$D,'Publication Table'!J$7),
IF('Publication Table'!$C$5="Operations cancelled by patient",
SUMIFS(AllPublicationData!$G:$G,AllPublicationData!$A:$A,'Publication Table'!$B90,AllPublicationData!$B:$B,'Publication Table'!$C$4,AllPublicationData!$D:$D,'Publication Table'!J$7),
IF('Publication Table'!$C$5="Operations cancelled for clinical reasons",
SUMIFS(AllPublicationData!$H:$H,AllPublicationData!$A:$A,'Publication Table'!$B90,AllPublicationData!$B:$B,'Publication Table'!$C$4,AllPublicationData!$D:$D,'Publication Table'!J$7),
IF('Publication Table'!$C$5="Operations cancelled for non-clinical/capacity reasons",
SUMIFS(AllPublicationData!$I:$I,AllPublicationData!$A:$A,'Publication Table'!$B90,AllPublicationData!$B:$B,'Publication Table'!$C$4,AllPublicationData!$D:$D,'Publication Table'!J$7),
IF('Publication Table'!$C$5="Cancellations for other reasons",
SUMIFS(AllPublicationData!$J:$J,AllPublicationData!$A:$A,'Publication Table'!$B90,AllPublicationData!$B:$B,'Publication Table'!$C$4,AllPublicationData!$D:$D,'Publication Table'!J$7)))))))+
IF(AND($C$4="NHS Scotland",$C$5="Total Operations"),
SUMIFS(AllPublicationData!$E:$E,AllPublicationData!$A:$A,'Publication Table'!$B90,AllPublicationData!$B:$B,'Publication Table'!J$7),
IF(AND($C$4="NHS Scotland",$C$5="All Cancelled Operations"),
SUMIFS(AllPublicationData!$F:$F,AllPublicationData!$A:$A,'Publication Table'!$B90,AllPublicationData!$B:$B,'Publication Table'!J$7),
IF(AND($C$4="NHS Scotland",$C$5="Operations cancelled by patient"),
SUMIFS(AllPublicationData!$G:$G,AllPublicationData!$A:$A,'Publication Table'!$B90,AllPublicationData!$B:$B,'Publication Table'!J$7),
IF(AND($C$4="NHS Scotland",$C$5="Operations cancelled for clinical reasons"),
SUMIFS(AllPublicationData!$H:$H,AllPublicationData!$A:$A,'Publication Table'!$B90,AllPublicationData!$B:$B,'Publication Table'!J$7),
IF(AND($C$4="NHS Scotland",$C$5="Operations cancelled for non-clinical/capacity reasons"),
SUMIFS(AllPublicationData!$I:$I,AllPublicationData!$A:$A,'Publication Table'!$B90,AllPublicationData!$B:$B,'Publication Table'!J$7),
IF(AND($C$4="NHS Scotland",$C$5="Cancellations for other reasons"),
SUMIFS(AllPublicationData!$J:$J,AllPublicationData!$A:$A,'Publication Table'!$B90,AllPublicationData!$B:$B,'Publication Table'!J$7)))))))</f>
        <v>2477</v>
      </c>
      <c r="K90" s="90">
        <f>IF($C$5="Total Operations",
SUMIFS(AllPublicationData!$E:$E,AllPublicationData!$A:$A,'Publication Table'!$B90,AllPublicationData!$B:$B,'Publication Table'!$C$4,AllPublicationData!$D:$D,'Publication Table'!K$7),
IF('Publication Table'!$C$5="All Cancelled Operations",
SUMIFS(AllPublicationData!$F:$F,AllPublicationData!$A:$A,'Publication Table'!$B90,AllPublicationData!$B:$B,'Publication Table'!$C$4,AllPublicationData!$D:$D,'Publication Table'!K$7),
IF('Publication Table'!$C$5="Operations cancelled by patient",
SUMIFS(AllPublicationData!$G:$G,AllPublicationData!$A:$A,'Publication Table'!$B90,AllPublicationData!$B:$B,'Publication Table'!$C$4,AllPublicationData!$D:$D,'Publication Table'!K$7),
IF('Publication Table'!$C$5="Operations cancelled for clinical reasons",
SUMIFS(AllPublicationData!$H:$H,AllPublicationData!$A:$A,'Publication Table'!$B90,AllPublicationData!$B:$B,'Publication Table'!$C$4,AllPublicationData!$D:$D,'Publication Table'!K$7),
IF('Publication Table'!$C$5="Operations cancelled for non-clinical/capacity reasons",
SUMIFS(AllPublicationData!$I:$I,AllPublicationData!$A:$A,'Publication Table'!$B90,AllPublicationData!$B:$B,'Publication Table'!$C$4,AllPublicationData!$D:$D,'Publication Table'!K$7),
IF('Publication Table'!$C$5="Cancellations for other reasons",
SUMIFS(AllPublicationData!$J:$J,AllPublicationData!$A:$A,'Publication Table'!$B90,AllPublicationData!$B:$B,'Publication Table'!$C$4,AllPublicationData!$D:$D,'Publication Table'!K$7)))))))+
IF(AND($C$4="NHS Scotland",$C$5="Total Operations"),
SUMIFS(AllPublicationData!$E:$E,AllPublicationData!$A:$A,'Publication Table'!$B90,AllPublicationData!$B:$B,'Publication Table'!K$7),
IF(AND($C$4="NHS Scotland",$C$5="All Cancelled Operations"),
SUMIFS(AllPublicationData!$F:$F,AllPublicationData!$A:$A,'Publication Table'!$B90,AllPublicationData!$B:$B,'Publication Table'!K$7),
IF(AND($C$4="NHS Scotland",$C$5="Operations cancelled by patient"),
SUMIFS(AllPublicationData!$G:$G,AllPublicationData!$A:$A,'Publication Table'!$B90,AllPublicationData!$B:$B,'Publication Table'!K$7),
IF(AND($C$4="NHS Scotland",$C$5="Operations cancelled for clinical reasons"),
SUMIFS(AllPublicationData!$H:$H,AllPublicationData!$A:$A,'Publication Table'!$B90,AllPublicationData!$B:$B,'Publication Table'!K$7),
IF(AND($C$4="NHS Scotland",$C$5="Operations cancelled for non-clinical/capacity reasons"),
SUMIFS(AllPublicationData!$I:$I,AllPublicationData!$A:$A,'Publication Table'!$B90,AllPublicationData!$B:$B,'Publication Table'!K$7),
IF(AND($C$4="NHS Scotland",$C$5="Cancellations for other reasons"),
SUMIFS(AllPublicationData!$J:$J,AllPublicationData!$A:$A,'Publication Table'!$B90,AllPublicationData!$B:$B,'Publication Table'!K$7)))))))</f>
        <v>5591</v>
      </c>
      <c r="L90" s="90">
        <f>IF($C$5="Total Operations",
SUMIFS(AllPublicationData!$E:$E,AllPublicationData!$A:$A,'Publication Table'!$B90,AllPublicationData!$B:$B,'Publication Table'!$C$4,AllPublicationData!$D:$D,'Publication Table'!L$7),
IF('Publication Table'!$C$5="All Cancelled Operations",
SUMIFS(AllPublicationData!$F:$F,AllPublicationData!$A:$A,'Publication Table'!$B90,AllPublicationData!$B:$B,'Publication Table'!$C$4,AllPublicationData!$D:$D,'Publication Table'!L$7),
IF('Publication Table'!$C$5="Operations cancelled by patient",
SUMIFS(AllPublicationData!$G:$G,AllPublicationData!$A:$A,'Publication Table'!$B90,AllPublicationData!$B:$B,'Publication Table'!$C$4,AllPublicationData!$D:$D,'Publication Table'!L$7),
IF('Publication Table'!$C$5="Operations cancelled for clinical reasons",
SUMIFS(AllPublicationData!$H:$H,AllPublicationData!$A:$A,'Publication Table'!$B90,AllPublicationData!$B:$B,'Publication Table'!$C$4,AllPublicationData!$D:$D,'Publication Table'!L$7),
IF('Publication Table'!$C$5="Operations cancelled for non-clinical/capacity reasons",
SUMIFS(AllPublicationData!$I:$I,AllPublicationData!$A:$A,'Publication Table'!$B90,AllPublicationData!$B:$B,'Publication Table'!$C$4,AllPublicationData!$D:$D,'Publication Table'!L$7),
IF('Publication Table'!$C$5="Cancellations for other reasons",
SUMIFS(AllPublicationData!$J:$J,AllPublicationData!$A:$A,'Publication Table'!$B90,AllPublicationData!$B:$B,'Publication Table'!$C$4,AllPublicationData!$D:$D,'Publication Table'!L$7)))))))+
IF(AND($C$4="NHS Scotland",$C$5="Total Operations"),
SUMIFS(AllPublicationData!$E:$E,AllPublicationData!$A:$A,'Publication Table'!$B90,AllPublicationData!$B:$B,'Publication Table'!L$7),
IF(AND($C$4="NHS Scotland",$C$5="All Cancelled Operations"),
SUMIFS(AllPublicationData!$F:$F,AllPublicationData!$A:$A,'Publication Table'!$B90,AllPublicationData!$B:$B,'Publication Table'!L$7),
IF(AND($C$4="NHS Scotland",$C$5="Operations cancelled by patient"),
SUMIFS(AllPublicationData!$G:$G,AllPublicationData!$A:$A,'Publication Table'!$B90,AllPublicationData!$B:$B,'Publication Table'!L$7),
IF(AND($C$4="NHS Scotland",$C$5="Operations cancelled for clinical reasons"),
SUMIFS(AllPublicationData!$H:$H,AllPublicationData!$A:$A,'Publication Table'!$B90,AllPublicationData!$B:$B,'Publication Table'!L$7),
IF(AND($C$4="NHS Scotland",$C$5="Operations cancelled for non-clinical/capacity reasons"),
SUMIFS(AllPublicationData!$I:$I,AllPublicationData!$A:$A,'Publication Table'!$B90,AllPublicationData!$B:$B,'Publication Table'!L$7),
IF(AND($C$4="NHS Scotland",$C$5="Cancellations for other reasons"),
SUMIFS(AllPublicationData!$J:$J,AllPublicationData!$A:$A,'Publication Table'!$B90,AllPublicationData!$B:$B,'Publication Table'!L$7)))))))</f>
        <v>1226</v>
      </c>
      <c r="M90" s="90">
        <f>IF($C$5="Total Operations",
SUMIFS(AllPublicationData!$E:$E,AllPublicationData!$A:$A,'Publication Table'!$B90,AllPublicationData!$B:$B,'Publication Table'!$C$4,AllPublicationData!$D:$D,'Publication Table'!M$7),
IF('Publication Table'!$C$5="All Cancelled Operations",
SUMIFS(AllPublicationData!$F:$F,AllPublicationData!$A:$A,'Publication Table'!$B90,AllPublicationData!$B:$B,'Publication Table'!$C$4,AllPublicationData!$D:$D,'Publication Table'!M$7),
IF('Publication Table'!$C$5="Operations cancelled by patient",
SUMIFS(AllPublicationData!$G:$G,AllPublicationData!$A:$A,'Publication Table'!$B90,AllPublicationData!$B:$B,'Publication Table'!$C$4,AllPublicationData!$D:$D,'Publication Table'!M$7),
IF('Publication Table'!$C$5="Operations cancelled for clinical reasons",
SUMIFS(AllPublicationData!$G:$G,AllPublicationData!$A:$A,'Publication Table'!$B90,AllPublicationData!$B:$B,'Publication Table'!$C$4,AllPublicationData!$D:$D,'Publication Table'!M$7),
IF('Publication Table'!$C$5="Operations cancelled for non-clinical/capacity reasons",
SUMIFS(AllPublicationData!$G:$G,AllPublicationData!$A:$A,'Publication Table'!$B90,AllPublicationData!$B:$B,'Publication Table'!$C$4,AllPublicationData!$D:$D,'Publication Table'!M$7),
IF('Publication Table'!$C$5="Cancellations for other reasons",
SUMIFS(AllPublicationData!$G:$G,AllPublicationData!$A:$A,'Publication Table'!$B90,AllPublicationData!$B:$B,'Publication Table'!$C$4,AllPublicationData!$D:$D,'Publication Table'!M$7)))))))+
IF(AND($C$4="NHS Scotland",$C$5="Total Operations"),
SUMIFS(AllPublicationData!$E:$E,AllPublicationData!$A:$A,'Publication Table'!$B90,AllPublicationData!$B:$B,'Publication Table'!M$7),
IF(AND($C$4="NHS Scotland",$C$5="All Cancelled Operations"),
SUMIFS(AllPublicationData!$F:$F,AllPublicationData!$A:$A,'Publication Table'!$B90,AllPublicationData!$B:$B,'Publication Table'!M$7),
IF(AND($C$4="NHS Scotland",$C$5="Operations cancelled by patient"),
SUMIFS(AllPublicationData!$G:$G,AllPublicationData!$A:$A,'Publication Table'!$B90,AllPublicationData!$B:$B,'Publication Table'!M$7),
IF(AND($C$4="NHS Scotland",$C$5="Operations cancelled for clinical reasons"),
SUMIFS(AllPublicationData!$H:$H,AllPublicationData!$A:$A,'Publication Table'!$B90,AllPublicationData!$B:$B,'Publication Table'!M$7),
IF(AND($C$4="NHS Scotland",$C$5="Operations cancelled for non-clinical/capacity reasons"),
SUMIFS(AllPublicationData!$I:$I,AllPublicationData!$A:$A,'Publication Table'!$B90,AllPublicationData!$B:$B,'Publication Table'!M$7),
IF(AND($C$4="NHS Scotland",$C$5="Cancellations for other reasons"),
SUMIFS(AllPublicationData!$J:$J,AllPublicationData!$A:$A,'Publication Table'!$B90,AllPublicationData!$B:$B,'Publication Table'!M$7)))))))</f>
        <v>2237</v>
      </c>
      <c r="N90" s="90">
        <f>IF($C$5="Total Operations",
SUMIFS(AllPublicationData!$E:$E,AllPublicationData!$A:$A,'Publication Table'!$B90,AllPublicationData!$B:$B,'Publication Table'!$C$4,AllPublicationData!$D:$D,'Publication Table'!N$7),
IF('Publication Table'!$C$5="All Cancelled Operations",
SUMIFS(AllPublicationData!$F:$F,AllPublicationData!$A:$A,'Publication Table'!$B90,AllPublicationData!$B:$B,'Publication Table'!$C$4,AllPublicationData!$D:$D,'Publication Table'!N$7),
IF('Publication Table'!$C$5="Operations cancelled by patient",
SUMIFS(AllPublicationData!$G:$G,AllPublicationData!$A:$A,'Publication Table'!$B90,AllPublicationData!$B:$B,'Publication Table'!$C$4,AllPublicationData!$D:$D,'Publication Table'!N$7),
IF('Publication Table'!$C$5="Operations cancelled for clinical reasons",
SUMIFS(AllPublicationData!$G:$G,AllPublicationData!$A:$A,'Publication Table'!$B90,AllPublicationData!$B:$B,'Publication Table'!$C$4,AllPublicationData!$D:$D,'Publication Table'!N$7),
IF('Publication Table'!$C$5="Operations cancelled for non-clinical/capacity reasons",
SUMIFS(AllPublicationData!$G:$G,AllPublicationData!$A:$A,'Publication Table'!$B90,AllPublicationData!$B:$B,'Publication Table'!$C$4,AllPublicationData!$D:$D,'Publication Table'!N$7),
IF('Publication Table'!$C$5="Cancellations for other reasons",
SUMIFS(AllPublicationData!$G:$G,AllPublicationData!$A:$A,'Publication Table'!$B90,AllPublicationData!$B:$B,'Publication Table'!$C$4,AllPublicationData!$D:$D,'Publication Table'!N$7)))))))+
IF(AND($C$4="NHS Scotland",$C$5="Total Operations"),
SUMIFS(AllPublicationData!$E:$E,AllPublicationData!$A:$A,'Publication Table'!$B90,AllPublicationData!$B:$B,'Publication Table'!N$7),
IF(AND($C$4="NHS Scotland",$C$5="All Cancelled Operations"),
SUMIFS(AllPublicationData!$F:$F,AllPublicationData!$A:$A,'Publication Table'!$B90,AllPublicationData!$B:$B,'Publication Table'!N$7),
IF(AND($C$4="NHS Scotland",$C$5="Operations cancelled by patient"),
SUMIFS(AllPublicationData!$G:$G,AllPublicationData!$A:$A,'Publication Table'!$B90,AllPublicationData!$B:$B,'Publication Table'!N$7),
IF(AND($C$4="NHS Scotland",$C$5="Operations cancelled for clinical reasons"),
SUMIFS(AllPublicationData!$H:$H,AllPublicationData!$A:$A,'Publication Table'!$B90,AllPublicationData!$B:$B,'Publication Table'!N$7),
IF(AND($C$4="NHS Scotland",$C$5="Operations cancelled for non-clinical/capacity reasons"),
SUMIFS(AllPublicationData!$I:$I,AllPublicationData!$A:$A,'Publication Table'!$B90,AllPublicationData!$B:$B,'Publication Table'!N$7),
IF(AND($C$4="NHS Scotland",$C$5="Cancellations for other reasons"),
SUMIFS(AllPublicationData!$J:$J,AllPublicationData!$A:$A,'Publication Table'!$B90,AllPublicationData!$B:$B,'Publication Table'!N$7)))))))</f>
        <v>4960</v>
      </c>
      <c r="O90" s="90">
        <f>IF($C$5="Total Operations",
SUMIFS(AllPublicationData!$E:$E,AllPublicationData!$A:$A,'Publication Table'!$B90,AllPublicationData!$B:$B,'Publication Table'!$C$4,AllPublicationData!$D:$D,'Publication Table'!O$7),
IF('Publication Table'!$C$5="All Cancelled Operations",
SUMIFS(AllPublicationData!$F:$F,AllPublicationData!$A:$A,'Publication Table'!$B90,AllPublicationData!$B:$B,'Publication Table'!$C$4,AllPublicationData!$D:$D,'Publication Table'!O$7),
IF('Publication Table'!$C$5="Operations cancelled by patient",
SUMIFS(AllPublicationData!$G:$G,AllPublicationData!$A:$A,'Publication Table'!$B90,AllPublicationData!$B:$B,'Publication Table'!$C$4,AllPublicationData!$D:$D,'Publication Table'!O$7),
IF('Publication Table'!$C$5="Operations cancelled for clinical reasons",
SUMIFS(AllPublicationData!$G:$G,AllPublicationData!$A:$A,'Publication Table'!$B90,AllPublicationData!$B:$B,'Publication Table'!$C$4,AllPublicationData!$D:$D,'Publication Table'!O$7),
IF('Publication Table'!$C$5="Operations cancelled for non-clinical/capacity reasons",
SUMIFS(AllPublicationData!$G:$G,AllPublicationData!$A:$A,'Publication Table'!$B90,AllPublicationData!$B:$B,'Publication Table'!$C$4,AllPublicationData!$D:$D,'Publication Table'!O$7),
IF('Publication Table'!$C$5="Cancellations for other reasons",
SUMIFS(AllPublicationData!$G:$G,AllPublicationData!$A:$A,'Publication Table'!$B90,AllPublicationData!$B:$B,'Publication Table'!$C$4,AllPublicationData!$D:$D,'Publication Table'!O$7)))))))+
IF(AND($C$4="NHS Scotland",$C$5="Total Operations"),
SUMIFS(AllPublicationData!$E:$E,AllPublicationData!$A:$A,'Publication Table'!$B90,AllPublicationData!$B:$B,'Publication Table'!O$7),
IF(AND($C$4="NHS Scotland",$C$5="All Cancelled Operations"),
SUMIFS(AllPublicationData!$F:$F,AllPublicationData!$A:$A,'Publication Table'!$B90,AllPublicationData!$B:$B,'Publication Table'!O$7),
IF(AND($C$4="NHS Scotland",$C$5="Operations cancelled by patient"),
SUMIFS(AllPublicationData!$G:$G,AllPublicationData!$A:$A,'Publication Table'!$B90,AllPublicationData!$B:$B,'Publication Table'!O$7),
IF(AND($C$4="NHS Scotland",$C$5="Operations cancelled for clinical reasons"),
SUMIFS(AllPublicationData!$H:$H,AllPublicationData!$A:$A,'Publication Table'!$B90,AllPublicationData!$B:$B,'Publication Table'!O$7),
IF(AND($C$4="NHS Scotland",$C$5="Operations cancelled for non-clinical/capacity reasons"),
SUMIFS(AllPublicationData!$I:$I,AllPublicationData!$A:$A,'Publication Table'!$B90,AllPublicationData!$B:$B,'Publication Table'!O$7),
IF(AND($C$4="NHS Scotland",$C$5="Cancellations for other reasons"),
SUMIFS(AllPublicationData!$J:$J,AllPublicationData!$A:$A,'Publication Table'!$B90,AllPublicationData!$B:$B,'Publication Table'!O$7)))))))</f>
        <v>176</v>
      </c>
      <c r="P90" s="90">
        <f>IF($C$5="Total Operations",
SUMIFS(AllPublicationData!$E:$E,AllPublicationData!$A:$A,'Publication Table'!$B90,AllPublicationData!$B:$B,'Publication Table'!$C$4,AllPublicationData!$D:$D,'Publication Table'!P$7),
IF('Publication Table'!$C$5="All Cancelled Operations",
SUMIFS(AllPublicationData!$F:$F,AllPublicationData!$A:$A,'Publication Table'!$B90,AllPublicationData!$B:$B,'Publication Table'!$C$4,AllPublicationData!$D:$D,'Publication Table'!P$7),
IF('Publication Table'!$C$5="Operations cancelled by patient",
SUMIFS(AllPublicationData!$G:$G,AllPublicationData!$A:$A,'Publication Table'!$B90,AllPublicationData!$B:$B,'Publication Table'!$C$4,AllPublicationData!$D:$D,'Publication Table'!P$7),
IF('Publication Table'!$C$5="Operations cancelled for clinical reasons",
SUMIFS(AllPublicationData!$G:$G,AllPublicationData!$A:$A,'Publication Table'!$B90,AllPublicationData!$B:$B,'Publication Table'!$C$4,AllPublicationData!$D:$D,'Publication Table'!P$7),
IF('Publication Table'!$C$5="Operations cancelled for non-clinical/capacity reasons",
SUMIFS(AllPublicationData!$G:$G,AllPublicationData!$A:$A,'Publication Table'!$B90,AllPublicationData!$B:$B,'Publication Table'!$C$4,AllPublicationData!$D:$D,'Publication Table'!P$7),
IF('Publication Table'!$C$5="Cancellations for other reasons",
SUMIFS(AllPublicationData!$G:$G,AllPublicationData!$A:$A,'Publication Table'!$B90,AllPublicationData!$B:$B,'Publication Table'!$C$4,AllPublicationData!$D:$D,'Publication Table'!P$7)))))))+
IF(AND($C$4="NHS Scotland",$C$5="Total Operations"),
SUMIFS(AllPublicationData!$E:$E,AllPublicationData!$A:$A,'Publication Table'!$B90,AllPublicationData!$B:$B,'Publication Table'!P$7),
IF(AND($C$4="NHS Scotland",$C$5="All Cancelled Operations"),
SUMIFS(AllPublicationData!$F:$F,AllPublicationData!$A:$A,'Publication Table'!$B90,AllPublicationData!$B:$B,'Publication Table'!P$7),
IF(AND($C$4="NHS Scotland",$C$5="Operations cancelled by patient"),
SUMIFS(AllPublicationData!$G:$G,AllPublicationData!$A:$A,'Publication Table'!$B90,AllPublicationData!$B:$B,'Publication Table'!P$7),
IF(AND($C$4="NHS Scotland",$C$5="Operations cancelled for clinical reasons"),
SUMIFS(AllPublicationData!$H:$H,AllPublicationData!$A:$A,'Publication Table'!$B90,AllPublicationData!$B:$B,'Publication Table'!P$7),
IF(AND($C$4="NHS Scotland",$C$5="Operations cancelled for non-clinical/capacity reasons"),
SUMIFS(AllPublicationData!$I:$I,AllPublicationData!$A:$A,'Publication Table'!$B90,AllPublicationData!$B:$B,'Publication Table'!P$7),
IF(AND($C$4="NHS Scotland",$C$5="Cancellations for other reasons"),
SUMIFS(AllPublicationData!$J:$J,AllPublicationData!$A:$A,'Publication Table'!$B90,AllPublicationData!$B:$B,'Publication Table'!P$7)))))))</f>
        <v>157</v>
      </c>
      <c r="Q90" s="90">
        <f>IF($C$5="Total Operations",
SUMIFS(AllPublicationData!$E:$E,AllPublicationData!$A:$A,'Publication Table'!$B90,AllPublicationData!$B:$B,'Publication Table'!$C$4,AllPublicationData!$D:$D,'Publication Table'!Q$7),
IF('Publication Table'!$C$5="All Cancelled Operations",
SUMIFS(AllPublicationData!$F:$F,AllPublicationData!$A:$A,'Publication Table'!$B90,AllPublicationData!$B:$B,'Publication Table'!$C$4,AllPublicationData!$D:$D,'Publication Table'!Q$7),
IF('Publication Table'!$C$5="Operations cancelled by patient",
SUMIFS(AllPublicationData!$G:$G,AllPublicationData!$A:$A,'Publication Table'!$B90,AllPublicationData!$B:$B,'Publication Table'!$C$4,AllPublicationData!$D:$D,'Publication Table'!Q$7),
IF('Publication Table'!$C$5="Operations cancelled for clinical reasons",
SUMIFS(AllPublicationData!$G:$G,AllPublicationData!$A:$A,'Publication Table'!$B90,AllPublicationData!$B:$B,'Publication Table'!$C$4,AllPublicationData!$D:$D,'Publication Table'!Q$7),
IF('Publication Table'!$C$5="Operations cancelled for non-clinical/capacity reasons",
SUMIFS(AllPublicationData!$G:$G,AllPublicationData!$A:$A,'Publication Table'!$B90,AllPublicationData!$B:$B,'Publication Table'!$C$4,AllPublicationData!$D:$D,'Publication Table'!Q$7),
IF('Publication Table'!$C$5="Cancellations for other reasons",
SUMIFS(AllPublicationData!$G:$G,AllPublicationData!$A:$A,'Publication Table'!$B90,AllPublicationData!$B:$B,'Publication Table'!$C$4,AllPublicationData!$D:$D,'Publication Table'!Q$7)))))))+
IF(AND($C$4="NHS Scotland",$C$5="Total Operations"),
SUMIFS(AllPublicationData!$E:$E,AllPublicationData!$A:$A,'Publication Table'!$B90,AllPublicationData!$B:$B,'Publication Table'!Q$7),
IF(AND($C$4="NHS Scotland",$C$5="All Cancelled Operations"),
SUMIFS(AllPublicationData!$F:$F,AllPublicationData!$A:$A,'Publication Table'!$B90,AllPublicationData!$B:$B,'Publication Table'!Q$7),
IF(AND($C$4="NHS Scotland",$C$5="Operations cancelled by patient"),
SUMIFS(AllPublicationData!$G:$G,AllPublicationData!$A:$A,'Publication Table'!$B90,AllPublicationData!$B:$B,'Publication Table'!Q$7),
IF(AND($C$4="NHS Scotland",$C$5="Operations cancelled for clinical reasons"),
SUMIFS(AllPublicationData!$H:$H,AllPublicationData!$A:$A,'Publication Table'!$B90,AllPublicationData!$B:$B,'Publication Table'!Q$7),
IF(AND($C$4="NHS Scotland",$C$5="Operations cancelled for non-clinical/capacity reasons"),
SUMIFS(AllPublicationData!$I:$I,AllPublicationData!$A:$A,'Publication Table'!$B90,AllPublicationData!$B:$B,'Publication Table'!Q$7),
IF(AND($C$4="NHS Scotland",$C$5="Cancellations for other reasons"),
SUMIFS(AllPublicationData!$J:$J,AllPublicationData!$A:$A,'Publication Table'!$B90,AllPublicationData!$B:$B,'Publication Table'!Q$7)))))))</f>
        <v>1674</v>
      </c>
      <c r="R90" s="90">
        <f>IF($C$5="Total Operations",
SUMIFS(AllPublicationData!$E:$E,AllPublicationData!$A:$A,'Publication Table'!$B90,AllPublicationData!$B:$B,'Publication Table'!$C$4,AllPublicationData!$D:$D,'Publication Table'!R$7),
IF('Publication Table'!$C$5="All Cancelled Operations",
SUMIFS(AllPublicationData!$F:$F,AllPublicationData!$A:$A,'Publication Table'!$B90,AllPublicationData!$B:$B,'Publication Table'!$C$4,AllPublicationData!$D:$D,'Publication Table'!R$7),
IF('Publication Table'!$C$5="Operations cancelled by patient",
SUMIFS(AllPublicationData!$G:$G,AllPublicationData!$A:$A,'Publication Table'!$B90,AllPublicationData!$B:$B,'Publication Table'!$C$4,AllPublicationData!$D:$D,'Publication Table'!R$7),
IF('Publication Table'!$C$5="Operations cancelled for clinical reasons",
SUMIFS(AllPublicationData!$G:$G,AllPublicationData!$A:$A,'Publication Table'!$B90,AllPublicationData!$B:$B,'Publication Table'!$C$4,AllPublicationData!$D:$D,'Publication Table'!R$7),
IF('Publication Table'!$C$5="Operations cancelled for non-clinical/capacity reasons",
SUMIFS(AllPublicationData!$G:$G,AllPublicationData!$A:$A,'Publication Table'!$B90,AllPublicationData!$B:$B,'Publication Table'!$C$4,AllPublicationData!$D:$D,'Publication Table'!R$7),
IF('Publication Table'!$C$5="Cancellations for other reasons",
SUMIFS(AllPublicationData!$G:$G,AllPublicationData!$A:$A,'Publication Table'!$B90,AllPublicationData!$B:$B,'Publication Table'!$C$4,AllPublicationData!$D:$D,'Publication Table'!R$7)))))))+
IF(AND($C$4="NHS Scotland",$C$5="Total Operations"),
SUMIFS(AllPublicationData!$E:$E,AllPublicationData!$A:$A,'Publication Table'!$B90,AllPublicationData!$B:$B,'Publication Table'!R$7),
IF(AND($C$4="NHS Scotland",$C$5="All Cancelled Operations"),
SUMIFS(AllPublicationData!$F:$F,AllPublicationData!$A:$A,'Publication Table'!$B90,AllPublicationData!$B:$B,'Publication Table'!R$7),
IF(AND($C$4="NHS Scotland",$C$5="Operations cancelled by patient"),
SUMIFS(AllPublicationData!$G:$G,AllPublicationData!$A:$A,'Publication Table'!$B90,AllPublicationData!$B:$B,'Publication Table'!R$7),
IF(AND($C$4="NHS Scotland",$C$5="Operations cancelled for clinical reasons"),
SUMIFS(AllPublicationData!$H:$H,AllPublicationData!$A:$A,'Publication Table'!$B90,AllPublicationData!$B:$B,'Publication Table'!R$7),
IF(AND($C$4="NHS Scotland",$C$5="Operations cancelled for non-clinical/capacity reasons"),
SUMIFS(AllPublicationData!$I:$I,AllPublicationData!$A:$A,'Publication Table'!$B90,AllPublicationData!$B:$B,'Publication Table'!R$7),
IF(AND($C$4="NHS Scotland",$C$5="Cancellations for other reasons"),
SUMIFS(AllPublicationData!$J:$J,AllPublicationData!$A:$A,'Publication Table'!$B90,AllPublicationData!$B:$B,'Publication Table'!R$7)))))))</f>
        <v>79</v>
      </c>
    </row>
    <row r="91" spans="2:18" x14ac:dyDescent="0.35">
      <c r="B91" s="89">
        <v>42887</v>
      </c>
      <c r="C91" s="81">
        <f>IF($C$5="Total Operations",
SUMIFS(AllPublicationData!$E:$E,AllPublicationData!$A:$A,'Publication Table'!$B91,AllPublicationData!$B:$B,'Publication Table'!$C$4),
IF('Publication Table'!$C$5="All Cancelled Operations",
SUMIFS(AllPublicationData!$F:$F,AllPublicationData!$A:$A,'Publication Table'!$B91,AllPublicationData!$B:$B,'Publication Table'!$C$4),
IF('Publication Table'!$C$5="Operations cancelled by patient",
SUMIFS(AllPublicationData!$G:$G,AllPublicationData!$A:$A,'Publication Table'!$B91,AllPublicationData!$B:$B,'Publication Table'!$C$4),
IF('Publication Table'!$C$5="Operations cancelled for clinical reasons",
SUMIFS(AllPublicationData!$H:$H,AllPublicationData!$A:$A,'Publication Table'!$B91,AllPublicationData!$B:$B,'Publication Table'!$C$4),
IF('Publication Table'!$C$5="Operations cancelled for non-clinical/capacity reasons",
SUMIFS(AllPublicationData!$I:$I,AllPublicationData!$A:$A,'Publication Table'!$B91,AllPublicationData!$B:$B,'Publication Table'!$C$4),
IF('Publication Table'!$C$5="Cancellations for other reasons",
SUMIFS(AllPublicationData!$J:$J,AllPublicationData!$A:$A,'Publication Table'!$B91,AllPublicationData!$B:$B,'Publication Table'!$C$4)))))))+
IF(AND($C$4="NHS Scotland",$C$5="Total Operations"),
SUMIFS(AllPublicationData!$E:$E,AllPublicationData!$A:$A,'Publication Table'!$B91),
IF(AND($C$4="NHS Scotland",$C$5="All Cancelled Operations"),
SUMIFS(AllPublicationData!$F:$F,AllPublicationData!$A:$A,'Publication Table'!$B91),
IF(AND($C$4="NHS Scotland",$C$5="Operations cancelled by patient"),
SUMIFS(AllPublicationData!$G:$G,AllPublicationData!$A:$A,'Publication Table'!$B91),
IF(AND($C$4="NHS Scotland",$C$5="Operations cancelled for clinical reasons"),
SUMIFS(AllPublicationData!$H:$H,AllPublicationData!$A:$A,'Publication Table'!$B91),
IF(AND($C$4="NHS Scotland",$C$5="Operations cancelled for non-clinical/capacity reasons"),
SUMIFS(AllPublicationData!$I:$I,AllPublicationData!$A:$A,'Publication Table'!$B91),
IF(AND($C$4="NHS Scotland",$C$5="Cancellations for other reasons"),
SUMIFS(AllPublicationData!$J:$J,AllPublicationData!$A:$A,'Publication Table'!$B91)))))))</f>
        <v>29601</v>
      </c>
      <c r="D91" s="90">
        <f>IF($C$5="Total Operations",
SUMIFS(AllPublicationData!$E:$E,AllPublicationData!$A:$A,'Publication Table'!$B91,AllPublicationData!$B:$B,'Publication Table'!$C$4,AllPublicationData!$D:$D,'Publication Table'!D$7),
IF('Publication Table'!$C$5="All Cancelled Operations",
SUMIFS(AllPublicationData!$F:$F,AllPublicationData!$A:$A,'Publication Table'!$B91,AllPublicationData!$B:$B,'Publication Table'!$C$4,AllPublicationData!$D:$D,'Publication Table'!D$7),
IF('Publication Table'!$C$5="Operations cancelled by patient",
SUMIFS(AllPublicationData!$G:$G,AllPublicationData!$A:$A,'Publication Table'!$B91,AllPublicationData!$B:$B,'Publication Table'!$C$4,AllPublicationData!$D:$D,'Publication Table'!D$7),
IF('Publication Table'!$C$5="Operations cancelled for clinical reasons",
SUMIFS(AllPublicationData!$H:$H,AllPublicationData!$A:$A,'Publication Table'!$B91,AllPublicationData!$B:$B,'Publication Table'!$C$4,AllPublicationData!$D:$D,'Publication Table'!D$7),
IF('Publication Table'!$C$5="Operations cancelled for non-clinical/capacity reasons",
SUMIFS(AllPublicationData!$I:$I,AllPublicationData!$A:$A,'Publication Table'!$B91,AllPublicationData!$B:$B,'Publication Table'!$C$4,AllPublicationData!$D:$D,'Publication Table'!D$7),
IF('Publication Table'!$C$5="Cancellations for other reasons",
SUMIFS(AllPublicationData!$J:$J,AllPublicationData!$A:$A,'Publication Table'!$B91,AllPublicationData!$B:$B,'Publication Table'!$C$4,AllPublicationData!$D:$D,'Publication Table'!D$7)))))))+
IF(AND($C$4="NHS Scotland",$C$5="Total Operations"),
SUMIFS(AllPublicationData!$E:$E,AllPublicationData!$A:$A,'Publication Table'!$B91,AllPublicationData!$B:$B,'Publication Table'!D$7),
IF(AND($C$4="NHS Scotland",$C$5="All Cancelled Operations"),
SUMIFS(AllPublicationData!$F:$F,AllPublicationData!$A:$A,'Publication Table'!$B91,AllPublicationData!$B:$B,'Publication Table'!D$7),
IF(AND($C$4="NHS Scotland",$C$5="Operations cancelled by patient"),
SUMIFS(AllPublicationData!$G:$G,AllPublicationData!$A:$A,'Publication Table'!$B91,AllPublicationData!$B:$B,'Publication Table'!D$7),
IF(AND($C$4="NHS Scotland",$C$5="Operations cancelled for clinical reasons"),
SUMIFS(AllPublicationData!$H:$H,AllPublicationData!$A:$A,'Publication Table'!$B91,AllPublicationData!$B:$B,'Publication Table'!D$7),
IF(AND($C$4="NHS Scotland",$C$5="Operations cancelled for non-clinical/capacity reasons"),
SUMIFS(AllPublicationData!$I:$I,AllPublicationData!$A:$A,'Publication Table'!$B91,AllPublicationData!$B:$B,'Publication Table'!D$7),
IF(AND($C$4="NHS Scotland",$C$5="Cancellations for other reasons"),
SUMIFS(AllPublicationData!$J:$J,AllPublicationData!$A:$A,'Publication Table'!$B91,AllPublicationData!$B:$B,'Publication Table'!D$7)))))))</f>
        <v>1517</v>
      </c>
      <c r="E91" s="90">
        <f>IF($C$5="Total Operations",
SUMIFS(AllPublicationData!$E:$E,AllPublicationData!$A:$A,'Publication Table'!$B91,AllPublicationData!$B:$B,'Publication Table'!$C$4,AllPublicationData!$D:$D,'Publication Table'!E$7),
IF('Publication Table'!$C$5="All Cancelled Operations",
SUMIFS(AllPublicationData!$F:$F,AllPublicationData!$A:$A,'Publication Table'!$B91,AllPublicationData!$B:$B,'Publication Table'!$C$4,AllPublicationData!$D:$D,'Publication Table'!E$7),
IF('Publication Table'!$C$5="Operations cancelled by patient",
SUMIFS(AllPublicationData!$G:$G,AllPublicationData!$A:$A,'Publication Table'!$B91,AllPublicationData!$B:$B,'Publication Table'!$C$4,AllPublicationData!$D:$D,'Publication Table'!E$7),
IF('Publication Table'!$C$5="Operations cancelled for clinical reasons",
SUMIFS(AllPublicationData!$H:$H,AllPublicationData!$A:$A,'Publication Table'!$B91,AllPublicationData!$B:$B,'Publication Table'!$C$4,AllPublicationData!$D:$D,'Publication Table'!E$7),
IF('Publication Table'!$C$5="Operations cancelled for non-clinical/capacity reasons",
SUMIFS(AllPublicationData!$I:$I,AllPublicationData!$A:$A,'Publication Table'!$B91,AllPublicationData!$B:$B,'Publication Table'!$C$4,AllPublicationData!$D:$D,'Publication Table'!E$7),
IF('Publication Table'!$C$5="Cancellations for other reasons",
SUMIFS(AllPublicationData!$J:$J,AllPublicationData!$A:$A,'Publication Table'!$B91,AllPublicationData!$B:$B,'Publication Table'!$C$4,AllPublicationData!$D:$D,'Publication Table'!E$7)))))))+
IF(AND($C$4="NHS Scotland",$C$5="Total Operations"),
SUMIFS(AllPublicationData!$E:$E,AllPublicationData!$A:$A,'Publication Table'!$B91,AllPublicationData!$B:$B,'Publication Table'!E$7),
IF(AND($C$4="NHS Scotland",$C$5="All Cancelled Operations"),
SUMIFS(AllPublicationData!$F:$F,AllPublicationData!$A:$A,'Publication Table'!$B91,AllPublicationData!$B:$B,'Publication Table'!E$7),
IF(AND($C$4="NHS Scotland",$C$5="Operations cancelled by patient"),
SUMIFS(AllPublicationData!$G:$G,AllPublicationData!$A:$A,'Publication Table'!$B91,AllPublicationData!$B:$B,'Publication Table'!E$7),
IF(AND($C$4="NHS Scotland",$C$5="Operations cancelled for clinical reasons"),
SUMIFS(AllPublicationData!$H:$H,AllPublicationData!$A:$A,'Publication Table'!$B91,AllPublicationData!$B:$B,'Publication Table'!E$7),
IF(AND($C$4="NHS Scotland",$C$5="Operations cancelled for non-clinical/capacity reasons"),
SUMIFS(AllPublicationData!$I:$I,AllPublicationData!$A:$A,'Publication Table'!$B91,AllPublicationData!$B:$B,'Publication Table'!E$7),
IF(AND($C$4="NHS Scotland",$C$5="Cancellations for other reasons"),
SUMIFS(AllPublicationData!$J:$J,AllPublicationData!$A:$A,'Publication Table'!$B91,AllPublicationData!$B:$B,'Publication Table'!E$7)))))))</f>
        <v>2029</v>
      </c>
      <c r="F91" s="90">
        <f>IF($C$5="Total Operations",
SUMIFS(AllPublicationData!$E:$E,AllPublicationData!$A:$A,'Publication Table'!$B91,AllPublicationData!$B:$B,'Publication Table'!$C$4,AllPublicationData!$D:$D,'Publication Table'!F$7),
IF('Publication Table'!$C$5="All Cancelled Operations",
SUMIFS(AllPublicationData!$F:$F,AllPublicationData!$A:$A,'Publication Table'!$B91,AllPublicationData!$B:$B,'Publication Table'!$C$4,AllPublicationData!$D:$D,'Publication Table'!F$7),
IF('Publication Table'!$C$5="Operations cancelled by patient",
SUMIFS(AllPublicationData!$G:$G,AllPublicationData!$A:$A,'Publication Table'!$B91,AllPublicationData!$B:$B,'Publication Table'!$C$4,AllPublicationData!$D:$D,'Publication Table'!F$7),
IF('Publication Table'!$C$5="Operations cancelled for clinical reasons",
SUMIFS(AllPublicationData!$H:$H,AllPublicationData!$A:$A,'Publication Table'!$B91,AllPublicationData!$B:$B,'Publication Table'!$C$4,AllPublicationData!$D:$D,'Publication Table'!F$7),
IF('Publication Table'!$C$5="Operations cancelled for non-clinical/capacity reasons",
SUMIFS(AllPublicationData!$I:$I,AllPublicationData!$A:$A,'Publication Table'!$B91,AllPublicationData!$B:$B,'Publication Table'!$C$4,AllPublicationData!$D:$D,'Publication Table'!F$7),
IF('Publication Table'!$C$5="Cancellations for other reasons",
SUMIFS(AllPublicationData!$J:$J,AllPublicationData!$A:$A,'Publication Table'!$B91,AllPublicationData!$B:$B,'Publication Table'!$C$4,AllPublicationData!$D:$D,'Publication Table'!F$7)))))))+
IF(AND($C$4="NHS Scotland",$C$5="Total Operations"),
SUMIFS(AllPublicationData!$E:$E,AllPublicationData!$A:$A,'Publication Table'!$B91,AllPublicationData!$B:$B,'Publication Table'!F$7),
IF(AND($C$4="NHS Scotland",$C$5="All Cancelled Operations"),
SUMIFS(AllPublicationData!$F:$F,AllPublicationData!$A:$A,'Publication Table'!$B91,AllPublicationData!$B:$B,'Publication Table'!F$7),
IF(AND($C$4="NHS Scotland",$C$5="Operations cancelled by patient"),
SUMIFS(AllPublicationData!$G:$G,AllPublicationData!$A:$A,'Publication Table'!$B91,AllPublicationData!$B:$B,'Publication Table'!F$7),
IF(AND($C$4="NHS Scotland",$C$5="Operations cancelled for clinical reasons"),
SUMIFS(AllPublicationData!$H:$H,AllPublicationData!$A:$A,'Publication Table'!$B91,AllPublicationData!$B:$B,'Publication Table'!F$7),
IF(AND($C$4="NHS Scotland",$C$5="Operations cancelled for non-clinical/capacity reasons"),
SUMIFS(AllPublicationData!$I:$I,AllPublicationData!$A:$A,'Publication Table'!$B91,AllPublicationData!$B:$B,'Publication Table'!F$7),
IF(AND($C$4="NHS Scotland",$C$5="Cancellations for other reasons"),
SUMIFS(AllPublicationData!$J:$J,AllPublicationData!$A:$A,'Publication Table'!$B91,AllPublicationData!$B:$B,'Publication Table'!F$7)))))))</f>
        <v>447</v>
      </c>
      <c r="G91" s="90">
        <f>IF($C$5="Total Operations",
SUMIFS(AllPublicationData!$E:$E,AllPublicationData!$A:$A,'Publication Table'!$B91,AllPublicationData!$B:$B,'Publication Table'!$C$4,AllPublicationData!$D:$D,'Publication Table'!G$7),
IF('Publication Table'!$C$5="All Cancelled Operations",
SUMIFS(AllPublicationData!$F:$F,AllPublicationData!$A:$A,'Publication Table'!$B91,AllPublicationData!$B:$B,'Publication Table'!$C$4,AllPublicationData!$D:$D,'Publication Table'!G$7),
IF('Publication Table'!$C$5="Operations cancelled by patient",
SUMIFS(AllPublicationData!$G:$G,AllPublicationData!$A:$A,'Publication Table'!$B91,AllPublicationData!$B:$B,'Publication Table'!$C$4,AllPublicationData!$D:$D,'Publication Table'!G$7),
IF('Publication Table'!$C$5="Operations cancelled for clinical reasons",
SUMIFS(AllPublicationData!$H:$H,AllPublicationData!$A:$A,'Publication Table'!$B91,AllPublicationData!$B:$B,'Publication Table'!$C$4,AllPublicationData!$D:$D,'Publication Table'!G$7),
IF('Publication Table'!$C$5="Operations cancelled for non-clinical/capacity reasons",
SUMIFS(AllPublicationData!$I:$I,AllPublicationData!$A:$A,'Publication Table'!$B91,AllPublicationData!$B:$B,'Publication Table'!$C$4,AllPublicationData!$D:$D,'Publication Table'!G$7),
IF('Publication Table'!$C$5="Cancellations for other reasons",
SUMIFS(AllPublicationData!$J:$J,AllPublicationData!$A:$A,'Publication Table'!$B91,AllPublicationData!$B:$B,'Publication Table'!$C$4,AllPublicationData!$D:$D,'Publication Table'!G$7)))))))+
IF(AND($C$4="NHS Scotland",$C$5="Total Operations"),
SUMIFS(AllPublicationData!$E:$E,AllPublicationData!$A:$A,'Publication Table'!$B91,AllPublicationData!$B:$B,'Publication Table'!G$7),
IF(AND($C$4="NHS Scotland",$C$5="All Cancelled Operations"),
SUMIFS(AllPublicationData!$F:$F,AllPublicationData!$A:$A,'Publication Table'!$B91,AllPublicationData!$B:$B,'Publication Table'!G$7),
IF(AND($C$4="NHS Scotland",$C$5="Operations cancelled by patient"),
SUMIFS(AllPublicationData!$G:$G,AllPublicationData!$A:$A,'Publication Table'!$B91,AllPublicationData!$B:$B,'Publication Table'!G$7),
IF(AND($C$4="NHS Scotland",$C$5="Operations cancelled for clinical reasons"),
SUMIFS(AllPublicationData!$H:$H,AllPublicationData!$A:$A,'Publication Table'!$B91,AllPublicationData!$B:$B,'Publication Table'!G$7),
IF(AND($C$4="NHS Scotland",$C$5="Operations cancelled for non-clinical/capacity reasons"),
SUMIFS(AllPublicationData!$I:$I,AllPublicationData!$A:$A,'Publication Table'!$B91,AllPublicationData!$B:$B,'Publication Table'!G$7),
IF(AND($C$4="NHS Scotland",$C$5="Cancellations for other reasons"),
SUMIFS(AllPublicationData!$J:$J,AllPublicationData!$A:$A,'Publication Table'!$B91,AllPublicationData!$B:$B,'Publication Table'!G$7)))))))</f>
        <v>1522</v>
      </c>
      <c r="H91" s="90">
        <f>IF($C$5="Total Operations",
SUMIFS(AllPublicationData!$E:$E,AllPublicationData!$A:$A,'Publication Table'!$B91,AllPublicationData!$B:$B,'Publication Table'!$C$4,AllPublicationData!$D:$D,'Publication Table'!H$7),
IF('Publication Table'!$C$5="All Cancelled Operations",
SUMIFS(AllPublicationData!$F:$F,AllPublicationData!$A:$A,'Publication Table'!$B91,AllPublicationData!$B:$B,'Publication Table'!$C$4,AllPublicationData!$D:$D,'Publication Table'!H$7),
IF('Publication Table'!$C$5="Operations cancelled by patient",
SUMIFS(AllPublicationData!$G:$G,AllPublicationData!$A:$A,'Publication Table'!$B91,AllPublicationData!$B:$B,'Publication Table'!$C$4,AllPublicationData!$D:$D,'Publication Table'!H$7),
IF('Publication Table'!$C$5="Operations cancelled for clinical reasons",
SUMIFS(AllPublicationData!$H:$H,AllPublicationData!$A:$A,'Publication Table'!$B91,AllPublicationData!$B:$B,'Publication Table'!$C$4,AllPublicationData!$D:$D,'Publication Table'!H$7),
IF('Publication Table'!$C$5="Operations cancelled for non-clinical/capacity reasons",
SUMIFS(AllPublicationData!$I:$I,AllPublicationData!$A:$A,'Publication Table'!$B91,AllPublicationData!$B:$B,'Publication Table'!$C$4,AllPublicationData!$D:$D,'Publication Table'!H$7),
IF('Publication Table'!$C$5="Cancellations for other reasons",
SUMIFS(AllPublicationData!$J:$J,AllPublicationData!$A:$A,'Publication Table'!$B91,AllPublicationData!$B:$B,'Publication Table'!$C$4,AllPublicationData!$D:$D,'Publication Table'!H$7)))))))+
IF(AND($C$4="NHS Scotland",$C$5="Total Operations"),
SUMIFS(AllPublicationData!$E:$E,AllPublicationData!$A:$A,'Publication Table'!$B91,AllPublicationData!$B:$B,'Publication Table'!H$7),
IF(AND($C$4="NHS Scotland",$C$5="All Cancelled Operations"),
SUMIFS(AllPublicationData!$F:$F,AllPublicationData!$A:$A,'Publication Table'!$B91,AllPublicationData!$B:$B,'Publication Table'!H$7),
IF(AND($C$4="NHS Scotland",$C$5="Operations cancelled by patient"),
SUMIFS(AllPublicationData!$G:$G,AllPublicationData!$A:$A,'Publication Table'!$B91,AllPublicationData!$B:$B,'Publication Table'!H$7),
IF(AND($C$4="NHS Scotland",$C$5="Operations cancelled for clinical reasons"),
SUMIFS(AllPublicationData!$H:$H,AllPublicationData!$A:$A,'Publication Table'!$B91,AllPublicationData!$B:$B,'Publication Table'!H$7),
IF(AND($C$4="NHS Scotland",$C$5="Operations cancelled for non-clinical/capacity reasons"),
SUMIFS(AllPublicationData!$I:$I,AllPublicationData!$A:$A,'Publication Table'!$B91,AllPublicationData!$B:$B,'Publication Table'!H$7),
IF(AND($C$4="NHS Scotland",$C$5="Cancellations for other reasons"),
SUMIFS(AllPublicationData!$J:$J,AllPublicationData!$A:$A,'Publication Table'!$B91,AllPublicationData!$B:$B,'Publication Table'!H$7)))))))</f>
        <v>1366</v>
      </c>
      <c r="I91" s="90">
        <f>IF($C$5="Total Operations",
SUMIFS(AllPublicationData!$E:$E,AllPublicationData!$A:$A,'Publication Table'!$B91,AllPublicationData!$B:$B,'Publication Table'!$C$4,AllPublicationData!$D:$D,'Publication Table'!I$7),
IF('Publication Table'!$C$5="All Cancelled Operations",
SUMIFS(AllPublicationData!$F:$F,AllPublicationData!$A:$A,'Publication Table'!$B91,AllPublicationData!$B:$B,'Publication Table'!$C$4,AllPublicationData!$D:$D,'Publication Table'!I$7),
IF('Publication Table'!$C$5="Operations cancelled by patient",
SUMIFS(AllPublicationData!$G:$G,AllPublicationData!$A:$A,'Publication Table'!$B91,AllPublicationData!$B:$B,'Publication Table'!$C$4,AllPublicationData!$D:$D,'Publication Table'!I$7),
IF('Publication Table'!$C$5="Operations cancelled for clinical reasons",
SUMIFS(AllPublicationData!$H:$H,AllPublicationData!$A:$A,'Publication Table'!$B91,AllPublicationData!$B:$B,'Publication Table'!$C$4,AllPublicationData!$D:$D,'Publication Table'!I$7),
IF('Publication Table'!$C$5="Operations cancelled for non-clinical/capacity reasons",
SUMIFS(AllPublicationData!$I:$I,AllPublicationData!$A:$A,'Publication Table'!$B91,AllPublicationData!$B:$B,'Publication Table'!$C$4,AllPublicationData!$D:$D,'Publication Table'!I$7),
IF('Publication Table'!$C$5="Cancellations for other reasons",
SUMIFS(AllPublicationData!$J:$J,AllPublicationData!$A:$A,'Publication Table'!$B91,AllPublicationData!$B:$B,'Publication Table'!$C$4,AllPublicationData!$D:$D,'Publication Table'!I$7)))))))+
IF(AND($C$4="NHS Scotland",$C$5="Total Operations"),
SUMIFS(AllPublicationData!$E:$E,AllPublicationData!$A:$A,'Publication Table'!$B91,AllPublicationData!$B:$B,'Publication Table'!I$7),
IF(AND($C$4="NHS Scotland",$C$5="All Cancelled Operations"),
SUMIFS(AllPublicationData!$F:$F,AllPublicationData!$A:$A,'Publication Table'!$B91,AllPublicationData!$B:$B,'Publication Table'!I$7),
IF(AND($C$4="NHS Scotland",$C$5="Operations cancelled by patient"),
SUMIFS(AllPublicationData!$G:$G,AllPublicationData!$A:$A,'Publication Table'!$B91,AllPublicationData!$B:$B,'Publication Table'!I$7),
IF(AND($C$4="NHS Scotland",$C$5="Operations cancelled for clinical reasons"),
SUMIFS(AllPublicationData!$H:$H,AllPublicationData!$A:$A,'Publication Table'!$B91,AllPublicationData!$B:$B,'Publication Table'!I$7),
IF(AND($C$4="NHS Scotland",$C$5="Operations cancelled for non-clinical/capacity reasons"),
SUMIFS(AllPublicationData!$I:$I,AllPublicationData!$A:$A,'Publication Table'!$B91,AllPublicationData!$B:$B,'Publication Table'!I$7),
IF(AND($C$4="NHS Scotland",$C$5="Cancellations for other reasons"),
SUMIFS(AllPublicationData!$J:$J,AllPublicationData!$A:$A,'Publication Table'!$B91,AllPublicationData!$B:$B,'Publication Table'!I$7)))))))</f>
        <v>1146</v>
      </c>
      <c r="J91" s="90">
        <f>IF($C$5="Total Operations",
SUMIFS(AllPublicationData!$E:$E,AllPublicationData!$A:$A,'Publication Table'!$B91,AllPublicationData!$B:$B,'Publication Table'!$C$4,AllPublicationData!$D:$D,'Publication Table'!J$7),
IF('Publication Table'!$C$5="All Cancelled Operations",
SUMIFS(AllPublicationData!$F:$F,AllPublicationData!$A:$A,'Publication Table'!$B91,AllPublicationData!$B:$B,'Publication Table'!$C$4,AllPublicationData!$D:$D,'Publication Table'!J$7),
IF('Publication Table'!$C$5="Operations cancelled by patient",
SUMIFS(AllPublicationData!$G:$G,AllPublicationData!$A:$A,'Publication Table'!$B91,AllPublicationData!$B:$B,'Publication Table'!$C$4,AllPublicationData!$D:$D,'Publication Table'!J$7),
IF('Publication Table'!$C$5="Operations cancelled for clinical reasons",
SUMIFS(AllPublicationData!$H:$H,AllPublicationData!$A:$A,'Publication Table'!$B91,AllPublicationData!$B:$B,'Publication Table'!$C$4,AllPublicationData!$D:$D,'Publication Table'!J$7),
IF('Publication Table'!$C$5="Operations cancelled for non-clinical/capacity reasons",
SUMIFS(AllPublicationData!$I:$I,AllPublicationData!$A:$A,'Publication Table'!$B91,AllPublicationData!$B:$B,'Publication Table'!$C$4,AllPublicationData!$D:$D,'Publication Table'!J$7),
IF('Publication Table'!$C$5="Cancellations for other reasons",
SUMIFS(AllPublicationData!$J:$J,AllPublicationData!$A:$A,'Publication Table'!$B91,AllPublicationData!$B:$B,'Publication Table'!$C$4,AllPublicationData!$D:$D,'Publication Table'!J$7)))))))+
IF(AND($C$4="NHS Scotland",$C$5="Total Operations"),
SUMIFS(AllPublicationData!$E:$E,AllPublicationData!$A:$A,'Publication Table'!$B91,AllPublicationData!$B:$B,'Publication Table'!J$7),
IF(AND($C$4="NHS Scotland",$C$5="All Cancelled Operations"),
SUMIFS(AllPublicationData!$F:$F,AllPublicationData!$A:$A,'Publication Table'!$B91,AllPublicationData!$B:$B,'Publication Table'!J$7),
IF(AND($C$4="NHS Scotland",$C$5="Operations cancelled by patient"),
SUMIFS(AllPublicationData!$G:$G,AllPublicationData!$A:$A,'Publication Table'!$B91,AllPublicationData!$B:$B,'Publication Table'!J$7),
IF(AND($C$4="NHS Scotland",$C$5="Operations cancelled for clinical reasons"),
SUMIFS(AllPublicationData!$H:$H,AllPublicationData!$A:$A,'Publication Table'!$B91,AllPublicationData!$B:$B,'Publication Table'!J$7),
IF(AND($C$4="NHS Scotland",$C$5="Operations cancelled for non-clinical/capacity reasons"),
SUMIFS(AllPublicationData!$I:$I,AllPublicationData!$A:$A,'Publication Table'!$B91,AllPublicationData!$B:$B,'Publication Table'!J$7),
IF(AND($C$4="NHS Scotland",$C$5="Cancellations for other reasons"),
SUMIFS(AllPublicationData!$J:$J,AllPublicationData!$A:$A,'Publication Table'!$B91,AllPublicationData!$B:$B,'Publication Table'!J$7)))))))</f>
        <v>2822</v>
      </c>
      <c r="K91" s="90">
        <f>IF($C$5="Total Operations",
SUMIFS(AllPublicationData!$E:$E,AllPublicationData!$A:$A,'Publication Table'!$B91,AllPublicationData!$B:$B,'Publication Table'!$C$4,AllPublicationData!$D:$D,'Publication Table'!K$7),
IF('Publication Table'!$C$5="All Cancelled Operations",
SUMIFS(AllPublicationData!$F:$F,AllPublicationData!$A:$A,'Publication Table'!$B91,AllPublicationData!$B:$B,'Publication Table'!$C$4,AllPublicationData!$D:$D,'Publication Table'!K$7),
IF('Publication Table'!$C$5="Operations cancelled by patient",
SUMIFS(AllPublicationData!$G:$G,AllPublicationData!$A:$A,'Publication Table'!$B91,AllPublicationData!$B:$B,'Publication Table'!$C$4,AllPublicationData!$D:$D,'Publication Table'!K$7),
IF('Publication Table'!$C$5="Operations cancelled for clinical reasons",
SUMIFS(AllPublicationData!$H:$H,AllPublicationData!$A:$A,'Publication Table'!$B91,AllPublicationData!$B:$B,'Publication Table'!$C$4,AllPublicationData!$D:$D,'Publication Table'!K$7),
IF('Publication Table'!$C$5="Operations cancelled for non-clinical/capacity reasons",
SUMIFS(AllPublicationData!$I:$I,AllPublicationData!$A:$A,'Publication Table'!$B91,AllPublicationData!$B:$B,'Publication Table'!$C$4,AllPublicationData!$D:$D,'Publication Table'!K$7),
IF('Publication Table'!$C$5="Cancellations for other reasons",
SUMIFS(AllPublicationData!$J:$J,AllPublicationData!$A:$A,'Publication Table'!$B91,AllPublicationData!$B:$B,'Publication Table'!$C$4,AllPublicationData!$D:$D,'Publication Table'!K$7)))))))+
IF(AND($C$4="NHS Scotland",$C$5="Total Operations"),
SUMIFS(AllPublicationData!$E:$E,AllPublicationData!$A:$A,'Publication Table'!$B91,AllPublicationData!$B:$B,'Publication Table'!K$7),
IF(AND($C$4="NHS Scotland",$C$5="All Cancelled Operations"),
SUMIFS(AllPublicationData!$F:$F,AllPublicationData!$A:$A,'Publication Table'!$B91,AllPublicationData!$B:$B,'Publication Table'!K$7),
IF(AND($C$4="NHS Scotland",$C$5="Operations cancelled by patient"),
SUMIFS(AllPublicationData!$G:$G,AllPublicationData!$A:$A,'Publication Table'!$B91,AllPublicationData!$B:$B,'Publication Table'!K$7),
IF(AND($C$4="NHS Scotland",$C$5="Operations cancelled for clinical reasons"),
SUMIFS(AllPublicationData!$H:$H,AllPublicationData!$A:$A,'Publication Table'!$B91,AllPublicationData!$B:$B,'Publication Table'!K$7),
IF(AND($C$4="NHS Scotland",$C$5="Operations cancelled for non-clinical/capacity reasons"),
SUMIFS(AllPublicationData!$I:$I,AllPublicationData!$A:$A,'Publication Table'!$B91,AllPublicationData!$B:$B,'Publication Table'!K$7),
IF(AND($C$4="NHS Scotland",$C$5="Cancellations for other reasons"),
SUMIFS(AllPublicationData!$J:$J,AllPublicationData!$A:$A,'Publication Table'!$B91,AllPublicationData!$B:$B,'Publication Table'!K$7)))))))</f>
        <v>6849</v>
      </c>
      <c r="L91" s="90">
        <f>IF($C$5="Total Operations",
SUMIFS(AllPublicationData!$E:$E,AllPublicationData!$A:$A,'Publication Table'!$B91,AllPublicationData!$B:$B,'Publication Table'!$C$4,AllPublicationData!$D:$D,'Publication Table'!L$7),
IF('Publication Table'!$C$5="All Cancelled Operations",
SUMIFS(AllPublicationData!$F:$F,AllPublicationData!$A:$A,'Publication Table'!$B91,AllPublicationData!$B:$B,'Publication Table'!$C$4,AllPublicationData!$D:$D,'Publication Table'!L$7),
IF('Publication Table'!$C$5="Operations cancelled by patient",
SUMIFS(AllPublicationData!$G:$G,AllPublicationData!$A:$A,'Publication Table'!$B91,AllPublicationData!$B:$B,'Publication Table'!$C$4,AllPublicationData!$D:$D,'Publication Table'!L$7),
IF('Publication Table'!$C$5="Operations cancelled for clinical reasons",
SUMIFS(AllPublicationData!$H:$H,AllPublicationData!$A:$A,'Publication Table'!$B91,AllPublicationData!$B:$B,'Publication Table'!$C$4,AllPublicationData!$D:$D,'Publication Table'!L$7),
IF('Publication Table'!$C$5="Operations cancelled for non-clinical/capacity reasons",
SUMIFS(AllPublicationData!$I:$I,AllPublicationData!$A:$A,'Publication Table'!$B91,AllPublicationData!$B:$B,'Publication Table'!$C$4,AllPublicationData!$D:$D,'Publication Table'!L$7),
IF('Publication Table'!$C$5="Cancellations for other reasons",
SUMIFS(AllPublicationData!$J:$J,AllPublicationData!$A:$A,'Publication Table'!$B91,AllPublicationData!$B:$B,'Publication Table'!$C$4,AllPublicationData!$D:$D,'Publication Table'!L$7)))))))+
IF(AND($C$4="NHS Scotland",$C$5="Total Operations"),
SUMIFS(AllPublicationData!$E:$E,AllPublicationData!$A:$A,'Publication Table'!$B91,AllPublicationData!$B:$B,'Publication Table'!L$7),
IF(AND($C$4="NHS Scotland",$C$5="All Cancelled Operations"),
SUMIFS(AllPublicationData!$F:$F,AllPublicationData!$A:$A,'Publication Table'!$B91,AllPublicationData!$B:$B,'Publication Table'!L$7),
IF(AND($C$4="NHS Scotland",$C$5="Operations cancelled by patient"),
SUMIFS(AllPublicationData!$G:$G,AllPublicationData!$A:$A,'Publication Table'!$B91,AllPublicationData!$B:$B,'Publication Table'!L$7),
IF(AND($C$4="NHS Scotland",$C$5="Operations cancelled for clinical reasons"),
SUMIFS(AllPublicationData!$H:$H,AllPublicationData!$A:$A,'Publication Table'!$B91,AllPublicationData!$B:$B,'Publication Table'!L$7),
IF(AND($C$4="NHS Scotland",$C$5="Operations cancelled for non-clinical/capacity reasons"),
SUMIFS(AllPublicationData!$I:$I,AllPublicationData!$A:$A,'Publication Table'!$B91,AllPublicationData!$B:$B,'Publication Table'!L$7),
IF(AND($C$4="NHS Scotland",$C$5="Cancellations for other reasons"),
SUMIFS(AllPublicationData!$J:$J,AllPublicationData!$A:$A,'Publication Table'!$B91,AllPublicationData!$B:$B,'Publication Table'!L$7)))))))</f>
        <v>1199</v>
      </c>
      <c r="M91" s="90">
        <f>IF($C$5="Total Operations",
SUMIFS(AllPublicationData!$E:$E,AllPublicationData!$A:$A,'Publication Table'!$B91,AllPublicationData!$B:$B,'Publication Table'!$C$4,AllPublicationData!$D:$D,'Publication Table'!M$7),
IF('Publication Table'!$C$5="All Cancelled Operations",
SUMIFS(AllPublicationData!$F:$F,AllPublicationData!$A:$A,'Publication Table'!$B91,AllPublicationData!$B:$B,'Publication Table'!$C$4,AllPublicationData!$D:$D,'Publication Table'!M$7),
IF('Publication Table'!$C$5="Operations cancelled by patient",
SUMIFS(AllPublicationData!$G:$G,AllPublicationData!$A:$A,'Publication Table'!$B91,AllPublicationData!$B:$B,'Publication Table'!$C$4,AllPublicationData!$D:$D,'Publication Table'!M$7),
IF('Publication Table'!$C$5="Operations cancelled for clinical reasons",
SUMIFS(AllPublicationData!$G:$G,AllPublicationData!$A:$A,'Publication Table'!$B91,AllPublicationData!$B:$B,'Publication Table'!$C$4,AllPublicationData!$D:$D,'Publication Table'!M$7),
IF('Publication Table'!$C$5="Operations cancelled for non-clinical/capacity reasons",
SUMIFS(AllPublicationData!$G:$G,AllPublicationData!$A:$A,'Publication Table'!$B91,AllPublicationData!$B:$B,'Publication Table'!$C$4,AllPublicationData!$D:$D,'Publication Table'!M$7),
IF('Publication Table'!$C$5="Cancellations for other reasons",
SUMIFS(AllPublicationData!$G:$G,AllPublicationData!$A:$A,'Publication Table'!$B91,AllPublicationData!$B:$B,'Publication Table'!$C$4,AllPublicationData!$D:$D,'Publication Table'!M$7)))))))+
IF(AND($C$4="NHS Scotland",$C$5="Total Operations"),
SUMIFS(AllPublicationData!$E:$E,AllPublicationData!$A:$A,'Publication Table'!$B91,AllPublicationData!$B:$B,'Publication Table'!M$7),
IF(AND($C$4="NHS Scotland",$C$5="All Cancelled Operations"),
SUMIFS(AllPublicationData!$F:$F,AllPublicationData!$A:$A,'Publication Table'!$B91,AllPublicationData!$B:$B,'Publication Table'!M$7),
IF(AND($C$4="NHS Scotland",$C$5="Operations cancelled by patient"),
SUMIFS(AllPublicationData!$G:$G,AllPublicationData!$A:$A,'Publication Table'!$B91,AllPublicationData!$B:$B,'Publication Table'!M$7),
IF(AND($C$4="NHS Scotland",$C$5="Operations cancelled for clinical reasons"),
SUMIFS(AllPublicationData!$H:$H,AllPublicationData!$A:$A,'Publication Table'!$B91,AllPublicationData!$B:$B,'Publication Table'!M$7),
IF(AND($C$4="NHS Scotland",$C$5="Operations cancelled for non-clinical/capacity reasons"),
SUMIFS(AllPublicationData!$I:$I,AllPublicationData!$A:$A,'Publication Table'!$B91,AllPublicationData!$B:$B,'Publication Table'!M$7),
IF(AND($C$4="NHS Scotland",$C$5="Cancellations for other reasons"),
SUMIFS(AllPublicationData!$J:$J,AllPublicationData!$A:$A,'Publication Table'!$B91,AllPublicationData!$B:$B,'Publication Table'!M$7)))))))</f>
        <v>2643</v>
      </c>
      <c r="N91" s="90">
        <f>IF($C$5="Total Operations",
SUMIFS(AllPublicationData!$E:$E,AllPublicationData!$A:$A,'Publication Table'!$B91,AllPublicationData!$B:$B,'Publication Table'!$C$4,AllPublicationData!$D:$D,'Publication Table'!N$7),
IF('Publication Table'!$C$5="All Cancelled Operations",
SUMIFS(AllPublicationData!$F:$F,AllPublicationData!$A:$A,'Publication Table'!$B91,AllPublicationData!$B:$B,'Publication Table'!$C$4,AllPublicationData!$D:$D,'Publication Table'!N$7),
IF('Publication Table'!$C$5="Operations cancelled by patient",
SUMIFS(AllPublicationData!$G:$G,AllPublicationData!$A:$A,'Publication Table'!$B91,AllPublicationData!$B:$B,'Publication Table'!$C$4,AllPublicationData!$D:$D,'Publication Table'!N$7),
IF('Publication Table'!$C$5="Operations cancelled for clinical reasons",
SUMIFS(AllPublicationData!$G:$G,AllPublicationData!$A:$A,'Publication Table'!$B91,AllPublicationData!$B:$B,'Publication Table'!$C$4,AllPublicationData!$D:$D,'Publication Table'!N$7),
IF('Publication Table'!$C$5="Operations cancelled for non-clinical/capacity reasons",
SUMIFS(AllPublicationData!$G:$G,AllPublicationData!$A:$A,'Publication Table'!$B91,AllPublicationData!$B:$B,'Publication Table'!$C$4,AllPublicationData!$D:$D,'Publication Table'!N$7),
IF('Publication Table'!$C$5="Cancellations for other reasons",
SUMIFS(AllPublicationData!$G:$G,AllPublicationData!$A:$A,'Publication Table'!$B91,AllPublicationData!$B:$B,'Publication Table'!$C$4,AllPublicationData!$D:$D,'Publication Table'!N$7)))))))+
IF(AND($C$4="NHS Scotland",$C$5="Total Operations"),
SUMIFS(AllPublicationData!$E:$E,AllPublicationData!$A:$A,'Publication Table'!$B91,AllPublicationData!$B:$B,'Publication Table'!N$7),
IF(AND($C$4="NHS Scotland",$C$5="All Cancelled Operations"),
SUMIFS(AllPublicationData!$F:$F,AllPublicationData!$A:$A,'Publication Table'!$B91,AllPublicationData!$B:$B,'Publication Table'!N$7),
IF(AND($C$4="NHS Scotland",$C$5="Operations cancelled by patient"),
SUMIFS(AllPublicationData!$G:$G,AllPublicationData!$A:$A,'Publication Table'!$B91,AllPublicationData!$B:$B,'Publication Table'!N$7),
IF(AND($C$4="NHS Scotland",$C$5="Operations cancelled for clinical reasons"),
SUMIFS(AllPublicationData!$H:$H,AllPublicationData!$A:$A,'Publication Table'!$B91,AllPublicationData!$B:$B,'Publication Table'!N$7),
IF(AND($C$4="NHS Scotland",$C$5="Operations cancelled for non-clinical/capacity reasons"),
SUMIFS(AllPublicationData!$I:$I,AllPublicationData!$A:$A,'Publication Table'!$B91,AllPublicationData!$B:$B,'Publication Table'!N$7),
IF(AND($C$4="NHS Scotland",$C$5="Cancellations for other reasons"),
SUMIFS(AllPublicationData!$J:$J,AllPublicationData!$A:$A,'Publication Table'!$B91,AllPublicationData!$B:$B,'Publication Table'!N$7)))))))</f>
        <v>5363</v>
      </c>
      <c r="O91" s="90">
        <f>IF($C$5="Total Operations",
SUMIFS(AllPublicationData!$E:$E,AllPublicationData!$A:$A,'Publication Table'!$B91,AllPublicationData!$B:$B,'Publication Table'!$C$4,AllPublicationData!$D:$D,'Publication Table'!O$7),
IF('Publication Table'!$C$5="All Cancelled Operations",
SUMIFS(AllPublicationData!$F:$F,AllPublicationData!$A:$A,'Publication Table'!$B91,AllPublicationData!$B:$B,'Publication Table'!$C$4,AllPublicationData!$D:$D,'Publication Table'!O$7),
IF('Publication Table'!$C$5="Operations cancelled by patient",
SUMIFS(AllPublicationData!$G:$G,AllPublicationData!$A:$A,'Publication Table'!$B91,AllPublicationData!$B:$B,'Publication Table'!$C$4,AllPublicationData!$D:$D,'Publication Table'!O$7),
IF('Publication Table'!$C$5="Operations cancelled for clinical reasons",
SUMIFS(AllPublicationData!$G:$G,AllPublicationData!$A:$A,'Publication Table'!$B91,AllPublicationData!$B:$B,'Publication Table'!$C$4,AllPublicationData!$D:$D,'Publication Table'!O$7),
IF('Publication Table'!$C$5="Operations cancelled for non-clinical/capacity reasons",
SUMIFS(AllPublicationData!$G:$G,AllPublicationData!$A:$A,'Publication Table'!$B91,AllPublicationData!$B:$B,'Publication Table'!$C$4,AllPublicationData!$D:$D,'Publication Table'!O$7),
IF('Publication Table'!$C$5="Cancellations for other reasons",
SUMIFS(AllPublicationData!$G:$G,AllPublicationData!$A:$A,'Publication Table'!$B91,AllPublicationData!$B:$B,'Publication Table'!$C$4,AllPublicationData!$D:$D,'Publication Table'!O$7)))))))+
IF(AND($C$4="NHS Scotland",$C$5="Total Operations"),
SUMIFS(AllPublicationData!$E:$E,AllPublicationData!$A:$A,'Publication Table'!$B91,AllPublicationData!$B:$B,'Publication Table'!O$7),
IF(AND($C$4="NHS Scotland",$C$5="All Cancelled Operations"),
SUMIFS(AllPublicationData!$F:$F,AllPublicationData!$A:$A,'Publication Table'!$B91,AllPublicationData!$B:$B,'Publication Table'!O$7),
IF(AND($C$4="NHS Scotland",$C$5="Operations cancelled by patient"),
SUMIFS(AllPublicationData!$G:$G,AllPublicationData!$A:$A,'Publication Table'!$B91,AllPublicationData!$B:$B,'Publication Table'!O$7),
IF(AND($C$4="NHS Scotland",$C$5="Operations cancelled for clinical reasons"),
SUMIFS(AllPublicationData!$H:$H,AllPublicationData!$A:$A,'Publication Table'!$B91,AllPublicationData!$B:$B,'Publication Table'!O$7),
IF(AND($C$4="NHS Scotland",$C$5="Operations cancelled for non-clinical/capacity reasons"),
SUMIFS(AllPublicationData!$I:$I,AllPublicationData!$A:$A,'Publication Table'!$B91,AllPublicationData!$B:$B,'Publication Table'!O$7),
IF(AND($C$4="NHS Scotland",$C$5="Cancellations for other reasons"),
SUMIFS(AllPublicationData!$J:$J,AllPublicationData!$A:$A,'Publication Table'!$B91,AllPublicationData!$B:$B,'Publication Table'!O$7)))))))</f>
        <v>191</v>
      </c>
      <c r="P91" s="90">
        <f>IF($C$5="Total Operations",
SUMIFS(AllPublicationData!$E:$E,AllPublicationData!$A:$A,'Publication Table'!$B91,AllPublicationData!$B:$B,'Publication Table'!$C$4,AllPublicationData!$D:$D,'Publication Table'!P$7),
IF('Publication Table'!$C$5="All Cancelled Operations",
SUMIFS(AllPublicationData!$F:$F,AllPublicationData!$A:$A,'Publication Table'!$B91,AllPublicationData!$B:$B,'Publication Table'!$C$4,AllPublicationData!$D:$D,'Publication Table'!P$7),
IF('Publication Table'!$C$5="Operations cancelled by patient",
SUMIFS(AllPublicationData!$G:$G,AllPublicationData!$A:$A,'Publication Table'!$B91,AllPublicationData!$B:$B,'Publication Table'!$C$4,AllPublicationData!$D:$D,'Publication Table'!P$7),
IF('Publication Table'!$C$5="Operations cancelled for clinical reasons",
SUMIFS(AllPublicationData!$G:$G,AllPublicationData!$A:$A,'Publication Table'!$B91,AllPublicationData!$B:$B,'Publication Table'!$C$4,AllPublicationData!$D:$D,'Publication Table'!P$7),
IF('Publication Table'!$C$5="Operations cancelled for non-clinical/capacity reasons",
SUMIFS(AllPublicationData!$G:$G,AllPublicationData!$A:$A,'Publication Table'!$B91,AllPublicationData!$B:$B,'Publication Table'!$C$4,AllPublicationData!$D:$D,'Publication Table'!P$7),
IF('Publication Table'!$C$5="Cancellations for other reasons",
SUMIFS(AllPublicationData!$G:$G,AllPublicationData!$A:$A,'Publication Table'!$B91,AllPublicationData!$B:$B,'Publication Table'!$C$4,AllPublicationData!$D:$D,'Publication Table'!P$7)))))))+
IF(AND($C$4="NHS Scotland",$C$5="Total Operations"),
SUMIFS(AllPublicationData!$E:$E,AllPublicationData!$A:$A,'Publication Table'!$B91,AllPublicationData!$B:$B,'Publication Table'!P$7),
IF(AND($C$4="NHS Scotland",$C$5="All Cancelled Operations"),
SUMIFS(AllPublicationData!$F:$F,AllPublicationData!$A:$A,'Publication Table'!$B91,AllPublicationData!$B:$B,'Publication Table'!P$7),
IF(AND($C$4="NHS Scotland",$C$5="Operations cancelled by patient"),
SUMIFS(AllPublicationData!$G:$G,AllPublicationData!$A:$A,'Publication Table'!$B91,AllPublicationData!$B:$B,'Publication Table'!P$7),
IF(AND($C$4="NHS Scotland",$C$5="Operations cancelled for clinical reasons"),
SUMIFS(AllPublicationData!$H:$H,AllPublicationData!$A:$A,'Publication Table'!$B91,AllPublicationData!$B:$B,'Publication Table'!P$7),
IF(AND($C$4="NHS Scotland",$C$5="Operations cancelled for non-clinical/capacity reasons"),
SUMIFS(AllPublicationData!$I:$I,AllPublicationData!$A:$A,'Publication Table'!$B91,AllPublicationData!$B:$B,'Publication Table'!P$7),
IF(AND($C$4="NHS Scotland",$C$5="Cancellations for other reasons"),
SUMIFS(AllPublicationData!$J:$J,AllPublicationData!$A:$A,'Publication Table'!$B91,AllPublicationData!$B:$B,'Publication Table'!P$7)))))))</f>
        <v>186</v>
      </c>
      <c r="Q91" s="90">
        <f>IF($C$5="Total Operations",
SUMIFS(AllPublicationData!$E:$E,AllPublicationData!$A:$A,'Publication Table'!$B91,AllPublicationData!$B:$B,'Publication Table'!$C$4,AllPublicationData!$D:$D,'Publication Table'!Q$7),
IF('Publication Table'!$C$5="All Cancelled Operations",
SUMIFS(AllPublicationData!$F:$F,AllPublicationData!$A:$A,'Publication Table'!$B91,AllPublicationData!$B:$B,'Publication Table'!$C$4,AllPublicationData!$D:$D,'Publication Table'!Q$7),
IF('Publication Table'!$C$5="Operations cancelled by patient",
SUMIFS(AllPublicationData!$G:$G,AllPublicationData!$A:$A,'Publication Table'!$B91,AllPublicationData!$B:$B,'Publication Table'!$C$4,AllPublicationData!$D:$D,'Publication Table'!Q$7),
IF('Publication Table'!$C$5="Operations cancelled for clinical reasons",
SUMIFS(AllPublicationData!$G:$G,AllPublicationData!$A:$A,'Publication Table'!$B91,AllPublicationData!$B:$B,'Publication Table'!$C$4,AllPublicationData!$D:$D,'Publication Table'!Q$7),
IF('Publication Table'!$C$5="Operations cancelled for non-clinical/capacity reasons",
SUMIFS(AllPublicationData!$G:$G,AllPublicationData!$A:$A,'Publication Table'!$B91,AllPublicationData!$B:$B,'Publication Table'!$C$4,AllPublicationData!$D:$D,'Publication Table'!Q$7),
IF('Publication Table'!$C$5="Cancellations for other reasons",
SUMIFS(AllPublicationData!$G:$G,AllPublicationData!$A:$A,'Publication Table'!$B91,AllPublicationData!$B:$B,'Publication Table'!$C$4,AllPublicationData!$D:$D,'Publication Table'!Q$7)))))))+
IF(AND($C$4="NHS Scotland",$C$5="Total Operations"),
SUMIFS(AllPublicationData!$E:$E,AllPublicationData!$A:$A,'Publication Table'!$B91,AllPublicationData!$B:$B,'Publication Table'!Q$7),
IF(AND($C$4="NHS Scotland",$C$5="All Cancelled Operations"),
SUMIFS(AllPublicationData!$F:$F,AllPublicationData!$A:$A,'Publication Table'!$B91,AllPublicationData!$B:$B,'Publication Table'!Q$7),
IF(AND($C$4="NHS Scotland",$C$5="Operations cancelled by patient"),
SUMIFS(AllPublicationData!$G:$G,AllPublicationData!$A:$A,'Publication Table'!$B91,AllPublicationData!$B:$B,'Publication Table'!Q$7),
IF(AND($C$4="NHS Scotland",$C$5="Operations cancelled for clinical reasons"),
SUMIFS(AllPublicationData!$H:$H,AllPublicationData!$A:$A,'Publication Table'!$B91,AllPublicationData!$B:$B,'Publication Table'!Q$7),
IF(AND($C$4="NHS Scotland",$C$5="Operations cancelled for non-clinical/capacity reasons"),
SUMIFS(AllPublicationData!$I:$I,AllPublicationData!$A:$A,'Publication Table'!$B91,AllPublicationData!$B:$B,'Publication Table'!Q$7),
IF(AND($C$4="NHS Scotland",$C$5="Cancellations for other reasons"),
SUMIFS(AllPublicationData!$J:$J,AllPublicationData!$A:$A,'Publication Table'!$B91,AllPublicationData!$B:$B,'Publication Table'!Q$7)))))))</f>
        <v>2227</v>
      </c>
      <c r="R91" s="90">
        <f>IF($C$5="Total Operations",
SUMIFS(AllPublicationData!$E:$E,AllPublicationData!$A:$A,'Publication Table'!$B91,AllPublicationData!$B:$B,'Publication Table'!$C$4,AllPublicationData!$D:$D,'Publication Table'!R$7),
IF('Publication Table'!$C$5="All Cancelled Operations",
SUMIFS(AllPublicationData!$F:$F,AllPublicationData!$A:$A,'Publication Table'!$B91,AllPublicationData!$B:$B,'Publication Table'!$C$4,AllPublicationData!$D:$D,'Publication Table'!R$7),
IF('Publication Table'!$C$5="Operations cancelled by patient",
SUMIFS(AllPublicationData!$G:$G,AllPublicationData!$A:$A,'Publication Table'!$B91,AllPublicationData!$B:$B,'Publication Table'!$C$4,AllPublicationData!$D:$D,'Publication Table'!R$7),
IF('Publication Table'!$C$5="Operations cancelled for clinical reasons",
SUMIFS(AllPublicationData!$G:$G,AllPublicationData!$A:$A,'Publication Table'!$B91,AllPublicationData!$B:$B,'Publication Table'!$C$4,AllPublicationData!$D:$D,'Publication Table'!R$7),
IF('Publication Table'!$C$5="Operations cancelled for non-clinical/capacity reasons",
SUMIFS(AllPublicationData!$G:$G,AllPublicationData!$A:$A,'Publication Table'!$B91,AllPublicationData!$B:$B,'Publication Table'!$C$4,AllPublicationData!$D:$D,'Publication Table'!R$7),
IF('Publication Table'!$C$5="Cancellations for other reasons",
SUMIFS(AllPublicationData!$G:$G,AllPublicationData!$A:$A,'Publication Table'!$B91,AllPublicationData!$B:$B,'Publication Table'!$C$4,AllPublicationData!$D:$D,'Publication Table'!R$7)))))))+
IF(AND($C$4="NHS Scotland",$C$5="Total Operations"),
SUMIFS(AllPublicationData!$E:$E,AllPublicationData!$A:$A,'Publication Table'!$B91,AllPublicationData!$B:$B,'Publication Table'!R$7),
IF(AND($C$4="NHS Scotland",$C$5="All Cancelled Operations"),
SUMIFS(AllPublicationData!$F:$F,AllPublicationData!$A:$A,'Publication Table'!$B91,AllPublicationData!$B:$B,'Publication Table'!R$7),
IF(AND($C$4="NHS Scotland",$C$5="Operations cancelled by patient"),
SUMIFS(AllPublicationData!$G:$G,AllPublicationData!$A:$A,'Publication Table'!$B91,AllPublicationData!$B:$B,'Publication Table'!R$7),
IF(AND($C$4="NHS Scotland",$C$5="Operations cancelled for clinical reasons"),
SUMIFS(AllPublicationData!$H:$H,AllPublicationData!$A:$A,'Publication Table'!$B91,AllPublicationData!$B:$B,'Publication Table'!R$7),
IF(AND($C$4="NHS Scotland",$C$5="Operations cancelled for non-clinical/capacity reasons"),
SUMIFS(AllPublicationData!$I:$I,AllPublicationData!$A:$A,'Publication Table'!$B91,AllPublicationData!$B:$B,'Publication Table'!R$7),
IF(AND($C$4="NHS Scotland",$C$5="Cancellations for other reasons"),
SUMIFS(AllPublicationData!$J:$J,AllPublicationData!$A:$A,'Publication Table'!$B91,AllPublicationData!$B:$B,'Publication Table'!R$7)))))))</f>
        <v>94</v>
      </c>
    </row>
    <row r="92" spans="2:18" x14ac:dyDescent="0.35">
      <c r="B92" s="89">
        <v>42856</v>
      </c>
      <c r="C92" s="81">
        <f>IF($C$5="Total Operations",
SUMIFS(AllPublicationData!$E:$E,AllPublicationData!$A:$A,'Publication Table'!$B92,AllPublicationData!$B:$B,'Publication Table'!$C$4),
IF('Publication Table'!$C$5="All Cancelled Operations",
SUMIFS(AllPublicationData!$F:$F,AllPublicationData!$A:$A,'Publication Table'!$B92,AllPublicationData!$B:$B,'Publication Table'!$C$4),
IF('Publication Table'!$C$5="Operations cancelled by patient",
SUMIFS(AllPublicationData!$G:$G,AllPublicationData!$A:$A,'Publication Table'!$B92,AllPublicationData!$B:$B,'Publication Table'!$C$4),
IF('Publication Table'!$C$5="Operations cancelled for clinical reasons",
SUMIFS(AllPublicationData!$H:$H,AllPublicationData!$A:$A,'Publication Table'!$B92,AllPublicationData!$B:$B,'Publication Table'!$C$4),
IF('Publication Table'!$C$5="Operations cancelled for non-clinical/capacity reasons",
SUMIFS(AllPublicationData!$I:$I,AllPublicationData!$A:$A,'Publication Table'!$B92,AllPublicationData!$B:$B,'Publication Table'!$C$4),
IF('Publication Table'!$C$5="Cancellations for other reasons",
SUMIFS(AllPublicationData!$J:$J,AllPublicationData!$A:$A,'Publication Table'!$B92,AllPublicationData!$B:$B,'Publication Table'!$C$4)))))))+
IF(AND($C$4="NHS Scotland",$C$5="Total Operations"),
SUMIFS(AllPublicationData!$E:$E,AllPublicationData!$A:$A,'Publication Table'!$B92),
IF(AND($C$4="NHS Scotland",$C$5="All Cancelled Operations"),
SUMIFS(AllPublicationData!$F:$F,AllPublicationData!$A:$A,'Publication Table'!$B92),
IF(AND($C$4="NHS Scotland",$C$5="Operations cancelled by patient"),
SUMIFS(AllPublicationData!$G:$G,AllPublicationData!$A:$A,'Publication Table'!$B92),
IF(AND($C$4="NHS Scotland",$C$5="Operations cancelled for clinical reasons"),
SUMIFS(AllPublicationData!$H:$H,AllPublicationData!$A:$A,'Publication Table'!$B92),
IF(AND($C$4="NHS Scotland",$C$5="Operations cancelled for non-clinical/capacity reasons"),
SUMIFS(AllPublicationData!$I:$I,AllPublicationData!$A:$A,'Publication Table'!$B92),
IF(AND($C$4="NHS Scotland",$C$5="Cancellations for other reasons"),
SUMIFS(AllPublicationData!$J:$J,AllPublicationData!$A:$A,'Publication Table'!$B92)))))))</f>
        <v>29997</v>
      </c>
      <c r="D92" s="90">
        <f>IF($C$5="Total Operations",
SUMIFS(AllPublicationData!$E:$E,AllPublicationData!$A:$A,'Publication Table'!$B92,AllPublicationData!$B:$B,'Publication Table'!$C$4,AllPublicationData!$D:$D,'Publication Table'!D$7),
IF('Publication Table'!$C$5="All Cancelled Operations",
SUMIFS(AllPublicationData!$F:$F,AllPublicationData!$A:$A,'Publication Table'!$B92,AllPublicationData!$B:$B,'Publication Table'!$C$4,AllPublicationData!$D:$D,'Publication Table'!D$7),
IF('Publication Table'!$C$5="Operations cancelled by patient",
SUMIFS(AllPublicationData!$G:$G,AllPublicationData!$A:$A,'Publication Table'!$B92,AllPublicationData!$B:$B,'Publication Table'!$C$4,AllPublicationData!$D:$D,'Publication Table'!D$7),
IF('Publication Table'!$C$5="Operations cancelled for clinical reasons",
SUMIFS(AllPublicationData!$H:$H,AllPublicationData!$A:$A,'Publication Table'!$B92,AllPublicationData!$B:$B,'Publication Table'!$C$4,AllPublicationData!$D:$D,'Publication Table'!D$7),
IF('Publication Table'!$C$5="Operations cancelled for non-clinical/capacity reasons",
SUMIFS(AllPublicationData!$I:$I,AllPublicationData!$A:$A,'Publication Table'!$B92,AllPublicationData!$B:$B,'Publication Table'!$C$4,AllPublicationData!$D:$D,'Publication Table'!D$7),
IF('Publication Table'!$C$5="Cancellations for other reasons",
SUMIFS(AllPublicationData!$J:$J,AllPublicationData!$A:$A,'Publication Table'!$B92,AllPublicationData!$B:$B,'Publication Table'!$C$4,AllPublicationData!$D:$D,'Publication Table'!D$7)))))))+
IF(AND($C$4="NHS Scotland",$C$5="Total Operations"),
SUMIFS(AllPublicationData!$E:$E,AllPublicationData!$A:$A,'Publication Table'!$B92,AllPublicationData!$B:$B,'Publication Table'!D$7),
IF(AND($C$4="NHS Scotland",$C$5="All Cancelled Operations"),
SUMIFS(AllPublicationData!$F:$F,AllPublicationData!$A:$A,'Publication Table'!$B92,AllPublicationData!$B:$B,'Publication Table'!D$7),
IF(AND($C$4="NHS Scotland",$C$5="Operations cancelled by patient"),
SUMIFS(AllPublicationData!$G:$G,AllPublicationData!$A:$A,'Publication Table'!$B92,AllPublicationData!$B:$B,'Publication Table'!D$7),
IF(AND($C$4="NHS Scotland",$C$5="Operations cancelled for clinical reasons"),
SUMIFS(AllPublicationData!$H:$H,AllPublicationData!$A:$A,'Publication Table'!$B92,AllPublicationData!$B:$B,'Publication Table'!D$7),
IF(AND($C$4="NHS Scotland",$C$5="Operations cancelled for non-clinical/capacity reasons"),
SUMIFS(AllPublicationData!$I:$I,AllPublicationData!$A:$A,'Publication Table'!$B92,AllPublicationData!$B:$B,'Publication Table'!D$7),
IF(AND($C$4="NHS Scotland",$C$5="Cancellations for other reasons"),
SUMIFS(AllPublicationData!$J:$J,AllPublicationData!$A:$A,'Publication Table'!$B92,AllPublicationData!$B:$B,'Publication Table'!D$7)))))))</f>
        <v>1519</v>
      </c>
      <c r="E92" s="90">
        <f>IF($C$5="Total Operations",
SUMIFS(AllPublicationData!$E:$E,AllPublicationData!$A:$A,'Publication Table'!$B92,AllPublicationData!$B:$B,'Publication Table'!$C$4,AllPublicationData!$D:$D,'Publication Table'!E$7),
IF('Publication Table'!$C$5="All Cancelled Operations",
SUMIFS(AllPublicationData!$F:$F,AllPublicationData!$A:$A,'Publication Table'!$B92,AllPublicationData!$B:$B,'Publication Table'!$C$4,AllPublicationData!$D:$D,'Publication Table'!E$7),
IF('Publication Table'!$C$5="Operations cancelled by patient",
SUMIFS(AllPublicationData!$G:$G,AllPublicationData!$A:$A,'Publication Table'!$B92,AllPublicationData!$B:$B,'Publication Table'!$C$4,AllPublicationData!$D:$D,'Publication Table'!E$7),
IF('Publication Table'!$C$5="Operations cancelled for clinical reasons",
SUMIFS(AllPublicationData!$H:$H,AllPublicationData!$A:$A,'Publication Table'!$B92,AllPublicationData!$B:$B,'Publication Table'!$C$4,AllPublicationData!$D:$D,'Publication Table'!E$7),
IF('Publication Table'!$C$5="Operations cancelled for non-clinical/capacity reasons",
SUMIFS(AllPublicationData!$I:$I,AllPublicationData!$A:$A,'Publication Table'!$B92,AllPublicationData!$B:$B,'Publication Table'!$C$4,AllPublicationData!$D:$D,'Publication Table'!E$7),
IF('Publication Table'!$C$5="Cancellations for other reasons",
SUMIFS(AllPublicationData!$J:$J,AllPublicationData!$A:$A,'Publication Table'!$B92,AllPublicationData!$B:$B,'Publication Table'!$C$4,AllPublicationData!$D:$D,'Publication Table'!E$7)))))))+
IF(AND($C$4="NHS Scotland",$C$5="Total Operations"),
SUMIFS(AllPublicationData!$E:$E,AllPublicationData!$A:$A,'Publication Table'!$B92,AllPublicationData!$B:$B,'Publication Table'!E$7),
IF(AND($C$4="NHS Scotland",$C$5="All Cancelled Operations"),
SUMIFS(AllPublicationData!$F:$F,AllPublicationData!$A:$A,'Publication Table'!$B92,AllPublicationData!$B:$B,'Publication Table'!E$7),
IF(AND($C$4="NHS Scotland",$C$5="Operations cancelled by patient"),
SUMIFS(AllPublicationData!$G:$G,AllPublicationData!$A:$A,'Publication Table'!$B92,AllPublicationData!$B:$B,'Publication Table'!E$7),
IF(AND($C$4="NHS Scotland",$C$5="Operations cancelled for clinical reasons"),
SUMIFS(AllPublicationData!$H:$H,AllPublicationData!$A:$A,'Publication Table'!$B92,AllPublicationData!$B:$B,'Publication Table'!E$7),
IF(AND($C$4="NHS Scotland",$C$5="Operations cancelled for non-clinical/capacity reasons"),
SUMIFS(AllPublicationData!$I:$I,AllPublicationData!$A:$A,'Publication Table'!$B92,AllPublicationData!$B:$B,'Publication Table'!E$7),
IF(AND($C$4="NHS Scotland",$C$5="Cancellations for other reasons"),
SUMIFS(AllPublicationData!$J:$J,AllPublicationData!$A:$A,'Publication Table'!$B92,AllPublicationData!$B:$B,'Publication Table'!E$7)))))))</f>
        <v>1980</v>
      </c>
      <c r="F92" s="90">
        <f>IF($C$5="Total Operations",
SUMIFS(AllPublicationData!$E:$E,AllPublicationData!$A:$A,'Publication Table'!$B92,AllPublicationData!$B:$B,'Publication Table'!$C$4,AllPublicationData!$D:$D,'Publication Table'!F$7),
IF('Publication Table'!$C$5="All Cancelled Operations",
SUMIFS(AllPublicationData!$F:$F,AllPublicationData!$A:$A,'Publication Table'!$B92,AllPublicationData!$B:$B,'Publication Table'!$C$4,AllPublicationData!$D:$D,'Publication Table'!F$7),
IF('Publication Table'!$C$5="Operations cancelled by patient",
SUMIFS(AllPublicationData!$G:$G,AllPublicationData!$A:$A,'Publication Table'!$B92,AllPublicationData!$B:$B,'Publication Table'!$C$4,AllPublicationData!$D:$D,'Publication Table'!F$7),
IF('Publication Table'!$C$5="Operations cancelled for clinical reasons",
SUMIFS(AllPublicationData!$H:$H,AllPublicationData!$A:$A,'Publication Table'!$B92,AllPublicationData!$B:$B,'Publication Table'!$C$4,AllPublicationData!$D:$D,'Publication Table'!F$7),
IF('Publication Table'!$C$5="Operations cancelled for non-clinical/capacity reasons",
SUMIFS(AllPublicationData!$I:$I,AllPublicationData!$A:$A,'Publication Table'!$B92,AllPublicationData!$B:$B,'Publication Table'!$C$4,AllPublicationData!$D:$D,'Publication Table'!F$7),
IF('Publication Table'!$C$5="Cancellations for other reasons",
SUMIFS(AllPublicationData!$J:$J,AllPublicationData!$A:$A,'Publication Table'!$B92,AllPublicationData!$B:$B,'Publication Table'!$C$4,AllPublicationData!$D:$D,'Publication Table'!F$7)))))))+
IF(AND($C$4="NHS Scotland",$C$5="Total Operations"),
SUMIFS(AllPublicationData!$E:$E,AllPublicationData!$A:$A,'Publication Table'!$B92,AllPublicationData!$B:$B,'Publication Table'!F$7),
IF(AND($C$4="NHS Scotland",$C$5="All Cancelled Operations"),
SUMIFS(AllPublicationData!$F:$F,AllPublicationData!$A:$A,'Publication Table'!$B92,AllPublicationData!$B:$B,'Publication Table'!F$7),
IF(AND($C$4="NHS Scotland",$C$5="Operations cancelled by patient"),
SUMIFS(AllPublicationData!$G:$G,AllPublicationData!$A:$A,'Publication Table'!$B92,AllPublicationData!$B:$B,'Publication Table'!F$7),
IF(AND($C$4="NHS Scotland",$C$5="Operations cancelled for clinical reasons"),
SUMIFS(AllPublicationData!$H:$H,AllPublicationData!$A:$A,'Publication Table'!$B92,AllPublicationData!$B:$B,'Publication Table'!F$7),
IF(AND($C$4="NHS Scotland",$C$5="Operations cancelled for non-clinical/capacity reasons"),
SUMIFS(AllPublicationData!$I:$I,AllPublicationData!$A:$A,'Publication Table'!$B92,AllPublicationData!$B:$B,'Publication Table'!F$7),
IF(AND($C$4="NHS Scotland",$C$5="Cancellations for other reasons"),
SUMIFS(AllPublicationData!$J:$J,AllPublicationData!$A:$A,'Publication Table'!$B92,AllPublicationData!$B:$B,'Publication Table'!F$7)))))))</f>
        <v>469</v>
      </c>
      <c r="G92" s="90">
        <f>IF($C$5="Total Operations",
SUMIFS(AllPublicationData!$E:$E,AllPublicationData!$A:$A,'Publication Table'!$B92,AllPublicationData!$B:$B,'Publication Table'!$C$4,AllPublicationData!$D:$D,'Publication Table'!G$7),
IF('Publication Table'!$C$5="All Cancelled Operations",
SUMIFS(AllPublicationData!$F:$F,AllPublicationData!$A:$A,'Publication Table'!$B92,AllPublicationData!$B:$B,'Publication Table'!$C$4,AllPublicationData!$D:$D,'Publication Table'!G$7),
IF('Publication Table'!$C$5="Operations cancelled by patient",
SUMIFS(AllPublicationData!$G:$G,AllPublicationData!$A:$A,'Publication Table'!$B92,AllPublicationData!$B:$B,'Publication Table'!$C$4,AllPublicationData!$D:$D,'Publication Table'!G$7),
IF('Publication Table'!$C$5="Operations cancelled for clinical reasons",
SUMIFS(AllPublicationData!$H:$H,AllPublicationData!$A:$A,'Publication Table'!$B92,AllPublicationData!$B:$B,'Publication Table'!$C$4,AllPublicationData!$D:$D,'Publication Table'!G$7),
IF('Publication Table'!$C$5="Operations cancelled for non-clinical/capacity reasons",
SUMIFS(AllPublicationData!$I:$I,AllPublicationData!$A:$A,'Publication Table'!$B92,AllPublicationData!$B:$B,'Publication Table'!$C$4,AllPublicationData!$D:$D,'Publication Table'!G$7),
IF('Publication Table'!$C$5="Cancellations for other reasons",
SUMIFS(AllPublicationData!$J:$J,AllPublicationData!$A:$A,'Publication Table'!$B92,AllPublicationData!$B:$B,'Publication Table'!$C$4,AllPublicationData!$D:$D,'Publication Table'!G$7)))))))+
IF(AND($C$4="NHS Scotland",$C$5="Total Operations"),
SUMIFS(AllPublicationData!$E:$E,AllPublicationData!$A:$A,'Publication Table'!$B92,AllPublicationData!$B:$B,'Publication Table'!G$7),
IF(AND($C$4="NHS Scotland",$C$5="All Cancelled Operations"),
SUMIFS(AllPublicationData!$F:$F,AllPublicationData!$A:$A,'Publication Table'!$B92,AllPublicationData!$B:$B,'Publication Table'!G$7),
IF(AND($C$4="NHS Scotland",$C$5="Operations cancelled by patient"),
SUMIFS(AllPublicationData!$G:$G,AllPublicationData!$A:$A,'Publication Table'!$B92,AllPublicationData!$B:$B,'Publication Table'!G$7),
IF(AND($C$4="NHS Scotland",$C$5="Operations cancelled for clinical reasons"),
SUMIFS(AllPublicationData!$H:$H,AllPublicationData!$A:$A,'Publication Table'!$B92,AllPublicationData!$B:$B,'Publication Table'!G$7),
IF(AND($C$4="NHS Scotland",$C$5="Operations cancelled for non-clinical/capacity reasons"),
SUMIFS(AllPublicationData!$I:$I,AllPublicationData!$A:$A,'Publication Table'!$B92,AllPublicationData!$B:$B,'Publication Table'!G$7),
IF(AND($C$4="NHS Scotland",$C$5="Cancellations for other reasons"),
SUMIFS(AllPublicationData!$J:$J,AllPublicationData!$A:$A,'Publication Table'!$B92,AllPublicationData!$B:$B,'Publication Table'!G$7)))))))</f>
        <v>1561</v>
      </c>
      <c r="H92" s="90">
        <f>IF($C$5="Total Operations",
SUMIFS(AllPublicationData!$E:$E,AllPublicationData!$A:$A,'Publication Table'!$B92,AllPublicationData!$B:$B,'Publication Table'!$C$4,AllPublicationData!$D:$D,'Publication Table'!H$7),
IF('Publication Table'!$C$5="All Cancelled Operations",
SUMIFS(AllPublicationData!$F:$F,AllPublicationData!$A:$A,'Publication Table'!$B92,AllPublicationData!$B:$B,'Publication Table'!$C$4,AllPublicationData!$D:$D,'Publication Table'!H$7),
IF('Publication Table'!$C$5="Operations cancelled by patient",
SUMIFS(AllPublicationData!$G:$G,AllPublicationData!$A:$A,'Publication Table'!$B92,AllPublicationData!$B:$B,'Publication Table'!$C$4,AllPublicationData!$D:$D,'Publication Table'!H$7),
IF('Publication Table'!$C$5="Operations cancelled for clinical reasons",
SUMIFS(AllPublicationData!$H:$H,AllPublicationData!$A:$A,'Publication Table'!$B92,AllPublicationData!$B:$B,'Publication Table'!$C$4,AllPublicationData!$D:$D,'Publication Table'!H$7),
IF('Publication Table'!$C$5="Operations cancelled for non-clinical/capacity reasons",
SUMIFS(AllPublicationData!$I:$I,AllPublicationData!$A:$A,'Publication Table'!$B92,AllPublicationData!$B:$B,'Publication Table'!$C$4,AllPublicationData!$D:$D,'Publication Table'!H$7),
IF('Publication Table'!$C$5="Cancellations for other reasons",
SUMIFS(AllPublicationData!$J:$J,AllPublicationData!$A:$A,'Publication Table'!$B92,AllPublicationData!$B:$B,'Publication Table'!$C$4,AllPublicationData!$D:$D,'Publication Table'!H$7)))))))+
IF(AND($C$4="NHS Scotland",$C$5="Total Operations"),
SUMIFS(AllPublicationData!$E:$E,AllPublicationData!$A:$A,'Publication Table'!$B92,AllPublicationData!$B:$B,'Publication Table'!H$7),
IF(AND($C$4="NHS Scotland",$C$5="All Cancelled Operations"),
SUMIFS(AllPublicationData!$F:$F,AllPublicationData!$A:$A,'Publication Table'!$B92,AllPublicationData!$B:$B,'Publication Table'!H$7),
IF(AND($C$4="NHS Scotland",$C$5="Operations cancelled by patient"),
SUMIFS(AllPublicationData!$G:$G,AllPublicationData!$A:$A,'Publication Table'!$B92,AllPublicationData!$B:$B,'Publication Table'!H$7),
IF(AND($C$4="NHS Scotland",$C$5="Operations cancelled for clinical reasons"),
SUMIFS(AllPublicationData!$H:$H,AllPublicationData!$A:$A,'Publication Table'!$B92,AllPublicationData!$B:$B,'Publication Table'!H$7),
IF(AND($C$4="NHS Scotland",$C$5="Operations cancelled for non-clinical/capacity reasons"),
SUMIFS(AllPublicationData!$I:$I,AllPublicationData!$A:$A,'Publication Table'!$B92,AllPublicationData!$B:$B,'Publication Table'!H$7),
IF(AND($C$4="NHS Scotland",$C$5="Cancellations for other reasons"),
SUMIFS(AllPublicationData!$J:$J,AllPublicationData!$A:$A,'Publication Table'!$B92,AllPublicationData!$B:$B,'Publication Table'!H$7)))))))</f>
        <v>1360</v>
      </c>
      <c r="I92" s="90">
        <f>IF($C$5="Total Operations",
SUMIFS(AllPublicationData!$E:$E,AllPublicationData!$A:$A,'Publication Table'!$B92,AllPublicationData!$B:$B,'Publication Table'!$C$4,AllPublicationData!$D:$D,'Publication Table'!I$7),
IF('Publication Table'!$C$5="All Cancelled Operations",
SUMIFS(AllPublicationData!$F:$F,AllPublicationData!$A:$A,'Publication Table'!$B92,AllPublicationData!$B:$B,'Publication Table'!$C$4,AllPublicationData!$D:$D,'Publication Table'!I$7),
IF('Publication Table'!$C$5="Operations cancelled by patient",
SUMIFS(AllPublicationData!$G:$G,AllPublicationData!$A:$A,'Publication Table'!$B92,AllPublicationData!$B:$B,'Publication Table'!$C$4,AllPublicationData!$D:$D,'Publication Table'!I$7),
IF('Publication Table'!$C$5="Operations cancelled for clinical reasons",
SUMIFS(AllPublicationData!$H:$H,AllPublicationData!$A:$A,'Publication Table'!$B92,AllPublicationData!$B:$B,'Publication Table'!$C$4,AllPublicationData!$D:$D,'Publication Table'!I$7),
IF('Publication Table'!$C$5="Operations cancelled for non-clinical/capacity reasons",
SUMIFS(AllPublicationData!$I:$I,AllPublicationData!$A:$A,'Publication Table'!$B92,AllPublicationData!$B:$B,'Publication Table'!$C$4,AllPublicationData!$D:$D,'Publication Table'!I$7),
IF('Publication Table'!$C$5="Cancellations for other reasons",
SUMIFS(AllPublicationData!$J:$J,AllPublicationData!$A:$A,'Publication Table'!$B92,AllPublicationData!$B:$B,'Publication Table'!$C$4,AllPublicationData!$D:$D,'Publication Table'!I$7)))))))+
IF(AND($C$4="NHS Scotland",$C$5="Total Operations"),
SUMIFS(AllPublicationData!$E:$E,AllPublicationData!$A:$A,'Publication Table'!$B92,AllPublicationData!$B:$B,'Publication Table'!I$7),
IF(AND($C$4="NHS Scotland",$C$5="All Cancelled Operations"),
SUMIFS(AllPublicationData!$F:$F,AllPublicationData!$A:$A,'Publication Table'!$B92,AllPublicationData!$B:$B,'Publication Table'!I$7),
IF(AND($C$4="NHS Scotland",$C$5="Operations cancelled by patient"),
SUMIFS(AllPublicationData!$G:$G,AllPublicationData!$A:$A,'Publication Table'!$B92,AllPublicationData!$B:$B,'Publication Table'!I$7),
IF(AND($C$4="NHS Scotland",$C$5="Operations cancelled for clinical reasons"),
SUMIFS(AllPublicationData!$H:$H,AllPublicationData!$A:$A,'Publication Table'!$B92,AllPublicationData!$B:$B,'Publication Table'!I$7),
IF(AND($C$4="NHS Scotland",$C$5="Operations cancelled for non-clinical/capacity reasons"),
SUMIFS(AllPublicationData!$I:$I,AllPublicationData!$A:$A,'Publication Table'!$B92,AllPublicationData!$B:$B,'Publication Table'!I$7),
IF(AND($C$4="NHS Scotland",$C$5="Cancellations for other reasons"),
SUMIFS(AllPublicationData!$J:$J,AllPublicationData!$A:$A,'Publication Table'!$B92,AllPublicationData!$B:$B,'Publication Table'!I$7)))))))</f>
        <v>1180</v>
      </c>
      <c r="J92" s="90">
        <f>IF($C$5="Total Operations",
SUMIFS(AllPublicationData!$E:$E,AllPublicationData!$A:$A,'Publication Table'!$B92,AllPublicationData!$B:$B,'Publication Table'!$C$4,AllPublicationData!$D:$D,'Publication Table'!J$7),
IF('Publication Table'!$C$5="All Cancelled Operations",
SUMIFS(AllPublicationData!$F:$F,AllPublicationData!$A:$A,'Publication Table'!$B92,AllPublicationData!$B:$B,'Publication Table'!$C$4,AllPublicationData!$D:$D,'Publication Table'!J$7),
IF('Publication Table'!$C$5="Operations cancelled by patient",
SUMIFS(AllPublicationData!$G:$G,AllPublicationData!$A:$A,'Publication Table'!$B92,AllPublicationData!$B:$B,'Publication Table'!$C$4,AllPublicationData!$D:$D,'Publication Table'!J$7),
IF('Publication Table'!$C$5="Operations cancelled for clinical reasons",
SUMIFS(AllPublicationData!$H:$H,AllPublicationData!$A:$A,'Publication Table'!$B92,AllPublicationData!$B:$B,'Publication Table'!$C$4,AllPublicationData!$D:$D,'Publication Table'!J$7),
IF('Publication Table'!$C$5="Operations cancelled for non-clinical/capacity reasons",
SUMIFS(AllPublicationData!$I:$I,AllPublicationData!$A:$A,'Publication Table'!$B92,AllPublicationData!$B:$B,'Publication Table'!$C$4,AllPublicationData!$D:$D,'Publication Table'!J$7),
IF('Publication Table'!$C$5="Cancellations for other reasons",
SUMIFS(AllPublicationData!$J:$J,AllPublicationData!$A:$A,'Publication Table'!$B92,AllPublicationData!$B:$B,'Publication Table'!$C$4,AllPublicationData!$D:$D,'Publication Table'!J$7)))))))+
IF(AND($C$4="NHS Scotland",$C$5="Total Operations"),
SUMIFS(AllPublicationData!$E:$E,AllPublicationData!$A:$A,'Publication Table'!$B92,AllPublicationData!$B:$B,'Publication Table'!J$7),
IF(AND($C$4="NHS Scotland",$C$5="All Cancelled Operations"),
SUMIFS(AllPublicationData!$F:$F,AllPublicationData!$A:$A,'Publication Table'!$B92,AllPublicationData!$B:$B,'Publication Table'!J$7),
IF(AND($C$4="NHS Scotland",$C$5="Operations cancelled by patient"),
SUMIFS(AllPublicationData!$G:$G,AllPublicationData!$A:$A,'Publication Table'!$B92,AllPublicationData!$B:$B,'Publication Table'!J$7),
IF(AND($C$4="NHS Scotland",$C$5="Operations cancelled for clinical reasons"),
SUMIFS(AllPublicationData!$H:$H,AllPublicationData!$A:$A,'Publication Table'!$B92,AllPublicationData!$B:$B,'Publication Table'!J$7),
IF(AND($C$4="NHS Scotland",$C$5="Operations cancelled for non-clinical/capacity reasons"),
SUMIFS(AllPublicationData!$I:$I,AllPublicationData!$A:$A,'Publication Table'!$B92,AllPublicationData!$B:$B,'Publication Table'!J$7),
IF(AND($C$4="NHS Scotland",$C$5="Cancellations for other reasons"),
SUMIFS(AllPublicationData!$J:$J,AllPublicationData!$A:$A,'Publication Table'!$B92,AllPublicationData!$B:$B,'Publication Table'!J$7)))))))</f>
        <v>2986</v>
      </c>
      <c r="K92" s="90">
        <f>IF($C$5="Total Operations",
SUMIFS(AllPublicationData!$E:$E,AllPublicationData!$A:$A,'Publication Table'!$B92,AllPublicationData!$B:$B,'Publication Table'!$C$4,AllPublicationData!$D:$D,'Publication Table'!K$7),
IF('Publication Table'!$C$5="All Cancelled Operations",
SUMIFS(AllPublicationData!$F:$F,AllPublicationData!$A:$A,'Publication Table'!$B92,AllPublicationData!$B:$B,'Publication Table'!$C$4,AllPublicationData!$D:$D,'Publication Table'!K$7),
IF('Publication Table'!$C$5="Operations cancelled by patient",
SUMIFS(AllPublicationData!$G:$G,AllPublicationData!$A:$A,'Publication Table'!$B92,AllPublicationData!$B:$B,'Publication Table'!$C$4,AllPublicationData!$D:$D,'Publication Table'!K$7),
IF('Publication Table'!$C$5="Operations cancelled for clinical reasons",
SUMIFS(AllPublicationData!$H:$H,AllPublicationData!$A:$A,'Publication Table'!$B92,AllPublicationData!$B:$B,'Publication Table'!$C$4,AllPublicationData!$D:$D,'Publication Table'!K$7),
IF('Publication Table'!$C$5="Operations cancelled for non-clinical/capacity reasons",
SUMIFS(AllPublicationData!$I:$I,AllPublicationData!$A:$A,'Publication Table'!$B92,AllPublicationData!$B:$B,'Publication Table'!$C$4,AllPublicationData!$D:$D,'Publication Table'!K$7),
IF('Publication Table'!$C$5="Cancellations for other reasons",
SUMIFS(AllPublicationData!$J:$J,AllPublicationData!$A:$A,'Publication Table'!$B92,AllPublicationData!$B:$B,'Publication Table'!$C$4,AllPublicationData!$D:$D,'Publication Table'!K$7)))))))+
IF(AND($C$4="NHS Scotland",$C$5="Total Operations"),
SUMIFS(AllPublicationData!$E:$E,AllPublicationData!$A:$A,'Publication Table'!$B92,AllPublicationData!$B:$B,'Publication Table'!K$7),
IF(AND($C$4="NHS Scotland",$C$5="All Cancelled Operations"),
SUMIFS(AllPublicationData!$F:$F,AllPublicationData!$A:$A,'Publication Table'!$B92,AllPublicationData!$B:$B,'Publication Table'!K$7),
IF(AND($C$4="NHS Scotland",$C$5="Operations cancelled by patient"),
SUMIFS(AllPublicationData!$G:$G,AllPublicationData!$A:$A,'Publication Table'!$B92,AllPublicationData!$B:$B,'Publication Table'!K$7),
IF(AND($C$4="NHS Scotland",$C$5="Operations cancelled for clinical reasons"),
SUMIFS(AllPublicationData!$H:$H,AllPublicationData!$A:$A,'Publication Table'!$B92,AllPublicationData!$B:$B,'Publication Table'!K$7),
IF(AND($C$4="NHS Scotland",$C$5="Operations cancelled for non-clinical/capacity reasons"),
SUMIFS(AllPublicationData!$I:$I,AllPublicationData!$A:$A,'Publication Table'!$B92,AllPublicationData!$B:$B,'Publication Table'!K$7),
IF(AND($C$4="NHS Scotland",$C$5="Cancellations for other reasons"),
SUMIFS(AllPublicationData!$J:$J,AllPublicationData!$A:$A,'Publication Table'!$B92,AllPublicationData!$B:$B,'Publication Table'!K$7)))))))</f>
        <v>6942</v>
      </c>
      <c r="L92" s="90">
        <f>IF($C$5="Total Operations",
SUMIFS(AllPublicationData!$E:$E,AllPublicationData!$A:$A,'Publication Table'!$B92,AllPublicationData!$B:$B,'Publication Table'!$C$4,AllPublicationData!$D:$D,'Publication Table'!L$7),
IF('Publication Table'!$C$5="All Cancelled Operations",
SUMIFS(AllPublicationData!$F:$F,AllPublicationData!$A:$A,'Publication Table'!$B92,AllPublicationData!$B:$B,'Publication Table'!$C$4,AllPublicationData!$D:$D,'Publication Table'!L$7),
IF('Publication Table'!$C$5="Operations cancelled by patient",
SUMIFS(AllPublicationData!$G:$G,AllPublicationData!$A:$A,'Publication Table'!$B92,AllPublicationData!$B:$B,'Publication Table'!$C$4,AllPublicationData!$D:$D,'Publication Table'!L$7),
IF('Publication Table'!$C$5="Operations cancelled for clinical reasons",
SUMIFS(AllPublicationData!$H:$H,AllPublicationData!$A:$A,'Publication Table'!$B92,AllPublicationData!$B:$B,'Publication Table'!$C$4,AllPublicationData!$D:$D,'Publication Table'!L$7),
IF('Publication Table'!$C$5="Operations cancelled for non-clinical/capacity reasons",
SUMIFS(AllPublicationData!$I:$I,AllPublicationData!$A:$A,'Publication Table'!$B92,AllPublicationData!$B:$B,'Publication Table'!$C$4,AllPublicationData!$D:$D,'Publication Table'!L$7),
IF('Publication Table'!$C$5="Cancellations for other reasons",
SUMIFS(AllPublicationData!$J:$J,AllPublicationData!$A:$A,'Publication Table'!$B92,AllPublicationData!$B:$B,'Publication Table'!$C$4,AllPublicationData!$D:$D,'Publication Table'!L$7)))))))+
IF(AND($C$4="NHS Scotland",$C$5="Total Operations"),
SUMIFS(AllPublicationData!$E:$E,AllPublicationData!$A:$A,'Publication Table'!$B92,AllPublicationData!$B:$B,'Publication Table'!L$7),
IF(AND($C$4="NHS Scotland",$C$5="All Cancelled Operations"),
SUMIFS(AllPublicationData!$F:$F,AllPublicationData!$A:$A,'Publication Table'!$B92,AllPublicationData!$B:$B,'Publication Table'!L$7),
IF(AND($C$4="NHS Scotland",$C$5="Operations cancelled by patient"),
SUMIFS(AllPublicationData!$G:$G,AllPublicationData!$A:$A,'Publication Table'!$B92,AllPublicationData!$B:$B,'Publication Table'!L$7),
IF(AND($C$4="NHS Scotland",$C$5="Operations cancelled for clinical reasons"),
SUMIFS(AllPublicationData!$H:$H,AllPublicationData!$A:$A,'Publication Table'!$B92,AllPublicationData!$B:$B,'Publication Table'!L$7),
IF(AND($C$4="NHS Scotland",$C$5="Operations cancelled for non-clinical/capacity reasons"),
SUMIFS(AllPublicationData!$I:$I,AllPublicationData!$A:$A,'Publication Table'!$B92,AllPublicationData!$B:$B,'Publication Table'!L$7),
IF(AND($C$4="NHS Scotland",$C$5="Cancellations for other reasons"),
SUMIFS(AllPublicationData!$J:$J,AllPublicationData!$A:$A,'Publication Table'!$B92,AllPublicationData!$B:$B,'Publication Table'!L$7)))))))</f>
        <v>1258</v>
      </c>
      <c r="M92" s="90">
        <f>IF($C$5="Total Operations",
SUMIFS(AllPublicationData!$E:$E,AllPublicationData!$A:$A,'Publication Table'!$B92,AllPublicationData!$B:$B,'Publication Table'!$C$4,AllPublicationData!$D:$D,'Publication Table'!M$7),
IF('Publication Table'!$C$5="All Cancelled Operations",
SUMIFS(AllPublicationData!$F:$F,AllPublicationData!$A:$A,'Publication Table'!$B92,AllPublicationData!$B:$B,'Publication Table'!$C$4,AllPublicationData!$D:$D,'Publication Table'!M$7),
IF('Publication Table'!$C$5="Operations cancelled by patient",
SUMIFS(AllPublicationData!$G:$G,AllPublicationData!$A:$A,'Publication Table'!$B92,AllPublicationData!$B:$B,'Publication Table'!$C$4,AllPublicationData!$D:$D,'Publication Table'!M$7),
IF('Publication Table'!$C$5="Operations cancelled for clinical reasons",
SUMIFS(AllPublicationData!$G:$G,AllPublicationData!$A:$A,'Publication Table'!$B92,AllPublicationData!$B:$B,'Publication Table'!$C$4,AllPublicationData!$D:$D,'Publication Table'!M$7),
IF('Publication Table'!$C$5="Operations cancelled for non-clinical/capacity reasons",
SUMIFS(AllPublicationData!$G:$G,AllPublicationData!$A:$A,'Publication Table'!$B92,AllPublicationData!$B:$B,'Publication Table'!$C$4,AllPublicationData!$D:$D,'Publication Table'!M$7),
IF('Publication Table'!$C$5="Cancellations for other reasons",
SUMIFS(AllPublicationData!$G:$G,AllPublicationData!$A:$A,'Publication Table'!$B92,AllPublicationData!$B:$B,'Publication Table'!$C$4,AllPublicationData!$D:$D,'Publication Table'!M$7)))))))+
IF(AND($C$4="NHS Scotland",$C$5="Total Operations"),
SUMIFS(AllPublicationData!$E:$E,AllPublicationData!$A:$A,'Publication Table'!$B92,AllPublicationData!$B:$B,'Publication Table'!M$7),
IF(AND($C$4="NHS Scotland",$C$5="All Cancelled Operations"),
SUMIFS(AllPublicationData!$F:$F,AllPublicationData!$A:$A,'Publication Table'!$B92,AllPublicationData!$B:$B,'Publication Table'!M$7),
IF(AND($C$4="NHS Scotland",$C$5="Operations cancelled by patient"),
SUMIFS(AllPublicationData!$G:$G,AllPublicationData!$A:$A,'Publication Table'!$B92,AllPublicationData!$B:$B,'Publication Table'!M$7),
IF(AND($C$4="NHS Scotland",$C$5="Operations cancelled for clinical reasons"),
SUMIFS(AllPublicationData!$H:$H,AllPublicationData!$A:$A,'Publication Table'!$B92,AllPublicationData!$B:$B,'Publication Table'!M$7),
IF(AND($C$4="NHS Scotland",$C$5="Operations cancelled for non-clinical/capacity reasons"),
SUMIFS(AllPublicationData!$I:$I,AllPublicationData!$A:$A,'Publication Table'!$B92,AllPublicationData!$B:$B,'Publication Table'!M$7),
IF(AND($C$4="NHS Scotland",$C$5="Cancellations for other reasons"),
SUMIFS(AllPublicationData!$J:$J,AllPublicationData!$A:$A,'Publication Table'!$B92,AllPublicationData!$B:$B,'Publication Table'!M$7)))))))</f>
        <v>2570</v>
      </c>
      <c r="N92" s="90">
        <f>IF($C$5="Total Operations",
SUMIFS(AllPublicationData!$E:$E,AllPublicationData!$A:$A,'Publication Table'!$B92,AllPublicationData!$B:$B,'Publication Table'!$C$4,AllPublicationData!$D:$D,'Publication Table'!N$7),
IF('Publication Table'!$C$5="All Cancelled Operations",
SUMIFS(AllPublicationData!$F:$F,AllPublicationData!$A:$A,'Publication Table'!$B92,AllPublicationData!$B:$B,'Publication Table'!$C$4,AllPublicationData!$D:$D,'Publication Table'!N$7),
IF('Publication Table'!$C$5="Operations cancelled by patient",
SUMIFS(AllPublicationData!$G:$G,AllPublicationData!$A:$A,'Publication Table'!$B92,AllPublicationData!$B:$B,'Publication Table'!$C$4,AllPublicationData!$D:$D,'Publication Table'!N$7),
IF('Publication Table'!$C$5="Operations cancelled for clinical reasons",
SUMIFS(AllPublicationData!$G:$G,AllPublicationData!$A:$A,'Publication Table'!$B92,AllPublicationData!$B:$B,'Publication Table'!$C$4,AllPublicationData!$D:$D,'Publication Table'!N$7),
IF('Publication Table'!$C$5="Operations cancelled for non-clinical/capacity reasons",
SUMIFS(AllPublicationData!$G:$G,AllPublicationData!$A:$A,'Publication Table'!$B92,AllPublicationData!$B:$B,'Publication Table'!$C$4,AllPublicationData!$D:$D,'Publication Table'!N$7),
IF('Publication Table'!$C$5="Cancellations for other reasons",
SUMIFS(AllPublicationData!$G:$G,AllPublicationData!$A:$A,'Publication Table'!$B92,AllPublicationData!$B:$B,'Publication Table'!$C$4,AllPublicationData!$D:$D,'Publication Table'!N$7)))))))+
IF(AND($C$4="NHS Scotland",$C$5="Total Operations"),
SUMIFS(AllPublicationData!$E:$E,AllPublicationData!$A:$A,'Publication Table'!$B92,AllPublicationData!$B:$B,'Publication Table'!N$7),
IF(AND($C$4="NHS Scotland",$C$5="All Cancelled Operations"),
SUMIFS(AllPublicationData!$F:$F,AllPublicationData!$A:$A,'Publication Table'!$B92,AllPublicationData!$B:$B,'Publication Table'!N$7),
IF(AND($C$4="NHS Scotland",$C$5="Operations cancelled by patient"),
SUMIFS(AllPublicationData!$G:$G,AllPublicationData!$A:$A,'Publication Table'!$B92,AllPublicationData!$B:$B,'Publication Table'!N$7),
IF(AND($C$4="NHS Scotland",$C$5="Operations cancelled for clinical reasons"),
SUMIFS(AllPublicationData!$H:$H,AllPublicationData!$A:$A,'Publication Table'!$B92,AllPublicationData!$B:$B,'Publication Table'!N$7),
IF(AND($C$4="NHS Scotland",$C$5="Operations cancelled for non-clinical/capacity reasons"),
SUMIFS(AllPublicationData!$I:$I,AllPublicationData!$A:$A,'Publication Table'!$B92,AllPublicationData!$B:$B,'Publication Table'!N$7),
IF(AND($C$4="NHS Scotland",$C$5="Cancellations for other reasons"),
SUMIFS(AllPublicationData!$J:$J,AllPublicationData!$A:$A,'Publication Table'!$B92,AllPublicationData!$B:$B,'Publication Table'!N$7)))))))</f>
        <v>5435</v>
      </c>
      <c r="O92" s="90">
        <f>IF($C$5="Total Operations",
SUMIFS(AllPublicationData!$E:$E,AllPublicationData!$A:$A,'Publication Table'!$B92,AllPublicationData!$B:$B,'Publication Table'!$C$4,AllPublicationData!$D:$D,'Publication Table'!O$7),
IF('Publication Table'!$C$5="All Cancelled Operations",
SUMIFS(AllPublicationData!$F:$F,AllPublicationData!$A:$A,'Publication Table'!$B92,AllPublicationData!$B:$B,'Publication Table'!$C$4,AllPublicationData!$D:$D,'Publication Table'!O$7),
IF('Publication Table'!$C$5="Operations cancelled by patient",
SUMIFS(AllPublicationData!$G:$G,AllPublicationData!$A:$A,'Publication Table'!$B92,AllPublicationData!$B:$B,'Publication Table'!$C$4,AllPublicationData!$D:$D,'Publication Table'!O$7),
IF('Publication Table'!$C$5="Operations cancelled for clinical reasons",
SUMIFS(AllPublicationData!$G:$G,AllPublicationData!$A:$A,'Publication Table'!$B92,AllPublicationData!$B:$B,'Publication Table'!$C$4,AllPublicationData!$D:$D,'Publication Table'!O$7),
IF('Publication Table'!$C$5="Operations cancelled for non-clinical/capacity reasons",
SUMIFS(AllPublicationData!$G:$G,AllPublicationData!$A:$A,'Publication Table'!$B92,AllPublicationData!$B:$B,'Publication Table'!$C$4,AllPublicationData!$D:$D,'Publication Table'!O$7),
IF('Publication Table'!$C$5="Cancellations for other reasons",
SUMIFS(AllPublicationData!$G:$G,AllPublicationData!$A:$A,'Publication Table'!$B92,AllPublicationData!$B:$B,'Publication Table'!$C$4,AllPublicationData!$D:$D,'Publication Table'!O$7)))))))+
IF(AND($C$4="NHS Scotland",$C$5="Total Operations"),
SUMIFS(AllPublicationData!$E:$E,AllPublicationData!$A:$A,'Publication Table'!$B92,AllPublicationData!$B:$B,'Publication Table'!O$7),
IF(AND($C$4="NHS Scotland",$C$5="All Cancelled Operations"),
SUMIFS(AllPublicationData!$F:$F,AllPublicationData!$A:$A,'Publication Table'!$B92,AllPublicationData!$B:$B,'Publication Table'!O$7),
IF(AND($C$4="NHS Scotland",$C$5="Operations cancelled by patient"),
SUMIFS(AllPublicationData!$G:$G,AllPublicationData!$A:$A,'Publication Table'!$B92,AllPublicationData!$B:$B,'Publication Table'!O$7),
IF(AND($C$4="NHS Scotland",$C$5="Operations cancelled for clinical reasons"),
SUMIFS(AllPublicationData!$H:$H,AllPublicationData!$A:$A,'Publication Table'!$B92,AllPublicationData!$B:$B,'Publication Table'!O$7),
IF(AND($C$4="NHS Scotland",$C$5="Operations cancelled for non-clinical/capacity reasons"),
SUMIFS(AllPublicationData!$I:$I,AllPublicationData!$A:$A,'Publication Table'!$B92,AllPublicationData!$B:$B,'Publication Table'!O$7),
IF(AND($C$4="NHS Scotland",$C$5="Cancellations for other reasons"),
SUMIFS(AllPublicationData!$J:$J,AllPublicationData!$A:$A,'Publication Table'!$B92,AllPublicationData!$B:$B,'Publication Table'!O$7)))))))</f>
        <v>192</v>
      </c>
      <c r="P92" s="90">
        <f>IF($C$5="Total Operations",
SUMIFS(AllPublicationData!$E:$E,AllPublicationData!$A:$A,'Publication Table'!$B92,AllPublicationData!$B:$B,'Publication Table'!$C$4,AllPublicationData!$D:$D,'Publication Table'!P$7),
IF('Publication Table'!$C$5="All Cancelled Operations",
SUMIFS(AllPublicationData!$F:$F,AllPublicationData!$A:$A,'Publication Table'!$B92,AllPublicationData!$B:$B,'Publication Table'!$C$4,AllPublicationData!$D:$D,'Publication Table'!P$7),
IF('Publication Table'!$C$5="Operations cancelled by patient",
SUMIFS(AllPublicationData!$G:$G,AllPublicationData!$A:$A,'Publication Table'!$B92,AllPublicationData!$B:$B,'Publication Table'!$C$4,AllPublicationData!$D:$D,'Publication Table'!P$7),
IF('Publication Table'!$C$5="Operations cancelled for clinical reasons",
SUMIFS(AllPublicationData!$G:$G,AllPublicationData!$A:$A,'Publication Table'!$B92,AllPublicationData!$B:$B,'Publication Table'!$C$4,AllPublicationData!$D:$D,'Publication Table'!P$7),
IF('Publication Table'!$C$5="Operations cancelled for non-clinical/capacity reasons",
SUMIFS(AllPublicationData!$G:$G,AllPublicationData!$A:$A,'Publication Table'!$B92,AllPublicationData!$B:$B,'Publication Table'!$C$4,AllPublicationData!$D:$D,'Publication Table'!P$7),
IF('Publication Table'!$C$5="Cancellations for other reasons",
SUMIFS(AllPublicationData!$G:$G,AllPublicationData!$A:$A,'Publication Table'!$B92,AllPublicationData!$B:$B,'Publication Table'!$C$4,AllPublicationData!$D:$D,'Publication Table'!P$7)))))))+
IF(AND($C$4="NHS Scotland",$C$5="Total Operations"),
SUMIFS(AllPublicationData!$E:$E,AllPublicationData!$A:$A,'Publication Table'!$B92,AllPublicationData!$B:$B,'Publication Table'!P$7),
IF(AND($C$4="NHS Scotland",$C$5="All Cancelled Operations"),
SUMIFS(AllPublicationData!$F:$F,AllPublicationData!$A:$A,'Publication Table'!$B92,AllPublicationData!$B:$B,'Publication Table'!P$7),
IF(AND($C$4="NHS Scotland",$C$5="Operations cancelled by patient"),
SUMIFS(AllPublicationData!$G:$G,AllPublicationData!$A:$A,'Publication Table'!$B92,AllPublicationData!$B:$B,'Publication Table'!P$7),
IF(AND($C$4="NHS Scotland",$C$5="Operations cancelled for clinical reasons"),
SUMIFS(AllPublicationData!$H:$H,AllPublicationData!$A:$A,'Publication Table'!$B92,AllPublicationData!$B:$B,'Publication Table'!P$7),
IF(AND($C$4="NHS Scotland",$C$5="Operations cancelled for non-clinical/capacity reasons"),
SUMIFS(AllPublicationData!$I:$I,AllPublicationData!$A:$A,'Publication Table'!$B92,AllPublicationData!$B:$B,'Publication Table'!P$7),
IF(AND($C$4="NHS Scotland",$C$5="Cancellations for other reasons"),
SUMIFS(AllPublicationData!$J:$J,AllPublicationData!$A:$A,'Publication Table'!$B92,AllPublicationData!$B:$B,'Publication Table'!P$7)))))))</f>
        <v>207</v>
      </c>
      <c r="Q92" s="90">
        <f>IF($C$5="Total Operations",
SUMIFS(AllPublicationData!$E:$E,AllPublicationData!$A:$A,'Publication Table'!$B92,AllPublicationData!$B:$B,'Publication Table'!$C$4,AllPublicationData!$D:$D,'Publication Table'!Q$7),
IF('Publication Table'!$C$5="All Cancelled Operations",
SUMIFS(AllPublicationData!$F:$F,AllPublicationData!$A:$A,'Publication Table'!$B92,AllPublicationData!$B:$B,'Publication Table'!$C$4,AllPublicationData!$D:$D,'Publication Table'!Q$7),
IF('Publication Table'!$C$5="Operations cancelled by patient",
SUMIFS(AllPublicationData!$G:$G,AllPublicationData!$A:$A,'Publication Table'!$B92,AllPublicationData!$B:$B,'Publication Table'!$C$4,AllPublicationData!$D:$D,'Publication Table'!Q$7),
IF('Publication Table'!$C$5="Operations cancelled for clinical reasons",
SUMIFS(AllPublicationData!$G:$G,AllPublicationData!$A:$A,'Publication Table'!$B92,AllPublicationData!$B:$B,'Publication Table'!$C$4,AllPublicationData!$D:$D,'Publication Table'!Q$7),
IF('Publication Table'!$C$5="Operations cancelled for non-clinical/capacity reasons",
SUMIFS(AllPublicationData!$G:$G,AllPublicationData!$A:$A,'Publication Table'!$B92,AllPublicationData!$B:$B,'Publication Table'!$C$4,AllPublicationData!$D:$D,'Publication Table'!Q$7),
IF('Publication Table'!$C$5="Cancellations for other reasons",
SUMIFS(AllPublicationData!$G:$G,AllPublicationData!$A:$A,'Publication Table'!$B92,AllPublicationData!$B:$B,'Publication Table'!$C$4,AllPublicationData!$D:$D,'Publication Table'!Q$7)))))))+
IF(AND($C$4="NHS Scotland",$C$5="Total Operations"),
SUMIFS(AllPublicationData!$E:$E,AllPublicationData!$A:$A,'Publication Table'!$B92,AllPublicationData!$B:$B,'Publication Table'!Q$7),
IF(AND($C$4="NHS Scotland",$C$5="All Cancelled Operations"),
SUMIFS(AllPublicationData!$F:$F,AllPublicationData!$A:$A,'Publication Table'!$B92,AllPublicationData!$B:$B,'Publication Table'!Q$7),
IF(AND($C$4="NHS Scotland",$C$5="Operations cancelled by patient"),
SUMIFS(AllPublicationData!$G:$G,AllPublicationData!$A:$A,'Publication Table'!$B92,AllPublicationData!$B:$B,'Publication Table'!Q$7),
IF(AND($C$4="NHS Scotland",$C$5="Operations cancelled for clinical reasons"),
SUMIFS(AllPublicationData!$H:$H,AllPublicationData!$A:$A,'Publication Table'!$B92,AllPublicationData!$B:$B,'Publication Table'!Q$7),
IF(AND($C$4="NHS Scotland",$C$5="Operations cancelled for non-clinical/capacity reasons"),
SUMIFS(AllPublicationData!$I:$I,AllPublicationData!$A:$A,'Publication Table'!$B92,AllPublicationData!$B:$B,'Publication Table'!Q$7),
IF(AND($C$4="NHS Scotland",$C$5="Cancellations for other reasons"),
SUMIFS(AllPublicationData!$J:$J,AllPublicationData!$A:$A,'Publication Table'!$B92,AllPublicationData!$B:$B,'Publication Table'!Q$7)))))))</f>
        <v>2214</v>
      </c>
      <c r="R92" s="90">
        <f>IF($C$5="Total Operations",
SUMIFS(AllPublicationData!$E:$E,AllPublicationData!$A:$A,'Publication Table'!$B92,AllPublicationData!$B:$B,'Publication Table'!$C$4,AllPublicationData!$D:$D,'Publication Table'!R$7),
IF('Publication Table'!$C$5="All Cancelled Operations",
SUMIFS(AllPublicationData!$F:$F,AllPublicationData!$A:$A,'Publication Table'!$B92,AllPublicationData!$B:$B,'Publication Table'!$C$4,AllPublicationData!$D:$D,'Publication Table'!R$7),
IF('Publication Table'!$C$5="Operations cancelled by patient",
SUMIFS(AllPublicationData!$G:$G,AllPublicationData!$A:$A,'Publication Table'!$B92,AllPublicationData!$B:$B,'Publication Table'!$C$4,AllPublicationData!$D:$D,'Publication Table'!R$7),
IF('Publication Table'!$C$5="Operations cancelled for clinical reasons",
SUMIFS(AllPublicationData!$G:$G,AllPublicationData!$A:$A,'Publication Table'!$B92,AllPublicationData!$B:$B,'Publication Table'!$C$4,AllPublicationData!$D:$D,'Publication Table'!R$7),
IF('Publication Table'!$C$5="Operations cancelled for non-clinical/capacity reasons",
SUMIFS(AllPublicationData!$G:$G,AllPublicationData!$A:$A,'Publication Table'!$B92,AllPublicationData!$B:$B,'Publication Table'!$C$4,AllPublicationData!$D:$D,'Publication Table'!R$7),
IF('Publication Table'!$C$5="Cancellations for other reasons",
SUMIFS(AllPublicationData!$G:$G,AllPublicationData!$A:$A,'Publication Table'!$B92,AllPublicationData!$B:$B,'Publication Table'!$C$4,AllPublicationData!$D:$D,'Publication Table'!R$7)))))))+
IF(AND($C$4="NHS Scotland",$C$5="Total Operations"),
SUMIFS(AllPublicationData!$E:$E,AllPublicationData!$A:$A,'Publication Table'!$B92,AllPublicationData!$B:$B,'Publication Table'!R$7),
IF(AND($C$4="NHS Scotland",$C$5="All Cancelled Operations"),
SUMIFS(AllPublicationData!$F:$F,AllPublicationData!$A:$A,'Publication Table'!$B92,AllPublicationData!$B:$B,'Publication Table'!R$7),
IF(AND($C$4="NHS Scotland",$C$5="Operations cancelled by patient"),
SUMIFS(AllPublicationData!$G:$G,AllPublicationData!$A:$A,'Publication Table'!$B92,AllPublicationData!$B:$B,'Publication Table'!R$7),
IF(AND($C$4="NHS Scotland",$C$5="Operations cancelled for clinical reasons"),
SUMIFS(AllPublicationData!$H:$H,AllPublicationData!$A:$A,'Publication Table'!$B92,AllPublicationData!$B:$B,'Publication Table'!R$7),
IF(AND($C$4="NHS Scotland",$C$5="Operations cancelled for non-clinical/capacity reasons"),
SUMIFS(AllPublicationData!$I:$I,AllPublicationData!$A:$A,'Publication Table'!$B92,AllPublicationData!$B:$B,'Publication Table'!R$7),
IF(AND($C$4="NHS Scotland",$C$5="Cancellations for other reasons"),
SUMIFS(AllPublicationData!$J:$J,AllPublicationData!$A:$A,'Publication Table'!$B92,AllPublicationData!$B:$B,'Publication Table'!R$7)))))))</f>
        <v>124</v>
      </c>
    </row>
    <row r="93" spans="2:18" x14ac:dyDescent="0.35">
      <c r="B93" s="89">
        <v>42826</v>
      </c>
      <c r="C93" s="81">
        <f>IF($C$5="Total Operations",
SUMIFS(AllPublicationData!$E:$E,AllPublicationData!$A:$A,'Publication Table'!$B93,AllPublicationData!$B:$B,'Publication Table'!$C$4),
IF('Publication Table'!$C$5="All Cancelled Operations",
SUMIFS(AllPublicationData!$F:$F,AllPublicationData!$A:$A,'Publication Table'!$B93,AllPublicationData!$B:$B,'Publication Table'!$C$4),
IF('Publication Table'!$C$5="Operations cancelled by patient",
SUMIFS(AllPublicationData!$G:$G,AllPublicationData!$A:$A,'Publication Table'!$B93,AllPublicationData!$B:$B,'Publication Table'!$C$4),
IF('Publication Table'!$C$5="Operations cancelled for clinical reasons",
SUMIFS(AllPublicationData!$H:$H,AllPublicationData!$A:$A,'Publication Table'!$B93,AllPublicationData!$B:$B,'Publication Table'!$C$4),
IF('Publication Table'!$C$5="Operations cancelled for non-clinical/capacity reasons",
SUMIFS(AllPublicationData!$I:$I,AllPublicationData!$A:$A,'Publication Table'!$B93,AllPublicationData!$B:$B,'Publication Table'!$C$4),
IF('Publication Table'!$C$5="Cancellations for other reasons",
SUMIFS(AllPublicationData!$J:$J,AllPublicationData!$A:$A,'Publication Table'!$B93,AllPublicationData!$B:$B,'Publication Table'!$C$4)))))))+
IF(AND($C$4="NHS Scotland",$C$5="Total Operations"),
SUMIFS(AllPublicationData!$E:$E,AllPublicationData!$A:$A,'Publication Table'!$B93),
IF(AND($C$4="NHS Scotland",$C$5="All Cancelled Operations"),
SUMIFS(AllPublicationData!$F:$F,AllPublicationData!$A:$A,'Publication Table'!$B93),
IF(AND($C$4="NHS Scotland",$C$5="Operations cancelled by patient"),
SUMIFS(AllPublicationData!$G:$G,AllPublicationData!$A:$A,'Publication Table'!$B93),
IF(AND($C$4="NHS Scotland",$C$5="Operations cancelled for clinical reasons"),
SUMIFS(AllPublicationData!$H:$H,AllPublicationData!$A:$A,'Publication Table'!$B93),
IF(AND($C$4="NHS Scotland",$C$5="Operations cancelled for non-clinical/capacity reasons"),
SUMIFS(AllPublicationData!$I:$I,AllPublicationData!$A:$A,'Publication Table'!$B93),
IF(AND($C$4="NHS Scotland",$C$5="Cancellations for other reasons"),
SUMIFS(AllPublicationData!$J:$J,AllPublicationData!$A:$A,'Publication Table'!$B93)))))))</f>
        <v>24491</v>
      </c>
      <c r="D93" s="90">
        <f>IF($C$5="Total Operations",
SUMIFS(AllPublicationData!$E:$E,AllPublicationData!$A:$A,'Publication Table'!$B93,AllPublicationData!$B:$B,'Publication Table'!$C$4,AllPublicationData!$D:$D,'Publication Table'!D$7),
IF('Publication Table'!$C$5="All Cancelled Operations",
SUMIFS(AllPublicationData!$F:$F,AllPublicationData!$A:$A,'Publication Table'!$B93,AllPublicationData!$B:$B,'Publication Table'!$C$4,AllPublicationData!$D:$D,'Publication Table'!D$7),
IF('Publication Table'!$C$5="Operations cancelled by patient",
SUMIFS(AllPublicationData!$G:$G,AllPublicationData!$A:$A,'Publication Table'!$B93,AllPublicationData!$B:$B,'Publication Table'!$C$4,AllPublicationData!$D:$D,'Publication Table'!D$7),
IF('Publication Table'!$C$5="Operations cancelled for clinical reasons",
SUMIFS(AllPublicationData!$H:$H,AllPublicationData!$A:$A,'Publication Table'!$B93,AllPublicationData!$B:$B,'Publication Table'!$C$4,AllPublicationData!$D:$D,'Publication Table'!D$7),
IF('Publication Table'!$C$5="Operations cancelled for non-clinical/capacity reasons",
SUMIFS(AllPublicationData!$I:$I,AllPublicationData!$A:$A,'Publication Table'!$B93,AllPublicationData!$B:$B,'Publication Table'!$C$4,AllPublicationData!$D:$D,'Publication Table'!D$7),
IF('Publication Table'!$C$5="Cancellations for other reasons",
SUMIFS(AllPublicationData!$J:$J,AllPublicationData!$A:$A,'Publication Table'!$B93,AllPublicationData!$B:$B,'Publication Table'!$C$4,AllPublicationData!$D:$D,'Publication Table'!D$7)))))))+
IF(AND($C$4="NHS Scotland",$C$5="Total Operations"),
SUMIFS(AllPublicationData!$E:$E,AllPublicationData!$A:$A,'Publication Table'!$B93,AllPublicationData!$B:$B,'Publication Table'!D$7),
IF(AND($C$4="NHS Scotland",$C$5="All Cancelled Operations"),
SUMIFS(AllPublicationData!$F:$F,AllPublicationData!$A:$A,'Publication Table'!$B93,AllPublicationData!$B:$B,'Publication Table'!D$7),
IF(AND($C$4="NHS Scotland",$C$5="Operations cancelled by patient"),
SUMIFS(AllPublicationData!$G:$G,AllPublicationData!$A:$A,'Publication Table'!$B93,AllPublicationData!$B:$B,'Publication Table'!D$7),
IF(AND($C$4="NHS Scotland",$C$5="Operations cancelled for clinical reasons"),
SUMIFS(AllPublicationData!$H:$H,AllPublicationData!$A:$A,'Publication Table'!$B93,AllPublicationData!$B:$B,'Publication Table'!D$7),
IF(AND($C$4="NHS Scotland",$C$5="Operations cancelled for non-clinical/capacity reasons"),
SUMIFS(AllPublicationData!$I:$I,AllPublicationData!$A:$A,'Publication Table'!$B93,AllPublicationData!$B:$B,'Publication Table'!D$7),
IF(AND($C$4="NHS Scotland",$C$5="Cancellations for other reasons"),
SUMIFS(AllPublicationData!$J:$J,AllPublicationData!$A:$A,'Publication Table'!$B93,AllPublicationData!$B:$B,'Publication Table'!D$7)))))))</f>
        <v>1166</v>
      </c>
      <c r="E93" s="90">
        <f>IF($C$5="Total Operations",
SUMIFS(AllPublicationData!$E:$E,AllPublicationData!$A:$A,'Publication Table'!$B93,AllPublicationData!$B:$B,'Publication Table'!$C$4,AllPublicationData!$D:$D,'Publication Table'!E$7),
IF('Publication Table'!$C$5="All Cancelled Operations",
SUMIFS(AllPublicationData!$F:$F,AllPublicationData!$A:$A,'Publication Table'!$B93,AllPublicationData!$B:$B,'Publication Table'!$C$4,AllPublicationData!$D:$D,'Publication Table'!E$7),
IF('Publication Table'!$C$5="Operations cancelled by patient",
SUMIFS(AllPublicationData!$G:$G,AllPublicationData!$A:$A,'Publication Table'!$B93,AllPublicationData!$B:$B,'Publication Table'!$C$4,AllPublicationData!$D:$D,'Publication Table'!E$7),
IF('Publication Table'!$C$5="Operations cancelled for clinical reasons",
SUMIFS(AllPublicationData!$H:$H,AllPublicationData!$A:$A,'Publication Table'!$B93,AllPublicationData!$B:$B,'Publication Table'!$C$4,AllPublicationData!$D:$D,'Publication Table'!E$7),
IF('Publication Table'!$C$5="Operations cancelled for non-clinical/capacity reasons",
SUMIFS(AllPublicationData!$I:$I,AllPublicationData!$A:$A,'Publication Table'!$B93,AllPublicationData!$B:$B,'Publication Table'!$C$4,AllPublicationData!$D:$D,'Publication Table'!E$7),
IF('Publication Table'!$C$5="Cancellations for other reasons",
SUMIFS(AllPublicationData!$J:$J,AllPublicationData!$A:$A,'Publication Table'!$B93,AllPublicationData!$B:$B,'Publication Table'!$C$4,AllPublicationData!$D:$D,'Publication Table'!E$7)))))))+
IF(AND($C$4="NHS Scotland",$C$5="Total Operations"),
SUMIFS(AllPublicationData!$E:$E,AllPublicationData!$A:$A,'Publication Table'!$B93,AllPublicationData!$B:$B,'Publication Table'!E$7),
IF(AND($C$4="NHS Scotland",$C$5="All Cancelled Operations"),
SUMIFS(AllPublicationData!$F:$F,AllPublicationData!$A:$A,'Publication Table'!$B93,AllPublicationData!$B:$B,'Publication Table'!E$7),
IF(AND($C$4="NHS Scotland",$C$5="Operations cancelled by patient"),
SUMIFS(AllPublicationData!$G:$G,AllPublicationData!$A:$A,'Publication Table'!$B93,AllPublicationData!$B:$B,'Publication Table'!E$7),
IF(AND($C$4="NHS Scotland",$C$5="Operations cancelled for clinical reasons"),
SUMIFS(AllPublicationData!$H:$H,AllPublicationData!$A:$A,'Publication Table'!$B93,AllPublicationData!$B:$B,'Publication Table'!E$7),
IF(AND($C$4="NHS Scotland",$C$5="Operations cancelled for non-clinical/capacity reasons"),
SUMIFS(AllPublicationData!$I:$I,AllPublicationData!$A:$A,'Publication Table'!$B93,AllPublicationData!$B:$B,'Publication Table'!E$7),
IF(AND($C$4="NHS Scotland",$C$5="Cancellations for other reasons"),
SUMIFS(AllPublicationData!$J:$J,AllPublicationData!$A:$A,'Publication Table'!$B93,AllPublicationData!$B:$B,'Publication Table'!E$7)))))))</f>
        <v>1679</v>
      </c>
      <c r="F93" s="90">
        <f>IF($C$5="Total Operations",
SUMIFS(AllPublicationData!$E:$E,AllPublicationData!$A:$A,'Publication Table'!$B93,AllPublicationData!$B:$B,'Publication Table'!$C$4,AllPublicationData!$D:$D,'Publication Table'!F$7),
IF('Publication Table'!$C$5="All Cancelled Operations",
SUMIFS(AllPublicationData!$F:$F,AllPublicationData!$A:$A,'Publication Table'!$B93,AllPublicationData!$B:$B,'Publication Table'!$C$4,AllPublicationData!$D:$D,'Publication Table'!F$7),
IF('Publication Table'!$C$5="Operations cancelled by patient",
SUMIFS(AllPublicationData!$G:$G,AllPublicationData!$A:$A,'Publication Table'!$B93,AllPublicationData!$B:$B,'Publication Table'!$C$4,AllPublicationData!$D:$D,'Publication Table'!F$7),
IF('Publication Table'!$C$5="Operations cancelled for clinical reasons",
SUMIFS(AllPublicationData!$H:$H,AllPublicationData!$A:$A,'Publication Table'!$B93,AllPublicationData!$B:$B,'Publication Table'!$C$4,AllPublicationData!$D:$D,'Publication Table'!F$7),
IF('Publication Table'!$C$5="Operations cancelled for non-clinical/capacity reasons",
SUMIFS(AllPublicationData!$I:$I,AllPublicationData!$A:$A,'Publication Table'!$B93,AllPublicationData!$B:$B,'Publication Table'!$C$4,AllPublicationData!$D:$D,'Publication Table'!F$7),
IF('Publication Table'!$C$5="Cancellations for other reasons",
SUMIFS(AllPublicationData!$J:$J,AllPublicationData!$A:$A,'Publication Table'!$B93,AllPublicationData!$B:$B,'Publication Table'!$C$4,AllPublicationData!$D:$D,'Publication Table'!F$7)))))))+
IF(AND($C$4="NHS Scotland",$C$5="Total Operations"),
SUMIFS(AllPublicationData!$E:$E,AllPublicationData!$A:$A,'Publication Table'!$B93,AllPublicationData!$B:$B,'Publication Table'!F$7),
IF(AND($C$4="NHS Scotland",$C$5="All Cancelled Operations"),
SUMIFS(AllPublicationData!$F:$F,AllPublicationData!$A:$A,'Publication Table'!$B93,AllPublicationData!$B:$B,'Publication Table'!F$7),
IF(AND($C$4="NHS Scotland",$C$5="Operations cancelled by patient"),
SUMIFS(AllPublicationData!$G:$G,AllPublicationData!$A:$A,'Publication Table'!$B93,AllPublicationData!$B:$B,'Publication Table'!F$7),
IF(AND($C$4="NHS Scotland",$C$5="Operations cancelled for clinical reasons"),
SUMIFS(AllPublicationData!$H:$H,AllPublicationData!$A:$A,'Publication Table'!$B93,AllPublicationData!$B:$B,'Publication Table'!F$7),
IF(AND($C$4="NHS Scotland",$C$5="Operations cancelled for non-clinical/capacity reasons"),
SUMIFS(AllPublicationData!$I:$I,AllPublicationData!$A:$A,'Publication Table'!$B93,AllPublicationData!$B:$B,'Publication Table'!F$7),
IF(AND($C$4="NHS Scotland",$C$5="Cancellations for other reasons"),
SUMIFS(AllPublicationData!$J:$J,AllPublicationData!$A:$A,'Publication Table'!$B93,AllPublicationData!$B:$B,'Publication Table'!F$7)))))))</f>
        <v>421</v>
      </c>
      <c r="G93" s="90">
        <f>IF($C$5="Total Operations",
SUMIFS(AllPublicationData!$E:$E,AllPublicationData!$A:$A,'Publication Table'!$B93,AllPublicationData!$B:$B,'Publication Table'!$C$4,AllPublicationData!$D:$D,'Publication Table'!G$7),
IF('Publication Table'!$C$5="All Cancelled Operations",
SUMIFS(AllPublicationData!$F:$F,AllPublicationData!$A:$A,'Publication Table'!$B93,AllPublicationData!$B:$B,'Publication Table'!$C$4,AllPublicationData!$D:$D,'Publication Table'!G$7),
IF('Publication Table'!$C$5="Operations cancelled by patient",
SUMIFS(AllPublicationData!$G:$G,AllPublicationData!$A:$A,'Publication Table'!$B93,AllPublicationData!$B:$B,'Publication Table'!$C$4,AllPublicationData!$D:$D,'Publication Table'!G$7),
IF('Publication Table'!$C$5="Operations cancelled for clinical reasons",
SUMIFS(AllPublicationData!$H:$H,AllPublicationData!$A:$A,'Publication Table'!$B93,AllPublicationData!$B:$B,'Publication Table'!$C$4,AllPublicationData!$D:$D,'Publication Table'!G$7),
IF('Publication Table'!$C$5="Operations cancelled for non-clinical/capacity reasons",
SUMIFS(AllPublicationData!$I:$I,AllPublicationData!$A:$A,'Publication Table'!$B93,AllPublicationData!$B:$B,'Publication Table'!$C$4,AllPublicationData!$D:$D,'Publication Table'!G$7),
IF('Publication Table'!$C$5="Cancellations for other reasons",
SUMIFS(AllPublicationData!$J:$J,AllPublicationData!$A:$A,'Publication Table'!$B93,AllPublicationData!$B:$B,'Publication Table'!$C$4,AllPublicationData!$D:$D,'Publication Table'!G$7)))))))+
IF(AND($C$4="NHS Scotland",$C$5="Total Operations"),
SUMIFS(AllPublicationData!$E:$E,AllPublicationData!$A:$A,'Publication Table'!$B93,AllPublicationData!$B:$B,'Publication Table'!G$7),
IF(AND($C$4="NHS Scotland",$C$5="All Cancelled Operations"),
SUMIFS(AllPublicationData!$F:$F,AllPublicationData!$A:$A,'Publication Table'!$B93,AllPublicationData!$B:$B,'Publication Table'!G$7),
IF(AND($C$4="NHS Scotland",$C$5="Operations cancelled by patient"),
SUMIFS(AllPublicationData!$G:$G,AllPublicationData!$A:$A,'Publication Table'!$B93,AllPublicationData!$B:$B,'Publication Table'!G$7),
IF(AND($C$4="NHS Scotland",$C$5="Operations cancelled for clinical reasons"),
SUMIFS(AllPublicationData!$H:$H,AllPublicationData!$A:$A,'Publication Table'!$B93,AllPublicationData!$B:$B,'Publication Table'!G$7),
IF(AND($C$4="NHS Scotland",$C$5="Operations cancelled for non-clinical/capacity reasons"),
SUMIFS(AllPublicationData!$I:$I,AllPublicationData!$A:$A,'Publication Table'!$B93,AllPublicationData!$B:$B,'Publication Table'!G$7),
IF(AND($C$4="NHS Scotland",$C$5="Cancellations for other reasons"),
SUMIFS(AllPublicationData!$J:$J,AllPublicationData!$A:$A,'Publication Table'!$B93,AllPublicationData!$B:$B,'Publication Table'!G$7)))))))</f>
        <v>1422</v>
      </c>
      <c r="H93" s="90">
        <f>IF($C$5="Total Operations",
SUMIFS(AllPublicationData!$E:$E,AllPublicationData!$A:$A,'Publication Table'!$B93,AllPublicationData!$B:$B,'Publication Table'!$C$4,AllPublicationData!$D:$D,'Publication Table'!H$7),
IF('Publication Table'!$C$5="All Cancelled Operations",
SUMIFS(AllPublicationData!$F:$F,AllPublicationData!$A:$A,'Publication Table'!$B93,AllPublicationData!$B:$B,'Publication Table'!$C$4,AllPublicationData!$D:$D,'Publication Table'!H$7),
IF('Publication Table'!$C$5="Operations cancelled by patient",
SUMIFS(AllPublicationData!$G:$G,AllPublicationData!$A:$A,'Publication Table'!$B93,AllPublicationData!$B:$B,'Publication Table'!$C$4,AllPublicationData!$D:$D,'Publication Table'!H$7),
IF('Publication Table'!$C$5="Operations cancelled for clinical reasons",
SUMIFS(AllPublicationData!$H:$H,AllPublicationData!$A:$A,'Publication Table'!$B93,AllPublicationData!$B:$B,'Publication Table'!$C$4,AllPublicationData!$D:$D,'Publication Table'!H$7),
IF('Publication Table'!$C$5="Operations cancelled for non-clinical/capacity reasons",
SUMIFS(AllPublicationData!$I:$I,AllPublicationData!$A:$A,'Publication Table'!$B93,AllPublicationData!$B:$B,'Publication Table'!$C$4,AllPublicationData!$D:$D,'Publication Table'!H$7),
IF('Publication Table'!$C$5="Cancellations for other reasons",
SUMIFS(AllPublicationData!$J:$J,AllPublicationData!$A:$A,'Publication Table'!$B93,AllPublicationData!$B:$B,'Publication Table'!$C$4,AllPublicationData!$D:$D,'Publication Table'!H$7)))))))+
IF(AND($C$4="NHS Scotland",$C$5="Total Operations"),
SUMIFS(AllPublicationData!$E:$E,AllPublicationData!$A:$A,'Publication Table'!$B93,AllPublicationData!$B:$B,'Publication Table'!H$7),
IF(AND($C$4="NHS Scotland",$C$5="All Cancelled Operations"),
SUMIFS(AllPublicationData!$F:$F,AllPublicationData!$A:$A,'Publication Table'!$B93,AllPublicationData!$B:$B,'Publication Table'!H$7),
IF(AND($C$4="NHS Scotland",$C$5="Operations cancelled by patient"),
SUMIFS(AllPublicationData!$G:$G,AllPublicationData!$A:$A,'Publication Table'!$B93,AllPublicationData!$B:$B,'Publication Table'!H$7),
IF(AND($C$4="NHS Scotland",$C$5="Operations cancelled for clinical reasons"),
SUMIFS(AllPublicationData!$H:$H,AllPublicationData!$A:$A,'Publication Table'!$B93,AllPublicationData!$B:$B,'Publication Table'!H$7),
IF(AND($C$4="NHS Scotland",$C$5="Operations cancelled for non-clinical/capacity reasons"),
SUMIFS(AllPublicationData!$I:$I,AllPublicationData!$A:$A,'Publication Table'!$B93,AllPublicationData!$B:$B,'Publication Table'!H$7),
IF(AND($C$4="NHS Scotland",$C$5="Cancellations for other reasons"),
SUMIFS(AllPublicationData!$J:$J,AllPublicationData!$A:$A,'Publication Table'!$B93,AllPublicationData!$B:$B,'Publication Table'!H$7)))))))</f>
        <v>1158</v>
      </c>
      <c r="I93" s="90">
        <f>IF($C$5="Total Operations",
SUMIFS(AllPublicationData!$E:$E,AllPublicationData!$A:$A,'Publication Table'!$B93,AllPublicationData!$B:$B,'Publication Table'!$C$4,AllPublicationData!$D:$D,'Publication Table'!I$7),
IF('Publication Table'!$C$5="All Cancelled Operations",
SUMIFS(AllPublicationData!$F:$F,AllPublicationData!$A:$A,'Publication Table'!$B93,AllPublicationData!$B:$B,'Publication Table'!$C$4,AllPublicationData!$D:$D,'Publication Table'!I$7),
IF('Publication Table'!$C$5="Operations cancelled by patient",
SUMIFS(AllPublicationData!$G:$G,AllPublicationData!$A:$A,'Publication Table'!$B93,AllPublicationData!$B:$B,'Publication Table'!$C$4,AllPublicationData!$D:$D,'Publication Table'!I$7),
IF('Publication Table'!$C$5="Operations cancelled for clinical reasons",
SUMIFS(AllPublicationData!$H:$H,AllPublicationData!$A:$A,'Publication Table'!$B93,AllPublicationData!$B:$B,'Publication Table'!$C$4,AllPublicationData!$D:$D,'Publication Table'!I$7),
IF('Publication Table'!$C$5="Operations cancelled for non-clinical/capacity reasons",
SUMIFS(AllPublicationData!$I:$I,AllPublicationData!$A:$A,'Publication Table'!$B93,AllPublicationData!$B:$B,'Publication Table'!$C$4,AllPublicationData!$D:$D,'Publication Table'!I$7),
IF('Publication Table'!$C$5="Cancellations for other reasons",
SUMIFS(AllPublicationData!$J:$J,AllPublicationData!$A:$A,'Publication Table'!$B93,AllPublicationData!$B:$B,'Publication Table'!$C$4,AllPublicationData!$D:$D,'Publication Table'!I$7)))))))+
IF(AND($C$4="NHS Scotland",$C$5="Total Operations"),
SUMIFS(AllPublicationData!$E:$E,AllPublicationData!$A:$A,'Publication Table'!$B93,AllPublicationData!$B:$B,'Publication Table'!I$7),
IF(AND($C$4="NHS Scotland",$C$5="All Cancelled Operations"),
SUMIFS(AllPublicationData!$F:$F,AllPublicationData!$A:$A,'Publication Table'!$B93,AllPublicationData!$B:$B,'Publication Table'!I$7),
IF(AND($C$4="NHS Scotland",$C$5="Operations cancelled by patient"),
SUMIFS(AllPublicationData!$G:$G,AllPublicationData!$A:$A,'Publication Table'!$B93,AllPublicationData!$B:$B,'Publication Table'!I$7),
IF(AND($C$4="NHS Scotland",$C$5="Operations cancelled for clinical reasons"),
SUMIFS(AllPublicationData!$H:$H,AllPublicationData!$A:$A,'Publication Table'!$B93,AllPublicationData!$B:$B,'Publication Table'!I$7),
IF(AND($C$4="NHS Scotland",$C$5="Operations cancelled for non-clinical/capacity reasons"),
SUMIFS(AllPublicationData!$I:$I,AllPublicationData!$A:$A,'Publication Table'!$B93,AllPublicationData!$B:$B,'Publication Table'!I$7),
IF(AND($C$4="NHS Scotland",$C$5="Cancellations for other reasons"),
SUMIFS(AllPublicationData!$J:$J,AllPublicationData!$A:$A,'Publication Table'!$B93,AllPublicationData!$B:$B,'Publication Table'!I$7)))))))</f>
        <v>964</v>
      </c>
      <c r="J93" s="90">
        <f>IF($C$5="Total Operations",
SUMIFS(AllPublicationData!$E:$E,AllPublicationData!$A:$A,'Publication Table'!$B93,AllPublicationData!$B:$B,'Publication Table'!$C$4,AllPublicationData!$D:$D,'Publication Table'!J$7),
IF('Publication Table'!$C$5="All Cancelled Operations",
SUMIFS(AllPublicationData!$F:$F,AllPublicationData!$A:$A,'Publication Table'!$B93,AllPublicationData!$B:$B,'Publication Table'!$C$4,AllPublicationData!$D:$D,'Publication Table'!J$7),
IF('Publication Table'!$C$5="Operations cancelled by patient",
SUMIFS(AllPublicationData!$G:$G,AllPublicationData!$A:$A,'Publication Table'!$B93,AllPublicationData!$B:$B,'Publication Table'!$C$4,AllPublicationData!$D:$D,'Publication Table'!J$7),
IF('Publication Table'!$C$5="Operations cancelled for clinical reasons",
SUMIFS(AllPublicationData!$H:$H,AllPublicationData!$A:$A,'Publication Table'!$B93,AllPublicationData!$B:$B,'Publication Table'!$C$4,AllPublicationData!$D:$D,'Publication Table'!J$7),
IF('Publication Table'!$C$5="Operations cancelled for non-clinical/capacity reasons",
SUMIFS(AllPublicationData!$I:$I,AllPublicationData!$A:$A,'Publication Table'!$B93,AllPublicationData!$B:$B,'Publication Table'!$C$4,AllPublicationData!$D:$D,'Publication Table'!J$7),
IF('Publication Table'!$C$5="Cancellations for other reasons",
SUMIFS(AllPublicationData!$J:$J,AllPublicationData!$A:$A,'Publication Table'!$B93,AllPublicationData!$B:$B,'Publication Table'!$C$4,AllPublicationData!$D:$D,'Publication Table'!J$7)))))))+
IF(AND($C$4="NHS Scotland",$C$5="Total Operations"),
SUMIFS(AllPublicationData!$E:$E,AllPublicationData!$A:$A,'Publication Table'!$B93,AllPublicationData!$B:$B,'Publication Table'!J$7),
IF(AND($C$4="NHS Scotland",$C$5="All Cancelled Operations"),
SUMIFS(AllPublicationData!$F:$F,AllPublicationData!$A:$A,'Publication Table'!$B93,AllPublicationData!$B:$B,'Publication Table'!J$7),
IF(AND($C$4="NHS Scotland",$C$5="Operations cancelled by patient"),
SUMIFS(AllPublicationData!$G:$G,AllPublicationData!$A:$A,'Publication Table'!$B93,AllPublicationData!$B:$B,'Publication Table'!J$7),
IF(AND($C$4="NHS Scotland",$C$5="Operations cancelled for clinical reasons"),
SUMIFS(AllPublicationData!$H:$H,AllPublicationData!$A:$A,'Publication Table'!$B93,AllPublicationData!$B:$B,'Publication Table'!J$7),
IF(AND($C$4="NHS Scotland",$C$5="Operations cancelled for non-clinical/capacity reasons"),
SUMIFS(AllPublicationData!$I:$I,AllPublicationData!$A:$A,'Publication Table'!$B93,AllPublicationData!$B:$B,'Publication Table'!J$7),
IF(AND($C$4="NHS Scotland",$C$5="Cancellations for other reasons"),
SUMIFS(AllPublicationData!$J:$J,AllPublicationData!$A:$A,'Publication Table'!$B93,AllPublicationData!$B:$B,'Publication Table'!J$7)))))))</f>
        <v>2554</v>
      </c>
      <c r="K93" s="90">
        <f>IF($C$5="Total Operations",
SUMIFS(AllPublicationData!$E:$E,AllPublicationData!$A:$A,'Publication Table'!$B93,AllPublicationData!$B:$B,'Publication Table'!$C$4,AllPublicationData!$D:$D,'Publication Table'!K$7),
IF('Publication Table'!$C$5="All Cancelled Operations",
SUMIFS(AllPublicationData!$F:$F,AllPublicationData!$A:$A,'Publication Table'!$B93,AllPublicationData!$B:$B,'Publication Table'!$C$4,AllPublicationData!$D:$D,'Publication Table'!K$7),
IF('Publication Table'!$C$5="Operations cancelled by patient",
SUMIFS(AllPublicationData!$G:$G,AllPublicationData!$A:$A,'Publication Table'!$B93,AllPublicationData!$B:$B,'Publication Table'!$C$4,AllPublicationData!$D:$D,'Publication Table'!K$7),
IF('Publication Table'!$C$5="Operations cancelled for clinical reasons",
SUMIFS(AllPublicationData!$H:$H,AllPublicationData!$A:$A,'Publication Table'!$B93,AllPublicationData!$B:$B,'Publication Table'!$C$4,AllPublicationData!$D:$D,'Publication Table'!K$7),
IF('Publication Table'!$C$5="Operations cancelled for non-clinical/capacity reasons",
SUMIFS(AllPublicationData!$I:$I,AllPublicationData!$A:$A,'Publication Table'!$B93,AllPublicationData!$B:$B,'Publication Table'!$C$4,AllPublicationData!$D:$D,'Publication Table'!K$7),
IF('Publication Table'!$C$5="Cancellations for other reasons",
SUMIFS(AllPublicationData!$J:$J,AllPublicationData!$A:$A,'Publication Table'!$B93,AllPublicationData!$B:$B,'Publication Table'!$C$4,AllPublicationData!$D:$D,'Publication Table'!K$7)))))))+
IF(AND($C$4="NHS Scotland",$C$5="Total Operations"),
SUMIFS(AllPublicationData!$E:$E,AllPublicationData!$A:$A,'Publication Table'!$B93,AllPublicationData!$B:$B,'Publication Table'!K$7),
IF(AND($C$4="NHS Scotland",$C$5="All Cancelled Operations"),
SUMIFS(AllPublicationData!$F:$F,AllPublicationData!$A:$A,'Publication Table'!$B93,AllPublicationData!$B:$B,'Publication Table'!K$7),
IF(AND($C$4="NHS Scotland",$C$5="Operations cancelled by patient"),
SUMIFS(AllPublicationData!$G:$G,AllPublicationData!$A:$A,'Publication Table'!$B93,AllPublicationData!$B:$B,'Publication Table'!K$7),
IF(AND($C$4="NHS Scotland",$C$5="Operations cancelled for clinical reasons"),
SUMIFS(AllPublicationData!$H:$H,AllPublicationData!$A:$A,'Publication Table'!$B93,AllPublicationData!$B:$B,'Publication Table'!K$7),
IF(AND($C$4="NHS Scotland",$C$5="Operations cancelled for non-clinical/capacity reasons"),
SUMIFS(AllPublicationData!$I:$I,AllPublicationData!$A:$A,'Publication Table'!$B93,AllPublicationData!$B:$B,'Publication Table'!K$7),
IF(AND($C$4="NHS Scotland",$C$5="Cancellations for other reasons"),
SUMIFS(AllPublicationData!$J:$J,AllPublicationData!$A:$A,'Publication Table'!$B93,AllPublicationData!$B:$B,'Publication Table'!K$7)))))))</f>
        <v>5278</v>
      </c>
      <c r="L93" s="90">
        <f>IF($C$5="Total Operations",
SUMIFS(AllPublicationData!$E:$E,AllPublicationData!$A:$A,'Publication Table'!$B93,AllPublicationData!$B:$B,'Publication Table'!$C$4,AllPublicationData!$D:$D,'Publication Table'!L$7),
IF('Publication Table'!$C$5="All Cancelled Operations",
SUMIFS(AllPublicationData!$F:$F,AllPublicationData!$A:$A,'Publication Table'!$B93,AllPublicationData!$B:$B,'Publication Table'!$C$4,AllPublicationData!$D:$D,'Publication Table'!L$7),
IF('Publication Table'!$C$5="Operations cancelled by patient",
SUMIFS(AllPublicationData!$G:$G,AllPublicationData!$A:$A,'Publication Table'!$B93,AllPublicationData!$B:$B,'Publication Table'!$C$4,AllPublicationData!$D:$D,'Publication Table'!L$7),
IF('Publication Table'!$C$5="Operations cancelled for clinical reasons",
SUMIFS(AllPublicationData!$H:$H,AllPublicationData!$A:$A,'Publication Table'!$B93,AllPublicationData!$B:$B,'Publication Table'!$C$4,AllPublicationData!$D:$D,'Publication Table'!L$7),
IF('Publication Table'!$C$5="Operations cancelled for non-clinical/capacity reasons",
SUMIFS(AllPublicationData!$I:$I,AllPublicationData!$A:$A,'Publication Table'!$B93,AllPublicationData!$B:$B,'Publication Table'!$C$4,AllPublicationData!$D:$D,'Publication Table'!L$7),
IF('Publication Table'!$C$5="Cancellations for other reasons",
SUMIFS(AllPublicationData!$J:$J,AllPublicationData!$A:$A,'Publication Table'!$B93,AllPublicationData!$B:$B,'Publication Table'!$C$4,AllPublicationData!$D:$D,'Publication Table'!L$7)))))))+
IF(AND($C$4="NHS Scotland",$C$5="Total Operations"),
SUMIFS(AllPublicationData!$E:$E,AllPublicationData!$A:$A,'Publication Table'!$B93,AllPublicationData!$B:$B,'Publication Table'!L$7),
IF(AND($C$4="NHS Scotland",$C$5="All Cancelled Operations"),
SUMIFS(AllPublicationData!$F:$F,AllPublicationData!$A:$A,'Publication Table'!$B93,AllPublicationData!$B:$B,'Publication Table'!L$7),
IF(AND($C$4="NHS Scotland",$C$5="Operations cancelled by patient"),
SUMIFS(AllPublicationData!$G:$G,AllPublicationData!$A:$A,'Publication Table'!$B93,AllPublicationData!$B:$B,'Publication Table'!L$7),
IF(AND($C$4="NHS Scotland",$C$5="Operations cancelled for clinical reasons"),
SUMIFS(AllPublicationData!$H:$H,AllPublicationData!$A:$A,'Publication Table'!$B93,AllPublicationData!$B:$B,'Publication Table'!L$7),
IF(AND($C$4="NHS Scotland",$C$5="Operations cancelled for non-clinical/capacity reasons"),
SUMIFS(AllPublicationData!$I:$I,AllPublicationData!$A:$A,'Publication Table'!$B93,AllPublicationData!$B:$B,'Publication Table'!L$7),
IF(AND($C$4="NHS Scotland",$C$5="Cancellations for other reasons"),
SUMIFS(AllPublicationData!$J:$J,AllPublicationData!$A:$A,'Publication Table'!$B93,AllPublicationData!$B:$B,'Publication Table'!L$7)))))))</f>
        <v>974</v>
      </c>
      <c r="M93" s="90">
        <f>IF($C$5="Total Operations",
SUMIFS(AllPublicationData!$E:$E,AllPublicationData!$A:$A,'Publication Table'!$B93,AllPublicationData!$B:$B,'Publication Table'!$C$4,AllPublicationData!$D:$D,'Publication Table'!M$7),
IF('Publication Table'!$C$5="All Cancelled Operations",
SUMIFS(AllPublicationData!$F:$F,AllPublicationData!$A:$A,'Publication Table'!$B93,AllPublicationData!$B:$B,'Publication Table'!$C$4,AllPublicationData!$D:$D,'Publication Table'!M$7),
IF('Publication Table'!$C$5="Operations cancelled by patient",
SUMIFS(AllPublicationData!$G:$G,AllPublicationData!$A:$A,'Publication Table'!$B93,AllPublicationData!$B:$B,'Publication Table'!$C$4,AllPublicationData!$D:$D,'Publication Table'!M$7),
IF('Publication Table'!$C$5="Operations cancelled for clinical reasons",
SUMIFS(AllPublicationData!$G:$G,AllPublicationData!$A:$A,'Publication Table'!$B93,AllPublicationData!$B:$B,'Publication Table'!$C$4,AllPublicationData!$D:$D,'Publication Table'!M$7),
IF('Publication Table'!$C$5="Operations cancelled for non-clinical/capacity reasons",
SUMIFS(AllPublicationData!$G:$G,AllPublicationData!$A:$A,'Publication Table'!$B93,AllPublicationData!$B:$B,'Publication Table'!$C$4,AllPublicationData!$D:$D,'Publication Table'!M$7),
IF('Publication Table'!$C$5="Cancellations for other reasons",
SUMIFS(AllPublicationData!$G:$G,AllPublicationData!$A:$A,'Publication Table'!$B93,AllPublicationData!$B:$B,'Publication Table'!$C$4,AllPublicationData!$D:$D,'Publication Table'!M$7)))))))+
IF(AND($C$4="NHS Scotland",$C$5="Total Operations"),
SUMIFS(AllPublicationData!$E:$E,AllPublicationData!$A:$A,'Publication Table'!$B93,AllPublicationData!$B:$B,'Publication Table'!M$7),
IF(AND($C$4="NHS Scotland",$C$5="All Cancelled Operations"),
SUMIFS(AllPublicationData!$F:$F,AllPublicationData!$A:$A,'Publication Table'!$B93,AllPublicationData!$B:$B,'Publication Table'!M$7),
IF(AND($C$4="NHS Scotland",$C$5="Operations cancelled by patient"),
SUMIFS(AllPublicationData!$G:$G,AllPublicationData!$A:$A,'Publication Table'!$B93,AllPublicationData!$B:$B,'Publication Table'!M$7),
IF(AND($C$4="NHS Scotland",$C$5="Operations cancelled for clinical reasons"),
SUMIFS(AllPublicationData!$H:$H,AllPublicationData!$A:$A,'Publication Table'!$B93,AllPublicationData!$B:$B,'Publication Table'!M$7),
IF(AND($C$4="NHS Scotland",$C$5="Operations cancelled for non-clinical/capacity reasons"),
SUMIFS(AllPublicationData!$I:$I,AllPublicationData!$A:$A,'Publication Table'!$B93,AllPublicationData!$B:$B,'Publication Table'!M$7),
IF(AND($C$4="NHS Scotland",$C$5="Cancellations for other reasons"),
SUMIFS(AllPublicationData!$J:$J,AllPublicationData!$A:$A,'Publication Table'!$B93,AllPublicationData!$B:$B,'Publication Table'!M$7)))))))</f>
        <v>2072</v>
      </c>
      <c r="N93" s="90">
        <f>IF($C$5="Total Operations",
SUMIFS(AllPublicationData!$E:$E,AllPublicationData!$A:$A,'Publication Table'!$B93,AllPublicationData!$B:$B,'Publication Table'!$C$4,AllPublicationData!$D:$D,'Publication Table'!N$7),
IF('Publication Table'!$C$5="All Cancelled Operations",
SUMIFS(AllPublicationData!$F:$F,AllPublicationData!$A:$A,'Publication Table'!$B93,AllPublicationData!$B:$B,'Publication Table'!$C$4,AllPublicationData!$D:$D,'Publication Table'!N$7),
IF('Publication Table'!$C$5="Operations cancelled by patient",
SUMIFS(AllPublicationData!$G:$G,AllPublicationData!$A:$A,'Publication Table'!$B93,AllPublicationData!$B:$B,'Publication Table'!$C$4,AllPublicationData!$D:$D,'Publication Table'!N$7),
IF('Publication Table'!$C$5="Operations cancelled for clinical reasons",
SUMIFS(AllPublicationData!$G:$G,AllPublicationData!$A:$A,'Publication Table'!$B93,AllPublicationData!$B:$B,'Publication Table'!$C$4,AllPublicationData!$D:$D,'Publication Table'!N$7),
IF('Publication Table'!$C$5="Operations cancelled for non-clinical/capacity reasons",
SUMIFS(AllPublicationData!$G:$G,AllPublicationData!$A:$A,'Publication Table'!$B93,AllPublicationData!$B:$B,'Publication Table'!$C$4,AllPublicationData!$D:$D,'Publication Table'!N$7),
IF('Publication Table'!$C$5="Cancellations for other reasons",
SUMIFS(AllPublicationData!$G:$G,AllPublicationData!$A:$A,'Publication Table'!$B93,AllPublicationData!$B:$B,'Publication Table'!$C$4,AllPublicationData!$D:$D,'Publication Table'!N$7)))))))+
IF(AND($C$4="NHS Scotland",$C$5="Total Operations"),
SUMIFS(AllPublicationData!$E:$E,AllPublicationData!$A:$A,'Publication Table'!$B93,AllPublicationData!$B:$B,'Publication Table'!N$7),
IF(AND($C$4="NHS Scotland",$C$5="All Cancelled Operations"),
SUMIFS(AllPublicationData!$F:$F,AllPublicationData!$A:$A,'Publication Table'!$B93,AllPublicationData!$B:$B,'Publication Table'!N$7),
IF(AND($C$4="NHS Scotland",$C$5="Operations cancelled by patient"),
SUMIFS(AllPublicationData!$G:$G,AllPublicationData!$A:$A,'Publication Table'!$B93,AllPublicationData!$B:$B,'Publication Table'!N$7),
IF(AND($C$4="NHS Scotland",$C$5="Operations cancelled for clinical reasons"),
SUMIFS(AllPublicationData!$H:$H,AllPublicationData!$A:$A,'Publication Table'!$B93,AllPublicationData!$B:$B,'Publication Table'!N$7),
IF(AND($C$4="NHS Scotland",$C$5="Operations cancelled for non-clinical/capacity reasons"),
SUMIFS(AllPublicationData!$I:$I,AllPublicationData!$A:$A,'Publication Table'!$B93,AllPublicationData!$B:$B,'Publication Table'!N$7),
IF(AND($C$4="NHS Scotland",$C$5="Cancellations for other reasons"),
SUMIFS(AllPublicationData!$J:$J,AllPublicationData!$A:$A,'Publication Table'!$B93,AllPublicationData!$B:$B,'Publication Table'!N$7)))))))</f>
        <v>4400</v>
      </c>
      <c r="O93" s="90">
        <f>IF($C$5="Total Operations",
SUMIFS(AllPublicationData!$E:$E,AllPublicationData!$A:$A,'Publication Table'!$B93,AllPublicationData!$B:$B,'Publication Table'!$C$4,AllPublicationData!$D:$D,'Publication Table'!O$7),
IF('Publication Table'!$C$5="All Cancelled Operations",
SUMIFS(AllPublicationData!$F:$F,AllPublicationData!$A:$A,'Publication Table'!$B93,AllPublicationData!$B:$B,'Publication Table'!$C$4,AllPublicationData!$D:$D,'Publication Table'!O$7),
IF('Publication Table'!$C$5="Operations cancelled by patient",
SUMIFS(AllPublicationData!$G:$G,AllPublicationData!$A:$A,'Publication Table'!$B93,AllPublicationData!$B:$B,'Publication Table'!$C$4,AllPublicationData!$D:$D,'Publication Table'!O$7),
IF('Publication Table'!$C$5="Operations cancelled for clinical reasons",
SUMIFS(AllPublicationData!$G:$G,AllPublicationData!$A:$A,'Publication Table'!$B93,AllPublicationData!$B:$B,'Publication Table'!$C$4,AllPublicationData!$D:$D,'Publication Table'!O$7),
IF('Publication Table'!$C$5="Operations cancelled for non-clinical/capacity reasons",
SUMIFS(AllPublicationData!$G:$G,AllPublicationData!$A:$A,'Publication Table'!$B93,AllPublicationData!$B:$B,'Publication Table'!$C$4,AllPublicationData!$D:$D,'Publication Table'!O$7),
IF('Publication Table'!$C$5="Cancellations for other reasons",
SUMIFS(AllPublicationData!$G:$G,AllPublicationData!$A:$A,'Publication Table'!$B93,AllPublicationData!$B:$B,'Publication Table'!$C$4,AllPublicationData!$D:$D,'Publication Table'!O$7)))))))+
IF(AND($C$4="NHS Scotland",$C$5="Total Operations"),
SUMIFS(AllPublicationData!$E:$E,AllPublicationData!$A:$A,'Publication Table'!$B93,AllPublicationData!$B:$B,'Publication Table'!O$7),
IF(AND($C$4="NHS Scotland",$C$5="All Cancelled Operations"),
SUMIFS(AllPublicationData!$F:$F,AllPublicationData!$A:$A,'Publication Table'!$B93,AllPublicationData!$B:$B,'Publication Table'!O$7),
IF(AND($C$4="NHS Scotland",$C$5="Operations cancelled by patient"),
SUMIFS(AllPublicationData!$G:$G,AllPublicationData!$A:$A,'Publication Table'!$B93,AllPublicationData!$B:$B,'Publication Table'!O$7),
IF(AND($C$4="NHS Scotland",$C$5="Operations cancelled for clinical reasons"),
SUMIFS(AllPublicationData!$H:$H,AllPublicationData!$A:$A,'Publication Table'!$B93,AllPublicationData!$B:$B,'Publication Table'!O$7),
IF(AND($C$4="NHS Scotland",$C$5="Operations cancelled for non-clinical/capacity reasons"),
SUMIFS(AllPublicationData!$I:$I,AllPublicationData!$A:$A,'Publication Table'!$B93,AllPublicationData!$B:$B,'Publication Table'!O$7),
IF(AND($C$4="NHS Scotland",$C$5="Cancellations for other reasons"),
SUMIFS(AllPublicationData!$J:$J,AllPublicationData!$A:$A,'Publication Table'!$B93,AllPublicationData!$B:$B,'Publication Table'!O$7)))))))</f>
        <v>177</v>
      </c>
      <c r="P93" s="90">
        <f>IF($C$5="Total Operations",
SUMIFS(AllPublicationData!$E:$E,AllPublicationData!$A:$A,'Publication Table'!$B93,AllPublicationData!$B:$B,'Publication Table'!$C$4,AllPublicationData!$D:$D,'Publication Table'!P$7),
IF('Publication Table'!$C$5="All Cancelled Operations",
SUMIFS(AllPublicationData!$F:$F,AllPublicationData!$A:$A,'Publication Table'!$B93,AllPublicationData!$B:$B,'Publication Table'!$C$4,AllPublicationData!$D:$D,'Publication Table'!P$7),
IF('Publication Table'!$C$5="Operations cancelled by patient",
SUMIFS(AllPublicationData!$G:$G,AllPublicationData!$A:$A,'Publication Table'!$B93,AllPublicationData!$B:$B,'Publication Table'!$C$4,AllPublicationData!$D:$D,'Publication Table'!P$7),
IF('Publication Table'!$C$5="Operations cancelled for clinical reasons",
SUMIFS(AllPublicationData!$G:$G,AllPublicationData!$A:$A,'Publication Table'!$B93,AllPublicationData!$B:$B,'Publication Table'!$C$4,AllPublicationData!$D:$D,'Publication Table'!P$7),
IF('Publication Table'!$C$5="Operations cancelled for non-clinical/capacity reasons",
SUMIFS(AllPublicationData!$G:$G,AllPublicationData!$A:$A,'Publication Table'!$B93,AllPublicationData!$B:$B,'Publication Table'!$C$4,AllPublicationData!$D:$D,'Publication Table'!P$7),
IF('Publication Table'!$C$5="Cancellations for other reasons",
SUMIFS(AllPublicationData!$G:$G,AllPublicationData!$A:$A,'Publication Table'!$B93,AllPublicationData!$B:$B,'Publication Table'!$C$4,AllPublicationData!$D:$D,'Publication Table'!P$7)))))))+
IF(AND($C$4="NHS Scotland",$C$5="Total Operations"),
SUMIFS(AllPublicationData!$E:$E,AllPublicationData!$A:$A,'Publication Table'!$B93,AllPublicationData!$B:$B,'Publication Table'!P$7),
IF(AND($C$4="NHS Scotland",$C$5="All Cancelled Operations"),
SUMIFS(AllPublicationData!$F:$F,AllPublicationData!$A:$A,'Publication Table'!$B93,AllPublicationData!$B:$B,'Publication Table'!P$7),
IF(AND($C$4="NHS Scotland",$C$5="Operations cancelled by patient"),
SUMIFS(AllPublicationData!$G:$G,AllPublicationData!$A:$A,'Publication Table'!$B93,AllPublicationData!$B:$B,'Publication Table'!P$7),
IF(AND($C$4="NHS Scotland",$C$5="Operations cancelled for clinical reasons"),
SUMIFS(AllPublicationData!$H:$H,AllPublicationData!$A:$A,'Publication Table'!$B93,AllPublicationData!$B:$B,'Publication Table'!P$7),
IF(AND($C$4="NHS Scotland",$C$5="Operations cancelled for non-clinical/capacity reasons"),
SUMIFS(AllPublicationData!$I:$I,AllPublicationData!$A:$A,'Publication Table'!$B93,AllPublicationData!$B:$B,'Publication Table'!P$7),
IF(AND($C$4="NHS Scotland",$C$5="Cancellations for other reasons"),
SUMIFS(AllPublicationData!$J:$J,AllPublicationData!$A:$A,'Publication Table'!$B93,AllPublicationData!$B:$B,'Publication Table'!P$7)))))))</f>
        <v>145</v>
      </c>
      <c r="Q93" s="90">
        <f>IF($C$5="Total Operations",
SUMIFS(AllPublicationData!$E:$E,AllPublicationData!$A:$A,'Publication Table'!$B93,AllPublicationData!$B:$B,'Publication Table'!$C$4,AllPublicationData!$D:$D,'Publication Table'!Q$7),
IF('Publication Table'!$C$5="All Cancelled Operations",
SUMIFS(AllPublicationData!$F:$F,AllPublicationData!$A:$A,'Publication Table'!$B93,AllPublicationData!$B:$B,'Publication Table'!$C$4,AllPublicationData!$D:$D,'Publication Table'!Q$7),
IF('Publication Table'!$C$5="Operations cancelled by patient",
SUMIFS(AllPublicationData!$G:$G,AllPublicationData!$A:$A,'Publication Table'!$B93,AllPublicationData!$B:$B,'Publication Table'!$C$4,AllPublicationData!$D:$D,'Publication Table'!Q$7),
IF('Publication Table'!$C$5="Operations cancelled for clinical reasons",
SUMIFS(AllPublicationData!$G:$G,AllPublicationData!$A:$A,'Publication Table'!$B93,AllPublicationData!$B:$B,'Publication Table'!$C$4,AllPublicationData!$D:$D,'Publication Table'!Q$7),
IF('Publication Table'!$C$5="Operations cancelled for non-clinical/capacity reasons",
SUMIFS(AllPublicationData!$G:$G,AllPublicationData!$A:$A,'Publication Table'!$B93,AllPublicationData!$B:$B,'Publication Table'!$C$4,AllPublicationData!$D:$D,'Publication Table'!Q$7),
IF('Publication Table'!$C$5="Cancellations for other reasons",
SUMIFS(AllPublicationData!$G:$G,AllPublicationData!$A:$A,'Publication Table'!$B93,AllPublicationData!$B:$B,'Publication Table'!$C$4,AllPublicationData!$D:$D,'Publication Table'!Q$7)))))))+
IF(AND($C$4="NHS Scotland",$C$5="Total Operations"),
SUMIFS(AllPublicationData!$E:$E,AllPublicationData!$A:$A,'Publication Table'!$B93,AllPublicationData!$B:$B,'Publication Table'!Q$7),
IF(AND($C$4="NHS Scotland",$C$5="All Cancelled Operations"),
SUMIFS(AllPublicationData!$F:$F,AllPublicationData!$A:$A,'Publication Table'!$B93,AllPublicationData!$B:$B,'Publication Table'!Q$7),
IF(AND($C$4="NHS Scotland",$C$5="Operations cancelled by patient"),
SUMIFS(AllPublicationData!$G:$G,AllPublicationData!$A:$A,'Publication Table'!$B93,AllPublicationData!$B:$B,'Publication Table'!Q$7),
IF(AND($C$4="NHS Scotland",$C$5="Operations cancelled for clinical reasons"),
SUMIFS(AllPublicationData!$H:$H,AllPublicationData!$A:$A,'Publication Table'!$B93,AllPublicationData!$B:$B,'Publication Table'!Q$7),
IF(AND($C$4="NHS Scotland",$C$5="Operations cancelled for non-clinical/capacity reasons"),
SUMIFS(AllPublicationData!$I:$I,AllPublicationData!$A:$A,'Publication Table'!$B93,AllPublicationData!$B:$B,'Publication Table'!Q$7),
IF(AND($C$4="NHS Scotland",$C$5="Cancellations for other reasons"),
SUMIFS(AllPublicationData!$J:$J,AllPublicationData!$A:$A,'Publication Table'!$B93,AllPublicationData!$B:$B,'Publication Table'!Q$7)))))))</f>
        <v>1982</v>
      </c>
      <c r="R93" s="90">
        <f>IF($C$5="Total Operations",
SUMIFS(AllPublicationData!$E:$E,AllPublicationData!$A:$A,'Publication Table'!$B93,AllPublicationData!$B:$B,'Publication Table'!$C$4,AllPublicationData!$D:$D,'Publication Table'!R$7),
IF('Publication Table'!$C$5="All Cancelled Operations",
SUMIFS(AllPublicationData!$F:$F,AllPublicationData!$A:$A,'Publication Table'!$B93,AllPublicationData!$B:$B,'Publication Table'!$C$4,AllPublicationData!$D:$D,'Publication Table'!R$7),
IF('Publication Table'!$C$5="Operations cancelled by patient",
SUMIFS(AllPublicationData!$G:$G,AllPublicationData!$A:$A,'Publication Table'!$B93,AllPublicationData!$B:$B,'Publication Table'!$C$4,AllPublicationData!$D:$D,'Publication Table'!R$7),
IF('Publication Table'!$C$5="Operations cancelled for clinical reasons",
SUMIFS(AllPublicationData!$G:$G,AllPublicationData!$A:$A,'Publication Table'!$B93,AllPublicationData!$B:$B,'Publication Table'!$C$4,AllPublicationData!$D:$D,'Publication Table'!R$7),
IF('Publication Table'!$C$5="Operations cancelled for non-clinical/capacity reasons",
SUMIFS(AllPublicationData!$G:$G,AllPublicationData!$A:$A,'Publication Table'!$B93,AllPublicationData!$B:$B,'Publication Table'!$C$4,AllPublicationData!$D:$D,'Publication Table'!R$7),
IF('Publication Table'!$C$5="Cancellations for other reasons",
SUMIFS(AllPublicationData!$G:$G,AllPublicationData!$A:$A,'Publication Table'!$B93,AllPublicationData!$B:$B,'Publication Table'!$C$4,AllPublicationData!$D:$D,'Publication Table'!R$7)))))))+
IF(AND($C$4="NHS Scotland",$C$5="Total Operations"),
SUMIFS(AllPublicationData!$E:$E,AllPublicationData!$A:$A,'Publication Table'!$B93,AllPublicationData!$B:$B,'Publication Table'!R$7),
IF(AND($C$4="NHS Scotland",$C$5="All Cancelled Operations"),
SUMIFS(AllPublicationData!$F:$F,AllPublicationData!$A:$A,'Publication Table'!$B93,AllPublicationData!$B:$B,'Publication Table'!R$7),
IF(AND($C$4="NHS Scotland",$C$5="Operations cancelled by patient"),
SUMIFS(AllPublicationData!$G:$G,AllPublicationData!$A:$A,'Publication Table'!$B93,AllPublicationData!$B:$B,'Publication Table'!R$7),
IF(AND($C$4="NHS Scotland",$C$5="Operations cancelled for clinical reasons"),
SUMIFS(AllPublicationData!$H:$H,AllPublicationData!$A:$A,'Publication Table'!$B93,AllPublicationData!$B:$B,'Publication Table'!R$7),
IF(AND($C$4="NHS Scotland",$C$5="Operations cancelled for non-clinical/capacity reasons"),
SUMIFS(AllPublicationData!$I:$I,AllPublicationData!$A:$A,'Publication Table'!$B93,AllPublicationData!$B:$B,'Publication Table'!R$7),
IF(AND($C$4="NHS Scotland",$C$5="Cancellations for other reasons"),
SUMIFS(AllPublicationData!$J:$J,AllPublicationData!$A:$A,'Publication Table'!$B93,AllPublicationData!$B:$B,'Publication Table'!R$7)))))))</f>
        <v>99</v>
      </c>
    </row>
    <row r="94" spans="2:18" x14ac:dyDescent="0.35">
      <c r="B94" s="89">
        <v>42795</v>
      </c>
      <c r="C94" s="81">
        <f>IF($C$5="Total Operations",
SUMIFS(AllPublicationData!$E:$E,AllPublicationData!$A:$A,'Publication Table'!$B94,AllPublicationData!$B:$B,'Publication Table'!$C$4),
IF('Publication Table'!$C$5="All Cancelled Operations",
SUMIFS(AllPublicationData!$F:$F,AllPublicationData!$A:$A,'Publication Table'!$B94,AllPublicationData!$B:$B,'Publication Table'!$C$4),
IF('Publication Table'!$C$5="Operations cancelled by patient",
SUMIFS(AllPublicationData!$G:$G,AllPublicationData!$A:$A,'Publication Table'!$B94,AllPublicationData!$B:$B,'Publication Table'!$C$4),
IF('Publication Table'!$C$5="Operations cancelled for clinical reasons",
SUMIFS(AllPublicationData!$H:$H,AllPublicationData!$A:$A,'Publication Table'!$B94,AllPublicationData!$B:$B,'Publication Table'!$C$4),
IF('Publication Table'!$C$5="Operations cancelled for non-clinical/capacity reasons",
SUMIFS(AllPublicationData!$I:$I,AllPublicationData!$A:$A,'Publication Table'!$B94,AllPublicationData!$B:$B,'Publication Table'!$C$4),
IF('Publication Table'!$C$5="Cancellations for other reasons",
SUMIFS(AllPublicationData!$J:$J,AllPublicationData!$A:$A,'Publication Table'!$B94,AllPublicationData!$B:$B,'Publication Table'!$C$4)))))))+
IF(AND($C$4="NHS Scotland",$C$5="Total Operations"),
SUMIFS(AllPublicationData!$E:$E,AllPublicationData!$A:$A,'Publication Table'!$B94),
IF(AND($C$4="NHS Scotland",$C$5="All Cancelled Operations"),
SUMIFS(AllPublicationData!$F:$F,AllPublicationData!$A:$A,'Publication Table'!$B94),
IF(AND($C$4="NHS Scotland",$C$5="Operations cancelled by patient"),
SUMIFS(AllPublicationData!$G:$G,AllPublicationData!$A:$A,'Publication Table'!$B94),
IF(AND($C$4="NHS Scotland",$C$5="Operations cancelled for clinical reasons"),
SUMIFS(AllPublicationData!$H:$H,AllPublicationData!$A:$A,'Publication Table'!$B94),
IF(AND($C$4="NHS Scotland",$C$5="Operations cancelled for non-clinical/capacity reasons"),
SUMIFS(AllPublicationData!$I:$I,AllPublicationData!$A:$A,'Publication Table'!$B94),
IF(AND($C$4="NHS Scotland",$C$5="Cancellations for other reasons"),
SUMIFS(AllPublicationData!$J:$J,AllPublicationData!$A:$A,'Publication Table'!$B94)))))))</f>
        <v>31796</v>
      </c>
      <c r="D94" s="90">
        <f>IF($C$5="Total Operations",
SUMIFS(AllPublicationData!$E:$E,AllPublicationData!$A:$A,'Publication Table'!$B94,AllPublicationData!$B:$B,'Publication Table'!$C$4,AllPublicationData!$D:$D,'Publication Table'!D$7),
IF('Publication Table'!$C$5="All Cancelled Operations",
SUMIFS(AllPublicationData!$F:$F,AllPublicationData!$A:$A,'Publication Table'!$B94,AllPublicationData!$B:$B,'Publication Table'!$C$4,AllPublicationData!$D:$D,'Publication Table'!D$7),
IF('Publication Table'!$C$5="Operations cancelled by patient",
SUMIFS(AllPublicationData!$G:$G,AllPublicationData!$A:$A,'Publication Table'!$B94,AllPublicationData!$B:$B,'Publication Table'!$C$4,AllPublicationData!$D:$D,'Publication Table'!D$7),
IF('Publication Table'!$C$5="Operations cancelled for clinical reasons",
SUMIFS(AllPublicationData!$H:$H,AllPublicationData!$A:$A,'Publication Table'!$B94,AllPublicationData!$B:$B,'Publication Table'!$C$4,AllPublicationData!$D:$D,'Publication Table'!D$7),
IF('Publication Table'!$C$5="Operations cancelled for non-clinical/capacity reasons",
SUMIFS(AllPublicationData!$I:$I,AllPublicationData!$A:$A,'Publication Table'!$B94,AllPublicationData!$B:$B,'Publication Table'!$C$4,AllPublicationData!$D:$D,'Publication Table'!D$7),
IF('Publication Table'!$C$5="Cancellations for other reasons",
SUMIFS(AllPublicationData!$J:$J,AllPublicationData!$A:$A,'Publication Table'!$B94,AllPublicationData!$B:$B,'Publication Table'!$C$4,AllPublicationData!$D:$D,'Publication Table'!D$7)))))))+
IF(AND($C$4="NHS Scotland",$C$5="Total Operations"),
SUMIFS(AllPublicationData!$E:$E,AllPublicationData!$A:$A,'Publication Table'!$B94,AllPublicationData!$B:$B,'Publication Table'!D$7),
IF(AND($C$4="NHS Scotland",$C$5="All Cancelled Operations"),
SUMIFS(AllPublicationData!$F:$F,AllPublicationData!$A:$A,'Publication Table'!$B94,AllPublicationData!$B:$B,'Publication Table'!D$7),
IF(AND($C$4="NHS Scotland",$C$5="Operations cancelled by patient"),
SUMIFS(AllPublicationData!$G:$G,AllPublicationData!$A:$A,'Publication Table'!$B94,AllPublicationData!$B:$B,'Publication Table'!D$7),
IF(AND($C$4="NHS Scotland",$C$5="Operations cancelled for clinical reasons"),
SUMIFS(AllPublicationData!$H:$H,AllPublicationData!$A:$A,'Publication Table'!$B94,AllPublicationData!$B:$B,'Publication Table'!D$7),
IF(AND($C$4="NHS Scotland",$C$5="Operations cancelled for non-clinical/capacity reasons"),
SUMIFS(AllPublicationData!$I:$I,AllPublicationData!$A:$A,'Publication Table'!$B94,AllPublicationData!$B:$B,'Publication Table'!D$7),
IF(AND($C$4="NHS Scotland",$C$5="Cancellations for other reasons"),
SUMIFS(AllPublicationData!$J:$J,AllPublicationData!$A:$A,'Publication Table'!$B94,AllPublicationData!$B:$B,'Publication Table'!D$7)))))))</f>
        <v>1547</v>
      </c>
      <c r="E94" s="90">
        <f>IF($C$5="Total Operations",
SUMIFS(AllPublicationData!$E:$E,AllPublicationData!$A:$A,'Publication Table'!$B94,AllPublicationData!$B:$B,'Publication Table'!$C$4,AllPublicationData!$D:$D,'Publication Table'!E$7),
IF('Publication Table'!$C$5="All Cancelled Operations",
SUMIFS(AllPublicationData!$F:$F,AllPublicationData!$A:$A,'Publication Table'!$B94,AllPublicationData!$B:$B,'Publication Table'!$C$4,AllPublicationData!$D:$D,'Publication Table'!E$7),
IF('Publication Table'!$C$5="Operations cancelled by patient",
SUMIFS(AllPublicationData!$G:$G,AllPublicationData!$A:$A,'Publication Table'!$B94,AllPublicationData!$B:$B,'Publication Table'!$C$4,AllPublicationData!$D:$D,'Publication Table'!E$7),
IF('Publication Table'!$C$5="Operations cancelled for clinical reasons",
SUMIFS(AllPublicationData!$H:$H,AllPublicationData!$A:$A,'Publication Table'!$B94,AllPublicationData!$B:$B,'Publication Table'!$C$4,AllPublicationData!$D:$D,'Publication Table'!E$7),
IF('Publication Table'!$C$5="Operations cancelled for non-clinical/capacity reasons",
SUMIFS(AllPublicationData!$I:$I,AllPublicationData!$A:$A,'Publication Table'!$B94,AllPublicationData!$B:$B,'Publication Table'!$C$4,AllPublicationData!$D:$D,'Publication Table'!E$7),
IF('Publication Table'!$C$5="Cancellations for other reasons",
SUMIFS(AllPublicationData!$J:$J,AllPublicationData!$A:$A,'Publication Table'!$B94,AllPublicationData!$B:$B,'Publication Table'!$C$4,AllPublicationData!$D:$D,'Publication Table'!E$7)))))))+
IF(AND($C$4="NHS Scotland",$C$5="Total Operations"),
SUMIFS(AllPublicationData!$E:$E,AllPublicationData!$A:$A,'Publication Table'!$B94,AllPublicationData!$B:$B,'Publication Table'!E$7),
IF(AND($C$4="NHS Scotland",$C$5="All Cancelled Operations"),
SUMIFS(AllPublicationData!$F:$F,AllPublicationData!$A:$A,'Publication Table'!$B94,AllPublicationData!$B:$B,'Publication Table'!E$7),
IF(AND($C$4="NHS Scotland",$C$5="Operations cancelled by patient"),
SUMIFS(AllPublicationData!$G:$G,AllPublicationData!$A:$A,'Publication Table'!$B94,AllPublicationData!$B:$B,'Publication Table'!E$7),
IF(AND($C$4="NHS Scotland",$C$5="Operations cancelled for clinical reasons"),
SUMIFS(AllPublicationData!$H:$H,AllPublicationData!$A:$A,'Publication Table'!$B94,AllPublicationData!$B:$B,'Publication Table'!E$7),
IF(AND($C$4="NHS Scotland",$C$5="Operations cancelled for non-clinical/capacity reasons"),
SUMIFS(AllPublicationData!$I:$I,AllPublicationData!$A:$A,'Publication Table'!$B94,AllPublicationData!$B:$B,'Publication Table'!E$7),
IF(AND($C$4="NHS Scotland",$C$5="Cancellations for other reasons"),
SUMIFS(AllPublicationData!$J:$J,AllPublicationData!$A:$A,'Publication Table'!$B94,AllPublicationData!$B:$B,'Publication Table'!E$7)))))))</f>
        <v>2113</v>
      </c>
      <c r="F94" s="90">
        <f>IF($C$5="Total Operations",
SUMIFS(AllPublicationData!$E:$E,AllPublicationData!$A:$A,'Publication Table'!$B94,AllPublicationData!$B:$B,'Publication Table'!$C$4,AllPublicationData!$D:$D,'Publication Table'!F$7),
IF('Publication Table'!$C$5="All Cancelled Operations",
SUMIFS(AllPublicationData!$F:$F,AllPublicationData!$A:$A,'Publication Table'!$B94,AllPublicationData!$B:$B,'Publication Table'!$C$4,AllPublicationData!$D:$D,'Publication Table'!F$7),
IF('Publication Table'!$C$5="Operations cancelled by patient",
SUMIFS(AllPublicationData!$G:$G,AllPublicationData!$A:$A,'Publication Table'!$B94,AllPublicationData!$B:$B,'Publication Table'!$C$4,AllPublicationData!$D:$D,'Publication Table'!F$7),
IF('Publication Table'!$C$5="Operations cancelled for clinical reasons",
SUMIFS(AllPublicationData!$H:$H,AllPublicationData!$A:$A,'Publication Table'!$B94,AllPublicationData!$B:$B,'Publication Table'!$C$4,AllPublicationData!$D:$D,'Publication Table'!F$7),
IF('Publication Table'!$C$5="Operations cancelled for non-clinical/capacity reasons",
SUMIFS(AllPublicationData!$I:$I,AllPublicationData!$A:$A,'Publication Table'!$B94,AllPublicationData!$B:$B,'Publication Table'!$C$4,AllPublicationData!$D:$D,'Publication Table'!F$7),
IF('Publication Table'!$C$5="Cancellations for other reasons",
SUMIFS(AllPublicationData!$J:$J,AllPublicationData!$A:$A,'Publication Table'!$B94,AllPublicationData!$B:$B,'Publication Table'!$C$4,AllPublicationData!$D:$D,'Publication Table'!F$7)))))))+
IF(AND($C$4="NHS Scotland",$C$5="Total Operations"),
SUMIFS(AllPublicationData!$E:$E,AllPublicationData!$A:$A,'Publication Table'!$B94,AllPublicationData!$B:$B,'Publication Table'!F$7),
IF(AND($C$4="NHS Scotland",$C$5="All Cancelled Operations"),
SUMIFS(AllPublicationData!$F:$F,AllPublicationData!$A:$A,'Publication Table'!$B94,AllPublicationData!$B:$B,'Publication Table'!F$7),
IF(AND($C$4="NHS Scotland",$C$5="Operations cancelled by patient"),
SUMIFS(AllPublicationData!$G:$G,AllPublicationData!$A:$A,'Publication Table'!$B94,AllPublicationData!$B:$B,'Publication Table'!F$7),
IF(AND($C$4="NHS Scotland",$C$5="Operations cancelled for clinical reasons"),
SUMIFS(AllPublicationData!$H:$H,AllPublicationData!$A:$A,'Publication Table'!$B94,AllPublicationData!$B:$B,'Publication Table'!F$7),
IF(AND($C$4="NHS Scotland",$C$5="Operations cancelled for non-clinical/capacity reasons"),
SUMIFS(AllPublicationData!$I:$I,AllPublicationData!$A:$A,'Publication Table'!$B94,AllPublicationData!$B:$B,'Publication Table'!F$7),
IF(AND($C$4="NHS Scotland",$C$5="Cancellations for other reasons"),
SUMIFS(AllPublicationData!$J:$J,AllPublicationData!$A:$A,'Publication Table'!$B94,AllPublicationData!$B:$B,'Publication Table'!F$7)))))))</f>
        <v>455</v>
      </c>
      <c r="G94" s="90">
        <f>IF($C$5="Total Operations",
SUMIFS(AllPublicationData!$E:$E,AllPublicationData!$A:$A,'Publication Table'!$B94,AllPublicationData!$B:$B,'Publication Table'!$C$4,AllPublicationData!$D:$D,'Publication Table'!G$7),
IF('Publication Table'!$C$5="All Cancelled Operations",
SUMIFS(AllPublicationData!$F:$F,AllPublicationData!$A:$A,'Publication Table'!$B94,AllPublicationData!$B:$B,'Publication Table'!$C$4,AllPublicationData!$D:$D,'Publication Table'!G$7),
IF('Publication Table'!$C$5="Operations cancelled by patient",
SUMIFS(AllPublicationData!$G:$G,AllPublicationData!$A:$A,'Publication Table'!$B94,AllPublicationData!$B:$B,'Publication Table'!$C$4,AllPublicationData!$D:$D,'Publication Table'!G$7),
IF('Publication Table'!$C$5="Operations cancelled for clinical reasons",
SUMIFS(AllPublicationData!$H:$H,AllPublicationData!$A:$A,'Publication Table'!$B94,AllPublicationData!$B:$B,'Publication Table'!$C$4,AllPublicationData!$D:$D,'Publication Table'!G$7),
IF('Publication Table'!$C$5="Operations cancelled for non-clinical/capacity reasons",
SUMIFS(AllPublicationData!$I:$I,AllPublicationData!$A:$A,'Publication Table'!$B94,AllPublicationData!$B:$B,'Publication Table'!$C$4,AllPublicationData!$D:$D,'Publication Table'!G$7),
IF('Publication Table'!$C$5="Cancellations for other reasons",
SUMIFS(AllPublicationData!$J:$J,AllPublicationData!$A:$A,'Publication Table'!$B94,AllPublicationData!$B:$B,'Publication Table'!$C$4,AllPublicationData!$D:$D,'Publication Table'!G$7)))))))+
IF(AND($C$4="NHS Scotland",$C$5="Total Operations"),
SUMIFS(AllPublicationData!$E:$E,AllPublicationData!$A:$A,'Publication Table'!$B94,AllPublicationData!$B:$B,'Publication Table'!G$7),
IF(AND($C$4="NHS Scotland",$C$5="All Cancelled Operations"),
SUMIFS(AllPublicationData!$F:$F,AllPublicationData!$A:$A,'Publication Table'!$B94,AllPublicationData!$B:$B,'Publication Table'!G$7),
IF(AND($C$4="NHS Scotland",$C$5="Operations cancelled by patient"),
SUMIFS(AllPublicationData!$G:$G,AllPublicationData!$A:$A,'Publication Table'!$B94,AllPublicationData!$B:$B,'Publication Table'!G$7),
IF(AND($C$4="NHS Scotland",$C$5="Operations cancelled for clinical reasons"),
SUMIFS(AllPublicationData!$H:$H,AllPublicationData!$A:$A,'Publication Table'!$B94,AllPublicationData!$B:$B,'Publication Table'!G$7),
IF(AND($C$4="NHS Scotland",$C$5="Operations cancelled for non-clinical/capacity reasons"),
SUMIFS(AllPublicationData!$I:$I,AllPublicationData!$A:$A,'Publication Table'!$B94,AllPublicationData!$B:$B,'Publication Table'!G$7),
IF(AND($C$4="NHS Scotland",$C$5="Cancellations for other reasons"),
SUMIFS(AllPublicationData!$J:$J,AllPublicationData!$A:$A,'Publication Table'!$B94,AllPublicationData!$B:$B,'Publication Table'!G$7)))))))</f>
        <v>1880</v>
      </c>
      <c r="H94" s="90">
        <f>IF($C$5="Total Operations",
SUMIFS(AllPublicationData!$E:$E,AllPublicationData!$A:$A,'Publication Table'!$B94,AllPublicationData!$B:$B,'Publication Table'!$C$4,AllPublicationData!$D:$D,'Publication Table'!H$7),
IF('Publication Table'!$C$5="All Cancelled Operations",
SUMIFS(AllPublicationData!$F:$F,AllPublicationData!$A:$A,'Publication Table'!$B94,AllPublicationData!$B:$B,'Publication Table'!$C$4,AllPublicationData!$D:$D,'Publication Table'!H$7),
IF('Publication Table'!$C$5="Operations cancelled by patient",
SUMIFS(AllPublicationData!$G:$G,AllPublicationData!$A:$A,'Publication Table'!$B94,AllPublicationData!$B:$B,'Publication Table'!$C$4,AllPublicationData!$D:$D,'Publication Table'!H$7),
IF('Publication Table'!$C$5="Operations cancelled for clinical reasons",
SUMIFS(AllPublicationData!$H:$H,AllPublicationData!$A:$A,'Publication Table'!$B94,AllPublicationData!$B:$B,'Publication Table'!$C$4,AllPublicationData!$D:$D,'Publication Table'!H$7),
IF('Publication Table'!$C$5="Operations cancelled for non-clinical/capacity reasons",
SUMIFS(AllPublicationData!$I:$I,AllPublicationData!$A:$A,'Publication Table'!$B94,AllPublicationData!$B:$B,'Publication Table'!$C$4,AllPublicationData!$D:$D,'Publication Table'!H$7),
IF('Publication Table'!$C$5="Cancellations for other reasons",
SUMIFS(AllPublicationData!$J:$J,AllPublicationData!$A:$A,'Publication Table'!$B94,AllPublicationData!$B:$B,'Publication Table'!$C$4,AllPublicationData!$D:$D,'Publication Table'!H$7)))))))+
IF(AND($C$4="NHS Scotland",$C$5="Total Operations"),
SUMIFS(AllPublicationData!$E:$E,AllPublicationData!$A:$A,'Publication Table'!$B94,AllPublicationData!$B:$B,'Publication Table'!H$7),
IF(AND($C$4="NHS Scotland",$C$5="All Cancelled Operations"),
SUMIFS(AllPublicationData!$F:$F,AllPublicationData!$A:$A,'Publication Table'!$B94,AllPublicationData!$B:$B,'Publication Table'!H$7),
IF(AND($C$4="NHS Scotland",$C$5="Operations cancelled by patient"),
SUMIFS(AllPublicationData!$G:$G,AllPublicationData!$A:$A,'Publication Table'!$B94,AllPublicationData!$B:$B,'Publication Table'!H$7),
IF(AND($C$4="NHS Scotland",$C$5="Operations cancelled for clinical reasons"),
SUMIFS(AllPublicationData!$H:$H,AllPublicationData!$A:$A,'Publication Table'!$B94,AllPublicationData!$B:$B,'Publication Table'!H$7),
IF(AND($C$4="NHS Scotland",$C$5="Operations cancelled for non-clinical/capacity reasons"),
SUMIFS(AllPublicationData!$I:$I,AllPublicationData!$A:$A,'Publication Table'!$B94,AllPublicationData!$B:$B,'Publication Table'!H$7),
IF(AND($C$4="NHS Scotland",$C$5="Cancellations for other reasons"),
SUMIFS(AllPublicationData!$J:$J,AllPublicationData!$A:$A,'Publication Table'!$B94,AllPublicationData!$B:$B,'Publication Table'!H$7)))))))</f>
        <v>1480</v>
      </c>
      <c r="I94" s="90">
        <f>IF($C$5="Total Operations",
SUMIFS(AllPublicationData!$E:$E,AllPublicationData!$A:$A,'Publication Table'!$B94,AllPublicationData!$B:$B,'Publication Table'!$C$4,AllPublicationData!$D:$D,'Publication Table'!I$7),
IF('Publication Table'!$C$5="All Cancelled Operations",
SUMIFS(AllPublicationData!$F:$F,AllPublicationData!$A:$A,'Publication Table'!$B94,AllPublicationData!$B:$B,'Publication Table'!$C$4,AllPublicationData!$D:$D,'Publication Table'!I$7),
IF('Publication Table'!$C$5="Operations cancelled by patient",
SUMIFS(AllPublicationData!$G:$G,AllPublicationData!$A:$A,'Publication Table'!$B94,AllPublicationData!$B:$B,'Publication Table'!$C$4,AllPublicationData!$D:$D,'Publication Table'!I$7),
IF('Publication Table'!$C$5="Operations cancelled for clinical reasons",
SUMIFS(AllPublicationData!$H:$H,AllPublicationData!$A:$A,'Publication Table'!$B94,AllPublicationData!$B:$B,'Publication Table'!$C$4,AllPublicationData!$D:$D,'Publication Table'!I$7),
IF('Publication Table'!$C$5="Operations cancelled for non-clinical/capacity reasons",
SUMIFS(AllPublicationData!$I:$I,AllPublicationData!$A:$A,'Publication Table'!$B94,AllPublicationData!$B:$B,'Publication Table'!$C$4,AllPublicationData!$D:$D,'Publication Table'!I$7),
IF('Publication Table'!$C$5="Cancellations for other reasons",
SUMIFS(AllPublicationData!$J:$J,AllPublicationData!$A:$A,'Publication Table'!$B94,AllPublicationData!$B:$B,'Publication Table'!$C$4,AllPublicationData!$D:$D,'Publication Table'!I$7)))))))+
IF(AND($C$4="NHS Scotland",$C$5="Total Operations"),
SUMIFS(AllPublicationData!$E:$E,AllPublicationData!$A:$A,'Publication Table'!$B94,AllPublicationData!$B:$B,'Publication Table'!I$7),
IF(AND($C$4="NHS Scotland",$C$5="All Cancelled Operations"),
SUMIFS(AllPublicationData!$F:$F,AllPublicationData!$A:$A,'Publication Table'!$B94,AllPublicationData!$B:$B,'Publication Table'!I$7),
IF(AND($C$4="NHS Scotland",$C$5="Operations cancelled by patient"),
SUMIFS(AllPublicationData!$G:$G,AllPublicationData!$A:$A,'Publication Table'!$B94,AllPublicationData!$B:$B,'Publication Table'!I$7),
IF(AND($C$4="NHS Scotland",$C$5="Operations cancelled for clinical reasons"),
SUMIFS(AllPublicationData!$H:$H,AllPublicationData!$A:$A,'Publication Table'!$B94,AllPublicationData!$B:$B,'Publication Table'!I$7),
IF(AND($C$4="NHS Scotland",$C$5="Operations cancelled for non-clinical/capacity reasons"),
SUMIFS(AllPublicationData!$I:$I,AllPublicationData!$A:$A,'Publication Table'!$B94,AllPublicationData!$B:$B,'Publication Table'!I$7),
IF(AND($C$4="NHS Scotland",$C$5="Cancellations for other reasons"),
SUMIFS(AllPublicationData!$J:$J,AllPublicationData!$A:$A,'Publication Table'!$B94,AllPublicationData!$B:$B,'Publication Table'!I$7)))))))</f>
        <v>1219</v>
      </c>
      <c r="J94" s="90">
        <f>IF($C$5="Total Operations",
SUMIFS(AllPublicationData!$E:$E,AllPublicationData!$A:$A,'Publication Table'!$B94,AllPublicationData!$B:$B,'Publication Table'!$C$4,AllPublicationData!$D:$D,'Publication Table'!J$7),
IF('Publication Table'!$C$5="All Cancelled Operations",
SUMIFS(AllPublicationData!$F:$F,AllPublicationData!$A:$A,'Publication Table'!$B94,AllPublicationData!$B:$B,'Publication Table'!$C$4,AllPublicationData!$D:$D,'Publication Table'!J$7),
IF('Publication Table'!$C$5="Operations cancelled by patient",
SUMIFS(AllPublicationData!$G:$G,AllPublicationData!$A:$A,'Publication Table'!$B94,AllPublicationData!$B:$B,'Publication Table'!$C$4,AllPublicationData!$D:$D,'Publication Table'!J$7),
IF('Publication Table'!$C$5="Operations cancelled for clinical reasons",
SUMIFS(AllPublicationData!$H:$H,AllPublicationData!$A:$A,'Publication Table'!$B94,AllPublicationData!$B:$B,'Publication Table'!$C$4,AllPublicationData!$D:$D,'Publication Table'!J$7),
IF('Publication Table'!$C$5="Operations cancelled for non-clinical/capacity reasons",
SUMIFS(AllPublicationData!$I:$I,AllPublicationData!$A:$A,'Publication Table'!$B94,AllPublicationData!$B:$B,'Publication Table'!$C$4,AllPublicationData!$D:$D,'Publication Table'!J$7),
IF('Publication Table'!$C$5="Cancellations for other reasons",
SUMIFS(AllPublicationData!$J:$J,AllPublicationData!$A:$A,'Publication Table'!$B94,AllPublicationData!$B:$B,'Publication Table'!$C$4,AllPublicationData!$D:$D,'Publication Table'!J$7)))))))+
IF(AND($C$4="NHS Scotland",$C$5="Total Operations"),
SUMIFS(AllPublicationData!$E:$E,AllPublicationData!$A:$A,'Publication Table'!$B94,AllPublicationData!$B:$B,'Publication Table'!J$7),
IF(AND($C$4="NHS Scotland",$C$5="All Cancelled Operations"),
SUMIFS(AllPublicationData!$F:$F,AllPublicationData!$A:$A,'Publication Table'!$B94,AllPublicationData!$B:$B,'Publication Table'!J$7),
IF(AND($C$4="NHS Scotland",$C$5="Operations cancelled by patient"),
SUMIFS(AllPublicationData!$G:$G,AllPublicationData!$A:$A,'Publication Table'!$B94,AllPublicationData!$B:$B,'Publication Table'!J$7),
IF(AND($C$4="NHS Scotland",$C$5="Operations cancelled for clinical reasons"),
SUMIFS(AllPublicationData!$H:$H,AllPublicationData!$A:$A,'Publication Table'!$B94,AllPublicationData!$B:$B,'Publication Table'!J$7),
IF(AND($C$4="NHS Scotland",$C$5="Operations cancelled for non-clinical/capacity reasons"),
SUMIFS(AllPublicationData!$I:$I,AllPublicationData!$A:$A,'Publication Table'!$B94,AllPublicationData!$B:$B,'Publication Table'!J$7),
IF(AND($C$4="NHS Scotland",$C$5="Cancellations for other reasons"),
SUMIFS(AllPublicationData!$J:$J,AllPublicationData!$A:$A,'Publication Table'!$B94,AllPublicationData!$B:$B,'Publication Table'!J$7)))))))</f>
        <v>2988</v>
      </c>
      <c r="K94" s="90">
        <f>IF($C$5="Total Operations",
SUMIFS(AllPublicationData!$E:$E,AllPublicationData!$A:$A,'Publication Table'!$B94,AllPublicationData!$B:$B,'Publication Table'!$C$4,AllPublicationData!$D:$D,'Publication Table'!K$7),
IF('Publication Table'!$C$5="All Cancelled Operations",
SUMIFS(AllPublicationData!$F:$F,AllPublicationData!$A:$A,'Publication Table'!$B94,AllPublicationData!$B:$B,'Publication Table'!$C$4,AllPublicationData!$D:$D,'Publication Table'!K$7),
IF('Publication Table'!$C$5="Operations cancelled by patient",
SUMIFS(AllPublicationData!$G:$G,AllPublicationData!$A:$A,'Publication Table'!$B94,AllPublicationData!$B:$B,'Publication Table'!$C$4,AllPublicationData!$D:$D,'Publication Table'!K$7),
IF('Publication Table'!$C$5="Operations cancelled for clinical reasons",
SUMIFS(AllPublicationData!$H:$H,AllPublicationData!$A:$A,'Publication Table'!$B94,AllPublicationData!$B:$B,'Publication Table'!$C$4,AllPublicationData!$D:$D,'Publication Table'!K$7),
IF('Publication Table'!$C$5="Operations cancelled for non-clinical/capacity reasons",
SUMIFS(AllPublicationData!$I:$I,AllPublicationData!$A:$A,'Publication Table'!$B94,AllPublicationData!$B:$B,'Publication Table'!$C$4,AllPublicationData!$D:$D,'Publication Table'!K$7),
IF('Publication Table'!$C$5="Cancellations for other reasons",
SUMIFS(AllPublicationData!$J:$J,AllPublicationData!$A:$A,'Publication Table'!$B94,AllPublicationData!$B:$B,'Publication Table'!$C$4,AllPublicationData!$D:$D,'Publication Table'!K$7)))))))+
IF(AND($C$4="NHS Scotland",$C$5="Total Operations"),
SUMIFS(AllPublicationData!$E:$E,AllPublicationData!$A:$A,'Publication Table'!$B94,AllPublicationData!$B:$B,'Publication Table'!K$7),
IF(AND($C$4="NHS Scotland",$C$5="All Cancelled Operations"),
SUMIFS(AllPublicationData!$F:$F,AllPublicationData!$A:$A,'Publication Table'!$B94,AllPublicationData!$B:$B,'Publication Table'!K$7),
IF(AND($C$4="NHS Scotland",$C$5="Operations cancelled by patient"),
SUMIFS(AllPublicationData!$G:$G,AllPublicationData!$A:$A,'Publication Table'!$B94,AllPublicationData!$B:$B,'Publication Table'!K$7),
IF(AND($C$4="NHS Scotland",$C$5="Operations cancelled for clinical reasons"),
SUMIFS(AllPublicationData!$H:$H,AllPublicationData!$A:$A,'Publication Table'!$B94,AllPublicationData!$B:$B,'Publication Table'!K$7),
IF(AND($C$4="NHS Scotland",$C$5="Operations cancelled for non-clinical/capacity reasons"),
SUMIFS(AllPublicationData!$I:$I,AllPublicationData!$A:$A,'Publication Table'!$B94,AllPublicationData!$B:$B,'Publication Table'!K$7),
IF(AND($C$4="NHS Scotland",$C$5="Cancellations for other reasons"),
SUMIFS(AllPublicationData!$J:$J,AllPublicationData!$A:$A,'Publication Table'!$B94,AllPublicationData!$B:$B,'Publication Table'!K$7)))))))</f>
        <v>7317</v>
      </c>
      <c r="L94" s="90">
        <f>IF($C$5="Total Operations",
SUMIFS(AllPublicationData!$E:$E,AllPublicationData!$A:$A,'Publication Table'!$B94,AllPublicationData!$B:$B,'Publication Table'!$C$4,AllPublicationData!$D:$D,'Publication Table'!L$7),
IF('Publication Table'!$C$5="All Cancelled Operations",
SUMIFS(AllPublicationData!$F:$F,AllPublicationData!$A:$A,'Publication Table'!$B94,AllPublicationData!$B:$B,'Publication Table'!$C$4,AllPublicationData!$D:$D,'Publication Table'!L$7),
IF('Publication Table'!$C$5="Operations cancelled by patient",
SUMIFS(AllPublicationData!$G:$G,AllPublicationData!$A:$A,'Publication Table'!$B94,AllPublicationData!$B:$B,'Publication Table'!$C$4,AllPublicationData!$D:$D,'Publication Table'!L$7),
IF('Publication Table'!$C$5="Operations cancelled for clinical reasons",
SUMIFS(AllPublicationData!$H:$H,AllPublicationData!$A:$A,'Publication Table'!$B94,AllPublicationData!$B:$B,'Publication Table'!$C$4,AllPublicationData!$D:$D,'Publication Table'!L$7),
IF('Publication Table'!$C$5="Operations cancelled for non-clinical/capacity reasons",
SUMIFS(AllPublicationData!$I:$I,AllPublicationData!$A:$A,'Publication Table'!$B94,AllPublicationData!$B:$B,'Publication Table'!$C$4,AllPublicationData!$D:$D,'Publication Table'!L$7),
IF('Publication Table'!$C$5="Cancellations for other reasons",
SUMIFS(AllPublicationData!$J:$J,AllPublicationData!$A:$A,'Publication Table'!$B94,AllPublicationData!$B:$B,'Publication Table'!$C$4,AllPublicationData!$D:$D,'Publication Table'!L$7)))))))+
IF(AND($C$4="NHS Scotland",$C$5="Total Operations"),
SUMIFS(AllPublicationData!$E:$E,AllPublicationData!$A:$A,'Publication Table'!$B94,AllPublicationData!$B:$B,'Publication Table'!L$7),
IF(AND($C$4="NHS Scotland",$C$5="All Cancelled Operations"),
SUMIFS(AllPublicationData!$F:$F,AllPublicationData!$A:$A,'Publication Table'!$B94,AllPublicationData!$B:$B,'Publication Table'!L$7),
IF(AND($C$4="NHS Scotland",$C$5="Operations cancelled by patient"),
SUMIFS(AllPublicationData!$G:$G,AllPublicationData!$A:$A,'Publication Table'!$B94,AllPublicationData!$B:$B,'Publication Table'!L$7),
IF(AND($C$4="NHS Scotland",$C$5="Operations cancelled for clinical reasons"),
SUMIFS(AllPublicationData!$H:$H,AllPublicationData!$A:$A,'Publication Table'!$B94,AllPublicationData!$B:$B,'Publication Table'!L$7),
IF(AND($C$4="NHS Scotland",$C$5="Operations cancelled for non-clinical/capacity reasons"),
SUMIFS(AllPublicationData!$I:$I,AllPublicationData!$A:$A,'Publication Table'!$B94,AllPublicationData!$B:$B,'Publication Table'!L$7),
IF(AND($C$4="NHS Scotland",$C$5="Cancellations for other reasons"),
SUMIFS(AllPublicationData!$J:$J,AllPublicationData!$A:$A,'Publication Table'!$B94,AllPublicationData!$B:$B,'Publication Table'!L$7)))))))</f>
        <v>1250</v>
      </c>
      <c r="M94" s="90">
        <f>IF($C$5="Total Operations",
SUMIFS(AllPublicationData!$E:$E,AllPublicationData!$A:$A,'Publication Table'!$B94,AllPublicationData!$B:$B,'Publication Table'!$C$4,AllPublicationData!$D:$D,'Publication Table'!M$7),
IF('Publication Table'!$C$5="All Cancelled Operations",
SUMIFS(AllPublicationData!$F:$F,AllPublicationData!$A:$A,'Publication Table'!$B94,AllPublicationData!$B:$B,'Publication Table'!$C$4,AllPublicationData!$D:$D,'Publication Table'!M$7),
IF('Publication Table'!$C$5="Operations cancelled by patient",
SUMIFS(AllPublicationData!$G:$G,AllPublicationData!$A:$A,'Publication Table'!$B94,AllPublicationData!$B:$B,'Publication Table'!$C$4,AllPublicationData!$D:$D,'Publication Table'!M$7),
IF('Publication Table'!$C$5="Operations cancelled for clinical reasons",
SUMIFS(AllPublicationData!$G:$G,AllPublicationData!$A:$A,'Publication Table'!$B94,AllPublicationData!$B:$B,'Publication Table'!$C$4,AllPublicationData!$D:$D,'Publication Table'!M$7),
IF('Publication Table'!$C$5="Operations cancelled for non-clinical/capacity reasons",
SUMIFS(AllPublicationData!$G:$G,AllPublicationData!$A:$A,'Publication Table'!$B94,AllPublicationData!$B:$B,'Publication Table'!$C$4,AllPublicationData!$D:$D,'Publication Table'!M$7),
IF('Publication Table'!$C$5="Cancellations for other reasons",
SUMIFS(AllPublicationData!$G:$G,AllPublicationData!$A:$A,'Publication Table'!$B94,AllPublicationData!$B:$B,'Publication Table'!$C$4,AllPublicationData!$D:$D,'Publication Table'!M$7)))))))+
IF(AND($C$4="NHS Scotland",$C$5="Total Operations"),
SUMIFS(AllPublicationData!$E:$E,AllPublicationData!$A:$A,'Publication Table'!$B94,AllPublicationData!$B:$B,'Publication Table'!M$7),
IF(AND($C$4="NHS Scotland",$C$5="All Cancelled Operations"),
SUMIFS(AllPublicationData!$F:$F,AllPublicationData!$A:$A,'Publication Table'!$B94,AllPublicationData!$B:$B,'Publication Table'!M$7),
IF(AND($C$4="NHS Scotland",$C$5="Operations cancelled by patient"),
SUMIFS(AllPublicationData!$G:$G,AllPublicationData!$A:$A,'Publication Table'!$B94,AllPublicationData!$B:$B,'Publication Table'!M$7),
IF(AND($C$4="NHS Scotland",$C$5="Operations cancelled for clinical reasons"),
SUMIFS(AllPublicationData!$H:$H,AllPublicationData!$A:$A,'Publication Table'!$B94,AllPublicationData!$B:$B,'Publication Table'!M$7),
IF(AND($C$4="NHS Scotland",$C$5="Operations cancelled for non-clinical/capacity reasons"),
SUMIFS(AllPublicationData!$I:$I,AllPublicationData!$A:$A,'Publication Table'!$B94,AllPublicationData!$B:$B,'Publication Table'!M$7),
IF(AND($C$4="NHS Scotland",$C$5="Cancellations for other reasons"),
SUMIFS(AllPublicationData!$J:$J,AllPublicationData!$A:$A,'Publication Table'!$B94,AllPublicationData!$B:$B,'Publication Table'!M$7)))))))</f>
        <v>2838</v>
      </c>
      <c r="N94" s="90">
        <f>IF($C$5="Total Operations",
SUMIFS(AllPublicationData!$E:$E,AllPublicationData!$A:$A,'Publication Table'!$B94,AllPublicationData!$B:$B,'Publication Table'!$C$4,AllPublicationData!$D:$D,'Publication Table'!N$7),
IF('Publication Table'!$C$5="All Cancelled Operations",
SUMIFS(AllPublicationData!$F:$F,AllPublicationData!$A:$A,'Publication Table'!$B94,AllPublicationData!$B:$B,'Publication Table'!$C$4,AllPublicationData!$D:$D,'Publication Table'!N$7),
IF('Publication Table'!$C$5="Operations cancelled by patient",
SUMIFS(AllPublicationData!$G:$G,AllPublicationData!$A:$A,'Publication Table'!$B94,AllPublicationData!$B:$B,'Publication Table'!$C$4,AllPublicationData!$D:$D,'Publication Table'!N$7),
IF('Publication Table'!$C$5="Operations cancelled for clinical reasons",
SUMIFS(AllPublicationData!$G:$G,AllPublicationData!$A:$A,'Publication Table'!$B94,AllPublicationData!$B:$B,'Publication Table'!$C$4,AllPublicationData!$D:$D,'Publication Table'!N$7),
IF('Publication Table'!$C$5="Operations cancelled for non-clinical/capacity reasons",
SUMIFS(AllPublicationData!$G:$G,AllPublicationData!$A:$A,'Publication Table'!$B94,AllPublicationData!$B:$B,'Publication Table'!$C$4,AllPublicationData!$D:$D,'Publication Table'!N$7),
IF('Publication Table'!$C$5="Cancellations for other reasons",
SUMIFS(AllPublicationData!$G:$G,AllPublicationData!$A:$A,'Publication Table'!$B94,AllPublicationData!$B:$B,'Publication Table'!$C$4,AllPublicationData!$D:$D,'Publication Table'!N$7)))))))+
IF(AND($C$4="NHS Scotland",$C$5="Total Operations"),
SUMIFS(AllPublicationData!$E:$E,AllPublicationData!$A:$A,'Publication Table'!$B94,AllPublicationData!$B:$B,'Publication Table'!N$7),
IF(AND($C$4="NHS Scotland",$C$5="All Cancelled Operations"),
SUMIFS(AllPublicationData!$F:$F,AllPublicationData!$A:$A,'Publication Table'!$B94,AllPublicationData!$B:$B,'Publication Table'!N$7),
IF(AND($C$4="NHS Scotland",$C$5="Operations cancelled by patient"),
SUMIFS(AllPublicationData!$G:$G,AllPublicationData!$A:$A,'Publication Table'!$B94,AllPublicationData!$B:$B,'Publication Table'!N$7),
IF(AND($C$4="NHS Scotland",$C$5="Operations cancelled for clinical reasons"),
SUMIFS(AllPublicationData!$H:$H,AllPublicationData!$A:$A,'Publication Table'!$B94,AllPublicationData!$B:$B,'Publication Table'!N$7),
IF(AND($C$4="NHS Scotland",$C$5="Operations cancelled for non-clinical/capacity reasons"),
SUMIFS(AllPublicationData!$I:$I,AllPublicationData!$A:$A,'Publication Table'!$B94,AllPublicationData!$B:$B,'Publication Table'!N$7),
IF(AND($C$4="NHS Scotland",$C$5="Cancellations for other reasons"),
SUMIFS(AllPublicationData!$J:$J,AllPublicationData!$A:$A,'Publication Table'!$B94,AllPublicationData!$B:$B,'Publication Table'!N$7)))))))</f>
        <v>5651</v>
      </c>
      <c r="O94" s="90">
        <f>IF($C$5="Total Operations",
SUMIFS(AllPublicationData!$E:$E,AllPublicationData!$A:$A,'Publication Table'!$B94,AllPublicationData!$B:$B,'Publication Table'!$C$4,AllPublicationData!$D:$D,'Publication Table'!O$7),
IF('Publication Table'!$C$5="All Cancelled Operations",
SUMIFS(AllPublicationData!$F:$F,AllPublicationData!$A:$A,'Publication Table'!$B94,AllPublicationData!$B:$B,'Publication Table'!$C$4,AllPublicationData!$D:$D,'Publication Table'!O$7),
IF('Publication Table'!$C$5="Operations cancelled by patient",
SUMIFS(AllPublicationData!$G:$G,AllPublicationData!$A:$A,'Publication Table'!$B94,AllPublicationData!$B:$B,'Publication Table'!$C$4,AllPublicationData!$D:$D,'Publication Table'!O$7),
IF('Publication Table'!$C$5="Operations cancelled for clinical reasons",
SUMIFS(AllPublicationData!$G:$G,AllPublicationData!$A:$A,'Publication Table'!$B94,AllPublicationData!$B:$B,'Publication Table'!$C$4,AllPublicationData!$D:$D,'Publication Table'!O$7),
IF('Publication Table'!$C$5="Operations cancelled for non-clinical/capacity reasons",
SUMIFS(AllPublicationData!$G:$G,AllPublicationData!$A:$A,'Publication Table'!$B94,AllPublicationData!$B:$B,'Publication Table'!$C$4,AllPublicationData!$D:$D,'Publication Table'!O$7),
IF('Publication Table'!$C$5="Cancellations for other reasons",
SUMIFS(AllPublicationData!$G:$G,AllPublicationData!$A:$A,'Publication Table'!$B94,AllPublicationData!$B:$B,'Publication Table'!$C$4,AllPublicationData!$D:$D,'Publication Table'!O$7)))))))+
IF(AND($C$4="NHS Scotland",$C$5="Total Operations"),
SUMIFS(AllPublicationData!$E:$E,AllPublicationData!$A:$A,'Publication Table'!$B94,AllPublicationData!$B:$B,'Publication Table'!O$7),
IF(AND($C$4="NHS Scotland",$C$5="All Cancelled Operations"),
SUMIFS(AllPublicationData!$F:$F,AllPublicationData!$A:$A,'Publication Table'!$B94,AllPublicationData!$B:$B,'Publication Table'!O$7),
IF(AND($C$4="NHS Scotland",$C$5="Operations cancelled by patient"),
SUMIFS(AllPublicationData!$G:$G,AllPublicationData!$A:$A,'Publication Table'!$B94,AllPublicationData!$B:$B,'Publication Table'!O$7),
IF(AND($C$4="NHS Scotland",$C$5="Operations cancelled for clinical reasons"),
SUMIFS(AllPublicationData!$H:$H,AllPublicationData!$A:$A,'Publication Table'!$B94,AllPublicationData!$B:$B,'Publication Table'!O$7),
IF(AND($C$4="NHS Scotland",$C$5="Operations cancelled for non-clinical/capacity reasons"),
SUMIFS(AllPublicationData!$I:$I,AllPublicationData!$A:$A,'Publication Table'!$B94,AllPublicationData!$B:$B,'Publication Table'!O$7),
IF(AND($C$4="NHS Scotland",$C$5="Cancellations for other reasons"),
SUMIFS(AllPublicationData!$J:$J,AllPublicationData!$A:$A,'Publication Table'!$B94,AllPublicationData!$B:$B,'Publication Table'!O$7)))))))</f>
        <v>239</v>
      </c>
      <c r="P94" s="90">
        <f>IF($C$5="Total Operations",
SUMIFS(AllPublicationData!$E:$E,AllPublicationData!$A:$A,'Publication Table'!$B94,AllPublicationData!$B:$B,'Publication Table'!$C$4,AllPublicationData!$D:$D,'Publication Table'!P$7),
IF('Publication Table'!$C$5="All Cancelled Operations",
SUMIFS(AllPublicationData!$F:$F,AllPublicationData!$A:$A,'Publication Table'!$B94,AllPublicationData!$B:$B,'Publication Table'!$C$4,AllPublicationData!$D:$D,'Publication Table'!P$7),
IF('Publication Table'!$C$5="Operations cancelled by patient",
SUMIFS(AllPublicationData!$G:$G,AllPublicationData!$A:$A,'Publication Table'!$B94,AllPublicationData!$B:$B,'Publication Table'!$C$4,AllPublicationData!$D:$D,'Publication Table'!P$7),
IF('Publication Table'!$C$5="Operations cancelled for clinical reasons",
SUMIFS(AllPublicationData!$G:$G,AllPublicationData!$A:$A,'Publication Table'!$B94,AllPublicationData!$B:$B,'Publication Table'!$C$4,AllPublicationData!$D:$D,'Publication Table'!P$7),
IF('Publication Table'!$C$5="Operations cancelled for non-clinical/capacity reasons",
SUMIFS(AllPublicationData!$G:$G,AllPublicationData!$A:$A,'Publication Table'!$B94,AllPublicationData!$B:$B,'Publication Table'!$C$4,AllPublicationData!$D:$D,'Publication Table'!P$7),
IF('Publication Table'!$C$5="Cancellations for other reasons",
SUMIFS(AllPublicationData!$G:$G,AllPublicationData!$A:$A,'Publication Table'!$B94,AllPublicationData!$B:$B,'Publication Table'!$C$4,AllPublicationData!$D:$D,'Publication Table'!P$7)))))))+
IF(AND($C$4="NHS Scotland",$C$5="Total Operations"),
SUMIFS(AllPublicationData!$E:$E,AllPublicationData!$A:$A,'Publication Table'!$B94,AllPublicationData!$B:$B,'Publication Table'!P$7),
IF(AND($C$4="NHS Scotland",$C$5="All Cancelled Operations"),
SUMIFS(AllPublicationData!$F:$F,AllPublicationData!$A:$A,'Publication Table'!$B94,AllPublicationData!$B:$B,'Publication Table'!P$7),
IF(AND($C$4="NHS Scotland",$C$5="Operations cancelled by patient"),
SUMIFS(AllPublicationData!$G:$G,AllPublicationData!$A:$A,'Publication Table'!$B94,AllPublicationData!$B:$B,'Publication Table'!P$7),
IF(AND($C$4="NHS Scotland",$C$5="Operations cancelled for clinical reasons"),
SUMIFS(AllPublicationData!$H:$H,AllPublicationData!$A:$A,'Publication Table'!$B94,AllPublicationData!$B:$B,'Publication Table'!P$7),
IF(AND($C$4="NHS Scotland",$C$5="Operations cancelled for non-clinical/capacity reasons"),
SUMIFS(AllPublicationData!$I:$I,AllPublicationData!$A:$A,'Publication Table'!$B94,AllPublicationData!$B:$B,'Publication Table'!P$7),
IF(AND($C$4="NHS Scotland",$C$5="Cancellations for other reasons"),
SUMIFS(AllPublicationData!$J:$J,AllPublicationData!$A:$A,'Publication Table'!$B94,AllPublicationData!$B:$B,'Publication Table'!P$7)))))))</f>
        <v>187</v>
      </c>
      <c r="Q94" s="90">
        <f>IF($C$5="Total Operations",
SUMIFS(AllPublicationData!$E:$E,AllPublicationData!$A:$A,'Publication Table'!$B94,AllPublicationData!$B:$B,'Publication Table'!$C$4,AllPublicationData!$D:$D,'Publication Table'!Q$7),
IF('Publication Table'!$C$5="All Cancelled Operations",
SUMIFS(AllPublicationData!$F:$F,AllPublicationData!$A:$A,'Publication Table'!$B94,AllPublicationData!$B:$B,'Publication Table'!$C$4,AllPublicationData!$D:$D,'Publication Table'!Q$7),
IF('Publication Table'!$C$5="Operations cancelled by patient",
SUMIFS(AllPublicationData!$G:$G,AllPublicationData!$A:$A,'Publication Table'!$B94,AllPublicationData!$B:$B,'Publication Table'!$C$4,AllPublicationData!$D:$D,'Publication Table'!Q$7),
IF('Publication Table'!$C$5="Operations cancelled for clinical reasons",
SUMIFS(AllPublicationData!$G:$G,AllPublicationData!$A:$A,'Publication Table'!$B94,AllPublicationData!$B:$B,'Publication Table'!$C$4,AllPublicationData!$D:$D,'Publication Table'!Q$7),
IF('Publication Table'!$C$5="Operations cancelled for non-clinical/capacity reasons",
SUMIFS(AllPublicationData!$G:$G,AllPublicationData!$A:$A,'Publication Table'!$B94,AllPublicationData!$B:$B,'Publication Table'!$C$4,AllPublicationData!$D:$D,'Publication Table'!Q$7),
IF('Publication Table'!$C$5="Cancellations for other reasons",
SUMIFS(AllPublicationData!$G:$G,AllPublicationData!$A:$A,'Publication Table'!$B94,AllPublicationData!$B:$B,'Publication Table'!$C$4,AllPublicationData!$D:$D,'Publication Table'!Q$7)))))))+
IF(AND($C$4="NHS Scotland",$C$5="Total Operations"),
SUMIFS(AllPublicationData!$E:$E,AllPublicationData!$A:$A,'Publication Table'!$B94,AllPublicationData!$B:$B,'Publication Table'!Q$7),
IF(AND($C$4="NHS Scotland",$C$5="All Cancelled Operations"),
SUMIFS(AllPublicationData!$F:$F,AllPublicationData!$A:$A,'Publication Table'!$B94,AllPublicationData!$B:$B,'Publication Table'!Q$7),
IF(AND($C$4="NHS Scotland",$C$5="Operations cancelled by patient"),
SUMIFS(AllPublicationData!$G:$G,AllPublicationData!$A:$A,'Publication Table'!$B94,AllPublicationData!$B:$B,'Publication Table'!Q$7),
IF(AND($C$4="NHS Scotland",$C$5="Operations cancelled for clinical reasons"),
SUMIFS(AllPublicationData!$H:$H,AllPublicationData!$A:$A,'Publication Table'!$B94,AllPublicationData!$B:$B,'Publication Table'!Q$7),
IF(AND($C$4="NHS Scotland",$C$5="Operations cancelled for non-clinical/capacity reasons"),
SUMIFS(AllPublicationData!$I:$I,AllPublicationData!$A:$A,'Publication Table'!$B94,AllPublicationData!$B:$B,'Publication Table'!Q$7),
IF(AND($C$4="NHS Scotland",$C$5="Cancellations for other reasons"),
SUMIFS(AllPublicationData!$J:$J,AllPublicationData!$A:$A,'Publication Table'!$B94,AllPublicationData!$B:$B,'Publication Table'!Q$7)))))))</f>
        <v>2527</v>
      </c>
      <c r="R94" s="90">
        <f>IF($C$5="Total Operations",
SUMIFS(AllPublicationData!$E:$E,AllPublicationData!$A:$A,'Publication Table'!$B94,AllPublicationData!$B:$B,'Publication Table'!$C$4,AllPublicationData!$D:$D,'Publication Table'!R$7),
IF('Publication Table'!$C$5="All Cancelled Operations",
SUMIFS(AllPublicationData!$F:$F,AllPublicationData!$A:$A,'Publication Table'!$B94,AllPublicationData!$B:$B,'Publication Table'!$C$4,AllPublicationData!$D:$D,'Publication Table'!R$7),
IF('Publication Table'!$C$5="Operations cancelled by patient",
SUMIFS(AllPublicationData!$G:$G,AllPublicationData!$A:$A,'Publication Table'!$B94,AllPublicationData!$B:$B,'Publication Table'!$C$4,AllPublicationData!$D:$D,'Publication Table'!R$7),
IF('Publication Table'!$C$5="Operations cancelled for clinical reasons",
SUMIFS(AllPublicationData!$G:$G,AllPublicationData!$A:$A,'Publication Table'!$B94,AllPublicationData!$B:$B,'Publication Table'!$C$4,AllPublicationData!$D:$D,'Publication Table'!R$7),
IF('Publication Table'!$C$5="Operations cancelled for non-clinical/capacity reasons",
SUMIFS(AllPublicationData!$G:$G,AllPublicationData!$A:$A,'Publication Table'!$B94,AllPublicationData!$B:$B,'Publication Table'!$C$4,AllPublicationData!$D:$D,'Publication Table'!R$7),
IF('Publication Table'!$C$5="Cancellations for other reasons",
SUMIFS(AllPublicationData!$G:$G,AllPublicationData!$A:$A,'Publication Table'!$B94,AllPublicationData!$B:$B,'Publication Table'!$C$4,AllPublicationData!$D:$D,'Publication Table'!R$7)))))))+
IF(AND($C$4="NHS Scotland",$C$5="Total Operations"),
SUMIFS(AllPublicationData!$E:$E,AllPublicationData!$A:$A,'Publication Table'!$B94,AllPublicationData!$B:$B,'Publication Table'!R$7),
IF(AND($C$4="NHS Scotland",$C$5="All Cancelled Operations"),
SUMIFS(AllPublicationData!$F:$F,AllPublicationData!$A:$A,'Publication Table'!$B94,AllPublicationData!$B:$B,'Publication Table'!R$7),
IF(AND($C$4="NHS Scotland",$C$5="Operations cancelled by patient"),
SUMIFS(AllPublicationData!$G:$G,AllPublicationData!$A:$A,'Publication Table'!$B94,AllPublicationData!$B:$B,'Publication Table'!R$7),
IF(AND($C$4="NHS Scotland",$C$5="Operations cancelled for clinical reasons"),
SUMIFS(AllPublicationData!$H:$H,AllPublicationData!$A:$A,'Publication Table'!$B94,AllPublicationData!$B:$B,'Publication Table'!R$7),
IF(AND($C$4="NHS Scotland",$C$5="Operations cancelled for non-clinical/capacity reasons"),
SUMIFS(AllPublicationData!$I:$I,AllPublicationData!$A:$A,'Publication Table'!$B94,AllPublicationData!$B:$B,'Publication Table'!R$7),
IF(AND($C$4="NHS Scotland",$C$5="Cancellations for other reasons"),
SUMIFS(AllPublicationData!$J:$J,AllPublicationData!$A:$A,'Publication Table'!$B94,AllPublicationData!$B:$B,'Publication Table'!R$7)))))))</f>
        <v>105</v>
      </c>
    </row>
    <row r="95" spans="2:18" x14ac:dyDescent="0.35">
      <c r="B95" s="89">
        <v>42767</v>
      </c>
      <c r="C95" s="81">
        <f>IF($C$5="Total Operations",
SUMIFS(AllPublicationData!$E:$E,AllPublicationData!$A:$A,'Publication Table'!$B95,AllPublicationData!$B:$B,'Publication Table'!$C$4),
IF('Publication Table'!$C$5="All Cancelled Operations",
SUMIFS(AllPublicationData!$F:$F,AllPublicationData!$A:$A,'Publication Table'!$B95,AllPublicationData!$B:$B,'Publication Table'!$C$4),
IF('Publication Table'!$C$5="Operations cancelled by patient",
SUMIFS(AllPublicationData!$G:$G,AllPublicationData!$A:$A,'Publication Table'!$B95,AllPublicationData!$B:$B,'Publication Table'!$C$4),
IF('Publication Table'!$C$5="Operations cancelled for clinical reasons",
SUMIFS(AllPublicationData!$H:$H,AllPublicationData!$A:$A,'Publication Table'!$B95,AllPublicationData!$B:$B,'Publication Table'!$C$4),
IF('Publication Table'!$C$5="Operations cancelled for non-clinical/capacity reasons",
SUMIFS(AllPublicationData!$I:$I,AllPublicationData!$A:$A,'Publication Table'!$B95,AllPublicationData!$B:$B,'Publication Table'!$C$4),
IF('Publication Table'!$C$5="Cancellations for other reasons",
SUMIFS(AllPublicationData!$J:$J,AllPublicationData!$A:$A,'Publication Table'!$B95,AllPublicationData!$B:$B,'Publication Table'!$C$4)))))))+
IF(AND($C$4="NHS Scotland",$C$5="Total Operations"),
SUMIFS(AllPublicationData!$E:$E,AllPublicationData!$A:$A,'Publication Table'!$B95),
IF(AND($C$4="NHS Scotland",$C$5="All Cancelled Operations"),
SUMIFS(AllPublicationData!$F:$F,AllPublicationData!$A:$A,'Publication Table'!$B95),
IF(AND($C$4="NHS Scotland",$C$5="Operations cancelled by patient"),
SUMIFS(AllPublicationData!$G:$G,AllPublicationData!$A:$A,'Publication Table'!$B95),
IF(AND($C$4="NHS Scotland",$C$5="Operations cancelled for clinical reasons"),
SUMIFS(AllPublicationData!$H:$H,AllPublicationData!$A:$A,'Publication Table'!$B95),
IF(AND($C$4="NHS Scotland",$C$5="Operations cancelled for non-clinical/capacity reasons"),
SUMIFS(AllPublicationData!$I:$I,AllPublicationData!$A:$A,'Publication Table'!$B95),
IF(AND($C$4="NHS Scotland",$C$5="Cancellations for other reasons"),
SUMIFS(AllPublicationData!$J:$J,AllPublicationData!$A:$A,'Publication Table'!$B95)))))))</f>
        <v>27475</v>
      </c>
      <c r="D95" s="90">
        <f>IF($C$5="Total Operations",
SUMIFS(AllPublicationData!$E:$E,AllPublicationData!$A:$A,'Publication Table'!$B95,AllPublicationData!$B:$B,'Publication Table'!$C$4,AllPublicationData!$D:$D,'Publication Table'!D$7),
IF('Publication Table'!$C$5="All Cancelled Operations",
SUMIFS(AllPublicationData!$F:$F,AllPublicationData!$A:$A,'Publication Table'!$B95,AllPublicationData!$B:$B,'Publication Table'!$C$4,AllPublicationData!$D:$D,'Publication Table'!D$7),
IF('Publication Table'!$C$5="Operations cancelled by patient",
SUMIFS(AllPublicationData!$G:$G,AllPublicationData!$A:$A,'Publication Table'!$B95,AllPublicationData!$B:$B,'Publication Table'!$C$4,AllPublicationData!$D:$D,'Publication Table'!D$7),
IF('Publication Table'!$C$5="Operations cancelled for clinical reasons",
SUMIFS(AllPublicationData!$H:$H,AllPublicationData!$A:$A,'Publication Table'!$B95,AllPublicationData!$B:$B,'Publication Table'!$C$4,AllPublicationData!$D:$D,'Publication Table'!D$7),
IF('Publication Table'!$C$5="Operations cancelled for non-clinical/capacity reasons",
SUMIFS(AllPublicationData!$I:$I,AllPublicationData!$A:$A,'Publication Table'!$B95,AllPublicationData!$B:$B,'Publication Table'!$C$4,AllPublicationData!$D:$D,'Publication Table'!D$7),
IF('Publication Table'!$C$5="Cancellations for other reasons",
SUMIFS(AllPublicationData!$J:$J,AllPublicationData!$A:$A,'Publication Table'!$B95,AllPublicationData!$B:$B,'Publication Table'!$C$4,AllPublicationData!$D:$D,'Publication Table'!D$7)))))))+
IF(AND($C$4="NHS Scotland",$C$5="Total Operations"),
SUMIFS(AllPublicationData!$E:$E,AllPublicationData!$A:$A,'Publication Table'!$B95,AllPublicationData!$B:$B,'Publication Table'!D$7),
IF(AND($C$4="NHS Scotland",$C$5="All Cancelled Operations"),
SUMIFS(AllPublicationData!$F:$F,AllPublicationData!$A:$A,'Publication Table'!$B95,AllPublicationData!$B:$B,'Publication Table'!D$7),
IF(AND($C$4="NHS Scotland",$C$5="Operations cancelled by patient"),
SUMIFS(AllPublicationData!$G:$G,AllPublicationData!$A:$A,'Publication Table'!$B95,AllPublicationData!$B:$B,'Publication Table'!D$7),
IF(AND($C$4="NHS Scotland",$C$5="Operations cancelled for clinical reasons"),
SUMIFS(AllPublicationData!$H:$H,AllPublicationData!$A:$A,'Publication Table'!$B95,AllPublicationData!$B:$B,'Publication Table'!D$7),
IF(AND($C$4="NHS Scotland",$C$5="Operations cancelled for non-clinical/capacity reasons"),
SUMIFS(AllPublicationData!$I:$I,AllPublicationData!$A:$A,'Publication Table'!$B95,AllPublicationData!$B:$B,'Publication Table'!D$7),
IF(AND($C$4="NHS Scotland",$C$5="Cancellations for other reasons"),
SUMIFS(AllPublicationData!$J:$J,AllPublicationData!$A:$A,'Publication Table'!$B95,AllPublicationData!$B:$B,'Publication Table'!D$7)))))))</f>
        <v>1320</v>
      </c>
      <c r="E95" s="90">
        <f>IF($C$5="Total Operations",
SUMIFS(AllPublicationData!$E:$E,AllPublicationData!$A:$A,'Publication Table'!$B95,AllPublicationData!$B:$B,'Publication Table'!$C$4,AllPublicationData!$D:$D,'Publication Table'!E$7),
IF('Publication Table'!$C$5="All Cancelled Operations",
SUMIFS(AllPublicationData!$F:$F,AllPublicationData!$A:$A,'Publication Table'!$B95,AllPublicationData!$B:$B,'Publication Table'!$C$4,AllPublicationData!$D:$D,'Publication Table'!E$7),
IF('Publication Table'!$C$5="Operations cancelled by patient",
SUMIFS(AllPublicationData!$G:$G,AllPublicationData!$A:$A,'Publication Table'!$B95,AllPublicationData!$B:$B,'Publication Table'!$C$4,AllPublicationData!$D:$D,'Publication Table'!E$7),
IF('Publication Table'!$C$5="Operations cancelled for clinical reasons",
SUMIFS(AllPublicationData!$H:$H,AllPublicationData!$A:$A,'Publication Table'!$B95,AllPublicationData!$B:$B,'Publication Table'!$C$4,AllPublicationData!$D:$D,'Publication Table'!E$7),
IF('Publication Table'!$C$5="Operations cancelled for non-clinical/capacity reasons",
SUMIFS(AllPublicationData!$I:$I,AllPublicationData!$A:$A,'Publication Table'!$B95,AllPublicationData!$B:$B,'Publication Table'!$C$4,AllPublicationData!$D:$D,'Publication Table'!E$7),
IF('Publication Table'!$C$5="Cancellations for other reasons",
SUMIFS(AllPublicationData!$J:$J,AllPublicationData!$A:$A,'Publication Table'!$B95,AllPublicationData!$B:$B,'Publication Table'!$C$4,AllPublicationData!$D:$D,'Publication Table'!E$7)))))))+
IF(AND($C$4="NHS Scotland",$C$5="Total Operations"),
SUMIFS(AllPublicationData!$E:$E,AllPublicationData!$A:$A,'Publication Table'!$B95,AllPublicationData!$B:$B,'Publication Table'!E$7),
IF(AND($C$4="NHS Scotland",$C$5="All Cancelled Operations"),
SUMIFS(AllPublicationData!$F:$F,AllPublicationData!$A:$A,'Publication Table'!$B95,AllPublicationData!$B:$B,'Publication Table'!E$7),
IF(AND($C$4="NHS Scotland",$C$5="Operations cancelled by patient"),
SUMIFS(AllPublicationData!$G:$G,AllPublicationData!$A:$A,'Publication Table'!$B95,AllPublicationData!$B:$B,'Publication Table'!E$7),
IF(AND($C$4="NHS Scotland",$C$5="Operations cancelled for clinical reasons"),
SUMIFS(AllPublicationData!$H:$H,AllPublicationData!$A:$A,'Publication Table'!$B95,AllPublicationData!$B:$B,'Publication Table'!E$7),
IF(AND($C$4="NHS Scotland",$C$5="Operations cancelled for non-clinical/capacity reasons"),
SUMIFS(AllPublicationData!$I:$I,AllPublicationData!$A:$A,'Publication Table'!$B95,AllPublicationData!$B:$B,'Publication Table'!E$7),
IF(AND($C$4="NHS Scotland",$C$5="Cancellations for other reasons"),
SUMIFS(AllPublicationData!$J:$J,AllPublicationData!$A:$A,'Publication Table'!$B95,AllPublicationData!$B:$B,'Publication Table'!E$7)))))))</f>
        <v>1892</v>
      </c>
      <c r="F95" s="90">
        <f>IF($C$5="Total Operations",
SUMIFS(AllPublicationData!$E:$E,AllPublicationData!$A:$A,'Publication Table'!$B95,AllPublicationData!$B:$B,'Publication Table'!$C$4,AllPublicationData!$D:$D,'Publication Table'!F$7),
IF('Publication Table'!$C$5="All Cancelled Operations",
SUMIFS(AllPublicationData!$F:$F,AllPublicationData!$A:$A,'Publication Table'!$B95,AllPublicationData!$B:$B,'Publication Table'!$C$4,AllPublicationData!$D:$D,'Publication Table'!F$7),
IF('Publication Table'!$C$5="Operations cancelled by patient",
SUMIFS(AllPublicationData!$G:$G,AllPublicationData!$A:$A,'Publication Table'!$B95,AllPublicationData!$B:$B,'Publication Table'!$C$4,AllPublicationData!$D:$D,'Publication Table'!F$7),
IF('Publication Table'!$C$5="Operations cancelled for clinical reasons",
SUMIFS(AllPublicationData!$H:$H,AllPublicationData!$A:$A,'Publication Table'!$B95,AllPublicationData!$B:$B,'Publication Table'!$C$4,AllPublicationData!$D:$D,'Publication Table'!F$7),
IF('Publication Table'!$C$5="Operations cancelled for non-clinical/capacity reasons",
SUMIFS(AllPublicationData!$I:$I,AllPublicationData!$A:$A,'Publication Table'!$B95,AllPublicationData!$B:$B,'Publication Table'!$C$4,AllPublicationData!$D:$D,'Publication Table'!F$7),
IF('Publication Table'!$C$5="Cancellations for other reasons",
SUMIFS(AllPublicationData!$J:$J,AllPublicationData!$A:$A,'Publication Table'!$B95,AllPublicationData!$B:$B,'Publication Table'!$C$4,AllPublicationData!$D:$D,'Publication Table'!F$7)))))))+
IF(AND($C$4="NHS Scotland",$C$5="Total Operations"),
SUMIFS(AllPublicationData!$E:$E,AllPublicationData!$A:$A,'Publication Table'!$B95,AllPublicationData!$B:$B,'Publication Table'!F$7),
IF(AND($C$4="NHS Scotland",$C$5="All Cancelled Operations"),
SUMIFS(AllPublicationData!$F:$F,AllPublicationData!$A:$A,'Publication Table'!$B95,AllPublicationData!$B:$B,'Publication Table'!F$7),
IF(AND($C$4="NHS Scotland",$C$5="Operations cancelled by patient"),
SUMIFS(AllPublicationData!$G:$G,AllPublicationData!$A:$A,'Publication Table'!$B95,AllPublicationData!$B:$B,'Publication Table'!F$7),
IF(AND($C$4="NHS Scotland",$C$5="Operations cancelled for clinical reasons"),
SUMIFS(AllPublicationData!$H:$H,AllPublicationData!$A:$A,'Publication Table'!$B95,AllPublicationData!$B:$B,'Publication Table'!F$7),
IF(AND($C$4="NHS Scotland",$C$5="Operations cancelled for non-clinical/capacity reasons"),
SUMIFS(AllPublicationData!$I:$I,AllPublicationData!$A:$A,'Publication Table'!$B95,AllPublicationData!$B:$B,'Publication Table'!F$7),
IF(AND($C$4="NHS Scotland",$C$5="Cancellations for other reasons"),
SUMIFS(AllPublicationData!$J:$J,AllPublicationData!$A:$A,'Publication Table'!$B95,AllPublicationData!$B:$B,'Publication Table'!F$7)))))))</f>
        <v>370</v>
      </c>
      <c r="G95" s="90">
        <f>IF($C$5="Total Operations",
SUMIFS(AllPublicationData!$E:$E,AllPublicationData!$A:$A,'Publication Table'!$B95,AllPublicationData!$B:$B,'Publication Table'!$C$4,AllPublicationData!$D:$D,'Publication Table'!G$7),
IF('Publication Table'!$C$5="All Cancelled Operations",
SUMIFS(AllPublicationData!$F:$F,AllPublicationData!$A:$A,'Publication Table'!$B95,AllPublicationData!$B:$B,'Publication Table'!$C$4,AllPublicationData!$D:$D,'Publication Table'!G$7),
IF('Publication Table'!$C$5="Operations cancelled by patient",
SUMIFS(AllPublicationData!$G:$G,AllPublicationData!$A:$A,'Publication Table'!$B95,AllPublicationData!$B:$B,'Publication Table'!$C$4,AllPublicationData!$D:$D,'Publication Table'!G$7),
IF('Publication Table'!$C$5="Operations cancelled for clinical reasons",
SUMIFS(AllPublicationData!$H:$H,AllPublicationData!$A:$A,'Publication Table'!$B95,AllPublicationData!$B:$B,'Publication Table'!$C$4,AllPublicationData!$D:$D,'Publication Table'!G$7),
IF('Publication Table'!$C$5="Operations cancelled for non-clinical/capacity reasons",
SUMIFS(AllPublicationData!$I:$I,AllPublicationData!$A:$A,'Publication Table'!$B95,AllPublicationData!$B:$B,'Publication Table'!$C$4,AllPublicationData!$D:$D,'Publication Table'!G$7),
IF('Publication Table'!$C$5="Cancellations for other reasons",
SUMIFS(AllPublicationData!$J:$J,AllPublicationData!$A:$A,'Publication Table'!$B95,AllPublicationData!$B:$B,'Publication Table'!$C$4,AllPublicationData!$D:$D,'Publication Table'!G$7)))))))+
IF(AND($C$4="NHS Scotland",$C$5="Total Operations"),
SUMIFS(AllPublicationData!$E:$E,AllPublicationData!$A:$A,'Publication Table'!$B95,AllPublicationData!$B:$B,'Publication Table'!G$7),
IF(AND($C$4="NHS Scotland",$C$5="All Cancelled Operations"),
SUMIFS(AllPublicationData!$F:$F,AllPublicationData!$A:$A,'Publication Table'!$B95,AllPublicationData!$B:$B,'Publication Table'!G$7),
IF(AND($C$4="NHS Scotland",$C$5="Operations cancelled by patient"),
SUMIFS(AllPublicationData!$G:$G,AllPublicationData!$A:$A,'Publication Table'!$B95,AllPublicationData!$B:$B,'Publication Table'!G$7),
IF(AND($C$4="NHS Scotland",$C$5="Operations cancelled for clinical reasons"),
SUMIFS(AllPublicationData!$H:$H,AllPublicationData!$A:$A,'Publication Table'!$B95,AllPublicationData!$B:$B,'Publication Table'!G$7),
IF(AND($C$4="NHS Scotland",$C$5="Operations cancelled for non-clinical/capacity reasons"),
SUMIFS(AllPublicationData!$I:$I,AllPublicationData!$A:$A,'Publication Table'!$B95,AllPublicationData!$B:$B,'Publication Table'!G$7),
IF(AND($C$4="NHS Scotland",$C$5="Cancellations for other reasons"),
SUMIFS(AllPublicationData!$J:$J,AllPublicationData!$A:$A,'Publication Table'!$B95,AllPublicationData!$B:$B,'Publication Table'!G$7)))))))</f>
        <v>1548</v>
      </c>
      <c r="H95" s="90">
        <f>IF($C$5="Total Operations",
SUMIFS(AllPublicationData!$E:$E,AllPublicationData!$A:$A,'Publication Table'!$B95,AllPublicationData!$B:$B,'Publication Table'!$C$4,AllPublicationData!$D:$D,'Publication Table'!H$7),
IF('Publication Table'!$C$5="All Cancelled Operations",
SUMIFS(AllPublicationData!$F:$F,AllPublicationData!$A:$A,'Publication Table'!$B95,AllPublicationData!$B:$B,'Publication Table'!$C$4,AllPublicationData!$D:$D,'Publication Table'!H$7),
IF('Publication Table'!$C$5="Operations cancelled by patient",
SUMIFS(AllPublicationData!$G:$G,AllPublicationData!$A:$A,'Publication Table'!$B95,AllPublicationData!$B:$B,'Publication Table'!$C$4,AllPublicationData!$D:$D,'Publication Table'!H$7),
IF('Publication Table'!$C$5="Operations cancelled for clinical reasons",
SUMIFS(AllPublicationData!$H:$H,AllPublicationData!$A:$A,'Publication Table'!$B95,AllPublicationData!$B:$B,'Publication Table'!$C$4,AllPublicationData!$D:$D,'Publication Table'!H$7),
IF('Publication Table'!$C$5="Operations cancelled for non-clinical/capacity reasons",
SUMIFS(AllPublicationData!$I:$I,AllPublicationData!$A:$A,'Publication Table'!$B95,AllPublicationData!$B:$B,'Publication Table'!$C$4,AllPublicationData!$D:$D,'Publication Table'!H$7),
IF('Publication Table'!$C$5="Cancellations for other reasons",
SUMIFS(AllPublicationData!$J:$J,AllPublicationData!$A:$A,'Publication Table'!$B95,AllPublicationData!$B:$B,'Publication Table'!$C$4,AllPublicationData!$D:$D,'Publication Table'!H$7)))))))+
IF(AND($C$4="NHS Scotland",$C$5="Total Operations"),
SUMIFS(AllPublicationData!$E:$E,AllPublicationData!$A:$A,'Publication Table'!$B95,AllPublicationData!$B:$B,'Publication Table'!H$7),
IF(AND($C$4="NHS Scotland",$C$5="All Cancelled Operations"),
SUMIFS(AllPublicationData!$F:$F,AllPublicationData!$A:$A,'Publication Table'!$B95,AllPublicationData!$B:$B,'Publication Table'!H$7),
IF(AND($C$4="NHS Scotland",$C$5="Operations cancelled by patient"),
SUMIFS(AllPublicationData!$G:$G,AllPublicationData!$A:$A,'Publication Table'!$B95,AllPublicationData!$B:$B,'Publication Table'!H$7),
IF(AND($C$4="NHS Scotland",$C$5="Operations cancelled for clinical reasons"),
SUMIFS(AllPublicationData!$H:$H,AllPublicationData!$A:$A,'Publication Table'!$B95,AllPublicationData!$B:$B,'Publication Table'!H$7),
IF(AND($C$4="NHS Scotland",$C$5="Operations cancelled for non-clinical/capacity reasons"),
SUMIFS(AllPublicationData!$I:$I,AllPublicationData!$A:$A,'Publication Table'!$B95,AllPublicationData!$B:$B,'Publication Table'!H$7),
IF(AND($C$4="NHS Scotland",$C$5="Cancellations for other reasons"),
SUMIFS(AllPublicationData!$J:$J,AllPublicationData!$A:$A,'Publication Table'!$B95,AllPublicationData!$B:$B,'Publication Table'!H$7)))))))</f>
        <v>1255</v>
      </c>
      <c r="I95" s="90">
        <f>IF($C$5="Total Operations",
SUMIFS(AllPublicationData!$E:$E,AllPublicationData!$A:$A,'Publication Table'!$B95,AllPublicationData!$B:$B,'Publication Table'!$C$4,AllPublicationData!$D:$D,'Publication Table'!I$7),
IF('Publication Table'!$C$5="All Cancelled Operations",
SUMIFS(AllPublicationData!$F:$F,AllPublicationData!$A:$A,'Publication Table'!$B95,AllPublicationData!$B:$B,'Publication Table'!$C$4,AllPublicationData!$D:$D,'Publication Table'!I$7),
IF('Publication Table'!$C$5="Operations cancelled by patient",
SUMIFS(AllPublicationData!$G:$G,AllPublicationData!$A:$A,'Publication Table'!$B95,AllPublicationData!$B:$B,'Publication Table'!$C$4,AllPublicationData!$D:$D,'Publication Table'!I$7),
IF('Publication Table'!$C$5="Operations cancelled for clinical reasons",
SUMIFS(AllPublicationData!$H:$H,AllPublicationData!$A:$A,'Publication Table'!$B95,AllPublicationData!$B:$B,'Publication Table'!$C$4,AllPublicationData!$D:$D,'Publication Table'!I$7),
IF('Publication Table'!$C$5="Operations cancelled for non-clinical/capacity reasons",
SUMIFS(AllPublicationData!$I:$I,AllPublicationData!$A:$A,'Publication Table'!$B95,AllPublicationData!$B:$B,'Publication Table'!$C$4,AllPublicationData!$D:$D,'Publication Table'!I$7),
IF('Publication Table'!$C$5="Cancellations for other reasons",
SUMIFS(AllPublicationData!$J:$J,AllPublicationData!$A:$A,'Publication Table'!$B95,AllPublicationData!$B:$B,'Publication Table'!$C$4,AllPublicationData!$D:$D,'Publication Table'!I$7)))))))+
IF(AND($C$4="NHS Scotland",$C$5="Total Operations"),
SUMIFS(AllPublicationData!$E:$E,AllPublicationData!$A:$A,'Publication Table'!$B95,AllPublicationData!$B:$B,'Publication Table'!I$7),
IF(AND($C$4="NHS Scotland",$C$5="All Cancelled Operations"),
SUMIFS(AllPublicationData!$F:$F,AllPublicationData!$A:$A,'Publication Table'!$B95,AllPublicationData!$B:$B,'Publication Table'!I$7),
IF(AND($C$4="NHS Scotland",$C$5="Operations cancelled by patient"),
SUMIFS(AllPublicationData!$G:$G,AllPublicationData!$A:$A,'Publication Table'!$B95,AllPublicationData!$B:$B,'Publication Table'!I$7),
IF(AND($C$4="NHS Scotland",$C$5="Operations cancelled for clinical reasons"),
SUMIFS(AllPublicationData!$H:$H,AllPublicationData!$A:$A,'Publication Table'!$B95,AllPublicationData!$B:$B,'Publication Table'!I$7),
IF(AND($C$4="NHS Scotland",$C$5="Operations cancelled for non-clinical/capacity reasons"),
SUMIFS(AllPublicationData!$I:$I,AllPublicationData!$A:$A,'Publication Table'!$B95,AllPublicationData!$B:$B,'Publication Table'!I$7),
IF(AND($C$4="NHS Scotland",$C$5="Cancellations for other reasons"),
SUMIFS(AllPublicationData!$J:$J,AllPublicationData!$A:$A,'Publication Table'!$B95,AllPublicationData!$B:$B,'Publication Table'!I$7)))))))</f>
        <v>1080</v>
      </c>
      <c r="J95" s="90">
        <f>IF($C$5="Total Operations",
SUMIFS(AllPublicationData!$E:$E,AllPublicationData!$A:$A,'Publication Table'!$B95,AllPublicationData!$B:$B,'Publication Table'!$C$4,AllPublicationData!$D:$D,'Publication Table'!J$7),
IF('Publication Table'!$C$5="All Cancelled Operations",
SUMIFS(AllPublicationData!$F:$F,AllPublicationData!$A:$A,'Publication Table'!$B95,AllPublicationData!$B:$B,'Publication Table'!$C$4,AllPublicationData!$D:$D,'Publication Table'!J$7),
IF('Publication Table'!$C$5="Operations cancelled by patient",
SUMIFS(AllPublicationData!$G:$G,AllPublicationData!$A:$A,'Publication Table'!$B95,AllPublicationData!$B:$B,'Publication Table'!$C$4,AllPublicationData!$D:$D,'Publication Table'!J$7),
IF('Publication Table'!$C$5="Operations cancelled for clinical reasons",
SUMIFS(AllPublicationData!$H:$H,AllPublicationData!$A:$A,'Publication Table'!$B95,AllPublicationData!$B:$B,'Publication Table'!$C$4,AllPublicationData!$D:$D,'Publication Table'!J$7),
IF('Publication Table'!$C$5="Operations cancelled for non-clinical/capacity reasons",
SUMIFS(AllPublicationData!$I:$I,AllPublicationData!$A:$A,'Publication Table'!$B95,AllPublicationData!$B:$B,'Publication Table'!$C$4,AllPublicationData!$D:$D,'Publication Table'!J$7),
IF('Publication Table'!$C$5="Cancellations for other reasons",
SUMIFS(AllPublicationData!$J:$J,AllPublicationData!$A:$A,'Publication Table'!$B95,AllPublicationData!$B:$B,'Publication Table'!$C$4,AllPublicationData!$D:$D,'Publication Table'!J$7)))))))+
IF(AND($C$4="NHS Scotland",$C$5="Total Operations"),
SUMIFS(AllPublicationData!$E:$E,AllPublicationData!$A:$A,'Publication Table'!$B95,AllPublicationData!$B:$B,'Publication Table'!J$7),
IF(AND($C$4="NHS Scotland",$C$5="All Cancelled Operations"),
SUMIFS(AllPublicationData!$F:$F,AllPublicationData!$A:$A,'Publication Table'!$B95,AllPublicationData!$B:$B,'Publication Table'!J$7),
IF(AND($C$4="NHS Scotland",$C$5="Operations cancelled by patient"),
SUMIFS(AllPublicationData!$G:$G,AllPublicationData!$A:$A,'Publication Table'!$B95,AllPublicationData!$B:$B,'Publication Table'!J$7),
IF(AND($C$4="NHS Scotland",$C$5="Operations cancelled for clinical reasons"),
SUMIFS(AllPublicationData!$H:$H,AllPublicationData!$A:$A,'Publication Table'!$B95,AllPublicationData!$B:$B,'Publication Table'!J$7),
IF(AND($C$4="NHS Scotland",$C$5="Operations cancelled for non-clinical/capacity reasons"),
SUMIFS(AllPublicationData!$I:$I,AllPublicationData!$A:$A,'Publication Table'!$B95,AllPublicationData!$B:$B,'Publication Table'!J$7),
IF(AND($C$4="NHS Scotland",$C$5="Cancellations for other reasons"),
SUMIFS(AllPublicationData!$J:$J,AllPublicationData!$A:$A,'Publication Table'!$B95,AllPublicationData!$B:$B,'Publication Table'!J$7)))))))</f>
        <v>2555</v>
      </c>
      <c r="K95" s="90">
        <f>IF($C$5="Total Operations",
SUMIFS(AllPublicationData!$E:$E,AllPublicationData!$A:$A,'Publication Table'!$B95,AllPublicationData!$B:$B,'Publication Table'!$C$4,AllPublicationData!$D:$D,'Publication Table'!K$7),
IF('Publication Table'!$C$5="All Cancelled Operations",
SUMIFS(AllPublicationData!$F:$F,AllPublicationData!$A:$A,'Publication Table'!$B95,AllPublicationData!$B:$B,'Publication Table'!$C$4,AllPublicationData!$D:$D,'Publication Table'!K$7),
IF('Publication Table'!$C$5="Operations cancelled by patient",
SUMIFS(AllPublicationData!$G:$G,AllPublicationData!$A:$A,'Publication Table'!$B95,AllPublicationData!$B:$B,'Publication Table'!$C$4,AllPublicationData!$D:$D,'Publication Table'!K$7),
IF('Publication Table'!$C$5="Operations cancelled for clinical reasons",
SUMIFS(AllPublicationData!$H:$H,AllPublicationData!$A:$A,'Publication Table'!$B95,AllPublicationData!$B:$B,'Publication Table'!$C$4,AllPublicationData!$D:$D,'Publication Table'!K$7),
IF('Publication Table'!$C$5="Operations cancelled for non-clinical/capacity reasons",
SUMIFS(AllPublicationData!$I:$I,AllPublicationData!$A:$A,'Publication Table'!$B95,AllPublicationData!$B:$B,'Publication Table'!$C$4,AllPublicationData!$D:$D,'Publication Table'!K$7),
IF('Publication Table'!$C$5="Cancellations for other reasons",
SUMIFS(AllPublicationData!$J:$J,AllPublicationData!$A:$A,'Publication Table'!$B95,AllPublicationData!$B:$B,'Publication Table'!$C$4,AllPublicationData!$D:$D,'Publication Table'!K$7)))))))+
IF(AND($C$4="NHS Scotland",$C$5="Total Operations"),
SUMIFS(AllPublicationData!$E:$E,AllPublicationData!$A:$A,'Publication Table'!$B95,AllPublicationData!$B:$B,'Publication Table'!K$7),
IF(AND($C$4="NHS Scotland",$C$5="All Cancelled Operations"),
SUMIFS(AllPublicationData!$F:$F,AllPublicationData!$A:$A,'Publication Table'!$B95,AllPublicationData!$B:$B,'Publication Table'!K$7),
IF(AND($C$4="NHS Scotland",$C$5="Operations cancelled by patient"),
SUMIFS(AllPublicationData!$G:$G,AllPublicationData!$A:$A,'Publication Table'!$B95,AllPublicationData!$B:$B,'Publication Table'!K$7),
IF(AND($C$4="NHS Scotland",$C$5="Operations cancelled for clinical reasons"),
SUMIFS(AllPublicationData!$H:$H,AllPublicationData!$A:$A,'Publication Table'!$B95,AllPublicationData!$B:$B,'Publication Table'!K$7),
IF(AND($C$4="NHS Scotland",$C$5="Operations cancelled for non-clinical/capacity reasons"),
SUMIFS(AllPublicationData!$I:$I,AllPublicationData!$A:$A,'Publication Table'!$B95,AllPublicationData!$B:$B,'Publication Table'!K$7),
IF(AND($C$4="NHS Scotland",$C$5="Cancellations for other reasons"),
SUMIFS(AllPublicationData!$J:$J,AllPublicationData!$A:$A,'Publication Table'!$B95,AllPublicationData!$B:$B,'Publication Table'!K$7)))))))</f>
        <v>6395</v>
      </c>
      <c r="L95" s="90">
        <f>IF($C$5="Total Operations",
SUMIFS(AllPublicationData!$E:$E,AllPublicationData!$A:$A,'Publication Table'!$B95,AllPublicationData!$B:$B,'Publication Table'!$C$4,AllPublicationData!$D:$D,'Publication Table'!L$7),
IF('Publication Table'!$C$5="All Cancelled Operations",
SUMIFS(AllPublicationData!$F:$F,AllPublicationData!$A:$A,'Publication Table'!$B95,AllPublicationData!$B:$B,'Publication Table'!$C$4,AllPublicationData!$D:$D,'Publication Table'!L$7),
IF('Publication Table'!$C$5="Operations cancelled by patient",
SUMIFS(AllPublicationData!$G:$G,AllPublicationData!$A:$A,'Publication Table'!$B95,AllPublicationData!$B:$B,'Publication Table'!$C$4,AllPublicationData!$D:$D,'Publication Table'!L$7),
IF('Publication Table'!$C$5="Operations cancelled for clinical reasons",
SUMIFS(AllPublicationData!$H:$H,AllPublicationData!$A:$A,'Publication Table'!$B95,AllPublicationData!$B:$B,'Publication Table'!$C$4,AllPublicationData!$D:$D,'Publication Table'!L$7),
IF('Publication Table'!$C$5="Operations cancelled for non-clinical/capacity reasons",
SUMIFS(AllPublicationData!$I:$I,AllPublicationData!$A:$A,'Publication Table'!$B95,AllPublicationData!$B:$B,'Publication Table'!$C$4,AllPublicationData!$D:$D,'Publication Table'!L$7),
IF('Publication Table'!$C$5="Cancellations for other reasons",
SUMIFS(AllPublicationData!$J:$J,AllPublicationData!$A:$A,'Publication Table'!$B95,AllPublicationData!$B:$B,'Publication Table'!$C$4,AllPublicationData!$D:$D,'Publication Table'!L$7)))))))+
IF(AND($C$4="NHS Scotland",$C$5="Total Operations"),
SUMIFS(AllPublicationData!$E:$E,AllPublicationData!$A:$A,'Publication Table'!$B95,AllPublicationData!$B:$B,'Publication Table'!L$7),
IF(AND($C$4="NHS Scotland",$C$5="All Cancelled Operations"),
SUMIFS(AllPublicationData!$F:$F,AllPublicationData!$A:$A,'Publication Table'!$B95,AllPublicationData!$B:$B,'Publication Table'!L$7),
IF(AND($C$4="NHS Scotland",$C$5="Operations cancelled by patient"),
SUMIFS(AllPublicationData!$G:$G,AllPublicationData!$A:$A,'Publication Table'!$B95,AllPublicationData!$B:$B,'Publication Table'!L$7),
IF(AND($C$4="NHS Scotland",$C$5="Operations cancelled for clinical reasons"),
SUMIFS(AllPublicationData!$H:$H,AllPublicationData!$A:$A,'Publication Table'!$B95,AllPublicationData!$B:$B,'Publication Table'!L$7),
IF(AND($C$4="NHS Scotland",$C$5="Operations cancelled for non-clinical/capacity reasons"),
SUMIFS(AllPublicationData!$I:$I,AllPublicationData!$A:$A,'Publication Table'!$B95,AllPublicationData!$B:$B,'Publication Table'!L$7),
IF(AND($C$4="NHS Scotland",$C$5="Cancellations for other reasons"),
SUMIFS(AllPublicationData!$J:$J,AllPublicationData!$A:$A,'Publication Table'!$B95,AllPublicationData!$B:$B,'Publication Table'!L$7)))))))</f>
        <v>1095</v>
      </c>
      <c r="M95" s="90">
        <f>IF($C$5="Total Operations",
SUMIFS(AllPublicationData!$E:$E,AllPublicationData!$A:$A,'Publication Table'!$B95,AllPublicationData!$B:$B,'Publication Table'!$C$4,AllPublicationData!$D:$D,'Publication Table'!M$7),
IF('Publication Table'!$C$5="All Cancelled Operations",
SUMIFS(AllPublicationData!$F:$F,AllPublicationData!$A:$A,'Publication Table'!$B95,AllPublicationData!$B:$B,'Publication Table'!$C$4,AllPublicationData!$D:$D,'Publication Table'!M$7),
IF('Publication Table'!$C$5="Operations cancelled by patient",
SUMIFS(AllPublicationData!$G:$G,AllPublicationData!$A:$A,'Publication Table'!$B95,AllPublicationData!$B:$B,'Publication Table'!$C$4,AllPublicationData!$D:$D,'Publication Table'!M$7),
IF('Publication Table'!$C$5="Operations cancelled for clinical reasons",
SUMIFS(AllPublicationData!$G:$G,AllPublicationData!$A:$A,'Publication Table'!$B95,AllPublicationData!$B:$B,'Publication Table'!$C$4,AllPublicationData!$D:$D,'Publication Table'!M$7),
IF('Publication Table'!$C$5="Operations cancelled for non-clinical/capacity reasons",
SUMIFS(AllPublicationData!$G:$G,AllPublicationData!$A:$A,'Publication Table'!$B95,AllPublicationData!$B:$B,'Publication Table'!$C$4,AllPublicationData!$D:$D,'Publication Table'!M$7),
IF('Publication Table'!$C$5="Cancellations for other reasons",
SUMIFS(AllPublicationData!$G:$G,AllPublicationData!$A:$A,'Publication Table'!$B95,AllPublicationData!$B:$B,'Publication Table'!$C$4,AllPublicationData!$D:$D,'Publication Table'!M$7)))))))+
IF(AND($C$4="NHS Scotland",$C$5="Total Operations"),
SUMIFS(AllPublicationData!$E:$E,AllPublicationData!$A:$A,'Publication Table'!$B95,AllPublicationData!$B:$B,'Publication Table'!M$7),
IF(AND($C$4="NHS Scotland",$C$5="All Cancelled Operations"),
SUMIFS(AllPublicationData!$F:$F,AllPublicationData!$A:$A,'Publication Table'!$B95,AllPublicationData!$B:$B,'Publication Table'!M$7),
IF(AND($C$4="NHS Scotland",$C$5="Operations cancelled by patient"),
SUMIFS(AllPublicationData!$G:$G,AllPublicationData!$A:$A,'Publication Table'!$B95,AllPublicationData!$B:$B,'Publication Table'!M$7),
IF(AND($C$4="NHS Scotland",$C$5="Operations cancelled for clinical reasons"),
SUMIFS(AllPublicationData!$H:$H,AllPublicationData!$A:$A,'Publication Table'!$B95,AllPublicationData!$B:$B,'Publication Table'!M$7),
IF(AND($C$4="NHS Scotland",$C$5="Operations cancelled for non-clinical/capacity reasons"),
SUMIFS(AllPublicationData!$I:$I,AllPublicationData!$A:$A,'Publication Table'!$B95,AllPublicationData!$B:$B,'Publication Table'!M$7),
IF(AND($C$4="NHS Scotland",$C$5="Cancellations for other reasons"),
SUMIFS(AllPublicationData!$J:$J,AllPublicationData!$A:$A,'Publication Table'!$B95,AllPublicationData!$B:$B,'Publication Table'!M$7)))))))</f>
        <v>2427</v>
      </c>
      <c r="N95" s="90">
        <f>IF($C$5="Total Operations",
SUMIFS(AllPublicationData!$E:$E,AllPublicationData!$A:$A,'Publication Table'!$B95,AllPublicationData!$B:$B,'Publication Table'!$C$4,AllPublicationData!$D:$D,'Publication Table'!N$7),
IF('Publication Table'!$C$5="All Cancelled Operations",
SUMIFS(AllPublicationData!$F:$F,AllPublicationData!$A:$A,'Publication Table'!$B95,AllPublicationData!$B:$B,'Publication Table'!$C$4,AllPublicationData!$D:$D,'Publication Table'!N$7),
IF('Publication Table'!$C$5="Operations cancelled by patient",
SUMIFS(AllPublicationData!$G:$G,AllPublicationData!$A:$A,'Publication Table'!$B95,AllPublicationData!$B:$B,'Publication Table'!$C$4,AllPublicationData!$D:$D,'Publication Table'!N$7),
IF('Publication Table'!$C$5="Operations cancelled for clinical reasons",
SUMIFS(AllPublicationData!$G:$G,AllPublicationData!$A:$A,'Publication Table'!$B95,AllPublicationData!$B:$B,'Publication Table'!$C$4,AllPublicationData!$D:$D,'Publication Table'!N$7),
IF('Publication Table'!$C$5="Operations cancelled for non-clinical/capacity reasons",
SUMIFS(AllPublicationData!$G:$G,AllPublicationData!$A:$A,'Publication Table'!$B95,AllPublicationData!$B:$B,'Publication Table'!$C$4,AllPublicationData!$D:$D,'Publication Table'!N$7),
IF('Publication Table'!$C$5="Cancellations for other reasons",
SUMIFS(AllPublicationData!$G:$G,AllPublicationData!$A:$A,'Publication Table'!$B95,AllPublicationData!$B:$B,'Publication Table'!$C$4,AllPublicationData!$D:$D,'Publication Table'!N$7)))))))+
IF(AND($C$4="NHS Scotland",$C$5="Total Operations"),
SUMIFS(AllPublicationData!$E:$E,AllPublicationData!$A:$A,'Publication Table'!$B95,AllPublicationData!$B:$B,'Publication Table'!N$7),
IF(AND($C$4="NHS Scotland",$C$5="All Cancelled Operations"),
SUMIFS(AllPublicationData!$F:$F,AllPublicationData!$A:$A,'Publication Table'!$B95,AllPublicationData!$B:$B,'Publication Table'!N$7),
IF(AND($C$4="NHS Scotland",$C$5="Operations cancelled by patient"),
SUMIFS(AllPublicationData!$G:$G,AllPublicationData!$A:$A,'Publication Table'!$B95,AllPublicationData!$B:$B,'Publication Table'!N$7),
IF(AND($C$4="NHS Scotland",$C$5="Operations cancelled for clinical reasons"),
SUMIFS(AllPublicationData!$H:$H,AllPublicationData!$A:$A,'Publication Table'!$B95,AllPublicationData!$B:$B,'Publication Table'!N$7),
IF(AND($C$4="NHS Scotland",$C$5="Operations cancelled for non-clinical/capacity reasons"),
SUMIFS(AllPublicationData!$I:$I,AllPublicationData!$A:$A,'Publication Table'!$B95,AllPublicationData!$B:$B,'Publication Table'!N$7),
IF(AND($C$4="NHS Scotland",$C$5="Cancellations for other reasons"),
SUMIFS(AllPublicationData!$J:$J,AllPublicationData!$A:$A,'Publication Table'!$B95,AllPublicationData!$B:$B,'Publication Table'!N$7)))))))</f>
        <v>4783</v>
      </c>
      <c r="O95" s="90">
        <f>IF($C$5="Total Operations",
SUMIFS(AllPublicationData!$E:$E,AllPublicationData!$A:$A,'Publication Table'!$B95,AllPublicationData!$B:$B,'Publication Table'!$C$4,AllPublicationData!$D:$D,'Publication Table'!O$7),
IF('Publication Table'!$C$5="All Cancelled Operations",
SUMIFS(AllPublicationData!$F:$F,AllPublicationData!$A:$A,'Publication Table'!$B95,AllPublicationData!$B:$B,'Publication Table'!$C$4,AllPublicationData!$D:$D,'Publication Table'!O$7),
IF('Publication Table'!$C$5="Operations cancelled by patient",
SUMIFS(AllPublicationData!$G:$G,AllPublicationData!$A:$A,'Publication Table'!$B95,AllPublicationData!$B:$B,'Publication Table'!$C$4,AllPublicationData!$D:$D,'Publication Table'!O$7),
IF('Publication Table'!$C$5="Operations cancelled for clinical reasons",
SUMIFS(AllPublicationData!$G:$G,AllPublicationData!$A:$A,'Publication Table'!$B95,AllPublicationData!$B:$B,'Publication Table'!$C$4,AllPublicationData!$D:$D,'Publication Table'!O$7),
IF('Publication Table'!$C$5="Operations cancelled for non-clinical/capacity reasons",
SUMIFS(AllPublicationData!$G:$G,AllPublicationData!$A:$A,'Publication Table'!$B95,AllPublicationData!$B:$B,'Publication Table'!$C$4,AllPublicationData!$D:$D,'Publication Table'!O$7),
IF('Publication Table'!$C$5="Cancellations for other reasons",
SUMIFS(AllPublicationData!$G:$G,AllPublicationData!$A:$A,'Publication Table'!$B95,AllPublicationData!$B:$B,'Publication Table'!$C$4,AllPublicationData!$D:$D,'Publication Table'!O$7)))))))+
IF(AND($C$4="NHS Scotland",$C$5="Total Operations"),
SUMIFS(AllPublicationData!$E:$E,AllPublicationData!$A:$A,'Publication Table'!$B95,AllPublicationData!$B:$B,'Publication Table'!O$7),
IF(AND($C$4="NHS Scotland",$C$5="All Cancelled Operations"),
SUMIFS(AllPublicationData!$F:$F,AllPublicationData!$A:$A,'Publication Table'!$B95,AllPublicationData!$B:$B,'Publication Table'!O$7),
IF(AND($C$4="NHS Scotland",$C$5="Operations cancelled by patient"),
SUMIFS(AllPublicationData!$G:$G,AllPublicationData!$A:$A,'Publication Table'!$B95,AllPublicationData!$B:$B,'Publication Table'!O$7),
IF(AND($C$4="NHS Scotland",$C$5="Operations cancelled for clinical reasons"),
SUMIFS(AllPublicationData!$H:$H,AllPublicationData!$A:$A,'Publication Table'!$B95,AllPublicationData!$B:$B,'Publication Table'!O$7),
IF(AND($C$4="NHS Scotland",$C$5="Operations cancelled for non-clinical/capacity reasons"),
SUMIFS(AllPublicationData!$I:$I,AllPublicationData!$A:$A,'Publication Table'!$B95,AllPublicationData!$B:$B,'Publication Table'!O$7),
IF(AND($C$4="NHS Scotland",$C$5="Cancellations for other reasons"),
SUMIFS(AllPublicationData!$J:$J,AllPublicationData!$A:$A,'Publication Table'!$B95,AllPublicationData!$B:$B,'Publication Table'!O$7)))))))</f>
        <v>176</v>
      </c>
      <c r="P95" s="90">
        <f>IF($C$5="Total Operations",
SUMIFS(AllPublicationData!$E:$E,AllPublicationData!$A:$A,'Publication Table'!$B95,AllPublicationData!$B:$B,'Publication Table'!$C$4,AllPublicationData!$D:$D,'Publication Table'!P$7),
IF('Publication Table'!$C$5="All Cancelled Operations",
SUMIFS(AllPublicationData!$F:$F,AllPublicationData!$A:$A,'Publication Table'!$B95,AllPublicationData!$B:$B,'Publication Table'!$C$4,AllPublicationData!$D:$D,'Publication Table'!P$7),
IF('Publication Table'!$C$5="Operations cancelled by patient",
SUMIFS(AllPublicationData!$G:$G,AllPublicationData!$A:$A,'Publication Table'!$B95,AllPublicationData!$B:$B,'Publication Table'!$C$4,AllPublicationData!$D:$D,'Publication Table'!P$7),
IF('Publication Table'!$C$5="Operations cancelled for clinical reasons",
SUMIFS(AllPublicationData!$G:$G,AllPublicationData!$A:$A,'Publication Table'!$B95,AllPublicationData!$B:$B,'Publication Table'!$C$4,AllPublicationData!$D:$D,'Publication Table'!P$7),
IF('Publication Table'!$C$5="Operations cancelled for non-clinical/capacity reasons",
SUMIFS(AllPublicationData!$G:$G,AllPublicationData!$A:$A,'Publication Table'!$B95,AllPublicationData!$B:$B,'Publication Table'!$C$4,AllPublicationData!$D:$D,'Publication Table'!P$7),
IF('Publication Table'!$C$5="Cancellations for other reasons",
SUMIFS(AllPublicationData!$G:$G,AllPublicationData!$A:$A,'Publication Table'!$B95,AllPublicationData!$B:$B,'Publication Table'!$C$4,AllPublicationData!$D:$D,'Publication Table'!P$7)))))))+
IF(AND($C$4="NHS Scotland",$C$5="Total Operations"),
SUMIFS(AllPublicationData!$E:$E,AllPublicationData!$A:$A,'Publication Table'!$B95,AllPublicationData!$B:$B,'Publication Table'!P$7),
IF(AND($C$4="NHS Scotland",$C$5="All Cancelled Operations"),
SUMIFS(AllPublicationData!$F:$F,AllPublicationData!$A:$A,'Publication Table'!$B95,AllPublicationData!$B:$B,'Publication Table'!P$7),
IF(AND($C$4="NHS Scotland",$C$5="Operations cancelled by patient"),
SUMIFS(AllPublicationData!$G:$G,AllPublicationData!$A:$A,'Publication Table'!$B95,AllPublicationData!$B:$B,'Publication Table'!P$7),
IF(AND($C$4="NHS Scotland",$C$5="Operations cancelled for clinical reasons"),
SUMIFS(AllPublicationData!$H:$H,AllPublicationData!$A:$A,'Publication Table'!$B95,AllPublicationData!$B:$B,'Publication Table'!P$7),
IF(AND($C$4="NHS Scotland",$C$5="Operations cancelled for non-clinical/capacity reasons"),
SUMIFS(AllPublicationData!$I:$I,AllPublicationData!$A:$A,'Publication Table'!$B95,AllPublicationData!$B:$B,'Publication Table'!P$7),
IF(AND($C$4="NHS Scotland",$C$5="Cancellations for other reasons"),
SUMIFS(AllPublicationData!$J:$J,AllPublicationData!$A:$A,'Publication Table'!$B95,AllPublicationData!$B:$B,'Publication Table'!P$7)))))))</f>
        <v>175</v>
      </c>
      <c r="Q95" s="90">
        <f>IF($C$5="Total Operations",
SUMIFS(AllPublicationData!$E:$E,AllPublicationData!$A:$A,'Publication Table'!$B95,AllPublicationData!$B:$B,'Publication Table'!$C$4,AllPublicationData!$D:$D,'Publication Table'!Q$7),
IF('Publication Table'!$C$5="All Cancelled Operations",
SUMIFS(AllPublicationData!$F:$F,AllPublicationData!$A:$A,'Publication Table'!$B95,AllPublicationData!$B:$B,'Publication Table'!$C$4,AllPublicationData!$D:$D,'Publication Table'!Q$7),
IF('Publication Table'!$C$5="Operations cancelled by patient",
SUMIFS(AllPublicationData!$G:$G,AllPublicationData!$A:$A,'Publication Table'!$B95,AllPublicationData!$B:$B,'Publication Table'!$C$4,AllPublicationData!$D:$D,'Publication Table'!Q$7),
IF('Publication Table'!$C$5="Operations cancelled for clinical reasons",
SUMIFS(AllPublicationData!$G:$G,AllPublicationData!$A:$A,'Publication Table'!$B95,AllPublicationData!$B:$B,'Publication Table'!$C$4,AllPublicationData!$D:$D,'Publication Table'!Q$7),
IF('Publication Table'!$C$5="Operations cancelled for non-clinical/capacity reasons",
SUMIFS(AllPublicationData!$G:$G,AllPublicationData!$A:$A,'Publication Table'!$B95,AllPublicationData!$B:$B,'Publication Table'!$C$4,AllPublicationData!$D:$D,'Publication Table'!Q$7),
IF('Publication Table'!$C$5="Cancellations for other reasons",
SUMIFS(AllPublicationData!$G:$G,AllPublicationData!$A:$A,'Publication Table'!$B95,AllPublicationData!$B:$B,'Publication Table'!$C$4,AllPublicationData!$D:$D,'Publication Table'!Q$7)))))))+
IF(AND($C$4="NHS Scotland",$C$5="Total Operations"),
SUMIFS(AllPublicationData!$E:$E,AllPublicationData!$A:$A,'Publication Table'!$B95,AllPublicationData!$B:$B,'Publication Table'!Q$7),
IF(AND($C$4="NHS Scotland",$C$5="All Cancelled Operations"),
SUMIFS(AllPublicationData!$F:$F,AllPublicationData!$A:$A,'Publication Table'!$B95,AllPublicationData!$B:$B,'Publication Table'!Q$7),
IF(AND($C$4="NHS Scotland",$C$5="Operations cancelled by patient"),
SUMIFS(AllPublicationData!$G:$G,AllPublicationData!$A:$A,'Publication Table'!$B95,AllPublicationData!$B:$B,'Publication Table'!Q$7),
IF(AND($C$4="NHS Scotland",$C$5="Operations cancelled for clinical reasons"),
SUMIFS(AllPublicationData!$H:$H,AllPublicationData!$A:$A,'Publication Table'!$B95,AllPublicationData!$B:$B,'Publication Table'!Q$7),
IF(AND($C$4="NHS Scotland",$C$5="Operations cancelled for non-clinical/capacity reasons"),
SUMIFS(AllPublicationData!$I:$I,AllPublicationData!$A:$A,'Publication Table'!$B95,AllPublicationData!$B:$B,'Publication Table'!Q$7),
IF(AND($C$4="NHS Scotland",$C$5="Cancellations for other reasons"),
SUMIFS(AllPublicationData!$J:$J,AllPublicationData!$A:$A,'Publication Table'!$B95,AllPublicationData!$B:$B,'Publication Table'!Q$7)))))))</f>
        <v>2296</v>
      </c>
      <c r="R95" s="90">
        <f>IF($C$5="Total Operations",
SUMIFS(AllPublicationData!$E:$E,AllPublicationData!$A:$A,'Publication Table'!$B95,AllPublicationData!$B:$B,'Publication Table'!$C$4,AllPublicationData!$D:$D,'Publication Table'!R$7),
IF('Publication Table'!$C$5="All Cancelled Operations",
SUMIFS(AllPublicationData!$F:$F,AllPublicationData!$A:$A,'Publication Table'!$B95,AllPublicationData!$B:$B,'Publication Table'!$C$4,AllPublicationData!$D:$D,'Publication Table'!R$7),
IF('Publication Table'!$C$5="Operations cancelled by patient",
SUMIFS(AllPublicationData!$G:$G,AllPublicationData!$A:$A,'Publication Table'!$B95,AllPublicationData!$B:$B,'Publication Table'!$C$4,AllPublicationData!$D:$D,'Publication Table'!R$7),
IF('Publication Table'!$C$5="Operations cancelled for clinical reasons",
SUMIFS(AllPublicationData!$G:$G,AllPublicationData!$A:$A,'Publication Table'!$B95,AllPublicationData!$B:$B,'Publication Table'!$C$4,AllPublicationData!$D:$D,'Publication Table'!R$7),
IF('Publication Table'!$C$5="Operations cancelled for non-clinical/capacity reasons",
SUMIFS(AllPublicationData!$G:$G,AllPublicationData!$A:$A,'Publication Table'!$B95,AllPublicationData!$B:$B,'Publication Table'!$C$4,AllPublicationData!$D:$D,'Publication Table'!R$7),
IF('Publication Table'!$C$5="Cancellations for other reasons",
SUMIFS(AllPublicationData!$G:$G,AllPublicationData!$A:$A,'Publication Table'!$B95,AllPublicationData!$B:$B,'Publication Table'!$C$4,AllPublicationData!$D:$D,'Publication Table'!R$7)))))))+
IF(AND($C$4="NHS Scotland",$C$5="Total Operations"),
SUMIFS(AllPublicationData!$E:$E,AllPublicationData!$A:$A,'Publication Table'!$B95,AllPublicationData!$B:$B,'Publication Table'!R$7),
IF(AND($C$4="NHS Scotland",$C$5="All Cancelled Operations"),
SUMIFS(AllPublicationData!$F:$F,AllPublicationData!$A:$A,'Publication Table'!$B95,AllPublicationData!$B:$B,'Publication Table'!R$7),
IF(AND($C$4="NHS Scotland",$C$5="Operations cancelled by patient"),
SUMIFS(AllPublicationData!$G:$G,AllPublicationData!$A:$A,'Publication Table'!$B95,AllPublicationData!$B:$B,'Publication Table'!R$7),
IF(AND($C$4="NHS Scotland",$C$5="Operations cancelled for clinical reasons"),
SUMIFS(AllPublicationData!$H:$H,AllPublicationData!$A:$A,'Publication Table'!$B95,AllPublicationData!$B:$B,'Publication Table'!R$7),
IF(AND($C$4="NHS Scotland",$C$5="Operations cancelled for non-clinical/capacity reasons"),
SUMIFS(AllPublicationData!$I:$I,AllPublicationData!$A:$A,'Publication Table'!$B95,AllPublicationData!$B:$B,'Publication Table'!R$7),
IF(AND($C$4="NHS Scotland",$C$5="Cancellations for other reasons"),
SUMIFS(AllPublicationData!$J:$J,AllPublicationData!$A:$A,'Publication Table'!$B95,AllPublicationData!$B:$B,'Publication Table'!R$7)))))))</f>
        <v>108</v>
      </c>
    </row>
    <row r="96" spans="2:18" x14ac:dyDescent="0.35">
      <c r="B96" s="89">
        <v>42736</v>
      </c>
      <c r="C96" s="81">
        <f>IF($C$5="Total Operations",
SUMIFS(AllPublicationData!$E:$E,AllPublicationData!$A:$A,'Publication Table'!$B96,AllPublicationData!$B:$B,'Publication Table'!$C$4),
IF('Publication Table'!$C$5="All Cancelled Operations",
SUMIFS(AllPublicationData!$F:$F,AllPublicationData!$A:$A,'Publication Table'!$B96,AllPublicationData!$B:$B,'Publication Table'!$C$4),
IF('Publication Table'!$C$5="Operations cancelled by patient",
SUMIFS(AllPublicationData!$G:$G,AllPublicationData!$A:$A,'Publication Table'!$B96,AllPublicationData!$B:$B,'Publication Table'!$C$4),
IF('Publication Table'!$C$5="Operations cancelled for clinical reasons",
SUMIFS(AllPublicationData!$H:$H,AllPublicationData!$A:$A,'Publication Table'!$B96,AllPublicationData!$B:$B,'Publication Table'!$C$4),
IF('Publication Table'!$C$5="Operations cancelled for non-clinical/capacity reasons",
SUMIFS(AllPublicationData!$I:$I,AllPublicationData!$A:$A,'Publication Table'!$B96,AllPublicationData!$B:$B,'Publication Table'!$C$4),
IF('Publication Table'!$C$5="Cancellations for other reasons",
SUMIFS(AllPublicationData!$J:$J,AllPublicationData!$A:$A,'Publication Table'!$B96,AllPublicationData!$B:$B,'Publication Table'!$C$4)))))))+
IF(AND($C$4="NHS Scotland",$C$5="Total Operations"),
SUMIFS(AllPublicationData!$E:$E,AllPublicationData!$A:$A,'Publication Table'!$B96),
IF(AND($C$4="NHS Scotland",$C$5="All Cancelled Operations"),
SUMIFS(AllPublicationData!$F:$F,AllPublicationData!$A:$A,'Publication Table'!$B96),
IF(AND($C$4="NHS Scotland",$C$5="Operations cancelled by patient"),
SUMIFS(AllPublicationData!$G:$G,AllPublicationData!$A:$A,'Publication Table'!$B96),
IF(AND($C$4="NHS Scotland",$C$5="Operations cancelled for clinical reasons"),
SUMIFS(AllPublicationData!$H:$H,AllPublicationData!$A:$A,'Publication Table'!$B96),
IF(AND($C$4="NHS Scotland",$C$5="Operations cancelled for non-clinical/capacity reasons"),
SUMIFS(AllPublicationData!$I:$I,AllPublicationData!$A:$A,'Publication Table'!$B96),
IF(AND($C$4="NHS Scotland",$C$5="Cancellations for other reasons"),
SUMIFS(AllPublicationData!$J:$J,AllPublicationData!$A:$A,'Publication Table'!$B96)))))))</f>
        <v>27879</v>
      </c>
      <c r="D96" s="90">
        <f>IF($C$5="Total Operations",
SUMIFS(AllPublicationData!$E:$E,AllPublicationData!$A:$A,'Publication Table'!$B96,AllPublicationData!$B:$B,'Publication Table'!$C$4,AllPublicationData!$D:$D,'Publication Table'!D$7),
IF('Publication Table'!$C$5="All Cancelled Operations",
SUMIFS(AllPublicationData!$F:$F,AllPublicationData!$A:$A,'Publication Table'!$B96,AllPublicationData!$B:$B,'Publication Table'!$C$4,AllPublicationData!$D:$D,'Publication Table'!D$7),
IF('Publication Table'!$C$5="Operations cancelled by patient",
SUMIFS(AllPublicationData!$G:$G,AllPublicationData!$A:$A,'Publication Table'!$B96,AllPublicationData!$B:$B,'Publication Table'!$C$4,AllPublicationData!$D:$D,'Publication Table'!D$7),
IF('Publication Table'!$C$5="Operations cancelled for clinical reasons",
SUMIFS(AllPublicationData!$H:$H,AllPublicationData!$A:$A,'Publication Table'!$B96,AllPublicationData!$B:$B,'Publication Table'!$C$4,AllPublicationData!$D:$D,'Publication Table'!D$7),
IF('Publication Table'!$C$5="Operations cancelled for non-clinical/capacity reasons",
SUMIFS(AllPublicationData!$I:$I,AllPublicationData!$A:$A,'Publication Table'!$B96,AllPublicationData!$B:$B,'Publication Table'!$C$4,AllPublicationData!$D:$D,'Publication Table'!D$7),
IF('Publication Table'!$C$5="Cancellations for other reasons",
SUMIFS(AllPublicationData!$J:$J,AllPublicationData!$A:$A,'Publication Table'!$B96,AllPublicationData!$B:$B,'Publication Table'!$C$4,AllPublicationData!$D:$D,'Publication Table'!D$7)))))))+
IF(AND($C$4="NHS Scotland",$C$5="Total Operations"),
SUMIFS(AllPublicationData!$E:$E,AllPublicationData!$A:$A,'Publication Table'!$B96,AllPublicationData!$B:$B,'Publication Table'!D$7),
IF(AND($C$4="NHS Scotland",$C$5="All Cancelled Operations"),
SUMIFS(AllPublicationData!$F:$F,AllPublicationData!$A:$A,'Publication Table'!$B96,AllPublicationData!$B:$B,'Publication Table'!D$7),
IF(AND($C$4="NHS Scotland",$C$5="Operations cancelled by patient"),
SUMIFS(AllPublicationData!$G:$G,AllPublicationData!$A:$A,'Publication Table'!$B96,AllPublicationData!$B:$B,'Publication Table'!D$7),
IF(AND($C$4="NHS Scotland",$C$5="Operations cancelled for clinical reasons"),
SUMIFS(AllPublicationData!$H:$H,AllPublicationData!$A:$A,'Publication Table'!$B96,AllPublicationData!$B:$B,'Publication Table'!D$7),
IF(AND($C$4="NHS Scotland",$C$5="Operations cancelled for non-clinical/capacity reasons"),
SUMIFS(AllPublicationData!$I:$I,AllPublicationData!$A:$A,'Publication Table'!$B96,AllPublicationData!$B:$B,'Publication Table'!D$7),
IF(AND($C$4="NHS Scotland",$C$5="Cancellations for other reasons"),
SUMIFS(AllPublicationData!$J:$J,AllPublicationData!$A:$A,'Publication Table'!$B96,AllPublicationData!$B:$B,'Publication Table'!D$7)))))))</f>
        <v>1447</v>
      </c>
      <c r="E96" s="90">
        <f>IF($C$5="Total Operations",
SUMIFS(AllPublicationData!$E:$E,AllPublicationData!$A:$A,'Publication Table'!$B96,AllPublicationData!$B:$B,'Publication Table'!$C$4,AllPublicationData!$D:$D,'Publication Table'!E$7),
IF('Publication Table'!$C$5="All Cancelled Operations",
SUMIFS(AllPublicationData!$F:$F,AllPublicationData!$A:$A,'Publication Table'!$B96,AllPublicationData!$B:$B,'Publication Table'!$C$4,AllPublicationData!$D:$D,'Publication Table'!E$7),
IF('Publication Table'!$C$5="Operations cancelled by patient",
SUMIFS(AllPublicationData!$G:$G,AllPublicationData!$A:$A,'Publication Table'!$B96,AllPublicationData!$B:$B,'Publication Table'!$C$4,AllPublicationData!$D:$D,'Publication Table'!E$7),
IF('Publication Table'!$C$5="Operations cancelled for clinical reasons",
SUMIFS(AllPublicationData!$H:$H,AllPublicationData!$A:$A,'Publication Table'!$B96,AllPublicationData!$B:$B,'Publication Table'!$C$4,AllPublicationData!$D:$D,'Publication Table'!E$7),
IF('Publication Table'!$C$5="Operations cancelled for non-clinical/capacity reasons",
SUMIFS(AllPublicationData!$I:$I,AllPublicationData!$A:$A,'Publication Table'!$B96,AllPublicationData!$B:$B,'Publication Table'!$C$4,AllPublicationData!$D:$D,'Publication Table'!E$7),
IF('Publication Table'!$C$5="Cancellations for other reasons",
SUMIFS(AllPublicationData!$J:$J,AllPublicationData!$A:$A,'Publication Table'!$B96,AllPublicationData!$B:$B,'Publication Table'!$C$4,AllPublicationData!$D:$D,'Publication Table'!E$7)))))))+
IF(AND($C$4="NHS Scotland",$C$5="Total Operations"),
SUMIFS(AllPublicationData!$E:$E,AllPublicationData!$A:$A,'Publication Table'!$B96,AllPublicationData!$B:$B,'Publication Table'!E$7),
IF(AND($C$4="NHS Scotland",$C$5="All Cancelled Operations"),
SUMIFS(AllPublicationData!$F:$F,AllPublicationData!$A:$A,'Publication Table'!$B96,AllPublicationData!$B:$B,'Publication Table'!E$7),
IF(AND($C$4="NHS Scotland",$C$5="Operations cancelled by patient"),
SUMIFS(AllPublicationData!$G:$G,AllPublicationData!$A:$A,'Publication Table'!$B96,AllPublicationData!$B:$B,'Publication Table'!E$7),
IF(AND($C$4="NHS Scotland",$C$5="Operations cancelled for clinical reasons"),
SUMIFS(AllPublicationData!$H:$H,AllPublicationData!$A:$A,'Publication Table'!$B96,AllPublicationData!$B:$B,'Publication Table'!E$7),
IF(AND($C$4="NHS Scotland",$C$5="Operations cancelled for non-clinical/capacity reasons"),
SUMIFS(AllPublicationData!$I:$I,AllPublicationData!$A:$A,'Publication Table'!$B96,AllPublicationData!$B:$B,'Publication Table'!E$7),
IF(AND($C$4="NHS Scotland",$C$5="Cancellations for other reasons"),
SUMIFS(AllPublicationData!$J:$J,AllPublicationData!$A:$A,'Publication Table'!$B96,AllPublicationData!$B:$B,'Publication Table'!E$7)))))))</f>
        <v>1947</v>
      </c>
      <c r="F96" s="90">
        <f>IF($C$5="Total Operations",
SUMIFS(AllPublicationData!$E:$E,AllPublicationData!$A:$A,'Publication Table'!$B96,AllPublicationData!$B:$B,'Publication Table'!$C$4,AllPublicationData!$D:$D,'Publication Table'!F$7),
IF('Publication Table'!$C$5="All Cancelled Operations",
SUMIFS(AllPublicationData!$F:$F,AllPublicationData!$A:$A,'Publication Table'!$B96,AllPublicationData!$B:$B,'Publication Table'!$C$4,AllPublicationData!$D:$D,'Publication Table'!F$7),
IF('Publication Table'!$C$5="Operations cancelled by patient",
SUMIFS(AllPublicationData!$G:$G,AllPublicationData!$A:$A,'Publication Table'!$B96,AllPublicationData!$B:$B,'Publication Table'!$C$4,AllPublicationData!$D:$D,'Publication Table'!F$7),
IF('Publication Table'!$C$5="Operations cancelled for clinical reasons",
SUMIFS(AllPublicationData!$H:$H,AllPublicationData!$A:$A,'Publication Table'!$B96,AllPublicationData!$B:$B,'Publication Table'!$C$4,AllPublicationData!$D:$D,'Publication Table'!F$7),
IF('Publication Table'!$C$5="Operations cancelled for non-clinical/capacity reasons",
SUMIFS(AllPublicationData!$I:$I,AllPublicationData!$A:$A,'Publication Table'!$B96,AllPublicationData!$B:$B,'Publication Table'!$C$4,AllPublicationData!$D:$D,'Publication Table'!F$7),
IF('Publication Table'!$C$5="Cancellations for other reasons",
SUMIFS(AllPublicationData!$J:$J,AllPublicationData!$A:$A,'Publication Table'!$B96,AllPublicationData!$B:$B,'Publication Table'!$C$4,AllPublicationData!$D:$D,'Publication Table'!F$7)))))))+
IF(AND($C$4="NHS Scotland",$C$5="Total Operations"),
SUMIFS(AllPublicationData!$E:$E,AllPublicationData!$A:$A,'Publication Table'!$B96,AllPublicationData!$B:$B,'Publication Table'!F$7),
IF(AND($C$4="NHS Scotland",$C$5="All Cancelled Operations"),
SUMIFS(AllPublicationData!$F:$F,AllPublicationData!$A:$A,'Publication Table'!$B96,AllPublicationData!$B:$B,'Publication Table'!F$7),
IF(AND($C$4="NHS Scotland",$C$5="Operations cancelled by patient"),
SUMIFS(AllPublicationData!$G:$G,AllPublicationData!$A:$A,'Publication Table'!$B96,AllPublicationData!$B:$B,'Publication Table'!F$7),
IF(AND($C$4="NHS Scotland",$C$5="Operations cancelled for clinical reasons"),
SUMIFS(AllPublicationData!$H:$H,AllPublicationData!$A:$A,'Publication Table'!$B96,AllPublicationData!$B:$B,'Publication Table'!F$7),
IF(AND($C$4="NHS Scotland",$C$5="Operations cancelled for non-clinical/capacity reasons"),
SUMIFS(AllPublicationData!$I:$I,AllPublicationData!$A:$A,'Publication Table'!$B96,AllPublicationData!$B:$B,'Publication Table'!F$7),
IF(AND($C$4="NHS Scotland",$C$5="Cancellations for other reasons"),
SUMIFS(AllPublicationData!$J:$J,AllPublicationData!$A:$A,'Publication Table'!$B96,AllPublicationData!$B:$B,'Publication Table'!F$7)))))))</f>
        <v>378</v>
      </c>
      <c r="G96" s="90">
        <f>IF($C$5="Total Operations",
SUMIFS(AllPublicationData!$E:$E,AllPublicationData!$A:$A,'Publication Table'!$B96,AllPublicationData!$B:$B,'Publication Table'!$C$4,AllPublicationData!$D:$D,'Publication Table'!G$7),
IF('Publication Table'!$C$5="All Cancelled Operations",
SUMIFS(AllPublicationData!$F:$F,AllPublicationData!$A:$A,'Publication Table'!$B96,AllPublicationData!$B:$B,'Publication Table'!$C$4,AllPublicationData!$D:$D,'Publication Table'!G$7),
IF('Publication Table'!$C$5="Operations cancelled by patient",
SUMIFS(AllPublicationData!$G:$G,AllPublicationData!$A:$A,'Publication Table'!$B96,AllPublicationData!$B:$B,'Publication Table'!$C$4,AllPublicationData!$D:$D,'Publication Table'!G$7),
IF('Publication Table'!$C$5="Operations cancelled for clinical reasons",
SUMIFS(AllPublicationData!$H:$H,AllPublicationData!$A:$A,'Publication Table'!$B96,AllPublicationData!$B:$B,'Publication Table'!$C$4,AllPublicationData!$D:$D,'Publication Table'!G$7),
IF('Publication Table'!$C$5="Operations cancelled for non-clinical/capacity reasons",
SUMIFS(AllPublicationData!$I:$I,AllPublicationData!$A:$A,'Publication Table'!$B96,AllPublicationData!$B:$B,'Publication Table'!$C$4,AllPublicationData!$D:$D,'Publication Table'!G$7),
IF('Publication Table'!$C$5="Cancellations for other reasons",
SUMIFS(AllPublicationData!$J:$J,AllPublicationData!$A:$A,'Publication Table'!$B96,AllPublicationData!$B:$B,'Publication Table'!$C$4,AllPublicationData!$D:$D,'Publication Table'!G$7)))))))+
IF(AND($C$4="NHS Scotland",$C$5="Total Operations"),
SUMIFS(AllPublicationData!$E:$E,AllPublicationData!$A:$A,'Publication Table'!$B96,AllPublicationData!$B:$B,'Publication Table'!G$7),
IF(AND($C$4="NHS Scotland",$C$5="All Cancelled Operations"),
SUMIFS(AllPublicationData!$F:$F,AllPublicationData!$A:$A,'Publication Table'!$B96,AllPublicationData!$B:$B,'Publication Table'!G$7),
IF(AND($C$4="NHS Scotland",$C$5="Operations cancelled by patient"),
SUMIFS(AllPublicationData!$G:$G,AllPublicationData!$A:$A,'Publication Table'!$B96,AllPublicationData!$B:$B,'Publication Table'!G$7),
IF(AND($C$4="NHS Scotland",$C$5="Operations cancelled for clinical reasons"),
SUMIFS(AllPublicationData!$H:$H,AllPublicationData!$A:$A,'Publication Table'!$B96,AllPublicationData!$B:$B,'Publication Table'!G$7),
IF(AND($C$4="NHS Scotland",$C$5="Operations cancelled for non-clinical/capacity reasons"),
SUMIFS(AllPublicationData!$I:$I,AllPublicationData!$A:$A,'Publication Table'!$B96,AllPublicationData!$B:$B,'Publication Table'!G$7),
IF(AND($C$4="NHS Scotland",$C$5="Cancellations for other reasons"),
SUMIFS(AllPublicationData!$J:$J,AllPublicationData!$A:$A,'Publication Table'!$B96,AllPublicationData!$B:$B,'Publication Table'!G$7)))))))</f>
        <v>1607</v>
      </c>
      <c r="H96" s="90">
        <f>IF($C$5="Total Operations",
SUMIFS(AllPublicationData!$E:$E,AllPublicationData!$A:$A,'Publication Table'!$B96,AllPublicationData!$B:$B,'Publication Table'!$C$4,AllPublicationData!$D:$D,'Publication Table'!H$7),
IF('Publication Table'!$C$5="All Cancelled Operations",
SUMIFS(AllPublicationData!$F:$F,AllPublicationData!$A:$A,'Publication Table'!$B96,AllPublicationData!$B:$B,'Publication Table'!$C$4,AllPublicationData!$D:$D,'Publication Table'!H$7),
IF('Publication Table'!$C$5="Operations cancelled by patient",
SUMIFS(AllPublicationData!$G:$G,AllPublicationData!$A:$A,'Publication Table'!$B96,AllPublicationData!$B:$B,'Publication Table'!$C$4,AllPublicationData!$D:$D,'Publication Table'!H$7),
IF('Publication Table'!$C$5="Operations cancelled for clinical reasons",
SUMIFS(AllPublicationData!$H:$H,AllPublicationData!$A:$A,'Publication Table'!$B96,AllPublicationData!$B:$B,'Publication Table'!$C$4,AllPublicationData!$D:$D,'Publication Table'!H$7),
IF('Publication Table'!$C$5="Operations cancelled for non-clinical/capacity reasons",
SUMIFS(AllPublicationData!$I:$I,AllPublicationData!$A:$A,'Publication Table'!$B96,AllPublicationData!$B:$B,'Publication Table'!$C$4,AllPublicationData!$D:$D,'Publication Table'!H$7),
IF('Publication Table'!$C$5="Cancellations for other reasons",
SUMIFS(AllPublicationData!$J:$J,AllPublicationData!$A:$A,'Publication Table'!$B96,AllPublicationData!$B:$B,'Publication Table'!$C$4,AllPublicationData!$D:$D,'Publication Table'!H$7)))))))+
IF(AND($C$4="NHS Scotland",$C$5="Total Operations"),
SUMIFS(AllPublicationData!$E:$E,AllPublicationData!$A:$A,'Publication Table'!$B96,AllPublicationData!$B:$B,'Publication Table'!H$7),
IF(AND($C$4="NHS Scotland",$C$5="All Cancelled Operations"),
SUMIFS(AllPublicationData!$F:$F,AllPublicationData!$A:$A,'Publication Table'!$B96,AllPublicationData!$B:$B,'Publication Table'!H$7),
IF(AND($C$4="NHS Scotland",$C$5="Operations cancelled by patient"),
SUMIFS(AllPublicationData!$G:$G,AllPublicationData!$A:$A,'Publication Table'!$B96,AllPublicationData!$B:$B,'Publication Table'!H$7),
IF(AND($C$4="NHS Scotland",$C$5="Operations cancelled for clinical reasons"),
SUMIFS(AllPublicationData!$H:$H,AllPublicationData!$A:$A,'Publication Table'!$B96,AllPublicationData!$B:$B,'Publication Table'!H$7),
IF(AND($C$4="NHS Scotland",$C$5="Operations cancelled for non-clinical/capacity reasons"),
SUMIFS(AllPublicationData!$I:$I,AllPublicationData!$A:$A,'Publication Table'!$B96,AllPublicationData!$B:$B,'Publication Table'!H$7),
IF(AND($C$4="NHS Scotland",$C$5="Cancellations for other reasons"),
SUMIFS(AllPublicationData!$J:$J,AllPublicationData!$A:$A,'Publication Table'!$B96,AllPublicationData!$B:$B,'Publication Table'!H$7)))))))</f>
        <v>1409</v>
      </c>
      <c r="I96" s="90">
        <f>IF($C$5="Total Operations",
SUMIFS(AllPublicationData!$E:$E,AllPublicationData!$A:$A,'Publication Table'!$B96,AllPublicationData!$B:$B,'Publication Table'!$C$4,AllPublicationData!$D:$D,'Publication Table'!I$7),
IF('Publication Table'!$C$5="All Cancelled Operations",
SUMIFS(AllPublicationData!$F:$F,AllPublicationData!$A:$A,'Publication Table'!$B96,AllPublicationData!$B:$B,'Publication Table'!$C$4,AllPublicationData!$D:$D,'Publication Table'!I$7),
IF('Publication Table'!$C$5="Operations cancelled by patient",
SUMIFS(AllPublicationData!$G:$G,AllPublicationData!$A:$A,'Publication Table'!$B96,AllPublicationData!$B:$B,'Publication Table'!$C$4,AllPublicationData!$D:$D,'Publication Table'!I$7),
IF('Publication Table'!$C$5="Operations cancelled for clinical reasons",
SUMIFS(AllPublicationData!$H:$H,AllPublicationData!$A:$A,'Publication Table'!$B96,AllPublicationData!$B:$B,'Publication Table'!$C$4,AllPublicationData!$D:$D,'Publication Table'!I$7),
IF('Publication Table'!$C$5="Operations cancelled for non-clinical/capacity reasons",
SUMIFS(AllPublicationData!$I:$I,AllPublicationData!$A:$A,'Publication Table'!$B96,AllPublicationData!$B:$B,'Publication Table'!$C$4,AllPublicationData!$D:$D,'Publication Table'!I$7),
IF('Publication Table'!$C$5="Cancellations for other reasons",
SUMIFS(AllPublicationData!$J:$J,AllPublicationData!$A:$A,'Publication Table'!$B96,AllPublicationData!$B:$B,'Publication Table'!$C$4,AllPublicationData!$D:$D,'Publication Table'!I$7)))))))+
IF(AND($C$4="NHS Scotland",$C$5="Total Operations"),
SUMIFS(AllPublicationData!$E:$E,AllPublicationData!$A:$A,'Publication Table'!$B96,AllPublicationData!$B:$B,'Publication Table'!I$7),
IF(AND($C$4="NHS Scotland",$C$5="All Cancelled Operations"),
SUMIFS(AllPublicationData!$F:$F,AllPublicationData!$A:$A,'Publication Table'!$B96,AllPublicationData!$B:$B,'Publication Table'!I$7),
IF(AND($C$4="NHS Scotland",$C$5="Operations cancelled by patient"),
SUMIFS(AllPublicationData!$G:$G,AllPublicationData!$A:$A,'Publication Table'!$B96,AllPublicationData!$B:$B,'Publication Table'!I$7),
IF(AND($C$4="NHS Scotland",$C$5="Operations cancelled for clinical reasons"),
SUMIFS(AllPublicationData!$H:$H,AllPublicationData!$A:$A,'Publication Table'!$B96,AllPublicationData!$B:$B,'Publication Table'!I$7),
IF(AND($C$4="NHS Scotland",$C$5="Operations cancelled for non-clinical/capacity reasons"),
SUMIFS(AllPublicationData!$I:$I,AllPublicationData!$A:$A,'Publication Table'!$B96,AllPublicationData!$B:$B,'Publication Table'!I$7),
IF(AND($C$4="NHS Scotland",$C$5="Cancellations for other reasons"),
SUMIFS(AllPublicationData!$J:$J,AllPublicationData!$A:$A,'Publication Table'!$B96,AllPublicationData!$B:$B,'Publication Table'!I$7)))))))</f>
        <v>1109</v>
      </c>
      <c r="J96" s="90">
        <f>IF($C$5="Total Operations",
SUMIFS(AllPublicationData!$E:$E,AllPublicationData!$A:$A,'Publication Table'!$B96,AllPublicationData!$B:$B,'Publication Table'!$C$4,AllPublicationData!$D:$D,'Publication Table'!J$7),
IF('Publication Table'!$C$5="All Cancelled Operations",
SUMIFS(AllPublicationData!$F:$F,AllPublicationData!$A:$A,'Publication Table'!$B96,AllPublicationData!$B:$B,'Publication Table'!$C$4,AllPublicationData!$D:$D,'Publication Table'!J$7),
IF('Publication Table'!$C$5="Operations cancelled by patient",
SUMIFS(AllPublicationData!$G:$G,AllPublicationData!$A:$A,'Publication Table'!$B96,AllPublicationData!$B:$B,'Publication Table'!$C$4,AllPublicationData!$D:$D,'Publication Table'!J$7),
IF('Publication Table'!$C$5="Operations cancelled for clinical reasons",
SUMIFS(AllPublicationData!$H:$H,AllPublicationData!$A:$A,'Publication Table'!$B96,AllPublicationData!$B:$B,'Publication Table'!$C$4,AllPublicationData!$D:$D,'Publication Table'!J$7),
IF('Publication Table'!$C$5="Operations cancelled for non-clinical/capacity reasons",
SUMIFS(AllPublicationData!$I:$I,AllPublicationData!$A:$A,'Publication Table'!$B96,AllPublicationData!$B:$B,'Publication Table'!$C$4,AllPublicationData!$D:$D,'Publication Table'!J$7),
IF('Publication Table'!$C$5="Cancellations for other reasons",
SUMIFS(AllPublicationData!$J:$J,AllPublicationData!$A:$A,'Publication Table'!$B96,AllPublicationData!$B:$B,'Publication Table'!$C$4,AllPublicationData!$D:$D,'Publication Table'!J$7)))))))+
IF(AND($C$4="NHS Scotland",$C$5="Total Operations"),
SUMIFS(AllPublicationData!$E:$E,AllPublicationData!$A:$A,'Publication Table'!$B96,AllPublicationData!$B:$B,'Publication Table'!J$7),
IF(AND($C$4="NHS Scotland",$C$5="All Cancelled Operations"),
SUMIFS(AllPublicationData!$F:$F,AllPublicationData!$A:$A,'Publication Table'!$B96,AllPublicationData!$B:$B,'Publication Table'!J$7),
IF(AND($C$4="NHS Scotland",$C$5="Operations cancelled by patient"),
SUMIFS(AllPublicationData!$G:$G,AllPublicationData!$A:$A,'Publication Table'!$B96,AllPublicationData!$B:$B,'Publication Table'!J$7),
IF(AND($C$4="NHS Scotland",$C$5="Operations cancelled for clinical reasons"),
SUMIFS(AllPublicationData!$H:$H,AllPublicationData!$A:$A,'Publication Table'!$B96,AllPublicationData!$B:$B,'Publication Table'!J$7),
IF(AND($C$4="NHS Scotland",$C$5="Operations cancelled for non-clinical/capacity reasons"),
SUMIFS(AllPublicationData!$I:$I,AllPublicationData!$A:$A,'Publication Table'!$B96,AllPublicationData!$B:$B,'Publication Table'!J$7),
IF(AND($C$4="NHS Scotland",$C$5="Cancellations for other reasons"),
SUMIFS(AllPublicationData!$J:$J,AllPublicationData!$A:$A,'Publication Table'!$B96,AllPublicationData!$B:$B,'Publication Table'!J$7)))))))</f>
        <v>2443</v>
      </c>
      <c r="K96" s="90">
        <f>IF($C$5="Total Operations",
SUMIFS(AllPublicationData!$E:$E,AllPublicationData!$A:$A,'Publication Table'!$B96,AllPublicationData!$B:$B,'Publication Table'!$C$4,AllPublicationData!$D:$D,'Publication Table'!K$7),
IF('Publication Table'!$C$5="All Cancelled Operations",
SUMIFS(AllPublicationData!$F:$F,AllPublicationData!$A:$A,'Publication Table'!$B96,AllPublicationData!$B:$B,'Publication Table'!$C$4,AllPublicationData!$D:$D,'Publication Table'!K$7),
IF('Publication Table'!$C$5="Operations cancelled by patient",
SUMIFS(AllPublicationData!$G:$G,AllPublicationData!$A:$A,'Publication Table'!$B96,AllPublicationData!$B:$B,'Publication Table'!$C$4,AllPublicationData!$D:$D,'Publication Table'!K$7),
IF('Publication Table'!$C$5="Operations cancelled for clinical reasons",
SUMIFS(AllPublicationData!$H:$H,AllPublicationData!$A:$A,'Publication Table'!$B96,AllPublicationData!$B:$B,'Publication Table'!$C$4,AllPublicationData!$D:$D,'Publication Table'!K$7),
IF('Publication Table'!$C$5="Operations cancelled for non-clinical/capacity reasons",
SUMIFS(AllPublicationData!$I:$I,AllPublicationData!$A:$A,'Publication Table'!$B96,AllPublicationData!$B:$B,'Publication Table'!$C$4,AllPublicationData!$D:$D,'Publication Table'!K$7),
IF('Publication Table'!$C$5="Cancellations for other reasons",
SUMIFS(AllPublicationData!$J:$J,AllPublicationData!$A:$A,'Publication Table'!$B96,AllPublicationData!$B:$B,'Publication Table'!$C$4,AllPublicationData!$D:$D,'Publication Table'!K$7)))))))+
IF(AND($C$4="NHS Scotland",$C$5="Total Operations"),
SUMIFS(AllPublicationData!$E:$E,AllPublicationData!$A:$A,'Publication Table'!$B96,AllPublicationData!$B:$B,'Publication Table'!K$7),
IF(AND($C$4="NHS Scotland",$C$5="All Cancelled Operations"),
SUMIFS(AllPublicationData!$F:$F,AllPublicationData!$A:$A,'Publication Table'!$B96,AllPublicationData!$B:$B,'Publication Table'!K$7),
IF(AND($C$4="NHS Scotland",$C$5="Operations cancelled by patient"),
SUMIFS(AllPublicationData!$G:$G,AllPublicationData!$A:$A,'Publication Table'!$B96,AllPublicationData!$B:$B,'Publication Table'!K$7),
IF(AND($C$4="NHS Scotland",$C$5="Operations cancelled for clinical reasons"),
SUMIFS(AllPublicationData!$H:$H,AllPublicationData!$A:$A,'Publication Table'!$B96,AllPublicationData!$B:$B,'Publication Table'!K$7),
IF(AND($C$4="NHS Scotland",$C$5="Operations cancelled for non-clinical/capacity reasons"),
SUMIFS(AllPublicationData!$I:$I,AllPublicationData!$A:$A,'Publication Table'!$B96,AllPublicationData!$B:$B,'Publication Table'!K$7),
IF(AND($C$4="NHS Scotland",$C$5="Cancellations for other reasons"),
SUMIFS(AllPublicationData!$J:$J,AllPublicationData!$A:$A,'Publication Table'!$B96,AllPublicationData!$B:$B,'Publication Table'!K$7)))))))</f>
        <v>6487</v>
      </c>
      <c r="L96" s="90">
        <f>IF($C$5="Total Operations",
SUMIFS(AllPublicationData!$E:$E,AllPublicationData!$A:$A,'Publication Table'!$B96,AllPublicationData!$B:$B,'Publication Table'!$C$4,AllPublicationData!$D:$D,'Publication Table'!L$7),
IF('Publication Table'!$C$5="All Cancelled Operations",
SUMIFS(AllPublicationData!$F:$F,AllPublicationData!$A:$A,'Publication Table'!$B96,AllPublicationData!$B:$B,'Publication Table'!$C$4,AllPublicationData!$D:$D,'Publication Table'!L$7),
IF('Publication Table'!$C$5="Operations cancelled by patient",
SUMIFS(AllPublicationData!$G:$G,AllPublicationData!$A:$A,'Publication Table'!$B96,AllPublicationData!$B:$B,'Publication Table'!$C$4,AllPublicationData!$D:$D,'Publication Table'!L$7),
IF('Publication Table'!$C$5="Operations cancelled for clinical reasons",
SUMIFS(AllPublicationData!$H:$H,AllPublicationData!$A:$A,'Publication Table'!$B96,AllPublicationData!$B:$B,'Publication Table'!$C$4,AllPublicationData!$D:$D,'Publication Table'!L$7),
IF('Publication Table'!$C$5="Operations cancelled for non-clinical/capacity reasons",
SUMIFS(AllPublicationData!$I:$I,AllPublicationData!$A:$A,'Publication Table'!$B96,AllPublicationData!$B:$B,'Publication Table'!$C$4,AllPublicationData!$D:$D,'Publication Table'!L$7),
IF('Publication Table'!$C$5="Cancellations for other reasons",
SUMIFS(AllPublicationData!$J:$J,AllPublicationData!$A:$A,'Publication Table'!$B96,AllPublicationData!$B:$B,'Publication Table'!$C$4,AllPublicationData!$D:$D,'Publication Table'!L$7)))))))+
IF(AND($C$4="NHS Scotland",$C$5="Total Operations"),
SUMIFS(AllPublicationData!$E:$E,AllPublicationData!$A:$A,'Publication Table'!$B96,AllPublicationData!$B:$B,'Publication Table'!L$7),
IF(AND($C$4="NHS Scotland",$C$5="All Cancelled Operations"),
SUMIFS(AllPublicationData!$F:$F,AllPublicationData!$A:$A,'Publication Table'!$B96,AllPublicationData!$B:$B,'Publication Table'!L$7),
IF(AND($C$4="NHS Scotland",$C$5="Operations cancelled by patient"),
SUMIFS(AllPublicationData!$G:$G,AllPublicationData!$A:$A,'Publication Table'!$B96,AllPublicationData!$B:$B,'Publication Table'!L$7),
IF(AND($C$4="NHS Scotland",$C$5="Operations cancelled for clinical reasons"),
SUMIFS(AllPublicationData!$H:$H,AllPublicationData!$A:$A,'Publication Table'!$B96,AllPublicationData!$B:$B,'Publication Table'!L$7),
IF(AND($C$4="NHS Scotland",$C$5="Operations cancelled for non-clinical/capacity reasons"),
SUMIFS(AllPublicationData!$I:$I,AllPublicationData!$A:$A,'Publication Table'!$B96,AllPublicationData!$B:$B,'Publication Table'!L$7),
IF(AND($C$4="NHS Scotland",$C$5="Cancellations for other reasons"),
SUMIFS(AllPublicationData!$J:$J,AllPublicationData!$A:$A,'Publication Table'!$B96,AllPublicationData!$B:$B,'Publication Table'!L$7)))))))</f>
        <v>1137</v>
      </c>
      <c r="M96" s="90">
        <f>IF($C$5="Total Operations",
SUMIFS(AllPublicationData!$E:$E,AllPublicationData!$A:$A,'Publication Table'!$B96,AllPublicationData!$B:$B,'Publication Table'!$C$4,AllPublicationData!$D:$D,'Publication Table'!M$7),
IF('Publication Table'!$C$5="All Cancelled Operations",
SUMIFS(AllPublicationData!$F:$F,AllPublicationData!$A:$A,'Publication Table'!$B96,AllPublicationData!$B:$B,'Publication Table'!$C$4,AllPublicationData!$D:$D,'Publication Table'!M$7),
IF('Publication Table'!$C$5="Operations cancelled by patient",
SUMIFS(AllPublicationData!$G:$G,AllPublicationData!$A:$A,'Publication Table'!$B96,AllPublicationData!$B:$B,'Publication Table'!$C$4,AllPublicationData!$D:$D,'Publication Table'!M$7),
IF('Publication Table'!$C$5="Operations cancelled for clinical reasons",
SUMIFS(AllPublicationData!$G:$G,AllPublicationData!$A:$A,'Publication Table'!$B96,AllPublicationData!$B:$B,'Publication Table'!$C$4,AllPublicationData!$D:$D,'Publication Table'!M$7),
IF('Publication Table'!$C$5="Operations cancelled for non-clinical/capacity reasons",
SUMIFS(AllPublicationData!$G:$G,AllPublicationData!$A:$A,'Publication Table'!$B96,AllPublicationData!$B:$B,'Publication Table'!$C$4,AllPublicationData!$D:$D,'Publication Table'!M$7),
IF('Publication Table'!$C$5="Cancellations for other reasons",
SUMIFS(AllPublicationData!$G:$G,AllPublicationData!$A:$A,'Publication Table'!$B96,AllPublicationData!$B:$B,'Publication Table'!$C$4,AllPublicationData!$D:$D,'Publication Table'!M$7)))))))+
IF(AND($C$4="NHS Scotland",$C$5="Total Operations"),
SUMIFS(AllPublicationData!$E:$E,AllPublicationData!$A:$A,'Publication Table'!$B96,AllPublicationData!$B:$B,'Publication Table'!M$7),
IF(AND($C$4="NHS Scotland",$C$5="All Cancelled Operations"),
SUMIFS(AllPublicationData!$F:$F,AllPublicationData!$A:$A,'Publication Table'!$B96,AllPublicationData!$B:$B,'Publication Table'!M$7),
IF(AND($C$4="NHS Scotland",$C$5="Operations cancelled by patient"),
SUMIFS(AllPublicationData!$G:$G,AllPublicationData!$A:$A,'Publication Table'!$B96,AllPublicationData!$B:$B,'Publication Table'!M$7),
IF(AND($C$4="NHS Scotland",$C$5="Operations cancelled for clinical reasons"),
SUMIFS(AllPublicationData!$H:$H,AllPublicationData!$A:$A,'Publication Table'!$B96,AllPublicationData!$B:$B,'Publication Table'!M$7),
IF(AND($C$4="NHS Scotland",$C$5="Operations cancelled for non-clinical/capacity reasons"),
SUMIFS(AllPublicationData!$I:$I,AllPublicationData!$A:$A,'Publication Table'!$B96,AllPublicationData!$B:$B,'Publication Table'!M$7),
IF(AND($C$4="NHS Scotland",$C$5="Cancellations for other reasons"),
SUMIFS(AllPublicationData!$J:$J,AllPublicationData!$A:$A,'Publication Table'!$B96,AllPublicationData!$B:$B,'Publication Table'!M$7)))))))</f>
        <v>2414</v>
      </c>
      <c r="N96" s="90">
        <f>IF($C$5="Total Operations",
SUMIFS(AllPublicationData!$E:$E,AllPublicationData!$A:$A,'Publication Table'!$B96,AllPublicationData!$B:$B,'Publication Table'!$C$4,AllPublicationData!$D:$D,'Publication Table'!N$7),
IF('Publication Table'!$C$5="All Cancelled Operations",
SUMIFS(AllPublicationData!$F:$F,AllPublicationData!$A:$A,'Publication Table'!$B96,AllPublicationData!$B:$B,'Publication Table'!$C$4,AllPublicationData!$D:$D,'Publication Table'!N$7),
IF('Publication Table'!$C$5="Operations cancelled by patient",
SUMIFS(AllPublicationData!$G:$G,AllPublicationData!$A:$A,'Publication Table'!$B96,AllPublicationData!$B:$B,'Publication Table'!$C$4,AllPublicationData!$D:$D,'Publication Table'!N$7),
IF('Publication Table'!$C$5="Operations cancelled for clinical reasons",
SUMIFS(AllPublicationData!$G:$G,AllPublicationData!$A:$A,'Publication Table'!$B96,AllPublicationData!$B:$B,'Publication Table'!$C$4,AllPublicationData!$D:$D,'Publication Table'!N$7),
IF('Publication Table'!$C$5="Operations cancelled for non-clinical/capacity reasons",
SUMIFS(AllPublicationData!$G:$G,AllPublicationData!$A:$A,'Publication Table'!$B96,AllPublicationData!$B:$B,'Publication Table'!$C$4,AllPublicationData!$D:$D,'Publication Table'!N$7),
IF('Publication Table'!$C$5="Cancellations for other reasons",
SUMIFS(AllPublicationData!$G:$G,AllPublicationData!$A:$A,'Publication Table'!$B96,AllPublicationData!$B:$B,'Publication Table'!$C$4,AllPublicationData!$D:$D,'Publication Table'!N$7)))))))+
IF(AND($C$4="NHS Scotland",$C$5="Total Operations"),
SUMIFS(AllPublicationData!$E:$E,AllPublicationData!$A:$A,'Publication Table'!$B96,AllPublicationData!$B:$B,'Publication Table'!N$7),
IF(AND($C$4="NHS Scotland",$C$5="All Cancelled Operations"),
SUMIFS(AllPublicationData!$F:$F,AllPublicationData!$A:$A,'Publication Table'!$B96,AllPublicationData!$B:$B,'Publication Table'!N$7),
IF(AND($C$4="NHS Scotland",$C$5="Operations cancelled by patient"),
SUMIFS(AllPublicationData!$G:$G,AllPublicationData!$A:$A,'Publication Table'!$B96,AllPublicationData!$B:$B,'Publication Table'!N$7),
IF(AND($C$4="NHS Scotland",$C$5="Operations cancelled for clinical reasons"),
SUMIFS(AllPublicationData!$H:$H,AllPublicationData!$A:$A,'Publication Table'!$B96,AllPublicationData!$B:$B,'Publication Table'!N$7),
IF(AND($C$4="NHS Scotland",$C$5="Operations cancelled for non-clinical/capacity reasons"),
SUMIFS(AllPublicationData!$I:$I,AllPublicationData!$A:$A,'Publication Table'!$B96,AllPublicationData!$B:$B,'Publication Table'!N$7),
IF(AND($C$4="NHS Scotland",$C$5="Cancellations for other reasons"),
SUMIFS(AllPublicationData!$J:$J,AllPublicationData!$A:$A,'Publication Table'!$B96,AllPublicationData!$B:$B,'Publication Table'!N$7)))))))</f>
        <v>4742</v>
      </c>
      <c r="O96" s="90">
        <f>IF($C$5="Total Operations",
SUMIFS(AllPublicationData!$E:$E,AllPublicationData!$A:$A,'Publication Table'!$B96,AllPublicationData!$B:$B,'Publication Table'!$C$4,AllPublicationData!$D:$D,'Publication Table'!O$7),
IF('Publication Table'!$C$5="All Cancelled Operations",
SUMIFS(AllPublicationData!$F:$F,AllPublicationData!$A:$A,'Publication Table'!$B96,AllPublicationData!$B:$B,'Publication Table'!$C$4,AllPublicationData!$D:$D,'Publication Table'!O$7),
IF('Publication Table'!$C$5="Operations cancelled by patient",
SUMIFS(AllPublicationData!$G:$G,AllPublicationData!$A:$A,'Publication Table'!$B96,AllPublicationData!$B:$B,'Publication Table'!$C$4,AllPublicationData!$D:$D,'Publication Table'!O$7),
IF('Publication Table'!$C$5="Operations cancelled for clinical reasons",
SUMIFS(AllPublicationData!$G:$G,AllPublicationData!$A:$A,'Publication Table'!$B96,AllPublicationData!$B:$B,'Publication Table'!$C$4,AllPublicationData!$D:$D,'Publication Table'!O$7),
IF('Publication Table'!$C$5="Operations cancelled for non-clinical/capacity reasons",
SUMIFS(AllPublicationData!$G:$G,AllPublicationData!$A:$A,'Publication Table'!$B96,AllPublicationData!$B:$B,'Publication Table'!$C$4,AllPublicationData!$D:$D,'Publication Table'!O$7),
IF('Publication Table'!$C$5="Cancellations for other reasons",
SUMIFS(AllPublicationData!$G:$G,AllPublicationData!$A:$A,'Publication Table'!$B96,AllPublicationData!$B:$B,'Publication Table'!$C$4,AllPublicationData!$D:$D,'Publication Table'!O$7)))))))+
IF(AND($C$4="NHS Scotland",$C$5="Total Operations"),
SUMIFS(AllPublicationData!$E:$E,AllPublicationData!$A:$A,'Publication Table'!$B96,AllPublicationData!$B:$B,'Publication Table'!O$7),
IF(AND($C$4="NHS Scotland",$C$5="All Cancelled Operations"),
SUMIFS(AllPublicationData!$F:$F,AllPublicationData!$A:$A,'Publication Table'!$B96,AllPublicationData!$B:$B,'Publication Table'!O$7),
IF(AND($C$4="NHS Scotland",$C$5="Operations cancelled by patient"),
SUMIFS(AllPublicationData!$G:$G,AllPublicationData!$A:$A,'Publication Table'!$B96,AllPublicationData!$B:$B,'Publication Table'!O$7),
IF(AND($C$4="NHS Scotland",$C$5="Operations cancelled for clinical reasons"),
SUMIFS(AllPublicationData!$H:$H,AllPublicationData!$A:$A,'Publication Table'!$B96,AllPublicationData!$B:$B,'Publication Table'!O$7),
IF(AND($C$4="NHS Scotland",$C$5="Operations cancelled for non-clinical/capacity reasons"),
SUMIFS(AllPublicationData!$I:$I,AllPublicationData!$A:$A,'Publication Table'!$B96,AllPublicationData!$B:$B,'Publication Table'!O$7),
IF(AND($C$4="NHS Scotland",$C$5="Cancellations for other reasons"),
SUMIFS(AllPublicationData!$J:$J,AllPublicationData!$A:$A,'Publication Table'!$B96,AllPublicationData!$B:$B,'Publication Table'!O$7)))))))</f>
        <v>205</v>
      </c>
      <c r="P96" s="90">
        <f>IF($C$5="Total Operations",
SUMIFS(AllPublicationData!$E:$E,AllPublicationData!$A:$A,'Publication Table'!$B96,AllPublicationData!$B:$B,'Publication Table'!$C$4,AllPublicationData!$D:$D,'Publication Table'!P$7),
IF('Publication Table'!$C$5="All Cancelled Operations",
SUMIFS(AllPublicationData!$F:$F,AllPublicationData!$A:$A,'Publication Table'!$B96,AllPublicationData!$B:$B,'Publication Table'!$C$4,AllPublicationData!$D:$D,'Publication Table'!P$7),
IF('Publication Table'!$C$5="Operations cancelled by patient",
SUMIFS(AllPublicationData!$G:$G,AllPublicationData!$A:$A,'Publication Table'!$B96,AllPublicationData!$B:$B,'Publication Table'!$C$4,AllPublicationData!$D:$D,'Publication Table'!P$7),
IF('Publication Table'!$C$5="Operations cancelled for clinical reasons",
SUMIFS(AllPublicationData!$G:$G,AllPublicationData!$A:$A,'Publication Table'!$B96,AllPublicationData!$B:$B,'Publication Table'!$C$4,AllPublicationData!$D:$D,'Publication Table'!P$7),
IF('Publication Table'!$C$5="Operations cancelled for non-clinical/capacity reasons",
SUMIFS(AllPublicationData!$G:$G,AllPublicationData!$A:$A,'Publication Table'!$B96,AllPublicationData!$B:$B,'Publication Table'!$C$4,AllPublicationData!$D:$D,'Publication Table'!P$7),
IF('Publication Table'!$C$5="Cancellations for other reasons",
SUMIFS(AllPublicationData!$G:$G,AllPublicationData!$A:$A,'Publication Table'!$B96,AllPublicationData!$B:$B,'Publication Table'!$C$4,AllPublicationData!$D:$D,'Publication Table'!P$7)))))))+
IF(AND($C$4="NHS Scotland",$C$5="Total Operations"),
SUMIFS(AllPublicationData!$E:$E,AllPublicationData!$A:$A,'Publication Table'!$B96,AllPublicationData!$B:$B,'Publication Table'!P$7),
IF(AND($C$4="NHS Scotland",$C$5="All Cancelled Operations"),
SUMIFS(AllPublicationData!$F:$F,AllPublicationData!$A:$A,'Publication Table'!$B96,AllPublicationData!$B:$B,'Publication Table'!P$7),
IF(AND($C$4="NHS Scotland",$C$5="Operations cancelled by patient"),
SUMIFS(AllPublicationData!$G:$G,AllPublicationData!$A:$A,'Publication Table'!$B96,AllPublicationData!$B:$B,'Publication Table'!P$7),
IF(AND($C$4="NHS Scotland",$C$5="Operations cancelled for clinical reasons"),
SUMIFS(AllPublicationData!$H:$H,AllPublicationData!$A:$A,'Publication Table'!$B96,AllPublicationData!$B:$B,'Publication Table'!P$7),
IF(AND($C$4="NHS Scotland",$C$5="Operations cancelled for non-clinical/capacity reasons"),
SUMIFS(AllPublicationData!$I:$I,AllPublicationData!$A:$A,'Publication Table'!$B96,AllPublicationData!$B:$B,'Publication Table'!P$7),
IF(AND($C$4="NHS Scotland",$C$5="Cancellations for other reasons"),
SUMIFS(AllPublicationData!$J:$J,AllPublicationData!$A:$A,'Publication Table'!$B96,AllPublicationData!$B:$B,'Publication Table'!P$7)))))))</f>
        <v>200</v>
      </c>
      <c r="Q96" s="90">
        <f>IF($C$5="Total Operations",
SUMIFS(AllPublicationData!$E:$E,AllPublicationData!$A:$A,'Publication Table'!$B96,AllPublicationData!$B:$B,'Publication Table'!$C$4,AllPublicationData!$D:$D,'Publication Table'!Q$7),
IF('Publication Table'!$C$5="All Cancelled Operations",
SUMIFS(AllPublicationData!$F:$F,AllPublicationData!$A:$A,'Publication Table'!$B96,AllPublicationData!$B:$B,'Publication Table'!$C$4,AllPublicationData!$D:$D,'Publication Table'!Q$7),
IF('Publication Table'!$C$5="Operations cancelled by patient",
SUMIFS(AllPublicationData!$G:$G,AllPublicationData!$A:$A,'Publication Table'!$B96,AllPublicationData!$B:$B,'Publication Table'!$C$4,AllPublicationData!$D:$D,'Publication Table'!Q$7),
IF('Publication Table'!$C$5="Operations cancelled for clinical reasons",
SUMIFS(AllPublicationData!$G:$G,AllPublicationData!$A:$A,'Publication Table'!$B96,AllPublicationData!$B:$B,'Publication Table'!$C$4,AllPublicationData!$D:$D,'Publication Table'!Q$7),
IF('Publication Table'!$C$5="Operations cancelled for non-clinical/capacity reasons",
SUMIFS(AllPublicationData!$G:$G,AllPublicationData!$A:$A,'Publication Table'!$B96,AllPublicationData!$B:$B,'Publication Table'!$C$4,AllPublicationData!$D:$D,'Publication Table'!Q$7),
IF('Publication Table'!$C$5="Cancellations for other reasons",
SUMIFS(AllPublicationData!$G:$G,AllPublicationData!$A:$A,'Publication Table'!$B96,AllPublicationData!$B:$B,'Publication Table'!$C$4,AllPublicationData!$D:$D,'Publication Table'!Q$7)))))))+
IF(AND($C$4="NHS Scotland",$C$5="Total Operations"),
SUMIFS(AllPublicationData!$E:$E,AllPublicationData!$A:$A,'Publication Table'!$B96,AllPublicationData!$B:$B,'Publication Table'!Q$7),
IF(AND($C$4="NHS Scotland",$C$5="All Cancelled Operations"),
SUMIFS(AllPublicationData!$F:$F,AllPublicationData!$A:$A,'Publication Table'!$B96,AllPublicationData!$B:$B,'Publication Table'!Q$7),
IF(AND($C$4="NHS Scotland",$C$5="Operations cancelled by patient"),
SUMIFS(AllPublicationData!$G:$G,AllPublicationData!$A:$A,'Publication Table'!$B96,AllPublicationData!$B:$B,'Publication Table'!Q$7),
IF(AND($C$4="NHS Scotland",$C$5="Operations cancelled for clinical reasons"),
SUMIFS(AllPublicationData!$H:$H,AllPublicationData!$A:$A,'Publication Table'!$B96,AllPublicationData!$B:$B,'Publication Table'!Q$7),
IF(AND($C$4="NHS Scotland",$C$5="Operations cancelled for non-clinical/capacity reasons"),
SUMIFS(AllPublicationData!$I:$I,AllPublicationData!$A:$A,'Publication Table'!$B96,AllPublicationData!$B:$B,'Publication Table'!Q$7),
IF(AND($C$4="NHS Scotland",$C$5="Cancellations for other reasons"),
SUMIFS(AllPublicationData!$J:$J,AllPublicationData!$A:$A,'Publication Table'!$B96,AllPublicationData!$B:$B,'Publication Table'!Q$7)))))))</f>
        <v>2246</v>
      </c>
      <c r="R96" s="90">
        <f>IF($C$5="Total Operations",
SUMIFS(AllPublicationData!$E:$E,AllPublicationData!$A:$A,'Publication Table'!$B96,AllPublicationData!$B:$B,'Publication Table'!$C$4,AllPublicationData!$D:$D,'Publication Table'!R$7),
IF('Publication Table'!$C$5="All Cancelled Operations",
SUMIFS(AllPublicationData!$F:$F,AllPublicationData!$A:$A,'Publication Table'!$B96,AllPublicationData!$B:$B,'Publication Table'!$C$4,AllPublicationData!$D:$D,'Publication Table'!R$7),
IF('Publication Table'!$C$5="Operations cancelled by patient",
SUMIFS(AllPublicationData!$G:$G,AllPublicationData!$A:$A,'Publication Table'!$B96,AllPublicationData!$B:$B,'Publication Table'!$C$4,AllPublicationData!$D:$D,'Publication Table'!R$7),
IF('Publication Table'!$C$5="Operations cancelled for clinical reasons",
SUMIFS(AllPublicationData!$G:$G,AllPublicationData!$A:$A,'Publication Table'!$B96,AllPublicationData!$B:$B,'Publication Table'!$C$4,AllPublicationData!$D:$D,'Publication Table'!R$7),
IF('Publication Table'!$C$5="Operations cancelled for non-clinical/capacity reasons",
SUMIFS(AllPublicationData!$G:$G,AllPublicationData!$A:$A,'Publication Table'!$B96,AllPublicationData!$B:$B,'Publication Table'!$C$4,AllPublicationData!$D:$D,'Publication Table'!R$7),
IF('Publication Table'!$C$5="Cancellations for other reasons",
SUMIFS(AllPublicationData!$G:$G,AllPublicationData!$A:$A,'Publication Table'!$B96,AllPublicationData!$B:$B,'Publication Table'!$C$4,AllPublicationData!$D:$D,'Publication Table'!R$7)))))))+
IF(AND($C$4="NHS Scotland",$C$5="Total Operations"),
SUMIFS(AllPublicationData!$E:$E,AllPublicationData!$A:$A,'Publication Table'!$B96,AllPublicationData!$B:$B,'Publication Table'!R$7),
IF(AND($C$4="NHS Scotland",$C$5="All Cancelled Operations"),
SUMIFS(AllPublicationData!$F:$F,AllPublicationData!$A:$A,'Publication Table'!$B96,AllPublicationData!$B:$B,'Publication Table'!R$7),
IF(AND($C$4="NHS Scotland",$C$5="Operations cancelled by patient"),
SUMIFS(AllPublicationData!$G:$G,AllPublicationData!$A:$A,'Publication Table'!$B96,AllPublicationData!$B:$B,'Publication Table'!R$7),
IF(AND($C$4="NHS Scotland",$C$5="Operations cancelled for clinical reasons"),
SUMIFS(AllPublicationData!$H:$H,AllPublicationData!$A:$A,'Publication Table'!$B96,AllPublicationData!$B:$B,'Publication Table'!R$7),
IF(AND($C$4="NHS Scotland",$C$5="Operations cancelled for non-clinical/capacity reasons"),
SUMIFS(AllPublicationData!$I:$I,AllPublicationData!$A:$A,'Publication Table'!$B96,AllPublicationData!$B:$B,'Publication Table'!R$7),
IF(AND($C$4="NHS Scotland",$C$5="Cancellations for other reasons"),
SUMIFS(AllPublicationData!$J:$J,AllPublicationData!$A:$A,'Publication Table'!$B96,AllPublicationData!$B:$B,'Publication Table'!R$7)))))))</f>
        <v>108</v>
      </c>
    </row>
    <row r="97" spans="2:18" x14ac:dyDescent="0.35">
      <c r="B97" s="89">
        <v>42705</v>
      </c>
      <c r="C97" s="81">
        <f>IF($C$5="Total Operations",
SUMIFS(AllPublicationData!$E:$E,AllPublicationData!$A:$A,'Publication Table'!$B97,AllPublicationData!$B:$B,'Publication Table'!$C$4),
IF('Publication Table'!$C$5="All Cancelled Operations",
SUMIFS(AllPublicationData!$F:$F,AllPublicationData!$A:$A,'Publication Table'!$B97,AllPublicationData!$B:$B,'Publication Table'!$C$4),
IF('Publication Table'!$C$5="Operations cancelled by patient",
SUMIFS(AllPublicationData!$G:$G,AllPublicationData!$A:$A,'Publication Table'!$B97,AllPublicationData!$B:$B,'Publication Table'!$C$4),
IF('Publication Table'!$C$5="Operations cancelled for clinical reasons",
SUMIFS(AllPublicationData!$H:$H,AllPublicationData!$A:$A,'Publication Table'!$B97,AllPublicationData!$B:$B,'Publication Table'!$C$4),
IF('Publication Table'!$C$5="Operations cancelled for non-clinical/capacity reasons",
SUMIFS(AllPublicationData!$I:$I,AllPublicationData!$A:$A,'Publication Table'!$B97,AllPublicationData!$B:$B,'Publication Table'!$C$4),
IF('Publication Table'!$C$5="Cancellations for other reasons",
SUMIFS(AllPublicationData!$J:$J,AllPublicationData!$A:$A,'Publication Table'!$B97,AllPublicationData!$B:$B,'Publication Table'!$C$4)))))))+
IF(AND($C$4="NHS Scotland",$C$5="Total Operations"),
SUMIFS(AllPublicationData!$E:$E,AllPublicationData!$A:$A,'Publication Table'!$B97),
IF(AND($C$4="NHS Scotland",$C$5="All Cancelled Operations"),
SUMIFS(AllPublicationData!$F:$F,AllPublicationData!$A:$A,'Publication Table'!$B97),
IF(AND($C$4="NHS Scotland",$C$5="Operations cancelled by patient"),
SUMIFS(AllPublicationData!$G:$G,AllPublicationData!$A:$A,'Publication Table'!$B97),
IF(AND($C$4="NHS Scotland",$C$5="Operations cancelled for clinical reasons"),
SUMIFS(AllPublicationData!$H:$H,AllPublicationData!$A:$A,'Publication Table'!$B97),
IF(AND($C$4="NHS Scotland",$C$5="Operations cancelled for non-clinical/capacity reasons"),
SUMIFS(AllPublicationData!$I:$I,AllPublicationData!$A:$A,'Publication Table'!$B97),
IF(AND($C$4="NHS Scotland",$C$5="Cancellations for other reasons"),
SUMIFS(AllPublicationData!$J:$J,AllPublicationData!$A:$A,'Publication Table'!$B97)))))))</f>
        <v>27153</v>
      </c>
      <c r="D97" s="90">
        <f>IF($C$5="Total Operations",
SUMIFS(AllPublicationData!$E:$E,AllPublicationData!$A:$A,'Publication Table'!$B97,AllPublicationData!$B:$B,'Publication Table'!$C$4,AllPublicationData!$D:$D,'Publication Table'!D$7),
IF('Publication Table'!$C$5="All Cancelled Operations",
SUMIFS(AllPublicationData!$F:$F,AllPublicationData!$A:$A,'Publication Table'!$B97,AllPublicationData!$B:$B,'Publication Table'!$C$4,AllPublicationData!$D:$D,'Publication Table'!D$7),
IF('Publication Table'!$C$5="Operations cancelled by patient",
SUMIFS(AllPublicationData!$G:$G,AllPublicationData!$A:$A,'Publication Table'!$B97,AllPublicationData!$B:$B,'Publication Table'!$C$4,AllPublicationData!$D:$D,'Publication Table'!D$7),
IF('Publication Table'!$C$5="Operations cancelled for clinical reasons",
SUMIFS(AllPublicationData!$H:$H,AllPublicationData!$A:$A,'Publication Table'!$B97,AllPublicationData!$B:$B,'Publication Table'!$C$4,AllPublicationData!$D:$D,'Publication Table'!D$7),
IF('Publication Table'!$C$5="Operations cancelled for non-clinical/capacity reasons",
SUMIFS(AllPublicationData!$I:$I,AllPublicationData!$A:$A,'Publication Table'!$B97,AllPublicationData!$B:$B,'Publication Table'!$C$4,AllPublicationData!$D:$D,'Publication Table'!D$7),
IF('Publication Table'!$C$5="Cancellations for other reasons",
SUMIFS(AllPublicationData!$J:$J,AllPublicationData!$A:$A,'Publication Table'!$B97,AllPublicationData!$B:$B,'Publication Table'!$C$4,AllPublicationData!$D:$D,'Publication Table'!D$7)))))))+
IF(AND($C$4="NHS Scotland",$C$5="Total Operations"),
SUMIFS(AllPublicationData!$E:$E,AllPublicationData!$A:$A,'Publication Table'!$B97,AllPublicationData!$B:$B,'Publication Table'!D$7),
IF(AND($C$4="NHS Scotland",$C$5="All Cancelled Operations"),
SUMIFS(AllPublicationData!$F:$F,AllPublicationData!$A:$A,'Publication Table'!$B97,AllPublicationData!$B:$B,'Publication Table'!D$7),
IF(AND($C$4="NHS Scotland",$C$5="Operations cancelled by patient"),
SUMIFS(AllPublicationData!$G:$G,AllPublicationData!$A:$A,'Publication Table'!$B97,AllPublicationData!$B:$B,'Publication Table'!D$7),
IF(AND($C$4="NHS Scotland",$C$5="Operations cancelled for clinical reasons"),
SUMIFS(AllPublicationData!$H:$H,AllPublicationData!$A:$A,'Publication Table'!$B97,AllPublicationData!$B:$B,'Publication Table'!D$7),
IF(AND($C$4="NHS Scotland",$C$5="Operations cancelled for non-clinical/capacity reasons"),
SUMIFS(AllPublicationData!$I:$I,AllPublicationData!$A:$A,'Publication Table'!$B97,AllPublicationData!$B:$B,'Publication Table'!D$7),
IF(AND($C$4="NHS Scotland",$C$5="Cancellations for other reasons"),
SUMIFS(AllPublicationData!$J:$J,AllPublicationData!$A:$A,'Publication Table'!$B97,AllPublicationData!$B:$B,'Publication Table'!D$7)))))))</f>
        <v>1375</v>
      </c>
      <c r="E97" s="90">
        <f>IF($C$5="Total Operations",
SUMIFS(AllPublicationData!$E:$E,AllPublicationData!$A:$A,'Publication Table'!$B97,AllPublicationData!$B:$B,'Publication Table'!$C$4,AllPublicationData!$D:$D,'Publication Table'!E$7),
IF('Publication Table'!$C$5="All Cancelled Operations",
SUMIFS(AllPublicationData!$F:$F,AllPublicationData!$A:$A,'Publication Table'!$B97,AllPublicationData!$B:$B,'Publication Table'!$C$4,AllPublicationData!$D:$D,'Publication Table'!E$7),
IF('Publication Table'!$C$5="Operations cancelled by patient",
SUMIFS(AllPublicationData!$G:$G,AllPublicationData!$A:$A,'Publication Table'!$B97,AllPublicationData!$B:$B,'Publication Table'!$C$4,AllPublicationData!$D:$D,'Publication Table'!E$7),
IF('Publication Table'!$C$5="Operations cancelled for clinical reasons",
SUMIFS(AllPublicationData!$H:$H,AllPublicationData!$A:$A,'Publication Table'!$B97,AllPublicationData!$B:$B,'Publication Table'!$C$4,AllPublicationData!$D:$D,'Publication Table'!E$7),
IF('Publication Table'!$C$5="Operations cancelled for non-clinical/capacity reasons",
SUMIFS(AllPublicationData!$I:$I,AllPublicationData!$A:$A,'Publication Table'!$B97,AllPublicationData!$B:$B,'Publication Table'!$C$4,AllPublicationData!$D:$D,'Publication Table'!E$7),
IF('Publication Table'!$C$5="Cancellations for other reasons",
SUMIFS(AllPublicationData!$J:$J,AllPublicationData!$A:$A,'Publication Table'!$B97,AllPublicationData!$B:$B,'Publication Table'!$C$4,AllPublicationData!$D:$D,'Publication Table'!E$7)))))))+
IF(AND($C$4="NHS Scotland",$C$5="Total Operations"),
SUMIFS(AllPublicationData!$E:$E,AllPublicationData!$A:$A,'Publication Table'!$B97,AllPublicationData!$B:$B,'Publication Table'!E$7),
IF(AND($C$4="NHS Scotland",$C$5="All Cancelled Operations"),
SUMIFS(AllPublicationData!$F:$F,AllPublicationData!$A:$A,'Publication Table'!$B97,AllPublicationData!$B:$B,'Publication Table'!E$7),
IF(AND($C$4="NHS Scotland",$C$5="Operations cancelled by patient"),
SUMIFS(AllPublicationData!$G:$G,AllPublicationData!$A:$A,'Publication Table'!$B97,AllPublicationData!$B:$B,'Publication Table'!E$7),
IF(AND($C$4="NHS Scotland",$C$5="Operations cancelled for clinical reasons"),
SUMIFS(AllPublicationData!$H:$H,AllPublicationData!$A:$A,'Publication Table'!$B97,AllPublicationData!$B:$B,'Publication Table'!E$7),
IF(AND($C$4="NHS Scotland",$C$5="Operations cancelled for non-clinical/capacity reasons"),
SUMIFS(AllPublicationData!$I:$I,AllPublicationData!$A:$A,'Publication Table'!$B97,AllPublicationData!$B:$B,'Publication Table'!E$7),
IF(AND($C$4="NHS Scotland",$C$5="Cancellations for other reasons"),
SUMIFS(AllPublicationData!$J:$J,AllPublicationData!$A:$A,'Publication Table'!$B97,AllPublicationData!$B:$B,'Publication Table'!E$7)))))))</f>
        <v>1868</v>
      </c>
      <c r="F97" s="90">
        <f>IF($C$5="Total Operations",
SUMIFS(AllPublicationData!$E:$E,AllPublicationData!$A:$A,'Publication Table'!$B97,AllPublicationData!$B:$B,'Publication Table'!$C$4,AllPublicationData!$D:$D,'Publication Table'!F$7),
IF('Publication Table'!$C$5="All Cancelled Operations",
SUMIFS(AllPublicationData!$F:$F,AllPublicationData!$A:$A,'Publication Table'!$B97,AllPublicationData!$B:$B,'Publication Table'!$C$4,AllPublicationData!$D:$D,'Publication Table'!F$7),
IF('Publication Table'!$C$5="Operations cancelled by patient",
SUMIFS(AllPublicationData!$G:$G,AllPublicationData!$A:$A,'Publication Table'!$B97,AllPublicationData!$B:$B,'Publication Table'!$C$4,AllPublicationData!$D:$D,'Publication Table'!F$7),
IF('Publication Table'!$C$5="Operations cancelled for clinical reasons",
SUMIFS(AllPublicationData!$H:$H,AllPublicationData!$A:$A,'Publication Table'!$B97,AllPublicationData!$B:$B,'Publication Table'!$C$4,AllPublicationData!$D:$D,'Publication Table'!F$7),
IF('Publication Table'!$C$5="Operations cancelled for non-clinical/capacity reasons",
SUMIFS(AllPublicationData!$I:$I,AllPublicationData!$A:$A,'Publication Table'!$B97,AllPublicationData!$B:$B,'Publication Table'!$C$4,AllPublicationData!$D:$D,'Publication Table'!F$7),
IF('Publication Table'!$C$5="Cancellations for other reasons",
SUMIFS(AllPublicationData!$J:$J,AllPublicationData!$A:$A,'Publication Table'!$B97,AllPublicationData!$B:$B,'Publication Table'!$C$4,AllPublicationData!$D:$D,'Publication Table'!F$7)))))))+
IF(AND($C$4="NHS Scotland",$C$5="Total Operations"),
SUMIFS(AllPublicationData!$E:$E,AllPublicationData!$A:$A,'Publication Table'!$B97,AllPublicationData!$B:$B,'Publication Table'!F$7),
IF(AND($C$4="NHS Scotland",$C$5="All Cancelled Operations"),
SUMIFS(AllPublicationData!$F:$F,AllPublicationData!$A:$A,'Publication Table'!$B97,AllPublicationData!$B:$B,'Publication Table'!F$7),
IF(AND($C$4="NHS Scotland",$C$5="Operations cancelled by patient"),
SUMIFS(AllPublicationData!$G:$G,AllPublicationData!$A:$A,'Publication Table'!$B97,AllPublicationData!$B:$B,'Publication Table'!F$7),
IF(AND($C$4="NHS Scotland",$C$5="Operations cancelled for clinical reasons"),
SUMIFS(AllPublicationData!$H:$H,AllPublicationData!$A:$A,'Publication Table'!$B97,AllPublicationData!$B:$B,'Publication Table'!F$7),
IF(AND($C$4="NHS Scotland",$C$5="Operations cancelled for non-clinical/capacity reasons"),
SUMIFS(AllPublicationData!$I:$I,AllPublicationData!$A:$A,'Publication Table'!$B97,AllPublicationData!$B:$B,'Publication Table'!F$7),
IF(AND($C$4="NHS Scotland",$C$5="Cancellations for other reasons"),
SUMIFS(AllPublicationData!$J:$J,AllPublicationData!$A:$A,'Publication Table'!$B97,AllPublicationData!$B:$B,'Publication Table'!F$7)))))))</f>
        <v>377</v>
      </c>
      <c r="G97" s="90">
        <f>IF($C$5="Total Operations",
SUMIFS(AllPublicationData!$E:$E,AllPublicationData!$A:$A,'Publication Table'!$B97,AllPublicationData!$B:$B,'Publication Table'!$C$4,AllPublicationData!$D:$D,'Publication Table'!G$7),
IF('Publication Table'!$C$5="All Cancelled Operations",
SUMIFS(AllPublicationData!$F:$F,AllPublicationData!$A:$A,'Publication Table'!$B97,AllPublicationData!$B:$B,'Publication Table'!$C$4,AllPublicationData!$D:$D,'Publication Table'!G$7),
IF('Publication Table'!$C$5="Operations cancelled by patient",
SUMIFS(AllPublicationData!$G:$G,AllPublicationData!$A:$A,'Publication Table'!$B97,AllPublicationData!$B:$B,'Publication Table'!$C$4,AllPublicationData!$D:$D,'Publication Table'!G$7),
IF('Publication Table'!$C$5="Operations cancelled for clinical reasons",
SUMIFS(AllPublicationData!$H:$H,AllPublicationData!$A:$A,'Publication Table'!$B97,AllPublicationData!$B:$B,'Publication Table'!$C$4,AllPublicationData!$D:$D,'Publication Table'!G$7),
IF('Publication Table'!$C$5="Operations cancelled for non-clinical/capacity reasons",
SUMIFS(AllPublicationData!$I:$I,AllPublicationData!$A:$A,'Publication Table'!$B97,AllPublicationData!$B:$B,'Publication Table'!$C$4,AllPublicationData!$D:$D,'Publication Table'!G$7),
IF('Publication Table'!$C$5="Cancellations for other reasons",
SUMIFS(AllPublicationData!$J:$J,AllPublicationData!$A:$A,'Publication Table'!$B97,AllPublicationData!$B:$B,'Publication Table'!$C$4,AllPublicationData!$D:$D,'Publication Table'!G$7)))))))+
IF(AND($C$4="NHS Scotland",$C$5="Total Operations"),
SUMIFS(AllPublicationData!$E:$E,AllPublicationData!$A:$A,'Publication Table'!$B97,AllPublicationData!$B:$B,'Publication Table'!G$7),
IF(AND($C$4="NHS Scotland",$C$5="All Cancelled Operations"),
SUMIFS(AllPublicationData!$F:$F,AllPublicationData!$A:$A,'Publication Table'!$B97,AllPublicationData!$B:$B,'Publication Table'!G$7),
IF(AND($C$4="NHS Scotland",$C$5="Operations cancelled by patient"),
SUMIFS(AllPublicationData!$G:$G,AllPublicationData!$A:$A,'Publication Table'!$B97,AllPublicationData!$B:$B,'Publication Table'!G$7),
IF(AND($C$4="NHS Scotland",$C$5="Operations cancelled for clinical reasons"),
SUMIFS(AllPublicationData!$H:$H,AllPublicationData!$A:$A,'Publication Table'!$B97,AllPublicationData!$B:$B,'Publication Table'!G$7),
IF(AND($C$4="NHS Scotland",$C$5="Operations cancelled for non-clinical/capacity reasons"),
SUMIFS(AllPublicationData!$I:$I,AllPublicationData!$A:$A,'Publication Table'!$B97,AllPublicationData!$B:$B,'Publication Table'!G$7),
IF(AND($C$4="NHS Scotland",$C$5="Cancellations for other reasons"),
SUMIFS(AllPublicationData!$J:$J,AllPublicationData!$A:$A,'Publication Table'!$B97,AllPublicationData!$B:$B,'Publication Table'!G$7)))))))</f>
        <v>1388</v>
      </c>
      <c r="H97" s="90">
        <f>IF($C$5="Total Operations",
SUMIFS(AllPublicationData!$E:$E,AllPublicationData!$A:$A,'Publication Table'!$B97,AllPublicationData!$B:$B,'Publication Table'!$C$4,AllPublicationData!$D:$D,'Publication Table'!H$7),
IF('Publication Table'!$C$5="All Cancelled Operations",
SUMIFS(AllPublicationData!$F:$F,AllPublicationData!$A:$A,'Publication Table'!$B97,AllPublicationData!$B:$B,'Publication Table'!$C$4,AllPublicationData!$D:$D,'Publication Table'!H$7),
IF('Publication Table'!$C$5="Operations cancelled by patient",
SUMIFS(AllPublicationData!$G:$G,AllPublicationData!$A:$A,'Publication Table'!$B97,AllPublicationData!$B:$B,'Publication Table'!$C$4,AllPublicationData!$D:$D,'Publication Table'!H$7),
IF('Publication Table'!$C$5="Operations cancelled for clinical reasons",
SUMIFS(AllPublicationData!$H:$H,AllPublicationData!$A:$A,'Publication Table'!$B97,AllPublicationData!$B:$B,'Publication Table'!$C$4,AllPublicationData!$D:$D,'Publication Table'!H$7),
IF('Publication Table'!$C$5="Operations cancelled for non-clinical/capacity reasons",
SUMIFS(AllPublicationData!$I:$I,AllPublicationData!$A:$A,'Publication Table'!$B97,AllPublicationData!$B:$B,'Publication Table'!$C$4,AllPublicationData!$D:$D,'Publication Table'!H$7),
IF('Publication Table'!$C$5="Cancellations for other reasons",
SUMIFS(AllPublicationData!$J:$J,AllPublicationData!$A:$A,'Publication Table'!$B97,AllPublicationData!$B:$B,'Publication Table'!$C$4,AllPublicationData!$D:$D,'Publication Table'!H$7)))))))+
IF(AND($C$4="NHS Scotland",$C$5="Total Operations"),
SUMIFS(AllPublicationData!$E:$E,AllPublicationData!$A:$A,'Publication Table'!$B97,AllPublicationData!$B:$B,'Publication Table'!H$7),
IF(AND($C$4="NHS Scotland",$C$5="All Cancelled Operations"),
SUMIFS(AllPublicationData!$F:$F,AllPublicationData!$A:$A,'Publication Table'!$B97,AllPublicationData!$B:$B,'Publication Table'!H$7),
IF(AND($C$4="NHS Scotland",$C$5="Operations cancelled by patient"),
SUMIFS(AllPublicationData!$G:$G,AllPublicationData!$A:$A,'Publication Table'!$B97,AllPublicationData!$B:$B,'Publication Table'!H$7),
IF(AND($C$4="NHS Scotland",$C$5="Operations cancelled for clinical reasons"),
SUMIFS(AllPublicationData!$H:$H,AllPublicationData!$A:$A,'Publication Table'!$B97,AllPublicationData!$B:$B,'Publication Table'!H$7),
IF(AND($C$4="NHS Scotland",$C$5="Operations cancelled for non-clinical/capacity reasons"),
SUMIFS(AllPublicationData!$I:$I,AllPublicationData!$A:$A,'Publication Table'!$B97,AllPublicationData!$B:$B,'Publication Table'!H$7),
IF(AND($C$4="NHS Scotland",$C$5="Cancellations for other reasons"),
SUMIFS(AllPublicationData!$J:$J,AllPublicationData!$A:$A,'Publication Table'!$B97,AllPublicationData!$B:$B,'Publication Table'!H$7)))))))</f>
        <v>1209</v>
      </c>
      <c r="I97" s="90">
        <f>IF($C$5="Total Operations",
SUMIFS(AllPublicationData!$E:$E,AllPublicationData!$A:$A,'Publication Table'!$B97,AllPublicationData!$B:$B,'Publication Table'!$C$4,AllPublicationData!$D:$D,'Publication Table'!I$7),
IF('Publication Table'!$C$5="All Cancelled Operations",
SUMIFS(AllPublicationData!$F:$F,AllPublicationData!$A:$A,'Publication Table'!$B97,AllPublicationData!$B:$B,'Publication Table'!$C$4,AllPublicationData!$D:$D,'Publication Table'!I$7),
IF('Publication Table'!$C$5="Operations cancelled by patient",
SUMIFS(AllPublicationData!$G:$G,AllPublicationData!$A:$A,'Publication Table'!$B97,AllPublicationData!$B:$B,'Publication Table'!$C$4,AllPublicationData!$D:$D,'Publication Table'!I$7),
IF('Publication Table'!$C$5="Operations cancelled for clinical reasons",
SUMIFS(AllPublicationData!$H:$H,AllPublicationData!$A:$A,'Publication Table'!$B97,AllPublicationData!$B:$B,'Publication Table'!$C$4,AllPublicationData!$D:$D,'Publication Table'!I$7),
IF('Publication Table'!$C$5="Operations cancelled for non-clinical/capacity reasons",
SUMIFS(AllPublicationData!$I:$I,AllPublicationData!$A:$A,'Publication Table'!$B97,AllPublicationData!$B:$B,'Publication Table'!$C$4,AllPublicationData!$D:$D,'Publication Table'!I$7),
IF('Publication Table'!$C$5="Cancellations for other reasons",
SUMIFS(AllPublicationData!$J:$J,AllPublicationData!$A:$A,'Publication Table'!$B97,AllPublicationData!$B:$B,'Publication Table'!$C$4,AllPublicationData!$D:$D,'Publication Table'!I$7)))))))+
IF(AND($C$4="NHS Scotland",$C$5="Total Operations"),
SUMIFS(AllPublicationData!$E:$E,AllPublicationData!$A:$A,'Publication Table'!$B97,AllPublicationData!$B:$B,'Publication Table'!I$7),
IF(AND($C$4="NHS Scotland",$C$5="All Cancelled Operations"),
SUMIFS(AllPublicationData!$F:$F,AllPublicationData!$A:$A,'Publication Table'!$B97,AllPublicationData!$B:$B,'Publication Table'!I$7),
IF(AND($C$4="NHS Scotland",$C$5="Operations cancelled by patient"),
SUMIFS(AllPublicationData!$G:$G,AllPublicationData!$A:$A,'Publication Table'!$B97,AllPublicationData!$B:$B,'Publication Table'!I$7),
IF(AND($C$4="NHS Scotland",$C$5="Operations cancelled for clinical reasons"),
SUMIFS(AllPublicationData!$H:$H,AllPublicationData!$A:$A,'Publication Table'!$B97,AllPublicationData!$B:$B,'Publication Table'!I$7),
IF(AND($C$4="NHS Scotland",$C$5="Operations cancelled for non-clinical/capacity reasons"),
SUMIFS(AllPublicationData!$I:$I,AllPublicationData!$A:$A,'Publication Table'!$B97,AllPublicationData!$B:$B,'Publication Table'!I$7),
IF(AND($C$4="NHS Scotland",$C$5="Cancellations for other reasons"),
SUMIFS(AllPublicationData!$J:$J,AllPublicationData!$A:$A,'Publication Table'!$B97,AllPublicationData!$B:$B,'Publication Table'!I$7)))))))</f>
        <v>984</v>
      </c>
      <c r="J97" s="90">
        <f>IF($C$5="Total Operations",
SUMIFS(AllPublicationData!$E:$E,AllPublicationData!$A:$A,'Publication Table'!$B97,AllPublicationData!$B:$B,'Publication Table'!$C$4,AllPublicationData!$D:$D,'Publication Table'!J$7),
IF('Publication Table'!$C$5="All Cancelled Operations",
SUMIFS(AllPublicationData!$F:$F,AllPublicationData!$A:$A,'Publication Table'!$B97,AllPublicationData!$B:$B,'Publication Table'!$C$4,AllPublicationData!$D:$D,'Publication Table'!J$7),
IF('Publication Table'!$C$5="Operations cancelled by patient",
SUMIFS(AllPublicationData!$G:$G,AllPublicationData!$A:$A,'Publication Table'!$B97,AllPublicationData!$B:$B,'Publication Table'!$C$4,AllPublicationData!$D:$D,'Publication Table'!J$7),
IF('Publication Table'!$C$5="Operations cancelled for clinical reasons",
SUMIFS(AllPublicationData!$H:$H,AllPublicationData!$A:$A,'Publication Table'!$B97,AllPublicationData!$B:$B,'Publication Table'!$C$4,AllPublicationData!$D:$D,'Publication Table'!J$7),
IF('Publication Table'!$C$5="Operations cancelled for non-clinical/capacity reasons",
SUMIFS(AllPublicationData!$I:$I,AllPublicationData!$A:$A,'Publication Table'!$B97,AllPublicationData!$B:$B,'Publication Table'!$C$4,AllPublicationData!$D:$D,'Publication Table'!J$7),
IF('Publication Table'!$C$5="Cancellations for other reasons",
SUMIFS(AllPublicationData!$J:$J,AllPublicationData!$A:$A,'Publication Table'!$B97,AllPublicationData!$B:$B,'Publication Table'!$C$4,AllPublicationData!$D:$D,'Publication Table'!J$7)))))))+
IF(AND($C$4="NHS Scotland",$C$5="Total Operations"),
SUMIFS(AllPublicationData!$E:$E,AllPublicationData!$A:$A,'Publication Table'!$B97,AllPublicationData!$B:$B,'Publication Table'!J$7),
IF(AND($C$4="NHS Scotland",$C$5="All Cancelled Operations"),
SUMIFS(AllPublicationData!$F:$F,AllPublicationData!$A:$A,'Publication Table'!$B97,AllPublicationData!$B:$B,'Publication Table'!J$7),
IF(AND($C$4="NHS Scotland",$C$5="Operations cancelled by patient"),
SUMIFS(AllPublicationData!$G:$G,AllPublicationData!$A:$A,'Publication Table'!$B97,AllPublicationData!$B:$B,'Publication Table'!J$7),
IF(AND($C$4="NHS Scotland",$C$5="Operations cancelled for clinical reasons"),
SUMIFS(AllPublicationData!$H:$H,AllPublicationData!$A:$A,'Publication Table'!$B97,AllPublicationData!$B:$B,'Publication Table'!J$7),
IF(AND($C$4="NHS Scotland",$C$5="Operations cancelled for non-clinical/capacity reasons"),
SUMIFS(AllPublicationData!$I:$I,AllPublicationData!$A:$A,'Publication Table'!$B97,AllPublicationData!$B:$B,'Publication Table'!J$7),
IF(AND($C$4="NHS Scotland",$C$5="Cancellations for other reasons"),
SUMIFS(AllPublicationData!$J:$J,AllPublicationData!$A:$A,'Publication Table'!$B97,AllPublicationData!$B:$B,'Publication Table'!J$7)))))))</f>
        <v>2728</v>
      </c>
      <c r="K97" s="90">
        <f>IF($C$5="Total Operations",
SUMIFS(AllPublicationData!$E:$E,AllPublicationData!$A:$A,'Publication Table'!$B97,AllPublicationData!$B:$B,'Publication Table'!$C$4,AllPublicationData!$D:$D,'Publication Table'!K$7),
IF('Publication Table'!$C$5="All Cancelled Operations",
SUMIFS(AllPublicationData!$F:$F,AllPublicationData!$A:$A,'Publication Table'!$B97,AllPublicationData!$B:$B,'Publication Table'!$C$4,AllPublicationData!$D:$D,'Publication Table'!K$7),
IF('Publication Table'!$C$5="Operations cancelled by patient",
SUMIFS(AllPublicationData!$G:$G,AllPublicationData!$A:$A,'Publication Table'!$B97,AllPublicationData!$B:$B,'Publication Table'!$C$4,AllPublicationData!$D:$D,'Publication Table'!K$7),
IF('Publication Table'!$C$5="Operations cancelled for clinical reasons",
SUMIFS(AllPublicationData!$H:$H,AllPublicationData!$A:$A,'Publication Table'!$B97,AllPublicationData!$B:$B,'Publication Table'!$C$4,AllPublicationData!$D:$D,'Publication Table'!K$7),
IF('Publication Table'!$C$5="Operations cancelled for non-clinical/capacity reasons",
SUMIFS(AllPublicationData!$I:$I,AllPublicationData!$A:$A,'Publication Table'!$B97,AllPublicationData!$B:$B,'Publication Table'!$C$4,AllPublicationData!$D:$D,'Publication Table'!K$7),
IF('Publication Table'!$C$5="Cancellations for other reasons",
SUMIFS(AllPublicationData!$J:$J,AllPublicationData!$A:$A,'Publication Table'!$B97,AllPublicationData!$B:$B,'Publication Table'!$C$4,AllPublicationData!$D:$D,'Publication Table'!K$7)))))))+
IF(AND($C$4="NHS Scotland",$C$5="Total Operations"),
SUMIFS(AllPublicationData!$E:$E,AllPublicationData!$A:$A,'Publication Table'!$B97,AllPublicationData!$B:$B,'Publication Table'!K$7),
IF(AND($C$4="NHS Scotland",$C$5="All Cancelled Operations"),
SUMIFS(AllPublicationData!$F:$F,AllPublicationData!$A:$A,'Publication Table'!$B97,AllPublicationData!$B:$B,'Publication Table'!K$7),
IF(AND($C$4="NHS Scotland",$C$5="Operations cancelled by patient"),
SUMIFS(AllPublicationData!$G:$G,AllPublicationData!$A:$A,'Publication Table'!$B97,AllPublicationData!$B:$B,'Publication Table'!K$7),
IF(AND($C$4="NHS Scotland",$C$5="Operations cancelled for clinical reasons"),
SUMIFS(AllPublicationData!$H:$H,AllPublicationData!$A:$A,'Publication Table'!$B97,AllPublicationData!$B:$B,'Publication Table'!K$7),
IF(AND($C$4="NHS Scotland",$C$5="Operations cancelled for non-clinical/capacity reasons"),
SUMIFS(AllPublicationData!$I:$I,AllPublicationData!$A:$A,'Publication Table'!$B97,AllPublicationData!$B:$B,'Publication Table'!K$7),
IF(AND($C$4="NHS Scotland",$C$5="Cancellations for other reasons"),
SUMIFS(AllPublicationData!$J:$J,AllPublicationData!$A:$A,'Publication Table'!$B97,AllPublicationData!$B:$B,'Publication Table'!K$7)))))))</f>
        <v>6242</v>
      </c>
      <c r="L97" s="90">
        <f>IF($C$5="Total Operations",
SUMIFS(AllPublicationData!$E:$E,AllPublicationData!$A:$A,'Publication Table'!$B97,AllPublicationData!$B:$B,'Publication Table'!$C$4,AllPublicationData!$D:$D,'Publication Table'!L$7),
IF('Publication Table'!$C$5="All Cancelled Operations",
SUMIFS(AllPublicationData!$F:$F,AllPublicationData!$A:$A,'Publication Table'!$B97,AllPublicationData!$B:$B,'Publication Table'!$C$4,AllPublicationData!$D:$D,'Publication Table'!L$7),
IF('Publication Table'!$C$5="Operations cancelled by patient",
SUMIFS(AllPublicationData!$G:$G,AllPublicationData!$A:$A,'Publication Table'!$B97,AllPublicationData!$B:$B,'Publication Table'!$C$4,AllPublicationData!$D:$D,'Publication Table'!L$7),
IF('Publication Table'!$C$5="Operations cancelled for clinical reasons",
SUMIFS(AllPublicationData!$H:$H,AllPublicationData!$A:$A,'Publication Table'!$B97,AllPublicationData!$B:$B,'Publication Table'!$C$4,AllPublicationData!$D:$D,'Publication Table'!L$7),
IF('Publication Table'!$C$5="Operations cancelled for non-clinical/capacity reasons",
SUMIFS(AllPublicationData!$I:$I,AllPublicationData!$A:$A,'Publication Table'!$B97,AllPublicationData!$B:$B,'Publication Table'!$C$4,AllPublicationData!$D:$D,'Publication Table'!L$7),
IF('Publication Table'!$C$5="Cancellations for other reasons",
SUMIFS(AllPublicationData!$J:$J,AllPublicationData!$A:$A,'Publication Table'!$B97,AllPublicationData!$B:$B,'Publication Table'!$C$4,AllPublicationData!$D:$D,'Publication Table'!L$7)))))))+
IF(AND($C$4="NHS Scotland",$C$5="Total Operations"),
SUMIFS(AllPublicationData!$E:$E,AllPublicationData!$A:$A,'Publication Table'!$B97,AllPublicationData!$B:$B,'Publication Table'!L$7),
IF(AND($C$4="NHS Scotland",$C$5="All Cancelled Operations"),
SUMIFS(AllPublicationData!$F:$F,AllPublicationData!$A:$A,'Publication Table'!$B97,AllPublicationData!$B:$B,'Publication Table'!L$7),
IF(AND($C$4="NHS Scotland",$C$5="Operations cancelled by patient"),
SUMIFS(AllPublicationData!$G:$G,AllPublicationData!$A:$A,'Publication Table'!$B97,AllPublicationData!$B:$B,'Publication Table'!L$7),
IF(AND($C$4="NHS Scotland",$C$5="Operations cancelled for clinical reasons"),
SUMIFS(AllPublicationData!$H:$H,AllPublicationData!$A:$A,'Publication Table'!$B97,AllPublicationData!$B:$B,'Publication Table'!L$7),
IF(AND($C$4="NHS Scotland",$C$5="Operations cancelled for non-clinical/capacity reasons"),
SUMIFS(AllPublicationData!$I:$I,AllPublicationData!$A:$A,'Publication Table'!$B97,AllPublicationData!$B:$B,'Publication Table'!L$7),
IF(AND($C$4="NHS Scotland",$C$5="Cancellations for other reasons"),
SUMIFS(AllPublicationData!$J:$J,AllPublicationData!$A:$A,'Publication Table'!$B97,AllPublicationData!$B:$B,'Publication Table'!L$7)))))))</f>
        <v>1076</v>
      </c>
      <c r="M97" s="90">
        <f>IF($C$5="Total Operations",
SUMIFS(AllPublicationData!$E:$E,AllPublicationData!$A:$A,'Publication Table'!$B97,AllPublicationData!$B:$B,'Publication Table'!$C$4,AllPublicationData!$D:$D,'Publication Table'!M$7),
IF('Publication Table'!$C$5="All Cancelled Operations",
SUMIFS(AllPublicationData!$F:$F,AllPublicationData!$A:$A,'Publication Table'!$B97,AllPublicationData!$B:$B,'Publication Table'!$C$4,AllPublicationData!$D:$D,'Publication Table'!M$7),
IF('Publication Table'!$C$5="Operations cancelled by patient",
SUMIFS(AllPublicationData!$G:$G,AllPublicationData!$A:$A,'Publication Table'!$B97,AllPublicationData!$B:$B,'Publication Table'!$C$4,AllPublicationData!$D:$D,'Publication Table'!M$7),
IF('Publication Table'!$C$5="Operations cancelled for clinical reasons",
SUMIFS(AllPublicationData!$G:$G,AllPublicationData!$A:$A,'Publication Table'!$B97,AllPublicationData!$B:$B,'Publication Table'!$C$4,AllPublicationData!$D:$D,'Publication Table'!M$7),
IF('Publication Table'!$C$5="Operations cancelled for non-clinical/capacity reasons",
SUMIFS(AllPublicationData!$G:$G,AllPublicationData!$A:$A,'Publication Table'!$B97,AllPublicationData!$B:$B,'Publication Table'!$C$4,AllPublicationData!$D:$D,'Publication Table'!M$7),
IF('Publication Table'!$C$5="Cancellations for other reasons",
SUMIFS(AllPublicationData!$G:$G,AllPublicationData!$A:$A,'Publication Table'!$B97,AllPublicationData!$B:$B,'Publication Table'!$C$4,AllPublicationData!$D:$D,'Publication Table'!M$7)))))))+
IF(AND($C$4="NHS Scotland",$C$5="Total Operations"),
SUMIFS(AllPublicationData!$E:$E,AllPublicationData!$A:$A,'Publication Table'!$B97,AllPublicationData!$B:$B,'Publication Table'!M$7),
IF(AND($C$4="NHS Scotland",$C$5="All Cancelled Operations"),
SUMIFS(AllPublicationData!$F:$F,AllPublicationData!$A:$A,'Publication Table'!$B97,AllPublicationData!$B:$B,'Publication Table'!M$7),
IF(AND($C$4="NHS Scotland",$C$5="Operations cancelled by patient"),
SUMIFS(AllPublicationData!$G:$G,AllPublicationData!$A:$A,'Publication Table'!$B97,AllPublicationData!$B:$B,'Publication Table'!M$7),
IF(AND($C$4="NHS Scotland",$C$5="Operations cancelled for clinical reasons"),
SUMIFS(AllPublicationData!$H:$H,AllPublicationData!$A:$A,'Publication Table'!$B97,AllPublicationData!$B:$B,'Publication Table'!M$7),
IF(AND($C$4="NHS Scotland",$C$5="Operations cancelled for non-clinical/capacity reasons"),
SUMIFS(AllPublicationData!$I:$I,AllPublicationData!$A:$A,'Publication Table'!$B97,AllPublicationData!$B:$B,'Publication Table'!M$7),
IF(AND($C$4="NHS Scotland",$C$5="Cancellations for other reasons"),
SUMIFS(AllPublicationData!$J:$J,AllPublicationData!$A:$A,'Publication Table'!$B97,AllPublicationData!$B:$B,'Publication Table'!M$7)))))))</f>
        <v>2345</v>
      </c>
      <c r="N97" s="90">
        <f>IF($C$5="Total Operations",
SUMIFS(AllPublicationData!$E:$E,AllPublicationData!$A:$A,'Publication Table'!$B97,AllPublicationData!$B:$B,'Publication Table'!$C$4,AllPublicationData!$D:$D,'Publication Table'!N$7),
IF('Publication Table'!$C$5="All Cancelled Operations",
SUMIFS(AllPublicationData!$F:$F,AllPublicationData!$A:$A,'Publication Table'!$B97,AllPublicationData!$B:$B,'Publication Table'!$C$4,AllPublicationData!$D:$D,'Publication Table'!N$7),
IF('Publication Table'!$C$5="Operations cancelled by patient",
SUMIFS(AllPublicationData!$G:$G,AllPublicationData!$A:$A,'Publication Table'!$B97,AllPublicationData!$B:$B,'Publication Table'!$C$4,AllPublicationData!$D:$D,'Publication Table'!N$7),
IF('Publication Table'!$C$5="Operations cancelled for clinical reasons",
SUMIFS(AllPublicationData!$G:$G,AllPublicationData!$A:$A,'Publication Table'!$B97,AllPublicationData!$B:$B,'Publication Table'!$C$4,AllPublicationData!$D:$D,'Publication Table'!N$7),
IF('Publication Table'!$C$5="Operations cancelled for non-clinical/capacity reasons",
SUMIFS(AllPublicationData!$G:$G,AllPublicationData!$A:$A,'Publication Table'!$B97,AllPublicationData!$B:$B,'Publication Table'!$C$4,AllPublicationData!$D:$D,'Publication Table'!N$7),
IF('Publication Table'!$C$5="Cancellations for other reasons",
SUMIFS(AllPublicationData!$G:$G,AllPublicationData!$A:$A,'Publication Table'!$B97,AllPublicationData!$B:$B,'Publication Table'!$C$4,AllPublicationData!$D:$D,'Publication Table'!N$7)))))))+
IF(AND($C$4="NHS Scotland",$C$5="Total Operations"),
SUMIFS(AllPublicationData!$E:$E,AllPublicationData!$A:$A,'Publication Table'!$B97,AllPublicationData!$B:$B,'Publication Table'!N$7),
IF(AND($C$4="NHS Scotland",$C$5="All Cancelled Operations"),
SUMIFS(AllPublicationData!$F:$F,AllPublicationData!$A:$A,'Publication Table'!$B97,AllPublicationData!$B:$B,'Publication Table'!N$7),
IF(AND($C$4="NHS Scotland",$C$5="Operations cancelled by patient"),
SUMIFS(AllPublicationData!$G:$G,AllPublicationData!$A:$A,'Publication Table'!$B97,AllPublicationData!$B:$B,'Publication Table'!N$7),
IF(AND($C$4="NHS Scotland",$C$5="Operations cancelled for clinical reasons"),
SUMIFS(AllPublicationData!$H:$H,AllPublicationData!$A:$A,'Publication Table'!$B97,AllPublicationData!$B:$B,'Publication Table'!N$7),
IF(AND($C$4="NHS Scotland",$C$5="Operations cancelled for non-clinical/capacity reasons"),
SUMIFS(AllPublicationData!$I:$I,AllPublicationData!$A:$A,'Publication Table'!$B97,AllPublicationData!$B:$B,'Publication Table'!N$7),
IF(AND($C$4="NHS Scotland",$C$5="Cancellations for other reasons"),
SUMIFS(AllPublicationData!$J:$J,AllPublicationData!$A:$A,'Publication Table'!$B97,AllPublicationData!$B:$B,'Publication Table'!N$7)))))))</f>
        <v>4976</v>
      </c>
      <c r="O97" s="90">
        <f>IF($C$5="Total Operations",
SUMIFS(AllPublicationData!$E:$E,AllPublicationData!$A:$A,'Publication Table'!$B97,AllPublicationData!$B:$B,'Publication Table'!$C$4,AllPublicationData!$D:$D,'Publication Table'!O$7),
IF('Publication Table'!$C$5="All Cancelled Operations",
SUMIFS(AllPublicationData!$F:$F,AllPublicationData!$A:$A,'Publication Table'!$B97,AllPublicationData!$B:$B,'Publication Table'!$C$4,AllPublicationData!$D:$D,'Publication Table'!O$7),
IF('Publication Table'!$C$5="Operations cancelled by patient",
SUMIFS(AllPublicationData!$G:$G,AllPublicationData!$A:$A,'Publication Table'!$B97,AllPublicationData!$B:$B,'Publication Table'!$C$4,AllPublicationData!$D:$D,'Publication Table'!O$7),
IF('Publication Table'!$C$5="Operations cancelled for clinical reasons",
SUMIFS(AllPublicationData!$G:$G,AllPublicationData!$A:$A,'Publication Table'!$B97,AllPublicationData!$B:$B,'Publication Table'!$C$4,AllPublicationData!$D:$D,'Publication Table'!O$7),
IF('Publication Table'!$C$5="Operations cancelled for non-clinical/capacity reasons",
SUMIFS(AllPublicationData!$G:$G,AllPublicationData!$A:$A,'Publication Table'!$B97,AllPublicationData!$B:$B,'Publication Table'!$C$4,AllPublicationData!$D:$D,'Publication Table'!O$7),
IF('Publication Table'!$C$5="Cancellations for other reasons",
SUMIFS(AllPublicationData!$G:$G,AllPublicationData!$A:$A,'Publication Table'!$B97,AllPublicationData!$B:$B,'Publication Table'!$C$4,AllPublicationData!$D:$D,'Publication Table'!O$7)))))))+
IF(AND($C$4="NHS Scotland",$C$5="Total Operations"),
SUMIFS(AllPublicationData!$E:$E,AllPublicationData!$A:$A,'Publication Table'!$B97,AllPublicationData!$B:$B,'Publication Table'!O$7),
IF(AND($C$4="NHS Scotland",$C$5="All Cancelled Operations"),
SUMIFS(AllPublicationData!$F:$F,AllPublicationData!$A:$A,'Publication Table'!$B97,AllPublicationData!$B:$B,'Publication Table'!O$7),
IF(AND($C$4="NHS Scotland",$C$5="Operations cancelled by patient"),
SUMIFS(AllPublicationData!$G:$G,AllPublicationData!$A:$A,'Publication Table'!$B97,AllPublicationData!$B:$B,'Publication Table'!O$7),
IF(AND($C$4="NHS Scotland",$C$5="Operations cancelled for clinical reasons"),
SUMIFS(AllPublicationData!$H:$H,AllPublicationData!$A:$A,'Publication Table'!$B97,AllPublicationData!$B:$B,'Publication Table'!O$7),
IF(AND($C$4="NHS Scotland",$C$5="Operations cancelled for non-clinical/capacity reasons"),
SUMIFS(AllPublicationData!$I:$I,AllPublicationData!$A:$A,'Publication Table'!$B97,AllPublicationData!$B:$B,'Publication Table'!O$7),
IF(AND($C$4="NHS Scotland",$C$5="Cancellations for other reasons"),
SUMIFS(AllPublicationData!$J:$J,AllPublicationData!$A:$A,'Publication Table'!$B97,AllPublicationData!$B:$B,'Publication Table'!O$7)))))))</f>
        <v>178</v>
      </c>
      <c r="P97" s="90">
        <f>IF($C$5="Total Operations",
SUMIFS(AllPublicationData!$E:$E,AllPublicationData!$A:$A,'Publication Table'!$B97,AllPublicationData!$B:$B,'Publication Table'!$C$4,AllPublicationData!$D:$D,'Publication Table'!P$7),
IF('Publication Table'!$C$5="All Cancelled Operations",
SUMIFS(AllPublicationData!$F:$F,AllPublicationData!$A:$A,'Publication Table'!$B97,AllPublicationData!$B:$B,'Publication Table'!$C$4,AllPublicationData!$D:$D,'Publication Table'!P$7),
IF('Publication Table'!$C$5="Operations cancelled by patient",
SUMIFS(AllPublicationData!$G:$G,AllPublicationData!$A:$A,'Publication Table'!$B97,AllPublicationData!$B:$B,'Publication Table'!$C$4,AllPublicationData!$D:$D,'Publication Table'!P$7),
IF('Publication Table'!$C$5="Operations cancelled for clinical reasons",
SUMIFS(AllPublicationData!$G:$G,AllPublicationData!$A:$A,'Publication Table'!$B97,AllPublicationData!$B:$B,'Publication Table'!$C$4,AllPublicationData!$D:$D,'Publication Table'!P$7),
IF('Publication Table'!$C$5="Operations cancelled for non-clinical/capacity reasons",
SUMIFS(AllPublicationData!$G:$G,AllPublicationData!$A:$A,'Publication Table'!$B97,AllPublicationData!$B:$B,'Publication Table'!$C$4,AllPublicationData!$D:$D,'Publication Table'!P$7),
IF('Publication Table'!$C$5="Cancellations for other reasons",
SUMIFS(AllPublicationData!$G:$G,AllPublicationData!$A:$A,'Publication Table'!$B97,AllPublicationData!$B:$B,'Publication Table'!$C$4,AllPublicationData!$D:$D,'Publication Table'!P$7)))))))+
IF(AND($C$4="NHS Scotland",$C$5="Total Operations"),
SUMIFS(AllPublicationData!$E:$E,AllPublicationData!$A:$A,'Publication Table'!$B97,AllPublicationData!$B:$B,'Publication Table'!P$7),
IF(AND($C$4="NHS Scotland",$C$5="All Cancelled Operations"),
SUMIFS(AllPublicationData!$F:$F,AllPublicationData!$A:$A,'Publication Table'!$B97,AllPublicationData!$B:$B,'Publication Table'!P$7),
IF(AND($C$4="NHS Scotland",$C$5="Operations cancelled by patient"),
SUMIFS(AllPublicationData!$G:$G,AllPublicationData!$A:$A,'Publication Table'!$B97,AllPublicationData!$B:$B,'Publication Table'!P$7),
IF(AND($C$4="NHS Scotland",$C$5="Operations cancelled for clinical reasons"),
SUMIFS(AllPublicationData!$H:$H,AllPublicationData!$A:$A,'Publication Table'!$B97,AllPublicationData!$B:$B,'Publication Table'!P$7),
IF(AND($C$4="NHS Scotland",$C$5="Operations cancelled for non-clinical/capacity reasons"),
SUMIFS(AllPublicationData!$I:$I,AllPublicationData!$A:$A,'Publication Table'!$B97,AllPublicationData!$B:$B,'Publication Table'!P$7),
IF(AND($C$4="NHS Scotland",$C$5="Cancellations for other reasons"),
SUMIFS(AllPublicationData!$J:$J,AllPublicationData!$A:$A,'Publication Table'!$B97,AllPublicationData!$B:$B,'Publication Table'!P$7)))))))</f>
        <v>155</v>
      </c>
      <c r="Q97" s="90">
        <f>IF($C$5="Total Operations",
SUMIFS(AllPublicationData!$E:$E,AllPublicationData!$A:$A,'Publication Table'!$B97,AllPublicationData!$B:$B,'Publication Table'!$C$4,AllPublicationData!$D:$D,'Publication Table'!Q$7),
IF('Publication Table'!$C$5="All Cancelled Operations",
SUMIFS(AllPublicationData!$F:$F,AllPublicationData!$A:$A,'Publication Table'!$B97,AllPublicationData!$B:$B,'Publication Table'!$C$4,AllPublicationData!$D:$D,'Publication Table'!Q$7),
IF('Publication Table'!$C$5="Operations cancelled by patient",
SUMIFS(AllPublicationData!$G:$G,AllPublicationData!$A:$A,'Publication Table'!$B97,AllPublicationData!$B:$B,'Publication Table'!$C$4,AllPublicationData!$D:$D,'Publication Table'!Q$7),
IF('Publication Table'!$C$5="Operations cancelled for clinical reasons",
SUMIFS(AllPublicationData!$G:$G,AllPublicationData!$A:$A,'Publication Table'!$B97,AllPublicationData!$B:$B,'Publication Table'!$C$4,AllPublicationData!$D:$D,'Publication Table'!Q$7),
IF('Publication Table'!$C$5="Operations cancelled for non-clinical/capacity reasons",
SUMIFS(AllPublicationData!$G:$G,AllPublicationData!$A:$A,'Publication Table'!$B97,AllPublicationData!$B:$B,'Publication Table'!$C$4,AllPublicationData!$D:$D,'Publication Table'!Q$7),
IF('Publication Table'!$C$5="Cancellations for other reasons",
SUMIFS(AllPublicationData!$G:$G,AllPublicationData!$A:$A,'Publication Table'!$B97,AllPublicationData!$B:$B,'Publication Table'!$C$4,AllPublicationData!$D:$D,'Publication Table'!Q$7)))))))+
IF(AND($C$4="NHS Scotland",$C$5="Total Operations"),
SUMIFS(AllPublicationData!$E:$E,AllPublicationData!$A:$A,'Publication Table'!$B97,AllPublicationData!$B:$B,'Publication Table'!Q$7),
IF(AND($C$4="NHS Scotland",$C$5="All Cancelled Operations"),
SUMIFS(AllPublicationData!$F:$F,AllPublicationData!$A:$A,'Publication Table'!$B97,AllPublicationData!$B:$B,'Publication Table'!Q$7),
IF(AND($C$4="NHS Scotland",$C$5="Operations cancelled by patient"),
SUMIFS(AllPublicationData!$G:$G,AllPublicationData!$A:$A,'Publication Table'!$B97,AllPublicationData!$B:$B,'Publication Table'!Q$7),
IF(AND($C$4="NHS Scotland",$C$5="Operations cancelled for clinical reasons"),
SUMIFS(AllPublicationData!$H:$H,AllPublicationData!$A:$A,'Publication Table'!$B97,AllPublicationData!$B:$B,'Publication Table'!Q$7),
IF(AND($C$4="NHS Scotland",$C$5="Operations cancelled for non-clinical/capacity reasons"),
SUMIFS(AllPublicationData!$I:$I,AllPublicationData!$A:$A,'Publication Table'!$B97,AllPublicationData!$B:$B,'Publication Table'!Q$7),
IF(AND($C$4="NHS Scotland",$C$5="Cancellations for other reasons"),
SUMIFS(AllPublicationData!$J:$J,AllPublicationData!$A:$A,'Publication Table'!$B97,AllPublicationData!$B:$B,'Publication Table'!Q$7)))))))</f>
        <v>2156</v>
      </c>
      <c r="R97" s="90">
        <f>IF($C$5="Total Operations",
SUMIFS(AllPublicationData!$E:$E,AllPublicationData!$A:$A,'Publication Table'!$B97,AllPublicationData!$B:$B,'Publication Table'!$C$4,AllPublicationData!$D:$D,'Publication Table'!R$7),
IF('Publication Table'!$C$5="All Cancelled Operations",
SUMIFS(AllPublicationData!$F:$F,AllPublicationData!$A:$A,'Publication Table'!$B97,AllPublicationData!$B:$B,'Publication Table'!$C$4,AllPublicationData!$D:$D,'Publication Table'!R$7),
IF('Publication Table'!$C$5="Operations cancelled by patient",
SUMIFS(AllPublicationData!$G:$G,AllPublicationData!$A:$A,'Publication Table'!$B97,AllPublicationData!$B:$B,'Publication Table'!$C$4,AllPublicationData!$D:$D,'Publication Table'!R$7),
IF('Publication Table'!$C$5="Operations cancelled for clinical reasons",
SUMIFS(AllPublicationData!$G:$G,AllPublicationData!$A:$A,'Publication Table'!$B97,AllPublicationData!$B:$B,'Publication Table'!$C$4,AllPublicationData!$D:$D,'Publication Table'!R$7),
IF('Publication Table'!$C$5="Operations cancelled for non-clinical/capacity reasons",
SUMIFS(AllPublicationData!$G:$G,AllPublicationData!$A:$A,'Publication Table'!$B97,AllPublicationData!$B:$B,'Publication Table'!$C$4,AllPublicationData!$D:$D,'Publication Table'!R$7),
IF('Publication Table'!$C$5="Cancellations for other reasons",
SUMIFS(AllPublicationData!$G:$G,AllPublicationData!$A:$A,'Publication Table'!$B97,AllPublicationData!$B:$B,'Publication Table'!$C$4,AllPublicationData!$D:$D,'Publication Table'!R$7)))))))+
IF(AND($C$4="NHS Scotland",$C$5="Total Operations"),
SUMIFS(AllPublicationData!$E:$E,AllPublicationData!$A:$A,'Publication Table'!$B97,AllPublicationData!$B:$B,'Publication Table'!R$7),
IF(AND($C$4="NHS Scotland",$C$5="All Cancelled Operations"),
SUMIFS(AllPublicationData!$F:$F,AllPublicationData!$A:$A,'Publication Table'!$B97,AllPublicationData!$B:$B,'Publication Table'!R$7),
IF(AND($C$4="NHS Scotland",$C$5="Operations cancelled by patient"),
SUMIFS(AllPublicationData!$G:$G,AllPublicationData!$A:$A,'Publication Table'!$B97,AllPublicationData!$B:$B,'Publication Table'!R$7),
IF(AND($C$4="NHS Scotland",$C$5="Operations cancelled for clinical reasons"),
SUMIFS(AllPublicationData!$H:$H,AllPublicationData!$A:$A,'Publication Table'!$B97,AllPublicationData!$B:$B,'Publication Table'!R$7),
IF(AND($C$4="NHS Scotland",$C$5="Operations cancelled for non-clinical/capacity reasons"),
SUMIFS(AllPublicationData!$I:$I,AllPublicationData!$A:$A,'Publication Table'!$B97,AllPublicationData!$B:$B,'Publication Table'!R$7),
IF(AND($C$4="NHS Scotland",$C$5="Cancellations for other reasons"),
SUMIFS(AllPublicationData!$J:$J,AllPublicationData!$A:$A,'Publication Table'!$B97,AllPublicationData!$B:$B,'Publication Table'!R$7)))))))</f>
        <v>96</v>
      </c>
    </row>
    <row r="98" spans="2:18" x14ac:dyDescent="0.35">
      <c r="B98" s="89">
        <v>42675</v>
      </c>
      <c r="C98" s="81">
        <f>IF($C$5="Total Operations",
SUMIFS(AllPublicationData!$E:$E,AllPublicationData!$A:$A,'Publication Table'!$B98,AllPublicationData!$B:$B,'Publication Table'!$C$4),
IF('Publication Table'!$C$5="All Cancelled Operations",
SUMIFS(AllPublicationData!$F:$F,AllPublicationData!$A:$A,'Publication Table'!$B98,AllPublicationData!$B:$B,'Publication Table'!$C$4),
IF('Publication Table'!$C$5="Operations cancelled by patient",
SUMIFS(AllPublicationData!$G:$G,AllPublicationData!$A:$A,'Publication Table'!$B98,AllPublicationData!$B:$B,'Publication Table'!$C$4),
IF('Publication Table'!$C$5="Operations cancelled for clinical reasons",
SUMIFS(AllPublicationData!$H:$H,AllPublicationData!$A:$A,'Publication Table'!$B98,AllPublicationData!$B:$B,'Publication Table'!$C$4),
IF('Publication Table'!$C$5="Operations cancelled for non-clinical/capacity reasons",
SUMIFS(AllPublicationData!$I:$I,AllPublicationData!$A:$A,'Publication Table'!$B98,AllPublicationData!$B:$B,'Publication Table'!$C$4),
IF('Publication Table'!$C$5="Cancellations for other reasons",
SUMIFS(AllPublicationData!$J:$J,AllPublicationData!$A:$A,'Publication Table'!$B98,AllPublicationData!$B:$B,'Publication Table'!$C$4)))))))+
IF(AND($C$4="NHS Scotland",$C$5="Total Operations"),
SUMIFS(AllPublicationData!$E:$E,AllPublicationData!$A:$A,'Publication Table'!$B98),
IF(AND($C$4="NHS Scotland",$C$5="All Cancelled Operations"),
SUMIFS(AllPublicationData!$F:$F,AllPublicationData!$A:$A,'Publication Table'!$B98),
IF(AND($C$4="NHS Scotland",$C$5="Operations cancelled by patient"),
SUMIFS(AllPublicationData!$G:$G,AllPublicationData!$A:$A,'Publication Table'!$B98),
IF(AND($C$4="NHS Scotland",$C$5="Operations cancelled for clinical reasons"),
SUMIFS(AllPublicationData!$H:$H,AllPublicationData!$A:$A,'Publication Table'!$B98),
IF(AND($C$4="NHS Scotland",$C$5="Operations cancelled for non-clinical/capacity reasons"),
SUMIFS(AllPublicationData!$I:$I,AllPublicationData!$A:$A,'Publication Table'!$B98),
IF(AND($C$4="NHS Scotland",$C$5="Cancellations for other reasons"),
SUMIFS(AllPublicationData!$J:$J,AllPublicationData!$A:$A,'Publication Table'!$B98)))))))</f>
        <v>31730</v>
      </c>
      <c r="D98" s="90">
        <f>IF($C$5="Total Operations",
SUMIFS(AllPublicationData!$E:$E,AllPublicationData!$A:$A,'Publication Table'!$B98,AllPublicationData!$B:$B,'Publication Table'!$C$4,AllPublicationData!$D:$D,'Publication Table'!D$7),
IF('Publication Table'!$C$5="All Cancelled Operations",
SUMIFS(AllPublicationData!$F:$F,AllPublicationData!$A:$A,'Publication Table'!$B98,AllPublicationData!$B:$B,'Publication Table'!$C$4,AllPublicationData!$D:$D,'Publication Table'!D$7),
IF('Publication Table'!$C$5="Operations cancelled by patient",
SUMIFS(AllPublicationData!$G:$G,AllPublicationData!$A:$A,'Publication Table'!$B98,AllPublicationData!$B:$B,'Publication Table'!$C$4,AllPublicationData!$D:$D,'Publication Table'!D$7),
IF('Publication Table'!$C$5="Operations cancelled for clinical reasons",
SUMIFS(AllPublicationData!$H:$H,AllPublicationData!$A:$A,'Publication Table'!$B98,AllPublicationData!$B:$B,'Publication Table'!$C$4,AllPublicationData!$D:$D,'Publication Table'!D$7),
IF('Publication Table'!$C$5="Operations cancelled for non-clinical/capacity reasons",
SUMIFS(AllPublicationData!$I:$I,AllPublicationData!$A:$A,'Publication Table'!$B98,AllPublicationData!$B:$B,'Publication Table'!$C$4,AllPublicationData!$D:$D,'Publication Table'!D$7),
IF('Publication Table'!$C$5="Cancellations for other reasons",
SUMIFS(AllPublicationData!$J:$J,AllPublicationData!$A:$A,'Publication Table'!$B98,AllPublicationData!$B:$B,'Publication Table'!$C$4,AllPublicationData!$D:$D,'Publication Table'!D$7)))))))+
IF(AND($C$4="NHS Scotland",$C$5="Total Operations"),
SUMIFS(AllPublicationData!$E:$E,AllPublicationData!$A:$A,'Publication Table'!$B98,AllPublicationData!$B:$B,'Publication Table'!D$7),
IF(AND($C$4="NHS Scotland",$C$5="All Cancelled Operations"),
SUMIFS(AllPublicationData!$F:$F,AllPublicationData!$A:$A,'Publication Table'!$B98,AllPublicationData!$B:$B,'Publication Table'!D$7),
IF(AND($C$4="NHS Scotland",$C$5="Operations cancelled by patient"),
SUMIFS(AllPublicationData!$G:$G,AllPublicationData!$A:$A,'Publication Table'!$B98,AllPublicationData!$B:$B,'Publication Table'!D$7),
IF(AND($C$4="NHS Scotland",$C$5="Operations cancelled for clinical reasons"),
SUMIFS(AllPublicationData!$H:$H,AllPublicationData!$A:$A,'Publication Table'!$B98,AllPublicationData!$B:$B,'Publication Table'!D$7),
IF(AND($C$4="NHS Scotland",$C$5="Operations cancelled for non-clinical/capacity reasons"),
SUMIFS(AllPublicationData!$I:$I,AllPublicationData!$A:$A,'Publication Table'!$B98,AllPublicationData!$B:$B,'Publication Table'!D$7),
IF(AND($C$4="NHS Scotland",$C$5="Cancellations for other reasons"),
SUMIFS(AllPublicationData!$J:$J,AllPublicationData!$A:$A,'Publication Table'!$B98,AllPublicationData!$B:$B,'Publication Table'!D$7)))))))</f>
        <v>1522</v>
      </c>
      <c r="E98" s="90">
        <f>IF($C$5="Total Operations",
SUMIFS(AllPublicationData!$E:$E,AllPublicationData!$A:$A,'Publication Table'!$B98,AllPublicationData!$B:$B,'Publication Table'!$C$4,AllPublicationData!$D:$D,'Publication Table'!E$7),
IF('Publication Table'!$C$5="All Cancelled Operations",
SUMIFS(AllPublicationData!$F:$F,AllPublicationData!$A:$A,'Publication Table'!$B98,AllPublicationData!$B:$B,'Publication Table'!$C$4,AllPublicationData!$D:$D,'Publication Table'!E$7),
IF('Publication Table'!$C$5="Operations cancelled by patient",
SUMIFS(AllPublicationData!$G:$G,AllPublicationData!$A:$A,'Publication Table'!$B98,AllPublicationData!$B:$B,'Publication Table'!$C$4,AllPublicationData!$D:$D,'Publication Table'!E$7),
IF('Publication Table'!$C$5="Operations cancelled for clinical reasons",
SUMIFS(AllPublicationData!$H:$H,AllPublicationData!$A:$A,'Publication Table'!$B98,AllPublicationData!$B:$B,'Publication Table'!$C$4,AllPublicationData!$D:$D,'Publication Table'!E$7),
IF('Publication Table'!$C$5="Operations cancelled for non-clinical/capacity reasons",
SUMIFS(AllPublicationData!$I:$I,AllPublicationData!$A:$A,'Publication Table'!$B98,AllPublicationData!$B:$B,'Publication Table'!$C$4,AllPublicationData!$D:$D,'Publication Table'!E$7),
IF('Publication Table'!$C$5="Cancellations for other reasons",
SUMIFS(AllPublicationData!$J:$J,AllPublicationData!$A:$A,'Publication Table'!$B98,AllPublicationData!$B:$B,'Publication Table'!$C$4,AllPublicationData!$D:$D,'Publication Table'!E$7)))))))+
IF(AND($C$4="NHS Scotland",$C$5="Total Operations"),
SUMIFS(AllPublicationData!$E:$E,AllPublicationData!$A:$A,'Publication Table'!$B98,AllPublicationData!$B:$B,'Publication Table'!E$7),
IF(AND($C$4="NHS Scotland",$C$5="All Cancelled Operations"),
SUMIFS(AllPublicationData!$F:$F,AllPublicationData!$A:$A,'Publication Table'!$B98,AllPublicationData!$B:$B,'Publication Table'!E$7),
IF(AND($C$4="NHS Scotland",$C$5="Operations cancelled by patient"),
SUMIFS(AllPublicationData!$G:$G,AllPublicationData!$A:$A,'Publication Table'!$B98,AllPublicationData!$B:$B,'Publication Table'!E$7),
IF(AND($C$4="NHS Scotland",$C$5="Operations cancelled for clinical reasons"),
SUMIFS(AllPublicationData!$H:$H,AllPublicationData!$A:$A,'Publication Table'!$B98,AllPublicationData!$B:$B,'Publication Table'!E$7),
IF(AND($C$4="NHS Scotland",$C$5="Operations cancelled for non-clinical/capacity reasons"),
SUMIFS(AllPublicationData!$I:$I,AllPublicationData!$A:$A,'Publication Table'!$B98,AllPublicationData!$B:$B,'Publication Table'!E$7),
IF(AND($C$4="NHS Scotland",$C$5="Cancellations for other reasons"),
SUMIFS(AllPublicationData!$J:$J,AllPublicationData!$A:$A,'Publication Table'!$B98,AllPublicationData!$B:$B,'Publication Table'!E$7)))))))</f>
        <v>2207</v>
      </c>
      <c r="F98" s="90">
        <f>IF($C$5="Total Operations",
SUMIFS(AllPublicationData!$E:$E,AllPublicationData!$A:$A,'Publication Table'!$B98,AllPublicationData!$B:$B,'Publication Table'!$C$4,AllPublicationData!$D:$D,'Publication Table'!F$7),
IF('Publication Table'!$C$5="All Cancelled Operations",
SUMIFS(AllPublicationData!$F:$F,AllPublicationData!$A:$A,'Publication Table'!$B98,AllPublicationData!$B:$B,'Publication Table'!$C$4,AllPublicationData!$D:$D,'Publication Table'!F$7),
IF('Publication Table'!$C$5="Operations cancelled by patient",
SUMIFS(AllPublicationData!$G:$G,AllPublicationData!$A:$A,'Publication Table'!$B98,AllPublicationData!$B:$B,'Publication Table'!$C$4,AllPublicationData!$D:$D,'Publication Table'!F$7),
IF('Publication Table'!$C$5="Operations cancelled for clinical reasons",
SUMIFS(AllPublicationData!$H:$H,AllPublicationData!$A:$A,'Publication Table'!$B98,AllPublicationData!$B:$B,'Publication Table'!$C$4,AllPublicationData!$D:$D,'Publication Table'!F$7),
IF('Publication Table'!$C$5="Operations cancelled for non-clinical/capacity reasons",
SUMIFS(AllPublicationData!$I:$I,AllPublicationData!$A:$A,'Publication Table'!$B98,AllPublicationData!$B:$B,'Publication Table'!$C$4,AllPublicationData!$D:$D,'Publication Table'!F$7),
IF('Publication Table'!$C$5="Cancellations for other reasons",
SUMIFS(AllPublicationData!$J:$J,AllPublicationData!$A:$A,'Publication Table'!$B98,AllPublicationData!$B:$B,'Publication Table'!$C$4,AllPublicationData!$D:$D,'Publication Table'!F$7)))))))+
IF(AND($C$4="NHS Scotland",$C$5="Total Operations"),
SUMIFS(AllPublicationData!$E:$E,AllPublicationData!$A:$A,'Publication Table'!$B98,AllPublicationData!$B:$B,'Publication Table'!F$7),
IF(AND($C$4="NHS Scotland",$C$5="All Cancelled Operations"),
SUMIFS(AllPublicationData!$F:$F,AllPublicationData!$A:$A,'Publication Table'!$B98,AllPublicationData!$B:$B,'Publication Table'!F$7),
IF(AND($C$4="NHS Scotland",$C$5="Operations cancelled by patient"),
SUMIFS(AllPublicationData!$G:$G,AllPublicationData!$A:$A,'Publication Table'!$B98,AllPublicationData!$B:$B,'Publication Table'!F$7),
IF(AND($C$4="NHS Scotland",$C$5="Operations cancelled for clinical reasons"),
SUMIFS(AllPublicationData!$H:$H,AllPublicationData!$A:$A,'Publication Table'!$B98,AllPublicationData!$B:$B,'Publication Table'!F$7),
IF(AND($C$4="NHS Scotland",$C$5="Operations cancelled for non-clinical/capacity reasons"),
SUMIFS(AllPublicationData!$I:$I,AllPublicationData!$A:$A,'Publication Table'!$B98,AllPublicationData!$B:$B,'Publication Table'!F$7),
IF(AND($C$4="NHS Scotland",$C$5="Cancellations for other reasons"),
SUMIFS(AllPublicationData!$J:$J,AllPublicationData!$A:$A,'Publication Table'!$B98,AllPublicationData!$B:$B,'Publication Table'!F$7)))))))</f>
        <v>450</v>
      </c>
      <c r="G98" s="90">
        <f>IF($C$5="Total Operations",
SUMIFS(AllPublicationData!$E:$E,AllPublicationData!$A:$A,'Publication Table'!$B98,AllPublicationData!$B:$B,'Publication Table'!$C$4,AllPublicationData!$D:$D,'Publication Table'!G$7),
IF('Publication Table'!$C$5="All Cancelled Operations",
SUMIFS(AllPublicationData!$F:$F,AllPublicationData!$A:$A,'Publication Table'!$B98,AllPublicationData!$B:$B,'Publication Table'!$C$4,AllPublicationData!$D:$D,'Publication Table'!G$7),
IF('Publication Table'!$C$5="Operations cancelled by patient",
SUMIFS(AllPublicationData!$G:$G,AllPublicationData!$A:$A,'Publication Table'!$B98,AllPublicationData!$B:$B,'Publication Table'!$C$4,AllPublicationData!$D:$D,'Publication Table'!G$7),
IF('Publication Table'!$C$5="Operations cancelled for clinical reasons",
SUMIFS(AllPublicationData!$H:$H,AllPublicationData!$A:$A,'Publication Table'!$B98,AllPublicationData!$B:$B,'Publication Table'!$C$4,AllPublicationData!$D:$D,'Publication Table'!G$7),
IF('Publication Table'!$C$5="Operations cancelled for non-clinical/capacity reasons",
SUMIFS(AllPublicationData!$I:$I,AllPublicationData!$A:$A,'Publication Table'!$B98,AllPublicationData!$B:$B,'Publication Table'!$C$4,AllPublicationData!$D:$D,'Publication Table'!G$7),
IF('Publication Table'!$C$5="Cancellations for other reasons",
SUMIFS(AllPublicationData!$J:$J,AllPublicationData!$A:$A,'Publication Table'!$B98,AllPublicationData!$B:$B,'Publication Table'!$C$4,AllPublicationData!$D:$D,'Publication Table'!G$7)))))))+
IF(AND($C$4="NHS Scotland",$C$5="Total Operations"),
SUMIFS(AllPublicationData!$E:$E,AllPublicationData!$A:$A,'Publication Table'!$B98,AllPublicationData!$B:$B,'Publication Table'!G$7),
IF(AND($C$4="NHS Scotland",$C$5="All Cancelled Operations"),
SUMIFS(AllPublicationData!$F:$F,AllPublicationData!$A:$A,'Publication Table'!$B98,AllPublicationData!$B:$B,'Publication Table'!G$7),
IF(AND($C$4="NHS Scotland",$C$5="Operations cancelled by patient"),
SUMIFS(AllPublicationData!$G:$G,AllPublicationData!$A:$A,'Publication Table'!$B98,AllPublicationData!$B:$B,'Publication Table'!G$7),
IF(AND($C$4="NHS Scotland",$C$5="Operations cancelled for clinical reasons"),
SUMIFS(AllPublicationData!$H:$H,AllPublicationData!$A:$A,'Publication Table'!$B98,AllPublicationData!$B:$B,'Publication Table'!G$7),
IF(AND($C$4="NHS Scotland",$C$5="Operations cancelled for non-clinical/capacity reasons"),
SUMIFS(AllPublicationData!$I:$I,AllPublicationData!$A:$A,'Publication Table'!$B98,AllPublicationData!$B:$B,'Publication Table'!G$7),
IF(AND($C$4="NHS Scotland",$C$5="Cancellations for other reasons"),
SUMIFS(AllPublicationData!$J:$J,AllPublicationData!$A:$A,'Publication Table'!$B98,AllPublicationData!$B:$B,'Publication Table'!G$7)))))))</f>
        <v>1561</v>
      </c>
      <c r="H98" s="90">
        <f>IF($C$5="Total Operations",
SUMIFS(AllPublicationData!$E:$E,AllPublicationData!$A:$A,'Publication Table'!$B98,AllPublicationData!$B:$B,'Publication Table'!$C$4,AllPublicationData!$D:$D,'Publication Table'!H$7),
IF('Publication Table'!$C$5="All Cancelled Operations",
SUMIFS(AllPublicationData!$F:$F,AllPublicationData!$A:$A,'Publication Table'!$B98,AllPublicationData!$B:$B,'Publication Table'!$C$4,AllPublicationData!$D:$D,'Publication Table'!H$7),
IF('Publication Table'!$C$5="Operations cancelled by patient",
SUMIFS(AllPublicationData!$G:$G,AllPublicationData!$A:$A,'Publication Table'!$B98,AllPublicationData!$B:$B,'Publication Table'!$C$4,AllPublicationData!$D:$D,'Publication Table'!H$7),
IF('Publication Table'!$C$5="Operations cancelled for clinical reasons",
SUMIFS(AllPublicationData!$H:$H,AllPublicationData!$A:$A,'Publication Table'!$B98,AllPublicationData!$B:$B,'Publication Table'!$C$4,AllPublicationData!$D:$D,'Publication Table'!H$7),
IF('Publication Table'!$C$5="Operations cancelled for non-clinical/capacity reasons",
SUMIFS(AllPublicationData!$I:$I,AllPublicationData!$A:$A,'Publication Table'!$B98,AllPublicationData!$B:$B,'Publication Table'!$C$4,AllPublicationData!$D:$D,'Publication Table'!H$7),
IF('Publication Table'!$C$5="Cancellations for other reasons",
SUMIFS(AllPublicationData!$J:$J,AllPublicationData!$A:$A,'Publication Table'!$B98,AllPublicationData!$B:$B,'Publication Table'!$C$4,AllPublicationData!$D:$D,'Publication Table'!H$7)))))))+
IF(AND($C$4="NHS Scotland",$C$5="Total Operations"),
SUMIFS(AllPublicationData!$E:$E,AllPublicationData!$A:$A,'Publication Table'!$B98,AllPublicationData!$B:$B,'Publication Table'!H$7),
IF(AND($C$4="NHS Scotland",$C$5="All Cancelled Operations"),
SUMIFS(AllPublicationData!$F:$F,AllPublicationData!$A:$A,'Publication Table'!$B98,AllPublicationData!$B:$B,'Publication Table'!H$7),
IF(AND($C$4="NHS Scotland",$C$5="Operations cancelled by patient"),
SUMIFS(AllPublicationData!$G:$G,AllPublicationData!$A:$A,'Publication Table'!$B98,AllPublicationData!$B:$B,'Publication Table'!H$7),
IF(AND($C$4="NHS Scotland",$C$5="Operations cancelled for clinical reasons"),
SUMIFS(AllPublicationData!$H:$H,AllPublicationData!$A:$A,'Publication Table'!$B98,AllPublicationData!$B:$B,'Publication Table'!H$7),
IF(AND($C$4="NHS Scotland",$C$5="Operations cancelled for non-clinical/capacity reasons"),
SUMIFS(AllPublicationData!$I:$I,AllPublicationData!$A:$A,'Publication Table'!$B98,AllPublicationData!$B:$B,'Publication Table'!H$7),
IF(AND($C$4="NHS Scotland",$C$5="Cancellations for other reasons"),
SUMIFS(AllPublicationData!$J:$J,AllPublicationData!$A:$A,'Publication Table'!$B98,AllPublicationData!$B:$B,'Publication Table'!H$7)))))))</f>
        <v>1445</v>
      </c>
      <c r="I98" s="90">
        <f>IF($C$5="Total Operations",
SUMIFS(AllPublicationData!$E:$E,AllPublicationData!$A:$A,'Publication Table'!$B98,AllPublicationData!$B:$B,'Publication Table'!$C$4,AllPublicationData!$D:$D,'Publication Table'!I$7),
IF('Publication Table'!$C$5="All Cancelled Operations",
SUMIFS(AllPublicationData!$F:$F,AllPublicationData!$A:$A,'Publication Table'!$B98,AllPublicationData!$B:$B,'Publication Table'!$C$4,AllPublicationData!$D:$D,'Publication Table'!I$7),
IF('Publication Table'!$C$5="Operations cancelled by patient",
SUMIFS(AllPublicationData!$G:$G,AllPublicationData!$A:$A,'Publication Table'!$B98,AllPublicationData!$B:$B,'Publication Table'!$C$4,AllPublicationData!$D:$D,'Publication Table'!I$7),
IF('Publication Table'!$C$5="Operations cancelled for clinical reasons",
SUMIFS(AllPublicationData!$H:$H,AllPublicationData!$A:$A,'Publication Table'!$B98,AllPublicationData!$B:$B,'Publication Table'!$C$4,AllPublicationData!$D:$D,'Publication Table'!I$7),
IF('Publication Table'!$C$5="Operations cancelled for non-clinical/capacity reasons",
SUMIFS(AllPublicationData!$I:$I,AllPublicationData!$A:$A,'Publication Table'!$B98,AllPublicationData!$B:$B,'Publication Table'!$C$4,AllPublicationData!$D:$D,'Publication Table'!I$7),
IF('Publication Table'!$C$5="Cancellations for other reasons",
SUMIFS(AllPublicationData!$J:$J,AllPublicationData!$A:$A,'Publication Table'!$B98,AllPublicationData!$B:$B,'Publication Table'!$C$4,AllPublicationData!$D:$D,'Publication Table'!I$7)))))))+
IF(AND($C$4="NHS Scotland",$C$5="Total Operations"),
SUMIFS(AllPublicationData!$E:$E,AllPublicationData!$A:$A,'Publication Table'!$B98,AllPublicationData!$B:$B,'Publication Table'!I$7),
IF(AND($C$4="NHS Scotland",$C$5="All Cancelled Operations"),
SUMIFS(AllPublicationData!$F:$F,AllPublicationData!$A:$A,'Publication Table'!$B98,AllPublicationData!$B:$B,'Publication Table'!I$7),
IF(AND($C$4="NHS Scotland",$C$5="Operations cancelled by patient"),
SUMIFS(AllPublicationData!$G:$G,AllPublicationData!$A:$A,'Publication Table'!$B98,AllPublicationData!$B:$B,'Publication Table'!I$7),
IF(AND($C$4="NHS Scotland",$C$5="Operations cancelled for clinical reasons"),
SUMIFS(AllPublicationData!$H:$H,AllPublicationData!$A:$A,'Publication Table'!$B98,AllPublicationData!$B:$B,'Publication Table'!I$7),
IF(AND($C$4="NHS Scotland",$C$5="Operations cancelled for non-clinical/capacity reasons"),
SUMIFS(AllPublicationData!$I:$I,AllPublicationData!$A:$A,'Publication Table'!$B98,AllPublicationData!$B:$B,'Publication Table'!I$7),
IF(AND($C$4="NHS Scotland",$C$5="Cancellations for other reasons"),
SUMIFS(AllPublicationData!$J:$J,AllPublicationData!$A:$A,'Publication Table'!$B98,AllPublicationData!$B:$B,'Publication Table'!I$7)))))))</f>
        <v>1205</v>
      </c>
      <c r="J98" s="90">
        <f>IF($C$5="Total Operations",
SUMIFS(AllPublicationData!$E:$E,AllPublicationData!$A:$A,'Publication Table'!$B98,AllPublicationData!$B:$B,'Publication Table'!$C$4,AllPublicationData!$D:$D,'Publication Table'!J$7),
IF('Publication Table'!$C$5="All Cancelled Operations",
SUMIFS(AllPublicationData!$F:$F,AllPublicationData!$A:$A,'Publication Table'!$B98,AllPublicationData!$B:$B,'Publication Table'!$C$4,AllPublicationData!$D:$D,'Publication Table'!J$7),
IF('Publication Table'!$C$5="Operations cancelled by patient",
SUMIFS(AllPublicationData!$G:$G,AllPublicationData!$A:$A,'Publication Table'!$B98,AllPublicationData!$B:$B,'Publication Table'!$C$4,AllPublicationData!$D:$D,'Publication Table'!J$7),
IF('Publication Table'!$C$5="Operations cancelled for clinical reasons",
SUMIFS(AllPublicationData!$H:$H,AllPublicationData!$A:$A,'Publication Table'!$B98,AllPublicationData!$B:$B,'Publication Table'!$C$4,AllPublicationData!$D:$D,'Publication Table'!J$7),
IF('Publication Table'!$C$5="Operations cancelled for non-clinical/capacity reasons",
SUMIFS(AllPublicationData!$I:$I,AllPublicationData!$A:$A,'Publication Table'!$B98,AllPublicationData!$B:$B,'Publication Table'!$C$4,AllPublicationData!$D:$D,'Publication Table'!J$7),
IF('Publication Table'!$C$5="Cancellations for other reasons",
SUMIFS(AllPublicationData!$J:$J,AllPublicationData!$A:$A,'Publication Table'!$B98,AllPublicationData!$B:$B,'Publication Table'!$C$4,AllPublicationData!$D:$D,'Publication Table'!J$7)))))))+
IF(AND($C$4="NHS Scotland",$C$5="Total Operations"),
SUMIFS(AllPublicationData!$E:$E,AllPublicationData!$A:$A,'Publication Table'!$B98,AllPublicationData!$B:$B,'Publication Table'!J$7),
IF(AND($C$4="NHS Scotland",$C$5="All Cancelled Operations"),
SUMIFS(AllPublicationData!$F:$F,AllPublicationData!$A:$A,'Publication Table'!$B98,AllPublicationData!$B:$B,'Publication Table'!J$7),
IF(AND($C$4="NHS Scotland",$C$5="Operations cancelled by patient"),
SUMIFS(AllPublicationData!$G:$G,AllPublicationData!$A:$A,'Publication Table'!$B98,AllPublicationData!$B:$B,'Publication Table'!J$7),
IF(AND($C$4="NHS Scotland",$C$5="Operations cancelled for clinical reasons"),
SUMIFS(AllPublicationData!$H:$H,AllPublicationData!$A:$A,'Publication Table'!$B98,AllPublicationData!$B:$B,'Publication Table'!J$7),
IF(AND($C$4="NHS Scotland",$C$5="Operations cancelled for non-clinical/capacity reasons"),
SUMIFS(AllPublicationData!$I:$I,AllPublicationData!$A:$A,'Publication Table'!$B98,AllPublicationData!$B:$B,'Publication Table'!J$7),
IF(AND($C$4="NHS Scotland",$C$5="Cancellations for other reasons"),
SUMIFS(AllPublicationData!$J:$J,AllPublicationData!$A:$A,'Publication Table'!$B98,AllPublicationData!$B:$B,'Publication Table'!J$7)))))))</f>
        <v>3287</v>
      </c>
      <c r="K98" s="90">
        <f>IF($C$5="Total Operations",
SUMIFS(AllPublicationData!$E:$E,AllPublicationData!$A:$A,'Publication Table'!$B98,AllPublicationData!$B:$B,'Publication Table'!$C$4,AllPublicationData!$D:$D,'Publication Table'!K$7),
IF('Publication Table'!$C$5="All Cancelled Operations",
SUMIFS(AllPublicationData!$F:$F,AllPublicationData!$A:$A,'Publication Table'!$B98,AllPublicationData!$B:$B,'Publication Table'!$C$4,AllPublicationData!$D:$D,'Publication Table'!K$7),
IF('Publication Table'!$C$5="Operations cancelled by patient",
SUMIFS(AllPublicationData!$G:$G,AllPublicationData!$A:$A,'Publication Table'!$B98,AllPublicationData!$B:$B,'Publication Table'!$C$4,AllPublicationData!$D:$D,'Publication Table'!K$7),
IF('Publication Table'!$C$5="Operations cancelled for clinical reasons",
SUMIFS(AllPublicationData!$H:$H,AllPublicationData!$A:$A,'Publication Table'!$B98,AllPublicationData!$B:$B,'Publication Table'!$C$4,AllPublicationData!$D:$D,'Publication Table'!K$7),
IF('Publication Table'!$C$5="Operations cancelled for non-clinical/capacity reasons",
SUMIFS(AllPublicationData!$I:$I,AllPublicationData!$A:$A,'Publication Table'!$B98,AllPublicationData!$B:$B,'Publication Table'!$C$4,AllPublicationData!$D:$D,'Publication Table'!K$7),
IF('Publication Table'!$C$5="Cancellations for other reasons",
SUMIFS(AllPublicationData!$J:$J,AllPublicationData!$A:$A,'Publication Table'!$B98,AllPublicationData!$B:$B,'Publication Table'!$C$4,AllPublicationData!$D:$D,'Publication Table'!K$7)))))))+
IF(AND($C$4="NHS Scotland",$C$5="Total Operations"),
SUMIFS(AllPublicationData!$E:$E,AllPublicationData!$A:$A,'Publication Table'!$B98,AllPublicationData!$B:$B,'Publication Table'!K$7),
IF(AND($C$4="NHS Scotland",$C$5="All Cancelled Operations"),
SUMIFS(AllPublicationData!$F:$F,AllPublicationData!$A:$A,'Publication Table'!$B98,AllPublicationData!$B:$B,'Publication Table'!K$7),
IF(AND($C$4="NHS Scotland",$C$5="Operations cancelled by patient"),
SUMIFS(AllPublicationData!$G:$G,AllPublicationData!$A:$A,'Publication Table'!$B98,AllPublicationData!$B:$B,'Publication Table'!K$7),
IF(AND($C$4="NHS Scotland",$C$5="Operations cancelled for clinical reasons"),
SUMIFS(AllPublicationData!$H:$H,AllPublicationData!$A:$A,'Publication Table'!$B98,AllPublicationData!$B:$B,'Publication Table'!K$7),
IF(AND($C$4="NHS Scotland",$C$5="Operations cancelled for non-clinical/capacity reasons"),
SUMIFS(AllPublicationData!$I:$I,AllPublicationData!$A:$A,'Publication Table'!$B98,AllPublicationData!$B:$B,'Publication Table'!K$7),
IF(AND($C$4="NHS Scotland",$C$5="Cancellations for other reasons"),
SUMIFS(AllPublicationData!$J:$J,AllPublicationData!$A:$A,'Publication Table'!$B98,AllPublicationData!$B:$B,'Publication Table'!K$7)))))))</f>
        <v>7572</v>
      </c>
      <c r="L98" s="90">
        <f>IF($C$5="Total Operations",
SUMIFS(AllPublicationData!$E:$E,AllPublicationData!$A:$A,'Publication Table'!$B98,AllPublicationData!$B:$B,'Publication Table'!$C$4,AllPublicationData!$D:$D,'Publication Table'!L$7),
IF('Publication Table'!$C$5="All Cancelled Operations",
SUMIFS(AllPublicationData!$F:$F,AllPublicationData!$A:$A,'Publication Table'!$B98,AllPublicationData!$B:$B,'Publication Table'!$C$4,AllPublicationData!$D:$D,'Publication Table'!L$7),
IF('Publication Table'!$C$5="Operations cancelled by patient",
SUMIFS(AllPublicationData!$G:$G,AllPublicationData!$A:$A,'Publication Table'!$B98,AllPublicationData!$B:$B,'Publication Table'!$C$4,AllPublicationData!$D:$D,'Publication Table'!L$7),
IF('Publication Table'!$C$5="Operations cancelled for clinical reasons",
SUMIFS(AllPublicationData!$H:$H,AllPublicationData!$A:$A,'Publication Table'!$B98,AllPublicationData!$B:$B,'Publication Table'!$C$4,AllPublicationData!$D:$D,'Publication Table'!L$7),
IF('Publication Table'!$C$5="Operations cancelled for non-clinical/capacity reasons",
SUMIFS(AllPublicationData!$I:$I,AllPublicationData!$A:$A,'Publication Table'!$B98,AllPublicationData!$B:$B,'Publication Table'!$C$4,AllPublicationData!$D:$D,'Publication Table'!L$7),
IF('Publication Table'!$C$5="Cancellations for other reasons",
SUMIFS(AllPublicationData!$J:$J,AllPublicationData!$A:$A,'Publication Table'!$B98,AllPublicationData!$B:$B,'Publication Table'!$C$4,AllPublicationData!$D:$D,'Publication Table'!L$7)))))))+
IF(AND($C$4="NHS Scotland",$C$5="Total Operations"),
SUMIFS(AllPublicationData!$E:$E,AllPublicationData!$A:$A,'Publication Table'!$B98,AllPublicationData!$B:$B,'Publication Table'!L$7),
IF(AND($C$4="NHS Scotland",$C$5="All Cancelled Operations"),
SUMIFS(AllPublicationData!$F:$F,AllPublicationData!$A:$A,'Publication Table'!$B98,AllPublicationData!$B:$B,'Publication Table'!L$7),
IF(AND($C$4="NHS Scotland",$C$5="Operations cancelled by patient"),
SUMIFS(AllPublicationData!$G:$G,AllPublicationData!$A:$A,'Publication Table'!$B98,AllPublicationData!$B:$B,'Publication Table'!L$7),
IF(AND($C$4="NHS Scotland",$C$5="Operations cancelled for clinical reasons"),
SUMIFS(AllPublicationData!$H:$H,AllPublicationData!$A:$A,'Publication Table'!$B98,AllPublicationData!$B:$B,'Publication Table'!L$7),
IF(AND($C$4="NHS Scotland",$C$5="Operations cancelled for non-clinical/capacity reasons"),
SUMIFS(AllPublicationData!$I:$I,AllPublicationData!$A:$A,'Publication Table'!$B98,AllPublicationData!$B:$B,'Publication Table'!L$7),
IF(AND($C$4="NHS Scotland",$C$5="Cancellations for other reasons"),
SUMIFS(AllPublicationData!$J:$J,AllPublicationData!$A:$A,'Publication Table'!$B98,AllPublicationData!$B:$B,'Publication Table'!L$7)))))))</f>
        <v>1319</v>
      </c>
      <c r="M98" s="90">
        <f>IF($C$5="Total Operations",
SUMIFS(AllPublicationData!$E:$E,AllPublicationData!$A:$A,'Publication Table'!$B98,AllPublicationData!$B:$B,'Publication Table'!$C$4,AllPublicationData!$D:$D,'Publication Table'!M$7),
IF('Publication Table'!$C$5="All Cancelled Operations",
SUMIFS(AllPublicationData!$F:$F,AllPublicationData!$A:$A,'Publication Table'!$B98,AllPublicationData!$B:$B,'Publication Table'!$C$4,AllPublicationData!$D:$D,'Publication Table'!M$7),
IF('Publication Table'!$C$5="Operations cancelled by patient",
SUMIFS(AllPublicationData!$G:$G,AllPublicationData!$A:$A,'Publication Table'!$B98,AllPublicationData!$B:$B,'Publication Table'!$C$4,AllPublicationData!$D:$D,'Publication Table'!M$7),
IF('Publication Table'!$C$5="Operations cancelled for clinical reasons",
SUMIFS(AllPublicationData!$G:$G,AllPublicationData!$A:$A,'Publication Table'!$B98,AllPublicationData!$B:$B,'Publication Table'!$C$4,AllPublicationData!$D:$D,'Publication Table'!M$7),
IF('Publication Table'!$C$5="Operations cancelled for non-clinical/capacity reasons",
SUMIFS(AllPublicationData!$G:$G,AllPublicationData!$A:$A,'Publication Table'!$B98,AllPublicationData!$B:$B,'Publication Table'!$C$4,AllPublicationData!$D:$D,'Publication Table'!M$7),
IF('Publication Table'!$C$5="Cancellations for other reasons",
SUMIFS(AllPublicationData!$G:$G,AllPublicationData!$A:$A,'Publication Table'!$B98,AllPublicationData!$B:$B,'Publication Table'!$C$4,AllPublicationData!$D:$D,'Publication Table'!M$7)))))))+
IF(AND($C$4="NHS Scotland",$C$5="Total Operations"),
SUMIFS(AllPublicationData!$E:$E,AllPublicationData!$A:$A,'Publication Table'!$B98,AllPublicationData!$B:$B,'Publication Table'!M$7),
IF(AND($C$4="NHS Scotland",$C$5="All Cancelled Operations"),
SUMIFS(AllPublicationData!$F:$F,AllPublicationData!$A:$A,'Publication Table'!$B98,AllPublicationData!$B:$B,'Publication Table'!M$7),
IF(AND($C$4="NHS Scotland",$C$5="Operations cancelled by patient"),
SUMIFS(AllPublicationData!$G:$G,AllPublicationData!$A:$A,'Publication Table'!$B98,AllPublicationData!$B:$B,'Publication Table'!M$7),
IF(AND($C$4="NHS Scotland",$C$5="Operations cancelled for clinical reasons"),
SUMIFS(AllPublicationData!$H:$H,AllPublicationData!$A:$A,'Publication Table'!$B98,AllPublicationData!$B:$B,'Publication Table'!M$7),
IF(AND($C$4="NHS Scotland",$C$5="Operations cancelled for non-clinical/capacity reasons"),
SUMIFS(AllPublicationData!$I:$I,AllPublicationData!$A:$A,'Publication Table'!$B98,AllPublicationData!$B:$B,'Publication Table'!M$7),
IF(AND($C$4="NHS Scotland",$C$5="Cancellations for other reasons"),
SUMIFS(AllPublicationData!$J:$J,AllPublicationData!$A:$A,'Publication Table'!$B98,AllPublicationData!$B:$B,'Publication Table'!M$7)))))))</f>
        <v>2578</v>
      </c>
      <c r="N98" s="90">
        <f>IF($C$5="Total Operations",
SUMIFS(AllPublicationData!$E:$E,AllPublicationData!$A:$A,'Publication Table'!$B98,AllPublicationData!$B:$B,'Publication Table'!$C$4,AllPublicationData!$D:$D,'Publication Table'!N$7),
IF('Publication Table'!$C$5="All Cancelled Operations",
SUMIFS(AllPublicationData!$F:$F,AllPublicationData!$A:$A,'Publication Table'!$B98,AllPublicationData!$B:$B,'Publication Table'!$C$4,AllPublicationData!$D:$D,'Publication Table'!N$7),
IF('Publication Table'!$C$5="Operations cancelled by patient",
SUMIFS(AllPublicationData!$G:$G,AllPublicationData!$A:$A,'Publication Table'!$B98,AllPublicationData!$B:$B,'Publication Table'!$C$4,AllPublicationData!$D:$D,'Publication Table'!N$7),
IF('Publication Table'!$C$5="Operations cancelled for clinical reasons",
SUMIFS(AllPublicationData!$G:$G,AllPublicationData!$A:$A,'Publication Table'!$B98,AllPublicationData!$B:$B,'Publication Table'!$C$4,AllPublicationData!$D:$D,'Publication Table'!N$7),
IF('Publication Table'!$C$5="Operations cancelled for non-clinical/capacity reasons",
SUMIFS(AllPublicationData!$G:$G,AllPublicationData!$A:$A,'Publication Table'!$B98,AllPublicationData!$B:$B,'Publication Table'!$C$4,AllPublicationData!$D:$D,'Publication Table'!N$7),
IF('Publication Table'!$C$5="Cancellations for other reasons",
SUMIFS(AllPublicationData!$G:$G,AllPublicationData!$A:$A,'Publication Table'!$B98,AllPublicationData!$B:$B,'Publication Table'!$C$4,AllPublicationData!$D:$D,'Publication Table'!N$7)))))))+
IF(AND($C$4="NHS Scotland",$C$5="Total Operations"),
SUMIFS(AllPublicationData!$E:$E,AllPublicationData!$A:$A,'Publication Table'!$B98,AllPublicationData!$B:$B,'Publication Table'!N$7),
IF(AND($C$4="NHS Scotland",$C$5="All Cancelled Operations"),
SUMIFS(AllPublicationData!$F:$F,AllPublicationData!$A:$A,'Publication Table'!$B98,AllPublicationData!$B:$B,'Publication Table'!N$7),
IF(AND($C$4="NHS Scotland",$C$5="Operations cancelled by patient"),
SUMIFS(AllPublicationData!$G:$G,AllPublicationData!$A:$A,'Publication Table'!$B98,AllPublicationData!$B:$B,'Publication Table'!N$7),
IF(AND($C$4="NHS Scotland",$C$5="Operations cancelled for clinical reasons"),
SUMIFS(AllPublicationData!$H:$H,AllPublicationData!$A:$A,'Publication Table'!$B98,AllPublicationData!$B:$B,'Publication Table'!N$7),
IF(AND($C$4="NHS Scotland",$C$5="Operations cancelled for non-clinical/capacity reasons"),
SUMIFS(AllPublicationData!$I:$I,AllPublicationData!$A:$A,'Publication Table'!$B98,AllPublicationData!$B:$B,'Publication Table'!N$7),
IF(AND($C$4="NHS Scotland",$C$5="Cancellations for other reasons"),
SUMIFS(AllPublicationData!$J:$J,AllPublicationData!$A:$A,'Publication Table'!$B98,AllPublicationData!$B:$B,'Publication Table'!N$7)))))))</f>
        <v>5456</v>
      </c>
      <c r="O98" s="90">
        <f>IF($C$5="Total Operations",
SUMIFS(AllPublicationData!$E:$E,AllPublicationData!$A:$A,'Publication Table'!$B98,AllPublicationData!$B:$B,'Publication Table'!$C$4,AllPublicationData!$D:$D,'Publication Table'!O$7),
IF('Publication Table'!$C$5="All Cancelled Operations",
SUMIFS(AllPublicationData!$F:$F,AllPublicationData!$A:$A,'Publication Table'!$B98,AllPublicationData!$B:$B,'Publication Table'!$C$4,AllPublicationData!$D:$D,'Publication Table'!O$7),
IF('Publication Table'!$C$5="Operations cancelled by patient",
SUMIFS(AllPublicationData!$G:$G,AllPublicationData!$A:$A,'Publication Table'!$B98,AllPublicationData!$B:$B,'Publication Table'!$C$4,AllPublicationData!$D:$D,'Publication Table'!O$7),
IF('Publication Table'!$C$5="Operations cancelled for clinical reasons",
SUMIFS(AllPublicationData!$G:$G,AllPublicationData!$A:$A,'Publication Table'!$B98,AllPublicationData!$B:$B,'Publication Table'!$C$4,AllPublicationData!$D:$D,'Publication Table'!O$7),
IF('Publication Table'!$C$5="Operations cancelled for non-clinical/capacity reasons",
SUMIFS(AllPublicationData!$G:$G,AllPublicationData!$A:$A,'Publication Table'!$B98,AllPublicationData!$B:$B,'Publication Table'!$C$4,AllPublicationData!$D:$D,'Publication Table'!O$7),
IF('Publication Table'!$C$5="Cancellations for other reasons",
SUMIFS(AllPublicationData!$G:$G,AllPublicationData!$A:$A,'Publication Table'!$B98,AllPublicationData!$B:$B,'Publication Table'!$C$4,AllPublicationData!$D:$D,'Publication Table'!O$7)))))))+
IF(AND($C$4="NHS Scotland",$C$5="Total Operations"),
SUMIFS(AllPublicationData!$E:$E,AllPublicationData!$A:$A,'Publication Table'!$B98,AllPublicationData!$B:$B,'Publication Table'!O$7),
IF(AND($C$4="NHS Scotland",$C$5="All Cancelled Operations"),
SUMIFS(AllPublicationData!$F:$F,AllPublicationData!$A:$A,'Publication Table'!$B98,AllPublicationData!$B:$B,'Publication Table'!O$7),
IF(AND($C$4="NHS Scotland",$C$5="Operations cancelled by patient"),
SUMIFS(AllPublicationData!$G:$G,AllPublicationData!$A:$A,'Publication Table'!$B98,AllPublicationData!$B:$B,'Publication Table'!O$7),
IF(AND($C$4="NHS Scotland",$C$5="Operations cancelled for clinical reasons"),
SUMIFS(AllPublicationData!$H:$H,AllPublicationData!$A:$A,'Publication Table'!$B98,AllPublicationData!$B:$B,'Publication Table'!O$7),
IF(AND($C$4="NHS Scotland",$C$5="Operations cancelled for non-clinical/capacity reasons"),
SUMIFS(AllPublicationData!$I:$I,AllPublicationData!$A:$A,'Publication Table'!$B98,AllPublicationData!$B:$B,'Publication Table'!O$7),
IF(AND($C$4="NHS Scotland",$C$5="Cancellations for other reasons"),
SUMIFS(AllPublicationData!$J:$J,AllPublicationData!$A:$A,'Publication Table'!$B98,AllPublicationData!$B:$B,'Publication Table'!O$7)))))))</f>
        <v>207</v>
      </c>
      <c r="P98" s="90">
        <f>IF($C$5="Total Operations",
SUMIFS(AllPublicationData!$E:$E,AllPublicationData!$A:$A,'Publication Table'!$B98,AllPublicationData!$B:$B,'Publication Table'!$C$4,AllPublicationData!$D:$D,'Publication Table'!P$7),
IF('Publication Table'!$C$5="All Cancelled Operations",
SUMIFS(AllPublicationData!$F:$F,AllPublicationData!$A:$A,'Publication Table'!$B98,AllPublicationData!$B:$B,'Publication Table'!$C$4,AllPublicationData!$D:$D,'Publication Table'!P$7),
IF('Publication Table'!$C$5="Operations cancelled by patient",
SUMIFS(AllPublicationData!$G:$G,AllPublicationData!$A:$A,'Publication Table'!$B98,AllPublicationData!$B:$B,'Publication Table'!$C$4,AllPublicationData!$D:$D,'Publication Table'!P$7),
IF('Publication Table'!$C$5="Operations cancelled for clinical reasons",
SUMIFS(AllPublicationData!$G:$G,AllPublicationData!$A:$A,'Publication Table'!$B98,AllPublicationData!$B:$B,'Publication Table'!$C$4,AllPublicationData!$D:$D,'Publication Table'!P$7),
IF('Publication Table'!$C$5="Operations cancelled for non-clinical/capacity reasons",
SUMIFS(AllPublicationData!$G:$G,AllPublicationData!$A:$A,'Publication Table'!$B98,AllPublicationData!$B:$B,'Publication Table'!$C$4,AllPublicationData!$D:$D,'Publication Table'!P$7),
IF('Publication Table'!$C$5="Cancellations for other reasons",
SUMIFS(AllPublicationData!$G:$G,AllPublicationData!$A:$A,'Publication Table'!$B98,AllPublicationData!$B:$B,'Publication Table'!$C$4,AllPublicationData!$D:$D,'Publication Table'!P$7)))))))+
IF(AND($C$4="NHS Scotland",$C$5="Total Operations"),
SUMIFS(AllPublicationData!$E:$E,AllPublicationData!$A:$A,'Publication Table'!$B98,AllPublicationData!$B:$B,'Publication Table'!P$7),
IF(AND($C$4="NHS Scotland",$C$5="All Cancelled Operations"),
SUMIFS(AllPublicationData!$F:$F,AllPublicationData!$A:$A,'Publication Table'!$B98,AllPublicationData!$B:$B,'Publication Table'!P$7),
IF(AND($C$4="NHS Scotland",$C$5="Operations cancelled by patient"),
SUMIFS(AllPublicationData!$G:$G,AllPublicationData!$A:$A,'Publication Table'!$B98,AllPublicationData!$B:$B,'Publication Table'!P$7),
IF(AND($C$4="NHS Scotland",$C$5="Operations cancelled for clinical reasons"),
SUMIFS(AllPublicationData!$H:$H,AllPublicationData!$A:$A,'Publication Table'!$B98,AllPublicationData!$B:$B,'Publication Table'!P$7),
IF(AND($C$4="NHS Scotland",$C$5="Operations cancelled for non-clinical/capacity reasons"),
SUMIFS(AllPublicationData!$I:$I,AllPublicationData!$A:$A,'Publication Table'!$B98,AllPublicationData!$B:$B,'Publication Table'!P$7),
IF(AND($C$4="NHS Scotland",$C$5="Cancellations for other reasons"),
SUMIFS(AllPublicationData!$J:$J,AllPublicationData!$A:$A,'Publication Table'!$B98,AllPublicationData!$B:$B,'Publication Table'!P$7)))))))</f>
        <v>196</v>
      </c>
      <c r="Q98" s="90">
        <f>IF($C$5="Total Operations",
SUMIFS(AllPublicationData!$E:$E,AllPublicationData!$A:$A,'Publication Table'!$B98,AllPublicationData!$B:$B,'Publication Table'!$C$4,AllPublicationData!$D:$D,'Publication Table'!Q$7),
IF('Publication Table'!$C$5="All Cancelled Operations",
SUMIFS(AllPublicationData!$F:$F,AllPublicationData!$A:$A,'Publication Table'!$B98,AllPublicationData!$B:$B,'Publication Table'!$C$4,AllPublicationData!$D:$D,'Publication Table'!Q$7),
IF('Publication Table'!$C$5="Operations cancelled by patient",
SUMIFS(AllPublicationData!$G:$G,AllPublicationData!$A:$A,'Publication Table'!$B98,AllPublicationData!$B:$B,'Publication Table'!$C$4,AllPublicationData!$D:$D,'Publication Table'!Q$7),
IF('Publication Table'!$C$5="Operations cancelled for clinical reasons",
SUMIFS(AllPublicationData!$G:$G,AllPublicationData!$A:$A,'Publication Table'!$B98,AllPublicationData!$B:$B,'Publication Table'!$C$4,AllPublicationData!$D:$D,'Publication Table'!Q$7),
IF('Publication Table'!$C$5="Operations cancelled for non-clinical/capacity reasons",
SUMIFS(AllPublicationData!$G:$G,AllPublicationData!$A:$A,'Publication Table'!$B98,AllPublicationData!$B:$B,'Publication Table'!$C$4,AllPublicationData!$D:$D,'Publication Table'!Q$7),
IF('Publication Table'!$C$5="Cancellations for other reasons",
SUMIFS(AllPublicationData!$G:$G,AllPublicationData!$A:$A,'Publication Table'!$B98,AllPublicationData!$B:$B,'Publication Table'!$C$4,AllPublicationData!$D:$D,'Publication Table'!Q$7)))))))+
IF(AND($C$4="NHS Scotland",$C$5="Total Operations"),
SUMIFS(AllPublicationData!$E:$E,AllPublicationData!$A:$A,'Publication Table'!$B98,AllPublicationData!$B:$B,'Publication Table'!Q$7),
IF(AND($C$4="NHS Scotland",$C$5="All Cancelled Operations"),
SUMIFS(AllPublicationData!$F:$F,AllPublicationData!$A:$A,'Publication Table'!$B98,AllPublicationData!$B:$B,'Publication Table'!Q$7),
IF(AND($C$4="NHS Scotland",$C$5="Operations cancelled by patient"),
SUMIFS(AllPublicationData!$G:$G,AllPublicationData!$A:$A,'Publication Table'!$B98,AllPublicationData!$B:$B,'Publication Table'!Q$7),
IF(AND($C$4="NHS Scotland",$C$5="Operations cancelled for clinical reasons"),
SUMIFS(AllPublicationData!$H:$H,AllPublicationData!$A:$A,'Publication Table'!$B98,AllPublicationData!$B:$B,'Publication Table'!Q$7),
IF(AND($C$4="NHS Scotland",$C$5="Operations cancelled for non-clinical/capacity reasons"),
SUMIFS(AllPublicationData!$I:$I,AllPublicationData!$A:$A,'Publication Table'!$B98,AllPublicationData!$B:$B,'Publication Table'!Q$7),
IF(AND($C$4="NHS Scotland",$C$5="Cancellations for other reasons"),
SUMIFS(AllPublicationData!$J:$J,AllPublicationData!$A:$A,'Publication Table'!$B98,AllPublicationData!$B:$B,'Publication Table'!Q$7)))))))</f>
        <v>2605</v>
      </c>
      <c r="R98" s="90">
        <f>IF($C$5="Total Operations",
SUMIFS(AllPublicationData!$E:$E,AllPublicationData!$A:$A,'Publication Table'!$B98,AllPublicationData!$B:$B,'Publication Table'!$C$4,AllPublicationData!$D:$D,'Publication Table'!R$7),
IF('Publication Table'!$C$5="All Cancelled Operations",
SUMIFS(AllPublicationData!$F:$F,AllPublicationData!$A:$A,'Publication Table'!$B98,AllPublicationData!$B:$B,'Publication Table'!$C$4,AllPublicationData!$D:$D,'Publication Table'!R$7),
IF('Publication Table'!$C$5="Operations cancelled by patient",
SUMIFS(AllPublicationData!$G:$G,AllPublicationData!$A:$A,'Publication Table'!$B98,AllPublicationData!$B:$B,'Publication Table'!$C$4,AllPublicationData!$D:$D,'Publication Table'!R$7),
IF('Publication Table'!$C$5="Operations cancelled for clinical reasons",
SUMIFS(AllPublicationData!$G:$G,AllPublicationData!$A:$A,'Publication Table'!$B98,AllPublicationData!$B:$B,'Publication Table'!$C$4,AllPublicationData!$D:$D,'Publication Table'!R$7),
IF('Publication Table'!$C$5="Operations cancelled for non-clinical/capacity reasons",
SUMIFS(AllPublicationData!$G:$G,AllPublicationData!$A:$A,'Publication Table'!$B98,AllPublicationData!$B:$B,'Publication Table'!$C$4,AllPublicationData!$D:$D,'Publication Table'!R$7),
IF('Publication Table'!$C$5="Cancellations for other reasons",
SUMIFS(AllPublicationData!$G:$G,AllPublicationData!$A:$A,'Publication Table'!$B98,AllPublicationData!$B:$B,'Publication Table'!$C$4,AllPublicationData!$D:$D,'Publication Table'!R$7)))))))+
IF(AND($C$4="NHS Scotland",$C$5="Total Operations"),
SUMIFS(AllPublicationData!$E:$E,AllPublicationData!$A:$A,'Publication Table'!$B98,AllPublicationData!$B:$B,'Publication Table'!R$7),
IF(AND($C$4="NHS Scotland",$C$5="All Cancelled Operations"),
SUMIFS(AllPublicationData!$F:$F,AllPublicationData!$A:$A,'Publication Table'!$B98,AllPublicationData!$B:$B,'Publication Table'!R$7),
IF(AND($C$4="NHS Scotland",$C$5="Operations cancelled by patient"),
SUMIFS(AllPublicationData!$G:$G,AllPublicationData!$A:$A,'Publication Table'!$B98,AllPublicationData!$B:$B,'Publication Table'!R$7),
IF(AND($C$4="NHS Scotland",$C$5="Operations cancelled for clinical reasons"),
SUMIFS(AllPublicationData!$H:$H,AllPublicationData!$A:$A,'Publication Table'!$B98,AllPublicationData!$B:$B,'Publication Table'!R$7),
IF(AND($C$4="NHS Scotland",$C$5="Operations cancelled for non-clinical/capacity reasons"),
SUMIFS(AllPublicationData!$I:$I,AllPublicationData!$A:$A,'Publication Table'!$B98,AllPublicationData!$B:$B,'Publication Table'!R$7),
IF(AND($C$4="NHS Scotland",$C$5="Cancellations for other reasons"),
SUMIFS(AllPublicationData!$J:$J,AllPublicationData!$A:$A,'Publication Table'!$B98,AllPublicationData!$B:$B,'Publication Table'!R$7)))))))</f>
        <v>120</v>
      </c>
    </row>
    <row r="99" spans="2:18" x14ac:dyDescent="0.35">
      <c r="B99" s="89">
        <v>42644</v>
      </c>
      <c r="C99" s="81">
        <f>IF($C$5="Total Operations",
SUMIFS(AllPublicationData!$E:$E,AllPublicationData!$A:$A,'Publication Table'!$B99,AllPublicationData!$B:$B,'Publication Table'!$C$4),
IF('Publication Table'!$C$5="All Cancelled Operations",
SUMIFS(AllPublicationData!$F:$F,AllPublicationData!$A:$A,'Publication Table'!$B99,AllPublicationData!$B:$B,'Publication Table'!$C$4),
IF('Publication Table'!$C$5="Operations cancelled by patient",
SUMIFS(AllPublicationData!$G:$G,AllPublicationData!$A:$A,'Publication Table'!$B99,AllPublicationData!$B:$B,'Publication Table'!$C$4),
IF('Publication Table'!$C$5="Operations cancelled for clinical reasons",
SUMIFS(AllPublicationData!$H:$H,AllPublicationData!$A:$A,'Publication Table'!$B99,AllPublicationData!$B:$B,'Publication Table'!$C$4),
IF('Publication Table'!$C$5="Operations cancelled for non-clinical/capacity reasons",
SUMIFS(AllPublicationData!$I:$I,AllPublicationData!$A:$A,'Publication Table'!$B99,AllPublicationData!$B:$B,'Publication Table'!$C$4),
IF('Publication Table'!$C$5="Cancellations for other reasons",
SUMIFS(AllPublicationData!$J:$J,AllPublicationData!$A:$A,'Publication Table'!$B99,AllPublicationData!$B:$B,'Publication Table'!$C$4)))))))+
IF(AND($C$4="NHS Scotland",$C$5="Total Operations"),
SUMIFS(AllPublicationData!$E:$E,AllPublicationData!$A:$A,'Publication Table'!$B99),
IF(AND($C$4="NHS Scotland",$C$5="All Cancelled Operations"),
SUMIFS(AllPublicationData!$F:$F,AllPublicationData!$A:$A,'Publication Table'!$B99),
IF(AND($C$4="NHS Scotland",$C$5="Operations cancelled by patient"),
SUMIFS(AllPublicationData!$G:$G,AllPublicationData!$A:$A,'Publication Table'!$B99),
IF(AND($C$4="NHS Scotland",$C$5="Operations cancelled for clinical reasons"),
SUMIFS(AllPublicationData!$H:$H,AllPublicationData!$A:$A,'Publication Table'!$B99),
IF(AND($C$4="NHS Scotland",$C$5="Operations cancelled for non-clinical/capacity reasons"),
SUMIFS(AllPublicationData!$I:$I,AllPublicationData!$A:$A,'Publication Table'!$B99),
IF(AND($C$4="NHS Scotland",$C$5="Cancellations for other reasons"),
SUMIFS(AllPublicationData!$J:$J,AllPublicationData!$A:$A,'Publication Table'!$B99)))))))</f>
        <v>29298</v>
      </c>
      <c r="D99" s="90">
        <f>IF($C$5="Total Operations",
SUMIFS(AllPublicationData!$E:$E,AllPublicationData!$A:$A,'Publication Table'!$B99,AllPublicationData!$B:$B,'Publication Table'!$C$4,AllPublicationData!$D:$D,'Publication Table'!D$7),
IF('Publication Table'!$C$5="All Cancelled Operations",
SUMIFS(AllPublicationData!$F:$F,AllPublicationData!$A:$A,'Publication Table'!$B99,AllPublicationData!$B:$B,'Publication Table'!$C$4,AllPublicationData!$D:$D,'Publication Table'!D$7),
IF('Publication Table'!$C$5="Operations cancelled by patient",
SUMIFS(AllPublicationData!$G:$G,AllPublicationData!$A:$A,'Publication Table'!$B99,AllPublicationData!$B:$B,'Publication Table'!$C$4,AllPublicationData!$D:$D,'Publication Table'!D$7),
IF('Publication Table'!$C$5="Operations cancelled for clinical reasons",
SUMIFS(AllPublicationData!$H:$H,AllPublicationData!$A:$A,'Publication Table'!$B99,AllPublicationData!$B:$B,'Publication Table'!$C$4,AllPublicationData!$D:$D,'Publication Table'!D$7),
IF('Publication Table'!$C$5="Operations cancelled for non-clinical/capacity reasons",
SUMIFS(AllPublicationData!$I:$I,AllPublicationData!$A:$A,'Publication Table'!$B99,AllPublicationData!$B:$B,'Publication Table'!$C$4,AllPublicationData!$D:$D,'Publication Table'!D$7),
IF('Publication Table'!$C$5="Cancellations for other reasons",
SUMIFS(AllPublicationData!$J:$J,AllPublicationData!$A:$A,'Publication Table'!$B99,AllPublicationData!$B:$B,'Publication Table'!$C$4,AllPublicationData!$D:$D,'Publication Table'!D$7)))))))+
IF(AND($C$4="NHS Scotland",$C$5="Total Operations"),
SUMIFS(AllPublicationData!$E:$E,AllPublicationData!$A:$A,'Publication Table'!$B99,AllPublicationData!$B:$B,'Publication Table'!D$7),
IF(AND($C$4="NHS Scotland",$C$5="All Cancelled Operations"),
SUMIFS(AllPublicationData!$F:$F,AllPublicationData!$A:$A,'Publication Table'!$B99,AllPublicationData!$B:$B,'Publication Table'!D$7),
IF(AND($C$4="NHS Scotland",$C$5="Operations cancelled by patient"),
SUMIFS(AllPublicationData!$G:$G,AllPublicationData!$A:$A,'Publication Table'!$B99,AllPublicationData!$B:$B,'Publication Table'!D$7),
IF(AND($C$4="NHS Scotland",$C$5="Operations cancelled for clinical reasons"),
SUMIFS(AllPublicationData!$H:$H,AllPublicationData!$A:$A,'Publication Table'!$B99,AllPublicationData!$B:$B,'Publication Table'!D$7),
IF(AND($C$4="NHS Scotland",$C$5="Operations cancelled for non-clinical/capacity reasons"),
SUMIFS(AllPublicationData!$I:$I,AllPublicationData!$A:$A,'Publication Table'!$B99,AllPublicationData!$B:$B,'Publication Table'!D$7),
IF(AND($C$4="NHS Scotland",$C$5="Cancellations for other reasons"),
SUMIFS(AllPublicationData!$J:$J,AllPublicationData!$A:$A,'Publication Table'!$B99,AllPublicationData!$B:$B,'Publication Table'!D$7)))))))</f>
        <v>1475</v>
      </c>
      <c r="E99" s="90">
        <f>IF($C$5="Total Operations",
SUMIFS(AllPublicationData!$E:$E,AllPublicationData!$A:$A,'Publication Table'!$B99,AllPublicationData!$B:$B,'Publication Table'!$C$4,AllPublicationData!$D:$D,'Publication Table'!E$7),
IF('Publication Table'!$C$5="All Cancelled Operations",
SUMIFS(AllPublicationData!$F:$F,AllPublicationData!$A:$A,'Publication Table'!$B99,AllPublicationData!$B:$B,'Publication Table'!$C$4,AllPublicationData!$D:$D,'Publication Table'!E$7),
IF('Publication Table'!$C$5="Operations cancelled by patient",
SUMIFS(AllPublicationData!$G:$G,AllPublicationData!$A:$A,'Publication Table'!$B99,AllPublicationData!$B:$B,'Publication Table'!$C$4,AllPublicationData!$D:$D,'Publication Table'!E$7),
IF('Publication Table'!$C$5="Operations cancelled for clinical reasons",
SUMIFS(AllPublicationData!$H:$H,AllPublicationData!$A:$A,'Publication Table'!$B99,AllPublicationData!$B:$B,'Publication Table'!$C$4,AllPublicationData!$D:$D,'Publication Table'!E$7),
IF('Publication Table'!$C$5="Operations cancelled for non-clinical/capacity reasons",
SUMIFS(AllPublicationData!$I:$I,AllPublicationData!$A:$A,'Publication Table'!$B99,AllPublicationData!$B:$B,'Publication Table'!$C$4,AllPublicationData!$D:$D,'Publication Table'!E$7),
IF('Publication Table'!$C$5="Cancellations for other reasons",
SUMIFS(AllPublicationData!$J:$J,AllPublicationData!$A:$A,'Publication Table'!$B99,AllPublicationData!$B:$B,'Publication Table'!$C$4,AllPublicationData!$D:$D,'Publication Table'!E$7)))))))+
IF(AND($C$4="NHS Scotland",$C$5="Total Operations"),
SUMIFS(AllPublicationData!$E:$E,AllPublicationData!$A:$A,'Publication Table'!$B99,AllPublicationData!$B:$B,'Publication Table'!E$7),
IF(AND($C$4="NHS Scotland",$C$5="All Cancelled Operations"),
SUMIFS(AllPublicationData!$F:$F,AllPublicationData!$A:$A,'Publication Table'!$B99,AllPublicationData!$B:$B,'Publication Table'!E$7),
IF(AND($C$4="NHS Scotland",$C$5="Operations cancelled by patient"),
SUMIFS(AllPublicationData!$G:$G,AllPublicationData!$A:$A,'Publication Table'!$B99,AllPublicationData!$B:$B,'Publication Table'!E$7),
IF(AND($C$4="NHS Scotland",$C$5="Operations cancelled for clinical reasons"),
SUMIFS(AllPublicationData!$H:$H,AllPublicationData!$A:$A,'Publication Table'!$B99,AllPublicationData!$B:$B,'Publication Table'!E$7),
IF(AND($C$4="NHS Scotland",$C$5="Operations cancelled for non-clinical/capacity reasons"),
SUMIFS(AllPublicationData!$I:$I,AllPublicationData!$A:$A,'Publication Table'!$B99,AllPublicationData!$B:$B,'Publication Table'!E$7),
IF(AND($C$4="NHS Scotland",$C$5="Cancellations for other reasons"),
SUMIFS(AllPublicationData!$J:$J,AllPublicationData!$A:$A,'Publication Table'!$B99,AllPublicationData!$B:$B,'Publication Table'!E$7)))))))</f>
        <v>1950</v>
      </c>
      <c r="F99" s="90">
        <f>IF($C$5="Total Operations",
SUMIFS(AllPublicationData!$E:$E,AllPublicationData!$A:$A,'Publication Table'!$B99,AllPublicationData!$B:$B,'Publication Table'!$C$4,AllPublicationData!$D:$D,'Publication Table'!F$7),
IF('Publication Table'!$C$5="All Cancelled Operations",
SUMIFS(AllPublicationData!$F:$F,AllPublicationData!$A:$A,'Publication Table'!$B99,AllPublicationData!$B:$B,'Publication Table'!$C$4,AllPublicationData!$D:$D,'Publication Table'!F$7),
IF('Publication Table'!$C$5="Operations cancelled by patient",
SUMIFS(AllPublicationData!$G:$G,AllPublicationData!$A:$A,'Publication Table'!$B99,AllPublicationData!$B:$B,'Publication Table'!$C$4,AllPublicationData!$D:$D,'Publication Table'!F$7),
IF('Publication Table'!$C$5="Operations cancelled for clinical reasons",
SUMIFS(AllPublicationData!$H:$H,AllPublicationData!$A:$A,'Publication Table'!$B99,AllPublicationData!$B:$B,'Publication Table'!$C$4,AllPublicationData!$D:$D,'Publication Table'!F$7),
IF('Publication Table'!$C$5="Operations cancelled for non-clinical/capacity reasons",
SUMIFS(AllPublicationData!$I:$I,AllPublicationData!$A:$A,'Publication Table'!$B99,AllPublicationData!$B:$B,'Publication Table'!$C$4,AllPublicationData!$D:$D,'Publication Table'!F$7),
IF('Publication Table'!$C$5="Cancellations for other reasons",
SUMIFS(AllPublicationData!$J:$J,AllPublicationData!$A:$A,'Publication Table'!$B99,AllPublicationData!$B:$B,'Publication Table'!$C$4,AllPublicationData!$D:$D,'Publication Table'!F$7)))))))+
IF(AND($C$4="NHS Scotland",$C$5="Total Operations"),
SUMIFS(AllPublicationData!$E:$E,AllPublicationData!$A:$A,'Publication Table'!$B99,AllPublicationData!$B:$B,'Publication Table'!F$7),
IF(AND($C$4="NHS Scotland",$C$5="All Cancelled Operations"),
SUMIFS(AllPublicationData!$F:$F,AllPublicationData!$A:$A,'Publication Table'!$B99,AllPublicationData!$B:$B,'Publication Table'!F$7),
IF(AND($C$4="NHS Scotland",$C$5="Operations cancelled by patient"),
SUMIFS(AllPublicationData!$G:$G,AllPublicationData!$A:$A,'Publication Table'!$B99,AllPublicationData!$B:$B,'Publication Table'!F$7),
IF(AND($C$4="NHS Scotland",$C$5="Operations cancelled for clinical reasons"),
SUMIFS(AllPublicationData!$H:$H,AllPublicationData!$A:$A,'Publication Table'!$B99,AllPublicationData!$B:$B,'Publication Table'!F$7),
IF(AND($C$4="NHS Scotland",$C$5="Operations cancelled for non-clinical/capacity reasons"),
SUMIFS(AllPublicationData!$I:$I,AllPublicationData!$A:$A,'Publication Table'!$B99,AllPublicationData!$B:$B,'Publication Table'!F$7),
IF(AND($C$4="NHS Scotland",$C$5="Cancellations for other reasons"),
SUMIFS(AllPublicationData!$J:$J,AllPublicationData!$A:$A,'Publication Table'!$B99,AllPublicationData!$B:$B,'Publication Table'!F$7)))))))</f>
        <v>465</v>
      </c>
      <c r="G99" s="90">
        <f>IF($C$5="Total Operations",
SUMIFS(AllPublicationData!$E:$E,AllPublicationData!$A:$A,'Publication Table'!$B99,AllPublicationData!$B:$B,'Publication Table'!$C$4,AllPublicationData!$D:$D,'Publication Table'!G$7),
IF('Publication Table'!$C$5="All Cancelled Operations",
SUMIFS(AllPublicationData!$F:$F,AllPublicationData!$A:$A,'Publication Table'!$B99,AllPublicationData!$B:$B,'Publication Table'!$C$4,AllPublicationData!$D:$D,'Publication Table'!G$7),
IF('Publication Table'!$C$5="Operations cancelled by patient",
SUMIFS(AllPublicationData!$G:$G,AllPublicationData!$A:$A,'Publication Table'!$B99,AllPublicationData!$B:$B,'Publication Table'!$C$4,AllPublicationData!$D:$D,'Publication Table'!G$7),
IF('Publication Table'!$C$5="Operations cancelled for clinical reasons",
SUMIFS(AllPublicationData!$H:$H,AllPublicationData!$A:$A,'Publication Table'!$B99,AllPublicationData!$B:$B,'Publication Table'!$C$4,AllPublicationData!$D:$D,'Publication Table'!G$7),
IF('Publication Table'!$C$5="Operations cancelled for non-clinical/capacity reasons",
SUMIFS(AllPublicationData!$I:$I,AllPublicationData!$A:$A,'Publication Table'!$B99,AllPublicationData!$B:$B,'Publication Table'!$C$4,AllPublicationData!$D:$D,'Publication Table'!G$7),
IF('Publication Table'!$C$5="Cancellations for other reasons",
SUMIFS(AllPublicationData!$J:$J,AllPublicationData!$A:$A,'Publication Table'!$B99,AllPublicationData!$B:$B,'Publication Table'!$C$4,AllPublicationData!$D:$D,'Publication Table'!G$7)))))))+
IF(AND($C$4="NHS Scotland",$C$5="Total Operations"),
SUMIFS(AllPublicationData!$E:$E,AllPublicationData!$A:$A,'Publication Table'!$B99,AllPublicationData!$B:$B,'Publication Table'!G$7),
IF(AND($C$4="NHS Scotland",$C$5="All Cancelled Operations"),
SUMIFS(AllPublicationData!$F:$F,AllPublicationData!$A:$A,'Publication Table'!$B99,AllPublicationData!$B:$B,'Publication Table'!G$7),
IF(AND($C$4="NHS Scotland",$C$5="Operations cancelled by patient"),
SUMIFS(AllPublicationData!$G:$G,AllPublicationData!$A:$A,'Publication Table'!$B99,AllPublicationData!$B:$B,'Publication Table'!G$7),
IF(AND($C$4="NHS Scotland",$C$5="Operations cancelled for clinical reasons"),
SUMIFS(AllPublicationData!$H:$H,AllPublicationData!$A:$A,'Publication Table'!$B99,AllPublicationData!$B:$B,'Publication Table'!G$7),
IF(AND($C$4="NHS Scotland",$C$5="Operations cancelled for non-clinical/capacity reasons"),
SUMIFS(AllPublicationData!$I:$I,AllPublicationData!$A:$A,'Publication Table'!$B99,AllPublicationData!$B:$B,'Publication Table'!G$7),
IF(AND($C$4="NHS Scotland",$C$5="Cancellations for other reasons"),
SUMIFS(AllPublicationData!$J:$J,AllPublicationData!$A:$A,'Publication Table'!$B99,AllPublicationData!$B:$B,'Publication Table'!G$7)))))))</f>
        <v>1479</v>
      </c>
      <c r="H99" s="90">
        <f>IF($C$5="Total Operations",
SUMIFS(AllPublicationData!$E:$E,AllPublicationData!$A:$A,'Publication Table'!$B99,AllPublicationData!$B:$B,'Publication Table'!$C$4,AllPublicationData!$D:$D,'Publication Table'!H$7),
IF('Publication Table'!$C$5="All Cancelled Operations",
SUMIFS(AllPublicationData!$F:$F,AllPublicationData!$A:$A,'Publication Table'!$B99,AllPublicationData!$B:$B,'Publication Table'!$C$4,AllPublicationData!$D:$D,'Publication Table'!H$7),
IF('Publication Table'!$C$5="Operations cancelled by patient",
SUMIFS(AllPublicationData!$G:$G,AllPublicationData!$A:$A,'Publication Table'!$B99,AllPublicationData!$B:$B,'Publication Table'!$C$4,AllPublicationData!$D:$D,'Publication Table'!H$7),
IF('Publication Table'!$C$5="Operations cancelled for clinical reasons",
SUMIFS(AllPublicationData!$H:$H,AllPublicationData!$A:$A,'Publication Table'!$B99,AllPublicationData!$B:$B,'Publication Table'!$C$4,AllPublicationData!$D:$D,'Publication Table'!H$7),
IF('Publication Table'!$C$5="Operations cancelled for non-clinical/capacity reasons",
SUMIFS(AllPublicationData!$I:$I,AllPublicationData!$A:$A,'Publication Table'!$B99,AllPublicationData!$B:$B,'Publication Table'!$C$4,AllPublicationData!$D:$D,'Publication Table'!H$7),
IF('Publication Table'!$C$5="Cancellations for other reasons",
SUMIFS(AllPublicationData!$J:$J,AllPublicationData!$A:$A,'Publication Table'!$B99,AllPublicationData!$B:$B,'Publication Table'!$C$4,AllPublicationData!$D:$D,'Publication Table'!H$7)))))))+
IF(AND($C$4="NHS Scotland",$C$5="Total Operations"),
SUMIFS(AllPublicationData!$E:$E,AllPublicationData!$A:$A,'Publication Table'!$B99,AllPublicationData!$B:$B,'Publication Table'!H$7),
IF(AND($C$4="NHS Scotland",$C$5="All Cancelled Operations"),
SUMIFS(AllPublicationData!$F:$F,AllPublicationData!$A:$A,'Publication Table'!$B99,AllPublicationData!$B:$B,'Publication Table'!H$7),
IF(AND($C$4="NHS Scotland",$C$5="Operations cancelled by patient"),
SUMIFS(AllPublicationData!$G:$G,AllPublicationData!$A:$A,'Publication Table'!$B99,AllPublicationData!$B:$B,'Publication Table'!H$7),
IF(AND($C$4="NHS Scotland",$C$5="Operations cancelled for clinical reasons"),
SUMIFS(AllPublicationData!$H:$H,AllPublicationData!$A:$A,'Publication Table'!$B99,AllPublicationData!$B:$B,'Publication Table'!H$7),
IF(AND($C$4="NHS Scotland",$C$5="Operations cancelled for non-clinical/capacity reasons"),
SUMIFS(AllPublicationData!$I:$I,AllPublicationData!$A:$A,'Publication Table'!$B99,AllPublicationData!$B:$B,'Publication Table'!H$7),
IF(AND($C$4="NHS Scotland",$C$5="Cancellations for other reasons"),
SUMIFS(AllPublicationData!$J:$J,AllPublicationData!$A:$A,'Publication Table'!$B99,AllPublicationData!$B:$B,'Publication Table'!H$7)))))))</f>
        <v>1677</v>
      </c>
      <c r="I99" s="90">
        <f>IF($C$5="Total Operations",
SUMIFS(AllPublicationData!$E:$E,AllPublicationData!$A:$A,'Publication Table'!$B99,AllPublicationData!$B:$B,'Publication Table'!$C$4,AllPublicationData!$D:$D,'Publication Table'!I$7),
IF('Publication Table'!$C$5="All Cancelled Operations",
SUMIFS(AllPublicationData!$F:$F,AllPublicationData!$A:$A,'Publication Table'!$B99,AllPublicationData!$B:$B,'Publication Table'!$C$4,AllPublicationData!$D:$D,'Publication Table'!I$7),
IF('Publication Table'!$C$5="Operations cancelled by patient",
SUMIFS(AllPublicationData!$G:$G,AllPublicationData!$A:$A,'Publication Table'!$B99,AllPublicationData!$B:$B,'Publication Table'!$C$4,AllPublicationData!$D:$D,'Publication Table'!I$7),
IF('Publication Table'!$C$5="Operations cancelled for clinical reasons",
SUMIFS(AllPublicationData!$H:$H,AllPublicationData!$A:$A,'Publication Table'!$B99,AllPublicationData!$B:$B,'Publication Table'!$C$4,AllPublicationData!$D:$D,'Publication Table'!I$7),
IF('Publication Table'!$C$5="Operations cancelled for non-clinical/capacity reasons",
SUMIFS(AllPublicationData!$I:$I,AllPublicationData!$A:$A,'Publication Table'!$B99,AllPublicationData!$B:$B,'Publication Table'!$C$4,AllPublicationData!$D:$D,'Publication Table'!I$7),
IF('Publication Table'!$C$5="Cancellations for other reasons",
SUMIFS(AllPublicationData!$J:$J,AllPublicationData!$A:$A,'Publication Table'!$B99,AllPublicationData!$B:$B,'Publication Table'!$C$4,AllPublicationData!$D:$D,'Publication Table'!I$7)))))))+
IF(AND($C$4="NHS Scotland",$C$5="Total Operations"),
SUMIFS(AllPublicationData!$E:$E,AllPublicationData!$A:$A,'Publication Table'!$B99,AllPublicationData!$B:$B,'Publication Table'!I$7),
IF(AND($C$4="NHS Scotland",$C$5="All Cancelled Operations"),
SUMIFS(AllPublicationData!$F:$F,AllPublicationData!$A:$A,'Publication Table'!$B99,AllPublicationData!$B:$B,'Publication Table'!I$7),
IF(AND($C$4="NHS Scotland",$C$5="Operations cancelled by patient"),
SUMIFS(AllPublicationData!$G:$G,AllPublicationData!$A:$A,'Publication Table'!$B99,AllPublicationData!$B:$B,'Publication Table'!I$7),
IF(AND($C$4="NHS Scotland",$C$5="Operations cancelled for clinical reasons"),
SUMIFS(AllPublicationData!$H:$H,AllPublicationData!$A:$A,'Publication Table'!$B99,AllPublicationData!$B:$B,'Publication Table'!I$7),
IF(AND($C$4="NHS Scotland",$C$5="Operations cancelled for non-clinical/capacity reasons"),
SUMIFS(AllPublicationData!$I:$I,AllPublicationData!$A:$A,'Publication Table'!$B99,AllPublicationData!$B:$B,'Publication Table'!I$7),
IF(AND($C$4="NHS Scotland",$C$5="Cancellations for other reasons"),
SUMIFS(AllPublicationData!$J:$J,AllPublicationData!$A:$A,'Publication Table'!$B99,AllPublicationData!$B:$B,'Publication Table'!I$7)))))))</f>
        <v>1071</v>
      </c>
      <c r="J99" s="90">
        <f>IF($C$5="Total Operations",
SUMIFS(AllPublicationData!$E:$E,AllPublicationData!$A:$A,'Publication Table'!$B99,AllPublicationData!$B:$B,'Publication Table'!$C$4,AllPublicationData!$D:$D,'Publication Table'!J$7),
IF('Publication Table'!$C$5="All Cancelled Operations",
SUMIFS(AllPublicationData!$F:$F,AllPublicationData!$A:$A,'Publication Table'!$B99,AllPublicationData!$B:$B,'Publication Table'!$C$4,AllPublicationData!$D:$D,'Publication Table'!J$7),
IF('Publication Table'!$C$5="Operations cancelled by patient",
SUMIFS(AllPublicationData!$G:$G,AllPublicationData!$A:$A,'Publication Table'!$B99,AllPublicationData!$B:$B,'Publication Table'!$C$4,AllPublicationData!$D:$D,'Publication Table'!J$7),
IF('Publication Table'!$C$5="Operations cancelled for clinical reasons",
SUMIFS(AllPublicationData!$H:$H,AllPublicationData!$A:$A,'Publication Table'!$B99,AllPublicationData!$B:$B,'Publication Table'!$C$4,AllPublicationData!$D:$D,'Publication Table'!J$7),
IF('Publication Table'!$C$5="Operations cancelled for non-clinical/capacity reasons",
SUMIFS(AllPublicationData!$I:$I,AllPublicationData!$A:$A,'Publication Table'!$B99,AllPublicationData!$B:$B,'Publication Table'!$C$4,AllPublicationData!$D:$D,'Publication Table'!J$7),
IF('Publication Table'!$C$5="Cancellations for other reasons",
SUMIFS(AllPublicationData!$J:$J,AllPublicationData!$A:$A,'Publication Table'!$B99,AllPublicationData!$B:$B,'Publication Table'!$C$4,AllPublicationData!$D:$D,'Publication Table'!J$7)))))))+
IF(AND($C$4="NHS Scotland",$C$5="Total Operations"),
SUMIFS(AllPublicationData!$E:$E,AllPublicationData!$A:$A,'Publication Table'!$B99,AllPublicationData!$B:$B,'Publication Table'!J$7),
IF(AND($C$4="NHS Scotland",$C$5="All Cancelled Operations"),
SUMIFS(AllPublicationData!$F:$F,AllPublicationData!$A:$A,'Publication Table'!$B99,AllPublicationData!$B:$B,'Publication Table'!J$7),
IF(AND($C$4="NHS Scotland",$C$5="Operations cancelled by patient"),
SUMIFS(AllPublicationData!$G:$G,AllPublicationData!$A:$A,'Publication Table'!$B99,AllPublicationData!$B:$B,'Publication Table'!J$7),
IF(AND($C$4="NHS Scotland",$C$5="Operations cancelled for clinical reasons"),
SUMIFS(AllPublicationData!$H:$H,AllPublicationData!$A:$A,'Publication Table'!$B99,AllPublicationData!$B:$B,'Publication Table'!J$7),
IF(AND($C$4="NHS Scotland",$C$5="Operations cancelled for non-clinical/capacity reasons"),
SUMIFS(AllPublicationData!$I:$I,AllPublicationData!$A:$A,'Publication Table'!$B99,AllPublicationData!$B:$B,'Publication Table'!J$7),
IF(AND($C$4="NHS Scotland",$C$5="Cancellations for other reasons"),
SUMIFS(AllPublicationData!$J:$J,AllPublicationData!$A:$A,'Publication Table'!$B99,AllPublicationData!$B:$B,'Publication Table'!J$7)))))))</f>
        <v>2981</v>
      </c>
      <c r="K99" s="90">
        <f>IF($C$5="Total Operations",
SUMIFS(AllPublicationData!$E:$E,AllPublicationData!$A:$A,'Publication Table'!$B99,AllPublicationData!$B:$B,'Publication Table'!$C$4,AllPublicationData!$D:$D,'Publication Table'!K$7),
IF('Publication Table'!$C$5="All Cancelled Operations",
SUMIFS(AllPublicationData!$F:$F,AllPublicationData!$A:$A,'Publication Table'!$B99,AllPublicationData!$B:$B,'Publication Table'!$C$4,AllPublicationData!$D:$D,'Publication Table'!K$7),
IF('Publication Table'!$C$5="Operations cancelled by patient",
SUMIFS(AllPublicationData!$G:$G,AllPublicationData!$A:$A,'Publication Table'!$B99,AllPublicationData!$B:$B,'Publication Table'!$C$4,AllPublicationData!$D:$D,'Publication Table'!K$7),
IF('Publication Table'!$C$5="Operations cancelled for clinical reasons",
SUMIFS(AllPublicationData!$H:$H,AllPublicationData!$A:$A,'Publication Table'!$B99,AllPublicationData!$B:$B,'Publication Table'!$C$4,AllPublicationData!$D:$D,'Publication Table'!K$7),
IF('Publication Table'!$C$5="Operations cancelled for non-clinical/capacity reasons",
SUMIFS(AllPublicationData!$I:$I,AllPublicationData!$A:$A,'Publication Table'!$B99,AllPublicationData!$B:$B,'Publication Table'!$C$4,AllPublicationData!$D:$D,'Publication Table'!K$7),
IF('Publication Table'!$C$5="Cancellations for other reasons",
SUMIFS(AllPublicationData!$J:$J,AllPublicationData!$A:$A,'Publication Table'!$B99,AllPublicationData!$B:$B,'Publication Table'!$C$4,AllPublicationData!$D:$D,'Publication Table'!K$7)))))))+
IF(AND($C$4="NHS Scotland",$C$5="Total Operations"),
SUMIFS(AllPublicationData!$E:$E,AllPublicationData!$A:$A,'Publication Table'!$B99,AllPublicationData!$B:$B,'Publication Table'!K$7),
IF(AND($C$4="NHS Scotland",$C$5="All Cancelled Operations"),
SUMIFS(AllPublicationData!$F:$F,AllPublicationData!$A:$A,'Publication Table'!$B99,AllPublicationData!$B:$B,'Publication Table'!K$7),
IF(AND($C$4="NHS Scotland",$C$5="Operations cancelled by patient"),
SUMIFS(AllPublicationData!$G:$G,AllPublicationData!$A:$A,'Publication Table'!$B99,AllPublicationData!$B:$B,'Publication Table'!K$7),
IF(AND($C$4="NHS Scotland",$C$5="Operations cancelled for clinical reasons"),
SUMIFS(AllPublicationData!$H:$H,AllPublicationData!$A:$A,'Publication Table'!$B99,AllPublicationData!$B:$B,'Publication Table'!K$7),
IF(AND($C$4="NHS Scotland",$C$5="Operations cancelled for non-clinical/capacity reasons"),
SUMIFS(AllPublicationData!$I:$I,AllPublicationData!$A:$A,'Publication Table'!$B99,AllPublicationData!$B:$B,'Publication Table'!K$7),
IF(AND($C$4="NHS Scotland",$C$5="Cancellations for other reasons"),
SUMIFS(AllPublicationData!$J:$J,AllPublicationData!$A:$A,'Publication Table'!$B99,AllPublicationData!$B:$B,'Publication Table'!K$7)))))))</f>
        <v>7030</v>
      </c>
      <c r="L99" s="90">
        <f>IF($C$5="Total Operations",
SUMIFS(AllPublicationData!$E:$E,AllPublicationData!$A:$A,'Publication Table'!$B99,AllPublicationData!$B:$B,'Publication Table'!$C$4,AllPublicationData!$D:$D,'Publication Table'!L$7),
IF('Publication Table'!$C$5="All Cancelled Operations",
SUMIFS(AllPublicationData!$F:$F,AllPublicationData!$A:$A,'Publication Table'!$B99,AllPublicationData!$B:$B,'Publication Table'!$C$4,AllPublicationData!$D:$D,'Publication Table'!L$7),
IF('Publication Table'!$C$5="Operations cancelled by patient",
SUMIFS(AllPublicationData!$G:$G,AllPublicationData!$A:$A,'Publication Table'!$B99,AllPublicationData!$B:$B,'Publication Table'!$C$4,AllPublicationData!$D:$D,'Publication Table'!L$7),
IF('Publication Table'!$C$5="Operations cancelled for clinical reasons",
SUMIFS(AllPublicationData!$H:$H,AllPublicationData!$A:$A,'Publication Table'!$B99,AllPublicationData!$B:$B,'Publication Table'!$C$4,AllPublicationData!$D:$D,'Publication Table'!L$7),
IF('Publication Table'!$C$5="Operations cancelled for non-clinical/capacity reasons",
SUMIFS(AllPublicationData!$I:$I,AllPublicationData!$A:$A,'Publication Table'!$B99,AllPublicationData!$B:$B,'Publication Table'!$C$4,AllPublicationData!$D:$D,'Publication Table'!L$7),
IF('Publication Table'!$C$5="Cancellations for other reasons",
SUMIFS(AllPublicationData!$J:$J,AllPublicationData!$A:$A,'Publication Table'!$B99,AllPublicationData!$B:$B,'Publication Table'!$C$4,AllPublicationData!$D:$D,'Publication Table'!L$7)))))))+
IF(AND($C$4="NHS Scotland",$C$5="Total Operations"),
SUMIFS(AllPublicationData!$E:$E,AllPublicationData!$A:$A,'Publication Table'!$B99,AllPublicationData!$B:$B,'Publication Table'!L$7),
IF(AND($C$4="NHS Scotland",$C$5="All Cancelled Operations"),
SUMIFS(AllPublicationData!$F:$F,AllPublicationData!$A:$A,'Publication Table'!$B99,AllPublicationData!$B:$B,'Publication Table'!L$7),
IF(AND($C$4="NHS Scotland",$C$5="Operations cancelled by patient"),
SUMIFS(AllPublicationData!$G:$G,AllPublicationData!$A:$A,'Publication Table'!$B99,AllPublicationData!$B:$B,'Publication Table'!L$7),
IF(AND($C$4="NHS Scotland",$C$5="Operations cancelled for clinical reasons"),
SUMIFS(AllPublicationData!$H:$H,AllPublicationData!$A:$A,'Publication Table'!$B99,AllPublicationData!$B:$B,'Publication Table'!L$7),
IF(AND($C$4="NHS Scotland",$C$5="Operations cancelled for non-clinical/capacity reasons"),
SUMIFS(AllPublicationData!$I:$I,AllPublicationData!$A:$A,'Publication Table'!$B99,AllPublicationData!$B:$B,'Publication Table'!L$7),
IF(AND($C$4="NHS Scotland",$C$5="Cancellations for other reasons"),
SUMIFS(AllPublicationData!$J:$J,AllPublicationData!$A:$A,'Publication Table'!$B99,AllPublicationData!$B:$B,'Publication Table'!L$7)))))))</f>
        <v>1151</v>
      </c>
      <c r="M99" s="90">
        <f>IF($C$5="Total Operations",
SUMIFS(AllPublicationData!$E:$E,AllPublicationData!$A:$A,'Publication Table'!$B99,AllPublicationData!$B:$B,'Publication Table'!$C$4,AllPublicationData!$D:$D,'Publication Table'!M$7),
IF('Publication Table'!$C$5="All Cancelled Operations",
SUMIFS(AllPublicationData!$F:$F,AllPublicationData!$A:$A,'Publication Table'!$B99,AllPublicationData!$B:$B,'Publication Table'!$C$4,AllPublicationData!$D:$D,'Publication Table'!M$7),
IF('Publication Table'!$C$5="Operations cancelled by patient",
SUMIFS(AllPublicationData!$G:$G,AllPublicationData!$A:$A,'Publication Table'!$B99,AllPublicationData!$B:$B,'Publication Table'!$C$4,AllPublicationData!$D:$D,'Publication Table'!M$7),
IF('Publication Table'!$C$5="Operations cancelled for clinical reasons",
SUMIFS(AllPublicationData!$G:$G,AllPublicationData!$A:$A,'Publication Table'!$B99,AllPublicationData!$B:$B,'Publication Table'!$C$4,AllPublicationData!$D:$D,'Publication Table'!M$7),
IF('Publication Table'!$C$5="Operations cancelled for non-clinical/capacity reasons",
SUMIFS(AllPublicationData!$G:$G,AllPublicationData!$A:$A,'Publication Table'!$B99,AllPublicationData!$B:$B,'Publication Table'!$C$4,AllPublicationData!$D:$D,'Publication Table'!M$7),
IF('Publication Table'!$C$5="Cancellations for other reasons",
SUMIFS(AllPublicationData!$G:$G,AllPublicationData!$A:$A,'Publication Table'!$B99,AllPublicationData!$B:$B,'Publication Table'!$C$4,AllPublicationData!$D:$D,'Publication Table'!M$7)))))))+
IF(AND($C$4="NHS Scotland",$C$5="Total Operations"),
SUMIFS(AllPublicationData!$E:$E,AllPublicationData!$A:$A,'Publication Table'!$B99,AllPublicationData!$B:$B,'Publication Table'!M$7),
IF(AND($C$4="NHS Scotland",$C$5="All Cancelled Operations"),
SUMIFS(AllPublicationData!$F:$F,AllPublicationData!$A:$A,'Publication Table'!$B99,AllPublicationData!$B:$B,'Publication Table'!M$7),
IF(AND($C$4="NHS Scotland",$C$5="Operations cancelled by patient"),
SUMIFS(AllPublicationData!$G:$G,AllPublicationData!$A:$A,'Publication Table'!$B99,AllPublicationData!$B:$B,'Publication Table'!M$7),
IF(AND($C$4="NHS Scotland",$C$5="Operations cancelled for clinical reasons"),
SUMIFS(AllPublicationData!$H:$H,AllPublicationData!$A:$A,'Publication Table'!$B99,AllPublicationData!$B:$B,'Publication Table'!M$7),
IF(AND($C$4="NHS Scotland",$C$5="Operations cancelled for non-clinical/capacity reasons"),
SUMIFS(AllPublicationData!$I:$I,AllPublicationData!$A:$A,'Publication Table'!$B99,AllPublicationData!$B:$B,'Publication Table'!M$7),
IF(AND($C$4="NHS Scotland",$C$5="Cancellations for other reasons"),
SUMIFS(AllPublicationData!$J:$J,AllPublicationData!$A:$A,'Publication Table'!$B99,AllPublicationData!$B:$B,'Publication Table'!M$7)))))))</f>
        <v>2577</v>
      </c>
      <c r="N99" s="90">
        <f>IF($C$5="Total Operations",
SUMIFS(AllPublicationData!$E:$E,AllPublicationData!$A:$A,'Publication Table'!$B99,AllPublicationData!$B:$B,'Publication Table'!$C$4,AllPublicationData!$D:$D,'Publication Table'!N$7),
IF('Publication Table'!$C$5="All Cancelled Operations",
SUMIFS(AllPublicationData!$F:$F,AllPublicationData!$A:$A,'Publication Table'!$B99,AllPublicationData!$B:$B,'Publication Table'!$C$4,AllPublicationData!$D:$D,'Publication Table'!N$7),
IF('Publication Table'!$C$5="Operations cancelled by patient",
SUMIFS(AllPublicationData!$G:$G,AllPublicationData!$A:$A,'Publication Table'!$B99,AllPublicationData!$B:$B,'Publication Table'!$C$4,AllPublicationData!$D:$D,'Publication Table'!N$7),
IF('Publication Table'!$C$5="Operations cancelled for clinical reasons",
SUMIFS(AllPublicationData!$G:$G,AllPublicationData!$A:$A,'Publication Table'!$B99,AllPublicationData!$B:$B,'Publication Table'!$C$4,AllPublicationData!$D:$D,'Publication Table'!N$7),
IF('Publication Table'!$C$5="Operations cancelled for non-clinical/capacity reasons",
SUMIFS(AllPublicationData!$G:$G,AllPublicationData!$A:$A,'Publication Table'!$B99,AllPublicationData!$B:$B,'Publication Table'!$C$4,AllPublicationData!$D:$D,'Publication Table'!N$7),
IF('Publication Table'!$C$5="Cancellations for other reasons",
SUMIFS(AllPublicationData!$G:$G,AllPublicationData!$A:$A,'Publication Table'!$B99,AllPublicationData!$B:$B,'Publication Table'!$C$4,AllPublicationData!$D:$D,'Publication Table'!N$7)))))))+
IF(AND($C$4="NHS Scotland",$C$5="Total Operations"),
SUMIFS(AllPublicationData!$E:$E,AllPublicationData!$A:$A,'Publication Table'!$B99,AllPublicationData!$B:$B,'Publication Table'!N$7),
IF(AND($C$4="NHS Scotland",$C$5="All Cancelled Operations"),
SUMIFS(AllPublicationData!$F:$F,AllPublicationData!$A:$A,'Publication Table'!$B99,AllPublicationData!$B:$B,'Publication Table'!N$7),
IF(AND($C$4="NHS Scotland",$C$5="Operations cancelled by patient"),
SUMIFS(AllPublicationData!$G:$G,AllPublicationData!$A:$A,'Publication Table'!$B99,AllPublicationData!$B:$B,'Publication Table'!N$7),
IF(AND($C$4="NHS Scotland",$C$5="Operations cancelled for clinical reasons"),
SUMIFS(AllPublicationData!$H:$H,AllPublicationData!$A:$A,'Publication Table'!$B99,AllPublicationData!$B:$B,'Publication Table'!N$7),
IF(AND($C$4="NHS Scotland",$C$5="Operations cancelled for non-clinical/capacity reasons"),
SUMIFS(AllPublicationData!$I:$I,AllPublicationData!$A:$A,'Publication Table'!$B99,AllPublicationData!$B:$B,'Publication Table'!N$7),
IF(AND($C$4="NHS Scotland",$C$5="Cancellations for other reasons"),
SUMIFS(AllPublicationData!$J:$J,AllPublicationData!$A:$A,'Publication Table'!$B99,AllPublicationData!$B:$B,'Publication Table'!N$7)))))))</f>
        <v>4814</v>
      </c>
      <c r="O99" s="90">
        <f>IF($C$5="Total Operations",
SUMIFS(AllPublicationData!$E:$E,AllPublicationData!$A:$A,'Publication Table'!$B99,AllPublicationData!$B:$B,'Publication Table'!$C$4,AllPublicationData!$D:$D,'Publication Table'!O$7),
IF('Publication Table'!$C$5="All Cancelled Operations",
SUMIFS(AllPublicationData!$F:$F,AllPublicationData!$A:$A,'Publication Table'!$B99,AllPublicationData!$B:$B,'Publication Table'!$C$4,AllPublicationData!$D:$D,'Publication Table'!O$7),
IF('Publication Table'!$C$5="Operations cancelled by patient",
SUMIFS(AllPublicationData!$G:$G,AllPublicationData!$A:$A,'Publication Table'!$B99,AllPublicationData!$B:$B,'Publication Table'!$C$4,AllPublicationData!$D:$D,'Publication Table'!O$7),
IF('Publication Table'!$C$5="Operations cancelled for clinical reasons",
SUMIFS(AllPublicationData!$G:$G,AllPublicationData!$A:$A,'Publication Table'!$B99,AllPublicationData!$B:$B,'Publication Table'!$C$4,AllPublicationData!$D:$D,'Publication Table'!O$7),
IF('Publication Table'!$C$5="Operations cancelled for non-clinical/capacity reasons",
SUMIFS(AllPublicationData!$G:$G,AllPublicationData!$A:$A,'Publication Table'!$B99,AllPublicationData!$B:$B,'Publication Table'!$C$4,AllPublicationData!$D:$D,'Publication Table'!O$7),
IF('Publication Table'!$C$5="Cancellations for other reasons",
SUMIFS(AllPublicationData!$G:$G,AllPublicationData!$A:$A,'Publication Table'!$B99,AllPublicationData!$B:$B,'Publication Table'!$C$4,AllPublicationData!$D:$D,'Publication Table'!O$7)))))))+
IF(AND($C$4="NHS Scotland",$C$5="Total Operations"),
SUMIFS(AllPublicationData!$E:$E,AllPublicationData!$A:$A,'Publication Table'!$B99,AllPublicationData!$B:$B,'Publication Table'!O$7),
IF(AND($C$4="NHS Scotland",$C$5="All Cancelled Operations"),
SUMIFS(AllPublicationData!$F:$F,AllPublicationData!$A:$A,'Publication Table'!$B99,AllPublicationData!$B:$B,'Publication Table'!O$7),
IF(AND($C$4="NHS Scotland",$C$5="Operations cancelled by patient"),
SUMIFS(AllPublicationData!$G:$G,AllPublicationData!$A:$A,'Publication Table'!$B99,AllPublicationData!$B:$B,'Publication Table'!O$7),
IF(AND($C$4="NHS Scotland",$C$5="Operations cancelled for clinical reasons"),
SUMIFS(AllPublicationData!$H:$H,AllPublicationData!$A:$A,'Publication Table'!$B99,AllPublicationData!$B:$B,'Publication Table'!O$7),
IF(AND($C$4="NHS Scotland",$C$5="Operations cancelled for non-clinical/capacity reasons"),
SUMIFS(AllPublicationData!$I:$I,AllPublicationData!$A:$A,'Publication Table'!$B99,AllPublicationData!$B:$B,'Publication Table'!O$7),
IF(AND($C$4="NHS Scotland",$C$5="Cancellations for other reasons"),
SUMIFS(AllPublicationData!$J:$J,AllPublicationData!$A:$A,'Publication Table'!$B99,AllPublicationData!$B:$B,'Publication Table'!O$7)))))))</f>
        <v>182</v>
      </c>
      <c r="P99" s="90">
        <f>IF($C$5="Total Operations",
SUMIFS(AllPublicationData!$E:$E,AllPublicationData!$A:$A,'Publication Table'!$B99,AllPublicationData!$B:$B,'Publication Table'!$C$4,AllPublicationData!$D:$D,'Publication Table'!P$7),
IF('Publication Table'!$C$5="All Cancelled Operations",
SUMIFS(AllPublicationData!$F:$F,AllPublicationData!$A:$A,'Publication Table'!$B99,AllPublicationData!$B:$B,'Publication Table'!$C$4,AllPublicationData!$D:$D,'Publication Table'!P$7),
IF('Publication Table'!$C$5="Operations cancelled by patient",
SUMIFS(AllPublicationData!$G:$G,AllPublicationData!$A:$A,'Publication Table'!$B99,AllPublicationData!$B:$B,'Publication Table'!$C$4,AllPublicationData!$D:$D,'Publication Table'!P$7),
IF('Publication Table'!$C$5="Operations cancelled for clinical reasons",
SUMIFS(AllPublicationData!$G:$G,AllPublicationData!$A:$A,'Publication Table'!$B99,AllPublicationData!$B:$B,'Publication Table'!$C$4,AllPublicationData!$D:$D,'Publication Table'!P$7),
IF('Publication Table'!$C$5="Operations cancelled for non-clinical/capacity reasons",
SUMIFS(AllPublicationData!$G:$G,AllPublicationData!$A:$A,'Publication Table'!$B99,AllPublicationData!$B:$B,'Publication Table'!$C$4,AllPublicationData!$D:$D,'Publication Table'!P$7),
IF('Publication Table'!$C$5="Cancellations for other reasons",
SUMIFS(AllPublicationData!$G:$G,AllPublicationData!$A:$A,'Publication Table'!$B99,AllPublicationData!$B:$B,'Publication Table'!$C$4,AllPublicationData!$D:$D,'Publication Table'!P$7)))))))+
IF(AND($C$4="NHS Scotland",$C$5="Total Operations"),
SUMIFS(AllPublicationData!$E:$E,AllPublicationData!$A:$A,'Publication Table'!$B99,AllPublicationData!$B:$B,'Publication Table'!P$7),
IF(AND($C$4="NHS Scotland",$C$5="All Cancelled Operations"),
SUMIFS(AllPublicationData!$F:$F,AllPublicationData!$A:$A,'Publication Table'!$B99,AllPublicationData!$B:$B,'Publication Table'!P$7),
IF(AND($C$4="NHS Scotland",$C$5="Operations cancelled by patient"),
SUMIFS(AllPublicationData!$G:$G,AllPublicationData!$A:$A,'Publication Table'!$B99,AllPublicationData!$B:$B,'Publication Table'!P$7),
IF(AND($C$4="NHS Scotland",$C$5="Operations cancelled for clinical reasons"),
SUMIFS(AllPublicationData!$H:$H,AllPublicationData!$A:$A,'Publication Table'!$B99,AllPublicationData!$B:$B,'Publication Table'!P$7),
IF(AND($C$4="NHS Scotland",$C$5="Operations cancelled for non-clinical/capacity reasons"),
SUMIFS(AllPublicationData!$I:$I,AllPublicationData!$A:$A,'Publication Table'!$B99,AllPublicationData!$B:$B,'Publication Table'!P$7),
IF(AND($C$4="NHS Scotland",$C$5="Cancellations for other reasons"),
SUMIFS(AllPublicationData!$J:$J,AllPublicationData!$A:$A,'Publication Table'!$B99,AllPublicationData!$B:$B,'Publication Table'!P$7)))))))</f>
        <v>132</v>
      </c>
      <c r="Q99" s="90">
        <f>IF($C$5="Total Operations",
SUMIFS(AllPublicationData!$E:$E,AllPublicationData!$A:$A,'Publication Table'!$B99,AllPublicationData!$B:$B,'Publication Table'!$C$4,AllPublicationData!$D:$D,'Publication Table'!Q$7),
IF('Publication Table'!$C$5="All Cancelled Operations",
SUMIFS(AllPublicationData!$F:$F,AllPublicationData!$A:$A,'Publication Table'!$B99,AllPublicationData!$B:$B,'Publication Table'!$C$4,AllPublicationData!$D:$D,'Publication Table'!Q$7),
IF('Publication Table'!$C$5="Operations cancelled by patient",
SUMIFS(AllPublicationData!$G:$G,AllPublicationData!$A:$A,'Publication Table'!$B99,AllPublicationData!$B:$B,'Publication Table'!$C$4,AllPublicationData!$D:$D,'Publication Table'!Q$7),
IF('Publication Table'!$C$5="Operations cancelled for clinical reasons",
SUMIFS(AllPublicationData!$G:$G,AllPublicationData!$A:$A,'Publication Table'!$B99,AllPublicationData!$B:$B,'Publication Table'!$C$4,AllPublicationData!$D:$D,'Publication Table'!Q$7),
IF('Publication Table'!$C$5="Operations cancelled for non-clinical/capacity reasons",
SUMIFS(AllPublicationData!$G:$G,AllPublicationData!$A:$A,'Publication Table'!$B99,AllPublicationData!$B:$B,'Publication Table'!$C$4,AllPublicationData!$D:$D,'Publication Table'!Q$7),
IF('Publication Table'!$C$5="Cancellations for other reasons",
SUMIFS(AllPublicationData!$G:$G,AllPublicationData!$A:$A,'Publication Table'!$B99,AllPublicationData!$B:$B,'Publication Table'!$C$4,AllPublicationData!$D:$D,'Publication Table'!Q$7)))))))+
IF(AND($C$4="NHS Scotland",$C$5="Total Operations"),
SUMIFS(AllPublicationData!$E:$E,AllPublicationData!$A:$A,'Publication Table'!$B99,AllPublicationData!$B:$B,'Publication Table'!Q$7),
IF(AND($C$4="NHS Scotland",$C$5="All Cancelled Operations"),
SUMIFS(AllPublicationData!$F:$F,AllPublicationData!$A:$A,'Publication Table'!$B99,AllPublicationData!$B:$B,'Publication Table'!Q$7),
IF(AND($C$4="NHS Scotland",$C$5="Operations cancelled by patient"),
SUMIFS(AllPublicationData!$G:$G,AllPublicationData!$A:$A,'Publication Table'!$B99,AllPublicationData!$B:$B,'Publication Table'!Q$7),
IF(AND($C$4="NHS Scotland",$C$5="Operations cancelled for clinical reasons"),
SUMIFS(AllPublicationData!$H:$H,AllPublicationData!$A:$A,'Publication Table'!$B99,AllPublicationData!$B:$B,'Publication Table'!Q$7),
IF(AND($C$4="NHS Scotland",$C$5="Operations cancelled for non-clinical/capacity reasons"),
SUMIFS(AllPublicationData!$I:$I,AllPublicationData!$A:$A,'Publication Table'!$B99,AllPublicationData!$B:$B,'Publication Table'!Q$7),
IF(AND($C$4="NHS Scotland",$C$5="Cancellations for other reasons"),
SUMIFS(AllPublicationData!$J:$J,AllPublicationData!$A:$A,'Publication Table'!$B99,AllPublicationData!$B:$B,'Publication Table'!Q$7)))))))</f>
        <v>2198</v>
      </c>
      <c r="R99" s="90">
        <f>IF($C$5="Total Operations",
SUMIFS(AllPublicationData!$E:$E,AllPublicationData!$A:$A,'Publication Table'!$B99,AllPublicationData!$B:$B,'Publication Table'!$C$4,AllPublicationData!$D:$D,'Publication Table'!R$7),
IF('Publication Table'!$C$5="All Cancelled Operations",
SUMIFS(AllPublicationData!$F:$F,AllPublicationData!$A:$A,'Publication Table'!$B99,AllPublicationData!$B:$B,'Publication Table'!$C$4,AllPublicationData!$D:$D,'Publication Table'!R$7),
IF('Publication Table'!$C$5="Operations cancelled by patient",
SUMIFS(AllPublicationData!$G:$G,AllPublicationData!$A:$A,'Publication Table'!$B99,AllPublicationData!$B:$B,'Publication Table'!$C$4,AllPublicationData!$D:$D,'Publication Table'!R$7),
IF('Publication Table'!$C$5="Operations cancelled for clinical reasons",
SUMIFS(AllPublicationData!$G:$G,AllPublicationData!$A:$A,'Publication Table'!$B99,AllPublicationData!$B:$B,'Publication Table'!$C$4,AllPublicationData!$D:$D,'Publication Table'!R$7),
IF('Publication Table'!$C$5="Operations cancelled for non-clinical/capacity reasons",
SUMIFS(AllPublicationData!$G:$G,AllPublicationData!$A:$A,'Publication Table'!$B99,AllPublicationData!$B:$B,'Publication Table'!$C$4,AllPublicationData!$D:$D,'Publication Table'!R$7),
IF('Publication Table'!$C$5="Cancellations for other reasons",
SUMIFS(AllPublicationData!$G:$G,AllPublicationData!$A:$A,'Publication Table'!$B99,AllPublicationData!$B:$B,'Publication Table'!$C$4,AllPublicationData!$D:$D,'Publication Table'!R$7)))))))+
IF(AND($C$4="NHS Scotland",$C$5="Total Operations"),
SUMIFS(AllPublicationData!$E:$E,AllPublicationData!$A:$A,'Publication Table'!$B99,AllPublicationData!$B:$B,'Publication Table'!R$7),
IF(AND($C$4="NHS Scotland",$C$5="All Cancelled Operations"),
SUMIFS(AllPublicationData!$F:$F,AllPublicationData!$A:$A,'Publication Table'!$B99,AllPublicationData!$B:$B,'Publication Table'!R$7),
IF(AND($C$4="NHS Scotland",$C$5="Operations cancelled by patient"),
SUMIFS(AllPublicationData!$G:$G,AllPublicationData!$A:$A,'Publication Table'!$B99,AllPublicationData!$B:$B,'Publication Table'!R$7),
IF(AND($C$4="NHS Scotland",$C$5="Operations cancelled for clinical reasons"),
SUMIFS(AllPublicationData!$H:$H,AllPublicationData!$A:$A,'Publication Table'!$B99,AllPublicationData!$B:$B,'Publication Table'!R$7),
IF(AND($C$4="NHS Scotland",$C$5="Operations cancelled for non-clinical/capacity reasons"),
SUMIFS(AllPublicationData!$I:$I,AllPublicationData!$A:$A,'Publication Table'!$B99,AllPublicationData!$B:$B,'Publication Table'!R$7),
IF(AND($C$4="NHS Scotland",$C$5="Cancellations for other reasons"),
SUMIFS(AllPublicationData!$J:$J,AllPublicationData!$A:$A,'Publication Table'!$B99,AllPublicationData!$B:$B,'Publication Table'!R$7)))))))</f>
        <v>116</v>
      </c>
    </row>
    <row r="100" spans="2:18" x14ac:dyDescent="0.35">
      <c r="B100" s="89">
        <v>42614</v>
      </c>
      <c r="C100" s="81">
        <f>IF($C$5="Total Operations",
SUMIFS(AllPublicationData!$E:$E,AllPublicationData!$A:$A,'Publication Table'!$B100,AllPublicationData!$B:$B,'Publication Table'!$C$4),
IF('Publication Table'!$C$5="All Cancelled Operations",
SUMIFS(AllPublicationData!$F:$F,AllPublicationData!$A:$A,'Publication Table'!$B100,AllPublicationData!$B:$B,'Publication Table'!$C$4),
IF('Publication Table'!$C$5="Operations cancelled by patient",
SUMIFS(AllPublicationData!$G:$G,AllPublicationData!$A:$A,'Publication Table'!$B100,AllPublicationData!$B:$B,'Publication Table'!$C$4),
IF('Publication Table'!$C$5="Operations cancelled for clinical reasons",
SUMIFS(AllPublicationData!$H:$H,AllPublicationData!$A:$A,'Publication Table'!$B100,AllPublicationData!$B:$B,'Publication Table'!$C$4),
IF('Publication Table'!$C$5="Operations cancelled for non-clinical/capacity reasons",
SUMIFS(AllPublicationData!$I:$I,AllPublicationData!$A:$A,'Publication Table'!$B100,AllPublicationData!$B:$B,'Publication Table'!$C$4),
IF('Publication Table'!$C$5="Cancellations for other reasons",
SUMIFS(AllPublicationData!$J:$J,AllPublicationData!$A:$A,'Publication Table'!$B100,AllPublicationData!$B:$B,'Publication Table'!$C$4)))))))+
IF(AND($C$4="NHS Scotland",$C$5="Total Operations"),
SUMIFS(AllPublicationData!$E:$E,AllPublicationData!$A:$A,'Publication Table'!$B100),
IF(AND($C$4="NHS Scotland",$C$5="All Cancelled Operations"),
SUMIFS(AllPublicationData!$F:$F,AllPublicationData!$A:$A,'Publication Table'!$B100),
IF(AND($C$4="NHS Scotland",$C$5="Operations cancelled by patient"),
SUMIFS(AllPublicationData!$G:$G,AllPublicationData!$A:$A,'Publication Table'!$B100),
IF(AND($C$4="NHS Scotland",$C$5="Operations cancelled for clinical reasons"),
SUMIFS(AllPublicationData!$H:$H,AllPublicationData!$A:$A,'Publication Table'!$B100),
IF(AND($C$4="NHS Scotland",$C$5="Operations cancelled for non-clinical/capacity reasons"),
SUMIFS(AllPublicationData!$I:$I,AllPublicationData!$A:$A,'Publication Table'!$B100),
IF(AND($C$4="NHS Scotland",$C$5="Cancellations for other reasons"),
SUMIFS(AllPublicationData!$J:$J,AllPublicationData!$A:$A,'Publication Table'!$B100)))))))</f>
        <v>29574</v>
      </c>
      <c r="D100" s="90">
        <f>IF($C$5="Total Operations",
SUMIFS(AllPublicationData!$E:$E,AllPublicationData!$A:$A,'Publication Table'!$B100,AllPublicationData!$B:$B,'Publication Table'!$C$4,AllPublicationData!$D:$D,'Publication Table'!D$7),
IF('Publication Table'!$C$5="All Cancelled Operations",
SUMIFS(AllPublicationData!$F:$F,AllPublicationData!$A:$A,'Publication Table'!$B100,AllPublicationData!$B:$B,'Publication Table'!$C$4,AllPublicationData!$D:$D,'Publication Table'!D$7),
IF('Publication Table'!$C$5="Operations cancelled by patient",
SUMIFS(AllPublicationData!$G:$G,AllPublicationData!$A:$A,'Publication Table'!$B100,AllPublicationData!$B:$B,'Publication Table'!$C$4,AllPublicationData!$D:$D,'Publication Table'!D$7),
IF('Publication Table'!$C$5="Operations cancelled for clinical reasons",
SUMIFS(AllPublicationData!$H:$H,AllPublicationData!$A:$A,'Publication Table'!$B100,AllPublicationData!$B:$B,'Publication Table'!$C$4,AllPublicationData!$D:$D,'Publication Table'!D$7),
IF('Publication Table'!$C$5="Operations cancelled for non-clinical/capacity reasons",
SUMIFS(AllPublicationData!$I:$I,AllPublicationData!$A:$A,'Publication Table'!$B100,AllPublicationData!$B:$B,'Publication Table'!$C$4,AllPublicationData!$D:$D,'Publication Table'!D$7),
IF('Publication Table'!$C$5="Cancellations for other reasons",
SUMIFS(AllPublicationData!$J:$J,AllPublicationData!$A:$A,'Publication Table'!$B100,AllPublicationData!$B:$B,'Publication Table'!$C$4,AllPublicationData!$D:$D,'Publication Table'!D$7)))))))+
IF(AND($C$4="NHS Scotland",$C$5="Total Operations"),
SUMIFS(AllPublicationData!$E:$E,AllPublicationData!$A:$A,'Publication Table'!$B100,AllPublicationData!$B:$B,'Publication Table'!D$7),
IF(AND($C$4="NHS Scotland",$C$5="All Cancelled Operations"),
SUMIFS(AllPublicationData!$F:$F,AllPublicationData!$A:$A,'Publication Table'!$B100,AllPublicationData!$B:$B,'Publication Table'!D$7),
IF(AND($C$4="NHS Scotland",$C$5="Operations cancelled by patient"),
SUMIFS(AllPublicationData!$G:$G,AllPublicationData!$A:$A,'Publication Table'!$B100,AllPublicationData!$B:$B,'Publication Table'!D$7),
IF(AND($C$4="NHS Scotland",$C$5="Operations cancelled for clinical reasons"),
SUMIFS(AllPublicationData!$H:$H,AllPublicationData!$A:$A,'Publication Table'!$B100,AllPublicationData!$B:$B,'Publication Table'!D$7),
IF(AND($C$4="NHS Scotland",$C$5="Operations cancelled for non-clinical/capacity reasons"),
SUMIFS(AllPublicationData!$I:$I,AllPublicationData!$A:$A,'Publication Table'!$B100,AllPublicationData!$B:$B,'Publication Table'!D$7),
IF(AND($C$4="NHS Scotland",$C$5="Cancellations for other reasons"),
SUMIFS(AllPublicationData!$J:$J,AllPublicationData!$A:$A,'Publication Table'!$B100,AllPublicationData!$B:$B,'Publication Table'!D$7)))))))</f>
        <v>1411</v>
      </c>
      <c r="E100" s="90">
        <f>IF($C$5="Total Operations",
SUMIFS(AllPublicationData!$E:$E,AllPublicationData!$A:$A,'Publication Table'!$B100,AllPublicationData!$B:$B,'Publication Table'!$C$4,AllPublicationData!$D:$D,'Publication Table'!E$7),
IF('Publication Table'!$C$5="All Cancelled Operations",
SUMIFS(AllPublicationData!$F:$F,AllPublicationData!$A:$A,'Publication Table'!$B100,AllPublicationData!$B:$B,'Publication Table'!$C$4,AllPublicationData!$D:$D,'Publication Table'!E$7),
IF('Publication Table'!$C$5="Operations cancelled by patient",
SUMIFS(AllPublicationData!$G:$G,AllPublicationData!$A:$A,'Publication Table'!$B100,AllPublicationData!$B:$B,'Publication Table'!$C$4,AllPublicationData!$D:$D,'Publication Table'!E$7),
IF('Publication Table'!$C$5="Operations cancelled for clinical reasons",
SUMIFS(AllPublicationData!$H:$H,AllPublicationData!$A:$A,'Publication Table'!$B100,AllPublicationData!$B:$B,'Publication Table'!$C$4,AllPublicationData!$D:$D,'Publication Table'!E$7),
IF('Publication Table'!$C$5="Operations cancelled for non-clinical/capacity reasons",
SUMIFS(AllPublicationData!$I:$I,AllPublicationData!$A:$A,'Publication Table'!$B100,AllPublicationData!$B:$B,'Publication Table'!$C$4,AllPublicationData!$D:$D,'Publication Table'!E$7),
IF('Publication Table'!$C$5="Cancellations for other reasons",
SUMIFS(AllPublicationData!$J:$J,AllPublicationData!$A:$A,'Publication Table'!$B100,AllPublicationData!$B:$B,'Publication Table'!$C$4,AllPublicationData!$D:$D,'Publication Table'!E$7)))))))+
IF(AND($C$4="NHS Scotland",$C$5="Total Operations"),
SUMIFS(AllPublicationData!$E:$E,AllPublicationData!$A:$A,'Publication Table'!$B100,AllPublicationData!$B:$B,'Publication Table'!E$7),
IF(AND($C$4="NHS Scotland",$C$5="All Cancelled Operations"),
SUMIFS(AllPublicationData!$F:$F,AllPublicationData!$A:$A,'Publication Table'!$B100,AllPublicationData!$B:$B,'Publication Table'!E$7),
IF(AND($C$4="NHS Scotland",$C$5="Operations cancelled by patient"),
SUMIFS(AllPublicationData!$G:$G,AllPublicationData!$A:$A,'Publication Table'!$B100,AllPublicationData!$B:$B,'Publication Table'!E$7),
IF(AND($C$4="NHS Scotland",$C$5="Operations cancelled for clinical reasons"),
SUMIFS(AllPublicationData!$H:$H,AllPublicationData!$A:$A,'Publication Table'!$B100,AllPublicationData!$B:$B,'Publication Table'!E$7),
IF(AND($C$4="NHS Scotland",$C$5="Operations cancelled for non-clinical/capacity reasons"),
SUMIFS(AllPublicationData!$I:$I,AllPublicationData!$A:$A,'Publication Table'!$B100,AllPublicationData!$B:$B,'Publication Table'!E$7),
IF(AND($C$4="NHS Scotland",$C$5="Cancellations for other reasons"),
SUMIFS(AllPublicationData!$J:$J,AllPublicationData!$A:$A,'Publication Table'!$B100,AllPublicationData!$B:$B,'Publication Table'!E$7)))))))</f>
        <v>1861</v>
      </c>
      <c r="F100" s="90">
        <f>IF($C$5="Total Operations",
SUMIFS(AllPublicationData!$E:$E,AllPublicationData!$A:$A,'Publication Table'!$B100,AllPublicationData!$B:$B,'Publication Table'!$C$4,AllPublicationData!$D:$D,'Publication Table'!F$7),
IF('Publication Table'!$C$5="All Cancelled Operations",
SUMIFS(AllPublicationData!$F:$F,AllPublicationData!$A:$A,'Publication Table'!$B100,AllPublicationData!$B:$B,'Publication Table'!$C$4,AllPublicationData!$D:$D,'Publication Table'!F$7),
IF('Publication Table'!$C$5="Operations cancelled by patient",
SUMIFS(AllPublicationData!$G:$G,AllPublicationData!$A:$A,'Publication Table'!$B100,AllPublicationData!$B:$B,'Publication Table'!$C$4,AllPublicationData!$D:$D,'Publication Table'!F$7),
IF('Publication Table'!$C$5="Operations cancelled for clinical reasons",
SUMIFS(AllPublicationData!$H:$H,AllPublicationData!$A:$A,'Publication Table'!$B100,AllPublicationData!$B:$B,'Publication Table'!$C$4,AllPublicationData!$D:$D,'Publication Table'!F$7),
IF('Publication Table'!$C$5="Operations cancelled for non-clinical/capacity reasons",
SUMIFS(AllPublicationData!$I:$I,AllPublicationData!$A:$A,'Publication Table'!$B100,AllPublicationData!$B:$B,'Publication Table'!$C$4,AllPublicationData!$D:$D,'Publication Table'!F$7),
IF('Publication Table'!$C$5="Cancellations for other reasons",
SUMIFS(AllPublicationData!$J:$J,AllPublicationData!$A:$A,'Publication Table'!$B100,AllPublicationData!$B:$B,'Publication Table'!$C$4,AllPublicationData!$D:$D,'Publication Table'!F$7)))))))+
IF(AND($C$4="NHS Scotland",$C$5="Total Operations"),
SUMIFS(AllPublicationData!$E:$E,AllPublicationData!$A:$A,'Publication Table'!$B100,AllPublicationData!$B:$B,'Publication Table'!F$7),
IF(AND($C$4="NHS Scotland",$C$5="All Cancelled Operations"),
SUMIFS(AllPublicationData!$F:$F,AllPublicationData!$A:$A,'Publication Table'!$B100,AllPublicationData!$B:$B,'Publication Table'!F$7),
IF(AND($C$4="NHS Scotland",$C$5="Operations cancelled by patient"),
SUMIFS(AllPublicationData!$G:$G,AllPublicationData!$A:$A,'Publication Table'!$B100,AllPublicationData!$B:$B,'Publication Table'!F$7),
IF(AND($C$4="NHS Scotland",$C$5="Operations cancelled for clinical reasons"),
SUMIFS(AllPublicationData!$H:$H,AllPublicationData!$A:$A,'Publication Table'!$B100,AllPublicationData!$B:$B,'Publication Table'!F$7),
IF(AND($C$4="NHS Scotland",$C$5="Operations cancelled for non-clinical/capacity reasons"),
SUMIFS(AllPublicationData!$I:$I,AllPublicationData!$A:$A,'Publication Table'!$B100,AllPublicationData!$B:$B,'Publication Table'!F$7),
IF(AND($C$4="NHS Scotland",$C$5="Cancellations for other reasons"),
SUMIFS(AllPublicationData!$J:$J,AllPublicationData!$A:$A,'Publication Table'!$B100,AllPublicationData!$B:$B,'Publication Table'!F$7)))))))</f>
        <v>413</v>
      </c>
      <c r="G100" s="90">
        <f>IF($C$5="Total Operations",
SUMIFS(AllPublicationData!$E:$E,AllPublicationData!$A:$A,'Publication Table'!$B100,AllPublicationData!$B:$B,'Publication Table'!$C$4,AllPublicationData!$D:$D,'Publication Table'!G$7),
IF('Publication Table'!$C$5="All Cancelled Operations",
SUMIFS(AllPublicationData!$F:$F,AllPublicationData!$A:$A,'Publication Table'!$B100,AllPublicationData!$B:$B,'Publication Table'!$C$4,AllPublicationData!$D:$D,'Publication Table'!G$7),
IF('Publication Table'!$C$5="Operations cancelled by patient",
SUMIFS(AllPublicationData!$G:$G,AllPublicationData!$A:$A,'Publication Table'!$B100,AllPublicationData!$B:$B,'Publication Table'!$C$4,AllPublicationData!$D:$D,'Publication Table'!G$7),
IF('Publication Table'!$C$5="Operations cancelled for clinical reasons",
SUMIFS(AllPublicationData!$H:$H,AllPublicationData!$A:$A,'Publication Table'!$B100,AllPublicationData!$B:$B,'Publication Table'!$C$4,AllPublicationData!$D:$D,'Publication Table'!G$7),
IF('Publication Table'!$C$5="Operations cancelled for non-clinical/capacity reasons",
SUMIFS(AllPublicationData!$I:$I,AllPublicationData!$A:$A,'Publication Table'!$B100,AllPublicationData!$B:$B,'Publication Table'!$C$4,AllPublicationData!$D:$D,'Publication Table'!G$7),
IF('Publication Table'!$C$5="Cancellations for other reasons",
SUMIFS(AllPublicationData!$J:$J,AllPublicationData!$A:$A,'Publication Table'!$B100,AllPublicationData!$B:$B,'Publication Table'!$C$4,AllPublicationData!$D:$D,'Publication Table'!G$7)))))))+
IF(AND($C$4="NHS Scotland",$C$5="Total Operations"),
SUMIFS(AllPublicationData!$E:$E,AllPublicationData!$A:$A,'Publication Table'!$B100,AllPublicationData!$B:$B,'Publication Table'!G$7),
IF(AND($C$4="NHS Scotland",$C$5="All Cancelled Operations"),
SUMIFS(AllPublicationData!$F:$F,AllPublicationData!$A:$A,'Publication Table'!$B100,AllPublicationData!$B:$B,'Publication Table'!G$7),
IF(AND($C$4="NHS Scotland",$C$5="Operations cancelled by patient"),
SUMIFS(AllPublicationData!$G:$G,AllPublicationData!$A:$A,'Publication Table'!$B100,AllPublicationData!$B:$B,'Publication Table'!G$7),
IF(AND($C$4="NHS Scotland",$C$5="Operations cancelled for clinical reasons"),
SUMIFS(AllPublicationData!$H:$H,AllPublicationData!$A:$A,'Publication Table'!$B100,AllPublicationData!$B:$B,'Publication Table'!G$7),
IF(AND($C$4="NHS Scotland",$C$5="Operations cancelled for non-clinical/capacity reasons"),
SUMIFS(AllPublicationData!$I:$I,AllPublicationData!$A:$A,'Publication Table'!$B100,AllPublicationData!$B:$B,'Publication Table'!G$7),
IF(AND($C$4="NHS Scotland",$C$5="Cancellations for other reasons"),
SUMIFS(AllPublicationData!$J:$J,AllPublicationData!$A:$A,'Publication Table'!$B100,AllPublicationData!$B:$B,'Publication Table'!G$7)))))))</f>
        <v>1629</v>
      </c>
      <c r="H100" s="90">
        <f>IF($C$5="Total Operations",
SUMIFS(AllPublicationData!$E:$E,AllPublicationData!$A:$A,'Publication Table'!$B100,AllPublicationData!$B:$B,'Publication Table'!$C$4,AllPublicationData!$D:$D,'Publication Table'!H$7),
IF('Publication Table'!$C$5="All Cancelled Operations",
SUMIFS(AllPublicationData!$F:$F,AllPublicationData!$A:$A,'Publication Table'!$B100,AllPublicationData!$B:$B,'Publication Table'!$C$4,AllPublicationData!$D:$D,'Publication Table'!H$7),
IF('Publication Table'!$C$5="Operations cancelled by patient",
SUMIFS(AllPublicationData!$G:$G,AllPublicationData!$A:$A,'Publication Table'!$B100,AllPublicationData!$B:$B,'Publication Table'!$C$4,AllPublicationData!$D:$D,'Publication Table'!H$7),
IF('Publication Table'!$C$5="Operations cancelled for clinical reasons",
SUMIFS(AllPublicationData!$H:$H,AllPublicationData!$A:$A,'Publication Table'!$B100,AllPublicationData!$B:$B,'Publication Table'!$C$4,AllPublicationData!$D:$D,'Publication Table'!H$7),
IF('Publication Table'!$C$5="Operations cancelled for non-clinical/capacity reasons",
SUMIFS(AllPublicationData!$I:$I,AllPublicationData!$A:$A,'Publication Table'!$B100,AllPublicationData!$B:$B,'Publication Table'!$C$4,AllPublicationData!$D:$D,'Publication Table'!H$7),
IF('Publication Table'!$C$5="Cancellations for other reasons",
SUMIFS(AllPublicationData!$J:$J,AllPublicationData!$A:$A,'Publication Table'!$B100,AllPublicationData!$B:$B,'Publication Table'!$C$4,AllPublicationData!$D:$D,'Publication Table'!H$7)))))))+
IF(AND($C$4="NHS Scotland",$C$5="Total Operations"),
SUMIFS(AllPublicationData!$E:$E,AllPublicationData!$A:$A,'Publication Table'!$B100,AllPublicationData!$B:$B,'Publication Table'!H$7),
IF(AND($C$4="NHS Scotland",$C$5="All Cancelled Operations"),
SUMIFS(AllPublicationData!$F:$F,AllPublicationData!$A:$A,'Publication Table'!$B100,AllPublicationData!$B:$B,'Publication Table'!H$7),
IF(AND($C$4="NHS Scotland",$C$5="Operations cancelled by patient"),
SUMIFS(AllPublicationData!$G:$G,AllPublicationData!$A:$A,'Publication Table'!$B100,AllPublicationData!$B:$B,'Publication Table'!H$7),
IF(AND($C$4="NHS Scotland",$C$5="Operations cancelled for clinical reasons"),
SUMIFS(AllPublicationData!$H:$H,AllPublicationData!$A:$A,'Publication Table'!$B100,AllPublicationData!$B:$B,'Publication Table'!H$7),
IF(AND($C$4="NHS Scotland",$C$5="Operations cancelled for non-clinical/capacity reasons"),
SUMIFS(AllPublicationData!$I:$I,AllPublicationData!$A:$A,'Publication Table'!$B100,AllPublicationData!$B:$B,'Publication Table'!H$7),
IF(AND($C$4="NHS Scotland",$C$5="Cancellations for other reasons"),
SUMIFS(AllPublicationData!$J:$J,AllPublicationData!$A:$A,'Publication Table'!$B100,AllPublicationData!$B:$B,'Publication Table'!H$7)))))))</f>
        <v>1403</v>
      </c>
      <c r="I100" s="90">
        <f>IF($C$5="Total Operations",
SUMIFS(AllPublicationData!$E:$E,AllPublicationData!$A:$A,'Publication Table'!$B100,AllPublicationData!$B:$B,'Publication Table'!$C$4,AllPublicationData!$D:$D,'Publication Table'!I$7),
IF('Publication Table'!$C$5="All Cancelled Operations",
SUMIFS(AllPublicationData!$F:$F,AllPublicationData!$A:$A,'Publication Table'!$B100,AllPublicationData!$B:$B,'Publication Table'!$C$4,AllPublicationData!$D:$D,'Publication Table'!I$7),
IF('Publication Table'!$C$5="Operations cancelled by patient",
SUMIFS(AllPublicationData!$G:$G,AllPublicationData!$A:$A,'Publication Table'!$B100,AllPublicationData!$B:$B,'Publication Table'!$C$4,AllPublicationData!$D:$D,'Publication Table'!I$7),
IF('Publication Table'!$C$5="Operations cancelled for clinical reasons",
SUMIFS(AllPublicationData!$H:$H,AllPublicationData!$A:$A,'Publication Table'!$B100,AllPublicationData!$B:$B,'Publication Table'!$C$4,AllPublicationData!$D:$D,'Publication Table'!I$7),
IF('Publication Table'!$C$5="Operations cancelled for non-clinical/capacity reasons",
SUMIFS(AllPublicationData!$I:$I,AllPublicationData!$A:$A,'Publication Table'!$B100,AllPublicationData!$B:$B,'Publication Table'!$C$4,AllPublicationData!$D:$D,'Publication Table'!I$7),
IF('Publication Table'!$C$5="Cancellations for other reasons",
SUMIFS(AllPublicationData!$J:$J,AllPublicationData!$A:$A,'Publication Table'!$B100,AllPublicationData!$B:$B,'Publication Table'!$C$4,AllPublicationData!$D:$D,'Publication Table'!I$7)))))))+
IF(AND($C$4="NHS Scotland",$C$5="Total Operations"),
SUMIFS(AllPublicationData!$E:$E,AllPublicationData!$A:$A,'Publication Table'!$B100,AllPublicationData!$B:$B,'Publication Table'!I$7),
IF(AND($C$4="NHS Scotland",$C$5="All Cancelled Operations"),
SUMIFS(AllPublicationData!$F:$F,AllPublicationData!$A:$A,'Publication Table'!$B100,AllPublicationData!$B:$B,'Publication Table'!I$7),
IF(AND($C$4="NHS Scotland",$C$5="Operations cancelled by patient"),
SUMIFS(AllPublicationData!$G:$G,AllPublicationData!$A:$A,'Publication Table'!$B100,AllPublicationData!$B:$B,'Publication Table'!I$7),
IF(AND($C$4="NHS Scotland",$C$5="Operations cancelled for clinical reasons"),
SUMIFS(AllPublicationData!$H:$H,AllPublicationData!$A:$A,'Publication Table'!$B100,AllPublicationData!$B:$B,'Publication Table'!I$7),
IF(AND($C$4="NHS Scotland",$C$5="Operations cancelled for non-clinical/capacity reasons"),
SUMIFS(AllPublicationData!$I:$I,AllPublicationData!$A:$A,'Publication Table'!$B100,AllPublicationData!$B:$B,'Publication Table'!I$7),
IF(AND($C$4="NHS Scotland",$C$5="Cancellations for other reasons"),
SUMIFS(AllPublicationData!$J:$J,AllPublicationData!$A:$A,'Publication Table'!$B100,AllPublicationData!$B:$B,'Publication Table'!I$7)))))))</f>
        <v>1108</v>
      </c>
      <c r="J100" s="90">
        <f>IF($C$5="Total Operations",
SUMIFS(AllPublicationData!$E:$E,AllPublicationData!$A:$A,'Publication Table'!$B100,AllPublicationData!$B:$B,'Publication Table'!$C$4,AllPublicationData!$D:$D,'Publication Table'!J$7),
IF('Publication Table'!$C$5="All Cancelled Operations",
SUMIFS(AllPublicationData!$F:$F,AllPublicationData!$A:$A,'Publication Table'!$B100,AllPublicationData!$B:$B,'Publication Table'!$C$4,AllPublicationData!$D:$D,'Publication Table'!J$7),
IF('Publication Table'!$C$5="Operations cancelled by patient",
SUMIFS(AllPublicationData!$G:$G,AllPublicationData!$A:$A,'Publication Table'!$B100,AllPublicationData!$B:$B,'Publication Table'!$C$4,AllPublicationData!$D:$D,'Publication Table'!J$7),
IF('Publication Table'!$C$5="Operations cancelled for clinical reasons",
SUMIFS(AllPublicationData!$H:$H,AllPublicationData!$A:$A,'Publication Table'!$B100,AllPublicationData!$B:$B,'Publication Table'!$C$4,AllPublicationData!$D:$D,'Publication Table'!J$7),
IF('Publication Table'!$C$5="Operations cancelled for non-clinical/capacity reasons",
SUMIFS(AllPublicationData!$I:$I,AllPublicationData!$A:$A,'Publication Table'!$B100,AllPublicationData!$B:$B,'Publication Table'!$C$4,AllPublicationData!$D:$D,'Publication Table'!J$7),
IF('Publication Table'!$C$5="Cancellations for other reasons",
SUMIFS(AllPublicationData!$J:$J,AllPublicationData!$A:$A,'Publication Table'!$B100,AllPublicationData!$B:$B,'Publication Table'!$C$4,AllPublicationData!$D:$D,'Publication Table'!J$7)))))))+
IF(AND($C$4="NHS Scotland",$C$5="Total Operations"),
SUMIFS(AllPublicationData!$E:$E,AllPublicationData!$A:$A,'Publication Table'!$B100,AllPublicationData!$B:$B,'Publication Table'!J$7),
IF(AND($C$4="NHS Scotland",$C$5="All Cancelled Operations"),
SUMIFS(AllPublicationData!$F:$F,AllPublicationData!$A:$A,'Publication Table'!$B100,AllPublicationData!$B:$B,'Publication Table'!J$7),
IF(AND($C$4="NHS Scotland",$C$5="Operations cancelled by patient"),
SUMIFS(AllPublicationData!$G:$G,AllPublicationData!$A:$A,'Publication Table'!$B100,AllPublicationData!$B:$B,'Publication Table'!J$7),
IF(AND($C$4="NHS Scotland",$C$5="Operations cancelled for clinical reasons"),
SUMIFS(AllPublicationData!$H:$H,AllPublicationData!$A:$A,'Publication Table'!$B100,AllPublicationData!$B:$B,'Publication Table'!J$7),
IF(AND($C$4="NHS Scotland",$C$5="Operations cancelled for non-clinical/capacity reasons"),
SUMIFS(AllPublicationData!$I:$I,AllPublicationData!$A:$A,'Publication Table'!$B100,AllPublicationData!$B:$B,'Publication Table'!J$7),
IF(AND($C$4="NHS Scotland",$C$5="Cancellations for other reasons"),
SUMIFS(AllPublicationData!$J:$J,AllPublicationData!$A:$A,'Publication Table'!$B100,AllPublicationData!$B:$B,'Publication Table'!J$7)))))))</f>
        <v>3204</v>
      </c>
      <c r="K100" s="90">
        <f>IF($C$5="Total Operations",
SUMIFS(AllPublicationData!$E:$E,AllPublicationData!$A:$A,'Publication Table'!$B100,AllPublicationData!$B:$B,'Publication Table'!$C$4,AllPublicationData!$D:$D,'Publication Table'!K$7),
IF('Publication Table'!$C$5="All Cancelled Operations",
SUMIFS(AllPublicationData!$F:$F,AllPublicationData!$A:$A,'Publication Table'!$B100,AllPublicationData!$B:$B,'Publication Table'!$C$4,AllPublicationData!$D:$D,'Publication Table'!K$7),
IF('Publication Table'!$C$5="Operations cancelled by patient",
SUMIFS(AllPublicationData!$G:$G,AllPublicationData!$A:$A,'Publication Table'!$B100,AllPublicationData!$B:$B,'Publication Table'!$C$4,AllPublicationData!$D:$D,'Publication Table'!K$7),
IF('Publication Table'!$C$5="Operations cancelled for clinical reasons",
SUMIFS(AllPublicationData!$H:$H,AllPublicationData!$A:$A,'Publication Table'!$B100,AllPublicationData!$B:$B,'Publication Table'!$C$4,AllPublicationData!$D:$D,'Publication Table'!K$7),
IF('Publication Table'!$C$5="Operations cancelled for non-clinical/capacity reasons",
SUMIFS(AllPublicationData!$I:$I,AllPublicationData!$A:$A,'Publication Table'!$B100,AllPublicationData!$B:$B,'Publication Table'!$C$4,AllPublicationData!$D:$D,'Publication Table'!K$7),
IF('Publication Table'!$C$5="Cancellations for other reasons",
SUMIFS(AllPublicationData!$J:$J,AllPublicationData!$A:$A,'Publication Table'!$B100,AllPublicationData!$B:$B,'Publication Table'!$C$4,AllPublicationData!$D:$D,'Publication Table'!K$7)))))))+
IF(AND($C$4="NHS Scotland",$C$5="Total Operations"),
SUMIFS(AllPublicationData!$E:$E,AllPublicationData!$A:$A,'Publication Table'!$B100,AllPublicationData!$B:$B,'Publication Table'!K$7),
IF(AND($C$4="NHS Scotland",$C$5="All Cancelled Operations"),
SUMIFS(AllPublicationData!$F:$F,AllPublicationData!$A:$A,'Publication Table'!$B100,AllPublicationData!$B:$B,'Publication Table'!K$7),
IF(AND($C$4="NHS Scotland",$C$5="Operations cancelled by patient"),
SUMIFS(AllPublicationData!$G:$G,AllPublicationData!$A:$A,'Publication Table'!$B100,AllPublicationData!$B:$B,'Publication Table'!K$7),
IF(AND($C$4="NHS Scotland",$C$5="Operations cancelled for clinical reasons"),
SUMIFS(AllPublicationData!$H:$H,AllPublicationData!$A:$A,'Publication Table'!$B100,AllPublicationData!$B:$B,'Publication Table'!K$7),
IF(AND($C$4="NHS Scotland",$C$5="Operations cancelled for non-clinical/capacity reasons"),
SUMIFS(AllPublicationData!$I:$I,AllPublicationData!$A:$A,'Publication Table'!$B100,AllPublicationData!$B:$B,'Publication Table'!K$7),
IF(AND($C$4="NHS Scotland",$C$5="Cancellations for other reasons"),
SUMIFS(AllPublicationData!$J:$J,AllPublicationData!$A:$A,'Publication Table'!$B100,AllPublicationData!$B:$B,'Publication Table'!K$7)))))))</f>
        <v>7030</v>
      </c>
      <c r="L100" s="90">
        <f>IF($C$5="Total Operations",
SUMIFS(AllPublicationData!$E:$E,AllPublicationData!$A:$A,'Publication Table'!$B100,AllPublicationData!$B:$B,'Publication Table'!$C$4,AllPublicationData!$D:$D,'Publication Table'!L$7),
IF('Publication Table'!$C$5="All Cancelled Operations",
SUMIFS(AllPublicationData!$F:$F,AllPublicationData!$A:$A,'Publication Table'!$B100,AllPublicationData!$B:$B,'Publication Table'!$C$4,AllPublicationData!$D:$D,'Publication Table'!L$7),
IF('Publication Table'!$C$5="Operations cancelled by patient",
SUMIFS(AllPublicationData!$G:$G,AllPublicationData!$A:$A,'Publication Table'!$B100,AllPublicationData!$B:$B,'Publication Table'!$C$4,AllPublicationData!$D:$D,'Publication Table'!L$7),
IF('Publication Table'!$C$5="Operations cancelled for clinical reasons",
SUMIFS(AllPublicationData!$H:$H,AllPublicationData!$A:$A,'Publication Table'!$B100,AllPublicationData!$B:$B,'Publication Table'!$C$4,AllPublicationData!$D:$D,'Publication Table'!L$7),
IF('Publication Table'!$C$5="Operations cancelled for non-clinical/capacity reasons",
SUMIFS(AllPublicationData!$I:$I,AllPublicationData!$A:$A,'Publication Table'!$B100,AllPublicationData!$B:$B,'Publication Table'!$C$4,AllPublicationData!$D:$D,'Publication Table'!L$7),
IF('Publication Table'!$C$5="Cancellations for other reasons",
SUMIFS(AllPublicationData!$J:$J,AllPublicationData!$A:$A,'Publication Table'!$B100,AllPublicationData!$B:$B,'Publication Table'!$C$4,AllPublicationData!$D:$D,'Publication Table'!L$7)))))))+
IF(AND($C$4="NHS Scotland",$C$5="Total Operations"),
SUMIFS(AllPublicationData!$E:$E,AllPublicationData!$A:$A,'Publication Table'!$B100,AllPublicationData!$B:$B,'Publication Table'!L$7),
IF(AND($C$4="NHS Scotland",$C$5="All Cancelled Operations"),
SUMIFS(AllPublicationData!$F:$F,AllPublicationData!$A:$A,'Publication Table'!$B100,AllPublicationData!$B:$B,'Publication Table'!L$7),
IF(AND($C$4="NHS Scotland",$C$5="Operations cancelled by patient"),
SUMIFS(AllPublicationData!$G:$G,AllPublicationData!$A:$A,'Publication Table'!$B100,AllPublicationData!$B:$B,'Publication Table'!L$7),
IF(AND($C$4="NHS Scotland",$C$5="Operations cancelled for clinical reasons"),
SUMIFS(AllPublicationData!$H:$H,AllPublicationData!$A:$A,'Publication Table'!$B100,AllPublicationData!$B:$B,'Publication Table'!L$7),
IF(AND($C$4="NHS Scotland",$C$5="Operations cancelled for non-clinical/capacity reasons"),
SUMIFS(AllPublicationData!$I:$I,AllPublicationData!$A:$A,'Publication Table'!$B100,AllPublicationData!$B:$B,'Publication Table'!L$7),
IF(AND($C$4="NHS Scotland",$C$5="Cancellations for other reasons"),
SUMIFS(AllPublicationData!$J:$J,AllPublicationData!$A:$A,'Publication Table'!$B100,AllPublicationData!$B:$B,'Publication Table'!L$7)))))))</f>
        <v>1212</v>
      </c>
      <c r="M100" s="90">
        <f>IF($C$5="Total Operations",
SUMIFS(AllPublicationData!$E:$E,AllPublicationData!$A:$A,'Publication Table'!$B100,AllPublicationData!$B:$B,'Publication Table'!$C$4,AllPublicationData!$D:$D,'Publication Table'!M$7),
IF('Publication Table'!$C$5="All Cancelled Operations",
SUMIFS(AllPublicationData!$F:$F,AllPublicationData!$A:$A,'Publication Table'!$B100,AllPublicationData!$B:$B,'Publication Table'!$C$4,AllPublicationData!$D:$D,'Publication Table'!M$7),
IF('Publication Table'!$C$5="Operations cancelled by patient",
SUMIFS(AllPublicationData!$G:$G,AllPublicationData!$A:$A,'Publication Table'!$B100,AllPublicationData!$B:$B,'Publication Table'!$C$4,AllPublicationData!$D:$D,'Publication Table'!M$7),
IF('Publication Table'!$C$5="Operations cancelled for clinical reasons",
SUMIFS(AllPublicationData!$G:$G,AllPublicationData!$A:$A,'Publication Table'!$B100,AllPublicationData!$B:$B,'Publication Table'!$C$4,AllPublicationData!$D:$D,'Publication Table'!M$7),
IF('Publication Table'!$C$5="Operations cancelled for non-clinical/capacity reasons",
SUMIFS(AllPublicationData!$G:$G,AllPublicationData!$A:$A,'Publication Table'!$B100,AllPublicationData!$B:$B,'Publication Table'!$C$4,AllPublicationData!$D:$D,'Publication Table'!M$7),
IF('Publication Table'!$C$5="Cancellations for other reasons",
SUMIFS(AllPublicationData!$G:$G,AllPublicationData!$A:$A,'Publication Table'!$B100,AllPublicationData!$B:$B,'Publication Table'!$C$4,AllPublicationData!$D:$D,'Publication Table'!M$7)))))))+
IF(AND($C$4="NHS Scotland",$C$5="Total Operations"),
SUMIFS(AllPublicationData!$E:$E,AllPublicationData!$A:$A,'Publication Table'!$B100,AllPublicationData!$B:$B,'Publication Table'!M$7),
IF(AND($C$4="NHS Scotland",$C$5="All Cancelled Operations"),
SUMIFS(AllPublicationData!$F:$F,AllPublicationData!$A:$A,'Publication Table'!$B100,AllPublicationData!$B:$B,'Publication Table'!M$7),
IF(AND($C$4="NHS Scotland",$C$5="Operations cancelled by patient"),
SUMIFS(AllPublicationData!$G:$G,AllPublicationData!$A:$A,'Publication Table'!$B100,AllPublicationData!$B:$B,'Publication Table'!M$7),
IF(AND($C$4="NHS Scotland",$C$5="Operations cancelled for clinical reasons"),
SUMIFS(AllPublicationData!$H:$H,AllPublicationData!$A:$A,'Publication Table'!$B100,AllPublicationData!$B:$B,'Publication Table'!M$7),
IF(AND($C$4="NHS Scotland",$C$5="Operations cancelled for non-clinical/capacity reasons"),
SUMIFS(AllPublicationData!$I:$I,AllPublicationData!$A:$A,'Publication Table'!$B100,AllPublicationData!$B:$B,'Publication Table'!M$7),
IF(AND($C$4="NHS Scotland",$C$5="Cancellations for other reasons"),
SUMIFS(AllPublicationData!$J:$J,AllPublicationData!$A:$A,'Publication Table'!$B100,AllPublicationData!$B:$B,'Publication Table'!M$7)))))))</f>
        <v>2491</v>
      </c>
      <c r="N100" s="90">
        <f>IF($C$5="Total Operations",
SUMIFS(AllPublicationData!$E:$E,AllPublicationData!$A:$A,'Publication Table'!$B100,AllPublicationData!$B:$B,'Publication Table'!$C$4,AllPublicationData!$D:$D,'Publication Table'!N$7),
IF('Publication Table'!$C$5="All Cancelled Operations",
SUMIFS(AllPublicationData!$F:$F,AllPublicationData!$A:$A,'Publication Table'!$B100,AllPublicationData!$B:$B,'Publication Table'!$C$4,AllPublicationData!$D:$D,'Publication Table'!N$7),
IF('Publication Table'!$C$5="Operations cancelled by patient",
SUMIFS(AllPublicationData!$G:$G,AllPublicationData!$A:$A,'Publication Table'!$B100,AllPublicationData!$B:$B,'Publication Table'!$C$4,AllPublicationData!$D:$D,'Publication Table'!N$7),
IF('Publication Table'!$C$5="Operations cancelled for clinical reasons",
SUMIFS(AllPublicationData!$G:$G,AllPublicationData!$A:$A,'Publication Table'!$B100,AllPublicationData!$B:$B,'Publication Table'!$C$4,AllPublicationData!$D:$D,'Publication Table'!N$7),
IF('Publication Table'!$C$5="Operations cancelled for non-clinical/capacity reasons",
SUMIFS(AllPublicationData!$G:$G,AllPublicationData!$A:$A,'Publication Table'!$B100,AllPublicationData!$B:$B,'Publication Table'!$C$4,AllPublicationData!$D:$D,'Publication Table'!N$7),
IF('Publication Table'!$C$5="Cancellations for other reasons",
SUMIFS(AllPublicationData!$G:$G,AllPublicationData!$A:$A,'Publication Table'!$B100,AllPublicationData!$B:$B,'Publication Table'!$C$4,AllPublicationData!$D:$D,'Publication Table'!N$7)))))))+
IF(AND($C$4="NHS Scotland",$C$5="Total Operations"),
SUMIFS(AllPublicationData!$E:$E,AllPublicationData!$A:$A,'Publication Table'!$B100,AllPublicationData!$B:$B,'Publication Table'!N$7),
IF(AND($C$4="NHS Scotland",$C$5="All Cancelled Operations"),
SUMIFS(AllPublicationData!$F:$F,AllPublicationData!$A:$A,'Publication Table'!$B100,AllPublicationData!$B:$B,'Publication Table'!N$7),
IF(AND($C$4="NHS Scotland",$C$5="Operations cancelled by patient"),
SUMIFS(AllPublicationData!$G:$G,AllPublicationData!$A:$A,'Publication Table'!$B100,AllPublicationData!$B:$B,'Publication Table'!N$7),
IF(AND($C$4="NHS Scotland",$C$5="Operations cancelled for clinical reasons"),
SUMIFS(AllPublicationData!$H:$H,AllPublicationData!$A:$A,'Publication Table'!$B100,AllPublicationData!$B:$B,'Publication Table'!N$7),
IF(AND($C$4="NHS Scotland",$C$5="Operations cancelled for non-clinical/capacity reasons"),
SUMIFS(AllPublicationData!$I:$I,AllPublicationData!$A:$A,'Publication Table'!$B100,AllPublicationData!$B:$B,'Publication Table'!N$7),
IF(AND($C$4="NHS Scotland",$C$5="Cancellations for other reasons"),
SUMIFS(AllPublicationData!$J:$J,AllPublicationData!$A:$A,'Publication Table'!$B100,AllPublicationData!$B:$B,'Publication Table'!N$7)))))))</f>
        <v>4956</v>
      </c>
      <c r="O100" s="90">
        <f>IF($C$5="Total Operations",
SUMIFS(AllPublicationData!$E:$E,AllPublicationData!$A:$A,'Publication Table'!$B100,AllPublicationData!$B:$B,'Publication Table'!$C$4,AllPublicationData!$D:$D,'Publication Table'!O$7),
IF('Publication Table'!$C$5="All Cancelled Operations",
SUMIFS(AllPublicationData!$F:$F,AllPublicationData!$A:$A,'Publication Table'!$B100,AllPublicationData!$B:$B,'Publication Table'!$C$4,AllPublicationData!$D:$D,'Publication Table'!O$7),
IF('Publication Table'!$C$5="Operations cancelled by patient",
SUMIFS(AllPublicationData!$G:$G,AllPublicationData!$A:$A,'Publication Table'!$B100,AllPublicationData!$B:$B,'Publication Table'!$C$4,AllPublicationData!$D:$D,'Publication Table'!O$7),
IF('Publication Table'!$C$5="Operations cancelled for clinical reasons",
SUMIFS(AllPublicationData!$G:$G,AllPublicationData!$A:$A,'Publication Table'!$B100,AllPublicationData!$B:$B,'Publication Table'!$C$4,AllPublicationData!$D:$D,'Publication Table'!O$7),
IF('Publication Table'!$C$5="Operations cancelled for non-clinical/capacity reasons",
SUMIFS(AllPublicationData!$G:$G,AllPublicationData!$A:$A,'Publication Table'!$B100,AllPublicationData!$B:$B,'Publication Table'!$C$4,AllPublicationData!$D:$D,'Publication Table'!O$7),
IF('Publication Table'!$C$5="Cancellations for other reasons",
SUMIFS(AllPublicationData!$G:$G,AllPublicationData!$A:$A,'Publication Table'!$B100,AllPublicationData!$B:$B,'Publication Table'!$C$4,AllPublicationData!$D:$D,'Publication Table'!O$7)))))))+
IF(AND($C$4="NHS Scotland",$C$5="Total Operations"),
SUMIFS(AllPublicationData!$E:$E,AllPublicationData!$A:$A,'Publication Table'!$B100,AllPublicationData!$B:$B,'Publication Table'!O$7),
IF(AND($C$4="NHS Scotland",$C$5="All Cancelled Operations"),
SUMIFS(AllPublicationData!$F:$F,AllPublicationData!$A:$A,'Publication Table'!$B100,AllPublicationData!$B:$B,'Publication Table'!O$7),
IF(AND($C$4="NHS Scotland",$C$5="Operations cancelled by patient"),
SUMIFS(AllPublicationData!$G:$G,AllPublicationData!$A:$A,'Publication Table'!$B100,AllPublicationData!$B:$B,'Publication Table'!O$7),
IF(AND($C$4="NHS Scotland",$C$5="Operations cancelled for clinical reasons"),
SUMIFS(AllPublicationData!$H:$H,AllPublicationData!$A:$A,'Publication Table'!$B100,AllPublicationData!$B:$B,'Publication Table'!O$7),
IF(AND($C$4="NHS Scotland",$C$5="Operations cancelled for non-clinical/capacity reasons"),
SUMIFS(AllPublicationData!$I:$I,AllPublicationData!$A:$A,'Publication Table'!$B100,AllPublicationData!$B:$B,'Publication Table'!O$7),
IF(AND($C$4="NHS Scotland",$C$5="Cancellations for other reasons"),
SUMIFS(AllPublicationData!$J:$J,AllPublicationData!$A:$A,'Publication Table'!$B100,AllPublicationData!$B:$B,'Publication Table'!O$7)))))))</f>
        <v>228</v>
      </c>
      <c r="P100" s="90">
        <f>IF($C$5="Total Operations",
SUMIFS(AllPublicationData!$E:$E,AllPublicationData!$A:$A,'Publication Table'!$B100,AllPublicationData!$B:$B,'Publication Table'!$C$4,AllPublicationData!$D:$D,'Publication Table'!P$7),
IF('Publication Table'!$C$5="All Cancelled Operations",
SUMIFS(AllPublicationData!$F:$F,AllPublicationData!$A:$A,'Publication Table'!$B100,AllPublicationData!$B:$B,'Publication Table'!$C$4,AllPublicationData!$D:$D,'Publication Table'!P$7),
IF('Publication Table'!$C$5="Operations cancelled by patient",
SUMIFS(AllPublicationData!$G:$G,AllPublicationData!$A:$A,'Publication Table'!$B100,AllPublicationData!$B:$B,'Publication Table'!$C$4,AllPublicationData!$D:$D,'Publication Table'!P$7),
IF('Publication Table'!$C$5="Operations cancelled for clinical reasons",
SUMIFS(AllPublicationData!$G:$G,AllPublicationData!$A:$A,'Publication Table'!$B100,AllPublicationData!$B:$B,'Publication Table'!$C$4,AllPublicationData!$D:$D,'Publication Table'!P$7),
IF('Publication Table'!$C$5="Operations cancelled for non-clinical/capacity reasons",
SUMIFS(AllPublicationData!$G:$G,AllPublicationData!$A:$A,'Publication Table'!$B100,AllPublicationData!$B:$B,'Publication Table'!$C$4,AllPublicationData!$D:$D,'Publication Table'!P$7),
IF('Publication Table'!$C$5="Cancellations for other reasons",
SUMIFS(AllPublicationData!$G:$G,AllPublicationData!$A:$A,'Publication Table'!$B100,AllPublicationData!$B:$B,'Publication Table'!$C$4,AllPublicationData!$D:$D,'Publication Table'!P$7)))))))+
IF(AND($C$4="NHS Scotland",$C$5="Total Operations"),
SUMIFS(AllPublicationData!$E:$E,AllPublicationData!$A:$A,'Publication Table'!$B100,AllPublicationData!$B:$B,'Publication Table'!P$7),
IF(AND($C$4="NHS Scotland",$C$5="All Cancelled Operations"),
SUMIFS(AllPublicationData!$F:$F,AllPublicationData!$A:$A,'Publication Table'!$B100,AllPublicationData!$B:$B,'Publication Table'!P$7),
IF(AND($C$4="NHS Scotland",$C$5="Operations cancelled by patient"),
SUMIFS(AllPublicationData!$G:$G,AllPublicationData!$A:$A,'Publication Table'!$B100,AllPublicationData!$B:$B,'Publication Table'!P$7),
IF(AND($C$4="NHS Scotland",$C$5="Operations cancelled for clinical reasons"),
SUMIFS(AllPublicationData!$H:$H,AllPublicationData!$A:$A,'Publication Table'!$B100,AllPublicationData!$B:$B,'Publication Table'!P$7),
IF(AND($C$4="NHS Scotland",$C$5="Operations cancelled for non-clinical/capacity reasons"),
SUMIFS(AllPublicationData!$I:$I,AllPublicationData!$A:$A,'Publication Table'!$B100,AllPublicationData!$B:$B,'Publication Table'!P$7),
IF(AND($C$4="NHS Scotland",$C$5="Cancellations for other reasons"),
SUMIFS(AllPublicationData!$J:$J,AllPublicationData!$A:$A,'Publication Table'!$B100,AllPublicationData!$B:$B,'Publication Table'!P$7)))))))</f>
        <v>162</v>
      </c>
      <c r="Q100" s="90">
        <f>IF($C$5="Total Operations",
SUMIFS(AllPublicationData!$E:$E,AllPublicationData!$A:$A,'Publication Table'!$B100,AllPublicationData!$B:$B,'Publication Table'!$C$4,AllPublicationData!$D:$D,'Publication Table'!Q$7),
IF('Publication Table'!$C$5="All Cancelled Operations",
SUMIFS(AllPublicationData!$F:$F,AllPublicationData!$A:$A,'Publication Table'!$B100,AllPublicationData!$B:$B,'Publication Table'!$C$4,AllPublicationData!$D:$D,'Publication Table'!Q$7),
IF('Publication Table'!$C$5="Operations cancelled by patient",
SUMIFS(AllPublicationData!$G:$G,AllPublicationData!$A:$A,'Publication Table'!$B100,AllPublicationData!$B:$B,'Publication Table'!$C$4,AllPublicationData!$D:$D,'Publication Table'!Q$7),
IF('Publication Table'!$C$5="Operations cancelled for clinical reasons",
SUMIFS(AllPublicationData!$G:$G,AllPublicationData!$A:$A,'Publication Table'!$B100,AllPublicationData!$B:$B,'Publication Table'!$C$4,AllPublicationData!$D:$D,'Publication Table'!Q$7),
IF('Publication Table'!$C$5="Operations cancelled for non-clinical/capacity reasons",
SUMIFS(AllPublicationData!$G:$G,AllPublicationData!$A:$A,'Publication Table'!$B100,AllPublicationData!$B:$B,'Publication Table'!$C$4,AllPublicationData!$D:$D,'Publication Table'!Q$7),
IF('Publication Table'!$C$5="Cancellations for other reasons",
SUMIFS(AllPublicationData!$G:$G,AllPublicationData!$A:$A,'Publication Table'!$B100,AllPublicationData!$B:$B,'Publication Table'!$C$4,AllPublicationData!$D:$D,'Publication Table'!Q$7)))))))+
IF(AND($C$4="NHS Scotland",$C$5="Total Operations"),
SUMIFS(AllPublicationData!$E:$E,AllPublicationData!$A:$A,'Publication Table'!$B100,AllPublicationData!$B:$B,'Publication Table'!Q$7),
IF(AND($C$4="NHS Scotland",$C$5="All Cancelled Operations"),
SUMIFS(AllPublicationData!$F:$F,AllPublicationData!$A:$A,'Publication Table'!$B100,AllPublicationData!$B:$B,'Publication Table'!Q$7),
IF(AND($C$4="NHS Scotland",$C$5="Operations cancelled by patient"),
SUMIFS(AllPublicationData!$G:$G,AllPublicationData!$A:$A,'Publication Table'!$B100,AllPublicationData!$B:$B,'Publication Table'!Q$7),
IF(AND($C$4="NHS Scotland",$C$5="Operations cancelled for clinical reasons"),
SUMIFS(AllPublicationData!$H:$H,AllPublicationData!$A:$A,'Publication Table'!$B100,AllPublicationData!$B:$B,'Publication Table'!Q$7),
IF(AND($C$4="NHS Scotland",$C$5="Operations cancelled for non-clinical/capacity reasons"),
SUMIFS(AllPublicationData!$I:$I,AllPublicationData!$A:$A,'Publication Table'!$B100,AllPublicationData!$B:$B,'Publication Table'!Q$7),
IF(AND($C$4="NHS Scotland",$C$5="Cancellations for other reasons"),
SUMIFS(AllPublicationData!$J:$J,AllPublicationData!$A:$A,'Publication Table'!$B100,AllPublicationData!$B:$B,'Publication Table'!Q$7)))))))</f>
        <v>2351</v>
      </c>
      <c r="R100" s="90">
        <f>IF($C$5="Total Operations",
SUMIFS(AllPublicationData!$E:$E,AllPublicationData!$A:$A,'Publication Table'!$B100,AllPublicationData!$B:$B,'Publication Table'!$C$4,AllPublicationData!$D:$D,'Publication Table'!R$7),
IF('Publication Table'!$C$5="All Cancelled Operations",
SUMIFS(AllPublicationData!$F:$F,AllPublicationData!$A:$A,'Publication Table'!$B100,AllPublicationData!$B:$B,'Publication Table'!$C$4,AllPublicationData!$D:$D,'Publication Table'!R$7),
IF('Publication Table'!$C$5="Operations cancelled by patient",
SUMIFS(AllPublicationData!$G:$G,AllPublicationData!$A:$A,'Publication Table'!$B100,AllPublicationData!$B:$B,'Publication Table'!$C$4,AllPublicationData!$D:$D,'Publication Table'!R$7),
IF('Publication Table'!$C$5="Operations cancelled for clinical reasons",
SUMIFS(AllPublicationData!$G:$G,AllPublicationData!$A:$A,'Publication Table'!$B100,AllPublicationData!$B:$B,'Publication Table'!$C$4,AllPublicationData!$D:$D,'Publication Table'!R$7),
IF('Publication Table'!$C$5="Operations cancelled for non-clinical/capacity reasons",
SUMIFS(AllPublicationData!$G:$G,AllPublicationData!$A:$A,'Publication Table'!$B100,AllPublicationData!$B:$B,'Publication Table'!$C$4,AllPublicationData!$D:$D,'Publication Table'!R$7),
IF('Publication Table'!$C$5="Cancellations for other reasons",
SUMIFS(AllPublicationData!$G:$G,AllPublicationData!$A:$A,'Publication Table'!$B100,AllPublicationData!$B:$B,'Publication Table'!$C$4,AllPublicationData!$D:$D,'Publication Table'!R$7)))))))+
IF(AND($C$4="NHS Scotland",$C$5="Total Operations"),
SUMIFS(AllPublicationData!$E:$E,AllPublicationData!$A:$A,'Publication Table'!$B100,AllPublicationData!$B:$B,'Publication Table'!R$7),
IF(AND($C$4="NHS Scotland",$C$5="All Cancelled Operations"),
SUMIFS(AllPublicationData!$F:$F,AllPublicationData!$A:$A,'Publication Table'!$B100,AllPublicationData!$B:$B,'Publication Table'!R$7),
IF(AND($C$4="NHS Scotland",$C$5="Operations cancelled by patient"),
SUMIFS(AllPublicationData!$G:$G,AllPublicationData!$A:$A,'Publication Table'!$B100,AllPublicationData!$B:$B,'Publication Table'!R$7),
IF(AND($C$4="NHS Scotland",$C$5="Operations cancelled for clinical reasons"),
SUMIFS(AllPublicationData!$H:$H,AllPublicationData!$A:$A,'Publication Table'!$B100,AllPublicationData!$B:$B,'Publication Table'!R$7),
IF(AND($C$4="NHS Scotland",$C$5="Operations cancelled for non-clinical/capacity reasons"),
SUMIFS(AllPublicationData!$I:$I,AllPublicationData!$A:$A,'Publication Table'!$B100,AllPublicationData!$B:$B,'Publication Table'!R$7),
IF(AND($C$4="NHS Scotland",$C$5="Cancellations for other reasons"),
SUMIFS(AllPublicationData!$J:$J,AllPublicationData!$A:$A,'Publication Table'!$B100,AllPublicationData!$B:$B,'Publication Table'!R$7)))))))</f>
        <v>115</v>
      </c>
    </row>
    <row r="101" spans="2:18" x14ac:dyDescent="0.35">
      <c r="B101" s="89">
        <v>42583</v>
      </c>
      <c r="C101" s="81">
        <f>IF($C$5="Total Operations",
SUMIFS(AllPublicationData!$E:$E,AllPublicationData!$A:$A,'Publication Table'!$B101,AllPublicationData!$B:$B,'Publication Table'!$C$4),
IF('Publication Table'!$C$5="All Cancelled Operations",
SUMIFS(AllPublicationData!$F:$F,AllPublicationData!$A:$A,'Publication Table'!$B101,AllPublicationData!$B:$B,'Publication Table'!$C$4),
IF('Publication Table'!$C$5="Operations cancelled by patient",
SUMIFS(AllPublicationData!$G:$G,AllPublicationData!$A:$A,'Publication Table'!$B101,AllPublicationData!$B:$B,'Publication Table'!$C$4),
IF('Publication Table'!$C$5="Operations cancelled for clinical reasons",
SUMIFS(AllPublicationData!$H:$H,AllPublicationData!$A:$A,'Publication Table'!$B101,AllPublicationData!$B:$B,'Publication Table'!$C$4),
IF('Publication Table'!$C$5="Operations cancelled for non-clinical/capacity reasons",
SUMIFS(AllPublicationData!$I:$I,AllPublicationData!$A:$A,'Publication Table'!$B101,AllPublicationData!$B:$B,'Publication Table'!$C$4),
IF('Publication Table'!$C$5="Cancellations for other reasons",
SUMIFS(AllPublicationData!$J:$J,AllPublicationData!$A:$A,'Publication Table'!$B101,AllPublicationData!$B:$B,'Publication Table'!$C$4)))))))+
IF(AND($C$4="NHS Scotland",$C$5="Total Operations"),
SUMIFS(AllPublicationData!$E:$E,AllPublicationData!$A:$A,'Publication Table'!$B101),
IF(AND($C$4="NHS Scotland",$C$5="All Cancelled Operations"),
SUMIFS(AllPublicationData!$F:$F,AllPublicationData!$A:$A,'Publication Table'!$B101),
IF(AND($C$4="NHS Scotland",$C$5="Operations cancelled by patient"),
SUMIFS(AllPublicationData!$G:$G,AllPublicationData!$A:$A,'Publication Table'!$B101),
IF(AND($C$4="NHS Scotland",$C$5="Operations cancelled for clinical reasons"),
SUMIFS(AllPublicationData!$H:$H,AllPublicationData!$A:$A,'Publication Table'!$B101),
IF(AND($C$4="NHS Scotland",$C$5="Operations cancelled for non-clinical/capacity reasons"),
SUMIFS(AllPublicationData!$I:$I,AllPublicationData!$A:$A,'Publication Table'!$B101),
IF(AND($C$4="NHS Scotland",$C$5="Cancellations for other reasons"),
SUMIFS(AllPublicationData!$J:$J,AllPublicationData!$A:$A,'Publication Table'!$B101)))))))</f>
        <v>31215</v>
      </c>
      <c r="D101" s="90">
        <f>IF($C$5="Total Operations",
SUMIFS(AllPublicationData!$E:$E,AllPublicationData!$A:$A,'Publication Table'!$B101,AllPublicationData!$B:$B,'Publication Table'!$C$4,AllPublicationData!$D:$D,'Publication Table'!D$7),
IF('Publication Table'!$C$5="All Cancelled Operations",
SUMIFS(AllPublicationData!$F:$F,AllPublicationData!$A:$A,'Publication Table'!$B101,AllPublicationData!$B:$B,'Publication Table'!$C$4,AllPublicationData!$D:$D,'Publication Table'!D$7),
IF('Publication Table'!$C$5="Operations cancelled by patient",
SUMIFS(AllPublicationData!$G:$G,AllPublicationData!$A:$A,'Publication Table'!$B101,AllPublicationData!$B:$B,'Publication Table'!$C$4,AllPublicationData!$D:$D,'Publication Table'!D$7),
IF('Publication Table'!$C$5="Operations cancelled for clinical reasons",
SUMIFS(AllPublicationData!$H:$H,AllPublicationData!$A:$A,'Publication Table'!$B101,AllPublicationData!$B:$B,'Publication Table'!$C$4,AllPublicationData!$D:$D,'Publication Table'!D$7),
IF('Publication Table'!$C$5="Operations cancelled for non-clinical/capacity reasons",
SUMIFS(AllPublicationData!$I:$I,AllPublicationData!$A:$A,'Publication Table'!$B101,AllPublicationData!$B:$B,'Publication Table'!$C$4,AllPublicationData!$D:$D,'Publication Table'!D$7),
IF('Publication Table'!$C$5="Cancellations for other reasons",
SUMIFS(AllPublicationData!$J:$J,AllPublicationData!$A:$A,'Publication Table'!$B101,AllPublicationData!$B:$B,'Publication Table'!$C$4,AllPublicationData!$D:$D,'Publication Table'!D$7)))))))+
IF(AND($C$4="NHS Scotland",$C$5="Total Operations"),
SUMIFS(AllPublicationData!$E:$E,AllPublicationData!$A:$A,'Publication Table'!$B101,AllPublicationData!$B:$B,'Publication Table'!D$7),
IF(AND($C$4="NHS Scotland",$C$5="All Cancelled Operations"),
SUMIFS(AllPublicationData!$F:$F,AllPublicationData!$A:$A,'Publication Table'!$B101,AllPublicationData!$B:$B,'Publication Table'!D$7),
IF(AND($C$4="NHS Scotland",$C$5="Operations cancelled by patient"),
SUMIFS(AllPublicationData!$G:$G,AllPublicationData!$A:$A,'Publication Table'!$B101,AllPublicationData!$B:$B,'Publication Table'!D$7),
IF(AND($C$4="NHS Scotland",$C$5="Operations cancelled for clinical reasons"),
SUMIFS(AllPublicationData!$H:$H,AllPublicationData!$A:$A,'Publication Table'!$B101,AllPublicationData!$B:$B,'Publication Table'!D$7),
IF(AND($C$4="NHS Scotland",$C$5="Operations cancelled for non-clinical/capacity reasons"),
SUMIFS(AllPublicationData!$I:$I,AllPublicationData!$A:$A,'Publication Table'!$B101,AllPublicationData!$B:$B,'Publication Table'!D$7),
IF(AND($C$4="NHS Scotland",$C$5="Cancellations for other reasons"),
SUMIFS(AllPublicationData!$J:$J,AllPublicationData!$A:$A,'Publication Table'!$B101,AllPublicationData!$B:$B,'Publication Table'!D$7)))))))</f>
        <v>1613</v>
      </c>
      <c r="E101" s="90">
        <f>IF($C$5="Total Operations",
SUMIFS(AllPublicationData!$E:$E,AllPublicationData!$A:$A,'Publication Table'!$B101,AllPublicationData!$B:$B,'Publication Table'!$C$4,AllPublicationData!$D:$D,'Publication Table'!E$7),
IF('Publication Table'!$C$5="All Cancelled Operations",
SUMIFS(AllPublicationData!$F:$F,AllPublicationData!$A:$A,'Publication Table'!$B101,AllPublicationData!$B:$B,'Publication Table'!$C$4,AllPublicationData!$D:$D,'Publication Table'!E$7),
IF('Publication Table'!$C$5="Operations cancelled by patient",
SUMIFS(AllPublicationData!$G:$G,AllPublicationData!$A:$A,'Publication Table'!$B101,AllPublicationData!$B:$B,'Publication Table'!$C$4,AllPublicationData!$D:$D,'Publication Table'!E$7),
IF('Publication Table'!$C$5="Operations cancelled for clinical reasons",
SUMIFS(AllPublicationData!$H:$H,AllPublicationData!$A:$A,'Publication Table'!$B101,AllPublicationData!$B:$B,'Publication Table'!$C$4,AllPublicationData!$D:$D,'Publication Table'!E$7),
IF('Publication Table'!$C$5="Operations cancelled for non-clinical/capacity reasons",
SUMIFS(AllPublicationData!$I:$I,AllPublicationData!$A:$A,'Publication Table'!$B101,AllPublicationData!$B:$B,'Publication Table'!$C$4,AllPublicationData!$D:$D,'Publication Table'!E$7),
IF('Publication Table'!$C$5="Cancellations for other reasons",
SUMIFS(AllPublicationData!$J:$J,AllPublicationData!$A:$A,'Publication Table'!$B101,AllPublicationData!$B:$B,'Publication Table'!$C$4,AllPublicationData!$D:$D,'Publication Table'!E$7)))))))+
IF(AND($C$4="NHS Scotland",$C$5="Total Operations"),
SUMIFS(AllPublicationData!$E:$E,AllPublicationData!$A:$A,'Publication Table'!$B101,AllPublicationData!$B:$B,'Publication Table'!E$7),
IF(AND($C$4="NHS Scotland",$C$5="All Cancelled Operations"),
SUMIFS(AllPublicationData!$F:$F,AllPublicationData!$A:$A,'Publication Table'!$B101,AllPublicationData!$B:$B,'Publication Table'!E$7),
IF(AND($C$4="NHS Scotland",$C$5="Operations cancelled by patient"),
SUMIFS(AllPublicationData!$G:$G,AllPublicationData!$A:$A,'Publication Table'!$B101,AllPublicationData!$B:$B,'Publication Table'!E$7),
IF(AND($C$4="NHS Scotland",$C$5="Operations cancelled for clinical reasons"),
SUMIFS(AllPublicationData!$H:$H,AllPublicationData!$A:$A,'Publication Table'!$B101,AllPublicationData!$B:$B,'Publication Table'!E$7),
IF(AND($C$4="NHS Scotland",$C$5="Operations cancelled for non-clinical/capacity reasons"),
SUMIFS(AllPublicationData!$I:$I,AllPublicationData!$A:$A,'Publication Table'!$B101,AllPublicationData!$B:$B,'Publication Table'!E$7),
IF(AND($C$4="NHS Scotland",$C$5="Cancellations for other reasons"),
SUMIFS(AllPublicationData!$J:$J,AllPublicationData!$A:$A,'Publication Table'!$B101,AllPublicationData!$B:$B,'Publication Table'!E$7)))))))</f>
        <v>1998</v>
      </c>
      <c r="F101" s="90">
        <f>IF($C$5="Total Operations",
SUMIFS(AllPublicationData!$E:$E,AllPublicationData!$A:$A,'Publication Table'!$B101,AllPublicationData!$B:$B,'Publication Table'!$C$4,AllPublicationData!$D:$D,'Publication Table'!F$7),
IF('Publication Table'!$C$5="All Cancelled Operations",
SUMIFS(AllPublicationData!$F:$F,AllPublicationData!$A:$A,'Publication Table'!$B101,AllPublicationData!$B:$B,'Publication Table'!$C$4,AllPublicationData!$D:$D,'Publication Table'!F$7),
IF('Publication Table'!$C$5="Operations cancelled by patient",
SUMIFS(AllPublicationData!$G:$G,AllPublicationData!$A:$A,'Publication Table'!$B101,AllPublicationData!$B:$B,'Publication Table'!$C$4,AllPublicationData!$D:$D,'Publication Table'!F$7),
IF('Publication Table'!$C$5="Operations cancelled for clinical reasons",
SUMIFS(AllPublicationData!$H:$H,AllPublicationData!$A:$A,'Publication Table'!$B101,AllPublicationData!$B:$B,'Publication Table'!$C$4,AllPublicationData!$D:$D,'Publication Table'!F$7),
IF('Publication Table'!$C$5="Operations cancelled for non-clinical/capacity reasons",
SUMIFS(AllPublicationData!$I:$I,AllPublicationData!$A:$A,'Publication Table'!$B101,AllPublicationData!$B:$B,'Publication Table'!$C$4,AllPublicationData!$D:$D,'Publication Table'!F$7),
IF('Publication Table'!$C$5="Cancellations for other reasons",
SUMIFS(AllPublicationData!$J:$J,AllPublicationData!$A:$A,'Publication Table'!$B101,AllPublicationData!$B:$B,'Publication Table'!$C$4,AllPublicationData!$D:$D,'Publication Table'!F$7)))))))+
IF(AND($C$4="NHS Scotland",$C$5="Total Operations"),
SUMIFS(AllPublicationData!$E:$E,AllPublicationData!$A:$A,'Publication Table'!$B101,AllPublicationData!$B:$B,'Publication Table'!F$7),
IF(AND($C$4="NHS Scotland",$C$5="All Cancelled Operations"),
SUMIFS(AllPublicationData!$F:$F,AllPublicationData!$A:$A,'Publication Table'!$B101,AllPublicationData!$B:$B,'Publication Table'!F$7),
IF(AND($C$4="NHS Scotland",$C$5="Operations cancelled by patient"),
SUMIFS(AllPublicationData!$G:$G,AllPublicationData!$A:$A,'Publication Table'!$B101,AllPublicationData!$B:$B,'Publication Table'!F$7),
IF(AND($C$4="NHS Scotland",$C$5="Operations cancelled for clinical reasons"),
SUMIFS(AllPublicationData!$H:$H,AllPublicationData!$A:$A,'Publication Table'!$B101,AllPublicationData!$B:$B,'Publication Table'!F$7),
IF(AND($C$4="NHS Scotland",$C$5="Operations cancelled for non-clinical/capacity reasons"),
SUMIFS(AllPublicationData!$I:$I,AllPublicationData!$A:$A,'Publication Table'!$B101,AllPublicationData!$B:$B,'Publication Table'!F$7),
IF(AND($C$4="NHS Scotland",$C$5="Cancellations for other reasons"),
SUMIFS(AllPublicationData!$J:$J,AllPublicationData!$A:$A,'Publication Table'!$B101,AllPublicationData!$B:$B,'Publication Table'!F$7)))))))</f>
        <v>471</v>
      </c>
      <c r="G101" s="90">
        <f>IF($C$5="Total Operations",
SUMIFS(AllPublicationData!$E:$E,AllPublicationData!$A:$A,'Publication Table'!$B101,AllPublicationData!$B:$B,'Publication Table'!$C$4,AllPublicationData!$D:$D,'Publication Table'!G$7),
IF('Publication Table'!$C$5="All Cancelled Operations",
SUMIFS(AllPublicationData!$F:$F,AllPublicationData!$A:$A,'Publication Table'!$B101,AllPublicationData!$B:$B,'Publication Table'!$C$4,AllPublicationData!$D:$D,'Publication Table'!G$7),
IF('Publication Table'!$C$5="Operations cancelled by patient",
SUMIFS(AllPublicationData!$G:$G,AllPublicationData!$A:$A,'Publication Table'!$B101,AllPublicationData!$B:$B,'Publication Table'!$C$4,AllPublicationData!$D:$D,'Publication Table'!G$7),
IF('Publication Table'!$C$5="Operations cancelled for clinical reasons",
SUMIFS(AllPublicationData!$H:$H,AllPublicationData!$A:$A,'Publication Table'!$B101,AllPublicationData!$B:$B,'Publication Table'!$C$4,AllPublicationData!$D:$D,'Publication Table'!G$7),
IF('Publication Table'!$C$5="Operations cancelled for non-clinical/capacity reasons",
SUMIFS(AllPublicationData!$I:$I,AllPublicationData!$A:$A,'Publication Table'!$B101,AllPublicationData!$B:$B,'Publication Table'!$C$4,AllPublicationData!$D:$D,'Publication Table'!G$7),
IF('Publication Table'!$C$5="Cancellations for other reasons",
SUMIFS(AllPublicationData!$J:$J,AllPublicationData!$A:$A,'Publication Table'!$B101,AllPublicationData!$B:$B,'Publication Table'!$C$4,AllPublicationData!$D:$D,'Publication Table'!G$7)))))))+
IF(AND($C$4="NHS Scotland",$C$5="Total Operations"),
SUMIFS(AllPublicationData!$E:$E,AllPublicationData!$A:$A,'Publication Table'!$B101,AllPublicationData!$B:$B,'Publication Table'!G$7),
IF(AND($C$4="NHS Scotland",$C$5="All Cancelled Operations"),
SUMIFS(AllPublicationData!$F:$F,AllPublicationData!$A:$A,'Publication Table'!$B101,AllPublicationData!$B:$B,'Publication Table'!G$7),
IF(AND($C$4="NHS Scotland",$C$5="Operations cancelled by patient"),
SUMIFS(AllPublicationData!$G:$G,AllPublicationData!$A:$A,'Publication Table'!$B101,AllPublicationData!$B:$B,'Publication Table'!G$7),
IF(AND($C$4="NHS Scotland",$C$5="Operations cancelled for clinical reasons"),
SUMIFS(AllPublicationData!$H:$H,AllPublicationData!$A:$A,'Publication Table'!$B101,AllPublicationData!$B:$B,'Publication Table'!G$7),
IF(AND($C$4="NHS Scotland",$C$5="Operations cancelled for non-clinical/capacity reasons"),
SUMIFS(AllPublicationData!$I:$I,AllPublicationData!$A:$A,'Publication Table'!$B101,AllPublicationData!$B:$B,'Publication Table'!G$7),
IF(AND($C$4="NHS Scotland",$C$5="Cancellations for other reasons"),
SUMIFS(AllPublicationData!$J:$J,AllPublicationData!$A:$A,'Publication Table'!$B101,AllPublicationData!$B:$B,'Publication Table'!G$7)))))))</f>
        <v>1636</v>
      </c>
      <c r="H101" s="90">
        <f>IF($C$5="Total Operations",
SUMIFS(AllPublicationData!$E:$E,AllPublicationData!$A:$A,'Publication Table'!$B101,AllPublicationData!$B:$B,'Publication Table'!$C$4,AllPublicationData!$D:$D,'Publication Table'!H$7),
IF('Publication Table'!$C$5="All Cancelled Operations",
SUMIFS(AllPublicationData!$F:$F,AllPublicationData!$A:$A,'Publication Table'!$B101,AllPublicationData!$B:$B,'Publication Table'!$C$4,AllPublicationData!$D:$D,'Publication Table'!H$7),
IF('Publication Table'!$C$5="Operations cancelled by patient",
SUMIFS(AllPublicationData!$G:$G,AllPublicationData!$A:$A,'Publication Table'!$B101,AllPublicationData!$B:$B,'Publication Table'!$C$4,AllPublicationData!$D:$D,'Publication Table'!H$7),
IF('Publication Table'!$C$5="Operations cancelled for clinical reasons",
SUMIFS(AllPublicationData!$H:$H,AllPublicationData!$A:$A,'Publication Table'!$B101,AllPublicationData!$B:$B,'Publication Table'!$C$4,AllPublicationData!$D:$D,'Publication Table'!H$7),
IF('Publication Table'!$C$5="Operations cancelled for non-clinical/capacity reasons",
SUMIFS(AllPublicationData!$I:$I,AllPublicationData!$A:$A,'Publication Table'!$B101,AllPublicationData!$B:$B,'Publication Table'!$C$4,AllPublicationData!$D:$D,'Publication Table'!H$7),
IF('Publication Table'!$C$5="Cancellations for other reasons",
SUMIFS(AllPublicationData!$J:$J,AllPublicationData!$A:$A,'Publication Table'!$B101,AllPublicationData!$B:$B,'Publication Table'!$C$4,AllPublicationData!$D:$D,'Publication Table'!H$7)))))))+
IF(AND($C$4="NHS Scotland",$C$5="Total Operations"),
SUMIFS(AllPublicationData!$E:$E,AllPublicationData!$A:$A,'Publication Table'!$B101,AllPublicationData!$B:$B,'Publication Table'!H$7),
IF(AND($C$4="NHS Scotland",$C$5="All Cancelled Operations"),
SUMIFS(AllPublicationData!$F:$F,AllPublicationData!$A:$A,'Publication Table'!$B101,AllPublicationData!$B:$B,'Publication Table'!H$7),
IF(AND($C$4="NHS Scotland",$C$5="Operations cancelled by patient"),
SUMIFS(AllPublicationData!$G:$G,AllPublicationData!$A:$A,'Publication Table'!$B101,AllPublicationData!$B:$B,'Publication Table'!H$7),
IF(AND($C$4="NHS Scotland",$C$5="Operations cancelled for clinical reasons"),
SUMIFS(AllPublicationData!$H:$H,AllPublicationData!$A:$A,'Publication Table'!$B101,AllPublicationData!$B:$B,'Publication Table'!H$7),
IF(AND($C$4="NHS Scotland",$C$5="Operations cancelled for non-clinical/capacity reasons"),
SUMIFS(AllPublicationData!$I:$I,AllPublicationData!$A:$A,'Publication Table'!$B101,AllPublicationData!$B:$B,'Publication Table'!H$7),
IF(AND($C$4="NHS Scotland",$C$5="Cancellations for other reasons"),
SUMIFS(AllPublicationData!$J:$J,AllPublicationData!$A:$A,'Publication Table'!$B101,AllPublicationData!$B:$B,'Publication Table'!H$7)))))))</f>
        <v>1476</v>
      </c>
      <c r="I101" s="90">
        <f>IF($C$5="Total Operations",
SUMIFS(AllPublicationData!$E:$E,AllPublicationData!$A:$A,'Publication Table'!$B101,AllPublicationData!$B:$B,'Publication Table'!$C$4,AllPublicationData!$D:$D,'Publication Table'!I$7),
IF('Publication Table'!$C$5="All Cancelled Operations",
SUMIFS(AllPublicationData!$F:$F,AllPublicationData!$A:$A,'Publication Table'!$B101,AllPublicationData!$B:$B,'Publication Table'!$C$4,AllPublicationData!$D:$D,'Publication Table'!I$7),
IF('Publication Table'!$C$5="Operations cancelled by patient",
SUMIFS(AllPublicationData!$G:$G,AllPublicationData!$A:$A,'Publication Table'!$B101,AllPublicationData!$B:$B,'Publication Table'!$C$4,AllPublicationData!$D:$D,'Publication Table'!I$7),
IF('Publication Table'!$C$5="Operations cancelled for clinical reasons",
SUMIFS(AllPublicationData!$H:$H,AllPublicationData!$A:$A,'Publication Table'!$B101,AllPublicationData!$B:$B,'Publication Table'!$C$4,AllPublicationData!$D:$D,'Publication Table'!I$7),
IF('Publication Table'!$C$5="Operations cancelled for non-clinical/capacity reasons",
SUMIFS(AllPublicationData!$I:$I,AllPublicationData!$A:$A,'Publication Table'!$B101,AllPublicationData!$B:$B,'Publication Table'!$C$4,AllPublicationData!$D:$D,'Publication Table'!I$7),
IF('Publication Table'!$C$5="Cancellations for other reasons",
SUMIFS(AllPublicationData!$J:$J,AllPublicationData!$A:$A,'Publication Table'!$B101,AllPublicationData!$B:$B,'Publication Table'!$C$4,AllPublicationData!$D:$D,'Publication Table'!I$7)))))))+
IF(AND($C$4="NHS Scotland",$C$5="Total Operations"),
SUMIFS(AllPublicationData!$E:$E,AllPublicationData!$A:$A,'Publication Table'!$B101,AllPublicationData!$B:$B,'Publication Table'!I$7),
IF(AND($C$4="NHS Scotland",$C$5="All Cancelled Operations"),
SUMIFS(AllPublicationData!$F:$F,AllPublicationData!$A:$A,'Publication Table'!$B101,AllPublicationData!$B:$B,'Publication Table'!I$7),
IF(AND($C$4="NHS Scotland",$C$5="Operations cancelled by patient"),
SUMIFS(AllPublicationData!$G:$G,AllPublicationData!$A:$A,'Publication Table'!$B101,AllPublicationData!$B:$B,'Publication Table'!I$7),
IF(AND($C$4="NHS Scotland",$C$5="Operations cancelled for clinical reasons"),
SUMIFS(AllPublicationData!$H:$H,AllPublicationData!$A:$A,'Publication Table'!$B101,AllPublicationData!$B:$B,'Publication Table'!I$7),
IF(AND($C$4="NHS Scotland",$C$5="Operations cancelled for non-clinical/capacity reasons"),
SUMIFS(AllPublicationData!$I:$I,AllPublicationData!$A:$A,'Publication Table'!$B101,AllPublicationData!$B:$B,'Publication Table'!I$7),
IF(AND($C$4="NHS Scotland",$C$5="Cancellations for other reasons"),
SUMIFS(AllPublicationData!$J:$J,AllPublicationData!$A:$A,'Publication Table'!$B101,AllPublicationData!$B:$B,'Publication Table'!I$7)))))))</f>
        <v>1213</v>
      </c>
      <c r="J101" s="90">
        <f>IF($C$5="Total Operations",
SUMIFS(AllPublicationData!$E:$E,AllPublicationData!$A:$A,'Publication Table'!$B101,AllPublicationData!$B:$B,'Publication Table'!$C$4,AllPublicationData!$D:$D,'Publication Table'!J$7),
IF('Publication Table'!$C$5="All Cancelled Operations",
SUMIFS(AllPublicationData!$F:$F,AllPublicationData!$A:$A,'Publication Table'!$B101,AllPublicationData!$B:$B,'Publication Table'!$C$4,AllPublicationData!$D:$D,'Publication Table'!J$7),
IF('Publication Table'!$C$5="Operations cancelled by patient",
SUMIFS(AllPublicationData!$G:$G,AllPublicationData!$A:$A,'Publication Table'!$B101,AllPublicationData!$B:$B,'Publication Table'!$C$4,AllPublicationData!$D:$D,'Publication Table'!J$7),
IF('Publication Table'!$C$5="Operations cancelled for clinical reasons",
SUMIFS(AllPublicationData!$H:$H,AllPublicationData!$A:$A,'Publication Table'!$B101,AllPublicationData!$B:$B,'Publication Table'!$C$4,AllPublicationData!$D:$D,'Publication Table'!J$7),
IF('Publication Table'!$C$5="Operations cancelled for non-clinical/capacity reasons",
SUMIFS(AllPublicationData!$I:$I,AllPublicationData!$A:$A,'Publication Table'!$B101,AllPublicationData!$B:$B,'Publication Table'!$C$4,AllPublicationData!$D:$D,'Publication Table'!J$7),
IF('Publication Table'!$C$5="Cancellations for other reasons",
SUMIFS(AllPublicationData!$J:$J,AllPublicationData!$A:$A,'Publication Table'!$B101,AllPublicationData!$B:$B,'Publication Table'!$C$4,AllPublicationData!$D:$D,'Publication Table'!J$7)))))))+
IF(AND($C$4="NHS Scotland",$C$5="Total Operations"),
SUMIFS(AllPublicationData!$E:$E,AllPublicationData!$A:$A,'Publication Table'!$B101,AllPublicationData!$B:$B,'Publication Table'!J$7),
IF(AND($C$4="NHS Scotland",$C$5="All Cancelled Operations"),
SUMIFS(AllPublicationData!$F:$F,AllPublicationData!$A:$A,'Publication Table'!$B101,AllPublicationData!$B:$B,'Publication Table'!J$7),
IF(AND($C$4="NHS Scotland",$C$5="Operations cancelled by patient"),
SUMIFS(AllPublicationData!$G:$G,AllPublicationData!$A:$A,'Publication Table'!$B101,AllPublicationData!$B:$B,'Publication Table'!J$7),
IF(AND($C$4="NHS Scotland",$C$5="Operations cancelled for clinical reasons"),
SUMIFS(AllPublicationData!$H:$H,AllPublicationData!$A:$A,'Publication Table'!$B101,AllPublicationData!$B:$B,'Publication Table'!J$7),
IF(AND($C$4="NHS Scotland",$C$5="Operations cancelled for non-clinical/capacity reasons"),
SUMIFS(AllPublicationData!$I:$I,AllPublicationData!$A:$A,'Publication Table'!$B101,AllPublicationData!$B:$B,'Publication Table'!J$7),
IF(AND($C$4="NHS Scotland",$C$5="Cancellations for other reasons"),
SUMIFS(AllPublicationData!$J:$J,AllPublicationData!$A:$A,'Publication Table'!$B101,AllPublicationData!$B:$B,'Publication Table'!J$7)))))))</f>
        <v>3260</v>
      </c>
      <c r="K101" s="90">
        <f>IF($C$5="Total Operations",
SUMIFS(AllPublicationData!$E:$E,AllPublicationData!$A:$A,'Publication Table'!$B101,AllPublicationData!$B:$B,'Publication Table'!$C$4,AllPublicationData!$D:$D,'Publication Table'!K$7),
IF('Publication Table'!$C$5="All Cancelled Operations",
SUMIFS(AllPublicationData!$F:$F,AllPublicationData!$A:$A,'Publication Table'!$B101,AllPublicationData!$B:$B,'Publication Table'!$C$4,AllPublicationData!$D:$D,'Publication Table'!K$7),
IF('Publication Table'!$C$5="Operations cancelled by patient",
SUMIFS(AllPublicationData!$G:$G,AllPublicationData!$A:$A,'Publication Table'!$B101,AllPublicationData!$B:$B,'Publication Table'!$C$4,AllPublicationData!$D:$D,'Publication Table'!K$7),
IF('Publication Table'!$C$5="Operations cancelled for clinical reasons",
SUMIFS(AllPublicationData!$H:$H,AllPublicationData!$A:$A,'Publication Table'!$B101,AllPublicationData!$B:$B,'Publication Table'!$C$4,AllPublicationData!$D:$D,'Publication Table'!K$7),
IF('Publication Table'!$C$5="Operations cancelled for non-clinical/capacity reasons",
SUMIFS(AllPublicationData!$I:$I,AllPublicationData!$A:$A,'Publication Table'!$B101,AllPublicationData!$B:$B,'Publication Table'!$C$4,AllPublicationData!$D:$D,'Publication Table'!K$7),
IF('Publication Table'!$C$5="Cancellations for other reasons",
SUMIFS(AllPublicationData!$J:$J,AllPublicationData!$A:$A,'Publication Table'!$B101,AllPublicationData!$B:$B,'Publication Table'!$C$4,AllPublicationData!$D:$D,'Publication Table'!K$7)))))))+
IF(AND($C$4="NHS Scotland",$C$5="Total Operations"),
SUMIFS(AllPublicationData!$E:$E,AllPublicationData!$A:$A,'Publication Table'!$B101,AllPublicationData!$B:$B,'Publication Table'!K$7),
IF(AND($C$4="NHS Scotland",$C$5="All Cancelled Operations"),
SUMIFS(AllPublicationData!$F:$F,AllPublicationData!$A:$A,'Publication Table'!$B101,AllPublicationData!$B:$B,'Publication Table'!K$7),
IF(AND($C$4="NHS Scotland",$C$5="Operations cancelled by patient"),
SUMIFS(AllPublicationData!$G:$G,AllPublicationData!$A:$A,'Publication Table'!$B101,AllPublicationData!$B:$B,'Publication Table'!K$7),
IF(AND($C$4="NHS Scotland",$C$5="Operations cancelled for clinical reasons"),
SUMIFS(AllPublicationData!$H:$H,AllPublicationData!$A:$A,'Publication Table'!$B101,AllPublicationData!$B:$B,'Publication Table'!K$7),
IF(AND($C$4="NHS Scotland",$C$5="Operations cancelled for non-clinical/capacity reasons"),
SUMIFS(AllPublicationData!$I:$I,AllPublicationData!$A:$A,'Publication Table'!$B101,AllPublicationData!$B:$B,'Publication Table'!K$7),
IF(AND($C$4="NHS Scotland",$C$5="Cancellations for other reasons"),
SUMIFS(AllPublicationData!$J:$J,AllPublicationData!$A:$A,'Publication Table'!$B101,AllPublicationData!$B:$B,'Publication Table'!K$7)))))))</f>
        <v>7247</v>
      </c>
      <c r="L101" s="90">
        <f>IF($C$5="Total Operations",
SUMIFS(AllPublicationData!$E:$E,AllPublicationData!$A:$A,'Publication Table'!$B101,AllPublicationData!$B:$B,'Publication Table'!$C$4,AllPublicationData!$D:$D,'Publication Table'!L$7),
IF('Publication Table'!$C$5="All Cancelled Operations",
SUMIFS(AllPublicationData!$F:$F,AllPublicationData!$A:$A,'Publication Table'!$B101,AllPublicationData!$B:$B,'Publication Table'!$C$4,AllPublicationData!$D:$D,'Publication Table'!L$7),
IF('Publication Table'!$C$5="Operations cancelled by patient",
SUMIFS(AllPublicationData!$G:$G,AllPublicationData!$A:$A,'Publication Table'!$B101,AllPublicationData!$B:$B,'Publication Table'!$C$4,AllPublicationData!$D:$D,'Publication Table'!L$7),
IF('Publication Table'!$C$5="Operations cancelled for clinical reasons",
SUMIFS(AllPublicationData!$H:$H,AllPublicationData!$A:$A,'Publication Table'!$B101,AllPublicationData!$B:$B,'Publication Table'!$C$4,AllPublicationData!$D:$D,'Publication Table'!L$7),
IF('Publication Table'!$C$5="Operations cancelled for non-clinical/capacity reasons",
SUMIFS(AllPublicationData!$I:$I,AllPublicationData!$A:$A,'Publication Table'!$B101,AllPublicationData!$B:$B,'Publication Table'!$C$4,AllPublicationData!$D:$D,'Publication Table'!L$7),
IF('Publication Table'!$C$5="Cancellations for other reasons",
SUMIFS(AllPublicationData!$J:$J,AllPublicationData!$A:$A,'Publication Table'!$B101,AllPublicationData!$B:$B,'Publication Table'!$C$4,AllPublicationData!$D:$D,'Publication Table'!L$7)))))))+
IF(AND($C$4="NHS Scotland",$C$5="Total Operations"),
SUMIFS(AllPublicationData!$E:$E,AllPublicationData!$A:$A,'Publication Table'!$B101,AllPublicationData!$B:$B,'Publication Table'!L$7),
IF(AND($C$4="NHS Scotland",$C$5="All Cancelled Operations"),
SUMIFS(AllPublicationData!$F:$F,AllPublicationData!$A:$A,'Publication Table'!$B101,AllPublicationData!$B:$B,'Publication Table'!L$7),
IF(AND($C$4="NHS Scotland",$C$5="Operations cancelled by patient"),
SUMIFS(AllPublicationData!$G:$G,AllPublicationData!$A:$A,'Publication Table'!$B101,AllPublicationData!$B:$B,'Publication Table'!L$7),
IF(AND($C$4="NHS Scotland",$C$5="Operations cancelled for clinical reasons"),
SUMIFS(AllPublicationData!$H:$H,AllPublicationData!$A:$A,'Publication Table'!$B101,AllPublicationData!$B:$B,'Publication Table'!L$7),
IF(AND($C$4="NHS Scotland",$C$5="Operations cancelled for non-clinical/capacity reasons"),
SUMIFS(AllPublicationData!$I:$I,AllPublicationData!$A:$A,'Publication Table'!$B101,AllPublicationData!$B:$B,'Publication Table'!L$7),
IF(AND($C$4="NHS Scotland",$C$5="Cancellations for other reasons"),
SUMIFS(AllPublicationData!$J:$J,AllPublicationData!$A:$A,'Publication Table'!$B101,AllPublicationData!$B:$B,'Publication Table'!L$7)))))))</f>
        <v>1199</v>
      </c>
      <c r="M101" s="90">
        <f>IF($C$5="Total Operations",
SUMIFS(AllPublicationData!$E:$E,AllPublicationData!$A:$A,'Publication Table'!$B101,AllPublicationData!$B:$B,'Publication Table'!$C$4,AllPublicationData!$D:$D,'Publication Table'!M$7),
IF('Publication Table'!$C$5="All Cancelled Operations",
SUMIFS(AllPublicationData!$F:$F,AllPublicationData!$A:$A,'Publication Table'!$B101,AllPublicationData!$B:$B,'Publication Table'!$C$4,AllPublicationData!$D:$D,'Publication Table'!M$7),
IF('Publication Table'!$C$5="Operations cancelled by patient",
SUMIFS(AllPublicationData!$G:$G,AllPublicationData!$A:$A,'Publication Table'!$B101,AllPublicationData!$B:$B,'Publication Table'!$C$4,AllPublicationData!$D:$D,'Publication Table'!M$7),
IF('Publication Table'!$C$5="Operations cancelled for clinical reasons",
SUMIFS(AllPublicationData!$G:$G,AllPublicationData!$A:$A,'Publication Table'!$B101,AllPublicationData!$B:$B,'Publication Table'!$C$4,AllPublicationData!$D:$D,'Publication Table'!M$7),
IF('Publication Table'!$C$5="Operations cancelled for non-clinical/capacity reasons",
SUMIFS(AllPublicationData!$G:$G,AllPublicationData!$A:$A,'Publication Table'!$B101,AllPublicationData!$B:$B,'Publication Table'!$C$4,AllPublicationData!$D:$D,'Publication Table'!M$7),
IF('Publication Table'!$C$5="Cancellations for other reasons",
SUMIFS(AllPublicationData!$G:$G,AllPublicationData!$A:$A,'Publication Table'!$B101,AllPublicationData!$B:$B,'Publication Table'!$C$4,AllPublicationData!$D:$D,'Publication Table'!M$7)))))))+
IF(AND($C$4="NHS Scotland",$C$5="Total Operations"),
SUMIFS(AllPublicationData!$E:$E,AllPublicationData!$A:$A,'Publication Table'!$B101,AllPublicationData!$B:$B,'Publication Table'!M$7),
IF(AND($C$4="NHS Scotland",$C$5="All Cancelled Operations"),
SUMIFS(AllPublicationData!$F:$F,AllPublicationData!$A:$A,'Publication Table'!$B101,AllPublicationData!$B:$B,'Publication Table'!M$7),
IF(AND($C$4="NHS Scotland",$C$5="Operations cancelled by patient"),
SUMIFS(AllPublicationData!$G:$G,AllPublicationData!$A:$A,'Publication Table'!$B101,AllPublicationData!$B:$B,'Publication Table'!M$7),
IF(AND($C$4="NHS Scotland",$C$5="Operations cancelled for clinical reasons"),
SUMIFS(AllPublicationData!$H:$H,AllPublicationData!$A:$A,'Publication Table'!$B101,AllPublicationData!$B:$B,'Publication Table'!M$7),
IF(AND($C$4="NHS Scotland",$C$5="Operations cancelled for non-clinical/capacity reasons"),
SUMIFS(AllPublicationData!$I:$I,AllPublicationData!$A:$A,'Publication Table'!$B101,AllPublicationData!$B:$B,'Publication Table'!M$7),
IF(AND($C$4="NHS Scotland",$C$5="Cancellations for other reasons"),
SUMIFS(AllPublicationData!$J:$J,AllPublicationData!$A:$A,'Publication Table'!$B101,AllPublicationData!$B:$B,'Publication Table'!M$7)))))))</f>
        <v>2574</v>
      </c>
      <c r="N101" s="90">
        <f>IF($C$5="Total Operations",
SUMIFS(AllPublicationData!$E:$E,AllPublicationData!$A:$A,'Publication Table'!$B101,AllPublicationData!$B:$B,'Publication Table'!$C$4,AllPublicationData!$D:$D,'Publication Table'!N$7),
IF('Publication Table'!$C$5="All Cancelled Operations",
SUMIFS(AllPublicationData!$F:$F,AllPublicationData!$A:$A,'Publication Table'!$B101,AllPublicationData!$B:$B,'Publication Table'!$C$4,AllPublicationData!$D:$D,'Publication Table'!N$7),
IF('Publication Table'!$C$5="Operations cancelled by patient",
SUMIFS(AllPublicationData!$G:$G,AllPublicationData!$A:$A,'Publication Table'!$B101,AllPublicationData!$B:$B,'Publication Table'!$C$4,AllPublicationData!$D:$D,'Publication Table'!N$7),
IF('Publication Table'!$C$5="Operations cancelled for clinical reasons",
SUMIFS(AllPublicationData!$G:$G,AllPublicationData!$A:$A,'Publication Table'!$B101,AllPublicationData!$B:$B,'Publication Table'!$C$4,AllPublicationData!$D:$D,'Publication Table'!N$7),
IF('Publication Table'!$C$5="Operations cancelled for non-clinical/capacity reasons",
SUMIFS(AllPublicationData!$G:$G,AllPublicationData!$A:$A,'Publication Table'!$B101,AllPublicationData!$B:$B,'Publication Table'!$C$4,AllPublicationData!$D:$D,'Publication Table'!N$7),
IF('Publication Table'!$C$5="Cancellations for other reasons",
SUMIFS(AllPublicationData!$G:$G,AllPublicationData!$A:$A,'Publication Table'!$B101,AllPublicationData!$B:$B,'Publication Table'!$C$4,AllPublicationData!$D:$D,'Publication Table'!N$7)))))))+
IF(AND($C$4="NHS Scotland",$C$5="Total Operations"),
SUMIFS(AllPublicationData!$E:$E,AllPublicationData!$A:$A,'Publication Table'!$B101,AllPublicationData!$B:$B,'Publication Table'!N$7),
IF(AND($C$4="NHS Scotland",$C$5="All Cancelled Operations"),
SUMIFS(AllPublicationData!$F:$F,AllPublicationData!$A:$A,'Publication Table'!$B101,AllPublicationData!$B:$B,'Publication Table'!N$7),
IF(AND($C$4="NHS Scotland",$C$5="Operations cancelled by patient"),
SUMIFS(AllPublicationData!$G:$G,AllPublicationData!$A:$A,'Publication Table'!$B101,AllPublicationData!$B:$B,'Publication Table'!N$7),
IF(AND($C$4="NHS Scotland",$C$5="Operations cancelled for clinical reasons"),
SUMIFS(AllPublicationData!$H:$H,AllPublicationData!$A:$A,'Publication Table'!$B101,AllPublicationData!$B:$B,'Publication Table'!N$7),
IF(AND($C$4="NHS Scotland",$C$5="Operations cancelled for non-clinical/capacity reasons"),
SUMIFS(AllPublicationData!$I:$I,AllPublicationData!$A:$A,'Publication Table'!$B101,AllPublicationData!$B:$B,'Publication Table'!N$7),
IF(AND($C$4="NHS Scotland",$C$5="Cancellations for other reasons"),
SUMIFS(AllPublicationData!$J:$J,AllPublicationData!$A:$A,'Publication Table'!$B101,AllPublicationData!$B:$B,'Publication Table'!N$7)))))))</f>
        <v>5472</v>
      </c>
      <c r="O101" s="90">
        <f>IF($C$5="Total Operations",
SUMIFS(AllPublicationData!$E:$E,AllPublicationData!$A:$A,'Publication Table'!$B101,AllPublicationData!$B:$B,'Publication Table'!$C$4,AllPublicationData!$D:$D,'Publication Table'!O$7),
IF('Publication Table'!$C$5="All Cancelled Operations",
SUMIFS(AllPublicationData!$F:$F,AllPublicationData!$A:$A,'Publication Table'!$B101,AllPublicationData!$B:$B,'Publication Table'!$C$4,AllPublicationData!$D:$D,'Publication Table'!O$7),
IF('Publication Table'!$C$5="Operations cancelled by patient",
SUMIFS(AllPublicationData!$G:$G,AllPublicationData!$A:$A,'Publication Table'!$B101,AllPublicationData!$B:$B,'Publication Table'!$C$4,AllPublicationData!$D:$D,'Publication Table'!O$7),
IF('Publication Table'!$C$5="Operations cancelled for clinical reasons",
SUMIFS(AllPublicationData!$G:$G,AllPublicationData!$A:$A,'Publication Table'!$B101,AllPublicationData!$B:$B,'Publication Table'!$C$4,AllPublicationData!$D:$D,'Publication Table'!O$7),
IF('Publication Table'!$C$5="Operations cancelled for non-clinical/capacity reasons",
SUMIFS(AllPublicationData!$G:$G,AllPublicationData!$A:$A,'Publication Table'!$B101,AllPublicationData!$B:$B,'Publication Table'!$C$4,AllPublicationData!$D:$D,'Publication Table'!O$7),
IF('Publication Table'!$C$5="Cancellations for other reasons",
SUMIFS(AllPublicationData!$G:$G,AllPublicationData!$A:$A,'Publication Table'!$B101,AllPublicationData!$B:$B,'Publication Table'!$C$4,AllPublicationData!$D:$D,'Publication Table'!O$7)))))))+
IF(AND($C$4="NHS Scotland",$C$5="Total Operations"),
SUMIFS(AllPublicationData!$E:$E,AllPublicationData!$A:$A,'Publication Table'!$B101,AllPublicationData!$B:$B,'Publication Table'!O$7),
IF(AND($C$4="NHS Scotland",$C$5="All Cancelled Operations"),
SUMIFS(AllPublicationData!$F:$F,AllPublicationData!$A:$A,'Publication Table'!$B101,AllPublicationData!$B:$B,'Publication Table'!O$7),
IF(AND($C$4="NHS Scotland",$C$5="Operations cancelled by patient"),
SUMIFS(AllPublicationData!$G:$G,AllPublicationData!$A:$A,'Publication Table'!$B101,AllPublicationData!$B:$B,'Publication Table'!O$7),
IF(AND($C$4="NHS Scotland",$C$5="Operations cancelled for clinical reasons"),
SUMIFS(AllPublicationData!$H:$H,AllPublicationData!$A:$A,'Publication Table'!$B101,AllPublicationData!$B:$B,'Publication Table'!O$7),
IF(AND($C$4="NHS Scotland",$C$5="Operations cancelled for non-clinical/capacity reasons"),
SUMIFS(AllPublicationData!$I:$I,AllPublicationData!$A:$A,'Publication Table'!$B101,AllPublicationData!$B:$B,'Publication Table'!O$7),
IF(AND($C$4="NHS Scotland",$C$5="Cancellations for other reasons"),
SUMIFS(AllPublicationData!$J:$J,AllPublicationData!$A:$A,'Publication Table'!$B101,AllPublicationData!$B:$B,'Publication Table'!O$7)))))))</f>
        <v>197</v>
      </c>
      <c r="P101" s="90">
        <f>IF($C$5="Total Operations",
SUMIFS(AllPublicationData!$E:$E,AllPublicationData!$A:$A,'Publication Table'!$B101,AllPublicationData!$B:$B,'Publication Table'!$C$4,AllPublicationData!$D:$D,'Publication Table'!P$7),
IF('Publication Table'!$C$5="All Cancelled Operations",
SUMIFS(AllPublicationData!$F:$F,AllPublicationData!$A:$A,'Publication Table'!$B101,AllPublicationData!$B:$B,'Publication Table'!$C$4,AllPublicationData!$D:$D,'Publication Table'!P$7),
IF('Publication Table'!$C$5="Operations cancelled by patient",
SUMIFS(AllPublicationData!$G:$G,AllPublicationData!$A:$A,'Publication Table'!$B101,AllPublicationData!$B:$B,'Publication Table'!$C$4,AllPublicationData!$D:$D,'Publication Table'!P$7),
IF('Publication Table'!$C$5="Operations cancelled for clinical reasons",
SUMIFS(AllPublicationData!$G:$G,AllPublicationData!$A:$A,'Publication Table'!$B101,AllPublicationData!$B:$B,'Publication Table'!$C$4,AllPublicationData!$D:$D,'Publication Table'!P$7),
IF('Publication Table'!$C$5="Operations cancelled for non-clinical/capacity reasons",
SUMIFS(AllPublicationData!$G:$G,AllPublicationData!$A:$A,'Publication Table'!$B101,AllPublicationData!$B:$B,'Publication Table'!$C$4,AllPublicationData!$D:$D,'Publication Table'!P$7),
IF('Publication Table'!$C$5="Cancellations for other reasons",
SUMIFS(AllPublicationData!$G:$G,AllPublicationData!$A:$A,'Publication Table'!$B101,AllPublicationData!$B:$B,'Publication Table'!$C$4,AllPublicationData!$D:$D,'Publication Table'!P$7)))))))+
IF(AND($C$4="NHS Scotland",$C$5="Total Operations"),
SUMIFS(AllPublicationData!$E:$E,AllPublicationData!$A:$A,'Publication Table'!$B101,AllPublicationData!$B:$B,'Publication Table'!P$7),
IF(AND($C$4="NHS Scotland",$C$5="All Cancelled Operations"),
SUMIFS(AllPublicationData!$F:$F,AllPublicationData!$A:$A,'Publication Table'!$B101,AllPublicationData!$B:$B,'Publication Table'!P$7),
IF(AND($C$4="NHS Scotland",$C$5="Operations cancelled by patient"),
SUMIFS(AllPublicationData!$G:$G,AllPublicationData!$A:$A,'Publication Table'!$B101,AllPublicationData!$B:$B,'Publication Table'!P$7),
IF(AND($C$4="NHS Scotland",$C$5="Operations cancelled for clinical reasons"),
SUMIFS(AllPublicationData!$H:$H,AllPublicationData!$A:$A,'Publication Table'!$B101,AllPublicationData!$B:$B,'Publication Table'!P$7),
IF(AND($C$4="NHS Scotland",$C$5="Operations cancelled for non-clinical/capacity reasons"),
SUMIFS(AllPublicationData!$I:$I,AllPublicationData!$A:$A,'Publication Table'!$B101,AllPublicationData!$B:$B,'Publication Table'!P$7),
IF(AND($C$4="NHS Scotland",$C$5="Cancellations for other reasons"),
SUMIFS(AllPublicationData!$J:$J,AllPublicationData!$A:$A,'Publication Table'!$B101,AllPublicationData!$B:$B,'Publication Table'!P$7)))))))</f>
        <v>200</v>
      </c>
      <c r="Q101" s="90">
        <f>IF($C$5="Total Operations",
SUMIFS(AllPublicationData!$E:$E,AllPublicationData!$A:$A,'Publication Table'!$B101,AllPublicationData!$B:$B,'Publication Table'!$C$4,AllPublicationData!$D:$D,'Publication Table'!Q$7),
IF('Publication Table'!$C$5="All Cancelled Operations",
SUMIFS(AllPublicationData!$F:$F,AllPublicationData!$A:$A,'Publication Table'!$B101,AllPublicationData!$B:$B,'Publication Table'!$C$4,AllPublicationData!$D:$D,'Publication Table'!Q$7),
IF('Publication Table'!$C$5="Operations cancelled by patient",
SUMIFS(AllPublicationData!$G:$G,AllPublicationData!$A:$A,'Publication Table'!$B101,AllPublicationData!$B:$B,'Publication Table'!$C$4,AllPublicationData!$D:$D,'Publication Table'!Q$7),
IF('Publication Table'!$C$5="Operations cancelled for clinical reasons",
SUMIFS(AllPublicationData!$G:$G,AllPublicationData!$A:$A,'Publication Table'!$B101,AllPublicationData!$B:$B,'Publication Table'!$C$4,AllPublicationData!$D:$D,'Publication Table'!Q$7),
IF('Publication Table'!$C$5="Operations cancelled for non-clinical/capacity reasons",
SUMIFS(AllPublicationData!$G:$G,AllPublicationData!$A:$A,'Publication Table'!$B101,AllPublicationData!$B:$B,'Publication Table'!$C$4,AllPublicationData!$D:$D,'Publication Table'!Q$7),
IF('Publication Table'!$C$5="Cancellations for other reasons",
SUMIFS(AllPublicationData!$G:$G,AllPublicationData!$A:$A,'Publication Table'!$B101,AllPublicationData!$B:$B,'Publication Table'!$C$4,AllPublicationData!$D:$D,'Publication Table'!Q$7)))))))+
IF(AND($C$4="NHS Scotland",$C$5="Total Operations"),
SUMIFS(AllPublicationData!$E:$E,AllPublicationData!$A:$A,'Publication Table'!$B101,AllPublicationData!$B:$B,'Publication Table'!Q$7),
IF(AND($C$4="NHS Scotland",$C$5="All Cancelled Operations"),
SUMIFS(AllPublicationData!$F:$F,AllPublicationData!$A:$A,'Publication Table'!$B101,AllPublicationData!$B:$B,'Publication Table'!Q$7),
IF(AND($C$4="NHS Scotland",$C$5="Operations cancelled by patient"),
SUMIFS(AllPublicationData!$G:$G,AllPublicationData!$A:$A,'Publication Table'!$B101,AllPublicationData!$B:$B,'Publication Table'!Q$7),
IF(AND($C$4="NHS Scotland",$C$5="Operations cancelled for clinical reasons"),
SUMIFS(AllPublicationData!$H:$H,AllPublicationData!$A:$A,'Publication Table'!$B101,AllPublicationData!$B:$B,'Publication Table'!Q$7),
IF(AND($C$4="NHS Scotland",$C$5="Operations cancelled for non-clinical/capacity reasons"),
SUMIFS(AllPublicationData!$I:$I,AllPublicationData!$A:$A,'Publication Table'!$B101,AllPublicationData!$B:$B,'Publication Table'!Q$7),
IF(AND($C$4="NHS Scotland",$C$5="Cancellations for other reasons"),
SUMIFS(AllPublicationData!$J:$J,AllPublicationData!$A:$A,'Publication Table'!$B101,AllPublicationData!$B:$B,'Publication Table'!Q$7)))))))</f>
        <v>2531</v>
      </c>
      <c r="R101" s="90">
        <f>IF($C$5="Total Operations",
SUMIFS(AllPublicationData!$E:$E,AllPublicationData!$A:$A,'Publication Table'!$B101,AllPublicationData!$B:$B,'Publication Table'!$C$4,AllPublicationData!$D:$D,'Publication Table'!R$7),
IF('Publication Table'!$C$5="All Cancelled Operations",
SUMIFS(AllPublicationData!$F:$F,AllPublicationData!$A:$A,'Publication Table'!$B101,AllPublicationData!$B:$B,'Publication Table'!$C$4,AllPublicationData!$D:$D,'Publication Table'!R$7),
IF('Publication Table'!$C$5="Operations cancelled by patient",
SUMIFS(AllPublicationData!$G:$G,AllPublicationData!$A:$A,'Publication Table'!$B101,AllPublicationData!$B:$B,'Publication Table'!$C$4,AllPublicationData!$D:$D,'Publication Table'!R$7),
IF('Publication Table'!$C$5="Operations cancelled for clinical reasons",
SUMIFS(AllPublicationData!$G:$G,AllPublicationData!$A:$A,'Publication Table'!$B101,AllPublicationData!$B:$B,'Publication Table'!$C$4,AllPublicationData!$D:$D,'Publication Table'!R$7),
IF('Publication Table'!$C$5="Operations cancelled for non-clinical/capacity reasons",
SUMIFS(AllPublicationData!$G:$G,AllPublicationData!$A:$A,'Publication Table'!$B101,AllPublicationData!$B:$B,'Publication Table'!$C$4,AllPublicationData!$D:$D,'Publication Table'!R$7),
IF('Publication Table'!$C$5="Cancellations for other reasons",
SUMIFS(AllPublicationData!$G:$G,AllPublicationData!$A:$A,'Publication Table'!$B101,AllPublicationData!$B:$B,'Publication Table'!$C$4,AllPublicationData!$D:$D,'Publication Table'!R$7)))))))+
IF(AND($C$4="NHS Scotland",$C$5="Total Operations"),
SUMIFS(AllPublicationData!$E:$E,AllPublicationData!$A:$A,'Publication Table'!$B101,AllPublicationData!$B:$B,'Publication Table'!R$7),
IF(AND($C$4="NHS Scotland",$C$5="All Cancelled Operations"),
SUMIFS(AllPublicationData!$F:$F,AllPublicationData!$A:$A,'Publication Table'!$B101,AllPublicationData!$B:$B,'Publication Table'!R$7),
IF(AND($C$4="NHS Scotland",$C$5="Operations cancelled by patient"),
SUMIFS(AllPublicationData!$G:$G,AllPublicationData!$A:$A,'Publication Table'!$B101,AllPublicationData!$B:$B,'Publication Table'!R$7),
IF(AND($C$4="NHS Scotland",$C$5="Operations cancelled for clinical reasons"),
SUMIFS(AllPublicationData!$H:$H,AllPublicationData!$A:$A,'Publication Table'!$B101,AllPublicationData!$B:$B,'Publication Table'!R$7),
IF(AND($C$4="NHS Scotland",$C$5="Operations cancelled for non-clinical/capacity reasons"),
SUMIFS(AllPublicationData!$I:$I,AllPublicationData!$A:$A,'Publication Table'!$B101,AllPublicationData!$B:$B,'Publication Table'!R$7),
IF(AND($C$4="NHS Scotland",$C$5="Cancellations for other reasons"),
SUMIFS(AllPublicationData!$J:$J,AllPublicationData!$A:$A,'Publication Table'!$B101,AllPublicationData!$B:$B,'Publication Table'!R$7)))))))</f>
        <v>128</v>
      </c>
    </row>
    <row r="102" spans="2:18" x14ac:dyDescent="0.35">
      <c r="B102" s="89">
        <v>42552</v>
      </c>
      <c r="C102" s="81">
        <f>IF($C$5="Total Operations",
SUMIFS(AllPublicationData!$E:$E,AllPublicationData!$A:$A,'Publication Table'!$B102,AllPublicationData!$B:$B,'Publication Table'!$C$4),
IF('Publication Table'!$C$5="All Cancelled Operations",
SUMIFS(AllPublicationData!$F:$F,AllPublicationData!$A:$A,'Publication Table'!$B102,AllPublicationData!$B:$B,'Publication Table'!$C$4),
IF('Publication Table'!$C$5="Operations cancelled by patient",
SUMIFS(AllPublicationData!$G:$G,AllPublicationData!$A:$A,'Publication Table'!$B102,AllPublicationData!$B:$B,'Publication Table'!$C$4),
IF('Publication Table'!$C$5="Operations cancelled for clinical reasons",
SUMIFS(AllPublicationData!$H:$H,AllPublicationData!$A:$A,'Publication Table'!$B102,AllPublicationData!$B:$B,'Publication Table'!$C$4),
IF('Publication Table'!$C$5="Operations cancelled for non-clinical/capacity reasons",
SUMIFS(AllPublicationData!$I:$I,AllPublicationData!$A:$A,'Publication Table'!$B102,AllPublicationData!$B:$B,'Publication Table'!$C$4),
IF('Publication Table'!$C$5="Cancellations for other reasons",
SUMIFS(AllPublicationData!$J:$J,AllPublicationData!$A:$A,'Publication Table'!$B102,AllPublicationData!$B:$B,'Publication Table'!$C$4)))))))+
IF(AND($C$4="NHS Scotland",$C$5="Total Operations"),
SUMIFS(AllPublicationData!$E:$E,AllPublicationData!$A:$A,'Publication Table'!$B102),
IF(AND($C$4="NHS Scotland",$C$5="All Cancelled Operations"),
SUMIFS(AllPublicationData!$F:$F,AllPublicationData!$A:$A,'Publication Table'!$B102),
IF(AND($C$4="NHS Scotland",$C$5="Operations cancelled by patient"),
SUMIFS(AllPublicationData!$G:$G,AllPublicationData!$A:$A,'Publication Table'!$B102),
IF(AND($C$4="NHS Scotland",$C$5="Operations cancelled for clinical reasons"),
SUMIFS(AllPublicationData!$H:$H,AllPublicationData!$A:$A,'Publication Table'!$B102),
IF(AND($C$4="NHS Scotland",$C$5="Operations cancelled for non-clinical/capacity reasons"),
SUMIFS(AllPublicationData!$I:$I,AllPublicationData!$A:$A,'Publication Table'!$B102),
IF(AND($C$4="NHS Scotland",$C$5="Cancellations for other reasons"),
SUMIFS(AllPublicationData!$J:$J,AllPublicationData!$A:$A,'Publication Table'!$B102)))))))</f>
        <v>26018</v>
      </c>
      <c r="D102" s="90">
        <f>IF($C$5="Total Operations",
SUMIFS(AllPublicationData!$E:$E,AllPublicationData!$A:$A,'Publication Table'!$B102,AllPublicationData!$B:$B,'Publication Table'!$C$4,AllPublicationData!$D:$D,'Publication Table'!D$7),
IF('Publication Table'!$C$5="All Cancelled Operations",
SUMIFS(AllPublicationData!$F:$F,AllPublicationData!$A:$A,'Publication Table'!$B102,AllPublicationData!$B:$B,'Publication Table'!$C$4,AllPublicationData!$D:$D,'Publication Table'!D$7),
IF('Publication Table'!$C$5="Operations cancelled by patient",
SUMIFS(AllPublicationData!$G:$G,AllPublicationData!$A:$A,'Publication Table'!$B102,AllPublicationData!$B:$B,'Publication Table'!$C$4,AllPublicationData!$D:$D,'Publication Table'!D$7),
IF('Publication Table'!$C$5="Operations cancelled for clinical reasons",
SUMIFS(AllPublicationData!$H:$H,AllPublicationData!$A:$A,'Publication Table'!$B102,AllPublicationData!$B:$B,'Publication Table'!$C$4,AllPublicationData!$D:$D,'Publication Table'!D$7),
IF('Publication Table'!$C$5="Operations cancelled for non-clinical/capacity reasons",
SUMIFS(AllPublicationData!$I:$I,AllPublicationData!$A:$A,'Publication Table'!$B102,AllPublicationData!$B:$B,'Publication Table'!$C$4,AllPublicationData!$D:$D,'Publication Table'!D$7),
IF('Publication Table'!$C$5="Cancellations for other reasons",
SUMIFS(AllPublicationData!$J:$J,AllPublicationData!$A:$A,'Publication Table'!$B102,AllPublicationData!$B:$B,'Publication Table'!$C$4,AllPublicationData!$D:$D,'Publication Table'!D$7)))))))+
IF(AND($C$4="NHS Scotland",$C$5="Total Operations"),
SUMIFS(AllPublicationData!$E:$E,AllPublicationData!$A:$A,'Publication Table'!$B102,AllPublicationData!$B:$B,'Publication Table'!D$7),
IF(AND($C$4="NHS Scotland",$C$5="All Cancelled Operations"),
SUMIFS(AllPublicationData!$F:$F,AllPublicationData!$A:$A,'Publication Table'!$B102,AllPublicationData!$B:$B,'Publication Table'!D$7),
IF(AND($C$4="NHS Scotland",$C$5="Operations cancelled by patient"),
SUMIFS(AllPublicationData!$G:$G,AllPublicationData!$A:$A,'Publication Table'!$B102,AllPublicationData!$B:$B,'Publication Table'!D$7),
IF(AND($C$4="NHS Scotland",$C$5="Operations cancelled for clinical reasons"),
SUMIFS(AllPublicationData!$H:$H,AllPublicationData!$A:$A,'Publication Table'!$B102,AllPublicationData!$B:$B,'Publication Table'!D$7),
IF(AND($C$4="NHS Scotland",$C$5="Operations cancelled for non-clinical/capacity reasons"),
SUMIFS(AllPublicationData!$I:$I,AllPublicationData!$A:$A,'Publication Table'!$B102,AllPublicationData!$B:$B,'Publication Table'!D$7),
IF(AND($C$4="NHS Scotland",$C$5="Cancellations for other reasons"),
SUMIFS(AllPublicationData!$J:$J,AllPublicationData!$A:$A,'Publication Table'!$B102,AllPublicationData!$B:$B,'Publication Table'!D$7)))))))</f>
        <v>1403</v>
      </c>
      <c r="E102" s="90">
        <f>IF($C$5="Total Operations",
SUMIFS(AllPublicationData!$E:$E,AllPublicationData!$A:$A,'Publication Table'!$B102,AllPublicationData!$B:$B,'Publication Table'!$C$4,AllPublicationData!$D:$D,'Publication Table'!E$7),
IF('Publication Table'!$C$5="All Cancelled Operations",
SUMIFS(AllPublicationData!$F:$F,AllPublicationData!$A:$A,'Publication Table'!$B102,AllPublicationData!$B:$B,'Publication Table'!$C$4,AllPublicationData!$D:$D,'Publication Table'!E$7),
IF('Publication Table'!$C$5="Operations cancelled by patient",
SUMIFS(AllPublicationData!$G:$G,AllPublicationData!$A:$A,'Publication Table'!$B102,AllPublicationData!$B:$B,'Publication Table'!$C$4,AllPublicationData!$D:$D,'Publication Table'!E$7),
IF('Publication Table'!$C$5="Operations cancelled for clinical reasons",
SUMIFS(AllPublicationData!$H:$H,AllPublicationData!$A:$A,'Publication Table'!$B102,AllPublicationData!$B:$B,'Publication Table'!$C$4,AllPublicationData!$D:$D,'Publication Table'!E$7),
IF('Publication Table'!$C$5="Operations cancelled for non-clinical/capacity reasons",
SUMIFS(AllPublicationData!$I:$I,AllPublicationData!$A:$A,'Publication Table'!$B102,AllPublicationData!$B:$B,'Publication Table'!$C$4,AllPublicationData!$D:$D,'Publication Table'!E$7),
IF('Publication Table'!$C$5="Cancellations for other reasons",
SUMIFS(AllPublicationData!$J:$J,AllPublicationData!$A:$A,'Publication Table'!$B102,AllPublicationData!$B:$B,'Publication Table'!$C$4,AllPublicationData!$D:$D,'Publication Table'!E$7)))))))+
IF(AND($C$4="NHS Scotland",$C$5="Total Operations"),
SUMIFS(AllPublicationData!$E:$E,AllPublicationData!$A:$A,'Publication Table'!$B102,AllPublicationData!$B:$B,'Publication Table'!E$7),
IF(AND($C$4="NHS Scotland",$C$5="All Cancelled Operations"),
SUMIFS(AllPublicationData!$F:$F,AllPublicationData!$A:$A,'Publication Table'!$B102,AllPublicationData!$B:$B,'Publication Table'!E$7),
IF(AND($C$4="NHS Scotland",$C$5="Operations cancelled by patient"),
SUMIFS(AllPublicationData!$G:$G,AllPublicationData!$A:$A,'Publication Table'!$B102,AllPublicationData!$B:$B,'Publication Table'!E$7),
IF(AND($C$4="NHS Scotland",$C$5="Operations cancelled for clinical reasons"),
SUMIFS(AllPublicationData!$H:$H,AllPublicationData!$A:$A,'Publication Table'!$B102,AllPublicationData!$B:$B,'Publication Table'!E$7),
IF(AND($C$4="NHS Scotland",$C$5="Operations cancelled for non-clinical/capacity reasons"),
SUMIFS(AllPublicationData!$I:$I,AllPublicationData!$A:$A,'Publication Table'!$B102,AllPublicationData!$B:$B,'Publication Table'!E$7),
IF(AND($C$4="NHS Scotland",$C$5="Cancellations for other reasons"),
SUMIFS(AllPublicationData!$J:$J,AllPublicationData!$A:$A,'Publication Table'!$B102,AllPublicationData!$B:$B,'Publication Table'!E$7)))))))</f>
        <v>1948</v>
      </c>
      <c r="F102" s="90">
        <f>IF($C$5="Total Operations",
SUMIFS(AllPublicationData!$E:$E,AllPublicationData!$A:$A,'Publication Table'!$B102,AllPublicationData!$B:$B,'Publication Table'!$C$4,AllPublicationData!$D:$D,'Publication Table'!F$7),
IF('Publication Table'!$C$5="All Cancelled Operations",
SUMIFS(AllPublicationData!$F:$F,AllPublicationData!$A:$A,'Publication Table'!$B102,AllPublicationData!$B:$B,'Publication Table'!$C$4,AllPublicationData!$D:$D,'Publication Table'!F$7),
IF('Publication Table'!$C$5="Operations cancelled by patient",
SUMIFS(AllPublicationData!$G:$G,AllPublicationData!$A:$A,'Publication Table'!$B102,AllPublicationData!$B:$B,'Publication Table'!$C$4,AllPublicationData!$D:$D,'Publication Table'!F$7),
IF('Publication Table'!$C$5="Operations cancelled for clinical reasons",
SUMIFS(AllPublicationData!$H:$H,AllPublicationData!$A:$A,'Publication Table'!$B102,AllPublicationData!$B:$B,'Publication Table'!$C$4,AllPublicationData!$D:$D,'Publication Table'!F$7),
IF('Publication Table'!$C$5="Operations cancelled for non-clinical/capacity reasons",
SUMIFS(AllPublicationData!$I:$I,AllPublicationData!$A:$A,'Publication Table'!$B102,AllPublicationData!$B:$B,'Publication Table'!$C$4,AllPublicationData!$D:$D,'Publication Table'!F$7),
IF('Publication Table'!$C$5="Cancellations for other reasons",
SUMIFS(AllPublicationData!$J:$J,AllPublicationData!$A:$A,'Publication Table'!$B102,AllPublicationData!$B:$B,'Publication Table'!$C$4,AllPublicationData!$D:$D,'Publication Table'!F$7)))))))+
IF(AND($C$4="NHS Scotland",$C$5="Total Operations"),
SUMIFS(AllPublicationData!$E:$E,AllPublicationData!$A:$A,'Publication Table'!$B102,AllPublicationData!$B:$B,'Publication Table'!F$7),
IF(AND($C$4="NHS Scotland",$C$5="All Cancelled Operations"),
SUMIFS(AllPublicationData!$F:$F,AllPublicationData!$A:$A,'Publication Table'!$B102,AllPublicationData!$B:$B,'Publication Table'!F$7),
IF(AND($C$4="NHS Scotland",$C$5="Operations cancelled by patient"),
SUMIFS(AllPublicationData!$G:$G,AllPublicationData!$A:$A,'Publication Table'!$B102,AllPublicationData!$B:$B,'Publication Table'!F$7),
IF(AND($C$4="NHS Scotland",$C$5="Operations cancelled for clinical reasons"),
SUMIFS(AllPublicationData!$H:$H,AllPublicationData!$A:$A,'Publication Table'!$B102,AllPublicationData!$B:$B,'Publication Table'!F$7),
IF(AND($C$4="NHS Scotland",$C$5="Operations cancelled for non-clinical/capacity reasons"),
SUMIFS(AllPublicationData!$I:$I,AllPublicationData!$A:$A,'Publication Table'!$B102,AllPublicationData!$B:$B,'Publication Table'!F$7),
IF(AND($C$4="NHS Scotland",$C$5="Cancellations for other reasons"),
SUMIFS(AllPublicationData!$J:$J,AllPublicationData!$A:$A,'Publication Table'!$B102,AllPublicationData!$B:$B,'Publication Table'!F$7)))))))</f>
        <v>359</v>
      </c>
      <c r="G102" s="90">
        <f>IF($C$5="Total Operations",
SUMIFS(AllPublicationData!$E:$E,AllPublicationData!$A:$A,'Publication Table'!$B102,AllPublicationData!$B:$B,'Publication Table'!$C$4,AllPublicationData!$D:$D,'Publication Table'!G$7),
IF('Publication Table'!$C$5="All Cancelled Operations",
SUMIFS(AllPublicationData!$F:$F,AllPublicationData!$A:$A,'Publication Table'!$B102,AllPublicationData!$B:$B,'Publication Table'!$C$4,AllPublicationData!$D:$D,'Publication Table'!G$7),
IF('Publication Table'!$C$5="Operations cancelled by patient",
SUMIFS(AllPublicationData!$G:$G,AllPublicationData!$A:$A,'Publication Table'!$B102,AllPublicationData!$B:$B,'Publication Table'!$C$4,AllPublicationData!$D:$D,'Publication Table'!G$7),
IF('Publication Table'!$C$5="Operations cancelled for clinical reasons",
SUMIFS(AllPublicationData!$H:$H,AllPublicationData!$A:$A,'Publication Table'!$B102,AllPublicationData!$B:$B,'Publication Table'!$C$4,AllPublicationData!$D:$D,'Publication Table'!G$7),
IF('Publication Table'!$C$5="Operations cancelled for non-clinical/capacity reasons",
SUMIFS(AllPublicationData!$I:$I,AllPublicationData!$A:$A,'Publication Table'!$B102,AllPublicationData!$B:$B,'Publication Table'!$C$4,AllPublicationData!$D:$D,'Publication Table'!G$7),
IF('Publication Table'!$C$5="Cancellations for other reasons",
SUMIFS(AllPublicationData!$J:$J,AllPublicationData!$A:$A,'Publication Table'!$B102,AllPublicationData!$B:$B,'Publication Table'!$C$4,AllPublicationData!$D:$D,'Publication Table'!G$7)))))))+
IF(AND($C$4="NHS Scotland",$C$5="Total Operations"),
SUMIFS(AllPublicationData!$E:$E,AllPublicationData!$A:$A,'Publication Table'!$B102,AllPublicationData!$B:$B,'Publication Table'!G$7),
IF(AND($C$4="NHS Scotland",$C$5="All Cancelled Operations"),
SUMIFS(AllPublicationData!$F:$F,AllPublicationData!$A:$A,'Publication Table'!$B102,AllPublicationData!$B:$B,'Publication Table'!G$7),
IF(AND($C$4="NHS Scotland",$C$5="Operations cancelled by patient"),
SUMIFS(AllPublicationData!$G:$G,AllPublicationData!$A:$A,'Publication Table'!$B102,AllPublicationData!$B:$B,'Publication Table'!G$7),
IF(AND($C$4="NHS Scotland",$C$5="Operations cancelled for clinical reasons"),
SUMIFS(AllPublicationData!$H:$H,AllPublicationData!$A:$A,'Publication Table'!$B102,AllPublicationData!$B:$B,'Publication Table'!G$7),
IF(AND($C$4="NHS Scotland",$C$5="Operations cancelled for non-clinical/capacity reasons"),
SUMIFS(AllPublicationData!$I:$I,AllPublicationData!$A:$A,'Publication Table'!$B102,AllPublicationData!$B:$B,'Publication Table'!G$7),
IF(AND($C$4="NHS Scotland",$C$5="Cancellations for other reasons"),
SUMIFS(AllPublicationData!$J:$J,AllPublicationData!$A:$A,'Publication Table'!$B102,AllPublicationData!$B:$B,'Publication Table'!G$7)))))))</f>
        <v>1552</v>
      </c>
      <c r="H102" s="90">
        <f>IF($C$5="Total Operations",
SUMIFS(AllPublicationData!$E:$E,AllPublicationData!$A:$A,'Publication Table'!$B102,AllPublicationData!$B:$B,'Publication Table'!$C$4,AllPublicationData!$D:$D,'Publication Table'!H$7),
IF('Publication Table'!$C$5="All Cancelled Operations",
SUMIFS(AllPublicationData!$F:$F,AllPublicationData!$A:$A,'Publication Table'!$B102,AllPublicationData!$B:$B,'Publication Table'!$C$4,AllPublicationData!$D:$D,'Publication Table'!H$7),
IF('Publication Table'!$C$5="Operations cancelled by patient",
SUMIFS(AllPublicationData!$G:$G,AllPublicationData!$A:$A,'Publication Table'!$B102,AllPublicationData!$B:$B,'Publication Table'!$C$4,AllPublicationData!$D:$D,'Publication Table'!H$7),
IF('Publication Table'!$C$5="Operations cancelled for clinical reasons",
SUMIFS(AllPublicationData!$H:$H,AllPublicationData!$A:$A,'Publication Table'!$B102,AllPublicationData!$B:$B,'Publication Table'!$C$4,AllPublicationData!$D:$D,'Publication Table'!H$7),
IF('Publication Table'!$C$5="Operations cancelled for non-clinical/capacity reasons",
SUMIFS(AllPublicationData!$I:$I,AllPublicationData!$A:$A,'Publication Table'!$B102,AllPublicationData!$B:$B,'Publication Table'!$C$4,AllPublicationData!$D:$D,'Publication Table'!H$7),
IF('Publication Table'!$C$5="Cancellations for other reasons",
SUMIFS(AllPublicationData!$J:$J,AllPublicationData!$A:$A,'Publication Table'!$B102,AllPublicationData!$B:$B,'Publication Table'!$C$4,AllPublicationData!$D:$D,'Publication Table'!H$7)))))))+
IF(AND($C$4="NHS Scotland",$C$5="Total Operations"),
SUMIFS(AllPublicationData!$E:$E,AllPublicationData!$A:$A,'Publication Table'!$B102,AllPublicationData!$B:$B,'Publication Table'!H$7),
IF(AND($C$4="NHS Scotland",$C$5="All Cancelled Operations"),
SUMIFS(AllPublicationData!$F:$F,AllPublicationData!$A:$A,'Publication Table'!$B102,AllPublicationData!$B:$B,'Publication Table'!H$7),
IF(AND($C$4="NHS Scotland",$C$5="Operations cancelled by patient"),
SUMIFS(AllPublicationData!$G:$G,AllPublicationData!$A:$A,'Publication Table'!$B102,AllPublicationData!$B:$B,'Publication Table'!H$7),
IF(AND($C$4="NHS Scotland",$C$5="Operations cancelled for clinical reasons"),
SUMIFS(AllPublicationData!$H:$H,AllPublicationData!$A:$A,'Publication Table'!$B102,AllPublicationData!$B:$B,'Publication Table'!H$7),
IF(AND($C$4="NHS Scotland",$C$5="Operations cancelled for non-clinical/capacity reasons"),
SUMIFS(AllPublicationData!$I:$I,AllPublicationData!$A:$A,'Publication Table'!$B102,AllPublicationData!$B:$B,'Publication Table'!H$7),
IF(AND($C$4="NHS Scotland",$C$5="Cancellations for other reasons"),
SUMIFS(AllPublicationData!$J:$J,AllPublicationData!$A:$A,'Publication Table'!$B102,AllPublicationData!$B:$B,'Publication Table'!H$7)))))))</f>
        <v>1168</v>
      </c>
      <c r="I102" s="90">
        <f>IF($C$5="Total Operations",
SUMIFS(AllPublicationData!$E:$E,AllPublicationData!$A:$A,'Publication Table'!$B102,AllPublicationData!$B:$B,'Publication Table'!$C$4,AllPublicationData!$D:$D,'Publication Table'!I$7),
IF('Publication Table'!$C$5="All Cancelled Operations",
SUMIFS(AllPublicationData!$F:$F,AllPublicationData!$A:$A,'Publication Table'!$B102,AllPublicationData!$B:$B,'Publication Table'!$C$4,AllPublicationData!$D:$D,'Publication Table'!I$7),
IF('Publication Table'!$C$5="Operations cancelled by patient",
SUMIFS(AllPublicationData!$G:$G,AllPublicationData!$A:$A,'Publication Table'!$B102,AllPublicationData!$B:$B,'Publication Table'!$C$4,AllPublicationData!$D:$D,'Publication Table'!I$7),
IF('Publication Table'!$C$5="Operations cancelled for clinical reasons",
SUMIFS(AllPublicationData!$H:$H,AllPublicationData!$A:$A,'Publication Table'!$B102,AllPublicationData!$B:$B,'Publication Table'!$C$4,AllPublicationData!$D:$D,'Publication Table'!I$7),
IF('Publication Table'!$C$5="Operations cancelled for non-clinical/capacity reasons",
SUMIFS(AllPublicationData!$I:$I,AllPublicationData!$A:$A,'Publication Table'!$B102,AllPublicationData!$B:$B,'Publication Table'!$C$4,AllPublicationData!$D:$D,'Publication Table'!I$7),
IF('Publication Table'!$C$5="Cancellations for other reasons",
SUMIFS(AllPublicationData!$J:$J,AllPublicationData!$A:$A,'Publication Table'!$B102,AllPublicationData!$B:$B,'Publication Table'!$C$4,AllPublicationData!$D:$D,'Publication Table'!I$7)))))))+
IF(AND($C$4="NHS Scotland",$C$5="Total Operations"),
SUMIFS(AllPublicationData!$E:$E,AllPublicationData!$A:$A,'Publication Table'!$B102,AllPublicationData!$B:$B,'Publication Table'!I$7),
IF(AND($C$4="NHS Scotland",$C$5="All Cancelled Operations"),
SUMIFS(AllPublicationData!$F:$F,AllPublicationData!$A:$A,'Publication Table'!$B102,AllPublicationData!$B:$B,'Publication Table'!I$7),
IF(AND($C$4="NHS Scotland",$C$5="Operations cancelled by patient"),
SUMIFS(AllPublicationData!$G:$G,AllPublicationData!$A:$A,'Publication Table'!$B102,AllPublicationData!$B:$B,'Publication Table'!I$7),
IF(AND($C$4="NHS Scotland",$C$5="Operations cancelled for clinical reasons"),
SUMIFS(AllPublicationData!$H:$H,AllPublicationData!$A:$A,'Publication Table'!$B102,AllPublicationData!$B:$B,'Publication Table'!I$7),
IF(AND($C$4="NHS Scotland",$C$5="Operations cancelled for non-clinical/capacity reasons"),
SUMIFS(AllPublicationData!$I:$I,AllPublicationData!$A:$A,'Publication Table'!$B102,AllPublicationData!$B:$B,'Publication Table'!I$7),
IF(AND($C$4="NHS Scotland",$C$5="Cancellations for other reasons"),
SUMIFS(AllPublicationData!$J:$J,AllPublicationData!$A:$A,'Publication Table'!$B102,AllPublicationData!$B:$B,'Publication Table'!I$7)))))))</f>
        <v>891</v>
      </c>
      <c r="J102" s="90">
        <f>IF($C$5="Total Operations",
SUMIFS(AllPublicationData!$E:$E,AllPublicationData!$A:$A,'Publication Table'!$B102,AllPublicationData!$B:$B,'Publication Table'!$C$4,AllPublicationData!$D:$D,'Publication Table'!J$7),
IF('Publication Table'!$C$5="All Cancelled Operations",
SUMIFS(AllPublicationData!$F:$F,AllPublicationData!$A:$A,'Publication Table'!$B102,AllPublicationData!$B:$B,'Publication Table'!$C$4,AllPublicationData!$D:$D,'Publication Table'!J$7),
IF('Publication Table'!$C$5="Operations cancelled by patient",
SUMIFS(AllPublicationData!$G:$G,AllPublicationData!$A:$A,'Publication Table'!$B102,AllPublicationData!$B:$B,'Publication Table'!$C$4,AllPublicationData!$D:$D,'Publication Table'!J$7),
IF('Publication Table'!$C$5="Operations cancelled for clinical reasons",
SUMIFS(AllPublicationData!$H:$H,AllPublicationData!$A:$A,'Publication Table'!$B102,AllPublicationData!$B:$B,'Publication Table'!$C$4,AllPublicationData!$D:$D,'Publication Table'!J$7),
IF('Publication Table'!$C$5="Operations cancelled for non-clinical/capacity reasons",
SUMIFS(AllPublicationData!$I:$I,AllPublicationData!$A:$A,'Publication Table'!$B102,AllPublicationData!$B:$B,'Publication Table'!$C$4,AllPublicationData!$D:$D,'Publication Table'!J$7),
IF('Publication Table'!$C$5="Cancellations for other reasons",
SUMIFS(AllPublicationData!$J:$J,AllPublicationData!$A:$A,'Publication Table'!$B102,AllPublicationData!$B:$B,'Publication Table'!$C$4,AllPublicationData!$D:$D,'Publication Table'!J$7)))))))+
IF(AND($C$4="NHS Scotland",$C$5="Total Operations"),
SUMIFS(AllPublicationData!$E:$E,AllPublicationData!$A:$A,'Publication Table'!$B102,AllPublicationData!$B:$B,'Publication Table'!J$7),
IF(AND($C$4="NHS Scotland",$C$5="All Cancelled Operations"),
SUMIFS(AllPublicationData!$F:$F,AllPublicationData!$A:$A,'Publication Table'!$B102,AllPublicationData!$B:$B,'Publication Table'!J$7),
IF(AND($C$4="NHS Scotland",$C$5="Operations cancelled by patient"),
SUMIFS(AllPublicationData!$G:$G,AllPublicationData!$A:$A,'Publication Table'!$B102,AllPublicationData!$B:$B,'Publication Table'!J$7),
IF(AND($C$4="NHS Scotland",$C$5="Operations cancelled for clinical reasons"),
SUMIFS(AllPublicationData!$H:$H,AllPublicationData!$A:$A,'Publication Table'!$B102,AllPublicationData!$B:$B,'Publication Table'!J$7),
IF(AND($C$4="NHS Scotland",$C$5="Operations cancelled for non-clinical/capacity reasons"),
SUMIFS(AllPublicationData!$I:$I,AllPublicationData!$A:$A,'Publication Table'!$B102,AllPublicationData!$B:$B,'Publication Table'!J$7),
IF(AND($C$4="NHS Scotland",$C$5="Cancellations for other reasons"),
SUMIFS(AllPublicationData!$J:$J,AllPublicationData!$A:$A,'Publication Table'!$B102,AllPublicationData!$B:$B,'Publication Table'!J$7)))))))</f>
        <v>2709</v>
      </c>
      <c r="K102" s="90">
        <f>IF($C$5="Total Operations",
SUMIFS(AllPublicationData!$E:$E,AllPublicationData!$A:$A,'Publication Table'!$B102,AllPublicationData!$B:$B,'Publication Table'!$C$4,AllPublicationData!$D:$D,'Publication Table'!K$7),
IF('Publication Table'!$C$5="All Cancelled Operations",
SUMIFS(AllPublicationData!$F:$F,AllPublicationData!$A:$A,'Publication Table'!$B102,AllPublicationData!$B:$B,'Publication Table'!$C$4,AllPublicationData!$D:$D,'Publication Table'!K$7),
IF('Publication Table'!$C$5="Operations cancelled by patient",
SUMIFS(AllPublicationData!$G:$G,AllPublicationData!$A:$A,'Publication Table'!$B102,AllPublicationData!$B:$B,'Publication Table'!$C$4,AllPublicationData!$D:$D,'Publication Table'!K$7),
IF('Publication Table'!$C$5="Operations cancelled for clinical reasons",
SUMIFS(AllPublicationData!$H:$H,AllPublicationData!$A:$A,'Publication Table'!$B102,AllPublicationData!$B:$B,'Publication Table'!$C$4,AllPublicationData!$D:$D,'Publication Table'!K$7),
IF('Publication Table'!$C$5="Operations cancelled for non-clinical/capacity reasons",
SUMIFS(AllPublicationData!$I:$I,AllPublicationData!$A:$A,'Publication Table'!$B102,AllPublicationData!$B:$B,'Publication Table'!$C$4,AllPublicationData!$D:$D,'Publication Table'!K$7),
IF('Publication Table'!$C$5="Cancellations for other reasons",
SUMIFS(AllPublicationData!$J:$J,AllPublicationData!$A:$A,'Publication Table'!$B102,AllPublicationData!$B:$B,'Publication Table'!$C$4,AllPublicationData!$D:$D,'Publication Table'!K$7)))))))+
IF(AND($C$4="NHS Scotland",$C$5="Total Operations"),
SUMIFS(AllPublicationData!$E:$E,AllPublicationData!$A:$A,'Publication Table'!$B102,AllPublicationData!$B:$B,'Publication Table'!K$7),
IF(AND($C$4="NHS Scotland",$C$5="All Cancelled Operations"),
SUMIFS(AllPublicationData!$F:$F,AllPublicationData!$A:$A,'Publication Table'!$B102,AllPublicationData!$B:$B,'Publication Table'!K$7),
IF(AND($C$4="NHS Scotland",$C$5="Operations cancelled by patient"),
SUMIFS(AllPublicationData!$G:$G,AllPublicationData!$A:$A,'Publication Table'!$B102,AllPublicationData!$B:$B,'Publication Table'!K$7),
IF(AND($C$4="NHS Scotland",$C$5="Operations cancelled for clinical reasons"),
SUMIFS(AllPublicationData!$H:$H,AllPublicationData!$A:$A,'Publication Table'!$B102,AllPublicationData!$B:$B,'Publication Table'!K$7),
IF(AND($C$4="NHS Scotland",$C$5="Operations cancelled for non-clinical/capacity reasons"),
SUMIFS(AllPublicationData!$I:$I,AllPublicationData!$A:$A,'Publication Table'!$B102,AllPublicationData!$B:$B,'Publication Table'!K$7),
IF(AND($C$4="NHS Scotland",$C$5="Cancellations for other reasons"),
SUMIFS(AllPublicationData!$J:$J,AllPublicationData!$A:$A,'Publication Table'!$B102,AllPublicationData!$B:$B,'Publication Table'!K$7)))))))</f>
        <v>5845</v>
      </c>
      <c r="L102" s="90">
        <f>IF($C$5="Total Operations",
SUMIFS(AllPublicationData!$E:$E,AllPublicationData!$A:$A,'Publication Table'!$B102,AllPublicationData!$B:$B,'Publication Table'!$C$4,AllPublicationData!$D:$D,'Publication Table'!L$7),
IF('Publication Table'!$C$5="All Cancelled Operations",
SUMIFS(AllPublicationData!$F:$F,AllPublicationData!$A:$A,'Publication Table'!$B102,AllPublicationData!$B:$B,'Publication Table'!$C$4,AllPublicationData!$D:$D,'Publication Table'!L$7),
IF('Publication Table'!$C$5="Operations cancelled by patient",
SUMIFS(AllPublicationData!$G:$G,AllPublicationData!$A:$A,'Publication Table'!$B102,AllPublicationData!$B:$B,'Publication Table'!$C$4,AllPublicationData!$D:$D,'Publication Table'!L$7),
IF('Publication Table'!$C$5="Operations cancelled for clinical reasons",
SUMIFS(AllPublicationData!$H:$H,AllPublicationData!$A:$A,'Publication Table'!$B102,AllPublicationData!$B:$B,'Publication Table'!$C$4,AllPublicationData!$D:$D,'Publication Table'!L$7),
IF('Publication Table'!$C$5="Operations cancelled for non-clinical/capacity reasons",
SUMIFS(AllPublicationData!$I:$I,AllPublicationData!$A:$A,'Publication Table'!$B102,AllPublicationData!$B:$B,'Publication Table'!$C$4,AllPublicationData!$D:$D,'Publication Table'!L$7),
IF('Publication Table'!$C$5="Cancellations for other reasons",
SUMIFS(AllPublicationData!$J:$J,AllPublicationData!$A:$A,'Publication Table'!$B102,AllPublicationData!$B:$B,'Publication Table'!$C$4,AllPublicationData!$D:$D,'Publication Table'!L$7)))))))+
IF(AND($C$4="NHS Scotland",$C$5="Total Operations"),
SUMIFS(AllPublicationData!$E:$E,AllPublicationData!$A:$A,'Publication Table'!$B102,AllPublicationData!$B:$B,'Publication Table'!L$7),
IF(AND($C$4="NHS Scotland",$C$5="All Cancelled Operations"),
SUMIFS(AllPublicationData!$F:$F,AllPublicationData!$A:$A,'Publication Table'!$B102,AllPublicationData!$B:$B,'Publication Table'!L$7),
IF(AND($C$4="NHS Scotland",$C$5="Operations cancelled by patient"),
SUMIFS(AllPublicationData!$G:$G,AllPublicationData!$A:$A,'Publication Table'!$B102,AllPublicationData!$B:$B,'Publication Table'!L$7),
IF(AND($C$4="NHS Scotland",$C$5="Operations cancelled for clinical reasons"),
SUMIFS(AllPublicationData!$H:$H,AllPublicationData!$A:$A,'Publication Table'!$B102,AllPublicationData!$B:$B,'Publication Table'!L$7),
IF(AND($C$4="NHS Scotland",$C$5="Operations cancelled for non-clinical/capacity reasons"),
SUMIFS(AllPublicationData!$I:$I,AllPublicationData!$A:$A,'Publication Table'!$B102,AllPublicationData!$B:$B,'Publication Table'!L$7),
IF(AND($C$4="NHS Scotland",$C$5="Cancellations for other reasons"),
SUMIFS(AllPublicationData!$J:$J,AllPublicationData!$A:$A,'Publication Table'!$B102,AllPublicationData!$B:$B,'Publication Table'!L$7)))))))</f>
        <v>987</v>
      </c>
      <c r="M102" s="90">
        <f>IF($C$5="Total Operations",
SUMIFS(AllPublicationData!$E:$E,AllPublicationData!$A:$A,'Publication Table'!$B102,AllPublicationData!$B:$B,'Publication Table'!$C$4,AllPublicationData!$D:$D,'Publication Table'!M$7),
IF('Publication Table'!$C$5="All Cancelled Operations",
SUMIFS(AllPublicationData!$F:$F,AllPublicationData!$A:$A,'Publication Table'!$B102,AllPublicationData!$B:$B,'Publication Table'!$C$4,AllPublicationData!$D:$D,'Publication Table'!M$7),
IF('Publication Table'!$C$5="Operations cancelled by patient",
SUMIFS(AllPublicationData!$G:$G,AllPublicationData!$A:$A,'Publication Table'!$B102,AllPublicationData!$B:$B,'Publication Table'!$C$4,AllPublicationData!$D:$D,'Publication Table'!M$7),
IF('Publication Table'!$C$5="Operations cancelled for clinical reasons",
SUMIFS(AllPublicationData!$G:$G,AllPublicationData!$A:$A,'Publication Table'!$B102,AllPublicationData!$B:$B,'Publication Table'!$C$4,AllPublicationData!$D:$D,'Publication Table'!M$7),
IF('Publication Table'!$C$5="Operations cancelled for non-clinical/capacity reasons",
SUMIFS(AllPublicationData!$G:$G,AllPublicationData!$A:$A,'Publication Table'!$B102,AllPublicationData!$B:$B,'Publication Table'!$C$4,AllPublicationData!$D:$D,'Publication Table'!M$7),
IF('Publication Table'!$C$5="Cancellations for other reasons",
SUMIFS(AllPublicationData!$G:$G,AllPublicationData!$A:$A,'Publication Table'!$B102,AllPublicationData!$B:$B,'Publication Table'!$C$4,AllPublicationData!$D:$D,'Publication Table'!M$7)))))))+
IF(AND($C$4="NHS Scotland",$C$5="Total Operations"),
SUMIFS(AllPublicationData!$E:$E,AllPublicationData!$A:$A,'Publication Table'!$B102,AllPublicationData!$B:$B,'Publication Table'!M$7),
IF(AND($C$4="NHS Scotland",$C$5="All Cancelled Operations"),
SUMIFS(AllPublicationData!$F:$F,AllPublicationData!$A:$A,'Publication Table'!$B102,AllPublicationData!$B:$B,'Publication Table'!M$7),
IF(AND($C$4="NHS Scotland",$C$5="Operations cancelled by patient"),
SUMIFS(AllPublicationData!$G:$G,AllPublicationData!$A:$A,'Publication Table'!$B102,AllPublicationData!$B:$B,'Publication Table'!M$7),
IF(AND($C$4="NHS Scotland",$C$5="Operations cancelled for clinical reasons"),
SUMIFS(AllPublicationData!$H:$H,AllPublicationData!$A:$A,'Publication Table'!$B102,AllPublicationData!$B:$B,'Publication Table'!M$7),
IF(AND($C$4="NHS Scotland",$C$5="Operations cancelled for non-clinical/capacity reasons"),
SUMIFS(AllPublicationData!$I:$I,AllPublicationData!$A:$A,'Publication Table'!$B102,AllPublicationData!$B:$B,'Publication Table'!M$7),
IF(AND($C$4="NHS Scotland",$C$5="Cancellations for other reasons"),
SUMIFS(AllPublicationData!$J:$J,AllPublicationData!$A:$A,'Publication Table'!$B102,AllPublicationData!$B:$B,'Publication Table'!M$7)))))))</f>
        <v>2030</v>
      </c>
      <c r="N102" s="90">
        <f>IF($C$5="Total Operations",
SUMIFS(AllPublicationData!$E:$E,AllPublicationData!$A:$A,'Publication Table'!$B102,AllPublicationData!$B:$B,'Publication Table'!$C$4,AllPublicationData!$D:$D,'Publication Table'!N$7),
IF('Publication Table'!$C$5="All Cancelled Operations",
SUMIFS(AllPublicationData!$F:$F,AllPublicationData!$A:$A,'Publication Table'!$B102,AllPublicationData!$B:$B,'Publication Table'!$C$4,AllPublicationData!$D:$D,'Publication Table'!N$7),
IF('Publication Table'!$C$5="Operations cancelled by patient",
SUMIFS(AllPublicationData!$G:$G,AllPublicationData!$A:$A,'Publication Table'!$B102,AllPublicationData!$B:$B,'Publication Table'!$C$4,AllPublicationData!$D:$D,'Publication Table'!N$7),
IF('Publication Table'!$C$5="Operations cancelled for clinical reasons",
SUMIFS(AllPublicationData!$G:$G,AllPublicationData!$A:$A,'Publication Table'!$B102,AllPublicationData!$B:$B,'Publication Table'!$C$4,AllPublicationData!$D:$D,'Publication Table'!N$7),
IF('Publication Table'!$C$5="Operations cancelled for non-clinical/capacity reasons",
SUMIFS(AllPublicationData!$G:$G,AllPublicationData!$A:$A,'Publication Table'!$B102,AllPublicationData!$B:$B,'Publication Table'!$C$4,AllPublicationData!$D:$D,'Publication Table'!N$7),
IF('Publication Table'!$C$5="Cancellations for other reasons",
SUMIFS(AllPublicationData!$G:$G,AllPublicationData!$A:$A,'Publication Table'!$B102,AllPublicationData!$B:$B,'Publication Table'!$C$4,AllPublicationData!$D:$D,'Publication Table'!N$7)))))))+
IF(AND($C$4="NHS Scotland",$C$5="Total Operations"),
SUMIFS(AllPublicationData!$E:$E,AllPublicationData!$A:$A,'Publication Table'!$B102,AllPublicationData!$B:$B,'Publication Table'!N$7),
IF(AND($C$4="NHS Scotland",$C$5="All Cancelled Operations"),
SUMIFS(AllPublicationData!$F:$F,AllPublicationData!$A:$A,'Publication Table'!$B102,AllPublicationData!$B:$B,'Publication Table'!N$7),
IF(AND($C$4="NHS Scotland",$C$5="Operations cancelled by patient"),
SUMIFS(AllPublicationData!$G:$G,AllPublicationData!$A:$A,'Publication Table'!$B102,AllPublicationData!$B:$B,'Publication Table'!N$7),
IF(AND($C$4="NHS Scotland",$C$5="Operations cancelled for clinical reasons"),
SUMIFS(AllPublicationData!$H:$H,AllPublicationData!$A:$A,'Publication Table'!$B102,AllPublicationData!$B:$B,'Publication Table'!N$7),
IF(AND($C$4="NHS Scotland",$C$5="Operations cancelled for non-clinical/capacity reasons"),
SUMIFS(AllPublicationData!$I:$I,AllPublicationData!$A:$A,'Publication Table'!$B102,AllPublicationData!$B:$B,'Publication Table'!N$7),
IF(AND($C$4="NHS Scotland",$C$5="Cancellations for other reasons"),
SUMIFS(AllPublicationData!$J:$J,AllPublicationData!$A:$A,'Publication Table'!$B102,AllPublicationData!$B:$B,'Publication Table'!N$7)))))))</f>
        <v>4773</v>
      </c>
      <c r="O102" s="90">
        <f>IF($C$5="Total Operations",
SUMIFS(AllPublicationData!$E:$E,AllPublicationData!$A:$A,'Publication Table'!$B102,AllPublicationData!$B:$B,'Publication Table'!$C$4,AllPublicationData!$D:$D,'Publication Table'!O$7),
IF('Publication Table'!$C$5="All Cancelled Operations",
SUMIFS(AllPublicationData!$F:$F,AllPublicationData!$A:$A,'Publication Table'!$B102,AllPublicationData!$B:$B,'Publication Table'!$C$4,AllPublicationData!$D:$D,'Publication Table'!O$7),
IF('Publication Table'!$C$5="Operations cancelled by patient",
SUMIFS(AllPublicationData!$G:$G,AllPublicationData!$A:$A,'Publication Table'!$B102,AllPublicationData!$B:$B,'Publication Table'!$C$4,AllPublicationData!$D:$D,'Publication Table'!O$7),
IF('Publication Table'!$C$5="Operations cancelled for clinical reasons",
SUMIFS(AllPublicationData!$G:$G,AllPublicationData!$A:$A,'Publication Table'!$B102,AllPublicationData!$B:$B,'Publication Table'!$C$4,AllPublicationData!$D:$D,'Publication Table'!O$7),
IF('Publication Table'!$C$5="Operations cancelled for non-clinical/capacity reasons",
SUMIFS(AllPublicationData!$G:$G,AllPublicationData!$A:$A,'Publication Table'!$B102,AllPublicationData!$B:$B,'Publication Table'!$C$4,AllPublicationData!$D:$D,'Publication Table'!O$7),
IF('Publication Table'!$C$5="Cancellations for other reasons",
SUMIFS(AllPublicationData!$G:$G,AllPublicationData!$A:$A,'Publication Table'!$B102,AllPublicationData!$B:$B,'Publication Table'!$C$4,AllPublicationData!$D:$D,'Publication Table'!O$7)))))))+
IF(AND($C$4="NHS Scotland",$C$5="Total Operations"),
SUMIFS(AllPublicationData!$E:$E,AllPublicationData!$A:$A,'Publication Table'!$B102,AllPublicationData!$B:$B,'Publication Table'!O$7),
IF(AND($C$4="NHS Scotland",$C$5="All Cancelled Operations"),
SUMIFS(AllPublicationData!$F:$F,AllPublicationData!$A:$A,'Publication Table'!$B102,AllPublicationData!$B:$B,'Publication Table'!O$7),
IF(AND($C$4="NHS Scotland",$C$5="Operations cancelled by patient"),
SUMIFS(AllPublicationData!$G:$G,AllPublicationData!$A:$A,'Publication Table'!$B102,AllPublicationData!$B:$B,'Publication Table'!O$7),
IF(AND($C$4="NHS Scotland",$C$5="Operations cancelled for clinical reasons"),
SUMIFS(AllPublicationData!$H:$H,AllPublicationData!$A:$A,'Publication Table'!$B102,AllPublicationData!$B:$B,'Publication Table'!O$7),
IF(AND($C$4="NHS Scotland",$C$5="Operations cancelled for non-clinical/capacity reasons"),
SUMIFS(AllPublicationData!$I:$I,AllPublicationData!$A:$A,'Publication Table'!$B102,AllPublicationData!$B:$B,'Publication Table'!O$7),
IF(AND($C$4="NHS Scotland",$C$5="Cancellations for other reasons"),
SUMIFS(AllPublicationData!$J:$J,AllPublicationData!$A:$A,'Publication Table'!$B102,AllPublicationData!$B:$B,'Publication Table'!O$7)))))))</f>
        <v>188</v>
      </c>
      <c r="P102" s="90">
        <f>IF($C$5="Total Operations",
SUMIFS(AllPublicationData!$E:$E,AllPublicationData!$A:$A,'Publication Table'!$B102,AllPublicationData!$B:$B,'Publication Table'!$C$4,AllPublicationData!$D:$D,'Publication Table'!P$7),
IF('Publication Table'!$C$5="All Cancelled Operations",
SUMIFS(AllPublicationData!$F:$F,AllPublicationData!$A:$A,'Publication Table'!$B102,AllPublicationData!$B:$B,'Publication Table'!$C$4,AllPublicationData!$D:$D,'Publication Table'!P$7),
IF('Publication Table'!$C$5="Operations cancelled by patient",
SUMIFS(AllPublicationData!$G:$G,AllPublicationData!$A:$A,'Publication Table'!$B102,AllPublicationData!$B:$B,'Publication Table'!$C$4,AllPublicationData!$D:$D,'Publication Table'!P$7),
IF('Publication Table'!$C$5="Operations cancelled for clinical reasons",
SUMIFS(AllPublicationData!$G:$G,AllPublicationData!$A:$A,'Publication Table'!$B102,AllPublicationData!$B:$B,'Publication Table'!$C$4,AllPublicationData!$D:$D,'Publication Table'!P$7),
IF('Publication Table'!$C$5="Operations cancelled for non-clinical/capacity reasons",
SUMIFS(AllPublicationData!$G:$G,AllPublicationData!$A:$A,'Publication Table'!$B102,AllPublicationData!$B:$B,'Publication Table'!$C$4,AllPublicationData!$D:$D,'Publication Table'!P$7),
IF('Publication Table'!$C$5="Cancellations for other reasons",
SUMIFS(AllPublicationData!$G:$G,AllPublicationData!$A:$A,'Publication Table'!$B102,AllPublicationData!$B:$B,'Publication Table'!$C$4,AllPublicationData!$D:$D,'Publication Table'!P$7)))))))+
IF(AND($C$4="NHS Scotland",$C$5="Total Operations"),
SUMIFS(AllPublicationData!$E:$E,AllPublicationData!$A:$A,'Publication Table'!$B102,AllPublicationData!$B:$B,'Publication Table'!P$7),
IF(AND($C$4="NHS Scotland",$C$5="All Cancelled Operations"),
SUMIFS(AllPublicationData!$F:$F,AllPublicationData!$A:$A,'Publication Table'!$B102,AllPublicationData!$B:$B,'Publication Table'!P$7),
IF(AND($C$4="NHS Scotland",$C$5="Operations cancelled by patient"),
SUMIFS(AllPublicationData!$G:$G,AllPublicationData!$A:$A,'Publication Table'!$B102,AllPublicationData!$B:$B,'Publication Table'!P$7),
IF(AND($C$4="NHS Scotland",$C$5="Operations cancelled for clinical reasons"),
SUMIFS(AllPublicationData!$H:$H,AllPublicationData!$A:$A,'Publication Table'!$B102,AllPublicationData!$B:$B,'Publication Table'!P$7),
IF(AND($C$4="NHS Scotland",$C$5="Operations cancelled for non-clinical/capacity reasons"),
SUMIFS(AllPublicationData!$I:$I,AllPublicationData!$A:$A,'Publication Table'!$B102,AllPublicationData!$B:$B,'Publication Table'!P$7),
IF(AND($C$4="NHS Scotland",$C$5="Cancellations for other reasons"),
SUMIFS(AllPublicationData!$J:$J,AllPublicationData!$A:$A,'Publication Table'!$B102,AllPublicationData!$B:$B,'Publication Table'!P$7)))))))</f>
        <v>153</v>
      </c>
      <c r="Q102" s="90">
        <f>IF($C$5="Total Operations",
SUMIFS(AllPublicationData!$E:$E,AllPublicationData!$A:$A,'Publication Table'!$B102,AllPublicationData!$B:$B,'Publication Table'!$C$4,AllPublicationData!$D:$D,'Publication Table'!Q$7),
IF('Publication Table'!$C$5="All Cancelled Operations",
SUMIFS(AllPublicationData!$F:$F,AllPublicationData!$A:$A,'Publication Table'!$B102,AllPublicationData!$B:$B,'Publication Table'!$C$4,AllPublicationData!$D:$D,'Publication Table'!Q$7),
IF('Publication Table'!$C$5="Operations cancelled by patient",
SUMIFS(AllPublicationData!$G:$G,AllPublicationData!$A:$A,'Publication Table'!$B102,AllPublicationData!$B:$B,'Publication Table'!$C$4,AllPublicationData!$D:$D,'Publication Table'!Q$7),
IF('Publication Table'!$C$5="Operations cancelled for clinical reasons",
SUMIFS(AllPublicationData!$G:$G,AllPublicationData!$A:$A,'Publication Table'!$B102,AllPublicationData!$B:$B,'Publication Table'!$C$4,AllPublicationData!$D:$D,'Publication Table'!Q$7),
IF('Publication Table'!$C$5="Operations cancelled for non-clinical/capacity reasons",
SUMIFS(AllPublicationData!$G:$G,AllPublicationData!$A:$A,'Publication Table'!$B102,AllPublicationData!$B:$B,'Publication Table'!$C$4,AllPublicationData!$D:$D,'Publication Table'!Q$7),
IF('Publication Table'!$C$5="Cancellations for other reasons",
SUMIFS(AllPublicationData!$G:$G,AllPublicationData!$A:$A,'Publication Table'!$B102,AllPublicationData!$B:$B,'Publication Table'!$C$4,AllPublicationData!$D:$D,'Publication Table'!Q$7)))))))+
IF(AND($C$4="NHS Scotland",$C$5="Total Operations"),
SUMIFS(AllPublicationData!$E:$E,AllPublicationData!$A:$A,'Publication Table'!$B102,AllPublicationData!$B:$B,'Publication Table'!Q$7),
IF(AND($C$4="NHS Scotland",$C$5="All Cancelled Operations"),
SUMIFS(AllPublicationData!$F:$F,AllPublicationData!$A:$A,'Publication Table'!$B102,AllPublicationData!$B:$B,'Publication Table'!Q$7),
IF(AND($C$4="NHS Scotland",$C$5="Operations cancelled by patient"),
SUMIFS(AllPublicationData!$G:$G,AllPublicationData!$A:$A,'Publication Table'!$B102,AllPublicationData!$B:$B,'Publication Table'!Q$7),
IF(AND($C$4="NHS Scotland",$C$5="Operations cancelled for clinical reasons"),
SUMIFS(AllPublicationData!$H:$H,AllPublicationData!$A:$A,'Publication Table'!$B102,AllPublicationData!$B:$B,'Publication Table'!Q$7),
IF(AND($C$4="NHS Scotland",$C$5="Operations cancelled for non-clinical/capacity reasons"),
SUMIFS(AllPublicationData!$I:$I,AllPublicationData!$A:$A,'Publication Table'!$B102,AllPublicationData!$B:$B,'Publication Table'!Q$7),
IF(AND($C$4="NHS Scotland",$C$5="Cancellations for other reasons"),
SUMIFS(AllPublicationData!$J:$J,AllPublicationData!$A:$A,'Publication Table'!$B102,AllPublicationData!$B:$B,'Publication Table'!Q$7)))))))</f>
        <v>1916</v>
      </c>
      <c r="R102" s="90">
        <f>IF($C$5="Total Operations",
SUMIFS(AllPublicationData!$E:$E,AllPublicationData!$A:$A,'Publication Table'!$B102,AllPublicationData!$B:$B,'Publication Table'!$C$4,AllPublicationData!$D:$D,'Publication Table'!R$7),
IF('Publication Table'!$C$5="All Cancelled Operations",
SUMIFS(AllPublicationData!$F:$F,AllPublicationData!$A:$A,'Publication Table'!$B102,AllPublicationData!$B:$B,'Publication Table'!$C$4,AllPublicationData!$D:$D,'Publication Table'!R$7),
IF('Publication Table'!$C$5="Operations cancelled by patient",
SUMIFS(AllPublicationData!$G:$G,AllPublicationData!$A:$A,'Publication Table'!$B102,AllPublicationData!$B:$B,'Publication Table'!$C$4,AllPublicationData!$D:$D,'Publication Table'!R$7),
IF('Publication Table'!$C$5="Operations cancelled for clinical reasons",
SUMIFS(AllPublicationData!$G:$G,AllPublicationData!$A:$A,'Publication Table'!$B102,AllPublicationData!$B:$B,'Publication Table'!$C$4,AllPublicationData!$D:$D,'Publication Table'!R$7),
IF('Publication Table'!$C$5="Operations cancelled for non-clinical/capacity reasons",
SUMIFS(AllPublicationData!$G:$G,AllPublicationData!$A:$A,'Publication Table'!$B102,AllPublicationData!$B:$B,'Publication Table'!$C$4,AllPublicationData!$D:$D,'Publication Table'!R$7),
IF('Publication Table'!$C$5="Cancellations for other reasons",
SUMIFS(AllPublicationData!$G:$G,AllPublicationData!$A:$A,'Publication Table'!$B102,AllPublicationData!$B:$B,'Publication Table'!$C$4,AllPublicationData!$D:$D,'Publication Table'!R$7)))))))+
IF(AND($C$4="NHS Scotland",$C$5="Total Operations"),
SUMIFS(AllPublicationData!$E:$E,AllPublicationData!$A:$A,'Publication Table'!$B102,AllPublicationData!$B:$B,'Publication Table'!R$7),
IF(AND($C$4="NHS Scotland",$C$5="All Cancelled Operations"),
SUMIFS(AllPublicationData!$F:$F,AllPublicationData!$A:$A,'Publication Table'!$B102,AllPublicationData!$B:$B,'Publication Table'!R$7),
IF(AND($C$4="NHS Scotland",$C$5="Operations cancelled by patient"),
SUMIFS(AllPublicationData!$G:$G,AllPublicationData!$A:$A,'Publication Table'!$B102,AllPublicationData!$B:$B,'Publication Table'!R$7),
IF(AND($C$4="NHS Scotland",$C$5="Operations cancelled for clinical reasons"),
SUMIFS(AllPublicationData!$H:$H,AllPublicationData!$A:$A,'Publication Table'!$B102,AllPublicationData!$B:$B,'Publication Table'!R$7),
IF(AND($C$4="NHS Scotland",$C$5="Operations cancelled for non-clinical/capacity reasons"),
SUMIFS(AllPublicationData!$I:$I,AllPublicationData!$A:$A,'Publication Table'!$B102,AllPublicationData!$B:$B,'Publication Table'!R$7),
IF(AND($C$4="NHS Scotland",$C$5="Cancellations for other reasons"),
SUMIFS(AllPublicationData!$J:$J,AllPublicationData!$A:$A,'Publication Table'!$B102,AllPublicationData!$B:$B,'Publication Table'!R$7)))))))</f>
        <v>96</v>
      </c>
    </row>
    <row r="103" spans="2:18" x14ac:dyDescent="0.35">
      <c r="B103" s="89">
        <v>42522</v>
      </c>
      <c r="C103" s="81">
        <f>IF($C$5="Total Operations",
SUMIFS(AllPublicationData!$E:$E,AllPublicationData!$A:$A,'Publication Table'!$B103,AllPublicationData!$B:$B,'Publication Table'!$C$4),
IF('Publication Table'!$C$5="All Cancelled Operations",
SUMIFS(AllPublicationData!$F:$F,AllPublicationData!$A:$A,'Publication Table'!$B103,AllPublicationData!$B:$B,'Publication Table'!$C$4),
IF('Publication Table'!$C$5="Operations cancelled by patient",
SUMIFS(AllPublicationData!$G:$G,AllPublicationData!$A:$A,'Publication Table'!$B103,AllPublicationData!$B:$B,'Publication Table'!$C$4),
IF('Publication Table'!$C$5="Operations cancelled for clinical reasons",
SUMIFS(AllPublicationData!$H:$H,AllPublicationData!$A:$A,'Publication Table'!$B103,AllPublicationData!$B:$B,'Publication Table'!$C$4),
IF('Publication Table'!$C$5="Operations cancelled for non-clinical/capacity reasons",
SUMIFS(AllPublicationData!$I:$I,AllPublicationData!$A:$A,'Publication Table'!$B103,AllPublicationData!$B:$B,'Publication Table'!$C$4),
IF('Publication Table'!$C$5="Cancellations for other reasons",
SUMIFS(AllPublicationData!$J:$J,AllPublicationData!$A:$A,'Publication Table'!$B103,AllPublicationData!$B:$B,'Publication Table'!$C$4)))))))+
IF(AND($C$4="NHS Scotland",$C$5="Total Operations"),
SUMIFS(AllPublicationData!$E:$E,AllPublicationData!$A:$A,'Publication Table'!$B103),
IF(AND($C$4="NHS Scotland",$C$5="All Cancelled Operations"),
SUMIFS(AllPublicationData!$F:$F,AllPublicationData!$A:$A,'Publication Table'!$B103),
IF(AND($C$4="NHS Scotland",$C$5="Operations cancelled by patient"),
SUMIFS(AllPublicationData!$G:$G,AllPublicationData!$A:$A,'Publication Table'!$B103),
IF(AND($C$4="NHS Scotland",$C$5="Operations cancelled for clinical reasons"),
SUMIFS(AllPublicationData!$H:$H,AllPublicationData!$A:$A,'Publication Table'!$B103),
IF(AND($C$4="NHS Scotland",$C$5="Operations cancelled for non-clinical/capacity reasons"),
SUMIFS(AllPublicationData!$I:$I,AllPublicationData!$A:$A,'Publication Table'!$B103),
IF(AND($C$4="NHS Scotland",$C$5="Cancellations for other reasons"),
SUMIFS(AllPublicationData!$J:$J,AllPublicationData!$A:$A,'Publication Table'!$B103)))))))</f>
        <v>31785</v>
      </c>
      <c r="D103" s="90">
        <f>IF($C$5="Total Operations",
SUMIFS(AllPublicationData!$E:$E,AllPublicationData!$A:$A,'Publication Table'!$B103,AllPublicationData!$B:$B,'Publication Table'!$C$4,AllPublicationData!$D:$D,'Publication Table'!D$7),
IF('Publication Table'!$C$5="All Cancelled Operations",
SUMIFS(AllPublicationData!$F:$F,AllPublicationData!$A:$A,'Publication Table'!$B103,AllPublicationData!$B:$B,'Publication Table'!$C$4,AllPublicationData!$D:$D,'Publication Table'!D$7),
IF('Publication Table'!$C$5="Operations cancelled by patient",
SUMIFS(AllPublicationData!$G:$G,AllPublicationData!$A:$A,'Publication Table'!$B103,AllPublicationData!$B:$B,'Publication Table'!$C$4,AllPublicationData!$D:$D,'Publication Table'!D$7),
IF('Publication Table'!$C$5="Operations cancelled for clinical reasons",
SUMIFS(AllPublicationData!$H:$H,AllPublicationData!$A:$A,'Publication Table'!$B103,AllPublicationData!$B:$B,'Publication Table'!$C$4,AllPublicationData!$D:$D,'Publication Table'!D$7),
IF('Publication Table'!$C$5="Operations cancelled for non-clinical/capacity reasons",
SUMIFS(AllPublicationData!$I:$I,AllPublicationData!$A:$A,'Publication Table'!$B103,AllPublicationData!$B:$B,'Publication Table'!$C$4,AllPublicationData!$D:$D,'Publication Table'!D$7),
IF('Publication Table'!$C$5="Cancellations for other reasons",
SUMIFS(AllPublicationData!$J:$J,AllPublicationData!$A:$A,'Publication Table'!$B103,AllPublicationData!$B:$B,'Publication Table'!$C$4,AllPublicationData!$D:$D,'Publication Table'!D$7)))))))+
IF(AND($C$4="NHS Scotland",$C$5="Total Operations"),
SUMIFS(AllPublicationData!$E:$E,AllPublicationData!$A:$A,'Publication Table'!$B103,AllPublicationData!$B:$B,'Publication Table'!D$7),
IF(AND($C$4="NHS Scotland",$C$5="All Cancelled Operations"),
SUMIFS(AllPublicationData!$F:$F,AllPublicationData!$A:$A,'Publication Table'!$B103,AllPublicationData!$B:$B,'Publication Table'!D$7),
IF(AND($C$4="NHS Scotland",$C$5="Operations cancelled by patient"),
SUMIFS(AllPublicationData!$G:$G,AllPublicationData!$A:$A,'Publication Table'!$B103,AllPublicationData!$B:$B,'Publication Table'!D$7),
IF(AND($C$4="NHS Scotland",$C$5="Operations cancelled for clinical reasons"),
SUMIFS(AllPublicationData!$H:$H,AllPublicationData!$A:$A,'Publication Table'!$B103,AllPublicationData!$B:$B,'Publication Table'!D$7),
IF(AND($C$4="NHS Scotland",$C$5="Operations cancelled for non-clinical/capacity reasons"),
SUMIFS(AllPublicationData!$I:$I,AllPublicationData!$A:$A,'Publication Table'!$B103,AllPublicationData!$B:$B,'Publication Table'!D$7),
IF(AND($C$4="NHS Scotland",$C$5="Cancellations for other reasons"),
SUMIFS(AllPublicationData!$J:$J,AllPublicationData!$A:$A,'Publication Table'!$B103,AllPublicationData!$B:$B,'Publication Table'!D$7)))))))</f>
        <v>1538</v>
      </c>
      <c r="E103" s="90">
        <f>IF($C$5="Total Operations",
SUMIFS(AllPublicationData!$E:$E,AllPublicationData!$A:$A,'Publication Table'!$B103,AllPublicationData!$B:$B,'Publication Table'!$C$4,AllPublicationData!$D:$D,'Publication Table'!E$7),
IF('Publication Table'!$C$5="All Cancelled Operations",
SUMIFS(AllPublicationData!$F:$F,AllPublicationData!$A:$A,'Publication Table'!$B103,AllPublicationData!$B:$B,'Publication Table'!$C$4,AllPublicationData!$D:$D,'Publication Table'!E$7),
IF('Publication Table'!$C$5="Operations cancelled by patient",
SUMIFS(AllPublicationData!$G:$G,AllPublicationData!$A:$A,'Publication Table'!$B103,AllPublicationData!$B:$B,'Publication Table'!$C$4,AllPublicationData!$D:$D,'Publication Table'!E$7),
IF('Publication Table'!$C$5="Operations cancelled for clinical reasons",
SUMIFS(AllPublicationData!$H:$H,AllPublicationData!$A:$A,'Publication Table'!$B103,AllPublicationData!$B:$B,'Publication Table'!$C$4,AllPublicationData!$D:$D,'Publication Table'!E$7),
IF('Publication Table'!$C$5="Operations cancelled for non-clinical/capacity reasons",
SUMIFS(AllPublicationData!$I:$I,AllPublicationData!$A:$A,'Publication Table'!$B103,AllPublicationData!$B:$B,'Publication Table'!$C$4,AllPublicationData!$D:$D,'Publication Table'!E$7),
IF('Publication Table'!$C$5="Cancellations for other reasons",
SUMIFS(AllPublicationData!$J:$J,AllPublicationData!$A:$A,'Publication Table'!$B103,AllPublicationData!$B:$B,'Publication Table'!$C$4,AllPublicationData!$D:$D,'Publication Table'!E$7)))))))+
IF(AND($C$4="NHS Scotland",$C$5="Total Operations"),
SUMIFS(AllPublicationData!$E:$E,AllPublicationData!$A:$A,'Publication Table'!$B103,AllPublicationData!$B:$B,'Publication Table'!E$7),
IF(AND($C$4="NHS Scotland",$C$5="All Cancelled Operations"),
SUMIFS(AllPublicationData!$F:$F,AllPublicationData!$A:$A,'Publication Table'!$B103,AllPublicationData!$B:$B,'Publication Table'!E$7),
IF(AND($C$4="NHS Scotland",$C$5="Operations cancelled by patient"),
SUMIFS(AllPublicationData!$G:$G,AllPublicationData!$A:$A,'Publication Table'!$B103,AllPublicationData!$B:$B,'Publication Table'!E$7),
IF(AND($C$4="NHS Scotland",$C$5="Operations cancelled for clinical reasons"),
SUMIFS(AllPublicationData!$H:$H,AllPublicationData!$A:$A,'Publication Table'!$B103,AllPublicationData!$B:$B,'Publication Table'!E$7),
IF(AND($C$4="NHS Scotland",$C$5="Operations cancelled for non-clinical/capacity reasons"),
SUMIFS(AllPublicationData!$I:$I,AllPublicationData!$A:$A,'Publication Table'!$B103,AllPublicationData!$B:$B,'Publication Table'!E$7),
IF(AND($C$4="NHS Scotland",$C$5="Cancellations for other reasons"),
SUMIFS(AllPublicationData!$J:$J,AllPublicationData!$A:$A,'Publication Table'!$B103,AllPublicationData!$B:$B,'Publication Table'!E$7)))))))</f>
        <v>2180</v>
      </c>
      <c r="F103" s="90">
        <f>IF($C$5="Total Operations",
SUMIFS(AllPublicationData!$E:$E,AllPublicationData!$A:$A,'Publication Table'!$B103,AllPublicationData!$B:$B,'Publication Table'!$C$4,AllPublicationData!$D:$D,'Publication Table'!F$7),
IF('Publication Table'!$C$5="All Cancelled Operations",
SUMIFS(AllPublicationData!$F:$F,AllPublicationData!$A:$A,'Publication Table'!$B103,AllPublicationData!$B:$B,'Publication Table'!$C$4,AllPublicationData!$D:$D,'Publication Table'!F$7),
IF('Publication Table'!$C$5="Operations cancelled by patient",
SUMIFS(AllPublicationData!$G:$G,AllPublicationData!$A:$A,'Publication Table'!$B103,AllPublicationData!$B:$B,'Publication Table'!$C$4,AllPublicationData!$D:$D,'Publication Table'!F$7),
IF('Publication Table'!$C$5="Operations cancelled for clinical reasons",
SUMIFS(AllPublicationData!$H:$H,AllPublicationData!$A:$A,'Publication Table'!$B103,AllPublicationData!$B:$B,'Publication Table'!$C$4,AllPublicationData!$D:$D,'Publication Table'!F$7),
IF('Publication Table'!$C$5="Operations cancelled for non-clinical/capacity reasons",
SUMIFS(AllPublicationData!$I:$I,AllPublicationData!$A:$A,'Publication Table'!$B103,AllPublicationData!$B:$B,'Publication Table'!$C$4,AllPublicationData!$D:$D,'Publication Table'!F$7),
IF('Publication Table'!$C$5="Cancellations for other reasons",
SUMIFS(AllPublicationData!$J:$J,AllPublicationData!$A:$A,'Publication Table'!$B103,AllPublicationData!$B:$B,'Publication Table'!$C$4,AllPublicationData!$D:$D,'Publication Table'!F$7)))))))+
IF(AND($C$4="NHS Scotland",$C$5="Total Operations"),
SUMIFS(AllPublicationData!$E:$E,AllPublicationData!$A:$A,'Publication Table'!$B103,AllPublicationData!$B:$B,'Publication Table'!F$7),
IF(AND($C$4="NHS Scotland",$C$5="All Cancelled Operations"),
SUMIFS(AllPublicationData!$F:$F,AllPublicationData!$A:$A,'Publication Table'!$B103,AllPublicationData!$B:$B,'Publication Table'!F$7),
IF(AND($C$4="NHS Scotland",$C$5="Operations cancelled by patient"),
SUMIFS(AllPublicationData!$G:$G,AllPublicationData!$A:$A,'Publication Table'!$B103,AllPublicationData!$B:$B,'Publication Table'!F$7),
IF(AND($C$4="NHS Scotland",$C$5="Operations cancelled for clinical reasons"),
SUMIFS(AllPublicationData!$H:$H,AllPublicationData!$A:$A,'Publication Table'!$B103,AllPublicationData!$B:$B,'Publication Table'!F$7),
IF(AND($C$4="NHS Scotland",$C$5="Operations cancelled for non-clinical/capacity reasons"),
SUMIFS(AllPublicationData!$I:$I,AllPublicationData!$A:$A,'Publication Table'!$B103,AllPublicationData!$B:$B,'Publication Table'!F$7),
IF(AND($C$4="NHS Scotland",$C$5="Cancellations for other reasons"),
SUMIFS(AllPublicationData!$J:$J,AllPublicationData!$A:$A,'Publication Table'!$B103,AllPublicationData!$B:$B,'Publication Table'!F$7)))))))</f>
        <v>501</v>
      </c>
      <c r="G103" s="90">
        <f>IF($C$5="Total Operations",
SUMIFS(AllPublicationData!$E:$E,AllPublicationData!$A:$A,'Publication Table'!$B103,AllPublicationData!$B:$B,'Publication Table'!$C$4,AllPublicationData!$D:$D,'Publication Table'!G$7),
IF('Publication Table'!$C$5="All Cancelled Operations",
SUMIFS(AllPublicationData!$F:$F,AllPublicationData!$A:$A,'Publication Table'!$B103,AllPublicationData!$B:$B,'Publication Table'!$C$4,AllPublicationData!$D:$D,'Publication Table'!G$7),
IF('Publication Table'!$C$5="Operations cancelled by patient",
SUMIFS(AllPublicationData!$G:$G,AllPublicationData!$A:$A,'Publication Table'!$B103,AllPublicationData!$B:$B,'Publication Table'!$C$4,AllPublicationData!$D:$D,'Publication Table'!G$7),
IF('Publication Table'!$C$5="Operations cancelled for clinical reasons",
SUMIFS(AllPublicationData!$H:$H,AllPublicationData!$A:$A,'Publication Table'!$B103,AllPublicationData!$B:$B,'Publication Table'!$C$4,AllPublicationData!$D:$D,'Publication Table'!G$7),
IF('Publication Table'!$C$5="Operations cancelled for non-clinical/capacity reasons",
SUMIFS(AllPublicationData!$I:$I,AllPublicationData!$A:$A,'Publication Table'!$B103,AllPublicationData!$B:$B,'Publication Table'!$C$4,AllPublicationData!$D:$D,'Publication Table'!G$7),
IF('Publication Table'!$C$5="Cancellations for other reasons",
SUMIFS(AllPublicationData!$J:$J,AllPublicationData!$A:$A,'Publication Table'!$B103,AllPublicationData!$B:$B,'Publication Table'!$C$4,AllPublicationData!$D:$D,'Publication Table'!G$7)))))))+
IF(AND($C$4="NHS Scotland",$C$5="Total Operations"),
SUMIFS(AllPublicationData!$E:$E,AllPublicationData!$A:$A,'Publication Table'!$B103,AllPublicationData!$B:$B,'Publication Table'!G$7),
IF(AND($C$4="NHS Scotland",$C$5="All Cancelled Operations"),
SUMIFS(AllPublicationData!$F:$F,AllPublicationData!$A:$A,'Publication Table'!$B103,AllPublicationData!$B:$B,'Publication Table'!G$7),
IF(AND($C$4="NHS Scotland",$C$5="Operations cancelled by patient"),
SUMIFS(AllPublicationData!$G:$G,AllPublicationData!$A:$A,'Publication Table'!$B103,AllPublicationData!$B:$B,'Publication Table'!G$7),
IF(AND($C$4="NHS Scotland",$C$5="Operations cancelled for clinical reasons"),
SUMIFS(AllPublicationData!$H:$H,AllPublicationData!$A:$A,'Publication Table'!$B103,AllPublicationData!$B:$B,'Publication Table'!G$7),
IF(AND($C$4="NHS Scotland",$C$5="Operations cancelled for non-clinical/capacity reasons"),
SUMIFS(AllPublicationData!$I:$I,AllPublicationData!$A:$A,'Publication Table'!$B103,AllPublicationData!$B:$B,'Publication Table'!G$7),
IF(AND($C$4="NHS Scotland",$C$5="Cancellations for other reasons"),
SUMIFS(AllPublicationData!$J:$J,AllPublicationData!$A:$A,'Publication Table'!$B103,AllPublicationData!$B:$B,'Publication Table'!G$7)))))))</f>
        <v>1773</v>
      </c>
      <c r="H103" s="90">
        <f>IF($C$5="Total Operations",
SUMIFS(AllPublicationData!$E:$E,AllPublicationData!$A:$A,'Publication Table'!$B103,AllPublicationData!$B:$B,'Publication Table'!$C$4,AllPublicationData!$D:$D,'Publication Table'!H$7),
IF('Publication Table'!$C$5="All Cancelled Operations",
SUMIFS(AllPublicationData!$F:$F,AllPublicationData!$A:$A,'Publication Table'!$B103,AllPublicationData!$B:$B,'Publication Table'!$C$4,AllPublicationData!$D:$D,'Publication Table'!H$7),
IF('Publication Table'!$C$5="Operations cancelled by patient",
SUMIFS(AllPublicationData!$G:$G,AllPublicationData!$A:$A,'Publication Table'!$B103,AllPublicationData!$B:$B,'Publication Table'!$C$4,AllPublicationData!$D:$D,'Publication Table'!H$7),
IF('Publication Table'!$C$5="Operations cancelled for clinical reasons",
SUMIFS(AllPublicationData!$H:$H,AllPublicationData!$A:$A,'Publication Table'!$B103,AllPublicationData!$B:$B,'Publication Table'!$C$4,AllPublicationData!$D:$D,'Publication Table'!H$7),
IF('Publication Table'!$C$5="Operations cancelled for non-clinical/capacity reasons",
SUMIFS(AllPublicationData!$I:$I,AllPublicationData!$A:$A,'Publication Table'!$B103,AllPublicationData!$B:$B,'Publication Table'!$C$4,AllPublicationData!$D:$D,'Publication Table'!H$7),
IF('Publication Table'!$C$5="Cancellations for other reasons",
SUMIFS(AllPublicationData!$J:$J,AllPublicationData!$A:$A,'Publication Table'!$B103,AllPublicationData!$B:$B,'Publication Table'!$C$4,AllPublicationData!$D:$D,'Publication Table'!H$7)))))))+
IF(AND($C$4="NHS Scotland",$C$5="Total Operations"),
SUMIFS(AllPublicationData!$E:$E,AllPublicationData!$A:$A,'Publication Table'!$B103,AllPublicationData!$B:$B,'Publication Table'!H$7),
IF(AND($C$4="NHS Scotland",$C$5="All Cancelled Operations"),
SUMIFS(AllPublicationData!$F:$F,AllPublicationData!$A:$A,'Publication Table'!$B103,AllPublicationData!$B:$B,'Publication Table'!H$7),
IF(AND($C$4="NHS Scotland",$C$5="Operations cancelled by patient"),
SUMIFS(AllPublicationData!$G:$G,AllPublicationData!$A:$A,'Publication Table'!$B103,AllPublicationData!$B:$B,'Publication Table'!H$7),
IF(AND($C$4="NHS Scotland",$C$5="Operations cancelled for clinical reasons"),
SUMIFS(AllPublicationData!$H:$H,AllPublicationData!$A:$A,'Publication Table'!$B103,AllPublicationData!$B:$B,'Publication Table'!H$7),
IF(AND($C$4="NHS Scotland",$C$5="Operations cancelled for non-clinical/capacity reasons"),
SUMIFS(AllPublicationData!$I:$I,AllPublicationData!$A:$A,'Publication Table'!$B103,AllPublicationData!$B:$B,'Publication Table'!H$7),
IF(AND($C$4="NHS Scotland",$C$5="Cancellations for other reasons"),
SUMIFS(AllPublicationData!$J:$J,AllPublicationData!$A:$A,'Publication Table'!$B103,AllPublicationData!$B:$B,'Publication Table'!H$7)))))))</f>
        <v>1506</v>
      </c>
      <c r="I103" s="90">
        <f>IF($C$5="Total Operations",
SUMIFS(AllPublicationData!$E:$E,AllPublicationData!$A:$A,'Publication Table'!$B103,AllPublicationData!$B:$B,'Publication Table'!$C$4,AllPublicationData!$D:$D,'Publication Table'!I$7),
IF('Publication Table'!$C$5="All Cancelled Operations",
SUMIFS(AllPublicationData!$F:$F,AllPublicationData!$A:$A,'Publication Table'!$B103,AllPublicationData!$B:$B,'Publication Table'!$C$4,AllPublicationData!$D:$D,'Publication Table'!I$7),
IF('Publication Table'!$C$5="Operations cancelled by patient",
SUMIFS(AllPublicationData!$G:$G,AllPublicationData!$A:$A,'Publication Table'!$B103,AllPublicationData!$B:$B,'Publication Table'!$C$4,AllPublicationData!$D:$D,'Publication Table'!I$7),
IF('Publication Table'!$C$5="Operations cancelled for clinical reasons",
SUMIFS(AllPublicationData!$H:$H,AllPublicationData!$A:$A,'Publication Table'!$B103,AllPublicationData!$B:$B,'Publication Table'!$C$4,AllPublicationData!$D:$D,'Publication Table'!I$7),
IF('Publication Table'!$C$5="Operations cancelled for non-clinical/capacity reasons",
SUMIFS(AllPublicationData!$I:$I,AllPublicationData!$A:$A,'Publication Table'!$B103,AllPublicationData!$B:$B,'Publication Table'!$C$4,AllPublicationData!$D:$D,'Publication Table'!I$7),
IF('Publication Table'!$C$5="Cancellations for other reasons",
SUMIFS(AllPublicationData!$J:$J,AllPublicationData!$A:$A,'Publication Table'!$B103,AllPublicationData!$B:$B,'Publication Table'!$C$4,AllPublicationData!$D:$D,'Publication Table'!I$7)))))))+
IF(AND($C$4="NHS Scotland",$C$5="Total Operations"),
SUMIFS(AllPublicationData!$E:$E,AllPublicationData!$A:$A,'Publication Table'!$B103,AllPublicationData!$B:$B,'Publication Table'!I$7),
IF(AND($C$4="NHS Scotland",$C$5="All Cancelled Operations"),
SUMIFS(AllPublicationData!$F:$F,AllPublicationData!$A:$A,'Publication Table'!$B103,AllPublicationData!$B:$B,'Publication Table'!I$7),
IF(AND($C$4="NHS Scotland",$C$5="Operations cancelled by patient"),
SUMIFS(AllPublicationData!$G:$G,AllPublicationData!$A:$A,'Publication Table'!$B103,AllPublicationData!$B:$B,'Publication Table'!I$7),
IF(AND($C$4="NHS Scotland",$C$5="Operations cancelled for clinical reasons"),
SUMIFS(AllPublicationData!$H:$H,AllPublicationData!$A:$A,'Publication Table'!$B103,AllPublicationData!$B:$B,'Publication Table'!I$7),
IF(AND($C$4="NHS Scotland",$C$5="Operations cancelled for non-clinical/capacity reasons"),
SUMIFS(AllPublicationData!$I:$I,AllPublicationData!$A:$A,'Publication Table'!$B103,AllPublicationData!$B:$B,'Publication Table'!I$7),
IF(AND($C$4="NHS Scotland",$C$5="Cancellations for other reasons"),
SUMIFS(AllPublicationData!$J:$J,AllPublicationData!$A:$A,'Publication Table'!$B103,AllPublicationData!$B:$B,'Publication Table'!I$7)))))))</f>
        <v>1095</v>
      </c>
      <c r="J103" s="90">
        <f>IF($C$5="Total Operations",
SUMIFS(AllPublicationData!$E:$E,AllPublicationData!$A:$A,'Publication Table'!$B103,AllPublicationData!$B:$B,'Publication Table'!$C$4,AllPublicationData!$D:$D,'Publication Table'!J$7),
IF('Publication Table'!$C$5="All Cancelled Operations",
SUMIFS(AllPublicationData!$F:$F,AllPublicationData!$A:$A,'Publication Table'!$B103,AllPublicationData!$B:$B,'Publication Table'!$C$4,AllPublicationData!$D:$D,'Publication Table'!J$7),
IF('Publication Table'!$C$5="Operations cancelled by patient",
SUMIFS(AllPublicationData!$G:$G,AllPublicationData!$A:$A,'Publication Table'!$B103,AllPublicationData!$B:$B,'Publication Table'!$C$4,AllPublicationData!$D:$D,'Publication Table'!J$7),
IF('Publication Table'!$C$5="Operations cancelled for clinical reasons",
SUMIFS(AllPublicationData!$H:$H,AllPublicationData!$A:$A,'Publication Table'!$B103,AllPublicationData!$B:$B,'Publication Table'!$C$4,AllPublicationData!$D:$D,'Publication Table'!J$7),
IF('Publication Table'!$C$5="Operations cancelled for non-clinical/capacity reasons",
SUMIFS(AllPublicationData!$I:$I,AllPublicationData!$A:$A,'Publication Table'!$B103,AllPublicationData!$B:$B,'Publication Table'!$C$4,AllPublicationData!$D:$D,'Publication Table'!J$7),
IF('Publication Table'!$C$5="Cancellations for other reasons",
SUMIFS(AllPublicationData!$J:$J,AllPublicationData!$A:$A,'Publication Table'!$B103,AllPublicationData!$B:$B,'Publication Table'!$C$4,AllPublicationData!$D:$D,'Publication Table'!J$7)))))))+
IF(AND($C$4="NHS Scotland",$C$5="Total Operations"),
SUMIFS(AllPublicationData!$E:$E,AllPublicationData!$A:$A,'Publication Table'!$B103,AllPublicationData!$B:$B,'Publication Table'!J$7),
IF(AND($C$4="NHS Scotland",$C$5="All Cancelled Operations"),
SUMIFS(AllPublicationData!$F:$F,AllPublicationData!$A:$A,'Publication Table'!$B103,AllPublicationData!$B:$B,'Publication Table'!J$7),
IF(AND($C$4="NHS Scotland",$C$5="Operations cancelled by patient"),
SUMIFS(AllPublicationData!$G:$G,AllPublicationData!$A:$A,'Publication Table'!$B103,AllPublicationData!$B:$B,'Publication Table'!J$7),
IF(AND($C$4="NHS Scotland",$C$5="Operations cancelled for clinical reasons"),
SUMIFS(AllPublicationData!$H:$H,AllPublicationData!$A:$A,'Publication Table'!$B103,AllPublicationData!$B:$B,'Publication Table'!J$7),
IF(AND($C$4="NHS Scotland",$C$5="Operations cancelled for non-clinical/capacity reasons"),
SUMIFS(AllPublicationData!$I:$I,AllPublicationData!$A:$A,'Publication Table'!$B103,AllPublicationData!$B:$B,'Publication Table'!J$7),
IF(AND($C$4="NHS Scotland",$C$5="Cancellations for other reasons"),
SUMIFS(AllPublicationData!$J:$J,AllPublicationData!$A:$A,'Publication Table'!$B103,AllPublicationData!$B:$B,'Publication Table'!J$7)))))))</f>
        <v>3349</v>
      </c>
      <c r="K103" s="90">
        <f>IF($C$5="Total Operations",
SUMIFS(AllPublicationData!$E:$E,AllPublicationData!$A:$A,'Publication Table'!$B103,AllPublicationData!$B:$B,'Publication Table'!$C$4,AllPublicationData!$D:$D,'Publication Table'!K$7),
IF('Publication Table'!$C$5="All Cancelled Operations",
SUMIFS(AllPublicationData!$F:$F,AllPublicationData!$A:$A,'Publication Table'!$B103,AllPublicationData!$B:$B,'Publication Table'!$C$4,AllPublicationData!$D:$D,'Publication Table'!K$7),
IF('Publication Table'!$C$5="Operations cancelled by patient",
SUMIFS(AllPublicationData!$G:$G,AllPublicationData!$A:$A,'Publication Table'!$B103,AllPublicationData!$B:$B,'Publication Table'!$C$4,AllPublicationData!$D:$D,'Publication Table'!K$7),
IF('Publication Table'!$C$5="Operations cancelled for clinical reasons",
SUMIFS(AllPublicationData!$H:$H,AllPublicationData!$A:$A,'Publication Table'!$B103,AllPublicationData!$B:$B,'Publication Table'!$C$4,AllPublicationData!$D:$D,'Publication Table'!K$7),
IF('Publication Table'!$C$5="Operations cancelled for non-clinical/capacity reasons",
SUMIFS(AllPublicationData!$I:$I,AllPublicationData!$A:$A,'Publication Table'!$B103,AllPublicationData!$B:$B,'Publication Table'!$C$4,AllPublicationData!$D:$D,'Publication Table'!K$7),
IF('Publication Table'!$C$5="Cancellations for other reasons",
SUMIFS(AllPublicationData!$J:$J,AllPublicationData!$A:$A,'Publication Table'!$B103,AllPublicationData!$B:$B,'Publication Table'!$C$4,AllPublicationData!$D:$D,'Publication Table'!K$7)))))))+
IF(AND($C$4="NHS Scotland",$C$5="Total Operations"),
SUMIFS(AllPublicationData!$E:$E,AllPublicationData!$A:$A,'Publication Table'!$B103,AllPublicationData!$B:$B,'Publication Table'!K$7),
IF(AND($C$4="NHS Scotland",$C$5="All Cancelled Operations"),
SUMIFS(AllPublicationData!$F:$F,AllPublicationData!$A:$A,'Publication Table'!$B103,AllPublicationData!$B:$B,'Publication Table'!K$7),
IF(AND($C$4="NHS Scotland",$C$5="Operations cancelled by patient"),
SUMIFS(AllPublicationData!$G:$G,AllPublicationData!$A:$A,'Publication Table'!$B103,AllPublicationData!$B:$B,'Publication Table'!K$7),
IF(AND($C$4="NHS Scotland",$C$5="Operations cancelled for clinical reasons"),
SUMIFS(AllPublicationData!$H:$H,AllPublicationData!$A:$A,'Publication Table'!$B103,AllPublicationData!$B:$B,'Publication Table'!K$7),
IF(AND($C$4="NHS Scotland",$C$5="Operations cancelled for non-clinical/capacity reasons"),
SUMIFS(AllPublicationData!$I:$I,AllPublicationData!$A:$A,'Publication Table'!$B103,AllPublicationData!$B:$B,'Publication Table'!K$7),
IF(AND($C$4="NHS Scotland",$C$5="Cancellations for other reasons"),
SUMIFS(AllPublicationData!$J:$J,AllPublicationData!$A:$A,'Publication Table'!$B103,AllPublicationData!$B:$B,'Publication Table'!K$7)))))))</f>
        <v>7416</v>
      </c>
      <c r="L103" s="90">
        <f>IF($C$5="Total Operations",
SUMIFS(AllPublicationData!$E:$E,AllPublicationData!$A:$A,'Publication Table'!$B103,AllPublicationData!$B:$B,'Publication Table'!$C$4,AllPublicationData!$D:$D,'Publication Table'!L$7),
IF('Publication Table'!$C$5="All Cancelled Operations",
SUMIFS(AllPublicationData!$F:$F,AllPublicationData!$A:$A,'Publication Table'!$B103,AllPublicationData!$B:$B,'Publication Table'!$C$4,AllPublicationData!$D:$D,'Publication Table'!L$7),
IF('Publication Table'!$C$5="Operations cancelled by patient",
SUMIFS(AllPublicationData!$G:$G,AllPublicationData!$A:$A,'Publication Table'!$B103,AllPublicationData!$B:$B,'Publication Table'!$C$4,AllPublicationData!$D:$D,'Publication Table'!L$7),
IF('Publication Table'!$C$5="Operations cancelled for clinical reasons",
SUMIFS(AllPublicationData!$H:$H,AllPublicationData!$A:$A,'Publication Table'!$B103,AllPublicationData!$B:$B,'Publication Table'!$C$4,AllPublicationData!$D:$D,'Publication Table'!L$7),
IF('Publication Table'!$C$5="Operations cancelled for non-clinical/capacity reasons",
SUMIFS(AllPublicationData!$I:$I,AllPublicationData!$A:$A,'Publication Table'!$B103,AllPublicationData!$B:$B,'Publication Table'!$C$4,AllPublicationData!$D:$D,'Publication Table'!L$7),
IF('Publication Table'!$C$5="Cancellations for other reasons",
SUMIFS(AllPublicationData!$J:$J,AllPublicationData!$A:$A,'Publication Table'!$B103,AllPublicationData!$B:$B,'Publication Table'!$C$4,AllPublicationData!$D:$D,'Publication Table'!L$7)))))))+
IF(AND($C$4="NHS Scotland",$C$5="Total Operations"),
SUMIFS(AllPublicationData!$E:$E,AllPublicationData!$A:$A,'Publication Table'!$B103,AllPublicationData!$B:$B,'Publication Table'!L$7),
IF(AND($C$4="NHS Scotland",$C$5="All Cancelled Operations"),
SUMIFS(AllPublicationData!$F:$F,AllPublicationData!$A:$A,'Publication Table'!$B103,AllPublicationData!$B:$B,'Publication Table'!L$7),
IF(AND($C$4="NHS Scotland",$C$5="Operations cancelled by patient"),
SUMIFS(AllPublicationData!$G:$G,AllPublicationData!$A:$A,'Publication Table'!$B103,AllPublicationData!$B:$B,'Publication Table'!L$7),
IF(AND($C$4="NHS Scotland",$C$5="Operations cancelled for clinical reasons"),
SUMIFS(AllPublicationData!$H:$H,AllPublicationData!$A:$A,'Publication Table'!$B103,AllPublicationData!$B:$B,'Publication Table'!L$7),
IF(AND($C$4="NHS Scotland",$C$5="Operations cancelled for non-clinical/capacity reasons"),
SUMIFS(AllPublicationData!$I:$I,AllPublicationData!$A:$A,'Publication Table'!$B103,AllPublicationData!$B:$B,'Publication Table'!L$7),
IF(AND($C$4="NHS Scotland",$C$5="Cancellations for other reasons"),
SUMIFS(AllPublicationData!$J:$J,AllPublicationData!$A:$A,'Publication Table'!$B103,AllPublicationData!$B:$B,'Publication Table'!L$7)))))))</f>
        <v>1172</v>
      </c>
      <c r="M103" s="90">
        <f>IF($C$5="Total Operations",
SUMIFS(AllPublicationData!$E:$E,AllPublicationData!$A:$A,'Publication Table'!$B103,AllPublicationData!$B:$B,'Publication Table'!$C$4,AllPublicationData!$D:$D,'Publication Table'!M$7),
IF('Publication Table'!$C$5="All Cancelled Operations",
SUMIFS(AllPublicationData!$F:$F,AllPublicationData!$A:$A,'Publication Table'!$B103,AllPublicationData!$B:$B,'Publication Table'!$C$4,AllPublicationData!$D:$D,'Publication Table'!M$7),
IF('Publication Table'!$C$5="Operations cancelled by patient",
SUMIFS(AllPublicationData!$G:$G,AllPublicationData!$A:$A,'Publication Table'!$B103,AllPublicationData!$B:$B,'Publication Table'!$C$4,AllPublicationData!$D:$D,'Publication Table'!M$7),
IF('Publication Table'!$C$5="Operations cancelled for clinical reasons",
SUMIFS(AllPublicationData!$G:$G,AllPublicationData!$A:$A,'Publication Table'!$B103,AllPublicationData!$B:$B,'Publication Table'!$C$4,AllPublicationData!$D:$D,'Publication Table'!M$7),
IF('Publication Table'!$C$5="Operations cancelled for non-clinical/capacity reasons",
SUMIFS(AllPublicationData!$G:$G,AllPublicationData!$A:$A,'Publication Table'!$B103,AllPublicationData!$B:$B,'Publication Table'!$C$4,AllPublicationData!$D:$D,'Publication Table'!M$7),
IF('Publication Table'!$C$5="Cancellations for other reasons",
SUMIFS(AllPublicationData!$G:$G,AllPublicationData!$A:$A,'Publication Table'!$B103,AllPublicationData!$B:$B,'Publication Table'!$C$4,AllPublicationData!$D:$D,'Publication Table'!M$7)))))))+
IF(AND($C$4="NHS Scotland",$C$5="Total Operations"),
SUMIFS(AllPublicationData!$E:$E,AllPublicationData!$A:$A,'Publication Table'!$B103,AllPublicationData!$B:$B,'Publication Table'!M$7),
IF(AND($C$4="NHS Scotland",$C$5="All Cancelled Operations"),
SUMIFS(AllPublicationData!$F:$F,AllPublicationData!$A:$A,'Publication Table'!$B103,AllPublicationData!$B:$B,'Publication Table'!M$7),
IF(AND($C$4="NHS Scotland",$C$5="Operations cancelled by patient"),
SUMIFS(AllPublicationData!$G:$G,AllPublicationData!$A:$A,'Publication Table'!$B103,AllPublicationData!$B:$B,'Publication Table'!M$7),
IF(AND($C$4="NHS Scotland",$C$5="Operations cancelled for clinical reasons"),
SUMIFS(AllPublicationData!$H:$H,AllPublicationData!$A:$A,'Publication Table'!$B103,AllPublicationData!$B:$B,'Publication Table'!M$7),
IF(AND($C$4="NHS Scotland",$C$5="Operations cancelled for non-clinical/capacity reasons"),
SUMIFS(AllPublicationData!$I:$I,AllPublicationData!$A:$A,'Publication Table'!$B103,AllPublicationData!$B:$B,'Publication Table'!M$7),
IF(AND($C$4="NHS Scotland",$C$5="Cancellations for other reasons"),
SUMIFS(AllPublicationData!$J:$J,AllPublicationData!$A:$A,'Publication Table'!$B103,AllPublicationData!$B:$B,'Publication Table'!M$7)))))))</f>
        <v>2493</v>
      </c>
      <c r="N103" s="90">
        <f>IF($C$5="Total Operations",
SUMIFS(AllPublicationData!$E:$E,AllPublicationData!$A:$A,'Publication Table'!$B103,AllPublicationData!$B:$B,'Publication Table'!$C$4,AllPublicationData!$D:$D,'Publication Table'!N$7),
IF('Publication Table'!$C$5="All Cancelled Operations",
SUMIFS(AllPublicationData!$F:$F,AllPublicationData!$A:$A,'Publication Table'!$B103,AllPublicationData!$B:$B,'Publication Table'!$C$4,AllPublicationData!$D:$D,'Publication Table'!N$7),
IF('Publication Table'!$C$5="Operations cancelled by patient",
SUMIFS(AllPublicationData!$G:$G,AllPublicationData!$A:$A,'Publication Table'!$B103,AllPublicationData!$B:$B,'Publication Table'!$C$4,AllPublicationData!$D:$D,'Publication Table'!N$7),
IF('Publication Table'!$C$5="Operations cancelled for clinical reasons",
SUMIFS(AllPublicationData!$G:$G,AllPublicationData!$A:$A,'Publication Table'!$B103,AllPublicationData!$B:$B,'Publication Table'!$C$4,AllPublicationData!$D:$D,'Publication Table'!N$7),
IF('Publication Table'!$C$5="Operations cancelled for non-clinical/capacity reasons",
SUMIFS(AllPublicationData!$G:$G,AllPublicationData!$A:$A,'Publication Table'!$B103,AllPublicationData!$B:$B,'Publication Table'!$C$4,AllPublicationData!$D:$D,'Publication Table'!N$7),
IF('Publication Table'!$C$5="Cancellations for other reasons",
SUMIFS(AllPublicationData!$G:$G,AllPublicationData!$A:$A,'Publication Table'!$B103,AllPublicationData!$B:$B,'Publication Table'!$C$4,AllPublicationData!$D:$D,'Publication Table'!N$7)))))))+
IF(AND($C$4="NHS Scotland",$C$5="Total Operations"),
SUMIFS(AllPublicationData!$E:$E,AllPublicationData!$A:$A,'Publication Table'!$B103,AllPublicationData!$B:$B,'Publication Table'!N$7),
IF(AND($C$4="NHS Scotland",$C$5="All Cancelled Operations"),
SUMIFS(AllPublicationData!$F:$F,AllPublicationData!$A:$A,'Publication Table'!$B103,AllPublicationData!$B:$B,'Publication Table'!N$7),
IF(AND($C$4="NHS Scotland",$C$5="Operations cancelled by patient"),
SUMIFS(AllPublicationData!$G:$G,AllPublicationData!$A:$A,'Publication Table'!$B103,AllPublicationData!$B:$B,'Publication Table'!N$7),
IF(AND($C$4="NHS Scotland",$C$5="Operations cancelled for clinical reasons"),
SUMIFS(AllPublicationData!$H:$H,AllPublicationData!$A:$A,'Publication Table'!$B103,AllPublicationData!$B:$B,'Publication Table'!N$7),
IF(AND($C$4="NHS Scotland",$C$5="Operations cancelled for non-clinical/capacity reasons"),
SUMIFS(AllPublicationData!$I:$I,AllPublicationData!$A:$A,'Publication Table'!$B103,AllPublicationData!$B:$B,'Publication Table'!N$7),
IF(AND($C$4="NHS Scotland",$C$5="Cancellations for other reasons"),
SUMIFS(AllPublicationData!$J:$J,AllPublicationData!$A:$A,'Publication Table'!$B103,AllPublicationData!$B:$B,'Publication Table'!N$7)))))))</f>
        <v>5780</v>
      </c>
      <c r="O103" s="90">
        <f>IF($C$5="Total Operations",
SUMIFS(AllPublicationData!$E:$E,AllPublicationData!$A:$A,'Publication Table'!$B103,AllPublicationData!$B:$B,'Publication Table'!$C$4,AllPublicationData!$D:$D,'Publication Table'!O$7),
IF('Publication Table'!$C$5="All Cancelled Operations",
SUMIFS(AllPublicationData!$F:$F,AllPublicationData!$A:$A,'Publication Table'!$B103,AllPublicationData!$B:$B,'Publication Table'!$C$4,AllPublicationData!$D:$D,'Publication Table'!O$7),
IF('Publication Table'!$C$5="Operations cancelled by patient",
SUMIFS(AllPublicationData!$G:$G,AllPublicationData!$A:$A,'Publication Table'!$B103,AllPublicationData!$B:$B,'Publication Table'!$C$4,AllPublicationData!$D:$D,'Publication Table'!O$7),
IF('Publication Table'!$C$5="Operations cancelled for clinical reasons",
SUMIFS(AllPublicationData!$G:$G,AllPublicationData!$A:$A,'Publication Table'!$B103,AllPublicationData!$B:$B,'Publication Table'!$C$4,AllPublicationData!$D:$D,'Publication Table'!O$7),
IF('Publication Table'!$C$5="Operations cancelled for non-clinical/capacity reasons",
SUMIFS(AllPublicationData!$G:$G,AllPublicationData!$A:$A,'Publication Table'!$B103,AllPublicationData!$B:$B,'Publication Table'!$C$4,AllPublicationData!$D:$D,'Publication Table'!O$7),
IF('Publication Table'!$C$5="Cancellations for other reasons",
SUMIFS(AllPublicationData!$G:$G,AllPublicationData!$A:$A,'Publication Table'!$B103,AllPublicationData!$B:$B,'Publication Table'!$C$4,AllPublicationData!$D:$D,'Publication Table'!O$7)))))))+
IF(AND($C$4="NHS Scotland",$C$5="Total Operations"),
SUMIFS(AllPublicationData!$E:$E,AllPublicationData!$A:$A,'Publication Table'!$B103,AllPublicationData!$B:$B,'Publication Table'!O$7),
IF(AND($C$4="NHS Scotland",$C$5="All Cancelled Operations"),
SUMIFS(AllPublicationData!$F:$F,AllPublicationData!$A:$A,'Publication Table'!$B103,AllPublicationData!$B:$B,'Publication Table'!O$7),
IF(AND($C$4="NHS Scotland",$C$5="Operations cancelled by patient"),
SUMIFS(AllPublicationData!$G:$G,AllPublicationData!$A:$A,'Publication Table'!$B103,AllPublicationData!$B:$B,'Publication Table'!O$7),
IF(AND($C$4="NHS Scotland",$C$5="Operations cancelled for clinical reasons"),
SUMIFS(AllPublicationData!$H:$H,AllPublicationData!$A:$A,'Publication Table'!$B103,AllPublicationData!$B:$B,'Publication Table'!O$7),
IF(AND($C$4="NHS Scotland",$C$5="Operations cancelled for non-clinical/capacity reasons"),
SUMIFS(AllPublicationData!$I:$I,AllPublicationData!$A:$A,'Publication Table'!$B103,AllPublicationData!$B:$B,'Publication Table'!O$7),
IF(AND($C$4="NHS Scotland",$C$5="Cancellations for other reasons"),
SUMIFS(AllPublicationData!$J:$J,AllPublicationData!$A:$A,'Publication Table'!$B103,AllPublicationData!$B:$B,'Publication Table'!O$7)))))))</f>
        <v>224</v>
      </c>
      <c r="P103" s="90">
        <f>IF($C$5="Total Operations",
SUMIFS(AllPublicationData!$E:$E,AllPublicationData!$A:$A,'Publication Table'!$B103,AllPublicationData!$B:$B,'Publication Table'!$C$4,AllPublicationData!$D:$D,'Publication Table'!P$7),
IF('Publication Table'!$C$5="All Cancelled Operations",
SUMIFS(AllPublicationData!$F:$F,AllPublicationData!$A:$A,'Publication Table'!$B103,AllPublicationData!$B:$B,'Publication Table'!$C$4,AllPublicationData!$D:$D,'Publication Table'!P$7),
IF('Publication Table'!$C$5="Operations cancelled by patient",
SUMIFS(AllPublicationData!$G:$G,AllPublicationData!$A:$A,'Publication Table'!$B103,AllPublicationData!$B:$B,'Publication Table'!$C$4,AllPublicationData!$D:$D,'Publication Table'!P$7),
IF('Publication Table'!$C$5="Operations cancelled for clinical reasons",
SUMIFS(AllPublicationData!$G:$G,AllPublicationData!$A:$A,'Publication Table'!$B103,AllPublicationData!$B:$B,'Publication Table'!$C$4,AllPublicationData!$D:$D,'Publication Table'!P$7),
IF('Publication Table'!$C$5="Operations cancelled for non-clinical/capacity reasons",
SUMIFS(AllPublicationData!$G:$G,AllPublicationData!$A:$A,'Publication Table'!$B103,AllPublicationData!$B:$B,'Publication Table'!$C$4,AllPublicationData!$D:$D,'Publication Table'!P$7),
IF('Publication Table'!$C$5="Cancellations for other reasons",
SUMIFS(AllPublicationData!$G:$G,AllPublicationData!$A:$A,'Publication Table'!$B103,AllPublicationData!$B:$B,'Publication Table'!$C$4,AllPublicationData!$D:$D,'Publication Table'!P$7)))))))+
IF(AND($C$4="NHS Scotland",$C$5="Total Operations"),
SUMIFS(AllPublicationData!$E:$E,AllPublicationData!$A:$A,'Publication Table'!$B103,AllPublicationData!$B:$B,'Publication Table'!P$7),
IF(AND($C$4="NHS Scotland",$C$5="All Cancelled Operations"),
SUMIFS(AllPublicationData!$F:$F,AllPublicationData!$A:$A,'Publication Table'!$B103,AllPublicationData!$B:$B,'Publication Table'!P$7),
IF(AND($C$4="NHS Scotland",$C$5="Operations cancelled by patient"),
SUMIFS(AllPublicationData!$G:$G,AllPublicationData!$A:$A,'Publication Table'!$B103,AllPublicationData!$B:$B,'Publication Table'!P$7),
IF(AND($C$4="NHS Scotland",$C$5="Operations cancelled for clinical reasons"),
SUMIFS(AllPublicationData!$H:$H,AllPublicationData!$A:$A,'Publication Table'!$B103,AllPublicationData!$B:$B,'Publication Table'!P$7),
IF(AND($C$4="NHS Scotland",$C$5="Operations cancelled for non-clinical/capacity reasons"),
SUMIFS(AllPublicationData!$I:$I,AllPublicationData!$A:$A,'Publication Table'!$B103,AllPublicationData!$B:$B,'Publication Table'!P$7),
IF(AND($C$4="NHS Scotland",$C$5="Cancellations for other reasons"),
SUMIFS(AllPublicationData!$J:$J,AllPublicationData!$A:$A,'Publication Table'!$B103,AllPublicationData!$B:$B,'Publication Table'!P$7)))))))</f>
        <v>161</v>
      </c>
      <c r="Q103" s="90">
        <f>IF($C$5="Total Operations",
SUMIFS(AllPublicationData!$E:$E,AllPublicationData!$A:$A,'Publication Table'!$B103,AllPublicationData!$B:$B,'Publication Table'!$C$4,AllPublicationData!$D:$D,'Publication Table'!Q$7),
IF('Publication Table'!$C$5="All Cancelled Operations",
SUMIFS(AllPublicationData!$F:$F,AllPublicationData!$A:$A,'Publication Table'!$B103,AllPublicationData!$B:$B,'Publication Table'!$C$4,AllPublicationData!$D:$D,'Publication Table'!Q$7),
IF('Publication Table'!$C$5="Operations cancelled by patient",
SUMIFS(AllPublicationData!$G:$G,AllPublicationData!$A:$A,'Publication Table'!$B103,AllPublicationData!$B:$B,'Publication Table'!$C$4,AllPublicationData!$D:$D,'Publication Table'!Q$7),
IF('Publication Table'!$C$5="Operations cancelled for clinical reasons",
SUMIFS(AllPublicationData!$G:$G,AllPublicationData!$A:$A,'Publication Table'!$B103,AllPublicationData!$B:$B,'Publication Table'!$C$4,AllPublicationData!$D:$D,'Publication Table'!Q$7),
IF('Publication Table'!$C$5="Operations cancelled for non-clinical/capacity reasons",
SUMIFS(AllPublicationData!$G:$G,AllPublicationData!$A:$A,'Publication Table'!$B103,AllPublicationData!$B:$B,'Publication Table'!$C$4,AllPublicationData!$D:$D,'Publication Table'!Q$7),
IF('Publication Table'!$C$5="Cancellations for other reasons",
SUMIFS(AllPublicationData!$G:$G,AllPublicationData!$A:$A,'Publication Table'!$B103,AllPublicationData!$B:$B,'Publication Table'!$C$4,AllPublicationData!$D:$D,'Publication Table'!Q$7)))))))+
IF(AND($C$4="NHS Scotland",$C$5="Total Operations"),
SUMIFS(AllPublicationData!$E:$E,AllPublicationData!$A:$A,'Publication Table'!$B103,AllPublicationData!$B:$B,'Publication Table'!Q$7),
IF(AND($C$4="NHS Scotland",$C$5="All Cancelled Operations"),
SUMIFS(AllPublicationData!$F:$F,AllPublicationData!$A:$A,'Publication Table'!$B103,AllPublicationData!$B:$B,'Publication Table'!Q$7),
IF(AND($C$4="NHS Scotland",$C$5="Operations cancelled by patient"),
SUMIFS(AllPublicationData!$G:$G,AllPublicationData!$A:$A,'Publication Table'!$B103,AllPublicationData!$B:$B,'Publication Table'!Q$7),
IF(AND($C$4="NHS Scotland",$C$5="Operations cancelled for clinical reasons"),
SUMIFS(AllPublicationData!$H:$H,AllPublicationData!$A:$A,'Publication Table'!$B103,AllPublicationData!$B:$B,'Publication Table'!Q$7),
IF(AND($C$4="NHS Scotland",$C$5="Operations cancelled for non-clinical/capacity reasons"),
SUMIFS(AllPublicationData!$I:$I,AllPublicationData!$A:$A,'Publication Table'!$B103,AllPublicationData!$B:$B,'Publication Table'!Q$7),
IF(AND($C$4="NHS Scotland",$C$5="Cancellations for other reasons"),
SUMIFS(AllPublicationData!$J:$J,AllPublicationData!$A:$A,'Publication Table'!$B103,AllPublicationData!$B:$B,'Publication Table'!Q$7)))))))</f>
        <v>2475</v>
      </c>
      <c r="R103" s="90">
        <f>IF($C$5="Total Operations",
SUMIFS(AllPublicationData!$E:$E,AllPublicationData!$A:$A,'Publication Table'!$B103,AllPublicationData!$B:$B,'Publication Table'!$C$4,AllPublicationData!$D:$D,'Publication Table'!R$7),
IF('Publication Table'!$C$5="All Cancelled Operations",
SUMIFS(AllPublicationData!$F:$F,AllPublicationData!$A:$A,'Publication Table'!$B103,AllPublicationData!$B:$B,'Publication Table'!$C$4,AllPublicationData!$D:$D,'Publication Table'!R$7),
IF('Publication Table'!$C$5="Operations cancelled by patient",
SUMIFS(AllPublicationData!$G:$G,AllPublicationData!$A:$A,'Publication Table'!$B103,AllPublicationData!$B:$B,'Publication Table'!$C$4,AllPublicationData!$D:$D,'Publication Table'!R$7),
IF('Publication Table'!$C$5="Operations cancelled for clinical reasons",
SUMIFS(AllPublicationData!$G:$G,AllPublicationData!$A:$A,'Publication Table'!$B103,AllPublicationData!$B:$B,'Publication Table'!$C$4,AllPublicationData!$D:$D,'Publication Table'!R$7),
IF('Publication Table'!$C$5="Operations cancelled for non-clinical/capacity reasons",
SUMIFS(AllPublicationData!$G:$G,AllPublicationData!$A:$A,'Publication Table'!$B103,AllPublicationData!$B:$B,'Publication Table'!$C$4,AllPublicationData!$D:$D,'Publication Table'!R$7),
IF('Publication Table'!$C$5="Cancellations for other reasons",
SUMIFS(AllPublicationData!$G:$G,AllPublicationData!$A:$A,'Publication Table'!$B103,AllPublicationData!$B:$B,'Publication Table'!$C$4,AllPublicationData!$D:$D,'Publication Table'!R$7)))))))+
IF(AND($C$4="NHS Scotland",$C$5="Total Operations"),
SUMIFS(AllPublicationData!$E:$E,AllPublicationData!$A:$A,'Publication Table'!$B103,AllPublicationData!$B:$B,'Publication Table'!R$7),
IF(AND($C$4="NHS Scotland",$C$5="All Cancelled Operations"),
SUMIFS(AllPublicationData!$F:$F,AllPublicationData!$A:$A,'Publication Table'!$B103,AllPublicationData!$B:$B,'Publication Table'!R$7),
IF(AND($C$4="NHS Scotland",$C$5="Operations cancelled by patient"),
SUMIFS(AllPublicationData!$G:$G,AllPublicationData!$A:$A,'Publication Table'!$B103,AllPublicationData!$B:$B,'Publication Table'!R$7),
IF(AND($C$4="NHS Scotland",$C$5="Operations cancelled for clinical reasons"),
SUMIFS(AllPublicationData!$H:$H,AllPublicationData!$A:$A,'Publication Table'!$B103,AllPublicationData!$B:$B,'Publication Table'!R$7),
IF(AND($C$4="NHS Scotland",$C$5="Operations cancelled for non-clinical/capacity reasons"),
SUMIFS(AllPublicationData!$I:$I,AllPublicationData!$A:$A,'Publication Table'!$B103,AllPublicationData!$B:$B,'Publication Table'!R$7),
IF(AND($C$4="NHS Scotland",$C$5="Cancellations for other reasons"),
SUMIFS(AllPublicationData!$J:$J,AllPublicationData!$A:$A,'Publication Table'!$B103,AllPublicationData!$B:$B,'Publication Table'!R$7)))))))</f>
        <v>122</v>
      </c>
    </row>
    <row r="104" spans="2:18" x14ac:dyDescent="0.35">
      <c r="B104" s="89">
        <v>42491</v>
      </c>
      <c r="C104" s="81">
        <f>IF($C$5="Total Operations",
SUMIFS(AllPublicationData!$E:$E,AllPublicationData!$A:$A,'Publication Table'!$B104,AllPublicationData!$B:$B,'Publication Table'!$C$4),
IF('Publication Table'!$C$5="All Cancelled Operations",
SUMIFS(AllPublicationData!$F:$F,AllPublicationData!$A:$A,'Publication Table'!$B104,AllPublicationData!$B:$B,'Publication Table'!$C$4),
IF('Publication Table'!$C$5="Operations cancelled by patient",
SUMIFS(AllPublicationData!$G:$G,AllPublicationData!$A:$A,'Publication Table'!$B104,AllPublicationData!$B:$B,'Publication Table'!$C$4),
IF('Publication Table'!$C$5="Operations cancelled for clinical reasons",
SUMIFS(AllPublicationData!$H:$H,AllPublicationData!$A:$A,'Publication Table'!$B104,AllPublicationData!$B:$B,'Publication Table'!$C$4),
IF('Publication Table'!$C$5="Operations cancelled for non-clinical/capacity reasons",
SUMIFS(AllPublicationData!$I:$I,AllPublicationData!$A:$A,'Publication Table'!$B104,AllPublicationData!$B:$B,'Publication Table'!$C$4),
IF('Publication Table'!$C$5="Cancellations for other reasons",
SUMIFS(AllPublicationData!$J:$J,AllPublicationData!$A:$A,'Publication Table'!$B104,AllPublicationData!$B:$B,'Publication Table'!$C$4)))))))+
IF(AND($C$4="NHS Scotland",$C$5="Total Operations"),
SUMIFS(AllPublicationData!$E:$E,AllPublicationData!$A:$A,'Publication Table'!$B104),
IF(AND($C$4="NHS Scotland",$C$5="All Cancelled Operations"),
SUMIFS(AllPublicationData!$F:$F,AllPublicationData!$A:$A,'Publication Table'!$B104),
IF(AND($C$4="NHS Scotland",$C$5="Operations cancelled by patient"),
SUMIFS(AllPublicationData!$G:$G,AllPublicationData!$A:$A,'Publication Table'!$B104),
IF(AND($C$4="NHS Scotland",$C$5="Operations cancelled for clinical reasons"),
SUMIFS(AllPublicationData!$H:$H,AllPublicationData!$A:$A,'Publication Table'!$B104),
IF(AND($C$4="NHS Scotland",$C$5="Operations cancelled for non-clinical/capacity reasons"),
SUMIFS(AllPublicationData!$I:$I,AllPublicationData!$A:$A,'Publication Table'!$B104),
IF(AND($C$4="NHS Scotland",$C$5="Cancellations for other reasons"),
SUMIFS(AllPublicationData!$J:$J,AllPublicationData!$A:$A,'Publication Table'!$B104)))))))</f>
        <v>30924</v>
      </c>
      <c r="D104" s="90">
        <f>IF($C$5="Total Operations",
SUMIFS(AllPublicationData!$E:$E,AllPublicationData!$A:$A,'Publication Table'!$B104,AllPublicationData!$B:$B,'Publication Table'!$C$4,AllPublicationData!$D:$D,'Publication Table'!D$7),
IF('Publication Table'!$C$5="All Cancelled Operations",
SUMIFS(AllPublicationData!$F:$F,AllPublicationData!$A:$A,'Publication Table'!$B104,AllPublicationData!$B:$B,'Publication Table'!$C$4,AllPublicationData!$D:$D,'Publication Table'!D$7),
IF('Publication Table'!$C$5="Operations cancelled by patient",
SUMIFS(AllPublicationData!$G:$G,AllPublicationData!$A:$A,'Publication Table'!$B104,AllPublicationData!$B:$B,'Publication Table'!$C$4,AllPublicationData!$D:$D,'Publication Table'!D$7),
IF('Publication Table'!$C$5="Operations cancelled for clinical reasons",
SUMIFS(AllPublicationData!$H:$H,AllPublicationData!$A:$A,'Publication Table'!$B104,AllPublicationData!$B:$B,'Publication Table'!$C$4,AllPublicationData!$D:$D,'Publication Table'!D$7),
IF('Publication Table'!$C$5="Operations cancelled for non-clinical/capacity reasons",
SUMIFS(AllPublicationData!$I:$I,AllPublicationData!$A:$A,'Publication Table'!$B104,AllPublicationData!$B:$B,'Publication Table'!$C$4,AllPublicationData!$D:$D,'Publication Table'!D$7),
IF('Publication Table'!$C$5="Cancellations for other reasons",
SUMIFS(AllPublicationData!$J:$J,AllPublicationData!$A:$A,'Publication Table'!$B104,AllPublicationData!$B:$B,'Publication Table'!$C$4,AllPublicationData!$D:$D,'Publication Table'!D$7)))))))+
IF(AND($C$4="NHS Scotland",$C$5="Total Operations"),
SUMIFS(AllPublicationData!$E:$E,AllPublicationData!$A:$A,'Publication Table'!$B104,AllPublicationData!$B:$B,'Publication Table'!D$7),
IF(AND($C$4="NHS Scotland",$C$5="All Cancelled Operations"),
SUMIFS(AllPublicationData!$F:$F,AllPublicationData!$A:$A,'Publication Table'!$B104,AllPublicationData!$B:$B,'Publication Table'!D$7),
IF(AND($C$4="NHS Scotland",$C$5="Operations cancelled by patient"),
SUMIFS(AllPublicationData!$G:$G,AllPublicationData!$A:$A,'Publication Table'!$B104,AllPublicationData!$B:$B,'Publication Table'!D$7),
IF(AND($C$4="NHS Scotland",$C$5="Operations cancelled for clinical reasons"),
SUMIFS(AllPublicationData!$H:$H,AllPublicationData!$A:$A,'Publication Table'!$B104,AllPublicationData!$B:$B,'Publication Table'!D$7),
IF(AND($C$4="NHS Scotland",$C$5="Operations cancelled for non-clinical/capacity reasons"),
SUMIFS(AllPublicationData!$I:$I,AllPublicationData!$A:$A,'Publication Table'!$B104,AllPublicationData!$B:$B,'Publication Table'!D$7),
IF(AND($C$4="NHS Scotland",$C$5="Cancellations for other reasons"),
SUMIFS(AllPublicationData!$J:$J,AllPublicationData!$A:$A,'Publication Table'!$B104,AllPublicationData!$B:$B,'Publication Table'!D$7)))))))</f>
        <v>1541</v>
      </c>
      <c r="E104" s="90">
        <f>IF($C$5="Total Operations",
SUMIFS(AllPublicationData!$E:$E,AllPublicationData!$A:$A,'Publication Table'!$B104,AllPublicationData!$B:$B,'Publication Table'!$C$4,AllPublicationData!$D:$D,'Publication Table'!E$7),
IF('Publication Table'!$C$5="All Cancelled Operations",
SUMIFS(AllPublicationData!$F:$F,AllPublicationData!$A:$A,'Publication Table'!$B104,AllPublicationData!$B:$B,'Publication Table'!$C$4,AllPublicationData!$D:$D,'Publication Table'!E$7),
IF('Publication Table'!$C$5="Operations cancelled by patient",
SUMIFS(AllPublicationData!$G:$G,AllPublicationData!$A:$A,'Publication Table'!$B104,AllPublicationData!$B:$B,'Publication Table'!$C$4,AllPublicationData!$D:$D,'Publication Table'!E$7),
IF('Publication Table'!$C$5="Operations cancelled for clinical reasons",
SUMIFS(AllPublicationData!$H:$H,AllPublicationData!$A:$A,'Publication Table'!$B104,AllPublicationData!$B:$B,'Publication Table'!$C$4,AllPublicationData!$D:$D,'Publication Table'!E$7),
IF('Publication Table'!$C$5="Operations cancelled for non-clinical/capacity reasons",
SUMIFS(AllPublicationData!$I:$I,AllPublicationData!$A:$A,'Publication Table'!$B104,AllPublicationData!$B:$B,'Publication Table'!$C$4,AllPublicationData!$D:$D,'Publication Table'!E$7),
IF('Publication Table'!$C$5="Cancellations for other reasons",
SUMIFS(AllPublicationData!$J:$J,AllPublicationData!$A:$A,'Publication Table'!$B104,AllPublicationData!$B:$B,'Publication Table'!$C$4,AllPublicationData!$D:$D,'Publication Table'!E$7)))))))+
IF(AND($C$4="NHS Scotland",$C$5="Total Operations"),
SUMIFS(AllPublicationData!$E:$E,AllPublicationData!$A:$A,'Publication Table'!$B104,AllPublicationData!$B:$B,'Publication Table'!E$7),
IF(AND($C$4="NHS Scotland",$C$5="All Cancelled Operations"),
SUMIFS(AllPublicationData!$F:$F,AllPublicationData!$A:$A,'Publication Table'!$B104,AllPublicationData!$B:$B,'Publication Table'!E$7),
IF(AND($C$4="NHS Scotland",$C$5="Operations cancelled by patient"),
SUMIFS(AllPublicationData!$G:$G,AllPublicationData!$A:$A,'Publication Table'!$B104,AllPublicationData!$B:$B,'Publication Table'!E$7),
IF(AND($C$4="NHS Scotland",$C$5="Operations cancelled for clinical reasons"),
SUMIFS(AllPublicationData!$H:$H,AllPublicationData!$A:$A,'Publication Table'!$B104,AllPublicationData!$B:$B,'Publication Table'!E$7),
IF(AND($C$4="NHS Scotland",$C$5="Operations cancelled for non-clinical/capacity reasons"),
SUMIFS(AllPublicationData!$I:$I,AllPublicationData!$A:$A,'Publication Table'!$B104,AllPublicationData!$B:$B,'Publication Table'!E$7),
IF(AND($C$4="NHS Scotland",$C$5="Cancellations for other reasons"),
SUMIFS(AllPublicationData!$J:$J,AllPublicationData!$A:$A,'Publication Table'!$B104,AllPublicationData!$B:$B,'Publication Table'!E$7)))))))</f>
        <v>2072</v>
      </c>
      <c r="F104" s="90">
        <f>IF($C$5="Total Operations",
SUMIFS(AllPublicationData!$E:$E,AllPublicationData!$A:$A,'Publication Table'!$B104,AllPublicationData!$B:$B,'Publication Table'!$C$4,AllPublicationData!$D:$D,'Publication Table'!F$7),
IF('Publication Table'!$C$5="All Cancelled Operations",
SUMIFS(AllPublicationData!$F:$F,AllPublicationData!$A:$A,'Publication Table'!$B104,AllPublicationData!$B:$B,'Publication Table'!$C$4,AllPublicationData!$D:$D,'Publication Table'!F$7),
IF('Publication Table'!$C$5="Operations cancelled by patient",
SUMIFS(AllPublicationData!$G:$G,AllPublicationData!$A:$A,'Publication Table'!$B104,AllPublicationData!$B:$B,'Publication Table'!$C$4,AllPublicationData!$D:$D,'Publication Table'!F$7),
IF('Publication Table'!$C$5="Operations cancelled for clinical reasons",
SUMIFS(AllPublicationData!$H:$H,AllPublicationData!$A:$A,'Publication Table'!$B104,AllPublicationData!$B:$B,'Publication Table'!$C$4,AllPublicationData!$D:$D,'Publication Table'!F$7),
IF('Publication Table'!$C$5="Operations cancelled for non-clinical/capacity reasons",
SUMIFS(AllPublicationData!$I:$I,AllPublicationData!$A:$A,'Publication Table'!$B104,AllPublicationData!$B:$B,'Publication Table'!$C$4,AllPublicationData!$D:$D,'Publication Table'!F$7),
IF('Publication Table'!$C$5="Cancellations for other reasons",
SUMIFS(AllPublicationData!$J:$J,AllPublicationData!$A:$A,'Publication Table'!$B104,AllPublicationData!$B:$B,'Publication Table'!$C$4,AllPublicationData!$D:$D,'Publication Table'!F$7)))))))+
IF(AND($C$4="NHS Scotland",$C$5="Total Operations"),
SUMIFS(AllPublicationData!$E:$E,AllPublicationData!$A:$A,'Publication Table'!$B104,AllPublicationData!$B:$B,'Publication Table'!F$7),
IF(AND($C$4="NHS Scotland",$C$5="All Cancelled Operations"),
SUMIFS(AllPublicationData!$F:$F,AllPublicationData!$A:$A,'Publication Table'!$B104,AllPublicationData!$B:$B,'Publication Table'!F$7),
IF(AND($C$4="NHS Scotland",$C$5="Operations cancelled by patient"),
SUMIFS(AllPublicationData!$G:$G,AllPublicationData!$A:$A,'Publication Table'!$B104,AllPublicationData!$B:$B,'Publication Table'!F$7),
IF(AND($C$4="NHS Scotland",$C$5="Operations cancelled for clinical reasons"),
SUMIFS(AllPublicationData!$H:$H,AllPublicationData!$A:$A,'Publication Table'!$B104,AllPublicationData!$B:$B,'Publication Table'!F$7),
IF(AND($C$4="NHS Scotland",$C$5="Operations cancelled for non-clinical/capacity reasons"),
SUMIFS(AllPublicationData!$I:$I,AllPublicationData!$A:$A,'Publication Table'!$B104,AllPublicationData!$B:$B,'Publication Table'!F$7),
IF(AND($C$4="NHS Scotland",$C$5="Cancellations for other reasons"),
SUMIFS(AllPublicationData!$J:$J,AllPublicationData!$A:$A,'Publication Table'!$B104,AllPublicationData!$B:$B,'Publication Table'!F$7)))))))</f>
        <v>527</v>
      </c>
      <c r="G104" s="90">
        <f>IF($C$5="Total Operations",
SUMIFS(AllPublicationData!$E:$E,AllPublicationData!$A:$A,'Publication Table'!$B104,AllPublicationData!$B:$B,'Publication Table'!$C$4,AllPublicationData!$D:$D,'Publication Table'!G$7),
IF('Publication Table'!$C$5="All Cancelled Operations",
SUMIFS(AllPublicationData!$F:$F,AllPublicationData!$A:$A,'Publication Table'!$B104,AllPublicationData!$B:$B,'Publication Table'!$C$4,AllPublicationData!$D:$D,'Publication Table'!G$7),
IF('Publication Table'!$C$5="Operations cancelled by patient",
SUMIFS(AllPublicationData!$G:$G,AllPublicationData!$A:$A,'Publication Table'!$B104,AllPublicationData!$B:$B,'Publication Table'!$C$4,AllPublicationData!$D:$D,'Publication Table'!G$7),
IF('Publication Table'!$C$5="Operations cancelled for clinical reasons",
SUMIFS(AllPublicationData!$H:$H,AllPublicationData!$A:$A,'Publication Table'!$B104,AllPublicationData!$B:$B,'Publication Table'!$C$4,AllPublicationData!$D:$D,'Publication Table'!G$7),
IF('Publication Table'!$C$5="Operations cancelled for non-clinical/capacity reasons",
SUMIFS(AllPublicationData!$I:$I,AllPublicationData!$A:$A,'Publication Table'!$B104,AllPublicationData!$B:$B,'Publication Table'!$C$4,AllPublicationData!$D:$D,'Publication Table'!G$7),
IF('Publication Table'!$C$5="Cancellations for other reasons",
SUMIFS(AllPublicationData!$J:$J,AllPublicationData!$A:$A,'Publication Table'!$B104,AllPublicationData!$B:$B,'Publication Table'!$C$4,AllPublicationData!$D:$D,'Publication Table'!G$7)))))))+
IF(AND($C$4="NHS Scotland",$C$5="Total Operations"),
SUMIFS(AllPublicationData!$E:$E,AllPublicationData!$A:$A,'Publication Table'!$B104,AllPublicationData!$B:$B,'Publication Table'!G$7),
IF(AND($C$4="NHS Scotland",$C$5="All Cancelled Operations"),
SUMIFS(AllPublicationData!$F:$F,AllPublicationData!$A:$A,'Publication Table'!$B104,AllPublicationData!$B:$B,'Publication Table'!G$7),
IF(AND($C$4="NHS Scotland",$C$5="Operations cancelled by patient"),
SUMIFS(AllPublicationData!$G:$G,AllPublicationData!$A:$A,'Publication Table'!$B104,AllPublicationData!$B:$B,'Publication Table'!G$7),
IF(AND($C$4="NHS Scotland",$C$5="Operations cancelled for clinical reasons"),
SUMIFS(AllPublicationData!$H:$H,AllPublicationData!$A:$A,'Publication Table'!$B104,AllPublicationData!$B:$B,'Publication Table'!G$7),
IF(AND($C$4="NHS Scotland",$C$5="Operations cancelled for non-clinical/capacity reasons"),
SUMIFS(AllPublicationData!$I:$I,AllPublicationData!$A:$A,'Publication Table'!$B104,AllPublicationData!$B:$B,'Publication Table'!G$7),
IF(AND($C$4="NHS Scotland",$C$5="Cancellations for other reasons"),
SUMIFS(AllPublicationData!$J:$J,AllPublicationData!$A:$A,'Publication Table'!$B104,AllPublicationData!$B:$B,'Publication Table'!G$7)))))))</f>
        <v>1669</v>
      </c>
      <c r="H104" s="90">
        <f>IF($C$5="Total Operations",
SUMIFS(AllPublicationData!$E:$E,AllPublicationData!$A:$A,'Publication Table'!$B104,AllPublicationData!$B:$B,'Publication Table'!$C$4,AllPublicationData!$D:$D,'Publication Table'!H$7),
IF('Publication Table'!$C$5="All Cancelled Operations",
SUMIFS(AllPublicationData!$F:$F,AllPublicationData!$A:$A,'Publication Table'!$B104,AllPublicationData!$B:$B,'Publication Table'!$C$4,AllPublicationData!$D:$D,'Publication Table'!H$7),
IF('Publication Table'!$C$5="Operations cancelled by patient",
SUMIFS(AllPublicationData!$G:$G,AllPublicationData!$A:$A,'Publication Table'!$B104,AllPublicationData!$B:$B,'Publication Table'!$C$4,AllPublicationData!$D:$D,'Publication Table'!H$7),
IF('Publication Table'!$C$5="Operations cancelled for clinical reasons",
SUMIFS(AllPublicationData!$H:$H,AllPublicationData!$A:$A,'Publication Table'!$B104,AllPublicationData!$B:$B,'Publication Table'!$C$4,AllPublicationData!$D:$D,'Publication Table'!H$7),
IF('Publication Table'!$C$5="Operations cancelled for non-clinical/capacity reasons",
SUMIFS(AllPublicationData!$I:$I,AllPublicationData!$A:$A,'Publication Table'!$B104,AllPublicationData!$B:$B,'Publication Table'!$C$4,AllPublicationData!$D:$D,'Publication Table'!H$7),
IF('Publication Table'!$C$5="Cancellations for other reasons",
SUMIFS(AllPublicationData!$J:$J,AllPublicationData!$A:$A,'Publication Table'!$B104,AllPublicationData!$B:$B,'Publication Table'!$C$4,AllPublicationData!$D:$D,'Publication Table'!H$7)))))))+
IF(AND($C$4="NHS Scotland",$C$5="Total Operations"),
SUMIFS(AllPublicationData!$E:$E,AllPublicationData!$A:$A,'Publication Table'!$B104,AllPublicationData!$B:$B,'Publication Table'!H$7),
IF(AND($C$4="NHS Scotland",$C$5="All Cancelled Operations"),
SUMIFS(AllPublicationData!$F:$F,AllPublicationData!$A:$A,'Publication Table'!$B104,AllPublicationData!$B:$B,'Publication Table'!H$7),
IF(AND($C$4="NHS Scotland",$C$5="Operations cancelled by patient"),
SUMIFS(AllPublicationData!$G:$G,AllPublicationData!$A:$A,'Publication Table'!$B104,AllPublicationData!$B:$B,'Publication Table'!H$7),
IF(AND($C$4="NHS Scotland",$C$5="Operations cancelled for clinical reasons"),
SUMIFS(AllPublicationData!$H:$H,AllPublicationData!$A:$A,'Publication Table'!$B104,AllPublicationData!$B:$B,'Publication Table'!H$7),
IF(AND($C$4="NHS Scotland",$C$5="Operations cancelled for non-clinical/capacity reasons"),
SUMIFS(AllPublicationData!$I:$I,AllPublicationData!$A:$A,'Publication Table'!$B104,AllPublicationData!$B:$B,'Publication Table'!H$7),
IF(AND($C$4="NHS Scotland",$C$5="Cancellations for other reasons"),
SUMIFS(AllPublicationData!$J:$J,AllPublicationData!$A:$A,'Publication Table'!$B104,AllPublicationData!$B:$B,'Publication Table'!H$7)))))))</f>
        <v>1549</v>
      </c>
      <c r="I104" s="90">
        <f>IF($C$5="Total Operations",
SUMIFS(AllPublicationData!$E:$E,AllPublicationData!$A:$A,'Publication Table'!$B104,AllPublicationData!$B:$B,'Publication Table'!$C$4,AllPublicationData!$D:$D,'Publication Table'!I$7),
IF('Publication Table'!$C$5="All Cancelled Operations",
SUMIFS(AllPublicationData!$F:$F,AllPublicationData!$A:$A,'Publication Table'!$B104,AllPublicationData!$B:$B,'Publication Table'!$C$4,AllPublicationData!$D:$D,'Publication Table'!I$7),
IF('Publication Table'!$C$5="Operations cancelled by patient",
SUMIFS(AllPublicationData!$G:$G,AllPublicationData!$A:$A,'Publication Table'!$B104,AllPublicationData!$B:$B,'Publication Table'!$C$4,AllPublicationData!$D:$D,'Publication Table'!I$7),
IF('Publication Table'!$C$5="Operations cancelled for clinical reasons",
SUMIFS(AllPublicationData!$H:$H,AllPublicationData!$A:$A,'Publication Table'!$B104,AllPublicationData!$B:$B,'Publication Table'!$C$4,AllPublicationData!$D:$D,'Publication Table'!I$7),
IF('Publication Table'!$C$5="Operations cancelled for non-clinical/capacity reasons",
SUMIFS(AllPublicationData!$I:$I,AllPublicationData!$A:$A,'Publication Table'!$B104,AllPublicationData!$B:$B,'Publication Table'!$C$4,AllPublicationData!$D:$D,'Publication Table'!I$7),
IF('Publication Table'!$C$5="Cancellations for other reasons",
SUMIFS(AllPublicationData!$J:$J,AllPublicationData!$A:$A,'Publication Table'!$B104,AllPublicationData!$B:$B,'Publication Table'!$C$4,AllPublicationData!$D:$D,'Publication Table'!I$7)))))))+
IF(AND($C$4="NHS Scotland",$C$5="Total Operations"),
SUMIFS(AllPublicationData!$E:$E,AllPublicationData!$A:$A,'Publication Table'!$B104,AllPublicationData!$B:$B,'Publication Table'!I$7),
IF(AND($C$4="NHS Scotland",$C$5="All Cancelled Operations"),
SUMIFS(AllPublicationData!$F:$F,AllPublicationData!$A:$A,'Publication Table'!$B104,AllPublicationData!$B:$B,'Publication Table'!I$7),
IF(AND($C$4="NHS Scotland",$C$5="Operations cancelled by patient"),
SUMIFS(AllPublicationData!$G:$G,AllPublicationData!$A:$A,'Publication Table'!$B104,AllPublicationData!$B:$B,'Publication Table'!I$7),
IF(AND($C$4="NHS Scotland",$C$5="Operations cancelled for clinical reasons"),
SUMIFS(AllPublicationData!$H:$H,AllPublicationData!$A:$A,'Publication Table'!$B104,AllPublicationData!$B:$B,'Publication Table'!I$7),
IF(AND($C$4="NHS Scotland",$C$5="Operations cancelled for non-clinical/capacity reasons"),
SUMIFS(AllPublicationData!$I:$I,AllPublicationData!$A:$A,'Publication Table'!$B104,AllPublicationData!$B:$B,'Publication Table'!I$7),
IF(AND($C$4="NHS Scotland",$C$5="Cancellations for other reasons"),
SUMIFS(AllPublicationData!$J:$J,AllPublicationData!$A:$A,'Publication Table'!$B104,AllPublicationData!$B:$B,'Publication Table'!I$7)))))))</f>
        <v>1103</v>
      </c>
      <c r="J104" s="90">
        <f>IF($C$5="Total Operations",
SUMIFS(AllPublicationData!$E:$E,AllPublicationData!$A:$A,'Publication Table'!$B104,AllPublicationData!$B:$B,'Publication Table'!$C$4,AllPublicationData!$D:$D,'Publication Table'!J$7),
IF('Publication Table'!$C$5="All Cancelled Operations",
SUMIFS(AllPublicationData!$F:$F,AllPublicationData!$A:$A,'Publication Table'!$B104,AllPublicationData!$B:$B,'Publication Table'!$C$4,AllPublicationData!$D:$D,'Publication Table'!J$7),
IF('Publication Table'!$C$5="Operations cancelled by patient",
SUMIFS(AllPublicationData!$G:$G,AllPublicationData!$A:$A,'Publication Table'!$B104,AllPublicationData!$B:$B,'Publication Table'!$C$4,AllPublicationData!$D:$D,'Publication Table'!J$7),
IF('Publication Table'!$C$5="Operations cancelled for clinical reasons",
SUMIFS(AllPublicationData!$H:$H,AllPublicationData!$A:$A,'Publication Table'!$B104,AllPublicationData!$B:$B,'Publication Table'!$C$4,AllPublicationData!$D:$D,'Publication Table'!J$7),
IF('Publication Table'!$C$5="Operations cancelled for non-clinical/capacity reasons",
SUMIFS(AllPublicationData!$I:$I,AllPublicationData!$A:$A,'Publication Table'!$B104,AllPublicationData!$B:$B,'Publication Table'!$C$4,AllPublicationData!$D:$D,'Publication Table'!J$7),
IF('Publication Table'!$C$5="Cancellations for other reasons",
SUMIFS(AllPublicationData!$J:$J,AllPublicationData!$A:$A,'Publication Table'!$B104,AllPublicationData!$B:$B,'Publication Table'!$C$4,AllPublicationData!$D:$D,'Publication Table'!J$7)))))))+
IF(AND($C$4="NHS Scotland",$C$5="Total Operations"),
SUMIFS(AllPublicationData!$E:$E,AllPublicationData!$A:$A,'Publication Table'!$B104,AllPublicationData!$B:$B,'Publication Table'!J$7),
IF(AND($C$4="NHS Scotland",$C$5="All Cancelled Operations"),
SUMIFS(AllPublicationData!$F:$F,AllPublicationData!$A:$A,'Publication Table'!$B104,AllPublicationData!$B:$B,'Publication Table'!J$7),
IF(AND($C$4="NHS Scotland",$C$5="Operations cancelled by patient"),
SUMIFS(AllPublicationData!$G:$G,AllPublicationData!$A:$A,'Publication Table'!$B104,AllPublicationData!$B:$B,'Publication Table'!J$7),
IF(AND($C$4="NHS Scotland",$C$5="Operations cancelled for clinical reasons"),
SUMIFS(AllPublicationData!$H:$H,AllPublicationData!$A:$A,'Publication Table'!$B104,AllPublicationData!$B:$B,'Publication Table'!J$7),
IF(AND($C$4="NHS Scotland",$C$5="Operations cancelled for non-clinical/capacity reasons"),
SUMIFS(AllPublicationData!$I:$I,AllPublicationData!$A:$A,'Publication Table'!$B104,AllPublicationData!$B:$B,'Publication Table'!J$7),
IF(AND($C$4="NHS Scotland",$C$5="Cancellations for other reasons"),
SUMIFS(AllPublicationData!$J:$J,AllPublicationData!$A:$A,'Publication Table'!$B104,AllPublicationData!$B:$B,'Publication Table'!J$7)))))))</f>
        <v>3367</v>
      </c>
      <c r="K104" s="90">
        <f>IF($C$5="Total Operations",
SUMIFS(AllPublicationData!$E:$E,AllPublicationData!$A:$A,'Publication Table'!$B104,AllPublicationData!$B:$B,'Publication Table'!$C$4,AllPublicationData!$D:$D,'Publication Table'!K$7),
IF('Publication Table'!$C$5="All Cancelled Operations",
SUMIFS(AllPublicationData!$F:$F,AllPublicationData!$A:$A,'Publication Table'!$B104,AllPublicationData!$B:$B,'Publication Table'!$C$4,AllPublicationData!$D:$D,'Publication Table'!K$7),
IF('Publication Table'!$C$5="Operations cancelled by patient",
SUMIFS(AllPublicationData!$G:$G,AllPublicationData!$A:$A,'Publication Table'!$B104,AllPublicationData!$B:$B,'Publication Table'!$C$4,AllPublicationData!$D:$D,'Publication Table'!K$7),
IF('Publication Table'!$C$5="Operations cancelled for clinical reasons",
SUMIFS(AllPublicationData!$H:$H,AllPublicationData!$A:$A,'Publication Table'!$B104,AllPublicationData!$B:$B,'Publication Table'!$C$4,AllPublicationData!$D:$D,'Publication Table'!K$7),
IF('Publication Table'!$C$5="Operations cancelled for non-clinical/capacity reasons",
SUMIFS(AllPublicationData!$I:$I,AllPublicationData!$A:$A,'Publication Table'!$B104,AllPublicationData!$B:$B,'Publication Table'!$C$4,AllPublicationData!$D:$D,'Publication Table'!K$7),
IF('Publication Table'!$C$5="Cancellations for other reasons",
SUMIFS(AllPublicationData!$J:$J,AllPublicationData!$A:$A,'Publication Table'!$B104,AllPublicationData!$B:$B,'Publication Table'!$C$4,AllPublicationData!$D:$D,'Publication Table'!K$7)))))))+
IF(AND($C$4="NHS Scotland",$C$5="Total Operations"),
SUMIFS(AllPublicationData!$E:$E,AllPublicationData!$A:$A,'Publication Table'!$B104,AllPublicationData!$B:$B,'Publication Table'!K$7),
IF(AND($C$4="NHS Scotland",$C$5="All Cancelled Operations"),
SUMIFS(AllPublicationData!$F:$F,AllPublicationData!$A:$A,'Publication Table'!$B104,AllPublicationData!$B:$B,'Publication Table'!K$7),
IF(AND($C$4="NHS Scotland",$C$5="Operations cancelled by patient"),
SUMIFS(AllPublicationData!$G:$G,AllPublicationData!$A:$A,'Publication Table'!$B104,AllPublicationData!$B:$B,'Publication Table'!K$7),
IF(AND($C$4="NHS Scotland",$C$5="Operations cancelled for clinical reasons"),
SUMIFS(AllPublicationData!$H:$H,AllPublicationData!$A:$A,'Publication Table'!$B104,AllPublicationData!$B:$B,'Publication Table'!K$7),
IF(AND($C$4="NHS Scotland",$C$5="Operations cancelled for non-clinical/capacity reasons"),
SUMIFS(AllPublicationData!$I:$I,AllPublicationData!$A:$A,'Publication Table'!$B104,AllPublicationData!$B:$B,'Publication Table'!K$7),
IF(AND($C$4="NHS Scotland",$C$5="Cancellations for other reasons"),
SUMIFS(AllPublicationData!$J:$J,AllPublicationData!$A:$A,'Publication Table'!$B104,AllPublicationData!$B:$B,'Publication Table'!K$7)))))))</f>
        <v>7014</v>
      </c>
      <c r="L104" s="90">
        <f>IF($C$5="Total Operations",
SUMIFS(AllPublicationData!$E:$E,AllPublicationData!$A:$A,'Publication Table'!$B104,AllPublicationData!$B:$B,'Publication Table'!$C$4,AllPublicationData!$D:$D,'Publication Table'!L$7),
IF('Publication Table'!$C$5="All Cancelled Operations",
SUMIFS(AllPublicationData!$F:$F,AllPublicationData!$A:$A,'Publication Table'!$B104,AllPublicationData!$B:$B,'Publication Table'!$C$4,AllPublicationData!$D:$D,'Publication Table'!L$7),
IF('Publication Table'!$C$5="Operations cancelled by patient",
SUMIFS(AllPublicationData!$G:$G,AllPublicationData!$A:$A,'Publication Table'!$B104,AllPublicationData!$B:$B,'Publication Table'!$C$4,AllPublicationData!$D:$D,'Publication Table'!L$7),
IF('Publication Table'!$C$5="Operations cancelled for clinical reasons",
SUMIFS(AllPublicationData!$H:$H,AllPublicationData!$A:$A,'Publication Table'!$B104,AllPublicationData!$B:$B,'Publication Table'!$C$4,AllPublicationData!$D:$D,'Publication Table'!L$7),
IF('Publication Table'!$C$5="Operations cancelled for non-clinical/capacity reasons",
SUMIFS(AllPublicationData!$I:$I,AllPublicationData!$A:$A,'Publication Table'!$B104,AllPublicationData!$B:$B,'Publication Table'!$C$4,AllPublicationData!$D:$D,'Publication Table'!L$7),
IF('Publication Table'!$C$5="Cancellations for other reasons",
SUMIFS(AllPublicationData!$J:$J,AllPublicationData!$A:$A,'Publication Table'!$B104,AllPublicationData!$B:$B,'Publication Table'!$C$4,AllPublicationData!$D:$D,'Publication Table'!L$7)))))))+
IF(AND($C$4="NHS Scotland",$C$5="Total Operations"),
SUMIFS(AllPublicationData!$E:$E,AllPublicationData!$A:$A,'Publication Table'!$B104,AllPublicationData!$B:$B,'Publication Table'!L$7),
IF(AND($C$4="NHS Scotland",$C$5="All Cancelled Operations"),
SUMIFS(AllPublicationData!$F:$F,AllPublicationData!$A:$A,'Publication Table'!$B104,AllPublicationData!$B:$B,'Publication Table'!L$7),
IF(AND($C$4="NHS Scotland",$C$5="Operations cancelled by patient"),
SUMIFS(AllPublicationData!$G:$G,AllPublicationData!$A:$A,'Publication Table'!$B104,AllPublicationData!$B:$B,'Publication Table'!L$7),
IF(AND($C$4="NHS Scotland",$C$5="Operations cancelled for clinical reasons"),
SUMIFS(AllPublicationData!$H:$H,AllPublicationData!$A:$A,'Publication Table'!$B104,AllPublicationData!$B:$B,'Publication Table'!L$7),
IF(AND($C$4="NHS Scotland",$C$5="Operations cancelled for non-clinical/capacity reasons"),
SUMIFS(AllPublicationData!$I:$I,AllPublicationData!$A:$A,'Publication Table'!$B104,AllPublicationData!$B:$B,'Publication Table'!L$7),
IF(AND($C$4="NHS Scotland",$C$5="Cancellations for other reasons"),
SUMIFS(AllPublicationData!$J:$J,AllPublicationData!$A:$A,'Publication Table'!$B104,AllPublicationData!$B:$B,'Publication Table'!L$7)))))))</f>
        <v>1201</v>
      </c>
      <c r="M104" s="90">
        <f>IF($C$5="Total Operations",
SUMIFS(AllPublicationData!$E:$E,AllPublicationData!$A:$A,'Publication Table'!$B104,AllPublicationData!$B:$B,'Publication Table'!$C$4,AllPublicationData!$D:$D,'Publication Table'!M$7),
IF('Publication Table'!$C$5="All Cancelled Operations",
SUMIFS(AllPublicationData!$F:$F,AllPublicationData!$A:$A,'Publication Table'!$B104,AllPublicationData!$B:$B,'Publication Table'!$C$4,AllPublicationData!$D:$D,'Publication Table'!M$7),
IF('Publication Table'!$C$5="Operations cancelled by patient",
SUMIFS(AllPublicationData!$G:$G,AllPublicationData!$A:$A,'Publication Table'!$B104,AllPublicationData!$B:$B,'Publication Table'!$C$4,AllPublicationData!$D:$D,'Publication Table'!M$7),
IF('Publication Table'!$C$5="Operations cancelled for clinical reasons",
SUMIFS(AllPublicationData!$G:$G,AllPublicationData!$A:$A,'Publication Table'!$B104,AllPublicationData!$B:$B,'Publication Table'!$C$4,AllPublicationData!$D:$D,'Publication Table'!M$7),
IF('Publication Table'!$C$5="Operations cancelled for non-clinical/capacity reasons",
SUMIFS(AllPublicationData!$G:$G,AllPublicationData!$A:$A,'Publication Table'!$B104,AllPublicationData!$B:$B,'Publication Table'!$C$4,AllPublicationData!$D:$D,'Publication Table'!M$7),
IF('Publication Table'!$C$5="Cancellations for other reasons",
SUMIFS(AllPublicationData!$G:$G,AllPublicationData!$A:$A,'Publication Table'!$B104,AllPublicationData!$B:$B,'Publication Table'!$C$4,AllPublicationData!$D:$D,'Publication Table'!M$7)))))))+
IF(AND($C$4="NHS Scotland",$C$5="Total Operations"),
SUMIFS(AllPublicationData!$E:$E,AllPublicationData!$A:$A,'Publication Table'!$B104,AllPublicationData!$B:$B,'Publication Table'!M$7),
IF(AND($C$4="NHS Scotland",$C$5="All Cancelled Operations"),
SUMIFS(AllPublicationData!$F:$F,AllPublicationData!$A:$A,'Publication Table'!$B104,AllPublicationData!$B:$B,'Publication Table'!M$7),
IF(AND($C$4="NHS Scotland",$C$5="Operations cancelled by patient"),
SUMIFS(AllPublicationData!$G:$G,AllPublicationData!$A:$A,'Publication Table'!$B104,AllPublicationData!$B:$B,'Publication Table'!M$7),
IF(AND($C$4="NHS Scotland",$C$5="Operations cancelled for clinical reasons"),
SUMIFS(AllPublicationData!$H:$H,AllPublicationData!$A:$A,'Publication Table'!$B104,AllPublicationData!$B:$B,'Publication Table'!M$7),
IF(AND($C$4="NHS Scotland",$C$5="Operations cancelled for non-clinical/capacity reasons"),
SUMIFS(AllPublicationData!$I:$I,AllPublicationData!$A:$A,'Publication Table'!$B104,AllPublicationData!$B:$B,'Publication Table'!M$7),
IF(AND($C$4="NHS Scotland",$C$5="Cancellations for other reasons"),
SUMIFS(AllPublicationData!$J:$J,AllPublicationData!$A:$A,'Publication Table'!$B104,AllPublicationData!$B:$B,'Publication Table'!M$7)))))))</f>
        <v>2635</v>
      </c>
      <c r="N104" s="90">
        <f>IF($C$5="Total Operations",
SUMIFS(AllPublicationData!$E:$E,AllPublicationData!$A:$A,'Publication Table'!$B104,AllPublicationData!$B:$B,'Publication Table'!$C$4,AllPublicationData!$D:$D,'Publication Table'!N$7),
IF('Publication Table'!$C$5="All Cancelled Operations",
SUMIFS(AllPublicationData!$F:$F,AllPublicationData!$A:$A,'Publication Table'!$B104,AllPublicationData!$B:$B,'Publication Table'!$C$4,AllPublicationData!$D:$D,'Publication Table'!N$7),
IF('Publication Table'!$C$5="Operations cancelled by patient",
SUMIFS(AllPublicationData!$G:$G,AllPublicationData!$A:$A,'Publication Table'!$B104,AllPublicationData!$B:$B,'Publication Table'!$C$4,AllPublicationData!$D:$D,'Publication Table'!N$7),
IF('Publication Table'!$C$5="Operations cancelled for clinical reasons",
SUMIFS(AllPublicationData!$G:$G,AllPublicationData!$A:$A,'Publication Table'!$B104,AllPublicationData!$B:$B,'Publication Table'!$C$4,AllPublicationData!$D:$D,'Publication Table'!N$7),
IF('Publication Table'!$C$5="Operations cancelled for non-clinical/capacity reasons",
SUMIFS(AllPublicationData!$G:$G,AllPublicationData!$A:$A,'Publication Table'!$B104,AllPublicationData!$B:$B,'Publication Table'!$C$4,AllPublicationData!$D:$D,'Publication Table'!N$7),
IF('Publication Table'!$C$5="Cancellations for other reasons",
SUMIFS(AllPublicationData!$G:$G,AllPublicationData!$A:$A,'Publication Table'!$B104,AllPublicationData!$B:$B,'Publication Table'!$C$4,AllPublicationData!$D:$D,'Publication Table'!N$7)))))))+
IF(AND($C$4="NHS Scotland",$C$5="Total Operations"),
SUMIFS(AllPublicationData!$E:$E,AllPublicationData!$A:$A,'Publication Table'!$B104,AllPublicationData!$B:$B,'Publication Table'!N$7),
IF(AND($C$4="NHS Scotland",$C$5="All Cancelled Operations"),
SUMIFS(AllPublicationData!$F:$F,AllPublicationData!$A:$A,'Publication Table'!$B104,AllPublicationData!$B:$B,'Publication Table'!N$7),
IF(AND($C$4="NHS Scotland",$C$5="Operations cancelled by patient"),
SUMIFS(AllPublicationData!$G:$G,AllPublicationData!$A:$A,'Publication Table'!$B104,AllPublicationData!$B:$B,'Publication Table'!N$7),
IF(AND($C$4="NHS Scotland",$C$5="Operations cancelled for clinical reasons"),
SUMIFS(AllPublicationData!$H:$H,AllPublicationData!$A:$A,'Publication Table'!$B104,AllPublicationData!$B:$B,'Publication Table'!N$7),
IF(AND($C$4="NHS Scotland",$C$5="Operations cancelled for non-clinical/capacity reasons"),
SUMIFS(AllPublicationData!$I:$I,AllPublicationData!$A:$A,'Publication Table'!$B104,AllPublicationData!$B:$B,'Publication Table'!N$7),
IF(AND($C$4="NHS Scotland",$C$5="Cancellations for other reasons"),
SUMIFS(AllPublicationData!$J:$J,AllPublicationData!$A:$A,'Publication Table'!$B104,AllPublicationData!$B:$B,'Publication Table'!N$7)))))))</f>
        <v>5323</v>
      </c>
      <c r="O104" s="90">
        <f>IF($C$5="Total Operations",
SUMIFS(AllPublicationData!$E:$E,AllPublicationData!$A:$A,'Publication Table'!$B104,AllPublicationData!$B:$B,'Publication Table'!$C$4,AllPublicationData!$D:$D,'Publication Table'!O$7),
IF('Publication Table'!$C$5="All Cancelled Operations",
SUMIFS(AllPublicationData!$F:$F,AllPublicationData!$A:$A,'Publication Table'!$B104,AllPublicationData!$B:$B,'Publication Table'!$C$4,AllPublicationData!$D:$D,'Publication Table'!O$7),
IF('Publication Table'!$C$5="Operations cancelled by patient",
SUMIFS(AllPublicationData!$G:$G,AllPublicationData!$A:$A,'Publication Table'!$B104,AllPublicationData!$B:$B,'Publication Table'!$C$4,AllPublicationData!$D:$D,'Publication Table'!O$7),
IF('Publication Table'!$C$5="Operations cancelled for clinical reasons",
SUMIFS(AllPublicationData!$G:$G,AllPublicationData!$A:$A,'Publication Table'!$B104,AllPublicationData!$B:$B,'Publication Table'!$C$4,AllPublicationData!$D:$D,'Publication Table'!O$7),
IF('Publication Table'!$C$5="Operations cancelled for non-clinical/capacity reasons",
SUMIFS(AllPublicationData!$G:$G,AllPublicationData!$A:$A,'Publication Table'!$B104,AllPublicationData!$B:$B,'Publication Table'!$C$4,AllPublicationData!$D:$D,'Publication Table'!O$7),
IF('Publication Table'!$C$5="Cancellations for other reasons",
SUMIFS(AllPublicationData!$G:$G,AllPublicationData!$A:$A,'Publication Table'!$B104,AllPublicationData!$B:$B,'Publication Table'!$C$4,AllPublicationData!$D:$D,'Publication Table'!O$7)))))))+
IF(AND($C$4="NHS Scotland",$C$5="Total Operations"),
SUMIFS(AllPublicationData!$E:$E,AllPublicationData!$A:$A,'Publication Table'!$B104,AllPublicationData!$B:$B,'Publication Table'!O$7),
IF(AND($C$4="NHS Scotland",$C$5="All Cancelled Operations"),
SUMIFS(AllPublicationData!$F:$F,AllPublicationData!$A:$A,'Publication Table'!$B104,AllPublicationData!$B:$B,'Publication Table'!O$7),
IF(AND($C$4="NHS Scotland",$C$5="Operations cancelled by patient"),
SUMIFS(AllPublicationData!$G:$G,AllPublicationData!$A:$A,'Publication Table'!$B104,AllPublicationData!$B:$B,'Publication Table'!O$7),
IF(AND($C$4="NHS Scotland",$C$5="Operations cancelled for clinical reasons"),
SUMIFS(AllPublicationData!$H:$H,AllPublicationData!$A:$A,'Publication Table'!$B104,AllPublicationData!$B:$B,'Publication Table'!O$7),
IF(AND($C$4="NHS Scotland",$C$5="Operations cancelled for non-clinical/capacity reasons"),
SUMIFS(AllPublicationData!$I:$I,AllPublicationData!$A:$A,'Publication Table'!$B104,AllPublicationData!$B:$B,'Publication Table'!O$7),
IF(AND($C$4="NHS Scotland",$C$5="Cancellations for other reasons"),
SUMIFS(AllPublicationData!$J:$J,AllPublicationData!$A:$A,'Publication Table'!$B104,AllPublicationData!$B:$B,'Publication Table'!O$7)))))))</f>
        <v>229</v>
      </c>
      <c r="P104" s="90">
        <f>IF($C$5="Total Operations",
SUMIFS(AllPublicationData!$E:$E,AllPublicationData!$A:$A,'Publication Table'!$B104,AllPublicationData!$B:$B,'Publication Table'!$C$4,AllPublicationData!$D:$D,'Publication Table'!P$7),
IF('Publication Table'!$C$5="All Cancelled Operations",
SUMIFS(AllPublicationData!$F:$F,AllPublicationData!$A:$A,'Publication Table'!$B104,AllPublicationData!$B:$B,'Publication Table'!$C$4,AllPublicationData!$D:$D,'Publication Table'!P$7),
IF('Publication Table'!$C$5="Operations cancelled by patient",
SUMIFS(AllPublicationData!$G:$G,AllPublicationData!$A:$A,'Publication Table'!$B104,AllPublicationData!$B:$B,'Publication Table'!$C$4,AllPublicationData!$D:$D,'Publication Table'!P$7),
IF('Publication Table'!$C$5="Operations cancelled for clinical reasons",
SUMIFS(AllPublicationData!$G:$G,AllPublicationData!$A:$A,'Publication Table'!$B104,AllPublicationData!$B:$B,'Publication Table'!$C$4,AllPublicationData!$D:$D,'Publication Table'!P$7),
IF('Publication Table'!$C$5="Operations cancelled for non-clinical/capacity reasons",
SUMIFS(AllPublicationData!$G:$G,AllPublicationData!$A:$A,'Publication Table'!$B104,AllPublicationData!$B:$B,'Publication Table'!$C$4,AllPublicationData!$D:$D,'Publication Table'!P$7),
IF('Publication Table'!$C$5="Cancellations for other reasons",
SUMIFS(AllPublicationData!$G:$G,AllPublicationData!$A:$A,'Publication Table'!$B104,AllPublicationData!$B:$B,'Publication Table'!$C$4,AllPublicationData!$D:$D,'Publication Table'!P$7)))))))+
IF(AND($C$4="NHS Scotland",$C$5="Total Operations"),
SUMIFS(AllPublicationData!$E:$E,AllPublicationData!$A:$A,'Publication Table'!$B104,AllPublicationData!$B:$B,'Publication Table'!P$7),
IF(AND($C$4="NHS Scotland",$C$5="All Cancelled Operations"),
SUMIFS(AllPublicationData!$F:$F,AllPublicationData!$A:$A,'Publication Table'!$B104,AllPublicationData!$B:$B,'Publication Table'!P$7),
IF(AND($C$4="NHS Scotland",$C$5="Operations cancelled by patient"),
SUMIFS(AllPublicationData!$G:$G,AllPublicationData!$A:$A,'Publication Table'!$B104,AllPublicationData!$B:$B,'Publication Table'!P$7),
IF(AND($C$4="NHS Scotland",$C$5="Operations cancelled for clinical reasons"),
SUMIFS(AllPublicationData!$H:$H,AllPublicationData!$A:$A,'Publication Table'!$B104,AllPublicationData!$B:$B,'Publication Table'!P$7),
IF(AND($C$4="NHS Scotland",$C$5="Operations cancelled for non-clinical/capacity reasons"),
SUMIFS(AllPublicationData!$I:$I,AllPublicationData!$A:$A,'Publication Table'!$B104,AllPublicationData!$B:$B,'Publication Table'!P$7),
IF(AND($C$4="NHS Scotland",$C$5="Cancellations for other reasons"),
SUMIFS(AllPublicationData!$J:$J,AllPublicationData!$A:$A,'Publication Table'!$B104,AllPublicationData!$B:$B,'Publication Table'!P$7)))))))</f>
        <v>180</v>
      </c>
      <c r="Q104" s="90">
        <f>IF($C$5="Total Operations",
SUMIFS(AllPublicationData!$E:$E,AllPublicationData!$A:$A,'Publication Table'!$B104,AllPublicationData!$B:$B,'Publication Table'!$C$4,AllPublicationData!$D:$D,'Publication Table'!Q$7),
IF('Publication Table'!$C$5="All Cancelled Operations",
SUMIFS(AllPublicationData!$F:$F,AllPublicationData!$A:$A,'Publication Table'!$B104,AllPublicationData!$B:$B,'Publication Table'!$C$4,AllPublicationData!$D:$D,'Publication Table'!Q$7),
IF('Publication Table'!$C$5="Operations cancelled by patient",
SUMIFS(AllPublicationData!$G:$G,AllPublicationData!$A:$A,'Publication Table'!$B104,AllPublicationData!$B:$B,'Publication Table'!$C$4,AllPublicationData!$D:$D,'Publication Table'!Q$7),
IF('Publication Table'!$C$5="Operations cancelled for clinical reasons",
SUMIFS(AllPublicationData!$G:$G,AllPublicationData!$A:$A,'Publication Table'!$B104,AllPublicationData!$B:$B,'Publication Table'!$C$4,AllPublicationData!$D:$D,'Publication Table'!Q$7),
IF('Publication Table'!$C$5="Operations cancelled for non-clinical/capacity reasons",
SUMIFS(AllPublicationData!$G:$G,AllPublicationData!$A:$A,'Publication Table'!$B104,AllPublicationData!$B:$B,'Publication Table'!$C$4,AllPublicationData!$D:$D,'Publication Table'!Q$7),
IF('Publication Table'!$C$5="Cancellations for other reasons",
SUMIFS(AllPublicationData!$G:$G,AllPublicationData!$A:$A,'Publication Table'!$B104,AllPublicationData!$B:$B,'Publication Table'!$C$4,AllPublicationData!$D:$D,'Publication Table'!Q$7)))))))+
IF(AND($C$4="NHS Scotland",$C$5="Total Operations"),
SUMIFS(AllPublicationData!$E:$E,AllPublicationData!$A:$A,'Publication Table'!$B104,AllPublicationData!$B:$B,'Publication Table'!Q$7),
IF(AND($C$4="NHS Scotland",$C$5="All Cancelled Operations"),
SUMIFS(AllPublicationData!$F:$F,AllPublicationData!$A:$A,'Publication Table'!$B104,AllPublicationData!$B:$B,'Publication Table'!Q$7),
IF(AND($C$4="NHS Scotland",$C$5="Operations cancelled by patient"),
SUMIFS(AllPublicationData!$G:$G,AllPublicationData!$A:$A,'Publication Table'!$B104,AllPublicationData!$B:$B,'Publication Table'!Q$7),
IF(AND($C$4="NHS Scotland",$C$5="Operations cancelled for clinical reasons"),
SUMIFS(AllPublicationData!$H:$H,AllPublicationData!$A:$A,'Publication Table'!$B104,AllPublicationData!$B:$B,'Publication Table'!Q$7),
IF(AND($C$4="NHS Scotland",$C$5="Operations cancelled for non-clinical/capacity reasons"),
SUMIFS(AllPublicationData!$I:$I,AllPublicationData!$A:$A,'Publication Table'!$B104,AllPublicationData!$B:$B,'Publication Table'!Q$7),
IF(AND($C$4="NHS Scotland",$C$5="Cancellations for other reasons"),
SUMIFS(AllPublicationData!$J:$J,AllPublicationData!$A:$A,'Publication Table'!$B104,AllPublicationData!$B:$B,'Publication Table'!Q$7)))))))</f>
        <v>2395</v>
      </c>
      <c r="R104" s="90">
        <f>IF($C$5="Total Operations",
SUMIFS(AllPublicationData!$E:$E,AllPublicationData!$A:$A,'Publication Table'!$B104,AllPublicationData!$B:$B,'Publication Table'!$C$4,AllPublicationData!$D:$D,'Publication Table'!R$7),
IF('Publication Table'!$C$5="All Cancelled Operations",
SUMIFS(AllPublicationData!$F:$F,AllPublicationData!$A:$A,'Publication Table'!$B104,AllPublicationData!$B:$B,'Publication Table'!$C$4,AllPublicationData!$D:$D,'Publication Table'!R$7),
IF('Publication Table'!$C$5="Operations cancelled by patient",
SUMIFS(AllPublicationData!$G:$G,AllPublicationData!$A:$A,'Publication Table'!$B104,AllPublicationData!$B:$B,'Publication Table'!$C$4,AllPublicationData!$D:$D,'Publication Table'!R$7),
IF('Publication Table'!$C$5="Operations cancelled for clinical reasons",
SUMIFS(AllPublicationData!$G:$G,AllPublicationData!$A:$A,'Publication Table'!$B104,AllPublicationData!$B:$B,'Publication Table'!$C$4,AllPublicationData!$D:$D,'Publication Table'!R$7),
IF('Publication Table'!$C$5="Operations cancelled for non-clinical/capacity reasons",
SUMIFS(AllPublicationData!$G:$G,AllPublicationData!$A:$A,'Publication Table'!$B104,AllPublicationData!$B:$B,'Publication Table'!$C$4,AllPublicationData!$D:$D,'Publication Table'!R$7),
IF('Publication Table'!$C$5="Cancellations for other reasons",
SUMIFS(AllPublicationData!$G:$G,AllPublicationData!$A:$A,'Publication Table'!$B104,AllPublicationData!$B:$B,'Publication Table'!$C$4,AllPublicationData!$D:$D,'Publication Table'!R$7)))))))+
IF(AND($C$4="NHS Scotland",$C$5="Total Operations"),
SUMIFS(AllPublicationData!$E:$E,AllPublicationData!$A:$A,'Publication Table'!$B104,AllPublicationData!$B:$B,'Publication Table'!R$7),
IF(AND($C$4="NHS Scotland",$C$5="All Cancelled Operations"),
SUMIFS(AllPublicationData!$F:$F,AllPublicationData!$A:$A,'Publication Table'!$B104,AllPublicationData!$B:$B,'Publication Table'!R$7),
IF(AND($C$4="NHS Scotland",$C$5="Operations cancelled by patient"),
SUMIFS(AllPublicationData!$G:$G,AllPublicationData!$A:$A,'Publication Table'!$B104,AllPublicationData!$B:$B,'Publication Table'!R$7),
IF(AND($C$4="NHS Scotland",$C$5="Operations cancelled for clinical reasons"),
SUMIFS(AllPublicationData!$H:$H,AllPublicationData!$A:$A,'Publication Table'!$B104,AllPublicationData!$B:$B,'Publication Table'!R$7),
IF(AND($C$4="NHS Scotland",$C$5="Operations cancelled for non-clinical/capacity reasons"),
SUMIFS(AllPublicationData!$I:$I,AllPublicationData!$A:$A,'Publication Table'!$B104,AllPublicationData!$B:$B,'Publication Table'!R$7),
IF(AND($C$4="NHS Scotland",$C$5="Cancellations for other reasons"),
SUMIFS(AllPublicationData!$J:$J,AllPublicationData!$A:$A,'Publication Table'!$B104,AllPublicationData!$B:$B,'Publication Table'!R$7)))))))</f>
        <v>119</v>
      </c>
    </row>
    <row r="105" spans="2:18" x14ac:dyDescent="0.35">
      <c r="B105" s="91">
        <v>42461</v>
      </c>
      <c r="C105" s="81">
        <f>IF($C$5="Total Operations",
SUMIFS(AllPublicationData!$E:$E,AllPublicationData!$A:$A,'Publication Table'!$B105,AllPublicationData!$B:$B,'Publication Table'!$C$4),
IF('Publication Table'!$C$5="All Cancelled Operations",
SUMIFS(AllPublicationData!$F:$F,AllPublicationData!$A:$A,'Publication Table'!$B105,AllPublicationData!$B:$B,'Publication Table'!$C$4),
IF('Publication Table'!$C$5="Operations cancelled by patient",
SUMIFS(AllPublicationData!$G:$G,AllPublicationData!$A:$A,'Publication Table'!$B105,AllPublicationData!$B:$B,'Publication Table'!$C$4),
IF('Publication Table'!$C$5="Operations cancelled for clinical reasons",
SUMIFS(AllPublicationData!$H:$H,AllPublicationData!$A:$A,'Publication Table'!$B105,AllPublicationData!$B:$B,'Publication Table'!$C$4),
IF('Publication Table'!$C$5="Operations cancelled for non-clinical/capacity reasons",
SUMIFS(AllPublicationData!$I:$I,AllPublicationData!$A:$A,'Publication Table'!$B105,AllPublicationData!$B:$B,'Publication Table'!$C$4),
IF('Publication Table'!$C$5="Cancellations for other reasons",
SUMIFS(AllPublicationData!$J:$J,AllPublicationData!$A:$A,'Publication Table'!$B105,AllPublicationData!$B:$B,'Publication Table'!$C$4)))))))+
IF(AND($C$4="NHS Scotland",$C$5="Total Operations"),
SUMIFS(AllPublicationData!$E:$E,AllPublicationData!$A:$A,'Publication Table'!$B105),
IF(AND($C$4="NHS Scotland",$C$5="All Cancelled Operations"),
SUMIFS(AllPublicationData!$F:$F,AllPublicationData!$A:$A,'Publication Table'!$B105),
IF(AND($C$4="NHS Scotland",$C$5="Operations cancelled by patient"),
SUMIFS(AllPublicationData!$G:$G,AllPublicationData!$A:$A,'Publication Table'!$B105),
IF(AND($C$4="NHS Scotland",$C$5="Operations cancelled for clinical reasons"),
SUMIFS(AllPublicationData!$H:$H,AllPublicationData!$A:$A,'Publication Table'!$B105),
IF(AND($C$4="NHS Scotland",$C$5="Operations cancelled for non-clinical/capacity reasons"),
SUMIFS(AllPublicationData!$I:$I,AllPublicationData!$A:$A,'Publication Table'!$B105),
IF(AND($C$4="NHS Scotland",$C$5="Cancellations for other reasons"),
SUMIFS(AllPublicationData!$J:$J,AllPublicationData!$A:$A,'Publication Table'!$B105)))))))</f>
        <v>29754</v>
      </c>
      <c r="D105" s="90">
        <f>IF($C$5="Total Operations",
SUMIFS(AllPublicationData!$E:$E,AllPublicationData!$A:$A,'Publication Table'!$B105,AllPublicationData!$B:$B,'Publication Table'!$C$4,AllPublicationData!$D:$D,'Publication Table'!D$7),
IF('Publication Table'!$C$5="All Cancelled Operations",
SUMIFS(AllPublicationData!$F:$F,AllPublicationData!$A:$A,'Publication Table'!$B105,AllPublicationData!$B:$B,'Publication Table'!$C$4,AllPublicationData!$D:$D,'Publication Table'!D$7),
IF('Publication Table'!$C$5="Operations cancelled by patient",
SUMIFS(AllPublicationData!$G:$G,AllPublicationData!$A:$A,'Publication Table'!$B105,AllPublicationData!$B:$B,'Publication Table'!$C$4,AllPublicationData!$D:$D,'Publication Table'!D$7),
IF('Publication Table'!$C$5="Operations cancelled for clinical reasons",
SUMIFS(AllPublicationData!$H:$H,AllPublicationData!$A:$A,'Publication Table'!$B105,AllPublicationData!$B:$B,'Publication Table'!$C$4,AllPublicationData!$D:$D,'Publication Table'!D$7),
IF('Publication Table'!$C$5="Operations cancelled for non-clinical/capacity reasons",
SUMIFS(AllPublicationData!$I:$I,AllPublicationData!$A:$A,'Publication Table'!$B105,AllPublicationData!$B:$B,'Publication Table'!$C$4,AllPublicationData!$D:$D,'Publication Table'!D$7),
IF('Publication Table'!$C$5="Cancellations for other reasons",
SUMIFS(AllPublicationData!$J:$J,AllPublicationData!$A:$A,'Publication Table'!$B105,AllPublicationData!$B:$B,'Publication Table'!$C$4,AllPublicationData!$D:$D,'Publication Table'!D$7)))))))+
IF(AND($C$4="NHS Scotland",$C$5="Total Operations"),
SUMIFS(AllPublicationData!$E:$E,AllPublicationData!$A:$A,'Publication Table'!$B105,AllPublicationData!$B:$B,'Publication Table'!D$7),
IF(AND($C$4="NHS Scotland",$C$5="All Cancelled Operations"),
SUMIFS(AllPublicationData!$F:$F,AllPublicationData!$A:$A,'Publication Table'!$B105,AllPublicationData!$B:$B,'Publication Table'!D$7),
IF(AND($C$4="NHS Scotland",$C$5="Operations cancelled by patient"),
SUMIFS(AllPublicationData!$G:$G,AllPublicationData!$A:$A,'Publication Table'!$B105,AllPublicationData!$B:$B,'Publication Table'!D$7),
IF(AND($C$4="NHS Scotland",$C$5="Operations cancelled for clinical reasons"),
SUMIFS(AllPublicationData!$H:$H,AllPublicationData!$A:$A,'Publication Table'!$B105,AllPublicationData!$B:$B,'Publication Table'!D$7),
IF(AND($C$4="NHS Scotland",$C$5="Operations cancelled for non-clinical/capacity reasons"),
SUMIFS(AllPublicationData!$I:$I,AllPublicationData!$A:$A,'Publication Table'!$B105,AllPublicationData!$B:$B,'Publication Table'!D$7),
IF(AND($C$4="NHS Scotland",$C$5="Cancellations for other reasons"),
SUMIFS(AllPublicationData!$J:$J,AllPublicationData!$A:$A,'Publication Table'!$B105,AllPublicationData!$B:$B,'Publication Table'!D$7)))))))</f>
        <v>1402</v>
      </c>
      <c r="E105" s="90">
        <f>IF($C$5="Total Operations",
SUMIFS(AllPublicationData!$E:$E,AllPublicationData!$A:$A,'Publication Table'!$B105,AllPublicationData!$B:$B,'Publication Table'!$C$4,AllPublicationData!$D:$D,'Publication Table'!E$7),
IF('Publication Table'!$C$5="All Cancelled Operations",
SUMIFS(AllPublicationData!$F:$F,AllPublicationData!$A:$A,'Publication Table'!$B105,AllPublicationData!$B:$B,'Publication Table'!$C$4,AllPublicationData!$D:$D,'Publication Table'!E$7),
IF('Publication Table'!$C$5="Operations cancelled by patient",
SUMIFS(AllPublicationData!$G:$G,AllPublicationData!$A:$A,'Publication Table'!$B105,AllPublicationData!$B:$B,'Publication Table'!$C$4,AllPublicationData!$D:$D,'Publication Table'!E$7),
IF('Publication Table'!$C$5="Operations cancelled for clinical reasons",
SUMIFS(AllPublicationData!$H:$H,AllPublicationData!$A:$A,'Publication Table'!$B105,AllPublicationData!$B:$B,'Publication Table'!$C$4,AllPublicationData!$D:$D,'Publication Table'!E$7),
IF('Publication Table'!$C$5="Operations cancelled for non-clinical/capacity reasons",
SUMIFS(AllPublicationData!$I:$I,AllPublicationData!$A:$A,'Publication Table'!$B105,AllPublicationData!$B:$B,'Publication Table'!$C$4,AllPublicationData!$D:$D,'Publication Table'!E$7),
IF('Publication Table'!$C$5="Cancellations for other reasons",
SUMIFS(AllPublicationData!$J:$J,AllPublicationData!$A:$A,'Publication Table'!$B105,AllPublicationData!$B:$B,'Publication Table'!$C$4,AllPublicationData!$D:$D,'Publication Table'!E$7)))))))+
IF(AND($C$4="NHS Scotland",$C$5="Total Operations"),
SUMIFS(AllPublicationData!$E:$E,AllPublicationData!$A:$A,'Publication Table'!$B105,AllPublicationData!$B:$B,'Publication Table'!E$7),
IF(AND($C$4="NHS Scotland",$C$5="All Cancelled Operations"),
SUMIFS(AllPublicationData!$F:$F,AllPublicationData!$A:$A,'Publication Table'!$B105,AllPublicationData!$B:$B,'Publication Table'!E$7),
IF(AND($C$4="NHS Scotland",$C$5="Operations cancelled by patient"),
SUMIFS(AllPublicationData!$G:$G,AllPublicationData!$A:$A,'Publication Table'!$B105,AllPublicationData!$B:$B,'Publication Table'!E$7),
IF(AND($C$4="NHS Scotland",$C$5="Operations cancelled for clinical reasons"),
SUMIFS(AllPublicationData!$H:$H,AllPublicationData!$A:$A,'Publication Table'!$B105,AllPublicationData!$B:$B,'Publication Table'!E$7),
IF(AND($C$4="NHS Scotland",$C$5="Operations cancelled for non-clinical/capacity reasons"),
SUMIFS(AllPublicationData!$I:$I,AllPublicationData!$A:$A,'Publication Table'!$B105,AllPublicationData!$B:$B,'Publication Table'!E$7),
IF(AND($C$4="NHS Scotland",$C$5="Cancellations for other reasons"),
SUMIFS(AllPublicationData!$J:$J,AllPublicationData!$A:$A,'Publication Table'!$B105,AllPublicationData!$B:$B,'Publication Table'!E$7)))))))</f>
        <v>2066</v>
      </c>
      <c r="F105" s="90">
        <f>IF($C$5="Total Operations",
SUMIFS(AllPublicationData!$E:$E,AllPublicationData!$A:$A,'Publication Table'!$B105,AllPublicationData!$B:$B,'Publication Table'!$C$4,AllPublicationData!$D:$D,'Publication Table'!F$7),
IF('Publication Table'!$C$5="All Cancelled Operations",
SUMIFS(AllPublicationData!$F:$F,AllPublicationData!$A:$A,'Publication Table'!$B105,AllPublicationData!$B:$B,'Publication Table'!$C$4,AllPublicationData!$D:$D,'Publication Table'!F$7),
IF('Publication Table'!$C$5="Operations cancelled by patient",
SUMIFS(AllPublicationData!$G:$G,AllPublicationData!$A:$A,'Publication Table'!$B105,AllPublicationData!$B:$B,'Publication Table'!$C$4,AllPublicationData!$D:$D,'Publication Table'!F$7),
IF('Publication Table'!$C$5="Operations cancelled for clinical reasons",
SUMIFS(AllPublicationData!$H:$H,AllPublicationData!$A:$A,'Publication Table'!$B105,AllPublicationData!$B:$B,'Publication Table'!$C$4,AllPublicationData!$D:$D,'Publication Table'!F$7),
IF('Publication Table'!$C$5="Operations cancelled for non-clinical/capacity reasons",
SUMIFS(AllPublicationData!$I:$I,AllPublicationData!$A:$A,'Publication Table'!$B105,AllPublicationData!$B:$B,'Publication Table'!$C$4,AllPublicationData!$D:$D,'Publication Table'!F$7),
IF('Publication Table'!$C$5="Cancellations for other reasons",
SUMIFS(AllPublicationData!$J:$J,AllPublicationData!$A:$A,'Publication Table'!$B105,AllPublicationData!$B:$B,'Publication Table'!$C$4,AllPublicationData!$D:$D,'Publication Table'!F$7)))))))+
IF(AND($C$4="NHS Scotland",$C$5="Total Operations"),
SUMIFS(AllPublicationData!$E:$E,AllPublicationData!$A:$A,'Publication Table'!$B105,AllPublicationData!$B:$B,'Publication Table'!F$7),
IF(AND($C$4="NHS Scotland",$C$5="All Cancelled Operations"),
SUMIFS(AllPublicationData!$F:$F,AllPublicationData!$A:$A,'Publication Table'!$B105,AllPublicationData!$B:$B,'Publication Table'!F$7),
IF(AND($C$4="NHS Scotland",$C$5="Operations cancelled by patient"),
SUMIFS(AllPublicationData!$G:$G,AllPublicationData!$A:$A,'Publication Table'!$B105,AllPublicationData!$B:$B,'Publication Table'!F$7),
IF(AND($C$4="NHS Scotland",$C$5="Operations cancelled for clinical reasons"),
SUMIFS(AllPublicationData!$H:$H,AllPublicationData!$A:$A,'Publication Table'!$B105,AllPublicationData!$B:$B,'Publication Table'!F$7),
IF(AND($C$4="NHS Scotland",$C$5="Operations cancelled for non-clinical/capacity reasons"),
SUMIFS(AllPublicationData!$I:$I,AllPublicationData!$A:$A,'Publication Table'!$B105,AllPublicationData!$B:$B,'Publication Table'!F$7),
IF(AND($C$4="NHS Scotland",$C$5="Cancellations for other reasons"),
SUMIFS(AllPublicationData!$J:$J,AllPublicationData!$A:$A,'Publication Table'!$B105,AllPublicationData!$B:$B,'Publication Table'!F$7)))))))</f>
        <v>427</v>
      </c>
      <c r="G105" s="90">
        <f>IF($C$5="Total Operations",
SUMIFS(AllPublicationData!$E:$E,AllPublicationData!$A:$A,'Publication Table'!$B105,AllPublicationData!$B:$B,'Publication Table'!$C$4,AllPublicationData!$D:$D,'Publication Table'!G$7),
IF('Publication Table'!$C$5="All Cancelled Operations",
SUMIFS(AllPublicationData!$F:$F,AllPublicationData!$A:$A,'Publication Table'!$B105,AllPublicationData!$B:$B,'Publication Table'!$C$4,AllPublicationData!$D:$D,'Publication Table'!G$7),
IF('Publication Table'!$C$5="Operations cancelled by patient",
SUMIFS(AllPublicationData!$G:$G,AllPublicationData!$A:$A,'Publication Table'!$B105,AllPublicationData!$B:$B,'Publication Table'!$C$4,AllPublicationData!$D:$D,'Publication Table'!G$7),
IF('Publication Table'!$C$5="Operations cancelled for clinical reasons",
SUMIFS(AllPublicationData!$H:$H,AllPublicationData!$A:$A,'Publication Table'!$B105,AllPublicationData!$B:$B,'Publication Table'!$C$4,AllPublicationData!$D:$D,'Publication Table'!G$7),
IF('Publication Table'!$C$5="Operations cancelled for non-clinical/capacity reasons",
SUMIFS(AllPublicationData!$I:$I,AllPublicationData!$A:$A,'Publication Table'!$B105,AllPublicationData!$B:$B,'Publication Table'!$C$4,AllPublicationData!$D:$D,'Publication Table'!G$7),
IF('Publication Table'!$C$5="Cancellations for other reasons",
SUMIFS(AllPublicationData!$J:$J,AllPublicationData!$A:$A,'Publication Table'!$B105,AllPublicationData!$B:$B,'Publication Table'!$C$4,AllPublicationData!$D:$D,'Publication Table'!G$7)))))))+
IF(AND($C$4="NHS Scotland",$C$5="Total Operations"),
SUMIFS(AllPublicationData!$E:$E,AllPublicationData!$A:$A,'Publication Table'!$B105,AllPublicationData!$B:$B,'Publication Table'!G$7),
IF(AND($C$4="NHS Scotland",$C$5="All Cancelled Operations"),
SUMIFS(AllPublicationData!$F:$F,AllPublicationData!$A:$A,'Publication Table'!$B105,AllPublicationData!$B:$B,'Publication Table'!G$7),
IF(AND($C$4="NHS Scotland",$C$5="Operations cancelled by patient"),
SUMIFS(AllPublicationData!$G:$G,AllPublicationData!$A:$A,'Publication Table'!$B105,AllPublicationData!$B:$B,'Publication Table'!G$7),
IF(AND($C$4="NHS Scotland",$C$5="Operations cancelled for clinical reasons"),
SUMIFS(AllPublicationData!$H:$H,AllPublicationData!$A:$A,'Publication Table'!$B105,AllPublicationData!$B:$B,'Publication Table'!G$7),
IF(AND($C$4="NHS Scotland",$C$5="Operations cancelled for non-clinical/capacity reasons"),
SUMIFS(AllPublicationData!$I:$I,AllPublicationData!$A:$A,'Publication Table'!$B105,AllPublicationData!$B:$B,'Publication Table'!G$7),
IF(AND($C$4="NHS Scotland",$C$5="Cancellations for other reasons"),
SUMIFS(AllPublicationData!$J:$J,AllPublicationData!$A:$A,'Publication Table'!$B105,AllPublicationData!$B:$B,'Publication Table'!G$7)))))))</f>
        <v>1521</v>
      </c>
      <c r="H105" s="90">
        <f>IF($C$5="Total Operations",
SUMIFS(AllPublicationData!$E:$E,AllPublicationData!$A:$A,'Publication Table'!$B105,AllPublicationData!$B:$B,'Publication Table'!$C$4,AllPublicationData!$D:$D,'Publication Table'!H$7),
IF('Publication Table'!$C$5="All Cancelled Operations",
SUMIFS(AllPublicationData!$F:$F,AllPublicationData!$A:$A,'Publication Table'!$B105,AllPublicationData!$B:$B,'Publication Table'!$C$4,AllPublicationData!$D:$D,'Publication Table'!H$7),
IF('Publication Table'!$C$5="Operations cancelled by patient",
SUMIFS(AllPublicationData!$G:$G,AllPublicationData!$A:$A,'Publication Table'!$B105,AllPublicationData!$B:$B,'Publication Table'!$C$4,AllPublicationData!$D:$D,'Publication Table'!H$7),
IF('Publication Table'!$C$5="Operations cancelled for clinical reasons",
SUMIFS(AllPublicationData!$H:$H,AllPublicationData!$A:$A,'Publication Table'!$B105,AllPublicationData!$B:$B,'Publication Table'!$C$4,AllPublicationData!$D:$D,'Publication Table'!H$7),
IF('Publication Table'!$C$5="Operations cancelled for non-clinical/capacity reasons",
SUMIFS(AllPublicationData!$I:$I,AllPublicationData!$A:$A,'Publication Table'!$B105,AllPublicationData!$B:$B,'Publication Table'!$C$4,AllPublicationData!$D:$D,'Publication Table'!H$7),
IF('Publication Table'!$C$5="Cancellations for other reasons",
SUMIFS(AllPublicationData!$J:$J,AllPublicationData!$A:$A,'Publication Table'!$B105,AllPublicationData!$B:$B,'Publication Table'!$C$4,AllPublicationData!$D:$D,'Publication Table'!H$7)))))))+
IF(AND($C$4="NHS Scotland",$C$5="Total Operations"),
SUMIFS(AllPublicationData!$E:$E,AllPublicationData!$A:$A,'Publication Table'!$B105,AllPublicationData!$B:$B,'Publication Table'!H$7),
IF(AND($C$4="NHS Scotland",$C$5="All Cancelled Operations"),
SUMIFS(AllPublicationData!$F:$F,AllPublicationData!$A:$A,'Publication Table'!$B105,AllPublicationData!$B:$B,'Publication Table'!H$7),
IF(AND($C$4="NHS Scotland",$C$5="Operations cancelled by patient"),
SUMIFS(AllPublicationData!$G:$G,AllPublicationData!$A:$A,'Publication Table'!$B105,AllPublicationData!$B:$B,'Publication Table'!H$7),
IF(AND($C$4="NHS Scotland",$C$5="Operations cancelled for clinical reasons"),
SUMIFS(AllPublicationData!$H:$H,AllPublicationData!$A:$A,'Publication Table'!$B105,AllPublicationData!$B:$B,'Publication Table'!H$7),
IF(AND($C$4="NHS Scotland",$C$5="Operations cancelled for non-clinical/capacity reasons"),
SUMIFS(AllPublicationData!$I:$I,AllPublicationData!$A:$A,'Publication Table'!$B105,AllPublicationData!$B:$B,'Publication Table'!H$7),
IF(AND($C$4="NHS Scotland",$C$5="Cancellations for other reasons"),
SUMIFS(AllPublicationData!$J:$J,AllPublicationData!$A:$A,'Publication Table'!$B105,AllPublicationData!$B:$B,'Publication Table'!H$7)))))))</f>
        <v>1416</v>
      </c>
      <c r="I105" s="90">
        <f>IF($C$5="Total Operations",
SUMIFS(AllPublicationData!$E:$E,AllPublicationData!$A:$A,'Publication Table'!$B105,AllPublicationData!$B:$B,'Publication Table'!$C$4,AllPublicationData!$D:$D,'Publication Table'!I$7),
IF('Publication Table'!$C$5="All Cancelled Operations",
SUMIFS(AllPublicationData!$F:$F,AllPublicationData!$A:$A,'Publication Table'!$B105,AllPublicationData!$B:$B,'Publication Table'!$C$4,AllPublicationData!$D:$D,'Publication Table'!I$7),
IF('Publication Table'!$C$5="Operations cancelled by patient",
SUMIFS(AllPublicationData!$G:$G,AllPublicationData!$A:$A,'Publication Table'!$B105,AllPublicationData!$B:$B,'Publication Table'!$C$4,AllPublicationData!$D:$D,'Publication Table'!I$7),
IF('Publication Table'!$C$5="Operations cancelled for clinical reasons",
SUMIFS(AllPublicationData!$H:$H,AllPublicationData!$A:$A,'Publication Table'!$B105,AllPublicationData!$B:$B,'Publication Table'!$C$4,AllPublicationData!$D:$D,'Publication Table'!I$7),
IF('Publication Table'!$C$5="Operations cancelled for non-clinical/capacity reasons",
SUMIFS(AllPublicationData!$I:$I,AllPublicationData!$A:$A,'Publication Table'!$B105,AllPublicationData!$B:$B,'Publication Table'!$C$4,AllPublicationData!$D:$D,'Publication Table'!I$7),
IF('Publication Table'!$C$5="Cancellations for other reasons",
SUMIFS(AllPublicationData!$J:$J,AllPublicationData!$A:$A,'Publication Table'!$B105,AllPublicationData!$B:$B,'Publication Table'!$C$4,AllPublicationData!$D:$D,'Publication Table'!I$7)))))))+
IF(AND($C$4="NHS Scotland",$C$5="Total Operations"),
SUMIFS(AllPublicationData!$E:$E,AllPublicationData!$A:$A,'Publication Table'!$B105,AllPublicationData!$B:$B,'Publication Table'!I$7),
IF(AND($C$4="NHS Scotland",$C$5="All Cancelled Operations"),
SUMIFS(AllPublicationData!$F:$F,AllPublicationData!$A:$A,'Publication Table'!$B105,AllPublicationData!$B:$B,'Publication Table'!I$7),
IF(AND($C$4="NHS Scotland",$C$5="Operations cancelled by patient"),
SUMIFS(AllPublicationData!$G:$G,AllPublicationData!$A:$A,'Publication Table'!$B105,AllPublicationData!$B:$B,'Publication Table'!I$7),
IF(AND($C$4="NHS Scotland",$C$5="Operations cancelled for clinical reasons"),
SUMIFS(AllPublicationData!$H:$H,AllPublicationData!$A:$A,'Publication Table'!$B105,AllPublicationData!$B:$B,'Publication Table'!I$7),
IF(AND($C$4="NHS Scotland",$C$5="Operations cancelled for non-clinical/capacity reasons"),
SUMIFS(AllPublicationData!$I:$I,AllPublicationData!$A:$A,'Publication Table'!$B105,AllPublicationData!$B:$B,'Publication Table'!I$7),
IF(AND($C$4="NHS Scotland",$C$5="Cancellations for other reasons"),
SUMIFS(AllPublicationData!$J:$J,AllPublicationData!$A:$A,'Publication Table'!$B105,AllPublicationData!$B:$B,'Publication Table'!I$7)))))))</f>
        <v>1049</v>
      </c>
      <c r="J105" s="90">
        <f>IF($C$5="Total Operations",
SUMIFS(AllPublicationData!$E:$E,AllPublicationData!$A:$A,'Publication Table'!$B105,AllPublicationData!$B:$B,'Publication Table'!$C$4,AllPublicationData!$D:$D,'Publication Table'!J$7),
IF('Publication Table'!$C$5="All Cancelled Operations",
SUMIFS(AllPublicationData!$F:$F,AllPublicationData!$A:$A,'Publication Table'!$B105,AllPublicationData!$B:$B,'Publication Table'!$C$4,AllPublicationData!$D:$D,'Publication Table'!J$7),
IF('Publication Table'!$C$5="Operations cancelled by patient",
SUMIFS(AllPublicationData!$G:$G,AllPublicationData!$A:$A,'Publication Table'!$B105,AllPublicationData!$B:$B,'Publication Table'!$C$4,AllPublicationData!$D:$D,'Publication Table'!J$7),
IF('Publication Table'!$C$5="Operations cancelled for clinical reasons",
SUMIFS(AllPublicationData!$H:$H,AllPublicationData!$A:$A,'Publication Table'!$B105,AllPublicationData!$B:$B,'Publication Table'!$C$4,AllPublicationData!$D:$D,'Publication Table'!J$7),
IF('Publication Table'!$C$5="Operations cancelled for non-clinical/capacity reasons",
SUMIFS(AllPublicationData!$I:$I,AllPublicationData!$A:$A,'Publication Table'!$B105,AllPublicationData!$B:$B,'Publication Table'!$C$4,AllPublicationData!$D:$D,'Publication Table'!J$7),
IF('Publication Table'!$C$5="Cancellations for other reasons",
SUMIFS(AllPublicationData!$J:$J,AllPublicationData!$A:$A,'Publication Table'!$B105,AllPublicationData!$B:$B,'Publication Table'!$C$4,AllPublicationData!$D:$D,'Publication Table'!J$7)))))))+
IF(AND($C$4="NHS Scotland",$C$5="Total Operations"),
SUMIFS(AllPublicationData!$E:$E,AllPublicationData!$A:$A,'Publication Table'!$B105,AllPublicationData!$B:$B,'Publication Table'!J$7),
IF(AND($C$4="NHS Scotland",$C$5="All Cancelled Operations"),
SUMIFS(AllPublicationData!$F:$F,AllPublicationData!$A:$A,'Publication Table'!$B105,AllPublicationData!$B:$B,'Publication Table'!J$7),
IF(AND($C$4="NHS Scotland",$C$5="Operations cancelled by patient"),
SUMIFS(AllPublicationData!$G:$G,AllPublicationData!$A:$A,'Publication Table'!$B105,AllPublicationData!$B:$B,'Publication Table'!J$7),
IF(AND($C$4="NHS Scotland",$C$5="Operations cancelled for clinical reasons"),
SUMIFS(AllPublicationData!$H:$H,AllPublicationData!$A:$A,'Publication Table'!$B105,AllPublicationData!$B:$B,'Publication Table'!J$7),
IF(AND($C$4="NHS Scotland",$C$5="Operations cancelled for non-clinical/capacity reasons"),
SUMIFS(AllPublicationData!$I:$I,AllPublicationData!$A:$A,'Publication Table'!$B105,AllPublicationData!$B:$B,'Publication Table'!J$7),
IF(AND($C$4="NHS Scotland",$C$5="Cancellations for other reasons"),
SUMIFS(AllPublicationData!$J:$J,AllPublicationData!$A:$A,'Publication Table'!$B105,AllPublicationData!$B:$B,'Publication Table'!J$7)))))))</f>
        <v>3203</v>
      </c>
      <c r="K105" s="90">
        <f>IF($C$5="Total Operations",
SUMIFS(AllPublicationData!$E:$E,AllPublicationData!$A:$A,'Publication Table'!$B105,AllPublicationData!$B:$B,'Publication Table'!$C$4,AllPublicationData!$D:$D,'Publication Table'!K$7),
IF('Publication Table'!$C$5="All Cancelled Operations",
SUMIFS(AllPublicationData!$F:$F,AllPublicationData!$A:$A,'Publication Table'!$B105,AllPublicationData!$B:$B,'Publication Table'!$C$4,AllPublicationData!$D:$D,'Publication Table'!K$7),
IF('Publication Table'!$C$5="Operations cancelled by patient",
SUMIFS(AllPublicationData!$G:$G,AllPublicationData!$A:$A,'Publication Table'!$B105,AllPublicationData!$B:$B,'Publication Table'!$C$4,AllPublicationData!$D:$D,'Publication Table'!K$7),
IF('Publication Table'!$C$5="Operations cancelled for clinical reasons",
SUMIFS(AllPublicationData!$H:$H,AllPublicationData!$A:$A,'Publication Table'!$B105,AllPublicationData!$B:$B,'Publication Table'!$C$4,AllPublicationData!$D:$D,'Publication Table'!K$7),
IF('Publication Table'!$C$5="Operations cancelled for non-clinical/capacity reasons",
SUMIFS(AllPublicationData!$I:$I,AllPublicationData!$A:$A,'Publication Table'!$B105,AllPublicationData!$B:$B,'Publication Table'!$C$4,AllPublicationData!$D:$D,'Publication Table'!K$7),
IF('Publication Table'!$C$5="Cancellations for other reasons",
SUMIFS(AllPublicationData!$J:$J,AllPublicationData!$A:$A,'Publication Table'!$B105,AllPublicationData!$B:$B,'Publication Table'!$C$4,AllPublicationData!$D:$D,'Publication Table'!K$7)))))))+
IF(AND($C$4="NHS Scotland",$C$5="Total Operations"),
SUMIFS(AllPublicationData!$E:$E,AllPublicationData!$A:$A,'Publication Table'!$B105,AllPublicationData!$B:$B,'Publication Table'!K$7),
IF(AND($C$4="NHS Scotland",$C$5="All Cancelled Operations"),
SUMIFS(AllPublicationData!$F:$F,AllPublicationData!$A:$A,'Publication Table'!$B105,AllPublicationData!$B:$B,'Publication Table'!K$7),
IF(AND($C$4="NHS Scotland",$C$5="Operations cancelled by patient"),
SUMIFS(AllPublicationData!$G:$G,AllPublicationData!$A:$A,'Publication Table'!$B105,AllPublicationData!$B:$B,'Publication Table'!K$7),
IF(AND($C$4="NHS Scotland",$C$5="Operations cancelled for clinical reasons"),
SUMIFS(AllPublicationData!$H:$H,AllPublicationData!$A:$A,'Publication Table'!$B105,AllPublicationData!$B:$B,'Publication Table'!K$7),
IF(AND($C$4="NHS Scotland",$C$5="Operations cancelled for non-clinical/capacity reasons"),
SUMIFS(AllPublicationData!$I:$I,AllPublicationData!$A:$A,'Publication Table'!$B105,AllPublicationData!$B:$B,'Publication Table'!K$7),
IF(AND($C$4="NHS Scotland",$C$5="Cancellations for other reasons"),
SUMIFS(AllPublicationData!$J:$J,AllPublicationData!$A:$A,'Publication Table'!$B105,AllPublicationData!$B:$B,'Publication Table'!K$7)))))))</f>
        <v>7020</v>
      </c>
      <c r="L105" s="90">
        <f>IF($C$5="Total Operations",
SUMIFS(AllPublicationData!$E:$E,AllPublicationData!$A:$A,'Publication Table'!$B105,AllPublicationData!$B:$B,'Publication Table'!$C$4,AllPublicationData!$D:$D,'Publication Table'!L$7),
IF('Publication Table'!$C$5="All Cancelled Operations",
SUMIFS(AllPublicationData!$F:$F,AllPublicationData!$A:$A,'Publication Table'!$B105,AllPublicationData!$B:$B,'Publication Table'!$C$4,AllPublicationData!$D:$D,'Publication Table'!L$7),
IF('Publication Table'!$C$5="Operations cancelled by patient",
SUMIFS(AllPublicationData!$G:$G,AllPublicationData!$A:$A,'Publication Table'!$B105,AllPublicationData!$B:$B,'Publication Table'!$C$4,AllPublicationData!$D:$D,'Publication Table'!L$7),
IF('Publication Table'!$C$5="Operations cancelled for clinical reasons",
SUMIFS(AllPublicationData!$H:$H,AllPublicationData!$A:$A,'Publication Table'!$B105,AllPublicationData!$B:$B,'Publication Table'!$C$4,AllPublicationData!$D:$D,'Publication Table'!L$7),
IF('Publication Table'!$C$5="Operations cancelled for non-clinical/capacity reasons",
SUMIFS(AllPublicationData!$I:$I,AllPublicationData!$A:$A,'Publication Table'!$B105,AllPublicationData!$B:$B,'Publication Table'!$C$4,AllPublicationData!$D:$D,'Publication Table'!L$7),
IF('Publication Table'!$C$5="Cancellations for other reasons",
SUMIFS(AllPublicationData!$J:$J,AllPublicationData!$A:$A,'Publication Table'!$B105,AllPublicationData!$B:$B,'Publication Table'!$C$4,AllPublicationData!$D:$D,'Publication Table'!L$7)))))))+
IF(AND($C$4="NHS Scotland",$C$5="Total Operations"),
SUMIFS(AllPublicationData!$E:$E,AllPublicationData!$A:$A,'Publication Table'!$B105,AllPublicationData!$B:$B,'Publication Table'!L$7),
IF(AND($C$4="NHS Scotland",$C$5="All Cancelled Operations"),
SUMIFS(AllPublicationData!$F:$F,AllPublicationData!$A:$A,'Publication Table'!$B105,AllPublicationData!$B:$B,'Publication Table'!L$7),
IF(AND($C$4="NHS Scotland",$C$5="Operations cancelled by patient"),
SUMIFS(AllPublicationData!$G:$G,AllPublicationData!$A:$A,'Publication Table'!$B105,AllPublicationData!$B:$B,'Publication Table'!L$7),
IF(AND($C$4="NHS Scotland",$C$5="Operations cancelled for clinical reasons"),
SUMIFS(AllPublicationData!$H:$H,AllPublicationData!$A:$A,'Publication Table'!$B105,AllPublicationData!$B:$B,'Publication Table'!L$7),
IF(AND($C$4="NHS Scotland",$C$5="Operations cancelled for non-clinical/capacity reasons"),
SUMIFS(AllPublicationData!$I:$I,AllPublicationData!$A:$A,'Publication Table'!$B105,AllPublicationData!$B:$B,'Publication Table'!L$7),
IF(AND($C$4="NHS Scotland",$C$5="Cancellations for other reasons"),
SUMIFS(AllPublicationData!$J:$J,AllPublicationData!$A:$A,'Publication Table'!$B105,AllPublicationData!$B:$B,'Publication Table'!L$7)))))))</f>
        <v>1143</v>
      </c>
      <c r="M105" s="90">
        <f>IF($C$5="Total Operations",
SUMIFS(AllPublicationData!$E:$E,AllPublicationData!$A:$A,'Publication Table'!$B105,AllPublicationData!$B:$B,'Publication Table'!$C$4,AllPublicationData!$D:$D,'Publication Table'!M$7),
IF('Publication Table'!$C$5="All Cancelled Operations",
SUMIFS(AllPublicationData!$F:$F,AllPublicationData!$A:$A,'Publication Table'!$B105,AllPublicationData!$B:$B,'Publication Table'!$C$4,AllPublicationData!$D:$D,'Publication Table'!M$7),
IF('Publication Table'!$C$5="Operations cancelled by patient",
SUMIFS(AllPublicationData!$G:$G,AllPublicationData!$A:$A,'Publication Table'!$B105,AllPublicationData!$B:$B,'Publication Table'!$C$4,AllPublicationData!$D:$D,'Publication Table'!M$7),
IF('Publication Table'!$C$5="Operations cancelled for clinical reasons",
SUMIFS(AllPublicationData!$G:$G,AllPublicationData!$A:$A,'Publication Table'!$B105,AllPublicationData!$B:$B,'Publication Table'!$C$4,AllPublicationData!$D:$D,'Publication Table'!M$7),
IF('Publication Table'!$C$5="Operations cancelled for non-clinical/capacity reasons",
SUMIFS(AllPublicationData!$G:$G,AllPublicationData!$A:$A,'Publication Table'!$B105,AllPublicationData!$B:$B,'Publication Table'!$C$4,AllPublicationData!$D:$D,'Publication Table'!M$7),
IF('Publication Table'!$C$5="Cancellations for other reasons",
SUMIFS(AllPublicationData!$G:$G,AllPublicationData!$A:$A,'Publication Table'!$B105,AllPublicationData!$B:$B,'Publication Table'!$C$4,AllPublicationData!$D:$D,'Publication Table'!M$7)))))))+
IF(AND($C$4="NHS Scotland",$C$5="Total Operations"),
SUMIFS(AllPublicationData!$E:$E,AllPublicationData!$A:$A,'Publication Table'!$B105,AllPublicationData!$B:$B,'Publication Table'!M$7),
IF(AND($C$4="NHS Scotland",$C$5="All Cancelled Operations"),
SUMIFS(AllPublicationData!$F:$F,AllPublicationData!$A:$A,'Publication Table'!$B105,AllPublicationData!$B:$B,'Publication Table'!M$7),
IF(AND($C$4="NHS Scotland",$C$5="Operations cancelled by patient"),
SUMIFS(AllPublicationData!$G:$G,AllPublicationData!$A:$A,'Publication Table'!$B105,AllPublicationData!$B:$B,'Publication Table'!M$7),
IF(AND($C$4="NHS Scotland",$C$5="Operations cancelled for clinical reasons"),
SUMIFS(AllPublicationData!$H:$H,AllPublicationData!$A:$A,'Publication Table'!$B105,AllPublicationData!$B:$B,'Publication Table'!M$7),
IF(AND($C$4="NHS Scotland",$C$5="Operations cancelled for non-clinical/capacity reasons"),
SUMIFS(AllPublicationData!$I:$I,AllPublicationData!$A:$A,'Publication Table'!$B105,AllPublicationData!$B:$B,'Publication Table'!M$7),
IF(AND($C$4="NHS Scotland",$C$5="Cancellations for other reasons"),
SUMIFS(AllPublicationData!$J:$J,AllPublicationData!$A:$A,'Publication Table'!$B105,AllPublicationData!$B:$B,'Publication Table'!M$7)))))))</f>
        <v>2628</v>
      </c>
      <c r="N105" s="90">
        <f>IF($C$5="Total Operations",
SUMIFS(AllPublicationData!$E:$E,AllPublicationData!$A:$A,'Publication Table'!$B105,AllPublicationData!$B:$B,'Publication Table'!$C$4,AllPublicationData!$D:$D,'Publication Table'!N$7),
IF('Publication Table'!$C$5="All Cancelled Operations",
SUMIFS(AllPublicationData!$F:$F,AllPublicationData!$A:$A,'Publication Table'!$B105,AllPublicationData!$B:$B,'Publication Table'!$C$4,AllPublicationData!$D:$D,'Publication Table'!N$7),
IF('Publication Table'!$C$5="Operations cancelled by patient",
SUMIFS(AllPublicationData!$G:$G,AllPublicationData!$A:$A,'Publication Table'!$B105,AllPublicationData!$B:$B,'Publication Table'!$C$4,AllPublicationData!$D:$D,'Publication Table'!N$7),
IF('Publication Table'!$C$5="Operations cancelled for clinical reasons",
SUMIFS(AllPublicationData!$G:$G,AllPublicationData!$A:$A,'Publication Table'!$B105,AllPublicationData!$B:$B,'Publication Table'!$C$4,AllPublicationData!$D:$D,'Publication Table'!N$7),
IF('Publication Table'!$C$5="Operations cancelled for non-clinical/capacity reasons",
SUMIFS(AllPublicationData!$G:$G,AllPublicationData!$A:$A,'Publication Table'!$B105,AllPublicationData!$B:$B,'Publication Table'!$C$4,AllPublicationData!$D:$D,'Publication Table'!N$7),
IF('Publication Table'!$C$5="Cancellations for other reasons",
SUMIFS(AllPublicationData!$G:$G,AllPublicationData!$A:$A,'Publication Table'!$B105,AllPublicationData!$B:$B,'Publication Table'!$C$4,AllPublicationData!$D:$D,'Publication Table'!N$7)))))))+
IF(AND($C$4="NHS Scotland",$C$5="Total Operations"),
SUMIFS(AllPublicationData!$E:$E,AllPublicationData!$A:$A,'Publication Table'!$B105,AllPublicationData!$B:$B,'Publication Table'!N$7),
IF(AND($C$4="NHS Scotland",$C$5="All Cancelled Operations"),
SUMIFS(AllPublicationData!$F:$F,AllPublicationData!$A:$A,'Publication Table'!$B105,AllPublicationData!$B:$B,'Publication Table'!N$7),
IF(AND($C$4="NHS Scotland",$C$5="Operations cancelled by patient"),
SUMIFS(AllPublicationData!$G:$G,AllPublicationData!$A:$A,'Publication Table'!$B105,AllPublicationData!$B:$B,'Publication Table'!N$7),
IF(AND($C$4="NHS Scotland",$C$5="Operations cancelled for clinical reasons"),
SUMIFS(AllPublicationData!$H:$H,AllPublicationData!$A:$A,'Publication Table'!$B105,AllPublicationData!$B:$B,'Publication Table'!N$7),
IF(AND($C$4="NHS Scotland",$C$5="Operations cancelled for non-clinical/capacity reasons"),
SUMIFS(AllPublicationData!$I:$I,AllPublicationData!$A:$A,'Publication Table'!$B105,AllPublicationData!$B:$B,'Publication Table'!N$7),
IF(AND($C$4="NHS Scotland",$C$5="Cancellations for other reasons"),
SUMIFS(AllPublicationData!$J:$J,AllPublicationData!$A:$A,'Publication Table'!$B105,AllPublicationData!$B:$B,'Publication Table'!N$7)))))))</f>
        <v>5168</v>
      </c>
      <c r="O105" s="90">
        <f>IF($C$5="Total Operations",
SUMIFS(AllPublicationData!$E:$E,AllPublicationData!$A:$A,'Publication Table'!$B105,AllPublicationData!$B:$B,'Publication Table'!$C$4,AllPublicationData!$D:$D,'Publication Table'!O$7),
IF('Publication Table'!$C$5="All Cancelled Operations",
SUMIFS(AllPublicationData!$F:$F,AllPublicationData!$A:$A,'Publication Table'!$B105,AllPublicationData!$B:$B,'Publication Table'!$C$4,AllPublicationData!$D:$D,'Publication Table'!O$7),
IF('Publication Table'!$C$5="Operations cancelled by patient",
SUMIFS(AllPublicationData!$G:$G,AllPublicationData!$A:$A,'Publication Table'!$B105,AllPublicationData!$B:$B,'Publication Table'!$C$4,AllPublicationData!$D:$D,'Publication Table'!O$7),
IF('Publication Table'!$C$5="Operations cancelled for clinical reasons",
SUMIFS(AllPublicationData!$G:$G,AllPublicationData!$A:$A,'Publication Table'!$B105,AllPublicationData!$B:$B,'Publication Table'!$C$4,AllPublicationData!$D:$D,'Publication Table'!O$7),
IF('Publication Table'!$C$5="Operations cancelled for non-clinical/capacity reasons",
SUMIFS(AllPublicationData!$G:$G,AllPublicationData!$A:$A,'Publication Table'!$B105,AllPublicationData!$B:$B,'Publication Table'!$C$4,AllPublicationData!$D:$D,'Publication Table'!O$7),
IF('Publication Table'!$C$5="Cancellations for other reasons",
SUMIFS(AllPublicationData!$G:$G,AllPublicationData!$A:$A,'Publication Table'!$B105,AllPublicationData!$B:$B,'Publication Table'!$C$4,AllPublicationData!$D:$D,'Publication Table'!O$7)))))))+
IF(AND($C$4="NHS Scotland",$C$5="Total Operations"),
SUMIFS(AllPublicationData!$E:$E,AllPublicationData!$A:$A,'Publication Table'!$B105,AllPublicationData!$B:$B,'Publication Table'!O$7),
IF(AND($C$4="NHS Scotland",$C$5="All Cancelled Operations"),
SUMIFS(AllPublicationData!$F:$F,AllPublicationData!$A:$A,'Publication Table'!$B105,AllPublicationData!$B:$B,'Publication Table'!O$7),
IF(AND($C$4="NHS Scotland",$C$5="Operations cancelled by patient"),
SUMIFS(AllPublicationData!$G:$G,AllPublicationData!$A:$A,'Publication Table'!$B105,AllPublicationData!$B:$B,'Publication Table'!O$7),
IF(AND($C$4="NHS Scotland",$C$5="Operations cancelled for clinical reasons"),
SUMIFS(AllPublicationData!$H:$H,AllPublicationData!$A:$A,'Publication Table'!$B105,AllPublicationData!$B:$B,'Publication Table'!O$7),
IF(AND($C$4="NHS Scotland",$C$5="Operations cancelled for non-clinical/capacity reasons"),
SUMIFS(AllPublicationData!$I:$I,AllPublicationData!$A:$A,'Publication Table'!$B105,AllPublicationData!$B:$B,'Publication Table'!O$7),
IF(AND($C$4="NHS Scotland",$C$5="Cancellations for other reasons"),
SUMIFS(AllPublicationData!$J:$J,AllPublicationData!$A:$A,'Publication Table'!$B105,AllPublicationData!$B:$B,'Publication Table'!O$7)))))))</f>
        <v>211</v>
      </c>
      <c r="P105" s="90">
        <f>IF($C$5="Total Operations",
SUMIFS(AllPublicationData!$E:$E,AllPublicationData!$A:$A,'Publication Table'!$B105,AllPublicationData!$B:$B,'Publication Table'!$C$4,AllPublicationData!$D:$D,'Publication Table'!P$7),
IF('Publication Table'!$C$5="All Cancelled Operations",
SUMIFS(AllPublicationData!$F:$F,AllPublicationData!$A:$A,'Publication Table'!$B105,AllPublicationData!$B:$B,'Publication Table'!$C$4,AllPublicationData!$D:$D,'Publication Table'!P$7),
IF('Publication Table'!$C$5="Operations cancelled by patient",
SUMIFS(AllPublicationData!$G:$G,AllPublicationData!$A:$A,'Publication Table'!$B105,AllPublicationData!$B:$B,'Publication Table'!$C$4,AllPublicationData!$D:$D,'Publication Table'!P$7),
IF('Publication Table'!$C$5="Operations cancelled for clinical reasons",
SUMIFS(AllPublicationData!$G:$G,AllPublicationData!$A:$A,'Publication Table'!$B105,AllPublicationData!$B:$B,'Publication Table'!$C$4,AllPublicationData!$D:$D,'Publication Table'!P$7),
IF('Publication Table'!$C$5="Operations cancelled for non-clinical/capacity reasons",
SUMIFS(AllPublicationData!$G:$G,AllPublicationData!$A:$A,'Publication Table'!$B105,AllPublicationData!$B:$B,'Publication Table'!$C$4,AllPublicationData!$D:$D,'Publication Table'!P$7),
IF('Publication Table'!$C$5="Cancellations for other reasons",
SUMIFS(AllPublicationData!$G:$G,AllPublicationData!$A:$A,'Publication Table'!$B105,AllPublicationData!$B:$B,'Publication Table'!$C$4,AllPublicationData!$D:$D,'Publication Table'!P$7)))))))+
IF(AND($C$4="NHS Scotland",$C$5="Total Operations"),
SUMIFS(AllPublicationData!$E:$E,AllPublicationData!$A:$A,'Publication Table'!$B105,AllPublicationData!$B:$B,'Publication Table'!P$7),
IF(AND($C$4="NHS Scotland",$C$5="All Cancelled Operations"),
SUMIFS(AllPublicationData!$F:$F,AllPublicationData!$A:$A,'Publication Table'!$B105,AllPublicationData!$B:$B,'Publication Table'!P$7),
IF(AND($C$4="NHS Scotland",$C$5="Operations cancelled by patient"),
SUMIFS(AllPublicationData!$G:$G,AllPublicationData!$A:$A,'Publication Table'!$B105,AllPublicationData!$B:$B,'Publication Table'!P$7),
IF(AND($C$4="NHS Scotland",$C$5="Operations cancelled for clinical reasons"),
SUMIFS(AllPublicationData!$H:$H,AllPublicationData!$A:$A,'Publication Table'!$B105,AllPublicationData!$B:$B,'Publication Table'!P$7),
IF(AND($C$4="NHS Scotland",$C$5="Operations cancelled for non-clinical/capacity reasons"),
SUMIFS(AllPublicationData!$I:$I,AllPublicationData!$A:$A,'Publication Table'!$B105,AllPublicationData!$B:$B,'Publication Table'!P$7),
IF(AND($C$4="NHS Scotland",$C$5="Cancellations for other reasons"),
SUMIFS(AllPublicationData!$J:$J,AllPublicationData!$A:$A,'Publication Table'!$B105,AllPublicationData!$B:$B,'Publication Table'!P$7)))))))</f>
        <v>185</v>
      </c>
      <c r="Q105" s="90">
        <f>IF($C$5="Total Operations",
SUMIFS(AllPublicationData!$E:$E,AllPublicationData!$A:$A,'Publication Table'!$B105,AllPublicationData!$B:$B,'Publication Table'!$C$4,AllPublicationData!$D:$D,'Publication Table'!Q$7),
IF('Publication Table'!$C$5="All Cancelled Operations",
SUMIFS(AllPublicationData!$F:$F,AllPublicationData!$A:$A,'Publication Table'!$B105,AllPublicationData!$B:$B,'Publication Table'!$C$4,AllPublicationData!$D:$D,'Publication Table'!Q$7),
IF('Publication Table'!$C$5="Operations cancelled by patient",
SUMIFS(AllPublicationData!$G:$G,AllPublicationData!$A:$A,'Publication Table'!$B105,AllPublicationData!$B:$B,'Publication Table'!$C$4,AllPublicationData!$D:$D,'Publication Table'!Q$7),
IF('Publication Table'!$C$5="Operations cancelled for clinical reasons",
SUMIFS(AllPublicationData!$G:$G,AllPublicationData!$A:$A,'Publication Table'!$B105,AllPublicationData!$B:$B,'Publication Table'!$C$4,AllPublicationData!$D:$D,'Publication Table'!Q$7),
IF('Publication Table'!$C$5="Operations cancelled for non-clinical/capacity reasons",
SUMIFS(AllPublicationData!$G:$G,AllPublicationData!$A:$A,'Publication Table'!$B105,AllPublicationData!$B:$B,'Publication Table'!$C$4,AllPublicationData!$D:$D,'Publication Table'!Q$7),
IF('Publication Table'!$C$5="Cancellations for other reasons",
SUMIFS(AllPublicationData!$G:$G,AllPublicationData!$A:$A,'Publication Table'!$B105,AllPublicationData!$B:$B,'Publication Table'!$C$4,AllPublicationData!$D:$D,'Publication Table'!Q$7)))))))+
IF(AND($C$4="NHS Scotland",$C$5="Total Operations"),
SUMIFS(AllPublicationData!$E:$E,AllPublicationData!$A:$A,'Publication Table'!$B105,AllPublicationData!$B:$B,'Publication Table'!Q$7),
IF(AND($C$4="NHS Scotland",$C$5="All Cancelled Operations"),
SUMIFS(AllPublicationData!$F:$F,AllPublicationData!$A:$A,'Publication Table'!$B105,AllPublicationData!$B:$B,'Publication Table'!Q$7),
IF(AND($C$4="NHS Scotland",$C$5="Operations cancelled by patient"),
SUMIFS(AllPublicationData!$G:$G,AllPublicationData!$A:$A,'Publication Table'!$B105,AllPublicationData!$B:$B,'Publication Table'!Q$7),
IF(AND($C$4="NHS Scotland",$C$5="Operations cancelled for clinical reasons"),
SUMIFS(AllPublicationData!$H:$H,AllPublicationData!$A:$A,'Publication Table'!$B105,AllPublicationData!$B:$B,'Publication Table'!Q$7),
IF(AND($C$4="NHS Scotland",$C$5="Operations cancelled for non-clinical/capacity reasons"),
SUMIFS(AllPublicationData!$I:$I,AllPublicationData!$A:$A,'Publication Table'!$B105,AllPublicationData!$B:$B,'Publication Table'!Q$7),
IF(AND($C$4="NHS Scotland",$C$5="Cancellations for other reasons"),
SUMIFS(AllPublicationData!$J:$J,AllPublicationData!$A:$A,'Publication Table'!$B105,AllPublicationData!$B:$B,'Publication Table'!Q$7)))))))</f>
        <v>2197</v>
      </c>
      <c r="R105" s="90">
        <f>IF($C$5="Total Operations",
SUMIFS(AllPublicationData!$E:$E,AllPublicationData!$A:$A,'Publication Table'!$B105,AllPublicationData!$B:$B,'Publication Table'!$C$4,AllPublicationData!$D:$D,'Publication Table'!R$7),
IF('Publication Table'!$C$5="All Cancelled Operations",
SUMIFS(AllPublicationData!$F:$F,AllPublicationData!$A:$A,'Publication Table'!$B105,AllPublicationData!$B:$B,'Publication Table'!$C$4,AllPublicationData!$D:$D,'Publication Table'!R$7),
IF('Publication Table'!$C$5="Operations cancelled by patient",
SUMIFS(AllPublicationData!$G:$G,AllPublicationData!$A:$A,'Publication Table'!$B105,AllPublicationData!$B:$B,'Publication Table'!$C$4,AllPublicationData!$D:$D,'Publication Table'!R$7),
IF('Publication Table'!$C$5="Operations cancelled for clinical reasons",
SUMIFS(AllPublicationData!$G:$G,AllPublicationData!$A:$A,'Publication Table'!$B105,AllPublicationData!$B:$B,'Publication Table'!$C$4,AllPublicationData!$D:$D,'Publication Table'!R$7),
IF('Publication Table'!$C$5="Operations cancelled for non-clinical/capacity reasons",
SUMIFS(AllPublicationData!$G:$G,AllPublicationData!$A:$A,'Publication Table'!$B105,AllPublicationData!$B:$B,'Publication Table'!$C$4,AllPublicationData!$D:$D,'Publication Table'!R$7),
IF('Publication Table'!$C$5="Cancellations for other reasons",
SUMIFS(AllPublicationData!$G:$G,AllPublicationData!$A:$A,'Publication Table'!$B105,AllPublicationData!$B:$B,'Publication Table'!$C$4,AllPublicationData!$D:$D,'Publication Table'!R$7)))))))+
IF(AND($C$4="NHS Scotland",$C$5="Total Operations"),
SUMIFS(AllPublicationData!$E:$E,AllPublicationData!$A:$A,'Publication Table'!$B105,AllPublicationData!$B:$B,'Publication Table'!R$7),
IF(AND($C$4="NHS Scotland",$C$5="All Cancelled Operations"),
SUMIFS(AllPublicationData!$F:$F,AllPublicationData!$A:$A,'Publication Table'!$B105,AllPublicationData!$B:$B,'Publication Table'!R$7),
IF(AND($C$4="NHS Scotland",$C$5="Operations cancelled by patient"),
SUMIFS(AllPublicationData!$G:$G,AllPublicationData!$A:$A,'Publication Table'!$B105,AllPublicationData!$B:$B,'Publication Table'!R$7),
IF(AND($C$4="NHS Scotland",$C$5="Operations cancelled for clinical reasons"),
SUMIFS(AllPublicationData!$H:$H,AllPublicationData!$A:$A,'Publication Table'!$B105,AllPublicationData!$B:$B,'Publication Table'!R$7),
IF(AND($C$4="NHS Scotland",$C$5="Operations cancelled for non-clinical/capacity reasons"),
SUMIFS(AllPublicationData!$I:$I,AllPublicationData!$A:$A,'Publication Table'!$B105,AllPublicationData!$B:$B,'Publication Table'!R$7),
IF(AND($C$4="NHS Scotland",$C$5="Cancellations for other reasons"),
SUMIFS(AllPublicationData!$J:$J,AllPublicationData!$A:$A,'Publication Table'!$B105,AllPublicationData!$B:$B,'Publication Table'!R$7)))))))</f>
        <v>118</v>
      </c>
    </row>
    <row r="106" spans="2:18" x14ac:dyDescent="0.35">
      <c r="B106" s="87">
        <v>42430</v>
      </c>
      <c r="C106" s="81">
        <f>IF($C$5="Total Operations",
SUMIFS(AllPublicationData!$E:$E,AllPublicationData!$A:$A,'Publication Table'!$B106,AllPublicationData!$B:$B,'Publication Table'!$C$4),
IF('Publication Table'!$C$5="All Cancelled Operations",
SUMIFS(AllPublicationData!$F:$F,AllPublicationData!$A:$A,'Publication Table'!$B106,AllPublicationData!$B:$B,'Publication Table'!$C$4),
IF('Publication Table'!$C$5="Operations cancelled by patient",
SUMIFS(AllPublicationData!$G:$G,AllPublicationData!$A:$A,'Publication Table'!$B106,AllPublicationData!$B:$B,'Publication Table'!$C$4),
IF('Publication Table'!$C$5="Operations cancelled for clinical reasons",
SUMIFS(AllPublicationData!$H:$H,AllPublicationData!$A:$A,'Publication Table'!$B106,AllPublicationData!$B:$B,'Publication Table'!$C$4),
IF('Publication Table'!$C$5="Operations cancelled for non-clinical/capacity reasons",
SUMIFS(AllPublicationData!$I:$I,AllPublicationData!$A:$A,'Publication Table'!$B106,AllPublicationData!$B:$B,'Publication Table'!$C$4),
IF('Publication Table'!$C$5="Cancellations for other reasons",
SUMIFS(AllPublicationData!$J:$J,AllPublicationData!$A:$A,'Publication Table'!$B106,AllPublicationData!$B:$B,'Publication Table'!$C$4)))))))+
IF(AND($C$4="NHS Scotland",$C$5="Total Operations"),
SUMIFS(AllPublicationData!$E:$E,AllPublicationData!$A:$A,'Publication Table'!$B106),
IF(AND($C$4="NHS Scotland",$C$5="All Cancelled Operations"),
SUMIFS(AllPublicationData!$F:$F,AllPublicationData!$A:$A,'Publication Table'!$B106),
IF(AND($C$4="NHS Scotland",$C$5="Operations cancelled by patient"),
SUMIFS(AllPublicationData!$G:$G,AllPublicationData!$A:$A,'Publication Table'!$B106),
IF(AND($C$4="NHS Scotland",$C$5="Operations cancelled for clinical reasons"),
SUMIFS(AllPublicationData!$H:$H,AllPublicationData!$A:$A,'Publication Table'!$B106),
IF(AND($C$4="NHS Scotland",$C$5="Operations cancelled for non-clinical/capacity reasons"),
SUMIFS(AllPublicationData!$I:$I,AllPublicationData!$A:$A,'Publication Table'!$B106),
IF(AND($C$4="NHS Scotland",$C$5="Cancellations for other reasons"),
SUMIFS(AllPublicationData!$J:$J,AllPublicationData!$A:$A,'Publication Table'!$B106)))))))</f>
        <v>32113</v>
      </c>
      <c r="D106" s="90">
        <f>IF($C$5="Total Operations",
SUMIFS(AllPublicationData!$E:$E,AllPublicationData!$A:$A,'Publication Table'!$B106,AllPublicationData!$B:$B,'Publication Table'!$C$4,AllPublicationData!$D:$D,'Publication Table'!D$7),
IF('Publication Table'!$C$5="All Cancelled Operations",
SUMIFS(AllPublicationData!$F:$F,AllPublicationData!$A:$A,'Publication Table'!$B106,AllPublicationData!$B:$B,'Publication Table'!$C$4,AllPublicationData!$D:$D,'Publication Table'!D$7),
IF('Publication Table'!$C$5="Operations cancelled by patient",
SUMIFS(AllPublicationData!$G:$G,AllPublicationData!$A:$A,'Publication Table'!$B106,AllPublicationData!$B:$B,'Publication Table'!$C$4,AllPublicationData!$D:$D,'Publication Table'!D$7),
IF('Publication Table'!$C$5="Operations cancelled for clinical reasons",
SUMIFS(AllPublicationData!$H:$H,AllPublicationData!$A:$A,'Publication Table'!$B106,AllPublicationData!$B:$B,'Publication Table'!$C$4,AllPublicationData!$D:$D,'Publication Table'!D$7),
IF('Publication Table'!$C$5="Operations cancelled for non-clinical/capacity reasons",
SUMIFS(AllPublicationData!$I:$I,AllPublicationData!$A:$A,'Publication Table'!$B106,AllPublicationData!$B:$B,'Publication Table'!$C$4,AllPublicationData!$D:$D,'Publication Table'!D$7),
IF('Publication Table'!$C$5="Cancellations for other reasons",
SUMIFS(AllPublicationData!$J:$J,AllPublicationData!$A:$A,'Publication Table'!$B106,AllPublicationData!$B:$B,'Publication Table'!$C$4,AllPublicationData!$D:$D,'Publication Table'!D$7)))))))+
IF(AND($C$4="NHS Scotland",$C$5="Total Operations"),
SUMIFS(AllPublicationData!$E:$E,AllPublicationData!$A:$A,'Publication Table'!$B106,AllPublicationData!$B:$B,'Publication Table'!D$7),
IF(AND($C$4="NHS Scotland",$C$5="All Cancelled Operations"),
SUMIFS(AllPublicationData!$F:$F,AllPublicationData!$A:$A,'Publication Table'!$B106,AllPublicationData!$B:$B,'Publication Table'!D$7),
IF(AND($C$4="NHS Scotland",$C$5="Operations cancelled by patient"),
SUMIFS(AllPublicationData!$G:$G,AllPublicationData!$A:$A,'Publication Table'!$B106,AllPublicationData!$B:$B,'Publication Table'!D$7),
IF(AND($C$4="NHS Scotland",$C$5="Operations cancelled for clinical reasons"),
SUMIFS(AllPublicationData!$H:$H,AllPublicationData!$A:$A,'Publication Table'!$B106,AllPublicationData!$B:$B,'Publication Table'!D$7),
IF(AND($C$4="NHS Scotland",$C$5="Operations cancelled for non-clinical/capacity reasons"),
SUMIFS(AllPublicationData!$I:$I,AllPublicationData!$A:$A,'Publication Table'!$B106,AllPublicationData!$B:$B,'Publication Table'!D$7),
IF(AND($C$4="NHS Scotland",$C$5="Cancellations for other reasons"),
SUMIFS(AllPublicationData!$J:$J,AllPublicationData!$A:$A,'Publication Table'!$B106,AllPublicationData!$B:$B,'Publication Table'!D$7)))))))</f>
        <v>1492</v>
      </c>
      <c r="E106" s="90">
        <f>IF($C$5="Total Operations",
SUMIFS(AllPublicationData!$E:$E,AllPublicationData!$A:$A,'Publication Table'!$B106,AllPublicationData!$B:$B,'Publication Table'!$C$4,AllPublicationData!$D:$D,'Publication Table'!E$7),
IF('Publication Table'!$C$5="All Cancelled Operations",
SUMIFS(AllPublicationData!$F:$F,AllPublicationData!$A:$A,'Publication Table'!$B106,AllPublicationData!$B:$B,'Publication Table'!$C$4,AllPublicationData!$D:$D,'Publication Table'!E$7),
IF('Publication Table'!$C$5="Operations cancelled by patient",
SUMIFS(AllPublicationData!$G:$G,AllPublicationData!$A:$A,'Publication Table'!$B106,AllPublicationData!$B:$B,'Publication Table'!$C$4,AllPublicationData!$D:$D,'Publication Table'!E$7),
IF('Publication Table'!$C$5="Operations cancelled for clinical reasons",
SUMIFS(AllPublicationData!$H:$H,AllPublicationData!$A:$A,'Publication Table'!$B106,AllPublicationData!$B:$B,'Publication Table'!$C$4,AllPublicationData!$D:$D,'Publication Table'!E$7),
IF('Publication Table'!$C$5="Operations cancelled for non-clinical/capacity reasons",
SUMIFS(AllPublicationData!$I:$I,AllPublicationData!$A:$A,'Publication Table'!$B106,AllPublicationData!$B:$B,'Publication Table'!$C$4,AllPublicationData!$D:$D,'Publication Table'!E$7),
IF('Publication Table'!$C$5="Cancellations for other reasons",
SUMIFS(AllPublicationData!$J:$J,AllPublicationData!$A:$A,'Publication Table'!$B106,AllPublicationData!$B:$B,'Publication Table'!$C$4,AllPublicationData!$D:$D,'Publication Table'!E$7)))))))+
IF(AND($C$4="NHS Scotland",$C$5="Total Operations"),
SUMIFS(AllPublicationData!$E:$E,AllPublicationData!$A:$A,'Publication Table'!$B106,AllPublicationData!$B:$B,'Publication Table'!E$7),
IF(AND($C$4="NHS Scotland",$C$5="All Cancelled Operations"),
SUMIFS(AllPublicationData!$F:$F,AllPublicationData!$A:$A,'Publication Table'!$B106,AllPublicationData!$B:$B,'Publication Table'!E$7),
IF(AND($C$4="NHS Scotland",$C$5="Operations cancelled by patient"),
SUMIFS(AllPublicationData!$G:$G,AllPublicationData!$A:$A,'Publication Table'!$B106,AllPublicationData!$B:$B,'Publication Table'!E$7),
IF(AND($C$4="NHS Scotland",$C$5="Operations cancelled for clinical reasons"),
SUMIFS(AllPublicationData!$H:$H,AllPublicationData!$A:$A,'Publication Table'!$B106,AllPublicationData!$B:$B,'Publication Table'!E$7),
IF(AND($C$4="NHS Scotland",$C$5="Operations cancelled for non-clinical/capacity reasons"),
SUMIFS(AllPublicationData!$I:$I,AllPublicationData!$A:$A,'Publication Table'!$B106,AllPublicationData!$B:$B,'Publication Table'!E$7),
IF(AND($C$4="NHS Scotland",$C$5="Cancellations for other reasons"),
SUMIFS(AllPublicationData!$J:$J,AllPublicationData!$A:$A,'Publication Table'!$B106,AllPublicationData!$B:$B,'Publication Table'!E$7)))))))</f>
        <v>2122</v>
      </c>
      <c r="F106" s="90">
        <f>IF($C$5="Total Operations",
SUMIFS(AllPublicationData!$E:$E,AllPublicationData!$A:$A,'Publication Table'!$B106,AllPublicationData!$B:$B,'Publication Table'!$C$4,AllPublicationData!$D:$D,'Publication Table'!F$7),
IF('Publication Table'!$C$5="All Cancelled Operations",
SUMIFS(AllPublicationData!$F:$F,AllPublicationData!$A:$A,'Publication Table'!$B106,AllPublicationData!$B:$B,'Publication Table'!$C$4,AllPublicationData!$D:$D,'Publication Table'!F$7),
IF('Publication Table'!$C$5="Operations cancelled by patient",
SUMIFS(AllPublicationData!$G:$G,AllPublicationData!$A:$A,'Publication Table'!$B106,AllPublicationData!$B:$B,'Publication Table'!$C$4,AllPublicationData!$D:$D,'Publication Table'!F$7),
IF('Publication Table'!$C$5="Operations cancelled for clinical reasons",
SUMIFS(AllPublicationData!$H:$H,AllPublicationData!$A:$A,'Publication Table'!$B106,AllPublicationData!$B:$B,'Publication Table'!$C$4,AllPublicationData!$D:$D,'Publication Table'!F$7),
IF('Publication Table'!$C$5="Operations cancelled for non-clinical/capacity reasons",
SUMIFS(AllPublicationData!$I:$I,AllPublicationData!$A:$A,'Publication Table'!$B106,AllPublicationData!$B:$B,'Publication Table'!$C$4,AllPublicationData!$D:$D,'Publication Table'!F$7),
IF('Publication Table'!$C$5="Cancellations for other reasons",
SUMIFS(AllPublicationData!$J:$J,AllPublicationData!$A:$A,'Publication Table'!$B106,AllPublicationData!$B:$B,'Publication Table'!$C$4,AllPublicationData!$D:$D,'Publication Table'!F$7)))))))+
IF(AND($C$4="NHS Scotland",$C$5="Total Operations"),
SUMIFS(AllPublicationData!$E:$E,AllPublicationData!$A:$A,'Publication Table'!$B106,AllPublicationData!$B:$B,'Publication Table'!F$7),
IF(AND($C$4="NHS Scotland",$C$5="All Cancelled Operations"),
SUMIFS(AllPublicationData!$F:$F,AllPublicationData!$A:$A,'Publication Table'!$B106,AllPublicationData!$B:$B,'Publication Table'!F$7),
IF(AND($C$4="NHS Scotland",$C$5="Operations cancelled by patient"),
SUMIFS(AllPublicationData!$G:$G,AllPublicationData!$A:$A,'Publication Table'!$B106,AllPublicationData!$B:$B,'Publication Table'!F$7),
IF(AND($C$4="NHS Scotland",$C$5="Operations cancelled for clinical reasons"),
SUMIFS(AllPublicationData!$H:$H,AllPublicationData!$A:$A,'Publication Table'!$B106,AllPublicationData!$B:$B,'Publication Table'!F$7),
IF(AND($C$4="NHS Scotland",$C$5="Operations cancelled for non-clinical/capacity reasons"),
SUMIFS(AllPublicationData!$I:$I,AllPublicationData!$A:$A,'Publication Table'!$B106,AllPublicationData!$B:$B,'Publication Table'!F$7),
IF(AND($C$4="NHS Scotland",$C$5="Cancellations for other reasons"),
SUMIFS(AllPublicationData!$J:$J,AllPublicationData!$A:$A,'Publication Table'!$B106,AllPublicationData!$B:$B,'Publication Table'!F$7)))))))</f>
        <v>531</v>
      </c>
      <c r="G106" s="90">
        <f>IF($C$5="Total Operations",
SUMIFS(AllPublicationData!$E:$E,AllPublicationData!$A:$A,'Publication Table'!$B106,AllPublicationData!$B:$B,'Publication Table'!$C$4,AllPublicationData!$D:$D,'Publication Table'!G$7),
IF('Publication Table'!$C$5="All Cancelled Operations",
SUMIFS(AllPublicationData!$F:$F,AllPublicationData!$A:$A,'Publication Table'!$B106,AllPublicationData!$B:$B,'Publication Table'!$C$4,AllPublicationData!$D:$D,'Publication Table'!G$7),
IF('Publication Table'!$C$5="Operations cancelled by patient",
SUMIFS(AllPublicationData!$G:$G,AllPublicationData!$A:$A,'Publication Table'!$B106,AllPublicationData!$B:$B,'Publication Table'!$C$4,AllPublicationData!$D:$D,'Publication Table'!G$7),
IF('Publication Table'!$C$5="Operations cancelled for clinical reasons",
SUMIFS(AllPublicationData!$H:$H,AllPublicationData!$A:$A,'Publication Table'!$B106,AllPublicationData!$B:$B,'Publication Table'!$C$4,AllPublicationData!$D:$D,'Publication Table'!G$7),
IF('Publication Table'!$C$5="Operations cancelled for non-clinical/capacity reasons",
SUMIFS(AllPublicationData!$I:$I,AllPublicationData!$A:$A,'Publication Table'!$B106,AllPublicationData!$B:$B,'Publication Table'!$C$4,AllPublicationData!$D:$D,'Publication Table'!G$7),
IF('Publication Table'!$C$5="Cancellations for other reasons",
SUMIFS(AllPublicationData!$J:$J,AllPublicationData!$A:$A,'Publication Table'!$B106,AllPublicationData!$B:$B,'Publication Table'!$C$4,AllPublicationData!$D:$D,'Publication Table'!G$7)))))))+
IF(AND($C$4="NHS Scotland",$C$5="Total Operations"),
SUMIFS(AllPublicationData!$E:$E,AllPublicationData!$A:$A,'Publication Table'!$B106,AllPublicationData!$B:$B,'Publication Table'!G$7),
IF(AND($C$4="NHS Scotland",$C$5="All Cancelled Operations"),
SUMIFS(AllPublicationData!$F:$F,AllPublicationData!$A:$A,'Publication Table'!$B106,AllPublicationData!$B:$B,'Publication Table'!G$7),
IF(AND($C$4="NHS Scotland",$C$5="Operations cancelled by patient"),
SUMIFS(AllPublicationData!$G:$G,AllPublicationData!$A:$A,'Publication Table'!$B106,AllPublicationData!$B:$B,'Publication Table'!G$7),
IF(AND($C$4="NHS Scotland",$C$5="Operations cancelled for clinical reasons"),
SUMIFS(AllPublicationData!$H:$H,AllPublicationData!$A:$A,'Publication Table'!$B106,AllPublicationData!$B:$B,'Publication Table'!G$7),
IF(AND($C$4="NHS Scotland",$C$5="Operations cancelled for non-clinical/capacity reasons"),
SUMIFS(AllPublicationData!$I:$I,AllPublicationData!$A:$A,'Publication Table'!$B106,AllPublicationData!$B:$B,'Publication Table'!G$7),
IF(AND($C$4="NHS Scotland",$C$5="Cancellations for other reasons"),
SUMIFS(AllPublicationData!$J:$J,AllPublicationData!$A:$A,'Publication Table'!$B106,AllPublicationData!$B:$B,'Publication Table'!G$7)))))))</f>
        <v>1572</v>
      </c>
      <c r="H106" s="90">
        <f>IF($C$5="Total Operations",
SUMIFS(AllPublicationData!$E:$E,AllPublicationData!$A:$A,'Publication Table'!$B106,AllPublicationData!$B:$B,'Publication Table'!$C$4,AllPublicationData!$D:$D,'Publication Table'!H$7),
IF('Publication Table'!$C$5="All Cancelled Operations",
SUMIFS(AllPublicationData!$F:$F,AllPublicationData!$A:$A,'Publication Table'!$B106,AllPublicationData!$B:$B,'Publication Table'!$C$4,AllPublicationData!$D:$D,'Publication Table'!H$7),
IF('Publication Table'!$C$5="Operations cancelled by patient",
SUMIFS(AllPublicationData!$G:$G,AllPublicationData!$A:$A,'Publication Table'!$B106,AllPublicationData!$B:$B,'Publication Table'!$C$4,AllPublicationData!$D:$D,'Publication Table'!H$7),
IF('Publication Table'!$C$5="Operations cancelled for clinical reasons",
SUMIFS(AllPublicationData!$H:$H,AllPublicationData!$A:$A,'Publication Table'!$B106,AllPublicationData!$B:$B,'Publication Table'!$C$4,AllPublicationData!$D:$D,'Publication Table'!H$7),
IF('Publication Table'!$C$5="Operations cancelled for non-clinical/capacity reasons",
SUMIFS(AllPublicationData!$I:$I,AllPublicationData!$A:$A,'Publication Table'!$B106,AllPublicationData!$B:$B,'Publication Table'!$C$4,AllPublicationData!$D:$D,'Publication Table'!H$7),
IF('Publication Table'!$C$5="Cancellations for other reasons",
SUMIFS(AllPublicationData!$J:$J,AllPublicationData!$A:$A,'Publication Table'!$B106,AllPublicationData!$B:$B,'Publication Table'!$C$4,AllPublicationData!$D:$D,'Publication Table'!H$7)))))))+
IF(AND($C$4="NHS Scotland",$C$5="Total Operations"),
SUMIFS(AllPublicationData!$E:$E,AllPublicationData!$A:$A,'Publication Table'!$B106,AllPublicationData!$B:$B,'Publication Table'!H$7),
IF(AND($C$4="NHS Scotland",$C$5="All Cancelled Operations"),
SUMIFS(AllPublicationData!$F:$F,AllPublicationData!$A:$A,'Publication Table'!$B106,AllPublicationData!$B:$B,'Publication Table'!H$7),
IF(AND($C$4="NHS Scotland",$C$5="Operations cancelled by patient"),
SUMIFS(AllPublicationData!$G:$G,AllPublicationData!$A:$A,'Publication Table'!$B106,AllPublicationData!$B:$B,'Publication Table'!H$7),
IF(AND($C$4="NHS Scotland",$C$5="Operations cancelled for clinical reasons"),
SUMIFS(AllPublicationData!$H:$H,AllPublicationData!$A:$A,'Publication Table'!$B106,AllPublicationData!$B:$B,'Publication Table'!H$7),
IF(AND($C$4="NHS Scotland",$C$5="Operations cancelled for non-clinical/capacity reasons"),
SUMIFS(AllPublicationData!$I:$I,AllPublicationData!$A:$A,'Publication Table'!$B106,AllPublicationData!$B:$B,'Publication Table'!H$7),
IF(AND($C$4="NHS Scotland",$C$5="Cancellations for other reasons"),
SUMIFS(AllPublicationData!$J:$J,AllPublicationData!$A:$A,'Publication Table'!$B106,AllPublicationData!$B:$B,'Publication Table'!H$7)))))))</f>
        <v>1552</v>
      </c>
      <c r="I106" s="90">
        <f>IF($C$5="Total Operations",
SUMIFS(AllPublicationData!$E:$E,AllPublicationData!$A:$A,'Publication Table'!$B106,AllPublicationData!$B:$B,'Publication Table'!$C$4,AllPublicationData!$D:$D,'Publication Table'!I$7),
IF('Publication Table'!$C$5="All Cancelled Operations",
SUMIFS(AllPublicationData!$F:$F,AllPublicationData!$A:$A,'Publication Table'!$B106,AllPublicationData!$B:$B,'Publication Table'!$C$4,AllPublicationData!$D:$D,'Publication Table'!I$7),
IF('Publication Table'!$C$5="Operations cancelled by patient",
SUMIFS(AllPublicationData!$G:$G,AllPublicationData!$A:$A,'Publication Table'!$B106,AllPublicationData!$B:$B,'Publication Table'!$C$4,AllPublicationData!$D:$D,'Publication Table'!I$7),
IF('Publication Table'!$C$5="Operations cancelled for clinical reasons",
SUMIFS(AllPublicationData!$H:$H,AllPublicationData!$A:$A,'Publication Table'!$B106,AllPublicationData!$B:$B,'Publication Table'!$C$4,AllPublicationData!$D:$D,'Publication Table'!I$7),
IF('Publication Table'!$C$5="Operations cancelled for non-clinical/capacity reasons",
SUMIFS(AllPublicationData!$I:$I,AllPublicationData!$A:$A,'Publication Table'!$B106,AllPublicationData!$B:$B,'Publication Table'!$C$4,AllPublicationData!$D:$D,'Publication Table'!I$7),
IF('Publication Table'!$C$5="Cancellations for other reasons",
SUMIFS(AllPublicationData!$J:$J,AllPublicationData!$A:$A,'Publication Table'!$B106,AllPublicationData!$B:$B,'Publication Table'!$C$4,AllPublicationData!$D:$D,'Publication Table'!I$7)))))))+
IF(AND($C$4="NHS Scotland",$C$5="Total Operations"),
SUMIFS(AllPublicationData!$E:$E,AllPublicationData!$A:$A,'Publication Table'!$B106,AllPublicationData!$B:$B,'Publication Table'!I$7),
IF(AND($C$4="NHS Scotland",$C$5="All Cancelled Operations"),
SUMIFS(AllPublicationData!$F:$F,AllPublicationData!$A:$A,'Publication Table'!$B106,AllPublicationData!$B:$B,'Publication Table'!I$7),
IF(AND($C$4="NHS Scotland",$C$5="Operations cancelled by patient"),
SUMIFS(AllPublicationData!$G:$G,AllPublicationData!$A:$A,'Publication Table'!$B106,AllPublicationData!$B:$B,'Publication Table'!I$7),
IF(AND($C$4="NHS Scotland",$C$5="Operations cancelled for clinical reasons"),
SUMIFS(AllPublicationData!$H:$H,AllPublicationData!$A:$A,'Publication Table'!$B106,AllPublicationData!$B:$B,'Publication Table'!I$7),
IF(AND($C$4="NHS Scotland",$C$5="Operations cancelled for non-clinical/capacity reasons"),
SUMIFS(AllPublicationData!$I:$I,AllPublicationData!$A:$A,'Publication Table'!$B106,AllPublicationData!$B:$B,'Publication Table'!I$7),
IF(AND($C$4="NHS Scotland",$C$5="Cancellations for other reasons"),
SUMIFS(AllPublicationData!$J:$J,AllPublicationData!$A:$A,'Publication Table'!$B106,AllPublicationData!$B:$B,'Publication Table'!I$7)))))))</f>
        <v>1135</v>
      </c>
      <c r="J106" s="90">
        <f>IF($C$5="Total Operations",
SUMIFS(AllPublicationData!$E:$E,AllPublicationData!$A:$A,'Publication Table'!$B106,AllPublicationData!$B:$B,'Publication Table'!$C$4,AllPublicationData!$D:$D,'Publication Table'!J$7),
IF('Publication Table'!$C$5="All Cancelled Operations",
SUMIFS(AllPublicationData!$F:$F,AllPublicationData!$A:$A,'Publication Table'!$B106,AllPublicationData!$B:$B,'Publication Table'!$C$4,AllPublicationData!$D:$D,'Publication Table'!J$7),
IF('Publication Table'!$C$5="Operations cancelled by patient",
SUMIFS(AllPublicationData!$G:$G,AllPublicationData!$A:$A,'Publication Table'!$B106,AllPublicationData!$B:$B,'Publication Table'!$C$4,AllPublicationData!$D:$D,'Publication Table'!J$7),
IF('Publication Table'!$C$5="Operations cancelled for clinical reasons",
SUMIFS(AllPublicationData!$H:$H,AllPublicationData!$A:$A,'Publication Table'!$B106,AllPublicationData!$B:$B,'Publication Table'!$C$4,AllPublicationData!$D:$D,'Publication Table'!J$7),
IF('Publication Table'!$C$5="Operations cancelled for non-clinical/capacity reasons",
SUMIFS(AllPublicationData!$I:$I,AllPublicationData!$A:$A,'Publication Table'!$B106,AllPublicationData!$B:$B,'Publication Table'!$C$4,AllPublicationData!$D:$D,'Publication Table'!J$7),
IF('Publication Table'!$C$5="Cancellations for other reasons",
SUMIFS(AllPublicationData!$J:$J,AllPublicationData!$A:$A,'Publication Table'!$B106,AllPublicationData!$B:$B,'Publication Table'!$C$4,AllPublicationData!$D:$D,'Publication Table'!J$7)))))))+
IF(AND($C$4="NHS Scotland",$C$5="Total Operations"),
SUMIFS(AllPublicationData!$E:$E,AllPublicationData!$A:$A,'Publication Table'!$B106,AllPublicationData!$B:$B,'Publication Table'!J$7),
IF(AND($C$4="NHS Scotland",$C$5="All Cancelled Operations"),
SUMIFS(AllPublicationData!$F:$F,AllPublicationData!$A:$A,'Publication Table'!$B106,AllPublicationData!$B:$B,'Publication Table'!J$7),
IF(AND($C$4="NHS Scotland",$C$5="Operations cancelled by patient"),
SUMIFS(AllPublicationData!$G:$G,AllPublicationData!$A:$A,'Publication Table'!$B106,AllPublicationData!$B:$B,'Publication Table'!J$7),
IF(AND($C$4="NHS Scotland",$C$5="Operations cancelled for clinical reasons"),
SUMIFS(AllPublicationData!$H:$H,AllPublicationData!$A:$A,'Publication Table'!$B106,AllPublicationData!$B:$B,'Publication Table'!J$7),
IF(AND($C$4="NHS Scotland",$C$5="Operations cancelled for non-clinical/capacity reasons"),
SUMIFS(AllPublicationData!$I:$I,AllPublicationData!$A:$A,'Publication Table'!$B106,AllPublicationData!$B:$B,'Publication Table'!J$7),
IF(AND($C$4="NHS Scotland",$C$5="Cancellations for other reasons"),
SUMIFS(AllPublicationData!$J:$J,AllPublicationData!$A:$A,'Publication Table'!$B106,AllPublicationData!$B:$B,'Publication Table'!J$7)))))))</f>
        <v>3566</v>
      </c>
      <c r="K106" s="90">
        <f>IF($C$5="Total Operations",
SUMIFS(AllPublicationData!$E:$E,AllPublicationData!$A:$A,'Publication Table'!$B106,AllPublicationData!$B:$B,'Publication Table'!$C$4,AllPublicationData!$D:$D,'Publication Table'!K$7),
IF('Publication Table'!$C$5="All Cancelled Operations",
SUMIFS(AllPublicationData!$F:$F,AllPublicationData!$A:$A,'Publication Table'!$B106,AllPublicationData!$B:$B,'Publication Table'!$C$4,AllPublicationData!$D:$D,'Publication Table'!K$7),
IF('Publication Table'!$C$5="Operations cancelled by patient",
SUMIFS(AllPublicationData!$G:$G,AllPublicationData!$A:$A,'Publication Table'!$B106,AllPublicationData!$B:$B,'Publication Table'!$C$4,AllPublicationData!$D:$D,'Publication Table'!K$7),
IF('Publication Table'!$C$5="Operations cancelled for clinical reasons",
SUMIFS(AllPublicationData!$H:$H,AllPublicationData!$A:$A,'Publication Table'!$B106,AllPublicationData!$B:$B,'Publication Table'!$C$4,AllPublicationData!$D:$D,'Publication Table'!K$7),
IF('Publication Table'!$C$5="Operations cancelled for non-clinical/capacity reasons",
SUMIFS(AllPublicationData!$I:$I,AllPublicationData!$A:$A,'Publication Table'!$B106,AllPublicationData!$B:$B,'Publication Table'!$C$4,AllPublicationData!$D:$D,'Publication Table'!K$7),
IF('Publication Table'!$C$5="Cancellations for other reasons",
SUMIFS(AllPublicationData!$J:$J,AllPublicationData!$A:$A,'Publication Table'!$B106,AllPublicationData!$B:$B,'Publication Table'!$C$4,AllPublicationData!$D:$D,'Publication Table'!K$7)))))))+
IF(AND($C$4="NHS Scotland",$C$5="Total Operations"),
SUMIFS(AllPublicationData!$E:$E,AllPublicationData!$A:$A,'Publication Table'!$B106,AllPublicationData!$B:$B,'Publication Table'!K$7),
IF(AND($C$4="NHS Scotland",$C$5="All Cancelled Operations"),
SUMIFS(AllPublicationData!$F:$F,AllPublicationData!$A:$A,'Publication Table'!$B106,AllPublicationData!$B:$B,'Publication Table'!K$7),
IF(AND($C$4="NHS Scotland",$C$5="Operations cancelled by patient"),
SUMIFS(AllPublicationData!$G:$G,AllPublicationData!$A:$A,'Publication Table'!$B106,AllPublicationData!$B:$B,'Publication Table'!K$7),
IF(AND($C$4="NHS Scotland",$C$5="Operations cancelled for clinical reasons"),
SUMIFS(AllPublicationData!$H:$H,AllPublicationData!$A:$A,'Publication Table'!$B106,AllPublicationData!$B:$B,'Publication Table'!K$7),
IF(AND($C$4="NHS Scotland",$C$5="Operations cancelled for non-clinical/capacity reasons"),
SUMIFS(AllPublicationData!$I:$I,AllPublicationData!$A:$A,'Publication Table'!$B106,AllPublicationData!$B:$B,'Publication Table'!K$7),
IF(AND($C$4="NHS Scotland",$C$5="Cancellations for other reasons"),
SUMIFS(AllPublicationData!$J:$J,AllPublicationData!$A:$A,'Publication Table'!$B106,AllPublicationData!$B:$B,'Publication Table'!K$7)))))))</f>
        <v>7490</v>
      </c>
      <c r="L106" s="90">
        <f>IF($C$5="Total Operations",
SUMIFS(AllPublicationData!$E:$E,AllPublicationData!$A:$A,'Publication Table'!$B106,AllPublicationData!$B:$B,'Publication Table'!$C$4,AllPublicationData!$D:$D,'Publication Table'!L$7),
IF('Publication Table'!$C$5="All Cancelled Operations",
SUMIFS(AllPublicationData!$F:$F,AllPublicationData!$A:$A,'Publication Table'!$B106,AllPublicationData!$B:$B,'Publication Table'!$C$4,AllPublicationData!$D:$D,'Publication Table'!L$7),
IF('Publication Table'!$C$5="Operations cancelled by patient",
SUMIFS(AllPublicationData!$G:$G,AllPublicationData!$A:$A,'Publication Table'!$B106,AllPublicationData!$B:$B,'Publication Table'!$C$4,AllPublicationData!$D:$D,'Publication Table'!L$7),
IF('Publication Table'!$C$5="Operations cancelled for clinical reasons",
SUMIFS(AllPublicationData!$H:$H,AllPublicationData!$A:$A,'Publication Table'!$B106,AllPublicationData!$B:$B,'Publication Table'!$C$4,AllPublicationData!$D:$D,'Publication Table'!L$7),
IF('Publication Table'!$C$5="Operations cancelled for non-clinical/capacity reasons",
SUMIFS(AllPublicationData!$I:$I,AllPublicationData!$A:$A,'Publication Table'!$B106,AllPublicationData!$B:$B,'Publication Table'!$C$4,AllPublicationData!$D:$D,'Publication Table'!L$7),
IF('Publication Table'!$C$5="Cancellations for other reasons",
SUMIFS(AllPublicationData!$J:$J,AllPublicationData!$A:$A,'Publication Table'!$B106,AllPublicationData!$B:$B,'Publication Table'!$C$4,AllPublicationData!$D:$D,'Publication Table'!L$7)))))))+
IF(AND($C$4="NHS Scotland",$C$5="Total Operations"),
SUMIFS(AllPublicationData!$E:$E,AllPublicationData!$A:$A,'Publication Table'!$B106,AllPublicationData!$B:$B,'Publication Table'!L$7),
IF(AND($C$4="NHS Scotland",$C$5="All Cancelled Operations"),
SUMIFS(AllPublicationData!$F:$F,AllPublicationData!$A:$A,'Publication Table'!$B106,AllPublicationData!$B:$B,'Publication Table'!L$7),
IF(AND($C$4="NHS Scotland",$C$5="Operations cancelled by patient"),
SUMIFS(AllPublicationData!$G:$G,AllPublicationData!$A:$A,'Publication Table'!$B106,AllPublicationData!$B:$B,'Publication Table'!L$7),
IF(AND($C$4="NHS Scotland",$C$5="Operations cancelled for clinical reasons"),
SUMIFS(AllPublicationData!$H:$H,AllPublicationData!$A:$A,'Publication Table'!$B106,AllPublicationData!$B:$B,'Publication Table'!L$7),
IF(AND($C$4="NHS Scotland",$C$5="Operations cancelled for non-clinical/capacity reasons"),
SUMIFS(AllPublicationData!$I:$I,AllPublicationData!$A:$A,'Publication Table'!$B106,AllPublicationData!$B:$B,'Publication Table'!L$7),
IF(AND($C$4="NHS Scotland",$C$5="Cancellations for other reasons"),
SUMIFS(AllPublicationData!$J:$J,AllPublicationData!$A:$A,'Publication Table'!$B106,AllPublicationData!$B:$B,'Publication Table'!L$7)))))))</f>
        <v>1174</v>
      </c>
      <c r="M106" s="90">
        <f>IF($C$5="Total Operations",
SUMIFS(AllPublicationData!$E:$E,AllPublicationData!$A:$A,'Publication Table'!$B106,AllPublicationData!$B:$B,'Publication Table'!$C$4,AllPublicationData!$D:$D,'Publication Table'!M$7),
IF('Publication Table'!$C$5="All Cancelled Operations",
SUMIFS(AllPublicationData!$F:$F,AllPublicationData!$A:$A,'Publication Table'!$B106,AllPublicationData!$B:$B,'Publication Table'!$C$4,AllPublicationData!$D:$D,'Publication Table'!M$7),
IF('Publication Table'!$C$5="Operations cancelled by patient",
SUMIFS(AllPublicationData!$G:$G,AllPublicationData!$A:$A,'Publication Table'!$B106,AllPublicationData!$B:$B,'Publication Table'!$C$4,AllPublicationData!$D:$D,'Publication Table'!M$7),
IF('Publication Table'!$C$5="Operations cancelled for clinical reasons",
SUMIFS(AllPublicationData!$G:$G,AllPublicationData!$A:$A,'Publication Table'!$B106,AllPublicationData!$B:$B,'Publication Table'!$C$4,AllPublicationData!$D:$D,'Publication Table'!M$7),
IF('Publication Table'!$C$5="Operations cancelled for non-clinical/capacity reasons",
SUMIFS(AllPublicationData!$G:$G,AllPublicationData!$A:$A,'Publication Table'!$B106,AllPublicationData!$B:$B,'Publication Table'!$C$4,AllPublicationData!$D:$D,'Publication Table'!M$7),
IF('Publication Table'!$C$5="Cancellations for other reasons",
SUMIFS(AllPublicationData!$G:$G,AllPublicationData!$A:$A,'Publication Table'!$B106,AllPublicationData!$B:$B,'Publication Table'!$C$4,AllPublicationData!$D:$D,'Publication Table'!M$7)))))))+
IF(AND($C$4="NHS Scotland",$C$5="Total Operations"),
SUMIFS(AllPublicationData!$E:$E,AllPublicationData!$A:$A,'Publication Table'!$B106,AllPublicationData!$B:$B,'Publication Table'!M$7),
IF(AND($C$4="NHS Scotland",$C$5="All Cancelled Operations"),
SUMIFS(AllPublicationData!$F:$F,AllPublicationData!$A:$A,'Publication Table'!$B106,AllPublicationData!$B:$B,'Publication Table'!M$7),
IF(AND($C$4="NHS Scotland",$C$5="Operations cancelled by patient"),
SUMIFS(AllPublicationData!$G:$G,AllPublicationData!$A:$A,'Publication Table'!$B106,AllPublicationData!$B:$B,'Publication Table'!M$7),
IF(AND($C$4="NHS Scotland",$C$5="Operations cancelled for clinical reasons"),
SUMIFS(AllPublicationData!$H:$H,AllPublicationData!$A:$A,'Publication Table'!$B106,AllPublicationData!$B:$B,'Publication Table'!M$7),
IF(AND($C$4="NHS Scotland",$C$5="Operations cancelled for non-clinical/capacity reasons"),
SUMIFS(AllPublicationData!$I:$I,AllPublicationData!$A:$A,'Publication Table'!$B106,AllPublicationData!$B:$B,'Publication Table'!M$7),
IF(AND($C$4="NHS Scotland",$C$5="Cancellations for other reasons"),
SUMIFS(AllPublicationData!$J:$J,AllPublicationData!$A:$A,'Publication Table'!$B106,AllPublicationData!$B:$B,'Publication Table'!M$7)))))))</f>
        <v>2542</v>
      </c>
      <c r="N106" s="90">
        <f>IF($C$5="Total Operations",
SUMIFS(AllPublicationData!$E:$E,AllPublicationData!$A:$A,'Publication Table'!$B106,AllPublicationData!$B:$B,'Publication Table'!$C$4,AllPublicationData!$D:$D,'Publication Table'!N$7),
IF('Publication Table'!$C$5="All Cancelled Operations",
SUMIFS(AllPublicationData!$F:$F,AllPublicationData!$A:$A,'Publication Table'!$B106,AllPublicationData!$B:$B,'Publication Table'!$C$4,AllPublicationData!$D:$D,'Publication Table'!N$7),
IF('Publication Table'!$C$5="Operations cancelled by patient",
SUMIFS(AllPublicationData!$G:$G,AllPublicationData!$A:$A,'Publication Table'!$B106,AllPublicationData!$B:$B,'Publication Table'!$C$4,AllPublicationData!$D:$D,'Publication Table'!N$7),
IF('Publication Table'!$C$5="Operations cancelled for clinical reasons",
SUMIFS(AllPublicationData!$G:$G,AllPublicationData!$A:$A,'Publication Table'!$B106,AllPublicationData!$B:$B,'Publication Table'!$C$4,AllPublicationData!$D:$D,'Publication Table'!N$7),
IF('Publication Table'!$C$5="Operations cancelled for non-clinical/capacity reasons",
SUMIFS(AllPublicationData!$G:$G,AllPublicationData!$A:$A,'Publication Table'!$B106,AllPublicationData!$B:$B,'Publication Table'!$C$4,AllPublicationData!$D:$D,'Publication Table'!N$7),
IF('Publication Table'!$C$5="Cancellations for other reasons",
SUMIFS(AllPublicationData!$G:$G,AllPublicationData!$A:$A,'Publication Table'!$B106,AllPublicationData!$B:$B,'Publication Table'!$C$4,AllPublicationData!$D:$D,'Publication Table'!N$7)))))))+
IF(AND($C$4="NHS Scotland",$C$5="Total Operations"),
SUMIFS(AllPublicationData!$E:$E,AllPublicationData!$A:$A,'Publication Table'!$B106,AllPublicationData!$B:$B,'Publication Table'!N$7),
IF(AND($C$4="NHS Scotland",$C$5="All Cancelled Operations"),
SUMIFS(AllPublicationData!$F:$F,AllPublicationData!$A:$A,'Publication Table'!$B106,AllPublicationData!$B:$B,'Publication Table'!N$7),
IF(AND($C$4="NHS Scotland",$C$5="Operations cancelled by patient"),
SUMIFS(AllPublicationData!$G:$G,AllPublicationData!$A:$A,'Publication Table'!$B106,AllPublicationData!$B:$B,'Publication Table'!N$7),
IF(AND($C$4="NHS Scotland",$C$5="Operations cancelled for clinical reasons"),
SUMIFS(AllPublicationData!$H:$H,AllPublicationData!$A:$A,'Publication Table'!$B106,AllPublicationData!$B:$B,'Publication Table'!N$7),
IF(AND($C$4="NHS Scotland",$C$5="Operations cancelled for non-clinical/capacity reasons"),
SUMIFS(AllPublicationData!$I:$I,AllPublicationData!$A:$A,'Publication Table'!$B106,AllPublicationData!$B:$B,'Publication Table'!N$7),
IF(AND($C$4="NHS Scotland",$C$5="Cancellations for other reasons"),
SUMIFS(AllPublicationData!$J:$J,AllPublicationData!$A:$A,'Publication Table'!$B106,AllPublicationData!$B:$B,'Publication Table'!N$7)))))))</f>
        <v>5605</v>
      </c>
      <c r="O106" s="90">
        <f>IF($C$5="Total Operations",
SUMIFS(AllPublicationData!$E:$E,AllPublicationData!$A:$A,'Publication Table'!$B106,AllPublicationData!$B:$B,'Publication Table'!$C$4,AllPublicationData!$D:$D,'Publication Table'!O$7),
IF('Publication Table'!$C$5="All Cancelled Operations",
SUMIFS(AllPublicationData!$F:$F,AllPublicationData!$A:$A,'Publication Table'!$B106,AllPublicationData!$B:$B,'Publication Table'!$C$4,AllPublicationData!$D:$D,'Publication Table'!O$7),
IF('Publication Table'!$C$5="Operations cancelled by patient",
SUMIFS(AllPublicationData!$G:$G,AllPublicationData!$A:$A,'Publication Table'!$B106,AllPublicationData!$B:$B,'Publication Table'!$C$4,AllPublicationData!$D:$D,'Publication Table'!O$7),
IF('Publication Table'!$C$5="Operations cancelled for clinical reasons",
SUMIFS(AllPublicationData!$G:$G,AllPublicationData!$A:$A,'Publication Table'!$B106,AllPublicationData!$B:$B,'Publication Table'!$C$4,AllPublicationData!$D:$D,'Publication Table'!O$7),
IF('Publication Table'!$C$5="Operations cancelled for non-clinical/capacity reasons",
SUMIFS(AllPublicationData!$G:$G,AllPublicationData!$A:$A,'Publication Table'!$B106,AllPublicationData!$B:$B,'Publication Table'!$C$4,AllPublicationData!$D:$D,'Publication Table'!O$7),
IF('Publication Table'!$C$5="Cancellations for other reasons",
SUMIFS(AllPublicationData!$G:$G,AllPublicationData!$A:$A,'Publication Table'!$B106,AllPublicationData!$B:$B,'Publication Table'!$C$4,AllPublicationData!$D:$D,'Publication Table'!O$7)))))))+
IF(AND($C$4="NHS Scotland",$C$5="Total Operations"),
SUMIFS(AllPublicationData!$E:$E,AllPublicationData!$A:$A,'Publication Table'!$B106,AllPublicationData!$B:$B,'Publication Table'!O$7),
IF(AND($C$4="NHS Scotland",$C$5="All Cancelled Operations"),
SUMIFS(AllPublicationData!$F:$F,AllPublicationData!$A:$A,'Publication Table'!$B106,AllPublicationData!$B:$B,'Publication Table'!O$7),
IF(AND($C$4="NHS Scotland",$C$5="Operations cancelled by patient"),
SUMIFS(AllPublicationData!$G:$G,AllPublicationData!$A:$A,'Publication Table'!$B106,AllPublicationData!$B:$B,'Publication Table'!O$7),
IF(AND($C$4="NHS Scotland",$C$5="Operations cancelled for clinical reasons"),
SUMIFS(AllPublicationData!$H:$H,AllPublicationData!$A:$A,'Publication Table'!$B106,AllPublicationData!$B:$B,'Publication Table'!O$7),
IF(AND($C$4="NHS Scotland",$C$5="Operations cancelled for non-clinical/capacity reasons"),
SUMIFS(AllPublicationData!$I:$I,AllPublicationData!$A:$A,'Publication Table'!$B106,AllPublicationData!$B:$B,'Publication Table'!O$7),
IF(AND($C$4="NHS Scotland",$C$5="Cancellations for other reasons"),
SUMIFS(AllPublicationData!$J:$J,AllPublicationData!$A:$A,'Publication Table'!$B106,AllPublicationData!$B:$B,'Publication Table'!O$7)))))))</f>
        <v>237</v>
      </c>
      <c r="P106" s="90">
        <f>IF($C$5="Total Operations",
SUMIFS(AllPublicationData!$E:$E,AllPublicationData!$A:$A,'Publication Table'!$B106,AllPublicationData!$B:$B,'Publication Table'!$C$4,AllPublicationData!$D:$D,'Publication Table'!P$7),
IF('Publication Table'!$C$5="All Cancelled Operations",
SUMIFS(AllPublicationData!$F:$F,AllPublicationData!$A:$A,'Publication Table'!$B106,AllPublicationData!$B:$B,'Publication Table'!$C$4,AllPublicationData!$D:$D,'Publication Table'!P$7),
IF('Publication Table'!$C$5="Operations cancelled by patient",
SUMIFS(AllPublicationData!$G:$G,AllPublicationData!$A:$A,'Publication Table'!$B106,AllPublicationData!$B:$B,'Publication Table'!$C$4,AllPublicationData!$D:$D,'Publication Table'!P$7),
IF('Publication Table'!$C$5="Operations cancelled for clinical reasons",
SUMIFS(AllPublicationData!$G:$G,AllPublicationData!$A:$A,'Publication Table'!$B106,AllPublicationData!$B:$B,'Publication Table'!$C$4,AllPublicationData!$D:$D,'Publication Table'!P$7),
IF('Publication Table'!$C$5="Operations cancelled for non-clinical/capacity reasons",
SUMIFS(AllPublicationData!$G:$G,AllPublicationData!$A:$A,'Publication Table'!$B106,AllPublicationData!$B:$B,'Publication Table'!$C$4,AllPublicationData!$D:$D,'Publication Table'!P$7),
IF('Publication Table'!$C$5="Cancellations for other reasons",
SUMIFS(AllPublicationData!$G:$G,AllPublicationData!$A:$A,'Publication Table'!$B106,AllPublicationData!$B:$B,'Publication Table'!$C$4,AllPublicationData!$D:$D,'Publication Table'!P$7)))))))+
IF(AND($C$4="NHS Scotland",$C$5="Total Operations"),
SUMIFS(AllPublicationData!$E:$E,AllPublicationData!$A:$A,'Publication Table'!$B106,AllPublicationData!$B:$B,'Publication Table'!P$7),
IF(AND($C$4="NHS Scotland",$C$5="All Cancelled Operations"),
SUMIFS(AllPublicationData!$F:$F,AllPublicationData!$A:$A,'Publication Table'!$B106,AllPublicationData!$B:$B,'Publication Table'!P$7),
IF(AND($C$4="NHS Scotland",$C$5="Operations cancelled by patient"),
SUMIFS(AllPublicationData!$G:$G,AllPublicationData!$A:$A,'Publication Table'!$B106,AllPublicationData!$B:$B,'Publication Table'!P$7),
IF(AND($C$4="NHS Scotland",$C$5="Operations cancelled for clinical reasons"),
SUMIFS(AllPublicationData!$H:$H,AllPublicationData!$A:$A,'Publication Table'!$B106,AllPublicationData!$B:$B,'Publication Table'!P$7),
IF(AND($C$4="NHS Scotland",$C$5="Operations cancelled for non-clinical/capacity reasons"),
SUMIFS(AllPublicationData!$I:$I,AllPublicationData!$A:$A,'Publication Table'!$B106,AllPublicationData!$B:$B,'Publication Table'!P$7),
IF(AND($C$4="NHS Scotland",$C$5="Cancellations for other reasons"),
SUMIFS(AllPublicationData!$J:$J,AllPublicationData!$A:$A,'Publication Table'!$B106,AllPublicationData!$B:$B,'Publication Table'!P$7)))))))</f>
        <v>164</v>
      </c>
      <c r="Q106" s="90">
        <f>IF($C$5="Total Operations",
SUMIFS(AllPublicationData!$E:$E,AllPublicationData!$A:$A,'Publication Table'!$B106,AllPublicationData!$B:$B,'Publication Table'!$C$4,AllPublicationData!$D:$D,'Publication Table'!Q$7),
IF('Publication Table'!$C$5="All Cancelled Operations",
SUMIFS(AllPublicationData!$F:$F,AllPublicationData!$A:$A,'Publication Table'!$B106,AllPublicationData!$B:$B,'Publication Table'!$C$4,AllPublicationData!$D:$D,'Publication Table'!Q$7),
IF('Publication Table'!$C$5="Operations cancelled by patient",
SUMIFS(AllPublicationData!$G:$G,AllPublicationData!$A:$A,'Publication Table'!$B106,AllPublicationData!$B:$B,'Publication Table'!$C$4,AllPublicationData!$D:$D,'Publication Table'!Q$7),
IF('Publication Table'!$C$5="Operations cancelled for clinical reasons",
SUMIFS(AllPublicationData!$G:$G,AllPublicationData!$A:$A,'Publication Table'!$B106,AllPublicationData!$B:$B,'Publication Table'!$C$4,AllPublicationData!$D:$D,'Publication Table'!Q$7),
IF('Publication Table'!$C$5="Operations cancelled for non-clinical/capacity reasons",
SUMIFS(AllPublicationData!$G:$G,AllPublicationData!$A:$A,'Publication Table'!$B106,AllPublicationData!$B:$B,'Publication Table'!$C$4,AllPublicationData!$D:$D,'Publication Table'!Q$7),
IF('Publication Table'!$C$5="Cancellations for other reasons",
SUMIFS(AllPublicationData!$G:$G,AllPublicationData!$A:$A,'Publication Table'!$B106,AllPublicationData!$B:$B,'Publication Table'!$C$4,AllPublicationData!$D:$D,'Publication Table'!Q$7)))))))+
IF(AND($C$4="NHS Scotland",$C$5="Total Operations"),
SUMIFS(AllPublicationData!$E:$E,AllPublicationData!$A:$A,'Publication Table'!$B106,AllPublicationData!$B:$B,'Publication Table'!Q$7),
IF(AND($C$4="NHS Scotland",$C$5="All Cancelled Operations"),
SUMIFS(AllPublicationData!$F:$F,AllPublicationData!$A:$A,'Publication Table'!$B106,AllPublicationData!$B:$B,'Publication Table'!Q$7),
IF(AND($C$4="NHS Scotland",$C$5="Operations cancelled by patient"),
SUMIFS(AllPublicationData!$G:$G,AllPublicationData!$A:$A,'Publication Table'!$B106,AllPublicationData!$B:$B,'Publication Table'!Q$7),
IF(AND($C$4="NHS Scotland",$C$5="Operations cancelled for clinical reasons"),
SUMIFS(AllPublicationData!$H:$H,AllPublicationData!$A:$A,'Publication Table'!$B106,AllPublicationData!$B:$B,'Publication Table'!Q$7),
IF(AND($C$4="NHS Scotland",$C$5="Operations cancelled for non-clinical/capacity reasons"),
SUMIFS(AllPublicationData!$I:$I,AllPublicationData!$A:$A,'Publication Table'!$B106,AllPublicationData!$B:$B,'Publication Table'!Q$7),
IF(AND($C$4="NHS Scotland",$C$5="Cancellations for other reasons"),
SUMIFS(AllPublicationData!$J:$J,AllPublicationData!$A:$A,'Publication Table'!$B106,AllPublicationData!$B:$B,'Publication Table'!Q$7)))))))</f>
        <v>2823</v>
      </c>
      <c r="R106" s="90">
        <f>IF($C$5="Total Operations",
SUMIFS(AllPublicationData!$E:$E,AllPublicationData!$A:$A,'Publication Table'!$B106,AllPublicationData!$B:$B,'Publication Table'!$C$4,AllPublicationData!$D:$D,'Publication Table'!R$7),
IF('Publication Table'!$C$5="All Cancelled Operations",
SUMIFS(AllPublicationData!$F:$F,AllPublicationData!$A:$A,'Publication Table'!$B106,AllPublicationData!$B:$B,'Publication Table'!$C$4,AllPublicationData!$D:$D,'Publication Table'!R$7),
IF('Publication Table'!$C$5="Operations cancelled by patient",
SUMIFS(AllPublicationData!$G:$G,AllPublicationData!$A:$A,'Publication Table'!$B106,AllPublicationData!$B:$B,'Publication Table'!$C$4,AllPublicationData!$D:$D,'Publication Table'!R$7),
IF('Publication Table'!$C$5="Operations cancelled for clinical reasons",
SUMIFS(AllPublicationData!$G:$G,AllPublicationData!$A:$A,'Publication Table'!$B106,AllPublicationData!$B:$B,'Publication Table'!$C$4,AllPublicationData!$D:$D,'Publication Table'!R$7),
IF('Publication Table'!$C$5="Operations cancelled for non-clinical/capacity reasons",
SUMIFS(AllPublicationData!$G:$G,AllPublicationData!$A:$A,'Publication Table'!$B106,AllPublicationData!$B:$B,'Publication Table'!$C$4,AllPublicationData!$D:$D,'Publication Table'!R$7),
IF('Publication Table'!$C$5="Cancellations for other reasons",
SUMIFS(AllPublicationData!$G:$G,AllPublicationData!$A:$A,'Publication Table'!$B106,AllPublicationData!$B:$B,'Publication Table'!$C$4,AllPublicationData!$D:$D,'Publication Table'!R$7)))))))+
IF(AND($C$4="NHS Scotland",$C$5="Total Operations"),
SUMIFS(AllPublicationData!$E:$E,AllPublicationData!$A:$A,'Publication Table'!$B106,AllPublicationData!$B:$B,'Publication Table'!R$7),
IF(AND($C$4="NHS Scotland",$C$5="All Cancelled Operations"),
SUMIFS(AllPublicationData!$F:$F,AllPublicationData!$A:$A,'Publication Table'!$B106,AllPublicationData!$B:$B,'Publication Table'!R$7),
IF(AND($C$4="NHS Scotland",$C$5="Operations cancelled by patient"),
SUMIFS(AllPublicationData!$G:$G,AllPublicationData!$A:$A,'Publication Table'!$B106,AllPublicationData!$B:$B,'Publication Table'!R$7),
IF(AND($C$4="NHS Scotland",$C$5="Operations cancelled for clinical reasons"),
SUMIFS(AllPublicationData!$H:$H,AllPublicationData!$A:$A,'Publication Table'!$B106,AllPublicationData!$B:$B,'Publication Table'!R$7),
IF(AND($C$4="NHS Scotland",$C$5="Operations cancelled for non-clinical/capacity reasons"),
SUMIFS(AllPublicationData!$I:$I,AllPublicationData!$A:$A,'Publication Table'!$B106,AllPublicationData!$B:$B,'Publication Table'!R$7),
IF(AND($C$4="NHS Scotland",$C$5="Cancellations for other reasons"),
SUMIFS(AllPublicationData!$J:$J,AllPublicationData!$A:$A,'Publication Table'!$B106,AllPublicationData!$B:$B,'Publication Table'!R$7)))))))</f>
        <v>108</v>
      </c>
    </row>
    <row r="107" spans="2:18" x14ac:dyDescent="0.35">
      <c r="B107" s="87">
        <v>42401</v>
      </c>
      <c r="C107" s="81">
        <f>IF($C$5="Total Operations",
SUMIFS(AllPublicationData!$E:$E,AllPublicationData!$A:$A,'Publication Table'!$B107,AllPublicationData!$B:$B,'Publication Table'!$C$4),
IF('Publication Table'!$C$5="All Cancelled Operations",
SUMIFS(AllPublicationData!$F:$F,AllPublicationData!$A:$A,'Publication Table'!$B107,AllPublicationData!$B:$B,'Publication Table'!$C$4),
IF('Publication Table'!$C$5="Operations cancelled by patient",
SUMIFS(AllPublicationData!$G:$G,AllPublicationData!$A:$A,'Publication Table'!$B107,AllPublicationData!$B:$B,'Publication Table'!$C$4),
IF('Publication Table'!$C$5="Operations cancelled for clinical reasons",
SUMIFS(AllPublicationData!$H:$H,AllPublicationData!$A:$A,'Publication Table'!$B107,AllPublicationData!$B:$B,'Publication Table'!$C$4),
IF('Publication Table'!$C$5="Operations cancelled for non-clinical/capacity reasons",
SUMIFS(AllPublicationData!$I:$I,AllPublicationData!$A:$A,'Publication Table'!$B107,AllPublicationData!$B:$B,'Publication Table'!$C$4),
IF('Publication Table'!$C$5="Cancellations for other reasons",
SUMIFS(AllPublicationData!$J:$J,AllPublicationData!$A:$A,'Publication Table'!$B107,AllPublicationData!$B:$B,'Publication Table'!$C$4)))))))+
IF(AND($C$4="NHS Scotland",$C$5="Total Operations"),
SUMIFS(AllPublicationData!$E:$E,AllPublicationData!$A:$A,'Publication Table'!$B107),
IF(AND($C$4="NHS Scotland",$C$5="All Cancelled Operations"),
SUMIFS(AllPublicationData!$F:$F,AllPublicationData!$A:$A,'Publication Table'!$B107),
IF(AND($C$4="NHS Scotland",$C$5="Operations cancelled by patient"),
SUMIFS(AllPublicationData!$G:$G,AllPublicationData!$A:$A,'Publication Table'!$B107),
IF(AND($C$4="NHS Scotland",$C$5="Operations cancelled for clinical reasons"),
SUMIFS(AllPublicationData!$H:$H,AllPublicationData!$A:$A,'Publication Table'!$B107),
IF(AND($C$4="NHS Scotland",$C$5="Operations cancelled for non-clinical/capacity reasons"),
SUMIFS(AllPublicationData!$I:$I,AllPublicationData!$A:$A,'Publication Table'!$B107),
IF(AND($C$4="NHS Scotland",$C$5="Cancellations for other reasons"),
SUMIFS(AllPublicationData!$J:$J,AllPublicationData!$A:$A,'Publication Table'!$B107)))))))</f>
        <v>31177</v>
      </c>
      <c r="D107" s="90">
        <f>IF($C$5="Total Operations",
SUMIFS(AllPublicationData!$E:$E,AllPublicationData!$A:$A,'Publication Table'!$B107,AllPublicationData!$B:$B,'Publication Table'!$C$4,AllPublicationData!$D:$D,'Publication Table'!D$7),
IF('Publication Table'!$C$5="All Cancelled Operations",
SUMIFS(AllPublicationData!$F:$F,AllPublicationData!$A:$A,'Publication Table'!$B107,AllPublicationData!$B:$B,'Publication Table'!$C$4,AllPublicationData!$D:$D,'Publication Table'!D$7),
IF('Publication Table'!$C$5="Operations cancelled by patient",
SUMIFS(AllPublicationData!$G:$G,AllPublicationData!$A:$A,'Publication Table'!$B107,AllPublicationData!$B:$B,'Publication Table'!$C$4,AllPublicationData!$D:$D,'Publication Table'!D$7),
IF('Publication Table'!$C$5="Operations cancelled for clinical reasons",
SUMIFS(AllPublicationData!$H:$H,AllPublicationData!$A:$A,'Publication Table'!$B107,AllPublicationData!$B:$B,'Publication Table'!$C$4,AllPublicationData!$D:$D,'Publication Table'!D$7),
IF('Publication Table'!$C$5="Operations cancelled for non-clinical/capacity reasons",
SUMIFS(AllPublicationData!$I:$I,AllPublicationData!$A:$A,'Publication Table'!$B107,AllPublicationData!$B:$B,'Publication Table'!$C$4,AllPublicationData!$D:$D,'Publication Table'!D$7),
IF('Publication Table'!$C$5="Cancellations for other reasons",
SUMIFS(AllPublicationData!$J:$J,AllPublicationData!$A:$A,'Publication Table'!$B107,AllPublicationData!$B:$B,'Publication Table'!$C$4,AllPublicationData!$D:$D,'Publication Table'!D$7)))))))+
IF(AND($C$4="NHS Scotland",$C$5="Total Operations"),
SUMIFS(AllPublicationData!$E:$E,AllPublicationData!$A:$A,'Publication Table'!$B107,AllPublicationData!$B:$B,'Publication Table'!D$7),
IF(AND($C$4="NHS Scotland",$C$5="All Cancelled Operations"),
SUMIFS(AllPublicationData!$F:$F,AllPublicationData!$A:$A,'Publication Table'!$B107,AllPublicationData!$B:$B,'Publication Table'!D$7),
IF(AND($C$4="NHS Scotland",$C$5="Operations cancelled by patient"),
SUMIFS(AllPublicationData!$G:$G,AllPublicationData!$A:$A,'Publication Table'!$B107,AllPublicationData!$B:$B,'Publication Table'!D$7),
IF(AND($C$4="NHS Scotland",$C$5="Operations cancelled for clinical reasons"),
SUMIFS(AllPublicationData!$H:$H,AllPublicationData!$A:$A,'Publication Table'!$B107,AllPublicationData!$B:$B,'Publication Table'!D$7),
IF(AND($C$4="NHS Scotland",$C$5="Operations cancelled for non-clinical/capacity reasons"),
SUMIFS(AllPublicationData!$I:$I,AllPublicationData!$A:$A,'Publication Table'!$B107,AllPublicationData!$B:$B,'Publication Table'!D$7),
IF(AND($C$4="NHS Scotland",$C$5="Cancellations for other reasons"),
SUMIFS(AllPublicationData!$J:$J,AllPublicationData!$A:$A,'Publication Table'!$B107,AllPublicationData!$B:$B,'Publication Table'!D$7)))))))</f>
        <v>1444</v>
      </c>
      <c r="E107" s="90">
        <f>IF($C$5="Total Operations",
SUMIFS(AllPublicationData!$E:$E,AllPublicationData!$A:$A,'Publication Table'!$B107,AllPublicationData!$B:$B,'Publication Table'!$C$4,AllPublicationData!$D:$D,'Publication Table'!E$7),
IF('Publication Table'!$C$5="All Cancelled Operations",
SUMIFS(AllPublicationData!$F:$F,AllPublicationData!$A:$A,'Publication Table'!$B107,AllPublicationData!$B:$B,'Publication Table'!$C$4,AllPublicationData!$D:$D,'Publication Table'!E$7),
IF('Publication Table'!$C$5="Operations cancelled by patient",
SUMIFS(AllPublicationData!$G:$G,AllPublicationData!$A:$A,'Publication Table'!$B107,AllPublicationData!$B:$B,'Publication Table'!$C$4,AllPublicationData!$D:$D,'Publication Table'!E$7),
IF('Publication Table'!$C$5="Operations cancelled for clinical reasons",
SUMIFS(AllPublicationData!$H:$H,AllPublicationData!$A:$A,'Publication Table'!$B107,AllPublicationData!$B:$B,'Publication Table'!$C$4,AllPublicationData!$D:$D,'Publication Table'!E$7),
IF('Publication Table'!$C$5="Operations cancelled for non-clinical/capacity reasons",
SUMIFS(AllPublicationData!$I:$I,AllPublicationData!$A:$A,'Publication Table'!$B107,AllPublicationData!$B:$B,'Publication Table'!$C$4,AllPublicationData!$D:$D,'Publication Table'!E$7),
IF('Publication Table'!$C$5="Cancellations for other reasons",
SUMIFS(AllPublicationData!$J:$J,AllPublicationData!$A:$A,'Publication Table'!$B107,AllPublicationData!$B:$B,'Publication Table'!$C$4,AllPublicationData!$D:$D,'Publication Table'!E$7)))))))+
IF(AND($C$4="NHS Scotland",$C$5="Total Operations"),
SUMIFS(AllPublicationData!$E:$E,AllPublicationData!$A:$A,'Publication Table'!$B107,AllPublicationData!$B:$B,'Publication Table'!E$7),
IF(AND($C$4="NHS Scotland",$C$5="All Cancelled Operations"),
SUMIFS(AllPublicationData!$F:$F,AllPublicationData!$A:$A,'Publication Table'!$B107,AllPublicationData!$B:$B,'Publication Table'!E$7),
IF(AND($C$4="NHS Scotland",$C$5="Operations cancelled by patient"),
SUMIFS(AllPublicationData!$G:$G,AllPublicationData!$A:$A,'Publication Table'!$B107,AllPublicationData!$B:$B,'Publication Table'!E$7),
IF(AND($C$4="NHS Scotland",$C$5="Operations cancelled for clinical reasons"),
SUMIFS(AllPublicationData!$H:$H,AllPublicationData!$A:$A,'Publication Table'!$B107,AllPublicationData!$B:$B,'Publication Table'!E$7),
IF(AND($C$4="NHS Scotland",$C$5="Operations cancelled for non-clinical/capacity reasons"),
SUMIFS(AllPublicationData!$I:$I,AllPublicationData!$A:$A,'Publication Table'!$B107,AllPublicationData!$B:$B,'Publication Table'!E$7),
IF(AND($C$4="NHS Scotland",$C$5="Cancellations for other reasons"),
SUMIFS(AllPublicationData!$J:$J,AllPublicationData!$A:$A,'Publication Table'!$B107,AllPublicationData!$B:$B,'Publication Table'!E$7)))))))</f>
        <v>2090</v>
      </c>
      <c r="F107" s="90">
        <f>IF($C$5="Total Operations",
SUMIFS(AllPublicationData!$E:$E,AllPublicationData!$A:$A,'Publication Table'!$B107,AllPublicationData!$B:$B,'Publication Table'!$C$4,AllPublicationData!$D:$D,'Publication Table'!F$7),
IF('Publication Table'!$C$5="All Cancelled Operations",
SUMIFS(AllPublicationData!$F:$F,AllPublicationData!$A:$A,'Publication Table'!$B107,AllPublicationData!$B:$B,'Publication Table'!$C$4,AllPublicationData!$D:$D,'Publication Table'!F$7),
IF('Publication Table'!$C$5="Operations cancelled by patient",
SUMIFS(AllPublicationData!$G:$G,AllPublicationData!$A:$A,'Publication Table'!$B107,AllPublicationData!$B:$B,'Publication Table'!$C$4,AllPublicationData!$D:$D,'Publication Table'!F$7),
IF('Publication Table'!$C$5="Operations cancelled for clinical reasons",
SUMIFS(AllPublicationData!$H:$H,AllPublicationData!$A:$A,'Publication Table'!$B107,AllPublicationData!$B:$B,'Publication Table'!$C$4,AllPublicationData!$D:$D,'Publication Table'!F$7),
IF('Publication Table'!$C$5="Operations cancelled for non-clinical/capacity reasons",
SUMIFS(AllPublicationData!$I:$I,AllPublicationData!$A:$A,'Publication Table'!$B107,AllPublicationData!$B:$B,'Publication Table'!$C$4,AllPublicationData!$D:$D,'Publication Table'!F$7),
IF('Publication Table'!$C$5="Cancellations for other reasons",
SUMIFS(AllPublicationData!$J:$J,AllPublicationData!$A:$A,'Publication Table'!$B107,AllPublicationData!$B:$B,'Publication Table'!$C$4,AllPublicationData!$D:$D,'Publication Table'!F$7)))))))+
IF(AND($C$4="NHS Scotland",$C$5="Total Operations"),
SUMIFS(AllPublicationData!$E:$E,AllPublicationData!$A:$A,'Publication Table'!$B107,AllPublicationData!$B:$B,'Publication Table'!F$7),
IF(AND($C$4="NHS Scotland",$C$5="All Cancelled Operations"),
SUMIFS(AllPublicationData!$F:$F,AllPublicationData!$A:$A,'Publication Table'!$B107,AllPublicationData!$B:$B,'Publication Table'!F$7),
IF(AND($C$4="NHS Scotland",$C$5="Operations cancelled by patient"),
SUMIFS(AllPublicationData!$G:$G,AllPublicationData!$A:$A,'Publication Table'!$B107,AllPublicationData!$B:$B,'Publication Table'!F$7),
IF(AND($C$4="NHS Scotland",$C$5="Operations cancelled for clinical reasons"),
SUMIFS(AllPublicationData!$H:$H,AllPublicationData!$A:$A,'Publication Table'!$B107,AllPublicationData!$B:$B,'Publication Table'!F$7),
IF(AND($C$4="NHS Scotland",$C$5="Operations cancelled for non-clinical/capacity reasons"),
SUMIFS(AllPublicationData!$I:$I,AllPublicationData!$A:$A,'Publication Table'!$B107,AllPublicationData!$B:$B,'Publication Table'!F$7),
IF(AND($C$4="NHS Scotland",$C$5="Cancellations for other reasons"),
SUMIFS(AllPublicationData!$J:$J,AllPublicationData!$A:$A,'Publication Table'!$B107,AllPublicationData!$B:$B,'Publication Table'!F$7)))))))</f>
        <v>470</v>
      </c>
      <c r="G107" s="90">
        <f>IF($C$5="Total Operations",
SUMIFS(AllPublicationData!$E:$E,AllPublicationData!$A:$A,'Publication Table'!$B107,AllPublicationData!$B:$B,'Publication Table'!$C$4,AllPublicationData!$D:$D,'Publication Table'!G$7),
IF('Publication Table'!$C$5="All Cancelled Operations",
SUMIFS(AllPublicationData!$F:$F,AllPublicationData!$A:$A,'Publication Table'!$B107,AllPublicationData!$B:$B,'Publication Table'!$C$4,AllPublicationData!$D:$D,'Publication Table'!G$7),
IF('Publication Table'!$C$5="Operations cancelled by patient",
SUMIFS(AllPublicationData!$G:$G,AllPublicationData!$A:$A,'Publication Table'!$B107,AllPublicationData!$B:$B,'Publication Table'!$C$4,AllPublicationData!$D:$D,'Publication Table'!G$7),
IF('Publication Table'!$C$5="Operations cancelled for clinical reasons",
SUMIFS(AllPublicationData!$H:$H,AllPublicationData!$A:$A,'Publication Table'!$B107,AllPublicationData!$B:$B,'Publication Table'!$C$4,AllPublicationData!$D:$D,'Publication Table'!G$7),
IF('Publication Table'!$C$5="Operations cancelled for non-clinical/capacity reasons",
SUMIFS(AllPublicationData!$I:$I,AllPublicationData!$A:$A,'Publication Table'!$B107,AllPublicationData!$B:$B,'Publication Table'!$C$4,AllPublicationData!$D:$D,'Publication Table'!G$7),
IF('Publication Table'!$C$5="Cancellations for other reasons",
SUMIFS(AllPublicationData!$J:$J,AllPublicationData!$A:$A,'Publication Table'!$B107,AllPublicationData!$B:$B,'Publication Table'!$C$4,AllPublicationData!$D:$D,'Publication Table'!G$7)))))))+
IF(AND($C$4="NHS Scotland",$C$5="Total Operations"),
SUMIFS(AllPublicationData!$E:$E,AllPublicationData!$A:$A,'Publication Table'!$B107,AllPublicationData!$B:$B,'Publication Table'!G$7),
IF(AND($C$4="NHS Scotland",$C$5="All Cancelled Operations"),
SUMIFS(AllPublicationData!$F:$F,AllPublicationData!$A:$A,'Publication Table'!$B107,AllPublicationData!$B:$B,'Publication Table'!G$7),
IF(AND($C$4="NHS Scotland",$C$5="Operations cancelled by patient"),
SUMIFS(AllPublicationData!$G:$G,AllPublicationData!$A:$A,'Publication Table'!$B107,AllPublicationData!$B:$B,'Publication Table'!G$7),
IF(AND($C$4="NHS Scotland",$C$5="Operations cancelled for clinical reasons"),
SUMIFS(AllPublicationData!$H:$H,AllPublicationData!$A:$A,'Publication Table'!$B107,AllPublicationData!$B:$B,'Publication Table'!G$7),
IF(AND($C$4="NHS Scotland",$C$5="Operations cancelled for non-clinical/capacity reasons"),
SUMIFS(AllPublicationData!$I:$I,AllPublicationData!$A:$A,'Publication Table'!$B107,AllPublicationData!$B:$B,'Publication Table'!G$7),
IF(AND($C$4="NHS Scotland",$C$5="Cancellations for other reasons"),
SUMIFS(AllPublicationData!$J:$J,AllPublicationData!$A:$A,'Publication Table'!$B107,AllPublicationData!$B:$B,'Publication Table'!G$7)))))))</f>
        <v>1575</v>
      </c>
      <c r="H107" s="90">
        <f>IF($C$5="Total Operations",
SUMIFS(AllPublicationData!$E:$E,AllPublicationData!$A:$A,'Publication Table'!$B107,AllPublicationData!$B:$B,'Publication Table'!$C$4,AllPublicationData!$D:$D,'Publication Table'!H$7),
IF('Publication Table'!$C$5="All Cancelled Operations",
SUMIFS(AllPublicationData!$F:$F,AllPublicationData!$A:$A,'Publication Table'!$B107,AllPublicationData!$B:$B,'Publication Table'!$C$4,AllPublicationData!$D:$D,'Publication Table'!H$7),
IF('Publication Table'!$C$5="Operations cancelled by patient",
SUMIFS(AllPublicationData!$G:$G,AllPublicationData!$A:$A,'Publication Table'!$B107,AllPublicationData!$B:$B,'Publication Table'!$C$4,AllPublicationData!$D:$D,'Publication Table'!H$7),
IF('Publication Table'!$C$5="Operations cancelled for clinical reasons",
SUMIFS(AllPublicationData!$H:$H,AllPublicationData!$A:$A,'Publication Table'!$B107,AllPublicationData!$B:$B,'Publication Table'!$C$4,AllPublicationData!$D:$D,'Publication Table'!H$7),
IF('Publication Table'!$C$5="Operations cancelled for non-clinical/capacity reasons",
SUMIFS(AllPublicationData!$I:$I,AllPublicationData!$A:$A,'Publication Table'!$B107,AllPublicationData!$B:$B,'Publication Table'!$C$4,AllPublicationData!$D:$D,'Publication Table'!H$7),
IF('Publication Table'!$C$5="Cancellations for other reasons",
SUMIFS(AllPublicationData!$J:$J,AllPublicationData!$A:$A,'Publication Table'!$B107,AllPublicationData!$B:$B,'Publication Table'!$C$4,AllPublicationData!$D:$D,'Publication Table'!H$7)))))))+
IF(AND($C$4="NHS Scotland",$C$5="Total Operations"),
SUMIFS(AllPublicationData!$E:$E,AllPublicationData!$A:$A,'Publication Table'!$B107,AllPublicationData!$B:$B,'Publication Table'!H$7),
IF(AND($C$4="NHS Scotland",$C$5="All Cancelled Operations"),
SUMIFS(AllPublicationData!$F:$F,AllPublicationData!$A:$A,'Publication Table'!$B107,AllPublicationData!$B:$B,'Publication Table'!H$7),
IF(AND($C$4="NHS Scotland",$C$5="Operations cancelled by patient"),
SUMIFS(AllPublicationData!$G:$G,AllPublicationData!$A:$A,'Publication Table'!$B107,AllPublicationData!$B:$B,'Publication Table'!H$7),
IF(AND($C$4="NHS Scotland",$C$5="Operations cancelled for clinical reasons"),
SUMIFS(AllPublicationData!$H:$H,AllPublicationData!$A:$A,'Publication Table'!$B107,AllPublicationData!$B:$B,'Publication Table'!H$7),
IF(AND($C$4="NHS Scotland",$C$5="Operations cancelled for non-clinical/capacity reasons"),
SUMIFS(AllPublicationData!$I:$I,AllPublicationData!$A:$A,'Publication Table'!$B107,AllPublicationData!$B:$B,'Publication Table'!H$7),
IF(AND($C$4="NHS Scotland",$C$5="Cancellations for other reasons"),
SUMIFS(AllPublicationData!$J:$J,AllPublicationData!$A:$A,'Publication Table'!$B107,AllPublicationData!$B:$B,'Publication Table'!H$7)))))))</f>
        <v>1522</v>
      </c>
      <c r="I107" s="90">
        <f>IF($C$5="Total Operations",
SUMIFS(AllPublicationData!$E:$E,AllPublicationData!$A:$A,'Publication Table'!$B107,AllPublicationData!$B:$B,'Publication Table'!$C$4,AllPublicationData!$D:$D,'Publication Table'!I$7),
IF('Publication Table'!$C$5="All Cancelled Operations",
SUMIFS(AllPublicationData!$F:$F,AllPublicationData!$A:$A,'Publication Table'!$B107,AllPublicationData!$B:$B,'Publication Table'!$C$4,AllPublicationData!$D:$D,'Publication Table'!I$7),
IF('Publication Table'!$C$5="Operations cancelled by patient",
SUMIFS(AllPublicationData!$G:$G,AllPublicationData!$A:$A,'Publication Table'!$B107,AllPublicationData!$B:$B,'Publication Table'!$C$4,AllPublicationData!$D:$D,'Publication Table'!I$7),
IF('Publication Table'!$C$5="Operations cancelled for clinical reasons",
SUMIFS(AllPublicationData!$H:$H,AllPublicationData!$A:$A,'Publication Table'!$B107,AllPublicationData!$B:$B,'Publication Table'!$C$4,AllPublicationData!$D:$D,'Publication Table'!I$7),
IF('Publication Table'!$C$5="Operations cancelled for non-clinical/capacity reasons",
SUMIFS(AllPublicationData!$I:$I,AllPublicationData!$A:$A,'Publication Table'!$B107,AllPublicationData!$B:$B,'Publication Table'!$C$4,AllPublicationData!$D:$D,'Publication Table'!I$7),
IF('Publication Table'!$C$5="Cancellations for other reasons",
SUMIFS(AllPublicationData!$J:$J,AllPublicationData!$A:$A,'Publication Table'!$B107,AllPublicationData!$B:$B,'Publication Table'!$C$4,AllPublicationData!$D:$D,'Publication Table'!I$7)))))))+
IF(AND($C$4="NHS Scotland",$C$5="Total Operations"),
SUMIFS(AllPublicationData!$E:$E,AllPublicationData!$A:$A,'Publication Table'!$B107,AllPublicationData!$B:$B,'Publication Table'!I$7),
IF(AND($C$4="NHS Scotland",$C$5="All Cancelled Operations"),
SUMIFS(AllPublicationData!$F:$F,AllPublicationData!$A:$A,'Publication Table'!$B107,AllPublicationData!$B:$B,'Publication Table'!I$7),
IF(AND($C$4="NHS Scotland",$C$5="Operations cancelled by patient"),
SUMIFS(AllPublicationData!$G:$G,AllPublicationData!$A:$A,'Publication Table'!$B107,AllPublicationData!$B:$B,'Publication Table'!I$7),
IF(AND($C$4="NHS Scotland",$C$5="Operations cancelled for clinical reasons"),
SUMIFS(AllPublicationData!$H:$H,AllPublicationData!$A:$A,'Publication Table'!$B107,AllPublicationData!$B:$B,'Publication Table'!I$7),
IF(AND($C$4="NHS Scotland",$C$5="Operations cancelled for non-clinical/capacity reasons"),
SUMIFS(AllPublicationData!$I:$I,AllPublicationData!$A:$A,'Publication Table'!$B107,AllPublicationData!$B:$B,'Publication Table'!I$7),
IF(AND($C$4="NHS Scotland",$C$5="Cancellations for other reasons"),
SUMIFS(AllPublicationData!$J:$J,AllPublicationData!$A:$A,'Publication Table'!$B107,AllPublicationData!$B:$B,'Publication Table'!I$7)))))))</f>
        <v>1160</v>
      </c>
      <c r="J107" s="90">
        <f>IF($C$5="Total Operations",
SUMIFS(AllPublicationData!$E:$E,AllPublicationData!$A:$A,'Publication Table'!$B107,AllPublicationData!$B:$B,'Publication Table'!$C$4,AllPublicationData!$D:$D,'Publication Table'!J$7),
IF('Publication Table'!$C$5="All Cancelled Operations",
SUMIFS(AllPublicationData!$F:$F,AllPublicationData!$A:$A,'Publication Table'!$B107,AllPublicationData!$B:$B,'Publication Table'!$C$4,AllPublicationData!$D:$D,'Publication Table'!J$7),
IF('Publication Table'!$C$5="Operations cancelled by patient",
SUMIFS(AllPublicationData!$G:$G,AllPublicationData!$A:$A,'Publication Table'!$B107,AllPublicationData!$B:$B,'Publication Table'!$C$4,AllPublicationData!$D:$D,'Publication Table'!J$7),
IF('Publication Table'!$C$5="Operations cancelled for clinical reasons",
SUMIFS(AllPublicationData!$H:$H,AllPublicationData!$A:$A,'Publication Table'!$B107,AllPublicationData!$B:$B,'Publication Table'!$C$4,AllPublicationData!$D:$D,'Publication Table'!J$7),
IF('Publication Table'!$C$5="Operations cancelled for non-clinical/capacity reasons",
SUMIFS(AllPublicationData!$I:$I,AllPublicationData!$A:$A,'Publication Table'!$B107,AllPublicationData!$B:$B,'Publication Table'!$C$4,AllPublicationData!$D:$D,'Publication Table'!J$7),
IF('Publication Table'!$C$5="Cancellations for other reasons",
SUMIFS(AllPublicationData!$J:$J,AllPublicationData!$A:$A,'Publication Table'!$B107,AllPublicationData!$B:$B,'Publication Table'!$C$4,AllPublicationData!$D:$D,'Publication Table'!J$7)))))))+
IF(AND($C$4="NHS Scotland",$C$5="Total Operations"),
SUMIFS(AllPublicationData!$E:$E,AllPublicationData!$A:$A,'Publication Table'!$B107,AllPublicationData!$B:$B,'Publication Table'!J$7),
IF(AND($C$4="NHS Scotland",$C$5="All Cancelled Operations"),
SUMIFS(AllPublicationData!$F:$F,AllPublicationData!$A:$A,'Publication Table'!$B107,AllPublicationData!$B:$B,'Publication Table'!J$7),
IF(AND($C$4="NHS Scotland",$C$5="Operations cancelled by patient"),
SUMIFS(AllPublicationData!$G:$G,AllPublicationData!$A:$A,'Publication Table'!$B107,AllPublicationData!$B:$B,'Publication Table'!J$7),
IF(AND($C$4="NHS Scotland",$C$5="Operations cancelled for clinical reasons"),
SUMIFS(AllPublicationData!$H:$H,AllPublicationData!$A:$A,'Publication Table'!$B107,AllPublicationData!$B:$B,'Publication Table'!J$7),
IF(AND($C$4="NHS Scotland",$C$5="Operations cancelled for non-clinical/capacity reasons"),
SUMIFS(AllPublicationData!$I:$I,AllPublicationData!$A:$A,'Publication Table'!$B107,AllPublicationData!$B:$B,'Publication Table'!J$7),
IF(AND($C$4="NHS Scotland",$C$5="Cancellations for other reasons"),
SUMIFS(AllPublicationData!$J:$J,AllPublicationData!$A:$A,'Publication Table'!$B107,AllPublicationData!$B:$B,'Publication Table'!J$7)))))))</f>
        <v>3312</v>
      </c>
      <c r="K107" s="90">
        <f>IF($C$5="Total Operations",
SUMIFS(AllPublicationData!$E:$E,AllPublicationData!$A:$A,'Publication Table'!$B107,AllPublicationData!$B:$B,'Publication Table'!$C$4,AllPublicationData!$D:$D,'Publication Table'!K$7),
IF('Publication Table'!$C$5="All Cancelled Operations",
SUMIFS(AllPublicationData!$F:$F,AllPublicationData!$A:$A,'Publication Table'!$B107,AllPublicationData!$B:$B,'Publication Table'!$C$4,AllPublicationData!$D:$D,'Publication Table'!K$7),
IF('Publication Table'!$C$5="Operations cancelled by patient",
SUMIFS(AllPublicationData!$G:$G,AllPublicationData!$A:$A,'Publication Table'!$B107,AllPublicationData!$B:$B,'Publication Table'!$C$4,AllPublicationData!$D:$D,'Publication Table'!K$7),
IF('Publication Table'!$C$5="Operations cancelled for clinical reasons",
SUMIFS(AllPublicationData!$H:$H,AllPublicationData!$A:$A,'Publication Table'!$B107,AllPublicationData!$B:$B,'Publication Table'!$C$4,AllPublicationData!$D:$D,'Publication Table'!K$7),
IF('Publication Table'!$C$5="Operations cancelled for non-clinical/capacity reasons",
SUMIFS(AllPublicationData!$I:$I,AllPublicationData!$A:$A,'Publication Table'!$B107,AllPublicationData!$B:$B,'Publication Table'!$C$4,AllPublicationData!$D:$D,'Publication Table'!K$7),
IF('Publication Table'!$C$5="Cancellations for other reasons",
SUMIFS(AllPublicationData!$J:$J,AllPublicationData!$A:$A,'Publication Table'!$B107,AllPublicationData!$B:$B,'Publication Table'!$C$4,AllPublicationData!$D:$D,'Publication Table'!K$7)))))))+
IF(AND($C$4="NHS Scotland",$C$5="Total Operations"),
SUMIFS(AllPublicationData!$E:$E,AllPublicationData!$A:$A,'Publication Table'!$B107,AllPublicationData!$B:$B,'Publication Table'!K$7),
IF(AND($C$4="NHS Scotland",$C$5="All Cancelled Operations"),
SUMIFS(AllPublicationData!$F:$F,AllPublicationData!$A:$A,'Publication Table'!$B107,AllPublicationData!$B:$B,'Publication Table'!K$7),
IF(AND($C$4="NHS Scotland",$C$5="Operations cancelled by patient"),
SUMIFS(AllPublicationData!$G:$G,AllPublicationData!$A:$A,'Publication Table'!$B107,AllPublicationData!$B:$B,'Publication Table'!K$7),
IF(AND($C$4="NHS Scotland",$C$5="Operations cancelled for clinical reasons"),
SUMIFS(AllPublicationData!$H:$H,AllPublicationData!$A:$A,'Publication Table'!$B107,AllPublicationData!$B:$B,'Publication Table'!K$7),
IF(AND($C$4="NHS Scotland",$C$5="Operations cancelled for non-clinical/capacity reasons"),
SUMIFS(AllPublicationData!$I:$I,AllPublicationData!$A:$A,'Publication Table'!$B107,AllPublicationData!$B:$B,'Publication Table'!K$7),
IF(AND($C$4="NHS Scotland",$C$5="Cancellations for other reasons"),
SUMIFS(AllPublicationData!$J:$J,AllPublicationData!$A:$A,'Publication Table'!$B107,AllPublicationData!$B:$B,'Publication Table'!K$7)))))))</f>
        <v>7374</v>
      </c>
      <c r="L107" s="90">
        <f>IF($C$5="Total Operations",
SUMIFS(AllPublicationData!$E:$E,AllPublicationData!$A:$A,'Publication Table'!$B107,AllPublicationData!$B:$B,'Publication Table'!$C$4,AllPublicationData!$D:$D,'Publication Table'!L$7),
IF('Publication Table'!$C$5="All Cancelled Operations",
SUMIFS(AllPublicationData!$F:$F,AllPublicationData!$A:$A,'Publication Table'!$B107,AllPublicationData!$B:$B,'Publication Table'!$C$4,AllPublicationData!$D:$D,'Publication Table'!L$7),
IF('Publication Table'!$C$5="Operations cancelled by patient",
SUMIFS(AllPublicationData!$G:$G,AllPublicationData!$A:$A,'Publication Table'!$B107,AllPublicationData!$B:$B,'Publication Table'!$C$4,AllPublicationData!$D:$D,'Publication Table'!L$7),
IF('Publication Table'!$C$5="Operations cancelled for clinical reasons",
SUMIFS(AllPublicationData!$H:$H,AllPublicationData!$A:$A,'Publication Table'!$B107,AllPublicationData!$B:$B,'Publication Table'!$C$4,AllPublicationData!$D:$D,'Publication Table'!L$7),
IF('Publication Table'!$C$5="Operations cancelled for non-clinical/capacity reasons",
SUMIFS(AllPublicationData!$I:$I,AllPublicationData!$A:$A,'Publication Table'!$B107,AllPublicationData!$B:$B,'Publication Table'!$C$4,AllPublicationData!$D:$D,'Publication Table'!L$7),
IF('Publication Table'!$C$5="Cancellations for other reasons",
SUMIFS(AllPublicationData!$J:$J,AllPublicationData!$A:$A,'Publication Table'!$B107,AllPublicationData!$B:$B,'Publication Table'!$C$4,AllPublicationData!$D:$D,'Publication Table'!L$7)))))))+
IF(AND($C$4="NHS Scotland",$C$5="Total Operations"),
SUMIFS(AllPublicationData!$E:$E,AllPublicationData!$A:$A,'Publication Table'!$B107,AllPublicationData!$B:$B,'Publication Table'!L$7),
IF(AND($C$4="NHS Scotland",$C$5="All Cancelled Operations"),
SUMIFS(AllPublicationData!$F:$F,AllPublicationData!$A:$A,'Publication Table'!$B107,AllPublicationData!$B:$B,'Publication Table'!L$7),
IF(AND($C$4="NHS Scotland",$C$5="Operations cancelled by patient"),
SUMIFS(AllPublicationData!$G:$G,AllPublicationData!$A:$A,'Publication Table'!$B107,AllPublicationData!$B:$B,'Publication Table'!L$7),
IF(AND($C$4="NHS Scotland",$C$5="Operations cancelled for clinical reasons"),
SUMIFS(AllPublicationData!$H:$H,AllPublicationData!$A:$A,'Publication Table'!$B107,AllPublicationData!$B:$B,'Publication Table'!L$7),
IF(AND($C$4="NHS Scotland",$C$5="Operations cancelled for non-clinical/capacity reasons"),
SUMIFS(AllPublicationData!$I:$I,AllPublicationData!$A:$A,'Publication Table'!$B107,AllPublicationData!$B:$B,'Publication Table'!L$7),
IF(AND($C$4="NHS Scotland",$C$5="Cancellations for other reasons"),
SUMIFS(AllPublicationData!$J:$J,AllPublicationData!$A:$A,'Publication Table'!$B107,AllPublicationData!$B:$B,'Publication Table'!L$7)))))))</f>
        <v>1230</v>
      </c>
      <c r="M107" s="90">
        <f>IF($C$5="Total Operations",
SUMIFS(AllPublicationData!$E:$E,AllPublicationData!$A:$A,'Publication Table'!$B107,AllPublicationData!$B:$B,'Publication Table'!$C$4,AllPublicationData!$D:$D,'Publication Table'!M$7),
IF('Publication Table'!$C$5="All Cancelled Operations",
SUMIFS(AllPublicationData!$F:$F,AllPublicationData!$A:$A,'Publication Table'!$B107,AllPublicationData!$B:$B,'Publication Table'!$C$4,AllPublicationData!$D:$D,'Publication Table'!M$7),
IF('Publication Table'!$C$5="Operations cancelled by patient",
SUMIFS(AllPublicationData!$G:$G,AllPublicationData!$A:$A,'Publication Table'!$B107,AllPublicationData!$B:$B,'Publication Table'!$C$4,AllPublicationData!$D:$D,'Publication Table'!M$7),
IF('Publication Table'!$C$5="Operations cancelled for clinical reasons",
SUMIFS(AllPublicationData!$G:$G,AllPublicationData!$A:$A,'Publication Table'!$B107,AllPublicationData!$B:$B,'Publication Table'!$C$4,AllPublicationData!$D:$D,'Publication Table'!M$7),
IF('Publication Table'!$C$5="Operations cancelled for non-clinical/capacity reasons",
SUMIFS(AllPublicationData!$G:$G,AllPublicationData!$A:$A,'Publication Table'!$B107,AllPublicationData!$B:$B,'Publication Table'!$C$4,AllPublicationData!$D:$D,'Publication Table'!M$7),
IF('Publication Table'!$C$5="Cancellations for other reasons",
SUMIFS(AllPublicationData!$G:$G,AllPublicationData!$A:$A,'Publication Table'!$B107,AllPublicationData!$B:$B,'Publication Table'!$C$4,AllPublicationData!$D:$D,'Publication Table'!M$7)))))))+
IF(AND($C$4="NHS Scotland",$C$5="Total Operations"),
SUMIFS(AllPublicationData!$E:$E,AllPublicationData!$A:$A,'Publication Table'!$B107,AllPublicationData!$B:$B,'Publication Table'!M$7),
IF(AND($C$4="NHS Scotland",$C$5="All Cancelled Operations"),
SUMIFS(AllPublicationData!$F:$F,AllPublicationData!$A:$A,'Publication Table'!$B107,AllPublicationData!$B:$B,'Publication Table'!M$7),
IF(AND($C$4="NHS Scotland",$C$5="Operations cancelled by patient"),
SUMIFS(AllPublicationData!$G:$G,AllPublicationData!$A:$A,'Publication Table'!$B107,AllPublicationData!$B:$B,'Publication Table'!M$7),
IF(AND($C$4="NHS Scotland",$C$5="Operations cancelled for clinical reasons"),
SUMIFS(AllPublicationData!$H:$H,AllPublicationData!$A:$A,'Publication Table'!$B107,AllPublicationData!$B:$B,'Publication Table'!M$7),
IF(AND($C$4="NHS Scotland",$C$5="Operations cancelled for non-clinical/capacity reasons"),
SUMIFS(AllPublicationData!$I:$I,AllPublicationData!$A:$A,'Publication Table'!$B107,AllPublicationData!$B:$B,'Publication Table'!M$7),
IF(AND($C$4="NHS Scotland",$C$5="Cancellations for other reasons"),
SUMIFS(AllPublicationData!$J:$J,AllPublicationData!$A:$A,'Publication Table'!$B107,AllPublicationData!$B:$B,'Publication Table'!M$7)))))))</f>
        <v>2466</v>
      </c>
      <c r="N107" s="90">
        <f>IF($C$5="Total Operations",
SUMIFS(AllPublicationData!$E:$E,AllPublicationData!$A:$A,'Publication Table'!$B107,AllPublicationData!$B:$B,'Publication Table'!$C$4,AllPublicationData!$D:$D,'Publication Table'!N$7),
IF('Publication Table'!$C$5="All Cancelled Operations",
SUMIFS(AllPublicationData!$F:$F,AllPublicationData!$A:$A,'Publication Table'!$B107,AllPublicationData!$B:$B,'Publication Table'!$C$4,AllPublicationData!$D:$D,'Publication Table'!N$7),
IF('Publication Table'!$C$5="Operations cancelled by patient",
SUMIFS(AllPublicationData!$G:$G,AllPublicationData!$A:$A,'Publication Table'!$B107,AllPublicationData!$B:$B,'Publication Table'!$C$4,AllPublicationData!$D:$D,'Publication Table'!N$7),
IF('Publication Table'!$C$5="Operations cancelled for clinical reasons",
SUMIFS(AllPublicationData!$G:$G,AllPublicationData!$A:$A,'Publication Table'!$B107,AllPublicationData!$B:$B,'Publication Table'!$C$4,AllPublicationData!$D:$D,'Publication Table'!N$7),
IF('Publication Table'!$C$5="Operations cancelled for non-clinical/capacity reasons",
SUMIFS(AllPublicationData!$G:$G,AllPublicationData!$A:$A,'Publication Table'!$B107,AllPublicationData!$B:$B,'Publication Table'!$C$4,AllPublicationData!$D:$D,'Publication Table'!N$7),
IF('Publication Table'!$C$5="Cancellations for other reasons",
SUMIFS(AllPublicationData!$G:$G,AllPublicationData!$A:$A,'Publication Table'!$B107,AllPublicationData!$B:$B,'Publication Table'!$C$4,AllPublicationData!$D:$D,'Publication Table'!N$7)))))))+
IF(AND($C$4="NHS Scotland",$C$5="Total Operations"),
SUMIFS(AllPublicationData!$E:$E,AllPublicationData!$A:$A,'Publication Table'!$B107,AllPublicationData!$B:$B,'Publication Table'!N$7),
IF(AND($C$4="NHS Scotland",$C$5="All Cancelled Operations"),
SUMIFS(AllPublicationData!$F:$F,AllPublicationData!$A:$A,'Publication Table'!$B107,AllPublicationData!$B:$B,'Publication Table'!N$7),
IF(AND($C$4="NHS Scotland",$C$5="Operations cancelled by patient"),
SUMIFS(AllPublicationData!$G:$G,AllPublicationData!$A:$A,'Publication Table'!$B107,AllPublicationData!$B:$B,'Publication Table'!N$7),
IF(AND($C$4="NHS Scotland",$C$5="Operations cancelled for clinical reasons"),
SUMIFS(AllPublicationData!$H:$H,AllPublicationData!$A:$A,'Publication Table'!$B107,AllPublicationData!$B:$B,'Publication Table'!N$7),
IF(AND($C$4="NHS Scotland",$C$5="Operations cancelled for non-clinical/capacity reasons"),
SUMIFS(AllPublicationData!$I:$I,AllPublicationData!$A:$A,'Publication Table'!$B107,AllPublicationData!$B:$B,'Publication Table'!N$7),
IF(AND($C$4="NHS Scotland",$C$5="Cancellations for other reasons"),
SUMIFS(AllPublicationData!$J:$J,AllPublicationData!$A:$A,'Publication Table'!$B107,AllPublicationData!$B:$B,'Publication Table'!N$7)))))))</f>
        <v>5457</v>
      </c>
      <c r="O107" s="90">
        <f>IF($C$5="Total Operations",
SUMIFS(AllPublicationData!$E:$E,AllPublicationData!$A:$A,'Publication Table'!$B107,AllPublicationData!$B:$B,'Publication Table'!$C$4,AllPublicationData!$D:$D,'Publication Table'!O$7),
IF('Publication Table'!$C$5="All Cancelled Operations",
SUMIFS(AllPublicationData!$F:$F,AllPublicationData!$A:$A,'Publication Table'!$B107,AllPublicationData!$B:$B,'Publication Table'!$C$4,AllPublicationData!$D:$D,'Publication Table'!O$7),
IF('Publication Table'!$C$5="Operations cancelled by patient",
SUMIFS(AllPublicationData!$G:$G,AllPublicationData!$A:$A,'Publication Table'!$B107,AllPublicationData!$B:$B,'Publication Table'!$C$4,AllPublicationData!$D:$D,'Publication Table'!O$7),
IF('Publication Table'!$C$5="Operations cancelled for clinical reasons",
SUMIFS(AllPublicationData!$G:$G,AllPublicationData!$A:$A,'Publication Table'!$B107,AllPublicationData!$B:$B,'Publication Table'!$C$4,AllPublicationData!$D:$D,'Publication Table'!O$7),
IF('Publication Table'!$C$5="Operations cancelled for non-clinical/capacity reasons",
SUMIFS(AllPublicationData!$G:$G,AllPublicationData!$A:$A,'Publication Table'!$B107,AllPublicationData!$B:$B,'Publication Table'!$C$4,AllPublicationData!$D:$D,'Publication Table'!O$7),
IF('Publication Table'!$C$5="Cancellations for other reasons",
SUMIFS(AllPublicationData!$G:$G,AllPublicationData!$A:$A,'Publication Table'!$B107,AllPublicationData!$B:$B,'Publication Table'!$C$4,AllPublicationData!$D:$D,'Publication Table'!O$7)))))))+
IF(AND($C$4="NHS Scotland",$C$5="Total Operations"),
SUMIFS(AllPublicationData!$E:$E,AllPublicationData!$A:$A,'Publication Table'!$B107,AllPublicationData!$B:$B,'Publication Table'!O$7),
IF(AND($C$4="NHS Scotland",$C$5="All Cancelled Operations"),
SUMIFS(AllPublicationData!$F:$F,AllPublicationData!$A:$A,'Publication Table'!$B107,AllPublicationData!$B:$B,'Publication Table'!O$7),
IF(AND($C$4="NHS Scotland",$C$5="Operations cancelled by patient"),
SUMIFS(AllPublicationData!$G:$G,AllPublicationData!$A:$A,'Publication Table'!$B107,AllPublicationData!$B:$B,'Publication Table'!O$7),
IF(AND($C$4="NHS Scotland",$C$5="Operations cancelled for clinical reasons"),
SUMIFS(AllPublicationData!$H:$H,AllPublicationData!$A:$A,'Publication Table'!$B107,AllPublicationData!$B:$B,'Publication Table'!O$7),
IF(AND($C$4="NHS Scotland",$C$5="Operations cancelled for non-clinical/capacity reasons"),
SUMIFS(AllPublicationData!$I:$I,AllPublicationData!$A:$A,'Publication Table'!$B107,AllPublicationData!$B:$B,'Publication Table'!O$7),
IF(AND($C$4="NHS Scotland",$C$5="Cancellations for other reasons"),
SUMIFS(AllPublicationData!$J:$J,AllPublicationData!$A:$A,'Publication Table'!$B107,AllPublicationData!$B:$B,'Publication Table'!O$7)))))))</f>
        <v>205</v>
      </c>
      <c r="P107" s="90">
        <f>IF($C$5="Total Operations",
SUMIFS(AllPublicationData!$E:$E,AllPublicationData!$A:$A,'Publication Table'!$B107,AllPublicationData!$B:$B,'Publication Table'!$C$4,AllPublicationData!$D:$D,'Publication Table'!P$7),
IF('Publication Table'!$C$5="All Cancelled Operations",
SUMIFS(AllPublicationData!$F:$F,AllPublicationData!$A:$A,'Publication Table'!$B107,AllPublicationData!$B:$B,'Publication Table'!$C$4,AllPublicationData!$D:$D,'Publication Table'!P$7),
IF('Publication Table'!$C$5="Operations cancelled by patient",
SUMIFS(AllPublicationData!$G:$G,AllPublicationData!$A:$A,'Publication Table'!$B107,AllPublicationData!$B:$B,'Publication Table'!$C$4,AllPublicationData!$D:$D,'Publication Table'!P$7),
IF('Publication Table'!$C$5="Operations cancelled for clinical reasons",
SUMIFS(AllPublicationData!$G:$G,AllPublicationData!$A:$A,'Publication Table'!$B107,AllPublicationData!$B:$B,'Publication Table'!$C$4,AllPublicationData!$D:$D,'Publication Table'!P$7),
IF('Publication Table'!$C$5="Operations cancelled for non-clinical/capacity reasons",
SUMIFS(AllPublicationData!$G:$G,AllPublicationData!$A:$A,'Publication Table'!$B107,AllPublicationData!$B:$B,'Publication Table'!$C$4,AllPublicationData!$D:$D,'Publication Table'!P$7),
IF('Publication Table'!$C$5="Cancellations for other reasons",
SUMIFS(AllPublicationData!$G:$G,AllPublicationData!$A:$A,'Publication Table'!$B107,AllPublicationData!$B:$B,'Publication Table'!$C$4,AllPublicationData!$D:$D,'Publication Table'!P$7)))))))+
IF(AND($C$4="NHS Scotland",$C$5="Total Operations"),
SUMIFS(AllPublicationData!$E:$E,AllPublicationData!$A:$A,'Publication Table'!$B107,AllPublicationData!$B:$B,'Publication Table'!P$7),
IF(AND($C$4="NHS Scotland",$C$5="All Cancelled Operations"),
SUMIFS(AllPublicationData!$F:$F,AllPublicationData!$A:$A,'Publication Table'!$B107,AllPublicationData!$B:$B,'Publication Table'!P$7),
IF(AND($C$4="NHS Scotland",$C$5="Operations cancelled by patient"),
SUMIFS(AllPublicationData!$G:$G,AllPublicationData!$A:$A,'Publication Table'!$B107,AllPublicationData!$B:$B,'Publication Table'!P$7),
IF(AND($C$4="NHS Scotland",$C$5="Operations cancelled for clinical reasons"),
SUMIFS(AllPublicationData!$H:$H,AllPublicationData!$A:$A,'Publication Table'!$B107,AllPublicationData!$B:$B,'Publication Table'!P$7),
IF(AND($C$4="NHS Scotland",$C$5="Operations cancelled for non-clinical/capacity reasons"),
SUMIFS(AllPublicationData!$I:$I,AllPublicationData!$A:$A,'Publication Table'!$B107,AllPublicationData!$B:$B,'Publication Table'!P$7),
IF(AND($C$4="NHS Scotland",$C$5="Cancellations for other reasons"),
SUMIFS(AllPublicationData!$J:$J,AllPublicationData!$A:$A,'Publication Table'!$B107,AllPublicationData!$B:$B,'Publication Table'!P$7)))))))</f>
        <v>145</v>
      </c>
      <c r="Q107" s="90">
        <f>IF($C$5="Total Operations",
SUMIFS(AllPublicationData!$E:$E,AllPublicationData!$A:$A,'Publication Table'!$B107,AllPublicationData!$B:$B,'Publication Table'!$C$4,AllPublicationData!$D:$D,'Publication Table'!Q$7),
IF('Publication Table'!$C$5="All Cancelled Operations",
SUMIFS(AllPublicationData!$F:$F,AllPublicationData!$A:$A,'Publication Table'!$B107,AllPublicationData!$B:$B,'Publication Table'!$C$4,AllPublicationData!$D:$D,'Publication Table'!Q$7),
IF('Publication Table'!$C$5="Operations cancelled by patient",
SUMIFS(AllPublicationData!$G:$G,AllPublicationData!$A:$A,'Publication Table'!$B107,AllPublicationData!$B:$B,'Publication Table'!$C$4,AllPublicationData!$D:$D,'Publication Table'!Q$7),
IF('Publication Table'!$C$5="Operations cancelled for clinical reasons",
SUMIFS(AllPublicationData!$G:$G,AllPublicationData!$A:$A,'Publication Table'!$B107,AllPublicationData!$B:$B,'Publication Table'!$C$4,AllPublicationData!$D:$D,'Publication Table'!Q$7),
IF('Publication Table'!$C$5="Operations cancelled for non-clinical/capacity reasons",
SUMIFS(AllPublicationData!$G:$G,AllPublicationData!$A:$A,'Publication Table'!$B107,AllPublicationData!$B:$B,'Publication Table'!$C$4,AllPublicationData!$D:$D,'Publication Table'!Q$7),
IF('Publication Table'!$C$5="Cancellations for other reasons",
SUMIFS(AllPublicationData!$G:$G,AllPublicationData!$A:$A,'Publication Table'!$B107,AllPublicationData!$B:$B,'Publication Table'!$C$4,AllPublicationData!$D:$D,'Publication Table'!Q$7)))))))+
IF(AND($C$4="NHS Scotland",$C$5="Total Operations"),
SUMIFS(AllPublicationData!$E:$E,AllPublicationData!$A:$A,'Publication Table'!$B107,AllPublicationData!$B:$B,'Publication Table'!Q$7),
IF(AND($C$4="NHS Scotland",$C$5="All Cancelled Operations"),
SUMIFS(AllPublicationData!$F:$F,AllPublicationData!$A:$A,'Publication Table'!$B107,AllPublicationData!$B:$B,'Publication Table'!Q$7),
IF(AND($C$4="NHS Scotland",$C$5="Operations cancelled by patient"),
SUMIFS(AllPublicationData!$G:$G,AllPublicationData!$A:$A,'Publication Table'!$B107,AllPublicationData!$B:$B,'Publication Table'!Q$7),
IF(AND($C$4="NHS Scotland",$C$5="Operations cancelled for clinical reasons"),
SUMIFS(AllPublicationData!$H:$H,AllPublicationData!$A:$A,'Publication Table'!$B107,AllPublicationData!$B:$B,'Publication Table'!Q$7),
IF(AND($C$4="NHS Scotland",$C$5="Operations cancelled for non-clinical/capacity reasons"),
SUMIFS(AllPublicationData!$I:$I,AllPublicationData!$A:$A,'Publication Table'!$B107,AllPublicationData!$B:$B,'Publication Table'!Q$7),
IF(AND($C$4="NHS Scotland",$C$5="Cancellations for other reasons"),
SUMIFS(AllPublicationData!$J:$J,AllPublicationData!$A:$A,'Publication Table'!$B107,AllPublicationData!$B:$B,'Publication Table'!Q$7)))))))</f>
        <v>2595</v>
      </c>
      <c r="R107" s="90">
        <f>IF($C$5="Total Operations",
SUMIFS(AllPublicationData!$E:$E,AllPublicationData!$A:$A,'Publication Table'!$B107,AllPublicationData!$B:$B,'Publication Table'!$C$4,AllPublicationData!$D:$D,'Publication Table'!R$7),
IF('Publication Table'!$C$5="All Cancelled Operations",
SUMIFS(AllPublicationData!$F:$F,AllPublicationData!$A:$A,'Publication Table'!$B107,AllPublicationData!$B:$B,'Publication Table'!$C$4,AllPublicationData!$D:$D,'Publication Table'!R$7),
IF('Publication Table'!$C$5="Operations cancelled by patient",
SUMIFS(AllPublicationData!$G:$G,AllPublicationData!$A:$A,'Publication Table'!$B107,AllPublicationData!$B:$B,'Publication Table'!$C$4,AllPublicationData!$D:$D,'Publication Table'!R$7),
IF('Publication Table'!$C$5="Operations cancelled for clinical reasons",
SUMIFS(AllPublicationData!$G:$G,AllPublicationData!$A:$A,'Publication Table'!$B107,AllPublicationData!$B:$B,'Publication Table'!$C$4,AllPublicationData!$D:$D,'Publication Table'!R$7),
IF('Publication Table'!$C$5="Operations cancelled for non-clinical/capacity reasons",
SUMIFS(AllPublicationData!$G:$G,AllPublicationData!$A:$A,'Publication Table'!$B107,AllPublicationData!$B:$B,'Publication Table'!$C$4,AllPublicationData!$D:$D,'Publication Table'!R$7),
IF('Publication Table'!$C$5="Cancellations for other reasons",
SUMIFS(AllPublicationData!$G:$G,AllPublicationData!$A:$A,'Publication Table'!$B107,AllPublicationData!$B:$B,'Publication Table'!$C$4,AllPublicationData!$D:$D,'Publication Table'!R$7)))))))+
IF(AND($C$4="NHS Scotland",$C$5="Total Operations"),
SUMIFS(AllPublicationData!$E:$E,AllPublicationData!$A:$A,'Publication Table'!$B107,AllPublicationData!$B:$B,'Publication Table'!R$7),
IF(AND($C$4="NHS Scotland",$C$5="All Cancelled Operations"),
SUMIFS(AllPublicationData!$F:$F,AllPublicationData!$A:$A,'Publication Table'!$B107,AllPublicationData!$B:$B,'Publication Table'!R$7),
IF(AND($C$4="NHS Scotland",$C$5="Operations cancelled by patient"),
SUMIFS(AllPublicationData!$G:$G,AllPublicationData!$A:$A,'Publication Table'!$B107,AllPublicationData!$B:$B,'Publication Table'!R$7),
IF(AND($C$4="NHS Scotland",$C$5="Operations cancelled for clinical reasons"),
SUMIFS(AllPublicationData!$H:$H,AllPublicationData!$A:$A,'Publication Table'!$B107,AllPublicationData!$B:$B,'Publication Table'!R$7),
IF(AND($C$4="NHS Scotland",$C$5="Operations cancelled for non-clinical/capacity reasons"),
SUMIFS(AllPublicationData!$I:$I,AllPublicationData!$A:$A,'Publication Table'!$B107,AllPublicationData!$B:$B,'Publication Table'!R$7),
IF(AND($C$4="NHS Scotland",$C$5="Cancellations for other reasons"),
SUMIFS(AllPublicationData!$J:$J,AllPublicationData!$A:$A,'Publication Table'!$B107,AllPublicationData!$B:$B,'Publication Table'!R$7)))))))</f>
        <v>132</v>
      </c>
    </row>
    <row r="108" spans="2:18" x14ac:dyDescent="0.35">
      <c r="B108" s="87">
        <v>42370</v>
      </c>
      <c r="C108" s="81">
        <f>IF($C$5="Total Operations",
SUMIFS(AllPublicationData!$E:$E,AllPublicationData!$A:$A,'Publication Table'!$B108,AllPublicationData!$B:$B,'Publication Table'!$C$4),
IF('Publication Table'!$C$5="All Cancelled Operations",
SUMIFS(AllPublicationData!$F:$F,AllPublicationData!$A:$A,'Publication Table'!$B108,AllPublicationData!$B:$B,'Publication Table'!$C$4),
IF('Publication Table'!$C$5="Operations cancelled by patient",
SUMIFS(AllPublicationData!$G:$G,AllPublicationData!$A:$A,'Publication Table'!$B108,AllPublicationData!$B:$B,'Publication Table'!$C$4),
IF('Publication Table'!$C$5="Operations cancelled for clinical reasons",
SUMIFS(AllPublicationData!$H:$H,AllPublicationData!$A:$A,'Publication Table'!$B108,AllPublicationData!$B:$B,'Publication Table'!$C$4),
IF('Publication Table'!$C$5="Operations cancelled for non-clinical/capacity reasons",
SUMIFS(AllPublicationData!$I:$I,AllPublicationData!$A:$A,'Publication Table'!$B108,AllPublicationData!$B:$B,'Publication Table'!$C$4),
IF('Publication Table'!$C$5="Cancellations for other reasons",
SUMIFS(AllPublicationData!$J:$J,AllPublicationData!$A:$A,'Publication Table'!$B108,AllPublicationData!$B:$B,'Publication Table'!$C$4)))))))+
IF(AND($C$4="NHS Scotland",$C$5="Total Operations"),
SUMIFS(AllPublicationData!$E:$E,AllPublicationData!$A:$A,'Publication Table'!$B108),
IF(AND($C$4="NHS Scotland",$C$5="All Cancelled Operations"),
SUMIFS(AllPublicationData!$F:$F,AllPublicationData!$A:$A,'Publication Table'!$B108),
IF(AND($C$4="NHS Scotland",$C$5="Operations cancelled by patient"),
SUMIFS(AllPublicationData!$G:$G,AllPublicationData!$A:$A,'Publication Table'!$B108),
IF(AND($C$4="NHS Scotland",$C$5="Operations cancelled for clinical reasons"),
SUMIFS(AllPublicationData!$H:$H,AllPublicationData!$A:$A,'Publication Table'!$B108),
IF(AND($C$4="NHS Scotland",$C$5="Operations cancelled for non-clinical/capacity reasons"),
SUMIFS(AllPublicationData!$I:$I,AllPublicationData!$A:$A,'Publication Table'!$B108),
IF(AND($C$4="NHS Scotland",$C$5="Cancellations for other reasons"),
SUMIFS(AllPublicationData!$J:$J,AllPublicationData!$A:$A,'Publication Table'!$B108)))))))</f>
        <v>28746</v>
      </c>
      <c r="D108" s="90">
        <f>IF($C$5="Total Operations",
SUMIFS(AllPublicationData!$E:$E,AllPublicationData!$A:$A,'Publication Table'!$B108,AllPublicationData!$B:$B,'Publication Table'!$C$4,AllPublicationData!$D:$D,'Publication Table'!D$7),
IF('Publication Table'!$C$5="All Cancelled Operations",
SUMIFS(AllPublicationData!$F:$F,AllPublicationData!$A:$A,'Publication Table'!$B108,AllPublicationData!$B:$B,'Publication Table'!$C$4,AllPublicationData!$D:$D,'Publication Table'!D$7),
IF('Publication Table'!$C$5="Operations cancelled by patient",
SUMIFS(AllPublicationData!$G:$G,AllPublicationData!$A:$A,'Publication Table'!$B108,AllPublicationData!$B:$B,'Publication Table'!$C$4,AllPublicationData!$D:$D,'Publication Table'!D$7),
IF('Publication Table'!$C$5="Operations cancelled for clinical reasons",
SUMIFS(AllPublicationData!$H:$H,AllPublicationData!$A:$A,'Publication Table'!$B108,AllPublicationData!$B:$B,'Publication Table'!$C$4,AllPublicationData!$D:$D,'Publication Table'!D$7),
IF('Publication Table'!$C$5="Operations cancelled for non-clinical/capacity reasons",
SUMIFS(AllPublicationData!$I:$I,AllPublicationData!$A:$A,'Publication Table'!$B108,AllPublicationData!$B:$B,'Publication Table'!$C$4,AllPublicationData!$D:$D,'Publication Table'!D$7),
IF('Publication Table'!$C$5="Cancellations for other reasons",
SUMIFS(AllPublicationData!$J:$J,AllPublicationData!$A:$A,'Publication Table'!$B108,AllPublicationData!$B:$B,'Publication Table'!$C$4,AllPublicationData!$D:$D,'Publication Table'!D$7)))))))+
IF(AND($C$4="NHS Scotland",$C$5="Total Operations"),
SUMIFS(AllPublicationData!$E:$E,AllPublicationData!$A:$A,'Publication Table'!$B108,AllPublicationData!$B:$B,'Publication Table'!D$7),
IF(AND($C$4="NHS Scotland",$C$5="All Cancelled Operations"),
SUMIFS(AllPublicationData!$F:$F,AllPublicationData!$A:$A,'Publication Table'!$B108,AllPublicationData!$B:$B,'Publication Table'!D$7),
IF(AND($C$4="NHS Scotland",$C$5="Operations cancelled by patient"),
SUMIFS(AllPublicationData!$G:$G,AllPublicationData!$A:$A,'Publication Table'!$B108,AllPublicationData!$B:$B,'Publication Table'!D$7),
IF(AND($C$4="NHS Scotland",$C$5="Operations cancelled for clinical reasons"),
SUMIFS(AllPublicationData!$H:$H,AllPublicationData!$A:$A,'Publication Table'!$B108,AllPublicationData!$B:$B,'Publication Table'!D$7),
IF(AND($C$4="NHS Scotland",$C$5="Operations cancelled for non-clinical/capacity reasons"),
SUMIFS(AllPublicationData!$I:$I,AllPublicationData!$A:$A,'Publication Table'!$B108,AllPublicationData!$B:$B,'Publication Table'!D$7),
IF(AND($C$4="NHS Scotland",$C$5="Cancellations for other reasons"),
SUMIFS(AllPublicationData!$J:$J,AllPublicationData!$A:$A,'Publication Table'!$B108,AllPublicationData!$B:$B,'Publication Table'!D$7)))))))</f>
        <v>1330</v>
      </c>
      <c r="E108" s="90">
        <f>IF($C$5="Total Operations",
SUMIFS(AllPublicationData!$E:$E,AllPublicationData!$A:$A,'Publication Table'!$B108,AllPublicationData!$B:$B,'Publication Table'!$C$4,AllPublicationData!$D:$D,'Publication Table'!E$7),
IF('Publication Table'!$C$5="All Cancelled Operations",
SUMIFS(AllPublicationData!$F:$F,AllPublicationData!$A:$A,'Publication Table'!$B108,AllPublicationData!$B:$B,'Publication Table'!$C$4,AllPublicationData!$D:$D,'Publication Table'!E$7),
IF('Publication Table'!$C$5="Operations cancelled by patient",
SUMIFS(AllPublicationData!$G:$G,AllPublicationData!$A:$A,'Publication Table'!$B108,AllPublicationData!$B:$B,'Publication Table'!$C$4,AllPublicationData!$D:$D,'Publication Table'!E$7),
IF('Publication Table'!$C$5="Operations cancelled for clinical reasons",
SUMIFS(AllPublicationData!$H:$H,AllPublicationData!$A:$A,'Publication Table'!$B108,AllPublicationData!$B:$B,'Publication Table'!$C$4,AllPublicationData!$D:$D,'Publication Table'!E$7),
IF('Publication Table'!$C$5="Operations cancelled for non-clinical/capacity reasons",
SUMIFS(AllPublicationData!$I:$I,AllPublicationData!$A:$A,'Publication Table'!$B108,AllPublicationData!$B:$B,'Publication Table'!$C$4,AllPublicationData!$D:$D,'Publication Table'!E$7),
IF('Publication Table'!$C$5="Cancellations for other reasons",
SUMIFS(AllPublicationData!$J:$J,AllPublicationData!$A:$A,'Publication Table'!$B108,AllPublicationData!$B:$B,'Publication Table'!$C$4,AllPublicationData!$D:$D,'Publication Table'!E$7)))))))+
IF(AND($C$4="NHS Scotland",$C$5="Total Operations"),
SUMIFS(AllPublicationData!$E:$E,AllPublicationData!$A:$A,'Publication Table'!$B108,AllPublicationData!$B:$B,'Publication Table'!E$7),
IF(AND($C$4="NHS Scotland",$C$5="All Cancelled Operations"),
SUMIFS(AllPublicationData!$F:$F,AllPublicationData!$A:$A,'Publication Table'!$B108,AllPublicationData!$B:$B,'Publication Table'!E$7),
IF(AND($C$4="NHS Scotland",$C$5="Operations cancelled by patient"),
SUMIFS(AllPublicationData!$G:$G,AllPublicationData!$A:$A,'Publication Table'!$B108,AllPublicationData!$B:$B,'Publication Table'!E$7),
IF(AND($C$4="NHS Scotland",$C$5="Operations cancelled for clinical reasons"),
SUMIFS(AllPublicationData!$H:$H,AllPublicationData!$A:$A,'Publication Table'!$B108,AllPublicationData!$B:$B,'Publication Table'!E$7),
IF(AND($C$4="NHS Scotland",$C$5="Operations cancelled for non-clinical/capacity reasons"),
SUMIFS(AllPublicationData!$I:$I,AllPublicationData!$A:$A,'Publication Table'!$B108,AllPublicationData!$B:$B,'Publication Table'!E$7),
IF(AND($C$4="NHS Scotland",$C$5="Cancellations for other reasons"),
SUMIFS(AllPublicationData!$J:$J,AllPublicationData!$A:$A,'Publication Table'!$B108,AllPublicationData!$B:$B,'Publication Table'!E$7)))))))</f>
        <v>1972</v>
      </c>
      <c r="F108" s="90">
        <f>IF($C$5="Total Operations",
SUMIFS(AllPublicationData!$E:$E,AllPublicationData!$A:$A,'Publication Table'!$B108,AllPublicationData!$B:$B,'Publication Table'!$C$4,AllPublicationData!$D:$D,'Publication Table'!F$7),
IF('Publication Table'!$C$5="All Cancelled Operations",
SUMIFS(AllPublicationData!$F:$F,AllPublicationData!$A:$A,'Publication Table'!$B108,AllPublicationData!$B:$B,'Publication Table'!$C$4,AllPublicationData!$D:$D,'Publication Table'!F$7),
IF('Publication Table'!$C$5="Operations cancelled by patient",
SUMIFS(AllPublicationData!$G:$G,AllPublicationData!$A:$A,'Publication Table'!$B108,AllPublicationData!$B:$B,'Publication Table'!$C$4,AllPublicationData!$D:$D,'Publication Table'!F$7),
IF('Publication Table'!$C$5="Operations cancelled for clinical reasons",
SUMIFS(AllPublicationData!$H:$H,AllPublicationData!$A:$A,'Publication Table'!$B108,AllPublicationData!$B:$B,'Publication Table'!$C$4,AllPublicationData!$D:$D,'Publication Table'!F$7),
IF('Publication Table'!$C$5="Operations cancelled for non-clinical/capacity reasons",
SUMIFS(AllPublicationData!$I:$I,AllPublicationData!$A:$A,'Publication Table'!$B108,AllPublicationData!$B:$B,'Publication Table'!$C$4,AllPublicationData!$D:$D,'Publication Table'!F$7),
IF('Publication Table'!$C$5="Cancellations for other reasons",
SUMIFS(AllPublicationData!$J:$J,AllPublicationData!$A:$A,'Publication Table'!$B108,AllPublicationData!$B:$B,'Publication Table'!$C$4,AllPublicationData!$D:$D,'Publication Table'!F$7)))))))+
IF(AND($C$4="NHS Scotland",$C$5="Total Operations"),
SUMIFS(AllPublicationData!$E:$E,AllPublicationData!$A:$A,'Publication Table'!$B108,AllPublicationData!$B:$B,'Publication Table'!F$7),
IF(AND($C$4="NHS Scotland",$C$5="All Cancelled Operations"),
SUMIFS(AllPublicationData!$F:$F,AllPublicationData!$A:$A,'Publication Table'!$B108,AllPublicationData!$B:$B,'Publication Table'!F$7),
IF(AND($C$4="NHS Scotland",$C$5="Operations cancelled by patient"),
SUMIFS(AllPublicationData!$G:$G,AllPublicationData!$A:$A,'Publication Table'!$B108,AllPublicationData!$B:$B,'Publication Table'!F$7),
IF(AND($C$4="NHS Scotland",$C$5="Operations cancelled for clinical reasons"),
SUMIFS(AllPublicationData!$H:$H,AllPublicationData!$A:$A,'Publication Table'!$B108,AllPublicationData!$B:$B,'Publication Table'!F$7),
IF(AND($C$4="NHS Scotland",$C$5="Operations cancelled for non-clinical/capacity reasons"),
SUMIFS(AllPublicationData!$I:$I,AllPublicationData!$A:$A,'Publication Table'!$B108,AllPublicationData!$B:$B,'Publication Table'!F$7),
IF(AND($C$4="NHS Scotland",$C$5="Cancellations for other reasons"),
SUMIFS(AllPublicationData!$J:$J,AllPublicationData!$A:$A,'Publication Table'!$B108,AllPublicationData!$B:$B,'Publication Table'!F$7)))))))</f>
        <v>437</v>
      </c>
      <c r="G108" s="90">
        <f>IF($C$5="Total Operations",
SUMIFS(AllPublicationData!$E:$E,AllPublicationData!$A:$A,'Publication Table'!$B108,AllPublicationData!$B:$B,'Publication Table'!$C$4,AllPublicationData!$D:$D,'Publication Table'!G$7),
IF('Publication Table'!$C$5="All Cancelled Operations",
SUMIFS(AllPublicationData!$F:$F,AllPublicationData!$A:$A,'Publication Table'!$B108,AllPublicationData!$B:$B,'Publication Table'!$C$4,AllPublicationData!$D:$D,'Publication Table'!G$7),
IF('Publication Table'!$C$5="Operations cancelled by patient",
SUMIFS(AllPublicationData!$G:$G,AllPublicationData!$A:$A,'Publication Table'!$B108,AllPublicationData!$B:$B,'Publication Table'!$C$4,AllPublicationData!$D:$D,'Publication Table'!G$7),
IF('Publication Table'!$C$5="Operations cancelled for clinical reasons",
SUMIFS(AllPublicationData!$H:$H,AllPublicationData!$A:$A,'Publication Table'!$B108,AllPublicationData!$B:$B,'Publication Table'!$C$4,AllPublicationData!$D:$D,'Publication Table'!G$7),
IF('Publication Table'!$C$5="Operations cancelled for non-clinical/capacity reasons",
SUMIFS(AllPublicationData!$I:$I,AllPublicationData!$A:$A,'Publication Table'!$B108,AllPublicationData!$B:$B,'Publication Table'!$C$4,AllPublicationData!$D:$D,'Publication Table'!G$7),
IF('Publication Table'!$C$5="Cancellations for other reasons",
SUMIFS(AllPublicationData!$J:$J,AllPublicationData!$A:$A,'Publication Table'!$B108,AllPublicationData!$B:$B,'Publication Table'!$C$4,AllPublicationData!$D:$D,'Publication Table'!G$7)))))))+
IF(AND($C$4="NHS Scotland",$C$5="Total Operations"),
SUMIFS(AllPublicationData!$E:$E,AllPublicationData!$A:$A,'Publication Table'!$B108,AllPublicationData!$B:$B,'Publication Table'!G$7),
IF(AND($C$4="NHS Scotland",$C$5="All Cancelled Operations"),
SUMIFS(AllPublicationData!$F:$F,AllPublicationData!$A:$A,'Publication Table'!$B108,AllPublicationData!$B:$B,'Publication Table'!G$7),
IF(AND($C$4="NHS Scotland",$C$5="Operations cancelled by patient"),
SUMIFS(AllPublicationData!$G:$G,AllPublicationData!$A:$A,'Publication Table'!$B108,AllPublicationData!$B:$B,'Publication Table'!G$7),
IF(AND($C$4="NHS Scotland",$C$5="Operations cancelled for clinical reasons"),
SUMIFS(AllPublicationData!$H:$H,AllPublicationData!$A:$A,'Publication Table'!$B108,AllPublicationData!$B:$B,'Publication Table'!G$7),
IF(AND($C$4="NHS Scotland",$C$5="Operations cancelled for non-clinical/capacity reasons"),
SUMIFS(AllPublicationData!$I:$I,AllPublicationData!$A:$A,'Publication Table'!$B108,AllPublicationData!$B:$B,'Publication Table'!G$7),
IF(AND($C$4="NHS Scotland",$C$5="Cancellations for other reasons"),
SUMIFS(AllPublicationData!$J:$J,AllPublicationData!$A:$A,'Publication Table'!$B108,AllPublicationData!$B:$B,'Publication Table'!G$7)))))))</f>
        <v>1410</v>
      </c>
      <c r="H108" s="90">
        <f>IF($C$5="Total Operations",
SUMIFS(AllPublicationData!$E:$E,AllPublicationData!$A:$A,'Publication Table'!$B108,AllPublicationData!$B:$B,'Publication Table'!$C$4,AllPublicationData!$D:$D,'Publication Table'!H$7),
IF('Publication Table'!$C$5="All Cancelled Operations",
SUMIFS(AllPublicationData!$F:$F,AllPublicationData!$A:$A,'Publication Table'!$B108,AllPublicationData!$B:$B,'Publication Table'!$C$4,AllPublicationData!$D:$D,'Publication Table'!H$7),
IF('Publication Table'!$C$5="Operations cancelled by patient",
SUMIFS(AllPublicationData!$G:$G,AllPublicationData!$A:$A,'Publication Table'!$B108,AllPublicationData!$B:$B,'Publication Table'!$C$4,AllPublicationData!$D:$D,'Publication Table'!H$7),
IF('Publication Table'!$C$5="Operations cancelled for clinical reasons",
SUMIFS(AllPublicationData!$H:$H,AllPublicationData!$A:$A,'Publication Table'!$B108,AllPublicationData!$B:$B,'Publication Table'!$C$4,AllPublicationData!$D:$D,'Publication Table'!H$7),
IF('Publication Table'!$C$5="Operations cancelled for non-clinical/capacity reasons",
SUMIFS(AllPublicationData!$I:$I,AllPublicationData!$A:$A,'Publication Table'!$B108,AllPublicationData!$B:$B,'Publication Table'!$C$4,AllPublicationData!$D:$D,'Publication Table'!H$7),
IF('Publication Table'!$C$5="Cancellations for other reasons",
SUMIFS(AllPublicationData!$J:$J,AllPublicationData!$A:$A,'Publication Table'!$B108,AllPublicationData!$B:$B,'Publication Table'!$C$4,AllPublicationData!$D:$D,'Publication Table'!H$7)))))))+
IF(AND($C$4="NHS Scotland",$C$5="Total Operations"),
SUMIFS(AllPublicationData!$E:$E,AllPublicationData!$A:$A,'Publication Table'!$B108,AllPublicationData!$B:$B,'Publication Table'!H$7),
IF(AND($C$4="NHS Scotland",$C$5="All Cancelled Operations"),
SUMIFS(AllPublicationData!$F:$F,AllPublicationData!$A:$A,'Publication Table'!$B108,AllPublicationData!$B:$B,'Publication Table'!H$7),
IF(AND($C$4="NHS Scotland",$C$5="Operations cancelled by patient"),
SUMIFS(AllPublicationData!$G:$G,AllPublicationData!$A:$A,'Publication Table'!$B108,AllPublicationData!$B:$B,'Publication Table'!H$7),
IF(AND($C$4="NHS Scotland",$C$5="Operations cancelled for clinical reasons"),
SUMIFS(AllPublicationData!$H:$H,AllPublicationData!$A:$A,'Publication Table'!$B108,AllPublicationData!$B:$B,'Publication Table'!H$7),
IF(AND($C$4="NHS Scotland",$C$5="Operations cancelled for non-clinical/capacity reasons"),
SUMIFS(AllPublicationData!$I:$I,AllPublicationData!$A:$A,'Publication Table'!$B108,AllPublicationData!$B:$B,'Publication Table'!H$7),
IF(AND($C$4="NHS Scotland",$C$5="Cancellations for other reasons"),
SUMIFS(AllPublicationData!$J:$J,AllPublicationData!$A:$A,'Publication Table'!$B108,AllPublicationData!$B:$B,'Publication Table'!H$7)))))))</f>
        <v>1405</v>
      </c>
      <c r="I108" s="90">
        <f>IF($C$5="Total Operations",
SUMIFS(AllPublicationData!$E:$E,AllPublicationData!$A:$A,'Publication Table'!$B108,AllPublicationData!$B:$B,'Publication Table'!$C$4,AllPublicationData!$D:$D,'Publication Table'!I$7),
IF('Publication Table'!$C$5="All Cancelled Operations",
SUMIFS(AllPublicationData!$F:$F,AllPublicationData!$A:$A,'Publication Table'!$B108,AllPublicationData!$B:$B,'Publication Table'!$C$4,AllPublicationData!$D:$D,'Publication Table'!I$7),
IF('Publication Table'!$C$5="Operations cancelled by patient",
SUMIFS(AllPublicationData!$G:$G,AllPublicationData!$A:$A,'Publication Table'!$B108,AllPublicationData!$B:$B,'Publication Table'!$C$4,AllPublicationData!$D:$D,'Publication Table'!I$7),
IF('Publication Table'!$C$5="Operations cancelled for clinical reasons",
SUMIFS(AllPublicationData!$H:$H,AllPublicationData!$A:$A,'Publication Table'!$B108,AllPublicationData!$B:$B,'Publication Table'!$C$4,AllPublicationData!$D:$D,'Publication Table'!I$7),
IF('Publication Table'!$C$5="Operations cancelled for non-clinical/capacity reasons",
SUMIFS(AllPublicationData!$I:$I,AllPublicationData!$A:$A,'Publication Table'!$B108,AllPublicationData!$B:$B,'Publication Table'!$C$4,AllPublicationData!$D:$D,'Publication Table'!I$7),
IF('Publication Table'!$C$5="Cancellations for other reasons",
SUMIFS(AllPublicationData!$J:$J,AllPublicationData!$A:$A,'Publication Table'!$B108,AllPublicationData!$B:$B,'Publication Table'!$C$4,AllPublicationData!$D:$D,'Publication Table'!I$7)))))))+
IF(AND($C$4="NHS Scotland",$C$5="Total Operations"),
SUMIFS(AllPublicationData!$E:$E,AllPublicationData!$A:$A,'Publication Table'!$B108,AllPublicationData!$B:$B,'Publication Table'!I$7),
IF(AND($C$4="NHS Scotland",$C$5="All Cancelled Operations"),
SUMIFS(AllPublicationData!$F:$F,AllPublicationData!$A:$A,'Publication Table'!$B108,AllPublicationData!$B:$B,'Publication Table'!I$7),
IF(AND($C$4="NHS Scotland",$C$5="Operations cancelled by patient"),
SUMIFS(AllPublicationData!$G:$G,AllPublicationData!$A:$A,'Publication Table'!$B108,AllPublicationData!$B:$B,'Publication Table'!I$7),
IF(AND($C$4="NHS Scotland",$C$5="Operations cancelled for clinical reasons"),
SUMIFS(AllPublicationData!$H:$H,AllPublicationData!$A:$A,'Publication Table'!$B108,AllPublicationData!$B:$B,'Publication Table'!I$7),
IF(AND($C$4="NHS Scotland",$C$5="Operations cancelled for non-clinical/capacity reasons"),
SUMIFS(AllPublicationData!$I:$I,AllPublicationData!$A:$A,'Publication Table'!$B108,AllPublicationData!$B:$B,'Publication Table'!I$7),
IF(AND($C$4="NHS Scotland",$C$5="Cancellations for other reasons"),
SUMIFS(AllPublicationData!$J:$J,AllPublicationData!$A:$A,'Publication Table'!$B108,AllPublicationData!$B:$B,'Publication Table'!I$7)))))))</f>
        <v>999</v>
      </c>
      <c r="J108" s="90">
        <f>IF($C$5="Total Operations",
SUMIFS(AllPublicationData!$E:$E,AllPublicationData!$A:$A,'Publication Table'!$B108,AllPublicationData!$B:$B,'Publication Table'!$C$4,AllPublicationData!$D:$D,'Publication Table'!J$7),
IF('Publication Table'!$C$5="All Cancelled Operations",
SUMIFS(AllPublicationData!$F:$F,AllPublicationData!$A:$A,'Publication Table'!$B108,AllPublicationData!$B:$B,'Publication Table'!$C$4,AllPublicationData!$D:$D,'Publication Table'!J$7),
IF('Publication Table'!$C$5="Operations cancelled by patient",
SUMIFS(AllPublicationData!$G:$G,AllPublicationData!$A:$A,'Publication Table'!$B108,AllPublicationData!$B:$B,'Publication Table'!$C$4,AllPublicationData!$D:$D,'Publication Table'!J$7),
IF('Publication Table'!$C$5="Operations cancelled for clinical reasons",
SUMIFS(AllPublicationData!$H:$H,AllPublicationData!$A:$A,'Publication Table'!$B108,AllPublicationData!$B:$B,'Publication Table'!$C$4,AllPublicationData!$D:$D,'Publication Table'!J$7),
IF('Publication Table'!$C$5="Operations cancelled for non-clinical/capacity reasons",
SUMIFS(AllPublicationData!$I:$I,AllPublicationData!$A:$A,'Publication Table'!$B108,AllPublicationData!$B:$B,'Publication Table'!$C$4,AllPublicationData!$D:$D,'Publication Table'!J$7),
IF('Publication Table'!$C$5="Cancellations for other reasons",
SUMIFS(AllPublicationData!$J:$J,AllPublicationData!$A:$A,'Publication Table'!$B108,AllPublicationData!$B:$B,'Publication Table'!$C$4,AllPublicationData!$D:$D,'Publication Table'!J$7)))))))+
IF(AND($C$4="NHS Scotland",$C$5="Total Operations"),
SUMIFS(AllPublicationData!$E:$E,AllPublicationData!$A:$A,'Publication Table'!$B108,AllPublicationData!$B:$B,'Publication Table'!J$7),
IF(AND($C$4="NHS Scotland",$C$5="All Cancelled Operations"),
SUMIFS(AllPublicationData!$F:$F,AllPublicationData!$A:$A,'Publication Table'!$B108,AllPublicationData!$B:$B,'Publication Table'!J$7),
IF(AND($C$4="NHS Scotland",$C$5="Operations cancelled by patient"),
SUMIFS(AllPublicationData!$G:$G,AllPublicationData!$A:$A,'Publication Table'!$B108,AllPublicationData!$B:$B,'Publication Table'!J$7),
IF(AND($C$4="NHS Scotland",$C$5="Operations cancelled for clinical reasons"),
SUMIFS(AllPublicationData!$H:$H,AllPublicationData!$A:$A,'Publication Table'!$B108,AllPublicationData!$B:$B,'Publication Table'!J$7),
IF(AND($C$4="NHS Scotland",$C$5="Operations cancelled for non-clinical/capacity reasons"),
SUMIFS(AllPublicationData!$I:$I,AllPublicationData!$A:$A,'Publication Table'!$B108,AllPublicationData!$B:$B,'Publication Table'!J$7),
IF(AND($C$4="NHS Scotland",$C$5="Cancellations for other reasons"),
SUMIFS(AllPublicationData!$J:$J,AllPublicationData!$A:$A,'Publication Table'!$B108,AllPublicationData!$B:$B,'Publication Table'!J$7)))))))</f>
        <v>3060</v>
      </c>
      <c r="K108" s="90">
        <f>IF($C$5="Total Operations",
SUMIFS(AllPublicationData!$E:$E,AllPublicationData!$A:$A,'Publication Table'!$B108,AllPublicationData!$B:$B,'Publication Table'!$C$4,AllPublicationData!$D:$D,'Publication Table'!K$7),
IF('Publication Table'!$C$5="All Cancelled Operations",
SUMIFS(AllPublicationData!$F:$F,AllPublicationData!$A:$A,'Publication Table'!$B108,AllPublicationData!$B:$B,'Publication Table'!$C$4,AllPublicationData!$D:$D,'Publication Table'!K$7),
IF('Publication Table'!$C$5="Operations cancelled by patient",
SUMIFS(AllPublicationData!$G:$G,AllPublicationData!$A:$A,'Publication Table'!$B108,AllPublicationData!$B:$B,'Publication Table'!$C$4,AllPublicationData!$D:$D,'Publication Table'!K$7),
IF('Publication Table'!$C$5="Operations cancelled for clinical reasons",
SUMIFS(AllPublicationData!$H:$H,AllPublicationData!$A:$A,'Publication Table'!$B108,AllPublicationData!$B:$B,'Publication Table'!$C$4,AllPublicationData!$D:$D,'Publication Table'!K$7),
IF('Publication Table'!$C$5="Operations cancelled for non-clinical/capacity reasons",
SUMIFS(AllPublicationData!$I:$I,AllPublicationData!$A:$A,'Publication Table'!$B108,AllPublicationData!$B:$B,'Publication Table'!$C$4,AllPublicationData!$D:$D,'Publication Table'!K$7),
IF('Publication Table'!$C$5="Cancellations for other reasons",
SUMIFS(AllPublicationData!$J:$J,AllPublicationData!$A:$A,'Publication Table'!$B108,AllPublicationData!$B:$B,'Publication Table'!$C$4,AllPublicationData!$D:$D,'Publication Table'!K$7)))))))+
IF(AND($C$4="NHS Scotland",$C$5="Total Operations"),
SUMIFS(AllPublicationData!$E:$E,AllPublicationData!$A:$A,'Publication Table'!$B108,AllPublicationData!$B:$B,'Publication Table'!K$7),
IF(AND($C$4="NHS Scotland",$C$5="All Cancelled Operations"),
SUMIFS(AllPublicationData!$F:$F,AllPublicationData!$A:$A,'Publication Table'!$B108,AllPublicationData!$B:$B,'Publication Table'!K$7),
IF(AND($C$4="NHS Scotland",$C$5="Operations cancelled by patient"),
SUMIFS(AllPublicationData!$G:$G,AllPublicationData!$A:$A,'Publication Table'!$B108,AllPublicationData!$B:$B,'Publication Table'!K$7),
IF(AND($C$4="NHS Scotland",$C$5="Operations cancelled for clinical reasons"),
SUMIFS(AllPublicationData!$H:$H,AllPublicationData!$A:$A,'Publication Table'!$B108,AllPublicationData!$B:$B,'Publication Table'!K$7),
IF(AND($C$4="NHS Scotland",$C$5="Operations cancelled for non-clinical/capacity reasons"),
SUMIFS(AllPublicationData!$I:$I,AllPublicationData!$A:$A,'Publication Table'!$B108,AllPublicationData!$B:$B,'Publication Table'!K$7),
IF(AND($C$4="NHS Scotland",$C$5="Cancellations for other reasons"),
SUMIFS(AllPublicationData!$J:$J,AllPublicationData!$A:$A,'Publication Table'!$B108,AllPublicationData!$B:$B,'Publication Table'!K$7)))))))</f>
        <v>6770</v>
      </c>
      <c r="L108" s="90">
        <f>IF($C$5="Total Operations",
SUMIFS(AllPublicationData!$E:$E,AllPublicationData!$A:$A,'Publication Table'!$B108,AllPublicationData!$B:$B,'Publication Table'!$C$4,AllPublicationData!$D:$D,'Publication Table'!L$7),
IF('Publication Table'!$C$5="All Cancelled Operations",
SUMIFS(AllPublicationData!$F:$F,AllPublicationData!$A:$A,'Publication Table'!$B108,AllPublicationData!$B:$B,'Publication Table'!$C$4,AllPublicationData!$D:$D,'Publication Table'!L$7),
IF('Publication Table'!$C$5="Operations cancelled by patient",
SUMIFS(AllPublicationData!$G:$G,AllPublicationData!$A:$A,'Publication Table'!$B108,AllPublicationData!$B:$B,'Publication Table'!$C$4,AllPublicationData!$D:$D,'Publication Table'!L$7),
IF('Publication Table'!$C$5="Operations cancelled for clinical reasons",
SUMIFS(AllPublicationData!$H:$H,AllPublicationData!$A:$A,'Publication Table'!$B108,AllPublicationData!$B:$B,'Publication Table'!$C$4,AllPublicationData!$D:$D,'Publication Table'!L$7),
IF('Publication Table'!$C$5="Operations cancelled for non-clinical/capacity reasons",
SUMIFS(AllPublicationData!$I:$I,AllPublicationData!$A:$A,'Publication Table'!$B108,AllPublicationData!$B:$B,'Publication Table'!$C$4,AllPublicationData!$D:$D,'Publication Table'!L$7),
IF('Publication Table'!$C$5="Cancellations for other reasons",
SUMIFS(AllPublicationData!$J:$J,AllPublicationData!$A:$A,'Publication Table'!$B108,AllPublicationData!$B:$B,'Publication Table'!$C$4,AllPublicationData!$D:$D,'Publication Table'!L$7)))))))+
IF(AND($C$4="NHS Scotland",$C$5="Total Operations"),
SUMIFS(AllPublicationData!$E:$E,AllPublicationData!$A:$A,'Publication Table'!$B108,AllPublicationData!$B:$B,'Publication Table'!L$7),
IF(AND($C$4="NHS Scotland",$C$5="All Cancelled Operations"),
SUMIFS(AllPublicationData!$F:$F,AllPublicationData!$A:$A,'Publication Table'!$B108,AllPublicationData!$B:$B,'Publication Table'!L$7),
IF(AND($C$4="NHS Scotland",$C$5="Operations cancelled by patient"),
SUMIFS(AllPublicationData!$G:$G,AllPublicationData!$A:$A,'Publication Table'!$B108,AllPublicationData!$B:$B,'Publication Table'!L$7),
IF(AND($C$4="NHS Scotland",$C$5="Operations cancelled for clinical reasons"),
SUMIFS(AllPublicationData!$H:$H,AllPublicationData!$A:$A,'Publication Table'!$B108,AllPublicationData!$B:$B,'Publication Table'!L$7),
IF(AND($C$4="NHS Scotland",$C$5="Operations cancelled for non-clinical/capacity reasons"),
SUMIFS(AllPublicationData!$I:$I,AllPublicationData!$A:$A,'Publication Table'!$B108,AllPublicationData!$B:$B,'Publication Table'!L$7),
IF(AND($C$4="NHS Scotland",$C$5="Cancellations for other reasons"),
SUMIFS(AllPublicationData!$J:$J,AllPublicationData!$A:$A,'Publication Table'!$B108,AllPublicationData!$B:$B,'Publication Table'!L$7)))))))</f>
        <v>1304</v>
      </c>
      <c r="M108" s="90">
        <f>IF($C$5="Total Operations",
SUMIFS(AllPublicationData!$E:$E,AllPublicationData!$A:$A,'Publication Table'!$B108,AllPublicationData!$B:$B,'Publication Table'!$C$4,AllPublicationData!$D:$D,'Publication Table'!M$7),
IF('Publication Table'!$C$5="All Cancelled Operations",
SUMIFS(AllPublicationData!$F:$F,AllPublicationData!$A:$A,'Publication Table'!$B108,AllPublicationData!$B:$B,'Publication Table'!$C$4,AllPublicationData!$D:$D,'Publication Table'!M$7),
IF('Publication Table'!$C$5="Operations cancelled by patient",
SUMIFS(AllPublicationData!$G:$G,AllPublicationData!$A:$A,'Publication Table'!$B108,AllPublicationData!$B:$B,'Publication Table'!$C$4,AllPublicationData!$D:$D,'Publication Table'!M$7),
IF('Publication Table'!$C$5="Operations cancelled for clinical reasons",
SUMIFS(AllPublicationData!$G:$G,AllPublicationData!$A:$A,'Publication Table'!$B108,AllPublicationData!$B:$B,'Publication Table'!$C$4,AllPublicationData!$D:$D,'Publication Table'!M$7),
IF('Publication Table'!$C$5="Operations cancelled for non-clinical/capacity reasons",
SUMIFS(AllPublicationData!$G:$G,AllPublicationData!$A:$A,'Publication Table'!$B108,AllPublicationData!$B:$B,'Publication Table'!$C$4,AllPublicationData!$D:$D,'Publication Table'!M$7),
IF('Publication Table'!$C$5="Cancellations for other reasons",
SUMIFS(AllPublicationData!$G:$G,AllPublicationData!$A:$A,'Publication Table'!$B108,AllPublicationData!$B:$B,'Publication Table'!$C$4,AllPublicationData!$D:$D,'Publication Table'!M$7)))))))+
IF(AND($C$4="NHS Scotland",$C$5="Total Operations"),
SUMIFS(AllPublicationData!$E:$E,AllPublicationData!$A:$A,'Publication Table'!$B108,AllPublicationData!$B:$B,'Publication Table'!M$7),
IF(AND($C$4="NHS Scotland",$C$5="All Cancelled Operations"),
SUMIFS(AllPublicationData!$F:$F,AllPublicationData!$A:$A,'Publication Table'!$B108,AllPublicationData!$B:$B,'Publication Table'!M$7),
IF(AND($C$4="NHS Scotland",$C$5="Operations cancelled by patient"),
SUMIFS(AllPublicationData!$G:$G,AllPublicationData!$A:$A,'Publication Table'!$B108,AllPublicationData!$B:$B,'Publication Table'!M$7),
IF(AND($C$4="NHS Scotland",$C$5="Operations cancelled for clinical reasons"),
SUMIFS(AllPublicationData!$H:$H,AllPublicationData!$A:$A,'Publication Table'!$B108,AllPublicationData!$B:$B,'Publication Table'!M$7),
IF(AND($C$4="NHS Scotland",$C$5="Operations cancelled for non-clinical/capacity reasons"),
SUMIFS(AllPublicationData!$I:$I,AllPublicationData!$A:$A,'Publication Table'!$B108,AllPublicationData!$B:$B,'Publication Table'!M$7),
IF(AND($C$4="NHS Scotland",$C$5="Cancellations for other reasons"),
SUMIFS(AllPublicationData!$J:$J,AllPublicationData!$A:$A,'Publication Table'!$B108,AllPublicationData!$B:$B,'Publication Table'!M$7)))))))</f>
        <v>2500</v>
      </c>
      <c r="N108" s="90">
        <f>IF($C$5="Total Operations",
SUMIFS(AllPublicationData!$E:$E,AllPublicationData!$A:$A,'Publication Table'!$B108,AllPublicationData!$B:$B,'Publication Table'!$C$4,AllPublicationData!$D:$D,'Publication Table'!N$7),
IF('Publication Table'!$C$5="All Cancelled Operations",
SUMIFS(AllPublicationData!$F:$F,AllPublicationData!$A:$A,'Publication Table'!$B108,AllPublicationData!$B:$B,'Publication Table'!$C$4,AllPublicationData!$D:$D,'Publication Table'!N$7),
IF('Publication Table'!$C$5="Operations cancelled by patient",
SUMIFS(AllPublicationData!$G:$G,AllPublicationData!$A:$A,'Publication Table'!$B108,AllPublicationData!$B:$B,'Publication Table'!$C$4,AllPublicationData!$D:$D,'Publication Table'!N$7),
IF('Publication Table'!$C$5="Operations cancelled for clinical reasons",
SUMIFS(AllPublicationData!$G:$G,AllPublicationData!$A:$A,'Publication Table'!$B108,AllPublicationData!$B:$B,'Publication Table'!$C$4,AllPublicationData!$D:$D,'Publication Table'!N$7),
IF('Publication Table'!$C$5="Operations cancelled for non-clinical/capacity reasons",
SUMIFS(AllPublicationData!$G:$G,AllPublicationData!$A:$A,'Publication Table'!$B108,AllPublicationData!$B:$B,'Publication Table'!$C$4,AllPublicationData!$D:$D,'Publication Table'!N$7),
IF('Publication Table'!$C$5="Cancellations for other reasons",
SUMIFS(AllPublicationData!$G:$G,AllPublicationData!$A:$A,'Publication Table'!$B108,AllPublicationData!$B:$B,'Publication Table'!$C$4,AllPublicationData!$D:$D,'Publication Table'!N$7)))))))+
IF(AND($C$4="NHS Scotland",$C$5="Total Operations"),
SUMIFS(AllPublicationData!$E:$E,AllPublicationData!$A:$A,'Publication Table'!$B108,AllPublicationData!$B:$B,'Publication Table'!N$7),
IF(AND($C$4="NHS Scotland",$C$5="All Cancelled Operations"),
SUMIFS(AllPublicationData!$F:$F,AllPublicationData!$A:$A,'Publication Table'!$B108,AllPublicationData!$B:$B,'Publication Table'!N$7),
IF(AND($C$4="NHS Scotland",$C$5="Operations cancelled by patient"),
SUMIFS(AllPublicationData!$G:$G,AllPublicationData!$A:$A,'Publication Table'!$B108,AllPublicationData!$B:$B,'Publication Table'!N$7),
IF(AND($C$4="NHS Scotland",$C$5="Operations cancelled for clinical reasons"),
SUMIFS(AllPublicationData!$H:$H,AllPublicationData!$A:$A,'Publication Table'!$B108,AllPublicationData!$B:$B,'Publication Table'!N$7),
IF(AND($C$4="NHS Scotland",$C$5="Operations cancelled for non-clinical/capacity reasons"),
SUMIFS(AllPublicationData!$I:$I,AllPublicationData!$A:$A,'Publication Table'!$B108,AllPublicationData!$B:$B,'Publication Table'!N$7),
IF(AND($C$4="NHS Scotland",$C$5="Cancellations for other reasons"),
SUMIFS(AllPublicationData!$J:$J,AllPublicationData!$A:$A,'Publication Table'!$B108,AllPublicationData!$B:$B,'Publication Table'!N$7)))))))</f>
        <v>4835</v>
      </c>
      <c r="O108" s="90">
        <f>IF($C$5="Total Operations",
SUMIFS(AllPublicationData!$E:$E,AllPublicationData!$A:$A,'Publication Table'!$B108,AllPublicationData!$B:$B,'Publication Table'!$C$4,AllPublicationData!$D:$D,'Publication Table'!O$7),
IF('Publication Table'!$C$5="All Cancelled Operations",
SUMIFS(AllPublicationData!$F:$F,AllPublicationData!$A:$A,'Publication Table'!$B108,AllPublicationData!$B:$B,'Publication Table'!$C$4,AllPublicationData!$D:$D,'Publication Table'!O$7),
IF('Publication Table'!$C$5="Operations cancelled by patient",
SUMIFS(AllPublicationData!$G:$G,AllPublicationData!$A:$A,'Publication Table'!$B108,AllPublicationData!$B:$B,'Publication Table'!$C$4,AllPublicationData!$D:$D,'Publication Table'!O$7),
IF('Publication Table'!$C$5="Operations cancelled for clinical reasons",
SUMIFS(AllPublicationData!$G:$G,AllPublicationData!$A:$A,'Publication Table'!$B108,AllPublicationData!$B:$B,'Publication Table'!$C$4,AllPublicationData!$D:$D,'Publication Table'!O$7),
IF('Publication Table'!$C$5="Operations cancelled for non-clinical/capacity reasons",
SUMIFS(AllPublicationData!$G:$G,AllPublicationData!$A:$A,'Publication Table'!$B108,AllPublicationData!$B:$B,'Publication Table'!$C$4,AllPublicationData!$D:$D,'Publication Table'!O$7),
IF('Publication Table'!$C$5="Cancellations for other reasons",
SUMIFS(AllPublicationData!$G:$G,AllPublicationData!$A:$A,'Publication Table'!$B108,AllPublicationData!$B:$B,'Publication Table'!$C$4,AllPublicationData!$D:$D,'Publication Table'!O$7)))))))+
IF(AND($C$4="NHS Scotland",$C$5="Total Operations"),
SUMIFS(AllPublicationData!$E:$E,AllPublicationData!$A:$A,'Publication Table'!$B108,AllPublicationData!$B:$B,'Publication Table'!O$7),
IF(AND($C$4="NHS Scotland",$C$5="All Cancelled Operations"),
SUMIFS(AllPublicationData!$F:$F,AllPublicationData!$A:$A,'Publication Table'!$B108,AllPublicationData!$B:$B,'Publication Table'!O$7),
IF(AND($C$4="NHS Scotland",$C$5="Operations cancelled by patient"),
SUMIFS(AllPublicationData!$G:$G,AllPublicationData!$A:$A,'Publication Table'!$B108,AllPublicationData!$B:$B,'Publication Table'!O$7),
IF(AND($C$4="NHS Scotland",$C$5="Operations cancelled for clinical reasons"),
SUMIFS(AllPublicationData!$H:$H,AllPublicationData!$A:$A,'Publication Table'!$B108,AllPublicationData!$B:$B,'Publication Table'!O$7),
IF(AND($C$4="NHS Scotland",$C$5="Operations cancelled for non-clinical/capacity reasons"),
SUMIFS(AllPublicationData!$I:$I,AllPublicationData!$A:$A,'Publication Table'!$B108,AllPublicationData!$B:$B,'Publication Table'!O$7),
IF(AND($C$4="NHS Scotland",$C$5="Cancellations for other reasons"),
SUMIFS(AllPublicationData!$J:$J,AllPublicationData!$A:$A,'Publication Table'!$B108,AllPublicationData!$B:$B,'Publication Table'!O$7)))))))</f>
        <v>152</v>
      </c>
      <c r="P108" s="90">
        <f>IF($C$5="Total Operations",
SUMIFS(AllPublicationData!$E:$E,AllPublicationData!$A:$A,'Publication Table'!$B108,AllPublicationData!$B:$B,'Publication Table'!$C$4,AllPublicationData!$D:$D,'Publication Table'!P$7),
IF('Publication Table'!$C$5="All Cancelled Operations",
SUMIFS(AllPublicationData!$F:$F,AllPublicationData!$A:$A,'Publication Table'!$B108,AllPublicationData!$B:$B,'Publication Table'!$C$4,AllPublicationData!$D:$D,'Publication Table'!P$7),
IF('Publication Table'!$C$5="Operations cancelled by patient",
SUMIFS(AllPublicationData!$G:$G,AllPublicationData!$A:$A,'Publication Table'!$B108,AllPublicationData!$B:$B,'Publication Table'!$C$4,AllPublicationData!$D:$D,'Publication Table'!P$7),
IF('Publication Table'!$C$5="Operations cancelled for clinical reasons",
SUMIFS(AllPublicationData!$G:$G,AllPublicationData!$A:$A,'Publication Table'!$B108,AllPublicationData!$B:$B,'Publication Table'!$C$4,AllPublicationData!$D:$D,'Publication Table'!P$7),
IF('Publication Table'!$C$5="Operations cancelled for non-clinical/capacity reasons",
SUMIFS(AllPublicationData!$G:$G,AllPublicationData!$A:$A,'Publication Table'!$B108,AllPublicationData!$B:$B,'Publication Table'!$C$4,AllPublicationData!$D:$D,'Publication Table'!P$7),
IF('Publication Table'!$C$5="Cancellations for other reasons",
SUMIFS(AllPublicationData!$G:$G,AllPublicationData!$A:$A,'Publication Table'!$B108,AllPublicationData!$B:$B,'Publication Table'!$C$4,AllPublicationData!$D:$D,'Publication Table'!P$7)))))))+
IF(AND($C$4="NHS Scotland",$C$5="Total Operations"),
SUMIFS(AllPublicationData!$E:$E,AllPublicationData!$A:$A,'Publication Table'!$B108,AllPublicationData!$B:$B,'Publication Table'!P$7),
IF(AND($C$4="NHS Scotland",$C$5="All Cancelled Operations"),
SUMIFS(AllPublicationData!$F:$F,AllPublicationData!$A:$A,'Publication Table'!$B108,AllPublicationData!$B:$B,'Publication Table'!P$7),
IF(AND($C$4="NHS Scotland",$C$5="Operations cancelled by patient"),
SUMIFS(AllPublicationData!$G:$G,AllPublicationData!$A:$A,'Publication Table'!$B108,AllPublicationData!$B:$B,'Publication Table'!P$7),
IF(AND($C$4="NHS Scotland",$C$5="Operations cancelled for clinical reasons"),
SUMIFS(AllPublicationData!$H:$H,AllPublicationData!$A:$A,'Publication Table'!$B108,AllPublicationData!$B:$B,'Publication Table'!P$7),
IF(AND($C$4="NHS Scotland",$C$5="Operations cancelled for non-clinical/capacity reasons"),
SUMIFS(AllPublicationData!$I:$I,AllPublicationData!$A:$A,'Publication Table'!$B108,AllPublicationData!$B:$B,'Publication Table'!P$7),
IF(AND($C$4="NHS Scotland",$C$5="Cancellations for other reasons"),
SUMIFS(AllPublicationData!$J:$J,AllPublicationData!$A:$A,'Publication Table'!$B108,AllPublicationData!$B:$B,'Publication Table'!P$7)))))))</f>
        <v>151</v>
      </c>
      <c r="Q108" s="90">
        <f>IF($C$5="Total Operations",
SUMIFS(AllPublicationData!$E:$E,AllPublicationData!$A:$A,'Publication Table'!$B108,AllPublicationData!$B:$B,'Publication Table'!$C$4,AllPublicationData!$D:$D,'Publication Table'!Q$7),
IF('Publication Table'!$C$5="All Cancelled Operations",
SUMIFS(AllPublicationData!$F:$F,AllPublicationData!$A:$A,'Publication Table'!$B108,AllPublicationData!$B:$B,'Publication Table'!$C$4,AllPublicationData!$D:$D,'Publication Table'!Q$7),
IF('Publication Table'!$C$5="Operations cancelled by patient",
SUMIFS(AllPublicationData!$G:$G,AllPublicationData!$A:$A,'Publication Table'!$B108,AllPublicationData!$B:$B,'Publication Table'!$C$4,AllPublicationData!$D:$D,'Publication Table'!Q$7),
IF('Publication Table'!$C$5="Operations cancelled for clinical reasons",
SUMIFS(AllPublicationData!$G:$G,AllPublicationData!$A:$A,'Publication Table'!$B108,AllPublicationData!$B:$B,'Publication Table'!$C$4,AllPublicationData!$D:$D,'Publication Table'!Q$7),
IF('Publication Table'!$C$5="Operations cancelled for non-clinical/capacity reasons",
SUMIFS(AllPublicationData!$G:$G,AllPublicationData!$A:$A,'Publication Table'!$B108,AllPublicationData!$B:$B,'Publication Table'!$C$4,AllPublicationData!$D:$D,'Publication Table'!Q$7),
IF('Publication Table'!$C$5="Cancellations for other reasons",
SUMIFS(AllPublicationData!$G:$G,AllPublicationData!$A:$A,'Publication Table'!$B108,AllPublicationData!$B:$B,'Publication Table'!$C$4,AllPublicationData!$D:$D,'Publication Table'!Q$7)))))))+
IF(AND($C$4="NHS Scotland",$C$5="Total Operations"),
SUMIFS(AllPublicationData!$E:$E,AllPublicationData!$A:$A,'Publication Table'!$B108,AllPublicationData!$B:$B,'Publication Table'!Q$7),
IF(AND($C$4="NHS Scotland",$C$5="All Cancelled Operations"),
SUMIFS(AllPublicationData!$F:$F,AllPublicationData!$A:$A,'Publication Table'!$B108,AllPublicationData!$B:$B,'Publication Table'!Q$7),
IF(AND($C$4="NHS Scotland",$C$5="Operations cancelled by patient"),
SUMIFS(AllPublicationData!$G:$G,AllPublicationData!$A:$A,'Publication Table'!$B108,AllPublicationData!$B:$B,'Publication Table'!Q$7),
IF(AND($C$4="NHS Scotland",$C$5="Operations cancelled for clinical reasons"),
SUMIFS(AllPublicationData!$H:$H,AllPublicationData!$A:$A,'Publication Table'!$B108,AllPublicationData!$B:$B,'Publication Table'!Q$7),
IF(AND($C$4="NHS Scotland",$C$5="Operations cancelled for non-clinical/capacity reasons"),
SUMIFS(AllPublicationData!$I:$I,AllPublicationData!$A:$A,'Publication Table'!$B108,AllPublicationData!$B:$B,'Publication Table'!Q$7),
IF(AND($C$4="NHS Scotland",$C$5="Cancellations for other reasons"),
SUMIFS(AllPublicationData!$J:$J,AllPublicationData!$A:$A,'Publication Table'!$B108,AllPublicationData!$B:$B,'Publication Table'!Q$7)))))))</f>
        <v>2311</v>
      </c>
      <c r="R108" s="90">
        <f>IF($C$5="Total Operations",
SUMIFS(AllPublicationData!$E:$E,AllPublicationData!$A:$A,'Publication Table'!$B108,AllPublicationData!$B:$B,'Publication Table'!$C$4,AllPublicationData!$D:$D,'Publication Table'!R$7),
IF('Publication Table'!$C$5="All Cancelled Operations",
SUMIFS(AllPublicationData!$F:$F,AllPublicationData!$A:$A,'Publication Table'!$B108,AllPublicationData!$B:$B,'Publication Table'!$C$4,AllPublicationData!$D:$D,'Publication Table'!R$7),
IF('Publication Table'!$C$5="Operations cancelled by patient",
SUMIFS(AllPublicationData!$G:$G,AllPublicationData!$A:$A,'Publication Table'!$B108,AllPublicationData!$B:$B,'Publication Table'!$C$4,AllPublicationData!$D:$D,'Publication Table'!R$7),
IF('Publication Table'!$C$5="Operations cancelled for clinical reasons",
SUMIFS(AllPublicationData!$G:$G,AllPublicationData!$A:$A,'Publication Table'!$B108,AllPublicationData!$B:$B,'Publication Table'!$C$4,AllPublicationData!$D:$D,'Publication Table'!R$7),
IF('Publication Table'!$C$5="Operations cancelled for non-clinical/capacity reasons",
SUMIFS(AllPublicationData!$G:$G,AllPublicationData!$A:$A,'Publication Table'!$B108,AllPublicationData!$B:$B,'Publication Table'!$C$4,AllPublicationData!$D:$D,'Publication Table'!R$7),
IF('Publication Table'!$C$5="Cancellations for other reasons",
SUMIFS(AllPublicationData!$G:$G,AllPublicationData!$A:$A,'Publication Table'!$B108,AllPublicationData!$B:$B,'Publication Table'!$C$4,AllPublicationData!$D:$D,'Publication Table'!R$7)))))))+
IF(AND($C$4="NHS Scotland",$C$5="Total Operations"),
SUMIFS(AllPublicationData!$E:$E,AllPublicationData!$A:$A,'Publication Table'!$B108,AllPublicationData!$B:$B,'Publication Table'!R$7),
IF(AND($C$4="NHS Scotland",$C$5="All Cancelled Operations"),
SUMIFS(AllPublicationData!$F:$F,AllPublicationData!$A:$A,'Publication Table'!$B108,AllPublicationData!$B:$B,'Publication Table'!R$7),
IF(AND($C$4="NHS Scotland",$C$5="Operations cancelled by patient"),
SUMIFS(AllPublicationData!$G:$G,AllPublicationData!$A:$A,'Publication Table'!$B108,AllPublicationData!$B:$B,'Publication Table'!R$7),
IF(AND($C$4="NHS Scotland",$C$5="Operations cancelled for clinical reasons"),
SUMIFS(AllPublicationData!$H:$H,AllPublicationData!$A:$A,'Publication Table'!$B108,AllPublicationData!$B:$B,'Publication Table'!R$7),
IF(AND($C$4="NHS Scotland",$C$5="Operations cancelled for non-clinical/capacity reasons"),
SUMIFS(AllPublicationData!$I:$I,AllPublicationData!$A:$A,'Publication Table'!$B108,AllPublicationData!$B:$B,'Publication Table'!R$7),
IF(AND($C$4="NHS Scotland",$C$5="Cancellations for other reasons"),
SUMIFS(AllPublicationData!$J:$J,AllPublicationData!$A:$A,'Publication Table'!$B108,AllPublicationData!$B:$B,'Publication Table'!R$7)))))))</f>
        <v>110</v>
      </c>
    </row>
    <row r="109" spans="2:18" x14ac:dyDescent="0.35">
      <c r="B109" s="87">
        <v>42339</v>
      </c>
      <c r="C109" s="81">
        <f>IF($C$5="Total Operations",
SUMIFS(AllPublicationData!$E:$E,AllPublicationData!$A:$A,'Publication Table'!$B109,AllPublicationData!$B:$B,'Publication Table'!$C$4),
IF('Publication Table'!$C$5="All Cancelled Operations",
SUMIFS(AllPublicationData!$F:$F,AllPublicationData!$A:$A,'Publication Table'!$B109,AllPublicationData!$B:$B,'Publication Table'!$C$4),
IF('Publication Table'!$C$5="Operations cancelled by patient",
SUMIFS(AllPublicationData!$G:$G,AllPublicationData!$A:$A,'Publication Table'!$B109,AllPublicationData!$B:$B,'Publication Table'!$C$4),
IF('Publication Table'!$C$5="Operations cancelled for clinical reasons",
SUMIFS(AllPublicationData!$H:$H,AllPublicationData!$A:$A,'Publication Table'!$B109,AllPublicationData!$B:$B,'Publication Table'!$C$4),
IF('Publication Table'!$C$5="Operations cancelled for non-clinical/capacity reasons",
SUMIFS(AllPublicationData!$I:$I,AllPublicationData!$A:$A,'Publication Table'!$B109,AllPublicationData!$B:$B,'Publication Table'!$C$4),
IF('Publication Table'!$C$5="Cancellations for other reasons",
SUMIFS(AllPublicationData!$J:$J,AllPublicationData!$A:$A,'Publication Table'!$B109,AllPublicationData!$B:$B,'Publication Table'!$C$4)))))))+
IF(AND($C$4="NHS Scotland",$C$5="Total Operations"),
SUMIFS(AllPublicationData!$E:$E,AllPublicationData!$A:$A,'Publication Table'!$B109),
IF(AND($C$4="NHS Scotland",$C$5="All Cancelled Operations"),
SUMIFS(AllPublicationData!$F:$F,AllPublicationData!$A:$A,'Publication Table'!$B109),
IF(AND($C$4="NHS Scotland",$C$5="Operations cancelled by patient"),
SUMIFS(AllPublicationData!$G:$G,AllPublicationData!$A:$A,'Publication Table'!$B109),
IF(AND($C$4="NHS Scotland",$C$5="Operations cancelled for clinical reasons"),
SUMIFS(AllPublicationData!$H:$H,AllPublicationData!$A:$A,'Publication Table'!$B109),
IF(AND($C$4="NHS Scotland",$C$5="Operations cancelled for non-clinical/capacity reasons"),
SUMIFS(AllPublicationData!$I:$I,AllPublicationData!$A:$A,'Publication Table'!$B109),
IF(AND($C$4="NHS Scotland",$C$5="Cancellations for other reasons"),
SUMIFS(AllPublicationData!$J:$J,AllPublicationData!$A:$A,'Publication Table'!$B109)))))))</f>
        <v>29706</v>
      </c>
      <c r="D109" s="90">
        <f>IF($C$5="Total Operations",
SUMIFS(AllPublicationData!$E:$E,AllPublicationData!$A:$A,'Publication Table'!$B109,AllPublicationData!$B:$B,'Publication Table'!$C$4,AllPublicationData!$D:$D,'Publication Table'!D$7),
IF('Publication Table'!$C$5="All Cancelled Operations",
SUMIFS(AllPublicationData!$F:$F,AllPublicationData!$A:$A,'Publication Table'!$B109,AllPublicationData!$B:$B,'Publication Table'!$C$4,AllPublicationData!$D:$D,'Publication Table'!D$7),
IF('Publication Table'!$C$5="Operations cancelled by patient",
SUMIFS(AllPublicationData!$G:$G,AllPublicationData!$A:$A,'Publication Table'!$B109,AllPublicationData!$B:$B,'Publication Table'!$C$4,AllPublicationData!$D:$D,'Publication Table'!D$7),
IF('Publication Table'!$C$5="Operations cancelled for clinical reasons",
SUMIFS(AllPublicationData!$H:$H,AllPublicationData!$A:$A,'Publication Table'!$B109,AllPublicationData!$B:$B,'Publication Table'!$C$4,AllPublicationData!$D:$D,'Publication Table'!D$7),
IF('Publication Table'!$C$5="Operations cancelled for non-clinical/capacity reasons",
SUMIFS(AllPublicationData!$I:$I,AllPublicationData!$A:$A,'Publication Table'!$B109,AllPublicationData!$B:$B,'Publication Table'!$C$4,AllPublicationData!$D:$D,'Publication Table'!D$7),
IF('Publication Table'!$C$5="Cancellations for other reasons",
SUMIFS(AllPublicationData!$J:$J,AllPublicationData!$A:$A,'Publication Table'!$B109,AllPublicationData!$B:$B,'Publication Table'!$C$4,AllPublicationData!$D:$D,'Publication Table'!D$7)))))))+
IF(AND($C$4="NHS Scotland",$C$5="Total Operations"),
SUMIFS(AllPublicationData!$E:$E,AllPublicationData!$A:$A,'Publication Table'!$B109,AllPublicationData!$B:$B,'Publication Table'!D$7),
IF(AND($C$4="NHS Scotland",$C$5="All Cancelled Operations"),
SUMIFS(AllPublicationData!$F:$F,AllPublicationData!$A:$A,'Publication Table'!$B109,AllPublicationData!$B:$B,'Publication Table'!D$7),
IF(AND($C$4="NHS Scotland",$C$5="Operations cancelled by patient"),
SUMIFS(AllPublicationData!$G:$G,AllPublicationData!$A:$A,'Publication Table'!$B109,AllPublicationData!$B:$B,'Publication Table'!D$7),
IF(AND($C$4="NHS Scotland",$C$5="Operations cancelled for clinical reasons"),
SUMIFS(AllPublicationData!$H:$H,AllPublicationData!$A:$A,'Publication Table'!$B109,AllPublicationData!$B:$B,'Publication Table'!D$7),
IF(AND($C$4="NHS Scotland",$C$5="Operations cancelled for non-clinical/capacity reasons"),
SUMIFS(AllPublicationData!$I:$I,AllPublicationData!$A:$A,'Publication Table'!$B109,AllPublicationData!$B:$B,'Publication Table'!D$7),
IF(AND($C$4="NHS Scotland",$C$5="Cancellations for other reasons"),
SUMIFS(AllPublicationData!$J:$J,AllPublicationData!$A:$A,'Publication Table'!$B109,AllPublicationData!$B:$B,'Publication Table'!D$7)))))))</f>
        <v>1332</v>
      </c>
      <c r="E109" s="90">
        <f>IF($C$5="Total Operations",
SUMIFS(AllPublicationData!$E:$E,AllPublicationData!$A:$A,'Publication Table'!$B109,AllPublicationData!$B:$B,'Publication Table'!$C$4,AllPublicationData!$D:$D,'Publication Table'!E$7),
IF('Publication Table'!$C$5="All Cancelled Operations",
SUMIFS(AllPublicationData!$F:$F,AllPublicationData!$A:$A,'Publication Table'!$B109,AllPublicationData!$B:$B,'Publication Table'!$C$4,AllPublicationData!$D:$D,'Publication Table'!E$7),
IF('Publication Table'!$C$5="Operations cancelled by patient",
SUMIFS(AllPublicationData!$G:$G,AllPublicationData!$A:$A,'Publication Table'!$B109,AllPublicationData!$B:$B,'Publication Table'!$C$4,AllPublicationData!$D:$D,'Publication Table'!E$7),
IF('Publication Table'!$C$5="Operations cancelled for clinical reasons",
SUMIFS(AllPublicationData!$H:$H,AllPublicationData!$A:$A,'Publication Table'!$B109,AllPublicationData!$B:$B,'Publication Table'!$C$4,AllPublicationData!$D:$D,'Publication Table'!E$7),
IF('Publication Table'!$C$5="Operations cancelled for non-clinical/capacity reasons",
SUMIFS(AllPublicationData!$I:$I,AllPublicationData!$A:$A,'Publication Table'!$B109,AllPublicationData!$B:$B,'Publication Table'!$C$4,AllPublicationData!$D:$D,'Publication Table'!E$7),
IF('Publication Table'!$C$5="Cancellations for other reasons",
SUMIFS(AllPublicationData!$J:$J,AllPublicationData!$A:$A,'Publication Table'!$B109,AllPublicationData!$B:$B,'Publication Table'!$C$4,AllPublicationData!$D:$D,'Publication Table'!E$7)))))))+
IF(AND($C$4="NHS Scotland",$C$5="Total Operations"),
SUMIFS(AllPublicationData!$E:$E,AllPublicationData!$A:$A,'Publication Table'!$B109,AllPublicationData!$B:$B,'Publication Table'!E$7),
IF(AND($C$4="NHS Scotland",$C$5="All Cancelled Operations"),
SUMIFS(AllPublicationData!$F:$F,AllPublicationData!$A:$A,'Publication Table'!$B109,AllPublicationData!$B:$B,'Publication Table'!E$7),
IF(AND($C$4="NHS Scotland",$C$5="Operations cancelled by patient"),
SUMIFS(AllPublicationData!$G:$G,AllPublicationData!$A:$A,'Publication Table'!$B109,AllPublicationData!$B:$B,'Publication Table'!E$7),
IF(AND($C$4="NHS Scotland",$C$5="Operations cancelled for clinical reasons"),
SUMIFS(AllPublicationData!$H:$H,AllPublicationData!$A:$A,'Publication Table'!$B109,AllPublicationData!$B:$B,'Publication Table'!E$7),
IF(AND($C$4="NHS Scotland",$C$5="Operations cancelled for non-clinical/capacity reasons"),
SUMIFS(AllPublicationData!$I:$I,AllPublicationData!$A:$A,'Publication Table'!$B109,AllPublicationData!$B:$B,'Publication Table'!E$7),
IF(AND($C$4="NHS Scotland",$C$5="Cancellations for other reasons"),
SUMIFS(AllPublicationData!$J:$J,AllPublicationData!$A:$A,'Publication Table'!$B109,AllPublicationData!$B:$B,'Publication Table'!E$7)))))))</f>
        <v>1913</v>
      </c>
      <c r="F109" s="90">
        <f>IF($C$5="Total Operations",
SUMIFS(AllPublicationData!$E:$E,AllPublicationData!$A:$A,'Publication Table'!$B109,AllPublicationData!$B:$B,'Publication Table'!$C$4,AllPublicationData!$D:$D,'Publication Table'!F$7),
IF('Publication Table'!$C$5="All Cancelled Operations",
SUMIFS(AllPublicationData!$F:$F,AllPublicationData!$A:$A,'Publication Table'!$B109,AllPublicationData!$B:$B,'Publication Table'!$C$4,AllPublicationData!$D:$D,'Publication Table'!F$7),
IF('Publication Table'!$C$5="Operations cancelled by patient",
SUMIFS(AllPublicationData!$G:$G,AllPublicationData!$A:$A,'Publication Table'!$B109,AllPublicationData!$B:$B,'Publication Table'!$C$4,AllPublicationData!$D:$D,'Publication Table'!F$7),
IF('Publication Table'!$C$5="Operations cancelled for clinical reasons",
SUMIFS(AllPublicationData!$H:$H,AllPublicationData!$A:$A,'Publication Table'!$B109,AllPublicationData!$B:$B,'Publication Table'!$C$4,AllPublicationData!$D:$D,'Publication Table'!F$7),
IF('Publication Table'!$C$5="Operations cancelled for non-clinical/capacity reasons",
SUMIFS(AllPublicationData!$I:$I,AllPublicationData!$A:$A,'Publication Table'!$B109,AllPublicationData!$B:$B,'Publication Table'!$C$4,AllPublicationData!$D:$D,'Publication Table'!F$7),
IF('Publication Table'!$C$5="Cancellations for other reasons",
SUMIFS(AllPublicationData!$J:$J,AllPublicationData!$A:$A,'Publication Table'!$B109,AllPublicationData!$B:$B,'Publication Table'!$C$4,AllPublicationData!$D:$D,'Publication Table'!F$7)))))))+
IF(AND($C$4="NHS Scotland",$C$5="Total Operations"),
SUMIFS(AllPublicationData!$E:$E,AllPublicationData!$A:$A,'Publication Table'!$B109,AllPublicationData!$B:$B,'Publication Table'!F$7),
IF(AND($C$4="NHS Scotland",$C$5="All Cancelled Operations"),
SUMIFS(AllPublicationData!$F:$F,AllPublicationData!$A:$A,'Publication Table'!$B109,AllPublicationData!$B:$B,'Publication Table'!F$7),
IF(AND($C$4="NHS Scotland",$C$5="Operations cancelled by patient"),
SUMIFS(AllPublicationData!$G:$G,AllPublicationData!$A:$A,'Publication Table'!$B109,AllPublicationData!$B:$B,'Publication Table'!F$7),
IF(AND($C$4="NHS Scotland",$C$5="Operations cancelled for clinical reasons"),
SUMIFS(AllPublicationData!$H:$H,AllPublicationData!$A:$A,'Publication Table'!$B109,AllPublicationData!$B:$B,'Publication Table'!F$7),
IF(AND($C$4="NHS Scotland",$C$5="Operations cancelled for non-clinical/capacity reasons"),
SUMIFS(AllPublicationData!$I:$I,AllPublicationData!$A:$A,'Publication Table'!$B109,AllPublicationData!$B:$B,'Publication Table'!F$7),
IF(AND($C$4="NHS Scotland",$C$5="Cancellations for other reasons"),
SUMIFS(AllPublicationData!$J:$J,AllPublicationData!$A:$A,'Publication Table'!$B109,AllPublicationData!$B:$B,'Publication Table'!F$7)))))))</f>
        <v>363</v>
      </c>
      <c r="G109" s="90">
        <f>IF($C$5="Total Operations",
SUMIFS(AllPublicationData!$E:$E,AllPublicationData!$A:$A,'Publication Table'!$B109,AllPublicationData!$B:$B,'Publication Table'!$C$4,AllPublicationData!$D:$D,'Publication Table'!G$7),
IF('Publication Table'!$C$5="All Cancelled Operations",
SUMIFS(AllPublicationData!$F:$F,AllPublicationData!$A:$A,'Publication Table'!$B109,AllPublicationData!$B:$B,'Publication Table'!$C$4,AllPublicationData!$D:$D,'Publication Table'!G$7),
IF('Publication Table'!$C$5="Operations cancelled by patient",
SUMIFS(AllPublicationData!$G:$G,AllPublicationData!$A:$A,'Publication Table'!$B109,AllPublicationData!$B:$B,'Publication Table'!$C$4,AllPublicationData!$D:$D,'Publication Table'!G$7),
IF('Publication Table'!$C$5="Operations cancelled for clinical reasons",
SUMIFS(AllPublicationData!$H:$H,AllPublicationData!$A:$A,'Publication Table'!$B109,AllPublicationData!$B:$B,'Publication Table'!$C$4,AllPublicationData!$D:$D,'Publication Table'!G$7),
IF('Publication Table'!$C$5="Operations cancelled for non-clinical/capacity reasons",
SUMIFS(AllPublicationData!$I:$I,AllPublicationData!$A:$A,'Publication Table'!$B109,AllPublicationData!$B:$B,'Publication Table'!$C$4,AllPublicationData!$D:$D,'Publication Table'!G$7),
IF('Publication Table'!$C$5="Cancellations for other reasons",
SUMIFS(AllPublicationData!$J:$J,AllPublicationData!$A:$A,'Publication Table'!$B109,AllPublicationData!$B:$B,'Publication Table'!$C$4,AllPublicationData!$D:$D,'Publication Table'!G$7)))))))+
IF(AND($C$4="NHS Scotland",$C$5="Total Operations"),
SUMIFS(AllPublicationData!$E:$E,AllPublicationData!$A:$A,'Publication Table'!$B109,AllPublicationData!$B:$B,'Publication Table'!G$7),
IF(AND($C$4="NHS Scotland",$C$5="All Cancelled Operations"),
SUMIFS(AllPublicationData!$F:$F,AllPublicationData!$A:$A,'Publication Table'!$B109,AllPublicationData!$B:$B,'Publication Table'!G$7),
IF(AND($C$4="NHS Scotland",$C$5="Operations cancelled by patient"),
SUMIFS(AllPublicationData!$G:$G,AllPublicationData!$A:$A,'Publication Table'!$B109,AllPublicationData!$B:$B,'Publication Table'!G$7),
IF(AND($C$4="NHS Scotland",$C$5="Operations cancelled for clinical reasons"),
SUMIFS(AllPublicationData!$H:$H,AllPublicationData!$A:$A,'Publication Table'!$B109,AllPublicationData!$B:$B,'Publication Table'!G$7),
IF(AND($C$4="NHS Scotland",$C$5="Operations cancelled for non-clinical/capacity reasons"),
SUMIFS(AllPublicationData!$I:$I,AllPublicationData!$A:$A,'Publication Table'!$B109,AllPublicationData!$B:$B,'Publication Table'!G$7),
IF(AND($C$4="NHS Scotland",$C$5="Cancellations for other reasons"),
SUMIFS(AllPublicationData!$J:$J,AllPublicationData!$A:$A,'Publication Table'!$B109,AllPublicationData!$B:$B,'Publication Table'!G$7)))))))</f>
        <v>1552</v>
      </c>
      <c r="H109" s="90">
        <f>IF($C$5="Total Operations",
SUMIFS(AllPublicationData!$E:$E,AllPublicationData!$A:$A,'Publication Table'!$B109,AllPublicationData!$B:$B,'Publication Table'!$C$4,AllPublicationData!$D:$D,'Publication Table'!H$7),
IF('Publication Table'!$C$5="All Cancelled Operations",
SUMIFS(AllPublicationData!$F:$F,AllPublicationData!$A:$A,'Publication Table'!$B109,AllPublicationData!$B:$B,'Publication Table'!$C$4,AllPublicationData!$D:$D,'Publication Table'!H$7),
IF('Publication Table'!$C$5="Operations cancelled by patient",
SUMIFS(AllPublicationData!$G:$G,AllPublicationData!$A:$A,'Publication Table'!$B109,AllPublicationData!$B:$B,'Publication Table'!$C$4,AllPublicationData!$D:$D,'Publication Table'!H$7),
IF('Publication Table'!$C$5="Operations cancelled for clinical reasons",
SUMIFS(AllPublicationData!$H:$H,AllPublicationData!$A:$A,'Publication Table'!$B109,AllPublicationData!$B:$B,'Publication Table'!$C$4,AllPublicationData!$D:$D,'Publication Table'!H$7),
IF('Publication Table'!$C$5="Operations cancelled for non-clinical/capacity reasons",
SUMIFS(AllPublicationData!$I:$I,AllPublicationData!$A:$A,'Publication Table'!$B109,AllPublicationData!$B:$B,'Publication Table'!$C$4,AllPublicationData!$D:$D,'Publication Table'!H$7),
IF('Publication Table'!$C$5="Cancellations for other reasons",
SUMIFS(AllPublicationData!$J:$J,AllPublicationData!$A:$A,'Publication Table'!$B109,AllPublicationData!$B:$B,'Publication Table'!$C$4,AllPublicationData!$D:$D,'Publication Table'!H$7)))))))+
IF(AND($C$4="NHS Scotland",$C$5="Total Operations"),
SUMIFS(AllPublicationData!$E:$E,AllPublicationData!$A:$A,'Publication Table'!$B109,AllPublicationData!$B:$B,'Publication Table'!H$7),
IF(AND($C$4="NHS Scotland",$C$5="All Cancelled Operations"),
SUMIFS(AllPublicationData!$F:$F,AllPublicationData!$A:$A,'Publication Table'!$B109,AllPublicationData!$B:$B,'Publication Table'!H$7),
IF(AND($C$4="NHS Scotland",$C$5="Operations cancelled by patient"),
SUMIFS(AllPublicationData!$G:$G,AllPublicationData!$A:$A,'Publication Table'!$B109,AllPublicationData!$B:$B,'Publication Table'!H$7),
IF(AND($C$4="NHS Scotland",$C$5="Operations cancelled for clinical reasons"),
SUMIFS(AllPublicationData!$H:$H,AllPublicationData!$A:$A,'Publication Table'!$B109,AllPublicationData!$B:$B,'Publication Table'!H$7),
IF(AND($C$4="NHS Scotland",$C$5="Operations cancelled for non-clinical/capacity reasons"),
SUMIFS(AllPublicationData!$I:$I,AllPublicationData!$A:$A,'Publication Table'!$B109,AllPublicationData!$B:$B,'Publication Table'!H$7),
IF(AND($C$4="NHS Scotland",$C$5="Cancellations for other reasons"),
SUMIFS(AllPublicationData!$J:$J,AllPublicationData!$A:$A,'Publication Table'!$B109,AllPublicationData!$B:$B,'Publication Table'!H$7)))))))</f>
        <v>1367</v>
      </c>
      <c r="I109" s="90">
        <f>IF($C$5="Total Operations",
SUMIFS(AllPublicationData!$E:$E,AllPublicationData!$A:$A,'Publication Table'!$B109,AllPublicationData!$B:$B,'Publication Table'!$C$4,AllPublicationData!$D:$D,'Publication Table'!I$7),
IF('Publication Table'!$C$5="All Cancelled Operations",
SUMIFS(AllPublicationData!$F:$F,AllPublicationData!$A:$A,'Publication Table'!$B109,AllPublicationData!$B:$B,'Publication Table'!$C$4,AllPublicationData!$D:$D,'Publication Table'!I$7),
IF('Publication Table'!$C$5="Operations cancelled by patient",
SUMIFS(AllPublicationData!$G:$G,AllPublicationData!$A:$A,'Publication Table'!$B109,AllPublicationData!$B:$B,'Publication Table'!$C$4,AllPublicationData!$D:$D,'Publication Table'!I$7),
IF('Publication Table'!$C$5="Operations cancelled for clinical reasons",
SUMIFS(AllPublicationData!$H:$H,AllPublicationData!$A:$A,'Publication Table'!$B109,AllPublicationData!$B:$B,'Publication Table'!$C$4,AllPublicationData!$D:$D,'Publication Table'!I$7),
IF('Publication Table'!$C$5="Operations cancelled for non-clinical/capacity reasons",
SUMIFS(AllPublicationData!$I:$I,AllPublicationData!$A:$A,'Publication Table'!$B109,AllPublicationData!$B:$B,'Publication Table'!$C$4,AllPublicationData!$D:$D,'Publication Table'!I$7),
IF('Publication Table'!$C$5="Cancellations for other reasons",
SUMIFS(AllPublicationData!$J:$J,AllPublicationData!$A:$A,'Publication Table'!$B109,AllPublicationData!$B:$B,'Publication Table'!$C$4,AllPublicationData!$D:$D,'Publication Table'!I$7)))))))+
IF(AND($C$4="NHS Scotland",$C$5="Total Operations"),
SUMIFS(AllPublicationData!$E:$E,AllPublicationData!$A:$A,'Publication Table'!$B109,AllPublicationData!$B:$B,'Publication Table'!I$7),
IF(AND($C$4="NHS Scotland",$C$5="All Cancelled Operations"),
SUMIFS(AllPublicationData!$F:$F,AllPublicationData!$A:$A,'Publication Table'!$B109,AllPublicationData!$B:$B,'Publication Table'!I$7),
IF(AND($C$4="NHS Scotland",$C$5="Operations cancelled by patient"),
SUMIFS(AllPublicationData!$G:$G,AllPublicationData!$A:$A,'Publication Table'!$B109,AllPublicationData!$B:$B,'Publication Table'!I$7),
IF(AND($C$4="NHS Scotland",$C$5="Operations cancelled for clinical reasons"),
SUMIFS(AllPublicationData!$H:$H,AllPublicationData!$A:$A,'Publication Table'!$B109,AllPublicationData!$B:$B,'Publication Table'!I$7),
IF(AND($C$4="NHS Scotland",$C$5="Operations cancelled for non-clinical/capacity reasons"),
SUMIFS(AllPublicationData!$I:$I,AllPublicationData!$A:$A,'Publication Table'!$B109,AllPublicationData!$B:$B,'Publication Table'!I$7),
IF(AND($C$4="NHS Scotland",$C$5="Cancellations for other reasons"),
SUMIFS(AllPublicationData!$J:$J,AllPublicationData!$A:$A,'Publication Table'!$B109,AllPublicationData!$B:$B,'Publication Table'!I$7)))))))</f>
        <v>1035</v>
      </c>
      <c r="J109" s="90">
        <f>IF($C$5="Total Operations",
SUMIFS(AllPublicationData!$E:$E,AllPublicationData!$A:$A,'Publication Table'!$B109,AllPublicationData!$B:$B,'Publication Table'!$C$4,AllPublicationData!$D:$D,'Publication Table'!J$7),
IF('Publication Table'!$C$5="All Cancelled Operations",
SUMIFS(AllPublicationData!$F:$F,AllPublicationData!$A:$A,'Publication Table'!$B109,AllPublicationData!$B:$B,'Publication Table'!$C$4,AllPublicationData!$D:$D,'Publication Table'!J$7),
IF('Publication Table'!$C$5="Operations cancelled by patient",
SUMIFS(AllPublicationData!$G:$G,AllPublicationData!$A:$A,'Publication Table'!$B109,AllPublicationData!$B:$B,'Publication Table'!$C$4,AllPublicationData!$D:$D,'Publication Table'!J$7),
IF('Publication Table'!$C$5="Operations cancelled for clinical reasons",
SUMIFS(AllPublicationData!$H:$H,AllPublicationData!$A:$A,'Publication Table'!$B109,AllPublicationData!$B:$B,'Publication Table'!$C$4,AllPublicationData!$D:$D,'Publication Table'!J$7),
IF('Publication Table'!$C$5="Operations cancelled for non-clinical/capacity reasons",
SUMIFS(AllPublicationData!$I:$I,AllPublicationData!$A:$A,'Publication Table'!$B109,AllPublicationData!$B:$B,'Publication Table'!$C$4,AllPublicationData!$D:$D,'Publication Table'!J$7),
IF('Publication Table'!$C$5="Cancellations for other reasons",
SUMIFS(AllPublicationData!$J:$J,AllPublicationData!$A:$A,'Publication Table'!$B109,AllPublicationData!$B:$B,'Publication Table'!$C$4,AllPublicationData!$D:$D,'Publication Table'!J$7)))))))+
IF(AND($C$4="NHS Scotland",$C$5="Total Operations"),
SUMIFS(AllPublicationData!$E:$E,AllPublicationData!$A:$A,'Publication Table'!$B109,AllPublicationData!$B:$B,'Publication Table'!J$7),
IF(AND($C$4="NHS Scotland",$C$5="All Cancelled Operations"),
SUMIFS(AllPublicationData!$F:$F,AllPublicationData!$A:$A,'Publication Table'!$B109,AllPublicationData!$B:$B,'Publication Table'!J$7),
IF(AND($C$4="NHS Scotland",$C$5="Operations cancelled by patient"),
SUMIFS(AllPublicationData!$G:$G,AllPublicationData!$A:$A,'Publication Table'!$B109,AllPublicationData!$B:$B,'Publication Table'!J$7),
IF(AND($C$4="NHS Scotland",$C$5="Operations cancelled for clinical reasons"),
SUMIFS(AllPublicationData!$H:$H,AllPublicationData!$A:$A,'Publication Table'!$B109,AllPublicationData!$B:$B,'Publication Table'!J$7),
IF(AND($C$4="NHS Scotland",$C$5="Operations cancelled for non-clinical/capacity reasons"),
SUMIFS(AllPublicationData!$I:$I,AllPublicationData!$A:$A,'Publication Table'!$B109,AllPublicationData!$B:$B,'Publication Table'!J$7),
IF(AND($C$4="NHS Scotland",$C$5="Cancellations for other reasons"),
SUMIFS(AllPublicationData!$J:$J,AllPublicationData!$A:$A,'Publication Table'!$B109,AllPublicationData!$B:$B,'Publication Table'!J$7)))))))</f>
        <v>3018</v>
      </c>
      <c r="K109" s="90">
        <f>IF($C$5="Total Operations",
SUMIFS(AllPublicationData!$E:$E,AllPublicationData!$A:$A,'Publication Table'!$B109,AllPublicationData!$B:$B,'Publication Table'!$C$4,AllPublicationData!$D:$D,'Publication Table'!K$7),
IF('Publication Table'!$C$5="All Cancelled Operations",
SUMIFS(AllPublicationData!$F:$F,AllPublicationData!$A:$A,'Publication Table'!$B109,AllPublicationData!$B:$B,'Publication Table'!$C$4,AllPublicationData!$D:$D,'Publication Table'!K$7),
IF('Publication Table'!$C$5="Operations cancelled by patient",
SUMIFS(AllPublicationData!$G:$G,AllPublicationData!$A:$A,'Publication Table'!$B109,AllPublicationData!$B:$B,'Publication Table'!$C$4,AllPublicationData!$D:$D,'Publication Table'!K$7),
IF('Publication Table'!$C$5="Operations cancelled for clinical reasons",
SUMIFS(AllPublicationData!$H:$H,AllPublicationData!$A:$A,'Publication Table'!$B109,AllPublicationData!$B:$B,'Publication Table'!$C$4,AllPublicationData!$D:$D,'Publication Table'!K$7),
IF('Publication Table'!$C$5="Operations cancelled for non-clinical/capacity reasons",
SUMIFS(AllPublicationData!$I:$I,AllPublicationData!$A:$A,'Publication Table'!$B109,AllPublicationData!$B:$B,'Publication Table'!$C$4,AllPublicationData!$D:$D,'Publication Table'!K$7),
IF('Publication Table'!$C$5="Cancellations for other reasons",
SUMIFS(AllPublicationData!$J:$J,AllPublicationData!$A:$A,'Publication Table'!$B109,AllPublicationData!$B:$B,'Publication Table'!$C$4,AllPublicationData!$D:$D,'Publication Table'!K$7)))))))+
IF(AND($C$4="NHS Scotland",$C$5="Total Operations"),
SUMIFS(AllPublicationData!$E:$E,AllPublicationData!$A:$A,'Publication Table'!$B109,AllPublicationData!$B:$B,'Publication Table'!K$7),
IF(AND($C$4="NHS Scotland",$C$5="All Cancelled Operations"),
SUMIFS(AllPublicationData!$F:$F,AllPublicationData!$A:$A,'Publication Table'!$B109,AllPublicationData!$B:$B,'Publication Table'!K$7),
IF(AND($C$4="NHS Scotland",$C$5="Operations cancelled by patient"),
SUMIFS(AllPublicationData!$G:$G,AllPublicationData!$A:$A,'Publication Table'!$B109,AllPublicationData!$B:$B,'Publication Table'!K$7),
IF(AND($C$4="NHS Scotland",$C$5="Operations cancelled for clinical reasons"),
SUMIFS(AllPublicationData!$H:$H,AllPublicationData!$A:$A,'Publication Table'!$B109,AllPublicationData!$B:$B,'Publication Table'!K$7),
IF(AND($C$4="NHS Scotland",$C$5="Operations cancelled for non-clinical/capacity reasons"),
SUMIFS(AllPublicationData!$I:$I,AllPublicationData!$A:$A,'Publication Table'!$B109,AllPublicationData!$B:$B,'Publication Table'!K$7),
IF(AND($C$4="NHS Scotland",$C$5="Cancellations for other reasons"),
SUMIFS(AllPublicationData!$J:$J,AllPublicationData!$A:$A,'Publication Table'!$B109,AllPublicationData!$B:$B,'Publication Table'!K$7)))))))</f>
        <v>7150</v>
      </c>
      <c r="L109" s="90">
        <f>IF($C$5="Total Operations",
SUMIFS(AllPublicationData!$E:$E,AllPublicationData!$A:$A,'Publication Table'!$B109,AllPublicationData!$B:$B,'Publication Table'!$C$4,AllPublicationData!$D:$D,'Publication Table'!L$7),
IF('Publication Table'!$C$5="All Cancelled Operations",
SUMIFS(AllPublicationData!$F:$F,AllPublicationData!$A:$A,'Publication Table'!$B109,AllPublicationData!$B:$B,'Publication Table'!$C$4,AllPublicationData!$D:$D,'Publication Table'!L$7),
IF('Publication Table'!$C$5="Operations cancelled by patient",
SUMIFS(AllPublicationData!$G:$G,AllPublicationData!$A:$A,'Publication Table'!$B109,AllPublicationData!$B:$B,'Publication Table'!$C$4,AllPublicationData!$D:$D,'Publication Table'!L$7),
IF('Publication Table'!$C$5="Operations cancelled for clinical reasons",
SUMIFS(AllPublicationData!$H:$H,AllPublicationData!$A:$A,'Publication Table'!$B109,AllPublicationData!$B:$B,'Publication Table'!$C$4,AllPublicationData!$D:$D,'Publication Table'!L$7),
IF('Publication Table'!$C$5="Operations cancelled for non-clinical/capacity reasons",
SUMIFS(AllPublicationData!$I:$I,AllPublicationData!$A:$A,'Publication Table'!$B109,AllPublicationData!$B:$B,'Publication Table'!$C$4,AllPublicationData!$D:$D,'Publication Table'!L$7),
IF('Publication Table'!$C$5="Cancellations for other reasons",
SUMIFS(AllPublicationData!$J:$J,AllPublicationData!$A:$A,'Publication Table'!$B109,AllPublicationData!$B:$B,'Publication Table'!$C$4,AllPublicationData!$D:$D,'Publication Table'!L$7)))))))+
IF(AND($C$4="NHS Scotland",$C$5="Total Operations"),
SUMIFS(AllPublicationData!$E:$E,AllPublicationData!$A:$A,'Publication Table'!$B109,AllPublicationData!$B:$B,'Publication Table'!L$7),
IF(AND($C$4="NHS Scotland",$C$5="All Cancelled Operations"),
SUMIFS(AllPublicationData!$F:$F,AllPublicationData!$A:$A,'Publication Table'!$B109,AllPublicationData!$B:$B,'Publication Table'!L$7),
IF(AND($C$4="NHS Scotland",$C$5="Operations cancelled by patient"),
SUMIFS(AllPublicationData!$G:$G,AllPublicationData!$A:$A,'Publication Table'!$B109,AllPublicationData!$B:$B,'Publication Table'!L$7),
IF(AND($C$4="NHS Scotland",$C$5="Operations cancelled for clinical reasons"),
SUMIFS(AllPublicationData!$H:$H,AllPublicationData!$A:$A,'Publication Table'!$B109,AllPublicationData!$B:$B,'Publication Table'!L$7),
IF(AND($C$4="NHS Scotland",$C$5="Operations cancelled for non-clinical/capacity reasons"),
SUMIFS(AllPublicationData!$I:$I,AllPublicationData!$A:$A,'Publication Table'!$B109,AllPublicationData!$B:$B,'Publication Table'!L$7),
IF(AND($C$4="NHS Scotland",$C$5="Cancellations for other reasons"),
SUMIFS(AllPublicationData!$J:$J,AllPublicationData!$A:$A,'Publication Table'!$B109,AllPublicationData!$B:$B,'Publication Table'!L$7)))))))</f>
        <v>1311</v>
      </c>
      <c r="M109" s="90">
        <f>IF($C$5="Total Operations",
SUMIFS(AllPublicationData!$E:$E,AllPublicationData!$A:$A,'Publication Table'!$B109,AllPublicationData!$B:$B,'Publication Table'!$C$4,AllPublicationData!$D:$D,'Publication Table'!M$7),
IF('Publication Table'!$C$5="All Cancelled Operations",
SUMIFS(AllPublicationData!$F:$F,AllPublicationData!$A:$A,'Publication Table'!$B109,AllPublicationData!$B:$B,'Publication Table'!$C$4,AllPublicationData!$D:$D,'Publication Table'!M$7),
IF('Publication Table'!$C$5="Operations cancelled by patient",
SUMIFS(AllPublicationData!$G:$G,AllPublicationData!$A:$A,'Publication Table'!$B109,AllPublicationData!$B:$B,'Publication Table'!$C$4,AllPublicationData!$D:$D,'Publication Table'!M$7),
IF('Publication Table'!$C$5="Operations cancelled for clinical reasons",
SUMIFS(AllPublicationData!$G:$G,AllPublicationData!$A:$A,'Publication Table'!$B109,AllPublicationData!$B:$B,'Publication Table'!$C$4,AllPublicationData!$D:$D,'Publication Table'!M$7),
IF('Publication Table'!$C$5="Operations cancelled for non-clinical/capacity reasons",
SUMIFS(AllPublicationData!$G:$G,AllPublicationData!$A:$A,'Publication Table'!$B109,AllPublicationData!$B:$B,'Publication Table'!$C$4,AllPublicationData!$D:$D,'Publication Table'!M$7),
IF('Publication Table'!$C$5="Cancellations for other reasons",
SUMIFS(AllPublicationData!$G:$G,AllPublicationData!$A:$A,'Publication Table'!$B109,AllPublicationData!$B:$B,'Publication Table'!$C$4,AllPublicationData!$D:$D,'Publication Table'!M$7)))))))+
IF(AND($C$4="NHS Scotland",$C$5="Total Operations"),
SUMIFS(AllPublicationData!$E:$E,AllPublicationData!$A:$A,'Publication Table'!$B109,AllPublicationData!$B:$B,'Publication Table'!M$7),
IF(AND($C$4="NHS Scotland",$C$5="All Cancelled Operations"),
SUMIFS(AllPublicationData!$F:$F,AllPublicationData!$A:$A,'Publication Table'!$B109,AllPublicationData!$B:$B,'Publication Table'!M$7),
IF(AND($C$4="NHS Scotland",$C$5="Operations cancelled by patient"),
SUMIFS(AllPublicationData!$G:$G,AllPublicationData!$A:$A,'Publication Table'!$B109,AllPublicationData!$B:$B,'Publication Table'!M$7),
IF(AND($C$4="NHS Scotland",$C$5="Operations cancelled for clinical reasons"),
SUMIFS(AllPublicationData!$H:$H,AllPublicationData!$A:$A,'Publication Table'!$B109,AllPublicationData!$B:$B,'Publication Table'!M$7),
IF(AND($C$4="NHS Scotland",$C$5="Operations cancelled for non-clinical/capacity reasons"),
SUMIFS(AllPublicationData!$I:$I,AllPublicationData!$A:$A,'Publication Table'!$B109,AllPublicationData!$B:$B,'Publication Table'!M$7),
IF(AND($C$4="NHS Scotland",$C$5="Cancellations for other reasons"),
SUMIFS(AllPublicationData!$J:$J,AllPublicationData!$A:$A,'Publication Table'!$B109,AllPublicationData!$B:$B,'Publication Table'!M$7)))))))</f>
        <v>2494</v>
      </c>
      <c r="N109" s="90">
        <f>IF($C$5="Total Operations",
SUMIFS(AllPublicationData!$E:$E,AllPublicationData!$A:$A,'Publication Table'!$B109,AllPublicationData!$B:$B,'Publication Table'!$C$4,AllPublicationData!$D:$D,'Publication Table'!N$7),
IF('Publication Table'!$C$5="All Cancelled Operations",
SUMIFS(AllPublicationData!$F:$F,AllPublicationData!$A:$A,'Publication Table'!$B109,AllPublicationData!$B:$B,'Publication Table'!$C$4,AllPublicationData!$D:$D,'Publication Table'!N$7),
IF('Publication Table'!$C$5="Operations cancelled by patient",
SUMIFS(AllPublicationData!$G:$G,AllPublicationData!$A:$A,'Publication Table'!$B109,AllPublicationData!$B:$B,'Publication Table'!$C$4,AllPublicationData!$D:$D,'Publication Table'!N$7),
IF('Publication Table'!$C$5="Operations cancelled for clinical reasons",
SUMIFS(AllPublicationData!$G:$G,AllPublicationData!$A:$A,'Publication Table'!$B109,AllPublicationData!$B:$B,'Publication Table'!$C$4,AllPublicationData!$D:$D,'Publication Table'!N$7),
IF('Publication Table'!$C$5="Operations cancelled for non-clinical/capacity reasons",
SUMIFS(AllPublicationData!$G:$G,AllPublicationData!$A:$A,'Publication Table'!$B109,AllPublicationData!$B:$B,'Publication Table'!$C$4,AllPublicationData!$D:$D,'Publication Table'!N$7),
IF('Publication Table'!$C$5="Cancellations for other reasons",
SUMIFS(AllPublicationData!$G:$G,AllPublicationData!$A:$A,'Publication Table'!$B109,AllPublicationData!$B:$B,'Publication Table'!$C$4,AllPublicationData!$D:$D,'Publication Table'!N$7)))))))+
IF(AND($C$4="NHS Scotland",$C$5="Total Operations"),
SUMIFS(AllPublicationData!$E:$E,AllPublicationData!$A:$A,'Publication Table'!$B109,AllPublicationData!$B:$B,'Publication Table'!N$7),
IF(AND($C$4="NHS Scotland",$C$5="All Cancelled Operations"),
SUMIFS(AllPublicationData!$F:$F,AllPublicationData!$A:$A,'Publication Table'!$B109,AllPublicationData!$B:$B,'Publication Table'!N$7),
IF(AND($C$4="NHS Scotland",$C$5="Operations cancelled by patient"),
SUMIFS(AllPublicationData!$G:$G,AllPublicationData!$A:$A,'Publication Table'!$B109,AllPublicationData!$B:$B,'Publication Table'!N$7),
IF(AND($C$4="NHS Scotland",$C$5="Operations cancelled for clinical reasons"),
SUMIFS(AllPublicationData!$H:$H,AllPublicationData!$A:$A,'Publication Table'!$B109,AllPublicationData!$B:$B,'Publication Table'!N$7),
IF(AND($C$4="NHS Scotland",$C$5="Operations cancelled for non-clinical/capacity reasons"),
SUMIFS(AllPublicationData!$I:$I,AllPublicationData!$A:$A,'Publication Table'!$B109,AllPublicationData!$B:$B,'Publication Table'!N$7),
IF(AND($C$4="NHS Scotland",$C$5="Cancellations for other reasons"),
SUMIFS(AllPublicationData!$J:$J,AllPublicationData!$A:$A,'Publication Table'!$B109,AllPublicationData!$B:$B,'Publication Table'!N$7)))))))</f>
        <v>5349</v>
      </c>
      <c r="O109" s="90">
        <f>IF($C$5="Total Operations",
SUMIFS(AllPublicationData!$E:$E,AllPublicationData!$A:$A,'Publication Table'!$B109,AllPublicationData!$B:$B,'Publication Table'!$C$4,AllPublicationData!$D:$D,'Publication Table'!O$7),
IF('Publication Table'!$C$5="All Cancelled Operations",
SUMIFS(AllPublicationData!$F:$F,AllPublicationData!$A:$A,'Publication Table'!$B109,AllPublicationData!$B:$B,'Publication Table'!$C$4,AllPublicationData!$D:$D,'Publication Table'!O$7),
IF('Publication Table'!$C$5="Operations cancelled by patient",
SUMIFS(AllPublicationData!$G:$G,AllPublicationData!$A:$A,'Publication Table'!$B109,AllPublicationData!$B:$B,'Publication Table'!$C$4,AllPublicationData!$D:$D,'Publication Table'!O$7),
IF('Publication Table'!$C$5="Operations cancelled for clinical reasons",
SUMIFS(AllPublicationData!$G:$G,AllPublicationData!$A:$A,'Publication Table'!$B109,AllPublicationData!$B:$B,'Publication Table'!$C$4,AllPublicationData!$D:$D,'Publication Table'!O$7),
IF('Publication Table'!$C$5="Operations cancelled for non-clinical/capacity reasons",
SUMIFS(AllPublicationData!$G:$G,AllPublicationData!$A:$A,'Publication Table'!$B109,AllPublicationData!$B:$B,'Publication Table'!$C$4,AllPublicationData!$D:$D,'Publication Table'!O$7),
IF('Publication Table'!$C$5="Cancellations for other reasons",
SUMIFS(AllPublicationData!$G:$G,AllPublicationData!$A:$A,'Publication Table'!$B109,AllPublicationData!$B:$B,'Publication Table'!$C$4,AllPublicationData!$D:$D,'Publication Table'!O$7)))))))+
IF(AND($C$4="NHS Scotland",$C$5="Total Operations"),
SUMIFS(AllPublicationData!$E:$E,AllPublicationData!$A:$A,'Publication Table'!$B109,AllPublicationData!$B:$B,'Publication Table'!O$7),
IF(AND($C$4="NHS Scotland",$C$5="All Cancelled Operations"),
SUMIFS(AllPublicationData!$F:$F,AllPublicationData!$A:$A,'Publication Table'!$B109,AllPublicationData!$B:$B,'Publication Table'!O$7),
IF(AND($C$4="NHS Scotland",$C$5="Operations cancelled by patient"),
SUMIFS(AllPublicationData!$G:$G,AllPublicationData!$A:$A,'Publication Table'!$B109,AllPublicationData!$B:$B,'Publication Table'!O$7),
IF(AND($C$4="NHS Scotland",$C$5="Operations cancelled for clinical reasons"),
SUMIFS(AllPublicationData!$H:$H,AllPublicationData!$A:$A,'Publication Table'!$B109,AllPublicationData!$B:$B,'Publication Table'!O$7),
IF(AND($C$4="NHS Scotland",$C$5="Operations cancelled for non-clinical/capacity reasons"),
SUMIFS(AllPublicationData!$I:$I,AllPublicationData!$A:$A,'Publication Table'!$B109,AllPublicationData!$B:$B,'Publication Table'!O$7),
IF(AND($C$4="NHS Scotland",$C$5="Cancellations for other reasons"),
SUMIFS(AllPublicationData!$J:$J,AllPublicationData!$A:$A,'Publication Table'!$B109,AllPublicationData!$B:$B,'Publication Table'!O$7)))))))</f>
        <v>199</v>
      </c>
      <c r="P109" s="90">
        <f>IF($C$5="Total Operations",
SUMIFS(AllPublicationData!$E:$E,AllPublicationData!$A:$A,'Publication Table'!$B109,AllPublicationData!$B:$B,'Publication Table'!$C$4,AllPublicationData!$D:$D,'Publication Table'!P$7),
IF('Publication Table'!$C$5="All Cancelled Operations",
SUMIFS(AllPublicationData!$F:$F,AllPublicationData!$A:$A,'Publication Table'!$B109,AllPublicationData!$B:$B,'Publication Table'!$C$4,AllPublicationData!$D:$D,'Publication Table'!P$7),
IF('Publication Table'!$C$5="Operations cancelled by patient",
SUMIFS(AllPublicationData!$G:$G,AllPublicationData!$A:$A,'Publication Table'!$B109,AllPublicationData!$B:$B,'Publication Table'!$C$4,AllPublicationData!$D:$D,'Publication Table'!P$7),
IF('Publication Table'!$C$5="Operations cancelled for clinical reasons",
SUMIFS(AllPublicationData!$G:$G,AllPublicationData!$A:$A,'Publication Table'!$B109,AllPublicationData!$B:$B,'Publication Table'!$C$4,AllPublicationData!$D:$D,'Publication Table'!P$7),
IF('Publication Table'!$C$5="Operations cancelled for non-clinical/capacity reasons",
SUMIFS(AllPublicationData!$G:$G,AllPublicationData!$A:$A,'Publication Table'!$B109,AllPublicationData!$B:$B,'Publication Table'!$C$4,AllPublicationData!$D:$D,'Publication Table'!P$7),
IF('Publication Table'!$C$5="Cancellations for other reasons",
SUMIFS(AllPublicationData!$G:$G,AllPublicationData!$A:$A,'Publication Table'!$B109,AllPublicationData!$B:$B,'Publication Table'!$C$4,AllPublicationData!$D:$D,'Publication Table'!P$7)))))))+
IF(AND($C$4="NHS Scotland",$C$5="Total Operations"),
SUMIFS(AllPublicationData!$E:$E,AllPublicationData!$A:$A,'Publication Table'!$B109,AllPublicationData!$B:$B,'Publication Table'!P$7),
IF(AND($C$4="NHS Scotland",$C$5="All Cancelled Operations"),
SUMIFS(AllPublicationData!$F:$F,AllPublicationData!$A:$A,'Publication Table'!$B109,AllPublicationData!$B:$B,'Publication Table'!P$7),
IF(AND($C$4="NHS Scotland",$C$5="Operations cancelled by patient"),
SUMIFS(AllPublicationData!$G:$G,AllPublicationData!$A:$A,'Publication Table'!$B109,AllPublicationData!$B:$B,'Publication Table'!P$7),
IF(AND($C$4="NHS Scotland",$C$5="Operations cancelled for clinical reasons"),
SUMIFS(AllPublicationData!$H:$H,AllPublicationData!$A:$A,'Publication Table'!$B109,AllPublicationData!$B:$B,'Publication Table'!P$7),
IF(AND($C$4="NHS Scotland",$C$5="Operations cancelled for non-clinical/capacity reasons"),
SUMIFS(AllPublicationData!$I:$I,AllPublicationData!$A:$A,'Publication Table'!$B109,AllPublicationData!$B:$B,'Publication Table'!P$7),
IF(AND($C$4="NHS Scotland",$C$5="Cancellations for other reasons"),
SUMIFS(AllPublicationData!$J:$J,AllPublicationData!$A:$A,'Publication Table'!$B109,AllPublicationData!$B:$B,'Publication Table'!P$7)))))))</f>
        <v>143</v>
      </c>
      <c r="Q109" s="90">
        <f>IF($C$5="Total Operations",
SUMIFS(AllPublicationData!$E:$E,AllPublicationData!$A:$A,'Publication Table'!$B109,AllPublicationData!$B:$B,'Publication Table'!$C$4,AllPublicationData!$D:$D,'Publication Table'!Q$7),
IF('Publication Table'!$C$5="All Cancelled Operations",
SUMIFS(AllPublicationData!$F:$F,AllPublicationData!$A:$A,'Publication Table'!$B109,AllPublicationData!$B:$B,'Publication Table'!$C$4,AllPublicationData!$D:$D,'Publication Table'!Q$7),
IF('Publication Table'!$C$5="Operations cancelled by patient",
SUMIFS(AllPublicationData!$G:$G,AllPublicationData!$A:$A,'Publication Table'!$B109,AllPublicationData!$B:$B,'Publication Table'!$C$4,AllPublicationData!$D:$D,'Publication Table'!Q$7),
IF('Publication Table'!$C$5="Operations cancelled for clinical reasons",
SUMIFS(AllPublicationData!$G:$G,AllPublicationData!$A:$A,'Publication Table'!$B109,AllPublicationData!$B:$B,'Publication Table'!$C$4,AllPublicationData!$D:$D,'Publication Table'!Q$7),
IF('Publication Table'!$C$5="Operations cancelled for non-clinical/capacity reasons",
SUMIFS(AllPublicationData!$G:$G,AllPublicationData!$A:$A,'Publication Table'!$B109,AllPublicationData!$B:$B,'Publication Table'!$C$4,AllPublicationData!$D:$D,'Publication Table'!Q$7),
IF('Publication Table'!$C$5="Cancellations for other reasons",
SUMIFS(AllPublicationData!$G:$G,AllPublicationData!$A:$A,'Publication Table'!$B109,AllPublicationData!$B:$B,'Publication Table'!$C$4,AllPublicationData!$D:$D,'Publication Table'!Q$7)))))))+
IF(AND($C$4="NHS Scotland",$C$5="Total Operations"),
SUMIFS(AllPublicationData!$E:$E,AllPublicationData!$A:$A,'Publication Table'!$B109,AllPublicationData!$B:$B,'Publication Table'!Q$7),
IF(AND($C$4="NHS Scotland",$C$5="All Cancelled Operations"),
SUMIFS(AllPublicationData!$F:$F,AllPublicationData!$A:$A,'Publication Table'!$B109,AllPublicationData!$B:$B,'Publication Table'!Q$7),
IF(AND($C$4="NHS Scotland",$C$5="Operations cancelled by patient"),
SUMIFS(AllPublicationData!$G:$G,AllPublicationData!$A:$A,'Publication Table'!$B109,AllPublicationData!$B:$B,'Publication Table'!Q$7),
IF(AND($C$4="NHS Scotland",$C$5="Operations cancelled for clinical reasons"),
SUMIFS(AllPublicationData!$H:$H,AllPublicationData!$A:$A,'Publication Table'!$B109,AllPublicationData!$B:$B,'Publication Table'!Q$7),
IF(AND($C$4="NHS Scotland",$C$5="Operations cancelled for non-clinical/capacity reasons"),
SUMIFS(AllPublicationData!$I:$I,AllPublicationData!$A:$A,'Publication Table'!$B109,AllPublicationData!$B:$B,'Publication Table'!Q$7),
IF(AND($C$4="NHS Scotland",$C$5="Cancellations for other reasons"),
SUMIFS(AllPublicationData!$J:$J,AllPublicationData!$A:$A,'Publication Table'!$B109,AllPublicationData!$B:$B,'Publication Table'!Q$7)))))))</f>
        <v>2380</v>
      </c>
      <c r="R109" s="90">
        <f>IF($C$5="Total Operations",
SUMIFS(AllPublicationData!$E:$E,AllPublicationData!$A:$A,'Publication Table'!$B109,AllPublicationData!$B:$B,'Publication Table'!$C$4,AllPublicationData!$D:$D,'Publication Table'!R$7),
IF('Publication Table'!$C$5="All Cancelled Operations",
SUMIFS(AllPublicationData!$F:$F,AllPublicationData!$A:$A,'Publication Table'!$B109,AllPublicationData!$B:$B,'Publication Table'!$C$4,AllPublicationData!$D:$D,'Publication Table'!R$7),
IF('Publication Table'!$C$5="Operations cancelled by patient",
SUMIFS(AllPublicationData!$G:$G,AllPublicationData!$A:$A,'Publication Table'!$B109,AllPublicationData!$B:$B,'Publication Table'!$C$4,AllPublicationData!$D:$D,'Publication Table'!R$7),
IF('Publication Table'!$C$5="Operations cancelled for clinical reasons",
SUMIFS(AllPublicationData!$G:$G,AllPublicationData!$A:$A,'Publication Table'!$B109,AllPublicationData!$B:$B,'Publication Table'!$C$4,AllPublicationData!$D:$D,'Publication Table'!R$7),
IF('Publication Table'!$C$5="Operations cancelled for non-clinical/capacity reasons",
SUMIFS(AllPublicationData!$G:$G,AllPublicationData!$A:$A,'Publication Table'!$B109,AllPublicationData!$B:$B,'Publication Table'!$C$4,AllPublicationData!$D:$D,'Publication Table'!R$7),
IF('Publication Table'!$C$5="Cancellations for other reasons",
SUMIFS(AllPublicationData!$G:$G,AllPublicationData!$A:$A,'Publication Table'!$B109,AllPublicationData!$B:$B,'Publication Table'!$C$4,AllPublicationData!$D:$D,'Publication Table'!R$7)))))))+
IF(AND($C$4="NHS Scotland",$C$5="Total Operations"),
SUMIFS(AllPublicationData!$E:$E,AllPublicationData!$A:$A,'Publication Table'!$B109,AllPublicationData!$B:$B,'Publication Table'!R$7),
IF(AND($C$4="NHS Scotland",$C$5="All Cancelled Operations"),
SUMIFS(AllPublicationData!$F:$F,AllPublicationData!$A:$A,'Publication Table'!$B109,AllPublicationData!$B:$B,'Publication Table'!R$7),
IF(AND($C$4="NHS Scotland",$C$5="Operations cancelled by patient"),
SUMIFS(AllPublicationData!$G:$G,AllPublicationData!$A:$A,'Publication Table'!$B109,AllPublicationData!$B:$B,'Publication Table'!R$7),
IF(AND($C$4="NHS Scotland",$C$5="Operations cancelled for clinical reasons"),
SUMIFS(AllPublicationData!$H:$H,AllPublicationData!$A:$A,'Publication Table'!$B109,AllPublicationData!$B:$B,'Publication Table'!R$7),
IF(AND($C$4="NHS Scotland",$C$5="Operations cancelled for non-clinical/capacity reasons"),
SUMIFS(AllPublicationData!$I:$I,AllPublicationData!$A:$A,'Publication Table'!$B109,AllPublicationData!$B:$B,'Publication Table'!R$7),
IF(AND($C$4="NHS Scotland",$C$5="Cancellations for other reasons"),
SUMIFS(AllPublicationData!$J:$J,AllPublicationData!$A:$A,'Publication Table'!$B109,AllPublicationData!$B:$B,'Publication Table'!R$7)))))))</f>
        <v>100</v>
      </c>
    </row>
    <row r="110" spans="2:18" x14ac:dyDescent="0.35">
      <c r="B110" s="87">
        <v>42309</v>
      </c>
      <c r="C110" s="81">
        <f>IF($C$5="Total Operations",
SUMIFS(AllPublicationData!$E:$E,AllPublicationData!$A:$A,'Publication Table'!$B110,AllPublicationData!$B:$B,'Publication Table'!$C$4),
IF('Publication Table'!$C$5="All Cancelled Operations",
SUMIFS(AllPublicationData!$F:$F,AllPublicationData!$A:$A,'Publication Table'!$B110,AllPublicationData!$B:$B,'Publication Table'!$C$4),
IF('Publication Table'!$C$5="Operations cancelled by patient",
SUMIFS(AllPublicationData!$G:$G,AllPublicationData!$A:$A,'Publication Table'!$B110,AllPublicationData!$B:$B,'Publication Table'!$C$4),
IF('Publication Table'!$C$5="Operations cancelled for clinical reasons",
SUMIFS(AllPublicationData!$H:$H,AllPublicationData!$A:$A,'Publication Table'!$B110,AllPublicationData!$B:$B,'Publication Table'!$C$4),
IF('Publication Table'!$C$5="Operations cancelled for non-clinical/capacity reasons",
SUMIFS(AllPublicationData!$I:$I,AllPublicationData!$A:$A,'Publication Table'!$B110,AllPublicationData!$B:$B,'Publication Table'!$C$4),
IF('Publication Table'!$C$5="Cancellations for other reasons",
SUMIFS(AllPublicationData!$J:$J,AllPublicationData!$A:$A,'Publication Table'!$B110,AllPublicationData!$B:$B,'Publication Table'!$C$4)))))))+
IF(AND($C$4="NHS Scotland",$C$5="Total Operations"),
SUMIFS(AllPublicationData!$E:$E,AllPublicationData!$A:$A,'Publication Table'!$B110),
IF(AND($C$4="NHS Scotland",$C$5="All Cancelled Operations"),
SUMIFS(AllPublicationData!$F:$F,AllPublicationData!$A:$A,'Publication Table'!$B110),
IF(AND($C$4="NHS Scotland",$C$5="Operations cancelled by patient"),
SUMIFS(AllPublicationData!$G:$G,AllPublicationData!$A:$A,'Publication Table'!$B110),
IF(AND($C$4="NHS Scotland",$C$5="Operations cancelled for clinical reasons"),
SUMIFS(AllPublicationData!$H:$H,AllPublicationData!$A:$A,'Publication Table'!$B110),
IF(AND($C$4="NHS Scotland",$C$5="Operations cancelled for non-clinical/capacity reasons"),
SUMIFS(AllPublicationData!$I:$I,AllPublicationData!$A:$A,'Publication Table'!$B110),
IF(AND($C$4="NHS Scotland",$C$5="Cancellations for other reasons"),
SUMIFS(AllPublicationData!$J:$J,AllPublicationData!$A:$A,'Publication Table'!$B110)))))))</f>
        <v>31739</v>
      </c>
      <c r="D110" s="90">
        <f>IF($C$5="Total Operations",
SUMIFS(AllPublicationData!$E:$E,AllPublicationData!$A:$A,'Publication Table'!$B110,AllPublicationData!$B:$B,'Publication Table'!$C$4,AllPublicationData!$D:$D,'Publication Table'!D$7),
IF('Publication Table'!$C$5="All Cancelled Operations",
SUMIFS(AllPublicationData!$F:$F,AllPublicationData!$A:$A,'Publication Table'!$B110,AllPublicationData!$B:$B,'Publication Table'!$C$4,AllPublicationData!$D:$D,'Publication Table'!D$7),
IF('Publication Table'!$C$5="Operations cancelled by patient",
SUMIFS(AllPublicationData!$G:$G,AllPublicationData!$A:$A,'Publication Table'!$B110,AllPublicationData!$B:$B,'Publication Table'!$C$4,AllPublicationData!$D:$D,'Publication Table'!D$7),
IF('Publication Table'!$C$5="Operations cancelled for clinical reasons",
SUMIFS(AllPublicationData!$H:$H,AllPublicationData!$A:$A,'Publication Table'!$B110,AllPublicationData!$B:$B,'Publication Table'!$C$4,AllPublicationData!$D:$D,'Publication Table'!D$7),
IF('Publication Table'!$C$5="Operations cancelled for non-clinical/capacity reasons",
SUMIFS(AllPublicationData!$I:$I,AllPublicationData!$A:$A,'Publication Table'!$B110,AllPublicationData!$B:$B,'Publication Table'!$C$4,AllPublicationData!$D:$D,'Publication Table'!D$7),
IF('Publication Table'!$C$5="Cancellations for other reasons",
SUMIFS(AllPublicationData!$J:$J,AllPublicationData!$A:$A,'Publication Table'!$B110,AllPublicationData!$B:$B,'Publication Table'!$C$4,AllPublicationData!$D:$D,'Publication Table'!D$7)))))))+
IF(AND($C$4="NHS Scotland",$C$5="Total Operations"),
SUMIFS(AllPublicationData!$E:$E,AllPublicationData!$A:$A,'Publication Table'!$B110,AllPublicationData!$B:$B,'Publication Table'!D$7),
IF(AND($C$4="NHS Scotland",$C$5="All Cancelled Operations"),
SUMIFS(AllPublicationData!$F:$F,AllPublicationData!$A:$A,'Publication Table'!$B110,AllPublicationData!$B:$B,'Publication Table'!D$7),
IF(AND($C$4="NHS Scotland",$C$5="Operations cancelled by patient"),
SUMIFS(AllPublicationData!$G:$G,AllPublicationData!$A:$A,'Publication Table'!$B110,AllPublicationData!$B:$B,'Publication Table'!D$7),
IF(AND($C$4="NHS Scotland",$C$5="Operations cancelled for clinical reasons"),
SUMIFS(AllPublicationData!$H:$H,AllPublicationData!$A:$A,'Publication Table'!$B110,AllPublicationData!$B:$B,'Publication Table'!D$7),
IF(AND($C$4="NHS Scotland",$C$5="Operations cancelled for non-clinical/capacity reasons"),
SUMIFS(AllPublicationData!$I:$I,AllPublicationData!$A:$A,'Publication Table'!$B110,AllPublicationData!$B:$B,'Publication Table'!D$7),
IF(AND($C$4="NHS Scotland",$C$5="Cancellations for other reasons"),
SUMIFS(AllPublicationData!$J:$J,AllPublicationData!$A:$A,'Publication Table'!$B110,AllPublicationData!$B:$B,'Publication Table'!D$7)))))))</f>
        <v>1410</v>
      </c>
      <c r="E110" s="90">
        <f>IF($C$5="Total Operations",
SUMIFS(AllPublicationData!$E:$E,AllPublicationData!$A:$A,'Publication Table'!$B110,AllPublicationData!$B:$B,'Publication Table'!$C$4,AllPublicationData!$D:$D,'Publication Table'!E$7),
IF('Publication Table'!$C$5="All Cancelled Operations",
SUMIFS(AllPublicationData!$F:$F,AllPublicationData!$A:$A,'Publication Table'!$B110,AllPublicationData!$B:$B,'Publication Table'!$C$4,AllPublicationData!$D:$D,'Publication Table'!E$7),
IF('Publication Table'!$C$5="Operations cancelled by patient",
SUMIFS(AllPublicationData!$G:$G,AllPublicationData!$A:$A,'Publication Table'!$B110,AllPublicationData!$B:$B,'Publication Table'!$C$4,AllPublicationData!$D:$D,'Publication Table'!E$7),
IF('Publication Table'!$C$5="Operations cancelled for clinical reasons",
SUMIFS(AllPublicationData!$H:$H,AllPublicationData!$A:$A,'Publication Table'!$B110,AllPublicationData!$B:$B,'Publication Table'!$C$4,AllPublicationData!$D:$D,'Publication Table'!E$7),
IF('Publication Table'!$C$5="Operations cancelled for non-clinical/capacity reasons",
SUMIFS(AllPublicationData!$I:$I,AllPublicationData!$A:$A,'Publication Table'!$B110,AllPublicationData!$B:$B,'Publication Table'!$C$4,AllPublicationData!$D:$D,'Publication Table'!E$7),
IF('Publication Table'!$C$5="Cancellations for other reasons",
SUMIFS(AllPublicationData!$J:$J,AllPublicationData!$A:$A,'Publication Table'!$B110,AllPublicationData!$B:$B,'Publication Table'!$C$4,AllPublicationData!$D:$D,'Publication Table'!E$7)))))))+
IF(AND($C$4="NHS Scotland",$C$5="Total Operations"),
SUMIFS(AllPublicationData!$E:$E,AllPublicationData!$A:$A,'Publication Table'!$B110,AllPublicationData!$B:$B,'Publication Table'!E$7),
IF(AND($C$4="NHS Scotland",$C$5="All Cancelled Operations"),
SUMIFS(AllPublicationData!$F:$F,AllPublicationData!$A:$A,'Publication Table'!$B110,AllPublicationData!$B:$B,'Publication Table'!E$7),
IF(AND($C$4="NHS Scotland",$C$5="Operations cancelled by patient"),
SUMIFS(AllPublicationData!$G:$G,AllPublicationData!$A:$A,'Publication Table'!$B110,AllPublicationData!$B:$B,'Publication Table'!E$7),
IF(AND($C$4="NHS Scotland",$C$5="Operations cancelled for clinical reasons"),
SUMIFS(AllPublicationData!$H:$H,AllPublicationData!$A:$A,'Publication Table'!$B110,AllPublicationData!$B:$B,'Publication Table'!E$7),
IF(AND($C$4="NHS Scotland",$C$5="Operations cancelled for non-clinical/capacity reasons"),
SUMIFS(AllPublicationData!$I:$I,AllPublicationData!$A:$A,'Publication Table'!$B110,AllPublicationData!$B:$B,'Publication Table'!E$7),
IF(AND($C$4="NHS Scotland",$C$5="Cancellations for other reasons"),
SUMIFS(AllPublicationData!$J:$J,AllPublicationData!$A:$A,'Publication Table'!$B110,AllPublicationData!$B:$B,'Publication Table'!E$7)))))))</f>
        <v>2126</v>
      </c>
      <c r="F110" s="90">
        <f>IF($C$5="Total Operations",
SUMIFS(AllPublicationData!$E:$E,AllPublicationData!$A:$A,'Publication Table'!$B110,AllPublicationData!$B:$B,'Publication Table'!$C$4,AllPublicationData!$D:$D,'Publication Table'!F$7),
IF('Publication Table'!$C$5="All Cancelled Operations",
SUMIFS(AllPublicationData!$F:$F,AllPublicationData!$A:$A,'Publication Table'!$B110,AllPublicationData!$B:$B,'Publication Table'!$C$4,AllPublicationData!$D:$D,'Publication Table'!F$7),
IF('Publication Table'!$C$5="Operations cancelled by patient",
SUMIFS(AllPublicationData!$G:$G,AllPublicationData!$A:$A,'Publication Table'!$B110,AllPublicationData!$B:$B,'Publication Table'!$C$4,AllPublicationData!$D:$D,'Publication Table'!F$7),
IF('Publication Table'!$C$5="Operations cancelled for clinical reasons",
SUMIFS(AllPublicationData!$H:$H,AllPublicationData!$A:$A,'Publication Table'!$B110,AllPublicationData!$B:$B,'Publication Table'!$C$4,AllPublicationData!$D:$D,'Publication Table'!F$7),
IF('Publication Table'!$C$5="Operations cancelled for non-clinical/capacity reasons",
SUMIFS(AllPublicationData!$I:$I,AllPublicationData!$A:$A,'Publication Table'!$B110,AllPublicationData!$B:$B,'Publication Table'!$C$4,AllPublicationData!$D:$D,'Publication Table'!F$7),
IF('Publication Table'!$C$5="Cancellations for other reasons",
SUMIFS(AllPublicationData!$J:$J,AllPublicationData!$A:$A,'Publication Table'!$B110,AllPublicationData!$B:$B,'Publication Table'!$C$4,AllPublicationData!$D:$D,'Publication Table'!F$7)))))))+
IF(AND($C$4="NHS Scotland",$C$5="Total Operations"),
SUMIFS(AllPublicationData!$E:$E,AllPublicationData!$A:$A,'Publication Table'!$B110,AllPublicationData!$B:$B,'Publication Table'!F$7),
IF(AND($C$4="NHS Scotland",$C$5="All Cancelled Operations"),
SUMIFS(AllPublicationData!$F:$F,AllPublicationData!$A:$A,'Publication Table'!$B110,AllPublicationData!$B:$B,'Publication Table'!F$7),
IF(AND($C$4="NHS Scotland",$C$5="Operations cancelled by patient"),
SUMIFS(AllPublicationData!$G:$G,AllPublicationData!$A:$A,'Publication Table'!$B110,AllPublicationData!$B:$B,'Publication Table'!F$7),
IF(AND($C$4="NHS Scotland",$C$5="Operations cancelled for clinical reasons"),
SUMIFS(AllPublicationData!$H:$H,AllPublicationData!$A:$A,'Publication Table'!$B110,AllPublicationData!$B:$B,'Publication Table'!F$7),
IF(AND($C$4="NHS Scotland",$C$5="Operations cancelled for non-clinical/capacity reasons"),
SUMIFS(AllPublicationData!$I:$I,AllPublicationData!$A:$A,'Publication Table'!$B110,AllPublicationData!$B:$B,'Publication Table'!F$7),
IF(AND($C$4="NHS Scotland",$C$5="Cancellations for other reasons"),
SUMIFS(AllPublicationData!$J:$J,AllPublicationData!$A:$A,'Publication Table'!$B110,AllPublicationData!$B:$B,'Publication Table'!F$7)))))))</f>
        <v>485</v>
      </c>
      <c r="G110" s="90">
        <f>IF($C$5="Total Operations",
SUMIFS(AllPublicationData!$E:$E,AllPublicationData!$A:$A,'Publication Table'!$B110,AllPublicationData!$B:$B,'Publication Table'!$C$4,AllPublicationData!$D:$D,'Publication Table'!G$7),
IF('Publication Table'!$C$5="All Cancelled Operations",
SUMIFS(AllPublicationData!$F:$F,AllPublicationData!$A:$A,'Publication Table'!$B110,AllPublicationData!$B:$B,'Publication Table'!$C$4,AllPublicationData!$D:$D,'Publication Table'!G$7),
IF('Publication Table'!$C$5="Operations cancelled by patient",
SUMIFS(AllPublicationData!$G:$G,AllPublicationData!$A:$A,'Publication Table'!$B110,AllPublicationData!$B:$B,'Publication Table'!$C$4,AllPublicationData!$D:$D,'Publication Table'!G$7),
IF('Publication Table'!$C$5="Operations cancelled for clinical reasons",
SUMIFS(AllPublicationData!$H:$H,AllPublicationData!$A:$A,'Publication Table'!$B110,AllPublicationData!$B:$B,'Publication Table'!$C$4,AllPublicationData!$D:$D,'Publication Table'!G$7),
IF('Publication Table'!$C$5="Operations cancelled for non-clinical/capacity reasons",
SUMIFS(AllPublicationData!$I:$I,AllPublicationData!$A:$A,'Publication Table'!$B110,AllPublicationData!$B:$B,'Publication Table'!$C$4,AllPublicationData!$D:$D,'Publication Table'!G$7),
IF('Publication Table'!$C$5="Cancellations for other reasons",
SUMIFS(AllPublicationData!$J:$J,AllPublicationData!$A:$A,'Publication Table'!$B110,AllPublicationData!$B:$B,'Publication Table'!$C$4,AllPublicationData!$D:$D,'Publication Table'!G$7)))))))+
IF(AND($C$4="NHS Scotland",$C$5="Total Operations"),
SUMIFS(AllPublicationData!$E:$E,AllPublicationData!$A:$A,'Publication Table'!$B110,AllPublicationData!$B:$B,'Publication Table'!G$7),
IF(AND($C$4="NHS Scotland",$C$5="All Cancelled Operations"),
SUMIFS(AllPublicationData!$F:$F,AllPublicationData!$A:$A,'Publication Table'!$B110,AllPublicationData!$B:$B,'Publication Table'!G$7),
IF(AND($C$4="NHS Scotland",$C$5="Operations cancelled by patient"),
SUMIFS(AllPublicationData!$G:$G,AllPublicationData!$A:$A,'Publication Table'!$B110,AllPublicationData!$B:$B,'Publication Table'!G$7),
IF(AND($C$4="NHS Scotland",$C$5="Operations cancelled for clinical reasons"),
SUMIFS(AllPublicationData!$H:$H,AllPublicationData!$A:$A,'Publication Table'!$B110,AllPublicationData!$B:$B,'Publication Table'!G$7),
IF(AND($C$4="NHS Scotland",$C$5="Operations cancelled for non-clinical/capacity reasons"),
SUMIFS(AllPublicationData!$I:$I,AllPublicationData!$A:$A,'Publication Table'!$B110,AllPublicationData!$B:$B,'Publication Table'!G$7),
IF(AND($C$4="NHS Scotland",$C$5="Cancellations for other reasons"),
SUMIFS(AllPublicationData!$J:$J,AllPublicationData!$A:$A,'Publication Table'!$B110,AllPublicationData!$B:$B,'Publication Table'!G$7)))))))</f>
        <v>1511</v>
      </c>
      <c r="H110" s="90">
        <f>IF($C$5="Total Operations",
SUMIFS(AllPublicationData!$E:$E,AllPublicationData!$A:$A,'Publication Table'!$B110,AllPublicationData!$B:$B,'Publication Table'!$C$4,AllPublicationData!$D:$D,'Publication Table'!H$7),
IF('Publication Table'!$C$5="All Cancelled Operations",
SUMIFS(AllPublicationData!$F:$F,AllPublicationData!$A:$A,'Publication Table'!$B110,AllPublicationData!$B:$B,'Publication Table'!$C$4,AllPublicationData!$D:$D,'Publication Table'!H$7),
IF('Publication Table'!$C$5="Operations cancelled by patient",
SUMIFS(AllPublicationData!$G:$G,AllPublicationData!$A:$A,'Publication Table'!$B110,AllPublicationData!$B:$B,'Publication Table'!$C$4,AllPublicationData!$D:$D,'Publication Table'!H$7),
IF('Publication Table'!$C$5="Operations cancelled for clinical reasons",
SUMIFS(AllPublicationData!$H:$H,AllPublicationData!$A:$A,'Publication Table'!$B110,AllPublicationData!$B:$B,'Publication Table'!$C$4,AllPublicationData!$D:$D,'Publication Table'!H$7),
IF('Publication Table'!$C$5="Operations cancelled for non-clinical/capacity reasons",
SUMIFS(AllPublicationData!$I:$I,AllPublicationData!$A:$A,'Publication Table'!$B110,AllPublicationData!$B:$B,'Publication Table'!$C$4,AllPublicationData!$D:$D,'Publication Table'!H$7),
IF('Publication Table'!$C$5="Cancellations for other reasons",
SUMIFS(AllPublicationData!$J:$J,AllPublicationData!$A:$A,'Publication Table'!$B110,AllPublicationData!$B:$B,'Publication Table'!$C$4,AllPublicationData!$D:$D,'Publication Table'!H$7)))))))+
IF(AND($C$4="NHS Scotland",$C$5="Total Operations"),
SUMIFS(AllPublicationData!$E:$E,AllPublicationData!$A:$A,'Publication Table'!$B110,AllPublicationData!$B:$B,'Publication Table'!H$7),
IF(AND($C$4="NHS Scotland",$C$5="All Cancelled Operations"),
SUMIFS(AllPublicationData!$F:$F,AllPublicationData!$A:$A,'Publication Table'!$B110,AllPublicationData!$B:$B,'Publication Table'!H$7),
IF(AND($C$4="NHS Scotland",$C$5="Operations cancelled by patient"),
SUMIFS(AllPublicationData!$G:$G,AllPublicationData!$A:$A,'Publication Table'!$B110,AllPublicationData!$B:$B,'Publication Table'!H$7),
IF(AND($C$4="NHS Scotland",$C$5="Operations cancelled for clinical reasons"),
SUMIFS(AllPublicationData!$H:$H,AllPublicationData!$A:$A,'Publication Table'!$B110,AllPublicationData!$B:$B,'Publication Table'!H$7),
IF(AND($C$4="NHS Scotland",$C$5="Operations cancelled for non-clinical/capacity reasons"),
SUMIFS(AllPublicationData!$I:$I,AllPublicationData!$A:$A,'Publication Table'!$B110,AllPublicationData!$B:$B,'Publication Table'!H$7),
IF(AND($C$4="NHS Scotland",$C$5="Cancellations for other reasons"),
SUMIFS(AllPublicationData!$J:$J,AllPublicationData!$A:$A,'Publication Table'!$B110,AllPublicationData!$B:$B,'Publication Table'!H$7)))))))</f>
        <v>1488</v>
      </c>
      <c r="I110" s="90">
        <f>IF($C$5="Total Operations",
SUMIFS(AllPublicationData!$E:$E,AllPublicationData!$A:$A,'Publication Table'!$B110,AllPublicationData!$B:$B,'Publication Table'!$C$4,AllPublicationData!$D:$D,'Publication Table'!I$7),
IF('Publication Table'!$C$5="All Cancelled Operations",
SUMIFS(AllPublicationData!$F:$F,AllPublicationData!$A:$A,'Publication Table'!$B110,AllPublicationData!$B:$B,'Publication Table'!$C$4,AllPublicationData!$D:$D,'Publication Table'!I$7),
IF('Publication Table'!$C$5="Operations cancelled by patient",
SUMIFS(AllPublicationData!$G:$G,AllPublicationData!$A:$A,'Publication Table'!$B110,AllPublicationData!$B:$B,'Publication Table'!$C$4,AllPublicationData!$D:$D,'Publication Table'!I$7),
IF('Publication Table'!$C$5="Operations cancelled for clinical reasons",
SUMIFS(AllPublicationData!$H:$H,AllPublicationData!$A:$A,'Publication Table'!$B110,AllPublicationData!$B:$B,'Publication Table'!$C$4,AllPublicationData!$D:$D,'Publication Table'!I$7),
IF('Publication Table'!$C$5="Operations cancelled for non-clinical/capacity reasons",
SUMIFS(AllPublicationData!$I:$I,AllPublicationData!$A:$A,'Publication Table'!$B110,AllPublicationData!$B:$B,'Publication Table'!$C$4,AllPublicationData!$D:$D,'Publication Table'!I$7),
IF('Publication Table'!$C$5="Cancellations for other reasons",
SUMIFS(AllPublicationData!$J:$J,AllPublicationData!$A:$A,'Publication Table'!$B110,AllPublicationData!$B:$B,'Publication Table'!$C$4,AllPublicationData!$D:$D,'Publication Table'!I$7)))))))+
IF(AND($C$4="NHS Scotland",$C$5="Total Operations"),
SUMIFS(AllPublicationData!$E:$E,AllPublicationData!$A:$A,'Publication Table'!$B110,AllPublicationData!$B:$B,'Publication Table'!I$7),
IF(AND($C$4="NHS Scotland",$C$5="All Cancelled Operations"),
SUMIFS(AllPublicationData!$F:$F,AllPublicationData!$A:$A,'Publication Table'!$B110,AllPublicationData!$B:$B,'Publication Table'!I$7),
IF(AND($C$4="NHS Scotland",$C$5="Operations cancelled by patient"),
SUMIFS(AllPublicationData!$G:$G,AllPublicationData!$A:$A,'Publication Table'!$B110,AllPublicationData!$B:$B,'Publication Table'!I$7),
IF(AND($C$4="NHS Scotland",$C$5="Operations cancelled for clinical reasons"),
SUMIFS(AllPublicationData!$H:$H,AllPublicationData!$A:$A,'Publication Table'!$B110,AllPublicationData!$B:$B,'Publication Table'!I$7),
IF(AND($C$4="NHS Scotland",$C$5="Operations cancelled for non-clinical/capacity reasons"),
SUMIFS(AllPublicationData!$I:$I,AllPublicationData!$A:$A,'Publication Table'!$B110,AllPublicationData!$B:$B,'Publication Table'!I$7),
IF(AND($C$4="NHS Scotland",$C$5="Cancellations for other reasons"),
SUMIFS(AllPublicationData!$J:$J,AllPublicationData!$A:$A,'Publication Table'!$B110,AllPublicationData!$B:$B,'Publication Table'!I$7)))))))</f>
        <v>1170</v>
      </c>
      <c r="J110" s="90">
        <f>IF($C$5="Total Operations",
SUMIFS(AllPublicationData!$E:$E,AllPublicationData!$A:$A,'Publication Table'!$B110,AllPublicationData!$B:$B,'Publication Table'!$C$4,AllPublicationData!$D:$D,'Publication Table'!J$7),
IF('Publication Table'!$C$5="All Cancelled Operations",
SUMIFS(AllPublicationData!$F:$F,AllPublicationData!$A:$A,'Publication Table'!$B110,AllPublicationData!$B:$B,'Publication Table'!$C$4,AllPublicationData!$D:$D,'Publication Table'!J$7),
IF('Publication Table'!$C$5="Operations cancelled by patient",
SUMIFS(AllPublicationData!$G:$G,AllPublicationData!$A:$A,'Publication Table'!$B110,AllPublicationData!$B:$B,'Publication Table'!$C$4,AllPublicationData!$D:$D,'Publication Table'!J$7),
IF('Publication Table'!$C$5="Operations cancelled for clinical reasons",
SUMIFS(AllPublicationData!$H:$H,AllPublicationData!$A:$A,'Publication Table'!$B110,AllPublicationData!$B:$B,'Publication Table'!$C$4,AllPublicationData!$D:$D,'Publication Table'!J$7),
IF('Publication Table'!$C$5="Operations cancelled for non-clinical/capacity reasons",
SUMIFS(AllPublicationData!$I:$I,AllPublicationData!$A:$A,'Publication Table'!$B110,AllPublicationData!$B:$B,'Publication Table'!$C$4,AllPublicationData!$D:$D,'Publication Table'!J$7),
IF('Publication Table'!$C$5="Cancellations for other reasons",
SUMIFS(AllPublicationData!$J:$J,AllPublicationData!$A:$A,'Publication Table'!$B110,AllPublicationData!$B:$B,'Publication Table'!$C$4,AllPublicationData!$D:$D,'Publication Table'!J$7)))))))+
IF(AND($C$4="NHS Scotland",$C$5="Total Operations"),
SUMIFS(AllPublicationData!$E:$E,AllPublicationData!$A:$A,'Publication Table'!$B110,AllPublicationData!$B:$B,'Publication Table'!J$7),
IF(AND($C$4="NHS Scotland",$C$5="All Cancelled Operations"),
SUMIFS(AllPublicationData!$F:$F,AllPublicationData!$A:$A,'Publication Table'!$B110,AllPublicationData!$B:$B,'Publication Table'!J$7),
IF(AND($C$4="NHS Scotland",$C$5="Operations cancelled by patient"),
SUMIFS(AllPublicationData!$G:$G,AllPublicationData!$A:$A,'Publication Table'!$B110,AllPublicationData!$B:$B,'Publication Table'!J$7),
IF(AND($C$4="NHS Scotland",$C$5="Operations cancelled for clinical reasons"),
SUMIFS(AllPublicationData!$H:$H,AllPublicationData!$A:$A,'Publication Table'!$B110,AllPublicationData!$B:$B,'Publication Table'!J$7),
IF(AND($C$4="NHS Scotland",$C$5="Operations cancelled for non-clinical/capacity reasons"),
SUMIFS(AllPublicationData!$I:$I,AllPublicationData!$A:$A,'Publication Table'!$B110,AllPublicationData!$B:$B,'Publication Table'!J$7),
IF(AND($C$4="NHS Scotland",$C$5="Cancellations for other reasons"),
SUMIFS(AllPublicationData!$J:$J,AllPublicationData!$A:$A,'Publication Table'!$B110,AllPublicationData!$B:$B,'Publication Table'!J$7)))))))</f>
        <v>3345</v>
      </c>
      <c r="K110" s="90">
        <f>IF($C$5="Total Operations",
SUMIFS(AllPublicationData!$E:$E,AllPublicationData!$A:$A,'Publication Table'!$B110,AllPublicationData!$B:$B,'Publication Table'!$C$4,AllPublicationData!$D:$D,'Publication Table'!K$7),
IF('Publication Table'!$C$5="All Cancelled Operations",
SUMIFS(AllPublicationData!$F:$F,AllPublicationData!$A:$A,'Publication Table'!$B110,AllPublicationData!$B:$B,'Publication Table'!$C$4,AllPublicationData!$D:$D,'Publication Table'!K$7),
IF('Publication Table'!$C$5="Operations cancelled by patient",
SUMIFS(AllPublicationData!$G:$G,AllPublicationData!$A:$A,'Publication Table'!$B110,AllPublicationData!$B:$B,'Publication Table'!$C$4,AllPublicationData!$D:$D,'Publication Table'!K$7),
IF('Publication Table'!$C$5="Operations cancelled for clinical reasons",
SUMIFS(AllPublicationData!$H:$H,AllPublicationData!$A:$A,'Publication Table'!$B110,AllPublicationData!$B:$B,'Publication Table'!$C$4,AllPublicationData!$D:$D,'Publication Table'!K$7),
IF('Publication Table'!$C$5="Operations cancelled for non-clinical/capacity reasons",
SUMIFS(AllPublicationData!$I:$I,AllPublicationData!$A:$A,'Publication Table'!$B110,AllPublicationData!$B:$B,'Publication Table'!$C$4,AllPublicationData!$D:$D,'Publication Table'!K$7),
IF('Publication Table'!$C$5="Cancellations for other reasons",
SUMIFS(AllPublicationData!$J:$J,AllPublicationData!$A:$A,'Publication Table'!$B110,AllPublicationData!$B:$B,'Publication Table'!$C$4,AllPublicationData!$D:$D,'Publication Table'!K$7)))))))+
IF(AND($C$4="NHS Scotland",$C$5="Total Operations"),
SUMIFS(AllPublicationData!$E:$E,AllPublicationData!$A:$A,'Publication Table'!$B110,AllPublicationData!$B:$B,'Publication Table'!K$7),
IF(AND($C$4="NHS Scotland",$C$5="All Cancelled Operations"),
SUMIFS(AllPublicationData!$F:$F,AllPublicationData!$A:$A,'Publication Table'!$B110,AllPublicationData!$B:$B,'Publication Table'!K$7),
IF(AND($C$4="NHS Scotland",$C$5="Operations cancelled by patient"),
SUMIFS(AllPublicationData!$G:$G,AllPublicationData!$A:$A,'Publication Table'!$B110,AllPublicationData!$B:$B,'Publication Table'!K$7),
IF(AND($C$4="NHS Scotland",$C$5="Operations cancelled for clinical reasons"),
SUMIFS(AllPublicationData!$H:$H,AllPublicationData!$A:$A,'Publication Table'!$B110,AllPublicationData!$B:$B,'Publication Table'!K$7),
IF(AND($C$4="NHS Scotland",$C$5="Operations cancelled for non-clinical/capacity reasons"),
SUMIFS(AllPublicationData!$I:$I,AllPublicationData!$A:$A,'Publication Table'!$B110,AllPublicationData!$B:$B,'Publication Table'!K$7),
IF(AND($C$4="NHS Scotland",$C$5="Cancellations for other reasons"),
SUMIFS(AllPublicationData!$J:$J,AllPublicationData!$A:$A,'Publication Table'!$B110,AllPublicationData!$B:$B,'Publication Table'!K$7)))))))</f>
        <v>7744</v>
      </c>
      <c r="L110" s="90">
        <f>IF($C$5="Total Operations",
SUMIFS(AllPublicationData!$E:$E,AllPublicationData!$A:$A,'Publication Table'!$B110,AllPublicationData!$B:$B,'Publication Table'!$C$4,AllPublicationData!$D:$D,'Publication Table'!L$7),
IF('Publication Table'!$C$5="All Cancelled Operations",
SUMIFS(AllPublicationData!$F:$F,AllPublicationData!$A:$A,'Publication Table'!$B110,AllPublicationData!$B:$B,'Publication Table'!$C$4,AllPublicationData!$D:$D,'Publication Table'!L$7),
IF('Publication Table'!$C$5="Operations cancelled by patient",
SUMIFS(AllPublicationData!$G:$G,AllPublicationData!$A:$A,'Publication Table'!$B110,AllPublicationData!$B:$B,'Publication Table'!$C$4,AllPublicationData!$D:$D,'Publication Table'!L$7),
IF('Publication Table'!$C$5="Operations cancelled for clinical reasons",
SUMIFS(AllPublicationData!$H:$H,AllPublicationData!$A:$A,'Publication Table'!$B110,AllPublicationData!$B:$B,'Publication Table'!$C$4,AllPublicationData!$D:$D,'Publication Table'!L$7),
IF('Publication Table'!$C$5="Operations cancelled for non-clinical/capacity reasons",
SUMIFS(AllPublicationData!$I:$I,AllPublicationData!$A:$A,'Publication Table'!$B110,AllPublicationData!$B:$B,'Publication Table'!$C$4,AllPublicationData!$D:$D,'Publication Table'!L$7),
IF('Publication Table'!$C$5="Cancellations for other reasons",
SUMIFS(AllPublicationData!$J:$J,AllPublicationData!$A:$A,'Publication Table'!$B110,AllPublicationData!$B:$B,'Publication Table'!$C$4,AllPublicationData!$D:$D,'Publication Table'!L$7)))))))+
IF(AND($C$4="NHS Scotland",$C$5="Total Operations"),
SUMIFS(AllPublicationData!$E:$E,AllPublicationData!$A:$A,'Publication Table'!$B110,AllPublicationData!$B:$B,'Publication Table'!L$7),
IF(AND($C$4="NHS Scotland",$C$5="All Cancelled Operations"),
SUMIFS(AllPublicationData!$F:$F,AllPublicationData!$A:$A,'Publication Table'!$B110,AllPublicationData!$B:$B,'Publication Table'!L$7),
IF(AND($C$4="NHS Scotland",$C$5="Operations cancelled by patient"),
SUMIFS(AllPublicationData!$G:$G,AllPublicationData!$A:$A,'Publication Table'!$B110,AllPublicationData!$B:$B,'Publication Table'!L$7),
IF(AND($C$4="NHS Scotland",$C$5="Operations cancelled for clinical reasons"),
SUMIFS(AllPublicationData!$H:$H,AllPublicationData!$A:$A,'Publication Table'!$B110,AllPublicationData!$B:$B,'Publication Table'!L$7),
IF(AND($C$4="NHS Scotland",$C$5="Operations cancelled for non-clinical/capacity reasons"),
SUMIFS(AllPublicationData!$I:$I,AllPublicationData!$A:$A,'Publication Table'!$B110,AllPublicationData!$B:$B,'Publication Table'!L$7),
IF(AND($C$4="NHS Scotland",$C$5="Cancellations for other reasons"),
SUMIFS(AllPublicationData!$J:$J,AllPublicationData!$A:$A,'Publication Table'!$B110,AllPublicationData!$B:$B,'Publication Table'!L$7)))))))</f>
        <v>1404</v>
      </c>
      <c r="M110" s="90">
        <f>IF($C$5="Total Operations",
SUMIFS(AllPublicationData!$E:$E,AllPublicationData!$A:$A,'Publication Table'!$B110,AllPublicationData!$B:$B,'Publication Table'!$C$4,AllPublicationData!$D:$D,'Publication Table'!M$7),
IF('Publication Table'!$C$5="All Cancelled Operations",
SUMIFS(AllPublicationData!$F:$F,AllPublicationData!$A:$A,'Publication Table'!$B110,AllPublicationData!$B:$B,'Publication Table'!$C$4,AllPublicationData!$D:$D,'Publication Table'!M$7),
IF('Publication Table'!$C$5="Operations cancelled by patient",
SUMIFS(AllPublicationData!$G:$G,AllPublicationData!$A:$A,'Publication Table'!$B110,AllPublicationData!$B:$B,'Publication Table'!$C$4,AllPublicationData!$D:$D,'Publication Table'!M$7),
IF('Publication Table'!$C$5="Operations cancelled for clinical reasons",
SUMIFS(AllPublicationData!$G:$G,AllPublicationData!$A:$A,'Publication Table'!$B110,AllPublicationData!$B:$B,'Publication Table'!$C$4,AllPublicationData!$D:$D,'Publication Table'!M$7),
IF('Publication Table'!$C$5="Operations cancelled for non-clinical/capacity reasons",
SUMIFS(AllPublicationData!$G:$G,AllPublicationData!$A:$A,'Publication Table'!$B110,AllPublicationData!$B:$B,'Publication Table'!$C$4,AllPublicationData!$D:$D,'Publication Table'!M$7),
IF('Publication Table'!$C$5="Cancellations for other reasons",
SUMIFS(AllPublicationData!$G:$G,AllPublicationData!$A:$A,'Publication Table'!$B110,AllPublicationData!$B:$B,'Publication Table'!$C$4,AllPublicationData!$D:$D,'Publication Table'!M$7)))))))+
IF(AND($C$4="NHS Scotland",$C$5="Total Operations"),
SUMIFS(AllPublicationData!$E:$E,AllPublicationData!$A:$A,'Publication Table'!$B110,AllPublicationData!$B:$B,'Publication Table'!M$7),
IF(AND($C$4="NHS Scotland",$C$5="All Cancelled Operations"),
SUMIFS(AllPublicationData!$F:$F,AllPublicationData!$A:$A,'Publication Table'!$B110,AllPublicationData!$B:$B,'Publication Table'!M$7),
IF(AND($C$4="NHS Scotland",$C$5="Operations cancelled by patient"),
SUMIFS(AllPublicationData!$G:$G,AllPublicationData!$A:$A,'Publication Table'!$B110,AllPublicationData!$B:$B,'Publication Table'!M$7),
IF(AND($C$4="NHS Scotland",$C$5="Operations cancelled for clinical reasons"),
SUMIFS(AllPublicationData!$H:$H,AllPublicationData!$A:$A,'Publication Table'!$B110,AllPublicationData!$B:$B,'Publication Table'!M$7),
IF(AND($C$4="NHS Scotland",$C$5="Operations cancelled for non-clinical/capacity reasons"),
SUMIFS(AllPublicationData!$I:$I,AllPublicationData!$A:$A,'Publication Table'!$B110,AllPublicationData!$B:$B,'Publication Table'!M$7),
IF(AND($C$4="NHS Scotland",$C$5="Cancellations for other reasons"),
SUMIFS(AllPublicationData!$J:$J,AllPublicationData!$A:$A,'Publication Table'!$B110,AllPublicationData!$B:$B,'Publication Table'!M$7)))))))</f>
        <v>2503</v>
      </c>
      <c r="N110" s="90">
        <f>IF($C$5="Total Operations",
SUMIFS(AllPublicationData!$E:$E,AllPublicationData!$A:$A,'Publication Table'!$B110,AllPublicationData!$B:$B,'Publication Table'!$C$4,AllPublicationData!$D:$D,'Publication Table'!N$7),
IF('Publication Table'!$C$5="All Cancelled Operations",
SUMIFS(AllPublicationData!$F:$F,AllPublicationData!$A:$A,'Publication Table'!$B110,AllPublicationData!$B:$B,'Publication Table'!$C$4,AllPublicationData!$D:$D,'Publication Table'!N$7),
IF('Publication Table'!$C$5="Operations cancelled by patient",
SUMIFS(AllPublicationData!$G:$G,AllPublicationData!$A:$A,'Publication Table'!$B110,AllPublicationData!$B:$B,'Publication Table'!$C$4,AllPublicationData!$D:$D,'Publication Table'!N$7),
IF('Publication Table'!$C$5="Operations cancelled for clinical reasons",
SUMIFS(AllPublicationData!$G:$G,AllPublicationData!$A:$A,'Publication Table'!$B110,AllPublicationData!$B:$B,'Publication Table'!$C$4,AllPublicationData!$D:$D,'Publication Table'!N$7),
IF('Publication Table'!$C$5="Operations cancelled for non-clinical/capacity reasons",
SUMIFS(AllPublicationData!$G:$G,AllPublicationData!$A:$A,'Publication Table'!$B110,AllPublicationData!$B:$B,'Publication Table'!$C$4,AllPublicationData!$D:$D,'Publication Table'!N$7),
IF('Publication Table'!$C$5="Cancellations for other reasons",
SUMIFS(AllPublicationData!$G:$G,AllPublicationData!$A:$A,'Publication Table'!$B110,AllPublicationData!$B:$B,'Publication Table'!$C$4,AllPublicationData!$D:$D,'Publication Table'!N$7)))))))+
IF(AND($C$4="NHS Scotland",$C$5="Total Operations"),
SUMIFS(AllPublicationData!$E:$E,AllPublicationData!$A:$A,'Publication Table'!$B110,AllPublicationData!$B:$B,'Publication Table'!N$7),
IF(AND($C$4="NHS Scotland",$C$5="All Cancelled Operations"),
SUMIFS(AllPublicationData!$F:$F,AllPublicationData!$A:$A,'Publication Table'!$B110,AllPublicationData!$B:$B,'Publication Table'!N$7),
IF(AND($C$4="NHS Scotland",$C$5="Operations cancelled by patient"),
SUMIFS(AllPublicationData!$G:$G,AllPublicationData!$A:$A,'Publication Table'!$B110,AllPublicationData!$B:$B,'Publication Table'!N$7),
IF(AND($C$4="NHS Scotland",$C$5="Operations cancelled for clinical reasons"),
SUMIFS(AllPublicationData!$H:$H,AllPublicationData!$A:$A,'Publication Table'!$B110,AllPublicationData!$B:$B,'Publication Table'!N$7),
IF(AND($C$4="NHS Scotland",$C$5="Operations cancelled for non-clinical/capacity reasons"),
SUMIFS(AllPublicationData!$I:$I,AllPublicationData!$A:$A,'Publication Table'!$B110,AllPublicationData!$B:$B,'Publication Table'!N$7),
IF(AND($C$4="NHS Scotland",$C$5="Cancellations for other reasons"),
SUMIFS(AllPublicationData!$J:$J,AllPublicationData!$A:$A,'Publication Table'!$B110,AllPublicationData!$B:$B,'Publication Table'!N$7)))))))</f>
        <v>5701</v>
      </c>
      <c r="O110" s="90">
        <f>IF($C$5="Total Operations",
SUMIFS(AllPublicationData!$E:$E,AllPublicationData!$A:$A,'Publication Table'!$B110,AllPublicationData!$B:$B,'Publication Table'!$C$4,AllPublicationData!$D:$D,'Publication Table'!O$7),
IF('Publication Table'!$C$5="All Cancelled Operations",
SUMIFS(AllPublicationData!$F:$F,AllPublicationData!$A:$A,'Publication Table'!$B110,AllPublicationData!$B:$B,'Publication Table'!$C$4,AllPublicationData!$D:$D,'Publication Table'!O$7),
IF('Publication Table'!$C$5="Operations cancelled by patient",
SUMIFS(AllPublicationData!$G:$G,AllPublicationData!$A:$A,'Publication Table'!$B110,AllPublicationData!$B:$B,'Publication Table'!$C$4,AllPublicationData!$D:$D,'Publication Table'!O$7),
IF('Publication Table'!$C$5="Operations cancelled for clinical reasons",
SUMIFS(AllPublicationData!$G:$G,AllPublicationData!$A:$A,'Publication Table'!$B110,AllPublicationData!$B:$B,'Publication Table'!$C$4,AllPublicationData!$D:$D,'Publication Table'!O$7),
IF('Publication Table'!$C$5="Operations cancelled for non-clinical/capacity reasons",
SUMIFS(AllPublicationData!$G:$G,AllPublicationData!$A:$A,'Publication Table'!$B110,AllPublicationData!$B:$B,'Publication Table'!$C$4,AllPublicationData!$D:$D,'Publication Table'!O$7),
IF('Publication Table'!$C$5="Cancellations for other reasons",
SUMIFS(AllPublicationData!$G:$G,AllPublicationData!$A:$A,'Publication Table'!$B110,AllPublicationData!$B:$B,'Publication Table'!$C$4,AllPublicationData!$D:$D,'Publication Table'!O$7)))))))+
IF(AND($C$4="NHS Scotland",$C$5="Total Operations"),
SUMIFS(AllPublicationData!$E:$E,AllPublicationData!$A:$A,'Publication Table'!$B110,AllPublicationData!$B:$B,'Publication Table'!O$7),
IF(AND($C$4="NHS Scotland",$C$5="All Cancelled Operations"),
SUMIFS(AllPublicationData!$F:$F,AllPublicationData!$A:$A,'Publication Table'!$B110,AllPublicationData!$B:$B,'Publication Table'!O$7),
IF(AND($C$4="NHS Scotland",$C$5="Operations cancelled by patient"),
SUMIFS(AllPublicationData!$G:$G,AllPublicationData!$A:$A,'Publication Table'!$B110,AllPublicationData!$B:$B,'Publication Table'!O$7),
IF(AND($C$4="NHS Scotland",$C$5="Operations cancelled for clinical reasons"),
SUMIFS(AllPublicationData!$H:$H,AllPublicationData!$A:$A,'Publication Table'!$B110,AllPublicationData!$B:$B,'Publication Table'!O$7),
IF(AND($C$4="NHS Scotland",$C$5="Operations cancelled for non-clinical/capacity reasons"),
SUMIFS(AllPublicationData!$I:$I,AllPublicationData!$A:$A,'Publication Table'!$B110,AllPublicationData!$B:$B,'Publication Table'!O$7),
IF(AND($C$4="NHS Scotland",$C$5="Cancellations for other reasons"),
SUMIFS(AllPublicationData!$J:$J,AllPublicationData!$A:$A,'Publication Table'!$B110,AllPublicationData!$B:$B,'Publication Table'!O$7)))))))</f>
        <v>206</v>
      </c>
      <c r="P110" s="90">
        <f>IF($C$5="Total Operations",
SUMIFS(AllPublicationData!$E:$E,AllPublicationData!$A:$A,'Publication Table'!$B110,AllPublicationData!$B:$B,'Publication Table'!$C$4,AllPublicationData!$D:$D,'Publication Table'!P$7),
IF('Publication Table'!$C$5="All Cancelled Operations",
SUMIFS(AllPublicationData!$F:$F,AllPublicationData!$A:$A,'Publication Table'!$B110,AllPublicationData!$B:$B,'Publication Table'!$C$4,AllPublicationData!$D:$D,'Publication Table'!P$7),
IF('Publication Table'!$C$5="Operations cancelled by patient",
SUMIFS(AllPublicationData!$G:$G,AllPublicationData!$A:$A,'Publication Table'!$B110,AllPublicationData!$B:$B,'Publication Table'!$C$4,AllPublicationData!$D:$D,'Publication Table'!P$7),
IF('Publication Table'!$C$5="Operations cancelled for clinical reasons",
SUMIFS(AllPublicationData!$G:$G,AllPublicationData!$A:$A,'Publication Table'!$B110,AllPublicationData!$B:$B,'Publication Table'!$C$4,AllPublicationData!$D:$D,'Publication Table'!P$7),
IF('Publication Table'!$C$5="Operations cancelled for non-clinical/capacity reasons",
SUMIFS(AllPublicationData!$G:$G,AllPublicationData!$A:$A,'Publication Table'!$B110,AllPublicationData!$B:$B,'Publication Table'!$C$4,AllPublicationData!$D:$D,'Publication Table'!P$7),
IF('Publication Table'!$C$5="Cancellations for other reasons",
SUMIFS(AllPublicationData!$G:$G,AllPublicationData!$A:$A,'Publication Table'!$B110,AllPublicationData!$B:$B,'Publication Table'!$C$4,AllPublicationData!$D:$D,'Publication Table'!P$7)))))))+
IF(AND($C$4="NHS Scotland",$C$5="Total Operations"),
SUMIFS(AllPublicationData!$E:$E,AllPublicationData!$A:$A,'Publication Table'!$B110,AllPublicationData!$B:$B,'Publication Table'!P$7),
IF(AND($C$4="NHS Scotland",$C$5="All Cancelled Operations"),
SUMIFS(AllPublicationData!$F:$F,AllPublicationData!$A:$A,'Publication Table'!$B110,AllPublicationData!$B:$B,'Publication Table'!P$7),
IF(AND($C$4="NHS Scotland",$C$5="Operations cancelled by patient"),
SUMIFS(AllPublicationData!$G:$G,AllPublicationData!$A:$A,'Publication Table'!$B110,AllPublicationData!$B:$B,'Publication Table'!P$7),
IF(AND($C$4="NHS Scotland",$C$5="Operations cancelled for clinical reasons"),
SUMIFS(AllPublicationData!$H:$H,AllPublicationData!$A:$A,'Publication Table'!$B110,AllPublicationData!$B:$B,'Publication Table'!P$7),
IF(AND($C$4="NHS Scotland",$C$5="Operations cancelled for non-clinical/capacity reasons"),
SUMIFS(AllPublicationData!$I:$I,AllPublicationData!$A:$A,'Publication Table'!$B110,AllPublicationData!$B:$B,'Publication Table'!P$7),
IF(AND($C$4="NHS Scotland",$C$5="Cancellations for other reasons"),
SUMIFS(AllPublicationData!$J:$J,AllPublicationData!$A:$A,'Publication Table'!$B110,AllPublicationData!$B:$B,'Publication Table'!P$7)))))))</f>
        <v>160</v>
      </c>
      <c r="Q110" s="90">
        <f>IF($C$5="Total Operations",
SUMIFS(AllPublicationData!$E:$E,AllPublicationData!$A:$A,'Publication Table'!$B110,AllPublicationData!$B:$B,'Publication Table'!$C$4,AllPublicationData!$D:$D,'Publication Table'!Q$7),
IF('Publication Table'!$C$5="All Cancelled Operations",
SUMIFS(AllPublicationData!$F:$F,AllPublicationData!$A:$A,'Publication Table'!$B110,AllPublicationData!$B:$B,'Publication Table'!$C$4,AllPublicationData!$D:$D,'Publication Table'!Q$7),
IF('Publication Table'!$C$5="Operations cancelled by patient",
SUMIFS(AllPublicationData!$G:$G,AllPublicationData!$A:$A,'Publication Table'!$B110,AllPublicationData!$B:$B,'Publication Table'!$C$4,AllPublicationData!$D:$D,'Publication Table'!Q$7),
IF('Publication Table'!$C$5="Operations cancelled for clinical reasons",
SUMIFS(AllPublicationData!$G:$G,AllPublicationData!$A:$A,'Publication Table'!$B110,AllPublicationData!$B:$B,'Publication Table'!$C$4,AllPublicationData!$D:$D,'Publication Table'!Q$7),
IF('Publication Table'!$C$5="Operations cancelled for non-clinical/capacity reasons",
SUMIFS(AllPublicationData!$G:$G,AllPublicationData!$A:$A,'Publication Table'!$B110,AllPublicationData!$B:$B,'Publication Table'!$C$4,AllPublicationData!$D:$D,'Publication Table'!Q$7),
IF('Publication Table'!$C$5="Cancellations for other reasons",
SUMIFS(AllPublicationData!$G:$G,AllPublicationData!$A:$A,'Publication Table'!$B110,AllPublicationData!$B:$B,'Publication Table'!$C$4,AllPublicationData!$D:$D,'Publication Table'!Q$7)))))))+
IF(AND($C$4="NHS Scotland",$C$5="Total Operations"),
SUMIFS(AllPublicationData!$E:$E,AllPublicationData!$A:$A,'Publication Table'!$B110,AllPublicationData!$B:$B,'Publication Table'!Q$7),
IF(AND($C$4="NHS Scotland",$C$5="All Cancelled Operations"),
SUMIFS(AllPublicationData!$F:$F,AllPublicationData!$A:$A,'Publication Table'!$B110,AllPublicationData!$B:$B,'Publication Table'!Q$7),
IF(AND($C$4="NHS Scotland",$C$5="Operations cancelled by patient"),
SUMIFS(AllPublicationData!$G:$G,AllPublicationData!$A:$A,'Publication Table'!$B110,AllPublicationData!$B:$B,'Publication Table'!Q$7),
IF(AND($C$4="NHS Scotland",$C$5="Operations cancelled for clinical reasons"),
SUMIFS(AllPublicationData!$H:$H,AllPublicationData!$A:$A,'Publication Table'!$B110,AllPublicationData!$B:$B,'Publication Table'!Q$7),
IF(AND($C$4="NHS Scotland",$C$5="Operations cancelled for non-clinical/capacity reasons"),
SUMIFS(AllPublicationData!$I:$I,AllPublicationData!$A:$A,'Publication Table'!$B110,AllPublicationData!$B:$B,'Publication Table'!Q$7),
IF(AND($C$4="NHS Scotland",$C$5="Cancellations for other reasons"),
SUMIFS(AllPublicationData!$J:$J,AllPublicationData!$A:$A,'Publication Table'!$B110,AllPublicationData!$B:$B,'Publication Table'!Q$7)))))))</f>
        <v>2368</v>
      </c>
      <c r="R110" s="90">
        <f>IF($C$5="Total Operations",
SUMIFS(AllPublicationData!$E:$E,AllPublicationData!$A:$A,'Publication Table'!$B110,AllPublicationData!$B:$B,'Publication Table'!$C$4,AllPublicationData!$D:$D,'Publication Table'!R$7),
IF('Publication Table'!$C$5="All Cancelled Operations",
SUMIFS(AllPublicationData!$F:$F,AllPublicationData!$A:$A,'Publication Table'!$B110,AllPublicationData!$B:$B,'Publication Table'!$C$4,AllPublicationData!$D:$D,'Publication Table'!R$7),
IF('Publication Table'!$C$5="Operations cancelled by patient",
SUMIFS(AllPublicationData!$G:$G,AllPublicationData!$A:$A,'Publication Table'!$B110,AllPublicationData!$B:$B,'Publication Table'!$C$4,AllPublicationData!$D:$D,'Publication Table'!R$7),
IF('Publication Table'!$C$5="Operations cancelled for clinical reasons",
SUMIFS(AllPublicationData!$G:$G,AllPublicationData!$A:$A,'Publication Table'!$B110,AllPublicationData!$B:$B,'Publication Table'!$C$4,AllPublicationData!$D:$D,'Publication Table'!R$7),
IF('Publication Table'!$C$5="Operations cancelled for non-clinical/capacity reasons",
SUMIFS(AllPublicationData!$G:$G,AllPublicationData!$A:$A,'Publication Table'!$B110,AllPublicationData!$B:$B,'Publication Table'!$C$4,AllPublicationData!$D:$D,'Publication Table'!R$7),
IF('Publication Table'!$C$5="Cancellations for other reasons",
SUMIFS(AllPublicationData!$G:$G,AllPublicationData!$A:$A,'Publication Table'!$B110,AllPublicationData!$B:$B,'Publication Table'!$C$4,AllPublicationData!$D:$D,'Publication Table'!R$7)))))))+
IF(AND($C$4="NHS Scotland",$C$5="Total Operations"),
SUMIFS(AllPublicationData!$E:$E,AllPublicationData!$A:$A,'Publication Table'!$B110,AllPublicationData!$B:$B,'Publication Table'!R$7),
IF(AND($C$4="NHS Scotland",$C$5="All Cancelled Operations"),
SUMIFS(AllPublicationData!$F:$F,AllPublicationData!$A:$A,'Publication Table'!$B110,AllPublicationData!$B:$B,'Publication Table'!R$7),
IF(AND($C$4="NHS Scotland",$C$5="Operations cancelled by patient"),
SUMIFS(AllPublicationData!$G:$G,AllPublicationData!$A:$A,'Publication Table'!$B110,AllPublicationData!$B:$B,'Publication Table'!R$7),
IF(AND($C$4="NHS Scotland",$C$5="Operations cancelled for clinical reasons"),
SUMIFS(AllPublicationData!$H:$H,AllPublicationData!$A:$A,'Publication Table'!$B110,AllPublicationData!$B:$B,'Publication Table'!R$7),
IF(AND($C$4="NHS Scotland",$C$5="Operations cancelled for non-clinical/capacity reasons"),
SUMIFS(AllPublicationData!$I:$I,AllPublicationData!$A:$A,'Publication Table'!$B110,AllPublicationData!$B:$B,'Publication Table'!R$7),
IF(AND($C$4="NHS Scotland",$C$5="Cancellations for other reasons"),
SUMIFS(AllPublicationData!$J:$J,AllPublicationData!$A:$A,'Publication Table'!$B110,AllPublicationData!$B:$B,'Publication Table'!R$7)))))))</f>
        <v>118</v>
      </c>
    </row>
    <row r="111" spans="2:18" x14ac:dyDescent="0.35">
      <c r="B111" s="87">
        <v>42278</v>
      </c>
      <c r="C111" s="81">
        <f>IF($C$5="Total Operations",
SUMIFS(AllPublicationData!$E:$E,AllPublicationData!$A:$A,'Publication Table'!$B111,AllPublicationData!$B:$B,'Publication Table'!$C$4),
IF('Publication Table'!$C$5="All Cancelled Operations",
SUMIFS(AllPublicationData!$F:$F,AllPublicationData!$A:$A,'Publication Table'!$B111,AllPublicationData!$B:$B,'Publication Table'!$C$4),
IF('Publication Table'!$C$5="Operations cancelled by patient",
SUMIFS(AllPublicationData!$G:$G,AllPublicationData!$A:$A,'Publication Table'!$B111,AllPublicationData!$B:$B,'Publication Table'!$C$4),
IF('Publication Table'!$C$5="Operations cancelled for clinical reasons",
SUMIFS(AllPublicationData!$H:$H,AllPublicationData!$A:$A,'Publication Table'!$B111,AllPublicationData!$B:$B,'Publication Table'!$C$4),
IF('Publication Table'!$C$5="Operations cancelled for non-clinical/capacity reasons",
SUMIFS(AllPublicationData!$I:$I,AllPublicationData!$A:$A,'Publication Table'!$B111,AllPublicationData!$B:$B,'Publication Table'!$C$4),
IF('Publication Table'!$C$5="Cancellations for other reasons",
SUMIFS(AllPublicationData!$J:$J,AllPublicationData!$A:$A,'Publication Table'!$B111,AllPublicationData!$B:$B,'Publication Table'!$C$4)))))))+
IF(AND($C$4="NHS Scotland",$C$5="Total Operations"),
SUMIFS(AllPublicationData!$E:$E,AllPublicationData!$A:$A,'Publication Table'!$B111),
IF(AND($C$4="NHS Scotland",$C$5="All Cancelled Operations"),
SUMIFS(AllPublicationData!$F:$F,AllPublicationData!$A:$A,'Publication Table'!$B111),
IF(AND($C$4="NHS Scotland",$C$5="Operations cancelled by patient"),
SUMIFS(AllPublicationData!$G:$G,AllPublicationData!$A:$A,'Publication Table'!$B111),
IF(AND($C$4="NHS Scotland",$C$5="Operations cancelled for clinical reasons"),
SUMIFS(AllPublicationData!$H:$H,AllPublicationData!$A:$A,'Publication Table'!$B111),
IF(AND($C$4="NHS Scotland",$C$5="Operations cancelled for non-clinical/capacity reasons"),
SUMIFS(AllPublicationData!$I:$I,AllPublicationData!$A:$A,'Publication Table'!$B111),
IF(AND($C$4="NHS Scotland",$C$5="Cancellations for other reasons"),
SUMIFS(AllPublicationData!$J:$J,AllPublicationData!$A:$A,'Publication Table'!$B111)))))))</f>
        <v>31487</v>
      </c>
      <c r="D111" s="90">
        <f>IF($C$5="Total Operations",
SUMIFS(AllPublicationData!$E:$E,AllPublicationData!$A:$A,'Publication Table'!$B111,AllPublicationData!$B:$B,'Publication Table'!$C$4,AllPublicationData!$D:$D,'Publication Table'!D$7),
IF('Publication Table'!$C$5="All Cancelled Operations",
SUMIFS(AllPublicationData!$F:$F,AllPublicationData!$A:$A,'Publication Table'!$B111,AllPublicationData!$B:$B,'Publication Table'!$C$4,AllPublicationData!$D:$D,'Publication Table'!D$7),
IF('Publication Table'!$C$5="Operations cancelled by patient",
SUMIFS(AllPublicationData!$G:$G,AllPublicationData!$A:$A,'Publication Table'!$B111,AllPublicationData!$B:$B,'Publication Table'!$C$4,AllPublicationData!$D:$D,'Publication Table'!D$7),
IF('Publication Table'!$C$5="Operations cancelled for clinical reasons",
SUMIFS(AllPublicationData!$H:$H,AllPublicationData!$A:$A,'Publication Table'!$B111,AllPublicationData!$B:$B,'Publication Table'!$C$4,AllPublicationData!$D:$D,'Publication Table'!D$7),
IF('Publication Table'!$C$5="Operations cancelled for non-clinical/capacity reasons",
SUMIFS(AllPublicationData!$I:$I,AllPublicationData!$A:$A,'Publication Table'!$B111,AllPublicationData!$B:$B,'Publication Table'!$C$4,AllPublicationData!$D:$D,'Publication Table'!D$7),
IF('Publication Table'!$C$5="Cancellations for other reasons",
SUMIFS(AllPublicationData!$J:$J,AllPublicationData!$A:$A,'Publication Table'!$B111,AllPublicationData!$B:$B,'Publication Table'!$C$4,AllPublicationData!$D:$D,'Publication Table'!D$7)))))))+
IF(AND($C$4="NHS Scotland",$C$5="Total Operations"),
SUMIFS(AllPublicationData!$E:$E,AllPublicationData!$A:$A,'Publication Table'!$B111,AllPublicationData!$B:$B,'Publication Table'!D$7),
IF(AND($C$4="NHS Scotland",$C$5="All Cancelled Operations"),
SUMIFS(AllPublicationData!$F:$F,AllPublicationData!$A:$A,'Publication Table'!$B111,AllPublicationData!$B:$B,'Publication Table'!D$7),
IF(AND($C$4="NHS Scotland",$C$5="Operations cancelled by patient"),
SUMIFS(AllPublicationData!$G:$G,AllPublicationData!$A:$A,'Publication Table'!$B111,AllPublicationData!$B:$B,'Publication Table'!D$7),
IF(AND($C$4="NHS Scotland",$C$5="Operations cancelled for clinical reasons"),
SUMIFS(AllPublicationData!$H:$H,AllPublicationData!$A:$A,'Publication Table'!$B111,AllPublicationData!$B:$B,'Publication Table'!D$7),
IF(AND($C$4="NHS Scotland",$C$5="Operations cancelled for non-clinical/capacity reasons"),
SUMIFS(AllPublicationData!$I:$I,AllPublicationData!$A:$A,'Publication Table'!$B111,AllPublicationData!$B:$B,'Publication Table'!D$7),
IF(AND($C$4="NHS Scotland",$C$5="Cancellations for other reasons"),
SUMIFS(AllPublicationData!$J:$J,AllPublicationData!$A:$A,'Publication Table'!$B111,AllPublicationData!$B:$B,'Publication Table'!D$7)))))))</f>
        <v>1413</v>
      </c>
      <c r="E111" s="90">
        <f>IF($C$5="Total Operations",
SUMIFS(AllPublicationData!$E:$E,AllPublicationData!$A:$A,'Publication Table'!$B111,AllPublicationData!$B:$B,'Publication Table'!$C$4,AllPublicationData!$D:$D,'Publication Table'!E$7),
IF('Publication Table'!$C$5="All Cancelled Operations",
SUMIFS(AllPublicationData!$F:$F,AllPublicationData!$A:$A,'Publication Table'!$B111,AllPublicationData!$B:$B,'Publication Table'!$C$4,AllPublicationData!$D:$D,'Publication Table'!E$7),
IF('Publication Table'!$C$5="Operations cancelled by patient",
SUMIFS(AllPublicationData!$G:$G,AllPublicationData!$A:$A,'Publication Table'!$B111,AllPublicationData!$B:$B,'Publication Table'!$C$4,AllPublicationData!$D:$D,'Publication Table'!E$7),
IF('Publication Table'!$C$5="Operations cancelled for clinical reasons",
SUMIFS(AllPublicationData!$H:$H,AllPublicationData!$A:$A,'Publication Table'!$B111,AllPublicationData!$B:$B,'Publication Table'!$C$4,AllPublicationData!$D:$D,'Publication Table'!E$7),
IF('Publication Table'!$C$5="Operations cancelled for non-clinical/capacity reasons",
SUMIFS(AllPublicationData!$I:$I,AllPublicationData!$A:$A,'Publication Table'!$B111,AllPublicationData!$B:$B,'Publication Table'!$C$4,AllPublicationData!$D:$D,'Publication Table'!E$7),
IF('Publication Table'!$C$5="Cancellations for other reasons",
SUMIFS(AllPublicationData!$J:$J,AllPublicationData!$A:$A,'Publication Table'!$B111,AllPublicationData!$B:$B,'Publication Table'!$C$4,AllPublicationData!$D:$D,'Publication Table'!E$7)))))))+
IF(AND($C$4="NHS Scotland",$C$5="Total Operations"),
SUMIFS(AllPublicationData!$E:$E,AllPublicationData!$A:$A,'Publication Table'!$B111,AllPublicationData!$B:$B,'Publication Table'!E$7),
IF(AND($C$4="NHS Scotland",$C$5="All Cancelled Operations"),
SUMIFS(AllPublicationData!$F:$F,AllPublicationData!$A:$A,'Publication Table'!$B111,AllPublicationData!$B:$B,'Publication Table'!E$7),
IF(AND($C$4="NHS Scotland",$C$5="Operations cancelled by patient"),
SUMIFS(AllPublicationData!$G:$G,AllPublicationData!$A:$A,'Publication Table'!$B111,AllPublicationData!$B:$B,'Publication Table'!E$7),
IF(AND($C$4="NHS Scotland",$C$5="Operations cancelled for clinical reasons"),
SUMIFS(AllPublicationData!$H:$H,AllPublicationData!$A:$A,'Publication Table'!$B111,AllPublicationData!$B:$B,'Publication Table'!E$7),
IF(AND($C$4="NHS Scotland",$C$5="Operations cancelled for non-clinical/capacity reasons"),
SUMIFS(AllPublicationData!$I:$I,AllPublicationData!$A:$A,'Publication Table'!$B111,AllPublicationData!$B:$B,'Publication Table'!E$7),
IF(AND($C$4="NHS Scotland",$C$5="Cancellations for other reasons"),
SUMIFS(AllPublicationData!$J:$J,AllPublicationData!$A:$A,'Publication Table'!$B111,AllPublicationData!$B:$B,'Publication Table'!E$7)))))))</f>
        <v>2051</v>
      </c>
      <c r="F111" s="90">
        <f>IF($C$5="Total Operations",
SUMIFS(AllPublicationData!$E:$E,AllPublicationData!$A:$A,'Publication Table'!$B111,AllPublicationData!$B:$B,'Publication Table'!$C$4,AllPublicationData!$D:$D,'Publication Table'!F$7),
IF('Publication Table'!$C$5="All Cancelled Operations",
SUMIFS(AllPublicationData!$F:$F,AllPublicationData!$A:$A,'Publication Table'!$B111,AllPublicationData!$B:$B,'Publication Table'!$C$4,AllPublicationData!$D:$D,'Publication Table'!F$7),
IF('Publication Table'!$C$5="Operations cancelled by patient",
SUMIFS(AllPublicationData!$G:$G,AllPublicationData!$A:$A,'Publication Table'!$B111,AllPublicationData!$B:$B,'Publication Table'!$C$4,AllPublicationData!$D:$D,'Publication Table'!F$7),
IF('Publication Table'!$C$5="Operations cancelled for clinical reasons",
SUMIFS(AllPublicationData!$H:$H,AllPublicationData!$A:$A,'Publication Table'!$B111,AllPublicationData!$B:$B,'Publication Table'!$C$4,AllPublicationData!$D:$D,'Publication Table'!F$7),
IF('Publication Table'!$C$5="Operations cancelled for non-clinical/capacity reasons",
SUMIFS(AllPublicationData!$I:$I,AllPublicationData!$A:$A,'Publication Table'!$B111,AllPublicationData!$B:$B,'Publication Table'!$C$4,AllPublicationData!$D:$D,'Publication Table'!F$7),
IF('Publication Table'!$C$5="Cancellations for other reasons",
SUMIFS(AllPublicationData!$J:$J,AllPublicationData!$A:$A,'Publication Table'!$B111,AllPublicationData!$B:$B,'Publication Table'!$C$4,AllPublicationData!$D:$D,'Publication Table'!F$7)))))))+
IF(AND($C$4="NHS Scotland",$C$5="Total Operations"),
SUMIFS(AllPublicationData!$E:$E,AllPublicationData!$A:$A,'Publication Table'!$B111,AllPublicationData!$B:$B,'Publication Table'!F$7),
IF(AND($C$4="NHS Scotland",$C$5="All Cancelled Operations"),
SUMIFS(AllPublicationData!$F:$F,AllPublicationData!$A:$A,'Publication Table'!$B111,AllPublicationData!$B:$B,'Publication Table'!F$7),
IF(AND($C$4="NHS Scotland",$C$5="Operations cancelled by patient"),
SUMIFS(AllPublicationData!$G:$G,AllPublicationData!$A:$A,'Publication Table'!$B111,AllPublicationData!$B:$B,'Publication Table'!F$7),
IF(AND($C$4="NHS Scotland",$C$5="Operations cancelled for clinical reasons"),
SUMIFS(AllPublicationData!$H:$H,AllPublicationData!$A:$A,'Publication Table'!$B111,AllPublicationData!$B:$B,'Publication Table'!F$7),
IF(AND($C$4="NHS Scotland",$C$5="Operations cancelled for non-clinical/capacity reasons"),
SUMIFS(AllPublicationData!$I:$I,AllPublicationData!$A:$A,'Publication Table'!$B111,AllPublicationData!$B:$B,'Publication Table'!F$7),
IF(AND($C$4="NHS Scotland",$C$5="Cancellations for other reasons"),
SUMIFS(AllPublicationData!$J:$J,AllPublicationData!$A:$A,'Publication Table'!$B111,AllPublicationData!$B:$B,'Publication Table'!F$7)))))))</f>
        <v>510</v>
      </c>
      <c r="G111" s="90">
        <f>IF($C$5="Total Operations",
SUMIFS(AllPublicationData!$E:$E,AllPublicationData!$A:$A,'Publication Table'!$B111,AllPublicationData!$B:$B,'Publication Table'!$C$4,AllPublicationData!$D:$D,'Publication Table'!G$7),
IF('Publication Table'!$C$5="All Cancelled Operations",
SUMIFS(AllPublicationData!$F:$F,AllPublicationData!$A:$A,'Publication Table'!$B111,AllPublicationData!$B:$B,'Publication Table'!$C$4,AllPublicationData!$D:$D,'Publication Table'!G$7),
IF('Publication Table'!$C$5="Operations cancelled by patient",
SUMIFS(AllPublicationData!$G:$G,AllPublicationData!$A:$A,'Publication Table'!$B111,AllPublicationData!$B:$B,'Publication Table'!$C$4,AllPublicationData!$D:$D,'Publication Table'!G$7),
IF('Publication Table'!$C$5="Operations cancelled for clinical reasons",
SUMIFS(AllPublicationData!$H:$H,AllPublicationData!$A:$A,'Publication Table'!$B111,AllPublicationData!$B:$B,'Publication Table'!$C$4,AllPublicationData!$D:$D,'Publication Table'!G$7),
IF('Publication Table'!$C$5="Operations cancelled for non-clinical/capacity reasons",
SUMIFS(AllPublicationData!$I:$I,AllPublicationData!$A:$A,'Publication Table'!$B111,AllPublicationData!$B:$B,'Publication Table'!$C$4,AllPublicationData!$D:$D,'Publication Table'!G$7),
IF('Publication Table'!$C$5="Cancellations for other reasons",
SUMIFS(AllPublicationData!$J:$J,AllPublicationData!$A:$A,'Publication Table'!$B111,AllPublicationData!$B:$B,'Publication Table'!$C$4,AllPublicationData!$D:$D,'Publication Table'!G$7)))))))+
IF(AND($C$4="NHS Scotland",$C$5="Total Operations"),
SUMIFS(AllPublicationData!$E:$E,AllPublicationData!$A:$A,'Publication Table'!$B111,AllPublicationData!$B:$B,'Publication Table'!G$7),
IF(AND($C$4="NHS Scotland",$C$5="All Cancelled Operations"),
SUMIFS(AllPublicationData!$F:$F,AllPublicationData!$A:$A,'Publication Table'!$B111,AllPublicationData!$B:$B,'Publication Table'!G$7),
IF(AND($C$4="NHS Scotland",$C$5="Operations cancelled by patient"),
SUMIFS(AllPublicationData!$G:$G,AllPublicationData!$A:$A,'Publication Table'!$B111,AllPublicationData!$B:$B,'Publication Table'!G$7),
IF(AND($C$4="NHS Scotland",$C$5="Operations cancelled for clinical reasons"),
SUMIFS(AllPublicationData!$H:$H,AllPublicationData!$A:$A,'Publication Table'!$B111,AllPublicationData!$B:$B,'Publication Table'!G$7),
IF(AND($C$4="NHS Scotland",$C$5="Operations cancelled for non-clinical/capacity reasons"),
SUMIFS(AllPublicationData!$I:$I,AllPublicationData!$A:$A,'Publication Table'!$B111,AllPublicationData!$B:$B,'Publication Table'!G$7),
IF(AND($C$4="NHS Scotland",$C$5="Cancellations for other reasons"),
SUMIFS(AllPublicationData!$J:$J,AllPublicationData!$A:$A,'Publication Table'!$B111,AllPublicationData!$B:$B,'Publication Table'!G$7)))))))</f>
        <v>1667</v>
      </c>
      <c r="H111" s="90">
        <f>IF($C$5="Total Operations",
SUMIFS(AllPublicationData!$E:$E,AllPublicationData!$A:$A,'Publication Table'!$B111,AllPublicationData!$B:$B,'Publication Table'!$C$4,AllPublicationData!$D:$D,'Publication Table'!H$7),
IF('Publication Table'!$C$5="All Cancelled Operations",
SUMIFS(AllPublicationData!$F:$F,AllPublicationData!$A:$A,'Publication Table'!$B111,AllPublicationData!$B:$B,'Publication Table'!$C$4,AllPublicationData!$D:$D,'Publication Table'!H$7),
IF('Publication Table'!$C$5="Operations cancelled by patient",
SUMIFS(AllPublicationData!$G:$G,AllPublicationData!$A:$A,'Publication Table'!$B111,AllPublicationData!$B:$B,'Publication Table'!$C$4,AllPublicationData!$D:$D,'Publication Table'!H$7),
IF('Publication Table'!$C$5="Operations cancelled for clinical reasons",
SUMIFS(AllPublicationData!$H:$H,AllPublicationData!$A:$A,'Publication Table'!$B111,AllPublicationData!$B:$B,'Publication Table'!$C$4,AllPublicationData!$D:$D,'Publication Table'!H$7),
IF('Publication Table'!$C$5="Operations cancelled for non-clinical/capacity reasons",
SUMIFS(AllPublicationData!$I:$I,AllPublicationData!$A:$A,'Publication Table'!$B111,AllPublicationData!$B:$B,'Publication Table'!$C$4,AllPublicationData!$D:$D,'Publication Table'!H$7),
IF('Publication Table'!$C$5="Cancellations for other reasons",
SUMIFS(AllPublicationData!$J:$J,AllPublicationData!$A:$A,'Publication Table'!$B111,AllPublicationData!$B:$B,'Publication Table'!$C$4,AllPublicationData!$D:$D,'Publication Table'!H$7)))))))+
IF(AND($C$4="NHS Scotland",$C$5="Total Operations"),
SUMIFS(AllPublicationData!$E:$E,AllPublicationData!$A:$A,'Publication Table'!$B111,AllPublicationData!$B:$B,'Publication Table'!H$7),
IF(AND($C$4="NHS Scotland",$C$5="All Cancelled Operations"),
SUMIFS(AllPublicationData!$F:$F,AllPublicationData!$A:$A,'Publication Table'!$B111,AllPublicationData!$B:$B,'Publication Table'!H$7),
IF(AND($C$4="NHS Scotland",$C$5="Operations cancelled by patient"),
SUMIFS(AllPublicationData!$G:$G,AllPublicationData!$A:$A,'Publication Table'!$B111,AllPublicationData!$B:$B,'Publication Table'!H$7),
IF(AND($C$4="NHS Scotland",$C$5="Operations cancelled for clinical reasons"),
SUMIFS(AllPublicationData!$H:$H,AllPublicationData!$A:$A,'Publication Table'!$B111,AllPublicationData!$B:$B,'Publication Table'!H$7),
IF(AND($C$4="NHS Scotland",$C$5="Operations cancelled for non-clinical/capacity reasons"),
SUMIFS(AllPublicationData!$I:$I,AllPublicationData!$A:$A,'Publication Table'!$B111,AllPublicationData!$B:$B,'Publication Table'!H$7),
IF(AND($C$4="NHS Scotland",$C$5="Cancellations for other reasons"),
SUMIFS(AllPublicationData!$J:$J,AllPublicationData!$A:$A,'Publication Table'!$B111,AllPublicationData!$B:$B,'Publication Table'!H$7)))))))</f>
        <v>1335</v>
      </c>
      <c r="I111" s="90">
        <f>IF($C$5="Total Operations",
SUMIFS(AllPublicationData!$E:$E,AllPublicationData!$A:$A,'Publication Table'!$B111,AllPublicationData!$B:$B,'Publication Table'!$C$4,AllPublicationData!$D:$D,'Publication Table'!I$7),
IF('Publication Table'!$C$5="All Cancelled Operations",
SUMIFS(AllPublicationData!$F:$F,AllPublicationData!$A:$A,'Publication Table'!$B111,AllPublicationData!$B:$B,'Publication Table'!$C$4,AllPublicationData!$D:$D,'Publication Table'!I$7),
IF('Publication Table'!$C$5="Operations cancelled by patient",
SUMIFS(AllPublicationData!$G:$G,AllPublicationData!$A:$A,'Publication Table'!$B111,AllPublicationData!$B:$B,'Publication Table'!$C$4,AllPublicationData!$D:$D,'Publication Table'!I$7),
IF('Publication Table'!$C$5="Operations cancelled for clinical reasons",
SUMIFS(AllPublicationData!$H:$H,AllPublicationData!$A:$A,'Publication Table'!$B111,AllPublicationData!$B:$B,'Publication Table'!$C$4,AllPublicationData!$D:$D,'Publication Table'!I$7),
IF('Publication Table'!$C$5="Operations cancelled for non-clinical/capacity reasons",
SUMIFS(AllPublicationData!$I:$I,AllPublicationData!$A:$A,'Publication Table'!$B111,AllPublicationData!$B:$B,'Publication Table'!$C$4,AllPublicationData!$D:$D,'Publication Table'!I$7),
IF('Publication Table'!$C$5="Cancellations for other reasons",
SUMIFS(AllPublicationData!$J:$J,AllPublicationData!$A:$A,'Publication Table'!$B111,AllPublicationData!$B:$B,'Publication Table'!$C$4,AllPublicationData!$D:$D,'Publication Table'!I$7)))))))+
IF(AND($C$4="NHS Scotland",$C$5="Total Operations"),
SUMIFS(AllPublicationData!$E:$E,AllPublicationData!$A:$A,'Publication Table'!$B111,AllPublicationData!$B:$B,'Publication Table'!I$7),
IF(AND($C$4="NHS Scotland",$C$5="All Cancelled Operations"),
SUMIFS(AllPublicationData!$F:$F,AllPublicationData!$A:$A,'Publication Table'!$B111,AllPublicationData!$B:$B,'Publication Table'!I$7),
IF(AND($C$4="NHS Scotland",$C$5="Operations cancelled by patient"),
SUMIFS(AllPublicationData!$G:$G,AllPublicationData!$A:$A,'Publication Table'!$B111,AllPublicationData!$B:$B,'Publication Table'!I$7),
IF(AND($C$4="NHS Scotland",$C$5="Operations cancelled for clinical reasons"),
SUMIFS(AllPublicationData!$H:$H,AllPublicationData!$A:$A,'Publication Table'!$B111,AllPublicationData!$B:$B,'Publication Table'!I$7),
IF(AND($C$4="NHS Scotland",$C$5="Operations cancelled for non-clinical/capacity reasons"),
SUMIFS(AllPublicationData!$I:$I,AllPublicationData!$A:$A,'Publication Table'!$B111,AllPublicationData!$B:$B,'Publication Table'!I$7),
IF(AND($C$4="NHS Scotland",$C$5="Cancellations for other reasons"),
SUMIFS(AllPublicationData!$J:$J,AllPublicationData!$A:$A,'Publication Table'!$B111,AllPublicationData!$B:$B,'Publication Table'!I$7)))))))</f>
        <v>1058</v>
      </c>
      <c r="J111" s="90">
        <f>IF($C$5="Total Operations",
SUMIFS(AllPublicationData!$E:$E,AllPublicationData!$A:$A,'Publication Table'!$B111,AllPublicationData!$B:$B,'Publication Table'!$C$4,AllPublicationData!$D:$D,'Publication Table'!J$7),
IF('Publication Table'!$C$5="All Cancelled Operations",
SUMIFS(AllPublicationData!$F:$F,AllPublicationData!$A:$A,'Publication Table'!$B111,AllPublicationData!$B:$B,'Publication Table'!$C$4,AllPublicationData!$D:$D,'Publication Table'!J$7),
IF('Publication Table'!$C$5="Operations cancelled by patient",
SUMIFS(AllPublicationData!$G:$G,AllPublicationData!$A:$A,'Publication Table'!$B111,AllPublicationData!$B:$B,'Publication Table'!$C$4,AllPublicationData!$D:$D,'Publication Table'!J$7),
IF('Publication Table'!$C$5="Operations cancelled for clinical reasons",
SUMIFS(AllPublicationData!$H:$H,AllPublicationData!$A:$A,'Publication Table'!$B111,AllPublicationData!$B:$B,'Publication Table'!$C$4,AllPublicationData!$D:$D,'Publication Table'!J$7),
IF('Publication Table'!$C$5="Operations cancelled for non-clinical/capacity reasons",
SUMIFS(AllPublicationData!$I:$I,AllPublicationData!$A:$A,'Publication Table'!$B111,AllPublicationData!$B:$B,'Publication Table'!$C$4,AllPublicationData!$D:$D,'Publication Table'!J$7),
IF('Publication Table'!$C$5="Cancellations for other reasons",
SUMIFS(AllPublicationData!$J:$J,AllPublicationData!$A:$A,'Publication Table'!$B111,AllPublicationData!$B:$B,'Publication Table'!$C$4,AllPublicationData!$D:$D,'Publication Table'!J$7)))))))+
IF(AND($C$4="NHS Scotland",$C$5="Total Operations"),
SUMIFS(AllPublicationData!$E:$E,AllPublicationData!$A:$A,'Publication Table'!$B111,AllPublicationData!$B:$B,'Publication Table'!J$7),
IF(AND($C$4="NHS Scotland",$C$5="All Cancelled Operations"),
SUMIFS(AllPublicationData!$F:$F,AllPublicationData!$A:$A,'Publication Table'!$B111,AllPublicationData!$B:$B,'Publication Table'!J$7),
IF(AND($C$4="NHS Scotland",$C$5="Operations cancelled by patient"),
SUMIFS(AllPublicationData!$G:$G,AllPublicationData!$A:$A,'Publication Table'!$B111,AllPublicationData!$B:$B,'Publication Table'!J$7),
IF(AND($C$4="NHS Scotland",$C$5="Operations cancelled for clinical reasons"),
SUMIFS(AllPublicationData!$H:$H,AllPublicationData!$A:$A,'Publication Table'!$B111,AllPublicationData!$B:$B,'Publication Table'!J$7),
IF(AND($C$4="NHS Scotland",$C$5="Operations cancelled for non-clinical/capacity reasons"),
SUMIFS(AllPublicationData!$I:$I,AllPublicationData!$A:$A,'Publication Table'!$B111,AllPublicationData!$B:$B,'Publication Table'!J$7),
IF(AND($C$4="NHS Scotland",$C$5="Cancellations for other reasons"),
SUMIFS(AllPublicationData!$J:$J,AllPublicationData!$A:$A,'Publication Table'!$B111,AllPublicationData!$B:$B,'Publication Table'!J$7)))))))</f>
        <v>3229</v>
      </c>
      <c r="K111" s="90">
        <f>IF($C$5="Total Operations",
SUMIFS(AllPublicationData!$E:$E,AllPublicationData!$A:$A,'Publication Table'!$B111,AllPublicationData!$B:$B,'Publication Table'!$C$4,AllPublicationData!$D:$D,'Publication Table'!K$7),
IF('Publication Table'!$C$5="All Cancelled Operations",
SUMIFS(AllPublicationData!$F:$F,AllPublicationData!$A:$A,'Publication Table'!$B111,AllPublicationData!$B:$B,'Publication Table'!$C$4,AllPublicationData!$D:$D,'Publication Table'!K$7),
IF('Publication Table'!$C$5="Operations cancelled by patient",
SUMIFS(AllPublicationData!$G:$G,AllPublicationData!$A:$A,'Publication Table'!$B111,AllPublicationData!$B:$B,'Publication Table'!$C$4,AllPublicationData!$D:$D,'Publication Table'!K$7),
IF('Publication Table'!$C$5="Operations cancelled for clinical reasons",
SUMIFS(AllPublicationData!$H:$H,AllPublicationData!$A:$A,'Publication Table'!$B111,AllPublicationData!$B:$B,'Publication Table'!$C$4,AllPublicationData!$D:$D,'Publication Table'!K$7),
IF('Publication Table'!$C$5="Operations cancelled for non-clinical/capacity reasons",
SUMIFS(AllPublicationData!$I:$I,AllPublicationData!$A:$A,'Publication Table'!$B111,AllPublicationData!$B:$B,'Publication Table'!$C$4,AllPublicationData!$D:$D,'Publication Table'!K$7),
IF('Publication Table'!$C$5="Cancellations for other reasons",
SUMIFS(AllPublicationData!$J:$J,AllPublicationData!$A:$A,'Publication Table'!$B111,AllPublicationData!$B:$B,'Publication Table'!$C$4,AllPublicationData!$D:$D,'Publication Table'!K$7)))))))+
IF(AND($C$4="NHS Scotland",$C$5="Total Operations"),
SUMIFS(AllPublicationData!$E:$E,AllPublicationData!$A:$A,'Publication Table'!$B111,AllPublicationData!$B:$B,'Publication Table'!K$7),
IF(AND($C$4="NHS Scotland",$C$5="All Cancelled Operations"),
SUMIFS(AllPublicationData!$F:$F,AllPublicationData!$A:$A,'Publication Table'!$B111,AllPublicationData!$B:$B,'Publication Table'!K$7),
IF(AND($C$4="NHS Scotland",$C$5="Operations cancelled by patient"),
SUMIFS(AllPublicationData!$G:$G,AllPublicationData!$A:$A,'Publication Table'!$B111,AllPublicationData!$B:$B,'Publication Table'!K$7),
IF(AND($C$4="NHS Scotland",$C$5="Operations cancelled for clinical reasons"),
SUMIFS(AllPublicationData!$H:$H,AllPublicationData!$A:$A,'Publication Table'!$B111,AllPublicationData!$B:$B,'Publication Table'!K$7),
IF(AND($C$4="NHS Scotland",$C$5="Operations cancelled for non-clinical/capacity reasons"),
SUMIFS(AllPublicationData!$I:$I,AllPublicationData!$A:$A,'Publication Table'!$B111,AllPublicationData!$B:$B,'Publication Table'!K$7),
IF(AND($C$4="NHS Scotland",$C$5="Cancellations for other reasons"),
SUMIFS(AllPublicationData!$J:$J,AllPublicationData!$A:$A,'Publication Table'!$B111,AllPublicationData!$B:$B,'Publication Table'!K$7)))))))</f>
        <v>7859</v>
      </c>
      <c r="L111" s="90">
        <f>IF($C$5="Total Operations",
SUMIFS(AllPublicationData!$E:$E,AllPublicationData!$A:$A,'Publication Table'!$B111,AllPublicationData!$B:$B,'Publication Table'!$C$4,AllPublicationData!$D:$D,'Publication Table'!L$7),
IF('Publication Table'!$C$5="All Cancelled Operations",
SUMIFS(AllPublicationData!$F:$F,AllPublicationData!$A:$A,'Publication Table'!$B111,AllPublicationData!$B:$B,'Publication Table'!$C$4,AllPublicationData!$D:$D,'Publication Table'!L$7),
IF('Publication Table'!$C$5="Operations cancelled by patient",
SUMIFS(AllPublicationData!$G:$G,AllPublicationData!$A:$A,'Publication Table'!$B111,AllPublicationData!$B:$B,'Publication Table'!$C$4,AllPublicationData!$D:$D,'Publication Table'!L$7),
IF('Publication Table'!$C$5="Operations cancelled for clinical reasons",
SUMIFS(AllPublicationData!$H:$H,AllPublicationData!$A:$A,'Publication Table'!$B111,AllPublicationData!$B:$B,'Publication Table'!$C$4,AllPublicationData!$D:$D,'Publication Table'!L$7),
IF('Publication Table'!$C$5="Operations cancelled for non-clinical/capacity reasons",
SUMIFS(AllPublicationData!$I:$I,AllPublicationData!$A:$A,'Publication Table'!$B111,AllPublicationData!$B:$B,'Publication Table'!$C$4,AllPublicationData!$D:$D,'Publication Table'!L$7),
IF('Publication Table'!$C$5="Cancellations for other reasons",
SUMIFS(AllPublicationData!$J:$J,AllPublicationData!$A:$A,'Publication Table'!$B111,AllPublicationData!$B:$B,'Publication Table'!$C$4,AllPublicationData!$D:$D,'Publication Table'!L$7)))))))+
IF(AND($C$4="NHS Scotland",$C$5="Total Operations"),
SUMIFS(AllPublicationData!$E:$E,AllPublicationData!$A:$A,'Publication Table'!$B111,AllPublicationData!$B:$B,'Publication Table'!L$7),
IF(AND($C$4="NHS Scotland",$C$5="All Cancelled Operations"),
SUMIFS(AllPublicationData!$F:$F,AllPublicationData!$A:$A,'Publication Table'!$B111,AllPublicationData!$B:$B,'Publication Table'!L$7),
IF(AND($C$4="NHS Scotland",$C$5="Operations cancelled by patient"),
SUMIFS(AllPublicationData!$G:$G,AllPublicationData!$A:$A,'Publication Table'!$B111,AllPublicationData!$B:$B,'Publication Table'!L$7),
IF(AND($C$4="NHS Scotland",$C$5="Operations cancelled for clinical reasons"),
SUMIFS(AllPublicationData!$H:$H,AllPublicationData!$A:$A,'Publication Table'!$B111,AllPublicationData!$B:$B,'Publication Table'!L$7),
IF(AND($C$4="NHS Scotland",$C$5="Operations cancelled for non-clinical/capacity reasons"),
SUMIFS(AllPublicationData!$I:$I,AllPublicationData!$A:$A,'Publication Table'!$B111,AllPublicationData!$B:$B,'Publication Table'!L$7),
IF(AND($C$4="NHS Scotland",$C$5="Cancellations for other reasons"),
SUMIFS(AllPublicationData!$J:$J,AllPublicationData!$A:$A,'Publication Table'!$B111,AllPublicationData!$B:$B,'Publication Table'!L$7)))))))</f>
        <v>1502</v>
      </c>
      <c r="M111" s="90">
        <f>IF($C$5="Total Operations",
SUMIFS(AllPublicationData!$E:$E,AllPublicationData!$A:$A,'Publication Table'!$B111,AllPublicationData!$B:$B,'Publication Table'!$C$4,AllPublicationData!$D:$D,'Publication Table'!M$7),
IF('Publication Table'!$C$5="All Cancelled Operations",
SUMIFS(AllPublicationData!$F:$F,AllPublicationData!$A:$A,'Publication Table'!$B111,AllPublicationData!$B:$B,'Publication Table'!$C$4,AllPublicationData!$D:$D,'Publication Table'!M$7),
IF('Publication Table'!$C$5="Operations cancelled by patient",
SUMIFS(AllPublicationData!$G:$G,AllPublicationData!$A:$A,'Publication Table'!$B111,AllPublicationData!$B:$B,'Publication Table'!$C$4,AllPublicationData!$D:$D,'Publication Table'!M$7),
IF('Publication Table'!$C$5="Operations cancelled for clinical reasons",
SUMIFS(AllPublicationData!$G:$G,AllPublicationData!$A:$A,'Publication Table'!$B111,AllPublicationData!$B:$B,'Publication Table'!$C$4,AllPublicationData!$D:$D,'Publication Table'!M$7),
IF('Publication Table'!$C$5="Operations cancelled for non-clinical/capacity reasons",
SUMIFS(AllPublicationData!$G:$G,AllPublicationData!$A:$A,'Publication Table'!$B111,AllPublicationData!$B:$B,'Publication Table'!$C$4,AllPublicationData!$D:$D,'Publication Table'!M$7),
IF('Publication Table'!$C$5="Cancellations for other reasons",
SUMIFS(AllPublicationData!$G:$G,AllPublicationData!$A:$A,'Publication Table'!$B111,AllPublicationData!$B:$B,'Publication Table'!$C$4,AllPublicationData!$D:$D,'Publication Table'!M$7)))))))+
IF(AND($C$4="NHS Scotland",$C$5="Total Operations"),
SUMIFS(AllPublicationData!$E:$E,AllPublicationData!$A:$A,'Publication Table'!$B111,AllPublicationData!$B:$B,'Publication Table'!M$7),
IF(AND($C$4="NHS Scotland",$C$5="All Cancelled Operations"),
SUMIFS(AllPublicationData!$F:$F,AllPublicationData!$A:$A,'Publication Table'!$B111,AllPublicationData!$B:$B,'Publication Table'!M$7),
IF(AND($C$4="NHS Scotland",$C$5="Operations cancelled by patient"),
SUMIFS(AllPublicationData!$G:$G,AllPublicationData!$A:$A,'Publication Table'!$B111,AllPublicationData!$B:$B,'Publication Table'!M$7),
IF(AND($C$4="NHS Scotland",$C$5="Operations cancelled for clinical reasons"),
SUMIFS(AllPublicationData!$H:$H,AllPublicationData!$A:$A,'Publication Table'!$B111,AllPublicationData!$B:$B,'Publication Table'!M$7),
IF(AND($C$4="NHS Scotland",$C$5="Operations cancelled for non-clinical/capacity reasons"),
SUMIFS(AllPublicationData!$I:$I,AllPublicationData!$A:$A,'Publication Table'!$B111,AllPublicationData!$B:$B,'Publication Table'!M$7),
IF(AND($C$4="NHS Scotland",$C$5="Cancellations for other reasons"),
SUMIFS(AllPublicationData!$J:$J,AllPublicationData!$A:$A,'Publication Table'!$B111,AllPublicationData!$B:$B,'Publication Table'!M$7)))))))</f>
        <v>2523</v>
      </c>
      <c r="N111" s="90">
        <f>IF($C$5="Total Operations",
SUMIFS(AllPublicationData!$E:$E,AllPublicationData!$A:$A,'Publication Table'!$B111,AllPublicationData!$B:$B,'Publication Table'!$C$4,AllPublicationData!$D:$D,'Publication Table'!N$7),
IF('Publication Table'!$C$5="All Cancelled Operations",
SUMIFS(AllPublicationData!$F:$F,AllPublicationData!$A:$A,'Publication Table'!$B111,AllPublicationData!$B:$B,'Publication Table'!$C$4,AllPublicationData!$D:$D,'Publication Table'!N$7),
IF('Publication Table'!$C$5="Operations cancelled by patient",
SUMIFS(AllPublicationData!$G:$G,AllPublicationData!$A:$A,'Publication Table'!$B111,AllPublicationData!$B:$B,'Publication Table'!$C$4,AllPublicationData!$D:$D,'Publication Table'!N$7),
IF('Publication Table'!$C$5="Operations cancelled for clinical reasons",
SUMIFS(AllPublicationData!$G:$G,AllPublicationData!$A:$A,'Publication Table'!$B111,AllPublicationData!$B:$B,'Publication Table'!$C$4,AllPublicationData!$D:$D,'Publication Table'!N$7),
IF('Publication Table'!$C$5="Operations cancelled for non-clinical/capacity reasons",
SUMIFS(AllPublicationData!$G:$G,AllPublicationData!$A:$A,'Publication Table'!$B111,AllPublicationData!$B:$B,'Publication Table'!$C$4,AllPublicationData!$D:$D,'Publication Table'!N$7),
IF('Publication Table'!$C$5="Cancellations for other reasons",
SUMIFS(AllPublicationData!$G:$G,AllPublicationData!$A:$A,'Publication Table'!$B111,AllPublicationData!$B:$B,'Publication Table'!$C$4,AllPublicationData!$D:$D,'Publication Table'!N$7)))))))+
IF(AND($C$4="NHS Scotland",$C$5="Total Operations"),
SUMIFS(AllPublicationData!$E:$E,AllPublicationData!$A:$A,'Publication Table'!$B111,AllPublicationData!$B:$B,'Publication Table'!N$7),
IF(AND($C$4="NHS Scotland",$C$5="All Cancelled Operations"),
SUMIFS(AllPublicationData!$F:$F,AllPublicationData!$A:$A,'Publication Table'!$B111,AllPublicationData!$B:$B,'Publication Table'!N$7),
IF(AND($C$4="NHS Scotland",$C$5="Operations cancelled by patient"),
SUMIFS(AllPublicationData!$G:$G,AllPublicationData!$A:$A,'Publication Table'!$B111,AllPublicationData!$B:$B,'Publication Table'!N$7),
IF(AND($C$4="NHS Scotland",$C$5="Operations cancelled for clinical reasons"),
SUMIFS(AllPublicationData!$H:$H,AllPublicationData!$A:$A,'Publication Table'!$B111,AllPublicationData!$B:$B,'Publication Table'!N$7),
IF(AND($C$4="NHS Scotland",$C$5="Operations cancelled for non-clinical/capacity reasons"),
SUMIFS(AllPublicationData!$I:$I,AllPublicationData!$A:$A,'Publication Table'!$B111,AllPublicationData!$B:$B,'Publication Table'!N$7),
IF(AND($C$4="NHS Scotland",$C$5="Cancellations for other reasons"),
SUMIFS(AllPublicationData!$J:$J,AllPublicationData!$A:$A,'Publication Table'!$B111,AllPublicationData!$B:$B,'Publication Table'!N$7)))))))</f>
        <v>5438</v>
      </c>
      <c r="O111" s="90">
        <f>IF($C$5="Total Operations",
SUMIFS(AllPublicationData!$E:$E,AllPublicationData!$A:$A,'Publication Table'!$B111,AllPublicationData!$B:$B,'Publication Table'!$C$4,AllPublicationData!$D:$D,'Publication Table'!O$7),
IF('Publication Table'!$C$5="All Cancelled Operations",
SUMIFS(AllPublicationData!$F:$F,AllPublicationData!$A:$A,'Publication Table'!$B111,AllPublicationData!$B:$B,'Publication Table'!$C$4,AllPublicationData!$D:$D,'Publication Table'!O$7),
IF('Publication Table'!$C$5="Operations cancelled by patient",
SUMIFS(AllPublicationData!$G:$G,AllPublicationData!$A:$A,'Publication Table'!$B111,AllPublicationData!$B:$B,'Publication Table'!$C$4,AllPublicationData!$D:$D,'Publication Table'!O$7),
IF('Publication Table'!$C$5="Operations cancelled for clinical reasons",
SUMIFS(AllPublicationData!$G:$G,AllPublicationData!$A:$A,'Publication Table'!$B111,AllPublicationData!$B:$B,'Publication Table'!$C$4,AllPublicationData!$D:$D,'Publication Table'!O$7),
IF('Publication Table'!$C$5="Operations cancelled for non-clinical/capacity reasons",
SUMIFS(AllPublicationData!$G:$G,AllPublicationData!$A:$A,'Publication Table'!$B111,AllPublicationData!$B:$B,'Publication Table'!$C$4,AllPublicationData!$D:$D,'Publication Table'!O$7),
IF('Publication Table'!$C$5="Cancellations for other reasons",
SUMIFS(AllPublicationData!$G:$G,AllPublicationData!$A:$A,'Publication Table'!$B111,AllPublicationData!$B:$B,'Publication Table'!$C$4,AllPublicationData!$D:$D,'Publication Table'!O$7)))))))+
IF(AND($C$4="NHS Scotland",$C$5="Total Operations"),
SUMIFS(AllPublicationData!$E:$E,AllPublicationData!$A:$A,'Publication Table'!$B111,AllPublicationData!$B:$B,'Publication Table'!O$7),
IF(AND($C$4="NHS Scotland",$C$5="All Cancelled Operations"),
SUMIFS(AllPublicationData!$F:$F,AllPublicationData!$A:$A,'Publication Table'!$B111,AllPublicationData!$B:$B,'Publication Table'!O$7),
IF(AND($C$4="NHS Scotland",$C$5="Operations cancelled by patient"),
SUMIFS(AllPublicationData!$G:$G,AllPublicationData!$A:$A,'Publication Table'!$B111,AllPublicationData!$B:$B,'Publication Table'!O$7),
IF(AND($C$4="NHS Scotland",$C$5="Operations cancelled for clinical reasons"),
SUMIFS(AllPublicationData!$H:$H,AllPublicationData!$A:$A,'Publication Table'!$B111,AllPublicationData!$B:$B,'Publication Table'!O$7),
IF(AND($C$4="NHS Scotland",$C$5="Operations cancelled for non-clinical/capacity reasons"),
SUMIFS(AllPublicationData!$I:$I,AllPublicationData!$A:$A,'Publication Table'!$B111,AllPublicationData!$B:$B,'Publication Table'!O$7),
IF(AND($C$4="NHS Scotland",$C$5="Cancellations for other reasons"),
SUMIFS(AllPublicationData!$J:$J,AllPublicationData!$A:$A,'Publication Table'!$B111,AllPublicationData!$B:$B,'Publication Table'!O$7)))))))</f>
        <v>247</v>
      </c>
      <c r="P111" s="90">
        <f>IF($C$5="Total Operations",
SUMIFS(AllPublicationData!$E:$E,AllPublicationData!$A:$A,'Publication Table'!$B111,AllPublicationData!$B:$B,'Publication Table'!$C$4,AllPublicationData!$D:$D,'Publication Table'!P$7),
IF('Publication Table'!$C$5="All Cancelled Operations",
SUMIFS(AllPublicationData!$F:$F,AllPublicationData!$A:$A,'Publication Table'!$B111,AllPublicationData!$B:$B,'Publication Table'!$C$4,AllPublicationData!$D:$D,'Publication Table'!P$7),
IF('Publication Table'!$C$5="Operations cancelled by patient",
SUMIFS(AllPublicationData!$G:$G,AllPublicationData!$A:$A,'Publication Table'!$B111,AllPublicationData!$B:$B,'Publication Table'!$C$4,AllPublicationData!$D:$D,'Publication Table'!P$7),
IF('Publication Table'!$C$5="Operations cancelled for clinical reasons",
SUMIFS(AllPublicationData!$G:$G,AllPublicationData!$A:$A,'Publication Table'!$B111,AllPublicationData!$B:$B,'Publication Table'!$C$4,AllPublicationData!$D:$D,'Publication Table'!P$7),
IF('Publication Table'!$C$5="Operations cancelled for non-clinical/capacity reasons",
SUMIFS(AllPublicationData!$G:$G,AllPublicationData!$A:$A,'Publication Table'!$B111,AllPublicationData!$B:$B,'Publication Table'!$C$4,AllPublicationData!$D:$D,'Publication Table'!P$7),
IF('Publication Table'!$C$5="Cancellations for other reasons",
SUMIFS(AllPublicationData!$G:$G,AllPublicationData!$A:$A,'Publication Table'!$B111,AllPublicationData!$B:$B,'Publication Table'!$C$4,AllPublicationData!$D:$D,'Publication Table'!P$7)))))))+
IF(AND($C$4="NHS Scotland",$C$5="Total Operations"),
SUMIFS(AllPublicationData!$E:$E,AllPublicationData!$A:$A,'Publication Table'!$B111,AllPublicationData!$B:$B,'Publication Table'!P$7),
IF(AND($C$4="NHS Scotland",$C$5="All Cancelled Operations"),
SUMIFS(AllPublicationData!$F:$F,AllPublicationData!$A:$A,'Publication Table'!$B111,AllPublicationData!$B:$B,'Publication Table'!P$7),
IF(AND($C$4="NHS Scotland",$C$5="Operations cancelled by patient"),
SUMIFS(AllPublicationData!$G:$G,AllPublicationData!$A:$A,'Publication Table'!$B111,AllPublicationData!$B:$B,'Publication Table'!P$7),
IF(AND($C$4="NHS Scotland",$C$5="Operations cancelled for clinical reasons"),
SUMIFS(AllPublicationData!$H:$H,AllPublicationData!$A:$A,'Publication Table'!$B111,AllPublicationData!$B:$B,'Publication Table'!P$7),
IF(AND($C$4="NHS Scotland",$C$5="Operations cancelled for non-clinical/capacity reasons"),
SUMIFS(AllPublicationData!$I:$I,AllPublicationData!$A:$A,'Publication Table'!$B111,AllPublicationData!$B:$B,'Publication Table'!P$7),
IF(AND($C$4="NHS Scotland",$C$5="Cancellations for other reasons"),
SUMIFS(AllPublicationData!$J:$J,AllPublicationData!$A:$A,'Publication Table'!$B111,AllPublicationData!$B:$B,'Publication Table'!P$7)))))))</f>
        <v>148</v>
      </c>
      <c r="Q111" s="90">
        <f>IF($C$5="Total Operations",
SUMIFS(AllPublicationData!$E:$E,AllPublicationData!$A:$A,'Publication Table'!$B111,AllPublicationData!$B:$B,'Publication Table'!$C$4,AllPublicationData!$D:$D,'Publication Table'!Q$7),
IF('Publication Table'!$C$5="All Cancelled Operations",
SUMIFS(AllPublicationData!$F:$F,AllPublicationData!$A:$A,'Publication Table'!$B111,AllPublicationData!$B:$B,'Publication Table'!$C$4,AllPublicationData!$D:$D,'Publication Table'!Q$7),
IF('Publication Table'!$C$5="Operations cancelled by patient",
SUMIFS(AllPublicationData!$G:$G,AllPublicationData!$A:$A,'Publication Table'!$B111,AllPublicationData!$B:$B,'Publication Table'!$C$4,AllPublicationData!$D:$D,'Publication Table'!Q$7),
IF('Publication Table'!$C$5="Operations cancelled for clinical reasons",
SUMIFS(AllPublicationData!$G:$G,AllPublicationData!$A:$A,'Publication Table'!$B111,AllPublicationData!$B:$B,'Publication Table'!$C$4,AllPublicationData!$D:$D,'Publication Table'!Q$7),
IF('Publication Table'!$C$5="Operations cancelled for non-clinical/capacity reasons",
SUMIFS(AllPublicationData!$G:$G,AllPublicationData!$A:$A,'Publication Table'!$B111,AllPublicationData!$B:$B,'Publication Table'!$C$4,AllPublicationData!$D:$D,'Publication Table'!Q$7),
IF('Publication Table'!$C$5="Cancellations for other reasons",
SUMIFS(AllPublicationData!$G:$G,AllPublicationData!$A:$A,'Publication Table'!$B111,AllPublicationData!$B:$B,'Publication Table'!$C$4,AllPublicationData!$D:$D,'Publication Table'!Q$7)))))))+
IF(AND($C$4="NHS Scotland",$C$5="Total Operations"),
SUMIFS(AllPublicationData!$E:$E,AllPublicationData!$A:$A,'Publication Table'!$B111,AllPublicationData!$B:$B,'Publication Table'!Q$7),
IF(AND($C$4="NHS Scotland",$C$5="All Cancelled Operations"),
SUMIFS(AllPublicationData!$F:$F,AllPublicationData!$A:$A,'Publication Table'!$B111,AllPublicationData!$B:$B,'Publication Table'!Q$7),
IF(AND($C$4="NHS Scotland",$C$5="Operations cancelled by patient"),
SUMIFS(AllPublicationData!$G:$G,AllPublicationData!$A:$A,'Publication Table'!$B111,AllPublicationData!$B:$B,'Publication Table'!Q$7),
IF(AND($C$4="NHS Scotland",$C$5="Operations cancelled for clinical reasons"),
SUMIFS(AllPublicationData!$H:$H,AllPublicationData!$A:$A,'Publication Table'!$B111,AllPublicationData!$B:$B,'Publication Table'!Q$7),
IF(AND($C$4="NHS Scotland",$C$5="Operations cancelled for non-clinical/capacity reasons"),
SUMIFS(AllPublicationData!$I:$I,AllPublicationData!$A:$A,'Publication Table'!$B111,AllPublicationData!$B:$B,'Publication Table'!Q$7),
IF(AND($C$4="NHS Scotland",$C$5="Cancellations for other reasons"),
SUMIFS(AllPublicationData!$J:$J,AllPublicationData!$A:$A,'Publication Table'!$B111,AllPublicationData!$B:$B,'Publication Table'!Q$7)))))))</f>
        <v>2393</v>
      </c>
      <c r="R111" s="90">
        <f>IF($C$5="Total Operations",
SUMIFS(AllPublicationData!$E:$E,AllPublicationData!$A:$A,'Publication Table'!$B111,AllPublicationData!$B:$B,'Publication Table'!$C$4,AllPublicationData!$D:$D,'Publication Table'!R$7),
IF('Publication Table'!$C$5="All Cancelled Operations",
SUMIFS(AllPublicationData!$F:$F,AllPublicationData!$A:$A,'Publication Table'!$B111,AllPublicationData!$B:$B,'Publication Table'!$C$4,AllPublicationData!$D:$D,'Publication Table'!R$7),
IF('Publication Table'!$C$5="Operations cancelled by patient",
SUMIFS(AllPublicationData!$G:$G,AllPublicationData!$A:$A,'Publication Table'!$B111,AllPublicationData!$B:$B,'Publication Table'!$C$4,AllPublicationData!$D:$D,'Publication Table'!R$7),
IF('Publication Table'!$C$5="Operations cancelled for clinical reasons",
SUMIFS(AllPublicationData!$G:$G,AllPublicationData!$A:$A,'Publication Table'!$B111,AllPublicationData!$B:$B,'Publication Table'!$C$4,AllPublicationData!$D:$D,'Publication Table'!R$7),
IF('Publication Table'!$C$5="Operations cancelled for non-clinical/capacity reasons",
SUMIFS(AllPublicationData!$G:$G,AllPublicationData!$A:$A,'Publication Table'!$B111,AllPublicationData!$B:$B,'Publication Table'!$C$4,AllPublicationData!$D:$D,'Publication Table'!R$7),
IF('Publication Table'!$C$5="Cancellations for other reasons",
SUMIFS(AllPublicationData!$G:$G,AllPublicationData!$A:$A,'Publication Table'!$B111,AllPublicationData!$B:$B,'Publication Table'!$C$4,AllPublicationData!$D:$D,'Publication Table'!R$7)))))))+
IF(AND($C$4="NHS Scotland",$C$5="Total Operations"),
SUMIFS(AllPublicationData!$E:$E,AllPublicationData!$A:$A,'Publication Table'!$B111,AllPublicationData!$B:$B,'Publication Table'!R$7),
IF(AND($C$4="NHS Scotland",$C$5="All Cancelled Operations"),
SUMIFS(AllPublicationData!$F:$F,AllPublicationData!$A:$A,'Publication Table'!$B111,AllPublicationData!$B:$B,'Publication Table'!R$7),
IF(AND($C$4="NHS Scotland",$C$5="Operations cancelled by patient"),
SUMIFS(AllPublicationData!$G:$G,AllPublicationData!$A:$A,'Publication Table'!$B111,AllPublicationData!$B:$B,'Publication Table'!R$7),
IF(AND($C$4="NHS Scotland",$C$5="Operations cancelled for clinical reasons"),
SUMIFS(AllPublicationData!$H:$H,AllPublicationData!$A:$A,'Publication Table'!$B111,AllPublicationData!$B:$B,'Publication Table'!R$7),
IF(AND($C$4="NHS Scotland",$C$5="Operations cancelled for non-clinical/capacity reasons"),
SUMIFS(AllPublicationData!$I:$I,AllPublicationData!$A:$A,'Publication Table'!$B111,AllPublicationData!$B:$B,'Publication Table'!R$7),
IF(AND($C$4="NHS Scotland",$C$5="Cancellations for other reasons"),
SUMIFS(AllPublicationData!$J:$J,AllPublicationData!$A:$A,'Publication Table'!$B111,AllPublicationData!$B:$B,'Publication Table'!R$7)))))))</f>
        <v>114</v>
      </c>
    </row>
    <row r="112" spans="2:18" x14ac:dyDescent="0.35">
      <c r="B112" s="87">
        <v>42248</v>
      </c>
      <c r="C112" s="81">
        <f>IF($C$5="Total Operations",
SUMIFS(AllPublicationData!$E:$E,AllPublicationData!$A:$A,'Publication Table'!$B112,AllPublicationData!$B:$B,'Publication Table'!$C$4),
IF('Publication Table'!$C$5="All Cancelled Operations",
SUMIFS(AllPublicationData!$F:$F,AllPublicationData!$A:$A,'Publication Table'!$B112,AllPublicationData!$B:$B,'Publication Table'!$C$4),
IF('Publication Table'!$C$5="Operations cancelled by patient",
SUMIFS(AllPublicationData!$G:$G,AllPublicationData!$A:$A,'Publication Table'!$B112,AllPublicationData!$B:$B,'Publication Table'!$C$4),
IF('Publication Table'!$C$5="Operations cancelled for clinical reasons",
SUMIFS(AllPublicationData!$H:$H,AllPublicationData!$A:$A,'Publication Table'!$B112,AllPublicationData!$B:$B,'Publication Table'!$C$4),
IF('Publication Table'!$C$5="Operations cancelled for non-clinical/capacity reasons",
SUMIFS(AllPublicationData!$I:$I,AllPublicationData!$A:$A,'Publication Table'!$B112,AllPublicationData!$B:$B,'Publication Table'!$C$4),
IF('Publication Table'!$C$5="Cancellations for other reasons",
SUMIFS(AllPublicationData!$J:$J,AllPublicationData!$A:$A,'Publication Table'!$B112,AllPublicationData!$B:$B,'Publication Table'!$C$4)))))))+
IF(AND($C$4="NHS Scotland",$C$5="Total Operations"),
SUMIFS(AllPublicationData!$E:$E,AllPublicationData!$A:$A,'Publication Table'!$B112),
IF(AND($C$4="NHS Scotland",$C$5="All Cancelled Operations"),
SUMIFS(AllPublicationData!$F:$F,AllPublicationData!$A:$A,'Publication Table'!$B112),
IF(AND($C$4="NHS Scotland",$C$5="Operations cancelled by patient"),
SUMIFS(AllPublicationData!$G:$G,AllPublicationData!$A:$A,'Publication Table'!$B112),
IF(AND($C$4="NHS Scotland",$C$5="Operations cancelled for clinical reasons"),
SUMIFS(AllPublicationData!$H:$H,AllPublicationData!$A:$A,'Publication Table'!$B112),
IF(AND($C$4="NHS Scotland",$C$5="Operations cancelled for non-clinical/capacity reasons"),
SUMIFS(AllPublicationData!$I:$I,AllPublicationData!$A:$A,'Publication Table'!$B112),
IF(AND($C$4="NHS Scotland",$C$5="Cancellations for other reasons"),
SUMIFS(AllPublicationData!$J:$J,AllPublicationData!$A:$A,'Publication Table'!$B112)))))))</f>
        <v>30938</v>
      </c>
      <c r="D112" s="90">
        <f>IF($C$5="Total Operations",
SUMIFS(AllPublicationData!$E:$E,AllPublicationData!$A:$A,'Publication Table'!$B112,AllPublicationData!$B:$B,'Publication Table'!$C$4,AllPublicationData!$D:$D,'Publication Table'!D$7),
IF('Publication Table'!$C$5="All Cancelled Operations",
SUMIFS(AllPublicationData!$F:$F,AllPublicationData!$A:$A,'Publication Table'!$B112,AllPublicationData!$B:$B,'Publication Table'!$C$4,AllPublicationData!$D:$D,'Publication Table'!D$7),
IF('Publication Table'!$C$5="Operations cancelled by patient",
SUMIFS(AllPublicationData!$G:$G,AllPublicationData!$A:$A,'Publication Table'!$B112,AllPublicationData!$B:$B,'Publication Table'!$C$4,AllPublicationData!$D:$D,'Publication Table'!D$7),
IF('Publication Table'!$C$5="Operations cancelled for clinical reasons",
SUMIFS(AllPublicationData!$H:$H,AllPublicationData!$A:$A,'Publication Table'!$B112,AllPublicationData!$B:$B,'Publication Table'!$C$4,AllPublicationData!$D:$D,'Publication Table'!D$7),
IF('Publication Table'!$C$5="Operations cancelled for non-clinical/capacity reasons",
SUMIFS(AllPublicationData!$I:$I,AllPublicationData!$A:$A,'Publication Table'!$B112,AllPublicationData!$B:$B,'Publication Table'!$C$4,AllPublicationData!$D:$D,'Publication Table'!D$7),
IF('Publication Table'!$C$5="Cancellations for other reasons",
SUMIFS(AllPublicationData!$J:$J,AllPublicationData!$A:$A,'Publication Table'!$B112,AllPublicationData!$B:$B,'Publication Table'!$C$4,AllPublicationData!$D:$D,'Publication Table'!D$7)))))))+
IF(AND($C$4="NHS Scotland",$C$5="Total Operations"),
SUMIFS(AllPublicationData!$E:$E,AllPublicationData!$A:$A,'Publication Table'!$B112,AllPublicationData!$B:$B,'Publication Table'!D$7),
IF(AND($C$4="NHS Scotland",$C$5="All Cancelled Operations"),
SUMIFS(AllPublicationData!$F:$F,AllPublicationData!$A:$A,'Publication Table'!$B112,AllPublicationData!$B:$B,'Publication Table'!D$7),
IF(AND($C$4="NHS Scotland",$C$5="Operations cancelled by patient"),
SUMIFS(AllPublicationData!$G:$G,AllPublicationData!$A:$A,'Publication Table'!$B112,AllPublicationData!$B:$B,'Publication Table'!D$7),
IF(AND($C$4="NHS Scotland",$C$5="Operations cancelled for clinical reasons"),
SUMIFS(AllPublicationData!$H:$H,AllPublicationData!$A:$A,'Publication Table'!$B112,AllPublicationData!$B:$B,'Publication Table'!D$7),
IF(AND($C$4="NHS Scotland",$C$5="Operations cancelled for non-clinical/capacity reasons"),
SUMIFS(AllPublicationData!$I:$I,AllPublicationData!$A:$A,'Publication Table'!$B112,AllPublicationData!$B:$B,'Publication Table'!D$7),
IF(AND($C$4="NHS Scotland",$C$5="Cancellations for other reasons"),
SUMIFS(AllPublicationData!$J:$J,AllPublicationData!$A:$A,'Publication Table'!$B112,AllPublicationData!$B:$B,'Publication Table'!D$7)))))))</f>
        <v>1336</v>
      </c>
      <c r="E112" s="90">
        <f>IF($C$5="Total Operations",
SUMIFS(AllPublicationData!$E:$E,AllPublicationData!$A:$A,'Publication Table'!$B112,AllPublicationData!$B:$B,'Publication Table'!$C$4,AllPublicationData!$D:$D,'Publication Table'!E$7),
IF('Publication Table'!$C$5="All Cancelled Operations",
SUMIFS(AllPublicationData!$F:$F,AllPublicationData!$A:$A,'Publication Table'!$B112,AllPublicationData!$B:$B,'Publication Table'!$C$4,AllPublicationData!$D:$D,'Publication Table'!E$7),
IF('Publication Table'!$C$5="Operations cancelled by patient",
SUMIFS(AllPublicationData!$G:$G,AllPublicationData!$A:$A,'Publication Table'!$B112,AllPublicationData!$B:$B,'Publication Table'!$C$4,AllPublicationData!$D:$D,'Publication Table'!E$7),
IF('Publication Table'!$C$5="Operations cancelled for clinical reasons",
SUMIFS(AllPublicationData!$H:$H,AllPublicationData!$A:$A,'Publication Table'!$B112,AllPublicationData!$B:$B,'Publication Table'!$C$4,AllPublicationData!$D:$D,'Publication Table'!E$7),
IF('Publication Table'!$C$5="Operations cancelled for non-clinical/capacity reasons",
SUMIFS(AllPublicationData!$I:$I,AllPublicationData!$A:$A,'Publication Table'!$B112,AllPublicationData!$B:$B,'Publication Table'!$C$4,AllPublicationData!$D:$D,'Publication Table'!E$7),
IF('Publication Table'!$C$5="Cancellations for other reasons",
SUMIFS(AllPublicationData!$J:$J,AllPublicationData!$A:$A,'Publication Table'!$B112,AllPublicationData!$B:$B,'Publication Table'!$C$4,AllPublicationData!$D:$D,'Publication Table'!E$7)))))))+
IF(AND($C$4="NHS Scotland",$C$5="Total Operations"),
SUMIFS(AllPublicationData!$E:$E,AllPublicationData!$A:$A,'Publication Table'!$B112,AllPublicationData!$B:$B,'Publication Table'!E$7),
IF(AND($C$4="NHS Scotland",$C$5="All Cancelled Operations"),
SUMIFS(AllPublicationData!$F:$F,AllPublicationData!$A:$A,'Publication Table'!$B112,AllPublicationData!$B:$B,'Publication Table'!E$7),
IF(AND($C$4="NHS Scotland",$C$5="Operations cancelled by patient"),
SUMIFS(AllPublicationData!$G:$G,AllPublicationData!$A:$A,'Publication Table'!$B112,AllPublicationData!$B:$B,'Publication Table'!E$7),
IF(AND($C$4="NHS Scotland",$C$5="Operations cancelled for clinical reasons"),
SUMIFS(AllPublicationData!$H:$H,AllPublicationData!$A:$A,'Publication Table'!$B112,AllPublicationData!$B:$B,'Publication Table'!E$7),
IF(AND($C$4="NHS Scotland",$C$5="Operations cancelled for non-clinical/capacity reasons"),
SUMIFS(AllPublicationData!$I:$I,AllPublicationData!$A:$A,'Publication Table'!$B112,AllPublicationData!$B:$B,'Publication Table'!E$7),
IF(AND($C$4="NHS Scotland",$C$5="Cancellations for other reasons"),
SUMIFS(AllPublicationData!$J:$J,AllPublicationData!$A:$A,'Publication Table'!$B112,AllPublicationData!$B:$B,'Publication Table'!E$7)))))))</f>
        <v>1976</v>
      </c>
      <c r="F112" s="90">
        <f>IF($C$5="Total Operations",
SUMIFS(AllPublicationData!$E:$E,AllPublicationData!$A:$A,'Publication Table'!$B112,AllPublicationData!$B:$B,'Publication Table'!$C$4,AllPublicationData!$D:$D,'Publication Table'!F$7),
IF('Publication Table'!$C$5="All Cancelled Operations",
SUMIFS(AllPublicationData!$F:$F,AllPublicationData!$A:$A,'Publication Table'!$B112,AllPublicationData!$B:$B,'Publication Table'!$C$4,AllPublicationData!$D:$D,'Publication Table'!F$7),
IF('Publication Table'!$C$5="Operations cancelled by patient",
SUMIFS(AllPublicationData!$G:$G,AllPublicationData!$A:$A,'Publication Table'!$B112,AllPublicationData!$B:$B,'Publication Table'!$C$4,AllPublicationData!$D:$D,'Publication Table'!F$7),
IF('Publication Table'!$C$5="Operations cancelled for clinical reasons",
SUMIFS(AllPublicationData!$H:$H,AllPublicationData!$A:$A,'Publication Table'!$B112,AllPublicationData!$B:$B,'Publication Table'!$C$4,AllPublicationData!$D:$D,'Publication Table'!F$7),
IF('Publication Table'!$C$5="Operations cancelled for non-clinical/capacity reasons",
SUMIFS(AllPublicationData!$I:$I,AllPublicationData!$A:$A,'Publication Table'!$B112,AllPublicationData!$B:$B,'Publication Table'!$C$4,AllPublicationData!$D:$D,'Publication Table'!F$7),
IF('Publication Table'!$C$5="Cancellations for other reasons",
SUMIFS(AllPublicationData!$J:$J,AllPublicationData!$A:$A,'Publication Table'!$B112,AllPublicationData!$B:$B,'Publication Table'!$C$4,AllPublicationData!$D:$D,'Publication Table'!F$7)))))))+
IF(AND($C$4="NHS Scotland",$C$5="Total Operations"),
SUMIFS(AllPublicationData!$E:$E,AllPublicationData!$A:$A,'Publication Table'!$B112,AllPublicationData!$B:$B,'Publication Table'!F$7),
IF(AND($C$4="NHS Scotland",$C$5="All Cancelled Operations"),
SUMIFS(AllPublicationData!$F:$F,AllPublicationData!$A:$A,'Publication Table'!$B112,AllPublicationData!$B:$B,'Publication Table'!F$7),
IF(AND($C$4="NHS Scotland",$C$5="Operations cancelled by patient"),
SUMIFS(AllPublicationData!$G:$G,AllPublicationData!$A:$A,'Publication Table'!$B112,AllPublicationData!$B:$B,'Publication Table'!F$7),
IF(AND($C$4="NHS Scotland",$C$5="Operations cancelled for clinical reasons"),
SUMIFS(AllPublicationData!$H:$H,AllPublicationData!$A:$A,'Publication Table'!$B112,AllPublicationData!$B:$B,'Publication Table'!F$7),
IF(AND($C$4="NHS Scotland",$C$5="Operations cancelled for non-clinical/capacity reasons"),
SUMIFS(AllPublicationData!$I:$I,AllPublicationData!$A:$A,'Publication Table'!$B112,AllPublicationData!$B:$B,'Publication Table'!F$7),
IF(AND($C$4="NHS Scotland",$C$5="Cancellations for other reasons"),
SUMIFS(AllPublicationData!$J:$J,AllPublicationData!$A:$A,'Publication Table'!$B112,AllPublicationData!$B:$B,'Publication Table'!F$7)))))))</f>
        <v>550</v>
      </c>
      <c r="G112" s="90">
        <f>IF($C$5="Total Operations",
SUMIFS(AllPublicationData!$E:$E,AllPublicationData!$A:$A,'Publication Table'!$B112,AllPublicationData!$B:$B,'Publication Table'!$C$4,AllPublicationData!$D:$D,'Publication Table'!G$7),
IF('Publication Table'!$C$5="All Cancelled Operations",
SUMIFS(AllPublicationData!$F:$F,AllPublicationData!$A:$A,'Publication Table'!$B112,AllPublicationData!$B:$B,'Publication Table'!$C$4,AllPublicationData!$D:$D,'Publication Table'!G$7),
IF('Publication Table'!$C$5="Operations cancelled by patient",
SUMIFS(AllPublicationData!$G:$G,AllPublicationData!$A:$A,'Publication Table'!$B112,AllPublicationData!$B:$B,'Publication Table'!$C$4,AllPublicationData!$D:$D,'Publication Table'!G$7),
IF('Publication Table'!$C$5="Operations cancelled for clinical reasons",
SUMIFS(AllPublicationData!$H:$H,AllPublicationData!$A:$A,'Publication Table'!$B112,AllPublicationData!$B:$B,'Publication Table'!$C$4,AllPublicationData!$D:$D,'Publication Table'!G$7),
IF('Publication Table'!$C$5="Operations cancelled for non-clinical/capacity reasons",
SUMIFS(AllPublicationData!$I:$I,AllPublicationData!$A:$A,'Publication Table'!$B112,AllPublicationData!$B:$B,'Publication Table'!$C$4,AllPublicationData!$D:$D,'Publication Table'!G$7),
IF('Publication Table'!$C$5="Cancellations for other reasons",
SUMIFS(AllPublicationData!$J:$J,AllPublicationData!$A:$A,'Publication Table'!$B112,AllPublicationData!$B:$B,'Publication Table'!$C$4,AllPublicationData!$D:$D,'Publication Table'!G$7)))))))+
IF(AND($C$4="NHS Scotland",$C$5="Total Operations"),
SUMIFS(AllPublicationData!$E:$E,AllPublicationData!$A:$A,'Publication Table'!$B112,AllPublicationData!$B:$B,'Publication Table'!G$7),
IF(AND($C$4="NHS Scotland",$C$5="All Cancelled Operations"),
SUMIFS(AllPublicationData!$F:$F,AllPublicationData!$A:$A,'Publication Table'!$B112,AllPublicationData!$B:$B,'Publication Table'!G$7),
IF(AND($C$4="NHS Scotland",$C$5="Operations cancelled by patient"),
SUMIFS(AllPublicationData!$G:$G,AllPublicationData!$A:$A,'Publication Table'!$B112,AllPublicationData!$B:$B,'Publication Table'!G$7),
IF(AND($C$4="NHS Scotland",$C$5="Operations cancelled for clinical reasons"),
SUMIFS(AllPublicationData!$H:$H,AllPublicationData!$A:$A,'Publication Table'!$B112,AllPublicationData!$B:$B,'Publication Table'!G$7),
IF(AND($C$4="NHS Scotland",$C$5="Operations cancelled for non-clinical/capacity reasons"),
SUMIFS(AllPublicationData!$I:$I,AllPublicationData!$A:$A,'Publication Table'!$B112,AllPublicationData!$B:$B,'Publication Table'!G$7),
IF(AND($C$4="NHS Scotland",$C$5="Cancellations for other reasons"),
SUMIFS(AllPublicationData!$J:$J,AllPublicationData!$A:$A,'Publication Table'!$B112,AllPublicationData!$B:$B,'Publication Table'!G$7)))))))</f>
        <v>1659</v>
      </c>
      <c r="H112" s="90">
        <f>IF($C$5="Total Operations",
SUMIFS(AllPublicationData!$E:$E,AllPublicationData!$A:$A,'Publication Table'!$B112,AllPublicationData!$B:$B,'Publication Table'!$C$4,AllPublicationData!$D:$D,'Publication Table'!H$7),
IF('Publication Table'!$C$5="All Cancelled Operations",
SUMIFS(AllPublicationData!$F:$F,AllPublicationData!$A:$A,'Publication Table'!$B112,AllPublicationData!$B:$B,'Publication Table'!$C$4,AllPublicationData!$D:$D,'Publication Table'!H$7),
IF('Publication Table'!$C$5="Operations cancelled by patient",
SUMIFS(AllPublicationData!$G:$G,AllPublicationData!$A:$A,'Publication Table'!$B112,AllPublicationData!$B:$B,'Publication Table'!$C$4,AllPublicationData!$D:$D,'Publication Table'!H$7),
IF('Publication Table'!$C$5="Operations cancelled for clinical reasons",
SUMIFS(AllPublicationData!$H:$H,AllPublicationData!$A:$A,'Publication Table'!$B112,AllPublicationData!$B:$B,'Publication Table'!$C$4,AllPublicationData!$D:$D,'Publication Table'!H$7),
IF('Publication Table'!$C$5="Operations cancelled for non-clinical/capacity reasons",
SUMIFS(AllPublicationData!$I:$I,AllPublicationData!$A:$A,'Publication Table'!$B112,AllPublicationData!$B:$B,'Publication Table'!$C$4,AllPublicationData!$D:$D,'Publication Table'!H$7),
IF('Publication Table'!$C$5="Cancellations for other reasons",
SUMIFS(AllPublicationData!$J:$J,AllPublicationData!$A:$A,'Publication Table'!$B112,AllPublicationData!$B:$B,'Publication Table'!$C$4,AllPublicationData!$D:$D,'Publication Table'!H$7)))))))+
IF(AND($C$4="NHS Scotland",$C$5="Total Operations"),
SUMIFS(AllPublicationData!$E:$E,AllPublicationData!$A:$A,'Publication Table'!$B112,AllPublicationData!$B:$B,'Publication Table'!H$7),
IF(AND($C$4="NHS Scotland",$C$5="All Cancelled Operations"),
SUMIFS(AllPublicationData!$F:$F,AllPublicationData!$A:$A,'Publication Table'!$B112,AllPublicationData!$B:$B,'Publication Table'!H$7),
IF(AND($C$4="NHS Scotland",$C$5="Operations cancelled by patient"),
SUMIFS(AllPublicationData!$G:$G,AllPublicationData!$A:$A,'Publication Table'!$B112,AllPublicationData!$B:$B,'Publication Table'!H$7),
IF(AND($C$4="NHS Scotland",$C$5="Operations cancelled for clinical reasons"),
SUMIFS(AllPublicationData!$H:$H,AllPublicationData!$A:$A,'Publication Table'!$B112,AllPublicationData!$B:$B,'Publication Table'!H$7),
IF(AND($C$4="NHS Scotland",$C$5="Operations cancelled for non-clinical/capacity reasons"),
SUMIFS(AllPublicationData!$I:$I,AllPublicationData!$A:$A,'Publication Table'!$B112,AllPublicationData!$B:$B,'Publication Table'!H$7),
IF(AND($C$4="NHS Scotland",$C$5="Cancellations for other reasons"),
SUMIFS(AllPublicationData!$J:$J,AllPublicationData!$A:$A,'Publication Table'!$B112,AllPublicationData!$B:$B,'Publication Table'!H$7)))))))</f>
        <v>1436</v>
      </c>
      <c r="I112" s="90">
        <f>IF($C$5="Total Operations",
SUMIFS(AllPublicationData!$E:$E,AllPublicationData!$A:$A,'Publication Table'!$B112,AllPublicationData!$B:$B,'Publication Table'!$C$4,AllPublicationData!$D:$D,'Publication Table'!I$7),
IF('Publication Table'!$C$5="All Cancelled Operations",
SUMIFS(AllPublicationData!$F:$F,AllPublicationData!$A:$A,'Publication Table'!$B112,AllPublicationData!$B:$B,'Publication Table'!$C$4,AllPublicationData!$D:$D,'Publication Table'!I$7),
IF('Publication Table'!$C$5="Operations cancelled by patient",
SUMIFS(AllPublicationData!$G:$G,AllPublicationData!$A:$A,'Publication Table'!$B112,AllPublicationData!$B:$B,'Publication Table'!$C$4,AllPublicationData!$D:$D,'Publication Table'!I$7),
IF('Publication Table'!$C$5="Operations cancelled for clinical reasons",
SUMIFS(AllPublicationData!$H:$H,AllPublicationData!$A:$A,'Publication Table'!$B112,AllPublicationData!$B:$B,'Publication Table'!$C$4,AllPublicationData!$D:$D,'Publication Table'!I$7),
IF('Publication Table'!$C$5="Operations cancelled for non-clinical/capacity reasons",
SUMIFS(AllPublicationData!$I:$I,AllPublicationData!$A:$A,'Publication Table'!$B112,AllPublicationData!$B:$B,'Publication Table'!$C$4,AllPublicationData!$D:$D,'Publication Table'!I$7),
IF('Publication Table'!$C$5="Cancellations for other reasons",
SUMIFS(AllPublicationData!$J:$J,AllPublicationData!$A:$A,'Publication Table'!$B112,AllPublicationData!$B:$B,'Publication Table'!$C$4,AllPublicationData!$D:$D,'Publication Table'!I$7)))))))+
IF(AND($C$4="NHS Scotland",$C$5="Total Operations"),
SUMIFS(AllPublicationData!$E:$E,AllPublicationData!$A:$A,'Publication Table'!$B112,AllPublicationData!$B:$B,'Publication Table'!I$7),
IF(AND($C$4="NHS Scotland",$C$5="All Cancelled Operations"),
SUMIFS(AllPublicationData!$F:$F,AllPublicationData!$A:$A,'Publication Table'!$B112,AllPublicationData!$B:$B,'Publication Table'!I$7),
IF(AND($C$4="NHS Scotland",$C$5="Operations cancelled by patient"),
SUMIFS(AllPublicationData!$G:$G,AllPublicationData!$A:$A,'Publication Table'!$B112,AllPublicationData!$B:$B,'Publication Table'!I$7),
IF(AND($C$4="NHS Scotland",$C$5="Operations cancelled for clinical reasons"),
SUMIFS(AllPublicationData!$H:$H,AllPublicationData!$A:$A,'Publication Table'!$B112,AllPublicationData!$B:$B,'Publication Table'!I$7),
IF(AND($C$4="NHS Scotland",$C$5="Operations cancelled for non-clinical/capacity reasons"),
SUMIFS(AllPublicationData!$I:$I,AllPublicationData!$A:$A,'Publication Table'!$B112,AllPublicationData!$B:$B,'Publication Table'!I$7),
IF(AND($C$4="NHS Scotland",$C$5="Cancellations for other reasons"),
SUMIFS(AllPublicationData!$J:$J,AllPublicationData!$A:$A,'Publication Table'!$B112,AllPublicationData!$B:$B,'Publication Table'!I$7)))))))</f>
        <v>1152</v>
      </c>
      <c r="J112" s="90">
        <f>IF($C$5="Total Operations",
SUMIFS(AllPublicationData!$E:$E,AllPublicationData!$A:$A,'Publication Table'!$B112,AllPublicationData!$B:$B,'Publication Table'!$C$4,AllPublicationData!$D:$D,'Publication Table'!J$7),
IF('Publication Table'!$C$5="All Cancelled Operations",
SUMIFS(AllPublicationData!$F:$F,AllPublicationData!$A:$A,'Publication Table'!$B112,AllPublicationData!$B:$B,'Publication Table'!$C$4,AllPublicationData!$D:$D,'Publication Table'!J$7),
IF('Publication Table'!$C$5="Operations cancelled by patient",
SUMIFS(AllPublicationData!$G:$G,AllPublicationData!$A:$A,'Publication Table'!$B112,AllPublicationData!$B:$B,'Publication Table'!$C$4,AllPublicationData!$D:$D,'Publication Table'!J$7),
IF('Publication Table'!$C$5="Operations cancelled for clinical reasons",
SUMIFS(AllPublicationData!$H:$H,AllPublicationData!$A:$A,'Publication Table'!$B112,AllPublicationData!$B:$B,'Publication Table'!$C$4,AllPublicationData!$D:$D,'Publication Table'!J$7),
IF('Publication Table'!$C$5="Operations cancelled for non-clinical/capacity reasons",
SUMIFS(AllPublicationData!$I:$I,AllPublicationData!$A:$A,'Publication Table'!$B112,AllPublicationData!$B:$B,'Publication Table'!$C$4,AllPublicationData!$D:$D,'Publication Table'!J$7),
IF('Publication Table'!$C$5="Cancellations for other reasons",
SUMIFS(AllPublicationData!$J:$J,AllPublicationData!$A:$A,'Publication Table'!$B112,AllPublicationData!$B:$B,'Publication Table'!$C$4,AllPublicationData!$D:$D,'Publication Table'!J$7)))))))+
IF(AND($C$4="NHS Scotland",$C$5="Total Operations"),
SUMIFS(AllPublicationData!$E:$E,AllPublicationData!$A:$A,'Publication Table'!$B112,AllPublicationData!$B:$B,'Publication Table'!J$7),
IF(AND($C$4="NHS Scotland",$C$5="All Cancelled Operations"),
SUMIFS(AllPublicationData!$F:$F,AllPublicationData!$A:$A,'Publication Table'!$B112,AllPublicationData!$B:$B,'Publication Table'!J$7),
IF(AND($C$4="NHS Scotland",$C$5="Operations cancelled by patient"),
SUMIFS(AllPublicationData!$G:$G,AllPublicationData!$A:$A,'Publication Table'!$B112,AllPublicationData!$B:$B,'Publication Table'!J$7),
IF(AND($C$4="NHS Scotland",$C$5="Operations cancelled for clinical reasons"),
SUMIFS(AllPublicationData!$H:$H,AllPublicationData!$A:$A,'Publication Table'!$B112,AllPublicationData!$B:$B,'Publication Table'!J$7),
IF(AND($C$4="NHS Scotland",$C$5="Operations cancelled for non-clinical/capacity reasons"),
SUMIFS(AllPublicationData!$I:$I,AllPublicationData!$A:$A,'Publication Table'!$B112,AllPublicationData!$B:$B,'Publication Table'!J$7),
IF(AND($C$4="NHS Scotland",$C$5="Cancellations for other reasons"),
SUMIFS(AllPublicationData!$J:$J,AllPublicationData!$A:$A,'Publication Table'!$B112,AllPublicationData!$B:$B,'Publication Table'!J$7)))))))</f>
        <v>3319</v>
      </c>
      <c r="K112" s="90">
        <f>IF($C$5="Total Operations",
SUMIFS(AllPublicationData!$E:$E,AllPublicationData!$A:$A,'Publication Table'!$B112,AllPublicationData!$B:$B,'Publication Table'!$C$4,AllPublicationData!$D:$D,'Publication Table'!K$7),
IF('Publication Table'!$C$5="All Cancelled Operations",
SUMIFS(AllPublicationData!$F:$F,AllPublicationData!$A:$A,'Publication Table'!$B112,AllPublicationData!$B:$B,'Publication Table'!$C$4,AllPublicationData!$D:$D,'Publication Table'!K$7),
IF('Publication Table'!$C$5="Operations cancelled by patient",
SUMIFS(AllPublicationData!$G:$G,AllPublicationData!$A:$A,'Publication Table'!$B112,AllPublicationData!$B:$B,'Publication Table'!$C$4,AllPublicationData!$D:$D,'Publication Table'!K$7),
IF('Publication Table'!$C$5="Operations cancelled for clinical reasons",
SUMIFS(AllPublicationData!$H:$H,AllPublicationData!$A:$A,'Publication Table'!$B112,AllPublicationData!$B:$B,'Publication Table'!$C$4,AllPublicationData!$D:$D,'Publication Table'!K$7),
IF('Publication Table'!$C$5="Operations cancelled for non-clinical/capacity reasons",
SUMIFS(AllPublicationData!$I:$I,AllPublicationData!$A:$A,'Publication Table'!$B112,AllPublicationData!$B:$B,'Publication Table'!$C$4,AllPublicationData!$D:$D,'Publication Table'!K$7),
IF('Publication Table'!$C$5="Cancellations for other reasons",
SUMIFS(AllPublicationData!$J:$J,AllPublicationData!$A:$A,'Publication Table'!$B112,AllPublicationData!$B:$B,'Publication Table'!$C$4,AllPublicationData!$D:$D,'Publication Table'!K$7)))))))+
IF(AND($C$4="NHS Scotland",$C$5="Total Operations"),
SUMIFS(AllPublicationData!$E:$E,AllPublicationData!$A:$A,'Publication Table'!$B112,AllPublicationData!$B:$B,'Publication Table'!K$7),
IF(AND($C$4="NHS Scotland",$C$5="All Cancelled Operations"),
SUMIFS(AllPublicationData!$F:$F,AllPublicationData!$A:$A,'Publication Table'!$B112,AllPublicationData!$B:$B,'Publication Table'!K$7),
IF(AND($C$4="NHS Scotland",$C$5="Operations cancelled by patient"),
SUMIFS(AllPublicationData!$G:$G,AllPublicationData!$A:$A,'Publication Table'!$B112,AllPublicationData!$B:$B,'Publication Table'!K$7),
IF(AND($C$4="NHS Scotland",$C$5="Operations cancelled for clinical reasons"),
SUMIFS(AllPublicationData!$H:$H,AllPublicationData!$A:$A,'Publication Table'!$B112,AllPublicationData!$B:$B,'Publication Table'!K$7),
IF(AND($C$4="NHS Scotland",$C$5="Operations cancelled for non-clinical/capacity reasons"),
SUMIFS(AllPublicationData!$I:$I,AllPublicationData!$A:$A,'Publication Table'!$B112,AllPublicationData!$B:$B,'Publication Table'!K$7),
IF(AND($C$4="NHS Scotland",$C$5="Cancellations for other reasons"),
SUMIFS(AllPublicationData!$J:$J,AllPublicationData!$A:$A,'Publication Table'!$B112,AllPublicationData!$B:$B,'Publication Table'!K$7)))))))</f>
        <v>7014</v>
      </c>
      <c r="L112" s="90">
        <f>IF($C$5="Total Operations",
SUMIFS(AllPublicationData!$E:$E,AllPublicationData!$A:$A,'Publication Table'!$B112,AllPublicationData!$B:$B,'Publication Table'!$C$4,AllPublicationData!$D:$D,'Publication Table'!L$7),
IF('Publication Table'!$C$5="All Cancelled Operations",
SUMIFS(AllPublicationData!$F:$F,AllPublicationData!$A:$A,'Publication Table'!$B112,AllPublicationData!$B:$B,'Publication Table'!$C$4,AllPublicationData!$D:$D,'Publication Table'!L$7),
IF('Publication Table'!$C$5="Operations cancelled by patient",
SUMIFS(AllPublicationData!$G:$G,AllPublicationData!$A:$A,'Publication Table'!$B112,AllPublicationData!$B:$B,'Publication Table'!$C$4,AllPublicationData!$D:$D,'Publication Table'!L$7),
IF('Publication Table'!$C$5="Operations cancelled for clinical reasons",
SUMIFS(AllPublicationData!$H:$H,AllPublicationData!$A:$A,'Publication Table'!$B112,AllPublicationData!$B:$B,'Publication Table'!$C$4,AllPublicationData!$D:$D,'Publication Table'!L$7),
IF('Publication Table'!$C$5="Operations cancelled for non-clinical/capacity reasons",
SUMIFS(AllPublicationData!$I:$I,AllPublicationData!$A:$A,'Publication Table'!$B112,AllPublicationData!$B:$B,'Publication Table'!$C$4,AllPublicationData!$D:$D,'Publication Table'!L$7),
IF('Publication Table'!$C$5="Cancellations for other reasons",
SUMIFS(AllPublicationData!$J:$J,AllPublicationData!$A:$A,'Publication Table'!$B112,AllPublicationData!$B:$B,'Publication Table'!$C$4,AllPublicationData!$D:$D,'Publication Table'!L$7)))))))+
IF(AND($C$4="NHS Scotland",$C$5="Total Operations"),
SUMIFS(AllPublicationData!$E:$E,AllPublicationData!$A:$A,'Publication Table'!$B112,AllPublicationData!$B:$B,'Publication Table'!L$7),
IF(AND($C$4="NHS Scotland",$C$5="All Cancelled Operations"),
SUMIFS(AllPublicationData!$F:$F,AllPublicationData!$A:$A,'Publication Table'!$B112,AllPublicationData!$B:$B,'Publication Table'!L$7),
IF(AND($C$4="NHS Scotland",$C$5="Operations cancelled by patient"),
SUMIFS(AllPublicationData!$G:$G,AllPublicationData!$A:$A,'Publication Table'!$B112,AllPublicationData!$B:$B,'Publication Table'!L$7),
IF(AND($C$4="NHS Scotland",$C$5="Operations cancelled for clinical reasons"),
SUMIFS(AllPublicationData!$H:$H,AllPublicationData!$A:$A,'Publication Table'!$B112,AllPublicationData!$B:$B,'Publication Table'!L$7),
IF(AND($C$4="NHS Scotland",$C$5="Operations cancelled for non-clinical/capacity reasons"),
SUMIFS(AllPublicationData!$I:$I,AllPublicationData!$A:$A,'Publication Table'!$B112,AllPublicationData!$B:$B,'Publication Table'!L$7),
IF(AND($C$4="NHS Scotland",$C$5="Cancellations for other reasons"),
SUMIFS(AllPublicationData!$J:$J,AllPublicationData!$A:$A,'Publication Table'!$B112,AllPublicationData!$B:$B,'Publication Table'!L$7)))))))</f>
        <v>1648</v>
      </c>
      <c r="M112" s="90">
        <f>IF($C$5="Total Operations",
SUMIFS(AllPublicationData!$E:$E,AllPublicationData!$A:$A,'Publication Table'!$B112,AllPublicationData!$B:$B,'Publication Table'!$C$4,AllPublicationData!$D:$D,'Publication Table'!M$7),
IF('Publication Table'!$C$5="All Cancelled Operations",
SUMIFS(AllPublicationData!$F:$F,AllPublicationData!$A:$A,'Publication Table'!$B112,AllPublicationData!$B:$B,'Publication Table'!$C$4,AllPublicationData!$D:$D,'Publication Table'!M$7),
IF('Publication Table'!$C$5="Operations cancelled by patient",
SUMIFS(AllPublicationData!$G:$G,AllPublicationData!$A:$A,'Publication Table'!$B112,AllPublicationData!$B:$B,'Publication Table'!$C$4,AllPublicationData!$D:$D,'Publication Table'!M$7),
IF('Publication Table'!$C$5="Operations cancelled for clinical reasons",
SUMIFS(AllPublicationData!$G:$G,AllPublicationData!$A:$A,'Publication Table'!$B112,AllPublicationData!$B:$B,'Publication Table'!$C$4,AllPublicationData!$D:$D,'Publication Table'!M$7),
IF('Publication Table'!$C$5="Operations cancelled for non-clinical/capacity reasons",
SUMIFS(AllPublicationData!$G:$G,AllPublicationData!$A:$A,'Publication Table'!$B112,AllPublicationData!$B:$B,'Publication Table'!$C$4,AllPublicationData!$D:$D,'Publication Table'!M$7),
IF('Publication Table'!$C$5="Cancellations for other reasons",
SUMIFS(AllPublicationData!$G:$G,AllPublicationData!$A:$A,'Publication Table'!$B112,AllPublicationData!$B:$B,'Publication Table'!$C$4,AllPublicationData!$D:$D,'Publication Table'!M$7)))))))+
IF(AND($C$4="NHS Scotland",$C$5="Total Operations"),
SUMIFS(AllPublicationData!$E:$E,AllPublicationData!$A:$A,'Publication Table'!$B112,AllPublicationData!$B:$B,'Publication Table'!M$7),
IF(AND($C$4="NHS Scotland",$C$5="All Cancelled Operations"),
SUMIFS(AllPublicationData!$F:$F,AllPublicationData!$A:$A,'Publication Table'!$B112,AllPublicationData!$B:$B,'Publication Table'!M$7),
IF(AND($C$4="NHS Scotland",$C$5="Operations cancelled by patient"),
SUMIFS(AllPublicationData!$G:$G,AllPublicationData!$A:$A,'Publication Table'!$B112,AllPublicationData!$B:$B,'Publication Table'!M$7),
IF(AND($C$4="NHS Scotland",$C$5="Operations cancelled for clinical reasons"),
SUMIFS(AllPublicationData!$H:$H,AllPublicationData!$A:$A,'Publication Table'!$B112,AllPublicationData!$B:$B,'Publication Table'!M$7),
IF(AND($C$4="NHS Scotland",$C$5="Operations cancelled for non-clinical/capacity reasons"),
SUMIFS(AllPublicationData!$I:$I,AllPublicationData!$A:$A,'Publication Table'!$B112,AllPublicationData!$B:$B,'Publication Table'!M$7),
IF(AND($C$4="NHS Scotland",$C$5="Cancellations for other reasons"),
SUMIFS(AllPublicationData!$J:$J,AllPublicationData!$A:$A,'Publication Table'!$B112,AllPublicationData!$B:$B,'Publication Table'!M$7)))))))</f>
        <v>2414</v>
      </c>
      <c r="N112" s="90">
        <f>IF($C$5="Total Operations",
SUMIFS(AllPublicationData!$E:$E,AllPublicationData!$A:$A,'Publication Table'!$B112,AllPublicationData!$B:$B,'Publication Table'!$C$4,AllPublicationData!$D:$D,'Publication Table'!N$7),
IF('Publication Table'!$C$5="All Cancelled Operations",
SUMIFS(AllPublicationData!$F:$F,AllPublicationData!$A:$A,'Publication Table'!$B112,AllPublicationData!$B:$B,'Publication Table'!$C$4,AllPublicationData!$D:$D,'Publication Table'!N$7),
IF('Publication Table'!$C$5="Operations cancelled by patient",
SUMIFS(AllPublicationData!$G:$G,AllPublicationData!$A:$A,'Publication Table'!$B112,AllPublicationData!$B:$B,'Publication Table'!$C$4,AllPublicationData!$D:$D,'Publication Table'!N$7),
IF('Publication Table'!$C$5="Operations cancelled for clinical reasons",
SUMIFS(AllPublicationData!$G:$G,AllPublicationData!$A:$A,'Publication Table'!$B112,AllPublicationData!$B:$B,'Publication Table'!$C$4,AllPublicationData!$D:$D,'Publication Table'!N$7),
IF('Publication Table'!$C$5="Operations cancelled for non-clinical/capacity reasons",
SUMIFS(AllPublicationData!$G:$G,AllPublicationData!$A:$A,'Publication Table'!$B112,AllPublicationData!$B:$B,'Publication Table'!$C$4,AllPublicationData!$D:$D,'Publication Table'!N$7),
IF('Publication Table'!$C$5="Cancellations for other reasons",
SUMIFS(AllPublicationData!$G:$G,AllPublicationData!$A:$A,'Publication Table'!$B112,AllPublicationData!$B:$B,'Publication Table'!$C$4,AllPublicationData!$D:$D,'Publication Table'!N$7)))))))+
IF(AND($C$4="NHS Scotland",$C$5="Total Operations"),
SUMIFS(AllPublicationData!$E:$E,AllPublicationData!$A:$A,'Publication Table'!$B112,AllPublicationData!$B:$B,'Publication Table'!N$7),
IF(AND($C$4="NHS Scotland",$C$5="All Cancelled Operations"),
SUMIFS(AllPublicationData!$F:$F,AllPublicationData!$A:$A,'Publication Table'!$B112,AllPublicationData!$B:$B,'Publication Table'!N$7),
IF(AND($C$4="NHS Scotland",$C$5="Operations cancelled by patient"),
SUMIFS(AllPublicationData!$G:$G,AllPublicationData!$A:$A,'Publication Table'!$B112,AllPublicationData!$B:$B,'Publication Table'!N$7),
IF(AND($C$4="NHS Scotland",$C$5="Operations cancelled for clinical reasons"),
SUMIFS(AllPublicationData!$H:$H,AllPublicationData!$A:$A,'Publication Table'!$B112,AllPublicationData!$B:$B,'Publication Table'!N$7),
IF(AND($C$4="NHS Scotland",$C$5="Operations cancelled for non-clinical/capacity reasons"),
SUMIFS(AllPublicationData!$I:$I,AllPublicationData!$A:$A,'Publication Table'!$B112,AllPublicationData!$B:$B,'Publication Table'!N$7),
IF(AND($C$4="NHS Scotland",$C$5="Cancellations for other reasons"),
SUMIFS(AllPublicationData!$J:$J,AllPublicationData!$A:$A,'Publication Table'!$B112,AllPublicationData!$B:$B,'Publication Table'!N$7)))))))</f>
        <v>5357</v>
      </c>
      <c r="O112" s="90">
        <f>IF($C$5="Total Operations",
SUMIFS(AllPublicationData!$E:$E,AllPublicationData!$A:$A,'Publication Table'!$B112,AllPublicationData!$B:$B,'Publication Table'!$C$4,AllPublicationData!$D:$D,'Publication Table'!O$7),
IF('Publication Table'!$C$5="All Cancelled Operations",
SUMIFS(AllPublicationData!$F:$F,AllPublicationData!$A:$A,'Publication Table'!$B112,AllPublicationData!$B:$B,'Publication Table'!$C$4,AllPublicationData!$D:$D,'Publication Table'!O$7),
IF('Publication Table'!$C$5="Operations cancelled by patient",
SUMIFS(AllPublicationData!$G:$G,AllPublicationData!$A:$A,'Publication Table'!$B112,AllPublicationData!$B:$B,'Publication Table'!$C$4,AllPublicationData!$D:$D,'Publication Table'!O$7),
IF('Publication Table'!$C$5="Operations cancelled for clinical reasons",
SUMIFS(AllPublicationData!$G:$G,AllPublicationData!$A:$A,'Publication Table'!$B112,AllPublicationData!$B:$B,'Publication Table'!$C$4,AllPublicationData!$D:$D,'Publication Table'!O$7),
IF('Publication Table'!$C$5="Operations cancelled for non-clinical/capacity reasons",
SUMIFS(AllPublicationData!$G:$G,AllPublicationData!$A:$A,'Publication Table'!$B112,AllPublicationData!$B:$B,'Publication Table'!$C$4,AllPublicationData!$D:$D,'Publication Table'!O$7),
IF('Publication Table'!$C$5="Cancellations for other reasons",
SUMIFS(AllPublicationData!$G:$G,AllPublicationData!$A:$A,'Publication Table'!$B112,AllPublicationData!$B:$B,'Publication Table'!$C$4,AllPublicationData!$D:$D,'Publication Table'!O$7)))))))+
IF(AND($C$4="NHS Scotland",$C$5="Total Operations"),
SUMIFS(AllPublicationData!$E:$E,AllPublicationData!$A:$A,'Publication Table'!$B112,AllPublicationData!$B:$B,'Publication Table'!O$7),
IF(AND($C$4="NHS Scotland",$C$5="All Cancelled Operations"),
SUMIFS(AllPublicationData!$F:$F,AllPublicationData!$A:$A,'Publication Table'!$B112,AllPublicationData!$B:$B,'Publication Table'!O$7),
IF(AND($C$4="NHS Scotland",$C$5="Operations cancelled by patient"),
SUMIFS(AllPublicationData!$G:$G,AllPublicationData!$A:$A,'Publication Table'!$B112,AllPublicationData!$B:$B,'Publication Table'!O$7),
IF(AND($C$4="NHS Scotland",$C$5="Operations cancelled for clinical reasons"),
SUMIFS(AllPublicationData!$H:$H,AllPublicationData!$A:$A,'Publication Table'!$B112,AllPublicationData!$B:$B,'Publication Table'!O$7),
IF(AND($C$4="NHS Scotland",$C$5="Operations cancelled for non-clinical/capacity reasons"),
SUMIFS(AllPublicationData!$I:$I,AllPublicationData!$A:$A,'Publication Table'!$B112,AllPublicationData!$B:$B,'Publication Table'!O$7),
IF(AND($C$4="NHS Scotland",$C$5="Cancellations for other reasons"),
SUMIFS(AllPublicationData!$J:$J,AllPublicationData!$A:$A,'Publication Table'!$B112,AllPublicationData!$B:$B,'Publication Table'!O$7)))))))</f>
        <v>162</v>
      </c>
      <c r="P112" s="90">
        <f>IF($C$5="Total Operations",
SUMIFS(AllPublicationData!$E:$E,AllPublicationData!$A:$A,'Publication Table'!$B112,AllPublicationData!$B:$B,'Publication Table'!$C$4,AllPublicationData!$D:$D,'Publication Table'!P$7),
IF('Publication Table'!$C$5="All Cancelled Operations",
SUMIFS(AllPublicationData!$F:$F,AllPublicationData!$A:$A,'Publication Table'!$B112,AllPublicationData!$B:$B,'Publication Table'!$C$4,AllPublicationData!$D:$D,'Publication Table'!P$7),
IF('Publication Table'!$C$5="Operations cancelled by patient",
SUMIFS(AllPublicationData!$G:$G,AllPublicationData!$A:$A,'Publication Table'!$B112,AllPublicationData!$B:$B,'Publication Table'!$C$4,AllPublicationData!$D:$D,'Publication Table'!P$7),
IF('Publication Table'!$C$5="Operations cancelled for clinical reasons",
SUMIFS(AllPublicationData!$G:$G,AllPublicationData!$A:$A,'Publication Table'!$B112,AllPublicationData!$B:$B,'Publication Table'!$C$4,AllPublicationData!$D:$D,'Publication Table'!P$7),
IF('Publication Table'!$C$5="Operations cancelled for non-clinical/capacity reasons",
SUMIFS(AllPublicationData!$G:$G,AllPublicationData!$A:$A,'Publication Table'!$B112,AllPublicationData!$B:$B,'Publication Table'!$C$4,AllPublicationData!$D:$D,'Publication Table'!P$7),
IF('Publication Table'!$C$5="Cancellations for other reasons",
SUMIFS(AllPublicationData!$G:$G,AllPublicationData!$A:$A,'Publication Table'!$B112,AllPublicationData!$B:$B,'Publication Table'!$C$4,AllPublicationData!$D:$D,'Publication Table'!P$7)))))))+
IF(AND($C$4="NHS Scotland",$C$5="Total Operations"),
SUMIFS(AllPublicationData!$E:$E,AllPublicationData!$A:$A,'Publication Table'!$B112,AllPublicationData!$B:$B,'Publication Table'!P$7),
IF(AND($C$4="NHS Scotland",$C$5="All Cancelled Operations"),
SUMIFS(AllPublicationData!$F:$F,AllPublicationData!$A:$A,'Publication Table'!$B112,AllPublicationData!$B:$B,'Publication Table'!P$7),
IF(AND($C$4="NHS Scotland",$C$5="Operations cancelled by patient"),
SUMIFS(AllPublicationData!$G:$G,AllPublicationData!$A:$A,'Publication Table'!$B112,AllPublicationData!$B:$B,'Publication Table'!P$7),
IF(AND($C$4="NHS Scotland",$C$5="Operations cancelled for clinical reasons"),
SUMIFS(AllPublicationData!$H:$H,AllPublicationData!$A:$A,'Publication Table'!$B112,AllPublicationData!$B:$B,'Publication Table'!P$7),
IF(AND($C$4="NHS Scotland",$C$5="Operations cancelled for non-clinical/capacity reasons"),
SUMIFS(AllPublicationData!$I:$I,AllPublicationData!$A:$A,'Publication Table'!$B112,AllPublicationData!$B:$B,'Publication Table'!P$7),
IF(AND($C$4="NHS Scotland",$C$5="Cancellations for other reasons"),
SUMIFS(AllPublicationData!$J:$J,AllPublicationData!$A:$A,'Publication Table'!$B112,AllPublicationData!$B:$B,'Publication Table'!P$7)))))))</f>
        <v>170</v>
      </c>
      <c r="Q112" s="90">
        <f>IF($C$5="Total Operations",
SUMIFS(AllPublicationData!$E:$E,AllPublicationData!$A:$A,'Publication Table'!$B112,AllPublicationData!$B:$B,'Publication Table'!$C$4,AllPublicationData!$D:$D,'Publication Table'!Q$7),
IF('Publication Table'!$C$5="All Cancelled Operations",
SUMIFS(AllPublicationData!$F:$F,AllPublicationData!$A:$A,'Publication Table'!$B112,AllPublicationData!$B:$B,'Publication Table'!$C$4,AllPublicationData!$D:$D,'Publication Table'!Q$7),
IF('Publication Table'!$C$5="Operations cancelled by patient",
SUMIFS(AllPublicationData!$G:$G,AllPublicationData!$A:$A,'Publication Table'!$B112,AllPublicationData!$B:$B,'Publication Table'!$C$4,AllPublicationData!$D:$D,'Publication Table'!Q$7),
IF('Publication Table'!$C$5="Operations cancelled for clinical reasons",
SUMIFS(AllPublicationData!$G:$G,AllPublicationData!$A:$A,'Publication Table'!$B112,AllPublicationData!$B:$B,'Publication Table'!$C$4,AllPublicationData!$D:$D,'Publication Table'!Q$7),
IF('Publication Table'!$C$5="Operations cancelled for non-clinical/capacity reasons",
SUMIFS(AllPublicationData!$G:$G,AllPublicationData!$A:$A,'Publication Table'!$B112,AllPublicationData!$B:$B,'Publication Table'!$C$4,AllPublicationData!$D:$D,'Publication Table'!Q$7),
IF('Publication Table'!$C$5="Cancellations for other reasons",
SUMIFS(AllPublicationData!$G:$G,AllPublicationData!$A:$A,'Publication Table'!$B112,AllPublicationData!$B:$B,'Publication Table'!$C$4,AllPublicationData!$D:$D,'Publication Table'!Q$7)))))))+
IF(AND($C$4="NHS Scotland",$C$5="Total Operations"),
SUMIFS(AllPublicationData!$E:$E,AllPublicationData!$A:$A,'Publication Table'!$B112,AllPublicationData!$B:$B,'Publication Table'!Q$7),
IF(AND($C$4="NHS Scotland",$C$5="All Cancelled Operations"),
SUMIFS(AllPublicationData!$F:$F,AllPublicationData!$A:$A,'Publication Table'!$B112,AllPublicationData!$B:$B,'Publication Table'!Q$7),
IF(AND($C$4="NHS Scotland",$C$5="Operations cancelled by patient"),
SUMIFS(AllPublicationData!$G:$G,AllPublicationData!$A:$A,'Publication Table'!$B112,AllPublicationData!$B:$B,'Publication Table'!Q$7),
IF(AND($C$4="NHS Scotland",$C$5="Operations cancelled for clinical reasons"),
SUMIFS(AllPublicationData!$H:$H,AllPublicationData!$A:$A,'Publication Table'!$B112,AllPublicationData!$B:$B,'Publication Table'!Q$7),
IF(AND($C$4="NHS Scotland",$C$5="Operations cancelled for non-clinical/capacity reasons"),
SUMIFS(AllPublicationData!$I:$I,AllPublicationData!$A:$A,'Publication Table'!$B112,AllPublicationData!$B:$B,'Publication Table'!Q$7),
IF(AND($C$4="NHS Scotland",$C$5="Cancellations for other reasons"),
SUMIFS(AllPublicationData!$J:$J,AllPublicationData!$A:$A,'Publication Table'!$B112,AllPublicationData!$B:$B,'Publication Table'!Q$7)))))))</f>
        <v>2610</v>
      </c>
      <c r="R112" s="90">
        <f>IF($C$5="Total Operations",
SUMIFS(AllPublicationData!$E:$E,AllPublicationData!$A:$A,'Publication Table'!$B112,AllPublicationData!$B:$B,'Publication Table'!$C$4,AllPublicationData!$D:$D,'Publication Table'!R$7),
IF('Publication Table'!$C$5="All Cancelled Operations",
SUMIFS(AllPublicationData!$F:$F,AllPublicationData!$A:$A,'Publication Table'!$B112,AllPublicationData!$B:$B,'Publication Table'!$C$4,AllPublicationData!$D:$D,'Publication Table'!R$7),
IF('Publication Table'!$C$5="Operations cancelled by patient",
SUMIFS(AllPublicationData!$G:$G,AllPublicationData!$A:$A,'Publication Table'!$B112,AllPublicationData!$B:$B,'Publication Table'!$C$4,AllPublicationData!$D:$D,'Publication Table'!R$7),
IF('Publication Table'!$C$5="Operations cancelled for clinical reasons",
SUMIFS(AllPublicationData!$G:$G,AllPublicationData!$A:$A,'Publication Table'!$B112,AllPublicationData!$B:$B,'Publication Table'!$C$4,AllPublicationData!$D:$D,'Publication Table'!R$7),
IF('Publication Table'!$C$5="Operations cancelled for non-clinical/capacity reasons",
SUMIFS(AllPublicationData!$G:$G,AllPublicationData!$A:$A,'Publication Table'!$B112,AllPublicationData!$B:$B,'Publication Table'!$C$4,AllPublicationData!$D:$D,'Publication Table'!R$7),
IF('Publication Table'!$C$5="Cancellations for other reasons",
SUMIFS(AllPublicationData!$G:$G,AllPublicationData!$A:$A,'Publication Table'!$B112,AllPublicationData!$B:$B,'Publication Table'!$C$4,AllPublicationData!$D:$D,'Publication Table'!R$7)))))))+
IF(AND($C$4="NHS Scotland",$C$5="Total Operations"),
SUMIFS(AllPublicationData!$E:$E,AllPublicationData!$A:$A,'Publication Table'!$B112,AllPublicationData!$B:$B,'Publication Table'!R$7),
IF(AND($C$4="NHS Scotland",$C$5="All Cancelled Operations"),
SUMIFS(AllPublicationData!$F:$F,AllPublicationData!$A:$A,'Publication Table'!$B112,AllPublicationData!$B:$B,'Publication Table'!R$7),
IF(AND($C$4="NHS Scotland",$C$5="Operations cancelled by patient"),
SUMIFS(AllPublicationData!$G:$G,AllPublicationData!$A:$A,'Publication Table'!$B112,AllPublicationData!$B:$B,'Publication Table'!R$7),
IF(AND($C$4="NHS Scotland",$C$5="Operations cancelled for clinical reasons"),
SUMIFS(AllPublicationData!$H:$H,AllPublicationData!$A:$A,'Publication Table'!$B112,AllPublicationData!$B:$B,'Publication Table'!R$7),
IF(AND($C$4="NHS Scotland",$C$5="Operations cancelled for non-clinical/capacity reasons"),
SUMIFS(AllPublicationData!$I:$I,AllPublicationData!$A:$A,'Publication Table'!$B112,AllPublicationData!$B:$B,'Publication Table'!R$7),
IF(AND($C$4="NHS Scotland",$C$5="Cancellations for other reasons"),
SUMIFS(AllPublicationData!$J:$J,AllPublicationData!$A:$A,'Publication Table'!$B112,AllPublicationData!$B:$B,'Publication Table'!R$7)))))))</f>
        <v>135</v>
      </c>
    </row>
    <row r="113" spans="2:18" x14ac:dyDescent="0.35">
      <c r="B113" s="87">
        <v>42217</v>
      </c>
      <c r="C113" s="81">
        <f>IF($C$5="Total Operations",
SUMIFS(AllPublicationData!$E:$E,AllPublicationData!$A:$A,'Publication Table'!$B113,AllPublicationData!$B:$B,'Publication Table'!$C$4),
IF('Publication Table'!$C$5="All Cancelled Operations",
SUMIFS(AllPublicationData!$F:$F,AllPublicationData!$A:$A,'Publication Table'!$B113,AllPublicationData!$B:$B,'Publication Table'!$C$4),
IF('Publication Table'!$C$5="Operations cancelled by patient",
SUMIFS(AllPublicationData!$G:$G,AllPublicationData!$A:$A,'Publication Table'!$B113,AllPublicationData!$B:$B,'Publication Table'!$C$4),
IF('Publication Table'!$C$5="Operations cancelled for clinical reasons",
SUMIFS(AllPublicationData!$H:$H,AllPublicationData!$A:$A,'Publication Table'!$B113,AllPublicationData!$B:$B,'Publication Table'!$C$4),
IF('Publication Table'!$C$5="Operations cancelled for non-clinical/capacity reasons",
SUMIFS(AllPublicationData!$I:$I,AllPublicationData!$A:$A,'Publication Table'!$B113,AllPublicationData!$B:$B,'Publication Table'!$C$4),
IF('Publication Table'!$C$5="Cancellations for other reasons",
SUMIFS(AllPublicationData!$J:$J,AllPublicationData!$A:$A,'Publication Table'!$B113,AllPublicationData!$B:$B,'Publication Table'!$C$4)))))))+
IF(AND($C$4="NHS Scotland",$C$5="Total Operations"),
SUMIFS(AllPublicationData!$E:$E,AllPublicationData!$A:$A,'Publication Table'!$B113),
IF(AND($C$4="NHS Scotland",$C$5="All Cancelled Operations"),
SUMIFS(AllPublicationData!$F:$F,AllPublicationData!$A:$A,'Publication Table'!$B113),
IF(AND($C$4="NHS Scotland",$C$5="Operations cancelled by patient"),
SUMIFS(AllPublicationData!$G:$G,AllPublicationData!$A:$A,'Publication Table'!$B113),
IF(AND($C$4="NHS Scotland",$C$5="Operations cancelled for clinical reasons"),
SUMIFS(AllPublicationData!$H:$H,AllPublicationData!$A:$A,'Publication Table'!$B113),
IF(AND($C$4="NHS Scotland",$C$5="Operations cancelled for non-clinical/capacity reasons"),
SUMIFS(AllPublicationData!$I:$I,AllPublicationData!$A:$A,'Publication Table'!$B113),
IF(AND($C$4="NHS Scotland",$C$5="Cancellations for other reasons"),
SUMIFS(AllPublicationData!$J:$J,AllPublicationData!$A:$A,'Publication Table'!$B113)))))))</f>
        <v>28948</v>
      </c>
      <c r="D113" s="90">
        <f>IF($C$5="Total Operations",
SUMIFS(AllPublicationData!$E:$E,AllPublicationData!$A:$A,'Publication Table'!$B113,AllPublicationData!$B:$B,'Publication Table'!$C$4,AllPublicationData!$D:$D,'Publication Table'!D$7),
IF('Publication Table'!$C$5="All Cancelled Operations",
SUMIFS(AllPublicationData!$F:$F,AllPublicationData!$A:$A,'Publication Table'!$B113,AllPublicationData!$B:$B,'Publication Table'!$C$4,AllPublicationData!$D:$D,'Publication Table'!D$7),
IF('Publication Table'!$C$5="Operations cancelled by patient",
SUMIFS(AllPublicationData!$G:$G,AllPublicationData!$A:$A,'Publication Table'!$B113,AllPublicationData!$B:$B,'Publication Table'!$C$4,AllPublicationData!$D:$D,'Publication Table'!D$7),
IF('Publication Table'!$C$5="Operations cancelled for clinical reasons",
SUMIFS(AllPublicationData!$H:$H,AllPublicationData!$A:$A,'Publication Table'!$B113,AllPublicationData!$B:$B,'Publication Table'!$C$4,AllPublicationData!$D:$D,'Publication Table'!D$7),
IF('Publication Table'!$C$5="Operations cancelled for non-clinical/capacity reasons",
SUMIFS(AllPublicationData!$I:$I,AllPublicationData!$A:$A,'Publication Table'!$B113,AllPublicationData!$B:$B,'Publication Table'!$C$4,AllPublicationData!$D:$D,'Publication Table'!D$7),
IF('Publication Table'!$C$5="Cancellations for other reasons",
SUMIFS(AllPublicationData!$J:$J,AllPublicationData!$A:$A,'Publication Table'!$B113,AllPublicationData!$B:$B,'Publication Table'!$C$4,AllPublicationData!$D:$D,'Publication Table'!D$7)))))))+
IF(AND($C$4="NHS Scotland",$C$5="Total Operations"),
SUMIFS(AllPublicationData!$E:$E,AllPublicationData!$A:$A,'Publication Table'!$B113,AllPublicationData!$B:$B,'Publication Table'!D$7),
IF(AND($C$4="NHS Scotland",$C$5="All Cancelled Operations"),
SUMIFS(AllPublicationData!$F:$F,AllPublicationData!$A:$A,'Publication Table'!$B113,AllPublicationData!$B:$B,'Publication Table'!D$7),
IF(AND($C$4="NHS Scotland",$C$5="Operations cancelled by patient"),
SUMIFS(AllPublicationData!$G:$G,AllPublicationData!$A:$A,'Publication Table'!$B113,AllPublicationData!$B:$B,'Publication Table'!D$7),
IF(AND($C$4="NHS Scotland",$C$5="Operations cancelled for clinical reasons"),
SUMIFS(AllPublicationData!$H:$H,AllPublicationData!$A:$A,'Publication Table'!$B113,AllPublicationData!$B:$B,'Publication Table'!D$7),
IF(AND($C$4="NHS Scotland",$C$5="Operations cancelled for non-clinical/capacity reasons"),
SUMIFS(AllPublicationData!$I:$I,AllPublicationData!$A:$A,'Publication Table'!$B113,AllPublicationData!$B:$B,'Publication Table'!D$7),
IF(AND($C$4="NHS Scotland",$C$5="Cancellations for other reasons"),
SUMIFS(AllPublicationData!$J:$J,AllPublicationData!$A:$A,'Publication Table'!$B113,AllPublicationData!$B:$B,'Publication Table'!D$7)))))))</f>
        <v>1326</v>
      </c>
      <c r="E113" s="90">
        <f>IF($C$5="Total Operations",
SUMIFS(AllPublicationData!$E:$E,AllPublicationData!$A:$A,'Publication Table'!$B113,AllPublicationData!$B:$B,'Publication Table'!$C$4,AllPublicationData!$D:$D,'Publication Table'!E$7),
IF('Publication Table'!$C$5="All Cancelled Operations",
SUMIFS(AllPublicationData!$F:$F,AllPublicationData!$A:$A,'Publication Table'!$B113,AllPublicationData!$B:$B,'Publication Table'!$C$4,AllPublicationData!$D:$D,'Publication Table'!E$7),
IF('Publication Table'!$C$5="Operations cancelled by patient",
SUMIFS(AllPublicationData!$G:$G,AllPublicationData!$A:$A,'Publication Table'!$B113,AllPublicationData!$B:$B,'Publication Table'!$C$4,AllPublicationData!$D:$D,'Publication Table'!E$7),
IF('Publication Table'!$C$5="Operations cancelled for clinical reasons",
SUMIFS(AllPublicationData!$H:$H,AllPublicationData!$A:$A,'Publication Table'!$B113,AllPublicationData!$B:$B,'Publication Table'!$C$4,AllPublicationData!$D:$D,'Publication Table'!E$7),
IF('Publication Table'!$C$5="Operations cancelled for non-clinical/capacity reasons",
SUMIFS(AllPublicationData!$I:$I,AllPublicationData!$A:$A,'Publication Table'!$B113,AllPublicationData!$B:$B,'Publication Table'!$C$4,AllPublicationData!$D:$D,'Publication Table'!E$7),
IF('Publication Table'!$C$5="Cancellations for other reasons",
SUMIFS(AllPublicationData!$J:$J,AllPublicationData!$A:$A,'Publication Table'!$B113,AllPublicationData!$B:$B,'Publication Table'!$C$4,AllPublicationData!$D:$D,'Publication Table'!E$7)))))))+
IF(AND($C$4="NHS Scotland",$C$5="Total Operations"),
SUMIFS(AllPublicationData!$E:$E,AllPublicationData!$A:$A,'Publication Table'!$B113,AllPublicationData!$B:$B,'Publication Table'!E$7),
IF(AND($C$4="NHS Scotland",$C$5="All Cancelled Operations"),
SUMIFS(AllPublicationData!$F:$F,AllPublicationData!$A:$A,'Publication Table'!$B113,AllPublicationData!$B:$B,'Publication Table'!E$7),
IF(AND($C$4="NHS Scotland",$C$5="Operations cancelled by patient"),
SUMIFS(AllPublicationData!$G:$G,AllPublicationData!$A:$A,'Publication Table'!$B113,AllPublicationData!$B:$B,'Publication Table'!E$7),
IF(AND($C$4="NHS Scotland",$C$5="Operations cancelled for clinical reasons"),
SUMIFS(AllPublicationData!$H:$H,AllPublicationData!$A:$A,'Publication Table'!$B113,AllPublicationData!$B:$B,'Publication Table'!E$7),
IF(AND($C$4="NHS Scotland",$C$5="Operations cancelled for non-clinical/capacity reasons"),
SUMIFS(AllPublicationData!$I:$I,AllPublicationData!$A:$A,'Publication Table'!$B113,AllPublicationData!$B:$B,'Publication Table'!E$7),
IF(AND($C$4="NHS Scotland",$C$5="Cancellations for other reasons"),
SUMIFS(AllPublicationData!$J:$J,AllPublicationData!$A:$A,'Publication Table'!$B113,AllPublicationData!$B:$B,'Publication Table'!E$7)))))))</f>
        <v>1922</v>
      </c>
      <c r="F113" s="90">
        <f>IF($C$5="Total Operations",
SUMIFS(AllPublicationData!$E:$E,AllPublicationData!$A:$A,'Publication Table'!$B113,AllPublicationData!$B:$B,'Publication Table'!$C$4,AllPublicationData!$D:$D,'Publication Table'!F$7),
IF('Publication Table'!$C$5="All Cancelled Operations",
SUMIFS(AllPublicationData!$F:$F,AllPublicationData!$A:$A,'Publication Table'!$B113,AllPublicationData!$B:$B,'Publication Table'!$C$4,AllPublicationData!$D:$D,'Publication Table'!F$7),
IF('Publication Table'!$C$5="Operations cancelled by patient",
SUMIFS(AllPublicationData!$G:$G,AllPublicationData!$A:$A,'Publication Table'!$B113,AllPublicationData!$B:$B,'Publication Table'!$C$4,AllPublicationData!$D:$D,'Publication Table'!F$7),
IF('Publication Table'!$C$5="Operations cancelled for clinical reasons",
SUMIFS(AllPublicationData!$H:$H,AllPublicationData!$A:$A,'Publication Table'!$B113,AllPublicationData!$B:$B,'Publication Table'!$C$4,AllPublicationData!$D:$D,'Publication Table'!F$7),
IF('Publication Table'!$C$5="Operations cancelled for non-clinical/capacity reasons",
SUMIFS(AllPublicationData!$I:$I,AllPublicationData!$A:$A,'Publication Table'!$B113,AllPublicationData!$B:$B,'Publication Table'!$C$4,AllPublicationData!$D:$D,'Publication Table'!F$7),
IF('Publication Table'!$C$5="Cancellations for other reasons",
SUMIFS(AllPublicationData!$J:$J,AllPublicationData!$A:$A,'Publication Table'!$B113,AllPublicationData!$B:$B,'Publication Table'!$C$4,AllPublicationData!$D:$D,'Publication Table'!F$7)))))))+
IF(AND($C$4="NHS Scotland",$C$5="Total Operations"),
SUMIFS(AllPublicationData!$E:$E,AllPublicationData!$A:$A,'Publication Table'!$B113,AllPublicationData!$B:$B,'Publication Table'!F$7),
IF(AND($C$4="NHS Scotland",$C$5="All Cancelled Operations"),
SUMIFS(AllPublicationData!$F:$F,AllPublicationData!$A:$A,'Publication Table'!$B113,AllPublicationData!$B:$B,'Publication Table'!F$7),
IF(AND($C$4="NHS Scotland",$C$5="Operations cancelled by patient"),
SUMIFS(AllPublicationData!$G:$G,AllPublicationData!$A:$A,'Publication Table'!$B113,AllPublicationData!$B:$B,'Publication Table'!F$7),
IF(AND($C$4="NHS Scotland",$C$5="Operations cancelled for clinical reasons"),
SUMIFS(AllPublicationData!$H:$H,AllPublicationData!$A:$A,'Publication Table'!$B113,AllPublicationData!$B:$B,'Publication Table'!F$7),
IF(AND($C$4="NHS Scotland",$C$5="Operations cancelled for non-clinical/capacity reasons"),
SUMIFS(AllPublicationData!$I:$I,AllPublicationData!$A:$A,'Publication Table'!$B113,AllPublicationData!$B:$B,'Publication Table'!F$7),
IF(AND($C$4="NHS Scotland",$C$5="Cancellations for other reasons"),
SUMIFS(AllPublicationData!$J:$J,AllPublicationData!$A:$A,'Publication Table'!$B113,AllPublicationData!$B:$B,'Publication Table'!F$7)))))))</f>
        <v>469</v>
      </c>
      <c r="G113" s="90">
        <f>IF($C$5="Total Operations",
SUMIFS(AllPublicationData!$E:$E,AllPublicationData!$A:$A,'Publication Table'!$B113,AllPublicationData!$B:$B,'Publication Table'!$C$4,AllPublicationData!$D:$D,'Publication Table'!G$7),
IF('Publication Table'!$C$5="All Cancelled Operations",
SUMIFS(AllPublicationData!$F:$F,AllPublicationData!$A:$A,'Publication Table'!$B113,AllPublicationData!$B:$B,'Publication Table'!$C$4,AllPublicationData!$D:$D,'Publication Table'!G$7),
IF('Publication Table'!$C$5="Operations cancelled by patient",
SUMIFS(AllPublicationData!$G:$G,AllPublicationData!$A:$A,'Publication Table'!$B113,AllPublicationData!$B:$B,'Publication Table'!$C$4,AllPublicationData!$D:$D,'Publication Table'!G$7),
IF('Publication Table'!$C$5="Operations cancelled for clinical reasons",
SUMIFS(AllPublicationData!$H:$H,AllPublicationData!$A:$A,'Publication Table'!$B113,AllPublicationData!$B:$B,'Publication Table'!$C$4,AllPublicationData!$D:$D,'Publication Table'!G$7),
IF('Publication Table'!$C$5="Operations cancelled for non-clinical/capacity reasons",
SUMIFS(AllPublicationData!$I:$I,AllPublicationData!$A:$A,'Publication Table'!$B113,AllPublicationData!$B:$B,'Publication Table'!$C$4,AllPublicationData!$D:$D,'Publication Table'!G$7),
IF('Publication Table'!$C$5="Cancellations for other reasons",
SUMIFS(AllPublicationData!$J:$J,AllPublicationData!$A:$A,'Publication Table'!$B113,AllPublicationData!$B:$B,'Publication Table'!$C$4,AllPublicationData!$D:$D,'Publication Table'!G$7)))))))+
IF(AND($C$4="NHS Scotland",$C$5="Total Operations"),
SUMIFS(AllPublicationData!$E:$E,AllPublicationData!$A:$A,'Publication Table'!$B113,AllPublicationData!$B:$B,'Publication Table'!G$7),
IF(AND($C$4="NHS Scotland",$C$5="All Cancelled Operations"),
SUMIFS(AllPublicationData!$F:$F,AllPublicationData!$A:$A,'Publication Table'!$B113,AllPublicationData!$B:$B,'Publication Table'!G$7),
IF(AND($C$4="NHS Scotland",$C$5="Operations cancelled by patient"),
SUMIFS(AllPublicationData!$G:$G,AllPublicationData!$A:$A,'Publication Table'!$B113,AllPublicationData!$B:$B,'Publication Table'!G$7),
IF(AND($C$4="NHS Scotland",$C$5="Operations cancelled for clinical reasons"),
SUMIFS(AllPublicationData!$H:$H,AllPublicationData!$A:$A,'Publication Table'!$B113,AllPublicationData!$B:$B,'Publication Table'!G$7),
IF(AND($C$4="NHS Scotland",$C$5="Operations cancelled for non-clinical/capacity reasons"),
SUMIFS(AllPublicationData!$I:$I,AllPublicationData!$A:$A,'Publication Table'!$B113,AllPublicationData!$B:$B,'Publication Table'!G$7),
IF(AND($C$4="NHS Scotland",$C$5="Cancellations for other reasons"),
SUMIFS(AllPublicationData!$J:$J,AllPublicationData!$A:$A,'Publication Table'!$B113,AllPublicationData!$B:$B,'Publication Table'!G$7)))))))</f>
        <v>1657</v>
      </c>
      <c r="H113" s="90">
        <f>IF($C$5="Total Operations",
SUMIFS(AllPublicationData!$E:$E,AllPublicationData!$A:$A,'Publication Table'!$B113,AllPublicationData!$B:$B,'Publication Table'!$C$4,AllPublicationData!$D:$D,'Publication Table'!H$7),
IF('Publication Table'!$C$5="All Cancelled Operations",
SUMIFS(AllPublicationData!$F:$F,AllPublicationData!$A:$A,'Publication Table'!$B113,AllPublicationData!$B:$B,'Publication Table'!$C$4,AllPublicationData!$D:$D,'Publication Table'!H$7),
IF('Publication Table'!$C$5="Operations cancelled by patient",
SUMIFS(AllPublicationData!$G:$G,AllPublicationData!$A:$A,'Publication Table'!$B113,AllPublicationData!$B:$B,'Publication Table'!$C$4,AllPublicationData!$D:$D,'Publication Table'!H$7),
IF('Publication Table'!$C$5="Operations cancelled for clinical reasons",
SUMIFS(AllPublicationData!$H:$H,AllPublicationData!$A:$A,'Publication Table'!$B113,AllPublicationData!$B:$B,'Publication Table'!$C$4,AllPublicationData!$D:$D,'Publication Table'!H$7),
IF('Publication Table'!$C$5="Operations cancelled for non-clinical/capacity reasons",
SUMIFS(AllPublicationData!$I:$I,AllPublicationData!$A:$A,'Publication Table'!$B113,AllPublicationData!$B:$B,'Publication Table'!$C$4,AllPublicationData!$D:$D,'Publication Table'!H$7),
IF('Publication Table'!$C$5="Cancellations for other reasons",
SUMIFS(AllPublicationData!$J:$J,AllPublicationData!$A:$A,'Publication Table'!$B113,AllPublicationData!$B:$B,'Publication Table'!$C$4,AllPublicationData!$D:$D,'Publication Table'!H$7)))))))+
IF(AND($C$4="NHS Scotland",$C$5="Total Operations"),
SUMIFS(AllPublicationData!$E:$E,AllPublicationData!$A:$A,'Publication Table'!$B113,AllPublicationData!$B:$B,'Publication Table'!H$7),
IF(AND($C$4="NHS Scotland",$C$5="All Cancelled Operations"),
SUMIFS(AllPublicationData!$F:$F,AllPublicationData!$A:$A,'Publication Table'!$B113,AllPublicationData!$B:$B,'Publication Table'!H$7),
IF(AND($C$4="NHS Scotland",$C$5="Operations cancelled by patient"),
SUMIFS(AllPublicationData!$G:$G,AllPublicationData!$A:$A,'Publication Table'!$B113,AllPublicationData!$B:$B,'Publication Table'!H$7),
IF(AND($C$4="NHS Scotland",$C$5="Operations cancelled for clinical reasons"),
SUMIFS(AllPublicationData!$H:$H,AllPublicationData!$A:$A,'Publication Table'!$B113,AllPublicationData!$B:$B,'Publication Table'!H$7),
IF(AND($C$4="NHS Scotland",$C$5="Operations cancelled for non-clinical/capacity reasons"),
SUMIFS(AllPublicationData!$I:$I,AllPublicationData!$A:$A,'Publication Table'!$B113,AllPublicationData!$B:$B,'Publication Table'!H$7),
IF(AND($C$4="NHS Scotland",$C$5="Cancellations for other reasons"),
SUMIFS(AllPublicationData!$J:$J,AllPublicationData!$A:$A,'Publication Table'!$B113,AllPublicationData!$B:$B,'Publication Table'!H$7)))))))</f>
        <v>1149</v>
      </c>
      <c r="I113" s="90">
        <f>IF($C$5="Total Operations",
SUMIFS(AllPublicationData!$E:$E,AllPublicationData!$A:$A,'Publication Table'!$B113,AllPublicationData!$B:$B,'Publication Table'!$C$4,AllPublicationData!$D:$D,'Publication Table'!I$7),
IF('Publication Table'!$C$5="All Cancelled Operations",
SUMIFS(AllPublicationData!$F:$F,AllPublicationData!$A:$A,'Publication Table'!$B113,AllPublicationData!$B:$B,'Publication Table'!$C$4,AllPublicationData!$D:$D,'Publication Table'!I$7),
IF('Publication Table'!$C$5="Operations cancelled by patient",
SUMIFS(AllPublicationData!$G:$G,AllPublicationData!$A:$A,'Publication Table'!$B113,AllPublicationData!$B:$B,'Publication Table'!$C$4,AllPublicationData!$D:$D,'Publication Table'!I$7),
IF('Publication Table'!$C$5="Operations cancelled for clinical reasons",
SUMIFS(AllPublicationData!$H:$H,AllPublicationData!$A:$A,'Publication Table'!$B113,AllPublicationData!$B:$B,'Publication Table'!$C$4,AllPublicationData!$D:$D,'Publication Table'!I$7),
IF('Publication Table'!$C$5="Operations cancelled for non-clinical/capacity reasons",
SUMIFS(AllPublicationData!$I:$I,AllPublicationData!$A:$A,'Publication Table'!$B113,AllPublicationData!$B:$B,'Publication Table'!$C$4,AllPublicationData!$D:$D,'Publication Table'!I$7),
IF('Publication Table'!$C$5="Cancellations for other reasons",
SUMIFS(AllPublicationData!$J:$J,AllPublicationData!$A:$A,'Publication Table'!$B113,AllPublicationData!$B:$B,'Publication Table'!$C$4,AllPublicationData!$D:$D,'Publication Table'!I$7)))))))+
IF(AND($C$4="NHS Scotland",$C$5="Total Operations"),
SUMIFS(AllPublicationData!$E:$E,AllPublicationData!$A:$A,'Publication Table'!$B113,AllPublicationData!$B:$B,'Publication Table'!I$7),
IF(AND($C$4="NHS Scotland",$C$5="All Cancelled Operations"),
SUMIFS(AllPublicationData!$F:$F,AllPublicationData!$A:$A,'Publication Table'!$B113,AllPublicationData!$B:$B,'Publication Table'!I$7),
IF(AND($C$4="NHS Scotland",$C$5="Operations cancelled by patient"),
SUMIFS(AllPublicationData!$G:$G,AllPublicationData!$A:$A,'Publication Table'!$B113,AllPublicationData!$B:$B,'Publication Table'!I$7),
IF(AND($C$4="NHS Scotland",$C$5="Operations cancelled for clinical reasons"),
SUMIFS(AllPublicationData!$H:$H,AllPublicationData!$A:$A,'Publication Table'!$B113,AllPublicationData!$B:$B,'Publication Table'!I$7),
IF(AND($C$4="NHS Scotland",$C$5="Operations cancelled for non-clinical/capacity reasons"),
SUMIFS(AllPublicationData!$I:$I,AllPublicationData!$A:$A,'Publication Table'!$B113,AllPublicationData!$B:$B,'Publication Table'!I$7),
IF(AND($C$4="NHS Scotland",$C$5="Cancellations for other reasons"),
SUMIFS(AllPublicationData!$J:$J,AllPublicationData!$A:$A,'Publication Table'!$B113,AllPublicationData!$B:$B,'Publication Table'!I$7)))))))</f>
        <v>1154</v>
      </c>
      <c r="J113" s="90">
        <f>IF($C$5="Total Operations",
SUMIFS(AllPublicationData!$E:$E,AllPublicationData!$A:$A,'Publication Table'!$B113,AllPublicationData!$B:$B,'Publication Table'!$C$4,AllPublicationData!$D:$D,'Publication Table'!J$7),
IF('Publication Table'!$C$5="All Cancelled Operations",
SUMIFS(AllPublicationData!$F:$F,AllPublicationData!$A:$A,'Publication Table'!$B113,AllPublicationData!$B:$B,'Publication Table'!$C$4,AllPublicationData!$D:$D,'Publication Table'!J$7),
IF('Publication Table'!$C$5="Operations cancelled by patient",
SUMIFS(AllPublicationData!$G:$G,AllPublicationData!$A:$A,'Publication Table'!$B113,AllPublicationData!$B:$B,'Publication Table'!$C$4,AllPublicationData!$D:$D,'Publication Table'!J$7),
IF('Publication Table'!$C$5="Operations cancelled for clinical reasons",
SUMIFS(AllPublicationData!$H:$H,AllPublicationData!$A:$A,'Publication Table'!$B113,AllPublicationData!$B:$B,'Publication Table'!$C$4,AllPublicationData!$D:$D,'Publication Table'!J$7),
IF('Publication Table'!$C$5="Operations cancelled for non-clinical/capacity reasons",
SUMIFS(AllPublicationData!$I:$I,AllPublicationData!$A:$A,'Publication Table'!$B113,AllPublicationData!$B:$B,'Publication Table'!$C$4,AllPublicationData!$D:$D,'Publication Table'!J$7),
IF('Publication Table'!$C$5="Cancellations for other reasons",
SUMIFS(AllPublicationData!$J:$J,AllPublicationData!$A:$A,'Publication Table'!$B113,AllPublicationData!$B:$B,'Publication Table'!$C$4,AllPublicationData!$D:$D,'Publication Table'!J$7)))))))+
IF(AND($C$4="NHS Scotland",$C$5="Total Operations"),
SUMIFS(AllPublicationData!$E:$E,AllPublicationData!$A:$A,'Publication Table'!$B113,AllPublicationData!$B:$B,'Publication Table'!J$7),
IF(AND($C$4="NHS Scotland",$C$5="All Cancelled Operations"),
SUMIFS(AllPublicationData!$F:$F,AllPublicationData!$A:$A,'Publication Table'!$B113,AllPublicationData!$B:$B,'Publication Table'!J$7),
IF(AND($C$4="NHS Scotland",$C$5="Operations cancelled by patient"),
SUMIFS(AllPublicationData!$G:$G,AllPublicationData!$A:$A,'Publication Table'!$B113,AllPublicationData!$B:$B,'Publication Table'!J$7),
IF(AND($C$4="NHS Scotland",$C$5="Operations cancelled for clinical reasons"),
SUMIFS(AllPublicationData!$H:$H,AllPublicationData!$A:$A,'Publication Table'!$B113,AllPublicationData!$B:$B,'Publication Table'!J$7),
IF(AND($C$4="NHS Scotland",$C$5="Operations cancelled for non-clinical/capacity reasons"),
SUMIFS(AllPublicationData!$I:$I,AllPublicationData!$A:$A,'Publication Table'!$B113,AllPublicationData!$B:$B,'Publication Table'!J$7),
IF(AND($C$4="NHS Scotland",$C$5="Cancellations for other reasons"),
SUMIFS(AllPublicationData!$J:$J,AllPublicationData!$A:$A,'Publication Table'!$B113,AllPublicationData!$B:$B,'Publication Table'!J$7)))))))</f>
        <v>3138</v>
      </c>
      <c r="K113" s="90">
        <f>IF($C$5="Total Operations",
SUMIFS(AllPublicationData!$E:$E,AllPublicationData!$A:$A,'Publication Table'!$B113,AllPublicationData!$B:$B,'Publication Table'!$C$4,AllPublicationData!$D:$D,'Publication Table'!K$7),
IF('Publication Table'!$C$5="All Cancelled Operations",
SUMIFS(AllPublicationData!$F:$F,AllPublicationData!$A:$A,'Publication Table'!$B113,AllPublicationData!$B:$B,'Publication Table'!$C$4,AllPublicationData!$D:$D,'Publication Table'!K$7),
IF('Publication Table'!$C$5="Operations cancelled by patient",
SUMIFS(AllPublicationData!$G:$G,AllPublicationData!$A:$A,'Publication Table'!$B113,AllPublicationData!$B:$B,'Publication Table'!$C$4,AllPublicationData!$D:$D,'Publication Table'!K$7),
IF('Publication Table'!$C$5="Operations cancelled for clinical reasons",
SUMIFS(AllPublicationData!$H:$H,AllPublicationData!$A:$A,'Publication Table'!$B113,AllPublicationData!$B:$B,'Publication Table'!$C$4,AllPublicationData!$D:$D,'Publication Table'!K$7),
IF('Publication Table'!$C$5="Operations cancelled for non-clinical/capacity reasons",
SUMIFS(AllPublicationData!$I:$I,AllPublicationData!$A:$A,'Publication Table'!$B113,AllPublicationData!$B:$B,'Publication Table'!$C$4,AllPublicationData!$D:$D,'Publication Table'!K$7),
IF('Publication Table'!$C$5="Cancellations for other reasons",
SUMIFS(AllPublicationData!$J:$J,AllPublicationData!$A:$A,'Publication Table'!$B113,AllPublicationData!$B:$B,'Publication Table'!$C$4,AllPublicationData!$D:$D,'Publication Table'!K$7)))))))+
IF(AND($C$4="NHS Scotland",$C$5="Total Operations"),
SUMIFS(AllPublicationData!$E:$E,AllPublicationData!$A:$A,'Publication Table'!$B113,AllPublicationData!$B:$B,'Publication Table'!K$7),
IF(AND($C$4="NHS Scotland",$C$5="All Cancelled Operations"),
SUMIFS(AllPublicationData!$F:$F,AllPublicationData!$A:$A,'Publication Table'!$B113,AllPublicationData!$B:$B,'Publication Table'!K$7),
IF(AND($C$4="NHS Scotland",$C$5="Operations cancelled by patient"),
SUMIFS(AllPublicationData!$G:$G,AllPublicationData!$A:$A,'Publication Table'!$B113,AllPublicationData!$B:$B,'Publication Table'!K$7),
IF(AND($C$4="NHS Scotland",$C$5="Operations cancelled for clinical reasons"),
SUMIFS(AllPublicationData!$H:$H,AllPublicationData!$A:$A,'Publication Table'!$B113,AllPublicationData!$B:$B,'Publication Table'!K$7),
IF(AND($C$4="NHS Scotland",$C$5="Operations cancelled for non-clinical/capacity reasons"),
SUMIFS(AllPublicationData!$I:$I,AllPublicationData!$A:$A,'Publication Table'!$B113,AllPublicationData!$B:$B,'Publication Table'!K$7),
IF(AND($C$4="NHS Scotland",$C$5="Cancellations for other reasons"),
SUMIFS(AllPublicationData!$J:$J,AllPublicationData!$A:$A,'Publication Table'!$B113,AllPublicationData!$B:$B,'Publication Table'!K$7)))))))</f>
        <v>6285</v>
      </c>
      <c r="L113" s="90">
        <f>IF($C$5="Total Operations",
SUMIFS(AllPublicationData!$E:$E,AllPublicationData!$A:$A,'Publication Table'!$B113,AllPublicationData!$B:$B,'Publication Table'!$C$4,AllPublicationData!$D:$D,'Publication Table'!L$7),
IF('Publication Table'!$C$5="All Cancelled Operations",
SUMIFS(AllPublicationData!$F:$F,AllPublicationData!$A:$A,'Publication Table'!$B113,AllPublicationData!$B:$B,'Publication Table'!$C$4,AllPublicationData!$D:$D,'Publication Table'!L$7),
IF('Publication Table'!$C$5="Operations cancelled by patient",
SUMIFS(AllPublicationData!$G:$G,AllPublicationData!$A:$A,'Publication Table'!$B113,AllPublicationData!$B:$B,'Publication Table'!$C$4,AllPublicationData!$D:$D,'Publication Table'!L$7),
IF('Publication Table'!$C$5="Operations cancelled for clinical reasons",
SUMIFS(AllPublicationData!$H:$H,AllPublicationData!$A:$A,'Publication Table'!$B113,AllPublicationData!$B:$B,'Publication Table'!$C$4,AllPublicationData!$D:$D,'Publication Table'!L$7),
IF('Publication Table'!$C$5="Operations cancelled for non-clinical/capacity reasons",
SUMIFS(AllPublicationData!$I:$I,AllPublicationData!$A:$A,'Publication Table'!$B113,AllPublicationData!$B:$B,'Publication Table'!$C$4,AllPublicationData!$D:$D,'Publication Table'!L$7),
IF('Publication Table'!$C$5="Cancellations for other reasons",
SUMIFS(AllPublicationData!$J:$J,AllPublicationData!$A:$A,'Publication Table'!$B113,AllPublicationData!$B:$B,'Publication Table'!$C$4,AllPublicationData!$D:$D,'Publication Table'!L$7)))))))+
IF(AND($C$4="NHS Scotland",$C$5="Total Operations"),
SUMIFS(AllPublicationData!$E:$E,AllPublicationData!$A:$A,'Publication Table'!$B113,AllPublicationData!$B:$B,'Publication Table'!L$7),
IF(AND($C$4="NHS Scotland",$C$5="All Cancelled Operations"),
SUMIFS(AllPublicationData!$F:$F,AllPublicationData!$A:$A,'Publication Table'!$B113,AllPublicationData!$B:$B,'Publication Table'!L$7),
IF(AND($C$4="NHS Scotland",$C$5="Operations cancelled by patient"),
SUMIFS(AllPublicationData!$G:$G,AllPublicationData!$A:$A,'Publication Table'!$B113,AllPublicationData!$B:$B,'Publication Table'!L$7),
IF(AND($C$4="NHS Scotland",$C$5="Operations cancelled for clinical reasons"),
SUMIFS(AllPublicationData!$H:$H,AllPublicationData!$A:$A,'Publication Table'!$B113,AllPublicationData!$B:$B,'Publication Table'!L$7),
IF(AND($C$4="NHS Scotland",$C$5="Operations cancelled for non-clinical/capacity reasons"),
SUMIFS(AllPublicationData!$I:$I,AllPublicationData!$A:$A,'Publication Table'!$B113,AllPublicationData!$B:$B,'Publication Table'!L$7),
IF(AND($C$4="NHS Scotland",$C$5="Cancellations for other reasons"),
SUMIFS(AllPublicationData!$J:$J,AllPublicationData!$A:$A,'Publication Table'!$B113,AllPublicationData!$B:$B,'Publication Table'!L$7)))))))</f>
        <v>1409</v>
      </c>
      <c r="M113" s="90">
        <f>IF($C$5="Total Operations",
SUMIFS(AllPublicationData!$E:$E,AllPublicationData!$A:$A,'Publication Table'!$B113,AllPublicationData!$B:$B,'Publication Table'!$C$4,AllPublicationData!$D:$D,'Publication Table'!M$7),
IF('Publication Table'!$C$5="All Cancelled Operations",
SUMIFS(AllPublicationData!$F:$F,AllPublicationData!$A:$A,'Publication Table'!$B113,AllPublicationData!$B:$B,'Publication Table'!$C$4,AllPublicationData!$D:$D,'Publication Table'!M$7),
IF('Publication Table'!$C$5="Operations cancelled by patient",
SUMIFS(AllPublicationData!$G:$G,AllPublicationData!$A:$A,'Publication Table'!$B113,AllPublicationData!$B:$B,'Publication Table'!$C$4,AllPublicationData!$D:$D,'Publication Table'!M$7),
IF('Publication Table'!$C$5="Operations cancelled for clinical reasons",
SUMIFS(AllPublicationData!$G:$G,AllPublicationData!$A:$A,'Publication Table'!$B113,AllPublicationData!$B:$B,'Publication Table'!$C$4,AllPublicationData!$D:$D,'Publication Table'!M$7),
IF('Publication Table'!$C$5="Operations cancelled for non-clinical/capacity reasons",
SUMIFS(AllPublicationData!$G:$G,AllPublicationData!$A:$A,'Publication Table'!$B113,AllPublicationData!$B:$B,'Publication Table'!$C$4,AllPublicationData!$D:$D,'Publication Table'!M$7),
IF('Publication Table'!$C$5="Cancellations for other reasons",
SUMIFS(AllPublicationData!$G:$G,AllPublicationData!$A:$A,'Publication Table'!$B113,AllPublicationData!$B:$B,'Publication Table'!$C$4,AllPublicationData!$D:$D,'Publication Table'!M$7)))))))+
IF(AND($C$4="NHS Scotland",$C$5="Total Operations"),
SUMIFS(AllPublicationData!$E:$E,AllPublicationData!$A:$A,'Publication Table'!$B113,AllPublicationData!$B:$B,'Publication Table'!M$7),
IF(AND($C$4="NHS Scotland",$C$5="All Cancelled Operations"),
SUMIFS(AllPublicationData!$F:$F,AllPublicationData!$A:$A,'Publication Table'!$B113,AllPublicationData!$B:$B,'Publication Table'!M$7),
IF(AND($C$4="NHS Scotland",$C$5="Operations cancelled by patient"),
SUMIFS(AllPublicationData!$G:$G,AllPublicationData!$A:$A,'Publication Table'!$B113,AllPublicationData!$B:$B,'Publication Table'!M$7),
IF(AND($C$4="NHS Scotland",$C$5="Operations cancelled for clinical reasons"),
SUMIFS(AllPublicationData!$H:$H,AllPublicationData!$A:$A,'Publication Table'!$B113,AllPublicationData!$B:$B,'Publication Table'!M$7),
IF(AND($C$4="NHS Scotland",$C$5="Operations cancelled for non-clinical/capacity reasons"),
SUMIFS(AllPublicationData!$I:$I,AllPublicationData!$A:$A,'Publication Table'!$B113,AllPublicationData!$B:$B,'Publication Table'!M$7),
IF(AND($C$4="NHS Scotland",$C$5="Cancellations for other reasons"),
SUMIFS(AllPublicationData!$J:$J,AllPublicationData!$A:$A,'Publication Table'!$B113,AllPublicationData!$B:$B,'Publication Table'!M$7)))))))</f>
        <v>2465</v>
      </c>
      <c r="N113" s="90">
        <f>IF($C$5="Total Operations",
SUMIFS(AllPublicationData!$E:$E,AllPublicationData!$A:$A,'Publication Table'!$B113,AllPublicationData!$B:$B,'Publication Table'!$C$4,AllPublicationData!$D:$D,'Publication Table'!N$7),
IF('Publication Table'!$C$5="All Cancelled Operations",
SUMIFS(AllPublicationData!$F:$F,AllPublicationData!$A:$A,'Publication Table'!$B113,AllPublicationData!$B:$B,'Publication Table'!$C$4,AllPublicationData!$D:$D,'Publication Table'!N$7),
IF('Publication Table'!$C$5="Operations cancelled by patient",
SUMIFS(AllPublicationData!$G:$G,AllPublicationData!$A:$A,'Publication Table'!$B113,AllPublicationData!$B:$B,'Publication Table'!$C$4,AllPublicationData!$D:$D,'Publication Table'!N$7),
IF('Publication Table'!$C$5="Operations cancelled for clinical reasons",
SUMIFS(AllPublicationData!$G:$G,AllPublicationData!$A:$A,'Publication Table'!$B113,AllPublicationData!$B:$B,'Publication Table'!$C$4,AllPublicationData!$D:$D,'Publication Table'!N$7),
IF('Publication Table'!$C$5="Operations cancelled for non-clinical/capacity reasons",
SUMIFS(AllPublicationData!$G:$G,AllPublicationData!$A:$A,'Publication Table'!$B113,AllPublicationData!$B:$B,'Publication Table'!$C$4,AllPublicationData!$D:$D,'Publication Table'!N$7),
IF('Publication Table'!$C$5="Cancellations for other reasons",
SUMIFS(AllPublicationData!$G:$G,AllPublicationData!$A:$A,'Publication Table'!$B113,AllPublicationData!$B:$B,'Publication Table'!$C$4,AllPublicationData!$D:$D,'Publication Table'!N$7)))))))+
IF(AND($C$4="NHS Scotland",$C$5="Total Operations"),
SUMIFS(AllPublicationData!$E:$E,AllPublicationData!$A:$A,'Publication Table'!$B113,AllPublicationData!$B:$B,'Publication Table'!N$7),
IF(AND($C$4="NHS Scotland",$C$5="All Cancelled Operations"),
SUMIFS(AllPublicationData!$F:$F,AllPublicationData!$A:$A,'Publication Table'!$B113,AllPublicationData!$B:$B,'Publication Table'!N$7),
IF(AND($C$4="NHS Scotland",$C$5="Operations cancelled by patient"),
SUMIFS(AllPublicationData!$G:$G,AllPublicationData!$A:$A,'Publication Table'!$B113,AllPublicationData!$B:$B,'Publication Table'!N$7),
IF(AND($C$4="NHS Scotland",$C$5="Operations cancelled for clinical reasons"),
SUMIFS(AllPublicationData!$H:$H,AllPublicationData!$A:$A,'Publication Table'!$B113,AllPublicationData!$B:$B,'Publication Table'!N$7),
IF(AND($C$4="NHS Scotland",$C$5="Operations cancelled for non-clinical/capacity reasons"),
SUMIFS(AllPublicationData!$I:$I,AllPublicationData!$A:$A,'Publication Table'!$B113,AllPublicationData!$B:$B,'Publication Table'!N$7),
IF(AND($C$4="NHS Scotland",$C$5="Cancellations for other reasons"),
SUMIFS(AllPublicationData!$J:$J,AllPublicationData!$A:$A,'Publication Table'!$B113,AllPublicationData!$B:$B,'Publication Table'!N$7)))))))</f>
        <v>5046</v>
      </c>
      <c r="O113" s="90">
        <f>IF($C$5="Total Operations",
SUMIFS(AllPublicationData!$E:$E,AllPublicationData!$A:$A,'Publication Table'!$B113,AllPublicationData!$B:$B,'Publication Table'!$C$4,AllPublicationData!$D:$D,'Publication Table'!O$7),
IF('Publication Table'!$C$5="All Cancelled Operations",
SUMIFS(AllPublicationData!$F:$F,AllPublicationData!$A:$A,'Publication Table'!$B113,AllPublicationData!$B:$B,'Publication Table'!$C$4,AllPublicationData!$D:$D,'Publication Table'!O$7),
IF('Publication Table'!$C$5="Operations cancelled by patient",
SUMIFS(AllPublicationData!$G:$G,AllPublicationData!$A:$A,'Publication Table'!$B113,AllPublicationData!$B:$B,'Publication Table'!$C$4,AllPublicationData!$D:$D,'Publication Table'!O$7),
IF('Publication Table'!$C$5="Operations cancelled for clinical reasons",
SUMIFS(AllPublicationData!$G:$G,AllPublicationData!$A:$A,'Publication Table'!$B113,AllPublicationData!$B:$B,'Publication Table'!$C$4,AllPublicationData!$D:$D,'Publication Table'!O$7),
IF('Publication Table'!$C$5="Operations cancelled for non-clinical/capacity reasons",
SUMIFS(AllPublicationData!$G:$G,AllPublicationData!$A:$A,'Publication Table'!$B113,AllPublicationData!$B:$B,'Publication Table'!$C$4,AllPublicationData!$D:$D,'Publication Table'!O$7),
IF('Publication Table'!$C$5="Cancellations for other reasons",
SUMIFS(AllPublicationData!$G:$G,AllPublicationData!$A:$A,'Publication Table'!$B113,AllPublicationData!$B:$B,'Publication Table'!$C$4,AllPublicationData!$D:$D,'Publication Table'!O$7)))))))+
IF(AND($C$4="NHS Scotland",$C$5="Total Operations"),
SUMIFS(AllPublicationData!$E:$E,AllPublicationData!$A:$A,'Publication Table'!$B113,AllPublicationData!$B:$B,'Publication Table'!O$7),
IF(AND($C$4="NHS Scotland",$C$5="All Cancelled Operations"),
SUMIFS(AllPublicationData!$F:$F,AllPublicationData!$A:$A,'Publication Table'!$B113,AllPublicationData!$B:$B,'Publication Table'!O$7),
IF(AND($C$4="NHS Scotland",$C$5="Operations cancelled by patient"),
SUMIFS(AllPublicationData!$G:$G,AllPublicationData!$A:$A,'Publication Table'!$B113,AllPublicationData!$B:$B,'Publication Table'!O$7),
IF(AND($C$4="NHS Scotland",$C$5="Operations cancelled for clinical reasons"),
SUMIFS(AllPublicationData!$H:$H,AllPublicationData!$A:$A,'Publication Table'!$B113,AllPublicationData!$B:$B,'Publication Table'!O$7),
IF(AND($C$4="NHS Scotland",$C$5="Operations cancelled for non-clinical/capacity reasons"),
SUMIFS(AllPublicationData!$I:$I,AllPublicationData!$A:$A,'Publication Table'!$B113,AllPublicationData!$B:$B,'Publication Table'!O$7),
IF(AND($C$4="NHS Scotland",$C$5="Cancellations for other reasons"),
SUMIFS(AllPublicationData!$J:$J,AllPublicationData!$A:$A,'Publication Table'!$B113,AllPublicationData!$B:$B,'Publication Table'!O$7)))))))</f>
        <v>182</v>
      </c>
      <c r="P113" s="90">
        <f>IF($C$5="Total Operations",
SUMIFS(AllPublicationData!$E:$E,AllPublicationData!$A:$A,'Publication Table'!$B113,AllPublicationData!$B:$B,'Publication Table'!$C$4,AllPublicationData!$D:$D,'Publication Table'!P$7),
IF('Publication Table'!$C$5="All Cancelled Operations",
SUMIFS(AllPublicationData!$F:$F,AllPublicationData!$A:$A,'Publication Table'!$B113,AllPublicationData!$B:$B,'Publication Table'!$C$4,AllPublicationData!$D:$D,'Publication Table'!P$7),
IF('Publication Table'!$C$5="Operations cancelled by patient",
SUMIFS(AllPublicationData!$G:$G,AllPublicationData!$A:$A,'Publication Table'!$B113,AllPublicationData!$B:$B,'Publication Table'!$C$4,AllPublicationData!$D:$D,'Publication Table'!P$7),
IF('Publication Table'!$C$5="Operations cancelled for clinical reasons",
SUMIFS(AllPublicationData!$G:$G,AllPublicationData!$A:$A,'Publication Table'!$B113,AllPublicationData!$B:$B,'Publication Table'!$C$4,AllPublicationData!$D:$D,'Publication Table'!P$7),
IF('Publication Table'!$C$5="Operations cancelled for non-clinical/capacity reasons",
SUMIFS(AllPublicationData!$G:$G,AllPublicationData!$A:$A,'Publication Table'!$B113,AllPublicationData!$B:$B,'Publication Table'!$C$4,AllPublicationData!$D:$D,'Publication Table'!P$7),
IF('Publication Table'!$C$5="Cancellations for other reasons",
SUMIFS(AllPublicationData!$G:$G,AllPublicationData!$A:$A,'Publication Table'!$B113,AllPublicationData!$B:$B,'Publication Table'!$C$4,AllPublicationData!$D:$D,'Publication Table'!P$7)))))))+
IF(AND($C$4="NHS Scotland",$C$5="Total Operations"),
SUMIFS(AllPublicationData!$E:$E,AllPublicationData!$A:$A,'Publication Table'!$B113,AllPublicationData!$B:$B,'Publication Table'!P$7),
IF(AND($C$4="NHS Scotland",$C$5="All Cancelled Operations"),
SUMIFS(AllPublicationData!$F:$F,AllPublicationData!$A:$A,'Publication Table'!$B113,AllPublicationData!$B:$B,'Publication Table'!P$7),
IF(AND($C$4="NHS Scotland",$C$5="Operations cancelled by patient"),
SUMIFS(AllPublicationData!$G:$G,AllPublicationData!$A:$A,'Publication Table'!$B113,AllPublicationData!$B:$B,'Publication Table'!P$7),
IF(AND($C$4="NHS Scotland",$C$5="Operations cancelled for clinical reasons"),
SUMIFS(AllPublicationData!$H:$H,AllPublicationData!$A:$A,'Publication Table'!$B113,AllPublicationData!$B:$B,'Publication Table'!P$7),
IF(AND($C$4="NHS Scotland",$C$5="Operations cancelled for non-clinical/capacity reasons"),
SUMIFS(AllPublicationData!$I:$I,AllPublicationData!$A:$A,'Publication Table'!$B113,AllPublicationData!$B:$B,'Publication Table'!P$7),
IF(AND($C$4="NHS Scotland",$C$5="Cancellations for other reasons"),
SUMIFS(AllPublicationData!$J:$J,AllPublicationData!$A:$A,'Publication Table'!$B113,AllPublicationData!$B:$B,'Publication Table'!P$7)))))))</f>
        <v>172</v>
      </c>
      <c r="Q113" s="90">
        <f>IF($C$5="Total Operations",
SUMIFS(AllPublicationData!$E:$E,AllPublicationData!$A:$A,'Publication Table'!$B113,AllPublicationData!$B:$B,'Publication Table'!$C$4,AllPublicationData!$D:$D,'Publication Table'!Q$7),
IF('Publication Table'!$C$5="All Cancelled Operations",
SUMIFS(AllPublicationData!$F:$F,AllPublicationData!$A:$A,'Publication Table'!$B113,AllPublicationData!$B:$B,'Publication Table'!$C$4,AllPublicationData!$D:$D,'Publication Table'!Q$7),
IF('Publication Table'!$C$5="Operations cancelled by patient",
SUMIFS(AllPublicationData!$G:$G,AllPublicationData!$A:$A,'Publication Table'!$B113,AllPublicationData!$B:$B,'Publication Table'!$C$4,AllPublicationData!$D:$D,'Publication Table'!Q$7),
IF('Publication Table'!$C$5="Operations cancelled for clinical reasons",
SUMIFS(AllPublicationData!$G:$G,AllPublicationData!$A:$A,'Publication Table'!$B113,AllPublicationData!$B:$B,'Publication Table'!$C$4,AllPublicationData!$D:$D,'Publication Table'!Q$7),
IF('Publication Table'!$C$5="Operations cancelled for non-clinical/capacity reasons",
SUMIFS(AllPublicationData!$G:$G,AllPublicationData!$A:$A,'Publication Table'!$B113,AllPublicationData!$B:$B,'Publication Table'!$C$4,AllPublicationData!$D:$D,'Publication Table'!Q$7),
IF('Publication Table'!$C$5="Cancellations for other reasons",
SUMIFS(AllPublicationData!$G:$G,AllPublicationData!$A:$A,'Publication Table'!$B113,AllPublicationData!$B:$B,'Publication Table'!$C$4,AllPublicationData!$D:$D,'Publication Table'!Q$7)))))))+
IF(AND($C$4="NHS Scotland",$C$5="Total Operations"),
SUMIFS(AllPublicationData!$E:$E,AllPublicationData!$A:$A,'Publication Table'!$B113,AllPublicationData!$B:$B,'Publication Table'!Q$7),
IF(AND($C$4="NHS Scotland",$C$5="All Cancelled Operations"),
SUMIFS(AllPublicationData!$F:$F,AllPublicationData!$A:$A,'Publication Table'!$B113,AllPublicationData!$B:$B,'Publication Table'!Q$7),
IF(AND($C$4="NHS Scotland",$C$5="Operations cancelled by patient"),
SUMIFS(AllPublicationData!$G:$G,AllPublicationData!$A:$A,'Publication Table'!$B113,AllPublicationData!$B:$B,'Publication Table'!Q$7),
IF(AND($C$4="NHS Scotland",$C$5="Operations cancelled for clinical reasons"),
SUMIFS(AllPublicationData!$H:$H,AllPublicationData!$A:$A,'Publication Table'!$B113,AllPublicationData!$B:$B,'Publication Table'!Q$7),
IF(AND($C$4="NHS Scotland",$C$5="Operations cancelled for non-clinical/capacity reasons"),
SUMIFS(AllPublicationData!$I:$I,AllPublicationData!$A:$A,'Publication Table'!$B113,AllPublicationData!$B:$B,'Publication Table'!Q$7),
IF(AND($C$4="NHS Scotland",$C$5="Cancellations for other reasons"),
SUMIFS(AllPublicationData!$J:$J,AllPublicationData!$A:$A,'Publication Table'!$B113,AllPublicationData!$B:$B,'Publication Table'!Q$7)))))))</f>
        <v>2461</v>
      </c>
      <c r="R113" s="90">
        <f>IF($C$5="Total Operations",
SUMIFS(AllPublicationData!$E:$E,AllPublicationData!$A:$A,'Publication Table'!$B113,AllPublicationData!$B:$B,'Publication Table'!$C$4,AllPublicationData!$D:$D,'Publication Table'!R$7),
IF('Publication Table'!$C$5="All Cancelled Operations",
SUMIFS(AllPublicationData!$F:$F,AllPublicationData!$A:$A,'Publication Table'!$B113,AllPublicationData!$B:$B,'Publication Table'!$C$4,AllPublicationData!$D:$D,'Publication Table'!R$7),
IF('Publication Table'!$C$5="Operations cancelled by patient",
SUMIFS(AllPublicationData!$G:$G,AllPublicationData!$A:$A,'Publication Table'!$B113,AllPublicationData!$B:$B,'Publication Table'!$C$4,AllPublicationData!$D:$D,'Publication Table'!R$7),
IF('Publication Table'!$C$5="Operations cancelled for clinical reasons",
SUMIFS(AllPublicationData!$G:$G,AllPublicationData!$A:$A,'Publication Table'!$B113,AllPublicationData!$B:$B,'Publication Table'!$C$4,AllPublicationData!$D:$D,'Publication Table'!R$7),
IF('Publication Table'!$C$5="Operations cancelled for non-clinical/capacity reasons",
SUMIFS(AllPublicationData!$G:$G,AllPublicationData!$A:$A,'Publication Table'!$B113,AllPublicationData!$B:$B,'Publication Table'!$C$4,AllPublicationData!$D:$D,'Publication Table'!R$7),
IF('Publication Table'!$C$5="Cancellations for other reasons",
SUMIFS(AllPublicationData!$G:$G,AllPublicationData!$A:$A,'Publication Table'!$B113,AllPublicationData!$B:$B,'Publication Table'!$C$4,AllPublicationData!$D:$D,'Publication Table'!R$7)))))))+
IF(AND($C$4="NHS Scotland",$C$5="Total Operations"),
SUMIFS(AllPublicationData!$E:$E,AllPublicationData!$A:$A,'Publication Table'!$B113,AllPublicationData!$B:$B,'Publication Table'!R$7),
IF(AND($C$4="NHS Scotland",$C$5="All Cancelled Operations"),
SUMIFS(AllPublicationData!$F:$F,AllPublicationData!$A:$A,'Publication Table'!$B113,AllPublicationData!$B:$B,'Publication Table'!R$7),
IF(AND($C$4="NHS Scotland",$C$5="Operations cancelled by patient"),
SUMIFS(AllPublicationData!$G:$G,AllPublicationData!$A:$A,'Publication Table'!$B113,AllPublicationData!$B:$B,'Publication Table'!R$7),
IF(AND($C$4="NHS Scotland",$C$5="Operations cancelled for clinical reasons"),
SUMIFS(AllPublicationData!$H:$H,AllPublicationData!$A:$A,'Publication Table'!$B113,AllPublicationData!$B:$B,'Publication Table'!R$7),
IF(AND($C$4="NHS Scotland",$C$5="Operations cancelled for non-clinical/capacity reasons"),
SUMIFS(AllPublicationData!$I:$I,AllPublicationData!$A:$A,'Publication Table'!$B113,AllPublicationData!$B:$B,'Publication Table'!R$7),
IF(AND($C$4="NHS Scotland",$C$5="Cancellations for other reasons"),
SUMIFS(AllPublicationData!$J:$J,AllPublicationData!$A:$A,'Publication Table'!$B113,AllPublicationData!$B:$B,'Publication Table'!R$7)))))))</f>
        <v>113</v>
      </c>
    </row>
    <row r="114" spans="2:18" x14ac:dyDescent="0.35">
      <c r="B114" s="87">
        <v>42186</v>
      </c>
      <c r="C114" s="81">
        <f>IF($C$5="Total Operations",
SUMIFS(AllPublicationData!$E:$E,AllPublicationData!$A:$A,'Publication Table'!$B114,AllPublicationData!$B:$B,'Publication Table'!$C$4),
IF('Publication Table'!$C$5="All Cancelled Operations",
SUMIFS(AllPublicationData!$F:$F,AllPublicationData!$A:$A,'Publication Table'!$B114,AllPublicationData!$B:$B,'Publication Table'!$C$4),
IF('Publication Table'!$C$5="Operations cancelled by patient",
SUMIFS(AllPublicationData!$G:$G,AllPublicationData!$A:$A,'Publication Table'!$B114,AllPublicationData!$B:$B,'Publication Table'!$C$4),
IF('Publication Table'!$C$5="Operations cancelled for clinical reasons",
SUMIFS(AllPublicationData!$H:$H,AllPublicationData!$A:$A,'Publication Table'!$B114,AllPublicationData!$B:$B,'Publication Table'!$C$4),
IF('Publication Table'!$C$5="Operations cancelled for non-clinical/capacity reasons",
SUMIFS(AllPublicationData!$I:$I,AllPublicationData!$A:$A,'Publication Table'!$B114,AllPublicationData!$B:$B,'Publication Table'!$C$4),
IF('Publication Table'!$C$5="Cancellations for other reasons",
SUMIFS(AllPublicationData!$J:$J,AllPublicationData!$A:$A,'Publication Table'!$B114,AllPublicationData!$B:$B,'Publication Table'!$C$4)))))))+
IF(AND($C$4="NHS Scotland",$C$5="Total Operations"),
SUMIFS(AllPublicationData!$E:$E,AllPublicationData!$A:$A,'Publication Table'!$B114),
IF(AND($C$4="NHS Scotland",$C$5="All Cancelled Operations"),
SUMIFS(AllPublicationData!$F:$F,AllPublicationData!$A:$A,'Publication Table'!$B114),
IF(AND($C$4="NHS Scotland",$C$5="Operations cancelled by patient"),
SUMIFS(AllPublicationData!$G:$G,AllPublicationData!$A:$A,'Publication Table'!$B114),
IF(AND($C$4="NHS Scotland",$C$5="Operations cancelled for clinical reasons"),
SUMIFS(AllPublicationData!$H:$H,AllPublicationData!$A:$A,'Publication Table'!$B114),
IF(AND($C$4="NHS Scotland",$C$5="Operations cancelled for non-clinical/capacity reasons"),
SUMIFS(AllPublicationData!$I:$I,AllPublicationData!$A:$A,'Publication Table'!$B114),
IF(AND($C$4="NHS Scotland",$C$5="Cancellations for other reasons"),
SUMIFS(AllPublicationData!$J:$J,AllPublicationData!$A:$A,'Publication Table'!$B114)))))))</f>
        <v>27725</v>
      </c>
      <c r="D114" s="90">
        <f>IF($C$5="Total Operations",
SUMIFS(AllPublicationData!$E:$E,AllPublicationData!$A:$A,'Publication Table'!$B114,AllPublicationData!$B:$B,'Publication Table'!$C$4,AllPublicationData!$D:$D,'Publication Table'!D$7),
IF('Publication Table'!$C$5="All Cancelled Operations",
SUMIFS(AllPublicationData!$F:$F,AllPublicationData!$A:$A,'Publication Table'!$B114,AllPublicationData!$B:$B,'Publication Table'!$C$4,AllPublicationData!$D:$D,'Publication Table'!D$7),
IF('Publication Table'!$C$5="Operations cancelled by patient",
SUMIFS(AllPublicationData!$G:$G,AllPublicationData!$A:$A,'Publication Table'!$B114,AllPublicationData!$B:$B,'Publication Table'!$C$4,AllPublicationData!$D:$D,'Publication Table'!D$7),
IF('Publication Table'!$C$5="Operations cancelled for clinical reasons",
SUMIFS(AllPublicationData!$H:$H,AllPublicationData!$A:$A,'Publication Table'!$B114,AllPublicationData!$B:$B,'Publication Table'!$C$4,AllPublicationData!$D:$D,'Publication Table'!D$7),
IF('Publication Table'!$C$5="Operations cancelled for non-clinical/capacity reasons",
SUMIFS(AllPublicationData!$I:$I,AllPublicationData!$A:$A,'Publication Table'!$B114,AllPublicationData!$B:$B,'Publication Table'!$C$4,AllPublicationData!$D:$D,'Publication Table'!D$7),
IF('Publication Table'!$C$5="Cancellations for other reasons",
SUMIFS(AllPublicationData!$J:$J,AllPublicationData!$A:$A,'Publication Table'!$B114,AllPublicationData!$B:$B,'Publication Table'!$C$4,AllPublicationData!$D:$D,'Publication Table'!D$7)))))))+
IF(AND($C$4="NHS Scotland",$C$5="Total Operations"),
SUMIFS(AllPublicationData!$E:$E,AllPublicationData!$A:$A,'Publication Table'!$B114,AllPublicationData!$B:$B,'Publication Table'!D$7),
IF(AND($C$4="NHS Scotland",$C$5="All Cancelled Operations"),
SUMIFS(AllPublicationData!$F:$F,AllPublicationData!$A:$A,'Publication Table'!$B114,AllPublicationData!$B:$B,'Publication Table'!D$7),
IF(AND($C$4="NHS Scotland",$C$5="Operations cancelled by patient"),
SUMIFS(AllPublicationData!$G:$G,AllPublicationData!$A:$A,'Publication Table'!$B114,AllPublicationData!$B:$B,'Publication Table'!D$7),
IF(AND($C$4="NHS Scotland",$C$5="Operations cancelled for clinical reasons"),
SUMIFS(AllPublicationData!$H:$H,AllPublicationData!$A:$A,'Publication Table'!$B114,AllPublicationData!$B:$B,'Publication Table'!D$7),
IF(AND($C$4="NHS Scotland",$C$5="Operations cancelled for non-clinical/capacity reasons"),
SUMIFS(AllPublicationData!$I:$I,AllPublicationData!$A:$A,'Publication Table'!$B114,AllPublicationData!$B:$B,'Publication Table'!D$7),
IF(AND($C$4="NHS Scotland",$C$5="Cancellations for other reasons"),
SUMIFS(AllPublicationData!$J:$J,AllPublicationData!$A:$A,'Publication Table'!$B114,AllPublicationData!$B:$B,'Publication Table'!D$7)))))))</f>
        <v>1349</v>
      </c>
      <c r="E114" s="90">
        <f>IF($C$5="Total Operations",
SUMIFS(AllPublicationData!$E:$E,AllPublicationData!$A:$A,'Publication Table'!$B114,AllPublicationData!$B:$B,'Publication Table'!$C$4,AllPublicationData!$D:$D,'Publication Table'!E$7),
IF('Publication Table'!$C$5="All Cancelled Operations",
SUMIFS(AllPublicationData!$F:$F,AllPublicationData!$A:$A,'Publication Table'!$B114,AllPublicationData!$B:$B,'Publication Table'!$C$4,AllPublicationData!$D:$D,'Publication Table'!E$7),
IF('Publication Table'!$C$5="Operations cancelled by patient",
SUMIFS(AllPublicationData!$G:$G,AllPublicationData!$A:$A,'Publication Table'!$B114,AllPublicationData!$B:$B,'Publication Table'!$C$4,AllPublicationData!$D:$D,'Publication Table'!E$7),
IF('Publication Table'!$C$5="Operations cancelled for clinical reasons",
SUMIFS(AllPublicationData!$H:$H,AllPublicationData!$A:$A,'Publication Table'!$B114,AllPublicationData!$B:$B,'Publication Table'!$C$4,AllPublicationData!$D:$D,'Publication Table'!E$7),
IF('Publication Table'!$C$5="Operations cancelled for non-clinical/capacity reasons",
SUMIFS(AllPublicationData!$I:$I,AllPublicationData!$A:$A,'Publication Table'!$B114,AllPublicationData!$B:$B,'Publication Table'!$C$4,AllPublicationData!$D:$D,'Publication Table'!E$7),
IF('Publication Table'!$C$5="Cancellations for other reasons",
SUMIFS(AllPublicationData!$J:$J,AllPublicationData!$A:$A,'Publication Table'!$B114,AllPublicationData!$B:$B,'Publication Table'!$C$4,AllPublicationData!$D:$D,'Publication Table'!E$7)))))))+
IF(AND($C$4="NHS Scotland",$C$5="Total Operations"),
SUMIFS(AllPublicationData!$E:$E,AllPublicationData!$A:$A,'Publication Table'!$B114,AllPublicationData!$B:$B,'Publication Table'!E$7),
IF(AND($C$4="NHS Scotland",$C$5="All Cancelled Operations"),
SUMIFS(AllPublicationData!$F:$F,AllPublicationData!$A:$A,'Publication Table'!$B114,AllPublicationData!$B:$B,'Publication Table'!E$7),
IF(AND($C$4="NHS Scotland",$C$5="Operations cancelled by patient"),
SUMIFS(AllPublicationData!$G:$G,AllPublicationData!$A:$A,'Publication Table'!$B114,AllPublicationData!$B:$B,'Publication Table'!E$7),
IF(AND($C$4="NHS Scotland",$C$5="Operations cancelled for clinical reasons"),
SUMIFS(AllPublicationData!$H:$H,AllPublicationData!$A:$A,'Publication Table'!$B114,AllPublicationData!$B:$B,'Publication Table'!E$7),
IF(AND($C$4="NHS Scotland",$C$5="Operations cancelled for non-clinical/capacity reasons"),
SUMIFS(AllPublicationData!$I:$I,AllPublicationData!$A:$A,'Publication Table'!$B114,AllPublicationData!$B:$B,'Publication Table'!E$7),
IF(AND($C$4="NHS Scotland",$C$5="Cancellations for other reasons"),
SUMIFS(AllPublicationData!$J:$J,AllPublicationData!$A:$A,'Publication Table'!$B114,AllPublicationData!$B:$B,'Publication Table'!E$7)))))))</f>
        <v>2081</v>
      </c>
      <c r="F114" s="90">
        <f>IF($C$5="Total Operations",
SUMIFS(AllPublicationData!$E:$E,AllPublicationData!$A:$A,'Publication Table'!$B114,AllPublicationData!$B:$B,'Publication Table'!$C$4,AllPublicationData!$D:$D,'Publication Table'!F$7),
IF('Publication Table'!$C$5="All Cancelled Operations",
SUMIFS(AllPublicationData!$F:$F,AllPublicationData!$A:$A,'Publication Table'!$B114,AllPublicationData!$B:$B,'Publication Table'!$C$4,AllPublicationData!$D:$D,'Publication Table'!F$7),
IF('Publication Table'!$C$5="Operations cancelled by patient",
SUMIFS(AllPublicationData!$G:$G,AllPublicationData!$A:$A,'Publication Table'!$B114,AllPublicationData!$B:$B,'Publication Table'!$C$4,AllPublicationData!$D:$D,'Publication Table'!F$7),
IF('Publication Table'!$C$5="Operations cancelled for clinical reasons",
SUMIFS(AllPublicationData!$H:$H,AllPublicationData!$A:$A,'Publication Table'!$B114,AllPublicationData!$B:$B,'Publication Table'!$C$4,AllPublicationData!$D:$D,'Publication Table'!F$7),
IF('Publication Table'!$C$5="Operations cancelled for non-clinical/capacity reasons",
SUMIFS(AllPublicationData!$I:$I,AllPublicationData!$A:$A,'Publication Table'!$B114,AllPublicationData!$B:$B,'Publication Table'!$C$4,AllPublicationData!$D:$D,'Publication Table'!F$7),
IF('Publication Table'!$C$5="Cancellations for other reasons",
SUMIFS(AllPublicationData!$J:$J,AllPublicationData!$A:$A,'Publication Table'!$B114,AllPublicationData!$B:$B,'Publication Table'!$C$4,AllPublicationData!$D:$D,'Publication Table'!F$7)))))))+
IF(AND($C$4="NHS Scotland",$C$5="Total Operations"),
SUMIFS(AllPublicationData!$E:$E,AllPublicationData!$A:$A,'Publication Table'!$B114,AllPublicationData!$B:$B,'Publication Table'!F$7),
IF(AND($C$4="NHS Scotland",$C$5="All Cancelled Operations"),
SUMIFS(AllPublicationData!$F:$F,AllPublicationData!$A:$A,'Publication Table'!$B114,AllPublicationData!$B:$B,'Publication Table'!F$7),
IF(AND($C$4="NHS Scotland",$C$5="Operations cancelled by patient"),
SUMIFS(AllPublicationData!$G:$G,AllPublicationData!$A:$A,'Publication Table'!$B114,AllPublicationData!$B:$B,'Publication Table'!F$7),
IF(AND($C$4="NHS Scotland",$C$5="Operations cancelled for clinical reasons"),
SUMIFS(AllPublicationData!$H:$H,AllPublicationData!$A:$A,'Publication Table'!$B114,AllPublicationData!$B:$B,'Publication Table'!F$7),
IF(AND($C$4="NHS Scotland",$C$5="Operations cancelled for non-clinical/capacity reasons"),
SUMIFS(AllPublicationData!$I:$I,AllPublicationData!$A:$A,'Publication Table'!$B114,AllPublicationData!$B:$B,'Publication Table'!F$7),
IF(AND($C$4="NHS Scotland",$C$5="Cancellations for other reasons"),
SUMIFS(AllPublicationData!$J:$J,AllPublicationData!$A:$A,'Publication Table'!$B114,AllPublicationData!$B:$B,'Publication Table'!F$7)))))))</f>
        <v>468</v>
      </c>
      <c r="G114" s="90">
        <f>IF($C$5="Total Operations",
SUMIFS(AllPublicationData!$E:$E,AllPublicationData!$A:$A,'Publication Table'!$B114,AllPublicationData!$B:$B,'Publication Table'!$C$4,AllPublicationData!$D:$D,'Publication Table'!G$7),
IF('Publication Table'!$C$5="All Cancelled Operations",
SUMIFS(AllPublicationData!$F:$F,AllPublicationData!$A:$A,'Publication Table'!$B114,AllPublicationData!$B:$B,'Publication Table'!$C$4,AllPublicationData!$D:$D,'Publication Table'!G$7),
IF('Publication Table'!$C$5="Operations cancelled by patient",
SUMIFS(AllPublicationData!$G:$G,AllPublicationData!$A:$A,'Publication Table'!$B114,AllPublicationData!$B:$B,'Publication Table'!$C$4,AllPublicationData!$D:$D,'Publication Table'!G$7),
IF('Publication Table'!$C$5="Operations cancelled for clinical reasons",
SUMIFS(AllPublicationData!$H:$H,AllPublicationData!$A:$A,'Publication Table'!$B114,AllPublicationData!$B:$B,'Publication Table'!$C$4,AllPublicationData!$D:$D,'Publication Table'!G$7),
IF('Publication Table'!$C$5="Operations cancelled for non-clinical/capacity reasons",
SUMIFS(AllPublicationData!$I:$I,AllPublicationData!$A:$A,'Publication Table'!$B114,AllPublicationData!$B:$B,'Publication Table'!$C$4,AllPublicationData!$D:$D,'Publication Table'!G$7),
IF('Publication Table'!$C$5="Cancellations for other reasons",
SUMIFS(AllPublicationData!$J:$J,AllPublicationData!$A:$A,'Publication Table'!$B114,AllPublicationData!$B:$B,'Publication Table'!$C$4,AllPublicationData!$D:$D,'Publication Table'!G$7)))))))+
IF(AND($C$4="NHS Scotland",$C$5="Total Operations"),
SUMIFS(AllPublicationData!$E:$E,AllPublicationData!$A:$A,'Publication Table'!$B114,AllPublicationData!$B:$B,'Publication Table'!G$7),
IF(AND($C$4="NHS Scotland",$C$5="All Cancelled Operations"),
SUMIFS(AllPublicationData!$F:$F,AllPublicationData!$A:$A,'Publication Table'!$B114,AllPublicationData!$B:$B,'Publication Table'!G$7),
IF(AND($C$4="NHS Scotland",$C$5="Operations cancelled by patient"),
SUMIFS(AllPublicationData!$G:$G,AllPublicationData!$A:$A,'Publication Table'!$B114,AllPublicationData!$B:$B,'Publication Table'!G$7),
IF(AND($C$4="NHS Scotland",$C$5="Operations cancelled for clinical reasons"),
SUMIFS(AllPublicationData!$H:$H,AllPublicationData!$A:$A,'Publication Table'!$B114,AllPublicationData!$B:$B,'Publication Table'!G$7),
IF(AND($C$4="NHS Scotland",$C$5="Operations cancelled for non-clinical/capacity reasons"),
SUMIFS(AllPublicationData!$I:$I,AllPublicationData!$A:$A,'Publication Table'!$B114,AllPublicationData!$B:$B,'Publication Table'!G$7),
IF(AND($C$4="NHS Scotland",$C$5="Cancellations for other reasons"),
SUMIFS(AllPublicationData!$J:$J,AllPublicationData!$A:$A,'Publication Table'!$B114,AllPublicationData!$B:$B,'Publication Table'!G$7)))))))</f>
        <v>1680</v>
      </c>
      <c r="H114" s="90">
        <f>IF($C$5="Total Operations",
SUMIFS(AllPublicationData!$E:$E,AllPublicationData!$A:$A,'Publication Table'!$B114,AllPublicationData!$B:$B,'Publication Table'!$C$4,AllPublicationData!$D:$D,'Publication Table'!H$7),
IF('Publication Table'!$C$5="All Cancelled Operations",
SUMIFS(AllPublicationData!$F:$F,AllPublicationData!$A:$A,'Publication Table'!$B114,AllPublicationData!$B:$B,'Publication Table'!$C$4,AllPublicationData!$D:$D,'Publication Table'!H$7),
IF('Publication Table'!$C$5="Operations cancelled by patient",
SUMIFS(AllPublicationData!$G:$G,AllPublicationData!$A:$A,'Publication Table'!$B114,AllPublicationData!$B:$B,'Publication Table'!$C$4,AllPublicationData!$D:$D,'Publication Table'!H$7),
IF('Publication Table'!$C$5="Operations cancelled for clinical reasons",
SUMIFS(AllPublicationData!$H:$H,AllPublicationData!$A:$A,'Publication Table'!$B114,AllPublicationData!$B:$B,'Publication Table'!$C$4,AllPublicationData!$D:$D,'Publication Table'!H$7),
IF('Publication Table'!$C$5="Operations cancelled for non-clinical/capacity reasons",
SUMIFS(AllPublicationData!$I:$I,AllPublicationData!$A:$A,'Publication Table'!$B114,AllPublicationData!$B:$B,'Publication Table'!$C$4,AllPublicationData!$D:$D,'Publication Table'!H$7),
IF('Publication Table'!$C$5="Cancellations for other reasons",
SUMIFS(AllPublicationData!$J:$J,AllPublicationData!$A:$A,'Publication Table'!$B114,AllPublicationData!$B:$B,'Publication Table'!$C$4,AllPublicationData!$D:$D,'Publication Table'!H$7)))))))+
IF(AND($C$4="NHS Scotland",$C$5="Total Operations"),
SUMIFS(AllPublicationData!$E:$E,AllPublicationData!$A:$A,'Publication Table'!$B114,AllPublicationData!$B:$B,'Publication Table'!H$7),
IF(AND($C$4="NHS Scotland",$C$5="All Cancelled Operations"),
SUMIFS(AllPublicationData!$F:$F,AllPublicationData!$A:$A,'Publication Table'!$B114,AllPublicationData!$B:$B,'Publication Table'!H$7),
IF(AND($C$4="NHS Scotland",$C$5="Operations cancelled by patient"),
SUMIFS(AllPublicationData!$G:$G,AllPublicationData!$A:$A,'Publication Table'!$B114,AllPublicationData!$B:$B,'Publication Table'!H$7),
IF(AND($C$4="NHS Scotland",$C$5="Operations cancelled for clinical reasons"),
SUMIFS(AllPublicationData!$H:$H,AllPublicationData!$A:$A,'Publication Table'!$B114,AllPublicationData!$B:$B,'Publication Table'!H$7),
IF(AND($C$4="NHS Scotland",$C$5="Operations cancelled for non-clinical/capacity reasons"),
SUMIFS(AllPublicationData!$I:$I,AllPublicationData!$A:$A,'Publication Table'!$B114,AllPublicationData!$B:$B,'Publication Table'!H$7),
IF(AND($C$4="NHS Scotland",$C$5="Cancellations for other reasons"),
SUMIFS(AllPublicationData!$J:$J,AllPublicationData!$A:$A,'Publication Table'!$B114,AllPublicationData!$B:$B,'Publication Table'!H$7)))))))</f>
        <v>1291</v>
      </c>
      <c r="I114" s="90">
        <f>IF($C$5="Total Operations",
SUMIFS(AllPublicationData!$E:$E,AllPublicationData!$A:$A,'Publication Table'!$B114,AllPublicationData!$B:$B,'Publication Table'!$C$4,AllPublicationData!$D:$D,'Publication Table'!I$7),
IF('Publication Table'!$C$5="All Cancelled Operations",
SUMIFS(AllPublicationData!$F:$F,AllPublicationData!$A:$A,'Publication Table'!$B114,AllPublicationData!$B:$B,'Publication Table'!$C$4,AllPublicationData!$D:$D,'Publication Table'!I$7),
IF('Publication Table'!$C$5="Operations cancelled by patient",
SUMIFS(AllPublicationData!$G:$G,AllPublicationData!$A:$A,'Publication Table'!$B114,AllPublicationData!$B:$B,'Publication Table'!$C$4,AllPublicationData!$D:$D,'Publication Table'!I$7),
IF('Publication Table'!$C$5="Operations cancelled for clinical reasons",
SUMIFS(AllPublicationData!$H:$H,AllPublicationData!$A:$A,'Publication Table'!$B114,AllPublicationData!$B:$B,'Publication Table'!$C$4,AllPublicationData!$D:$D,'Publication Table'!I$7),
IF('Publication Table'!$C$5="Operations cancelled for non-clinical/capacity reasons",
SUMIFS(AllPublicationData!$I:$I,AllPublicationData!$A:$A,'Publication Table'!$B114,AllPublicationData!$B:$B,'Publication Table'!$C$4,AllPublicationData!$D:$D,'Publication Table'!I$7),
IF('Publication Table'!$C$5="Cancellations for other reasons",
SUMIFS(AllPublicationData!$J:$J,AllPublicationData!$A:$A,'Publication Table'!$B114,AllPublicationData!$B:$B,'Publication Table'!$C$4,AllPublicationData!$D:$D,'Publication Table'!I$7)))))))+
IF(AND($C$4="NHS Scotland",$C$5="Total Operations"),
SUMIFS(AllPublicationData!$E:$E,AllPublicationData!$A:$A,'Publication Table'!$B114,AllPublicationData!$B:$B,'Publication Table'!I$7),
IF(AND($C$4="NHS Scotland",$C$5="All Cancelled Operations"),
SUMIFS(AllPublicationData!$F:$F,AllPublicationData!$A:$A,'Publication Table'!$B114,AllPublicationData!$B:$B,'Publication Table'!I$7),
IF(AND($C$4="NHS Scotland",$C$5="Operations cancelled by patient"),
SUMIFS(AllPublicationData!$G:$G,AllPublicationData!$A:$A,'Publication Table'!$B114,AllPublicationData!$B:$B,'Publication Table'!I$7),
IF(AND($C$4="NHS Scotland",$C$5="Operations cancelled for clinical reasons"),
SUMIFS(AllPublicationData!$H:$H,AllPublicationData!$A:$A,'Publication Table'!$B114,AllPublicationData!$B:$B,'Publication Table'!I$7),
IF(AND($C$4="NHS Scotland",$C$5="Operations cancelled for non-clinical/capacity reasons"),
SUMIFS(AllPublicationData!$I:$I,AllPublicationData!$A:$A,'Publication Table'!$B114,AllPublicationData!$B:$B,'Publication Table'!I$7),
IF(AND($C$4="NHS Scotland",$C$5="Cancellations for other reasons"),
SUMIFS(AllPublicationData!$J:$J,AllPublicationData!$A:$A,'Publication Table'!$B114,AllPublicationData!$B:$B,'Publication Table'!I$7)))))))</f>
        <v>1081</v>
      </c>
      <c r="J114" s="90">
        <f>IF($C$5="Total Operations",
SUMIFS(AllPublicationData!$E:$E,AllPublicationData!$A:$A,'Publication Table'!$B114,AllPublicationData!$B:$B,'Publication Table'!$C$4,AllPublicationData!$D:$D,'Publication Table'!J$7),
IF('Publication Table'!$C$5="All Cancelled Operations",
SUMIFS(AllPublicationData!$F:$F,AllPublicationData!$A:$A,'Publication Table'!$B114,AllPublicationData!$B:$B,'Publication Table'!$C$4,AllPublicationData!$D:$D,'Publication Table'!J$7),
IF('Publication Table'!$C$5="Operations cancelled by patient",
SUMIFS(AllPublicationData!$G:$G,AllPublicationData!$A:$A,'Publication Table'!$B114,AllPublicationData!$B:$B,'Publication Table'!$C$4,AllPublicationData!$D:$D,'Publication Table'!J$7),
IF('Publication Table'!$C$5="Operations cancelled for clinical reasons",
SUMIFS(AllPublicationData!$H:$H,AllPublicationData!$A:$A,'Publication Table'!$B114,AllPublicationData!$B:$B,'Publication Table'!$C$4,AllPublicationData!$D:$D,'Publication Table'!J$7),
IF('Publication Table'!$C$5="Operations cancelled for non-clinical/capacity reasons",
SUMIFS(AllPublicationData!$I:$I,AllPublicationData!$A:$A,'Publication Table'!$B114,AllPublicationData!$B:$B,'Publication Table'!$C$4,AllPublicationData!$D:$D,'Publication Table'!J$7),
IF('Publication Table'!$C$5="Cancellations for other reasons",
SUMIFS(AllPublicationData!$J:$J,AllPublicationData!$A:$A,'Publication Table'!$B114,AllPublicationData!$B:$B,'Publication Table'!$C$4,AllPublicationData!$D:$D,'Publication Table'!J$7)))))))+
IF(AND($C$4="NHS Scotland",$C$5="Total Operations"),
SUMIFS(AllPublicationData!$E:$E,AllPublicationData!$A:$A,'Publication Table'!$B114,AllPublicationData!$B:$B,'Publication Table'!J$7),
IF(AND($C$4="NHS Scotland",$C$5="All Cancelled Operations"),
SUMIFS(AllPublicationData!$F:$F,AllPublicationData!$A:$A,'Publication Table'!$B114,AllPublicationData!$B:$B,'Publication Table'!J$7),
IF(AND($C$4="NHS Scotland",$C$5="Operations cancelled by patient"),
SUMIFS(AllPublicationData!$G:$G,AllPublicationData!$A:$A,'Publication Table'!$B114,AllPublicationData!$B:$B,'Publication Table'!J$7),
IF(AND($C$4="NHS Scotland",$C$5="Operations cancelled for clinical reasons"),
SUMIFS(AllPublicationData!$H:$H,AllPublicationData!$A:$A,'Publication Table'!$B114,AllPublicationData!$B:$B,'Publication Table'!J$7),
IF(AND($C$4="NHS Scotland",$C$5="Operations cancelled for non-clinical/capacity reasons"),
SUMIFS(AllPublicationData!$I:$I,AllPublicationData!$A:$A,'Publication Table'!$B114,AllPublicationData!$B:$B,'Publication Table'!J$7),
IF(AND($C$4="NHS Scotland",$C$5="Cancellations for other reasons"),
SUMIFS(AllPublicationData!$J:$J,AllPublicationData!$A:$A,'Publication Table'!$B114,AllPublicationData!$B:$B,'Publication Table'!J$7)))))))</f>
        <v>3121</v>
      </c>
      <c r="K114" s="90">
        <f>IF($C$5="Total Operations",
SUMIFS(AllPublicationData!$E:$E,AllPublicationData!$A:$A,'Publication Table'!$B114,AllPublicationData!$B:$B,'Publication Table'!$C$4,AllPublicationData!$D:$D,'Publication Table'!K$7),
IF('Publication Table'!$C$5="All Cancelled Operations",
SUMIFS(AllPublicationData!$F:$F,AllPublicationData!$A:$A,'Publication Table'!$B114,AllPublicationData!$B:$B,'Publication Table'!$C$4,AllPublicationData!$D:$D,'Publication Table'!K$7),
IF('Publication Table'!$C$5="Operations cancelled by patient",
SUMIFS(AllPublicationData!$G:$G,AllPublicationData!$A:$A,'Publication Table'!$B114,AllPublicationData!$B:$B,'Publication Table'!$C$4,AllPublicationData!$D:$D,'Publication Table'!K$7),
IF('Publication Table'!$C$5="Operations cancelled for clinical reasons",
SUMIFS(AllPublicationData!$H:$H,AllPublicationData!$A:$A,'Publication Table'!$B114,AllPublicationData!$B:$B,'Publication Table'!$C$4,AllPublicationData!$D:$D,'Publication Table'!K$7),
IF('Publication Table'!$C$5="Operations cancelled for non-clinical/capacity reasons",
SUMIFS(AllPublicationData!$I:$I,AllPublicationData!$A:$A,'Publication Table'!$B114,AllPublicationData!$B:$B,'Publication Table'!$C$4,AllPublicationData!$D:$D,'Publication Table'!K$7),
IF('Publication Table'!$C$5="Cancellations for other reasons",
SUMIFS(AllPublicationData!$J:$J,AllPublicationData!$A:$A,'Publication Table'!$B114,AllPublicationData!$B:$B,'Publication Table'!$C$4,AllPublicationData!$D:$D,'Publication Table'!K$7)))))))+
IF(AND($C$4="NHS Scotland",$C$5="Total Operations"),
SUMIFS(AllPublicationData!$E:$E,AllPublicationData!$A:$A,'Publication Table'!$B114,AllPublicationData!$B:$B,'Publication Table'!K$7),
IF(AND($C$4="NHS Scotland",$C$5="All Cancelled Operations"),
SUMIFS(AllPublicationData!$F:$F,AllPublicationData!$A:$A,'Publication Table'!$B114,AllPublicationData!$B:$B,'Publication Table'!K$7),
IF(AND($C$4="NHS Scotland",$C$5="Operations cancelled by patient"),
SUMIFS(AllPublicationData!$G:$G,AllPublicationData!$A:$A,'Publication Table'!$B114,AllPublicationData!$B:$B,'Publication Table'!K$7),
IF(AND($C$4="NHS Scotland",$C$5="Operations cancelled for clinical reasons"),
SUMIFS(AllPublicationData!$H:$H,AllPublicationData!$A:$A,'Publication Table'!$B114,AllPublicationData!$B:$B,'Publication Table'!K$7),
IF(AND($C$4="NHS Scotland",$C$5="Operations cancelled for non-clinical/capacity reasons"),
SUMIFS(AllPublicationData!$I:$I,AllPublicationData!$A:$A,'Publication Table'!$B114,AllPublicationData!$B:$B,'Publication Table'!K$7),
IF(AND($C$4="NHS Scotland",$C$5="Cancellations for other reasons"),
SUMIFS(AllPublicationData!$J:$J,AllPublicationData!$A:$A,'Publication Table'!$B114,AllPublicationData!$B:$B,'Publication Table'!K$7)))))))</f>
        <v>5780</v>
      </c>
      <c r="L114" s="90">
        <f>IF($C$5="Total Operations",
SUMIFS(AllPublicationData!$E:$E,AllPublicationData!$A:$A,'Publication Table'!$B114,AllPublicationData!$B:$B,'Publication Table'!$C$4,AllPublicationData!$D:$D,'Publication Table'!L$7),
IF('Publication Table'!$C$5="All Cancelled Operations",
SUMIFS(AllPublicationData!$F:$F,AllPublicationData!$A:$A,'Publication Table'!$B114,AllPublicationData!$B:$B,'Publication Table'!$C$4,AllPublicationData!$D:$D,'Publication Table'!L$7),
IF('Publication Table'!$C$5="Operations cancelled by patient",
SUMIFS(AllPublicationData!$G:$G,AllPublicationData!$A:$A,'Publication Table'!$B114,AllPublicationData!$B:$B,'Publication Table'!$C$4,AllPublicationData!$D:$D,'Publication Table'!L$7),
IF('Publication Table'!$C$5="Operations cancelled for clinical reasons",
SUMIFS(AllPublicationData!$H:$H,AllPublicationData!$A:$A,'Publication Table'!$B114,AllPublicationData!$B:$B,'Publication Table'!$C$4,AllPublicationData!$D:$D,'Publication Table'!L$7),
IF('Publication Table'!$C$5="Operations cancelled for non-clinical/capacity reasons",
SUMIFS(AllPublicationData!$I:$I,AllPublicationData!$A:$A,'Publication Table'!$B114,AllPublicationData!$B:$B,'Publication Table'!$C$4,AllPublicationData!$D:$D,'Publication Table'!L$7),
IF('Publication Table'!$C$5="Cancellations for other reasons",
SUMIFS(AllPublicationData!$J:$J,AllPublicationData!$A:$A,'Publication Table'!$B114,AllPublicationData!$B:$B,'Publication Table'!$C$4,AllPublicationData!$D:$D,'Publication Table'!L$7)))))))+
IF(AND($C$4="NHS Scotland",$C$5="Total Operations"),
SUMIFS(AllPublicationData!$E:$E,AllPublicationData!$A:$A,'Publication Table'!$B114,AllPublicationData!$B:$B,'Publication Table'!L$7),
IF(AND($C$4="NHS Scotland",$C$5="All Cancelled Operations"),
SUMIFS(AllPublicationData!$F:$F,AllPublicationData!$A:$A,'Publication Table'!$B114,AllPublicationData!$B:$B,'Publication Table'!L$7),
IF(AND($C$4="NHS Scotland",$C$5="Operations cancelled by patient"),
SUMIFS(AllPublicationData!$G:$G,AllPublicationData!$A:$A,'Publication Table'!$B114,AllPublicationData!$B:$B,'Publication Table'!L$7),
IF(AND($C$4="NHS Scotland",$C$5="Operations cancelled for clinical reasons"),
SUMIFS(AllPublicationData!$H:$H,AllPublicationData!$A:$A,'Publication Table'!$B114,AllPublicationData!$B:$B,'Publication Table'!L$7),
IF(AND($C$4="NHS Scotland",$C$5="Operations cancelled for non-clinical/capacity reasons"),
SUMIFS(AllPublicationData!$I:$I,AllPublicationData!$A:$A,'Publication Table'!$B114,AllPublicationData!$B:$B,'Publication Table'!L$7),
IF(AND($C$4="NHS Scotland",$C$5="Cancellations for other reasons"),
SUMIFS(AllPublicationData!$J:$J,AllPublicationData!$A:$A,'Publication Table'!$B114,AllPublicationData!$B:$B,'Publication Table'!L$7)))))))</f>
        <v>1582</v>
      </c>
      <c r="M114" s="90">
        <f>IF($C$5="Total Operations",
SUMIFS(AllPublicationData!$E:$E,AllPublicationData!$A:$A,'Publication Table'!$B114,AllPublicationData!$B:$B,'Publication Table'!$C$4,AllPublicationData!$D:$D,'Publication Table'!M$7),
IF('Publication Table'!$C$5="All Cancelled Operations",
SUMIFS(AllPublicationData!$F:$F,AllPublicationData!$A:$A,'Publication Table'!$B114,AllPublicationData!$B:$B,'Publication Table'!$C$4,AllPublicationData!$D:$D,'Publication Table'!M$7),
IF('Publication Table'!$C$5="Operations cancelled by patient",
SUMIFS(AllPublicationData!$G:$G,AllPublicationData!$A:$A,'Publication Table'!$B114,AllPublicationData!$B:$B,'Publication Table'!$C$4,AllPublicationData!$D:$D,'Publication Table'!M$7),
IF('Publication Table'!$C$5="Operations cancelled for clinical reasons",
SUMIFS(AllPublicationData!$G:$G,AllPublicationData!$A:$A,'Publication Table'!$B114,AllPublicationData!$B:$B,'Publication Table'!$C$4,AllPublicationData!$D:$D,'Publication Table'!M$7),
IF('Publication Table'!$C$5="Operations cancelled for non-clinical/capacity reasons",
SUMIFS(AllPublicationData!$G:$G,AllPublicationData!$A:$A,'Publication Table'!$B114,AllPublicationData!$B:$B,'Publication Table'!$C$4,AllPublicationData!$D:$D,'Publication Table'!M$7),
IF('Publication Table'!$C$5="Cancellations for other reasons",
SUMIFS(AllPublicationData!$G:$G,AllPublicationData!$A:$A,'Publication Table'!$B114,AllPublicationData!$B:$B,'Publication Table'!$C$4,AllPublicationData!$D:$D,'Publication Table'!M$7)))))))+
IF(AND($C$4="NHS Scotland",$C$5="Total Operations"),
SUMIFS(AllPublicationData!$E:$E,AllPublicationData!$A:$A,'Publication Table'!$B114,AllPublicationData!$B:$B,'Publication Table'!M$7),
IF(AND($C$4="NHS Scotland",$C$5="All Cancelled Operations"),
SUMIFS(AllPublicationData!$F:$F,AllPublicationData!$A:$A,'Publication Table'!$B114,AllPublicationData!$B:$B,'Publication Table'!M$7),
IF(AND($C$4="NHS Scotland",$C$5="Operations cancelled by patient"),
SUMIFS(AllPublicationData!$G:$G,AllPublicationData!$A:$A,'Publication Table'!$B114,AllPublicationData!$B:$B,'Publication Table'!M$7),
IF(AND($C$4="NHS Scotland",$C$5="Operations cancelled for clinical reasons"),
SUMIFS(AllPublicationData!$H:$H,AllPublicationData!$A:$A,'Publication Table'!$B114,AllPublicationData!$B:$B,'Publication Table'!M$7),
IF(AND($C$4="NHS Scotland",$C$5="Operations cancelled for non-clinical/capacity reasons"),
SUMIFS(AllPublicationData!$I:$I,AllPublicationData!$A:$A,'Publication Table'!$B114,AllPublicationData!$B:$B,'Publication Table'!M$7),
IF(AND($C$4="NHS Scotland",$C$5="Cancellations for other reasons"),
SUMIFS(AllPublicationData!$J:$J,AllPublicationData!$A:$A,'Publication Table'!$B114,AllPublicationData!$B:$B,'Publication Table'!M$7)))))))</f>
        <v>2302</v>
      </c>
      <c r="N114" s="90">
        <f>IF($C$5="Total Operations",
SUMIFS(AllPublicationData!$E:$E,AllPublicationData!$A:$A,'Publication Table'!$B114,AllPublicationData!$B:$B,'Publication Table'!$C$4,AllPublicationData!$D:$D,'Publication Table'!N$7),
IF('Publication Table'!$C$5="All Cancelled Operations",
SUMIFS(AllPublicationData!$F:$F,AllPublicationData!$A:$A,'Publication Table'!$B114,AllPublicationData!$B:$B,'Publication Table'!$C$4,AllPublicationData!$D:$D,'Publication Table'!N$7),
IF('Publication Table'!$C$5="Operations cancelled by patient",
SUMIFS(AllPublicationData!$G:$G,AllPublicationData!$A:$A,'Publication Table'!$B114,AllPublicationData!$B:$B,'Publication Table'!$C$4,AllPublicationData!$D:$D,'Publication Table'!N$7),
IF('Publication Table'!$C$5="Operations cancelled for clinical reasons",
SUMIFS(AllPublicationData!$G:$G,AllPublicationData!$A:$A,'Publication Table'!$B114,AllPublicationData!$B:$B,'Publication Table'!$C$4,AllPublicationData!$D:$D,'Publication Table'!N$7),
IF('Publication Table'!$C$5="Operations cancelled for non-clinical/capacity reasons",
SUMIFS(AllPublicationData!$G:$G,AllPublicationData!$A:$A,'Publication Table'!$B114,AllPublicationData!$B:$B,'Publication Table'!$C$4,AllPublicationData!$D:$D,'Publication Table'!N$7),
IF('Publication Table'!$C$5="Cancellations for other reasons",
SUMIFS(AllPublicationData!$G:$G,AllPublicationData!$A:$A,'Publication Table'!$B114,AllPublicationData!$B:$B,'Publication Table'!$C$4,AllPublicationData!$D:$D,'Publication Table'!N$7)))))))+
IF(AND($C$4="NHS Scotland",$C$5="Total Operations"),
SUMIFS(AllPublicationData!$E:$E,AllPublicationData!$A:$A,'Publication Table'!$B114,AllPublicationData!$B:$B,'Publication Table'!N$7),
IF(AND($C$4="NHS Scotland",$C$5="All Cancelled Operations"),
SUMIFS(AllPublicationData!$F:$F,AllPublicationData!$A:$A,'Publication Table'!$B114,AllPublicationData!$B:$B,'Publication Table'!N$7),
IF(AND($C$4="NHS Scotland",$C$5="Operations cancelled by patient"),
SUMIFS(AllPublicationData!$G:$G,AllPublicationData!$A:$A,'Publication Table'!$B114,AllPublicationData!$B:$B,'Publication Table'!N$7),
IF(AND($C$4="NHS Scotland",$C$5="Operations cancelled for clinical reasons"),
SUMIFS(AllPublicationData!$H:$H,AllPublicationData!$A:$A,'Publication Table'!$B114,AllPublicationData!$B:$B,'Publication Table'!N$7),
IF(AND($C$4="NHS Scotland",$C$5="Operations cancelled for non-clinical/capacity reasons"),
SUMIFS(AllPublicationData!$I:$I,AllPublicationData!$A:$A,'Publication Table'!$B114,AllPublicationData!$B:$B,'Publication Table'!N$7),
IF(AND($C$4="NHS Scotland",$C$5="Cancellations for other reasons"),
SUMIFS(AllPublicationData!$J:$J,AllPublicationData!$A:$A,'Publication Table'!$B114,AllPublicationData!$B:$B,'Publication Table'!N$7)))))))</f>
        <v>4477</v>
      </c>
      <c r="O114" s="90">
        <f>IF($C$5="Total Operations",
SUMIFS(AllPublicationData!$E:$E,AllPublicationData!$A:$A,'Publication Table'!$B114,AllPublicationData!$B:$B,'Publication Table'!$C$4,AllPublicationData!$D:$D,'Publication Table'!O$7),
IF('Publication Table'!$C$5="All Cancelled Operations",
SUMIFS(AllPublicationData!$F:$F,AllPublicationData!$A:$A,'Publication Table'!$B114,AllPublicationData!$B:$B,'Publication Table'!$C$4,AllPublicationData!$D:$D,'Publication Table'!O$7),
IF('Publication Table'!$C$5="Operations cancelled by patient",
SUMIFS(AllPublicationData!$G:$G,AllPublicationData!$A:$A,'Publication Table'!$B114,AllPublicationData!$B:$B,'Publication Table'!$C$4,AllPublicationData!$D:$D,'Publication Table'!O$7),
IF('Publication Table'!$C$5="Operations cancelled for clinical reasons",
SUMIFS(AllPublicationData!$G:$G,AllPublicationData!$A:$A,'Publication Table'!$B114,AllPublicationData!$B:$B,'Publication Table'!$C$4,AllPublicationData!$D:$D,'Publication Table'!O$7),
IF('Publication Table'!$C$5="Operations cancelled for non-clinical/capacity reasons",
SUMIFS(AllPublicationData!$G:$G,AllPublicationData!$A:$A,'Publication Table'!$B114,AllPublicationData!$B:$B,'Publication Table'!$C$4,AllPublicationData!$D:$D,'Publication Table'!O$7),
IF('Publication Table'!$C$5="Cancellations for other reasons",
SUMIFS(AllPublicationData!$G:$G,AllPublicationData!$A:$A,'Publication Table'!$B114,AllPublicationData!$B:$B,'Publication Table'!$C$4,AllPublicationData!$D:$D,'Publication Table'!O$7)))))))+
IF(AND($C$4="NHS Scotland",$C$5="Total Operations"),
SUMIFS(AllPublicationData!$E:$E,AllPublicationData!$A:$A,'Publication Table'!$B114,AllPublicationData!$B:$B,'Publication Table'!O$7),
IF(AND($C$4="NHS Scotland",$C$5="All Cancelled Operations"),
SUMIFS(AllPublicationData!$F:$F,AllPublicationData!$A:$A,'Publication Table'!$B114,AllPublicationData!$B:$B,'Publication Table'!O$7),
IF(AND($C$4="NHS Scotland",$C$5="Operations cancelled by patient"),
SUMIFS(AllPublicationData!$G:$G,AllPublicationData!$A:$A,'Publication Table'!$B114,AllPublicationData!$B:$B,'Publication Table'!O$7),
IF(AND($C$4="NHS Scotland",$C$5="Operations cancelled for clinical reasons"),
SUMIFS(AllPublicationData!$H:$H,AllPublicationData!$A:$A,'Publication Table'!$B114,AllPublicationData!$B:$B,'Publication Table'!O$7),
IF(AND($C$4="NHS Scotland",$C$5="Operations cancelled for non-clinical/capacity reasons"),
SUMIFS(AllPublicationData!$I:$I,AllPublicationData!$A:$A,'Publication Table'!$B114,AllPublicationData!$B:$B,'Publication Table'!O$7),
IF(AND($C$4="NHS Scotland",$C$5="Cancellations for other reasons"),
SUMIFS(AllPublicationData!$J:$J,AllPublicationData!$A:$A,'Publication Table'!$B114,AllPublicationData!$B:$B,'Publication Table'!O$7)))))))</f>
        <v>168</v>
      </c>
      <c r="P114" s="90">
        <f>IF($C$5="Total Operations",
SUMIFS(AllPublicationData!$E:$E,AllPublicationData!$A:$A,'Publication Table'!$B114,AllPublicationData!$B:$B,'Publication Table'!$C$4,AllPublicationData!$D:$D,'Publication Table'!P$7),
IF('Publication Table'!$C$5="All Cancelled Operations",
SUMIFS(AllPublicationData!$F:$F,AllPublicationData!$A:$A,'Publication Table'!$B114,AllPublicationData!$B:$B,'Publication Table'!$C$4,AllPublicationData!$D:$D,'Publication Table'!P$7),
IF('Publication Table'!$C$5="Operations cancelled by patient",
SUMIFS(AllPublicationData!$G:$G,AllPublicationData!$A:$A,'Publication Table'!$B114,AllPublicationData!$B:$B,'Publication Table'!$C$4,AllPublicationData!$D:$D,'Publication Table'!P$7),
IF('Publication Table'!$C$5="Operations cancelled for clinical reasons",
SUMIFS(AllPublicationData!$G:$G,AllPublicationData!$A:$A,'Publication Table'!$B114,AllPublicationData!$B:$B,'Publication Table'!$C$4,AllPublicationData!$D:$D,'Publication Table'!P$7),
IF('Publication Table'!$C$5="Operations cancelled for non-clinical/capacity reasons",
SUMIFS(AllPublicationData!$G:$G,AllPublicationData!$A:$A,'Publication Table'!$B114,AllPublicationData!$B:$B,'Publication Table'!$C$4,AllPublicationData!$D:$D,'Publication Table'!P$7),
IF('Publication Table'!$C$5="Cancellations for other reasons",
SUMIFS(AllPublicationData!$G:$G,AllPublicationData!$A:$A,'Publication Table'!$B114,AllPublicationData!$B:$B,'Publication Table'!$C$4,AllPublicationData!$D:$D,'Publication Table'!P$7)))))))+
IF(AND($C$4="NHS Scotland",$C$5="Total Operations"),
SUMIFS(AllPublicationData!$E:$E,AllPublicationData!$A:$A,'Publication Table'!$B114,AllPublicationData!$B:$B,'Publication Table'!P$7),
IF(AND($C$4="NHS Scotland",$C$5="All Cancelled Operations"),
SUMIFS(AllPublicationData!$F:$F,AllPublicationData!$A:$A,'Publication Table'!$B114,AllPublicationData!$B:$B,'Publication Table'!P$7),
IF(AND($C$4="NHS Scotland",$C$5="Operations cancelled by patient"),
SUMIFS(AllPublicationData!$G:$G,AllPublicationData!$A:$A,'Publication Table'!$B114,AllPublicationData!$B:$B,'Publication Table'!P$7),
IF(AND($C$4="NHS Scotland",$C$5="Operations cancelled for clinical reasons"),
SUMIFS(AllPublicationData!$H:$H,AllPublicationData!$A:$A,'Publication Table'!$B114,AllPublicationData!$B:$B,'Publication Table'!P$7),
IF(AND($C$4="NHS Scotland",$C$5="Operations cancelled for non-clinical/capacity reasons"),
SUMIFS(AllPublicationData!$I:$I,AllPublicationData!$A:$A,'Publication Table'!$B114,AllPublicationData!$B:$B,'Publication Table'!P$7),
IF(AND($C$4="NHS Scotland",$C$5="Cancellations for other reasons"),
SUMIFS(AllPublicationData!$J:$J,AllPublicationData!$A:$A,'Publication Table'!$B114,AllPublicationData!$B:$B,'Publication Table'!P$7)))))))</f>
        <v>166</v>
      </c>
      <c r="Q114" s="90">
        <f>IF($C$5="Total Operations",
SUMIFS(AllPublicationData!$E:$E,AllPublicationData!$A:$A,'Publication Table'!$B114,AllPublicationData!$B:$B,'Publication Table'!$C$4,AllPublicationData!$D:$D,'Publication Table'!Q$7),
IF('Publication Table'!$C$5="All Cancelled Operations",
SUMIFS(AllPublicationData!$F:$F,AllPublicationData!$A:$A,'Publication Table'!$B114,AllPublicationData!$B:$B,'Publication Table'!$C$4,AllPublicationData!$D:$D,'Publication Table'!Q$7),
IF('Publication Table'!$C$5="Operations cancelled by patient",
SUMIFS(AllPublicationData!$G:$G,AllPublicationData!$A:$A,'Publication Table'!$B114,AllPublicationData!$B:$B,'Publication Table'!$C$4,AllPublicationData!$D:$D,'Publication Table'!Q$7),
IF('Publication Table'!$C$5="Operations cancelled for clinical reasons",
SUMIFS(AllPublicationData!$G:$G,AllPublicationData!$A:$A,'Publication Table'!$B114,AllPublicationData!$B:$B,'Publication Table'!$C$4,AllPublicationData!$D:$D,'Publication Table'!Q$7),
IF('Publication Table'!$C$5="Operations cancelled for non-clinical/capacity reasons",
SUMIFS(AllPublicationData!$G:$G,AllPublicationData!$A:$A,'Publication Table'!$B114,AllPublicationData!$B:$B,'Publication Table'!$C$4,AllPublicationData!$D:$D,'Publication Table'!Q$7),
IF('Publication Table'!$C$5="Cancellations for other reasons",
SUMIFS(AllPublicationData!$G:$G,AllPublicationData!$A:$A,'Publication Table'!$B114,AllPublicationData!$B:$B,'Publication Table'!$C$4,AllPublicationData!$D:$D,'Publication Table'!Q$7)))))))+
IF(AND($C$4="NHS Scotland",$C$5="Total Operations"),
SUMIFS(AllPublicationData!$E:$E,AllPublicationData!$A:$A,'Publication Table'!$B114,AllPublicationData!$B:$B,'Publication Table'!Q$7),
IF(AND($C$4="NHS Scotland",$C$5="All Cancelled Operations"),
SUMIFS(AllPublicationData!$F:$F,AllPublicationData!$A:$A,'Publication Table'!$B114,AllPublicationData!$B:$B,'Publication Table'!Q$7),
IF(AND($C$4="NHS Scotland",$C$5="Operations cancelled by patient"),
SUMIFS(AllPublicationData!$G:$G,AllPublicationData!$A:$A,'Publication Table'!$B114,AllPublicationData!$B:$B,'Publication Table'!Q$7),
IF(AND($C$4="NHS Scotland",$C$5="Operations cancelled for clinical reasons"),
SUMIFS(AllPublicationData!$H:$H,AllPublicationData!$A:$A,'Publication Table'!$B114,AllPublicationData!$B:$B,'Publication Table'!Q$7),
IF(AND($C$4="NHS Scotland",$C$5="Operations cancelled for non-clinical/capacity reasons"),
SUMIFS(AllPublicationData!$I:$I,AllPublicationData!$A:$A,'Publication Table'!$B114,AllPublicationData!$B:$B,'Publication Table'!Q$7),
IF(AND($C$4="NHS Scotland",$C$5="Cancellations for other reasons"),
SUMIFS(AllPublicationData!$J:$J,AllPublicationData!$A:$A,'Publication Table'!$B114,AllPublicationData!$B:$B,'Publication Table'!Q$7)))))))</f>
        <v>2062</v>
      </c>
      <c r="R114" s="90">
        <f>IF($C$5="Total Operations",
SUMIFS(AllPublicationData!$E:$E,AllPublicationData!$A:$A,'Publication Table'!$B114,AllPublicationData!$B:$B,'Publication Table'!$C$4,AllPublicationData!$D:$D,'Publication Table'!R$7),
IF('Publication Table'!$C$5="All Cancelled Operations",
SUMIFS(AllPublicationData!$F:$F,AllPublicationData!$A:$A,'Publication Table'!$B114,AllPublicationData!$B:$B,'Publication Table'!$C$4,AllPublicationData!$D:$D,'Publication Table'!R$7),
IF('Publication Table'!$C$5="Operations cancelled by patient",
SUMIFS(AllPublicationData!$G:$G,AllPublicationData!$A:$A,'Publication Table'!$B114,AllPublicationData!$B:$B,'Publication Table'!$C$4,AllPublicationData!$D:$D,'Publication Table'!R$7),
IF('Publication Table'!$C$5="Operations cancelled for clinical reasons",
SUMIFS(AllPublicationData!$G:$G,AllPublicationData!$A:$A,'Publication Table'!$B114,AllPublicationData!$B:$B,'Publication Table'!$C$4,AllPublicationData!$D:$D,'Publication Table'!R$7),
IF('Publication Table'!$C$5="Operations cancelled for non-clinical/capacity reasons",
SUMIFS(AllPublicationData!$G:$G,AllPublicationData!$A:$A,'Publication Table'!$B114,AllPublicationData!$B:$B,'Publication Table'!$C$4,AllPublicationData!$D:$D,'Publication Table'!R$7),
IF('Publication Table'!$C$5="Cancellations for other reasons",
SUMIFS(AllPublicationData!$G:$G,AllPublicationData!$A:$A,'Publication Table'!$B114,AllPublicationData!$B:$B,'Publication Table'!$C$4,AllPublicationData!$D:$D,'Publication Table'!R$7)))))))+
IF(AND($C$4="NHS Scotland",$C$5="Total Operations"),
SUMIFS(AllPublicationData!$E:$E,AllPublicationData!$A:$A,'Publication Table'!$B114,AllPublicationData!$B:$B,'Publication Table'!R$7),
IF(AND($C$4="NHS Scotland",$C$5="All Cancelled Operations"),
SUMIFS(AllPublicationData!$F:$F,AllPublicationData!$A:$A,'Publication Table'!$B114,AllPublicationData!$B:$B,'Publication Table'!R$7),
IF(AND($C$4="NHS Scotland",$C$5="Operations cancelled by patient"),
SUMIFS(AllPublicationData!$G:$G,AllPublicationData!$A:$A,'Publication Table'!$B114,AllPublicationData!$B:$B,'Publication Table'!R$7),
IF(AND($C$4="NHS Scotland",$C$5="Operations cancelled for clinical reasons"),
SUMIFS(AllPublicationData!$H:$H,AllPublicationData!$A:$A,'Publication Table'!$B114,AllPublicationData!$B:$B,'Publication Table'!R$7),
IF(AND($C$4="NHS Scotland",$C$5="Operations cancelled for non-clinical/capacity reasons"),
SUMIFS(AllPublicationData!$I:$I,AllPublicationData!$A:$A,'Publication Table'!$B114,AllPublicationData!$B:$B,'Publication Table'!R$7),
IF(AND($C$4="NHS Scotland",$C$5="Cancellations for other reasons"),
SUMIFS(AllPublicationData!$J:$J,AllPublicationData!$A:$A,'Publication Table'!$B114,AllPublicationData!$B:$B,'Publication Table'!R$7)))))))</f>
        <v>117</v>
      </c>
    </row>
    <row r="115" spans="2:18" x14ac:dyDescent="0.35">
      <c r="B115" s="87">
        <v>42156</v>
      </c>
      <c r="C115" s="81">
        <f>IF($C$5="Total Operations",
SUMIFS(AllPublicationData!$E:$E,AllPublicationData!$A:$A,'Publication Table'!$B115,AllPublicationData!$B:$B,'Publication Table'!$C$4),
IF('Publication Table'!$C$5="All Cancelled Operations",
SUMIFS(AllPublicationData!$F:$F,AllPublicationData!$A:$A,'Publication Table'!$B115,AllPublicationData!$B:$B,'Publication Table'!$C$4),
IF('Publication Table'!$C$5="Operations cancelled by patient",
SUMIFS(AllPublicationData!$G:$G,AllPublicationData!$A:$A,'Publication Table'!$B115,AllPublicationData!$B:$B,'Publication Table'!$C$4),
IF('Publication Table'!$C$5="Operations cancelled for clinical reasons",
SUMIFS(AllPublicationData!$H:$H,AllPublicationData!$A:$A,'Publication Table'!$B115,AllPublicationData!$B:$B,'Publication Table'!$C$4),
IF('Publication Table'!$C$5="Operations cancelled for non-clinical/capacity reasons",
SUMIFS(AllPublicationData!$I:$I,AllPublicationData!$A:$A,'Publication Table'!$B115,AllPublicationData!$B:$B,'Publication Table'!$C$4),
IF('Publication Table'!$C$5="Cancellations for other reasons",
SUMIFS(AllPublicationData!$J:$J,AllPublicationData!$A:$A,'Publication Table'!$B115,AllPublicationData!$B:$B,'Publication Table'!$C$4)))))))+
IF(AND($C$4="NHS Scotland",$C$5="Total Operations"),
SUMIFS(AllPublicationData!$E:$E,AllPublicationData!$A:$A,'Publication Table'!$B115),
IF(AND($C$4="NHS Scotland",$C$5="All Cancelled Operations"),
SUMIFS(AllPublicationData!$F:$F,AllPublicationData!$A:$A,'Publication Table'!$B115),
IF(AND($C$4="NHS Scotland",$C$5="Operations cancelled by patient"),
SUMIFS(AllPublicationData!$G:$G,AllPublicationData!$A:$A,'Publication Table'!$B115),
IF(AND($C$4="NHS Scotland",$C$5="Operations cancelled for clinical reasons"),
SUMIFS(AllPublicationData!$H:$H,AllPublicationData!$A:$A,'Publication Table'!$B115),
IF(AND($C$4="NHS Scotland",$C$5="Operations cancelled for non-clinical/capacity reasons"),
SUMIFS(AllPublicationData!$I:$I,AllPublicationData!$A:$A,'Publication Table'!$B115),
IF(AND($C$4="NHS Scotland",$C$5="Cancellations for other reasons"),
SUMIFS(AllPublicationData!$J:$J,AllPublicationData!$A:$A,'Publication Table'!$B115)))))))</f>
        <v>30941</v>
      </c>
      <c r="D115" s="90">
        <f>IF($C$5="Total Operations",
SUMIFS(AllPublicationData!$E:$E,AllPublicationData!$A:$A,'Publication Table'!$B115,AllPublicationData!$B:$B,'Publication Table'!$C$4,AllPublicationData!$D:$D,'Publication Table'!D$7),
IF('Publication Table'!$C$5="All Cancelled Operations",
SUMIFS(AllPublicationData!$F:$F,AllPublicationData!$A:$A,'Publication Table'!$B115,AllPublicationData!$B:$B,'Publication Table'!$C$4,AllPublicationData!$D:$D,'Publication Table'!D$7),
IF('Publication Table'!$C$5="Operations cancelled by patient",
SUMIFS(AllPublicationData!$G:$G,AllPublicationData!$A:$A,'Publication Table'!$B115,AllPublicationData!$B:$B,'Publication Table'!$C$4,AllPublicationData!$D:$D,'Publication Table'!D$7),
IF('Publication Table'!$C$5="Operations cancelled for clinical reasons",
SUMIFS(AllPublicationData!$H:$H,AllPublicationData!$A:$A,'Publication Table'!$B115,AllPublicationData!$B:$B,'Publication Table'!$C$4,AllPublicationData!$D:$D,'Publication Table'!D$7),
IF('Publication Table'!$C$5="Operations cancelled for non-clinical/capacity reasons",
SUMIFS(AllPublicationData!$I:$I,AllPublicationData!$A:$A,'Publication Table'!$B115,AllPublicationData!$B:$B,'Publication Table'!$C$4,AllPublicationData!$D:$D,'Publication Table'!D$7),
IF('Publication Table'!$C$5="Cancellations for other reasons",
SUMIFS(AllPublicationData!$J:$J,AllPublicationData!$A:$A,'Publication Table'!$B115,AllPublicationData!$B:$B,'Publication Table'!$C$4,AllPublicationData!$D:$D,'Publication Table'!D$7)))))))+
IF(AND($C$4="NHS Scotland",$C$5="Total Operations"),
SUMIFS(AllPublicationData!$E:$E,AllPublicationData!$A:$A,'Publication Table'!$B115,AllPublicationData!$B:$B,'Publication Table'!D$7),
IF(AND($C$4="NHS Scotland",$C$5="All Cancelled Operations"),
SUMIFS(AllPublicationData!$F:$F,AllPublicationData!$A:$A,'Publication Table'!$B115,AllPublicationData!$B:$B,'Publication Table'!D$7),
IF(AND($C$4="NHS Scotland",$C$5="Operations cancelled by patient"),
SUMIFS(AllPublicationData!$G:$G,AllPublicationData!$A:$A,'Publication Table'!$B115,AllPublicationData!$B:$B,'Publication Table'!D$7),
IF(AND($C$4="NHS Scotland",$C$5="Operations cancelled for clinical reasons"),
SUMIFS(AllPublicationData!$H:$H,AllPublicationData!$A:$A,'Publication Table'!$B115,AllPublicationData!$B:$B,'Publication Table'!D$7),
IF(AND($C$4="NHS Scotland",$C$5="Operations cancelled for non-clinical/capacity reasons"),
SUMIFS(AllPublicationData!$I:$I,AllPublicationData!$A:$A,'Publication Table'!$B115,AllPublicationData!$B:$B,'Publication Table'!D$7),
IF(AND($C$4="NHS Scotland",$C$5="Cancellations for other reasons"),
SUMIFS(AllPublicationData!$J:$J,AllPublicationData!$A:$A,'Publication Table'!$B115,AllPublicationData!$B:$B,'Publication Table'!D$7)))))))</f>
        <v>1259</v>
      </c>
      <c r="E115" s="90">
        <f>IF($C$5="Total Operations",
SUMIFS(AllPublicationData!$E:$E,AllPublicationData!$A:$A,'Publication Table'!$B115,AllPublicationData!$B:$B,'Publication Table'!$C$4,AllPublicationData!$D:$D,'Publication Table'!E$7),
IF('Publication Table'!$C$5="All Cancelled Operations",
SUMIFS(AllPublicationData!$F:$F,AllPublicationData!$A:$A,'Publication Table'!$B115,AllPublicationData!$B:$B,'Publication Table'!$C$4,AllPublicationData!$D:$D,'Publication Table'!E$7),
IF('Publication Table'!$C$5="Operations cancelled by patient",
SUMIFS(AllPublicationData!$G:$G,AllPublicationData!$A:$A,'Publication Table'!$B115,AllPublicationData!$B:$B,'Publication Table'!$C$4,AllPublicationData!$D:$D,'Publication Table'!E$7),
IF('Publication Table'!$C$5="Operations cancelled for clinical reasons",
SUMIFS(AllPublicationData!$H:$H,AllPublicationData!$A:$A,'Publication Table'!$B115,AllPublicationData!$B:$B,'Publication Table'!$C$4,AllPublicationData!$D:$D,'Publication Table'!E$7),
IF('Publication Table'!$C$5="Operations cancelled for non-clinical/capacity reasons",
SUMIFS(AllPublicationData!$I:$I,AllPublicationData!$A:$A,'Publication Table'!$B115,AllPublicationData!$B:$B,'Publication Table'!$C$4,AllPublicationData!$D:$D,'Publication Table'!E$7),
IF('Publication Table'!$C$5="Cancellations for other reasons",
SUMIFS(AllPublicationData!$J:$J,AllPublicationData!$A:$A,'Publication Table'!$B115,AllPublicationData!$B:$B,'Publication Table'!$C$4,AllPublicationData!$D:$D,'Publication Table'!E$7)))))))+
IF(AND($C$4="NHS Scotland",$C$5="Total Operations"),
SUMIFS(AllPublicationData!$E:$E,AllPublicationData!$A:$A,'Publication Table'!$B115,AllPublicationData!$B:$B,'Publication Table'!E$7),
IF(AND($C$4="NHS Scotland",$C$5="All Cancelled Operations"),
SUMIFS(AllPublicationData!$F:$F,AllPublicationData!$A:$A,'Publication Table'!$B115,AllPublicationData!$B:$B,'Publication Table'!E$7),
IF(AND($C$4="NHS Scotland",$C$5="Operations cancelled by patient"),
SUMIFS(AllPublicationData!$G:$G,AllPublicationData!$A:$A,'Publication Table'!$B115,AllPublicationData!$B:$B,'Publication Table'!E$7),
IF(AND($C$4="NHS Scotland",$C$5="Operations cancelled for clinical reasons"),
SUMIFS(AllPublicationData!$H:$H,AllPublicationData!$A:$A,'Publication Table'!$B115,AllPublicationData!$B:$B,'Publication Table'!E$7),
IF(AND($C$4="NHS Scotland",$C$5="Operations cancelled for non-clinical/capacity reasons"),
SUMIFS(AllPublicationData!$I:$I,AllPublicationData!$A:$A,'Publication Table'!$B115,AllPublicationData!$B:$B,'Publication Table'!E$7),
IF(AND($C$4="NHS Scotland",$C$5="Cancellations for other reasons"),
SUMIFS(AllPublicationData!$J:$J,AllPublicationData!$A:$A,'Publication Table'!$B115,AllPublicationData!$B:$B,'Publication Table'!E$7)))))))</f>
        <v>2015</v>
      </c>
      <c r="F115" s="90">
        <f>IF($C$5="Total Operations",
SUMIFS(AllPublicationData!$E:$E,AllPublicationData!$A:$A,'Publication Table'!$B115,AllPublicationData!$B:$B,'Publication Table'!$C$4,AllPublicationData!$D:$D,'Publication Table'!F$7),
IF('Publication Table'!$C$5="All Cancelled Operations",
SUMIFS(AllPublicationData!$F:$F,AllPublicationData!$A:$A,'Publication Table'!$B115,AllPublicationData!$B:$B,'Publication Table'!$C$4,AllPublicationData!$D:$D,'Publication Table'!F$7),
IF('Publication Table'!$C$5="Operations cancelled by patient",
SUMIFS(AllPublicationData!$G:$G,AllPublicationData!$A:$A,'Publication Table'!$B115,AllPublicationData!$B:$B,'Publication Table'!$C$4,AllPublicationData!$D:$D,'Publication Table'!F$7),
IF('Publication Table'!$C$5="Operations cancelled for clinical reasons",
SUMIFS(AllPublicationData!$H:$H,AllPublicationData!$A:$A,'Publication Table'!$B115,AllPublicationData!$B:$B,'Publication Table'!$C$4,AllPublicationData!$D:$D,'Publication Table'!F$7),
IF('Publication Table'!$C$5="Operations cancelled for non-clinical/capacity reasons",
SUMIFS(AllPublicationData!$I:$I,AllPublicationData!$A:$A,'Publication Table'!$B115,AllPublicationData!$B:$B,'Publication Table'!$C$4,AllPublicationData!$D:$D,'Publication Table'!F$7),
IF('Publication Table'!$C$5="Cancellations for other reasons",
SUMIFS(AllPublicationData!$J:$J,AllPublicationData!$A:$A,'Publication Table'!$B115,AllPublicationData!$B:$B,'Publication Table'!$C$4,AllPublicationData!$D:$D,'Publication Table'!F$7)))))))+
IF(AND($C$4="NHS Scotland",$C$5="Total Operations"),
SUMIFS(AllPublicationData!$E:$E,AllPublicationData!$A:$A,'Publication Table'!$B115,AllPublicationData!$B:$B,'Publication Table'!F$7),
IF(AND($C$4="NHS Scotland",$C$5="All Cancelled Operations"),
SUMIFS(AllPublicationData!$F:$F,AllPublicationData!$A:$A,'Publication Table'!$B115,AllPublicationData!$B:$B,'Publication Table'!F$7),
IF(AND($C$4="NHS Scotland",$C$5="Operations cancelled by patient"),
SUMIFS(AllPublicationData!$G:$G,AllPublicationData!$A:$A,'Publication Table'!$B115,AllPublicationData!$B:$B,'Publication Table'!F$7),
IF(AND($C$4="NHS Scotland",$C$5="Operations cancelled for clinical reasons"),
SUMIFS(AllPublicationData!$H:$H,AllPublicationData!$A:$A,'Publication Table'!$B115,AllPublicationData!$B:$B,'Publication Table'!F$7),
IF(AND($C$4="NHS Scotland",$C$5="Operations cancelled for non-clinical/capacity reasons"),
SUMIFS(AllPublicationData!$I:$I,AllPublicationData!$A:$A,'Publication Table'!$B115,AllPublicationData!$B:$B,'Publication Table'!F$7),
IF(AND($C$4="NHS Scotland",$C$5="Cancellations for other reasons"),
SUMIFS(AllPublicationData!$J:$J,AllPublicationData!$A:$A,'Publication Table'!$B115,AllPublicationData!$B:$B,'Publication Table'!F$7)))))))</f>
        <v>511</v>
      </c>
      <c r="G115" s="90">
        <f>IF($C$5="Total Operations",
SUMIFS(AllPublicationData!$E:$E,AllPublicationData!$A:$A,'Publication Table'!$B115,AllPublicationData!$B:$B,'Publication Table'!$C$4,AllPublicationData!$D:$D,'Publication Table'!G$7),
IF('Publication Table'!$C$5="All Cancelled Operations",
SUMIFS(AllPublicationData!$F:$F,AllPublicationData!$A:$A,'Publication Table'!$B115,AllPublicationData!$B:$B,'Publication Table'!$C$4,AllPublicationData!$D:$D,'Publication Table'!G$7),
IF('Publication Table'!$C$5="Operations cancelled by patient",
SUMIFS(AllPublicationData!$G:$G,AllPublicationData!$A:$A,'Publication Table'!$B115,AllPublicationData!$B:$B,'Publication Table'!$C$4,AllPublicationData!$D:$D,'Publication Table'!G$7),
IF('Publication Table'!$C$5="Operations cancelled for clinical reasons",
SUMIFS(AllPublicationData!$H:$H,AllPublicationData!$A:$A,'Publication Table'!$B115,AllPublicationData!$B:$B,'Publication Table'!$C$4,AllPublicationData!$D:$D,'Publication Table'!G$7),
IF('Publication Table'!$C$5="Operations cancelled for non-clinical/capacity reasons",
SUMIFS(AllPublicationData!$I:$I,AllPublicationData!$A:$A,'Publication Table'!$B115,AllPublicationData!$B:$B,'Publication Table'!$C$4,AllPublicationData!$D:$D,'Publication Table'!G$7),
IF('Publication Table'!$C$5="Cancellations for other reasons",
SUMIFS(AllPublicationData!$J:$J,AllPublicationData!$A:$A,'Publication Table'!$B115,AllPublicationData!$B:$B,'Publication Table'!$C$4,AllPublicationData!$D:$D,'Publication Table'!G$7)))))))+
IF(AND($C$4="NHS Scotland",$C$5="Total Operations"),
SUMIFS(AllPublicationData!$E:$E,AllPublicationData!$A:$A,'Publication Table'!$B115,AllPublicationData!$B:$B,'Publication Table'!G$7),
IF(AND($C$4="NHS Scotland",$C$5="All Cancelled Operations"),
SUMIFS(AllPublicationData!$F:$F,AllPublicationData!$A:$A,'Publication Table'!$B115,AllPublicationData!$B:$B,'Publication Table'!G$7),
IF(AND($C$4="NHS Scotland",$C$5="Operations cancelled by patient"),
SUMIFS(AllPublicationData!$G:$G,AllPublicationData!$A:$A,'Publication Table'!$B115,AllPublicationData!$B:$B,'Publication Table'!G$7),
IF(AND($C$4="NHS Scotland",$C$5="Operations cancelled for clinical reasons"),
SUMIFS(AllPublicationData!$H:$H,AllPublicationData!$A:$A,'Publication Table'!$B115,AllPublicationData!$B:$B,'Publication Table'!G$7),
IF(AND($C$4="NHS Scotland",$C$5="Operations cancelled for non-clinical/capacity reasons"),
SUMIFS(AllPublicationData!$I:$I,AllPublicationData!$A:$A,'Publication Table'!$B115,AllPublicationData!$B:$B,'Publication Table'!G$7),
IF(AND($C$4="NHS Scotland",$C$5="Cancellations for other reasons"),
SUMIFS(AllPublicationData!$J:$J,AllPublicationData!$A:$A,'Publication Table'!$B115,AllPublicationData!$B:$B,'Publication Table'!G$7)))))))</f>
        <v>1674</v>
      </c>
      <c r="H115" s="90">
        <f>IF($C$5="Total Operations",
SUMIFS(AllPublicationData!$E:$E,AllPublicationData!$A:$A,'Publication Table'!$B115,AllPublicationData!$B:$B,'Publication Table'!$C$4,AllPublicationData!$D:$D,'Publication Table'!H$7),
IF('Publication Table'!$C$5="All Cancelled Operations",
SUMIFS(AllPublicationData!$F:$F,AllPublicationData!$A:$A,'Publication Table'!$B115,AllPublicationData!$B:$B,'Publication Table'!$C$4,AllPublicationData!$D:$D,'Publication Table'!H$7),
IF('Publication Table'!$C$5="Operations cancelled by patient",
SUMIFS(AllPublicationData!$G:$G,AllPublicationData!$A:$A,'Publication Table'!$B115,AllPublicationData!$B:$B,'Publication Table'!$C$4,AllPublicationData!$D:$D,'Publication Table'!H$7),
IF('Publication Table'!$C$5="Operations cancelled for clinical reasons",
SUMIFS(AllPublicationData!$H:$H,AllPublicationData!$A:$A,'Publication Table'!$B115,AllPublicationData!$B:$B,'Publication Table'!$C$4,AllPublicationData!$D:$D,'Publication Table'!H$7),
IF('Publication Table'!$C$5="Operations cancelled for non-clinical/capacity reasons",
SUMIFS(AllPublicationData!$I:$I,AllPublicationData!$A:$A,'Publication Table'!$B115,AllPublicationData!$B:$B,'Publication Table'!$C$4,AllPublicationData!$D:$D,'Publication Table'!H$7),
IF('Publication Table'!$C$5="Cancellations for other reasons",
SUMIFS(AllPublicationData!$J:$J,AllPublicationData!$A:$A,'Publication Table'!$B115,AllPublicationData!$B:$B,'Publication Table'!$C$4,AllPublicationData!$D:$D,'Publication Table'!H$7)))))))+
IF(AND($C$4="NHS Scotland",$C$5="Total Operations"),
SUMIFS(AllPublicationData!$E:$E,AllPublicationData!$A:$A,'Publication Table'!$B115,AllPublicationData!$B:$B,'Publication Table'!H$7),
IF(AND($C$4="NHS Scotland",$C$5="All Cancelled Operations"),
SUMIFS(AllPublicationData!$F:$F,AllPublicationData!$A:$A,'Publication Table'!$B115,AllPublicationData!$B:$B,'Publication Table'!H$7),
IF(AND($C$4="NHS Scotland",$C$5="Operations cancelled by patient"),
SUMIFS(AllPublicationData!$G:$G,AllPublicationData!$A:$A,'Publication Table'!$B115,AllPublicationData!$B:$B,'Publication Table'!H$7),
IF(AND($C$4="NHS Scotland",$C$5="Operations cancelled for clinical reasons"),
SUMIFS(AllPublicationData!$H:$H,AllPublicationData!$A:$A,'Publication Table'!$B115,AllPublicationData!$B:$B,'Publication Table'!H$7),
IF(AND($C$4="NHS Scotland",$C$5="Operations cancelled for non-clinical/capacity reasons"),
SUMIFS(AllPublicationData!$I:$I,AllPublicationData!$A:$A,'Publication Table'!$B115,AllPublicationData!$B:$B,'Publication Table'!H$7),
IF(AND($C$4="NHS Scotland",$C$5="Cancellations for other reasons"),
SUMIFS(AllPublicationData!$J:$J,AllPublicationData!$A:$A,'Publication Table'!$B115,AllPublicationData!$B:$B,'Publication Table'!H$7)))))))</f>
        <v>1438</v>
      </c>
      <c r="I115" s="90">
        <f>IF($C$5="Total Operations",
SUMIFS(AllPublicationData!$E:$E,AllPublicationData!$A:$A,'Publication Table'!$B115,AllPublicationData!$B:$B,'Publication Table'!$C$4,AllPublicationData!$D:$D,'Publication Table'!I$7),
IF('Publication Table'!$C$5="All Cancelled Operations",
SUMIFS(AllPublicationData!$F:$F,AllPublicationData!$A:$A,'Publication Table'!$B115,AllPublicationData!$B:$B,'Publication Table'!$C$4,AllPublicationData!$D:$D,'Publication Table'!I$7),
IF('Publication Table'!$C$5="Operations cancelled by patient",
SUMIFS(AllPublicationData!$G:$G,AllPublicationData!$A:$A,'Publication Table'!$B115,AllPublicationData!$B:$B,'Publication Table'!$C$4,AllPublicationData!$D:$D,'Publication Table'!I$7),
IF('Publication Table'!$C$5="Operations cancelled for clinical reasons",
SUMIFS(AllPublicationData!$H:$H,AllPublicationData!$A:$A,'Publication Table'!$B115,AllPublicationData!$B:$B,'Publication Table'!$C$4,AllPublicationData!$D:$D,'Publication Table'!I$7),
IF('Publication Table'!$C$5="Operations cancelled for non-clinical/capacity reasons",
SUMIFS(AllPublicationData!$I:$I,AllPublicationData!$A:$A,'Publication Table'!$B115,AllPublicationData!$B:$B,'Publication Table'!$C$4,AllPublicationData!$D:$D,'Publication Table'!I$7),
IF('Publication Table'!$C$5="Cancellations for other reasons",
SUMIFS(AllPublicationData!$J:$J,AllPublicationData!$A:$A,'Publication Table'!$B115,AllPublicationData!$B:$B,'Publication Table'!$C$4,AllPublicationData!$D:$D,'Publication Table'!I$7)))))))+
IF(AND($C$4="NHS Scotland",$C$5="Total Operations"),
SUMIFS(AllPublicationData!$E:$E,AllPublicationData!$A:$A,'Publication Table'!$B115,AllPublicationData!$B:$B,'Publication Table'!I$7),
IF(AND($C$4="NHS Scotland",$C$5="All Cancelled Operations"),
SUMIFS(AllPublicationData!$F:$F,AllPublicationData!$A:$A,'Publication Table'!$B115,AllPublicationData!$B:$B,'Publication Table'!I$7),
IF(AND($C$4="NHS Scotland",$C$5="Operations cancelled by patient"),
SUMIFS(AllPublicationData!$G:$G,AllPublicationData!$A:$A,'Publication Table'!$B115,AllPublicationData!$B:$B,'Publication Table'!I$7),
IF(AND($C$4="NHS Scotland",$C$5="Operations cancelled for clinical reasons"),
SUMIFS(AllPublicationData!$H:$H,AllPublicationData!$A:$A,'Publication Table'!$B115,AllPublicationData!$B:$B,'Publication Table'!I$7),
IF(AND($C$4="NHS Scotland",$C$5="Operations cancelled for non-clinical/capacity reasons"),
SUMIFS(AllPublicationData!$I:$I,AllPublicationData!$A:$A,'Publication Table'!$B115,AllPublicationData!$B:$B,'Publication Table'!I$7),
IF(AND($C$4="NHS Scotland",$C$5="Cancellations for other reasons"),
SUMIFS(AllPublicationData!$J:$J,AllPublicationData!$A:$A,'Publication Table'!$B115,AllPublicationData!$B:$B,'Publication Table'!I$7)))))))</f>
        <v>1190</v>
      </c>
      <c r="J115" s="90">
        <f>IF($C$5="Total Operations",
SUMIFS(AllPublicationData!$E:$E,AllPublicationData!$A:$A,'Publication Table'!$B115,AllPublicationData!$B:$B,'Publication Table'!$C$4,AllPublicationData!$D:$D,'Publication Table'!J$7),
IF('Publication Table'!$C$5="All Cancelled Operations",
SUMIFS(AllPublicationData!$F:$F,AllPublicationData!$A:$A,'Publication Table'!$B115,AllPublicationData!$B:$B,'Publication Table'!$C$4,AllPublicationData!$D:$D,'Publication Table'!J$7),
IF('Publication Table'!$C$5="Operations cancelled by patient",
SUMIFS(AllPublicationData!$G:$G,AllPublicationData!$A:$A,'Publication Table'!$B115,AllPublicationData!$B:$B,'Publication Table'!$C$4,AllPublicationData!$D:$D,'Publication Table'!J$7),
IF('Publication Table'!$C$5="Operations cancelled for clinical reasons",
SUMIFS(AllPublicationData!$H:$H,AllPublicationData!$A:$A,'Publication Table'!$B115,AllPublicationData!$B:$B,'Publication Table'!$C$4,AllPublicationData!$D:$D,'Publication Table'!J$7),
IF('Publication Table'!$C$5="Operations cancelled for non-clinical/capacity reasons",
SUMIFS(AllPublicationData!$I:$I,AllPublicationData!$A:$A,'Publication Table'!$B115,AllPublicationData!$B:$B,'Publication Table'!$C$4,AllPublicationData!$D:$D,'Publication Table'!J$7),
IF('Publication Table'!$C$5="Cancellations for other reasons",
SUMIFS(AllPublicationData!$J:$J,AllPublicationData!$A:$A,'Publication Table'!$B115,AllPublicationData!$B:$B,'Publication Table'!$C$4,AllPublicationData!$D:$D,'Publication Table'!J$7)))))))+
IF(AND($C$4="NHS Scotland",$C$5="Total Operations"),
SUMIFS(AllPublicationData!$E:$E,AllPublicationData!$A:$A,'Publication Table'!$B115,AllPublicationData!$B:$B,'Publication Table'!J$7),
IF(AND($C$4="NHS Scotland",$C$5="All Cancelled Operations"),
SUMIFS(AllPublicationData!$F:$F,AllPublicationData!$A:$A,'Publication Table'!$B115,AllPublicationData!$B:$B,'Publication Table'!J$7),
IF(AND($C$4="NHS Scotland",$C$5="Operations cancelled by patient"),
SUMIFS(AllPublicationData!$G:$G,AllPublicationData!$A:$A,'Publication Table'!$B115,AllPublicationData!$B:$B,'Publication Table'!J$7),
IF(AND($C$4="NHS Scotland",$C$5="Operations cancelled for clinical reasons"),
SUMIFS(AllPublicationData!$H:$H,AllPublicationData!$A:$A,'Publication Table'!$B115,AllPublicationData!$B:$B,'Publication Table'!J$7),
IF(AND($C$4="NHS Scotland",$C$5="Operations cancelled for non-clinical/capacity reasons"),
SUMIFS(AllPublicationData!$I:$I,AllPublicationData!$A:$A,'Publication Table'!$B115,AllPublicationData!$B:$B,'Publication Table'!J$7),
IF(AND($C$4="NHS Scotland",$C$5="Cancellations for other reasons"),
SUMIFS(AllPublicationData!$J:$J,AllPublicationData!$A:$A,'Publication Table'!$B115,AllPublicationData!$B:$B,'Publication Table'!J$7)))))))</f>
        <v>3405</v>
      </c>
      <c r="K115" s="90">
        <f>IF($C$5="Total Operations",
SUMIFS(AllPublicationData!$E:$E,AllPublicationData!$A:$A,'Publication Table'!$B115,AllPublicationData!$B:$B,'Publication Table'!$C$4,AllPublicationData!$D:$D,'Publication Table'!K$7),
IF('Publication Table'!$C$5="All Cancelled Operations",
SUMIFS(AllPublicationData!$F:$F,AllPublicationData!$A:$A,'Publication Table'!$B115,AllPublicationData!$B:$B,'Publication Table'!$C$4,AllPublicationData!$D:$D,'Publication Table'!K$7),
IF('Publication Table'!$C$5="Operations cancelled by patient",
SUMIFS(AllPublicationData!$G:$G,AllPublicationData!$A:$A,'Publication Table'!$B115,AllPublicationData!$B:$B,'Publication Table'!$C$4,AllPublicationData!$D:$D,'Publication Table'!K$7),
IF('Publication Table'!$C$5="Operations cancelled for clinical reasons",
SUMIFS(AllPublicationData!$H:$H,AllPublicationData!$A:$A,'Publication Table'!$B115,AllPublicationData!$B:$B,'Publication Table'!$C$4,AllPublicationData!$D:$D,'Publication Table'!K$7),
IF('Publication Table'!$C$5="Operations cancelled for non-clinical/capacity reasons",
SUMIFS(AllPublicationData!$I:$I,AllPublicationData!$A:$A,'Publication Table'!$B115,AllPublicationData!$B:$B,'Publication Table'!$C$4,AllPublicationData!$D:$D,'Publication Table'!K$7),
IF('Publication Table'!$C$5="Cancellations for other reasons",
SUMIFS(AllPublicationData!$J:$J,AllPublicationData!$A:$A,'Publication Table'!$B115,AllPublicationData!$B:$B,'Publication Table'!$C$4,AllPublicationData!$D:$D,'Publication Table'!K$7)))))))+
IF(AND($C$4="NHS Scotland",$C$5="Total Operations"),
SUMIFS(AllPublicationData!$E:$E,AllPublicationData!$A:$A,'Publication Table'!$B115,AllPublicationData!$B:$B,'Publication Table'!K$7),
IF(AND($C$4="NHS Scotland",$C$5="All Cancelled Operations"),
SUMIFS(AllPublicationData!$F:$F,AllPublicationData!$A:$A,'Publication Table'!$B115,AllPublicationData!$B:$B,'Publication Table'!K$7),
IF(AND($C$4="NHS Scotland",$C$5="Operations cancelled by patient"),
SUMIFS(AllPublicationData!$G:$G,AllPublicationData!$A:$A,'Publication Table'!$B115,AllPublicationData!$B:$B,'Publication Table'!K$7),
IF(AND($C$4="NHS Scotland",$C$5="Operations cancelled for clinical reasons"),
SUMIFS(AllPublicationData!$H:$H,AllPublicationData!$A:$A,'Publication Table'!$B115,AllPublicationData!$B:$B,'Publication Table'!K$7),
IF(AND($C$4="NHS Scotland",$C$5="Operations cancelled for non-clinical/capacity reasons"),
SUMIFS(AllPublicationData!$I:$I,AllPublicationData!$A:$A,'Publication Table'!$B115,AllPublicationData!$B:$B,'Publication Table'!K$7),
IF(AND($C$4="NHS Scotland",$C$5="Cancellations for other reasons"),
SUMIFS(AllPublicationData!$J:$J,AllPublicationData!$A:$A,'Publication Table'!$B115,AllPublicationData!$B:$B,'Publication Table'!K$7)))))))</f>
        <v>6788</v>
      </c>
      <c r="L115" s="90">
        <f>IF($C$5="Total Operations",
SUMIFS(AllPublicationData!$E:$E,AllPublicationData!$A:$A,'Publication Table'!$B115,AllPublicationData!$B:$B,'Publication Table'!$C$4,AllPublicationData!$D:$D,'Publication Table'!L$7),
IF('Publication Table'!$C$5="All Cancelled Operations",
SUMIFS(AllPublicationData!$F:$F,AllPublicationData!$A:$A,'Publication Table'!$B115,AllPublicationData!$B:$B,'Publication Table'!$C$4,AllPublicationData!$D:$D,'Publication Table'!L$7),
IF('Publication Table'!$C$5="Operations cancelled by patient",
SUMIFS(AllPublicationData!$G:$G,AllPublicationData!$A:$A,'Publication Table'!$B115,AllPublicationData!$B:$B,'Publication Table'!$C$4,AllPublicationData!$D:$D,'Publication Table'!L$7),
IF('Publication Table'!$C$5="Operations cancelled for clinical reasons",
SUMIFS(AllPublicationData!$H:$H,AllPublicationData!$A:$A,'Publication Table'!$B115,AllPublicationData!$B:$B,'Publication Table'!$C$4,AllPublicationData!$D:$D,'Publication Table'!L$7),
IF('Publication Table'!$C$5="Operations cancelled for non-clinical/capacity reasons",
SUMIFS(AllPublicationData!$I:$I,AllPublicationData!$A:$A,'Publication Table'!$B115,AllPublicationData!$B:$B,'Publication Table'!$C$4,AllPublicationData!$D:$D,'Publication Table'!L$7),
IF('Publication Table'!$C$5="Cancellations for other reasons",
SUMIFS(AllPublicationData!$J:$J,AllPublicationData!$A:$A,'Publication Table'!$B115,AllPublicationData!$B:$B,'Publication Table'!$C$4,AllPublicationData!$D:$D,'Publication Table'!L$7)))))))+
IF(AND($C$4="NHS Scotland",$C$5="Total Operations"),
SUMIFS(AllPublicationData!$E:$E,AllPublicationData!$A:$A,'Publication Table'!$B115,AllPublicationData!$B:$B,'Publication Table'!L$7),
IF(AND($C$4="NHS Scotland",$C$5="All Cancelled Operations"),
SUMIFS(AllPublicationData!$F:$F,AllPublicationData!$A:$A,'Publication Table'!$B115,AllPublicationData!$B:$B,'Publication Table'!L$7),
IF(AND($C$4="NHS Scotland",$C$5="Operations cancelled by patient"),
SUMIFS(AllPublicationData!$G:$G,AllPublicationData!$A:$A,'Publication Table'!$B115,AllPublicationData!$B:$B,'Publication Table'!L$7),
IF(AND($C$4="NHS Scotland",$C$5="Operations cancelled for clinical reasons"),
SUMIFS(AllPublicationData!$H:$H,AllPublicationData!$A:$A,'Publication Table'!$B115,AllPublicationData!$B:$B,'Publication Table'!L$7),
IF(AND($C$4="NHS Scotland",$C$5="Operations cancelled for non-clinical/capacity reasons"),
SUMIFS(AllPublicationData!$I:$I,AllPublicationData!$A:$A,'Publication Table'!$B115,AllPublicationData!$B:$B,'Publication Table'!L$7),
IF(AND($C$4="NHS Scotland",$C$5="Cancellations for other reasons"),
SUMIFS(AllPublicationData!$J:$J,AllPublicationData!$A:$A,'Publication Table'!$B115,AllPublicationData!$B:$B,'Publication Table'!L$7)))))))</f>
        <v>1604</v>
      </c>
      <c r="M115" s="90">
        <f>IF($C$5="Total Operations",
SUMIFS(AllPublicationData!$E:$E,AllPublicationData!$A:$A,'Publication Table'!$B115,AllPublicationData!$B:$B,'Publication Table'!$C$4,AllPublicationData!$D:$D,'Publication Table'!M$7),
IF('Publication Table'!$C$5="All Cancelled Operations",
SUMIFS(AllPublicationData!$F:$F,AllPublicationData!$A:$A,'Publication Table'!$B115,AllPublicationData!$B:$B,'Publication Table'!$C$4,AllPublicationData!$D:$D,'Publication Table'!M$7),
IF('Publication Table'!$C$5="Operations cancelled by patient",
SUMIFS(AllPublicationData!$G:$G,AllPublicationData!$A:$A,'Publication Table'!$B115,AllPublicationData!$B:$B,'Publication Table'!$C$4,AllPublicationData!$D:$D,'Publication Table'!M$7),
IF('Publication Table'!$C$5="Operations cancelled for clinical reasons",
SUMIFS(AllPublicationData!$G:$G,AllPublicationData!$A:$A,'Publication Table'!$B115,AllPublicationData!$B:$B,'Publication Table'!$C$4,AllPublicationData!$D:$D,'Publication Table'!M$7),
IF('Publication Table'!$C$5="Operations cancelled for non-clinical/capacity reasons",
SUMIFS(AllPublicationData!$G:$G,AllPublicationData!$A:$A,'Publication Table'!$B115,AllPublicationData!$B:$B,'Publication Table'!$C$4,AllPublicationData!$D:$D,'Publication Table'!M$7),
IF('Publication Table'!$C$5="Cancellations for other reasons",
SUMIFS(AllPublicationData!$G:$G,AllPublicationData!$A:$A,'Publication Table'!$B115,AllPublicationData!$B:$B,'Publication Table'!$C$4,AllPublicationData!$D:$D,'Publication Table'!M$7)))))))+
IF(AND($C$4="NHS Scotland",$C$5="Total Operations"),
SUMIFS(AllPublicationData!$E:$E,AllPublicationData!$A:$A,'Publication Table'!$B115,AllPublicationData!$B:$B,'Publication Table'!M$7),
IF(AND($C$4="NHS Scotland",$C$5="All Cancelled Operations"),
SUMIFS(AllPublicationData!$F:$F,AllPublicationData!$A:$A,'Publication Table'!$B115,AllPublicationData!$B:$B,'Publication Table'!M$7),
IF(AND($C$4="NHS Scotland",$C$5="Operations cancelled by patient"),
SUMIFS(AllPublicationData!$G:$G,AllPublicationData!$A:$A,'Publication Table'!$B115,AllPublicationData!$B:$B,'Publication Table'!M$7),
IF(AND($C$4="NHS Scotland",$C$5="Operations cancelled for clinical reasons"),
SUMIFS(AllPublicationData!$H:$H,AllPublicationData!$A:$A,'Publication Table'!$B115,AllPublicationData!$B:$B,'Publication Table'!M$7),
IF(AND($C$4="NHS Scotland",$C$5="Operations cancelled for non-clinical/capacity reasons"),
SUMIFS(AllPublicationData!$I:$I,AllPublicationData!$A:$A,'Publication Table'!$B115,AllPublicationData!$B:$B,'Publication Table'!M$7),
IF(AND($C$4="NHS Scotland",$C$5="Cancellations for other reasons"),
SUMIFS(AllPublicationData!$J:$J,AllPublicationData!$A:$A,'Publication Table'!$B115,AllPublicationData!$B:$B,'Publication Table'!M$7)))))))</f>
        <v>2486</v>
      </c>
      <c r="N115" s="90">
        <f>IF($C$5="Total Operations",
SUMIFS(AllPublicationData!$E:$E,AllPublicationData!$A:$A,'Publication Table'!$B115,AllPublicationData!$B:$B,'Publication Table'!$C$4,AllPublicationData!$D:$D,'Publication Table'!N$7),
IF('Publication Table'!$C$5="All Cancelled Operations",
SUMIFS(AllPublicationData!$F:$F,AllPublicationData!$A:$A,'Publication Table'!$B115,AllPublicationData!$B:$B,'Publication Table'!$C$4,AllPublicationData!$D:$D,'Publication Table'!N$7),
IF('Publication Table'!$C$5="Operations cancelled by patient",
SUMIFS(AllPublicationData!$G:$G,AllPublicationData!$A:$A,'Publication Table'!$B115,AllPublicationData!$B:$B,'Publication Table'!$C$4,AllPublicationData!$D:$D,'Publication Table'!N$7),
IF('Publication Table'!$C$5="Operations cancelled for clinical reasons",
SUMIFS(AllPublicationData!$G:$G,AllPublicationData!$A:$A,'Publication Table'!$B115,AllPublicationData!$B:$B,'Publication Table'!$C$4,AllPublicationData!$D:$D,'Publication Table'!N$7),
IF('Publication Table'!$C$5="Operations cancelled for non-clinical/capacity reasons",
SUMIFS(AllPublicationData!$G:$G,AllPublicationData!$A:$A,'Publication Table'!$B115,AllPublicationData!$B:$B,'Publication Table'!$C$4,AllPublicationData!$D:$D,'Publication Table'!N$7),
IF('Publication Table'!$C$5="Cancellations for other reasons",
SUMIFS(AllPublicationData!$G:$G,AllPublicationData!$A:$A,'Publication Table'!$B115,AllPublicationData!$B:$B,'Publication Table'!$C$4,AllPublicationData!$D:$D,'Publication Table'!N$7)))))))+
IF(AND($C$4="NHS Scotland",$C$5="Total Operations"),
SUMIFS(AllPublicationData!$E:$E,AllPublicationData!$A:$A,'Publication Table'!$B115,AllPublicationData!$B:$B,'Publication Table'!N$7),
IF(AND($C$4="NHS Scotland",$C$5="All Cancelled Operations"),
SUMIFS(AllPublicationData!$F:$F,AllPublicationData!$A:$A,'Publication Table'!$B115,AllPublicationData!$B:$B,'Publication Table'!N$7),
IF(AND($C$4="NHS Scotland",$C$5="Operations cancelled by patient"),
SUMIFS(AllPublicationData!$G:$G,AllPublicationData!$A:$A,'Publication Table'!$B115,AllPublicationData!$B:$B,'Publication Table'!N$7),
IF(AND($C$4="NHS Scotland",$C$5="Operations cancelled for clinical reasons"),
SUMIFS(AllPublicationData!$H:$H,AllPublicationData!$A:$A,'Publication Table'!$B115,AllPublicationData!$B:$B,'Publication Table'!N$7),
IF(AND($C$4="NHS Scotland",$C$5="Operations cancelled for non-clinical/capacity reasons"),
SUMIFS(AllPublicationData!$I:$I,AllPublicationData!$A:$A,'Publication Table'!$B115,AllPublicationData!$B:$B,'Publication Table'!N$7),
IF(AND($C$4="NHS Scotland",$C$5="Cancellations for other reasons"),
SUMIFS(AllPublicationData!$J:$J,AllPublicationData!$A:$A,'Publication Table'!$B115,AllPublicationData!$B:$B,'Publication Table'!N$7)))))))</f>
        <v>5632</v>
      </c>
      <c r="O115" s="90">
        <f>IF($C$5="Total Operations",
SUMIFS(AllPublicationData!$E:$E,AllPublicationData!$A:$A,'Publication Table'!$B115,AllPublicationData!$B:$B,'Publication Table'!$C$4,AllPublicationData!$D:$D,'Publication Table'!O$7),
IF('Publication Table'!$C$5="All Cancelled Operations",
SUMIFS(AllPublicationData!$F:$F,AllPublicationData!$A:$A,'Publication Table'!$B115,AllPublicationData!$B:$B,'Publication Table'!$C$4,AllPublicationData!$D:$D,'Publication Table'!O$7),
IF('Publication Table'!$C$5="Operations cancelled by patient",
SUMIFS(AllPublicationData!$G:$G,AllPublicationData!$A:$A,'Publication Table'!$B115,AllPublicationData!$B:$B,'Publication Table'!$C$4,AllPublicationData!$D:$D,'Publication Table'!O$7),
IF('Publication Table'!$C$5="Operations cancelled for clinical reasons",
SUMIFS(AllPublicationData!$G:$G,AllPublicationData!$A:$A,'Publication Table'!$B115,AllPublicationData!$B:$B,'Publication Table'!$C$4,AllPublicationData!$D:$D,'Publication Table'!O$7),
IF('Publication Table'!$C$5="Operations cancelled for non-clinical/capacity reasons",
SUMIFS(AllPublicationData!$G:$G,AllPublicationData!$A:$A,'Publication Table'!$B115,AllPublicationData!$B:$B,'Publication Table'!$C$4,AllPublicationData!$D:$D,'Publication Table'!O$7),
IF('Publication Table'!$C$5="Cancellations for other reasons",
SUMIFS(AllPublicationData!$G:$G,AllPublicationData!$A:$A,'Publication Table'!$B115,AllPublicationData!$B:$B,'Publication Table'!$C$4,AllPublicationData!$D:$D,'Publication Table'!O$7)))))))+
IF(AND($C$4="NHS Scotland",$C$5="Total Operations"),
SUMIFS(AllPublicationData!$E:$E,AllPublicationData!$A:$A,'Publication Table'!$B115,AllPublicationData!$B:$B,'Publication Table'!O$7),
IF(AND($C$4="NHS Scotland",$C$5="All Cancelled Operations"),
SUMIFS(AllPublicationData!$F:$F,AllPublicationData!$A:$A,'Publication Table'!$B115,AllPublicationData!$B:$B,'Publication Table'!O$7),
IF(AND($C$4="NHS Scotland",$C$5="Operations cancelled by patient"),
SUMIFS(AllPublicationData!$G:$G,AllPublicationData!$A:$A,'Publication Table'!$B115,AllPublicationData!$B:$B,'Publication Table'!O$7),
IF(AND($C$4="NHS Scotland",$C$5="Operations cancelled for clinical reasons"),
SUMIFS(AllPublicationData!$H:$H,AllPublicationData!$A:$A,'Publication Table'!$B115,AllPublicationData!$B:$B,'Publication Table'!O$7),
IF(AND($C$4="NHS Scotland",$C$5="Operations cancelled for non-clinical/capacity reasons"),
SUMIFS(AllPublicationData!$I:$I,AllPublicationData!$A:$A,'Publication Table'!$B115,AllPublicationData!$B:$B,'Publication Table'!O$7),
IF(AND($C$4="NHS Scotland",$C$5="Cancellations for other reasons"),
SUMIFS(AllPublicationData!$J:$J,AllPublicationData!$A:$A,'Publication Table'!$B115,AllPublicationData!$B:$B,'Publication Table'!O$7)))))))</f>
        <v>165</v>
      </c>
      <c r="P115" s="90">
        <f>IF($C$5="Total Operations",
SUMIFS(AllPublicationData!$E:$E,AllPublicationData!$A:$A,'Publication Table'!$B115,AllPublicationData!$B:$B,'Publication Table'!$C$4,AllPublicationData!$D:$D,'Publication Table'!P$7),
IF('Publication Table'!$C$5="All Cancelled Operations",
SUMIFS(AllPublicationData!$F:$F,AllPublicationData!$A:$A,'Publication Table'!$B115,AllPublicationData!$B:$B,'Publication Table'!$C$4,AllPublicationData!$D:$D,'Publication Table'!P$7),
IF('Publication Table'!$C$5="Operations cancelled by patient",
SUMIFS(AllPublicationData!$G:$G,AllPublicationData!$A:$A,'Publication Table'!$B115,AllPublicationData!$B:$B,'Publication Table'!$C$4,AllPublicationData!$D:$D,'Publication Table'!P$7),
IF('Publication Table'!$C$5="Operations cancelled for clinical reasons",
SUMIFS(AllPublicationData!$G:$G,AllPublicationData!$A:$A,'Publication Table'!$B115,AllPublicationData!$B:$B,'Publication Table'!$C$4,AllPublicationData!$D:$D,'Publication Table'!P$7),
IF('Publication Table'!$C$5="Operations cancelled for non-clinical/capacity reasons",
SUMIFS(AllPublicationData!$G:$G,AllPublicationData!$A:$A,'Publication Table'!$B115,AllPublicationData!$B:$B,'Publication Table'!$C$4,AllPublicationData!$D:$D,'Publication Table'!P$7),
IF('Publication Table'!$C$5="Cancellations for other reasons",
SUMIFS(AllPublicationData!$G:$G,AllPublicationData!$A:$A,'Publication Table'!$B115,AllPublicationData!$B:$B,'Publication Table'!$C$4,AllPublicationData!$D:$D,'Publication Table'!P$7)))))))+
IF(AND($C$4="NHS Scotland",$C$5="Total Operations"),
SUMIFS(AllPublicationData!$E:$E,AllPublicationData!$A:$A,'Publication Table'!$B115,AllPublicationData!$B:$B,'Publication Table'!P$7),
IF(AND($C$4="NHS Scotland",$C$5="All Cancelled Operations"),
SUMIFS(AllPublicationData!$F:$F,AllPublicationData!$A:$A,'Publication Table'!$B115,AllPublicationData!$B:$B,'Publication Table'!P$7),
IF(AND($C$4="NHS Scotland",$C$5="Operations cancelled by patient"),
SUMIFS(AllPublicationData!$G:$G,AllPublicationData!$A:$A,'Publication Table'!$B115,AllPublicationData!$B:$B,'Publication Table'!P$7),
IF(AND($C$4="NHS Scotland",$C$5="Operations cancelled for clinical reasons"),
SUMIFS(AllPublicationData!$H:$H,AllPublicationData!$A:$A,'Publication Table'!$B115,AllPublicationData!$B:$B,'Publication Table'!P$7),
IF(AND($C$4="NHS Scotland",$C$5="Operations cancelled for non-clinical/capacity reasons"),
SUMIFS(AllPublicationData!$I:$I,AllPublicationData!$A:$A,'Publication Table'!$B115,AllPublicationData!$B:$B,'Publication Table'!P$7),
IF(AND($C$4="NHS Scotland",$C$5="Cancellations for other reasons"),
SUMIFS(AllPublicationData!$J:$J,AllPublicationData!$A:$A,'Publication Table'!$B115,AllPublicationData!$B:$B,'Publication Table'!P$7)))))))</f>
        <v>154</v>
      </c>
      <c r="Q115" s="90">
        <f>IF($C$5="Total Operations",
SUMIFS(AllPublicationData!$E:$E,AllPublicationData!$A:$A,'Publication Table'!$B115,AllPublicationData!$B:$B,'Publication Table'!$C$4,AllPublicationData!$D:$D,'Publication Table'!Q$7),
IF('Publication Table'!$C$5="All Cancelled Operations",
SUMIFS(AllPublicationData!$F:$F,AllPublicationData!$A:$A,'Publication Table'!$B115,AllPublicationData!$B:$B,'Publication Table'!$C$4,AllPublicationData!$D:$D,'Publication Table'!Q$7),
IF('Publication Table'!$C$5="Operations cancelled by patient",
SUMIFS(AllPublicationData!$G:$G,AllPublicationData!$A:$A,'Publication Table'!$B115,AllPublicationData!$B:$B,'Publication Table'!$C$4,AllPublicationData!$D:$D,'Publication Table'!Q$7),
IF('Publication Table'!$C$5="Operations cancelled for clinical reasons",
SUMIFS(AllPublicationData!$G:$G,AllPublicationData!$A:$A,'Publication Table'!$B115,AllPublicationData!$B:$B,'Publication Table'!$C$4,AllPublicationData!$D:$D,'Publication Table'!Q$7),
IF('Publication Table'!$C$5="Operations cancelled for non-clinical/capacity reasons",
SUMIFS(AllPublicationData!$G:$G,AllPublicationData!$A:$A,'Publication Table'!$B115,AllPublicationData!$B:$B,'Publication Table'!$C$4,AllPublicationData!$D:$D,'Publication Table'!Q$7),
IF('Publication Table'!$C$5="Cancellations for other reasons",
SUMIFS(AllPublicationData!$G:$G,AllPublicationData!$A:$A,'Publication Table'!$B115,AllPublicationData!$B:$B,'Publication Table'!$C$4,AllPublicationData!$D:$D,'Publication Table'!Q$7)))))))+
IF(AND($C$4="NHS Scotland",$C$5="Total Operations"),
SUMIFS(AllPublicationData!$E:$E,AllPublicationData!$A:$A,'Publication Table'!$B115,AllPublicationData!$B:$B,'Publication Table'!Q$7),
IF(AND($C$4="NHS Scotland",$C$5="All Cancelled Operations"),
SUMIFS(AllPublicationData!$F:$F,AllPublicationData!$A:$A,'Publication Table'!$B115,AllPublicationData!$B:$B,'Publication Table'!Q$7),
IF(AND($C$4="NHS Scotland",$C$5="Operations cancelled by patient"),
SUMIFS(AllPublicationData!$G:$G,AllPublicationData!$A:$A,'Publication Table'!$B115,AllPublicationData!$B:$B,'Publication Table'!Q$7),
IF(AND($C$4="NHS Scotland",$C$5="Operations cancelled for clinical reasons"),
SUMIFS(AllPublicationData!$H:$H,AllPublicationData!$A:$A,'Publication Table'!$B115,AllPublicationData!$B:$B,'Publication Table'!Q$7),
IF(AND($C$4="NHS Scotland",$C$5="Operations cancelled for non-clinical/capacity reasons"),
SUMIFS(AllPublicationData!$I:$I,AllPublicationData!$A:$A,'Publication Table'!$B115,AllPublicationData!$B:$B,'Publication Table'!Q$7),
IF(AND($C$4="NHS Scotland",$C$5="Cancellations for other reasons"),
SUMIFS(AllPublicationData!$J:$J,AllPublicationData!$A:$A,'Publication Table'!$B115,AllPublicationData!$B:$B,'Publication Table'!Q$7)))))))</f>
        <v>2494</v>
      </c>
      <c r="R115" s="90">
        <f>IF($C$5="Total Operations",
SUMIFS(AllPublicationData!$E:$E,AllPublicationData!$A:$A,'Publication Table'!$B115,AllPublicationData!$B:$B,'Publication Table'!$C$4,AllPublicationData!$D:$D,'Publication Table'!R$7),
IF('Publication Table'!$C$5="All Cancelled Operations",
SUMIFS(AllPublicationData!$F:$F,AllPublicationData!$A:$A,'Publication Table'!$B115,AllPublicationData!$B:$B,'Publication Table'!$C$4,AllPublicationData!$D:$D,'Publication Table'!R$7),
IF('Publication Table'!$C$5="Operations cancelled by patient",
SUMIFS(AllPublicationData!$G:$G,AllPublicationData!$A:$A,'Publication Table'!$B115,AllPublicationData!$B:$B,'Publication Table'!$C$4,AllPublicationData!$D:$D,'Publication Table'!R$7),
IF('Publication Table'!$C$5="Operations cancelled for clinical reasons",
SUMIFS(AllPublicationData!$G:$G,AllPublicationData!$A:$A,'Publication Table'!$B115,AllPublicationData!$B:$B,'Publication Table'!$C$4,AllPublicationData!$D:$D,'Publication Table'!R$7),
IF('Publication Table'!$C$5="Operations cancelled for non-clinical/capacity reasons",
SUMIFS(AllPublicationData!$G:$G,AllPublicationData!$A:$A,'Publication Table'!$B115,AllPublicationData!$B:$B,'Publication Table'!$C$4,AllPublicationData!$D:$D,'Publication Table'!R$7),
IF('Publication Table'!$C$5="Cancellations for other reasons",
SUMIFS(AllPublicationData!$G:$G,AllPublicationData!$A:$A,'Publication Table'!$B115,AllPublicationData!$B:$B,'Publication Table'!$C$4,AllPublicationData!$D:$D,'Publication Table'!R$7)))))))+
IF(AND($C$4="NHS Scotland",$C$5="Total Operations"),
SUMIFS(AllPublicationData!$E:$E,AllPublicationData!$A:$A,'Publication Table'!$B115,AllPublicationData!$B:$B,'Publication Table'!R$7),
IF(AND($C$4="NHS Scotland",$C$5="All Cancelled Operations"),
SUMIFS(AllPublicationData!$F:$F,AllPublicationData!$A:$A,'Publication Table'!$B115,AllPublicationData!$B:$B,'Publication Table'!R$7),
IF(AND($C$4="NHS Scotland",$C$5="Operations cancelled by patient"),
SUMIFS(AllPublicationData!$G:$G,AllPublicationData!$A:$A,'Publication Table'!$B115,AllPublicationData!$B:$B,'Publication Table'!R$7),
IF(AND($C$4="NHS Scotland",$C$5="Operations cancelled for clinical reasons"),
SUMIFS(AllPublicationData!$H:$H,AllPublicationData!$A:$A,'Publication Table'!$B115,AllPublicationData!$B:$B,'Publication Table'!R$7),
IF(AND($C$4="NHS Scotland",$C$5="Operations cancelled for non-clinical/capacity reasons"),
SUMIFS(AllPublicationData!$I:$I,AllPublicationData!$A:$A,'Publication Table'!$B115,AllPublicationData!$B:$B,'Publication Table'!R$7),
IF(AND($C$4="NHS Scotland",$C$5="Cancellations for other reasons"),
SUMIFS(AllPublicationData!$J:$J,AllPublicationData!$A:$A,'Publication Table'!$B115,AllPublicationData!$B:$B,'Publication Table'!R$7)))))))</f>
        <v>126</v>
      </c>
    </row>
    <row r="116" spans="2:18" x14ac:dyDescent="0.35">
      <c r="B116" s="87">
        <v>42125</v>
      </c>
      <c r="C116" s="81">
        <f>IF($C$5="Total Operations",
SUMIFS(AllPublicationData!$E:$E,AllPublicationData!$A:$A,'Publication Table'!$B116,AllPublicationData!$B:$B,'Publication Table'!$C$4),
IF('Publication Table'!$C$5="All Cancelled Operations",
SUMIFS(AllPublicationData!$F:$F,AllPublicationData!$A:$A,'Publication Table'!$B116,AllPublicationData!$B:$B,'Publication Table'!$C$4),
IF('Publication Table'!$C$5="Operations cancelled by patient",
SUMIFS(AllPublicationData!$G:$G,AllPublicationData!$A:$A,'Publication Table'!$B116,AllPublicationData!$B:$B,'Publication Table'!$C$4),
IF('Publication Table'!$C$5="Operations cancelled for clinical reasons",
SUMIFS(AllPublicationData!$H:$H,AllPublicationData!$A:$A,'Publication Table'!$B116,AllPublicationData!$B:$B,'Publication Table'!$C$4),
IF('Publication Table'!$C$5="Operations cancelled for non-clinical/capacity reasons",
SUMIFS(AllPublicationData!$I:$I,AllPublicationData!$A:$A,'Publication Table'!$B116,AllPublicationData!$B:$B,'Publication Table'!$C$4),
IF('Publication Table'!$C$5="Cancellations for other reasons",
SUMIFS(AllPublicationData!$J:$J,AllPublicationData!$A:$A,'Publication Table'!$B116,AllPublicationData!$B:$B,'Publication Table'!$C$4)))))))+
IF(AND($C$4="NHS Scotland",$C$5="Total Operations"),
SUMIFS(AllPublicationData!$E:$E,AllPublicationData!$A:$A,'Publication Table'!$B116),
IF(AND($C$4="NHS Scotland",$C$5="All Cancelled Operations"),
SUMIFS(AllPublicationData!$F:$F,AllPublicationData!$A:$A,'Publication Table'!$B116),
IF(AND($C$4="NHS Scotland",$C$5="Operations cancelled by patient"),
SUMIFS(AllPublicationData!$G:$G,AllPublicationData!$A:$A,'Publication Table'!$B116),
IF(AND($C$4="NHS Scotland",$C$5="Operations cancelled for clinical reasons"),
SUMIFS(AllPublicationData!$H:$H,AllPublicationData!$A:$A,'Publication Table'!$B116),
IF(AND($C$4="NHS Scotland",$C$5="Operations cancelled for non-clinical/capacity reasons"),
SUMIFS(AllPublicationData!$I:$I,AllPublicationData!$A:$A,'Publication Table'!$B116),
IF(AND($C$4="NHS Scotland",$C$5="Cancellations for other reasons"),
SUMIFS(AllPublicationData!$J:$J,AllPublicationData!$A:$A,'Publication Table'!$B116)))))))</f>
        <v>28810</v>
      </c>
      <c r="D116" s="90">
        <f>IF($C$5="Total Operations",
SUMIFS(AllPublicationData!$E:$E,AllPublicationData!$A:$A,'Publication Table'!$B116,AllPublicationData!$B:$B,'Publication Table'!$C$4,AllPublicationData!$D:$D,'Publication Table'!D$7),
IF('Publication Table'!$C$5="All Cancelled Operations",
SUMIFS(AllPublicationData!$F:$F,AllPublicationData!$A:$A,'Publication Table'!$B116,AllPublicationData!$B:$B,'Publication Table'!$C$4,AllPublicationData!$D:$D,'Publication Table'!D$7),
IF('Publication Table'!$C$5="Operations cancelled by patient",
SUMIFS(AllPublicationData!$G:$G,AllPublicationData!$A:$A,'Publication Table'!$B116,AllPublicationData!$B:$B,'Publication Table'!$C$4,AllPublicationData!$D:$D,'Publication Table'!D$7),
IF('Publication Table'!$C$5="Operations cancelled for clinical reasons",
SUMIFS(AllPublicationData!$H:$H,AllPublicationData!$A:$A,'Publication Table'!$B116,AllPublicationData!$B:$B,'Publication Table'!$C$4,AllPublicationData!$D:$D,'Publication Table'!D$7),
IF('Publication Table'!$C$5="Operations cancelled for non-clinical/capacity reasons",
SUMIFS(AllPublicationData!$I:$I,AllPublicationData!$A:$A,'Publication Table'!$B116,AllPublicationData!$B:$B,'Publication Table'!$C$4,AllPublicationData!$D:$D,'Publication Table'!D$7),
IF('Publication Table'!$C$5="Cancellations for other reasons",
SUMIFS(AllPublicationData!$J:$J,AllPublicationData!$A:$A,'Publication Table'!$B116,AllPublicationData!$B:$B,'Publication Table'!$C$4,AllPublicationData!$D:$D,'Publication Table'!D$7)))))))+
IF(AND($C$4="NHS Scotland",$C$5="Total Operations"),
SUMIFS(AllPublicationData!$E:$E,AllPublicationData!$A:$A,'Publication Table'!$B116,AllPublicationData!$B:$B,'Publication Table'!D$7),
IF(AND($C$4="NHS Scotland",$C$5="All Cancelled Operations"),
SUMIFS(AllPublicationData!$F:$F,AllPublicationData!$A:$A,'Publication Table'!$B116,AllPublicationData!$B:$B,'Publication Table'!D$7),
IF(AND($C$4="NHS Scotland",$C$5="Operations cancelled by patient"),
SUMIFS(AllPublicationData!$G:$G,AllPublicationData!$A:$A,'Publication Table'!$B116,AllPublicationData!$B:$B,'Publication Table'!D$7),
IF(AND($C$4="NHS Scotland",$C$5="Operations cancelled for clinical reasons"),
SUMIFS(AllPublicationData!$H:$H,AllPublicationData!$A:$A,'Publication Table'!$B116,AllPublicationData!$B:$B,'Publication Table'!D$7),
IF(AND($C$4="NHS Scotland",$C$5="Operations cancelled for non-clinical/capacity reasons"),
SUMIFS(AllPublicationData!$I:$I,AllPublicationData!$A:$A,'Publication Table'!$B116,AllPublicationData!$B:$B,'Publication Table'!D$7),
IF(AND($C$4="NHS Scotland",$C$5="Cancellations for other reasons"),
SUMIFS(AllPublicationData!$J:$J,AllPublicationData!$A:$A,'Publication Table'!$B116,AllPublicationData!$B:$B,'Publication Table'!D$7)))))))</f>
        <v>1274</v>
      </c>
      <c r="E116" s="90">
        <f>IF($C$5="Total Operations",
SUMIFS(AllPublicationData!$E:$E,AllPublicationData!$A:$A,'Publication Table'!$B116,AllPublicationData!$B:$B,'Publication Table'!$C$4,AllPublicationData!$D:$D,'Publication Table'!E$7),
IF('Publication Table'!$C$5="All Cancelled Operations",
SUMIFS(AllPublicationData!$F:$F,AllPublicationData!$A:$A,'Publication Table'!$B116,AllPublicationData!$B:$B,'Publication Table'!$C$4,AllPublicationData!$D:$D,'Publication Table'!E$7),
IF('Publication Table'!$C$5="Operations cancelled by patient",
SUMIFS(AllPublicationData!$G:$G,AllPublicationData!$A:$A,'Publication Table'!$B116,AllPublicationData!$B:$B,'Publication Table'!$C$4,AllPublicationData!$D:$D,'Publication Table'!E$7),
IF('Publication Table'!$C$5="Operations cancelled for clinical reasons",
SUMIFS(AllPublicationData!$H:$H,AllPublicationData!$A:$A,'Publication Table'!$B116,AllPublicationData!$B:$B,'Publication Table'!$C$4,AllPublicationData!$D:$D,'Publication Table'!E$7),
IF('Publication Table'!$C$5="Operations cancelled for non-clinical/capacity reasons",
SUMIFS(AllPublicationData!$I:$I,AllPublicationData!$A:$A,'Publication Table'!$B116,AllPublicationData!$B:$B,'Publication Table'!$C$4,AllPublicationData!$D:$D,'Publication Table'!E$7),
IF('Publication Table'!$C$5="Cancellations for other reasons",
SUMIFS(AllPublicationData!$J:$J,AllPublicationData!$A:$A,'Publication Table'!$B116,AllPublicationData!$B:$B,'Publication Table'!$C$4,AllPublicationData!$D:$D,'Publication Table'!E$7)))))))+
IF(AND($C$4="NHS Scotland",$C$5="Total Operations"),
SUMIFS(AllPublicationData!$E:$E,AllPublicationData!$A:$A,'Publication Table'!$B116,AllPublicationData!$B:$B,'Publication Table'!E$7),
IF(AND($C$4="NHS Scotland",$C$5="All Cancelled Operations"),
SUMIFS(AllPublicationData!$F:$F,AllPublicationData!$A:$A,'Publication Table'!$B116,AllPublicationData!$B:$B,'Publication Table'!E$7),
IF(AND($C$4="NHS Scotland",$C$5="Operations cancelled by patient"),
SUMIFS(AllPublicationData!$G:$G,AllPublicationData!$A:$A,'Publication Table'!$B116,AllPublicationData!$B:$B,'Publication Table'!E$7),
IF(AND($C$4="NHS Scotland",$C$5="Operations cancelled for clinical reasons"),
SUMIFS(AllPublicationData!$H:$H,AllPublicationData!$A:$A,'Publication Table'!$B116,AllPublicationData!$B:$B,'Publication Table'!E$7),
IF(AND($C$4="NHS Scotland",$C$5="Operations cancelled for non-clinical/capacity reasons"),
SUMIFS(AllPublicationData!$I:$I,AllPublicationData!$A:$A,'Publication Table'!$B116,AllPublicationData!$B:$B,'Publication Table'!E$7),
IF(AND($C$4="NHS Scotland",$C$5="Cancellations for other reasons"),
SUMIFS(AllPublicationData!$J:$J,AllPublicationData!$A:$A,'Publication Table'!$B116,AllPublicationData!$B:$B,'Publication Table'!E$7)))))))</f>
        <v>1861</v>
      </c>
      <c r="F116" s="90">
        <f>IF($C$5="Total Operations",
SUMIFS(AllPublicationData!$E:$E,AllPublicationData!$A:$A,'Publication Table'!$B116,AllPublicationData!$B:$B,'Publication Table'!$C$4,AllPublicationData!$D:$D,'Publication Table'!F$7),
IF('Publication Table'!$C$5="All Cancelled Operations",
SUMIFS(AllPublicationData!$F:$F,AllPublicationData!$A:$A,'Publication Table'!$B116,AllPublicationData!$B:$B,'Publication Table'!$C$4,AllPublicationData!$D:$D,'Publication Table'!F$7),
IF('Publication Table'!$C$5="Operations cancelled by patient",
SUMIFS(AllPublicationData!$G:$G,AllPublicationData!$A:$A,'Publication Table'!$B116,AllPublicationData!$B:$B,'Publication Table'!$C$4,AllPublicationData!$D:$D,'Publication Table'!F$7),
IF('Publication Table'!$C$5="Operations cancelled for clinical reasons",
SUMIFS(AllPublicationData!$H:$H,AllPublicationData!$A:$A,'Publication Table'!$B116,AllPublicationData!$B:$B,'Publication Table'!$C$4,AllPublicationData!$D:$D,'Publication Table'!F$7),
IF('Publication Table'!$C$5="Operations cancelled for non-clinical/capacity reasons",
SUMIFS(AllPublicationData!$I:$I,AllPublicationData!$A:$A,'Publication Table'!$B116,AllPublicationData!$B:$B,'Publication Table'!$C$4,AllPublicationData!$D:$D,'Publication Table'!F$7),
IF('Publication Table'!$C$5="Cancellations for other reasons",
SUMIFS(AllPublicationData!$J:$J,AllPublicationData!$A:$A,'Publication Table'!$B116,AllPublicationData!$B:$B,'Publication Table'!$C$4,AllPublicationData!$D:$D,'Publication Table'!F$7)))))))+
IF(AND($C$4="NHS Scotland",$C$5="Total Operations"),
SUMIFS(AllPublicationData!$E:$E,AllPublicationData!$A:$A,'Publication Table'!$B116,AllPublicationData!$B:$B,'Publication Table'!F$7),
IF(AND($C$4="NHS Scotland",$C$5="All Cancelled Operations"),
SUMIFS(AllPublicationData!$F:$F,AllPublicationData!$A:$A,'Publication Table'!$B116,AllPublicationData!$B:$B,'Publication Table'!F$7),
IF(AND($C$4="NHS Scotland",$C$5="Operations cancelled by patient"),
SUMIFS(AllPublicationData!$G:$G,AllPublicationData!$A:$A,'Publication Table'!$B116,AllPublicationData!$B:$B,'Publication Table'!F$7),
IF(AND($C$4="NHS Scotland",$C$5="Operations cancelled for clinical reasons"),
SUMIFS(AllPublicationData!$H:$H,AllPublicationData!$A:$A,'Publication Table'!$B116,AllPublicationData!$B:$B,'Publication Table'!F$7),
IF(AND($C$4="NHS Scotland",$C$5="Operations cancelled for non-clinical/capacity reasons"),
SUMIFS(AllPublicationData!$I:$I,AllPublicationData!$A:$A,'Publication Table'!$B116,AllPublicationData!$B:$B,'Publication Table'!F$7),
IF(AND($C$4="NHS Scotland",$C$5="Cancellations for other reasons"),
SUMIFS(AllPublicationData!$J:$J,AllPublicationData!$A:$A,'Publication Table'!$B116,AllPublicationData!$B:$B,'Publication Table'!F$7)))))))</f>
        <v>457</v>
      </c>
      <c r="G116" s="90">
        <f>IF($C$5="Total Operations",
SUMIFS(AllPublicationData!$E:$E,AllPublicationData!$A:$A,'Publication Table'!$B116,AllPublicationData!$B:$B,'Publication Table'!$C$4,AllPublicationData!$D:$D,'Publication Table'!G$7),
IF('Publication Table'!$C$5="All Cancelled Operations",
SUMIFS(AllPublicationData!$F:$F,AllPublicationData!$A:$A,'Publication Table'!$B116,AllPublicationData!$B:$B,'Publication Table'!$C$4,AllPublicationData!$D:$D,'Publication Table'!G$7),
IF('Publication Table'!$C$5="Operations cancelled by patient",
SUMIFS(AllPublicationData!$G:$G,AllPublicationData!$A:$A,'Publication Table'!$B116,AllPublicationData!$B:$B,'Publication Table'!$C$4,AllPublicationData!$D:$D,'Publication Table'!G$7),
IF('Publication Table'!$C$5="Operations cancelled for clinical reasons",
SUMIFS(AllPublicationData!$H:$H,AllPublicationData!$A:$A,'Publication Table'!$B116,AllPublicationData!$B:$B,'Publication Table'!$C$4,AllPublicationData!$D:$D,'Publication Table'!G$7),
IF('Publication Table'!$C$5="Operations cancelled for non-clinical/capacity reasons",
SUMIFS(AllPublicationData!$I:$I,AllPublicationData!$A:$A,'Publication Table'!$B116,AllPublicationData!$B:$B,'Publication Table'!$C$4,AllPublicationData!$D:$D,'Publication Table'!G$7),
IF('Publication Table'!$C$5="Cancellations for other reasons",
SUMIFS(AllPublicationData!$J:$J,AllPublicationData!$A:$A,'Publication Table'!$B116,AllPublicationData!$B:$B,'Publication Table'!$C$4,AllPublicationData!$D:$D,'Publication Table'!G$7)))))))+
IF(AND($C$4="NHS Scotland",$C$5="Total Operations"),
SUMIFS(AllPublicationData!$E:$E,AllPublicationData!$A:$A,'Publication Table'!$B116,AllPublicationData!$B:$B,'Publication Table'!G$7),
IF(AND($C$4="NHS Scotland",$C$5="All Cancelled Operations"),
SUMIFS(AllPublicationData!$F:$F,AllPublicationData!$A:$A,'Publication Table'!$B116,AllPublicationData!$B:$B,'Publication Table'!G$7),
IF(AND($C$4="NHS Scotland",$C$5="Operations cancelled by patient"),
SUMIFS(AllPublicationData!$G:$G,AllPublicationData!$A:$A,'Publication Table'!$B116,AllPublicationData!$B:$B,'Publication Table'!G$7),
IF(AND($C$4="NHS Scotland",$C$5="Operations cancelled for clinical reasons"),
SUMIFS(AllPublicationData!$H:$H,AllPublicationData!$A:$A,'Publication Table'!$B116,AllPublicationData!$B:$B,'Publication Table'!G$7),
IF(AND($C$4="NHS Scotland",$C$5="Operations cancelled for non-clinical/capacity reasons"),
SUMIFS(AllPublicationData!$I:$I,AllPublicationData!$A:$A,'Publication Table'!$B116,AllPublicationData!$B:$B,'Publication Table'!G$7),
IF(AND($C$4="NHS Scotland",$C$5="Cancellations for other reasons"),
SUMIFS(AllPublicationData!$J:$J,AllPublicationData!$A:$A,'Publication Table'!$B116,AllPublicationData!$B:$B,'Publication Table'!G$7)))))))</f>
        <v>1433</v>
      </c>
      <c r="H116" s="90">
        <f>IF($C$5="Total Operations",
SUMIFS(AllPublicationData!$E:$E,AllPublicationData!$A:$A,'Publication Table'!$B116,AllPublicationData!$B:$B,'Publication Table'!$C$4,AllPublicationData!$D:$D,'Publication Table'!H$7),
IF('Publication Table'!$C$5="All Cancelled Operations",
SUMIFS(AllPublicationData!$F:$F,AllPublicationData!$A:$A,'Publication Table'!$B116,AllPublicationData!$B:$B,'Publication Table'!$C$4,AllPublicationData!$D:$D,'Publication Table'!H$7),
IF('Publication Table'!$C$5="Operations cancelled by patient",
SUMIFS(AllPublicationData!$G:$G,AllPublicationData!$A:$A,'Publication Table'!$B116,AllPublicationData!$B:$B,'Publication Table'!$C$4,AllPublicationData!$D:$D,'Publication Table'!H$7),
IF('Publication Table'!$C$5="Operations cancelled for clinical reasons",
SUMIFS(AllPublicationData!$H:$H,AllPublicationData!$A:$A,'Publication Table'!$B116,AllPublicationData!$B:$B,'Publication Table'!$C$4,AllPublicationData!$D:$D,'Publication Table'!H$7),
IF('Publication Table'!$C$5="Operations cancelled for non-clinical/capacity reasons",
SUMIFS(AllPublicationData!$I:$I,AllPublicationData!$A:$A,'Publication Table'!$B116,AllPublicationData!$B:$B,'Publication Table'!$C$4,AllPublicationData!$D:$D,'Publication Table'!H$7),
IF('Publication Table'!$C$5="Cancellations for other reasons",
SUMIFS(AllPublicationData!$J:$J,AllPublicationData!$A:$A,'Publication Table'!$B116,AllPublicationData!$B:$B,'Publication Table'!$C$4,AllPublicationData!$D:$D,'Publication Table'!H$7)))))))+
IF(AND($C$4="NHS Scotland",$C$5="Total Operations"),
SUMIFS(AllPublicationData!$E:$E,AllPublicationData!$A:$A,'Publication Table'!$B116,AllPublicationData!$B:$B,'Publication Table'!H$7),
IF(AND($C$4="NHS Scotland",$C$5="All Cancelled Operations"),
SUMIFS(AllPublicationData!$F:$F,AllPublicationData!$A:$A,'Publication Table'!$B116,AllPublicationData!$B:$B,'Publication Table'!H$7),
IF(AND($C$4="NHS Scotland",$C$5="Operations cancelled by patient"),
SUMIFS(AllPublicationData!$G:$G,AllPublicationData!$A:$A,'Publication Table'!$B116,AllPublicationData!$B:$B,'Publication Table'!H$7),
IF(AND($C$4="NHS Scotland",$C$5="Operations cancelled for clinical reasons"),
SUMIFS(AllPublicationData!$H:$H,AllPublicationData!$A:$A,'Publication Table'!$B116,AllPublicationData!$B:$B,'Publication Table'!H$7),
IF(AND($C$4="NHS Scotland",$C$5="Operations cancelled for non-clinical/capacity reasons"),
SUMIFS(AllPublicationData!$I:$I,AllPublicationData!$A:$A,'Publication Table'!$B116,AllPublicationData!$B:$B,'Publication Table'!H$7),
IF(AND($C$4="NHS Scotland",$C$5="Cancellations for other reasons"),
SUMIFS(AllPublicationData!$J:$J,AllPublicationData!$A:$A,'Publication Table'!$B116,AllPublicationData!$B:$B,'Publication Table'!H$7)))))))</f>
        <v>1291</v>
      </c>
      <c r="I116" s="90">
        <f>IF($C$5="Total Operations",
SUMIFS(AllPublicationData!$E:$E,AllPublicationData!$A:$A,'Publication Table'!$B116,AllPublicationData!$B:$B,'Publication Table'!$C$4,AllPublicationData!$D:$D,'Publication Table'!I$7),
IF('Publication Table'!$C$5="All Cancelled Operations",
SUMIFS(AllPublicationData!$F:$F,AllPublicationData!$A:$A,'Publication Table'!$B116,AllPublicationData!$B:$B,'Publication Table'!$C$4,AllPublicationData!$D:$D,'Publication Table'!I$7),
IF('Publication Table'!$C$5="Operations cancelled by patient",
SUMIFS(AllPublicationData!$G:$G,AllPublicationData!$A:$A,'Publication Table'!$B116,AllPublicationData!$B:$B,'Publication Table'!$C$4,AllPublicationData!$D:$D,'Publication Table'!I$7),
IF('Publication Table'!$C$5="Operations cancelled for clinical reasons",
SUMIFS(AllPublicationData!$H:$H,AllPublicationData!$A:$A,'Publication Table'!$B116,AllPublicationData!$B:$B,'Publication Table'!$C$4,AllPublicationData!$D:$D,'Publication Table'!I$7),
IF('Publication Table'!$C$5="Operations cancelled for non-clinical/capacity reasons",
SUMIFS(AllPublicationData!$I:$I,AllPublicationData!$A:$A,'Publication Table'!$B116,AllPublicationData!$B:$B,'Publication Table'!$C$4,AllPublicationData!$D:$D,'Publication Table'!I$7),
IF('Publication Table'!$C$5="Cancellations for other reasons",
SUMIFS(AllPublicationData!$J:$J,AllPublicationData!$A:$A,'Publication Table'!$B116,AllPublicationData!$B:$B,'Publication Table'!$C$4,AllPublicationData!$D:$D,'Publication Table'!I$7)))))))+
IF(AND($C$4="NHS Scotland",$C$5="Total Operations"),
SUMIFS(AllPublicationData!$E:$E,AllPublicationData!$A:$A,'Publication Table'!$B116,AllPublicationData!$B:$B,'Publication Table'!I$7),
IF(AND($C$4="NHS Scotland",$C$5="All Cancelled Operations"),
SUMIFS(AllPublicationData!$F:$F,AllPublicationData!$A:$A,'Publication Table'!$B116,AllPublicationData!$B:$B,'Publication Table'!I$7),
IF(AND($C$4="NHS Scotland",$C$5="Operations cancelled by patient"),
SUMIFS(AllPublicationData!$G:$G,AllPublicationData!$A:$A,'Publication Table'!$B116,AllPublicationData!$B:$B,'Publication Table'!I$7),
IF(AND($C$4="NHS Scotland",$C$5="Operations cancelled for clinical reasons"),
SUMIFS(AllPublicationData!$H:$H,AllPublicationData!$A:$A,'Publication Table'!$B116,AllPublicationData!$B:$B,'Publication Table'!I$7),
IF(AND($C$4="NHS Scotland",$C$5="Operations cancelled for non-clinical/capacity reasons"),
SUMIFS(AllPublicationData!$I:$I,AllPublicationData!$A:$A,'Publication Table'!$B116,AllPublicationData!$B:$B,'Publication Table'!I$7),
IF(AND($C$4="NHS Scotland",$C$5="Cancellations for other reasons"),
SUMIFS(AllPublicationData!$J:$J,AllPublicationData!$A:$A,'Publication Table'!$B116,AllPublicationData!$B:$B,'Publication Table'!I$7)))))))</f>
        <v>1250</v>
      </c>
      <c r="J116" s="90">
        <f>IF($C$5="Total Operations",
SUMIFS(AllPublicationData!$E:$E,AllPublicationData!$A:$A,'Publication Table'!$B116,AllPublicationData!$B:$B,'Publication Table'!$C$4,AllPublicationData!$D:$D,'Publication Table'!J$7),
IF('Publication Table'!$C$5="All Cancelled Operations",
SUMIFS(AllPublicationData!$F:$F,AllPublicationData!$A:$A,'Publication Table'!$B116,AllPublicationData!$B:$B,'Publication Table'!$C$4,AllPublicationData!$D:$D,'Publication Table'!J$7),
IF('Publication Table'!$C$5="Operations cancelled by patient",
SUMIFS(AllPublicationData!$G:$G,AllPublicationData!$A:$A,'Publication Table'!$B116,AllPublicationData!$B:$B,'Publication Table'!$C$4,AllPublicationData!$D:$D,'Publication Table'!J$7),
IF('Publication Table'!$C$5="Operations cancelled for clinical reasons",
SUMIFS(AllPublicationData!$H:$H,AllPublicationData!$A:$A,'Publication Table'!$B116,AllPublicationData!$B:$B,'Publication Table'!$C$4,AllPublicationData!$D:$D,'Publication Table'!J$7),
IF('Publication Table'!$C$5="Operations cancelled for non-clinical/capacity reasons",
SUMIFS(AllPublicationData!$I:$I,AllPublicationData!$A:$A,'Publication Table'!$B116,AllPublicationData!$B:$B,'Publication Table'!$C$4,AllPublicationData!$D:$D,'Publication Table'!J$7),
IF('Publication Table'!$C$5="Cancellations for other reasons",
SUMIFS(AllPublicationData!$J:$J,AllPublicationData!$A:$A,'Publication Table'!$B116,AllPublicationData!$B:$B,'Publication Table'!$C$4,AllPublicationData!$D:$D,'Publication Table'!J$7)))))))+
IF(AND($C$4="NHS Scotland",$C$5="Total Operations"),
SUMIFS(AllPublicationData!$E:$E,AllPublicationData!$A:$A,'Publication Table'!$B116,AllPublicationData!$B:$B,'Publication Table'!J$7),
IF(AND($C$4="NHS Scotland",$C$5="All Cancelled Operations"),
SUMIFS(AllPublicationData!$F:$F,AllPublicationData!$A:$A,'Publication Table'!$B116,AllPublicationData!$B:$B,'Publication Table'!J$7),
IF(AND($C$4="NHS Scotland",$C$5="Operations cancelled by patient"),
SUMIFS(AllPublicationData!$G:$G,AllPublicationData!$A:$A,'Publication Table'!$B116,AllPublicationData!$B:$B,'Publication Table'!J$7),
IF(AND($C$4="NHS Scotland",$C$5="Operations cancelled for clinical reasons"),
SUMIFS(AllPublicationData!$H:$H,AllPublicationData!$A:$A,'Publication Table'!$B116,AllPublicationData!$B:$B,'Publication Table'!J$7),
IF(AND($C$4="NHS Scotland",$C$5="Operations cancelled for non-clinical/capacity reasons"),
SUMIFS(AllPublicationData!$I:$I,AllPublicationData!$A:$A,'Publication Table'!$B116,AllPublicationData!$B:$B,'Publication Table'!J$7),
IF(AND($C$4="NHS Scotland",$C$5="Cancellations for other reasons"),
SUMIFS(AllPublicationData!$J:$J,AllPublicationData!$A:$A,'Publication Table'!$B116,AllPublicationData!$B:$B,'Publication Table'!J$7)))))))</f>
        <v>3310</v>
      </c>
      <c r="K116" s="90">
        <f>IF($C$5="Total Operations",
SUMIFS(AllPublicationData!$E:$E,AllPublicationData!$A:$A,'Publication Table'!$B116,AllPublicationData!$B:$B,'Publication Table'!$C$4,AllPublicationData!$D:$D,'Publication Table'!K$7),
IF('Publication Table'!$C$5="All Cancelled Operations",
SUMIFS(AllPublicationData!$F:$F,AllPublicationData!$A:$A,'Publication Table'!$B116,AllPublicationData!$B:$B,'Publication Table'!$C$4,AllPublicationData!$D:$D,'Publication Table'!K$7),
IF('Publication Table'!$C$5="Operations cancelled by patient",
SUMIFS(AllPublicationData!$G:$G,AllPublicationData!$A:$A,'Publication Table'!$B116,AllPublicationData!$B:$B,'Publication Table'!$C$4,AllPublicationData!$D:$D,'Publication Table'!K$7),
IF('Publication Table'!$C$5="Operations cancelled for clinical reasons",
SUMIFS(AllPublicationData!$H:$H,AllPublicationData!$A:$A,'Publication Table'!$B116,AllPublicationData!$B:$B,'Publication Table'!$C$4,AllPublicationData!$D:$D,'Publication Table'!K$7),
IF('Publication Table'!$C$5="Operations cancelled for non-clinical/capacity reasons",
SUMIFS(AllPublicationData!$I:$I,AllPublicationData!$A:$A,'Publication Table'!$B116,AllPublicationData!$B:$B,'Publication Table'!$C$4,AllPublicationData!$D:$D,'Publication Table'!K$7),
IF('Publication Table'!$C$5="Cancellations for other reasons",
SUMIFS(AllPublicationData!$J:$J,AllPublicationData!$A:$A,'Publication Table'!$B116,AllPublicationData!$B:$B,'Publication Table'!$C$4,AllPublicationData!$D:$D,'Publication Table'!K$7)))))))+
IF(AND($C$4="NHS Scotland",$C$5="Total Operations"),
SUMIFS(AllPublicationData!$E:$E,AllPublicationData!$A:$A,'Publication Table'!$B116,AllPublicationData!$B:$B,'Publication Table'!K$7),
IF(AND($C$4="NHS Scotland",$C$5="All Cancelled Operations"),
SUMIFS(AllPublicationData!$F:$F,AllPublicationData!$A:$A,'Publication Table'!$B116,AllPublicationData!$B:$B,'Publication Table'!K$7),
IF(AND($C$4="NHS Scotland",$C$5="Operations cancelled by patient"),
SUMIFS(AllPublicationData!$G:$G,AllPublicationData!$A:$A,'Publication Table'!$B116,AllPublicationData!$B:$B,'Publication Table'!K$7),
IF(AND($C$4="NHS Scotland",$C$5="Operations cancelled for clinical reasons"),
SUMIFS(AllPublicationData!$H:$H,AllPublicationData!$A:$A,'Publication Table'!$B116,AllPublicationData!$B:$B,'Publication Table'!K$7),
IF(AND($C$4="NHS Scotland",$C$5="Operations cancelled for non-clinical/capacity reasons"),
SUMIFS(AllPublicationData!$I:$I,AllPublicationData!$A:$A,'Publication Table'!$B116,AllPublicationData!$B:$B,'Publication Table'!K$7),
IF(AND($C$4="NHS Scotland",$C$5="Cancellations for other reasons"),
SUMIFS(AllPublicationData!$J:$J,AllPublicationData!$A:$A,'Publication Table'!$B116,AllPublicationData!$B:$B,'Publication Table'!K$7)))))))</f>
        <v>6438</v>
      </c>
      <c r="L116" s="90">
        <f>IF($C$5="Total Operations",
SUMIFS(AllPublicationData!$E:$E,AllPublicationData!$A:$A,'Publication Table'!$B116,AllPublicationData!$B:$B,'Publication Table'!$C$4,AllPublicationData!$D:$D,'Publication Table'!L$7),
IF('Publication Table'!$C$5="All Cancelled Operations",
SUMIFS(AllPublicationData!$F:$F,AllPublicationData!$A:$A,'Publication Table'!$B116,AllPublicationData!$B:$B,'Publication Table'!$C$4,AllPublicationData!$D:$D,'Publication Table'!L$7),
IF('Publication Table'!$C$5="Operations cancelled by patient",
SUMIFS(AllPublicationData!$G:$G,AllPublicationData!$A:$A,'Publication Table'!$B116,AllPublicationData!$B:$B,'Publication Table'!$C$4,AllPublicationData!$D:$D,'Publication Table'!L$7),
IF('Publication Table'!$C$5="Operations cancelled for clinical reasons",
SUMIFS(AllPublicationData!$H:$H,AllPublicationData!$A:$A,'Publication Table'!$B116,AllPublicationData!$B:$B,'Publication Table'!$C$4,AllPublicationData!$D:$D,'Publication Table'!L$7),
IF('Publication Table'!$C$5="Operations cancelled for non-clinical/capacity reasons",
SUMIFS(AllPublicationData!$I:$I,AllPublicationData!$A:$A,'Publication Table'!$B116,AllPublicationData!$B:$B,'Publication Table'!$C$4,AllPublicationData!$D:$D,'Publication Table'!L$7),
IF('Publication Table'!$C$5="Cancellations for other reasons",
SUMIFS(AllPublicationData!$J:$J,AllPublicationData!$A:$A,'Publication Table'!$B116,AllPublicationData!$B:$B,'Publication Table'!$C$4,AllPublicationData!$D:$D,'Publication Table'!L$7)))))))+
IF(AND($C$4="NHS Scotland",$C$5="Total Operations"),
SUMIFS(AllPublicationData!$E:$E,AllPublicationData!$A:$A,'Publication Table'!$B116,AllPublicationData!$B:$B,'Publication Table'!L$7),
IF(AND($C$4="NHS Scotland",$C$5="All Cancelled Operations"),
SUMIFS(AllPublicationData!$F:$F,AllPublicationData!$A:$A,'Publication Table'!$B116,AllPublicationData!$B:$B,'Publication Table'!L$7),
IF(AND($C$4="NHS Scotland",$C$5="Operations cancelled by patient"),
SUMIFS(AllPublicationData!$G:$G,AllPublicationData!$A:$A,'Publication Table'!$B116,AllPublicationData!$B:$B,'Publication Table'!L$7),
IF(AND($C$4="NHS Scotland",$C$5="Operations cancelled for clinical reasons"),
SUMIFS(AllPublicationData!$H:$H,AllPublicationData!$A:$A,'Publication Table'!$B116,AllPublicationData!$B:$B,'Publication Table'!L$7),
IF(AND($C$4="NHS Scotland",$C$5="Operations cancelled for non-clinical/capacity reasons"),
SUMIFS(AllPublicationData!$I:$I,AllPublicationData!$A:$A,'Publication Table'!$B116,AllPublicationData!$B:$B,'Publication Table'!L$7),
IF(AND($C$4="NHS Scotland",$C$5="Cancellations for other reasons"),
SUMIFS(AllPublicationData!$J:$J,AllPublicationData!$A:$A,'Publication Table'!$B116,AllPublicationData!$B:$B,'Publication Table'!L$7)))))))</f>
        <v>1546</v>
      </c>
      <c r="M116" s="90">
        <f>IF($C$5="Total Operations",
SUMIFS(AllPublicationData!$E:$E,AllPublicationData!$A:$A,'Publication Table'!$B116,AllPublicationData!$B:$B,'Publication Table'!$C$4,AllPublicationData!$D:$D,'Publication Table'!M$7),
IF('Publication Table'!$C$5="All Cancelled Operations",
SUMIFS(AllPublicationData!$F:$F,AllPublicationData!$A:$A,'Publication Table'!$B116,AllPublicationData!$B:$B,'Publication Table'!$C$4,AllPublicationData!$D:$D,'Publication Table'!M$7),
IF('Publication Table'!$C$5="Operations cancelled by patient",
SUMIFS(AllPublicationData!$G:$G,AllPublicationData!$A:$A,'Publication Table'!$B116,AllPublicationData!$B:$B,'Publication Table'!$C$4,AllPublicationData!$D:$D,'Publication Table'!M$7),
IF('Publication Table'!$C$5="Operations cancelled for clinical reasons",
SUMIFS(AllPublicationData!$G:$G,AllPublicationData!$A:$A,'Publication Table'!$B116,AllPublicationData!$B:$B,'Publication Table'!$C$4,AllPublicationData!$D:$D,'Publication Table'!M$7),
IF('Publication Table'!$C$5="Operations cancelled for non-clinical/capacity reasons",
SUMIFS(AllPublicationData!$G:$G,AllPublicationData!$A:$A,'Publication Table'!$B116,AllPublicationData!$B:$B,'Publication Table'!$C$4,AllPublicationData!$D:$D,'Publication Table'!M$7),
IF('Publication Table'!$C$5="Cancellations for other reasons",
SUMIFS(AllPublicationData!$G:$G,AllPublicationData!$A:$A,'Publication Table'!$B116,AllPublicationData!$B:$B,'Publication Table'!$C$4,AllPublicationData!$D:$D,'Publication Table'!M$7)))))))+
IF(AND($C$4="NHS Scotland",$C$5="Total Operations"),
SUMIFS(AllPublicationData!$E:$E,AllPublicationData!$A:$A,'Publication Table'!$B116,AllPublicationData!$B:$B,'Publication Table'!M$7),
IF(AND($C$4="NHS Scotland",$C$5="All Cancelled Operations"),
SUMIFS(AllPublicationData!$F:$F,AllPublicationData!$A:$A,'Publication Table'!$B116,AllPublicationData!$B:$B,'Publication Table'!M$7),
IF(AND($C$4="NHS Scotland",$C$5="Operations cancelled by patient"),
SUMIFS(AllPublicationData!$G:$G,AllPublicationData!$A:$A,'Publication Table'!$B116,AllPublicationData!$B:$B,'Publication Table'!M$7),
IF(AND($C$4="NHS Scotland",$C$5="Operations cancelled for clinical reasons"),
SUMIFS(AllPublicationData!$H:$H,AllPublicationData!$A:$A,'Publication Table'!$B116,AllPublicationData!$B:$B,'Publication Table'!M$7),
IF(AND($C$4="NHS Scotland",$C$5="Operations cancelled for non-clinical/capacity reasons"),
SUMIFS(AllPublicationData!$I:$I,AllPublicationData!$A:$A,'Publication Table'!$B116,AllPublicationData!$B:$B,'Publication Table'!M$7),
IF(AND($C$4="NHS Scotland",$C$5="Cancellations for other reasons"),
SUMIFS(AllPublicationData!$J:$J,AllPublicationData!$A:$A,'Publication Table'!$B116,AllPublicationData!$B:$B,'Publication Table'!M$7)))))))</f>
        <v>2419</v>
      </c>
      <c r="N116" s="90">
        <f>IF($C$5="Total Operations",
SUMIFS(AllPublicationData!$E:$E,AllPublicationData!$A:$A,'Publication Table'!$B116,AllPublicationData!$B:$B,'Publication Table'!$C$4,AllPublicationData!$D:$D,'Publication Table'!N$7),
IF('Publication Table'!$C$5="All Cancelled Operations",
SUMIFS(AllPublicationData!$F:$F,AllPublicationData!$A:$A,'Publication Table'!$B116,AllPublicationData!$B:$B,'Publication Table'!$C$4,AllPublicationData!$D:$D,'Publication Table'!N$7),
IF('Publication Table'!$C$5="Operations cancelled by patient",
SUMIFS(AllPublicationData!$G:$G,AllPublicationData!$A:$A,'Publication Table'!$B116,AllPublicationData!$B:$B,'Publication Table'!$C$4,AllPublicationData!$D:$D,'Publication Table'!N$7),
IF('Publication Table'!$C$5="Operations cancelled for clinical reasons",
SUMIFS(AllPublicationData!$G:$G,AllPublicationData!$A:$A,'Publication Table'!$B116,AllPublicationData!$B:$B,'Publication Table'!$C$4,AllPublicationData!$D:$D,'Publication Table'!N$7),
IF('Publication Table'!$C$5="Operations cancelled for non-clinical/capacity reasons",
SUMIFS(AllPublicationData!$G:$G,AllPublicationData!$A:$A,'Publication Table'!$B116,AllPublicationData!$B:$B,'Publication Table'!$C$4,AllPublicationData!$D:$D,'Publication Table'!N$7),
IF('Publication Table'!$C$5="Cancellations for other reasons",
SUMIFS(AllPublicationData!$G:$G,AllPublicationData!$A:$A,'Publication Table'!$B116,AllPublicationData!$B:$B,'Publication Table'!$C$4,AllPublicationData!$D:$D,'Publication Table'!N$7)))))))+
IF(AND($C$4="NHS Scotland",$C$5="Total Operations"),
SUMIFS(AllPublicationData!$E:$E,AllPublicationData!$A:$A,'Publication Table'!$B116,AllPublicationData!$B:$B,'Publication Table'!N$7),
IF(AND($C$4="NHS Scotland",$C$5="All Cancelled Operations"),
SUMIFS(AllPublicationData!$F:$F,AllPublicationData!$A:$A,'Publication Table'!$B116,AllPublicationData!$B:$B,'Publication Table'!N$7),
IF(AND($C$4="NHS Scotland",$C$5="Operations cancelled by patient"),
SUMIFS(AllPublicationData!$G:$G,AllPublicationData!$A:$A,'Publication Table'!$B116,AllPublicationData!$B:$B,'Publication Table'!N$7),
IF(AND($C$4="NHS Scotland",$C$5="Operations cancelled for clinical reasons"),
SUMIFS(AllPublicationData!$H:$H,AllPublicationData!$A:$A,'Publication Table'!$B116,AllPublicationData!$B:$B,'Publication Table'!N$7),
IF(AND($C$4="NHS Scotland",$C$5="Operations cancelled for non-clinical/capacity reasons"),
SUMIFS(AllPublicationData!$I:$I,AllPublicationData!$A:$A,'Publication Table'!$B116,AllPublicationData!$B:$B,'Publication Table'!N$7),
IF(AND($C$4="NHS Scotland",$C$5="Cancellations for other reasons"),
SUMIFS(AllPublicationData!$J:$J,AllPublicationData!$A:$A,'Publication Table'!$B116,AllPublicationData!$B:$B,'Publication Table'!N$7)))))))</f>
        <v>4695</v>
      </c>
      <c r="O116" s="90">
        <f>IF($C$5="Total Operations",
SUMIFS(AllPublicationData!$E:$E,AllPublicationData!$A:$A,'Publication Table'!$B116,AllPublicationData!$B:$B,'Publication Table'!$C$4,AllPublicationData!$D:$D,'Publication Table'!O$7),
IF('Publication Table'!$C$5="All Cancelled Operations",
SUMIFS(AllPublicationData!$F:$F,AllPublicationData!$A:$A,'Publication Table'!$B116,AllPublicationData!$B:$B,'Publication Table'!$C$4,AllPublicationData!$D:$D,'Publication Table'!O$7),
IF('Publication Table'!$C$5="Operations cancelled by patient",
SUMIFS(AllPublicationData!$G:$G,AllPublicationData!$A:$A,'Publication Table'!$B116,AllPublicationData!$B:$B,'Publication Table'!$C$4,AllPublicationData!$D:$D,'Publication Table'!O$7),
IF('Publication Table'!$C$5="Operations cancelled for clinical reasons",
SUMIFS(AllPublicationData!$G:$G,AllPublicationData!$A:$A,'Publication Table'!$B116,AllPublicationData!$B:$B,'Publication Table'!$C$4,AllPublicationData!$D:$D,'Publication Table'!O$7),
IF('Publication Table'!$C$5="Operations cancelled for non-clinical/capacity reasons",
SUMIFS(AllPublicationData!$G:$G,AllPublicationData!$A:$A,'Publication Table'!$B116,AllPublicationData!$B:$B,'Publication Table'!$C$4,AllPublicationData!$D:$D,'Publication Table'!O$7),
IF('Publication Table'!$C$5="Cancellations for other reasons",
SUMIFS(AllPublicationData!$G:$G,AllPublicationData!$A:$A,'Publication Table'!$B116,AllPublicationData!$B:$B,'Publication Table'!$C$4,AllPublicationData!$D:$D,'Publication Table'!O$7)))))))+
IF(AND($C$4="NHS Scotland",$C$5="Total Operations"),
SUMIFS(AllPublicationData!$E:$E,AllPublicationData!$A:$A,'Publication Table'!$B116,AllPublicationData!$B:$B,'Publication Table'!O$7),
IF(AND($C$4="NHS Scotland",$C$5="All Cancelled Operations"),
SUMIFS(AllPublicationData!$F:$F,AllPublicationData!$A:$A,'Publication Table'!$B116,AllPublicationData!$B:$B,'Publication Table'!O$7),
IF(AND($C$4="NHS Scotland",$C$5="Operations cancelled by patient"),
SUMIFS(AllPublicationData!$G:$G,AllPublicationData!$A:$A,'Publication Table'!$B116,AllPublicationData!$B:$B,'Publication Table'!O$7),
IF(AND($C$4="NHS Scotland",$C$5="Operations cancelled for clinical reasons"),
SUMIFS(AllPublicationData!$H:$H,AllPublicationData!$A:$A,'Publication Table'!$B116,AllPublicationData!$B:$B,'Publication Table'!O$7),
IF(AND($C$4="NHS Scotland",$C$5="Operations cancelled for non-clinical/capacity reasons"),
SUMIFS(AllPublicationData!$I:$I,AllPublicationData!$A:$A,'Publication Table'!$B116,AllPublicationData!$B:$B,'Publication Table'!O$7),
IF(AND($C$4="NHS Scotland",$C$5="Cancellations for other reasons"),
SUMIFS(AllPublicationData!$J:$J,AllPublicationData!$A:$A,'Publication Table'!$B116,AllPublicationData!$B:$B,'Publication Table'!O$7)))))))</f>
        <v>182</v>
      </c>
      <c r="P116" s="90">
        <f>IF($C$5="Total Operations",
SUMIFS(AllPublicationData!$E:$E,AllPublicationData!$A:$A,'Publication Table'!$B116,AllPublicationData!$B:$B,'Publication Table'!$C$4,AllPublicationData!$D:$D,'Publication Table'!P$7),
IF('Publication Table'!$C$5="All Cancelled Operations",
SUMIFS(AllPublicationData!$F:$F,AllPublicationData!$A:$A,'Publication Table'!$B116,AllPublicationData!$B:$B,'Publication Table'!$C$4,AllPublicationData!$D:$D,'Publication Table'!P$7),
IF('Publication Table'!$C$5="Operations cancelled by patient",
SUMIFS(AllPublicationData!$G:$G,AllPublicationData!$A:$A,'Publication Table'!$B116,AllPublicationData!$B:$B,'Publication Table'!$C$4,AllPublicationData!$D:$D,'Publication Table'!P$7),
IF('Publication Table'!$C$5="Operations cancelled for clinical reasons",
SUMIFS(AllPublicationData!$G:$G,AllPublicationData!$A:$A,'Publication Table'!$B116,AllPublicationData!$B:$B,'Publication Table'!$C$4,AllPublicationData!$D:$D,'Publication Table'!P$7),
IF('Publication Table'!$C$5="Operations cancelled for non-clinical/capacity reasons",
SUMIFS(AllPublicationData!$G:$G,AllPublicationData!$A:$A,'Publication Table'!$B116,AllPublicationData!$B:$B,'Publication Table'!$C$4,AllPublicationData!$D:$D,'Publication Table'!P$7),
IF('Publication Table'!$C$5="Cancellations for other reasons",
SUMIFS(AllPublicationData!$G:$G,AllPublicationData!$A:$A,'Publication Table'!$B116,AllPublicationData!$B:$B,'Publication Table'!$C$4,AllPublicationData!$D:$D,'Publication Table'!P$7)))))))+
IF(AND($C$4="NHS Scotland",$C$5="Total Operations"),
SUMIFS(AllPublicationData!$E:$E,AllPublicationData!$A:$A,'Publication Table'!$B116,AllPublicationData!$B:$B,'Publication Table'!P$7),
IF(AND($C$4="NHS Scotland",$C$5="All Cancelled Operations"),
SUMIFS(AllPublicationData!$F:$F,AllPublicationData!$A:$A,'Publication Table'!$B116,AllPublicationData!$B:$B,'Publication Table'!P$7),
IF(AND($C$4="NHS Scotland",$C$5="Operations cancelled by patient"),
SUMIFS(AllPublicationData!$G:$G,AllPublicationData!$A:$A,'Publication Table'!$B116,AllPublicationData!$B:$B,'Publication Table'!P$7),
IF(AND($C$4="NHS Scotland",$C$5="Operations cancelled for clinical reasons"),
SUMIFS(AllPublicationData!$H:$H,AllPublicationData!$A:$A,'Publication Table'!$B116,AllPublicationData!$B:$B,'Publication Table'!P$7),
IF(AND($C$4="NHS Scotland",$C$5="Operations cancelled for non-clinical/capacity reasons"),
SUMIFS(AllPublicationData!$I:$I,AllPublicationData!$A:$A,'Publication Table'!$B116,AllPublicationData!$B:$B,'Publication Table'!P$7),
IF(AND($C$4="NHS Scotland",$C$5="Cancellations for other reasons"),
SUMIFS(AllPublicationData!$J:$J,AllPublicationData!$A:$A,'Publication Table'!$B116,AllPublicationData!$B:$B,'Publication Table'!P$7)))))))</f>
        <v>163</v>
      </c>
      <c r="Q116" s="90">
        <f>IF($C$5="Total Operations",
SUMIFS(AllPublicationData!$E:$E,AllPublicationData!$A:$A,'Publication Table'!$B116,AllPublicationData!$B:$B,'Publication Table'!$C$4,AllPublicationData!$D:$D,'Publication Table'!Q$7),
IF('Publication Table'!$C$5="All Cancelled Operations",
SUMIFS(AllPublicationData!$F:$F,AllPublicationData!$A:$A,'Publication Table'!$B116,AllPublicationData!$B:$B,'Publication Table'!$C$4,AllPublicationData!$D:$D,'Publication Table'!Q$7),
IF('Publication Table'!$C$5="Operations cancelled by patient",
SUMIFS(AllPublicationData!$G:$G,AllPublicationData!$A:$A,'Publication Table'!$B116,AllPublicationData!$B:$B,'Publication Table'!$C$4,AllPublicationData!$D:$D,'Publication Table'!Q$7),
IF('Publication Table'!$C$5="Operations cancelled for clinical reasons",
SUMIFS(AllPublicationData!$G:$G,AllPublicationData!$A:$A,'Publication Table'!$B116,AllPublicationData!$B:$B,'Publication Table'!$C$4,AllPublicationData!$D:$D,'Publication Table'!Q$7),
IF('Publication Table'!$C$5="Operations cancelled for non-clinical/capacity reasons",
SUMIFS(AllPublicationData!$G:$G,AllPublicationData!$A:$A,'Publication Table'!$B116,AllPublicationData!$B:$B,'Publication Table'!$C$4,AllPublicationData!$D:$D,'Publication Table'!Q$7),
IF('Publication Table'!$C$5="Cancellations for other reasons",
SUMIFS(AllPublicationData!$G:$G,AllPublicationData!$A:$A,'Publication Table'!$B116,AllPublicationData!$B:$B,'Publication Table'!$C$4,AllPublicationData!$D:$D,'Publication Table'!Q$7)))))))+
IF(AND($C$4="NHS Scotland",$C$5="Total Operations"),
SUMIFS(AllPublicationData!$E:$E,AllPublicationData!$A:$A,'Publication Table'!$B116,AllPublicationData!$B:$B,'Publication Table'!Q$7),
IF(AND($C$4="NHS Scotland",$C$5="All Cancelled Operations"),
SUMIFS(AllPublicationData!$F:$F,AllPublicationData!$A:$A,'Publication Table'!$B116,AllPublicationData!$B:$B,'Publication Table'!Q$7),
IF(AND($C$4="NHS Scotland",$C$5="Operations cancelled by patient"),
SUMIFS(AllPublicationData!$G:$G,AllPublicationData!$A:$A,'Publication Table'!$B116,AllPublicationData!$B:$B,'Publication Table'!Q$7),
IF(AND($C$4="NHS Scotland",$C$5="Operations cancelled for clinical reasons"),
SUMIFS(AllPublicationData!$H:$H,AllPublicationData!$A:$A,'Publication Table'!$B116,AllPublicationData!$B:$B,'Publication Table'!Q$7),
IF(AND($C$4="NHS Scotland",$C$5="Operations cancelled for non-clinical/capacity reasons"),
SUMIFS(AllPublicationData!$I:$I,AllPublicationData!$A:$A,'Publication Table'!$B116,AllPublicationData!$B:$B,'Publication Table'!Q$7),
IF(AND($C$4="NHS Scotland",$C$5="Cancellations for other reasons"),
SUMIFS(AllPublicationData!$J:$J,AllPublicationData!$A:$A,'Publication Table'!$B116,AllPublicationData!$B:$B,'Publication Table'!Q$7)))))))</f>
        <v>2389</v>
      </c>
      <c r="R116" s="90">
        <f>IF($C$5="Total Operations",
SUMIFS(AllPublicationData!$E:$E,AllPublicationData!$A:$A,'Publication Table'!$B116,AllPublicationData!$B:$B,'Publication Table'!$C$4,AllPublicationData!$D:$D,'Publication Table'!R$7),
IF('Publication Table'!$C$5="All Cancelled Operations",
SUMIFS(AllPublicationData!$F:$F,AllPublicationData!$A:$A,'Publication Table'!$B116,AllPublicationData!$B:$B,'Publication Table'!$C$4,AllPublicationData!$D:$D,'Publication Table'!R$7),
IF('Publication Table'!$C$5="Operations cancelled by patient",
SUMIFS(AllPublicationData!$G:$G,AllPublicationData!$A:$A,'Publication Table'!$B116,AllPublicationData!$B:$B,'Publication Table'!$C$4,AllPublicationData!$D:$D,'Publication Table'!R$7),
IF('Publication Table'!$C$5="Operations cancelled for clinical reasons",
SUMIFS(AllPublicationData!$G:$G,AllPublicationData!$A:$A,'Publication Table'!$B116,AllPublicationData!$B:$B,'Publication Table'!$C$4,AllPublicationData!$D:$D,'Publication Table'!R$7),
IF('Publication Table'!$C$5="Operations cancelled for non-clinical/capacity reasons",
SUMIFS(AllPublicationData!$G:$G,AllPublicationData!$A:$A,'Publication Table'!$B116,AllPublicationData!$B:$B,'Publication Table'!$C$4,AllPublicationData!$D:$D,'Publication Table'!R$7),
IF('Publication Table'!$C$5="Cancellations for other reasons",
SUMIFS(AllPublicationData!$G:$G,AllPublicationData!$A:$A,'Publication Table'!$B116,AllPublicationData!$B:$B,'Publication Table'!$C$4,AllPublicationData!$D:$D,'Publication Table'!R$7)))))))+
IF(AND($C$4="NHS Scotland",$C$5="Total Operations"),
SUMIFS(AllPublicationData!$E:$E,AllPublicationData!$A:$A,'Publication Table'!$B116,AllPublicationData!$B:$B,'Publication Table'!R$7),
IF(AND($C$4="NHS Scotland",$C$5="All Cancelled Operations"),
SUMIFS(AllPublicationData!$F:$F,AllPublicationData!$A:$A,'Publication Table'!$B116,AllPublicationData!$B:$B,'Publication Table'!R$7),
IF(AND($C$4="NHS Scotland",$C$5="Operations cancelled by patient"),
SUMIFS(AllPublicationData!$G:$G,AllPublicationData!$A:$A,'Publication Table'!$B116,AllPublicationData!$B:$B,'Publication Table'!R$7),
IF(AND($C$4="NHS Scotland",$C$5="Operations cancelled for clinical reasons"),
SUMIFS(AllPublicationData!$H:$H,AllPublicationData!$A:$A,'Publication Table'!$B116,AllPublicationData!$B:$B,'Publication Table'!R$7),
IF(AND($C$4="NHS Scotland",$C$5="Operations cancelled for non-clinical/capacity reasons"),
SUMIFS(AllPublicationData!$I:$I,AllPublicationData!$A:$A,'Publication Table'!$B116,AllPublicationData!$B:$B,'Publication Table'!R$7),
IF(AND($C$4="NHS Scotland",$C$5="Cancellations for other reasons"),
SUMIFS(AllPublicationData!$J:$J,AllPublicationData!$A:$A,'Publication Table'!$B116,AllPublicationData!$B:$B,'Publication Table'!R$7)))))))</f>
        <v>102</v>
      </c>
    </row>
    <row r="117" spans="2:18" x14ac:dyDescent="0.35">
      <c r="C117" s="81">
        <f>IF($C$5="Total Operations",
SUMIFS(AllPublicationData!$E:$E,AllPublicationData!$A:$A,'Publication Table'!$B117,AllPublicationData!$B:$B,'Publication Table'!$C$4),
IF('Publication Table'!$C$5="All Cancelled Operations",
SUMIFS(AllPublicationData!$F:$F,AllPublicationData!$A:$A,'Publication Table'!$B117,AllPublicationData!$B:$B,'Publication Table'!$C$4),
IF('Publication Table'!$C$5="Operations cancelled by patient",
SUMIFS(AllPublicationData!$G:$G,AllPublicationData!$A:$A,'Publication Table'!$B117,AllPublicationData!$B:$B,'Publication Table'!$C$4),
IF('Publication Table'!$C$5="Operations cancelled for clinical reasons",
SUMIFS(AllPublicationData!$H:$H,AllPublicationData!$A:$A,'Publication Table'!$B117,AllPublicationData!$B:$B,'Publication Table'!$C$4),
IF('Publication Table'!$C$5="Operations cancelled for non-clinical/capacity reasons",
SUMIFS(AllPublicationData!$I:$I,AllPublicationData!$A:$A,'Publication Table'!$B117,AllPublicationData!$B:$B,'Publication Table'!$C$4),
IF('Publication Table'!$C$5="Cancellations for other reasons",
SUMIFS(AllPublicationData!$J:$J,AllPublicationData!$A:$A,'Publication Table'!$B117,AllPublicationData!$B:$B,'Publication Table'!$C$4)))))))+
IF(AND($C$4="NHS Scotland",$C$5="Total Operations"),
SUMIFS(AllPublicationData!$E:$E,AllPublicationData!$A:$A,'Publication Table'!$B117),
IF(AND($C$4="NHS Scotland",$C$5="All Cancelled Operations"),
SUMIFS(AllPublicationData!$F:$F,AllPublicationData!$A:$A,'Publication Table'!$B117),
IF(AND($C$4="NHS Scotland",$C$5="Operations cancelled by patient"),
SUMIFS(AllPublicationData!$G:$G,AllPublicationData!$A:$A,'Publication Table'!$B117),
IF(AND($C$4="NHS Scotland",$C$5="Operations cancelled for clinical reasons"),
SUMIFS(AllPublicationData!$H:$H,AllPublicationData!$A:$A,'Publication Table'!$B117),
IF(AND($C$4="NHS Scotland",$C$5="Operations cancelled for non-clinical/capacity reasons"),
SUMIFS(AllPublicationData!$I:$I,AllPublicationData!$A:$A,'Publication Table'!$B117),
IF(AND($C$4="NHS Scotland",$C$5="Cancellations for other reasons"),
SUMIFS(AllPublicationData!$J:$J,AllPublicationData!$A:$A,'Publication Table'!$B117)))))))</f>
        <v>0</v>
      </c>
      <c r="D117" s="90">
        <f>IF($C$5="Total Operations",
SUMIFS(AllPublicationData!$E:$E,AllPublicationData!$A:$A,'Publication Table'!$B117,AllPublicationData!$B:$B,'Publication Table'!$C$4,AllPublicationData!$D:$D,'Publication Table'!D$7),
IF('Publication Table'!$C$5="All Cancelled Operations",
SUMIFS(AllPublicationData!$F:$F,AllPublicationData!$A:$A,'Publication Table'!$B117,AllPublicationData!$B:$B,'Publication Table'!$C$4,AllPublicationData!$D:$D,'Publication Table'!D$7),
IF('Publication Table'!$C$5="Operations cancelled by patient",
SUMIFS(AllPublicationData!$G:$G,AllPublicationData!$A:$A,'Publication Table'!$B117,AllPublicationData!$B:$B,'Publication Table'!$C$4,AllPublicationData!$D:$D,'Publication Table'!D$7),
IF('Publication Table'!$C$5="Operations cancelled for clinical reasons",
SUMIFS(AllPublicationData!$H:$H,AllPublicationData!$A:$A,'Publication Table'!$B117,AllPublicationData!$B:$B,'Publication Table'!$C$4,AllPublicationData!$D:$D,'Publication Table'!D$7),
IF('Publication Table'!$C$5="Operations cancelled for non-clinical/capacity reasons",
SUMIFS(AllPublicationData!$I:$I,AllPublicationData!$A:$A,'Publication Table'!$B117,AllPublicationData!$B:$B,'Publication Table'!$C$4,AllPublicationData!$D:$D,'Publication Table'!D$7),
IF('Publication Table'!$C$5="Cancellations for other reasons",
SUMIFS(AllPublicationData!$J:$J,AllPublicationData!$A:$A,'Publication Table'!$B117,AllPublicationData!$B:$B,'Publication Table'!$C$4,AllPublicationData!$D:$D,'Publication Table'!D$7)))))))+
IF(AND($C$4="NHS Scotland",$C$5="Total Operations"),
SUMIFS(AllPublicationData!$E:$E,AllPublicationData!$A:$A,'Publication Table'!$B117,AllPublicationData!$B:$B,'Publication Table'!D$7),
IF(AND($C$4="NHS Scotland",$C$5="All Cancelled Operations"),
SUMIFS(AllPublicationData!$F:$F,AllPublicationData!$A:$A,'Publication Table'!$B117,AllPublicationData!$B:$B,'Publication Table'!D$7),
IF(AND($C$4="NHS Scotland",$C$5="Operations cancelled by patient"),
SUMIFS(AllPublicationData!$G:$G,AllPublicationData!$A:$A,'Publication Table'!$B117,AllPublicationData!$B:$B,'Publication Table'!D$7),
IF(AND($C$4="NHS Scotland",$C$5="Operations cancelled for clinical reasons"),
SUMIFS(AllPublicationData!$H:$H,AllPublicationData!$A:$A,'Publication Table'!$B117,AllPublicationData!$B:$B,'Publication Table'!D$7),
IF(AND($C$4="NHS Scotland",$C$5="Operations cancelled for non-clinical/capacity reasons"),
SUMIFS(AllPublicationData!$I:$I,AllPublicationData!$A:$A,'Publication Table'!$B117,AllPublicationData!$B:$B,'Publication Table'!D$7),
IF(AND($C$4="NHS Scotland",$C$5="Cancellations for other reasons"),
SUMIFS(AllPublicationData!$J:$J,AllPublicationData!$A:$A,'Publication Table'!$B117,AllPublicationData!$B:$B,'Publication Table'!D$7)))))))</f>
        <v>0</v>
      </c>
      <c r="E117" s="90">
        <f>IF($C$5="Total Operations",
SUMIFS(AllPublicationData!$E:$E,AllPublicationData!$A:$A,'Publication Table'!$B117,AllPublicationData!$B:$B,'Publication Table'!$C$4,AllPublicationData!$D:$D,'Publication Table'!E$7),
IF('Publication Table'!$C$5="All Cancelled Operations",
SUMIFS(AllPublicationData!$F:$F,AllPublicationData!$A:$A,'Publication Table'!$B117,AllPublicationData!$B:$B,'Publication Table'!$C$4,AllPublicationData!$D:$D,'Publication Table'!E$7),
IF('Publication Table'!$C$5="Operations cancelled by patient",
SUMIFS(AllPublicationData!$G:$G,AllPublicationData!$A:$A,'Publication Table'!$B117,AllPublicationData!$B:$B,'Publication Table'!$C$4,AllPublicationData!$D:$D,'Publication Table'!E$7),
IF('Publication Table'!$C$5="Operations cancelled for clinical reasons",
SUMIFS(AllPublicationData!$H:$H,AllPublicationData!$A:$A,'Publication Table'!$B117,AllPublicationData!$B:$B,'Publication Table'!$C$4,AllPublicationData!$D:$D,'Publication Table'!E$7),
IF('Publication Table'!$C$5="Operations cancelled for non-clinical/capacity reasons",
SUMIFS(AllPublicationData!$I:$I,AllPublicationData!$A:$A,'Publication Table'!$B117,AllPublicationData!$B:$B,'Publication Table'!$C$4,AllPublicationData!$D:$D,'Publication Table'!E$7),
IF('Publication Table'!$C$5="Cancellations for other reasons",
SUMIFS(AllPublicationData!$J:$J,AllPublicationData!$A:$A,'Publication Table'!$B117,AllPublicationData!$B:$B,'Publication Table'!$C$4,AllPublicationData!$D:$D,'Publication Table'!E$7)))))))+
IF(AND($C$4="NHS Scotland",$C$5="Total Operations"),
SUMIFS(AllPublicationData!$E:$E,AllPublicationData!$A:$A,'Publication Table'!$B117,AllPublicationData!$B:$B,'Publication Table'!E$7),
IF(AND($C$4="NHS Scotland",$C$5="All Cancelled Operations"),
SUMIFS(AllPublicationData!$F:$F,AllPublicationData!$A:$A,'Publication Table'!$B117,AllPublicationData!$B:$B,'Publication Table'!E$7),
IF(AND($C$4="NHS Scotland",$C$5="Operations cancelled by patient"),
SUMIFS(AllPublicationData!$G:$G,AllPublicationData!$A:$A,'Publication Table'!$B117,AllPublicationData!$B:$B,'Publication Table'!E$7),
IF(AND($C$4="NHS Scotland",$C$5="Operations cancelled for clinical reasons"),
SUMIFS(AllPublicationData!$H:$H,AllPublicationData!$A:$A,'Publication Table'!$B117,AllPublicationData!$B:$B,'Publication Table'!E$7),
IF(AND($C$4="NHS Scotland",$C$5="Operations cancelled for non-clinical/capacity reasons"),
SUMIFS(AllPublicationData!$I:$I,AllPublicationData!$A:$A,'Publication Table'!$B117,AllPublicationData!$B:$B,'Publication Table'!E$7),
IF(AND($C$4="NHS Scotland",$C$5="Cancellations for other reasons"),
SUMIFS(AllPublicationData!$J:$J,AllPublicationData!$A:$A,'Publication Table'!$B117,AllPublicationData!$B:$B,'Publication Table'!E$7)))))))</f>
        <v>0</v>
      </c>
      <c r="F117" s="90">
        <f>IF($C$5="Total Operations",
SUMIFS(AllPublicationData!$E:$E,AllPublicationData!$A:$A,'Publication Table'!$B117,AllPublicationData!$B:$B,'Publication Table'!$C$4,AllPublicationData!$D:$D,'Publication Table'!F$7),
IF('Publication Table'!$C$5="All Cancelled Operations",
SUMIFS(AllPublicationData!$F:$F,AllPublicationData!$A:$A,'Publication Table'!$B117,AllPublicationData!$B:$B,'Publication Table'!$C$4,AllPublicationData!$D:$D,'Publication Table'!F$7),
IF('Publication Table'!$C$5="Operations cancelled by patient",
SUMIFS(AllPublicationData!$G:$G,AllPublicationData!$A:$A,'Publication Table'!$B117,AllPublicationData!$B:$B,'Publication Table'!$C$4,AllPublicationData!$D:$D,'Publication Table'!F$7),
IF('Publication Table'!$C$5="Operations cancelled for clinical reasons",
SUMIFS(AllPublicationData!$H:$H,AllPublicationData!$A:$A,'Publication Table'!$B117,AllPublicationData!$B:$B,'Publication Table'!$C$4,AllPublicationData!$D:$D,'Publication Table'!F$7),
IF('Publication Table'!$C$5="Operations cancelled for non-clinical/capacity reasons",
SUMIFS(AllPublicationData!$I:$I,AllPublicationData!$A:$A,'Publication Table'!$B117,AllPublicationData!$B:$B,'Publication Table'!$C$4,AllPublicationData!$D:$D,'Publication Table'!F$7),
IF('Publication Table'!$C$5="Cancellations for other reasons",
SUMIFS(AllPublicationData!$J:$J,AllPublicationData!$A:$A,'Publication Table'!$B117,AllPublicationData!$B:$B,'Publication Table'!$C$4,AllPublicationData!$D:$D,'Publication Table'!F$7)))))))+
IF(AND($C$4="NHS Scotland",$C$5="Total Operations"),
SUMIFS(AllPublicationData!$E:$E,AllPublicationData!$A:$A,'Publication Table'!$B117,AllPublicationData!$B:$B,'Publication Table'!F$7),
IF(AND($C$4="NHS Scotland",$C$5="All Cancelled Operations"),
SUMIFS(AllPublicationData!$F:$F,AllPublicationData!$A:$A,'Publication Table'!$B117,AllPublicationData!$B:$B,'Publication Table'!F$7),
IF(AND($C$4="NHS Scotland",$C$5="Operations cancelled by patient"),
SUMIFS(AllPublicationData!$G:$G,AllPublicationData!$A:$A,'Publication Table'!$B117,AllPublicationData!$B:$B,'Publication Table'!F$7),
IF(AND($C$4="NHS Scotland",$C$5="Operations cancelled for clinical reasons"),
SUMIFS(AllPublicationData!$H:$H,AllPublicationData!$A:$A,'Publication Table'!$B117,AllPublicationData!$B:$B,'Publication Table'!F$7),
IF(AND($C$4="NHS Scotland",$C$5="Operations cancelled for non-clinical/capacity reasons"),
SUMIFS(AllPublicationData!$I:$I,AllPublicationData!$A:$A,'Publication Table'!$B117,AllPublicationData!$B:$B,'Publication Table'!F$7),
IF(AND($C$4="NHS Scotland",$C$5="Cancellations for other reasons"),
SUMIFS(AllPublicationData!$J:$J,AllPublicationData!$A:$A,'Publication Table'!$B117,AllPublicationData!$B:$B,'Publication Table'!F$7)))))))</f>
        <v>0</v>
      </c>
      <c r="G117" s="90">
        <f>IF($C$5="Total Operations",
SUMIFS(AllPublicationData!$E:$E,AllPublicationData!$A:$A,'Publication Table'!$B117,AllPublicationData!$B:$B,'Publication Table'!$C$4,AllPublicationData!$D:$D,'Publication Table'!G$7),
IF('Publication Table'!$C$5="All Cancelled Operations",
SUMIFS(AllPublicationData!$F:$F,AllPublicationData!$A:$A,'Publication Table'!$B117,AllPublicationData!$B:$B,'Publication Table'!$C$4,AllPublicationData!$D:$D,'Publication Table'!G$7),
IF('Publication Table'!$C$5="Operations cancelled by patient",
SUMIFS(AllPublicationData!$G:$G,AllPublicationData!$A:$A,'Publication Table'!$B117,AllPublicationData!$B:$B,'Publication Table'!$C$4,AllPublicationData!$D:$D,'Publication Table'!G$7),
IF('Publication Table'!$C$5="Operations cancelled for clinical reasons",
SUMIFS(AllPublicationData!$H:$H,AllPublicationData!$A:$A,'Publication Table'!$B117,AllPublicationData!$B:$B,'Publication Table'!$C$4,AllPublicationData!$D:$D,'Publication Table'!G$7),
IF('Publication Table'!$C$5="Operations cancelled for non-clinical/capacity reasons",
SUMIFS(AllPublicationData!$I:$I,AllPublicationData!$A:$A,'Publication Table'!$B117,AllPublicationData!$B:$B,'Publication Table'!$C$4,AllPublicationData!$D:$D,'Publication Table'!G$7),
IF('Publication Table'!$C$5="Cancellations for other reasons",
SUMIFS(AllPublicationData!$J:$J,AllPublicationData!$A:$A,'Publication Table'!$B117,AllPublicationData!$B:$B,'Publication Table'!$C$4,AllPublicationData!$D:$D,'Publication Table'!G$7)))))))+
IF(AND($C$4="NHS Scotland",$C$5="Total Operations"),
SUMIFS(AllPublicationData!$E:$E,AllPublicationData!$A:$A,'Publication Table'!$B117,AllPublicationData!$B:$B,'Publication Table'!G$7),
IF(AND($C$4="NHS Scotland",$C$5="All Cancelled Operations"),
SUMIFS(AllPublicationData!$F:$F,AllPublicationData!$A:$A,'Publication Table'!$B117,AllPublicationData!$B:$B,'Publication Table'!G$7),
IF(AND($C$4="NHS Scotland",$C$5="Operations cancelled by patient"),
SUMIFS(AllPublicationData!$G:$G,AllPublicationData!$A:$A,'Publication Table'!$B117,AllPublicationData!$B:$B,'Publication Table'!G$7),
IF(AND($C$4="NHS Scotland",$C$5="Operations cancelled for clinical reasons"),
SUMIFS(AllPublicationData!$H:$H,AllPublicationData!$A:$A,'Publication Table'!$B117,AllPublicationData!$B:$B,'Publication Table'!G$7),
IF(AND($C$4="NHS Scotland",$C$5="Operations cancelled for non-clinical/capacity reasons"),
SUMIFS(AllPublicationData!$I:$I,AllPublicationData!$A:$A,'Publication Table'!$B117,AllPublicationData!$B:$B,'Publication Table'!G$7),
IF(AND($C$4="NHS Scotland",$C$5="Cancellations for other reasons"),
SUMIFS(AllPublicationData!$J:$J,AllPublicationData!$A:$A,'Publication Table'!$B117,AllPublicationData!$B:$B,'Publication Table'!G$7)))))))</f>
        <v>0</v>
      </c>
      <c r="H117" s="90">
        <f>IF($C$5="Total Operations",
SUMIFS(AllPublicationData!$E:$E,AllPublicationData!$A:$A,'Publication Table'!$B117,AllPublicationData!$B:$B,'Publication Table'!$C$4,AllPublicationData!$D:$D,'Publication Table'!H$7),
IF('Publication Table'!$C$5="All Cancelled Operations",
SUMIFS(AllPublicationData!$F:$F,AllPublicationData!$A:$A,'Publication Table'!$B117,AllPublicationData!$B:$B,'Publication Table'!$C$4,AllPublicationData!$D:$D,'Publication Table'!H$7),
IF('Publication Table'!$C$5="Operations cancelled by patient",
SUMIFS(AllPublicationData!$G:$G,AllPublicationData!$A:$A,'Publication Table'!$B117,AllPublicationData!$B:$B,'Publication Table'!$C$4,AllPublicationData!$D:$D,'Publication Table'!H$7),
IF('Publication Table'!$C$5="Operations cancelled for clinical reasons",
SUMIFS(AllPublicationData!$H:$H,AllPublicationData!$A:$A,'Publication Table'!$B117,AllPublicationData!$B:$B,'Publication Table'!$C$4,AllPublicationData!$D:$D,'Publication Table'!H$7),
IF('Publication Table'!$C$5="Operations cancelled for non-clinical/capacity reasons",
SUMIFS(AllPublicationData!$I:$I,AllPublicationData!$A:$A,'Publication Table'!$B117,AllPublicationData!$B:$B,'Publication Table'!$C$4,AllPublicationData!$D:$D,'Publication Table'!H$7),
IF('Publication Table'!$C$5="Cancellations for other reasons",
SUMIFS(AllPublicationData!$J:$J,AllPublicationData!$A:$A,'Publication Table'!$B117,AllPublicationData!$B:$B,'Publication Table'!$C$4,AllPublicationData!$D:$D,'Publication Table'!H$7)))))))+
IF(AND($C$4="NHS Scotland",$C$5="Total Operations"),
SUMIFS(AllPublicationData!$E:$E,AllPublicationData!$A:$A,'Publication Table'!$B117,AllPublicationData!$B:$B,'Publication Table'!H$7),
IF(AND($C$4="NHS Scotland",$C$5="All Cancelled Operations"),
SUMIFS(AllPublicationData!$F:$F,AllPublicationData!$A:$A,'Publication Table'!$B117,AllPublicationData!$B:$B,'Publication Table'!H$7),
IF(AND($C$4="NHS Scotland",$C$5="Operations cancelled by patient"),
SUMIFS(AllPublicationData!$G:$G,AllPublicationData!$A:$A,'Publication Table'!$B117,AllPublicationData!$B:$B,'Publication Table'!H$7),
IF(AND($C$4="NHS Scotland",$C$5="Operations cancelled for clinical reasons"),
SUMIFS(AllPublicationData!$H:$H,AllPublicationData!$A:$A,'Publication Table'!$B117,AllPublicationData!$B:$B,'Publication Table'!H$7),
IF(AND($C$4="NHS Scotland",$C$5="Operations cancelled for non-clinical/capacity reasons"),
SUMIFS(AllPublicationData!$I:$I,AllPublicationData!$A:$A,'Publication Table'!$B117,AllPublicationData!$B:$B,'Publication Table'!H$7),
IF(AND($C$4="NHS Scotland",$C$5="Cancellations for other reasons"),
SUMIFS(AllPublicationData!$J:$J,AllPublicationData!$A:$A,'Publication Table'!$B117,AllPublicationData!$B:$B,'Publication Table'!H$7)))))))</f>
        <v>0</v>
      </c>
      <c r="I117" s="90">
        <f>IF($C$5="Total Operations",
SUMIFS(AllPublicationData!$E:$E,AllPublicationData!$A:$A,'Publication Table'!$B117,AllPublicationData!$B:$B,'Publication Table'!$C$4,AllPublicationData!$D:$D,'Publication Table'!I$7),
IF('Publication Table'!$C$5="All Cancelled Operations",
SUMIFS(AllPublicationData!$F:$F,AllPublicationData!$A:$A,'Publication Table'!$B117,AllPublicationData!$B:$B,'Publication Table'!$C$4,AllPublicationData!$D:$D,'Publication Table'!I$7),
IF('Publication Table'!$C$5="Operations cancelled by patient",
SUMIFS(AllPublicationData!$G:$G,AllPublicationData!$A:$A,'Publication Table'!$B117,AllPublicationData!$B:$B,'Publication Table'!$C$4,AllPublicationData!$D:$D,'Publication Table'!I$7),
IF('Publication Table'!$C$5="Operations cancelled for clinical reasons",
SUMIFS(AllPublicationData!$H:$H,AllPublicationData!$A:$A,'Publication Table'!$B117,AllPublicationData!$B:$B,'Publication Table'!$C$4,AllPublicationData!$D:$D,'Publication Table'!I$7),
IF('Publication Table'!$C$5="Operations cancelled for non-clinical/capacity reasons",
SUMIFS(AllPublicationData!$I:$I,AllPublicationData!$A:$A,'Publication Table'!$B117,AllPublicationData!$B:$B,'Publication Table'!$C$4,AllPublicationData!$D:$D,'Publication Table'!I$7),
IF('Publication Table'!$C$5="Cancellations for other reasons",
SUMIFS(AllPublicationData!$J:$J,AllPublicationData!$A:$A,'Publication Table'!$B117,AllPublicationData!$B:$B,'Publication Table'!$C$4,AllPublicationData!$D:$D,'Publication Table'!I$7)))))))+
IF(AND($C$4="NHS Scotland",$C$5="Total Operations"),
SUMIFS(AllPublicationData!$E:$E,AllPublicationData!$A:$A,'Publication Table'!$B117,AllPublicationData!$B:$B,'Publication Table'!I$7),
IF(AND($C$4="NHS Scotland",$C$5="All Cancelled Operations"),
SUMIFS(AllPublicationData!$F:$F,AllPublicationData!$A:$A,'Publication Table'!$B117,AllPublicationData!$B:$B,'Publication Table'!I$7),
IF(AND($C$4="NHS Scotland",$C$5="Operations cancelled by patient"),
SUMIFS(AllPublicationData!$G:$G,AllPublicationData!$A:$A,'Publication Table'!$B117,AllPublicationData!$B:$B,'Publication Table'!I$7),
IF(AND($C$4="NHS Scotland",$C$5="Operations cancelled for clinical reasons"),
SUMIFS(AllPublicationData!$H:$H,AllPublicationData!$A:$A,'Publication Table'!$B117,AllPublicationData!$B:$B,'Publication Table'!I$7),
IF(AND($C$4="NHS Scotland",$C$5="Operations cancelled for non-clinical/capacity reasons"),
SUMIFS(AllPublicationData!$I:$I,AllPublicationData!$A:$A,'Publication Table'!$B117,AllPublicationData!$B:$B,'Publication Table'!I$7),
IF(AND($C$4="NHS Scotland",$C$5="Cancellations for other reasons"),
SUMIFS(AllPublicationData!$J:$J,AllPublicationData!$A:$A,'Publication Table'!$B117,AllPublicationData!$B:$B,'Publication Table'!I$7)))))))</f>
        <v>0</v>
      </c>
      <c r="J117" s="90">
        <f>IF($C$5="Total Operations",
SUMIFS(AllPublicationData!$E:$E,AllPublicationData!$A:$A,'Publication Table'!$B117,AllPublicationData!$B:$B,'Publication Table'!$C$4,AllPublicationData!$D:$D,'Publication Table'!J$7),
IF('Publication Table'!$C$5="All Cancelled Operations",
SUMIFS(AllPublicationData!$F:$F,AllPublicationData!$A:$A,'Publication Table'!$B117,AllPublicationData!$B:$B,'Publication Table'!$C$4,AllPublicationData!$D:$D,'Publication Table'!J$7),
IF('Publication Table'!$C$5="Operations cancelled by patient",
SUMIFS(AllPublicationData!$G:$G,AllPublicationData!$A:$A,'Publication Table'!$B117,AllPublicationData!$B:$B,'Publication Table'!$C$4,AllPublicationData!$D:$D,'Publication Table'!J$7),
IF('Publication Table'!$C$5="Operations cancelled for clinical reasons",
SUMIFS(AllPublicationData!$H:$H,AllPublicationData!$A:$A,'Publication Table'!$B117,AllPublicationData!$B:$B,'Publication Table'!$C$4,AllPublicationData!$D:$D,'Publication Table'!J$7),
IF('Publication Table'!$C$5="Operations cancelled for non-clinical/capacity reasons",
SUMIFS(AllPublicationData!$I:$I,AllPublicationData!$A:$A,'Publication Table'!$B117,AllPublicationData!$B:$B,'Publication Table'!$C$4,AllPublicationData!$D:$D,'Publication Table'!J$7),
IF('Publication Table'!$C$5="Cancellations for other reasons",
SUMIFS(AllPublicationData!$J:$J,AllPublicationData!$A:$A,'Publication Table'!$B117,AllPublicationData!$B:$B,'Publication Table'!$C$4,AllPublicationData!$D:$D,'Publication Table'!J$7)))))))+
IF(AND($C$4="NHS Scotland",$C$5="Total Operations"),
SUMIFS(AllPublicationData!$E:$E,AllPublicationData!$A:$A,'Publication Table'!$B117,AllPublicationData!$B:$B,'Publication Table'!J$7),
IF(AND($C$4="NHS Scotland",$C$5="All Cancelled Operations"),
SUMIFS(AllPublicationData!$F:$F,AllPublicationData!$A:$A,'Publication Table'!$B117,AllPublicationData!$B:$B,'Publication Table'!J$7),
IF(AND($C$4="NHS Scotland",$C$5="Operations cancelled by patient"),
SUMIFS(AllPublicationData!$G:$G,AllPublicationData!$A:$A,'Publication Table'!$B117,AllPublicationData!$B:$B,'Publication Table'!J$7),
IF(AND($C$4="NHS Scotland",$C$5="Operations cancelled for clinical reasons"),
SUMIFS(AllPublicationData!$H:$H,AllPublicationData!$A:$A,'Publication Table'!$B117,AllPublicationData!$B:$B,'Publication Table'!J$7),
IF(AND($C$4="NHS Scotland",$C$5="Operations cancelled for non-clinical/capacity reasons"),
SUMIFS(AllPublicationData!$I:$I,AllPublicationData!$A:$A,'Publication Table'!$B117,AllPublicationData!$B:$B,'Publication Table'!J$7),
IF(AND($C$4="NHS Scotland",$C$5="Cancellations for other reasons"),
SUMIFS(AllPublicationData!$J:$J,AllPublicationData!$A:$A,'Publication Table'!$B117,AllPublicationData!$B:$B,'Publication Table'!J$7)))))))</f>
        <v>0</v>
      </c>
      <c r="K117" s="90">
        <f>IF($C$5="Total Operations",
SUMIFS(AllPublicationData!$E:$E,AllPublicationData!$A:$A,'Publication Table'!$B117,AllPublicationData!$B:$B,'Publication Table'!$C$4,AllPublicationData!$D:$D,'Publication Table'!K$7),
IF('Publication Table'!$C$5="All Cancelled Operations",
SUMIFS(AllPublicationData!$F:$F,AllPublicationData!$A:$A,'Publication Table'!$B117,AllPublicationData!$B:$B,'Publication Table'!$C$4,AllPublicationData!$D:$D,'Publication Table'!K$7),
IF('Publication Table'!$C$5="Operations cancelled by patient",
SUMIFS(AllPublicationData!$G:$G,AllPublicationData!$A:$A,'Publication Table'!$B117,AllPublicationData!$B:$B,'Publication Table'!$C$4,AllPublicationData!$D:$D,'Publication Table'!K$7),
IF('Publication Table'!$C$5="Operations cancelled for clinical reasons",
SUMIFS(AllPublicationData!$H:$H,AllPublicationData!$A:$A,'Publication Table'!$B117,AllPublicationData!$B:$B,'Publication Table'!$C$4,AllPublicationData!$D:$D,'Publication Table'!K$7),
IF('Publication Table'!$C$5="Operations cancelled for non-clinical/capacity reasons",
SUMIFS(AllPublicationData!$I:$I,AllPublicationData!$A:$A,'Publication Table'!$B117,AllPublicationData!$B:$B,'Publication Table'!$C$4,AllPublicationData!$D:$D,'Publication Table'!K$7),
IF('Publication Table'!$C$5="Cancellations for other reasons",
SUMIFS(AllPublicationData!$J:$J,AllPublicationData!$A:$A,'Publication Table'!$B117,AllPublicationData!$B:$B,'Publication Table'!$C$4,AllPublicationData!$D:$D,'Publication Table'!K$7)))))))+
IF(AND($C$4="NHS Scotland",$C$5="Total Operations"),
SUMIFS(AllPublicationData!$E:$E,AllPublicationData!$A:$A,'Publication Table'!$B117,AllPublicationData!$B:$B,'Publication Table'!K$7),
IF(AND($C$4="NHS Scotland",$C$5="All Cancelled Operations"),
SUMIFS(AllPublicationData!$F:$F,AllPublicationData!$A:$A,'Publication Table'!$B117,AllPublicationData!$B:$B,'Publication Table'!K$7),
IF(AND($C$4="NHS Scotland",$C$5="Operations cancelled by patient"),
SUMIFS(AllPublicationData!$G:$G,AllPublicationData!$A:$A,'Publication Table'!$B117,AllPublicationData!$B:$B,'Publication Table'!K$7),
IF(AND($C$4="NHS Scotland",$C$5="Operations cancelled for clinical reasons"),
SUMIFS(AllPublicationData!$H:$H,AllPublicationData!$A:$A,'Publication Table'!$B117,AllPublicationData!$B:$B,'Publication Table'!K$7),
IF(AND($C$4="NHS Scotland",$C$5="Operations cancelled for non-clinical/capacity reasons"),
SUMIFS(AllPublicationData!$I:$I,AllPublicationData!$A:$A,'Publication Table'!$B117,AllPublicationData!$B:$B,'Publication Table'!K$7),
IF(AND($C$4="NHS Scotland",$C$5="Cancellations for other reasons"),
SUMIFS(AllPublicationData!$J:$J,AllPublicationData!$A:$A,'Publication Table'!$B117,AllPublicationData!$B:$B,'Publication Table'!K$7)))))))</f>
        <v>0</v>
      </c>
      <c r="L117" s="90">
        <f>IF($C$5="Total Operations",
SUMIFS(AllPublicationData!$E:$E,AllPublicationData!$A:$A,'Publication Table'!$B117,AllPublicationData!$B:$B,'Publication Table'!$C$4,AllPublicationData!$D:$D,'Publication Table'!L$7),
IF('Publication Table'!$C$5="All Cancelled Operations",
SUMIFS(AllPublicationData!$F:$F,AllPublicationData!$A:$A,'Publication Table'!$B117,AllPublicationData!$B:$B,'Publication Table'!$C$4,AllPublicationData!$D:$D,'Publication Table'!L$7),
IF('Publication Table'!$C$5="Operations cancelled by patient",
SUMIFS(AllPublicationData!$G:$G,AllPublicationData!$A:$A,'Publication Table'!$B117,AllPublicationData!$B:$B,'Publication Table'!$C$4,AllPublicationData!$D:$D,'Publication Table'!L$7),
IF('Publication Table'!$C$5="Operations cancelled for clinical reasons",
SUMIFS(AllPublicationData!$H:$H,AllPublicationData!$A:$A,'Publication Table'!$B117,AllPublicationData!$B:$B,'Publication Table'!$C$4,AllPublicationData!$D:$D,'Publication Table'!L$7),
IF('Publication Table'!$C$5="Operations cancelled for non-clinical/capacity reasons",
SUMIFS(AllPublicationData!$I:$I,AllPublicationData!$A:$A,'Publication Table'!$B117,AllPublicationData!$B:$B,'Publication Table'!$C$4,AllPublicationData!$D:$D,'Publication Table'!L$7),
IF('Publication Table'!$C$5="Cancellations for other reasons",
SUMIFS(AllPublicationData!$J:$J,AllPublicationData!$A:$A,'Publication Table'!$B117,AllPublicationData!$B:$B,'Publication Table'!$C$4,AllPublicationData!$D:$D,'Publication Table'!L$7)))))))+
IF(AND($C$4="NHS Scotland",$C$5="Total Operations"),
SUMIFS(AllPublicationData!$E:$E,AllPublicationData!$A:$A,'Publication Table'!$B117,AllPublicationData!$B:$B,'Publication Table'!L$7),
IF(AND($C$4="NHS Scotland",$C$5="All Cancelled Operations"),
SUMIFS(AllPublicationData!$F:$F,AllPublicationData!$A:$A,'Publication Table'!$B117,AllPublicationData!$B:$B,'Publication Table'!L$7),
IF(AND($C$4="NHS Scotland",$C$5="Operations cancelled by patient"),
SUMIFS(AllPublicationData!$G:$G,AllPublicationData!$A:$A,'Publication Table'!$B117,AllPublicationData!$B:$B,'Publication Table'!L$7),
IF(AND($C$4="NHS Scotland",$C$5="Operations cancelled for clinical reasons"),
SUMIFS(AllPublicationData!$H:$H,AllPublicationData!$A:$A,'Publication Table'!$B117,AllPublicationData!$B:$B,'Publication Table'!L$7),
IF(AND($C$4="NHS Scotland",$C$5="Operations cancelled for non-clinical/capacity reasons"),
SUMIFS(AllPublicationData!$I:$I,AllPublicationData!$A:$A,'Publication Table'!$B117,AllPublicationData!$B:$B,'Publication Table'!L$7),
IF(AND($C$4="NHS Scotland",$C$5="Cancellations for other reasons"),
SUMIFS(AllPublicationData!$J:$J,AllPublicationData!$A:$A,'Publication Table'!$B117,AllPublicationData!$B:$B,'Publication Table'!L$7)))))))</f>
        <v>0</v>
      </c>
      <c r="M117" s="90">
        <f>IF($C$5="Total Operations",
SUMIFS(AllPublicationData!$E:$E,AllPublicationData!$A:$A,'Publication Table'!$B117,AllPublicationData!$B:$B,'Publication Table'!$C$4,AllPublicationData!$D:$D,'Publication Table'!M$7),
IF('Publication Table'!$C$5="All Cancelled Operations",
SUMIFS(AllPublicationData!$F:$F,AllPublicationData!$A:$A,'Publication Table'!$B117,AllPublicationData!$B:$B,'Publication Table'!$C$4,AllPublicationData!$D:$D,'Publication Table'!M$7),
IF('Publication Table'!$C$5="Operations cancelled by patient",
SUMIFS(AllPublicationData!$G:$G,AllPublicationData!$A:$A,'Publication Table'!$B117,AllPublicationData!$B:$B,'Publication Table'!$C$4,AllPublicationData!$D:$D,'Publication Table'!M$7),
IF('Publication Table'!$C$5="Operations cancelled for clinical reasons",
SUMIFS(AllPublicationData!$G:$G,AllPublicationData!$A:$A,'Publication Table'!$B117,AllPublicationData!$B:$B,'Publication Table'!$C$4,AllPublicationData!$D:$D,'Publication Table'!M$7),
IF('Publication Table'!$C$5="Operations cancelled for non-clinical/capacity reasons",
SUMIFS(AllPublicationData!$G:$G,AllPublicationData!$A:$A,'Publication Table'!$B117,AllPublicationData!$B:$B,'Publication Table'!$C$4,AllPublicationData!$D:$D,'Publication Table'!M$7),
IF('Publication Table'!$C$5="Cancellations for other reasons",
SUMIFS(AllPublicationData!$G:$G,AllPublicationData!$A:$A,'Publication Table'!$B117,AllPublicationData!$B:$B,'Publication Table'!$C$4,AllPublicationData!$D:$D,'Publication Table'!M$7)))))))+
IF(AND($C$4="NHS Scotland",$C$5="Total Operations"),
SUMIFS(AllPublicationData!$E:$E,AllPublicationData!$A:$A,'Publication Table'!$B117,AllPublicationData!$B:$B,'Publication Table'!M$7),
IF(AND($C$4="NHS Scotland",$C$5="All Cancelled Operations"),
SUMIFS(AllPublicationData!$F:$F,AllPublicationData!$A:$A,'Publication Table'!$B117,AllPublicationData!$B:$B,'Publication Table'!M$7),
IF(AND($C$4="NHS Scotland",$C$5="Operations cancelled by patient"),
SUMIFS(AllPublicationData!$G:$G,AllPublicationData!$A:$A,'Publication Table'!$B117,AllPublicationData!$B:$B,'Publication Table'!M$7),
IF(AND($C$4="NHS Scotland",$C$5="Operations cancelled for clinical reasons"),
SUMIFS(AllPublicationData!$H:$H,AllPublicationData!$A:$A,'Publication Table'!$B117,AllPublicationData!$B:$B,'Publication Table'!M$7),
IF(AND($C$4="NHS Scotland",$C$5="Operations cancelled for non-clinical/capacity reasons"),
SUMIFS(AllPublicationData!$I:$I,AllPublicationData!$A:$A,'Publication Table'!$B117,AllPublicationData!$B:$B,'Publication Table'!M$7),
IF(AND($C$4="NHS Scotland",$C$5="Cancellations for other reasons"),
SUMIFS(AllPublicationData!$J:$J,AllPublicationData!$A:$A,'Publication Table'!$B117,AllPublicationData!$B:$B,'Publication Table'!M$7)))))))</f>
        <v>0</v>
      </c>
      <c r="N117" s="90">
        <f>IF($C$5="Total Operations",
SUMIFS(AllPublicationData!$E:$E,AllPublicationData!$A:$A,'Publication Table'!$B117,AllPublicationData!$B:$B,'Publication Table'!$C$4,AllPublicationData!$D:$D,'Publication Table'!N$7),
IF('Publication Table'!$C$5="All Cancelled Operations",
SUMIFS(AllPublicationData!$F:$F,AllPublicationData!$A:$A,'Publication Table'!$B117,AllPublicationData!$B:$B,'Publication Table'!$C$4,AllPublicationData!$D:$D,'Publication Table'!N$7),
IF('Publication Table'!$C$5="Operations cancelled by patient",
SUMIFS(AllPublicationData!$G:$G,AllPublicationData!$A:$A,'Publication Table'!$B117,AllPublicationData!$B:$B,'Publication Table'!$C$4,AllPublicationData!$D:$D,'Publication Table'!N$7),
IF('Publication Table'!$C$5="Operations cancelled for clinical reasons",
SUMIFS(AllPublicationData!$G:$G,AllPublicationData!$A:$A,'Publication Table'!$B117,AllPublicationData!$B:$B,'Publication Table'!$C$4,AllPublicationData!$D:$D,'Publication Table'!N$7),
IF('Publication Table'!$C$5="Operations cancelled for non-clinical/capacity reasons",
SUMIFS(AllPublicationData!$G:$G,AllPublicationData!$A:$A,'Publication Table'!$B117,AllPublicationData!$B:$B,'Publication Table'!$C$4,AllPublicationData!$D:$D,'Publication Table'!N$7),
IF('Publication Table'!$C$5="Cancellations for other reasons",
SUMIFS(AllPublicationData!$G:$G,AllPublicationData!$A:$A,'Publication Table'!$B117,AllPublicationData!$B:$B,'Publication Table'!$C$4,AllPublicationData!$D:$D,'Publication Table'!N$7)))))))+
IF(AND($C$4="NHS Scotland",$C$5="Total Operations"),
SUMIFS(AllPublicationData!$E:$E,AllPublicationData!$A:$A,'Publication Table'!$B117,AllPublicationData!$B:$B,'Publication Table'!N$7),
IF(AND($C$4="NHS Scotland",$C$5="All Cancelled Operations"),
SUMIFS(AllPublicationData!$F:$F,AllPublicationData!$A:$A,'Publication Table'!$B117,AllPublicationData!$B:$B,'Publication Table'!N$7),
IF(AND($C$4="NHS Scotland",$C$5="Operations cancelled by patient"),
SUMIFS(AllPublicationData!$G:$G,AllPublicationData!$A:$A,'Publication Table'!$B117,AllPublicationData!$B:$B,'Publication Table'!N$7),
IF(AND($C$4="NHS Scotland",$C$5="Operations cancelled for clinical reasons"),
SUMIFS(AllPublicationData!$H:$H,AllPublicationData!$A:$A,'Publication Table'!$B117,AllPublicationData!$B:$B,'Publication Table'!N$7),
IF(AND($C$4="NHS Scotland",$C$5="Operations cancelled for non-clinical/capacity reasons"),
SUMIFS(AllPublicationData!$I:$I,AllPublicationData!$A:$A,'Publication Table'!$B117,AllPublicationData!$B:$B,'Publication Table'!N$7),
IF(AND($C$4="NHS Scotland",$C$5="Cancellations for other reasons"),
SUMIFS(AllPublicationData!$J:$J,AllPublicationData!$A:$A,'Publication Table'!$B117,AllPublicationData!$B:$B,'Publication Table'!N$7)))))))</f>
        <v>0</v>
      </c>
      <c r="O117" s="90">
        <f>IF($C$5="Total Operations",
SUMIFS(AllPublicationData!$E:$E,AllPublicationData!$A:$A,'Publication Table'!$B117,AllPublicationData!$B:$B,'Publication Table'!$C$4,AllPublicationData!$D:$D,'Publication Table'!O$7),
IF('Publication Table'!$C$5="All Cancelled Operations",
SUMIFS(AllPublicationData!$F:$F,AllPublicationData!$A:$A,'Publication Table'!$B117,AllPublicationData!$B:$B,'Publication Table'!$C$4,AllPublicationData!$D:$D,'Publication Table'!O$7),
IF('Publication Table'!$C$5="Operations cancelled by patient",
SUMIFS(AllPublicationData!$G:$G,AllPublicationData!$A:$A,'Publication Table'!$B117,AllPublicationData!$B:$B,'Publication Table'!$C$4,AllPublicationData!$D:$D,'Publication Table'!O$7),
IF('Publication Table'!$C$5="Operations cancelled for clinical reasons",
SUMIFS(AllPublicationData!$G:$G,AllPublicationData!$A:$A,'Publication Table'!$B117,AllPublicationData!$B:$B,'Publication Table'!$C$4,AllPublicationData!$D:$D,'Publication Table'!O$7),
IF('Publication Table'!$C$5="Operations cancelled for non-clinical/capacity reasons",
SUMIFS(AllPublicationData!$G:$G,AllPublicationData!$A:$A,'Publication Table'!$B117,AllPublicationData!$B:$B,'Publication Table'!$C$4,AllPublicationData!$D:$D,'Publication Table'!O$7),
IF('Publication Table'!$C$5="Cancellations for other reasons",
SUMIFS(AllPublicationData!$G:$G,AllPublicationData!$A:$A,'Publication Table'!$B117,AllPublicationData!$B:$B,'Publication Table'!$C$4,AllPublicationData!$D:$D,'Publication Table'!O$7)))))))+
IF(AND($C$4="NHS Scotland",$C$5="Total Operations"),
SUMIFS(AllPublicationData!$E:$E,AllPublicationData!$A:$A,'Publication Table'!$B117,AllPublicationData!$B:$B,'Publication Table'!O$7),
IF(AND($C$4="NHS Scotland",$C$5="All Cancelled Operations"),
SUMIFS(AllPublicationData!$F:$F,AllPublicationData!$A:$A,'Publication Table'!$B117,AllPublicationData!$B:$B,'Publication Table'!O$7),
IF(AND($C$4="NHS Scotland",$C$5="Operations cancelled by patient"),
SUMIFS(AllPublicationData!$G:$G,AllPublicationData!$A:$A,'Publication Table'!$B117,AllPublicationData!$B:$B,'Publication Table'!O$7),
IF(AND($C$4="NHS Scotland",$C$5="Operations cancelled for clinical reasons"),
SUMIFS(AllPublicationData!$H:$H,AllPublicationData!$A:$A,'Publication Table'!$B117,AllPublicationData!$B:$B,'Publication Table'!O$7),
IF(AND($C$4="NHS Scotland",$C$5="Operations cancelled for non-clinical/capacity reasons"),
SUMIFS(AllPublicationData!$I:$I,AllPublicationData!$A:$A,'Publication Table'!$B117,AllPublicationData!$B:$B,'Publication Table'!O$7),
IF(AND($C$4="NHS Scotland",$C$5="Cancellations for other reasons"),
SUMIFS(AllPublicationData!$J:$J,AllPublicationData!$A:$A,'Publication Table'!$B117,AllPublicationData!$B:$B,'Publication Table'!O$7)))))))</f>
        <v>0</v>
      </c>
      <c r="P117" s="90">
        <f>IF($C$5="Total Operations",
SUMIFS(AllPublicationData!$E:$E,AllPublicationData!$A:$A,'Publication Table'!$B117,AllPublicationData!$B:$B,'Publication Table'!$C$4,AllPublicationData!$D:$D,'Publication Table'!P$7),
IF('Publication Table'!$C$5="All Cancelled Operations",
SUMIFS(AllPublicationData!$F:$F,AllPublicationData!$A:$A,'Publication Table'!$B117,AllPublicationData!$B:$B,'Publication Table'!$C$4,AllPublicationData!$D:$D,'Publication Table'!P$7),
IF('Publication Table'!$C$5="Operations cancelled by patient",
SUMIFS(AllPublicationData!$G:$G,AllPublicationData!$A:$A,'Publication Table'!$B117,AllPublicationData!$B:$B,'Publication Table'!$C$4,AllPublicationData!$D:$D,'Publication Table'!P$7),
IF('Publication Table'!$C$5="Operations cancelled for clinical reasons",
SUMIFS(AllPublicationData!$G:$G,AllPublicationData!$A:$A,'Publication Table'!$B117,AllPublicationData!$B:$B,'Publication Table'!$C$4,AllPublicationData!$D:$D,'Publication Table'!P$7),
IF('Publication Table'!$C$5="Operations cancelled for non-clinical/capacity reasons",
SUMIFS(AllPublicationData!$G:$G,AllPublicationData!$A:$A,'Publication Table'!$B117,AllPublicationData!$B:$B,'Publication Table'!$C$4,AllPublicationData!$D:$D,'Publication Table'!P$7),
IF('Publication Table'!$C$5="Cancellations for other reasons",
SUMIFS(AllPublicationData!$G:$G,AllPublicationData!$A:$A,'Publication Table'!$B117,AllPublicationData!$B:$B,'Publication Table'!$C$4,AllPublicationData!$D:$D,'Publication Table'!P$7)))))))+
IF(AND($C$4="NHS Scotland",$C$5="Total Operations"),
SUMIFS(AllPublicationData!$E:$E,AllPublicationData!$A:$A,'Publication Table'!$B117,AllPublicationData!$B:$B,'Publication Table'!P$7),
IF(AND($C$4="NHS Scotland",$C$5="All Cancelled Operations"),
SUMIFS(AllPublicationData!$F:$F,AllPublicationData!$A:$A,'Publication Table'!$B117,AllPublicationData!$B:$B,'Publication Table'!P$7),
IF(AND($C$4="NHS Scotland",$C$5="Operations cancelled by patient"),
SUMIFS(AllPublicationData!$G:$G,AllPublicationData!$A:$A,'Publication Table'!$B117,AllPublicationData!$B:$B,'Publication Table'!P$7),
IF(AND($C$4="NHS Scotland",$C$5="Operations cancelled for clinical reasons"),
SUMIFS(AllPublicationData!$H:$H,AllPublicationData!$A:$A,'Publication Table'!$B117,AllPublicationData!$B:$B,'Publication Table'!P$7),
IF(AND($C$4="NHS Scotland",$C$5="Operations cancelled for non-clinical/capacity reasons"),
SUMIFS(AllPublicationData!$I:$I,AllPublicationData!$A:$A,'Publication Table'!$B117,AllPublicationData!$B:$B,'Publication Table'!P$7),
IF(AND($C$4="NHS Scotland",$C$5="Cancellations for other reasons"),
SUMIFS(AllPublicationData!$J:$J,AllPublicationData!$A:$A,'Publication Table'!$B117,AllPublicationData!$B:$B,'Publication Table'!P$7)))))))</f>
        <v>0</v>
      </c>
      <c r="Q117" s="90">
        <f>IF($C$5="Total Operations",
SUMIFS(AllPublicationData!$E:$E,AllPublicationData!$A:$A,'Publication Table'!$B117,AllPublicationData!$B:$B,'Publication Table'!$C$4,AllPublicationData!$D:$D,'Publication Table'!Q$7),
IF('Publication Table'!$C$5="All Cancelled Operations",
SUMIFS(AllPublicationData!$F:$F,AllPublicationData!$A:$A,'Publication Table'!$B117,AllPublicationData!$B:$B,'Publication Table'!$C$4,AllPublicationData!$D:$D,'Publication Table'!Q$7),
IF('Publication Table'!$C$5="Operations cancelled by patient",
SUMIFS(AllPublicationData!$G:$G,AllPublicationData!$A:$A,'Publication Table'!$B117,AllPublicationData!$B:$B,'Publication Table'!$C$4,AllPublicationData!$D:$D,'Publication Table'!Q$7),
IF('Publication Table'!$C$5="Operations cancelled for clinical reasons",
SUMIFS(AllPublicationData!$G:$G,AllPublicationData!$A:$A,'Publication Table'!$B117,AllPublicationData!$B:$B,'Publication Table'!$C$4,AllPublicationData!$D:$D,'Publication Table'!Q$7),
IF('Publication Table'!$C$5="Operations cancelled for non-clinical/capacity reasons",
SUMIFS(AllPublicationData!$G:$G,AllPublicationData!$A:$A,'Publication Table'!$B117,AllPublicationData!$B:$B,'Publication Table'!$C$4,AllPublicationData!$D:$D,'Publication Table'!Q$7),
IF('Publication Table'!$C$5="Cancellations for other reasons",
SUMIFS(AllPublicationData!$G:$G,AllPublicationData!$A:$A,'Publication Table'!$B117,AllPublicationData!$B:$B,'Publication Table'!$C$4,AllPublicationData!$D:$D,'Publication Table'!Q$7)))))))+
IF(AND($C$4="NHS Scotland",$C$5="Total Operations"),
SUMIFS(AllPublicationData!$E:$E,AllPublicationData!$A:$A,'Publication Table'!$B117,AllPublicationData!$B:$B,'Publication Table'!Q$7),
IF(AND($C$4="NHS Scotland",$C$5="All Cancelled Operations"),
SUMIFS(AllPublicationData!$F:$F,AllPublicationData!$A:$A,'Publication Table'!$B117,AllPublicationData!$B:$B,'Publication Table'!Q$7),
IF(AND($C$4="NHS Scotland",$C$5="Operations cancelled by patient"),
SUMIFS(AllPublicationData!$G:$G,AllPublicationData!$A:$A,'Publication Table'!$B117,AllPublicationData!$B:$B,'Publication Table'!Q$7),
IF(AND($C$4="NHS Scotland",$C$5="Operations cancelled for clinical reasons"),
SUMIFS(AllPublicationData!$H:$H,AllPublicationData!$A:$A,'Publication Table'!$B117,AllPublicationData!$B:$B,'Publication Table'!Q$7),
IF(AND($C$4="NHS Scotland",$C$5="Operations cancelled for non-clinical/capacity reasons"),
SUMIFS(AllPublicationData!$I:$I,AllPublicationData!$A:$A,'Publication Table'!$B117,AllPublicationData!$B:$B,'Publication Table'!Q$7),
IF(AND($C$4="NHS Scotland",$C$5="Cancellations for other reasons"),
SUMIFS(AllPublicationData!$J:$J,AllPublicationData!$A:$A,'Publication Table'!$B117,AllPublicationData!$B:$B,'Publication Table'!Q$7)))))))</f>
        <v>0</v>
      </c>
      <c r="R117" s="90">
        <f>IF($C$5="Total Operations",
SUMIFS(AllPublicationData!$E:$E,AllPublicationData!$A:$A,'Publication Table'!$B117,AllPublicationData!$B:$B,'Publication Table'!$C$4,AllPublicationData!$D:$D,'Publication Table'!R$7),
IF('Publication Table'!$C$5="All Cancelled Operations",
SUMIFS(AllPublicationData!$F:$F,AllPublicationData!$A:$A,'Publication Table'!$B117,AllPublicationData!$B:$B,'Publication Table'!$C$4,AllPublicationData!$D:$D,'Publication Table'!R$7),
IF('Publication Table'!$C$5="Operations cancelled by patient",
SUMIFS(AllPublicationData!$G:$G,AllPublicationData!$A:$A,'Publication Table'!$B117,AllPublicationData!$B:$B,'Publication Table'!$C$4,AllPublicationData!$D:$D,'Publication Table'!R$7),
IF('Publication Table'!$C$5="Operations cancelled for clinical reasons",
SUMIFS(AllPublicationData!$G:$G,AllPublicationData!$A:$A,'Publication Table'!$B117,AllPublicationData!$B:$B,'Publication Table'!$C$4,AllPublicationData!$D:$D,'Publication Table'!R$7),
IF('Publication Table'!$C$5="Operations cancelled for non-clinical/capacity reasons",
SUMIFS(AllPublicationData!$G:$G,AllPublicationData!$A:$A,'Publication Table'!$B117,AllPublicationData!$B:$B,'Publication Table'!$C$4,AllPublicationData!$D:$D,'Publication Table'!R$7),
IF('Publication Table'!$C$5="Cancellations for other reasons",
SUMIFS(AllPublicationData!$G:$G,AllPublicationData!$A:$A,'Publication Table'!$B117,AllPublicationData!$B:$B,'Publication Table'!$C$4,AllPublicationData!$D:$D,'Publication Table'!R$7)))))))+
IF(AND($C$4="NHS Scotland",$C$5="Total Operations"),
SUMIFS(AllPublicationData!$E:$E,AllPublicationData!$A:$A,'Publication Table'!$B117,AllPublicationData!$B:$B,'Publication Table'!R$7),
IF(AND($C$4="NHS Scotland",$C$5="All Cancelled Operations"),
SUMIFS(AllPublicationData!$F:$F,AllPublicationData!$A:$A,'Publication Table'!$B117,AllPublicationData!$B:$B,'Publication Table'!R$7),
IF(AND($C$4="NHS Scotland",$C$5="Operations cancelled by patient"),
SUMIFS(AllPublicationData!$G:$G,AllPublicationData!$A:$A,'Publication Table'!$B117,AllPublicationData!$B:$B,'Publication Table'!R$7),
IF(AND($C$4="NHS Scotland",$C$5="Operations cancelled for clinical reasons"),
SUMIFS(AllPublicationData!$H:$H,AllPublicationData!$A:$A,'Publication Table'!$B117,AllPublicationData!$B:$B,'Publication Table'!R$7),
IF(AND($C$4="NHS Scotland",$C$5="Operations cancelled for non-clinical/capacity reasons"),
SUMIFS(AllPublicationData!$I:$I,AllPublicationData!$A:$A,'Publication Table'!$B117,AllPublicationData!$B:$B,'Publication Table'!R$7),
IF(AND($C$4="NHS Scotland",$C$5="Cancellations for other reasons"),
SUMIFS(AllPublicationData!$J:$J,AllPublicationData!$A:$A,'Publication Table'!$B117,AllPublicationData!$B:$B,'Publication Table'!R$7)))))))</f>
        <v>0</v>
      </c>
    </row>
    <row r="118" spans="2:18" x14ac:dyDescent="0.35">
      <c r="C118" s="81">
        <f>IF($C$5="Total Operations",
SUMIFS(AllPublicationData!$E:$E,AllPublicationData!$A:$A,'Publication Table'!$B118,AllPublicationData!$B:$B,'Publication Table'!$C$4),
IF('Publication Table'!$C$5="All Cancelled Operations",
SUMIFS(AllPublicationData!$F:$F,AllPublicationData!$A:$A,'Publication Table'!$B118,AllPublicationData!$B:$B,'Publication Table'!$C$4),
IF('Publication Table'!$C$5="Operations cancelled by patient",
SUMIFS(AllPublicationData!$G:$G,AllPublicationData!$A:$A,'Publication Table'!$B118,AllPublicationData!$B:$B,'Publication Table'!$C$4),
IF('Publication Table'!$C$5="Operations cancelled for clinical reasons",
SUMIFS(AllPublicationData!$H:$H,AllPublicationData!$A:$A,'Publication Table'!$B118,AllPublicationData!$B:$B,'Publication Table'!$C$4),
IF('Publication Table'!$C$5="Operations cancelled for non-clinical/capacity reasons",
SUMIFS(AllPublicationData!$I:$I,AllPublicationData!$A:$A,'Publication Table'!$B118,AllPublicationData!$B:$B,'Publication Table'!$C$4),
IF('Publication Table'!$C$5="Cancellations for other reasons",
SUMIFS(AllPublicationData!$J:$J,AllPublicationData!$A:$A,'Publication Table'!$B118,AllPublicationData!$B:$B,'Publication Table'!$C$4)))))))+
IF(AND($C$4="NHS Scotland",$C$5="Total Operations"),
SUMIFS(AllPublicationData!$E:$E,AllPublicationData!$A:$A,'Publication Table'!$B118),
IF(AND($C$4="NHS Scotland",$C$5="All Cancelled Operations"),
SUMIFS(AllPublicationData!$F:$F,AllPublicationData!$A:$A,'Publication Table'!$B118),
IF(AND($C$4="NHS Scotland",$C$5="Operations cancelled by patient"),
SUMIFS(AllPublicationData!$G:$G,AllPublicationData!$A:$A,'Publication Table'!$B118),
IF(AND($C$4="NHS Scotland",$C$5="Operations cancelled for clinical reasons"),
SUMIFS(AllPublicationData!$H:$H,AllPublicationData!$A:$A,'Publication Table'!$B118),
IF(AND($C$4="NHS Scotland",$C$5="Operations cancelled for non-clinical/capacity reasons"),
SUMIFS(AllPublicationData!$I:$I,AllPublicationData!$A:$A,'Publication Table'!$B118),
IF(AND($C$4="NHS Scotland",$C$5="Cancellations for other reasons"),
SUMIFS(AllPublicationData!$J:$J,AllPublicationData!$A:$A,'Publication Table'!$B118)))))))</f>
        <v>0</v>
      </c>
      <c r="D118" s="90">
        <f>IF($C$5="Total Operations",
SUMIFS(AllPublicationData!$E:$E,AllPublicationData!$A:$A,'Publication Table'!$B118,AllPublicationData!$B:$B,'Publication Table'!$C$4,AllPublicationData!$D:$D,'Publication Table'!D$7),
IF('Publication Table'!$C$5="All Cancelled Operations",
SUMIFS(AllPublicationData!$F:$F,AllPublicationData!$A:$A,'Publication Table'!$B118,AllPublicationData!$B:$B,'Publication Table'!$C$4,AllPublicationData!$D:$D,'Publication Table'!D$7),
IF('Publication Table'!$C$5="Operations cancelled by patient",
SUMIFS(AllPublicationData!$G:$G,AllPublicationData!$A:$A,'Publication Table'!$B118,AllPublicationData!$B:$B,'Publication Table'!$C$4,AllPublicationData!$D:$D,'Publication Table'!D$7),
IF('Publication Table'!$C$5="Operations cancelled for clinical reasons",
SUMIFS(AllPublicationData!$H:$H,AllPublicationData!$A:$A,'Publication Table'!$B118,AllPublicationData!$B:$B,'Publication Table'!$C$4,AllPublicationData!$D:$D,'Publication Table'!D$7),
IF('Publication Table'!$C$5="Operations cancelled for non-clinical/capacity reasons",
SUMIFS(AllPublicationData!$I:$I,AllPublicationData!$A:$A,'Publication Table'!$B118,AllPublicationData!$B:$B,'Publication Table'!$C$4,AllPublicationData!$D:$D,'Publication Table'!D$7),
IF('Publication Table'!$C$5="Cancellations for other reasons",
SUMIFS(AllPublicationData!$J:$J,AllPublicationData!$A:$A,'Publication Table'!$B118,AllPublicationData!$B:$B,'Publication Table'!$C$4,AllPublicationData!$D:$D,'Publication Table'!D$7)))))))+
IF(AND($C$4="NHS Scotland",$C$5="Total Operations"),
SUMIFS(AllPublicationData!$E:$E,AllPublicationData!$A:$A,'Publication Table'!$B118,AllPublicationData!$B:$B,'Publication Table'!D$7),
IF(AND($C$4="NHS Scotland",$C$5="All Cancelled Operations"),
SUMIFS(AllPublicationData!$F:$F,AllPublicationData!$A:$A,'Publication Table'!$B118,AllPublicationData!$B:$B,'Publication Table'!D$7),
IF(AND($C$4="NHS Scotland",$C$5="Operations cancelled by patient"),
SUMIFS(AllPublicationData!$G:$G,AllPublicationData!$A:$A,'Publication Table'!$B118,AllPublicationData!$B:$B,'Publication Table'!D$7),
IF(AND($C$4="NHS Scotland",$C$5="Operations cancelled for clinical reasons"),
SUMIFS(AllPublicationData!$H:$H,AllPublicationData!$A:$A,'Publication Table'!$B118,AllPublicationData!$B:$B,'Publication Table'!D$7),
IF(AND($C$4="NHS Scotland",$C$5="Operations cancelled for non-clinical/capacity reasons"),
SUMIFS(AllPublicationData!$I:$I,AllPublicationData!$A:$A,'Publication Table'!$B118,AllPublicationData!$B:$B,'Publication Table'!D$7),
IF(AND($C$4="NHS Scotland",$C$5="Cancellations for other reasons"),
SUMIFS(AllPublicationData!$J:$J,AllPublicationData!$A:$A,'Publication Table'!$B118,AllPublicationData!$B:$B,'Publication Table'!D$7)))))))</f>
        <v>0</v>
      </c>
      <c r="E118" s="90">
        <f>IF($C$5="Total Operations",
SUMIFS(AllPublicationData!$E:$E,AllPublicationData!$A:$A,'Publication Table'!$B118,AllPublicationData!$B:$B,'Publication Table'!$C$4,AllPublicationData!$D:$D,'Publication Table'!E$7),
IF('Publication Table'!$C$5="All Cancelled Operations",
SUMIFS(AllPublicationData!$F:$F,AllPublicationData!$A:$A,'Publication Table'!$B118,AllPublicationData!$B:$B,'Publication Table'!$C$4,AllPublicationData!$D:$D,'Publication Table'!E$7),
IF('Publication Table'!$C$5="Operations cancelled by patient",
SUMIFS(AllPublicationData!$G:$G,AllPublicationData!$A:$A,'Publication Table'!$B118,AllPublicationData!$B:$B,'Publication Table'!$C$4,AllPublicationData!$D:$D,'Publication Table'!E$7),
IF('Publication Table'!$C$5="Operations cancelled for clinical reasons",
SUMIFS(AllPublicationData!$H:$H,AllPublicationData!$A:$A,'Publication Table'!$B118,AllPublicationData!$B:$B,'Publication Table'!$C$4,AllPublicationData!$D:$D,'Publication Table'!E$7),
IF('Publication Table'!$C$5="Operations cancelled for non-clinical/capacity reasons",
SUMIFS(AllPublicationData!$I:$I,AllPublicationData!$A:$A,'Publication Table'!$B118,AllPublicationData!$B:$B,'Publication Table'!$C$4,AllPublicationData!$D:$D,'Publication Table'!E$7),
IF('Publication Table'!$C$5="Cancellations for other reasons",
SUMIFS(AllPublicationData!$J:$J,AllPublicationData!$A:$A,'Publication Table'!$B118,AllPublicationData!$B:$B,'Publication Table'!$C$4,AllPublicationData!$D:$D,'Publication Table'!E$7)))))))+
IF(AND($C$4="NHS Scotland",$C$5="Total Operations"),
SUMIFS(AllPublicationData!$E:$E,AllPublicationData!$A:$A,'Publication Table'!$B118,AllPublicationData!$B:$B,'Publication Table'!E$7),
IF(AND($C$4="NHS Scotland",$C$5="All Cancelled Operations"),
SUMIFS(AllPublicationData!$F:$F,AllPublicationData!$A:$A,'Publication Table'!$B118,AllPublicationData!$B:$B,'Publication Table'!E$7),
IF(AND($C$4="NHS Scotland",$C$5="Operations cancelled by patient"),
SUMIFS(AllPublicationData!$G:$G,AllPublicationData!$A:$A,'Publication Table'!$B118,AllPublicationData!$B:$B,'Publication Table'!E$7),
IF(AND($C$4="NHS Scotland",$C$5="Operations cancelled for clinical reasons"),
SUMIFS(AllPublicationData!$H:$H,AllPublicationData!$A:$A,'Publication Table'!$B118,AllPublicationData!$B:$B,'Publication Table'!E$7),
IF(AND($C$4="NHS Scotland",$C$5="Operations cancelled for non-clinical/capacity reasons"),
SUMIFS(AllPublicationData!$I:$I,AllPublicationData!$A:$A,'Publication Table'!$B118,AllPublicationData!$B:$B,'Publication Table'!E$7),
IF(AND($C$4="NHS Scotland",$C$5="Cancellations for other reasons"),
SUMIFS(AllPublicationData!$J:$J,AllPublicationData!$A:$A,'Publication Table'!$B118,AllPublicationData!$B:$B,'Publication Table'!E$7)))))))</f>
        <v>0</v>
      </c>
      <c r="F118" s="90">
        <f>IF($C$5="Total Operations",
SUMIFS(AllPublicationData!$E:$E,AllPublicationData!$A:$A,'Publication Table'!$B118,AllPublicationData!$B:$B,'Publication Table'!$C$4,AllPublicationData!$D:$D,'Publication Table'!F$7),
IF('Publication Table'!$C$5="All Cancelled Operations",
SUMIFS(AllPublicationData!$F:$F,AllPublicationData!$A:$A,'Publication Table'!$B118,AllPublicationData!$B:$B,'Publication Table'!$C$4,AllPublicationData!$D:$D,'Publication Table'!F$7),
IF('Publication Table'!$C$5="Operations cancelled by patient",
SUMIFS(AllPublicationData!$G:$G,AllPublicationData!$A:$A,'Publication Table'!$B118,AllPublicationData!$B:$B,'Publication Table'!$C$4,AllPublicationData!$D:$D,'Publication Table'!F$7),
IF('Publication Table'!$C$5="Operations cancelled for clinical reasons",
SUMIFS(AllPublicationData!$H:$H,AllPublicationData!$A:$A,'Publication Table'!$B118,AllPublicationData!$B:$B,'Publication Table'!$C$4,AllPublicationData!$D:$D,'Publication Table'!F$7),
IF('Publication Table'!$C$5="Operations cancelled for non-clinical/capacity reasons",
SUMIFS(AllPublicationData!$I:$I,AllPublicationData!$A:$A,'Publication Table'!$B118,AllPublicationData!$B:$B,'Publication Table'!$C$4,AllPublicationData!$D:$D,'Publication Table'!F$7),
IF('Publication Table'!$C$5="Cancellations for other reasons",
SUMIFS(AllPublicationData!$J:$J,AllPublicationData!$A:$A,'Publication Table'!$B118,AllPublicationData!$B:$B,'Publication Table'!$C$4,AllPublicationData!$D:$D,'Publication Table'!F$7)))))))+
IF(AND($C$4="NHS Scotland",$C$5="Total Operations"),
SUMIFS(AllPublicationData!$E:$E,AllPublicationData!$A:$A,'Publication Table'!$B118,AllPublicationData!$B:$B,'Publication Table'!F$7),
IF(AND($C$4="NHS Scotland",$C$5="All Cancelled Operations"),
SUMIFS(AllPublicationData!$F:$F,AllPublicationData!$A:$A,'Publication Table'!$B118,AllPublicationData!$B:$B,'Publication Table'!F$7),
IF(AND($C$4="NHS Scotland",$C$5="Operations cancelled by patient"),
SUMIFS(AllPublicationData!$G:$G,AllPublicationData!$A:$A,'Publication Table'!$B118,AllPublicationData!$B:$B,'Publication Table'!F$7),
IF(AND($C$4="NHS Scotland",$C$5="Operations cancelled for clinical reasons"),
SUMIFS(AllPublicationData!$H:$H,AllPublicationData!$A:$A,'Publication Table'!$B118,AllPublicationData!$B:$B,'Publication Table'!F$7),
IF(AND($C$4="NHS Scotland",$C$5="Operations cancelled for non-clinical/capacity reasons"),
SUMIFS(AllPublicationData!$I:$I,AllPublicationData!$A:$A,'Publication Table'!$B118,AllPublicationData!$B:$B,'Publication Table'!F$7),
IF(AND($C$4="NHS Scotland",$C$5="Cancellations for other reasons"),
SUMIFS(AllPublicationData!$J:$J,AllPublicationData!$A:$A,'Publication Table'!$B118,AllPublicationData!$B:$B,'Publication Table'!F$7)))))))</f>
        <v>0</v>
      </c>
      <c r="G118" s="90">
        <f>IF($C$5="Total Operations",
SUMIFS(AllPublicationData!$E:$E,AllPublicationData!$A:$A,'Publication Table'!$B118,AllPublicationData!$B:$B,'Publication Table'!$C$4,AllPublicationData!$D:$D,'Publication Table'!G$7),
IF('Publication Table'!$C$5="All Cancelled Operations",
SUMIFS(AllPublicationData!$F:$F,AllPublicationData!$A:$A,'Publication Table'!$B118,AllPublicationData!$B:$B,'Publication Table'!$C$4,AllPublicationData!$D:$D,'Publication Table'!G$7),
IF('Publication Table'!$C$5="Operations cancelled by patient",
SUMIFS(AllPublicationData!$G:$G,AllPublicationData!$A:$A,'Publication Table'!$B118,AllPublicationData!$B:$B,'Publication Table'!$C$4,AllPublicationData!$D:$D,'Publication Table'!G$7),
IF('Publication Table'!$C$5="Operations cancelled for clinical reasons",
SUMIFS(AllPublicationData!$H:$H,AllPublicationData!$A:$A,'Publication Table'!$B118,AllPublicationData!$B:$B,'Publication Table'!$C$4,AllPublicationData!$D:$D,'Publication Table'!G$7),
IF('Publication Table'!$C$5="Operations cancelled for non-clinical/capacity reasons",
SUMIFS(AllPublicationData!$I:$I,AllPublicationData!$A:$A,'Publication Table'!$B118,AllPublicationData!$B:$B,'Publication Table'!$C$4,AllPublicationData!$D:$D,'Publication Table'!G$7),
IF('Publication Table'!$C$5="Cancellations for other reasons",
SUMIFS(AllPublicationData!$J:$J,AllPublicationData!$A:$A,'Publication Table'!$B118,AllPublicationData!$B:$B,'Publication Table'!$C$4,AllPublicationData!$D:$D,'Publication Table'!G$7)))))))+
IF(AND($C$4="NHS Scotland",$C$5="Total Operations"),
SUMIFS(AllPublicationData!$E:$E,AllPublicationData!$A:$A,'Publication Table'!$B118,AllPublicationData!$B:$B,'Publication Table'!G$7),
IF(AND($C$4="NHS Scotland",$C$5="All Cancelled Operations"),
SUMIFS(AllPublicationData!$F:$F,AllPublicationData!$A:$A,'Publication Table'!$B118,AllPublicationData!$B:$B,'Publication Table'!G$7),
IF(AND($C$4="NHS Scotland",$C$5="Operations cancelled by patient"),
SUMIFS(AllPublicationData!$G:$G,AllPublicationData!$A:$A,'Publication Table'!$B118,AllPublicationData!$B:$B,'Publication Table'!G$7),
IF(AND($C$4="NHS Scotland",$C$5="Operations cancelled for clinical reasons"),
SUMIFS(AllPublicationData!$H:$H,AllPublicationData!$A:$A,'Publication Table'!$B118,AllPublicationData!$B:$B,'Publication Table'!G$7),
IF(AND($C$4="NHS Scotland",$C$5="Operations cancelled for non-clinical/capacity reasons"),
SUMIFS(AllPublicationData!$I:$I,AllPublicationData!$A:$A,'Publication Table'!$B118,AllPublicationData!$B:$B,'Publication Table'!G$7),
IF(AND($C$4="NHS Scotland",$C$5="Cancellations for other reasons"),
SUMIFS(AllPublicationData!$J:$J,AllPublicationData!$A:$A,'Publication Table'!$B118,AllPublicationData!$B:$B,'Publication Table'!G$7)))))))</f>
        <v>0</v>
      </c>
      <c r="H118" s="90">
        <f>IF($C$5="Total Operations",
SUMIFS(AllPublicationData!$E:$E,AllPublicationData!$A:$A,'Publication Table'!$B118,AllPublicationData!$B:$B,'Publication Table'!$C$4,AllPublicationData!$D:$D,'Publication Table'!H$7),
IF('Publication Table'!$C$5="All Cancelled Operations",
SUMIFS(AllPublicationData!$F:$F,AllPublicationData!$A:$A,'Publication Table'!$B118,AllPublicationData!$B:$B,'Publication Table'!$C$4,AllPublicationData!$D:$D,'Publication Table'!H$7),
IF('Publication Table'!$C$5="Operations cancelled by patient",
SUMIFS(AllPublicationData!$G:$G,AllPublicationData!$A:$A,'Publication Table'!$B118,AllPublicationData!$B:$B,'Publication Table'!$C$4,AllPublicationData!$D:$D,'Publication Table'!H$7),
IF('Publication Table'!$C$5="Operations cancelled for clinical reasons",
SUMIFS(AllPublicationData!$H:$H,AllPublicationData!$A:$A,'Publication Table'!$B118,AllPublicationData!$B:$B,'Publication Table'!$C$4,AllPublicationData!$D:$D,'Publication Table'!H$7),
IF('Publication Table'!$C$5="Operations cancelled for non-clinical/capacity reasons",
SUMIFS(AllPublicationData!$I:$I,AllPublicationData!$A:$A,'Publication Table'!$B118,AllPublicationData!$B:$B,'Publication Table'!$C$4,AllPublicationData!$D:$D,'Publication Table'!H$7),
IF('Publication Table'!$C$5="Cancellations for other reasons",
SUMIFS(AllPublicationData!$J:$J,AllPublicationData!$A:$A,'Publication Table'!$B118,AllPublicationData!$B:$B,'Publication Table'!$C$4,AllPublicationData!$D:$D,'Publication Table'!H$7)))))))+
IF(AND($C$4="NHS Scotland",$C$5="Total Operations"),
SUMIFS(AllPublicationData!$E:$E,AllPublicationData!$A:$A,'Publication Table'!$B118,AllPublicationData!$B:$B,'Publication Table'!H$7),
IF(AND($C$4="NHS Scotland",$C$5="All Cancelled Operations"),
SUMIFS(AllPublicationData!$F:$F,AllPublicationData!$A:$A,'Publication Table'!$B118,AllPublicationData!$B:$B,'Publication Table'!H$7),
IF(AND($C$4="NHS Scotland",$C$5="Operations cancelled by patient"),
SUMIFS(AllPublicationData!$G:$G,AllPublicationData!$A:$A,'Publication Table'!$B118,AllPublicationData!$B:$B,'Publication Table'!H$7),
IF(AND($C$4="NHS Scotland",$C$5="Operations cancelled for clinical reasons"),
SUMIFS(AllPublicationData!$H:$H,AllPublicationData!$A:$A,'Publication Table'!$B118,AllPublicationData!$B:$B,'Publication Table'!H$7),
IF(AND($C$4="NHS Scotland",$C$5="Operations cancelled for non-clinical/capacity reasons"),
SUMIFS(AllPublicationData!$I:$I,AllPublicationData!$A:$A,'Publication Table'!$B118,AllPublicationData!$B:$B,'Publication Table'!H$7),
IF(AND($C$4="NHS Scotland",$C$5="Cancellations for other reasons"),
SUMIFS(AllPublicationData!$J:$J,AllPublicationData!$A:$A,'Publication Table'!$B118,AllPublicationData!$B:$B,'Publication Table'!H$7)))))))</f>
        <v>0</v>
      </c>
      <c r="I118" s="90">
        <f>IF($C$5="Total Operations",
SUMIFS(AllPublicationData!$E:$E,AllPublicationData!$A:$A,'Publication Table'!$B118,AllPublicationData!$B:$B,'Publication Table'!$C$4,AllPublicationData!$D:$D,'Publication Table'!I$7),
IF('Publication Table'!$C$5="All Cancelled Operations",
SUMIFS(AllPublicationData!$F:$F,AllPublicationData!$A:$A,'Publication Table'!$B118,AllPublicationData!$B:$B,'Publication Table'!$C$4,AllPublicationData!$D:$D,'Publication Table'!I$7),
IF('Publication Table'!$C$5="Operations cancelled by patient",
SUMIFS(AllPublicationData!$G:$G,AllPublicationData!$A:$A,'Publication Table'!$B118,AllPublicationData!$B:$B,'Publication Table'!$C$4,AllPublicationData!$D:$D,'Publication Table'!I$7),
IF('Publication Table'!$C$5="Operations cancelled for clinical reasons",
SUMIFS(AllPublicationData!$H:$H,AllPublicationData!$A:$A,'Publication Table'!$B118,AllPublicationData!$B:$B,'Publication Table'!$C$4,AllPublicationData!$D:$D,'Publication Table'!I$7),
IF('Publication Table'!$C$5="Operations cancelled for non-clinical/capacity reasons",
SUMIFS(AllPublicationData!$I:$I,AllPublicationData!$A:$A,'Publication Table'!$B118,AllPublicationData!$B:$B,'Publication Table'!$C$4,AllPublicationData!$D:$D,'Publication Table'!I$7),
IF('Publication Table'!$C$5="Cancellations for other reasons",
SUMIFS(AllPublicationData!$J:$J,AllPublicationData!$A:$A,'Publication Table'!$B118,AllPublicationData!$B:$B,'Publication Table'!$C$4,AllPublicationData!$D:$D,'Publication Table'!I$7)))))))+
IF(AND($C$4="NHS Scotland",$C$5="Total Operations"),
SUMIFS(AllPublicationData!$E:$E,AllPublicationData!$A:$A,'Publication Table'!$B118,AllPublicationData!$B:$B,'Publication Table'!I$7),
IF(AND($C$4="NHS Scotland",$C$5="All Cancelled Operations"),
SUMIFS(AllPublicationData!$F:$F,AllPublicationData!$A:$A,'Publication Table'!$B118,AllPublicationData!$B:$B,'Publication Table'!I$7),
IF(AND($C$4="NHS Scotland",$C$5="Operations cancelled by patient"),
SUMIFS(AllPublicationData!$G:$G,AllPublicationData!$A:$A,'Publication Table'!$B118,AllPublicationData!$B:$B,'Publication Table'!I$7),
IF(AND($C$4="NHS Scotland",$C$5="Operations cancelled for clinical reasons"),
SUMIFS(AllPublicationData!$H:$H,AllPublicationData!$A:$A,'Publication Table'!$B118,AllPublicationData!$B:$B,'Publication Table'!I$7),
IF(AND($C$4="NHS Scotland",$C$5="Operations cancelled for non-clinical/capacity reasons"),
SUMIFS(AllPublicationData!$I:$I,AllPublicationData!$A:$A,'Publication Table'!$B118,AllPublicationData!$B:$B,'Publication Table'!I$7),
IF(AND($C$4="NHS Scotland",$C$5="Cancellations for other reasons"),
SUMIFS(AllPublicationData!$J:$J,AllPublicationData!$A:$A,'Publication Table'!$B118,AllPublicationData!$B:$B,'Publication Table'!I$7)))))))</f>
        <v>0</v>
      </c>
      <c r="J118" s="90">
        <f>IF($C$5="Total Operations",
SUMIFS(AllPublicationData!$E:$E,AllPublicationData!$A:$A,'Publication Table'!$B118,AllPublicationData!$B:$B,'Publication Table'!$C$4,AllPublicationData!$D:$D,'Publication Table'!J$7),
IF('Publication Table'!$C$5="All Cancelled Operations",
SUMIFS(AllPublicationData!$F:$F,AllPublicationData!$A:$A,'Publication Table'!$B118,AllPublicationData!$B:$B,'Publication Table'!$C$4,AllPublicationData!$D:$D,'Publication Table'!J$7),
IF('Publication Table'!$C$5="Operations cancelled by patient",
SUMIFS(AllPublicationData!$G:$G,AllPublicationData!$A:$A,'Publication Table'!$B118,AllPublicationData!$B:$B,'Publication Table'!$C$4,AllPublicationData!$D:$D,'Publication Table'!J$7),
IF('Publication Table'!$C$5="Operations cancelled for clinical reasons",
SUMIFS(AllPublicationData!$H:$H,AllPublicationData!$A:$A,'Publication Table'!$B118,AllPublicationData!$B:$B,'Publication Table'!$C$4,AllPublicationData!$D:$D,'Publication Table'!J$7),
IF('Publication Table'!$C$5="Operations cancelled for non-clinical/capacity reasons",
SUMIFS(AllPublicationData!$I:$I,AllPublicationData!$A:$A,'Publication Table'!$B118,AllPublicationData!$B:$B,'Publication Table'!$C$4,AllPublicationData!$D:$D,'Publication Table'!J$7),
IF('Publication Table'!$C$5="Cancellations for other reasons",
SUMIFS(AllPublicationData!$J:$J,AllPublicationData!$A:$A,'Publication Table'!$B118,AllPublicationData!$B:$B,'Publication Table'!$C$4,AllPublicationData!$D:$D,'Publication Table'!J$7)))))))+
IF(AND($C$4="NHS Scotland",$C$5="Total Operations"),
SUMIFS(AllPublicationData!$E:$E,AllPublicationData!$A:$A,'Publication Table'!$B118,AllPublicationData!$B:$B,'Publication Table'!J$7),
IF(AND($C$4="NHS Scotland",$C$5="All Cancelled Operations"),
SUMIFS(AllPublicationData!$F:$F,AllPublicationData!$A:$A,'Publication Table'!$B118,AllPublicationData!$B:$B,'Publication Table'!J$7),
IF(AND($C$4="NHS Scotland",$C$5="Operations cancelled by patient"),
SUMIFS(AllPublicationData!$G:$G,AllPublicationData!$A:$A,'Publication Table'!$B118,AllPublicationData!$B:$B,'Publication Table'!J$7),
IF(AND($C$4="NHS Scotland",$C$5="Operations cancelled for clinical reasons"),
SUMIFS(AllPublicationData!$H:$H,AllPublicationData!$A:$A,'Publication Table'!$B118,AllPublicationData!$B:$B,'Publication Table'!J$7),
IF(AND($C$4="NHS Scotland",$C$5="Operations cancelled for non-clinical/capacity reasons"),
SUMIFS(AllPublicationData!$I:$I,AllPublicationData!$A:$A,'Publication Table'!$B118,AllPublicationData!$B:$B,'Publication Table'!J$7),
IF(AND($C$4="NHS Scotland",$C$5="Cancellations for other reasons"),
SUMIFS(AllPublicationData!$J:$J,AllPublicationData!$A:$A,'Publication Table'!$B118,AllPublicationData!$B:$B,'Publication Table'!J$7)))))))</f>
        <v>0</v>
      </c>
      <c r="K118" s="90">
        <f>IF($C$5="Total Operations",
SUMIFS(AllPublicationData!$E:$E,AllPublicationData!$A:$A,'Publication Table'!$B118,AllPublicationData!$B:$B,'Publication Table'!$C$4,AllPublicationData!$D:$D,'Publication Table'!K$7),
IF('Publication Table'!$C$5="All Cancelled Operations",
SUMIFS(AllPublicationData!$F:$F,AllPublicationData!$A:$A,'Publication Table'!$B118,AllPublicationData!$B:$B,'Publication Table'!$C$4,AllPublicationData!$D:$D,'Publication Table'!K$7),
IF('Publication Table'!$C$5="Operations cancelled by patient",
SUMIFS(AllPublicationData!$G:$G,AllPublicationData!$A:$A,'Publication Table'!$B118,AllPublicationData!$B:$B,'Publication Table'!$C$4,AllPublicationData!$D:$D,'Publication Table'!K$7),
IF('Publication Table'!$C$5="Operations cancelled for clinical reasons",
SUMIFS(AllPublicationData!$H:$H,AllPublicationData!$A:$A,'Publication Table'!$B118,AllPublicationData!$B:$B,'Publication Table'!$C$4,AllPublicationData!$D:$D,'Publication Table'!K$7),
IF('Publication Table'!$C$5="Operations cancelled for non-clinical/capacity reasons",
SUMIFS(AllPublicationData!$I:$I,AllPublicationData!$A:$A,'Publication Table'!$B118,AllPublicationData!$B:$B,'Publication Table'!$C$4,AllPublicationData!$D:$D,'Publication Table'!K$7),
IF('Publication Table'!$C$5="Cancellations for other reasons",
SUMIFS(AllPublicationData!$J:$J,AllPublicationData!$A:$A,'Publication Table'!$B118,AllPublicationData!$B:$B,'Publication Table'!$C$4,AllPublicationData!$D:$D,'Publication Table'!K$7)))))))+
IF(AND($C$4="NHS Scotland",$C$5="Total Operations"),
SUMIFS(AllPublicationData!$E:$E,AllPublicationData!$A:$A,'Publication Table'!$B118,AllPublicationData!$B:$B,'Publication Table'!K$7),
IF(AND($C$4="NHS Scotland",$C$5="All Cancelled Operations"),
SUMIFS(AllPublicationData!$F:$F,AllPublicationData!$A:$A,'Publication Table'!$B118,AllPublicationData!$B:$B,'Publication Table'!K$7),
IF(AND($C$4="NHS Scotland",$C$5="Operations cancelled by patient"),
SUMIFS(AllPublicationData!$G:$G,AllPublicationData!$A:$A,'Publication Table'!$B118,AllPublicationData!$B:$B,'Publication Table'!K$7),
IF(AND($C$4="NHS Scotland",$C$5="Operations cancelled for clinical reasons"),
SUMIFS(AllPublicationData!$H:$H,AllPublicationData!$A:$A,'Publication Table'!$B118,AllPublicationData!$B:$B,'Publication Table'!K$7),
IF(AND($C$4="NHS Scotland",$C$5="Operations cancelled for non-clinical/capacity reasons"),
SUMIFS(AllPublicationData!$I:$I,AllPublicationData!$A:$A,'Publication Table'!$B118,AllPublicationData!$B:$B,'Publication Table'!K$7),
IF(AND($C$4="NHS Scotland",$C$5="Cancellations for other reasons"),
SUMIFS(AllPublicationData!$J:$J,AllPublicationData!$A:$A,'Publication Table'!$B118,AllPublicationData!$B:$B,'Publication Table'!K$7)))))))</f>
        <v>0</v>
      </c>
      <c r="L118" s="90">
        <f>IF($C$5="Total Operations",
SUMIFS(AllPublicationData!$E:$E,AllPublicationData!$A:$A,'Publication Table'!$B118,AllPublicationData!$B:$B,'Publication Table'!$C$4,AllPublicationData!$D:$D,'Publication Table'!L$7),
IF('Publication Table'!$C$5="All Cancelled Operations",
SUMIFS(AllPublicationData!$F:$F,AllPublicationData!$A:$A,'Publication Table'!$B118,AllPublicationData!$B:$B,'Publication Table'!$C$4,AllPublicationData!$D:$D,'Publication Table'!L$7),
IF('Publication Table'!$C$5="Operations cancelled by patient",
SUMIFS(AllPublicationData!$G:$G,AllPublicationData!$A:$A,'Publication Table'!$B118,AllPublicationData!$B:$B,'Publication Table'!$C$4,AllPublicationData!$D:$D,'Publication Table'!L$7),
IF('Publication Table'!$C$5="Operations cancelled for clinical reasons",
SUMIFS(AllPublicationData!$H:$H,AllPublicationData!$A:$A,'Publication Table'!$B118,AllPublicationData!$B:$B,'Publication Table'!$C$4,AllPublicationData!$D:$D,'Publication Table'!L$7),
IF('Publication Table'!$C$5="Operations cancelled for non-clinical/capacity reasons",
SUMIFS(AllPublicationData!$I:$I,AllPublicationData!$A:$A,'Publication Table'!$B118,AllPublicationData!$B:$B,'Publication Table'!$C$4,AllPublicationData!$D:$D,'Publication Table'!L$7),
IF('Publication Table'!$C$5="Cancellations for other reasons",
SUMIFS(AllPublicationData!$J:$J,AllPublicationData!$A:$A,'Publication Table'!$B118,AllPublicationData!$B:$B,'Publication Table'!$C$4,AllPublicationData!$D:$D,'Publication Table'!L$7)))))))+
IF(AND($C$4="NHS Scotland",$C$5="Total Operations"),
SUMIFS(AllPublicationData!$E:$E,AllPublicationData!$A:$A,'Publication Table'!$B118,AllPublicationData!$B:$B,'Publication Table'!L$7),
IF(AND($C$4="NHS Scotland",$C$5="All Cancelled Operations"),
SUMIFS(AllPublicationData!$F:$F,AllPublicationData!$A:$A,'Publication Table'!$B118,AllPublicationData!$B:$B,'Publication Table'!L$7),
IF(AND($C$4="NHS Scotland",$C$5="Operations cancelled by patient"),
SUMIFS(AllPublicationData!$G:$G,AllPublicationData!$A:$A,'Publication Table'!$B118,AllPublicationData!$B:$B,'Publication Table'!L$7),
IF(AND($C$4="NHS Scotland",$C$5="Operations cancelled for clinical reasons"),
SUMIFS(AllPublicationData!$H:$H,AllPublicationData!$A:$A,'Publication Table'!$B118,AllPublicationData!$B:$B,'Publication Table'!L$7),
IF(AND($C$4="NHS Scotland",$C$5="Operations cancelled for non-clinical/capacity reasons"),
SUMIFS(AllPublicationData!$I:$I,AllPublicationData!$A:$A,'Publication Table'!$B118,AllPublicationData!$B:$B,'Publication Table'!L$7),
IF(AND($C$4="NHS Scotland",$C$5="Cancellations for other reasons"),
SUMIFS(AllPublicationData!$J:$J,AllPublicationData!$A:$A,'Publication Table'!$B118,AllPublicationData!$B:$B,'Publication Table'!L$7)))))))</f>
        <v>0</v>
      </c>
      <c r="M118" s="90">
        <f>IF($C$5="Total Operations",
SUMIFS(AllPublicationData!$E:$E,AllPublicationData!$A:$A,'Publication Table'!$B118,AllPublicationData!$B:$B,'Publication Table'!$C$4,AllPublicationData!$D:$D,'Publication Table'!M$7),
IF('Publication Table'!$C$5="All Cancelled Operations",
SUMIFS(AllPublicationData!$F:$F,AllPublicationData!$A:$A,'Publication Table'!$B118,AllPublicationData!$B:$B,'Publication Table'!$C$4,AllPublicationData!$D:$D,'Publication Table'!M$7),
IF('Publication Table'!$C$5="Operations cancelled by patient",
SUMIFS(AllPublicationData!$G:$G,AllPublicationData!$A:$A,'Publication Table'!$B118,AllPublicationData!$B:$B,'Publication Table'!$C$4,AllPublicationData!$D:$D,'Publication Table'!M$7),
IF('Publication Table'!$C$5="Operations cancelled for clinical reasons",
SUMIFS(AllPublicationData!$G:$G,AllPublicationData!$A:$A,'Publication Table'!$B118,AllPublicationData!$B:$B,'Publication Table'!$C$4,AllPublicationData!$D:$D,'Publication Table'!M$7),
IF('Publication Table'!$C$5="Operations cancelled for non-clinical/capacity reasons",
SUMIFS(AllPublicationData!$G:$G,AllPublicationData!$A:$A,'Publication Table'!$B118,AllPublicationData!$B:$B,'Publication Table'!$C$4,AllPublicationData!$D:$D,'Publication Table'!M$7),
IF('Publication Table'!$C$5="Cancellations for other reasons",
SUMIFS(AllPublicationData!$G:$G,AllPublicationData!$A:$A,'Publication Table'!$B118,AllPublicationData!$B:$B,'Publication Table'!$C$4,AllPublicationData!$D:$D,'Publication Table'!M$7)))))))+
IF(AND($C$4="NHS Scotland",$C$5="Total Operations"),
SUMIFS(AllPublicationData!$E:$E,AllPublicationData!$A:$A,'Publication Table'!$B118,AllPublicationData!$B:$B,'Publication Table'!M$7),
IF(AND($C$4="NHS Scotland",$C$5="All Cancelled Operations"),
SUMIFS(AllPublicationData!$F:$F,AllPublicationData!$A:$A,'Publication Table'!$B118,AllPublicationData!$B:$B,'Publication Table'!M$7),
IF(AND($C$4="NHS Scotland",$C$5="Operations cancelled by patient"),
SUMIFS(AllPublicationData!$G:$G,AllPublicationData!$A:$A,'Publication Table'!$B118,AllPublicationData!$B:$B,'Publication Table'!M$7),
IF(AND($C$4="NHS Scotland",$C$5="Operations cancelled for clinical reasons"),
SUMIFS(AllPublicationData!$H:$H,AllPublicationData!$A:$A,'Publication Table'!$B118,AllPublicationData!$B:$B,'Publication Table'!M$7),
IF(AND($C$4="NHS Scotland",$C$5="Operations cancelled for non-clinical/capacity reasons"),
SUMIFS(AllPublicationData!$I:$I,AllPublicationData!$A:$A,'Publication Table'!$B118,AllPublicationData!$B:$B,'Publication Table'!M$7),
IF(AND($C$4="NHS Scotland",$C$5="Cancellations for other reasons"),
SUMIFS(AllPublicationData!$J:$J,AllPublicationData!$A:$A,'Publication Table'!$B118,AllPublicationData!$B:$B,'Publication Table'!M$7)))))))</f>
        <v>0</v>
      </c>
      <c r="N118" s="90">
        <f>IF($C$5="Total Operations",
SUMIFS(AllPublicationData!$E:$E,AllPublicationData!$A:$A,'Publication Table'!$B118,AllPublicationData!$B:$B,'Publication Table'!$C$4,AllPublicationData!$D:$D,'Publication Table'!N$7),
IF('Publication Table'!$C$5="All Cancelled Operations",
SUMIFS(AllPublicationData!$F:$F,AllPublicationData!$A:$A,'Publication Table'!$B118,AllPublicationData!$B:$B,'Publication Table'!$C$4,AllPublicationData!$D:$D,'Publication Table'!N$7),
IF('Publication Table'!$C$5="Operations cancelled by patient",
SUMIFS(AllPublicationData!$G:$G,AllPublicationData!$A:$A,'Publication Table'!$B118,AllPublicationData!$B:$B,'Publication Table'!$C$4,AllPublicationData!$D:$D,'Publication Table'!N$7),
IF('Publication Table'!$C$5="Operations cancelled for clinical reasons",
SUMIFS(AllPublicationData!$G:$G,AllPublicationData!$A:$A,'Publication Table'!$B118,AllPublicationData!$B:$B,'Publication Table'!$C$4,AllPublicationData!$D:$D,'Publication Table'!N$7),
IF('Publication Table'!$C$5="Operations cancelled for non-clinical/capacity reasons",
SUMIFS(AllPublicationData!$G:$G,AllPublicationData!$A:$A,'Publication Table'!$B118,AllPublicationData!$B:$B,'Publication Table'!$C$4,AllPublicationData!$D:$D,'Publication Table'!N$7),
IF('Publication Table'!$C$5="Cancellations for other reasons",
SUMIFS(AllPublicationData!$G:$G,AllPublicationData!$A:$A,'Publication Table'!$B118,AllPublicationData!$B:$B,'Publication Table'!$C$4,AllPublicationData!$D:$D,'Publication Table'!N$7)))))))+
IF(AND($C$4="NHS Scotland",$C$5="Total Operations"),
SUMIFS(AllPublicationData!$E:$E,AllPublicationData!$A:$A,'Publication Table'!$B118,AllPublicationData!$B:$B,'Publication Table'!N$7),
IF(AND($C$4="NHS Scotland",$C$5="All Cancelled Operations"),
SUMIFS(AllPublicationData!$F:$F,AllPublicationData!$A:$A,'Publication Table'!$B118,AllPublicationData!$B:$B,'Publication Table'!N$7),
IF(AND($C$4="NHS Scotland",$C$5="Operations cancelled by patient"),
SUMIFS(AllPublicationData!$G:$G,AllPublicationData!$A:$A,'Publication Table'!$B118,AllPublicationData!$B:$B,'Publication Table'!N$7),
IF(AND($C$4="NHS Scotland",$C$5="Operations cancelled for clinical reasons"),
SUMIFS(AllPublicationData!$H:$H,AllPublicationData!$A:$A,'Publication Table'!$B118,AllPublicationData!$B:$B,'Publication Table'!N$7),
IF(AND($C$4="NHS Scotland",$C$5="Operations cancelled for non-clinical/capacity reasons"),
SUMIFS(AllPublicationData!$I:$I,AllPublicationData!$A:$A,'Publication Table'!$B118,AllPublicationData!$B:$B,'Publication Table'!N$7),
IF(AND($C$4="NHS Scotland",$C$5="Cancellations for other reasons"),
SUMIFS(AllPublicationData!$J:$J,AllPublicationData!$A:$A,'Publication Table'!$B118,AllPublicationData!$B:$B,'Publication Table'!N$7)))))))</f>
        <v>0</v>
      </c>
      <c r="O118" s="90">
        <f>IF($C$5="Total Operations",
SUMIFS(AllPublicationData!$E:$E,AllPublicationData!$A:$A,'Publication Table'!$B118,AllPublicationData!$B:$B,'Publication Table'!$C$4,AllPublicationData!$D:$D,'Publication Table'!O$7),
IF('Publication Table'!$C$5="All Cancelled Operations",
SUMIFS(AllPublicationData!$F:$F,AllPublicationData!$A:$A,'Publication Table'!$B118,AllPublicationData!$B:$B,'Publication Table'!$C$4,AllPublicationData!$D:$D,'Publication Table'!O$7),
IF('Publication Table'!$C$5="Operations cancelled by patient",
SUMIFS(AllPublicationData!$G:$G,AllPublicationData!$A:$A,'Publication Table'!$B118,AllPublicationData!$B:$B,'Publication Table'!$C$4,AllPublicationData!$D:$D,'Publication Table'!O$7),
IF('Publication Table'!$C$5="Operations cancelled for clinical reasons",
SUMIFS(AllPublicationData!$G:$G,AllPublicationData!$A:$A,'Publication Table'!$B118,AllPublicationData!$B:$B,'Publication Table'!$C$4,AllPublicationData!$D:$D,'Publication Table'!O$7),
IF('Publication Table'!$C$5="Operations cancelled for non-clinical/capacity reasons",
SUMIFS(AllPublicationData!$G:$G,AllPublicationData!$A:$A,'Publication Table'!$B118,AllPublicationData!$B:$B,'Publication Table'!$C$4,AllPublicationData!$D:$D,'Publication Table'!O$7),
IF('Publication Table'!$C$5="Cancellations for other reasons",
SUMIFS(AllPublicationData!$G:$G,AllPublicationData!$A:$A,'Publication Table'!$B118,AllPublicationData!$B:$B,'Publication Table'!$C$4,AllPublicationData!$D:$D,'Publication Table'!O$7)))))))+
IF(AND($C$4="NHS Scotland",$C$5="Total Operations"),
SUMIFS(AllPublicationData!$E:$E,AllPublicationData!$A:$A,'Publication Table'!$B118,AllPublicationData!$B:$B,'Publication Table'!O$7),
IF(AND($C$4="NHS Scotland",$C$5="All Cancelled Operations"),
SUMIFS(AllPublicationData!$F:$F,AllPublicationData!$A:$A,'Publication Table'!$B118,AllPublicationData!$B:$B,'Publication Table'!O$7),
IF(AND($C$4="NHS Scotland",$C$5="Operations cancelled by patient"),
SUMIFS(AllPublicationData!$G:$G,AllPublicationData!$A:$A,'Publication Table'!$B118,AllPublicationData!$B:$B,'Publication Table'!O$7),
IF(AND($C$4="NHS Scotland",$C$5="Operations cancelled for clinical reasons"),
SUMIFS(AllPublicationData!$H:$H,AllPublicationData!$A:$A,'Publication Table'!$B118,AllPublicationData!$B:$B,'Publication Table'!O$7),
IF(AND($C$4="NHS Scotland",$C$5="Operations cancelled for non-clinical/capacity reasons"),
SUMIFS(AllPublicationData!$I:$I,AllPublicationData!$A:$A,'Publication Table'!$B118,AllPublicationData!$B:$B,'Publication Table'!O$7),
IF(AND($C$4="NHS Scotland",$C$5="Cancellations for other reasons"),
SUMIFS(AllPublicationData!$J:$J,AllPublicationData!$A:$A,'Publication Table'!$B118,AllPublicationData!$B:$B,'Publication Table'!O$7)))))))</f>
        <v>0</v>
      </c>
      <c r="P118" s="90">
        <f>IF($C$5="Total Operations",
SUMIFS(AllPublicationData!$E:$E,AllPublicationData!$A:$A,'Publication Table'!$B118,AllPublicationData!$B:$B,'Publication Table'!$C$4,AllPublicationData!$D:$D,'Publication Table'!P$7),
IF('Publication Table'!$C$5="All Cancelled Operations",
SUMIFS(AllPublicationData!$F:$F,AllPublicationData!$A:$A,'Publication Table'!$B118,AllPublicationData!$B:$B,'Publication Table'!$C$4,AllPublicationData!$D:$D,'Publication Table'!P$7),
IF('Publication Table'!$C$5="Operations cancelled by patient",
SUMIFS(AllPublicationData!$G:$G,AllPublicationData!$A:$A,'Publication Table'!$B118,AllPublicationData!$B:$B,'Publication Table'!$C$4,AllPublicationData!$D:$D,'Publication Table'!P$7),
IF('Publication Table'!$C$5="Operations cancelled for clinical reasons",
SUMIFS(AllPublicationData!$G:$G,AllPublicationData!$A:$A,'Publication Table'!$B118,AllPublicationData!$B:$B,'Publication Table'!$C$4,AllPublicationData!$D:$D,'Publication Table'!P$7),
IF('Publication Table'!$C$5="Operations cancelled for non-clinical/capacity reasons",
SUMIFS(AllPublicationData!$G:$G,AllPublicationData!$A:$A,'Publication Table'!$B118,AllPublicationData!$B:$B,'Publication Table'!$C$4,AllPublicationData!$D:$D,'Publication Table'!P$7),
IF('Publication Table'!$C$5="Cancellations for other reasons",
SUMIFS(AllPublicationData!$G:$G,AllPublicationData!$A:$A,'Publication Table'!$B118,AllPublicationData!$B:$B,'Publication Table'!$C$4,AllPublicationData!$D:$D,'Publication Table'!P$7)))))))+
IF(AND($C$4="NHS Scotland",$C$5="Total Operations"),
SUMIFS(AllPublicationData!$E:$E,AllPublicationData!$A:$A,'Publication Table'!$B118,AllPublicationData!$B:$B,'Publication Table'!P$7),
IF(AND($C$4="NHS Scotland",$C$5="All Cancelled Operations"),
SUMIFS(AllPublicationData!$F:$F,AllPublicationData!$A:$A,'Publication Table'!$B118,AllPublicationData!$B:$B,'Publication Table'!P$7),
IF(AND($C$4="NHS Scotland",$C$5="Operations cancelled by patient"),
SUMIFS(AllPublicationData!$G:$G,AllPublicationData!$A:$A,'Publication Table'!$B118,AllPublicationData!$B:$B,'Publication Table'!P$7),
IF(AND($C$4="NHS Scotland",$C$5="Operations cancelled for clinical reasons"),
SUMIFS(AllPublicationData!$H:$H,AllPublicationData!$A:$A,'Publication Table'!$B118,AllPublicationData!$B:$B,'Publication Table'!P$7),
IF(AND($C$4="NHS Scotland",$C$5="Operations cancelled for non-clinical/capacity reasons"),
SUMIFS(AllPublicationData!$I:$I,AllPublicationData!$A:$A,'Publication Table'!$B118,AllPublicationData!$B:$B,'Publication Table'!P$7),
IF(AND($C$4="NHS Scotland",$C$5="Cancellations for other reasons"),
SUMIFS(AllPublicationData!$J:$J,AllPublicationData!$A:$A,'Publication Table'!$B118,AllPublicationData!$B:$B,'Publication Table'!P$7)))))))</f>
        <v>0</v>
      </c>
      <c r="Q118" s="90">
        <f>IF($C$5="Total Operations",
SUMIFS(AllPublicationData!$E:$E,AllPublicationData!$A:$A,'Publication Table'!$B118,AllPublicationData!$B:$B,'Publication Table'!$C$4,AllPublicationData!$D:$D,'Publication Table'!Q$7),
IF('Publication Table'!$C$5="All Cancelled Operations",
SUMIFS(AllPublicationData!$F:$F,AllPublicationData!$A:$A,'Publication Table'!$B118,AllPublicationData!$B:$B,'Publication Table'!$C$4,AllPublicationData!$D:$D,'Publication Table'!Q$7),
IF('Publication Table'!$C$5="Operations cancelled by patient",
SUMIFS(AllPublicationData!$G:$G,AllPublicationData!$A:$A,'Publication Table'!$B118,AllPublicationData!$B:$B,'Publication Table'!$C$4,AllPublicationData!$D:$D,'Publication Table'!Q$7),
IF('Publication Table'!$C$5="Operations cancelled for clinical reasons",
SUMIFS(AllPublicationData!$G:$G,AllPublicationData!$A:$A,'Publication Table'!$B118,AllPublicationData!$B:$B,'Publication Table'!$C$4,AllPublicationData!$D:$D,'Publication Table'!Q$7),
IF('Publication Table'!$C$5="Operations cancelled for non-clinical/capacity reasons",
SUMIFS(AllPublicationData!$G:$G,AllPublicationData!$A:$A,'Publication Table'!$B118,AllPublicationData!$B:$B,'Publication Table'!$C$4,AllPublicationData!$D:$D,'Publication Table'!Q$7),
IF('Publication Table'!$C$5="Cancellations for other reasons",
SUMIFS(AllPublicationData!$G:$G,AllPublicationData!$A:$A,'Publication Table'!$B118,AllPublicationData!$B:$B,'Publication Table'!$C$4,AllPublicationData!$D:$D,'Publication Table'!Q$7)))))))+
IF(AND($C$4="NHS Scotland",$C$5="Total Operations"),
SUMIFS(AllPublicationData!$E:$E,AllPublicationData!$A:$A,'Publication Table'!$B118,AllPublicationData!$B:$B,'Publication Table'!Q$7),
IF(AND($C$4="NHS Scotland",$C$5="All Cancelled Operations"),
SUMIFS(AllPublicationData!$F:$F,AllPublicationData!$A:$A,'Publication Table'!$B118,AllPublicationData!$B:$B,'Publication Table'!Q$7),
IF(AND($C$4="NHS Scotland",$C$5="Operations cancelled by patient"),
SUMIFS(AllPublicationData!$G:$G,AllPublicationData!$A:$A,'Publication Table'!$B118,AllPublicationData!$B:$B,'Publication Table'!Q$7),
IF(AND($C$4="NHS Scotland",$C$5="Operations cancelled for clinical reasons"),
SUMIFS(AllPublicationData!$H:$H,AllPublicationData!$A:$A,'Publication Table'!$B118,AllPublicationData!$B:$B,'Publication Table'!Q$7),
IF(AND($C$4="NHS Scotland",$C$5="Operations cancelled for non-clinical/capacity reasons"),
SUMIFS(AllPublicationData!$I:$I,AllPublicationData!$A:$A,'Publication Table'!$B118,AllPublicationData!$B:$B,'Publication Table'!Q$7),
IF(AND($C$4="NHS Scotland",$C$5="Cancellations for other reasons"),
SUMIFS(AllPublicationData!$J:$J,AllPublicationData!$A:$A,'Publication Table'!$B118,AllPublicationData!$B:$B,'Publication Table'!Q$7)))))))</f>
        <v>0</v>
      </c>
      <c r="R118" s="90">
        <f>IF($C$5="Total Operations",
SUMIFS(AllPublicationData!$E:$E,AllPublicationData!$A:$A,'Publication Table'!$B118,AllPublicationData!$B:$B,'Publication Table'!$C$4,AllPublicationData!$D:$D,'Publication Table'!R$7),
IF('Publication Table'!$C$5="All Cancelled Operations",
SUMIFS(AllPublicationData!$F:$F,AllPublicationData!$A:$A,'Publication Table'!$B118,AllPublicationData!$B:$B,'Publication Table'!$C$4,AllPublicationData!$D:$D,'Publication Table'!R$7),
IF('Publication Table'!$C$5="Operations cancelled by patient",
SUMIFS(AllPublicationData!$G:$G,AllPublicationData!$A:$A,'Publication Table'!$B118,AllPublicationData!$B:$B,'Publication Table'!$C$4,AllPublicationData!$D:$D,'Publication Table'!R$7),
IF('Publication Table'!$C$5="Operations cancelled for clinical reasons",
SUMIFS(AllPublicationData!$G:$G,AllPublicationData!$A:$A,'Publication Table'!$B118,AllPublicationData!$B:$B,'Publication Table'!$C$4,AllPublicationData!$D:$D,'Publication Table'!R$7),
IF('Publication Table'!$C$5="Operations cancelled for non-clinical/capacity reasons",
SUMIFS(AllPublicationData!$G:$G,AllPublicationData!$A:$A,'Publication Table'!$B118,AllPublicationData!$B:$B,'Publication Table'!$C$4,AllPublicationData!$D:$D,'Publication Table'!R$7),
IF('Publication Table'!$C$5="Cancellations for other reasons",
SUMIFS(AllPublicationData!$G:$G,AllPublicationData!$A:$A,'Publication Table'!$B118,AllPublicationData!$B:$B,'Publication Table'!$C$4,AllPublicationData!$D:$D,'Publication Table'!R$7)))))))+
IF(AND($C$4="NHS Scotland",$C$5="Total Operations"),
SUMIFS(AllPublicationData!$E:$E,AllPublicationData!$A:$A,'Publication Table'!$B118,AllPublicationData!$B:$B,'Publication Table'!R$7),
IF(AND($C$4="NHS Scotland",$C$5="All Cancelled Operations"),
SUMIFS(AllPublicationData!$F:$F,AllPublicationData!$A:$A,'Publication Table'!$B118,AllPublicationData!$B:$B,'Publication Table'!R$7),
IF(AND($C$4="NHS Scotland",$C$5="Operations cancelled by patient"),
SUMIFS(AllPublicationData!$G:$G,AllPublicationData!$A:$A,'Publication Table'!$B118,AllPublicationData!$B:$B,'Publication Table'!R$7),
IF(AND($C$4="NHS Scotland",$C$5="Operations cancelled for clinical reasons"),
SUMIFS(AllPublicationData!$H:$H,AllPublicationData!$A:$A,'Publication Table'!$B118,AllPublicationData!$B:$B,'Publication Table'!R$7),
IF(AND($C$4="NHS Scotland",$C$5="Operations cancelled for non-clinical/capacity reasons"),
SUMIFS(AllPublicationData!$I:$I,AllPublicationData!$A:$A,'Publication Table'!$B118,AllPublicationData!$B:$B,'Publication Table'!R$7),
IF(AND($C$4="NHS Scotland",$C$5="Cancellations for other reasons"),
SUMIFS(AllPublicationData!$J:$J,AllPublicationData!$A:$A,'Publication Table'!$B118,AllPublicationData!$B:$B,'Publication Table'!R$7)))))))</f>
        <v>0</v>
      </c>
    </row>
    <row r="119" spans="2:18" x14ac:dyDescent="0.35">
      <c r="C119" s="81">
        <f>IF($C$5="Total Operations",
SUMIFS(AllPublicationData!$E:$E,AllPublicationData!$A:$A,'Publication Table'!$B119,AllPublicationData!$B:$B,'Publication Table'!$C$4),
IF('Publication Table'!$C$5="All Cancelled Operations",
SUMIFS(AllPublicationData!$F:$F,AllPublicationData!$A:$A,'Publication Table'!$B119,AllPublicationData!$B:$B,'Publication Table'!$C$4),
IF('Publication Table'!$C$5="Operations cancelled by patient",
SUMIFS(AllPublicationData!$G:$G,AllPublicationData!$A:$A,'Publication Table'!$B119,AllPublicationData!$B:$B,'Publication Table'!$C$4),
IF('Publication Table'!$C$5="Operations cancelled for clinical reasons",
SUMIFS(AllPublicationData!$H:$H,AllPublicationData!$A:$A,'Publication Table'!$B119,AllPublicationData!$B:$B,'Publication Table'!$C$4),
IF('Publication Table'!$C$5="Operations cancelled for non-clinical/capacity reasons",
SUMIFS(AllPublicationData!$I:$I,AllPublicationData!$A:$A,'Publication Table'!$B119,AllPublicationData!$B:$B,'Publication Table'!$C$4),
IF('Publication Table'!$C$5="Cancellations for other reasons",
SUMIFS(AllPublicationData!$J:$J,AllPublicationData!$A:$A,'Publication Table'!$B119,AllPublicationData!$B:$B,'Publication Table'!$C$4)))))))+
IF(AND($C$4="NHS Scotland",$C$5="Total Operations"),
SUMIFS(AllPublicationData!$E:$E,AllPublicationData!$A:$A,'Publication Table'!$B119),
IF(AND($C$4="NHS Scotland",$C$5="All Cancelled Operations"),
SUMIFS(AllPublicationData!$F:$F,AllPublicationData!$A:$A,'Publication Table'!$B119),
IF(AND($C$4="NHS Scotland",$C$5="Operations cancelled by patient"),
SUMIFS(AllPublicationData!$G:$G,AllPublicationData!$A:$A,'Publication Table'!$B119),
IF(AND($C$4="NHS Scotland",$C$5="Operations cancelled for clinical reasons"),
SUMIFS(AllPublicationData!$H:$H,AllPublicationData!$A:$A,'Publication Table'!$B119),
IF(AND($C$4="NHS Scotland",$C$5="Operations cancelled for non-clinical/capacity reasons"),
SUMIFS(AllPublicationData!$I:$I,AllPublicationData!$A:$A,'Publication Table'!$B119),
IF(AND($C$4="NHS Scotland",$C$5="Cancellations for other reasons"),
SUMIFS(AllPublicationData!$J:$J,AllPublicationData!$A:$A,'Publication Table'!$B119)))))))</f>
        <v>0</v>
      </c>
      <c r="D119" s="90">
        <f>IF($C$5="Total Operations",
SUMIFS(AllPublicationData!$E:$E,AllPublicationData!$A:$A,'Publication Table'!$B119,AllPublicationData!$B:$B,'Publication Table'!$C$4,AllPublicationData!$D:$D,'Publication Table'!D$7),
IF('Publication Table'!$C$5="All Cancelled Operations",
SUMIFS(AllPublicationData!$F:$F,AllPublicationData!$A:$A,'Publication Table'!$B119,AllPublicationData!$B:$B,'Publication Table'!$C$4,AllPublicationData!$D:$D,'Publication Table'!D$7),
IF('Publication Table'!$C$5="Operations cancelled by patient",
SUMIFS(AllPublicationData!$G:$G,AllPublicationData!$A:$A,'Publication Table'!$B119,AllPublicationData!$B:$B,'Publication Table'!$C$4,AllPublicationData!$D:$D,'Publication Table'!D$7),
IF('Publication Table'!$C$5="Operations cancelled for clinical reasons",
SUMIFS(AllPublicationData!$H:$H,AllPublicationData!$A:$A,'Publication Table'!$B119,AllPublicationData!$B:$B,'Publication Table'!$C$4,AllPublicationData!$D:$D,'Publication Table'!D$7),
IF('Publication Table'!$C$5="Operations cancelled for non-clinical/capacity reasons",
SUMIFS(AllPublicationData!$I:$I,AllPublicationData!$A:$A,'Publication Table'!$B119,AllPublicationData!$B:$B,'Publication Table'!$C$4,AllPublicationData!$D:$D,'Publication Table'!D$7),
IF('Publication Table'!$C$5="Cancellations for other reasons",
SUMIFS(AllPublicationData!$J:$J,AllPublicationData!$A:$A,'Publication Table'!$B119,AllPublicationData!$B:$B,'Publication Table'!$C$4,AllPublicationData!$D:$D,'Publication Table'!D$7)))))))+
IF(AND($C$4="NHS Scotland",$C$5="Total Operations"),
SUMIFS(AllPublicationData!$E:$E,AllPublicationData!$A:$A,'Publication Table'!$B119,AllPublicationData!$B:$B,'Publication Table'!D$7),
IF(AND($C$4="NHS Scotland",$C$5="All Cancelled Operations"),
SUMIFS(AllPublicationData!$F:$F,AllPublicationData!$A:$A,'Publication Table'!$B119,AllPublicationData!$B:$B,'Publication Table'!D$7),
IF(AND($C$4="NHS Scotland",$C$5="Operations cancelled by patient"),
SUMIFS(AllPublicationData!$G:$G,AllPublicationData!$A:$A,'Publication Table'!$B119,AllPublicationData!$B:$B,'Publication Table'!D$7),
IF(AND($C$4="NHS Scotland",$C$5="Operations cancelled for clinical reasons"),
SUMIFS(AllPublicationData!$H:$H,AllPublicationData!$A:$A,'Publication Table'!$B119,AllPublicationData!$B:$B,'Publication Table'!D$7),
IF(AND($C$4="NHS Scotland",$C$5="Operations cancelled for non-clinical/capacity reasons"),
SUMIFS(AllPublicationData!$I:$I,AllPublicationData!$A:$A,'Publication Table'!$B119,AllPublicationData!$B:$B,'Publication Table'!D$7),
IF(AND($C$4="NHS Scotland",$C$5="Cancellations for other reasons"),
SUMIFS(AllPublicationData!$J:$J,AllPublicationData!$A:$A,'Publication Table'!$B119,AllPublicationData!$B:$B,'Publication Table'!D$7)))))))</f>
        <v>0</v>
      </c>
      <c r="E119" s="90">
        <f>IF($C$5="Total Operations",
SUMIFS(AllPublicationData!$E:$E,AllPublicationData!$A:$A,'Publication Table'!$B119,AllPublicationData!$B:$B,'Publication Table'!$C$4,AllPublicationData!$D:$D,'Publication Table'!E$7),
IF('Publication Table'!$C$5="All Cancelled Operations",
SUMIFS(AllPublicationData!$F:$F,AllPublicationData!$A:$A,'Publication Table'!$B119,AllPublicationData!$B:$B,'Publication Table'!$C$4,AllPublicationData!$D:$D,'Publication Table'!E$7),
IF('Publication Table'!$C$5="Operations cancelled by patient",
SUMIFS(AllPublicationData!$G:$G,AllPublicationData!$A:$A,'Publication Table'!$B119,AllPublicationData!$B:$B,'Publication Table'!$C$4,AllPublicationData!$D:$D,'Publication Table'!E$7),
IF('Publication Table'!$C$5="Operations cancelled for clinical reasons",
SUMIFS(AllPublicationData!$H:$H,AllPublicationData!$A:$A,'Publication Table'!$B119,AllPublicationData!$B:$B,'Publication Table'!$C$4,AllPublicationData!$D:$D,'Publication Table'!E$7),
IF('Publication Table'!$C$5="Operations cancelled for non-clinical/capacity reasons",
SUMIFS(AllPublicationData!$I:$I,AllPublicationData!$A:$A,'Publication Table'!$B119,AllPublicationData!$B:$B,'Publication Table'!$C$4,AllPublicationData!$D:$D,'Publication Table'!E$7),
IF('Publication Table'!$C$5="Cancellations for other reasons",
SUMIFS(AllPublicationData!$J:$J,AllPublicationData!$A:$A,'Publication Table'!$B119,AllPublicationData!$B:$B,'Publication Table'!$C$4,AllPublicationData!$D:$D,'Publication Table'!E$7)))))))+
IF(AND($C$4="NHS Scotland",$C$5="Total Operations"),
SUMIFS(AllPublicationData!$E:$E,AllPublicationData!$A:$A,'Publication Table'!$B119,AllPublicationData!$B:$B,'Publication Table'!E$7),
IF(AND($C$4="NHS Scotland",$C$5="All Cancelled Operations"),
SUMIFS(AllPublicationData!$F:$F,AllPublicationData!$A:$A,'Publication Table'!$B119,AllPublicationData!$B:$B,'Publication Table'!E$7),
IF(AND($C$4="NHS Scotland",$C$5="Operations cancelled by patient"),
SUMIFS(AllPublicationData!$G:$G,AllPublicationData!$A:$A,'Publication Table'!$B119,AllPublicationData!$B:$B,'Publication Table'!E$7),
IF(AND($C$4="NHS Scotland",$C$5="Operations cancelled for clinical reasons"),
SUMIFS(AllPublicationData!$H:$H,AllPublicationData!$A:$A,'Publication Table'!$B119,AllPublicationData!$B:$B,'Publication Table'!E$7),
IF(AND($C$4="NHS Scotland",$C$5="Operations cancelled for non-clinical/capacity reasons"),
SUMIFS(AllPublicationData!$I:$I,AllPublicationData!$A:$A,'Publication Table'!$B119,AllPublicationData!$B:$B,'Publication Table'!E$7),
IF(AND($C$4="NHS Scotland",$C$5="Cancellations for other reasons"),
SUMIFS(AllPublicationData!$J:$J,AllPublicationData!$A:$A,'Publication Table'!$B119,AllPublicationData!$B:$B,'Publication Table'!E$7)))))))</f>
        <v>0</v>
      </c>
      <c r="F119" s="90">
        <f>IF($C$5="Total Operations",
SUMIFS(AllPublicationData!$E:$E,AllPublicationData!$A:$A,'Publication Table'!$B119,AllPublicationData!$B:$B,'Publication Table'!$C$4,AllPublicationData!$D:$D,'Publication Table'!F$7),
IF('Publication Table'!$C$5="All Cancelled Operations",
SUMIFS(AllPublicationData!$F:$F,AllPublicationData!$A:$A,'Publication Table'!$B119,AllPublicationData!$B:$B,'Publication Table'!$C$4,AllPublicationData!$D:$D,'Publication Table'!F$7),
IF('Publication Table'!$C$5="Operations cancelled by patient",
SUMIFS(AllPublicationData!$G:$G,AllPublicationData!$A:$A,'Publication Table'!$B119,AllPublicationData!$B:$B,'Publication Table'!$C$4,AllPublicationData!$D:$D,'Publication Table'!F$7),
IF('Publication Table'!$C$5="Operations cancelled for clinical reasons",
SUMIFS(AllPublicationData!$H:$H,AllPublicationData!$A:$A,'Publication Table'!$B119,AllPublicationData!$B:$B,'Publication Table'!$C$4,AllPublicationData!$D:$D,'Publication Table'!F$7),
IF('Publication Table'!$C$5="Operations cancelled for non-clinical/capacity reasons",
SUMIFS(AllPublicationData!$I:$I,AllPublicationData!$A:$A,'Publication Table'!$B119,AllPublicationData!$B:$B,'Publication Table'!$C$4,AllPublicationData!$D:$D,'Publication Table'!F$7),
IF('Publication Table'!$C$5="Cancellations for other reasons",
SUMIFS(AllPublicationData!$J:$J,AllPublicationData!$A:$A,'Publication Table'!$B119,AllPublicationData!$B:$B,'Publication Table'!$C$4,AllPublicationData!$D:$D,'Publication Table'!F$7)))))))+
IF(AND($C$4="NHS Scotland",$C$5="Total Operations"),
SUMIFS(AllPublicationData!$E:$E,AllPublicationData!$A:$A,'Publication Table'!$B119,AllPublicationData!$B:$B,'Publication Table'!F$7),
IF(AND($C$4="NHS Scotland",$C$5="All Cancelled Operations"),
SUMIFS(AllPublicationData!$F:$F,AllPublicationData!$A:$A,'Publication Table'!$B119,AllPublicationData!$B:$B,'Publication Table'!F$7),
IF(AND($C$4="NHS Scotland",$C$5="Operations cancelled by patient"),
SUMIFS(AllPublicationData!$G:$G,AllPublicationData!$A:$A,'Publication Table'!$B119,AllPublicationData!$B:$B,'Publication Table'!F$7),
IF(AND($C$4="NHS Scotland",$C$5="Operations cancelled for clinical reasons"),
SUMIFS(AllPublicationData!$H:$H,AllPublicationData!$A:$A,'Publication Table'!$B119,AllPublicationData!$B:$B,'Publication Table'!F$7),
IF(AND($C$4="NHS Scotland",$C$5="Operations cancelled for non-clinical/capacity reasons"),
SUMIFS(AllPublicationData!$I:$I,AllPublicationData!$A:$A,'Publication Table'!$B119,AllPublicationData!$B:$B,'Publication Table'!F$7),
IF(AND($C$4="NHS Scotland",$C$5="Cancellations for other reasons"),
SUMIFS(AllPublicationData!$J:$J,AllPublicationData!$A:$A,'Publication Table'!$B119,AllPublicationData!$B:$B,'Publication Table'!F$7)))))))</f>
        <v>0</v>
      </c>
      <c r="G119" s="90">
        <f>IF($C$5="Total Operations",
SUMIFS(AllPublicationData!$E:$E,AllPublicationData!$A:$A,'Publication Table'!$B119,AllPublicationData!$B:$B,'Publication Table'!$C$4,AllPublicationData!$D:$D,'Publication Table'!G$7),
IF('Publication Table'!$C$5="All Cancelled Operations",
SUMIFS(AllPublicationData!$F:$F,AllPublicationData!$A:$A,'Publication Table'!$B119,AllPublicationData!$B:$B,'Publication Table'!$C$4,AllPublicationData!$D:$D,'Publication Table'!G$7),
IF('Publication Table'!$C$5="Operations cancelled by patient",
SUMIFS(AllPublicationData!$G:$G,AllPublicationData!$A:$A,'Publication Table'!$B119,AllPublicationData!$B:$B,'Publication Table'!$C$4,AllPublicationData!$D:$D,'Publication Table'!G$7),
IF('Publication Table'!$C$5="Operations cancelled for clinical reasons",
SUMIFS(AllPublicationData!$H:$H,AllPublicationData!$A:$A,'Publication Table'!$B119,AllPublicationData!$B:$B,'Publication Table'!$C$4,AllPublicationData!$D:$D,'Publication Table'!G$7),
IF('Publication Table'!$C$5="Operations cancelled for non-clinical/capacity reasons",
SUMIFS(AllPublicationData!$I:$I,AllPublicationData!$A:$A,'Publication Table'!$B119,AllPublicationData!$B:$B,'Publication Table'!$C$4,AllPublicationData!$D:$D,'Publication Table'!G$7),
IF('Publication Table'!$C$5="Cancellations for other reasons",
SUMIFS(AllPublicationData!$J:$J,AllPublicationData!$A:$A,'Publication Table'!$B119,AllPublicationData!$B:$B,'Publication Table'!$C$4,AllPublicationData!$D:$D,'Publication Table'!G$7)))))))+
IF(AND($C$4="NHS Scotland",$C$5="Total Operations"),
SUMIFS(AllPublicationData!$E:$E,AllPublicationData!$A:$A,'Publication Table'!$B119,AllPublicationData!$B:$B,'Publication Table'!G$7),
IF(AND($C$4="NHS Scotland",$C$5="All Cancelled Operations"),
SUMIFS(AllPublicationData!$F:$F,AllPublicationData!$A:$A,'Publication Table'!$B119,AllPublicationData!$B:$B,'Publication Table'!G$7),
IF(AND($C$4="NHS Scotland",$C$5="Operations cancelled by patient"),
SUMIFS(AllPublicationData!$G:$G,AllPublicationData!$A:$A,'Publication Table'!$B119,AllPublicationData!$B:$B,'Publication Table'!G$7),
IF(AND($C$4="NHS Scotland",$C$5="Operations cancelled for clinical reasons"),
SUMIFS(AllPublicationData!$H:$H,AllPublicationData!$A:$A,'Publication Table'!$B119,AllPublicationData!$B:$B,'Publication Table'!G$7),
IF(AND($C$4="NHS Scotland",$C$5="Operations cancelled for non-clinical/capacity reasons"),
SUMIFS(AllPublicationData!$I:$I,AllPublicationData!$A:$A,'Publication Table'!$B119,AllPublicationData!$B:$B,'Publication Table'!G$7),
IF(AND($C$4="NHS Scotland",$C$5="Cancellations for other reasons"),
SUMIFS(AllPublicationData!$J:$J,AllPublicationData!$A:$A,'Publication Table'!$B119,AllPublicationData!$B:$B,'Publication Table'!G$7)))))))</f>
        <v>0</v>
      </c>
      <c r="H119" s="90">
        <f>IF($C$5="Total Operations",
SUMIFS(AllPublicationData!$E:$E,AllPublicationData!$A:$A,'Publication Table'!$B119,AllPublicationData!$B:$B,'Publication Table'!$C$4,AllPublicationData!$D:$D,'Publication Table'!H$7),
IF('Publication Table'!$C$5="All Cancelled Operations",
SUMIFS(AllPublicationData!$F:$F,AllPublicationData!$A:$A,'Publication Table'!$B119,AllPublicationData!$B:$B,'Publication Table'!$C$4,AllPublicationData!$D:$D,'Publication Table'!H$7),
IF('Publication Table'!$C$5="Operations cancelled by patient",
SUMIFS(AllPublicationData!$G:$G,AllPublicationData!$A:$A,'Publication Table'!$B119,AllPublicationData!$B:$B,'Publication Table'!$C$4,AllPublicationData!$D:$D,'Publication Table'!H$7),
IF('Publication Table'!$C$5="Operations cancelled for clinical reasons",
SUMIFS(AllPublicationData!$H:$H,AllPublicationData!$A:$A,'Publication Table'!$B119,AllPublicationData!$B:$B,'Publication Table'!$C$4,AllPublicationData!$D:$D,'Publication Table'!H$7),
IF('Publication Table'!$C$5="Operations cancelled for non-clinical/capacity reasons",
SUMIFS(AllPublicationData!$I:$I,AllPublicationData!$A:$A,'Publication Table'!$B119,AllPublicationData!$B:$B,'Publication Table'!$C$4,AllPublicationData!$D:$D,'Publication Table'!H$7),
IF('Publication Table'!$C$5="Cancellations for other reasons",
SUMIFS(AllPublicationData!$J:$J,AllPublicationData!$A:$A,'Publication Table'!$B119,AllPublicationData!$B:$B,'Publication Table'!$C$4,AllPublicationData!$D:$D,'Publication Table'!H$7)))))))+
IF(AND($C$4="NHS Scotland",$C$5="Total Operations"),
SUMIFS(AllPublicationData!$E:$E,AllPublicationData!$A:$A,'Publication Table'!$B119,AllPublicationData!$B:$B,'Publication Table'!H$7),
IF(AND($C$4="NHS Scotland",$C$5="All Cancelled Operations"),
SUMIFS(AllPublicationData!$F:$F,AllPublicationData!$A:$A,'Publication Table'!$B119,AllPublicationData!$B:$B,'Publication Table'!H$7),
IF(AND($C$4="NHS Scotland",$C$5="Operations cancelled by patient"),
SUMIFS(AllPublicationData!$G:$G,AllPublicationData!$A:$A,'Publication Table'!$B119,AllPublicationData!$B:$B,'Publication Table'!H$7),
IF(AND($C$4="NHS Scotland",$C$5="Operations cancelled for clinical reasons"),
SUMIFS(AllPublicationData!$H:$H,AllPublicationData!$A:$A,'Publication Table'!$B119,AllPublicationData!$B:$B,'Publication Table'!H$7),
IF(AND($C$4="NHS Scotland",$C$5="Operations cancelled for non-clinical/capacity reasons"),
SUMIFS(AllPublicationData!$I:$I,AllPublicationData!$A:$A,'Publication Table'!$B119,AllPublicationData!$B:$B,'Publication Table'!H$7),
IF(AND($C$4="NHS Scotland",$C$5="Cancellations for other reasons"),
SUMIFS(AllPublicationData!$J:$J,AllPublicationData!$A:$A,'Publication Table'!$B119,AllPublicationData!$B:$B,'Publication Table'!H$7)))))))</f>
        <v>0</v>
      </c>
      <c r="I119" s="90">
        <f>IF($C$5="Total Operations",
SUMIFS(AllPublicationData!$E:$E,AllPublicationData!$A:$A,'Publication Table'!$B119,AllPublicationData!$B:$B,'Publication Table'!$C$4,AllPublicationData!$D:$D,'Publication Table'!I$7),
IF('Publication Table'!$C$5="All Cancelled Operations",
SUMIFS(AllPublicationData!$F:$F,AllPublicationData!$A:$A,'Publication Table'!$B119,AllPublicationData!$B:$B,'Publication Table'!$C$4,AllPublicationData!$D:$D,'Publication Table'!I$7),
IF('Publication Table'!$C$5="Operations cancelled by patient",
SUMIFS(AllPublicationData!$G:$G,AllPublicationData!$A:$A,'Publication Table'!$B119,AllPublicationData!$B:$B,'Publication Table'!$C$4,AllPublicationData!$D:$D,'Publication Table'!I$7),
IF('Publication Table'!$C$5="Operations cancelled for clinical reasons",
SUMIFS(AllPublicationData!$H:$H,AllPublicationData!$A:$A,'Publication Table'!$B119,AllPublicationData!$B:$B,'Publication Table'!$C$4,AllPublicationData!$D:$D,'Publication Table'!I$7),
IF('Publication Table'!$C$5="Operations cancelled for non-clinical/capacity reasons",
SUMIFS(AllPublicationData!$I:$I,AllPublicationData!$A:$A,'Publication Table'!$B119,AllPublicationData!$B:$B,'Publication Table'!$C$4,AllPublicationData!$D:$D,'Publication Table'!I$7),
IF('Publication Table'!$C$5="Cancellations for other reasons",
SUMIFS(AllPublicationData!$J:$J,AllPublicationData!$A:$A,'Publication Table'!$B119,AllPublicationData!$B:$B,'Publication Table'!$C$4,AllPublicationData!$D:$D,'Publication Table'!I$7)))))))+
IF(AND($C$4="NHS Scotland",$C$5="Total Operations"),
SUMIFS(AllPublicationData!$E:$E,AllPublicationData!$A:$A,'Publication Table'!$B119,AllPublicationData!$B:$B,'Publication Table'!I$7),
IF(AND($C$4="NHS Scotland",$C$5="All Cancelled Operations"),
SUMIFS(AllPublicationData!$F:$F,AllPublicationData!$A:$A,'Publication Table'!$B119,AllPublicationData!$B:$B,'Publication Table'!I$7),
IF(AND($C$4="NHS Scotland",$C$5="Operations cancelled by patient"),
SUMIFS(AllPublicationData!$G:$G,AllPublicationData!$A:$A,'Publication Table'!$B119,AllPublicationData!$B:$B,'Publication Table'!I$7),
IF(AND($C$4="NHS Scotland",$C$5="Operations cancelled for clinical reasons"),
SUMIFS(AllPublicationData!$H:$H,AllPublicationData!$A:$A,'Publication Table'!$B119,AllPublicationData!$B:$B,'Publication Table'!I$7),
IF(AND($C$4="NHS Scotland",$C$5="Operations cancelled for non-clinical/capacity reasons"),
SUMIFS(AllPublicationData!$I:$I,AllPublicationData!$A:$A,'Publication Table'!$B119,AllPublicationData!$B:$B,'Publication Table'!I$7),
IF(AND($C$4="NHS Scotland",$C$5="Cancellations for other reasons"),
SUMIFS(AllPublicationData!$J:$J,AllPublicationData!$A:$A,'Publication Table'!$B119,AllPublicationData!$B:$B,'Publication Table'!I$7)))))))</f>
        <v>0</v>
      </c>
      <c r="J119" s="90">
        <f>IF($C$5="Total Operations",
SUMIFS(AllPublicationData!$E:$E,AllPublicationData!$A:$A,'Publication Table'!$B119,AllPublicationData!$B:$B,'Publication Table'!$C$4,AllPublicationData!$D:$D,'Publication Table'!J$7),
IF('Publication Table'!$C$5="All Cancelled Operations",
SUMIFS(AllPublicationData!$F:$F,AllPublicationData!$A:$A,'Publication Table'!$B119,AllPublicationData!$B:$B,'Publication Table'!$C$4,AllPublicationData!$D:$D,'Publication Table'!J$7),
IF('Publication Table'!$C$5="Operations cancelled by patient",
SUMIFS(AllPublicationData!$G:$G,AllPublicationData!$A:$A,'Publication Table'!$B119,AllPublicationData!$B:$B,'Publication Table'!$C$4,AllPublicationData!$D:$D,'Publication Table'!J$7),
IF('Publication Table'!$C$5="Operations cancelled for clinical reasons",
SUMIFS(AllPublicationData!$H:$H,AllPublicationData!$A:$A,'Publication Table'!$B119,AllPublicationData!$B:$B,'Publication Table'!$C$4,AllPublicationData!$D:$D,'Publication Table'!J$7),
IF('Publication Table'!$C$5="Operations cancelled for non-clinical/capacity reasons",
SUMIFS(AllPublicationData!$I:$I,AllPublicationData!$A:$A,'Publication Table'!$B119,AllPublicationData!$B:$B,'Publication Table'!$C$4,AllPublicationData!$D:$D,'Publication Table'!J$7),
IF('Publication Table'!$C$5="Cancellations for other reasons",
SUMIFS(AllPublicationData!$J:$J,AllPublicationData!$A:$A,'Publication Table'!$B119,AllPublicationData!$B:$B,'Publication Table'!$C$4,AllPublicationData!$D:$D,'Publication Table'!J$7)))))))+
IF(AND($C$4="NHS Scotland",$C$5="Total Operations"),
SUMIFS(AllPublicationData!$E:$E,AllPublicationData!$A:$A,'Publication Table'!$B119,AllPublicationData!$B:$B,'Publication Table'!J$7),
IF(AND($C$4="NHS Scotland",$C$5="All Cancelled Operations"),
SUMIFS(AllPublicationData!$F:$F,AllPublicationData!$A:$A,'Publication Table'!$B119,AllPublicationData!$B:$B,'Publication Table'!J$7),
IF(AND($C$4="NHS Scotland",$C$5="Operations cancelled by patient"),
SUMIFS(AllPublicationData!$G:$G,AllPublicationData!$A:$A,'Publication Table'!$B119,AllPublicationData!$B:$B,'Publication Table'!J$7),
IF(AND($C$4="NHS Scotland",$C$5="Operations cancelled for clinical reasons"),
SUMIFS(AllPublicationData!$H:$H,AllPublicationData!$A:$A,'Publication Table'!$B119,AllPublicationData!$B:$B,'Publication Table'!J$7),
IF(AND($C$4="NHS Scotland",$C$5="Operations cancelled for non-clinical/capacity reasons"),
SUMIFS(AllPublicationData!$I:$I,AllPublicationData!$A:$A,'Publication Table'!$B119,AllPublicationData!$B:$B,'Publication Table'!J$7),
IF(AND($C$4="NHS Scotland",$C$5="Cancellations for other reasons"),
SUMIFS(AllPublicationData!$J:$J,AllPublicationData!$A:$A,'Publication Table'!$B119,AllPublicationData!$B:$B,'Publication Table'!J$7)))))))</f>
        <v>0</v>
      </c>
      <c r="K119" s="90">
        <f>IF($C$5="Total Operations",
SUMIFS(AllPublicationData!$E:$E,AllPublicationData!$A:$A,'Publication Table'!$B119,AllPublicationData!$B:$B,'Publication Table'!$C$4,AllPublicationData!$D:$D,'Publication Table'!K$7),
IF('Publication Table'!$C$5="All Cancelled Operations",
SUMIFS(AllPublicationData!$F:$F,AllPublicationData!$A:$A,'Publication Table'!$B119,AllPublicationData!$B:$B,'Publication Table'!$C$4,AllPublicationData!$D:$D,'Publication Table'!K$7),
IF('Publication Table'!$C$5="Operations cancelled by patient",
SUMIFS(AllPublicationData!$G:$G,AllPublicationData!$A:$A,'Publication Table'!$B119,AllPublicationData!$B:$B,'Publication Table'!$C$4,AllPublicationData!$D:$D,'Publication Table'!K$7),
IF('Publication Table'!$C$5="Operations cancelled for clinical reasons",
SUMIFS(AllPublicationData!$H:$H,AllPublicationData!$A:$A,'Publication Table'!$B119,AllPublicationData!$B:$B,'Publication Table'!$C$4,AllPublicationData!$D:$D,'Publication Table'!K$7),
IF('Publication Table'!$C$5="Operations cancelled for non-clinical/capacity reasons",
SUMIFS(AllPublicationData!$I:$I,AllPublicationData!$A:$A,'Publication Table'!$B119,AllPublicationData!$B:$B,'Publication Table'!$C$4,AllPublicationData!$D:$D,'Publication Table'!K$7),
IF('Publication Table'!$C$5="Cancellations for other reasons",
SUMIFS(AllPublicationData!$J:$J,AllPublicationData!$A:$A,'Publication Table'!$B119,AllPublicationData!$B:$B,'Publication Table'!$C$4,AllPublicationData!$D:$D,'Publication Table'!K$7)))))))+
IF(AND($C$4="NHS Scotland",$C$5="Total Operations"),
SUMIFS(AllPublicationData!$E:$E,AllPublicationData!$A:$A,'Publication Table'!$B119,AllPublicationData!$B:$B,'Publication Table'!K$7),
IF(AND($C$4="NHS Scotland",$C$5="All Cancelled Operations"),
SUMIFS(AllPublicationData!$F:$F,AllPublicationData!$A:$A,'Publication Table'!$B119,AllPublicationData!$B:$B,'Publication Table'!K$7),
IF(AND($C$4="NHS Scotland",$C$5="Operations cancelled by patient"),
SUMIFS(AllPublicationData!$G:$G,AllPublicationData!$A:$A,'Publication Table'!$B119,AllPublicationData!$B:$B,'Publication Table'!K$7),
IF(AND($C$4="NHS Scotland",$C$5="Operations cancelled for clinical reasons"),
SUMIFS(AllPublicationData!$H:$H,AllPublicationData!$A:$A,'Publication Table'!$B119,AllPublicationData!$B:$B,'Publication Table'!K$7),
IF(AND($C$4="NHS Scotland",$C$5="Operations cancelled for non-clinical/capacity reasons"),
SUMIFS(AllPublicationData!$I:$I,AllPublicationData!$A:$A,'Publication Table'!$B119,AllPublicationData!$B:$B,'Publication Table'!K$7),
IF(AND($C$4="NHS Scotland",$C$5="Cancellations for other reasons"),
SUMIFS(AllPublicationData!$J:$J,AllPublicationData!$A:$A,'Publication Table'!$B119,AllPublicationData!$B:$B,'Publication Table'!K$7)))))))</f>
        <v>0</v>
      </c>
      <c r="L119" s="90">
        <f>IF($C$5="Total Operations",
SUMIFS(AllPublicationData!$E:$E,AllPublicationData!$A:$A,'Publication Table'!$B119,AllPublicationData!$B:$B,'Publication Table'!$C$4,AllPublicationData!$D:$D,'Publication Table'!L$7),
IF('Publication Table'!$C$5="All Cancelled Operations",
SUMIFS(AllPublicationData!$F:$F,AllPublicationData!$A:$A,'Publication Table'!$B119,AllPublicationData!$B:$B,'Publication Table'!$C$4,AllPublicationData!$D:$D,'Publication Table'!L$7),
IF('Publication Table'!$C$5="Operations cancelled by patient",
SUMIFS(AllPublicationData!$G:$G,AllPublicationData!$A:$A,'Publication Table'!$B119,AllPublicationData!$B:$B,'Publication Table'!$C$4,AllPublicationData!$D:$D,'Publication Table'!L$7),
IF('Publication Table'!$C$5="Operations cancelled for clinical reasons",
SUMIFS(AllPublicationData!$H:$H,AllPublicationData!$A:$A,'Publication Table'!$B119,AllPublicationData!$B:$B,'Publication Table'!$C$4,AllPublicationData!$D:$D,'Publication Table'!L$7),
IF('Publication Table'!$C$5="Operations cancelled for non-clinical/capacity reasons",
SUMIFS(AllPublicationData!$I:$I,AllPublicationData!$A:$A,'Publication Table'!$B119,AllPublicationData!$B:$B,'Publication Table'!$C$4,AllPublicationData!$D:$D,'Publication Table'!L$7),
IF('Publication Table'!$C$5="Cancellations for other reasons",
SUMIFS(AllPublicationData!$J:$J,AllPublicationData!$A:$A,'Publication Table'!$B119,AllPublicationData!$B:$B,'Publication Table'!$C$4,AllPublicationData!$D:$D,'Publication Table'!L$7)))))))+
IF(AND($C$4="NHS Scotland",$C$5="Total Operations"),
SUMIFS(AllPublicationData!$E:$E,AllPublicationData!$A:$A,'Publication Table'!$B119,AllPublicationData!$B:$B,'Publication Table'!L$7),
IF(AND($C$4="NHS Scotland",$C$5="All Cancelled Operations"),
SUMIFS(AllPublicationData!$F:$F,AllPublicationData!$A:$A,'Publication Table'!$B119,AllPublicationData!$B:$B,'Publication Table'!L$7),
IF(AND($C$4="NHS Scotland",$C$5="Operations cancelled by patient"),
SUMIFS(AllPublicationData!$G:$G,AllPublicationData!$A:$A,'Publication Table'!$B119,AllPublicationData!$B:$B,'Publication Table'!L$7),
IF(AND($C$4="NHS Scotland",$C$5="Operations cancelled for clinical reasons"),
SUMIFS(AllPublicationData!$H:$H,AllPublicationData!$A:$A,'Publication Table'!$B119,AllPublicationData!$B:$B,'Publication Table'!L$7),
IF(AND($C$4="NHS Scotland",$C$5="Operations cancelled for non-clinical/capacity reasons"),
SUMIFS(AllPublicationData!$I:$I,AllPublicationData!$A:$A,'Publication Table'!$B119,AllPublicationData!$B:$B,'Publication Table'!L$7),
IF(AND($C$4="NHS Scotland",$C$5="Cancellations for other reasons"),
SUMIFS(AllPublicationData!$J:$J,AllPublicationData!$A:$A,'Publication Table'!$B119,AllPublicationData!$B:$B,'Publication Table'!L$7)))))))</f>
        <v>0</v>
      </c>
      <c r="M119" s="90">
        <f>IF($C$5="Total Operations",
SUMIFS(AllPublicationData!$E:$E,AllPublicationData!$A:$A,'Publication Table'!$B119,AllPublicationData!$B:$B,'Publication Table'!$C$4,AllPublicationData!$D:$D,'Publication Table'!M$7),
IF('Publication Table'!$C$5="All Cancelled Operations",
SUMIFS(AllPublicationData!$F:$F,AllPublicationData!$A:$A,'Publication Table'!$B119,AllPublicationData!$B:$B,'Publication Table'!$C$4,AllPublicationData!$D:$D,'Publication Table'!M$7),
IF('Publication Table'!$C$5="Operations cancelled by patient",
SUMIFS(AllPublicationData!$G:$G,AllPublicationData!$A:$A,'Publication Table'!$B119,AllPublicationData!$B:$B,'Publication Table'!$C$4,AllPublicationData!$D:$D,'Publication Table'!M$7),
IF('Publication Table'!$C$5="Operations cancelled for clinical reasons",
SUMIFS(AllPublicationData!$G:$G,AllPublicationData!$A:$A,'Publication Table'!$B119,AllPublicationData!$B:$B,'Publication Table'!$C$4,AllPublicationData!$D:$D,'Publication Table'!M$7),
IF('Publication Table'!$C$5="Operations cancelled for non-clinical/capacity reasons",
SUMIFS(AllPublicationData!$G:$G,AllPublicationData!$A:$A,'Publication Table'!$B119,AllPublicationData!$B:$B,'Publication Table'!$C$4,AllPublicationData!$D:$D,'Publication Table'!M$7),
IF('Publication Table'!$C$5="Cancellations for other reasons",
SUMIFS(AllPublicationData!$G:$G,AllPublicationData!$A:$A,'Publication Table'!$B119,AllPublicationData!$B:$B,'Publication Table'!$C$4,AllPublicationData!$D:$D,'Publication Table'!M$7)))))))+
IF(AND($C$4="NHS Scotland",$C$5="Total Operations"),
SUMIFS(AllPublicationData!$E:$E,AllPublicationData!$A:$A,'Publication Table'!$B119,AllPublicationData!$B:$B,'Publication Table'!M$7),
IF(AND($C$4="NHS Scotland",$C$5="All Cancelled Operations"),
SUMIFS(AllPublicationData!$F:$F,AllPublicationData!$A:$A,'Publication Table'!$B119,AllPublicationData!$B:$B,'Publication Table'!M$7),
IF(AND($C$4="NHS Scotland",$C$5="Operations cancelled by patient"),
SUMIFS(AllPublicationData!$G:$G,AllPublicationData!$A:$A,'Publication Table'!$B119,AllPublicationData!$B:$B,'Publication Table'!M$7),
IF(AND($C$4="NHS Scotland",$C$5="Operations cancelled for clinical reasons"),
SUMIFS(AllPublicationData!$H:$H,AllPublicationData!$A:$A,'Publication Table'!$B119,AllPublicationData!$B:$B,'Publication Table'!M$7),
IF(AND($C$4="NHS Scotland",$C$5="Operations cancelled for non-clinical/capacity reasons"),
SUMIFS(AllPublicationData!$I:$I,AllPublicationData!$A:$A,'Publication Table'!$B119,AllPublicationData!$B:$B,'Publication Table'!M$7),
IF(AND($C$4="NHS Scotland",$C$5="Cancellations for other reasons"),
SUMIFS(AllPublicationData!$J:$J,AllPublicationData!$A:$A,'Publication Table'!$B119,AllPublicationData!$B:$B,'Publication Table'!M$7)))))))</f>
        <v>0</v>
      </c>
      <c r="N119" s="90">
        <f>IF($C$5="Total Operations",
SUMIFS(AllPublicationData!$E:$E,AllPublicationData!$A:$A,'Publication Table'!$B119,AllPublicationData!$B:$B,'Publication Table'!$C$4,AllPublicationData!$D:$D,'Publication Table'!N$7),
IF('Publication Table'!$C$5="All Cancelled Operations",
SUMIFS(AllPublicationData!$F:$F,AllPublicationData!$A:$A,'Publication Table'!$B119,AllPublicationData!$B:$B,'Publication Table'!$C$4,AllPublicationData!$D:$D,'Publication Table'!N$7),
IF('Publication Table'!$C$5="Operations cancelled by patient",
SUMIFS(AllPublicationData!$G:$G,AllPublicationData!$A:$A,'Publication Table'!$B119,AllPublicationData!$B:$B,'Publication Table'!$C$4,AllPublicationData!$D:$D,'Publication Table'!N$7),
IF('Publication Table'!$C$5="Operations cancelled for clinical reasons",
SUMIFS(AllPublicationData!$G:$G,AllPublicationData!$A:$A,'Publication Table'!$B119,AllPublicationData!$B:$B,'Publication Table'!$C$4,AllPublicationData!$D:$D,'Publication Table'!N$7),
IF('Publication Table'!$C$5="Operations cancelled for non-clinical/capacity reasons",
SUMIFS(AllPublicationData!$G:$G,AllPublicationData!$A:$A,'Publication Table'!$B119,AllPublicationData!$B:$B,'Publication Table'!$C$4,AllPublicationData!$D:$D,'Publication Table'!N$7),
IF('Publication Table'!$C$5="Cancellations for other reasons",
SUMIFS(AllPublicationData!$G:$G,AllPublicationData!$A:$A,'Publication Table'!$B119,AllPublicationData!$B:$B,'Publication Table'!$C$4,AllPublicationData!$D:$D,'Publication Table'!N$7)))))))+
IF(AND($C$4="NHS Scotland",$C$5="Total Operations"),
SUMIFS(AllPublicationData!$E:$E,AllPublicationData!$A:$A,'Publication Table'!$B119,AllPublicationData!$B:$B,'Publication Table'!N$7),
IF(AND($C$4="NHS Scotland",$C$5="All Cancelled Operations"),
SUMIFS(AllPublicationData!$F:$F,AllPublicationData!$A:$A,'Publication Table'!$B119,AllPublicationData!$B:$B,'Publication Table'!N$7),
IF(AND($C$4="NHS Scotland",$C$5="Operations cancelled by patient"),
SUMIFS(AllPublicationData!$G:$G,AllPublicationData!$A:$A,'Publication Table'!$B119,AllPublicationData!$B:$B,'Publication Table'!N$7),
IF(AND($C$4="NHS Scotland",$C$5="Operations cancelled for clinical reasons"),
SUMIFS(AllPublicationData!$H:$H,AllPublicationData!$A:$A,'Publication Table'!$B119,AllPublicationData!$B:$B,'Publication Table'!N$7),
IF(AND($C$4="NHS Scotland",$C$5="Operations cancelled for non-clinical/capacity reasons"),
SUMIFS(AllPublicationData!$I:$I,AllPublicationData!$A:$A,'Publication Table'!$B119,AllPublicationData!$B:$B,'Publication Table'!N$7),
IF(AND($C$4="NHS Scotland",$C$5="Cancellations for other reasons"),
SUMIFS(AllPublicationData!$J:$J,AllPublicationData!$A:$A,'Publication Table'!$B119,AllPublicationData!$B:$B,'Publication Table'!N$7)))))))</f>
        <v>0</v>
      </c>
      <c r="O119" s="90">
        <f>IF($C$5="Total Operations",
SUMIFS(AllPublicationData!$E:$E,AllPublicationData!$A:$A,'Publication Table'!$B119,AllPublicationData!$B:$B,'Publication Table'!$C$4,AllPublicationData!$D:$D,'Publication Table'!O$7),
IF('Publication Table'!$C$5="All Cancelled Operations",
SUMIFS(AllPublicationData!$F:$F,AllPublicationData!$A:$A,'Publication Table'!$B119,AllPublicationData!$B:$B,'Publication Table'!$C$4,AllPublicationData!$D:$D,'Publication Table'!O$7),
IF('Publication Table'!$C$5="Operations cancelled by patient",
SUMIFS(AllPublicationData!$G:$G,AllPublicationData!$A:$A,'Publication Table'!$B119,AllPublicationData!$B:$B,'Publication Table'!$C$4,AllPublicationData!$D:$D,'Publication Table'!O$7),
IF('Publication Table'!$C$5="Operations cancelled for clinical reasons",
SUMIFS(AllPublicationData!$G:$G,AllPublicationData!$A:$A,'Publication Table'!$B119,AllPublicationData!$B:$B,'Publication Table'!$C$4,AllPublicationData!$D:$D,'Publication Table'!O$7),
IF('Publication Table'!$C$5="Operations cancelled for non-clinical/capacity reasons",
SUMIFS(AllPublicationData!$G:$G,AllPublicationData!$A:$A,'Publication Table'!$B119,AllPublicationData!$B:$B,'Publication Table'!$C$4,AllPublicationData!$D:$D,'Publication Table'!O$7),
IF('Publication Table'!$C$5="Cancellations for other reasons",
SUMIFS(AllPublicationData!$G:$G,AllPublicationData!$A:$A,'Publication Table'!$B119,AllPublicationData!$B:$B,'Publication Table'!$C$4,AllPublicationData!$D:$D,'Publication Table'!O$7)))))))+
IF(AND($C$4="NHS Scotland",$C$5="Total Operations"),
SUMIFS(AllPublicationData!$E:$E,AllPublicationData!$A:$A,'Publication Table'!$B119,AllPublicationData!$B:$B,'Publication Table'!O$7),
IF(AND($C$4="NHS Scotland",$C$5="All Cancelled Operations"),
SUMIFS(AllPublicationData!$F:$F,AllPublicationData!$A:$A,'Publication Table'!$B119,AllPublicationData!$B:$B,'Publication Table'!O$7),
IF(AND($C$4="NHS Scotland",$C$5="Operations cancelled by patient"),
SUMIFS(AllPublicationData!$G:$G,AllPublicationData!$A:$A,'Publication Table'!$B119,AllPublicationData!$B:$B,'Publication Table'!O$7),
IF(AND($C$4="NHS Scotland",$C$5="Operations cancelled for clinical reasons"),
SUMIFS(AllPublicationData!$H:$H,AllPublicationData!$A:$A,'Publication Table'!$B119,AllPublicationData!$B:$B,'Publication Table'!O$7),
IF(AND($C$4="NHS Scotland",$C$5="Operations cancelled for non-clinical/capacity reasons"),
SUMIFS(AllPublicationData!$I:$I,AllPublicationData!$A:$A,'Publication Table'!$B119,AllPublicationData!$B:$B,'Publication Table'!O$7),
IF(AND($C$4="NHS Scotland",$C$5="Cancellations for other reasons"),
SUMIFS(AllPublicationData!$J:$J,AllPublicationData!$A:$A,'Publication Table'!$B119,AllPublicationData!$B:$B,'Publication Table'!O$7)))))))</f>
        <v>0</v>
      </c>
      <c r="P119" s="90">
        <f>IF($C$5="Total Operations",
SUMIFS(AllPublicationData!$E:$E,AllPublicationData!$A:$A,'Publication Table'!$B119,AllPublicationData!$B:$B,'Publication Table'!$C$4,AllPublicationData!$D:$D,'Publication Table'!P$7),
IF('Publication Table'!$C$5="All Cancelled Operations",
SUMIFS(AllPublicationData!$F:$F,AllPublicationData!$A:$A,'Publication Table'!$B119,AllPublicationData!$B:$B,'Publication Table'!$C$4,AllPublicationData!$D:$D,'Publication Table'!P$7),
IF('Publication Table'!$C$5="Operations cancelled by patient",
SUMIFS(AllPublicationData!$G:$G,AllPublicationData!$A:$A,'Publication Table'!$B119,AllPublicationData!$B:$B,'Publication Table'!$C$4,AllPublicationData!$D:$D,'Publication Table'!P$7),
IF('Publication Table'!$C$5="Operations cancelled for clinical reasons",
SUMIFS(AllPublicationData!$G:$G,AllPublicationData!$A:$A,'Publication Table'!$B119,AllPublicationData!$B:$B,'Publication Table'!$C$4,AllPublicationData!$D:$D,'Publication Table'!P$7),
IF('Publication Table'!$C$5="Operations cancelled for non-clinical/capacity reasons",
SUMIFS(AllPublicationData!$G:$G,AllPublicationData!$A:$A,'Publication Table'!$B119,AllPublicationData!$B:$B,'Publication Table'!$C$4,AllPublicationData!$D:$D,'Publication Table'!P$7),
IF('Publication Table'!$C$5="Cancellations for other reasons",
SUMIFS(AllPublicationData!$G:$G,AllPublicationData!$A:$A,'Publication Table'!$B119,AllPublicationData!$B:$B,'Publication Table'!$C$4,AllPublicationData!$D:$D,'Publication Table'!P$7)))))))+
IF(AND($C$4="NHS Scotland",$C$5="Total Operations"),
SUMIFS(AllPublicationData!$E:$E,AllPublicationData!$A:$A,'Publication Table'!$B119,AllPublicationData!$B:$B,'Publication Table'!P$7),
IF(AND($C$4="NHS Scotland",$C$5="All Cancelled Operations"),
SUMIFS(AllPublicationData!$F:$F,AllPublicationData!$A:$A,'Publication Table'!$B119,AllPublicationData!$B:$B,'Publication Table'!P$7),
IF(AND($C$4="NHS Scotland",$C$5="Operations cancelled by patient"),
SUMIFS(AllPublicationData!$G:$G,AllPublicationData!$A:$A,'Publication Table'!$B119,AllPublicationData!$B:$B,'Publication Table'!P$7),
IF(AND($C$4="NHS Scotland",$C$5="Operations cancelled for clinical reasons"),
SUMIFS(AllPublicationData!$H:$H,AllPublicationData!$A:$A,'Publication Table'!$B119,AllPublicationData!$B:$B,'Publication Table'!P$7),
IF(AND($C$4="NHS Scotland",$C$5="Operations cancelled for non-clinical/capacity reasons"),
SUMIFS(AllPublicationData!$I:$I,AllPublicationData!$A:$A,'Publication Table'!$B119,AllPublicationData!$B:$B,'Publication Table'!P$7),
IF(AND($C$4="NHS Scotland",$C$5="Cancellations for other reasons"),
SUMIFS(AllPublicationData!$J:$J,AllPublicationData!$A:$A,'Publication Table'!$B119,AllPublicationData!$B:$B,'Publication Table'!P$7)))))))</f>
        <v>0</v>
      </c>
      <c r="Q119" s="90">
        <f>IF($C$5="Total Operations",
SUMIFS(AllPublicationData!$E:$E,AllPublicationData!$A:$A,'Publication Table'!$B119,AllPublicationData!$B:$B,'Publication Table'!$C$4,AllPublicationData!$D:$D,'Publication Table'!Q$7),
IF('Publication Table'!$C$5="All Cancelled Operations",
SUMIFS(AllPublicationData!$F:$F,AllPublicationData!$A:$A,'Publication Table'!$B119,AllPublicationData!$B:$B,'Publication Table'!$C$4,AllPublicationData!$D:$D,'Publication Table'!Q$7),
IF('Publication Table'!$C$5="Operations cancelled by patient",
SUMIFS(AllPublicationData!$G:$G,AllPublicationData!$A:$A,'Publication Table'!$B119,AllPublicationData!$B:$B,'Publication Table'!$C$4,AllPublicationData!$D:$D,'Publication Table'!Q$7),
IF('Publication Table'!$C$5="Operations cancelled for clinical reasons",
SUMIFS(AllPublicationData!$G:$G,AllPublicationData!$A:$A,'Publication Table'!$B119,AllPublicationData!$B:$B,'Publication Table'!$C$4,AllPublicationData!$D:$D,'Publication Table'!Q$7),
IF('Publication Table'!$C$5="Operations cancelled for non-clinical/capacity reasons",
SUMIFS(AllPublicationData!$G:$G,AllPublicationData!$A:$A,'Publication Table'!$B119,AllPublicationData!$B:$B,'Publication Table'!$C$4,AllPublicationData!$D:$D,'Publication Table'!Q$7),
IF('Publication Table'!$C$5="Cancellations for other reasons",
SUMIFS(AllPublicationData!$G:$G,AllPublicationData!$A:$A,'Publication Table'!$B119,AllPublicationData!$B:$B,'Publication Table'!$C$4,AllPublicationData!$D:$D,'Publication Table'!Q$7)))))))+
IF(AND($C$4="NHS Scotland",$C$5="Total Operations"),
SUMIFS(AllPublicationData!$E:$E,AllPublicationData!$A:$A,'Publication Table'!$B119,AllPublicationData!$B:$B,'Publication Table'!Q$7),
IF(AND($C$4="NHS Scotland",$C$5="All Cancelled Operations"),
SUMIFS(AllPublicationData!$F:$F,AllPublicationData!$A:$A,'Publication Table'!$B119,AllPublicationData!$B:$B,'Publication Table'!Q$7),
IF(AND($C$4="NHS Scotland",$C$5="Operations cancelled by patient"),
SUMIFS(AllPublicationData!$G:$G,AllPublicationData!$A:$A,'Publication Table'!$B119,AllPublicationData!$B:$B,'Publication Table'!Q$7),
IF(AND($C$4="NHS Scotland",$C$5="Operations cancelled for clinical reasons"),
SUMIFS(AllPublicationData!$H:$H,AllPublicationData!$A:$A,'Publication Table'!$B119,AllPublicationData!$B:$B,'Publication Table'!Q$7),
IF(AND($C$4="NHS Scotland",$C$5="Operations cancelled for non-clinical/capacity reasons"),
SUMIFS(AllPublicationData!$I:$I,AllPublicationData!$A:$A,'Publication Table'!$B119,AllPublicationData!$B:$B,'Publication Table'!Q$7),
IF(AND($C$4="NHS Scotland",$C$5="Cancellations for other reasons"),
SUMIFS(AllPublicationData!$J:$J,AllPublicationData!$A:$A,'Publication Table'!$B119,AllPublicationData!$B:$B,'Publication Table'!Q$7)))))))</f>
        <v>0</v>
      </c>
      <c r="R119" s="90">
        <f>IF($C$5="Total Operations",
SUMIFS(AllPublicationData!$E:$E,AllPublicationData!$A:$A,'Publication Table'!$B119,AllPublicationData!$B:$B,'Publication Table'!$C$4,AllPublicationData!$D:$D,'Publication Table'!R$7),
IF('Publication Table'!$C$5="All Cancelled Operations",
SUMIFS(AllPublicationData!$F:$F,AllPublicationData!$A:$A,'Publication Table'!$B119,AllPublicationData!$B:$B,'Publication Table'!$C$4,AllPublicationData!$D:$D,'Publication Table'!R$7),
IF('Publication Table'!$C$5="Operations cancelled by patient",
SUMIFS(AllPublicationData!$G:$G,AllPublicationData!$A:$A,'Publication Table'!$B119,AllPublicationData!$B:$B,'Publication Table'!$C$4,AllPublicationData!$D:$D,'Publication Table'!R$7),
IF('Publication Table'!$C$5="Operations cancelled for clinical reasons",
SUMIFS(AllPublicationData!$G:$G,AllPublicationData!$A:$A,'Publication Table'!$B119,AllPublicationData!$B:$B,'Publication Table'!$C$4,AllPublicationData!$D:$D,'Publication Table'!R$7),
IF('Publication Table'!$C$5="Operations cancelled for non-clinical/capacity reasons",
SUMIFS(AllPublicationData!$G:$G,AllPublicationData!$A:$A,'Publication Table'!$B119,AllPublicationData!$B:$B,'Publication Table'!$C$4,AllPublicationData!$D:$D,'Publication Table'!R$7),
IF('Publication Table'!$C$5="Cancellations for other reasons",
SUMIFS(AllPublicationData!$G:$G,AllPublicationData!$A:$A,'Publication Table'!$B119,AllPublicationData!$B:$B,'Publication Table'!$C$4,AllPublicationData!$D:$D,'Publication Table'!R$7)))))))+
IF(AND($C$4="NHS Scotland",$C$5="Total Operations"),
SUMIFS(AllPublicationData!$E:$E,AllPublicationData!$A:$A,'Publication Table'!$B119,AllPublicationData!$B:$B,'Publication Table'!R$7),
IF(AND($C$4="NHS Scotland",$C$5="All Cancelled Operations"),
SUMIFS(AllPublicationData!$F:$F,AllPublicationData!$A:$A,'Publication Table'!$B119,AllPublicationData!$B:$B,'Publication Table'!R$7),
IF(AND($C$4="NHS Scotland",$C$5="Operations cancelled by patient"),
SUMIFS(AllPublicationData!$G:$G,AllPublicationData!$A:$A,'Publication Table'!$B119,AllPublicationData!$B:$B,'Publication Table'!R$7),
IF(AND($C$4="NHS Scotland",$C$5="Operations cancelled for clinical reasons"),
SUMIFS(AllPublicationData!$H:$H,AllPublicationData!$A:$A,'Publication Table'!$B119,AllPublicationData!$B:$B,'Publication Table'!R$7),
IF(AND($C$4="NHS Scotland",$C$5="Operations cancelled for non-clinical/capacity reasons"),
SUMIFS(AllPublicationData!$I:$I,AllPublicationData!$A:$A,'Publication Table'!$B119,AllPublicationData!$B:$B,'Publication Table'!R$7),
IF(AND($C$4="NHS Scotland",$C$5="Cancellations for other reasons"),
SUMIFS(AllPublicationData!$J:$J,AllPublicationData!$A:$A,'Publication Table'!$B119,AllPublicationData!$B:$B,'Publication Table'!R$7)))))))</f>
        <v>0</v>
      </c>
    </row>
    <row r="120" spans="2:18" x14ac:dyDescent="0.35">
      <c r="C120" s="81">
        <f>IF($C$5="Total Operations",
SUMIFS(AllPublicationData!$E:$E,AllPublicationData!$A:$A,'Publication Table'!$B120,AllPublicationData!$B:$B,'Publication Table'!$C$4),
IF('Publication Table'!$C$5="All Cancelled Operations",
SUMIFS(AllPublicationData!$F:$F,AllPublicationData!$A:$A,'Publication Table'!$B120,AllPublicationData!$B:$B,'Publication Table'!$C$4),
IF('Publication Table'!$C$5="Operations cancelled by patient",
SUMIFS(AllPublicationData!$G:$G,AllPublicationData!$A:$A,'Publication Table'!$B120,AllPublicationData!$B:$B,'Publication Table'!$C$4),
IF('Publication Table'!$C$5="Operations cancelled for clinical reasons",
SUMIFS(AllPublicationData!$H:$H,AllPublicationData!$A:$A,'Publication Table'!$B120,AllPublicationData!$B:$B,'Publication Table'!$C$4),
IF('Publication Table'!$C$5="Operations cancelled for non-clinical/capacity reasons",
SUMIFS(AllPublicationData!$I:$I,AllPublicationData!$A:$A,'Publication Table'!$B120,AllPublicationData!$B:$B,'Publication Table'!$C$4),
IF('Publication Table'!$C$5="Cancellations for other reasons",
SUMIFS(AllPublicationData!$J:$J,AllPublicationData!$A:$A,'Publication Table'!$B120,AllPublicationData!$B:$B,'Publication Table'!$C$4)))))))+
IF(AND($C$4="NHS Scotland",$C$5="Total Operations"),
SUMIFS(AllPublicationData!$E:$E,AllPublicationData!$A:$A,'Publication Table'!$B120),
IF(AND($C$4="NHS Scotland",$C$5="All Cancelled Operations"),
SUMIFS(AllPublicationData!$F:$F,AllPublicationData!$A:$A,'Publication Table'!$B120),
IF(AND($C$4="NHS Scotland",$C$5="Operations cancelled by patient"),
SUMIFS(AllPublicationData!$G:$G,AllPublicationData!$A:$A,'Publication Table'!$B120),
IF(AND($C$4="NHS Scotland",$C$5="Operations cancelled for clinical reasons"),
SUMIFS(AllPublicationData!$H:$H,AllPublicationData!$A:$A,'Publication Table'!$B120),
IF(AND($C$4="NHS Scotland",$C$5="Operations cancelled for non-clinical/capacity reasons"),
SUMIFS(AllPublicationData!$I:$I,AllPublicationData!$A:$A,'Publication Table'!$B120),
IF(AND($C$4="NHS Scotland",$C$5="Cancellations for other reasons"),
SUMIFS(AllPublicationData!$J:$J,AllPublicationData!$A:$A,'Publication Table'!$B120)))))))</f>
        <v>0</v>
      </c>
      <c r="D120" s="90">
        <f>IF($C$5="Total Operations",
SUMIFS(AllPublicationData!$E:$E,AllPublicationData!$A:$A,'Publication Table'!$B120,AllPublicationData!$B:$B,'Publication Table'!$C$4,AllPublicationData!$D:$D,'Publication Table'!D$7),
IF('Publication Table'!$C$5="All Cancelled Operations",
SUMIFS(AllPublicationData!$F:$F,AllPublicationData!$A:$A,'Publication Table'!$B120,AllPublicationData!$B:$B,'Publication Table'!$C$4,AllPublicationData!$D:$D,'Publication Table'!D$7),
IF('Publication Table'!$C$5="Operations cancelled by patient",
SUMIFS(AllPublicationData!$G:$G,AllPublicationData!$A:$A,'Publication Table'!$B120,AllPublicationData!$B:$B,'Publication Table'!$C$4,AllPublicationData!$D:$D,'Publication Table'!D$7),
IF('Publication Table'!$C$5="Operations cancelled for clinical reasons",
SUMIFS(AllPublicationData!$H:$H,AllPublicationData!$A:$A,'Publication Table'!$B120,AllPublicationData!$B:$B,'Publication Table'!$C$4,AllPublicationData!$D:$D,'Publication Table'!D$7),
IF('Publication Table'!$C$5="Operations cancelled for non-clinical/capacity reasons",
SUMIFS(AllPublicationData!$I:$I,AllPublicationData!$A:$A,'Publication Table'!$B120,AllPublicationData!$B:$B,'Publication Table'!$C$4,AllPublicationData!$D:$D,'Publication Table'!D$7),
IF('Publication Table'!$C$5="Cancellations for other reasons",
SUMIFS(AllPublicationData!$J:$J,AllPublicationData!$A:$A,'Publication Table'!$B120,AllPublicationData!$B:$B,'Publication Table'!$C$4,AllPublicationData!$D:$D,'Publication Table'!D$7)))))))+
IF(AND($C$4="NHS Scotland",$C$5="Total Operations"),
SUMIFS(AllPublicationData!$E:$E,AllPublicationData!$A:$A,'Publication Table'!$B120,AllPublicationData!$B:$B,'Publication Table'!D$7),
IF(AND($C$4="NHS Scotland",$C$5="All Cancelled Operations"),
SUMIFS(AllPublicationData!$F:$F,AllPublicationData!$A:$A,'Publication Table'!$B120,AllPublicationData!$B:$B,'Publication Table'!D$7),
IF(AND($C$4="NHS Scotland",$C$5="Operations cancelled by patient"),
SUMIFS(AllPublicationData!$G:$G,AllPublicationData!$A:$A,'Publication Table'!$B120,AllPublicationData!$B:$B,'Publication Table'!D$7),
IF(AND($C$4="NHS Scotland",$C$5="Operations cancelled for clinical reasons"),
SUMIFS(AllPublicationData!$H:$H,AllPublicationData!$A:$A,'Publication Table'!$B120,AllPublicationData!$B:$B,'Publication Table'!D$7),
IF(AND($C$4="NHS Scotland",$C$5="Operations cancelled for non-clinical/capacity reasons"),
SUMIFS(AllPublicationData!$I:$I,AllPublicationData!$A:$A,'Publication Table'!$B120,AllPublicationData!$B:$B,'Publication Table'!D$7),
IF(AND($C$4="NHS Scotland",$C$5="Cancellations for other reasons"),
SUMIFS(AllPublicationData!$J:$J,AllPublicationData!$A:$A,'Publication Table'!$B120,AllPublicationData!$B:$B,'Publication Table'!D$7)))))))</f>
        <v>0</v>
      </c>
      <c r="E120" s="90">
        <f>IF($C$5="Total Operations",
SUMIFS(AllPublicationData!$E:$E,AllPublicationData!$A:$A,'Publication Table'!$B120,AllPublicationData!$B:$B,'Publication Table'!$C$4,AllPublicationData!$D:$D,'Publication Table'!E$7),
IF('Publication Table'!$C$5="All Cancelled Operations",
SUMIFS(AllPublicationData!$F:$F,AllPublicationData!$A:$A,'Publication Table'!$B120,AllPublicationData!$B:$B,'Publication Table'!$C$4,AllPublicationData!$D:$D,'Publication Table'!E$7),
IF('Publication Table'!$C$5="Operations cancelled by patient",
SUMIFS(AllPublicationData!$G:$G,AllPublicationData!$A:$A,'Publication Table'!$B120,AllPublicationData!$B:$B,'Publication Table'!$C$4,AllPublicationData!$D:$D,'Publication Table'!E$7),
IF('Publication Table'!$C$5="Operations cancelled for clinical reasons",
SUMIFS(AllPublicationData!$H:$H,AllPublicationData!$A:$A,'Publication Table'!$B120,AllPublicationData!$B:$B,'Publication Table'!$C$4,AllPublicationData!$D:$D,'Publication Table'!E$7),
IF('Publication Table'!$C$5="Operations cancelled for non-clinical/capacity reasons",
SUMIFS(AllPublicationData!$I:$I,AllPublicationData!$A:$A,'Publication Table'!$B120,AllPublicationData!$B:$B,'Publication Table'!$C$4,AllPublicationData!$D:$D,'Publication Table'!E$7),
IF('Publication Table'!$C$5="Cancellations for other reasons",
SUMIFS(AllPublicationData!$J:$J,AllPublicationData!$A:$A,'Publication Table'!$B120,AllPublicationData!$B:$B,'Publication Table'!$C$4,AllPublicationData!$D:$D,'Publication Table'!E$7)))))))+
IF(AND($C$4="NHS Scotland",$C$5="Total Operations"),
SUMIFS(AllPublicationData!$E:$E,AllPublicationData!$A:$A,'Publication Table'!$B120,AllPublicationData!$B:$B,'Publication Table'!E$7),
IF(AND($C$4="NHS Scotland",$C$5="All Cancelled Operations"),
SUMIFS(AllPublicationData!$F:$F,AllPublicationData!$A:$A,'Publication Table'!$B120,AllPublicationData!$B:$B,'Publication Table'!E$7),
IF(AND($C$4="NHS Scotland",$C$5="Operations cancelled by patient"),
SUMIFS(AllPublicationData!$G:$G,AllPublicationData!$A:$A,'Publication Table'!$B120,AllPublicationData!$B:$B,'Publication Table'!E$7),
IF(AND($C$4="NHS Scotland",$C$5="Operations cancelled for clinical reasons"),
SUMIFS(AllPublicationData!$H:$H,AllPublicationData!$A:$A,'Publication Table'!$B120,AllPublicationData!$B:$B,'Publication Table'!E$7),
IF(AND($C$4="NHS Scotland",$C$5="Operations cancelled for non-clinical/capacity reasons"),
SUMIFS(AllPublicationData!$I:$I,AllPublicationData!$A:$A,'Publication Table'!$B120,AllPublicationData!$B:$B,'Publication Table'!E$7),
IF(AND($C$4="NHS Scotland",$C$5="Cancellations for other reasons"),
SUMIFS(AllPublicationData!$J:$J,AllPublicationData!$A:$A,'Publication Table'!$B120,AllPublicationData!$B:$B,'Publication Table'!E$7)))))))</f>
        <v>0</v>
      </c>
      <c r="F120" s="90">
        <f>IF($C$5="Total Operations",
SUMIFS(AllPublicationData!$E:$E,AllPublicationData!$A:$A,'Publication Table'!$B120,AllPublicationData!$B:$B,'Publication Table'!$C$4,AllPublicationData!$D:$D,'Publication Table'!F$7),
IF('Publication Table'!$C$5="All Cancelled Operations",
SUMIFS(AllPublicationData!$F:$F,AllPublicationData!$A:$A,'Publication Table'!$B120,AllPublicationData!$B:$B,'Publication Table'!$C$4,AllPublicationData!$D:$D,'Publication Table'!F$7),
IF('Publication Table'!$C$5="Operations cancelled by patient",
SUMIFS(AllPublicationData!$G:$G,AllPublicationData!$A:$A,'Publication Table'!$B120,AllPublicationData!$B:$B,'Publication Table'!$C$4,AllPublicationData!$D:$D,'Publication Table'!F$7),
IF('Publication Table'!$C$5="Operations cancelled for clinical reasons",
SUMIFS(AllPublicationData!$H:$H,AllPublicationData!$A:$A,'Publication Table'!$B120,AllPublicationData!$B:$B,'Publication Table'!$C$4,AllPublicationData!$D:$D,'Publication Table'!F$7),
IF('Publication Table'!$C$5="Operations cancelled for non-clinical/capacity reasons",
SUMIFS(AllPublicationData!$I:$I,AllPublicationData!$A:$A,'Publication Table'!$B120,AllPublicationData!$B:$B,'Publication Table'!$C$4,AllPublicationData!$D:$D,'Publication Table'!F$7),
IF('Publication Table'!$C$5="Cancellations for other reasons",
SUMIFS(AllPublicationData!$J:$J,AllPublicationData!$A:$A,'Publication Table'!$B120,AllPublicationData!$B:$B,'Publication Table'!$C$4,AllPublicationData!$D:$D,'Publication Table'!F$7)))))))+
IF(AND($C$4="NHS Scotland",$C$5="Total Operations"),
SUMIFS(AllPublicationData!$E:$E,AllPublicationData!$A:$A,'Publication Table'!$B120,AllPublicationData!$B:$B,'Publication Table'!F$7),
IF(AND($C$4="NHS Scotland",$C$5="All Cancelled Operations"),
SUMIFS(AllPublicationData!$F:$F,AllPublicationData!$A:$A,'Publication Table'!$B120,AllPublicationData!$B:$B,'Publication Table'!F$7),
IF(AND($C$4="NHS Scotland",$C$5="Operations cancelled by patient"),
SUMIFS(AllPublicationData!$G:$G,AllPublicationData!$A:$A,'Publication Table'!$B120,AllPublicationData!$B:$B,'Publication Table'!F$7),
IF(AND($C$4="NHS Scotland",$C$5="Operations cancelled for clinical reasons"),
SUMIFS(AllPublicationData!$H:$H,AllPublicationData!$A:$A,'Publication Table'!$B120,AllPublicationData!$B:$B,'Publication Table'!F$7),
IF(AND($C$4="NHS Scotland",$C$5="Operations cancelled for non-clinical/capacity reasons"),
SUMIFS(AllPublicationData!$I:$I,AllPublicationData!$A:$A,'Publication Table'!$B120,AllPublicationData!$B:$B,'Publication Table'!F$7),
IF(AND($C$4="NHS Scotland",$C$5="Cancellations for other reasons"),
SUMIFS(AllPublicationData!$J:$J,AllPublicationData!$A:$A,'Publication Table'!$B120,AllPublicationData!$B:$B,'Publication Table'!F$7)))))))</f>
        <v>0</v>
      </c>
      <c r="G120" s="90">
        <f>IF($C$5="Total Operations",
SUMIFS(AllPublicationData!$E:$E,AllPublicationData!$A:$A,'Publication Table'!$B120,AllPublicationData!$B:$B,'Publication Table'!$C$4,AllPublicationData!$D:$D,'Publication Table'!G$7),
IF('Publication Table'!$C$5="All Cancelled Operations",
SUMIFS(AllPublicationData!$F:$F,AllPublicationData!$A:$A,'Publication Table'!$B120,AllPublicationData!$B:$B,'Publication Table'!$C$4,AllPublicationData!$D:$D,'Publication Table'!G$7),
IF('Publication Table'!$C$5="Operations cancelled by patient",
SUMIFS(AllPublicationData!$G:$G,AllPublicationData!$A:$A,'Publication Table'!$B120,AllPublicationData!$B:$B,'Publication Table'!$C$4,AllPublicationData!$D:$D,'Publication Table'!G$7),
IF('Publication Table'!$C$5="Operations cancelled for clinical reasons",
SUMIFS(AllPublicationData!$H:$H,AllPublicationData!$A:$A,'Publication Table'!$B120,AllPublicationData!$B:$B,'Publication Table'!$C$4,AllPublicationData!$D:$D,'Publication Table'!G$7),
IF('Publication Table'!$C$5="Operations cancelled for non-clinical/capacity reasons",
SUMIFS(AllPublicationData!$I:$I,AllPublicationData!$A:$A,'Publication Table'!$B120,AllPublicationData!$B:$B,'Publication Table'!$C$4,AllPublicationData!$D:$D,'Publication Table'!G$7),
IF('Publication Table'!$C$5="Cancellations for other reasons",
SUMIFS(AllPublicationData!$J:$J,AllPublicationData!$A:$A,'Publication Table'!$B120,AllPublicationData!$B:$B,'Publication Table'!$C$4,AllPublicationData!$D:$D,'Publication Table'!G$7)))))))+
IF(AND($C$4="NHS Scotland",$C$5="Total Operations"),
SUMIFS(AllPublicationData!$E:$E,AllPublicationData!$A:$A,'Publication Table'!$B120,AllPublicationData!$B:$B,'Publication Table'!G$7),
IF(AND($C$4="NHS Scotland",$C$5="All Cancelled Operations"),
SUMIFS(AllPublicationData!$F:$F,AllPublicationData!$A:$A,'Publication Table'!$B120,AllPublicationData!$B:$B,'Publication Table'!G$7),
IF(AND($C$4="NHS Scotland",$C$5="Operations cancelled by patient"),
SUMIFS(AllPublicationData!$G:$G,AllPublicationData!$A:$A,'Publication Table'!$B120,AllPublicationData!$B:$B,'Publication Table'!G$7),
IF(AND($C$4="NHS Scotland",$C$5="Operations cancelled for clinical reasons"),
SUMIFS(AllPublicationData!$H:$H,AllPublicationData!$A:$A,'Publication Table'!$B120,AllPublicationData!$B:$B,'Publication Table'!G$7),
IF(AND($C$4="NHS Scotland",$C$5="Operations cancelled for non-clinical/capacity reasons"),
SUMIFS(AllPublicationData!$I:$I,AllPublicationData!$A:$A,'Publication Table'!$B120,AllPublicationData!$B:$B,'Publication Table'!G$7),
IF(AND($C$4="NHS Scotland",$C$5="Cancellations for other reasons"),
SUMIFS(AllPublicationData!$J:$J,AllPublicationData!$A:$A,'Publication Table'!$B120,AllPublicationData!$B:$B,'Publication Table'!G$7)))))))</f>
        <v>0</v>
      </c>
      <c r="H120" s="90">
        <f>IF($C$5="Total Operations",
SUMIFS(AllPublicationData!$E:$E,AllPublicationData!$A:$A,'Publication Table'!$B120,AllPublicationData!$B:$B,'Publication Table'!$C$4,AllPublicationData!$D:$D,'Publication Table'!H$7),
IF('Publication Table'!$C$5="All Cancelled Operations",
SUMIFS(AllPublicationData!$F:$F,AllPublicationData!$A:$A,'Publication Table'!$B120,AllPublicationData!$B:$B,'Publication Table'!$C$4,AllPublicationData!$D:$D,'Publication Table'!H$7),
IF('Publication Table'!$C$5="Operations cancelled by patient",
SUMIFS(AllPublicationData!$G:$G,AllPublicationData!$A:$A,'Publication Table'!$B120,AllPublicationData!$B:$B,'Publication Table'!$C$4,AllPublicationData!$D:$D,'Publication Table'!H$7),
IF('Publication Table'!$C$5="Operations cancelled for clinical reasons",
SUMIFS(AllPublicationData!$H:$H,AllPublicationData!$A:$A,'Publication Table'!$B120,AllPublicationData!$B:$B,'Publication Table'!$C$4,AllPublicationData!$D:$D,'Publication Table'!H$7),
IF('Publication Table'!$C$5="Operations cancelled for non-clinical/capacity reasons",
SUMIFS(AllPublicationData!$I:$I,AllPublicationData!$A:$A,'Publication Table'!$B120,AllPublicationData!$B:$B,'Publication Table'!$C$4,AllPublicationData!$D:$D,'Publication Table'!H$7),
IF('Publication Table'!$C$5="Cancellations for other reasons",
SUMIFS(AllPublicationData!$J:$J,AllPublicationData!$A:$A,'Publication Table'!$B120,AllPublicationData!$B:$B,'Publication Table'!$C$4,AllPublicationData!$D:$D,'Publication Table'!H$7)))))))+
IF(AND($C$4="NHS Scotland",$C$5="Total Operations"),
SUMIFS(AllPublicationData!$E:$E,AllPublicationData!$A:$A,'Publication Table'!$B120,AllPublicationData!$B:$B,'Publication Table'!H$7),
IF(AND($C$4="NHS Scotland",$C$5="All Cancelled Operations"),
SUMIFS(AllPublicationData!$F:$F,AllPublicationData!$A:$A,'Publication Table'!$B120,AllPublicationData!$B:$B,'Publication Table'!H$7),
IF(AND($C$4="NHS Scotland",$C$5="Operations cancelled by patient"),
SUMIFS(AllPublicationData!$G:$G,AllPublicationData!$A:$A,'Publication Table'!$B120,AllPublicationData!$B:$B,'Publication Table'!H$7),
IF(AND($C$4="NHS Scotland",$C$5="Operations cancelled for clinical reasons"),
SUMIFS(AllPublicationData!$H:$H,AllPublicationData!$A:$A,'Publication Table'!$B120,AllPublicationData!$B:$B,'Publication Table'!H$7),
IF(AND($C$4="NHS Scotland",$C$5="Operations cancelled for non-clinical/capacity reasons"),
SUMIFS(AllPublicationData!$I:$I,AllPublicationData!$A:$A,'Publication Table'!$B120,AllPublicationData!$B:$B,'Publication Table'!H$7),
IF(AND($C$4="NHS Scotland",$C$5="Cancellations for other reasons"),
SUMIFS(AllPublicationData!$J:$J,AllPublicationData!$A:$A,'Publication Table'!$B120,AllPublicationData!$B:$B,'Publication Table'!H$7)))))))</f>
        <v>0</v>
      </c>
      <c r="I120" s="90">
        <f>IF($C$5="Total Operations",
SUMIFS(AllPublicationData!$E:$E,AllPublicationData!$A:$A,'Publication Table'!$B120,AllPublicationData!$B:$B,'Publication Table'!$C$4,AllPublicationData!$D:$D,'Publication Table'!I$7),
IF('Publication Table'!$C$5="All Cancelled Operations",
SUMIFS(AllPublicationData!$F:$F,AllPublicationData!$A:$A,'Publication Table'!$B120,AllPublicationData!$B:$B,'Publication Table'!$C$4,AllPublicationData!$D:$D,'Publication Table'!I$7),
IF('Publication Table'!$C$5="Operations cancelled by patient",
SUMIFS(AllPublicationData!$G:$G,AllPublicationData!$A:$A,'Publication Table'!$B120,AllPublicationData!$B:$B,'Publication Table'!$C$4,AllPublicationData!$D:$D,'Publication Table'!I$7),
IF('Publication Table'!$C$5="Operations cancelled for clinical reasons",
SUMIFS(AllPublicationData!$H:$H,AllPublicationData!$A:$A,'Publication Table'!$B120,AllPublicationData!$B:$B,'Publication Table'!$C$4,AllPublicationData!$D:$D,'Publication Table'!I$7),
IF('Publication Table'!$C$5="Operations cancelled for non-clinical/capacity reasons",
SUMIFS(AllPublicationData!$I:$I,AllPublicationData!$A:$A,'Publication Table'!$B120,AllPublicationData!$B:$B,'Publication Table'!$C$4,AllPublicationData!$D:$D,'Publication Table'!I$7),
IF('Publication Table'!$C$5="Cancellations for other reasons",
SUMIFS(AllPublicationData!$J:$J,AllPublicationData!$A:$A,'Publication Table'!$B120,AllPublicationData!$B:$B,'Publication Table'!$C$4,AllPublicationData!$D:$D,'Publication Table'!I$7)))))))+
IF(AND($C$4="NHS Scotland",$C$5="Total Operations"),
SUMIFS(AllPublicationData!$E:$E,AllPublicationData!$A:$A,'Publication Table'!$B120,AllPublicationData!$B:$B,'Publication Table'!I$7),
IF(AND($C$4="NHS Scotland",$C$5="All Cancelled Operations"),
SUMIFS(AllPublicationData!$F:$F,AllPublicationData!$A:$A,'Publication Table'!$B120,AllPublicationData!$B:$B,'Publication Table'!I$7),
IF(AND($C$4="NHS Scotland",$C$5="Operations cancelled by patient"),
SUMIFS(AllPublicationData!$G:$G,AllPublicationData!$A:$A,'Publication Table'!$B120,AllPublicationData!$B:$B,'Publication Table'!I$7),
IF(AND($C$4="NHS Scotland",$C$5="Operations cancelled for clinical reasons"),
SUMIFS(AllPublicationData!$H:$H,AllPublicationData!$A:$A,'Publication Table'!$B120,AllPublicationData!$B:$B,'Publication Table'!I$7),
IF(AND($C$4="NHS Scotland",$C$5="Operations cancelled for non-clinical/capacity reasons"),
SUMIFS(AllPublicationData!$I:$I,AllPublicationData!$A:$A,'Publication Table'!$B120,AllPublicationData!$B:$B,'Publication Table'!I$7),
IF(AND($C$4="NHS Scotland",$C$5="Cancellations for other reasons"),
SUMIFS(AllPublicationData!$J:$J,AllPublicationData!$A:$A,'Publication Table'!$B120,AllPublicationData!$B:$B,'Publication Table'!I$7)))))))</f>
        <v>0</v>
      </c>
      <c r="J120" s="90">
        <f>IF($C$5="Total Operations",
SUMIFS(AllPublicationData!$E:$E,AllPublicationData!$A:$A,'Publication Table'!$B120,AllPublicationData!$B:$B,'Publication Table'!$C$4,AllPublicationData!$D:$D,'Publication Table'!J$7),
IF('Publication Table'!$C$5="All Cancelled Operations",
SUMIFS(AllPublicationData!$F:$F,AllPublicationData!$A:$A,'Publication Table'!$B120,AllPublicationData!$B:$B,'Publication Table'!$C$4,AllPublicationData!$D:$D,'Publication Table'!J$7),
IF('Publication Table'!$C$5="Operations cancelled by patient",
SUMIFS(AllPublicationData!$G:$G,AllPublicationData!$A:$A,'Publication Table'!$B120,AllPublicationData!$B:$B,'Publication Table'!$C$4,AllPublicationData!$D:$D,'Publication Table'!J$7),
IF('Publication Table'!$C$5="Operations cancelled for clinical reasons",
SUMIFS(AllPublicationData!$H:$H,AllPublicationData!$A:$A,'Publication Table'!$B120,AllPublicationData!$B:$B,'Publication Table'!$C$4,AllPublicationData!$D:$D,'Publication Table'!J$7),
IF('Publication Table'!$C$5="Operations cancelled for non-clinical/capacity reasons",
SUMIFS(AllPublicationData!$I:$I,AllPublicationData!$A:$A,'Publication Table'!$B120,AllPublicationData!$B:$B,'Publication Table'!$C$4,AllPublicationData!$D:$D,'Publication Table'!J$7),
IF('Publication Table'!$C$5="Cancellations for other reasons",
SUMIFS(AllPublicationData!$J:$J,AllPublicationData!$A:$A,'Publication Table'!$B120,AllPublicationData!$B:$B,'Publication Table'!$C$4,AllPublicationData!$D:$D,'Publication Table'!J$7)))))))+
IF(AND($C$4="NHS Scotland",$C$5="Total Operations"),
SUMIFS(AllPublicationData!$E:$E,AllPublicationData!$A:$A,'Publication Table'!$B120,AllPublicationData!$B:$B,'Publication Table'!J$7),
IF(AND($C$4="NHS Scotland",$C$5="All Cancelled Operations"),
SUMIFS(AllPublicationData!$F:$F,AllPublicationData!$A:$A,'Publication Table'!$B120,AllPublicationData!$B:$B,'Publication Table'!J$7),
IF(AND($C$4="NHS Scotland",$C$5="Operations cancelled by patient"),
SUMIFS(AllPublicationData!$G:$G,AllPublicationData!$A:$A,'Publication Table'!$B120,AllPublicationData!$B:$B,'Publication Table'!J$7),
IF(AND($C$4="NHS Scotland",$C$5="Operations cancelled for clinical reasons"),
SUMIFS(AllPublicationData!$H:$H,AllPublicationData!$A:$A,'Publication Table'!$B120,AllPublicationData!$B:$B,'Publication Table'!J$7),
IF(AND($C$4="NHS Scotland",$C$5="Operations cancelled for non-clinical/capacity reasons"),
SUMIFS(AllPublicationData!$I:$I,AllPublicationData!$A:$A,'Publication Table'!$B120,AllPublicationData!$B:$B,'Publication Table'!J$7),
IF(AND($C$4="NHS Scotland",$C$5="Cancellations for other reasons"),
SUMIFS(AllPublicationData!$J:$J,AllPublicationData!$A:$A,'Publication Table'!$B120,AllPublicationData!$B:$B,'Publication Table'!J$7)))))))</f>
        <v>0</v>
      </c>
      <c r="K120" s="90">
        <f>IF($C$5="Total Operations",
SUMIFS(AllPublicationData!$E:$E,AllPublicationData!$A:$A,'Publication Table'!$B120,AllPublicationData!$B:$B,'Publication Table'!$C$4,AllPublicationData!$D:$D,'Publication Table'!K$7),
IF('Publication Table'!$C$5="All Cancelled Operations",
SUMIFS(AllPublicationData!$F:$F,AllPublicationData!$A:$A,'Publication Table'!$B120,AllPublicationData!$B:$B,'Publication Table'!$C$4,AllPublicationData!$D:$D,'Publication Table'!K$7),
IF('Publication Table'!$C$5="Operations cancelled by patient",
SUMIFS(AllPublicationData!$G:$G,AllPublicationData!$A:$A,'Publication Table'!$B120,AllPublicationData!$B:$B,'Publication Table'!$C$4,AllPublicationData!$D:$D,'Publication Table'!K$7),
IF('Publication Table'!$C$5="Operations cancelled for clinical reasons",
SUMIFS(AllPublicationData!$H:$H,AllPublicationData!$A:$A,'Publication Table'!$B120,AllPublicationData!$B:$B,'Publication Table'!$C$4,AllPublicationData!$D:$D,'Publication Table'!K$7),
IF('Publication Table'!$C$5="Operations cancelled for non-clinical/capacity reasons",
SUMIFS(AllPublicationData!$I:$I,AllPublicationData!$A:$A,'Publication Table'!$B120,AllPublicationData!$B:$B,'Publication Table'!$C$4,AllPublicationData!$D:$D,'Publication Table'!K$7),
IF('Publication Table'!$C$5="Cancellations for other reasons",
SUMIFS(AllPublicationData!$J:$J,AllPublicationData!$A:$A,'Publication Table'!$B120,AllPublicationData!$B:$B,'Publication Table'!$C$4,AllPublicationData!$D:$D,'Publication Table'!K$7)))))))+
IF(AND($C$4="NHS Scotland",$C$5="Total Operations"),
SUMIFS(AllPublicationData!$E:$E,AllPublicationData!$A:$A,'Publication Table'!$B120,AllPublicationData!$B:$B,'Publication Table'!K$7),
IF(AND($C$4="NHS Scotland",$C$5="All Cancelled Operations"),
SUMIFS(AllPublicationData!$F:$F,AllPublicationData!$A:$A,'Publication Table'!$B120,AllPublicationData!$B:$B,'Publication Table'!K$7),
IF(AND($C$4="NHS Scotland",$C$5="Operations cancelled by patient"),
SUMIFS(AllPublicationData!$G:$G,AllPublicationData!$A:$A,'Publication Table'!$B120,AllPublicationData!$B:$B,'Publication Table'!K$7),
IF(AND($C$4="NHS Scotland",$C$5="Operations cancelled for clinical reasons"),
SUMIFS(AllPublicationData!$H:$H,AllPublicationData!$A:$A,'Publication Table'!$B120,AllPublicationData!$B:$B,'Publication Table'!K$7),
IF(AND($C$4="NHS Scotland",$C$5="Operations cancelled for non-clinical/capacity reasons"),
SUMIFS(AllPublicationData!$I:$I,AllPublicationData!$A:$A,'Publication Table'!$B120,AllPublicationData!$B:$B,'Publication Table'!K$7),
IF(AND($C$4="NHS Scotland",$C$5="Cancellations for other reasons"),
SUMIFS(AllPublicationData!$J:$J,AllPublicationData!$A:$A,'Publication Table'!$B120,AllPublicationData!$B:$B,'Publication Table'!K$7)))))))</f>
        <v>0</v>
      </c>
      <c r="L120" s="90">
        <f>IF($C$5="Total Operations",
SUMIFS(AllPublicationData!$E:$E,AllPublicationData!$A:$A,'Publication Table'!$B120,AllPublicationData!$B:$B,'Publication Table'!$C$4,AllPublicationData!$D:$D,'Publication Table'!L$7),
IF('Publication Table'!$C$5="All Cancelled Operations",
SUMIFS(AllPublicationData!$F:$F,AllPublicationData!$A:$A,'Publication Table'!$B120,AllPublicationData!$B:$B,'Publication Table'!$C$4,AllPublicationData!$D:$D,'Publication Table'!L$7),
IF('Publication Table'!$C$5="Operations cancelled by patient",
SUMIFS(AllPublicationData!$G:$G,AllPublicationData!$A:$A,'Publication Table'!$B120,AllPublicationData!$B:$B,'Publication Table'!$C$4,AllPublicationData!$D:$D,'Publication Table'!L$7),
IF('Publication Table'!$C$5="Operations cancelled for clinical reasons",
SUMIFS(AllPublicationData!$H:$H,AllPublicationData!$A:$A,'Publication Table'!$B120,AllPublicationData!$B:$B,'Publication Table'!$C$4,AllPublicationData!$D:$D,'Publication Table'!L$7),
IF('Publication Table'!$C$5="Operations cancelled for non-clinical/capacity reasons",
SUMIFS(AllPublicationData!$I:$I,AllPublicationData!$A:$A,'Publication Table'!$B120,AllPublicationData!$B:$B,'Publication Table'!$C$4,AllPublicationData!$D:$D,'Publication Table'!L$7),
IF('Publication Table'!$C$5="Cancellations for other reasons",
SUMIFS(AllPublicationData!$J:$J,AllPublicationData!$A:$A,'Publication Table'!$B120,AllPublicationData!$B:$B,'Publication Table'!$C$4,AllPublicationData!$D:$D,'Publication Table'!L$7)))))))+
IF(AND($C$4="NHS Scotland",$C$5="Total Operations"),
SUMIFS(AllPublicationData!$E:$E,AllPublicationData!$A:$A,'Publication Table'!$B120,AllPublicationData!$B:$B,'Publication Table'!L$7),
IF(AND($C$4="NHS Scotland",$C$5="All Cancelled Operations"),
SUMIFS(AllPublicationData!$F:$F,AllPublicationData!$A:$A,'Publication Table'!$B120,AllPublicationData!$B:$B,'Publication Table'!L$7),
IF(AND($C$4="NHS Scotland",$C$5="Operations cancelled by patient"),
SUMIFS(AllPublicationData!$G:$G,AllPublicationData!$A:$A,'Publication Table'!$B120,AllPublicationData!$B:$B,'Publication Table'!L$7),
IF(AND($C$4="NHS Scotland",$C$5="Operations cancelled for clinical reasons"),
SUMIFS(AllPublicationData!$H:$H,AllPublicationData!$A:$A,'Publication Table'!$B120,AllPublicationData!$B:$B,'Publication Table'!L$7),
IF(AND($C$4="NHS Scotland",$C$5="Operations cancelled for non-clinical/capacity reasons"),
SUMIFS(AllPublicationData!$I:$I,AllPublicationData!$A:$A,'Publication Table'!$B120,AllPublicationData!$B:$B,'Publication Table'!L$7),
IF(AND($C$4="NHS Scotland",$C$5="Cancellations for other reasons"),
SUMIFS(AllPublicationData!$J:$J,AllPublicationData!$A:$A,'Publication Table'!$B120,AllPublicationData!$B:$B,'Publication Table'!L$7)))))))</f>
        <v>0</v>
      </c>
      <c r="M120" s="90">
        <f>IF($C$5="Total Operations",
SUMIFS(AllPublicationData!$E:$E,AllPublicationData!$A:$A,'Publication Table'!$B120,AllPublicationData!$B:$B,'Publication Table'!$C$4,AllPublicationData!$D:$D,'Publication Table'!M$7),
IF('Publication Table'!$C$5="All Cancelled Operations",
SUMIFS(AllPublicationData!$F:$F,AllPublicationData!$A:$A,'Publication Table'!$B120,AllPublicationData!$B:$B,'Publication Table'!$C$4,AllPublicationData!$D:$D,'Publication Table'!M$7),
IF('Publication Table'!$C$5="Operations cancelled by patient",
SUMIFS(AllPublicationData!$G:$G,AllPublicationData!$A:$A,'Publication Table'!$B120,AllPublicationData!$B:$B,'Publication Table'!$C$4,AllPublicationData!$D:$D,'Publication Table'!M$7),
IF('Publication Table'!$C$5="Operations cancelled for clinical reasons",
SUMIFS(AllPublicationData!$G:$G,AllPublicationData!$A:$A,'Publication Table'!$B120,AllPublicationData!$B:$B,'Publication Table'!$C$4,AllPublicationData!$D:$D,'Publication Table'!M$7),
IF('Publication Table'!$C$5="Operations cancelled for non-clinical/capacity reasons",
SUMIFS(AllPublicationData!$G:$G,AllPublicationData!$A:$A,'Publication Table'!$B120,AllPublicationData!$B:$B,'Publication Table'!$C$4,AllPublicationData!$D:$D,'Publication Table'!M$7),
IF('Publication Table'!$C$5="Cancellations for other reasons",
SUMIFS(AllPublicationData!$G:$G,AllPublicationData!$A:$A,'Publication Table'!$B120,AllPublicationData!$B:$B,'Publication Table'!$C$4,AllPublicationData!$D:$D,'Publication Table'!M$7)))))))+
IF(AND($C$4="NHS Scotland",$C$5="Total Operations"),
SUMIFS(AllPublicationData!$E:$E,AllPublicationData!$A:$A,'Publication Table'!$B120,AllPublicationData!$B:$B,'Publication Table'!M$7),
IF(AND($C$4="NHS Scotland",$C$5="All Cancelled Operations"),
SUMIFS(AllPublicationData!$F:$F,AllPublicationData!$A:$A,'Publication Table'!$B120,AllPublicationData!$B:$B,'Publication Table'!M$7),
IF(AND($C$4="NHS Scotland",$C$5="Operations cancelled by patient"),
SUMIFS(AllPublicationData!$G:$G,AllPublicationData!$A:$A,'Publication Table'!$B120,AllPublicationData!$B:$B,'Publication Table'!M$7),
IF(AND($C$4="NHS Scotland",$C$5="Operations cancelled for clinical reasons"),
SUMIFS(AllPublicationData!$H:$H,AllPublicationData!$A:$A,'Publication Table'!$B120,AllPublicationData!$B:$B,'Publication Table'!M$7),
IF(AND($C$4="NHS Scotland",$C$5="Operations cancelled for non-clinical/capacity reasons"),
SUMIFS(AllPublicationData!$I:$I,AllPublicationData!$A:$A,'Publication Table'!$B120,AllPublicationData!$B:$B,'Publication Table'!M$7),
IF(AND($C$4="NHS Scotland",$C$5="Cancellations for other reasons"),
SUMIFS(AllPublicationData!$J:$J,AllPublicationData!$A:$A,'Publication Table'!$B120,AllPublicationData!$B:$B,'Publication Table'!M$7)))))))</f>
        <v>0</v>
      </c>
      <c r="N120" s="90">
        <f>IF($C$5="Total Operations",
SUMIFS(AllPublicationData!$E:$E,AllPublicationData!$A:$A,'Publication Table'!$B120,AllPublicationData!$B:$B,'Publication Table'!$C$4,AllPublicationData!$D:$D,'Publication Table'!N$7),
IF('Publication Table'!$C$5="All Cancelled Operations",
SUMIFS(AllPublicationData!$F:$F,AllPublicationData!$A:$A,'Publication Table'!$B120,AllPublicationData!$B:$B,'Publication Table'!$C$4,AllPublicationData!$D:$D,'Publication Table'!N$7),
IF('Publication Table'!$C$5="Operations cancelled by patient",
SUMIFS(AllPublicationData!$G:$G,AllPublicationData!$A:$A,'Publication Table'!$B120,AllPublicationData!$B:$B,'Publication Table'!$C$4,AllPublicationData!$D:$D,'Publication Table'!N$7),
IF('Publication Table'!$C$5="Operations cancelled for clinical reasons",
SUMIFS(AllPublicationData!$G:$G,AllPublicationData!$A:$A,'Publication Table'!$B120,AllPublicationData!$B:$B,'Publication Table'!$C$4,AllPublicationData!$D:$D,'Publication Table'!N$7),
IF('Publication Table'!$C$5="Operations cancelled for non-clinical/capacity reasons",
SUMIFS(AllPublicationData!$G:$G,AllPublicationData!$A:$A,'Publication Table'!$B120,AllPublicationData!$B:$B,'Publication Table'!$C$4,AllPublicationData!$D:$D,'Publication Table'!N$7),
IF('Publication Table'!$C$5="Cancellations for other reasons",
SUMIFS(AllPublicationData!$G:$G,AllPublicationData!$A:$A,'Publication Table'!$B120,AllPublicationData!$B:$B,'Publication Table'!$C$4,AllPublicationData!$D:$D,'Publication Table'!N$7)))))))+
IF(AND($C$4="NHS Scotland",$C$5="Total Operations"),
SUMIFS(AllPublicationData!$E:$E,AllPublicationData!$A:$A,'Publication Table'!$B120,AllPublicationData!$B:$B,'Publication Table'!N$7),
IF(AND($C$4="NHS Scotland",$C$5="All Cancelled Operations"),
SUMIFS(AllPublicationData!$F:$F,AllPublicationData!$A:$A,'Publication Table'!$B120,AllPublicationData!$B:$B,'Publication Table'!N$7),
IF(AND($C$4="NHS Scotland",$C$5="Operations cancelled by patient"),
SUMIFS(AllPublicationData!$G:$G,AllPublicationData!$A:$A,'Publication Table'!$B120,AllPublicationData!$B:$B,'Publication Table'!N$7),
IF(AND($C$4="NHS Scotland",$C$5="Operations cancelled for clinical reasons"),
SUMIFS(AllPublicationData!$H:$H,AllPublicationData!$A:$A,'Publication Table'!$B120,AllPublicationData!$B:$B,'Publication Table'!N$7),
IF(AND($C$4="NHS Scotland",$C$5="Operations cancelled for non-clinical/capacity reasons"),
SUMIFS(AllPublicationData!$I:$I,AllPublicationData!$A:$A,'Publication Table'!$B120,AllPublicationData!$B:$B,'Publication Table'!N$7),
IF(AND($C$4="NHS Scotland",$C$5="Cancellations for other reasons"),
SUMIFS(AllPublicationData!$J:$J,AllPublicationData!$A:$A,'Publication Table'!$B120,AllPublicationData!$B:$B,'Publication Table'!N$7)))))))</f>
        <v>0</v>
      </c>
      <c r="O120" s="90">
        <f>IF($C$5="Total Operations",
SUMIFS(AllPublicationData!$E:$E,AllPublicationData!$A:$A,'Publication Table'!$B120,AllPublicationData!$B:$B,'Publication Table'!$C$4,AllPublicationData!$D:$D,'Publication Table'!O$7),
IF('Publication Table'!$C$5="All Cancelled Operations",
SUMIFS(AllPublicationData!$F:$F,AllPublicationData!$A:$A,'Publication Table'!$B120,AllPublicationData!$B:$B,'Publication Table'!$C$4,AllPublicationData!$D:$D,'Publication Table'!O$7),
IF('Publication Table'!$C$5="Operations cancelled by patient",
SUMIFS(AllPublicationData!$G:$G,AllPublicationData!$A:$A,'Publication Table'!$B120,AllPublicationData!$B:$B,'Publication Table'!$C$4,AllPublicationData!$D:$D,'Publication Table'!O$7),
IF('Publication Table'!$C$5="Operations cancelled for clinical reasons",
SUMIFS(AllPublicationData!$G:$G,AllPublicationData!$A:$A,'Publication Table'!$B120,AllPublicationData!$B:$B,'Publication Table'!$C$4,AllPublicationData!$D:$D,'Publication Table'!O$7),
IF('Publication Table'!$C$5="Operations cancelled for non-clinical/capacity reasons",
SUMIFS(AllPublicationData!$G:$G,AllPublicationData!$A:$A,'Publication Table'!$B120,AllPublicationData!$B:$B,'Publication Table'!$C$4,AllPublicationData!$D:$D,'Publication Table'!O$7),
IF('Publication Table'!$C$5="Cancellations for other reasons",
SUMIFS(AllPublicationData!$G:$G,AllPublicationData!$A:$A,'Publication Table'!$B120,AllPublicationData!$B:$B,'Publication Table'!$C$4,AllPublicationData!$D:$D,'Publication Table'!O$7)))))))+
IF(AND($C$4="NHS Scotland",$C$5="Total Operations"),
SUMIFS(AllPublicationData!$E:$E,AllPublicationData!$A:$A,'Publication Table'!$B120,AllPublicationData!$B:$B,'Publication Table'!O$7),
IF(AND($C$4="NHS Scotland",$C$5="All Cancelled Operations"),
SUMIFS(AllPublicationData!$F:$F,AllPublicationData!$A:$A,'Publication Table'!$B120,AllPublicationData!$B:$B,'Publication Table'!O$7),
IF(AND($C$4="NHS Scotland",$C$5="Operations cancelled by patient"),
SUMIFS(AllPublicationData!$G:$G,AllPublicationData!$A:$A,'Publication Table'!$B120,AllPublicationData!$B:$B,'Publication Table'!O$7),
IF(AND($C$4="NHS Scotland",$C$5="Operations cancelled for clinical reasons"),
SUMIFS(AllPublicationData!$H:$H,AllPublicationData!$A:$A,'Publication Table'!$B120,AllPublicationData!$B:$B,'Publication Table'!O$7),
IF(AND($C$4="NHS Scotland",$C$5="Operations cancelled for non-clinical/capacity reasons"),
SUMIFS(AllPublicationData!$I:$I,AllPublicationData!$A:$A,'Publication Table'!$B120,AllPublicationData!$B:$B,'Publication Table'!O$7),
IF(AND($C$4="NHS Scotland",$C$5="Cancellations for other reasons"),
SUMIFS(AllPublicationData!$J:$J,AllPublicationData!$A:$A,'Publication Table'!$B120,AllPublicationData!$B:$B,'Publication Table'!O$7)))))))</f>
        <v>0</v>
      </c>
      <c r="P120" s="90">
        <f>IF($C$5="Total Operations",
SUMIFS(AllPublicationData!$E:$E,AllPublicationData!$A:$A,'Publication Table'!$B120,AllPublicationData!$B:$B,'Publication Table'!$C$4,AllPublicationData!$D:$D,'Publication Table'!P$7),
IF('Publication Table'!$C$5="All Cancelled Operations",
SUMIFS(AllPublicationData!$F:$F,AllPublicationData!$A:$A,'Publication Table'!$B120,AllPublicationData!$B:$B,'Publication Table'!$C$4,AllPublicationData!$D:$D,'Publication Table'!P$7),
IF('Publication Table'!$C$5="Operations cancelled by patient",
SUMIFS(AllPublicationData!$G:$G,AllPublicationData!$A:$A,'Publication Table'!$B120,AllPublicationData!$B:$B,'Publication Table'!$C$4,AllPublicationData!$D:$D,'Publication Table'!P$7),
IF('Publication Table'!$C$5="Operations cancelled for clinical reasons",
SUMIFS(AllPublicationData!$G:$G,AllPublicationData!$A:$A,'Publication Table'!$B120,AllPublicationData!$B:$B,'Publication Table'!$C$4,AllPublicationData!$D:$D,'Publication Table'!P$7),
IF('Publication Table'!$C$5="Operations cancelled for non-clinical/capacity reasons",
SUMIFS(AllPublicationData!$G:$G,AllPublicationData!$A:$A,'Publication Table'!$B120,AllPublicationData!$B:$B,'Publication Table'!$C$4,AllPublicationData!$D:$D,'Publication Table'!P$7),
IF('Publication Table'!$C$5="Cancellations for other reasons",
SUMIFS(AllPublicationData!$G:$G,AllPublicationData!$A:$A,'Publication Table'!$B120,AllPublicationData!$B:$B,'Publication Table'!$C$4,AllPublicationData!$D:$D,'Publication Table'!P$7)))))))+
IF(AND($C$4="NHS Scotland",$C$5="Total Operations"),
SUMIFS(AllPublicationData!$E:$E,AllPublicationData!$A:$A,'Publication Table'!$B120,AllPublicationData!$B:$B,'Publication Table'!P$7),
IF(AND($C$4="NHS Scotland",$C$5="All Cancelled Operations"),
SUMIFS(AllPublicationData!$F:$F,AllPublicationData!$A:$A,'Publication Table'!$B120,AllPublicationData!$B:$B,'Publication Table'!P$7),
IF(AND($C$4="NHS Scotland",$C$5="Operations cancelled by patient"),
SUMIFS(AllPublicationData!$G:$G,AllPublicationData!$A:$A,'Publication Table'!$B120,AllPublicationData!$B:$B,'Publication Table'!P$7),
IF(AND($C$4="NHS Scotland",$C$5="Operations cancelled for clinical reasons"),
SUMIFS(AllPublicationData!$H:$H,AllPublicationData!$A:$A,'Publication Table'!$B120,AllPublicationData!$B:$B,'Publication Table'!P$7),
IF(AND($C$4="NHS Scotland",$C$5="Operations cancelled for non-clinical/capacity reasons"),
SUMIFS(AllPublicationData!$I:$I,AllPublicationData!$A:$A,'Publication Table'!$B120,AllPublicationData!$B:$B,'Publication Table'!P$7),
IF(AND($C$4="NHS Scotland",$C$5="Cancellations for other reasons"),
SUMIFS(AllPublicationData!$J:$J,AllPublicationData!$A:$A,'Publication Table'!$B120,AllPublicationData!$B:$B,'Publication Table'!P$7)))))))</f>
        <v>0</v>
      </c>
      <c r="Q120" s="90">
        <f>IF($C$5="Total Operations",
SUMIFS(AllPublicationData!$E:$E,AllPublicationData!$A:$A,'Publication Table'!$B120,AllPublicationData!$B:$B,'Publication Table'!$C$4,AllPublicationData!$D:$D,'Publication Table'!Q$7),
IF('Publication Table'!$C$5="All Cancelled Operations",
SUMIFS(AllPublicationData!$F:$F,AllPublicationData!$A:$A,'Publication Table'!$B120,AllPublicationData!$B:$B,'Publication Table'!$C$4,AllPublicationData!$D:$D,'Publication Table'!Q$7),
IF('Publication Table'!$C$5="Operations cancelled by patient",
SUMIFS(AllPublicationData!$G:$G,AllPublicationData!$A:$A,'Publication Table'!$B120,AllPublicationData!$B:$B,'Publication Table'!$C$4,AllPublicationData!$D:$D,'Publication Table'!Q$7),
IF('Publication Table'!$C$5="Operations cancelled for clinical reasons",
SUMIFS(AllPublicationData!$G:$G,AllPublicationData!$A:$A,'Publication Table'!$B120,AllPublicationData!$B:$B,'Publication Table'!$C$4,AllPublicationData!$D:$D,'Publication Table'!Q$7),
IF('Publication Table'!$C$5="Operations cancelled for non-clinical/capacity reasons",
SUMIFS(AllPublicationData!$G:$G,AllPublicationData!$A:$A,'Publication Table'!$B120,AllPublicationData!$B:$B,'Publication Table'!$C$4,AllPublicationData!$D:$D,'Publication Table'!Q$7),
IF('Publication Table'!$C$5="Cancellations for other reasons",
SUMIFS(AllPublicationData!$G:$G,AllPublicationData!$A:$A,'Publication Table'!$B120,AllPublicationData!$B:$B,'Publication Table'!$C$4,AllPublicationData!$D:$D,'Publication Table'!Q$7)))))))+
IF(AND($C$4="NHS Scotland",$C$5="Total Operations"),
SUMIFS(AllPublicationData!$E:$E,AllPublicationData!$A:$A,'Publication Table'!$B120,AllPublicationData!$B:$B,'Publication Table'!Q$7),
IF(AND($C$4="NHS Scotland",$C$5="All Cancelled Operations"),
SUMIFS(AllPublicationData!$F:$F,AllPublicationData!$A:$A,'Publication Table'!$B120,AllPublicationData!$B:$B,'Publication Table'!Q$7),
IF(AND($C$4="NHS Scotland",$C$5="Operations cancelled by patient"),
SUMIFS(AllPublicationData!$G:$G,AllPublicationData!$A:$A,'Publication Table'!$B120,AllPublicationData!$B:$B,'Publication Table'!Q$7),
IF(AND($C$4="NHS Scotland",$C$5="Operations cancelled for clinical reasons"),
SUMIFS(AllPublicationData!$H:$H,AllPublicationData!$A:$A,'Publication Table'!$B120,AllPublicationData!$B:$B,'Publication Table'!Q$7),
IF(AND($C$4="NHS Scotland",$C$5="Operations cancelled for non-clinical/capacity reasons"),
SUMIFS(AllPublicationData!$I:$I,AllPublicationData!$A:$A,'Publication Table'!$B120,AllPublicationData!$B:$B,'Publication Table'!Q$7),
IF(AND($C$4="NHS Scotland",$C$5="Cancellations for other reasons"),
SUMIFS(AllPublicationData!$J:$J,AllPublicationData!$A:$A,'Publication Table'!$B120,AllPublicationData!$B:$B,'Publication Table'!Q$7)))))))</f>
        <v>0</v>
      </c>
      <c r="R120" s="90">
        <f>IF($C$5="Total Operations",
SUMIFS(AllPublicationData!$E:$E,AllPublicationData!$A:$A,'Publication Table'!$B120,AllPublicationData!$B:$B,'Publication Table'!$C$4,AllPublicationData!$D:$D,'Publication Table'!R$7),
IF('Publication Table'!$C$5="All Cancelled Operations",
SUMIFS(AllPublicationData!$F:$F,AllPublicationData!$A:$A,'Publication Table'!$B120,AllPublicationData!$B:$B,'Publication Table'!$C$4,AllPublicationData!$D:$D,'Publication Table'!R$7),
IF('Publication Table'!$C$5="Operations cancelled by patient",
SUMIFS(AllPublicationData!$G:$G,AllPublicationData!$A:$A,'Publication Table'!$B120,AllPublicationData!$B:$B,'Publication Table'!$C$4,AllPublicationData!$D:$D,'Publication Table'!R$7),
IF('Publication Table'!$C$5="Operations cancelled for clinical reasons",
SUMIFS(AllPublicationData!$G:$G,AllPublicationData!$A:$A,'Publication Table'!$B120,AllPublicationData!$B:$B,'Publication Table'!$C$4,AllPublicationData!$D:$D,'Publication Table'!R$7),
IF('Publication Table'!$C$5="Operations cancelled for non-clinical/capacity reasons",
SUMIFS(AllPublicationData!$G:$G,AllPublicationData!$A:$A,'Publication Table'!$B120,AllPublicationData!$B:$B,'Publication Table'!$C$4,AllPublicationData!$D:$D,'Publication Table'!R$7),
IF('Publication Table'!$C$5="Cancellations for other reasons",
SUMIFS(AllPublicationData!$G:$G,AllPublicationData!$A:$A,'Publication Table'!$B120,AllPublicationData!$B:$B,'Publication Table'!$C$4,AllPublicationData!$D:$D,'Publication Table'!R$7)))))))+
IF(AND($C$4="NHS Scotland",$C$5="Total Operations"),
SUMIFS(AllPublicationData!$E:$E,AllPublicationData!$A:$A,'Publication Table'!$B120,AllPublicationData!$B:$B,'Publication Table'!R$7),
IF(AND($C$4="NHS Scotland",$C$5="All Cancelled Operations"),
SUMIFS(AllPublicationData!$F:$F,AllPublicationData!$A:$A,'Publication Table'!$B120,AllPublicationData!$B:$B,'Publication Table'!R$7),
IF(AND($C$4="NHS Scotland",$C$5="Operations cancelled by patient"),
SUMIFS(AllPublicationData!$G:$G,AllPublicationData!$A:$A,'Publication Table'!$B120,AllPublicationData!$B:$B,'Publication Table'!R$7),
IF(AND($C$4="NHS Scotland",$C$5="Operations cancelled for clinical reasons"),
SUMIFS(AllPublicationData!$H:$H,AllPublicationData!$A:$A,'Publication Table'!$B120,AllPublicationData!$B:$B,'Publication Table'!R$7),
IF(AND($C$4="NHS Scotland",$C$5="Operations cancelled for non-clinical/capacity reasons"),
SUMIFS(AllPublicationData!$I:$I,AllPublicationData!$A:$A,'Publication Table'!$B120,AllPublicationData!$B:$B,'Publication Table'!R$7),
IF(AND($C$4="NHS Scotland",$C$5="Cancellations for other reasons"),
SUMIFS(AllPublicationData!$J:$J,AllPublicationData!$A:$A,'Publication Table'!$B120,AllPublicationData!$B:$B,'Publication Table'!R$7)))))))</f>
        <v>0</v>
      </c>
    </row>
    <row r="121" spans="2:18" x14ac:dyDescent="0.35">
      <c r="C121" s="81">
        <f>IF($C$5="Total Operations",
SUMIFS(AllPublicationData!$E:$E,AllPublicationData!$A:$A,'Publication Table'!$B121,AllPublicationData!$B:$B,'Publication Table'!$C$4),
IF('Publication Table'!$C$5="All Cancelled Operations",
SUMIFS(AllPublicationData!$F:$F,AllPublicationData!$A:$A,'Publication Table'!$B121,AllPublicationData!$B:$B,'Publication Table'!$C$4),
IF('Publication Table'!$C$5="Operations cancelled by patient",
SUMIFS(AllPublicationData!$G:$G,AllPublicationData!$A:$A,'Publication Table'!$B121,AllPublicationData!$B:$B,'Publication Table'!$C$4),
IF('Publication Table'!$C$5="Operations cancelled for clinical reasons",
SUMIFS(AllPublicationData!$H:$H,AllPublicationData!$A:$A,'Publication Table'!$B121,AllPublicationData!$B:$B,'Publication Table'!$C$4),
IF('Publication Table'!$C$5="Operations cancelled for non-clinical/capacity reasons",
SUMIFS(AllPublicationData!$I:$I,AllPublicationData!$A:$A,'Publication Table'!$B121,AllPublicationData!$B:$B,'Publication Table'!$C$4),
IF('Publication Table'!$C$5="Cancellations for other reasons",
SUMIFS(AllPublicationData!$J:$J,AllPublicationData!$A:$A,'Publication Table'!$B121,AllPublicationData!$B:$B,'Publication Table'!$C$4)))))))+
IF(AND($C$4="NHS Scotland",$C$5="Total Operations"),
SUMIFS(AllPublicationData!$E:$E,AllPublicationData!$A:$A,'Publication Table'!$B121),
IF(AND($C$4="NHS Scotland",$C$5="All Cancelled Operations"),
SUMIFS(AllPublicationData!$F:$F,AllPublicationData!$A:$A,'Publication Table'!$B121),
IF(AND($C$4="NHS Scotland",$C$5="Operations cancelled by patient"),
SUMIFS(AllPublicationData!$G:$G,AllPublicationData!$A:$A,'Publication Table'!$B121),
IF(AND($C$4="NHS Scotland",$C$5="Operations cancelled for clinical reasons"),
SUMIFS(AllPublicationData!$H:$H,AllPublicationData!$A:$A,'Publication Table'!$B121),
IF(AND($C$4="NHS Scotland",$C$5="Operations cancelled for non-clinical/capacity reasons"),
SUMIFS(AllPublicationData!$I:$I,AllPublicationData!$A:$A,'Publication Table'!$B121),
IF(AND($C$4="NHS Scotland",$C$5="Cancellations for other reasons"),
SUMIFS(AllPublicationData!$J:$J,AllPublicationData!$A:$A,'Publication Table'!$B121)))))))</f>
        <v>0</v>
      </c>
      <c r="D121" s="90">
        <f>IF($C$5="Total Operations",
SUMIFS(AllPublicationData!$E:$E,AllPublicationData!$A:$A,'Publication Table'!$B121,AllPublicationData!$B:$B,'Publication Table'!$C$4,AllPublicationData!$D:$D,'Publication Table'!D$7),
IF('Publication Table'!$C$5="All Cancelled Operations",
SUMIFS(AllPublicationData!$F:$F,AllPublicationData!$A:$A,'Publication Table'!$B121,AllPublicationData!$B:$B,'Publication Table'!$C$4,AllPublicationData!$D:$D,'Publication Table'!D$7),
IF('Publication Table'!$C$5="Operations cancelled by patient",
SUMIFS(AllPublicationData!$G:$G,AllPublicationData!$A:$A,'Publication Table'!$B121,AllPublicationData!$B:$B,'Publication Table'!$C$4,AllPublicationData!$D:$D,'Publication Table'!D$7),
IF('Publication Table'!$C$5="Operations cancelled for clinical reasons",
SUMIFS(AllPublicationData!$H:$H,AllPublicationData!$A:$A,'Publication Table'!$B121,AllPublicationData!$B:$B,'Publication Table'!$C$4,AllPublicationData!$D:$D,'Publication Table'!D$7),
IF('Publication Table'!$C$5="Operations cancelled for non-clinical/capacity reasons",
SUMIFS(AllPublicationData!$I:$I,AllPublicationData!$A:$A,'Publication Table'!$B121,AllPublicationData!$B:$B,'Publication Table'!$C$4,AllPublicationData!$D:$D,'Publication Table'!D$7),
IF('Publication Table'!$C$5="Cancellations for other reasons",
SUMIFS(AllPublicationData!$J:$J,AllPublicationData!$A:$A,'Publication Table'!$B121,AllPublicationData!$B:$B,'Publication Table'!$C$4,AllPublicationData!$D:$D,'Publication Table'!D$7)))))))+
IF(AND($C$4="NHS Scotland",$C$5="Total Operations"),
SUMIFS(AllPublicationData!$E:$E,AllPublicationData!$A:$A,'Publication Table'!$B121,AllPublicationData!$B:$B,'Publication Table'!D$7),
IF(AND($C$4="NHS Scotland",$C$5="All Cancelled Operations"),
SUMIFS(AllPublicationData!$F:$F,AllPublicationData!$A:$A,'Publication Table'!$B121,AllPublicationData!$B:$B,'Publication Table'!D$7),
IF(AND($C$4="NHS Scotland",$C$5="Operations cancelled by patient"),
SUMIFS(AllPublicationData!$G:$G,AllPublicationData!$A:$A,'Publication Table'!$B121,AllPublicationData!$B:$B,'Publication Table'!D$7),
IF(AND($C$4="NHS Scotland",$C$5="Operations cancelled for clinical reasons"),
SUMIFS(AllPublicationData!$H:$H,AllPublicationData!$A:$A,'Publication Table'!$B121,AllPublicationData!$B:$B,'Publication Table'!D$7),
IF(AND($C$4="NHS Scotland",$C$5="Operations cancelled for non-clinical/capacity reasons"),
SUMIFS(AllPublicationData!$I:$I,AllPublicationData!$A:$A,'Publication Table'!$B121,AllPublicationData!$B:$B,'Publication Table'!D$7),
IF(AND($C$4="NHS Scotland",$C$5="Cancellations for other reasons"),
SUMIFS(AllPublicationData!$J:$J,AllPublicationData!$A:$A,'Publication Table'!$B121,AllPublicationData!$B:$B,'Publication Table'!D$7)))))))</f>
        <v>0</v>
      </c>
      <c r="E121" s="90">
        <f>IF($C$5="Total Operations",
SUMIFS(AllPublicationData!$E:$E,AllPublicationData!$A:$A,'Publication Table'!$B121,AllPublicationData!$B:$B,'Publication Table'!$C$4,AllPublicationData!$D:$D,'Publication Table'!E$7),
IF('Publication Table'!$C$5="All Cancelled Operations",
SUMIFS(AllPublicationData!$F:$F,AllPublicationData!$A:$A,'Publication Table'!$B121,AllPublicationData!$B:$B,'Publication Table'!$C$4,AllPublicationData!$D:$D,'Publication Table'!E$7),
IF('Publication Table'!$C$5="Operations cancelled by patient",
SUMIFS(AllPublicationData!$G:$G,AllPublicationData!$A:$A,'Publication Table'!$B121,AllPublicationData!$B:$B,'Publication Table'!$C$4,AllPublicationData!$D:$D,'Publication Table'!E$7),
IF('Publication Table'!$C$5="Operations cancelled for clinical reasons",
SUMIFS(AllPublicationData!$H:$H,AllPublicationData!$A:$A,'Publication Table'!$B121,AllPublicationData!$B:$B,'Publication Table'!$C$4,AllPublicationData!$D:$D,'Publication Table'!E$7),
IF('Publication Table'!$C$5="Operations cancelled for non-clinical/capacity reasons",
SUMIFS(AllPublicationData!$I:$I,AllPublicationData!$A:$A,'Publication Table'!$B121,AllPublicationData!$B:$B,'Publication Table'!$C$4,AllPublicationData!$D:$D,'Publication Table'!E$7),
IF('Publication Table'!$C$5="Cancellations for other reasons",
SUMIFS(AllPublicationData!$J:$J,AllPublicationData!$A:$A,'Publication Table'!$B121,AllPublicationData!$B:$B,'Publication Table'!$C$4,AllPublicationData!$D:$D,'Publication Table'!E$7)))))))+
IF(AND($C$4="NHS Scotland",$C$5="Total Operations"),
SUMIFS(AllPublicationData!$E:$E,AllPublicationData!$A:$A,'Publication Table'!$B121,AllPublicationData!$B:$B,'Publication Table'!E$7),
IF(AND($C$4="NHS Scotland",$C$5="All Cancelled Operations"),
SUMIFS(AllPublicationData!$F:$F,AllPublicationData!$A:$A,'Publication Table'!$B121,AllPublicationData!$B:$B,'Publication Table'!E$7),
IF(AND($C$4="NHS Scotland",$C$5="Operations cancelled by patient"),
SUMIFS(AllPublicationData!$G:$G,AllPublicationData!$A:$A,'Publication Table'!$B121,AllPublicationData!$B:$B,'Publication Table'!E$7),
IF(AND($C$4="NHS Scotland",$C$5="Operations cancelled for clinical reasons"),
SUMIFS(AllPublicationData!$H:$H,AllPublicationData!$A:$A,'Publication Table'!$B121,AllPublicationData!$B:$B,'Publication Table'!E$7),
IF(AND($C$4="NHS Scotland",$C$5="Operations cancelled for non-clinical/capacity reasons"),
SUMIFS(AllPublicationData!$I:$I,AllPublicationData!$A:$A,'Publication Table'!$B121,AllPublicationData!$B:$B,'Publication Table'!E$7),
IF(AND($C$4="NHS Scotland",$C$5="Cancellations for other reasons"),
SUMIFS(AllPublicationData!$J:$J,AllPublicationData!$A:$A,'Publication Table'!$B121,AllPublicationData!$B:$B,'Publication Table'!E$7)))))))</f>
        <v>0</v>
      </c>
      <c r="F121" s="90">
        <f>IF($C$5="Total Operations",
SUMIFS(AllPublicationData!$E:$E,AllPublicationData!$A:$A,'Publication Table'!$B121,AllPublicationData!$B:$B,'Publication Table'!$C$4,AllPublicationData!$D:$D,'Publication Table'!F$7),
IF('Publication Table'!$C$5="All Cancelled Operations",
SUMIFS(AllPublicationData!$F:$F,AllPublicationData!$A:$A,'Publication Table'!$B121,AllPublicationData!$B:$B,'Publication Table'!$C$4,AllPublicationData!$D:$D,'Publication Table'!F$7),
IF('Publication Table'!$C$5="Operations cancelled by patient",
SUMIFS(AllPublicationData!$G:$G,AllPublicationData!$A:$A,'Publication Table'!$B121,AllPublicationData!$B:$B,'Publication Table'!$C$4,AllPublicationData!$D:$D,'Publication Table'!F$7),
IF('Publication Table'!$C$5="Operations cancelled for clinical reasons",
SUMIFS(AllPublicationData!$H:$H,AllPublicationData!$A:$A,'Publication Table'!$B121,AllPublicationData!$B:$B,'Publication Table'!$C$4,AllPublicationData!$D:$D,'Publication Table'!F$7),
IF('Publication Table'!$C$5="Operations cancelled for non-clinical/capacity reasons",
SUMIFS(AllPublicationData!$I:$I,AllPublicationData!$A:$A,'Publication Table'!$B121,AllPublicationData!$B:$B,'Publication Table'!$C$4,AllPublicationData!$D:$D,'Publication Table'!F$7),
IF('Publication Table'!$C$5="Cancellations for other reasons",
SUMIFS(AllPublicationData!$J:$J,AllPublicationData!$A:$A,'Publication Table'!$B121,AllPublicationData!$B:$B,'Publication Table'!$C$4,AllPublicationData!$D:$D,'Publication Table'!F$7)))))))+
IF(AND($C$4="NHS Scotland",$C$5="Total Operations"),
SUMIFS(AllPublicationData!$E:$E,AllPublicationData!$A:$A,'Publication Table'!$B121,AllPublicationData!$B:$B,'Publication Table'!F$7),
IF(AND($C$4="NHS Scotland",$C$5="All Cancelled Operations"),
SUMIFS(AllPublicationData!$F:$F,AllPublicationData!$A:$A,'Publication Table'!$B121,AllPublicationData!$B:$B,'Publication Table'!F$7),
IF(AND($C$4="NHS Scotland",$C$5="Operations cancelled by patient"),
SUMIFS(AllPublicationData!$G:$G,AllPublicationData!$A:$A,'Publication Table'!$B121,AllPublicationData!$B:$B,'Publication Table'!F$7),
IF(AND($C$4="NHS Scotland",$C$5="Operations cancelled for clinical reasons"),
SUMIFS(AllPublicationData!$H:$H,AllPublicationData!$A:$A,'Publication Table'!$B121,AllPublicationData!$B:$B,'Publication Table'!F$7),
IF(AND($C$4="NHS Scotland",$C$5="Operations cancelled for non-clinical/capacity reasons"),
SUMIFS(AllPublicationData!$I:$I,AllPublicationData!$A:$A,'Publication Table'!$B121,AllPublicationData!$B:$B,'Publication Table'!F$7),
IF(AND($C$4="NHS Scotland",$C$5="Cancellations for other reasons"),
SUMIFS(AllPublicationData!$J:$J,AllPublicationData!$A:$A,'Publication Table'!$B121,AllPublicationData!$B:$B,'Publication Table'!F$7)))))))</f>
        <v>0</v>
      </c>
      <c r="G121" s="90">
        <f>IF($C$5="Total Operations",
SUMIFS(AllPublicationData!$E:$E,AllPublicationData!$A:$A,'Publication Table'!$B121,AllPublicationData!$B:$B,'Publication Table'!$C$4,AllPublicationData!$D:$D,'Publication Table'!G$7),
IF('Publication Table'!$C$5="All Cancelled Operations",
SUMIFS(AllPublicationData!$F:$F,AllPublicationData!$A:$A,'Publication Table'!$B121,AllPublicationData!$B:$B,'Publication Table'!$C$4,AllPublicationData!$D:$D,'Publication Table'!G$7),
IF('Publication Table'!$C$5="Operations cancelled by patient",
SUMIFS(AllPublicationData!$G:$G,AllPublicationData!$A:$A,'Publication Table'!$B121,AllPublicationData!$B:$B,'Publication Table'!$C$4,AllPublicationData!$D:$D,'Publication Table'!G$7),
IF('Publication Table'!$C$5="Operations cancelled for clinical reasons",
SUMIFS(AllPublicationData!$H:$H,AllPublicationData!$A:$A,'Publication Table'!$B121,AllPublicationData!$B:$B,'Publication Table'!$C$4,AllPublicationData!$D:$D,'Publication Table'!G$7),
IF('Publication Table'!$C$5="Operations cancelled for non-clinical/capacity reasons",
SUMIFS(AllPublicationData!$I:$I,AllPublicationData!$A:$A,'Publication Table'!$B121,AllPublicationData!$B:$B,'Publication Table'!$C$4,AllPublicationData!$D:$D,'Publication Table'!G$7),
IF('Publication Table'!$C$5="Cancellations for other reasons",
SUMIFS(AllPublicationData!$J:$J,AllPublicationData!$A:$A,'Publication Table'!$B121,AllPublicationData!$B:$B,'Publication Table'!$C$4,AllPublicationData!$D:$D,'Publication Table'!G$7)))))))+
IF(AND($C$4="NHS Scotland",$C$5="Total Operations"),
SUMIFS(AllPublicationData!$E:$E,AllPublicationData!$A:$A,'Publication Table'!$B121,AllPublicationData!$B:$B,'Publication Table'!G$7),
IF(AND($C$4="NHS Scotland",$C$5="All Cancelled Operations"),
SUMIFS(AllPublicationData!$F:$F,AllPublicationData!$A:$A,'Publication Table'!$B121,AllPublicationData!$B:$B,'Publication Table'!G$7),
IF(AND($C$4="NHS Scotland",$C$5="Operations cancelled by patient"),
SUMIFS(AllPublicationData!$G:$G,AllPublicationData!$A:$A,'Publication Table'!$B121,AllPublicationData!$B:$B,'Publication Table'!G$7),
IF(AND($C$4="NHS Scotland",$C$5="Operations cancelled for clinical reasons"),
SUMIFS(AllPublicationData!$H:$H,AllPublicationData!$A:$A,'Publication Table'!$B121,AllPublicationData!$B:$B,'Publication Table'!G$7),
IF(AND($C$4="NHS Scotland",$C$5="Operations cancelled for non-clinical/capacity reasons"),
SUMIFS(AllPublicationData!$I:$I,AllPublicationData!$A:$A,'Publication Table'!$B121,AllPublicationData!$B:$B,'Publication Table'!G$7),
IF(AND($C$4="NHS Scotland",$C$5="Cancellations for other reasons"),
SUMIFS(AllPublicationData!$J:$J,AllPublicationData!$A:$A,'Publication Table'!$B121,AllPublicationData!$B:$B,'Publication Table'!G$7)))))))</f>
        <v>0</v>
      </c>
      <c r="H121" s="90">
        <f>IF($C$5="Total Operations",
SUMIFS(AllPublicationData!$E:$E,AllPublicationData!$A:$A,'Publication Table'!$B121,AllPublicationData!$B:$B,'Publication Table'!$C$4,AllPublicationData!$D:$D,'Publication Table'!H$7),
IF('Publication Table'!$C$5="All Cancelled Operations",
SUMIFS(AllPublicationData!$F:$F,AllPublicationData!$A:$A,'Publication Table'!$B121,AllPublicationData!$B:$B,'Publication Table'!$C$4,AllPublicationData!$D:$D,'Publication Table'!H$7),
IF('Publication Table'!$C$5="Operations cancelled by patient",
SUMIFS(AllPublicationData!$G:$G,AllPublicationData!$A:$A,'Publication Table'!$B121,AllPublicationData!$B:$B,'Publication Table'!$C$4,AllPublicationData!$D:$D,'Publication Table'!H$7),
IF('Publication Table'!$C$5="Operations cancelled for clinical reasons",
SUMIFS(AllPublicationData!$H:$H,AllPublicationData!$A:$A,'Publication Table'!$B121,AllPublicationData!$B:$B,'Publication Table'!$C$4,AllPublicationData!$D:$D,'Publication Table'!H$7),
IF('Publication Table'!$C$5="Operations cancelled for non-clinical/capacity reasons",
SUMIFS(AllPublicationData!$I:$I,AllPublicationData!$A:$A,'Publication Table'!$B121,AllPublicationData!$B:$B,'Publication Table'!$C$4,AllPublicationData!$D:$D,'Publication Table'!H$7),
IF('Publication Table'!$C$5="Cancellations for other reasons",
SUMIFS(AllPublicationData!$J:$J,AllPublicationData!$A:$A,'Publication Table'!$B121,AllPublicationData!$B:$B,'Publication Table'!$C$4,AllPublicationData!$D:$D,'Publication Table'!H$7)))))))+
IF(AND($C$4="NHS Scotland",$C$5="Total Operations"),
SUMIFS(AllPublicationData!$E:$E,AllPublicationData!$A:$A,'Publication Table'!$B121,AllPublicationData!$B:$B,'Publication Table'!H$7),
IF(AND($C$4="NHS Scotland",$C$5="All Cancelled Operations"),
SUMIFS(AllPublicationData!$F:$F,AllPublicationData!$A:$A,'Publication Table'!$B121,AllPublicationData!$B:$B,'Publication Table'!H$7),
IF(AND($C$4="NHS Scotland",$C$5="Operations cancelled by patient"),
SUMIFS(AllPublicationData!$G:$G,AllPublicationData!$A:$A,'Publication Table'!$B121,AllPublicationData!$B:$B,'Publication Table'!H$7),
IF(AND($C$4="NHS Scotland",$C$5="Operations cancelled for clinical reasons"),
SUMIFS(AllPublicationData!$H:$H,AllPublicationData!$A:$A,'Publication Table'!$B121,AllPublicationData!$B:$B,'Publication Table'!H$7),
IF(AND($C$4="NHS Scotland",$C$5="Operations cancelled for non-clinical/capacity reasons"),
SUMIFS(AllPublicationData!$I:$I,AllPublicationData!$A:$A,'Publication Table'!$B121,AllPublicationData!$B:$B,'Publication Table'!H$7),
IF(AND($C$4="NHS Scotland",$C$5="Cancellations for other reasons"),
SUMIFS(AllPublicationData!$J:$J,AllPublicationData!$A:$A,'Publication Table'!$B121,AllPublicationData!$B:$B,'Publication Table'!H$7)))))))</f>
        <v>0</v>
      </c>
      <c r="I121" s="90">
        <f>IF($C$5="Total Operations",
SUMIFS(AllPublicationData!$E:$E,AllPublicationData!$A:$A,'Publication Table'!$B121,AllPublicationData!$B:$B,'Publication Table'!$C$4,AllPublicationData!$D:$D,'Publication Table'!I$7),
IF('Publication Table'!$C$5="All Cancelled Operations",
SUMIFS(AllPublicationData!$F:$F,AllPublicationData!$A:$A,'Publication Table'!$B121,AllPublicationData!$B:$B,'Publication Table'!$C$4,AllPublicationData!$D:$D,'Publication Table'!I$7),
IF('Publication Table'!$C$5="Operations cancelled by patient",
SUMIFS(AllPublicationData!$G:$G,AllPublicationData!$A:$A,'Publication Table'!$B121,AllPublicationData!$B:$B,'Publication Table'!$C$4,AllPublicationData!$D:$D,'Publication Table'!I$7),
IF('Publication Table'!$C$5="Operations cancelled for clinical reasons",
SUMIFS(AllPublicationData!$H:$H,AllPublicationData!$A:$A,'Publication Table'!$B121,AllPublicationData!$B:$B,'Publication Table'!$C$4,AllPublicationData!$D:$D,'Publication Table'!I$7),
IF('Publication Table'!$C$5="Operations cancelled for non-clinical/capacity reasons",
SUMIFS(AllPublicationData!$I:$I,AllPublicationData!$A:$A,'Publication Table'!$B121,AllPublicationData!$B:$B,'Publication Table'!$C$4,AllPublicationData!$D:$D,'Publication Table'!I$7),
IF('Publication Table'!$C$5="Cancellations for other reasons",
SUMIFS(AllPublicationData!$J:$J,AllPublicationData!$A:$A,'Publication Table'!$B121,AllPublicationData!$B:$B,'Publication Table'!$C$4,AllPublicationData!$D:$D,'Publication Table'!I$7)))))))+
IF(AND($C$4="NHS Scotland",$C$5="Total Operations"),
SUMIFS(AllPublicationData!$E:$E,AllPublicationData!$A:$A,'Publication Table'!$B121,AllPublicationData!$B:$B,'Publication Table'!I$7),
IF(AND($C$4="NHS Scotland",$C$5="All Cancelled Operations"),
SUMIFS(AllPublicationData!$F:$F,AllPublicationData!$A:$A,'Publication Table'!$B121,AllPublicationData!$B:$B,'Publication Table'!I$7),
IF(AND($C$4="NHS Scotland",$C$5="Operations cancelled by patient"),
SUMIFS(AllPublicationData!$G:$G,AllPublicationData!$A:$A,'Publication Table'!$B121,AllPublicationData!$B:$B,'Publication Table'!I$7),
IF(AND($C$4="NHS Scotland",$C$5="Operations cancelled for clinical reasons"),
SUMIFS(AllPublicationData!$H:$H,AllPublicationData!$A:$A,'Publication Table'!$B121,AllPublicationData!$B:$B,'Publication Table'!I$7),
IF(AND($C$4="NHS Scotland",$C$5="Operations cancelled for non-clinical/capacity reasons"),
SUMIFS(AllPublicationData!$I:$I,AllPublicationData!$A:$A,'Publication Table'!$B121,AllPublicationData!$B:$B,'Publication Table'!I$7),
IF(AND($C$4="NHS Scotland",$C$5="Cancellations for other reasons"),
SUMIFS(AllPublicationData!$J:$J,AllPublicationData!$A:$A,'Publication Table'!$B121,AllPublicationData!$B:$B,'Publication Table'!I$7)))))))</f>
        <v>0</v>
      </c>
      <c r="J121" s="90">
        <f>IF($C$5="Total Operations",
SUMIFS(AllPublicationData!$E:$E,AllPublicationData!$A:$A,'Publication Table'!$B121,AllPublicationData!$B:$B,'Publication Table'!$C$4,AllPublicationData!$D:$D,'Publication Table'!J$7),
IF('Publication Table'!$C$5="All Cancelled Operations",
SUMIFS(AllPublicationData!$F:$F,AllPublicationData!$A:$A,'Publication Table'!$B121,AllPublicationData!$B:$B,'Publication Table'!$C$4,AllPublicationData!$D:$D,'Publication Table'!J$7),
IF('Publication Table'!$C$5="Operations cancelled by patient",
SUMIFS(AllPublicationData!$G:$G,AllPublicationData!$A:$A,'Publication Table'!$B121,AllPublicationData!$B:$B,'Publication Table'!$C$4,AllPublicationData!$D:$D,'Publication Table'!J$7),
IF('Publication Table'!$C$5="Operations cancelled for clinical reasons",
SUMIFS(AllPublicationData!$H:$H,AllPublicationData!$A:$A,'Publication Table'!$B121,AllPublicationData!$B:$B,'Publication Table'!$C$4,AllPublicationData!$D:$D,'Publication Table'!J$7),
IF('Publication Table'!$C$5="Operations cancelled for non-clinical/capacity reasons",
SUMIFS(AllPublicationData!$I:$I,AllPublicationData!$A:$A,'Publication Table'!$B121,AllPublicationData!$B:$B,'Publication Table'!$C$4,AllPublicationData!$D:$D,'Publication Table'!J$7),
IF('Publication Table'!$C$5="Cancellations for other reasons",
SUMIFS(AllPublicationData!$J:$J,AllPublicationData!$A:$A,'Publication Table'!$B121,AllPublicationData!$B:$B,'Publication Table'!$C$4,AllPublicationData!$D:$D,'Publication Table'!J$7)))))))+
IF(AND($C$4="NHS Scotland",$C$5="Total Operations"),
SUMIFS(AllPublicationData!$E:$E,AllPublicationData!$A:$A,'Publication Table'!$B121,AllPublicationData!$B:$B,'Publication Table'!J$7),
IF(AND($C$4="NHS Scotland",$C$5="All Cancelled Operations"),
SUMIFS(AllPublicationData!$F:$F,AllPublicationData!$A:$A,'Publication Table'!$B121,AllPublicationData!$B:$B,'Publication Table'!J$7),
IF(AND($C$4="NHS Scotland",$C$5="Operations cancelled by patient"),
SUMIFS(AllPublicationData!$G:$G,AllPublicationData!$A:$A,'Publication Table'!$B121,AllPublicationData!$B:$B,'Publication Table'!J$7),
IF(AND($C$4="NHS Scotland",$C$5="Operations cancelled for clinical reasons"),
SUMIFS(AllPublicationData!$H:$H,AllPublicationData!$A:$A,'Publication Table'!$B121,AllPublicationData!$B:$B,'Publication Table'!J$7),
IF(AND($C$4="NHS Scotland",$C$5="Operations cancelled for non-clinical/capacity reasons"),
SUMIFS(AllPublicationData!$I:$I,AllPublicationData!$A:$A,'Publication Table'!$B121,AllPublicationData!$B:$B,'Publication Table'!J$7),
IF(AND($C$4="NHS Scotland",$C$5="Cancellations for other reasons"),
SUMIFS(AllPublicationData!$J:$J,AllPublicationData!$A:$A,'Publication Table'!$B121,AllPublicationData!$B:$B,'Publication Table'!J$7)))))))</f>
        <v>0</v>
      </c>
      <c r="K121" s="90">
        <f>IF($C$5="Total Operations",
SUMIFS(AllPublicationData!$E:$E,AllPublicationData!$A:$A,'Publication Table'!$B121,AllPublicationData!$B:$B,'Publication Table'!$C$4,AllPublicationData!$D:$D,'Publication Table'!K$7),
IF('Publication Table'!$C$5="All Cancelled Operations",
SUMIFS(AllPublicationData!$F:$F,AllPublicationData!$A:$A,'Publication Table'!$B121,AllPublicationData!$B:$B,'Publication Table'!$C$4,AllPublicationData!$D:$D,'Publication Table'!K$7),
IF('Publication Table'!$C$5="Operations cancelled by patient",
SUMIFS(AllPublicationData!$G:$G,AllPublicationData!$A:$A,'Publication Table'!$B121,AllPublicationData!$B:$B,'Publication Table'!$C$4,AllPublicationData!$D:$D,'Publication Table'!K$7),
IF('Publication Table'!$C$5="Operations cancelled for clinical reasons",
SUMIFS(AllPublicationData!$H:$H,AllPublicationData!$A:$A,'Publication Table'!$B121,AllPublicationData!$B:$B,'Publication Table'!$C$4,AllPublicationData!$D:$D,'Publication Table'!K$7),
IF('Publication Table'!$C$5="Operations cancelled for non-clinical/capacity reasons",
SUMIFS(AllPublicationData!$I:$I,AllPublicationData!$A:$A,'Publication Table'!$B121,AllPublicationData!$B:$B,'Publication Table'!$C$4,AllPublicationData!$D:$D,'Publication Table'!K$7),
IF('Publication Table'!$C$5="Cancellations for other reasons",
SUMIFS(AllPublicationData!$J:$J,AllPublicationData!$A:$A,'Publication Table'!$B121,AllPublicationData!$B:$B,'Publication Table'!$C$4,AllPublicationData!$D:$D,'Publication Table'!K$7)))))))+
IF(AND($C$4="NHS Scotland",$C$5="Total Operations"),
SUMIFS(AllPublicationData!$E:$E,AllPublicationData!$A:$A,'Publication Table'!$B121,AllPublicationData!$B:$B,'Publication Table'!K$7),
IF(AND($C$4="NHS Scotland",$C$5="All Cancelled Operations"),
SUMIFS(AllPublicationData!$F:$F,AllPublicationData!$A:$A,'Publication Table'!$B121,AllPublicationData!$B:$B,'Publication Table'!K$7),
IF(AND($C$4="NHS Scotland",$C$5="Operations cancelled by patient"),
SUMIFS(AllPublicationData!$G:$G,AllPublicationData!$A:$A,'Publication Table'!$B121,AllPublicationData!$B:$B,'Publication Table'!K$7),
IF(AND($C$4="NHS Scotland",$C$5="Operations cancelled for clinical reasons"),
SUMIFS(AllPublicationData!$H:$H,AllPublicationData!$A:$A,'Publication Table'!$B121,AllPublicationData!$B:$B,'Publication Table'!K$7),
IF(AND($C$4="NHS Scotland",$C$5="Operations cancelled for non-clinical/capacity reasons"),
SUMIFS(AllPublicationData!$I:$I,AllPublicationData!$A:$A,'Publication Table'!$B121,AllPublicationData!$B:$B,'Publication Table'!K$7),
IF(AND($C$4="NHS Scotland",$C$5="Cancellations for other reasons"),
SUMIFS(AllPublicationData!$J:$J,AllPublicationData!$A:$A,'Publication Table'!$B121,AllPublicationData!$B:$B,'Publication Table'!K$7)))))))</f>
        <v>0</v>
      </c>
      <c r="L121" s="90">
        <f>IF($C$5="Total Operations",
SUMIFS(AllPublicationData!$E:$E,AllPublicationData!$A:$A,'Publication Table'!$B121,AllPublicationData!$B:$B,'Publication Table'!$C$4,AllPublicationData!$D:$D,'Publication Table'!L$7),
IF('Publication Table'!$C$5="All Cancelled Operations",
SUMIFS(AllPublicationData!$F:$F,AllPublicationData!$A:$A,'Publication Table'!$B121,AllPublicationData!$B:$B,'Publication Table'!$C$4,AllPublicationData!$D:$D,'Publication Table'!L$7),
IF('Publication Table'!$C$5="Operations cancelled by patient",
SUMIFS(AllPublicationData!$G:$G,AllPublicationData!$A:$A,'Publication Table'!$B121,AllPublicationData!$B:$B,'Publication Table'!$C$4,AllPublicationData!$D:$D,'Publication Table'!L$7),
IF('Publication Table'!$C$5="Operations cancelled for clinical reasons",
SUMIFS(AllPublicationData!$H:$H,AllPublicationData!$A:$A,'Publication Table'!$B121,AllPublicationData!$B:$B,'Publication Table'!$C$4,AllPublicationData!$D:$D,'Publication Table'!L$7),
IF('Publication Table'!$C$5="Operations cancelled for non-clinical/capacity reasons",
SUMIFS(AllPublicationData!$I:$I,AllPublicationData!$A:$A,'Publication Table'!$B121,AllPublicationData!$B:$B,'Publication Table'!$C$4,AllPublicationData!$D:$D,'Publication Table'!L$7),
IF('Publication Table'!$C$5="Cancellations for other reasons",
SUMIFS(AllPublicationData!$J:$J,AllPublicationData!$A:$A,'Publication Table'!$B121,AllPublicationData!$B:$B,'Publication Table'!$C$4,AllPublicationData!$D:$D,'Publication Table'!L$7)))))))+
IF(AND($C$4="NHS Scotland",$C$5="Total Operations"),
SUMIFS(AllPublicationData!$E:$E,AllPublicationData!$A:$A,'Publication Table'!$B121,AllPublicationData!$B:$B,'Publication Table'!L$7),
IF(AND($C$4="NHS Scotland",$C$5="All Cancelled Operations"),
SUMIFS(AllPublicationData!$F:$F,AllPublicationData!$A:$A,'Publication Table'!$B121,AllPublicationData!$B:$B,'Publication Table'!L$7),
IF(AND($C$4="NHS Scotland",$C$5="Operations cancelled by patient"),
SUMIFS(AllPublicationData!$G:$G,AllPublicationData!$A:$A,'Publication Table'!$B121,AllPublicationData!$B:$B,'Publication Table'!L$7),
IF(AND($C$4="NHS Scotland",$C$5="Operations cancelled for clinical reasons"),
SUMIFS(AllPublicationData!$H:$H,AllPublicationData!$A:$A,'Publication Table'!$B121,AllPublicationData!$B:$B,'Publication Table'!L$7),
IF(AND($C$4="NHS Scotland",$C$5="Operations cancelled for non-clinical/capacity reasons"),
SUMIFS(AllPublicationData!$I:$I,AllPublicationData!$A:$A,'Publication Table'!$B121,AllPublicationData!$B:$B,'Publication Table'!L$7),
IF(AND($C$4="NHS Scotland",$C$5="Cancellations for other reasons"),
SUMIFS(AllPublicationData!$J:$J,AllPublicationData!$A:$A,'Publication Table'!$B121,AllPublicationData!$B:$B,'Publication Table'!L$7)))))))</f>
        <v>0</v>
      </c>
      <c r="M121" s="90">
        <f>IF($C$5="Total Operations",
SUMIFS(AllPublicationData!$E:$E,AllPublicationData!$A:$A,'Publication Table'!$B121,AllPublicationData!$B:$B,'Publication Table'!$C$4,AllPublicationData!$D:$D,'Publication Table'!M$7),
IF('Publication Table'!$C$5="All Cancelled Operations",
SUMIFS(AllPublicationData!$F:$F,AllPublicationData!$A:$A,'Publication Table'!$B121,AllPublicationData!$B:$B,'Publication Table'!$C$4,AllPublicationData!$D:$D,'Publication Table'!M$7),
IF('Publication Table'!$C$5="Operations cancelled by patient",
SUMIFS(AllPublicationData!$G:$G,AllPublicationData!$A:$A,'Publication Table'!$B121,AllPublicationData!$B:$B,'Publication Table'!$C$4,AllPublicationData!$D:$D,'Publication Table'!M$7),
IF('Publication Table'!$C$5="Operations cancelled for clinical reasons",
SUMIFS(AllPublicationData!$G:$G,AllPublicationData!$A:$A,'Publication Table'!$B121,AllPublicationData!$B:$B,'Publication Table'!$C$4,AllPublicationData!$D:$D,'Publication Table'!M$7),
IF('Publication Table'!$C$5="Operations cancelled for non-clinical/capacity reasons",
SUMIFS(AllPublicationData!$G:$G,AllPublicationData!$A:$A,'Publication Table'!$B121,AllPublicationData!$B:$B,'Publication Table'!$C$4,AllPublicationData!$D:$D,'Publication Table'!M$7),
IF('Publication Table'!$C$5="Cancellations for other reasons",
SUMIFS(AllPublicationData!$G:$G,AllPublicationData!$A:$A,'Publication Table'!$B121,AllPublicationData!$B:$B,'Publication Table'!$C$4,AllPublicationData!$D:$D,'Publication Table'!M$7)))))))+
IF(AND($C$4="NHS Scotland",$C$5="Total Operations"),
SUMIFS(AllPublicationData!$E:$E,AllPublicationData!$A:$A,'Publication Table'!$B121,AllPublicationData!$B:$B,'Publication Table'!M$7),
IF(AND($C$4="NHS Scotland",$C$5="All Cancelled Operations"),
SUMIFS(AllPublicationData!$F:$F,AllPublicationData!$A:$A,'Publication Table'!$B121,AllPublicationData!$B:$B,'Publication Table'!M$7),
IF(AND($C$4="NHS Scotland",$C$5="Operations cancelled by patient"),
SUMIFS(AllPublicationData!$G:$G,AllPublicationData!$A:$A,'Publication Table'!$B121,AllPublicationData!$B:$B,'Publication Table'!M$7),
IF(AND($C$4="NHS Scotland",$C$5="Operations cancelled for clinical reasons"),
SUMIFS(AllPublicationData!$H:$H,AllPublicationData!$A:$A,'Publication Table'!$B121,AllPublicationData!$B:$B,'Publication Table'!M$7),
IF(AND($C$4="NHS Scotland",$C$5="Operations cancelled for non-clinical/capacity reasons"),
SUMIFS(AllPublicationData!$I:$I,AllPublicationData!$A:$A,'Publication Table'!$B121,AllPublicationData!$B:$B,'Publication Table'!M$7),
IF(AND($C$4="NHS Scotland",$C$5="Cancellations for other reasons"),
SUMIFS(AllPublicationData!$J:$J,AllPublicationData!$A:$A,'Publication Table'!$B121,AllPublicationData!$B:$B,'Publication Table'!M$7)))))))</f>
        <v>0</v>
      </c>
      <c r="N121" s="90">
        <f>IF($C$5="Total Operations",
SUMIFS(AllPublicationData!$E:$E,AllPublicationData!$A:$A,'Publication Table'!$B121,AllPublicationData!$B:$B,'Publication Table'!$C$4,AllPublicationData!$D:$D,'Publication Table'!N$7),
IF('Publication Table'!$C$5="All Cancelled Operations",
SUMIFS(AllPublicationData!$F:$F,AllPublicationData!$A:$A,'Publication Table'!$B121,AllPublicationData!$B:$B,'Publication Table'!$C$4,AllPublicationData!$D:$D,'Publication Table'!N$7),
IF('Publication Table'!$C$5="Operations cancelled by patient",
SUMIFS(AllPublicationData!$G:$G,AllPublicationData!$A:$A,'Publication Table'!$B121,AllPublicationData!$B:$B,'Publication Table'!$C$4,AllPublicationData!$D:$D,'Publication Table'!N$7),
IF('Publication Table'!$C$5="Operations cancelled for clinical reasons",
SUMIFS(AllPublicationData!$G:$G,AllPublicationData!$A:$A,'Publication Table'!$B121,AllPublicationData!$B:$B,'Publication Table'!$C$4,AllPublicationData!$D:$D,'Publication Table'!N$7),
IF('Publication Table'!$C$5="Operations cancelled for non-clinical/capacity reasons",
SUMIFS(AllPublicationData!$G:$G,AllPublicationData!$A:$A,'Publication Table'!$B121,AllPublicationData!$B:$B,'Publication Table'!$C$4,AllPublicationData!$D:$D,'Publication Table'!N$7),
IF('Publication Table'!$C$5="Cancellations for other reasons",
SUMIFS(AllPublicationData!$G:$G,AllPublicationData!$A:$A,'Publication Table'!$B121,AllPublicationData!$B:$B,'Publication Table'!$C$4,AllPublicationData!$D:$D,'Publication Table'!N$7)))))))+
IF(AND($C$4="NHS Scotland",$C$5="Total Operations"),
SUMIFS(AllPublicationData!$E:$E,AllPublicationData!$A:$A,'Publication Table'!$B121,AllPublicationData!$B:$B,'Publication Table'!N$7),
IF(AND($C$4="NHS Scotland",$C$5="All Cancelled Operations"),
SUMIFS(AllPublicationData!$F:$F,AllPublicationData!$A:$A,'Publication Table'!$B121,AllPublicationData!$B:$B,'Publication Table'!N$7),
IF(AND($C$4="NHS Scotland",$C$5="Operations cancelled by patient"),
SUMIFS(AllPublicationData!$G:$G,AllPublicationData!$A:$A,'Publication Table'!$B121,AllPublicationData!$B:$B,'Publication Table'!N$7),
IF(AND($C$4="NHS Scotland",$C$5="Operations cancelled for clinical reasons"),
SUMIFS(AllPublicationData!$H:$H,AllPublicationData!$A:$A,'Publication Table'!$B121,AllPublicationData!$B:$B,'Publication Table'!N$7),
IF(AND($C$4="NHS Scotland",$C$5="Operations cancelled for non-clinical/capacity reasons"),
SUMIFS(AllPublicationData!$I:$I,AllPublicationData!$A:$A,'Publication Table'!$B121,AllPublicationData!$B:$B,'Publication Table'!N$7),
IF(AND($C$4="NHS Scotland",$C$5="Cancellations for other reasons"),
SUMIFS(AllPublicationData!$J:$J,AllPublicationData!$A:$A,'Publication Table'!$B121,AllPublicationData!$B:$B,'Publication Table'!N$7)))))))</f>
        <v>0</v>
      </c>
      <c r="O121" s="90">
        <f>IF($C$5="Total Operations",
SUMIFS(AllPublicationData!$E:$E,AllPublicationData!$A:$A,'Publication Table'!$B121,AllPublicationData!$B:$B,'Publication Table'!$C$4,AllPublicationData!$D:$D,'Publication Table'!O$7),
IF('Publication Table'!$C$5="All Cancelled Operations",
SUMIFS(AllPublicationData!$F:$F,AllPublicationData!$A:$A,'Publication Table'!$B121,AllPublicationData!$B:$B,'Publication Table'!$C$4,AllPublicationData!$D:$D,'Publication Table'!O$7),
IF('Publication Table'!$C$5="Operations cancelled by patient",
SUMIFS(AllPublicationData!$G:$G,AllPublicationData!$A:$A,'Publication Table'!$B121,AllPublicationData!$B:$B,'Publication Table'!$C$4,AllPublicationData!$D:$D,'Publication Table'!O$7),
IF('Publication Table'!$C$5="Operations cancelled for clinical reasons",
SUMIFS(AllPublicationData!$G:$G,AllPublicationData!$A:$A,'Publication Table'!$B121,AllPublicationData!$B:$B,'Publication Table'!$C$4,AllPublicationData!$D:$D,'Publication Table'!O$7),
IF('Publication Table'!$C$5="Operations cancelled for non-clinical/capacity reasons",
SUMIFS(AllPublicationData!$G:$G,AllPublicationData!$A:$A,'Publication Table'!$B121,AllPublicationData!$B:$B,'Publication Table'!$C$4,AllPublicationData!$D:$D,'Publication Table'!O$7),
IF('Publication Table'!$C$5="Cancellations for other reasons",
SUMIFS(AllPublicationData!$G:$G,AllPublicationData!$A:$A,'Publication Table'!$B121,AllPublicationData!$B:$B,'Publication Table'!$C$4,AllPublicationData!$D:$D,'Publication Table'!O$7)))))))+
IF(AND($C$4="NHS Scotland",$C$5="Total Operations"),
SUMIFS(AllPublicationData!$E:$E,AllPublicationData!$A:$A,'Publication Table'!$B121,AllPublicationData!$B:$B,'Publication Table'!O$7),
IF(AND($C$4="NHS Scotland",$C$5="All Cancelled Operations"),
SUMIFS(AllPublicationData!$F:$F,AllPublicationData!$A:$A,'Publication Table'!$B121,AllPublicationData!$B:$B,'Publication Table'!O$7),
IF(AND($C$4="NHS Scotland",$C$5="Operations cancelled by patient"),
SUMIFS(AllPublicationData!$G:$G,AllPublicationData!$A:$A,'Publication Table'!$B121,AllPublicationData!$B:$B,'Publication Table'!O$7),
IF(AND($C$4="NHS Scotland",$C$5="Operations cancelled for clinical reasons"),
SUMIFS(AllPublicationData!$H:$H,AllPublicationData!$A:$A,'Publication Table'!$B121,AllPublicationData!$B:$B,'Publication Table'!O$7),
IF(AND($C$4="NHS Scotland",$C$5="Operations cancelled for non-clinical/capacity reasons"),
SUMIFS(AllPublicationData!$I:$I,AllPublicationData!$A:$A,'Publication Table'!$B121,AllPublicationData!$B:$B,'Publication Table'!O$7),
IF(AND($C$4="NHS Scotland",$C$5="Cancellations for other reasons"),
SUMIFS(AllPublicationData!$J:$J,AllPublicationData!$A:$A,'Publication Table'!$B121,AllPublicationData!$B:$B,'Publication Table'!O$7)))))))</f>
        <v>0</v>
      </c>
      <c r="P121" s="90">
        <f>IF($C$5="Total Operations",
SUMIFS(AllPublicationData!$E:$E,AllPublicationData!$A:$A,'Publication Table'!$B121,AllPublicationData!$B:$B,'Publication Table'!$C$4,AllPublicationData!$D:$D,'Publication Table'!P$7),
IF('Publication Table'!$C$5="All Cancelled Operations",
SUMIFS(AllPublicationData!$F:$F,AllPublicationData!$A:$A,'Publication Table'!$B121,AllPublicationData!$B:$B,'Publication Table'!$C$4,AllPublicationData!$D:$D,'Publication Table'!P$7),
IF('Publication Table'!$C$5="Operations cancelled by patient",
SUMIFS(AllPublicationData!$G:$G,AllPublicationData!$A:$A,'Publication Table'!$B121,AllPublicationData!$B:$B,'Publication Table'!$C$4,AllPublicationData!$D:$D,'Publication Table'!P$7),
IF('Publication Table'!$C$5="Operations cancelled for clinical reasons",
SUMIFS(AllPublicationData!$G:$G,AllPublicationData!$A:$A,'Publication Table'!$B121,AllPublicationData!$B:$B,'Publication Table'!$C$4,AllPublicationData!$D:$D,'Publication Table'!P$7),
IF('Publication Table'!$C$5="Operations cancelled for non-clinical/capacity reasons",
SUMIFS(AllPublicationData!$G:$G,AllPublicationData!$A:$A,'Publication Table'!$B121,AllPublicationData!$B:$B,'Publication Table'!$C$4,AllPublicationData!$D:$D,'Publication Table'!P$7),
IF('Publication Table'!$C$5="Cancellations for other reasons",
SUMIFS(AllPublicationData!$G:$G,AllPublicationData!$A:$A,'Publication Table'!$B121,AllPublicationData!$B:$B,'Publication Table'!$C$4,AllPublicationData!$D:$D,'Publication Table'!P$7)))))))+
IF(AND($C$4="NHS Scotland",$C$5="Total Operations"),
SUMIFS(AllPublicationData!$E:$E,AllPublicationData!$A:$A,'Publication Table'!$B121,AllPublicationData!$B:$B,'Publication Table'!P$7),
IF(AND($C$4="NHS Scotland",$C$5="All Cancelled Operations"),
SUMIFS(AllPublicationData!$F:$F,AllPublicationData!$A:$A,'Publication Table'!$B121,AllPublicationData!$B:$B,'Publication Table'!P$7),
IF(AND($C$4="NHS Scotland",$C$5="Operations cancelled by patient"),
SUMIFS(AllPublicationData!$G:$G,AllPublicationData!$A:$A,'Publication Table'!$B121,AllPublicationData!$B:$B,'Publication Table'!P$7),
IF(AND($C$4="NHS Scotland",$C$5="Operations cancelled for clinical reasons"),
SUMIFS(AllPublicationData!$H:$H,AllPublicationData!$A:$A,'Publication Table'!$B121,AllPublicationData!$B:$B,'Publication Table'!P$7),
IF(AND($C$4="NHS Scotland",$C$5="Operations cancelled for non-clinical/capacity reasons"),
SUMIFS(AllPublicationData!$I:$I,AllPublicationData!$A:$A,'Publication Table'!$B121,AllPublicationData!$B:$B,'Publication Table'!P$7),
IF(AND($C$4="NHS Scotland",$C$5="Cancellations for other reasons"),
SUMIFS(AllPublicationData!$J:$J,AllPublicationData!$A:$A,'Publication Table'!$B121,AllPublicationData!$B:$B,'Publication Table'!P$7)))))))</f>
        <v>0</v>
      </c>
      <c r="Q121" s="90">
        <f>IF($C$5="Total Operations",
SUMIFS(AllPublicationData!$E:$E,AllPublicationData!$A:$A,'Publication Table'!$B121,AllPublicationData!$B:$B,'Publication Table'!$C$4,AllPublicationData!$D:$D,'Publication Table'!Q$7),
IF('Publication Table'!$C$5="All Cancelled Operations",
SUMIFS(AllPublicationData!$F:$F,AllPublicationData!$A:$A,'Publication Table'!$B121,AllPublicationData!$B:$B,'Publication Table'!$C$4,AllPublicationData!$D:$D,'Publication Table'!Q$7),
IF('Publication Table'!$C$5="Operations cancelled by patient",
SUMIFS(AllPublicationData!$G:$G,AllPublicationData!$A:$A,'Publication Table'!$B121,AllPublicationData!$B:$B,'Publication Table'!$C$4,AllPublicationData!$D:$D,'Publication Table'!Q$7),
IF('Publication Table'!$C$5="Operations cancelled for clinical reasons",
SUMIFS(AllPublicationData!$G:$G,AllPublicationData!$A:$A,'Publication Table'!$B121,AllPublicationData!$B:$B,'Publication Table'!$C$4,AllPublicationData!$D:$D,'Publication Table'!Q$7),
IF('Publication Table'!$C$5="Operations cancelled for non-clinical/capacity reasons",
SUMIFS(AllPublicationData!$G:$G,AllPublicationData!$A:$A,'Publication Table'!$B121,AllPublicationData!$B:$B,'Publication Table'!$C$4,AllPublicationData!$D:$D,'Publication Table'!Q$7),
IF('Publication Table'!$C$5="Cancellations for other reasons",
SUMIFS(AllPublicationData!$G:$G,AllPublicationData!$A:$A,'Publication Table'!$B121,AllPublicationData!$B:$B,'Publication Table'!$C$4,AllPublicationData!$D:$D,'Publication Table'!Q$7)))))))+
IF(AND($C$4="NHS Scotland",$C$5="Total Operations"),
SUMIFS(AllPublicationData!$E:$E,AllPublicationData!$A:$A,'Publication Table'!$B121,AllPublicationData!$B:$B,'Publication Table'!Q$7),
IF(AND($C$4="NHS Scotland",$C$5="All Cancelled Operations"),
SUMIFS(AllPublicationData!$F:$F,AllPublicationData!$A:$A,'Publication Table'!$B121,AllPublicationData!$B:$B,'Publication Table'!Q$7),
IF(AND($C$4="NHS Scotland",$C$5="Operations cancelled by patient"),
SUMIFS(AllPublicationData!$G:$G,AllPublicationData!$A:$A,'Publication Table'!$B121,AllPublicationData!$B:$B,'Publication Table'!Q$7),
IF(AND($C$4="NHS Scotland",$C$5="Operations cancelled for clinical reasons"),
SUMIFS(AllPublicationData!$H:$H,AllPublicationData!$A:$A,'Publication Table'!$B121,AllPublicationData!$B:$B,'Publication Table'!Q$7),
IF(AND($C$4="NHS Scotland",$C$5="Operations cancelled for non-clinical/capacity reasons"),
SUMIFS(AllPublicationData!$I:$I,AllPublicationData!$A:$A,'Publication Table'!$B121,AllPublicationData!$B:$B,'Publication Table'!Q$7),
IF(AND($C$4="NHS Scotland",$C$5="Cancellations for other reasons"),
SUMIFS(AllPublicationData!$J:$J,AllPublicationData!$A:$A,'Publication Table'!$B121,AllPublicationData!$B:$B,'Publication Table'!Q$7)))))))</f>
        <v>0</v>
      </c>
      <c r="R121" s="90">
        <f>IF($C$5="Total Operations",
SUMIFS(AllPublicationData!$E:$E,AllPublicationData!$A:$A,'Publication Table'!$B121,AllPublicationData!$B:$B,'Publication Table'!$C$4,AllPublicationData!$D:$D,'Publication Table'!R$7),
IF('Publication Table'!$C$5="All Cancelled Operations",
SUMIFS(AllPublicationData!$F:$F,AllPublicationData!$A:$A,'Publication Table'!$B121,AllPublicationData!$B:$B,'Publication Table'!$C$4,AllPublicationData!$D:$D,'Publication Table'!R$7),
IF('Publication Table'!$C$5="Operations cancelled by patient",
SUMIFS(AllPublicationData!$G:$G,AllPublicationData!$A:$A,'Publication Table'!$B121,AllPublicationData!$B:$B,'Publication Table'!$C$4,AllPublicationData!$D:$D,'Publication Table'!R$7),
IF('Publication Table'!$C$5="Operations cancelled for clinical reasons",
SUMIFS(AllPublicationData!$G:$G,AllPublicationData!$A:$A,'Publication Table'!$B121,AllPublicationData!$B:$B,'Publication Table'!$C$4,AllPublicationData!$D:$D,'Publication Table'!R$7),
IF('Publication Table'!$C$5="Operations cancelled for non-clinical/capacity reasons",
SUMIFS(AllPublicationData!$G:$G,AllPublicationData!$A:$A,'Publication Table'!$B121,AllPublicationData!$B:$B,'Publication Table'!$C$4,AllPublicationData!$D:$D,'Publication Table'!R$7),
IF('Publication Table'!$C$5="Cancellations for other reasons",
SUMIFS(AllPublicationData!$G:$G,AllPublicationData!$A:$A,'Publication Table'!$B121,AllPublicationData!$B:$B,'Publication Table'!$C$4,AllPublicationData!$D:$D,'Publication Table'!R$7)))))))+
IF(AND($C$4="NHS Scotland",$C$5="Total Operations"),
SUMIFS(AllPublicationData!$E:$E,AllPublicationData!$A:$A,'Publication Table'!$B121,AllPublicationData!$B:$B,'Publication Table'!R$7),
IF(AND($C$4="NHS Scotland",$C$5="All Cancelled Operations"),
SUMIFS(AllPublicationData!$F:$F,AllPublicationData!$A:$A,'Publication Table'!$B121,AllPublicationData!$B:$B,'Publication Table'!R$7),
IF(AND($C$4="NHS Scotland",$C$5="Operations cancelled by patient"),
SUMIFS(AllPublicationData!$G:$G,AllPublicationData!$A:$A,'Publication Table'!$B121,AllPublicationData!$B:$B,'Publication Table'!R$7),
IF(AND($C$4="NHS Scotland",$C$5="Operations cancelled for clinical reasons"),
SUMIFS(AllPublicationData!$H:$H,AllPublicationData!$A:$A,'Publication Table'!$B121,AllPublicationData!$B:$B,'Publication Table'!R$7),
IF(AND($C$4="NHS Scotland",$C$5="Operations cancelled for non-clinical/capacity reasons"),
SUMIFS(AllPublicationData!$I:$I,AllPublicationData!$A:$A,'Publication Table'!$B121,AllPublicationData!$B:$B,'Publication Table'!R$7),
IF(AND($C$4="NHS Scotland",$C$5="Cancellations for other reasons"),
SUMIFS(AllPublicationData!$J:$J,AllPublicationData!$A:$A,'Publication Table'!$B121,AllPublicationData!$B:$B,'Publication Table'!R$7)))))))</f>
        <v>0</v>
      </c>
    </row>
    <row r="122" spans="2:18" x14ac:dyDescent="0.35">
      <c r="C122" s="81">
        <f>IF($C$5="Total Operations",
SUMIFS(AllPublicationData!$E:$E,AllPublicationData!$A:$A,'Publication Table'!$B122,AllPublicationData!$B:$B,'Publication Table'!$C$4),
IF('Publication Table'!$C$5="All Cancelled Operations",
SUMIFS(AllPublicationData!$F:$F,AllPublicationData!$A:$A,'Publication Table'!$B122,AllPublicationData!$B:$B,'Publication Table'!$C$4),
IF('Publication Table'!$C$5="Operations cancelled by patient",
SUMIFS(AllPublicationData!$G:$G,AllPublicationData!$A:$A,'Publication Table'!$B122,AllPublicationData!$B:$B,'Publication Table'!$C$4),
IF('Publication Table'!$C$5="Operations cancelled for clinical reasons",
SUMIFS(AllPublicationData!$H:$H,AllPublicationData!$A:$A,'Publication Table'!$B122,AllPublicationData!$B:$B,'Publication Table'!$C$4),
IF('Publication Table'!$C$5="Operations cancelled for non-clinical/capacity reasons",
SUMIFS(AllPublicationData!$I:$I,AllPublicationData!$A:$A,'Publication Table'!$B122,AllPublicationData!$B:$B,'Publication Table'!$C$4),
IF('Publication Table'!$C$5="Cancellations for other reasons",
SUMIFS(AllPublicationData!$J:$J,AllPublicationData!$A:$A,'Publication Table'!$B122,AllPublicationData!$B:$B,'Publication Table'!$C$4)))))))+
IF(AND($C$4="NHS Scotland",$C$5="Total Operations"),
SUMIFS(AllPublicationData!$E:$E,AllPublicationData!$A:$A,'Publication Table'!$B122),
IF(AND($C$4="NHS Scotland",$C$5="All Cancelled Operations"),
SUMIFS(AllPublicationData!$F:$F,AllPublicationData!$A:$A,'Publication Table'!$B122),
IF(AND($C$4="NHS Scotland",$C$5="Operations cancelled by patient"),
SUMIFS(AllPublicationData!$G:$G,AllPublicationData!$A:$A,'Publication Table'!$B122),
IF(AND($C$4="NHS Scotland",$C$5="Operations cancelled for clinical reasons"),
SUMIFS(AllPublicationData!$H:$H,AllPublicationData!$A:$A,'Publication Table'!$B122),
IF(AND($C$4="NHS Scotland",$C$5="Operations cancelled for non-clinical/capacity reasons"),
SUMIFS(AllPublicationData!$I:$I,AllPublicationData!$A:$A,'Publication Table'!$B122),
IF(AND($C$4="NHS Scotland",$C$5="Cancellations for other reasons"),
SUMIFS(AllPublicationData!$J:$J,AllPublicationData!$A:$A,'Publication Table'!$B122)))))))</f>
        <v>0</v>
      </c>
      <c r="D122" s="90">
        <f>IF($C$5="Total Operations",
SUMIFS(AllPublicationData!$E:$E,AllPublicationData!$A:$A,'Publication Table'!$B122,AllPublicationData!$B:$B,'Publication Table'!$C$4,AllPublicationData!$D:$D,'Publication Table'!D$7),
IF('Publication Table'!$C$5="All Cancelled Operations",
SUMIFS(AllPublicationData!$F:$F,AllPublicationData!$A:$A,'Publication Table'!$B122,AllPublicationData!$B:$B,'Publication Table'!$C$4,AllPublicationData!$D:$D,'Publication Table'!D$7),
IF('Publication Table'!$C$5="Operations cancelled by patient",
SUMIFS(AllPublicationData!$G:$G,AllPublicationData!$A:$A,'Publication Table'!$B122,AllPublicationData!$B:$B,'Publication Table'!$C$4,AllPublicationData!$D:$D,'Publication Table'!D$7),
IF('Publication Table'!$C$5="Operations cancelled for clinical reasons",
SUMIFS(AllPublicationData!$H:$H,AllPublicationData!$A:$A,'Publication Table'!$B122,AllPublicationData!$B:$B,'Publication Table'!$C$4,AllPublicationData!$D:$D,'Publication Table'!D$7),
IF('Publication Table'!$C$5="Operations cancelled for non-clinical/capacity reasons",
SUMIFS(AllPublicationData!$I:$I,AllPublicationData!$A:$A,'Publication Table'!$B122,AllPublicationData!$B:$B,'Publication Table'!$C$4,AllPublicationData!$D:$D,'Publication Table'!D$7),
IF('Publication Table'!$C$5="Cancellations for other reasons",
SUMIFS(AllPublicationData!$J:$J,AllPublicationData!$A:$A,'Publication Table'!$B122,AllPublicationData!$B:$B,'Publication Table'!$C$4,AllPublicationData!$D:$D,'Publication Table'!D$7)))))))+
IF(AND($C$4="NHS Scotland",$C$5="Total Operations"),
SUMIFS(AllPublicationData!$E:$E,AllPublicationData!$A:$A,'Publication Table'!$B122,AllPublicationData!$B:$B,'Publication Table'!D$7),
IF(AND($C$4="NHS Scotland",$C$5="All Cancelled Operations"),
SUMIFS(AllPublicationData!$F:$F,AllPublicationData!$A:$A,'Publication Table'!$B122,AllPublicationData!$B:$B,'Publication Table'!D$7),
IF(AND($C$4="NHS Scotland",$C$5="Operations cancelled by patient"),
SUMIFS(AllPublicationData!$G:$G,AllPublicationData!$A:$A,'Publication Table'!$B122,AllPublicationData!$B:$B,'Publication Table'!D$7),
IF(AND($C$4="NHS Scotland",$C$5="Operations cancelled for clinical reasons"),
SUMIFS(AllPublicationData!$H:$H,AllPublicationData!$A:$A,'Publication Table'!$B122,AllPublicationData!$B:$B,'Publication Table'!D$7),
IF(AND($C$4="NHS Scotland",$C$5="Operations cancelled for non-clinical/capacity reasons"),
SUMIFS(AllPublicationData!$I:$I,AllPublicationData!$A:$A,'Publication Table'!$B122,AllPublicationData!$B:$B,'Publication Table'!D$7),
IF(AND($C$4="NHS Scotland",$C$5="Cancellations for other reasons"),
SUMIFS(AllPublicationData!$J:$J,AllPublicationData!$A:$A,'Publication Table'!$B122,AllPublicationData!$B:$B,'Publication Table'!D$7)))))))</f>
        <v>0</v>
      </c>
      <c r="E122" s="90">
        <f>IF($C$5="Total Operations",
SUMIFS(AllPublicationData!$E:$E,AllPublicationData!$A:$A,'Publication Table'!$B122,AllPublicationData!$B:$B,'Publication Table'!$C$4,AllPublicationData!$D:$D,'Publication Table'!E$7),
IF('Publication Table'!$C$5="All Cancelled Operations",
SUMIFS(AllPublicationData!$F:$F,AllPublicationData!$A:$A,'Publication Table'!$B122,AllPublicationData!$B:$B,'Publication Table'!$C$4,AllPublicationData!$D:$D,'Publication Table'!E$7),
IF('Publication Table'!$C$5="Operations cancelled by patient",
SUMIFS(AllPublicationData!$G:$G,AllPublicationData!$A:$A,'Publication Table'!$B122,AllPublicationData!$B:$B,'Publication Table'!$C$4,AllPublicationData!$D:$D,'Publication Table'!E$7),
IF('Publication Table'!$C$5="Operations cancelled for clinical reasons",
SUMIFS(AllPublicationData!$H:$H,AllPublicationData!$A:$A,'Publication Table'!$B122,AllPublicationData!$B:$B,'Publication Table'!$C$4,AllPublicationData!$D:$D,'Publication Table'!E$7),
IF('Publication Table'!$C$5="Operations cancelled for non-clinical/capacity reasons",
SUMIFS(AllPublicationData!$I:$I,AllPublicationData!$A:$A,'Publication Table'!$B122,AllPublicationData!$B:$B,'Publication Table'!$C$4,AllPublicationData!$D:$D,'Publication Table'!E$7),
IF('Publication Table'!$C$5="Cancellations for other reasons",
SUMIFS(AllPublicationData!$J:$J,AllPublicationData!$A:$A,'Publication Table'!$B122,AllPublicationData!$B:$B,'Publication Table'!$C$4,AllPublicationData!$D:$D,'Publication Table'!E$7)))))))+
IF(AND($C$4="NHS Scotland",$C$5="Total Operations"),
SUMIFS(AllPublicationData!$E:$E,AllPublicationData!$A:$A,'Publication Table'!$B122,AllPublicationData!$B:$B,'Publication Table'!E$7),
IF(AND($C$4="NHS Scotland",$C$5="All Cancelled Operations"),
SUMIFS(AllPublicationData!$F:$F,AllPublicationData!$A:$A,'Publication Table'!$B122,AllPublicationData!$B:$B,'Publication Table'!E$7),
IF(AND($C$4="NHS Scotland",$C$5="Operations cancelled by patient"),
SUMIFS(AllPublicationData!$G:$G,AllPublicationData!$A:$A,'Publication Table'!$B122,AllPublicationData!$B:$B,'Publication Table'!E$7),
IF(AND($C$4="NHS Scotland",$C$5="Operations cancelled for clinical reasons"),
SUMIFS(AllPublicationData!$H:$H,AllPublicationData!$A:$A,'Publication Table'!$B122,AllPublicationData!$B:$B,'Publication Table'!E$7),
IF(AND($C$4="NHS Scotland",$C$5="Operations cancelled for non-clinical/capacity reasons"),
SUMIFS(AllPublicationData!$I:$I,AllPublicationData!$A:$A,'Publication Table'!$B122,AllPublicationData!$B:$B,'Publication Table'!E$7),
IF(AND($C$4="NHS Scotland",$C$5="Cancellations for other reasons"),
SUMIFS(AllPublicationData!$J:$J,AllPublicationData!$A:$A,'Publication Table'!$B122,AllPublicationData!$B:$B,'Publication Table'!E$7)))))))</f>
        <v>0</v>
      </c>
      <c r="F122" s="90">
        <f>IF($C$5="Total Operations",
SUMIFS(AllPublicationData!$E:$E,AllPublicationData!$A:$A,'Publication Table'!$B122,AllPublicationData!$B:$B,'Publication Table'!$C$4,AllPublicationData!$D:$D,'Publication Table'!F$7),
IF('Publication Table'!$C$5="All Cancelled Operations",
SUMIFS(AllPublicationData!$F:$F,AllPublicationData!$A:$A,'Publication Table'!$B122,AllPublicationData!$B:$B,'Publication Table'!$C$4,AllPublicationData!$D:$D,'Publication Table'!F$7),
IF('Publication Table'!$C$5="Operations cancelled by patient",
SUMIFS(AllPublicationData!$G:$G,AllPublicationData!$A:$A,'Publication Table'!$B122,AllPublicationData!$B:$B,'Publication Table'!$C$4,AllPublicationData!$D:$D,'Publication Table'!F$7),
IF('Publication Table'!$C$5="Operations cancelled for clinical reasons",
SUMIFS(AllPublicationData!$H:$H,AllPublicationData!$A:$A,'Publication Table'!$B122,AllPublicationData!$B:$B,'Publication Table'!$C$4,AllPublicationData!$D:$D,'Publication Table'!F$7),
IF('Publication Table'!$C$5="Operations cancelled for non-clinical/capacity reasons",
SUMIFS(AllPublicationData!$I:$I,AllPublicationData!$A:$A,'Publication Table'!$B122,AllPublicationData!$B:$B,'Publication Table'!$C$4,AllPublicationData!$D:$D,'Publication Table'!F$7),
IF('Publication Table'!$C$5="Cancellations for other reasons",
SUMIFS(AllPublicationData!$J:$J,AllPublicationData!$A:$A,'Publication Table'!$B122,AllPublicationData!$B:$B,'Publication Table'!$C$4,AllPublicationData!$D:$D,'Publication Table'!F$7)))))))+
IF(AND($C$4="NHS Scotland",$C$5="Total Operations"),
SUMIFS(AllPublicationData!$E:$E,AllPublicationData!$A:$A,'Publication Table'!$B122,AllPublicationData!$B:$B,'Publication Table'!F$7),
IF(AND($C$4="NHS Scotland",$C$5="All Cancelled Operations"),
SUMIFS(AllPublicationData!$F:$F,AllPublicationData!$A:$A,'Publication Table'!$B122,AllPublicationData!$B:$B,'Publication Table'!F$7),
IF(AND($C$4="NHS Scotland",$C$5="Operations cancelled by patient"),
SUMIFS(AllPublicationData!$G:$G,AllPublicationData!$A:$A,'Publication Table'!$B122,AllPublicationData!$B:$B,'Publication Table'!F$7),
IF(AND($C$4="NHS Scotland",$C$5="Operations cancelled for clinical reasons"),
SUMIFS(AllPublicationData!$H:$H,AllPublicationData!$A:$A,'Publication Table'!$B122,AllPublicationData!$B:$B,'Publication Table'!F$7),
IF(AND($C$4="NHS Scotland",$C$5="Operations cancelled for non-clinical/capacity reasons"),
SUMIFS(AllPublicationData!$I:$I,AllPublicationData!$A:$A,'Publication Table'!$B122,AllPublicationData!$B:$B,'Publication Table'!F$7),
IF(AND($C$4="NHS Scotland",$C$5="Cancellations for other reasons"),
SUMIFS(AllPublicationData!$J:$J,AllPublicationData!$A:$A,'Publication Table'!$B122,AllPublicationData!$B:$B,'Publication Table'!F$7)))))))</f>
        <v>0</v>
      </c>
      <c r="G122" s="90">
        <f>IF($C$5="Total Operations",
SUMIFS(AllPublicationData!$E:$E,AllPublicationData!$A:$A,'Publication Table'!$B122,AllPublicationData!$B:$B,'Publication Table'!$C$4,AllPublicationData!$D:$D,'Publication Table'!G$7),
IF('Publication Table'!$C$5="All Cancelled Operations",
SUMIFS(AllPublicationData!$F:$F,AllPublicationData!$A:$A,'Publication Table'!$B122,AllPublicationData!$B:$B,'Publication Table'!$C$4,AllPublicationData!$D:$D,'Publication Table'!G$7),
IF('Publication Table'!$C$5="Operations cancelled by patient",
SUMIFS(AllPublicationData!$G:$G,AllPublicationData!$A:$A,'Publication Table'!$B122,AllPublicationData!$B:$B,'Publication Table'!$C$4,AllPublicationData!$D:$D,'Publication Table'!G$7),
IF('Publication Table'!$C$5="Operations cancelled for clinical reasons",
SUMIFS(AllPublicationData!$H:$H,AllPublicationData!$A:$A,'Publication Table'!$B122,AllPublicationData!$B:$B,'Publication Table'!$C$4,AllPublicationData!$D:$D,'Publication Table'!G$7),
IF('Publication Table'!$C$5="Operations cancelled for non-clinical/capacity reasons",
SUMIFS(AllPublicationData!$I:$I,AllPublicationData!$A:$A,'Publication Table'!$B122,AllPublicationData!$B:$B,'Publication Table'!$C$4,AllPublicationData!$D:$D,'Publication Table'!G$7),
IF('Publication Table'!$C$5="Cancellations for other reasons",
SUMIFS(AllPublicationData!$J:$J,AllPublicationData!$A:$A,'Publication Table'!$B122,AllPublicationData!$B:$B,'Publication Table'!$C$4,AllPublicationData!$D:$D,'Publication Table'!G$7)))))))+
IF(AND($C$4="NHS Scotland",$C$5="Total Operations"),
SUMIFS(AllPublicationData!$E:$E,AllPublicationData!$A:$A,'Publication Table'!$B122,AllPublicationData!$B:$B,'Publication Table'!G$7),
IF(AND($C$4="NHS Scotland",$C$5="All Cancelled Operations"),
SUMIFS(AllPublicationData!$F:$F,AllPublicationData!$A:$A,'Publication Table'!$B122,AllPublicationData!$B:$B,'Publication Table'!G$7),
IF(AND($C$4="NHS Scotland",$C$5="Operations cancelled by patient"),
SUMIFS(AllPublicationData!$G:$G,AllPublicationData!$A:$A,'Publication Table'!$B122,AllPublicationData!$B:$B,'Publication Table'!G$7),
IF(AND($C$4="NHS Scotland",$C$5="Operations cancelled for clinical reasons"),
SUMIFS(AllPublicationData!$H:$H,AllPublicationData!$A:$A,'Publication Table'!$B122,AllPublicationData!$B:$B,'Publication Table'!G$7),
IF(AND($C$4="NHS Scotland",$C$5="Operations cancelled for non-clinical/capacity reasons"),
SUMIFS(AllPublicationData!$I:$I,AllPublicationData!$A:$A,'Publication Table'!$B122,AllPublicationData!$B:$B,'Publication Table'!G$7),
IF(AND($C$4="NHS Scotland",$C$5="Cancellations for other reasons"),
SUMIFS(AllPublicationData!$J:$J,AllPublicationData!$A:$A,'Publication Table'!$B122,AllPublicationData!$B:$B,'Publication Table'!G$7)))))))</f>
        <v>0</v>
      </c>
      <c r="H122" s="90">
        <f>IF($C$5="Total Operations",
SUMIFS(AllPublicationData!$E:$E,AllPublicationData!$A:$A,'Publication Table'!$B122,AllPublicationData!$B:$B,'Publication Table'!$C$4,AllPublicationData!$D:$D,'Publication Table'!H$7),
IF('Publication Table'!$C$5="All Cancelled Operations",
SUMIFS(AllPublicationData!$F:$F,AllPublicationData!$A:$A,'Publication Table'!$B122,AllPublicationData!$B:$B,'Publication Table'!$C$4,AllPublicationData!$D:$D,'Publication Table'!H$7),
IF('Publication Table'!$C$5="Operations cancelled by patient",
SUMIFS(AllPublicationData!$G:$G,AllPublicationData!$A:$A,'Publication Table'!$B122,AllPublicationData!$B:$B,'Publication Table'!$C$4,AllPublicationData!$D:$D,'Publication Table'!H$7),
IF('Publication Table'!$C$5="Operations cancelled for clinical reasons",
SUMIFS(AllPublicationData!$H:$H,AllPublicationData!$A:$A,'Publication Table'!$B122,AllPublicationData!$B:$B,'Publication Table'!$C$4,AllPublicationData!$D:$D,'Publication Table'!H$7),
IF('Publication Table'!$C$5="Operations cancelled for non-clinical/capacity reasons",
SUMIFS(AllPublicationData!$I:$I,AllPublicationData!$A:$A,'Publication Table'!$B122,AllPublicationData!$B:$B,'Publication Table'!$C$4,AllPublicationData!$D:$D,'Publication Table'!H$7),
IF('Publication Table'!$C$5="Cancellations for other reasons",
SUMIFS(AllPublicationData!$J:$J,AllPublicationData!$A:$A,'Publication Table'!$B122,AllPublicationData!$B:$B,'Publication Table'!$C$4,AllPublicationData!$D:$D,'Publication Table'!H$7)))))))+
IF(AND($C$4="NHS Scotland",$C$5="Total Operations"),
SUMIFS(AllPublicationData!$E:$E,AllPublicationData!$A:$A,'Publication Table'!$B122,AllPublicationData!$B:$B,'Publication Table'!H$7),
IF(AND($C$4="NHS Scotland",$C$5="All Cancelled Operations"),
SUMIFS(AllPublicationData!$F:$F,AllPublicationData!$A:$A,'Publication Table'!$B122,AllPublicationData!$B:$B,'Publication Table'!H$7),
IF(AND($C$4="NHS Scotland",$C$5="Operations cancelled by patient"),
SUMIFS(AllPublicationData!$G:$G,AllPublicationData!$A:$A,'Publication Table'!$B122,AllPublicationData!$B:$B,'Publication Table'!H$7),
IF(AND($C$4="NHS Scotland",$C$5="Operations cancelled for clinical reasons"),
SUMIFS(AllPublicationData!$H:$H,AllPublicationData!$A:$A,'Publication Table'!$B122,AllPublicationData!$B:$B,'Publication Table'!H$7),
IF(AND($C$4="NHS Scotland",$C$5="Operations cancelled for non-clinical/capacity reasons"),
SUMIFS(AllPublicationData!$I:$I,AllPublicationData!$A:$A,'Publication Table'!$B122,AllPublicationData!$B:$B,'Publication Table'!H$7),
IF(AND($C$4="NHS Scotland",$C$5="Cancellations for other reasons"),
SUMIFS(AllPublicationData!$J:$J,AllPublicationData!$A:$A,'Publication Table'!$B122,AllPublicationData!$B:$B,'Publication Table'!H$7)))))))</f>
        <v>0</v>
      </c>
      <c r="I122" s="90">
        <f>IF($C$5="Total Operations",
SUMIFS(AllPublicationData!$E:$E,AllPublicationData!$A:$A,'Publication Table'!$B122,AllPublicationData!$B:$B,'Publication Table'!$C$4,AllPublicationData!$D:$D,'Publication Table'!I$7),
IF('Publication Table'!$C$5="All Cancelled Operations",
SUMIFS(AllPublicationData!$F:$F,AllPublicationData!$A:$A,'Publication Table'!$B122,AllPublicationData!$B:$B,'Publication Table'!$C$4,AllPublicationData!$D:$D,'Publication Table'!I$7),
IF('Publication Table'!$C$5="Operations cancelled by patient",
SUMIFS(AllPublicationData!$G:$G,AllPublicationData!$A:$A,'Publication Table'!$B122,AllPublicationData!$B:$B,'Publication Table'!$C$4,AllPublicationData!$D:$D,'Publication Table'!I$7),
IF('Publication Table'!$C$5="Operations cancelled for clinical reasons",
SUMIFS(AllPublicationData!$H:$H,AllPublicationData!$A:$A,'Publication Table'!$B122,AllPublicationData!$B:$B,'Publication Table'!$C$4,AllPublicationData!$D:$D,'Publication Table'!I$7),
IF('Publication Table'!$C$5="Operations cancelled for non-clinical/capacity reasons",
SUMIFS(AllPublicationData!$I:$I,AllPublicationData!$A:$A,'Publication Table'!$B122,AllPublicationData!$B:$B,'Publication Table'!$C$4,AllPublicationData!$D:$D,'Publication Table'!I$7),
IF('Publication Table'!$C$5="Cancellations for other reasons",
SUMIFS(AllPublicationData!$J:$J,AllPublicationData!$A:$A,'Publication Table'!$B122,AllPublicationData!$B:$B,'Publication Table'!$C$4,AllPublicationData!$D:$D,'Publication Table'!I$7)))))))+
IF(AND($C$4="NHS Scotland",$C$5="Total Operations"),
SUMIFS(AllPublicationData!$E:$E,AllPublicationData!$A:$A,'Publication Table'!$B122,AllPublicationData!$B:$B,'Publication Table'!I$7),
IF(AND($C$4="NHS Scotland",$C$5="All Cancelled Operations"),
SUMIFS(AllPublicationData!$F:$F,AllPublicationData!$A:$A,'Publication Table'!$B122,AllPublicationData!$B:$B,'Publication Table'!I$7),
IF(AND($C$4="NHS Scotland",$C$5="Operations cancelled by patient"),
SUMIFS(AllPublicationData!$G:$G,AllPublicationData!$A:$A,'Publication Table'!$B122,AllPublicationData!$B:$B,'Publication Table'!I$7),
IF(AND($C$4="NHS Scotland",$C$5="Operations cancelled for clinical reasons"),
SUMIFS(AllPublicationData!$H:$H,AllPublicationData!$A:$A,'Publication Table'!$B122,AllPublicationData!$B:$B,'Publication Table'!I$7),
IF(AND($C$4="NHS Scotland",$C$5="Operations cancelled for non-clinical/capacity reasons"),
SUMIFS(AllPublicationData!$I:$I,AllPublicationData!$A:$A,'Publication Table'!$B122,AllPublicationData!$B:$B,'Publication Table'!I$7),
IF(AND($C$4="NHS Scotland",$C$5="Cancellations for other reasons"),
SUMIFS(AllPublicationData!$J:$J,AllPublicationData!$A:$A,'Publication Table'!$B122,AllPublicationData!$B:$B,'Publication Table'!I$7)))))))</f>
        <v>0</v>
      </c>
      <c r="J122" s="90">
        <f>IF($C$5="Total Operations",
SUMIFS(AllPublicationData!$E:$E,AllPublicationData!$A:$A,'Publication Table'!$B122,AllPublicationData!$B:$B,'Publication Table'!$C$4,AllPublicationData!$D:$D,'Publication Table'!J$7),
IF('Publication Table'!$C$5="All Cancelled Operations",
SUMIFS(AllPublicationData!$F:$F,AllPublicationData!$A:$A,'Publication Table'!$B122,AllPublicationData!$B:$B,'Publication Table'!$C$4,AllPublicationData!$D:$D,'Publication Table'!J$7),
IF('Publication Table'!$C$5="Operations cancelled by patient",
SUMIFS(AllPublicationData!$G:$G,AllPublicationData!$A:$A,'Publication Table'!$B122,AllPublicationData!$B:$B,'Publication Table'!$C$4,AllPublicationData!$D:$D,'Publication Table'!J$7),
IF('Publication Table'!$C$5="Operations cancelled for clinical reasons",
SUMIFS(AllPublicationData!$H:$H,AllPublicationData!$A:$A,'Publication Table'!$B122,AllPublicationData!$B:$B,'Publication Table'!$C$4,AllPublicationData!$D:$D,'Publication Table'!J$7),
IF('Publication Table'!$C$5="Operations cancelled for non-clinical/capacity reasons",
SUMIFS(AllPublicationData!$I:$I,AllPublicationData!$A:$A,'Publication Table'!$B122,AllPublicationData!$B:$B,'Publication Table'!$C$4,AllPublicationData!$D:$D,'Publication Table'!J$7),
IF('Publication Table'!$C$5="Cancellations for other reasons",
SUMIFS(AllPublicationData!$J:$J,AllPublicationData!$A:$A,'Publication Table'!$B122,AllPublicationData!$B:$B,'Publication Table'!$C$4,AllPublicationData!$D:$D,'Publication Table'!J$7)))))))+
IF(AND($C$4="NHS Scotland",$C$5="Total Operations"),
SUMIFS(AllPublicationData!$E:$E,AllPublicationData!$A:$A,'Publication Table'!$B122,AllPublicationData!$B:$B,'Publication Table'!J$7),
IF(AND($C$4="NHS Scotland",$C$5="All Cancelled Operations"),
SUMIFS(AllPublicationData!$F:$F,AllPublicationData!$A:$A,'Publication Table'!$B122,AllPublicationData!$B:$B,'Publication Table'!J$7),
IF(AND($C$4="NHS Scotland",$C$5="Operations cancelled by patient"),
SUMIFS(AllPublicationData!$G:$G,AllPublicationData!$A:$A,'Publication Table'!$B122,AllPublicationData!$B:$B,'Publication Table'!J$7),
IF(AND($C$4="NHS Scotland",$C$5="Operations cancelled for clinical reasons"),
SUMIFS(AllPublicationData!$H:$H,AllPublicationData!$A:$A,'Publication Table'!$B122,AllPublicationData!$B:$B,'Publication Table'!J$7),
IF(AND($C$4="NHS Scotland",$C$5="Operations cancelled for non-clinical/capacity reasons"),
SUMIFS(AllPublicationData!$I:$I,AllPublicationData!$A:$A,'Publication Table'!$B122,AllPublicationData!$B:$B,'Publication Table'!J$7),
IF(AND($C$4="NHS Scotland",$C$5="Cancellations for other reasons"),
SUMIFS(AllPublicationData!$J:$J,AllPublicationData!$A:$A,'Publication Table'!$B122,AllPublicationData!$B:$B,'Publication Table'!J$7)))))))</f>
        <v>0</v>
      </c>
      <c r="K122" s="90">
        <f>IF($C$5="Total Operations",
SUMIFS(AllPublicationData!$E:$E,AllPublicationData!$A:$A,'Publication Table'!$B122,AllPublicationData!$B:$B,'Publication Table'!$C$4,AllPublicationData!$D:$D,'Publication Table'!K$7),
IF('Publication Table'!$C$5="All Cancelled Operations",
SUMIFS(AllPublicationData!$F:$F,AllPublicationData!$A:$A,'Publication Table'!$B122,AllPublicationData!$B:$B,'Publication Table'!$C$4,AllPublicationData!$D:$D,'Publication Table'!K$7),
IF('Publication Table'!$C$5="Operations cancelled by patient",
SUMIFS(AllPublicationData!$G:$G,AllPublicationData!$A:$A,'Publication Table'!$B122,AllPublicationData!$B:$B,'Publication Table'!$C$4,AllPublicationData!$D:$D,'Publication Table'!K$7),
IF('Publication Table'!$C$5="Operations cancelled for clinical reasons",
SUMIFS(AllPublicationData!$H:$H,AllPublicationData!$A:$A,'Publication Table'!$B122,AllPublicationData!$B:$B,'Publication Table'!$C$4,AllPublicationData!$D:$D,'Publication Table'!K$7),
IF('Publication Table'!$C$5="Operations cancelled for non-clinical/capacity reasons",
SUMIFS(AllPublicationData!$I:$I,AllPublicationData!$A:$A,'Publication Table'!$B122,AllPublicationData!$B:$B,'Publication Table'!$C$4,AllPublicationData!$D:$D,'Publication Table'!K$7),
IF('Publication Table'!$C$5="Cancellations for other reasons",
SUMIFS(AllPublicationData!$J:$J,AllPublicationData!$A:$A,'Publication Table'!$B122,AllPublicationData!$B:$B,'Publication Table'!$C$4,AllPublicationData!$D:$D,'Publication Table'!K$7)))))))+
IF(AND($C$4="NHS Scotland",$C$5="Total Operations"),
SUMIFS(AllPublicationData!$E:$E,AllPublicationData!$A:$A,'Publication Table'!$B122,AllPublicationData!$B:$B,'Publication Table'!K$7),
IF(AND($C$4="NHS Scotland",$C$5="All Cancelled Operations"),
SUMIFS(AllPublicationData!$F:$F,AllPublicationData!$A:$A,'Publication Table'!$B122,AllPublicationData!$B:$B,'Publication Table'!K$7),
IF(AND($C$4="NHS Scotland",$C$5="Operations cancelled by patient"),
SUMIFS(AllPublicationData!$G:$G,AllPublicationData!$A:$A,'Publication Table'!$B122,AllPublicationData!$B:$B,'Publication Table'!K$7),
IF(AND($C$4="NHS Scotland",$C$5="Operations cancelled for clinical reasons"),
SUMIFS(AllPublicationData!$H:$H,AllPublicationData!$A:$A,'Publication Table'!$B122,AllPublicationData!$B:$B,'Publication Table'!K$7),
IF(AND($C$4="NHS Scotland",$C$5="Operations cancelled for non-clinical/capacity reasons"),
SUMIFS(AllPublicationData!$I:$I,AllPublicationData!$A:$A,'Publication Table'!$B122,AllPublicationData!$B:$B,'Publication Table'!K$7),
IF(AND($C$4="NHS Scotland",$C$5="Cancellations for other reasons"),
SUMIFS(AllPublicationData!$J:$J,AllPublicationData!$A:$A,'Publication Table'!$B122,AllPublicationData!$B:$B,'Publication Table'!K$7)))))))</f>
        <v>0</v>
      </c>
      <c r="L122" s="90">
        <f>IF($C$5="Total Operations",
SUMIFS(AllPublicationData!$E:$E,AllPublicationData!$A:$A,'Publication Table'!$B122,AllPublicationData!$B:$B,'Publication Table'!$C$4,AllPublicationData!$D:$D,'Publication Table'!L$7),
IF('Publication Table'!$C$5="All Cancelled Operations",
SUMIFS(AllPublicationData!$F:$F,AllPublicationData!$A:$A,'Publication Table'!$B122,AllPublicationData!$B:$B,'Publication Table'!$C$4,AllPublicationData!$D:$D,'Publication Table'!L$7),
IF('Publication Table'!$C$5="Operations cancelled by patient",
SUMIFS(AllPublicationData!$G:$G,AllPublicationData!$A:$A,'Publication Table'!$B122,AllPublicationData!$B:$B,'Publication Table'!$C$4,AllPublicationData!$D:$D,'Publication Table'!L$7),
IF('Publication Table'!$C$5="Operations cancelled for clinical reasons",
SUMIFS(AllPublicationData!$H:$H,AllPublicationData!$A:$A,'Publication Table'!$B122,AllPublicationData!$B:$B,'Publication Table'!$C$4,AllPublicationData!$D:$D,'Publication Table'!L$7),
IF('Publication Table'!$C$5="Operations cancelled for non-clinical/capacity reasons",
SUMIFS(AllPublicationData!$I:$I,AllPublicationData!$A:$A,'Publication Table'!$B122,AllPublicationData!$B:$B,'Publication Table'!$C$4,AllPublicationData!$D:$D,'Publication Table'!L$7),
IF('Publication Table'!$C$5="Cancellations for other reasons",
SUMIFS(AllPublicationData!$J:$J,AllPublicationData!$A:$A,'Publication Table'!$B122,AllPublicationData!$B:$B,'Publication Table'!$C$4,AllPublicationData!$D:$D,'Publication Table'!L$7)))))))+
IF(AND($C$4="NHS Scotland",$C$5="Total Operations"),
SUMIFS(AllPublicationData!$E:$E,AllPublicationData!$A:$A,'Publication Table'!$B122,AllPublicationData!$B:$B,'Publication Table'!L$7),
IF(AND($C$4="NHS Scotland",$C$5="All Cancelled Operations"),
SUMIFS(AllPublicationData!$F:$F,AllPublicationData!$A:$A,'Publication Table'!$B122,AllPublicationData!$B:$B,'Publication Table'!L$7),
IF(AND($C$4="NHS Scotland",$C$5="Operations cancelled by patient"),
SUMIFS(AllPublicationData!$G:$G,AllPublicationData!$A:$A,'Publication Table'!$B122,AllPublicationData!$B:$B,'Publication Table'!L$7),
IF(AND($C$4="NHS Scotland",$C$5="Operations cancelled for clinical reasons"),
SUMIFS(AllPublicationData!$H:$H,AllPublicationData!$A:$A,'Publication Table'!$B122,AllPublicationData!$B:$B,'Publication Table'!L$7),
IF(AND($C$4="NHS Scotland",$C$5="Operations cancelled for non-clinical/capacity reasons"),
SUMIFS(AllPublicationData!$I:$I,AllPublicationData!$A:$A,'Publication Table'!$B122,AllPublicationData!$B:$B,'Publication Table'!L$7),
IF(AND($C$4="NHS Scotland",$C$5="Cancellations for other reasons"),
SUMIFS(AllPublicationData!$J:$J,AllPublicationData!$A:$A,'Publication Table'!$B122,AllPublicationData!$B:$B,'Publication Table'!L$7)))))))</f>
        <v>0</v>
      </c>
      <c r="M122" s="90">
        <f>IF($C$5="Total Operations",
SUMIFS(AllPublicationData!$E:$E,AllPublicationData!$A:$A,'Publication Table'!$B122,AllPublicationData!$B:$B,'Publication Table'!$C$4,AllPublicationData!$D:$D,'Publication Table'!M$7),
IF('Publication Table'!$C$5="All Cancelled Operations",
SUMIFS(AllPublicationData!$F:$F,AllPublicationData!$A:$A,'Publication Table'!$B122,AllPublicationData!$B:$B,'Publication Table'!$C$4,AllPublicationData!$D:$D,'Publication Table'!M$7),
IF('Publication Table'!$C$5="Operations cancelled by patient",
SUMIFS(AllPublicationData!$G:$G,AllPublicationData!$A:$A,'Publication Table'!$B122,AllPublicationData!$B:$B,'Publication Table'!$C$4,AllPublicationData!$D:$D,'Publication Table'!M$7),
IF('Publication Table'!$C$5="Operations cancelled for clinical reasons",
SUMIFS(AllPublicationData!$G:$G,AllPublicationData!$A:$A,'Publication Table'!$B122,AllPublicationData!$B:$B,'Publication Table'!$C$4,AllPublicationData!$D:$D,'Publication Table'!M$7),
IF('Publication Table'!$C$5="Operations cancelled for non-clinical/capacity reasons",
SUMIFS(AllPublicationData!$G:$G,AllPublicationData!$A:$A,'Publication Table'!$B122,AllPublicationData!$B:$B,'Publication Table'!$C$4,AllPublicationData!$D:$D,'Publication Table'!M$7),
IF('Publication Table'!$C$5="Cancellations for other reasons",
SUMIFS(AllPublicationData!$G:$G,AllPublicationData!$A:$A,'Publication Table'!$B122,AllPublicationData!$B:$B,'Publication Table'!$C$4,AllPublicationData!$D:$D,'Publication Table'!M$7)))))))+
IF(AND($C$4="NHS Scotland",$C$5="Total Operations"),
SUMIFS(AllPublicationData!$E:$E,AllPublicationData!$A:$A,'Publication Table'!$B122,AllPublicationData!$B:$B,'Publication Table'!M$7),
IF(AND($C$4="NHS Scotland",$C$5="All Cancelled Operations"),
SUMIFS(AllPublicationData!$F:$F,AllPublicationData!$A:$A,'Publication Table'!$B122,AllPublicationData!$B:$B,'Publication Table'!M$7),
IF(AND($C$4="NHS Scotland",$C$5="Operations cancelled by patient"),
SUMIFS(AllPublicationData!$G:$G,AllPublicationData!$A:$A,'Publication Table'!$B122,AllPublicationData!$B:$B,'Publication Table'!M$7),
IF(AND($C$4="NHS Scotland",$C$5="Operations cancelled for clinical reasons"),
SUMIFS(AllPublicationData!$H:$H,AllPublicationData!$A:$A,'Publication Table'!$B122,AllPublicationData!$B:$B,'Publication Table'!M$7),
IF(AND($C$4="NHS Scotland",$C$5="Operations cancelled for non-clinical/capacity reasons"),
SUMIFS(AllPublicationData!$I:$I,AllPublicationData!$A:$A,'Publication Table'!$B122,AllPublicationData!$B:$B,'Publication Table'!M$7),
IF(AND($C$4="NHS Scotland",$C$5="Cancellations for other reasons"),
SUMIFS(AllPublicationData!$J:$J,AllPublicationData!$A:$A,'Publication Table'!$B122,AllPublicationData!$B:$B,'Publication Table'!M$7)))))))</f>
        <v>0</v>
      </c>
      <c r="N122" s="90">
        <f>IF($C$5="Total Operations",
SUMIFS(AllPublicationData!$E:$E,AllPublicationData!$A:$A,'Publication Table'!$B122,AllPublicationData!$B:$B,'Publication Table'!$C$4,AllPublicationData!$D:$D,'Publication Table'!N$7),
IF('Publication Table'!$C$5="All Cancelled Operations",
SUMIFS(AllPublicationData!$F:$F,AllPublicationData!$A:$A,'Publication Table'!$B122,AllPublicationData!$B:$B,'Publication Table'!$C$4,AllPublicationData!$D:$D,'Publication Table'!N$7),
IF('Publication Table'!$C$5="Operations cancelled by patient",
SUMIFS(AllPublicationData!$G:$G,AllPublicationData!$A:$A,'Publication Table'!$B122,AllPublicationData!$B:$B,'Publication Table'!$C$4,AllPublicationData!$D:$D,'Publication Table'!N$7),
IF('Publication Table'!$C$5="Operations cancelled for clinical reasons",
SUMIFS(AllPublicationData!$G:$G,AllPublicationData!$A:$A,'Publication Table'!$B122,AllPublicationData!$B:$B,'Publication Table'!$C$4,AllPublicationData!$D:$D,'Publication Table'!N$7),
IF('Publication Table'!$C$5="Operations cancelled for non-clinical/capacity reasons",
SUMIFS(AllPublicationData!$G:$G,AllPublicationData!$A:$A,'Publication Table'!$B122,AllPublicationData!$B:$B,'Publication Table'!$C$4,AllPublicationData!$D:$D,'Publication Table'!N$7),
IF('Publication Table'!$C$5="Cancellations for other reasons",
SUMIFS(AllPublicationData!$G:$G,AllPublicationData!$A:$A,'Publication Table'!$B122,AllPublicationData!$B:$B,'Publication Table'!$C$4,AllPublicationData!$D:$D,'Publication Table'!N$7)))))))+
IF(AND($C$4="NHS Scotland",$C$5="Total Operations"),
SUMIFS(AllPublicationData!$E:$E,AllPublicationData!$A:$A,'Publication Table'!$B122,AllPublicationData!$B:$B,'Publication Table'!N$7),
IF(AND($C$4="NHS Scotland",$C$5="All Cancelled Operations"),
SUMIFS(AllPublicationData!$F:$F,AllPublicationData!$A:$A,'Publication Table'!$B122,AllPublicationData!$B:$B,'Publication Table'!N$7),
IF(AND($C$4="NHS Scotland",$C$5="Operations cancelled by patient"),
SUMIFS(AllPublicationData!$G:$G,AllPublicationData!$A:$A,'Publication Table'!$B122,AllPublicationData!$B:$B,'Publication Table'!N$7),
IF(AND($C$4="NHS Scotland",$C$5="Operations cancelled for clinical reasons"),
SUMIFS(AllPublicationData!$H:$H,AllPublicationData!$A:$A,'Publication Table'!$B122,AllPublicationData!$B:$B,'Publication Table'!N$7),
IF(AND($C$4="NHS Scotland",$C$5="Operations cancelled for non-clinical/capacity reasons"),
SUMIFS(AllPublicationData!$I:$I,AllPublicationData!$A:$A,'Publication Table'!$B122,AllPublicationData!$B:$B,'Publication Table'!N$7),
IF(AND($C$4="NHS Scotland",$C$5="Cancellations for other reasons"),
SUMIFS(AllPublicationData!$J:$J,AllPublicationData!$A:$A,'Publication Table'!$B122,AllPublicationData!$B:$B,'Publication Table'!N$7)))))))</f>
        <v>0</v>
      </c>
      <c r="O122" s="90">
        <f>IF($C$5="Total Operations",
SUMIFS(AllPublicationData!$E:$E,AllPublicationData!$A:$A,'Publication Table'!$B122,AllPublicationData!$B:$B,'Publication Table'!$C$4,AllPublicationData!$D:$D,'Publication Table'!O$7),
IF('Publication Table'!$C$5="All Cancelled Operations",
SUMIFS(AllPublicationData!$F:$F,AllPublicationData!$A:$A,'Publication Table'!$B122,AllPublicationData!$B:$B,'Publication Table'!$C$4,AllPublicationData!$D:$D,'Publication Table'!O$7),
IF('Publication Table'!$C$5="Operations cancelled by patient",
SUMIFS(AllPublicationData!$G:$G,AllPublicationData!$A:$A,'Publication Table'!$B122,AllPublicationData!$B:$B,'Publication Table'!$C$4,AllPublicationData!$D:$D,'Publication Table'!O$7),
IF('Publication Table'!$C$5="Operations cancelled for clinical reasons",
SUMIFS(AllPublicationData!$G:$G,AllPublicationData!$A:$A,'Publication Table'!$B122,AllPublicationData!$B:$B,'Publication Table'!$C$4,AllPublicationData!$D:$D,'Publication Table'!O$7),
IF('Publication Table'!$C$5="Operations cancelled for non-clinical/capacity reasons",
SUMIFS(AllPublicationData!$G:$G,AllPublicationData!$A:$A,'Publication Table'!$B122,AllPublicationData!$B:$B,'Publication Table'!$C$4,AllPublicationData!$D:$D,'Publication Table'!O$7),
IF('Publication Table'!$C$5="Cancellations for other reasons",
SUMIFS(AllPublicationData!$G:$G,AllPublicationData!$A:$A,'Publication Table'!$B122,AllPublicationData!$B:$B,'Publication Table'!$C$4,AllPublicationData!$D:$D,'Publication Table'!O$7)))))))+
IF(AND($C$4="NHS Scotland",$C$5="Total Operations"),
SUMIFS(AllPublicationData!$E:$E,AllPublicationData!$A:$A,'Publication Table'!$B122,AllPublicationData!$B:$B,'Publication Table'!O$7),
IF(AND($C$4="NHS Scotland",$C$5="All Cancelled Operations"),
SUMIFS(AllPublicationData!$F:$F,AllPublicationData!$A:$A,'Publication Table'!$B122,AllPublicationData!$B:$B,'Publication Table'!O$7),
IF(AND($C$4="NHS Scotland",$C$5="Operations cancelled by patient"),
SUMIFS(AllPublicationData!$G:$G,AllPublicationData!$A:$A,'Publication Table'!$B122,AllPublicationData!$B:$B,'Publication Table'!O$7),
IF(AND($C$4="NHS Scotland",$C$5="Operations cancelled for clinical reasons"),
SUMIFS(AllPublicationData!$H:$H,AllPublicationData!$A:$A,'Publication Table'!$B122,AllPublicationData!$B:$B,'Publication Table'!O$7),
IF(AND($C$4="NHS Scotland",$C$5="Operations cancelled for non-clinical/capacity reasons"),
SUMIFS(AllPublicationData!$I:$I,AllPublicationData!$A:$A,'Publication Table'!$B122,AllPublicationData!$B:$B,'Publication Table'!O$7),
IF(AND($C$4="NHS Scotland",$C$5="Cancellations for other reasons"),
SUMIFS(AllPublicationData!$J:$J,AllPublicationData!$A:$A,'Publication Table'!$B122,AllPublicationData!$B:$B,'Publication Table'!O$7)))))))</f>
        <v>0</v>
      </c>
      <c r="P122" s="90">
        <f>IF($C$5="Total Operations",
SUMIFS(AllPublicationData!$E:$E,AllPublicationData!$A:$A,'Publication Table'!$B122,AllPublicationData!$B:$B,'Publication Table'!$C$4,AllPublicationData!$D:$D,'Publication Table'!P$7),
IF('Publication Table'!$C$5="All Cancelled Operations",
SUMIFS(AllPublicationData!$F:$F,AllPublicationData!$A:$A,'Publication Table'!$B122,AllPublicationData!$B:$B,'Publication Table'!$C$4,AllPublicationData!$D:$D,'Publication Table'!P$7),
IF('Publication Table'!$C$5="Operations cancelled by patient",
SUMIFS(AllPublicationData!$G:$G,AllPublicationData!$A:$A,'Publication Table'!$B122,AllPublicationData!$B:$B,'Publication Table'!$C$4,AllPublicationData!$D:$D,'Publication Table'!P$7),
IF('Publication Table'!$C$5="Operations cancelled for clinical reasons",
SUMIFS(AllPublicationData!$G:$G,AllPublicationData!$A:$A,'Publication Table'!$B122,AllPublicationData!$B:$B,'Publication Table'!$C$4,AllPublicationData!$D:$D,'Publication Table'!P$7),
IF('Publication Table'!$C$5="Operations cancelled for non-clinical/capacity reasons",
SUMIFS(AllPublicationData!$G:$G,AllPublicationData!$A:$A,'Publication Table'!$B122,AllPublicationData!$B:$B,'Publication Table'!$C$4,AllPublicationData!$D:$D,'Publication Table'!P$7),
IF('Publication Table'!$C$5="Cancellations for other reasons",
SUMIFS(AllPublicationData!$G:$G,AllPublicationData!$A:$A,'Publication Table'!$B122,AllPublicationData!$B:$B,'Publication Table'!$C$4,AllPublicationData!$D:$D,'Publication Table'!P$7)))))))+
IF(AND($C$4="NHS Scotland",$C$5="Total Operations"),
SUMIFS(AllPublicationData!$E:$E,AllPublicationData!$A:$A,'Publication Table'!$B122,AllPublicationData!$B:$B,'Publication Table'!P$7),
IF(AND($C$4="NHS Scotland",$C$5="All Cancelled Operations"),
SUMIFS(AllPublicationData!$F:$F,AllPublicationData!$A:$A,'Publication Table'!$B122,AllPublicationData!$B:$B,'Publication Table'!P$7),
IF(AND($C$4="NHS Scotland",$C$5="Operations cancelled by patient"),
SUMIFS(AllPublicationData!$G:$G,AllPublicationData!$A:$A,'Publication Table'!$B122,AllPublicationData!$B:$B,'Publication Table'!P$7),
IF(AND($C$4="NHS Scotland",$C$5="Operations cancelled for clinical reasons"),
SUMIFS(AllPublicationData!$H:$H,AllPublicationData!$A:$A,'Publication Table'!$B122,AllPublicationData!$B:$B,'Publication Table'!P$7),
IF(AND($C$4="NHS Scotland",$C$5="Operations cancelled for non-clinical/capacity reasons"),
SUMIFS(AllPublicationData!$I:$I,AllPublicationData!$A:$A,'Publication Table'!$B122,AllPublicationData!$B:$B,'Publication Table'!P$7),
IF(AND($C$4="NHS Scotland",$C$5="Cancellations for other reasons"),
SUMIFS(AllPublicationData!$J:$J,AllPublicationData!$A:$A,'Publication Table'!$B122,AllPublicationData!$B:$B,'Publication Table'!P$7)))))))</f>
        <v>0</v>
      </c>
      <c r="Q122" s="90">
        <f>IF($C$5="Total Operations",
SUMIFS(AllPublicationData!$E:$E,AllPublicationData!$A:$A,'Publication Table'!$B122,AllPublicationData!$B:$B,'Publication Table'!$C$4,AllPublicationData!$D:$D,'Publication Table'!Q$7),
IF('Publication Table'!$C$5="All Cancelled Operations",
SUMIFS(AllPublicationData!$F:$F,AllPublicationData!$A:$A,'Publication Table'!$B122,AllPublicationData!$B:$B,'Publication Table'!$C$4,AllPublicationData!$D:$D,'Publication Table'!Q$7),
IF('Publication Table'!$C$5="Operations cancelled by patient",
SUMIFS(AllPublicationData!$G:$G,AllPublicationData!$A:$A,'Publication Table'!$B122,AllPublicationData!$B:$B,'Publication Table'!$C$4,AllPublicationData!$D:$D,'Publication Table'!Q$7),
IF('Publication Table'!$C$5="Operations cancelled for clinical reasons",
SUMIFS(AllPublicationData!$G:$G,AllPublicationData!$A:$A,'Publication Table'!$B122,AllPublicationData!$B:$B,'Publication Table'!$C$4,AllPublicationData!$D:$D,'Publication Table'!Q$7),
IF('Publication Table'!$C$5="Operations cancelled for non-clinical/capacity reasons",
SUMIFS(AllPublicationData!$G:$G,AllPublicationData!$A:$A,'Publication Table'!$B122,AllPublicationData!$B:$B,'Publication Table'!$C$4,AllPublicationData!$D:$D,'Publication Table'!Q$7),
IF('Publication Table'!$C$5="Cancellations for other reasons",
SUMIFS(AllPublicationData!$G:$G,AllPublicationData!$A:$A,'Publication Table'!$B122,AllPublicationData!$B:$B,'Publication Table'!$C$4,AllPublicationData!$D:$D,'Publication Table'!Q$7)))))))+
IF(AND($C$4="NHS Scotland",$C$5="Total Operations"),
SUMIFS(AllPublicationData!$E:$E,AllPublicationData!$A:$A,'Publication Table'!$B122,AllPublicationData!$B:$B,'Publication Table'!Q$7),
IF(AND($C$4="NHS Scotland",$C$5="All Cancelled Operations"),
SUMIFS(AllPublicationData!$F:$F,AllPublicationData!$A:$A,'Publication Table'!$B122,AllPublicationData!$B:$B,'Publication Table'!Q$7),
IF(AND($C$4="NHS Scotland",$C$5="Operations cancelled by patient"),
SUMIFS(AllPublicationData!$G:$G,AllPublicationData!$A:$A,'Publication Table'!$B122,AllPublicationData!$B:$B,'Publication Table'!Q$7),
IF(AND($C$4="NHS Scotland",$C$5="Operations cancelled for clinical reasons"),
SUMIFS(AllPublicationData!$H:$H,AllPublicationData!$A:$A,'Publication Table'!$B122,AllPublicationData!$B:$B,'Publication Table'!Q$7),
IF(AND($C$4="NHS Scotland",$C$5="Operations cancelled for non-clinical/capacity reasons"),
SUMIFS(AllPublicationData!$I:$I,AllPublicationData!$A:$A,'Publication Table'!$B122,AllPublicationData!$B:$B,'Publication Table'!Q$7),
IF(AND($C$4="NHS Scotland",$C$5="Cancellations for other reasons"),
SUMIFS(AllPublicationData!$J:$J,AllPublicationData!$A:$A,'Publication Table'!$B122,AllPublicationData!$B:$B,'Publication Table'!Q$7)))))))</f>
        <v>0</v>
      </c>
      <c r="R122" s="90">
        <f>IF($C$5="Total Operations",
SUMIFS(AllPublicationData!$E:$E,AllPublicationData!$A:$A,'Publication Table'!$B122,AllPublicationData!$B:$B,'Publication Table'!$C$4,AllPublicationData!$D:$D,'Publication Table'!R$7),
IF('Publication Table'!$C$5="All Cancelled Operations",
SUMIFS(AllPublicationData!$F:$F,AllPublicationData!$A:$A,'Publication Table'!$B122,AllPublicationData!$B:$B,'Publication Table'!$C$4,AllPublicationData!$D:$D,'Publication Table'!R$7),
IF('Publication Table'!$C$5="Operations cancelled by patient",
SUMIFS(AllPublicationData!$G:$G,AllPublicationData!$A:$A,'Publication Table'!$B122,AllPublicationData!$B:$B,'Publication Table'!$C$4,AllPublicationData!$D:$D,'Publication Table'!R$7),
IF('Publication Table'!$C$5="Operations cancelled for clinical reasons",
SUMIFS(AllPublicationData!$G:$G,AllPublicationData!$A:$A,'Publication Table'!$B122,AllPublicationData!$B:$B,'Publication Table'!$C$4,AllPublicationData!$D:$D,'Publication Table'!R$7),
IF('Publication Table'!$C$5="Operations cancelled for non-clinical/capacity reasons",
SUMIFS(AllPublicationData!$G:$G,AllPublicationData!$A:$A,'Publication Table'!$B122,AllPublicationData!$B:$B,'Publication Table'!$C$4,AllPublicationData!$D:$D,'Publication Table'!R$7),
IF('Publication Table'!$C$5="Cancellations for other reasons",
SUMIFS(AllPublicationData!$G:$G,AllPublicationData!$A:$A,'Publication Table'!$B122,AllPublicationData!$B:$B,'Publication Table'!$C$4,AllPublicationData!$D:$D,'Publication Table'!R$7)))))))+
IF(AND($C$4="NHS Scotland",$C$5="Total Operations"),
SUMIFS(AllPublicationData!$E:$E,AllPublicationData!$A:$A,'Publication Table'!$B122,AllPublicationData!$B:$B,'Publication Table'!R$7),
IF(AND($C$4="NHS Scotland",$C$5="All Cancelled Operations"),
SUMIFS(AllPublicationData!$F:$F,AllPublicationData!$A:$A,'Publication Table'!$B122,AllPublicationData!$B:$B,'Publication Table'!R$7),
IF(AND($C$4="NHS Scotland",$C$5="Operations cancelled by patient"),
SUMIFS(AllPublicationData!$G:$G,AllPublicationData!$A:$A,'Publication Table'!$B122,AllPublicationData!$B:$B,'Publication Table'!R$7),
IF(AND($C$4="NHS Scotland",$C$5="Operations cancelled for clinical reasons"),
SUMIFS(AllPublicationData!$H:$H,AllPublicationData!$A:$A,'Publication Table'!$B122,AllPublicationData!$B:$B,'Publication Table'!R$7),
IF(AND($C$4="NHS Scotland",$C$5="Operations cancelled for non-clinical/capacity reasons"),
SUMIFS(AllPublicationData!$I:$I,AllPublicationData!$A:$A,'Publication Table'!$B122,AllPublicationData!$B:$B,'Publication Table'!R$7),
IF(AND($C$4="NHS Scotland",$C$5="Cancellations for other reasons"),
SUMIFS(AllPublicationData!$J:$J,AllPublicationData!$A:$A,'Publication Table'!$B122,AllPublicationData!$B:$B,'Publication Table'!R$7)))))))</f>
        <v>0</v>
      </c>
    </row>
    <row r="123" spans="2:18" x14ac:dyDescent="0.35">
      <c r="C123" s="81">
        <f>IF($C$5="Total Operations",
SUMIFS(AllPublicationData!$E:$E,AllPublicationData!$A:$A,'Publication Table'!$B123,AllPublicationData!$B:$B,'Publication Table'!$C$4),
IF('Publication Table'!$C$5="All Cancelled Operations",
SUMIFS(AllPublicationData!$F:$F,AllPublicationData!$A:$A,'Publication Table'!$B123,AllPublicationData!$B:$B,'Publication Table'!$C$4),
IF('Publication Table'!$C$5="Operations cancelled by patient",
SUMIFS(AllPublicationData!$G:$G,AllPublicationData!$A:$A,'Publication Table'!$B123,AllPublicationData!$B:$B,'Publication Table'!$C$4),
IF('Publication Table'!$C$5="Operations cancelled for clinical reasons",
SUMIFS(AllPublicationData!$H:$H,AllPublicationData!$A:$A,'Publication Table'!$B123,AllPublicationData!$B:$B,'Publication Table'!$C$4),
IF('Publication Table'!$C$5="Operations cancelled for non-clinical/capacity reasons",
SUMIFS(AllPublicationData!$I:$I,AllPublicationData!$A:$A,'Publication Table'!$B123,AllPublicationData!$B:$B,'Publication Table'!$C$4),
IF('Publication Table'!$C$5="Cancellations for other reasons",
SUMIFS(AllPublicationData!$J:$J,AllPublicationData!$A:$A,'Publication Table'!$B123,AllPublicationData!$B:$B,'Publication Table'!$C$4)))))))+
IF(AND($C$4="NHS Scotland",$C$5="Total Operations"),
SUMIFS(AllPublicationData!$E:$E,AllPublicationData!$A:$A,'Publication Table'!$B123),
IF(AND($C$4="NHS Scotland",$C$5="All Cancelled Operations"),
SUMIFS(AllPublicationData!$F:$F,AllPublicationData!$A:$A,'Publication Table'!$B123),
IF(AND($C$4="NHS Scotland",$C$5="Operations cancelled by patient"),
SUMIFS(AllPublicationData!$G:$G,AllPublicationData!$A:$A,'Publication Table'!$B123),
IF(AND($C$4="NHS Scotland",$C$5="Operations cancelled for clinical reasons"),
SUMIFS(AllPublicationData!$H:$H,AllPublicationData!$A:$A,'Publication Table'!$B123),
IF(AND($C$4="NHS Scotland",$C$5="Operations cancelled for non-clinical/capacity reasons"),
SUMIFS(AllPublicationData!$I:$I,AllPublicationData!$A:$A,'Publication Table'!$B123),
IF(AND($C$4="NHS Scotland",$C$5="Cancellations for other reasons"),
SUMIFS(AllPublicationData!$J:$J,AllPublicationData!$A:$A,'Publication Table'!$B123)))))))</f>
        <v>0</v>
      </c>
      <c r="D123" s="90">
        <f>IF($C$5="Total Operations",
SUMIFS(AllPublicationData!$E:$E,AllPublicationData!$A:$A,'Publication Table'!$B123,AllPublicationData!$B:$B,'Publication Table'!$C$4,AllPublicationData!$D:$D,'Publication Table'!D$7),
IF('Publication Table'!$C$5="All Cancelled Operations",
SUMIFS(AllPublicationData!$F:$F,AllPublicationData!$A:$A,'Publication Table'!$B123,AllPublicationData!$B:$B,'Publication Table'!$C$4,AllPublicationData!$D:$D,'Publication Table'!D$7),
IF('Publication Table'!$C$5="Operations cancelled by patient",
SUMIFS(AllPublicationData!$G:$G,AllPublicationData!$A:$A,'Publication Table'!$B123,AllPublicationData!$B:$B,'Publication Table'!$C$4,AllPublicationData!$D:$D,'Publication Table'!D$7),
IF('Publication Table'!$C$5="Operations cancelled for clinical reasons",
SUMIFS(AllPublicationData!$H:$H,AllPublicationData!$A:$A,'Publication Table'!$B123,AllPublicationData!$B:$B,'Publication Table'!$C$4,AllPublicationData!$D:$D,'Publication Table'!D$7),
IF('Publication Table'!$C$5="Operations cancelled for non-clinical/capacity reasons",
SUMIFS(AllPublicationData!$I:$I,AllPublicationData!$A:$A,'Publication Table'!$B123,AllPublicationData!$B:$B,'Publication Table'!$C$4,AllPublicationData!$D:$D,'Publication Table'!D$7),
IF('Publication Table'!$C$5="Cancellations for other reasons",
SUMIFS(AllPublicationData!$J:$J,AllPublicationData!$A:$A,'Publication Table'!$B123,AllPublicationData!$B:$B,'Publication Table'!$C$4,AllPublicationData!$D:$D,'Publication Table'!D$7)))))))+
IF(AND($C$4="NHS Scotland",$C$5="Total Operations"),
SUMIFS(AllPublicationData!$E:$E,AllPublicationData!$A:$A,'Publication Table'!$B123,AllPublicationData!$B:$B,'Publication Table'!D$7),
IF(AND($C$4="NHS Scotland",$C$5="All Cancelled Operations"),
SUMIFS(AllPublicationData!$F:$F,AllPublicationData!$A:$A,'Publication Table'!$B123,AllPublicationData!$B:$B,'Publication Table'!D$7),
IF(AND($C$4="NHS Scotland",$C$5="Operations cancelled by patient"),
SUMIFS(AllPublicationData!$G:$G,AllPublicationData!$A:$A,'Publication Table'!$B123,AllPublicationData!$B:$B,'Publication Table'!D$7),
IF(AND($C$4="NHS Scotland",$C$5="Operations cancelled for clinical reasons"),
SUMIFS(AllPublicationData!$H:$H,AllPublicationData!$A:$A,'Publication Table'!$B123,AllPublicationData!$B:$B,'Publication Table'!D$7),
IF(AND($C$4="NHS Scotland",$C$5="Operations cancelled for non-clinical/capacity reasons"),
SUMIFS(AllPublicationData!$I:$I,AllPublicationData!$A:$A,'Publication Table'!$B123,AllPublicationData!$B:$B,'Publication Table'!D$7),
IF(AND($C$4="NHS Scotland",$C$5="Cancellations for other reasons"),
SUMIFS(AllPublicationData!$J:$J,AllPublicationData!$A:$A,'Publication Table'!$B123,AllPublicationData!$B:$B,'Publication Table'!D$7)))))))</f>
        <v>0</v>
      </c>
      <c r="E123" s="90">
        <f>IF($C$5="Total Operations",
SUMIFS(AllPublicationData!$E:$E,AllPublicationData!$A:$A,'Publication Table'!$B123,AllPublicationData!$B:$B,'Publication Table'!$C$4,AllPublicationData!$D:$D,'Publication Table'!E$7),
IF('Publication Table'!$C$5="All Cancelled Operations",
SUMIFS(AllPublicationData!$F:$F,AllPublicationData!$A:$A,'Publication Table'!$B123,AllPublicationData!$B:$B,'Publication Table'!$C$4,AllPublicationData!$D:$D,'Publication Table'!E$7),
IF('Publication Table'!$C$5="Operations cancelled by patient",
SUMIFS(AllPublicationData!$G:$G,AllPublicationData!$A:$A,'Publication Table'!$B123,AllPublicationData!$B:$B,'Publication Table'!$C$4,AllPublicationData!$D:$D,'Publication Table'!E$7),
IF('Publication Table'!$C$5="Operations cancelled for clinical reasons",
SUMIFS(AllPublicationData!$H:$H,AllPublicationData!$A:$A,'Publication Table'!$B123,AllPublicationData!$B:$B,'Publication Table'!$C$4,AllPublicationData!$D:$D,'Publication Table'!E$7),
IF('Publication Table'!$C$5="Operations cancelled for non-clinical/capacity reasons",
SUMIFS(AllPublicationData!$I:$I,AllPublicationData!$A:$A,'Publication Table'!$B123,AllPublicationData!$B:$B,'Publication Table'!$C$4,AllPublicationData!$D:$D,'Publication Table'!E$7),
IF('Publication Table'!$C$5="Cancellations for other reasons",
SUMIFS(AllPublicationData!$J:$J,AllPublicationData!$A:$A,'Publication Table'!$B123,AllPublicationData!$B:$B,'Publication Table'!$C$4,AllPublicationData!$D:$D,'Publication Table'!E$7)))))))+
IF(AND($C$4="NHS Scotland",$C$5="Total Operations"),
SUMIFS(AllPublicationData!$E:$E,AllPublicationData!$A:$A,'Publication Table'!$B123,AllPublicationData!$B:$B,'Publication Table'!E$7),
IF(AND($C$4="NHS Scotland",$C$5="All Cancelled Operations"),
SUMIFS(AllPublicationData!$F:$F,AllPublicationData!$A:$A,'Publication Table'!$B123,AllPublicationData!$B:$B,'Publication Table'!E$7),
IF(AND($C$4="NHS Scotland",$C$5="Operations cancelled by patient"),
SUMIFS(AllPublicationData!$G:$G,AllPublicationData!$A:$A,'Publication Table'!$B123,AllPublicationData!$B:$B,'Publication Table'!E$7),
IF(AND($C$4="NHS Scotland",$C$5="Operations cancelled for clinical reasons"),
SUMIFS(AllPublicationData!$H:$H,AllPublicationData!$A:$A,'Publication Table'!$B123,AllPublicationData!$B:$B,'Publication Table'!E$7),
IF(AND($C$4="NHS Scotland",$C$5="Operations cancelled for non-clinical/capacity reasons"),
SUMIFS(AllPublicationData!$I:$I,AllPublicationData!$A:$A,'Publication Table'!$B123,AllPublicationData!$B:$B,'Publication Table'!E$7),
IF(AND($C$4="NHS Scotland",$C$5="Cancellations for other reasons"),
SUMIFS(AllPublicationData!$J:$J,AllPublicationData!$A:$A,'Publication Table'!$B123,AllPublicationData!$B:$B,'Publication Table'!E$7)))))))</f>
        <v>0</v>
      </c>
      <c r="F123" s="90">
        <f>IF($C$5="Total Operations",
SUMIFS(AllPublicationData!$E:$E,AllPublicationData!$A:$A,'Publication Table'!$B123,AllPublicationData!$B:$B,'Publication Table'!$C$4,AllPublicationData!$D:$D,'Publication Table'!F$7),
IF('Publication Table'!$C$5="All Cancelled Operations",
SUMIFS(AllPublicationData!$F:$F,AllPublicationData!$A:$A,'Publication Table'!$B123,AllPublicationData!$B:$B,'Publication Table'!$C$4,AllPublicationData!$D:$D,'Publication Table'!F$7),
IF('Publication Table'!$C$5="Operations cancelled by patient",
SUMIFS(AllPublicationData!$G:$G,AllPublicationData!$A:$A,'Publication Table'!$B123,AllPublicationData!$B:$B,'Publication Table'!$C$4,AllPublicationData!$D:$D,'Publication Table'!F$7),
IF('Publication Table'!$C$5="Operations cancelled for clinical reasons",
SUMIFS(AllPublicationData!$H:$H,AllPublicationData!$A:$A,'Publication Table'!$B123,AllPublicationData!$B:$B,'Publication Table'!$C$4,AllPublicationData!$D:$D,'Publication Table'!F$7),
IF('Publication Table'!$C$5="Operations cancelled for non-clinical/capacity reasons",
SUMIFS(AllPublicationData!$I:$I,AllPublicationData!$A:$A,'Publication Table'!$B123,AllPublicationData!$B:$B,'Publication Table'!$C$4,AllPublicationData!$D:$D,'Publication Table'!F$7),
IF('Publication Table'!$C$5="Cancellations for other reasons",
SUMIFS(AllPublicationData!$J:$J,AllPublicationData!$A:$A,'Publication Table'!$B123,AllPublicationData!$B:$B,'Publication Table'!$C$4,AllPublicationData!$D:$D,'Publication Table'!F$7)))))))+
IF(AND($C$4="NHS Scotland",$C$5="Total Operations"),
SUMIFS(AllPublicationData!$E:$E,AllPublicationData!$A:$A,'Publication Table'!$B123,AllPublicationData!$B:$B,'Publication Table'!F$7),
IF(AND($C$4="NHS Scotland",$C$5="All Cancelled Operations"),
SUMIFS(AllPublicationData!$F:$F,AllPublicationData!$A:$A,'Publication Table'!$B123,AllPublicationData!$B:$B,'Publication Table'!F$7),
IF(AND($C$4="NHS Scotland",$C$5="Operations cancelled by patient"),
SUMIFS(AllPublicationData!$G:$G,AllPublicationData!$A:$A,'Publication Table'!$B123,AllPublicationData!$B:$B,'Publication Table'!F$7),
IF(AND($C$4="NHS Scotland",$C$5="Operations cancelled for clinical reasons"),
SUMIFS(AllPublicationData!$H:$H,AllPublicationData!$A:$A,'Publication Table'!$B123,AllPublicationData!$B:$B,'Publication Table'!F$7),
IF(AND($C$4="NHS Scotland",$C$5="Operations cancelled for non-clinical/capacity reasons"),
SUMIFS(AllPublicationData!$I:$I,AllPublicationData!$A:$A,'Publication Table'!$B123,AllPublicationData!$B:$B,'Publication Table'!F$7),
IF(AND($C$4="NHS Scotland",$C$5="Cancellations for other reasons"),
SUMIFS(AllPublicationData!$J:$J,AllPublicationData!$A:$A,'Publication Table'!$B123,AllPublicationData!$B:$B,'Publication Table'!F$7)))))))</f>
        <v>0</v>
      </c>
      <c r="G123" s="90">
        <f>IF($C$5="Total Operations",
SUMIFS(AllPublicationData!$E:$E,AllPublicationData!$A:$A,'Publication Table'!$B123,AllPublicationData!$B:$B,'Publication Table'!$C$4,AllPublicationData!$D:$D,'Publication Table'!G$7),
IF('Publication Table'!$C$5="All Cancelled Operations",
SUMIFS(AllPublicationData!$F:$F,AllPublicationData!$A:$A,'Publication Table'!$B123,AllPublicationData!$B:$B,'Publication Table'!$C$4,AllPublicationData!$D:$D,'Publication Table'!G$7),
IF('Publication Table'!$C$5="Operations cancelled by patient",
SUMIFS(AllPublicationData!$G:$G,AllPublicationData!$A:$A,'Publication Table'!$B123,AllPublicationData!$B:$B,'Publication Table'!$C$4,AllPublicationData!$D:$D,'Publication Table'!G$7),
IF('Publication Table'!$C$5="Operations cancelled for clinical reasons",
SUMIFS(AllPublicationData!$H:$H,AllPublicationData!$A:$A,'Publication Table'!$B123,AllPublicationData!$B:$B,'Publication Table'!$C$4,AllPublicationData!$D:$D,'Publication Table'!G$7),
IF('Publication Table'!$C$5="Operations cancelled for non-clinical/capacity reasons",
SUMIFS(AllPublicationData!$I:$I,AllPublicationData!$A:$A,'Publication Table'!$B123,AllPublicationData!$B:$B,'Publication Table'!$C$4,AllPublicationData!$D:$D,'Publication Table'!G$7),
IF('Publication Table'!$C$5="Cancellations for other reasons",
SUMIFS(AllPublicationData!$J:$J,AllPublicationData!$A:$A,'Publication Table'!$B123,AllPublicationData!$B:$B,'Publication Table'!$C$4,AllPublicationData!$D:$D,'Publication Table'!G$7)))))))+
IF(AND($C$4="NHS Scotland",$C$5="Total Operations"),
SUMIFS(AllPublicationData!$E:$E,AllPublicationData!$A:$A,'Publication Table'!$B123,AllPublicationData!$B:$B,'Publication Table'!G$7),
IF(AND($C$4="NHS Scotland",$C$5="All Cancelled Operations"),
SUMIFS(AllPublicationData!$F:$F,AllPublicationData!$A:$A,'Publication Table'!$B123,AllPublicationData!$B:$B,'Publication Table'!G$7),
IF(AND($C$4="NHS Scotland",$C$5="Operations cancelled by patient"),
SUMIFS(AllPublicationData!$G:$G,AllPublicationData!$A:$A,'Publication Table'!$B123,AllPublicationData!$B:$B,'Publication Table'!G$7),
IF(AND($C$4="NHS Scotland",$C$5="Operations cancelled for clinical reasons"),
SUMIFS(AllPublicationData!$H:$H,AllPublicationData!$A:$A,'Publication Table'!$B123,AllPublicationData!$B:$B,'Publication Table'!G$7),
IF(AND($C$4="NHS Scotland",$C$5="Operations cancelled for non-clinical/capacity reasons"),
SUMIFS(AllPublicationData!$I:$I,AllPublicationData!$A:$A,'Publication Table'!$B123,AllPublicationData!$B:$B,'Publication Table'!G$7),
IF(AND($C$4="NHS Scotland",$C$5="Cancellations for other reasons"),
SUMIFS(AllPublicationData!$J:$J,AllPublicationData!$A:$A,'Publication Table'!$B123,AllPublicationData!$B:$B,'Publication Table'!G$7)))))))</f>
        <v>0</v>
      </c>
      <c r="H123" s="90">
        <f>IF($C$5="Total Operations",
SUMIFS(AllPublicationData!$E:$E,AllPublicationData!$A:$A,'Publication Table'!$B123,AllPublicationData!$B:$B,'Publication Table'!$C$4,AllPublicationData!$D:$D,'Publication Table'!H$7),
IF('Publication Table'!$C$5="All Cancelled Operations",
SUMIFS(AllPublicationData!$F:$F,AllPublicationData!$A:$A,'Publication Table'!$B123,AllPublicationData!$B:$B,'Publication Table'!$C$4,AllPublicationData!$D:$D,'Publication Table'!H$7),
IF('Publication Table'!$C$5="Operations cancelled by patient",
SUMIFS(AllPublicationData!$G:$G,AllPublicationData!$A:$A,'Publication Table'!$B123,AllPublicationData!$B:$B,'Publication Table'!$C$4,AllPublicationData!$D:$D,'Publication Table'!H$7),
IF('Publication Table'!$C$5="Operations cancelled for clinical reasons",
SUMIFS(AllPublicationData!$H:$H,AllPublicationData!$A:$A,'Publication Table'!$B123,AllPublicationData!$B:$B,'Publication Table'!$C$4,AllPublicationData!$D:$D,'Publication Table'!H$7),
IF('Publication Table'!$C$5="Operations cancelled for non-clinical/capacity reasons",
SUMIFS(AllPublicationData!$I:$I,AllPublicationData!$A:$A,'Publication Table'!$B123,AllPublicationData!$B:$B,'Publication Table'!$C$4,AllPublicationData!$D:$D,'Publication Table'!H$7),
IF('Publication Table'!$C$5="Cancellations for other reasons",
SUMIFS(AllPublicationData!$J:$J,AllPublicationData!$A:$A,'Publication Table'!$B123,AllPublicationData!$B:$B,'Publication Table'!$C$4,AllPublicationData!$D:$D,'Publication Table'!H$7)))))))+
IF(AND($C$4="NHS Scotland",$C$5="Total Operations"),
SUMIFS(AllPublicationData!$E:$E,AllPublicationData!$A:$A,'Publication Table'!$B123,AllPublicationData!$B:$B,'Publication Table'!H$7),
IF(AND($C$4="NHS Scotland",$C$5="All Cancelled Operations"),
SUMIFS(AllPublicationData!$F:$F,AllPublicationData!$A:$A,'Publication Table'!$B123,AllPublicationData!$B:$B,'Publication Table'!H$7),
IF(AND($C$4="NHS Scotland",$C$5="Operations cancelled by patient"),
SUMIFS(AllPublicationData!$G:$G,AllPublicationData!$A:$A,'Publication Table'!$B123,AllPublicationData!$B:$B,'Publication Table'!H$7),
IF(AND($C$4="NHS Scotland",$C$5="Operations cancelled for clinical reasons"),
SUMIFS(AllPublicationData!$H:$H,AllPublicationData!$A:$A,'Publication Table'!$B123,AllPublicationData!$B:$B,'Publication Table'!H$7),
IF(AND($C$4="NHS Scotland",$C$5="Operations cancelled for non-clinical/capacity reasons"),
SUMIFS(AllPublicationData!$I:$I,AllPublicationData!$A:$A,'Publication Table'!$B123,AllPublicationData!$B:$B,'Publication Table'!H$7),
IF(AND($C$4="NHS Scotland",$C$5="Cancellations for other reasons"),
SUMIFS(AllPublicationData!$J:$J,AllPublicationData!$A:$A,'Publication Table'!$B123,AllPublicationData!$B:$B,'Publication Table'!H$7)))))))</f>
        <v>0</v>
      </c>
      <c r="I123" s="90">
        <f>IF($C$5="Total Operations",
SUMIFS(AllPublicationData!$E:$E,AllPublicationData!$A:$A,'Publication Table'!$B123,AllPublicationData!$B:$B,'Publication Table'!$C$4,AllPublicationData!$D:$D,'Publication Table'!I$7),
IF('Publication Table'!$C$5="All Cancelled Operations",
SUMIFS(AllPublicationData!$F:$F,AllPublicationData!$A:$A,'Publication Table'!$B123,AllPublicationData!$B:$B,'Publication Table'!$C$4,AllPublicationData!$D:$D,'Publication Table'!I$7),
IF('Publication Table'!$C$5="Operations cancelled by patient",
SUMIFS(AllPublicationData!$G:$G,AllPublicationData!$A:$A,'Publication Table'!$B123,AllPublicationData!$B:$B,'Publication Table'!$C$4,AllPublicationData!$D:$D,'Publication Table'!I$7),
IF('Publication Table'!$C$5="Operations cancelled for clinical reasons",
SUMIFS(AllPublicationData!$H:$H,AllPublicationData!$A:$A,'Publication Table'!$B123,AllPublicationData!$B:$B,'Publication Table'!$C$4,AllPublicationData!$D:$D,'Publication Table'!I$7),
IF('Publication Table'!$C$5="Operations cancelled for non-clinical/capacity reasons",
SUMIFS(AllPublicationData!$I:$I,AllPublicationData!$A:$A,'Publication Table'!$B123,AllPublicationData!$B:$B,'Publication Table'!$C$4,AllPublicationData!$D:$D,'Publication Table'!I$7),
IF('Publication Table'!$C$5="Cancellations for other reasons",
SUMIFS(AllPublicationData!$J:$J,AllPublicationData!$A:$A,'Publication Table'!$B123,AllPublicationData!$B:$B,'Publication Table'!$C$4,AllPublicationData!$D:$D,'Publication Table'!I$7)))))))+
IF(AND($C$4="NHS Scotland",$C$5="Total Operations"),
SUMIFS(AllPublicationData!$E:$E,AllPublicationData!$A:$A,'Publication Table'!$B123,AllPublicationData!$B:$B,'Publication Table'!I$7),
IF(AND($C$4="NHS Scotland",$C$5="All Cancelled Operations"),
SUMIFS(AllPublicationData!$F:$F,AllPublicationData!$A:$A,'Publication Table'!$B123,AllPublicationData!$B:$B,'Publication Table'!I$7),
IF(AND($C$4="NHS Scotland",$C$5="Operations cancelled by patient"),
SUMIFS(AllPublicationData!$G:$G,AllPublicationData!$A:$A,'Publication Table'!$B123,AllPublicationData!$B:$B,'Publication Table'!I$7),
IF(AND($C$4="NHS Scotland",$C$5="Operations cancelled for clinical reasons"),
SUMIFS(AllPublicationData!$H:$H,AllPublicationData!$A:$A,'Publication Table'!$B123,AllPublicationData!$B:$B,'Publication Table'!I$7),
IF(AND($C$4="NHS Scotland",$C$5="Operations cancelled for non-clinical/capacity reasons"),
SUMIFS(AllPublicationData!$I:$I,AllPublicationData!$A:$A,'Publication Table'!$B123,AllPublicationData!$B:$B,'Publication Table'!I$7),
IF(AND($C$4="NHS Scotland",$C$5="Cancellations for other reasons"),
SUMIFS(AllPublicationData!$J:$J,AllPublicationData!$A:$A,'Publication Table'!$B123,AllPublicationData!$B:$B,'Publication Table'!I$7)))))))</f>
        <v>0</v>
      </c>
      <c r="J123" s="90">
        <f>IF($C$5="Total Operations",
SUMIFS(AllPublicationData!$E:$E,AllPublicationData!$A:$A,'Publication Table'!$B123,AllPublicationData!$B:$B,'Publication Table'!$C$4,AllPublicationData!$D:$D,'Publication Table'!J$7),
IF('Publication Table'!$C$5="All Cancelled Operations",
SUMIFS(AllPublicationData!$F:$F,AllPublicationData!$A:$A,'Publication Table'!$B123,AllPublicationData!$B:$B,'Publication Table'!$C$4,AllPublicationData!$D:$D,'Publication Table'!J$7),
IF('Publication Table'!$C$5="Operations cancelled by patient",
SUMIFS(AllPublicationData!$G:$G,AllPublicationData!$A:$A,'Publication Table'!$B123,AllPublicationData!$B:$B,'Publication Table'!$C$4,AllPublicationData!$D:$D,'Publication Table'!J$7),
IF('Publication Table'!$C$5="Operations cancelled for clinical reasons",
SUMIFS(AllPublicationData!$H:$H,AllPublicationData!$A:$A,'Publication Table'!$B123,AllPublicationData!$B:$B,'Publication Table'!$C$4,AllPublicationData!$D:$D,'Publication Table'!J$7),
IF('Publication Table'!$C$5="Operations cancelled for non-clinical/capacity reasons",
SUMIFS(AllPublicationData!$I:$I,AllPublicationData!$A:$A,'Publication Table'!$B123,AllPublicationData!$B:$B,'Publication Table'!$C$4,AllPublicationData!$D:$D,'Publication Table'!J$7),
IF('Publication Table'!$C$5="Cancellations for other reasons",
SUMIFS(AllPublicationData!$J:$J,AllPublicationData!$A:$A,'Publication Table'!$B123,AllPublicationData!$B:$B,'Publication Table'!$C$4,AllPublicationData!$D:$D,'Publication Table'!J$7)))))))+
IF(AND($C$4="NHS Scotland",$C$5="Total Operations"),
SUMIFS(AllPublicationData!$E:$E,AllPublicationData!$A:$A,'Publication Table'!$B123,AllPublicationData!$B:$B,'Publication Table'!J$7),
IF(AND($C$4="NHS Scotland",$C$5="All Cancelled Operations"),
SUMIFS(AllPublicationData!$F:$F,AllPublicationData!$A:$A,'Publication Table'!$B123,AllPublicationData!$B:$B,'Publication Table'!J$7),
IF(AND($C$4="NHS Scotland",$C$5="Operations cancelled by patient"),
SUMIFS(AllPublicationData!$G:$G,AllPublicationData!$A:$A,'Publication Table'!$B123,AllPublicationData!$B:$B,'Publication Table'!J$7),
IF(AND($C$4="NHS Scotland",$C$5="Operations cancelled for clinical reasons"),
SUMIFS(AllPublicationData!$H:$H,AllPublicationData!$A:$A,'Publication Table'!$B123,AllPublicationData!$B:$B,'Publication Table'!J$7),
IF(AND($C$4="NHS Scotland",$C$5="Operations cancelled for non-clinical/capacity reasons"),
SUMIFS(AllPublicationData!$I:$I,AllPublicationData!$A:$A,'Publication Table'!$B123,AllPublicationData!$B:$B,'Publication Table'!J$7),
IF(AND($C$4="NHS Scotland",$C$5="Cancellations for other reasons"),
SUMIFS(AllPublicationData!$J:$J,AllPublicationData!$A:$A,'Publication Table'!$B123,AllPublicationData!$B:$B,'Publication Table'!J$7)))))))</f>
        <v>0</v>
      </c>
      <c r="K123" s="90">
        <f>IF($C$5="Total Operations",
SUMIFS(AllPublicationData!$E:$E,AllPublicationData!$A:$A,'Publication Table'!$B123,AllPublicationData!$B:$B,'Publication Table'!$C$4,AllPublicationData!$D:$D,'Publication Table'!K$7),
IF('Publication Table'!$C$5="All Cancelled Operations",
SUMIFS(AllPublicationData!$F:$F,AllPublicationData!$A:$A,'Publication Table'!$B123,AllPublicationData!$B:$B,'Publication Table'!$C$4,AllPublicationData!$D:$D,'Publication Table'!K$7),
IF('Publication Table'!$C$5="Operations cancelled by patient",
SUMIFS(AllPublicationData!$G:$G,AllPublicationData!$A:$A,'Publication Table'!$B123,AllPublicationData!$B:$B,'Publication Table'!$C$4,AllPublicationData!$D:$D,'Publication Table'!K$7),
IF('Publication Table'!$C$5="Operations cancelled for clinical reasons",
SUMIFS(AllPublicationData!$H:$H,AllPublicationData!$A:$A,'Publication Table'!$B123,AllPublicationData!$B:$B,'Publication Table'!$C$4,AllPublicationData!$D:$D,'Publication Table'!K$7),
IF('Publication Table'!$C$5="Operations cancelled for non-clinical/capacity reasons",
SUMIFS(AllPublicationData!$I:$I,AllPublicationData!$A:$A,'Publication Table'!$B123,AllPublicationData!$B:$B,'Publication Table'!$C$4,AllPublicationData!$D:$D,'Publication Table'!K$7),
IF('Publication Table'!$C$5="Cancellations for other reasons",
SUMIFS(AllPublicationData!$J:$J,AllPublicationData!$A:$A,'Publication Table'!$B123,AllPublicationData!$B:$B,'Publication Table'!$C$4,AllPublicationData!$D:$D,'Publication Table'!K$7)))))))+
IF(AND($C$4="NHS Scotland",$C$5="Total Operations"),
SUMIFS(AllPublicationData!$E:$E,AllPublicationData!$A:$A,'Publication Table'!$B123,AllPublicationData!$B:$B,'Publication Table'!K$7),
IF(AND($C$4="NHS Scotland",$C$5="All Cancelled Operations"),
SUMIFS(AllPublicationData!$F:$F,AllPublicationData!$A:$A,'Publication Table'!$B123,AllPublicationData!$B:$B,'Publication Table'!K$7),
IF(AND($C$4="NHS Scotland",$C$5="Operations cancelled by patient"),
SUMIFS(AllPublicationData!$G:$G,AllPublicationData!$A:$A,'Publication Table'!$B123,AllPublicationData!$B:$B,'Publication Table'!K$7),
IF(AND($C$4="NHS Scotland",$C$5="Operations cancelled for clinical reasons"),
SUMIFS(AllPublicationData!$H:$H,AllPublicationData!$A:$A,'Publication Table'!$B123,AllPublicationData!$B:$B,'Publication Table'!K$7),
IF(AND($C$4="NHS Scotland",$C$5="Operations cancelled for non-clinical/capacity reasons"),
SUMIFS(AllPublicationData!$I:$I,AllPublicationData!$A:$A,'Publication Table'!$B123,AllPublicationData!$B:$B,'Publication Table'!K$7),
IF(AND($C$4="NHS Scotland",$C$5="Cancellations for other reasons"),
SUMIFS(AllPublicationData!$J:$J,AllPublicationData!$A:$A,'Publication Table'!$B123,AllPublicationData!$B:$B,'Publication Table'!K$7)))))))</f>
        <v>0</v>
      </c>
      <c r="L123" s="90">
        <f>IF($C$5="Total Operations",
SUMIFS(AllPublicationData!$E:$E,AllPublicationData!$A:$A,'Publication Table'!$B123,AllPublicationData!$B:$B,'Publication Table'!$C$4,AllPublicationData!$D:$D,'Publication Table'!L$7),
IF('Publication Table'!$C$5="All Cancelled Operations",
SUMIFS(AllPublicationData!$F:$F,AllPublicationData!$A:$A,'Publication Table'!$B123,AllPublicationData!$B:$B,'Publication Table'!$C$4,AllPublicationData!$D:$D,'Publication Table'!L$7),
IF('Publication Table'!$C$5="Operations cancelled by patient",
SUMIFS(AllPublicationData!$G:$G,AllPublicationData!$A:$A,'Publication Table'!$B123,AllPublicationData!$B:$B,'Publication Table'!$C$4,AllPublicationData!$D:$D,'Publication Table'!L$7),
IF('Publication Table'!$C$5="Operations cancelled for clinical reasons",
SUMIFS(AllPublicationData!$H:$H,AllPublicationData!$A:$A,'Publication Table'!$B123,AllPublicationData!$B:$B,'Publication Table'!$C$4,AllPublicationData!$D:$D,'Publication Table'!L$7),
IF('Publication Table'!$C$5="Operations cancelled for non-clinical/capacity reasons",
SUMIFS(AllPublicationData!$I:$I,AllPublicationData!$A:$A,'Publication Table'!$B123,AllPublicationData!$B:$B,'Publication Table'!$C$4,AllPublicationData!$D:$D,'Publication Table'!L$7),
IF('Publication Table'!$C$5="Cancellations for other reasons",
SUMIFS(AllPublicationData!$J:$J,AllPublicationData!$A:$A,'Publication Table'!$B123,AllPublicationData!$B:$B,'Publication Table'!$C$4,AllPublicationData!$D:$D,'Publication Table'!L$7)))))))+
IF(AND($C$4="NHS Scotland",$C$5="Total Operations"),
SUMIFS(AllPublicationData!$E:$E,AllPublicationData!$A:$A,'Publication Table'!$B123,AllPublicationData!$B:$B,'Publication Table'!L$7),
IF(AND($C$4="NHS Scotland",$C$5="All Cancelled Operations"),
SUMIFS(AllPublicationData!$F:$F,AllPublicationData!$A:$A,'Publication Table'!$B123,AllPublicationData!$B:$B,'Publication Table'!L$7),
IF(AND($C$4="NHS Scotland",$C$5="Operations cancelled by patient"),
SUMIFS(AllPublicationData!$G:$G,AllPublicationData!$A:$A,'Publication Table'!$B123,AllPublicationData!$B:$B,'Publication Table'!L$7),
IF(AND($C$4="NHS Scotland",$C$5="Operations cancelled for clinical reasons"),
SUMIFS(AllPublicationData!$H:$H,AllPublicationData!$A:$A,'Publication Table'!$B123,AllPublicationData!$B:$B,'Publication Table'!L$7),
IF(AND($C$4="NHS Scotland",$C$5="Operations cancelled for non-clinical/capacity reasons"),
SUMIFS(AllPublicationData!$I:$I,AllPublicationData!$A:$A,'Publication Table'!$B123,AllPublicationData!$B:$B,'Publication Table'!L$7),
IF(AND($C$4="NHS Scotland",$C$5="Cancellations for other reasons"),
SUMIFS(AllPublicationData!$J:$J,AllPublicationData!$A:$A,'Publication Table'!$B123,AllPublicationData!$B:$B,'Publication Table'!L$7)))))))</f>
        <v>0</v>
      </c>
      <c r="M123" s="90">
        <f>IF($C$5="Total Operations",
SUMIFS(AllPublicationData!$E:$E,AllPublicationData!$A:$A,'Publication Table'!$B123,AllPublicationData!$B:$B,'Publication Table'!$C$4,AllPublicationData!$D:$D,'Publication Table'!M$7),
IF('Publication Table'!$C$5="All Cancelled Operations",
SUMIFS(AllPublicationData!$F:$F,AllPublicationData!$A:$A,'Publication Table'!$B123,AllPublicationData!$B:$B,'Publication Table'!$C$4,AllPublicationData!$D:$D,'Publication Table'!M$7),
IF('Publication Table'!$C$5="Operations cancelled by patient",
SUMIFS(AllPublicationData!$G:$G,AllPublicationData!$A:$A,'Publication Table'!$B123,AllPublicationData!$B:$B,'Publication Table'!$C$4,AllPublicationData!$D:$D,'Publication Table'!M$7),
IF('Publication Table'!$C$5="Operations cancelled for clinical reasons",
SUMIFS(AllPublicationData!$G:$G,AllPublicationData!$A:$A,'Publication Table'!$B123,AllPublicationData!$B:$B,'Publication Table'!$C$4,AllPublicationData!$D:$D,'Publication Table'!M$7),
IF('Publication Table'!$C$5="Operations cancelled for non-clinical/capacity reasons",
SUMIFS(AllPublicationData!$G:$G,AllPublicationData!$A:$A,'Publication Table'!$B123,AllPublicationData!$B:$B,'Publication Table'!$C$4,AllPublicationData!$D:$D,'Publication Table'!M$7),
IF('Publication Table'!$C$5="Cancellations for other reasons",
SUMIFS(AllPublicationData!$G:$G,AllPublicationData!$A:$A,'Publication Table'!$B123,AllPublicationData!$B:$B,'Publication Table'!$C$4,AllPublicationData!$D:$D,'Publication Table'!M$7)))))))+
IF(AND($C$4="NHS Scotland",$C$5="Total Operations"),
SUMIFS(AllPublicationData!$E:$E,AllPublicationData!$A:$A,'Publication Table'!$B123,AllPublicationData!$B:$B,'Publication Table'!M$7),
IF(AND($C$4="NHS Scotland",$C$5="All Cancelled Operations"),
SUMIFS(AllPublicationData!$F:$F,AllPublicationData!$A:$A,'Publication Table'!$B123,AllPublicationData!$B:$B,'Publication Table'!M$7),
IF(AND($C$4="NHS Scotland",$C$5="Operations cancelled by patient"),
SUMIFS(AllPublicationData!$G:$G,AllPublicationData!$A:$A,'Publication Table'!$B123,AllPublicationData!$B:$B,'Publication Table'!M$7),
IF(AND($C$4="NHS Scotland",$C$5="Operations cancelled for clinical reasons"),
SUMIFS(AllPublicationData!$H:$H,AllPublicationData!$A:$A,'Publication Table'!$B123,AllPublicationData!$B:$B,'Publication Table'!M$7),
IF(AND($C$4="NHS Scotland",$C$5="Operations cancelled for non-clinical/capacity reasons"),
SUMIFS(AllPublicationData!$I:$I,AllPublicationData!$A:$A,'Publication Table'!$B123,AllPublicationData!$B:$B,'Publication Table'!M$7),
IF(AND($C$4="NHS Scotland",$C$5="Cancellations for other reasons"),
SUMIFS(AllPublicationData!$J:$J,AllPublicationData!$A:$A,'Publication Table'!$B123,AllPublicationData!$B:$B,'Publication Table'!M$7)))))))</f>
        <v>0</v>
      </c>
      <c r="N123" s="90">
        <f>IF($C$5="Total Operations",
SUMIFS(AllPublicationData!$E:$E,AllPublicationData!$A:$A,'Publication Table'!$B123,AllPublicationData!$B:$B,'Publication Table'!$C$4,AllPublicationData!$D:$D,'Publication Table'!N$7),
IF('Publication Table'!$C$5="All Cancelled Operations",
SUMIFS(AllPublicationData!$F:$F,AllPublicationData!$A:$A,'Publication Table'!$B123,AllPublicationData!$B:$B,'Publication Table'!$C$4,AllPublicationData!$D:$D,'Publication Table'!N$7),
IF('Publication Table'!$C$5="Operations cancelled by patient",
SUMIFS(AllPublicationData!$G:$G,AllPublicationData!$A:$A,'Publication Table'!$B123,AllPublicationData!$B:$B,'Publication Table'!$C$4,AllPublicationData!$D:$D,'Publication Table'!N$7),
IF('Publication Table'!$C$5="Operations cancelled for clinical reasons",
SUMIFS(AllPublicationData!$G:$G,AllPublicationData!$A:$A,'Publication Table'!$B123,AllPublicationData!$B:$B,'Publication Table'!$C$4,AllPublicationData!$D:$D,'Publication Table'!N$7),
IF('Publication Table'!$C$5="Operations cancelled for non-clinical/capacity reasons",
SUMIFS(AllPublicationData!$G:$G,AllPublicationData!$A:$A,'Publication Table'!$B123,AllPublicationData!$B:$B,'Publication Table'!$C$4,AllPublicationData!$D:$D,'Publication Table'!N$7),
IF('Publication Table'!$C$5="Cancellations for other reasons",
SUMIFS(AllPublicationData!$G:$G,AllPublicationData!$A:$A,'Publication Table'!$B123,AllPublicationData!$B:$B,'Publication Table'!$C$4,AllPublicationData!$D:$D,'Publication Table'!N$7)))))))+
IF(AND($C$4="NHS Scotland",$C$5="Total Operations"),
SUMIFS(AllPublicationData!$E:$E,AllPublicationData!$A:$A,'Publication Table'!$B123,AllPublicationData!$B:$B,'Publication Table'!N$7),
IF(AND($C$4="NHS Scotland",$C$5="All Cancelled Operations"),
SUMIFS(AllPublicationData!$F:$F,AllPublicationData!$A:$A,'Publication Table'!$B123,AllPublicationData!$B:$B,'Publication Table'!N$7),
IF(AND($C$4="NHS Scotland",$C$5="Operations cancelled by patient"),
SUMIFS(AllPublicationData!$G:$G,AllPublicationData!$A:$A,'Publication Table'!$B123,AllPublicationData!$B:$B,'Publication Table'!N$7),
IF(AND($C$4="NHS Scotland",$C$5="Operations cancelled for clinical reasons"),
SUMIFS(AllPublicationData!$H:$H,AllPublicationData!$A:$A,'Publication Table'!$B123,AllPublicationData!$B:$B,'Publication Table'!N$7),
IF(AND($C$4="NHS Scotland",$C$5="Operations cancelled for non-clinical/capacity reasons"),
SUMIFS(AllPublicationData!$I:$I,AllPublicationData!$A:$A,'Publication Table'!$B123,AllPublicationData!$B:$B,'Publication Table'!N$7),
IF(AND($C$4="NHS Scotland",$C$5="Cancellations for other reasons"),
SUMIFS(AllPublicationData!$J:$J,AllPublicationData!$A:$A,'Publication Table'!$B123,AllPublicationData!$B:$B,'Publication Table'!N$7)))))))</f>
        <v>0</v>
      </c>
      <c r="O123" s="90">
        <f>IF($C$5="Total Operations",
SUMIFS(AllPublicationData!$E:$E,AllPublicationData!$A:$A,'Publication Table'!$B123,AllPublicationData!$B:$B,'Publication Table'!$C$4,AllPublicationData!$D:$D,'Publication Table'!O$7),
IF('Publication Table'!$C$5="All Cancelled Operations",
SUMIFS(AllPublicationData!$F:$F,AllPublicationData!$A:$A,'Publication Table'!$B123,AllPublicationData!$B:$B,'Publication Table'!$C$4,AllPublicationData!$D:$D,'Publication Table'!O$7),
IF('Publication Table'!$C$5="Operations cancelled by patient",
SUMIFS(AllPublicationData!$G:$G,AllPublicationData!$A:$A,'Publication Table'!$B123,AllPublicationData!$B:$B,'Publication Table'!$C$4,AllPublicationData!$D:$D,'Publication Table'!O$7),
IF('Publication Table'!$C$5="Operations cancelled for clinical reasons",
SUMIFS(AllPublicationData!$G:$G,AllPublicationData!$A:$A,'Publication Table'!$B123,AllPublicationData!$B:$B,'Publication Table'!$C$4,AllPublicationData!$D:$D,'Publication Table'!O$7),
IF('Publication Table'!$C$5="Operations cancelled for non-clinical/capacity reasons",
SUMIFS(AllPublicationData!$G:$G,AllPublicationData!$A:$A,'Publication Table'!$B123,AllPublicationData!$B:$B,'Publication Table'!$C$4,AllPublicationData!$D:$D,'Publication Table'!O$7),
IF('Publication Table'!$C$5="Cancellations for other reasons",
SUMIFS(AllPublicationData!$G:$G,AllPublicationData!$A:$A,'Publication Table'!$B123,AllPublicationData!$B:$B,'Publication Table'!$C$4,AllPublicationData!$D:$D,'Publication Table'!O$7)))))))+
IF(AND($C$4="NHS Scotland",$C$5="Total Operations"),
SUMIFS(AllPublicationData!$E:$E,AllPublicationData!$A:$A,'Publication Table'!$B123,AllPublicationData!$B:$B,'Publication Table'!O$7),
IF(AND($C$4="NHS Scotland",$C$5="All Cancelled Operations"),
SUMIFS(AllPublicationData!$F:$F,AllPublicationData!$A:$A,'Publication Table'!$B123,AllPublicationData!$B:$B,'Publication Table'!O$7),
IF(AND($C$4="NHS Scotland",$C$5="Operations cancelled by patient"),
SUMIFS(AllPublicationData!$G:$G,AllPublicationData!$A:$A,'Publication Table'!$B123,AllPublicationData!$B:$B,'Publication Table'!O$7),
IF(AND($C$4="NHS Scotland",$C$5="Operations cancelled for clinical reasons"),
SUMIFS(AllPublicationData!$H:$H,AllPublicationData!$A:$A,'Publication Table'!$B123,AllPublicationData!$B:$B,'Publication Table'!O$7),
IF(AND($C$4="NHS Scotland",$C$5="Operations cancelled for non-clinical/capacity reasons"),
SUMIFS(AllPublicationData!$I:$I,AllPublicationData!$A:$A,'Publication Table'!$B123,AllPublicationData!$B:$B,'Publication Table'!O$7),
IF(AND($C$4="NHS Scotland",$C$5="Cancellations for other reasons"),
SUMIFS(AllPublicationData!$J:$J,AllPublicationData!$A:$A,'Publication Table'!$B123,AllPublicationData!$B:$B,'Publication Table'!O$7)))))))</f>
        <v>0</v>
      </c>
      <c r="P123" s="90">
        <f>IF($C$5="Total Operations",
SUMIFS(AllPublicationData!$E:$E,AllPublicationData!$A:$A,'Publication Table'!$B123,AllPublicationData!$B:$B,'Publication Table'!$C$4,AllPublicationData!$D:$D,'Publication Table'!P$7),
IF('Publication Table'!$C$5="All Cancelled Operations",
SUMIFS(AllPublicationData!$F:$F,AllPublicationData!$A:$A,'Publication Table'!$B123,AllPublicationData!$B:$B,'Publication Table'!$C$4,AllPublicationData!$D:$D,'Publication Table'!P$7),
IF('Publication Table'!$C$5="Operations cancelled by patient",
SUMIFS(AllPublicationData!$G:$G,AllPublicationData!$A:$A,'Publication Table'!$B123,AllPublicationData!$B:$B,'Publication Table'!$C$4,AllPublicationData!$D:$D,'Publication Table'!P$7),
IF('Publication Table'!$C$5="Operations cancelled for clinical reasons",
SUMIFS(AllPublicationData!$G:$G,AllPublicationData!$A:$A,'Publication Table'!$B123,AllPublicationData!$B:$B,'Publication Table'!$C$4,AllPublicationData!$D:$D,'Publication Table'!P$7),
IF('Publication Table'!$C$5="Operations cancelled for non-clinical/capacity reasons",
SUMIFS(AllPublicationData!$G:$G,AllPublicationData!$A:$A,'Publication Table'!$B123,AllPublicationData!$B:$B,'Publication Table'!$C$4,AllPublicationData!$D:$D,'Publication Table'!P$7),
IF('Publication Table'!$C$5="Cancellations for other reasons",
SUMIFS(AllPublicationData!$G:$G,AllPublicationData!$A:$A,'Publication Table'!$B123,AllPublicationData!$B:$B,'Publication Table'!$C$4,AllPublicationData!$D:$D,'Publication Table'!P$7)))))))+
IF(AND($C$4="NHS Scotland",$C$5="Total Operations"),
SUMIFS(AllPublicationData!$E:$E,AllPublicationData!$A:$A,'Publication Table'!$B123,AllPublicationData!$B:$B,'Publication Table'!P$7),
IF(AND($C$4="NHS Scotland",$C$5="All Cancelled Operations"),
SUMIFS(AllPublicationData!$F:$F,AllPublicationData!$A:$A,'Publication Table'!$B123,AllPublicationData!$B:$B,'Publication Table'!P$7),
IF(AND($C$4="NHS Scotland",$C$5="Operations cancelled by patient"),
SUMIFS(AllPublicationData!$G:$G,AllPublicationData!$A:$A,'Publication Table'!$B123,AllPublicationData!$B:$B,'Publication Table'!P$7),
IF(AND($C$4="NHS Scotland",$C$5="Operations cancelled for clinical reasons"),
SUMIFS(AllPublicationData!$H:$H,AllPublicationData!$A:$A,'Publication Table'!$B123,AllPublicationData!$B:$B,'Publication Table'!P$7),
IF(AND($C$4="NHS Scotland",$C$5="Operations cancelled for non-clinical/capacity reasons"),
SUMIFS(AllPublicationData!$I:$I,AllPublicationData!$A:$A,'Publication Table'!$B123,AllPublicationData!$B:$B,'Publication Table'!P$7),
IF(AND($C$4="NHS Scotland",$C$5="Cancellations for other reasons"),
SUMIFS(AllPublicationData!$J:$J,AllPublicationData!$A:$A,'Publication Table'!$B123,AllPublicationData!$B:$B,'Publication Table'!P$7)))))))</f>
        <v>0</v>
      </c>
      <c r="Q123" s="90">
        <f>IF($C$5="Total Operations",
SUMIFS(AllPublicationData!$E:$E,AllPublicationData!$A:$A,'Publication Table'!$B123,AllPublicationData!$B:$B,'Publication Table'!$C$4,AllPublicationData!$D:$D,'Publication Table'!Q$7),
IF('Publication Table'!$C$5="All Cancelled Operations",
SUMIFS(AllPublicationData!$F:$F,AllPublicationData!$A:$A,'Publication Table'!$B123,AllPublicationData!$B:$B,'Publication Table'!$C$4,AllPublicationData!$D:$D,'Publication Table'!Q$7),
IF('Publication Table'!$C$5="Operations cancelled by patient",
SUMIFS(AllPublicationData!$G:$G,AllPublicationData!$A:$A,'Publication Table'!$B123,AllPublicationData!$B:$B,'Publication Table'!$C$4,AllPublicationData!$D:$D,'Publication Table'!Q$7),
IF('Publication Table'!$C$5="Operations cancelled for clinical reasons",
SUMIFS(AllPublicationData!$G:$G,AllPublicationData!$A:$A,'Publication Table'!$B123,AllPublicationData!$B:$B,'Publication Table'!$C$4,AllPublicationData!$D:$D,'Publication Table'!Q$7),
IF('Publication Table'!$C$5="Operations cancelled for non-clinical/capacity reasons",
SUMIFS(AllPublicationData!$G:$G,AllPublicationData!$A:$A,'Publication Table'!$B123,AllPublicationData!$B:$B,'Publication Table'!$C$4,AllPublicationData!$D:$D,'Publication Table'!Q$7),
IF('Publication Table'!$C$5="Cancellations for other reasons",
SUMIFS(AllPublicationData!$G:$G,AllPublicationData!$A:$A,'Publication Table'!$B123,AllPublicationData!$B:$B,'Publication Table'!$C$4,AllPublicationData!$D:$D,'Publication Table'!Q$7)))))))+
IF(AND($C$4="NHS Scotland",$C$5="Total Operations"),
SUMIFS(AllPublicationData!$E:$E,AllPublicationData!$A:$A,'Publication Table'!$B123,AllPublicationData!$B:$B,'Publication Table'!Q$7),
IF(AND($C$4="NHS Scotland",$C$5="All Cancelled Operations"),
SUMIFS(AllPublicationData!$F:$F,AllPublicationData!$A:$A,'Publication Table'!$B123,AllPublicationData!$B:$B,'Publication Table'!Q$7),
IF(AND($C$4="NHS Scotland",$C$5="Operations cancelled by patient"),
SUMIFS(AllPublicationData!$G:$G,AllPublicationData!$A:$A,'Publication Table'!$B123,AllPublicationData!$B:$B,'Publication Table'!Q$7),
IF(AND($C$4="NHS Scotland",$C$5="Operations cancelled for clinical reasons"),
SUMIFS(AllPublicationData!$H:$H,AllPublicationData!$A:$A,'Publication Table'!$B123,AllPublicationData!$B:$B,'Publication Table'!Q$7),
IF(AND($C$4="NHS Scotland",$C$5="Operations cancelled for non-clinical/capacity reasons"),
SUMIFS(AllPublicationData!$I:$I,AllPublicationData!$A:$A,'Publication Table'!$B123,AllPublicationData!$B:$B,'Publication Table'!Q$7),
IF(AND($C$4="NHS Scotland",$C$5="Cancellations for other reasons"),
SUMIFS(AllPublicationData!$J:$J,AllPublicationData!$A:$A,'Publication Table'!$B123,AllPublicationData!$B:$B,'Publication Table'!Q$7)))))))</f>
        <v>0</v>
      </c>
      <c r="R123" s="90">
        <f>IF($C$5="Total Operations",
SUMIFS(AllPublicationData!$E:$E,AllPublicationData!$A:$A,'Publication Table'!$B123,AllPublicationData!$B:$B,'Publication Table'!$C$4,AllPublicationData!$D:$D,'Publication Table'!R$7),
IF('Publication Table'!$C$5="All Cancelled Operations",
SUMIFS(AllPublicationData!$F:$F,AllPublicationData!$A:$A,'Publication Table'!$B123,AllPublicationData!$B:$B,'Publication Table'!$C$4,AllPublicationData!$D:$D,'Publication Table'!R$7),
IF('Publication Table'!$C$5="Operations cancelled by patient",
SUMIFS(AllPublicationData!$G:$G,AllPublicationData!$A:$A,'Publication Table'!$B123,AllPublicationData!$B:$B,'Publication Table'!$C$4,AllPublicationData!$D:$D,'Publication Table'!R$7),
IF('Publication Table'!$C$5="Operations cancelled for clinical reasons",
SUMIFS(AllPublicationData!$G:$G,AllPublicationData!$A:$A,'Publication Table'!$B123,AllPublicationData!$B:$B,'Publication Table'!$C$4,AllPublicationData!$D:$D,'Publication Table'!R$7),
IF('Publication Table'!$C$5="Operations cancelled for non-clinical/capacity reasons",
SUMIFS(AllPublicationData!$G:$G,AllPublicationData!$A:$A,'Publication Table'!$B123,AllPublicationData!$B:$B,'Publication Table'!$C$4,AllPublicationData!$D:$D,'Publication Table'!R$7),
IF('Publication Table'!$C$5="Cancellations for other reasons",
SUMIFS(AllPublicationData!$G:$G,AllPublicationData!$A:$A,'Publication Table'!$B123,AllPublicationData!$B:$B,'Publication Table'!$C$4,AllPublicationData!$D:$D,'Publication Table'!R$7)))))))+
IF(AND($C$4="NHS Scotland",$C$5="Total Operations"),
SUMIFS(AllPublicationData!$E:$E,AllPublicationData!$A:$A,'Publication Table'!$B123,AllPublicationData!$B:$B,'Publication Table'!R$7),
IF(AND($C$4="NHS Scotland",$C$5="All Cancelled Operations"),
SUMIFS(AllPublicationData!$F:$F,AllPublicationData!$A:$A,'Publication Table'!$B123,AllPublicationData!$B:$B,'Publication Table'!R$7),
IF(AND($C$4="NHS Scotland",$C$5="Operations cancelled by patient"),
SUMIFS(AllPublicationData!$G:$G,AllPublicationData!$A:$A,'Publication Table'!$B123,AllPublicationData!$B:$B,'Publication Table'!R$7),
IF(AND($C$4="NHS Scotland",$C$5="Operations cancelled for clinical reasons"),
SUMIFS(AllPublicationData!$H:$H,AllPublicationData!$A:$A,'Publication Table'!$B123,AllPublicationData!$B:$B,'Publication Table'!R$7),
IF(AND($C$4="NHS Scotland",$C$5="Operations cancelled for non-clinical/capacity reasons"),
SUMIFS(AllPublicationData!$I:$I,AllPublicationData!$A:$A,'Publication Table'!$B123,AllPublicationData!$B:$B,'Publication Table'!R$7),
IF(AND($C$4="NHS Scotland",$C$5="Cancellations for other reasons"),
SUMIFS(AllPublicationData!$J:$J,AllPublicationData!$A:$A,'Publication Table'!$B123,AllPublicationData!$B:$B,'Publication Table'!R$7)))))))</f>
        <v>0</v>
      </c>
    </row>
    <row r="124" spans="2:18" x14ac:dyDescent="0.35">
      <c r="C124" s="81">
        <f>IF($C$5="Total Operations",
SUMIFS(AllPublicationData!$E:$E,AllPublicationData!$A:$A,'Publication Table'!$B124,AllPublicationData!$B:$B,'Publication Table'!$C$4),
IF('Publication Table'!$C$5="All Cancelled Operations",
SUMIFS(AllPublicationData!$F:$F,AllPublicationData!$A:$A,'Publication Table'!$B124,AllPublicationData!$B:$B,'Publication Table'!$C$4),
IF('Publication Table'!$C$5="Operations cancelled by patient",
SUMIFS(AllPublicationData!$G:$G,AllPublicationData!$A:$A,'Publication Table'!$B124,AllPublicationData!$B:$B,'Publication Table'!$C$4),
IF('Publication Table'!$C$5="Operations cancelled for clinical reasons",
SUMIFS(AllPublicationData!$H:$H,AllPublicationData!$A:$A,'Publication Table'!$B124,AllPublicationData!$B:$B,'Publication Table'!$C$4),
IF('Publication Table'!$C$5="Operations cancelled for non-clinical/capacity reasons",
SUMIFS(AllPublicationData!$I:$I,AllPublicationData!$A:$A,'Publication Table'!$B124,AllPublicationData!$B:$B,'Publication Table'!$C$4),
IF('Publication Table'!$C$5="Cancellations for other reasons",
SUMIFS(AllPublicationData!$J:$J,AllPublicationData!$A:$A,'Publication Table'!$B124,AllPublicationData!$B:$B,'Publication Table'!$C$4)))))))+
IF(AND($C$4="NHS Scotland",$C$5="Total Operations"),
SUMIFS(AllPublicationData!$E:$E,AllPublicationData!$A:$A,'Publication Table'!$B124),
IF(AND($C$4="NHS Scotland",$C$5="All Cancelled Operations"),
SUMIFS(AllPublicationData!$F:$F,AllPublicationData!$A:$A,'Publication Table'!$B124),
IF(AND($C$4="NHS Scotland",$C$5="Operations cancelled by patient"),
SUMIFS(AllPublicationData!$G:$G,AllPublicationData!$A:$A,'Publication Table'!$B124),
IF(AND($C$4="NHS Scotland",$C$5="Operations cancelled for clinical reasons"),
SUMIFS(AllPublicationData!$H:$H,AllPublicationData!$A:$A,'Publication Table'!$B124),
IF(AND($C$4="NHS Scotland",$C$5="Operations cancelled for non-clinical/capacity reasons"),
SUMIFS(AllPublicationData!$I:$I,AllPublicationData!$A:$A,'Publication Table'!$B124),
IF(AND($C$4="NHS Scotland",$C$5="Cancellations for other reasons"),
SUMIFS(AllPublicationData!$J:$J,AllPublicationData!$A:$A,'Publication Table'!$B124)))))))</f>
        <v>0</v>
      </c>
      <c r="D124" s="90">
        <f>IF($C$5="Total Operations",
SUMIFS(AllPublicationData!$E:$E,AllPublicationData!$A:$A,'Publication Table'!$B124,AllPublicationData!$B:$B,'Publication Table'!$C$4,AllPublicationData!$D:$D,'Publication Table'!D$7),
IF('Publication Table'!$C$5="All Cancelled Operations",
SUMIFS(AllPublicationData!$F:$F,AllPublicationData!$A:$A,'Publication Table'!$B124,AllPublicationData!$B:$B,'Publication Table'!$C$4,AllPublicationData!$D:$D,'Publication Table'!D$7),
IF('Publication Table'!$C$5="Operations cancelled by patient",
SUMIFS(AllPublicationData!$G:$G,AllPublicationData!$A:$A,'Publication Table'!$B124,AllPublicationData!$B:$B,'Publication Table'!$C$4,AllPublicationData!$D:$D,'Publication Table'!D$7),
IF('Publication Table'!$C$5="Operations cancelled for clinical reasons",
SUMIFS(AllPublicationData!$H:$H,AllPublicationData!$A:$A,'Publication Table'!$B124,AllPublicationData!$B:$B,'Publication Table'!$C$4,AllPublicationData!$D:$D,'Publication Table'!D$7),
IF('Publication Table'!$C$5="Operations cancelled for non-clinical/capacity reasons",
SUMIFS(AllPublicationData!$I:$I,AllPublicationData!$A:$A,'Publication Table'!$B124,AllPublicationData!$B:$B,'Publication Table'!$C$4,AllPublicationData!$D:$D,'Publication Table'!D$7),
IF('Publication Table'!$C$5="Cancellations for other reasons",
SUMIFS(AllPublicationData!$J:$J,AllPublicationData!$A:$A,'Publication Table'!$B124,AllPublicationData!$B:$B,'Publication Table'!$C$4,AllPublicationData!$D:$D,'Publication Table'!D$7)))))))+
IF(AND($C$4="NHS Scotland",$C$5="Total Operations"),
SUMIFS(AllPublicationData!$E:$E,AllPublicationData!$A:$A,'Publication Table'!$B124,AllPublicationData!$B:$B,'Publication Table'!D$7),
IF(AND($C$4="NHS Scotland",$C$5="All Cancelled Operations"),
SUMIFS(AllPublicationData!$F:$F,AllPublicationData!$A:$A,'Publication Table'!$B124,AllPublicationData!$B:$B,'Publication Table'!D$7),
IF(AND($C$4="NHS Scotland",$C$5="Operations cancelled by patient"),
SUMIFS(AllPublicationData!$G:$G,AllPublicationData!$A:$A,'Publication Table'!$B124,AllPublicationData!$B:$B,'Publication Table'!D$7),
IF(AND($C$4="NHS Scotland",$C$5="Operations cancelled for clinical reasons"),
SUMIFS(AllPublicationData!$H:$H,AllPublicationData!$A:$A,'Publication Table'!$B124,AllPublicationData!$B:$B,'Publication Table'!D$7),
IF(AND($C$4="NHS Scotland",$C$5="Operations cancelled for non-clinical/capacity reasons"),
SUMIFS(AllPublicationData!$I:$I,AllPublicationData!$A:$A,'Publication Table'!$B124,AllPublicationData!$B:$B,'Publication Table'!D$7),
IF(AND($C$4="NHS Scotland",$C$5="Cancellations for other reasons"),
SUMIFS(AllPublicationData!$J:$J,AllPublicationData!$A:$A,'Publication Table'!$B124,AllPublicationData!$B:$B,'Publication Table'!D$7)))))))</f>
        <v>0</v>
      </c>
      <c r="E124" s="90">
        <f>IF($C$5="Total Operations",
SUMIFS(AllPublicationData!$E:$E,AllPublicationData!$A:$A,'Publication Table'!$B124,AllPublicationData!$B:$B,'Publication Table'!$C$4,AllPublicationData!$D:$D,'Publication Table'!E$7),
IF('Publication Table'!$C$5="All Cancelled Operations",
SUMIFS(AllPublicationData!$F:$F,AllPublicationData!$A:$A,'Publication Table'!$B124,AllPublicationData!$B:$B,'Publication Table'!$C$4,AllPublicationData!$D:$D,'Publication Table'!E$7),
IF('Publication Table'!$C$5="Operations cancelled by patient",
SUMIFS(AllPublicationData!$G:$G,AllPublicationData!$A:$A,'Publication Table'!$B124,AllPublicationData!$B:$B,'Publication Table'!$C$4,AllPublicationData!$D:$D,'Publication Table'!E$7),
IF('Publication Table'!$C$5="Operations cancelled for clinical reasons",
SUMIFS(AllPublicationData!$H:$H,AllPublicationData!$A:$A,'Publication Table'!$B124,AllPublicationData!$B:$B,'Publication Table'!$C$4,AllPublicationData!$D:$D,'Publication Table'!E$7),
IF('Publication Table'!$C$5="Operations cancelled for non-clinical/capacity reasons",
SUMIFS(AllPublicationData!$I:$I,AllPublicationData!$A:$A,'Publication Table'!$B124,AllPublicationData!$B:$B,'Publication Table'!$C$4,AllPublicationData!$D:$D,'Publication Table'!E$7),
IF('Publication Table'!$C$5="Cancellations for other reasons",
SUMIFS(AllPublicationData!$J:$J,AllPublicationData!$A:$A,'Publication Table'!$B124,AllPublicationData!$B:$B,'Publication Table'!$C$4,AllPublicationData!$D:$D,'Publication Table'!E$7)))))))+
IF(AND($C$4="NHS Scotland",$C$5="Total Operations"),
SUMIFS(AllPublicationData!$E:$E,AllPublicationData!$A:$A,'Publication Table'!$B124,AllPublicationData!$B:$B,'Publication Table'!E$7),
IF(AND($C$4="NHS Scotland",$C$5="All Cancelled Operations"),
SUMIFS(AllPublicationData!$F:$F,AllPublicationData!$A:$A,'Publication Table'!$B124,AllPublicationData!$B:$B,'Publication Table'!E$7),
IF(AND($C$4="NHS Scotland",$C$5="Operations cancelled by patient"),
SUMIFS(AllPublicationData!$G:$G,AllPublicationData!$A:$A,'Publication Table'!$B124,AllPublicationData!$B:$B,'Publication Table'!E$7),
IF(AND($C$4="NHS Scotland",$C$5="Operations cancelled for clinical reasons"),
SUMIFS(AllPublicationData!$H:$H,AllPublicationData!$A:$A,'Publication Table'!$B124,AllPublicationData!$B:$B,'Publication Table'!E$7),
IF(AND($C$4="NHS Scotland",$C$5="Operations cancelled for non-clinical/capacity reasons"),
SUMIFS(AllPublicationData!$I:$I,AllPublicationData!$A:$A,'Publication Table'!$B124,AllPublicationData!$B:$B,'Publication Table'!E$7),
IF(AND($C$4="NHS Scotland",$C$5="Cancellations for other reasons"),
SUMIFS(AllPublicationData!$J:$J,AllPublicationData!$A:$A,'Publication Table'!$B124,AllPublicationData!$B:$B,'Publication Table'!E$7)))))))</f>
        <v>0</v>
      </c>
      <c r="F124" s="90">
        <f>IF($C$5="Total Operations",
SUMIFS(AllPublicationData!$E:$E,AllPublicationData!$A:$A,'Publication Table'!$B124,AllPublicationData!$B:$B,'Publication Table'!$C$4,AllPublicationData!$D:$D,'Publication Table'!F$7),
IF('Publication Table'!$C$5="All Cancelled Operations",
SUMIFS(AllPublicationData!$F:$F,AllPublicationData!$A:$A,'Publication Table'!$B124,AllPublicationData!$B:$B,'Publication Table'!$C$4,AllPublicationData!$D:$D,'Publication Table'!F$7),
IF('Publication Table'!$C$5="Operations cancelled by patient",
SUMIFS(AllPublicationData!$G:$G,AllPublicationData!$A:$A,'Publication Table'!$B124,AllPublicationData!$B:$B,'Publication Table'!$C$4,AllPublicationData!$D:$D,'Publication Table'!F$7),
IF('Publication Table'!$C$5="Operations cancelled for clinical reasons",
SUMIFS(AllPublicationData!$H:$H,AllPublicationData!$A:$A,'Publication Table'!$B124,AllPublicationData!$B:$B,'Publication Table'!$C$4,AllPublicationData!$D:$D,'Publication Table'!F$7),
IF('Publication Table'!$C$5="Operations cancelled for non-clinical/capacity reasons",
SUMIFS(AllPublicationData!$I:$I,AllPublicationData!$A:$A,'Publication Table'!$B124,AllPublicationData!$B:$B,'Publication Table'!$C$4,AllPublicationData!$D:$D,'Publication Table'!F$7),
IF('Publication Table'!$C$5="Cancellations for other reasons",
SUMIFS(AllPublicationData!$J:$J,AllPublicationData!$A:$A,'Publication Table'!$B124,AllPublicationData!$B:$B,'Publication Table'!$C$4,AllPublicationData!$D:$D,'Publication Table'!F$7)))))))+
IF(AND($C$4="NHS Scotland",$C$5="Total Operations"),
SUMIFS(AllPublicationData!$E:$E,AllPublicationData!$A:$A,'Publication Table'!$B124,AllPublicationData!$B:$B,'Publication Table'!F$7),
IF(AND($C$4="NHS Scotland",$C$5="All Cancelled Operations"),
SUMIFS(AllPublicationData!$F:$F,AllPublicationData!$A:$A,'Publication Table'!$B124,AllPublicationData!$B:$B,'Publication Table'!F$7),
IF(AND($C$4="NHS Scotland",$C$5="Operations cancelled by patient"),
SUMIFS(AllPublicationData!$G:$G,AllPublicationData!$A:$A,'Publication Table'!$B124,AllPublicationData!$B:$B,'Publication Table'!F$7),
IF(AND($C$4="NHS Scotland",$C$5="Operations cancelled for clinical reasons"),
SUMIFS(AllPublicationData!$H:$H,AllPublicationData!$A:$A,'Publication Table'!$B124,AllPublicationData!$B:$B,'Publication Table'!F$7),
IF(AND($C$4="NHS Scotland",$C$5="Operations cancelled for non-clinical/capacity reasons"),
SUMIFS(AllPublicationData!$I:$I,AllPublicationData!$A:$A,'Publication Table'!$B124,AllPublicationData!$B:$B,'Publication Table'!F$7),
IF(AND($C$4="NHS Scotland",$C$5="Cancellations for other reasons"),
SUMIFS(AllPublicationData!$J:$J,AllPublicationData!$A:$A,'Publication Table'!$B124,AllPublicationData!$B:$B,'Publication Table'!F$7)))))))</f>
        <v>0</v>
      </c>
      <c r="G124" s="90">
        <f>IF($C$5="Total Operations",
SUMIFS(AllPublicationData!$E:$E,AllPublicationData!$A:$A,'Publication Table'!$B124,AllPublicationData!$B:$B,'Publication Table'!$C$4,AllPublicationData!$D:$D,'Publication Table'!G$7),
IF('Publication Table'!$C$5="All Cancelled Operations",
SUMIFS(AllPublicationData!$F:$F,AllPublicationData!$A:$A,'Publication Table'!$B124,AllPublicationData!$B:$B,'Publication Table'!$C$4,AllPublicationData!$D:$D,'Publication Table'!G$7),
IF('Publication Table'!$C$5="Operations cancelled by patient",
SUMIFS(AllPublicationData!$G:$G,AllPublicationData!$A:$A,'Publication Table'!$B124,AllPublicationData!$B:$B,'Publication Table'!$C$4,AllPublicationData!$D:$D,'Publication Table'!G$7),
IF('Publication Table'!$C$5="Operations cancelled for clinical reasons",
SUMIFS(AllPublicationData!$H:$H,AllPublicationData!$A:$A,'Publication Table'!$B124,AllPublicationData!$B:$B,'Publication Table'!$C$4,AllPublicationData!$D:$D,'Publication Table'!G$7),
IF('Publication Table'!$C$5="Operations cancelled for non-clinical/capacity reasons",
SUMIFS(AllPublicationData!$I:$I,AllPublicationData!$A:$A,'Publication Table'!$B124,AllPublicationData!$B:$B,'Publication Table'!$C$4,AllPublicationData!$D:$D,'Publication Table'!G$7),
IF('Publication Table'!$C$5="Cancellations for other reasons",
SUMIFS(AllPublicationData!$J:$J,AllPublicationData!$A:$A,'Publication Table'!$B124,AllPublicationData!$B:$B,'Publication Table'!$C$4,AllPublicationData!$D:$D,'Publication Table'!G$7)))))))+
IF(AND($C$4="NHS Scotland",$C$5="Total Operations"),
SUMIFS(AllPublicationData!$E:$E,AllPublicationData!$A:$A,'Publication Table'!$B124,AllPublicationData!$B:$B,'Publication Table'!G$7),
IF(AND($C$4="NHS Scotland",$C$5="All Cancelled Operations"),
SUMIFS(AllPublicationData!$F:$F,AllPublicationData!$A:$A,'Publication Table'!$B124,AllPublicationData!$B:$B,'Publication Table'!G$7),
IF(AND($C$4="NHS Scotland",$C$5="Operations cancelled by patient"),
SUMIFS(AllPublicationData!$G:$G,AllPublicationData!$A:$A,'Publication Table'!$B124,AllPublicationData!$B:$B,'Publication Table'!G$7),
IF(AND($C$4="NHS Scotland",$C$5="Operations cancelled for clinical reasons"),
SUMIFS(AllPublicationData!$H:$H,AllPublicationData!$A:$A,'Publication Table'!$B124,AllPublicationData!$B:$B,'Publication Table'!G$7),
IF(AND($C$4="NHS Scotland",$C$5="Operations cancelled for non-clinical/capacity reasons"),
SUMIFS(AllPublicationData!$I:$I,AllPublicationData!$A:$A,'Publication Table'!$B124,AllPublicationData!$B:$B,'Publication Table'!G$7),
IF(AND($C$4="NHS Scotland",$C$5="Cancellations for other reasons"),
SUMIFS(AllPublicationData!$J:$J,AllPublicationData!$A:$A,'Publication Table'!$B124,AllPublicationData!$B:$B,'Publication Table'!G$7)))))))</f>
        <v>0</v>
      </c>
      <c r="H124" s="90">
        <f>IF($C$5="Total Operations",
SUMIFS(AllPublicationData!$E:$E,AllPublicationData!$A:$A,'Publication Table'!$B124,AllPublicationData!$B:$B,'Publication Table'!$C$4,AllPublicationData!$D:$D,'Publication Table'!H$7),
IF('Publication Table'!$C$5="All Cancelled Operations",
SUMIFS(AllPublicationData!$F:$F,AllPublicationData!$A:$A,'Publication Table'!$B124,AllPublicationData!$B:$B,'Publication Table'!$C$4,AllPublicationData!$D:$D,'Publication Table'!H$7),
IF('Publication Table'!$C$5="Operations cancelled by patient",
SUMIFS(AllPublicationData!$G:$G,AllPublicationData!$A:$A,'Publication Table'!$B124,AllPublicationData!$B:$B,'Publication Table'!$C$4,AllPublicationData!$D:$D,'Publication Table'!H$7),
IF('Publication Table'!$C$5="Operations cancelled for clinical reasons",
SUMIFS(AllPublicationData!$H:$H,AllPublicationData!$A:$A,'Publication Table'!$B124,AllPublicationData!$B:$B,'Publication Table'!$C$4,AllPublicationData!$D:$D,'Publication Table'!H$7),
IF('Publication Table'!$C$5="Operations cancelled for non-clinical/capacity reasons",
SUMIFS(AllPublicationData!$I:$I,AllPublicationData!$A:$A,'Publication Table'!$B124,AllPublicationData!$B:$B,'Publication Table'!$C$4,AllPublicationData!$D:$D,'Publication Table'!H$7),
IF('Publication Table'!$C$5="Cancellations for other reasons",
SUMIFS(AllPublicationData!$J:$J,AllPublicationData!$A:$A,'Publication Table'!$B124,AllPublicationData!$B:$B,'Publication Table'!$C$4,AllPublicationData!$D:$D,'Publication Table'!H$7)))))))+
IF(AND($C$4="NHS Scotland",$C$5="Total Operations"),
SUMIFS(AllPublicationData!$E:$E,AllPublicationData!$A:$A,'Publication Table'!$B124,AllPublicationData!$B:$B,'Publication Table'!H$7),
IF(AND($C$4="NHS Scotland",$C$5="All Cancelled Operations"),
SUMIFS(AllPublicationData!$F:$F,AllPublicationData!$A:$A,'Publication Table'!$B124,AllPublicationData!$B:$B,'Publication Table'!H$7),
IF(AND($C$4="NHS Scotland",$C$5="Operations cancelled by patient"),
SUMIFS(AllPublicationData!$G:$G,AllPublicationData!$A:$A,'Publication Table'!$B124,AllPublicationData!$B:$B,'Publication Table'!H$7),
IF(AND($C$4="NHS Scotland",$C$5="Operations cancelled for clinical reasons"),
SUMIFS(AllPublicationData!$H:$H,AllPublicationData!$A:$A,'Publication Table'!$B124,AllPublicationData!$B:$B,'Publication Table'!H$7),
IF(AND($C$4="NHS Scotland",$C$5="Operations cancelled for non-clinical/capacity reasons"),
SUMIFS(AllPublicationData!$I:$I,AllPublicationData!$A:$A,'Publication Table'!$B124,AllPublicationData!$B:$B,'Publication Table'!H$7),
IF(AND($C$4="NHS Scotland",$C$5="Cancellations for other reasons"),
SUMIFS(AllPublicationData!$J:$J,AllPublicationData!$A:$A,'Publication Table'!$B124,AllPublicationData!$B:$B,'Publication Table'!H$7)))))))</f>
        <v>0</v>
      </c>
      <c r="I124" s="90">
        <f>IF($C$5="Total Operations",
SUMIFS(AllPublicationData!$E:$E,AllPublicationData!$A:$A,'Publication Table'!$B124,AllPublicationData!$B:$B,'Publication Table'!$C$4,AllPublicationData!$D:$D,'Publication Table'!I$7),
IF('Publication Table'!$C$5="All Cancelled Operations",
SUMIFS(AllPublicationData!$F:$F,AllPublicationData!$A:$A,'Publication Table'!$B124,AllPublicationData!$B:$B,'Publication Table'!$C$4,AllPublicationData!$D:$D,'Publication Table'!I$7),
IF('Publication Table'!$C$5="Operations cancelled by patient",
SUMIFS(AllPublicationData!$G:$G,AllPublicationData!$A:$A,'Publication Table'!$B124,AllPublicationData!$B:$B,'Publication Table'!$C$4,AllPublicationData!$D:$D,'Publication Table'!I$7),
IF('Publication Table'!$C$5="Operations cancelled for clinical reasons",
SUMIFS(AllPublicationData!$H:$H,AllPublicationData!$A:$A,'Publication Table'!$B124,AllPublicationData!$B:$B,'Publication Table'!$C$4,AllPublicationData!$D:$D,'Publication Table'!I$7),
IF('Publication Table'!$C$5="Operations cancelled for non-clinical/capacity reasons",
SUMIFS(AllPublicationData!$I:$I,AllPublicationData!$A:$A,'Publication Table'!$B124,AllPublicationData!$B:$B,'Publication Table'!$C$4,AllPublicationData!$D:$D,'Publication Table'!I$7),
IF('Publication Table'!$C$5="Cancellations for other reasons",
SUMIFS(AllPublicationData!$J:$J,AllPublicationData!$A:$A,'Publication Table'!$B124,AllPublicationData!$B:$B,'Publication Table'!$C$4,AllPublicationData!$D:$D,'Publication Table'!I$7)))))))+
IF(AND($C$4="NHS Scotland",$C$5="Total Operations"),
SUMIFS(AllPublicationData!$E:$E,AllPublicationData!$A:$A,'Publication Table'!$B124,AllPublicationData!$B:$B,'Publication Table'!I$7),
IF(AND($C$4="NHS Scotland",$C$5="All Cancelled Operations"),
SUMIFS(AllPublicationData!$F:$F,AllPublicationData!$A:$A,'Publication Table'!$B124,AllPublicationData!$B:$B,'Publication Table'!I$7),
IF(AND($C$4="NHS Scotland",$C$5="Operations cancelled by patient"),
SUMIFS(AllPublicationData!$G:$G,AllPublicationData!$A:$A,'Publication Table'!$B124,AllPublicationData!$B:$B,'Publication Table'!I$7),
IF(AND($C$4="NHS Scotland",$C$5="Operations cancelled for clinical reasons"),
SUMIFS(AllPublicationData!$H:$H,AllPublicationData!$A:$A,'Publication Table'!$B124,AllPublicationData!$B:$B,'Publication Table'!I$7),
IF(AND($C$4="NHS Scotland",$C$5="Operations cancelled for non-clinical/capacity reasons"),
SUMIFS(AllPublicationData!$I:$I,AllPublicationData!$A:$A,'Publication Table'!$B124,AllPublicationData!$B:$B,'Publication Table'!I$7),
IF(AND($C$4="NHS Scotland",$C$5="Cancellations for other reasons"),
SUMIFS(AllPublicationData!$J:$J,AllPublicationData!$A:$A,'Publication Table'!$B124,AllPublicationData!$B:$B,'Publication Table'!I$7)))))))</f>
        <v>0</v>
      </c>
      <c r="J124" s="90">
        <f>IF($C$5="Total Operations",
SUMIFS(AllPublicationData!$E:$E,AllPublicationData!$A:$A,'Publication Table'!$B124,AllPublicationData!$B:$B,'Publication Table'!$C$4,AllPublicationData!$D:$D,'Publication Table'!J$7),
IF('Publication Table'!$C$5="All Cancelled Operations",
SUMIFS(AllPublicationData!$F:$F,AllPublicationData!$A:$A,'Publication Table'!$B124,AllPublicationData!$B:$B,'Publication Table'!$C$4,AllPublicationData!$D:$D,'Publication Table'!J$7),
IF('Publication Table'!$C$5="Operations cancelled by patient",
SUMIFS(AllPublicationData!$G:$G,AllPublicationData!$A:$A,'Publication Table'!$B124,AllPublicationData!$B:$B,'Publication Table'!$C$4,AllPublicationData!$D:$D,'Publication Table'!J$7),
IF('Publication Table'!$C$5="Operations cancelled for clinical reasons",
SUMIFS(AllPublicationData!$H:$H,AllPublicationData!$A:$A,'Publication Table'!$B124,AllPublicationData!$B:$B,'Publication Table'!$C$4,AllPublicationData!$D:$D,'Publication Table'!J$7),
IF('Publication Table'!$C$5="Operations cancelled for non-clinical/capacity reasons",
SUMIFS(AllPublicationData!$I:$I,AllPublicationData!$A:$A,'Publication Table'!$B124,AllPublicationData!$B:$B,'Publication Table'!$C$4,AllPublicationData!$D:$D,'Publication Table'!J$7),
IF('Publication Table'!$C$5="Cancellations for other reasons",
SUMIFS(AllPublicationData!$J:$J,AllPublicationData!$A:$A,'Publication Table'!$B124,AllPublicationData!$B:$B,'Publication Table'!$C$4,AllPublicationData!$D:$D,'Publication Table'!J$7)))))))+
IF(AND($C$4="NHS Scotland",$C$5="Total Operations"),
SUMIFS(AllPublicationData!$E:$E,AllPublicationData!$A:$A,'Publication Table'!$B124,AllPublicationData!$B:$B,'Publication Table'!J$7),
IF(AND($C$4="NHS Scotland",$C$5="All Cancelled Operations"),
SUMIFS(AllPublicationData!$F:$F,AllPublicationData!$A:$A,'Publication Table'!$B124,AllPublicationData!$B:$B,'Publication Table'!J$7),
IF(AND($C$4="NHS Scotland",$C$5="Operations cancelled by patient"),
SUMIFS(AllPublicationData!$G:$G,AllPublicationData!$A:$A,'Publication Table'!$B124,AllPublicationData!$B:$B,'Publication Table'!J$7),
IF(AND($C$4="NHS Scotland",$C$5="Operations cancelled for clinical reasons"),
SUMIFS(AllPublicationData!$H:$H,AllPublicationData!$A:$A,'Publication Table'!$B124,AllPublicationData!$B:$B,'Publication Table'!J$7),
IF(AND($C$4="NHS Scotland",$C$5="Operations cancelled for non-clinical/capacity reasons"),
SUMIFS(AllPublicationData!$I:$I,AllPublicationData!$A:$A,'Publication Table'!$B124,AllPublicationData!$B:$B,'Publication Table'!J$7),
IF(AND($C$4="NHS Scotland",$C$5="Cancellations for other reasons"),
SUMIFS(AllPublicationData!$J:$J,AllPublicationData!$A:$A,'Publication Table'!$B124,AllPublicationData!$B:$B,'Publication Table'!J$7)))))))</f>
        <v>0</v>
      </c>
      <c r="K124" s="90">
        <f>IF($C$5="Total Operations",
SUMIFS(AllPublicationData!$E:$E,AllPublicationData!$A:$A,'Publication Table'!$B124,AllPublicationData!$B:$B,'Publication Table'!$C$4,AllPublicationData!$D:$D,'Publication Table'!K$7),
IF('Publication Table'!$C$5="All Cancelled Operations",
SUMIFS(AllPublicationData!$F:$F,AllPublicationData!$A:$A,'Publication Table'!$B124,AllPublicationData!$B:$B,'Publication Table'!$C$4,AllPublicationData!$D:$D,'Publication Table'!K$7),
IF('Publication Table'!$C$5="Operations cancelled by patient",
SUMIFS(AllPublicationData!$G:$G,AllPublicationData!$A:$A,'Publication Table'!$B124,AllPublicationData!$B:$B,'Publication Table'!$C$4,AllPublicationData!$D:$D,'Publication Table'!K$7),
IF('Publication Table'!$C$5="Operations cancelled for clinical reasons",
SUMIFS(AllPublicationData!$H:$H,AllPublicationData!$A:$A,'Publication Table'!$B124,AllPublicationData!$B:$B,'Publication Table'!$C$4,AllPublicationData!$D:$D,'Publication Table'!K$7),
IF('Publication Table'!$C$5="Operations cancelled for non-clinical/capacity reasons",
SUMIFS(AllPublicationData!$I:$I,AllPublicationData!$A:$A,'Publication Table'!$B124,AllPublicationData!$B:$B,'Publication Table'!$C$4,AllPublicationData!$D:$D,'Publication Table'!K$7),
IF('Publication Table'!$C$5="Cancellations for other reasons",
SUMIFS(AllPublicationData!$J:$J,AllPublicationData!$A:$A,'Publication Table'!$B124,AllPublicationData!$B:$B,'Publication Table'!$C$4,AllPublicationData!$D:$D,'Publication Table'!K$7)))))))+
IF(AND($C$4="NHS Scotland",$C$5="Total Operations"),
SUMIFS(AllPublicationData!$E:$E,AllPublicationData!$A:$A,'Publication Table'!$B124,AllPublicationData!$B:$B,'Publication Table'!K$7),
IF(AND($C$4="NHS Scotland",$C$5="All Cancelled Operations"),
SUMIFS(AllPublicationData!$F:$F,AllPublicationData!$A:$A,'Publication Table'!$B124,AllPublicationData!$B:$B,'Publication Table'!K$7),
IF(AND($C$4="NHS Scotland",$C$5="Operations cancelled by patient"),
SUMIFS(AllPublicationData!$G:$G,AllPublicationData!$A:$A,'Publication Table'!$B124,AllPublicationData!$B:$B,'Publication Table'!K$7),
IF(AND($C$4="NHS Scotland",$C$5="Operations cancelled for clinical reasons"),
SUMIFS(AllPublicationData!$H:$H,AllPublicationData!$A:$A,'Publication Table'!$B124,AllPublicationData!$B:$B,'Publication Table'!K$7),
IF(AND($C$4="NHS Scotland",$C$5="Operations cancelled for non-clinical/capacity reasons"),
SUMIFS(AllPublicationData!$I:$I,AllPublicationData!$A:$A,'Publication Table'!$B124,AllPublicationData!$B:$B,'Publication Table'!K$7),
IF(AND($C$4="NHS Scotland",$C$5="Cancellations for other reasons"),
SUMIFS(AllPublicationData!$J:$J,AllPublicationData!$A:$A,'Publication Table'!$B124,AllPublicationData!$B:$B,'Publication Table'!K$7)))))))</f>
        <v>0</v>
      </c>
      <c r="L124" s="90">
        <f>IF($C$5="Total Operations",
SUMIFS(AllPublicationData!$E:$E,AllPublicationData!$A:$A,'Publication Table'!$B124,AllPublicationData!$B:$B,'Publication Table'!$C$4,AllPublicationData!$D:$D,'Publication Table'!L$7),
IF('Publication Table'!$C$5="All Cancelled Operations",
SUMIFS(AllPublicationData!$F:$F,AllPublicationData!$A:$A,'Publication Table'!$B124,AllPublicationData!$B:$B,'Publication Table'!$C$4,AllPublicationData!$D:$D,'Publication Table'!L$7),
IF('Publication Table'!$C$5="Operations cancelled by patient",
SUMIFS(AllPublicationData!$G:$G,AllPublicationData!$A:$A,'Publication Table'!$B124,AllPublicationData!$B:$B,'Publication Table'!$C$4,AllPublicationData!$D:$D,'Publication Table'!L$7),
IF('Publication Table'!$C$5="Operations cancelled for clinical reasons",
SUMIFS(AllPublicationData!$H:$H,AllPublicationData!$A:$A,'Publication Table'!$B124,AllPublicationData!$B:$B,'Publication Table'!$C$4,AllPublicationData!$D:$D,'Publication Table'!L$7),
IF('Publication Table'!$C$5="Operations cancelled for non-clinical/capacity reasons",
SUMIFS(AllPublicationData!$I:$I,AllPublicationData!$A:$A,'Publication Table'!$B124,AllPublicationData!$B:$B,'Publication Table'!$C$4,AllPublicationData!$D:$D,'Publication Table'!L$7),
IF('Publication Table'!$C$5="Cancellations for other reasons",
SUMIFS(AllPublicationData!$J:$J,AllPublicationData!$A:$A,'Publication Table'!$B124,AllPublicationData!$B:$B,'Publication Table'!$C$4,AllPublicationData!$D:$D,'Publication Table'!L$7)))))))+
IF(AND($C$4="NHS Scotland",$C$5="Total Operations"),
SUMIFS(AllPublicationData!$E:$E,AllPublicationData!$A:$A,'Publication Table'!$B124,AllPublicationData!$B:$B,'Publication Table'!L$7),
IF(AND($C$4="NHS Scotland",$C$5="All Cancelled Operations"),
SUMIFS(AllPublicationData!$F:$F,AllPublicationData!$A:$A,'Publication Table'!$B124,AllPublicationData!$B:$B,'Publication Table'!L$7),
IF(AND($C$4="NHS Scotland",$C$5="Operations cancelled by patient"),
SUMIFS(AllPublicationData!$G:$G,AllPublicationData!$A:$A,'Publication Table'!$B124,AllPublicationData!$B:$B,'Publication Table'!L$7),
IF(AND($C$4="NHS Scotland",$C$5="Operations cancelled for clinical reasons"),
SUMIFS(AllPublicationData!$H:$H,AllPublicationData!$A:$A,'Publication Table'!$B124,AllPublicationData!$B:$B,'Publication Table'!L$7),
IF(AND($C$4="NHS Scotland",$C$5="Operations cancelled for non-clinical/capacity reasons"),
SUMIFS(AllPublicationData!$I:$I,AllPublicationData!$A:$A,'Publication Table'!$B124,AllPublicationData!$B:$B,'Publication Table'!L$7),
IF(AND($C$4="NHS Scotland",$C$5="Cancellations for other reasons"),
SUMIFS(AllPublicationData!$J:$J,AllPublicationData!$A:$A,'Publication Table'!$B124,AllPublicationData!$B:$B,'Publication Table'!L$7)))))))</f>
        <v>0</v>
      </c>
      <c r="M124" s="90">
        <f>IF($C$5="Total Operations",
SUMIFS(AllPublicationData!$E:$E,AllPublicationData!$A:$A,'Publication Table'!$B124,AllPublicationData!$B:$B,'Publication Table'!$C$4,AllPublicationData!$D:$D,'Publication Table'!M$7),
IF('Publication Table'!$C$5="All Cancelled Operations",
SUMIFS(AllPublicationData!$F:$F,AllPublicationData!$A:$A,'Publication Table'!$B124,AllPublicationData!$B:$B,'Publication Table'!$C$4,AllPublicationData!$D:$D,'Publication Table'!M$7),
IF('Publication Table'!$C$5="Operations cancelled by patient",
SUMIFS(AllPublicationData!$G:$G,AllPublicationData!$A:$A,'Publication Table'!$B124,AllPublicationData!$B:$B,'Publication Table'!$C$4,AllPublicationData!$D:$D,'Publication Table'!M$7),
IF('Publication Table'!$C$5="Operations cancelled for clinical reasons",
SUMIFS(AllPublicationData!$G:$G,AllPublicationData!$A:$A,'Publication Table'!$B124,AllPublicationData!$B:$B,'Publication Table'!$C$4,AllPublicationData!$D:$D,'Publication Table'!M$7),
IF('Publication Table'!$C$5="Operations cancelled for non-clinical/capacity reasons",
SUMIFS(AllPublicationData!$G:$G,AllPublicationData!$A:$A,'Publication Table'!$B124,AllPublicationData!$B:$B,'Publication Table'!$C$4,AllPublicationData!$D:$D,'Publication Table'!M$7),
IF('Publication Table'!$C$5="Cancellations for other reasons",
SUMIFS(AllPublicationData!$G:$G,AllPublicationData!$A:$A,'Publication Table'!$B124,AllPublicationData!$B:$B,'Publication Table'!$C$4,AllPublicationData!$D:$D,'Publication Table'!M$7)))))))+
IF(AND($C$4="NHS Scotland",$C$5="Total Operations"),
SUMIFS(AllPublicationData!$E:$E,AllPublicationData!$A:$A,'Publication Table'!$B124,AllPublicationData!$B:$B,'Publication Table'!M$7),
IF(AND($C$4="NHS Scotland",$C$5="All Cancelled Operations"),
SUMIFS(AllPublicationData!$F:$F,AllPublicationData!$A:$A,'Publication Table'!$B124,AllPublicationData!$B:$B,'Publication Table'!M$7),
IF(AND($C$4="NHS Scotland",$C$5="Operations cancelled by patient"),
SUMIFS(AllPublicationData!$G:$G,AllPublicationData!$A:$A,'Publication Table'!$B124,AllPublicationData!$B:$B,'Publication Table'!M$7),
IF(AND($C$4="NHS Scotland",$C$5="Operations cancelled for clinical reasons"),
SUMIFS(AllPublicationData!$H:$H,AllPublicationData!$A:$A,'Publication Table'!$B124,AllPublicationData!$B:$B,'Publication Table'!M$7),
IF(AND($C$4="NHS Scotland",$C$5="Operations cancelled for non-clinical/capacity reasons"),
SUMIFS(AllPublicationData!$I:$I,AllPublicationData!$A:$A,'Publication Table'!$B124,AllPublicationData!$B:$B,'Publication Table'!M$7),
IF(AND($C$4="NHS Scotland",$C$5="Cancellations for other reasons"),
SUMIFS(AllPublicationData!$J:$J,AllPublicationData!$A:$A,'Publication Table'!$B124,AllPublicationData!$B:$B,'Publication Table'!M$7)))))))</f>
        <v>0</v>
      </c>
      <c r="N124" s="90">
        <f>IF($C$5="Total Operations",
SUMIFS(AllPublicationData!$E:$E,AllPublicationData!$A:$A,'Publication Table'!$B124,AllPublicationData!$B:$B,'Publication Table'!$C$4,AllPublicationData!$D:$D,'Publication Table'!N$7),
IF('Publication Table'!$C$5="All Cancelled Operations",
SUMIFS(AllPublicationData!$F:$F,AllPublicationData!$A:$A,'Publication Table'!$B124,AllPublicationData!$B:$B,'Publication Table'!$C$4,AllPublicationData!$D:$D,'Publication Table'!N$7),
IF('Publication Table'!$C$5="Operations cancelled by patient",
SUMIFS(AllPublicationData!$G:$G,AllPublicationData!$A:$A,'Publication Table'!$B124,AllPublicationData!$B:$B,'Publication Table'!$C$4,AllPublicationData!$D:$D,'Publication Table'!N$7),
IF('Publication Table'!$C$5="Operations cancelled for clinical reasons",
SUMIFS(AllPublicationData!$G:$G,AllPublicationData!$A:$A,'Publication Table'!$B124,AllPublicationData!$B:$B,'Publication Table'!$C$4,AllPublicationData!$D:$D,'Publication Table'!N$7),
IF('Publication Table'!$C$5="Operations cancelled for non-clinical/capacity reasons",
SUMIFS(AllPublicationData!$G:$G,AllPublicationData!$A:$A,'Publication Table'!$B124,AllPublicationData!$B:$B,'Publication Table'!$C$4,AllPublicationData!$D:$D,'Publication Table'!N$7),
IF('Publication Table'!$C$5="Cancellations for other reasons",
SUMIFS(AllPublicationData!$G:$G,AllPublicationData!$A:$A,'Publication Table'!$B124,AllPublicationData!$B:$B,'Publication Table'!$C$4,AllPublicationData!$D:$D,'Publication Table'!N$7)))))))+
IF(AND($C$4="NHS Scotland",$C$5="Total Operations"),
SUMIFS(AllPublicationData!$E:$E,AllPublicationData!$A:$A,'Publication Table'!$B124,AllPublicationData!$B:$B,'Publication Table'!N$7),
IF(AND($C$4="NHS Scotland",$C$5="All Cancelled Operations"),
SUMIFS(AllPublicationData!$F:$F,AllPublicationData!$A:$A,'Publication Table'!$B124,AllPublicationData!$B:$B,'Publication Table'!N$7),
IF(AND($C$4="NHS Scotland",$C$5="Operations cancelled by patient"),
SUMIFS(AllPublicationData!$G:$G,AllPublicationData!$A:$A,'Publication Table'!$B124,AllPublicationData!$B:$B,'Publication Table'!N$7),
IF(AND($C$4="NHS Scotland",$C$5="Operations cancelled for clinical reasons"),
SUMIFS(AllPublicationData!$H:$H,AllPublicationData!$A:$A,'Publication Table'!$B124,AllPublicationData!$B:$B,'Publication Table'!N$7),
IF(AND($C$4="NHS Scotland",$C$5="Operations cancelled for non-clinical/capacity reasons"),
SUMIFS(AllPublicationData!$I:$I,AllPublicationData!$A:$A,'Publication Table'!$B124,AllPublicationData!$B:$B,'Publication Table'!N$7),
IF(AND($C$4="NHS Scotland",$C$5="Cancellations for other reasons"),
SUMIFS(AllPublicationData!$J:$J,AllPublicationData!$A:$A,'Publication Table'!$B124,AllPublicationData!$B:$B,'Publication Table'!N$7)))))))</f>
        <v>0</v>
      </c>
      <c r="O124" s="90">
        <f>IF($C$5="Total Operations",
SUMIFS(AllPublicationData!$E:$E,AllPublicationData!$A:$A,'Publication Table'!$B124,AllPublicationData!$B:$B,'Publication Table'!$C$4,AllPublicationData!$D:$D,'Publication Table'!O$7),
IF('Publication Table'!$C$5="All Cancelled Operations",
SUMIFS(AllPublicationData!$F:$F,AllPublicationData!$A:$A,'Publication Table'!$B124,AllPublicationData!$B:$B,'Publication Table'!$C$4,AllPublicationData!$D:$D,'Publication Table'!O$7),
IF('Publication Table'!$C$5="Operations cancelled by patient",
SUMIFS(AllPublicationData!$G:$G,AllPublicationData!$A:$A,'Publication Table'!$B124,AllPublicationData!$B:$B,'Publication Table'!$C$4,AllPublicationData!$D:$D,'Publication Table'!O$7),
IF('Publication Table'!$C$5="Operations cancelled for clinical reasons",
SUMIFS(AllPublicationData!$G:$G,AllPublicationData!$A:$A,'Publication Table'!$B124,AllPublicationData!$B:$B,'Publication Table'!$C$4,AllPublicationData!$D:$D,'Publication Table'!O$7),
IF('Publication Table'!$C$5="Operations cancelled for non-clinical/capacity reasons",
SUMIFS(AllPublicationData!$G:$G,AllPublicationData!$A:$A,'Publication Table'!$B124,AllPublicationData!$B:$B,'Publication Table'!$C$4,AllPublicationData!$D:$D,'Publication Table'!O$7),
IF('Publication Table'!$C$5="Cancellations for other reasons",
SUMIFS(AllPublicationData!$G:$G,AllPublicationData!$A:$A,'Publication Table'!$B124,AllPublicationData!$B:$B,'Publication Table'!$C$4,AllPublicationData!$D:$D,'Publication Table'!O$7)))))))+
IF(AND($C$4="NHS Scotland",$C$5="Total Operations"),
SUMIFS(AllPublicationData!$E:$E,AllPublicationData!$A:$A,'Publication Table'!$B124,AllPublicationData!$B:$B,'Publication Table'!O$7),
IF(AND($C$4="NHS Scotland",$C$5="All Cancelled Operations"),
SUMIFS(AllPublicationData!$F:$F,AllPublicationData!$A:$A,'Publication Table'!$B124,AllPublicationData!$B:$B,'Publication Table'!O$7),
IF(AND($C$4="NHS Scotland",$C$5="Operations cancelled by patient"),
SUMIFS(AllPublicationData!$G:$G,AllPublicationData!$A:$A,'Publication Table'!$B124,AllPublicationData!$B:$B,'Publication Table'!O$7),
IF(AND($C$4="NHS Scotland",$C$5="Operations cancelled for clinical reasons"),
SUMIFS(AllPublicationData!$H:$H,AllPublicationData!$A:$A,'Publication Table'!$B124,AllPublicationData!$B:$B,'Publication Table'!O$7),
IF(AND($C$4="NHS Scotland",$C$5="Operations cancelled for non-clinical/capacity reasons"),
SUMIFS(AllPublicationData!$I:$I,AllPublicationData!$A:$A,'Publication Table'!$B124,AllPublicationData!$B:$B,'Publication Table'!O$7),
IF(AND($C$4="NHS Scotland",$C$5="Cancellations for other reasons"),
SUMIFS(AllPublicationData!$J:$J,AllPublicationData!$A:$A,'Publication Table'!$B124,AllPublicationData!$B:$B,'Publication Table'!O$7)))))))</f>
        <v>0</v>
      </c>
      <c r="P124" s="90">
        <f>IF($C$5="Total Operations",
SUMIFS(AllPublicationData!$E:$E,AllPublicationData!$A:$A,'Publication Table'!$B124,AllPublicationData!$B:$B,'Publication Table'!$C$4,AllPublicationData!$D:$D,'Publication Table'!P$7),
IF('Publication Table'!$C$5="All Cancelled Operations",
SUMIFS(AllPublicationData!$F:$F,AllPublicationData!$A:$A,'Publication Table'!$B124,AllPublicationData!$B:$B,'Publication Table'!$C$4,AllPublicationData!$D:$D,'Publication Table'!P$7),
IF('Publication Table'!$C$5="Operations cancelled by patient",
SUMIFS(AllPublicationData!$G:$G,AllPublicationData!$A:$A,'Publication Table'!$B124,AllPublicationData!$B:$B,'Publication Table'!$C$4,AllPublicationData!$D:$D,'Publication Table'!P$7),
IF('Publication Table'!$C$5="Operations cancelled for clinical reasons",
SUMIFS(AllPublicationData!$G:$G,AllPublicationData!$A:$A,'Publication Table'!$B124,AllPublicationData!$B:$B,'Publication Table'!$C$4,AllPublicationData!$D:$D,'Publication Table'!P$7),
IF('Publication Table'!$C$5="Operations cancelled for non-clinical/capacity reasons",
SUMIFS(AllPublicationData!$G:$G,AllPublicationData!$A:$A,'Publication Table'!$B124,AllPublicationData!$B:$B,'Publication Table'!$C$4,AllPublicationData!$D:$D,'Publication Table'!P$7),
IF('Publication Table'!$C$5="Cancellations for other reasons",
SUMIFS(AllPublicationData!$G:$G,AllPublicationData!$A:$A,'Publication Table'!$B124,AllPublicationData!$B:$B,'Publication Table'!$C$4,AllPublicationData!$D:$D,'Publication Table'!P$7)))))))+
IF(AND($C$4="NHS Scotland",$C$5="Total Operations"),
SUMIFS(AllPublicationData!$E:$E,AllPublicationData!$A:$A,'Publication Table'!$B124,AllPublicationData!$B:$B,'Publication Table'!P$7),
IF(AND($C$4="NHS Scotland",$C$5="All Cancelled Operations"),
SUMIFS(AllPublicationData!$F:$F,AllPublicationData!$A:$A,'Publication Table'!$B124,AllPublicationData!$B:$B,'Publication Table'!P$7),
IF(AND($C$4="NHS Scotland",$C$5="Operations cancelled by patient"),
SUMIFS(AllPublicationData!$G:$G,AllPublicationData!$A:$A,'Publication Table'!$B124,AllPublicationData!$B:$B,'Publication Table'!P$7),
IF(AND($C$4="NHS Scotland",$C$5="Operations cancelled for clinical reasons"),
SUMIFS(AllPublicationData!$H:$H,AllPublicationData!$A:$A,'Publication Table'!$B124,AllPublicationData!$B:$B,'Publication Table'!P$7),
IF(AND($C$4="NHS Scotland",$C$5="Operations cancelled for non-clinical/capacity reasons"),
SUMIFS(AllPublicationData!$I:$I,AllPublicationData!$A:$A,'Publication Table'!$B124,AllPublicationData!$B:$B,'Publication Table'!P$7),
IF(AND($C$4="NHS Scotland",$C$5="Cancellations for other reasons"),
SUMIFS(AllPublicationData!$J:$J,AllPublicationData!$A:$A,'Publication Table'!$B124,AllPublicationData!$B:$B,'Publication Table'!P$7)))))))</f>
        <v>0</v>
      </c>
      <c r="Q124" s="90">
        <f>IF($C$5="Total Operations",
SUMIFS(AllPublicationData!$E:$E,AllPublicationData!$A:$A,'Publication Table'!$B124,AllPublicationData!$B:$B,'Publication Table'!$C$4,AllPublicationData!$D:$D,'Publication Table'!Q$7),
IF('Publication Table'!$C$5="All Cancelled Operations",
SUMIFS(AllPublicationData!$F:$F,AllPublicationData!$A:$A,'Publication Table'!$B124,AllPublicationData!$B:$B,'Publication Table'!$C$4,AllPublicationData!$D:$D,'Publication Table'!Q$7),
IF('Publication Table'!$C$5="Operations cancelled by patient",
SUMIFS(AllPublicationData!$G:$G,AllPublicationData!$A:$A,'Publication Table'!$B124,AllPublicationData!$B:$B,'Publication Table'!$C$4,AllPublicationData!$D:$D,'Publication Table'!Q$7),
IF('Publication Table'!$C$5="Operations cancelled for clinical reasons",
SUMIFS(AllPublicationData!$G:$G,AllPublicationData!$A:$A,'Publication Table'!$B124,AllPublicationData!$B:$B,'Publication Table'!$C$4,AllPublicationData!$D:$D,'Publication Table'!Q$7),
IF('Publication Table'!$C$5="Operations cancelled for non-clinical/capacity reasons",
SUMIFS(AllPublicationData!$G:$G,AllPublicationData!$A:$A,'Publication Table'!$B124,AllPublicationData!$B:$B,'Publication Table'!$C$4,AllPublicationData!$D:$D,'Publication Table'!Q$7),
IF('Publication Table'!$C$5="Cancellations for other reasons",
SUMIFS(AllPublicationData!$G:$G,AllPublicationData!$A:$A,'Publication Table'!$B124,AllPublicationData!$B:$B,'Publication Table'!$C$4,AllPublicationData!$D:$D,'Publication Table'!Q$7)))))))+
IF(AND($C$4="NHS Scotland",$C$5="Total Operations"),
SUMIFS(AllPublicationData!$E:$E,AllPublicationData!$A:$A,'Publication Table'!$B124,AllPublicationData!$B:$B,'Publication Table'!Q$7),
IF(AND($C$4="NHS Scotland",$C$5="All Cancelled Operations"),
SUMIFS(AllPublicationData!$F:$F,AllPublicationData!$A:$A,'Publication Table'!$B124,AllPublicationData!$B:$B,'Publication Table'!Q$7),
IF(AND($C$4="NHS Scotland",$C$5="Operations cancelled by patient"),
SUMIFS(AllPublicationData!$G:$G,AllPublicationData!$A:$A,'Publication Table'!$B124,AllPublicationData!$B:$B,'Publication Table'!Q$7),
IF(AND($C$4="NHS Scotland",$C$5="Operations cancelled for clinical reasons"),
SUMIFS(AllPublicationData!$H:$H,AllPublicationData!$A:$A,'Publication Table'!$B124,AllPublicationData!$B:$B,'Publication Table'!Q$7),
IF(AND($C$4="NHS Scotland",$C$5="Operations cancelled for non-clinical/capacity reasons"),
SUMIFS(AllPublicationData!$I:$I,AllPublicationData!$A:$A,'Publication Table'!$B124,AllPublicationData!$B:$B,'Publication Table'!Q$7),
IF(AND($C$4="NHS Scotland",$C$5="Cancellations for other reasons"),
SUMIFS(AllPublicationData!$J:$J,AllPublicationData!$A:$A,'Publication Table'!$B124,AllPublicationData!$B:$B,'Publication Table'!Q$7)))))))</f>
        <v>0</v>
      </c>
      <c r="R124" s="90">
        <f>IF($C$5="Total Operations",
SUMIFS(AllPublicationData!$E:$E,AllPublicationData!$A:$A,'Publication Table'!$B124,AllPublicationData!$B:$B,'Publication Table'!$C$4,AllPublicationData!$D:$D,'Publication Table'!R$7),
IF('Publication Table'!$C$5="All Cancelled Operations",
SUMIFS(AllPublicationData!$F:$F,AllPublicationData!$A:$A,'Publication Table'!$B124,AllPublicationData!$B:$B,'Publication Table'!$C$4,AllPublicationData!$D:$D,'Publication Table'!R$7),
IF('Publication Table'!$C$5="Operations cancelled by patient",
SUMIFS(AllPublicationData!$G:$G,AllPublicationData!$A:$A,'Publication Table'!$B124,AllPublicationData!$B:$B,'Publication Table'!$C$4,AllPublicationData!$D:$D,'Publication Table'!R$7),
IF('Publication Table'!$C$5="Operations cancelled for clinical reasons",
SUMIFS(AllPublicationData!$G:$G,AllPublicationData!$A:$A,'Publication Table'!$B124,AllPublicationData!$B:$B,'Publication Table'!$C$4,AllPublicationData!$D:$D,'Publication Table'!R$7),
IF('Publication Table'!$C$5="Operations cancelled for non-clinical/capacity reasons",
SUMIFS(AllPublicationData!$G:$G,AllPublicationData!$A:$A,'Publication Table'!$B124,AllPublicationData!$B:$B,'Publication Table'!$C$4,AllPublicationData!$D:$D,'Publication Table'!R$7),
IF('Publication Table'!$C$5="Cancellations for other reasons",
SUMIFS(AllPublicationData!$G:$G,AllPublicationData!$A:$A,'Publication Table'!$B124,AllPublicationData!$B:$B,'Publication Table'!$C$4,AllPublicationData!$D:$D,'Publication Table'!R$7)))))))+
IF(AND($C$4="NHS Scotland",$C$5="Total Operations"),
SUMIFS(AllPublicationData!$E:$E,AllPublicationData!$A:$A,'Publication Table'!$B124,AllPublicationData!$B:$B,'Publication Table'!R$7),
IF(AND($C$4="NHS Scotland",$C$5="All Cancelled Operations"),
SUMIFS(AllPublicationData!$F:$F,AllPublicationData!$A:$A,'Publication Table'!$B124,AllPublicationData!$B:$B,'Publication Table'!R$7),
IF(AND($C$4="NHS Scotland",$C$5="Operations cancelled by patient"),
SUMIFS(AllPublicationData!$G:$G,AllPublicationData!$A:$A,'Publication Table'!$B124,AllPublicationData!$B:$B,'Publication Table'!R$7),
IF(AND($C$4="NHS Scotland",$C$5="Operations cancelled for clinical reasons"),
SUMIFS(AllPublicationData!$H:$H,AllPublicationData!$A:$A,'Publication Table'!$B124,AllPublicationData!$B:$B,'Publication Table'!R$7),
IF(AND($C$4="NHS Scotland",$C$5="Operations cancelled for non-clinical/capacity reasons"),
SUMIFS(AllPublicationData!$I:$I,AllPublicationData!$A:$A,'Publication Table'!$B124,AllPublicationData!$B:$B,'Publication Table'!R$7),
IF(AND($C$4="NHS Scotland",$C$5="Cancellations for other reasons"),
SUMIFS(AllPublicationData!$J:$J,AllPublicationData!$A:$A,'Publication Table'!$B124,AllPublicationData!$B:$B,'Publication Table'!R$7)))))))</f>
        <v>0</v>
      </c>
    </row>
    <row r="125" spans="2:18" x14ac:dyDescent="0.35">
      <c r="C125" s="81">
        <f>IF($C$5="Total Operations",
SUMIFS(AllPublicationData!$E:$E,AllPublicationData!$A:$A,'Publication Table'!$B125,AllPublicationData!$B:$B,'Publication Table'!$C$4),
IF('Publication Table'!$C$5="All Cancelled Operations",
SUMIFS(AllPublicationData!$F:$F,AllPublicationData!$A:$A,'Publication Table'!$B125,AllPublicationData!$B:$B,'Publication Table'!$C$4),
IF('Publication Table'!$C$5="Operations cancelled by patient",
SUMIFS(AllPublicationData!$G:$G,AllPublicationData!$A:$A,'Publication Table'!$B125,AllPublicationData!$B:$B,'Publication Table'!$C$4),
IF('Publication Table'!$C$5="Operations cancelled for clinical reasons",
SUMIFS(AllPublicationData!$H:$H,AllPublicationData!$A:$A,'Publication Table'!$B125,AllPublicationData!$B:$B,'Publication Table'!$C$4),
IF('Publication Table'!$C$5="Operations cancelled for non-clinical/capacity reasons",
SUMIFS(AllPublicationData!$I:$I,AllPublicationData!$A:$A,'Publication Table'!$B125,AllPublicationData!$B:$B,'Publication Table'!$C$4),
IF('Publication Table'!$C$5="Cancellations for other reasons",
SUMIFS(AllPublicationData!$J:$J,AllPublicationData!$A:$A,'Publication Table'!$B125,AllPublicationData!$B:$B,'Publication Table'!$C$4)))))))+
IF(AND($C$4="NHS Scotland",$C$5="Total Operations"),
SUMIFS(AllPublicationData!$E:$E,AllPublicationData!$A:$A,'Publication Table'!$B125),
IF(AND($C$4="NHS Scotland",$C$5="All Cancelled Operations"),
SUMIFS(AllPublicationData!$F:$F,AllPublicationData!$A:$A,'Publication Table'!$B125),
IF(AND($C$4="NHS Scotland",$C$5="Operations cancelled by patient"),
SUMIFS(AllPublicationData!$G:$G,AllPublicationData!$A:$A,'Publication Table'!$B125),
IF(AND($C$4="NHS Scotland",$C$5="Operations cancelled for clinical reasons"),
SUMIFS(AllPublicationData!$H:$H,AllPublicationData!$A:$A,'Publication Table'!$B125),
IF(AND($C$4="NHS Scotland",$C$5="Operations cancelled for non-clinical/capacity reasons"),
SUMIFS(AllPublicationData!$I:$I,AllPublicationData!$A:$A,'Publication Table'!$B125),
IF(AND($C$4="NHS Scotland",$C$5="Cancellations for other reasons"),
SUMIFS(AllPublicationData!$J:$J,AllPublicationData!$A:$A,'Publication Table'!$B125)))))))</f>
        <v>0</v>
      </c>
      <c r="D125" s="90">
        <f>IF($C$5="Total Operations",
SUMIFS(AllPublicationData!$E:$E,AllPublicationData!$A:$A,'Publication Table'!$B125,AllPublicationData!$B:$B,'Publication Table'!$C$4,AllPublicationData!$D:$D,'Publication Table'!D$7),
IF('Publication Table'!$C$5="All Cancelled Operations",
SUMIFS(AllPublicationData!$F:$F,AllPublicationData!$A:$A,'Publication Table'!$B125,AllPublicationData!$B:$B,'Publication Table'!$C$4,AllPublicationData!$D:$D,'Publication Table'!D$7),
IF('Publication Table'!$C$5="Operations cancelled by patient",
SUMIFS(AllPublicationData!$G:$G,AllPublicationData!$A:$A,'Publication Table'!$B125,AllPublicationData!$B:$B,'Publication Table'!$C$4,AllPublicationData!$D:$D,'Publication Table'!D$7),
IF('Publication Table'!$C$5="Operations cancelled for clinical reasons",
SUMIFS(AllPublicationData!$H:$H,AllPublicationData!$A:$A,'Publication Table'!$B125,AllPublicationData!$B:$B,'Publication Table'!$C$4,AllPublicationData!$D:$D,'Publication Table'!D$7),
IF('Publication Table'!$C$5="Operations cancelled for non-clinical/capacity reasons",
SUMIFS(AllPublicationData!$I:$I,AllPublicationData!$A:$A,'Publication Table'!$B125,AllPublicationData!$B:$B,'Publication Table'!$C$4,AllPublicationData!$D:$D,'Publication Table'!D$7),
IF('Publication Table'!$C$5="Cancellations for other reasons",
SUMIFS(AllPublicationData!$J:$J,AllPublicationData!$A:$A,'Publication Table'!$B125,AllPublicationData!$B:$B,'Publication Table'!$C$4,AllPublicationData!$D:$D,'Publication Table'!D$7)))))))+
IF(AND($C$4="NHS Scotland",$C$5="Total Operations"),
SUMIFS(AllPublicationData!$E:$E,AllPublicationData!$A:$A,'Publication Table'!$B125,AllPublicationData!$B:$B,'Publication Table'!D$7),
IF(AND($C$4="NHS Scotland",$C$5="All Cancelled Operations"),
SUMIFS(AllPublicationData!$F:$F,AllPublicationData!$A:$A,'Publication Table'!$B125,AllPublicationData!$B:$B,'Publication Table'!D$7),
IF(AND($C$4="NHS Scotland",$C$5="Operations cancelled by patient"),
SUMIFS(AllPublicationData!$G:$G,AllPublicationData!$A:$A,'Publication Table'!$B125,AllPublicationData!$B:$B,'Publication Table'!D$7),
IF(AND($C$4="NHS Scotland",$C$5="Operations cancelled for clinical reasons"),
SUMIFS(AllPublicationData!$H:$H,AllPublicationData!$A:$A,'Publication Table'!$B125,AllPublicationData!$B:$B,'Publication Table'!D$7),
IF(AND($C$4="NHS Scotland",$C$5="Operations cancelled for non-clinical/capacity reasons"),
SUMIFS(AllPublicationData!$I:$I,AllPublicationData!$A:$A,'Publication Table'!$B125,AllPublicationData!$B:$B,'Publication Table'!D$7),
IF(AND($C$4="NHS Scotland",$C$5="Cancellations for other reasons"),
SUMIFS(AllPublicationData!$J:$J,AllPublicationData!$A:$A,'Publication Table'!$B125,AllPublicationData!$B:$B,'Publication Table'!D$7)))))))</f>
        <v>0</v>
      </c>
      <c r="E125" s="90">
        <f>IF($C$5="Total Operations",
SUMIFS(AllPublicationData!$E:$E,AllPublicationData!$A:$A,'Publication Table'!$B125,AllPublicationData!$B:$B,'Publication Table'!$C$4,AllPublicationData!$D:$D,'Publication Table'!E$7),
IF('Publication Table'!$C$5="All Cancelled Operations",
SUMIFS(AllPublicationData!$F:$F,AllPublicationData!$A:$A,'Publication Table'!$B125,AllPublicationData!$B:$B,'Publication Table'!$C$4,AllPublicationData!$D:$D,'Publication Table'!E$7),
IF('Publication Table'!$C$5="Operations cancelled by patient",
SUMIFS(AllPublicationData!$G:$G,AllPublicationData!$A:$A,'Publication Table'!$B125,AllPublicationData!$B:$B,'Publication Table'!$C$4,AllPublicationData!$D:$D,'Publication Table'!E$7),
IF('Publication Table'!$C$5="Operations cancelled for clinical reasons",
SUMIFS(AllPublicationData!$H:$H,AllPublicationData!$A:$A,'Publication Table'!$B125,AllPublicationData!$B:$B,'Publication Table'!$C$4,AllPublicationData!$D:$D,'Publication Table'!E$7),
IF('Publication Table'!$C$5="Operations cancelled for non-clinical/capacity reasons",
SUMIFS(AllPublicationData!$I:$I,AllPublicationData!$A:$A,'Publication Table'!$B125,AllPublicationData!$B:$B,'Publication Table'!$C$4,AllPublicationData!$D:$D,'Publication Table'!E$7),
IF('Publication Table'!$C$5="Cancellations for other reasons",
SUMIFS(AllPublicationData!$J:$J,AllPublicationData!$A:$A,'Publication Table'!$B125,AllPublicationData!$B:$B,'Publication Table'!$C$4,AllPublicationData!$D:$D,'Publication Table'!E$7)))))))+
IF(AND($C$4="NHS Scotland",$C$5="Total Operations"),
SUMIFS(AllPublicationData!$E:$E,AllPublicationData!$A:$A,'Publication Table'!$B125,AllPublicationData!$B:$B,'Publication Table'!E$7),
IF(AND($C$4="NHS Scotland",$C$5="All Cancelled Operations"),
SUMIFS(AllPublicationData!$F:$F,AllPublicationData!$A:$A,'Publication Table'!$B125,AllPublicationData!$B:$B,'Publication Table'!E$7),
IF(AND($C$4="NHS Scotland",$C$5="Operations cancelled by patient"),
SUMIFS(AllPublicationData!$G:$G,AllPublicationData!$A:$A,'Publication Table'!$B125,AllPublicationData!$B:$B,'Publication Table'!E$7),
IF(AND($C$4="NHS Scotland",$C$5="Operations cancelled for clinical reasons"),
SUMIFS(AllPublicationData!$H:$H,AllPublicationData!$A:$A,'Publication Table'!$B125,AllPublicationData!$B:$B,'Publication Table'!E$7),
IF(AND($C$4="NHS Scotland",$C$5="Operations cancelled for non-clinical/capacity reasons"),
SUMIFS(AllPublicationData!$I:$I,AllPublicationData!$A:$A,'Publication Table'!$B125,AllPublicationData!$B:$B,'Publication Table'!E$7),
IF(AND($C$4="NHS Scotland",$C$5="Cancellations for other reasons"),
SUMIFS(AllPublicationData!$J:$J,AllPublicationData!$A:$A,'Publication Table'!$B125,AllPublicationData!$B:$B,'Publication Table'!E$7)))))))</f>
        <v>0</v>
      </c>
      <c r="F125" s="90">
        <f>IF($C$5="Total Operations",
SUMIFS(AllPublicationData!$E:$E,AllPublicationData!$A:$A,'Publication Table'!$B125,AllPublicationData!$B:$B,'Publication Table'!$C$4,AllPublicationData!$D:$D,'Publication Table'!F$7),
IF('Publication Table'!$C$5="All Cancelled Operations",
SUMIFS(AllPublicationData!$F:$F,AllPublicationData!$A:$A,'Publication Table'!$B125,AllPublicationData!$B:$B,'Publication Table'!$C$4,AllPublicationData!$D:$D,'Publication Table'!F$7),
IF('Publication Table'!$C$5="Operations cancelled by patient",
SUMIFS(AllPublicationData!$G:$G,AllPublicationData!$A:$A,'Publication Table'!$B125,AllPublicationData!$B:$B,'Publication Table'!$C$4,AllPublicationData!$D:$D,'Publication Table'!F$7),
IF('Publication Table'!$C$5="Operations cancelled for clinical reasons",
SUMIFS(AllPublicationData!$H:$H,AllPublicationData!$A:$A,'Publication Table'!$B125,AllPublicationData!$B:$B,'Publication Table'!$C$4,AllPublicationData!$D:$D,'Publication Table'!F$7),
IF('Publication Table'!$C$5="Operations cancelled for non-clinical/capacity reasons",
SUMIFS(AllPublicationData!$I:$I,AllPublicationData!$A:$A,'Publication Table'!$B125,AllPublicationData!$B:$B,'Publication Table'!$C$4,AllPublicationData!$D:$D,'Publication Table'!F$7),
IF('Publication Table'!$C$5="Cancellations for other reasons",
SUMIFS(AllPublicationData!$J:$J,AllPublicationData!$A:$A,'Publication Table'!$B125,AllPublicationData!$B:$B,'Publication Table'!$C$4,AllPublicationData!$D:$D,'Publication Table'!F$7)))))))+
IF(AND($C$4="NHS Scotland",$C$5="Total Operations"),
SUMIFS(AllPublicationData!$E:$E,AllPublicationData!$A:$A,'Publication Table'!$B125,AllPublicationData!$B:$B,'Publication Table'!F$7),
IF(AND($C$4="NHS Scotland",$C$5="All Cancelled Operations"),
SUMIFS(AllPublicationData!$F:$F,AllPublicationData!$A:$A,'Publication Table'!$B125,AllPublicationData!$B:$B,'Publication Table'!F$7),
IF(AND($C$4="NHS Scotland",$C$5="Operations cancelled by patient"),
SUMIFS(AllPublicationData!$G:$G,AllPublicationData!$A:$A,'Publication Table'!$B125,AllPublicationData!$B:$B,'Publication Table'!F$7),
IF(AND($C$4="NHS Scotland",$C$5="Operations cancelled for clinical reasons"),
SUMIFS(AllPublicationData!$H:$H,AllPublicationData!$A:$A,'Publication Table'!$B125,AllPublicationData!$B:$B,'Publication Table'!F$7),
IF(AND($C$4="NHS Scotland",$C$5="Operations cancelled for non-clinical/capacity reasons"),
SUMIFS(AllPublicationData!$I:$I,AllPublicationData!$A:$A,'Publication Table'!$B125,AllPublicationData!$B:$B,'Publication Table'!F$7),
IF(AND($C$4="NHS Scotland",$C$5="Cancellations for other reasons"),
SUMIFS(AllPublicationData!$J:$J,AllPublicationData!$A:$A,'Publication Table'!$B125,AllPublicationData!$B:$B,'Publication Table'!F$7)))))))</f>
        <v>0</v>
      </c>
      <c r="G125" s="90">
        <f>IF($C$5="Total Operations",
SUMIFS(AllPublicationData!$E:$E,AllPublicationData!$A:$A,'Publication Table'!$B125,AllPublicationData!$B:$B,'Publication Table'!$C$4,AllPublicationData!$D:$D,'Publication Table'!G$7),
IF('Publication Table'!$C$5="All Cancelled Operations",
SUMIFS(AllPublicationData!$F:$F,AllPublicationData!$A:$A,'Publication Table'!$B125,AllPublicationData!$B:$B,'Publication Table'!$C$4,AllPublicationData!$D:$D,'Publication Table'!G$7),
IF('Publication Table'!$C$5="Operations cancelled by patient",
SUMIFS(AllPublicationData!$G:$G,AllPublicationData!$A:$A,'Publication Table'!$B125,AllPublicationData!$B:$B,'Publication Table'!$C$4,AllPublicationData!$D:$D,'Publication Table'!G$7),
IF('Publication Table'!$C$5="Operations cancelled for clinical reasons",
SUMIFS(AllPublicationData!$H:$H,AllPublicationData!$A:$A,'Publication Table'!$B125,AllPublicationData!$B:$B,'Publication Table'!$C$4,AllPublicationData!$D:$D,'Publication Table'!G$7),
IF('Publication Table'!$C$5="Operations cancelled for non-clinical/capacity reasons",
SUMIFS(AllPublicationData!$I:$I,AllPublicationData!$A:$A,'Publication Table'!$B125,AllPublicationData!$B:$B,'Publication Table'!$C$4,AllPublicationData!$D:$D,'Publication Table'!G$7),
IF('Publication Table'!$C$5="Cancellations for other reasons",
SUMIFS(AllPublicationData!$J:$J,AllPublicationData!$A:$A,'Publication Table'!$B125,AllPublicationData!$B:$B,'Publication Table'!$C$4,AllPublicationData!$D:$D,'Publication Table'!G$7)))))))+
IF(AND($C$4="NHS Scotland",$C$5="Total Operations"),
SUMIFS(AllPublicationData!$E:$E,AllPublicationData!$A:$A,'Publication Table'!$B125,AllPublicationData!$B:$B,'Publication Table'!G$7),
IF(AND($C$4="NHS Scotland",$C$5="All Cancelled Operations"),
SUMIFS(AllPublicationData!$F:$F,AllPublicationData!$A:$A,'Publication Table'!$B125,AllPublicationData!$B:$B,'Publication Table'!G$7),
IF(AND($C$4="NHS Scotland",$C$5="Operations cancelled by patient"),
SUMIFS(AllPublicationData!$G:$G,AllPublicationData!$A:$A,'Publication Table'!$B125,AllPublicationData!$B:$B,'Publication Table'!G$7),
IF(AND($C$4="NHS Scotland",$C$5="Operations cancelled for clinical reasons"),
SUMIFS(AllPublicationData!$H:$H,AllPublicationData!$A:$A,'Publication Table'!$B125,AllPublicationData!$B:$B,'Publication Table'!G$7),
IF(AND($C$4="NHS Scotland",$C$5="Operations cancelled for non-clinical/capacity reasons"),
SUMIFS(AllPublicationData!$I:$I,AllPublicationData!$A:$A,'Publication Table'!$B125,AllPublicationData!$B:$B,'Publication Table'!G$7),
IF(AND($C$4="NHS Scotland",$C$5="Cancellations for other reasons"),
SUMIFS(AllPublicationData!$J:$J,AllPublicationData!$A:$A,'Publication Table'!$B125,AllPublicationData!$B:$B,'Publication Table'!G$7)))))))</f>
        <v>0</v>
      </c>
      <c r="H125" s="90">
        <f>IF($C$5="Total Operations",
SUMIFS(AllPublicationData!$E:$E,AllPublicationData!$A:$A,'Publication Table'!$B125,AllPublicationData!$B:$B,'Publication Table'!$C$4,AllPublicationData!$D:$D,'Publication Table'!H$7),
IF('Publication Table'!$C$5="All Cancelled Operations",
SUMIFS(AllPublicationData!$F:$F,AllPublicationData!$A:$A,'Publication Table'!$B125,AllPublicationData!$B:$B,'Publication Table'!$C$4,AllPublicationData!$D:$D,'Publication Table'!H$7),
IF('Publication Table'!$C$5="Operations cancelled by patient",
SUMIFS(AllPublicationData!$G:$G,AllPublicationData!$A:$A,'Publication Table'!$B125,AllPublicationData!$B:$B,'Publication Table'!$C$4,AllPublicationData!$D:$D,'Publication Table'!H$7),
IF('Publication Table'!$C$5="Operations cancelled for clinical reasons",
SUMIFS(AllPublicationData!$H:$H,AllPublicationData!$A:$A,'Publication Table'!$B125,AllPublicationData!$B:$B,'Publication Table'!$C$4,AllPublicationData!$D:$D,'Publication Table'!H$7),
IF('Publication Table'!$C$5="Operations cancelled for non-clinical/capacity reasons",
SUMIFS(AllPublicationData!$I:$I,AllPublicationData!$A:$A,'Publication Table'!$B125,AllPublicationData!$B:$B,'Publication Table'!$C$4,AllPublicationData!$D:$D,'Publication Table'!H$7),
IF('Publication Table'!$C$5="Cancellations for other reasons",
SUMIFS(AllPublicationData!$J:$J,AllPublicationData!$A:$A,'Publication Table'!$B125,AllPublicationData!$B:$B,'Publication Table'!$C$4,AllPublicationData!$D:$D,'Publication Table'!H$7)))))))+
IF(AND($C$4="NHS Scotland",$C$5="Total Operations"),
SUMIFS(AllPublicationData!$E:$E,AllPublicationData!$A:$A,'Publication Table'!$B125,AllPublicationData!$B:$B,'Publication Table'!H$7),
IF(AND($C$4="NHS Scotland",$C$5="All Cancelled Operations"),
SUMIFS(AllPublicationData!$F:$F,AllPublicationData!$A:$A,'Publication Table'!$B125,AllPublicationData!$B:$B,'Publication Table'!H$7),
IF(AND($C$4="NHS Scotland",$C$5="Operations cancelled by patient"),
SUMIFS(AllPublicationData!$G:$G,AllPublicationData!$A:$A,'Publication Table'!$B125,AllPublicationData!$B:$B,'Publication Table'!H$7),
IF(AND($C$4="NHS Scotland",$C$5="Operations cancelled for clinical reasons"),
SUMIFS(AllPublicationData!$H:$H,AllPublicationData!$A:$A,'Publication Table'!$B125,AllPublicationData!$B:$B,'Publication Table'!H$7),
IF(AND($C$4="NHS Scotland",$C$5="Operations cancelled for non-clinical/capacity reasons"),
SUMIFS(AllPublicationData!$I:$I,AllPublicationData!$A:$A,'Publication Table'!$B125,AllPublicationData!$B:$B,'Publication Table'!H$7),
IF(AND($C$4="NHS Scotland",$C$5="Cancellations for other reasons"),
SUMIFS(AllPublicationData!$J:$J,AllPublicationData!$A:$A,'Publication Table'!$B125,AllPublicationData!$B:$B,'Publication Table'!H$7)))))))</f>
        <v>0</v>
      </c>
      <c r="I125" s="90">
        <f>IF($C$5="Total Operations",
SUMIFS(AllPublicationData!$E:$E,AllPublicationData!$A:$A,'Publication Table'!$B125,AllPublicationData!$B:$B,'Publication Table'!$C$4,AllPublicationData!$D:$D,'Publication Table'!I$7),
IF('Publication Table'!$C$5="All Cancelled Operations",
SUMIFS(AllPublicationData!$F:$F,AllPublicationData!$A:$A,'Publication Table'!$B125,AllPublicationData!$B:$B,'Publication Table'!$C$4,AllPublicationData!$D:$D,'Publication Table'!I$7),
IF('Publication Table'!$C$5="Operations cancelled by patient",
SUMIFS(AllPublicationData!$G:$G,AllPublicationData!$A:$A,'Publication Table'!$B125,AllPublicationData!$B:$B,'Publication Table'!$C$4,AllPublicationData!$D:$D,'Publication Table'!I$7),
IF('Publication Table'!$C$5="Operations cancelled for clinical reasons",
SUMIFS(AllPublicationData!$H:$H,AllPublicationData!$A:$A,'Publication Table'!$B125,AllPublicationData!$B:$B,'Publication Table'!$C$4,AllPublicationData!$D:$D,'Publication Table'!I$7),
IF('Publication Table'!$C$5="Operations cancelled for non-clinical/capacity reasons",
SUMIFS(AllPublicationData!$I:$I,AllPublicationData!$A:$A,'Publication Table'!$B125,AllPublicationData!$B:$B,'Publication Table'!$C$4,AllPublicationData!$D:$D,'Publication Table'!I$7),
IF('Publication Table'!$C$5="Cancellations for other reasons",
SUMIFS(AllPublicationData!$J:$J,AllPublicationData!$A:$A,'Publication Table'!$B125,AllPublicationData!$B:$B,'Publication Table'!$C$4,AllPublicationData!$D:$D,'Publication Table'!I$7)))))))+
IF(AND($C$4="NHS Scotland",$C$5="Total Operations"),
SUMIFS(AllPublicationData!$E:$E,AllPublicationData!$A:$A,'Publication Table'!$B125,AllPublicationData!$B:$B,'Publication Table'!I$7),
IF(AND($C$4="NHS Scotland",$C$5="All Cancelled Operations"),
SUMIFS(AllPublicationData!$F:$F,AllPublicationData!$A:$A,'Publication Table'!$B125,AllPublicationData!$B:$B,'Publication Table'!I$7),
IF(AND($C$4="NHS Scotland",$C$5="Operations cancelled by patient"),
SUMIFS(AllPublicationData!$G:$G,AllPublicationData!$A:$A,'Publication Table'!$B125,AllPublicationData!$B:$B,'Publication Table'!I$7),
IF(AND($C$4="NHS Scotland",$C$5="Operations cancelled for clinical reasons"),
SUMIFS(AllPublicationData!$H:$H,AllPublicationData!$A:$A,'Publication Table'!$B125,AllPublicationData!$B:$B,'Publication Table'!I$7),
IF(AND($C$4="NHS Scotland",$C$5="Operations cancelled for non-clinical/capacity reasons"),
SUMIFS(AllPublicationData!$I:$I,AllPublicationData!$A:$A,'Publication Table'!$B125,AllPublicationData!$B:$B,'Publication Table'!I$7),
IF(AND($C$4="NHS Scotland",$C$5="Cancellations for other reasons"),
SUMIFS(AllPublicationData!$J:$J,AllPublicationData!$A:$A,'Publication Table'!$B125,AllPublicationData!$B:$B,'Publication Table'!I$7)))))))</f>
        <v>0</v>
      </c>
      <c r="J125" s="90">
        <f>IF($C$5="Total Operations",
SUMIFS(AllPublicationData!$E:$E,AllPublicationData!$A:$A,'Publication Table'!$B125,AllPublicationData!$B:$B,'Publication Table'!$C$4,AllPublicationData!$D:$D,'Publication Table'!J$7),
IF('Publication Table'!$C$5="All Cancelled Operations",
SUMIFS(AllPublicationData!$F:$F,AllPublicationData!$A:$A,'Publication Table'!$B125,AllPublicationData!$B:$B,'Publication Table'!$C$4,AllPublicationData!$D:$D,'Publication Table'!J$7),
IF('Publication Table'!$C$5="Operations cancelled by patient",
SUMIFS(AllPublicationData!$G:$G,AllPublicationData!$A:$A,'Publication Table'!$B125,AllPublicationData!$B:$B,'Publication Table'!$C$4,AllPublicationData!$D:$D,'Publication Table'!J$7),
IF('Publication Table'!$C$5="Operations cancelled for clinical reasons",
SUMIFS(AllPublicationData!$H:$H,AllPublicationData!$A:$A,'Publication Table'!$B125,AllPublicationData!$B:$B,'Publication Table'!$C$4,AllPublicationData!$D:$D,'Publication Table'!J$7),
IF('Publication Table'!$C$5="Operations cancelled for non-clinical/capacity reasons",
SUMIFS(AllPublicationData!$I:$I,AllPublicationData!$A:$A,'Publication Table'!$B125,AllPublicationData!$B:$B,'Publication Table'!$C$4,AllPublicationData!$D:$D,'Publication Table'!J$7),
IF('Publication Table'!$C$5="Cancellations for other reasons",
SUMIFS(AllPublicationData!$J:$J,AllPublicationData!$A:$A,'Publication Table'!$B125,AllPublicationData!$B:$B,'Publication Table'!$C$4,AllPublicationData!$D:$D,'Publication Table'!J$7)))))))+
IF(AND($C$4="NHS Scotland",$C$5="Total Operations"),
SUMIFS(AllPublicationData!$E:$E,AllPublicationData!$A:$A,'Publication Table'!$B125,AllPublicationData!$B:$B,'Publication Table'!J$7),
IF(AND($C$4="NHS Scotland",$C$5="All Cancelled Operations"),
SUMIFS(AllPublicationData!$F:$F,AllPublicationData!$A:$A,'Publication Table'!$B125,AllPublicationData!$B:$B,'Publication Table'!J$7),
IF(AND($C$4="NHS Scotland",$C$5="Operations cancelled by patient"),
SUMIFS(AllPublicationData!$G:$G,AllPublicationData!$A:$A,'Publication Table'!$B125,AllPublicationData!$B:$B,'Publication Table'!J$7),
IF(AND($C$4="NHS Scotland",$C$5="Operations cancelled for clinical reasons"),
SUMIFS(AllPublicationData!$H:$H,AllPublicationData!$A:$A,'Publication Table'!$B125,AllPublicationData!$B:$B,'Publication Table'!J$7),
IF(AND($C$4="NHS Scotland",$C$5="Operations cancelled for non-clinical/capacity reasons"),
SUMIFS(AllPublicationData!$I:$I,AllPublicationData!$A:$A,'Publication Table'!$B125,AllPublicationData!$B:$B,'Publication Table'!J$7),
IF(AND($C$4="NHS Scotland",$C$5="Cancellations for other reasons"),
SUMIFS(AllPublicationData!$J:$J,AllPublicationData!$A:$A,'Publication Table'!$B125,AllPublicationData!$B:$B,'Publication Table'!J$7)))))))</f>
        <v>0</v>
      </c>
      <c r="K125" s="90">
        <f>IF($C$5="Total Operations",
SUMIFS(AllPublicationData!$E:$E,AllPublicationData!$A:$A,'Publication Table'!$B125,AllPublicationData!$B:$B,'Publication Table'!$C$4,AllPublicationData!$D:$D,'Publication Table'!K$7),
IF('Publication Table'!$C$5="All Cancelled Operations",
SUMIFS(AllPublicationData!$F:$F,AllPublicationData!$A:$A,'Publication Table'!$B125,AllPublicationData!$B:$B,'Publication Table'!$C$4,AllPublicationData!$D:$D,'Publication Table'!K$7),
IF('Publication Table'!$C$5="Operations cancelled by patient",
SUMIFS(AllPublicationData!$G:$G,AllPublicationData!$A:$A,'Publication Table'!$B125,AllPublicationData!$B:$B,'Publication Table'!$C$4,AllPublicationData!$D:$D,'Publication Table'!K$7),
IF('Publication Table'!$C$5="Operations cancelled for clinical reasons",
SUMIFS(AllPublicationData!$H:$H,AllPublicationData!$A:$A,'Publication Table'!$B125,AllPublicationData!$B:$B,'Publication Table'!$C$4,AllPublicationData!$D:$D,'Publication Table'!K$7),
IF('Publication Table'!$C$5="Operations cancelled for non-clinical/capacity reasons",
SUMIFS(AllPublicationData!$I:$I,AllPublicationData!$A:$A,'Publication Table'!$B125,AllPublicationData!$B:$B,'Publication Table'!$C$4,AllPublicationData!$D:$D,'Publication Table'!K$7),
IF('Publication Table'!$C$5="Cancellations for other reasons",
SUMIFS(AllPublicationData!$J:$J,AllPublicationData!$A:$A,'Publication Table'!$B125,AllPublicationData!$B:$B,'Publication Table'!$C$4,AllPublicationData!$D:$D,'Publication Table'!K$7)))))))+
IF(AND($C$4="NHS Scotland",$C$5="Total Operations"),
SUMIFS(AllPublicationData!$E:$E,AllPublicationData!$A:$A,'Publication Table'!$B125,AllPublicationData!$B:$B,'Publication Table'!K$7),
IF(AND($C$4="NHS Scotland",$C$5="All Cancelled Operations"),
SUMIFS(AllPublicationData!$F:$F,AllPublicationData!$A:$A,'Publication Table'!$B125,AllPublicationData!$B:$B,'Publication Table'!K$7),
IF(AND($C$4="NHS Scotland",$C$5="Operations cancelled by patient"),
SUMIFS(AllPublicationData!$G:$G,AllPublicationData!$A:$A,'Publication Table'!$B125,AllPublicationData!$B:$B,'Publication Table'!K$7),
IF(AND($C$4="NHS Scotland",$C$5="Operations cancelled for clinical reasons"),
SUMIFS(AllPublicationData!$H:$H,AllPublicationData!$A:$A,'Publication Table'!$B125,AllPublicationData!$B:$B,'Publication Table'!K$7),
IF(AND($C$4="NHS Scotland",$C$5="Operations cancelled for non-clinical/capacity reasons"),
SUMIFS(AllPublicationData!$I:$I,AllPublicationData!$A:$A,'Publication Table'!$B125,AllPublicationData!$B:$B,'Publication Table'!K$7),
IF(AND($C$4="NHS Scotland",$C$5="Cancellations for other reasons"),
SUMIFS(AllPublicationData!$J:$J,AllPublicationData!$A:$A,'Publication Table'!$B125,AllPublicationData!$B:$B,'Publication Table'!K$7)))))))</f>
        <v>0</v>
      </c>
      <c r="L125" s="90">
        <f>IF($C$5="Total Operations",
SUMIFS(AllPublicationData!$E:$E,AllPublicationData!$A:$A,'Publication Table'!$B125,AllPublicationData!$B:$B,'Publication Table'!$C$4,AllPublicationData!$D:$D,'Publication Table'!L$7),
IF('Publication Table'!$C$5="All Cancelled Operations",
SUMIFS(AllPublicationData!$F:$F,AllPublicationData!$A:$A,'Publication Table'!$B125,AllPublicationData!$B:$B,'Publication Table'!$C$4,AllPublicationData!$D:$D,'Publication Table'!L$7),
IF('Publication Table'!$C$5="Operations cancelled by patient",
SUMIFS(AllPublicationData!$G:$G,AllPublicationData!$A:$A,'Publication Table'!$B125,AllPublicationData!$B:$B,'Publication Table'!$C$4,AllPublicationData!$D:$D,'Publication Table'!L$7),
IF('Publication Table'!$C$5="Operations cancelled for clinical reasons",
SUMIFS(AllPublicationData!$H:$H,AllPublicationData!$A:$A,'Publication Table'!$B125,AllPublicationData!$B:$B,'Publication Table'!$C$4,AllPublicationData!$D:$D,'Publication Table'!L$7),
IF('Publication Table'!$C$5="Operations cancelled for non-clinical/capacity reasons",
SUMIFS(AllPublicationData!$I:$I,AllPublicationData!$A:$A,'Publication Table'!$B125,AllPublicationData!$B:$B,'Publication Table'!$C$4,AllPublicationData!$D:$D,'Publication Table'!L$7),
IF('Publication Table'!$C$5="Cancellations for other reasons",
SUMIFS(AllPublicationData!$J:$J,AllPublicationData!$A:$A,'Publication Table'!$B125,AllPublicationData!$B:$B,'Publication Table'!$C$4,AllPublicationData!$D:$D,'Publication Table'!L$7)))))))+
IF(AND($C$4="NHS Scotland",$C$5="Total Operations"),
SUMIFS(AllPublicationData!$E:$E,AllPublicationData!$A:$A,'Publication Table'!$B125,AllPublicationData!$B:$B,'Publication Table'!L$7),
IF(AND($C$4="NHS Scotland",$C$5="All Cancelled Operations"),
SUMIFS(AllPublicationData!$F:$F,AllPublicationData!$A:$A,'Publication Table'!$B125,AllPublicationData!$B:$B,'Publication Table'!L$7),
IF(AND($C$4="NHS Scotland",$C$5="Operations cancelled by patient"),
SUMIFS(AllPublicationData!$G:$G,AllPublicationData!$A:$A,'Publication Table'!$B125,AllPublicationData!$B:$B,'Publication Table'!L$7),
IF(AND($C$4="NHS Scotland",$C$5="Operations cancelled for clinical reasons"),
SUMIFS(AllPublicationData!$H:$H,AllPublicationData!$A:$A,'Publication Table'!$B125,AllPublicationData!$B:$B,'Publication Table'!L$7),
IF(AND($C$4="NHS Scotland",$C$5="Operations cancelled for non-clinical/capacity reasons"),
SUMIFS(AllPublicationData!$I:$I,AllPublicationData!$A:$A,'Publication Table'!$B125,AllPublicationData!$B:$B,'Publication Table'!L$7),
IF(AND($C$4="NHS Scotland",$C$5="Cancellations for other reasons"),
SUMIFS(AllPublicationData!$J:$J,AllPublicationData!$A:$A,'Publication Table'!$B125,AllPublicationData!$B:$B,'Publication Table'!L$7)))))))</f>
        <v>0</v>
      </c>
      <c r="M125" s="90">
        <f>IF($C$5="Total Operations",
SUMIFS(AllPublicationData!$E:$E,AllPublicationData!$A:$A,'Publication Table'!$B125,AllPublicationData!$B:$B,'Publication Table'!$C$4,AllPublicationData!$D:$D,'Publication Table'!M$7),
IF('Publication Table'!$C$5="All Cancelled Operations",
SUMIFS(AllPublicationData!$F:$F,AllPublicationData!$A:$A,'Publication Table'!$B125,AllPublicationData!$B:$B,'Publication Table'!$C$4,AllPublicationData!$D:$D,'Publication Table'!M$7),
IF('Publication Table'!$C$5="Operations cancelled by patient",
SUMIFS(AllPublicationData!$G:$G,AllPublicationData!$A:$A,'Publication Table'!$B125,AllPublicationData!$B:$B,'Publication Table'!$C$4,AllPublicationData!$D:$D,'Publication Table'!M$7),
IF('Publication Table'!$C$5="Operations cancelled for clinical reasons",
SUMIFS(AllPublicationData!$G:$G,AllPublicationData!$A:$A,'Publication Table'!$B125,AllPublicationData!$B:$B,'Publication Table'!$C$4,AllPublicationData!$D:$D,'Publication Table'!M$7),
IF('Publication Table'!$C$5="Operations cancelled for non-clinical/capacity reasons",
SUMIFS(AllPublicationData!$G:$G,AllPublicationData!$A:$A,'Publication Table'!$B125,AllPublicationData!$B:$B,'Publication Table'!$C$4,AllPublicationData!$D:$D,'Publication Table'!M$7),
IF('Publication Table'!$C$5="Cancellations for other reasons",
SUMIFS(AllPublicationData!$G:$G,AllPublicationData!$A:$A,'Publication Table'!$B125,AllPublicationData!$B:$B,'Publication Table'!$C$4,AllPublicationData!$D:$D,'Publication Table'!M$7)))))))+
IF(AND($C$4="NHS Scotland",$C$5="Total Operations"),
SUMIFS(AllPublicationData!$E:$E,AllPublicationData!$A:$A,'Publication Table'!$B125,AllPublicationData!$B:$B,'Publication Table'!M$7),
IF(AND($C$4="NHS Scotland",$C$5="All Cancelled Operations"),
SUMIFS(AllPublicationData!$F:$F,AllPublicationData!$A:$A,'Publication Table'!$B125,AllPublicationData!$B:$B,'Publication Table'!M$7),
IF(AND($C$4="NHS Scotland",$C$5="Operations cancelled by patient"),
SUMIFS(AllPublicationData!$G:$G,AllPublicationData!$A:$A,'Publication Table'!$B125,AllPublicationData!$B:$B,'Publication Table'!M$7),
IF(AND($C$4="NHS Scotland",$C$5="Operations cancelled for clinical reasons"),
SUMIFS(AllPublicationData!$H:$H,AllPublicationData!$A:$A,'Publication Table'!$B125,AllPublicationData!$B:$B,'Publication Table'!M$7),
IF(AND($C$4="NHS Scotland",$C$5="Operations cancelled for non-clinical/capacity reasons"),
SUMIFS(AllPublicationData!$I:$I,AllPublicationData!$A:$A,'Publication Table'!$B125,AllPublicationData!$B:$B,'Publication Table'!M$7),
IF(AND($C$4="NHS Scotland",$C$5="Cancellations for other reasons"),
SUMIFS(AllPublicationData!$J:$J,AllPublicationData!$A:$A,'Publication Table'!$B125,AllPublicationData!$B:$B,'Publication Table'!M$7)))))))</f>
        <v>0</v>
      </c>
      <c r="N125" s="90">
        <f>IF($C$5="Total Operations",
SUMIFS(AllPublicationData!$E:$E,AllPublicationData!$A:$A,'Publication Table'!$B125,AllPublicationData!$B:$B,'Publication Table'!$C$4,AllPublicationData!$D:$D,'Publication Table'!N$7),
IF('Publication Table'!$C$5="All Cancelled Operations",
SUMIFS(AllPublicationData!$F:$F,AllPublicationData!$A:$A,'Publication Table'!$B125,AllPublicationData!$B:$B,'Publication Table'!$C$4,AllPublicationData!$D:$D,'Publication Table'!N$7),
IF('Publication Table'!$C$5="Operations cancelled by patient",
SUMIFS(AllPublicationData!$G:$G,AllPublicationData!$A:$A,'Publication Table'!$B125,AllPublicationData!$B:$B,'Publication Table'!$C$4,AllPublicationData!$D:$D,'Publication Table'!N$7),
IF('Publication Table'!$C$5="Operations cancelled for clinical reasons",
SUMIFS(AllPublicationData!$G:$G,AllPublicationData!$A:$A,'Publication Table'!$B125,AllPublicationData!$B:$B,'Publication Table'!$C$4,AllPublicationData!$D:$D,'Publication Table'!N$7),
IF('Publication Table'!$C$5="Operations cancelled for non-clinical/capacity reasons",
SUMIFS(AllPublicationData!$G:$G,AllPublicationData!$A:$A,'Publication Table'!$B125,AllPublicationData!$B:$B,'Publication Table'!$C$4,AllPublicationData!$D:$D,'Publication Table'!N$7),
IF('Publication Table'!$C$5="Cancellations for other reasons",
SUMIFS(AllPublicationData!$G:$G,AllPublicationData!$A:$A,'Publication Table'!$B125,AllPublicationData!$B:$B,'Publication Table'!$C$4,AllPublicationData!$D:$D,'Publication Table'!N$7)))))))+
IF(AND($C$4="NHS Scotland",$C$5="Total Operations"),
SUMIFS(AllPublicationData!$E:$E,AllPublicationData!$A:$A,'Publication Table'!$B125,AllPublicationData!$B:$B,'Publication Table'!N$7),
IF(AND($C$4="NHS Scotland",$C$5="All Cancelled Operations"),
SUMIFS(AllPublicationData!$F:$F,AllPublicationData!$A:$A,'Publication Table'!$B125,AllPublicationData!$B:$B,'Publication Table'!N$7),
IF(AND($C$4="NHS Scotland",$C$5="Operations cancelled by patient"),
SUMIFS(AllPublicationData!$G:$G,AllPublicationData!$A:$A,'Publication Table'!$B125,AllPublicationData!$B:$B,'Publication Table'!N$7),
IF(AND($C$4="NHS Scotland",$C$5="Operations cancelled for clinical reasons"),
SUMIFS(AllPublicationData!$H:$H,AllPublicationData!$A:$A,'Publication Table'!$B125,AllPublicationData!$B:$B,'Publication Table'!N$7),
IF(AND($C$4="NHS Scotland",$C$5="Operations cancelled for non-clinical/capacity reasons"),
SUMIFS(AllPublicationData!$I:$I,AllPublicationData!$A:$A,'Publication Table'!$B125,AllPublicationData!$B:$B,'Publication Table'!N$7),
IF(AND($C$4="NHS Scotland",$C$5="Cancellations for other reasons"),
SUMIFS(AllPublicationData!$J:$J,AllPublicationData!$A:$A,'Publication Table'!$B125,AllPublicationData!$B:$B,'Publication Table'!N$7)))))))</f>
        <v>0</v>
      </c>
      <c r="O125" s="90">
        <f>IF($C$5="Total Operations",
SUMIFS(AllPublicationData!$E:$E,AllPublicationData!$A:$A,'Publication Table'!$B125,AllPublicationData!$B:$B,'Publication Table'!$C$4,AllPublicationData!$D:$D,'Publication Table'!O$7),
IF('Publication Table'!$C$5="All Cancelled Operations",
SUMIFS(AllPublicationData!$F:$F,AllPublicationData!$A:$A,'Publication Table'!$B125,AllPublicationData!$B:$B,'Publication Table'!$C$4,AllPublicationData!$D:$D,'Publication Table'!O$7),
IF('Publication Table'!$C$5="Operations cancelled by patient",
SUMIFS(AllPublicationData!$G:$G,AllPublicationData!$A:$A,'Publication Table'!$B125,AllPublicationData!$B:$B,'Publication Table'!$C$4,AllPublicationData!$D:$D,'Publication Table'!O$7),
IF('Publication Table'!$C$5="Operations cancelled for clinical reasons",
SUMIFS(AllPublicationData!$G:$G,AllPublicationData!$A:$A,'Publication Table'!$B125,AllPublicationData!$B:$B,'Publication Table'!$C$4,AllPublicationData!$D:$D,'Publication Table'!O$7),
IF('Publication Table'!$C$5="Operations cancelled for non-clinical/capacity reasons",
SUMIFS(AllPublicationData!$G:$G,AllPublicationData!$A:$A,'Publication Table'!$B125,AllPublicationData!$B:$B,'Publication Table'!$C$4,AllPublicationData!$D:$D,'Publication Table'!O$7),
IF('Publication Table'!$C$5="Cancellations for other reasons",
SUMIFS(AllPublicationData!$G:$G,AllPublicationData!$A:$A,'Publication Table'!$B125,AllPublicationData!$B:$B,'Publication Table'!$C$4,AllPublicationData!$D:$D,'Publication Table'!O$7)))))))+
IF(AND($C$4="NHS Scotland",$C$5="Total Operations"),
SUMIFS(AllPublicationData!$E:$E,AllPublicationData!$A:$A,'Publication Table'!$B125,AllPublicationData!$B:$B,'Publication Table'!O$7),
IF(AND($C$4="NHS Scotland",$C$5="All Cancelled Operations"),
SUMIFS(AllPublicationData!$F:$F,AllPublicationData!$A:$A,'Publication Table'!$B125,AllPublicationData!$B:$B,'Publication Table'!O$7),
IF(AND($C$4="NHS Scotland",$C$5="Operations cancelled by patient"),
SUMIFS(AllPublicationData!$G:$G,AllPublicationData!$A:$A,'Publication Table'!$B125,AllPublicationData!$B:$B,'Publication Table'!O$7),
IF(AND($C$4="NHS Scotland",$C$5="Operations cancelled for clinical reasons"),
SUMIFS(AllPublicationData!$H:$H,AllPublicationData!$A:$A,'Publication Table'!$B125,AllPublicationData!$B:$B,'Publication Table'!O$7),
IF(AND($C$4="NHS Scotland",$C$5="Operations cancelled for non-clinical/capacity reasons"),
SUMIFS(AllPublicationData!$I:$I,AllPublicationData!$A:$A,'Publication Table'!$B125,AllPublicationData!$B:$B,'Publication Table'!O$7),
IF(AND($C$4="NHS Scotland",$C$5="Cancellations for other reasons"),
SUMIFS(AllPublicationData!$J:$J,AllPublicationData!$A:$A,'Publication Table'!$B125,AllPublicationData!$B:$B,'Publication Table'!O$7)))))))</f>
        <v>0</v>
      </c>
      <c r="P125" s="90">
        <f>IF($C$5="Total Operations",
SUMIFS(AllPublicationData!$E:$E,AllPublicationData!$A:$A,'Publication Table'!$B125,AllPublicationData!$B:$B,'Publication Table'!$C$4,AllPublicationData!$D:$D,'Publication Table'!P$7),
IF('Publication Table'!$C$5="All Cancelled Operations",
SUMIFS(AllPublicationData!$F:$F,AllPublicationData!$A:$A,'Publication Table'!$B125,AllPublicationData!$B:$B,'Publication Table'!$C$4,AllPublicationData!$D:$D,'Publication Table'!P$7),
IF('Publication Table'!$C$5="Operations cancelled by patient",
SUMIFS(AllPublicationData!$G:$G,AllPublicationData!$A:$A,'Publication Table'!$B125,AllPublicationData!$B:$B,'Publication Table'!$C$4,AllPublicationData!$D:$D,'Publication Table'!P$7),
IF('Publication Table'!$C$5="Operations cancelled for clinical reasons",
SUMIFS(AllPublicationData!$G:$G,AllPublicationData!$A:$A,'Publication Table'!$B125,AllPublicationData!$B:$B,'Publication Table'!$C$4,AllPublicationData!$D:$D,'Publication Table'!P$7),
IF('Publication Table'!$C$5="Operations cancelled for non-clinical/capacity reasons",
SUMIFS(AllPublicationData!$G:$G,AllPublicationData!$A:$A,'Publication Table'!$B125,AllPublicationData!$B:$B,'Publication Table'!$C$4,AllPublicationData!$D:$D,'Publication Table'!P$7),
IF('Publication Table'!$C$5="Cancellations for other reasons",
SUMIFS(AllPublicationData!$G:$G,AllPublicationData!$A:$A,'Publication Table'!$B125,AllPublicationData!$B:$B,'Publication Table'!$C$4,AllPublicationData!$D:$D,'Publication Table'!P$7)))))))+
IF(AND($C$4="NHS Scotland",$C$5="Total Operations"),
SUMIFS(AllPublicationData!$E:$E,AllPublicationData!$A:$A,'Publication Table'!$B125,AllPublicationData!$B:$B,'Publication Table'!P$7),
IF(AND($C$4="NHS Scotland",$C$5="All Cancelled Operations"),
SUMIFS(AllPublicationData!$F:$F,AllPublicationData!$A:$A,'Publication Table'!$B125,AllPublicationData!$B:$B,'Publication Table'!P$7),
IF(AND($C$4="NHS Scotland",$C$5="Operations cancelled by patient"),
SUMIFS(AllPublicationData!$G:$G,AllPublicationData!$A:$A,'Publication Table'!$B125,AllPublicationData!$B:$B,'Publication Table'!P$7),
IF(AND($C$4="NHS Scotland",$C$5="Operations cancelled for clinical reasons"),
SUMIFS(AllPublicationData!$H:$H,AllPublicationData!$A:$A,'Publication Table'!$B125,AllPublicationData!$B:$B,'Publication Table'!P$7),
IF(AND($C$4="NHS Scotland",$C$5="Operations cancelled for non-clinical/capacity reasons"),
SUMIFS(AllPublicationData!$I:$I,AllPublicationData!$A:$A,'Publication Table'!$B125,AllPublicationData!$B:$B,'Publication Table'!P$7),
IF(AND($C$4="NHS Scotland",$C$5="Cancellations for other reasons"),
SUMIFS(AllPublicationData!$J:$J,AllPublicationData!$A:$A,'Publication Table'!$B125,AllPublicationData!$B:$B,'Publication Table'!P$7)))))))</f>
        <v>0</v>
      </c>
      <c r="Q125" s="90">
        <f>IF($C$5="Total Operations",
SUMIFS(AllPublicationData!$E:$E,AllPublicationData!$A:$A,'Publication Table'!$B125,AllPublicationData!$B:$B,'Publication Table'!$C$4,AllPublicationData!$D:$D,'Publication Table'!Q$7),
IF('Publication Table'!$C$5="All Cancelled Operations",
SUMIFS(AllPublicationData!$F:$F,AllPublicationData!$A:$A,'Publication Table'!$B125,AllPublicationData!$B:$B,'Publication Table'!$C$4,AllPublicationData!$D:$D,'Publication Table'!Q$7),
IF('Publication Table'!$C$5="Operations cancelled by patient",
SUMIFS(AllPublicationData!$G:$G,AllPublicationData!$A:$A,'Publication Table'!$B125,AllPublicationData!$B:$B,'Publication Table'!$C$4,AllPublicationData!$D:$D,'Publication Table'!Q$7),
IF('Publication Table'!$C$5="Operations cancelled for clinical reasons",
SUMIFS(AllPublicationData!$G:$G,AllPublicationData!$A:$A,'Publication Table'!$B125,AllPublicationData!$B:$B,'Publication Table'!$C$4,AllPublicationData!$D:$D,'Publication Table'!Q$7),
IF('Publication Table'!$C$5="Operations cancelled for non-clinical/capacity reasons",
SUMIFS(AllPublicationData!$G:$G,AllPublicationData!$A:$A,'Publication Table'!$B125,AllPublicationData!$B:$B,'Publication Table'!$C$4,AllPublicationData!$D:$D,'Publication Table'!Q$7),
IF('Publication Table'!$C$5="Cancellations for other reasons",
SUMIFS(AllPublicationData!$G:$G,AllPublicationData!$A:$A,'Publication Table'!$B125,AllPublicationData!$B:$B,'Publication Table'!$C$4,AllPublicationData!$D:$D,'Publication Table'!Q$7)))))))+
IF(AND($C$4="NHS Scotland",$C$5="Total Operations"),
SUMIFS(AllPublicationData!$E:$E,AllPublicationData!$A:$A,'Publication Table'!$B125,AllPublicationData!$B:$B,'Publication Table'!Q$7),
IF(AND($C$4="NHS Scotland",$C$5="All Cancelled Operations"),
SUMIFS(AllPublicationData!$F:$F,AllPublicationData!$A:$A,'Publication Table'!$B125,AllPublicationData!$B:$B,'Publication Table'!Q$7),
IF(AND($C$4="NHS Scotland",$C$5="Operations cancelled by patient"),
SUMIFS(AllPublicationData!$G:$G,AllPublicationData!$A:$A,'Publication Table'!$B125,AllPublicationData!$B:$B,'Publication Table'!Q$7),
IF(AND($C$4="NHS Scotland",$C$5="Operations cancelled for clinical reasons"),
SUMIFS(AllPublicationData!$H:$H,AllPublicationData!$A:$A,'Publication Table'!$B125,AllPublicationData!$B:$B,'Publication Table'!Q$7),
IF(AND($C$4="NHS Scotland",$C$5="Operations cancelled for non-clinical/capacity reasons"),
SUMIFS(AllPublicationData!$I:$I,AllPublicationData!$A:$A,'Publication Table'!$B125,AllPublicationData!$B:$B,'Publication Table'!Q$7),
IF(AND($C$4="NHS Scotland",$C$5="Cancellations for other reasons"),
SUMIFS(AllPublicationData!$J:$J,AllPublicationData!$A:$A,'Publication Table'!$B125,AllPublicationData!$B:$B,'Publication Table'!Q$7)))))))</f>
        <v>0</v>
      </c>
      <c r="R125" s="90">
        <f>IF($C$5="Total Operations",
SUMIFS(AllPublicationData!$E:$E,AllPublicationData!$A:$A,'Publication Table'!$B125,AllPublicationData!$B:$B,'Publication Table'!$C$4,AllPublicationData!$D:$D,'Publication Table'!R$7),
IF('Publication Table'!$C$5="All Cancelled Operations",
SUMIFS(AllPublicationData!$F:$F,AllPublicationData!$A:$A,'Publication Table'!$B125,AllPublicationData!$B:$B,'Publication Table'!$C$4,AllPublicationData!$D:$D,'Publication Table'!R$7),
IF('Publication Table'!$C$5="Operations cancelled by patient",
SUMIFS(AllPublicationData!$G:$G,AllPublicationData!$A:$A,'Publication Table'!$B125,AllPublicationData!$B:$B,'Publication Table'!$C$4,AllPublicationData!$D:$D,'Publication Table'!R$7),
IF('Publication Table'!$C$5="Operations cancelled for clinical reasons",
SUMIFS(AllPublicationData!$G:$G,AllPublicationData!$A:$A,'Publication Table'!$B125,AllPublicationData!$B:$B,'Publication Table'!$C$4,AllPublicationData!$D:$D,'Publication Table'!R$7),
IF('Publication Table'!$C$5="Operations cancelled for non-clinical/capacity reasons",
SUMIFS(AllPublicationData!$G:$G,AllPublicationData!$A:$A,'Publication Table'!$B125,AllPublicationData!$B:$B,'Publication Table'!$C$4,AllPublicationData!$D:$D,'Publication Table'!R$7),
IF('Publication Table'!$C$5="Cancellations for other reasons",
SUMIFS(AllPublicationData!$G:$G,AllPublicationData!$A:$A,'Publication Table'!$B125,AllPublicationData!$B:$B,'Publication Table'!$C$4,AllPublicationData!$D:$D,'Publication Table'!R$7)))))))+
IF(AND($C$4="NHS Scotland",$C$5="Total Operations"),
SUMIFS(AllPublicationData!$E:$E,AllPublicationData!$A:$A,'Publication Table'!$B125,AllPublicationData!$B:$B,'Publication Table'!R$7),
IF(AND($C$4="NHS Scotland",$C$5="All Cancelled Operations"),
SUMIFS(AllPublicationData!$F:$F,AllPublicationData!$A:$A,'Publication Table'!$B125,AllPublicationData!$B:$B,'Publication Table'!R$7),
IF(AND($C$4="NHS Scotland",$C$5="Operations cancelled by patient"),
SUMIFS(AllPublicationData!$G:$G,AllPublicationData!$A:$A,'Publication Table'!$B125,AllPublicationData!$B:$B,'Publication Table'!R$7),
IF(AND($C$4="NHS Scotland",$C$5="Operations cancelled for clinical reasons"),
SUMIFS(AllPublicationData!$H:$H,AllPublicationData!$A:$A,'Publication Table'!$B125,AllPublicationData!$B:$B,'Publication Table'!R$7),
IF(AND($C$4="NHS Scotland",$C$5="Operations cancelled for non-clinical/capacity reasons"),
SUMIFS(AllPublicationData!$I:$I,AllPublicationData!$A:$A,'Publication Table'!$B125,AllPublicationData!$B:$B,'Publication Table'!R$7),
IF(AND($C$4="NHS Scotland",$C$5="Cancellations for other reasons"),
SUMIFS(AllPublicationData!$J:$J,AllPublicationData!$A:$A,'Publication Table'!$B125,AllPublicationData!$B:$B,'Publication Table'!R$7)))))))</f>
        <v>0</v>
      </c>
    </row>
    <row r="126" spans="2:18" x14ac:dyDescent="0.35">
      <c r="C126" s="81">
        <f>IF($C$5="Total Operations",
SUMIFS(AllPublicationData!$E:$E,AllPublicationData!$A:$A,'Publication Table'!$B126,AllPublicationData!$B:$B,'Publication Table'!$C$4),
IF('Publication Table'!$C$5="All Cancelled Operations",
SUMIFS(AllPublicationData!$F:$F,AllPublicationData!$A:$A,'Publication Table'!$B126,AllPublicationData!$B:$B,'Publication Table'!$C$4),
IF('Publication Table'!$C$5="Operations cancelled by patient",
SUMIFS(AllPublicationData!$G:$G,AllPublicationData!$A:$A,'Publication Table'!$B126,AllPublicationData!$B:$B,'Publication Table'!$C$4),
IF('Publication Table'!$C$5="Operations cancelled for clinical reasons",
SUMIFS(AllPublicationData!$H:$H,AllPublicationData!$A:$A,'Publication Table'!$B126,AllPublicationData!$B:$B,'Publication Table'!$C$4),
IF('Publication Table'!$C$5="Operations cancelled for non-clinical/capacity reasons",
SUMIFS(AllPublicationData!$I:$I,AllPublicationData!$A:$A,'Publication Table'!$B126,AllPublicationData!$B:$B,'Publication Table'!$C$4),
IF('Publication Table'!$C$5="Cancellations for other reasons",
SUMIFS(AllPublicationData!$J:$J,AllPublicationData!$A:$A,'Publication Table'!$B126,AllPublicationData!$B:$B,'Publication Table'!$C$4)))))))+
IF(AND($C$4="NHS Scotland",$C$5="Total Operations"),
SUMIFS(AllPublicationData!$E:$E,AllPublicationData!$A:$A,'Publication Table'!$B126),
IF(AND($C$4="NHS Scotland",$C$5="All Cancelled Operations"),
SUMIFS(AllPublicationData!$F:$F,AllPublicationData!$A:$A,'Publication Table'!$B126),
IF(AND($C$4="NHS Scotland",$C$5="Operations cancelled by patient"),
SUMIFS(AllPublicationData!$G:$G,AllPublicationData!$A:$A,'Publication Table'!$B126),
IF(AND($C$4="NHS Scotland",$C$5="Operations cancelled for clinical reasons"),
SUMIFS(AllPublicationData!$H:$H,AllPublicationData!$A:$A,'Publication Table'!$B126),
IF(AND($C$4="NHS Scotland",$C$5="Operations cancelled for non-clinical/capacity reasons"),
SUMIFS(AllPublicationData!$I:$I,AllPublicationData!$A:$A,'Publication Table'!$B126),
IF(AND($C$4="NHS Scotland",$C$5="Cancellations for other reasons"),
SUMIFS(AllPublicationData!$J:$J,AllPublicationData!$A:$A,'Publication Table'!$B126)))))))</f>
        <v>0</v>
      </c>
      <c r="D126" s="90">
        <f>IF($C$5="Total Operations",
SUMIFS(AllPublicationData!$E:$E,AllPublicationData!$A:$A,'Publication Table'!$B126,AllPublicationData!$B:$B,'Publication Table'!$C$4,AllPublicationData!$D:$D,'Publication Table'!D$7),
IF('Publication Table'!$C$5="All Cancelled Operations",
SUMIFS(AllPublicationData!$F:$F,AllPublicationData!$A:$A,'Publication Table'!$B126,AllPublicationData!$B:$B,'Publication Table'!$C$4,AllPublicationData!$D:$D,'Publication Table'!D$7),
IF('Publication Table'!$C$5="Operations cancelled by patient",
SUMIFS(AllPublicationData!$G:$G,AllPublicationData!$A:$A,'Publication Table'!$B126,AllPublicationData!$B:$B,'Publication Table'!$C$4,AllPublicationData!$D:$D,'Publication Table'!D$7),
IF('Publication Table'!$C$5="Operations cancelled for clinical reasons",
SUMIFS(AllPublicationData!$H:$H,AllPublicationData!$A:$A,'Publication Table'!$B126,AllPublicationData!$B:$B,'Publication Table'!$C$4,AllPublicationData!$D:$D,'Publication Table'!D$7),
IF('Publication Table'!$C$5="Operations cancelled for non-clinical/capacity reasons",
SUMIFS(AllPublicationData!$I:$I,AllPublicationData!$A:$A,'Publication Table'!$B126,AllPublicationData!$B:$B,'Publication Table'!$C$4,AllPublicationData!$D:$D,'Publication Table'!D$7),
IF('Publication Table'!$C$5="Cancellations for other reasons",
SUMIFS(AllPublicationData!$J:$J,AllPublicationData!$A:$A,'Publication Table'!$B126,AllPublicationData!$B:$B,'Publication Table'!$C$4,AllPublicationData!$D:$D,'Publication Table'!D$7)))))))+
IF(AND($C$4="NHS Scotland",$C$5="Total Operations"),
SUMIFS(AllPublicationData!$E:$E,AllPublicationData!$A:$A,'Publication Table'!$B126,AllPublicationData!$B:$B,'Publication Table'!D$7),
IF(AND($C$4="NHS Scotland",$C$5="All Cancelled Operations"),
SUMIFS(AllPublicationData!$F:$F,AllPublicationData!$A:$A,'Publication Table'!$B126,AllPublicationData!$B:$B,'Publication Table'!D$7),
IF(AND($C$4="NHS Scotland",$C$5="Operations cancelled by patient"),
SUMIFS(AllPublicationData!$G:$G,AllPublicationData!$A:$A,'Publication Table'!$B126,AllPublicationData!$B:$B,'Publication Table'!D$7),
IF(AND($C$4="NHS Scotland",$C$5="Operations cancelled for clinical reasons"),
SUMIFS(AllPublicationData!$H:$H,AllPublicationData!$A:$A,'Publication Table'!$B126,AllPublicationData!$B:$B,'Publication Table'!D$7),
IF(AND($C$4="NHS Scotland",$C$5="Operations cancelled for non-clinical/capacity reasons"),
SUMIFS(AllPublicationData!$I:$I,AllPublicationData!$A:$A,'Publication Table'!$B126,AllPublicationData!$B:$B,'Publication Table'!D$7),
IF(AND($C$4="NHS Scotland",$C$5="Cancellations for other reasons"),
SUMIFS(AllPublicationData!$J:$J,AllPublicationData!$A:$A,'Publication Table'!$B126,AllPublicationData!$B:$B,'Publication Table'!D$7)))))))</f>
        <v>0</v>
      </c>
      <c r="E126" s="90">
        <f>IF($C$5="Total Operations",
SUMIFS(AllPublicationData!$E:$E,AllPublicationData!$A:$A,'Publication Table'!$B126,AllPublicationData!$B:$B,'Publication Table'!$C$4,AllPublicationData!$D:$D,'Publication Table'!E$7),
IF('Publication Table'!$C$5="All Cancelled Operations",
SUMIFS(AllPublicationData!$F:$F,AllPublicationData!$A:$A,'Publication Table'!$B126,AllPublicationData!$B:$B,'Publication Table'!$C$4,AllPublicationData!$D:$D,'Publication Table'!E$7),
IF('Publication Table'!$C$5="Operations cancelled by patient",
SUMIFS(AllPublicationData!$G:$G,AllPublicationData!$A:$A,'Publication Table'!$B126,AllPublicationData!$B:$B,'Publication Table'!$C$4,AllPublicationData!$D:$D,'Publication Table'!E$7),
IF('Publication Table'!$C$5="Operations cancelled for clinical reasons",
SUMIFS(AllPublicationData!$H:$H,AllPublicationData!$A:$A,'Publication Table'!$B126,AllPublicationData!$B:$B,'Publication Table'!$C$4,AllPublicationData!$D:$D,'Publication Table'!E$7),
IF('Publication Table'!$C$5="Operations cancelled for non-clinical/capacity reasons",
SUMIFS(AllPublicationData!$I:$I,AllPublicationData!$A:$A,'Publication Table'!$B126,AllPublicationData!$B:$B,'Publication Table'!$C$4,AllPublicationData!$D:$D,'Publication Table'!E$7),
IF('Publication Table'!$C$5="Cancellations for other reasons",
SUMIFS(AllPublicationData!$J:$J,AllPublicationData!$A:$A,'Publication Table'!$B126,AllPublicationData!$B:$B,'Publication Table'!$C$4,AllPublicationData!$D:$D,'Publication Table'!E$7)))))))+
IF(AND($C$4="NHS Scotland",$C$5="Total Operations"),
SUMIFS(AllPublicationData!$E:$E,AllPublicationData!$A:$A,'Publication Table'!$B126,AllPublicationData!$B:$B,'Publication Table'!E$7),
IF(AND($C$4="NHS Scotland",$C$5="All Cancelled Operations"),
SUMIFS(AllPublicationData!$F:$F,AllPublicationData!$A:$A,'Publication Table'!$B126,AllPublicationData!$B:$B,'Publication Table'!E$7),
IF(AND($C$4="NHS Scotland",$C$5="Operations cancelled by patient"),
SUMIFS(AllPublicationData!$G:$G,AllPublicationData!$A:$A,'Publication Table'!$B126,AllPublicationData!$B:$B,'Publication Table'!E$7),
IF(AND($C$4="NHS Scotland",$C$5="Operations cancelled for clinical reasons"),
SUMIFS(AllPublicationData!$H:$H,AllPublicationData!$A:$A,'Publication Table'!$B126,AllPublicationData!$B:$B,'Publication Table'!E$7),
IF(AND($C$4="NHS Scotland",$C$5="Operations cancelled for non-clinical/capacity reasons"),
SUMIFS(AllPublicationData!$I:$I,AllPublicationData!$A:$A,'Publication Table'!$B126,AllPublicationData!$B:$B,'Publication Table'!E$7),
IF(AND($C$4="NHS Scotland",$C$5="Cancellations for other reasons"),
SUMIFS(AllPublicationData!$J:$J,AllPublicationData!$A:$A,'Publication Table'!$B126,AllPublicationData!$B:$B,'Publication Table'!E$7)))))))</f>
        <v>0</v>
      </c>
      <c r="F126" s="90">
        <f>IF($C$5="Total Operations",
SUMIFS(AllPublicationData!$E:$E,AllPublicationData!$A:$A,'Publication Table'!$B126,AllPublicationData!$B:$B,'Publication Table'!$C$4,AllPublicationData!$D:$D,'Publication Table'!F$7),
IF('Publication Table'!$C$5="All Cancelled Operations",
SUMIFS(AllPublicationData!$F:$F,AllPublicationData!$A:$A,'Publication Table'!$B126,AllPublicationData!$B:$B,'Publication Table'!$C$4,AllPublicationData!$D:$D,'Publication Table'!F$7),
IF('Publication Table'!$C$5="Operations cancelled by patient",
SUMIFS(AllPublicationData!$G:$G,AllPublicationData!$A:$A,'Publication Table'!$B126,AllPublicationData!$B:$B,'Publication Table'!$C$4,AllPublicationData!$D:$D,'Publication Table'!F$7),
IF('Publication Table'!$C$5="Operations cancelled for clinical reasons",
SUMIFS(AllPublicationData!$H:$H,AllPublicationData!$A:$A,'Publication Table'!$B126,AllPublicationData!$B:$B,'Publication Table'!$C$4,AllPublicationData!$D:$D,'Publication Table'!F$7),
IF('Publication Table'!$C$5="Operations cancelled for non-clinical/capacity reasons",
SUMIFS(AllPublicationData!$I:$I,AllPublicationData!$A:$A,'Publication Table'!$B126,AllPublicationData!$B:$B,'Publication Table'!$C$4,AllPublicationData!$D:$D,'Publication Table'!F$7),
IF('Publication Table'!$C$5="Cancellations for other reasons",
SUMIFS(AllPublicationData!$J:$J,AllPublicationData!$A:$A,'Publication Table'!$B126,AllPublicationData!$B:$B,'Publication Table'!$C$4,AllPublicationData!$D:$D,'Publication Table'!F$7)))))))+
IF(AND($C$4="NHS Scotland",$C$5="Total Operations"),
SUMIFS(AllPublicationData!$E:$E,AllPublicationData!$A:$A,'Publication Table'!$B126,AllPublicationData!$B:$B,'Publication Table'!F$7),
IF(AND($C$4="NHS Scotland",$C$5="All Cancelled Operations"),
SUMIFS(AllPublicationData!$F:$F,AllPublicationData!$A:$A,'Publication Table'!$B126,AllPublicationData!$B:$B,'Publication Table'!F$7),
IF(AND($C$4="NHS Scotland",$C$5="Operations cancelled by patient"),
SUMIFS(AllPublicationData!$G:$G,AllPublicationData!$A:$A,'Publication Table'!$B126,AllPublicationData!$B:$B,'Publication Table'!F$7),
IF(AND($C$4="NHS Scotland",$C$5="Operations cancelled for clinical reasons"),
SUMIFS(AllPublicationData!$H:$H,AllPublicationData!$A:$A,'Publication Table'!$B126,AllPublicationData!$B:$B,'Publication Table'!F$7),
IF(AND($C$4="NHS Scotland",$C$5="Operations cancelled for non-clinical/capacity reasons"),
SUMIFS(AllPublicationData!$I:$I,AllPublicationData!$A:$A,'Publication Table'!$B126,AllPublicationData!$B:$B,'Publication Table'!F$7),
IF(AND($C$4="NHS Scotland",$C$5="Cancellations for other reasons"),
SUMIFS(AllPublicationData!$J:$J,AllPublicationData!$A:$A,'Publication Table'!$B126,AllPublicationData!$B:$B,'Publication Table'!F$7)))))))</f>
        <v>0</v>
      </c>
      <c r="G126" s="90">
        <f>IF($C$5="Total Operations",
SUMIFS(AllPublicationData!$E:$E,AllPublicationData!$A:$A,'Publication Table'!$B126,AllPublicationData!$B:$B,'Publication Table'!$C$4,AllPublicationData!$D:$D,'Publication Table'!G$7),
IF('Publication Table'!$C$5="All Cancelled Operations",
SUMIFS(AllPublicationData!$F:$F,AllPublicationData!$A:$A,'Publication Table'!$B126,AllPublicationData!$B:$B,'Publication Table'!$C$4,AllPublicationData!$D:$D,'Publication Table'!G$7),
IF('Publication Table'!$C$5="Operations cancelled by patient",
SUMIFS(AllPublicationData!$G:$G,AllPublicationData!$A:$A,'Publication Table'!$B126,AllPublicationData!$B:$B,'Publication Table'!$C$4,AllPublicationData!$D:$D,'Publication Table'!G$7),
IF('Publication Table'!$C$5="Operations cancelled for clinical reasons",
SUMIFS(AllPublicationData!$H:$H,AllPublicationData!$A:$A,'Publication Table'!$B126,AllPublicationData!$B:$B,'Publication Table'!$C$4,AllPublicationData!$D:$D,'Publication Table'!G$7),
IF('Publication Table'!$C$5="Operations cancelled for non-clinical/capacity reasons",
SUMIFS(AllPublicationData!$I:$I,AllPublicationData!$A:$A,'Publication Table'!$B126,AllPublicationData!$B:$B,'Publication Table'!$C$4,AllPublicationData!$D:$D,'Publication Table'!G$7),
IF('Publication Table'!$C$5="Cancellations for other reasons",
SUMIFS(AllPublicationData!$J:$J,AllPublicationData!$A:$A,'Publication Table'!$B126,AllPublicationData!$B:$B,'Publication Table'!$C$4,AllPublicationData!$D:$D,'Publication Table'!G$7)))))))+
IF(AND($C$4="NHS Scotland",$C$5="Total Operations"),
SUMIFS(AllPublicationData!$E:$E,AllPublicationData!$A:$A,'Publication Table'!$B126,AllPublicationData!$B:$B,'Publication Table'!G$7),
IF(AND($C$4="NHS Scotland",$C$5="All Cancelled Operations"),
SUMIFS(AllPublicationData!$F:$F,AllPublicationData!$A:$A,'Publication Table'!$B126,AllPublicationData!$B:$B,'Publication Table'!G$7),
IF(AND($C$4="NHS Scotland",$C$5="Operations cancelled by patient"),
SUMIFS(AllPublicationData!$G:$G,AllPublicationData!$A:$A,'Publication Table'!$B126,AllPublicationData!$B:$B,'Publication Table'!G$7),
IF(AND($C$4="NHS Scotland",$C$5="Operations cancelled for clinical reasons"),
SUMIFS(AllPublicationData!$H:$H,AllPublicationData!$A:$A,'Publication Table'!$B126,AllPublicationData!$B:$B,'Publication Table'!G$7),
IF(AND($C$4="NHS Scotland",$C$5="Operations cancelled for non-clinical/capacity reasons"),
SUMIFS(AllPublicationData!$I:$I,AllPublicationData!$A:$A,'Publication Table'!$B126,AllPublicationData!$B:$B,'Publication Table'!G$7),
IF(AND($C$4="NHS Scotland",$C$5="Cancellations for other reasons"),
SUMIFS(AllPublicationData!$J:$J,AllPublicationData!$A:$A,'Publication Table'!$B126,AllPublicationData!$B:$B,'Publication Table'!G$7)))))))</f>
        <v>0</v>
      </c>
      <c r="H126" s="90">
        <f>IF($C$5="Total Operations",
SUMIFS(AllPublicationData!$E:$E,AllPublicationData!$A:$A,'Publication Table'!$B126,AllPublicationData!$B:$B,'Publication Table'!$C$4,AllPublicationData!$D:$D,'Publication Table'!H$7),
IF('Publication Table'!$C$5="All Cancelled Operations",
SUMIFS(AllPublicationData!$F:$F,AllPublicationData!$A:$A,'Publication Table'!$B126,AllPublicationData!$B:$B,'Publication Table'!$C$4,AllPublicationData!$D:$D,'Publication Table'!H$7),
IF('Publication Table'!$C$5="Operations cancelled by patient",
SUMIFS(AllPublicationData!$G:$G,AllPublicationData!$A:$A,'Publication Table'!$B126,AllPublicationData!$B:$B,'Publication Table'!$C$4,AllPublicationData!$D:$D,'Publication Table'!H$7),
IF('Publication Table'!$C$5="Operations cancelled for clinical reasons",
SUMIFS(AllPublicationData!$H:$H,AllPublicationData!$A:$A,'Publication Table'!$B126,AllPublicationData!$B:$B,'Publication Table'!$C$4,AllPublicationData!$D:$D,'Publication Table'!H$7),
IF('Publication Table'!$C$5="Operations cancelled for non-clinical/capacity reasons",
SUMIFS(AllPublicationData!$I:$I,AllPublicationData!$A:$A,'Publication Table'!$B126,AllPublicationData!$B:$B,'Publication Table'!$C$4,AllPublicationData!$D:$D,'Publication Table'!H$7),
IF('Publication Table'!$C$5="Cancellations for other reasons",
SUMIFS(AllPublicationData!$J:$J,AllPublicationData!$A:$A,'Publication Table'!$B126,AllPublicationData!$B:$B,'Publication Table'!$C$4,AllPublicationData!$D:$D,'Publication Table'!H$7)))))))+
IF(AND($C$4="NHS Scotland",$C$5="Total Operations"),
SUMIFS(AllPublicationData!$E:$E,AllPublicationData!$A:$A,'Publication Table'!$B126,AllPublicationData!$B:$B,'Publication Table'!H$7),
IF(AND($C$4="NHS Scotland",$C$5="All Cancelled Operations"),
SUMIFS(AllPublicationData!$F:$F,AllPublicationData!$A:$A,'Publication Table'!$B126,AllPublicationData!$B:$B,'Publication Table'!H$7),
IF(AND($C$4="NHS Scotland",$C$5="Operations cancelled by patient"),
SUMIFS(AllPublicationData!$G:$G,AllPublicationData!$A:$A,'Publication Table'!$B126,AllPublicationData!$B:$B,'Publication Table'!H$7),
IF(AND($C$4="NHS Scotland",$C$5="Operations cancelled for clinical reasons"),
SUMIFS(AllPublicationData!$H:$H,AllPublicationData!$A:$A,'Publication Table'!$B126,AllPublicationData!$B:$B,'Publication Table'!H$7),
IF(AND($C$4="NHS Scotland",$C$5="Operations cancelled for non-clinical/capacity reasons"),
SUMIFS(AllPublicationData!$I:$I,AllPublicationData!$A:$A,'Publication Table'!$B126,AllPublicationData!$B:$B,'Publication Table'!H$7),
IF(AND($C$4="NHS Scotland",$C$5="Cancellations for other reasons"),
SUMIFS(AllPublicationData!$J:$J,AllPublicationData!$A:$A,'Publication Table'!$B126,AllPublicationData!$B:$B,'Publication Table'!H$7)))))))</f>
        <v>0</v>
      </c>
      <c r="I126" s="90">
        <f>IF($C$5="Total Operations",
SUMIFS(AllPublicationData!$E:$E,AllPublicationData!$A:$A,'Publication Table'!$B126,AllPublicationData!$B:$B,'Publication Table'!$C$4,AllPublicationData!$D:$D,'Publication Table'!I$7),
IF('Publication Table'!$C$5="All Cancelled Operations",
SUMIFS(AllPublicationData!$F:$F,AllPublicationData!$A:$A,'Publication Table'!$B126,AllPublicationData!$B:$B,'Publication Table'!$C$4,AllPublicationData!$D:$D,'Publication Table'!I$7),
IF('Publication Table'!$C$5="Operations cancelled by patient",
SUMIFS(AllPublicationData!$G:$G,AllPublicationData!$A:$A,'Publication Table'!$B126,AllPublicationData!$B:$B,'Publication Table'!$C$4,AllPublicationData!$D:$D,'Publication Table'!I$7),
IF('Publication Table'!$C$5="Operations cancelled for clinical reasons",
SUMIFS(AllPublicationData!$H:$H,AllPublicationData!$A:$A,'Publication Table'!$B126,AllPublicationData!$B:$B,'Publication Table'!$C$4,AllPublicationData!$D:$D,'Publication Table'!I$7),
IF('Publication Table'!$C$5="Operations cancelled for non-clinical/capacity reasons",
SUMIFS(AllPublicationData!$I:$I,AllPublicationData!$A:$A,'Publication Table'!$B126,AllPublicationData!$B:$B,'Publication Table'!$C$4,AllPublicationData!$D:$D,'Publication Table'!I$7),
IF('Publication Table'!$C$5="Cancellations for other reasons",
SUMIFS(AllPublicationData!$J:$J,AllPublicationData!$A:$A,'Publication Table'!$B126,AllPublicationData!$B:$B,'Publication Table'!$C$4,AllPublicationData!$D:$D,'Publication Table'!I$7)))))))+
IF(AND($C$4="NHS Scotland",$C$5="Total Operations"),
SUMIFS(AllPublicationData!$E:$E,AllPublicationData!$A:$A,'Publication Table'!$B126,AllPublicationData!$B:$B,'Publication Table'!I$7),
IF(AND($C$4="NHS Scotland",$C$5="All Cancelled Operations"),
SUMIFS(AllPublicationData!$F:$F,AllPublicationData!$A:$A,'Publication Table'!$B126,AllPublicationData!$B:$B,'Publication Table'!I$7),
IF(AND($C$4="NHS Scotland",$C$5="Operations cancelled by patient"),
SUMIFS(AllPublicationData!$G:$G,AllPublicationData!$A:$A,'Publication Table'!$B126,AllPublicationData!$B:$B,'Publication Table'!I$7),
IF(AND($C$4="NHS Scotland",$C$5="Operations cancelled for clinical reasons"),
SUMIFS(AllPublicationData!$H:$H,AllPublicationData!$A:$A,'Publication Table'!$B126,AllPublicationData!$B:$B,'Publication Table'!I$7),
IF(AND($C$4="NHS Scotland",$C$5="Operations cancelled for non-clinical/capacity reasons"),
SUMIFS(AllPublicationData!$I:$I,AllPublicationData!$A:$A,'Publication Table'!$B126,AllPublicationData!$B:$B,'Publication Table'!I$7),
IF(AND($C$4="NHS Scotland",$C$5="Cancellations for other reasons"),
SUMIFS(AllPublicationData!$J:$J,AllPublicationData!$A:$A,'Publication Table'!$B126,AllPublicationData!$B:$B,'Publication Table'!I$7)))))))</f>
        <v>0</v>
      </c>
      <c r="J126" s="90">
        <f>IF($C$5="Total Operations",
SUMIFS(AllPublicationData!$E:$E,AllPublicationData!$A:$A,'Publication Table'!$B126,AllPublicationData!$B:$B,'Publication Table'!$C$4,AllPublicationData!$D:$D,'Publication Table'!J$7),
IF('Publication Table'!$C$5="All Cancelled Operations",
SUMIFS(AllPublicationData!$F:$F,AllPublicationData!$A:$A,'Publication Table'!$B126,AllPublicationData!$B:$B,'Publication Table'!$C$4,AllPublicationData!$D:$D,'Publication Table'!J$7),
IF('Publication Table'!$C$5="Operations cancelled by patient",
SUMIFS(AllPublicationData!$G:$G,AllPublicationData!$A:$A,'Publication Table'!$B126,AllPublicationData!$B:$B,'Publication Table'!$C$4,AllPublicationData!$D:$D,'Publication Table'!J$7),
IF('Publication Table'!$C$5="Operations cancelled for clinical reasons",
SUMIFS(AllPublicationData!$H:$H,AllPublicationData!$A:$A,'Publication Table'!$B126,AllPublicationData!$B:$B,'Publication Table'!$C$4,AllPublicationData!$D:$D,'Publication Table'!J$7),
IF('Publication Table'!$C$5="Operations cancelled for non-clinical/capacity reasons",
SUMIFS(AllPublicationData!$I:$I,AllPublicationData!$A:$A,'Publication Table'!$B126,AllPublicationData!$B:$B,'Publication Table'!$C$4,AllPublicationData!$D:$D,'Publication Table'!J$7),
IF('Publication Table'!$C$5="Cancellations for other reasons",
SUMIFS(AllPublicationData!$J:$J,AllPublicationData!$A:$A,'Publication Table'!$B126,AllPublicationData!$B:$B,'Publication Table'!$C$4,AllPublicationData!$D:$D,'Publication Table'!J$7)))))))+
IF(AND($C$4="NHS Scotland",$C$5="Total Operations"),
SUMIFS(AllPublicationData!$E:$E,AllPublicationData!$A:$A,'Publication Table'!$B126,AllPublicationData!$B:$B,'Publication Table'!J$7),
IF(AND($C$4="NHS Scotland",$C$5="All Cancelled Operations"),
SUMIFS(AllPublicationData!$F:$F,AllPublicationData!$A:$A,'Publication Table'!$B126,AllPublicationData!$B:$B,'Publication Table'!J$7),
IF(AND($C$4="NHS Scotland",$C$5="Operations cancelled by patient"),
SUMIFS(AllPublicationData!$G:$G,AllPublicationData!$A:$A,'Publication Table'!$B126,AllPublicationData!$B:$B,'Publication Table'!J$7),
IF(AND($C$4="NHS Scotland",$C$5="Operations cancelled for clinical reasons"),
SUMIFS(AllPublicationData!$H:$H,AllPublicationData!$A:$A,'Publication Table'!$B126,AllPublicationData!$B:$B,'Publication Table'!J$7),
IF(AND($C$4="NHS Scotland",$C$5="Operations cancelled for non-clinical/capacity reasons"),
SUMIFS(AllPublicationData!$I:$I,AllPublicationData!$A:$A,'Publication Table'!$B126,AllPublicationData!$B:$B,'Publication Table'!J$7),
IF(AND($C$4="NHS Scotland",$C$5="Cancellations for other reasons"),
SUMIFS(AllPublicationData!$J:$J,AllPublicationData!$A:$A,'Publication Table'!$B126,AllPublicationData!$B:$B,'Publication Table'!J$7)))))))</f>
        <v>0</v>
      </c>
      <c r="K126" s="90">
        <f>IF($C$5="Total Operations",
SUMIFS(AllPublicationData!$E:$E,AllPublicationData!$A:$A,'Publication Table'!$B126,AllPublicationData!$B:$B,'Publication Table'!$C$4,AllPublicationData!$D:$D,'Publication Table'!K$7),
IF('Publication Table'!$C$5="All Cancelled Operations",
SUMIFS(AllPublicationData!$F:$F,AllPublicationData!$A:$A,'Publication Table'!$B126,AllPublicationData!$B:$B,'Publication Table'!$C$4,AllPublicationData!$D:$D,'Publication Table'!K$7),
IF('Publication Table'!$C$5="Operations cancelled by patient",
SUMIFS(AllPublicationData!$G:$G,AllPublicationData!$A:$A,'Publication Table'!$B126,AllPublicationData!$B:$B,'Publication Table'!$C$4,AllPublicationData!$D:$D,'Publication Table'!K$7),
IF('Publication Table'!$C$5="Operations cancelled for clinical reasons",
SUMIFS(AllPublicationData!$H:$H,AllPublicationData!$A:$A,'Publication Table'!$B126,AllPublicationData!$B:$B,'Publication Table'!$C$4,AllPublicationData!$D:$D,'Publication Table'!K$7),
IF('Publication Table'!$C$5="Operations cancelled for non-clinical/capacity reasons",
SUMIFS(AllPublicationData!$I:$I,AllPublicationData!$A:$A,'Publication Table'!$B126,AllPublicationData!$B:$B,'Publication Table'!$C$4,AllPublicationData!$D:$D,'Publication Table'!K$7),
IF('Publication Table'!$C$5="Cancellations for other reasons",
SUMIFS(AllPublicationData!$J:$J,AllPublicationData!$A:$A,'Publication Table'!$B126,AllPublicationData!$B:$B,'Publication Table'!$C$4,AllPublicationData!$D:$D,'Publication Table'!K$7)))))))+
IF(AND($C$4="NHS Scotland",$C$5="Total Operations"),
SUMIFS(AllPublicationData!$E:$E,AllPublicationData!$A:$A,'Publication Table'!$B126,AllPublicationData!$B:$B,'Publication Table'!K$7),
IF(AND($C$4="NHS Scotland",$C$5="All Cancelled Operations"),
SUMIFS(AllPublicationData!$F:$F,AllPublicationData!$A:$A,'Publication Table'!$B126,AllPublicationData!$B:$B,'Publication Table'!K$7),
IF(AND($C$4="NHS Scotland",$C$5="Operations cancelled by patient"),
SUMIFS(AllPublicationData!$G:$G,AllPublicationData!$A:$A,'Publication Table'!$B126,AllPublicationData!$B:$B,'Publication Table'!K$7),
IF(AND($C$4="NHS Scotland",$C$5="Operations cancelled for clinical reasons"),
SUMIFS(AllPublicationData!$H:$H,AllPublicationData!$A:$A,'Publication Table'!$B126,AllPublicationData!$B:$B,'Publication Table'!K$7),
IF(AND($C$4="NHS Scotland",$C$5="Operations cancelled for non-clinical/capacity reasons"),
SUMIFS(AllPublicationData!$I:$I,AllPublicationData!$A:$A,'Publication Table'!$B126,AllPublicationData!$B:$B,'Publication Table'!K$7),
IF(AND($C$4="NHS Scotland",$C$5="Cancellations for other reasons"),
SUMIFS(AllPublicationData!$J:$J,AllPublicationData!$A:$A,'Publication Table'!$B126,AllPublicationData!$B:$B,'Publication Table'!K$7)))))))</f>
        <v>0</v>
      </c>
      <c r="L126" s="90">
        <f>IF($C$5="Total Operations",
SUMIFS(AllPublicationData!$E:$E,AllPublicationData!$A:$A,'Publication Table'!$B126,AllPublicationData!$B:$B,'Publication Table'!$C$4,AllPublicationData!$D:$D,'Publication Table'!L$7),
IF('Publication Table'!$C$5="All Cancelled Operations",
SUMIFS(AllPublicationData!$F:$F,AllPublicationData!$A:$A,'Publication Table'!$B126,AllPublicationData!$B:$B,'Publication Table'!$C$4,AllPublicationData!$D:$D,'Publication Table'!L$7),
IF('Publication Table'!$C$5="Operations cancelled by patient",
SUMIFS(AllPublicationData!$G:$G,AllPublicationData!$A:$A,'Publication Table'!$B126,AllPublicationData!$B:$B,'Publication Table'!$C$4,AllPublicationData!$D:$D,'Publication Table'!L$7),
IF('Publication Table'!$C$5="Operations cancelled for clinical reasons",
SUMIFS(AllPublicationData!$H:$H,AllPublicationData!$A:$A,'Publication Table'!$B126,AllPublicationData!$B:$B,'Publication Table'!$C$4,AllPublicationData!$D:$D,'Publication Table'!L$7),
IF('Publication Table'!$C$5="Operations cancelled for non-clinical/capacity reasons",
SUMIFS(AllPublicationData!$I:$I,AllPublicationData!$A:$A,'Publication Table'!$B126,AllPublicationData!$B:$B,'Publication Table'!$C$4,AllPublicationData!$D:$D,'Publication Table'!L$7),
IF('Publication Table'!$C$5="Cancellations for other reasons",
SUMIFS(AllPublicationData!$J:$J,AllPublicationData!$A:$A,'Publication Table'!$B126,AllPublicationData!$B:$B,'Publication Table'!$C$4,AllPublicationData!$D:$D,'Publication Table'!L$7)))))))+
IF(AND($C$4="NHS Scotland",$C$5="Total Operations"),
SUMIFS(AllPublicationData!$E:$E,AllPublicationData!$A:$A,'Publication Table'!$B126,AllPublicationData!$B:$B,'Publication Table'!L$7),
IF(AND($C$4="NHS Scotland",$C$5="All Cancelled Operations"),
SUMIFS(AllPublicationData!$F:$F,AllPublicationData!$A:$A,'Publication Table'!$B126,AllPublicationData!$B:$B,'Publication Table'!L$7),
IF(AND($C$4="NHS Scotland",$C$5="Operations cancelled by patient"),
SUMIFS(AllPublicationData!$G:$G,AllPublicationData!$A:$A,'Publication Table'!$B126,AllPublicationData!$B:$B,'Publication Table'!L$7),
IF(AND($C$4="NHS Scotland",$C$5="Operations cancelled for clinical reasons"),
SUMIFS(AllPublicationData!$H:$H,AllPublicationData!$A:$A,'Publication Table'!$B126,AllPublicationData!$B:$B,'Publication Table'!L$7),
IF(AND($C$4="NHS Scotland",$C$5="Operations cancelled for non-clinical/capacity reasons"),
SUMIFS(AllPublicationData!$I:$I,AllPublicationData!$A:$A,'Publication Table'!$B126,AllPublicationData!$B:$B,'Publication Table'!L$7),
IF(AND($C$4="NHS Scotland",$C$5="Cancellations for other reasons"),
SUMIFS(AllPublicationData!$J:$J,AllPublicationData!$A:$A,'Publication Table'!$B126,AllPublicationData!$B:$B,'Publication Table'!L$7)))))))</f>
        <v>0</v>
      </c>
      <c r="M126" s="90">
        <f>IF($C$5="Total Operations",
SUMIFS(AllPublicationData!$E:$E,AllPublicationData!$A:$A,'Publication Table'!$B126,AllPublicationData!$B:$B,'Publication Table'!$C$4,AllPublicationData!$D:$D,'Publication Table'!M$7),
IF('Publication Table'!$C$5="All Cancelled Operations",
SUMIFS(AllPublicationData!$F:$F,AllPublicationData!$A:$A,'Publication Table'!$B126,AllPublicationData!$B:$B,'Publication Table'!$C$4,AllPublicationData!$D:$D,'Publication Table'!M$7),
IF('Publication Table'!$C$5="Operations cancelled by patient",
SUMIFS(AllPublicationData!$G:$G,AllPublicationData!$A:$A,'Publication Table'!$B126,AllPublicationData!$B:$B,'Publication Table'!$C$4,AllPublicationData!$D:$D,'Publication Table'!M$7),
IF('Publication Table'!$C$5="Operations cancelled for clinical reasons",
SUMIFS(AllPublicationData!$G:$G,AllPublicationData!$A:$A,'Publication Table'!$B126,AllPublicationData!$B:$B,'Publication Table'!$C$4,AllPublicationData!$D:$D,'Publication Table'!M$7),
IF('Publication Table'!$C$5="Operations cancelled for non-clinical/capacity reasons",
SUMIFS(AllPublicationData!$G:$G,AllPublicationData!$A:$A,'Publication Table'!$B126,AllPublicationData!$B:$B,'Publication Table'!$C$4,AllPublicationData!$D:$D,'Publication Table'!M$7),
IF('Publication Table'!$C$5="Cancellations for other reasons",
SUMIFS(AllPublicationData!$G:$G,AllPublicationData!$A:$A,'Publication Table'!$B126,AllPublicationData!$B:$B,'Publication Table'!$C$4,AllPublicationData!$D:$D,'Publication Table'!M$7)))))))+
IF(AND($C$4="NHS Scotland",$C$5="Total Operations"),
SUMIFS(AllPublicationData!$E:$E,AllPublicationData!$A:$A,'Publication Table'!$B126,AllPublicationData!$B:$B,'Publication Table'!M$7),
IF(AND($C$4="NHS Scotland",$C$5="All Cancelled Operations"),
SUMIFS(AllPublicationData!$F:$F,AllPublicationData!$A:$A,'Publication Table'!$B126,AllPublicationData!$B:$B,'Publication Table'!M$7),
IF(AND($C$4="NHS Scotland",$C$5="Operations cancelled by patient"),
SUMIFS(AllPublicationData!$G:$G,AllPublicationData!$A:$A,'Publication Table'!$B126,AllPublicationData!$B:$B,'Publication Table'!M$7),
IF(AND($C$4="NHS Scotland",$C$5="Operations cancelled for clinical reasons"),
SUMIFS(AllPublicationData!$H:$H,AllPublicationData!$A:$A,'Publication Table'!$B126,AllPublicationData!$B:$B,'Publication Table'!M$7),
IF(AND($C$4="NHS Scotland",$C$5="Operations cancelled for non-clinical/capacity reasons"),
SUMIFS(AllPublicationData!$I:$I,AllPublicationData!$A:$A,'Publication Table'!$B126,AllPublicationData!$B:$B,'Publication Table'!M$7),
IF(AND($C$4="NHS Scotland",$C$5="Cancellations for other reasons"),
SUMIFS(AllPublicationData!$J:$J,AllPublicationData!$A:$A,'Publication Table'!$B126,AllPublicationData!$B:$B,'Publication Table'!M$7)))))))</f>
        <v>0</v>
      </c>
      <c r="N126" s="90">
        <f>IF($C$5="Total Operations",
SUMIFS(AllPublicationData!$E:$E,AllPublicationData!$A:$A,'Publication Table'!$B126,AllPublicationData!$B:$B,'Publication Table'!$C$4,AllPublicationData!$D:$D,'Publication Table'!N$7),
IF('Publication Table'!$C$5="All Cancelled Operations",
SUMIFS(AllPublicationData!$F:$F,AllPublicationData!$A:$A,'Publication Table'!$B126,AllPublicationData!$B:$B,'Publication Table'!$C$4,AllPublicationData!$D:$D,'Publication Table'!N$7),
IF('Publication Table'!$C$5="Operations cancelled by patient",
SUMIFS(AllPublicationData!$G:$G,AllPublicationData!$A:$A,'Publication Table'!$B126,AllPublicationData!$B:$B,'Publication Table'!$C$4,AllPublicationData!$D:$D,'Publication Table'!N$7),
IF('Publication Table'!$C$5="Operations cancelled for clinical reasons",
SUMIFS(AllPublicationData!$G:$G,AllPublicationData!$A:$A,'Publication Table'!$B126,AllPublicationData!$B:$B,'Publication Table'!$C$4,AllPublicationData!$D:$D,'Publication Table'!N$7),
IF('Publication Table'!$C$5="Operations cancelled for non-clinical/capacity reasons",
SUMIFS(AllPublicationData!$G:$G,AllPublicationData!$A:$A,'Publication Table'!$B126,AllPublicationData!$B:$B,'Publication Table'!$C$4,AllPublicationData!$D:$D,'Publication Table'!N$7),
IF('Publication Table'!$C$5="Cancellations for other reasons",
SUMIFS(AllPublicationData!$G:$G,AllPublicationData!$A:$A,'Publication Table'!$B126,AllPublicationData!$B:$B,'Publication Table'!$C$4,AllPublicationData!$D:$D,'Publication Table'!N$7)))))))+
IF(AND($C$4="NHS Scotland",$C$5="Total Operations"),
SUMIFS(AllPublicationData!$E:$E,AllPublicationData!$A:$A,'Publication Table'!$B126,AllPublicationData!$B:$B,'Publication Table'!N$7),
IF(AND($C$4="NHS Scotland",$C$5="All Cancelled Operations"),
SUMIFS(AllPublicationData!$F:$F,AllPublicationData!$A:$A,'Publication Table'!$B126,AllPublicationData!$B:$B,'Publication Table'!N$7),
IF(AND($C$4="NHS Scotland",$C$5="Operations cancelled by patient"),
SUMIFS(AllPublicationData!$G:$G,AllPublicationData!$A:$A,'Publication Table'!$B126,AllPublicationData!$B:$B,'Publication Table'!N$7),
IF(AND($C$4="NHS Scotland",$C$5="Operations cancelled for clinical reasons"),
SUMIFS(AllPublicationData!$H:$H,AllPublicationData!$A:$A,'Publication Table'!$B126,AllPublicationData!$B:$B,'Publication Table'!N$7),
IF(AND($C$4="NHS Scotland",$C$5="Operations cancelled for non-clinical/capacity reasons"),
SUMIFS(AllPublicationData!$I:$I,AllPublicationData!$A:$A,'Publication Table'!$B126,AllPublicationData!$B:$B,'Publication Table'!N$7),
IF(AND($C$4="NHS Scotland",$C$5="Cancellations for other reasons"),
SUMIFS(AllPublicationData!$J:$J,AllPublicationData!$A:$A,'Publication Table'!$B126,AllPublicationData!$B:$B,'Publication Table'!N$7)))))))</f>
        <v>0</v>
      </c>
      <c r="O126" s="90">
        <f>IF($C$5="Total Operations",
SUMIFS(AllPublicationData!$E:$E,AllPublicationData!$A:$A,'Publication Table'!$B126,AllPublicationData!$B:$B,'Publication Table'!$C$4,AllPublicationData!$D:$D,'Publication Table'!O$7),
IF('Publication Table'!$C$5="All Cancelled Operations",
SUMIFS(AllPublicationData!$F:$F,AllPublicationData!$A:$A,'Publication Table'!$B126,AllPublicationData!$B:$B,'Publication Table'!$C$4,AllPublicationData!$D:$D,'Publication Table'!O$7),
IF('Publication Table'!$C$5="Operations cancelled by patient",
SUMIFS(AllPublicationData!$G:$G,AllPublicationData!$A:$A,'Publication Table'!$B126,AllPublicationData!$B:$B,'Publication Table'!$C$4,AllPublicationData!$D:$D,'Publication Table'!O$7),
IF('Publication Table'!$C$5="Operations cancelled for clinical reasons",
SUMIFS(AllPublicationData!$G:$G,AllPublicationData!$A:$A,'Publication Table'!$B126,AllPublicationData!$B:$B,'Publication Table'!$C$4,AllPublicationData!$D:$D,'Publication Table'!O$7),
IF('Publication Table'!$C$5="Operations cancelled for non-clinical/capacity reasons",
SUMIFS(AllPublicationData!$G:$G,AllPublicationData!$A:$A,'Publication Table'!$B126,AllPublicationData!$B:$B,'Publication Table'!$C$4,AllPublicationData!$D:$D,'Publication Table'!O$7),
IF('Publication Table'!$C$5="Cancellations for other reasons",
SUMIFS(AllPublicationData!$G:$G,AllPublicationData!$A:$A,'Publication Table'!$B126,AllPublicationData!$B:$B,'Publication Table'!$C$4,AllPublicationData!$D:$D,'Publication Table'!O$7)))))))+
IF(AND($C$4="NHS Scotland",$C$5="Total Operations"),
SUMIFS(AllPublicationData!$E:$E,AllPublicationData!$A:$A,'Publication Table'!$B126,AllPublicationData!$B:$B,'Publication Table'!O$7),
IF(AND($C$4="NHS Scotland",$C$5="All Cancelled Operations"),
SUMIFS(AllPublicationData!$F:$F,AllPublicationData!$A:$A,'Publication Table'!$B126,AllPublicationData!$B:$B,'Publication Table'!O$7),
IF(AND($C$4="NHS Scotland",$C$5="Operations cancelled by patient"),
SUMIFS(AllPublicationData!$G:$G,AllPublicationData!$A:$A,'Publication Table'!$B126,AllPublicationData!$B:$B,'Publication Table'!O$7),
IF(AND($C$4="NHS Scotland",$C$5="Operations cancelled for clinical reasons"),
SUMIFS(AllPublicationData!$H:$H,AllPublicationData!$A:$A,'Publication Table'!$B126,AllPublicationData!$B:$B,'Publication Table'!O$7),
IF(AND($C$4="NHS Scotland",$C$5="Operations cancelled for non-clinical/capacity reasons"),
SUMIFS(AllPublicationData!$I:$I,AllPublicationData!$A:$A,'Publication Table'!$B126,AllPublicationData!$B:$B,'Publication Table'!O$7),
IF(AND($C$4="NHS Scotland",$C$5="Cancellations for other reasons"),
SUMIFS(AllPublicationData!$J:$J,AllPublicationData!$A:$A,'Publication Table'!$B126,AllPublicationData!$B:$B,'Publication Table'!O$7)))))))</f>
        <v>0</v>
      </c>
      <c r="P126" s="90">
        <f>IF($C$5="Total Operations",
SUMIFS(AllPublicationData!$E:$E,AllPublicationData!$A:$A,'Publication Table'!$B126,AllPublicationData!$B:$B,'Publication Table'!$C$4,AllPublicationData!$D:$D,'Publication Table'!P$7),
IF('Publication Table'!$C$5="All Cancelled Operations",
SUMIFS(AllPublicationData!$F:$F,AllPublicationData!$A:$A,'Publication Table'!$B126,AllPublicationData!$B:$B,'Publication Table'!$C$4,AllPublicationData!$D:$D,'Publication Table'!P$7),
IF('Publication Table'!$C$5="Operations cancelled by patient",
SUMIFS(AllPublicationData!$G:$G,AllPublicationData!$A:$A,'Publication Table'!$B126,AllPublicationData!$B:$B,'Publication Table'!$C$4,AllPublicationData!$D:$D,'Publication Table'!P$7),
IF('Publication Table'!$C$5="Operations cancelled for clinical reasons",
SUMIFS(AllPublicationData!$G:$G,AllPublicationData!$A:$A,'Publication Table'!$B126,AllPublicationData!$B:$B,'Publication Table'!$C$4,AllPublicationData!$D:$D,'Publication Table'!P$7),
IF('Publication Table'!$C$5="Operations cancelled for non-clinical/capacity reasons",
SUMIFS(AllPublicationData!$G:$G,AllPublicationData!$A:$A,'Publication Table'!$B126,AllPublicationData!$B:$B,'Publication Table'!$C$4,AllPublicationData!$D:$D,'Publication Table'!P$7),
IF('Publication Table'!$C$5="Cancellations for other reasons",
SUMIFS(AllPublicationData!$G:$G,AllPublicationData!$A:$A,'Publication Table'!$B126,AllPublicationData!$B:$B,'Publication Table'!$C$4,AllPublicationData!$D:$D,'Publication Table'!P$7)))))))+
IF(AND($C$4="NHS Scotland",$C$5="Total Operations"),
SUMIFS(AllPublicationData!$E:$E,AllPublicationData!$A:$A,'Publication Table'!$B126,AllPublicationData!$B:$B,'Publication Table'!P$7),
IF(AND($C$4="NHS Scotland",$C$5="All Cancelled Operations"),
SUMIFS(AllPublicationData!$F:$F,AllPublicationData!$A:$A,'Publication Table'!$B126,AllPublicationData!$B:$B,'Publication Table'!P$7),
IF(AND($C$4="NHS Scotland",$C$5="Operations cancelled by patient"),
SUMIFS(AllPublicationData!$G:$G,AllPublicationData!$A:$A,'Publication Table'!$B126,AllPublicationData!$B:$B,'Publication Table'!P$7),
IF(AND($C$4="NHS Scotland",$C$5="Operations cancelled for clinical reasons"),
SUMIFS(AllPublicationData!$H:$H,AllPublicationData!$A:$A,'Publication Table'!$B126,AllPublicationData!$B:$B,'Publication Table'!P$7),
IF(AND($C$4="NHS Scotland",$C$5="Operations cancelled for non-clinical/capacity reasons"),
SUMIFS(AllPublicationData!$I:$I,AllPublicationData!$A:$A,'Publication Table'!$B126,AllPublicationData!$B:$B,'Publication Table'!P$7),
IF(AND($C$4="NHS Scotland",$C$5="Cancellations for other reasons"),
SUMIFS(AllPublicationData!$J:$J,AllPublicationData!$A:$A,'Publication Table'!$B126,AllPublicationData!$B:$B,'Publication Table'!P$7)))))))</f>
        <v>0</v>
      </c>
      <c r="Q126" s="90">
        <f>IF($C$5="Total Operations",
SUMIFS(AllPublicationData!$E:$E,AllPublicationData!$A:$A,'Publication Table'!$B126,AllPublicationData!$B:$B,'Publication Table'!$C$4,AllPublicationData!$D:$D,'Publication Table'!Q$7),
IF('Publication Table'!$C$5="All Cancelled Operations",
SUMIFS(AllPublicationData!$F:$F,AllPublicationData!$A:$A,'Publication Table'!$B126,AllPublicationData!$B:$B,'Publication Table'!$C$4,AllPublicationData!$D:$D,'Publication Table'!Q$7),
IF('Publication Table'!$C$5="Operations cancelled by patient",
SUMIFS(AllPublicationData!$G:$G,AllPublicationData!$A:$A,'Publication Table'!$B126,AllPublicationData!$B:$B,'Publication Table'!$C$4,AllPublicationData!$D:$D,'Publication Table'!Q$7),
IF('Publication Table'!$C$5="Operations cancelled for clinical reasons",
SUMIFS(AllPublicationData!$G:$G,AllPublicationData!$A:$A,'Publication Table'!$B126,AllPublicationData!$B:$B,'Publication Table'!$C$4,AllPublicationData!$D:$D,'Publication Table'!Q$7),
IF('Publication Table'!$C$5="Operations cancelled for non-clinical/capacity reasons",
SUMIFS(AllPublicationData!$G:$G,AllPublicationData!$A:$A,'Publication Table'!$B126,AllPublicationData!$B:$B,'Publication Table'!$C$4,AllPublicationData!$D:$D,'Publication Table'!Q$7),
IF('Publication Table'!$C$5="Cancellations for other reasons",
SUMIFS(AllPublicationData!$G:$G,AllPublicationData!$A:$A,'Publication Table'!$B126,AllPublicationData!$B:$B,'Publication Table'!$C$4,AllPublicationData!$D:$D,'Publication Table'!Q$7)))))))+
IF(AND($C$4="NHS Scotland",$C$5="Total Operations"),
SUMIFS(AllPublicationData!$E:$E,AllPublicationData!$A:$A,'Publication Table'!$B126,AllPublicationData!$B:$B,'Publication Table'!Q$7),
IF(AND($C$4="NHS Scotland",$C$5="All Cancelled Operations"),
SUMIFS(AllPublicationData!$F:$F,AllPublicationData!$A:$A,'Publication Table'!$B126,AllPublicationData!$B:$B,'Publication Table'!Q$7),
IF(AND($C$4="NHS Scotland",$C$5="Operations cancelled by patient"),
SUMIFS(AllPublicationData!$G:$G,AllPublicationData!$A:$A,'Publication Table'!$B126,AllPublicationData!$B:$B,'Publication Table'!Q$7),
IF(AND($C$4="NHS Scotland",$C$5="Operations cancelled for clinical reasons"),
SUMIFS(AllPublicationData!$H:$H,AllPublicationData!$A:$A,'Publication Table'!$B126,AllPublicationData!$B:$B,'Publication Table'!Q$7),
IF(AND($C$4="NHS Scotland",$C$5="Operations cancelled for non-clinical/capacity reasons"),
SUMIFS(AllPublicationData!$I:$I,AllPublicationData!$A:$A,'Publication Table'!$B126,AllPublicationData!$B:$B,'Publication Table'!Q$7),
IF(AND($C$4="NHS Scotland",$C$5="Cancellations for other reasons"),
SUMIFS(AllPublicationData!$J:$J,AllPublicationData!$A:$A,'Publication Table'!$B126,AllPublicationData!$B:$B,'Publication Table'!Q$7)))))))</f>
        <v>0</v>
      </c>
      <c r="R126" s="90">
        <f>IF($C$5="Total Operations",
SUMIFS(AllPublicationData!$E:$E,AllPublicationData!$A:$A,'Publication Table'!$B126,AllPublicationData!$B:$B,'Publication Table'!$C$4,AllPublicationData!$D:$D,'Publication Table'!R$7),
IF('Publication Table'!$C$5="All Cancelled Operations",
SUMIFS(AllPublicationData!$F:$F,AllPublicationData!$A:$A,'Publication Table'!$B126,AllPublicationData!$B:$B,'Publication Table'!$C$4,AllPublicationData!$D:$D,'Publication Table'!R$7),
IF('Publication Table'!$C$5="Operations cancelled by patient",
SUMIFS(AllPublicationData!$G:$G,AllPublicationData!$A:$A,'Publication Table'!$B126,AllPublicationData!$B:$B,'Publication Table'!$C$4,AllPublicationData!$D:$D,'Publication Table'!R$7),
IF('Publication Table'!$C$5="Operations cancelled for clinical reasons",
SUMIFS(AllPublicationData!$G:$G,AllPublicationData!$A:$A,'Publication Table'!$B126,AllPublicationData!$B:$B,'Publication Table'!$C$4,AllPublicationData!$D:$D,'Publication Table'!R$7),
IF('Publication Table'!$C$5="Operations cancelled for non-clinical/capacity reasons",
SUMIFS(AllPublicationData!$G:$G,AllPublicationData!$A:$A,'Publication Table'!$B126,AllPublicationData!$B:$B,'Publication Table'!$C$4,AllPublicationData!$D:$D,'Publication Table'!R$7),
IF('Publication Table'!$C$5="Cancellations for other reasons",
SUMIFS(AllPublicationData!$G:$G,AllPublicationData!$A:$A,'Publication Table'!$B126,AllPublicationData!$B:$B,'Publication Table'!$C$4,AllPublicationData!$D:$D,'Publication Table'!R$7)))))))+
IF(AND($C$4="NHS Scotland",$C$5="Total Operations"),
SUMIFS(AllPublicationData!$E:$E,AllPublicationData!$A:$A,'Publication Table'!$B126,AllPublicationData!$B:$B,'Publication Table'!R$7),
IF(AND($C$4="NHS Scotland",$C$5="All Cancelled Operations"),
SUMIFS(AllPublicationData!$F:$F,AllPublicationData!$A:$A,'Publication Table'!$B126,AllPublicationData!$B:$B,'Publication Table'!R$7),
IF(AND($C$4="NHS Scotland",$C$5="Operations cancelled by patient"),
SUMIFS(AllPublicationData!$G:$G,AllPublicationData!$A:$A,'Publication Table'!$B126,AllPublicationData!$B:$B,'Publication Table'!R$7),
IF(AND($C$4="NHS Scotland",$C$5="Operations cancelled for clinical reasons"),
SUMIFS(AllPublicationData!$H:$H,AllPublicationData!$A:$A,'Publication Table'!$B126,AllPublicationData!$B:$B,'Publication Table'!R$7),
IF(AND($C$4="NHS Scotland",$C$5="Operations cancelled for non-clinical/capacity reasons"),
SUMIFS(AllPublicationData!$I:$I,AllPublicationData!$A:$A,'Publication Table'!$B126,AllPublicationData!$B:$B,'Publication Table'!R$7),
IF(AND($C$4="NHS Scotland",$C$5="Cancellations for other reasons"),
SUMIFS(AllPublicationData!$J:$J,AllPublicationData!$A:$A,'Publication Table'!$B126,AllPublicationData!$B:$B,'Publication Table'!R$7)))))))</f>
        <v>0</v>
      </c>
    </row>
    <row r="127" spans="2:18" x14ac:dyDescent="0.35">
      <c r="C127" s="81">
        <f>IF($C$5="Total Operations",
SUMIFS(AllPublicationData!$E:$E,AllPublicationData!$A:$A,'Publication Table'!$B127,AllPublicationData!$B:$B,'Publication Table'!$C$4),
IF('Publication Table'!$C$5="All Cancelled Operations",
SUMIFS(AllPublicationData!$F:$F,AllPublicationData!$A:$A,'Publication Table'!$B127,AllPublicationData!$B:$B,'Publication Table'!$C$4),
IF('Publication Table'!$C$5="Operations cancelled by patient",
SUMIFS(AllPublicationData!$G:$G,AllPublicationData!$A:$A,'Publication Table'!$B127,AllPublicationData!$B:$B,'Publication Table'!$C$4),
IF('Publication Table'!$C$5="Operations cancelled for clinical reasons",
SUMIFS(AllPublicationData!$H:$H,AllPublicationData!$A:$A,'Publication Table'!$B127,AllPublicationData!$B:$B,'Publication Table'!$C$4),
IF('Publication Table'!$C$5="Operations cancelled for non-clinical/capacity reasons",
SUMIFS(AllPublicationData!$I:$I,AllPublicationData!$A:$A,'Publication Table'!$B127,AllPublicationData!$B:$B,'Publication Table'!$C$4),
IF('Publication Table'!$C$5="Cancellations for other reasons",
SUMIFS(AllPublicationData!$J:$J,AllPublicationData!$A:$A,'Publication Table'!$B127,AllPublicationData!$B:$B,'Publication Table'!$C$4)))))))+
IF(AND($C$4="NHS Scotland",$C$5="Total Operations"),
SUMIFS(AllPublicationData!$E:$E,AllPublicationData!$A:$A,'Publication Table'!$B127),
IF(AND($C$4="NHS Scotland",$C$5="All Cancelled Operations"),
SUMIFS(AllPublicationData!$F:$F,AllPublicationData!$A:$A,'Publication Table'!$B127),
IF(AND($C$4="NHS Scotland",$C$5="Operations cancelled by patient"),
SUMIFS(AllPublicationData!$G:$G,AllPublicationData!$A:$A,'Publication Table'!$B127),
IF(AND($C$4="NHS Scotland",$C$5="Operations cancelled for clinical reasons"),
SUMIFS(AllPublicationData!$H:$H,AllPublicationData!$A:$A,'Publication Table'!$B127),
IF(AND($C$4="NHS Scotland",$C$5="Operations cancelled for non-clinical/capacity reasons"),
SUMIFS(AllPublicationData!$I:$I,AllPublicationData!$A:$A,'Publication Table'!$B127),
IF(AND($C$4="NHS Scotland",$C$5="Cancellations for other reasons"),
SUMIFS(AllPublicationData!$J:$J,AllPublicationData!$A:$A,'Publication Table'!$B127)))))))</f>
        <v>0</v>
      </c>
      <c r="D127" s="90">
        <f>IF($C$5="Total Operations",
SUMIFS(AllPublicationData!$E:$E,AllPublicationData!$A:$A,'Publication Table'!$B127,AllPublicationData!$B:$B,'Publication Table'!$C$4,AllPublicationData!$D:$D,'Publication Table'!D$7),
IF('Publication Table'!$C$5="All Cancelled Operations",
SUMIFS(AllPublicationData!$F:$F,AllPublicationData!$A:$A,'Publication Table'!$B127,AllPublicationData!$B:$B,'Publication Table'!$C$4,AllPublicationData!$D:$D,'Publication Table'!D$7),
IF('Publication Table'!$C$5="Operations cancelled by patient",
SUMIFS(AllPublicationData!$G:$G,AllPublicationData!$A:$A,'Publication Table'!$B127,AllPublicationData!$B:$B,'Publication Table'!$C$4,AllPublicationData!$D:$D,'Publication Table'!D$7),
IF('Publication Table'!$C$5="Operations cancelled for clinical reasons",
SUMIFS(AllPublicationData!$H:$H,AllPublicationData!$A:$A,'Publication Table'!$B127,AllPublicationData!$B:$B,'Publication Table'!$C$4,AllPublicationData!$D:$D,'Publication Table'!D$7),
IF('Publication Table'!$C$5="Operations cancelled for non-clinical/capacity reasons",
SUMIFS(AllPublicationData!$I:$I,AllPublicationData!$A:$A,'Publication Table'!$B127,AllPublicationData!$B:$B,'Publication Table'!$C$4,AllPublicationData!$D:$D,'Publication Table'!D$7),
IF('Publication Table'!$C$5="Cancellations for other reasons",
SUMIFS(AllPublicationData!$J:$J,AllPublicationData!$A:$A,'Publication Table'!$B127,AllPublicationData!$B:$B,'Publication Table'!$C$4,AllPublicationData!$D:$D,'Publication Table'!D$7)))))))+
IF(AND($C$4="NHS Scotland",$C$5="Total Operations"),
SUMIFS(AllPublicationData!$E:$E,AllPublicationData!$A:$A,'Publication Table'!$B127,AllPublicationData!$B:$B,'Publication Table'!D$7),
IF(AND($C$4="NHS Scotland",$C$5="All Cancelled Operations"),
SUMIFS(AllPublicationData!$F:$F,AllPublicationData!$A:$A,'Publication Table'!$B127,AllPublicationData!$B:$B,'Publication Table'!D$7),
IF(AND($C$4="NHS Scotland",$C$5="Operations cancelled by patient"),
SUMIFS(AllPublicationData!$G:$G,AllPublicationData!$A:$A,'Publication Table'!$B127,AllPublicationData!$B:$B,'Publication Table'!D$7),
IF(AND($C$4="NHS Scotland",$C$5="Operations cancelled for clinical reasons"),
SUMIFS(AllPublicationData!$H:$H,AllPublicationData!$A:$A,'Publication Table'!$B127,AllPublicationData!$B:$B,'Publication Table'!D$7),
IF(AND($C$4="NHS Scotland",$C$5="Operations cancelled for non-clinical/capacity reasons"),
SUMIFS(AllPublicationData!$I:$I,AllPublicationData!$A:$A,'Publication Table'!$B127,AllPublicationData!$B:$B,'Publication Table'!D$7),
IF(AND($C$4="NHS Scotland",$C$5="Cancellations for other reasons"),
SUMIFS(AllPublicationData!$J:$J,AllPublicationData!$A:$A,'Publication Table'!$B127,AllPublicationData!$B:$B,'Publication Table'!D$7)))))))</f>
        <v>0</v>
      </c>
      <c r="E127" s="90">
        <f>IF($C$5="Total Operations",
SUMIFS(AllPublicationData!$E:$E,AllPublicationData!$A:$A,'Publication Table'!$B127,AllPublicationData!$B:$B,'Publication Table'!$C$4,AllPublicationData!$D:$D,'Publication Table'!E$7),
IF('Publication Table'!$C$5="All Cancelled Operations",
SUMIFS(AllPublicationData!$F:$F,AllPublicationData!$A:$A,'Publication Table'!$B127,AllPublicationData!$B:$B,'Publication Table'!$C$4,AllPublicationData!$D:$D,'Publication Table'!E$7),
IF('Publication Table'!$C$5="Operations cancelled by patient",
SUMIFS(AllPublicationData!$G:$G,AllPublicationData!$A:$A,'Publication Table'!$B127,AllPublicationData!$B:$B,'Publication Table'!$C$4,AllPublicationData!$D:$D,'Publication Table'!E$7),
IF('Publication Table'!$C$5="Operations cancelled for clinical reasons",
SUMIFS(AllPublicationData!$H:$H,AllPublicationData!$A:$A,'Publication Table'!$B127,AllPublicationData!$B:$B,'Publication Table'!$C$4,AllPublicationData!$D:$D,'Publication Table'!E$7),
IF('Publication Table'!$C$5="Operations cancelled for non-clinical/capacity reasons",
SUMIFS(AllPublicationData!$I:$I,AllPublicationData!$A:$A,'Publication Table'!$B127,AllPublicationData!$B:$B,'Publication Table'!$C$4,AllPublicationData!$D:$D,'Publication Table'!E$7),
IF('Publication Table'!$C$5="Cancellations for other reasons",
SUMIFS(AllPublicationData!$J:$J,AllPublicationData!$A:$A,'Publication Table'!$B127,AllPublicationData!$B:$B,'Publication Table'!$C$4,AllPublicationData!$D:$D,'Publication Table'!E$7)))))))+
IF(AND($C$4="NHS Scotland",$C$5="Total Operations"),
SUMIFS(AllPublicationData!$E:$E,AllPublicationData!$A:$A,'Publication Table'!$B127,AllPublicationData!$B:$B,'Publication Table'!E$7),
IF(AND($C$4="NHS Scotland",$C$5="All Cancelled Operations"),
SUMIFS(AllPublicationData!$F:$F,AllPublicationData!$A:$A,'Publication Table'!$B127,AllPublicationData!$B:$B,'Publication Table'!E$7),
IF(AND($C$4="NHS Scotland",$C$5="Operations cancelled by patient"),
SUMIFS(AllPublicationData!$G:$G,AllPublicationData!$A:$A,'Publication Table'!$B127,AllPublicationData!$B:$B,'Publication Table'!E$7),
IF(AND($C$4="NHS Scotland",$C$5="Operations cancelled for clinical reasons"),
SUMIFS(AllPublicationData!$H:$H,AllPublicationData!$A:$A,'Publication Table'!$B127,AllPublicationData!$B:$B,'Publication Table'!E$7),
IF(AND($C$4="NHS Scotland",$C$5="Operations cancelled for non-clinical/capacity reasons"),
SUMIFS(AllPublicationData!$I:$I,AllPublicationData!$A:$A,'Publication Table'!$B127,AllPublicationData!$B:$B,'Publication Table'!E$7),
IF(AND($C$4="NHS Scotland",$C$5="Cancellations for other reasons"),
SUMIFS(AllPublicationData!$J:$J,AllPublicationData!$A:$A,'Publication Table'!$B127,AllPublicationData!$B:$B,'Publication Table'!E$7)))))))</f>
        <v>0</v>
      </c>
      <c r="F127" s="90">
        <f>IF($C$5="Total Operations",
SUMIFS(AllPublicationData!$E:$E,AllPublicationData!$A:$A,'Publication Table'!$B127,AllPublicationData!$B:$B,'Publication Table'!$C$4,AllPublicationData!$D:$D,'Publication Table'!F$7),
IF('Publication Table'!$C$5="All Cancelled Operations",
SUMIFS(AllPublicationData!$F:$F,AllPublicationData!$A:$A,'Publication Table'!$B127,AllPublicationData!$B:$B,'Publication Table'!$C$4,AllPublicationData!$D:$D,'Publication Table'!F$7),
IF('Publication Table'!$C$5="Operations cancelled by patient",
SUMIFS(AllPublicationData!$G:$G,AllPublicationData!$A:$A,'Publication Table'!$B127,AllPublicationData!$B:$B,'Publication Table'!$C$4,AllPublicationData!$D:$D,'Publication Table'!F$7),
IF('Publication Table'!$C$5="Operations cancelled for clinical reasons",
SUMIFS(AllPublicationData!$H:$H,AllPublicationData!$A:$A,'Publication Table'!$B127,AllPublicationData!$B:$B,'Publication Table'!$C$4,AllPublicationData!$D:$D,'Publication Table'!F$7),
IF('Publication Table'!$C$5="Operations cancelled for non-clinical/capacity reasons",
SUMIFS(AllPublicationData!$I:$I,AllPublicationData!$A:$A,'Publication Table'!$B127,AllPublicationData!$B:$B,'Publication Table'!$C$4,AllPublicationData!$D:$D,'Publication Table'!F$7),
IF('Publication Table'!$C$5="Cancellations for other reasons",
SUMIFS(AllPublicationData!$J:$J,AllPublicationData!$A:$A,'Publication Table'!$B127,AllPublicationData!$B:$B,'Publication Table'!$C$4,AllPublicationData!$D:$D,'Publication Table'!F$7)))))))+
IF(AND($C$4="NHS Scotland",$C$5="Total Operations"),
SUMIFS(AllPublicationData!$E:$E,AllPublicationData!$A:$A,'Publication Table'!$B127,AllPublicationData!$B:$B,'Publication Table'!F$7),
IF(AND($C$4="NHS Scotland",$C$5="All Cancelled Operations"),
SUMIFS(AllPublicationData!$F:$F,AllPublicationData!$A:$A,'Publication Table'!$B127,AllPublicationData!$B:$B,'Publication Table'!F$7),
IF(AND($C$4="NHS Scotland",$C$5="Operations cancelled by patient"),
SUMIFS(AllPublicationData!$G:$G,AllPublicationData!$A:$A,'Publication Table'!$B127,AllPublicationData!$B:$B,'Publication Table'!F$7),
IF(AND($C$4="NHS Scotland",$C$5="Operations cancelled for clinical reasons"),
SUMIFS(AllPublicationData!$H:$H,AllPublicationData!$A:$A,'Publication Table'!$B127,AllPublicationData!$B:$B,'Publication Table'!F$7),
IF(AND($C$4="NHS Scotland",$C$5="Operations cancelled for non-clinical/capacity reasons"),
SUMIFS(AllPublicationData!$I:$I,AllPublicationData!$A:$A,'Publication Table'!$B127,AllPublicationData!$B:$B,'Publication Table'!F$7),
IF(AND($C$4="NHS Scotland",$C$5="Cancellations for other reasons"),
SUMIFS(AllPublicationData!$J:$J,AllPublicationData!$A:$A,'Publication Table'!$B127,AllPublicationData!$B:$B,'Publication Table'!F$7)))))))</f>
        <v>0</v>
      </c>
      <c r="G127" s="90">
        <f>IF($C$5="Total Operations",
SUMIFS(AllPublicationData!$E:$E,AllPublicationData!$A:$A,'Publication Table'!$B127,AllPublicationData!$B:$B,'Publication Table'!$C$4,AllPublicationData!$D:$D,'Publication Table'!G$7),
IF('Publication Table'!$C$5="All Cancelled Operations",
SUMIFS(AllPublicationData!$F:$F,AllPublicationData!$A:$A,'Publication Table'!$B127,AllPublicationData!$B:$B,'Publication Table'!$C$4,AllPublicationData!$D:$D,'Publication Table'!G$7),
IF('Publication Table'!$C$5="Operations cancelled by patient",
SUMIFS(AllPublicationData!$G:$G,AllPublicationData!$A:$A,'Publication Table'!$B127,AllPublicationData!$B:$B,'Publication Table'!$C$4,AllPublicationData!$D:$D,'Publication Table'!G$7),
IF('Publication Table'!$C$5="Operations cancelled for clinical reasons",
SUMIFS(AllPublicationData!$H:$H,AllPublicationData!$A:$A,'Publication Table'!$B127,AllPublicationData!$B:$B,'Publication Table'!$C$4,AllPublicationData!$D:$D,'Publication Table'!G$7),
IF('Publication Table'!$C$5="Operations cancelled for non-clinical/capacity reasons",
SUMIFS(AllPublicationData!$I:$I,AllPublicationData!$A:$A,'Publication Table'!$B127,AllPublicationData!$B:$B,'Publication Table'!$C$4,AllPublicationData!$D:$D,'Publication Table'!G$7),
IF('Publication Table'!$C$5="Cancellations for other reasons",
SUMIFS(AllPublicationData!$J:$J,AllPublicationData!$A:$A,'Publication Table'!$B127,AllPublicationData!$B:$B,'Publication Table'!$C$4,AllPublicationData!$D:$D,'Publication Table'!G$7)))))))+
IF(AND($C$4="NHS Scotland",$C$5="Total Operations"),
SUMIFS(AllPublicationData!$E:$E,AllPublicationData!$A:$A,'Publication Table'!$B127,AllPublicationData!$B:$B,'Publication Table'!G$7),
IF(AND($C$4="NHS Scotland",$C$5="All Cancelled Operations"),
SUMIFS(AllPublicationData!$F:$F,AllPublicationData!$A:$A,'Publication Table'!$B127,AllPublicationData!$B:$B,'Publication Table'!G$7),
IF(AND($C$4="NHS Scotland",$C$5="Operations cancelled by patient"),
SUMIFS(AllPublicationData!$G:$G,AllPublicationData!$A:$A,'Publication Table'!$B127,AllPublicationData!$B:$B,'Publication Table'!G$7),
IF(AND($C$4="NHS Scotland",$C$5="Operations cancelled for clinical reasons"),
SUMIFS(AllPublicationData!$H:$H,AllPublicationData!$A:$A,'Publication Table'!$B127,AllPublicationData!$B:$B,'Publication Table'!G$7),
IF(AND($C$4="NHS Scotland",$C$5="Operations cancelled for non-clinical/capacity reasons"),
SUMIFS(AllPublicationData!$I:$I,AllPublicationData!$A:$A,'Publication Table'!$B127,AllPublicationData!$B:$B,'Publication Table'!G$7),
IF(AND($C$4="NHS Scotland",$C$5="Cancellations for other reasons"),
SUMIFS(AllPublicationData!$J:$J,AllPublicationData!$A:$A,'Publication Table'!$B127,AllPublicationData!$B:$B,'Publication Table'!G$7)))))))</f>
        <v>0</v>
      </c>
      <c r="H127" s="90">
        <f>IF($C$5="Total Operations",
SUMIFS(AllPublicationData!$E:$E,AllPublicationData!$A:$A,'Publication Table'!$B127,AllPublicationData!$B:$B,'Publication Table'!$C$4,AllPublicationData!$D:$D,'Publication Table'!H$7),
IF('Publication Table'!$C$5="All Cancelled Operations",
SUMIFS(AllPublicationData!$F:$F,AllPublicationData!$A:$A,'Publication Table'!$B127,AllPublicationData!$B:$B,'Publication Table'!$C$4,AllPublicationData!$D:$D,'Publication Table'!H$7),
IF('Publication Table'!$C$5="Operations cancelled by patient",
SUMIFS(AllPublicationData!$G:$G,AllPublicationData!$A:$A,'Publication Table'!$B127,AllPublicationData!$B:$B,'Publication Table'!$C$4,AllPublicationData!$D:$D,'Publication Table'!H$7),
IF('Publication Table'!$C$5="Operations cancelled for clinical reasons",
SUMIFS(AllPublicationData!$H:$H,AllPublicationData!$A:$A,'Publication Table'!$B127,AllPublicationData!$B:$B,'Publication Table'!$C$4,AllPublicationData!$D:$D,'Publication Table'!H$7),
IF('Publication Table'!$C$5="Operations cancelled for non-clinical/capacity reasons",
SUMIFS(AllPublicationData!$I:$I,AllPublicationData!$A:$A,'Publication Table'!$B127,AllPublicationData!$B:$B,'Publication Table'!$C$4,AllPublicationData!$D:$D,'Publication Table'!H$7),
IF('Publication Table'!$C$5="Cancellations for other reasons",
SUMIFS(AllPublicationData!$J:$J,AllPublicationData!$A:$A,'Publication Table'!$B127,AllPublicationData!$B:$B,'Publication Table'!$C$4,AllPublicationData!$D:$D,'Publication Table'!H$7)))))))+
IF(AND($C$4="NHS Scotland",$C$5="Total Operations"),
SUMIFS(AllPublicationData!$E:$E,AllPublicationData!$A:$A,'Publication Table'!$B127,AllPublicationData!$B:$B,'Publication Table'!H$7),
IF(AND($C$4="NHS Scotland",$C$5="All Cancelled Operations"),
SUMIFS(AllPublicationData!$F:$F,AllPublicationData!$A:$A,'Publication Table'!$B127,AllPublicationData!$B:$B,'Publication Table'!H$7),
IF(AND($C$4="NHS Scotland",$C$5="Operations cancelled by patient"),
SUMIFS(AllPublicationData!$G:$G,AllPublicationData!$A:$A,'Publication Table'!$B127,AllPublicationData!$B:$B,'Publication Table'!H$7),
IF(AND($C$4="NHS Scotland",$C$5="Operations cancelled for clinical reasons"),
SUMIFS(AllPublicationData!$H:$H,AllPublicationData!$A:$A,'Publication Table'!$B127,AllPublicationData!$B:$B,'Publication Table'!H$7),
IF(AND($C$4="NHS Scotland",$C$5="Operations cancelled for non-clinical/capacity reasons"),
SUMIFS(AllPublicationData!$I:$I,AllPublicationData!$A:$A,'Publication Table'!$B127,AllPublicationData!$B:$B,'Publication Table'!H$7),
IF(AND($C$4="NHS Scotland",$C$5="Cancellations for other reasons"),
SUMIFS(AllPublicationData!$J:$J,AllPublicationData!$A:$A,'Publication Table'!$B127,AllPublicationData!$B:$B,'Publication Table'!H$7)))))))</f>
        <v>0</v>
      </c>
      <c r="I127" s="90">
        <f>IF($C$5="Total Operations",
SUMIFS(AllPublicationData!$E:$E,AllPublicationData!$A:$A,'Publication Table'!$B127,AllPublicationData!$B:$B,'Publication Table'!$C$4,AllPublicationData!$D:$D,'Publication Table'!I$7),
IF('Publication Table'!$C$5="All Cancelled Operations",
SUMIFS(AllPublicationData!$F:$F,AllPublicationData!$A:$A,'Publication Table'!$B127,AllPublicationData!$B:$B,'Publication Table'!$C$4,AllPublicationData!$D:$D,'Publication Table'!I$7),
IF('Publication Table'!$C$5="Operations cancelled by patient",
SUMIFS(AllPublicationData!$G:$G,AllPublicationData!$A:$A,'Publication Table'!$B127,AllPublicationData!$B:$B,'Publication Table'!$C$4,AllPublicationData!$D:$D,'Publication Table'!I$7),
IF('Publication Table'!$C$5="Operations cancelled for clinical reasons",
SUMIFS(AllPublicationData!$H:$H,AllPublicationData!$A:$A,'Publication Table'!$B127,AllPublicationData!$B:$B,'Publication Table'!$C$4,AllPublicationData!$D:$D,'Publication Table'!I$7),
IF('Publication Table'!$C$5="Operations cancelled for non-clinical/capacity reasons",
SUMIFS(AllPublicationData!$I:$I,AllPublicationData!$A:$A,'Publication Table'!$B127,AllPublicationData!$B:$B,'Publication Table'!$C$4,AllPublicationData!$D:$D,'Publication Table'!I$7),
IF('Publication Table'!$C$5="Cancellations for other reasons",
SUMIFS(AllPublicationData!$J:$J,AllPublicationData!$A:$A,'Publication Table'!$B127,AllPublicationData!$B:$B,'Publication Table'!$C$4,AllPublicationData!$D:$D,'Publication Table'!I$7)))))))+
IF(AND($C$4="NHS Scotland",$C$5="Total Operations"),
SUMIFS(AllPublicationData!$E:$E,AllPublicationData!$A:$A,'Publication Table'!$B127,AllPublicationData!$B:$B,'Publication Table'!I$7),
IF(AND($C$4="NHS Scotland",$C$5="All Cancelled Operations"),
SUMIFS(AllPublicationData!$F:$F,AllPublicationData!$A:$A,'Publication Table'!$B127,AllPublicationData!$B:$B,'Publication Table'!I$7),
IF(AND($C$4="NHS Scotland",$C$5="Operations cancelled by patient"),
SUMIFS(AllPublicationData!$G:$G,AllPublicationData!$A:$A,'Publication Table'!$B127,AllPublicationData!$B:$B,'Publication Table'!I$7),
IF(AND($C$4="NHS Scotland",$C$5="Operations cancelled for clinical reasons"),
SUMIFS(AllPublicationData!$H:$H,AllPublicationData!$A:$A,'Publication Table'!$B127,AllPublicationData!$B:$B,'Publication Table'!I$7),
IF(AND($C$4="NHS Scotland",$C$5="Operations cancelled for non-clinical/capacity reasons"),
SUMIFS(AllPublicationData!$I:$I,AllPublicationData!$A:$A,'Publication Table'!$B127,AllPublicationData!$B:$B,'Publication Table'!I$7),
IF(AND($C$4="NHS Scotland",$C$5="Cancellations for other reasons"),
SUMIFS(AllPublicationData!$J:$J,AllPublicationData!$A:$A,'Publication Table'!$B127,AllPublicationData!$B:$B,'Publication Table'!I$7)))))))</f>
        <v>0</v>
      </c>
      <c r="J127" s="90">
        <f>IF($C$5="Total Operations",
SUMIFS(AllPublicationData!$E:$E,AllPublicationData!$A:$A,'Publication Table'!$B127,AllPublicationData!$B:$B,'Publication Table'!$C$4,AllPublicationData!$D:$D,'Publication Table'!J$7),
IF('Publication Table'!$C$5="All Cancelled Operations",
SUMIFS(AllPublicationData!$F:$F,AllPublicationData!$A:$A,'Publication Table'!$B127,AllPublicationData!$B:$B,'Publication Table'!$C$4,AllPublicationData!$D:$D,'Publication Table'!J$7),
IF('Publication Table'!$C$5="Operations cancelled by patient",
SUMIFS(AllPublicationData!$G:$G,AllPublicationData!$A:$A,'Publication Table'!$B127,AllPublicationData!$B:$B,'Publication Table'!$C$4,AllPublicationData!$D:$D,'Publication Table'!J$7),
IF('Publication Table'!$C$5="Operations cancelled for clinical reasons",
SUMIFS(AllPublicationData!$H:$H,AllPublicationData!$A:$A,'Publication Table'!$B127,AllPublicationData!$B:$B,'Publication Table'!$C$4,AllPublicationData!$D:$D,'Publication Table'!J$7),
IF('Publication Table'!$C$5="Operations cancelled for non-clinical/capacity reasons",
SUMIFS(AllPublicationData!$I:$I,AllPublicationData!$A:$A,'Publication Table'!$B127,AllPublicationData!$B:$B,'Publication Table'!$C$4,AllPublicationData!$D:$D,'Publication Table'!J$7),
IF('Publication Table'!$C$5="Cancellations for other reasons",
SUMIFS(AllPublicationData!$J:$J,AllPublicationData!$A:$A,'Publication Table'!$B127,AllPublicationData!$B:$B,'Publication Table'!$C$4,AllPublicationData!$D:$D,'Publication Table'!J$7)))))))+
IF(AND($C$4="NHS Scotland",$C$5="Total Operations"),
SUMIFS(AllPublicationData!$E:$E,AllPublicationData!$A:$A,'Publication Table'!$B127,AllPublicationData!$B:$B,'Publication Table'!J$7),
IF(AND($C$4="NHS Scotland",$C$5="All Cancelled Operations"),
SUMIFS(AllPublicationData!$F:$F,AllPublicationData!$A:$A,'Publication Table'!$B127,AllPublicationData!$B:$B,'Publication Table'!J$7),
IF(AND($C$4="NHS Scotland",$C$5="Operations cancelled by patient"),
SUMIFS(AllPublicationData!$G:$G,AllPublicationData!$A:$A,'Publication Table'!$B127,AllPublicationData!$B:$B,'Publication Table'!J$7),
IF(AND($C$4="NHS Scotland",$C$5="Operations cancelled for clinical reasons"),
SUMIFS(AllPublicationData!$H:$H,AllPublicationData!$A:$A,'Publication Table'!$B127,AllPublicationData!$B:$B,'Publication Table'!J$7),
IF(AND($C$4="NHS Scotland",$C$5="Operations cancelled for non-clinical/capacity reasons"),
SUMIFS(AllPublicationData!$I:$I,AllPublicationData!$A:$A,'Publication Table'!$B127,AllPublicationData!$B:$B,'Publication Table'!J$7),
IF(AND($C$4="NHS Scotland",$C$5="Cancellations for other reasons"),
SUMIFS(AllPublicationData!$J:$J,AllPublicationData!$A:$A,'Publication Table'!$B127,AllPublicationData!$B:$B,'Publication Table'!J$7)))))))</f>
        <v>0</v>
      </c>
      <c r="K127" s="90">
        <f>IF($C$5="Total Operations",
SUMIFS(AllPublicationData!$E:$E,AllPublicationData!$A:$A,'Publication Table'!$B127,AllPublicationData!$B:$B,'Publication Table'!$C$4,AllPublicationData!$D:$D,'Publication Table'!K$7),
IF('Publication Table'!$C$5="All Cancelled Operations",
SUMIFS(AllPublicationData!$F:$F,AllPublicationData!$A:$A,'Publication Table'!$B127,AllPublicationData!$B:$B,'Publication Table'!$C$4,AllPublicationData!$D:$D,'Publication Table'!K$7),
IF('Publication Table'!$C$5="Operations cancelled by patient",
SUMIFS(AllPublicationData!$G:$G,AllPublicationData!$A:$A,'Publication Table'!$B127,AllPublicationData!$B:$B,'Publication Table'!$C$4,AllPublicationData!$D:$D,'Publication Table'!K$7),
IF('Publication Table'!$C$5="Operations cancelled for clinical reasons",
SUMIFS(AllPublicationData!$H:$H,AllPublicationData!$A:$A,'Publication Table'!$B127,AllPublicationData!$B:$B,'Publication Table'!$C$4,AllPublicationData!$D:$D,'Publication Table'!K$7),
IF('Publication Table'!$C$5="Operations cancelled for non-clinical/capacity reasons",
SUMIFS(AllPublicationData!$I:$I,AllPublicationData!$A:$A,'Publication Table'!$B127,AllPublicationData!$B:$B,'Publication Table'!$C$4,AllPublicationData!$D:$D,'Publication Table'!K$7),
IF('Publication Table'!$C$5="Cancellations for other reasons",
SUMIFS(AllPublicationData!$J:$J,AllPublicationData!$A:$A,'Publication Table'!$B127,AllPublicationData!$B:$B,'Publication Table'!$C$4,AllPublicationData!$D:$D,'Publication Table'!K$7)))))))+
IF(AND($C$4="NHS Scotland",$C$5="Total Operations"),
SUMIFS(AllPublicationData!$E:$E,AllPublicationData!$A:$A,'Publication Table'!$B127,AllPublicationData!$B:$B,'Publication Table'!K$7),
IF(AND($C$4="NHS Scotland",$C$5="All Cancelled Operations"),
SUMIFS(AllPublicationData!$F:$F,AllPublicationData!$A:$A,'Publication Table'!$B127,AllPublicationData!$B:$B,'Publication Table'!K$7),
IF(AND($C$4="NHS Scotland",$C$5="Operations cancelled by patient"),
SUMIFS(AllPublicationData!$G:$G,AllPublicationData!$A:$A,'Publication Table'!$B127,AllPublicationData!$B:$B,'Publication Table'!K$7),
IF(AND($C$4="NHS Scotland",$C$5="Operations cancelled for clinical reasons"),
SUMIFS(AllPublicationData!$H:$H,AllPublicationData!$A:$A,'Publication Table'!$B127,AllPublicationData!$B:$B,'Publication Table'!K$7),
IF(AND($C$4="NHS Scotland",$C$5="Operations cancelled for non-clinical/capacity reasons"),
SUMIFS(AllPublicationData!$I:$I,AllPublicationData!$A:$A,'Publication Table'!$B127,AllPublicationData!$B:$B,'Publication Table'!K$7),
IF(AND($C$4="NHS Scotland",$C$5="Cancellations for other reasons"),
SUMIFS(AllPublicationData!$J:$J,AllPublicationData!$A:$A,'Publication Table'!$B127,AllPublicationData!$B:$B,'Publication Table'!K$7)))))))</f>
        <v>0</v>
      </c>
      <c r="L127" s="90">
        <f>IF($C$5="Total Operations",
SUMIFS(AllPublicationData!$E:$E,AllPublicationData!$A:$A,'Publication Table'!$B127,AllPublicationData!$B:$B,'Publication Table'!$C$4,AllPublicationData!$D:$D,'Publication Table'!L$7),
IF('Publication Table'!$C$5="All Cancelled Operations",
SUMIFS(AllPublicationData!$F:$F,AllPublicationData!$A:$A,'Publication Table'!$B127,AllPublicationData!$B:$B,'Publication Table'!$C$4,AllPublicationData!$D:$D,'Publication Table'!L$7),
IF('Publication Table'!$C$5="Operations cancelled by patient",
SUMIFS(AllPublicationData!$G:$G,AllPublicationData!$A:$A,'Publication Table'!$B127,AllPublicationData!$B:$B,'Publication Table'!$C$4,AllPublicationData!$D:$D,'Publication Table'!L$7),
IF('Publication Table'!$C$5="Operations cancelled for clinical reasons",
SUMIFS(AllPublicationData!$H:$H,AllPublicationData!$A:$A,'Publication Table'!$B127,AllPublicationData!$B:$B,'Publication Table'!$C$4,AllPublicationData!$D:$D,'Publication Table'!L$7),
IF('Publication Table'!$C$5="Operations cancelled for non-clinical/capacity reasons",
SUMIFS(AllPublicationData!$I:$I,AllPublicationData!$A:$A,'Publication Table'!$B127,AllPublicationData!$B:$B,'Publication Table'!$C$4,AllPublicationData!$D:$D,'Publication Table'!L$7),
IF('Publication Table'!$C$5="Cancellations for other reasons",
SUMIFS(AllPublicationData!$J:$J,AllPublicationData!$A:$A,'Publication Table'!$B127,AllPublicationData!$B:$B,'Publication Table'!$C$4,AllPublicationData!$D:$D,'Publication Table'!L$7)))))))+
IF(AND($C$4="NHS Scotland",$C$5="Total Operations"),
SUMIFS(AllPublicationData!$E:$E,AllPublicationData!$A:$A,'Publication Table'!$B127,AllPublicationData!$B:$B,'Publication Table'!L$7),
IF(AND($C$4="NHS Scotland",$C$5="All Cancelled Operations"),
SUMIFS(AllPublicationData!$F:$F,AllPublicationData!$A:$A,'Publication Table'!$B127,AllPublicationData!$B:$B,'Publication Table'!L$7),
IF(AND($C$4="NHS Scotland",$C$5="Operations cancelled by patient"),
SUMIFS(AllPublicationData!$G:$G,AllPublicationData!$A:$A,'Publication Table'!$B127,AllPublicationData!$B:$B,'Publication Table'!L$7),
IF(AND($C$4="NHS Scotland",$C$5="Operations cancelled for clinical reasons"),
SUMIFS(AllPublicationData!$H:$H,AllPublicationData!$A:$A,'Publication Table'!$B127,AllPublicationData!$B:$B,'Publication Table'!L$7),
IF(AND($C$4="NHS Scotland",$C$5="Operations cancelled for non-clinical/capacity reasons"),
SUMIFS(AllPublicationData!$I:$I,AllPublicationData!$A:$A,'Publication Table'!$B127,AllPublicationData!$B:$B,'Publication Table'!L$7),
IF(AND($C$4="NHS Scotland",$C$5="Cancellations for other reasons"),
SUMIFS(AllPublicationData!$J:$J,AllPublicationData!$A:$A,'Publication Table'!$B127,AllPublicationData!$B:$B,'Publication Table'!L$7)))))))</f>
        <v>0</v>
      </c>
      <c r="M127" s="90">
        <f>IF($C$5="Total Operations",
SUMIFS(AllPublicationData!$E:$E,AllPublicationData!$A:$A,'Publication Table'!$B127,AllPublicationData!$B:$B,'Publication Table'!$C$4,AllPublicationData!$D:$D,'Publication Table'!M$7),
IF('Publication Table'!$C$5="All Cancelled Operations",
SUMIFS(AllPublicationData!$F:$F,AllPublicationData!$A:$A,'Publication Table'!$B127,AllPublicationData!$B:$B,'Publication Table'!$C$4,AllPublicationData!$D:$D,'Publication Table'!M$7),
IF('Publication Table'!$C$5="Operations cancelled by patient",
SUMIFS(AllPublicationData!$G:$G,AllPublicationData!$A:$A,'Publication Table'!$B127,AllPublicationData!$B:$B,'Publication Table'!$C$4,AllPublicationData!$D:$D,'Publication Table'!M$7),
IF('Publication Table'!$C$5="Operations cancelled for clinical reasons",
SUMIFS(AllPublicationData!$G:$G,AllPublicationData!$A:$A,'Publication Table'!$B127,AllPublicationData!$B:$B,'Publication Table'!$C$4,AllPublicationData!$D:$D,'Publication Table'!M$7),
IF('Publication Table'!$C$5="Operations cancelled for non-clinical/capacity reasons",
SUMIFS(AllPublicationData!$G:$G,AllPublicationData!$A:$A,'Publication Table'!$B127,AllPublicationData!$B:$B,'Publication Table'!$C$4,AllPublicationData!$D:$D,'Publication Table'!M$7),
IF('Publication Table'!$C$5="Cancellations for other reasons",
SUMIFS(AllPublicationData!$G:$G,AllPublicationData!$A:$A,'Publication Table'!$B127,AllPublicationData!$B:$B,'Publication Table'!$C$4,AllPublicationData!$D:$D,'Publication Table'!M$7)))))))+
IF(AND($C$4="NHS Scotland",$C$5="Total Operations"),
SUMIFS(AllPublicationData!$E:$E,AllPublicationData!$A:$A,'Publication Table'!$B127,AllPublicationData!$B:$B,'Publication Table'!M$7),
IF(AND($C$4="NHS Scotland",$C$5="All Cancelled Operations"),
SUMIFS(AllPublicationData!$F:$F,AllPublicationData!$A:$A,'Publication Table'!$B127,AllPublicationData!$B:$B,'Publication Table'!M$7),
IF(AND($C$4="NHS Scotland",$C$5="Operations cancelled by patient"),
SUMIFS(AllPublicationData!$G:$G,AllPublicationData!$A:$A,'Publication Table'!$B127,AllPublicationData!$B:$B,'Publication Table'!M$7),
IF(AND($C$4="NHS Scotland",$C$5="Operations cancelled for clinical reasons"),
SUMIFS(AllPublicationData!$H:$H,AllPublicationData!$A:$A,'Publication Table'!$B127,AllPublicationData!$B:$B,'Publication Table'!M$7),
IF(AND($C$4="NHS Scotland",$C$5="Operations cancelled for non-clinical/capacity reasons"),
SUMIFS(AllPublicationData!$I:$I,AllPublicationData!$A:$A,'Publication Table'!$B127,AllPublicationData!$B:$B,'Publication Table'!M$7),
IF(AND($C$4="NHS Scotland",$C$5="Cancellations for other reasons"),
SUMIFS(AllPublicationData!$J:$J,AllPublicationData!$A:$A,'Publication Table'!$B127,AllPublicationData!$B:$B,'Publication Table'!M$7)))))))</f>
        <v>0</v>
      </c>
      <c r="N127" s="90">
        <f>IF($C$5="Total Operations",
SUMIFS(AllPublicationData!$E:$E,AllPublicationData!$A:$A,'Publication Table'!$B127,AllPublicationData!$B:$B,'Publication Table'!$C$4,AllPublicationData!$D:$D,'Publication Table'!N$7),
IF('Publication Table'!$C$5="All Cancelled Operations",
SUMIFS(AllPublicationData!$F:$F,AllPublicationData!$A:$A,'Publication Table'!$B127,AllPublicationData!$B:$B,'Publication Table'!$C$4,AllPublicationData!$D:$D,'Publication Table'!N$7),
IF('Publication Table'!$C$5="Operations cancelled by patient",
SUMIFS(AllPublicationData!$G:$G,AllPublicationData!$A:$A,'Publication Table'!$B127,AllPublicationData!$B:$B,'Publication Table'!$C$4,AllPublicationData!$D:$D,'Publication Table'!N$7),
IF('Publication Table'!$C$5="Operations cancelled for clinical reasons",
SUMIFS(AllPublicationData!$G:$G,AllPublicationData!$A:$A,'Publication Table'!$B127,AllPublicationData!$B:$B,'Publication Table'!$C$4,AllPublicationData!$D:$D,'Publication Table'!N$7),
IF('Publication Table'!$C$5="Operations cancelled for non-clinical/capacity reasons",
SUMIFS(AllPublicationData!$G:$G,AllPublicationData!$A:$A,'Publication Table'!$B127,AllPublicationData!$B:$B,'Publication Table'!$C$4,AllPublicationData!$D:$D,'Publication Table'!N$7),
IF('Publication Table'!$C$5="Cancellations for other reasons",
SUMIFS(AllPublicationData!$G:$G,AllPublicationData!$A:$A,'Publication Table'!$B127,AllPublicationData!$B:$B,'Publication Table'!$C$4,AllPublicationData!$D:$D,'Publication Table'!N$7)))))))+
IF(AND($C$4="NHS Scotland",$C$5="Total Operations"),
SUMIFS(AllPublicationData!$E:$E,AllPublicationData!$A:$A,'Publication Table'!$B127,AllPublicationData!$B:$B,'Publication Table'!N$7),
IF(AND($C$4="NHS Scotland",$C$5="All Cancelled Operations"),
SUMIFS(AllPublicationData!$F:$F,AllPublicationData!$A:$A,'Publication Table'!$B127,AllPublicationData!$B:$B,'Publication Table'!N$7),
IF(AND($C$4="NHS Scotland",$C$5="Operations cancelled by patient"),
SUMIFS(AllPublicationData!$G:$G,AllPublicationData!$A:$A,'Publication Table'!$B127,AllPublicationData!$B:$B,'Publication Table'!N$7),
IF(AND($C$4="NHS Scotland",$C$5="Operations cancelled for clinical reasons"),
SUMIFS(AllPublicationData!$H:$H,AllPublicationData!$A:$A,'Publication Table'!$B127,AllPublicationData!$B:$B,'Publication Table'!N$7),
IF(AND($C$4="NHS Scotland",$C$5="Operations cancelled for non-clinical/capacity reasons"),
SUMIFS(AllPublicationData!$I:$I,AllPublicationData!$A:$A,'Publication Table'!$B127,AllPublicationData!$B:$B,'Publication Table'!N$7),
IF(AND($C$4="NHS Scotland",$C$5="Cancellations for other reasons"),
SUMIFS(AllPublicationData!$J:$J,AllPublicationData!$A:$A,'Publication Table'!$B127,AllPublicationData!$B:$B,'Publication Table'!N$7)))))))</f>
        <v>0</v>
      </c>
      <c r="O127" s="90">
        <f>IF($C$5="Total Operations",
SUMIFS(AllPublicationData!$E:$E,AllPublicationData!$A:$A,'Publication Table'!$B127,AllPublicationData!$B:$B,'Publication Table'!$C$4,AllPublicationData!$D:$D,'Publication Table'!O$7),
IF('Publication Table'!$C$5="All Cancelled Operations",
SUMIFS(AllPublicationData!$F:$F,AllPublicationData!$A:$A,'Publication Table'!$B127,AllPublicationData!$B:$B,'Publication Table'!$C$4,AllPublicationData!$D:$D,'Publication Table'!O$7),
IF('Publication Table'!$C$5="Operations cancelled by patient",
SUMIFS(AllPublicationData!$G:$G,AllPublicationData!$A:$A,'Publication Table'!$B127,AllPublicationData!$B:$B,'Publication Table'!$C$4,AllPublicationData!$D:$D,'Publication Table'!O$7),
IF('Publication Table'!$C$5="Operations cancelled for clinical reasons",
SUMIFS(AllPublicationData!$G:$G,AllPublicationData!$A:$A,'Publication Table'!$B127,AllPublicationData!$B:$B,'Publication Table'!$C$4,AllPublicationData!$D:$D,'Publication Table'!O$7),
IF('Publication Table'!$C$5="Operations cancelled for non-clinical/capacity reasons",
SUMIFS(AllPublicationData!$G:$G,AllPublicationData!$A:$A,'Publication Table'!$B127,AllPublicationData!$B:$B,'Publication Table'!$C$4,AllPublicationData!$D:$D,'Publication Table'!O$7),
IF('Publication Table'!$C$5="Cancellations for other reasons",
SUMIFS(AllPublicationData!$G:$G,AllPublicationData!$A:$A,'Publication Table'!$B127,AllPublicationData!$B:$B,'Publication Table'!$C$4,AllPublicationData!$D:$D,'Publication Table'!O$7)))))))+
IF(AND($C$4="NHS Scotland",$C$5="Total Operations"),
SUMIFS(AllPublicationData!$E:$E,AllPublicationData!$A:$A,'Publication Table'!$B127,AllPublicationData!$B:$B,'Publication Table'!O$7),
IF(AND($C$4="NHS Scotland",$C$5="All Cancelled Operations"),
SUMIFS(AllPublicationData!$F:$F,AllPublicationData!$A:$A,'Publication Table'!$B127,AllPublicationData!$B:$B,'Publication Table'!O$7),
IF(AND($C$4="NHS Scotland",$C$5="Operations cancelled by patient"),
SUMIFS(AllPublicationData!$G:$G,AllPublicationData!$A:$A,'Publication Table'!$B127,AllPublicationData!$B:$B,'Publication Table'!O$7),
IF(AND($C$4="NHS Scotland",$C$5="Operations cancelled for clinical reasons"),
SUMIFS(AllPublicationData!$H:$H,AllPublicationData!$A:$A,'Publication Table'!$B127,AllPublicationData!$B:$B,'Publication Table'!O$7),
IF(AND($C$4="NHS Scotland",$C$5="Operations cancelled for non-clinical/capacity reasons"),
SUMIFS(AllPublicationData!$I:$I,AllPublicationData!$A:$A,'Publication Table'!$B127,AllPublicationData!$B:$B,'Publication Table'!O$7),
IF(AND($C$4="NHS Scotland",$C$5="Cancellations for other reasons"),
SUMIFS(AllPublicationData!$J:$J,AllPublicationData!$A:$A,'Publication Table'!$B127,AllPublicationData!$B:$B,'Publication Table'!O$7)))))))</f>
        <v>0</v>
      </c>
      <c r="P127" s="90">
        <f>IF($C$5="Total Operations",
SUMIFS(AllPublicationData!$E:$E,AllPublicationData!$A:$A,'Publication Table'!$B127,AllPublicationData!$B:$B,'Publication Table'!$C$4,AllPublicationData!$D:$D,'Publication Table'!P$7),
IF('Publication Table'!$C$5="All Cancelled Operations",
SUMIFS(AllPublicationData!$F:$F,AllPublicationData!$A:$A,'Publication Table'!$B127,AllPublicationData!$B:$B,'Publication Table'!$C$4,AllPublicationData!$D:$D,'Publication Table'!P$7),
IF('Publication Table'!$C$5="Operations cancelled by patient",
SUMIFS(AllPublicationData!$G:$G,AllPublicationData!$A:$A,'Publication Table'!$B127,AllPublicationData!$B:$B,'Publication Table'!$C$4,AllPublicationData!$D:$D,'Publication Table'!P$7),
IF('Publication Table'!$C$5="Operations cancelled for clinical reasons",
SUMIFS(AllPublicationData!$G:$G,AllPublicationData!$A:$A,'Publication Table'!$B127,AllPublicationData!$B:$B,'Publication Table'!$C$4,AllPublicationData!$D:$D,'Publication Table'!P$7),
IF('Publication Table'!$C$5="Operations cancelled for non-clinical/capacity reasons",
SUMIFS(AllPublicationData!$G:$G,AllPublicationData!$A:$A,'Publication Table'!$B127,AllPublicationData!$B:$B,'Publication Table'!$C$4,AllPublicationData!$D:$D,'Publication Table'!P$7),
IF('Publication Table'!$C$5="Cancellations for other reasons",
SUMIFS(AllPublicationData!$G:$G,AllPublicationData!$A:$A,'Publication Table'!$B127,AllPublicationData!$B:$B,'Publication Table'!$C$4,AllPublicationData!$D:$D,'Publication Table'!P$7)))))))+
IF(AND($C$4="NHS Scotland",$C$5="Total Operations"),
SUMIFS(AllPublicationData!$E:$E,AllPublicationData!$A:$A,'Publication Table'!$B127,AllPublicationData!$B:$B,'Publication Table'!P$7),
IF(AND($C$4="NHS Scotland",$C$5="All Cancelled Operations"),
SUMIFS(AllPublicationData!$F:$F,AllPublicationData!$A:$A,'Publication Table'!$B127,AllPublicationData!$B:$B,'Publication Table'!P$7),
IF(AND($C$4="NHS Scotland",$C$5="Operations cancelled by patient"),
SUMIFS(AllPublicationData!$G:$G,AllPublicationData!$A:$A,'Publication Table'!$B127,AllPublicationData!$B:$B,'Publication Table'!P$7),
IF(AND($C$4="NHS Scotland",$C$5="Operations cancelled for clinical reasons"),
SUMIFS(AllPublicationData!$H:$H,AllPublicationData!$A:$A,'Publication Table'!$B127,AllPublicationData!$B:$B,'Publication Table'!P$7),
IF(AND($C$4="NHS Scotland",$C$5="Operations cancelled for non-clinical/capacity reasons"),
SUMIFS(AllPublicationData!$I:$I,AllPublicationData!$A:$A,'Publication Table'!$B127,AllPublicationData!$B:$B,'Publication Table'!P$7),
IF(AND($C$4="NHS Scotland",$C$5="Cancellations for other reasons"),
SUMIFS(AllPublicationData!$J:$J,AllPublicationData!$A:$A,'Publication Table'!$B127,AllPublicationData!$B:$B,'Publication Table'!P$7)))))))</f>
        <v>0</v>
      </c>
      <c r="Q127" s="90">
        <f>IF($C$5="Total Operations",
SUMIFS(AllPublicationData!$E:$E,AllPublicationData!$A:$A,'Publication Table'!$B127,AllPublicationData!$B:$B,'Publication Table'!$C$4,AllPublicationData!$D:$D,'Publication Table'!Q$7),
IF('Publication Table'!$C$5="All Cancelled Operations",
SUMIFS(AllPublicationData!$F:$F,AllPublicationData!$A:$A,'Publication Table'!$B127,AllPublicationData!$B:$B,'Publication Table'!$C$4,AllPublicationData!$D:$D,'Publication Table'!Q$7),
IF('Publication Table'!$C$5="Operations cancelled by patient",
SUMIFS(AllPublicationData!$G:$G,AllPublicationData!$A:$A,'Publication Table'!$B127,AllPublicationData!$B:$B,'Publication Table'!$C$4,AllPublicationData!$D:$D,'Publication Table'!Q$7),
IF('Publication Table'!$C$5="Operations cancelled for clinical reasons",
SUMIFS(AllPublicationData!$G:$G,AllPublicationData!$A:$A,'Publication Table'!$B127,AllPublicationData!$B:$B,'Publication Table'!$C$4,AllPublicationData!$D:$D,'Publication Table'!Q$7),
IF('Publication Table'!$C$5="Operations cancelled for non-clinical/capacity reasons",
SUMIFS(AllPublicationData!$G:$G,AllPublicationData!$A:$A,'Publication Table'!$B127,AllPublicationData!$B:$B,'Publication Table'!$C$4,AllPublicationData!$D:$D,'Publication Table'!Q$7),
IF('Publication Table'!$C$5="Cancellations for other reasons",
SUMIFS(AllPublicationData!$G:$G,AllPublicationData!$A:$A,'Publication Table'!$B127,AllPublicationData!$B:$B,'Publication Table'!$C$4,AllPublicationData!$D:$D,'Publication Table'!Q$7)))))))+
IF(AND($C$4="NHS Scotland",$C$5="Total Operations"),
SUMIFS(AllPublicationData!$E:$E,AllPublicationData!$A:$A,'Publication Table'!$B127,AllPublicationData!$B:$B,'Publication Table'!Q$7),
IF(AND($C$4="NHS Scotland",$C$5="All Cancelled Operations"),
SUMIFS(AllPublicationData!$F:$F,AllPublicationData!$A:$A,'Publication Table'!$B127,AllPublicationData!$B:$B,'Publication Table'!Q$7),
IF(AND($C$4="NHS Scotland",$C$5="Operations cancelled by patient"),
SUMIFS(AllPublicationData!$G:$G,AllPublicationData!$A:$A,'Publication Table'!$B127,AllPublicationData!$B:$B,'Publication Table'!Q$7),
IF(AND($C$4="NHS Scotland",$C$5="Operations cancelled for clinical reasons"),
SUMIFS(AllPublicationData!$H:$H,AllPublicationData!$A:$A,'Publication Table'!$B127,AllPublicationData!$B:$B,'Publication Table'!Q$7),
IF(AND($C$4="NHS Scotland",$C$5="Operations cancelled for non-clinical/capacity reasons"),
SUMIFS(AllPublicationData!$I:$I,AllPublicationData!$A:$A,'Publication Table'!$B127,AllPublicationData!$B:$B,'Publication Table'!Q$7),
IF(AND($C$4="NHS Scotland",$C$5="Cancellations for other reasons"),
SUMIFS(AllPublicationData!$J:$J,AllPublicationData!$A:$A,'Publication Table'!$B127,AllPublicationData!$B:$B,'Publication Table'!Q$7)))))))</f>
        <v>0</v>
      </c>
      <c r="R127" s="90">
        <f>IF($C$5="Total Operations",
SUMIFS(AllPublicationData!$E:$E,AllPublicationData!$A:$A,'Publication Table'!$B127,AllPublicationData!$B:$B,'Publication Table'!$C$4,AllPublicationData!$D:$D,'Publication Table'!R$7),
IF('Publication Table'!$C$5="All Cancelled Operations",
SUMIFS(AllPublicationData!$F:$F,AllPublicationData!$A:$A,'Publication Table'!$B127,AllPublicationData!$B:$B,'Publication Table'!$C$4,AllPublicationData!$D:$D,'Publication Table'!R$7),
IF('Publication Table'!$C$5="Operations cancelled by patient",
SUMIFS(AllPublicationData!$G:$G,AllPublicationData!$A:$A,'Publication Table'!$B127,AllPublicationData!$B:$B,'Publication Table'!$C$4,AllPublicationData!$D:$D,'Publication Table'!R$7),
IF('Publication Table'!$C$5="Operations cancelled for clinical reasons",
SUMIFS(AllPublicationData!$G:$G,AllPublicationData!$A:$A,'Publication Table'!$B127,AllPublicationData!$B:$B,'Publication Table'!$C$4,AllPublicationData!$D:$D,'Publication Table'!R$7),
IF('Publication Table'!$C$5="Operations cancelled for non-clinical/capacity reasons",
SUMIFS(AllPublicationData!$G:$G,AllPublicationData!$A:$A,'Publication Table'!$B127,AllPublicationData!$B:$B,'Publication Table'!$C$4,AllPublicationData!$D:$D,'Publication Table'!R$7),
IF('Publication Table'!$C$5="Cancellations for other reasons",
SUMIFS(AllPublicationData!$G:$G,AllPublicationData!$A:$A,'Publication Table'!$B127,AllPublicationData!$B:$B,'Publication Table'!$C$4,AllPublicationData!$D:$D,'Publication Table'!R$7)))))))+
IF(AND($C$4="NHS Scotland",$C$5="Total Operations"),
SUMIFS(AllPublicationData!$E:$E,AllPublicationData!$A:$A,'Publication Table'!$B127,AllPublicationData!$B:$B,'Publication Table'!R$7),
IF(AND($C$4="NHS Scotland",$C$5="All Cancelled Operations"),
SUMIFS(AllPublicationData!$F:$F,AllPublicationData!$A:$A,'Publication Table'!$B127,AllPublicationData!$B:$B,'Publication Table'!R$7),
IF(AND($C$4="NHS Scotland",$C$5="Operations cancelled by patient"),
SUMIFS(AllPublicationData!$G:$G,AllPublicationData!$A:$A,'Publication Table'!$B127,AllPublicationData!$B:$B,'Publication Table'!R$7),
IF(AND($C$4="NHS Scotland",$C$5="Operations cancelled for clinical reasons"),
SUMIFS(AllPublicationData!$H:$H,AllPublicationData!$A:$A,'Publication Table'!$B127,AllPublicationData!$B:$B,'Publication Table'!R$7),
IF(AND($C$4="NHS Scotland",$C$5="Operations cancelled for non-clinical/capacity reasons"),
SUMIFS(AllPublicationData!$I:$I,AllPublicationData!$A:$A,'Publication Table'!$B127,AllPublicationData!$B:$B,'Publication Table'!R$7),
IF(AND($C$4="NHS Scotland",$C$5="Cancellations for other reasons"),
SUMIFS(AllPublicationData!$J:$J,AllPublicationData!$A:$A,'Publication Table'!$B127,AllPublicationData!$B:$B,'Publication Table'!R$7)))))))</f>
        <v>0</v>
      </c>
    </row>
    <row r="128" spans="2:18" x14ac:dyDescent="0.35">
      <c r="C128" s="81">
        <f>IF($C$5="Total Operations",
SUMIFS(AllPublicationData!$E:$E,AllPublicationData!$A:$A,'Publication Table'!$B128,AllPublicationData!$B:$B,'Publication Table'!$C$4),
IF('Publication Table'!$C$5="All Cancelled Operations",
SUMIFS(AllPublicationData!$F:$F,AllPublicationData!$A:$A,'Publication Table'!$B128,AllPublicationData!$B:$B,'Publication Table'!$C$4),
IF('Publication Table'!$C$5="Operations cancelled by patient",
SUMIFS(AllPublicationData!$G:$G,AllPublicationData!$A:$A,'Publication Table'!$B128,AllPublicationData!$B:$B,'Publication Table'!$C$4),
IF('Publication Table'!$C$5="Operations cancelled for clinical reasons",
SUMIFS(AllPublicationData!$H:$H,AllPublicationData!$A:$A,'Publication Table'!$B128,AllPublicationData!$B:$B,'Publication Table'!$C$4),
IF('Publication Table'!$C$5="Operations cancelled for non-clinical/capacity reasons",
SUMIFS(AllPublicationData!$I:$I,AllPublicationData!$A:$A,'Publication Table'!$B128,AllPublicationData!$B:$B,'Publication Table'!$C$4),
IF('Publication Table'!$C$5="Cancellations for other reasons",
SUMIFS(AllPublicationData!$J:$J,AllPublicationData!$A:$A,'Publication Table'!$B128,AllPublicationData!$B:$B,'Publication Table'!$C$4)))))))+
IF(AND($C$4="NHS Scotland",$C$5="Total Operations"),
SUMIFS(AllPublicationData!$E:$E,AllPublicationData!$A:$A,'Publication Table'!$B128),
IF(AND($C$4="NHS Scotland",$C$5="All Cancelled Operations"),
SUMIFS(AllPublicationData!$F:$F,AllPublicationData!$A:$A,'Publication Table'!$B128),
IF(AND($C$4="NHS Scotland",$C$5="Operations cancelled by patient"),
SUMIFS(AllPublicationData!$G:$G,AllPublicationData!$A:$A,'Publication Table'!$B128),
IF(AND($C$4="NHS Scotland",$C$5="Operations cancelled for clinical reasons"),
SUMIFS(AllPublicationData!$H:$H,AllPublicationData!$A:$A,'Publication Table'!$B128),
IF(AND($C$4="NHS Scotland",$C$5="Operations cancelled for non-clinical/capacity reasons"),
SUMIFS(AllPublicationData!$I:$I,AllPublicationData!$A:$A,'Publication Table'!$B128),
IF(AND($C$4="NHS Scotland",$C$5="Cancellations for other reasons"),
SUMIFS(AllPublicationData!$J:$J,AllPublicationData!$A:$A,'Publication Table'!$B128)))))))</f>
        <v>0</v>
      </c>
      <c r="D128" s="90">
        <f>IF($C$5="Total Operations",
SUMIFS(AllPublicationData!$E:$E,AllPublicationData!$A:$A,'Publication Table'!$B128,AllPublicationData!$B:$B,'Publication Table'!$C$4,AllPublicationData!$D:$D,'Publication Table'!D$7),
IF('Publication Table'!$C$5="All Cancelled Operations",
SUMIFS(AllPublicationData!$F:$F,AllPublicationData!$A:$A,'Publication Table'!$B128,AllPublicationData!$B:$B,'Publication Table'!$C$4,AllPublicationData!$D:$D,'Publication Table'!D$7),
IF('Publication Table'!$C$5="Operations cancelled by patient",
SUMIFS(AllPublicationData!$G:$G,AllPublicationData!$A:$A,'Publication Table'!$B128,AllPublicationData!$B:$B,'Publication Table'!$C$4,AllPublicationData!$D:$D,'Publication Table'!D$7),
IF('Publication Table'!$C$5="Operations cancelled for clinical reasons",
SUMIFS(AllPublicationData!$H:$H,AllPublicationData!$A:$A,'Publication Table'!$B128,AllPublicationData!$B:$B,'Publication Table'!$C$4,AllPublicationData!$D:$D,'Publication Table'!D$7),
IF('Publication Table'!$C$5="Operations cancelled for non-clinical/capacity reasons",
SUMIFS(AllPublicationData!$I:$I,AllPublicationData!$A:$A,'Publication Table'!$B128,AllPublicationData!$B:$B,'Publication Table'!$C$4,AllPublicationData!$D:$D,'Publication Table'!D$7),
IF('Publication Table'!$C$5="Cancellations for other reasons",
SUMIFS(AllPublicationData!$J:$J,AllPublicationData!$A:$A,'Publication Table'!$B128,AllPublicationData!$B:$B,'Publication Table'!$C$4,AllPublicationData!$D:$D,'Publication Table'!D$7)))))))+
IF(AND($C$4="NHS Scotland",$C$5="Total Operations"),
SUMIFS(AllPublicationData!$E:$E,AllPublicationData!$A:$A,'Publication Table'!$B128,AllPublicationData!$B:$B,'Publication Table'!D$7),
IF(AND($C$4="NHS Scotland",$C$5="All Cancelled Operations"),
SUMIFS(AllPublicationData!$F:$F,AllPublicationData!$A:$A,'Publication Table'!$B128,AllPublicationData!$B:$B,'Publication Table'!D$7),
IF(AND($C$4="NHS Scotland",$C$5="Operations cancelled by patient"),
SUMIFS(AllPublicationData!$G:$G,AllPublicationData!$A:$A,'Publication Table'!$B128,AllPublicationData!$B:$B,'Publication Table'!D$7),
IF(AND($C$4="NHS Scotland",$C$5="Operations cancelled for clinical reasons"),
SUMIFS(AllPublicationData!$H:$H,AllPublicationData!$A:$A,'Publication Table'!$B128,AllPublicationData!$B:$B,'Publication Table'!D$7),
IF(AND($C$4="NHS Scotland",$C$5="Operations cancelled for non-clinical/capacity reasons"),
SUMIFS(AllPublicationData!$I:$I,AllPublicationData!$A:$A,'Publication Table'!$B128,AllPublicationData!$B:$B,'Publication Table'!D$7),
IF(AND($C$4="NHS Scotland",$C$5="Cancellations for other reasons"),
SUMIFS(AllPublicationData!$J:$J,AllPublicationData!$A:$A,'Publication Table'!$B128,AllPublicationData!$B:$B,'Publication Table'!D$7)))))))</f>
        <v>0</v>
      </c>
      <c r="E128" s="90">
        <f>IF($C$5="Total Operations",
SUMIFS(AllPublicationData!$E:$E,AllPublicationData!$A:$A,'Publication Table'!$B128,AllPublicationData!$B:$B,'Publication Table'!$C$4,AllPublicationData!$D:$D,'Publication Table'!E$7),
IF('Publication Table'!$C$5="All Cancelled Operations",
SUMIFS(AllPublicationData!$F:$F,AllPublicationData!$A:$A,'Publication Table'!$B128,AllPublicationData!$B:$B,'Publication Table'!$C$4,AllPublicationData!$D:$D,'Publication Table'!E$7),
IF('Publication Table'!$C$5="Operations cancelled by patient",
SUMIFS(AllPublicationData!$G:$G,AllPublicationData!$A:$A,'Publication Table'!$B128,AllPublicationData!$B:$B,'Publication Table'!$C$4,AllPublicationData!$D:$D,'Publication Table'!E$7),
IF('Publication Table'!$C$5="Operations cancelled for clinical reasons",
SUMIFS(AllPublicationData!$H:$H,AllPublicationData!$A:$A,'Publication Table'!$B128,AllPublicationData!$B:$B,'Publication Table'!$C$4,AllPublicationData!$D:$D,'Publication Table'!E$7),
IF('Publication Table'!$C$5="Operations cancelled for non-clinical/capacity reasons",
SUMIFS(AllPublicationData!$I:$I,AllPublicationData!$A:$A,'Publication Table'!$B128,AllPublicationData!$B:$B,'Publication Table'!$C$4,AllPublicationData!$D:$D,'Publication Table'!E$7),
IF('Publication Table'!$C$5="Cancellations for other reasons",
SUMIFS(AllPublicationData!$J:$J,AllPublicationData!$A:$A,'Publication Table'!$B128,AllPublicationData!$B:$B,'Publication Table'!$C$4,AllPublicationData!$D:$D,'Publication Table'!E$7)))))))+
IF(AND($C$4="NHS Scotland",$C$5="Total Operations"),
SUMIFS(AllPublicationData!$E:$E,AllPublicationData!$A:$A,'Publication Table'!$B128,AllPublicationData!$B:$B,'Publication Table'!E$7),
IF(AND($C$4="NHS Scotland",$C$5="All Cancelled Operations"),
SUMIFS(AllPublicationData!$F:$F,AllPublicationData!$A:$A,'Publication Table'!$B128,AllPublicationData!$B:$B,'Publication Table'!E$7),
IF(AND($C$4="NHS Scotland",$C$5="Operations cancelled by patient"),
SUMIFS(AllPublicationData!$G:$G,AllPublicationData!$A:$A,'Publication Table'!$B128,AllPublicationData!$B:$B,'Publication Table'!E$7),
IF(AND($C$4="NHS Scotland",$C$5="Operations cancelled for clinical reasons"),
SUMIFS(AllPublicationData!$H:$H,AllPublicationData!$A:$A,'Publication Table'!$B128,AllPublicationData!$B:$B,'Publication Table'!E$7),
IF(AND($C$4="NHS Scotland",$C$5="Operations cancelled for non-clinical/capacity reasons"),
SUMIFS(AllPublicationData!$I:$I,AllPublicationData!$A:$A,'Publication Table'!$B128,AllPublicationData!$B:$B,'Publication Table'!E$7),
IF(AND($C$4="NHS Scotland",$C$5="Cancellations for other reasons"),
SUMIFS(AllPublicationData!$J:$J,AllPublicationData!$A:$A,'Publication Table'!$B128,AllPublicationData!$B:$B,'Publication Table'!E$7)))))))</f>
        <v>0</v>
      </c>
      <c r="F128" s="90">
        <f>IF($C$5="Total Operations",
SUMIFS(AllPublicationData!$E:$E,AllPublicationData!$A:$A,'Publication Table'!$B128,AllPublicationData!$B:$B,'Publication Table'!$C$4,AllPublicationData!$D:$D,'Publication Table'!F$7),
IF('Publication Table'!$C$5="All Cancelled Operations",
SUMIFS(AllPublicationData!$F:$F,AllPublicationData!$A:$A,'Publication Table'!$B128,AllPublicationData!$B:$B,'Publication Table'!$C$4,AllPublicationData!$D:$D,'Publication Table'!F$7),
IF('Publication Table'!$C$5="Operations cancelled by patient",
SUMIFS(AllPublicationData!$G:$G,AllPublicationData!$A:$A,'Publication Table'!$B128,AllPublicationData!$B:$B,'Publication Table'!$C$4,AllPublicationData!$D:$D,'Publication Table'!F$7),
IF('Publication Table'!$C$5="Operations cancelled for clinical reasons",
SUMIFS(AllPublicationData!$H:$H,AllPublicationData!$A:$A,'Publication Table'!$B128,AllPublicationData!$B:$B,'Publication Table'!$C$4,AllPublicationData!$D:$D,'Publication Table'!F$7),
IF('Publication Table'!$C$5="Operations cancelled for non-clinical/capacity reasons",
SUMIFS(AllPublicationData!$I:$I,AllPublicationData!$A:$A,'Publication Table'!$B128,AllPublicationData!$B:$B,'Publication Table'!$C$4,AllPublicationData!$D:$D,'Publication Table'!F$7),
IF('Publication Table'!$C$5="Cancellations for other reasons",
SUMIFS(AllPublicationData!$J:$J,AllPublicationData!$A:$A,'Publication Table'!$B128,AllPublicationData!$B:$B,'Publication Table'!$C$4,AllPublicationData!$D:$D,'Publication Table'!F$7)))))))+
IF(AND($C$4="NHS Scotland",$C$5="Total Operations"),
SUMIFS(AllPublicationData!$E:$E,AllPublicationData!$A:$A,'Publication Table'!$B128,AllPublicationData!$B:$B,'Publication Table'!F$7),
IF(AND($C$4="NHS Scotland",$C$5="All Cancelled Operations"),
SUMIFS(AllPublicationData!$F:$F,AllPublicationData!$A:$A,'Publication Table'!$B128,AllPublicationData!$B:$B,'Publication Table'!F$7),
IF(AND($C$4="NHS Scotland",$C$5="Operations cancelled by patient"),
SUMIFS(AllPublicationData!$G:$G,AllPublicationData!$A:$A,'Publication Table'!$B128,AllPublicationData!$B:$B,'Publication Table'!F$7),
IF(AND($C$4="NHS Scotland",$C$5="Operations cancelled for clinical reasons"),
SUMIFS(AllPublicationData!$H:$H,AllPublicationData!$A:$A,'Publication Table'!$B128,AllPublicationData!$B:$B,'Publication Table'!F$7),
IF(AND($C$4="NHS Scotland",$C$5="Operations cancelled for non-clinical/capacity reasons"),
SUMIFS(AllPublicationData!$I:$I,AllPublicationData!$A:$A,'Publication Table'!$B128,AllPublicationData!$B:$B,'Publication Table'!F$7),
IF(AND($C$4="NHS Scotland",$C$5="Cancellations for other reasons"),
SUMIFS(AllPublicationData!$J:$J,AllPublicationData!$A:$A,'Publication Table'!$B128,AllPublicationData!$B:$B,'Publication Table'!F$7)))))))</f>
        <v>0</v>
      </c>
      <c r="G128" s="90">
        <f>IF($C$5="Total Operations",
SUMIFS(AllPublicationData!$E:$E,AllPublicationData!$A:$A,'Publication Table'!$B128,AllPublicationData!$B:$B,'Publication Table'!$C$4,AllPublicationData!$D:$D,'Publication Table'!G$7),
IF('Publication Table'!$C$5="All Cancelled Operations",
SUMIFS(AllPublicationData!$F:$F,AllPublicationData!$A:$A,'Publication Table'!$B128,AllPublicationData!$B:$B,'Publication Table'!$C$4,AllPublicationData!$D:$D,'Publication Table'!G$7),
IF('Publication Table'!$C$5="Operations cancelled by patient",
SUMIFS(AllPublicationData!$G:$G,AllPublicationData!$A:$A,'Publication Table'!$B128,AllPublicationData!$B:$B,'Publication Table'!$C$4,AllPublicationData!$D:$D,'Publication Table'!G$7),
IF('Publication Table'!$C$5="Operations cancelled for clinical reasons",
SUMIFS(AllPublicationData!$H:$H,AllPublicationData!$A:$A,'Publication Table'!$B128,AllPublicationData!$B:$B,'Publication Table'!$C$4,AllPublicationData!$D:$D,'Publication Table'!G$7),
IF('Publication Table'!$C$5="Operations cancelled for non-clinical/capacity reasons",
SUMIFS(AllPublicationData!$I:$I,AllPublicationData!$A:$A,'Publication Table'!$B128,AllPublicationData!$B:$B,'Publication Table'!$C$4,AllPublicationData!$D:$D,'Publication Table'!G$7),
IF('Publication Table'!$C$5="Cancellations for other reasons",
SUMIFS(AllPublicationData!$J:$J,AllPublicationData!$A:$A,'Publication Table'!$B128,AllPublicationData!$B:$B,'Publication Table'!$C$4,AllPublicationData!$D:$D,'Publication Table'!G$7)))))))+
IF(AND($C$4="NHS Scotland",$C$5="Total Operations"),
SUMIFS(AllPublicationData!$E:$E,AllPublicationData!$A:$A,'Publication Table'!$B128,AllPublicationData!$B:$B,'Publication Table'!G$7),
IF(AND($C$4="NHS Scotland",$C$5="All Cancelled Operations"),
SUMIFS(AllPublicationData!$F:$F,AllPublicationData!$A:$A,'Publication Table'!$B128,AllPublicationData!$B:$B,'Publication Table'!G$7),
IF(AND($C$4="NHS Scotland",$C$5="Operations cancelled by patient"),
SUMIFS(AllPublicationData!$G:$G,AllPublicationData!$A:$A,'Publication Table'!$B128,AllPublicationData!$B:$B,'Publication Table'!G$7),
IF(AND($C$4="NHS Scotland",$C$5="Operations cancelled for clinical reasons"),
SUMIFS(AllPublicationData!$H:$H,AllPublicationData!$A:$A,'Publication Table'!$B128,AllPublicationData!$B:$B,'Publication Table'!G$7),
IF(AND($C$4="NHS Scotland",$C$5="Operations cancelled for non-clinical/capacity reasons"),
SUMIFS(AllPublicationData!$I:$I,AllPublicationData!$A:$A,'Publication Table'!$B128,AllPublicationData!$B:$B,'Publication Table'!G$7),
IF(AND($C$4="NHS Scotland",$C$5="Cancellations for other reasons"),
SUMIFS(AllPublicationData!$J:$J,AllPublicationData!$A:$A,'Publication Table'!$B128,AllPublicationData!$B:$B,'Publication Table'!G$7)))))))</f>
        <v>0</v>
      </c>
      <c r="H128" s="90">
        <f>IF($C$5="Total Operations",
SUMIFS(AllPublicationData!$E:$E,AllPublicationData!$A:$A,'Publication Table'!$B128,AllPublicationData!$B:$B,'Publication Table'!$C$4,AllPublicationData!$D:$D,'Publication Table'!H$7),
IF('Publication Table'!$C$5="All Cancelled Operations",
SUMIFS(AllPublicationData!$F:$F,AllPublicationData!$A:$A,'Publication Table'!$B128,AllPublicationData!$B:$B,'Publication Table'!$C$4,AllPublicationData!$D:$D,'Publication Table'!H$7),
IF('Publication Table'!$C$5="Operations cancelled by patient",
SUMIFS(AllPublicationData!$G:$G,AllPublicationData!$A:$A,'Publication Table'!$B128,AllPublicationData!$B:$B,'Publication Table'!$C$4,AllPublicationData!$D:$D,'Publication Table'!H$7),
IF('Publication Table'!$C$5="Operations cancelled for clinical reasons",
SUMIFS(AllPublicationData!$H:$H,AllPublicationData!$A:$A,'Publication Table'!$B128,AllPublicationData!$B:$B,'Publication Table'!$C$4,AllPublicationData!$D:$D,'Publication Table'!H$7),
IF('Publication Table'!$C$5="Operations cancelled for non-clinical/capacity reasons",
SUMIFS(AllPublicationData!$I:$I,AllPublicationData!$A:$A,'Publication Table'!$B128,AllPublicationData!$B:$B,'Publication Table'!$C$4,AllPublicationData!$D:$D,'Publication Table'!H$7),
IF('Publication Table'!$C$5="Cancellations for other reasons",
SUMIFS(AllPublicationData!$J:$J,AllPublicationData!$A:$A,'Publication Table'!$B128,AllPublicationData!$B:$B,'Publication Table'!$C$4,AllPublicationData!$D:$D,'Publication Table'!H$7)))))))+
IF(AND($C$4="NHS Scotland",$C$5="Total Operations"),
SUMIFS(AllPublicationData!$E:$E,AllPublicationData!$A:$A,'Publication Table'!$B128,AllPublicationData!$B:$B,'Publication Table'!H$7),
IF(AND($C$4="NHS Scotland",$C$5="All Cancelled Operations"),
SUMIFS(AllPublicationData!$F:$F,AllPublicationData!$A:$A,'Publication Table'!$B128,AllPublicationData!$B:$B,'Publication Table'!H$7),
IF(AND($C$4="NHS Scotland",$C$5="Operations cancelled by patient"),
SUMIFS(AllPublicationData!$G:$G,AllPublicationData!$A:$A,'Publication Table'!$B128,AllPublicationData!$B:$B,'Publication Table'!H$7),
IF(AND($C$4="NHS Scotland",$C$5="Operations cancelled for clinical reasons"),
SUMIFS(AllPublicationData!$H:$H,AllPublicationData!$A:$A,'Publication Table'!$B128,AllPublicationData!$B:$B,'Publication Table'!H$7),
IF(AND($C$4="NHS Scotland",$C$5="Operations cancelled for non-clinical/capacity reasons"),
SUMIFS(AllPublicationData!$I:$I,AllPublicationData!$A:$A,'Publication Table'!$B128,AllPublicationData!$B:$B,'Publication Table'!H$7),
IF(AND($C$4="NHS Scotland",$C$5="Cancellations for other reasons"),
SUMIFS(AllPublicationData!$J:$J,AllPublicationData!$A:$A,'Publication Table'!$B128,AllPublicationData!$B:$B,'Publication Table'!H$7)))))))</f>
        <v>0</v>
      </c>
      <c r="I128" s="90">
        <f>IF($C$5="Total Operations",
SUMIFS(AllPublicationData!$E:$E,AllPublicationData!$A:$A,'Publication Table'!$B128,AllPublicationData!$B:$B,'Publication Table'!$C$4,AllPublicationData!$D:$D,'Publication Table'!I$7),
IF('Publication Table'!$C$5="All Cancelled Operations",
SUMIFS(AllPublicationData!$F:$F,AllPublicationData!$A:$A,'Publication Table'!$B128,AllPublicationData!$B:$B,'Publication Table'!$C$4,AllPublicationData!$D:$D,'Publication Table'!I$7),
IF('Publication Table'!$C$5="Operations cancelled by patient",
SUMIFS(AllPublicationData!$G:$G,AllPublicationData!$A:$A,'Publication Table'!$B128,AllPublicationData!$B:$B,'Publication Table'!$C$4,AllPublicationData!$D:$D,'Publication Table'!I$7),
IF('Publication Table'!$C$5="Operations cancelled for clinical reasons",
SUMIFS(AllPublicationData!$H:$H,AllPublicationData!$A:$A,'Publication Table'!$B128,AllPublicationData!$B:$B,'Publication Table'!$C$4,AllPublicationData!$D:$D,'Publication Table'!I$7),
IF('Publication Table'!$C$5="Operations cancelled for non-clinical/capacity reasons",
SUMIFS(AllPublicationData!$I:$I,AllPublicationData!$A:$A,'Publication Table'!$B128,AllPublicationData!$B:$B,'Publication Table'!$C$4,AllPublicationData!$D:$D,'Publication Table'!I$7),
IF('Publication Table'!$C$5="Cancellations for other reasons",
SUMIFS(AllPublicationData!$J:$J,AllPublicationData!$A:$A,'Publication Table'!$B128,AllPublicationData!$B:$B,'Publication Table'!$C$4,AllPublicationData!$D:$D,'Publication Table'!I$7)))))))+
IF(AND($C$4="NHS Scotland",$C$5="Total Operations"),
SUMIFS(AllPublicationData!$E:$E,AllPublicationData!$A:$A,'Publication Table'!$B128,AllPublicationData!$B:$B,'Publication Table'!I$7),
IF(AND($C$4="NHS Scotland",$C$5="All Cancelled Operations"),
SUMIFS(AllPublicationData!$F:$F,AllPublicationData!$A:$A,'Publication Table'!$B128,AllPublicationData!$B:$B,'Publication Table'!I$7),
IF(AND($C$4="NHS Scotland",$C$5="Operations cancelled by patient"),
SUMIFS(AllPublicationData!$G:$G,AllPublicationData!$A:$A,'Publication Table'!$B128,AllPublicationData!$B:$B,'Publication Table'!I$7),
IF(AND($C$4="NHS Scotland",$C$5="Operations cancelled for clinical reasons"),
SUMIFS(AllPublicationData!$H:$H,AllPublicationData!$A:$A,'Publication Table'!$B128,AllPublicationData!$B:$B,'Publication Table'!I$7),
IF(AND($C$4="NHS Scotland",$C$5="Operations cancelled for non-clinical/capacity reasons"),
SUMIFS(AllPublicationData!$I:$I,AllPublicationData!$A:$A,'Publication Table'!$B128,AllPublicationData!$B:$B,'Publication Table'!I$7),
IF(AND($C$4="NHS Scotland",$C$5="Cancellations for other reasons"),
SUMIFS(AllPublicationData!$J:$J,AllPublicationData!$A:$A,'Publication Table'!$B128,AllPublicationData!$B:$B,'Publication Table'!I$7)))))))</f>
        <v>0</v>
      </c>
      <c r="J128" s="90">
        <f>IF($C$5="Total Operations",
SUMIFS(AllPublicationData!$E:$E,AllPublicationData!$A:$A,'Publication Table'!$B128,AllPublicationData!$B:$B,'Publication Table'!$C$4,AllPublicationData!$D:$D,'Publication Table'!J$7),
IF('Publication Table'!$C$5="All Cancelled Operations",
SUMIFS(AllPublicationData!$F:$F,AllPublicationData!$A:$A,'Publication Table'!$B128,AllPublicationData!$B:$B,'Publication Table'!$C$4,AllPublicationData!$D:$D,'Publication Table'!J$7),
IF('Publication Table'!$C$5="Operations cancelled by patient",
SUMIFS(AllPublicationData!$G:$G,AllPublicationData!$A:$A,'Publication Table'!$B128,AllPublicationData!$B:$B,'Publication Table'!$C$4,AllPublicationData!$D:$D,'Publication Table'!J$7),
IF('Publication Table'!$C$5="Operations cancelled for clinical reasons",
SUMIFS(AllPublicationData!$H:$H,AllPublicationData!$A:$A,'Publication Table'!$B128,AllPublicationData!$B:$B,'Publication Table'!$C$4,AllPublicationData!$D:$D,'Publication Table'!J$7),
IF('Publication Table'!$C$5="Operations cancelled for non-clinical/capacity reasons",
SUMIFS(AllPublicationData!$I:$I,AllPublicationData!$A:$A,'Publication Table'!$B128,AllPublicationData!$B:$B,'Publication Table'!$C$4,AllPublicationData!$D:$D,'Publication Table'!J$7),
IF('Publication Table'!$C$5="Cancellations for other reasons",
SUMIFS(AllPublicationData!$J:$J,AllPublicationData!$A:$A,'Publication Table'!$B128,AllPublicationData!$B:$B,'Publication Table'!$C$4,AllPublicationData!$D:$D,'Publication Table'!J$7)))))))+
IF(AND($C$4="NHS Scotland",$C$5="Total Operations"),
SUMIFS(AllPublicationData!$E:$E,AllPublicationData!$A:$A,'Publication Table'!$B128,AllPublicationData!$B:$B,'Publication Table'!J$7),
IF(AND($C$4="NHS Scotland",$C$5="All Cancelled Operations"),
SUMIFS(AllPublicationData!$F:$F,AllPublicationData!$A:$A,'Publication Table'!$B128,AllPublicationData!$B:$B,'Publication Table'!J$7),
IF(AND($C$4="NHS Scotland",$C$5="Operations cancelled by patient"),
SUMIFS(AllPublicationData!$G:$G,AllPublicationData!$A:$A,'Publication Table'!$B128,AllPublicationData!$B:$B,'Publication Table'!J$7),
IF(AND($C$4="NHS Scotland",$C$5="Operations cancelled for clinical reasons"),
SUMIFS(AllPublicationData!$H:$H,AllPublicationData!$A:$A,'Publication Table'!$B128,AllPublicationData!$B:$B,'Publication Table'!J$7),
IF(AND($C$4="NHS Scotland",$C$5="Operations cancelled for non-clinical/capacity reasons"),
SUMIFS(AllPublicationData!$I:$I,AllPublicationData!$A:$A,'Publication Table'!$B128,AllPublicationData!$B:$B,'Publication Table'!J$7),
IF(AND($C$4="NHS Scotland",$C$5="Cancellations for other reasons"),
SUMIFS(AllPublicationData!$J:$J,AllPublicationData!$A:$A,'Publication Table'!$B128,AllPublicationData!$B:$B,'Publication Table'!J$7)))))))</f>
        <v>0</v>
      </c>
      <c r="K128" s="90">
        <f>IF($C$5="Total Operations",
SUMIFS(AllPublicationData!$E:$E,AllPublicationData!$A:$A,'Publication Table'!$B128,AllPublicationData!$B:$B,'Publication Table'!$C$4,AllPublicationData!$D:$D,'Publication Table'!K$7),
IF('Publication Table'!$C$5="All Cancelled Operations",
SUMIFS(AllPublicationData!$F:$F,AllPublicationData!$A:$A,'Publication Table'!$B128,AllPublicationData!$B:$B,'Publication Table'!$C$4,AllPublicationData!$D:$D,'Publication Table'!K$7),
IF('Publication Table'!$C$5="Operations cancelled by patient",
SUMIFS(AllPublicationData!$G:$G,AllPublicationData!$A:$A,'Publication Table'!$B128,AllPublicationData!$B:$B,'Publication Table'!$C$4,AllPublicationData!$D:$D,'Publication Table'!K$7),
IF('Publication Table'!$C$5="Operations cancelled for clinical reasons",
SUMIFS(AllPublicationData!$H:$H,AllPublicationData!$A:$A,'Publication Table'!$B128,AllPublicationData!$B:$B,'Publication Table'!$C$4,AllPublicationData!$D:$D,'Publication Table'!K$7),
IF('Publication Table'!$C$5="Operations cancelled for non-clinical/capacity reasons",
SUMIFS(AllPublicationData!$I:$I,AllPublicationData!$A:$A,'Publication Table'!$B128,AllPublicationData!$B:$B,'Publication Table'!$C$4,AllPublicationData!$D:$D,'Publication Table'!K$7),
IF('Publication Table'!$C$5="Cancellations for other reasons",
SUMIFS(AllPublicationData!$J:$J,AllPublicationData!$A:$A,'Publication Table'!$B128,AllPublicationData!$B:$B,'Publication Table'!$C$4,AllPublicationData!$D:$D,'Publication Table'!K$7)))))))+
IF(AND($C$4="NHS Scotland",$C$5="Total Operations"),
SUMIFS(AllPublicationData!$E:$E,AllPublicationData!$A:$A,'Publication Table'!$B128,AllPublicationData!$B:$B,'Publication Table'!K$7),
IF(AND($C$4="NHS Scotland",$C$5="All Cancelled Operations"),
SUMIFS(AllPublicationData!$F:$F,AllPublicationData!$A:$A,'Publication Table'!$B128,AllPublicationData!$B:$B,'Publication Table'!K$7),
IF(AND($C$4="NHS Scotland",$C$5="Operations cancelled by patient"),
SUMIFS(AllPublicationData!$G:$G,AllPublicationData!$A:$A,'Publication Table'!$B128,AllPublicationData!$B:$B,'Publication Table'!K$7),
IF(AND($C$4="NHS Scotland",$C$5="Operations cancelled for clinical reasons"),
SUMIFS(AllPublicationData!$H:$H,AllPublicationData!$A:$A,'Publication Table'!$B128,AllPublicationData!$B:$B,'Publication Table'!K$7),
IF(AND($C$4="NHS Scotland",$C$5="Operations cancelled for non-clinical/capacity reasons"),
SUMIFS(AllPublicationData!$I:$I,AllPublicationData!$A:$A,'Publication Table'!$B128,AllPublicationData!$B:$B,'Publication Table'!K$7),
IF(AND($C$4="NHS Scotland",$C$5="Cancellations for other reasons"),
SUMIFS(AllPublicationData!$J:$J,AllPublicationData!$A:$A,'Publication Table'!$B128,AllPublicationData!$B:$B,'Publication Table'!K$7)))))))</f>
        <v>0</v>
      </c>
      <c r="L128" s="90">
        <f>IF($C$5="Total Operations",
SUMIFS(AllPublicationData!$E:$E,AllPublicationData!$A:$A,'Publication Table'!$B128,AllPublicationData!$B:$B,'Publication Table'!$C$4,AllPublicationData!$D:$D,'Publication Table'!L$7),
IF('Publication Table'!$C$5="All Cancelled Operations",
SUMIFS(AllPublicationData!$F:$F,AllPublicationData!$A:$A,'Publication Table'!$B128,AllPublicationData!$B:$B,'Publication Table'!$C$4,AllPublicationData!$D:$D,'Publication Table'!L$7),
IF('Publication Table'!$C$5="Operations cancelled by patient",
SUMIFS(AllPublicationData!$G:$G,AllPublicationData!$A:$A,'Publication Table'!$B128,AllPublicationData!$B:$B,'Publication Table'!$C$4,AllPublicationData!$D:$D,'Publication Table'!L$7),
IF('Publication Table'!$C$5="Operations cancelled for clinical reasons",
SUMIFS(AllPublicationData!$H:$H,AllPublicationData!$A:$A,'Publication Table'!$B128,AllPublicationData!$B:$B,'Publication Table'!$C$4,AllPublicationData!$D:$D,'Publication Table'!L$7),
IF('Publication Table'!$C$5="Operations cancelled for non-clinical/capacity reasons",
SUMIFS(AllPublicationData!$I:$I,AllPublicationData!$A:$A,'Publication Table'!$B128,AllPublicationData!$B:$B,'Publication Table'!$C$4,AllPublicationData!$D:$D,'Publication Table'!L$7),
IF('Publication Table'!$C$5="Cancellations for other reasons",
SUMIFS(AllPublicationData!$J:$J,AllPublicationData!$A:$A,'Publication Table'!$B128,AllPublicationData!$B:$B,'Publication Table'!$C$4,AllPublicationData!$D:$D,'Publication Table'!L$7)))))))+
IF(AND($C$4="NHS Scotland",$C$5="Total Operations"),
SUMIFS(AllPublicationData!$E:$E,AllPublicationData!$A:$A,'Publication Table'!$B128,AllPublicationData!$B:$B,'Publication Table'!L$7),
IF(AND($C$4="NHS Scotland",$C$5="All Cancelled Operations"),
SUMIFS(AllPublicationData!$F:$F,AllPublicationData!$A:$A,'Publication Table'!$B128,AllPublicationData!$B:$B,'Publication Table'!L$7),
IF(AND($C$4="NHS Scotland",$C$5="Operations cancelled by patient"),
SUMIFS(AllPublicationData!$G:$G,AllPublicationData!$A:$A,'Publication Table'!$B128,AllPublicationData!$B:$B,'Publication Table'!L$7),
IF(AND($C$4="NHS Scotland",$C$5="Operations cancelled for clinical reasons"),
SUMIFS(AllPublicationData!$H:$H,AllPublicationData!$A:$A,'Publication Table'!$B128,AllPublicationData!$B:$B,'Publication Table'!L$7),
IF(AND($C$4="NHS Scotland",$C$5="Operations cancelled for non-clinical/capacity reasons"),
SUMIFS(AllPublicationData!$I:$I,AllPublicationData!$A:$A,'Publication Table'!$B128,AllPublicationData!$B:$B,'Publication Table'!L$7),
IF(AND($C$4="NHS Scotland",$C$5="Cancellations for other reasons"),
SUMIFS(AllPublicationData!$J:$J,AllPublicationData!$A:$A,'Publication Table'!$B128,AllPublicationData!$B:$B,'Publication Table'!L$7)))))))</f>
        <v>0</v>
      </c>
      <c r="M128" s="90">
        <f>IF($C$5="Total Operations",
SUMIFS(AllPublicationData!$E:$E,AllPublicationData!$A:$A,'Publication Table'!$B128,AllPublicationData!$B:$B,'Publication Table'!$C$4,AllPublicationData!$D:$D,'Publication Table'!M$7),
IF('Publication Table'!$C$5="All Cancelled Operations",
SUMIFS(AllPublicationData!$F:$F,AllPublicationData!$A:$A,'Publication Table'!$B128,AllPublicationData!$B:$B,'Publication Table'!$C$4,AllPublicationData!$D:$D,'Publication Table'!M$7),
IF('Publication Table'!$C$5="Operations cancelled by patient",
SUMIFS(AllPublicationData!$G:$G,AllPublicationData!$A:$A,'Publication Table'!$B128,AllPublicationData!$B:$B,'Publication Table'!$C$4,AllPublicationData!$D:$D,'Publication Table'!M$7),
IF('Publication Table'!$C$5="Operations cancelled for clinical reasons",
SUMIFS(AllPublicationData!$G:$G,AllPublicationData!$A:$A,'Publication Table'!$B128,AllPublicationData!$B:$B,'Publication Table'!$C$4,AllPublicationData!$D:$D,'Publication Table'!M$7),
IF('Publication Table'!$C$5="Operations cancelled for non-clinical/capacity reasons",
SUMIFS(AllPublicationData!$G:$G,AllPublicationData!$A:$A,'Publication Table'!$B128,AllPublicationData!$B:$B,'Publication Table'!$C$4,AllPublicationData!$D:$D,'Publication Table'!M$7),
IF('Publication Table'!$C$5="Cancellations for other reasons",
SUMIFS(AllPublicationData!$G:$G,AllPublicationData!$A:$A,'Publication Table'!$B128,AllPublicationData!$B:$B,'Publication Table'!$C$4,AllPublicationData!$D:$D,'Publication Table'!M$7)))))))+
IF(AND($C$4="NHS Scotland",$C$5="Total Operations"),
SUMIFS(AllPublicationData!$E:$E,AllPublicationData!$A:$A,'Publication Table'!$B128,AllPublicationData!$B:$B,'Publication Table'!M$7),
IF(AND($C$4="NHS Scotland",$C$5="All Cancelled Operations"),
SUMIFS(AllPublicationData!$F:$F,AllPublicationData!$A:$A,'Publication Table'!$B128,AllPublicationData!$B:$B,'Publication Table'!M$7),
IF(AND($C$4="NHS Scotland",$C$5="Operations cancelled by patient"),
SUMIFS(AllPublicationData!$G:$G,AllPublicationData!$A:$A,'Publication Table'!$B128,AllPublicationData!$B:$B,'Publication Table'!M$7),
IF(AND($C$4="NHS Scotland",$C$5="Operations cancelled for clinical reasons"),
SUMIFS(AllPublicationData!$H:$H,AllPublicationData!$A:$A,'Publication Table'!$B128,AllPublicationData!$B:$B,'Publication Table'!M$7),
IF(AND($C$4="NHS Scotland",$C$5="Operations cancelled for non-clinical/capacity reasons"),
SUMIFS(AllPublicationData!$I:$I,AllPublicationData!$A:$A,'Publication Table'!$B128,AllPublicationData!$B:$B,'Publication Table'!M$7),
IF(AND($C$4="NHS Scotland",$C$5="Cancellations for other reasons"),
SUMIFS(AllPublicationData!$J:$J,AllPublicationData!$A:$A,'Publication Table'!$B128,AllPublicationData!$B:$B,'Publication Table'!M$7)))))))</f>
        <v>0</v>
      </c>
      <c r="N128" s="90">
        <f>IF($C$5="Total Operations",
SUMIFS(AllPublicationData!$E:$E,AllPublicationData!$A:$A,'Publication Table'!$B128,AllPublicationData!$B:$B,'Publication Table'!$C$4,AllPublicationData!$D:$D,'Publication Table'!N$7),
IF('Publication Table'!$C$5="All Cancelled Operations",
SUMIFS(AllPublicationData!$F:$F,AllPublicationData!$A:$A,'Publication Table'!$B128,AllPublicationData!$B:$B,'Publication Table'!$C$4,AllPublicationData!$D:$D,'Publication Table'!N$7),
IF('Publication Table'!$C$5="Operations cancelled by patient",
SUMIFS(AllPublicationData!$G:$G,AllPublicationData!$A:$A,'Publication Table'!$B128,AllPublicationData!$B:$B,'Publication Table'!$C$4,AllPublicationData!$D:$D,'Publication Table'!N$7),
IF('Publication Table'!$C$5="Operations cancelled for clinical reasons",
SUMIFS(AllPublicationData!$G:$G,AllPublicationData!$A:$A,'Publication Table'!$B128,AllPublicationData!$B:$B,'Publication Table'!$C$4,AllPublicationData!$D:$D,'Publication Table'!N$7),
IF('Publication Table'!$C$5="Operations cancelled for non-clinical/capacity reasons",
SUMIFS(AllPublicationData!$G:$G,AllPublicationData!$A:$A,'Publication Table'!$B128,AllPublicationData!$B:$B,'Publication Table'!$C$4,AllPublicationData!$D:$D,'Publication Table'!N$7),
IF('Publication Table'!$C$5="Cancellations for other reasons",
SUMIFS(AllPublicationData!$G:$G,AllPublicationData!$A:$A,'Publication Table'!$B128,AllPublicationData!$B:$B,'Publication Table'!$C$4,AllPublicationData!$D:$D,'Publication Table'!N$7)))))))+
IF(AND($C$4="NHS Scotland",$C$5="Total Operations"),
SUMIFS(AllPublicationData!$E:$E,AllPublicationData!$A:$A,'Publication Table'!$B128,AllPublicationData!$B:$B,'Publication Table'!N$7),
IF(AND($C$4="NHS Scotland",$C$5="All Cancelled Operations"),
SUMIFS(AllPublicationData!$F:$F,AllPublicationData!$A:$A,'Publication Table'!$B128,AllPublicationData!$B:$B,'Publication Table'!N$7),
IF(AND($C$4="NHS Scotland",$C$5="Operations cancelled by patient"),
SUMIFS(AllPublicationData!$G:$G,AllPublicationData!$A:$A,'Publication Table'!$B128,AllPublicationData!$B:$B,'Publication Table'!N$7),
IF(AND($C$4="NHS Scotland",$C$5="Operations cancelled for clinical reasons"),
SUMIFS(AllPublicationData!$H:$H,AllPublicationData!$A:$A,'Publication Table'!$B128,AllPublicationData!$B:$B,'Publication Table'!N$7),
IF(AND($C$4="NHS Scotland",$C$5="Operations cancelled for non-clinical/capacity reasons"),
SUMIFS(AllPublicationData!$I:$I,AllPublicationData!$A:$A,'Publication Table'!$B128,AllPublicationData!$B:$B,'Publication Table'!N$7),
IF(AND($C$4="NHS Scotland",$C$5="Cancellations for other reasons"),
SUMIFS(AllPublicationData!$J:$J,AllPublicationData!$A:$A,'Publication Table'!$B128,AllPublicationData!$B:$B,'Publication Table'!N$7)))))))</f>
        <v>0</v>
      </c>
      <c r="O128" s="90">
        <f>IF($C$5="Total Operations",
SUMIFS(AllPublicationData!$E:$E,AllPublicationData!$A:$A,'Publication Table'!$B128,AllPublicationData!$B:$B,'Publication Table'!$C$4,AllPublicationData!$D:$D,'Publication Table'!O$7),
IF('Publication Table'!$C$5="All Cancelled Operations",
SUMIFS(AllPublicationData!$F:$F,AllPublicationData!$A:$A,'Publication Table'!$B128,AllPublicationData!$B:$B,'Publication Table'!$C$4,AllPublicationData!$D:$D,'Publication Table'!O$7),
IF('Publication Table'!$C$5="Operations cancelled by patient",
SUMIFS(AllPublicationData!$G:$G,AllPublicationData!$A:$A,'Publication Table'!$B128,AllPublicationData!$B:$B,'Publication Table'!$C$4,AllPublicationData!$D:$D,'Publication Table'!O$7),
IF('Publication Table'!$C$5="Operations cancelled for clinical reasons",
SUMIFS(AllPublicationData!$G:$G,AllPublicationData!$A:$A,'Publication Table'!$B128,AllPublicationData!$B:$B,'Publication Table'!$C$4,AllPublicationData!$D:$D,'Publication Table'!O$7),
IF('Publication Table'!$C$5="Operations cancelled for non-clinical/capacity reasons",
SUMIFS(AllPublicationData!$G:$G,AllPublicationData!$A:$A,'Publication Table'!$B128,AllPublicationData!$B:$B,'Publication Table'!$C$4,AllPublicationData!$D:$D,'Publication Table'!O$7),
IF('Publication Table'!$C$5="Cancellations for other reasons",
SUMIFS(AllPublicationData!$G:$G,AllPublicationData!$A:$A,'Publication Table'!$B128,AllPublicationData!$B:$B,'Publication Table'!$C$4,AllPublicationData!$D:$D,'Publication Table'!O$7)))))))+
IF(AND($C$4="NHS Scotland",$C$5="Total Operations"),
SUMIFS(AllPublicationData!$E:$E,AllPublicationData!$A:$A,'Publication Table'!$B128,AllPublicationData!$B:$B,'Publication Table'!O$7),
IF(AND($C$4="NHS Scotland",$C$5="All Cancelled Operations"),
SUMIFS(AllPublicationData!$F:$F,AllPublicationData!$A:$A,'Publication Table'!$B128,AllPublicationData!$B:$B,'Publication Table'!O$7),
IF(AND($C$4="NHS Scotland",$C$5="Operations cancelled by patient"),
SUMIFS(AllPublicationData!$G:$G,AllPublicationData!$A:$A,'Publication Table'!$B128,AllPublicationData!$B:$B,'Publication Table'!O$7),
IF(AND($C$4="NHS Scotland",$C$5="Operations cancelled for clinical reasons"),
SUMIFS(AllPublicationData!$H:$H,AllPublicationData!$A:$A,'Publication Table'!$B128,AllPublicationData!$B:$B,'Publication Table'!O$7),
IF(AND($C$4="NHS Scotland",$C$5="Operations cancelled for non-clinical/capacity reasons"),
SUMIFS(AllPublicationData!$I:$I,AllPublicationData!$A:$A,'Publication Table'!$B128,AllPublicationData!$B:$B,'Publication Table'!O$7),
IF(AND($C$4="NHS Scotland",$C$5="Cancellations for other reasons"),
SUMIFS(AllPublicationData!$J:$J,AllPublicationData!$A:$A,'Publication Table'!$B128,AllPublicationData!$B:$B,'Publication Table'!O$7)))))))</f>
        <v>0</v>
      </c>
      <c r="P128" s="90">
        <f>IF($C$5="Total Operations",
SUMIFS(AllPublicationData!$E:$E,AllPublicationData!$A:$A,'Publication Table'!$B128,AllPublicationData!$B:$B,'Publication Table'!$C$4,AllPublicationData!$D:$D,'Publication Table'!P$7),
IF('Publication Table'!$C$5="All Cancelled Operations",
SUMIFS(AllPublicationData!$F:$F,AllPublicationData!$A:$A,'Publication Table'!$B128,AllPublicationData!$B:$B,'Publication Table'!$C$4,AllPublicationData!$D:$D,'Publication Table'!P$7),
IF('Publication Table'!$C$5="Operations cancelled by patient",
SUMIFS(AllPublicationData!$G:$G,AllPublicationData!$A:$A,'Publication Table'!$B128,AllPublicationData!$B:$B,'Publication Table'!$C$4,AllPublicationData!$D:$D,'Publication Table'!P$7),
IF('Publication Table'!$C$5="Operations cancelled for clinical reasons",
SUMIFS(AllPublicationData!$G:$G,AllPublicationData!$A:$A,'Publication Table'!$B128,AllPublicationData!$B:$B,'Publication Table'!$C$4,AllPublicationData!$D:$D,'Publication Table'!P$7),
IF('Publication Table'!$C$5="Operations cancelled for non-clinical/capacity reasons",
SUMIFS(AllPublicationData!$G:$G,AllPublicationData!$A:$A,'Publication Table'!$B128,AllPublicationData!$B:$B,'Publication Table'!$C$4,AllPublicationData!$D:$D,'Publication Table'!P$7),
IF('Publication Table'!$C$5="Cancellations for other reasons",
SUMIFS(AllPublicationData!$G:$G,AllPublicationData!$A:$A,'Publication Table'!$B128,AllPublicationData!$B:$B,'Publication Table'!$C$4,AllPublicationData!$D:$D,'Publication Table'!P$7)))))))+
IF(AND($C$4="NHS Scotland",$C$5="Total Operations"),
SUMIFS(AllPublicationData!$E:$E,AllPublicationData!$A:$A,'Publication Table'!$B128,AllPublicationData!$B:$B,'Publication Table'!P$7),
IF(AND($C$4="NHS Scotland",$C$5="All Cancelled Operations"),
SUMIFS(AllPublicationData!$F:$F,AllPublicationData!$A:$A,'Publication Table'!$B128,AllPublicationData!$B:$B,'Publication Table'!P$7),
IF(AND($C$4="NHS Scotland",$C$5="Operations cancelled by patient"),
SUMIFS(AllPublicationData!$G:$G,AllPublicationData!$A:$A,'Publication Table'!$B128,AllPublicationData!$B:$B,'Publication Table'!P$7),
IF(AND($C$4="NHS Scotland",$C$5="Operations cancelled for clinical reasons"),
SUMIFS(AllPublicationData!$H:$H,AllPublicationData!$A:$A,'Publication Table'!$B128,AllPublicationData!$B:$B,'Publication Table'!P$7),
IF(AND($C$4="NHS Scotland",$C$5="Operations cancelled for non-clinical/capacity reasons"),
SUMIFS(AllPublicationData!$I:$I,AllPublicationData!$A:$A,'Publication Table'!$B128,AllPublicationData!$B:$B,'Publication Table'!P$7),
IF(AND($C$4="NHS Scotland",$C$5="Cancellations for other reasons"),
SUMIFS(AllPublicationData!$J:$J,AllPublicationData!$A:$A,'Publication Table'!$B128,AllPublicationData!$B:$B,'Publication Table'!P$7)))))))</f>
        <v>0</v>
      </c>
      <c r="Q128" s="90">
        <f>IF($C$5="Total Operations",
SUMIFS(AllPublicationData!$E:$E,AllPublicationData!$A:$A,'Publication Table'!$B128,AllPublicationData!$B:$B,'Publication Table'!$C$4,AllPublicationData!$D:$D,'Publication Table'!Q$7),
IF('Publication Table'!$C$5="All Cancelled Operations",
SUMIFS(AllPublicationData!$F:$F,AllPublicationData!$A:$A,'Publication Table'!$B128,AllPublicationData!$B:$B,'Publication Table'!$C$4,AllPublicationData!$D:$D,'Publication Table'!Q$7),
IF('Publication Table'!$C$5="Operations cancelled by patient",
SUMIFS(AllPublicationData!$G:$G,AllPublicationData!$A:$A,'Publication Table'!$B128,AllPublicationData!$B:$B,'Publication Table'!$C$4,AllPublicationData!$D:$D,'Publication Table'!Q$7),
IF('Publication Table'!$C$5="Operations cancelled for clinical reasons",
SUMIFS(AllPublicationData!$G:$G,AllPublicationData!$A:$A,'Publication Table'!$B128,AllPublicationData!$B:$B,'Publication Table'!$C$4,AllPublicationData!$D:$D,'Publication Table'!Q$7),
IF('Publication Table'!$C$5="Operations cancelled for non-clinical/capacity reasons",
SUMIFS(AllPublicationData!$G:$G,AllPublicationData!$A:$A,'Publication Table'!$B128,AllPublicationData!$B:$B,'Publication Table'!$C$4,AllPublicationData!$D:$D,'Publication Table'!Q$7),
IF('Publication Table'!$C$5="Cancellations for other reasons",
SUMIFS(AllPublicationData!$G:$G,AllPublicationData!$A:$A,'Publication Table'!$B128,AllPublicationData!$B:$B,'Publication Table'!$C$4,AllPublicationData!$D:$D,'Publication Table'!Q$7)))))))+
IF(AND($C$4="NHS Scotland",$C$5="Total Operations"),
SUMIFS(AllPublicationData!$E:$E,AllPublicationData!$A:$A,'Publication Table'!$B128,AllPublicationData!$B:$B,'Publication Table'!Q$7),
IF(AND($C$4="NHS Scotland",$C$5="All Cancelled Operations"),
SUMIFS(AllPublicationData!$F:$F,AllPublicationData!$A:$A,'Publication Table'!$B128,AllPublicationData!$B:$B,'Publication Table'!Q$7),
IF(AND($C$4="NHS Scotland",$C$5="Operations cancelled by patient"),
SUMIFS(AllPublicationData!$G:$G,AllPublicationData!$A:$A,'Publication Table'!$B128,AllPublicationData!$B:$B,'Publication Table'!Q$7),
IF(AND($C$4="NHS Scotland",$C$5="Operations cancelled for clinical reasons"),
SUMIFS(AllPublicationData!$H:$H,AllPublicationData!$A:$A,'Publication Table'!$B128,AllPublicationData!$B:$B,'Publication Table'!Q$7),
IF(AND($C$4="NHS Scotland",$C$5="Operations cancelled for non-clinical/capacity reasons"),
SUMIFS(AllPublicationData!$I:$I,AllPublicationData!$A:$A,'Publication Table'!$B128,AllPublicationData!$B:$B,'Publication Table'!Q$7),
IF(AND($C$4="NHS Scotland",$C$5="Cancellations for other reasons"),
SUMIFS(AllPublicationData!$J:$J,AllPublicationData!$A:$A,'Publication Table'!$B128,AllPublicationData!$B:$B,'Publication Table'!Q$7)))))))</f>
        <v>0</v>
      </c>
      <c r="R128" s="90">
        <f>IF($C$5="Total Operations",
SUMIFS(AllPublicationData!$E:$E,AllPublicationData!$A:$A,'Publication Table'!$B128,AllPublicationData!$B:$B,'Publication Table'!$C$4,AllPublicationData!$D:$D,'Publication Table'!R$7),
IF('Publication Table'!$C$5="All Cancelled Operations",
SUMIFS(AllPublicationData!$F:$F,AllPublicationData!$A:$A,'Publication Table'!$B128,AllPublicationData!$B:$B,'Publication Table'!$C$4,AllPublicationData!$D:$D,'Publication Table'!R$7),
IF('Publication Table'!$C$5="Operations cancelled by patient",
SUMIFS(AllPublicationData!$G:$G,AllPublicationData!$A:$A,'Publication Table'!$B128,AllPublicationData!$B:$B,'Publication Table'!$C$4,AllPublicationData!$D:$D,'Publication Table'!R$7),
IF('Publication Table'!$C$5="Operations cancelled for clinical reasons",
SUMIFS(AllPublicationData!$G:$G,AllPublicationData!$A:$A,'Publication Table'!$B128,AllPublicationData!$B:$B,'Publication Table'!$C$4,AllPublicationData!$D:$D,'Publication Table'!R$7),
IF('Publication Table'!$C$5="Operations cancelled for non-clinical/capacity reasons",
SUMIFS(AllPublicationData!$G:$G,AllPublicationData!$A:$A,'Publication Table'!$B128,AllPublicationData!$B:$B,'Publication Table'!$C$4,AllPublicationData!$D:$D,'Publication Table'!R$7),
IF('Publication Table'!$C$5="Cancellations for other reasons",
SUMIFS(AllPublicationData!$G:$G,AllPublicationData!$A:$A,'Publication Table'!$B128,AllPublicationData!$B:$B,'Publication Table'!$C$4,AllPublicationData!$D:$D,'Publication Table'!R$7)))))))+
IF(AND($C$4="NHS Scotland",$C$5="Total Operations"),
SUMIFS(AllPublicationData!$E:$E,AllPublicationData!$A:$A,'Publication Table'!$B128,AllPublicationData!$B:$B,'Publication Table'!R$7),
IF(AND($C$4="NHS Scotland",$C$5="All Cancelled Operations"),
SUMIFS(AllPublicationData!$F:$F,AllPublicationData!$A:$A,'Publication Table'!$B128,AllPublicationData!$B:$B,'Publication Table'!R$7),
IF(AND($C$4="NHS Scotland",$C$5="Operations cancelled by patient"),
SUMIFS(AllPublicationData!$G:$G,AllPublicationData!$A:$A,'Publication Table'!$B128,AllPublicationData!$B:$B,'Publication Table'!R$7),
IF(AND($C$4="NHS Scotland",$C$5="Operations cancelled for clinical reasons"),
SUMIFS(AllPublicationData!$H:$H,AllPublicationData!$A:$A,'Publication Table'!$B128,AllPublicationData!$B:$B,'Publication Table'!R$7),
IF(AND($C$4="NHS Scotland",$C$5="Operations cancelled for non-clinical/capacity reasons"),
SUMIFS(AllPublicationData!$I:$I,AllPublicationData!$A:$A,'Publication Table'!$B128,AllPublicationData!$B:$B,'Publication Table'!R$7),
IF(AND($C$4="NHS Scotland",$C$5="Cancellations for other reasons"),
SUMIFS(AllPublicationData!$J:$J,AllPublicationData!$A:$A,'Publication Table'!$B128,AllPublicationData!$B:$B,'Publication Table'!R$7)))))))</f>
        <v>0</v>
      </c>
    </row>
    <row r="129" spans="3:18" x14ac:dyDescent="0.35">
      <c r="C129" s="81">
        <f>IF($C$5="Total Operations",
SUMIFS(AllPublicationData!$E:$E,AllPublicationData!$A:$A,'Publication Table'!$B129,AllPublicationData!$B:$B,'Publication Table'!$C$4),
IF('Publication Table'!$C$5="All Cancelled Operations",
SUMIFS(AllPublicationData!$F:$F,AllPublicationData!$A:$A,'Publication Table'!$B129,AllPublicationData!$B:$B,'Publication Table'!$C$4),
IF('Publication Table'!$C$5="Operations cancelled by patient",
SUMIFS(AllPublicationData!$G:$G,AllPublicationData!$A:$A,'Publication Table'!$B129,AllPublicationData!$B:$B,'Publication Table'!$C$4),
IF('Publication Table'!$C$5="Operations cancelled for clinical reasons",
SUMIFS(AllPublicationData!$H:$H,AllPublicationData!$A:$A,'Publication Table'!$B129,AllPublicationData!$B:$B,'Publication Table'!$C$4),
IF('Publication Table'!$C$5="Operations cancelled for non-clinical/capacity reasons",
SUMIFS(AllPublicationData!$I:$I,AllPublicationData!$A:$A,'Publication Table'!$B129,AllPublicationData!$B:$B,'Publication Table'!$C$4),
IF('Publication Table'!$C$5="Cancellations for other reasons",
SUMIFS(AllPublicationData!$J:$J,AllPublicationData!$A:$A,'Publication Table'!$B129,AllPublicationData!$B:$B,'Publication Table'!$C$4)))))))+
IF(AND($C$4="NHS Scotland",$C$5="Total Operations"),
SUMIFS(AllPublicationData!$E:$E,AllPublicationData!$A:$A,'Publication Table'!$B129),
IF(AND($C$4="NHS Scotland",$C$5="All Cancelled Operations"),
SUMIFS(AllPublicationData!$F:$F,AllPublicationData!$A:$A,'Publication Table'!$B129),
IF(AND($C$4="NHS Scotland",$C$5="Operations cancelled by patient"),
SUMIFS(AllPublicationData!$G:$G,AllPublicationData!$A:$A,'Publication Table'!$B129),
IF(AND($C$4="NHS Scotland",$C$5="Operations cancelled for clinical reasons"),
SUMIFS(AllPublicationData!$H:$H,AllPublicationData!$A:$A,'Publication Table'!$B129),
IF(AND($C$4="NHS Scotland",$C$5="Operations cancelled for non-clinical/capacity reasons"),
SUMIFS(AllPublicationData!$I:$I,AllPublicationData!$A:$A,'Publication Table'!$B129),
IF(AND($C$4="NHS Scotland",$C$5="Cancellations for other reasons"),
SUMIFS(AllPublicationData!$J:$J,AllPublicationData!$A:$A,'Publication Table'!$B129)))))))</f>
        <v>0</v>
      </c>
      <c r="D129" s="90">
        <f>IF($C$5="Total Operations",
SUMIFS(AllPublicationData!$E:$E,AllPublicationData!$A:$A,'Publication Table'!$B129,AllPublicationData!$B:$B,'Publication Table'!$C$4,AllPublicationData!$D:$D,'Publication Table'!D$7),
IF('Publication Table'!$C$5="All Cancelled Operations",
SUMIFS(AllPublicationData!$F:$F,AllPublicationData!$A:$A,'Publication Table'!$B129,AllPublicationData!$B:$B,'Publication Table'!$C$4,AllPublicationData!$D:$D,'Publication Table'!D$7),
IF('Publication Table'!$C$5="Operations cancelled by patient",
SUMIFS(AllPublicationData!$G:$G,AllPublicationData!$A:$A,'Publication Table'!$B129,AllPublicationData!$B:$B,'Publication Table'!$C$4,AllPublicationData!$D:$D,'Publication Table'!D$7),
IF('Publication Table'!$C$5="Operations cancelled for clinical reasons",
SUMIFS(AllPublicationData!$H:$H,AllPublicationData!$A:$A,'Publication Table'!$B129,AllPublicationData!$B:$B,'Publication Table'!$C$4,AllPublicationData!$D:$D,'Publication Table'!D$7),
IF('Publication Table'!$C$5="Operations cancelled for non-clinical/capacity reasons",
SUMIFS(AllPublicationData!$I:$I,AllPublicationData!$A:$A,'Publication Table'!$B129,AllPublicationData!$B:$B,'Publication Table'!$C$4,AllPublicationData!$D:$D,'Publication Table'!D$7),
IF('Publication Table'!$C$5="Cancellations for other reasons",
SUMIFS(AllPublicationData!$J:$J,AllPublicationData!$A:$A,'Publication Table'!$B129,AllPublicationData!$B:$B,'Publication Table'!$C$4,AllPublicationData!$D:$D,'Publication Table'!D$7)))))))+
IF(AND($C$4="NHS Scotland",$C$5="Total Operations"),
SUMIFS(AllPublicationData!$E:$E,AllPublicationData!$A:$A,'Publication Table'!$B129,AllPublicationData!$B:$B,'Publication Table'!D$7),
IF(AND($C$4="NHS Scotland",$C$5="All Cancelled Operations"),
SUMIFS(AllPublicationData!$F:$F,AllPublicationData!$A:$A,'Publication Table'!$B129,AllPublicationData!$B:$B,'Publication Table'!D$7),
IF(AND($C$4="NHS Scotland",$C$5="Operations cancelled by patient"),
SUMIFS(AllPublicationData!$G:$G,AllPublicationData!$A:$A,'Publication Table'!$B129,AllPublicationData!$B:$B,'Publication Table'!D$7),
IF(AND($C$4="NHS Scotland",$C$5="Operations cancelled for clinical reasons"),
SUMIFS(AllPublicationData!$H:$H,AllPublicationData!$A:$A,'Publication Table'!$B129,AllPublicationData!$B:$B,'Publication Table'!D$7),
IF(AND($C$4="NHS Scotland",$C$5="Operations cancelled for non-clinical/capacity reasons"),
SUMIFS(AllPublicationData!$I:$I,AllPublicationData!$A:$A,'Publication Table'!$B129,AllPublicationData!$B:$B,'Publication Table'!D$7),
IF(AND($C$4="NHS Scotland",$C$5="Cancellations for other reasons"),
SUMIFS(AllPublicationData!$J:$J,AllPublicationData!$A:$A,'Publication Table'!$B129,AllPublicationData!$B:$B,'Publication Table'!D$7)))))))</f>
        <v>0</v>
      </c>
      <c r="E129" s="90">
        <f>IF($C$5="Total Operations",
SUMIFS(AllPublicationData!$E:$E,AllPublicationData!$A:$A,'Publication Table'!$B129,AllPublicationData!$B:$B,'Publication Table'!$C$4,AllPublicationData!$D:$D,'Publication Table'!E$7),
IF('Publication Table'!$C$5="All Cancelled Operations",
SUMIFS(AllPublicationData!$F:$F,AllPublicationData!$A:$A,'Publication Table'!$B129,AllPublicationData!$B:$B,'Publication Table'!$C$4,AllPublicationData!$D:$D,'Publication Table'!E$7),
IF('Publication Table'!$C$5="Operations cancelled by patient",
SUMIFS(AllPublicationData!$G:$G,AllPublicationData!$A:$A,'Publication Table'!$B129,AllPublicationData!$B:$B,'Publication Table'!$C$4,AllPublicationData!$D:$D,'Publication Table'!E$7),
IF('Publication Table'!$C$5="Operations cancelled for clinical reasons",
SUMIFS(AllPublicationData!$H:$H,AllPublicationData!$A:$A,'Publication Table'!$B129,AllPublicationData!$B:$B,'Publication Table'!$C$4,AllPublicationData!$D:$D,'Publication Table'!E$7),
IF('Publication Table'!$C$5="Operations cancelled for non-clinical/capacity reasons",
SUMIFS(AllPublicationData!$I:$I,AllPublicationData!$A:$A,'Publication Table'!$B129,AllPublicationData!$B:$B,'Publication Table'!$C$4,AllPublicationData!$D:$D,'Publication Table'!E$7),
IF('Publication Table'!$C$5="Cancellations for other reasons",
SUMIFS(AllPublicationData!$J:$J,AllPublicationData!$A:$A,'Publication Table'!$B129,AllPublicationData!$B:$B,'Publication Table'!$C$4,AllPublicationData!$D:$D,'Publication Table'!E$7)))))))+
IF(AND($C$4="NHS Scotland",$C$5="Total Operations"),
SUMIFS(AllPublicationData!$E:$E,AllPublicationData!$A:$A,'Publication Table'!$B129,AllPublicationData!$B:$B,'Publication Table'!E$7),
IF(AND($C$4="NHS Scotland",$C$5="All Cancelled Operations"),
SUMIFS(AllPublicationData!$F:$F,AllPublicationData!$A:$A,'Publication Table'!$B129,AllPublicationData!$B:$B,'Publication Table'!E$7),
IF(AND($C$4="NHS Scotland",$C$5="Operations cancelled by patient"),
SUMIFS(AllPublicationData!$G:$G,AllPublicationData!$A:$A,'Publication Table'!$B129,AllPublicationData!$B:$B,'Publication Table'!E$7),
IF(AND($C$4="NHS Scotland",$C$5="Operations cancelled for clinical reasons"),
SUMIFS(AllPublicationData!$H:$H,AllPublicationData!$A:$A,'Publication Table'!$B129,AllPublicationData!$B:$B,'Publication Table'!E$7),
IF(AND($C$4="NHS Scotland",$C$5="Operations cancelled for non-clinical/capacity reasons"),
SUMIFS(AllPublicationData!$I:$I,AllPublicationData!$A:$A,'Publication Table'!$B129,AllPublicationData!$B:$B,'Publication Table'!E$7),
IF(AND($C$4="NHS Scotland",$C$5="Cancellations for other reasons"),
SUMIFS(AllPublicationData!$J:$J,AllPublicationData!$A:$A,'Publication Table'!$B129,AllPublicationData!$B:$B,'Publication Table'!E$7)))))))</f>
        <v>0</v>
      </c>
      <c r="F129" s="90">
        <f>IF($C$5="Total Operations",
SUMIFS(AllPublicationData!$E:$E,AllPublicationData!$A:$A,'Publication Table'!$B129,AllPublicationData!$B:$B,'Publication Table'!$C$4,AllPublicationData!$D:$D,'Publication Table'!F$7),
IF('Publication Table'!$C$5="All Cancelled Operations",
SUMIFS(AllPublicationData!$F:$F,AllPublicationData!$A:$A,'Publication Table'!$B129,AllPublicationData!$B:$B,'Publication Table'!$C$4,AllPublicationData!$D:$D,'Publication Table'!F$7),
IF('Publication Table'!$C$5="Operations cancelled by patient",
SUMIFS(AllPublicationData!$G:$G,AllPublicationData!$A:$A,'Publication Table'!$B129,AllPublicationData!$B:$B,'Publication Table'!$C$4,AllPublicationData!$D:$D,'Publication Table'!F$7),
IF('Publication Table'!$C$5="Operations cancelled for clinical reasons",
SUMIFS(AllPublicationData!$H:$H,AllPublicationData!$A:$A,'Publication Table'!$B129,AllPublicationData!$B:$B,'Publication Table'!$C$4,AllPublicationData!$D:$D,'Publication Table'!F$7),
IF('Publication Table'!$C$5="Operations cancelled for non-clinical/capacity reasons",
SUMIFS(AllPublicationData!$I:$I,AllPublicationData!$A:$A,'Publication Table'!$B129,AllPublicationData!$B:$B,'Publication Table'!$C$4,AllPublicationData!$D:$D,'Publication Table'!F$7),
IF('Publication Table'!$C$5="Cancellations for other reasons",
SUMIFS(AllPublicationData!$J:$J,AllPublicationData!$A:$A,'Publication Table'!$B129,AllPublicationData!$B:$B,'Publication Table'!$C$4,AllPublicationData!$D:$D,'Publication Table'!F$7)))))))+
IF(AND($C$4="NHS Scotland",$C$5="Total Operations"),
SUMIFS(AllPublicationData!$E:$E,AllPublicationData!$A:$A,'Publication Table'!$B129,AllPublicationData!$B:$B,'Publication Table'!F$7),
IF(AND($C$4="NHS Scotland",$C$5="All Cancelled Operations"),
SUMIFS(AllPublicationData!$F:$F,AllPublicationData!$A:$A,'Publication Table'!$B129,AllPublicationData!$B:$B,'Publication Table'!F$7),
IF(AND($C$4="NHS Scotland",$C$5="Operations cancelled by patient"),
SUMIFS(AllPublicationData!$G:$G,AllPublicationData!$A:$A,'Publication Table'!$B129,AllPublicationData!$B:$B,'Publication Table'!F$7),
IF(AND($C$4="NHS Scotland",$C$5="Operations cancelled for clinical reasons"),
SUMIFS(AllPublicationData!$H:$H,AllPublicationData!$A:$A,'Publication Table'!$B129,AllPublicationData!$B:$B,'Publication Table'!F$7),
IF(AND($C$4="NHS Scotland",$C$5="Operations cancelled for non-clinical/capacity reasons"),
SUMIFS(AllPublicationData!$I:$I,AllPublicationData!$A:$A,'Publication Table'!$B129,AllPublicationData!$B:$B,'Publication Table'!F$7),
IF(AND($C$4="NHS Scotland",$C$5="Cancellations for other reasons"),
SUMIFS(AllPublicationData!$J:$J,AllPublicationData!$A:$A,'Publication Table'!$B129,AllPublicationData!$B:$B,'Publication Table'!F$7)))))))</f>
        <v>0</v>
      </c>
      <c r="G129" s="90">
        <f>IF($C$5="Total Operations",
SUMIFS(AllPublicationData!$E:$E,AllPublicationData!$A:$A,'Publication Table'!$B129,AllPublicationData!$B:$B,'Publication Table'!$C$4,AllPublicationData!$D:$D,'Publication Table'!G$7),
IF('Publication Table'!$C$5="All Cancelled Operations",
SUMIFS(AllPublicationData!$F:$F,AllPublicationData!$A:$A,'Publication Table'!$B129,AllPublicationData!$B:$B,'Publication Table'!$C$4,AllPublicationData!$D:$D,'Publication Table'!G$7),
IF('Publication Table'!$C$5="Operations cancelled by patient",
SUMIFS(AllPublicationData!$G:$G,AllPublicationData!$A:$A,'Publication Table'!$B129,AllPublicationData!$B:$B,'Publication Table'!$C$4,AllPublicationData!$D:$D,'Publication Table'!G$7),
IF('Publication Table'!$C$5="Operations cancelled for clinical reasons",
SUMIFS(AllPublicationData!$H:$H,AllPublicationData!$A:$A,'Publication Table'!$B129,AllPublicationData!$B:$B,'Publication Table'!$C$4,AllPublicationData!$D:$D,'Publication Table'!G$7),
IF('Publication Table'!$C$5="Operations cancelled for non-clinical/capacity reasons",
SUMIFS(AllPublicationData!$I:$I,AllPublicationData!$A:$A,'Publication Table'!$B129,AllPublicationData!$B:$B,'Publication Table'!$C$4,AllPublicationData!$D:$D,'Publication Table'!G$7),
IF('Publication Table'!$C$5="Cancellations for other reasons",
SUMIFS(AllPublicationData!$J:$J,AllPublicationData!$A:$A,'Publication Table'!$B129,AllPublicationData!$B:$B,'Publication Table'!$C$4,AllPublicationData!$D:$D,'Publication Table'!G$7)))))))+
IF(AND($C$4="NHS Scotland",$C$5="Total Operations"),
SUMIFS(AllPublicationData!$E:$E,AllPublicationData!$A:$A,'Publication Table'!$B129,AllPublicationData!$B:$B,'Publication Table'!G$7),
IF(AND($C$4="NHS Scotland",$C$5="All Cancelled Operations"),
SUMIFS(AllPublicationData!$F:$F,AllPublicationData!$A:$A,'Publication Table'!$B129,AllPublicationData!$B:$B,'Publication Table'!G$7),
IF(AND($C$4="NHS Scotland",$C$5="Operations cancelled by patient"),
SUMIFS(AllPublicationData!$G:$G,AllPublicationData!$A:$A,'Publication Table'!$B129,AllPublicationData!$B:$B,'Publication Table'!G$7),
IF(AND($C$4="NHS Scotland",$C$5="Operations cancelled for clinical reasons"),
SUMIFS(AllPublicationData!$H:$H,AllPublicationData!$A:$A,'Publication Table'!$B129,AllPublicationData!$B:$B,'Publication Table'!G$7),
IF(AND($C$4="NHS Scotland",$C$5="Operations cancelled for non-clinical/capacity reasons"),
SUMIFS(AllPublicationData!$I:$I,AllPublicationData!$A:$A,'Publication Table'!$B129,AllPublicationData!$B:$B,'Publication Table'!G$7),
IF(AND($C$4="NHS Scotland",$C$5="Cancellations for other reasons"),
SUMIFS(AllPublicationData!$J:$J,AllPublicationData!$A:$A,'Publication Table'!$B129,AllPublicationData!$B:$B,'Publication Table'!G$7)))))))</f>
        <v>0</v>
      </c>
      <c r="H129" s="90">
        <f>IF($C$5="Total Operations",
SUMIFS(AllPublicationData!$E:$E,AllPublicationData!$A:$A,'Publication Table'!$B129,AllPublicationData!$B:$B,'Publication Table'!$C$4,AllPublicationData!$D:$D,'Publication Table'!H$7),
IF('Publication Table'!$C$5="All Cancelled Operations",
SUMIFS(AllPublicationData!$F:$F,AllPublicationData!$A:$A,'Publication Table'!$B129,AllPublicationData!$B:$B,'Publication Table'!$C$4,AllPublicationData!$D:$D,'Publication Table'!H$7),
IF('Publication Table'!$C$5="Operations cancelled by patient",
SUMIFS(AllPublicationData!$G:$G,AllPublicationData!$A:$A,'Publication Table'!$B129,AllPublicationData!$B:$B,'Publication Table'!$C$4,AllPublicationData!$D:$D,'Publication Table'!H$7),
IF('Publication Table'!$C$5="Operations cancelled for clinical reasons",
SUMIFS(AllPublicationData!$H:$H,AllPublicationData!$A:$A,'Publication Table'!$B129,AllPublicationData!$B:$B,'Publication Table'!$C$4,AllPublicationData!$D:$D,'Publication Table'!H$7),
IF('Publication Table'!$C$5="Operations cancelled for non-clinical/capacity reasons",
SUMIFS(AllPublicationData!$I:$I,AllPublicationData!$A:$A,'Publication Table'!$B129,AllPublicationData!$B:$B,'Publication Table'!$C$4,AllPublicationData!$D:$D,'Publication Table'!H$7),
IF('Publication Table'!$C$5="Cancellations for other reasons",
SUMIFS(AllPublicationData!$J:$J,AllPublicationData!$A:$A,'Publication Table'!$B129,AllPublicationData!$B:$B,'Publication Table'!$C$4,AllPublicationData!$D:$D,'Publication Table'!H$7)))))))+
IF(AND($C$4="NHS Scotland",$C$5="Total Operations"),
SUMIFS(AllPublicationData!$E:$E,AllPublicationData!$A:$A,'Publication Table'!$B129,AllPublicationData!$B:$B,'Publication Table'!H$7),
IF(AND($C$4="NHS Scotland",$C$5="All Cancelled Operations"),
SUMIFS(AllPublicationData!$F:$F,AllPublicationData!$A:$A,'Publication Table'!$B129,AllPublicationData!$B:$B,'Publication Table'!H$7),
IF(AND($C$4="NHS Scotland",$C$5="Operations cancelled by patient"),
SUMIFS(AllPublicationData!$G:$G,AllPublicationData!$A:$A,'Publication Table'!$B129,AllPublicationData!$B:$B,'Publication Table'!H$7),
IF(AND($C$4="NHS Scotland",$C$5="Operations cancelled for clinical reasons"),
SUMIFS(AllPublicationData!$H:$H,AllPublicationData!$A:$A,'Publication Table'!$B129,AllPublicationData!$B:$B,'Publication Table'!H$7),
IF(AND($C$4="NHS Scotland",$C$5="Operations cancelled for non-clinical/capacity reasons"),
SUMIFS(AllPublicationData!$I:$I,AllPublicationData!$A:$A,'Publication Table'!$B129,AllPublicationData!$B:$B,'Publication Table'!H$7),
IF(AND($C$4="NHS Scotland",$C$5="Cancellations for other reasons"),
SUMIFS(AllPublicationData!$J:$J,AllPublicationData!$A:$A,'Publication Table'!$B129,AllPublicationData!$B:$B,'Publication Table'!H$7)))))))</f>
        <v>0</v>
      </c>
      <c r="I129" s="90">
        <f>IF($C$5="Total Operations",
SUMIFS(AllPublicationData!$E:$E,AllPublicationData!$A:$A,'Publication Table'!$B129,AllPublicationData!$B:$B,'Publication Table'!$C$4,AllPublicationData!$D:$D,'Publication Table'!I$7),
IF('Publication Table'!$C$5="All Cancelled Operations",
SUMIFS(AllPublicationData!$F:$F,AllPublicationData!$A:$A,'Publication Table'!$B129,AllPublicationData!$B:$B,'Publication Table'!$C$4,AllPublicationData!$D:$D,'Publication Table'!I$7),
IF('Publication Table'!$C$5="Operations cancelled by patient",
SUMIFS(AllPublicationData!$G:$G,AllPublicationData!$A:$A,'Publication Table'!$B129,AllPublicationData!$B:$B,'Publication Table'!$C$4,AllPublicationData!$D:$D,'Publication Table'!I$7),
IF('Publication Table'!$C$5="Operations cancelled for clinical reasons",
SUMIFS(AllPublicationData!$H:$H,AllPublicationData!$A:$A,'Publication Table'!$B129,AllPublicationData!$B:$B,'Publication Table'!$C$4,AllPublicationData!$D:$D,'Publication Table'!I$7),
IF('Publication Table'!$C$5="Operations cancelled for non-clinical/capacity reasons",
SUMIFS(AllPublicationData!$I:$I,AllPublicationData!$A:$A,'Publication Table'!$B129,AllPublicationData!$B:$B,'Publication Table'!$C$4,AllPublicationData!$D:$D,'Publication Table'!I$7),
IF('Publication Table'!$C$5="Cancellations for other reasons",
SUMIFS(AllPublicationData!$J:$J,AllPublicationData!$A:$A,'Publication Table'!$B129,AllPublicationData!$B:$B,'Publication Table'!$C$4,AllPublicationData!$D:$D,'Publication Table'!I$7)))))))+
IF(AND($C$4="NHS Scotland",$C$5="Total Operations"),
SUMIFS(AllPublicationData!$E:$E,AllPublicationData!$A:$A,'Publication Table'!$B129,AllPublicationData!$B:$B,'Publication Table'!I$7),
IF(AND($C$4="NHS Scotland",$C$5="All Cancelled Operations"),
SUMIFS(AllPublicationData!$F:$F,AllPublicationData!$A:$A,'Publication Table'!$B129,AllPublicationData!$B:$B,'Publication Table'!I$7),
IF(AND($C$4="NHS Scotland",$C$5="Operations cancelled by patient"),
SUMIFS(AllPublicationData!$G:$G,AllPublicationData!$A:$A,'Publication Table'!$B129,AllPublicationData!$B:$B,'Publication Table'!I$7),
IF(AND($C$4="NHS Scotland",$C$5="Operations cancelled for clinical reasons"),
SUMIFS(AllPublicationData!$H:$H,AllPublicationData!$A:$A,'Publication Table'!$B129,AllPublicationData!$B:$B,'Publication Table'!I$7),
IF(AND($C$4="NHS Scotland",$C$5="Operations cancelled for non-clinical/capacity reasons"),
SUMIFS(AllPublicationData!$I:$I,AllPublicationData!$A:$A,'Publication Table'!$B129,AllPublicationData!$B:$B,'Publication Table'!I$7),
IF(AND($C$4="NHS Scotland",$C$5="Cancellations for other reasons"),
SUMIFS(AllPublicationData!$J:$J,AllPublicationData!$A:$A,'Publication Table'!$B129,AllPublicationData!$B:$B,'Publication Table'!I$7)))))))</f>
        <v>0</v>
      </c>
      <c r="J129" s="90">
        <f>IF($C$5="Total Operations",
SUMIFS(AllPublicationData!$E:$E,AllPublicationData!$A:$A,'Publication Table'!$B129,AllPublicationData!$B:$B,'Publication Table'!$C$4,AllPublicationData!$D:$D,'Publication Table'!J$7),
IF('Publication Table'!$C$5="All Cancelled Operations",
SUMIFS(AllPublicationData!$F:$F,AllPublicationData!$A:$A,'Publication Table'!$B129,AllPublicationData!$B:$B,'Publication Table'!$C$4,AllPublicationData!$D:$D,'Publication Table'!J$7),
IF('Publication Table'!$C$5="Operations cancelled by patient",
SUMIFS(AllPublicationData!$G:$G,AllPublicationData!$A:$A,'Publication Table'!$B129,AllPublicationData!$B:$B,'Publication Table'!$C$4,AllPublicationData!$D:$D,'Publication Table'!J$7),
IF('Publication Table'!$C$5="Operations cancelled for clinical reasons",
SUMIFS(AllPublicationData!$H:$H,AllPublicationData!$A:$A,'Publication Table'!$B129,AllPublicationData!$B:$B,'Publication Table'!$C$4,AllPublicationData!$D:$D,'Publication Table'!J$7),
IF('Publication Table'!$C$5="Operations cancelled for non-clinical/capacity reasons",
SUMIFS(AllPublicationData!$I:$I,AllPublicationData!$A:$A,'Publication Table'!$B129,AllPublicationData!$B:$B,'Publication Table'!$C$4,AllPublicationData!$D:$D,'Publication Table'!J$7),
IF('Publication Table'!$C$5="Cancellations for other reasons",
SUMIFS(AllPublicationData!$J:$J,AllPublicationData!$A:$A,'Publication Table'!$B129,AllPublicationData!$B:$B,'Publication Table'!$C$4,AllPublicationData!$D:$D,'Publication Table'!J$7)))))))+
IF(AND($C$4="NHS Scotland",$C$5="Total Operations"),
SUMIFS(AllPublicationData!$E:$E,AllPublicationData!$A:$A,'Publication Table'!$B129,AllPublicationData!$B:$B,'Publication Table'!J$7),
IF(AND($C$4="NHS Scotland",$C$5="All Cancelled Operations"),
SUMIFS(AllPublicationData!$F:$F,AllPublicationData!$A:$A,'Publication Table'!$B129,AllPublicationData!$B:$B,'Publication Table'!J$7),
IF(AND($C$4="NHS Scotland",$C$5="Operations cancelled by patient"),
SUMIFS(AllPublicationData!$G:$G,AllPublicationData!$A:$A,'Publication Table'!$B129,AllPublicationData!$B:$B,'Publication Table'!J$7),
IF(AND($C$4="NHS Scotland",$C$5="Operations cancelled for clinical reasons"),
SUMIFS(AllPublicationData!$H:$H,AllPublicationData!$A:$A,'Publication Table'!$B129,AllPublicationData!$B:$B,'Publication Table'!J$7),
IF(AND($C$4="NHS Scotland",$C$5="Operations cancelled for non-clinical/capacity reasons"),
SUMIFS(AllPublicationData!$I:$I,AllPublicationData!$A:$A,'Publication Table'!$B129,AllPublicationData!$B:$B,'Publication Table'!J$7),
IF(AND($C$4="NHS Scotland",$C$5="Cancellations for other reasons"),
SUMIFS(AllPublicationData!$J:$J,AllPublicationData!$A:$A,'Publication Table'!$B129,AllPublicationData!$B:$B,'Publication Table'!J$7)))))))</f>
        <v>0</v>
      </c>
      <c r="K129" s="90">
        <f>IF($C$5="Total Operations",
SUMIFS(AllPublicationData!$E:$E,AllPublicationData!$A:$A,'Publication Table'!$B129,AllPublicationData!$B:$B,'Publication Table'!$C$4,AllPublicationData!$D:$D,'Publication Table'!K$7),
IF('Publication Table'!$C$5="All Cancelled Operations",
SUMIFS(AllPublicationData!$F:$F,AllPublicationData!$A:$A,'Publication Table'!$B129,AllPublicationData!$B:$B,'Publication Table'!$C$4,AllPublicationData!$D:$D,'Publication Table'!K$7),
IF('Publication Table'!$C$5="Operations cancelled by patient",
SUMIFS(AllPublicationData!$G:$G,AllPublicationData!$A:$A,'Publication Table'!$B129,AllPublicationData!$B:$B,'Publication Table'!$C$4,AllPublicationData!$D:$D,'Publication Table'!K$7),
IF('Publication Table'!$C$5="Operations cancelled for clinical reasons",
SUMIFS(AllPublicationData!$H:$H,AllPublicationData!$A:$A,'Publication Table'!$B129,AllPublicationData!$B:$B,'Publication Table'!$C$4,AllPublicationData!$D:$D,'Publication Table'!K$7),
IF('Publication Table'!$C$5="Operations cancelled for non-clinical/capacity reasons",
SUMIFS(AllPublicationData!$I:$I,AllPublicationData!$A:$A,'Publication Table'!$B129,AllPublicationData!$B:$B,'Publication Table'!$C$4,AllPublicationData!$D:$D,'Publication Table'!K$7),
IF('Publication Table'!$C$5="Cancellations for other reasons",
SUMIFS(AllPublicationData!$J:$J,AllPublicationData!$A:$A,'Publication Table'!$B129,AllPublicationData!$B:$B,'Publication Table'!$C$4,AllPublicationData!$D:$D,'Publication Table'!K$7)))))))+
IF(AND($C$4="NHS Scotland",$C$5="Total Operations"),
SUMIFS(AllPublicationData!$E:$E,AllPublicationData!$A:$A,'Publication Table'!$B129,AllPublicationData!$B:$B,'Publication Table'!K$7),
IF(AND($C$4="NHS Scotland",$C$5="All Cancelled Operations"),
SUMIFS(AllPublicationData!$F:$F,AllPublicationData!$A:$A,'Publication Table'!$B129,AllPublicationData!$B:$B,'Publication Table'!K$7),
IF(AND($C$4="NHS Scotland",$C$5="Operations cancelled by patient"),
SUMIFS(AllPublicationData!$G:$G,AllPublicationData!$A:$A,'Publication Table'!$B129,AllPublicationData!$B:$B,'Publication Table'!K$7),
IF(AND($C$4="NHS Scotland",$C$5="Operations cancelled for clinical reasons"),
SUMIFS(AllPublicationData!$H:$H,AllPublicationData!$A:$A,'Publication Table'!$B129,AllPublicationData!$B:$B,'Publication Table'!K$7),
IF(AND($C$4="NHS Scotland",$C$5="Operations cancelled for non-clinical/capacity reasons"),
SUMIFS(AllPublicationData!$I:$I,AllPublicationData!$A:$A,'Publication Table'!$B129,AllPublicationData!$B:$B,'Publication Table'!K$7),
IF(AND($C$4="NHS Scotland",$C$5="Cancellations for other reasons"),
SUMIFS(AllPublicationData!$J:$J,AllPublicationData!$A:$A,'Publication Table'!$B129,AllPublicationData!$B:$B,'Publication Table'!K$7)))))))</f>
        <v>0</v>
      </c>
      <c r="L129" s="90">
        <f>IF($C$5="Total Operations",
SUMIFS(AllPublicationData!$E:$E,AllPublicationData!$A:$A,'Publication Table'!$B129,AllPublicationData!$B:$B,'Publication Table'!$C$4,AllPublicationData!$D:$D,'Publication Table'!L$7),
IF('Publication Table'!$C$5="All Cancelled Operations",
SUMIFS(AllPublicationData!$F:$F,AllPublicationData!$A:$A,'Publication Table'!$B129,AllPublicationData!$B:$B,'Publication Table'!$C$4,AllPublicationData!$D:$D,'Publication Table'!L$7),
IF('Publication Table'!$C$5="Operations cancelled by patient",
SUMIFS(AllPublicationData!$G:$G,AllPublicationData!$A:$A,'Publication Table'!$B129,AllPublicationData!$B:$B,'Publication Table'!$C$4,AllPublicationData!$D:$D,'Publication Table'!L$7),
IF('Publication Table'!$C$5="Operations cancelled for clinical reasons",
SUMIFS(AllPublicationData!$H:$H,AllPublicationData!$A:$A,'Publication Table'!$B129,AllPublicationData!$B:$B,'Publication Table'!$C$4,AllPublicationData!$D:$D,'Publication Table'!L$7),
IF('Publication Table'!$C$5="Operations cancelled for non-clinical/capacity reasons",
SUMIFS(AllPublicationData!$I:$I,AllPublicationData!$A:$A,'Publication Table'!$B129,AllPublicationData!$B:$B,'Publication Table'!$C$4,AllPublicationData!$D:$D,'Publication Table'!L$7),
IF('Publication Table'!$C$5="Cancellations for other reasons",
SUMIFS(AllPublicationData!$J:$J,AllPublicationData!$A:$A,'Publication Table'!$B129,AllPublicationData!$B:$B,'Publication Table'!$C$4,AllPublicationData!$D:$D,'Publication Table'!L$7)))))))+
IF(AND($C$4="NHS Scotland",$C$5="Total Operations"),
SUMIFS(AllPublicationData!$E:$E,AllPublicationData!$A:$A,'Publication Table'!$B129,AllPublicationData!$B:$B,'Publication Table'!L$7),
IF(AND($C$4="NHS Scotland",$C$5="All Cancelled Operations"),
SUMIFS(AllPublicationData!$F:$F,AllPublicationData!$A:$A,'Publication Table'!$B129,AllPublicationData!$B:$B,'Publication Table'!L$7),
IF(AND($C$4="NHS Scotland",$C$5="Operations cancelled by patient"),
SUMIFS(AllPublicationData!$G:$G,AllPublicationData!$A:$A,'Publication Table'!$B129,AllPublicationData!$B:$B,'Publication Table'!L$7),
IF(AND($C$4="NHS Scotland",$C$5="Operations cancelled for clinical reasons"),
SUMIFS(AllPublicationData!$H:$H,AllPublicationData!$A:$A,'Publication Table'!$B129,AllPublicationData!$B:$B,'Publication Table'!L$7),
IF(AND($C$4="NHS Scotland",$C$5="Operations cancelled for non-clinical/capacity reasons"),
SUMIFS(AllPublicationData!$I:$I,AllPublicationData!$A:$A,'Publication Table'!$B129,AllPublicationData!$B:$B,'Publication Table'!L$7),
IF(AND($C$4="NHS Scotland",$C$5="Cancellations for other reasons"),
SUMIFS(AllPublicationData!$J:$J,AllPublicationData!$A:$A,'Publication Table'!$B129,AllPublicationData!$B:$B,'Publication Table'!L$7)))))))</f>
        <v>0</v>
      </c>
      <c r="M129" s="90">
        <f>IF($C$5="Total Operations",
SUMIFS(AllPublicationData!$E:$E,AllPublicationData!$A:$A,'Publication Table'!$B129,AllPublicationData!$B:$B,'Publication Table'!$C$4,AllPublicationData!$D:$D,'Publication Table'!M$7),
IF('Publication Table'!$C$5="All Cancelled Operations",
SUMIFS(AllPublicationData!$F:$F,AllPublicationData!$A:$A,'Publication Table'!$B129,AllPublicationData!$B:$B,'Publication Table'!$C$4,AllPublicationData!$D:$D,'Publication Table'!M$7),
IF('Publication Table'!$C$5="Operations cancelled by patient",
SUMIFS(AllPublicationData!$G:$G,AllPublicationData!$A:$A,'Publication Table'!$B129,AllPublicationData!$B:$B,'Publication Table'!$C$4,AllPublicationData!$D:$D,'Publication Table'!M$7),
IF('Publication Table'!$C$5="Operations cancelled for clinical reasons",
SUMIFS(AllPublicationData!$G:$G,AllPublicationData!$A:$A,'Publication Table'!$B129,AllPublicationData!$B:$B,'Publication Table'!$C$4,AllPublicationData!$D:$D,'Publication Table'!M$7),
IF('Publication Table'!$C$5="Operations cancelled for non-clinical/capacity reasons",
SUMIFS(AllPublicationData!$G:$G,AllPublicationData!$A:$A,'Publication Table'!$B129,AllPublicationData!$B:$B,'Publication Table'!$C$4,AllPublicationData!$D:$D,'Publication Table'!M$7),
IF('Publication Table'!$C$5="Cancellations for other reasons",
SUMIFS(AllPublicationData!$G:$G,AllPublicationData!$A:$A,'Publication Table'!$B129,AllPublicationData!$B:$B,'Publication Table'!$C$4,AllPublicationData!$D:$D,'Publication Table'!M$7)))))))+
IF(AND($C$4="NHS Scotland",$C$5="Total Operations"),
SUMIFS(AllPublicationData!$E:$E,AllPublicationData!$A:$A,'Publication Table'!$B129,AllPublicationData!$B:$B,'Publication Table'!M$7),
IF(AND($C$4="NHS Scotland",$C$5="All Cancelled Operations"),
SUMIFS(AllPublicationData!$F:$F,AllPublicationData!$A:$A,'Publication Table'!$B129,AllPublicationData!$B:$B,'Publication Table'!M$7),
IF(AND($C$4="NHS Scotland",$C$5="Operations cancelled by patient"),
SUMIFS(AllPublicationData!$G:$G,AllPublicationData!$A:$A,'Publication Table'!$B129,AllPublicationData!$B:$B,'Publication Table'!M$7),
IF(AND($C$4="NHS Scotland",$C$5="Operations cancelled for clinical reasons"),
SUMIFS(AllPublicationData!$H:$H,AllPublicationData!$A:$A,'Publication Table'!$B129,AllPublicationData!$B:$B,'Publication Table'!M$7),
IF(AND($C$4="NHS Scotland",$C$5="Operations cancelled for non-clinical/capacity reasons"),
SUMIFS(AllPublicationData!$I:$I,AllPublicationData!$A:$A,'Publication Table'!$B129,AllPublicationData!$B:$B,'Publication Table'!M$7),
IF(AND($C$4="NHS Scotland",$C$5="Cancellations for other reasons"),
SUMIFS(AllPublicationData!$J:$J,AllPublicationData!$A:$A,'Publication Table'!$B129,AllPublicationData!$B:$B,'Publication Table'!M$7)))))))</f>
        <v>0</v>
      </c>
      <c r="N129" s="90">
        <f>IF($C$5="Total Operations",
SUMIFS(AllPublicationData!$E:$E,AllPublicationData!$A:$A,'Publication Table'!$B129,AllPublicationData!$B:$B,'Publication Table'!$C$4,AllPublicationData!$D:$D,'Publication Table'!N$7),
IF('Publication Table'!$C$5="All Cancelled Operations",
SUMIFS(AllPublicationData!$F:$F,AllPublicationData!$A:$A,'Publication Table'!$B129,AllPublicationData!$B:$B,'Publication Table'!$C$4,AllPublicationData!$D:$D,'Publication Table'!N$7),
IF('Publication Table'!$C$5="Operations cancelled by patient",
SUMIFS(AllPublicationData!$G:$G,AllPublicationData!$A:$A,'Publication Table'!$B129,AllPublicationData!$B:$B,'Publication Table'!$C$4,AllPublicationData!$D:$D,'Publication Table'!N$7),
IF('Publication Table'!$C$5="Operations cancelled for clinical reasons",
SUMIFS(AllPublicationData!$G:$G,AllPublicationData!$A:$A,'Publication Table'!$B129,AllPublicationData!$B:$B,'Publication Table'!$C$4,AllPublicationData!$D:$D,'Publication Table'!N$7),
IF('Publication Table'!$C$5="Operations cancelled for non-clinical/capacity reasons",
SUMIFS(AllPublicationData!$G:$G,AllPublicationData!$A:$A,'Publication Table'!$B129,AllPublicationData!$B:$B,'Publication Table'!$C$4,AllPublicationData!$D:$D,'Publication Table'!N$7),
IF('Publication Table'!$C$5="Cancellations for other reasons",
SUMIFS(AllPublicationData!$G:$G,AllPublicationData!$A:$A,'Publication Table'!$B129,AllPublicationData!$B:$B,'Publication Table'!$C$4,AllPublicationData!$D:$D,'Publication Table'!N$7)))))))+
IF(AND($C$4="NHS Scotland",$C$5="Total Operations"),
SUMIFS(AllPublicationData!$E:$E,AllPublicationData!$A:$A,'Publication Table'!$B129,AllPublicationData!$B:$B,'Publication Table'!N$7),
IF(AND($C$4="NHS Scotland",$C$5="All Cancelled Operations"),
SUMIFS(AllPublicationData!$F:$F,AllPublicationData!$A:$A,'Publication Table'!$B129,AllPublicationData!$B:$B,'Publication Table'!N$7),
IF(AND($C$4="NHS Scotland",$C$5="Operations cancelled by patient"),
SUMIFS(AllPublicationData!$G:$G,AllPublicationData!$A:$A,'Publication Table'!$B129,AllPublicationData!$B:$B,'Publication Table'!N$7),
IF(AND($C$4="NHS Scotland",$C$5="Operations cancelled for clinical reasons"),
SUMIFS(AllPublicationData!$H:$H,AllPublicationData!$A:$A,'Publication Table'!$B129,AllPublicationData!$B:$B,'Publication Table'!N$7),
IF(AND($C$4="NHS Scotland",$C$5="Operations cancelled for non-clinical/capacity reasons"),
SUMIFS(AllPublicationData!$I:$I,AllPublicationData!$A:$A,'Publication Table'!$B129,AllPublicationData!$B:$B,'Publication Table'!N$7),
IF(AND($C$4="NHS Scotland",$C$5="Cancellations for other reasons"),
SUMIFS(AllPublicationData!$J:$J,AllPublicationData!$A:$A,'Publication Table'!$B129,AllPublicationData!$B:$B,'Publication Table'!N$7)))))))</f>
        <v>0</v>
      </c>
      <c r="O129" s="90">
        <f>IF($C$5="Total Operations",
SUMIFS(AllPublicationData!$E:$E,AllPublicationData!$A:$A,'Publication Table'!$B129,AllPublicationData!$B:$B,'Publication Table'!$C$4,AllPublicationData!$D:$D,'Publication Table'!O$7),
IF('Publication Table'!$C$5="All Cancelled Operations",
SUMIFS(AllPublicationData!$F:$F,AllPublicationData!$A:$A,'Publication Table'!$B129,AllPublicationData!$B:$B,'Publication Table'!$C$4,AllPublicationData!$D:$D,'Publication Table'!O$7),
IF('Publication Table'!$C$5="Operations cancelled by patient",
SUMIFS(AllPublicationData!$G:$G,AllPublicationData!$A:$A,'Publication Table'!$B129,AllPublicationData!$B:$B,'Publication Table'!$C$4,AllPublicationData!$D:$D,'Publication Table'!O$7),
IF('Publication Table'!$C$5="Operations cancelled for clinical reasons",
SUMIFS(AllPublicationData!$G:$G,AllPublicationData!$A:$A,'Publication Table'!$B129,AllPublicationData!$B:$B,'Publication Table'!$C$4,AllPublicationData!$D:$D,'Publication Table'!O$7),
IF('Publication Table'!$C$5="Operations cancelled for non-clinical/capacity reasons",
SUMIFS(AllPublicationData!$G:$G,AllPublicationData!$A:$A,'Publication Table'!$B129,AllPublicationData!$B:$B,'Publication Table'!$C$4,AllPublicationData!$D:$D,'Publication Table'!O$7),
IF('Publication Table'!$C$5="Cancellations for other reasons",
SUMIFS(AllPublicationData!$G:$G,AllPublicationData!$A:$A,'Publication Table'!$B129,AllPublicationData!$B:$B,'Publication Table'!$C$4,AllPublicationData!$D:$D,'Publication Table'!O$7)))))))+
IF(AND($C$4="NHS Scotland",$C$5="Total Operations"),
SUMIFS(AllPublicationData!$E:$E,AllPublicationData!$A:$A,'Publication Table'!$B129,AllPublicationData!$B:$B,'Publication Table'!O$7),
IF(AND($C$4="NHS Scotland",$C$5="All Cancelled Operations"),
SUMIFS(AllPublicationData!$F:$F,AllPublicationData!$A:$A,'Publication Table'!$B129,AllPublicationData!$B:$B,'Publication Table'!O$7),
IF(AND($C$4="NHS Scotland",$C$5="Operations cancelled by patient"),
SUMIFS(AllPublicationData!$G:$G,AllPublicationData!$A:$A,'Publication Table'!$B129,AllPublicationData!$B:$B,'Publication Table'!O$7),
IF(AND($C$4="NHS Scotland",$C$5="Operations cancelled for clinical reasons"),
SUMIFS(AllPublicationData!$H:$H,AllPublicationData!$A:$A,'Publication Table'!$B129,AllPublicationData!$B:$B,'Publication Table'!O$7),
IF(AND($C$4="NHS Scotland",$C$5="Operations cancelled for non-clinical/capacity reasons"),
SUMIFS(AllPublicationData!$I:$I,AllPublicationData!$A:$A,'Publication Table'!$B129,AllPublicationData!$B:$B,'Publication Table'!O$7),
IF(AND($C$4="NHS Scotland",$C$5="Cancellations for other reasons"),
SUMIFS(AllPublicationData!$J:$J,AllPublicationData!$A:$A,'Publication Table'!$B129,AllPublicationData!$B:$B,'Publication Table'!O$7)))))))</f>
        <v>0</v>
      </c>
      <c r="P129" s="90">
        <f>IF($C$5="Total Operations",
SUMIFS(AllPublicationData!$E:$E,AllPublicationData!$A:$A,'Publication Table'!$B129,AllPublicationData!$B:$B,'Publication Table'!$C$4,AllPublicationData!$D:$D,'Publication Table'!P$7),
IF('Publication Table'!$C$5="All Cancelled Operations",
SUMIFS(AllPublicationData!$F:$F,AllPublicationData!$A:$A,'Publication Table'!$B129,AllPublicationData!$B:$B,'Publication Table'!$C$4,AllPublicationData!$D:$D,'Publication Table'!P$7),
IF('Publication Table'!$C$5="Operations cancelled by patient",
SUMIFS(AllPublicationData!$G:$G,AllPublicationData!$A:$A,'Publication Table'!$B129,AllPublicationData!$B:$B,'Publication Table'!$C$4,AllPublicationData!$D:$D,'Publication Table'!P$7),
IF('Publication Table'!$C$5="Operations cancelled for clinical reasons",
SUMIFS(AllPublicationData!$G:$G,AllPublicationData!$A:$A,'Publication Table'!$B129,AllPublicationData!$B:$B,'Publication Table'!$C$4,AllPublicationData!$D:$D,'Publication Table'!P$7),
IF('Publication Table'!$C$5="Operations cancelled for non-clinical/capacity reasons",
SUMIFS(AllPublicationData!$G:$G,AllPublicationData!$A:$A,'Publication Table'!$B129,AllPublicationData!$B:$B,'Publication Table'!$C$4,AllPublicationData!$D:$D,'Publication Table'!P$7),
IF('Publication Table'!$C$5="Cancellations for other reasons",
SUMIFS(AllPublicationData!$G:$G,AllPublicationData!$A:$A,'Publication Table'!$B129,AllPublicationData!$B:$B,'Publication Table'!$C$4,AllPublicationData!$D:$D,'Publication Table'!P$7)))))))+
IF(AND($C$4="NHS Scotland",$C$5="Total Operations"),
SUMIFS(AllPublicationData!$E:$E,AllPublicationData!$A:$A,'Publication Table'!$B129,AllPublicationData!$B:$B,'Publication Table'!P$7),
IF(AND($C$4="NHS Scotland",$C$5="All Cancelled Operations"),
SUMIFS(AllPublicationData!$F:$F,AllPublicationData!$A:$A,'Publication Table'!$B129,AllPublicationData!$B:$B,'Publication Table'!P$7),
IF(AND($C$4="NHS Scotland",$C$5="Operations cancelled by patient"),
SUMIFS(AllPublicationData!$G:$G,AllPublicationData!$A:$A,'Publication Table'!$B129,AllPublicationData!$B:$B,'Publication Table'!P$7),
IF(AND($C$4="NHS Scotland",$C$5="Operations cancelled for clinical reasons"),
SUMIFS(AllPublicationData!$H:$H,AllPublicationData!$A:$A,'Publication Table'!$B129,AllPublicationData!$B:$B,'Publication Table'!P$7),
IF(AND($C$4="NHS Scotland",$C$5="Operations cancelled for non-clinical/capacity reasons"),
SUMIFS(AllPublicationData!$I:$I,AllPublicationData!$A:$A,'Publication Table'!$B129,AllPublicationData!$B:$B,'Publication Table'!P$7),
IF(AND($C$4="NHS Scotland",$C$5="Cancellations for other reasons"),
SUMIFS(AllPublicationData!$J:$J,AllPublicationData!$A:$A,'Publication Table'!$B129,AllPublicationData!$B:$B,'Publication Table'!P$7)))))))</f>
        <v>0</v>
      </c>
      <c r="Q129" s="90">
        <f>IF($C$5="Total Operations",
SUMIFS(AllPublicationData!$E:$E,AllPublicationData!$A:$A,'Publication Table'!$B129,AllPublicationData!$B:$B,'Publication Table'!$C$4,AllPublicationData!$D:$D,'Publication Table'!Q$7),
IF('Publication Table'!$C$5="All Cancelled Operations",
SUMIFS(AllPublicationData!$F:$F,AllPublicationData!$A:$A,'Publication Table'!$B129,AllPublicationData!$B:$B,'Publication Table'!$C$4,AllPublicationData!$D:$D,'Publication Table'!Q$7),
IF('Publication Table'!$C$5="Operations cancelled by patient",
SUMIFS(AllPublicationData!$G:$G,AllPublicationData!$A:$A,'Publication Table'!$B129,AllPublicationData!$B:$B,'Publication Table'!$C$4,AllPublicationData!$D:$D,'Publication Table'!Q$7),
IF('Publication Table'!$C$5="Operations cancelled for clinical reasons",
SUMIFS(AllPublicationData!$G:$G,AllPublicationData!$A:$A,'Publication Table'!$B129,AllPublicationData!$B:$B,'Publication Table'!$C$4,AllPublicationData!$D:$D,'Publication Table'!Q$7),
IF('Publication Table'!$C$5="Operations cancelled for non-clinical/capacity reasons",
SUMIFS(AllPublicationData!$G:$G,AllPublicationData!$A:$A,'Publication Table'!$B129,AllPublicationData!$B:$B,'Publication Table'!$C$4,AllPublicationData!$D:$D,'Publication Table'!Q$7),
IF('Publication Table'!$C$5="Cancellations for other reasons",
SUMIFS(AllPublicationData!$G:$G,AllPublicationData!$A:$A,'Publication Table'!$B129,AllPublicationData!$B:$B,'Publication Table'!$C$4,AllPublicationData!$D:$D,'Publication Table'!Q$7)))))))+
IF(AND($C$4="NHS Scotland",$C$5="Total Operations"),
SUMIFS(AllPublicationData!$E:$E,AllPublicationData!$A:$A,'Publication Table'!$B129,AllPublicationData!$B:$B,'Publication Table'!Q$7),
IF(AND($C$4="NHS Scotland",$C$5="All Cancelled Operations"),
SUMIFS(AllPublicationData!$F:$F,AllPublicationData!$A:$A,'Publication Table'!$B129,AllPublicationData!$B:$B,'Publication Table'!Q$7),
IF(AND($C$4="NHS Scotland",$C$5="Operations cancelled by patient"),
SUMIFS(AllPublicationData!$G:$G,AllPublicationData!$A:$A,'Publication Table'!$B129,AllPublicationData!$B:$B,'Publication Table'!Q$7),
IF(AND($C$4="NHS Scotland",$C$5="Operations cancelled for clinical reasons"),
SUMIFS(AllPublicationData!$H:$H,AllPublicationData!$A:$A,'Publication Table'!$B129,AllPublicationData!$B:$B,'Publication Table'!Q$7),
IF(AND($C$4="NHS Scotland",$C$5="Operations cancelled for non-clinical/capacity reasons"),
SUMIFS(AllPublicationData!$I:$I,AllPublicationData!$A:$A,'Publication Table'!$B129,AllPublicationData!$B:$B,'Publication Table'!Q$7),
IF(AND($C$4="NHS Scotland",$C$5="Cancellations for other reasons"),
SUMIFS(AllPublicationData!$J:$J,AllPublicationData!$A:$A,'Publication Table'!$B129,AllPublicationData!$B:$B,'Publication Table'!Q$7)))))))</f>
        <v>0</v>
      </c>
      <c r="R129" s="90">
        <f>IF($C$5="Total Operations",
SUMIFS(AllPublicationData!$E:$E,AllPublicationData!$A:$A,'Publication Table'!$B129,AllPublicationData!$B:$B,'Publication Table'!$C$4,AllPublicationData!$D:$D,'Publication Table'!R$7),
IF('Publication Table'!$C$5="All Cancelled Operations",
SUMIFS(AllPublicationData!$F:$F,AllPublicationData!$A:$A,'Publication Table'!$B129,AllPublicationData!$B:$B,'Publication Table'!$C$4,AllPublicationData!$D:$D,'Publication Table'!R$7),
IF('Publication Table'!$C$5="Operations cancelled by patient",
SUMIFS(AllPublicationData!$G:$G,AllPublicationData!$A:$A,'Publication Table'!$B129,AllPublicationData!$B:$B,'Publication Table'!$C$4,AllPublicationData!$D:$D,'Publication Table'!R$7),
IF('Publication Table'!$C$5="Operations cancelled for clinical reasons",
SUMIFS(AllPublicationData!$G:$G,AllPublicationData!$A:$A,'Publication Table'!$B129,AllPublicationData!$B:$B,'Publication Table'!$C$4,AllPublicationData!$D:$D,'Publication Table'!R$7),
IF('Publication Table'!$C$5="Operations cancelled for non-clinical/capacity reasons",
SUMIFS(AllPublicationData!$G:$G,AllPublicationData!$A:$A,'Publication Table'!$B129,AllPublicationData!$B:$B,'Publication Table'!$C$4,AllPublicationData!$D:$D,'Publication Table'!R$7),
IF('Publication Table'!$C$5="Cancellations for other reasons",
SUMIFS(AllPublicationData!$G:$G,AllPublicationData!$A:$A,'Publication Table'!$B129,AllPublicationData!$B:$B,'Publication Table'!$C$4,AllPublicationData!$D:$D,'Publication Table'!R$7)))))))+
IF(AND($C$4="NHS Scotland",$C$5="Total Operations"),
SUMIFS(AllPublicationData!$E:$E,AllPublicationData!$A:$A,'Publication Table'!$B129,AllPublicationData!$B:$B,'Publication Table'!R$7),
IF(AND($C$4="NHS Scotland",$C$5="All Cancelled Operations"),
SUMIFS(AllPublicationData!$F:$F,AllPublicationData!$A:$A,'Publication Table'!$B129,AllPublicationData!$B:$B,'Publication Table'!R$7),
IF(AND($C$4="NHS Scotland",$C$5="Operations cancelled by patient"),
SUMIFS(AllPublicationData!$G:$G,AllPublicationData!$A:$A,'Publication Table'!$B129,AllPublicationData!$B:$B,'Publication Table'!R$7),
IF(AND($C$4="NHS Scotland",$C$5="Operations cancelled for clinical reasons"),
SUMIFS(AllPublicationData!$H:$H,AllPublicationData!$A:$A,'Publication Table'!$B129,AllPublicationData!$B:$B,'Publication Table'!R$7),
IF(AND($C$4="NHS Scotland",$C$5="Operations cancelled for non-clinical/capacity reasons"),
SUMIFS(AllPublicationData!$I:$I,AllPublicationData!$A:$A,'Publication Table'!$B129,AllPublicationData!$B:$B,'Publication Table'!R$7),
IF(AND($C$4="NHS Scotland",$C$5="Cancellations for other reasons"),
SUMIFS(AllPublicationData!$J:$J,AllPublicationData!$A:$A,'Publication Table'!$B129,AllPublicationData!$B:$B,'Publication Table'!R$7)))))))</f>
        <v>0</v>
      </c>
    </row>
    <row r="130" spans="3:18" x14ac:dyDescent="0.35">
      <c r="C130" s="81">
        <f>IF($C$5="Total Operations",
SUMIFS(AllPublicationData!$E:$E,AllPublicationData!$A:$A,'Publication Table'!$B130,AllPublicationData!$B:$B,'Publication Table'!$C$4),
IF('Publication Table'!$C$5="All Cancelled Operations",
SUMIFS(AllPublicationData!$F:$F,AllPublicationData!$A:$A,'Publication Table'!$B130,AllPublicationData!$B:$B,'Publication Table'!$C$4),
IF('Publication Table'!$C$5="Operations cancelled by patient",
SUMIFS(AllPublicationData!$G:$G,AllPublicationData!$A:$A,'Publication Table'!$B130,AllPublicationData!$B:$B,'Publication Table'!$C$4),
IF('Publication Table'!$C$5="Operations cancelled for clinical reasons",
SUMIFS(AllPublicationData!$H:$H,AllPublicationData!$A:$A,'Publication Table'!$B130,AllPublicationData!$B:$B,'Publication Table'!$C$4),
IF('Publication Table'!$C$5="Operations cancelled for non-clinical/capacity reasons",
SUMIFS(AllPublicationData!$I:$I,AllPublicationData!$A:$A,'Publication Table'!$B130,AllPublicationData!$B:$B,'Publication Table'!$C$4),
IF('Publication Table'!$C$5="Cancellations for other reasons",
SUMIFS(AllPublicationData!$J:$J,AllPublicationData!$A:$A,'Publication Table'!$B130,AllPublicationData!$B:$B,'Publication Table'!$C$4)))))))+
IF(AND($C$4="NHS Scotland",$C$5="Total Operations"),
SUMIFS(AllPublicationData!$E:$E,AllPublicationData!$A:$A,'Publication Table'!$B130),
IF(AND($C$4="NHS Scotland",$C$5="All Cancelled Operations"),
SUMIFS(AllPublicationData!$F:$F,AllPublicationData!$A:$A,'Publication Table'!$B130),
IF(AND($C$4="NHS Scotland",$C$5="Operations cancelled by patient"),
SUMIFS(AllPublicationData!$G:$G,AllPublicationData!$A:$A,'Publication Table'!$B130),
IF(AND($C$4="NHS Scotland",$C$5="Operations cancelled for clinical reasons"),
SUMIFS(AllPublicationData!$H:$H,AllPublicationData!$A:$A,'Publication Table'!$B130),
IF(AND($C$4="NHS Scotland",$C$5="Operations cancelled for non-clinical/capacity reasons"),
SUMIFS(AllPublicationData!$I:$I,AllPublicationData!$A:$A,'Publication Table'!$B130),
IF(AND($C$4="NHS Scotland",$C$5="Cancellations for other reasons"),
SUMIFS(AllPublicationData!$J:$J,AllPublicationData!$A:$A,'Publication Table'!$B130)))))))</f>
        <v>0</v>
      </c>
      <c r="D130" s="90">
        <f>IF($C$5="Total Operations",
SUMIFS(AllPublicationData!$E:$E,AllPublicationData!$A:$A,'Publication Table'!$B130,AllPublicationData!$B:$B,'Publication Table'!$C$4,AllPublicationData!$D:$D,'Publication Table'!D$7),
IF('Publication Table'!$C$5="All Cancelled Operations",
SUMIFS(AllPublicationData!$F:$F,AllPublicationData!$A:$A,'Publication Table'!$B130,AllPublicationData!$B:$B,'Publication Table'!$C$4,AllPublicationData!$D:$D,'Publication Table'!D$7),
IF('Publication Table'!$C$5="Operations cancelled by patient",
SUMIFS(AllPublicationData!$G:$G,AllPublicationData!$A:$A,'Publication Table'!$B130,AllPublicationData!$B:$B,'Publication Table'!$C$4,AllPublicationData!$D:$D,'Publication Table'!D$7),
IF('Publication Table'!$C$5="Operations cancelled for clinical reasons",
SUMIFS(AllPublicationData!$H:$H,AllPublicationData!$A:$A,'Publication Table'!$B130,AllPublicationData!$B:$B,'Publication Table'!$C$4,AllPublicationData!$D:$D,'Publication Table'!D$7),
IF('Publication Table'!$C$5="Operations cancelled for non-clinical/capacity reasons",
SUMIFS(AllPublicationData!$I:$I,AllPublicationData!$A:$A,'Publication Table'!$B130,AllPublicationData!$B:$B,'Publication Table'!$C$4,AllPublicationData!$D:$D,'Publication Table'!D$7),
IF('Publication Table'!$C$5="Cancellations for other reasons",
SUMIFS(AllPublicationData!$J:$J,AllPublicationData!$A:$A,'Publication Table'!$B130,AllPublicationData!$B:$B,'Publication Table'!$C$4,AllPublicationData!$D:$D,'Publication Table'!D$7)))))))+
IF(AND($C$4="NHS Scotland",$C$5="Total Operations"),
SUMIFS(AllPublicationData!$E:$E,AllPublicationData!$A:$A,'Publication Table'!$B130,AllPublicationData!$B:$B,'Publication Table'!D$7),
IF(AND($C$4="NHS Scotland",$C$5="All Cancelled Operations"),
SUMIFS(AllPublicationData!$F:$F,AllPublicationData!$A:$A,'Publication Table'!$B130,AllPublicationData!$B:$B,'Publication Table'!D$7),
IF(AND($C$4="NHS Scotland",$C$5="Operations cancelled by patient"),
SUMIFS(AllPublicationData!$G:$G,AllPublicationData!$A:$A,'Publication Table'!$B130,AllPublicationData!$B:$B,'Publication Table'!D$7),
IF(AND($C$4="NHS Scotland",$C$5="Operations cancelled for clinical reasons"),
SUMIFS(AllPublicationData!$H:$H,AllPublicationData!$A:$A,'Publication Table'!$B130,AllPublicationData!$B:$B,'Publication Table'!D$7),
IF(AND($C$4="NHS Scotland",$C$5="Operations cancelled for non-clinical/capacity reasons"),
SUMIFS(AllPublicationData!$I:$I,AllPublicationData!$A:$A,'Publication Table'!$B130,AllPublicationData!$B:$B,'Publication Table'!D$7),
IF(AND($C$4="NHS Scotland",$C$5="Cancellations for other reasons"),
SUMIFS(AllPublicationData!$J:$J,AllPublicationData!$A:$A,'Publication Table'!$B130,AllPublicationData!$B:$B,'Publication Table'!D$7)))))))</f>
        <v>0</v>
      </c>
      <c r="E130" s="90">
        <f>IF($C$5="Total Operations",
SUMIFS(AllPublicationData!$E:$E,AllPublicationData!$A:$A,'Publication Table'!$B130,AllPublicationData!$B:$B,'Publication Table'!$C$4,AllPublicationData!$D:$D,'Publication Table'!E$7),
IF('Publication Table'!$C$5="All Cancelled Operations",
SUMIFS(AllPublicationData!$F:$F,AllPublicationData!$A:$A,'Publication Table'!$B130,AllPublicationData!$B:$B,'Publication Table'!$C$4,AllPublicationData!$D:$D,'Publication Table'!E$7),
IF('Publication Table'!$C$5="Operations cancelled by patient",
SUMIFS(AllPublicationData!$G:$G,AllPublicationData!$A:$A,'Publication Table'!$B130,AllPublicationData!$B:$B,'Publication Table'!$C$4,AllPublicationData!$D:$D,'Publication Table'!E$7),
IF('Publication Table'!$C$5="Operations cancelled for clinical reasons",
SUMIFS(AllPublicationData!$H:$H,AllPublicationData!$A:$A,'Publication Table'!$B130,AllPublicationData!$B:$B,'Publication Table'!$C$4,AllPublicationData!$D:$D,'Publication Table'!E$7),
IF('Publication Table'!$C$5="Operations cancelled for non-clinical/capacity reasons",
SUMIFS(AllPublicationData!$I:$I,AllPublicationData!$A:$A,'Publication Table'!$B130,AllPublicationData!$B:$B,'Publication Table'!$C$4,AllPublicationData!$D:$D,'Publication Table'!E$7),
IF('Publication Table'!$C$5="Cancellations for other reasons",
SUMIFS(AllPublicationData!$J:$J,AllPublicationData!$A:$A,'Publication Table'!$B130,AllPublicationData!$B:$B,'Publication Table'!$C$4,AllPublicationData!$D:$D,'Publication Table'!E$7)))))))+
IF(AND($C$4="NHS Scotland",$C$5="Total Operations"),
SUMIFS(AllPublicationData!$E:$E,AllPublicationData!$A:$A,'Publication Table'!$B130,AllPublicationData!$B:$B,'Publication Table'!E$7),
IF(AND($C$4="NHS Scotland",$C$5="All Cancelled Operations"),
SUMIFS(AllPublicationData!$F:$F,AllPublicationData!$A:$A,'Publication Table'!$B130,AllPublicationData!$B:$B,'Publication Table'!E$7),
IF(AND($C$4="NHS Scotland",$C$5="Operations cancelled by patient"),
SUMIFS(AllPublicationData!$G:$G,AllPublicationData!$A:$A,'Publication Table'!$B130,AllPublicationData!$B:$B,'Publication Table'!E$7),
IF(AND($C$4="NHS Scotland",$C$5="Operations cancelled for clinical reasons"),
SUMIFS(AllPublicationData!$H:$H,AllPublicationData!$A:$A,'Publication Table'!$B130,AllPublicationData!$B:$B,'Publication Table'!E$7),
IF(AND($C$4="NHS Scotland",$C$5="Operations cancelled for non-clinical/capacity reasons"),
SUMIFS(AllPublicationData!$I:$I,AllPublicationData!$A:$A,'Publication Table'!$B130,AllPublicationData!$B:$B,'Publication Table'!E$7),
IF(AND($C$4="NHS Scotland",$C$5="Cancellations for other reasons"),
SUMIFS(AllPublicationData!$J:$J,AllPublicationData!$A:$A,'Publication Table'!$B130,AllPublicationData!$B:$B,'Publication Table'!E$7)))))))</f>
        <v>0</v>
      </c>
      <c r="F130" s="90">
        <f>IF($C$5="Total Operations",
SUMIFS(AllPublicationData!$E:$E,AllPublicationData!$A:$A,'Publication Table'!$B130,AllPublicationData!$B:$B,'Publication Table'!$C$4,AllPublicationData!$D:$D,'Publication Table'!F$7),
IF('Publication Table'!$C$5="All Cancelled Operations",
SUMIFS(AllPublicationData!$F:$F,AllPublicationData!$A:$A,'Publication Table'!$B130,AllPublicationData!$B:$B,'Publication Table'!$C$4,AllPublicationData!$D:$D,'Publication Table'!F$7),
IF('Publication Table'!$C$5="Operations cancelled by patient",
SUMIFS(AllPublicationData!$G:$G,AllPublicationData!$A:$A,'Publication Table'!$B130,AllPublicationData!$B:$B,'Publication Table'!$C$4,AllPublicationData!$D:$D,'Publication Table'!F$7),
IF('Publication Table'!$C$5="Operations cancelled for clinical reasons",
SUMIFS(AllPublicationData!$H:$H,AllPublicationData!$A:$A,'Publication Table'!$B130,AllPublicationData!$B:$B,'Publication Table'!$C$4,AllPublicationData!$D:$D,'Publication Table'!F$7),
IF('Publication Table'!$C$5="Operations cancelled for non-clinical/capacity reasons",
SUMIFS(AllPublicationData!$I:$I,AllPublicationData!$A:$A,'Publication Table'!$B130,AllPublicationData!$B:$B,'Publication Table'!$C$4,AllPublicationData!$D:$D,'Publication Table'!F$7),
IF('Publication Table'!$C$5="Cancellations for other reasons",
SUMIFS(AllPublicationData!$J:$J,AllPublicationData!$A:$A,'Publication Table'!$B130,AllPublicationData!$B:$B,'Publication Table'!$C$4,AllPublicationData!$D:$D,'Publication Table'!F$7)))))))+
IF(AND($C$4="NHS Scotland",$C$5="Total Operations"),
SUMIFS(AllPublicationData!$E:$E,AllPublicationData!$A:$A,'Publication Table'!$B130,AllPublicationData!$B:$B,'Publication Table'!F$7),
IF(AND($C$4="NHS Scotland",$C$5="All Cancelled Operations"),
SUMIFS(AllPublicationData!$F:$F,AllPublicationData!$A:$A,'Publication Table'!$B130,AllPublicationData!$B:$B,'Publication Table'!F$7),
IF(AND($C$4="NHS Scotland",$C$5="Operations cancelled by patient"),
SUMIFS(AllPublicationData!$G:$G,AllPublicationData!$A:$A,'Publication Table'!$B130,AllPublicationData!$B:$B,'Publication Table'!F$7),
IF(AND($C$4="NHS Scotland",$C$5="Operations cancelled for clinical reasons"),
SUMIFS(AllPublicationData!$H:$H,AllPublicationData!$A:$A,'Publication Table'!$B130,AllPublicationData!$B:$B,'Publication Table'!F$7),
IF(AND($C$4="NHS Scotland",$C$5="Operations cancelled for non-clinical/capacity reasons"),
SUMIFS(AllPublicationData!$I:$I,AllPublicationData!$A:$A,'Publication Table'!$B130,AllPublicationData!$B:$B,'Publication Table'!F$7),
IF(AND($C$4="NHS Scotland",$C$5="Cancellations for other reasons"),
SUMIFS(AllPublicationData!$J:$J,AllPublicationData!$A:$A,'Publication Table'!$B130,AllPublicationData!$B:$B,'Publication Table'!F$7)))))))</f>
        <v>0</v>
      </c>
      <c r="G130" s="90">
        <f>IF($C$5="Total Operations",
SUMIFS(AllPublicationData!$E:$E,AllPublicationData!$A:$A,'Publication Table'!$B130,AllPublicationData!$B:$B,'Publication Table'!$C$4,AllPublicationData!$D:$D,'Publication Table'!G$7),
IF('Publication Table'!$C$5="All Cancelled Operations",
SUMIFS(AllPublicationData!$F:$F,AllPublicationData!$A:$A,'Publication Table'!$B130,AllPublicationData!$B:$B,'Publication Table'!$C$4,AllPublicationData!$D:$D,'Publication Table'!G$7),
IF('Publication Table'!$C$5="Operations cancelled by patient",
SUMIFS(AllPublicationData!$G:$G,AllPublicationData!$A:$A,'Publication Table'!$B130,AllPublicationData!$B:$B,'Publication Table'!$C$4,AllPublicationData!$D:$D,'Publication Table'!G$7),
IF('Publication Table'!$C$5="Operations cancelled for clinical reasons",
SUMIFS(AllPublicationData!$H:$H,AllPublicationData!$A:$A,'Publication Table'!$B130,AllPublicationData!$B:$B,'Publication Table'!$C$4,AllPublicationData!$D:$D,'Publication Table'!G$7),
IF('Publication Table'!$C$5="Operations cancelled for non-clinical/capacity reasons",
SUMIFS(AllPublicationData!$I:$I,AllPublicationData!$A:$A,'Publication Table'!$B130,AllPublicationData!$B:$B,'Publication Table'!$C$4,AllPublicationData!$D:$D,'Publication Table'!G$7),
IF('Publication Table'!$C$5="Cancellations for other reasons",
SUMIFS(AllPublicationData!$J:$J,AllPublicationData!$A:$A,'Publication Table'!$B130,AllPublicationData!$B:$B,'Publication Table'!$C$4,AllPublicationData!$D:$D,'Publication Table'!G$7)))))))+
IF(AND($C$4="NHS Scotland",$C$5="Total Operations"),
SUMIFS(AllPublicationData!$E:$E,AllPublicationData!$A:$A,'Publication Table'!$B130,AllPublicationData!$B:$B,'Publication Table'!G$7),
IF(AND($C$4="NHS Scotland",$C$5="All Cancelled Operations"),
SUMIFS(AllPublicationData!$F:$F,AllPublicationData!$A:$A,'Publication Table'!$B130,AllPublicationData!$B:$B,'Publication Table'!G$7),
IF(AND($C$4="NHS Scotland",$C$5="Operations cancelled by patient"),
SUMIFS(AllPublicationData!$G:$G,AllPublicationData!$A:$A,'Publication Table'!$B130,AllPublicationData!$B:$B,'Publication Table'!G$7),
IF(AND($C$4="NHS Scotland",$C$5="Operations cancelled for clinical reasons"),
SUMIFS(AllPublicationData!$H:$H,AllPublicationData!$A:$A,'Publication Table'!$B130,AllPublicationData!$B:$B,'Publication Table'!G$7),
IF(AND($C$4="NHS Scotland",$C$5="Operations cancelled for non-clinical/capacity reasons"),
SUMIFS(AllPublicationData!$I:$I,AllPublicationData!$A:$A,'Publication Table'!$B130,AllPublicationData!$B:$B,'Publication Table'!G$7),
IF(AND($C$4="NHS Scotland",$C$5="Cancellations for other reasons"),
SUMIFS(AllPublicationData!$J:$J,AllPublicationData!$A:$A,'Publication Table'!$B130,AllPublicationData!$B:$B,'Publication Table'!G$7)))))))</f>
        <v>0</v>
      </c>
      <c r="H130" s="90">
        <f>IF($C$5="Total Operations",
SUMIFS(AllPublicationData!$E:$E,AllPublicationData!$A:$A,'Publication Table'!$B130,AllPublicationData!$B:$B,'Publication Table'!$C$4,AllPublicationData!$D:$D,'Publication Table'!H$7),
IF('Publication Table'!$C$5="All Cancelled Operations",
SUMIFS(AllPublicationData!$F:$F,AllPublicationData!$A:$A,'Publication Table'!$B130,AllPublicationData!$B:$B,'Publication Table'!$C$4,AllPublicationData!$D:$D,'Publication Table'!H$7),
IF('Publication Table'!$C$5="Operations cancelled by patient",
SUMIFS(AllPublicationData!$G:$G,AllPublicationData!$A:$A,'Publication Table'!$B130,AllPublicationData!$B:$B,'Publication Table'!$C$4,AllPublicationData!$D:$D,'Publication Table'!H$7),
IF('Publication Table'!$C$5="Operations cancelled for clinical reasons",
SUMIFS(AllPublicationData!$H:$H,AllPublicationData!$A:$A,'Publication Table'!$B130,AllPublicationData!$B:$B,'Publication Table'!$C$4,AllPublicationData!$D:$D,'Publication Table'!H$7),
IF('Publication Table'!$C$5="Operations cancelled for non-clinical/capacity reasons",
SUMIFS(AllPublicationData!$I:$I,AllPublicationData!$A:$A,'Publication Table'!$B130,AllPublicationData!$B:$B,'Publication Table'!$C$4,AllPublicationData!$D:$D,'Publication Table'!H$7),
IF('Publication Table'!$C$5="Cancellations for other reasons",
SUMIFS(AllPublicationData!$J:$J,AllPublicationData!$A:$A,'Publication Table'!$B130,AllPublicationData!$B:$B,'Publication Table'!$C$4,AllPublicationData!$D:$D,'Publication Table'!H$7)))))))+
IF(AND($C$4="NHS Scotland",$C$5="Total Operations"),
SUMIFS(AllPublicationData!$E:$E,AllPublicationData!$A:$A,'Publication Table'!$B130,AllPublicationData!$B:$B,'Publication Table'!H$7),
IF(AND($C$4="NHS Scotland",$C$5="All Cancelled Operations"),
SUMIFS(AllPublicationData!$F:$F,AllPublicationData!$A:$A,'Publication Table'!$B130,AllPublicationData!$B:$B,'Publication Table'!H$7),
IF(AND($C$4="NHS Scotland",$C$5="Operations cancelled by patient"),
SUMIFS(AllPublicationData!$G:$G,AllPublicationData!$A:$A,'Publication Table'!$B130,AllPublicationData!$B:$B,'Publication Table'!H$7),
IF(AND($C$4="NHS Scotland",$C$5="Operations cancelled for clinical reasons"),
SUMIFS(AllPublicationData!$H:$H,AllPublicationData!$A:$A,'Publication Table'!$B130,AllPublicationData!$B:$B,'Publication Table'!H$7),
IF(AND($C$4="NHS Scotland",$C$5="Operations cancelled for non-clinical/capacity reasons"),
SUMIFS(AllPublicationData!$I:$I,AllPublicationData!$A:$A,'Publication Table'!$B130,AllPublicationData!$B:$B,'Publication Table'!H$7),
IF(AND($C$4="NHS Scotland",$C$5="Cancellations for other reasons"),
SUMIFS(AllPublicationData!$J:$J,AllPublicationData!$A:$A,'Publication Table'!$B130,AllPublicationData!$B:$B,'Publication Table'!H$7)))))))</f>
        <v>0</v>
      </c>
      <c r="I130" s="90">
        <f>IF($C$5="Total Operations",
SUMIFS(AllPublicationData!$E:$E,AllPublicationData!$A:$A,'Publication Table'!$B130,AllPublicationData!$B:$B,'Publication Table'!$C$4,AllPublicationData!$D:$D,'Publication Table'!I$7),
IF('Publication Table'!$C$5="All Cancelled Operations",
SUMIFS(AllPublicationData!$F:$F,AllPublicationData!$A:$A,'Publication Table'!$B130,AllPublicationData!$B:$B,'Publication Table'!$C$4,AllPublicationData!$D:$D,'Publication Table'!I$7),
IF('Publication Table'!$C$5="Operations cancelled by patient",
SUMIFS(AllPublicationData!$G:$G,AllPublicationData!$A:$A,'Publication Table'!$B130,AllPublicationData!$B:$B,'Publication Table'!$C$4,AllPublicationData!$D:$D,'Publication Table'!I$7),
IF('Publication Table'!$C$5="Operations cancelled for clinical reasons",
SUMIFS(AllPublicationData!$H:$H,AllPublicationData!$A:$A,'Publication Table'!$B130,AllPublicationData!$B:$B,'Publication Table'!$C$4,AllPublicationData!$D:$D,'Publication Table'!I$7),
IF('Publication Table'!$C$5="Operations cancelled for non-clinical/capacity reasons",
SUMIFS(AllPublicationData!$I:$I,AllPublicationData!$A:$A,'Publication Table'!$B130,AllPublicationData!$B:$B,'Publication Table'!$C$4,AllPublicationData!$D:$D,'Publication Table'!I$7),
IF('Publication Table'!$C$5="Cancellations for other reasons",
SUMIFS(AllPublicationData!$J:$J,AllPublicationData!$A:$A,'Publication Table'!$B130,AllPublicationData!$B:$B,'Publication Table'!$C$4,AllPublicationData!$D:$D,'Publication Table'!I$7)))))))+
IF(AND($C$4="NHS Scotland",$C$5="Total Operations"),
SUMIFS(AllPublicationData!$E:$E,AllPublicationData!$A:$A,'Publication Table'!$B130,AllPublicationData!$B:$B,'Publication Table'!I$7),
IF(AND($C$4="NHS Scotland",$C$5="All Cancelled Operations"),
SUMIFS(AllPublicationData!$F:$F,AllPublicationData!$A:$A,'Publication Table'!$B130,AllPublicationData!$B:$B,'Publication Table'!I$7),
IF(AND($C$4="NHS Scotland",$C$5="Operations cancelled by patient"),
SUMIFS(AllPublicationData!$G:$G,AllPublicationData!$A:$A,'Publication Table'!$B130,AllPublicationData!$B:$B,'Publication Table'!I$7),
IF(AND($C$4="NHS Scotland",$C$5="Operations cancelled for clinical reasons"),
SUMIFS(AllPublicationData!$H:$H,AllPublicationData!$A:$A,'Publication Table'!$B130,AllPublicationData!$B:$B,'Publication Table'!I$7),
IF(AND($C$4="NHS Scotland",$C$5="Operations cancelled for non-clinical/capacity reasons"),
SUMIFS(AllPublicationData!$I:$I,AllPublicationData!$A:$A,'Publication Table'!$B130,AllPublicationData!$B:$B,'Publication Table'!I$7),
IF(AND($C$4="NHS Scotland",$C$5="Cancellations for other reasons"),
SUMIFS(AllPublicationData!$J:$J,AllPublicationData!$A:$A,'Publication Table'!$B130,AllPublicationData!$B:$B,'Publication Table'!I$7)))))))</f>
        <v>0</v>
      </c>
      <c r="J130" s="90">
        <f>IF($C$5="Total Operations",
SUMIFS(AllPublicationData!$E:$E,AllPublicationData!$A:$A,'Publication Table'!$B130,AllPublicationData!$B:$B,'Publication Table'!$C$4,AllPublicationData!$D:$D,'Publication Table'!J$7),
IF('Publication Table'!$C$5="All Cancelled Operations",
SUMIFS(AllPublicationData!$F:$F,AllPublicationData!$A:$A,'Publication Table'!$B130,AllPublicationData!$B:$B,'Publication Table'!$C$4,AllPublicationData!$D:$D,'Publication Table'!J$7),
IF('Publication Table'!$C$5="Operations cancelled by patient",
SUMIFS(AllPublicationData!$G:$G,AllPublicationData!$A:$A,'Publication Table'!$B130,AllPublicationData!$B:$B,'Publication Table'!$C$4,AllPublicationData!$D:$D,'Publication Table'!J$7),
IF('Publication Table'!$C$5="Operations cancelled for clinical reasons",
SUMIFS(AllPublicationData!$H:$H,AllPublicationData!$A:$A,'Publication Table'!$B130,AllPublicationData!$B:$B,'Publication Table'!$C$4,AllPublicationData!$D:$D,'Publication Table'!J$7),
IF('Publication Table'!$C$5="Operations cancelled for non-clinical/capacity reasons",
SUMIFS(AllPublicationData!$I:$I,AllPublicationData!$A:$A,'Publication Table'!$B130,AllPublicationData!$B:$B,'Publication Table'!$C$4,AllPublicationData!$D:$D,'Publication Table'!J$7),
IF('Publication Table'!$C$5="Cancellations for other reasons",
SUMIFS(AllPublicationData!$J:$J,AllPublicationData!$A:$A,'Publication Table'!$B130,AllPublicationData!$B:$B,'Publication Table'!$C$4,AllPublicationData!$D:$D,'Publication Table'!J$7)))))))+
IF(AND($C$4="NHS Scotland",$C$5="Total Operations"),
SUMIFS(AllPublicationData!$E:$E,AllPublicationData!$A:$A,'Publication Table'!$B130,AllPublicationData!$B:$B,'Publication Table'!J$7),
IF(AND($C$4="NHS Scotland",$C$5="All Cancelled Operations"),
SUMIFS(AllPublicationData!$F:$F,AllPublicationData!$A:$A,'Publication Table'!$B130,AllPublicationData!$B:$B,'Publication Table'!J$7),
IF(AND($C$4="NHS Scotland",$C$5="Operations cancelled by patient"),
SUMIFS(AllPublicationData!$G:$G,AllPublicationData!$A:$A,'Publication Table'!$B130,AllPublicationData!$B:$B,'Publication Table'!J$7),
IF(AND($C$4="NHS Scotland",$C$5="Operations cancelled for clinical reasons"),
SUMIFS(AllPublicationData!$H:$H,AllPublicationData!$A:$A,'Publication Table'!$B130,AllPublicationData!$B:$B,'Publication Table'!J$7),
IF(AND($C$4="NHS Scotland",$C$5="Operations cancelled for non-clinical/capacity reasons"),
SUMIFS(AllPublicationData!$I:$I,AllPublicationData!$A:$A,'Publication Table'!$B130,AllPublicationData!$B:$B,'Publication Table'!J$7),
IF(AND($C$4="NHS Scotland",$C$5="Cancellations for other reasons"),
SUMIFS(AllPublicationData!$J:$J,AllPublicationData!$A:$A,'Publication Table'!$B130,AllPublicationData!$B:$B,'Publication Table'!J$7)))))))</f>
        <v>0</v>
      </c>
      <c r="K130" s="90">
        <f>IF($C$5="Total Operations",
SUMIFS(AllPublicationData!$E:$E,AllPublicationData!$A:$A,'Publication Table'!$B130,AllPublicationData!$B:$B,'Publication Table'!$C$4,AllPublicationData!$D:$D,'Publication Table'!K$7),
IF('Publication Table'!$C$5="All Cancelled Operations",
SUMIFS(AllPublicationData!$F:$F,AllPublicationData!$A:$A,'Publication Table'!$B130,AllPublicationData!$B:$B,'Publication Table'!$C$4,AllPublicationData!$D:$D,'Publication Table'!K$7),
IF('Publication Table'!$C$5="Operations cancelled by patient",
SUMIFS(AllPublicationData!$G:$G,AllPublicationData!$A:$A,'Publication Table'!$B130,AllPublicationData!$B:$B,'Publication Table'!$C$4,AllPublicationData!$D:$D,'Publication Table'!K$7),
IF('Publication Table'!$C$5="Operations cancelled for clinical reasons",
SUMIFS(AllPublicationData!$H:$H,AllPublicationData!$A:$A,'Publication Table'!$B130,AllPublicationData!$B:$B,'Publication Table'!$C$4,AllPublicationData!$D:$D,'Publication Table'!K$7),
IF('Publication Table'!$C$5="Operations cancelled for non-clinical/capacity reasons",
SUMIFS(AllPublicationData!$I:$I,AllPublicationData!$A:$A,'Publication Table'!$B130,AllPublicationData!$B:$B,'Publication Table'!$C$4,AllPublicationData!$D:$D,'Publication Table'!K$7),
IF('Publication Table'!$C$5="Cancellations for other reasons",
SUMIFS(AllPublicationData!$J:$J,AllPublicationData!$A:$A,'Publication Table'!$B130,AllPublicationData!$B:$B,'Publication Table'!$C$4,AllPublicationData!$D:$D,'Publication Table'!K$7)))))))+
IF(AND($C$4="NHS Scotland",$C$5="Total Operations"),
SUMIFS(AllPublicationData!$E:$E,AllPublicationData!$A:$A,'Publication Table'!$B130,AllPublicationData!$B:$B,'Publication Table'!K$7),
IF(AND($C$4="NHS Scotland",$C$5="All Cancelled Operations"),
SUMIFS(AllPublicationData!$F:$F,AllPublicationData!$A:$A,'Publication Table'!$B130,AllPublicationData!$B:$B,'Publication Table'!K$7),
IF(AND($C$4="NHS Scotland",$C$5="Operations cancelled by patient"),
SUMIFS(AllPublicationData!$G:$G,AllPublicationData!$A:$A,'Publication Table'!$B130,AllPublicationData!$B:$B,'Publication Table'!K$7),
IF(AND($C$4="NHS Scotland",$C$5="Operations cancelled for clinical reasons"),
SUMIFS(AllPublicationData!$H:$H,AllPublicationData!$A:$A,'Publication Table'!$B130,AllPublicationData!$B:$B,'Publication Table'!K$7),
IF(AND($C$4="NHS Scotland",$C$5="Operations cancelled for non-clinical/capacity reasons"),
SUMIFS(AllPublicationData!$I:$I,AllPublicationData!$A:$A,'Publication Table'!$B130,AllPublicationData!$B:$B,'Publication Table'!K$7),
IF(AND($C$4="NHS Scotland",$C$5="Cancellations for other reasons"),
SUMIFS(AllPublicationData!$J:$J,AllPublicationData!$A:$A,'Publication Table'!$B130,AllPublicationData!$B:$B,'Publication Table'!K$7)))))))</f>
        <v>0</v>
      </c>
      <c r="L130" s="90">
        <f>IF($C$5="Total Operations",
SUMIFS(AllPublicationData!$E:$E,AllPublicationData!$A:$A,'Publication Table'!$B130,AllPublicationData!$B:$B,'Publication Table'!$C$4,AllPublicationData!$D:$D,'Publication Table'!L$7),
IF('Publication Table'!$C$5="All Cancelled Operations",
SUMIFS(AllPublicationData!$F:$F,AllPublicationData!$A:$A,'Publication Table'!$B130,AllPublicationData!$B:$B,'Publication Table'!$C$4,AllPublicationData!$D:$D,'Publication Table'!L$7),
IF('Publication Table'!$C$5="Operations cancelled by patient",
SUMIFS(AllPublicationData!$G:$G,AllPublicationData!$A:$A,'Publication Table'!$B130,AllPublicationData!$B:$B,'Publication Table'!$C$4,AllPublicationData!$D:$D,'Publication Table'!L$7),
IF('Publication Table'!$C$5="Operations cancelled for clinical reasons",
SUMIFS(AllPublicationData!$H:$H,AllPublicationData!$A:$A,'Publication Table'!$B130,AllPublicationData!$B:$B,'Publication Table'!$C$4,AllPublicationData!$D:$D,'Publication Table'!L$7),
IF('Publication Table'!$C$5="Operations cancelled for non-clinical/capacity reasons",
SUMIFS(AllPublicationData!$I:$I,AllPublicationData!$A:$A,'Publication Table'!$B130,AllPublicationData!$B:$B,'Publication Table'!$C$4,AllPublicationData!$D:$D,'Publication Table'!L$7),
IF('Publication Table'!$C$5="Cancellations for other reasons",
SUMIFS(AllPublicationData!$J:$J,AllPublicationData!$A:$A,'Publication Table'!$B130,AllPublicationData!$B:$B,'Publication Table'!$C$4,AllPublicationData!$D:$D,'Publication Table'!L$7)))))))+
IF(AND($C$4="NHS Scotland",$C$5="Total Operations"),
SUMIFS(AllPublicationData!$E:$E,AllPublicationData!$A:$A,'Publication Table'!$B130,AllPublicationData!$B:$B,'Publication Table'!L$7),
IF(AND($C$4="NHS Scotland",$C$5="All Cancelled Operations"),
SUMIFS(AllPublicationData!$F:$F,AllPublicationData!$A:$A,'Publication Table'!$B130,AllPublicationData!$B:$B,'Publication Table'!L$7),
IF(AND($C$4="NHS Scotland",$C$5="Operations cancelled by patient"),
SUMIFS(AllPublicationData!$G:$G,AllPublicationData!$A:$A,'Publication Table'!$B130,AllPublicationData!$B:$B,'Publication Table'!L$7),
IF(AND($C$4="NHS Scotland",$C$5="Operations cancelled for clinical reasons"),
SUMIFS(AllPublicationData!$H:$H,AllPublicationData!$A:$A,'Publication Table'!$B130,AllPublicationData!$B:$B,'Publication Table'!L$7),
IF(AND($C$4="NHS Scotland",$C$5="Operations cancelled for non-clinical/capacity reasons"),
SUMIFS(AllPublicationData!$I:$I,AllPublicationData!$A:$A,'Publication Table'!$B130,AllPublicationData!$B:$B,'Publication Table'!L$7),
IF(AND($C$4="NHS Scotland",$C$5="Cancellations for other reasons"),
SUMIFS(AllPublicationData!$J:$J,AllPublicationData!$A:$A,'Publication Table'!$B130,AllPublicationData!$B:$B,'Publication Table'!L$7)))))))</f>
        <v>0</v>
      </c>
      <c r="M130" s="90">
        <f>IF($C$5="Total Operations",
SUMIFS(AllPublicationData!$E:$E,AllPublicationData!$A:$A,'Publication Table'!$B130,AllPublicationData!$B:$B,'Publication Table'!$C$4,AllPublicationData!$D:$D,'Publication Table'!M$7),
IF('Publication Table'!$C$5="All Cancelled Operations",
SUMIFS(AllPublicationData!$F:$F,AllPublicationData!$A:$A,'Publication Table'!$B130,AllPublicationData!$B:$B,'Publication Table'!$C$4,AllPublicationData!$D:$D,'Publication Table'!M$7),
IF('Publication Table'!$C$5="Operations cancelled by patient",
SUMIFS(AllPublicationData!$G:$G,AllPublicationData!$A:$A,'Publication Table'!$B130,AllPublicationData!$B:$B,'Publication Table'!$C$4,AllPublicationData!$D:$D,'Publication Table'!M$7),
IF('Publication Table'!$C$5="Operations cancelled for clinical reasons",
SUMIFS(AllPublicationData!$G:$G,AllPublicationData!$A:$A,'Publication Table'!$B130,AllPublicationData!$B:$B,'Publication Table'!$C$4,AllPublicationData!$D:$D,'Publication Table'!M$7),
IF('Publication Table'!$C$5="Operations cancelled for non-clinical/capacity reasons",
SUMIFS(AllPublicationData!$G:$G,AllPublicationData!$A:$A,'Publication Table'!$B130,AllPublicationData!$B:$B,'Publication Table'!$C$4,AllPublicationData!$D:$D,'Publication Table'!M$7),
IF('Publication Table'!$C$5="Cancellations for other reasons",
SUMIFS(AllPublicationData!$G:$G,AllPublicationData!$A:$A,'Publication Table'!$B130,AllPublicationData!$B:$B,'Publication Table'!$C$4,AllPublicationData!$D:$D,'Publication Table'!M$7)))))))+
IF(AND($C$4="NHS Scotland",$C$5="Total Operations"),
SUMIFS(AllPublicationData!$E:$E,AllPublicationData!$A:$A,'Publication Table'!$B130,AllPublicationData!$B:$B,'Publication Table'!M$7),
IF(AND($C$4="NHS Scotland",$C$5="All Cancelled Operations"),
SUMIFS(AllPublicationData!$F:$F,AllPublicationData!$A:$A,'Publication Table'!$B130,AllPublicationData!$B:$B,'Publication Table'!M$7),
IF(AND($C$4="NHS Scotland",$C$5="Operations cancelled by patient"),
SUMIFS(AllPublicationData!$G:$G,AllPublicationData!$A:$A,'Publication Table'!$B130,AllPublicationData!$B:$B,'Publication Table'!M$7),
IF(AND($C$4="NHS Scotland",$C$5="Operations cancelled for clinical reasons"),
SUMIFS(AllPublicationData!$H:$H,AllPublicationData!$A:$A,'Publication Table'!$B130,AllPublicationData!$B:$B,'Publication Table'!M$7),
IF(AND($C$4="NHS Scotland",$C$5="Operations cancelled for non-clinical/capacity reasons"),
SUMIFS(AllPublicationData!$I:$I,AllPublicationData!$A:$A,'Publication Table'!$B130,AllPublicationData!$B:$B,'Publication Table'!M$7),
IF(AND($C$4="NHS Scotland",$C$5="Cancellations for other reasons"),
SUMIFS(AllPublicationData!$J:$J,AllPublicationData!$A:$A,'Publication Table'!$B130,AllPublicationData!$B:$B,'Publication Table'!M$7)))))))</f>
        <v>0</v>
      </c>
      <c r="N130" s="90">
        <f>IF($C$5="Total Operations",
SUMIFS(AllPublicationData!$E:$E,AllPublicationData!$A:$A,'Publication Table'!$B130,AllPublicationData!$B:$B,'Publication Table'!$C$4,AllPublicationData!$D:$D,'Publication Table'!N$7),
IF('Publication Table'!$C$5="All Cancelled Operations",
SUMIFS(AllPublicationData!$F:$F,AllPublicationData!$A:$A,'Publication Table'!$B130,AllPublicationData!$B:$B,'Publication Table'!$C$4,AllPublicationData!$D:$D,'Publication Table'!N$7),
IF('Publication Table'!$C$5="Operations cancelled by patient",
SUMIFS(AllPublicationData!$G:$G,AllPublicationData!$A:$A,'Publication Table'!$B130,AllPublicationData!$B:$B,'Publication Table'!$C$4,AllPublicationData!$D:$D,'Publication Table'!N$7),
IF('Publication Table'!$C$5="Operations cancelled for clinical reasons",
SUMIFS(AllPublicationData!$G:$G,AllPublicationData!$A:$A,'Publication Table'!$B130,AllPublicationData!$B:$B,'Publication Table'!$C$4,AllPublicationData!$D:$D,'Publication Table'!N$7),
IF('Publication Table'!$C$5="Operations cancelled for non-clinical/capacity reasons",
SUMIFS(AllPublicationData!$G:$G,AllPublicationData!$A:$A,'Publication Table'!$B130,AllPublicationData!$B:$B,'Publication Table'!$C$4,AllPublicationData!$D:$D,'Publication Table'!N$7),
IF('Publication Table'!$C$5="Cancellations for other reasons",
SUMIFS(AllPublicationData!$G:$G,AllPublicationData!$A:$A,'Publication Table'!$B130,AllPublicationData!$B:$B,'Publication Table'!$C$4,AllPublicationData!$D:$D,'Publication Table'!N$7)))))))+
IF(AND($C$4="NHS Scotland",$C$5="Total Operations"),
SUMIFS(AllPublicationData!$E:$E,AllPublicationData!$A:$A,'Publication Table'!$B130,AllPublicationData!$B:$B,'Publication Table'!N$7),
IF(AND($C$4="NHS Scotland",$C$5="All Cancelled Operations"),
SUMIFS(AllPublicationData!$F:$F,AllPublicationData!$A:$A,'Publication Table'!$B130,AllPublicationData!$B:$B,'Publication Table'!N$7),
IF(AND($C$4="NHS Scotland",$C$5="Operations cancelled by patient"),
SUMIFS(AllPublicationData!$G:$G,AllPublicationData!$A:$A,'Publication Table'!$B130,AllPublicationData!$B:$B,'Publication Table'!N$7),
IF(AND($C$4="NHS Scotland",$C$5="Operations cancelled for clinical reasons"),
SUMIFS(AllPublicationData!$H:$H,AllPublicationData!$A:$A,'Publication Table'!$B130,AllPublicationData!$B:$B,'Publication Table'!N$7),
IF(AND($C$4="NHS Scotland",$C$5="Operations cancelled for non-clinical/capacity reasons"),
SUMIFS(AllPublicationData!$I:$I,AllPublicationData!$A:$A,'Publication Table'!$B130,AllPublicationData!$B:$B,'Publication Table'!N$7),
IF(AND($C$4="NHS Scotland",$C$5="Cancellations for other reasons"),
SUMIFS(AllPublicationData!$J:$J,AllPublicationData!$A:$A,'Publication Table'!$B130,AllPublicationData!$B:$B,'Publication Table'!N$7)))))))</f>
        <v>0</v>
      </c>
      <c r="O130" s="90">
        <f>IF($C$5="Total Operations",
SUMIFS(AllPublicationData!$E:$E,AllPublicationData!$A:$A,'Publication Table'!$B130,AllPublicationData!$B:$B,'Publication Table'!$C$4,AllPublicationData!$D:$D,'Publication Table'!O$7),
IF('Publication Table'!$C$5="All Cancelled Operations",
SUMIFS(AllPublicationData!$F:$F,AllPublicationData!$A:$A,'Publication Table'!$B130,AllPublicationData!$B:$B,'Publication Table'!$C$4,AllPublicationData!$D:$D,'Publication Table'!O$7),
IF('Publication Table'!$C$5="Operations cancelled by patient",
SUMIFS(AllPublicationData!$G:$G,AllPublicationData!$A:$A,'Publication Table'!$B130,AllPublicationData!$B:$B,'Publication Table'!$C$4,AllPublicationData!$D:$D,'Publication Table'!O$7),
IF('Publication Table'!$C$5="Operations cancelled for clinical reasons",
SUMIFS(AllPublicationData!$G:$G,AllPublicationData!$A:$A,'Publication Table'!$B130,AllPublicationData!$B:$B,'Publication Table'!$C$4,AllPublicationData!$D:$D,'Publication Table'!O$7),
IF('Publication Table'!$C$5="Operations cancelled for non-clinical/capacity reasons",
SUMIFS(AllPublicationData!$G:$G,AllPublicationData!$A:$A,'Publication Table'!$B130,AllPublicationData!$B:$B,'Publication Table'!$C$4,AllPublicationData!$D:$D,'Publication Table'!O$7),
IF('Publication Table'!$C$5="Cancellations for other reasons",
SUMIFS(AllPublicationData!$G:$G,AllPublicationData!$A:$A,'Publication Table'!$B130,AllPublicationData!$B:$B,'Publication Table'!$C$4,AllPublicationData!$D:$D,'Publication Table'!O$7)))))))+
IF(AND($C$4="NHS Scotland",$C$5="Total Operations"),
SUMIFS(AllPublicationData!$E:$E,AllPublicationData!$A:$A,'Publication Table'!$B130,AllPublicationData!$B:$B,'Publication Table'!O$7),
IF(AND($C$4="NHS Scotland",$C$5="All Cancelled Operations"),
SUMIFS(AllPublicationData!$F:$F,AllPublicationData!$A:$A,'Publication Table'!$B130,AllPublicationData!$B:$B,'Publication Table'!O$7),
IF(AND($C$4="NHS Scotland",$C$5="Operations cancelled by patient"),
SUMIFS(AllPublicationData!$G:$G,AllPublicationData!$A:$A,'Publication Table'!$B130,AllPublicationData!$B:$B,'Publication Table'!O$7),
IF(AND($C$4="NHS Scotland",$C$5="Operations cancelled for clinical reasons"),
SUMIFS(AllPublicationData!$H:$H,AllPublicationData!$A:$A,'Publication Table'!$B130,AllPublicationData!$B:$B,'Publication Table'!O$7),
IF(AND($C$4="NHS Scotland",$C$5="Operations cancelled for non-clinical/capacity reasons"),
SUMIFS(AllPublicationData!$I:$I,AllPublicationData!$A:$A,'Publication Table'!$B130,AllPublicationData!$B:$B,'Publication Table'!O$7),
IF(AND($C$4="NHS Scotland",$C$5="Cancellations for other reasons"),
SUMIFS(AllPublicationData!$J:$J,AllPublicationData!$A:$A,'Publication Table'!$B130,AllPublicationData!$B:$B,'Publication Table'!O$7)))))))</f>
        <v>0</v>
      </c>
      <c r="P130" s="90">
        <f>IF($C$5="Total Operations",
SUMIFS(AllPublicationData!$E:$E,AllPublicationData!$A:$A,'Publication Table'!$B130,AllPublicationData!$B:$B,'Publication Table'!$C$4,AllPublicationData!$D:$D,'Publication Table'!P$7),
IF('Publication Table'!$C$5="All Cancelled Operations",
SUMIFS(AllPublicationData!$F:$F,AllPublicationData!$A:$A,'Publication Table'!$B130,AllPublicationData!$B:$B,'Publication Table'!$C$4,AllPublicationData!$D:$D,'Publication Table'!P$7),
IF('Publication Table'!$C$5="Operations cancelled by patient",
SUMIFS(AllPublicationData!$G:$G,AllPublicationData!$A:$A,'Publication Table'!$B130,AllPublicationData!$B:$B,'Publication Table'!$C$4,AllPublicationData!$D:$D,'Publication Table'!P$7),
IF('Publication Table'!$C$5="Operations cancelled for clinical reasons",
SUMIFS(AllPublicationData!$G:$G,AllPublicationData!$A:$A,'Publication Table'!$B130,AllPublicationData!$B:$B,'Publication Table'!$C$4,AllPublicationData!$D:$D,'Publication Table'!P$7),
IF('Publication Table'!$C$5="Operations cancelled for non-clinical/capacity reasons",
SUMIFS(AllPublicationData!$G:$G,AllPublicationData!$A:$A,'Publication Table'!$B130,AllPublicationData!$B:$B,'Publication Table'!$C$4,AllPublicationData!$D:$D,'Publication Table'!P$7),
IF('Publication Table'!$C$5="Cancellations for other reasons",
SUMIFS(AllPublicationData!$G:$G,AllPublicationData!$A:$A,'Publication Table'!$B130,AllPublicationData!$B:$B,'Publication Table'!$C$4,AllPublicationData!$D:$D,'Publication Table'!P$7)))))))+
IF(AND($C$4="NHS Scotland",$C$5="Total Operations"),
SUMIFS(AllPublicationData!$E:$E,AllPublicationData!$A:$A,'Publication Table'!$B130,AllPublicationData!$B:$B,'Publication Table'!P$7),
IF(AND($C$4="NHS Scotland",$C$5="All Cancelled Operations"),
SUMIFS(AllPublicationData!$F:$F,AllPublicationData!$A:$A,'Publication Table'!$B130,AllPublicationData!$B:$B,'Publication Table'!P$7),
IF(AND($C$4="NHS Scotland",$C$5="Operations cancelled by patient"),
SUMIFS(AllPublicationData!$G:$G,AllPublicationData!$A:$A,'Publication Table'!$B130,AllPublicationData!$B:$B,'Publication Table'!P$7),
IF(AND($C$4="NHS Scotland",$C$5="Operations cancelled for clinical reasons"),
SUMIFS(AllPublicationData!$H:$H,AllPublicationData!$A:$A,'Publication Table'!$B130,AllPublicationData!$B:$B,'Publication Table'!P$7),
IF(AND($C$4="NHS Scotland",$C$5="Operations cancelled for non-clinical/capacity reasons"),
SUMIFS(AllPublicationData!$I:$I,AllPublicationData!$A:$A,'Publication Table'!$B130,AllPublicationData!$B:$B,'Publication Table'!P$7),
IF(AND($C$4="NHS Scotland",$C$5="Cancellations for other reasons"),
SUMIFS(AllPublicationData!$J:$J,AllPublicationData!$A:$A,'Publication Table'!$B130,AllPublicationData!$B:$B,'Publication Table'!P$7)))))))</f>
        <v>0</v>
      </c>
      <c r="Q130" s="90">
        <f>IF($C$5="Total Operations",
SUMIFS(AllPublicationData!$E:$E,AllPublicationData!$A:$A,'Publication Table'!$B130,AllPublicationData!$B:$B,'Publication Table'!$C$4,AllPublicationData!$D:$D,'Publication Table'!Q$7),
IF('Publication Table'!$C$5="All Cancelled Operations",
SUMIFS(AllPublicationData!$F:$F,AllPublicationData!$A:$A,'Publication Table'!$B130,AllPublicationData!$B:$B,'Publication Table'!$C$4,AllPublicationData!$D:$D,'Publication Table'!Q$7),
IF('Publication Table'!$C$5="Operations cancelled by patient",
SUMIFS(AllPublicationData!$G:$G,AllPublicationData!$A:$A,'Publication Table'!$B130,AllPublicationData!$B:$B,'Publication Table'!$C$4,AllPublicationData!$D:$D,'Publication Table'!Q$7),
IF('Publication Table'!$C$5="Operations cancelled for clinical reasons",
SUMIFS(AllPublicationData!$G:$G,AllPublicationData!$A:$A,'Publication Table'!$B130,AllPublicationData!$B:$B,'Publication Table'!$C$4,AllPublicationData!$D:$D,'Publication Table'!Q$7),
IF('Publication Table'!$C$5="Operations cancelled for non-clinical/capacity reasons",
SUMIFS(AllPublicationData!$G:$G,AllPublicationData!$A:$A,'Publication Table'!$B130,AllPublicationData!$B:$B,'Publication Table'!$C$4,AllPublicationData!$D:$D,'Publication Table'!Q$7),
IF('Publication Table'!$C$5="Cancellations for other reasons",
SUMIFS(AllPublicationData!$G:$G,AllPublicationData!$A:$A,'Publication Table'!$B130,AllPublicationData!$B:$B,'Publication Table'!$C$4,AllPublicationData!$D:$D,'Publication Table'!Q$7)))))))+
IF(AND($C$4="NHS Scotland",$C$5="Total Operations"),
SUMIFS(AllPublicationData!$E:$E,AllPublicationData!$A:$A,'Publication Table'!$B130,AllPublicationData!$B:$B,'Publication Table'!Q$7),
IF(AND($C$4="NHS Scotland",$C$5="All Cancelled Operations"),
SUMIFS(AllPublicationData!$F:$F,AllPublicationData!$A:$A,'Publication Table'!$B130,AllPublicationData!$B:$B,'Publication Table'!Q$7),
IF(AND($C$4="NHS Scotland",$C$5="Operations cancelled by patient"),
SUMIFS(AllPublicationData!$G:$G,AllPublicationData!$A:$A,'Publication Table'!$B130,AllPublicationData!$B:$B,'Publication Table'!Q$7),
IF(AND($C$4="NHS Scotland",$C$5="Operations cancelled for clinical reasons"),
SUMIFS(AllPublicationData!$H:$H,AllPublicationData!$A:$A,'Publication Table'!$B130,AllPublicationData!$B:$B,'Publication Table'!Q$7),
IF(AND($C$4="NHS Scotland",$C$5="Operations cancelled for non-clinical/capacity reasons"),
SUMIFS(AllPublicationData!$I:$I,AllPublicationData!$A:$A,'Publication Table'!$B130,AllPublicationData!$B:$B,'Publication Table'!Q$7),
IF(AND($C$4="NHS Scotland",$C$5="Cancellations for other reasons"),
SUMIFS(AllPublicationData!$J:$J,AllPublicationData!$A:$A,'Publication Table'!$B130,AllPublicationData!$B:$B,'Publication Table'!Q$7)))))))</f>
        <v>0</v>
      </c>
      <c r="R130" s="90">
        <f>IF($C$5="Total Operations",
SUMIFS(AllPublicationData!$E:$E,AllPublicationData!$A:$A,'Publication Table'!$B130,AllPublicationData!$B:$B,'Publication Table'!$C$4,AllPublicationData!$D:$D,'Publication Table'!R$7),
IF('Publication Table'!$C$5="All Cancelled Operations",
SUMIFS(AllPublicationData!$F:$F,AllPublicationData!$A:$A,'Publication Table'!$B130,AllPublicationData!$B:$B,'Publication Table'!$C$4,AllPublicationData!$D:$D,'Publication Table'!R$7),
IF('Publication Table'!$C$5="Operations cancelled by patient",
SUMIFS(AllPublicationData!$G:$G,AllPublicationData!$A:$A,'Publication Table'!$B130,AllPublicationData!$B:$B,'Publication Table'!$C$4,AllPublicationData!$D:$D,'Publication Table'!R$7),
IF('Publication Table'!$C$5="Operations cancelled for clinical reasons",
SUMIFS(AllPublicationData!$G:$G,AllPublicationData!$A:$A,'Publication Table'!$B130,AllPublicationData!$B:$B,'Publication Table'!$C$4,AllPublicationData!$D:$D,'Publication Table'!R$7),
IF('Publication Table'!$C$5="Operations cancelled for non-clinical/capacity reasons",
SUMIFS(AllPublicationData!$G:$G,AllPublicationData!$A:$A,'Publication Table'!$B130,AllPublicationData!$B:$B,'Publication Table'!$C$4,AllPublicationData!$D:$D,'Publication Table'!R$7),
IF('Publication Table'!$C$5="Cancellations for other reasons",
SUMIFS(AllPublicationData!$G:$G,AllPublicationData!$A:$A,'Publication Table'!$B130,AllPublicationData!$B:$B,'Publication Table'!$C$4,AllPublicationData!$D:$D,'Publication Table'!R$7)))))))+
IF(AND($C$4="NHS Scotland",$C$5="Total Operations"),
SUMIFS(AllPublicationData!$E:$E,AllPublicationData!$A:$A,'Publication Table'!$B130,AllPublicationData!$B:$B,'Publication Table'!R$7),
IF(AND($C$4="NHS Scotland",$C$5="All Cancelled Operations"),
SUMIFS(AllPublicationData!$F:$F,AllPublicationData!$A:$A,'Publication Table'!$B130,AllPublicationData!$B:$B,'Publication Table'!R$7),
IF(AND($C$4="NHS Scotland",$C$5="Operations cancelled by patient"),
SUMIFS(AllPublicationData!$G:$G,AllPublicationData!$A:$A,'Publication Table'!$B130,AllPublicationData!$B:$B,'Publication Table'!R$7),
IF(AND($C$4="NHS Scotland",$C$5="Operations cancelled for clinical reasons"),
SUMIFS(AllPublicationData!$H:$H,AllPublicationData!$A:$A,'Publication Table'!$B130,AllPublicationData!$B:$B,'Publication Table'!R$7),
IF(AND($C$4="NHS Scotland",$C$5="Operations cancelled for non-clinical/capacity reasons"),
SUMIFS(AllPublicationData!$I:$I,AllPublicationData!$A:$A,'Publication Table'!$B130,AllPublicationData!$B:$B,'Publication Table'!R$7),
IF(AND($C$4="NHS Scotland",$C$5="Cancellations for other reasons"),
SUMIFS(AllPublicationData!$J:$J,AllPublicationData!$A:$A,'Publication Table'!$B130,AllPublicationData!$B:$B,'Publication Table'!R$7)))))))</f>
        <v>0</v>
      </c>
    </row>
    <row r="131" spans="3:18" x14ac:dyDescent="0.35">
      <c r="C131" s="81">
        <f>IF($C$5="Total Operations",
SUMIFS(AllPublicationData!$E:$E,AllPublicationData!$A:$A,'Publication Table'!$B131,AllPublicationData!$B:$B,'Publication Table'!$C$4),
IF('Publication Table'!$C$5="All Cancelled Operations",
SUMIFS(AllPublicationData!$F:$F,AllPublicationData!$A:$A,'Publication Table'!$B131,AllPublicationData!$B:$B,'Publication Table'!$C$4),
IF('Publication Table'!$C$5="Operations cancelled by patient",
SUMIFS(AllPublicationData!$G:$G,AllPublicationData!$A:$A,'Publication Table'!$B131,AllPublicationData!$B:$B,'Publication Table'!$C$4),
IF('Publication Table'!$C$5="Operations cancelled for clinical reasons",
SUMIFS(AllPublicationData!$H:$H,AllPublicationData!$A:$A,'Publication Table'!$B131,AllPublicationData!$B:$B,'Publication Table'!$C$4),
IF('Publication Table'!$C$5="Operations cancelled for non-clinical/capacity reasons",
SUMIFS(AllPublicationData!$I:$I,AllPublicationData!$A:$A,'Publication Table'!$B131,AllPublicationData!$B:$B,'Publication Table'!$C$4),
IF('Publication Table'!$C$5="Cancellations for other reasons",
SUMIFS(AllPublicationData!$J:$J,AllPublicationData!$A:$A,'Publication Table'!$B131,AllPublicationData!$B:$B,'Publication Table'!$C$4)))))))+
IF(AND($C$4="NHS Scotland",$C$5="Total Operations"),
SUMIFS(AllPublicationData!$E:$E,AllPublicationData!$A:$A,'Publication Table'!$B131),
IF(AND($C$4="NHS Scotland",$C$5="All Cancelled Operations"),
SUMIFS(AllPublicationData!$F:$F,AllPublicationData!$A:$A,'Publication Table'!$B131),
IF(AND($C$4="NHS Scotland",$C$5="Operations cancelled by patient"),
SUMIFS(AllPublicationData!$G:$G,AllPublicationData!$A:$A,'Publication Table'!$B131),
IF(AND($C$4="NHS Scotland",$C$5="Operations cancelled for clinical reasons"),
SUMIFS(AllPublicationData!$H:$H,AllPublicationData!$A:$A,'Publication Table'!$B131),
IF(AND($C$4="NHS Scotland",$C$5="Operations cancelled for non-clinical/capacity reasons"),
SUMIFS(AllPublicationData!$I:$I,AllPublicationData!$A:$A,'Publication Table'!$B131),
IF(AND($C$4="NHS Scotland",$C$5="Cancellations for other reasons"),
SUMIFS(AllPublicationData!$J:$J,AllPublicationData!$A:$A,'Publication Table'!$B131)))))))</f>
        <v>0</v>
      </c>
      <c r="D131" s="90">
        <f>IF($C$5="Total Operations",
SUMIFS(AllPublicationData!$E:$E,AllPublicationData!$A:$A,'Publication Table'!$B131,AllPublicationData!$B:$B,'Publication Table'!$C$4,AllPublicationData!$D:$D,'Publication Table'!D$7),
IF('Publication Table'!$C$5="All Cancelled Operations",
SUMIFS(AllPublicationData!$F:$F,AllPublicationData!$A:$A,'Publication Table'!$B131,AllPublicationData!$B:$B,'Publication Table'!$C$4,AllPublicationData!$D:$D,'Publication Table'!D$7),
IF('Publication Table'!$C$5="Operations cancelled by patient",
SUMIFS(AllPublicationData!$G:$G,AllPublicationData!$A:$A,'Publication Table'!$B131,AllPublicationData!$B:$B,'Publication Table'!$C$4,AllPublicationData!$D:$D,'Publication Table'!D$7),
IF('Publication Table'!$C$5="Operations cancelled for clinical reasons",
SUMIFS(AllPublicationData!$H:$H,AllPublicationData!$A:$A,'Publication Table'!$B131,AllPublicationData!$B:$B,'Publication Table'!$C$4,AllPublicationData!$D:$D,'Publication Table'!D$7),
IF('Publication Table'!$C$5="Operations cancelled for non-clinical/capacity reasons",
SUMIFS(AllPublicationData!$I:$I,AllPublicationData!$A:$A,'Publication Table'!$B131,AllPublicationData!$B:$B,'Publication Table'!$C$4,AllPublicationData!$D:$D,'Publication Table'!D$7),
IF('Publication Table'!$C$5="Cancellations for other reasons",
SUMIFS(AllPublicationData!$J:$J,AllPublicationData!$A:$A,'Publication Table'!$B131,AllPublicationData!$B:$B,'Publication Table'!$C$4,AllPublicationData!$D:$D,'Publication Table'!D$7)))))))+
IF(AND($C$4="NHS Scotland",$C$5="Total Operations"),
SUMIFS(AllPublicationData!$E:$E,AllPublicationData!$A:$A,'Publication Table'!$B131,AllPublicationData!$B:$B,'Publication Table'!D$7),
IF(AND($C$4="NHS Scotland",$C$5="All Cancelled Operations"),
SUMIFS(AllPublicationData!$F:$F,AllPublicationData!$A:$A,'Publication Table'!$B131,AllPublicationData!$B:$B,'Publication Table'!D$7),
IF(AND($C$4="NHS Scotland",$C$5="Operations cancelled by patient"),
SUMIFS(AllPublicationData!$G:$G,AllPublicationData!$A:$A,'Publication Table'!$B131,AllPublicationData!$B:$B,'Publication Table'!D$7),
IF(AND($C$4="NHS Scotland",$C$5="Operations cancelled for clinical reasons"),
SUMIFS(AllPublicationData!$H:$H,AllPublicationData!$A:$A,'Publication Table'!$B131,AllPublicationData!$B:$B,'Publication Table'!D$7),
IF(AND($C$4="NHS Scotland",$C$5="Operations cancelled for non-clinical/capacity reasons"),
SUMIFS(AllPublicationData!$I:$I,AllPublicationData!$A:$A,'Publication Table'!$B131,AllPublicationData!$B:$B,'Publication Table'!D$7),
IF(AND($C$4="NHS Scotland",$C$5="Cancellations for other reasons"),
SUMIFS(AllPublicationData!$J:$J,AllPublicationData!$A:$A,'Publication Table'!$B131,AllPublicationData!$B:$B,'Publication Table'!D$7)))))))</f>
        <v>0</v>
      </c>
      <c r="E131" s="90">
        <f>IF($C$5="Total Operations",
SUMIFS(AllPublicationData!$E:$E,AllPublicationData!$A:$A,'Publication Table'!$B131,AllPublicationData!$B:$B,'Publication Table'!$C$4,AllPublicationData!$D:$D,'Publication Table'!E$7),
IF('Publication Table'!$C$5="All Cancelled Operations",
SUMIFS(AllPublicationData!$F:$F,AllPublicationData!$A:$A,'Publication Table'!$B131,AllPublicationData!$B:$B,'Publication Table'!$C$4,AllPublicationData!$D:$D,'Publication Table'!E$7),
IF('Publication Table'!$C$5="Operations cancelled by patient",
SUMIFS(AllPublicationData!$G:$G,AllPublicationData!$A:$A,'Publication Table'!$B131,AllPublicationData!$B:$B,'Publication Table'!$C$4,AllPublicationData!$D:$D,'Publication Table'!E$7),
IF('Publication Table'!$C$5="Operations cancelled for clinical reasons",
SUMIFS(AllPublicationData!$H:$H,AllPublicationData!$A:$A,'Publication Table'!$B131,AllPublicationData!$B:$B,'Publication Table'!$C$4,AllPublicationData!$D:$D,'Publication Table'!E$7),
IF('Publication Table'!$C$5="Operations cancelled for non-clinical/capacity reasons",
SUMIFS(AllPublicationData!$I:$I,AllPublicationData!$A:$A,'Publication Table'!$B131,AllPublicationData!$B:$B,'Publication Table'!$C$4,AllPublicationData!$D:$D,'Publication Table'!E$7),
IF('Publication Table'!$C$5="Cancellations for other reasons",
SUMIFS(AllPublicationData!$J:$J,AllPublicationData!$A:$A,'Publication Table'!$B131,AllPublicationData!$B:$B,'Publication Table'!$C$4,AllPublicationData!$D:$D,'Publication Table'!E$7)))))))+
IF(AND($C$4="NHS Scotland",$C$5="Total Operations"),
SUMIFS(AllPublicationData!$E:$E,AllPublicationData!$A:$A,'Publication Table'!$B131,AllPublicationData!$B:$B,'Publication Table'!E$7),
IF(AND($C$4="NHS Scotland",$C$5="All Cancelled Operations"),
SUMIFS(AllPublicationData!$F:$F,AllPublicationData!$A:$A,'Publication Table'!$B131,AllPublicationData!$B:$B,'Publication Table'!E$7),
IF(AND($C$4="NHS Scotland",$C$5="Operations cancelled by patient"),
SUMIFS(AllPublicationData!$G:$G,AllPublicationData!$A:$A,'Publication Table'!$B131,AllPublicationData!$B:$B,'Publication Table'!E$7),
IF(AND($C$4="NHS Scotland",$C$5="Operations cancelled for clinical reasons"),
SUMIFS(AllPublicationData!$H:$H,AllPublicationData!$A:$A,'Publication Table'!$B131,AllPublicationData!$B:$B,'Publication Table'!E$7),
IF(AND($C$4="NHS Scotland",$C$5="Operations cancelled for non-clinical/capacity reasons"),
SUMIFS(AllPublicationData!$I:$I,AllPublicationData!$A:$A,'Publication Table'!$B131,AllPublicationData!$B:$B,'Publication Table'!E$7),
IF(AND($C$4="NHS Scotland",$C$5="Cancellations for other reasons"),
SUMIFS(AllPublicationData!$J:$J,AllPublicationData!$A:$A,'Publication Table'!$B131,AllPublicationData!$B:$B,'Publication Table'!E$7)))))))</f>
        <v>0</v>
      </c>
      <c r="F131" s="90">
        <f>IF($C$5="Total Operations",
SUMIFS(AllPublicationData!$E:$E,AllPublicationData!$A:$A,'Publication Table'!$B131,AllPublicationData!$B:$B,'Publication Table'!$C$4,AllPublicationData!$D:$D,'Publication Table'!F$7),
IF('Publication Table'!$C$5="All Cancelled Operations",
SUMIFS(AllPublicationData!$F:$F,AllPublicationData!$A:$A,'Publication Table'!$B131,AllPublicationData!$B:$B,'Publication Table'!$C$4,AllPublicationData!$D:$D,'Publication Table'!F$7),
IF('Publication Table'!$C$5="Operations cancelled by patient",
SUMIFS(AllPublicationData!$G:$G,AllPublicationData!$A:$A,'Publication Table'!$B131,AllPublicationData!$B:$B,'Publication Table'!$C$4,AllPublicationData!$D:$D,'Publication Table'!F$7),
IF('Publication Table'!$C$5="Operations cancelled for clinical reasons",
SUMIFS(AllPublicationData!$H:$H,AllPublicationData!$A:$A,'Publication Table'!$B131,AllPublicationData!$B:$B,'Publication Table'!$C$4,AllPublicationData!$D:$D,'Publication Table'!F$7),
IF('Publication Table'!$C$5="Operations cancelled for non-clinical/capacity reasons",
SUMIFS(AllPublicationData!$I:$I,AllPublicationData!$A:$A,'Publication Table'!$B131,AllPublicationData!$B:$B,'Publication Table'!$C$4,AllPublicationData!$D:$D,'Publication Table'!F$7),
IF('Publication Table'!$C$5="Cancellations for other reasons",
SUMIFS(AllPublicationData!$J:$J,AllPublicationData!$A:$A,'Publication Table'!$B131,AllPublicationData!$B:$B,'Publication Table'!$C$4,AllPublicationData!$D:$D,'Publication Table'!F$7)))))))+
IF(AND($C$4="NHS Scotland",$C$5="Total Operations"),
SUMIFS(AllPublicationData!$E:$E,AllPublicationData!$A:$A,'Publication Table'!$B131,AllPublicationData!$B:$B,'Publication Table'!F$7),
IF(AND($C$4="NHS Scotland",$C$5="All Cancelled Operations"),
SUMIFS(AllPublicationData!$F:$F,AllPublicationData!$A:$A,'Publication Table'!$B131,AllPublicationData!$B:$B,'Publication Table'!F$7),
IF(AND($C$4="NHS Scotland",$C$5="Operations cancelled by patient"),
SUMIFS(AllPublicationData!$G:$G,AllPublicationData!$A:$A,'Publication Table'!$B131,AllPublicationData!$B:$B,'Publication Table'!F$7),
IF(AND($C$4="NHS Scotland",$C$5="Operations cancelled for clinical reasons"),
SUMIFS(AllPublicationData!$H:$H,AllPublicationData!$A:$A,'Publication Table'!$B131,AllPublicationData!$B:$B,'Publication Table'!F$7),
IF(AND($C$4="NHS Scotland",$C$5="Operations cancelled for non-clinical/capacity reasons"),
SUMIFS(AllPublicationData!$I:$I,AllPublicationData!$A:$A,'Publication Table'!$B131,AllPublicationData!$B:$B,'Publication Table'!F$7),
IF(AND($C$4="NHS Scotland",$C$5="Cancellations for other reasons"),
SUMIFS(AllPublicationData!$J:$J,AllPublicationData!$A:$A,'Publication Table'!$B131,AllPublicationData!$B:$B,'Publication Table'!F$7)))))))</f>
        <v>0</v>
      </c>
      <c r="G131" s="90">
        <f>IF($C$5="Total Operations",
SUMIFS(AllPublicationData!$E:$E,AllPublicationData!$A:$A,'Publication Table'!$B131,AllPublicationData!$B:$B,'Publication Table'!$C$4,AllPublicationData!$D:$D,'Publication Table'!G$7),
IF('Publication Table'!$C$5="All Cancelled Operations",
SUMIFS(AllPublicationData!$F:$F,AllPublicationData!$A:$A,'Publication Table'!$B131,AllPublicationData!$B:$B,'Publication Table'!$C$4,AllPublicationData!$D:$D,'Publication Table'!G$7),
IF('Publication Table'!$C$5="Operations cancelled by patient",
SUMIFS(AllPublicationData!$G:$G,AllPublicationData!$A:$A,'Publication Table'!$B131,AllPublicationData!$B:$B,'Publication Table'!$C$4,AllPublicationData!$D:$D,'Publication Table'!G$7),
IF('Publication Table'!$C$5="Operations cancelled for clinical reasons",
SUMIFS(AllPublicationData!$H:$H,AllPublicationData!$A:$A,'Publication Table'!$B131,AllPublicationData!$B:$B,'Publication Table'!$C$4,AllPublicationData!$D:$D,'Publication Table'!G$7),
IF('Publication Table'!$C$5="Operations cancelled for non-clinical/capacity reasons",
SUMIFS(AllPublicationData!$I:$I,AllPublicationData!$A:$A,'Publication Table'!$B131,AllPublicationData!$B:$B,'Publication Table'!$C$4,AllPublicationData!$D:$D,'Publication Table'!G$7),
IF('Publication Table'!$C$5="Cancellations for other reasons",
SUMIFS(AllPublicationData!$J:$J,AllPublicationData!$A:$A,'Publication Table'!$B131,AllPublicationData!$B:$B,'Publication Table'!$C$4,AllPublicationData!$D:$D,'Publication Table'!G$7)))))))+
IF(AND($C$4="NHS Scotland",$C$5="Total Operations"),
SUMIFS(AllPublicationData!$E:$E,AllPublicationData!$A:$A,'Publication Table'!$B131,AllPublicationData!$B:$B,'Publication Table'!G$7),
IF(AND($C$4="NHS Scotland",$C$5="All Cancelled Operations"),
SUMIFS(AllPublicationData!$F:$F,AllPublicationData!$A:$A,'Publication Table'!$B131,AllPublicationData!$B:$B,'Publication Table'!G$7),
IF(AND($C$4="NHS Scotland",$C$5="Operations cancelled by patient"),
SUMIFS(AllPublicationData!$G:$G,AllPublicationData!$A:$A,'Publication Table'!$B131,AllPublicationData!$B:$B,'Publication Table'!G$7),
IF(AND($C$4="NHS Scotland",$C$5="Operations cancelled for clinical reasons"),
SUMIFS(AllPublicationData!$H:$H,AllPublicationData!$A:$A,'Publication Table'!$B131,AllPublicationData!$B:$B,'Publication Table'!G$7),
IF(AND($C$4="NHS Scotland",$C$5="Operations cancelled for non-clinical/capacity reasons"),
SUMIFS(AllPublicationData!$I:$I,AllPublicationData!$A:$A,'Publication Table'!$B131,AllPublicationData!$B:$B,'Publication Table'!G$7),
IF(AND($C$4="NHS Scotland",$C$5="Cancellations for other reasons"),
SUMIFS(AllPublicationData!$J:$J,AllPublicationData!$A:$A,'Publication Table'!$B131,AllPublicationData!$B:$B,'Publication Table'!G$7)))))))</f>
        <v>0</v>
      </c>
      <c r="H131" s="90">
        <f>IF($C$5="Total Operations",
SUMIFS(AllPublicationData!$E:$E,AllPublicationData!$A:$A,'Publication Table'!$B131,AllPublicationData!$B:$B,'Publication Table'!$C$4,AllPublicationData!$D:$D,'Publication Table'!H$7),
IF('Publication Table'!$C$5="All Cancelled Operations",
SUMIFS(AllPublicationData!$F:$F,AllPublicationData!$A:$A,'Publication Table'!$B131,AllPublicationData!$B:$B,'Publication Table'!$C$4,AllPublicationData!$D:$D,'Publication Table'!H$7),
IF('Publication Table'!$C$5="Operations cancelled by patient",
SUMIFS(AllPublicationData!$G:$G,AllPublicationData!$A:$A,'Publication Table'!$B131,AllPublicationData!$B:$B,'Publication Table'!$C$4,AllPublicationData!$D:$D,'Publication Table'!H$7),
IF('Publication Table'!$C$5="Operations cancelled for clinical reasons",
SUMIFS(AllPublicationData!$H:$H,AllPublicationData!$A:$A,'Publication Table'!$B131,AllPublicationData!$B:$B,'Publication Table'!$C$4,AllPublicationData!$D:$D,'Publication Table'!H$7),
IF('Publication Table'!$C$5="Operations cancelled for non-clinical/capacity reasons",
SUMIFS(AllPublicationData!$I:$I,AllPublicationData!$A:$A,'Publication Table'!$B131,AllPublicationData!$B:$B,'Publication Table'!$C$4,AllPublicationData!$D:$D,'Publication Table'!H$7),
IF('Publication Table'!$C$5="Cancellations for other reasons",
SUMIFS(AllPublicationData!$J:$J,AllPublicationData!$A:$A,'Publication Table'!$B131,AllPublicationData!$B:$B,'Publication Table'!$C$4,AllPublicationData!$D:$D,'Publication Table'!H$7)))))))+
IF(AND($C$4="NHS Scotland",$C$5="Total Operations"),
SUMIFS(AllPublicationData!$E:$E,AllPublicationData!$A:$A,'Publication Table'!$B131,AllPublicationData!$B:$B,'Publication Table'!H$7),
IF(AND($C$4="NHS Scotland",$C$5="All Cancelled Operations"),
SUMIFS(AllPublicationData!$F:$F,AllPublicationData!$A:$A,'Publication Table'!$B131,AllPublicationData!$B:$B,'Publication Table'!H$7),
IF(AND($C$4="NHS Scotland",$C$5="Operations cancelled by patient"),
SUMIFS(AllPublicationData!$G:$G,AllPublicationData!$A:$A,'Publication Table'!$B131,AllPublicationData!$B:$B,'Publication Table'!H$7),
IF(AND($C$4="NHS Scotland",$C$5="Operations cancelled for clinical reasons"),
SUMIFS(AllPublicationData!$H:$H,AllPublicationData!$A:$A,'Publication Table'!$B131,AllPublicationData!$B:$B,'Publication Table'!H$7),
IF(AND($C$4="NHS Scotland",$C$5="Operations cancelled for non-clinical/capacity reasons"),
SUMIFS(AllPublicationData!$I:$I,AllPublicationData!$A:$A,'Publication Table'!$B131,AllPublicationData!$B:$B,'Publication Table'!H$7),
IF(AND($C$4="NHS Scotland",$C$5="Cancellations for other reasons"),
SUMIFS(AllPublicationData!$J:$J,AllPublicationData!$A:$A,'Publication Table'!$B131,AllPublicationData!$B:$B,'Publication Table'!H$7)))))))</f>
        <v>0</v>
      </c>
      <c r="I131" s="90">
        <f>IF($C$5="Total Operations",
SUMIFS(AllPublicationData!$E:$E,AllPublicationData!$A:$A,'Publication Table'!$B131,AllPublicationData!$B:$B,'Publication Table'!$C$4,AllPublicationData!$D:$D,'Publication Table'!I$7),
IF('Publication Table'!$C$5="All Cancelled Operations",
SUMIFS(AllPublicationData!$F:$F,AllPublicationData!$A:$A,'Publication Table'!$B131,AllPublicationData!$B:$B,'Publication Table'!$C$4,AllPublicationData!$D:$D,'Publication Table'!I$7),
IF('Publication Table'!$C$5="Operations cancelled by patient",
SUMIFS(AllPublicationData!$G:$G,AllPublicationData!$A:$A,'Publication Table'!$B131,AllPublicationData!$B:$B,'Publication Table'!$C$4,AllPublicationData!$D:$D,'Publication Table'!I$7),
IF('Publication Table'!$C$5="Operations cancelled for clinical reasons",
SUMIFS(AllPublicationData!$H:$H,AllPublicationData!$A:$A,'Publication Table'!$B131,AllPublicationData!$B:$B,'Publication Table'!$C$4,AllPublicationData!$D:$D,'Publication Table'!I$7),
IF('Publication Table'!$C$5="Operations cancelled for non-clinical/capacity reasons",
SUMIFS(AllPublicationData!$I:$I,AllPublicationData!$A:$A,'Publication Table'!$B131,AllPublicationData!$B:$B,'Publication Table'!$C$4,AllPublicationData!$D:$D,'Publication Table'!I$7),
IF('Publication Table'!$C$5="Cancellations for other reasons",
SUMIFS(AllPublicationData!$J:$J,AllPublicationData!$A:$A,'Publication Table'!$B131,AllPublicationData!$B:$B,'Publication Table'!$C$4,AllPublicationData!$D:$D,'Publication Table'!I$7)))))))+
IF(AND($C$4="NHS Scotland",$C$5="Total Operations"),
SUMIFS(AllPublicationData!$E:$E,AllPublicationData!$A:$A,'Publication Table'!$B131,AllPublicationData!$B:$B,'Publication Table'!I$7),
IF(AND($C$4="NHS Scotland",$C$5="All Cancelled Operations"),
SUMIFS(AllPublicationData!$F:$F,AllPublicationData!$A:$A,'Publication Table'!$B131,AllPublicationData!$B:$B,'Publication Table'!I$7),
IF(AND($C$4="NHS Scotland",$C$5="Operations cancelled by patient"),
SUMIFS(AllPublicationData!$G:$G,AllPublicationData!$A:$A,'Publication Table'!$B131,AllPublicationData!$B:$B,'Publication Table'!I$7),
IF(AND($C$4="NHS Scotland",$C$5="Operations cancelled for clinical reasons"),
SUMIFS(AllPublicationData!$H:$H,AllPublicationData!$A:$A,'Publication Table'!$B131,AllPublicationData!$B:$B,'Publication Table'!I$7),
IF(AND($C$4="NHS Scotland",$C$5="Operations cancelled for non-clinical/capacity reasons"),
SUMIFS(AllPublicationData!$I:$I,AllPublicationData!$A:$A,'Publication Table'!$B131,AllPublicationData!$B:$B,'Publication Table'!I$7),
IF(AND($C$4="NHS Scotland",$C$5="Cancellations for other reasons"),
SUMIFS(AllPublicationData!$J:$J,AllPublicationData!$A:$A,'Publication Table'!$B131,AllPublicationData!$B:$B,'Publication Table'!I$7)))))))</f>
        <v>0</v>
      </c>
      <c r="J131" s="90">
        <f>IF($C$5="Total Operations",
SUMIFS(AllPublicationData!$E:$E,AllPublicationData!$A:$A,'Publication Table'!$B131,AllPublicationData!$B:$B,'Publication Table'!$C$4,AllPublicationData!$D:$D,'Publication Table'!J$7),
IF('Publication Table'!$C$5="All Cancelled Operations",
SUMIFS(AllPublicationData!$F:$F,AllPublicationData!$A:$A,'Publication Table'!$B131,AllPublicationData!$B:$B,'Publication Table'!$C$4,AllPublicationData!$D:$D,'Publication Table'!J$7),
IF('Publication Table'!$C$5="Operations cancelled by patient",
SUMIFS(AllPublicationData!$G:$G,AllPublicationData!$A:$A,'Publication Table'!$B131,AllPublicationData!$B:$B,'Publication Table'!$C$4,AllPublicationData!$D:$D,'Publication Table'!J$7),
IF('Publication Table'!$C$5="Operations cancelled for clinical reasons",
SUMIFS(AllPublicationData!$H:$H,AllPublicationData!$A:$A,'Publication Table'!$B131,AllPublicationData!$B:$B,'Publication Table'!$C$4,AllPublicationData!$D:$D,'Publication Table'!J$7),
IF('Publication Table'!$C$5="Operations cancelled for non-clinical/capacity reasons",
SUMIFS(AllPublicationData!$I:$I,AllPublicationData!$A:$A,'Publication Table'!$B131,AllPublicationData!$B:$B,'Publication Table'!$C$4,AllPublicationData!$D:$D,'Publication Table'!J$7),
IF('Publication Table'!$C$5="Cancellations for other reasons",
SUMIFS(AllPublicationData!$J:$J,AllPublicationData!$A:$A,'Publication Table'!$B131,AllPublicationData!$B:$B,'Publication Table'!$C$4,AllPublicationData!$D:$D,'Publication Table'!J$7)))))))+
IF(AND($C$4="NHS Scotland",$C$5="Total Operations"),
SUMIFS(AllPublicationData!$E:$E,AllPublicationData!$A:$A,'Publication Table'!$B131,AllPublicationData!$B:$B,'Publication Table'!J$7),
IF(AND($C$4="NHS Scotland",$C$5="All Cancelled Operations"),
SUMIFS(AllPublicationData!$F:$F,AllPublicationData!$A:$A,'Publication Table'!$B131,AllPublicationData!$B:$B,'Publication Table'!J$7),
IF(AND($C$4="NHS Scotland",$C$5="Operations cancelled by patient"),
SUMIFS(AllPublicationData!$G:$G,AllPublicationData!$A:$A,'Publication Table'!$B131,AllPublicationData!$B:$B,'Publication Table'!J$7),
IF(AND($C$4="NHS Scotland",$C$5="Operations cancelled for clinical reasons"),
SUMIFS(AllPublicationData!$H:$H,AllPublicationData!$A:$A,'Publication Table'!$B131,AllPublicationData!$B:$B,'Publication Table'!J$7),
IF(AND($C$4="NHS Scotland",$C$5="Operations cancelled for non-clinical/capacity reasons"),
SUMIFS(AllPublicationData!$I:$I,AllPublicationData!$A:$A,'Publication Table'!$B131,AllPublicationData!$B:$B,'Publication Table'!J$7),
IF(AND($C$4="NHS Scotland",$C$5="Cancellations for other reasons"),
SUMIFS(AllPublicationData!$J:$J,AllPublicationData!$A:$A,'Publication Table'!$B131,AllPublicationData!$B:$B,'Publication Table'!J$7)))))))</f>
        <v>0</v>
      </c>
      <c r="K131" s="90">
        <f>IF($C$5="Total Operations",
SUMIFS(AllPublicationData!$E:$E,AllPublicationData!$A:$A,'Publication Table'!$B131,AllPublicationData!$B:$B,'Publication Table'!$C$4,AllPublicationData!$D:$D,'Publication Table'!K$7),
IF('Publication Table'!$C$5="All Cancelled Operations",
SUMIFS(AllPublicationData!$F:$F,AllPublicationData!$A:$A,'Publication Table'!$B131,AllPublicationData!$B:$B,'Publication Table'!$C$4,AllPublicationData!$D:$D,'Publication Table'!K$7),
IF('Publication Table'!$C$5="Operations cancelled by patient",
SUMIFS(AllPublicationData!$G:$G,AllPublicationData!$A:$A,'Publication Table'!$B131,AllPublicationData!$B:$B,'Publication Table'!$C$4,AllPublicationData!$D:$D,'Publication Table'!K$7),
IF('Publication Table'!$C$5="Operations cancelled for clinical reasons",
SUMIFS(AllPublicationData!$H:$H,AllPublicationData!$A:$A,'Publication Table'!$B131,AllPublicationData!$B:$B,'Publication Table'!$C$4,AllPublicationData!$D:$D,'Publication Table'!K$7),
IF('Publication Table'!$C$5="Operations cancelled for non-clinical/capacity reasons",
SUMIFS(AllPublicationData!$I:$I,AllPublicationData!$A:$A,'Publication Table'!$B131,AllPublicationData!$B:$B,'Publication Table'!$C$4,AllPublicationData!$D:$D,'Publication Table'!K$7),
IF('Publication Table'!$C$5="Cancellations for other reasons",
SUMIFS(AllPublicationData!$J:$J,AllPublicationData!$A:$A,'Publication Table'!$B131,AllPublicationData!$B:$B,'Publication Table'!$C$4,AllPublicationData!$D:$D,'Publication Table'!K$7)))))))+
IF(AND($C$4="NHS Scotland",$C$5="Total Operations"),
SUMIFS(AllPublicationData!$E:$E,AllPublicationData!$A:$A,'Publication Table'!$B131,AllPublicationData!$B:$B,'Publication Table'!K$7),
IF(AND($C$4="NHS Scotland",$C$5="All Cancelled Operations"),
SUMIFS(AllPublicationData!$F:$F,AllPublicationData!$A:$A,'Publication Table'!$B131,AllPublicationData!$B:$B,'Publication Table'!K$7),
IF(AND($C$4="NHS Scotland",$C$5="Operations cancelled by patient"),
SUMIFS(AllPublicationData!$G:$G,AllPublicationData!$A:$A,'Publication Table'!$B131,AllPublicationData!$B:$B,'Publication Table'!K$7),
IF(AND($C$4="NHS Scotland",$C$5="Operations cancelled for clinical reasons"),
SUMIFS(AllPublicationData!$H:$H,AllPublicationData!$A:$A,'Publication Table'!$B131,AllPublicationData!$B:$B,'Publication Table'!K$7),
IF(AND($C$4="NHS Scotland",$C$5="Operations cancelled for non-clinical/capacity reasons"),
SUMIFS(AllPublicationData!$I:$I,AllPublicationData!$A:$A,'Publication Table'!$B131,AllPublicationData!$B:$B,'Publication Table'!K$7),
IF(AND($C$4="NHS Scotland",$C$5="Cancellations for other reasons"),
SUMIFS(AllPublicationData!$J:$J,AllPublicationData!$A:$A,'Publication Table'!$B131,AllPublicationData!$B:$B,'Publication Table'!K$7)))))))</f>
        <v>0</v>
      </c>
      <c r="L131" s="90">
        <f>IF($C$5="Total Operations",
SUMIFS(AllPublicationData!$E:$E,AllPublicationData!$A:$A,'Publication Table'!$B131,AllPublicationData!$B:$B,'Publication Table'!$C$4,AllPublicationData!$D:$D,'Publication Table'!L$7),
IF('Publication Table'!$C$5="All Cancelled Operations",
SUMIFS(AllPublicationData!$F:$F,AllPublicationData!$A:$A,'Publication Table'!$B131,AllPublicationData!$B:$B,'Publication Table'!$C$4,AllPublicationData!$D:$D,'Publication Table'!L$7),
IF('Publication Table'!$C$5="Operations cancelled by patient",
SUMIFS(AllPublicationData!$G:$G,AllPublicationData!$A:$A,'Publication Table'!$B131,AllPublicationData!$B:$B,'Publication Table'!$C$4,AllPublicationData!$D:$D,'Publication Table'!L$7),
IF('Publication Table'!$C$5="Operations cancelled for clinical reasons",
SUMIFS(AllPublicationData!$H:$H,AllPublicationData!$A:$A,'Publication Table'!$B131,AllPublicationData!$B:$B,'Publication Table'!$C$4,AllPublicationData!$D:$D,'Publication Table'!L$7),
IF('Publication Table'!$C$5="Operations cancelled for non-clinical/capacity reasons",
SUMIFS(AllPublicationData!$I:$I,AllPublicationData!$A:$A,'Publication Table'!$B131,AllPublicationData!$B:$B,'Publication Table'!$C$4,AllPublicationData!$D:$D,'Publication Table'!L$7),
IF('Publication Table'!$C$5="Cancellations for other reasons",
SUMIFS(AllPublicationData!$J:$J,AllPublicationData!$A:$A,'Publication Table'!$B131,AllPublicationData!$B:$B,'Publication Table'!$C$4,AllPublicationData!$D:$D,'Publication Table'!L$7)))))))+
IF(AND($C$4="NHS Scotland",$C$5="Total Operations"),
SUMIFS(AllPublicationData!$E:$E,AllPublicationData!$A:$A,'Publication Table'!$B131,AllPublicationData!$B:$B,'Publication Table'!L$7),
IF(AND($C$4="NHS Scotland",$C$5="All Cancelled Operations"),
SUMIFS(AllPublicationData!$F:$F,AllPublicationData!$A:$A,'Publication Table'!$B131,AllPublicationData!$B:$B,'Publication Table'!L$7),
IF(AND($C$4="NHS Scotland",$C$5="Operations cancelled by patient"),
SUMIFS(AllPublicationData!$G:$G,AllPublicationData!$A:$A,'Publication Table'!$B131,AllPublicationData!$B:$B,'Publication Table'!L$7),
IF(AND($C$4="NHS Scotland",$C$5="Operations cancelled for clinical reasons"),
SUMIFS(AllPublicationData!$H:$H,AllPublicationData!$A:$A,'Publication Table'!$B131,AllPublicationData!$B:$B,'Publication Table'!L$7),
IF(AND($C$4="NHS Scotland",$C$5="Operations cancelled for non-clinical/capacity reasons"),
SUMIFS(AllPublicationData!$I:$I,AllPublicationData!$A:$A,'Publication Table'!$B131,AllPublicationData!$B:$B,'Publication Table'!L$7),
IF(AND($C$4="NHS Scotland",$C$5="Cancellations for other reasons"),
SUMIFS(AllPublicationData!$J:$J,AllPublicationData!$A:$A,'Publication Table'!$B131,AllPublicationData!$B:$B,'Publication Table'!L$7)))))))</f>
        <v>0</v>
      </c>
      <c r="M131" s="90">
        <f>IF($C$5="Total Operations",
SUMIFS(AllPublicationData!$E:$E,AllPublicationData!$A:$A,'Publication Table'!$B131,AllPublicationData!$B:$B,'Publication Table'!$C$4,AllPublicationData!$D:$D,'Publication Table'!M$7),
IF('Publication Table'!$C$5="All Cancelled Operations",
SUMIFS(AllPublicationData!$F:$F,AllPublicationData!$A:$A,'Publication Table'!$B131,AllPublicationData!$B:$B,'Publication Table'!$C$4,AllPublicationData!$D:$D,'Publication Table'!M$7),
IF('Publication Table'!$C$5="Operations cancelled by patient",
SUMIFS(AllPublicationData!$G:$G,AllPublicationData!$A:$A,'Publication Table'!$B131,AllPublicationData!$B:$B,'Publication Table'!$C$4,AllPublicationData!$D:$D,'Publication Table'!M$7),
IF('Publication Table'!$C$5="Operations cancelled for clinical reasons",
SUMIFS(AllPublicationData!$G:$G,AllPublicationData!$A:$A,'Publication Table'!$B131,AllPublicationData!$B:$B,'Publication Table'!$C$4,AllPublicationData!$D:$D,'Publication Table'!M$7),
IF('Publication Table'!$C$5="Operations cancelled for non-clinical/capacity reasons",
SUMIFS(AllPublicationData!$G:$G,AllPublicationData!$A:$A,'Publication Table'!$B131,AllPublicationData!$B:$B,'Publication Table'!$C$4,AllPublicationData!$D:$D,'Publication Table'!M$7),
IF('Publication Table'!$C$5="Cancellations for other reasons",
SUMIFS(AllPublicationData!$G:$G,AllPublicationData!$A:$A,'Publication Table'!$B131,AllPublicationData!$B:$B,'Publication Table'!$C$4,AllPublicationData!$D:$D,'Publication Table'!M$7)))))))+
IF(AND($C$4="NHS Scotland",$C$5="Total Operations"),
SUMIFS(AllPublicationData!$E:$E,AllPublicationData!$A:$A,'Publication Table'!$B131,AllPublicationData!$B:$B,'Publication Table'!M$7),
IF(AND($C$4="NHS Scotland",$C$5="All Cancelled Operations"),
SUMIFS(AllPublicationData!$F:$F,AllPublicationData!$A:$A,'Publication Table'!$B131,AllPublicationData!$B:$B,'Publication Table'!M$7),
IF(AND($C$4="NHS Scotland",$C$5="Operations cancelled by patient"),
SUMIFS(AllPublicationData!$G:$G,AllPublicationData!$A:$A,'Publication Table'!$B131,AllPublicationData!$B:$B,'Publication Table'!M$7),
IF(AND($C$4="NHS Scotland",$C$5="Operations cancelled for clinical reasons"),
SUMIFS(AllPublicationData!$H:$H,AllPublicationData!$A:$A,'Publication Table'!$B131,AllPublicationData!$B:$B,'Publication Table'!M$7),
IF(AND($C$4="NHS Scotland",$C$5="Operations cancelled for non-clinical/capacity reasons"),
SUMIFS(AllPublicationData!$I:$I,AllPublicationData!$A:$A,'Publication Table'!$B131,AllPublicationData!$B:$B,'Publication Table'!M$7),
IF(AND($C$4="NHS Scotland",$C$5="Cancellations for other reasons"),
SUMIFS(AllPublicationData!$J:$J,AllPublicationData!$A:$A,'Publication Table'!$B131,AllPublicationData!$B:$B,'Publication Table'!M$7)))))))</f>
        <v>0</v>
      </c>
      <c r="N131" s="90">
        <f>IF($C$5="Total Operations",
SUMIFS(AllPublicationData!$E:$E,AllPublicationData!$A:$A,'Publication Table'!$B131,AllPublicationData!$B:$B,'Publication Table'!$C$4,AllPublicationData!$D:$D,'Publication Table'!N$7),
IF('Publication Table'!$C$5="All Cancelled Operations",
SUMIFS(AllPublicationData!$F:$F,AllPublicationData!$A:$A,'Publication Table'!$B131,AllPublicationData!$B:$B,'Publication Table'!$C$4,AllPublicationData!$D:$D,'Publication Table'!N$7),
IF('Publication Table'!$C$5="Operations cancelled by patient",
SUMIFS(AllPublicationData!$G:$G,AllPublicationData!$A:$A,'Publication Table'!$B131,AllPublicationData!$B:$B,'Publication Table'!$C$4,AllPublicationData!$D:$D,'Publication Table'!N$7),
IF('Publication Table'!$C$5="Operations cancelled for clinical reasons",
SUMIFS(AllPublicationData!$G:$G,AllPublicationData!$A:$A,'Publication Table'!$B131,AllPublicationData!$B:$B,'Publication Table'!$C$4,AllPublicationData!$D:$D,'Publication Table'!N$7),
IF('Publication Table'!$C$5="Operations cancelled for non-clinical/capacity reasons",
SUMIFS(AllPublicationData!$G:$G,AllPublicationData!$A:$A,'Publication Table'!$B131,AllPublicationData!$B:$B,'Publication Table'!$C$4,AllPublicationData!$D:$D,'Publication Table'!N$7),
IF('Publication Table'!$C$5="Cancellations for other reasons",
SUMIFS(AllPublicationData!$G:$G,AllPublicationData!$A:$A,'Publication Table'!$B131,AllPublicationData!$B:$B,'Publication Table'!$C$4,AllPublicationData!$D:$D,'Publication Table'!N$7)))))))+
IF(AND($C$4="NHS Scotland",$C$5="Total Operations"),
SUMIFS(AllPublicationData!$E:$E,AllPublicationData!$A:$A,'Publication Table'!$B131,AllPublicationData!$B:$B,'Publication Table'!N$7),
IF(AND($C$4="NHS Scotland",$C$5="All Cancelled Operations"),
SUMIFS(AllPublicationData!$F:$F,AllPublicationData!$A:$A,'Publication Table'!$B131,AllPublicationData!$B:$B,'Publication Table'!N$7),
IF(AND($C$4="NHS Scotland",$C$5="Operations cancelled by patient"),
SUMIFS(AllPublicationData!$G:$G,AllPublicationData!$A:$A,'Publication Table'!$B131,AllPublicationData!$B:$B,'Publication Table'!N$7),
IF(AND($C$4="NHS Scotland",$C$5="Operations cancelled for clinical reasons"),
SUMIFS(AllPublicationData!$H:$H,AllPublicationData!$A:$A,'Publication Table'!$B131,AllPublicationData!$B:$B,'Publication Table'!N$7),
IF(AND($C$4="NHS Scotland",$C$5="Operations cancelled for non-clinical/capacity reasons"),
SUMIFS(AllPublicationData!$I:$I,AllPublicationData!$A:$A,'Publication Table'!$B131,AllPublicationData!$B:$B,'Publication Table'!N$7),
IF(AND($C$4="NHS Scotland",$C$5="Cancellations for other reasons"),
SUMIFS(AllPublicationData!$J:$J,AllPublicationData!$A:$A,'Publication Table'!$B131,AllPublicationData!$B:$B,'Publication Table'!N$7)))))))</f>
        <v>0</v>
      </c>
      <c r="O131" s="90">
        <f>IF($C$5="Total Operations",
SUMIFS(AllPublicationData!$E:$E,AllPublicationData!$A:$A,'Publication Table'!$B131,AllPublicationData!$B:$B,'Publication Table'!$C$4,AllPublicationData!$D:$D,'Publication Table'!O$7),
IF('Publication Table'!$C$5="All Cancelled Operations",
SUMIFS(AllPublicationData!$F:$F,AllPublicationData!$A:$A,'Publication Table'!$B131,AllPublicationData!$B:$B,'Publication Table'!$C$4,AllPublicationData!$D:$D,'Publication Table'!O$7),
IF('Publication Table'!$C$5="Operations cancelled by patient",
SUMIFS(AllPublicationData!$G:$G,AllPublicationData!$A:$A,'Publication Table'!$B131,AllPublicationData!$B:$B,'Publication Table'!$C$4,AllPublicationData!$D:$D,'Publication Table'!O$7),
IF('Publication Table'!$C$5="Operations cancelled for clinical reasons",
SUMIFS(AllPublicationData!$G:$G,AllPublicationData!$A:$A,'Publication Table'!$B131,AllPublicationData!$B:$B,'Publication Table'!$C$4,AllPublicationData!$D:$D,'Publication Table'!O$7),
IF('Publication Table'!$C$5="Operations cancelled for non-clinical/capacity reasons",
SUMIFS(AllPublicationData!$G:$G,AllPublicationData!$A:$A,'Publication Table'!$B131,AllPublicationData!$B:$B,'Publication Table'!$C$4,AllPublicationData!$D:$D,'Publication Table'!O$7),
IF('Publication Table'!$C$5="Cancellations for other reasons",
SUMIFS(AllPublicationData!$G:$G,AllPublicationData!$A:$A,'Publication Table'!$B131,AllPublicationData!$B:$B,'Publication Table'!$C$4,AllPublicationData!$D:$D,'Publication Table'!O$7)))))))+
IF(AND($C$4="NHS Scotland",$C$5="Total Operations"),
SUMIFS(AllPublicationData!$E:$E,AllPublicationData!$A:$A,'Publication Table'!$B131,AllPublicationData!$B:$B,'Publication Table'!O$7),
IF(AND($C$4="NHS Scotland",$C$5="All Cancelled Operations"),
SUMIFS(AllPublicationData!$F:$F,AllPublicationData!$A:$A,'Publication Table'!$B131,AllPublicationData!$B:$B,'Publication Table'!O$7),
IF(AND($C$4="NHS Scotland",$C$5="Operations cancelled by patient"),
SUMIFS(AllPublicationData!$G:$G,AllPublicationData!$A:$A,'Publication Table'!$B131,AllPublicationData!$B:$B,'Publication Table'!O$7),
IF(AND($C$4="NHS Scotland",$C$5="Operations cancelled for clinical reasons"),
SUMIFS(AllPublicationData!$H:$H,AllPublicationData!$A:$A,'Publication Table'!$B131,AllPublicationData!$B:$B,'Publication Table'!O$7),
IF(AND($C$4="NHS Scotland",$C$5="Operations cancelled for non-clinical/capacity reasons"),
SUMIFS(AllPublicationData!$I:$I,AllPublicationData!$A:$A,'Publication Table'!$B131,AllPublicationData!$B:$B,'Publication Table'!O$7),
IF(AND($C$4="NHS Scotland",$C$5="Cancellations for other reasons"),
SUMIFS(AllPublicationData!$J:$J,AllPublicationData!$A:$A,'Publication Table'!$B131,AllPublicationData!$B:$B,'Publication Table'!O$7)))))))</f>
        <v>0</v>
      </c>
      <c r="P131" s="90">
        <f>IF($C$5="Total Operations",
SUMIFS(AllPublicationData!$E:$E,AllPublicationData!$A:$A,'Publication Table'!$B131,AllPublicationData!$B:$B,'Publication Table'!$C$4,AllPublicationData!$D:$D,'Publication Table'!P$7),
IF('Publication Table'!$C$5="All Cancelled Operations",
SUMIFS(AllPublicationData!$F:$F,AllPublicationData!$A:$A,'Publication Table'!$B131,AllPublicationData!$B:$B,'Publication Table'!$C$4,AllPublicationData!$D:$D,'Publication Table'!P$7),
IF('Publication Table'!$C$5="Operations cancelled by patient",
SUMIFS(AllPublicationData!$G:$G,AllPublicationData!$A:$A,'Publication Table'!$B131,AllPublicationData!$B:$B,'Publication Table'!$C$4,AllPublicationData!$D:$D,'Publication Table'!P$7),
IF('Publication Table'!$C$5="Operations cancelled for clinical reasons",
SUMIFS(AllPublicationData!$G:$G,AllPublicationData!$A:$A,'Publication Table'!$B131,AllPublicationData!$B:$B,'Publication Table'!$C$4,AllPublicationData!$D:$D,'Publication Table'!P$7),
IF('Publication Table'!$C$5="Operations cancelled for non-clinical/capacity reasons",
SUMIFS(AllPublicationData!$G:$G,AllPublicationData!$A:$A,'Publication Table'!$B131,AllPublicationData!$B:$B,'Publication Table'!$C$4,AllPublicationData!$D:$D,'Publication Table'!P$7),
IF('Publication Table'!$C$5="Cancellations for other reasons",
SUMIFS(AllPublicationData!$G:$G,AllPublicationData!$A:$A,'Publication Table'!$B131,AllPublicationData!$B:$B,'Publication Table'!$C$4,AllPublicationData!$D:$D,'Publication Table'!P$7)))))))+
IF(AND($C$4="NHS Scotland",$C$5="Total Operations"),
SUMIFS(AllPublicationData!$E:$E,AllPublicationData!$A:$A,'Publication Table'!$B131,AllPublicationData!$B:$B,'Publication Table'!P$7),
IF(AND($C$4="NHS Scotland",$C$5="All Cancelled Operations"),
SUMIFS(AllPublicationData!$F:$F,AllPublicationData!$A:$A,'Publication Table'!$B131,AllPublicationData!$B:$B,'Publication Table'!P$7),
IF(AND($C$4="NHS Scotland",$C$5="Operations cancelled by patient"),
SUMIFS(AllPublicationData!$G:$G,AllPublicationData!$A:$A,'Publication Table'!$B131,AllPublicationData!$B:$B,'Publication Table'!P$7),
IF(AND($C$4="NHS Scotland",$C$5="Operations cancelled for clinical reasons"),
SUMIFS(AllPublicationData!$H:$H,AllPublicationData!$A:$A,'Publication Table'!$B131,AllPublicationData!$B:$B,'Publication Table'!P$7),
IF(AND($C$4="NHS Scotland",$C$5="Operations cancelled for non-clinical/capacity reasons"),
SUMIFS(AllPublicationData!$I:$I,AllPublicationData!$A:$A,'Publication Table'!$B131,AllPublicationData!$B:$B,'Publication Table'!P$7),
IF(AND($C$4="NHS Scotland",$C$5="Cancellations for other reasons"),
SUMIFS(AllPublicationData!$J:$J,AllPublicationData!$A:$A,'Publication Table'!$B131,AllPublicationData!$B:$B,'Publication Table'!P$7)))))))</f>
        <v>0</v>
      </c>
      <c r="Q131" s="90">
        <f>IF($C$5="Total Operations",
SUMIFS(AllPublicationData!$E:$E,AllPublicationData!$A:$A,'Publication Table'!$B131,AllPublicationData!$B:$B,'Publication Table'!$C$4,AllPublicationData!$D:$D,'Publication Table'!Q$7),
IF('Publication Table'!$C$5="All Cancelled Operations",
SUMIFS(AllPublicationData!$F:$F,AllPublicationData!$A:$A,'Publication Table'!$B131,AllPublicationData!$B:$B,'Publication Table'!$C$4,AllPublicationData!$D:$D,'Publication Table'!Q$7),
IF('Publication Table'!$C$5="Operations cancelled by patient",
SUMIFS(AllPublicationData!$G:$G,AllPublicationData!$A:$A,'Publication Table'!$B131,AllPublicationData!$B:$B,'Publication Table'!$C$4,AllPublicationData!$D:$D,'Publication Table'!Q$7),
IF('Publication Table'!$C$5="Operations cancelled for clinical reasons",
SUMIFS(AllPublicationData!$G:$G,AllPublicationData!$A:$A,'Publication Table'!$B131,AllPublicationData!$B:$B,'Publication Table'!$C$4,AllPublicationData!$D:$D,'Publication Table'!Q$7),
IF('Publication Table'!$C$5="Operations cancelled for non-clinical/capacity reasons",
SUMIFS(AllPublicationData!$G:$G,AllPublicationData!$A:$A,'Publication Table'!$B131,AllPublicationData!$B:$B,'Publication Table'!$C$4,AllPublicationData!$D:$D,'Publication Table'!Q$7),
IF('Publication Table'!$C$5="Cancellations for other reasons",
SUMIFS(AllPublicationData!$G:$G,AllPublicationData!$A:$A,'Publication Table'!$B131,AllPublicationData!$B:$B,'Publication Table'!$C$4,AllPublicationData!$D:$D,'Publication Table'!Q$7)))))))+
IF(AND($C$4="NHS Scotland",$C$5="Total Operations"),
SUMIFS(AllPublicationData!$E:$E,AllPublicationData!$A:$A,'Publication Table'!$B131,AllPublicationData!$B:$B,'Publication Table'!Q$7),
IF(AND($C$4="NHS Scotland",$C$5="All Cancelled Operations"),
SUMIFS(AllPublicationData!$F:$F,AllPublicationData!$A:$A,'Publication Table'!$B131,AllPublicationData!$B:$B,'Publication Table'!Q$7),
IF(AND($C$4="NHS Scotland",$C$5="Operations cancelled by patient"),
SUMIFS(AllPublicationData!$G:$G,AllPublicationData!$A:$A,'Publication Table'!$B131,AllPublicationData!$B:$B,'Publication Table'!Q$7),
IF(AND($C$4="NHS Scotland",$C$5="Operations cancelled for clinical reasons"),
SUMIFS(AllPublicationData!$H:$H,AllPublicationData!$A:$A,'Publication Table'!$B131,AllPublicationData!$B:$B,'Publication Table'!Q$7),
IF(AND($C$4="NHS Scotland",$C$5="Operations cancelled for non-clinical/capacity reasons"),
SUMIFS(AllPublicationData!$I:$I,AllPublicationData!$A:$A,'Publication Table'!$B131,AllPublicationData!$B:$B,'Publication Table'!Q$7),
IF(AND($C$4="NHS Scotland",$C$5="Cancellations for other reasons"),
SUMIFS(AllPublicationData!$J:$J,AllPublicationData!$A:$A,'Publication Table'!$B131,AllPublicationData!$B:$B,'Publication Table'!Q$7)))))))</f>
        <v>0</v>
      </c>
      <c r="R131" s="90">
        <f>IF($C$5="Total Operations",
SUMIFS(AllPublicationData!$E:$E,AllPublicationData!$A:$A,'Publication Table'!$B131,AllPublicationData!$B:$B,'Publication Table'!$C$4,AllPublicationData!$D:$D,'Publication Table'!R$7),
IF('Publication Table'!$C$5="All Cancelled Operations",
SUMIFS(AllPublicationData!$F:$F,AllPublicationData!$A:$A,'Publication Table'!$B131,AllPublicationData!$B:$B,'Publication Table'!$C$4,AllPublicationData!$D:$D,'Publication Table'!R$7),
IF('Publication Table'!$C$5="Operations cancelled by patient",
SUMIFS(AllPublicationData!$G:$G,AllPublicationData!$A:$A,'Publication Table'!$B131,AllPublicationData!$B:$B,'Publication Table'!$C$4,AllPublicationData!$D:$D,'Publication Table'!R$7),
IF('Publication Table'!$C$5="Operations cancelled for clinical reasons",
SUMIFS(AllPublicationData!$G:$G,AllPublicationData!$A:$A,'Publication Table'!$B131,AllPublicationData!$B:$B,'Publication Table'!$C$4,AllPublicationData!$D:$D,'Publication Table'!R$7),
IF('Publication Table'!$C$5="Operations cancelled for non-clinical/capacity reasons",
SUMIFS(AllPublicationData!$G:$G,AllPublicationData!$A:$A,'Publication Table'!$B131,AllPublicationData!$B:$B,'Publication Table'!$C$4,AllPublicationData!$D:$D,'Publication Table'!R$7),
IF('Publication Table'!$C$5="Cancellations for other reasons",
SUMIFS(AllPublicationData!$G:$G,AllPublicationData!$A:$A,'Publication Table'!$B131,AllPublicationData!$B:$B,'Publication Table'!$C$4,AllPublicationData!$D:$D,'Publication Table'!R$7)))))))+
IF(AND($C$4="NHS Scotland",$C$5="Total Operations"),
SUMIFS(AllPublicationData!$E:$E,AllPublicationData!$A:$A,'Publication Table'!$B131,AllPublicationData!$B:$B,'Publication Table'!R$7),
IF(AND($C$4="NHS Scotland",$C$5="All Cancelled Operations"),
SUMIFS(AllPublicationData!$F:$F,AllPublicationData!$A:$A,'Publication Table'!$B131,AllPublicationData!$B:$B,'Publication Table'!R$7),
IF(AND($C$4="NHS Scotland",$C$5="Operations cancelled by patient"),
SUMIFS(AllPublicationData!$G:$G,AllPublicationData!$A:$A,'Publication Table'!$B131,AllPublicationData!$B:$B,'Publication Table'!R$7),
IF(AND($C$4="NHS Scotland",$C$5="Operations cancelled for clinical reasons"),
SUMIFS(AllPublicationData!$H:$H,AllPublicationData!$A:$A,'Publication Table'!$B131,AllPublicationData!$B:$B,'Publication Table'!R$7),
IF(AND($C$4="NHS Scotland",$C$5="Operations cancelled for non-clinical/capacity reasons"),
SUMIFS(AllPublicationData!$I:$I,AllPublicationData!$A:$A,'Publication Table'!$B131,AllPublicationData!$B:$B,'Publication Table'!R$7),
IF(AND($C$4="NHS Scotland",$C$5="Cancellations for other reasons"),
SUMIFS(AllPublicationData!$J:$J,AllPublicationData!$A:$A,'Publication Table'!$B131,AllPublicationData!$B:$B,'Publication Table'!R$7)))))))</f>
        <v>0</v>
      </c>
    </row>
    <row r="132" spans="3:18" x14ac:dyDescent="0.35">
      <c r="C132" s="81">
        <f>IF($C$5="Total Operations",
SUMIFS(AllPublicationData!$E:$E,AllPublicationData!$A:$A,'Publication Table'!$B132,AllPublicationData!$B:$B,'Publication Table'!$C$4),
IF('Publication Table'!$C$5="All Cancelled Operations",
SUMIFS(AllPublicationData!$F:$F,AllPublicationData!$A:$A,'Publication Table'!$B132,AllPublicationData!$B:$B,'Publication Table'!$C$4),
IF('Publication Table'!$C$5="Operations cancelled by patient",
SUMIFS(AllPublicationData!$G:$G,AllPublicationData!$A:$A,'Publication Table'!$B132,AllPublicationData!$B:$B,'Publication Table'!$C$4),
IF('Publication Table'!$C$5="Operations cancelled for clinical reasons",
SUMIFS(AllPublicationData!$H:$H,AllPublicationData!$A:$A,'Publication Table'!$B132,AllPublicationData!$B:$B,'Publication Table'!$C$4),
IF('Publication Table'!$C$5="Operations cancelled for non-clinical/capacity reasons",
SUMIFS(AllPublicationData!$I:$I,AllPublicationData!$A:$A,'Publication Table'!$B132,AllPublicationData!$B:$B,'Publication Table'!$C$4),
IF('Publication Table'!$C$5="Cancellations for other reasons",
SUMIFS(AllPublicationData!$J:$J,AllPublicationData!$A:$A,'Publication Table'!$B132,AllPublicationData!$B:$B,'Publication Table'!$C$4)))))))+
IF(AND($C$4="NHS Scotland",$C$5="Total Operations"),
SUMIFS(AllPublicationData!$E:$E,AllPublicationData!$A:$A,'Publication Table'!$B132),
IF(AND($C$4="NHS Scotland",$C$5="All Cancelled Operations"),
SUMIFS(AllPublicationData!$F:$F,AllPublicationData!$A:$A,'Publication Table'!$B132),
IF(AND($C$4="NHS Scotland",$C$5="Operations cancelled by patient"),
SUMIFS(AllPublicationData!$G:$G,AllPublicationData!$A:$A,'Publication Table'!$B132),
IF(AND($C$4="NHS Scotland",$C$5="Operations cancelled for clinical reasons"),
SUMIFS(AllPublicationData!$H:$H,AllPublicationData!$A:$A,'Publication Table'!$B132),
IF(AND($C$4="NHS Scotland",$C$5="Operations cancelled for non-clinical/capacity reasons"),
SUMIFS(AllPublicationData!$I:$I,AllPublicationData!$A:$A,'Publication Table'!$B132),
IF(AND($C$4="NHS Scotland",$C$5="Cancellations for other reasons"),
SUMIFS(AllPublicationData!$J:$J,AllPublicationData!$A:$A,'Publication Table'!$B132)))))))</f>
        <v>0</v>
      </c>
      <c r="D132" s="90">
        <f>IF($C$5="Total Operations",
SUMIFS(AllPublicationData!$E:$E,AllPublicationData!$A:$A,'Publication Table'!$B132,AllPublicationData!$B:$B,'Publication Table'!$C$4,AllPublicationData!$D:$D,'Publication Table'!D$7),
IF('Publication Table'!$C$5="All Cancelled Operations",
SUMIFS(AllPublicationData!$F:$F,AllPublicationData!$A:$A,'Publication Table'!$B132,AllPublicationData!$B:$B,'Publication Table'!$C$4,AllPublicationData!$D:$D,'Publication Table'!D$7),
IF('Publication Table'!$C$5="Operations cancelled by patient",
SUMIFS(AllPublicationData!$G:$G,AllPublicationData!$A:$A,'Publication Table'!$B132,AllPublicationData!$B:$B,'Publication Table'!$C$4,AllPublicationData!$D:$D,'Publication Table'!D$7),
IF('Publication Table'!$C$5="Operations cancelled for clinical reasons",
SUMIFS(AllPublicationData!$H:$H,AllPublicationData!$A:$A,'Publication Table'!$B132,AllPublicationData!$B:$B,'Publication Table'!$C$4,AllPublicationData!$D:$D,'Publication Table'!D$7),
IF('Publication Table'!$C$5="Operations cancelled for non-clinical/capacity reasons",
SUMIFS(AllPublicationData!$I:$I,AllPublicationData!$A:$A,'Publication Table'!$B132,AllPublicationData!$B:$B,'Publication Table'!$C$4,AllPublicationData!$D:$D,'Publication Table'!D$7),
IF('Publication Table'!$C$5="Cancellations for other reasons",
SUMIFS(AllPublicationData!$J:$J,AllPublicationData!$A:$A,'Publication Table'!$B132,AllPublicationData!$B:$B,'Publication Table'!$C$4,AllPublicationData!$D:$D,'Publication Table'!D$7)))))))+
IF(AND($C$4="NHS Scotland",$C$5="Total Operations"),
SUMIFS(AllPublicationData!$E:$E,AllPublicationData!$A:$A,'Publication Table'!$B132,AllPublicationData!$B:$B,'Publication Table'!D$7),
IF(AND($C$4="NHS Scotland",$C$5="All Cancelled Operations"),
SUMIFS(AllPublicationData!$F:$F,AllPublicationData!$A:$A,'Publication Table'!$B132,AllPublicationData!$B:$B,'Publication Table'!D$7),
IF(AND($C$4="NHS Scotland",$C$5="Operations cancelled by patient"),
SUMIFS(AllPublicationData!$G:$G,AllPublicationData!$A:$A,'Publication Table'!$B132,AllPublicationData!$B:$B,'Publication Table'!D$7),
IF(AND($C$4="NHS Scotland",$C$5="Operations cancelled for clinical reasons"),
SUMIFS(AllPublicationData!$H:$H,AllPublicationData!$A:$A,'Publication Table'!$B132,AllPublicationData!$B:$B,'Publication Table'!D$7),
IF(AND($C$4="NHS Scotland",$C$5="Operations cancelled for non-clinical/capacity reasons"),
SUMIFS(AllPublicationData!$I:$I,AllPublicationData!$A:$A,'Publication Table'!$B132,AllPublicationData!$B:$B,'Publication Table'!D$7),
IF(AND($C$4="NHS Scotland",$C$5="Cancellations for other reasons"),
SUMIFS(AllPublicationData!$J:$J,AllPublicationData!$A:$A,'Publication Table'!$B132,AllPublicationData!$B:$B,'Publication Table'!D$7)))))))</f>
        <v>0</v>
      </c>
      <c r="E132" s="90">
        <f>IF($C$5="Total Operations",
SUMIFS(AllPublicationData!$E:$E,AllPublicationData!$A:$A,'Publication Table'!$B132,AllPublicationData!$B:$B,'Publication Table'!$C$4,AllPublicationData!$D:$D,'Publication Table'!E$7),
IF('Publication Table'!$C$5="All Cancelled Operations",
SUMIFS(AllPublicationData!$F:$F,AllPublicationData!$A:$A,'Publication Table'!$B132,AllPublicationData!$B:$B,'Publication Table'!$C$4,AllPublicationData!$D:$D,'Publication Table'!E$7),
IF('Publication Table'!$C$5="Operations cancelled by patient",
SUMIFS(AllPublicationData!$G:$G,AllPublicationData!$A:$A,'Publication Table'!$B132,AllPublicationData!$B:$B,'Publication Table'!$C$4,AllPublicationData!$D:$D,'Publication Table'!E$7),
IF('Publication Table'!$C$5="Operations cancelled for clinical reasons",
SUMIFS(AllPublicationData!$H:$H,AllPublicationData!$A:$A,'Publication Table'!$B132,AllPublicationData!$B:$B,'Publication Table'!$C$4,AllPublicationData!$D:$D,'Publication Table'!E$7),
IF('Publication Table'!$C$5="Operations cancelled for non-clinical/capacity reasons",
SUMIFS(AllPublicationData!$I:$I,AllPublicationData!$A:$A,'Publication Table'!$B132,AllPublicationData!$B:$B,'Publication Table'!$C$4,AllPublicationData!$D:$D,'Publication Table'!E$7),
IF('Publication Table'!$C$5="Cancellations for other reasons",
SUMIFS(AllPublicationData!$J:$J,AllPublicationData!$A:$A,'Publication Table'!$B132,AllPublicationData!$B:$B,'Publication Table'!$C$4,AllPublicationData!$D:$D,'Publication Table'!E$7)))))))+
IF(AND($C$4="NHS Scotland",$C$5="Total Operations"),
SUMIFS(AllPublicationData!$E:$E,AllPublicationData!$A:$A,'Publication Table'!$B132,AllPublicationData!$B:$B,'Publication Table'!E$7),
IF(AND($C$4="NHS Scotland",$C$5="All Cancelled Operations"),
SUMIFS(AllPublicationData!$F:$F,AllPublicationData!$A:$A,'Publication Table'!$B132,AllPublicationData!$B:$B,'Publication Table'!E$7),
IF(AND($C$4="NHS Scotland",$C$5="Operations cancelled by patient"),
SUMIFS(AllPublicationData!$G:$G,AllPublicationData!$A:$A,'Publication Table'!$B132,AllPublicationData!$B:$B,'Publication Table'!E$7),
IF(AND($C$4="NHS Scotland",$C$5="Operations cancelled for clinical reasons"),
SUMIFS(AllPublicationData!$H:$H,AllPublicationData!$A:$A,'Publication Table'!$B132,AllPublicationData!$B:$B,'Publication Table'!E$7),
IF(AND($C$4="NHS Scotland",$C$5="Operations cancelled for non-clinical/capacity reasons"),
SUMIFS(AllPublicationData!$I:$I,AllPublicationData!$A:$A,'Publication Table'!$B132,AllPublicationData!$B:$B,'Publication Table'!E$7),
IF(AND($C$4="NHS Scotland",$C$5="Cancellations for other reasons"),
SUMIFS(AllPublicationData!$J:$J,AllPublicationData!$A:$A,'Publication Table'!$B132,AllPublicationData!$B:$B,'Publication Table'!E$7)))))))</f>
        <v>0</v>
      </c>
      <c r="F132" s="90">
        <f>IF($C$5="Total Operations",
SUMIFS(AllPublicationData!$E:$E,AllPublicationData!$A:$A,'Publication Table'!$B132,AllPublicationData!$B:$B,'Publication Table'!$C$4,AllPublicationData!$D:$D,'Publication Table'!F$7),
IF('Publication Table'!$C$5="All Cancelled Operations",
SUMIFS(AllPublicationData!$F:$F,AllPublicationData!$A:$A,'Publication Table'!$B132,AllPublicationData!$B:$B,'Publication Table'!$C$4,AllPublicationData!$D:$D,'Publication Table'!F$7),
IF('Publication Table'!$C$5="Operations cancelled by patient",
SUMIFS(AllPublicationData!$G:$G,AllPublicationData!$A:$A,'Publication Table'!$B132,AllPublicationData!$B:$B,'Publication Table'!$C$4,AllPublicationData!$D:$D,'Publication Table'!F$7),
IF('Publication Table'!$C$5="Operations cancelled for clinical reasons",
SUMIFS(AllPublicationData!$H:$H,AllPublicationData!$A:$A,'Publication Table'!$B132,AllPublicationData!$B:$B,'Publication Table'!$C$4,AllPublicationData!$D:$D,'Publication Table'!F$7),
IF('Publication Table'!$C$5="Operations cancelled for non-clinical/capacity reasons",
SUMIFS(AllPublicationData!$I:$I,AllPublicationData!$A:$A,'Publication Table'!$B132,AllPublicationData!$B:$B,'Publication Table'!$C$4,AllPublicationData!$D:$D,'Publication Table'!F$7),
IF('Publication Table'!$C$5="Cancellations for other reasons",
SUMIFS(AllPublicationData!$J:$J,AllPublicationData!$A:$A,'Publication Table'!$B132,AllPublicationData!$B:$B,'Publication Table'!$C$4,AllPublicationData!$D:$D,'Publication Table'!F$7)))))))+
IF(AND($C$4="NHS Scotland",$C$5="Total Operations"),
SUMIFS(AllPublicationData!$E:$E,AllPublicationData!$A:$A,'Publication Table'!$B132,AllPublicationData!$B:$B,'Publication Table'!F$7),
IF(AND($C$4="NHS Scotland",$C$5="All Cancelled Operations"),
SUMIFS(AllPublicationData!$F:$F,AllPublicationData!$A:$A,'Publication Table'!$B132,AllPublicationData!$B:$B,'Publication Table'!F$7),
IF(AND($C$4="NHS Scotland",$C$5="Operations cancelled by patient"),
SUMIFS(AllPublicationData!$G:$G,AllPublicationData!$A:$A,'Publication Table'!$B132,AllPublicationData!$B:$B,'Publication Table'!F$7),
IF(AND($C$4="NHS Scotland",$C$5="Operations cancelled for clinical reasons"),
SUMIFS(AllPublicationData!$H:$H,AllPublicationData!$A:$A,'Publication Table'!$B132,AllPublicationData!$B:$B,'Publication Table'!F$7),
IF(AND($C$4="NHS Scotland",$C$5="Operations cancelled for non-clinical/capacity reasons"),
SUMIFS(AllPublicationData!$I:$I,AllPublicationData!$A:$A,'Publication Table'!$B132,AllPublicationData!$B:$B,'Publication Table'!F$7),
IF(AND($C$4="NHS Scotland",$C$5="Cancellations for other reasons"),
SUMIFS(AllPublicationData!$J:$J,AllPublicationData!$A:$A,'Publication Table'!$B132,AllPublicationData!$B:$B,'Publication Table'!F$7)))))))</f>
        <v>0</v>
      </c>
      <c r="G132" s="90">
        <f>IF($C$5="Total Operations",
SUMIFS(AllPublicationData!$E:$E,AllPublicationData!$A:$A,'Publication Table'!$B132,AllPublicationData!$B:$B,'Publication Table'!$C$4,AllPublicationData!$D:$D,'Publication Table'!G$7),
IF('Publication Table'!$C$5="All Cancelled Operations",
SUMIFS(AllPublicationData!$F:$F,AllPublicationData!$A:$A,'Publication Table'!$B132,AllPublicationData!$B:$B,'Publication Table'!$C$4,AllPublicationData!$D:$D,'Publication Table'!G$7),
IF('Publication Table'!$C$5="Operations cancelled by patient",
SUMIFS(AllPublicationData!$G:$G,AllPublicationData!$A:$A,'Publication Table'!$B132,AllPublicationData!$B:$B,'Publication Table'!$C$4,AllPublicationData!$D:$D,'Publication Table'!G$7),
IF('Publication Table'!$C$5="Operations cancelled for clinical reasons",
SUMIFS(AllPublicationData!$H:$H,AllPublicationData!$A:$A,'Publication Table'!$B132,AllPublicationData!$B:$B,'Publication Table'!$C$4,AllPublicationData!$D:$D,'Publication Table'!G$7),
IF('Publication Table'!$C$5="Operations cancelled for non-clinical/capacity reasons",
SUMIFS(AllPublicationData!$I:$I,AllPublicationData!$A:$A,'Publication Table'!$B132,AllPublicationData!$B:$B,'Publication Table'!$C$4,AllPublicationData!$D:$D,'Publication Table'!G$7),
IF('Publication Table'!$C$5="Cancellations for other reasons",
SUMIFS(AllPublicationData!$J:$J,AllPublicationData!$A:$A,'Publication Table'!$B132,AllPublicationData!$B:$B,'Publication Table'!$C$4,AllPublicationData!$D:$D,'Publication Table'!G$7)))))))+
IF(AND($C$4="NHS Scotland",$C$5="Total Operations"),
SUMIFS(AllPublicationData!$E:$E,AllPublicationData!$A:$A,'Publication Table'!$B132,AllPublicationData!$B:$B,'Publication Table'!G$7),
IF(AND($C$4="NHS Scotland",$C$5="All Cancelled Operations"),
SUMIFS(AllPublicationData!$F:$F,AllPublicationData!$A:$A,'Publication Table'!$B132,AllPublicationData!$B:$B,'Publication Table'!G$7),
IF(AND($C$4="NHS Scotland",$C$5="Operations cancelled by patient"),
SUMIFS(AllPublicationData!$G:$G,AllPublicationData!$A:$A,'Publication Table'!$B132,AllPublicationData!$B:$B,'Publication Table'!G$7),
IF(AND($C$4="NHS Scotland",$C$5="Operations cancelled for clinical reasons"),
SUMIFS(AllPublicationData!$H:$H,AllPublicationData!$A:$A,'Publication Table'!$B132,AllPublicationData!$B:$B,'Publication Table'!G$7),
IF(AND($C$4="NHS Scotland",$C$5="Operations cancelled for non-clinical/capacity reasons"),
SUMIFS(AllPublicationData!$I:$I,AllPublicationData!$A:$A,'Publication Table'!$B132,AllPublicationData!$B:$B,'Publication Table'!G$7),
IF(AND($C$4="NHS Scotland",$C$5="Cancellations for other reasons"),
SUMIFS(AllPublicationData!$J:$J,AllPublicationData!$A:$A,'Publication Table'!$B132,AllPublicationData!$B:$B,'Publication Table'!G$7)))))))</f>
        <v>0</v>
      </c>
      <c r="H132" s="90">
        <f>IF($C$5="Total Operations",
SUMIFS(AllPublicationData!$E:$E,AllPublicationData!$A:$A,'Publication Table'!$B132,AllPublicationData!$B:$B,'Publication Table'!$C$4,AllPublicationData!$D:$D,'Publication Table'!H$7),
IF('Publication Table'!$C$5="All Cancelled Operations",
SUMIFS(AllPublicationData!$F:$F,AllPublicationData!$A:$A,'Publication Table'!$B132,AllPublicationData!$B:$B,'Publication Table'!$C$4,AllPublicationData!$D:$D,'Publication Table'!H$7),
IF('Publication Table'!$C$5="Operations cancelled by patient",
SUMIFS(AllPublicationData!$G:$G,AllPublicationData!$A:$A,'Publication Table'!$B132,AllPublicationData!$B:$B,'Publication Table'!$C$4,AllPublicationData!$D:$D,'Publication Table'!H$7),
IF('Publication Table'!$C$5="Operations cancelled for clinical reasons",
SUMIFS(AllPublicationData!$H:$H,AllPublicationData!$A:$A,'Publication Table'!$B132,AllPublicationData!$B:$B,'Publication Table'!$C$4,AllPublicationData!$D:$D,'Publication Table'!H$7),
IF('Publication Table'!$C$5="Operations cancelled for non-clinical/capacity reasons",
SUMIFS(AllPublicationData!$I:$I,AllPublicationData!$A:$A,'Publication Table'!$B132,AllPublicationData!$B:$B,'Publication Table'!$C$4,AllPublicationData!$D:$D,'Publication Table'!H$7),
IF('Publication Table'!$C$5="Cancellations for other reasons",
SUMIFS(AllPublicationData!$J:$J,AllPublicationData!$A:$A,'Publication Table'!$B132,AllPublicationData!$B:$B,'Publication Table'!$C$4,AllPublicationData!$D:$D,'Publication Table'!H$7)))))))+
IF(AND($C$4="NHS Scotland",$C$5="Total Operations"),
SUMIFS(AllPublicationData!$E:$E,AllPublicationData!$A:$A,'Publication Table'!$B132,AllPublicationData!$B:$B,'Publication Table'!H$7),
IF(AND($C$4="NHS Scotland",$C$5="All Cancelled Operations"),
SUMIFS(AllPublicationData!$F:$F,AllPublicationData!$A:$A,'Publication Table'!$B132,AllPublicationData!$B:$B,'Publication Table'!H$7),
IF(AND($C$4="NHS Scotland",$C$5="Operations cancelled by patient"),
SUMIFS(AllPublicationData!$G:$G,AllPublicationData!$A:$A,'Publication Table'!$B132,AllPublicationData!$B:$B,'Publication Table'!H$7),
IF(AND($C$4="NHS Scotland",$C$5="Operations cancelled for clinical reasons"),
SUMIFS(AllPublicationData!$H:$H,AllPublicationData!$A:$A,'Publication Table'!$B132,AllPublicationData!$B:$B,'Publication Table'!H$7),
IF(AND($C$4="NHS Scotland",$C$5="Operations cancelled for non-clinical/capacity reasons"),
SUMIFS(AllPublicationData!$I:$I,AllPublicationData!$A:$A,'Publication Table'!$B132,AllPublicationData!$B:$B,'Publication Table'!H$7),
IF(AND($C$4="NHS Scotland",$C$5="Cancellations for other reasons"),
SUMIFS(AllPublicationData!$J:$J,AllPublicationData!$A:$A,'Publication Table'!$B132,AllPublicationData!$B:$B,'Publication Table'!H$7)))))))</f>
        <v>0</v>
      </c>
      <c r="I132" s="90">
        <f>IF($C$5="Total Operations",
SUMIFS(AllPublicationData!$E:$E,AllPublicationData!$A:$A,'Publication Table'!$B132,AllPublicationData!$B:$B,'Publication Table'!$C$4,AllPublicationData!$D:$D,'Publication Table'!I$7),
IF('Publication Table'!$C$5="All Cancelled Operations",
SUMIFS(AllPublicationData!$F:$F,AllPublicationData!$A:$A,'Publication Table'!$B132,AllPublicationData!$B:$B,'Publication Table'!$C$4,AllPublicationData!$D:$D,'Publication Table'!I$7),
IF('Publication Table'!$C$5="Operations cancelled by patient",
SUMIFS(AllPublicationData!$G:$G,AllPublicationData!$A:$A,'Publication Table'!$B132,AllPublicationData!$B:$B,'Publication Table'!$C$4,AllPublicationData!$D:$D,'Publication Table'!I$7),
IF('Publication Table'!$C$5="Operations cancelled for clinical reasons",
SUMIFS(AllPublicationData!$H:$H,AllPublicationData!$A:$A,'Publication Table'!$B132,AllPublicationData!$B:$B,'Publication Table'!$C$4,AllPublicationData!$D:$D,'Publication Table'!I$7),
IF('Publication Table'!$C$5="Operations cancelled for non-clinical/capacity reasons",
SUMIFS(AllPublicationData!$I:$I,AllPublicationData!$A:$A,'Publication Table'!$B132,AllPublicationData!$B:$B,'Publication Table'!$C$4,AllPublicationData!$D:$D,'Publication Table'!I$7),
IF('Publication Table'!$C$5="Cancellations for other reasons",
SUMIFS(AllPublicationData!$J:$J,AllPublicationData!$A:$A,'Publication Table'!$B132,AllPublicationData!$B:$B,'Publication Table'!$C$4,AllPublicationData!$D:$D,'Publication Table'!I$7)))))))+
IF(AND($C$4="NHS Scotland",$C$5="Total Operations"),
SUMIFS(AllPublicationData!$E:$E,AllPublicationData!$A:$A,'Publication Table'!$B132,AllPublicationData!$B:$B,'Publication Table'!I$7),
IF(AND($C$4="NHS Scotland",$C$5="All Cancelled Operations"),
SUMIFS(AllPublicationData!$F:$F,AllPublicationData!$A:$A,'Publication Table'!$B132,AllPublicationData!$B:$B,'Publication Table'!I$7),
IF(AND($C$4="NHS Scotland",$C$5="Operations cancelled by patient"),
SUMIFS(AllPublicationData!$G:$G,AllPublicationData!$A:$A,'Publication Table'!$B132,AllPublicationData!$B:$B,'Publication Table'!I$7),
IF(AND($C$4="NHS Scotland",$C$5="Operations cancelled for clinical reasons"),
SUMIFS(AllPublicationData!$H:$H,AllPublicationData!$A:$A,'Publication Table'!$B132,AllPublicationData!$B:$B,'Publication Table'!I$7),
IF(AND($C$4="NHS Scotland",$C$5="Operations cancelled for non-clinical/capacity reasons"),
SUMIFS(AllPublicationData!$I:$I,AllPublicationData!$A:$A,'Publication Table'!$B132,AllPublicationData!$B:$B,'Publication Table'!I$7),
IF(AND($C$4="NHS Scotland",$C$5="Cancellations for other reasons"),
SUMIFS(AllPublicationData!$J:$J,AllPublicationData!$A:$A,'Publication Table'!$B132,AllPublicationData!$B:$B,'Publication Table'!I$7)))))))</f>
        <v>0</v>
      </c>
      <c r="J132" s="90">
        <f>IF($C$5="Total Operations",
SUMIFS(AllPublicationData!$E:$E,AllPublicationData!$A:$A,'Publication Table'!$B132,AllPublicationData!$B:$B,'Publication Table'!$C$4,AllPublicationData!$D:$D,'Publication Table'!J$7),
IF('Publication Table'!$C$5="All Cancelled Operations",
SUMIFS(AllPublicationData!$F:$F,AllPublicationData!$A:$A,'Publication Table'!$B132,AllPublicationData!$B:$B,'Publication Table'!$C$4,AllPublicationData!$D:$D,'Publication Table'!J$7),
IF('Publication Table'!$C$5="Operations cancelled by patient",
SUMIFS(AllPublicationData!$G:$G,AllPublicationData!$A:$A,'Publication Table'!$B132,AllPublicationData!$B:$B,'Publication Table'!$C$4,AllPublicationData!$D:$D,'Publication Table'!J$7),
IF('Publication Table'!$C$5="Operations cancelled for clinical reasons",
SUMIFS(AllPublicationData!$H:$H,AllPublicationData!$A:$A,'Publication Table'!$B132,AllPublicationData!$B:$B,'Publication Table'!$C$4,AllPublicationData!$D:$D,'Publication Table'!J$7),
IF('Publication Table'!$C$5="Operations cancelled for non-clinical/capacity reasons",
SUMIFS(AllPublicationData!$I:$I,AllPublicationData!$A:$A,'Publication Table'!$B132,AllPublicationData!$B:$B,'Publication Table'!$C$4,AllPublicationData!$D:$D,'Publication Table'!J$7),
IF('Publication Table'!$C$5="Cancellations for other reasons",
SUMIFS(AllPublicationData!$J:$J,AllPublicationData!$A:$A,'Publication Table'!$B132,AllPublicationData!$B:$B,'Publication Table'!$C$4,AllPublicationData!$D:$D,'Publication Table'!J$7)))))))+
IF(AND($C$4="NHS Scotland",$C$5="Total Operations"),
SUMIFS(AllPublicationData!$E:$E,AllPublicationData!$A:$A,'Publication Table'!$B132,AllPublicationData!$B:$B,'Publication Table'!J$7),
IF(AND($C$4="NHS Scotland",$C$5="All Cancelled Operations"),
SUMIFS(AllPublicationData!$F:$F,AllPublicationData!$A:$A,'Publication Table'!$B132,AllPublicationData!$B:$B,'Publication Table'!J$7),
IF(AND($C$4="NHS Scotland",$C$5="Operations cancelled by patient"),
SUMIFS(AllPublicationData!$G:$G,AllPublicationData!$A:$A,'Publication Table'!$B132,AllPublicationData!$B:$B,'Publication Table'!J$7),
IF(AND($C$4="NHS Scotland",$C$5="Operations cancelled for clinical reasons"),
SUMIFS(AllPublicationData!$H:$H,AllPublicationData!$A:$A,'Publication Table'!$B132,AllPublicationData!$B:$B,'Publication Table'!J$7),
IF(AND($C$4="NHS Scotland",$C$5="Operations cancelled for non-clinical/capacity reasons"),
SUMIFS(AllPublicationData!$I:$I,AllPublicationData!$A:$A,'Publication Table'!$B132,AllPublicationData!$B:$B,'Publication Table'!J$7),
IF(AND($C$4="NHS Scotland",$C$5="Cancellations for other reasons"),
SUMIFS(AllPublicationData!$J:$J,AllPublicationData!$A:$A,'Publication Table'!$B132,AllPublicationData!$B:$B,'Publication Table'!J$7)))))))</f>
        <v>0</v>
      </c>
      <c r="K132" s="90">
        <f>IF($C$5="Total Operations",
SUMIFS(AllPublicationData!$E:$E,AllPublicationData!$A:$A,'Publication Table'!$B132,AllPublicationData!$B:$B,'Publication Table'!$C$4,AllPublicationData!$D:$D,'Publication Table'!K$7),
IF('Publication Table'!$C$5="All Cancelled Operations",
SUMIFS(AllPublicationData!$F:$F,AllPublicationData!$A:$A,'Publication Table'!$B132,AllPublicationData!$B:$B,'Publication Table'!$C$4,AllPublicationData!$D:$D,'Publication Table'!K$7),
IF('Publication Table'!$C$5="Operations cancelled by patient",
SUMIFS(AllPublicationData!$G:$G,AllPublicationData!$A:$A,'Publication Table'!$B132,AllPublicationData!$B:$B,'Publication Table'!$C$4,AllPublicationData!$D:$D,'Publication Table'!K$7),
IF('Publication Table'!$C$5="Operations cancelled for clinical reasons",
SUMIFS(AllPublicationData!$H:$H,AllPublicationData!$A:$A,'Publication Table'!$B132,AllPublicationData!$B:$B,'Publication Table'!$C$4,AllPublicationData!$D:$D,'Publication Table'!K$7),
IF('Publication Table'!$C$5="Operations cancelled for non-clinical/capacity reasons",
SUMIFS(AllPublicationData!$I:$I,AllPublicationData!$A:$A,'Publication Table'!$B132,AllPublicationData!$B:$B,'Publication Table'!$C$4,AllPublicationData!$D:$D,'Publication Table'!K$7),
IF('Publication Table'!$C$5="Cancellations for other reasons",
SUMIFS(AllPublicationData!$J:$J,AllPublicationData!$A:$A,'Publication Table'!$B132,AllPublicationData!$B:$B,'Publication Table'!$C$4,AllPublicationData!$D:$D,'Publication Table'!K$7)))))))+
IF(AND($C$4="NHS Scotland",$C$5="Total Operations"),
SUMIFS(AllPublicationData!$E:$E,AllPublicationData!$A:$A,'Publication Table'!$B132,AllPublicationData!$B:$B,'Publication Table'!K$7),
IF(AND($C$4="NHS Scotland",$C$5="All Cancelled Operations"),
SUMIFS(AllPublicationData!$F:$F,AllPublicationData!$A:$A,'Publication Table'!$B132,AllPublicationData!$B:$B,'Publication Table'!K$7),
IF(AND($C$4="NHS Scotland",$C$5="Operations cancelled by patient"),
SUMIFS(AllPublicationData!$G:$G,AllPublicationData!$A:$A,'Publication Table'!$B132,AllPublicationData!$B:$B,'Publication Table'!K$7),
IF(AND($C$4="NHS Scotland",$C$5="Operations cancelled for clinical reasons"),
SUMIFS(AllPublicationData!$H:$H,AllPublicationData!$A:$A,'Publication Table'!$B132,AllPublicationData!$B:$B,'Publication Table'!K$7),
IF(AND($C$4="NHS Scotland",$C$5="Operations cancelled for non-clinical/capacity reasons"),
SUMIFS(AllPublicationData!$I:$I,AllPublicationData!$A:$A,'Publication Table'!$B132,AllPublicationData!$B:$B,'Publication Table'!K$7),
IF(AND($C$4="NHS Scotland",$C$5="Cancellations for other reasons"),
SUMIFS(AllPublicationData!$J:$J,AllPublicationData!$A:$A,'Publication Table'!$B132,AllPublicationData!$B:$B,'Publication Table'!K$7)))))))</f>
        <v>0</v>
      </c>
      <c r="L132" s="90">
        <f>IF($C$5="Total Operations",
SUMIFS(AllPublicationData!$E:$E,AllPublicationData!$A:$A,'Publication Table'!$B132,AllPublicationData!$B:$B,'Publication Table'!$C$4,AllPublicationData!$D:$D,'Publication Table'!L$7),
IF('Publication Table'!$C$5="All Cancelled Operations",
SUMIFS(AllPublicationData!$F:$F,AllPublicationData!$A:$A,'Publication Table'!$B132,AllPublicationData!$B:$B,'Publication Table'!$C$4,AllPublicationData!$D:$D,'Publication Table'!L$7),
IF('Publication Table'!$C$5="Operations cancelled by patient",
SUMIFS(AllPublicationData!$G:$G,AllPublicationData!$A:$A,'Publication Table'!$B132,AllPublicationData!$B:$B,'Publication Table'!$C$4,AllPublicationData!$D:$D,'Publication Table'!L$7),
IF('Publication Table'!$C$5="Operations cancelled for clinical reasons",
SUMIFS(AllPublicationData!$H:$H,AllPublicationData!$A:$A,'Publication Table'!$B132,AllPublicationData!$B:$B,'Publication Table'!$C$4,AllPublicationData!$D:$D,'Publication Table'!L$7),
IF('Publication Table'!$C$5="Operations cancelled for non-clinical/capacity reasons",
SUMIFS(AllPublicationData!$I:$I,AllPublicationData!$A:$A,'Publication Table'!$B132,AllPublicationData!$B:$B,'Publication Table'!$C$4,AllPublicationData!$D:$D,'Publication Table'!L$7),
IF('Publication Table'!$C$5="Cancellations for other reasons",
SUMIFS(AllPublicationData!$J:$J,AllPublicationData!$A:$A,'Publication Table'!$B132,AllPublicationData!$B:$B,'Publication Table'!$C$4,AllPublicationData!$D:$D,'Publication Table'!L$7)))))))+
IF(AND($C$4="NHS Scotland",$C$5="Total Operations"),
SUMIFS(AllPublicationData!$E:$E,AllPublicationData!$A:$A,'Publication Table'!$B132,AllPublicationData!$B:$B,'Publication Table'!L$7),
IF(AND($C$4="NHS Scotland",$C$5="All Cancelled Operations"),
SUMIFS(AllPublicationData!$F:$F,AllPublicationData!$A:$A,'Publication Table'!$B132,AllPublicationData!$B:$B,'Publication Table'!L$7),
IF(AND($C$4="NHS Scotland",$C$5="Operations cancelled by patient"),
SUMIFS(AllPublicationData!$G:$G,AllPublicationData!$A:$A,'Publication Table'!$B132,AllPublicationData!$B:$B,'Publication Table'!L$7),
IF(AND($C$4="NHS Scotland",$C$5="Operations cancelled for clinical reasons"),
SUMIFS(AllPublicationData!$H:$H,AllPublicationData!$A:$A,'Publication Table'!$B132,AllPublicationData!$B:$B,'Publication Table'!L$7),
IF(AND($C$4="NHS Scotland",$C$5="Operations cancelled for non-clinical/capacity reasons"),
SUMIFS(AllPublicationData!$I:$I,AllPublicationData!$A:$A,'Publication Table'!$B132,AllPublicationData!$B:$B,'Publication Table'!L$7),
IF(AND($C$4="NHS Scotland",$C$5="Cancellations for other reasons"),
SUMIFS(AllPublicationData!$J:$J,AllPublicationData!$A:$A,'Publication Table'!$B132,AllPublicationData!$B:$B,'Publication Table'!L$7)))))))</f>
        <v>0</v>
      </c>
      <c r="M132" s="90">
        <f>IF($C$5="Total Operations",
SUMIFS(AllPublicationData!$E:$E,AllPublicationData!$A:$A,'Publication Table'!$B132,AllPublicationData!$B:$B,'Publication Table'!$C$4,AllPublicationData!$D:$D,'Publication Table'!M$7),
IF('Publication Table'!$C$5="All Cancelled Operations",
SUMIFS(AllPublicationData!$F:$F,AllPublicationData!$A:$A,'Publication Table'!$B132,AllPublicationData!$B:$B,'Publication Table'!$C$4,AllPublicationData!$D:$D,'Publication Table'!M$7),
IF('Publication Table'!$C$5="Operations cancelled by patient",
SUMIFS(AllPublicationData!$G:$G,AllPublicationData!$A:$A,'Publication Table'!$B132,AllPublicationData!$B:$B,'Publication Table'!$C$4,AllPublicationData!$D:$D,'Publication Table'!M$7),
IF('Publication Table'!$C$5="Operations cancelled for clinical reasons",
SUMIFS(AllPublicationData!$G:$G,AllPublicationData!$A:$A,'Publication Table'!$B132,AllPublicationData!$B:$B,'Publication Table'!$C$4,AllPublicationData!$D:$D,'Publication Table'!M$7),
IF('Publication Table'!$C$5="Operations cancelled for non-clinical/capacity reasons",
SUMIFS(AllPublicationData!$G:$G,AllPublicationData!$A:$A,'Publication Table'!$B132,AllPublicationData!$B:$B,'Publication Table'!$C$4,AllPublicationData!$D:$D,'Publication Table'!M$7),
IF('Publication Table'!$C$5="Cancellations for other reasons",
SUMIFS(AllPublicationData!$G:$G,AllPublicationData!$A:$A,'Publication Table'!$B132,AllPublicationData!$B:$B,'Publication Table'!$C$4,AllPublicationData!$D:$D,'Publication Table'!M$7)))))))+
IF(AND($C$4="NHS Scotland",$C$5="Total Operations"),
SUMIFS(AllPublicationData!$E:$E,AllPublicationData!$A:$A,'Publication Table'!$B132,AllPublicationData!$B:$B,'Publication Table'!M$7),
IF(AND($C$4="NHS Scotland",$C$5="All Cancelled Operations"),
SUMIFS(AllPublicationData!$F:$F,AllPublicationData!$A:$A,'Publication Table'!$B132,AllPublicationData!$B:$B,'Publication Table'!M$7),
IF(AND($C$4="NHS Scotland",$C$5="Operations cancelled by patient"),
SUMIFS(AllPublicationData!$G:$G,AllPublicationData!$A:$A,'Publication Table'!$B132,AllPublicationData!$B:$B,'Publication Table'!M$7),
IF(AND($C$4="NHS Scotland",$C$5="Operations cancelled for clinical reasons"),
SUMIFS(AllPublicationData!$H:$H,AllPublicationData!$A:$A,'Publication Table'!$B132,AllPublicationData!$B:$B,'Publication Table'!M$7),
IF(AND($C$4="NHS Scotland",$C$5="Operations cancelled for non-clinical/capacity reasons"),
SUMIFS(AllPublicationData!$I:$I,AllPublicationData!$A:$A,'Publication Table'!$B132,AllPublicationData!$B:$B,'Publication Table'!M$7),
IF(AND($C$4="NHS Scotland",$C$5="Cancellations for other reasons"),
SUMIFS(AllPublicationData!$J:$J,AllPublicationData!$A:$A,'Publication Table'!$B132,AllPublicationData!$B:$B,'Publication Table'!M$7)))))))</f>
        <v>0</v>
      </c>
      <c r="N132" s="90">
        <f>IF($C$5="Total Operations",
SUMIFS(AllPublicationData!$E:$E,AllPublicationData!$A:$A,'Publication Table'!$B132,AllPublicationData!$B:$B,'Publication Table'!$C$4,AllPublicationData!$D:$D,'Publication Table'!N$7),
IF('Publication Table'!$C$5="All Cancelled Operations",
SUMIFS(AllPublicationData!$F:$F,AllPublicationData!$A:$A,'Publication Table'!$B132,AllPublicationData!$B:$B,'Publication Table'!$C$4,AllPublicationData!$D:$D,'Publication Table'!N$7),
IF('Publication Table'!$C$5="Operations cancelled by patient",
SUMIFS(AllPublicationData!$G:$G,AllPublicationData!$A:$A,'Publication Table'!$B132,AllPublicationData!$B:$B,'Publication Table'!$C$4,AllPublicationData!$D:$D,'Publication Table'!N$7),
IF('Publication Table'!$C$5="Operations cancelled for clinical reasons",
SUMIFS(AllPublicationData!$G:$G,AllPublicationData!$A:$A,'Publication Table'!$B132,AllPublicationData!$B:$B,'Publication Table'!$C$4,AllPublicationData!$D:$D,'Publication Table'!N$7),
IF('Publication Table'!$C$5="Operations cancelled for non-clinical/capacity reasons",
SUMIFS(AllPublicationData!$G:$G,AllPublicationData!$A:$A,'Publication Table'!$B132,AllPublicationData!$B:$B,'Publication Table'!$C$4,AllPublicationData!$D:$D,'Publication Table'!N$7),
IF('Publication Table'!$C$5="Cancellations for other reasons",
SUMIFS(AllPublicationData!$G:$G,AllPublicationData!$A:$A,'Publication Table'!$B132,AllPublicationData!$B:$B,'Publication Table'!$C$4,AllPublicationData!$D:$D,'Publication Table'!N$7)))))))+
IF(AND($C$4="NHS Scotland",$C$5="Total Operations"),
SUMIFS(AllPublicationData!$E:$E,AllPublicationData!$A:$A,'Publication Table'!$B132,AllPublicationData!$B:$B,'Publication Table'!N$7),
IF(AND($C$4="NHS Scotland",$C$5="All Cancelled Operations"),
SUMIFS(AllPublicationData!$F:$F,AllPublicationData!$A:$A,'Publication Table'!$B132,AllPublicationData!$B:$B,'Publication Table'!N$7),
IF(AND($C$4="NHS Scotland",$C$5="Operations cancelled by patient"),
SUMIFS(AllPublicationData!$G:$G,AllPublicationData!$A:$A,'Publication Table'!$B132,AllPublicationData!$B:$B,'Publication Table'!N$7),
IF(AND($C$4="NHS Scotland",$C$5="Operations cancelled for clinical reasons"),
SUMIFS(AllPublicationData!$H:$H,AllPublicationData!$A:$A,'Publication Table'!$B132,AllPublicationData!$B:$B,'Publication Table'!N$7),
IF(AND($C$4="NHS Scotland",$C$5="Operations cancelled for non-clinical/capacity reasons"),
SUMIFS(AllPublicationData!$I:$I,AllPublicationData!$A:$A,'Publication Table'!$B132,AllPublicationData!$B:$B,'Publication Table'!N$7),
IF(AND($C$4="NHS Scotland",$C$5="Cancellations for other reasons"),
SUMIFS(AllPublicationData!$J:$J,AllPublicationData!$A:$A,'Publication Table'!$B132,AllPublicationData!$B:$B,'Publication Table'!N$7)))))))</f>
        <v>0</v>
      </c>
      <c r="O132" s="90">
        <f>IF($C$5="Total Operations",
SUMIFS(AllPublicationData!$E:$E,AllPublicationData!$A:$A,'Publication Table'!$B132,AllPublicationData!$B:$B,'Publication Table'!$C$4,AllPublicationData!$D:$D,'Publication Table'!O$7),
IF('Publication Table'!$C$5="All Cancelled Operations",
SUMIFS(AllPublicationData!$F:$F,AllPublicationData!$A:$A,'Publication Table'!$B132,AllPublicationData!$B:$B,'Publication Table'!$C$4,AllPublicationData!$D:$D,'Publication Table'!O$7),
IF('Publication Table'!$C$5="Operations cancelled by patient",
SUMIFS(AllPublicationData!$G:$G,AllPublicationData!$A:$A,'Publication Table'!$B132,AllPublicationData!$B:$B,'Publication Table'!$C$4,AllPublicationData!$D:$D,'Publication Table'!O$7),
IF('Publication Table'!$C$5="Operations cancelled for clinical reasons",
SUMIFS(AllPublicationData!$G:$G,AllPublicationData!$A:$A,'Publication Table'!$B132,AllPublicationData!$B:$B,'Publication Table'!$C$4,AllPublicationData!$D:$D,'Publication Table'!O$7),
IF('Publication Table'!$C$5="Operations cancelled for non-clinical/capacity reasons",
SUMIFS(AllPublicationData!$G:$G,AllPublicationData!$A:$A,'Publication Table'!$B132,AllPublicationData!$B:$B,'Publication Table'!$C$4,AllPublicationData!$D:$D,'Publication Table'!O$7),
IF('Publication Table'!$C$5="Cancellations for other reasons",
SUMIFS(AllPublicationData!$G:$G,AllPublicationData!$A:$A,'Publication Table'!$B132,AllPublicationData!$B:$B,'Publication Table'!$C$4,AllPublicationData!$D:$D,'Publication Table'!O$7)))))))+
IF(AND($C$4="NHS Scotland",$C$5="Total Operations"),
SUMIFS(AllPublicationData!$E:$E,AllPublicationData!$A:$A,'Publication Table'!$B132,AllPublicationData!$B:$B,'Publication Table'!O$7),
IF(AND($C$4="NHS Scotland",$C$5="All Cancelled Operations"),
SUMIFS(AllPublicationData!$F:$F,AllPublicationData!$A:$A,'Publication Table'!$B132,AllPublicationData!$B:$B,'Publication Table'!O$7),
IF(AND($C$4="NHS Scotland",$C$5="Operations cancelled by patient"),
SUMIFS(AllPublicationData!$G:$G,AllPublicationData!$A:$A,'Publication Table'!$B132,AllPublicationData!$B:$B,'Publication Table'!O$7),
IF(AND($C$4="NHS Scotland",$C$5="Operations cancelled for clinical reasons"),
SUMIFS(AllPublicationData!$H:$H,AllPublicationData!$A:$A,'Publication Table'!$B132,AllPublicationData!$B:$B,'Publication Table'!O$7),
IF(AND($C$4="NHS Scotland",$C$5="Operations cancelled for non-clinical/capacity reasons"),
SUMIFS(AllPublicationData!$I:$I,AllPublicationData!$A:$A,'Publication Table'!$B132,AllPublicationData!$B:$B,'Publication Table'!O$7),
IF(AND($C$4="NHS Scotland",$C$5="Cancellations for other reasons"),
SUMIFS(AllPublicationData!$J:$J,AllPublicationData!$A:$A,'Publication Table'!$B132,AllPublicationData!$B:$B,'Publication Table'!O$7)))))))</f>
        <v>0</v>
      </c>
      <c r="P132" s="90">
        <f>IF($C$5="Total Operations",
SUMIFS(AllPublicationData!$E:$E,AllPublicationData!$A:$A,'Publication Table'!$B132,AllPublicationData!$B:$B,'Publication Table'!$C$4,AllPublicationData!$D:$D,'Publication Table'!P$7),
IF('Publication Table'!$C$5="All Cancelled Operations",
SUMIFS(AllPublicationData!$F:$F,AllPublicationData!$A:$A,'Publication Table'!$B132,AllPublicationData!$B:$B,'Publication Table'!$C$4,AllPublicationData!$D:$D,'Publication Table'!P$7),
IF('Publication Table'!$C$5="Operations cancelled by patient",
SUMIFS(AllPublicationData!$G:$G,AllPublicationData!$A:$A,'Publication Table'!$B132,AllPublicationData!$B:$B,'Publication Table'!$C$4,AllPublicationData!$D:$D,'Publication Table'!P$7),
IF('Publication Table'!$C$5="Operations cancelled for clinical reasons",
SUMIFS(AllPublicationData!$G:$G,AllPublicationData!$A:$A,'Publication Table'!$B132,AllPublicationData!$B:$B,'Publication Table'!$C$4,AllPublicationData!$D:$D,'Publication Table'!P$7),
IF('Publication Table'!$C$5="Operations cancelled for non-clinical/capacity reasons",
SUMIFS(AllPublicationData!$G:$G,AllPublicationData!$A:$A,'Publication Table'!$B132,AllPublicationData!$B:$B,'Publication Table'!$C$4,AllPublicationData!$D:$D,'Publication Table'!P$7),
IF('Publication Table'!$C$5="Cancellations for other reasons",
SUMIFS(AllPublicationData!$G:$G,AllPublicationData!$A:$A,'Publication Table'!$B132,AllPublicationData!$B:$B,'Publication Table'!$C$4,AllPublicationData!$D:$D,'Publication Table'!P$7)))))))+
IF(AND($C$4="NHS Scotland",$C$5="Total Operations"),
SUMIFS(AllPublicationData!$E:$E,AllPublicationData!$A:$A,'Publication Table'!$B132,AllPublicationData!$B:$B,'Publication Table'!P$7),
IF(AND($C$4="NHS Scotland",$C$5="All Cancelled Operations"),
SUMIFS(AllPublicationData!$F:$F,AllPublicationData!$A:$A,'Publication Table'!$B132,AllPublicationData!$B:$B,'Publication Table'!P$7),
IF(AND($C$4="NHS Scotland",$C$5="Operations cancelled by patient"),
SUMIFS(AllPublicationData!$G:$G,AllPublicationData!$A:$A,'Publication Table'!$B132,AllPublicationData!$B:$B,'Publication Table'!P$7),
IF(AND($C$4="NHS Scotland",$C$5="Operations cancelled for clinical reasons"),
SUMIFS(AllPublicationData!$H:$H,AllPublicationData!$A:$A,'Publication Table'!$B132,AllPublicationData!$B:$B,'Publication Table'!P$7),
IF(AND($C$4="NHS Scotland",$C$5="Operations cancelled for non-clinical/capacity reasons"),
SUMIFS(AllPublicationData!$I:$I,AllPublicationData!$A:$A,'Publication Table'!$B132,AllPublicationData!$B:$B,'Publication Table'!P$7),
IF(AND($C$4="NHS Scotland",$C$5="Cancellations for other reasons"),
SUMIFS(AllPublicationData!$J:$J,AllPublicationData!$A:$A,'Publication Table'!$B132,AllPublicationData!$B:$B,'Publication Table'!P$7)))))))</f>
        <v>0</v>
      </c>
      <c r="Q132" s="90">
        <f>IF($C$5="Total Operations",
SUMIFS(AllPublicationData!$E:$E,AllPublicationData!$A:$A,'Publication Table'!$B132,AllPublicationData!$B:$B,'Publication Table'!$C$4,AllPublicationData!$D:$D,'Publication Table'!Q$7),
IF('Publication Table'!$C$5="All Cancelled Operations",
SUMIFS(AllPublicationData!$F:$F,AllPublicationData!$A:$A,'Publication Table'!$B132,AllPublicationData!$B:$B,'Publication Table'!$C$4,AllPublicationData!$D:$D,'Publication Table'!Q$7),
IF('Publication Table'!$C$5="Operations cancelled by patient",
SUMIFS(AllPublicationData!$G:$G,AllPublicationData!$A:$A,'Publication Table'!$B132,AllPublicationData!$B:$B,'Publication Table'!$C$4,AllPublicationData!$D:$D,'Publication Table'!Q$7),
IF('Publication Table'!$C$5="Operations cancelled for clinical reasons",
SUMIFS(AllPublicationData!$G:$G,AllPublicationData!$A:$A,'Publication Table'!$B132,AllPublicationData!$B:$B,'Publication Table'!$C$4,AllPublicationData!$D:$D,'Publication Table'!Q$7),
IF('Publication Table'!$C$5="Operations cancelled for non-clinical/capacity reasons",
SUMIFS(AllPublicationData!$G:$G,AllPublicationData!$A:$A,'Publication Table'!$B132,AllPublicationData!$B:$B,'Publication Table'!$C$4,AllPublicationData!$D:$D,'Publication Table'!Q$7),
IF('Publication Table'!$C$5="Cancellations for other reasons",
SUMIFS(AllPublicationData!$G:$G,AllPublicationData!$A:$A,'Publication Table'!$B132,AllPublicationData!$B:$B,'Publication Table'!$C$4,AllPublicationData!$D:$D,'Publication Table'!Q$7)))))))+
IF(AND($C$4="NHS Scotland",$C$5="Total Operations"),
SUMIFS(AllPublicationData!$E:$E,AllPublicationData!$A:$A,'Publication Table'!$B132,AllPublicationData!$B:$B,'Publication Table'!Q$7),
IF(AND($C$4="NHS Scotland",$C$5="All Cancelled Operations"),
SUMIFS(AllPublicationData!$F:$F,AllPublicationData!$A:$A,'Publication Table'!$B132,AllPublicationData!$B:$B,'Publication Table'!Q$7),
IF(AND($C$4="NHS Scotland",$C$5="Operations cancelled by patient"),
SUMIFS(AllPublicationData!$G:$G,AllPublicationData!$A:$A,'Publication Table'!$B132,AllPublicationData!$B:$B,'Publication Table'!Q$7),
IF(AND($C$4="NHS Scotland",$C$5="Operations cancelled for clinical reasons"),
SUMIFS(AllPublicationData!$H:$H,AllPublicationData!$A:$A,'Publication Table'!$B132,AllPublicationData!$B:$B,'Publication Table'!Q$7),
IF(AND($C$4="NHS Scotland",$C$5="Operations cancelled for non-clinical/capacity reasons"),
SUMIFS(AllPublicationData!$I:$I,AllPublicationData!$A:$A,'Publication Table'!$B132,AllPublicationData!$B:$B,'Publication Table'!Q$7),
IF(AND($C$4="NHS Scotland",$C$5="Cancellations for other reasons"),
SUMIFS(AllPublicationData!$J:$J,AllPublicationData!$A:$A,'Publication Table'!$B132,AllPublicationData!$B:$B,'Publication Table'!Q$7)))))))</f>
        <v>0</v>
      </c>
      <c r="R132" s="90">
        <f>IF($C$5="Total Operations",
SUMIFS(AllPublicationData!$E:$E,AllPublicationData!$A:$A,'Publication Table'!$B132,AllPublicationData!$B:$B,'Publication Table'!$C$4,AllPublicationData!$D:$D,'Publication Table'!R$7),
IF('Publication Table'!$C$5="All Cancelled Operations",
SUMIFS(AllPublicationData!$F:$F,AllPublicationData!$A:$A,'Publication Table'!$B132,AllPublicationData!$B:$B,'Publication Table'!$C$4,AllPublicationData!$D:$D,'Publication Table'!R$7),
IF('Publication Table'!$C$5="Operations cancelled by patient",
SUMIFS(AllPublicationData!$G:$G,AllPublicationData!$A:$A,'Publication Table'!$B132,AllPublicationData!$B:$B,'Publication Table'!$C$4,AllPublicationData!$D:$D,'Publication Table'!R$7),
IF('Publication Table'!$C$5="Operations cancelled for clinical reasons",
SUMIFS(AllPublicationData!$G:$G,AllPublicationData!$A:$A,'Publication Table'!$B132,AllPublicationData!$B:$B,'Publication Table'!$C$4,AllPublicationData!$D:$D,'Publication Table'!R$7),
IF('Publication Table'!$C$5="Operations cancelled for non-clinical/capacity reasons",
SUMIFS(AllPublicationData!$G:$G,AllPublicationData!$A:$A,'Publication Table'!$B132,AllPublicationData!$B:$B,'Publication Table'!$C$4,AllPublicationData!$D:$D,'Publication Table'!R$7),
IF('Publication Table'!$C$5="Cancellations for other reasons",
SUMIFS(AllPublicationData!$G:$G,AllPublicationData!$A:$A,'Publication Table'!$B132,AllPublicationData!$B:$B,'Publication Table'!$C$4,AllPublicationData!$D:$D,'Publication Table'!R$7)))))))+
IF(AND($C$4="NHS Scotland",$C$5="Total Operations"),
SUMIFS(AllPublicationData!$E:$E,AllPublicationData!$A:$A,'Publication Table'!$B132,AllPublicationData!$B:$B,'Publication Table'!R$7),
IF(AND($C$4="NHS Scotland",$C$5="All Cancelled Operations"),
SUMIFS(AllPublicationData!$F:$F,AllPublicationData!$A:$A,'Publication Table'!$B132,AllPublicationData!$B:$B,'Publication Table'!R$7),
IF(AND($C$4="NHS Scotland",$C$5="Operations cancelled by patient"),
SUMIFS(AllPublicationData!$G:$G,AllPublicationData!$A:$A,'Publication Table'!$B132,AllPublicationData!$B:$B,'Publication Table'!R$7),
IF(AND($C$4="NHS Scotland",$C$5="Operations cancelled for clinical reasons"),
SUMIFS(AllPublicationData!$H:$H,AllPublicationData!$A:$A,'Publication Table'!$B132,AllPublicationData!$B:$B,'Publication Table'!R$7),
IF(AND($C$4="NHS Scotland",$C$5="Operations cancelled for non-clinical/capacity reasons"),
SUMIFS(AllPublicationData!$I:$I,AllPublicationData!$A:$A,'Publication Table'!$B132,AllPublicationData!$B:$B,'Publication Table'!R$7),
IF(AND($C$4="NHS Scotland",$C$5="Cancellations for other reasons"),
SUMIFS(AllPublicationData!$J:$J,AllPublicationData!$A:$A,'Publication Table'!$B132,AllPublicationData!$B:$B,'Publication Table'!R$7)))))))</f>
        <v>0</v>
      </c>
    </row>
    <row r="133" spans="3:18" x14ac:dyDescent="0.35">
      <c r="C133" s="81">
        <f>IF($C$5="Total Operations",
SUMIFS(AllPublicationData!$E:$E,AllPublicationData!$A:$A,'Publication Table'!$B133,AllPublicationData!$B:$B,'Publication Table'!$C$4),
IF('Publication Table'!$C$5="All Cancelled Operations",
SUMIFS(AllPublicationData!$F:$F,AllPublicationData!$A:$A,'Publication Table'!$B133,AllPublicationData!$B:$B,'Publication Table'!$C$4),
IF('Publication Table'!$C$5="Operations cancelled by patient",
SUMIFS(AllPublicationData!$G:$G,AllPublicationData!$A:$A,'Publication Table'!$B133,AllPublicationData!$B:$B,'Publication Table'!$C$4),
IF('Publication Table'!$C$5="Operations cancelled for clinical reasons",
SUMIFS(AllPublicationData!$H:$H,AllPublicationData!$A:$A,'Publication Table'!$B133,AllPublicationData!$B:$B,'Publication Table'!$C$4),
IF('Publication Table'!$C$5="Operations cancelled for non-clinical/capacity reasons",
SUMIFS(AllPublicationData!$I:$I,AllPublicationData!$A:$A,'Publication Table'!$B133,AllPublicationData!$B:$B,'Publication Table'!$C$4),
IF('Publication Table'!$C$5="Cancellations for other reasons",
SUMIFS(AllPublicationData!$J:$J,AllPublicationData!$A:$A,'Publication Table'!$B133,AllPublicationData!$B:$B,'Publication Table'!$C$4)))))))+
IF(AND($C$4="NHS Scotland",$C$5="Total Operations"),
SUMIFS(AllPublicationData!$E:$E,AllPublicationData!$A:$A,'Publication Table'!$B133),
IF(AND($C$4="NHS Scotland",$C$5="All Cancelled Operations"),
SUMIFS(AllPublicationData!$F:$F,AllPublicationData!$A:$A,'Publication Table'!$B133),
IF(AND($C$4="NHS Scotland",$C$5="Operations cancelled by patient"),
SUMIFS(AllPublicationData!$G:$G,AllPublicationData!$A:$A,'Publication Table'!$B133),
IF(AND($C$4="NHS Scotland",$C$5="Operations cancelled for clinical reasons"),
SUMIFS(AllPublicationData!$H:$H,AllPublicationData!$A:$A,'Publication Table'!$B133),
IF(AND($C$4="NHS Scotland",$C$5="Operations cancelled for non-clinical/capacity reasons"),
SUMIFS(AllPublicationData!$I:$I,AllPublicationData!$A:$A,'Publication Table'!$B133),
IF(AND($C$4="NHS Scotland",$C$5="Cancellations for other reasons"),
SUMIFS(AllPublicationData!$J:$J,AllPublicationData!$A:$A,'Publication Table'!$B133)))))))</f>
        <v>0</v>
      </c>
      <c r="D133" s="90">
        <f>IF($C$5="Total Operations",
SUMIFS(AllPublicationData!$E:$E,AllPublicationData!$A:$A,'Publication Table'!$B133,AllPublicationData!$B:$B,'Publication Table'!$C$4,AllPublicationData!$D:$D,'Publication Table'!D$7),
IF('Publication Table'!$C$5="All Cancelled Operations",
SUMIFS(AllPublicationData!$F:$F,AllPublicationData!$A:$A,'Publication Table'!$B133,AllPublicationData!$B:$B,'Publication Table'!$C$4,AllPublicationData!$D:$D,'Publication Table'!D$7),
IF('Publication Table'!$C$5="Operations cancelled by patient",
SUMIFS(AllPublicationData!$G:$G,AllPublicationData!$A:$A,'Publication Table'!$B133,AllPublicationData!$B:$B,'Publication Table'!$C$4,AllPublicationData!$D:$D,'Publication Table'!D$7),
IF('Publication Table'!$C$5="Operations cancelled for clinical reasons",
SUMIFS(AllPublicationData!$H:$H,AllPublicationData!$A:$A,'Publication Table'!$B133,AllPublicationData!$B:$B,'Publication Table'!$C$4,AllPublicationData!$D:$D,'Publication Table'!D$7),
IF('Publication Table'!$C$5="Operations cancelled for non-clinical/capacity reasons",
SUMIFS(AllPublicationData!$I:$I,AllPublicationData!$A:$A,'Publication Table'!$B133,AllPublicationData!$B:$B,'Publication Table'!$C$4,AllPublicationData!$D:$D,'Publication Table'!D$7),
IF('Publication Table'!$C$5="Cancellations for other reasons",
SUMIFS(AllPublicationData!$J:$J,AllPublicationData!$A:$A,'Publication Table'!$B133,AllPublicationData!$B:$B,'Publication Table'!$C$4,AllPublicationData!$D:$D,'Publication Table'!D$7)))))))+
IF(AND($C$4="NHS Scotland",$C$5="Total Operations"),
SUMIFS(AllPublicationData!$E:$E,AllPublicationData!$A:$A,'Publication Table'!$B133,AllPublicationData!$B:$B,'Publication Table'!D$7),
IF(AND($C$4="NHS Scotland",$C$5="All Cancelled Operations"),
SUMIFS(AllPublicationData!$F:$F,AllPublicationData!$A:$A,'Publication Table'!$B133,AllPublicationData!$B:$B,'Publication Table'!D$7),
IF(AND($C$4="NHS Scotland",$C$5="Operations cancelled by patient"),
SUMIFS(AllPublicationData!$G:$G,AllPublicationData!$A:$A,'Publication Table'!$B133,AllPublicationData!$B:$B,'Publication Table'!D$7),
IF(AND($C$4="NHS Scotland",$C$5="Operations cancelled for clinical reasons"),
SUMIFS(AllPublicationData!$H:$H,AllPublicationData!$A:$A,'Publication Table'!$B133,AllPublicationData!$B:$B,'Publication Table'!D$7),
IF(AND($C$4="NHS Scotland",$C$5="Operations cancelled for non-clinical/capacity reasons"),
SUMIFS(AllPublicationData!$I:$I,AllPublicationData!$A:$A,'Publication Table'!$B133,AllPublicationData!$B:$B,'Publication Table'!D$7),
IF(AND($C$4="NHS Scotland",$C$5="Cancellations for other reasons"),
SUMIFS(AllPublicationData!$J:$J,AllPublicationData!$A:$A,'Publication Table'!$B133,AllPublicationData!$B:$B,'Publication Table'!D$7)))))))</f>
        <v>0</v>
      </c>
      <c r="E133" s="90">
        <f>IF($C$5="Total Operations",
SUMIFS(AllPublicationData!$E:$E,AllPublicationData!$A:$A,'Publication Table'!$B133,AllPublicationData!$B:$B,'Publication Table'!$C$4,AllPublicationData!$D:$D,'Publication Table'!E$7),
IF('Publication Table'!$C$5="All Cancelled Operations",
SUMIFS(AllPublicationData!$F:$F,AllPublicationData!$A:$A,'Publication Table'!$B133,AllPublicationData!$B:$B,'Publication Table'!$C$4,AllPublicationData!$D:$D,'Publication Table'!E$7),
IF('Publication Table'!$C$5="Operations cancelled by patient",
SUMIFS(AllPublicationData!$G:$G,AllPublicationData!$A:$A,'Publication Table'!$B133,AllPublicationData!$B:$B,'Publication Table'!$C$4,AllPublicationData!$D:$D,'Publication Table'!E$7),
IF('Publication Table'!$C$5="Operations cancelled for clinical reasons",
SUMIFS(AllPublicationData!$H:$H,AllPublicationData!$A:$A,'Publication Table'!$B133,AllPublicationData!$B:$B,'Publication Table'!$C$4,AllPublicationData!$D:$D,'Publication Table'!E$7),
IF('Publication Table'!$C$5="Operations cancelled for non-clinical/capacity reasons",
SUMIFS(AllPublicationData!$I:$I,AllPublicationData!$A:$A,'Publication Table'!$B133,AllPublicationData!$B:$B,'Publication Table'!$C$4,AllPublicationData!$D:$D,'Publication Table'!E$7),
IF('Publication Table'!$C$5="Cancellations for other reasons",
SUMIFS(AllPublicationData!$J:$J,AllPublicationData!$A:$A,'Publication Table'!$B133,AllPublicationData!$B:$B,'Publication Table'!$C$4,AllPublicationData!$D:$D,'Publication Table'!E$7)))))))+
IF(AND($C$4="NHS Scotland",$C$5="Total Operations"),
SUMIFS(AllPublicationData!$E:$E,AllPublicationData!$A:$A,'Publication Table'!$B133,AllPublicationData!$B:$B,'Publication Table'!E$7),
IF(AND($C$4="NHS Scotland",$C$5="All Cancelled Operations"),
SUMIFS(AllPublicationData!$F:$F,AllPublicationData!$A:$A,'Publication Table'!$B133,AllPublicationData!$B:$B,'Publication Table'!E$7),
IF(AND($C$4="NHS Scotland",$C$5="Operations cancelled by patient"),
SUMIFS(AllPublicationData!$G:$G,AllPublicationData!$A:$A,'Publication Table'!$B133,AllPublicationData!$B:$B,'Publication Table'!E$7),
IF(AND($C$4="NHS Scotland",$C$5="Operations cancelled for clinical reasons"),
SUMIFS(AllPublicationData!$H:$H,AllPublicationData!$A:$A,'Publication Table'!$B133,AllPublicationData!$B:$B,'Publication Table'!E$7),
IF(AND($C$4="NHS Scotland",$C$5="Operations cancelled for non-clinical/capacity reasons"),
SUMIFS(AllPublicationData!$I:$I,AllPublicationData!$A:$A,'Publication Table'!$B133,AllPublicationData!$B:$B,'Publication Table'!E$7),
IF(AND($C$4="NHS Scotland",$C$5="Cancellations for other reasons"),
SUMIFS(AllPublicationData!$J:$J,AllPublicationData!$A:$A,'Publication Table'!$B133,AllPublicationData!$B:$B,'Publication Table'!E$7)))))))</f>
        <v>0</v>
      </c>
      <c r="F133" s="90">
        <f>IF($C$5="Total Operations",
SUMIFS(AllPublicationData!$E:$E,AllPublicationData!$A:$A,'Publication Table'!$B133,AllPublicationData!$B:$B,'Publication Table'!$C$4,AllPublicationData!$D:$D,'Publication Table'!F$7),
IF('Publication Table'!$C$5="All Cancelled Operations",
SUMIFS(AllPublicationData!$F:$F,AllPublicationData!$A:$A,'Publication Table'!$B133,AllPublicationData!$B:$B,'Publication Table'!$C$4,AllPublicationData!$D:$D,'Publication Table'!F$7),
IF('Publication Table'!$C$5="Operations cancelled by patient",
SUMIFS(AllPublicationData!$G:$G,AllPublicationData!$A:$A,'Publication Table'!$B133,AllPublicationData!$B:$B,'Publication Table'!$C$4,AllPublicationData!$D:$D,'Publication Table'!F$7),
IF('Publication Table'!$C$5="Operations cancelled for clinical reasons",
SUMIFS(AllPublicationData!$H:$H,AllPublicationData!$A:$A,'Publication Table'!$B133,AllPublicationData!$B:$B,'Publication Table'!$C$4,AllPublicationData!$D:$D,'Publication Table'!F$7),
IF('Publication Table'!$C$5="Operations cancelled for non-clinical/capacity reasons",
SUMIFS(AllPublicationData!$I:$I,AllPublicationData!$A:$A,'Publication Table'!$B133,AllPublicationData!$B:$B,'Publication Table'!$C$4,AllPublicationData!$D:$D,'Publication Table'!F$7),
IF('Publication Table'!$C$5="Cancellations for other reasons",
SUMIFS(AllPublicationData!$J:$J,AllPublicationData!$A:$A,'Publication Table'!$B133,AllPublicationData!$B:$B,'Publication Table'!$C$4,AllPublicationData!$D:$D,'Publication Table'!F$7)))))))+
IF(AND($C$4="NHS Scotland",$C$5="Total Operations"),
SUMIFS(AllPublicationData!$E:$E,AllPublicationData!$A:$A,'Publication Table'!$B133,AllPublicationData!$B:$B,'Publication Table'!F$7),
IF(AND($C$4="NHS Scotland",$C$5="All Cancelled Operations"),
SUMIFS(AllPublicationData!$F:$F,AllPublicationData!$A:$A,'Publication Table'!$B133,AllPublicationData!$B:$B,'Publication Table'!F$7),
IF(AND($C$4="NHS Scotland",$C$5="Operations cancelled by patient"),
SUMIFS(AllPublicationData!$G:$G,AllPublicationData!$A:$A,'Publication Table'!$B133,AllPublicationData!$B:$B,'Publication Table'!F$7),
IF(AND($C$4="NHS Scotland",$C$5="Operations cancelled for clinical reasons"),
SUMIFS(AllPublicationData!$H:$H,AllPublicationData!$A:$A,'Publication Table'!$B133,AllPublicationData!$B:$B,'Publication Table'!F$7),
IF(AND($C$4="NHS Scotland",$C$5="Operations cancelled for non-clinical/capacity reasons"),
SUMIFS(AllPublicationData!$I:$I,AllPublicationData!$A:$A,'Publication Table'!$B133,AllPublicationData!$B:$B,'Publication Table'!F$7),
IF(AND($C$4="NHS Scotland",$C$5="Cancellations for other reasons"),
SUMIFS(AllPublicationData!$J:$J,AllPublicationData!$A:$A,'Publication Table'!$B133,AllPublicationData!$B:$B,'Publication Table'!F$7)))))))</f>
        <v>0</v>
      </c>
      <c r="G133" s="90">
        <f>IF($C$5="Total Operations",
SUMIFS(AllPublicationData!$E:$E,AllPublicationData!$A:$A,'Publication Table'!$B133,AllPublicationData!$B:$B,'Publication Table'!$C$4,AllPublicationData!$D:$D,'Publication Table'!G$7),
IF('Publication Table'!$C$5="All Cancelled Operations",
SUMIFS(AllPublicationData!$F:$F,AllPublicationData!$A:$A,'Publication Table'!$B133,AllPublicationData!$B:$B,'Publication Table'!$C$4,AllPublicationData!$D:$D,'Publication Table'!G$7),
IF('Publication Table'!$C$5="Operations cancelled by patient",
SUMIFS(AllPublicationData!$G:$G,AllPublicationData!$A:$A,'Publication Table'!$B133,AllPublicationData!$B:$B,'Publication Table'!$C$4,AllPublicationData!$D:$D,'Publication Table'!G$7),
IF('Publication Table'!$C$5="Operations cancelled for clinical reasons",
SUMIFS(AllPublicationData!$H:$H,AllPublicationData!$A:$A,'Publication Table'!$B133,AllPublicationData!$B:$B,'Publication Table'!$C$4,AllPublicationData!$D:$D,'Publication Table'!G$7),
IF('Publication Table'!$C$5="Operations cancelled for non-clinical/capacity reasons",
SUMIFS(AllPublicationData!$I:$I,AllPublicationData!$A:$A,'Publication Table'!$B133,AllPublicationData!$B:$B,'Publication Table'!$C$4,AllPublicationData!$D:$D,'Publication Table'!G$7),
IF('Publication Table'!$C$5="Cancellations for other reasons",
SUMIFS(AllPublicationData!$J:$J,AllPublicationData!$A:$A,'Publication Table'!$B133,AllPublicationData!$B:$B,'Publication Table'!$C$4,AllPublicationData!$D:$D,'Publication Table'!G$7)))))))+
IF(AND($C$4="NHS Scotland",$C$5="Total Operations"),
SUMIFS(AllPublicationData!$E:$E,AllPublicationData!$A:$A,'Publication Table'!$B133,AllPublicationData!$B:$B,'Publication Table'!G$7),
IF(AND($C$4="NHS Scotland",$C$5="All Cancelled Operations"),
SUMIFS(AllPublicationData!$F:$F,AllPublicationData!$A:$A,'Publication Table'!$B133,AllPublicationData!$B:$B,'Publication Table'!G$7),
IF(AND($C$4="NHS Scotland",$C$5="Operations cancelled by patient"),
SUMIFS(AllPublicationData!$G:$G,AllPublicationData!$A:$A,'Publication Table'!$B133,AllPublicationData!$B:$B,'Publication Table'!G$7),
IF(AND($C$4="NHS Scotland",$C$5="Operations cancelled for clinical reasons"),
SUMIFS(AllPublicationData!$H:$H,AllPublicationData!$A:$A,'Publication Table'!$B133,AllPublicationData!$B:$B,'Publication Table'!G$7),
IF(AND($C$4="NHS Scotland",$C$5="Operations cancelled for non-clinical/capacity reasons"),
SUMIFS(AllPublicationData!$I:$I,AllPublicationData!$A:$A,'Publication Table'!$B133,AllPublicationData!$B:$B,'Publication Table'!G$7),
IF(AND($C$4="NHS Scotland",$C$5="Cancellations for other reasons"),
SUMIFS(AllPublicationData!$J:$J,AllPublicationData!$A:$A,'Publication Table'!$B133,AllPublicationData!$B:$B,'Publication Table'!G$7)))))))</f>
        <v>0</v>
      </c>
      <c r="H133" s="90">
        <f>IF($C$5="Total Operations",
SUMIFS(AllPublicationData!$E:$E,AllPublicationData!$A:$A,'Publication Table'!$B133,AllPublicationData!$B:$B,'Publication Table'!$C$4,AllPublicationData!$D:$D,'Publication Table'!H$7),
IF('Publication Table'!$C$5="All Cancelled Operations",
SUMIFS(AllPublicationData!$F:$F,AllPublicationData!$A:$A,'Publication Table'!$B133,AllPublicationData!$B:$B,'Publication Table'!$C$4,AllPublicationData!$D:$D,'Publication Table'!H$7),
IF('Publication Table'!$C$5="Operations cancelled by patient",
SUMIFS(AllPublicationData!$G:$G,AllPublicationData!$A:$A,'Publication Table'!$B133,AllPublicationData!$B:$B,'Publication Table'!$C$4,AllPublicationData!$D:$D,'Publication Table'!H$7),
IF('Publication Table'!$C$5="Operations cancelled for clinical reasons",
SUMIFS(AllPublicationData!$H:$H,AllPublicationData!$A:$A,'Publication Table'!$B133,AllPublicationData!$B:$B,'Publication Table'!$C$4,AllPublicationData!$D:$D,'Publication Table'!H$7),
IF('Publication Table'!$C$5="Operations cancelled for non-clinical/capacity reasons",
SUMIFS(AllPublicationData!$I:$I,AllPublicationData!$A:$A,'Publication Table'!$B133,AllPublicationData!$B:$B,'Publication Table'!$C$4,AllPublicationData!$D:$D,'Publication Table'!H$7),
IF('Publication Table'!$C$5="Cancellations for other reasons",
SUMIFS(AllPublicationData!$J:$J,AllPublicationData!$A:$A,'Publication Table'!$B133,AllPublicationData!$B:$B,'Publication Table'!$C$4,AllPublicationData!$D:$D,'Publication Table'!H$7)))))))+
IF(AND($C$4="NHS Scotland",$C$5="Total Operations"),
SUMIFS(AllPublicationData!$E:$E,AllPublicationData!$A:$A,'Publication Table'!$B133,AllPublicationData!$B:$B,'Publication Table'!H$7),
IF(AND($C$4="NHS Scotland",$C$5="All Cancelled Operations"),
SUMIFS(AllPublicationData!$F:$F,AllPublicationData!$A:$A,'Publication Table'!$B133,AllPublicationData!$B:$B,'Publication Table'!H$7),
IF(AND($C$4="NHS Scotland",$C$5="Operations cancelled by patient"),
SUMIFS(AllPublicationData!$G:$G,AllPublicationData!$A:$A,'Publication Table'!$B133,AllPublicationData!$B:$B,'Publication Table'!H$7),
IF(AND($C$4="NHS Scotland",$C$5="Operations cancelled for clinical reasons"),
SUMIFS(AllPublicationData!$H:$H,AllPublicationData!$A:$A,'Publication Table'!$B133,AllPublicationData!$B:$B,'Publication Table'!H$7),
IF(AND($C$4="NHS Scotland",$C$5="Operations cancelled for non-clinical/capacity reasons"),
SUMIFS(AllPublicationData!$I:$I,AllPublicationData!$A:$A,'Publication Table'!$B133,AllPublicationData!$B:$B,'Publication Table'!H$7),
IF(AND($C$4="NHS Scotland",$C$5="Cancellations for other reasons"),
SUMIFS(AllPublicationData!$J:$J,AllPublicationData!$A:$A,'Publication Table'!$B133,AllPublicationData!$B:$B,'Publication Table'!H$7)))))))</f>
        <v>0</v>
      </c>
      <c r="I133" s="90">
        <f>IF($C$5="Total Operations",
SUMIFS(AllPublicationData!$E:$E,AllPublicationData!$A:$A,'Publication Table'!$B133,AllPublicationData!$B:$B,'Publication Table'!$C$4,AllPublicationData!$D:$D,'Publication Table'!I$7),
IF('Publication Table'!$C$5="All Cancelled Operations",
SUMIFS(AllPublicationData!$F:$F,AllPublicationData!$A:$A,'Publication Table'!$B133,AllPublicationData!$B:$B,'Publication Table'!$C$4,AllPublicationData!$D:$D,'Publication Table'!I$7),
IF('Publication Table'!$C$5="Operations cancelled by patient",
SUMIFS(AllPublicationData!$G:$G,AllPublicationData!$A:$A,'Publication Table'!$B133,AllPublicationData!$B:$B,'Publication Table'!$C$4,AllPublicationData!$D:$D,'Publication Table'!I$7),
IF('Publication Table'!$C$5="Operations cancelled for clinical reasons",
SUMIFS(AllPublicationData!$H:$H,AllPublicationData!$A:$A,'Publication Table'!$B133,AllPublicationData!$B:$B,'Publication Table'!$C$4,AllPublicationData!$D:$D,'Publication Table'!I$7),
IF('Publication Table'!$C$5="Operations cancelled for non-clinical/capacity reasons",
SUMIFS(AllPublicationData!$I:$I,AllPublicationData!$A:$A,'Publication Table'!$B133,AllPublicationData!$B:$B,'Publication Table'!$C$4,AllPublicationData!$D:$D,'Publication Table'!I$7),
IF('Publication Table'!$C$5="Cancellations for other reasons",
SUMIFS(AllPublicationData!$J:$J,AllPublicationData!$A:$A,'Publication Table'!$B133,AllPublicationData!$B:$B,'Publication Table'!$C$4,AllPublicationData!$D:$D,'Publication Table'!I$7)))))))+
IF(AND($C$4="NHS Scotland",$C$5="Total Operations"),
SUMIFS(AllPublicationData!$E:$E,AllPublicationData!$A:$A,'Publication Table'!$B133,AllPublicationData!$B:$B,'Publication Table'!I$7),
IF(AND($C$4="NHS Scotland",$C$5="All Cancelled Operations"),
SUMIFS(AllPublicationData!$F:$F,AllPublicationData!$A:$A,'Publication Table'!$B133,AllPublicationData!$B:$B,'Publication Table'!I$7),
IF(AND($C$4="NHS Scotland",$C$5="Operations cancelled by patient"),
SUMIFS(AllPublicationData!$G:$G,AllPublicationData!$A:$A,'Publication Table'!$B133,AllPublicationData!$B:$B,'Publication Table'!I$7),
IF(AND($C$4="NHS Scotland",$C$5="Operations cancelled for clinical reasons"),
SUMIFS(AllPublicationData!$H:$H,AllPublicationData!$A:$A,'Publication Table'!$B133,AllPublicationData!$B:$B,'Publication Table'!I$7),
IF(AND($C$4="NHS Scotland",$C$5="Operations cancelled for non-clinical/capacity reasons"),
SUMIFS(AllPublicationData!$I:$I,AllPublicationData!$A:$A,'Publication Table'!$B133,AllPublicationData!$B:$B,'Publication Table'!I$7),
IF(AND($C$4="NHS Scotland",$C$5="Cancellations for other reasons"),
SUMIFS(AllPublicationData!$J:$J,AllPublicationData!$A:$A,'Publication Table'!$B133,AllPublicationData!$B:$B,'Publication Table'!I$7)))))))</f>
        <v>0</v>
      </c>
      <c r="J133" s="90">
        <f>IF($C$5="Total Operations",
SUMIFS(AllPublicationData!$E:$E,AllPublicationData!$A:$A,'Publication Table'!$B133,AllPublicationData!$B:$B,'Publication Table'!$C$4,AllPublicationData!$D:$D,'Publication Table'!J$7),
IF('Publication Table'!$C$5="All Cancelled Operations",
SUMIFS(AllPublicationData!$F:$F,AllPublicationData!$A:$A,'Publication Table'!$B133,AllPublicationData!$B:$B,'Publication Table'!$C$4,AllPublicationData!$D:$D,'Publication Table'!J$7),
IF('Publication Table'!$C$5="Operations cancelled by patient",
SUMIFS(AllPublicationData!$G:$G,AllPublicationData!$A:$A,'Publication Table'!$B133,AllPublicationData!$B:$B,'Publication Table'!$C$4,AllPublicationData!$D:$D,'Publication Table'!J$7),
IF('Publication Table'!$C$5="Operations cancelled for clinical reasons",
SUMIFS(AllPublicationData!$H:$H,AllPublicationData!$A:$A,'Publication Table'!$B133,AllPublicationData!$B:$B,'Publication Table'!$C$4,AllPublicationData!$D:$D,'Publication Table'!J$7),
IF('Publication Table'!$C$5="Operations cancelled for non-clinical/capacity reasons",
SUMIFS(AllPublicationData!$I:$I,AllPublicationData!$A:$A,'Publication Table'!$B133,AllPublicationData!$B:$B,'Publication Table'!$C$4,AllPublicationData!$D:$D,'Publication Table'!J$7),
IF('Publication Table'!$C$5="Cancellations for other reasons",
SUMIFS(AllPublicationData!$J:$J,AllPublicationData!$A:$A,'Publication Table'!$B133,AllPublicationData!$B:$B,'Publication Table'!$C$4,AllPublicationData!$D:$D,'Publication Table'!J$7)))))))+
IF(AND($C$4="NHS Scotland",$C$5="Total Operations"),
SUMIFS(AllPublicationData!$E:$E,AllPublicationData!$A:$A,'Publication Table'!$B133,AllPublicationData!$B:$B,'Publication Table'!J$7),
IF(AND($C$4="NHS Scotland",$C$5="All Cancelled Operations"),
SUMIFS(AllPublicationData!$F:$F,AllPublicationData!$A:$A,'Publication Table'!$B133,AllPublicationData!$B:$B,'Publication Table'!J$7),
IF(AND($C$4="NHS Scotland",$C$5="Operations cancelled by patient"),
SUMIFS(AllPublicationData!$G:$G,AllPublicationData!$A:$A,'Publication Table'!$B133,AllPublicationData!$B:$B,'Publication Table'!J$7),
IF(AND($C$4="NHS Scotland",$C$5="Operations cancelled for clinical reasons"),
SUMIFS(AllPublicationData!$H:$H,AllPublicationData!$A:$A,'Publication Table'!$B133,AllPublicationData!$B:$B,'Publication Table'!J$7),
IF(AND($C$4="NHS Scotland",$C$5="Operations cancelled for non-clinical/capacity reasons"),
SUMIFS(AllPublicationData!$I:$I,AllPublicationData!$A:$A,'Publication Table'!$B133,AllPublicationData!$B:$B,'Publication Table'!J$7),
IF(AND($C$4="NHS Scotland",$C$5="Cancellations for other reasons"),
SUMIFS(AllPublicationData!$J:$J,AllPublicationData!$A:$A,'Publication Table'!$B133,AllPublicationData!$B:$B,'Publication Table'!J$7)))))))</f>
        <v>0</v>
      </c>
      <c r="K133" s="90">
        <f>IF($C$5="Total Operations",
SUMIFS(AllPublicationData!$E:$E,AllPublicationData!$A:$A,'Publication Table'!$B133,AllPublicationData!$B:$B,'Publication Table'!$C$4,AllPublicationData!$D:$D,'Publication Table'!K$7),
IF('Publication Table'!$C$5="All Cancelled Operations",
SUMIFS(AllPublicationData!$F:$F,AllPublicationData!$A:$A,'Publication Table'!$B133,AllPublicationData!$B:$B,'Publication Table'!$C$4,AllPublicationData!$D:$D,'Publication Table'!K$7),
IF('Publication Table'!$C$5="Operations cancelled by patient",
SUMIFS(AllPublicationData!$G:$G,AllPublicationData!$A:$A,'Publication Table'!$B133,AllPublicationData!$B:$B,'Publication Table'!$C$4,AllPublicationData!$D:$D,'Publication Table'!K$7),
IF('Publication Table'!$C$5="Operations cancelled for clinical reasons",
SUMIFS(AllPublicationData!$H:$H,AllPublicationData!$A:$A,'Publication Table'!$B133,AllPublicationData!$B:$B,'Publication Table'!$C$4,AllPublicationData!$D:$D,'Publication Table'!K$7),
IF('Publication Table'!$C$5="Operations cancelled for non-clinical/capacity reasons",
SUMIFS(AllPublicationData!$I:$I,AllPublicationData!$A:$A,'Publication Table'!$B133,AllPublicationData!$B:$B,'Publication Table'!$C$4,AllPublicationData!$D:$D,'Publication Table'!K$7),
IF('Publication Table'!$C$5="Cancellations for other reasons",
SUMIFS(AllPublicationData!$J:$J,AllPublicationData!$A:$A,'Publication Table'!$B133,AllPublicationData!$B:$B,'Publication Table'!$C$4,AllPublicationData!$D:$D,'Publication Table'!K$7)))))))+
IF(AND($C$4="NHS Scotland",$C$5="Total Operations"),
SUMIFS(AllPublicationData!$E:$E,AllPublicationData!$A:$A,'Publication Table'!$B133,AllPublicationData!$B:$B,'Publication Table'!K$7),
IF(AND($C$4="NHS Scotland",$C$5="All Cancelled Operations"),
SUMIFS(AllPublicationData!$F:$F,AllPublicationData!$A:$A,'Publication Table'!$B133,AllPublicationData!$B:$B,'Publication Table'!K$7),
IF(AND($C$4="NHS Scotland",$C$5="Operations cancelled by patient"),
SUMIFS(AllPublicationData!$G:$G,AllPublicationData!$A:$A,'Publication Table'!$B133,AllPublicationData!$B:$B,'Publication Table'!K$7),
IF(AND($C$4="NHS Scotland",$C$5="Operations cancelled for clinical reasons"),
SUMIFS(AllPublicationData!$H:$H,AllPublicationData!$A:$A,'Publication Table'!$B133,AllPublicationData!$B:$B,'Publication Table'!K$7),
IF(AND($C$4="NHS Scotland",$C$5="Operations cancelled for non-clinical/capacity reasons"),
SUMIFS(AllPublicationData!$I:$I,AllPublicationData!$A:$A,'Publication Table'!$B133,AllPublicationData!$B:$B,'Publication Table'!K$7),
IF(AND($C$4="NHS Scotland",$C$5="Cancellations for other reasons"),
SUMIFS(AllPublicationData!$J:$J,AllPublicationData!$A:$A,'Publication Table'!$B133,AllPublicationData!$B:$B,'Publication Table'!K$7)))))))</f>
        <v>0</v>
      </c>
      <c r="L133" s="90">
        <f>IF($C$5="Total Operations",
SUMIFS(AllPublicationData!$E:$E,AllPublicationData!$A:$A,'Publication Table'!$B133,AllPublicationData!$B:$B,'Publication Table'!$C$4,AllPublicationData!$D:$D,'Publication Table'!L$7),
IF('Publication Table'!$C$5="All Cancelled Operations",
SUMIFS(AllPublicationData!$F:$F,AllPublicationData!$A:$A,'Publication Table'!$B133,AllPublicationData!$B:$B,'Publication Table'!$C$4,AllPublicationData!$D:$D,'Publication Table'!L$7),
IF('Publication Table'!$C$5="Operations cancelled by patient",
SUMIFS(AllPublicationData!$G:$G,AllPublicationData!$A:$A,'Publication Table'!$B133,AllPublicationData!$B:$B,'Publication Table'!$C$4,AllPublicationData!$D:$D,'Publication Table'!L$7),
IF('Publication Table'!$C$5="Operations cancelled for clinical reasons",
SUMIFS(AllPublicationData!$H:$H,AllPublicationData!$A:$A,'Publication Table'!$B133,AllPublicationData!$B:$B,'Publication Table'!$C$4,AllPublicationData!$D:$D,'Publication Table'!L$7),
IF('Publication Table'!$C$5="Operations cancelled for non-clinical/capacity reasons",
SUMIFS(AllPublicationData!$I:$I,AllPublicationData!$A:$A,'Publication Table'!$B133,AllPublicationData!$B:$B,'Publication Table'!$C$4,AllPublicationData!$D:$D,'Publication Table'!L$7),
IF('Publication Table'!$C$5="Cancellations for other reasons",
SUMIFS(AllPublicationData!$J:$J,AllPublicationData!$A:$A,'Publication Table'!$B133,AllPublicationData!$B:$B,'Publication Table'!$C$4,AllPublicationData!$D:$D,'Publication Table'!L$7)))))))+
IF(AND($C$4="NHS Scotland",$C$5="Total Operations"),
SUMIFS(AllPublicationData!$E:$E,AllPublicationData!$A:$A,'Publication Table'!$B133,AllPublicationData!$B:$B,'Publication Table'!L$7),
IF(AND($C$4="NHS Scotland",$C$5="All Cancelled Operations"),
SUMIFS(AllPublicationData!$F:$F,AllPublicationData!$A:$A,'Publication Table'!$B133,AllPublicationData!$B:$B,'Publication Table'!L$7),
IF(AND($C$4="NHS Scotland",$C$5="Operations cancelled by patient"),
SUMIFS(AllPublicationData!$G:$G,AllPublicationData!$A:$A,'Publication Table'!$B133,AllPublicationData!$B:$B,'Publication Table'!L$7),
IF(AND($C$4="NHS Scotland",$C$5="Operations cancelled for clinical reasons"),
SUMIFS(AllPublicationData!$H:$H,AllPublicationData!$A:$A,'Publication Table'!$B133,AllPublicationData!$B:$B,'Publication Table'!L$7),
IF(AND($C$4="NHS Scotland",$C$5="Operations cancelled for non-clinical/capacity reasons"),
SUMIFS(AllPublicationData!$I:$I,AllPublicationData!$A:$A,'Publication Table'!$B133,AllPublicationData!$B:$B,'Publication Table'!L$7),
IF(AND($C$4="NHS Scotland",$C$5="Cancellations for other reasons"),
SUMIFS(AllPublicationData!$J:$J,AllPublicationData!$A:$A,'Publication Table'!$B133,AllPublicationData!$B:$B,'Publication Table'!L$7)))))))</f>
        <v>0</v>
      </c>
      <c r="M133" s="90">
        <f>IF($C$5="Total Operations",
SUMIFS(AllPublicationData!$E:$E,AllPublicationData!$A:$A,'Publication Table'!$B133,AllPublicationData!$B:$B,'Publication Table'!$C$4,AllPublicationData!$D:$D,'Publication Table'!M$7),
IF('Publication Table'!$C$5="All Cancelled Operations",
SUMIFS(AllPublicationData!$F:$F,AllPublicationData!$A:$A,'Publication Table'!$B133,AllPublicationData!$B:$B,'Publication Table'!$C$4,AllPublicationData!$D:$D,'Publication Table'!M$7),
IF('Publication Table'!$C$5="Operations cancelled by patient",
SUMIFS(AllPublicationData!$G:$G,AllPublicationData!$A:$A,'Publication Table'!$B133,AllPublicationData!$B:$B,'Publication Table'!$C$4,AllPublicationData!$D:$D,'Publication Table'!M$7),
IF('Publication Table'!$C$5="Operations cancelled for clinical reasons",
SUMIFS(AllPublicationData!$G:$G,AllPublicationData!$A:$A,'Publication Table'!$B133,AllPublicationData!$B:$B,'Publication Table'!$C$4,AllPublicationData!$D:$D,'Publication Table'!M$7),
IF('Publication Table'!$C$5="Operations cancelled for non-clinical/capacity reasons",
SUMIFS(AllPublicationData!$G:$G,AllPublicationData!$A:$A,'Publication Table'!$B133,AllPublicationData!$B:$B,'Publication Table'!$C$4,AllPublicationData!$D:$D,'Publication Table'!M$7),
IF('Publication Table'!$C$5="Cancellations for other reasons",
SUMIFS(AllPublicationData!$G:$G,AllPublicationData!$A:$A,'Publication Table'!$B133,AllPublicationData!$B:$B,'Publication Table'!$C$4,AllPublicationData!$D:$D,'Publication Table'!M$7)))))))+
IF(AND($C$4="NHS Scotland",$C$5="Total Operations"),
SUMIFS(AllPublicationData!$E:$E,AllPublicationData!$A:$A,'Publication Table'!$B133,AllPublicationData!$B:$B,'Publication Table'!M$7),
IF(AND($C$4="NHS Scotland",$C$5="All Cancelled Operations"),
SUMIFS(AllPublicationData!$F:$F,AllPublicationData!$A:$A,'Publication Table'!$B133,AllPublicationData!$B:$B,'Publication Table'!M$7),
IF(AND($C$4="NHS Scotland",$C$5="Operations cancelled by patient"),
SUMIFS(AllPublicationData!$G:$G,AllPublicationData!$A:$A,'Publication Table'!$B133,AllPublicationData!$B:$B,'Publication Table'!M$7),
IF(AND($C$4="NHS Scotland",$C$5="Operations cancelled for clinical reasons"),
SUMIFS(AllPublicationData!$H:$H,AllPublicationData!$A:$A,'Publication Table'!$B133,AllPublicationData!$B:$B,'Publication Table'!M$7),
IF(AND($C$4="NHS Scotland",$C$5="Operations cancelled for non-clinical/capacity reasons"),
SUMIFS(AllPublicationData!$I:$I,AllPublicationData!$A:$A,'Publication Table'!$B133,AllPublicationData!$B:$B,'Publication Table'!M$7),
IF(AND($C$4="NHS Scotland",$C$5="Cancellations for other reasons"),
SUMIFS(AllPublicationData!$J:$J,AllPublicationData!$A:$A,'Publication Table'!$B133,AllPublicationData!$B:$B,'Publication Table'!M$7)))))))</f>
        <v>0</v>
      </c>
      <c r="N133" s="90">
        <f>IF($C$5="Total Operations",
SUMIFS(AllPublicationData!$E:$E,AllPublicationData!$A:$A,'Publication Table'!$B133,AllPublicationData!$B:$B,'Publication Table'!$C$4,AllPublicationData!$D:$D,'Publication Table'!N$7),
IF('Publication Table'!$C$5="All Cancelled Operations",
SUMIFS(AllPublicationData!$F:$F,AllPublicationData!$A:$A,'Publication Table'!$B133,AllPublicationData!$B:$B,'Publication Table'!$C$4,AllPublicationData!$D:$D,'Publication Table'!N$7),
IF('Publication Table'!$C$5="Operations cancelled by patient",
SUMIFS(AllPublicationData!$G:$G,AllPublicationData!$A:$A,'Publication Table'!$B133,AllPublicationData!$B:$B,'Publication Table'!$C$4,AllPublicationData!$D:$D,'Publication Table'!N$7),
IF('Publication Table'!$C$5="Operations cancelled for clinical reasons",
SUMIFS(AllPublicationData!$G:$G,AllPublicationData!$A:$A,'Publication Table'!$B133,AllPublicationData!$B:$B,'Publication Table'!$C$4,AllPublicationData!$D:$D,'Publication Table'!N$7),
IF('Publication Table'!$C$5="Operations cancelled for non-clinical/capacity reasons",
SUMIFS(AllPublicationData!$G:$G,AllPublicationData!$A:$A,'Publication Table'!$B133,AllPublicationData!$B:$B,'Publication Table'!$C$4,AllPublicationData!$D:$D,'Publication Table'!N$7),
IF('Publication Table'!$C$5="Cancellations for other reasons",
SUMIFS(AllPublicationData!$G:$G,AllPublicationData!$A:$A,'Publication Table'!$B133,AllPublicationData!$B:$B,'Publication Table'!$C$4,AllPublicationData!$D:$D,'Publication Table'!N$7)))))))+
IF(AND($C$4="NHS Scotland",$C$5="Total Operations"),
SUMIFS(AllPublicationData!$E:$E,AllPublicationData!$A:$A,'Publication Table'!$B133,AllPublicationData!$B:$B,'Publication Table'!N$7),
IF(AND($C$4="NHS Scotland",$C$5="All Cancelled Operations"),
SUMIFS(AllPublicationData!$F:$F,AllPublicationData!$A:$A,'Publication Table'!$B133,AllPublicationData!$B:$B,'Publication Table'!N$7),
IF(AND($C$4="NHS Scotland",$C$5="Operations cancelled by patient"),
SUMIFS(AllPublicationData!$G:$G,AllPublicationData!$A:$A,'Publication Table'!$B133,AllPublicationData!$B:$B,'Publication Table'!N$7),
IF(AND($C$4="NHS Scotland",$C$5="Operations cancelled for clinical reasons"),
SUMIFS(AllPublicationData!$H:$H,AllPublicationData!$A:$A,'Publication Table'!$B133,AllPublicationData!$B:$B,'Publication Table'!N$7),
IF(AND($C$4="NHS Scotland",$C$5="Operations cancelled for non-clinical/capacity reasons"),
SUMIFS(AllPublicationData!$I:$I,AllPublicationData!$A:$A,'Publication Table'!$B133,AllPublicationData!$B:$B,'Publication Table'!N$7),
IF(AND($C$4="NHS Scotland",$C$5="Cancellations for other reasons"),
SUMIFS(AllPublicationData!$J:$J,AllPublicationData!$A:$A,'Publication Table'!$B133,AllPublicationData!$B:$B,'Publication Table'!N$7)))))))</f>
        <v>0</v>
      </c>
      <c r="O133" s="90">
        <f>IF($C$5="Total Operations",
SUMIFS(AllPublicationData!$E:$E,AllPublicationData!$A:$A,'Publication Table'!$B133,AllPublicationData!$B:$B,'Publication Table'!$C$4,AllPublicationData!$D:$D,'Publication Table'!O$7),
IF('Publication Table'!$C$5="All Cancelled Operations",
SUMIFS(AllPublicationData!$F:$F,AllPublicationData!$A:$A,'Publication Table'!$B133,AllPublicationData!$B:$B,'Publication Table'!$C$4,AllPublicationData!$D:$D,'Publication Table'!O$7),
IF('Publication Table'!$C$5="Operations cancelled by patient",
SUMIFS(AllPublicationData!$G:$G,AllPublicationData!$A:$A,'Publication Table'!$B133,AllPublicationData!$B:$B,'Publication Table'!$C$4,AllPublicationData!$D:$D,'Publication Table'!O$7),
IF('Publication Table'!$C$5="Operations cancelled for clinical reasons",
SUMIFS(AllPublicationData!$G:$G,AllPublicationData!$A:$A,'Publication Table'!$B133,AllPublicationData!$B:$B,'Publication Table'!$C$4,AllPublicationData!$D:$D,'Publication Table'!O$7),
IF('Publication Table'!$C$5="Operations cancelled for non-clinical/capacity reasons",
SUMIFS(AllPublicationData!$G:$G,AllPublicationData!$A:$A,'Publication Table'!$B133,AllPublicationData!$B:$B,'Publication Table'!$C$4,AllPublicationData!$D:$D,'Publication Table'!O$7),
IF('Publication Table'!$C$5="Cancellations for other reasons",
SUMIFS(AllPublicationData!$G:$G,AllPublicationData!$A:$A,'Publication Table'!$B133,AllPublicationData!$B:$B,'Publication Table'!$C$4,AllPublicationData!$D:$D,'Publication Table'!O$7)))))))+
IF(AND($C$4="NHS Scotland",$C$5="Total Operations"),
SUMIFS(AllPublicationData!$E:$E,AllPublicationData!$A:$A,'Publication Table'!$B133,AllPublicationData!$B:$B,'Publication Table'!O$7),
IF(AND($C$4="NHS Scotland",$C$5="All Cancelled Operations"),
SUMIFS(AllPublicationData!$F:$F,AllPublicationData!$A:$A,'Publication Table'!$B133,AllPublicationData!$B:$B,'Publication Table'!O$7),
IF(AND($C$4="NHS Scotland",$C$5="Operations cancelled by patient"),
SUMIFS(AllPublicationData!$G:$G,AllPublicationData!$A:$A,'Publication Table'!$B133,AllPublicationData!$B:$B,'Publication Table'!O$7),
IF(AND($C$4="NHS Scotland",$C$5="Operations cancelled for clinical reasons"),
SUMIFS(AllPublicationData!$H:$H,AllPublicationData!$A:$A,'Publication Table'!$B133,AllPublicationData!$B:$B,'Publication Table'!O$7),
IF(AND($C$4="NHS Scotland",$C$5="Operations cancelled for non-clinical/capacity reasons"),
SUMIFS(AllPublicationData!$I:$I,AllPublicationData!$A:$A,'Publication Table'!$B133,AllPublicationData!$B:$B,'Publication Table'!O$7),
IF(AND($C$4="NHS Scotland",$C$5="Cancellations for other reasons"),
SUMIFS(AllPublicationData!$J:$J,AllPublicationData!$A:$A,'Publication Table'!$B133,AllPublicationData!$B:$B,'Publication Table'!O$7)))))))</f>
        <v>0</v>
      </c>
      <c r="P133" s="90">
        <f>IF($C$5="Total Operations",
SUMIFS(AllPublicationData!$E:$E,AllPublicationData!$A:$A,'Publication Table'!$B133,AllPublicationData!$B:$B,'Publication Table'!$C$4,AllPublicationData!$D:$D,'Publication Table'!P$7),
IF('Publication Table'!$C$5="All Cancelled Operations",
SUMIFS(AllPublicationData!$F:$F,AllPublicationData!$A:$A,'Publication Table'!$B133,AllPublicationData!$B:$B,'Publication Table'!$C$4,AllPublicationData!$D:$D,'Publication Table'!P$7),
IF('Publication Table'!$C$5="Operations cancelled by patient",
SUMIFS(AllPublicationData!$G:$G,AllPublicationData!$A:$A,'Publication Table'!$B133,AllPublicationData!$B:$B,'Publication Table'!$C$4,AllPublicationData!$D:$D,'Publication Table'!P$7),
IF('Publication Table'!$C$5="Operations cancelled for clinical reasons",
SUMIFS(AllPublicationData!$G:$G,AllPublicationData!$A:$A,'Publication Table'!$B133,AllPublicationData!$B:$B,'Publication Table'!$C$4,AllPublicationData!$D:$D,'Publication Table'!P$7),
IF('Publication Table'!$C$5="Operations cancelled for non-clinical/capacity reasons",
SUMIFS(AllPublicationData!$G:$G,AllPublicationData!$A:$A,'Publication Table'!$B133,AllPublicationData!$B:$B,'Publication Table'!$C$4,AllPublicationData!$D:$D,'Publication Table'!P$7),
IF('Publication Table'!$C$5="Cancellations for other reasons",
SUMIFS(AllPublicationData!$G:$G,AllPublicationData!$A:$A,'Publication Table'!$B133,AllPublicationData!$B:$B,'Publication Table'!$C$4,AllPublicationData!$D:$D,'Publication Table'!P$7)))))))+
IF(AND($C$4="NHS Scotland",$C$5="Total Operations"),
SUMIFS(AllPublicationData!$E:$E,AllPublicationData!$A:$A,'Publication Table'!$B133,AllPublicationData!$B:$B,'Publication Table'!P$7),
IF(AND($C$4="NHS Scotland",$C$5="All Cancelled Operations"),
SUMIFS(AllPublicationData!$F:$F,AllPublicationData!$A:$A,'Publication Table'!$B133,AllPublicationData!$B:$B,'Publication Table'!P$7),
IF(AND($C$4="NHS Scotland",$C$5="Operations cancelled by patient"),
SUMIFS(AllPublicationData!$G:$G,AllPublicationData!$A:$A,'Publication Table'!$B133,AllPublicationData!$B:$B,'Publication Table'!P$7),
IF(AND($C$4="NHS Scotland",$C$5="Operations cancelled for clinical reasons"),
SUMIFS(AllPublicationData!$H:$H,AllPublicationData!$A:$A,'Publication Table'!$B133,AllPublicationData!$B:$B,'Publication Table'!P$7),
IF(AND($C$4="NHS Scotland",$C$5="Operations cancelled for non-clinical/capacity reasons"),
SUMIFS(AllPublicationData!$I:$I,AllPublicationData!$A:$A,'Publication Table'!$B133,AllPublicationData!$B:$B,'Publication Table'!P$7),
IF(AND($C$4="NHS Scotland",$C$5="Cancellations for other reasons"),
SUMIFS(AllPublicationData!$J:$J,AllPublicationData!$A:$A,'Publication Table'!$B133,AllPublicationData!$B:$B,'Publication Table'!P$7)))))))</f>
        <v>0</v>
      </c>
      <c r="Q133" s="90">
        <f>IF($C$5="Total Operations",
SUMIFS(AllPublicationData!$E:$E,AllPublicationData!$A:$A,'Publication Table'!$B133,AllPublicationData!$B:$B,'Publication Table'!$C$4,AllPublicationData!$D:$D,'Publication Table'!Q$7),
IF('Publication Table'!$C$5="All Cancelled Operations",
SUMIFS(AllPublicationData!$F:$F,AllPublicationData!$A:$A,'Publication Table'!$B133,AllPublicationData!$B:$B,'Publication Table'!$C$4,AllPublicationData!$D:$D,'Publication Table'!Q$7),
IF('Publication Table'!$C$5="Operations cancelled by patient",
SUMIFS(AllPublicationData!$G:$G,AllPublicationData!$A:$A,'Publication Table'!$B133,AllPublicationData!$B:$B,'Publication Table'!$C$4,AllPublicationData!$D:$D,'Publication Table'!Q$7),
IF('Publication Table'!$C$5="Operations cancelled for clinical reasons",
SUMIFS(AllPublicationData!$G:$G,AllPublicationData!$A:$A,'Publication Table'!$B133,AllPublicationData!$B:$B,'Publication Table'!$C$4,AllPublicationData!$D:$D,'Publication Table'!Q$7),
IF('Publication Table'!$C$5="Operations cancelled for non-clinical/capacity reasons",
SUMIFS(AllPublicationData!$G:$G,AllPublicationData!$A:$A,'Publication Table'!$B133,AllPublicationData!$B:$B,'Publication Table'!$C$4,AllPublicationData!$D:$D,'Publication Table'!Q$7),
IF('Publication Table'!$C$5="Cancellations for other reasons",
SUMIFS(AllPublicationData!$G:$G,AllPublicationData!$A:$A,'Publication Table'!$B133,AllPublicationData!$B:$B,'Publication Table'!$C$4,AllPublicationData!$D:$D,'Publication Table'!Q$7)))))))+
IF(AND($C$4="NHS Scotland",$C$5="Total Operations"),
SUMIFS(AllPublicationData!$E:$E,AllPublicationData!$A:$A,'Publication Table'!$B133,AllPublicationData!$B:$B,'Publication Table'!Q$7),
IF(AND($C$4="NHS Scotland",$C$5="All Cancelled Operations"),
SUMIFS(AllPublicationData!$F:$F,AllPublicationData!$A:$A,'Publication Table'!$B133,AllPublicationData!$B:$B,'Publication Table'!Q$7),
IF(AND($C$4="NHS Scotland",$C$5="Operations cancelled by patient"),
SUMIFS(AllPublicationData!$G:$G,AllPublicationData!$A:$A,'Publication Table'!$B133,AllPublicationData!$B:$B,'Publication Table'!Q$7),
IF(AND($C$4="NHS Scotland",$C$5="Operations cancelled for clinical reasons"),
SUMIFS(AllPublicationData!$H:$H,AllPublicationData!$A:$A,'Publication Table'!$B133,AllPublicationData!$B:$B,'Publication Table'!Q$7),
IF(AND($C$4="NHS Scotland",$C$5="Operations cancelled for non-clinical/capacity reasons"),
SUMIFS(AllPublicationData!$I:$I,AllPublicationData!$A:$A,'Publication Table'!$B133,AllPublicationData!$B:$B,'Publication Table'!Q$7),
IF(AND($C$4="NHS Scotland",$C$5="Cancellations for other reasons"),
SUMIFS(AllPublicationData!$J:$J,AllPublicationData!$A:$A,'Publication Table'!$B133,AllPublicationData!$B:$B,'Publication Table'!Q$7)))))))</f>
        <v>0</v>
      </c>
      <c r="R133" s="90">
        <f>IF($C$5="Total Operations",
SUMIFS(AllPublicationData!$E:$E,AllPublicationData!$A:$A,'Publication Table'!$B133,AllPublicationData!$B:$B,'Publication Table'!$C$4,AllPublicationData!$D:$D,'Publication Table'!R$7),
IF('Publication Table'!$C$5="All Cancelled Operations",
SUMIFS(AllPublicationData!$F:$F,AllPublicationData!$A:$A,'Publication Table'!$B133,AllPublicationData!$B:$B,'Publication Table'!$C$4,AllPublicationData!$D:$D,'Publication Table'!R$7),
IF('Publication Table'!$C$5="Operations cancelled by patient",
SUMIFS(AllPublicationData!$G:$G,AllPublicationData!$A:$A,'Publication Table'!$B133,AllPublicationData!$B:$B,'Publication Table'!$C$4,AllPublicationData!$D:$D,'Publication Table'!R$7),
IF('Publication Table'!$C$5="Operations cancelled for clinical reasons",
SUMIFS(AllPublicationData!$G:$G,AllPublicationData!$A:$A,'Publication Table'!$B133,AllPublicationData!$B:$B,'Publication Table'!$C$4,AllPublicationData!$D:$D,'Publication Table'!R$7),
IF('Publication Table'!$C$5="Operations cancelled for non-clinical/capacity reasons",
SUMIFS(AllPublicationData!$G:$G,AllPublicationData!$A:$A,'Publication Table'!$B133,AllPublicationData!$B:$B,'Publication Table'!$C$4,AllPublicationData!$D:$D,'Publication Table'!R$7),
IF('Publication Table'!$C$5="Cancellations for other reasons",
SUMIFS(AllPublicationData!$G:$G,AllPublicationData!$A:$A,'Publication Table'!$B133,AllPublicationData!$B:$B,'Publication Table'!$C$4,AllPublicationData!$D:$D,'Publication Table'!R$7)))))))+
IF(AND($C$4="NHS Scotland",$C$5="Total Operations"),
SUMIFS(AllPublicationData!$E:$E,AllPublicationData!$A:$A,'Publication Table'!$B133,AllPublicationData!$B:$B,'Publication Table'!R$7),
IF(AND($C$4="NHS Scotland",$C$5="All Cancelled Operations"),
SUMIFS(AllPublicationData!$F:$F,AllPublicationData!$A:$A,'Publication Table'!$B133,AllPublicationData!$B:$B,'Publication Table'!R$7),
IF(AND($C$4="NHS Scotland",$C$5="Operations cancelled by patient"),
SUMIFS(AllPublicationData!$G:$G,AllPublicationData!$A:$A,'Publication Table'!$B133,AllPublicationData!$B:$B,'Publication Table'!R$7),
IF(AND($C$4="NHS Scotland",$C$5="Operations cancelled for clinical reasons"),
SUMIFS(AllPublicationData!$H:$H,AllPublicationData!$A:$A,'Publication Table'!$B133,AllPublicationData!$B:$B,'Publication Table'!R$7),
IF(AND($C$4="NHS Scotland",$C$5="Operations cancelled for non-clinical/capacity reasons"),
SUMIFS(AllPublicationData!$I:$I,AllPublicationData!$A:$A,'Publication Table'!$B133,AllPublicationData!$B:$B,'Publication Table'!R$7),
IF(AND($C$4="NHS Scotland",$C$5="Cancellations for other reasons"),
SUMIFS(AllPublicationData!$J:$J,AllPublicationData!$A:$A,'Publication Table'!$B133,AllPublicationData!$B:$B,'Publication Table'!R$7)))))))</f>
        <v>0</v>
      </c>
    </row>
    <row r="134" spans="3:18" x14ac:dyDescent="0.35">
      <c r="C134" s="81">
        <f>IF($C$5="Total Operations",
SUMIFS(AllPublicationData!$E:$E,AllPublicationData!$A:$A,'Publication Table'!$B134,AllPublicationData!$B:$B,'Publication Table'!$C$4),
IF('Publication Table'!$C$5="All Cancelled Operations",
SUMIFS(AllPublicationData!$F:$F,AllPublicationData!$A:$A,'Publication Table'!$B134,AllPublicationData!$B:$B,'Publication Table'!$C$4),
IF('Publication Table'!$C$5="Operations cancelled by patient",
SUMIFS(AllPublicationData!$G:$G,AllPublicationData!$A:$A,'Publication Table'!$B134,AllPublicationData!$B:$B,'Publication Table'!$C$4),
IF('Publication Table'!$C$5="Operations cancelled for clinical reasons",
SUMIFS(AllPublicationData!$H:$H,AllPublicationData!$A:$A,'Publication Table'!$B134,AllPublicationData!$B:$B,'Publication Table'!$C$4),
IF('Publication Table'!$C$5="Operations cancelled for non-clinical/capacity reasons",
SUMIFS(AllPublicationData!$I:$I,AllPublicationData!$A:$A,'Publication Table'!$B134,AllPublicationData!$B:$B,'Publication Table'!$C$4),
IF('Publication Table'!$C$5="Cancellations for other reasons",
SUMIFS(AllPublicationData!$J:$J,AllPublicationData!$A:$A,'Publication Table'!$B134,AllPublicationData!$B:$B,'Publication Table'!$C$4)))))))+
IF(AND($C$4="NHS Scotland",$C$5="Total Operations"),
SUMIFS(AllPublicationData!$E:$E,AllPublicationData!$A:$A,'Publication Table'!$B134),
IF(AND($C$4="NHS Scotland",$C$5="All Cancelled Operations"),
SUMIFS(AllPublicationData!$F:$F,AllPublicationData!$A:$A,'Publication Table'!$B134),
IF(AND($C$4="NHS Scotland",$C$5="Operations cancelled by patient"),
SUMIFS(AllPublicationData!$G:$G,AllPublicationData!$A:$A,'Publication Table'!$B134),
IF(AND($C$4="NHS Scotland",$C$5="Operations cancelled for clinical reasons"),
SUMIFS(AllPublicationData!$H:$H,AllPublicationData!$A:$A,'Publication Table'!$B134),
IF(AND($C$4="NHS Scotland",$C$5="Operations cancelled for non-clinical/capacity reasons"),
SUMIFS(AllPublicationData!$I:$I,AllPublicationData!$A:$A,'Publication Table'!$B134),
IF(AND($C$4="NHS Scotland",$C$5="Cancellations for other reasons"),
SUMIFS(AllPublicationData!$J:$J,AllPublicationData!$A:$A,'Publication Table'!$B134)))))))</f>
        <v>0</v>
      </c>
      <c r="D134" s="90">
        <f>IF($C$5="Total Operations",
SUMIFS(AllPublicationData!$E:$E,AllPublicationData!$A:$A,'Publication Table'!$B134,AllPublicationData!$B:$B,'Publication Table'!$C$4,AllPublicationData!$D:$D,'Publication Table'!D$7),
IF('Publication Table'!$C$5="All Cancelled Operations",
SUMIFS(AllPublicationData!$F:$F,AllPublicationData!$A:$A,'Publication Table'!$B134,AllPublicationData!$B:$B,'Publication Table'!$C$4,AllPublicationData!$D:$D,'Publication Table'!D$7),
IF('Publication Table'!$C$5="Operations cancelled by patient",
SUMIFS(AllPublicationData!$G:$G,AllPublicationData!$A:$A,'Publication Table'!$B134,AllPublicationData!$B:$B,'Publication Table'!$C$4,AllPublicationData!$D:$D,'Publication Table'!D$7),
IF('Publication Table'!$C$5="Operations cancelled for clinical reasons",
SUMIFS(AllPublicationData!$H:$H,AllPublicationData!$A:$A,'Publication Table'!$B134,AllPublicationData!$B:$B,'Publication Table'!$C$4,AllPublicationData!$D:$D,'Publication Table'!D$7),
IF('Publication Table'!$C$5="Operations cancelled for non-clinical/capacity reasons",
SUMIFS(AllPublicationData!$I:$I,AllPublicationData!$A:$A,'Publication Table'!$B134,AllPublicationData!$B:$B,'Publication Table'!$C$4,AllPublicationData!$D:$D,'Publication Table'!D$7),
IF('Publication Table'!$C$5="Cancellations for other reasons",
SUMIFS(AllPublicationData!$J:$J,AllPublicationData!$A:$A,'Publication Table'!$B134,AllPublicationData!$B:$B,'Publication Table'!$C$4,AllPublicationData!$D:$D,'Publication Table'!D$7)))))))+
IF(AND($C$4="NHS Scotland",$C$5="Total Operations"),
SUMIFS(AllPublicationData!$E:$E,AllPublicationData!$A:$A,'Publication Table'!$B134,AllPublicationData!$B:$B,'Publication Table'!D$7),
IF(AND($C$4="NHS Scotland",$C$5="All Cancelled Operations"),
SUMIFS(AllPublicationData!$F:$F,AllPublicationData!$A:$A,'Publication Table'!$B134,AllPublicationData!$B:$B,'Publication Table'!D$7),
IF(AND($C$4="NHS Scotland",$C$5="Operations cancelled by patient"),
SUMIFS(AllPublicationData!$G:$G,AllPublicationData!$A:$A,'Publication Table'!$B134,AllPublicationData!$B:$B,'Publication Table'!D$7),
IF(AND($C$4="NHS Scotland",$C$5="Operations cancelled for clinical reasons"),
SUMIFS(AllPublicationData!$H:$H,AllPublicationData!$A:$A,'Publication Table'!$B134,AllPublicationData!$B:$B,'Publication Table'!D$7),
IF(AND($C$4="NHS Scotland",$C$5="Operations cancelled for non-clinical/capacity reasons"),
SUMIFS(AllPublicationData!$I:$I,AllPublicationData!$A:$A,'Publication Table'!$B134,AllPublicationData!$B:$B,'Publication Table'!D$7),
IF(AND($C$4="NHS Scotland",$C$5="Cancellations for other reasons"),
SUMIFS(AllPublicationData!$J:$J,AllPublicationData!$A:$A,'Publication Table'!$B134,AllPublicationData!$B:$B,'Publication Table'!D$7)))))))</f>
        <v>0</v>
      </c>
      <c r="E134" s="90">
        <f>IF($C$5="Total Operations",
SUMIFS(AllPublicationData!$E:$E,AllPublicationData!$A:$A,'Publication Table'!$B134,AllPublicationData!$B:$B,'Publication Table'!$C$4,AllPublicationData!$D:$D,'Publication Table'!E$7),
IF('Publication Table'!$C$5="All Cancelled Operations",
SUMIFS(AllPublicationData!$F:$F,AllPublicationData!$A:$A,'Publication Table'!$B134,AllPublicationData!$B:$B,'Publication Table'!$C$4,AllPublicationData!$D:$D,'Publication Table'!E$7),
IF('Publication Table'!$C$5="Operations cancelled by patient",
SUMIFS(AllPublicationData!$G:$G,AllPublicationData!$A:$A,'Publication Table'!$B134,AllPublicationData!$B:$B,'Publication Table'!$C$4,AllPublicationData!$D:$D,'Publication Table'!E$7),
IF('Publication Table'!$C$5="Operations cancelled for clinical reasons",
SUMIFS(AllPublicationData!$H:$H,AllPublicationData!$A:$A,'Publication Table'!$B134,AllPublicationData!$B:$B,'Publication Table'!$C$4,AllPublicationData!$D:$D,'Publication Table'!E$7),
IF('Publication Table'!$C$5="Operations cancelled for non-clinical/capacity reasons",
SUMIFS(AllPublicationData!$I:$I,AllPublicationData!$A:$A,'Publication Table'!$B134,AllPublicationData!$B:$B,'Publication Table'!$C$4,AllPublicationData!$D:$D,'Publication Table'!E$7),
IF('Publication Table'!$C$5="Cancellations for other reasons",
SUMIFS(AllPublicationData!$J:$J,AllPublicationData!$A:$A,'Publication Table'!$B134,AllPublicationData!$B:$B,'Publication Table'!$C$4,AllPublicationData!$D:$D,'Publication Table'!E$7)))))))+
IF(AND($C$4="NHS Scotland",$C$5="Total Operations"),
SUMIFS(AllPublicationData!$E:$E,AllPublicationData!$A:$A,'Publication Table'!$B134,AllPublicationData!$B:$B,'Publication Table'!E$7),
IF(AND($C$4="NHS Scotland",$C$5="All Cancelled Operations"),
SUMIFS(AllPublicationData!$F:$F,AllPublicationData!$A:$A,'Publication Table'!$B134,AllPublicationData!$B:$B,'Publication Table'!E$7),
IF(AND($C$4="NHS Scotland",$C$5="Operations cancelled by patient"),
SUMIFS(AllPublicationData!$G:$G,AllPublicationData!$A:$A,'Publication Table'!$B134,AllPublicationData!$B:$B,'Publication Table'!E$7),
IF(AND($C$4="NHS Scotland",$C$5="Operations cancelled for clinical reasons"),
SUMIFS(AllPublicationData!$H:$H,AllPublicationData!$A:$A,'Publication Table'!$B134,AllPublicationData!$B:$B,'Publication Table'!E$7),
IF(AND($C$4="NHS Scotland",$C$5="Operations cancelled for non-clinical/capacity reasons"),
SUMIFS(AllPublicationData!$I:$I,AllPublicationData!$A:$A,'Publication Table'!$B134,AllPublicationData!$B:$B,'Publication Table'!E$7),
IF(AND($C$4="NHS Scotland",$C$5="Cancellations for other reasons"),
SUMIFS(AllPublicationData!$J:$J,AllPublicationData!$A:$A,'Publication Table'!$B134,AllPublicationData!$B:$B,'Publication Table'!E$7)))))))</f>
        <v>0</v>
      </c>
      <c r="F134" s="90">
        <f>IF($C$5="Total Operations",
SUMIFS(AllPublicationData!$E:$E,AllPublicationData!$A:$A,'Publication Table'!$B134,AllPublicationData!$B:$B,'Publication Table'!$C$4,AllPublicationData!$D:$D,'Publication Table'!F$7),
IF('Publication Table'!$C$5="All Cancelled Operations",
SUMIFS(AllPublicationData!$F:$F,AllPublicationData!$A:$A,'Publication Table'!$B134,AllPublicationData!$B:$B,'Publication Table'!$C$4,AllPublicationData!$D:$D,'Publication Table'!F$7),
IF('Publication Table'!$C$5="Operations cancelled by patient",
SUMIFS(AllPublicationData!$G:$G,AllPublicationData!$A:$A,'Publication Table'!$B134,AllPublicationData!$B:$B,'Publication Table'!$C$4,AllPublicationData!$D:$D,'Publication Table'!F$7),
IF('Publication Table'!$C$5="Operations cancelled for clinical reasons",
SUMIFS(AllPublicationData!$H:$H,AllPublicationData!$A:$A,'Publication Table'!$B134,AllPublicationData!$B:$B,'Publication Table'!$C$4,AllPublicationData!$D:$D,'Publication Table'!F$7),
IF('Publication Table'!$C$5="Operations cancelled for non-clinical/capacity reasons",
SUMIFS(AllPublicationData!$I:$I,AllPublicationData!$A:$A,'Publication Table'!$B134,AllPublicationData!$B:$B,'Publication Table'!$C$4,AllPublicationData!$D:$D,'Publication Table'!F$7),
IF('Publication Table'!$C$5="Cancellations for other reasons",
SUMIFS(AllPublicationData!$J:$J,AllPublicationData!$A:$A,'Publication Table'!$B134,AllPublicationData!$B:$B,'Publication Table'!$C$4,AllPublicationData!$D:$D,'Publication Table'!F$7)))))))+
IF(AND($C$4="NHS Scotland",$C$5="Total Operations"),
SUMIFS(AllPublicationData!$E:$E,AllPublicationData!$A:$A,'Publication Table'!$B134,AllPublicationData!$B:$B,'Publication Table'!F$7),
IF(AND($C$4="NHS Scotland",$C$5="All Cancelled Operations"),
SUMIFS(AllPublicationData!$F:$F,AllPublicationData!$A:$A,'Publication Table'!$B134,AllPublicationData!$B:$B,'Publication Table'!F$7),
IF(AND($C$4="NHS Scotland",$C$5="Operations cancelled by patient"),
SUMIFS(AllPublicationData!$G:$G,AllPublicationData!$A:$A,'Publication Table'!$B134,AllPublicationData!$B:$B,'Publication Table'!F$7),
IF(AND($C$4="NHS Scotland",$C$5="Operations cancelled for clinical reasons"),
SUMIFS(AllPublicationData!$H:$H,AllPublicationData!$A:$A,'Publication Table'!$B134,AllPublicationData!$B:$B,'Publication Table'!F$7),
IF(AND($C$4="NHS Scotland",$C$5="Operations cancelled for non-clinical/capacity reasons"),
SUMIFS(AllPublicationData!$I:$I,AllPublicationData!$A:$A,'Publication Table'!$B134,AllPublicationData!$B:$B,'Publication Table'!F$7),
IF(AND($C$4="NHS Scotland",$C$5="Cancellations for other reasons"),
SUMIFS(AllPublicationData!$J:$J,AllPublicationData!$A:$A,'Publication Table'!$B134,AllPublicationData!$B:$B,'Publication Table'!F$7)))))))</f>
        <v>0</v>
      </c>
      <c r="G134" s="90">
        <f>IF($C$5="Total Operations",
SUMIFS(AllPublicationData!$E:$E,AllPublicationData!$A:$A,'Publication Table'!$B134,AllPublicationData!$B:$B,'Publication Table'!$C$4,AllPublicationData!$D:$D,'Publication Table'!G$7),
IF('Publication Table'!$C$5="All Cancelled Operations",
SUMIFS(AllPublicationData!$F:$F,AllPublicationData!$A:$A,'Publication Table'!$B134,AllPublicationData!$B:$B,'Publication Table'!$C$4,AllPublicationData!$D:$D,'Publication Table'!G$7),
IF('Publication Table'!$C$5="Operations cancelled by patient",
SUMIFS(AllPublicationData!$G:$G,AllPublicationData!$A:$A,'Publication Table'!$B134,AllPublicationData!$B:$B,'Publication Table'!$C$4,AllPublicationData!$D:$D,'Publication Table'!G$7),
IF('Publication Table'!$C$5="Operations cancelled for clinical reasons",
SUMIFS(AllPublicationData!$H:$H,AllPublicationData!$A:$A,'Publication Table'!$B134,AllPublicationData!$B:$B,'Publication Table'!$C$4,AllPublicationData!$D:$D,'Publication Table'!G$7),
IF('Publication Table'!$C$5="Operations cancelled for non-clinical/capacity reasons",
SUMIFS(AllPublicationData!$I:$I,AllPublicationData!$A:$A,'Publication Table'!$B134,AllPublicationData!$B:$B,'Publication Table'!$C$4,AllPublicationData!$D:$D,'Publication Table'!G$7),
IF('Publication Table'!$C$5="Cancellations for other reasons",
SUMIFS(AllPublicationData!$J:$J,AllPublicationData!$A:$A,'Publication Table'!$B134,AllPublicationData!$B:$B,'Publication Table'!$C$4,AllPublicationData!$D:$D,'Publication Table'!G$7)))))))+
IF(AND($C$4="NHS Scotland",$C$5="Total Operations"),
SUMIFS(AllPublicationData!$E:$E,AllPublicationData!$A:$A,'Publication Table'!$B134,AllPublicationData!$B:$B,'Publication Table'!G$7),
IF(AND($C$4="NHS Scotland",$C$5="All Cancelled Operations"),
SUMIFS(AllPublicationData!$F:$F,AllPublicationData!$A:$A,'Publication Table'!$B134,AllPublicationData!$B:$B,'Publication Table'!G$7),
IF(AND($C$4="NHS Scotland",$C$5="Operations cancelled by patient"),
SUMIFS(AllPublicationData!$G:$G,AllPublicationData!$A:$A,'Publication Table'!$B134,AllPublicationData!$B:$B,'Publication Table'!G$7),
IF(AND($C$4="NHS Scotland",$C$5="Operations cancelled for clinical reasons"),
SUMIFS(AllPublicationData!$H:$H,AllPublicationData!$A:$A,'Publication Table'!$B134,AllPublicationData!$B:$B,'Publication Table'!G$7),
IF(AND($C$4="NHS Scotland",$C$5="Operations cancelled for non-clinical/capacity reasons"),
SUMIFS(AllPublicationData!$I:$I,AllPublicationData!$A:$A,'Publication Table'!$B134,AllPublicationData!$B:$B,'Publication Table'!G$7),
IF(AND($C$4="NHS Scotland",$C$5="Cancellations for other reasons"),
SUMIFS(AllPublicationData!$J:$J,AllPublicationData!$A:$A,'Publication Table'!$B134,AllPublicationData!$B:$B,'Publication Table'!G$7)))))))</f>
        <v>0</v>
      </c>
      <c r="H134" s="90">
        <f>IF($C$5="Total Operations",
SUMIFS(AllPublicationData!$E:$E,AllPublicationData!$A:$A,'Publication Table'!$B134,AllPublicationData!$B:$B,'Publication Table'!$C$4,AllPublicationData!$D:$D,'Publication Table'!H$7),
IF('Publication Table'!$C$5="All Cancelled Operations",
SUMIFS(AllPublicationData!$F:$F,AllPublicationData!$A:$A,'Publication Table'!$B134,AllPublicationData!$B:$B,'Publication Table'!$C$4,AllPublicationData!$D:$D,'Publication Table'!H$7),
IF('Publication Table'!$C$5="Operations cancelled by patient",
SUMIFS(AllPublicationData!$G:$G,AllPublicationData!$A:$A,'Publication Table'!$B134,AllPublicationData!$B:$B,'Publication Table'!$C$4,AllPublicationData!$D:$D,'Publication Table'!H$7),
IF('Publication Table'!$C$5="Operations cancelled for clinical reasons",
SUMIFS(AllPublicationData!$H:$H,AllPublicationData!$A:$A,'Publication Table'!$B134,AllPublicationData!$B:$B,'Publication Table'!$C$4,AllPublicationData!$D:$D,'Publication Table'!H$7),
IF('Publication Table'!$C$5="Operations cancelled for non-clinical/capacity reasons",
SUMIFS(AllPublicationData!$I:$I,AllPublicationData!$A:$A,'Publication Table'!$B134,AllPublicationData!$B:$B,'Publication Table'!$C$4,AllPublicationData!$D:$D,'Publication Table'!H$7),
IF('Publication Table'!$C$5="Cancellations for other reasons",
SUMIFS(AllPublicationData!$J:$J,AllPublicationData!$A:$A,'Publication Table'!$B134,AllPublicationData!$B:$B,'Publication Table'!$C$4,AllPublicationData!$D:$D,'Publication Table'!H$7)))))))+
IF(AND($C$4="NHS Scotland",$C$5="Total Operations"),
SUMIFS(AllPublicationData!$E:$E,AllPublicationData!$A:$A,'Publication Table'!$B134,AllPublicationData!$B:$B,'Publication Table'!H$7),
IF(AND($C$4="NHS Scotland",$C$5="All Cancelled Operations"),
SUMIFS(AllPublicationData!$F:$F,AllPublicationData!$A:$A,'Publication Table'!$B134,AllPublicationData!$B:$B,'Publication Table'!H$7),
IF(AND($C$4="NHS Scotland",$C$5="Operations cancelled by patient"),
SUMIFS(AllPublicationData!$G:$G,AllPublicationData!$A:$A,'Publication Table'!$B134,AllPublicationData!$B:$B,'Publication Table'!H$7),
IF(AND($C$4="NHS Scotland",$C$5="Operations cancelled for clinical reasons"),
SUMIFS(AllPublicationData!$H:$H,AllPublicationData!$A:$A,'Publication Table'!$B134,AllPublicationData!$B:$B,'Publication Table'!H$7),
IF(AND($C$4="NHS Scotland",$C$5="Operations cancelled for non-clinical/capacity reasons"),
SUMIFS(AllPublicationData!$I:$I,AllPublicationData!$A:$A,'Publication Table'!$B134,AllPublicationData!$B:$B,'Publication Table'!H$7),
IF(AND($C$4="NHS Scotland",$C$5="Cancellations for other reasons"),
SUMIFS(AllPublicationData!$J:$J,AllPublicationData!$A:$A,'Publication Table'!$B134,AllPublicationData!$B:$B,'Publication Table'!H$7)))))))</f>
        <v>0</v>
      </c>
      <c r="I134" s="90">
        <f>IF($C$5="Total Operations",
SUMIFS(AllPublicationData!$E:$E,AllPublicationData!$A:$A,'Publication Table'!$B134,AllPublicationData!$B:$B,'Publication Table'!$C$4,AllPublicationData!$D:$D,'Publication Table'!I$7),
IF('Publication Table'!$C$5="All Cancelled Operations",
SUMIFS(AllPublicationData!$F:$F,AllPublicationData!$A:$A,'Publication Table'!$B134,AllPublicationData!$B:$B,'Publication Table'!$C$4,AllPublicationData!$D:$D,'Publication Table'!I$7),
IF('Publication Table'!$C$5="Operations cancelled by patient",
SUMIFS(AllPublicationData!$G:$G,AllPublicationData!$A:$A,'Publication Table'!$B134,AllPublicationData!$B:$B,'Publication Table'!$C$4,AllPublicationData!$D:$D,'Publication Table'!I$7),
IF('Publication Table'!$C$5="Operations cancelled for clinical reasons",
SUMIFS(AllPublicationData!$H:$H,AllPublicationData!$A:$A,'Publication Table'!$B134,AllPublicationData!$B:$B,'Publication Table'!$C$4,AllPublicationData!$D:$D,'Publication Table'!I$7),
IF('Publication Table'!$C$5="Operations cancelled for non-clinical/capacity reasons",
SUMIFS(AllPublicationData!$I:$I,AllPublicationData!$A:$A,'Publication Table'!$B134,AllPublicationData!$B:$B,'Publication Table'!$C$4,AllPublicationData!$D:$D,'Publication Table'!I$7),
IF('Publication Table'!$C$5="Cancellations for other reasons",
SUMIFS(AllPublicationData!$J:$J,AllPublicationData!$A:$A,'Publication Table'!$B134,AllPublicationData!$B:$B,'Publication Table'!$C$4,AllPublicationData!$D:$D,'Publication Table'!I$7)))))))+
IF(AND($C$4="NHS Scotland",$C$5="Total Operations"),
SUMIFS(AllPublicationData!$E:$E,AllPublicationData!$A:$A,'Publication Table'!$B134,AllPublicationData!$B:$B,'Publication Table'!I$7),
IF(AND($C$4="NHS Scotland",$C$5="All Cancelled Operations"),
SUMIFS(AllPublicationData!$F:$F,AllPublicationData!$A:$A,'Publication Table'!$B134,AllPublicationData!$B:$B,'Publication Table'!I$7),
IF(AND($C$4="NHS Scotland",$C$5="Operations cancelled by patient"),
SUMIFS(AllPublicationData!$G:$G,AllPublicationData!$A:$A,'Publication Table'!$B134,AllPublicationData!$B:$B,'Publication Table'!I$7),
IF(AND($C$4="NHS Scotland",$C$5="Operations cancelled for clinical reasons"),
SUMIFS(AllPublicationData!$H:$H,AllPublicationData!$A:$A,'Publication Table'!$B134,AllPublicationData!$B:$B,'Publication Table'!I$7),
IF(AND($C$4="NHS Scotland",$C$5="Operations cancelled for non-clinical/capacity reasons"),
SUMIFS(AllPublicationData!$I:$I,AllPublicationData!$A:$A,'Publication Table'!$B134,AllPublicationData!$B:$B,'Publication Table'!I$7),
IF(AND($C$4="NHS Scotland",$C$5="Cancellations for other reasons"),
SUMIFS(AllPublicationData!$J:$J,AllPublicationData!$A:$A,'Publication Table'!$B134,AllPublicationData!$B:$B,'Publication Table'!I$7)))))))</f>
        <v>0</v>
      </c>
      <c r="J134" s="90">
        <f>IF($C$5="Total Operations",
SUMIFS(AllPublicationData!$E:$E,AllPublicationData!$A:$A,'Publication Table'!$B134,AllPublicationData!$B:$B,'Publication Table'!$C$4,AllPublicationData!$D:$D,'Publication Table'!J$7),
IF('Publication Table'!$C$5="All Cancelled Operations",
SUMIFS(AllPublicationData!$F:$F,AllPublicationData!$A:$A,'Publication Table'!$B134,AllPublicationData!$B:$B,'Publication Table'!$C$4,AllPublicationData!$D:$D,'Publication Table'!J$7),
IF('Publication Table'!$C$5="Operations cancelled by patient",
SUMIFS(AllPublicationData!$G:$G,AllPublicationData!$A:$A,'Publication Table'!$B134,AllPublicationData!$B:$B,'Publication Table'!$C$4,AllPublicationData!$D:$D,'Publication Table'!J$7),
IF('Publication Table'!$C$5="Operations cancelled for clinical reasons",
SUMIFS(AllPublicationData!$H:$H,AllPublicationData!$A:$A,'Publication Table'!$B134,AllPublicationData!$B:$B,'Publication Table'!$C$4,AllPublicationData!$D:$D,'Publication Table'!J$7),
IF('Publication Table'!$C$5="Operations cancelled for non-clinical/capacity reasons",
SUMIFS(AllPublicationData!$I:$I,AllPublicationData!$A:$A,'Publication Table'!$B134,AllPublicationData!$B:$B,'Publication Table'!$C$4,AllPublicationData!$D:$D,'Publication Table'!J$7),
IF('Publication Table'!$C$5="Cancellations for other reasons",
SUMIFS(AllPublicationData!$J:$J,AllPublicationData!$A:$A,'Publication Table'!$B134,AllPublicationData!$B:$B,'Publication Table'!$C$4,AllPublicationData!$D:$D,'Publication Table'!J$7)))))))+
IF(AND($C$4="NHS Scotland",$C$5="Total Operations"),
SUMIFS(AllPublicationData!$E:$E,AllPublicationData!$A:$A,'Publication Table'!$B134,AllPublicationData!$B:$B,'Publication Table'!J$7),
IF(AND($C$4="NHS Scotland",$C$5="All Cancelled Operations"),
SUMIFS(AllPublicationData!$F:$F,AllPublicationData!$A:$A,'Publication Table'!$B134,AllPublicationData!$B:$B,'Publication Table'!J$7),
IF(AND($C$4="NHS Scotland",$C$5="Operations cancelled by patient"),
SUMIFS(AllPublicationData!$G:$G,AllPublicationData!$A:$A,'Publication Table'!$B134,AllPublicationData!$B:$B,'Publication Table'!J$7),
IF(AND($C$4="NHS Scotland",$C$5="Operations cancelled for clinical reasons"),
SUMIFS(AllPublicationData!$H:$H,AllPublicationData!$A:$A,'Publication Table'!$B134,AllPublicationData!$B:$B,'Publication Table'!J$7),
IF(AND($C$4="NHS Scotland",$C$5="Operations cancelled for non-clinical/capacity reasons"),
SUMIFS(AllPublicationData!$I:$I,AllPublicationData!$A:$A,'Publication Table'!$B134,AllPublicationData!$B:$B,'Publication Table'!J$7),
IF(AND($C$4="NHS Scotland",$C$5="Cancellations for other reasons"),
SUMIFS(AllPublicationData!$J:$J,AllPublicationData!$A:$A,'Publication Table'!$B134,AllPublicationData!$B:$B,'Publication Table'!J$7)))))))</f>
        <v>0</v>
      </c>
      <c r="K134" s="90">
        <f>IF($C$5="Total Operations",
SUMIFS(AllPublicationData!$E:$E,AllPublicationData!$A:$A,'Publication Table'!$B134,AllPublicationData!$B:$B,'Publication Table'!$C$4,AllPublicationData!$D:$D,'Publication Table'!K$7),
IF('Publication Table'!$C$5="All Cancelled Operations",
SUMIFS(AllPublicationData!$F:$F,AllPublicationData!$A:$A,'Publication Table'!$B134,AllPublicationData!$B:$B,'Publication Table'!$C$4,AllPublicationData!$D:$D,'Publication Table'!K$7),
IF('Publication Table'!$C$5="Operations cancelled by patient",
SUMIFS(AllPublicationData!$G:$G,AllPublicationData!$A:$A,'Publication Table'!$B134,AllPublicationData!$B:$B,'Publication Table'!$C$4,AllPublicationData!$D:$D,'Publication Table'!K$7),
IF('Publication Table'!$C$5="Operations cancelled for clinical reasons",
SUMIFS(AllPublicationData!$H:$H,AllPublicationData!$A:$A,'Publication Table'!$B134,AllPublicationData!$B:$B,'Publication Table'!$C$4,AllPublicationData!$D:$D,'Publication Table'!K$7),
IF('Publication Table'!$C$5="Operations cancelled for non-clinical/capacity reasons",
SUMIFS(AllPublicationData!$I:$I,AllPublicationData!$A:$A,'Publication Table'!$B134,AllPublicationData!$B:$B,'Publication Table'!$C$4,AllPublicationData!$D:$D,'Publication Table'!K$7),
IF('Publication Table'!$C$5="Cancellations for other reasons",
SUMIFS(AllPublicationData!$J:$J,AllPublicationData!$A:$A,'Publication Table'!$B134,AllPublicationData!$B:$B,'Publication Table'!$C$4,AllPublicationData!$D:$D,'Publication Table'!K$7)))))))+
IF(AND($C$4="NHS Scotland",$C$5="Total Operations"),
SUMIFS(AllPublicationData!$E:$E,AllPublicationData!$A:$A,'Publication Table'!$B134,AllPublicationData!$B:$B,'Publication Table'!K$7),
IF(AND($C$4="NHS Scotland",$C$5="All Cancelled Operations"),
SUMIFS(AllPublicationData!$F:$F,AllPublicationData!$A:$A,'Publication Table'!$B134,AllPublicationData!$B:$B,'Publication Table'!K$7),
IF(AND($C$4="NHS Scotland",$C$5="Operations cancelled by patient"),
SUMIFS(AllPublicationData!$G:$G,AllPublicationData!$A:$A,'Publication Table'!$B134,AllPublicationData!$B:$B,'Publication Table'!K$7),
IF(AND($C$4="NHS Scotland",$C$5="Operations cancelled for clinical reasons"),
SUMIFS(AllPublicationData!$H:$H,AllPublicationData!$A:$A,'Publication Table'!$B134,AllPublicationData!$B:$B,'Publication Table'!K$7),
IF(AND($C$4="NHS Scotland",$C$5="Operations cancelled for non-clinical/capacity reasons"),
SUMIFS(AllPublicationData!$I:$I,AllPublicationData!$A:$A,'Publication Table'!$B134,AllPublicationData!$B:$B,'Publication Table'!K$7),
IF(AND($C$4="NHS Scotland",$C$5="Cancellations for other reasons"),
SUMIFS(AllPublicationData!$J:$J,AllPublicationData!$A:$A,'Publication Table'!$B134,AllPublicationData!$B:$B,'Publication Table'!K$7)))))))</f>
        <v>0</v>
      </c>
      <c r="L134" s="90">
        <f>IF($C$5="Total Operations",
SUMIFS(AllPublicationData!$E:$E,AllPublicationData!$A:$A,'Publication Table'!$B134,AllPublicationData!$B:$B,'Publication Table'!$C$4,AllPublicationData!$D:$D,'Publication Table'!L$7),
IF('Publication Table'!$C$5="All Cancelled Operations",
SUMIFS(AllPublicationData!$F:$F,AllPublicationData!$A:$A,'Publication Table'!$B134,AllPublicationData!$B:$B,'Publication Table'!$C$4,AllPublicationData!$D:$D,'Publication Table'!L$7),
IF('Publication Table'!$C$5="Operations cancelled by patient",
SUMIFS(AllPublicationData!$G:$G,AllPublicationData!$A:$A,'Publication Table'!$B134,AllPublicationData!$B:$B,'Publication Table'!$C$4,AllPublicationData!$D:$D,'Publication Table'!L$7),
IF('Publication Table'!$C$5="Operations cancelled for clinical reasons",
SUMIFS(AllPublicationData!$H:$H,AllPublicationData!$A:$A,'Publication Table'!$B134,AllPublicationData!$B:$B,'Publication Table'!$C$4,AllPublicationData!$D:$D,'Publication Table'!L$7),
IF('Publication Table'!$C$5="Operations cancelled for non-clinical/capacity reasons",
SUMIFS(AllPublicationData!$I:$I,AllPublicationData!$A:$A,'Publication Table'!$B134,AllPublicationData!$B:$B,'Publication Table'!$C$4,AllPublicationData!$D:$D,'Publication Table'!L$7),
IF('Publication Table'!$C$5="Cancellations for other reasons",
SUMIFS(AllPublicationData!$J:$J,AllPublicationData!$A:$A,'Publication Table'!$B134,AllPublicationData!$B:$B,'Publication Table'!$C$4,AllPublicationData!$D:$D,'Publication Table'!L$7)))))))+
IF(AND($C$4="NHS Scotland",$C$5="Total Operations"),
SUMIFS(AllPublicationData!$E:$E,AllPublicationData!$A:$A,'Publication Table'!$B134,AllPublicationData!$B:$B,'Publication Table'!L$7),
IF(AND($C$4="NHS Scotland",$C$5="All Cancelled Operations"),
SUMIFS(AllPublicationData!$F:$F,AllPublicationData!$A:$A,'Publication Table'!$B134,AllPublicationData!$B:$B,'Publication Table'!L$7),
IF(AND($C$4="NHS Scotland",$C$5="Operations cancelled by patient"),
SUMIFS(AllPublicationData!$G:$G,AllPublicationData!$A:$A,'Publication Table'!$B134,AllPublicationData!$B:$B,'Publication Table'!L$7),
IF(AND($C$4="NHS Scotland",$C$5="Operations cancelled for clinical reasons"),
SUMIFS(AllPublicationData!$H:$H,AllPublicationData!$A:$A,'Publication Table'!$B134,AllPublicationData!$B:$B,'Publication Table'!L$7),
IF(AND($C$4="NHS Scotland",$C$5="Operations cancelled for non-clinical/capacity reasons"),
SUMIFS(AllPublicationData!$I:$I,AllPublicationData!$A:$A,'Publication Table'!$B134,AllPublicationData!$B:$B,'Publication Table'!L$7),
IF(AND($C$4="NHS Scotland",$C$5="Cancellations for other reasons"),
SUMIFS(AllPublicationData!$J:$J,AllPublicationData!$A:$A,'Publication Table'!$B134,AllPublicationData!$B:$B,'Publication Table'!L$7)))))))</f>
        <v>0</v>
      </c>
      <c r="M134" s="90">
        <f>IF($C$5="Total Operations",
SUMIFS(AllPublicationData!$E:$E,AllPublicationData!$A:$A,'Publication Table'!$B134,AllPublicationData!$B:$B,'Publication Table'!$C$4,AllPublicationData!$D:$D,'Publication Table'!M$7),
IF('Publication Table'!$C$5="All Cancelled Operations",
SUMIFS(AllPublicationData!$F:$F,AllPublicationData!$A:$A,'Publication Table'!$B134,AllPublicationData!$B:$B,'Publication Table'!$C$4,AllPublicationData!$D:$D,'Publication Table'!M$7),
IF('Publication Table'!$C$5="Operations cancelled by patient",
SUMIFS(AllPublicationData!$G:$G,AllPublicationData!$A:$A,'Publication Table'!$B134,AllPublicationData!$B:$B,'Publication Table'!$C$4,AllPublicationData!$D:$D,'Publication Table'!M$7),
IF('Publication Table'!$C$5="Operations cancelled for clinical reasons",
SUMIFS(AllPublicationData!$G:$G,AllPublicationData!$A:$A,'Publication Table'!$B134,AllPublicationData!$B:$B,'Publication Table'!$C$4,AllPublicationData!$D:$D,'Publication Table'!M$7),
IF('Publication Table'!$C$5="Operations cancelled for non-clinical/capacity reasons",
SUMIFS(AllPublicationData!$G:$G,AllPublicationData!$A:$A,'Publication Table'!$B134,AllPublicationData!$B:$B,'Publication Table'!$C$4,AllPublicationData!$D:$D,'Publication Table'!M$7),
IF('Publication Table'!$C$5="Cancellations for other reasons",
SUMIFS(AllPublicationData!$G:$G,AllPublicationData!$A:$A,'Publication Table'!$B134,AllPublicationData!$B:$B,'Publication Table'!$C$4,AllPublicationData!$D:$D,'Publication Table'!M$7)))))))+
IF(AND($C$4="NHS Scotland",$C$5="Total Operations"),
SUMIFS(AllPublicationData!$E:$E,AllPublicationData!$A:$A,'Publication Table'!$B134,AllPublicationData!$B:$B,'Publication Table'!M$7),
IF(AND($C$4="NHS Scotland",$C$5="All Cancelled Operations"),
SUMIFS(AllPublicationData!$F:$F,AllPublicationData!$A:$A,'Publication Table'!$B134,AllPublicationData!$B:$B,'Publication Table'!M$7),
IF(AND($C$4="NHS Scotland",$C$5="Operations cancelled by patient"),
SUMIFS(AllPublicationData!$G:$G,AllPublicationData!$A:$A,'Publication Table'!$B134,AllPublicationData!$B:$B,'Publication Table'!M$7),
IF(AND($C$4="NHS Scotland",$C$5="Operations cancelled for clinical reasons"),
SUMIFS(AllPublicationData!$H:$H,AllPublicationData!$A:$A,'Publication Table'!$B134,AllPublicationData!$B:$B,'Publication Table'!M$7),
IF(AND($C$4="NHS Scotland",$C$5="Operations cancelled for non-clinical/capacity reasons"),
SUMIFS(AllPublicationData!$I:$I,AllPublicationData!$A:$A,'Publication Table'!$B134,AllPublicationData!$B:$B,'Publication Table'!M$7),
IF(AND($C$4="NHS Scotland",$C$5="Cancellations for other reasons"),
SUMIFS(AllPublicationData!$J:$J,AllPublicationData!$A:$A,'Publication Table'!$B134,AllPublicationData!$B:$B,'Publication Table'!M$7)))))))</f>
        <v>0</v>
      </c>
      <c r="N134" s="90">
        <f>IF($C$5="Total Operations",
SUMIFS(AllPublicationData!$E:$E,AllPublicationData!$A:$A,'Publication Table'!$B134,AllPublicationData!$B:$B,'Publication Table'!$C$4,AllPublicationData!$D:$D,'Publication Table'!N$7),
IF('Publication Table'!$C$5="All Cancelled Operations",
SUMIFS(AllPublicationData!$F:$F,AllPublicationData!$A:$A,'Publication Table'!$B134,AllPublicationData!$B:$B,'Publication Table'!$C$4,AllPublicationData!$D:$D,'Publication Table'!N$7),
IF('Publication Table'!$C$5="Operations cancelled by patient",
SUMIFS(AllPublicationData!$G:$G,AllPublicationData!$A:$A,'Publication Table'!$B134,AllPublicationData!$B:$B,'Publication Table'!$C$4,AllPublicationData!$D:$D,'Publication Table'!N$7),
IF('Publication Table'!$C$5="Operations cancelled for clinical reasons",
SUMIFS(AllPublicationData!$G:$G,AllPublicationData!$A:$A,'Publication Table'!$B134,AllPublicationData!$B:$B,'Publication Table'!$C$4,AllPublicationData!$D:$D,'Publication Table'!N$7),
IF('Publication Table'!$C$5="Operations cancelled for non-clinical/capacity reasons",
SUMIFS(AllPublicationData!$G:$G,AllPublicationData!$A:$A,'Publication Table'!$B134,AllPublicationData!$B:$B,'Publication Table'!$C$4,AllPublicationData!$D:$D,'Publication Table'!N$7),
IF('Publication Table'!$C$5="Cancellations for other reasons",
SUMIFS(AllPublicationData!$G:$G,AllPublicationData!$A:$A,'Publication Table'!$B134,AllPublicationData!$B:$B,'Publication Table'!$C$4,AllPublicationData!$D:$D,'Publication Table'!N$7)))))))+
IF(AND($C$4="NHS Scotland",$C$5="Total Operations"),
SUMIFS(AllPublicationData!$E:$E,AllPublicationData!$A:$A,'Publication Table'!$B134,AllPublicationData!$B:$B,'Publication Table'!N$7),
IF(AND($C$4="NHS Scotland",$C$5="All Cancelled Operations"),
SUMIFS(AllPublicationData!$F:$F,AllPublicationData!$A:$A,'Publication Table'!$B134,AllPublicationData!$B:$B,'Publication Table'!N$7),
IF(AND($C$4="NHS Scotland",$C$5="Operations cancelled by patient"),
SUMIFS(AllPublicationData!$G:$G,AllPublicationData!$A:$A,'Publication Table'!$B134,AllPublicationData!$B:$B,'Publication Table'!N$7),
IF(AND($C$4="NHS Scotland",$C$5="Operations cancelled for clinical reasons"),
SUMIFS(AllPublicationData!$H:$H,AllPublicationData!$A:$A,'Publication Table'!$B134,AllPublicationData!$B:$B,'Publication Table'!N$7),
IF(AND($C$4="NHS Scotland",$C$5="Operations cancelled for non-clinical/capacity reasons"),
SUMIFS(AllPublicationData!$I:$I,AllPublicationData!$A:$A,'Publication Table'!$B134,AllPublicationData!$B:$B,'Publication Table'!N$7),
IF(AND($C$4="NHS Scotland",$C$5="Cancellations for other reasons"),
SUMIFS(AllPublicationData!$J:$J,AllPublicationData!$A:$A,'Publication Table'!$B134,AllPublicationData!$B:$B,'Publication Table'!N$7)))))))</f>
        <v>0</v>
      </c>
      <c r="O134" s="90">
        <f>IF($C$5="Total Operations",
SUMIFS(AllPublicationData!$E:$E,AllPublicationData!$A:$A,'Publication Table'!$B134,AllPublicationData!$B:$B,'Publication Table'!$C$4,AllPublicationData!$D:$D,'Publication Table'!O$7),
IF('Publication Table'!$C$5="All Cancelled Operations",
SUMIFS(AllPublicationData!$F:$F,AllPublicationData!$A:$A,'Publication Table'!$B134,AllPublicationData!$B:$B,'Publication Table'!$C$4,AllPublicationData!$D:$D,'Publication Table'!O$7),
IF('Publication Table'!$C$5="Operations cancelled by patient",
SUMIFS(AllPublicationData!$G:$G,AllPublicationData!$A:$A,'Publication Table'!$B134,AllPublicationData!$B:$B,'Publication Table'!$C$4,AllPublicationData!$D:$D,'Publication Table'!O$7),
IF('Publication Table'!$C$5="Operations cancelled for clinical reasons",
SUMIFS(AllPublicationData!$G:$G,AllPublicationData!$A:$A,'Publication Table'!$B134,AllPublicationData!$B:$B,'Publication Table'!$C$4,AllPublicationData!$D:$D,'Publication Table'!O$7),
IF('Publication Table'!$C$5="Operations cancelled for non-clinical/capacity reasons",
SUMIFS(AllPublicationData!$G:$G,AllPublicationData!$A:$A,'Publication Table'!$B134,AllPublicationData!$B:$B,'Publication Table'!$C$4,AllPublicationData!$D:$D,'Publication Table'!O$7),
IF('Publication Table'!$C$5="Cancellations for other reasons",
SUMIFS(AllPublicationData!$G:$G,AllPublicationData!$A:$A,'Publication Table'!$B134,AllPublicationData!$B:$B,'Publication Table'!$C$4,AllPublicationData!$D:$D,'Publication Table'!O$7)))))))+
IF(AND($C$4="NHS Scotland",$C$5="Total Operations"),
SUMIFS(AllPublicationData!$E:$E,AllPublicationData!$A:$A,'Publication Table'!$B134,AllPublicationData!$B:$B,'Publication Table'!O$7),
IF(AND($C$4="NHS Scotland",$C$5="All Cancelled Operations"),
SUMIFS(AllPublicationData!$F:$F,AllPublicationData!$A:$A,'Publication Table'!$B134,AllPublicationData!$B:$B,'Publication Table'!O$7),
IF(AND($C$4="NHS Scotland",$C$5="Operations cancelled by patient"),
SUMIFS(AllPublicationData!$G:$G,AllPublicationData!$A:$A,'Publication Table'!$B134,AllPublicationData!$B:$B,'Publication Table'!O$7),
IF(AND($C$4="NHS Scotland",$C$5="Operations cancelled for clinical reasons"),
SUMIFS(AllPublicationData!$H:$H,AllPublicationData!$A:$A,'Publication Table'!$B134,AllPublicationData!$B:$B,'Publication Table'!O$7),
IF(AND($C$4="NHS Scotland",$C$5="Operations cancelled for non-clinical/capacity reasons"),
SUMIFS(AllPublicationData!$I:$I,AllPublicationData!$A:$A,'Publication Table'!$B134,AllPublicationData!$B:$B,'Publication Table'!O$7),
IF(AND($C$4="NHS Scotland",$C$5="Cancellations for other reasons"),
SUMIFS(AllPublicationData!$J:$J,AllPublicationData!$A:$A,'Publication Table'!$B134,AllPublicationData!$B:$B,'Publication Table'!O$7)))))))</f>
        <v>0</v>
      </c>
      <c r="P134" s="90">
        <f>IF($C$5="Total Operations",
SUMIFS(AllPublicationData!$E:$E,AllPublicationData!$A:$A,'Publication Table'!$B134,AllPublicationData!$B:$B,'Publication Table'!$C$4,AllPublicationData!$D:$D,'Publication Table'!P$7),
IF('Publication Table'!$C$5="All Cancelled Operations",
SUMIFS(AllPublicationData!$F:$F,AllPublicationData!$A:$A,'Publication Table'!$B134,AllPublicationData!$B:$B,'Publication Table'!$C$4,AllPublicationData!$D:$D,'Publication Table'!P$7),
IF('Publication Table'!$C$5="Operations cancelled by patient",
SUMIFS(AllPublicationData!$G:$G,AllPublicationData!$A:$A,'Publication Table'!$B134,AllPublicationData!$B:$B,'Publication Table'!$C$4,AllPublicationData!$D:$D,'Publication Table'!P$7),
IF('Publication Table'!$C$5="Operations cancelled for clinical reasons",
SUMIFS(AllPublicationData!$G:$G,AllPublicationData!$A:$A,'Publication Table'!$B134,AllPublicationData!$B:$B,'Publication Table'!$C$4,AllPublicationData!$D:$D,'Publication Table'!P$7),
IF('Publication Table'!$C$5="Operations cancelled for non-clinical/capacity reasons",
SUMIFS(AllPublicationData!$G:$G,AllPublicationData!$A:$A,'Publication Table'!$B134,AllPublicationData!$B:$B,'Publication Table'!$C$4,AllPublicationData!$D:$D,'Publication Table'!P$7),
IF('Publication Table'!$C$5="Cancellations for other reasons",
SUMIFS(AllPublicationData!$G:$G,AllPublicationData!$A:$A,'Publication Table'!$B134,AllPublicationData!$B:$B,'Publication Table'!$C$4,AllPublicationData!$D:$D,'Publication Table'!P$7)))))))+
IF(AND($C$4="NHS Scotland",$C$5="Total Operations"),
SUMIFS(AllPublicationData!$E:$E,AllPublicationData!$A:$A,'Publication Table'!$B134,AllPublicationData!$B:$B,'Publication Table'!P$7),
IF(AND($C$4="NHS Scotland",$C$5="All Cancelled Operations"),
SUMIFS(AllPublicationData!$F:$F,AllPublicationData!$A:$A,'Publication Table'!$B134,AllPublicationData!$B:$B,'Publication Table'!P$7),
IF(AND($C$4="NHS Scotland",$C$5="Operations cancelled by patient"),
SUMIFS(AllPublicationData!$G:$G,AllPublicationData!$A:$A,'Publication Table'!$B134,AllPublicationData!$B:$B,'Publication Table'!P$7),
IF(AND($C$4="NHS Scotland",$C$5="Operations cancelled for clinical reasons"),
SUMIFS(AllPublicationData!$H:$H,AllPublicationData!$A:$A,'Publication Table'!$B134,AllPublicationData!$B:$B,'Publication Table'!P$7),
IF(AND($C$4="NHS Scotland",$C$5="Operations cancelled for non-clinical/capacity reasons"),
SUMIFS(AllPublicationData!$I:$I,AllPublicationData!$A:$A,'Publication Table'!$B134,AllPublicationData!$B:$B,'Publication Table'!P$7),
IF(AND($C$4="NHS Scotland",$C$5="Cancellations for other reasons"),
SUMIFS(AllPublicationData!$J:$J,AllPublicationData!$A:$A,'Publication Table'!$B134,AllPublicationData!$B:$B,'Publication Table'!P$7)))))))</f>
        <v>0</v>
      </c>
      <c r="Q134" s="90">
        <f>IF($C$5="Total Operations",
SUMIFS(AllPublicationData!$E:$E,AllPublicationData!$A:$A,'Publication Table'!$B134,AllPublicationData!$B:$B,'Publication Table'!$C$4,AllPublicationData!$D:$D,'Publication Table'!Q$7),
IF('Publication Table'!$C$5="All Cancelled Operations",
SUMIFS(AllPublicationData!$F:$F,AllPublicationData!$A:$A,'Publication Table'!$B134,AllPublicationData!$B:$B,'Publication Table'!$C$4,AllPublicationData!$D:$D,'Publication Table'!Q$7),
IF('Publication Table'!$C$5="Operations cancelled by patient",
SUMIFS(AllPublicationData!$G:$G,AllPublicationData!$A:$A,'Publication Table'!$B134,AllPublicationData!$B:$B,'Publication Table'!$C$4,AllPublicationData!$D:$D,'Publication Table'!Q$7),
IF('Publication Table'!$C$5="Operations cancelled for clinical reasons",
SUMIFS(AllPublicationData!$G:$G,AllPublicationData!$A:$A,'Publication Table'!$B134,AllPublicationData!$B:$B,'Publication Table'!$C$4,AllPublicationData!$D:$D,'Publication Table'!Q$7),
IF('Publication Table'!$C$5="Operations cancelled for non-clinical/capacity reasons",
SUMIFS(AllPublicationData!$G:$G,AllPublicationData!$A:$A,'Publication Table'!$B134,AllPublicationData!$B:$B,'Publication Table'!$C$4,AllPublicationData!$D:$D,'Publication Table'!Q$7),
IF('Publication Table'!$C$5="Cancellations for other reasons",
SUMIFS(AllPublicationData!$G:$G,AllPublicationData!$A:$A,'Publication Table'!$B134,AllPublicationData!$B:$B,'Publication Table'!$C$4,AllPublicationData!$D:$D,'Publication Table'!Q$7)))))))+
IF(AND($C$4="NHS Scotland",$C$5="Total Operations"),
SUMIFS(AllPublicationData!$E:$E,AllPublicationData!$A:$A,'Publication Table'!$B134,AllPublicationData!$B:$B,'Publication Table'!Q$7),
IF(AND($C$4="NHS Scotland",$C$5="All Cancelled Operations"),
SUMIFS(AllPublicationData!$F:$F,AllPublicationData!$A:$A,'Publication Table'!$B134,AllPublicationData!$B:$B,'Publication Table'!Q$7),
IF(AND($C$4="NHS Scotland",$C$5="Operations cancelled by patient"),
SUMIFS(AllPublicationData!$G:$G,AllPublicationData!$A:$A,'Publication Table'!$B134,AllPublicationData!$B:$B,'Publication Table'!Q$7),
IF(AND($C$4="NHS Scotland",$C$5="Operations cancelled for clinical reasons"),
SUMIFS(AllPublicationData!$H:$H,AllPublicationData!$A:$A,'Publication Table'!$B134,AllPublicationData!$B:$B,'Publication Table'!Q$7),
IF(AND($C$4="NHS Scotland",$C$5="Operations cancelled for non-clinical/capacity reasons"),
SUMIFS(AllPublicationData!$I:$I,AllPublicationData!$A:$A,'Publication Table'!$B134,AllPublicationData!$B:$B,'Publication Table'!Q$7),
IF(AND($C$4="NHS Scotland",$C$5="Cancellations for other reasons"),
SUMIFS(AllPublicationData!$J:$J,AllPublicationData!$A:$A,'Publication Table'!$B134,AllPublicationData!$B:$B,'Publication Table'!Q$7)))))))</f>
        <v>0</v>
      </c>
      <c r="R134" s="90">
        <f>IF($C$5="Total Operations",
SUMIFS(AllPublicationData!$E:$E,AllPublicationData!$A:$A,'Publication Table'!$B134,AllPublicationData!$B:$B,'Publication Table'!$C$4,AllPublicationData!$D:$D,'Publication Table'!R$7),
IF('Publication Table'!$C$5="All Cancelled Operations",
SUMIFS(AllPublicationData!$F:$F,AllPublicationData!$A:$A,'Publication Table'!$B134,AllPublicationData!$B:$B,'Publication Table'!$C$4,AllPublicationData!$D:$D,'Publication Table'!R$7),
IF('Publication Table'!$C$5="Operations cancelled by patient",
SUMIFS(AllPublicationData!$G:$G,AllPublicationData!$A:$A,'Publication Table'!$B134,AllPublicationData!$B:$B,'Publication Table'!$C$4,AllPublicationData!$D:$D,'Publication Table'!R$7),
IF('Publication Table'!$C$5="Operations cancelled for clinical reasons",
SUMIFS(AllPublicationData!$G:$G,AllPublicationData!$A:$A,'Publication Table'!$B134,AllPublicationData!$B:$B,'Publication Table'!$C$4,AllPublicationData!$D:$D,'Publication Table'!R$7),
IF('Publication Table'!$C$5="Operations cancelled for non-clinical/capacity reasons",
SUMIFS(AllPublicationData!$G:$G,AllPublicationData!$A:$A,'Publication Table'!$B134,AllPublicationData!$B:$B,'Publication Table'!$C$4,AllPublicationData!$D:$D,'Publication Table'!R$7),
IF('Publication Table'!$C$5="Cancellations for other reasons",
SUMIFS(AllPublicationData!$G:$G,AllPublicationData!$A:$A,'Publication Table'!$B134,AllPublicationData!$B:$B,'Publication Table'!$C$4,AllPublicationData!$D:$D,'Publication Table'!R$7)))))))+
IF(AND($C$4="NHS Scotland",$C$5="Total Operations"),
SUMIFS(AllPublicationData!$E:$E,AllPublicationData!$A:$A,'Publication Table'!$B134,AllPublicationData!$B:$B,'Publication Table'!R$7),
IF(AND($C$4="NHS Scotland",$C$5="All Cancelled Operations"),
SUMIFS(AllPublicationData!$F:$F,AllPublicationData!$A:$A,'Publication Table'!$B134,AllPublicationData!$B:$B,'Publication Table'!R$7),
IF(AND($C$4="NHS Scotland",$C$5="Operations cancelled by patient"),
SUMIFS(AllPublicationData!$G:$G,AllPublicationData!$A:$A,'Publication Table'!$B134,AllPublicationData!$B:$B,'Publication Table'!R$7),
IF(AND($C$4="NHS Scotland",$C$5="Operations cancelled for clinical reasons"),
SUMIFS(AllPublicationData!$H:$H,AllPublicationData!$A:$A,'Publication Table'!$B134,AllPublicationData!$B:$B,'Publication Table'!R$7),
IF(AND($C$4="NHS Scotland",$C$5="Operations cancelled for non-clinical/capacity reasons"),
SUMIFS(AllPublicationData!$I:$I,AllPublicationData!$A:$A,'Publication Table'!$B134,AllPublicationData!$B:$B,'Publication Table'!R$7),
IF(AND($C$4="NHS Scotland",$C$5="Cancellations for other reasons"),
SUMIFS(AllPublicationData!$J:$J,AllPublicationData!$A:$A,'Publication Table'!$B134,AllPublicationData!$B:$B,'Publication Table'!R$7)))))))</f>
        <v>0</v>
      </c>
    </row>
    <row r="135" spans="3:18" x14ac:dyDescent="0.35">
      <c r="C135" s="81">
        <f>IF($C$5="Total Operations",
SUMIFS(AllPublicationData!$E:$E,AllPublicationData!$A:$A,'Publication Table'!$B135,AllPublicationData!$B:$B,'Publication Table'!$C$4),
IF('Publication Table'!$C$5="All Cancelled Operations",
SUMIFS(AllPublicationData!$F:$F,AllPublicationData!$A:$A,'Publication Table'!$B135,AllPublicationData!$B:$B,'Publication Table'!$C$4),
IF('Publication Table'!$C$5="Operations cancelled by patient",
SUMIFS(AllPublicationData!$G:$G,AllPublicationData!$A:$A,'Publication Table'!$B135,AllPublicationData!$B:$B,'Publication Table'!$C$4),
IF('Publication Table'!$C$5="Operations cancelled for clinical reasons",
SUMIFS(AllPublicationData!$H:$H,AllPublicationData!$A:$A,'Publication Table'!$B135,AllPublicationData!$B:$B,'Publication Table'!$C$4),
IF('Publication Table'!$C$5="Operations cancelled for non-clinical/capacity reasons",
SUMIFS(AllPublicationData!$I:$I,AllPublicationData!$A:$A,'Publication Table'!$B135,AllPublicationData!$B:$B,'Publication Table'!$C$4),
IF('Publication Table'!$C$5="Cancellations for other reasons",
SUMIFS(AllPublicationData!$J:$J,AllPublicationData!$A:$A,'Publication Table'!$B135,AllPublicationData!$B:$B,'Publication Table'!$C$4)))))))+
IF(AND($C$4="NHS Scotland",$C$5="Total Operations"),
SUMIFS(AllPublicationData!$E:$E,AllPublicationData!$A:$A,'Publication Table'!$B135),
IF(AND($C$4="NHS Scotland",$C$5="All Cancelled Operations"),
SUMIFS(AllPublicationData!$F:$F,AllPublicationData!$A:$A,'Publication Table'!$B135),
IF(AND($C$4="NHS Scotland",$C$5="Operations cancelled by patient"),
SUMIFS(AllPublicationData!$G:$G,AllPublicationData!$A:$A,'Publication Table'!$B135),
IF(AND($C$4="NHS Scotland",$C$5="Operations cancelled for clinical reasons"),
SUMIFS(AllPublicationData!$H:$H,AllPublicationData!$A:$A,'Publication Table'!$B135),
IF(AND($C$4="NHS Scotland",$C$5="Operations cancelled for non-clinical/capacity reasons"),
SUMIFS(AllPublicationData!$I:$I,AllPublicationData!$A:$A,'Publication Table'!$B135),
IF(AND($C$4="NHS Scotland",$C$5="Cancellations for other reasons"),
SUMIFS(AllPublicationData!$J:$J,AllPublicationData!$A:$A,'Publication Table'!$B135)))))))</f>
        <v>0</v>
      </c>
      <c r="D135" s="90">
        <f>IF($C$5="Total Operations",
SUMIFS(AllPublicationData!$E:$E,AllPublicationData!$A:$A,'Publication Table'!$B135,AllPublicationData!$B:$B,'Publication Table'!$C$4,AllPublicationData!$D:$D,'Publication Table'!D$7),
IF('Publication Table'!$C$5="All Cancelled Operations",
SUMIFS(AllPublicationData!$F:$F,AllPublicationData!$A:$A,'Publication Table'!$B135,AllPublicationData!$B:$B,'Publication Table'!$C$4,AllPublicationData!$D:$D,'Publication Table'!D$7),
IF('Publication Table'!$C$5="Operations cancelled by patient",
SUMIFS(AllPublicationData!$G:$G,AllPublicationData!$A:$A,'Publication Table'!$B135,AllPublicationData!$B:$B,'Publication Table'!$C$4,AllPublicationData!$D:$D,'Publication Table'!D$7),
IF('Publication Table'!$C$5="Operations cancelled for clinical reasons",
SUMIFS(AllPublicationData!$H:$H,AllPublicationData!$A:$A,'Publication Table'!$B135,AllPublicationData!$B:$B,'Publication Table'!$C$4,AllPublicationData!$D:$D,'Publication Table'!D$7),
IF('Publication Table'!$C$5="Operations cancelled for non-clinical/capacity reasons",
SUMIFS(AllPublicationData!$I:$I,AllPublicationData!$A:$A,'Publication Table'!$B135,AllPublicationData!$B:$B,'Publication Table'!$C$4,AllPublicationData!$D:$D,'Publication Table'!D$7),
IF('Publication Table'!$C$5="Cancellations for other reasons",
SUMIFS(AllPublicationData!$J:$J,AllPublicationData!$A:$A,'Publication Table'!$B135,AllPublicationData!$B:$B,'Publication Table'!$C$4,AllPublicationData!$D:$D,'Publication Table'!D$7)))))))+
IF(AND($C$4="NHS Scotland",$C$5="Total Operations"),
SUMIFS(AllPublicationData!$E:$E,AllPublicationData!$A:$A,'Publication Table'!$B135,AllPublicationData!$B:$B,'Publication Table'!D$7),
IF(AND($C$4="NHS Scotland",$C$5="All Cancelled Operations"),
SUMIFS(AllPublicationData!$F:$F,AllPublicationData!$A:$A,'Publication Table'!$B135,AllPublicationData!$B:$B,'Publication Table'!D$7),
IF(AND($C$4="NHS Scotland",$C$5="Operations cancelled by patient"),
SUMIFS(AllPublicationData!$G:$G,AllPublicationData!$A:$A,'Publication Table'!$B135,AllPublicationData!$B:$B,'Publication Table'!D$7),
IF(AND($C$4="NHS Scotland",$C$5="Operations cancelled for clinical reasons"),
SUMIFS(AllPublicationData!$H:$H,AllPublicationData!$A:$A,'Publication Table'!$B135,AllPublicationData!$B:$B,'Publication Table'!D$7),
IF(AND($C$4="NHS Scotland",$C$5="Operations cancelled for non-clinical/capacity reasons"),
SUMIFS(AllPublicationData!$I:$I,AllPublicationData!$A:$A,'Publication Table'!$B135,AllPublicationData!$B:$B,'Publication Table'!D$7),
IF(AND($C$4="NHS Scotland",$C$5="Cancellations for other reasons"),
SUMIFS(AllPublicationData!$J:$J,AllPublicationData!$A:$A,'Publication Table'!$B135,AllPublicationData!$B:$B,'Publication Table'!D$7)))))))</f>
        <v>0</v>
      </c>
      <c r="E135" s="90">
        <f>IF($C$5="Total Operations",
SUMIFS(AllPublicationData!$E:$E,AllPublicationData!$A:$A,'Publication Table'!$B135,AllPublicationData!$B:$B,'Publication Table'!$C$4,AllPublicationData!$D:$D,'Publication Table'!E$7),
IF('Publication Table'!$C$5="All Cancelled Operations",
SUMIFS(AllPublicationData!$F:$F,AllPublicationData!$A:$A,'Publication Table'!$B135,AllPublicationData!$B:$B,'Publication Table'!$C$4,AllPublicationData!$D:$D,'Publication Table'!E$7),
IF('Publication Table'!$C$5="Operations cancelled by patient",
SUMIFS(AllPublicationData!$G:$G,AllPublicationData!$A:$A,'Publication Table'!$B135,AllPublicationData!$B:$B,'Publication Table'!$C$4,AllPublicationData!$D:$D,'Publication Table'!E$7),
IF('Publication Table'!$C$5="Operations cancelled for clinical reasons",
SUMIFS(AllPublicationData!$H:$H,AllPublicationData!$A:$A,'Publication Table'!$B135,AllPublicationData!$B:$B,'Publication Table'!$C$4,AllPublicationData!$D:$D,'Publication Table'!E$7),
IF('Publication Table'!$C$5="Operations cancelled for non-clinical/capacity reasons",
SUMIFS(AllPublicationData!$I:$I,AllPublicationData!$A:$A,'Publication Table'!$B135,AllPublicationData!$B:$B,'Publication Table'!$C$4,AllPublicationData!$D:$D,'Publication Table'!E$7),
IF('Publication Table'!$C$5="Cancellations for other reasons",
SUMIFS(AllPublicationData!$J:$J,AllPublicationData!$A:$A,'Publication Table'!$B135,AllPublicationData!$B:$B,'Publication Table'!$C$4,AllPublicationData!$D:$D,'Publication Table'!E$7)))))))+
IF(AND($C$4="NHS Scotland",$C$5="Total Operations"),
SUMIFS(AllPublicationData!$E:$E,AllPublicationData!$A:$A,'Publication Table'!$B135,AllPublicationData!$B:$B,'Publication Table'!E$7),
IF(AND($C$4="NHS Scotland",$C$5="All Cancelled Operations"),
SUMIFS(AllPublicationData!$F:$F,AllPublicationData!$A:$A,'Publication Table'!$B135,AllPublicationData!$B:$B,'Publication Table'!E$7),
IF(AND($C$4="NHS Scotland",$C$5="Operations cancelled by patient"),
SUMIFS(AllPublicationData!$G:$G,AllPublicationData!$A:$A,'Publication Table'!$B135,AllPublicationData!$B:$B,'Publication Table'!E$7),
IF(AND($C$4="NHS Scotland",$C$5="Operations cancelled for clinical reasons"),
SUMIFS(AllPublicationData!$H:$H,AllPublicationData!$A:$A,'Publication Table'!$B135,AllPublicationData!$B:$B,'Publication Table'!E$7),
IF(AND($C$4="NHS Scotland",$C$5="Operations cancelled for non-clinical/capacity reasons"),
SUMIFS(AllPublicationData!$I:$I,AllPublicationData!$A:$A,'Publication Table'!$B135,AllPublicationData!$B:$B,'Publication Table'!E$7),
IF(AND($C$4="NHS Scotland",$C$5="Cancellations for other reasons"),
SUMIFS(AllPublicationData!$J:$J,AllPublicationData!$A:$A,'Publication Table'!$B135,AllPublicationData!$B:$B,'Publication Table'!E$7)))))))</f>
        <v>0</v>
      </c>
      <c r="F135" s="90">
        <f>IF($C$5="Total Operations",
SUMIFS(AllPublicationData!$E:$E,AllPublicationData!$A:$A,'Publication Table'!$B135,AllPublicationData!$B:$B,'Publication Table'!$C$4,AllPublicationData!$D:$D,'Publication Table'!F$7),
IF('Publication Table'!$C$5="All Cancelled Operations",
SUMIFS(AllPublicationData!$F:$F,AllPublicationData!$A:$A,'Publication Table'!$B135,AllPublicationData!$B:$B,'Publication Table'!$C$4,AllPublicationData!$D:$D,'Publication Table'!F$7),
IF('Publication Table'!$C$5="Operations cancelled by patient",
SUMIFS(AllPublicationData!$G:$G,AllPublicationData!$A:$A,'Publication Table'!$B135,AllPublicationData!$B:$B,'Publication Table'!$C$4,AllPublicationData!$D:$D,'Publication Table'!F$7),
IF('Publication Table'!$C$5="Operations cancelled for clinical reasons",
SUMIFS(AllPublicationData!$H:$H,AllPublicationData!$A:$A,'Publication Table'!$B135,AllPublicationData!$B:$B,'Publication Table'!$C$4,AllPublicationData!$D:$D,'Publication Table'!F$7),
IF('Publication Table'!$C$5="Operations cancelled for non-clinical/capacity reasons",
SUMIFS(AllPublicationData!$I:$I,AllPublicationData!$A:$A,'Publication Table'!$B135,AllPublicationData!$B:$B,'Publication Table'!$C$4,AllPublicationData!$D:$D,'Publication Table'!F$7),
IF('Publication Table'!$C$5="Cancellations for other reasons",
SUMIFS(AllPublicationData!$J:$J,AllPublicationData!$A:$A,'Publication Table'!$B135,AllPublicationData!$B:$B,'Publication Table'!$C$4,AllPublicationData!$D:$D,'Publication Table'!F$7)))))))+
IF(AND($C$4="NHS Scotland",$C$5="Total Operations"),
SUMIFS(AllPublicationData!$E:$E,AllPublicationData!$A:$A,'Publication Table'!$B135,AllPublicationData!$B:$B,'Publication Table'!F$7),
IF(AND($C$4="NHS Scotland",$C$5="All Cancelled Operations"),
SUMIFS(AllPublicationData!$F:$F,AllPublicationData!$A:$A,'Publication Table'!$B135,AllPublicationData!$B:$B,'Publication Table'!F$7),
IF(AND($C$4="NHS Scotland",$C$5="Operations cancelled by patient"),
SUMIFS(AllPublicationData!$G:$G,AllPublicationData!$A:$A,'Publication Table'!$B135,AllPublicationData!$B:$B,'Publication Table'!F$7),
IF(AND($C$4="NHS Scotland",$C$5="Operations cancelled for clinical reasons"),
SUMIFS(AllPublicationData!$H:$H,AllPublicationData!$A:$A,'Publication Table'!$B135,AllPublicationData!$B:$B,'Publication Table'!F$7),
IF(AND($C$4="NHS Scotland",$C$5="Operations cancelled for non-clinical/capacity reasons"),
SUMIFS(AllPublicationData!$I:$I,AllPublicationData!$A:$A,'Publication Table'!$B135,AllPublicationData!$B:$B,'Publication Table'!F$7),
IF(AND($C$4="NHS Scotland",$C$5="Cancellations for other reasons"),
SUMIFS(AllPublicationData!$J:$J,AllPublicationData!$A:$A,'Publication Table'!$B135,AllPublicationData!$B:$B,'Publication Table'!F$7)))))))</f>
        <v>0</v>
      </c>
      <c r="G135" s="90">
        <f>IF($C$5="Total Operations",
SUMIFS(AllPublicationData!$E:$E,AllPublicationData!$A:$A,'Publication Table'!$B135,AllPublicationData!$B:$B,'Publication Table'!$C$4,AllPublicationData!$D:$D,'Publication Table'!G$7),
IF('Publication Table'!$C$5="All Cancelled Operations",
SUMIFS(AllPublicationData!$F:$F,AllPublicationData!$A:$A,'Publication Table'!$B135,AllPublicationData!$B:$B,'Publication Table'!$C$4,AllPublicationData!$D:$D,'Publication Table'!G$7),
IF('Publication Table'!$C$5="Operations cancelled by patient",
SUMIFS(AllPublicationData!$G:$G,AllPublicationData!$A:$A,'Publication Table'!$B135,AllPublicationData!$B:$B,'Publication Table'!$C$4,AllPublicationData!$D:$D,'Publication Table'!G$7),
IF('Publication Table'!$C$5="Operations cancelled for clinical reasons",
SUMIFS(AllPublicationData!$H:$H,AllPublicationData!$A:$A,'Publication Table'!$B135,AllPublicationData!$B:$B,'Publication Table'!$C$4,AllPublicationData!$D:$D,'Publication Table'!G$7),
IF('Publication Table'!$C$5="Operations cancelled for non-clinical/capacity reasons",
SUMIFS(AllPublicationData!$I:$I,AllPublicationData!$A:$A,'Publication Table'!$B135,AllPublicationData!$B:$B,'Publication Table'!$C$4,AllPublicationData!$D:$D,'Publication Table'!G$7),
IF('Publication Table'!$C$5="Cancellations for other reasons",
SUMIFS(AllPublicationData!$J:$J,AllPublicationData!$A:$A,'Publication Table'!$B135,AllPublicationData!$B:$B,'Publication Table'!$C$4,AllPublicationData!$D:$D,'Publication Table'!G$7)))))))+
IF(AND($C$4="NHS Scotland",$C$5="Total Operations"),
SUMIFS(AllPublicationData!$E:$E,AllPublicationData!$A:$A,'Publication Table'!$B135,AllPublicationData!$B:$B,'Publication Table'!G$7),
IF(AND($C$4="NHS Scotland",$C$5="All Cancelled Operations"),
SUMIFS(AllPublicationData!$F:$F,AllPublicationData!$A:$A,'Publication Table'!$B135,AllPublicationData!$B:$B,'Publication Table'!G$7),
IF(AND($C$4="NHS Scotland",$C$5="Operations cancelled by patient"),
SUMIFS(AllPublicationData!$G:$G,AllPublicationData!$A:$A,'Publication Table'!$B135,AllPublicationData!$B:$B,'Publication Table'!G$7),
IF(AND($C$4="NHS Scotland",$C$5="Operations cancelled for clinical reasons"),
SUMIFS(AllPublicationData!$H:$H,AllPublicationData!$A:$A,'Publication Table'!$B135,AllPublicationData!$B:$B,'Publication Table'!G$7),
IF(AND($C$4="NHS Scotland",$C$5="Operations cancelled for non-clinical/capacity reasons"),
SUMIFS(AllPublicationData!$I:$I,AllPublicationData!$A:$A,'Publication Table'!$B135,AllPublicationData!$B:$B,'Publication Table'!G$7),
IF(AND($C$4="NHS Scotland",$C$5="Cancellations for other reasons"),
SUMIFS(AllPublicationData!$J:$J,AllPublicationData!$A:$A,'Publication Table'!$B135,AllPublicationData!$B:$B,'Publication Table'!G$7)))))))</f>
        <v>0</v>
      </c>
      <c r="H135" s="90">
        <f>IF($C$5="Total Operations",
SUMIFS(AllPublicationData!$E:$E,AllPublicationData!$A:$A,'Publication Table'!$B135,AllPublicationData!$B:$B,'Publication Table'!$C$4,AllPublicationData!$D:$D,'Publication Table'!H$7),
IF('Publication Table'!$C$5="All Cancelled Operations",
SUMIFS(AllPublicationData!$F:$F,AllPublicationData!$A:$A,'Publication Table'!$B135,AllPublicationData!$B:$B,'Publication Table'!$C$4,AllPublicationData!$D:$D,'Publication Table'!H$7),
IF('Publication Table'!$C$5="Operations cancelled by patient",
SUMIFS(AllPublicationData!$G:$G,AllPublicationData!$A:$A,'Publication Table'!$B135,AllPublicationData!$B:$B,'Publication Table'!$C$4,AllPublicationData!$D:$D,'Publication Table'!H$7),
IF('Publication Table'!$C$5="Operations cancelled for clinical reasons",
SUMIFS(AllPublicationData!$H:$H,AllPublicationData!$A:$A,'Publication Table'!$B135,AllPublicationData!$B:$B,'Publication Table'!$C$4,AllPublicationData!$D:$D,'Publication Table'!H$7),
IF('Publication Table'!$C$5="Operations cancelled for non-clinical/capacity reasons",
SUMIFS(AllPublicationData!$I:$I,AllPublicationData!$A:$A,'Publication Table'!$B135,AllPublicationData!$B:$B,'Publication Table'!$C$4,AllPublicationData!$D:$D,'Publication Table'!H$7),
IF('Publication Table'!$C$5="Cancellations for other reasons",
SUMIFS(AllPublicationData!$J:$J,AllPublicationData!$A:$A,'Publication Table'!$B135,AllPublicationData!$B:$B,'Publication Table'!$C$4,AllPublicationData!$D:$D,'Publication Table'!H$7)))))))+
IF(AND($C$4="NHS Scotland",$C$5="Total Operations"),
SUMIFS(AllPublicationData!$E:$E,AllPublicationData!$A:$A,'Publication Table'!$B135,AllPublicationData!$B:$B,'Publication Table'!H$7),
IF(AND($C$4="NHS Scotland",$C$5="All Cancelled Operations"),
SUMIFS(AllPublicationData!$F:$F,AllPublicationData!$A:$A,'Publication Table'!$B135,AllPublicationData!$B:$B,'Publication Table'!H$7),
IF(AND($C$4="NHS Scotland",$C$5="Operations cancelled by patient"),
SUMIFS(AllPublicationData!$G:$G,AllPublicationData!$A:$A,'Publication Table'!$B135,AllPublicationData!$B:$B,'Publication Table'!H$7),
IF(AND($C$4="NHS Scotland",$C$5="Operations cancelled for clinical reasons"),
SUMIFS(AllPublicationData!$H:$H,AllPublicationData!$A:$A,'Publication Table'!$B135,AllPublicationData!$B:$B,'Publication Table'!H$7),
IF(AND($C$4="NHS Scotland",$C$5="Operations cancelled for non-clinical/capacity reasons"),
SUMIFS(AllPublicationData!$I:$I,AllPublicationData!$A:$A,'Publication Table'!$B135,AllPublicationData!$B:$B,'Publication Table'!H$7),
IF(AND($C$4="NHS Scotland",$C$5="Cancellations for other reasons"),
SUMIFS(AllPublicationData!$J:$J,AllPublicationData!$A:$A,'Publication Table'!$B135,AllPublicationData!$B:$B,'Publication Table'!H$7)))))))</f>
        <v>0</v>
      </c>
      <c r="I135" s="90">
        <f>IF($C$5="Total Operations",
SUMIFS(AllPublicationData!$E:$E,AllPublicationData!$A:$A,'Publication Table'!$B135,AllPublicationData!$B:$B,'Publication Table'!$C$4,AllPublicationData!$D:$D,'Publication Table'!I$7),
IF('Publication Table'!$C$5="All Cancelled Operations",
SUMIFS(AllPublicationData!$F:$F,AllPublicationData!$A:$A,'Publication Table'!$B135,AllPublicationData!$B:$B,'Publication Table'!$C$4,AllPublicationData!$D:$D,'Publication Table'!I$7),
IF('Publication Table'!$C$5="Operations cancelled by patient",
SUMIFS(AllPublicationData!$G:$G,AllPublicationData!$A:$A,'Publication Table'!$B135,AllPublicationData!$B:$B,'Publication Table'!$C$4,AllPublicationData!$D:$D,'Publication Table'!I$7),
IF('Publication Table'!$C$5="Operations cancelled for clinical reasons",
SUMIFS(AllPublicationData!$H:$H,AllPublicationData!$A:$A,'Publication Table'!$B135,AllPublicationData!$B:$B,'Publication Table'!$C$4,AllPublicationData!$D:$D,'Publication Table'!I$7),
IF('Publication Table'!$C$5="Operations cancelled for non-clinical/capacity reasons",
SUMIFS(AllPublicationData!$I:$I,AllPublicationData!$A:$A,'Publication Table'!$B135,AllPublicationData!$B:$B,'Publication Table'!$C$4,AllPublicationData!$D:$D,'Publication Table'!I$7),
IF('Publication Table'!$C$5="Cancellations for other reasons",
SUMIFS(AllPublicationData!$J:$J,AllPublicationData!$A:$A,'Publication Table'!$B135,AllPublicationData!$B:$B,'Publication Table'!$C$4,AllPublicationData!$D:$D,'Publication Table'!I$7)))))))+
IF(AND($C$4="NHS Scotland",$C$5="Total Operations"),
SUMIFS(AllPublicationData!$E:$E,AllPublicationData!$A:$A,'Publication Table'!$B135,AllPublicationData!$B:$B,'Publication Table'!I$7),
IF(AND($C$4="NHS Scotland",$C$5="All Cancelled Operations"),
SUMIFS(AllPublicationData!$F:$F,AllPublicationData!$A:$A,'Publication Table'!$B135,AllPublicationData!$B:$B,'Publication Table'!I$7),
IF(AND($C$4="NHS Scotland",$C$5="Operations cancelled by patient"),
SUMIFS(AllPublicationData!$G:$G,AllPublicationData!$A:$A,'Publication Table'!$B135,AllPublicationData!$B:$B,'Publication Table'!I$7),
IF(AND($C$4="NHS Scotland",$C$5="Operations cancelled for clinical reasons"),
SUMIFS(AllPublicationData!$H:$H,AllPublicationData!$A:$A,'Publication Table'!$B135,AllPublicationData!$B:$B,'Publication Table'!I$7),
IF(AND($C$4="NHS Scotland",$C$5="Operations cancelled for non-clinical/capacity reasons"),
SUMIFS(AllPublicationData!$I:$I,AllPublicationData!$A:$A,'Publication Table'!$B135,AllPublicationData!$B:$B,'Publication Table'!I$7),
IF(AND($C$4="NHS Scotland",$C$5="Cancellations for other reasons"),
SUMIFS(AllPublicationData!$J:$J,AllPublicationData!$A:$A,'Publication Table'!$B135,AllPublicationData!$B:$B,'Publication Table'!I$7)))))))</f>
        <v>0</v>
      </c>
      <c r="J135" s="90">
        <f>IF($C$5="Total Operations",
SUMIFS(AllPublicationData!$E:$E,AllPublicationData!$A:$A,'Publication Table'!$B135,AllPublicationData!$B:$B,'Publication Table'!$C$4,AllPublicationData!$D:$D,'Publication Table'!J$7),
IF('Publication Table'!$C$5="All Cancelled Operations",
SUMIFS(AllPublicationData!$F:$F,AllPublicationData!$A:$A,'Publication Table'!$B135,AllPublicationData!$B:$B,'Publication Table'!$C$4,AllPublicationData!$D:$D,'Publication Table'!J$7),
IF('Publication Table'!$C$5="Operations cancelled by patient",
SUMIFS(AllPublicationData!$G:$G,AllPublicationData!$A:$A,'Publication Table'!$B135,AllPublicationData!$B:$B,'Publication Table'!$C$4,AllPublicationData!$D:$D,'Publication Table'!J$7),
IF('Publication Table'!$C$5="Operations cancelled for clinical reasons",
SUMIFS(AllPublicationData!$H:$H,AllPublicationData!$A:$A,'Publication Table'!$B135,AllPublicationData!$B:$B,'Publication Table'!$C$4,AllPublicationData!$D:$D,'Publication Table'!J$7),
IF('Publication Table'!$C$5="Operations cancelled for non-clinical/capacity reasons",
SUMIFS(AllPublicationData!$I:$I,AllPublicationData!$A:$A,'Publication Table'!$B135,AllPublicationData!$B:$B,'Publication Table'!$C$4,AllPublicationData!$D:$D,'Publication Table'!J$7),
IF('Publication Table'!$C$5="Cancellations for other reasons",
SUMIFS(AllPublicationData!$J:$J,AllPublicationData!$A:$A,'Publication Table'!$B135,AllPublicationData!$B:$B,'Publication Table'!$C$4,AllPublicationData!$D:$D,'Publication Table'!J$7)))))))+
IF(AND($C$4="NHS Scotland",$C$5="Total Operations"),
SUMIFS(AllPublicationData!$E:$E,AllPublicationData!$A:$A,'Publication Table'!$B135,AllPublicationData!$B:$B,'Publication Table'!J$7),
IF(AND($C$4="NHS Scotland",$C$5="All Cancelled Operations"),
SUMIFS(AllPublicationData!$F:$F,AllPublicationData!$A:$A,'Publication Table'!$B135,AllPublicationData!$B:$B,'Publication Table'!J$7),
IF(AND($C$4="NHS Scotland",$C$5="Operations cancelled by patient"),
SUMIFS(AllPublicationData!$G:$G,AllPublicationData!$A:$A,'Publication Table'!$B135,AllPublicationData!$B:$B,'Publication Table'!J$7),
IF(AND($C$4="NHS Scotland",$C$5="Operations cancelled for clinical reasons"),
SUMIFS(AllPublicationData!$H:$H,AllPublicationData!$A:$A,'Publication Table'!$B135,AllPublicationData!$B:$B,'Publication Table'!J$7),
IF(AND($C$4="NHS Scotland",$C$5="Operations cancelled for non-clinical/capacity reasons"),
SUMIFS(AllPublicationData!$I:$I,AllPublicationData!$A:$A,'Publication Table'!$B135,AllPublicationData!$B:$B,'Publication Table'!J$7),
IF(AND($C$4="NHS Scotland",$C$5="Cancellations for other reasons"),
SUMIFS(AllPublicationData!$J:$J,AllPublicationData!$A:$A,'Publication Table'!$B135,AllPublicationData!$B:$B,'Publication Table'!J$7)))))))</f>
        <v>0</v>
      </c>
      <c r="K135" s="90">
        <f>IF($C$5="Total Operations",
SUMIFS(AllPublicationData!$E:$E,AllPublicationData!$A:$A,'Publication Table'!$B135,AllPublicationData!$B:$B,'Publication Table'!$C$4,AllPublicationData!$D:$D,'Publication Table'!K$7),
IF('Publication Table'!$C$5="All Cancelled Operations",
SUMIFS(AllPublicationData!$F:$F,AllPublicationData!$A:$A,'Publication Table'!$B135,AllPublicationData!$B:$B,'Publication Table'!$C$4,AllPublicationData!$D:$D,'Publication Table'!K$7),
IF('Publication Table'!$C$5="Operations cancelled by patient",
SUMIFS(AllPublicationData!$G:$G,AllPublicationData!$A:$A,'Publication Table'!$B135,AllPublicationData!$B:$B,'Publication Table'!$C$4,AllPublicationData!$D:$D,'Publication Table'!K$7),
IF('Publication Table'!$C$5="Operations cancelled for clinical reasons",
SUMIFS(AllPublicationData!$H:$H,AllPublicationData!$A:$A,'Publication Table'!$B135,AllPublicationData!$B:$B,'Publication Table'!$C$4,AllPublicationData!$D:$D,'Publication Table'!K$7),
IF('Publication Table'!$C$5="Operations cancelled for non-clinical/capacity reasons",
SUMIFS(AllPublicationData!$I:$I,AllPublicationData!$A:$A,'Publication Table'!$B135,AllPublicationData!$B:$B,'Publication Table'!$C$4,AllPublicationData!$D:$D,'Publication Table'!K$7),
IF('Publication Table'!$C$5="Cancellations for other reasons",
SUMIFS(AllPublicationData!$J:$J,AllPublicationData!$A:$A,'Publication Table'!$B135,AllPublicationData!$B:$B,'Publication Table'!$C$4,AllPublicationData!$D:$D,'Publication Table'!K$7)))))))+
IF(AND($C$4="NHS Scotland",$C$5="Total Operations"),
SUMIFS(AllPublicationData!$E:$E,AllPublicationData!$A:$A,'Publication Table'!$B135,AllPublicationData!$B:$B,'Publication Table'!K$7),
IF(AND($C$4="NHS Scotland",$C$5="All Cancelled Operations"),
SUMIFS(AllPublicationData!$F:$F,AllPublicationData!$A:$A,'Publication Table'!$B135,AllPublicationData!$B:$B,'Publication Table'!K$7),
IF(AND($C$4="NHS Scotland",$C$5="Operations cancelled by patient"),
SUMIFS(AllPublicationData!$G:$G,AllPublicationData!$A:$A,'Publication Table'!$B135,AllPublicationData!$B:$B,'Publication Table'!K$7),
IF(AND($C$4="NHS Scotland",$C$5="Operations cancelled for clinical reasons"),
SUMIFS(AllPublicationData!$H:$H,AllPublicationData!$A:$A,'Publication Table'!$B135,AllPublicationData!$B:$B,'Publication Table'!K$7),
IF(AND($C$4="NHS Scotland",$C$5="Operations cancelled for non-clinical/capacity reasons"),
SUMIFS(AllPublicationData!$I:$I,AllPublicationData!$A:$A,'Publication Table'!$B135,AllPublicationData!$B:$B,'Publication Table'!K$7),
IF(AND($C$4="NHS Scotland",$C$5="Cancellations for other reasons"),
SUMIFS(AllPublicationData!$J:$J,AllPublicationData!$A:$A,'Publication Table'!$B135,AllPublicationData!$B:$B,'Publication Table'!K$7)))))))</f>
        <v>0</v>
      </c>
      <c r="L135" s="90">
        <f>IF($C$5="Total Operations",
SUMIFS(AllPublicationData!$E:$E,AllPublicationData!$A:$A,'Publication Table'!$B135,AllPublicationData!$B:$B,'Publication Table'!$C$4,AllPublicationData!$D:$D,'Publication Table'!L$7),
IF('Publication Table'!$C$5="All Cancelled Operations",
SUMIFS(AllPublicationData!$F:$F,AllPublicationData!$A:$A,'Publication Table'!$B135,AllPublicationData!$B:$B,'Publication Table'!$C$4,AllPublicationData!$D:$D,'Publication Table'!L$7),
IF('Publication Table'!$C$5="Operations cancelled by patient",
SUMIFS(AllPublicationData!$G:$G,AllPublicationData!$A:$A,'Publication Table'!$B135,AllPublicationData!$B:$B,'Publication Table'!$C$4,AllPublicationData!$D:$D,'Publication Table'!L$7),
IF('Publication Table'!$C$5="Operations cancelled for clinical reasons",
SUMIFS(AllPublicationData!$H:$H,AllPublicationData!$A:$A,'Publication Table'!$B135,AllPublicationData!$B:$B,'Publication Table'!$C$4,AllPublicationData!$D:$D,'Publication Table'!L$7),
IF('Publication Table'!$C$5="Operations cancelled for non-clinical/capacity reasons",
SUMIFS(AllPublicationData!$I:$I,AllPublicationData!$A:$A,'Publication Table'!$B135,AllPublicationData!$B:$B,'Publication Table'!$C$4,AllPublicationData!$D:$D,'Publication Table'!L$7),
IF('Publication Table'!$C$5="Cancellations for other reasons",
SUMIFS(AllPublicationData!$J:$J,AllPublicationData!$A:$A,'Publication Table'!$B135,AllPublicationData!$B:$B,'Publication Table'!$C$4,AllPublicationData!$D:$D,'Publication Table'!L$7)))))))+
IF(AND($C$4="NHS Scotland",$C$5="Total Operations"),
SUMIFS(AllPublicationData!$E:$E,AllPublicationData!$A:$A,'Publication Table'!$B135,AllPublicationData!$B:$B,'Publication Table'!L$7),
IF(AND($C$4="NHS Scotland",$C$5="All Cancelled Operations"),
SUMIFS(AllPublicationData!$F:$F,AllPublicationData!$A:$A,'Publication Table'!$B135,AllPublicationData!$B:$B,'Publication Table'!L$7),
IF(AND($C$4="NHS Scotland",$C$5="Operations cancelled by patient"),
SUMIFS(AllPublicationData!$G:$G,AllPublicationData!$A:$A,'Publication Table'!$B135,AllPublicationData!$B:$B,'Publication Table'!L$7),
IF(AND($C$4="NHS Scotland",$C$5="Operations cancelled for clinical reasons"),
SUMIFS(AllPublicationData!$H:$H,AllPublicationData!$A:$A,'Publication Table'!$B135,AllPublicationData!$B:$B,'Publication Table'!L$7),
IF(AND($C$4="NHS Scotland",$C$5="Operations cancelled for non-clinical/capacity reasons"),
SUMIFS(AllPublicationData!$I:$I,AllPublicationData!$A:$A,'Publication Table'!$B135,AllPublicationData!$B:$B,'Publication Table'!L$7),
IF(AND($C$4="NHS Scotland",$C$5="Cancellations for other reasons"),
SUMIFS(AllPublicationData!$J:$J,AllPublicationData!$A:$A,'Publication Table'!$B135,AllPublicationData!$B:$B,'Publication Table'!L$7)))))))</f>
        <v>0</v>
      </c>
      <c r="M135" s="90">
        <f>IF($C$5="Total Operations",
SUMIFS(AllPublicationData!$E:$E,AllPublicationData!$A:$A,'Publication Table'!$B135,AllPublicationData!$B:$B,'Publication Table'!$C$4,AllPublicationData!$D:$D,'Publication Table'!M$7),
IF('Publication Table'!$C$5="All Cancelled Operations",
SUMIFS(AllPublicationData!$F:$F,AllPublicationData!$A:$A,'Publication Table'!$B135,AllPublicationData!$B:$B,'Publication Table'!$C$4,AllPublicationData!$D:$D,'Publication Table'!M$7),
IF('Publication Table'!$C$5="Operations cancelled by patient",
SUMIFS(AllPublicationData!$G:$G,AllPublicationData!$A:$A,'Publication Table'!$B135,AllPublicationData!$B:$B,'Publication Table'!$C$4,AllPublicationData!$D:$D,'Publication Table'!M$7),
IF('Publication Table'!$C$5="Operations cancelled for clinical reasons",
SUMIFS(AllPublicationData!$G:$G,AllPublicationData!$A:$A,'Publication Table'!$B135,AllPublicationData!$B:$B,'Publication Table'!$C$4,AllPublicationData!$D:$D,'Publication Table'!M$7),
IF('Publication Table'!$C$5="Operations cancelled for non-clinical/capacity reasons",
SUMIFS(AllPublicationData!$G:$G,AllPublicationData!$A:$A,'Publication Table'!$B135,AllPublicationData!$B:$B,'Publication Table'!$C$4,AllPublicationData!$D:$D,'Publication Table'!M$7),
IF('Publication Table'!$C$5="Cancellations for other reasons",
SUMIFS(AllPublicationData!$G:$G,AllPublicationData!$A:$A,'Publication Table'!$B135,AllPublicationData!$B:$B,'Publication Table'!$C$4,AllPublicationData!$D:$D,'Publication Table'!M$7)))))))+
IF(AND($C$4="NHS Scotland",$C$5="Total Operations"),
SUMIFS(AllPublicationData!$E:$E,AllPublicationData!$A:$A,'Publication Table'!$B135,AllPublicationData!$B:$B,'Publication Table'!M$7),
IF(AND($C$4="NHS Scotland",$C$5="All Cancelled Operations"),
SUMIFS(AllPublicationData!$F:$F,AllPublicationData!$A:$A,'Publication Table'!$B135,AllPublicationData!$B:$B,'Publication Table'!M$7),
IF(AND($C$4="NHS Scotland",$C$5="Operations cancelled by patient"),
SUMIFS(AllPublicationData!$G:$G,AllPublicationData!$A:$A,'Publication Table'!$B135,AllPublicationData!$B:$B,'Publication Table'!M$7),
IF(AND($C$4="NHS Scotland",$C$5="Operations cancelled for clinical reasons"),
SUMIFS(AllPublicationData!$H:$H,AllPublicationData!$A:$A,'Publication Table'!$B135,AllPublicationData!$B:$B,'Publication Table'!M$7),
IF(AND($C$4="NHS Scotland",$C$5="Operations cancelled for non-clinical/capacity reasons"),
SUMIFS(AllPublicationData!$I:$I,AllPublicationData!$A:$A,'Publication Table'!$B135,AllPublicationData!$B:$B,'Publication Table'!M$7),
IF(AND($C$4="NHS Scotland",$C$5="Cancellations for other reasons"),
SUMIFS(AllPublicationData!$J:$J,AllPublicationData!$A:$A,'Publication Table'!$B135,AllPublicationData!$B:$B,'Publication Table'!M$7)))))))</f>
        <v>0</v>
      </c>
      <c r="N135" s="90">
        <f>IF($C$5="Total Operations",
SUMIFS(AllPublicationData!$E:$E,AllPublicationData!$A:$A,'Publication Table'!$B135,AllPublicationData!$B:$B,'Publication Table'!$C$4,AllPublicationData!$D:$D,'Publication Table'!N$7),
IF('Publication Table'!$C$5="All Cancelled Operations",
SUMIFS(AllPublicationData!$F:$F,AllPublicationData!$A:$A,'Publication Table'!$B135,AllPublicationData!$B:$B,'Publication Table'!$C$4,AllPublicationData!$D:$D,'Publication Table'!N$7),
IF('Publication Table'!$C$5="Operations cancelled by patient",
SUMIFS(AllPublicationData!$G:$G,AllPublicationData!$A:$A,'Publication Table'!$B135,AllPublicationData!$B:$B,'Publication Table'!$C$4,AllPublicationData!$D:$D,'Publication Table'!N$7),
IF('Publication Table'!$C$5="Operations cancelled for clinical reasons",
SUMIFS(AllPublicationData!$G:$G,AllPublicationData!$A:$A,'Publication Table'!$B135,AllPublicationData!$B:$B,'Publication Table'!$C$4,AllPublicationData!$D:$D,'Publication Table'!N$7),
IF('Publication Table'!$C$5="Operations cancelled for non-clinical/capacity reasons",
SUMIFS(AllPublicationData!$G:$G,AllPublicationData!$A:$A,'Publication Table'!$B135,AllPublicationData!$B:$B,'Publication Table'!$C$4,AllPublicationData!$D:$D,'Publication Table'!N$7),
IF('Publication Table'!$C$5="Cancellations for other reasons",
SUMIFS(AllPublicationData!$G:$G,AllPublicationData!$A:$A,'Publication Table'!$B135,AllPublicationData!$B:$B,'Publication Table'!$C$4,AllPublicationData!$D:$D,'Publication Table'!N$7)))))))+
IF(AND($C$4="NHS Scotland",$C$5="Total Operations"),
SUMIFS(AllPublicationData!$E:$E,AllPublicationData!$A:$A,'Publication Table'!$B135,AllPublicationData!$B:$B,'Publication Table'!N$7),
IF(AND($C$4="NHS Scotland",$C$5="All Cancelled Operations"),
SUMIFS(AllPublicationData!$F:$F,AllPublicationData!$A:$A,'Publication Table'!$B135,AllPublicationData!$B:$B,'Publication Table'!N$7),
IF(AND($C$4="NHS Scotland",$C$5="Operations cancelled by patient"),
SUMIFS(AllPublicationData!$G:$G,AllPublicationData!$A:$A,'Publication Table'!$B135,AllPublicationData!$B:$B,'Publication Table'!N$7),
IF(AND($C$4="NHS Scotland",$C$5="Operations cancelled for clinical reasons"),
SUMIFS(AllPublicationData!$H:$H,AllPublicationData!$A:$A,'Publication Table'!$B135,AllPublicationData!$B:$B,'Publication Table'!N$7),
IF(AND($C$4="NHS Scotland",$C$5="Operations cancelled for non-clinical/capacity reasons"),
SUMIFS(AllPublicationData!$I:$I,AllPublicationData!$A:$A,'Publication Table'!$B135,AllPublicationData!$B:$B,'Publication Table'!N$7),
IF(AND($C$4="NHS Scotland",$C$5="Cancellations for other reasons"),
SUMIFS(AllPublicationData!$J:$J,AllPublicationData!$A:$A,'Publication Table'!$B135,AllPublicationData!$B:$B,'Publication Table'!N$7)))))))</f>
        <v>0</v>
      </c>
      <c r="O135" s="90">
        <f>IF($C$5="Total Operations",
SUMIFS(AllPublicationData!$E:$E,AllPublicationData!$A:$A,'Publication Table'!$B135,AllPublicationData!$B:$B,'Publication Table'!$C$4,AllPublicationData!$D:$D,'Publication Table'!O$7),
IF('Publication Table'!$C$5="All Cancelled Operations",
SUMIFS(AllPublicationData!$F:$F,AllPublicationData!$A:$A,'Publication Table'!$B135,AllPublicationData!$B:$B,'Publication Table'!$C$4,AllPublicationData!$D:$D,'Publication Table'!O$7),
IF('Publication Table'!$C$5="Operations cancelled by patient",
SUMIFS(AllPublicationData!$G:$G,AllPublicationData!$A:$A,'Publication Table'!$B135,AllPublicationData!$B:$B,'Publication Table'!$C$4,AllPublicationData!$D:$D,'Publication Table'!O$7),
IF('Publication Table'!$C$5="Operations cancelled for clinical reasons",
SUMIFS(AllPublicationData!$G:$G,AllPublicationData!$A:$A,'Publication Table'!$B135,AllPublicationData!$B:$B,'Publication Table'!$C$4,AllPublicationData!$D:$D,'Publication Table'!O$7),
IF('Publication Table'!$C$5="Operations cancelled for non-clinical/capacity reasons",
SUMIFS(AllPublicationData!$G:$G,AllPublicationData!$A:$A,'Publication Table'!$B135,AllPublicationData!$B:$B,'Publication Table'!$C$4,AllPublicationData!$D:$D,'Publication Table'!O$7),
IF('Publication Table'!$C$5="Cancellations for other reasons",
SUMIFS(AllPublicationData!$G:$G,AllPublicationData!$A:$A,'Publication Table'!$B135,AllPublicationData!$B:$B,'Publication Table'!$C$4,AllPublicationData!$D:$D,'Publication Table'!O$7)))))))+
IF(AND($C$4="NHS Scotland",$C$5="Total Operations"),
SUMIFS(AllPublicationData!$E:$E,AllPublicationData!$A:$A,'Publication Table'!$B135,AllPublicationData!$B:$B,'Publication Table'!O$7),
IF(AND($C$4="NHS Scotland",$C$5="All Cancelled Operations"),
SUMIFS(AllPublicationData!$F:$F,AllPublicationData!$A:$A,'Publication Table'!$B135,AllPublicationData!$B:$B,'Publication Table'!O$7),
IF(AND($C$4="NHS Scotland",$C$5="Operations cancelled by patient"),
SUMIFS(AllPublicationData!$G:$G,AllPublicationData!$A:$A,'Publication Table'!$B135,AllPublicationData!$B:$B,'Publication Table'!O$7),
IF(AND($C$4="NHS Scotland",$C$5="Operations cancelled for clinical reasons"),
SUMIFS(AllPublicationData!$H:$H,AllPublicationData!$A:$A,'Publication Table'!$B135,AllPublicationData!$B:$B,'Publication Table'!O$7),
IF(AND($C$4="NHS Scotland",$C$5="Operations cancelled for non-clinical/capacity reasons"),
SUMIFS(AllPublicationData!$I:$I,AllPublicationData!$A:$A,'Publication Table'!$B135,AllPublicationData!$B:$B,'Publication Table'!O$7),
IF(AND($C$4="NHS Scotland",$C$5="Cancellations for other reasons"),
SUMIFS(AllPublicationData!$J:$J,AllPublicationData!$A:$A,'Publication Table'!$B135,AllPublicationData!$B:$B,'Publication Table'!O$7)))))))</f>
        <v>0</v>
      </c>
      <c r="P135" s="90">
        <f>IF($C$5="Total Operations",
SUMIFS(AllPublicationData!$E:$E,AllPublicationData!$A:$A,'Publication Table'!$B135,AllPublicationData!$B:$B,'Publication Table'!$C$4,AllPublicationData!$D:$D,'Publication Table'!P$7),
IF('Publication Table'!$C$5="All Cancelled Operations",
SUMIFS(AllPublicationData!$F:$F,AllPublicationData!$A:$A,'Publication Table'!$B135,AllPublicationData!$B:$B,'Publication Table'!$C$4,AllPublicationData!$D:$D,'Publication Table'!P$7),
IF('Publication Table'!$C$5="Operations cancelled by patient",
SUMIFS(AllPublicationData!$G:$G,AllPublicationData!$A:$A,'Publication Table'!$B135,AllPublicationData!$B:$B,'Publication Table'!$C$4,AllPublicationData!$D:$D,'Publication Table'!P$7),
IF('Publication Table'!$C$5="Operations cancelled for clinical reasons",
SUMIFS(AllPublicationData!$G:$G,AllPublicationData!$A:$A,'Publication Table'!$B135,AllPublicationData!$B:$B,'Publication Table'!$C$4,AllPublicationData!$D:$D,'Publication Table'!P$7),
IF('Publication Table'!$C$5="Operations cancelled for non-clinical/capacity reasons",
SUMIFS(AllPublicationData!$G:$G,AllPublicationData!$A:$A,'Publication Table'!$B135,AllPublicationData!$B:$B,'Publication Table'!$C$4,AllPublicationData!$D:$D,'Publication Table'!P$7),
IF('Publication Table'!$C$5="Cancellations for other reasons",
SUMIFS(AllPublicationData!$G:$G,AllPublicationData!$A:$A,'Publication Table'!$B135,AllPublicationData!$B:$B,'Publication Table'!$C$4,AllPublicationData!$D:$D,'Publication Table'!P$7)))))))+
IF(AND($C$4="NHS Scotland",$C$5="Total Operations"),
SUMIFS(AllPublicationData!$E:$E,AllPublicationData!$A:$A,'Publication Table'!$B135,AllPublicationData!$B:$B,'Publication Table'!P$7),
IF(AND($C$4="NHS Scotland",$C$5="All Cancelled Operations"),
SUMIFS(AllPublicationData!$F:$F,AllPublicationData!$A:$A,'Publication Table'!$B135,AllPublicationData!$B:$B,'Publication Table'!P$7),
IF(AND($C$4="NHS Scotland",$C$5="Operations cancelled by patient"),
SUMIFS(AllPublicationData!$G:$G,AllPublicationData!$A:$A,'Publication Table'!$B135,AllPublicationData!$B:$B,'Publication Table'!P$7),
IF(AND($C$4="NHS Scotland",$C$5="Operations cancelled for clinical reasons"),
SUMIFS(AllPublicationData!$H:$H,AllPublicationData!$A:$A,'Publication Table'!$B135,AllPublicationData!$B:$B,'Publication Table'!P$7),
IF(AND($C$4="NHS Scotland",$C$5="Operations cancelled for non-clinical/capacity reasons"),
SUMIFS(AllPublicationData!$I:$I,AllPublicationData!$A:$A,'Publication Table'!$B135,AllPublicationData!$B:$B,'Publication Table'!P$7),
IF(AND($C$4="NHS Scotland",$C$5="Cancellations for other reasons"),
SUMIFS(AllPublicationData!$J:$J,AllPublicationData!$A:$A,'Publication Table'!$B135,AllPublicationData!$B:$B,'Publication Table'!P$7)))))))</f>
        <v>0</v>
      </c>
      <c r="Q135" s="90">
        <f>IF($C$5="Total Operations",
SUMIFS(AllPublicationData!$E:$E,AllPublicationData!$A:$A,'Publication Table'!$B135,AllPublicationData!$B:$B,'Publication Table'!$C$4,AllPublicationData!$D:$D,'Publication Table'!Q$7),
IF('Publication Table'!$C$5="All Cancelled Operations",
SUMIFS(AllPublicationData!$F:$F,AllPublicationData!$A:$A,'Publication Table'!$B135,AllPublicationData!$B:$B,'Publication Table'!$C$4,AllPublicationData!$D:$D,'Publication Table'!Q$7),
IF('Publication Table'!$C$5="Operations cancelled by patient",
SUMIFS(AllPublicationData!$G:$G,AllPublicationData!$A:$A,'Publication Table'!$B135,AllPublicationData!$B:$B,'Publication Table'!$C$4,AllPublicationData!$D:$D,'Publication Table'!Q$7),
IF('Publication Table'!$C$5="Operations cancelled for clinical reasons",
SUMIFS(AllPublicationData!$G:$G,AllPublicationData!$A:$A,'Publication Table'!$B135,AllPublicationData!$B:$B,'Publication Table'!$C$4,AllPublicationData!$D:$D,'Publication Table'!Q$7),
IF('Publication Table'!$C$5="Operations cancelled for non-clinical/capacity reasons",
SUMIFS(AllPublicationData!$G:$G,AllPublicationData!$A:$A,'Publication Table'!$B135,AllPublicationData!$B:$B,'Publication Table'!$C$4,AllPublicationData!$D:$D,'Publication Table'!Q$7),
IF('Publication Table'!$C$5="Cancellations for other reasons",
SUMIFS(AllPublicationData!$G:$G,AllPublicationData!$A:$A,'Publication Table'!$B135,AllPublicationData!$B:$B,'Publication Table'!$C$4,AllPublicationData!$D:$D,'Publication Table'!Q$7)))))))+
IF(AND($C$4="NHS Scotland",$C$5="Total Operations"),
SUMIFS(AllPublicationData!$E:$E,AllPublicationData!$A:$A,'Publication Table'!$B135,AllPublicationData!$B:$B,'Publication Table'!Q$7),
IF(AND($C$4="NHS Scotland",$C$5="All Cancelled Operations"),
SUMIFS(AllPublicationData!$F:$F,AllPublicationData!$A:$A,'Publication Table'!$B135,AllPublicationData!$B:$B,'Publication Table'!Q$7),
IF(AND($C$4="NHS Scotland",$C$5="Operations cancelled by patient"),
SUMIFS(AllPublicationData!$G:$G,AllPublicationData!$A:$A,'Publication Table'!$B135,AllPublicationData!$B:$B,'Publication Table'!Q$7),
IF(AND($C$4="NHS Scotland",$C$5="Operations cancelled for clinical reasons"),
SUMIFS(AllPublicationData!$H:$H,AllPublicationData!$A:$A,'Publication Table'!$B135,AllPublicationData!$B:$B,'Publication Table'!Q$7),
IF(AND($C$4="NHS Scotland",$C$5="Operations cancelled for non-clinical/capacity reasons"),
SUMIFS(AllPublicationData!$I:$I,AllPublicationData!$A:$A,'Publication Table'!$B135,AllPublicationData!$B:$B,'Publication Table'!Q$7),
IF(AND($C$4="NHS Scotland",$C$5="Cancellations for other reasons"),
SUMIFS(AllPublicationData!$J:$J,AllPublicationData!$A:$A,'Publication Table'!$B135,AllPublicationData!$B:$B,'Publication Table'!Q$7)))))))</f>
        <v>0</v>
      </c>
      <c r="R135" s="90">
        <f>IF($C$5="Total Operations",
SUMIFS(AllPublicationData!$E:$E,AllPublicationData!$A:$A,'Publication Table'!$B135,AllPublicationData!$B:$B,'Publication Table'!$C$4,AllPublicationData!$D:$D,'Publication Table'!R$7),
IF('Publication Table'!$C$5="All Cancelled Operations",
SUMIFS(AllPublicationData!$F:$F,AllPublicationData!$A:$A,'Publication Table'!$B135,AllPublicationData!$B:$B,'Publication Table'!$C$4,AllPublicationData!$D:$D,'Publication Table'!R$7),
IF('Publication Table'!$C$5="Operations cancelled by patient",
SUMIFS(AllPublicationData!$G:$G,AllPublicationData!$A:$A,'Publication Table'!$B135,AllPublicationData!$B:$B,'Publication Table'!$C$4,AllPublicationData!$D:$D,'Publication Table'!R$7),
IF('Publication Table'!$C$5="Operations cancelled for clinical reasons",
SUMIFS(AllPublicationData!$G:$G,AllPublicationData!$A:$A,'Publication Table'!$B135,AllPublicationData!$B:$B,'Publication Table'!$C$4,AllPublicationData!$D:$D,'Publication Table'!R$7),
IF('Publication Table'!$C$5="Operations cancelled for non-clinical/capacity reasons",
SUMIFS(AllPublicationData!$G:$G,AllPublicationData!$A:$A,'Publication Table'!$B135,AllPublicationData!$B:$B,'Publication Table'!$C$4,AllPublicationData!$D:$D,'Publication Table'!R$7),
IF('Publication Table'!$C$5="Cancellations for other reasons",
SUMIFS(AllPublicationData!$G:$G,AllPublicationData!$A:$A,'Publication Table'!$B135,AllPublicationData!$B:$B,'Publication Table'!$C$4,AllPublicationData!$D:$D,'Publication Table'!R$7)))))))+
IF(AND($C$4="NHS Scotland",$C$5="Total Operations"),
SUMIFS(AllPublicationData!$E:$E,AllPublicationData!$A:$A,'Publication Table'!$B135,AllPublicationData!$B:$B,'Publication Table'!R$7),
IF(AND($C$4="NHS Scotland",$C$5="All Cancelled Operations"),
SUMIFS(AllPublicationData!$F:$F,AllPublicationData!$A:$A,'Publication Table'!$B135,AllPublicationData!$B:$B,'Publication Table'!R$7),
IF(AND($C$4="NHS Scotland",$C$5="Operations cancelled by patient"),
SUMIFS(AllPublicationData!$G:$G,AllPublicationData!$A:$A,'Publication Table'!$B135,AllPublicationData!$B:$B,'Publication Table'!R$7),
IF(AND($C$4="NHS Scotland",$C$5="Operations cancelled for clinical reasons"),
SUMIFS(AllPublicationData!$H:$H,AllPublicationData!$A:$A,'Publication Table'!$B135,AllPublicationData!$B:$B,'Publication Table'!R$7),
IF(AND($C$4="NHS Scotland",$C$5="Operations cancelled for non-clinical/capacity reasons"),
SUMIFS(AllPublicationData!$I:$I,AllPublicationData!$A:$A,'Publication Table'!$B135,AllPublicationData!$B:$B,'Publication Table'!R$7),
IF(AND($C$4="NHS Scotland",$C$5="Cancellations for other reasons"),
SUMIFS(AllPublicationData!$J:$J,AllPublicationData!$A:$A,'Publication Table'!$B135,AllPublicationData!$B:$B,'Publication Table'!R$7)))))))</f>
        <v>0</v>
      </c>
    </row>
    <row r="136" spans="3:18" x14ac:dyDescent="0.35">
      <c r="C136" s="81">
        <f>IF($C$5="Total Operations",
SUMIFS(AllPublicationData!$E:$E,AllPublicationData!$A:$A,'Publication Table'!$B136,AllPublicationData!$B:$B,'Publication Table'!$C$4),
IF('Publication Table'!$C$5="All Cancelled Operations",
SUMIFS(AllPublicationData!$F:$F,AllPublicationData!$A:$A,'Publication Table'!$B136,AllPublicationData!$B:$B,'Publication Table'!$C$4),
IF('Publication Table'!$C$5="Operations cancelled by patient",
SUMIFS(AllPublicationData!$G:$G,AllPublicationData!$A:$A,'Publication Table'!$B136,AllPublicationData!$B:$B,'Publication Table'!$C$4),
IF('Publication Table'!$C$5="Operations cancelled for clinical reasons",
SUMIFS(AllPublicationData!$H:$H,AllPublicationData!$A:$A,'Publication Table'!$B136,AllPublicationData!$B:$B,'Publication Table'!$C$4),
IF('Publication Table'!$C$5="Operations cancelled for non-clinical/capacity reasons",
SUMIFS(AllPublicationData!$I:$I,AllPublicationData!$A:$A,'Publication Table'!$B136,AllPublicationData!$B:$B,'Publication Table'!$C$4),
IF('Publication Table'!$C$5="Cancellations for other reasons",
SUMIFS(AllPublicationData!$J:$J,AllPublicationData!$A:$A,'Publication Table'!$B136,AllPublicationData!$B:$B,'Publication Table'!$C$4)))))))+
IF(AND($C$4="NHS Scotland",$C$5="Total Operations"),
SUMIFS(AllPublicationData!$E:$E,AllPublicationData!$A:$A,'Publication Table'!$B136),
IF(AND($C$4="NHS Scotland",$C$5="All Cancelled Operations"),
SUMIFS(AllPublicationData!$F:$F,AllPublicationData!$A:$A,'Publication Table'!$B136),
IF(AND($C$4="NHS Scotland",$C$5="Operations cancelled by patient"),
SUMIFS(AllPublicationData!$G:$G,AllPublicationData!$A:$A,'Publication Table'!$B136),
IF(AND($C$4="NHS Scotland",$C$5="Operations cancelled for clinical reasons"),
SUMIFS(AllPublicationData!$H:$H,AllPublicationData!$A:$A,'Publication Table'!$B136),
IF(AND($C$4="NHS Scotland",$C$5="Operations cancelled for non-clinical/capacity reasons"),
SUMIFS(AllPublicationData!$I:$I,AllPublicationData!$A:$A,'Publication Table'!$B136),
IF(AND($C$4="NHS Scotland",$C$5="Cancellations for other reasons"),
SUMIFS(AllPublicationData!$J:$J,AllPublicationData!$A:$A,'Publication Table'!$B136)))))))</f>
        <v>0</v>
      </c>
      <c r="D136" s="90">
        <f>IF($C$5="Total Operations",
SUMIFS(AllPublicationData!$E:$E,AllPublicationData!$A:$A,'Publication Table'!$B136,AllPublicationData!$B:$B,'Publication Table'!$C$4,AllPublicationData!$D:$D,'Publication Table'!D$7),
IF('Publication Table'!$C$5="All Cancelled Operations",
SUMIFS(AllPublicationData!$F:$F,AllPublicationData!$A:$A,'Publication Table'!$B136,AllPublicationData!$B:$B,'Publication Table'!$C$4,AllPublicationData!$D:$D,'Publication Table'!D$7),
IF('Publication Table'!$C$5="Operations cancelled by patient",
SUMIFS(AllPublicationData!$G:$G,AllPublicationData!$A:$A,'Publication Table'!$B136,AllPublicationData!$B:$B,'Publication Table'!$C$4,AllPublicationData!$D:$D,'Publication Table'!D$7),
IF('Publication Table'!$C$5="Operations cancelled for clinical reasons",
SUMIFS(AllPublicationData!$H:$H,AllPublicationData!$A:$A,'Publication Table'!$B136,AllPublicationData!$B:$B,'Publication Table'!$C$4,AllPublicationData!$D:$D,'Publication Table'!D$7),
IF('Publication Table'!$C$5="Operations cancelled for non-clinical/capacity reasons",
SUMIFS(AllPublicationData!$I:$I,AllPublicationData!$A:$A,'Publication Table'!$B136,AllPublicationData!$B:$B,'Publication Table'!$C$4,AllPublicationData!$D:$D,'Publication Table'!D$7),
IF('Publication Table'!$C$5="Cancellations for other reasons",
SUMIFS(AllPublicationData!$J:$J,AllPublicationData!$A:$A,'Publication Table'!$B136,AllPublicationData!$B:$B,'Publication Table'!$C$4,AllPublicationData!$D:$D,'Publication Table'!D$7)))))))+
IF(AND($C$4="NHS Scotland",$C$5="Total Operations"),
SUMIFS(AllPublicationData!$E:$E,AllPublicationData!$A:$A,'Publication Table'!$B136,AllPublicationData!$B:$B,'Publication Table'!D$7),
IF(AND($C$4="NHS Scotland",$C$5="All Cancelled Operations"),
SUMIFS(AllPublicationData!$F:$F,AllPublicationData!$A:$A,'Publication Table'!$B136,AllPublicationData!$B:$B,'Publication Table'!D$7),
IF(AND($C$4="NHS Scotland",$C$5="Operations cancelled by patient"),
SUMIFS(AllPublicationData!$G:$G,AllPublicationData!$A:$A,'Publication Table'!$B136,AllPublicationData!$B:$B,'Publication Table'!D$7),
IF(AND($C$4="NHS Scotland",$C$5="Operations cancelled for clinical reasons"),
SUMIFS(AllPublicationData!$H:$H,AllPublicationData!$A:$A,'Publication Table'!$B136,AllPublicationData!$B:$B,'Publication Table'!D$7),
IF(AND($C$4="NHS Scotland",$C$5="Operations cancelled for non-clinical/capacity reasons"),
SUMIFS(AllPublicationData!$I:$I,AllPublicationData!$A:$A,'Publication Table'!$B136,AllPublicationData!$B:$B,'Publication Table'!D$7),
IF(AND($C$4="NHS Scotland",$C$5="Cancellations for other reasons"),
SUMIFS(AllPublicationData!$J:$J,AllPublicationData!$A:$A,'Publication Table'!$B136,AllPublicationData!$B:$B,'Publication Table'!D$7)))))))</f>
        <v>0</v>
      </c>
      <c r="E136" s="90">
        <f>IF($C$5="Total Operations",
SUMIFS(AllPublicationData!$E:$E,AllPublicationData!$A:$A,'Publication Table'!$B136,AllPublicationData!$B:$B,'Publication Table'!$C$4,AllPublicationData!$D:$D,'Publication Table'!E$7),
IF('Publication Table'!$C$5="All Cancelled Operations",
SUMIFS(AllPublicationData!$F:$F,AllPublicationData!$A:$A,'Publication Table'!$B136,AllPublicationData!$B:$B,'Publication Table'!$C$4,AllPublicationData!$D:$D,'Publication Table'!E$7),
IF('Publication Table'!$C$5="Operations cancelled by patient",
SUMIFS(AllPublicationData!$G:$G,AllPublicationData!$A:$A,'Publication Table'!$B136,AllPublicationData!$B:$B,'Publication Table'!$C$4,AllPublicationData!$D:$D,'Publication Table'!E$7),
IF('Publication Table'!$C$5="Operations cancelled for clinical reasons",
SUMIFS(AllPublicationData!$H:$H,AllPublicationData!$A:$A,'Publication Table'!$B136,AllPublicationData!$B:$B,'Publication Table'!$C$4,AllPublicationData!$D:$D,'Publication Table'!E$7),
IF('Publication Table'!$C$5="Operations cancelled for non-clinical/capacity reasons",
SUMIFS(AllPublicationData!$I:$I,AllPublicationData!$A:$A,'Publication Table'!$B136,AllPublicationData!$B:$B,'Publication Table'!$C$4,AllPublicationData!$D:$D,'Publication Table'!E$7),
IF('Publication Table'!$C$5="Cancellations for other reasons",
SUMIFS(AllPublicationData!$J:$J,AllPublicationData!$A:$A,'Publication Table'!$B136,AllPublicationData!$B:$B,'Publication Table'!$C$4,AllPublicationData!$D:$D,'Publication Table'!E$7)))))))+
IF(AND($C$4="NHS Scotland",$C$5="Total Operations"),
SUMIFS(AllPublicationData!$E:$E,AllPublicationData!$A:$A,'Publication Table'!$B136,AllPublicationData!$B:$B,'Publication Table'!E$7),
IF(AND($C$4="NHS Scotland",$C$5="All Cancelled Operations"),
SUMIFS(AllPublicationData!$F:$F,AllPublicationData!$A:$A,'Publication Table'!$B136,AllPublicationData!$B:$B,'Publication Table'!E$7),
IF(AND($C$4="NHS Scotland",$C$5="Operations cancelled by patient"),
SUMIFS(AllPublicationData!$G:$G,AllPublicationData!$A:$A,'Publication Table'!$B136,AllPublicationData!$B:$B,'Publication Table'!E$7),
IF(AND($C$4="NHS Scotland",$C$5="Operations cancelled for clinical reasons"),
SUMIFS(AllPublicationData!$H:$H,AllPublicationData!$A:$A,'Publication Table'!$B136,AllPublicationData!$B:$B,'Publication Table'!E$7),
IF(AND($C$4="NHS Scotland",$C$5="Operations cancelled for non-clinical/capacity reasons"),
SUMIFS(AllPublicationData!$I:$I,AllPublicationData!$A:$A,'Publication Table'!$B136,AllPublicationData!$B:$B,'Publication Table'!E$7),
IF(AND($C$4="NHS Scotland",$C$5="Cancellations for other reasons"),
SUMIFS(AllPublicationData!$J:$J,AllPublicationData!$A:$A,'Publication Table'!$B136,AllPublicationData!$B:$B,'Publication Table'!E$7)))))))</f>
        <v>0</v>
      </c>
      <c r="F136" s="90">
        <f>IF($C$5="Total Operations",
SUMIFS(AllPublicationData!$E:$E,AllPublicationData!$A:$A,'Publication Table'!$B136,AllPublicationData!$B:$B,'Publication Table'!$C$4,AllPublicationData!$D:$D,'Publication Table'!F$7),
IF('Publication Table'!$C$5="All Cancelled Operations",
SUMIFS(AllPublicationData!$F:$F,AllPublicationData!$A:$A,'Publication Table'!$B136,AllPublicationData!$B:$B,'Publication Table'!$C$4,AllPublicationData!$D:$D,'Publication Table'!F$7),
IF('Publication Table'!$C$5="Operations cancelled by patient",
SUMIFS(AllPublicationData!$G:$G,AllPublicationData!$A:$A,'Publication Table'!$B136,AllPublicationData!$B:$B,'Publication Table'!$C$4,AllPublicationData!$D:$D,'Publication Table'!F$7),
IF('Publication Table'!$C$5="Operations cancelled for clinical reasons",
SUMIFS(AllPublicationData!$H:$H,AllPublicationData!$A:$A,'Publication Table'!$B136,AllPublicationData!$B:$B,'Publication Table'!$C$4,AllPublicationData!$D:$D,'Publication Table'!F$7),
IF('Publication Table'!$C$5="Operations cancelled for non-clinical/capacity reasons",
SUMIFS(AllPublicationData!$I:$I,AllPublicationData!$A:$A,'Publication Table'!$B136,AllPublicationData!$B:$B,'Publication Table'!$C$4,AllPublicationData!$D:$D,'Publication Table'!F$7),
IF('Publication Table'!$C$5="Cancellations for other reasons",
SUMIFS(AllPublicationData!$J:$J,AllPublicationData!$A:$A,'Publication Table'!$B136,AllPublicationData!$B:$B,'Publication Table'!$C$4,AllPublicationData!$D:$D,'Publication Table'!F$7)))))))+
IF(AND($C$4="NHS Scotland",$C$5="Total Operations"),
SUMIFS(AllPublicationData!$E:$E,AllPublicationData!$A:$A,'Publication Table'!$B136,AllPublicationData!$B:$B,'Publication Table'!F$7),
IF(AND($C$4="NHS Scotland",$C$5="All Cancelled Operations"),
SUMIFS(AllPublicationData!$F:$F,AllPublicationData!$A:$A,'Publication Table'!$B136,AllPublicationData!$B:$B,'Publication Table'!F$7),
IF(AND($C$4="NHS Scotland",$C$5="Operations cancelled by patient"),
SUMIFS(AllPublicationData!$G:$G,AllPublicationData!$A:$A,'Publication Table'!$B136,AllPublicationData!$B:$B,'Publication Table'!F$7),
IF(AND($C$4="NHS Scotland",$C$5="Operations cancelled for clinical reasons"),
SUMIFS(AllPublicationData!$H:$H,AllPublicationData!$A:$A,'Publication Table'!$B136,AllPublicationData!$B:$B,'Publication Table'!F$7),
IF(AND($C$4="NHS Scotland",$C$5="Operations cancelled for non-clinical/capacity reasons"),
SUMIFS(AllPublicationData!$I:$I,AllPublicationData!$A:$A,'Publication Table'!$B136,AllPublicationData!$B:$B,'Publication Table'!F$7),
IF(AND($C$4="NHS Scotland",$C$5="Cancellations for other reasons"),
SUMIFS(AllPublicationData!$J:$J,AllPublicationData!$A:$A,'Publication Table'!$B136,AllPublicationData!$B:$B,'Publication Table'!F$7)))))))</f>
        <v>0</v>
      </c>
      <c r="G136" s="90">
        <f>IF($C$5="Total Operations",
SUMIFS(AllPublicationData!$E:$E,AllPublicationData!$A:$A,'Publication Table'!$B136,AllPublicationData!$B:$B,'Publication Table'!$C$4,AllPublicationData!$D:$D,'Publication Table'!G$7),
IF('Publication Table'!$C$5="All Cancelled Operations",
SUMIFS(AllPublicationData!$F:$F,AllPublicationData!$A:$A,'Publication Table'!$B136,AllPublicationData!$B:$B,'Publication Table'!$C$4,AllPublicationData!$D:$D,'Publication Table'!G$7),
IF('Publication Table'!$C$5="Operations cancelled by patient",
SUMIFS(AllPublicationData!$G:$G,AllPublicationData!$A:$A,'Publication Table'!$B136,AllPublicationData!$B:$B,'Publication Table'!$C$4,AllPublicationData!$D:$D,'Publication Table'!G$7),
IF('Publication Table'!$C$5="Operations cancelled for clinical reasons",
SUMIFS(AllPublicationData!$H:$H,AllPublicationData!$A:$A,'Publication Table'!$B136,AllPublicationData!$B:$B,'Publication Table'!$C$4,AllPublicationData!$D:$D,'Publication Table'!G$7),
IF('Publication Table'!$C$5="Operations cancelled for non-clinical/capacity reasons",
SUMIFS(AllPublicationData!$I:$I,AllPublicationData!$A:$A,'Publication Table'!$B136,AllPublicationData!$B:$B,'Publication Table'!$C$4,AllPublicationData!$D:$D,'Publication Table'!G$7),
IF('Publication Table'!$C$5="Cancellations for other reasons",
SUMIFS(AllPublicationData!$J:$J,AllPublicationData!$A:$A,'Publication Table'!$B136,AllPublicationData!$B:$B,'Publication Table'!$C$4,AllPublicationData!$D:$D,'Publication Table'!G$7)))))))+
IF(AND($C$4="NHS Scotland",$C$5="Total Operations"),
SUMIFS(AllPublicationData!$E:$E,AllPublicationData!$A:$A,'Publication Table'!$B136,AllPublicationData!$B:$B,'Publication Table'!G$7),
IF(AND($C$4="NHS Scotland",$C$5="All Cancelled Operations"),
SUMIFS(AllPublicationData!$F:$F,AllPublicationData!$A:$A,'Publication Table'!$B136,AllPublicationData!$B:$B,'Publication Table'!G$7),
IF(AND($C$4="NHS Scotland",$C$5="Operations cancelled by patient"),
SUMIFS(AllPublicationData!$G:$G,AllPublicationData!$A:$A,'Publication Table'!$B136,AllPublicationData!$B:$B,'Publication Table'!G$7),
IF(AND($C$4="NHS Scotland",$C$5="Operations cancelled for clinical reasons"),
SUMIFS(AllPublicationData!$H:$H,AllPublicationData!$A:$A,'Publication Table'!$B136,AllPublicationData!$B:$B,'Publication Table'!G$7),
IF(AND($C$4="NHS Scotland",$C$5="Operations cancelled for non-clinical/capacity reasons"),
SUMIFS(AllPublicationData!$I:$I,AllPublicationData!$A:$A,'Publication Table'!$B136,AllPublicationData!$B:$B,'Publication Table'!G$7),
IF(AND($C$4="NHS Scotland",$C$5="Cancellations for other reasons"),
SUMIFS(AllPublicationData!$J:$J,AllPublicationData!$A:$A,'Publication Table'!$B136,AllPublicationData!$B:$B,'Publication Table'!G$7)))))))</f>
        <v>0</v>
      </c>
      <c r="H136" s="90">
        <f>IF($C$5="Total Operations",
SUMIFS(AllPublicationData!$E:$E,AllPublicationData!$A:$A,'Publication Table'!$B136,AllPublicationData!$B:$B,'Publication Table'!$C$4,AllPublicationData!$D:$D,'Publication Table'!H$7),
IF('Publication Table'!$C$5="All Cancelled Operations",
SUMIFS(AllPublicationData!$F:$F,AllPublicationData!$A:$A,'Publication Table'!$B136,AllPublicationData!$B:$B,'Publication Table'!$C$4,AllPublicationData!$D:$D,'Publication Table'!H$7),
IF('Publication Table'!$C$5="Operations cancelled by patient",
SUMIFS(AllPublicationData!$G:$G,AllPublicationData!$A:$A,'Publication Table'!$B136,AllPublicationData!$B:$B,'Publication Table'!$C$4,AllPublicationData!$D:$D,'Publication Table'!H$7),
IF('Publication Table'!$C$5="Operations cancelled for clinical reasons",
SUMIFS(AllPublicationData!$H:$H,AllPublicationData!$A:$A,'Publication Table'!$B136,AllPublicationData!$B:$B,'Publication Table'!$C$4,AllPublicationData!$D:$D,'Publication Table'!H$7),
IF('Publication Table'!$C$5="Operations cancelled for non-clinical/capacity reasons",
SUMIFS(AllPublicationData!$I:$I,AllPublicationData!$A:$A,'Publication Table'!$B136,AllPublicationData!$B:$B,'Publication Table'!$C$4,AllPublicationData!$D:$D,'Publication Table'!H$7),
IF('Publication Table'!$C$5="Cancellations for other reasons",
SUMIFS(AllPublicationData!$J:$J,AllPublicationData!$A:$A,'Publication Table'!$B136,AllPublicationData!$B:$B,'Publication Table'!$C$4,AllPublicationData!$D:$D,'Publication Table'!H$7)))))))+
IF(AND($C$4="NHS Scotland",$C$5="Total Operations"),
SUMIFS(AllPublicationData!$E:$E,AllPublicationData!$A:$A,'Publication Table'!$B136,AllPublicationData!$B:$B,'Publication Table'!H$7),
IF(AND($C$4="NHS Scotland",$C$5="All Cancelled Operations"),
SUMIFS(AllPublicationData!$F:$F,AllPublicationData!$A:$A,'Publication Table'!$B136,AllPublicationData!$B:$B,'Publication Table'!H$7),
IF(AND($C$4="NHS Scotland",$C$5="Operations cancelled by patient"),
SUMIFS(AllPublicationData!$G:$G,AllPublicationData!$A:$A,'Publication Table'!$B136,AllPublicationData!$B:$B,'Publication Table'!H$7),
IF(AND($C$4="NHS Scotland",$C$5="Operations cancelled for clinical reasons"),
SUMIFS(AllPublicationData!$H:$H,AllPublicationData!$A:$A,'Publication Table'!$B136,AllPublicationData!$B:$B,'Publication Table'!H$7),
IF(AND($C$4="NHS Scotland",$C$5="Operations cancelled for non-clinical/capacity reasons"),
SUMIFS(AllPublicationData!$I:$I,AllPublicationData!$A:$A,'Publication Table'!$B136,AllPublicationData!$B:$B,'Publication Table'!H$7),
IF(AND($C$4="NHS Scotland",$C$5="Cancellations for other reasons"),
SUMIFS(AllPublicationData!$J:$J,AllPublicationData!$A:$A,'Publication Table'!$B136,AllPublicationData!$B:$B,'Publication Table'!H$7)))))))</f>
        <v>0</v>
      </c>
      <c r="I136" s="90">
        <f>IF($C$5="Total Operations",
SUMIFS(AllPublicationData!$E:$E,AllPublicationData!$A:$A,'Publication Table'!$B136,AllPublicationData!$B:$B,'Publication Table'!$C$4,AllPublicationData!$D:$D,'Publication Table'!I$7),
IF('Publication Table'!$C$5="All Cancelled Operations",
SUMIFS(AllPublicationData!$F:$F,AllPublicationData!$A:$A,'Publication Table'!$B136,AllPublicationData!$B:$B,'Publication Table'!$C$4,AllPublicationData!$D:$D,'Publication Table'!I$7),
IF('Publication Table'!$C$5="Operations cancelled by patient",
SUMIFS(AllPublicationData!$G:$G,AllPublicationData!$A:$A,'Publication Table'!$B136,AllPublicationData!$B:$B,'Publication Table'!$C$4,AllPublicationData!$D:$D,'Publication Table'!I$7),
IF('Publication Table'!$C$5="Operations cancelled for clinical reasons",
SUMIFS(AllPublicationData!$H:$H,AllPublicationData!$A:$A,'Publication Table'!$B136,AllPublicationData!$B:$B,'Publication Table'!$C$4,AllPublicationData!$D:$D,'Publication Table'!I$7),
IF('Publication Table'!$C$5="Operations cancelled for non-clinical/capacity reasons",
SUMIFS(AllPublicationData!$I:$I,AllPublicationData!$A:$A,'Publication Table'!$B136,AllPublicationData!$B:$B,'Publication Table'!$C$4,AllPublicationData!$D:$D,'Publication Table'!I$7),
IF('Publication Table'!$C$5="Cancellations for other reasons",
SUMIFS(AllPublicationData!$J:$J,AllPublicationData!$A:$A,'Publication Table'!$B136,AllPublicationData!$B:$B,'Publication Table'!$C$4,AllPublicationData!$D:$D,'Publication Table'!I$7)))))))+
IF(AND($C$4="NHS Scotland",$C$5="Total Operations"),
SUMIFS(AllPublicationData!$E:$E,AllPublicationData!$A:$A,'Publication Table'!$B136,AllPublicationData!$B:$B,'Publication Table'!I$7),
IF(AND($C$4="NHS Scotland",$C$5="All Cancelled Operations"),
SUMIFS(AllPublicationData!$F:$F,AllPublicationData!$A:$A,'Publication Table'!$B136,AllPublicationData!$B:$B,'Publication Table'!I$7),
IF(AND($C$4="NHS Scotland",$C$5="Operations cancelled by patient"),
SUMIFS(AllPublicationData!$G:$G,AllPublicationData!$A:$A,'Publication Table'!$B136,AllPublicationData!$B:$B,'Publication Table'!I$7),
IF(AND($C$4="NHS Scotland",$C$5="Operations cancelled for clinical reasons"),
SUMIFS(AllPublicationData!$H:$H,AllPublicationData!$A:$A,'Publication Table'!$B136,AllPublicationData!$B:$B,'Publication Table'!I$7),
IF(AND($C$4="NHS Scotland",$C$5="Operations cancelled for non-clinical/capacity reasons"),
SUMIFS(AllPublicationData!$I:$I,AllPublicationData!$A:$A,'Publication Table'!$B136,AllPublicationData!$B:$B,'Publication Table'!I$7),
IF(AND($C$4="NHS Scotland",$C$5="Cancellations for other reasons"),
SUMIFS(AllPublicationData!$J:$J,AllPublicationData!$A:$A,'Publication Table'!$B136,AllPublicationData!$B:$B,'Publication Table'!I$7)))))))</f>
        <v>0</v>
      </c>
      <c r="J136" s="90">
        <f>IF($C$5="Total Operations",
SUMIFS(AllPublicationData!$E:$E,AllPublicationData!$A:$A,'Publication Table'!$B136,AllPublicationData!$B:$B,'Publication Table'!$C$4,AllPublicationData!$D:$D,'Publication Table'!J$7),
IF('Publication Table'!$C$5="All Cancelled Operations",
SUMIFS(AllPublicationData!$F:$F,AllPublicationData!$A:$A,'Publication Table'!$B136,AllPublicationData!$B:$B,'Publication Table'!$C$4,AllPublicationData!$D:$D,'Publication Table'!J$7),
IF('Publication Table'!$C$5="Operations cancelled by patient",
SUMIFS(AllPublicationData!$G:$G,AllPublicationData!$A:$A,'Publication Table'!$B136,AllPublicationData!$B:$B,'Publication Table'!$C$4,AllPublicationData!$D:$D,'Publication Table'!J$7),
IF('Publication Table'!$C$5="Operations cancelled for clinical reasons",
SUMIFS(AllPublicationData!$H:$H,AllPublicationData!$A:$A,'Publication Table'!$B136,AllPublicationData!$B:$B,'Publication Table'!$C$4,AllPublicationData!$D:$D,'Publication Table'!J$7),
IF('Publication Table'!$C$5="Operations cancelled for non-clinical/capacity reasons",
SUMIFS(AllPublicationData!$I:$I,AllPublicationData!$A:$A,'Publication Table'!$B136,AllPublicationData!$B:$B,'Publication Table'!$C$4,AllPublicationData!$D:$D,'Publication Table'!J$7),
IF('Publication Table'!$C$5="Cancellations for other reasons",
SUMIFS(AllPublicationData!$J:$J,AllPublicationData!$A:$A,'Publication Table'!$B136,AllPublicationData!$B:$B,'Publication Table'!$C$4,AllPublicationData!$D:$D,'Publication Table'!J$7)))))))+
IF(AND($C$4="NHS Scotland",$C$5="Total Operations"),
SUMIFS(AllPublicationData!$E:$E,AllPublicationData!$A:$A,'Publication Table'!$B136,AllPublicationData!$B:$B,'Publication Table'!J$7),
IF(AND($C$4="NHS Scotland",$C$5="All Cancelled Operations"),
SUMIFS(AllPublicationData!$F:$F,AllPublicationData!$A:$A,'Publication Table'!$B136,AllPublicationData!$B:$B,'Publication Table'!J$7),
IF(AND($C$4="NHS Scotland",$C$5="Operations cancelled by patient"),
SUMIFS(AllPublicationData!$G:$G,AllPublicationData!$A:$A,'Publication Table'!$B136,AllPublicationData!$B:$B,'Publication Table'!J$7),
IF(AND($C$4="NHS Scotland",$C$5="Operations cancelled for clinical reasons"),
SUMIFS(AllPublicationData!$H:$H,AllPublicationData!$A:$A,'Publication Table'!$B136,AllPublicationData!$B:$B,'Publication Table'!J$7),
IF(AND($C$4="NHS Scotland",$C$5="Operations cancelled for non-clinical/capacity reasons"),
SUMIFS(AllPublicationData!$I:$I,AllPublicationData!$A:$A,'Publication Table'!$B136,AllPublicationData!$B:$B,'Publication Table'!J$7),
IF(AND($C$4="NHS Scotland",$C$5="Cancellations for other reasons"),
SUMIFS(AllPublicationData!$J:$J,AllPublicationData!$A:$A,'Publication Table'!$B136,AllPublicationData!$B:$B,'Publication Table'!J$7)))))))</f>
        <v>0</v>
      </c>
      <c r="K136" s="90">
        <f>IF($C$5="Total Operations",
SUMIFS(AllPublicationData!$E:$E,AllPublicationData!$A:$A,'Publication Table'!$B136,AllPublicationData!$B:$B,'Publication Table'!$C$4,AllPublicationData!$D:$D,'Publication Table'!K$7),
IF('Publication Table'!$C$5="All Cancelled Operations",
SUMIFS(AllPublicationData!$F:$F,AllPublicationData!$A:$A,'Publication Table'!$B136,AllPublicationData!$B:$B,'Publication Table'!$C$4,AllPublicationData!$D:$D,'Publication Table'!K$7),
IF('Publication Table'!$C$5="Operations cancelled by patient",
SUMIFS(AllPublicationData!$G:$G,AllPublicationData!$A:$A,'Publication Table'!$B136,AllPublicationData!$B:$B,'Publication Table'!$C$4,AllPublicationData!$D:$D,'Publication Table'!K$7),
IF('Publication Table'!$C$5="Operations cancelled for clinical reasons",
SUMIFS(AllPublicationData!$H:$H,AllPublicationData!$A:$A,'Publication Table'!$B136,AllPublicationData!$B:$B,'Publication Table'!$C$4,AllPublicationData!$D:$D,'Publication Table'!K$7),
IF('Publication Table'!$C$5="Operations cancelled for non-clinical/capacity reasons",
SUMIFS(AllPublicationData!$I:$I,AllPublicationData!$A:$A,'Publication Table'!$B136,AllPublicationData!$B:$B,'Publication Table'!$C$4,AllPublicationData!$D:$D,'Publication Table'!K$7),
IF('Publication Table'!$C$5="Cancellations for other reasons",
SUMIFS(AllPublicationData!$J:$J,AllPublicationData!$A:$A,'Publication Table'!$B136,AllPublicationData!$B:$B,'Publication Table'!$C$4,AllPublicationData!$D:$D,'Publication Table'!K$7)))))))+
IF(AND($C$4="NHS Scotland",$C$5="Total Operations"),
SUMIFS(AllPublicationData!$E:$E,AllPublicationData!$A:$A,'Publication Table'!$B136,AllPublicationData!$B:$B,'Publication Table'!K$7),
IF(AND($C$4="NHS Scotland",$C$5="All Cancelled Operations"),
SUMIFS(AllPublicationData!$F:$F,AllPublicationData!$A:$A,'Publication Table'!$B136,AllPublicationData!$B:$B,'Publication Table'!K$7),
IF(AND($C$4="NHS Scotland",$C$5="Operations cancelled by patient"),
SUMIFS(AllPublicationData!$G:$G,AllPublicationData!$A:$A,'Publication Table'!$B136,AllPublicationData!$B:$B,'Publication Table'!K$7),
IF(AND($C$4="NHS Scotland",$C$5="Operations cancelled for clinical reasons"),
SUMIFS(AllPublicationData!$H:$H,AllPublicationData!$A:$A,'Publication Table'!$B136,AllPublicationData!$B:$B,'Publication Table'!K$7),
IF(AND($C$4="NHS Scotland",$C$5="Operations cancelled for non-clinical/capacity reasons"),
SUMIFS(AllPublicationData!$I:$I,AllPublicationData!$A:$A,'Publication Table'!$B136,AllPublicationData!$B:$B,'Publication Table'!K$7),
IF(AND($C$4="NHS Scotland",$C$5="Cancellations for other reasons"),
SUMIFS(AllPublicationData!$J:$J,AllPublicationData!$A:$A,'Publication Table'!$B136,AllPublicationData!$B:$B,'Publication Table'!K$7)))))))</f>
        <v>0</v>
      </c>
      <c r="L136" s="90">
        <f>IF($C$5="Total Operations",
SUMIFS(AllPublicationData!$E:$E,AllPublicationData!$A:$A,'Publication Table'!$B136,AllPublicationData!$B:$B,'Publication Table'!$C$4,AllPublicationData!$D:$D,'Publication Table'!L$7),
IF('Publication Table'!$C$5="All Cancelled Operations",
SUMIFS(AllPublicationData!$F:$F,AllPublicationData!$A:$A,'Publication Table'!$B136,AllPublicationData!$B:$B,'Publication Table'!$C$4,AllPublicationData!$D:$D,'Publication Table'!L$7),
IF('Publication Table'!$C$5="Operations cancelled by patient",
SUMIFS(AllPublicationData!$G:$G,AllPublicationData!$A:$A,'Publication Table'!$B136,AllPublicationData!$B:$B,'Publication Table'!$C$4,AllPublicationData!$D:$D,'Publication Table'!L$7),
IF('Publication Table'!$C$5="Operations cancelled for clinical reasons",
SUMIFS(AllPublicationData!$H:$H,AllPublicationData!$A:$A,'Publication Table'!$B136,AllPublicationData!$B:$B,'Publication Table'!$C$4,AllPublicationData!$D:$D,'Publication Table'!L$7),
IF('Publication Table'!$C$5="Operations cancelled for non-clinical/capacity reasons",
SUMIFS(AllPublicationData!$I:$I,AllPublicationData!$A:$A,'Publication Table'!$B136,AllPublicationData!$B:$B,'Publication Table'!$C$4,AllPublicationData!$D:$D,'Publication Table'!L$7),
IF('Publication Table'!$C$5="Cancellations for other reasons",
SUMIFS(AllPublicationData!$J:$J,AllPublicationData!$A:$A,'Publication Table'!$B136,AllPublicationData!$B:$B,'Publication Table'!$C$4,AllPublicationData!$D:$D,'Publication Table'!L$7)))))))+
IF(AND($C$4="NHS Scotland",$C$5="Total Operations"),
SUMIFS(AllPublicationData!$E:$E,AllPublicationData!$A:$A,'Publication Table'!$B136,AllPublicationData!$B:$B,'Publication Table'!L$7),
IF(AND($C$4="NHS Scotland",$C$5="All Cancelled Operations"),
SUMIFS(AllPublicationData!$F:$F,AllPublicationData!$A:$A,'Publication Table'!$B136,AllPublicationData!$B:$B,'Publication Table'!L$7),
IF(AND($C$4="NHS Scotland",$C$5="Operations cancelled by patient"),
SUMIFS(AllPublicationData!$G:$G,AllPublicationData!$A:$A,'Publication Table'!$B136,AllPublicationData!$B:$B,'Publication Table'!L$7),
IF(AND($C$4="NHS Scotland",$C$5="Operations cancelled for clinical reasons"),
SUMIFS(AllPublicationData!$H:$H,AllPublicationData!$A:$A,'Publication Table'!$B136,AllPublicationData!$B:$B,'Publication Table'!L$7),
IF(AND($C$4="NHS Scotland",$C$5="Operations cancelled for non-clinical/capacity reasons"),
SUMIFS(AllPublicationData!$I:$I,AllPublicationData!$A:$A,'Publication Table'!$B136,AllPublicationData!$B:$B,'Publication Table'!L$7),
IF(AND($C$4="NHS Scotland",$C$5="Cancellations for other reasons"),
SUMIFS(AllPublicationData!$J:$J,AllPublicationData!$A:$A,'Publication Table'!$B136,AllPublicationData!$B:$B,'Publication Table'!L$7)))))))</f>
        <v>0</v>
      </c>
      <c r="M136" s="90">
        <f>IF($C$5="Total Operations",
SUMIFS(AllPublicationData!$E:$E,AllPublicationData!$A:$A,'Publication Table'!$B136,AllPublicationData!$B:$B,'Publication Table'!$C$4,AllPublicationData!$D:$D,'Publication Table'!M$7),
IF('Publication Table'!$C$5="All Cancelled Operations",
SUMIFS(AllPublicationData!$F:$F,AllPublicationData!$A:$A,'Publication Table'!$B136,AllPublicationData!$B:$B,'Publication Table'!$C$4,AllPublicationData!$D:$D,'Publication Table'!M$7),
IF('Publication Table'!$C$5="Operations cancelled by patient",
SUMIFS(AllPublicationData!$G:$G,AllPublicationData!$A:$A,'Publication Table'!$B136,AllPublicationData!$B:$B,'Publication Table'!$C$4,AllPublicationData!$D:$D,'Publication Table'!M$7),
IF('Publication Table'!$C$5="Operations cancelled for clinical reasons",
SUMIFS(AllPublicationData!$G:$G,AllPublicationData!$A:$A,'Publication Table'!$B136,AllPublicationData!$B:$B,'Publication Table'!$C$4,AllPublicationData!$D:$D,'Publication Table'!M$7),
IF('Publication Table'!$C$5="Operations cancelled for non-clinical/capacity reasons",
SUMIFS(AllPublicationData!$G:$G,AllPublicationData!$A:$A,'Publication Table'!$B136,AllPublicationData!$B:$B,'Publication Table'!$C$4,AllPublicationData!$D:$D,'Publication Table'!M$7),
IF('Publication Table'!$C$5="Cancellations for other reasons",
SUMIFS(AllPublicationData!$G:$G,AllPublicationData!$A:$A,'Publication Table'!$B136,AllPublicationData!$B:$B,'Publication Table'!$C$4,AllPublicationData!$D:$D,'Publication Table'!M$7)))))))+
IF(AND($C$4="NHS Scotland",$C$5="Total Operations"),
SUMIFS(AllPublicationData!$E:$E,AllPublicationData!$A:$A,'Publication Table'!$B136,AllPublicationData!$B:$B,'Publication Table'!M$7),
IF(AND($C$4="NHS Scotland",$C$5="All Cancelled Operations"),
SUMIFS(AllPublicationData!$F:$F,AllPublicationData!$A:$A,'Publication Table'!$B136,AllPublicationData!$B:$B,'Publication Table'!M$7),
IF(AND($C$4="NHS Scotland",$C$5="Operations cancelled by patient"),
SUMIFS(AllPublicationData!$G:$G,AllPublicationData!$A:$A,'Publication Table'!$B136,AllPublicationData!$B:$B,'Publication Table'!M$7),
IF(AND($C$4="NHS Scotland",$C$5="Operations cancelled for clinical reasons"),
SUMIFS(AllPublicationData!$H:$H,AllPublicationData!$A:$A,'Publication Table'!$B136,AllPublicationData!$B:$B,'Publication Table'!M$7),
IF(AND($C$4="NHS Scotland",$C$5="Operations cancelled for non-clinical/capacity reasons"),
SUMIFS(AllPublicationData!$I:$I,AllPublicationData!$A:$A,'Publication Table'!$B136,AllPublicationData!$B:$B,'Publication Table'!M$7),
IF(AND($C$4="NHS Scotland",$C$5="Cancellations for other reasons"),
SUMIFS(AllPublicationData!$J:$J,AllPublicationData!$A:$A,'Publication Table'!$B136,AllPublicationData!$B:$B,'Publication Table'!M$7)))))))</f>
        <v>0</v>
      </c>
      <c r="N136" s="90">
        <f>IF($C$5="Total Operations",
SUMIFS(AllPublicationData!$E:$E,AllPublicationData!$A:$A,'Publication Table'!$B136,AllPublicationData!$B:$B,'Publication Table'!$C$4,AllPublicationData!$D:$D,'Publication Table'!N$7),
IF('Publication Table'!$C$5="All Cancelled Operations",
SUMIFS(AllPublicationData!$F:$F,AllPublicationData!$A:$A,'Publication Table'!$B136,AllPublicationData!$B:$B,'Publication Table'!$C$4,AllPublicationData!$D:$D,'Publication Table'!N$7),
IF('Publication Table'!$C$5="Operations cancelled by patient",
SUMIFS(AllPublicationData!$G:$G,AllPublicationData!$A:$A,'Publication Table'!$B136,AllPublicationData!$B:$B,'Publication Table'!$C$4,AllPublicationData!$D:$D,'Publication Table'!N$7),
IF('Publication Table'!$C$5="Operations cancelled for clinical reasons",
SUMIFS(AllPublicationData!$G:$G,AllPublicationData!$A:$A,'Publication Table'!$B136,AllPublicationData!$B:$B,'Publication Table'!$C$4,AllPublicationData!$D:$D,'Publication Table'!N$7),
IF('Publication Table'!$C$5="Operations cancelled for non-clinical/capacity reasons",
SUMIFS(AllPublicationData!$G:$G,AllPublicationData!$A:$A,'Publication Table'!$B136,AllPublicationData!$B:$B,'Publication Table'!$C$4,AllPublicationData!$D:$D,'Publication Table'!N$7),
IF('Publication Table'!$C$5="Cancellations for other reasons",
SUMIFS(AllPublicationData!$G:$G,AllPublicationData!$A:$A,'Publication Table'!$B136,AllPublicationData!$B:$B,'Publication Table'!$C$4,AllPublicationData!$D:$D,'Publication Table'!N$7)))))))+
IF(AND($C$4="NHS Scotland",$C$5="Total Operations"),
SUMIFS(AllPublicationData!$E:$E,AllPublicationData!$A:$A,'Publication Table'!$B136,AllPublicationData!$B:$B,'Publication Table'!N$7),
IF(AND($C$4="NHS Scotland",$C$5="All Cancelled Operations"),
SUMIFS(AllPublicationData!$F:$F,AllPublicationData!$A:$A,'Publication Table'!$B136,AllPublicationData!$B:$B,'Publication Table'!N$7),
IF(AND($C$4="NHS Scotland",$C$5="Operations cancelled by patient"),
SUMIFS(AllPublicationData!$G:$G,AllPublicationData!$A:$A,'Publication Table'!$B136,AllPublicationData!$B:$B,'Publication Table'!N$7),
IF(AND($C$4="NHS Scotland",$C$5="Operations cancelled for clinical reasons"),
SUMIFS(AllPublicationData!$H:$H,AllPublicationData!$A:$A,'Publication Table'!$B136,AllPublicationData!$B:$B,'Publication Table'!N$7),
IF(AND($C$4="NHS Scotland",$C$5="Operations cancelled for non-clinical/capacity reasons"),
SUMIFS(AllPublicationData!$I:$I,AllPublicationData!$A:$A,'Publication Table'!$B136,AllPublicationData!$B:$B,'Publication Table'!N$7),
IF(AND($C$4="NHS Scotland",$C$5="Cancellations for other reasons"),
SUMIFS(AllPublicationData!$J:$J,AllPublicationData!$A:$A,'Publication Table'!$B136,AllPublicationData!$B:$B,'Publication Table'!N$7)))))))</f>
        <v>0</v>
      </c>
      <c r="O136" s="90">
        <f>IF($C$5="Total Operations",
SUMIFS(AllPublicationData!$E:$E,AllPublicationData!$A:$A,'Publication Table'!$B136,AllPublicationData!$B:$B,'Publication Table'!$C$4,AllPublicationData!$D:$D,'Publication Table'!O$7),
IF('Publication Table'!$C$5="All Cancelled Operations",
SUMIFS(AllPublicationData!$F:$F,AllPublicationData!$A:$A,'Publication Table'!$B136,AllPublicationData!$B:$B,'Publication Table'!$C$4,AllPublicationData!$D:$D,'Publication Table'!O$7),
IF('Publication Table'!$C$5="Operations cancelled by patient",
SUMIFS(AllPublicationData!$G:$G,AllPublicationData!$A:$A,'Publication Table'!$B136,AllPublicationData!$B:$B,'Publication Table'!$C$4,AllPublicationData!$D:$D,'Publication Table'!O$7),
IF('Publication Table'!$C$5="Operations cancelled for clinical reasons",
SUMIFS(AllPublicationData!$G:$G,AllPublicationData!$A:$A,'Publication Table'!$B136,AllPublicationData!$B:$B,'Publication Table'!$C$4,AllPublicationData!$D:$D,'Publication Table'!O$7),
IF('Publication Table'!$C$5="Operations cancelled for non-clinical/capacity reasons",
SUMIFS(AllPublicationData!$G:$G,AllPublicationData!$A:$A,'Publication Table'!$B136,AllPublicationData!$B:$B,'Publication Table'!$C$4,AllPublicationData!$D:$D,'Publication Table'!O$7),
IF('Publication Table'!$C$5="Cancellations for other reasons",
SUMIFS(AllPublicationData!$G:$G,AllPublicationData!$A:$A,'Publication Table'!$B136,AllPublicationData!$B:$B,'Publication Table'!$C$4,AllPublicationData!$D:$D,'Publication Table'!O$7)))))))+
IF(AND($C$4="NHS Scotland",$C$5="Total Operations"),
SUMIFS(AllPublicationData!$E:$E,AllPublicationData!$A:$A,'Publication Table'!$B136,AllPublicationData!$B:$B,'Publication Table'!O$7),
IF(AND($C$4="NHS Scotland",$C$5="All Cancelled Operations"),
SUMIFS(AllPublicationData!$F:$F,AllPublicationData!$A:$A,'Publication Table'!$B136,AllPublicationData!$B:$B,'Publication Table'!O$7),
IF(AND($C$4="NHS Scotland",$C$5="Operations cancelled by patient"),
SUMIFS(AllPublicationData!$G:$G,AllPublicationData!$A:$A,'Publication Table'!$B136,AllPublicationData!$B:$B,'Publication Table'!O$7),
IF(AND($C$4="NHS Scotland",$C$5="Operations cancelled for clinical reasons"),
SUMIFS(AllPublicationData!$H:$H,AllPublicationData!$A:$A,'Publication Table'!$B136,AllPublicationData!$B:$B,'Publication Table'!O$7),
IF(AND($C$4="NHS Scotland",$C$5="Operations cancelled for non-clinical/capacity reasons"),
SUMIFS(AllPublicationData!$I:$I,AllPublicationData!$A:$A,'Publication Table'!$B136,AllPublicationData!$B:$B,'Publication Table'!O$7),
IF(AND($C$4="NHS Scotland",$C$5="Cancellations for other reasons"),
SUMIFS(AllPublicationData!$J:$J,AllPublicationData!$A:$A,'Publication Table'!$B136,AllPublicationData!$B:$B,'Publication Table'!O$7)))))))</f>
        <v>0</v>
      </c>
      <c r="P136" s="90">
        <f>IF($C$5="Total Operations",
SUMIFS(AllPublicationData!$E:$E,AllPublicationData!$A:$A,'Publication Table'!$B136,AllPublicationData!$B:$B,'Publication Table'!$C$4,AllPublicationData!$D:$D,'Publication Table'!P$7),
IF('Publication Table'!$C$5="All Cancelled Operations",
SUMIFS(AllPublicationData!$F:$F,AllPublicationData!$A:$A,'Publication Table'!$B136,AllPublicationData!$B:$B,'Publication Table'!$C$4,AllPublicationData!$D:$D,'Publication Table'!P$7),
IF('Publication Table'!$C$5="Operations cancelled by patient",
SUMIFS(AllPublicationData!$G:$G,AllPublicationData!$A:$A,'Publication Table'!$B136,AllPublicationData!$B:$B,'Publication Table'!$C$4,AllPublicationData!$D:$D,'Publication Table'!P$7),
IF('Publication Table'!$C$5="Operations cancelled for clinical reasons",
SUMIFS(AllPublicationData!$G:$G,AllPublicationData!$A:$A,'Publication Table'!$B136,AllPublicationData!$B:$B,'Publication Table'!$C$4,AllPublicationData!$D:$D,'Publication Table'!P$7),
IF('Publication Table'!$C$5="Operations cancelled for non-clinical/capacity reasons",
SUMIFS(AllPublicationData!$G:$G,AllPublicationData!$A:$A,'Publication Table'!$B136,AllPublicationData!$B:$B,'Publication Table'!$C$4,AllPublicationData!$D:$D,'Publication Table'!P$7),
IF('Publication Table'!$C$5="Cancellations for other reasons",
SUMIFS(AllPublicationData!$G:$G,AllPublicationData!$A:$A,'Publication Table'!$B136,AllPublicationData!$B:$B,'Publication Table'!$C$4,AllPublicationData!$D:$D,'Publication Table'!P$7)))))))+
IF(AND($C$4="NHS Scotland",$C$5="Total Operations"),
SUMIFS(AllPublicationData!$E:$E,AllPublicationData!$A:$A,'Publication Table'!$B136,AllPublicationData!$B:$B,'Publication Table'!P$7),
IF(AND($C$4="NHS Scotland",$C$5="All Cancelled Operations"),
SUMIFS(AllPublicationData!$F:$F,AllPublicationData!$A:$A,'Publication Table'!$B136,AllPublicationData!$B:$B,'Publication Table'!P$7),
IF(AND($C$4="NHS Scotland",$C$5="Operations cancelled by patient"),
SUMIFS(AllPublicationData!$G:$G,AllPublicationData!$A:$A,'Publication Table'!$B136,AllPublicationData!$B:$B,'Publication Table'!P$7),
IF(AND($C$4="NHS Scotland",$C$5="Operations cancelled for clinical reasons"),
SUMIFS(AllPublicationData!$H:$H,AllPublicationData!$A:$A,'Publication Table'!$B136,AllPublicationData!$B:$B,'Publication Table'!P$7),
IF(AND($C$4="NHS Scotland",$C$5="Operations cancelled for non-clinical/capacity reasons"),
SUMIFS(AllPublicationData!$I:$I,AllPublicationData!$A:$A,'Publication Table'!$B136,AllPublicationData!$B:$B,'Publication Table'!P$7),
IF(AND($C$4="NHS Scotland",$C$5="Cancellations for other reasons"),
SUMIFS(AllPublicationData!$J:$J,AllPublicationData!$A:$A,'Publication Table'!$B136,AllPublicationData!$B:$B,'Publication Table'!P$7)))))))</f>
        <v>0</v>
      </c>
      <c r="Q136" s="90">
        <f>IF($C$5="Total Operations",
SUMIFS(AllPublicationData!$E:$E,AllPublicationData!$A:$A,'Publication Table'!$B136,AllPublicationData!$B:$B,'Publication Table'!$C$4,AllPublicationData!$D:$D,'Publication Table'!Q$7),
IF('Publication Table'!$C$5="All Cancelled Operations",
SUMIFS(AllPublicationData!$F:$F,AllPublicationData!$A:$A,'Publication Table'!$B136,AllPublicationData!$B:$B,'Publication Table'!$C$4,AllPublicationData!$D:$D,'Publication Table'!Q$7),
IF('Publication Table'!$C$5="Operations cancelled by patient",
SUMIFS(AllPublicationData!$G:$G,AllPublicationData!$A:$A,'Publication Table'!$B136,AllPublicationData!$B:$B,'Publication Table'!$C$4,AllPublicationData!$D:$D,'Publication Table'!Q$7),
IF('Publication Table'!$C$5="Operations cancelled for clinical reasons",
SUMIFS(AllPublicationData!$G:$G,AllPublicationData!$A:$A,'Publication Table'!$B136,AllPublicationData!$B:$B,'Publication Table'!$C$4,AllPublicationData!$D:$D,'Publication Table'!Q$7),
IF('Publication Table'!$C$5="Operations cancelled for non-clinical/capacity reasons",
SUMIFS(AllPublicationData!$G:$G,AllPublicationData!$A:$A,'Publication Table'!$B136,AllPublicationData!$B:$B,'Publication Table'!$C$4,AllPublicationData!$D:$D,'Publication Table'!Q$7),
IF('Publication Table'!$C$5="Cancellations for other reasons",
SUMIFS(AllPublicationData!$G:$G,AllPublicationData!$A:$A,'Publication Table'!$B136,AllPublicationData!$B:$B,'Publication Table'!$C$4,AllPublicationData!$D:$D,'Publication Table'!Q$7)))))))+
IF(AND($C$4="NHS Scotland",$C$5="Total Operations"),
SUMIFS(AllPublicationData!$E:$E,AllPublicationData!$A:$A,'Publication Table'!$B136,AllPublicationData!$B:$B,'Publication Table'!Q$7),
IF(AND($C$4="NHS Scotland",$C$5="All Cancelled Operations"),
SUMIFS(AllPublicationData!$F:$F,AllPublicationData!$A:$A,'Publication Table'!$B136,AllPublicationData!$B:$B,'Publication Table'!Q$7),
IF(AND($C$4="NHS Scotland",$C$5="Operations cancelled by patient"),
SUMIFS(AllPublicationData!$G:$G,AllPublicationData!$A:$A,'Publication Table'!$B136,AllPublicationData!$B:$B,'Publication Table'!Q$7),
IF(AND($C$4="NHS Scotland",$C$5="Operations cancelled for clinical reasons"),
SUMIFS(AllPublicationData!$H:$H,AllPublicationData!$A:$A,'Publication Table'!$B136,AllPublicationData!$B:$B,'Publication Table'!Q$7),
IF(AND($C$4="NHS Scotland",$C$5="Operations cancelled for non-clinical/capacity reasons"),
SUMIFS(AllPublicationData!$I:$I,AllPublicationData!$A:$A,'Publication Table'!$B136,AllPublicationData!$B:$B,'Publication Table'!Q$7),
IF(AND($C$4="NHS Scotland",$C$5="Cancellations for other reasons"),
SUMIFS(AllPublicationData!$J:$J,AllPublicationData!$A:$A,'Publication Table'!$B136,AllPublicationData!$B:$B,'Publication Table'!Q$7)))))))</f>
        <v>0</v>
      </c>
      <c r="R136" s="90">
        <f>IF($C$5="Total Operations",
SUMIFS(AllPublicationData!$E:$E,AllPublicationData!$A:$A,'Publication Table'!$B136,AllPublicationData!$B:$B,'Publication Table'!$C$4,AllPublicationData!$D:$D,'Publication Table'!R$7),
IF('Publication Table'!$C$5="All Cancelled Operations",
SUMIFS(AllPublicationData!$F:$F,AllPublicationData!$A:$A,'Publication Table'!$B136,AllPublicationData!$B:$B,'Publication Table'!$C$4,AllPublicationData!$D:$D,'Publication Table'!R$7),
IF('Publication Table'!$C$5="Operations cancelled by patient",
SUMIFS(AllPublicationData!$G:$G,AllPublicationData!$A:$A,'Publication Table'!$B136,AllPublicationData!$B:$B,'Publication Table'!$C$4,AllPublicationData!$D:$D,'Publication Table'!R$7),
IF('Publication Table'!$C$5="Operations cancelled for clinical reasons",
SUMIFS(AllPublicationData!$G:$G,AllPublicationData!$A:$A,'Publication Table'!$B136,AllPublicationData!$B:$B,'Publication Table'!$C$4,AllPublicationData!$D:$D,'Publication Table'!R$7),
IF('Publication Table'!$C$5="Operations cancelled for non-clinical/capacity reasons",
SUMIFS(AllPublicationData!$G:$G,AllPublicationData!$A:$A,'Publication Table'!$B136,AllPublicationData!$B:$B,'Publication Table'!$C$4,AllPublicationData!$D:$D,'Publication Table'!R$7),
IF('Publication Table'!$C$5="Cancellations for other reasons",
SUMIFS(AllPublicationData!$G:$G,AllPublicationData!$A:$A,'Publication Table'!$B136,AllPublicationData!$B:$B,'Publication Table'!$C$4,AllPublicationData!$D:$D,'Publication Table'!R$7)))))))+
IF(AND($C$4="NHS Scotland",$C$5="Total Operations"),
SUMIFS(AllPublicationData!$E:$E,AllPublicationData!$A:$A,'Publication Table'!$B136,AllPublicationData!$B:$B,'Publication Table'!R$7),
IF(AND($C$4="NHS Scotland",$C$5="All Cancelled Operations"),
SUMIFS(AllPublicationData!$F:$F,AllPublicationData!$A:$A,'Publication Table'!$B136,AllPublicationData!$B:$B,'Publication Table'!R$7),
IF(AND($C$4="NHS Scotland",$C$5="Operations cancelled by patient"),
SUMIFS(AllPublicationData!$G:$G,AllPublicationData!$A:$A,'Publication Table'!$B136,AllPublicationData!$B:$B,'Publication Table'!R$7),
IF(AND($C$4="NHS Scotland",$C$5="Operations cancelled for clinical reasons"),
SUMIFS(AllPublicationData!$H:$H,AllPublicationData!$A:$A,'Publication Table'!$B136,AllPublicationData!$B:$B,'Publication Table'!R$7),
IF(AND($C$4="NHS Scotland",$C$5="Operations cancelled for non-clinical/capacity reasons"),
SUMIFS(AllPublicationData!$I:$I,AllPublicationData!$A:$A,'Publication Table'!$B136,AllPublicationData!$B:$B,'Publication Table'!R$7),
IF(AND($C$4="NHS Scotland",$C$5="Cancellations for other reasons"),
SUMIFS(AllPublicationData!$J:$J,AllPublicationData!$A:$A,'Publication Table'!$B136,AllPublicationData!$B:$B,'Publication Table'!R$7)))))))</f>
        <v>0</v>
      </c>
    </row>
    <row r="137" spans="3:18" x14ac:dyDescent="0.35">
      <c r="C137" s="81">
        <f>IF($C$5="Total Operations",
SUMIFS(AllPublicationData!$E:$E,AllPublicationData!$A:$A,'Publication Table'!$B137,AllPublicationData!$B:$B,'Publication Table'!$C$4),
IF('Publication Table'!$C$5="All Cancelled Operations",
SUMIFS(AllPublicationData!$F:$F,AllPublicationData!$A:$A,'Publication Table'!$B137,AllPublicationData!$B:$B,'Publication Table'!$C$4),
IF('Publication Table'!$C$5="Operations cancelled by patient",
SUMIFS(AllPublicationData!$G:$G,AllPublicationData!$A:$A,'Publication Table'!$B137,AllPublicationData!$B:$B,'Publication Table'!$C$4),
IF('Publication Table'!$C$5="Operations cancelled for clinical reasons",
SUMIFS(AllPublicationData!$H:$H,AllPublicationData!$A:$A,'Publication Table'!$B137,AllPublicationData!$B:$B,'Publication Table'!$C$4),
IF('Publication Table'!$C$5="Operations cancelled for non-clinical/capacity reasons",
SUMIFS(AllPublicationData!$I:$I,AllPublicationData!$A:$A,'Publication Table'!$B137,AllPublicationData!$B:$B,'Publication Table'!$C$4),
IF('Publication Table'!$C$5="Cancellations for other reasons",
SUMIFS(AllPublicationData!$J:$J,AllPublicationData!$A:$A,'Publication Table'!$B137,AllPublicationData!$B:$B,'Publication Table'!$C$4)))))))+
IF(AND($C$4="NHS Scotland",$C$5="Total Operations"),
SUMIFS(AllPublicationData!$E:$E,AllPublicationData!$A:$A,'Publication Table'!$B137),
IF(AND($C$4="NHS Scotland",$C$5="All Cancelled Operations"),
SUMIFS(AllPublicationData!$F:$F,AllPublicationData!$A:$A,'Publication Table'!$B137),
IF(AND($C$4="NHS Scotland",$C$5="Operations cancelled by patient"),
SUMIFS(AllPublicationData!$G:$G,AllPublicationData!$A:$A,'Publication Table'!$B137),
IF(AND($C$4="NHS Scotland",$C$5="Operations cancelled for clinical reasons"),
SUMIFS(AllPublicationData!$H:$H,AllPublicationData!$A:$A,'Publication Table'!$B137),
IF(AND($C$4="NHS Scotland",$C$5="Operations cancelled for non-clinical/capacity reasons"),
SUMIFS(AllPublicationData!$I:$I,AllPublicationData!$A:$A,'Publication Table'!$B137),
IF(AND($C$4="NHS Scotland",$C$5="Cancellations for other reasons"),
SUMIFS(AllPublicationData!$J:$J,AllPublicationData!$A:$A,'Publication Table'!$B137)))))))</f>
        <v>0</v>
      </c>
      <c r="D137" s="90">
        <f>IF($C$5="Total Operations",
SUMIFS(AllPublicationData!$E:$E,AllPublicationData!$A:$A,'Publication Table'!$B137,AllPublicationData!$B:$B,'Publication Table'!$C$4,AllPublicationData!$D:$D,'Publication Table'!D$7),
IF('Publication Table'!$C$5="All Cancelled Operations",
SUMIFS(AllPublicationData!$F:$F,AllPublicationData!$A:$A,'Publication Table'!$B137,AllPublicationData!$B:$B,'Publication Table'!$C$4,AllPublicationData!$D:$D,'Publication Table'!D$7),
IF('Publication Table'!$C$5="Operations cancelled by patient",
SUMIFS(AllPublicationData!$G:$G,AllPublicationData!$A:$A,'Publication Table'!$B137,AllPublicationData!$B:$B,'Publication Table'!$C$4,AllPublicationData!$D:$D,'Publication Table'!D$7),
IF('Publication Table'!$C$5="Operations cancelled for clinical reasons",
SUMIFS(AllPublicationData!$H:$H,AllPublicationData!$A:$A,'Publication Table'!$B137,AllPublicationData!$B:$B,'Publication Table'!$C$4,AllPublicationData!$D:$D,'Publication Table'!D$7),
IF('Publication Table'!$C$5="Operations cancelled for non-clinical/capacity reasons",
SUMIFS(AllPublicationData!$I:$I,AllPublicationData!$A:$A,'Publication Table'!$B137,AllPublicationData!$B:$B,'Publication Table'!$C$4,AllPublicationData!$D:$D,'Publication Table'!D$7),
IF('Publication Table'!$C$5="Cancellations for other reasons",
SUMIFS(AllPublicationData!$J:$J,AllPublicationData!$A:$A,'Publication Table'!$B137,AllPublicationData!$B:$B,'Publication Table'!$C$4,AllPublicationData!$D:$D,'Publication Table'!D$7)))))))+
IF(AND($C$4="NHS Scotland",$C$5="Total Operations"),
SUMIFS(AllPublicationData!$E:$E,AllPublicationData!$A:$A,'Publication Table'!$B137,AllPublicationData!$B:$B,'Publication Table'!D$7),
IF(AND($C$4="NHS Scotland",$C$5="All Cancelled Operations"),
SUMIFS(AllPublicationData!$F:$F,AllPublicationData!$A:$A,'Publication Table'!$B137,AllPublicationData!$B:$B,'Publication Table'!D$7),
IF(AND($C$4="NHS Scotland",$C$5="Operations cancelled by patient"),
SUMIFS(AllPublicationData!$G:$G,AllPublicationData!$A:$A,'Publication Table'!$B137,AllPublicationData!$B:$B,'Publication Table'!D$7),
IF(AND($C$4="NHS Scotland",$C$5="Operations cancelled for clinical reasons"),
SUMIFS(AllPublicationData!$H:$H,AllPublicationData!$A:$A,'Publication Table'!$B137,AllPublicationData!$B:$B,'Publication Table'!D$7),
IF(AND($C$4="NHS Scotland",$C$5="Operations cancelled for non-clinical/capacity reasons"),
SUMIFS(AllPublicationData!$I:$I,AllPublicationData!$A:$A,'Publication Table'!$B137,AllPublicationData!$B:$B,'Publication Table'!D$7),
IF(AND($C$4="NHS Scotland",$C$5="Cancellations for other reasons"),
SUMIFS(AllPublicationData!$J:$J,AllPublicationData!$A:$A,'Publication Table'!$B137,AllPublicationData!$B:$B,'Publication Table'!D$7)))))))</f>
        <v>0</v>
      </c>
      <c r="E137" s="90">
        <f>IF($C$5="Total Operations",
SUMIFS(AllPublicationData!$E:$E,AllPublicationData!$A:$A,'Publication Table'!$B137,AllPublicationData!$B:$B,'Publication Table'!$C$4,AllPublicationData!$D:$D,'Publication Table'!E$7),
IF('Publication Table'!$C$5="All Cancelled Operations",
SUMIFS(AllPublicationData!$F:$F,AllPublicationData!$A:$A,'Publication Table'!$B137,AllPublicationData!$B:$B,'Publication Table'!$C$4,AllPublicationData!$D:$D,'Publication Table'!E$7),
IF('Publication Table'!$C$5="Operations cancelled by patient",
SUMIFS(AllPublicationData!$G:$G,AllPublicationData!$A:$A,'Publication Table'!$B137,AllPublicationData!$B:$B,'Publication Table'!$C$4,AllPublicationData!$D:$D,'Publication Table'!E$7),
IF('Publication Table'!$C$5="Operations cancelled for clinical reasons",
SUMIFS(AllPublicationData!$H:$H,AllPublicationData!$A:$A,'Publication Table'!$B137,AllPublicationData!$B:$B,'Publication Table'!$C$4,AllPublicationData!$D:$D,'Publication Table'!E$7),
IF('Publication Table'!$C$5="Operations cancelled for non-clinical/capacity reasons",
SUMIFS(AllPublicationData!$I:$I,AllPublicationData!$A:$A,'Publication Table'!$B137,AllPublicationData!$B:$B,'Publication Table'!$C$4,AllPublicationData!$D:$D,'Publication Table'!E$7),
IF('Publication Table'!$C$5="Cancellations for other reasons",
SUMIFS(AllPublicationData!$J:$J,AllPublicationData!$A:$A,'Publication Table'!$B137,AllPublicationData!$B:$B,'Publication Table'!$C$4,AllPublicationData!$D:$D,'Publication Table'!E$7)))))))+
IF(AND($C$4="NHS Scotland",$C$5="Total Operations"),
SUMIFS(AllPublicationData!$E:$E,AllPublicationData!$A:$A,'Publication Table'!$B137,AllPublicationData!$B:$B,'Publication Table'!E$7),
IF(AND($C$4="NHS Scotland",$C$5="All Cancelled Operations"),
SUMIFS(AllPublicationData!$F:$F,AllPublicationData!$A:$A,'Publication Table'!$B137,AllPublicationData!$B:$B,'Publication Table'!E$7),
IF(AND($C$4="NHS Scotland",$C$5="Operations cancelled by patient"),
SUMIFS(AllPublicationData!$G:$G,AllPublicationData!$A:$A,'Publication Table'!$B137,AllPublicationData!$B:$B,'Publication Table'!E$7),
IF(AND($C$4="NHS Scotland",$C$5="Operations cancelled for clinical reasons"),
SUMIFS(AllPublicationData!$H:$H,AllPublicationData!$A:$A,'Publication Table'!$B137,AllPublicationData!$B:$B,'Publication Table'!E$7),
IF(AND($C$4="NHS Scotland",$C$5="Operations cancelled for non-clinical/capacity reasons"),
SUMIFS(AllPublicationData!$I:$I,AllPublicationData!$A:$A,'Publication Table'!$B137,AllPublicationData!$B:$B,'Publication Table'!E$7),
IF(AND($C$4="NHS Scotland",$C$5="Cancellations for other reasons"),
SUMIFS(AllPublicationData!$J:$J,AllPublicationData!$A:$A,'Publication Table'!$B137,AllPublicationData!$B:$B,'Publication Table'!E$7)))))))</f>
        <v>0</v>
      </c>
      <c r="F137" s="90">
        <f>IF($C$5="Total Operations",
SUMIFS(AllPublicationData!$E:$E,AllPublicationData!$A:$A,'Publication Table'!$B137,AllPublicationData!$B:$B,'Publication Table'!$C$4,AllPublicationData!$D:$D,'Publication Table'!F$7),
IF('Publication Table'!$C$5="All Cancelled Operations",
SUMIFS(AllPublicationData!$F:$F,AllPublicationData!$A:$A,'Publication Table'!$B137,AllPublicationData!$B:$B,'Publication Table'!$C$4,AllPublicationData!$D:$D,'Publication Table'!F$7),
IF('Publication Table'!$C$5="Operations cancelled by patient",
SUMIFS(AllPublicationData!$G:$G,AllPublicationData!$A:$A,'Publication Table'!$B137,AllPublicationData!$B:$B,'Publication Table'!$C$4,AllPublicationData!$D:$D,'Publication Table'!F$7),
IF('Publication Table'!$C$5="Operations cancelled for clinical reasons",
SUMIFS(AllPublicationData!$H:$H,AllPublicationData!$A:$A,'Publication Table'!$B137,AllPublicationData!$B:$B,'Publication Table'!$C$4,AllPublicationData!$D:$D,'Publication Table'!F$7),
IF('Publication Table'!$C$5="Operations cancelled for non-clinical/capacity reasons",
SUMIFS(AllPublicationData!$I:$I,AllPublicationData!$A:$A,'Publication Table'!$B137,AllPublicationData!$B:$B,'Publication Table'!$C$4,AllPublicationData!$D:$D,'Publication Table'!F$7),
IF('Publication Table'!$C$5="Cancellations for other reasons",
SUMIFS(AllPublicationData!$J:$J,AllPublicationData!$A:$A,'Publication Table'!$B137,AllPublicationData!$B:$B,'Publication Table'!$C$4,AllPublicationData!$D:$D,'Publication Table'!F$7)))))))+
IF(AND($C$4="NHS Scotland",$C$5="Total Operations"),
SUMIFS(AllPublicationData!$E:$E,AllPublicationData!$A:$A,'Publication Table'!$B137,AllPublicationData!$B:$B,'Publication Table'!F$7),
IF(AND($C$4="NHS Scotland",$C$5="All Cancelled Operations"),
SUMIFS(AllPublicationData!$F:$F,AllPublicationData!$A:$A,'Publication Table'!$B137,AllPublicationData!$B:$B,'Publication Table'!F$7),
IF(AND($C$4="NHS Scotland",$C$5="Operations cancelled by patient"),
SUMIFS(AllPublicationData!$G:$G,AllPublicationData!$A:$A,'Publication Table'!$B137,AllPublicationData!$B:$B,'Publication Table'!F$7),
IF(AND($C$4="NHS Scotland",$C$5="Operations cancelled for clinical reasons"),
SUMIFS(AllPublicationData!$H:$H,AllPublicationData!$A:$A,'Publication Table'!$B137,AllPublicationData!$B:$B,'Publication Table'!F$7),
IF(AND($C$4="NHS Scotland",$C$5="Operations cancelled for non-clinical/capacity reasons"),
SUMIFS(AllPublicationData!$I:$I,AllPublicationData!$A:$A,'Publication Table'!$B137,AllPublicationData!$B:$B,'Publication Table'!F$7),
IF(AND($C$4="NHS Scotland",$C$5="Cancellations for other reasons"),
SUMIFS(AllPublicationData!$J:$J,AllPublicationData!$A:$A,'Publication Table'!$B137,AllPublicationData!$B:$B,'Publication Table'!F$7)))))))</f>
        <v>0</v>
      </c>
      <c r="G137" s="90">
        <f>IF($C$5="Total Operations",
SUMIFS(AllPublicationData!$E:$E,AllPublicationData!$A:$A,'Publication Table'!$B137,AllPublicationData!$B:$B,'Publication Table'!$C$4,AllPublicationData!$D:$D,'Publication Table'!G$7),
IF('Publication Table'!$C$5="All Cancelled Operations",
SUMIFS(AllPublicationData!$F:$F,AllPublicationData!$A:$A,'Publication Table'!$B137,AllPublicationData!$B:$B,'Publication Table'!$C$4,AllPublicationData!$D:$D,'Publication Table'!G$7),
IF('Publication Table'!$C$5="Operations cancelled by patient",
SUMIFS(AllPublicationData!$G:$G,AllPublicationData!$A:$A,'Publication Table'!$B137,AllPublicationData!$B:$B,'Publication Table'!$C$4,AllPublicationData!$D:$D,'Publication Table'!G$7),
IF('Publication Table'!$C$5="Operations cancelled for clinical reasons",
SUMIFS(AllPublicationData!$H:$H,AllPublicationData!$A:$A,'Publication Table'!$B137,AllPublicationData!$B:$B,'Publication Table'!$C$4,AllPublicationData!$D:$D,'Publication Table'!G$7),
IF('Publication Table'!$C$5="Operations cancelled for non-clinical/capacity reasons",
SUMIFS(AllPublicationData!$I:$I,AllPublicationData!$A:$A,'Publication Table'!$B137,AllPublicationData!$B:$B,'Publication Table'!$C$4,AllPublicationData!$D:$D,'Publication Table'!G$7),
IF('Publication Table'!$C$5="Cancellations for other reasons",
SUMIFS(AllPublicationData!$J:$J,AllPublicationData!$A:$A,'Publication Table'!$B137,AllPublicationData!$B:$B,'Publication Table'!$C$4,AllPublicationData!$D:$D,'Publication Table'!G$7)))))))+
IF(AND($C$4="NHS Scotland",$C$5="Total Operations"),
SUMIFS(AllPublicationData!$E:$E,AllPublicationData!$A:$A,'Publication Table'!$B137,AllPublicationData!$B:$B,'Publication Table'!G$7),
IF(AND($C$4="NHS Scotland",$C$5="All Cancelled Operations"),
SUMIFS(AllPublicationData!$F:$F,AllPublicationData!$A:$A,'Publication Table'!$B137,AllPublicationData!$B:$B,'Publication Table'!G$7),
IF(AND($C$4="NHS Scotland",$C$5="Operations cancelled by patient"),
SUMIFS(AllPublicationData!$G:$G,AllPublicationData!$A:$A,'Publication Table'!$B137,AllPublicationData!$B:$B,'Publication Table'!G$7),
IF(AND($C$4="NHS Scotland",$C$5="Operations cancelled for clinical reasons"),
SUMIFS(AllPublicationData!$H:$H,AllPublicationData!$A:$A,'Publication Table'!$B137,AllPublicationData!$B:$B,'Publication Table'!G$7),
IF(AND($C$4="NHS Scotland",$C$5="Operations cancelled for non-clinical/capacity reasons"),
SUMIFS(AllPublicationData!$I:$I,AllPublicationData!$A:$A,'Publication Table'!$B137,AllPublicationData!$B:$B,'Publication Table'!G$7),
IF(AND($C$4="NHS Scotland",$C$5="Cancellations for other reasons"),
SUMIFS(AllPublicationData!$J:$J,AllPublicationData!$A:$A,'Publication Table'!$B137,AllPublicationData!$B:$B,'Publication Table'!G$7)))))))</f>
        <v>0</v>
      </c>
      <c r="H137" s="90">
        <f>IF($C$5="Total Operations",
SUMIFS(AllPublicationData!$E:$E,AllPublicationData!$A:$A,'Publication Table'!$B137,AllPublicationData!$B:$B,'Publication Table'!$C$4,AllPublicationData!$D:$D,'Publication Table'!H$7),
IF('Publication Table'!$C$5="All Cancelled Operations",
SUMIFS(AllPublicationData!$F:$F,AllPublicationData!$A:$A,'Publication Table'!$B137,AllPublicationData!$B:$B,'Publication Table'!$C$4,AllPublicationData!$D:$D,'Publication Table'!H$7),
IF('Publication Table'!$C$5="Operations cancelled by patient",
SUMIFS(AllPublicationData!$G:$G,AllPublicationData!$A:$A,'Publication Table'!$B137,AllPublicationData!$B:$B,'Publication Table'!$C$4,AllPublicationData!$D:$D,'Publication Table'!H$7),
IF('Publication Table'!$C$5="Operations cancelled for clinical reasons",
SUMIFS(AllPublicationData!$H:$H,AllPublicationData!$A:$A,'Publication Table'!$B137,AllPublicationData!$B:$B,'Publication Table'!$C$4,AllPublicationData!$D:$D,'Publication Table'!H$7),
IF('Publication Table'!$C$5="Operations cancelled for non-clinical/capacity reasons",
SUMIFS(AllPublicationData!$I:$I,AllPublicationData!$A:$A,'Publication Table'!$B137,AllPublicationData!$B:$B,'Publication Table'!$C$4,AllPublicationData!$D:$D,'Publication Table'!H$7),
IF('Publication Table'!$C$5="Cancellations for other reasons",
SUMIFS(AllPublicationData!$J:$J,AllPublicationData!$A:$A,'Publication Table'!$B137,AllPublicationData!$B:$B,'Publication Table'!$C$4,AllPublicationData!$D:$D,'Publication Table'!H$7)))))))+
IF(AND($C$4="NHS Scotland",$C$5="Total Operations"),
SUMIFS(AllPublicationData!$E:$E,AllPublicationData!$A:$A,'Publication Table'!$B137,AllPublicationData!$B:$B,'Publication Table'!H$7),
IF(AND($C$4="NHS Scotland",$C$5="All Cancelled Operations"),
SUMIFS(AllPublicationData!$F:$F,AllPublicationData!$A:$A,'Publication Table'!$B137,AllPublicationData!$B:$B,'Publication Table'!H$7),
IF(AND($C$4="NHS Scotland",$C$5="Operations cancelled by patient"),
SUMIFS(AllPublicationData!$G:$G,AllPublicationData!$A:$A,'Publication Table'!$B137,AllPublicationData!$B:$B,'Publication Table'!H$7),
IF(AND($C$4="NHS Scotland",$C$5="Operations cancelled for clinical reasons"),
SUMIFS(AllPublicationData!$H:$H,AllPublicationData!$A:$A,'Publication Table'!$B137,AllPublicationData!$B:$B,'Publication Table'!H$7),
IF(AND($C$4="NHS Scotland",$C$5="Operations cancelled for non-clinical/capacity reasons"),
SUMIFS(AllPublicationData!$I:$I,AllPublicationData!$A:$A,'Publication Table'!$B137,AllPublicationData!$B:$B,'Publication Table'!H$7),
IF(AND($C$4="NHS Scotland",$C$5="Cancellations for other reasons"),
SUMIFS(AllPublicationData!$J:$J,AllPublicationData!$A:$A,'Publication Table'!$B137,AllPublicationData!$B:$B,'Publication Table'!H$7)))))))</f>
        <v>0</v>
      </c>
      <c r="I137" s="90">
        <f>IF($C$5="Total Operations",
SUMIFS(AllPublicationData!$E:$E,AllPublicationData!$A:$A,'Publication Table'!$B137,AllPublicationData!$B:$B,'Publication Table'!$C$4,AllPublicationData!$D:$D,'Publication Table'!I$7),
IF('Publication Table'!$C$5="All Cancelled Operations",
SUMIFS(AllPublicationData!$F:$F,AllPublicationData!$A:$A,'Publication Table'!$B137,AllPublicationData!$B:$B,'Publication Table'!$C$4,AllPublicationData!$D:$D,'Publication Table'!I$7),
IF('Publication Table'!$C$5="Operations cancelled by patient",
SUMIFS(AllPublicationData!$G:$G,AllPublicationData!$A:$A,'Publication Table'!$B137,AllPublicationData!$B:$B,'Publication Table'!$C$4,AllPublicationData!$D:$D,'Publication Table'!I$7),
IF('Publication Table'!$C$5="Operations cancelled for clinical reasons",
SUMIFS(AllPublicationData!$H:$H,AllPublicationData!$A:$A,'Publication Table'!$B137,AllPublicationData!$B:$B,'Publication Table'!$C$4,AllPublicationData!$D:$D,'Publication Table'!I$7),
IF('Publication Table'!$C$5="Operations cancelled for non-clinical/capacity reasons",
SUMIFS(AllPublicationData!$I:$I,AllPublicationData!$A:$A,'Publication Table'!$B137,AllPublicationData!$B:$B,'Publication Table'!$C$4,AllPublicationData!$D:$D,'Publication Table'!I$7),
IF('Publication Table'!$C$5="Cancellations for other reasons",
SUMIFS(AllPublicationData!$J:$J,AllPublicationData!$A:$A,'Publication Table'!$B137,AllPublicationData!$B:$B,'Publication Table'!$C$4,AllPublicationData!$D:$D,'Publication Table'!I$7)))))))+
IF(AND($C$4="NHS Scotland",$C$5="Total Operations"),
SUMIFS(AllPublicationData!$E:$E,AllPublicationData!$A:$A,'Publication Table'!$B137,AllPublicationData!$B:$B,'Publication Table'!I$7),
IF(AND($C$4="NHS Scotland",$C$5="All Cancelled Operations"),
SUMIFS(AllPublicationData!$F:$F,AllPublicationData!$A:$A,'Publication Table'!$B137,AllPublicationData!$B:$B,'Publication Table'!I$7),
IF(AND($C$4="NHS Scotland",$C$5="Operations cancelled by patient"),
SUMIFS(AllPublicationData!$G:$G,AllPublicationData!$A:$A,'Publication Table'!$B137,AllPublicationData!$B:$B,'Publication Table'!I$7),
IF(AND($C$4="NHS Scotland",$C$5="Operations cancelled for clinical reasons"),
SUMIFS(AllPublicationData!$H:$H,AllPublicationData!$A:$A,'Publication Table'!$B137,AllPublicationData!$B:$B,'Publication Table'!I$7),
IF(AND($C$4="NHS Scotland",$C$5="Operations cancelled for non-clinical/capacity reasons"),
SUMIFS(AllPublicationData!$I:$I,AllPublicationData!$A:$A,'Publication Table'!$B137,AllPublicationData!$B:$B,'Publication Table'!I$7),
IF(AND($C$4="NHS Scotland",$C$5="Cancellations for other reasons"),
SUMIFS(AllPublicationData!$J:$J,AllPublicationData!$A:$A,'Publication Table'!$B137,AllPublicationData!$B:$B,'Publication Table'!I$7)))))))</f>
        <v>0</v>
      </c>
      <c r="J137" s="90">
        <f>IF($C$5="Total Operations",
SUMIFS(AllPublicationData!$E:$E,AllPublicationData!$A:$A,'Publication Table'!$B137,AllPublicationData!$B:$B,'Publication Table'!$C$4,AllPublicationData!$D:$D,'Publication Table'!J$7),
IF('Publication Table'!$C$5="All Cancelled Operations",
SUMIFS(AllPublicationData!$F:$F,AllPublicationData!$A:$A,'Publication Table'!$B137,AllPublicationData!$B:$B,'Publication Table'!$C$4,AllPublicationData!$D:$D,'Publication Table'!J$7),
IF('Publication Table'!$C$5="Operations cancelled by patient",
SUMIFS(AllPublicationData!$G:$G,AllPublicationData!$A:$A,'Publication Table'!$B137,AllPublicationData!$B:$B,'Publication Table'!$C$4,AllPublicationData!$D:$D,'Publication Table'!J$7),
IF('Publication Table'!$C$5="Operations cancelled for clinical reasons",
SUMIFS(AllPublicationData!$H:$H,AllPublicationData!$A:$A,'Publication Table'!$B137,AllPublicationData!$B:$B,'Publication Table'!$C$4,AllPublicationData!$D:$D,'Publication Table'!J$7),
IF('Publication Table'!$C$5="Operations cancelled for non-clinical/capacity reasons",
SUMIFS(AllPublicationData!$I:$I,AllPublicationData!$A:$A,'Publication Table'!$B137,AllPublicationData!$B:$B,'Publication Table'!$C$4,AllPublicationData!$D:$D,'Publication Table'!J$7),
IF('Publication Table'!$C$5="Cancellations for other reasons",
SUMIFS(AllPublicationData!$J:$J,AllPublicationData!$A:$A,'Publication Table'!$B137,AllPublicationData!$B:$B,'Publication Table'!$C$4,AllPublicationData!$D:$D,'Publication Table'!J$7)))))))+
IF(AND($C$4="NHS Scotland",$C$5="Total Operations"),
SUMIFS(AllPublicationData!$E:$E,AllPublicationData!$A:$A,'Publication Table'!$B137,AllPublicationData!$B:$B,'Publication Table'!J$7),
IF(AND($C$4="NHS Scotland",$C$5="All Cancelled Operations"),
SUMIFS(AllPublicationData!$F:$F,AllPublicationData!$A:$A,'Publication Table'!$B137,AllPublicationData!$B:$B,'Publication Table'!J$7),
IF(AND($C$4="NHS Scotland",$C$5="Operations cancelled by patient"),
SUMIFS(AllPublicationData!$G:$G,AllPublicationData!$A:$A,'Publication Table'!$B137,AllPublicationData!$B:$B,'Publication Table'!J$7),
IF(AND($C$4="NHS Scotland",$C$5="Operations cancelled for clinical reasons"),
SUMIFS(AllPublicationData!$H:$H,AllPublicationData!$A:$A,'Publication Table'!$B137,AllPublicationData!$B:$B,'Publication Table'!J$7),
IF(AND($C$4="NHS Scotland",$C$5="Operations cancelled for non-clinical/capacity reasons"),
SUMIFS(AllPublicationData!$I:$I,AllPublicationData!$A:$A,'Publication Table'!$B137,AllPublicationData!$B:$B,'Publication Table'!J$7),
IF(AND($C$4="NHS Scotland",$C$5="Cancellations for other reasons"),
SUMIFS(AllPublicationData!$J:$J,AllPublicationData!$A:$A,'Publication Table'!$B137,AllPublicationData!$B:$B,'Publication Table'!J$7)))))))</f>
        <v>0</v>
      </c>
      <c r="K137" s="90">
        <f>IF($C$5="Total Operations",
SUMIFS(AllPublicationData!$E:$E,AllPublicationData!$A:$A,'Publication Table'!$B137,AllPublicationData!$B:$B,'Publication Table'!$C$4,AllPublicationData!$D:$D,'Publication Table'!K$7),
IF('Publication Table'!$C$5="All Cancelled Operations",
SUMIFS(AllPublicationData!$F:$F,AllPublicationData!$A:$A,'Publication Table'!$B137,AllPublicationData!$B:$B,'Publication Table'!$C$4,AllPublicationData!$D:$D,'Publication Table'!K$7),
IF('Publication Table'!$C$5="Operations cancelled by patient",
SUMIFS(AllPublicationData!$G:$G,AllPublicationData!$A:$A,'Publication Table'!$B137,AllPublicationData!$B:$B,'Publication Table'!$C$4,AllPublicationData!$D:$D,'Publication Table'!K$7),
IF('Publication Table'!$C$5="Operations cancelled for clinical reasons",
SUMIFS(AllPublicationData!$H:$H,AllPublicationData!$A:$A,'Publication Table'!$B137,AllPublicationData!$B:$B,'Publication Table'!$C$4,AllPublicationData!$D:$D,'Publication Table'!K$7),
IF('Publication Table'!$C$5="Operations cancelled for non-clinical/capacity reasons",
SUMIFS(AllPublicationData!$I:$I,AllPublicationData!$A:$A,'Publication Table'!$B137,AllPublicationData!$B:$B,'Publication Table'!$C$4,AllPublicationData!$D:$D,'Publication Table'!K$7),
IF('Publication Table'!$C$5="Cancellations for other reasons",
SUMIFS(AllPublicationData!$J:$J,AllPublicationData!$A:$A,'Publication Table'!$B137,AllPublicationData!$B:$B,'Publication Table'!$C$4,AllPublicationData!$D:$D,'Publication Table'!K$7)))))))+
IF(AND($C$4="NHS Scotland",$C$5="Total Operations"),
SUMIFS(AllPublicationData!$E:$E,AllPublicationData!$A:$A,'Publication Table'!$B137,AllPublicationData!$B:$B,'Publication Table'!K$7),
IF(AND($C$4="NHS Scotland",$C$5="All Cancelled Operations"),
SUMIFS(AllPublicationData!$F:$F,AllPublicationData!$A:$A,'Publication Table'!$B137,AllPublicationData!$B:$B,'Publication Table'!K$7),
IF(AND($C$4="NHS Scotland",$C$5="Operations cancelled by patient"),
SUMIFS(AllPublicationData!$G:$G,AllPublicationData!$A:$A,'Publication Table'!$B137,AllPublicationData!$B:$B,'Publication Table'!K$7),
IF(AND($C$4="NHS Scotland",$C$5="Operations cancelled for clinical reasons"),
SUMIFS(AllPublicationData!$H:$H,AllPublicationData!$A:$A,'Publication Table'!$B137,AllPublicationData!$B:$B,'Publication Table'!K$7),
IF(AND($C$4="NHS Scotland",$C$5="Operations cancelled for non-clinical/capacity reasons"),
SUMIFS(AllPublicationData!$I:$I,AllPublicationData!$A:$A,'Publication Table'!$B137,AllPublicationData!$B:$B,'Publication Table'!K$7),
IF(AND($C$4="NHS Scotland",$C$5="Cancellations for other reasons"),
SUMIFS(AllPublicationData!$J:$J,AllPublicationData!$A:$A,'Publication Table'!$B137,AllPublicationData!$B:$B,'Publication Table'!K$7)))))))</f>
        <v>0</v>
      </c>
      <c r="L137" s="90">
        <f>IF($C$5="Total Operations",
SUMIFS(AllPublicationData!$E:$E,AllPublicationData!$A:$A,'Publication Table'!$B137,AllPublicationData!$B:$B,'Publication Table'!$C$4,AllPublicationData!$D:$D,'Publication Table'!L$7),
IF('Publication Table'!$C$5="All Cancelled Operations",
SUMIFS(AllPublicationData!$F:$F,AllPublicationData!$A:$A,'Publication Table'!$B137,AllPublicationData!$B:$B,'Publication Table'!$C$4,AllPublicationData!$D:$D,'Publication Table'!L$7),
IF('Publication Table'!$C$5="Operations cancelled by patient",
SUMIFS(AllPublicationData!$G:$G,AllPublicationData!$A:$A,'Publication Table'!$B137,AllPublicationData!$B:$B,'Publication Table'!$C$4,AllPublicationData!$D:$D,'Publication Table'!L$7),
IF('Publication Table'!$C$5="Operations cancelled for clinical reasons",
SUMIFS(AllPublicationData!$H:$H,AllPublicationData!$A:$A,'Publication Table'!$B137,AllPublicationData!$B:$B,'Publication Table'!$C$4,AllPublicationData!$D:$D,'Publication Table'!L$7),
IF('Publication Table'!$C$5="Operations cancelled for non-clinical/capacity reasons",
SUMIFS(AllPublicationData!$I:$I,AllPublicationData!$A:$A,'Publication Table'!$B137,AllPublicationData!$B:$B,'Publication Table'!$C$4,AllPublicationData!$D:$D,'Publication Table'!L$7),
IF('Publication Table'!$C$5="Cancellations for other reasons",
SUMIFS(AllPublicationData!$J:$J,AllPublicationData!$A:$A,'Publication Table'!$B137,AllPublicationData!$B:$B,'Publication Table'!$C$4,AllPublicationData!$D:$D,'Publication Table'!L$7)))))))+
IF(AND($C$4="NHS Scotland",$C$5="Total Operations"),
SUMIFS(AllPublicationData!$E:$E,AllPublicationData!$A:$A,'Publication Table'!$B137,AllPublicationData!$B:$B,'Publication Table'!L$7),
IF(AND($C$4="NHS Scotland",$C$5="All Cancelled Operations"),
SUMIFS(AllPublicationData!$F:$F,AllPublicationData!$A:$A,'Publication Table'!$B137,AllPublicationData!$B:$B,'Publication Table'!L$7),
IF(AND($C$4="NHS Scotland",$C$5="Operations cancelled by patient"),
SUMIFS(AllPublicationData!$G:$G,AllPublicationData!$A:$A,'Publication Table'!$B137,AllPublicationData!$B:$B,'Publication Table'!L$7),
IF(AND($C$4="NHS Scotland",$C$5="Operations cancelled for clinical reasons"),
SUMIFS(AllPublicationData!$H:$H,AllPublicationData!$A:$A,'Publication Table'!$B137,AllPublicationData!$B:$B,'Publication Table'!L$7),
IF(AND($C$4="NHS Scotland",$C$5="Operations cancelled for non-clinical/capacity reasons"),
SUMIFS(AllPublicationData!$I:$I,AllPublicationData!$A:$A,'Publication Table'!$B137,AllPublicationData!$B:$B,'Publication Table'!L$7),
IF(AND($C$4="NHS Scotland",$C$5="Cancellations for other reasons"),
SUMIFS(AllPublicationData!$J:$J,AllPublicationData!$A:$A,'Publication Table'!$B137,AllPublicationData!$B:$B,'Publication Table'!L$7)))))))</f>
        <v>0</v>
      </c>
      <c r="M137" s="90">
        <f>IF($C$5="Total Operations",
SUMIFS(AllPublicationData!$E:$E,AllPublicationData!$A:$A,'Publication Table'!$B137,AllPublicationData!$B:$B,'Publication Table'!$C$4,AllPublicationData!$D:$D,'Publication Table'!M$7),
IF('Publication Table'!$C$5="All Cancelled Operations",
SUMIFS(AllPublicationData!$F:$F,AllPublicationData!$A:$A,'Publication Table'!$B137,AllPublicationData!$B:$B,'Publication Table'!$C$4,AllPublicationData!$D:$D,'Publication Table'!M$7),
IF('Publication Table'!$C$5="Operations cancelled by patient",
SUMIFS(AllPublicationData!$G:$G,AllPublicationData!$A:$A,'Publication Table'!$B137,AllPublicationData!$B:$B,'Publication Table'!$C$4,AllPublicationData!$D:$D,'Publication Table'!M$7),
IF('Publication Table'!$C$5="Operations cancelled for clinical reasons",
SUMIFS(AllPublicationData!$G:$G,AllPublicationData!$A:$A,'Publication Table'!$B137,AllPublicationData!$B:$B,'Publication Table'!$C$4,AllPublicationData!$D:$D,'Publication Table'!M$7),
IF('Publication Table'!$C$5="Operations cancelled for non-clinical/capacity reasons",
SUMIFS(AllPublicationData!$G:$G,AllPublicationData!$A:$A,'Publication Table'!$B137,AllPublicationData!$B:$B,'Publication Table'!$C$4,AllPublicationData!$D:$D,'Publication Table'!M$7),
IF('Publication Table'!$C$5="Cancellations for other reasons",
SUMIFS(AllPublicationData!$G:$G,AllPublicationData!$A:$A,'Publication Table'!$B137,AllPublicationData!$B:$B,'Publication Table'!$C$4,AllPublicationData!$D:$D,'Publication Table'!M$7)))))))+
IF(AND($C$4="NHS Scotland",$C$5="Total Operations"),
SUMIFS(AllPublicationData!$E:$E,AllPublicationData!$A:$A,'Publication Table'!$B137,AllPublicationData!$B:$B,'Publication Table'!M$7),
IF(AND($C$4="NHS Scotland",$C$5="All Cancelled Operations"),
SUMIFS(AllPublicationData!$F:$F,AllPublicationData!$A:$A,'Publication Table'!$B137,AllPublicationData!$B:$B,'Publication Table'!M$7),
IF(AND($C$4="NHS Scotland",$C$5="Operations cancelled by patient"),
SUMIFS(AllPublicationData!$G:$G,AllPublicationData!$A:$A,'Publication Table'!$B137,AllPublicationData!$B:$B,'Publication Table'!M$7),
IF(AND($C$4="NHS Scotland",$C$5="Operations cancelled for clinical reasons"),
SUMIFS(AllPublicationData!$H:$H,AllPublicationData!$A:$A,'Publication Table'!$B137,AllPublicationData!$B:$B,'Publication Table'!M$7),
IF(AND($C$4="NHS Scotland",$C$5="Operations cancelled for non-clinical/capacity reasons"),
SUMIFS(AllPublicationData!$I:$I,AllPublicationData!$A:$A,'Publication Table'!$B137,AllPublicationData!$B:$B,'Publication Table'!M$7),
IF(AND($C$4="NHS Scotland",$C$5="Cancellations for other reasons"),
SUMIFS(AllPublicationData!$J:$J,AllPublicationData!$A:$A,'Publication Table'!$B137,AllPublicationData!$B:$B,'Publication Table'!M$7)))))))</f>
        <v>0</v>
      </c>
      <c r="N137" s="90">
        <f>IF($C$5="Total Operations",
SUMIFS(AllPublicationData!$E:$E,AllPublicationData!$A:$A,'Publication Table'!$B137,AllPublicationData!$B:$B,'Publication Table'!$C$4,AllPublicationData!$D:$D,'Publication Table'!N$7),
IF('Publication Table'!$C$5="All Cancelled Operations",
SUMIFS(AllPublicationData!$F:$F,AllPublicationData!$A:$A,'Publication Table'!$B137,AllPublicationData!$B:$B,'Publication Table'!$C$4,AllPublicationData!$D:$D,'Publication Table'!N$7),
IF('Publication Table'!$C$5="Operations cancelled by patient",
SUMIFS(AllPublicationData!$G:$G,AllPublicationData!$A:$A,'Publication Table'!$B137,AllPublicationData!$B:$B,'Publication Table'!$C$4,AllPublicationData!$D:$D,'Publication Table'!N$7),
IF('Publication Table'!$C$5="Operations cancelled for clinical reasons",
SUMIFS(AllPublicationData!$G:$G,AllPublicationData!$A:$A,'Publication Table'!$B137,AllPublicationData!$B:$B,'Publication Table'!$C$4,AllPublicationData!$D:$D,'Publication Table'!N$7),
IF('Publication Table'!$C$5="Operations cancelled for non-clinical/capacity reasons",
SUMIFS(AllPublicationData!$G:$G,AllPublicationData!$A:$A,'Publication Table'!$B137,AllPublicationData!$B:$B,'Publication Table'!$C$4,AllPublicationData!$D:$D,'Publication Table'!N$7),
IF('Publication Table'!$C$5="Cancellations for other reasons",
SUMIFS(AllPublicationData!$G:$G,AllPublicationData!$A:$A,'Publication Table'!$B137,AllPublicationData!$B:$B,'Publication Table'!$C$4,AllPublicationData!$D:$D,'Publication Table'!N$7)))))))+
IF(AND($C$4="NHS Scotland",$C$5="Total Operations"),
SUMIFS(AllPublicationData!$E:$E,AllPublicationData!$A:$A,'Publication Table'!$B137,AllPublicationData!$B:$B,'Publication Table'!N$7),
IF(AND($C$4="NHS Scotland",$C$5="All Cancelled Operations"),
SUMIFS(AllPublicationData!$F:$F,AllPublicationData!$A:$A,'Publication Table'!$B137,AllPublicationData!$B:$B,'Publication Table'!N$7),
IF(AND($C$4="NHS Scotland",$C$5="Operations cancelled by patient"),
SUMIFS(AllPublicationData!$G:$G,AllPublicationData!$A:$A,'Publication Table'!$B137,AllPublicationData!$B:$B,'Publication Table'!N$7),
IF(AND($C$4="NHS Scotland",$C$5="Operations cancelled for clinical reasons"),
SUMIFS(AllPublicationData!$H:$H,AllPublicationData!$A:$A,'Publication Table'!$B137,AllPublicationData!$B:$B,'Publication Table'!N$7),
IF(AND($C$4="NHS Scotland",$C$5="Operations cancelled for non-clinical/capacity reasons"),
SUMIFS(AllPublicationData!$I:$I,AllPublicationData!$A:$A,'Publication Table'!$B137,AllPublicationData!$B:$B,'Publication Table'!N$7),
IF(AND($C$4="NHS Scotland",$C$5="Cancellations for other reasons"),
SUMIFS(AllPublicationData!$J:$J,AllPublicationData!$A:$A,'Publication Table'!$B137,AllPublicationData!$B:$B,'Publication Table'!N$7)))))))</f>
        <v>0</v>
      </c>
      <c r="O137" s="90">
        <f>IF($C$5="Total Operations",
SUMIFS(AllPublicationData!$E:$E,AllPublicationData!$A:$A,'Publication Table'!$B137,AllPublicationData!$B:$B,'Publication Table'!$C$4,AllPublicationData!$D:$D,'Publication Table'!O$7),
IF('Publication Table'!$C$5="All Cancelled Operations",
SUMIFS(AllPublicationData!$F:$F,AllPublicationData!$A:$A,'Publication Table'!$B137,AllPublicationData!$B:$B,'Publication Table'!$C$4,AllPublicationData!$D:$D,'Publication Table'!O$7),
IF('Publication Table'!$C$5="Operations cancelled by patient",
SUMIFS(AllPublicationData!$G:$G,AllPublicationData!$A:$A,'Publication Table'!$B137,AllPublicationData!$B:$B,'Publication Table'!$C$4,AllPublicationData!$D:$D,'Publication Table'!O$7),
IF('Publication Table'!$C$5="Operations cancelled for clinical reasons",
SUMIFS(AllPublicationData!$G:$G,AllPublicationData!$A:$A,'Publication Table'!$B137,AllPublicationData!$B:$B,'Publication Table'!$C$4,AllPublicationData!$D:$D,'Publication Table'!O$7),
IF('Publication Table'!$C$5="Operations cancelled for non-clinical/capacity reasons",
SUMIFS(AllPublicationData!$G:$G,AllPublicationData!$A:$A,'Publication Table'!$B137,AllPublicationData!$B:$B,'Publication Table'!$C$4,AllPublicationData!$D:$D,'Publication Table'!O$7),
IF('Publication Table'!$C$5="Cancellations for other reasons",
SUMIFS(AllPublicationData!$G:$G,AllPublicationData!$A:$A,'Publication Table'!$B137,AllPublicationData!$B:$B,'Publication Table'!$C$4,AllPublicationData!$D:$D,'Publication Table'!O$7)))))))+
IF(AND($C$4="NHS Scotland",$C$5="Total Operations"),
SUMIFS(AllPublicationData!$E:$E,AllPublicationData!$A:$A,'Publication Table'!$B137,AllPublicationData!$B:$B,'Publication Table'!O$7),
IF(AND($C$4="NHS Scotland",$C$5="All Cancelled Operations"),
SUMIFS(AllPublicationData!$F:$F,AllPublicationData!$A:$A,'Publication Table'!$B137,AllPublicationData!$B:$B,'Publication Table'!O$7),
IF(AND($C$4="NHS Scotland",$C$5="Operations cancelled by patient"),
SUMIFS(AllPublicationData!$G:$G,AllPublicationData!$A:$A,'Publication Table'!$B137,AllPublicationData!$B:$B,'Publication Table'!O$7),
IF(AND($C$4="NHS Scotland",$C$5="Operations cancelled for clinical reasons"),
SUMIFS(AllPublicationData!$H:$H,AllPublicationData!$A:$A,'Publication Table'!$B137,AllPublicationData!$B:$B,'Publication Table'!O$7),
IF(AND($C$4="NHS Scotland",$C$5="Operations cancelled for non-clinical/capacity reasons"),
SUMIFS(AllPublicationData!$I:$I,AllPublicationData!$A:$A,'Publication Table'!$B137,AllPublicationData!$B:$B,'Publication Table'!O$7),
IF(AND($C$4="NHS Scotland",$C$5="Cancellations for other reasons"),
SUMIFS(AllPublicationData!$J:$J,AllPublicationData!$A:$A,'Publication Table'!$B137,AllPublicationData!$B:$B,'Publication Table'!O$7)))))))</f>
        <v>0</v>
      </c>
      <c r="P137" s="90">
        <f>IF($C$5="Total Operations",
SUMIFS(AllPublicationData!$E:$E,AllPublicationData!$A:$A,'Publication Table'!$B137,AllPublicationData!$B:$B,'Publication Table'!$C$4,AllPublicationData!$D:$D,'Publication Table'!P$7),
IF('Publication Table'!$C$5="All Cancelled Operations",
SUMIFS(AllPublicationData!$F:$F,AllPublicationData!$A:$A,'Publication Table'!$B137,AllPublicationData!$B:$B,'Publication Table'!$C$4,AllPublicationData!$D:$D,'Publication Table'!P$7),
IF('Publication Table'!$C$5="Operations cancelled by patient",
SUMIFS(AllPublicationData!$G:$G,AllPublicationData!$A:$A,'Publication Table'!$B137,AllPublicationData!$B:$B,'Publication Table'!$C$4,AllPublicationData!$D:$D,'Publication Table'!P$7),
IF('Publication Table'!$C$5="Operations cancelled for clinical reasons",
SUMIFS(AllPublicationData!$G:$G,AllPublicationData!$A:$A,'Publication Table'!$B137,AllPublicationData!$B:$B,'Publication Table'!$C$4,AllPublicationData!$D:$D,'Publication Table'!P$7),
IF('Publication Table'!$C$5="Operations cancelled for non-clinical/capacity reasons",
SUMIFS(AllPublicationData!$G:$G,AllPublicationData!$A:$A,'Publication Table'!$B137,AllPublicationData!$B:$B,'Publication Table'!$C$4,AllPublicationData!$D:$D,'Publication Table'!P$7),
IF('Publication Table'!$C$5="Cancellations for other reasons",
SUMIFS(AllPublicationData!$G:$G,AllPublicationData!$A:$A,'Publication Table'!$B137,AllPublicationData!$B:$B,'Publication Table'!$C$4,AllPublicationData!$D:$D,'Publication Table'!P$7)))))))+
IF(AND($C$4="NHS Scotland",$C$5="Total Operations"),
SUMIFS(AllPublicationData!$E:$E,AllPublicationData!$A:$A,'Publication Table'!$B137,AllPublicationData!$B:$B,'Publication Table'!P$7),
IF(AND($C$4="NHS Scotland",$C$5="All Cancelled Operations"),
SUMIFS(AllPublicationData!$F:$F,AllPublicationData!$A:$A,'Publication Table'!$B137,AllPublicationData!$B:$B,'Publication Table'!P$7),
IF(AND($C$4="NHS Scotland",$C$5="Operations cancelled by patient"),
SUMIFS(AllPublicationData!$G:$G,AllPublicationData!$A:$A,'Publication Table'!$B137,AllPublicationData!$B:$B,'Publication Table'!P$7),
IF(AND($C$4="NHS Scotland",$C$5="Operations cancelled for clinical reasons"),
SUMIFS(AllPublicationData!$H:$H,AllPublicationData!$A:$A,'Publication Table'!$B137,AllPublicationData!$B:$B,'Publication Table'!P$7),
IF(AND($C$4="NHS Scotland",$C$5="Operations cancelled for non-clinical/capacity reasons"),
SUMIFS(AllPublicationData!$I:$I,AllPublicationData!$A:$A,'Publication Table'!$B137,AllPublicationData!$B:$B,'Publication Table'!P$7),
IF(AND($C$4="NHS Scotland",$C$5="Cancellations for other reasons"),
SUMIFS(AllPublicationData!$J:$J,AllPublicationData!$A:$A,'Publication Table'!$B137,AllPublicationData!$B:$B,'Publication Table'!P$7)))))))</f>
        <v>0</v>
      </c>
      <c r="Q137" s="90">
        <f>IF($C$5="Total Operations",
SUMIFS(AllPublicationData!$E:$E,AllPublicationData!$A:$A,'Publication Table'!$B137,AllPublicationData!$B:$B,'Publication Table'!$C$4,AllPublicationData!$D:$D,'Publication Table'!Q$7),
IF('Publication Table'!$C$5="All Cancelled Operations",
SUMIFS(AllPublicationData!$F:$F,AllPublicationData!$A:$A,'Publication Table'!$B137,AllPublicationData!$B:$B,'Publication Table'!$C$4,AllPublicationData!$D:$D,'Publication Table'!Q$7),
IF('Publication Table'!$C$5="Operations cancelled by patient",
SUMIFS(AllPublicationData!$G:$G,AllPublicationData!$A:$A,'Publication Table'!$B137,AllPublicationData!$B:$B,'Publication Table'!$C$4,AllPublicationData!$D:$D,'Publication Table'!Q$7),
IF('Publication Table'!$C$5="Operations cancelled for clinical reasons",
SUMIFS(AllPublicationData!$G:$G,AllPublicationData!$A:$A,'Publication Table'!$B137,AllPublicationData!$B:$B,'Publication Table'!$C$4,AllPublicationData!$D:$D,'Publication Table'!Q$7),
IF('Publication Table'!$C$5="Operations cancelled for non-clinical/capacity reasons",
SUMIFS(AllPublicationData!$G:$G,AllPublicationData!$A:$A,'Publication Table'!$B137,AllPublicationData!$B:$B,'Publication Table'!$C$4,AllPublicationData!$D:$D,'Publication Table'!Q$7),
IF('Publication Table'!$C$5="Cancellations for other reasons",
SUMIFS(AllPublicationData!$G:$G,AllPublicationData!$A:$A,'Publication Table'!$B137,AllPublicationData!$B:$B,'Publication Table'!$C$4,AllPublicationData!$D:$D,'Publication Table'!Q$7)))))))+
IF(AND($C$4="NHS Scotland",$C$5="Total Operations"),
SUMIFS(AllPublicationData!$E:$E,AllPublicationData!$A:$A,'Publication Table'!$B137,AllPublicationData!$B:$B,'Publication Table'!Q$7),
IF(AND($C$4="NHS Scotland",$C$5="All Cancelled Operations"),
SUMIFS(AllPublicationData!$F:$F,AllPublicationData!$A:$A,'Publication Table'!$B137,AllPublicationData!$B:$B,'Publication Table'!Q$7),
IF(AND($C$4="NHS Scotland",$C$5="Operations cancelled by patient"),
SUMIFS(AllPublicationData!$G:$G,AllPublicationData!$A:$A,'Publication Table'!$B137,AllPublicationData!$B:$B,'Publication Table'!Q$7),
IF(AND($C$4="NHS Scotland",$C$5="Operations cancelled for clinical reasons"),
SUMIFS(AllPublicationData!$H:$H,AllPublicationData!$A:$A,'Publication Table'!$B137,AllPublicationData!$B:$B,'Publication Table'!Q$7),
IF(AND($C$4="NHS Scotland",$C$5="Operations cancelled for non-clinical/capacity reasons"),
SUMIFS(AllPublicationData!$I:$I,AllPublicationData!$A:$A,'Publication Table'!$B137,AllPublicationData!$B:$B,'Publication Table'!Q$7),
IF(AND($C$4="NHS Scotland",$C$5="Cancellations for other reasons"),
SUMIFS(AllPublicationData!$J:$J,AllPublicationData!$A:$A,'Publication Table'!$B137,AllPublicationData!$B:$B,'Publication Table'!Q$7)))))))</f>
        <v>0</v>
      </c>
      <c r="R137" s="90">
        <f>IF($C$5="Total Operations",
SUMIFS(AllPublicationData!$E:$E,AllPublicationData!$A:$A,'Publication Table'!$B137,AllPublicationData!$B:$B,'Publication Table'!$C$4,AllPublicationData!$D:$D,'Publication Table'!R$7),
IF('Publication Table'!$C$5="All Cancelled Operations",
SUMIFS(AllPublicationData!$F:$F,AllPublicationData!$A:$A,'Publication Table'!$B137,AllPublicationData!$B:$B,'Publication Table'!$C$4,AllPublicationData!$D:$D,'Publication Table'!R$7),
IF('Publication Table'!$C$5="Operations cancelled by patient",
SUMIFS(AllPublicationData!$G:$G,AllPublicationData!$A:$A,'Publication Table'!$B137,AllPublicationData!$B:$B,'Publication Table'!$C$4,AllPublicationData!$D:$D,'Publication Table'!R$7),
IF('Publication Table'!$C$5="Operations cancelled for clinical reasons",
SUMIFS(AllPublicationData!$G:$G,AllPublicationData!$A:$A,'Publication Table'!$B137,AllPublicationData!$B:$B,'Publication Table'!$C$4,AllPublicationData!$D:$D,'Publication Table'!R$7),
IF('Publication Table'!$C$5="Operations cancelled for non-clinical/capacity reasons",
SUMIFS(AllPublicationData!$G:$G,AllPublicationData!$A:$A,'Publication Table'!$B137,AllPublicationData!$B:$B,'Publication Table'!$C$4,AllPublicationData!$D:$D,'Publication Table'!R$7),
IF('Publication Table'!$C$5="Cancellations for other reasons",
SUMIFS(AllPublicationData!$G:$G,AllPublicationData!$A:$A,'Publication Table'!$B137,AllPublicationData!$B:$B,'Publication Table'!$C$4,AllPublicationData!$D:$D,'Publication Table'!R$7)))))))+
IF(AND($C$4="NHS Scotland",$C$5="Total Operations"),
SUMIFS(AllPublicationData!$E:$E,AllPublicationData!$A:$A,'Publication Table'!$B137,AllPublicationData!$B:$B,'Publication Table'!R$7),
IF(AND($C$4="NHS Scotland",$C$5="All Cancelled Operations"),
SUMIFS(AllPublicationData!$F:$F,AllPublicationData!$A:$A,'Publication Table'!$B137,AllPublicationData!$B:$B,'Publication Table'!R$7),
IF(AND($C$4="NHS Scotland",$C$5="Operations cancelled by patient"),
SUMIFS(AllPublicationData!$G:$G,AllPublicationData!$A:$A,'Publication Table'!$B137,AllPublicationData!$B:$B,'Publication Table'!R$7),
IF(AND($C$4="NHS Scotland",$C$5="Operations cancelled for clinical reasons"),
SUMIFS(AllPublicationData!$H:$H,AllPublicationData!$A:$A,'Publication Table'!$B137,AllPublicationData!$B:$B,'Publication Table'!R$7),
IF(AND($C$4="NHS Scotland",$C$5="Operations cancelled for non-clinical/capacity reasons"),
SUMIFS(AllPublicationData!$I:$I,AllPublicationData!$A:$A,'Publication Table'!$B137,AllPublicationData!$B:$B,'Publication Table'!R$7),
IF(AND($C$4="NHS Scotland",$C$5="Cancellations for other reasons"),
SUMIFS(AllPublicationData!$J:$J,AllPublicationData!$A:$A,'Publication Table'!$B137,AllPublicationData!$B:$B,'Publication Table'!R$7)))))))</f>
        <v>0</v>
      </c>
    </row>
    <row r="138" spans="3:18" x14ac:dyDescent="0.35">
      <c r="C138" s="81">
        <f>IF($C$5="Total Operations",
SUMIFS(AllPublicationData!$E:$E,AllPublicationData!$A:$A,'Publication Table'!$B138,AllPublicationData!$B:$B,'Publication Table'!$C$4),
IF('Publication Table'!$C$5="All Cancelled Operations",
SUMIFS(AllPublicationData!$F:$F,AllPublicationData!$A:$A,'Publication Table'!$B138,AllPublicationData!$B:$B,'Publication Table'!$C$4),
IF('Publication Table'!$C$5="Operations cancelled by patient",
SUMIFS(AllPublicationData!$G:$G,AllPublicationData!$A:$A,'Publication Table'!$B138,AllPublicationData!$B:$B,'Publication Table'!$C$4),
IF('Publication Table'!$C$5="Operations cancelled for clinical reasons",
SUMIFS(AllPublicationData!$H:$H,AllPublicationData!$A:$A,'Publication Table'!$B138,AllPublicationData!$B:$B,'Publication Table'!$C$4),
IF('Publication Table'!$C$5="Operations cancelled for non-clinical/capacity reasons",
SUMIFS(AllPublicationData!$I:$I,AllPublicationData!$A:$A,'Publication Table'!$B138,AllPublicationData!$B:$B,'Publication Table'!$C$4),
IF('Publication Table'!$C$5="Cancellations for other reasons",
SUMIFS(AllPublicationData!$J:$J,AllPublicationData!$A:$A,'Publication Table'!$B138,AllPublicationData!$B:$B,'Publication Table'!$C$4)))))))+
IF(AND($C$4="NHS Scotland",$C$5="Total Operations"),
SUMIFS(AllPublicationData!$E:$E,AllPublicationData!$A:$A,'Publication Table'!$B138),
IF(AND($C$4="NHS Scotland",$C$5="All Cancelled Operations"),
SUMIFS(AllPublicationData!$F:$F,AllPublicationData!$A:$A,'Publication Table'!$B138),
IF(AND($C$4="NHS Scotland",$C$5="Operations cancelled by patient"),
SUMIFS(AllPublicationData!$G:$G,AllPublicationData!$A:$A,'Publication Table'!$B138),
IF(AND($C$4="NHS Scotland",$C$5="Operations cancelled for clinical reasons"),
SUMIFS(AllPublicationData!$H:$H,AllPublicationData!$A:$A,'Publication Table'!$B138),
IF(AND($C$4="NHS Scotland",$C$5="Operations cancelled for non-clinical/capacity reasons"),
SUMIFS(AllPublicationData!$I:$I,AllPublicationData!$A:$A,'Publication Table'!$B138),
IF(AND($C$4="NHS Scotland",$C$5="Cancellations for other reasons"),
SUMIFS(AllPublicationData!$J:$J,AllPublicationData!$A:$A,'Publication Table'!$B138)))))))</f>
        <v>0</v>
      </c>
      <c r="D138" s="90">
        <f>IF($C$5="Total Operations",
SUMIFS(AllPublicationData!$E:$E,AllPublicationData!$A:$A,'Publication Table'!$B138,AllPublicationData!$B:$B,'Publication Table'!$C$4,AllPublicationData!$D:$D,'Publication Table'!D$7),
IF('Publication Table'!$C$5="All Cancelled Operations",
SUMIFS(AllPublicationData!$F:$F,AllPublicationData!$A:$A,'Publication Table'!$B138,AllPublicationData!$B:$B,'Publication Table'!$C$4,AllPublicationData!$D:$D,'Publication Table'!D$7),
IF('Publication Table'!$C$5="Operations cancelled by patient",
SUMIFS(AllPublicationData!$G:$G,AllPublicationData!$A:$A,'Publication Table'!$B138,AllPublicationData!$B:$B,'Publication Table'!$C$4,AllPublicationData!$D:$D,'Publication Table'!D$7),
IF('Publication Table'!$C$5="Operations cancelled for clinical reasons",
SUMIFS(AllPublicationData!$H:$H,AllPublicationData!$A:$A,'Publication Table'!$B138,AllPublicationData!$B:$B,'Publication Table'!$C$4,AllPublicationData!$D:$D,'Publication Table'!D$7),
IF('Publication Table'!$C$5="Operations cancelled for non-clinical/capacity reasons",
SUMIFS(AllPublicationData!$I:$I,AllPublicationData!$A:$A,'Publication Table'!$B138,AllPublicationData!$B:$B,'Publication Table'!$C$4,AllPublicationData!$D:$D,'Publication Table'!D$7),
IF('Publication Table'!$C$5="Cancellations for other reasons",
SUMIFS(AllPublicationData!$J:$J,AllPublicationData!$A:$A,'Publication Table'!$B138,AllPublicationData!$B:$B,'Publication Table'!$C$4,AllPublicationData!$D:$D,'Publication Table'!D$7)))))))+
IF(AND($C$4="NHS Scotland",$C$5="Total Operations"),
SUMIFS(AllPublicationData!$E:$E,AllPublicationData!$A:$A,'Publication Table'!$B138,AllPublicationData!$B:$B,'Publication Table'!D$7),
IF(AND($C$4="NHS Scotland",$C$5="All Cancelled Operations"),
SUMIFS(AllPublicationData!$F:$F,AllPublicationData!$A:$A,'Publication Table'!$B138,AllPublicationData!$B:$B,'Publication Table'!D$7),
IF(AND($C$4="NHS Scotland",$C$5="Operations cancelled by patient"),
SUMIFS(AllPublicationData!$G:$G,AllPublicationData!$A:$A,'Publication Table'!$B138,AllPublicationData!$B:$B,'Publication Table'!D$7),
IF(AND($C$4="NHS Scotland",$C$5="Operations cancelled for clinical reasons"),
SUMIFS(AllPublicationData!$H:$H,AllPublicationData!$A:$A,'Publication Table'!$B138,AllPublicationData!$B:$B,'Publication Table'!D$7),
IF(AND($C$4="NHS Scotland",$C$5="Operations cancelled for non-clinical/capacity reasons"),
SUMIFS(AllPublicationData!$I:$I,AllPublicationData!$A:$A,'Publication Table'!$B138,AllPublicationData!$B:$B,'Publication Table'!D$7),
IF(AND($C$4="NHS Scotland",$C$5="Cancellations for other reasons"),
SUMIFS(AllPublicationData!$J:$J,AllPublicationData!$A:$A,'Publication Table'!$B138,AllPublicationData!$B:$B,'Publication Table'!D$7)))))))</f>
        <v>0</v>
      </c>
      <c r="E138" s="90">
        <f>IF($C$5="Total Operations",
SUMIFS(AllPublicationData!$E:$E,AllPublicationData!$A:$A,'Publication Table'!$B138,AllPublicationData!$B:$B,'Publication Table'!$C$4,AllPublicationData!$D:$D,'Publication Table'!E$7),
IF('Publication Table'!$C$5="All Cancelled Operations",
SUMIFS(AllPublicationData!$F:$F,AllPublicationData!$A:$A,'Publication Table'!$B138,AllPublicationData!$B:$B,'Publication Table'!$C$4,AllPublicationData!$D:$D,'Publication Table'!E$7),
IF('Publication Table'!$C$5="Operations cancelled by patient",
SUMIFS(AllPublicationData!$G:$G,AllPublicationData!$A:$A,'Publication Table'!$B138,AllPublicationData!$B:$B,'Publication Table'!$C$4,AllPublicationData!$D:$D,'Publication Table'!E$7),
IF('Publication Table'!$C$5="Operations cancelled for clinical reasons",
SUMIFS(AllPublicationData!$H:$H,AllPublicationData!$A:$A,'Publication Table'!$B138,AllPublicationData!$B:$B,'Publication Table'!$C$4,AllPublicationData!$D:$D,'Publication Table'!E$7),
IF('Publication Table'!$C$5="Operations cancelled for non-clinical/capacity reasons",
SUMIFS(AllPublicationData!$I:$I,AllPublicationData!$A:$A,'Publication Table'!$B138,AllPublicationData!$B:$B,'Publication Table'!$C$4,AllPublicationData!$D:$D,'Publication Table'!E$7),
IF('Publication Table'!$C$5="Cancellations for other reasons",
SUMIFS(AllPublicationData!$J:$J,AllPublicationData!$A:$A,'Publication Table'!$B138,AllPublicationData!$B:$B,'Publication Table'!$C$4,AllPublicationData!$D:$D,'Publication Table'!E$7)))))))+
IF(AND($C$4="NHS Scotland",$C$5="Total Operations"),
SUMIFS(AllPublicationData!$E:$E,AllPublicationData!$A:$A,'Publication Table'!$B138,AllPublicationData!$B:$B,'Publication Table'!E$7),
IF(AND($C$4="NHS Scotland",$C$5="All Cancelled Operations"),
SUMIFS(AllPublicationData!$F:$F,AllPublicationData!$A:$A,'Publication Table'!$B138,AllPublicationData!$B:$B,'Publication Table'!E$7),
IF(AND($C$4="NHS Scotland",$C$5="Operations cancelled by patient"),
SUMIFS(AllPublicationData!$G:$G,AllPublicationData!$A:$A,'Publication Table'!$B138,AllPublicationData!$B:$B,'Publication Table'!E$7),
IF(AND($C$4="NHS Scotland",$C$5="Operations cancelled for clinical reasons"),
SUMIFS(AllPublicationData!$H:$H,AllPublicationData!$A:$A,'Publication Table'!$B138,AllPublicationData!$B:$B,'Publication Table'!E$7),
IF(AND($C$4="NHS Scotland",$C$5="Operations cancelled for non-clinical/capacity reasons"),
SUMIFS(AllPublicationData!$I:$I,AllPublicationData!$A:$A,'Publication Table'!$B138,AllPublicationData!$B:$B,'Publication Table'!E$7),
IF(AND($C$4="NHS Scotland",$C$5="Cancellations for other reasons"),
SUMIFS(AllPublicationData!$J:$J,AllPublicationData!$A:$A,'Publication Table'!$B138,AllPublicationData!$B:$B,'Publication Table'!E$7)))))))</f>
        <v>0</v>
      </c>
      <c r="F138" s="90">
        <f>IF($C$5="Total Operations",
SUMIFS(AllPublicationData!$E:$E,AllPublicationData!$A:$A,'Publication Table'!$B138,AllPublicationData!$B:$B,'Publication Table'!$C$4,AllPublicationData!$D:$D,'Publication Table'!F$7),
IF('Publication Table'!$C$5="All Cancelled Operations",
SUMIFS(AllPublicationData!$F:$F,AllPublicationData!$A:$A,'Publication Table'!$B138,AllPublicationData!$B:$B,'Publication Table'!$C$4,AllPublicationData!$D:$D,'Publication Table'!F$7),
IF('Publication Table'!$C$5="Operations cancelled by patient",
SUMIFS(AllPublicationData!$G:$G,AllPublicationData!$A:$A,'Publication Table'!$B138,AllPublicationData!$B:$B,'Publication Table'!$C$4,AllPublicationData!$D:$D,'Publication Table'!F$7),
IF('Publication Table'!$C$5="Operations cancelled for clinical reasons",
SUMIFS(AllPublicationData!$H:$H,AllPublicationData!$A:$A,'Publication Table'!$B138,AllPublicationData!$B:$B,'Publication Table'!$C$4,AllPublicationData!$D:$D,'Publication Table'!F$7),
IF('Publication Table'!$C$5="Operations cancelled for non-clinical/capacity reasons",
SUMIFS(AllPublicationData!$I:$I,AllPublicationData!$A:$A,'Publication Table'!$B138,AllPublicationData!$B:$B,'Publication Table'!$C$4,AllPublicationData!$D:$D,'Publication Table'!F$7),
IF('Publication Table'!$C$5="Cancellations for other reasons",
SUMIFS(AllPublicationData!$J:$J,AllPublicationData!$A:$A,'Publication Table'!$B138,AllPublicationData!$B:$B,'Publication Table'!$C$4,AllPublicationData!$D:$D,'Publication Table'!F$7)))))))+
IF(AND($C$4="NHS Scotland",$C$5="Total Operations"),
SUMIFS(AllPublicationData!$E:$E,AllPublicationData!$A:$A,'Publication Table'!$B138,AllPublicationData!$B:$B,'Publication Table'!F$7),
IF(AND($C$4="NHS Scotland",$C$5="All Cancelled Operations"),
SUMIFS(AllPublicationData!$F:$F,AllPublicationData!$A:$A,'Publication Table'!$B138,AllPublicationData!$B:$B,'Publication Table'!F$7),
IF(AND($C$4="NHS Scotland",$C$5="Operations cancelled by patient"),
SUMIFS(AllPublicationData!$G:$G,AllPublicationData!$A:$A,'Publication Table'!$B138,AllPublicationData!$B:$B,'Publication Table'!F$7),
IF(AND($C$4="NHS Scotland",$C$5="Operations cancelled for clinical reasons"),
SUMIFS(AllPublicationData!$H:$H,AllPublicationData!$A:$A,'Publication Table'!$B138,AllPublicationData!$B:$B,'Publication Table'!F$7),
IF(AND($C$4="NHS Scotland",$C$5="Operations cancelled for non-clinical/capacity reasons"),
SUMIFS(AllPublicationData!$I:$I,AllPublicationData!$A:$A,'Publication Table'!$B138,AllPublicationData!$B:$B,'Publication Table'!F$7),
IF(AND($C$4="NHS Scotland",$C$5="Cancellations for other reasons"),
SUMIFS(AllPublicationData!$J:$J,AllPublicationData!$A:$A,'Publication Table'!$B138,AllPublicationData!$B:$B,'Publication Table'!F$7)))))))</f>
        <v>0</v>
      </c>
      <c r="G138" s="90">
        <f>IF($C$5="Total Operations",
SUMIFS(AllPublicationData!$E:$E,AllPublicationData!$A:$A,'Publication Table'!$B138,AllPublicationData!$B:$B,'Publication Table'!$C$4,AllPublicationData!$D:$D,'Publication Table'!G$7),
IF('Publication Table'!$C$5="All Cancelled Operations",
SUMIFS(AllPublicationData!$F:$F,AllPublicationData!$A:$A,'Publication Table'!$B138,AllPublicationData!$B:$B,'Publication Table'!$C$4,AllPublicationData!$D:$D,'Publication Table'!G$7),
IF('Publication Table'!$C$5="Operations cancelled by patient",
SUMIFS(AllPublicationData!$G:$G,AllPublicationData!$A:$A,'Publication Table'!$B138,AllPublicationData!$B:$B,'Publication Table'!$C$4,AllPublicationData!$D:$D,'Publication Table'!G$7),
IF('Publication Table'!$C$5="Operations cancelled for clinical reasons",
SUMIFS(AllPublicationData!$H:$H,AllPublicationData!$A:$A,'Publication Table'!$B138,AllPublicationData!$B:$B,'Publication Table'!$C$4,AllPublicationData!$D:$D,'Publication Table'!G$7),
IF('Publication Table'!$C$5="Operations cancelled for non-clinical/capacity reasons",
SUMIFS(AllPublicationData!$I:$I,AllPublicationData!$A:$A,'Publication Table'!$B138,AllPublicationData!$B:$B,'Publication Table'!$C$4,AllPublicationData!$D:$D,'Publication Table'!G$7),
IF('Publication Table'!$C$5="Cancellations for other reasons",
SUMIFS(AllPublicationData!$J:$J,AllPublicationData!$A:$A,'Publication Table'!$B138,AllPublicationData!$B:$B,'Publication Table'!$C$4,AllPublicationData!$D:$D,'Publication Table'!G$7)))))))+
IF(AND($C$4="NHS Scotland",$C$5="Total Operations"),
SUMIFS(AllPublicationData!$E:$E,AllPublicationData!$A:$A,'Publication Table'!$B138,AllPublicationData!$B:$B,'Publication Table'!G$7),
IF(AND($C$4="NHS Scotland",$C$5="All Cancelled Operations"),
SUMIFS(AllPublicationData!$F:$F,AllPublicationData!$A:$A,'Publication Table'!$B138,AllPublicationData!$B:$B,'Publication Table'!G$7),
IF(AND($C$4="NHS Scotland",$C$5="Operations cancelled by patient"),
SUMIFS(AllPublicationData!$G:$G,AllPublicationData!$A:$A,'Publication Table'!$B138,AllPublicationData!$B:$B,'Publication Table'!G$7),
IF(AND($C$4="NHS Scotland",$C$5="Operations cancelled for clinical reasons"),
SUMIFS(AllPublicationData!$H:$H,AllPublicationData!$A:$A,'Publication Table'!$B138,AllPublicationData!$B:$B,'Publication Table'!G$7),
IF(AND($C$4="NHS Scotland",$C$5="Operations cancelled for non-clinical/capacity reasons"),
SUMIFS(AllPublicationData!$I:$I,AllPublicationData!$A:$A,'Publication Table'!$B138,AllPublicationData!$B:$B,'Publication Table'!G$7),
IF(AND($C$4="NHS Scotland",$C$5="Cancellations for other reasons"),
SUMIFS(AllPublicationData!$J:$J,AllPublicationData!$A:$A,'Publication Table'!$B138,AllPublicationData!$B:$B,'Publication Table'!G$7)))))))</f>
        <v>0</v>
      </c>
      <c r="H138" s="90">
        <f>IF($C$5="Total Operations",
SUMIFS(AllPublicationData!$E:$E,AllPublicationData!$A:$A,'Publication Table'!$B138,AllPublicationData!$B:$B,'Publication Table'!$C$4,AllPublicationData!$D:$D,'Publication Table'!H$7),
IF('Publication Table'!$C$5="All Cancelled Operations",
SUMIFS(AllPublicationData!$F:$F,AllPublicationData!$A:$A,'Publication Table'!$B138,AllPublicationData!$B:$B,'Publication Table'!$C$4,AllPublicationData!$D:$D,'Publication Table'!H$7),
IF('Publication Table'!$C$5="Operations cancelled by patient",
SUMIFS(AllPublicationData!$G:$G,AllPublicationData!$A:$A,'Publication Table'!$B138,AllPublicationData!$B:$B,'Publication Table'!$C$4,AllPublicationData!$D:$D,'Publication Table'!H$7),
IF('Publication Table'!$C$5="Operations cancelled for clinical reasons",
SUMIFS(AllPublicationData!$H:$H,AllPublicationData!$A:$A,'Publication Table'!$B138,AllPublicationData!$B:$B,'Publication Table'!$C$4,AllPublicationData!$D:$D,'Publication Table'!H$7),
IF('Publication Table'!$C$5="Operations cancelled for non-clinical/capacity reasons",
SUMIFS(AllPublicationData!$I:$I,AllPublicationData!$A:$A,'Publication Table'!$B138,AllPublicationData!$B:$B,'Publication Table'!$C$4,AllPublicationData!$D:$D,'Publication Table'!H$7),
IF('Publication Table'!$C$5="Cancellations for other reasons",
SUMIFS(AllPublicationData!$J:$J,AllPublicationData!$A:$A,'Publication Table'!$B138,AllPublicationData!$B:$B,'Publication Table'!$C$4,AllPublicationData!$D:$D,'Publication Table'!H$7)))))))+
IF(AND($C$4="NHS Scotland",$C$5="Total Operations"),
SUMIFS(AllPublicationData!$E:$E,AllPublicationData!$A:$A,'Publication Table'!$B138,AllPublicationData!$B:$B,'Publication Table'!H$7),
IF(AND($C$4="NHS Scotland",$C$5="All Cancelled Operations"),
SUMIFS(AllPublicationData!$F:$F,AllPublicationData!$A:$A,'Publication Table'!$B138,AllPublicationData!$B:$B,'Publication Table'!H$7),
IF(AND($C$4="NHS Scotland",$C$5="Operations cancelled by patient"),
SUMIFS(AllPublicationData!$G:$G,AllPublicationData!$A:$A,'Publication Table'!$B138,AllPublicationData!$B:$B,'Publication Table'!H$7),
IF(AND($C$4="NHS Scotland",$C$5="Operations cancelled for clinical reasons"),
SUMIFS(AllPublicationData!$H:$H,AllPublicationData!$A:$A,'Publication Table'!$B138,AllPublicationData!$B:$B,'Publication Table'!H$7),
IF(AND($C$4="NHS Scotland",$C$5="Operations cancelled for non-clinical/capacity reasons"),
SUMIFS(AllPublicationData!$I:$I,AllPublicationData!$A:$A,'Publication Table'!$B138,AllPublicationData!$B:$B,'Publication Table'!H$7),
IF(AND($C$4="NHS Scotland",$C$5="Cancellations for other reasons"),
SUMIFS(AllPublicationData!$J:$J,AllPublicationData!$A:$A,'Publication Table'!$B138,AllPublicationData!$B:$B,'Publication Table'!H$7)))))))</f>
        <v>0</v>
      </c>
      <c r="I138" s="90">
        <f>IF($C$5="Total Operations",
SUMIFS(AllPublicationData!$E:$E,AllPublicationData!$A:$A,'Publication Table'!$B138,AllPublicationData!$B:$B,'Publication Table'!$C$4,AllPublicationData!$D:$D,'Publication Table'!I$7),
IF('Publication Table'!$C$5="All Cancelled Operations",
SUMIFS(AllPublicationData!$F:$F,AllPublicationData!$A:$A,'Publication Table'!$B138,AllPublicationData!$B:$B,'Publication Table'!$C$4,AllPublicationData!$D:$D,'Publication Table'!I$7),
IF('Publication Table'!$C$5="Operations cancelled by patient",
SUMIFS(AllPublicationData!$G:$G,AllPublicationData!$A:$A,'Publication Table'!$B138,AllPublicationData!$B:$B,'Publication Table'!$C$4,AllPublicationData!$D:$D,'Publication Table'!I$7),
IF('Publication Table'!$C$5="Operations cancelled for clinical reasons",
SUMIFS(AllPublicationData!$H:$H,AllPublicationData!$A:$A,'Publication Table'!$B138,AllPublicationData!$B:$B,'Publication Table'!$C$4,AllPublicationData!$D:$D,'Publication Table'!I$7),
IF('Publication Table'!$C$5="Operations cancelled for non-clinical/capacity reasons",
SUMIFS(AllPublicationData!$I:$I,AllPublicationData!$A:$A,'Publication Table'!$B138,AllPublicationData!$B:$B,'Publication Table'!$C$4,AllPublicationData!$D:$D,'Publication Table'!I$7),
IF('Publication Table'!$C$5="Cancellations for other reasons",
SUMIFS(AllPublicationData!$J:$J,AllPublicationData!$A:$A,'Publication Table'!$B138,AllPublicationData!$B:$B,'Publication Table'!$C$4,AllPublicationData!$D:$D,'Publication Table'!I$7)))))))+
IF(AND($C$4="NHS Scotland",$C$5="Total Operations"),
SUMIFS(AllPublicationData!$E:$E,AllPublicationData!$A:$A,'Publication Table'!$B138,AllPublicationData!$B:$B,'Publication Table'!I$7),
IF(AND($C$4="NHS Scotland",$C$5="All Cancelled Operations"),
SUMIFS(AllPublicationData!$F:$F,AllPublicationData!$A:$A,'Publication Table'!$B138,AllPublicationData!$B:$B,'Publication Table'!I$7),
IF(AND($C$4="NHS Scotland",$C$5="Operations cancelled by patient"),
SUMIFS(AllPublicationData!$G:$G,AllPublicationData!$A:$A,'Publication Table'!$B138,AllPublicationData!$B:$B,'Publication Table'!I$7),
IF(AND($C$4="NHS Scotland",$C$5="Operations cancelled for clinical reasons"),
SUMIFS(AllPublicationData!$H:$H,AllPublicationData!$A:$A,'Publication Table'!$B138,AllPublicationData!$B:$B,'Publication Table'!I$7),
IF(AND($C$4="NHS Scotland",$C$5="Operations cancelled for non-clinical/capacity reasons"),
SUMIFS(AllPublicationData!$I:$I,AllPublicationData!$A:$A,'Publication Table'!$B138,AllPublicationData!$B:$B,'Publication Table'!I$7),
IF(AND($C$4="NHS Scotland",$C$5="Cancellations for other reasons"),
SUMIFS(AllPublicationData!$J:$J,AllPublicationData!$A:$A,'Publication Table'!$B138,AllPublicationData!$B:$B,'Publication Table'!I$7)))))))</f>
        <v>0</v>
      </c>
      <c r="J138" s="90">
        <f>IF($C$5="Total Operations",
SUMIFS(AllPublicationData!$E:$E,AllPublicationData!$A:$A,'Publication Table'!$B138,AllPublicationData!$B:$B,'Publication Table'!$C$4,AllPublicationData!$D:$D,'Publication Table'!J$7),
IF('Publication Table'!$C$5="All Cancelled Operations",
SUMIFS(AllPublicationData!$F:$F,AllPublicationData!$A:$A,'Publication Table'!$B138,AllPublicationData!$B:$B,'Publication Table'!$C$4,AllPublicationData!$D:$D,'Publication Table'!J$7),
IF('Publication Table'!$C$5="Operations cancelled by patient",
SUMIFS(AllPublicationData!$G:$G,AllPublicationData!$A:$A,'Publication Table'!$B138,AllPublicationData!$B:$B,'Publication Table'!$C$4,AllPublicationData!$D:$D,'Publication Table'!J$7),
IF('Publication Table'!$C$5="Operations cancelled for clinical reasons",
SUMIFS(AllPublicationData!$H:$H,AllPublicationData!$A:$A,'Publication Table'!$B138,AllPublicationData!$B:$B,'Publication Table'!$C$4,AllPublicationData!$D:$D,'Publication Table'!J$7),
IF('Publication Table'!$C$5="Operations cancelled for non-clinical/capacity reasons",
SUMIFS(AllPublicationData!$I:$I,AllPublicationData!$A:$A,'Publication Table'!$B138,AllPublicationData!$B:$B,'Publication Table'!$C$4,AllPublicationData!$D:$D,'Publication Table'!J$7),
IF('Publication Table'!$C$5="Cancellations for other reasons",
SUMIFS(AllPublicationData!$J:$J,AllPublicationData!$A:$A,'Publication Table'!$B138,AllPublicationData!$B:$B,'Publication Table'!$C$4,AllPublicationData!$D:$D,'Publication Table'!J$7)))))))+
IF(AND($C$4="NHS Scotland",$C$5="Total Operations"),
SUMIFS(AllPublicationData!$E:$E,AllPublicationData!$A:$A,'Publication Table'!$B138,AllPublicationData!$B:$B,'Publication Table'!J$7),
IF(AND($C$4="NHS Scotland",$C$5="All Cancelled Operations"),
SUMIFS(AllPublicationData!$F:$F,AllPublicationData!$A:$A,'Publication Table'!$B138,AllPublicationData!$B:$B,'Publication Table'!J$7),
IF(AND($C$4="NHS Scotland",$C$5="Operations cancelled by patient"),
SUMIFS(AllPublicationData!$G:$G,AllPublicationData!$A:$A,'Publication Table'!$B138,AllPublicationData!$B:$B,'Publication Table'!J$7),
IF(AND($C$4="NHS Scotland",$C$5="Operations cancelled for clinical reasons"),
SUMIFS(AllPublicationData!$H:$H,AllPublicationData!$A:$A,'Publication Table'!$B138,AllPublicationData!$B:$B,'Publication Table'!J$7),
IF(AND($C$4="NHS Scotland",$C$5="Operations cancelled for non-clinical/capacity reasons"),
SUMIFS(AllPublicationData!$I:$I,AllPublicationData!$A:$A,'Publication Table'!$B138,AllPublicationData!$B:$B,'Publication Table'!J$7),
IF(AND($C$4="NHS Scotland",$C$5="Cancellations for other reasons"),
SUMIFS(AllPublicationData!$J:$J,AllPublicationData!$A:$A,'Publication Table'!$B138,AllPublicationData!$B:$B,'Publication Table'!J$7)))))))</f>
        <v>0</v>
      </c>
      <c r="K138" s="90">
        <f>IF($C$5="Total Operations",
SUMIFS(AllPublicationData!$E:$E,AllPublicationData!$A:$A,'Publication Table'!$B138,AllPublicationData!$B:$B,'Publication Table'!$C$4,AllPublicationData!$D:$D,'Publication Table'!K$7),
IF('Publication Table'!$C$5="All Cancelled Operations",
SUMIFS(AllPublicationData!$F:$F,AllPublicationData!$A:$A,'Publication Table'!$B138,AllPublicationData!$B:$B,'Publication Table'!$C$4,AllPublicationData!$D:$D,'Publication Table'!K$7),
IF('Publication Table'!$C$5="Operations cancelled by patient",
SUMIFS(AllPublicationData!$G:$G,AllPublicationData!$A:$A,'Publication Table'!$B138,AllPublicationData!$B:$B,'Publication Table'!$C$4,AllPublicationData!$D:$D,'Publication Table'!K$7),
IF('Publication Table'!$C$5="Operations cancelled for clinical reasons",
SUMIFS(AllPublicationData!$H:$H,AllPublicationData!$A:$A,'Publication Table'!$B138,AllPublicationData!$B:$B,'Publication Table'!$C$4,AllPublicationData!$D:$D,'Publication Table'!K$7),
IF('Publication Table'!$C$5="Operations cancelled for non-clinical/capacity reasons",
SUMIFS(AllPublicationData!$I:$I,AllPublicationData!$A:$A,'Publication Table'!$B138,AllPublicationData!$B:$B,'Publication Table'!$C$4,AllPublicationData!$D:$D,'Publication Table'!K$7),
IF('Publication Table'!$C$5="Cancellations for other reasons",
SUMIFS(AllPublicationData!$J:$J,AllPublicationData!$A:$A,'Publication Table'!$B138,AllPublicationData!$B:$B,'Publication Table'!$C$4,AllPublicationData!$D:$D,'Publication Table'!K$7)))))))+
IF(AND($C$4="NHS Scotland",$C$5="Total Operations"),
SUMIFS(AllPublicationData!$E:$E,AllPublicationData!$A:$A,'Publication Table'!$B138,AllPublicationData!$B:$B,'Publication Table'!K$7),
IF(AND($C$4="NHS Scotland",$C$5="All Cancelled Operations"),
SUMIFS(AllPublicationData!$F:$F,AllPublicationData!$A:$A,'Publication Table'!$B138,AllPublicationData!$B:$B,'Publication Table'!K$7),
IF(AND($C$4="NHS Scotland",$C$5="Operations cancelled by patient"),
SUMIFS(AllPublicationData!$G:$G,AllPublicationData!$A:$A,'Publication Table'!$B138,AllPublicationData!$B:$B,'Publication Table'!K$7),
IF(AND($C$4="NHS Scotland",$C$5="Operations cancelled for clinical reasons"),
SUMIFS(AllPublicationData!$H:$H,AllPublicationData!$A:$A,'Publication Table'!$B138,AllPublicationData!$B:$B,'Publication Table'!K$7),
IF(AND($C$4="NHS Scotland",$C$5="Operations cancelled for non-clinical/capacity reasons"),
SUMIFS(AllPublicationData!$I:$I,AllPublicationData!$A:$A,'Publication Table'!$B138,AllPublicationData!$B:$B,'Publication Table'!K$7),
IF(AND($C$4="NHS Scotland",$C$5="Cancellations for other reasons"),
SUMIFS(AllPublicationData!$J:$J,AllPublicationData!$A:$A,'Publication Table'!$B138,AllPublicationData!$B:$B,'Publication Table'!K$7)))))))</f>
        <v>0</v>
      </c>
      <c r="L138" s="90">
        <f>IF($C$5="Total Operations",
SUMIFS(AllPublicationData!$E:$E,AllPublicationData!$A:$A,'Publication Table'!$B138,AllPublicationData!$B:$B,'Publication Table'!$C$4,AllPublicationData!$D:$D,'Publication Table'!L$7),
IF('Publication Table'!$C$5="All Cancelled Operations",
SUMIFS(AllPublicationData!$F:$F,AllPublicationData!$A:$A,'Publication Table'!$B138,AllPublicationData!$B:$B,'Publication Table'!$C$4,AllPublicationData!$D:$D,'Publication Table'!L$7),
IF('Publication Table'!$C$5="Operations cancelled by patient",
SUMIFS(AllPublicationData!$G:$G,AllPublicationData!$A:$A,'Publication Table'!$B138,AllPublicationData!$B:$B,'Publication Table'!$C$4,AllPublicationData!$D:$D,'Publication Table'!L$7),
IF('Publication Table'!$C$5="Operations cancelled for clinical reasons",
SUMIFS(AllPublicationData!$H:$H,AllPublicationData!$A:$A,'Publication Table'!$B138,AllPublicationData!$B:$B,'Publication Table'!$C$4,AllPublicationData!$D:$D,'Publication Table'!L$7),
IF('Publication Table'!$C$5="Operations cancelled for non-clinical/capacity reasons",
SUMIFS(AllPublicationData!$I:$I,AllPublicationData!$A:$A,'Publication Table'!$B138,AllPublicationData!$B:$B,'Publication Table'!$C$4,AllPublicationData!$D:$D,'Publication Table'!L$7),
IF('Publication Table'!$C$5="Cancellations for other reasons",
SUMIFS(AllPublicationData!$J:$J,AllPublicationData!$A:$A,'Publication Table'!$B138,AllPublicationData!$B:$B,'Publication Table'!$C$4,AllPublicationData!$D:$D,'Publication Table'!L$7)))))))+
IF(AND($C$4="NHS Scotland",$C$5="Total Operations"),
SUMIFS(AllPublicationData!$E:$E,AllPublicationData!$A:$A,'Publication Table'!$B138,AllPublicationData!$B:$B,'Publication Table'!L$7),
IF(AND($C$4="NHS Scotland",$C$5="All Cancelled Operations"),
SUMIFS(AllPublicationData!$F:$F,AllPublicationData!$A:$A,'Publication Table'!$B138,AllPublicationData!$B:$B,'Publication Table'!L$7),
IF(AND($C$4="NHS Scotland",$C$5="Operations cancelled by patient"),
SUMIFS(AllPublicationData!$G:$G,AllPublicationData!$A:$A,'Publication Table'!$B138,AllPublicationData!$B:$B,'Publication Table'!L$7),
IF(AND($C$4="NHS Scotland",$C$5="Operations cancelled for clinical reasons"),
SUMIFS(AllPublicationData!$H:$H,AllPublicationData!$A:$A,'Publication Table'!$B138,AllPublicationData!$B:$B,'Publication Table'!L$7),
IF(AND($C$4="NHS Scotland",$C$5="Operations cancelled for non-clinical/capacity reasons"),
SUMIFS(AllPublicationData!$I:$I,AllPublicationData!$A:$A,'Publication Table'!$B138,AllPublicationData!$B:$B,'Publication Table'!L$7),
IF(AND($C$4="NHS Scotland",$C$5="Cancellations for other reasons"),
SUMIFS(AllPublicationData!$J:$J,AllPublicationData!$A:$A,'Publication Table'!$B138,AllPublicationData!$B:$B,'Publication Table'!L$7)))))))</f>
        <v>0</v>
      </c>
      <c r="M138" s="90">
        <f>IF($C$5="Total Operations",
SUMIFS(AllPublicationData!$E:$E,AllPublicationData!$A:$A,'Publication Table'!$B138,AllPublicationData!$B:$B,'Publication Table'!$C$4,AllPublicationData!$D:$D,'Publication Table'!M$7),
IF('Publication Table'!$C$5="All Cancelled Operations",
SUMIFS(AllPublicationData!$F:$F,AllPublicationData!$A:$A,'Publication Table'!$B138,AllPublicationData!$B:$B,'Publication Table'!$C$4,AllPublicationData!$D:$D,'Publication Table'!M$7),
IF('Publication Table'!$C$5="Operations cancelled by patient",
SUMIFS(AllPublicationData!$G:$G,AllPublicationData!$A:$A,'Publication Table'!$B138,AllPublicationData!$B:$B,'Publication Table'!$C$4,AllPublicationData!$D:$D,'Publication Table'!M$7),
IF('Publication Table'!$C$5="Operations cancelled for clinical reasons",
SUMIFS(AllPublicationData!$G:$G,AllPublicationData!$A:$A,'Publication Table'!$B138,AllPublicationData!$B:$B,'Publication Table'!$C$4,AllPublicationData!$D:$D,'Publication Table'!M$7),
IF('Publication Table'!$C$5="Operations cancelled for non-clinical/capacity reasons",
SUMIFS(AllPublicationData!$G:$G,AllPublicationData!$A:$A,'Publication Table'!$B138,AllPublicationData!$B:$B,'Publication Table'!$C$4,AllPublicationData!$D:$D,'Publication Table'!M$7),
IF('Publication Table'!$C$5="Cancellations for other reasons",
SUMIFS(AllPublicationData!$G:$G,AllPublicationData!$A:$A,'Publication Table'!$B138,AllPublicationData!$B:$B,'Publication Table'!$C$4,AllPublicationData!$D:$D,'Publication Table'!M$7)))))))+
IF(AND($C$4="NHS Scotland",$C$5="Total Operations"),
SUMIFS(AllPublicationData!$E:$E,AllPublicationData!$A:$A,'Publication Table'!$B138,AllPublicationData!$B:$B,'Publication Table'!M$7),
IF(AND($C$4="NHS Scotland",$C$5="All Cancelled Operations"),
SUMIFS(AllPublicationData!$F:$F,AllPublicationData!$A:$A,'Publication Table'!$B138,AllPublicationData!$B:$B,'Publication Table'!M$7),
IF(AND($C$4="NHS Scotland",$C$5="Operations cancelled by patient"),
SUMIFS(AllPublicationData!$G:$G,AllPublicationData!$A:$A,'Publication Table'!$B138,AllPublicationData!$B:$B,'Publication Table'!M$7),
IF(AND($C$4="NHS Scotland",$C$5="Operations cancelled for clinical reasons"),
SUMIFS(AllPublicationData!$H:$H,AllPublicationData!$A:$A,'Publication Table'!$B138,AllPublicationData!$B:$B,'Publication Table'!M$7),
IF(AND($C$4="NHS Scotland",$C$5="Operations cancelled for non-clinical/capacity reasons"),
SUMIFS(AllPublicationData!$I:$I,AllPublicationData!$A:$A,'Publication Table'!$B138,AllPublicationData!$B:$B,'Publication Table'!M$7),
IF(AND($C$4="NHS Scotland",$C$5="Cancellations for other reasons"),
SUMIFS(AllPublicationData!$J:$J,AllPublicationData!$A:$A,'Publication Table'!$B138,AllPublicationData!$B:$B,'Publication Table'!M$7)))))))</f>
        <v>0</v>
      </c>
      <c r="N138" s="90">
        <f>IF($C$5="Total Operations",
SUMIFS(AllPublicationData!$E:$E,AllPublicationData!$A:$A,'Publication Table'!$B138,AllPublicationData!$B:$B,'Publication Table'!$C$4,AllPublicationData!$D:$D,'Publication Table'!N$7),
IF('Publication Table'!$C$5="All Cancelled Operations",
SUMIFS(AllPublicationData!$F:$F,AllPublicationData!$A:$A,'Publication Table'!$B138,AllPublicationData!$B:$B,'Publication Table'!$C$4,AllPublicationData!$D:$D,'Publication Table'!N$7),
IF('Publication Table'!$C$5="Operations cancelled by patient",
SUMIFS(AllPublicationData!$G:$G,AllPublicationData!$A:$A,'Publication Table'!$B138,AllPublicationData!$B:$B,'Publication Table'!$C$4,AllPublicationData!$D:$D,'Publication Table'!N$7),
IF('Publication Table'!$C$5="Operations cancelled for clinical reasons",
SUMIFS(AllPublicationData!$G:$G,AllPublicationData!$A:$A,'Publication Table'!$B138,AllPublicationData!$B:$B,'Publication Table'!$C$4,AllPublicationData!$D:$D,'Publication Table'!N$7),
IF('Publication Table'!$C$5="Operations cancelled for non-clinical/capacity reasons",
SUMIFS(AllPublicationData!$G:$G,AllPublicationData!$A:$A,'Publication Table'!$B138,AllPublicationData!$B:$B,'Publication Table'!$C$4,AllPublicationData!$D:$D,'Publication Table'!N$7),
IF('Publication Table'!$C$5="Cancellations for other reasons",
SUMIFS(AllPublicationData!$G:$G,AllPublicationData!$A:$A,'Publication Table'!$B138,AllPublicationData!$B:$B,'Publication Table'!$C$4,AllPublicationData!$D:$D,'Publication Table'!N$7)))))))+
IF(AND($C$4="NHS Scotland",$C$5="Total Operations"),
SUMIFS(AllPublicationData!$E:$E,AllPublicationData!$A:$A,'Publication Table'!$B138,AllPublicationData!$B:$B,'Publication Table'!N$7),
IF(AND($C$4="NHS Scotland",$C$5="All Cancelled Operations"),
SUMIFS(AllPublicationData!$F:$F,AllPublicationData!$A:$A,'Publication Table'!$B138,AllPublicationData!$B:$B,'Publication Table'!N$7),
IF(AND($C$4="NHS Scotland",$C$5="Operations cancelled by patient"),
SUMIFS(AllPublicationData!$G:$G,AllPublicationData!$A:$A,'Publication Table'!$B138,AllPublicationData!$B:$B,'Publication Table'!N$7),
IF(AND($C$4="NHS Scotland",$C$5="Operations cancelled for clinical reasons"),
SUMIFS(AllPublicationData!$H:$H,AllPublicationData!$A:$A,'Publication Table'!$B138,AllPublicationData!$B:$B,'Publication Table'!N$7),
IF(AND($C$4="NHS Scotland",$C$5="Operations cancelled for non-clinical/capacity reasons"),
SUMIFS(AllPublicationData!$I:$I,AllPublicationData!$A:$A,'Publication Table'!$B138,AllPublicationData!$B:$B,'Publication Table'!N$7),
IF(AND($C$4="NHS Scotland",$C$5="Cancellations for other reasons"),
SUMIFS(AllPublicationData!$J:$J,AllPublicationData!$A:$A,'Publication Table'!$B138,AllPublicationData!$B:$B,'Publication Table'!N$7)))))))</f>
        <v>0</v>
      </c>
      <c r="O138" s="90">
        <f>IF($C$5="Total Operations",
SUMIFS(AllPublicationData!$E:$E,AllPublicationData!$A:$A,'Publication Table'!$B138,AllPublicationData!$B:$B,'Publication Table'!$C$4,AllPublicationData!$D:$D,'Publication Table'!O$7),
IF('Publication Table'!$C$5="All Cancelled Operations",
SUMIFS(AllPublicationData!$F:$F,AllPublicationData!$A:$A,'Publication Table'!$B138,AllPublicationData!$B:$B,'Publication Table'!$C$4,AllPublicationData!$D:$D,'Publication Table'!O$7),
IF('Publication Table'!$C$5="Operations cancelled by patient",
SUMIFS(AllPublicationData!$G:$G,AllPublicationData!$A:$A,'Publication Table'!$B138,AllPublicationData!$B:$B,'Publication Table'!$C$4,AllPublicationData!$D:$D,'Publication Table'!O$7),
IF('Publication Table'!$C$5="Operations cancelled for clinical reasons",
SUMIFS(AllPublicationData!$G:$G,AllPublicationData!$A:$A,'Publication Table'!$B138,AllPublicationData!$B:$B,'Publication Table'!$C$4,AllPublicationData!$D:$D,'Publication Table'!O$7),
IF('Publication Table'!$C$5="Operations cancelled for non-clinical/capacity reasons",
SUMIFS(AllPublicationData!$G:$G,AllPublicationData!$A:$A,'Publication Table'!$B138,AllPublicationData!$B:$B,'Publication Table'!$C$4,AllPublicationData!$D:$D,'Publication Table'!O$7),
IF('Publication Table'!$C$5="Cancellations for other reasons",
SUMIFS(AllPublicationData!$G:$G,AllPublicationData!$A:$A,'Publication Table'!$B138,AllPublicationData!$B:$B,'Publication Table'!$C$4,AllPublicationData!$D:$D,'Publication Table'!O$7)))))))+
IF(AND($C$4="NHS Scotland",$C$5="Total Operations"),
SUMIFS(AllPublicationData!$E:$E,AllPublicationData!$A:$A,'Publication Table'!$B138,AllPublicationData!$B:$B,'Publication Table'!O$7),
IF(AND($C$4="NHS Scotland",$C$5="All Cancelled Operations"),
SUMIFS(AllPublicationData!$F:$F,AllPublicationData!$A:$A,'Publication Table'!$B138,AllPublicationData!$B:$B,'Publication Table'!O$7),
IF(AND($C$4="NHS Scotland",$C$5="Operations cancelled by patient"),
SUMIFS(AllPublicationData!$G:$G,AllPublicationData!$A:$A,'Publication Table'!$B138,AllPublicationData!$B:$B,'Publication Table'!O$7),
IF(AND($C$4="NHS Scotland",$C$5="Operations cancelled for clinical reasons"),
SUMIFS(AllPublicationData!$H:$H,AllPublicationData!$A:$A,'Publication Table'!$B138,AllPublicationData!$B:$B,'Publication Table'!O$7),
IF(AND($C$4="NHS Scotland",$C$5="Operations cancelled for non-clinical/capacity reasons"),
SUMIFS(AllPublicationData!$I:$I,AllPublicationData!$A:$A,'Publication Table'!$B138,AllPublicationData!$B:$B,'Publication Table'!O$7),
IF(AND($C$4="NHS Scotland",$C$5="Cancellations for other reasons"),
SUMIFS(AllPublicationData!$J:$J,AllPublicationData!$A:$A,'Publication Table'!$B138,AllPublicationData!$B:$B,'Publication Table'!O$7)))))))</f>
        <v>0</v>
      </c>
      <c r="P138" s="90">
        <f>IF($C$5="Total Operations",
SUMIFS(AllPublicationData!$E:$E,AllPublicationData!$A:$A,'Publication Table'!$B138,AllPublicationData!$B:$B,'Publication Table'!$C$4,AllPublicationData!$D:$D,'Publication Table'!P$7),
IF('Publication Table'!$C$5="All Cancelled Operations",
SUMIFS(AllPublicationData!$F:$F,AllPublicationData!$A:$A,'Publication Table'!$B138,AllPublicationData!$B:$B,'Publication Table'!$C$4,AllPublicationData!$D:$D,'Publication Table'!P$7),
IF('Publication Table'!$C$5="Operations cancelled by patient",
SUMIFS(AllPublicationData!$G:$G,AllPublicationData!$A:$A,'Publication Table'!$B138,AllPublicationData!$B:$B,'Publication Table'!$C$4,AllPublicationData!$D:$D,'Publication Table'!P$7),
IF('Publication Table'!$C$5="Operations cancelled for clinical reasons",
SUMIFS(AllPublicationData!$G:$G,AllPublicationData!$A:$A,'Publication Table'!$B138,AllPublicationData!$B:$B,'Publication Table'!$C$4,AllPublicationData!$D:$D,'Publication Table'!P$7),
IF('Publication Table'!$C$5="Operations cancelled for non-clinical/capacity reasons",
SUMIFS(AllPublicationData!$G:$G,AllPublicationData!$A:$A,'Publication Table'!$B138,AllPublicationData!$B:$B,'Publication Table'!$C$4,AllPublicationData!$D:$D,'Publication Table'!P$7),
IF('Publication Table'!$C$5="Cancellations for other reasons",
SUMIFS(AllPublicationData!$G:$G,AllPublicationData!$A:$A,'Publication Table'!$B138,AllPublicationData!$B:$B,'Publication Table'!$C$4,AllPublicationData!$D:$D,'Publication Table'!P$7)))))))+
IF(AND($C$4="NHS Scotland",$C$5="Total Operations"),
SUMIFS(AllPublicationData!$E:$E,AllPublicationData!$A:$A,'Publication Table'!$B138,AllPublicationData!$B:$B,'Publication Table'!P$7),
IF(AND($C$4="NHS Scotland",$C$5="All Cancelled Operations"),
SUMIFS(AllPublicationData!$F:$F,AllPublicationData!$A:$A,'Publication Table'!$B138,AllPublicationData!$B:$B,'Publication Table'!P$7),
IF(AND($C$4="NHS Scotland",$C$5="Operations cancelled by patient"),
SUMIFS(AllPublicationData!$G:$G,AllPublicationData!$A:$A,'Publication Table'!$B138,AllPublicationData!$B:$B,'Publication Table'!P$7),
IF(AND($C$4="NHS Scotland",$C$5="Operations cancelled for clinical reasons"),
SUMIFS(AllPublicationData!$H:$H,AllPublicationData!$A:$A,'Publication Table'!$B138,AllPublicationData!$B:$B,'Publication Table'!P$7),
IF(AND($C$4="NHS Scotland",$C$5="Operations cancelled for non-clinical/capacity reasons"),
SUMIFS(AllPublicationData!$I:$I,AllPublicationData!$A:$A,'Publication Table'!$B138,AllPublicationData!$B:$B,'Publication Table'!P$7),
IF(AND($C$4="NHS Scotland",$C$5="Cancellations for other reasons"),
SUMIFS(AllPublicationData!$J:$J,AllPublicationData!$A:$A,'Publication Table'!$B138,AllPublicationData!$B:$B,'Publication Table'!P$7)))))))</f>
        <v>0</v>
      </c>
      <c r="Q138" s="90">
        <f>IF($C$5="Total Operations",
SUMIFS(AllPublicationData!$E:$E,AllPublicationData!$A:$A,'Publication Table'!$B138,AllPublicationData!$B:$B,'Publication Table'!$C$4,AllPublicationData!$D:$D,'Publication Table'!Q$7),
IF('Publication Table'!$C$5="All Cancelled Operations",
SUMIFS(AllPublicationData!$F:$F,AllPublicationData!$A:$A,'Publication Table'!$B138,AllPublicationData!$B:$B,'Publication Table'!$C$4,AllPublicationData!$D:$D,'Publication Table'!Q$7),
IF('Publication Table'!$C$5="Operations cancelled by patient",
SUMIFS(AllPublicationData!$G:$G,AllPublicationData!$A:$A,'Publication Table'!$B138,AllPublicationData!$B:$B,'Publication Table'!$C$4,AllPublicationData!$D:$D,'Publication Table'!Q$7),
IF('Publication Table'!$C$5="Operations cancelled for clinical reasons",
SUMIFS(AllPublicationData!$G:$G,AllPublicationData!$A:$A,'Publication Table'!$B138,AllPublicationData!$B:$B,'Publication Table'!$C$4,AllPublicationData!$D:$D,'Publication Table'!Q$7),
IF('Publication Table'!$C$5="Operations cancelled for non-clinical/capacity reasons",
SUMIFS(AllPublicationData!$G:$G,AllPublicationData!$A:$A,'Publication Table'!$B138,AllPublicationData!$B:$B,'Publication Table'!$C$4,AllPublicationData!$D:$D,'Publication Table'!Q$7),
IF('Publication Table'!$C$5="Cancellations for other reasons",
SUMIFS(AllPublicationData!$G:$G,AllPublicationData!$A:$A,'Publication Table'!$B138,AllPublicationData!$B:$B,'Publication Table'!$C$4,AllPublicationData!$D:$D,'Publication Table'!Q$7)))))))+
IF(AND($C$4="NHS Scotland",$C$5="Total Operations"),
SUMIFS(AllPublicationData!$E:$E,AllPublicationData!$A:$A,'Publication Table'!$B138,AllPublicationData!$B:$B,'Publication Table'!Q$7),
IF(AND($C$4="NHS Scotland",$C$5="All Cancelled Operations"),
SUMIFS(AllPublicationData!$F:$F,AllPublicationData!$A:$A,'Publication Table'!$B138,AllPublicationData!$B:$B,'Publication Table'!Q$7),
IF(AND($C$4="NHS Scotland",$C$5="Operations cancelled by patient"),
SUMIFS(AllPublicationData!$G:$G,AllPublicationData!$A:$A,'Publication Table'!$B138,AllPublicationData!$B:$B,'Publication Table'!Q$7),
IF(AND($C$4="NHS Scotland",$C$5="Operations cancelled for clinical reasons"),
SUMIFS(AllPublicationData!$H:$H,AllPublicationData!$A:$A,'Publication Table'!$B138,AllPublicationData!$B:$B,'Publication Table'!Q$7),
IF(AND($C$4="NHS Scotland",$C$5="Operations cancelled for non-clinical/capacity reasons"),
SUMIFS(AllPublicationData!$I:$I,AllPublicationData!$A:$A,'Publication Table'!$B138,AllPublicationData!$B:$B,'Publication Table'!Q$7),
IF(AND($C$4="NHS Scotland",$C$5="Cancellations for other reasons"),
SUMIFS(AllPublicationData!$J:$J,AllPublicationData!$A:$A,'Publication Table'!$B138,AllPublicationData!$B:$B,'Publication Table'!Q$7)))))))</f>
        <v>0</v>
      </c>
      <c r="R138" s="90">
        <f>IF($C$5="Total Operations",
SUMIFS(AllPublicationData!$E:$E,AllPublicationData!$A:$A,'Publication Table'!$B138,AllPublicationData!$B:$B,'Publication Table'!$C$4,AllPublicationData!$D:$D,'Publication Table'!R$7),
IF('Publication Table'!$C$5="All Cancelled Operations",
SUMIFS(AllPublicationData!$F:$F,AllPublicationData!$A:$A,'Publication Table'!$B138,AllPublicationData!$B:$B,'Publication Table'!$C$4,AllPublicationData!$D:$D,'Publication Table'!R$7),
IF('Publication Table'!$C$5="Operations cancelled by patient",
SUMIFS(AllPublicationData!$G:$G,AllPublicationData!$A:$A,'Publication Table'!$B138,AllPublicationData!$B:$B,'Publication Table'!$C$4,AllPublicationData!$D:$D,'Publication Table'!R$7),
IF('Publication Table'!$C$5="Operations cancelled for clinical reasons",
SUMIFS(AllPublicationData!$G:$G,AllPublicationData!$A:$A,'Publication Table'!$B138,AllPublicationData!$B:$B,'Publication Table'!$C$4,AllPublicationData!$D:$D,'Publication Table'!R$7),
IF('Publication Table'!$C$5="Operations cancelled for non-clinical/capacity reasons",
SUMIFS(AllPublicationData!$G:$G,AllPublicationData!$A:$A,'Publication Table'!$B138,AllPublicationData!$B:$B,'Publication Table'!$C$4,AllPublicationData!$D:$D,'Publication Table'!R$7),
IF('Publication Table'!$C$5="Cancellations for other reasons",
SUMIFS(AllPublicationData!$G:$G,AllPublicationData!$A:$A,'Publication Table'!$B138,AllPublicationData!$B:$B,'Publication Table'!$C$4,AllPublicationData!$D:$D,'Publication Table'!R$7)))))))+
IF(AND($C$4="NHS Scotland",$C$5="Total Operations"),
SUMIFS(AllPublicationData!$E:$E,AllPublicationData!$A:$A,'Publication Table'!$B138,AllPublicationData!$B:$B,'Publication Table'!R$7),
IF(AND($C$4="NHS Scotland",$C$5="All Cancelled Operations"),
SUMIFS(AllPublicationData!$F:$F,AllPublicationData!$A:$A,'Publication Table'!$B138,AllPublicationData!$B:$B,'Publication Table'!R$7),
IF(AND($C$4="NHS Scotland",$C$5="Operations cancelled by patient"),
SUMIFS(AllPublicationData!$G:$G,AllPublicationData!$A:$A,'Publication Table'!$B138,AllPublicationData!$B:$B,'Publication Table'!R$7),
IF(AND($C$4="NHS Scotland",$C$5="Operations cancelled for clinical reasons"),
SUMIFS(AllPublicationData!$H:$H,AllPublicationData!$A:$A,'Publication Table'!$B138,AllPublicationData!$B:$B,'Publication Table'!R$7),
IF(AND($C$4="NHS Scotland",$C$5="Operations cancelled for non-clinical/capacity reasons"),
SUMIFS(AllPublicationData!$I:$I,AllPublicationData!$A:$A,'Publication Table'!$B138,AllPublicationData!$B:$B,'Publication Table'!R$7),
IF(AND($C$4="NHS Scotland",$C$5="Cancellations for other reasons"),
SUMIFS(AllPublicationData!$J:$J,AllPublicationData!$A:$A,'Publication Table'!$B138,AllPublicationData!$B:$B,'Publication Table'!R$7)))))))</f>
        <v>0</v>
      </c>
    </row>
    <row r="139" spans="3:18" x14ac:dyDescent="0.35">
      <c r="C139" s="81">
        <f>IF($C$5="Total Operations",
SUMIFS(AllPublicationData!$E:$E,AllPublicationData!$A:$A,'Publication Table'!$B139,AllPublicationData!$B:$B,'Publication Table'!$C$4),
IF('Publication Table'!$C$5="All Cancelled Operations",
SUMIFS(AllPublicationData!$F:$F,AllPublicationData!$A:$A,'Publication Table'!$B139,AllPublicationData!$B:$B,'Publication Table'!$C$4),
IF('Publication Table'!$C$5="Operations cancelled by patient",
SUMIFS(AllPublicationData!$G:$G,AllPublicationData!$A:$A,'Publication Table'!$B139,AllPublicationData!$B:$B,'Publication Table'!$C$4),
IF('Publication Table'!$C$5="Operations cancelled for clinical reasons",
SUMIFS(AllPublicationData!$H:$H,AllPublicationData!$A:$A,'Publication Table'!$B139,AllPublicationData!$B:$B,'Publication Table'!$C$4),
IF('Publication Table'!$C$5="Operations cancelled for non-clinical/capacity reasons",
SUMIFS(AllPublicationData!$I:$I,AllPublicationData!$A:$A,'Publication Table'!$B139,AllPublicationData!$B:$B,'Publication Table'!$C$4),
IF('Publication Table'!$C$5="Cancellations for other reasons",
SUMIFS(AllPublicationData!$J:$J,AllPublicationData!$A:$A,'Publication Table'!$B139,AllPublicationData!$B:$B,'Publication Table'!$C$4)))))))+
IF(AND($C$4="NHS Scotland",$C$5="Total Operations"),
SUMIFS(AllPublicationData!$E:$E,AllPublicationData!$A:$A,'Publication Table'!$B139),
IF(AND($C$4="NHS Scotland",$C$5="All Cancelled Operations"),
SUMIFS(AllPublicationData!$F:$F,AllPublicationData!$A:$A,'Publication Table'!$B139),
IF(AND($C$4="NHS Scotland",$C$5="Operations cancelled by patient"),
SUMIFS(AllPublicationData!$G:$G,AllPublicationData!$A:$A,'Publication Table'!$B139),
IF(AND($C$4="NHS Scotland",$C$5="Operations cancelled for clinical reasons"),
SUMIFS(AllPublicationData!$H:$H,AllPublicationData!$A:$A,'Publication Table'!$B139),
IF(AND($C$4="NHS Scotland",$C$5="Operations cancelled for non-clinical/capacity reasons"),
SUMIFS(AllPublicationData!$I:$I,AllPublicationData!$A:$A,'Publication Table'!$B139),
IF(AND($C$4="NHS Scotland",$C$5="Cancellations for other reasons"),
SUMIFS(AllPublicationData!$J:$J,AllPublicationData!$A:$A,'Publication Table'!$B139)))))))</f>
        <v>0</v>
      </c>
      <c r="D139" s="90">
        <f>IF($C$5="Total Operations",
SUMIFS(AllPublicationData!$E:$E,AllPublicationData!$A:$A,'Publication Table'!$B139,AllPublicationData!$B:$B,'Publication Table'!$C$4,AllPublicationData!$D:$D,'Publication Table'!D$7),
IF('Publication Table'!$C$5="All Cancelled Operations",
SUMIFS(AllPublicationData!$F:$F,AllPublicationData!$A:$A,'Publication Table'!$B139,AllPublicationData!$B:$B,'Publication Table'!$C$4,AllPublicationData!$D:$D,'Publication Table'!D$7),
IF('Publication Table'!$C$5="Operations cancelled by patient",
SUMIFS(AllPublicationData!$G:$G,AllPublicationData!$A:$A,'Publication Table'!$B139,AllPublicationData!$B:$B,'Publication Table'!$C$4,AllPublicationData!$D:$D,'Publication Table'!D$7),
IF('Publication Table'!$C$5="Operations cancelled for clinical reasons",
SUMIFS(AllPublicationData!$H:$H,AllPublicationData!$A:$A,'Publication Table'!$B139,AllPublicationData!$B:$B,'Publication Table'!$C$4,AllPublicationData!$D:$D,'Publication Table'!D$7),
IF('Publication Table'!$C$5="Operations cancelled for non-clinical/capacity reasons",
SUMIFS(AllPublicationData!$I:$I,AllPublicationData!$A:$A,'Publication Table'!$B139,AllPublicationData!$B:$B,'Publication Table'!$C$4,AllPublicationData!$D:$D,'Publication Table'!D$7),
IF('Publication Table'!$C$5="Cancellations for other reasons",
SUMIFS(AllPublicationData!$J:$J,AllPublicationData!$A:$A,'Publication Table'!$B139,AllPublicationData!$B:$B,'Publication Table'!$C$4,AllPublicationData!$D:$D,'Publication Table'!D$7)))))))+
IF(AND($C$4="NHS Scotland",$C$5="Total Operations"),
SUMIFS(AllPublicationData!$E:$E,AllPublicationData!$A:$A,'Publication Table'!$B139,AllPublicationData!$B:$B,'Publication Table'!D$7),
IF(AND($C$4="NHS Scotland",$C$5="All Cancelled Operations"),
SUMIFS(AllPublicationData!$F:$F,AllPublicationData!$A:$A,'Publication Table'!$B139,AllPublicationData!$B:$B,'Publication Table'!D$7),
IF(AND($C$4="NHS Scotland",$C$5="Operations cancelled by patient"),
SUMIFS(AllPublicationData!$G:$G,AllPublicationData!$A:$A,'Publication Table'!$B139,AllPublicationData!$B:$B,'Publication Table'!D$7),
IF(AND($C$4="NHS Scotland",$C$5="Operations cancelled for clinical reasons"),
SUMIFS(AllPublicationData!$H:$H,AllPublicationData!$A:$A,'Publication Table'!$B139,AllPublicationData!$B:$B,'Publication Table'!D$7),
IF(AND($C$4="NHS Scotland",$C$5="Operations cancelled for non-clinical/capacity reasons"),
SUMIFS(AllPublicationData!$I:$I,AllPublicationData!$A:$A,'Publication Table'!$B139,AllPublicationData!$B:$B,'Publication Table'!D$7),
IF(AND($C$4="NHS Scotland",$C$5="Cancellations for other reasons"),
SUMIFS(AllPublicationData!$J:$J,AllPublicationData!$A:$A,'Publication Table'!$B139,AllPublicationData!$B:$B,'Publication Table'!D$7)))))))</f>
        <v>0</v>
      </c>
      <c r="E139" s="90">
        <f>IF($C$5="Total Operations",
SUMIFS(AllPublicationData!$E:$E,AllPublicationData!$A:$A,'Publication Table'!$B139,AllPublicationData!$B:$B,'Publication Table'!$C$4,AllPublicationData!$D:$D,'Publication Table'!E$7),
IF('Publication Table'!$C$5="All Cancelled Operations",
SUMIFS(AllPublicationData!$F:$F,AllPublicationData!$A:$A,'Publication Table'!$B139,AllPublicationData!$B:$B,'Publication Table'!$C$4,AllPublicationData!$D:$D,'Publication Table'!E$7),
IF('Publication Table'!$C$5="Operations cancelled by patient",
SUMIFS(AllPublicationData!$G:$G,AllPublicationData!$A:$A,'Publication Table'!$B139,AllPublicationData!$B:$B,'Publication Table'!$C$4,AllPublicationData!$D:$D,'Publication Table'!E$7),
IF('Publication Table'!$C$5="Operations cancelled for clinical reasons",
SUMIFS(AllPublicationData!$H:$H,AllPublicationData!$A:$A,'Publication Table'!$B139,AllPublicationData!$B:$B,'Publication Table'!$C$4,AllPublicationData!$D:$D,'Publication Table'!E$7),
IF('Publication Table'!$C$5="Operations cancelled for non-clinical/capacity reasons",
SUMIFS(AllPublicationData!$I:$I,AllPublicationData!$A:$A,'Publication Table'!$B139,AllPublicationData!$B:$B,'Publication Table'!$C$4,AllPublicationData!$D:$D,'Publication Table'!E$7),
IF('Publication Table'!$C$5="Cancellations for other reasons",
SUMIFS(AllPublicationData!$J:$J,AllPublicationData!$A:$A,'Publication Table'!$B139,AllPublicationData!$B:$B,'Publication Table'!$C$4,AllPublicationData!$D:$D,'Publication Table'!E$7)))))))+
IF(AND($C$4="NHS Scotland",$C$5="Total Operations"),
SUMIFS(AllPublicationData!$E:$E,AllPublicationData!$A:$A,'Publication Table'!$B139,AllPublicationData!$B:$B,'Publication Table'!E$7),
IF(AND($C$4="NHS Scotland",$C$5="All Cancelled Operations"),
SUMIFS(AllPublicationData!$F:$F,AllPublicationData!$A:$A,'Publication Table'!$B139,AllPublicationData!$B:$B,'Publication Table'!E$7),
IF(AND($C$4="NHS Scotland",$C$5="Operations cancelled by patient"),
SUMIFS(AllPublicationData!$G:$G,AllPublicationData!$A:$A,'Publication Table'!$B139,AllPublicationData!$B:$B,'Publication Table'!E$7),
IF(AND($C$4="NHS Scotland",$C$5="Operations cancelled for clinical reasons"),
SUMIFS(AllPublicationData!$H:$H,AllPublicationData!$A:$A,'Publication Table'!$B139,AllPublicationData!$B:$B,'Publication Table'!E$7),
IF(AND($C$4="NHS Scotland",$C$5="Operations cancelled for non-clinical/capacity reasons"),
SUMIFS(AllPublicationData!$I:$I,AllPublicationData!$A:$A,'Publication Table'!$B139,AllPublicationData!$B:$B,'Publication Table'!E$7),
IF(AND($C$4="NHS Scotland",$C$5="Cancellations for other reasons"),
SUMIFS(AllPublicationData!$J:$J,AllPublicationData!$A:$A,'Publication Table'!$B139,AllPublicationData!$B:$B,'Publication Table'!E$7)))))))</f>
        <v>0</v>
      </c>
      <c r="F139" s="90">
        <f>IF($C$5="Total Operations",
SUMIFS(AllPublicationData!$E:$E,AllPublicationData!$A:$A,'Publication Table'!$B139,AllPublicationData!$B:$B,'Publication Table'!$C$4,AllPublicationData!$D:$D,'Publication Table'!F$7),
IF('Publication Table'!$C$5="All Cancelled Operations",
SUMIFS(AllPublicationData!$F:$F,AllPublicationData!$A:$A,'Publication Table'!$B139,AllPublicationData!$B:$B,'Publication Table'!$C$4,AllPublicationData!$D:$D,'Publication Table'!F$7),
IF('Publication Table'!$C$5="Operations cancelled by patient",
SUMIFS(AllPublicationData!$G:$G,AllPublicationData!$A:$A,'Publication Table'!$B139,AllPublicationData!$B:$B,'Publication Table'!$C$4,AllPublicationData!$D:$D,'Publication Table'!F$7),
IF('Publication Table'!$C$5="Operations cancelled for clinical reasons",
SUMIFS(AllPublicationData!$H:$H,AllPublicationData!$A:$A,'Publication Table'!$B139,AllPublicationData!$B:$B,'Publication Table'!$C$4,AllPublicationData!$D:$D,'Publication Table'!F$7),
IF('Publication Table'!$C$5="Operations cancelled for non-clinical/capacity reasons",
SUMIFS(AllPublicationData!$I:$I,AllPublicationData!$A:$A,'Publication Table'!$B139,AllPublicationData!$B:$B,'Publication Table'!$C$4,AllPublicationData!$D:$D,'Publication Table'!F$7),
IF('Publication Table'!$C$5="Cancellations for other reasons",
SUMIFS(AllPublicationData!$J:$J,AllPublicationData!$A:$A,'Publication Table'!$B139,AllPublicationData!$B:$B,'Publication Table'!$C$4,AllPublicationData!$D:$D,'Publication Table'!F$7)))))))+
IF(AND($C$4="NHS Scotland",$C$5="Total Operations"),
SUMIFS(AllPublicationData!$E:$E,AllPublicationData!$A:$A,'Publication Table'!$B139,AllPublicationData!$B:$B,'Publication Table'!F$7),
IF(AND($C$4="NHS Scotland",$C$5="All Cancelled Operations"),
SUMIFS(AllPublicationData!$F:$F,AllPublicationData!$A:$A,'Publication Table'!$B139,AllPublicationData!$B:$B,'Publication Table'!F$7),
IF(AND($C$4="NHS Scotland",$C$5="Operations cancelled by patient"),
SUMIFS(AllPublicationData!$G:$G,AllPublicationData!$A:$A,'Publication Table'!$B139,AllPublicationData!$B:$B,'Publication Table'!F$7),
IF(AND($C$4="NHS Scotland",$C$5="Operations cancelled for clinical reasons"),
SUMIFS(AllPublicationData!$H:$H,AllPublicationData!$A:$A,'Publication Table'!$B139,AllPublicationData!$B:$B,'Publication Table'!F$7),
IF(AND($C$4="NHS Scotland",$C$5="Operations cancelled for non-clinical/capacity reasons"),
SUMIFS(AllPublicationData!$I:$I,AllPublicationData!$A:$A,'Publication Table'!$B139,AllPublicationData!$B:$B,'Publication Table'!F$7),
IF(AND($C$4="NHS Scotland",$C$5="Cancellations for other reasons"),
SUMIFS(AllPublicationData!$J:$J,AllPublicationData!$A:$A,'Publication Table'!$B139,AllPublicationData!$B:$B,'Publication Table'!F$7)))))))</f>
        <v>0</v>
      </c>
      <c r="G139" s="90">
        <f>IF($C$5="Total Operations",
SUMIFS(AllPublicationData!$E:$E,AllPublicationData!$A:$A,'Publication Table'!$B139,AllPublicationData!$B:$B,'Publication Table'!$C$4,AllPublicationData!$D:$D,'Publication Table'!G$7),
IF('Publication Table'!$C$5="All Cancelled Operations",
SUMIFS(AllPublicationData!$F:$F,AllPublicationData!$A:$A,'Publication Table'!$B139,AllPublicationData!$B:$B,'Publication Table'!$C$4,AllPublicationData!$D:$D,'Publication Table'!G$7),
IF('Publication Table'!$C$5="Operations cancelled by patient",
SUMIFS(AllPublicationData!$G:$G,AllPublicationData!$A:$A,'Publication Table'!$B139,AllPublicationData!$B:$B,'Publication Table'!$C$4,AllPublicationData!$D:$D,'Publication Table'!G$7),
IF('Publication Table'!$C$5="Operations cancelled for clinical reasons",
SUMIFS(AllPublicationData!$H:$H,AllPublicationData!$A:$A,'Publication Table'!$B139,AllPublicationData!$B:$B,'Publication Table'!$C$4,AllPublicationData!$D:$D,'Publication Table'!G$7),
IF('Publication Table'!$C$5="Operations cancelled for non-clinical/capacity reasons",
SUMIFS(AllPublicationData!$I:$I,AllPublicationData!$A:$A,'Publication Table'!$B139,AllPublicationData!$B:$B,'Publication Table'!$C$4,AllPublicationData!$D:$D,'Publication Table'!G$7),
IF('Publication Table'!$C$5="Cancellations for other reasons",
SUMIFS(AllPublicationData!$J:$J,AllPublicationData!$A:$A,'Publication Table'!$B139,AllPublicationData!$B:$B,'Publication Table'!$C$4,AllPublicationData!$D:$D,'Publication Table'!G$7)))))))+
IF(AND($C$4="NHS Scotland",$C$5="Total Operations"),
SUMIFS(AllPublicationData!$E:$E,AllPublicationData!$A:$A,'Publication Table'!$B139,AllPublicationData!$B:$B,'Publication Table'!G$7),
IF(AND($C$4="NHS Scotland",$C$5="All Cancelled Operations"),
SUMIFS(AllPublicationData!$F:$F,AllPublicationData!$A:$A,'Publication Table'!$B139,AllPublicationData!$B:$B,'Publication Table'!G$7),
IF(AND($C$4="NHS Scotland",$C$5="Operations cancelled by patient"),
SUMIFS(AllPublicationData!$G:$G,AllPublicationData!$A:$A,'Publication Table'!$B139,AllPublicationData!$B:$B,'Publication Table'!G$7),
IF(AND($C$4="NHS Scotland",$C$5="Operations cancelled for clinical reasons"),
SUMIFS(AllPublicationData!$H:$H,AllPublicationData!$A:$A,'Publication Table'!$B139,AllPublicationData!$B:$B,'Publication Table'!G$7),
IF(AND($C$4="NHS Scotland",$C$5="Operations cancelled for non-clinical/capacity reasons"),
SUMIFS(AllPublicationData!$I:$I,AllPublicationData!$A:$A,'Publication Table'!$B139,AllPublicationData!$B:$B,'Publication Table'!G$7),
IF(AND($C$4="NHS Scotland",$C$5="Cancellations for other reasons"),
SUMIFS(AllPublicationData!$J:$J,AllPublicationData!$A:$A,'Publication Table'!$B139,AllPublicationData!$B:$B,'Publication Table'!G$7)))))))</f>
        <v>0</v>
      </c>
      <c r="H139" s="90">
        <f>IF($C$5="Total Operations",
SUMIFS(AllPublicationData!$E:$E,AllPublicationData!$A:$A,'Publication Table'!$B139,AllPublicationData!$B:$B,'Publication Table'!$C$4,AllPublicationData!$D:$D,'Publication Table'!H$7),
IF('Publication Table'!$C$5="All Cancelled Operations",
SUMIFS(AllPublicationData!$F:$F,AllPublicationData!$A:$A,'Publication Table'!$B139,AllPublicationData!$B:$B,'Publication Table'!$C$4,AllPublicationData!$D:$D,'Publication Table'!H$7),
IF('Publication Table'!$C$5="Operations cancelled by patient",
SUMIFS(AllPublicationData!$G:$G,AllPublicationData!$A:$A,'Publication Table'!$B139,AllPublicationData!$B:$B,'Publication Table'!$C$4,AllPublicationData!$D:$D,'Publication Table'!H$7),
IF('Publication Table'!$C$5="Operations cancelled for clinical reasons",
SUMIFS(AllPublicationData!$H:$H,AllPublicationData!$A:$A,'Publication Table'!$B139,AllPublicationData!$B:$B,'Publication Table'!$C$4,AllPublicationData!$D:$D,'Publication Table'!H$7),
IF('Publication Table'!$C$5="Operations cancelled for non-clinical/capacity reasons",
SUMIFS(AllPublicationData!$I:$I,AllPublicationData!$A:$A,'Publication Table'!$B139,AllPublicationData!$B:$B,'Publication Table'!$C$4,AllPublicationData!$D:$D,'Publication Table'!H$7),
IF('Publication Table'!$C$5="Cancellations for other reasons",
SUMIFS(AllPublicationData!$J:$J,AllPublicationData!$A:$A,'Publication Table'!$B139,AllPublicationData!$B:$B,'Publication Table'!$C$4,AllPublicationData!$D:$D,'Publication Table'!H$7)))))))+
IF(AND($C$4="NHS Scotland",$C$5="Total Operations"),
SUMIFS(AllPublicationData!$E:$E,AllPublicationData!$A:$A,'Publication Table'!$B139,AllPublicationData!$B:$B,'Publication Table'!H$7),
IF(AND($C$4="NHS Scotland",$C$5="All Cancelled Operations"),
SUMIFS(AllPublicationData!$F:$F,AllPublicationData!$A:$A,'Publication Table'!$B139,AllPublicationData!$B:$B,'Publication Table'!H$7),
IF(AND($C$4="NHS Scotland",$C$5="Operations cancelled by patient"),
SUMIFS(AllPublicationData!$G:$G,AllPublicationData!$A:$A,'Publication Table'!$B139,AllPublicationData!$B:$B,'Publication Table'!H$7),
IF(AND($C$4="NHS Scotland",$C$5="Operations cancelled for clinical reasons"),
SUMIFS(AllPublicationData!$H:$H,AllPublicationData!$A:$A,'Publication Table'!$B139,AllPublicationData!$B:$B,'Publication Table'!H$7),
IF(AND($C$4="NHS Scotland",$C$5="Operations cancelled for non-clinical/capacity reasons"),
SUMIFS(AllPublicationData!$I:$I,AllPublicationData!$A:$A,'Publication Table'!$B139,AllPublicationData!$B:$B,'Publication Table'!H$7),
IF(AND($C$4="NHS Scotland",$C$5="Cancellations for other reasons"),
SUMIFS(AllPublicationData!$J:$J,AllPublicationData!$A:$A,'Publication Table'!$B139,AllPublicationData!$B:$B,'Publication Table'!H$7)))))))</f>
        <v>0</v>
      </c>
      <c r="I139" s="90">
        <f>IF($C$5="Total Operations",
SUMIFS(AllPublicationData!$E:$E,AllPublicationData!$A:$A,'Publication Table'!$B139,AllPublicationData!$B:$B,'Publication Table'!$C$4,AllPublicationData!$D:$D,'Publication Table'!I$7),
IF('Publication Table'!$C$5="All Cancelled Operations",
SUMIFS(AllPublicationData!$F:$F,AllPublicationData!$A:$A,'Publication Table'!$B139,AllPublicationData!$B:$B,'Publication Table'!$C$4,AllPublicationData!$D:$D,'Publication Table'!I$7),
IF('Publication Table'!$C$5="Operations cancelled by patient",
SUMIFS(AllPublicationData!$G:$G,AllPublicationData!$A:$A,'Publication Table'!$B139,AllPublicationData!$B:$B,'Publication Table'!$C$4,AllPublicationData!$D:$D,'Publication Table'!I$7),
IF('Publication Table'!$C$5="Operations cancelled for clinical reasons",
SUMIFS(AllPublicationData!$H:$H,AllPublicationData!$A:$A,'Publication Table'!$B139,AllPublicationData!$B:$B,'Publication Table'!$C$4,AllPublicationData!$D:$D,'Publication Table'!I$7),
IF('Publication Table'!$C$5="Operations cancelled for non-clinical/capacity reasons",
SUMIFS(AllPublicationData!$I:$I,AllPublicationData!$A:$A,'Publication Table'!$B139,AllPublicationData!$B:$B,'Publication Table'!$C$4,AllPublicationData!$D:$D,'Publication Table'!I$7),
IF('Publication Table'!$C$5="Cancellations for other reasons",
SUMIFS(AllPublicationData!$J:$J,AllPublicationData!$A:$A,'Publication Table'!$B139,AllPublicationData!$B:$B,'Publication Table'!$C$4,AllPublicationData!$D:$D,'Publication Table'!I$7)))))))+
IF(AND($C$4="NHS Scotland",$C$5="Total Operations"),
SUMIFS(AllPublicationData!$E:$E,AllPublicationData!$A:$A,'Publication Table'!$B139,AllPublicationData!$B:$B,'Publication Table'!I$7),
IF(AND($C$4="NHS Scotland",$C$5="All Cancelled Operations"),
SUMIFS(AllPublicationData!$F:$F,AllPublicationData!$A:$A,'Publication Table'!$B139,AllPublicationData!$B:$B,'Publication Table'!I$7),
IF(AND($C$4="NHS Scotland",$C$5="Operations cancelled by patient"),
SUMIFS(AllPublicationData!$G:$G,AllPublicationData!$A:$A,'Publication Table'!$B139,AllPublicationData!$B:$B,'Publication Table'!I$7),
IF(AND($C$4="NHS Scotland",$C$5="Operations cancelled for clinical reasons"),
SUMIFS(AllPublicationData!$H:$H,AllPublicationData!$A:$A,'Publication Table'!$B139,AllPublicationData!$B:$B,'Publication Table'!I$7),
IF(AND($C$4="NHS Scotland",$C$5="Operations cancelled for non-clinical/capacity reasons"),
SUMIFS(AllPublicationData!$I:$I,AllPublicationData!$A:$A,'Publication Table'!$B139,AllPublicationData!$B:$B,'Publication Table'!I$7),
IF(AND($C$4="NHS Scotland",$C$5="Cancellations for other reasons"),
SUMIFS(AllPublicationData!$J:$J,AllPublicationData!$A:$A,'Publication Table'!$B139,AllPublicationData!$B:$B,'Publication Table'!I$7)))))))</f>
        <v>0</v>
      </c>
      <c r="J139" s="90">
        <f>IF($C$5="Total Operations",
SUMIFS(AllPublicationData!$E:$E,AllPublicationData!$A:$A,'Publication Table'!$B139,AllPublicationData!$B:$B,'Publication Table'!$C$4,AllPublicationData!$D:$D,'Publication Table'!J$7),
IF('Publication Table'!$C$5="All Cancelled Operations",
SUMIFS(AllPublicationData!$F:$F,AllPublicationData!$A:$A,'Publication Table'!$B139,AllPublicationData!$B:$B,'Publication Table'!$C$4,AllPublicationData!$D:$D,'Publication Table'!J$7),
IF('Publication Table'!$C$5="Operations cancelled by patient",
SUMIFS(AllPublicationData!$G:$G,AllPublicationData!$A:$A,'Publication Table'!$B139,AllPublicationData!$B:$B,'Publication Table'!$C$4,AllPublicationData!$D:$D,'Publication Table'!J$7),
IF('Publication Table'!$C$5="Operations cancelled for clinical reasons",
SUMIFS(AllPublicationData!$H:$H,AllPublicationData!$A:$A,'Publication Table'!$B139,AllPublicationData!$B:$B,'Publication Table'!$C$4,AllPublicationData!$D:$D,'Publication Table'!J$7),
IF('Publication Table'!$C$5="Operations cancelled for non-clinical/capacity reasons",
SUMIFS(AllPublicationData!$I:$I,AllPublicationData!$A:$A,'Publication Table'!$B139,AllPublicationData!$B:$B,'Publication Table'!$C$4,AllPublicationData!$D:$D,'Publication Table'!J$7),
IF('Publication Table'!$C$5="Cancellations for other reasons",
SUMIFS(AllPublicationData!$J:$J,AllPublicationData!$A:$A,'Publication Table'!$B139,AllPublicationData!$B:$B,'Publication Table'!$C$4,AllPublicationData!$D:$D,'Publication Table'!J$7)))))))+
IF(AND($C$4="NHS Scotland",$C$5="Total Operations"),
SUMIFS(AllPublicationData!$E:$E,AllPublicationData!$A:$A,'Publication Table'!$B139,AllPublicationData!$B:$B,'Publication Table'!J$7),
IF(AND($C$4="NHS Scotland",$C$5="All Cancelled Operations"),
SUMIFS(AllPublicationData!$F:$F,AllPublicationData!$A:$A,'Publication Table'!$B139,AllPublicationData!$B:$B,'Publication Table'!J$7),
IF(AND($C$4="NHS Scotland",$C$5="Operations cancelled by patient"),
SUMIFS(AllPublicationData!$G:$G,AllPublicationData!$A:$A,'Publication Table'!$B139,AllPublicationData!$B:$B,'Publication Table'!J$7),
IF(AND($C$4="NHS Scotland",$C$5="Operations cancelled for clinical reasons"),
SUMIFS(AllPublicationData!$H:$H,AllPublicationData!$A:$A,'Publication Table'!$B139,AllPublicationData!$B:$B,'Publication Table'!J$7),
IF(AND($C$4="NHS Scotland",$C$5="Operations cancelled for non-clinical/capacity reasons"),
SUMIFS(AllPublicationData!$I:$I,AllPublicationData!$A:$A,'Publication Table'!$B139,AllPublicationData!$B:$B,'Publication Table'!J$7),
IF(AND($C$4="NHS Scotland",$C$5="Cancellations for other reasons"),
SUMIFS(AllPublicationData!$J:$J,AllPublicationData!$A:$A,'Publication Table'!$B139,AllPublicationData!$B:$B,'Publication Table'!J$7)))))))</f>
        <v>0</v>
      </c>
      <c r="K139" s="90">
        <f>IF($C$5="Total Operations",
SUMIFS(AllPublicationData!$E:$E,AllPublicationData!$A:$A,'Publication Table'!$B139,AllPublicationData!$B:$B,'Publication Table'!$C$4,AllPublicationData!$D:$D,'Publication Table'!K$7),
IF('Publication Table'!$C$5="All Cancelled Operations",
SUMIFS(AllPublicationData!$F:$F,AllPublicationData!$A:$A,'Publication Table'!$B139,AllPublicationData!$B:$B,'Publication Table'!$C$4,AllPublicationData!$D:$D,'Publication Table'!K$7),
IF('Publication Table'!$C$5="Operations cancelled by patient",
SUMIFS(AllPublicationData!$G:$G,AllPublicationData!$A:$A,'Publication Table'!$B139,AllPublicationData!$B:$B,'Publication Table'!$C$4,AllPublicationData!$D:$D,'Publication Table'!K$7),
IF('Publication Table'!$C$5="Operations cancelled for clinical reasons",
SUMIFS(AllPublicationData!$H:$H,AllPublicationData!$A:$A,'Publication Table'!$B139,AllPublicationData!$B:$B,'Publication Table'!$C$4,AllPublicationData!$D:$D,'Publication Table'!K$7),
IF('Publication Table'!$C$5="Operations cancelled for non-clinical/capacity reasons",
SUMIFS(AllPublicationData!$I:$I,AllPublicationData!$A:$A,'Publication Table'!$B139,AllPublicationData!$B:$B,'Publication Table'!$C$4,AllPublicationData!$D:$D,'Publication Table'!K$7),
IF('Publication Table'!$C$5="Cancellations for other reasons",
SUMIFS(AllPublicationData!$J:$J,AllPublicationData!$A:$A,'Publication Table'!$B139,AllPublicationData!$B:$B,'Publication Table'!$C$4,AllPublicationData!$D:$D,'Publication Table'!K$7)))))))+
IF(AND($C$4="NHS Scotland",$C$5="Total Operations"),
SUMIFS(AllPublicationData!$E:$E,AllPublicationData!$A:$A,'Publication Table'!$B139,AllPublicationData!$B:$B,'Publication Table'!K$7),
IF(AND($C$4="NHS Scotland",$C$5="All Cancelled Operations"),
SUMIFS(AllPublicationData!$F:$F,AllPublicationData!$A:$A,'Publication Table'!$B139,AllPublicationData!$B:$B,'Publication Table'!K$7),
IF(AND($C$4="NHS Scotland",$C$5="Operations cancelled by patient"),
SUMIFS(AllPublicationData!$G:$G,AllPublicationData!$A:$A,'Publication Table'!$B139,AllPublicationData!$B:$B,'Publication Table'!K$7),
IF(AND($C$4="NHS Scotland",$C$5="Operations cancelled for clinical reasons"),
SUMIFS(AllPublicationData!$H:$H,AllPublicationData!$A:$A,'Publication Table'!$B139,AllPublicationData!$B:$B,'Publication Table'!K$7),
IF(AND($C$4="NHS Scotland",$C$5="Operations cancelled for non-clinical/capacity reasons"),
SUMIFS(AllPublicationData!$I:$I,AllPublicationData!$A:$A,'Publication Table'!$B139,AllPublicationData!$B:$B,'Publication Table'!K$7),
IF(AND($C$4="NHS Scotland",$C$5="Cancellations for other reasons"),
SUMIFS(AllPublicationData!$J:$J,AllPublicationData!$A:$A,'Publication Table'!$B139,AllPublicationData!$B:$B,'Publication Table'!K$7)))))))</f>
        <v>0</v>
      </c>
      <c r="L139" s="90">
        <f>IF($C$5="Total Operations",
SUMIFS(AllPublicationData!$E:$E,AllPublicationData!$A:$A,'Publication Table'!$B139,AllPublicationData!$B:$B,'Publication Table'!$C$4,AllPublicationData!$D:$D,'Publication Table'!L$7),
IF('Publication Table'!$C$5="All Cancelled Operations",
SUMIFS(AllPublicationData!$F:$F,AllPublicationData!$A:$A,'Publication Table'!$B139,AllPublicationData!$B:$B,'Publication Table'!$C$4,AllPublicationData!$D:$D,'Publication Table'!L$7),
IF('Publication Table'!$C$5="Operations cancelled by patient",
SUMIFS(AllPublicationData!$G:$G,AllPublicationData!$A:$A,'Publication Table'!$B139,AllPublicationData!$B:$B,'Publication Table'!$C$4,AllPublicationData!$D:$D,'Publication Table'!L$7),
IF('Publication Table'!$C$5="Operations cancelled for clinical reasons",
SUMIFS(AllPublicationData!$H:$H,AllPublicationData!$A:$A,'Publication Table'!$B139,AllPublicationData!$B:$B,'Publication Table'!$C$4,AllPublicationData!$D:$D,'Publication Table'!L$7),
IF('Publication Table'!$C$5="Operations cancelled for non-clinical/capacity reasons",
SUMIFS(AllPublicationData!$I:$I,AllPublicationData!$A:$A,'Publication Table'!$B139,AllPublicationData!$B:$B,'Publication Table'!$C$4,AllPublicationData!$D:$D,'Publication Table'!L$7),
IF('Publication Table'!$C$5="Cancellations for other reasons",
SUMIFS(AllPublicationData!$J:$J,AllPublicationData!$A:$A,'Publication Table'!$B139,AllPublicationData!$B:$B,'Publication Table'!$C$4,AllPublicationData!$D:$D,'Publication Table'!L$7)))))))+
IF(AND($C$4="NHS Scotland",$C$5="Total Operations"),
SUMIFS(AllPublicationData!$E:$E,AllPublicationData!$A:$A,'Publication Table'!$B139,AllPublicationData!$B:$B,'Publication Table'!L$7),
IF(AND($C$4="NHS Scotland",$C$5="All Cancelled Operations"),
SUMIFS(AllPublicationData!$F:$F,AllPublicationData!$A:$A,'Publication Table'!$B139,AllPublicationData!$B:$B,'Publication Table'!L$7),
IF(AND($C$4="NHS Scotland",$C$5="Operations cancelled by patient"),
SUMIFS(AllPublicationData!$G:$G,AllPublicationData!$A:$A,'Publication Table'!$B139,AllPublicationData!$B:$B,'Publication Table'!L$7),
IF(AND($C$4="NHS Scotland",$C$5="Operations cancelled for clinical reasons"),
SUMIFS(AllPublicationData!$H:$H,AllPublicationData!$A:$A,'Publication Table'!$B139,AllPublicationData!$B:$B,'Publication Table'!L$7),
IF(AND($C$4="NHS Scotland",$C$5="Operations cancelled for non-clinical/capacity reasons"),
SUMIFS(AllPublicationData!$I:$I,AllPublicationData!$A:$A,'Publication Table'!$B139,AllPublicationData!$B:$B,'Publication Table'!L$7),
IF(AND($C$4="NHS Scotland",$C$5="Cancellations for other reasons"),
SUMIFS(AllPublicationData!$J:$J,AllPublicationData!$A:$A,'Publication Table'!$B139,AllPublicationData!$B:$B,'Publication Table'!L$7)))))))</f>
        <v>0</v>
      </c>
      <c r="M139" s="90">
        <f>IF($C$5="Total Operations",
SUMIFS(AllPublicationData!$E:$E,AllPublicationData!$A:$A,'Publication Table'!$B139,AllPublicationData!$B:$B,'Publication Table'!$C$4,AllPublicationData!$D:$D,'Publication Table'!M$7),
IF('Publication Table'!$C$5="All Cancelled Operations",
SUMIFS(AllPublicationData!$F:$F,AllPublicationData!$A:$A,'Publication Table'!$B139,AllPublicationData!$B:$B,'Publication Table'!$C$4,AllPublicationData!$D:$D,'Publication Table'!M$7),
IF('Publication Table'!$C$5="Operations cancelled by patient",
SUMIFS(AllPublicationData!$G:$G,AllPublicationData!$A:$A,'Publication Table'!$B139,AllPublicationData!$B:$B,'Publication Table'!$C$4,AllPublicationData!$D:$D,'Publication Table'!M$7),
IF('Publication Table'!$C$5="Operations cancelled for clinical reasons",
SUMIFS(AllPublicationData!$G:$G,AllPublicationData!$A:$A,'Publication Table'!$B139,AllPublicationData!$B:$B,'Publication Table'!$C$4,AllPublicationData!$D:$D,'Publication Table'!M$7),
IF('Publication Table'!$C$5="Operations cancelled for non-clinical/capacity reasons",
SUMIFS(AllPublicationData!$G:$G,AllPublicationData!$A:$A,'Publication Table'!$B139,AllPublicationData!$B:$B,'Publication Table'!$C$4,AllPublicationData!$D:$D,'Publication Table'!M$7),
IF('Publication Table'!$C$5="Cancellations for other reasons",
SUMIFS(AllPublicationData!$G:$G,AllPublicationData!$A:$A,'Publication Table'!$B139,AllPublicationData!$B:$B,'Publication Table'!$C$4,AllPublicationData!$D:$D,'Publication Table'!M$7)))))))+
IF(AND($C$4="NHS Scotland",$C$5="Total Operations"),
SUMIFS(AllPublicationData!$E:$E,AllPublicationData!$A:$A,'Publication Table'!$B139,AllPublicationData!$B:$B,'Publication Table'!M$7),
IF(AND($C$4="NHS Scotland",$C$5="All Cancelled Operations"),
SUMIFS(AllPublicationData!$F:$F,AllPublicationData!$A:$A,'Publication Table'!$B139,AllPublicationData!$B:$B,'Publication Table'!M$7),
IF(AND($C$4="NHS Scotland",$C$5="Operations cancelled by patient"),
SUMIFS(AllPublicationData!$G:$G,AllPublicationData!$A:$A,'Publication Table'!$B139,AllPublicationData!$B:$B,'Publication Table'!M$7),
IF(AND($C$4="NHS Scotland",$C$5="Operations cancelled for clinical reasons"),
SUMIFS(AllPublicationData!$H:$H,AllPublicationData!$A:$A,'Publication Table'!$B139,AllPublicationData!$B:$B,'Publication Table'!M$7),
IF(AND($C$4="NHS Scotland",$C$5="Operations cancelled for non-clinical/capacity reasons"),
SUMIFS(AllPublicationData!$I:$I,AllPublicationData!$A:$A,'Publication Table'!$B139,AllPublicationData!$B:$B,'Publication Table'!M$7),
IF(AND($C$4="NHS Scotland",$C$5="Cancellations for other reasons"),
SUMIFS(AllPublicationData!$J:$J,AllPublicationData!$A:$A,'Publication Table'!$B139,AllPublicationData!$B:$B,'Publication Table'!M$7)))))))</f>
        <v>0</v>
      </c>
      <c r="N139" s="90">
        <f>IF($C$5="Total Operations",
SUMIFS(AllPublicationData!$E:$E,AllPublicationData!$A:$A,'Publication Table'!$B139,AllPublicationData!$B:$B,'Publication Table'!$C$4,AllPublicationData!$D:$D,'Publication Table'!N$7),
IF('Publication Table'!$C$5="All Cancelled Operations",
SUMIFS(AllPublicationData!$F:$F,AllPublicationData!$A:$A,'Publication Table'!$B139,AllPublicationData!$B:$B,'Publication Table'!$C$4,AllPublicationData!$D:$D,'Publication Table'!N$7),
IF('Publication Table'!$C$5="Operations cancelled by patient",
SUMIFS(AllPublicationData!$G:$G,AllPublicationData!$A:$A,'Publication Table'!$B139,AllPublicationData!$B:$B,'Publication Table'!$C$4,AllPublicationData!$D:$D,'Publication Table'!N$7),
IF('Publication Table'!$C$5="Operations cancelled for clinical reasons",
SUMIFS(AllPublicationData!$G:$G,AllPublicationData!$A:$A,'Publication Table'!$B139,AllPublicationData!$B:$B,'Publication Table'!$C$4,AllPublicationData!$D:$D,'Publication Table'!N$7),
IF('Publication Table'!$C$5="Operations cancelled for non-clinical/capacity reasons",
SUMIFS(AllPublicationData!$G:$G,AllPublicationData!$A:$A,'Publication Table'!$B139,AllPublicationData!$B:$B,'Publication Table'!$C$4,AllPublicationData!$D:$D,'Publication Table'!N$7),
IF('Publication Table'!$C$5="Cancellations for other reasons",
SUMIFS(AllPublicationData!$G:$G,AllPublicationData!$A:$A,'Publication Table'!$B139,AllPublicationData!$B:$B,'Publication Table'!$C$4,AllPublicationData!$D:$D,'Publication Table'!N$7)))))))+
IF(AND($C$4="NHS Scotland",$C$5="Total Operations"),
SUMIFS(AllPublicationData!$E:$E,AllPublicationData!$A:$A,'Publication Table'!$B139,AllPublicationData!$B:$B,'Publication Table'!N$7),
IF(AND($C$4="NHS Scotland",$C$5="All Cancelled Operations"),
SUMIFS(AllPublicationData!$F:$F,AllPublicationData!$A:$A,'Publication Table'!$B139,AllPublicationData!$B:$B,'Publication Table'!N$7),
IF(AND($C$4="NHS Scotland",$C$5="Operations cancelled by patient"),
SUMIFS(AllPublicationData!$G:$G,AllPublicationData!$A:$A,'Publication Table'!$B139,AllPublicationData!$B:$B,'Publication Table'!N$7),
IF(AND($C$4="NHS Scotland",$C$5="Operations cancelled for clinical reasons"),
SUMIFS(AllPublicationData!$H:$H,AllPublicationData!$A:$A,'Publication Table'!$B139,AllPublicationData!$B:$B,'Publication Table'!N$7),
IF(AND($C$4="NHS Scotland",$C$5="Operations cancelled for non-clinical/capacity reasons"),
SUMIFS(AllPublicationData!$I:$I,AllPublicationData!$A:$A,'Publication Table'!$B139,AllPublicationData!$B:$B,'Publication Table'!N$7),
IF(AND($C$4="NHS Scotland",$C$5="Cancellations for other reasons"),
SUMIFS(AllPublicationData!$J:$J,AllPublicationData!$A:$A,'Publication Table'!$B139,AllPublicationData!$B:$B,'Publication Table'!N$7)))))))</f>
        <v>0</v>
      </c>
      <c r="O139" s="90">
        <f>IF($C$5="Total Operations",
SUMIFS(AllPublicationData!$E:$E,AllPublicationData!$A:$A,'Publication Table'!$B139,AllPublicationData!$B:$B,'Publication Table'!$C$4,AllPublicationData!$D:$D,'Publication Table'!O$7),
IF('Publication Table'!$C$5="All Cancelled Operations",
SUMIFS(AllPublicationData!$F:$F,AllPublicationData!$A:$A,'Publication Table'!$B139,AllPublicationData!$B:$B,'Publication Table'!$C$4,AllPublicationData!$D:$D,'Publication Table'!O$7),
IF('Publication Table'!$C$5="Operations cancelled by patient",
SUMIFS(AllPublicationData!$G:$G,AllPublicationData!$A:$A,'Publication Table'!$B139,AllPublicationData!$B:$B,'Publication Table'!$C$4,AllPublicationData!$D:$D,'Publication Table'!O$7),
IF('Publication Table'!$C$5="Operations cancelled for clinical reasons",
SUMIFS(AllPublicationData!$G:$G,AllPublicationData!$A:$A,'Publication Table'!$B139,AllPublicationData!$B:$B,'Publication Table'!$C$4,AllPublicationData!$D:$D,'Publication Table'!O$7),
IF('Publication Table'!$C$5="Operations cancelled for non-clinical/capacity reasons",
SUMIFS(AllPublicationData!$G:$G,AllPublicationData!$A:$A,'Publication Table'!$B139,AllPublicationData!$B:$B,'Publication Table'!$C$4,AllPublicationData!$D:$D,'Publication Table'!O$7),
IF('Publication Table'!$C$5="Cancellations for other reasons",
SUMIFS(AllPublicationData!$G:$G,AllPublicationData!$A:$A,'Publication Table'!$B139,AllPublicationData!$B:$B,'Publication Table'!$C$4,AllPublicationData!$D:$D,'Publication Table'!O$7)))))))+
IF(AND($C$4="NHS Scotland",$C$5="Total Operations"),
SUMIFS(AllPublicationData!$E:$E,AllPublicationData!$A:$A,'Publication Table'!$B139,AllPublicationData!$B:$B,'Publication Table'!O$7),
IF(AND($C$4="NHS Scotland",$C$5="All Cancelled Operations"),
SUMIFS(AllPublicationData!$F:$F,AllPublicationData!$A:$A,'Publication Table'!$B139,AllPublicationData!$B:$B,'Publication Table'!O$7),
IF(AND($C$4="NHS Scotland",$C$5="Operations cancelled by patient"),
SUMIFS(AllPublicationData!$G:$G,AllPublicationData!$A:$A,'Publication Table'!$B139,AllPublicationData!$B:$B,'Publication Table'!O$7),
IF(AND($C$4="NHS Scotland",$C$5="Operations cancelled for clinical reasons"),
SUMIFS(AllPublicationData!$H:$H,AllPublicationData!$A:$A,'Publication Table'!$B139,AllPublicationData!$B:$B,'Publication Table'!O$7),
IF(AND($C$4="NHS Scotland",$C$5="Operations cancelled for non-clinical/capacity reasons"),
SUMIFS(AllPublicationData!$I:$I,AllPublicationData!$A:$A,'Publication Table'!$B139,AllPublicationData!$B:$B,'Publication Table'!O$7),
IF(AND($C$4="NHS Scotland",$C$5="Cancellations for other reasons"),
SUMIFS(AllPublicationData!$J:$J,AllPublicationData!$A:$A,'Publication Table'!$B139,AllPublicationData!$B:$B,'Publication Table'!O$7)))))))</f>
        <v>0</v>
      </c>
      <c r="P139" s="90">
        <f>IF($C$5="Total Operations",
SUMIFS(AllPublicationData!$E:$E,AllPublicationData!$A:$A,'Publication Table'!$B139,AllPublicationData!$B:$B,'Publication Table'!$C$4,AllPublicationData!$D:$D,'Publication Table'!P$7),
IF('Publication Table'!$C$5="All Cancelled Operations",
SUMIFS(AllPublicationData!$F:$F,AllPublicationData!$A:$A,'Publication Table'!$B139,AllPublicationData!$B:$B,'Publication Table'!$C$4,AllPublicationData!$D:$D,'Publication Table'!P$7),
IF('Publication Table'!$C$5="Operations cancelled by patient",
SUMIFS(AllPublicationData!$G:$G,AllPublicationData!$A:$A,'Publication Table'!$B139,AllPublicationData!$B:$B,'Publication Table'!$C$4,AllPublicationData!$D:$D,'Publication Table'!P$7),
IF('Publication Table'!$C$5="Operations cancelled for clinical reasons",
SUMIFS(AllPublicationData!$G:$G,AllPublicationData!$A:$A,'Publication Table'!$B139,AllPublicationData!$B:$B,'Publication Table'!$C$4,AllPublicationData!$D:$D,'Publication Table'!P$7),
IF('Publication Table'!$C$5="Operations cancelled for non-clinical/capacity reasons",
SUMIFS(AllPublicationData!$G:$G,AllPublicationData!$A:$A,'Publication Table'!$B139,AllPublicationData!$B:$B,'Publication Table'!$C$4,AllPublicationData!$D:$D,'Publication Table'!P$7),
IF('Publication Table'!$C$5="Cancellations for other reasons",
SUMIFS(AllPublicationData!$G:$G,AllPublicationData!$A:$A,'Publication Table'!$B139,AllPublicationData!$B:$B,'Publication Table'!$C$4,AllPublicationData!$D:$D,'Publication Table'!P$7)))))))+
IF(AND($C$4="NHS Scotland",$C$5="Total Operations"),
SUMIFS(AllPublicationData!$E:$E,AllPublicationData!$A:$A,'Publication Table'!$B139,AllPublicationData!$B:$B,'Publication Table'!P$7),
IF(AND($C$4="NHS Scotland",$C$5="All Cancelled Operations"),
SUMIFS(AllPublicationData!$F:$F,AllPublicationData!$A:$A,'Publication Table'!$B139,AllPublicationData!$B:$B,'Publication Table'!P$7),
IF(AND($C$4="NHS Scotland",$C$5="Operations cancelled by patient"),
SUMIFS(AllPublicationData!$G:$G,AllPublicationData!$A:$A,'Publication Table'!$B139,AllPublicationData!$B:$B,'Publication Table'!P$7),
IF(AND($C$4="NHS Scotland",$C$5="Operations cancelled for clinical reasons"),
SUMIFS(AllPublicationData!$H:$H,AllPublicationData!$A:$A,'Publication Table'!$B139,AllPublicationData!$B:$B,'Publication Table'!P$7),
IF(AND($C$4="NHS Scotland",$C$5="Operations cancelled for non-clinical/capacity reasons"),
SUMIFS(AllPublicationData!$I:$I,AllPublicationData!$A:$A,'Publication Table'!$B139,AllPublicationData!$B:$B,'Publication Table'!P$7),
IF(AND($C$4="NHS Scotland",$C$5="Cancellations for other reasons"),
SUMIFS(AllPublicationData!$J:$J,AllPublicationData!$A:$A,'Publication Table'!$B139,AllPublicationData!$B:$B,'Publication Table'!P$7)))))))</f>
        <v>0</v>
      </c>
      <c r="Q139" s="90">
        <f>IF($C$5="Total Operations",
SUMIFS(AllPublicationData!$E:$E,AllPublicationData!$A:$A,'Publication Table'!$B139,AllPublicationData!$B:$B,'Publication Table'!$C$4,AllPublicationData!$D:$D,'Publication Table'!Q$7),
IF('Publication Table'!$C$5="All Cancelled Operations",
SUMIFS(AllPublicationData!$F:$F,AllPublicationData!$A:$A,'Publication Table'!$B139,AllPublicationData!$B:$B,'Publication Table'!$C$4,AllPublicationData!$D:$D,'Publication Table'!Q$7),
IF('Publication Table'!$C$5="Operations cancelled by patient",
SUMIFS(AllPublicationData!$G:$G,AllPublicationData!$A:$A,'Publication Table'!$B139,AllPublicationData!$B:$B,'Publication Table'!$C$4,AllPublicationData!$D:$D,'Publication Table'!Q$7),
IF('Publication Table'!$C$5="Operations cancelled for clinical reasons",
SUMIFS(AllPublicationData!$G:$G,AllPublicationData!$A:$A,'Publication Table'!$B139,AllPublicationData!$B:$B,'Publication Table'!$C$4,AllPublicationData!$D:$D,'Publication Table'!Q$7),
IF('Publication Table'!$C$5="Operations cancelled for non-clinical/capacity reasons",
SUMIFS(AllPublicationData!$G:$G,AllPublicationData!$A:$A,'Publication Table'!$B139,AllPublicationData!$B:$B,'Publication Table'!$C$4,AllPublicationData!$D:$D,'Publication Table'!Q$7),
IF('Publication Table'!$C$5="Cancellations for other reasons",
SUMIFS(AllPublicationData!$G:$G,AllPublicationData!$A:$A,'Publication Table'!$B139,AllPublicationData!$B:$B,'Publication Table'!$C$4,AllPublicationData!$D:$D,'Publication Table'!Q$7)))))))+
IF(AND($C$4="NHS Scotland",$C$5="Total Operations"),
SUMIFS(AllPublicationData!$E:$E,AllPublicationData!$A:$A,'Publication Table'!$B139,AllPublicationData!$B:$B,'Publication Table'!Q$7),
IF(AND($C$4="NHS Scotland",$C$5="All Cancelled Operations"),
SUMIFS(AllPublicationData!$F:$F,AllPublicationData!$A:$A,'Publication Table'!$B139,AllPublicationData!$B:$B,'Publication Table'!Q$7),
IF(AND($C$4="NHS Scotland",$C$5="Operations cancelled by patient"),
SUMIFS(AllPublicationData!$G:$G,AllPublicationData!$A:$A,'Publication Table'!$B139,AllPublicationData!$B:$B,'Publication Table'!Q$7),
IF(AND($C$4="NHS Scotland",$C$5="Operations cancelled for clinical reasons"),
SUMIFS(AllPublicationData!$H:$H,AllPublicationData!$A:$A,'Publication Table'!$B139,AllPublicationData!$B:$B,'Publication Table'!Q$7),
IF(AND($C$4="NHS Scotland",$C$5="Operations cancelled for non-clinical/capacity reasons"),
SUMIFS(AllPublicationData!$I:$I,AllPublicationData!$A:$A,'Publication Table'!$B139,AllPublicationData!$B:$B,'Publication Table'!Q$7),
IF(AND($C$4="NHS Scotland",$C$5="Cancellations for other reasons"),
SUMIFS(AllPublicationData!$J:$J,AllPublicationData!$A:$A,'Publication Table'!$B139,AllPublicationData!$B:$B,'Publication Table'!Q$7)))))))</f>
        <v>0</v>
      </c>
      <c r="R139" s="90">
        <f>IF($C$5="Total Operations",
SUMIFS(AllPublicationData!$E:$E,AllPublicationData!$A:$A,'Publication Table'!$B139,AllPublicationData!$B:$B,'Publication Table'!$C$4,AllPublicationData!$D:$D,'Publication Table'!R$7),
IF('Publication Table'!$C$5="All Cancelled Operations",
SUMIFS(AllPublicationData!$F:$F,AllPublicationData!$A:$A,'Publication Table'!$B139,AllPublicationData!$B:$B,'Publication Table'!$C$4,AllPublicationData!$D:$D,'Publication Table'!R$7),
IF('Publication Table'!$C$5="Operations cancelled by patient",
SUMIFS(AllPublicationData!$G:$G,AllPublicationData!$A:$A,'Publication Table'!$B139,AllPublicationData!$B:$B,'Publication Table'!$C$4,AllPublicationData!$D:$D,'Publication Table'!R$7),
IF('Publication Table'!$C$5="Operations cancelled for clinical reasons",
SUMIFS(AllPublicationData!$G:$G,AllPublicationData!$A:$A,'Publication Table'!$B139,AllPublicationData!$B:$B,'Publication Table'!$C$4,AllPublicationData!$D:$D,'Publication Table'!R$7),
IF('Publication Table'!$C$5="Operations cancelled for non-clinical/capacity reasons",
SUMIFS(AllPublicationData!$G:$G,AllPublicationData!$A:$A,'Publication Table'!$B139,AllPublicationData!$B:$B,'Publication Table'!$C$4,AllPublicationData!$D:$D,'Publication Table'!R$7),
IF('Publication Table'!$C$5="Cancellations for other reasons",
SUMIFS(AllPublicationData!$G:$G,AllPublicationData!$A:$A,'Publication Table'!$B139,AllPublicationData!$B:$B,'Publication Table'!$C$4,AllPublicationData!$D:$D,'Publication Table'!R$7)))))))+
IF(AND($C$4="NHS Scotland",$C$5="Total Operations"),
SUMIFS(AllPublicationData!$E:$E,AllPublicationData!$A:$A,'Publication Table'!$B139,AllPublicationData!$B:$B,'Publication Table'!R$7),
IF(AND($C$4="NHS Scotland",$C$5="All Cancelled Operations"),
SUMIFS(AllPublicationData!$F:$F,AllPublicationData!$A:$A,'Publication Table'!$B139,AllPublicationData!$B:$B,'Publication Table'!R$7),
IF(AND($C$4="NHS Scotland",$C$5="Operations cancelled by patient"),
SUMIFS(AllPublicationData!$G:$G,AllPublicationData!$A:$A,'Publication Table'!$B139,AllPublicationData!$B:$B,'Publication Table'!R$7),
IF(AND($C$4="NHS Scotland",$C$5="Operations cancelled for clinical reasons"),
SUMIFS(AllPublicationData!$H:$H,AllPublicationData!$A:$A,'Publication Table'!$B139,AllPublicationData!$B:$B,'Publication Table'!R$7),
IF(AND($C$4="NHS Scotland",$C$5="Operations cancelled for non-clinical/capacity reasons"),
SUMIFS(AllPublicationData!$I:$I,AllPublicationData!$A:$A,'Publication Table'!$B139,AllPublicationData!$B:$B,'Publication Table'!R$7),
IF(AND($C$4="NHS Scotland",$C$5="Cancellations for other reasons"),
SUMIFS(AllPublicationData!$J:$J,AllPublicationData!$A:$A,'Publication Table'!$B139,AllPublicationData!$B:$B,'Publication Table'!R$7)))))))</f>
        <v>0</v>
      </c>
    </row>
    <row r="140" spans="3:18" x14ac:dyDescent="0.35">
      <c r="C140" s="81">
        <f>IF($C$5="Total Operations",
SUMIFS(AllPublicationData!$E:$E,AllPublicationData!$A:$A,'Publication Table'!$B140,AllPublicationData!$B:$B,'Publication Table'!$C$4),
IF('Publication Table'!$C$5="All Cancelled Operations",
SUMIFS(AllPublicationData!$F:$F,AllPublicationData!$A:$A,'Publication Table'!$B140,AllPublicationData!$B:$B,'Publication Table'!$C$4),
IF('Publication Table'!$C$5="Operations cancelled by patient",
SUMIFS(AllPublicationData!$G:$G,AllPublicationData!$A:$A,'Publication Table'!$B140,AllPublicationData!$B:$B,'Publication Table'!$C$4),
IF('Publication Table'!$C$5="Operations cancelled for clinical reasons",
SUMIFS(AllPublicationData!$H:$H,AllPublicationData!$A:$A,'Publication Table'!$B140,AllPublicationData!$B:$B,'Publication Table'!$C$4),
IF('Publication Table'!$C$5="Operations cancelled for non-clinical/capacity reasons",
SUMIFS(AllPublicationData!$I:$I,AllPublicationData!$A:$A,'Publication Table'!$B140,AllPublicationData!$B:$B,'Publication Table'!$C$4),
IF('Publication Table'!$C$5="Cancellations for other reasons",
SUMIFS(AllPublicationData!$J:$J,AllPublicationData!$A:$A,'Publication Table'!$B140,AllPublicationData!$B:$B,'Publication Table'!$C$4)))))))+
IF(AND($C$4="NHS Scotland",$C$5="Total Operations"),
SUMIFS(AllPublicationData!$E:$E,AllPublicationData!$A:$A,'Publication Table'!$B140),
IF(AND($C$4="NHS Scotland",$C$5="All Cancelled Operations"),
SUMIFS(AllPublicationData!$F:$F,AllPublicationData!$A:$A,'Publication Table'!$B140),
IF(AND($C$4="NHS Scotland",$C$5="Operations cancelled by patient"),
SUMIFS(AllPublicationData!$G:$G,AllPublicationData!$A:$A,'Publication Table'!$B140),
IF(AND($C$4="NHS Scotland",$C$5="Operations cancelled for clinical reasons"),
SUMIFS(AllPublicationData!$H:$H,AllPublicationData!$A:$A,'Publication Table'!$B140),
IF(AND($C$4="NHS Scotland",$C$5="Operations cancelled for non-clinical/capacity reasons"),
SUMIFS(AllPublicationData!$I:$I,AllPublicationData!$A:$A,'Publication Table'!$B140),
IF(AND($C$4="NHS Scotland",$C$5="Cancellations for other reasons"),
SUMIFS(AllPublicationData!$J:$J,AllPublicationData!$A:$A,'Publication Table'!$B140)))))))</f>
        <v>0</v>
      </c>
      <c r="D140" s="90">
        <f>IF($C$5="Total Operations",
SUMIFS(AllPublicationData!$E:$E,AllPublicationData!$A:$A,'Publication Table'!$B140,AllPublicationData!$B:$B,'Publication Table'!$C$4,AllPublicationData!$D:$D,'Publication Table'!D$7),
IF('Publication Table'!$C$5="All Cancelled Operations",
SUMIFS(AllPublicationData!$F:$F,AllPublicationData!$A:$A,'Publication Table'!$B140,AllPublicationData!$B:$B,'Publication Table'!$C$4,AllPublicationData!$D:$D,'Publication Table'!D$7),
IF('Publication Table'!$C$5="Operations cancelled by patient",
SUMIFS(AllPublicationData!$G:$G,AllPublicationData!$A:$A,'Publication Table'!$B140,AllPublicationData!$B:$B,'Publication Table'!$C$4,AllPublicationData!$D:$D,'Publication Table'!D$7),
IF('Publication Table'!$C$5="Operations cancelled for clinical reasons",
SUMIFS(AllPublicationData!$H:$H,AllPublicationData!$A:$A,'Publication Table'!$B140,AllPublicationData!$B:$B,'Publication Table'!$C$4,AllPublicationData!$D:$D,'Publication Table'!D$7),
IF('Publication Table'!$C$5="Operations cancelled for non-clinical/capacity reasons",
SUMIFS(AllPublicationData!$I:$I,AllPublicationData!$A:$A,'Publication Table'!$B140,AllPublicationData!$B:$B,'Publication Table'!$C$4,AllPublicationData!$D:$D,'Publication Table'!D$7),
IF('Publication Table'!$C$5="Cancellations for other reasons",
SUMIFS(AllPublicationData!$J:$J,AllPublicationData!$A:$A,'Publication Table'!$B140,AllPublicationData!$B:$B,'Publication Table'!$C$4,AllPublicationData!$D:$D,'Publication Table'!D$7)))))))+
IF(AND($C$4="NHS Scotland",$C$5="Total Operations"),
SUMIFS(AllPublicationData!$E:$E,AllPublicationData!$A:$A,'Publication Table'!$B140,AllPublicationData!$B:$B,'Publication Table'!D$7),
IF(AND($C$4="NHS Scotland",$C$5="All Cancelled Operations"),
SUMIFS(AllPublicationData!$F:$F,AllPublicationData!$A:$A,'Publication Table'!$B140,AllPublicationData!$B:$B,'Publication Table'!D$7),
IF(AND($C$4="NHS Scotland",$C$5="Operations cancelled by patient"),
SUMIFS(AllPublicationData!$G:$G,AllPublicationData!$A:$A,'Publication Table'!$B140,AllPublicationData!$B:$B,'Publication Table'!D$7),
IF(AND($C$4="NHS Scotland",$C$5="Operations cancelled for clinical reasons"),
SUMIFS(AllPublicationData!$H:$H,AllPublicationData!$A:$A,'Publication Table'!$B140,AllPublicationData!$B:$B,'Publication Table'!D$7),
IF(AND($C$4="NHS Scotland",$C$5="Operations cancelled for non-clinical/capacity reasons"),
SUMIFS(AllPublicationData!$I:$I,AllPublicationData!$A:$A,'Publication Table'!$B140,AllPublicationData!$B:$B,'Publication Table'!D$7),
IF(AND($C$4="NHS Scotland",$C$5="Cancellations for other reasons"),
SUMIFS(AllPublicationData!$J:$J,AllPublicationData!$A:$A,'Publication Table'!$B140,AllPublicationData!$B:$B,'Publication Table'!D$7)))))))</f>
        <v>0</v>
      </c>
      <c r="E140" s="90">
        <f>IF($C$5="Total Operations",
SUMIFS(AllPublicationData!$E:$E,AllPublicationData!$A:$A,'Publication Table'!$B140,AllPublicationData!$B:$B,'Publication Table'!$C$4,AllPublicationData!$D:$D,'Publication Table'!E$7),
IF('Publication Table'!$C$5="All Cancelled Operations",
SUMIFS(AllPublicationData!$F:$F,AllPublicationData!$A:$A,'Publication Table'!$B140,AllPublicationData!$B:$B,'Publication Table'!$C$4,AllPublicationData!$D:$D,'Publication Table'!E$7),
IF('Publication Table'!$C$5="Operations cancelled by patient",
SUMIFS(AllPublicationData!$G:$G,AllPublicationData!$A:$A,'Publication Table'!$B140,AllPublicationData!$B:$B,'Publication Table'!$C$4,AllPublicationData!$D:$D,'Publication Table'!E$7),
IF('Publication Table'!$C$5="Operations cancelled for clinical reasons",
SUMIFS(AllPublicationData!$H:$H,AllPublicationData!$A:$A,'Publication Table'!$B140,AllPublicationData!$B:$B,'Publication Table'!$C$4,AllPublicationData!$D:$D,'Publication Table'!E$7),
IF('Publication Table'!$C$5="Operations cancelled for non-clinical/capacity reasons",
SUMIFS(AllPublicationData!$I:$I,AllPublicationData!$A:$A,'Publication Table'!$B140,AllPublicationData!$B:$B,'Publication Table'!$C$4,AllPublicationData!$D:$D,'Publication Table'!E$7),
IF('Publication Table'!$C$5="Cancellations for other reasons",
SUMIFS(AllPublicationData!$J:$J,AllPublicationData!$A:$A,'Publication Table'!$B140,AllPublicationData!$B:$B,'Publication Table'!$C$4,AllPublicationData!$D:$D,'Publication Table'!E$7)))))))+
IF(AND($C$4="NHS Scotland",$C$5="Total Operations"),
SUMIFS(AllPublicationData!$E:$E,AllPublicationData!$A:$A,'Publication Table'!$B140,AllPublicationData!$B:$B,'Publication Table'!E$7),
IF(AND($C$4="NHS Scotland",$C$5="All Cancelled Operations"),
SUMIFS(AllPublicationData!$F:$F,AllPublicationData!$A:$A,'Publication Table'!$B140,AllPublicationData!$B:$B,'Publication Table'!E$7),
IF(AND($C$4="NHS Scotland",$C$5="Operations cancelled by patient"),
SUMIFS(AllPublicationData!$G:$G,AllPublicationData!$A:$A,'Publication Table'!$B140,AllPublicationData!$B:$B,'Publication Table'!E$7),
IF(AND($C$4="NHS Scotland",$C$5="Operations cancelled for clinical reasons"),
SUMIFS(AllPublicationData!$H:$H,AllPublicationData!$A:$A,'Publication Table'!$B140,AllPublicationData!$B:$B,'Publication Table'!E$7),
IF(AND($C$4="NHS Scotland",$C$5="Operations cancelled for non-clinical/capacity reasons"),
SUMIFS(AllPublicationData!$I:$I,AllPublicationData!$A:$A,'Publication Table'!$B140,AllPublicationData!$B:$B,'Publication Table'!E$7),
IF(AND($C$4="NHS Scotland",$C$5="Cancellations for other reasons"),
SUMIFS(AllPublicationData!$J:$J,AllPublicationData!$A:$A,'Publication Table'!$B140,AllPublicationData!$B:$B,'Publication Table'!E$7)))))))</f>
        <v>0</v>
      </c>
      <c r="F140" s="90">
        <f>IF($C$5="Total Operations",
SUMIFS(AllPublicationData!$E:$E,AllPublicationData!$A:$A,'Publication Table'!$B140,AllPublicationData!$B:$B,'Publication Table'!$C$4,AllPublicationData!$D:$D,'Publication Table'!F$7),
IF('Publication Table'!$C$5="All Cancelled Operations",
SUMIFS(AllPublicationData!$F:$F,AllPublicationData!$A:$A,'Publication Table'!$B140,AllPublicationData!$B:$B,'Publication Table'!$C$4,AllPublicationData!$D:$D,'Publication Table'!F$7),
IF('Publication Table'!$C$5="Operations cancelled by patient",
SUMIFS(AllPublicationData!$G:$G,AllPublicationData!$A:$A,'Publication Table'!$B140,AllPublicationData!$B:$B,'Publication Table'!$C$4,AllPublicationData!$D:$D,'Publication Table'!F$7),
IF('Publication Table'!$C$5="Operations cancelled for clinical reasons",
SUMIFS(AllPublicationData!$H:$H,AllPublicationData!$A:$A,'Publication Table'!$B140,AllPublicationData!$B:$B,'Publication Table'!$C$4,AllPublicationData!$D:$D,'Publication Table'!F$7),
IF('Publication Table'!$C$5="Operations cancelled for non-clinical/capacity reasons",
SUMIFS(AllPublicationData!$I:$I,AllPublicationData!$A:$A,'Publication Table'!$B140,AllPublicationData!$B:$B,'Publication Table'!$C$4,AllPublicationData!$D:$D,'Publication Table'!F$7),
IF('Publication Table'!$C$5="Cancellations for other reasons",
SUMIFS(AllPublicationData!$J:$J,AllPublicationData!$A:$A,'Publication Table'!$B140,AllPublicationData!$B:$B,'Publication Table'!$C$4,AllPublicationData!$D:$D,'Publication Table'!F$7)))))))+
IF(AND($C$4="NHS Scotland",$C$5="Total Operations"),
SUMIFS(AllPublicationData!$E:$E,AllPublicationData!$A:$A,'Publication Table'!$B140,AllPublicationData!$B:$B,'Publication Table'!F$7),
IF(AND($C$4="NHS Scotland",$C$5="All Cancelled Operations"),
SUMIFS(AllPublicationData!$F:$F,AllPublicationData!$A:$A,'Publication Table'!$B140,AllPublicationData!$B:$B,'Publication Table'!F$7),
IF(AND($C$4="NHS Scotland",$C$5="Operations cancelled by patient"),
SUMIFS(AllPublicationData!$G:$G,AllPublicationData!$A:$A,'Publication Table'!$B140,AllPublicationData!$B:$B,'Publication Table'!F$7),
IF(AND($C$4="NHS Scotland",$C$5="Operations cancelled for clinical reasons"),
SUMIFS(AllPublicationData!$H:$H,AllPublicationData!$A:$A,'Publication Table'!$B140,AllPublicationData!$B:$B,'Publication Table'!F$7),
IF(AND($C$4="NHS Scotland",$C$5="Operations cancelled for non-clinical/capacity reasons"),
SUMIFS(AllPublicationData!$I:$I,AllPublicationData!$A:$A,'Publication Table'!$B140,AllPublicationData!$B:$B,'Publication Table'!F$7),
IF(AND($C$4="NHS Scotland",$C$5="Cancellations for other reasons"),
SUMIFS(AllPublicationData!$J:$J,AllPublicationData!$A:$A,'Publication Table'!$B140,AllPublicationData!$B:$B,'Publication Table'!F$7)))))))</f>
        <v>0</v>
      </c>
      <c r="G140" s="90">
        <f>IF($C$5="Total Operations",
SUMIFS(AllPublicationData!$E:$E,AllPublicationData!$A:$A,'Publication Table'!$B140,AllPublicationData!$B:$B,'Publication Table'!$C$4,AllPublicationData!$D:$D,'Publication Table'!G$7),
IF('Publication Table'!$C$5="All Cancelled Operations",
SUMIFS(AllPublicationData!$F:$F,AllPublicationData!$A:$A,'Publication Table'!$B140,AllPublicationData!$B:$B,'Publication Table'!$C$4,AllPublicationData!$D:$D,'Publication Table'!G$7),
IF('Publication Table'!$C$5="Operations cancelled by patient",
SUMIFS(AllPublicationData!$G:$G,AllPublicationData!$A:$A,'Publication Table'!$B140,AllPublicationData!$B:$B,'Publication Table'!$C$4,AllPublicationData!$D:$D,'Publication Table'!G$7),
IF('Publication Table'!$C$5="Operations cancelled for clinical reasons",
SUMIFS(AllPublicationData!$H:$H,AllPublicationData!$A:$A,'Publication Table'!$B140,AllPublicationData!$B:$B,'Publication Table'!$C$4,AllPublicationData!$D:$D,'Publication Table'!G$7),
IF('Publication Table'!$C$5="Operations cancelled for non-clinical/capacity reasons",
SUMIFS(AllPublicationData!$I:$I,AllPublicationData!$A:$A,'Publication Table'!$B140,AllPublicationData!$B:$B,'Publication Table'!$C$4,AllPublicationData!$D:$D,'Publication Table'!G$7),
IF('Publication Table'!$C$5="Cancellations for other reasons",
SUMIFS(AllPublicationData!$J:$J,AllPublicationData!$A:$A,'Publication Table'!$B140,AllPublicationData!$B:$B,'Publication Table'!$C$4,AllPublicationData!$D:$D,'Publication Table'!G$7)))))))+
IF(AND($C$4="NHS Scotland",$C$5="Total Operations"),
SUMIFS(AllPublicationData!$E:$E,AllPublicationData!$A:$A,'Publication Table'!$B140,AllPublicationData!$B:$B,'Publication Table'!G$7),
IF(AND($C$4="NHS Scotland",$C$5="All Cancelled Operations"),
SUMIFS(AllPublicationData!$F:$F,AllPublicationData!$A:$A,'Publication Table'!$B140,AllPublicationData!$B:$B,'Publication Table'!G$7),
IF(AND($C$4="NHS Scotland",$C$5="Operations cancelled by patient"),
SUMIFS(AllPublicationData!$G:$G,AllPublicationData!$A:$A,'Publication Table'!$B140,AllPublicationData!$B:$B,'Publication Table'!G$7),
IF(AND($C$4="NHS Scotland",$C$5="Operations cancelled for clinical reasons"),
SUMIFS(AllPublicationData!$H:$H,AllPublicationData!$A:$A,'Publication Table'!$B140,AllPublicationData!$B:$B,'Publication Table'!G$7),
IF(AND($C$4="NHS Scotland",$C$5="Operations cancelled for non-clinical/capacity reasons"),
SUMIFS(AllPublicationData!$I:$I,AllPublicationData!$A:$A,'Publication Table'!$B140,AllPublicationData!$B:$B,'Publication Table'!G$7),
IF(AND($C$4="NHS Scotland",$C$5="Cancellations for other reasons"),
SUMIFS(AllPublicationData!$J:$J,AllPublicationData!$A:$A,'Publication Table'!$B140,AllPublicationData!$B:$B,'Publication Table'!G$7)))))))</f>
        <v>0</v>
      </c>
      <c r="H140" s="90">
        <f>IF($C$5="Total Operations",
SUMIFS(AllPublicationData!$E:$E,AllPublicationData!$A:$A,'Publication Table'!$B140,AllPublicationData!$B:$B,'Publication Table'!$C$4,AllPublicationData!$D:$D,'Publication Table'!H$7),
IF('Publication Table'!$C$5="All Cancelled Operations",
SUMIFS(AllPublicationData!$F:$F,AllPublicationData!$A:$A,'Publication Table'!$B140,AllPublicationData!$B:$B,'Publication Table'!$C$4,AllPublicationData!$D:$D,'Publication Table'!H$7),
IF('Publication Table'!$C$5="Operations cancelled by patient",
SUMIFS(AllPublicationData!$G:$G,AllPublicationData!$A:$A,'Publication Table'!$B140,AllPublicationData!$B:$B,'Publication Table'!$C$4,AllPublicationData!$D:$D,'Publication Table'!H$7),
IF('Publication Table'!$C$5="Operations cancelled for clinical reasons",
SUMIFS(AllPublicationData!$H:$H,AllPublicationData!$A:$A,'Publication Table'!$B140,AllPublicationData!$B:$B,'Publication Table'!$C$4,AllPublicationData!$D:$D,'Publication Table'!H$7),
IF('Publication Table'!$C$5="Operations cancelled for non-clinical/capacity reasons",
SUMIFS(AllPublicationData!$I:$I,AllPublicationData!$A:$A,'Publication Table'!$B140,AllPublicationData!$B:$B,'Publication Table'!$C$4,AllPublicationData!$D:$D,'Publication Table'!H$7),
IF('Publication Table'!$C$5="Cancellations for other reasons",
SUMIFS(AllPublicationData!$J:$J,AllPublicationData!$A:$A,'Publication Table'!$B140,AllPublicationData!$B:$B,'Publication Table'!$C$4,AllPublicationData!$D:$D,'Publication Table'!H$7)))))))+
IF(AND($C$4="NHS Scotland",$C$5="Total Operations"),
SUMIFS(AllPublicationData!$E:$E,AllPublicationData!$A:$A,'Publication Table'!$B140,AllPublicationData!$B:$B,'Publication Table'!H$7),
IF(AND($C$4="NHS Scotland",$C$5="All Cancelled Operations"),
SUMIFS(AllPublicationData!$F:$F,AllPublicationData!$A:$A,'Publication Table'!$B140,AllPublicationData!$B:$B,'Publication Table'!H$7),
IF(AND($C$4="NHS Scotland",$C$5="Operations cancelled by patient"),
SUMIFS(AllPublicationData!$G:$G,AllPublicationData!$A:$A,'Publication Table'!$B140,AllPublicationData!$B:$B,'Publication Table'!H$7),
IF(AND($C$4="NHS Scotland",$C$5="Operations cancelled for clinical reasons"),
SUMIFS(AllPublicationData!$H:$H,AllPublicationData!$A:$A,'Publication Table'!$B140,AllPublicationData!$B:$B,'Publication Table'!H$7),
IF(AND($C$4="NHS Scotland",$C$5="Operations cancelled for non-clinical/capacity reasons"),
SUMIFS(AllPublicationData!$I:$I,AllPublicationData!$A:$A,'Publication Table'!$B140,AllPublicationData!$B:$B,'Publication Table'!H$7),
IF(AND($C$4="NHS Scotland",$C$5="Cancellations for other reasons"),
SUMIFS(AllPublicationData!$J:$J,AllPublicationData!$A:$A,'Publication Table'!$B140,AllPublicationData!$B:$B,'Publication Table'!H$7)))))))</f>
        <v>0</v>
      </c>
      <c r="I140" s="90">
        <f>IF($C$5="Total Operations",
SUMIFS(AllPublicationData!$E:$E,AllPublicationData!$A:$A,'Publication Table'!$B140,AllPublicationData!$B:$B,'Publication Table'!$C$4,AllPublicationData!$D:$D,'Publication Table'!I$7),
IF('Publication Table'!$C$5="All Cancelled Operations",
SUMIFS(AllPublicationData!$F:$F,AllPublicationData!$A:$A,'Publication Table'!$B140,AllPublicationData!$B:$B,'Publication Table'!$C$4,AllPublicationData!$D:$D,'Publication Table'!I$7),
IF('Publication Table'!$C$5="Operations cancelled by patient",
SUMIFS(AllPublicationData!$G:$G,AllPublicationData!$A:$A,'Publication Table'!$B140,AllPublicationData!$B:$B,'Publication Table'!$C$4,AllPublicationData!$D:$D,'Publication Table'!I$7),
IF('Publication Table'!$C$5="Operations cancelled for clinical reasons",
SUMIFS(AllPublicationData!$H:$H,AllPublicationData!$A:$A,'Publication Table'!$B140,AllPublicationData!$B:$B,'Publication Table'!$C$4,AllPublicationData!$D:$D,'Publication Table'!I$7),
IF('Publication Table'!$C$5="Operations cancelled for non-clinical/capacity reasons",
SUMIFS(AllPublicationData!$I:$I,AllPublicationData!$A:$A,'Publication Table'!$B140,AllPublicationData!$B:$B,'Publication Table'!$C$4,AllPublicationData!$D:$D,'Publication Table'!I$7),
IF('Publication Table'!$C$5="Cancellations for other reasons",
SUMIFS(AllPublicationData!$J:$J,AllPublicationData!$A:$A,'Publication Table'!$B140,AllPublicationData!$B:$B,'Publication Table'!$C$4,AllPublicationData!$D:$D,'Publication Table'!I$7)))))))+
IF(AND($C$4="NHS Scotland",$C$5="Total Operations"),
SUMIFS(AllPublicationData!$E:$E,AllPublicationData!$A:$A,'Publication Table'!$B140,AllPublicationData!$B:$B,'Publication Table'!I$7),
IF(AND($C$4="NHS Scotland",$C$5="All Cancelled Operations"),
SUMIFS(AllPublicationData!$F:$F,AllPublicationData!$A:$A,'Publication Table'!$B140,AllPublicationData!$B:$B,'Publication Table'!I$7),
IF(AND($C$4="NHS Scotland",$C$5="Operations cancelled by patient"),
SUMIFS(AllPublicationData!$G:$G,AllPublicationData!$A:$A,'Publication Table'!$B140,AllPublicationData!$B:$B,'Publication Table'!I$7),
IF(AND($C$4="NHS Scotland",$C$5="Operations cancelled for clinical reasons"),
SUMIFS(AllPublicationData!$H:$H,AllPublicationData!$A:$A,'Publication Table'!$B140,AllPublicationData!$B:$B,'Publication Table'!I$7),
IF(AND($C$4="NHS Scotland",$C$5="Operations cancelled for non-clinical/capacity reasons"),
SUMIFS(AllPublicationData!$I:$I,AllPublicationData!$A:$A,'Publication Table'!$B140,AllPublicationData!$B:$B,'Publication Table'!I$7),
IF(AND($C$4="NHS Scotland",$C$5="Cancellations for other reasons"),
SUMIFS(AllPublicationData!$J:$J,AllPublicationData!$A:$A,'Publication Table'!$B140,AllPublicationData!$B:$B,'Publication Table'!I$7)))))))</f>
        <v>0</v>
      </c>
      <c r="J140" s="90">
        <f>IF($C$5="Total Operations",
SUMIFS(AllPublicationData!$E:$E,AllPublicationData!$A:$A,'Publication Table'!$B140,AllPublicationData!$B:$B,'Publication Table'!$C$4,AllPublicationData!$D:$D,'Publication Table'!J$7),
IF('Publication Table'!$C$5="All Cancelled Operations",
SUMIFS(AllPublicationData!$F:$F,AllPublicationData!$A:$A,'Publication Table'!$B140,AllPublicationData!$B:$B,'Publication Table'!$C$4,AllPublicationData!$D:$D,'Publication Table'!J$7),
IF('Publication Table'!$C$5="Operations cancelled by patient",
SUMIFS(AllPublicationData!$G:$G,AllPublicationData!$A:$A,'Publication Table'!$B140,AllPublicationData!$B:$B,'Publication Table'!$C$4,AllPublicationData!$D:$D,'Publication Table'!J$7),
IF('Publication Table'!$C$5="Operations cancelled for clinical reasons",
SUMIFS(AllPublicationData!$H:$H,AllPublicationData!$A:$A,'Publication Table'!$B140,AllPublicationData!$B:$B,'Publication Table'!$C$4,AllPublicationData!$D:$D,'Publication Table'!J$7),
IF('Publication Table'!$C$5="Operations cancelled for non-clinical/capacity reasons",
SUMIFS(AllPublicationData!$I:$I,AllPublicationData!$A:$A,'Publication Table'!$B140,AllPublicationData!$B:$B,'Publication Table'!$C$4,AllPublicationData!$D:$D,'Publication Table'!J$7),
IF('Publication Table'!$C$5="Cancellations for other reasons",
SUMIFS(AllPublicationData!$J:$J,AllPublicationData!$A:$A,'Publication Table'!$B140,AllPublicationData!$B:$B,'Publication Table'!$C$4,AllPublicationData!$D:$D,'Publication Table'!J$7)))))))+
IF(AND($C$4="NHS Scotland",$C$5="Total Operations"),
SUMIFS(AllPublicationData!$E:$E,AllPublicationData!$A:$A,'Publication Table'!$B140,AllPublicationData!$B:$B,'Publication Table'!J$7),
IF(AND($C$4="NHS Scotland",$C$5="All Cancelled Operations"),
SUMIFS(AllPublicationData!$F:$F,AllPublicationData!$A:$A,'Publication Table'!$B140,AllPublicationData!$B:$B,'Publication Table'!J$7),
IF(AND($C$4="NHS Scotland",$C$5="Operations cancelled by patient"),
SUMIFS(AllPublicationData!$G:$G,AllPublicationData!$A:$A,'Publication Table'!$B140,AllPublicationData!$B:$B,'Publication Table'!J$7),
IF(AND($C$4="NHS Scotland",$C$5="Operations cancelled for clinical reasons"),
SUMIFS(AllPublicationData!$H:$H,AllPublicationData!$A:$A,'Publication Table'!$B140,AllPublicationData!$B:$B,'Publication Table'!J$7),
IF(AND($C$4="NHS Scotland",$C$5="Operations cancelled for non-clinical/capacity reasons"),
SUMIFS(AllPublicationData!$I:$I,AllPublicationData!$A:$A,'Publication Table'!$B140,AllPublicationData!$B:$B,'Publication Table'!J$7),
IF(AND($C$4="NHS Scotland",$C$5="Cancellations for other reasons"),
SUMIFS(AllPublicationData!$J:$J,AllPublicationData!$A:$A,'Publication Table'!$B140,AllPublicationData!$B:$B,'Publication Table'!J$7)))))))</f>
        <v>0</v>
      </c>
      <c r="K140" s="90">
        <f>IF($C$5="Total Operations",
SUMIFS(AllPublicationData!$E:$E,AllPublicationData!$A:$A,'Publication Table'!$B140,AllPublicationData!$B:$B,'Publication Table'!$C$4,AllPublicationData!$D:$D,'Publication Table'!K$7),
IF('Publication Table'!$C$5="All Cancelled Operations",
SUMIFS(AllPublicationData!$F:$F,AllPublicationData!$A:$A,'Publication Table'!$B140,AllPublicationData!$B:$B,'Publication Table'!$C$4,AllPublicationData!$D:$D,'Publication Table'!K$7),
IF('Publication Table'!$C$5="Operations cancelled by patient",
SUMIFS(AllPublicationData!$G:$G,AllPublicationData!$A:$A,'Publication Table'!$B140,AllPublicationData!$B:$B,'Publication Table'!$C$4,AllPublicationData!$D:$D,'Publication Table'!K$7),
IF('Publication Table'!$C$5="Operations cancelled for clinical reasons",
SUMIFS(AllPublicationData!$H:$H,AllPublicationData!$A:$A,'Publication Table'!$B140,AllPublicationData!$B:$B,'Publication Table'!$C$4,AllPublicationData!$D:$D,'Publication Table'!K$7),
IF('Publication Table'!$C$5="Operations cancelled for non-clinical/capacity reasons",
SUMIFS(AllPublicationData!$I:$I,AllPublicationData!$A:$A,'Publication Table'!$B140,AllPublicationData!$B:$B,'Publication Table'!$C$4,AllPublicationData!$D:$D,'Publication Table'!K$7),
IF('Publication Table'!$C$5="Cancellations for other reasons",
SUMIFS(AllPublicationData!$J:$J,AllPublicationData!$A:$A,'Publication Table'!$B140,AllPublicationData!$B:$B,'Publication Table'!$C$4,AllPublicationData!$D:$D,'Publication Table'!K$7)))))))+
IF(AND($C$4="NHS Scotland",$C$5="Total Operations"),
SUMIFS(AllPublicationData!$E:$E,AllPublicationData!$A:$A,'Publication Table'!$B140,AllPublicationData!$B:$B,'Publication Table'!K$7),
IF(AND($C$4="NHS Scotland",$C$5="All Cancelled Operations"),
SUMIFS(AllPublicationData!$F:$F,AllPublicationData!$A:$A,'Publication Table'!$B140,AllPublicationData!$B:$B,'Publication Table'!K$7),
IF(AND($C$4="NHS Scotland",$C$5="Operations cancelled by patient"),
SUMIFS(AllPublicationData!$G:$G,AllPublicationData!$A:$A,'Publication Table'!$B140,AllPublicationData!$B:$B,'Publication Table'!K$7),
IF(AND($C$4="NHS Scotland",$C$5="Operations cancelled for clinical reasons"),
SUMIFS(AllPublicationData!$H:$H,AllPublicationData!$A:$A,'Publication Table'!$B140,AllPublicationData!$B:$B,'Publication Table'!K$7),
IF(AND($C$4="NHS Scotland",$C$5="Operations cancelled for non-clinical/capacity reasons"),
SUMIFS(AllPublicationData!$I:$I,AllPublicationData!$A:$A,'Publication Table'!$B140,AllPublicationData!$B:$B,'Publication Table'!K$7),
IF(AND($C$4="NHS Scotland",$C$5="Cancellations for other reasons"),
SUMIFS(AllPublicationData!$J:$J,AllPublicationData!$A:$A,'Publication Table'!$B140,AllPublicationData!$B:$B,'Publication Table'!K$7)))))))</f>
        <v>0</v>
      </c>
      <c r="L140" s="90">
        <f>IF($C$5="Total Operations",
SUMIFS(AllPublicationData!$E:$E,AllPublicationData!$A:$A,'Publication Table'!$B140,AllPublicationData!$B:$B,'Publication Table'!$C$4,AllPublicationData!$D:$D,'Publication Table'!L$7),
IF('Publication Table'!$C$5="All Cancelled Operations",
SUMIFS(AllPublicationData!$F:$F,AllPublicationData!$A:$A,'Publication Table'!$B140,AllPublicationData!$B:$B,'Publication Table'!$C$4,AllPublicationData!$D:$D,'Publication Table'!L$7),
IF('Publication Table'!$C$5="Operations cancelled by patient",
SUMIFS(AllPublicationData!$G:$G,AllPublicationData!$A:$A,'Publication Table'!$B140,AllPublicationData!$B:$B,'Publication Table'!$C$4,AllPublicationData!$D:$D,'Publication Table'!L$7),
IF('Publication Table'!$C$5="Operations cancelled for clinical reasons",
SUMIFS(AllPublicationData!$H:$H,AllPublicationData!$A:$A,'Publication Table'!$B140,AllPublicationData!$B:$B,'Publication Table'!$C$4,AllPublicationData!$D:$D,'Publication Table'!L$7),
IF('Publication Table'!$C$5="Operations cancelled for non-clinical/capacity reasons",
SUMIFS(AllPublicationData!$I:$I,AllPublicationData!$A:$A,'Publication Table'!$B140,AllPublicationData!$B:$B,'Publication Table'!$C$4,AllPublicationData!$D:$D,'Publication Table'!L$7),
IF('Publication Table'!$C$5="Cancellations for other reasons",
SUMIFS(AllPublicationData!$J:$J,AllPublicationData!$A:$A,'Publication Table'!$B140,AllPublicationData!$B:$B,'Publication Table'!$C$4,AllPublicationData!$D:$D,'Publication Table'!L$7)))))))+
IF(AND($C$4="NHS Scotland",$C$5="Total Operations"),
SUMIFS(AllPublicationData!$E:$E,AllPublicationData!$A:$A,'Publication Table'!$B140,AllPublicationData!$B:$B,'Publication Table'!L$7),
IF(AND($C$4="NHS Scotland",$C$5="All Cancelled Operations"),
SUMIFS(AllPublicationData!$F:$F,AllPublicationData!$A:$A,'Publication Table'!$B140,AllPublicationData!$B:$B,'Publication Table'!L$7),
IF(AND($C$4="NHS Scotland",$C$5="Operations cancelled by patient"),
SUMIFS(AllPublicationData!$G:$G,AllPublicationData!$A:$A,'Publication Table'!$B140,AllPublicationData!$B:$B,'Publication Table'!L$7),
IF(AND($C$4="NHS Scotland",$C$5="Operations cancelled for clinical reasons"),
SUMIFS(AllPublicationData!$H:$H,AllPublicationData!$A:$A,'Publication Table'!$B140,AllPublicationData!$B:$B,'Publication Table'!L$7),
IF(AND($C$4="NHS Scotland",$C$5="Operations cancelled for non-clinical/capacity reasons"),
SUMIFS(AllPublicationData!$I:$I,AllPublicationData!$A:$A,'Publication Table'!$B140,AllPublicationData!$B:$B,'Publication Table'!L$7),
IF(AND($C$4="NHS Scotland",$C$5="Cancellations for other reasons"),
SUMIFS(AllPublicationData!$J:$J,AllPublicationData!$A:$A,'Publication Table'!$B140,AllPublicationData!$B:$B,'Publication Table'!L$7)))))))</f>
        <v>0</v>
      </c>
      <c r="M140" s="90">
        <f>IF($C$5="Total Operations",
SUMIFS(AllPublicationData!$E:$E,AllPublicationData!$A:$A,'Publication Table'!$B140,AllPublicationData!$B:$B,'Publication Table'!$C$4,AllPublicationData!$D:$D,'Publication Table'!M$7),
IF('Publication Table'!$C$5="All Cancelled Operations",
SUMIFS(AllPublicationData!$F:$F,AllPublicationData!$A:$A,'Publication Table'!$B140,AllPublicationData!$B:$B,'Publication Table'!$C$4,AllPublicationData!$D:$D,'Publication Table'!M$7),
IF('Publication Table'!$C$5="Operations cancelled by patient",
SUMIFS(AllPublicationData!$G:$G,AllPublicationData!$A:$A,'Publication Table'!$B140,AllPublicationData!$B:$B,'Publication Table'!$C$4,AllPublicationData!$D:$D,'Publication Table'!M$7),
IF('Publication Table'!$C$5="Operations cancelled for clinical reasons",
SUMIFS(AllPublicationData!$G:$G,AllPublicationData!$A:$A,'Publication Table'!$B140,AllPublicationData!$B:$B,'Publication Table'!$C$4,AllPublicationData!$D:$D,'Publication Table'!M$7),
IF('Publication Table'!$C$5="Operations cancelled for non-clinical/capacity reasons",
SUMIFS(AllPublicationData!$G:$G,AllPublicationData!$A:$A,'Publication Table'!$B140,AllPublicationData!$B:$B,'Publication Table'!$C$4,AllPublicationData!$D:$D,'Publication Table'!M$7),
IF('Publication Table'!$C$5="Cancellations for other reasons",
SUMIFS(AllPublicationData!$G:$G,AllPublicationData!$A:$A,'Publication Table'!$B140,AllPublicationData!$B:$B,'Publication Table'!$C$4,AllPublicationData!$D:$D,'Publication Table'!M$7)))))))+
IF(AND($C$4="NHS Scotland",$C$5="Total Operations"),
SUMIFS(AllPublicationData!$E:$E,AllPublicationData!$A:$A,'Publication Table'!$B140,AllPublicationData!$B:$B,'Publication Table'!M$7),
IF(AND($C$4="NHS Scotland",$C$5="All Cancelled Operations"),
SUMIFS(AllPublicationData!$F:$F,AllPublicationData!$A:$A,'Publication Table'!$B140,AllPublicationData!$B:$B,'Publication Table'!M$7),
IF(AND($C$4="NHS Scotland",$C$5="Operations cancelled by patient"),
SUMIFS(AllPublicationData!$G:$G,AllPublicationData!$A:$A,'Publication Table'!$B140,AllPublicationData!$B:$B,'Publication Table'!M$7),
IF(AND($C$4="NHS Scotland",$C$5="Operations cancelled for clinical reasons"),
SUMIFS(AllPublicationData!$H:$H,AllPublicationData!$A:$A,'Publication Table'!$B140,AllPublicationData!$B:$B,'Publication Table'!M$7),
IF(AND($C$4="NHS Scotland",$C$5="Operations cancelled for non-clinical/capacity reasons"),
SUMIFS(AllPublicationData!$I:$I,AllPublicationData!$A:$A,'Publication Table'!$B140,AllPublicationData!$B:$B,'Publication Table'!M$7),
IF(AND($C$4="NHS Scotland",$C$5="Cancellations for other reasons"),
SUMIFS(AllPublicationData!$J:$J,AllPublicationData!$A:$A,'Publication Table'!$B140,AllPublicationData!$B:$B,'Publication Table'!M$7)))))))</f>
        <v>0</v>
      </c>
      <c r="N140" s="90">
        <f>IF($C$5="Total Operations",
SUMIFS(AllPublicationData!$E:$E,AllPublicationData!$A:$A,'Publication Table'!$B140,AllPublicationData!$B:$B,'Publication Table'!$C$4,AllPublicationData!$D:$D,'Publication Table'!N$7),
IF('Publication Table'!$C$5="All Cancelled Operations",
SUMIFS(AllPublicationData!$F:$F,AllPublicationData!$A:$A,'Publication Table'!$B140,AllPublicationData!$B:$B,'Publication Table'!$C$4,AllPublicationData!$D:$D,'Publication Table'!N$7),
IF('Publication Table'!$C$5="Operations cancelled by patient",
SUMIFS(AllPublicationData!$G:$G,AllPublicationData!$A:$A,'Publication Table'!$B140,AllPublicationData!$B:$B,'Publication Table'!$C$4,AllPublicationData!$D:$D,'Publication Table'!N$7),
IF('Publication Table'!$C$5="Operations cancelled for clinical reasons",
SUMIFS(AllPublicationData!$G:$G,AllPublicationData!$A:$A,'Publication Table'!$B140,AllPublicationData!$B:$B,'Publication Table'!$C$4,AllPublicationData!$D:$D,'Publication Table'!N$7),
IF('Publication Table'!$C$5="Operations cancelled for non-clinical/capacity reasons",
SUMIFS(AllPublicationData!$G:$G,AllPublicationData!$A:$A,'Publication Table'!$B140,AllPublicationData!$B:$B,'Publication Table'!$C$4,AllPublicationData!$D:$D,'Publication Table'!N$7),
IF('Publication Table'!$C$5="Cancellations for other reasons",
SUMIFS(AllPublicationData!$G:$G,AllPublicationData!$A:$A,'Publication Table'!$B140,AllPublicationData!$B:$B,'Publication Table'!$C$4,AllPublicationData!$D:$D,'Publication Table'!N$7)))))))+
IF(AND($C$4="NHS Scotland",$C$5="Total Operations"),
SUMIFS(AllPublicationData!$E:$E,AllPublicationData!$A:$A,'Publication Table'!$B140,AllPublicationData!$B:$B,'Publication Table'!N$7),
IF(AND($C$4="NHS Scotland",$C$5="All Cancelled Operations"),
SUMIFS(AllPublicationData!$F:$F,AllPublicationData!$A:$A,'Publication Table'!$B140,AllPublicationData!$B:$B,'Publication Table'!N$7),
IF(AND($C$4="NHS Scotland",$C$5="Operations cancelled by patient"),
SUMIFS(AllPublicationData!$G:$G,AllPublicationData!$A:$A,'Publication Table'!$B140,AllPublicationData!$B:$B,'Publication Table'!N$7),
IF(AND($C$4="NHS Scotland",$C$5="Operations cancelled for clinical reasons"),
SUMIFS(AllPublicationData!$H:$H,AllPublicationData!$A:$A,'Publication Table'!$B140,AllPublicationData!$B:$B,'Publication Table'!N$7),
IF(AND($C$4="NHS Scotland",$C$5="Operations cancelled for non-clinical/capacity reasons"),
SUMIFS(AllPublicationData!$I:$I,AllPublicationData!$A:$A,'Publication Table'!$B140,AllPublicationData!$B:$B,'Publication Table'!N$7),
IF(AND($C$4="NHS Scotland",$C$5="Cancellations for other reasons"),
SUMIFS(AllPublicationData!$J:$J,AllPublicationData!$A:$A,'Publication Table'!$B140,AllPublicationData!$B:$B,'Publication Table'!N$7)))))))</f>
        <v>0</v>
      </c>
      <c r="O140" s="90">
        <f>IF($C$5="Total Operations",
SUMIFS(AllPublicationData!$E:$E,AllPublicationData!$A:$A,'Publication Table'!$B140,AllPublicationData!$B:$B,'Publication Table'!$C$4,AllPublicationData!$D:$D,'Publication Table'!O$7),
IF('Publication Table'!$C$5="All Cancelled Operations",
SUMIFS(AllPublicationData!$F:$F,AllPublicationData!$A:$A,'Publication Table'!$B140,AllPublicationData!$B:$B,'Publication Table'!$C$4,AllPublicationData!$D:$D,'Publication Table'!O$7),
IF('Publication Table'!$C$5="Operations cancelled by patient",
SUMIFS(AllPublicationData!$G:$G,AllPublicationData!$A:$A,'Publication Table'!$B140,AllPublicationData!$B:$B,'Publication Table'!$C$4,AllPublicationData!$D:$D,'Publication Table'!O$7),
IF('Publication Table'!$C$5="Operations cancelled for clinical reasons",
SUMIFS(AllPublicationData!$G:$G,AllPublicationData!$A:$A,'Publication Table'!$B140,AllPublicationData!$B:$B,'Publication Table'!$C$4,AllPublicationData!$D:$D,'Publication Table'!O$7),
IF('Publication Table'!$C$5="Operations cancelled for non-clinical/capacity reasons",
SUMIFS(AllPublicationData!$G:$G,AllPublicationData!$A:$A,'Publication Table'!$B140,AllPublicationData!$B:$B,'Publication Table'!$C$4,AllPublicationData!$D:$D,'Publication Table'!O$7),
IF('Publication Table'!$C$5="Cancellations for other reasons",
SUMIFS(AllPublicationData!$G:$G,AllPublicationData!$A:$A,'Publication Table'!$B140,AllPublicationData!$B:$B,'Publication Table'!$C$4,AllPublicationData!$D:$D,'Publication Table'!O$7)))))))+
IF(AND($C$4="NHS Scotland",$C$5="Total Operations"),
SUMIFS(AllPublicationData!$E:$E,AllPublicationData!$A:$A,'Publication Table'!$B140,AllPublicationData!$B:$B,'Publication Table'!O$7),
IF(AND($C$4="NHS Scotland",$C$5="All Cancelled Operations"),
SUMIFS(AllPublicationData!$F:$F,AllPublicationData!$A:$A,'Publication Table'!$B140,AllPublicationData!$B:$B,'Publication Table'!O$7),
IF(AND($C$4="NHS Scotland",$C$5="Operations cancelled by patient"),
SUMIFS(AllPublicationData!$G:$G,AllPublicationData!$A:$A,'Publication Table'!$B140,AllPublicationData!$B:$B,'Publication Table'!O$7),
IF(AND($C$4="NHS Scotland",$C$5="Operations cancelled for clinical reasons"),
SUMIFS(AllPublicationData!$H:$H,AllPublicationData!$A:$A,'Publication Table'!$B140,AllPublicationData!$B:$B,'Publication Table'!O$7),
IF(AND($C$4="NHS Scotland",$C$5="Operations cancelled for non-clinical/capacity reasons"),
SUMIFS(AllPublicationData!$I:$I,AllPublicationData!$A:$A,'Publication Table'!$B140,AllPublicationData!$B:$B,'Publication Table'!O$7),
IF(AND($C$4="NHS Scotland",$C$5="Cancellations for other reasons"),
SUMIFS(AllPublicationData!$J:$J,AllPublicationData!$A:$A,'Publication Table'!$B140,AllPublicationData!$B:$B,'Publication Table'!O$7)))))))</f>
        <v>0</v>
      </c>
      <c r="P140" s="90">
        <f>IF($C$5="Total Operations",
SUMIFS(AllPublicationData!$E:$E,AllPublicationData!$A:$A,'Publication Table'!$B140,AllPublicationData!$B:$B,'Publication Table'!$C$4,AllPublicationData!$D:$D,'Publication Table'!P$7),
IF('Publication Table'!$C$5="All Cancelled Operations",
SUMIFS(AllPublicationData!$F:$F,AllPublicationData!$A:$A,'Publication Table'!$B140,AllPublicationData!$B:$B,'Publication Table'!$C$4,AllPublicationData!$D:$D,'Publication Table'!P$7),
IF('Publication Table'!$C$5="Operations cancelled by patient",
SUMIFS(AllPublicationData!$G:$G,AllPublicationData!$A:$A,'Publication Table'!$B140,AllPublicationData!$B:$B,'Publication Table'!$C$4,AllPublicationData!$D:$D,'Publication Table'!P$7),
IF('Publication Table'!$C$5="Operations cancelled for clinical reasons",
SUMIFS(AllPublicationData!$G:$G,AllPublicationData!$A:$A,'Publication Table'!$B140,AllPublicationData!$B:$B,'Publication Table'!$C$4,AllPublicationData!$D:$D,'Publication Table'!P$7),
IF('Publication Table'!$C$5="Operations cancelled for non-clinical/capacity reasons",
SUMIFS(AllPublicationData!$G:$G,AllPublicationData!$A:$A,'Publication Table'!$B140,AllPublicationData!$B:$B,'Publication Table'!$C$4,AllPublicationData!$D:$D,'Publication Table'!P$7),
IF('Publication Table'!$C$5="Cancellations for other reasons",
SUMIFS(AllPublicationData!$G:$G,AllPublicationData!$A:$A,'Publication Table'!$B140,AllPublicationData!$B:$B,'Publication Table'!$C$4,AllPublicationData!$D:$D,'Publication Table'!P$7)))))))+
IF(AND($C$4="NHS Scotland",$C$5="Total Operations"),
SUMIFS(AllPublicationData!$E:$E,AllPublicationData!$A:$A,'Publication Table'!$B140,AllPublicationData!$B:$B,'Publication Table'!P$7),
IF(AND($C$4="NHS Scotland",$C$5="All Cancelled Operations"),
SUMIFS(AllPublicationData!$F:$F,AllPublicationData!$A:$A,'Publication Table'!$B140,AllPublicationData!$B:$B,'Publication Table'!P$7),
IF(AND($C$4="NHS Scotland",$C$5="Operations cancelled by patient"),
SUMIFS(AllPublicationData!$G:$G,AllPublicationData!$A:$A,'Publication Table'!$B140,AllPublicationData!$B:$B,'Publication Table'!P$7),
IF(AND($C$4="NHS Scotland",$C$5="Operations cancelled for clinical reasons"),
SUMIFS(AllPublicationData!$H:$H,AllPublicationData!$A:$A,'Publication Table'!$B140,AllPublicationData!$B:$B,'Publication Table'!P$7),
IF(AND($C$4="NHS Scotland",$C$5="Operations cancelled for non-clinical/capacity reasons"),
SUMIFS(AllPublicationData!$I:$I,AllPublicationData!$A:$A,'Publication Table'!$B140,AllPublicationData!$B:$B,'Publication Table'!P$7),
IF(AND($C$4="NHS Scotland",$C$5="Cancellations for other reasons"),
SUMIFS(AllPublicationData!$J:$J,AllPublicationData!$A:$A,'Publication Table'!$B140,AllPublicationData!$B:$B,'Publication Table'!P$7)))))))</f>
        <v>0</v>
      </c>
      <c r="Q140" s="90">
        <f>IF($C$5="Total Operations",
SUMIFS(AllPublicationData!$E:$E,AllPublicationData!$A:$A,'Publication Table'!$B140,AllPublicationData!$B:$B,'Publication Table'!$C$4,AllPublicationData!$D:$D,'Publication Table'!Q$7),
IF('Publication Table'!$C$5="All Cancelled Operations",
SUMIFS(AllPublicationData!$F:$F,AllPublicationData!$A:$A,'Publication Table'!$B140,AllPublicationData!$B:$B,'Publication Table'!$C$4,AllPublicationData!$D:$D,'Publication Table'!Q$7),
IF('Publication Table'!$C$5="Operations cancelled by patient",
SUMIFS(AllPublicationData!$G:$G,AllPublicationData!$A:$A,'Publication Table'!$B140,AllPublicationData!$B:$B,'Publication Table'!$C$4,AllPublicationData!$D:$D,'Publication Table'!Q$7),
IF('Publication Table'!$C$5="Operations cancelled for clinical reasons",
SUMIFS(AllPublicationData!$G:$G,AllPublicationData!$A:$A,'Publication Table'!$B140,AllPublicationData!$B:$B,'Publication Table'!$C$4,AllPublicationData!$D:$D,'Publication Table'!Q$7),
IF('Publication Table'!$C$5="Operations cancelled for non-clinical/capacity reasons",
SUMIFS(AllPublicationData!$G:$G,AllPublicationData!$A:$A,'Publication Table'!$B140,AllPublicationData!$B:$B,'Publication Table'!$C$4,AllPublicationData!$D:$D,'Publication Table'!Q$7),
IF('Publication Table'!$C$5="Cancellations for other reasons",
SUMIFS(AllPublicationData!$G:$G,AllPublicationData!$A:$A,'Publication Table'!$B140,AllPublicationData!$B:$B,'Publication Table'!$C$4,AllPublicationData!$D:$D,'Publication Table'!Q$7)))))))+
IF(AND($C$4="NHS Scotland",$C$5="Total Operations"),
SUMIFS(AllPublicationData!$E:$E,AllPublicationData!$A:$A,'Publication Table'!$B140,AllPublicationData!$B:$B,'Publication Table'!Q$7),
IF(AND($C$4="NHS Scotland",$C$5="All Cancelled Operations"),
SUMIFS(AllPublicationData!$F:$F,AllPublicationData!$A:$A,'Publication Table'!$B140,AllPublicationData!$B:$B,'Publication Table'!Q$7),
IF(AND($C$4="NHS Scotland",$C$5="Operations cancelled by patient"),
SUMIFS(AllPublicationData!$G:$G,AllPublicationData!$A:$A,'Publication Table'!$B140,AllPublicationData!$B:$B,'Publication Table'!Q$7),
IF(AND($C$4="NHS Scotland",$C$5="Operations cancelled for clinical reasons"),
SUMIFS(AllPublicationData!$H:$H,AllPublicationData!$A:$A,'Publication Table'!$B140,AllPublicationData!$B:$B,'Publication Table'!Q$7),
IF(AND($C$4="NHS Scotland",$C$5="Operations cancelled for non-clinical/capacity reasons"),
SUMIFS(AllPublicationData!$I:$I,AllPublicationData!$A:$A,'Publication Table'!$B140,AllPublicationData!$B:$B,'Publication Table'!Q$7),
IF(AND($C$4="NHS Scotland",$C$5="Cancellations for other reasons"),
SUMIFS(AllPublicationData!$J:$J,AllPublicationData!$A:$A,'Publication Table'!$B140,AllPublicationData!$B:$B,'Publication Table'!Q$7)))))))</f>
        <v>0</v>
      </c>
      <c r="R140" s="90">
        <f>IF($C$5="Total Operations",
SUMIFS(AllPublicationData!$E:$E,AllPublicationData!$A:$A,'Publication Table'!$B140,AllPublicationData!$B:$B,'Publication Table'!$C$4,AllPublicationData!$D:$D,'Publication Table'!R$7),
IF('Publication Table'!$C$5="All Cancelled Operations",
SUMIFS(AllPublicationData!$F:$F,AllPublicationData!$A:$A,'Publication Table'!$B140,AllPublicationData!$B:$B,'Publication Table'!$C$4,AllPublicationData!$D:$D,'Publication Table'!R$7),
IF('Publication Table'!$C$5="Operations cancelled by patient",
SUMIFS(AllPublicationData!$G:$G,AllPublicationData!$A:$A,'Publication Table'!$B140,AllPublicationData!$B:$B,'Publication Table'!$C$4,AllPublicationData!$D:$D,'Publication Table'!R$7),
IF('Publication Table'!$C$5="Operations cancelled for clinical reasons",
SUMIFS(AllPublicationData!$G:$G,AllPublicationData!$A:$A,'Publication Table'!$B140,AllPublicationData!$B:$B,'Publication Table'!$C$4,AllPublicationData!$D:$D,'Publication Table'!R$7),
IF('Publication Table'!$C$5="Operations cancelled for non-clinical/capacity reasons",
SUMIFS(AllPublicationData!$G:$G,AllPublicationData!$A:$A,'Publication Table'!$B140,AllPublicationData!$B:$B,'Publication Table'!$C$4,AllPublicationData!$D:$D,'Publication Table'!R$7),
IF('Publication Table'!$C$5="Cancellations for other reasons",
SUMIFS(AllPublicationData!$G:$G,AllPublicationData!$A:$A,'Publication Table'!$B140,AllPublicationData!$B:$B,'Publication Table'!$C$4,AllPublicationData!$D:$D,'Publication Table'!R$7)))))))+
IF(AND($C$4="NHS Scotland",$C$5="Total Operations"),
SUMIFS(AllPublicationData!$E:$E,AllPublicationData!$A:$A,'Publication Table'!$B140,AllPublicationData!$B:$B,'Publication Table'!R$7),
IF(AND($C$4="NHS Scotland",$C$5="All Cancelled Operations"),
SUMIFS(AllPublicationData!$F:$F,AllPublicationData!$A:$A,'Publication Table'!$B140,AllPublicationData!$B:$B,'Publication Table'!R$7),
IF(AND($C$4="NHS Scotland",$C$5="Operations cancelled by patient"),
SUMIFS(AllPublicationData!$G:$G,AllPublicationData!$A:$A,'Publication Table'!$B140,AllPublicationData!$B:$B,'Publication Table'!R$7),
IF(AND($C$4="NHS Scotland",$C$5="Operations cancelled for clinical reasons"),
SUMIFS(AllPublicationData!$H:$H,AllPublicationData!$A:$A,'Publication Table'!$B140,AllPublicationData!$B:$B,'Publication Table'!R$7),
IF(AND($C$4="NHS Scotland",$C$5="Operations cancelled for non-clinical/capacity reasons"),
SUMIFS(AllPublicationData!$I:$I,AllPublicationData!$A:$A,'Publication Table'!$B140,AllPublicationData!$B:$B,'Publication Table'!R$7),
IF(AND($C$4="NHS Scotland",$C$5="Cancellations for other reasons"),
SUMIFS(AllPublicationData!$J:$J,AllPublicationData!$A:$A,'Publication Table'!$B140,AllPublicationData!$B:$B,'Publication Table'!R$7)))))))</f>
        <v>0</v>
      </c>
    </row>
    <row r="141" spans="3:18" x14ac:dyDescent="0.35">
      <c r="C141" s="81">
        <f>IF($C$5="Total Operations",
SUMIFS(AllPublicationData!$E:$E,AllPublicationData!$A:$A,'Publication Table'!$B141,AllPublicationData!$B:$B,'Publication Table'!$C$4),
IF('Publication Table'!$C$5="All Cancelled Operations",
SUMIFS(AllPublicationData!$F:$F,AllPublicationData!$A:$A,'Publication Table'!$B141,AllPublicationData!$B:$B,'Publication Table'!$C$4),
IF('Publication Table'!$C$5="Operations cancelled by patient",
SUMIFS(AllPublicationData!$G:$G,AllPublicationData!$A:$A,'Publication Table'!$B141,AllPublicationData!$B:$B,'Publication Table'!$C$4),
IF('Publication Table'!$C$5="Operations cancelled for clinical reasons",
SUMIFS(AllPublicationData!$H:$H,AllPublicationData!$A:$A,'Publication Table'!$B141,AllPublicationData!$B:$B,'Publication Table'!$C$4),
IF('Publication Table'!$C$5="Operations cancelled for non-clinical/capacity reasons",
SUMIFS(AllPublicationData!$I:$I,AllPublicationData!$A:$A,'Publication Table'!$B141,AllPublicationData!$B:$B,'Publication Table'!$C$4),
IF('Publication Table'!$C$5="Cancellations for other reasons",
SUMIFS(AllPublicationData!$J:$J,AllPublicationData!$A:$A,'Publication Table'!$B141,AllPublicationData!$B:$B,'Publication Table'!$C$4)))))))+
IF(AND($C$4="NHS Scotland",$C$5="Total Operations"),
SUMIFS(AllPublicationData!$E:$E,AllPublicationData!$A:$A,'Publication Table'!$B141),
IF(AND($C$4="NHS Scotland",$C$5="All Cancelled Operations"),
SUMIFS(AllPublicationData!$F:$F,AllPublicationData!$A:$A,'Publication Table'!$B141),
IF(AND($C$4="NHS Scotland",$C$5="Operations cancelled by patient"),
SUMIFS(AllPublicationData!$G:$G,AllPublicationData!$A:$A,'Publication Table'!$B141),
IF(AND($C$4="NHS Scotland",$C$5="Operations cancelled for clinical reasons"),
SUMIFS(AllPublicationData!$H:$H,AllPublicationData!$A:$A,'Publication Table'!$B141),
IF(AND($C$4="NHS Scotland",$C$5="Operations cancelled for non-clinical/capacity reasons"),
SUMIFS(AllPublicationData!$I:$I,AllPublicationData!$A:$A,'Publication Table'!$B141),
IF(AND($C$4="NHS Scotland",$C$5="Cancellations for other reasons"),
SUMIFS(AllPublicationData!$J:$J,AllPublicationData!$A:$A,'Publication Table'!$B141)))))))</f>
        <v>0</v>
      </c>
      <c r="D141" s="90">
        <f>IF($C$5="Total Operations",
SUMIFS(AllPublicationData!$E:$E,AllPublicationData!$A:$A,'Publication Table'!$B141,AllPublicationData!$B:$B,'Publication Table'!$C$4,AllPublicationData!$D:$D,'Publication Table'!D$7),
IF('Publication Table'!$C$5="All Cancelled Operations",
SUMIFS(AllPublicationData!$F:$F,AllPublicationData!$A:$A,'Publication Table'!$B141,AllPublicationData!$B:$B,'Publication Table'!$C$4,AllPublicationData!$D:$D,'Publication Table'!D$7),
IF('Publication Table'!$C$5="Operations cancelled by patient",
SUMIFS(AllPublicationData!$G:$G,AllPublicationData!$A:$A,'Publication Table'!$B141,AllPublicationData!$B:$B,'Publication Table'!$C$4,AllPublicationData!$D:$D,'Publication Table'!D$7),
IF('Publication Table'!$C$5="Operations cancelled for clinical reasons",
SUMIFS(AllPublicationData!$H:$H,AllPublicationData!$A:$A,'Publication Table'!$B141,AllPublicationData!$B:$B,'Publication Table'!$C$4,AllPublicationData!$D:$D,'Publication Table'!D$7),
IF('Publication Table'!$C$5="Operations cancelled for non-clinical/capacity reasons",
SUMIFS(AllPublicationData!$I:$I,AllPublicationData!$A:$A,'Publication Table'!$B141,AllPublicationData!$B:$B,'Publication Table'!$C$4,AllPublicationData!$D:$D,'Publication Table'!D$7),
IF('Publication Table'!$C$5="Cancellations for other reasons",
SUMIFS(AllPublicationData!$J:$J,AllPublicationData!$A:$A,'Publication Table'!$B141,AllPublicationData!$B:$B,'Publication Table'!$C$4,AllPublicationData!$D:$D,'Publication Table'!D$7)))))))+
IF(AND($C$4="NHS Scotland",$C$5="Total Operations"),
SUMIFS(AllPublicationData!$E:$E,AllPublicationData!$A:$A,'Publication Table'!$B141,AllPublicationData!$B:$B,'Publication Table'!D$7),
IF(AND($C$4="NHS Scotland",$C$5="All Cancelled Operations"),
SUMIFS(AllPublicationData!$F:$F,AllPublicationData!$A:$A,'Publication Table'!$B141,AllPublicationData!$B:$B,'Publication Table'!D$7),
IF(AND($C$4="NHS Scotland",$C$5="Operations cancelled by patient"),
SUMIFS(AllPublicationData!$G:$G,AllPublicationData!$A:$A,'Publication Table'!$B141,AllPublicationData!$B:$B,'Publication Table'!D$7),
IF(AND($C$4="NHS Scotland",$C$5="Operations cancelled for clinical reasons"),
SUMIFS(AllPublicationData!$H:$H,AllPublicationData!$A:$A,'Publication Table'!$B141,AllPublicationData!$B:$B,'Publication Table'!D$7),
IF(AND($C$4="NHS Scotland",$C$5="Operations cancelled for non-clinical/capacity reasons"),
SUMIFS(AllPublicationData!$I:$I,AllPublicationData!$A:$A,'Publication Table'!$B141,AllPublicationData!$B:$B,'Publication Table'!D$7),
IF(AND($C$4="NHS Scotland",$C$5="Cancellations for other reasons"),
SUMIFS(AllPublicationData!$J:$J,AllPublicationData!$A:$A,'Publication Table'!$B141,AllPublicationData!$B:$B,'Publication Table'!D$7)))))))</f>
        <v>0</v>
      </c>
      <c r="E141" s="90">
        <f>IF($C$5="Total Operations",
SUMIFS(AllPublicationData!$E:$E,AllPublicationData!$A:$A,'Publication Table'!$B141,AllPublicationData!$B:$B,'Publication Table'!$C$4,AllPublicationData!$D:$D,'Publication Table'!E$7),
IF('Publication Table'!$C$5="All Cancelled Operations",
SUMIFS(AllPublicationData!$F:$F,AllPublicationData!$A:$A,'Publication Table'!$B141,AllPublicationData!$B:$B,'Publication Table'!$C$4,AllPublicationData!$D:$D,'Publication Table'!E$7),
IF('Publication Table'!$C$5="Operations cancelled by patient",
SUMIFS(AllPublicationData!$G:$G,AllPublicationData!$A:$A,'Publication Table'!$B141,AllPublicationData!$B:$B,'Publication Table'!$C$4,AllPublicationData!$D:$D,'Publication Table'!E$7),
IF('Publication Table'!$C$5="Operations cancelled for clinical reasons",
SUMIFS(AllPublicationData!$H:$H,AllPublicationData!$A:$A,'Publication Table'!$B141,AllPublicationData!$B:$B,'Publication Table'!$C$4,AllPublicationData!$D:$D,'Publication Table'!E$7),
IF('Publication Table'!$C$5="Operations cancelled for non-clinical/capacity reasons",
SUMIFS(AllPublicationData!$I:$I,AllPublicationData!$A:$A,'Publication Table'!$B141,AllPublicationData!$B:$B,'Publication Table'!$C$4,AllPublicationData!$D:$D,'Publication Table'!E$7),
IF('Publication Table'!$C$5="Cancellations for other reasons",
SUMIFS(AllPublicationData!$J:$J,AllPublicationData!$A:$A,'Publication Table'!$B141,AllPublicationData!$B:$B,'Publication Table'!$C$4,AllPublicationData!$D:$D,'Publication Table'!E$7)))))))+
IF(AND($C$4="NHS Scotland",$C$5="Total Operations"),
SUMIFS(AllPublicationData!$E:$E,AllPublicationData!$A:$A,'Publication Table'!$B141,AllPublicationData!$B:$B,'Publication Table'!E$7),
IF(AND($C$4="NHS Scotland",$C$5="All Cancelled Operations"),
SUMIFS(AllPublicationData!$F:$F,AllPublicationData!$A:$A,'Publication Table'!$B141,AllPublicationData!$B:$B,'Publication Table'!E$7),
IF(AND($C$4="NHS Scotland",$C$5="Operations cancelled by patient"),
SUMIFS(AllPublicationData!$G:$G,AllPublicationData!$A:$A,'Publication Table'!$B141,AllPublicationData!$B:$B,'Publication Table'!E$7),
IF(AND($C$4="NHS Scotland",$C$5="Operations cancelled for clinical reasons"),
SUMIFS(AllPublicationData!$H:$H,AllPublicationData!$A:$A,'Publication Table'!$B141,AllPublicationData!$B:$B,'Publication Table'!E$7),
IF(AND($C$4="NHS Scotland",$C$5="Operations cancelled for non-clinical/capacity reasons"),
SUMIFS(AllPublicationData!$I:$I,AllPublicationData!$A:$A,'Publication Table'!$B141,AllPublicationData!$B:$B,'Publication Table'!E$7),
IF(AND($C$4="NHS Scotland",$C$5="Cancellations for other reasons"),
SUMIFS(AllPublicationData!$J:$J,AllPublicationData!$A:$A,'Publication Table'!$B141,AllPublicationData!$B:$B,'Publication Table'!E$7)))))))</f>
        <v>0</v>
      </c>
      <c r="F141" s="90">
        <f>IF($C$5="Total Operations",
SUMIFS(AllPublicationData!$E:$E,AllPublicationData!$A:$A,'Publication Table'!$B141,AllPublicationData!$B:$B,'Publication Table'!$C$4,AllPublicationData!$D:$D,'Publication Table'!F$7),
IF('Publication Table'!$C$5="All Cancelled Operations",
SUMIFS(AllPublicationData!$F:$F,AllPublicationData!$A:$A,'Publication Table'!$B141,AllPublicationData!$B:$B,'Publication Table'!$C$4,AllPublicationData!$D:$D,'Publication Table'!F$7),
IF('Publication Table'!$C$5="Operations cancelled by patient",
SUMIFS(AllPublicationData!$G:$G,AllPublicationData!$A:$A,'Publication Table'!$B141,AllPublicationData!$B:$B,'Publication Table'!$C$4,AllPublicationData!$D:$D,'Publication Table'!F$7),
IF('Publication Table'!$C$5="Operations cancelled for clinical reasons",
SUMIFS(AllPublicationData!$H:$H,AllPublicationData!$A:$A,'Publication Table'!$B141,AllPublicationData!$B:$B,'Publication Table'!$C$4,AllPublicationData!$D:$D,'Publication Table'!F$7),
IF('Publication Table'!$C$5="Operations cancelled for non-clinical/capacity reasons",
SUMIFS(AllPublicationData!$I:$I,AllPublicationData!$A:$A,'Publication Table'!$B141,AllPublicationData!$B:$B,'Publication Table'!$C$4,AllPublicationData!$D:$D,'Publication Table'!F$7),
IF('Publication Table'!$C$5="Cancellations for other reasons",
SUMIFS(AllPublicationData!$J:$J,AllPublicationData!$A:$A,'Publication Table'!$B141,AllPublicationData!$B:$B,'Publication Table'!$C$4,AllPublicationData!$D:$D,'Publication Table'!F$7)))))))+
IF(AND($C$4="NHS Scotland",$C$5="Total Operations"),
SUMIFS(AllPublicationData!$E:$E,AllPublicationData!$A:$A,'Publication Table'!$B141,AllPublicationData!$B:$B,'Publication Table'!F$7),
IF(AND($C$4="NHS Scotland",$C$5="All Cancelled Operations"),
SUMIFS(AllPublicationData!$F:$F,AllPublicationData!$A:$A,'Publication Table'!$B141,AllPublicationData!$B:$B,'Publication Table'!F$7),
IF(AND($C$4="NHS Scotland",$C$5="Operations cancelled by patient"),
SUMIFS(AllPublicationData!$G:$G,AllPublicationData!$A:$A,'Publication Table'!$B141,AllPublicationData!$B:$B,'Publication Table'!F$7),
IF(AND($C$4="NHS Scotland",$C$5="Operations cancelled for clinical reasons"),
SUMIFS(AllPublicationData!$H:$H,AllPublicationData!$A:$A,'Publication Table'!$B141,AllPublicationData!$B:$B,'Publication Table'!F$7),
IF(AND($C$4="NHS Scotland",$C$5="Operations cancelled for non-clinical/capacity reasons"),
SUMIFS(AllPublicationData!$I:$I,AllPublicationData!$A:$A,'Publication Table'!$B141,AllPublicationData!$B:$B,'Publication Table'!F$7),
IF(AND($C$4="NHS Scotland",$C$5="Cancellations for other reasons"),
SUMIFS(AllPublicationData!$J:$J,AllPublicationData!$A:$A,'Publication Table'!$B141,AllPublicationData!$B:$B,'Publication Table'!F$7)))))))</f>
        <v>0</v>
      </c>
      <c r="G141" s="90">
        <f>IF($C$5="Total Operations",
SUMIFS(AllPublicationData!$E:$E,AllPublicationData!$A:$A,'Publication Table'!$B141,AllPublicationData!$B:$B,'Publication Table'!$C$4,AllPublicationData!$D:$D,'Publication Table'!G$7),
IF('Publication Table'!$C$5="All Cancelled Operations",
SUMIFS(AllPublicationData!$F:$F,AllPublicationData!$A:$A,'Publication Table'!$B141,AllPublicationData!$B:$B,'Publication Table'!$C$4,AllPublicationData!$D:$D,'Publication Table'!G$7),
IF('Publication Table'!$C$5="Operations cancelled by patient",
SUMIFS(AllPublicationData!$G:$G,AllPublicationData!$A:$A,'Publication Table'!$B141,AllPublicationData!$B:$B,'Publication Table'!$C$4,AllPublicationData!$D:$D,'Publication Table'!G$7),
IF('Publication Table'!$C$5="Operations cancelled for clinical reasons",
SUMIFS(AllPublicationData!$H:$H,AllPublicationData!$A:$A,'Publication Table'!$B141,AllPublicationData!$B:$B,'Publication Table'!$C$4,AllPublicationData!$D:$D,'Publication Table'!G$7),
IF('Publication Table'!$C$5="Operations cancelled for non-clinical/capacity reasons",
SUMIFS(AllPublicationData!$I:$I,AllPublicationData!$A:$A,'Publication Table'!$B141,AllPublicationData!$B:$B,'Publication Table'!$C$4,AllPublicationData!$D:$D,'Publication Table'!G$7),
IF('Publication Table'!$C$5="Cancellations for other reasons",
SUMIFS(AllPublicationData!$J:$J,AllPublicationData!$A:$A,'Publication Table'!$B141,AllPublicationData!$B:$B,'Publication Table'!$C$4,AllPublicationData!$D:$D,'Publication Table'!G$7)))))))+
IF(AND($C$4="NHS Scotland",$C$5="Total Operations"),
SUMIFS(AllPublicationData!$E:$E,AllPublicationData!$A:$A,'Publication Table'!$B141,AllPublicationData!$B:$B,'Publication Table'!G$7),
IF(AND($C$4="NHS Scotland",$C$5="All Cancelled Operations"),
SUMIFS(AllPublicationData!$F:$F,AllPublicationData!$A:$A,'Publication Table'!$B141,AllPublicationData!$B:$B,'Publication Table'!G$7),
IF(AND($C$4="NHS Scotland",$C$5="Operations cancelled by patient"),
SUMIFS(AllPublicationData!$G:$G,AllPublicationData!$A:$A,'Publication Table'!$B141,AllPublicationData!$B:$B,'Publication Table'!G$7),
IF(AND($C$4="NHS Scotland",$C$5="Operations cancelled for clinical reasons"),
SUMIFS(AllPublicationData!$H:$H,AllPublicationData!$A:$A,'Publication Table'!$B141,AllPublicationData!$B:$B,'Publication Table'!G$7),
IF(AND($C$4="NHS Scotland",$C$5="Operations cancelled for non-clinical/capacity reasons"),
SUMIFS(AllPublicationData!$I:$I,AllPublicationData!$A:$A,'Publication Table'!$B141,AllPublicationData!$B:$B,'Publication Table'!G$7),
IF(AND($C$4="NHS Scotland",$C$5="Cancellations for other reasons"),
SUMIFS(AllPublicationData!$J:$J,AllPublicationData!$A:$A,'Publication Table'!$B141,AllPublicationData!$B:$B,'Publication Table'!G$7)))))))</f>
        <v>0</v>
      </c>
      <c r="H141" s="90">
        <f>IF($C$5="Total Operations",
SUMIFS(AllPublicationData!$E:$E,AllPublicationData!$A:$A,'Publication Table'!$B141,AllPublicationData!$B:$B,'Publication Table'!$C$4,AllPublicationData!$D:$D,'Publication Table'!H$7),
IF('Publication Table'!$C$5="All Cancelled Operations",
SUMIFS(AllPublicationData!$F:$F,AllPublicationData!$A:$A,'Publication Table'!$B141,AllPublicationData!$B:$B,'Publication Table'!$C$4,AllPublicationData!$D:$D,'Publication Table'!H$7),
IF('Publication Table'!$C$5="Operations cancelled by patient",
SUMIFS(AllPublicationData!$G:$G,AllPublicationData!$A:$A,'Publication Table'!$B141,AllPublicationData!$B:$B,'Publication Table'!$C$4,AllPublicationData!$D:$D,'Publication Table'!H$7),
IF('Publication Table'!$C$5="Operations cancelled for clinical reasons",
SUMIFS(AllPublicationData!$H:$H,AllPublicationData!$A:$A,'Publication Table'!$B141,AllPublicationData!$B:$B,'Publication Table'!$C$4,AllPublicationData!$D:$D,'Publication Table'!H$7),
IF('Publication Table'!$C$5="Operations cancelled for non-clinical/capacity reasons",
SUMIFS(AllPublicationData!$I:$I,AllPublicationData!$A:$A,'Publication Table'!$B141,AllPublicationData!$B:$B,'Publication Table'!$C$4,AllPublicationData!$D:$D,'Publication Table'!H$7),
IF('Publication Table'!$C$5="Cancellations for other reasons",
SUMIFS(AllPublicationData!$J:$J,AllPublicationData!$A:$A,'Publication Table'!$B141,AllPublicationData!$B:$B,'Publication Table'!$C$4,AllPublicationData!$D:$D,'Publication Table'!H$7)))))))+
IF(AND($C$4="NHS Scotland",$C$5="Total Operations"),
SUMIFS(AllPublicationData!$E:$E,AllPublicationData!$A:$A,'Publication Table'!$B141,AllPublicationData!$B:$B,'Publication Table'!H$7),
IF(AND($C$4="NHS Scotland",$C$5="All Cancelled Operations"),
SUMIFS(AllPublicationData!$F:$F,AllPublicationData!$A:$A,'Publication Table'!$B141,AllPublicationData!$B:$B,'Publication Table'!H$7),
IF(AND($C$4="NHS Scotland",$C$5="Operations cancelled by patient"),
SUMIFS(AllPublicationData!$G:$G,AllPublicationData!$A:$A,'Publication Table'!$B141,AllPublicationData!$B:$B,'Publication Table'!H$7),
IF(AND($C$4="NHS Scotland",$C$5="Operations cancelled for clinical reasons"),
SUMIFS(AllPublicationData!$H:$H,AllPublicationData!$A:$A,'Publication Table'!$B141,AllPublicationData!$B:$B,'Publication Table'!H$7),
IF(AND($C$4="NHS Scotland",$C$5="Operations cancelled for non-clinical/capacity reasons"),
SUMIFS(AllPublicationData!$I:$I,AllPublicationData!$A:$A,'Publication Table'!$B141,AllPublicationData!$B:$B,'Publication Table'!H$7),
IF(AND($C$4="NHS Scotland",$C$5="Cancellations for other reasons"),
SUMIFS(AllPublicationData!$J:$J,AllPublicationData!$A:$A,'Publication Table'!$B141,AllPublicationData!$B:$B,'Publication Table'!H$7)))))))</f>
        <v>0</v>
      </c>
      <c r="I141" s="90">
        <f>IF($C$5="Total Operations",
SUMIFS(AllPublicationData!$E:$E,AllPublicationData!$A:$A,'Publication Table'!$B141,AllPublicationData!$B:$B,'Publication Table'!$C$4,AllPublicationData!$D:$D,'Publication Table'!I$7),
IF('Publication Table'!$C$5="All Cancelled Operations",
SUMIFS(AllPublicationData!$F:$F,AllPublicationData!$A:$A,'Publication Table'!$B141,AllPublicationData!$B:$B,'Publication Table'!$C$4,AllPublicationData!$D:$D,'Publication Table'!I$7),
IF('Publication Table'!$C$5="Operations cancelled by patient",
SUMIFS(AllPublicationData!$G:$G,AllPublicationData!$A:$A,'Publication Table'!$B141,AllPublicationData!$B:$B,'Publication Table'!$C$4,AllPublicationData!$D:$D,'Publication Table'!I$7),
IF('Publication Table'!$C$5="Operations cancelled for clinical reasons",
SUMIFS(AllPublicationData!$H:$H,AllPublicationData!$A:$A,'Publication Table'!$B141,AllPublicationData!$B:$B,'Publication Table'!$C$4,AllPublicationData!$D:$D,'Publication Table'!I$7),
IF('Publication Table'!$C$5="Operations cancelled for non-clinical/capacity reasons",
SUMIFS(AllPublicationData!$I:$I,AllPublicationData!$A:$A,'Publication Table'!$B141,AllPublicationData!$B:$B,'Publication Table'!$C$4,AllPublicationData!$D:$D,'Publication Table'!I$7),
IF('Publication Table'!$C$5="Cancellations for other reasons",
SUMIFS(AllPublicationData!$J:$J,AllPublicationData!$A:$A,'Publication Table'!$B141,AllPublicationData!$B:$B,'Publication Table'!$C$4,AllPublicationData!$D:$D,'Publication Table'!I$7)))))))+
IF(AND($C$4="NHS Scotland",$C$5="Total Operations"),
SUMIFS(AllPublicationData!$E:$E,AllPublicationData!$A:$A,'Publication Table'!$B141,AllPublicationData!$B:$B,'Publication Table'!I$7),
IF(AND($C$4="NHS Scotland",$C$5="All Cancelled Operations"),
SUMIFS(AllPublicationData!$F:$F,AllPublicationData!$A:$A,'Publication Table'!$B141,AllPublicationData!$B:$B,'Publication Table'!I$7),
IF(AND($C$4="NHS Scotland",$C$5="Operations cancelled by patient"),
SUMIFS(AllPublicationData!$G:$G,AllPublicationData!$A:$A,'Publication Table'!$B141,AllPublicationData!$B:$B,'Publication Table'!I$7),
IF(AND($C$4="NHS Scotland",$C$5="Operations cancelled for clinical reasons"),
SUMIFS(AllPublicationData!$H:$H,AllPublicationData!$A:$A,'Publication Table'!$B141,AllPublicationData!$B:$B,'Publication Table'!I$7),
IF(AND($C$4="NHS Scotland",$C$5="Operations cancelled for non-clinical/capacity reasons"),
SUMIFS(AllPublicationData!$I:$I,AllPublicationData!$A:$A,'Publication Table'!$B141,AllPublicationData!$B:$B,'Publication Table'!I$7),
IF(AND($C$4="NHS Scotland",$C$5="Cancellations for other reasons"),
SUMIFS(AllPublicationData!$J:$J,AllPublicationData!$A:$A,'Publication Table'!$B141,AllPublicationData!$B:$B,'Publication Table'!I$7)))))))</f>
        <v>0</v>
      </c>
      <c r="J141" s="90">
        <f>IF($C$5="Total Operations",
SUMIFS(AllPublicationData!$E:$E,AllPublicationData!$A:$A,'Publication Table'!$B141,AllPublicationData!$B:$B,'Publication Table'!$C$4,AllPublicationData!$D:$D,'Publication Table'!J$7),
IF('Publication Table'!$C$5="All Cancelled Operations",
SUMIFS(AllPublicationData!$F:$F,AllPublicationData!$A:$A,'Publication Table'!$B141,AllPublicationData!$B:$B,'Publication Table'!$C$4,AllPublicationData!$D:$D,'Publication Table'!J$7),
IF('Publication Table'!$C$5="Operations cancelled by patient",
SUMIFS(AllPublicationData!$G:$G,AllPublicationData!$A:$A,'Publication Table'!$B141,AllPublicationData!$B:$B,'Publication Table'!$C$4,AllPublicationData!$D:$D,'Publication Table'!J$7),
IF('Publication Table'!$C$5="Operations cancelled for clinical reasons",
SUMIFS(AllPublicationData!$H:$H,AllPublicationData!$A:$A,'Publication Table'!$B141,AllPublicationData!$B:$B,'Publication Table'!$C$4,AllPublicationData!$D:$D,'Publication Table'!J$7),
IF('Publication Table'!$C$5="Operations cancelled for non-clinical/capacity reasons",
SUMIFS(AllPublicationData!$I:$I,AllPublicationData!$A:$A,'Publication Table'!$B141,AllPublicationData!$B:$B,'Publication Table'!$C$4,AllPublicationData!$D:$D,'Publication Table'!J$7),
IF('Publication Table'!$C$5="Cancellations for other reasons",
SUMIFS(AllPublicationData!$J:$J,AllPublicationData!$A:$A,'Publication Table'!$B141,AllPublicationData!$B:$B,'Publication Table'!$C$4,AllPublicationData!$D:$D,'Publication Table'!J$7)))))))+
IF(AND($C$4="NHS Scotland",$C$5="Total Operations"),
SUMIFS(AllPublicationData!$E:$E,AllPublicationData!$A:$A,'Publication Table'!$B141,AllPublicationData!$B:$B,'Publication Table'!J$7),
IF(AND($C$4="NHS Scotland",$C$5="All Cancelled Operations"),
SUMIFS(AllPublicationData!$F:$F,AllPublicationData!$A:$A,'Publication Table'!$B141,AllPublicationData!$B:$B,'Publication Table'!J$7),
IF(AND($C$4="NHS Scotland",$C$5="Operations cancelled by patient"),
SUMIFS(AllPublicationData!$G:$G,AllPublicationData!$A:$A,'Publication Table'!$B141,AllPublicationData!$B:$B,'Publication Table'!J$7),
IF(AND($C$4="NHS Scotland",$C$5="Operations cancelled for clinical reasons"),
SUMIFS(AllPublicationData!$H:$H,AllPublicationData!$A:$A,'Publication Table'!$B141,AllPublicationData!$B:$B,'Publication Table'!J$7),
IF(AND($C$4="NHS Scotland",$C$5="Operations cancelled for non-clinical/capacity reasons"),
SUMIFS(AllPublicationData!$I:$I,AllPublicationData!$A:$A,'Publication Table'!$B141,AllPublicationData!$B:$B,'Publication Table'!J$7),
IF(AND($C$4="NHS Scotland",$C$5="Cancellations for other reasons"),
SUMIFS(AllPublicationData!$J:$J,AllPublicationData!$A:$A,'Publication Table'!$B141,AllPublicationData!$B:$B,'Publication Table'!J$7)))))))</f>
        <v>0</v>
      </c>
      <c r="K141" s="90">
        <f>IF($C$5="Total Operations",
SUMIFS(AllPublicationData!$E:$E,AllPublicationData!$A:$A,'Publication Table'!$B141,AllPublicationData!$B:$B,'Publication Table'!$C$4,AllPublicationData!$D:$D,'Publication Table'!K$7),
IF('Publication Table'!$C$5="All Cancelled Operations",
SUMIFS(AllPublicationData!$F:$F,AllPublicationData!$A:$A,'Publication Table'!$B141,AllPublicationData!$B:$B,'Publication Table'!$C$4,AllPublicationData!$D:$D,'Publication Table'!K$7),
IF('Publication Table'!$C$5="Operations cancelled by patient",
SUMIFS(AllPublicationData!$G:$G,AllPublicationData!$A:$A,'Publication Table'!$B141,AllPublicationData!$B:$B,'Publication Table'!$C$4,AllPublicationData!$D:$D,'Publication Table'!K$7),
IF('Publication Table'!$C$5="Operations cancelled for clinical reasons",
SUMIFS(AllPublicationData!$H:$H,AllPublicationData!$A:$A,'Publication Table'!$B141,AllPublicationData!$B:$B,'Publication Table'!$C$4,AllPublicationData!$D:$D,'Publication Table'!K$7),
IF('Publication Table'!$C$5="Operations cancelled for non-clinical/capacity reasons",
SUMIFS(AllPublicationData!$I:$I,AllPublicationData!$A:$A,'Publication Table'!$B141,AllPublicationData!$B:$B,'Publication Table'!$C$4,AllPublicationData!$D:$D,'Publication Table'!K$7),
IF('Publication Table'!$C$5="Cancellations for other reasons",
SUMIFS(AllPublicationData!$J:$J,AllPublicationData!$A:$A,'Publication Table'!$B141,AllPublicationData!$B:$B,'Publication Table'!$C$4,AllPublicationData!$D:$D,'Publication Table'!K$7)))))))+
IF(AND($C$4="NHS Scotland",$C$5="Total Operations"),
SUMIFS(AllPublicationData!$E:$E,AllPublicationData!$A:$A,'Publication Table'!$B141,AllPublicationData!$B:$B,'Publication Table'!K$7),
IF(AND($C$4="NHS Scotland",$C$5="All Cancelled Operations"),
SUMIFS(AllPublicationData!$F:$F,AllPublicationData!$A:$A,'Publication Table'!$B141,AllPublicationData!$B:$B,'Publication Table'!K$7),
IF(AND($C$4="NHS Scotland",$C$5="Operations cancelled by patient"),
SUMIFS(AllPublicationData!$G:$G,AllPublicationData!$A:$A,'Publication Table'!$B141,AllPublicationData!$B:$B,'Publication Table'!K$7),
IF(AND($C$4="NHS Scotland",$C$5="Operations cancelled for clinical reasons"),
SUMIFS(AllPublicationData!$H:$H,AllPublicationData!$A:$A,'Publication Table'!$B141,AllPublicationData!$B:$B,'Publication Table'!K$7),
IF(AND($C$4="NHS Scotland",$C$5="Operations cancelled for non-clinical/capacity reasons"),
SUMIFS(AllPublicationData!$I:$I,AllPublicationData!$A:$A,'Publication Table'!$B141,AllPublicationData!$B:$B,'Publication Table'!K$7),
IF(AND($C$4="NHS Scotland",$C$5="Cancellations for other reasons"),
SUMIFS(AllPublicationData!$J:$J,AllPublicationData!$A:$A,'Publication Table'!$B141,AllPublicationData!$B:$B,'Publication Table'!K$7)))))))</f>
        <v>0</v>
      </c>
      <c r="L141" s="90">
        <f>IF($C$5="Total Operations",
SUMIFS(AllPublicationData!$E:$E,AllPublicationData!$A:$A,'Publication Table'!$B141,AllPublicationData!$B:$B,'Publication Table'!$C$4,AllPublicationData!$D:$D,'Publication Table'!L$7),
IF('Publication Table'!$C$5="All Cancelled Operations",
SUMIFS(AllPublicationData!$F:$F,AllPublicationData!$A:$A,'Publication Table'!$B141,AllPublicationData!$B:$B,'Publication Table'!$C$4,AllPublicationData!$D:$D,'Publication Table'!L$7),
IF('Publication Table'!$C$5="Operations cancelled by patient",
SUMIFS(AllPublicationData!$G:$G,AllPublicationData!$A:$A,'Publication Table'!$B141,AllPublicationData!$B:$B,'Publication Table'!$C$4,AllPublicationData!$D:$D,'Publication Table'!L$7),
IF('Publication Table'!$C$5="Operations cancelled for clinical reasons",
SUMIFS(AllPublicationData!$H:$H,AllPublicationData!$A:$A,'Publication Table'!$B141,AllPublicationData!$B:$B,'Publication Table'!$C$4,AllPublicationData!$D:$D,'Publication Table'!L$7),
IF('Publication Table'!$C$5="Operations cancelled for non-clinical/capacity reasons",
SUMIFS(AllPublicationData!$I:$I,AllPublicationData!$A:$A,'Publication Table'!$B141,AllPublicationData!$B:$B,'Publication Table'!$C$4,AllPublicationData!$D:$D,'Publication Table'!L$7),
IF('Publication Table'!$C$5="Cancellations for other reasons",
SUMIFS(AllPublicationData!$J:$J,AllPublicationData!$A:$A,'Publication Table'!$B141,AllPublicationData!$B:$B,'Publication Table'!$C$4,AllPublicationData!$D:$D,'Publication Table'!L$7)))))))+
IF(AND($C$4="NHS Scotland",$C$5="Total Operations"),
SUMIFS(AllPublicationData!$E:$E,AllPublicationData!$A:$A,'Publication Table'!$B141,AllPublicationData!$B:$B,'Publication Table'!L$7),
IF(AND($C$4="NHS Scotland",$C$5="All Cancelled Operations"),
SUMIFS(AllPublicationData!$F:$F,AllPublicationData!$A:$A,'Publication Table'!$B141,AllPublicationData!$B:$B,'Publication Table'!L$7),
IF(AND($C$4="NHS Scotland",$C$5="Operations cancelled by patient"),
SUMIFS(AllPublicationData!$G:$G,AllPublicationData!$A:$A,'Publication Table'!$B141,AllPublicationData!$B:$B,'Publication Table'!L$7),
IF(AND($C$4="NHS Scotland",$C$5="Operations cancelled for clinical reasons"),
SUMIFS(AllPublicationData!$H:$H,AllPublicationData!$A:$A,'Publication Table'!$B141,AllPublicationData!$B:$B,'Publication Table'!L$7),
IF(AND($C$4="NHS Scotland",$C$5="Operations cancelled for non-clinical/capacity reasons"),
SUMIFS(AllPublicationData!$I:$I,AllPublicationData!$A:$A,'Publication Table'!$B141,AllPublicationData!$B:$B,'Publication Table'!L$7),
IF(AND($C$4="NHS Scotland",$C$5="Cancellations for other reasons"),
SUMIFS(AllPublicationData!$J:$J,AllPublicationData!$A:$A,'Publication Table'!$B141,AllPublicationData!$B:$B,'Publication Table'!L$7)))))))</f>
        <v>0</v>
      </c>
      <c r="M141" s="90">
        <f>IF($C$5="Total Operations",
SUMIFS(AllPublicationData!$E:$E,AllPublicationData!$A:$A,'Publication Table'!$B141,AllPublicationData!$B:$B,'Publication Table'!$C$4,AllPublicationData!$D:$D,'Publication Table'!M$7),
IF('Publication Table'!$C$5="All Cancelled Operations",
SUMIFS(AllPublicationData!$F:$F,AllPublicationData!$A:$A,'Publication Table'!$B141,AllPublicationData!$B:$B,'Publication Table'!$C$4,AllPublicationData!$D:$D,'Publication Table'!M$7),
IF('Publication Table'!$C$5="Operations cancelled by patient",
SUMIFS(AllPublicationData!$G:$G,AllPublicationData!$A:$A,'Publication Table'!$B141,AllPublicationData!$B:$B,'Publication Table'!$C$4,AllPublicationData!$D:$D,'Publication Table'!M$7),
IF('Publication Table'!$C$5="Operations cancelled for clinical reasons",
SUMIFS(AllPublicationData!$G:$G,AllPublicationData!$A:$A,'Publication Table'!$B141,AllPublicationData!$B:$B,'Publication Table'!$C$4,AllPublicationData!$D:$D,'Publication Table'!M$7),
IF('Publication Table'!$C$5="Operations cancelled for non-clinical/capacity reasons",
SUMIFS(AllPublicationData!$G:$G,AllPublicationData!$A:$A,'Publication Table'!$B141,AllPublicationData!$B:$B,'Publication Table'!$C$4,AllPublicationData!$D:$D,'Publication Table'!M$7),
IF('Publication Table'!$C$5="Cancellations for other reasons",
SUMIFS(AllPublicationData!$G:$G,AllPublicationData!$A:$A,'Publication Table'!$B141,AllPublicationData!$B:$B,'Publication Table'!$C$4,AllPublicationData!$D:$D,'Publication Table'!M$7)))))))+
IF(AND($C$4="NHS Scotland",$C$5="Total Operations"),
SUMIFS(AllPublicationData!$E:$E,AllPublicationData!$A:$A,'Publication Table'!$B141,AllPublicationData!$B:$B,'Publication Table'!M$7),
IF(AND($C$4="NHS Scotland",$C$5="All Cancelled Operations"),
SUMIFS(AllPublicationData!$F:$F,AllPublicationData!$A:$A,'Publication Table'!$B141,AllPublicationData!$B:$B,'Publication Table'!M$7),
IF(AND($C$4="NHS Scotland",$C$5="Operations cancelled by patient"),
SUMIFS(AllPublicationData!$G:$G,AllPublicationData!$A:$A,'Publication Table'!$B141,AllPublicationData!$B:$B,'Publication Table'!M$7),
IF(AND($C$4="NHS Scotland",$C$5="Operations cancelled for clinical reasons"),
SUMIFS(AllPublicationData!$H:$H,AllPublicationData!$A:$A,'Publication Table'!$B141,AllPublicationData!$B:$B,'Publication Table'!M$7),
IF(AND($C$4="NHS Scotland",$C$5="Operations cancelled for non-clinical/capacity reasons"),
SUMIFS(AllPublicationData!$I:$I,AllPublicationData!$A:$A,'Publication Table'!$B141,AllPublicationData!$B:$B,'Publication Table'!M$7),
IF(AND($C$4="NHS Scotland",$C$5="Cancellations for other reasons"),
SUMIFS(AllPublicationData!$J:$J,AllPublicationData!$A:$A,'Publication Table'!$B141,AllPublicationData!$B:$B,'Publication Table'!M$7)))))))</f>
        <v>0</v>
      </c>
      <c r="N141" s="90">
        <f>IF($C$5="Total Operations",
SUMIFS(AllPublicationData!$E:$E,AllPublicationData!$A:$A,'Publication Table'!$B141,AllPublicationData!$B:$B,'Publication Table'!$C$4,AllPublicationData!$D:$D,'Publication Table'!N$7),
IF('Publication Table'!$C$5="All Cancelled Operations",
SUMIFS(AllPublicationData!$F:$F,AllPublicationData!$A:$A,'Publication Table'!$B141,AllPublicationData!$B:$B,'Publication Table'!$C$4,AllPublicationData!$D:$D,'Publication Table'!N$7),
IF('Publication Table'!$C$5="Operations cancelled by patient",
SUMIFS(AllPublicationData!$G:$G,AllPublicationData!$A:$A,'Publication Table'!$B141,AllPublicationData!$B:$B,'Publication Table'!$C$4,AllPublicationData!$D:$D,'Publication Table'!N$7),
IF('Publication Table'!$C$5="Operations cancelled for clinical reasons",
SUMIFS(AllPublicationData!$G:$G,AllPublicationData!$A:$A,'Publication Table'!$B141,AllPublicationData!$B:$B,'Publication Table'!$C$4,AllPublicationData!$D:$D,'Publication Table'!N$7),
IF('Publication Table'!$C$5="Operations cancelled for non-clinical/capacity reasons",
SUMIFS(AllPublicationData!$G:$G,AllPublicationData!$A:$A,'Publication Table'!$B141,AllPublicationData!$B:$B,'Publication Table'!$C$4,AllPublicationData!$D:$D,'Publication Table'!N$7),
IF('Publication Table'!$C$5="Cancellations for other reasons",
SUMIFS(AllPublicationData!$G:$G,AllPublicationData!$A:$A,'Publication Table'!$B141,AllPublicationData!$B:$B,'Publication Table'!$C$4,AllPublicationData!$D:$D,'Publication Table'!N$7)))))))+
IF(AND($C$4="NHS Scotland",$C$5="Total Operations"),
SUMIFS(AllPublicationData!$E:$E,AllPublicationData!$A:$A,'Publication Table'!$B141,AllPublicationData!$B:$B,'Publication Table'!N$7),
IF(AND($C$4="NHS Scotland",$C$5="All Cancelled Operations"),
SUMIFS(AllPublicationData!$F:$F,AllPublicationData!$A:$A,'Publication Table'!$B141,AllPublicationData!$B:$B,'Publication Table'!N$7),
IF(AND($C$4="NHS Scotland",$C$5="Operations cancelled by patient"),
SUMIFS(AllPublicationData!$G:$G,AllPublicationData!$A:$A,'Publication Table'!$B141,AllPublicationData!$B:$B,'Publication Table'!N$7),
IF(AND($C$4="NHS Scotland",$C$5="Operations cancelled for clinical reasons"),
SUMIFS(AllPublicationData!$H:$H,AllPublicationData!$A:$A,'Publication Table'!$B141,AllPublicationData!$B:$B,'Publication Table'!N$7),
IF(AND($C$4="NHS Scotland",$C$5="Operations cancelled for non-clinical/capacity reasons"),
SUMIFS(AllPublicationData!$I:$I,AllPublicationData!$A:$A,'Publication Table'!$B141,AllPublicationData!$B:$B,'Publication Table'!N$7),
IF(AND($C$4="NHS Scotland",$C$5="Cancellations for other reasons"),
SUMIFS(AllPublicationData!$J:$J,AllPublicationData!$A:$A,'Publication Table'!$B141,AllPublicationData!$B:$B,'Publication Table'!N$7)))))))</f>
        <v>0</v>
      </c>
      <c r="O141" s="90">
        <f>IF($C$5="Total Operations",
SUMIFS(AllPublicationData!$E:$E,AllPublicationData!$A:$A,'Publication Table'!$B141,AllPublicationData!$B:$B,'Publication Table'!$C$4,AllPublicationData!$D:$D,'Publication Table'!O$7),
IF('Publication Table'!$C$5="All Cancelled Operations",
SUMIFS(AllPublicationData!$F:$F,AllPublicationData!$A:$A,'Publication Table'!$B141,AllPublicationData!$B:$B,'Publication Table'!$C$4,AllPublicationData!$D:$D,'Publication Table'!O$7),
IF('Publication Table'!$C$5="Operations cancelled by patient",
SUMIFS(AllPublicationData!$G:$G,AllPublicationData!$A:$A,'Publication Table'!$B141,AllPublicationData!$B:$B,'Publication Table'!$C$4,AllPublicationData!$D:$D,'Publication Table'!O$7),
IF('Publication Table'!$C$5="Operations cancelled for clinical reasons",
SUMIFS(AllPublicationData!$G:$G,AllPublicationData!$A:$A,'Publication Table'!$B141,AllPublicationData!$B:$B,'Publication Table'!$C$4,AllPublicationData!$D:$D,'Publication Table'!O$7),
IF('Publication Table'!$C$5="Operations cancelled for non-clinical/capacity reasons",
SUMIFS(AllPublicationData!$G:$G,AllPublicationData!$A:$A,'Publication Table'!$B141,AllPublicationData!$B:$B,'Publication Table'!$C$4,AllPublicationData!$D:$D,'Publication Table'!O$7),
IF('Publication Table'!$C$5="Cancellations for other reasons",
SUMIFS(AllPublicationData!$G:$G,AllPublicationData!$A:$A,'Publication Table'!$B141,AllPublicationData!$B:$B,'Publication Table'!$C$4,AllPublicationData!$D:$D,'Publication Table'!O$7)))))))+
IF(AND($C$4="NHS Scotland",$C$5="Total Operations"),
SUMIFS(AllPublicationData!$E:$E,AllPublicationData!$A:$A,'Publication Table'!$B141,AllPublicationData!$B:$B,'Publication Table'!O$7),
IF(AND($C$4="NHS Scotland",$C$5="All Cancelled Operations"),
SUMIFS(AllPublicationData!$F:$F,AllPublicationData!$A:$A,'Publication Table'!$B141,AllPublicationData!$B:$B,'Publication Table'!O$7),
IF(AND($C$4="NHS Scotland",$C$5="Operations cancelled by patient"),
SUMIFS(AllPublicationData!$G:$G,AllPublicationData!$A:$A,'Publication Table'!$B141,AllPublicationData!$B:$B,'Publication Table'!O$7),
IF(AND($C$4="NHS Scotland",$C$5="Operations cancelled for clinical reasons"),
SUMIFS(AllPublicationData!$H:$H,AllPublicationData!$A:$A,'Publication Table'!$B141,AllPublicationData!$B:$B,'Publication Table'!O$7),
IF(AND($C$4="NHS Scotland",$C$5="Operations cancelled for non-clinical/capacity reasons"),
SUMIFS(AllPublicationData!$I:$I,AllPublicationData!$A:$A,'Publication Table'!$B141,AllPublicationData!$B:$B,'Publication Table'!O$7),
IF(AND($C$4="NHS Scotland",$C$5="Cancellations for other reasons"),
SUMIFS(AllPublicationData!$J:$J,AllPublicationData!$A:$A,'Publication Table'!$B141,AllPublicationData!$B:$B,'Publication Table'!O$7)))))))</f>
        <v>0</v>
      </c>
      <c r="P141" s="90">
        <f>IF($C$5="Total Operations",
SUMIFS(AllPublicationData!$E:$E,AllPublicationData!$A:$A,'Publication Table'!$B141,AllPublicationData!$B:$B,'Publication Table'!$C$4,AllPublicationData!$D:$D,'Publication Table'!P$7),
IF('Publication Table'!$C$5="All Cancelled Operations",
SUMIFS(AllPublicationData!$F:$F,AllPublicationData!$A:$A,'Publication Table'!$B141,AllPublicationData!$B:$B,'Publication Table'!$C$4,AllPublicationData!$D:$D,'Publication Table'!P$7),
IF('Publication Table'!$C$5="Operations cancelled by patient",
SUMIFS(AllPublicationData!$G:$G,AllPublicationData!$A:$A,'Publication Table'!$B141,AllPublicationData!$B:$B,'Publication Table'!$C$4,AllPublicationData!$D:$D,'Publication Table'!P$7),
IF('Publication Table'!$C$5="Operations cancelled for clinical reasons",
SUMIFS(AllPublicationData!$G:$G,AllPublicationData!$A:$A,'Publication Table'!$B141,AllPublicationData!$B:$B,'Publication Table'!$C$4,AllPublicationData!$D:$D,'Publication Table'!P$7),
IF('Publication Table'!$C$5="Operations cancelled for non-clinical/capacity reasons",
SUMIFS(AllPublicationData!$G:$G,AllPublicationData!$A:$A,'Publication Table'!$B141,AllPublicationData!$B:$B,'Publication Table'!$C$4,AllPublicationData!$D:$D,'Publication Table'!P$7),
IF('Publication Table'!$C$5="Cancellations for other reasons",
SUMIFS(AllPublicationData!$G:$G,AllPublicationData!$A:$A,'Publication Table'!$B141,AllPublicationData!$B:$B,'Publication Table'!$C$4,AllPublicationData!$D:$D,'Publication Table'!P$7)))))))+
IF(AND($C$4="NHS Scotland",$C$5="Total Operations"),
SUMIFS(AllPublicationData!$E:$E,AllPublicationData!$A:$A,'Publication Table'!$B141,AllPublicationData!$B:$B,'Publication Table'!P$7),
IF(AND($C$4="NHS Scotland",$C$5="All Cancelled Operations"),
SUMIFS(AllPublicationData!$F:$F,AllPublicationData!$A:$A,'Publication Table'!$B141,AllPublicationData!$B:$B,'Publication Table'!P$7),
IF(AND($C$4="NHS Scotland",$C$5="Operations cancelled by patient"),
SUMIFS(AllPublicationData!$G:$G,AllPublicationData!$A:$A,'Publication Table'!$B141,AllPublicationData!$B:$B,'Publication Table'!P$7),
IF(AND($C$4="NHS Scotland",$C$5="Operations cancelled for clinical reasons"),
SUMIFS(AllPublicationData!$H:$H,AllPublicationData!$A:$A,'Publication Table'!$B141,AllPublicationData!$B:$B,'Publication Table'!P$7),
IF(AND($C$4="NHS Scotland",$C$5="Operations cancelled for non-clinical/capacity reasons"),
SUMIFS(AllPublicationData!$I:$I,AllPublicationData!$A:$A,'Publication Table'!$B141,AllPublicationData!$B:$B,'Publication Table'!P$7),
IF(AND($C$4="NHS Scotland",$C$5="Cancellations for other reasons"),
SUMIFS(AllPublicationData!$J:$J,AllPublicationData!$A:$A,'Publication Table'!$B141,AllPublicationData!$B:$B,'Publication Table'!P$7)))))))</f>
        <v>0</v>
      </c>
      <c r="Q141" s="90">
        <f>IF($C$5="Total Operations",
SUMIFS(AllPublicationData!$E:$E,AllPublicationData!$A:$A,'Publication Table'!$B141,AllPublicationData!$B:$B,'Publication Table'!$C$4,AllPublicationData!$D:$D,'Publication Table'!Q$7),
IF('Publication Table'!$C$5="All Cancelled Operations",
SUMIFS(AllPublicationData!$F:$F,AllPublicationData!$A:$A,'Publication Table'!$B141,AllPublicationData!$B:$B,'Publication Table'!$C$4,AllPublicationData!$D:$D,'Publication Table'!Q$7),
IF('Publication Table'!$C$5="Operations cancelled by patient",
SUMIFS(AllPublicationData!$G:$G,AllPublicationData!$A:$A,'Publication Table'!$B141,AllPublicationData!$B:$B,'Publication Table'!$C$4,AllPublicationData!$D:$D,'Publication Table'!Q$7),
IF('Publication Table'!$C$5="Operations cancelled for clinical reasons",
SUMIFS(AllPublicationData!$G:$G,AllPublicationData!$A:$A,'Publication Table'!$B141,AllPublicationData!$B:$B,'Publication Table'!$C$4,AllPublicationData!$D:$D,'Publication Table'!Q$7),
IF('Publication Table'!$C$5="Operations cancelled for non-clinical/capacity reasons",
SUMIFS(AllPublicationData!$G:$G,AllPublicationData!$A:$A,'Publication Table'!$B141,AllPublicationData!$B:$B,'Publication Table'!$C$4,AllPublicationData!$D:$D,'Publication Table'!Q$7),
IF('Publication Table'!$C$5="Cancellations for other reasons",
SUMIFS(AllPublicationData!$G:$G,AllPublicationData!$A:$A,'Publication Table'!$B141,AllPublicationData!$B:$B,'Publication Table'!$C$4,AllPublicationData!$D:$D,'Publication Table'!Q$7)))))))+
IF(AND($C$4="NHS Scotland",$C$5="Total Operations"),
SUMIFS(AllPublicationData!$E:$E,AllPublicationData!$A:$A,'Publication Table'!$B141,AllPublicationData!$B:$B,'Publication Table'!Q$7),
IF(AND($C$4="NHS Scotland",$C$5="All Cancelled Operations"),
SUMIFS(AllPublicationData!$F:$F,AllPublicationData!$A:$A,'Publication Table'!$B141,AllPublicationData!$B:$B,'Publication Table'!Q$7),
IF(AND($C$4="NHS Scotland",$C$5="Operations cancelled by patient"),
SUMIFS(AllPublicationData!$G:$G,AllPublicationData!$A:$A,'Publication Table'!$B141,AllPublicationData!$B:$B,'Publication Table'!Q$7),
IF(AND($C$4="NHS Scotland",$C$5="Operations cancelled for clinical reasons"),
SUMIFS(AllPublicationData!$H:$H,AllPublicationData!$A:$A,'Publication Table'!$B141,AllPublicationData!$B:$B,'Publication Table'!Q$7),
IF(AND($C$4="NHS Scotland",$C$5="Operations cancelled for non-clinical/capacity reasons"),
SUMIFS(AllPublicationData!$I:$I,AllPublicationData!$A:$A,'Publication Table'!$B141,AllPublicationData!$B:$B,'Publication Table'!Q$7),
IF(AND($C$4="NHS Scotland",$C$5="Cancellations for other reasons"),
SUMIFS(AllPublicationData!$J:$J,AllPublicationData!$A:$A,'Publication Table'!$B141,AllPublicationData!$B:$B,'Publication Table'!Q$7)))))))</f>
        <v>0</v>
      </c>
      <c r="R141" s="90">
        <f>IF($C$5="Total Operations",
SUMIFS(AllPublicationData!$E:$E,AllPublicationData!$A:$A,'Publication Table'!$B141,AllPublicationData!$B:$B,'Publication Table'!$C$4,AllPublicationData!$D:$D,'Publication Table'!R$7),
IF('Publication Table'!$C$5="All Cancelled Operations",
SUMIFS(AllPublicationData!$F:$F,AllPublicationData!$A:$A,'Publication Table'!$B141,AllPublicationData!$B:$B,'Publication Table'!$C$4,AllPublicationData!$D:$D,'Publication Table'!R$7),
IF('Publication Table'!$C$5="Operations cancelled by patient",
SUMIFS(AllPublicationData!$G:$G,AllPublicationData!$A:$A,'Publication Table'!$B141,AllPublicationData!$B:$B,'Publication Table'!$C$4,AllPublicationData!$D:$D,'Publication Table'!R$7),
IF('Publication Table'!$C$5="Operations cancelled for clinical reasons",
SUMIFS(AllPublicationData!$G:$G,AllPublicationData!$A:$A,'Publication Table'!$B141,AllPublicationData!$B:$B,'Publication Table'!$C$4,AllPublicationData!$D:$D,'Publication Table'!R$7),
IF('Publication Table'!$C$5="Operations cancelled for non-clinical/capacity reasons",
SUMIFS(AllPublicationData!$G:$G,AllPublicationData!$A:$A,'Publication Table'!$B141,AllPublicationData!$B:$B,'Publication Table'!$C$4,AllPublicationData!$D:$D,'Publication Table'!R$7),
IF('Publication Table'!$C$5="Cancellations for other reasons",
SUMIFS(AllPublicationData!$G:$G,AllPublicationData!$A:$A,'Publication Table'!$B141,AllPublicationData!$B:$B,'Publication Table'!$C$4,AllPublicationData!$D:$D,'Publication Table'!R$7)))))))+
IF(AND($C$4="NHS Scotland",$C$5="Total Operations"),
SUMIFS(AllPublicationData!$E:$E,AllPublicationData!$A:$A,'Publication Table'!$B141,AllPublicationData!$B:$B,'Publication Table'!R$7),
IF(AND($C$4="NHS Scotland",$C$5="All Cancelled Operations"),
SUMIFS(AllPublicationData!$F:$F,AllPublicationData!$A:$A,'Publication Table'!$B141,AllPublicationData!$B:$B,'Publication Table'!R$7),
IF(AND($C$4="NHS Scotland",$C$5="Operations cancelled by patient"),
SUMIFS(AllPublicationData!$G:$G,AllPublicationData!$A:$A,'Publication Table'!$B141,AllPublicationData!$B:$B,'Publication Table'!R$7),
IF(AND($C$4="NHS Scotland",$C$5="Operations cancelled for clinical reasons"),
SUMIFS(AllPublicationData!$H:$H,AllPublicationData!$A:$A,'Publication Table'!$B141,AllPublicationData!$B:$B,'Publication Table'!R$7),
IF(AND($C$4="NHS Scotland",$C$5="Operations cancelled for non-clinical/capacity reasons"),
SUMIFS(AllPublicationData!$I:$I,AllPublicationData!$A:$A,'Publication Table'!$B141,AllPublicationData!$B:$B,'Publication Table'!R$7),
IF(AND($C$4="NHS Scotland",$C$5="Cancellations for other reasons"),
SUMIFS(AllPublicationData!$J:$J,AllPublicationData!$A:$A,'Publication Table'!$B141,AllPublicationData!$B:$B,'Publication Table'!R$7)))))))</f>
        <v>0</v>
      </c>
    </row>
    <row r="142" spans="3:18" x14ac:dyDescent="0.35">
      <c r="C142" s="81">
        <f>IF($C$5="Total Operations",
SUMIFS(AllPublicationData!$E:$E,AllPublicationData!$A:$A,'Publication Table'!$B142,AllPublicationData!$B:$B,'Publication Table'!$C$4),
IF('Publication Table'!$C$5="All Cancelled Operations",
SUMIFS(AllPublicationData!$F:$F,AllPublicationData!$A:$A,'Publication Table'!$B142,AllPublicationData!$B:$B,'Publication Table'!$C$4),
IF('Publication Table'!$C$5="Operations cancelled by patient",
SUMIFS(AllPublicationData!$G:$G,AllPublicationData!$A:$A,'Publication Table'!$B142,AllPublicationData!$B:$B,'Publication Table'!$C$4),
IF('Publication Table'!$C$5="Operations cancelled for clinical reasons",
SUMIFS(AllPublicationData!$H:$H,AllPublicationData!$A:$A,'Publication Table'!$B142,AllPublicationData!$B:$B,'Publication Table'!$C$4),
IF('Publication Table'!$C$5="Operations cancelled for non-clinical/capacity reasons",
SUMIFS(AllPublicationData!$I:$I,AllPublicationData!$A:$A,'Publication Table'!$B142,AllPublicationData!$B:$B,'Publication Table'!$C$4),
IF('Publication Table'!$C$5="Cancellations for other reasons",
SUMIFS(AllPublicationData!$J:$J,AllPublicationData!$A:$A,'Publication Table'!$B142,AllPublicationData!$B:$B,'Publication Table'!$C$4)))))))+
IF(AND($C$4="NHS Scotland",$C$5="Total Operations"),
SUMIFS(AllPublicationData!$E:$E,AllPublicationData!$A:$A,'Publication Table'!$B142),
IF(AND($C$4="NHS Scotland",$C$5="All Cancelled Operations"),
SUMIFS(AllPublicationData!$F:$F,AllPublicationData!$A:$A,'Publication Table'!$B142),
IF(AND($C$4="NHS Scotland",$C$5="Operations cancelled by patient"),
SUMIFS(AllPublicationData!$G:$G,AllPublicationData!$A:$A,'Publication Table'!$B142),
IF(AND($C$4="NHS Scotland",$C$5="Operations cancelled for clinical reasons"),
SUMIFS(AllPublicationData!$H:$H,AllPublicationData!$A:$A,'Publication Table'!$B142),
IF(AND($C$4="NHS Scotland",$C$5="Operations cancelled for non-clinical/capacity reasons"),
SUMIFS(AllPublicationData!$I:$I,AllPublicationData!$A:$A,'Publication Table'!$B142),
IF(AND($C$4="NHS Scotland",$C$5="Cancellations for other reasons"),
SUMIFS(AllPublicationData!$J:$J,AllPublicationData!$A:$A,'Publication Table'!$B142)))))))</f>
        <v>0</v>
      </c>
      <c r="D142" s="90">
        <f>IF($C$5="Total Operations",
SUMIFS(AllPublicationData!$E:$E,AllPublicationData!$A:$A,'Publication Table'!$B142,AllPublicationData!$B:$B,'Publication Table'!$C$4,AllPublicationData!$D:$D,'Publication Table'!D$7),
IF('Publication Table'!$C$5="All Cancelled Operations",
SUMIFS(AllPublicationData!$F:$F,AllPublicationData!$A:$A,'Publication Table'!$B142,AllPublicationData!$B:$B,'Publication Table'!$C$4,AllPublicationData!$D:$D,'Publication Table'!D$7),
IF('Publication Table'!$C$5="Operations cancelled by patient",
SUMIFS(AllPublicationData!$G:$G,AllPublicationData!$A:$A,'Publication Table'!$B142,AllPublicationData!$B:$B,'Publication Table'!$C$4,AllPublicationData!$D:$D,'Publication Table'!D$7),
IF('Publication Table'!$C$5="Operations cancelled for clinical reasons",
SUMIFS(AllPublicationData!$H:$H,AllPublicationData!$A:$A,'Publication Table'!$B142,AllPublicationData!$B:$B,'Publication Table'!$C$4,AllPublicationData!$D:$D,'Publication Table'!D$7),
IF('Publication Table'!$C$5="Operations cancelled for non-clinical/capacity reasons",
SUMIFS(AllPublicationData!$I:$I,AllPublicationData!$A:$A,'Publication Table'!$B142,AllPublicationData!$B:$B,'Publication Table'!$C$4,AllPublicationData!$D:$D,'Publication Table'!D$7),
IF('Publication Table'!$C$5="Cancellations for other reasons",
SUMIFS(AllPublicationData!$J:$J,AllPublicationData!$A:$A,'Publication Table'!$B142,AllPublicationData!$B:$B,'Publication Table'!$C$4,AllPublicationData!$D:$D,'Publication Table'!D$7)))))))+
IF(AND($C$4="NHS Scotland",$C$5="Total Operations"),
SUMIFS(AllPublicationData!$E:$E,AllPublicationData!$A:$A,'Publication Table'!$B142,AllPublicationData!$B:$B,'Publication Table'!D$7),
IF(AND($C$4="NHS Scotland",$C$5="All Cancelled Operations"),
SUMIFS(AllPublicationData!$F:$F,AllPublicationData!$A:$A,'Publication Table'!$B142,AllPublicationData!$B:$B,'Publication Table'!D$7),
IF(AND($C$4="NHS Scotland",$C$5="Operations cancelled by patient"),
SUMIFS(AllPublicationData!$G:$G,AllPublicationData!$A:$A,'Publication Table'!$B142,AllPublicationData!$B:$B,'Publication Table'!D$7),
IF(AND($C$4="NHS Scotland",$C$5="Operations cancelled for clinical reasons"),
SUMIFS(AllPublicationData!$H:$H,AllPublicationData!$A:$A,'Publication Table'!$B142,AllPublicationData!$B:$B,'Publication Table'!D$7),
IF(AND($C$4="NHS Scotland",$C$5="Operations cancelled for non-clinical/capacity reasons"),
SUMIFS(AllPublicationData!$I:$I,AllPublicationData!$A:$A,'Publication Table'!$B142,AllPublicationData!$B:$B,'Publication Table'!D$7),
IF(AND($C$4="NHS Scotland",$C$5="Cancellations for other reasons"),
SUMIFS(AllPublicationData!$J:$J,AllPublicationData!$A:$A,'Publication Table'!$B142,AllPublicationData!$B:$B,'Publication Table'!D$7)))))))</f>
        <v>0</v>
      </c>
      <c r="E142" s="90">
        <f>IF($C$5="Total Operations",
SUMIFS(AllPublicationData!$E:$E,AllPublicationData!$A:$A,'Publication Table'!$B142,AllPublicationData!$B:$B,'Publication Table'!$C$4,AllPublicationData!$D:$D,'Publication Table'!E$7),
IF('Publication Table'!$C$5="All Cancelled Operations",
SUMIFS(AllPublicationData!$F:$F,AllPublicationData!$A:$A,'Publication Table'!$B142,AllPublicationData!$B:$B,'Publication Table'!$C$4,AllPublicationData!$D:$D,'Publication Table'!E$7),
IF('Publication Table'!$C$5="Operations cancelled by patient",
SUMIFS(AllPublicationData!$G:$G,AllPublicationData!$A:$A,'Publication Table'!$B142,AllPublicationData!$B:$B,'Publication Table'!$C$4,AllPublicationData!$D:$D,'Publication Table'!E$7),
IF('Publication Table'!$C$5="Operations cancelled for clinical reasons",
SUMIFS(AllPublicationData!$H:$H,AllPublicationData!$A:$A,'Publication Table'!$B142,AllPublicationData!$B:$B,'Publication Table'!$C$4,AllPublicationData!$D:$D,'Publication Table'!E$7),
IF('Publication Table'!$C$5="Operations cancelled for non-clinical/capacity reasons",
SUMIFS(AllPublicationData!$I:$I,AllPublicationData!$A:$A,'Publication Table'!$B142,AllPublicationData!$B:$B,'Publication Table'!$C$4,AllPublicationData!$D:$D,'Publication Table'!E$7),
IF('Publication Table'!$C$5="Cancellations for other reasons",
SUMIFS(AllPublicationData!$J:$J,AllPublicationData!$A:$A,'Publication Table'!$B142,AllPublicationData!$B:$B,'Publication Table'!$C$4,AllPublicationData!$D:$D,'Publication Table'!E$7)))))))+
IF(AND($C$4="NHS Scotland",$C$5="Total Operations"),
SUMIFS(AllPublicationData!$E:$E,AllPublicationData!$A:$A,'Publication Table'!$B142,AllPublicationData!$B:$B,'Publication Table'!E$7),
IF(AND($C$4="NHS Scotland",$C$5="All Cancelled Operations"),
SUMIFS(AllPublicationData!$F:$F,AllPublicationData!$A:$A,'Publication Table'!$B142,AllPublicationData!$B:$B,'Publication Table'!E$7),
IF(AND($C$4="NHS Scotland",$C$5="Operations cancelled by patient"),
SUMIFS(AllPublicationData!$G:$G,AllPublicationData!$A:$A,'Publication Table'!$B142,AllPublicationData!$B:$B,'Publication Table'!E$7),
IF(AND($C$4="NHS Scotland",$C$5="Operations cancelled for clinical reasons"),
SUMIFS(AllPublicationData!$H:$H,AllPublicationData!$A:$A,'Publication Table'!$B142,AllPublicationData!$B:$B,'Publication Table'!E$7),
IF(AND($C$4="NHS Scotland",$C$5="Operations cancelled for non-clinical/capacity reasons"),
SUMIFS(AllPublicationData!$I:$I,AllPublicationData!$A:$A,'Publication Table'!$B142,AllPublicationData!$B:$B,'Publication Table'!E$7),
IF(AND($C$4="NHS Scotland",$C$5="Cancellations for other reasons"),
SUMIFS(AllPublicationData!$J:$J,AllPublicationData!$A:$A,'Publication Table'!$B142,AllPublicationData!$B:$B,'Publication Table'!E$7)))))))</f>
        <v>0</v>
      </c>
      <c r="F142" s="90">
        <f>IF($C$5="Total Operations",
SUMIFS(AllPublicationData!$E:$E,AllPublicationData!$A:$A,'Publication Table'!$B142,AllPublicationData!$B:$B,'Publication Table'!$C$4,AllPublicationData!$D:$D,'Publication Table'!F$7),
IF('Publication Table'!$C$5="All Cancelled Operations",
SUMIFS(AllPublicationData!$F:$F,AllPublicationData!$A:$A,'Publication Table'!$B142,AllPublicationData!$B:$B,'Publication Table'!$C$4,AllPublicationData!$D:$D,'Publication Table'!F$7),
IF('Publication Table'!$C$5="Operations cancelled by patient",
SUMIFS(AllPublicationData!$G:$G,AllPublicationData!$A:$A,'Publication Table'!$B142,AllPublicationData!$B:$B,'Publication Table'!$C$4,AllPublicationData!$D:$D,'Publication Table'!F$7),
IF('Publication Table'!$C$5="Operations cancelled for clinical reasons",
SUMIFS(AllPublicationData!$H:$H,AllPublicationData!$A:$A,'Publication Table'!$B142,AllPublicationData!$B:$B,'Publication Table'!$C$4,AllPublicationData!$D:$D,'Publication Table'!F$7),
IF('Publication Table'!$C$5="Operations cancelled for non-clinical/capacity reasons",
SUMIFS(AllPublicationData!$I:$I,AllPublicationData!$A:$A,'Publication Table'!$B142,AllPublicationData!$B:$B,'Publication Table'!$C$4,AllPublicationData!$D:$D,'Publication Table'!F$7),
IF('Publication Table'!$C$5="Cancellations for other reasons",
SUMIFS(AllPublicationData!$J:$J,AllPublicationData!$A:$A,'Publication Table'!$B142,AllPublicationData!$B:$B,'Publication Table'!$C$4,AllPublicationData!$D:$D,'Publication Table'!F$7)))))))+
IF(AND($C$4="NHS Scotland",$C$5="Total Operations"),
SUMIFS(AllPublicationData!$E:$E,AllPublicationData!$A:$A,'Publication Table'!$B142,AllPublicationData!$B:$B,'Publication Table'!F$7),
IF(AND($C$4="NHS Scotland",$C$5="All Cancelled Operations"),
SUMIFS(AllPublicationData!$F:$F,AllPublicationData!$A:$A,'Publication Table'!$B142,AllPublicationData!$B:$B,'Publication Table'!F$7),
IF(AND($C$4="NHS Scotland",$C$5="Operations cancelled by patient"),
SUMIFS(AllPublicationData!$G:$G,AllPublicationData!$A:$A,'Publication Table'!$B142,AllPublicationData!$B:$B,'Publication Table'!F$7),
IF(AND($C$4="NHS Scotland",$C$5="Operations cancelled for clinical reasons"),
SUMIFS(AllPublicationData!$H:$H,AllPublicationData!$A:$A,'Publication Table'!$B142,AllPublicationData!$B:$B,'Publication Table'!F$7),
IF(AND($C$4="NHS Scotland",$C$5="Operations cancelled for non-clinical/capacity reasons"),
SUMIFS(AllPublicationData!$I:$I,AllPublicationData!$A:$A,'Publication Table'!$B142,AllPublicationData!$B:$B,'Publication Table'!F$7),
IF(AND($C$4="NHS Scotland",$C$5="Cancellations for other reasons"),
SUMIFS(AllPublicationData!$J:$J,AllPublicationData!$A:$A,'Publication Table'!$B142,AllPublicationData!$B:$B,'Publication Table'!F$7)))))))</f>
        <v>0</v>
      </c>
      <c r="G142" s="90">
        <f>IF($C$5="Total Operations",
SUMIFS(AllPublicationData!$E:$E,AllPublicationData!$A:$A,'Publication Table'!$B142,AllPublicationData!$B:$B,'Publication Table'!$C$4,AllPublicationData!$D:$D,'Publication Table'!G$7),
IF('Publication Table'!$C$5="All Cancelled Operations",
SUMIFS(AllPublicationData!$F:$F,AllPublicationData!$A:$A,'Publication Table'!$B142,AllPublicationData!$B:$B,'Publication Table'!$C$4,AllPublicationData!$D:$D,'Publication Table'!G$7),
IF('Publication Table'!$C$5="Operations cancelled by patient",
SUMIFS(AllPublicationData!$G:$G,AllPublicationData!$A:$A,'Publication Table'!$B142,AllPublicationData!$B:$B,'Publication Table'!$C$4,AllPublicationData!$D:$D,'Publication Table'!G$7),
IF('Publication Table'!$C$5="Operations cancelled for clinical reasons",
SUMIFS(AllPublicationData!$H:$H,AllPublicationData!$A:$A,'Publication Table'!$B142,AllPublicationData!$B:$B,'Publication Table'!$C$4,AllPublicationData!$D:$D,'Publication Table'!G$7),
IF('Publication Table'!$C$5="Operations cancelled for non-clinical/capacity reasons",
SUMIFS(AllPublicationData!$I:$I,AllPublicationData!$A:$A,'Publication Table'!$B142,AllPublicationData!$B:$B,'Publication Table'!$C$4,AllPublicationData!$D:$D,'Publication Table'!G$7),
IF('Publication Table'!$C$5="Cancellations for other reasons",
SUMIFS(AllPublicationData!$J:$J,AllPublicationData!$A:$A,'Publication Table'!$B142,AllPublicationData!$B:$B,'Publication Table'!$C$4,AllPublicationData!$D:$D,'Publication Table'!G$7)))))))+
IF(AND($C$4="NHS Scotland",$C$5="Total Operations"),
SUMIFS(AllPublicationData!$E:$E,AllPublicationData!$A:$A,'Publication Table'!$B142,AllPublicationData!$B:$B,'Publication Table'!G$7),
IF(AND($C$4="NHS Scotland",$C$5="All Cancelled Operations"),
SUMIFS(AllPublicationData!$F:$F,AllPublicationData!$A:$A,'Publication Table'!$B142,AllPublicationData!$B:$B,'Publication Table'!G$7),
IF(AND($C$4="NHS Scotland",$C$5="Operations cancelled by patient"),
SUMIFS(AllPublicationData!$G:$G,AllPublicationData!$A:$A,'Publication Table'!$B142,AllPublicationData!$B:$B,'Publication Table'!G$7),
IF(AND($C$4="NHS Scotland",$C$5="Operations cancelled for clinical reasons"),
SUMIFS(AllPublicationData!$H:$H,AllPublicationData!$A:$A,'Publication Table'!$B142,AllPublicationData!$B:$B,'Publication Table'!G$7),
IF(AND($C$4="NHS Scotland",$C$5="Operations cancelled for non-clinical/capacity reasons"),
SUMIFS(AllPublicationData!$I:$I,AllPublicationData!$A:$A,'Publication Table'!$B142,AllPublicationData!$B:$B,'Publication Table'!G$7),
IF(AND($C$4="NHS Scotland",$C$5="Cancellations for other reasons"),
SUMIFS(AllPublicationData!$J:$J,AllPublicationData!$A:$A,'Publication Table'!$B142,AllPublicationData!$B:$B,'Publication Table'!G$7)))))))</f>
        <v>0</v>
      </c>
      <c r="H142" s="90">
        <f>IF($C$5="Total Operations",
SUMIFS(AllPublicationData!$E:$E,AllPublicationData!$A:$A,'Publication Table'!$B142,AllPublicationData!$B:$B,'Publication Table'!$C$4,AllPublicationData!$D:$D,'Publication Table'!H$7),
IF('Publication Table'!$C$5="All Cancelled Operations",
SUMIFS(AllPublicationData!$F:$F,AllPublicationData!$A:$A,'Publication Table'!$B142,AllPublicationData!$B:$B,'Publication Table'!$C$4,AllPublicationData!$D:$D,'Publication Table'!H$7),
IF('Publication Table'!$C$5="Operations cancelled by patient",
SUMIFS(AllPublicationData!$G:$G,AllPublicationData!$A:$A,'Publication Table'!$B142,AllPublicationData!$B:$B,'Publication Table'!$C$4,AllPublicationData!$D:$D,'Publication Table'!H$7),
IF('Publication Table'!$C$5="Operations cancelled for clinical reasons",
SUMIFS(AllPublicationData!$H:$H,AllPublicationData!$A:$A,'Publication Table'!$B142,AllPublicationData!$B:$B,'Publication Table'!$C$4,AllPublicationData!$D:$D,'Publication Table'!H$7),
IF('Publication Table'!$C$5="Operations cancelled for non-clinical/capacity reasons",
SUMIFS(AllPublicationData!$I:$I,AllPublicationData!$A:$A,'Publication Table'!$B142,AllPublicationData!$B:$B,'Publication Table'!$C$4,AllPublicationData!$D:$D,'Publication Table'!H$7),
IF('Publication Table'!$C$5="Cancellations for other reasons",
SUMIFS(AllPublicationData!$J:$J,AllPublicationData!$A:$A,'Publication Table'!$B142,AllPublicationData!$B:$B,'Publication Table'!$C$4,AllPublicationData!$D:$D,'Publication Table'!H$7)))))))+
IF(AND($C$4="NHS Scotland",$C$5="Total Operations"),
SUMIFS(AllPublicationData!$E:$E,AllPublicationData!$A:$A,'Publication Table'!$B142,AllPublicationData!$B:$B,'Publication Table'!H$7),
IF(AND($C$4="NHS Scotland",$C$5="All Cancelled Operations"),
SUMIFS(AllPublicationData!$F:$F,AllPublicationData!$A:$A,'Publication Table'!$B142,AllPublicationData!$B:$B,'Publication Table'!H$7),
IF(AND($C$4="NHS Scotland",$C$5="Operations cancelled by patient"),
SUMIFS(AllPublicationData!$G:$G,AllPublicationData!$A:$A,'Publication Table'!$B142,AllPublicationData!$B:$B,'Publication Table'!H$7),
IF(AND($C$4="NHS Scotland",$C$5="Operations cancelled for clinical reasons"),
SUMIFS(AllPublicationData!$H:$H,AllPublicationData!$A:$A,'Publication Table'!$B142,AllPublicationData!$B:$B,'Publication Table'!H$7),
IF(AND($C$4="NHS Scotland",$C$5="Operations cancelled for non-clinical/capacity reasons"),
SUMIFS(AllPublicationData!$I:$I,AllPublicationData!$A:$A,'Publication Table'!$B142,AllPublicationData!$B:$B,'Publication Table'!H$7),
IF(AND($C$4="NHS Scotland",$C$5="Cancellations for other reasons"),
SUMIFS(AllPublicationData!$J:$J,AllPublicationData!$A:$A,'Publication Table'!$B142,AllPublicationData!$B:$B,'Publication Table'!H$7)))))))</f>
        <v>0</v>
      </c>
      <c r="I142" s="90">
        <f>IF($C$5="Total Operations",
SUMIFS(AllPublicationData!$E:$E,AllPublicationData!$A:$A,'Publication Table'!$B142,AllPublicationData!$B:$B,'Publication Table'!$C$4,AllPublicationData!$D:$D,'Publication Table'!I$7),
IF('Publication Table'!$C$5="All Cancelled Operations",
SUMIFS(AllPublicationData!$F:$F,AllPublicationData!$A:$A,'Publication Table'!$B142,AllPublicationData!$B:$B,'Publication Table'!$C$4,AllPublicationData!$D:$D,'Publication Table'!I$7),
IF('Publication Table'!$C$5="Operations cancelled by patient",
SUMIFS(AllPublicationData!$G:$G,AllPublicationData!$A:$A,'Publication Table'!$B142,AllPublicationData!$B:$B,'Publication Table'!$C$4,AllPublicationData!$D:$D,'Publication Table'!I$7),
IF('Publication Table'!$C$5="Operations cancelled for clinical reasons",
SUMIFS(AllPublicationData!$H:$H,AllPublicationData!$A:$A,'Publication Table'!$B142,AllPublicationData!$B:$B,'Publication Table'!$C$4,AllPublicationData!$D:$D,'Publication Table'!I$7),
IF('Publication Table'!$C$5="Operations cancelled for non-clinical/capacity reasons",
SUMIFS(AllPublicationData!$I:$I,AllPublicationData!$A:$A,'Publication Table'!$B142,AllPublicationData!$B:$B,'Publication Table'!$C$4,AllPublicationData!$D:$D,'Publication Table'!I$7),
IF('Publication Table'!$C$5="Cancellations for other reasons",
SUMIFS(AllPublicationData!$J:$J,AllPublicationData!$A:$A,'Publication Table'!$B142,AllPublicationData!$B:$B,'Publication Table'!$C$4,AllPublicationData!$D:$D,'Publication Table'!I$7)))))))+
IF(AND($C$4="NHS Scotland",$C$5="Total Operations"),
SUMIFS(AllPublicationData!$E:$E,AllPublicationData!$A:$A,'Publication Table'!$B142,AllPublicationData!$B:$B,'Publication Table'!I$7),
IF(AND($C$4="NHS Scotland",$C$5="All Cancelled Operations"),
SUMIFS(AllPublicationData!$F:$F,AllPublicationData!$A:$A,'Publication Table'!$B142,AllPublicationData!$B:$B,'Publication Table'!I$7),
IF(AND($C$4="NHS Scotland",$C$5="Operations cancelled by patient"),
SUMIFS(AllPublicationData!$G:$G,AllPublicationData!$A:$A,'Publication Table'!$B142,AllPublicationData!$B:$B,'Publication Table'!I$7),
IF(AND($C$4="NHS Scotland",$C$5="Operations cancelled for clinical reasons"),
SUMIFS(AllPublicationData!$H:$H,AllPublicationData!$A:$A,'Publication Table'!$B142,AllPublicationData!$B:$B,'Publication Table'!I$7),
IF(AND($C$4="NHS Scotland",$C$5="Operations cancelled for non-clinical/capacity reasons"),
SUMIFS(AllPublicationData!$I:$I,AllPublicationData!$A:$A,'Publication Table'!$B142,AllPublicationData!$B:$B,'Publication Table'!I$7),
IF(AND($C$4="NHS Scotland",$C$5="Cancellations for other reasons"),
SUMIFS(AllPublicationData!$J:$J,AllPublicationData!$A:$A,'Publication Table'!$B142,AllPublicationData!$B:$B,'Publication Table'!I$7)))))))</f>
        <v>0</v>
      </c>
      <c r="J142" s="90">
        <f>IF($C$5="Total Operations",
SUMIFS(AllPublicationData!$E:$E,AllPublicationData!$A:$A,'Publication Table'!$B142,AllPublicationData!$B:$B,'Publication Table'!$C$4,AllPublicationData!$D:$D,'Publication Table'!J$7),
IF('Publication Table'!$C$5="All Cancelled Operations",
SUMIFS(AllPublicationData!$F:$F,AllPublicationData!$A:$A,'Publication Table'!$B142,AllPublicationData!$B:$B,'Publication Table'!$C$4,AllPublicationData!$D:$D,'Publication Table'!J$7),
IF('Publication Table'!$C$5="Operations cancelled by patient",
SUMIFS(AllPublicationData!$G:$G,AllPublicationData!$A:$A,'Publication Table'!$B142,AllPublicationData!$B:$B,'Publication Table'!$C$4,AllPublicationData!$D:$D,'Publication Table'!J$7),
IF('Publication Table'!$C$5="Operations cancelled for clinical reasons",
SUMIFS(AllPublicationData!$H:$H,AllPublicationData!$A:$A,'Publication Table'!$B142,AllPublicationData!$B:$B,'Publication Table'!$C$4,AllPublicationData!$D:$D,'Publication Table'!J$7),
IF('Publication Table'!$C$5="Operations cancelled for non-clinical/capacity reasons",
SUMIFS(AllPublicationData!$I:$I,AllPublicationData!$A:$A,'Publication Table'!$B142,AllPublicationData!$B:$B,'Publication Table'!$C$4,AllPublicationData!$D:$D,'Publication Table'!J$7),
IF('Publication Table'!$C$5="Cancellations for other reasons",
SUMIFS(AllPublicationData!$J:$J,AllPublicationData!$A:$A,'Publication Table'!$B142,AllPublicationData!$B:$B,'Publication Table'!$C$4,AllPublicationData!$D:$D,'Publication Table'!J$7)))))))+
IF(AND($C$4="NHS Scotland",$C$5="Total Operations"),
SUMIFS(AllPublicationData!$E:$E,AllPublicationData!$A:$A,'Publication Table'!$B142,AllPublicationData!$B:$B,'Publication Table'!J$7),
IF(AND($C$4="NHS Scotland",$C$5="All Cancelled Operations"),
SUMIFS(AllPublicationData!$F:$F,AllPublicationData!$A:$A,'Publication Table'!$B142,AllPublicationData!$B:$B,'Publication Table'!J$7),
IF(AND($C$4="NHS Scotland",$C$5="Operations cancelled by patient"),
SUMIFS(AllPublicationData!$G:$G,AllPublicationData!$A:$A,'Publication Table'!$B142,AllPublicationData!$B:$B,'Publication Table'!J$7),
IF(AND($C$4="NHS Scotland",$C$5="Operations cancelled for clinical reasons"),
SUMIFS(AllPublicationData!$H:$H,AllPublicationData!$A:$A,'Publication Table'!$B142,AllPublicationData!$B:$B,'Publication Table'!J$7),
IF(AND($C$4="NHS Scotland",$C$5="Operations cancelled for non-clinical/capacity reasons"),
SUMIFS(AllPublicationData!$I:$I,AllPublicationData!$A:$A,'Publication Table'!$B142,AllPublicationData!$B:$B,'Publication Table'!J$7),
IF(AND($C$4="NHS Scotland",$C$5="Cancellations for other reasons"),
SUMIFS(AllPublicationData!$J:$J,AllPublicationData!$A:$A,'Publication Table'!$B142,AllPublicationData!$B:$B,'Publication Table'!J$7)))))))</f>
        <v>0</v>
      </c>
      <c r="K142" s="90">
        <f>IF($C$5="Total Operations",
SUMIFS(AllPublicationData!$E:$E,AllPublicationData!$A:$A,'Publication Table'!$B142,AllPublicationData!$B:$B,'Publication Table'!$C$4,AllPublicationData!$D:$D,'Publication Table'!K$7),
IF('Publication Table'!$C$5="All Cancelled Operations",
SUMIFS(AllPublicationData!$F:$F,AllPublicationData!$A:$A,'Publication Table'!$B142,AllPublicationData!$B:$B,'Publication Table'!$C$4,AllPublicationData!$D:$D,'Publication Table'!K$7),
IF('Publication Table'!$C$5="Operations cancelled by patient",
SUMIFS(AllPublicationData!$G:$G,AllPublicationData!$A:$A,'Publication Table'!$B142,AllPublicationData!$B:$B,'Publication Table'!$C$4,AllPublicationData!$D:$D,'Publication Table'!K$7),
IF('Publication Table'!$C$5="Operations cancelled for clinical reasons",
SUMIFS(AllPublicationData!$H:$H,AllPublicationData!$A:$A,'Publication Table'!$B142,AllPublicationData!$B:$B,'Publication Table'!$C$4,AllPublicationData!$D:$D,'Publication Table'!K$7),
IF('Publication Table'!$C$5="Operations cancelled for non-clinical/capacity reasons",
SUMIFS(AllPublicationData!$I:$I,AllPublicationData!$A:$A,'Publication Table'!$B142,AllPublicationData!$B:$B,'Publication Table'!$C$4,AllPublicationData!$D:$D,'Publication Table'!K$7),
IF('Publication Table'!$C$5="Cancellations for other reasons",
SUMIFS(AllPublicationData!$J:$J,AllPublicationData!$A:$A,'Publication Table'!$B142,AllPublicationData!$B:$B,'Publication Table'!$C$4,AllPublicationData!$D:$D,'Publication Table'!K$7)))))))+
IF(AND($C$4="NHS Scotland",$C$5="Total Operations"),
SUMIFS(AllPublicationData!$E:$E,AllPublicationData!$A:$A,'Publication Table'!$B142,AllPublicationData!$B:$B,'Publication Table'!K$7),
IF(AND($C$4="NHS Scotland",$C$5="All Cancelled Operations"),
SUMIFS(AllPublicationData!$F:$F,AllPublicationData!$A:$A,'Publication Table'!$B142,AllPublicationData!$B:$B,'Publication Table'!K$7),
IF(AND($C$4="NHS Scotland",$C$5="Operations cancelled by patient"),
SUMIFS(AllPublicationData!$G:$G,AllPublicationData!$A:$A,'Publication Table'!$B142,AllPublicationData!$B:$B,'Publication Table'!K$7),
IF(AND($C$4="NHS Scotland",$C$5="Operations cancelled for clinical reasons"),
SUMIFS(AllPublicationData!$H:$H,AllPublicationData!$A:$A,'Publication Table'!$B142,AllPublicationData!$B:$B,'Publication Table'!K$7),
IF(AND($C$4="NHS Scotland",$C$5="Operations cancelled for non-clinical/capacity reasons"),
SUMIFS(AllPublicationData!$I:$I,AllPublicationData!$A:$A,'Publication Table'!$B142,AllPublicationData!$B:$B,'Publication Table'!K$7),
IF(AND($C$4="NHS Scotland",$C$5="Cancellations for other reasons"),
SUMIFS(AllPublicationData!$J:$J,AllPublicationData!$A:$A,'Publication Table'!$B142,AllPublicationData!$B:$B,'Publication Table'!K$7)))))))</f>
        <v>0</v>
      </c>
      <c r="L142" s="90">
        <f>IF($C$5="Total Operations",
SUMIFS(AllPublicationData!$E:$E,AllPublicationData!$A:$A,'Publication Table'!$B142,AllPublicationData!$B:$B,'Publication Table'!$C$4,AllPublicationData!$D:$D,'Publication Table'!L$7),
IF('Publication Table'!$C$5="All Cancelled Operations",
SUMIFS(AllPublicationData!$F:$F,AllPublicationData!$A:$A,'Publication Table'!$B142,AllPublicationData!$B:$B,'Publication Table'!$C$4,AllPublicationData!$D:$D,'Publication Table'!L$7),
IF('Publication Table'!$C$5="Operations cancelled by patient",
SUMIFS(AllPublicationData!$G:$G,AllPublicationData!$A:$A,'Publication Table'!$B142,AllPublicationData!$B:$B,'Publication Table'!$C$4,AllPublicationData!$D:$D,'Publication Table'!L$7),
IF('Publication Table'!$C$5="Operations cancelled for clinical reasons",
SUMIFS(AllPublicationData!$H:$H,AllPublicationData!$A:$A,'Publication Table'!$B142,AllPublicationData!$B:$B,'Publication Table'!$C$4,AllPublicationData!$D:$D,'Publication Table'!L$7),
IF('Publication Table'!$C$5="Operations cancelled for non-clinical/capacity reasons",
SUMIFS(AllPublicationData!$I:$I,AllPublicationData!$A:$A,'Publication Table'!$B142,AllPublicationData!$B:$B,'Publication Table'!$C$4,AllPublicationData!$D:$D,'Publication Table'!L$7),
IF('Publication Table'!$C$5="Cancellations for other reasons",
SUMIFS(AllPublicationData!$J:$J,AllPublicationData!$A:$A,'Publication Table'!$B142,AllPublicationData!$B:$B,'Publication Table'!$C$4,AllPublicationData!$D:$D,'Publication Table'!L$7)))))))+
IF(AND($C$4="NHS Scotland",$C$5="Total Operations"),
SUMIFS(AllPublicationData!$E:$E,AllPublicationData!$A:$A,'Publication Table'!$B142,AllPublicationData!$B:$B,'Publication Table'!L$7),
IF(AND($C$4="NHS Scotland",$C$5="All Cancelled Operations"),
SUMIFS(AllPublicationData!$F:$F,AllPublicationData!$A:$A,'Publication Table'!$B142,AllPublicationData!$B:$B,'Publication Table'!L$7),
IF(AND($C$4="NHS Scotland",$C$5="Operations cancelled by patient"),
SUMIFS(AllPublicationData!$G:$G,AllPublicationData!$A:$A,'Publication Table'!$B142,AllPublicationData!$B:$B,'Publication Table'!L$7),
IF(AND($C$4="NHS Scotland",$C$5="Operations cancelled for clinical reasons"),
SUMIFS(AllPublicationData!$H:$H,AllPublicationData!$A:$A,'Publication Table'!$B142,AllPublicationData!$B:$B,'Publication Table'!L$7),
IF(AND($C$4="NHS Scotland",$C$5="Operations cancelled for non-clinical/capacity reasons"),
SUMIFS(AllPublicationData!$I:$I,AllPublicationData!$A:$A,'Publication Table'!$B142,AllPublicationData!$B:$B,'Publication Table'!L$7),
IF(AND($C$4="NHS Scotland",$C$5="Cancellations for other reasons"),
SUMIFS(AllPublicationData!$J:$J,AllPublicationData!$A:$A,'Publication Table'!$B142,AllPublicationData!$B:$B,'Publication Table'!L$7)))))))</f>
        <v>0</v>
      </c>
      <c r="M142" s="90">
        <f>IF($C$5="Total Operations",
SUMIFS(AllPublicationData!$E:$E,AllPublicationData!$A:$A,'Publication Table'!$B142,AllPublicationData!$B:$B,'Publication Table'!$C$4,AllPublicationData!$D:$D,'Publication Table'!M$7),
IF('Publication Table'!$C$5="All Cancelled Operations",
SUMIFS(AllPublicationData!$F:$F,AllPublicationData!$A:$A,'Publication Table'!$B142,AllPublicationData!$B:$B,'Publication Table'!$C$4,AllPublicationData!$D:$D,'Publication Table'!M$7),
IF('Publication Table'!$C$5="Operations cancelled by patient",
SUMIFS(AllPublicationData!$G:$G,AllPublicationData!$A:$A,'Publication Table'!$B142,AllPublicationData!$B:$B,'Publication Table'!$C$4,AllPublicationData!$D:$D,'Publication Table'!M$7),
IF('Publication Table'!$C$5="Operations cancelled for clinical reasons",
SUMIFS(AllPublicationData!$G:$G,AllPublicationData!$A:$A,'Publication Table'!$B142,AllPublicationData!$B:$B,'Publication Table'!$C$4,AllPublicationData!$D:$D,'Publication Table'!M$7),
IF('Publication Table'!$C$5="Operations cancelled for non-clinical/capacity reasons",
SUMIFS(AllPublicationData!$G:$G,AllPublicationData!$A:$A,'Publication Table'!$B142,AllPublicationData!$B:$B,'Publication Table'!$C$4,AllPublicationData!$D:$D,'Publication Table'!M$7),
IF('Publication Table'!$C$5="Cancellations for other reasons",
SUMIFS(AllPublicationData!$G:$G,AllPublicationData!$A:$A,'Publication Table'!$B142,AllPublicationData!$B:$B,'Publication Table'!$C$4,AllPublicationData!$D:$D,'Publication Table'!M$7)))))))+
IF(AND($C$4="NHS Scotland",$C$5="Total Operations"),
SUMIFS(AllPublicationData!$E:$E,AllPublicationData!$A:$A,'Publication Table'!$B142,AllPublicationData!$B:$B,'Publication Table'!M$7),
IF(AND($C$4="NHS Scotland",$C$5="All Cancelled Operations"),
SUMIFS(AllPublicationData!$F:$F,AllPublicationData!$A:$A,'Publication Table'!$B142,AllPublicationData!$B:$B,'Publication Table'!M$7),
IF(AND($C$4="NHS Scotland",$C$5="Operations cancelled by patient"),
SUMIFS(AllPublicationData!$G:$G,AllPublicationData!$A:$A,'Publication Table'!$B142,AllPublicationData!$B:$B,'Publication Table'!M$7),
IF(AND($C$4="NHS Scotland",$C$5="Operations cancelled for clinical reasons"),
SUMIFS(AllPublicationData!$H:$H,AllPublicationData!$A:$A,'Publication Table'!$B142,AllPublicationData!$B:$B,'Publication Table'!M$7),
IF(AND($C$4="NHS Scotland",$C$5="Operations cancelled for non-clinical/capacity reasons"),
SUMIFS(AllPublicationData!$I:$I,AllPublicationData!$A:$A,'Publication Table'!$B142,AllPublicationData!$B:$B,'Publication Table'!M$7),
IF(AND($C$4="NHS Scotland",$C$5="Cancellations for other reasons"),
SUMIFS(AllPublicationData!$J:$J,AllPublicationData!$A:$A,'Publication Table'!$B142,AllPublicationData!$B:$B,'Publication Table'!M$7)))))))</f>
        <v>0</v>
      </c>
      <c r="N142" s="90">
        <f>IF($C$5="Total Operations",
SUMIFS(AllPublicationData!$E:$E,AllPublicationData!$A:$A,'Publication Table'!$B142,AllPublicationData!$B:$B,'Publication Table'!$C$4,AllPublicationData!$D:$D,'Publication Table'!N$7),
IF('Publication Table'!$C$5="All Cancelled Operations",
SUMIFS(AllPublicationData!$F:$F,AllPublicationData!$A:$A,'Publication Table'!$B142,AllPublicationData!$B:$B,'Publication Table'!$C$4,AllPublicationData!$D:$D,'Publication Table'!N$7),
IF('Publication Table'!$C$5="Operations cancelled by patient",
SUMIFS(AllPublicationData!$G:$G,AllPublicationData!$A:$A,'Publication Table'!$B142,AllPublicationData!$B:$B,'Publication Table'!$C$4,AllPublicationData!$D:$D,'Publication Table'!N$7),
IF('Publication Table'!$C$5="Operations cancelled for clinical reasons",
SUMIFS(AllPublicationData!$G:$G,AllPublicationData!$A:$A,'Publication Table'!$B142,AllPublicationData!$B:$B,'Publication Table'!$C$4,AllPublicationData!$D:$D,'Publication Table'!N$7),
IF('Publication Table'!$C$5="Operations cancelled for non-clinical/capacity reasons",
SUMIFS(AllPublicationData!$G:$G,AllPublicationData!$A:$A,'Publication Table'!$B142,AllPublicationData!$B:$B,'Publication Table'!$C$4,AllPublicationData!$D:$D,'Publication Table'!N$7),
IF('Publication Table'!$C$5="Cancellations for other reasons",
SUMIFS(AllPublicationData!$G:$G,AllPublicationData!$A:$A,'Publication Table'!$B142,AllPublicationData!$B:$B,'Publication Table'!$C$4,AllPublicationData!$D:$D,'Publication Table'!N$7)))))))+
IF(AND($C$4="NHS Scotland",$C$5="Total Operations"),
SUMIFS(AllPublicationData!$E:$E,AllPublicationData!$A:$A,'Publication Table'!$B142,AllPublicationData!$B:$B,'Publication Table'!N$7),
IF(AND($C$4="NHS Scotland",$C$5="All Cancelled Operations"),
SUMIFS(AllPublicationData!$F:$F,AllPublicationData!$A:$A,'Publication Table'!$B142,AllPublicationData!$B:$B,'Publication Table'!N$7),
IF(AND($C$4="NHS Scotland",$C$5="Operations cancelled by patient"),
SUMIFS(AllPublicationData!$G:$G,AllPublicationData!$A:$A,'Publication Table'!$B142,AllPublicationData!$B:$B,'Publication Table'!N$7),
IF(AND($C$4="NHS Scotland",$C$5="Operations cancelled for clinical reasons"),
SUMIFS(AllPublicationData!$H:$H,AllPublicationData!$A:$A,'Publication Table'!$B142,AllPublicationData!$B:$B,'Publication Table'!N$7),
IF(AND($C$4="NHS Scotland",$C$5="Operations cancelled for non-clinical/capacity reasons"),
SUMIFS(AllPublicationData!$I:$I,AllPublicationData!$A:$A,'Publication Table'!$B142,AllPublicationData!$B:$B,'Publication Table'!N$7),
IF(AND($C$4="NHS Scotland",$C$5="Cancellations for other reasons"),
SUMIFS(AllPublicationData!$J:$J,AllPublicationData!$A:$A,'Publication Table'!$B142,AllPublicationData!$B:$B,'Publication Table'!N$7)))))))</f>
        <v>0</v>
      </c>
      <c r="O142" s="90">
        <f>IF($C$5="Total Operations",
SUMIFS(AllPublicationData!$E:$E,AllPublicationData!$A:$A,'Publication Table'!$B142,AllPublicationData!$B:$B,'Publication Table'!$C$4,AllPublicationData!$D:$D,'Publication Table'!O$7),
IF('Publication Table'!$C$5="All Cancelled Operations",
SUMIFS(AllPublicationData!$F:$F,AllPublicationData!$A:$A,'Publication Table'!$B142,AllPublicationData!$B:$B,'Publication Table'!$C$4,AllPublicationData!$D:$D,'Publication Table'!O$7),
IF('Publication Table'!$C$5="Operations cancelled by patient",
SUMIFS(AllPublicationData!$G:$G,AllPublicationData!$A:$A,'Publication Table'!$B142,AllPublicationData!$B:$B,'Publication Table'!$C$4,AllPublicationData!$D:$D,'Publication Table'!O$7),
IF('Publication Table'!$C$5="Operations cancelled for clinical reasons",
SUMIFS(AllPublicationData!$G:$G,AllPublicationData!$A:$A,'Publication Table'!$B142,AllPublicationData!$B:$B,'Publication Table'!$C$4,AllPublicationData!$D:$D,'Publication Table'!O$7),
IF('Publication Table'!$C$5="Operations cancelled for non-clinical/capacity reasons",
SUMIFS(AllPublicationData!$G:$G,AllPublicationData!$A:$A,'Publication Table'!$B142,AllPublicationData!$B:$B,'Publication Table'!$C$4,AllPublicationData!$D:$D,'Publication Table'!O$7),
IF('Publication Table'!$C$5="Cancellations for other reasons",
SUMIFS(AllPublicationData!$G:$G,AllPublicationData!$A:$A,'Publication Table'!$B142,AllPublicationData!$B:$B,'Publication Table'!$C$4,AllPublicationData!$D:$D,'Publication Table'!O$7)))))))+
IF(AND($C$4="NHS Scotland",$C$5="Total Operations"),
SUMIFS(AllPublicationData!$E:$E,AllPublicationData!$A:$A,'Publication Table'!$B142,AllPublicationData!$B:$B,'Publication Table'!O$7),
IF(AND($C$4="NHS Scotland",$C$5="All Cancelled Operations"),
SUMIFS(AllPublicationData!$F:$F,AllPublicationData!$A:$A,'Publication Table'!$B142,AllPublicationData!$B:$B,'Publication Table'!O$7),
IF(AND($C$4="NHS Scotland",$C$5="Operations cancelled by patient"),
SUMIFS(AllPublicationData!$G:$G,AllPublicationData!$A:$A,'Publication Table'!$B142,AllPublicationData!$B:$B,'Publication Table'!O$7),
IF(AND($C$4="NHS Scotland",$C$5="Operations cancelled for clinical reasons"),
SUMIFS(AllPublicationData!$H:$H,AllPublicationData!$A:$A,'Publication Table'!$B142,AllPublicationData!$B:$B,'Publication Table'!O$7),
IF(AND($C$4="NHS Scotland",$C$5="Operations cancelled for non-clinical/capacity reasons"),
SUMIFS(AllPublicationData!$I:$I,AllPublicationData!$A:$A,'Publication Table'!$B142,AllPublicationData!$B:$B,'Publication Table'!O$7),
IF(AND($C$4="NHS Scotland",$C$5="Cancellations for other reasons"),
SUMIFS(AllPublicationData!$J:$J,AllPublicationData!$A:$A,'Publication Table'!$B142,AllPublicationData!$B:$B,'Publication Table'!O$7)))))))</f>
        <v>0</v>
      </c>
      <c r="P142" s="90">
        <f>IF($C$5="Total Operations",
SUMIFS(AllPublicationData!$E:$E,AllPublicationData!$A:$A,'Publication Table'!$B142,AllPublicationData!$B:$B,'Publication Table'!$C$4,AllPublicationData!$D:$D,'Publication Table'!P$7),
IF('Publication Table'!$C$5="All Cancelled Operations",
SUMIFS(AllPublicationData!$F:$F,AllPublicationData!$A:$A,'Publication Table'!$B142,AllPublicationData!$B:$B,'Publication Table'!$C$4,AllPublicationData!$D:$D,'Publication Table'!P$7),
IF('Publication Table'!$C$5="Operations cancelled by patient",
SUMIFS(AllPublicationData!$G:$G,AllPublicationData!$A:$A,'Publication Table'!$B142,AllPublicationData!$B:$B,'Publication Table'!$C$4,AllPublicationData!$D:$D,'Publication Table'!P$7),
IF('Publication Table'!$C$5="Operations cancelled for clinical reasons",
SUMIFS(AllPublicationData!$G:$G,AllPublicationData!$A:$A,'Publication Table'!$B142,AllPublicationData!$B:$B,'Publication Table'!$C$4,AllPublicationData!$D:$D,'Publication Table'!P$7),
IF('Publication Table'!$C$5="Operations cancelled for non-clinical/capacity reasons",
SUMIFS(AllPublicationData!$G:$G,AllPublicationData!$A:$A,'Publication Table'!$B142,AllPublicationData!$B:$B,'Publication Table'!$C$4,AllPublicationData!$D:$D,'Publication Table'!P$7),
IF('Publication Table'!$C$5="Cancellations for other reasons",
SUMIFS(AllPublicationData!$G:$G,AllPublicationData!$A:$A,'Publication Table'!$B142,AllPublicationData!$B:$B,'Publication Table'!$C$4,AllPublicationData!$D:$D,'Publication Table'!P$7)))))))+
IF(AND($C$4="NHS Scotland",$C$5="Total Operations"),
SUMIFS(AllPublicationData!$E:$E,AllPublicationData!$A:$A,'Publication Table'!$B142,AllPublicationData!$B:$B,'Publication Table'!P$7),
IF(AND($C$4="NHS Scotland",$C$5="All Cancelled Operations"),
SUMIFS(AllPublicationData!$F:$F,AllPublicationData!$A:$A,'Publication Table'!$B142,AllPublicationData!$B:$B,'Publication Table'!P$7),
IF(AND($C$4="NHS Scotland",$C$5="Operations cancelled by patient"),
SUMIFS(AllPublicationData!$G:$G,AllPublicationData!$A:$A,'Publication Table'!$B142,AllPublicationData!$B:$B,'Publication Table'!P$7),
IF(AND($C$4="NHS Scotland",$C$5="Operations cancelled for clinical reasons"),
SUMIFS(AllPublicationData!$H:$H,AllPublicationData!$A:$A,'Publication Table'!$B142,AllPublicationData!$B:$B,'Publication Table'!P$7),
IF(AND($C$4="NHS Scotland",$C$5="Operations cancelled for non-clinical/capacity reasons"),
SUMIFS(AllPublicationData!$I:$I,AllPublicationData!$A:$A,'Publication Table'!$B142,AllPublicationData!$B:$B,'Publication Table'!P$7),
IF(AND($C$4="NHS Scotland",$C$5="Cancellations for other reasons"),
SUMIFS(AllPublicationData!$J:$J,AllPublicationData!$A:$A,'Publication Table'!$B142,AllPublicationData!$B:$B,'Publication Table'!P$7)))))))</f>
        <v>0</v>
      </c>
      <c r="Q142" s="90">
        <f>IF($C$5="Total Operations",
SUMIFS(AllPublicationData!$E:$E,AllPublicationData!$A:$A,'Publication Table'!$B142,AllPublicationData!$B:$B,'Publication Table'!$C$4,AllPublicationData!$D:$D,'Publication Table'!Q$7),
IF('Publication Table'!$C$5="All Cancelled Operations",
SUMIFS(AllPublicationData!$F:$F,AllPublicationData!$A:$A,'Publication Table'!$B142,AllPublicationData!$B:$B,'Publication Table'!$C$4,AllPublicationData!$D:$D,'Publication Table'!Q$7),
IF('Publication Table'!$C$5="Operations cancelled by patient",
SUMIFS(AllPublicationData!$G:$G,AllPublicationData!$A:$A,'Publication Table'!$B142,AllPublicationData!$B:$B,'Publication Table'!$C$4,AllPublicationData!$D:$D,'Publication Table'!Q$7),
IF('Publication Table'!$C$5="Operations cancelled for clinical reasons",
SUMIFS(AllPublicationData!$G:$G,AllPublicationData!$A:$A,'Publication Table'!$B142,AllPublicationData!$B:$B,'Publication Table'!$C$4,AllPublicationData!$D:$D,'Publication Table'!Q$7),
IF('Publication Table'!$C$5="Operations cancelled for non-clinical/capacity reasons",
SUMIFS(AllPublicationData!$G:$G,AllPublicationData!$A:$A,'Publication Table'!$B142,AllPublicationData!$B:$B,'Publication Table'!$C$4,AllPublicationData!$D:$D,'Publication Table'!Q$7),
IF('Publication Table'!$C$5="Cancellations for other reasons",
SUMIFS(AllPublicationData!$G:$G,AllPublicationData!$A:$A,'Publication Table'!$B142,AllPublicationData!$B:$B,'Publication Table'!$C$4,AllPublicationData!$D:$D,'Publication Table'!Q$7)))))))+
IF(AND($C$4="NHS Scotland",$C$5="Total Operations"),
SUMIFS(AllPublicationData!$E:$E,AllPublicationData!$A:$A,'Publication Table'!$B142,AllPublicationData!$B:$B,'Publication Table'!Q$7),
IF(AND($C$4="NHS Scotland",$C$5="All Cancelled Operations"),
SUMIFS(AllPublicationData!$F:$F,AllPublicationData!$A:$A,'Publication Table'!$B142,AllPublicationData!$B:$B,'Publication Table'!Q$7),
IF(AND($C$4="NHS Scotland",$C$5="Operations cancelled by patient"),
SUMIFS(AllPublicationData!$G:$G,AllPublicationData!$A:$A,'Publication Table'!$B142,AllPublicationData!$B:$B,'Publication Table'!Q$7),
IF(AND($C$4="NHS Scotland",$C$5="Operations cancelled for clinical reasons"),
SUMIFS(AllPublicationData!$H:$H,AllPublicationData!$A:$A,'Publication Table'!$B142,AllPublicationData!$B:$B,'Publication Table'!Q$7),
IF(AND($C$4="NHS Scotland",$C$5="Operations cancelled for non-clinical/capacity reasons"),
SUMIFS(AllPublicationData!$I:$I,AllPublicationData!$A:$A,'Publication Table'!$B142,AllPublicationData!$B:$B,'Publication Table'!Q$7),
IF(AND($C$4="NHS Scotland",$C$5="Cancellations for other reasons"),
SUMIFS(AllPublicationData!$J:$J,AllPublicationData!$A:$A,'Publication Table'!$B142,AllPublicationData!$B:$B,'Publication Table'!Q$7)))))))</f>
        <v>0</v>
      </c>
      <c r="R142" s="90">
        <f>IF($C$5="Total Operations",
SUMIFS(AllPublicationData!$E:$E,AllPublicationData!$A:$A,'Publication Table'!$B142,AllPublicationData!$B:$B,'Publication Table'!$C$4,AllPublicationData!$D:$D,'Publication Table'!R$7),
IF('Publication Table'!$C$5="All Cancelled Operations",
SUMIFS(AllPublicationData!$F:$F,AllPublicationData!$A:$A,'Publication Table'!$B142,AllPublicationData!$B:$B,'Publication Table'!$C$4,AllPublicationData!$D:$D,'Publication Table'!R$7),
IF('Publication Table'!$C$5="Operations cancelled by patient",
SUMIFS(AllPublicationData!$G:$G,AllPublicationData!$A:$A,'Publication Table'!$B142,AllPublicationData!$B:$B,'Publication Table'!$C$4,AllPublicationData!$D:$D,'Publication Table'!R$7),
IF('Publication Table'!$C$5="Operations cancelled for clinical reasons",
SUMIFS(AllPublicationData!$G:$G,AllPublicationData!$A:$A,'Publication Table'!$B142,AllPublicationData!$B:$B,'Publication Table'!$C$4,AllPublicationData!$D:$D,'Publication Table'!R$7),
IF('Publication Table'!$C$5="Operations cancelled for non-clinical/capacity reasons",
SUMIFS(AllPublicationData!$G:$G,AllPublicationData!$A:$A,'Publication Table'!$B142,AllPublicationData!$B:$B,'Publication Table'!$C$4,AllPublicationData!$D:$D,'Publication Table'!R$7),
IF('Publication Table'!$C$5="Cancellations for other reasons",
SUMIFS(AllPublicationData!$G:$G,AllPublicationData!$A:$A,'Publication Table'!$B142,AllPublicationData!$B:$B,'Publication Table'!$C$4,AllPublicationData!$D:$D,'Publication Table'!R$7)))))))+
IF(AND($C$4="NHS Scotland",$C$5="Total Operations"),
SUMIFS(AllPublicationData!$E:$E,AllPublicationData!$A:$A,'Publication Table'!$B142,AllPublicationData!$B:$B,'Publication Table'!R$7),
IF(AND($C$4="NHS Scotland",$C$5="All Cancelled Operations"),
SUMIFS(AllPublicationData!$F:$F,AllPublicationData!$A:$A,'Publication Table'!$B142,AllPublicationData!$B:$B,'Publication Table'!R$7),
IF(AND($C$4="NHS Scotland",$C$5="Operations cancelled by patient"),
SUMIFS(AllPublicationData!$G:$G,AllPublicationData!$A:$A,'Publication Table'!$B142,AllPublicationData!$B:$B,'Publication Table'!R$7),
IF(AND($C$4="NHS Scotland",$C$5="Operations cancelled for clinical reasons"),
SUMIFS(AllPublicationData!$H:$H,AllPublicationData!$A:$A,'Publication Table'!$B142,AllPublicationData!$B:$B,'Publication Table'!R$7),
IF(AND($C$4="NHS Scotland",$C$5="Operations cancelled for non-clinical/capacity reasons"),
SUMIFS(AllPublicationData!$I:$I,AllPublicationData!$A:$A,'Publication Table'!$B142,AllPublicationData!$B:$B,'Publication Table'!R$7),
IF(AND($C$4="NHS Scotland",$C$5="Cancellations for other reasons"),
SUMIFS(AllPublicationData!$J:$J,AllPublicationData!$A:$A,'Publication Table'!$B142,AllPublicationData!$B:$B,'Publication Table'!R$7)))))))</f>
        <v>0</v>
      </c>
    </row>
    <row r="143" spans="3:18" x14ac:dyDescent="0.35">
      <c r="C143" s="81">
        <f>IF($C$5="Total Operations",
SUMIFS(AllPublicationData!$E:$E,AllPublicationData!$A:$A,'Publication Table'!$B143,AllPublicationData!$B:$B,'Publication Table'!$C$4),
IF('Publication Table'!$C$5="All Cancelled Operations",
SUMIFS(AllPublicationData!$F:$F,AllPublicationData!$A:$A,'Publication Table'!$B143,AllPublicationData!$B:$B,'Publication Table'!$C$4),
IF('Publication Table'!$C$5="Operations cancelled by patient",
SUMIFS(AllPublicationData!$G:$G,AllPublicationData!$A:$A,'Publication Table'!$B143,AllPublicationData!$B:$B,'Publication Table'!$C$4),
IF('Publication Table'!$C$5="Operations cancelled for clinical reasons",
SUMIFS(AllPublicationData!$H:$H,AllPublicationData!$A:$A,'Publication Table'!$B143,AllPublicationData!$B:$B,'Publication Table'!$C$4),
IF('Publication Table'!$C$5="Operations cancelled for non-clinical/capacity reasons",
SUMIFS(AllPublicationData!$I:$I,AllPublicationData!$A:$A,'Publication Table'!$B143,AllPublicationData!$B:$B,'Publication Table'!$C$4),
IF('Publication Table'!$C$5="Cancellations for other reasons",
SUMIFS(AllPublicationData!$J:$J,AllPublicationData!$A:$A,'Publication Table'!$B143,AllPublicationData!$B:$B,'Publication Table'!$C$4)))))))+
IF(AND($C$4="NHS Scotland",$C$5="Total Operations"),
SUMIFS(AllPublicationData!$E:$E,AllPublicationData!$A:$A,'Publication Table'!$B143),
IF(AND($C$4="NHS Scotland",$C$5="All Cancelled Operations"),
SUMIFS(AllPublicationData!$F:$F,AllPublicationData!$A:$A,'Publication Table'!$B143),
IF(AND($C$4="NHS Scotland",$C$5="Operations cancelled by patient"),
SUMIFS(AllPublicationData!$G:$G,AllPublicationData!$A:$A,'Publication Table'!$B143),
IF(AND($C$4="NHS Scotland",$C$5="Operations cancelled for clinical reasons"),
SUMIFS(AllPublicationData!$H:$H,AllPublicationData!$A:$A,'Publication Table'!$B143),
IF(AND($C$4="NHS Scotland",$C$5="Operations cancelled for non-clinical/capacity reasons"),
SUMIFS(AllPublicationData!$I:$I,AllPublicationData!$A:$A,'Publication Table'!$B143),
IF(AND($C$4="NHS Scotland",$C$5="Cancellations for other reasons"),
SUMIFS(AllPublicationData!$J:$J,AllPublicationData!$A:$A,'Publication Table'!$B143)))))))</f>
        <v>0</v>
      </c>
      <c r="D143" s="90">
        <f>IF($C$5="Total Operations",
SUMIFS(AllPublicationData!$E:$E,AllPublicationData!$A:$A,'Publication Table'!$B143,AllPublicationData!$B:$B,'Publication Table'!$C$4,AllPublicationData!$D:$D,'Publication Table'!D$7),
IF('Publication Table'!$C$5="All Cancelled Operations",
SUMIFS(AllPublicationData!$F:$F,AllPublicationData!$A:$A,'Publication Table'!$B143,AllPublicationData!$B:$B,'Publication Table'!$C$4,AllPublicationData!$D:$D,'Publication Table'!D$7),
IF('Publication Table'!$C$5="Operations cancelled by patient",
SUMIFS(AllPublicationData!$G:$G,AllPublicationData!$A:$A,'Publication Table'!$B143,AllPublicationData!$B:$B,'Publication Table'!$C$4,AllPublicationData!$D:$D,'Publication Table'!D$7),
IF('Publication Table'!$C$5="Operations cancelled for clinical reasons",
SUMIFS(AllPublicationData!$H:$H,AllPublicationData!$A:$A,'Publication Table'!$B143,AllPublicationData!$B:$B,'Publication Table'!$C$4,AllPublicationData!$D:$D,'Publication Table'!D$7),
IF('Publication Table'!$C$5="Operations cancelled for non-clinical/capacity reasons",
SUMIFS(AllPublicationData!$I:$I,AllPublicationData!$A:$A,'Publication Table'!$B143,AllPublicationData!$B:$B,'Publication Table'!$C$4,AllPublicationData!$D:$D,'Publication Table'!D$7),
IF('Publication Table'!$C$5="Cancellations for other reasons",
SUMIFS(AllPublicationData!$J:$J,AllPublicationData!$A:$A,'Publication Table'!$B143,AllPublicationData!$B:$B,'Publication Table'!$C$4,AllPublicationData!$D:$D,'Publication Table'!D$7)))))))+
IF(AND($C$4="NHS Scotland",$C$5="Total Operations"),
SUMIFS(AllPublicationData!$E:$E,AllPublicationData!$A:$A,'Publication Table'!$B143,AllPublicationData!$B:$B,'Publication Table'!D$7),
IF(AND($C$4="NHS Scotland",$C$5="All Cancelled Operations"),
SUMIFS(AllPublicationData!$F:$F,AllPublicationData!$A:$A,'Publication Table'!$B143,AllPublicationData!$B:$B,'Publication Table'!D$7),
IF(AND($C$4="NHS Scotland",$C$5="Operations cancelled by patient"),
SUMIFS(AllPublicationData!$G:$G,AllPublicationData!$A:$A,'Publication Table'!$B143,AllPublicationData!$B:$B,'Publication Table'!D$7),
IF(AND($C$4="NHS Scotland",$C$5="Operations cancelled for clinical reasons"),
SUMIFS(AllPublicationData!$H:$H,AllPublicationData!$A:$A,'Publication Table'!$B143,AllPublicationData!$B:$B,'Publication Table'!D$7),
IF(AND($C$4="NHS Scotland",$C$5="Operations cancelled for non-clinical/capacity reasons"),
SUMIFS(AllPublicationData!$I:$I,AllPublicationData!$A:$A,'Publication Table'!$B143,AllPublicationData!$B:$B,'Publication Table'!D$7),
IF(AND($C$4="NHS Scotland",$C$5="Cancellations for other reasons"),
SUMIFS(AllPublicationData!$J:$J,AllPublicationData!$A:$A,'Publication Table'!$B143,AllPublicationData!$B:$B,'Publication Table'!D$7)))))))</f>
        <v>0</v>
      </c>
      <c r="E143" s="90">
        <f>IF($C$5="Total Operations",
SUMIFS(AllPublicationData!$E:$E,AllPublicationData!$A:$A,'Publication Table'!$B143,AllPublicationData!$B:$B,'Publication Table'!$C$4,AllPublicationData!$D:$D,'Publication Table'!E$7),
IF('Publication Table'!$C$5="All Cancelled Operations",
SUMIFS(AllPublicationData!$F:$F,AllPublicationData!$A:$A,'Publication Table'!$B143,AllPublicationData!$B:$B,'Publication Table'!$C$4,AllPublicationData!$D:$D,'Publication Table'!E$7),
IF('Publication Table'!$C$5="Operations cancelled by patient",
SUMIFS(AllPublicationData!$G:$G,AllPublicationData!$A:$A,'Publication Table'!$B143,AllPublicationData!$B:$B,'Publication Table'!$C$4,AllPublicationData!$D:$D,'Publication Table'!E$7),
IF('Publication Table'!$C$5="Operations cancelled for clinical reasons",
SUMIFS(AllPublicationData!$H:$H,AllPublicationData!$A:$A,'Publication Table'!$B143,AllPublicationData!$B:$B,'Publication Table'!$C$4,AllPublicationData!$D:$D,'Publication Table'!E$7),
IF('Publication Table'!$C$5="Operations cancelled for non-clinical/capacity reasons",
SUMIFS(AllPublicationData!$I:$I,AllPublicationData!$A:$A,'Publication Table'!$B143,AllPublicationData!$B:$B,'Publication Table'!$C$4,AllPublicationData!$D:$D,'Publication Table'!E$7),
IF('Publication Table'!$C$5="Cancellations for other reasons",
SUMIFS(AllPublicationData!$J:$J,AllPublicationData!$A:$A,'Publication Table'!$B143,AllPublicationData!$B:$B,'Publication Table'!$C$4,AllPublicationData!$D:$D,'Publication Table'!E$7)))))))+
IF(AND($C$4="NHS Scotland",$C$5="Total Operations"),
SUMIFS(AllPublicationData!$E:$E,AllPublicationData!$A:$A,'Publication Table'!$B143,AllPublicationData!$B:$B,'Publication Table'!E$7),
IF(AND($C$4="NHS Scotland",$C$5="All Cancelled Operations"),
SUMIFS(AllPublicationData!$F:$F,AllPublicationData!$A:$A,'Publication Table'!$B143,AllPublicationData!$B:$B,'Publication Table'!E$7),
IF(AND($C$4="NHS Scotland",$C$5="Operations cancelled by patient"),
SUMIFS(AllPublicationData!$G:$G,AllPublicationData!$A:$A,'Publication Table'!$B143,AllPublicationData!$B:$B,'Publication Table'!E$7),
IF(AND($C$4="NHS Scotland",$C$5="Operations cancelled for clinical reasons"),
SUMIFS(AllPublicationData!$H:$H,AllPublicationData!$A:$A,'Publication Table'!$B143,AllPublicationData!$B:$B,'Publication Table'!E$7),
IF(AND($C$4="NHS Scotland",$C$5="Operations cancelled for non-clinical/capacity reasons"),
SUMIFS(AllPublicationData!$I:$I,AllPublicationData!$A:$A,'Publication Table'!$B143,AllPublicationData!$B:$B,'Publication Table'!E$7),
IF(AND($C$4="NHS Scotland",$C$5="Cancellations for other reasons"),
SUMIFS(AllPublicationData!$J:$J,AllPublicationData!$A:$A,'Publication Table'!$B143,AllPublicationData!$B:$B,'Publication Table'!E$7)))))))</f>
        <v>0</v>
      </c>
      <c r="F143" s="90">
        <f>IF($C$5="Total Operations",
SUMIFS(AllPublicationData!$E:$E,AllPublicationData!$A:$A,'Publication Table'!$B143,AllPublicationData!$B:$B,'Publication Table'!$C$4,AllPublicationData!$D:$D,'Publication Table'!F$7),
IF('Publication Table'!$C$5="All Cancelled Operations",
SUMIFS(AllPublicationData!$F:$F,AllPublicationData!$A:$A,'Publication Table'!$B143,AllPublicationData!$B:$B,'Publication Table'!$C$4,AllPublicationData!$D:$D,'Publication Table'!F$7),
IF('Publication Table'!$C$5="Operations cancelled by patient",
SUMIFS(AllPublicationData!$G:$G,AllPublicationData!$A:$A,'Publication Table'!$B143,AllPublicationData!$B:$B,'Publication Table'!$C$4,AllPublicationData!$D:$D,'Publication Table'!F$7),
IF('Publication Table'!$C$5="Operations cancelled for clinical reasons",
SUMIFS(AllPublicationData!$H:$H,AllPublicationData!$A:$A,'Publication Table'!$B143,AllPublicationData!$B:$B,'Publication Table'!$C$4,AllPublicationData!$D:$D,'Publication Table'!F$7),
IF('Publication Table'!$C$5="Operations cancelled for non-clinical/capacity reasons",
SUMIFS(AllPublicationData!$I:$I,AllPublicationData!$A:$A,'Publication Table'!$B143,AllPublicationData!$B:$B,'Publication Table'!$C$4,AllPublicationData!$D:$D,'Publication Table'!F$7),
IF('Publication Table'!$C$5="Cancellations for other reasons",
SUMIFS(AllPublicationData!$J:$J,AllPublicationData!$A:$A,'Publication Table'!$B143,AllPublicationData!$B:$B,'Publication Table'!$C$4,AllPublicationData!$D:$D,'Publication Table'!F$7)))))))+
IF(AND($C$4="NHS Scotland",$C$5="Total Operations"),
SUMIFS(AllPublicationData!$E:$E,AllPublicationData!$A:$A,'Publication Table'!$B143,AllPublicationData!$B:$B,'Publication Table'!F$7),
IF(AND($C$4="NHS Scotland",$C$5="All Cancelled Operations"),
SUMIFS(AllPublicationData!$F:$F,AllPublicationData!$A:$A,'Publication Table'!$B143,AllPublicationData!$B:$B,'Publication Table'!F$7),
IF(AND($C$4="NHS Scotland",$C$5="Operations cancelled by patient"),
SUMIFS(AllPublicationData!$G:$G,AllPublicationData!$A:$A,'Publication Table'!$B143,AllPublicationData!$B:$B,'Publication Table'!F$7),
IF(AND($C$4="NHS Scotland",$C$5="Operations cancelled for clinical reasons"),
SUMIFS(AllPublicationData!$H:$H,AllPublicationData!$A:$A,'Publication Table'!$B143,AllPublicationData!$B:$B,'Publication Table'!F$7),
IF(AND($C$4="NHS Scotland",$C$5="Operations cancelled for non-clinical/capacity reasons"),
SUMIFS(AllPublicationData!$I:$I,AllPublicationData!$A:$A,'Publication Table'!$B143,AllPublicationData!$B:$B,'Publication Table'!F$7),
IF(AND($C$4="NHS Scotland",$C$5="Cancellations for other reasons"),
SUMIFS(AllPublicationData!$J:$J,AllPublicationData!$A:$A,'Publication Table'!$B143,AllPublicationData!$B:$B,'Publication Table'!F$7)))))))</f>
        <v>0</v>
      </c>
      <c r="G143" s="90">
        <f>IF($C$5="Total Operations",
SUMIFS(AllPublicationData!$E:$E,AllPublicationData!$A:$A,'Publication Table'!$B143,AllPublicationData!$B:$B,'Publication Table'!$C$4,AllPublicationData!$D:$D,'Publication Table'!G$7),
IF('Publication Table'!$C$5="All Cancelled Operations",
SUMIFS(AllPublicationData!$F:$F,AllPublicationData!$A:$A,'Publication Table'!$B143,AllPublicationData!$B:$B,'Publication Table'!$C$4,AllPublicationData!$D:$D,'Publication Table'!G$7),
IF('Publication Table'!$C$5="Operations cancelled by patient",
SUMIFS(AllPublicationData!$G:$G,AllPublicationData!$A:$A,'Publication Table'!$B143,AllPublicationData!$B:$B,'Publication Table'!$C$4,AllPublicationData!$D:$D,'Publication Table'!G$7),
IF('Publication Table'!$C$5="Operations cancelled for clinical reasons",
SUMIFS(AllPublicationData!$H:$H,AllPublicationData!$A:$A,'Publication Table'!$B143,AllPublicationData!$B:$B,'Publication Table'!$C$4,AllPublicationData!$D:$D,'Publication Table'!G$7),
IF('Publication Table'!$C$5="Operations cancelled for non-clinical/capacity reasons",
SUMIFS(AllPublicationData!$I:$I,AllPublicationData!$A:$A,'Publication Table'!$B143,AllPublicationData!$B:$B,'Publication Table'!$C$4,AllPublicationData!$D:$D,'Publication Table'!G$7),
IF('Publication Table'!$C$5="Cancellations for other reasons",
SUMIFS(AllPublicationData!$J:$J,AllPublicationData!$A:$A,'Publication Table'!$B143,AllPublicationData!$B:$B,'Publication Table'!$C$4,AllPublicationData!$D:$D,'Publication Table'!G$7)))))))+
IF(AND($C$4="NHS Scotland",$C$5="Total Operations"),
SUMIFS(AllPublicationData!$E:$E,AllPublicationData!$A:$A,'Publication Table'!$B143,AllPublicationData!$B:$B,'Publication Table'!G$7),
IF(AND($C$4="NHS Scotland",$C$5="All Cancelled Operations"),
SUMIFS(AllPublicationData!$F:$F,AllPublicationData!$A:$A,'Publication Table'!$B143,AllPublicationData!$B:$B,'Publication Table'!G$7),
IF(AND($C$4="NHS Scotland",$C$5="Operations cancelled by patient"),
SUMIFS(AllPublicationData!$G:$G,AllPublicationData!$A:$A,'Publication Table'!$B143,AllPublicationData!$B:$B,'Publication Table'!G$7),
IF(AND($C$4="NHS Scotland",$C$5="Operations cancelled for clinical reasons"),
SUMIFS(AllPublicationData!$H:$H,AllPublicationData!$A:$A,'Publication Table'!$B143,AllPublicationData!$B:$B,'Publication Table'!G$7),
IF(AND($C$4="NHS Scotland",$C$5="Operations cancelled for non-clinical/capacity reasons"),
SUMIFS(AllPublicationData!$I:$I,AllPublicationData!$A:$A,'Publication Table'!$B143,AllPublicationData!$B:$B,'Publication Table'!G$7),
IF(AND($C$4="NHS Scotland",$C$5="Cancellations for other reasons"),
SUMIFS(AllPublicationData!$J:$J,AllPublicationData!$A:$A,'Publication Table'!$B143,AllPublicationData!$B:$B,'Publication Table'!G$7)))))))</f>
        <v>0</v>
      </c>
      <c r="H143" s="90">
        <f>IF($C$5="Total Operations",
SUMIFS(AllPublicationData!$E:$E,AllPublicationData!$A:$A,'Publication Table'!$B143,AllPublicationData!$B:$B,'Publication Table'!$C$4,AllPublicationData!$D:$D,'Publication Table'!H$7),
IF('Publication Table'!$C$5="All Cancelled Operations",
SUMIFS(AllPublicationData!$F:$F,AllPublicationData!$A:$A,'Publication Table'!$B143,AllPublicationData!$B:$B,'Publication Table'!$C$4,AllPublicationData!$D:$D,'Publication Table'!H$7),
IF('Publication Table'!$C$5="Operations cancelled by patient",
SUMIFS(AllPublicationData!$G:$G,AllPublicationData!$A:$A,'Publication Table'!$B143,AllPublicationData!$B:$B,'Publication Table'!$C$4,AllPublicationData!$D:$D,'Publication Table'!H$7),
IF('Publication Table'!$C$5="Operations cancelled for clinical reasons",
SUMIFS(AllPublicationData!$H:$H,AllPublicationData!$A:$A,'Publication Table'!$B143,AllPublicationData!$B:$B,'Publication Table'!$C$4,AllPublicationData!$D:$D,'Publication Table'!H$7),
IF('Publication Table'!$C$5="Operations cancelled for non-clinical/capacity reasons",
SUMIFS(AllPublicationData!$I:$I,AllPublicationData!$A:$A,'Publication Table'!$B143,AllPublicationData!$B:$B,'Publication Table'!$C$4,AllPublicationData!$D:$D,'Publication Table'!H$7),
IF('Publication Table'!$C$5="Cancellations for other reasons",
SUMIFS(AllPublicationData!$J:$J,AllPublicationData!$A:$A,'Publication Table'!$B143,AllPublicationData!$B:$B,'Publication Table'!$C$4,AllPublicationData!$D:$D,'Publication Table'!H$7)))))))+
IF(AND($C$4="NHS Scotland",$C$5="Total Operations"),
SUMIFS(AllPublicationData!$E:$E,AllPublicationData!$A:$A,'Publication Table'!$B143,AllPublicationData!$B:$B,'Publication Table'!H$7),
IF(AND($C$4="NHS Scotland",$C$5="All Cancelled Operations"),
SUMIFS(AllPublicationData!$F:$F,AllPublicationData!$A:$A,'Publication Table'!$B143,AllPublicationData!$B:$B,'Publication Table'!H$7),
IF(AND($C$4="NHS Scotland",$C$5="Operations cancelled by patient"),
SUMIFS(AllPublicationData!$G:$G,AllPublicationData!$A:$A,'Publication Table'!$B143,AllPublicationData!$B:$B,'Publication Table'!H$7),
IF(AND($C$4="NHS Scotland",$C$5="Operations cancelled for clinical reasons"),
SUMIFS(AllPublicationData!$H:$H,AllPublicationData!$A:$A,'Publication Table'!$B143,AllPublicationData!$B:$B,'Publication Table'!H$7),
IF(AND($C$4="NHS Scotland",$C$5="Operations cancelled for non-clinical/capacity reasons"),
SUMIFS(AllPublicationData!$I:$I,AllPublicationData!$A:$A,'Publication Table'!$B143,AllPublicationData!$B:$B,'Publication Table'!H$7),
IF(AND($C$4="NHS Scotland",$C$5="Cancellations for other reasons"),
SUMIFS(AllPublicationData!$J:$J,AllPublicationData!$A:$A,'Publication Table'!$B143,AllPublicationData!$B:$B,'Publication Table'!H$7)))))))</f>
        <v>0</v>
      </c>
      <c r="I143" s="90">
        <f>IF($C$5="Total Operations",
SUMIFS(AllPublicationData!$E:$E,AllPublicationData!$A:$A,'Publication Table'!$B143,AllPublicationData!$B:$B,'Publication Table'!$C$4,AllPublicationData!$D:$D,'Publication Table'!I$7),
IF('Publication Table'!$C$5="All Cancelled Operations",
SUMIFS(AllPublicationData!$F:$F,AllPublicationData!$A:$A,'Publication Table'!$B143,AllPublicationData!$B:$B,'Publication Table'!$C$4,AllPublicationData!$D:$D,'Publication Table'!I$7),
IF('Publication Table'!$C$5="Operations cancelled by patient",
SUMIFS(AllPublicationData!$G:$G,AllPublicationData!$A:$A,'Publication Table'!$B143,AllPublicationData!$B:$B,'Publication Table'!$C$4,AllPublicationData!$D:$D,'Publication Table'!I$7),
IF('Publication Table'!$C$5="Operations cancelled for clinical reasons",
SUMIFS(AllPublicationData!$H:$H,AllPublicationData!$A:$A,'Publication Table'!$B143,AllPublicationData!$B:$B,'Publication Table'!$C$4,AllPublicationData!$D:$D,'Publication Table'!I$7),
IF('Publication Table'!$C$5="Operations cancelled for non-clinical/capacity reasons",
SUMIFS(AllPublicationData!$I:$I,AllPublicationData!$A:$A,'Publication Table'!$B143,AllPublicationData!$B:$B,'Publication Table'!$C$4,AllPublicationData!$D:$D,'Publication Table'!I$7),
IF('Publication Table'!$C$5="Cancellations for other reasons",
SUMIFS(AllPublicationData!$J:$J,AllPublicationData!$A:$A,'Publication Table'!$B143,AllPublicationData!$B:$B,'Publication Table'!$C$4,AllPublicationData!$D:$D,'Publication Table'!I$7)))))))+
IF(AND($C$4="NHS Scotland",$C$5="Total Operations"),
SUMIFS(AllPublicationData!$E:$E,AllPublicationData!$A:$A,'Publication Table'!$B143,AllPublicationData!$B:$B,'Publication Table'!I$7),
IF(AND($C$4="NHS Scotland",$C$5="All Cancelled Operations"),
SUMIFS(AllPublicationData!$F:$F,AllPublicationData!$A:$A,'Publication Table'!$B143,AllPublicationData!$B:$B,'Publication Table'!I$7),
IF(AND($C$4="NHS Scotland",$C$5="Operations cancelled by patient"),
SUMIFS(AllPublicationData!$G:$G,AllPublicationData!$A:$A,'Publication Table'!$B143,AllPublicationData!$B:$B,'Publication Table'!I$7),
IF(AND($C$4="NHS Scotland",$C$5="Operations cancelled for clinical reasons"),
SUMIFS(AllPublicationData!$H:$H,AllPublicationData!$A:$A,'Publication Table'!$B143,AllPublicationData!$B:$B,'Publication Table'!I$7),
IF(AND($C$4="NHS Scotland",$C$5="Operations cancelled for non-clinical/capacity reasons"),
SUMIFS(AllPublicationData!$I:$I,AllPublicationData!$A:$A,'Publication Table'!$B143,AllPublicationData!$B:$B,'Publication Table'!I$7),
IF(AND($C$4="NHS Scotland",$C$5="Cancellations for other reasons"),
SUMIFS(AllPublicationData!$J:$J,AllPublicationData!$A:$A,'Publication Table'!$B143,AllPublicationData!$B:$B,'Publication Table'!I$7)))))))</f>
        <v>0</v>
      </c>
      <c r="J143" s="90">
        <f>IF($C$5="Total Operations",
SUMIFS(AllPublicationData!$E:$E,AllPublicationData!$A:$A,'Publication Table'!$B143,AllPublicationData!$B:$B,'Publication Table'!$C$4,AllPublicationData!$D:$D,'Publication Table'!J$7),
IF('Publication Table'!$C$5="All Cancelled Operations",
SUMIFS(AllPublicationData!$F:$F,AllPublicationData!$A:$A,'Publication Table'!$B143,AllPublicationData!$B:$B,'Publication Table'!$C$4,AllPublicationData!$D:$D,'Publication Table'!J$7),
IF('Publication Table'!$C$5="Operations cancelled by patient",
SUMIFS(AllPublicationData!$G:$G,AllPublicationData!$A:$A,'Publication Table'!$B143,AllPublicationData!$B:$B,'Publication Table'!$C$4,AllPublicationData!$D:$D,'Publication Table'!J$7),
IF('Publication Table'!$C$5="Operations cancelled for clinical reasons",
SUMIFS(AllPublicationData!$H:$H,AllPublicationData!$A:$A,'Publication Table'!$B143,AllPublicationData!$B:$B,'Publication Table'!$C$4,AllPublicationData!$D:$D,'Publication Table'!J$7),
IF('Publication Table'!$C$5="Operations cancelled for non-clinical/capacity reasons",
SUMIFS(AllPublicationData!$I:$I,AllPublicationData!$A:$A,'Publication Table'!$B143,AllPublicationData!$B:$B,'Publication Table'!$C$4,AllPublicationData!$D:$D,'Publication Table'!J$7),
IF('Publication Table'!$C$5="Cancellations for other reasons",
SUMIFS(AllPublicationData!$J:$J,AllPublicationData!$A:$A,'Publication Table'!$B143,AllPublicationData!$B:$B,'Publication Table'!$C$4,AllPublicationData!$D:$D,'Publication Table'!J$7)))))))+
IF(AND($C$4="NHS Scotland",$C$5="Total Operations"),
SUMIFS(AllPublicationData!$E:$E,AllPublicationData!$A:$A,'Publication Table'!$B143,AllPublicationData!$B:$B,'Publication Table'!J$7),
IF(AND($C$4="NHS Scotland",$C$5="All Cancelled Operations"),
SUMIFS(AllPublicationData!$F:$F,AllPublicationData!$A:$A,'Publication Table'!$B143,AllPublicationData!$B:$B,'Publication Table'!J$7),
IF(AND($C$4="NHS Scotland",$C$5="Operations cancelled by patient"),
SUMIFS(AllPublicationData!$G:$G,AllPublicationData!$A:$A,'Publication Table'!$B143,AllPublicationData!$B:$B,'Publication Table'!J$7),
IF(AND($C$4="NHS Scotland",$C$5="Operations cancelled for clinical reasons"),
SUMIFS(AllPublicationData!$H:$H,AllPublicationData!$A:$A,'Publication Table'!$B143,AllPublicationData!$B:$B,'Publication Table'!J$7),
IF(AND($C$4="NHS Scotland",$C$5="Operations cancelled for non-clinical/capacity reasons"),
SUMIFS(AllPublicationData!$I:$I,AllPublicationData!$A:$A,'Publication Table'!$B143,AllPublicationData!$B:$B,'Publication Table'!J$7),
IF(AND($C$4="NHS Scotland",$C$5="Cancellations for other reasons"),
SUMIFS(AllPublicationData!$J:$J,AllPublicationData!$A:$A,'Publication Table'!$B143,AllPublicationData!$B:$B,'Publication Table'!J$7)))))))</f>
        <v>0</v>
      </c>
      <c r="K143" s="90">
        <f>IF($C$5="Total Operations",
SUMIFS(AllPublicationData!$E:$E,AllPublicationData!$A:$A,'Publication Table'!$B143,AllPublicationData!$B:$B,'Publication Table'!$C$4,AllPublicationData!$D:$D,'Publication Table'!K$7),
IF('Publication Table'!$C$5="All Cancelled Operations",
SUMIFS(AllPublicationData!$F:$F,AllPublicationData!$A:$A,'Publication Table'!$B143,AllPublicationData!$B:$B,'Publication Table'!$C$4,AllPublicationData!$D:$D,'Publication Table'!K$7),
IF('Publication Table'!$C$5="Operations cancelled by patient",
SUMIFS(AllPublicationData!$G:$G,AllPublicationData!$A:$A,'Publication Table'!$B143,AllPublicationData!$B:$B,'Publication Table'!$C$4,AllPublicationData!$D:$D,'Publication Table'!K$7),
IF('Publication Table'!$C$5="Operations cancelled for clinical reasons",
SUMIFS(AllPublicationData!$H:$H,AllPublicationData!$A:$A,'Publication Table'!$B143,AllPublicationData!$B:$B,'Publication Table'!$C$4,AllPublicationData!$D:$D,'Publication Table'!K$7),
IF('Publication Table'!$C$5="Operations cancelled for non-clinical/capacity reasons",
SUMIFS(AllPublicationData!$I:$I,AllPublicationData!$A:$A,'Publication Table'!$B143,AllPublicationData!$B:$B,'Publication Table'!$C$4,AllPublicationData!$D:$D,'Publication Table'!K$7),
IF('Publication Table'!$C$5="Cancellations for other reasons",
SUMIFS(AllPublicationData!$J:$J,AllPublicationData!$A:$A,'Publication Table'!$B143,AllPublicationData!$B:$B,'Publication Table'!$C$4,AllPublicationData!$D:$D,'Publication Table'!K$7)))))))+
IF(AND($C$4="NHS Scotland",$C$5="Total Operations"),
SUMIFS(AllPublicationData!$E:$E,AllPublicationData!$A:$A,'Publication Table'!$B143,AllPublicationData!$B:$B,'Publication Table'!K$7),
IF(AND($C$4="NHS Scotland",$C$5="All Cancelled Operations"),
SUMIFS(AllPublicationData!$F:$F,AllPublicationData!$A:$A,'Publication Table'!$B143,AllPublicationData!$B:$B,'Publication Table'!K$7),
IF(AND($C$4="NHS Scotland",$C$5="Operations cancelled by patient"),
SUMIFS(AllPublicationData!$G:$G,AllPublicationData!$A:$A,'Publication Table'!$B143,AllPublicationData!$B:$B,'Publication Table'!K$7),
IF(AND($C$4="NHS Scotland",$C$5="Operations cancelled for clinical reasons"),
SUMIFS(AllPublicationData!$H:$H,AllPublicationData!$A:$A,'Publication Table'!$B143,AllPublicationData!$B:$B,'Publication Table'!K$7),
IF(AND($C$4="NHS Scotland",$C$5="Operations cancelled for non-clinical/capacity reasons"),
SUMIFS(AllPublicationData!$I:$I,AllPublicationData!$A:$A,'Publication Table'!$B143,AllPublicationData!$B:$B,'Publication Table'!K$7),
IF(AND($C$4="NHS Scotland",$C$5="Cancellations for other reasons"),
SUMIFS(AllPublicationData!$J:$J,AllPublicationData!$A:$A,'Publication Table'!$B143,AllPublicationData!$B:$B,'Publication Table'!K$7)))))))</f>
        <v>0</v>
      </c>
      <c r="L143" s="90">
        <f>IF($C$5="Total Operations",
SUMIFS(AllPublicationData!$E:$E,AllPublicationData!$A:$A,'Publication Table'!$B143,AllPublicationData!$B:$B,'Publication Table'!$C$4,AllPublicationData!$D:$D,'Publication Table'!L$7),
IF('Publication Table'!$C$5="All Cancelled Operations",
SUMIFS(AllPublicationData!$F:$F,AllPublicationData!$A:$A,'Publication Table'!$B143,AllPublicationData!$B:$B,'Publication Table'!$C$4,AllPublicationData!$D:$D,'Publication Table'!L$7),
IF('Publication Table'!$C$5="Operations cancelled by patient",
SUMIFS(AllPublicationData!$G:$G,AllPublicationData!$A:$A,'Publication Table'!$B143,AllPublicationData!$B:$B,'Publication Table'!$C$4,AllPublicationData!$D:$D,'Publication Table'!L$7),
IF('Publication Table'!$C$5="Operations cancelled for clinical reasons",
SUMIFS(AllPublicationData!$H:$H,AllPublicationData!$A:$A,'Publication Table'!$B143,AllPublicationData!$B:$B,'Publication Table'!$C$4,AllPublicationData!$D:$D,'Publication Table'!L$7),
IF('Publication Table'!$C$5="Operations cancelled for non-clinical/capacity reasons",
SUMIFS(AllPublicationData!$I:$I,AllPublicationData!$A:$A,'Publication Table'!$B143,AllPublicationData!$B:$B,'Publication Table'!$C$4,AllPublicationData!$D:$D,'Publication Table'!L$7),
IF('Publication Table'!$C$5="Cancellations for other reasons",
SUMIFS(AllPublicationData!$J:$J,AllPublicationData!$A:$A,'Publication Table'!$B143,AllPublicationData!$B:$B,'Publication Table'!$C$4,AllPublicationData!$D:$D,'Publication Table'!L$7)))))))+
IF(AND($C$4="NHS Scotland",$C$5="Total Operations"),
SUMIFS(AllPublicationData!$E:$E,AllPublicationData!$A:$A,'Publication Table'!$B143,AllPublicationData!$B:$B,'Publication Table'!L$7),
IF(AND($C$4="NHS Scotland",$C$5="All Cancelled Operations"),
SUMIFS(AllPublicationData!$F:$F,AllPublicationData!$A:$A,'Publication Table'!$B143,AllPublicationData!$B:$B,'Publication Table'!L$7),
IF(AND($C$4="NHS Scotland",$C$5="Operations cancelled by patient"),
SUMIFS(AllPublicationData!$G:$G,AllPublicationData!$A:$A,'Publication Table'!$B143,AllPublicationData!$B:$B,'Publication Table'!L$7),
IF(AND($C$4="NHS Scotland",$C$5="Operations cancelled for clinical reasons"),
SUMIFS(AllPublicationData!$H:$H,AllPublicationData!$A:$A,'Publication Table'!$B143,AllPublicationData!$B:$B,'Publication Table'!L$7),
IF(AND($C$4="NHS Scotland",$C$5="Operations cancelled for non-clinical/capacity reasons"),
SUMIFS(AllPublicationData!$I:$I,AllPublicationData!$A:$A,'Publication Table'!$B143,AllPublicationData!$B:$B,'Publication Table'!L$7),
IF(AND($C$4="NHS Scotland",$C$5="Cancellations for other reasons"),
SUMIFS(AllPublicationData!$J:$J,AllPublicationData!$A:$A,'Publication Table'!$B143,AllPublicationData!$B:$B,'Publication Table'!L$7)))))))</f>
        <v>0</v>
      </c>
      <c r="M143" s="90">
        <f>IF($C$5="Total Operations",
SUMIFS(AllPublicationData!$E:$E,AllPublicationData!$A:$A,'Publication Table'!$B143,AllPublicationData!$B:$B,'Publication Table'!$C$4,AllPublicationData!$D:$D,'Publication Table'!M$7),
IF('Publication Table'!$C$5="All Cancelled Operations",
SUMIFS(AllPublicationData!$F:$F,AllPublicationData!$A:$A,'Publication Table'!$B143,AllPublicationData!$B:$B,'Publication Table'!$C$4,AllPublicationData!$D:$D,'Publication Table'!M$7),
IF('Publication Table'!$C$5="Operations cancelled by patient",
SUMIFS(AllPublicationData!$G:$G,AllPublicationData!$A:$A,'Publication Table'!$B143,AllPublicationData!$B:$B,'Publication Table'!$C$4,AllPublicationData!$D:$D,'Publication Table'!M$7),
IF('Publication Table'!$C$5="Operations cancelled for clinical reasons",
SUMIFS(AllPublicationData!$G:$G,AllPublicationData!$A:$A,'Publication Table'!$B143,AllPublicationData!$B:$B,'Publication Table'!$C$4,AllPublicationData!$D:$D,'Publication Table'!M$7),
IF('Publication Table'!$C$5="Operations cancelled for non-clinical/capacity reasons",
SUMIFS(AllPublicationData!$G:$G,AllPublicationData!$A:$A,'Publication Table'!$B143,AllPublicationData!$B:$B,'Publication Table'!$C$4,AllPublicationData!$D:$D,'Publication Table'!M$7),
IF('Publication Table'!$C$5="Cancellations for other reasons",
SUMIFS(AllPublicationData!$G:$G,AllPublicationData!$A:$A,'Publication Table'!$B143,AllPublicationData!$B:$B,'Publication Table'!$C$4,AllPublicationData!$D:$D,'Publication Table'!M$7)))))))+
IF(AND($C$4="NHS Scotland",$C$5="Total Operations"),
SUMIFS(AllPublicationData!$E:$E,AllPublicationData!$A:$A,'Publication Table'!$B143,AllPublicationData!$B:$B,'Publication Table'!M$7),
IF(AND($C$4="NHS Scotland",$C$5="All Cancelled Operations"),
SUMIFS(AllPublicationData!$F:$F,AllPublicationData!$A:$A,'Publication Table'!$B143,AllPublicationData!$B:$B,'Publication Table'!M$7),
IF(AND($C$4="NHS Scotland",$C$5="Operations cancelled by patient"),
SUMIFS(AllPublicationData!$G:$G,AllPublicationData!$A:$A,'Publication Table'!$B143,AllPublicationData!$B:$B,'Publication Table'!M$7),
IF(AND($C$4="NHS Scotland",$C$5="Operations cancelled for clinical reasons"),
SUMIFS(AllPublicationData!$H:$H,AllPublicationData!$A:$A,'Publication Table'!$B143,AllPublicationData!$B:$B,'Publication Table'!M$7),
IF(AND($C$4="NHS Scotland",$C$5="Operations cancelled for non-clinical/capacity reasons"),
SUMIFS(AllPublicationData!$I:$I,AllPublicationData!$A:$A,'Publication Table'!$B143,AllPublicationData!$B:$B,'Publication Table'!M$7),
IF(AND($C$4="NHS Scotland",$C$5="Cancellations for other reasons"),
SUMIFS(AllPublicationData!$J:$J,AllPublicationData!$A:$A,'Publication Table'!$B143,AllPublicationData!$B:$B,'Publication Table'!M$7)))))))</f>
        <v>0</v>
      </c>
      <c r="N143" s="90">
        <f>IF($C$5="Total Operations",
SUMIFS(AllPublicationData!$E:$E,AllPublicationData!$A:$A,'Publication Table'!$B143,AllPublicationData!$B:$B,'Publication Table'!$C$4,AllPublicationData!$D:$D,'Publication Table'!N$7),
IF('Publication Table'!$C$5="All Cancelled Operations",
SUMIFS(AllPublicationData!$F:$F,AllPublicationData!$A:$A,'Publication Table'!$B143,AllPublicationData!$B:$B,'Publication Table'!$C$4,AllPublicationData!$D:$D,'Publication Table'!N$7),
IF('Publication Table'!$C$5="Operations cancelled by patient",
SUMIFS(AllPublicationData!$G:$G,AllPublicationData!$A:$A,'Publication Table'!$B143,AllPublicationData!$B:$B,'Publication Table'!$C$4,AllPublicationData!$D:$D,'Publication Table'!N$7),
IF('Publication Table'!$C$5="Operations cancelled for clinical reasons",
SUMIFS(AllPublicationData!$G:$G,AllPublicationData!$A:$A,'Publication Table'!$B143,AllPublicationData!$B:$B,'Publication Table'!$C$4,AllPublicationData!$D:$D,'Publication Table'!N$7),
IF('Publication Table'!$C$5="Operations cancelled for non-clinical/capacity reasons",
SUMIFS(AllPublicationData!$G:$G,AllPublicationData!$A:$A,'Publication Table'!$B143,AllPublicationData!$B:$B,'Publication Table'!$C$4,AllPublicationData!$D:$D,'Publication Table'!N$7),
IF('Publication Table'!$C$5="Cancellations for other reasons",
SUMIFS(AllPublicationData!$G:$G,AllPublicationData!$A:$A,'Publication Table'!$B143,AllPublicationData!$B:$B,'Publication Table'!$C$4,AllPublicationData!$D:$D,'Publication Table'!N$7)))))))+
IF(AND($C$4="NHS Scotland",$C$5="Total Operations"),
SUMIFS(AllPublicationData!$E:$E,AllPublicationData!$A:$A,'Publication Table'!$B143,AllPublicationData!$B:$B,'Publication Table'!N$7),
IF(AND($C$4="NHS Scotland",$C$5="All Cancelled Operations"),
SUMIFS(AllPublicationData!$F:$F,AllPublicationData!$A:$A,'Publication Table'!$B143,AllPublicationData!$B:$B,'Publication Table'!N$7),
IF(AND($C$4="NHS Scotland",$C$5="Operations cancelled by patient"),
SUMIFS(AllPublicationData!$G:$G,AllPublicationData!$A:$A,'Publication Table'!$B143,AllPublicationData!$B:$B,'Publication Table'!N$7),
IF(AND($C$4="NHS Scotland",$C$5="Operations cancelled for clinical reasons"),
SUMIFS(AllPublicationData!$H:$H,AllPublicationData!$A:$A,'Publication Table'!$B143,AllPublicationData!$B:$B,'Publication Table'!N$7),
IF(AND($C$4="NHS Scotland",$C$5="Operations cancelled for non-clinical/capacity reasons"),
SUMIFS(AllPublicationData!$I:$I,AllPublicationData!$A:$A,'Publication Table'!$B143,AllPublicationData!$B:$B,'Publication Table'!N$7),
IF(AND($C$4="NHS Scotland",$C$5="Cancellations for other reasons"),
SUMIFS(AllPublicationData!$J:$J,AllPublicationData!$A:$A,'Publication Table'!$B143,AllPublicationData!$B:$B,'Publication Table'!N$7)))))))</f>
        <v>0</v>
      </c>
      <c r="O143" s="90">
        <f>IF($C$5="Total Operations",
SUMIFS(AllPublicationData!$E:$E,AllPublicationData!$A:$A,'Publication Table'!$B143,AllPublicationData!$B:$B,'Publication Table'!$C$4,AllPublicationData!$D:$D,'Publication Table'!O$7),
IF('Publication Table'!$C$5="All Cancelled Operations",
SUMIFS(AllPublicationData!$F:$F,AllPublicationData!$A:$A,'Publication Table'!$B143,AllPublicationData!$B:$B,'Publication Table'!$C$4,AllPublicationData!$D:$D,'Publication Table'!O$7),
IF('Publication Table'!$C$5="Operations cancelled by patient",
SUMIFS(AllPublicationData!$G:$G,AllPublicationData!$A:$A,'Publication Table'!$B143,AllPublicationData!$B:$B,'Publication Table'!$C$4,AllPublicationData!$D:$D,'Publication Table'!O$7),
IF('Publication Table'!$C$5="Operations cancelled for clinical reasons",
SUMIFS(AllPublicationData!$G:$G,AllPublicationData!$A:$A,'Publication Table'!$B143,AllPublicationData!$B:$B,'Publication Table'!$C$4,AllPublicationData!$D:$D,'Publication Table'!O$7),
IF('Publication Table'!$C$5="Operations cancelled for non-clinical/capacity reasons",
SUMIFS(AllPublicationData!$G:$G,AllPublicationData!$A:$A,'Publication Table'!$B143,AllPublicationData!$B:$B,'Publication Table'!$C$4,AllPublicationData!$D:$D,'Publication Table'!O$7),
IF('Publication Table'!$C$5="Cancellations for other reasons",
SUMIFS(AllPublicationData!$G:$G,AllPublicationData!$A:$A,'Publication Table'!$B143,AllPublicationData!$B:$B,'Publication Table'!$C$4,AllPublicationData!$D:$D,'Publication Table'!O$7)))))))+
IF(AND($C$4="NHS Scotland",$C$5="Total Operations"),
SUMIFS(AllPublicationData!$E:$E,AllPublicationData!$A:$A,'Publication Table'!$B143,AllPublicationData!$B:$B,'Publication Table'!O$7),
IF(AND($C$4="NHS Scotland",$C$5="All Cancelled Operations"),
SUMIFS(AllPublicationData!$F:$F,AllPublicationData!$A:$A,'Publication Table'!$B143,AllPublicationData!$B:$B,'Publication Table'!O$7),
IF(AND($C$4="NHS Scotland",$C$5="Operations cancelled by patient"),
SUMIFS(AllPublicationData!$G:$G,AllPublicationData!$A:$A,'Publication Table'!$B143,AllPublicationData!$B:$B,'Publication Table'!O$7),
IF(AND($C$4="NHS Scotland",$C$5="Operations cancelled for clinical reasons"),
SUMIFS(AllPublicationData!$H:$H,AllPublicationData!$A:$A,'Publication Table'!$B143,AllPublicationData!$B:$B,'Publication Table'!O$7),
IF(AND($C$4="NHS Scotland",$C$5="Operations cancelled for non-clinical/capacity reasons"),
SUMIFS(AllPublicationData!$I:$I,AllPublicationData!$A:$A,'Publication Table'!$B143,AllPublicationData!$B:$B,'Publication Table'!O$7),
IF(AND($C$4="NHS Scotland",$C$5="Cancellations for other reasons"),
SUMIFS(AllPublicationData!$J:$J,AllPublicationData!$A:$A,'Publication Table'!$B143,AllPublicationData!$B:$B,'Publication Table'!O$7)))))))</f>
        <v>0</v>
      </c>
      <c r="P143" s="90">
        <f>IF($C$5="Total Operations",
SUMIFS(AllPublicationData!$E:$E,AllPublicationData!$A:$A,'Publication Table'!$B143,AllPublicationData!$B:$B,'Publication Table'!$C$4,AllPublicationData!$D:$D,'Publication Table'!P$7),
IF('Publication Table'!$C$5="All Cancelled Operations",
SUMIFS(AllPublicationData!$F:$F,AllPublicationData!$A:$A,'Publication Table'!$B143,AllPublicationData!$B:$B,'Publication Table'!$C$4,AllPublicationData!$D:$D,'Publication Table'!P$7),
IF('Publication Table'!$C$5="Operations cancelled by patient",
SUMIFS(AllPublicationData!$G:$G,AllPublicationData!$A:$A,'Publication Table'!$B143,AllPublicationData!$B:$B,'Publication Table'!$C$4,AllPublicationData!$D:$D,'Publication Table'!P$7),
IF('Publication Table'!$C$5="Operations cancelled for clinical reasons",
SUMIFS(AllPublicationData!$G:$G,AllPublicationData!$A:$A,'Publication Table'!$B143,AllPublicationData!$B:$B,'Publication Table'!$C$4,AllPublicationData!$D:$D,'Publication Table'!P$7),
IF('Publication Table'!$C$5="Operations cancelled for non-clinical/capacity reasons",
SUMIFS(AllPublicationData!$G:$G,AllPublicationData!$A:$A,'Publication Table'!$B143,AllPublicationData!$B:$B,'Publication Table'!$C$4,AllPublicationData!$D:$D,'Publication Table'!P$7),
IF('Publication Table'!$C$5="Cancellations for other reasons",
SUMIFS(AllPublicationData!$G:$G,AllPublicationData!$A:$A,'Publication Table'!$B143,AllPublicationData!$B:$B,'Publication Table'!$C$4,AllPublicationData!$D:$D,'Publication Table'!P$7)))))))+
IF(AND($C$4="NHS Scotland",$C$5="Total Operations"),
SUMIFS(AllPublicationData!$E:$E,AllPublicationData!$A:$A,'Publication Table'!$B143,AllPublicationData!$B:$B,'Publication Table'!P$7),
IF(AND($C$4="NHS Scotland",$C$5="All Cancelled Operations"),
SUMIFS(AllPublicationData!$F:$F,AllPublicationData!$A:$A,'Publication Table'!$B143,AllPublicationData!$B:$B,'Publication Table'!P$7),
IF(AND($C$4="NHS Scotland",$C$5="Operations cancelled by patient"),
SUMIFS(AllPublicationData!$G:$G,AllPublicationData!$A:$A,'Publication Table'!$B143,AllPublicationData!$B:$B,'Publication Table'!P$7),
IF(AND($C$4="NHS Scotland",$C$5="Operations cancelled for clinical reasons"),
SUMIFS(AllPublicationData!$H:$H,AllPublicationData!$A:$A,'Publication Table'!$B143,AllPublicationData!$B:$B,'Publication Table'!P$7),
IF(AND($C$4="NHS Scotland",$C$5="Operations cancelled for non-clinical/capacity reasons"),
SUMIFS(AllPublicationData!$I:$I,AllPublicationData!$A:$A,'Publication Table'!$B143,AllPublicationData!$B:$B,'Publication Table'!P$7),
IF(AND($C$4="NHS Scotland",$C$5="Cancellations for other reasons"),
SUMIFS(AllPublicationData!$J:$J,AllPublicationData!$A:$A,'Publication Table'!$B143,AllPublicationData!$B:$B,'Publication Table'!P$7)))))))</f>
        <v>0</v>
      </c>
      <c r="Q143" s="90">
        <f>IF($C$5="Total Operations",
SUMIFS(AllPublicationData!$E:$E,AllPublicationData!$A:$A,'Publication Table'!$B143,AllPublicationData!$B:$B,'Publication Table'!$C$4,AllPublicationData!$D:$D,'Publication Table'!Q$7),
IF('Publication Table'!$C$5="All Cancelled Operations",
SUMIFS(AllPublicationData!$F:$F,AllPublicationData!$A:$A,'Publication Table'!$B143,AllPublicationData!$B:$B,'Publication Table'!$C$4,AllPublicationData!$D:$D,'Publication Table'!Q$7),
IF('Publication Table'!$C$5="Operations cancelled by patient",
SUMIFS(AllPublicationData!$G:$G,AllPublicationData!$A:$A,'Publication Table'!$B143,AllPublicationData!$B:$B,'Publication Table'!$C$4,AllPublicationData!$D:$D,'Publication Table'!Q$7),
IF('Publication Table'!$C$5="Operations cancelled for clinical reasons",
SUMIFS(AllPublicationData!$G:$G,AllPublicationData!$A:$A,'Publication Table'!$B143,AllPublicationData!$B:$B,'Publication Table'!$C$4,AllPublicationData!$D:$D,'Publication Table'!Q$7),
IF('Publication Table'!$C$5="Operations cancelled for non-clinical/capacity reasons",
SUMIFS(AllPublicationData!$G:$G,AllPublicationData!$A:$A,'Publication Table'!$B143,AllPublicationData!$B:$B,'Publication Table'!$C$4,AllPublicationData!$D:$D,'Publication Table'!Q$7),
IF('Publication Table'!$C$5="Cancellations for other reasons",
SUMIFS(AllPublicationData!$G:$G,AllPublicationData!$A:$A,'Publication Table'!$B143,AllPublicationData!$B:$B,'Publication Table'!$C$4,AllPublicationData!$D:$D,'Publication Table'!Q$7)))))))+
IF(AND($C$4="NHS Scotland",$C$5="Total Operations"),
SUMIFS(AllPublicationData!$E:$E,AllPublicationData!$A:$A,'Publication Table'!$B143,AllPublicationData!$B:$B,'Publication Table'!Q$7),
IF(AND($C$4="NHS Scotland",$C$5="All Cancelled Operations"),
SUMIFS(AllPublicationData!$F:$F,AllPublicationData!$A:$A,'Publication Table'!$B143,AllPublicationData!$B:$B,'Publication Table'!Q$7),
IF(AND($C$4="NHS Scotland",$C$5="Operations cancelled by patient"),
SUMIFS(AllPublicationData!$G:$G,AllPublicationData!$A:$A,'Publication Table'!$B143,AllPublicationData!$B:$B,'Publication Table'!Q$7),
IF(AND($C$4="NHS Scotland",$C$5="Operations cancelled for clinical reasons"),
SUMIFS(AllPublicationData!$H:$H,AllPublicationData!$A:$A,'Publication Table'!$B143,AllPublicationData!$B:$B,'Publication Table'!Q$7),
IF(AND($C$4="NHS Scotland",$C$5="Operations cancelled for non-clinical/capacity reasons"),
SUMIFS(AllPublicationData!$I:$I,AllPublicationData!$A:$A,'Publication Table'!$B143,AllPublicationData!$B:$B,'Publication Table'!Q$7),
IF(AND($C$4="NHS Scotland",$C$5="Cancellations for other reasons"),
SUMIFS(AllPublicationData!$J:$J,AllPublicationData!$A:$A,'Publication Table'!$B143,AllPublicationData!$B:$B,'Publication Table'!Q$7)))))))</f>
        <v>0</v>
      </c>
      <c r="R143" s="90">
        <f>IF($C$5="Total Operations",
SUMIFS(AllPublicationData!$E:$E,AllPublicationData!$A:$A,'Publication Table'!$B143,AllPublicationData!$B:$B,'Publication Table'!$C$4,AllPublicationData!$D:$D,'Publication Table'!R$7),
IF('Publication Table'!$C$5="All Cancelled Operations",
SUMIFS(AllPublicationData!$F:$F,AllPublicationData!$A:$A,'Publication Table'!$B143,AllPublicationData!$B:$B,'Publication Table'!$C$4,AllPublicationData!$D:$D,'Publication Table'!R$7),
IF('Publication Table'!$C$5="Operations cancelled by patient",
SUMIFS(AllPublicationData!$G:$G,AllPublicationData!$A:$A,'Publication Table'!$B143,AllPublicationData!$B:$B,'Publication Table'!$C$4,AllPublicationData!$D:$D,'Publication Table'!R$7),
IF('Publication Table'!$C$5="Operations cancelled for clinical reasons",
SUMIFS(AllPublicationData!$G:$G,AllPublicationData!$A:$A,'Publication Table'!$B143,AllPublicationData!$B:$B,'Publication Table'!$C$4,AllPublicationData!$D:$D,'Publication Table'!R$7),
IF('Publication Table'!$C$5="Operations cancelled for non-clinical/capacity reasons",
SUMIFS(AllPublicationData!$G:$G,AllPublicationData!$A:$A,'Publication Table'!$B143,AllPublicationData!$B:$B,'Publication Table'!$C$4,AllPublicationData!$D:$D,'Publication Table'!R$7),
IF('Publication Table'!$C$5="Cancellations for other reasons",
SUMIFS(AllPublicationData!$G:$G,AllPublicationData!$A:$A,'Publication Table'!$B143,AllPublicationData!$B:$B,'Publication Table'!$C$4,AllPublicationData!$D:$D,'Publication Table'!R$7)))))))+
IF(AND($C$4="NHS Scotland",$C$5="Total Operations"),
SUMIFS(AllPublicationData!$E:$E,AllPublicationData!$A:$A,'Publication Table'!$B143,AllPublicationData!$B:$B,'Publication Table'!R$7),
IF(AND($C$4="NHS Scotland",$C$5="All Cancelled Operations"),
SUMIFS(AllPublicationData!$F:$F,AllPublicationData!$A:$A,'Publication Table'!$B143,AllPublicationData!$B:$B,'Publication Table'!R$7),
IF(AND($C$4="NHS Scotland",$C$5="Operations cancelled by patient"),
SUMIFS(AllPublicationData!$G:$G,AllPublicationData!$A:$A,'Publication Table'!$B143,AllPublicationData!$B:$B,'Publication Table'!R$7),
IF(AND($C$4="NHS Scotland",$C$5="Operations cancelled for clinical reasons"),
SUMIFS(AllPublicationData!$H:$H,AllPublicationData!$A:$A,'Publication Table'!$B143,AllPublicationData!$B:$B,'Publication Table'!R$7),
IF(AND($C$4="NHS Scotland",$C$5="Operations cancelled for non-clinical/capacity reasons"),
SUMIFS(AllPublicationData!$I:$I,AllPublicationData!$A:$A,'Publication Table'!$B143,AllPublicationData!$B:$B,'Publication Table'!R$7),
IF(AND($C$4="NHS Scotland",$C$5="Cancellations for other reasons"),
SUMIFS(AllPublicationData!$J:$J,AllPublicationData!$A:$A,'Publication Table'!$B143,AllPublicationData!$B:$B,'Publication Table'!R$7)))))))</f>
        <v>0</v>
      </c>
    </row>
    <row r="144" spans="3:18" x14ac:dyDescent="0.35">
      <c r="C144" s="81">
        <f>IF($C$5="Total Operations",
SUMIFS(AllPublicationData!$E:$E,AllPublicationData!$A:$A,'Publication Table'!$B144,AllPublicationData!$B:$B,'Publication Table'!$C$4),
IF('Publication Table'!$C$5="All Cancelled Operations",
SUMIFS(AllPublicationData!$F:$F,AllPublicationData!$A:$A,'Publication Table'!$B144,AllPublicationData!$B:$B,'Publication Table'!$C$4),
IF('Publication Table'!$C$5="Operations cancelled by patient",
SUMIFS(AllPublicationData!$G:$G,AllPublicationData!$A:$A,'Publication Table'!$B144,AllPublicationData!$B:$B,'Publication Table'!$C$4),
IF('Publication Table'!$C$5="Operations cancelled for clinical reasons",
SUMIFS(AllPublicationData!$H:$H,AllPublicationData!$A:$A,'Publication Table'!$B144,AllPublicationData!$B:$B,'Publication Table'!$C$4),
IF('Publication Table'!$C$5="Operations cancelled for non-clinical/capacity reasons",
SUMIFS(AllPublicationData!$I:$I,AllPublicationData!$A:$A,'Publication Table'!$B144,AllPublicationData!$B:$B,'Publication Table'!$C$4),
IF('Publication Table'!$C$5="Cancellations for other reasons",
SUMIFS(AllPublicationData!$J:$J,AllPublicationData!$A:$A,'Publication Table'!$B144,AllPublicationData!$B:$B,'Publication Table'!$C$4)))))))+
IF(AND($C$4="NHS Scotland",$C$5="Total Operations"),
SUMIFS(AllPublicationData!$E:$E,AllPublicationData!$A:$A,'Publication Table'!$B144),
IF(AND($C$4="NHS Scotland",$C$5="All Cancelled Operations"),
SUMIFS(AllPublicationData!$F:$F,AllPublicationData!$A:$A,'Publication Table'!$B144),
IF(AND($C$4="NHS Scotland",$C$5="Operations cancelled by patient"),
SUMIFS(AllPublicationData!$G:$G,AllPublicationData!$A:$A,'Publication Table'!$B144),
IF(AND($C$4="NHS Scotland",$C$5="Operations cancelled for clinical reasons"),
SUMIFS(AllPublicationData!$H:$H,AllPublicationData!$A:$A,'Publication Table'!$B144),
IF(AND($C$4="NHS Scotland",$C$5="Operations cancelled for non-clinical/capacity reasons"),
SUMIFS(AllPublicationData!$I:$I,AllPublicationData!$A:$A,'Publication Table'!$B144),
IF(AND($C$4="NHS Scotland",$C$5="Cancellations for other reasons"),
SUMIFS(AllPublicationData!$J:$J,AllPublicationData!$A:$A,'Publication Table'!$B144)))))))</f>
        <v>0</v>
      </c>
      <c r="D144" s="90">
        <f>IF($C$5="Total Operations",
SUMIFS(AllPublicationData!$E:$E,AllPublicationData!$A:$A,'Publication Table'!$B144,AllPublicationData!$B:$B,'Publication Table'!$C$4,AllPublicationData!$D:$D,'Publication Table'!D$7),
IF('Publication Table'!$C$5="All Cancelled Operations",
SUMIFS(AllPublicationData!$F:$F,AllPublicationData!$A:$A,'Publication Table'!$B144,AllPublicationData!$B:$B,'Publication Table'!$C$4,AllPublicationData!$D:$D,'Publication Table'!D$7),
IF('Publication Table'!$C$5="Operations cancelled by patient",
SUMIFS(AllPublicationData!$G:$G,AllPublicationData!$A:$A,'Publication Table'!$B144,AllPublicationData!$B:$B,'Publication Table'!$C$4,AllPublicationData!$D:$D,'Publication Table'!D$7),
IF('Publication Table'!$C$5="Operations cancelled for clinical reasons",
SUMIFS(AllPublicationData!$H:$H,AllPublicationData!$A:$A,'Publication Table'!$B144,AllPublicationData!$B:$B,'Publication Table'!$C$4,AllPublicationData!$D:$D,'Publication Table'!D$7),
IF('Publication Table'!$C$5="Operations cancelled for non-clinical/capacity reasons",
SUMIFS(AllPublicationData!$I:$I,AllPublicationData!$A:$A,'Publication Table'!$B144,AllPublicationData!$B:$B,'Publication Table'!$C$4,AllPublicationData!$D:$D,'Publication Table'!D$7),
IF('Publication Table'!$C$5="Cancellations for other reasons",
SUMIFS(AllPublicationData!$J:$J,AllPublicationData!$A:$A,'Publication Table'!$B144,AllPublicationData!$B:$B,'Publication Table'!$C$4,AllPublicationData!$D:$D,'Publication Table'!D$7)))))))+
IF(AND($C$4="NHS Scotland",$C$5="Total Operations"),
SUMIFS(AllPublicationData!$E:$E,AllPublicationData!$A:$A,'Publication Table'!$B144,AllPublicationData!$B:$B,'Publication Table'!D$7),
IF(AND($C$4="NHS Scotland",$C$5="All Cancelled Operations"),
SUMIFS(AllPublicationData!$F:$F,AllPublicationData!$A:$A,'Publication Table'!$B144,AllPublicationData!$B:$B,'Publication Table'!D$7),
IF(AND($C$4="NHS Scotland",$C$5="Operations cancelled by patient"),
SUMIFS(AllPublicationData!$G:$G,AllPublicationData!$A:$A,'Publication Table'!$B144,AllPublicationData!$B:$B,'Publication Table'!D$7),
IF(AND($C$4="NHS Scotland",$C$5="Operations cancelled for clinical reasons"),
SUMIFS(AllPublicationData!$H:$H,AllPublicationData!$A:$A,'Publication Table'!$B144,AllPublicationData!$B:$B,'Publication Table'!D$7),
IF(AND($C$4="NHS Scotland",$C$5="Operations cancelled for non-clinical/capacity reasons"),
SUMIFS(AllPublicationData!$I:$I,AllPublicationData!$A:$A,'Publication Table'!$B144,AllPublicationData!$B:$B,'Publication Table'!D$7),
IF(AND($C$4="NHS Scotland",$C$5="Cancellations for other reasons"),
SUMIFS(AllPublicationData!$J:$J,AllPublicationData!$A:$A,'Publication Table'!$B144,AllPublicationData!$B:$B,'Publication Table'!D$7)))))))</f>
        <v>0</v>
      </c>
      <c r="E144" s="90">
        <f>IF($C$5="Total Operations",
SUMIFS(AllPublicationData!$E:$E,AllPublicationData!$A:$A,'Publication Table'!$B144,AllPublicationData!$B:$B,'Publication Table'!$C$4,AllPublicationData!$D:$D,'Publication Table'!E$7),
IF('Publication Table'!$C$5="All Cancelled Operations",
SUMIFS(AllPublicationData!$F:$F,AllPublicationData!$A:$A,'Publication Table'!$B144,AllPublicationData!$B:$B,'Publication Table'!$C$4,AllPublicationData!$D:$D,'Publication Table'!E$7),
IF('Publication Table'!$C$5="Operations cancelled by patient",
SUMIFS(AllPublicationData!$G:$G,AllPublicationData!$A:$A,'Publication Table'!$B144,AllPublicationData!$B:$B,'Publication Table'!$C$4,AllPublicationData!$D:$D,'Publication Table'!E$7),
IF('Publication Table'!$C$5="Operations cancelled for clinical reasons",
SUMIFS(AllPublicationData!$H:$H,AllPublicationData!$A:$A,'Publication Table'!$B144,AllPublicationData!$B:$B,'Publication Table'!$C$4,AllPublicationData!$D:$D,'Publication Table'!E$7),
IF('Publication Table'!$C$5="Operations cancelled for non-clinical/capacity reasons",
SUMIFS(AllPublicationData!$I:$I,AllPublicationData!$A:$A,'Publication Table'!$B144,AllPublicationData!$B:$B,'Publication Table'!$C$4,AllPublicationData!$D:$D,'Publication Table'!E$7),
IF('Publication Table'!$C$5="Cancellations for other reasons",
SUMIFS(AllPublicationData!$J:$J,AllPublicationData!$A:$A,'Publication Table'!$B144,AllPublicationData!$B:$B,'Publication Table'!$C$4,AllPublicationData!$D:$D,'Publication Table'!E$7)))))))+
IF(AND($C$4="NHS Scotland",$C$5="Total Operations"),
SUMIFS(AllPublicationData!$E:$E,AllPublicationData!$A:$A,'Publication Table'!$B144,AllPublicationData!$B:$B,'Publication Table'!E$7),
IF(AND($C$4="NHS Scotland",$C$5="All Cancelled Operations"),
SUMIFS(AllPublicationData!$F:$F,AllPublicationData!$A:$A,'Publication Table'!$B144,AllPublicationData!$B:$B,'Publication Table'!E$7),
IF(AND($C$4="NHS Scotland",$C$5="Operations cancelled by patient"),
SUMIFS(AllPublicationData!$G:$G,AllPublicationData!$A:$A,'Publication Table'!$B144,AllPublicationData!$B:$B,'Publication Table'!E$7),
IF(AND($C$4="NHS Scotland",$C$5="Operations cancelled for clinical reasons"),
SUMIFS(AllPublicationData!$H:$H,AllPublicationData!$A:$A,'Publication Table'!$B144,AllPublicationData!$B:$B,'Publication Table'!E$7),
IF(AND($C$4="NHS Scotland",$C$5="Operations cancelled for non-clinical/capacity reasons"),
SUMIFS(AllPublicationData!$I:$I,AllPublicationData!$A:$A,'Publication Table'!$B144,AllPublicationData!$B:$B,'Publication Table'!E$7),
IF(AND($C$4="NHS Scotland",$C$5="Cancellations for other reasons"),
SUMIFS(AllPublicationData!$J:$J,AllPublicationData!$A:$A,'Publication Table'!$B144,AllPublicationData!$B:$B,'Publication Table'!E$7)))))))</f>
        <v>0</v>
      </c>
      <c r="F144" s="90">
        <f>IF($C$5="Total Operations",
SUMIFS(AllPublicationData!$E:$E,AllPublicationData!$A:$A,'Publication Table'!$B144,AllPublicationData!$B:$B,'Publication Table'!$C$4,AllPublicationData!$D:$D,'Publication Table'!F$7),
IF('Publication Table'!$C$5="All Cancelled Operations",
SUMIFS(AllPublicationData!$F:$F,AllPublicationData!$A:$A,'Publication Table'!$B144,AllPublicationData!$B:$B,'Publication Table'!$C$4,AllPublicationData!$D:$D,'Publication Table'!F$7),
IF('Publication Table'!$C$5="Operations cancelled by patient",
SUMIFS(AllPublicationData!$G:$G,AllPublicationData!$A:$A,'Publication Table'!$B144,AllPublicationData!$B:$B,'Publication Table'!$C$4,AllPublicationData!$D:$D,'Publication Table'!F$7),
IF('Publication Table'!$C$5="Operations cancelled for clinical reasons",
SUMIFS(AllPublicationData!$H:$H,AllPublicationData!$A:$A,'Publication Table'!$B144,AllPublicationData!$B:$B,'Publication Table'!$C$4,AllPublicationData!$D:$D,'Publication Table'!F$7),
IF('Publication Table'!$C$5="Operations cancelled for non-clinical/capacity reasons",
SUMIFS(AllPublicationData!$I:$I,AllPublicationData!$A:$A,'Publication Table'!$B144,AllPublicationData!$B:$B,'Publication Table'!$C$4,AllPublicationData!$D:$D,'Publication Table'!F$7),
IF('Publication Table'!$C$5="Cancellations for other reasons",
SUMIFS(AllPublicationData!$J:$J,AllPublicationData!$A:$A,'Publication Table'!$B144,AllPublicationData!$B:$B,'Publication Table'!$C$4,AllPublicationData!$D:$D,'Publication Table'!F$7)))))))+
IF(AND($C$4="NHS Scotland",$C$5="Total Operations"),
SUMIFS(AllPublicationData!$E:$E,AllPublicationData!$A:$A,'Publication Table'!$B144,AllPublicationData!$B:$B,'Publication Table'!F$7),
IF(AND($C$4="NHS Scotland",$C$5="All Cancelled Operations"),
SUMIFS(AllPublicationData!$F:$F,AllPublicationData!$A:$A,'Publication Table'!$B144,AllPublicationData!$B:$B,'Publication Table'!F$7),
IF(AND($C$4="NHS Scotland",$C$5="Operations cancelled by patient"),
SUMIFS(AllPublicationData!$G:$G,AllPublicationData!$A:$A,'Publication Table'!$B144,AllPublicationData!$B:$B,'Publication Table'!F$7),
IF(AND($C$4="NHS Scotland",$C$5="Operations cancelled for clinical reasons"),
SUMIFS(AllPublicationData!$H:$H,AllPublicationData!$A:$A,'Publication Table'!$B144,AllPublicationData!$B:$B,'Publication Table'!F$7),
IF(AND($C$4="NHS Scotland",$C$5="Operations cancelled for non-clinical/capacity reasons"),
SUMIFS(AllPublicationData!$I:$I,AllPublicationData!$A:$A,'Publication Table'!$B144,AllPublicationData!$B:$B,'Publication Table'!F$7),
IF(AND($C$4="NHS Scotland",$C$5="Cancellations for other reasons"),
SUMIFS(AllPublicationData!$J:$J,AllPublicationData!$A:$A,'Publication Table'!$B144,AllPublicationData!$B:$B,'Publication Table'!F$7)))))))</f>
        <v>0</v>
      </c>
      <c r="G144" s="90">
        <f>IF($C$5="Total Operations",
SUMIFS(AllPublicationData!$E:$E,AllPublicationData!$A:$A,'Publication Table'!$B144,AllPublicationData!$B:$B,'Publication Table'!$C$4,AllPublicationData!$D:$D,'Publication Table'!G$7),
IF('Publication Table'!$C$5="All Cancelled Operations",
SUMIFS(AllPublicationData!$F:$F,AllPublicationData!$A:$A,'Publication Table'!$B144,AllPublicationData!$B:$B,'Publication Table'!$C$4,AllPublicationData!$D:$D,'Publication Table'!G$7),
IF('Publication Table'!$C$5="Operations cancelled by patient",
SUMIFS(AllPublicationData!$G:$G,AllPublicationData!$A:$A,'Publication Table'!$B144,AllPublicationData!$B:$B,'Publication Table'!$C$4,AllPublicationData!$D:$D,'Publication Table'!G$7),
IF('Publication Table'!$C$5="Operations cancelled for clinical reasons",
SUMIFS(AllPublicationData!$H:$H,AllPublicationData!$A:$A,'Publication Table'!$B144,AllPublicationData!$B:$B,'Publication Table'!$C$4,AllPublicationData!$D:$D,'Publication Table'!G$7),
IF('Publication Table'!$C$5="Operations cancelled for non-clinical/capacity reasons",
SUMIFS(AllPublicationData!$I:$I,AllPublicationData!$A:$A,'Publication Table'!$B144,AllPublicationData!$B:$B,'Publication Table'!$C$4,AllPublicationData!$D:$D,'Publication Table'!G$7),
IF('Publication Table'!$C$5="Cancellations for other reasons",
SUMIFS(AllPublicationData!$J:$J,AllPublicationData!$A:$A,'Publication Table'!$B144,AllPublicationData!$B:$B,'Publication Table'!$C$4,AllPublicationData!$D:$D,'Publication Table'!G$7)))))))+
IF(AND($C$4="NHS Scotland",$C$5="Total Operations"),
SUMIFS(AllPublicationData!$E:$E,AllPublicationData!$A:$A,'Publication Table'!$B144,AllPublicationData!$B:$B,'Publication Table'!G$7),
IF(AND($C$4="NHS Scotland",$C$5="All Cancelled Operations"),
SUMIFS(AllPublicationData!$F:$F,AllPublicationData!$A:$A,'Publication Table'!$B144,AllPublicationData!$B:$B,'Publication Table'!G$7),
IF(AND($C$4="NHS Scotland",$C$5="Operations cancelled by patient"),
SUMIFS(AllPublicationData!$G:$G,AllPublicationData!$A:$A,'Publication Table'!$B144,AllPublicationData!$B:$B,'Publication Table'!G$7),
IF(AND($C$4="NHS Scotland",$C$5="Operations cancelled for clinical reasons"),
SUMIFS(AllPublicationData!$H:$H,AllPublicationData!$A:$A,'Publication Table'!$B144,AllPublicationData!$B:$B,'Publication Table'!G$7),
IF(AND($C$4="NHS Scotland",$C$5="Operations cancelled for non-clinical/capacity reasons"),
SUMIFS(AllPublicationData!$I:$I,AllPublicationData!$A:$A,'Publication Table'!$B144,AllPublicationData!$B:$B,'Publication Table'!G$7),
IF(AND($C$4="NHS Scotland",$C$5="Cancellations for other reasons"),
SUMIFS(AllPublicationData!$J:$J,AllPublicationData!$A:$A,'Publication Table'!$B144,AllPublicationData!$B:$B,'Publication Table'!G$7)))))))</f>
        <v>0</v>
      </c>
      <c r="H144" s="90">
        <f>IF($C$5="Total Operations",
SUMIFS(AllPublicationData!$E:$E,AllPublicationData!$A:$A,'Publication Table'!$B144,AllPublicationData!$B:$B,'Publication Table'!$C$4,AllPublicationData!$D:$D,'Publication Table'!H$7),
IF('Publication Table'!$C$5="All Cancelled Operations",
SUMIFS(AllPublicationData!$F:$F,AllPublicationData!$A:$A,'Publication Table'!$B144,AllPublicationData!$B:$B,'Publication Table'!$C$4,AllPublicationData!$D:$D,'Publication Table'!H$7),
IF('Publication Table'!$C$5="Operations cancelled by patient",
SUMIFS(AllPublicationData!$G:$G,AllPublicationData!$A:$A,'Publication Table'!$B144,AllPublicationData!$B:$B,'Publication Table'!$C$4,AllPublicationData!$D:$D,'Publication Table'!H$7),
IF('Publication Table'!$C$5="Operations cancelled for clinical reasons",
SUMIFS(AllPublicationData!$H:$H,AllPublicationData!$A:$A,'Publication Table'!$B144,AllPublicationData!$B:$B,'Publication Table'!$C$4,AllPublicationData!$D:$D,'Publication Table'!H$7),
IF('Publication Table'!$C$5="Operations cancelled for non-clinical/capacity reasons",
SUMIFS(AllPublicationData!$I:$I,AllPublicationData!$A:$A,'Publication Table'!$B144,AllPublicationData!$B:$B,'Publication Table'!$C$4,AllPublicationData!$D:$D,'Publication Table'!H$7),
IF('Publication Table'!$C$5="Cancellations for other reasons",
SUMIFS(AllPublicationData!$J:$J,AllPublicationData!$A:$A,'Publication Table'!$B144,AllPublicationData!$B:$B,'Publication Table'!$C$4,AllPublicationData!$D:$D,'Publication Table'!H$7)))))))+
IF(AND($C$4="NHS Scotland",$C$5="Total Operations"),
SUMIFS(AllPublicationData!$E:$E,AllPublicationData!$A:$A,'Publication Table'!$B144,AllPublicationData!$B:$B,'Publication Table'!H$7),
IF(AND($C$4="NHS Scotland",$C$5="All Cancelled Operations"),
SUMIFS(AllPublicationData!$F:$F,AllPublicationData!$A:$A,'Publication Table'!$B144,AllPublicationData!$B:$B,'Publication Table'!H$7),
IF(AND($C$4="NHS Scotland",$C$5="Operations cancelled by patient"),
SUMIFS(AllPublicationData!$G:$G,AllPublicationData!$A:$A,'Publication Table'!$B144,AllPublicationData!$B:$B,'Publication Table'!H$7),
IF(AND($C$4="NHS Scotland",$C$5="Operations cancelled for clinical reasons"),
SUMIFS(AllPublicationData!$H:$H,AllPublicationData!$A:$A,'Publication Table'!$B144,AllPublicationData!$B:$B,'Publication Table'!H$7),
IF(AND($C$4="NHS Scotland",$C$5="Operations cancelled for non-clinical/capacity reasons"),
SUMIFS(AllPublicationData!$I:$I,AllPublicationData!$A:$A,'Publication Table'!$B144,AllPublicationData!$B:$B,'Publication Table'!H$7),
IF(AND($C$4="NHS Scotland",$C$5="Cancellations for other reasons"),
SUMIFS(AllPublicationData!$J:$J,AllPublicationData!$A:$A,'Publication Table'!$B144,AllPublicationData!$B:$B,'Publication Table'!H$7)))))))</f>
        <v>0</v>
      </c>
      <c r="I144" s="90">
        <f>IF($C$5="Total Operations",
SUMIFS(AllPublicationData!$E:$E,AllPublicationData!$A:$A,'Publication Table'!$B144,AllPublicationData!$B:$B,'Publication Table'!$C$4,AllPublicationData!$D:$D,'Publication Table'!I$7),
IF('Publication Table'!$C$5="All Cancelled Operations",
SUMIFS(AllPublicationData!$F:$F,AllPublicationData!$A:$A,'Publication Table'!$B144,AllPublicationData!$B:$B,'Publication Table'!$C$4,AllPublicationData!$D:$D,'Publication Table'!I$7),
IF('Publication Table'!$C$5="Operations cancelled by patient",
SUMIFS(AllPublicationData!$G:$G,AllPublicationData!$A:$A,'Publication Table'!$B144,AllPublicationData!$B:$B,'Publication Table'!$C$4,AllPublicationData!$D:$D,'Publication Table'!I$7),
IF('Publication Table'!$C$5="Operations cancelled for clinical reasons",
SUMIFS(AllPublicationData!$H:$H,AllPublicationData!$A:$A,'Publication Table'!$B144,AllPublicationData!$B:$B,'Publication Table'!$C$4,AllPublicationData!$D:$D,'Publication Table'!I$7),
IF('Publication Table'!$C$5="Operations cancelled for non-clinical/capacity reasons",
SUMIFS(AllPublicationData!$I:$I,AllPublicationData!$A:$A,'Publication Table'!$B144,AllPublicationData!$B:$B,'Publication Table'!$C$4,AllPublicationData!$D:$D,'Publication Table'!I$7),
IF('Publication Table'!$C$5="Cancellations for other reasons",
SUMIFS(AllPublicationData!$J:$J,AllPublicationData!$A:$A,'Publication Table'!$B144,AllPublicationData!$B:$B,'Publication Table'!$C$4,AllPublicationData!$D:$D,'Publication Table'!I$7)))))))+
IF(AND($C$4="NHS Scotland",$C$5="Total Operations"),
SUMIFS(AllPublicationData!$E:$E,AllPublicationData!$A:$A,'Publication Table'!$B144,AllPublicationData!$B:$B,'Publication Table'!I$7),
IF(AND($C$4="NHS Scotland",$C$5="All Cancelled Operations"),
SUMIFS(AllPublicationData!$F:$F,AllPublicationData!$A:$A,'Publication Table'!$B144,AllPublicationData!$B:$B,'Publication Table'!I$7),
IF(AND($C$4="NHS Scotland",$C$5="Operations cancelled by patient"),
SUMIFS(AllPublicationData!$G:$G,AllPublicationData!$A:$A,'Publication Table'!$B144,AllPublicationData!$B:$B,'Publication Table'!I$7),
IF(AND($C$4="NHS Scotland",$C$5="Operations cancelled for clinical reasons"),
SUMIFS(AllPublicationData!$H:$H,AllPublicationData!$A:$A,'Publication Table'!$B144,AllPublicationData!$B:$B,'Publication Table'!I$7),
IF(AND($C$4="NHS Scotland",$C$5="Operations cancelled for non-clinical/capacity reasons"),
SUMIFS(AllPublicationData!$I:$I,AllPublicationData!$A:$A,'Publication Table'!$B144,AllPublicationData!$B:$B,'Publication Table'!I$7),
IF(AND($C$4="NHS Scotland",$C$5="Cancellations for other reasons"),
SUMIFS(AllPublicationData!$J:$J,AllPublicationData!$A:$A,'Publication Table'!$B144,AllPublicationData!$B:$B,'Publication Table'!I$7)))))))</f>
        <v>0</v>
      </c>
      <c r="J144" s="90">
        <f>IF($C$5="Total Operations",
SUMIFS(AllPublicationData!$E:$E,AllPublicationData!$A:$A,'Publication Table'!$B144,AllPublicationData!$B:$B,'Publication Table'!$C$4,AllPublicationData!$D:$D,'Publication Table'!J$7),
IF('Publication Table'!$C$5="All Cancelled Operations",
SUMIFS(AllPublicationData!$F:$F,AllPublicationData!$A:$A,'Publication Table'!$B144,AllPublicationData!$B:$B,'Publication Table'!$C$4,AllPublicationData!$D:$D,'Publication Table'!J$7),
IF('Publication Table'!$C$5="Operations cancelled by patient",
SUMIFS(AllPublicationData!$G:$G,AllPublicationData!$A:$A,'Publication Table'!$B144,AllPublicationData!$B:$B,'Publication Table'!$C$4,AllPublicationData!$D:$D,'Publication Table'!J$7),
IF('Publication Table'!$C$5="Operations cancelled for clinical reasons",
SUMIFS(AllPublicationData!$H:$H,AllPublicationData!$A:$A,'Publication Table'!$B144,AllPublicationData!$B:$B,'Publication Table'!$C$4,AllPublicationData!$D:$D,'Publication Table'!J$7),
IF('Publication Table'!$C$5="Operations cancelled for non-clinical/capacity reasons",
SUMIFS(AllPublicationData!$I:$I,AllPublicationData!$A:$A,'Publication Table'!$B144,AllPublicationData!$B:$B,'Publication Table'!$C$4,AllPublicationData!$D:$D,'Publication Table'!J$7),
IF('Publication Table'!$C$5="Cancellations for other reasons",
SUMIFS(AllPublicationData!$J:$J,AllPublicationData!$A:$A,'Publication Table'!$B144,AllPublicationData!$B:$B,'Publication Table'!$C$4,AllPublicationData!$D:$D,'Publication Table'!J$7)))))))+
IF(AND($C$4="NHS Scotland",$C$5="Total Operations"),
SUMIFS(AllPublicationData!$E:$E,AllPublicationData!$A:$A,'Publication Table'!$B144,AllPublicationData!$B:$B,'Publication Table'!J$7),
IF(AND($C$4="NHS Scotland",$C$5="All Cancelled Operations"),
SUMIFS(AllPublicationData!$F:$F,AllPublicationData!$A:$A,'Publication Table'!$B144,AllPublicationData!$B:$B,'Publication Table'!J$7),
IF(AND($C$4="NHS Scotland",$C$5="Operations cancelled by patient"),
SUMIFS(AllPublicationData!$G:$G,AllPublicationData!$A:$A,'Publication Table'!$B144,AllPublicationData!$B:$B,'Publication Table'!J$7),
IF(AND($C$4="NHS Scotland",$C$5="Operations cancelled for clinical reasons"),
SUMIFS(AllPublicationData!$H:$H,AllPublicationData!$A:$A,'Publication Table'!$B144,AllPublicationData!$B:$B,'Publication Table'!J$7),
IF(AND($C$4="NHS Scotland",$C$5="Operations cancelled for non-clinical/capacity reasons"),
SUMIFS(AllPublicationData!$I:$I,AllPublicationData!$A:$A,'Publication Table'!$B144,AllPublicationData!$B:$B,'Publication Table'!J$7),
IF(AND($C$4="NHS Scotland",$C$5="Cancellations for other reasons"),
SUMIFS(AllPublicationData!$J:$J,AllPublicationData!$A:$A,'Publication Table'!$B144,AllPublicationData!$B:$B,'Publication Table'!J$7)))))))</f>
        <v>0</v>
      </c>
      <c r="K144" s="90">
        <f>IF($C$5="Total Operations",
SUMIFS(AllPublicationData!$E:$E,AllPublicationData!$A:$A,'Publication Table'!$B144,AllPublicationData!$B:$B,'Publication Table'!$C$4,AllPublicationData!$D:$D,'Publication Table'!K$7),
IF('Publication Table'!$C$5="All Cancelled Operations",
SUMIFS(AllPublicationData!$F:$F,AllPublicationData!$A:$A,'Publication Table'!$B144,AllPublicationData!$B:$B,'Publication Table'!$C$4,AllPublicationData!$D:$D,'Publication Table'!K$7),
IF('Publication Table'!$C$5="Operations cancelled by patient",
SUMIFS(AllPublicationData!$G:$G,AllPublicationData!$A:$A,'Publication Table'!$B144,AllPublicationData!$B:$B,'Publication Table'!$C$4,AllPublicationData!$D:$D,'Publication Table'!K$7),
IF('Publication Table'!$C$5="Operations cancelled for clinical reasons",
SUMIFS(AllPublicationData!$H:$H,AllPublicationData!$A:$A,'Publication Table'!$B144,AllPublicationData!$B:$B,'Publication Table'!$C$4,AllPublicationData!$D:$D,'Publication Table'!K$7),
IF('Publication Table'!$C$5="Operations cancelled for non-clinical/capacity reasons",
SUMIFS(AllPublicationData!$I:$I,AllPublicationData!$A:$A,'Publication Table'!$B144,AllPublicationData!$B:$B,'Publication Table'!$C$4,AllPublicationData!$D:$D,'Publication Table'!K$7),
IF('Publication Table'!$C$5="Cancellations for other reasons",
SUMIFS(AllPublicationData!$J:$J,AllPublicationData!$A:$A,'Publication Table'!$B144,AllPublicationData!$B:$B,'Publication Table'!$C$4,AllPublicationData!$D:$D,'Publication Table'!K$7)))))))+
IF(AND($C$4="NHS Scotland",$C$5="Total Operations"),
SUMIFS(AllPublicationData!$E:$E,AllPublicationData!$A:$A,'Publication Table'!$B144,AllPublicationData!$B:$B,'Publication Table'!K$7),
IF(AND($C$4="NHS Scotland",$C$5="All Cancelled Operations"),
SUMIFS(AllPublicationData!$F:$F,AllPublicationData!$A:$A,'Publication Table'!$B144,AllPublicationData!$B:$B,'Publication Table'!K$7),
IF(AND($C$4="NHS Scotland",$C$5="Operations cancelled by patient"),
SUMIFS(AllPublicationData!$G:$G,AllPublicationData!$A:$A,'Publication Table'!$B144,AllPublicationData!$B:$B,'Publication Table'!K$7),
IF(AND($C$4="NHS Scotland",$C$5="Operations cancelled for clinical reasons"),
SUMIFS(AllPublicationData!$H:$H,AllPublicationData!$A:$A,'Publication Table'!$B144,AllPublicationData!$B:$B,'Publication Table'!K$7),
IF(AND($C$4="NHS Scotland",$C$5="Operations cancelled for non-clinical/capacity reasons"),
SUMIFS(AllPublicationData!$I:$I,AllPublicationData!$A:$A,'Publication Table'!$B144,AllPublicationData!$B:$B,'Publication Table'!K$7),
IF(AND($C$4="NHS Scotland",$C$5="Cancellations for other reasons"),
SUMIFS(AllPublicationData!$J:$J,AllPublicationData!$A:$A,'Publication Table'!$B144,AllPublicationData!$B:$B,'Publication Table'!K$7)))))))</f>
        <v>0</v>
      </c>
      <c r="L144" s="90">
        <f>IF($C$5="Total Operations",
SUMIFS(AllPublicationData!$E:$E,AllPublicationData!$A:$A,'Publication Table'!$B144,AllPublicationData!$B:$B,'Publication Table'!$C$4,AllPublicationData!$D:$D,'Publication Table'!L$7),
IF('Publication Table'!$C$5="All Cancelled Operations",
SUMIFS(AllPublicationData!$F:$F,AllPublicationData!$A:$A,'Publication Table'!$B144,AllPublicationData!$B:$B,'Publication Table'!$C$4,AllPublicationData!$D:$D,'Publication Table'!L$7),
IF('Publication Table'!$C$5="Operations cancelled by patient",
SUMIFS(AllPublicationData!$G:$G,AllPublicationData!$A:$A,'Publication Table'!$B144,AllPublicationData!$B:$B,'Publication Table'!$C$4,AllPublicationData!$D:$D,'Publication Table'!L$7),
IF('Publication Table'!$C$5="Operations cancelled for clinical reasons",
SUMIFS(AllPublicationData!$H:$H,AllPublicationData!$A:$A,'Publication Table'!$B144,AllPublicationData!$B:$B,'Publication Table'!$C$4,AllPublicationData!$D:$D,'Publication Table'!L$7),
IF('Publication Table'!$C$5="Operations cancelled for non-clinical/capacity reasons",
SUMIFS(AllPublicationData!$I:$I,AllPublicationData!$A:$A,'Publication Table'!$B144,AllPublicationData!$B:$B,'Publication Table'!$C$4,AllPublicationData!$D:$D,'Publication Table'!L$7),
IF('Publication Table'!$C$5="Cancellations for other reasons",
SUMIFS(AllPublicationData!$J:$J,AllPublicationData!$A:$A,'Publication Table'!$B144,AllPublicationData!$B:$B,'Publication Table'!$C$4,AllPublicationData!$D:$D,'Publication Table'!L$7)))))))+
IF(AND($C$4="NHS Scotland",$C$5="Total Operations"),
SUMIFS(AllPublicationData!$E:$E,AllPublicationData!$A:$A,'Publication Table'!$B144,AllPublicationData!$B:$B,'Publication Table'!L$7),
IF(AND($C$4="NHS Scotland",$C$5="All Cancelled Operations"),
SUMIFS(AllPublicationData!$F:$F,AllPublicationData!$A:$A,'Publication Table'!$B144,AllPublicationData!$B:$B,'Publication Table'!L$7),
IF(AND($C$4="NHS Scotland",$C$5="Operations cancelled by patient"),
SUMIFS(AllPublicationData!$G:$G,AllPublicationData!$A:$A,'Publication Table'!$B144,AllPublicationData!$B:$B,'Publication Table'!L$7),
IF(AND($C$4="NHS Scotland",$C$5="Operations cancelled for clinical reasons"),
SUMIFS(AllPublicationData!$H:$H,AllPublicationData!$A:$A,'Publication Table'!$B144,AllPublicationData!$B:$B,'Publication Table'!L$7),
IF(AND($C$4="NHS Scotland",$C$5="Operations cancelled for non-clinical/capacity reasons"),
SUMIFS(AllPublicationData!$I:$I,AllPublicationData!$A:$A,'Publication Table'!$B144,AllPublicationData!$B:$B,'Publication Table'!L$7),
IF(AND($C$4="NHS Scotland",$C$5="Cancellations for other reasons"),
SUMIFS(AllPublicationData!$J:$J,AllPublicationData!$A:$A,'Publication Table'!$B144,AllPublicationData!$B:$B,'Publication Table'!L$7)))))))</f>
        <v>0</v>
      </c>
      <c r="M144" s="90">
        <f>IF($C$5="Total Operations",
SUMIFS(AllPublicationData!$E:$E,AllPublicationData!$A:$A,'Publication Table'!$B144,AllPublicationData!$B:$B,'Publication Table'!$C$4,AllPublicationData!$D:$D,'Publication Table'!M$7),
IF('Publication Table'!$C$5="All Cancelled Operations",
SUMIFS(AllPublicationData!$F:$F,AllPublicationData!$A:$A,'Publication Table'!$B144,AllPublicationData!$B:$B,'Publication Table'!$C$4,AllPublicationData!$D:$D,'Publication Table'!M$7),
IF('Publication Table'!$C$5="Operations cancelled by patient",
SUMIFS(AllPublicationData!$G:$G,AllPublicationData!$A:$A,'Publication Table'!$B144,AllPublicationData!$B:$B,'Publication Table'!$C$4,AllPublicationData!$D:$D,'Publication Table'!M$7),
IF('Publication Table'!$C$5="Operations cancelled for clinical reasons",
SUMIFS(AllPublicationData!$G:$G,AllPublicationData!$A:$A,'Publication Table'!$B144,AllPublicationData!$B:$B,'Publication Table'!$C$4,AllPublicationData!$D:$D,'Publication Table'!M$7),
IF('Publication Table'!$C$5="Operations cancelled for non-clinical/capacity reasons",
SUMIFS(AllPublicationData!$G:$G,AllPublicationData!$A:$A,'Publication Table'!$B144,AllPublicationData!$B:$B,'Publication Table'!$C$4,AllPublicationData!$D:$D,'Publication Table'!M$7),
IF('Publication Table'!$C$5="Cancellations for other reasons",
SUMIFS(AllPublicationData!$G:$G,AllPublicationData!$A:$A,'Publication Table'!$B144,AllPublicationData!$B:$B,'Publication Table'!$C$4,AllPublicationData!$D:$D,'Publication Table'!M$7)))))))+
IF(AND($C$4="NHS Scotland",$C$5="Total Operations"),
SUMIFS(AllPublicationData!$E:$E,AllPublicationData!$A:$A,'Publication Table'!$B144,AllPublicationData!$B:$B,'Publication Table'!M$7),
IF(AND($C$4="NHS Scotland",$C$5="All Cancelled Operations"),
SUMIFS(AllPublicationData!$F:$F,AllPublicationData!$A:$A,'Publication Table'!$B144,AllPublicationData!$B:$B,'Publication Table'!M$7),
IF(AND($C$4="NHS Scotland",$C$5="Operations cancelled by patient"),
SUMIFS(AllPublicationData!$G:$G,AllPublicationData!$A:$A,'Publication Table'!$B144,AllPublicationData!$B:$B,'Publication Table'!M$7),
IF(AND($C$4="NHS Scotland",$C$5="Operations cancelled for clinical reasons"),
SUMIFS(AllPublicationData!$H:$H,AllPublicationData!$A:$A,'Publication Table'!$B144,AllPublicationData!$B:$B,'Publication Table'!M$7),
IF(AND($C$4="NHS Scotland",$C$5="Operations cancelled for non-clinical/capacity reasons"),
SUMIFS(AllPublicationData!$I:$I,AllPublicationData!$A:$A,'Publication Table'!$B144,AllPublicationData!$B:$B,'Publication Table'!M$7),
IF(AND($C$4="NHS Scotland",$C$5="Cancellations for other reasons"),
SUMIFS(AllPublicationData!$J:$J,AllPublicationData!$A:$A,'Publication Table'!$B144,AllPublicationData!$B:$B,'Publication Table'!M$7)))))))</f>
        <v>0</v>
      </c>
      <c r="N144" s="90">
        <f>IF($C$5="Total Operations",
SUMIFS(AllPublicationData!$E:$E,AllPublicationData!$A:$A,'Publication Table'!$B144,AllPublicationData!$B:$B,'Publication Table'!$C$4,AllPublicationData!$D:$D,'Publication Table'!N$7),
IF('Publication Table'!$C$5="All Cancelled Operations",
SUMIFS(AllPublicationData!$F:$F,AllPublicationData!$A:$A,'Publication Table'!$B144,AllPublicationData!$B:$B,'Publication Table'!$C$4,AllPublicationData!$D:$D,'Publication Table'!N$7),
IF('Publication Table'!$C$5="Operations cancelled by patient",
SUMIFS(AllPublicationData!$G:$G,AllPublicationData!$A:$A,'Publication Table'!$B144,AllPublicationData!$B:$B,'Publication Table'!$C$4,AllPublicationData!$D:$D,'Publication Table'!N$7),
IF('Publication Table'!$C$5="Operations cancelled for clinical reasons",
SUMIFS(AllPublicationData!$G:$G,AllPublicationData!$A:$A,'Publication Table'!$B144,AllPublicationData!$B:$B,'Publication Table'!$C$4,AllPublicationData!$D:$D,'Publication Table'!N$7),
IF('Publication Table'!$C$5="Operations cancelled for non-clinical/capacity reasons",
SUMIFS(AllPublicationData!$G:$G,AllPublicationData!$A:$A,'Publication Table'!$B144,AllPublicationData!$B:$B,'Publication Table'!$C$4,AllPublicationData!$D:$D,'Publication Table'!N$7),
IF('Publication Table'!$C$5="Cancellations for other reasons",
SUMIFS(AllPublicationData!$G:$G,AllPublicationData!$A:$A,'Publication Table'!$B144,AllPublicationData!$B:$B,'Publication Table'!$C$4,AllPublicationData!$D:$D,'Publication Table'!N$7)))))))+
IF(AND($C$4="NHS Scotland",$C$5="Total Operations"),
SUMIFS(AllPublicationData!$E:$E,AllPublicationData!$A:$A,'Publication Table'!$B144,AllPublicationData!$B:$B,'Publication Table'!N$7),
IF(AND($C$4="NHS Scotland",$C$5="All Cancelled Operations"),
SUMIFS(AllPublicationData!$F:$F,AllPublicationData!$A:$A,'Publication Table'!$B144,AllPublicationData!$B:$B,'Publication Table'!N$7),
IF(AND($C$4="NHS Scotland",$C$5="Operations cancelled by patient"),
SUMIFS(AllPublicationData!$G:$G,AllPublicationData!$A:$A,'Publication Table'!$B144,AllPublicationData!$B:$B,'Publication Table'!N$7),
IF(AND($C$4="NHS Scotland",$C$5="Operations cancelled for clinical reasons"),
SUMIFS(AllPublicationData!$H:$H,AllPublicationData!$A:$A,'Publication Table'!$B144,AllPublicationData!$B:$B,'Publication Table'!N$7),
IF(AND($C$4="NHS Scotland",$C$5="Operations cancelled for non-clinical/capacity reasons"),
SUMIFS(AllPublicationData!$I:$I,AllPublicationData!$A:$A,'Publication Table'!$B144,AllPublicationData!$B:$B,'Publication Table'!N$7),
IF(AND($C$4="NHS Scotland",$C$5="Cancellations for other reasons"),
SUMIFS(AllPublicationData!$J:$J,AllPublicationData!$A:$A,'Publication Table'!$B144,AllPublicationData!$B:$B,'Publication Table'!N$7)))))))</f>
        <v>0</v>
      </c>
      <c r="O144" s="90">
        <f>IF($C$5="Total Operations",
SUMIFS(AllPublicationData!$E:$E,AllPublicationData!$A:$A,'Publication Table'!$B144,AllPublicationData!$B:$B,'Publication Table'!$C$4,AllPublicationData!$D:$D,'Publication Table'!O$7),
IF('Publication Table'!$C$5="All Cancelled Operations",
SUMIFS(AllPublicationData!$F:$F,AllPublicationData!$A:$A,'Publication Table'!$B144,AllPublicationData!$B:$B,'Publication Table'!$C$4,AllPublicationData!$D:$D,'Publication Table'!O$7),
IF('Publication Table'!$C$5="Operations cancelled by patient",
SUMIFS(AllPublicationData!$G:$G,AllPublicationData!$A:$A,'Publication Table'!$B144,AllPublicationData!$B:$B,'Publication Table'!$C$4,AllPublicationData!$D:$D,'Publication Table'!O$7),
IF('Publication Table'!$C$5="Operations cancelled for clinical reasons",
SUMIFS(AllPublicationData!$G:$G,AllPublicationData!$A:$A,'Publication Table'!$B144,AllPublicationData!$B:$B,'Publication Table'!$C$4,AllPublicationData!$D:$D,'Publication Table'!O$7),
IF('Publication Table'!$C$5="Operations cancelled for non-clinical/capacity reasons",
SUMIFS(AllPublicationData!$G:$G,AllPublicationData!$A:$A,'Publication Table'!$B144,AllPublicationData!$B:$B,'Publication Table'!$C$4,AllPublicationData!$D:$D,'Publication Table'!O$7),
IF('Publication Table'!$C$5="Cancellations for other reasons",
SUMIFS(AllPublicationData!$G:$G,AllPublicationData!$A:$A,'Publication Table'!$B144,AllPublicationData!$B:$B,'Publication Table'!$C$4,AllPublicationData!$D:$D,'Publication Table'!O$7)))))))+
IF(AND($C$4="NHS Scotland",$C$5="Total Operations"),
SUMIFS(AllPublicationData!$E:$E,AllPublicationData!$A:$A,'Publication Table'!$B144,AllPublicationData!$B:$B,'Publication Table'!O$7),
IF(AND($C$4="NHS Scotland",$C$5="All Cancelled Operations"),
SUMIFS(AllPublicationData!$F:$F,AllPublicationData!$A:$A,'Publication Table'!$B144,AllPublicationData!$B:$B,'Publication Table'!O$7),
IF(AND($C$4="NHS Scotland",$C$5="Operations cancelled by patient"),
SUMIFS(AllPublicationData!$G:$G,AllPublicationData!$A:$A,'Publication Table'!$B144,AllPublicationData!$B:$B,'Publication Table'!O$7),
IF(AND($C$4="NHS Scotland",$C$5="Operations cancelled for clinical reasons"),
SUMIFS(AllPublicationData!$H:$H,AllPublicationData!$A:$A,'Publication Table'!$B144,AllPublicationData!$B:$B,'Publication Table'!O$7),
IF(AND($C$4="NHS Scotland",$C$5="Operations cancelled for non-clinical/capacity reasons"),
SUMIFS(AllPublicationData!$I:$I,AllPublicationData!$A:$A,'Publication Table'!$B144,AllPublicationData!$B:$B,'Publication Table'!O$7),
IF(AND($C$4="NHS Scotland",$C$5="Cancellations for other reasons"),
SUMIFS(AllPublicationData!$J:$J,AllPublicationData!$A:$A,'Publication Table'!$B144,AllPublicationData!$B:$B,'Publication Table'!O$7)))))))</f>
        <v>0</v>
      </c>
      <c r="P144" s="90">
        <f>IF($C$5="Total Operations",
SUMIFS(AllPublicationData!$E:$E,AllPublicationData!$A:$A,'Publication Table'!$B144,AllPublicationData!$B:$B,'Publication Table'!$C$4,AllPublicationData!$D:$D,'Publication Table'!P$7),
IF('Publication Table'!$C$5="All Cancelled Operations",
SUMIFS(AllPublicationData!$F:$F,AllPublicationData!$A:$A,'Publication Table'!$B144,AllPublicationData!$B:$B,'Publication Table'!$C$4,AllPublicationData!$D:$D,'Publication Table'!P$7),
IF('Publication Table'!$C$5="Operations cancelled by patient",
SUMIFS(AllPublicationData!$G:$G,AllPublicationData!$A:$A,'Publication Table'!$B144,AllPublicationData!$B:$B,'Publication Table'!$C$4,AllPublicationData!$D:$D,'Publication Table'!P$7),
IF('Publication Table'!$C$5="Operations cancelled for clinical reasons",
SUMIFS(AllPublicationData!$G:$G,AllPublicationData!$A:$A,'Publication Table'!$B144,AllPublicationData!$B:$B,'Publication Table'!$C$4,AllPublicationData!$D:$D,'Publication Table'!P$7),
IF('Publication Table'!$C$5="Operations cancelled for non-clinical/capacity reasons",
SUMIFS(AllPublicationData!$G:$G,AllPublicationData!$A:$A,'Publication Table'!$B144,AllPublicationData!$B:$B,'Publication Table'!$C$4,AllPublicationData!$D:$D,'Publication Table'!P$7),
IF('Publication Table'!$C$5="Cancellations for other reasons",
SUMIFS(AllPublicationData!$G:$G,AllPublicationData!$A:$A,'Publication Table'!$B144,AllPublicationData!$B:$B,'Publication Table'!$C$4,AllPublicationData!$D:$D,'Publication Table'!P$7)))))))+
IF(AND($C$4="NHS Scotland",$C$5="Total Operations"),
SUMIFS(AllPublicationData!$E:$E,AllPublicationData!$A:$A,'Publication Table'!$B144,AllPublicationData!$B:$B,'Publication Table'!P$7),
IF(AND($C$4="NHS Scotland",$C$5="All Cancelled Operations"),
SUMIFS(AllPublicationData!$F:$F,AllPublicationData!$A:$A,'Publication Table'!$B144,AllPublicationData!$B:$B,'Publication Table'!P$7),
IF(AND($C$4="NHS Scotland",$C$5="Operations cancelled by patient"),
SUMIFS(AllPublicationData!$G:$G,AllPublicationData!$A:$A,'Publication Table'!$B144,AllPublicationData!$B:$B,'Publication Table'!P$7),
IF(AND($C$4="NHS Scotland",$C$5="Operations cancelled for clinical reasons"),
SUMIFS(AllPublicationData!$H:$H,AllPublicationData!$A:$A,'Publication Table'!$B144,AllPublicationData!$B:$B,'Publication Table'!P$7),
IF(AND($C$4="NHS Scotland",$C$5="Operations cancelled for non-clinical/capacity reasons"),
SUMIFS(AllPublicationData!$I:$I,AllPublicationData!$A:$A,'Publication Table'!$B144,AllPublicationData!$B:$B,'Publication Table'!P$7),
IF(AND($C$4="NHS Scotland",$C$5="Cancellations for other reasons"),
SUMIFS(AllPublicationData!$J:$J,AllPublicationData!$A:$A,'Publication Table'!$B144,AllPublicationData!$B:$B,'Publication Table'!P$7)))))))</f>
        <v>0</v>
      </c>
      <c r="Q144" s="90">
        <f>IF($C$5="Total Operations",
SUMIFS(AllPublicationData!$E:$E,AllPublicationData!$A:$A,'Publication Table'!$B144,AllPublicationData!$B:$B,'Publication Table'!$C$4,AllPublicationData!$D:$D,'Publication Table'!Q$7),
IF('Publication Table'!$C$5="All Cancelled Operations",
SUMIFS(AllPublicationData!$F:$F,AllPublicationData!$A:$A,'Publication Table'!$B144,AllPublicationData!$B:$B,'Publication Table'!$C$4,AllPublicationData!$D:$D,'Publication Table'!Q$7),
IF('Publication Table'!$C$5="Operations cancelled by patient",
SUMIFS(AllPublicationData!$G:$G,AllPublicationData!$A:$A,'Publication Table'!$B144,AllPublicationData!$B:$B,'Publication Table'!$C$4,AllPublicationData!$D:$D,'Publication Table'!Q$7),
IF('Publication Table'!$C$5="Operations cancelled for clinical reasons",
SUMIFS(AllPublicationData!$G:$G,AllPublicationData!$A:$A,'Publication Table'!$B144,AllPublicationData!$B:$B,'Publication Table'!$C$4,AllPublicationData!$D:$D,'Publication Table'!Q$7),
IF('Publication Table'!$C$5="Operations cancelled for non-clinical/capacity reasons",
SUMIFS(AllPublicationData!$G:$G,AllPublicationData!$A:$A,'Publication Table'!$B144,AllPublicationData!$B:$B,'Publication Table'!$C$4,AllPublicationData!$D:$D,'Publication Table'!Q$7),
IF('Publication Table'!$C$5="Cancellations for other reasons",
SUMIFS(AllPublicationData!$G:$G,AllPublicationData!$A:$A,'Publication Table'!$B144,AllPublicationData!$B:$B,'Publication Table'!$C$4,AllPublicationData!$D:$D,'Publication Table'!Q$7)))))))+
IF(AND($C$4="NHS Scotland",$C$5="Total Operations"),
SUMIFS(AllPublicationData!$E:$E,AllPublicationData!$A:$A,'Publication Table'!$B144,AllPublicationData!$B:$B,'Publication Table'!Q$7),
IF(AND($C$4="NHS Scotland",$C$5="All Cancelled Operations"),
SUMIFS(AllPublicationData!$F:$F,AllPublicationData!$A:$A,'Publication Table'!$B144,AllPublicationData!$B:$B,'Publication Table'!Q$7),
IF(AND($C$4="NHS Scotland",$C$5="Operations cancelled by patient"),
SUMIFS(AllPublicationData!$G:$G,AllPublicationData!$A:$A,'Publication Table'!$B144,AllPublicationData!$B:$B,'Publication Table'!Q$7),
IF(AND($C$4="NHS Scotland",$C$5="Operations cancelled for clinical reasons"),
SUMIFS(AllPublicationData!$H:$H,AllPublicationData!$A:$A,'Publication Table'!$B144,AllPublicationData!$B:$B,'Publication Table'!Q$7),
IF(AND($C$4="NHS Scotland",$C$5="Operations cancelled for non-clinical/capacity reasons"),
SUMIFS(AllPublicationData!$I:$I,AllPublicationData!$A:$A,'Publication Table'!$B144,AllPublicationData!$B:$B,'Publication Table'!Q$7),
IF(AND($C$4="NHS Scotland",$C$5="Cancellations for other reasons"),
SUMIFS(AllPublicationData!$J:$J,AllPublicationData!$A:$A,'Publication Table'!$B144,AllPublicationData!$B:$B,'Publication Table'!Q$7)))))))</f>
        <v>0</v>
      </c>
      <c r="R144" s="90">
        <f>IF($C$5="Total Operations",
SUMIFS(AllPublicationData!$E:$E,AllPublicationData!$A:$A,'Publication Table'!$B144,AllPublicationData!$B:$B,'Publication Table'!$C$4,AllPublicationData!$D:$D,'Publication Table'!R$7),
IF('Publication Table'!$C$5="All Cancelled Operations",
SUMIFS(AllPublicationData!$F:$F,AllPublicationData!$A:$A,'Publication Table'!$B144,AllPublicationData!$B:$B,'Publication Table'!$C$4,AllPublicationData!$D:$D,'Publication Table'!R$7),
IF('Publication Table'!$C$5="Operations cancelled by patient",
SUMIFS(AllPublicationData!$G:$G,AllPublicationData!$A:$A,'Publication Table'!$B144,AllPublicationData!$B:$B,'Publication Table'!$C$4,AllPublicationData!$D:$D,'Publication Table'!R$7),
IF('Publication Table'!$C$5="Operations cancelled for clinical reasons",
SUMIFS(AllPublicationData!$G:$G,AllPublicationData!$A:$A,'Publication Table'!$B144,AllPublicationData!$B:$B,'Publication Table'!$C$4,AllPublicationData!$D:$D,'Publication Table'!R$7),
IF('Publication Table'!$C$5="Operations cancelled for non-clinical/capacity reasons",
SUMIFS(AllPublicationData!$G:$G,AllPublicationData!$A:$A,'Publication Table'!$B144,AllPublicationData!$B:$B,'Publication Table'!$C$4,AllPublicationData!$D:$D,'Publication Table'!R$7),
IF('Publication Table'!$C$5="Cancellations for other reasons",
SUMIFS(AllPublicationData!$G:$G,AllPublicationData!$A:$A,'Publication Table'!$B144,AllPublicationData!$B:$B,'Publication Table'!$C$4,AllPublicationData!$D:$D,'Publication Table'!R$7)))))))+
IF(AND($C$4="NHS Scotland",$C$5="Total Operations"),
SUMIFS(AllPublicationData!$E:$E,AllPublicationData!$A:$A,'Publication Table'!$B144,AllPublicationData!$B:$B,'Publication Table'!R$7),
IF(AND($C$4="NHS Scotland",$C$5="All Cancelled Operations"),
SUMIFS(AllPublicationData!$F:$F,AllPublicationData!$A:$A,'Publication Table'!$B144,AllPublicationData!$B:$B,'Publication Table'!R$7),
IF(AND($C$4="NHS Scotland",$C$5="Operations cancelled by patient"),
SUMIFS(AllPublicationData!$G:$G,AllPublicationData!$A:$A,'Publication Table'!$B144,AllPublicationData!$B:$B,'Publication Table'!R$7),
IF(AND($C$4="NHS Scotland",$C$5="Operations cancelled for clinical reasons"),
SUMIFS(AllPublicationData!$H:$H,AllPublicationData!$A:$A,'Publication Table'!$B144,AllPublicationData!$B:$B,'Publication Table'!R$7),
IF(AND($C$4="NHS Scotland",$C$5="Operations cancelled for non-clinical/capacity reasons"),
SUMIFS(AllPublicationData!$I:$I,AllPublicationData!$A:$A,'Publication Table'!$B144,AllPublicationData!$B:$B,'Publication Table'!R$7),
IF(AND($C$4="NHS Scotland",$C$5="Cancellations for other reasons"),
SUMIFS(AllPublicationData!$J:$J,AllPublicationData!$A:$A,'Publication Table'!$B144,AllPublicationData!$B:$B,'Publication Table'!R$7)))))))</f>
        <v>0</v>
      </c>
    </row>
    <row r="145" spans="3:18" x14ac:dyDescent="0.35">
      <c r="C145" s="81">
        <f>IF($C$5="Total Operations",
SUMIFS(AllPublicationData!$E:$E,AllPublicationData!$A:$A,'Publication Table'!$B145,AllPublicationData!$B:$B,'Publication Table'!$C$4),
IF('Publication Table'!$C$5="All Cancelled Operations",
SUMIFS(AllPublicationData!$F:$F,AllPublicationData!$A:$A,'Publication Table'!$B145,AllPublicationData!$B:$B,'Publication Table'!$C$4),
IF('Publication Table'!$C$5="Operations cancelled by patient",
SUMIFS(AllPublicationData!$G:$G,AllPublicationData!$A:$A,'Publication Table'!$B145,AllPublicationData!$B:$B,'Publication Table'!$C$4),
IF('Publication Table'!$C$5="Operations cancelled for clinical reasons",
SUMIFS(AllPublicationData!$H:$H,AllPublicationData!$A:$A,'Publication Table'!$B145,AllPublicationData!$B:$B,'Publication Table'!$C$4),
IF('Publication Table'!$C$5="Operations cancelled for non-clinical/capacity reasons",
SUMIFS(AllPublicationData!$I:$I,AllPublicationData!$A:$A,'Publication Table'!$B145,AllPublicationData!$B:$B,'Publication Table'!$C$4),
IF('Publication Table'!$C$5="Cancellations for other reasons",
SUMIFS(AllPublicationData!$J:$J,AllPublicationData!$A:$A,'Publication Table'!$B145,AllPublicationData!$B:$B,'Publication Table'!$C$4)))))))+
IF(AND($C$4="NHS Scotland",$C$5="Total Operations"),
SUMIFS(AllPublicationData!$E:$E,AllPublicationData!$A:$A,'Publication Table'!$B145),
IF(AND($C$4="NHS Scotland",$C$5="All Cancelled Operations"),
SUMIFS(AllPublicationData!$F:$F,AllPublicationData!$A:$A,'Publication Table'!$B145),
IF(AND($C$4="NHS Scotland",$C$5="Operations cancelled by patient"),
SUMIFS(AllPublicationData!$G:$G,AllPublicationData!$A:$A,'Publication Table'!$B145),
IF(AND($C$4="NHS Scotland",$C$5="Operations cancelled for clinical reasons"),
SUMIFS(AllPublicationData!$H:$H,AllPublicationData!$A:$A,'Publication Table'!$B145),
IF(AND($C$4="NHS Scotland",$C$5="Operations cancelled for non-clinical/capacity reasons"),
SUMIFS(AllPublicationData!$I:$I,AllPublicationData!$A:$A,'Publication Table'!$B145),
IF(AND($C$4="NHS Scotland",$C$5="Cancellations for other reasons"),
SUMIFS(AllPublicationData!$J:$J,AllPublicationData!$A:$A,'Publication Table'!$B145)))))))</f>
        <v>0</v>
      </c>
      <c r="D145" s="90">
        <f>IF($C$5="Total Operations",
SUMIFS(AllPublicationData!$E:$E,AllPublicationData!$A:$A,'Publication Table'!$B145,AllPublicationData!$B:$B,'Publication Table'!$C$4,AllPublicationData!$D:$D,'Publication Table'!D$7),
IF('Publication Table'!$C$5="All Cancelled Operations",
SUMIFS(AllPublicationData!$F:$F,AllPublicationData!$A:$A,'Publication Table'!$B145,AllPublicationData!$B:$B,'Publication Table'!$C$4,AllPublicationData!$D:$D,'Publication Table'!D$7),
IF('Publication Table'!$C$5="Operations cancelled by patient",
SUMIFS(AllPublicationData!$G:$G,AllPublicationData!$A:$A,'Publication Table'!$B145,AllPublicationData!$B:$B,'Publication Table'!$C$4,AllPublicationData!$D:$D,'Publication Table'!D$7),
IF('Publication Table'!$C$5="Operations cancelled for clinical reasons",
SUMIFS(AllPublicationData!$H:$H,AllPublicationData!$A:$A,'Publication Table'!$B145,AllPublicationData!$B:$B,'Publication Table'!$C$4,AllPublicationData!$D:$D,'Publication Table'!D$7),
IF('Publication Table'!$C$5="Operations cancelled for non-clinical/capacity reasons",
SUMIFS(AllPublicationData!$I:$I,AllPublicationData!$A:$A,'Publication Table'!$B145,AllPublicationData!$B:$B,'Publication Table'!$C$4,AllPublicationData!$D:$D,'Publication Table'!D$7),
IF('Publication Table'!$C$5="Cancellations for other reasons",
SUMIFS(AllPublicationData!$J:$J,AllPublicationData!$A:$A,'Publication Table'!$B145,AllPublicationData!$B:$B,'Publication Table'!$C$4,AllPublicationData!$D:$D,'Publication Table'!D$7)))))))+
IF(AND($C$4="NHS Scotland",$C$5="Total Operations"),
SUMIFS(AllPublicationData!$E:$E,AllPublicationData!$A:$A,'Publication Table'!$B145,AllPublicationData!$B:$B,'Publication Table'!D$7),
IF(AND($C$4="NHS Scotland",$C$5="All Cancelled Operations"),
SUMIFS(AllPublicationData!$F:$F,AllPublicationData!$A:$A,'Publication Table'!$B145,AllPublicationData!$B:$B,'Publication Table'!D$7),
IF(AND($C$4="NHS Scotland",$C$5="Operations cancelled by patient"),
SUMIFS(AllPublicationData!$G:$G,AllPublicationData!$A:$A,'Publication Table'!$B145,AllPublicationData!$B:$B,'Publication Table'!D$7),
IF(AND($C$4="NHS Scotland",$C$5="Operations cancelled for clinical reasons"),
SUMIFS(AllPublicationData!$H:$H,AllPublicationData!$A:$A,'Publication Table'!$B145,AllPublicationData!$B:$B,'Publication Table'!D$7),
IF(AND($C$4="NHS Scotland",$C$5="Operations cancelled for non-clinical/capacity reasons"),
SUMIFS(AllPublicationData!$I:$I,AllPublicationData!$A:$A,'Publication Table'!$B145,AllPublicationData!$B:$B,'Publication Table'!D$7),
IF(AND($C$4="NHS Scotland",$C$5="Cancellations for other reasons"),
SUMIFS(AllPublicationData!$J:$J,AllPublicationData!$A:$A,'Publication Table'!$B145,AllPublicationData!$B:$B,'Publication Table'!D$7)))))))</f>
        <v>0</v>
      </c>
      <c r="E145" s="90">
        <f>IF($C$5="Total Operations",
SUMIFS(AllPublicationData!$E:$E,AllPublicationData!$A:$A,'Publication Table'!$B145,AllPublicationData!$B:$B,'Publication Table'!$C$4,AllPublicationData!$D:$D,'Publication Table'!E$7),
IF('Publication Table'!$C$5="All Cancelled Operations",
SUMIFS(AllPublicationData!$F:$F,AllPublicationData!$A:$A,'Publication Table'!$B145,AllPublicationData!$B:$B,'Publication Table'!$C$4,AllPublicationData!$D:$D,'Publication Table'!E$7),
IF('Publication Table'!$C$5="Operations cancelled by patient",
SUMIFS(AllPublicationData!$G:$G,AllPublicationData!$A:$A,'Publication Table'!$B145,AllPublicationData!$B:$B,'Publication Table'!$C$4,AllPublicationData!$D:$D,'Publication Table'!E$7),
IF('Publication Table'!$C$5="Operations cancelled for clinical reasons",
SUMIFS(AllPublicationData!$H:$H,AllPublicationData!$A:$A,'Publication Table'!$B145,AllPublicationData!$B:$B,'Publication Table'!$C$4,AllPublicationData!$D:$D,'Publication Table'!E$7),
IF('Publication Table'!$C$5="Operations cancelled for non-clinical/capacity reasons",
SUMIFS(AllPublicationData!$I:$I,AllPublicationData!$A:$A,'Publication Table'!$B145,AllPublicationData!$B:$B,'Publication Table'!$C$4,AllPublicationData!$D:$D,'Publication Table'!E$7),
IF('Publication Table'!$C$5="Cancellations for other reasons",
SUMIFS(AllPublicationData!$J:$J,AllPublicationData!$A:$A,'Publication Table'!$B145,AllPublicationData!$B:$B,'Publication Table'!$C$4,AllPublicationData!$D:$D,'Publication Table'!E$7)))))))+
IF(AND($C$4="NHS Scotland",$C$5="Total Operations"),
SUMIFS(AllPublicationData!$E:$E,AllPublicationData!$A:$A,'Publication Table'!$B145,AllPublicationData!$B:$B,'Publication Table'!E$7),
IF(AND($C$4="NHS Scotland",$C$5="All Cancelled Operations"),
SUMIFS(AllPublicationData!$F:$F,AllPublicationData!$A:$A,'Publication Table'!$B145,AllPublicationData!$B:$B,'Publication Table'!E$7),
IF(AND($C$4="NHS Scotland",$C$5="Operations cancelled by patient"),
SUMIFS(AllPublicationData!$G:$G,AllPublicationData!$A:$A,'Publication Table'!$B145,AllPublicationData!$B:$B,'Publication Table'!E$7),
IF(AND($C$4="NHS Scotland",$C$5="Operations cancelled for clinical reasons"),
SUMIFS(AllPublicationData!$H:$H,AllPublicationData!$A:$A,'Publication Table'!$B145,AllPublicationData!$B:$B,'Publication Table'!E$7),
IF(AND($C$4="NHS Scotland",$C$5="Operations cancelled for non-clinical/capacity reasons"),
SUMIFS(AllPublicationData!$I:$I,AllPublicationData!$A:$A,'Publication Table'!$B145,AllPublicationData!$B:$B,'Publication Table'!E$7),
IF(AND($C$4="NHS Scotland",$C$5="Cancellations for other reasons"),
SUMIFS(AllPublicationData!$J:$J,AllPublicationData!$A:$A,'Publication Table'!$B145,AllPublicationData!$B:$B,'Publication Table'!E$7)))))))</f>
        <v>0</v>
      </c>
      <c r="F145" s="90">
        <f>IF($C$5="Total Operations",
SUMIFS(AllPublicationData!$E:$E,AllPublicationData!$A:$A,'Publication Table'!$B145,AllPublicationData!$B:$B,'Publication Table'!$C$4,AllPublicationData!$D:$D,'Publication Table'!F$7),
IF('Publication Table'!$C$5="All Cancelled Operations",
SUMIFS(AllPublicationData!$F:$F,AllPublicationData!$A:$A,'Publication Table'!$B145,AllPublicationData!$B:$B,'Publication Table'!$C$4,AllPublicationData!$D:$D,'Publication Table'!F$7),
IF('Publication Table'!$C$5="Operations cancelled by patient",
SUMIFS(AllPublicationData!$G:$G,AllPublicationData!$A:$A,'Publication Table'!$B145,AllPublicationData!$B:$B,'Publication Table'!$C$4,AllPublicationData!$D:$D,'Publication Table'!F$7),
IF('Publication Table'!$C$5="Operations cancelled for clinical reasons",
SUMIFS(AllPublicationData!$H:$H,AllPublicationData!$A:$A,'Publication Table'!$B145,AllPublicationData!$B:$B,'Publication Table'!$C$4,AllPublicationData!$D:$D,'Publication Table'!F$7),
IF('Publication Table'!$C$5="Operations cancelled for non-clinical/capacity reasons",
SUMIFS(AllPublicationData!$I:$I,AllPublicationData!$A:$A,'Publication Table'!$B145,AllPublicationData!$B:$B,'Publication Table'!$C$4,AllPublicationData!$D:$D,'Publication Table'!F$7),
IF('Publication Table'!$C$5="Cancellations for other reasons",
SUMIFS(AllPublicationData!$J:$J,AllPublicationData!$A:$A,'Publication Table'!$B145,AllPublicationData!$B:$B,'Publication Table'!$C$4,AllPublicationData!$D:$D,'Publication Table'!F$7)))))))+
IF(AND($C$4="NHS Scotland",$C$5="Total Operations"),
SUMIFS(AllPublicationData!$E:$E,AllPublicationData!$A:$A,'Publication Table'!$B145,AllPublicationData!$B:$B,'Publication Table'!F$7),
IF(AND($C$4="NHS Scotland",$C$5="All Cancelled Operations"),
SUMIFS(AllPublicationData!$F:$F,AllPublicationData!$A:$A,'Publication Table'!$B145,AllPublicationData!$B:$B,'Publication Table'!F$7),
IF(AND($C$4="NHS Scotland",$C$5="Operations cancelled by patient"),
SUMIFS(AllPublicationData!$G:$G,AllPublicationData!$A:$A,'Publication Table'!$B145,AllPublicationData!$B:$B,'Publication Table'!F$7),
IF(AND($C$4="NHS Scotland",$C$5="Operations cancelled for clinical reasons"),
SUMIFS(AllPublicationData!$H:$H,AllPublicationData!$A:$A,'Publication Table'!$B145,AllPublicationData!$B:$B,'Publication Table'!F$7),
IF(AND($C$4="NHS Scotland",$C$5="Operations cancelled for non-clinical/capacity reasons"),
SUMIFS(AllPublicationData!$I:$I,AllPublicationData!$A:$A,'Publication Table'!$B145,AllPublicationData!$B:$B,'Publication Table'!F$7),
IF(AND($C$4="NHS Scotland",$C$5="Cancellations for other reasons"),
SUMIFS(AllPublicationData!$J:$J,AllPublicationData!$A:$A,'Publication Table'!$B145,AllPublicationData!$B:$B,'Publication Table'!F$7)))))))</f>
        <v>0</v>
      </c>
      <c r="G145" s="90">
        <f>IF($C$5="Total Operations",
SUMIFS(AllPublicationData!$E:$E,AllPublicationData!$A:$A,'Publication Table'!$B145,AllPublicationData!$B:$B,'Publication Table'!$C$4,AllPublicationData!$D:$D,'Publication Table'!G$7),
IF('Publication Table'!$C$5="All Cancelled Operations",
SUMIFS(AllPublicationData!$F:$F,AllPublicationData!$A:$A,'Publication Table'!$B145,AllPublicationData!$B:$B,'Publication Table'!$C$4,AllPublicationData!$D:$D,'Publication Table'!G$7),
IF('Publication Table'!$C$5="Operations cancelled by patient",
SUMIFS(AllPublicationData!$G:$G,AllPublicationData!$A:$A,'Publication Table'!$B145,AllPublicationData!$B:$B,'Publication Table'!$C$4,AllPublicationData!$D:$D,'Publication Table'!G$7),
IF('Publication Table'!$C$5="Operations cancelled for clinical reasons",
SUMIFS(AllPublicationData!$H:$H,AllPublicationData!$A:$A,'Publication Table'!$B145,AllPublicationData!$B:$B,'Publication Table'!$C$4,AllPublicationData!$D:$D,'Publication Table'!G$7),
IF('Publication Table'!$C$5="Operations cancelled for non-clinical/capacity reasons",
SUMIFS(AllPublicationData!$I:$I,AllPublicationData!$A:$A,'Publication Table'!$B145,AllPublicationData!$B:$B,'Publication Table'!$C$4,AllPublicationData!$D:$D,'Publication Table'!G$7),
IF('Publication Table'!$C$5="Cancellations for other reasons",
SUMIFS(AllPublicationData!$J:$J,AllPublicationData!$A:$A,'Publication Table'!$B145,AllPublicationData!$B:$B,'Publication Table'!$C$4,AllPublicationData!$D:$D,'Publication Table'!G$7)))))))+
IF(AND($C$4="NHS Scotland",$C$5="Total Operations"),
SUMIFS(AllPublicationData!$E:$E,AllPublicationData!$A:$A,'Publication Table'!$B145,AllPublicationData!$B:$B,'Publication Table'!G$7),
IF(AND($C$4="NHS Scotland",$C$5="All Cancelled Operations"),
SUMIFS(AllPublicationData!$F:$F,AllPublicationData!$A:$A,'Publication Table'!$B145,AllPublicationData!$B:$B,'Publication Table'!G$7),
IF(AND($C$4="NHS Scotland",$C$5="Operations cancelled by patient"),
SUMIFS(AllPublicationData!$G:$G,AllPublicationData!$A:$A,'Publication Table'!$B145,AllPublicationData!$B:$B,'Publication Table'!G$7),
IF(AND($C$4="NHS Scotland",$C$5="Operations cancelled for clinical reasons"),
SUMIFS(AllPublicationData!$H:$H,AllPublicationData!$A:$A,'Publication Table'!$B145,AllPublicationData!$B:$B,'Publication Table'!G$7),
IF(AND($C$4="NHS Scotland",$C$5="Operations cancelled for non-clinical/capacity reasons"),
SUMIFS(AllPublicationData!$I:$I,AllPublicationData!$A:$A,'Publication Table'!$B145,AllPublicationData!$B:$B,'Publication Table'!G$7),
IF(AND($C$4="NHS Scotland",$C$5="Cancellations for other reasons"),
SUMIFS(AllPublicationData!$J:$J,AllPublicationData!$A:$A,'Publication Table'!$B145,AllPublicationData!$B:$B,'Publication Table'!G$7)))))))</f>
        <v>0</v>
      </c>
      <c r="H145" s="90">
        <f>IF($C$5="Total Operations",
SUMIFS(AllPublicationData!$E:$E,AllPublicationData!$A:$A,'Publication Table'!$B145,AllPublicationData!$B:$B,'Publication Table'!$C$4,AllPublicationData!$D:$D,'Publication Table'!H$7),
IF('Publication Table'!$C$5="All Cancelled Operations",
SUMIFS(AllPublicationData!$F:$F,AllPublicationData!$A:$A,'Publication Table'!$B145,AllPublicationData!$B:$B,'Publication Table'!$C$4,AllPublicationData!$D:$D,'Publication Table'!H$7),
IF('Publication Table'!$C$5="Operations cancelled by patient",
SUMIFS(AllPublicationData!$G:$G,AllPublicationData!$A:$A,'Publication Table'!$B145,AllPublicationData!$B:$B,'Publication Table'!$C$4,AllPublicationData!$D:$D,'Publication Table'!H$7),
IF('Publication Table'!$C$5="Operations cancelled for clinical reasons",
SUMIFS(AllPublicationData!$H:$H,AllPublicationData!$A:$A,'Publication Table'!$B145,AllPublicationData!$B:$B,'Publication Table'!$C$4,AllPublicationData!$D:$D,'Publication Table'!H$7),
IF('Publication Table'!$C$5="Operations cancelled for non-clinical/capacity reasons",
SUMIFS(AllPublicationData!$I:$I,AllPublicationData!$A:$A,'Publication Table'!$B145,AllPublicationData!$B:$B,'Publication Table'!$C$4,AllPublicationData!$D:$D,'Publication Table'!H$7),
IF('Publication Table'!$C$5="Cancellations for other reasons",
SUMIFS(AllPublicationData!$J:$J,AllPublicationData!$A:$A,'Publication Table'!$B145,AllPublicationData!$B:$B,'Publication Table'!$C$4,AllPublicationData!$D:$D,'Publication Table'!H$7)))))))+
IF(AND($C$4="NHS Scotland",$C$5="Total Operations"),
SUMIFS(AllPublicationData!$E:$E,AllPublicationData!$A:$A,'Publication Table'!$B145,AllPublicationData!$B:$B,'Publication Table'!H$7),
IF(AND($C$4="NHS Scotland",$C$5="All Cancelled Operations"),
SUMIFS(AllPublicationData!$F:$F,AllPublicationData!$A:$A,'Publication Table'!$B145,AllPublicationData!$B:$B,'Publication Table'!H$7),
IF(AND($C$4="NHS Scotland",$C$5="Operations cancelled by patient"),
SUMIFS(AllPublicationData!$G:$G,AllPublicationData!$A:$A,'Publication Table'!$B145,AllPublicationData!$B:$B,'Publication Table'!H$7),
IF(AND($C$4="NHS Scotland",$C$5="Operations cancelled for clinical reasons"),
SUMIFS(AllPublicationData!$H:$H,AllPublicationData!$A:$A,'Publication Table'!$B145,AllPublicationData!$B:$B,'Publication Table'!H$7),
IF(AND($C$4="NHS Scotland",$C$5="Operations cancelled for non-clinical/capacity reasons"),
SUMIFS(AllPublicationData!$I:$I,AllPublicationData!$A:$A,'Publication Table'!$B145,AllPublicationData!$B:$B,'Publication Table'!H$7),
IF(AND($C$4="NHS Scotland",$C$5="Cancellations for other reasons"),
SUMIFS(AllPublicationData!$J:$J,AllPublicationData!$A:$A,'Publication Table'!$B145,AllPublicationData!$B:$B,'Publication Table'!H$7)))))))</f>
        <v>0</v>
      </c>
      <c r="I145" s="90">
        <f>IF($C$5="Total Operations",
SUMIFS(AllPublicationData!$E:$E,AllPublicationData!$A:$A,'Publication Table'!$B145,AllPublicationData!$B:$B,'Publication Table'!$C$4,AllPublicationData!$D:$D,'Publication Table'!I$7),
IF('Publication Table'!$C$5="All Cancelled Operations",
SUMIFS(AllPublicationData!$F:$F,AllPublicationData!$A:$A,'Publication Table'!$B145,AllPublicationData!$B:$B,'Publication Table'!$C$4,AllPublicationData!$D:$D,'Publication Table'!I$7),
IF('Publication Table'!$C$5="Operations cancelled by patient",
SUMIFS(AllPublicationData!$G:$G,AllPublicationData!$A:$A,'Publication Table'!$B145,AllPublicationData!$B:$B,'Publication Table'!$C$4,AllPublicationData!$D:$D,'Publication Table'!I$7),
IF('Publication Table'!$C$5="Operations cancelled for clinical reasons",
SUMIFS(AllPublicationData!$H:$H,AllPublicationData!$A:$A,'Publication Table'!$B145,AllPublicationData!$B:$B,'Publication Table'!$C$4,AllPublicationData!$D:$D,'Publication Table'!I$7),
IF('Publication Table'!$C$5="Operations cancelled for non-clinical/capacity reasons",
SUMIFS(AllPublicationData!$I:$I,AllPublicationData!$A:$A,'Publication Table'!$B145,AllPublicationData!$B:$B,'Publication Table'!$C$4,AllPublicationData!$D:$D,'Publication Table'!I$7),
IF('Publication Table'!$C$5="Cancellations for other reasons",
SUMIFS(AllPublicationData!$J:$J,AllPublicationData!$A:$A,'Publication Table'!$B145,AllPublicationData!$B:$B,'Publication Table'!$C$4,AllPublicationData!$D:$D,'Publication Table'!I$7)))))))+
IF(AND($C$4="NHS Scotland",$C$5="Total Operations"),
SUMIFS(AllPublicationData!$E:$E,AllPublicationData!$A:$A,'Publication Table'!$B145,AllPublicationData!$B:$B,'Publication Table'!I$7),
IF(AND($C$4="NHS Scotland",$C$5="All Cancelled Operations"),
SUMIFS(AllPublicationData!$F:$F,AllPublicationData!$A:$A,'Publication Table'!$B145,AllPublicationData!$B:$B,'Publication Table'!I$7),
IF(AND($C$4="NHS Scotland",$C$5="Operations cancelled by patient"),
SUMIFS(AllPublicationData!$G:$G,AllPublicationData!$A:$A,'Publication Table'!$B145,AllPublicationData!$B:$B,'Publication Table'!I$7),
IF(AND($C$4="NHS Scotland",$C$5="Operations cancelled for clinical reasons"),
SUMIFS(AllPublicationData!$H:$H,AllPublicationData!$A:$A,'Publication Table'!$B145,AllPublicationData!$B:$B,'Publication Table'!I$7),
IF(AND($C$4="NHS Scotland",$C$5="Operations cancelled for non-clinical/capacity reasons"),
SUMIFS(AllPublicationData!$I:$I,AllPublicationData!$A:$A,'Publication Table'!$B145,AllPublicationData!$B:$B,'Publication Table'!I$7),
IF(AND($C$4="NHS Scotland",$C$5="Cancellations for other reasons"),
SUMIFS(AllPublicationData!$J:$J,AllPublicationData!$A:$A,'Publication Table'!$B145,AllPublicationData!$B:$B,'Publication Table'!I$7)))))))</f>
        <v>0</v>
      </c>
      <c r="J145" s="90">
        <f>IF($C$5="Total Operations",
SUMIFS(AllPublicationData!$E:$E,AllPublicationData!$A:$A,'Publication Table'!$B145,AllPublicationData!$B:$B,'Publication Table'!$C$4,AllPublicationData!$D:$D,'Publication Table'!J$7),
IF('Publication Table'!$C$5="All Cancelled Operations",
SUMIFS(AllPublicationData!$F:$F,AllPublicationData!$A:$A,'Publication Table'!$B145,AllPublicationData!$B:$B,'Publication Table'!$C$4,AllPublicationData!$D:$D,'Publication Table'!J$7),
IF('Publication Table'!$C$5="Operations cancelled by patient",
SUMIFS(AllPublicationData!$G:$G,AllPublicationData!$A:$A,'Publication Table'!$B145,AllPublicationData!$B:$B,'Publication Table'!$C$4,AllPublicationData!$D:$D,'Publication Table'!J$7),
IF('Publication Table'!$C$5="Operations cancelled for clinical reasons",
SUMIFS(AllPublicationData!$H:$H,AllPublicationData!$A:$A,'Publication Table'!$B145,AllPublicationData!$B:$B,'Publication Table'!$C$4,AllPublicationData!$D:$D,'Publication Table'!J$7),
IF('Publication Table'!$C$5="Operations cancelled for non-clinical/capacity reasons",
SUMIFS(AllPublicationData!$I:$I,AllPublicationData!$A:$A,'Publication Table'!$B145,AllPublicationData!$B:$B,'Publication Table'!$C$4,AllPublicationData!$D:$D,'Publication Table'!J$7),
IF('Publication Table'!$C$5="Cancellations for other reasons",
SUMIFS(AllPublicationData!$J:$J,AllPublicationData!$A:$A,'Publication Table'!$B145,AllPublicationData!$B:$B,'Publication Table'!$C$4,AllPublicationData!$D:$D,'Publication Table'!J$7)))))))+
IF(AND($C$4="NHS Scotland",$C$5="Total Operations"),
SUMIFS(AllPublicationData!$E:$E,AllPublicationData!$A:$A,'Publication Table'!$B145,AllPublicationData!$B:$B,'Publication Table'!J$7),
IF(AND($C$4="NHS Scotland",$C$5="All Cancelled Operations"),
SUMIFS(AllPublicationData!$F:$F,AllPublicationData!$A:$A,'Publication Table'!$B145,AllPublicationData!$B:$B,'Publication Table'!J$7),
IF(AND($C$4="NHS Scotland",$C$5="Operations cancelled by patient"),
SUMIFS(AllPublicationData!$G:$G,AllPublicationData!$A:$A,'Publication Table'!$B145,AllPublicationData!$B:$B,'Publication Table'!J$7),
IF(AND($C$4="NHS Scotland",$C$5="Operations cancelled for clinical reasons"),
SUMIFS(AllPublicationData!$H:$H,AllPublicationData!$A:$A,'Publication Table'!$B145,AllPublicationData!$B:$B,'Publication Table'!J$7),
IF(AND($C$4="NHS Scotland",$C$5="Operations cancelled for non-clinical/capacity reasons"),
SUMIFS(AllPublicationData!$I:$I,AllPublicationData!$A:$A,'Publication Table'!$B145,AllPublicationData!$B:$B,'Publication Table'!J$7),
IF(AND($C$4="NHS Scotland",$C$5="Cancellations for other reasons"),
SUMIFS(AllPublicationData!$J:$J,AllPublicationData!$A:$A,'Publication Table'!$B145,AllPublicationData!$B:$B,'Publication Table'!J$7)))))))</f>
        <v>0</v>
      </c>
      <c r="K145" s="90">
        <f>IF($C$5="Total Operations",
SUMIFS(AllPublicationData!$E:$E,AllPublicationData!$A:$A,'Publication Table'!$B145,AllPublicationData!$B:$B,'Publication Table'!$C$4,AllPublicationData!$D:$D,'Publication Table'!K$7),
IF('Publication Table'!$C$5="All Cancelled Operations",
SUMIFS(AllPublicationData!$F:$F,AllPublicationData!$A:$A,'Publication Table'!$B145,AllPublicationData!$B:$B,'Publication Table'!$C$4,AllPublicationData!$D:$D,'Publication Table'!K$7),
IF('Publication Table'!$C$5="Operations cancelled by patient",
SUMIFS(AllPublicationData!$G:$G,AllPublicationData!$A:$A,'Publication Table'!$B145,AllPublicationData!$B:$B,'Publication Table'!$C$4,AllPublicationData!$D:$D,'Publication Table'!K$7),
IF('Publication Table'!$C$5="Operations cancelled for clinical reasons",
SUMIFS(AllPublicationData!$H:$H,AllPublicationData!$A:$A,'Publication Table'!$B145,AllPublicationData!$B:$B,'Publication Table'!$C$4,AllPublicationData!$D:$D,'Publication Table'!K$7),
IF('Publication Table'!$C$5="Operations cancelled for non-clinical/capacity reasons",
SUMIFS(AllPublicationData!$I:$I,AllPublicationData!$A:$A,'Publication Table'!$B145,AllPublicationData!$B:$B,'Publication Table'!$C$4,AllPublicationData!$D:$D,'Publication Table'!K$7),
IF('Publication Table'!$C$5="Cancellations for other reasons",
SUMIFS(AllPublicationData!$J:$J,AllPublicationData!$A:$A,'Publication Table'!$B145,AllPublicationData!$B:$B,'Publication Table'!$C$4,AllPublicationData!$D:$D,'Publication Table'!K$7)))))))+
IF(AND($C$4="NHS Scotland",$C$5="Total Operations"),
SUMIFS(AllPublicationData!$E:$E,AllPublicationData!$A:$A,'Publication Table'!$B145,AllPublicationData!$B:$B,'Publication Table'!K$7),
IF(AND($C$4="NHS Scotland",$C$5="All Cancelled Operations"),
SUMIFS(AllPublicationData!$F:$F,AllPublicationData!$A:$A,'Publication Table'!$B145,AllPublicationData!$B:$B,'Publication Table'!K$7),
IF(AND($C$4="NHS Scotland",$C$5="Operations cancelled by patient"),
SUMIFS(AllPublicationData!$G:$G,AllPublicationData!$A:$A,'Publication Table'!$B145,AllPublicationData!$B:$B,'Publication Table'!K$7),
IF(AND($C$4="NHS Scotland",$C$5="Operations cancelled for clinical reasons"),
SUMIFS(AllPublicationData!$H:$H,AllPublicationData!$A:$A,'Publication Table'!$B145,AllPublicationData!$B:$B,'Publication Table'!K$7),
IF(AND($C$4="NHS Scotland",$C$5="Operations cancelled for non-clinical/capacity reasons"),
SUMIFS(AllPublicationData!$I:$I,AllPublicationData!$A:$A,'Publication Table'!$B145,AllPublicationData!$B:$B,'Publication Table'!K$7),
IF(AND($C$4="NHS Scotland",$C$5="Cancellations for other reasons"),
SUMIFS(AllPublicationData!$J:$J,AllPublicationData!$A:$A,'Publication Table'!$B145,AllPublicationData!$B:$B,'Publication Table'!K$7)))))))</f>
        <v>0</v>
      </c>
      <c r="L145" s="90">
        <f>IF($C$5="Total Operations",
SUMIFS(AllPublicationData!$E:$E,AllPublicationData!$A:$A,'Publication Table'!$B145,AllPublicationData!$B:$B,'Publication Table'!$C$4,AllPublicationData!$D:$D,'Publication Table'!L$7),
IF('Publication Table'!$C$5="All Cancelled Operations",
SUMIFS(AllPublicationData!$F:$F,AllPublicationData!$A:$A,'Publication Table'!$B145,AllPublicationData!$B:$B,'Publication Table'!$C$4,AllPublicationData!$D:$D,'Publication Table'!L$7),
IF('Publication Table'!$C$5="Operations cancelled by patient",
SUMIFS(AllPublicationData!$G:$G,AllPublicationData!$A:$A,'Publication Table'!$B145,AllPublicationData!$B:$B,'Publication Table'!$C$4,AllPublicationData!$D:$D,'Publication Table'!L$7),
IF('Publication Table'!$C$5="Operations cancelled for clinical reasons",
SUMIFS(AllPublicationData!$H:$H,AllPublicationData!$A:$A,'Publication Table'!$B145,AllPublicationData!$B:$B,'Publication Table'!$C$4,AllPublicationData!$D:$D,'Publication Table'!L$7),
IF('Publication Table'!$C$5="Operations cancelled for non-clinical/capacity reasons",
SUMIFS(AllPublicationData!$I:$I,AllPublicationData!$A:$A,'Publication Table'!$B145,AllPublicationData!$B:$B,'Publication Table'!$C$4,AllPublicationData!$D:$D,'Publication Table'!L$7),
IF('Publication Table'!$C$5="Cancellations for other reasons",
SUMIFS(AllPublicationData!$J:$J,AllPublicationData!$A:$A,'Publication Table'!$B145,AllPublicationData!$B:$B,'Publication Table'!$C$4,AllPublicationData!$D:$D,'Publication Table'!L$7)))))))+
IF(AND($C$4="NHS Scotland",$C$5="Total Operations"),
SUMIFS(AllPublicationData!$E:$E,AllPublicationData!$A:$A,'Publication Table'!$B145,AllPublicationData!$B:$B,'Publication Table'!L$7),
IF(AND($C$4="NHS Scotland",$C$5="All Cancelled Operations"),
SUMIFS(AllPublicationData!$F:$F,AllPublicationData!$A:$A,'Publication Table'!$B145,AllPublicationData!$B:$B,'Publication Table'!L$7),
IF(AND($C$4="NHS Scotland",$C$5="Operations cancelled by patient"),
SUMIFS(AllPublicationData!$G:$G,AllPublicationData!$A:$A,'Publication Table'!$B145,AllPublicationData!$B:$B,'Publication Table'!L$7),
IF(AND($C$4="NHS Scotland",$C$5="Operations cancelled for clinical reasons"),
SUMIFS(AllPublicationData!$H:$H,AllPublicationData!$A:$A,'Publication Table'!$B145,AllPublicationData!$B:$B,'Publication Table'!L$7),
IF(AND($C$4="NHS Scotland",$C$5="Operations cancelled for non-clinical/capacity reasons"),
SUMIFS(AllPublicationData!$I:$I,AllPublicationData!$A:$A,'Publication Table'!$B145,AllPublicationData!$B:$B,'Publication Table'!L$7),
IF(AND($C$4="NHS Scotland",$C$5="Cancellations for other reasons"),
SUMIFS(AllPublicationData!$J:$J,AllPublicationData!$A:$A,'Publication Table'!$B145,AllPublicationData!$B:$B,'Publication Table'!L$7)))))))</f>
        <v>0</v>
      </c>
      <c r="M145" s="90">
        <f>IF($C$5="Total Operations",
SUMIFS(AllPublicationData!$E:$E,AllPublicationData!$A:$A,'Publication Table'!$B145,AllPublicationData!$B:$B,'Publication Table'!$C$4,AllPublicationData!$D:$D,'Publication Table'!M$7),
IF('Publication Table'!$C$5="All Cancelled Operations",
SUMIFS(AllPublicationData!$F:$F,AllPublicationData!$A:$A,'Publication Table'!$B145,AllPublicationData!$B:$B,'Publication Table'!$C$4,AllPublicationData!$D:$D,'Publication Table'!M$7),
IF('Publication Table'!$C$5="Operations cancelled by patient",
SUMIFS(AllPublicationData!$G:$G,AllPublicationData!$A:$A,'Publication Table'!$B145,AllPublicationData!$B:$B,'Publication Table'!$C$4,AllPublicationData!$D:$D,'Publication Table'!M$7),
IF('Publication Table'!$C$5="Operations cancelled for clinical reasons",
SUMIFS(AllPublicationData!$G:$G,AllPublicationData!$A:$A,'Publication Table'!$B145,AllPublicationData!$B:$B,'Publication Table'!$C$4,AllPublicationData!$D:$D,'Publication Table'!M$7),
IF('Publication Table'!$C$5="Operations cancelled for non-clinical/capacity reasons",
SUMIFS(AllPublicationData!$G:$G,AllPublicationData!$A:$A,'Publication Table'!$B145,AllPublicationData!$B:$B,'Publication Table'!$C$4,AllPublicationData!$D:$D,'Publication Table'!M$7),
IF('Publication Table'!$C$5="Cancellations for other reasons",
SUMIFS(AllPublicationData!$G:$G,AllPublicationData!$A:$A,'Publication Table'!$B145,AllPublicationData!$B:$B,'Publication Table'!$C$4,AllPublicationData!$D:$D,'Publication Table'!M$7)))))))+
IF(AND($C$4="NHS Scotland",$C$5="Total Operations"),
SUMIFS(AllPublicationData!$E:$E,AllPublicationData!$A:$A,'Publication Table'!$B145,AllPublicationData!$B:$B,'Publication Table'!M$7),
IF(AND($C$4="NHS Scotland",$C$5="All Cancelled Operations"),
SUMIFS(AllPublicationData!$F:$F,AllPublicationData!$A:$A,'Publication Table'!$B145,AllPublicationData!$B:$B,'Publication Table'!M$7),
IF(AND($C$4="NHS Scotland",$C$5="Operations cancelled by patient"),
SUMIFS(AllPublicationData!$G:$G,AllPublicationData!$A:$A,'Publication Table'!$B145,AllPublicationData!$B:$B,'Publication Table'!M$7),
IF(AND($C$4="NHS Scotland",$C$5="Operations cancelled for clinical reasons"),
SUMIFS(AllPublicationData!$H:$H,AllPublicationData!$A:$A,'Publication Table'!$B145,AllPublicationData!$B:$B,'Publication Table'!M$7),
IF(AND($C$4="NHS Scotland",$C$5="Operations cancelled for non-clinical/capacity reasons"),
SUMIFS(AllPublicationData!$I:$I,AllPublicationData!$A:$A,'Publication Table'!$B145,AllPublicationData!$B:$B,'Publication Table'!M$7),
IF(AND($C$4="NHS Scotland",$C$5="Cancellations for other reasons"),
SUMIFS(AllPublicationData!$J:$J,AllPublicationData!$A:$A,'Publication Table'!$B145,AllPublicationData!$B:$B,'Publication Table'!M$7)))))))</f>
        <v>0</v>
      </c>
      <c r="N145" s="90">
        <f>IF($C$5="Total Operations",
SUMIFS(AllPublicationData!$E:$E,AllPublicationData!$A:$A,'Publication Table'!$B145,AllPublicationData!$B:$B,'Publication Table'!$C$4,AllPublicationData!$D:$D,'Publication Table'!N$7),
IF('Publication Table'!$C$5="All Cancelled Operations",
SUMIFS(AllPublicationData!$F:$F,AllPublicationData!$A:$A,'Publication Table'!$B145,AllPublicationData!$B:$B,'Publication Table'!$C$4,AllPublicationData!$D:$D,'Publication Table'!N$7),
IF('Publication Table'!$C$5="Operations cancelled by patient",
SUMIFS(AllPublicationData!$G:$G,AllPublicationData!$A:$A,'Publication Table'!$B145,AllPublicationData!$B:$B,'Publication Table'!$C$4,AllPublicationData!$D:$D,'Publication Table'!N$7),
IF('Publication Table'!$C$5="Operations cancelled for clinical reasons",
SUMIFS(AllPublicationData!$G:$G,AllPublicationData!$A:$A,'Publication Table'!$B145,AllPublicationData!$B:$B,'Publication Table'!$C$4,AllPublicationData!$D:$D,'Publication Table'!N$7),
IF('Publication Table'!$C$5="Operations cancelled for non-clinical/capacity reasons",
SUMIFS(AllPublicationData!$G:$G,AllPublicationData!$A:$A,'Publication Table'!$B145,AllPublicationData!$B:$B,'Publication Table'!$C$4,AllPublicationData!$D:$D,'Publication Table'!N$7),
IF('Publication Table'!$C$5="Cancellations for other reasons",
SUMIFS(AllPublicationData!$G:$G,AllPublicationData!$A:$A,'Publication Table'!$B145,AllPublicationData!$B:$B,'Publication Table'!$C$4,AllPublicationData!$D:$D,'Publication Table'!N$7)))))))+
IF(AND($C$4="NHS Scotland",$C$5="Total Operations"),
SUMIFS(AllPublicationData!$E:$E,AllPublicationData!$A:$A,'Publication Table'!$B145,AllPublicationData!$B:$B,'Publication Table'!N$7),
IF(AND($C$4="NHS Scotland",$C$5="All Cancelled Operations"),
SUMIFS(AllPublicationData!$F:$F,AllPublicationData!$A:$A,'Publication Table'!$B145,AllPublicationData!$B:$B,'Publication Table'!N$7),
IF(AND($C$4="NHS Scotland",$C$5="Operations cancelled by patient"),
SUMIFS(AllPublicationData!$G:$G,AllPublicationData!$A:$A,'Publication Table'!$B145,AllPublicationData!$B:$B,'Publication Table'!N$7),
IF(AND($C$4="NHS Scotland",$C$5="Operations cancelled for clinical reasons"),
SUMIFS(AllPublicationData!$H:$H,AllPublicationData!$A:$A,'Publication Table'!$B145,AllPublicationData!$B:$B,'Publication Table'!N$7),
IF(AND($C$4="NHS Scotland",$C$5="Operations cancelled for non-clinical/capacity reasons"),
SUMIFS(AllPublicationData!$I:$I,AllPublicationData!$A:$A,'Publication Table'!$B145,AllPublicationData!$B:$B,'Publication Table'!N$7),
IF(AND($C$4="NHS Scotland",$C$5="Cancellations for other reasons"),
SUMIFS(AllPublicationData!$J:$J,AllPublicationData!$A:$A,'Publication Table'!$B145,AllPublicationData!$B:$B,'Publication Table'!N$7)))))))</f>
        <v>0</v>
      </c>
      <c r="O145" s="90">
        <f>IF($C$5="Total Operations",
SUMIFS(AllPublicationData!$E:$E,AllPublicationData!$A:$A,'Publication Table'!$B145,AllPublicationData!$B:$B,'Publication Table'!$C$4,AllPublicationData!$D:$D,'Publication Table'!O$7),
IF('Publication Table'!$C$5="All Cancelled Operations",
SUMIFS(AllPublicationData!$F:$F,AllPublicationData!$A:$A,'Publication Table'!$B145,AllPublicationData!$B:$B,'Publication Table'!$C$4,AllPublicationData!$D:$D,'Publication Table'!O$7),
IF('Publication Table'!$C$5="Operations cancelled by patient",
SUMIFS(AllPublicationData!$G:$G,AllPublicationData!$A:$A,'Publication Table'!$B145,AllPublicationData!$B:$B,'Publication Table'!$C$4,AllPublicationData!$D:$D,'Publication Table'!O$7),
IF('Publication Table'!$C$5="Operations cancelled for clinical reasons",
SUMIFS(AllPublicationData!$G:$G,AllPublicationData!$A:$A,'Publication Table'!$B145,AllPublicationData!$B:$B,'Publication Table'!$C$4,AllPublicationData!$D:$D,'Publication Table'!O$7),
IF('Publication Table'!$C$5="Operations cancelled for non-clinical/capacity reasons",
SUMIFS(AllPublicationData!$G:$G,AllPublicationData!$A:$A,'Publication Table'!$B145,AllPublicationData!$B:$B,'Publication Table'!$C$4,AllPublicationData!$D:$D,'Publication Table'!O$7),
IF('Publication Table'!$C$5="Cancellations for other reasons",
SUMIFS(AllPublicationData!$G:$G,AllPublicationData!$A:$A,'Publication Table'!$B145,AllPublicationData!$B:$B,'Publication Table'!$C$4,AllPublicationData!$D:$D,'Publication Table'!O$7)))))))+
IF(AND($C$4="NHS Scotland",$C$5="Total Operations"),
SUMIFS(AllPublicationData!$E:$E,AllPublicationData!$A:$A,'Publication Table'!$B145,AllPublicationData!$B:$B,'Publication Table'!O$7),
IF(AND($C$4="NHS Scotland",$C$5="All Cancelled Operations"),
SUMIFS(AllPublicationData!$F:$F,AllPublicationData!$A:$A,'Publication Table'!$B145,AllPublicationData!$B:$B,'Publication Table'!O$7),
IF(AND($C$4="NHS Scotland",$C$5="Operations cancelled by patient"),
SUMIFS(AllPublicationData!$G:$G,AllPublicationData!$A:$A,'Publication Table'!$B145,AllPublicationData!$B:$B,'Publication Table'!O$7),
IF(AND($C$4="NHS Scotland",$C$5="Operations cancelled for clinical reasons"),
SUMIFS(AllPublicationData!$H:$H,AllPublicationData!$A:$A,'Publication Table'!$B145,AllPublicationData!$B:$B,'Publication Table'!O$7),
IF(AND($C$4="NHS Scotland",$C$5="Operations cancelled for non-clinical/capacity reasons"),
SUMIFS(AllPublicationData!$I:$I,AllPublicationData!$A:$A,'Publication Table'!$B145,AllPublicationData!$B:$B,'Publication Table'!O$7),
IF(AND($C$4="NHS Scotland",$C$5="Cancellations for other reasons"),
SUMIFS(AllPublicationData!$J:$J,AllPublicationData!$A:$A,'Publication Table'!$B145,AllPublicationData!$B:$B,'Publication Table'!O$7)))))))</f>
        <v>0</v>
      </c>
      <c r="P145" s="90">
        <f>IF($C$5="Total Operations",
SUMIFS(AllPublicationData!$E:$E,AllPublicationData!$A:$A,'Publication Table'!$B145,AllPublicationData!$B:$B,'Publication Table'!$C$4,AllPublicationData!$D:$D,'Publication Table'!P$7),
IF('Publication Table'!$C$5="All Cancelled Operations",
SUMIFS(AllPublicationData!$F:$F,AllPublicationData!$A:$A,'Publication Table'!$B145,AllPublicationData!$B:$B,'Publication Table'!$C$4,AllPublicationData!$D:$D,'Publication Table'!P$7),
IF('Publication Table'!$C$5="Operations cancelled by patient",
SUMIFS(AllPublicationData!$G:$G,AllPublicationData!$A:$A,'Publication Table'!$B145,AllPublicationData!$B:$B,'Publication Table'!$C$4,AllPublicationData!$D:$D,'Publication Table'!P$7),
IF('Publication Table'!$C$5="Operations cancelled for clinical reasons",
SUMIFS(AllPublicationData!$G:$G,AllPublicationData!$A:$A,'Publication Table'!$B145,AllPublicationData!$B:$B,'Publication Table'!$C$4,AllPublicationData!$D:$D,'Publication Table'!P$7),
IF('Publication Table'!$C$5="Operations cancelled for non-clinical/capacity reasons",
SUMIFS(AllPublicationData!$G:$G,AllPublicationData!$A:$A,'Publication Table'!$B145,AllPublicationData!$B:$B,'Publication Table'!$C$4,AllPublicationData!$D:$D,'Publication Table'!P$7),
IF('Publication Table'!$C$5="Cancellations for other reasons",
SUMIFS(AllPublicationData!$G:$G,AllPublicationData!$A:$A,'Publication Table'!$B145,AllPublicationData!$B:$B,'Publication Table'!$C$4,AllPublicationData!$D:$D,'Publication Table'!P$7)))))))+
IF(AND($C$4="NHS Scotland",$C$5="Total Operations"),
SUMIFS(AllPublicationData!$E:$E,AllPublicationData!$A:$A,'Publication Table'!$B145,AllPublicationData!$B:$B,'Publication Table'!P$7),
IF(AND($C$4="NHS Scotland",$C$5="All Cancelled Operations"),
SUMIFS(AllPublicationData!$F:$F,AllPublicationData!$A:$A,'Publication Table'!$B145,AllPublicationData!$B:$B,'Publication Table'!P$7),
IF(AND($C$4="NHS Scotland",$C$5="Operations cancelled by patient"),
SUMIFS(AllPublicationData!$G:$G,AllPublicationData!$A:$A,'Publication Table'!$B145,AllPublicationData!$B:$B,'Publication Table'!P$7),
IF(AND($C$4="NHS Scotland",$C$5="Operations cancelled for clinical reasons"),
SUMIFS(AllPublicationData!$H:$H,AllPublicationData!$A:$A,'Publication Table'!$B145,AllPublicationData!$B:$B,'Publication Table'!P$7),
IF(AND($C$4="NHS Scotland",$C$5="Operations cancelled for non-clinical/capacity reasons"),
SUMIFS(AllPublicationData!$I:$I,AllPublicationData!$A:$A,'Publication Table'!$B145,AllPublicationData!$B:$B,'Publication Table'!P$7),
IF(AND($C$4="NHS Scotland",$C$5="Cancellations for other reasons"),
SUMIFS(AllPublicationData!$J:$J,AllPublicationData!$A:$A,'Publication Table'!$B145,AllPublicationData!$B:$B,'Publication Table'!P$7)))))))</f>
        <v>0</v>
      </c>
      <c r="Q145" s="90">
        <f>IF($C$5="Total Operations",
SUMIFS(AllPublicationData!$E:$E,AllPublicationData!$A:$A,'Publication Table'!$B145,AllPublicationData!$B:$B,'Publication Table'!$C$4,AllPublicationData!$D:$D,'Publication Table'!Q$7),
IF('Publication Table'!$C$5="All Cancelled Operations",
SUMIFS(AllPublicationData!$F:$F,AllPublicationData!$A:$A,'Publication Table'!$B145,AllPublicationData!$B:$B,'Publication Table'!$C$4,AllPublicationData!$D:$D,'Publication Table'!Q$7),
IF('Publication Table'!$C$5="Operations cancelled by patient",
SUMIFS(AllPublicationData!$G:$G,AllPublicationData!$A:$A,'Publication Table'!$B145,AllPublicationData!$B:$B,'Publication Table'!$C$4,AllPublicationData!$D:$D,'Publication Table'!Q$7),
IF('Publication Table'!$C$5="Operations cancelled for clinical reasons",
SUMIFS(AllPublicationData!$G:$G,AllPublicationData!$A:$A,'Publication Table'!$B145,AllPublicationData!$B:$B,'Publication Table'!$C$4,AllPublicationData!$D:$D,'Publication Table'!Q$7),
IF('Publication Table'!$C$5="Operations cancelled for non-clinical/capacity reasons",
SUMIFS(AllPublicationData!$G:$G,AllPublicationData!$A:$A,'Publication Table'!$B145,AllPublicationData!$B:$B,'Publication Table'!$C$4,AllPublicationData!$D:$D,'Publication Table'!Q$7),
IF('Publication Table'!$C$5="Cancellations for other reasons",
SUMIFS(AllPublicationData!$G:$G,AllPublicationData!$A:$A,'Publication Table'!$B145,AllPublicationData!$B:$B,'Publication Table'!$C$4,AllPublicationData!$D:$D,'Publication Table'!Q$7)))))))+
IF(AND($C$4="NHS Scotland",$C$5="Total Operations"),
SUMIFS(AllPublicationData!$E:$E,AllPublicationData!$A:$A,'Publication Table'!$B145,AllPublicationData!$B:$B,'Publication Table'!Q$7),
IF(AND($C$4="NHS Scotland",$C$5="All Cancelled Operations"),
SUMIFS(AllPublicationData!$F:$F,AllPublicationData!$A:$A,'Publication Table'!$B145,AllPublicationData!$B:$B,'Publication Table'!Q$7),
IF(AND($C$4="NHS Scotland",$C$5="Operations cancelled by patient"),
SUMIFS(AllPublicationData!$G:$G,AllPublicationData!$A:$A,'Publication Table'!$B145,AllPublicationData!$B:$B,'Publication Table'!Q$7),
IF(AND($C$4="NHS Scotland",$C$5="Operations cancelled for clinical reasons"),
SUMIFS(AllPublicationData!$H:$H,AllPublicationData!$A:$A,'Publication Table'!$B145,AllPublicationData!$B:$B,'Publication Table'!Q$7),
IF(AND($C$4="NHS Scotland",$C$5="Operations cancelled for non-clinical/capacity reasons"),
SUMIFS(AllPublicationData!$I:$I,AllPublicationData!$A:$A,'Publication Table'!$B145,AllPublicationData!$B:$B,'Publication Table'!Q$7),
IF(AND($C$4="NHS Scotland",$C$5="Cancellations for other reasons"),
SUMIFS(AllPublicationData!$J:$J,AllPublicationData!$A:$A,'Publication Table'!$B145,AllPublicationData!$B:$B,'Publication Table'!Q$7)))))))</f>
        <v>0</v>
      </c>
      <c r="R145" s="90">
        <f>IF($C$5="Total Operations",
SUMIFS(AllPublicationData!$E:$E,AllPublicationData!$A:$A,'Publication Table'!$B145,AllPublicationData!$B:$B,'Publication Table'!$C$4,AllPublicationData!$D:$D,'Publication Table'!R$7),
IF('Publication Table'!$C$5="All Cancelled Operations",
SUMIFS(AllPublicationData!$F:$F,AllPublicationData!$A:$A,'Publication Table'!$B145,AllPublicationData!$B:$B,'Publication Table'!$C$4,AllPublicationData!$D:$D,'Publication Table'!R$7),
IF('Publication Table'!$C$5="Operations cancelled by patient",
SUMIFS(AllPublicationData!$G:$G,AllPublicationData!$A:$A,'Publication Table'!$B145,AllPublicationData!$B:$B,'Publication Table'!$C$4,AllPublicationData!$D:$D,'Publication Table'!R$7),
IF('Publication Table'!$C$5="Operations cancelled for clinical reasons",
SUMIFS(AllPublicationData!$G:$G,AllPublicationData!$A:$A,'Publication Table'!$B145,AllPublicationData!$B:$B,'Publication Table'!$C$4,AllPublicationData!$D:$D,'Publication Table'!R$7),
IF('Publication Table'!$C$5="Operations cancelled for non-clinical/capacity reasons",
SUMIFS(AllPublicationData!$G:$G,AllPublicationData!$A:$A,'Publication Table'!$B145,AllPublicationData!$B:$B,'Publication Table'!$C$4,AllPublicationData!$D:$D,'Publication Table'!R$7),
IF('Publication Table'!$C$5="Cancellations for other reasons",
SUMIFS(AllPublicationData!$G:$G,AllPublicationData!$A:$A,'Publication Table'!$B145,AllPublicationData!$B:$B,'Publication Table'!$C$4,AllPublicationData!$D:$D,'Publication Table'!R$7)))))))+
IF(AND($C$4="NHS Scotland",$C$5="Total Operations"),
SUMIFS(AllPublicationData!$E:$E,AllPublicationData!$A:$A,'Publication Table'!$B145,AllPublicationData!$B:$B,'Publication Table'!R$7),
IF(AND($C$4="NHS Scotland",$C$5="All Cancelled Operations"),
SUMIFS(AllPublicationData!$F:$F,AllPublicationData!$A:$A,'Publication Table'!$B145,AllPublicationData!$B:$B,'Publication Table'!R$7),
IF(AND($C$4="NHS Scotland",$C$5="Operations cancelled by patient"),
SUMIFS(AllPublicationData!$G:$G,AllPublicationData!$A:$A,'Publication Table'!$B145,AllPublicationData!$B:$B,'Publication Table'!R$7),
IF(AND($C$4="NHS Scotland",$C$5="Operations cancelled for clinical reasons"),
SUMIFS(AllPublicationData!$H:$H,AllPublicationData!$A:$A,'Publication Table'!$B145,AllPublicationData!$B:$B,'Publication Table'!R$7),
IF(AND($C$4="NHS Scotland",$C$5="Operations cancelled for non-clinical/capacity reasons"),
SUMIFS(AllPublicationData!$I:$I,AllPublicationData!$A:$A,'Publication Table'!$B145,AllPublicationData!$B:$B,'Publication Table'!R$7),
IF(AND($C$4="NHS Scotland",$C$5="Cancellations for other reasons"),
SUMIFS(AllPublicationData!$J:$J,AllPublicationData!$A:$A,'Publication Table'!$B145,AllPublicationData!$B:$B,'Publication Table'!R$7)))))))</f>
        <v>0</v>
      </c>
    </row>
    <row r="146" spans="3:18" x14ac:dyDescent="0.35">
      <c r="C146" s="81">
        <f>IF($C$5="Total Operations",
SUMIFS(AllPublicationData!$E:$E,AllPublicationData!$A:$A,'Publication Table'!$B146,AllPublicationData!$B:$B,'Publication Table'!$C$4),
IF('Publication Table'!$C$5="All Cancelled Operations",
SUMIFS(AllPublicationData!$F:$F,AllPublicationData!$A:$A,'Publication Table'!$B146,AllPublicationData!$B:$B,'Publication Table'!$C$4),
IF('Publication Table'!$C$5="Operations cancelled by patient",
SUMIFS(AllPublicationData!$G:$G,AllPublicationData!$A:$A,'Publication Table'!$B146,AllPublicationData!$B:$B,'Publication Table'!$C$4),
IF('Publication Table'!$C$5="Operations cancelled for clinical reasons",
SUMIFS(AllPublicationData!$H:$H,AllPublicationData!$A:$A,'Publication Table'!$B146,AllPublicationData!$B:$B,'Publication Table'!$C$4),
IF('Publication Table'!$C$5="Operations cancelled for non-clinical/capacity reasons",
SUMIFS(AllPublicationData!$I:$I,AllPublicationData!$A:$A,'Publication Table'!$B146,AllPublicationData!$B:$B,'Publication Table'!$C$4),
IF('Publication Table'!$C$5="Cancellations for other reasons",
SUMIFS(AllPublicationData!$J:$J,AllPublicationData!$A:$A,'Publication Table'!$B146,AllPublicationData!$B:$B,'Publication Table'!$C$4)))))))+
IF(AND($C$4="NHS Scotland",$C$5="Total Operations"),
SUMIFS(AllPublicationData!$E:$E,AllPublicationData!$A:$A,'Publication Table'!$B146),
IF(AND($C$4="NHS Scotland",$C$5="All Cancelled Operations"),
SUMIFS(AllPublicationData!$F:$F,AllPublicationData!$A:$A,'Publication Table'!$B146),
IF(AND($C$4="NHS Scotland",$C$5="Operations cancelled by patient"),
SUMIFS(AllPublicationData!$G:$G,AllPublicationData!$A:$A,'Publication Table'!$B146),
IF(AND($C$4="NHS Scotland",$C$5="Operations cancelled for clinical reasons"),
SUMIFS(AllPublicationData!$H:$H,AllPublicationData!$A:$A,'Publication Table'!$B146),
IF(AND($C$4="NHS Scotland",$C$5="Operations cancelled for non-clinical/capacity reasons"),
SUMIFS(AllPublicationData!$I:$I,AllPublicationData!$A:$A,'Publication Table'!$B146),
IF(AND($C$4="NHS Scotland",$C$5="Cancellations for other reasons"),
SUMIFS(AllPublicationData!$J:$J,AllPublicationData!$A:$A,'Publication Table'!$B146)))))))</f>
        <v>0</v>
      </c>
      <c r="D146" s="90">
        <f>IF($C$5="Total Operations",
SUMIFS(AllPublicationData!$E:$E,AllPublicationData!$A:$A,'Publication Table'!$B146,AllPublicationData!$B:$B,'Publication Table'!$C$4,AllPublicationData!$D:$D,'Publication Table'!D$7),
IF('Publication Table'!$C$5="All Cancelled Operations",
SUMIFS(AllPublicationData!$F:$F,AllPublicationData!$A:$A,'Publication Table'!$B146,AllPublicationData!$B:$B,'Publication Table'!$C$4,AllPublicationData!$D:$D,'Publication Table'!D$7),
IF('Publication Table'!$C$5="Operations cancelled by patient",
SUMIFS(AllPublicationData!$G:$G,AllPublicationData!$A:$A,'Publication Table'!$B146,AllPublicationData!$B:$B,'Publication Table'!$C$4,AllPublicationData!$D:$D,'Publication Table'!D$7),
IF('Publication Table'!$C$5="Operations cancelled for clinical reasons",
SUMIFS(AllPublicationData!$H:$H,AllPublicationData!$A:$A,'Publication Table'!$B146,AllPublicationData!$B:$B,'Publication Table'!$C$4,AllPublicationData!$D:$D,'Publication Table'!D$7),
IF('Publication Table'!$C$5="Operations cancelled for non-clinical/capacity reasons",
SUMIFS(AllPublicationData!$I:$I,AllPublicationData!$A:$A,'Publication Table'!$B146,AllPublicationData!$B:$B,'Publication Table'!$C$4,AllPublicationData!$D:$D,'Publication Table'!D$7),
IF('Publication Table'!$C$5="Cancellations for other reasons",
SUMIFS(AllPublicationData!$J:$J,AllPublicationData!$A:$A,'Publication Table'!$B146,AllPublicationData!$B:$B,'Publication Table'!$C$4,AllPublicationData!$D:$D,'Publication Table'!D$7)))))))+
IF(AND($C$4="NHS Scotland",$C$5="Total Operations"),
SUMIFS(AllPublicationData!$E:$E,AllPublicationData!$A:$A,'Publication Table'!$B146,AllPublicationData!$B:$B,'Publication Table'!D$7),
IF(AND($C$4="NHS Scotland",$C$5="All Cancelled Operations"),
SUMIFS(AllPublicationData!$F:$F,AllPublicationData!$A:$A,'Publication Table'!$B146,AllPublicationData!$B:$B,'Publication Table'!D$7),
IF(AND($C$4="NHS Scotland",$C$5="Operations cancelled by patient"),
SUMIFS(AllPublicationData!$G:$G,AllPublicationData!$A:$A,'Publication Table'!$B146,AllPublicationData!$B:$B,'Publication Table'!D$7),
IF(AND($C$4="NHS Scotland",$C$5="Operations cancelled for clinical reasons"),
SUMIFS(AllPublicationData!$H:$H,AllPublicationData!$A:$A,'Publication Table'!$B146,AllPublicationData!$B:$B,'Publication Table'!D$7),
IF(AND($C$4="NHS Scotland",$C$5="Operations cancelled for non-clinical/capacity reasons"),
SUMIFS(AllPublicationData!$I:$I,AllPublicationData!$A:$A,'Publication Table'!$B146,AllPublicationData!$B:$B,'Publication Table'!D$7),
IF(AND($C$4="NHS Scotland",$C$5="Cancellations for other reasons"),
SUMIFS(AllPublicationData!$J:$J,AllPublicationData!$A:$A,'Publication Table'!$B146,AllPublicationData!$B:$B,'Publication Table'!D$7)))))))</f>
        <v>0</v>
      </c>
      <c r="E146" s="90">
        <f>IF($C$5="Total Operations",
SUMIFS(AllPublicationData!$E:$E,AllPublicationData!$A:$A,'Publication Table'!$B146,AllPublicationData!$B:$B,'Publication Table'!$C$4,AllPublicationData!$D:$D,'Publication Table'!E$7),
IF('Publication Table'!$C$5="All Cancelled Operations",
SUMIFS(AllPublicationData!$F:$F,AllPublicationData!$A:$A,'Publication Table'!$B146,AllPublicationData!$B:$B,'Publication Table'!$C$4,AllPublicationData!$D:$D,'Publication Table'!E$7),
IF('Publication Table'!$C$5="Operations cancelled by patient",
SUMIFS(AllPublicationData!$G:$G,AllPublicationData!$A:$A,'Publication Table'!$B146,AllPublicationData!$B:$B,'Publication Table'!$C$4,AllPublicationData!$D:$D,'Publication Table'!E$7),
IF('Publication Table'!$C$5="Operations cancelled for clinical reasons",
SUMIFS(AllPublicationData!$H:$H,AllPublicationData!$A:$A,'Publication Table'!$B146,AllPublicationData!$B:$B,'Publication Table'!$C$4,AllPublicationData!$D:$D,'Publication Table'!E$7),
IF('Publication Table'!$C$5="Operations cancelled for non-clinical/capacity reasons",
SUMIFS(AllPublicationData!$I:$I,AllPublicationData!$A:$A,'Publication Table'!$B146,AllPublicationData!$B:$B,'Publication Table'!$C$4,AllPublicationData!$D:$D,'Publication Table'!E$7),
IF('Publication Table'!$C$5="Cancellations for other reasons",
SUMIFS(AllPublicationData!$J:$J,AllPublicationData!$A:$A,'Publication Table'!$B146,AllPublicationData!$B:$B,'Publication Table'!$C$4,AllPublicationData!$D:$D,'Publication Table'!E$7)))))))+
IF(AND($C$4="NHS Scotland",$C$5="Total Operations"),
SUMIFS(AllPublicationData!$E:$E,AllPublicationData!$A:$A,'Publication Table'!$B146,AllPublicationData!$B:$B,'Publication Table'!E$7),
IF(AND($C$4="NHS Scotland",$C$5="All Cancelled Operations"),
SUMIFS(AllPublicationData!$F:$F,AllPublicationData!$A:$A,'Publication Table'!$B146,AllPublicationData!$B:$B,'Publication Table'!E$7),
IF(AND($C$4="NHS Scotland",$C$5="Operations cancelled by patient"),
SUMIFS(AllPublicationData!$G:$G,AllPublicationData!$A:$A,'Publication Table'!$B146,AllPublicationData!$B:$B,'Publication Table'!E$7),
IF(AND($C$4="NHS Scotland",$C$5="Operations cancelled for clinical reasons"),
SUMIFS(AllPublicationData!$H:$H,AllPublicationData!$A:$A,'Publication Table'!$B146,AllPublicationData!$B:$B,'Publication Table'!E$7),
IF(AND($C$4="NHS Scotland",$C$5="Operations cancelled for non-clinical/capacity reasons"),
SUMIFS(AllPublicationData!$I:$I,AllPublicationData!$A:$A,'Publication Table'!$B146,AllPublicationData!$B:$B,'Publication Table'!E$7),
IF(AND($C$4="NHS Scotland",$C$5="Cancellations for other reasons"),
SUMIFS(AllPublicationData!$J:$J,AllPublicationData!$A:$A,'Publication Table'!$B146,AllPublicationData!$B:$B,'Publication Table'!E$7)))))))</f>
        <v>0</v>
      </c>
      <c r="F146" s="90">
        <f>IF($C$5="Total Operations",
SUMIFS(AllPublicationData!$E:$E,AllPublicationData!$A:$A,'Publication Table'!$B146,AllPublicationData!$B:$B,'Publication Table'!$C$4,AllPublicationData!$D:$D,'Publication Table'!F$7),
IF('Publication Table'!$C$5="All Cancelled Operations",
SUMIFS(AllPublicationData!$F:$F,AllPublicationData!$A:$A,'Publication Table'!$B146,AllPublicationData!$B:$B,'Publication Table'!$C$4,AllPublicationData!$D:$D,'Publication Table'!F$7),
IF('Publication Table'!$C$5="Operations cancelled by patient",
SUMIFS(AllPublicationData!$G:$G,AllPublicationData!$A:$A,'Publication Table'!$B146,AllPublicationData!$B:$B,'Publication Table'!$C$4,AllPublicationData!$D:$D,'Publication Table'!F$7),
IF('Publication Table'!$C$5="Operations cancelled for clinical reasons",
SUMIFS(AllPublicationData!$H:$H,AllPublicationData!$A:$A,'Publication Table'!$B146,AllPublicationData!$B:$B,'Publication Table'!$C$4,AllPublicationData!$D:$D,'Publication Table'!F$7),
IF('Publication Table'!$C$5="Operations cancelled for non-clinical/capacity reasons",
SUMIFS(AllPublicationData!$I:$I,AllPublicationData!$A:$A,'Publication Table'!$B146,AllPublicationData!$B:$B,'Publication Table'!$C$4,AllPublicationData!$D:$D,'Publication Table'!F$7),
IF('Publication Table'!$C$5="Cancellations for other reasons",
SUMIFS(AllPublicationData!$J:$J,AllPublicationData!$A:$A,'Publication Table'!$B146,AllPublicationData!$B:$B,'Publication Table'!$C$4,AllPublicationData!$D:$D,'Publication Table'!F$7)))))))+
IF(AND($C$4="NHS Scotland",$C$5="Total Operations"),
SUMIFS(AllPublicationData!$E:$E,AllPublicationData!$A:$A,'Publication Table'!$B146,AllPublicationData!$B:$B,'Publication Table'!F$7),
IF(AND($C$4="NHS Scotland",$C$5="All Cancelled Operations"),
SUMIFS(AllPublicationData!$F:$F,AllPublicationData!$A:$A,'Publication Table'!$B146,AllPublicationData!$B:$B,'Publication Table'!F$7),
IF(AND($C$4="NHS Scotland",$C$5="Operations cancelled by patient"),
SUMIFS(AllPublicationData!$G:$G,AllPublicationData!$A:$A,'Publication Table'!$B146,AllPublicationData!$B:$B,'Publication Table'!F$7),
IF(AND($C$4="NHS Scotland",$C$5="Operations cancelled for clinical reasons"),
SUMIFS(AllPublicationData!$H:$H,AllPublicationData!$A:$A,'Publication Table'!$B146,AllPublicationData!$B:$B,'Publication Table'!F$7),
IF(AND($C$4="NHS Scotland",$C$5="Operations cancelled for non-clinical/capacity reasons"),
SUMIFS(AllPublicationData!$I:$I,AllPublicationData!$A:$A,'Publication Table'!$B146,AllPublicationData!$B:$B,'Publication Table'!F$7),
IF(AND($C$4="NHS Scotland",$C$5="Cancellations for other reasons"),
SUMIFS(AllPublicationData!$J:$J,AllPublicationData!$A:$A,'Publication Table'!$B146,AllPublicationData!$B:$B,'Publication Table'!F$7)))))))</f>
        <v>0</v>
      </c>
      <c r="G146" s="90">
        <f>IF($C$5="Total Operations",
SUMIFS(AllPublicationData!$E:$E,AllPublicationData!$A:$A,'Publication Table'!$B146,AllPublicationData!$B:$B,'Publication Table'!$C$4,AllPublicationData!$D:$D,'Publication Table'!G$7),
IF('Publication Table'!$C$5="All Cancelled Operations",
SUMIFS(AllPublicationData!$F:$F,AllPublicationData!$A:$A,'Publication Table'!$B146,AllPublicationData!$B:$B,'Publication Table'!$C$4,AllPublicationData!$D:$D,'Publication Table'!G$7),
IF('Publication Table'!$C$5="Operations cancelled by patient",
SUMIFS(AllPublicationData!$G:$G,AllPublicationData!$A:$A,'Publication Table'!$B146,AllPublicationData!$B:$B,'Publication Table'!$C$4,AllPublicationData!$D:$D,'Publication Table'!G$7),
IF('Publication Table'!$C$5="Operations cancelled for clinical reasons",
SUMIFS(AllPublicationData!$H:$H,AllPublicationData!$A:$A,'Publication Table'!$B146,AllPublicationData!$B:$B,'Publication Table'!$C$4,AllPublicationData!$D:$D,'Publication Table'!G$7),
IF('Publication Table'!$C$5="Operations cancelled for non-clinical/capacity reasons",
SUMIFS(AllPublicationData!$I:$I,AllPublicationData!$A:$A,'Publication Table'!$B146,AllPublicationData!$B:$B,'Publication Table'!$C$4,AllPublicationData!$D:$D,'Publication Table'!G$7),
IF('Publication Table'!$C$5="Cancellations for other reasons",
SUMIFS(AllPublicationData!$J:$J,AllPublicationData!$A:$A,'Publication Table'!$B146,AllPublicationData!$B:$B,'Publication Table'!$C$4,AllPublicationData!$D:$D,'Publication Table'!G$7)))))))+
IF(AND($C$4="NHS Scotland",$C$5="Total Operations"),
SUMIFS(AllPublicationData!$E:$E,AllPublicationData!$A:$A,'Publication Table'!$B146,AllPublicationData!$B:$B,'Publication Table'!G$7),
IF(AND($C$4="NHS Scotland",$C$5="All Cancelled Operations"),
SUMIFS(AllPublicationData!$F:$F,AllPublicationData!$A:$A,'Publication Table'!$B146,AllPublicationData!$B:$B,'Publication Table'!G$7),
IF(AND($C$4="NHS Scotland",$C$5="Operations cancelled by patient"),
SUMIFS(AllPublicationData!$G:$G,AllPublicationData!$A:$A,'Publication Table'!$B146,AllPublicationData!$B:$B,'Publication Table'!G$7),
IF(AND($C$4="NHS Scotland",$C$5="Operations cancelled for clinical reasons"),
SUMIFS(AllPublicationData!$H:$H,AllPublicationData!$A:$A,'Publication Table'!$B146,AllPublicationData!$B:$B,'Publication Table'!G$7),
IF(AND($C$4="NHS Scotland",$C$5="Operations cancelled for non-clinical/capacity reasons"),
SUMIFS(AllPublicationData!$I:$I,AllPublicationData!$A:$A,'Publication Table'!$B146,AllPublicationData!$B:$B,'Publication Table'!G$7),
IF(AND($C$4="NHS Scotland",$C$5="Cancellations for other reasons"),
SUMIFS(AllPublicationData!$J:$J,AllPublicationData!$A:$A,'Publication Table'!$B146,AllPublicationData!$B:$B,'Publication Table'!G$7)))))))</f>
        <v>0</v>
      </c>
      <c r="H146" s="90">
        <f>IF($C$5="Total Operations",
SUMIFS(AllPublicationData!$E:$E,AllPublicationData!$A:$A,'Publication Table'!$B146,AllPublicationData!$B:$B,'Publication Table'!$C$4,AllPublicationData!$D:$D,'Publication Table'!H$7),
IF('Publication Table'!$C$5="All Cancelled Operations",
SUMIFS(AllPublicationData!$F:$F,AllPublicationData!$A:$A,'Publication Table'!$B146,AllPublicationData!$B:$B,'Publication Table'!$C$4,AllPublicationData!$D:$D,'Publication Table'!H$7),
IF('Publication Table'!$C$5="Operations cancelled by patient",
SUMIFS(AllPublicationData!$G:$G,AllPublicationData!$A:$A,'Publication Table'!$B146,AllPublicationData!$B:$B,'Publication Table'!$C$4,AllPublicationData!$D:$D,'Publication Table'!H$7),
IF('Publication Table'!$C$5="Operations cancelled for clinical reasons",
SUMIFS(AllPublicationData!$H:$H,AllPublicationData!$A:$A,'Publication Table'!$B146,AllPublicationData!$B:$B,'Publication Table'!$C$4,AllPublicationData!$D:$D,'Publication Table'!H$7),
IF('Publication Table'!$C$5="Operations cancelled for non-clinical/capacity reasons",
SUMIFS(AllPublicationData!$I:$I,AllPublicationData!$A:$A,'Publication Table'!$B146,AllPublicationData!$B:$B,'Publication Table'!$C$4,AllPublicationData!$D:$D,'Publication Table'!H$7),
IF('Publication Table'!$C$5="Cancellations for other reasons",
SUMIFS(AllPublicationData!$J:$J,AllPublicationData!$A:$A,'Publication Table'!$B146,AllPublicationData!$B:$B,'Publication Table'!$C$4,AllPublicationData!$D:$D,'Publication Table'!H$7)))))))+
IF(AND($C$4="NHS Scotland",$C$5="Total Operations"),
SUMIFS(AllPublicationData!$E:$E,AllPublicationData!$A:$A,'Publication Table'!$B146,AllPublicationData!$B:$B,'Publication Table'!H$7),
IF(AND($C$4="NHS Scotland",$C$5="All Cancelled Operations"),
SUMIFS(AllPublicationData!$F:$F,AllPublicationData!$A:$A,'Publication Table'!$B146,AllPublicationData!$B:$B,'Publication Table'!H$7),
IF(AND($C$4="NHS Scotland",$C$5="Operations cancelled by patient"),
SUMIFS(AllPublicationData!$G:$G,AllPublicationData!$A:$A,'Publication Table'!$B146,AllPublicationData!$B:$B,'Publication Table'!H$7),
IF(AND($C$4="NHS Scotland",$C$5="Operations cancelled for clinical reasons"),
SUMIFS(AllPublicationData!$H:$H,AllPublicationData!$A:$A,'Publication Table'!$B146,AllPublicationData!$B:$B,'Publication Table'!H$7),
IF(AND($C$4="NHS Scotland",$C$5="Operations cancelled for non-clinical/capacity reasons"),
SUMIFS(AllPublicationData!$I:$I,AllPublicationData!$A:$A,'Publication Table'!$B146,AllPublicationData!$B:$B,'Publication Table'!H$7),
IF(AND($C$4="NHS Scotland",$C$5="Cancellations for other reasons"),
SUMIFS(AllPublicationData!$J:$J,AllPublicationData!$A:$A,'Publication Table'!$B146,AllPublicationData!$B:$B,'Publication Table'!H$7)))))))</f>
        <v>0</v>
      </c>
      <c r="I146" s="90">
        <f>IF($C$5="Total Operations",
SUMIFS(AllPublicationData!$E:$E,AllPublicationData!$A:$A,'Publication Table'!$B146,AllPublicationData!$B:$B,'Publication Table'!$C$4,AllPublicationData!$D:$D,'Publication Table'!I$7),
IF('Publication Table'!$C$5="All Cancelled Operations",
SUMIFS(AllPublicationData!$F:$F,AllPublicationData!$A:$A,'Publication Table'!$B146,AllPublicationData!$B:$B,'Publication Table'!$C$4,AllPublicationData!$D:$D,'Publication Table'!I$7),
IF('Publication Table'!$C$5="Operations cancelled by patient",
SUMIFS(AllPublicationData!$G:$G,AllPublicationData!$A:$A,'Publication Table'!$B146,AllPublicationData!$B:$B,'Publication Table'!$C$4,AllPublicationData!$D:$D,'Publication Table'!I$7),
IF('Publication Table'!$C$5="Operations cancelled for clinical reasons",
SUMIFS(AllPublicationData!$H:$H,AllPublicationData!$A:$A,'Publication Table'!$B146,AllPublicationData!$B:$B,'Publication Table'!$C$4,AllPublicationData!$D:$D,'Publication Table'!I$7),
IF('Publication Table'!$C$5="Operations cancelled for non-clinical/capacity reasons",
SUMIFS(AllPublicationData!$I:$I,AllPublicationData!$A:$A,'Publication Table'!$B146,AllPublicationData!$B:$B,'Publication Table'!$C$4,AllPublicationData!$D:$D,'Publication Table'!I$7),
IF('Publication Table'!$C$5="Cancellations for other reasons",
SUMIFS(AllPublicationData!$J:$J,AllPublicationData!$A:$A,'Publication Table'!$B146,AllPublicationData!$B:$B,'Publication Table'!$C$4,AllPublicationData!$D:$D,'Publication Table'!I$7)))))))+
IF(AND($C$4="NHS Scotland",$C$5="Total Operations"),
SUMIFS(AllPublicationData!$E:$E,AllPublicationData!$A:$A,'Publication Table'!$B146,AllPublicationData!$B:$B,'Publication Table'!I$7),
IF(AND($C$4="NHS Scotland",$C$5="All Cancelled Operations"),
SUMIFS(AllPublicationData!$F:$F,AllPublicationData!$A:$A,'Publication Table'!$B146,AllPublicationData!$B:$B,'Publication Table'!I$7),
IF(AND($C$4="NHS Scotland",$C$5="Operations cancelled by patient"),
SUMIFS(AllPublicationData!$G:$G,AllPublicationData!$A:$A,'Publication Table'!$B146,AllPublicationData!$B:$B,'Publication Table'!I$7),
IF(AND($C$4="NHS Scotland",$C$5="Operations cancelled for clinical reasons"),
SUMIFS(AllPublicationData!$H:$H,AllPublicationData!$A:$A,'Publication Table'!$B146,AllPublicationData!$B:$B,'Publication Table'!I$7),
IF(AND($C$4="NHS Scotland",$C$5="Operations cancelled for non-clinical/capacity reasons"),
SUMIFS(AllPublicationData!$I:$I,AllPublicationData!$A:$A,'Publication Table'!$B146,AllPublicationData!$B:$B,'Publication Table'!I$7),
IF(AND($C$4="NHS Scotland",$C$5="Cancellations for other reasons"),
SUMIFS(AllPublicationData!$J:$J,AllPublicationData!$A:$A,'Publication Table'!$B146,AllPublicationData!$B:$B,'Publication Table'!I$7)))))))</f>
        <v>0</v>
      </c>
      <c r="J146" s="90">
        <f>IF($C$5="Total Operations",
SUMIFS(AllPublicationData!$E:$E,AllPublicationData!$A:$A,'Publication Table'!$B146,AllPublicationData!$B:$B,'Publication Table'!$C$4,AllPublicationData!$D:$D,'Publication Table'!J$7),
IF('Publication Table'!$C$5="All Cancelled Operations",
SUMIFS(AllPublicationData!$F:$F,AllPublicationData!$A:$A,'Publication Table'!$B146,AllPublicationData!$B:$B,'Publication Table'!$C$4,AllPublicationData!$D:$D,'Publication Table'!J$7),
IF('Publication Table'!$C$5="Operations cancelled by patient",
SUMIFS(AllPublicationData!$G:$G,AllPublicationData!$A:$A,'Publication Table'!$B146,AllPublicationData!$B:$B,'Publication Table'!$C$4,AllPublicationData!$D:$D,'Publication Table'!J$7),
IF('Publication Table'!$C$5="Operations cancelled for clinical reasons",
SUMIFS(AllPublicationData!$H:$H,AllPublicationData!$A:$A,'Publication Table'!$B146,AllPublicationData!$B:$B,'Publication Table'!$C$4,AllPublicationData!$D:$D,'Publication Table'!J$7),
IF('Publication Table'!$C$5="Operations cancelled for non-clinical/capacity reasons",
SUMIFS(AllPublicationData!$I:$I,AllPublicationData!$A:$A,'Publication Table'!$B146,AllPublicationData!$B:$B,'Publication Table'!$C$4,AllPublicationData!$D:$D,'Publication Table'!J$7),
IF('Publication Table'!$C$5="Cancellations for other reasons",
SUMIFS(AllPublicationData!$J:$J,AllPublicationData!$A:$A,'Publication Table'!$B146,AllPublicationData!$B:$B,'Publication Table'!$C$4,AllPublicationData!$D:$D,'Publication Table'!J$7)))))))+
IF(AND($C$4="NHS Scotland",$C$5="Total Operations"),
SUMIFS(AllPublicationData!$E:$E,AllPublicationData!$A:$A,'Publication Table'!$B146,AllPublicationData!$B:$B,'Publication Table'!J$7),
IF(AND($C$4="NHS Scotland",$C$5="All Cancelled Operations"),
SUMIFS(AllPublicationData!$F:$F,AllPublicationData!$A:$A,'Publication Table'!$B146,AllPublicationData!$B:$B,'Publication Table'!J$7),
IF(AND($C$4="NHS Scotland",$C$5="Operations cancelled by patient"),
SUMIFS(AllPublicationData!$G:$G,AllPublicationData!$A:$A,'Publication Table'!$B146,AllPublicationData!$B:$B,'Publication Table'!J$7),
IF(AND($C$4="NHS Scotland",$C$5="Operations cancelled for clinical reasons"),
SUMIFS(AllPublicationData!$H:$H,AllPublicationData!$A:$A,'Publication Table'!$B146,AllPublicationData!$B:$B,'Publication Table'!J$7),
IF(AND($C$4="NHS Scotland",$C$5="Operations cancelled for non-clinical/capacity reasons"),
SUMIFS(AllPublicationData!$I:$I,AllPublicationData!$A:$A,'Publication Table'!$B146,AllPublicationData!$B:$B,'Publication Table'!J$7),
IF(AND($C$4="NHS Scotland",$C$5="Cancellations for other reasons"),
SUMIFS(AllPublicationData!$J:$J,AllPublicationData!$A:$A,'Publication Table'!$B146,AllPublicationData!$B:$B,'Publication Table'!J$7)))))))</f>
        <v>0</v>
      </c>
      <c r="K146" s="90">
        <f>IF($C$5="Total Operations",
SUMIFS(AllPublicationData!$E:$E,AllPublicationData!$A:$A,'Publication Table'!$B146,AllPublicationData!$B:$B,'Publication Table'!$C$4,AllPublicationData!$D:$D,'Publication Table'!K$7),
IF('Publication Table'!$C$5="All Cancelled Operations",
SUMIFS(AllPublicationData!$F:$F,AllPublicationData!$A:$A,'Publication Table'!$B146,AllPublicationData!$B:$B,'Publication Table'!$C$4,AllPublicationData!$D:$D,'Publication Table'!K$7),
IF('Publication Table'!$C$5="Operations cancelled by patient",
SUMIFS(AllPublicationData!$G:$G,AllPublicationData!$A:$A,'Publication Table'!$B146,AllPublicationData!$B:$B,'Publication Table'!$C$4,AllPublicationData!$D:$D,'Publication Table'!K$7),
IF('Publication Table'!$C$5="Operations cancelled for clinical reasons",
SUMIFS(AllPublicationData!$H:$H,AllPublicationData!$A:$A,'Publication Table'!$B146,AllPublicationData!$B:$B,'Publication Table'!$C$4,AllPublicationData!$D:$D,'Publication Table'!K$7),
IF('Publication Table'!$C$5="Operations cancelled for non-clinical/capacity reasons",
SUMIFS(AllPublicationData!$I:$I,AllPublicationData!$A:$A,'Publication Table'!$B146,AllPublicationData!$B:$B,'Publication Table'!$C$4,AllPublicationData!$D:$D,'Publication Table'!K$7),
IF('Publication Table'!$C$5="Cancellations for other reasons",
SUMIFS(AllPublicationData!$J:$J,AllPublicationData!$A:$A,'Publication Table'!$B146,AllPublicationData!$B:$B,'Publication Table'!$C$4,AllPublicationData!$D:$D,'Publication Table'!K$7)))))))+
IF(AND($C$4="NHS Scotland",$C$5="Total Operations"),
SUMIFS(AllPublicationData!$E:$E,AllPublicationData!$A:$A,'Publication Table'!$B146,AllPublicationData!$B:$B,'Publication Table'!K$7),
IF(AND($C$4="NHS Scotland",$C$5="All Cancelled Operations"),
SUMIFS(AllPublicationData!$F:$F,AllPublicationData!$A:$A,'Publication Table'!$B146,AllPublicationData!$B:$B,'Publication Table'!K$7),
IF(AND($C$4="NHS Scotland",$C$5="Operations cancelled by patient"),
SUMIFS(AllPublicationData!$G:$G,AllPublicationData!$A:$A,'Publication Table'!$B146,AllPublicationData!$B:$B,'Publication Table'!K$7),
IF(AND($C$4="NHS Scotland",$C$5="Operations cancelled for clinical reasons"),
SUMIFS(AllPublicationData!$H:$H,AllPublicationData!$A:$A,'Publication Table'!$B146,AllPublicationData!$B:$B,'Publication Table'!K$7),
IF(AND($C$4="NHS Scotland",$C$5="Operations cancelled for non-clinical/capacity reasons"),
SUMIFS(AllPublicationData!$I:$I,AllPublicationData!$A:$A,'Publication Table'!$B146,AllPublicationData!$B:$B,'Publication Table'!K$7),
IF(AND($C$4="NHS Scotland",$C$5="Cancellations for other reasons"),
SUMIFS(AllPublicationData!$J:$J,AllPublicationData!$A:$A,'Publication Table'!$B146,AllPublicationData!$B:$B,'Publication Table'!K$7)))))))</f>
        <v>0</v>
      </c>
      <c r="L146" s="90">
        <f>IF($C$5="Total Operations",
SUMIFS(AllPublicationData!$E:$E,AllPublicationData!$A:$A,'Publication Table'!$B146,AllPublicationData!$B:$B,'Publication Table'!$C$4,AllPublicationData!$D:$D,'Publication Table'!L$7),
IF('Publication Table'!$C$5="All Cancelled Operations",
SUMIFS(AllPublicationData!$F:$F,AllPublicationData!$A:$A,'Publication Table'!$B146,AllPublicationData!$B:$B,'Publication Table'!$C$4,AllPublicationData!$D:$D,'Publication Table'!L$7),
IF('Publication Table'!$C$5="Operations cancelled by patient",
SUMIFS(AllPublicationData!$G:$G,AllPublicationData!$A:$A,'Publication Table'!$B146,AllPublicationData!$B:$B,'Publication Table'!$C$4,AllPublicationData!$D:$D,'Publication Table'!L$7),
IF('Publication Table'!$C$5="Operations cancelled for clinical reasons",
SUMIFS(AllPublicationData!$H:$H,AllPublicationData!$A:$A,'Publication Table'!$B146,AllPublicationData!$B:$B,'Publication Table'!$C$4,AllPublicationData!$D:$D,'Publication Table'!L$7),
IF('Publication Table'!$C$5="Operations cancelled for non-clinical/capacity reasons",
SUMIFS(AllPublicationData!$I:$I,AllPublicationData!$A:$A,'Publication Table'!$B146,AllPublicationData!$B:$B,'Publication Table'!$C$4,AllPublicationData!$D:$D,'Publication Table'!L$7),
IF('Publication Table'!$C$5="Cancellations for other reasons",
SUMIFS(AllPublicationData!$J:$J,AllPublicationData!$A:$A,'Publication Table'!$B146,AllPublicationData!$B:$B,'Publication Table'!$C$4,AllPublicationData!$D:$D,'Publication Table'!L$7)))))))+
IF(AND($C$4="NHS Scotland",$C$5="Total Operations"),
SUMIFS(AllPublicationData!$E:$E,AllPublicationData!$A:$A,'Publication Table'!$B146,AllPublicationData!$B:$B,'Publication Table'!L$7),
IF(AND($C$4="NHS Scotland",$C$5="All Cancelled Operations"),
SUMIFS(AllPublicationData!$F:$F,AllPublicationData!$A:$A,'Publication Table'!$B146,AllPublicationData!$B:$B,'Publication Table'!L$7),
IF(AND($C$4="NHS Scotland",$C$5="Operations cancelled by patient"),
SUMIFS(AllPublicationData!$G:$G,AllPublicationData!$A:$A,'Publication Table'!$B146,AllPublicationData!$B:$B,'Publication Table'!L$7),
IF(AND($C$4="NHS Scotland",$C$5="Operations cancelled for clinical reasons"),
SUMIFS(AllPublicationData!$H:$H,AllPublicationData!$A:$A,'Publication Table'!$B146,AllPublicationData!$B:$B,'Publication Table'!L$7),
IF(AND($C$4="NHS Scotland",$C$5="Operations cancelled for non-clinical/capacity reasons"),
SUMIFS(AllPublicationData!$I:$I,AllPublicationData!$A:$A,'Publication Table'!$B146,AllPublicationData!$B:$B,'Publication Table'!L$7),
IF(AND($C$4="NHS Scotland",$C$5="Cancellations for other reasons"),
SUMIFS(AllPublicationData!$J:$J,AllPublicationData!$A:$A,'Publication Table'!$B146,AllPublicationData!$B:$B,'Publication Table'!L$7)))))))</f>
        <v>0</v>
      </c>
      <c r="M146" s="90">
        <f>IF($C$5="Total Operations",
SUMIFS(AllPublicationData!$E:$E,AllPublicationData!$A:$A,'Publication Table'!$B146,AllPublicationData!$B:$B,'Publication Table'!$C$4,AllPublicationData!$D:$D,'Publication Table'!M$7),
IF('Publication Table'!$C$5="All Cancelled Operations",
SUMIFS(AllPublicationData!$F:$F,AllPublicationData!$A:$A,'Publication Table'!$B146,AllPublicationData!$B:$B,'Publication Table'!$C$4,AllPublicationData!$D:$D,'Publication Table'!M$7),
IF('Publication Table'!$C$5="Operations cancelled by patient",
SUMIFS(AllPublicationData!$G:$G,AllPublicationData!$A:$A,'Publication Table'!$B146,AllPublicationData!$B:$B,'Publication Table'!$C$4,AllPublicationData!$D:$D,'Publication Table'!M$7),
IF('Publication Table'!$C$5="Operations cancelled for clinical reasons",
SUMIFS(AllPublicationData!$G:$G,AllPublicationData!$A:$A,'Publication Table'!$B146,AllPublicationData!$B:$B,'Publication Table'!$C$4,AllPublicationData!$D:$D,'Publication Table'!M$7),
IF('Publication Table'!$C$5="Operations cancelled for non-clinical/capacity reasons",
SUMIFS(AllPublicationData!$G:$G,AllPublicationData!$A:$A,'Publication Table'!$B146,AllPublicationData!$B:$B,'Publication Table'!$C$4,AllPublicationData!$D:$D,'Publication Table'!M$7),
IF('Publication Table'!$C$5="Cancellations for other reasons",
SUMIFS(AllPublicationData!$G:$G,AllPublicationData!$A:$A,'Publication Table'!$B146,AllPublicationData!$B:$B,'Publication Table'!$C$4,AllPublicationData!$D:$D,'Publication Table'!M$7)))))))+
IF(AND($C$4="NHS Scotland",$C$5="Total Operations"),
SUMIFS(AllPublicationData!$E:$E,AllPublicationData!$A:$A,'Publication Table'!$B146,AllPublicationData!$B:$B,'Publication Table'!M$7),
IF(AND($C$4="NHS Scotland",$C$5="All Cancelled Operations"),
SUMIFS(AllPublicationData!$F:$F,AllPublicationData!$A:$A,'Publication Table'!$B146,AllPublicationData!$B:$B,'Publication Table'!M$7),
IF(AND($C$4="NHS Scotland",$C$5="Operations cancelled by patient"),
SUMIFS(AllPublicationData!$G:$G,AllPublicationData!$A:$A,'Publication Table'!$B146,AllPublicationData!$B:$B,'Publication Table'!M$7),
IF(AND($C$4="NHS Scotland",$C$5="Operations cancelled for clinical reasons"),
SUMIFS(AllPublicationData!$H:$H,AllPublicationData!$A:$A,'Publication Table'!$B146,AllPublicationData!$B:$B,'Publication Table'!M$7),
IF(AND($C$4="NHS Scotland",$C$5="Operations cancelled for non-clinical/capacity reasons"),
SUMIFS(AllPublicationData!$I:$I,AllPublicationData!$A:$A,'Publication Table'!$B146,AllPublicationData!$B:$B,'Publication Table'!M$7),
IF(AND($C$4="NHS Scotland",$C$5="Cancellations for other reasons"),
SUMIFS(AllPublicationData!$J:$J,AllPublicationData!$A:$A,'Publication Table'!$B146,AllPublicationData!$B:$B,'Publication Table'!M$7)))))))</f>
        <v>0</v>
      </c>
      <c r="N146" s="90">
        <f>IF($C$5="Total Operations",
SUMIFS(AllPublicationData!$E:$E,AllPublicationData!$A:$A,'Publication Table'!$B146,AllPublicationData!$B:$B,'Publication Table'!$C$4,AllPublicationData!$D:$D,'Publication Table'!N$7),
IF('Publication Table'!$C$5="All Cancelled Operations",
SUMIFS(AllPublicationData!$F:$F,AllPublicationData!$A:$A,'Publication Table'!$B146,AllPublicationData!$B:$B,'Publication Table'!$C$4,AllPublicationData!$D:$D,'Publication Table'!N$7),
IF('Publication Table'!$C$5="Operations cancelled by patient",
SUMIFS(AllPublicationData!$G:$G,AllPublicationData!$A:$A,'Publication Table'!$B146,AllPublicationData!$B:$B,'Publication Table'!$C$4,AllPublicationData!$D:$D,'Publication Table'!N$7),
IF('Publication Table'!$C$5="Operations cancelled for clinical reasons",
SUMIFS(AllPublicationData!$G:$G,AllPublicationData!$A:$A,'Publication Table'!$B146,AllPublicationData!$B:$B,'Publication Table'!$C$4,AllPublicationData!$D:$D,'Publication Table'!N$7),
IF('Publication Table'!$C$5="Operations cancelled for non-clinical/capacity reasons",
SUMIFS(AllPublicationData!$G:$G,AllPublicationData!$A:$A,'Publication Table'!$B146,AllPublicationData!$B:$B,'Publication Table'!$C$4,AllPublicationData!$D:$D,'Publication Table'!N$7),
IF('Publication Table'!$C$5="Cancellations for other reasons",
SUMIFS(AllPublicationData!$G:$G,AllPublicationData!$A:$A,'Publication Table'!$B146,AllPublicationData!$B:$B,'Publication Table'!$C$4,AllPublicationData!$D:$D,'Publication Table'!N$7)))))))+
IF(AND($C$4="NHS Scotland",$C$5="Total Operations"),
SUMIFS(AllPublicationData!$E:$E,AllPublicationData!$A:$A,'Publication Table'!$B146,AllPublicationData!$B:$B,'Publication Table'!N$7),
IF(AND($C$4="NHS Scotland",$C$5="All Cancelled Operations"),
SUMIFS(AllPublicationData!$F:$F,AllPublicationData!$A:$A,'Publication Table'!$B146,AllPublicationData!$B:$B,'Publication Table'!N$7),
IF(AND($C$4="NHS Scotland",$C$5="Operations cancelled by patient"),
SUMIFS(AllPublicationData!$G:$G,AllPublicationData!$A:$A,'Publication Table'!$B146,AllPublicationData!$B:$B,'Publication Table'!N$7),
IF(AND($C$4="NHS Scotland",$C$5="Operations cancelled for clinical reasons"),
SUMIFS(AllPublicationData!$H:$H,AllPublicationData!$A:$A,'Publication Table'!$B146,AllPublicationData!$B:$B,'Publication Table'!N$7),
IF(AND($C$4="NHS Scotland",$C$5="Operations cancelled for non-clinical/capacity reasons"),
SUMIFS(AllPublicationData!$I:$I,AllPublicationData!$A:$A,'Publication Table'!$B146,AllPublicationData!$B:$B,'Publication Table'!N$7),
IF(AND($C$4="NHS Scotland",$C$5="Cancellations for other reasons"),
SUMIFS(AllPublicationData!$J:$J,AllPublicationData!$A:$A,'Publication Table'!$B146,AllPublicationData!$B:$B,'Publication Table'!N$7)))))))</f>
        <v>0</v>
      </c>
      <c r="O146" s="90">
        <f>IF($C$5="Total Operations",
SUMIFS(AllPublicationData!$E:$E,AllPublicationData!$A:$A,'Publication Table'!$B146,AllPublicationData!$B:$B,'Publication Table'!$C$4,AllPublicationData!$D:$D,'Publication Table'!O$7),
IF('Publication Table'!$C$5="All Cancelled Operations",
SUMIFS(AllPublicationData!$F:$F,AllPublicationData!$A:$A,'Publication Table'!$B146,AllPublicationData!$B:$B,'Publication Table'!$C$4,AllPublicationData!$D:$D,'Publication Table'!O$7),
IF('Publication Table'!$C$5="Operations cancelled by patient",
SUMIFS(AllPublicationData!$G:$G,AllPublicationData!$A:$A,'Publication Table'!$B146,AllPublicationData!$B:$B,'Publication Table'!$C$4,AllPublicationData!$D:$D,'Publication Table'!O$7),
IF('Publication Table'!$C$5="Operations cancelled for clinical reasons",
SUMIFS(AllPublicationData!$G:$G,AllPublicationData!$A:$A,'Publication Table'!$B146,AllPublicationData!$B:$B,'Publication Table'!$C$4,AllPublicationData!$D:$D,'Publication Table'!O$7),
IF('Publication Table'!$C$5="Operations cancelled for non-clinical/capacity reasons",
SUMIFS(AllPublicationData!$G:$G,AllPublicationData!$A:$A,'Publication Table'!$B146,AllPublicationData!$B:$B,'Publication Table'!$C$4,AllPublicationData!$D:$D,'Publication Table'!O$7),
IF('Publication Table'!$C$5="Cancellations for other reasons",
SUMIFS(AllPublicationData!$G:$G,AllPublicationData!$A:$A,'Publication Table'!$B146,AllPublicationData!$B:$B,'Publication Table'!$C$4,AllPublicationData!$D:$D,'Publication Table'!O$7)))))))+
IF(AND($C$4="NHS Scotland",$C$5="Total Operations"),
SUMIFS(AllPublicationData!$E:$E,AllPublicationData!$A:$A,'Publication Table'!$B146,AllPublicationData!$B:$B,'Publication Table'!O$7),
IF(AND($C$4="NHS Scotland",$C$5="All Cancelled Operations"),
SUMIFS(AllPublicationData!$F:$F,AllPublicationData!$A:$A,'Publication Table'!$B146,AllPublicationData!$B:$B,'Publication Table'!O$7),
IF(AND($C$4="NHS Scotland",$C$5="Operations cancelled by patient"),
SUMIFS(AllPublicationData!$G:$G,AllPublicationData!$A:$A,'Publication Table'!$B146,AllPublicationData!$B:$B,'Publication Table'!O$7),
IF(AND($C$4="NHS Scotland",$C$5="Operations cancelled for clinical reasons"),
SUMIFS(AllPublicationData!$H:$H,AllPublicationData!$A:$A,'Publication Table'!$B146,AllPublicationData!$B:$B,'Publication Table'!O$7),
IF(AND($C$4="NHS Scotland",$C$5="Operations cancelled for non-clinical/capacity reasons"),
SUMIFS(AllPublicationData!$I:$I,AllPublicationData!$A:$A,'Publication Table'!$B146,AllPublicationData!$B:$B,'Publication Table'!O$7),
IF(AND($C$4="NHS Scotland",$C$5="Cancellations for other reasons"),
SUMIFS(AllPublicationData!$J:$J,AllPublicationData!$A:$A,'Publication Table'!$B146,AllPublicationData!$B:$B,'Publication Table'!O$7)))))))</f>
        <v>0</v>
      </c>
      <c r="P146" s="90">
        <f>IF($C$5="Total Operations",
SUMIFS(AllPublicationData!$E:$E,AllPublicationData!$A:$A,'Publication Table'!$B146,AllPublicationData!$B:$B,'Publication Table'!$C$4,AllPublicationData!$D:$D,'Publication Table'!P$7),
IF('Publication Table'!$C$5="All Cancelled Operations",
SUMIFS(AllPublicationData!$F:$F,AllPublicationData!$A:$A,'Publication Table'!$B146,AllPublicationData!$B:$B,'Publication Table'!$C$4,AllPublicationData!$D:$D,'Publication Table'!P$7),
IF('Publication Table'!$C$5="Operations cancelled by patient",
SUMIFS(AllPublicationData!$G:$G,AllPublicationData!$A:$A,'Publication Table'!$B146,AllPublicationData!$B:$B,'Publication Table'!$C$4,AllPublicationData!$D:$D,'Publication Table'!P$7),
IF('Publication Table'!$C$5="Operations cancelled for clinical reasons",
SUMIFS(AllPublicationData!$G:$G,AllPublicationData!$A:$A,'Publication Table'!$B146,AllPublicationData!$B:$B,'Publication Table'!$C$4,AllPublicationData!$D:$D,'Publication Table'!P$7),
IF('Publication Table'!$C$5="Operations cancelled for non-clinical/capacity reasons",
SUMIFS(AllPublicationData!$G:$G,AllPublicationData!$A:$A,'Publication Table'!$B146,AllPublicationData!$B:$B,'Publication Table'!$C$4,AllPublicationData!$D:$D,'Publication Table'!P$7),
IF('Publication Table'!$C$5="Cancellations for other reasons",
SUMIFS(AllPublicationData!$G:$G,AllPublicationData!$A:$A,'Publication Table'!$B146,AllPublicationData!$B:$B,'Publication Table'!$C$4,AllPublicationData!$D:$D,'Publication Table'!P$7)))))))+
IF(AND($C$4="NHS Scotland",$C$5="Total Operations"),
SUMIFS(AllPublicationData!$E:$E,AllPublicationData!$A:$A,'Publication Table'!$B146,AllPublicationData!$B:$B,'Publication Table'!P$7),
IF(AND($C$4="NHS Scotland",$C$5="All Cancelled Operations"),
SUMIFS(AllPublicationData!$F:$F,AllPublicationData!$A:$A,'Publication Table'!$B146,AllPublicationData!$B:$B,'Publication Table'!P$7),
IF(AND($C$4="NHS Scotland",$C$5="Operations cancelled by patient"),
SUMIFS(AllPublicationData!$G:$G,AllPublicationData!$A:$A,'Publication Table'!$B146,AllPublicationData!$B:$B,'Publication Table'!P$7),
IF(AND($C$4="NHS Scotland",$C$5="Operations cancelled for clinical reasons"),
SUMIFS(AllPublicationData!$H:$H,AllPublicationData!$A:$A,'Publication Table'!$B146,AllPublicationData!$B:$B,'Publication Table'!P$7),
IF(AND($C$4="NHS Scotland",$C$5="Operations cancelled for non-clinical/capacity reasons"),
SUMIFS(AllPublicationData!$I:$I,AllPublicationData!$A:$A,'Publication Table'!$B146,AllPublicationData!$B:$B,'Publication Table'!P$7),
IF(AND($C$4="NHS Scotland",$C$5="Cancellations for other reasons"),
SUMIFS(AllPublicationData!$J:$J,AllPublicationData!$A:$A,'Publication Table'!$B146,AllPublicationData!$B:$B,'Publication Table'!P$7)))))))</f>
        <v>0</v>
      </c>
      <c r="Q146" s="90">
        <f>IF($C$5="Total Operations",
SUMIFS(AllPublicationData!$E:$E,AllPublicationData!$A:$A,'Publication Table'!$B146,AllPublicationData!$B:$B,'Publication Table'!$C$4,AllPublicationData!$D:$D,'Publication Table'!Q$7),
IF('Publication Table'!$C$5="All Cancelled Operations",
SUMIFS(AllPublicationData!$F:$F,AllPublicationData!$A:$A,'Publication Table'!$B146,AllPublicationData!$B:$B,'Publication Table'!$C$4,AllPublicationData!$D:$D,'Publication Table'!Q$7),
IF('Publication Table'!$C$5="Operations cancelled by patient",
SUMIFS(AllPublicationData!$G:$G,AllPublicationData!$A:$A,'Publication Table'!$B146,AllPublicationData!$B:$B,'Publication Table'!$C$4,AllPublicationData!$D:$D,'Publication Table'!Q$7),
IF('Publication Table'!$C$5="Operations cancelled for clinical reasons",
SUMIFS(AllPublicationData!$G:$G,AllPublicationData!$A:$A,'Publication Table'!$B146,AllPublicationData!$B:$B,'Publication Table'!$C$4,AllPublicationData!$D:$D,'Publication Table'!Q$7),
IF('Publication Table'!$C$5="Operations cancelled for non-clinical/capacity reasons",
SUMIFS(AllPublicationData!$G:$G,AllPublicationData!$A:$A,'Publication Table'!$B146,AllPublicationData!$B:$B,'Publication Table'!$C$4,AllPublicationData!$D:$D,'Publication Table'!Q$7),
IF('Publication Table'!$C$5="Cancellations for other reasons",
SUMIFS(AllPublicationData!$G:$G,AllPublicationData!$A:$A,'Publication Table'!$B146,AllPublicationData!$B:$B,'Publication Table'!$C$4,AllPublicationData!$D:$D,'Publication Table'!Q$7)))))))+
IF(AND($C$4="NHS Scotland",$C$5="Total Operations"),
SUMIFS(AllPublicationData!$E:$E,AllPublicationData!$A:$A,'Publication Table'!$B146,AllPublicationData!$B:$B,'Publication Table'!Q$7),
IF(AND($C$4="NHS Scotland",$C$5="All Cancelled Operations"),
SUMIFS(AllPublicationData!$F:$F,AllPublicationData!$A:$A,'Publication Table'!$B146,AllPublicationData!$B:$B,'Publication Table'!Q$7),
IF(AND($C$4="NHS Scotland",$C$5="Operations cancelled by patient"),
SUMIFS(AllPublicationData!$G:$G,AllPublicationData!$A:$A,'Publication Table'!$B146,AllPublicationData!$B:$B,'Publication Table'!Q$7),
IF(AND($C$4="NHS Scotland",$C$5="Operations cancelled for clinical reasons"),
SUMIFS(AllPublicationData!$H:$H,AllPublicationData!$A:$A,'Publication Table'!$B146,AllPublicationData!$B:$B,'Publication Table'!Q$7),
IF(AND($C$4="NHS Scotland",$C$5="Operations cancelled for non-clinical/capacity reasons"),
SUMIFS(AllPublicationData!$I:$I,AllPublicationData!$A:$A,'Publication Table'!$B146,AllPublicationData!$B:$B,'Publication Table'!Q$7),
IF(AND($C$4="NHS Scotland",$C$5="Cancellations for other reasons"),
SUMIFS(AllPublicationData!$J:$J,AllPublicationData!$A:$A,'Publication Table'!$B146,AllPublicationData!$B:$B,'Publication Table'!Q$7)))))))</f>
        <v>0</v>
      </c>
      <c r="R146" s="90">
        <f>IF($C$5="Total Operations",
SUMIFS(AllPublicationData!$E:$E,AllPublicationData!$A:$A,'Publication Table'!$B146,AllPublicationData!$B:$B,'Publication Table'!$C$4,AllPublicationData!$D:$D,'Publication Table'!R$7),
IF('Publication Table'!$C$5="All Cancelled Operations",
SUMIFS(AllPublicationData!$F:$F,AllPublicationData!$A:$A,'Publication Table'!$B146,AllPublicationData!$B:$B,'Publication Table'!$C$4,AllPublicationData!$D:$D,'Publication Table'!R$7),
IF('Publication Table'!$C$5="Operations cancelled by patient",
SUMIFS(AllPublicationData!$G:$G,AllPublicationData!$A:$A,'Publication Table'!$B146,AllPublicationData!$B:$B,'Publication Table'!$C$4,AllPublicationData!$D:$D,'Publication Table'!R$7),
IF('Publication Table'!$C$5="Operations cancelled for clinical reasons",
SUMIFS(AllPublicationData!$G:$G,AllPublicationData!$A:$A,'Publication Table'!$B146,AllPublicationData!$B:$B,'Publication Table'!$C$4,AllPublicationData!$D:$D,'Publication Table'!R$7),
IF('Publication Table'!$C$5="Operations cancelled for non-clinical/capacity reasons",
SUMIFS(AllPublicationData!$G:$G,AllPublicationData!$A:$A,'Publication Table'!$B146,AllPublicationData!$B:$B,'Publication Table'!$C$4,AllPublicationData!$D:$D,'Publication Table'!R$7),
IF('Publication Table'!$C$5="Cancellations for other reasons",
SUMIFS(AllPublicationData!$G:$G,AllPublicationData!$A:$A,'Publication Table'!$B146,AllPublicationData!$B:$B,'Publication Table'!$C$4,AllPublicationData!$D:$D,'Publication Table'!R$7)))))))+
IF(AND($C$4="NHS Scotland",$C$5="Total Operations"),
SUMIFS(AllPublicationData!$E:$E,AllPublicationData!$A:$A,'Publication Table'!$B146,AllPublicationData!$B:$B,'Publication Table'!R$7),
IF(AND($C$4="NHS Scotland",$C$5="All Cancelled Operations"),
SUMIFS(AllPublicationData!$F:$F,AllPublicationData!$A:$A,'Publication Table'!$B146,AllPublicationData!$B:$B,'Publication Table'!R$7),
IF(AND($C$4="NHS Scotland",$C$5="Operations cancelled by patient"),
SUMIFS(AllPublicationData!$G:$G,AllPublicationData!$A:$A,'Publication Table'!$B146,AllPublicationData!$B:$B,'Publication Table'!R$7),
IF(AND($C$4="NHS Scotland",$C$5="Operations cancelled for clinical reasons"),
SUMIFS(AllPublicationData!$H:$H,AllPublicationData!$A:$A,'Publication Table'!$B146,AllPublicationData!$B:$B,'Publication Table'!R$7),
IF(AND($C$4="NHS Scotland",$C$5="Operations cancelled for non-clinical/capacity reasons"),
SUMIFS(AllPublicationData!$I:$I,AllPublicationData!$A:$A,'Publication Table'!$B146,AllPublicationData!$B:$B,'Publication Table'!R$7),
IF(AND($C$4="NHS Scotland",$C$5="Cancellations for other reasons"),
SUMIFS(AllPublicationData!$J:$J,AllPublicationData!$A:$A,'Publication Table'!$B146,AllPublicationData!$B:$B,'Publication Table'!R$7)))))))</f>
        <v>0</v>
      </c>
    </row>
    <row r="147" spans="3:18" x14ac:dyDescent="0.35">
      <c r="C147" s="81">
        <f>IF($C$5="Total Operations",
SUMIFS(AllPublicationData!$E:$E,AllPublicationData!$A:$A,'Publication Table'!$B147,AllPublicationData!$B:$B,'Publication Table'!$C$4),
IF('Publication Table'!$C$5="All Cancelled Operations",
SUMIFS(AllPublicationData!$F:$F,AllPublicationData!$A:$A,'Publication Table'!$B147,AllPublicationData!$B:$B,'Publication Table'!$C$4),
IF('Publication Table'!$C$5="Operations cancelled by patient",
SUMIFS(AllPublicationData!$G:$G,AllPublicationData!$A:$A,'Publication Table'!$B147,AllPublicationData!$B:$B,'Publication Table'!$C$4),
IF('Publication Table'!$C$5="Operations cancelled for clinical reasons",
SUMIFS(AllPublicationData!$H:$H,AllPublicationData!$A:$A,'Publication Table'!$B147,AllPublicationData!$B:$B,'Publication Table'!$C$4),
IF('Publication Table'!$C$5="Operations cancelled for non-clinical/capacity reasons",
SUMIFS(AllPublicationData!$I:$I,AllPublicationData!$A:$A,'Publication Table'!$B147,AllPublicationData!$B:$B,'Publication Table'!$C$4),
IF('Publication Table'!$C$5="Cancellations for other reasons",
SUMIFS(AllPublicationData!$J:$J,AllPublicationData!$A:$A,'Publication Table'!$B147,AllPublicationData!$B:$B,'Publication Table'!$C$4)))))))+
IF(AND($C$4="NHS Scotland",$C$5="Total Operations"),
SUMIFS(AllPublicationData!$E:$E,AllPublicationData!$A:$A,'Publication Table'!$B147),
IF(AND($C$4="NHS Scotland",$C$5="All Cancelled Operations"),
SUMIFS(AllPublicationData!$F:$F,AllPublicationData!$A:$A,'Publication Table'!$B147),
IF(AND($C$4="NHS Scotland",$C$5="Operations cancelled by patient"),
SUMIFS(AllPublicationData!$G:$G,AllPublicationData!$A:$A,'Publication Table'!$B147),
IF(AND($C$4="NHS Scotland",$C$5="Operations cancelled for clinical reasons"),
SUMIFS(AllPublicationData!$H:$H,AllPublicationData!$A:$A,'Publication Table'!$B147),
IF(AND($C$4="NHS Scotland",$C$5="Operations cancelled for non-clinical/capacity reasons"),
SUMIFS(AllPublicationData!$I:$I,AllPublicationData!$A:$A,'Publication Table'!$B147),
IF(AND($C$4="NHS Scotland",$C$5="Cancellations for other reasons"),
SUMIFS(AllPublicationData!$J:$J,AllPublicationData!$A:$A,'Publication Table'!$B147)))))))</f>
        <v>0</v>
      </c>
      <c r="D147" s="90">
        <f>IF($C$5="Total Operations",
SUMIFS(AllPublicationData!$E:$E,AllPublicationData!$A:$A,'Publication Table'!$B147,AllPublicationData!$B:$B,'Publication Table'!$C$4,AllPublicationData!$D:$D,'Publication Table'!D$7),
IF('Publication Table'!$C$5="All Cancelled Operations",
SUMIFS(AllPublicationData!$F:$F,AllPublicationData!$A:$A,'Publication Table'!$B147,AllPublicationData!$B:$B,'Publication Table'!$C$4,AllPublicationData!$D:$D,'Publication Table'!D$7),
IF('Publication Table'!$C$5="Operations cancelled by patient",
SUMIFS(AllPublicationData!$G:$G,AllPublicationData!$A:$A,'Publication Table'!$B147,AllPublicationData!$B:$B,'Publication Table'!$C$4,AllPublicationData!$D:$D,'Publication Table'!D$7),
IF('Publication Table'!$C$5="Operations cancelled for clinical reasons",
SUMIFS(AllPublicationData!$H:$H,AllPublicationData!$A:$A,'Publication Table'!$B147,AllPublicationData!$B:$B,'Publication Table'!$C$4,AllPublicationData!$D:$D,'Publication Table'!D$7),
IF('Publication Table'!$C$5="Operations cancelled for non-clinical/capacity reasons",
SUMIFS(AllPublicationData!$I:$I,AllPublicationData!$A:$A,'Publication Table'!$B147,AllPublicationData!$B:$B,'Publication Table'!$C$4,AllPublicationData!$D:$D,'Publication Table'!D$7),
IF('Publication Table'!$C$5="Cancellations for other reasons",
SUMIFS(AllPublicationData!$J:$J,AllPublicationData!$A:$A,'Publication Table'!$B147,AllPublicationData!$B:$B,'Publication Table'!$C$4,AllPublicationData!$D:$D,'Publication Table'!D$7)))))))+
IF(AND($C$4="NHS Scotland",$C$5="Total Operations"),
SUMIFS(AllPublicationData!$E:$E,AllPublicationData!$A:$A,'Publication Table'!$B147,AllPublicationData!$B:$B,'Publication Table'!D$7),
IF(AND($C$4="NHS Scotland",$C$5="All Cancelled Operations"),
SUMIFS(AllPublicationData!$F:$F,AllPublicationData!$A:$A,'Publication Table'!$B147,AllPublicationData!$B:$B,'Publication Table'!D$7),
IF(AND($C$4="NHS Scotland",$C$5="Operations cancelled by patient"),
SUMIFS(AllPublicationData!$G:$G,AllPublicationData!$A:$A,'Publication Table'!$B147,AllPublicationData!$B:$B,'Publication Table'!D$7),
IF(AND($C$4="NHS Scotland",$C$5="Operations cancelled for clinical reasons"),
SUMIFS(AllPublicationData!$H:$H,AllPublicationData!$A:$A,'Publication Table'!$B147,AllPublicationData!$B:$B,'Publication Table'!D$7),
IF(AND($C$4="NHS Scotland",$C$5="Operations cancelled for non-clinical/capacity reasons"),
SUMIFS(AllPublicationData!$I:$I,AllPublicationData!$A:$A,'Publication Table'!$B147,AllPublicationData!$B:$B,'Publication Table'!D$7),
IF(AND($C$4="NHS Scotland",$C$5="Cancellations for other reasons"),
SUMIFS(AllPublicationData!$J:$J,AllPublicationData!$A:$A,'Publication Table'!$B147,AllPublicationData!$B:$B,'Publication Table'!D$7)))))))</f>
        <v>0</v>
      </c>
      <c r="E147" s="90">
        <f>IF($C$5="Total Operations",
SUMIFS(AllPublicationData!$E:$E,AllPublicationData!$A:$A,'Publication Table'!$B147,AllPublicationData!$B:$B,'Publication Table'!$C$4,AllPublicationData!$D:$D,'Publication Table'!E$7),
IF('Publication Table'!$C$5="All Cancelled Operations",
SUMIFS(AllPublicationData!$F:$F,AllPublicationData!$A:$A,'Publication Table'!$B147,AllPublicationData!$B:$B,'Publication Table'!$C$4,AllPublicationData!$D:$D,'Publication Table'!E$7),
IF('Publication Table'!$C$5="Operations cancelled by patient",
SUMIFS(AllPublicationData!$G:$G,AllPublicationData!$A:$A,'Publication Table'!$B147,AllPublicationData!$B:$B,'Publication Table'!$C$4,AllPublicationData!$D:$D,'Publication Table'!E$7),
IF('Publication Table'!$C$5="Operations cancelled for clinical reasons",
SUMIFS(AllPublicationData!$H:$H,AllPublicationData!$A:$A,'Publication Table'!$B147,AllPublicationData!$B:$B,'Publication Table'!$C$4,AllPublicationData!$D:$D,'Publication Table'!E$7),
IF('Publication Table'!$C$5="Operations cancelled for non-clinical/capacity reasons",
SUMIFS(AllPublicationData!$I:$I,AllPublicationData!$A:$A,'Publication Table'!$B147,AllPublicationData!$B:$B,'Publication Table'!$C$4,AllPublicationData!$D:$D,'Publication Table'!E$7),
IF('Publication Table'!$C$5="Cancellations for other reasons",
SUMIFS(AllPublicationData!$J:$J,AllPublicationData!$A:$A,'Publication Table'!$B147,AllPublicationData!$B:$B,'Publication Table'!$C$4,AllPublicationData!$D:$D,'Publication Table'!E$7)))))))+
IF(AND($C$4="NHS Scotland",$C$5="Total Operations"),
SUMIFS(AllPublicationData!$E:$E,AllPublicationData!$A:$A,'Publication Table'!$B147,AllPublicationData!$B:$B,'Publication Table'!E$7),
IF(AND($C$4="NHS Scotland",$C$5="All Cancelled Operations"),
SUMIFS(AllPublicationData!$F:$F,AllPublicationData!$A:$A,'Publication Table'!$B147,AllPublicationData!$B:$B,'Publication Table'!E$7),
IF(AND($C$4="NHS Scotland",$C$5="Operations cancelled by patient"),
SUMIFS(AllPublicationData!$G:$G,AllPublicationData!$A:$A,'Publication Table'!$B147,AllPublicationData!$B:$B,'Publication Table'!E$7),
IF(AND($C$4="NHS Scotland",$C$5="Operations cancelled for clinical reasons"),
SUMIFS(AllPublicationData!$H:$H,AllPublicationData!$A:$A,'Publication Table'!$B147,AllPublicationData!$B:$B,'Publication Table'!E$7),
IF(AND($C$4="NHS Scotland",$C$5="Operations cancelled for non-clinical/capacity reasons"),
SUMIFS(AllPublicationData!$I:$I,AllPublicationData!$A:$A,'Publication Table'!$B147,AllPublicationData!$B:$B,'Publication Table'!E$7),
IF(AND($C$4="NHS Scotland",$C$5="Cancellations for other reasons"),
SUMIFS(AllPublicationData!$J:$J,AllPublicationData!$A:$A,'Publication Table'!$B147,AllPublicationData!$B:$B,'Publication Table'!E$7)))))))</f>
        <v>0</v>
      </c>
      <c r="F147" s="90">
        <f>IF($C$5="Total Operations",
SUMIFS(AllPublicationData!$E:$E,AllPublicationData!$A:$A,'Publication Table'!$B147,AllPublicationData!$B:$B,'Publication Table'!$C$4,AllPublicationData!$D:$D,'Publication Table'!F$7),
IF('Publication Table'!$C$5="All Cancelled Operations",
SUMIFS(AllPublicationData!$F:$F,AllPublicationData!$A:$A,'Publication Table'!$B147,AllPublicationData!$B:$B,'Publication Table'!$C$4,AllPublicationData!$D:$D,'Publication Table'!F$7),
IF('Publication Table'!$C$5="Operations cancelled by patient",
SUMIFS(AllPublicationData!$G:$G,AllPublicationData!$A:$A,'Publication Table'!$B147,AllPublicationData!$B:$B,'Publication Table'!$C$4,AllPublicationData!$D:$D,'Publication Table'!F$7),
IF('Publication Table'!$C$5="Operations cancelled for clinical reasons",
SUMIFS(AllPublicationData!$H:$H,AllPublicationData!$A:$A,'Publication Table'!$B147,AllPublicationData!$B:$B,'Publication Table'!$C$4,AllPublicationData!$D:$D,'Publication Table'!F$7),
IF('Publication Table'!$C$5="Operations cancelled for non-clinical/capacity reasons",
SUMIFS(AllPublicationData!$I:$I,AllPublicationData!$A:$A,'Publication Table'!$B147,AllPublicationData!$B:$B,'Publication Table'!$C$4,AllPublicationData!$D:$D,'Publication Table'!F$7),
IF('Publication Table'!$C$5="Cancellations for other reasons",
SUMIFS(AllPublicationData!$J:$J,AllPublicationData!$A:$A,'Publication Table'!$B147,AllPublicationData!$B:$B,'Publication Table'!$C$4,AllPublicationData!$D:$D,'Publication Table'!F$7)))))))+
IF(AND($C$4="NHS Scotland",$C$5="Total Operations"),
SUMIFS(AllPublicationData!$E:$E,AllPublicationData!$A:$A,'Publication Table'!$B147,AllPublicationData!$B:$B,'Publication Table'!F$7),
IF(AND($C$4="NHS Scotland",$C$5="All Cancelled Operations"),
SUMIFS(AllPublicationData!$F:$F,AllPublicationData!$A:$A,'Publication Table'!$B147,AllPublicationData!$B:$B,'Publication Table'!F$7),
IF(AND($C$4="NHS Scotland",$C$5="Operations cancelled by patient"),
SUMIFS(AllPublicationData!$G:$G,AllPublicationData!$A:$A,'Publication Table'!$B147,AllPublicationData!$B:$B,'Publication Table'!F$7),
IF(AND($C$4="NHS Scotland",$C$5="Operations cancelled for clinical reasons"),
SUMIFS(AllPublicationData!$H:$H,AllPublicationData!$A:$A,'Publication Table'!$B147,AllPublicationData!$B:$B,'Publication Table'!F$7),
IF(AND($C$4="NHS Scotland",$C$5="Operations cancelled for non-clinical/capacity reasons"),
SUMIFS(AllPublicationData!$I:$I,AllPublicationData!$A:$A,'Publication Table'!$B147,AllPublicationData!$B:$B,'Publication Table'!F$7),
IF(AND($C$4="NHS Scotland",$C$5="Cancellations for other reasons"),
SUMIFS(AllPublicationData!$J:$J,AllPublicationData!$A:$A,'Publication Table'!$B147,AllPublicationData!$B:$B,'Publication Table'!F$7)))))))</f>
        <v>0</v>
      </c>
      <c r="G147" s="90">
        <f>IF($C$5="Total Operations",
SUMIFS(AllPublicationData!$E:$E,AllPublicationData!$A:$A,'Publication Table'!$B147,AllPublicationData!$B:$B,'Publication Table'!$C$4,AllPublicationData!$D:$D,'Publication Table'!G$7),
IF('Publication Table'!$C$5="All Cancelled Operations",
SUMIFS(AllPublicationData!$F:$F,AllPublicationData!$A:$A,'Publication Table'!$B147,AllPublicationData!$B:$B,'Publication Table'!$C$4,AllPublicationData!$D:$D,'Publication Table'!G$7),
IF('Publication Table'!$C$5="Operations cancelled by patient",
SUMIFS(AllPublicationData!$G:$G,AllPublicationData!$A:$A,'Publication Table'!$B147,AllPublicationData!$B:$B,'Publication Table'!$C$4,AllPublicationData!$D:$D,'Publication Table'!G$7),
IF('Publication Table'!$C$5="Operations cancelled for clinical reasons",
SUMIFS(AllPublicationData!$H:$H,AllPublicationData!$A:$A,'Publication Table'!$B147,AllPublicationData!$B:$B,'Publication Table'!$C$4,AllPublicationData!$D:$D,'Publication Table'!G$7),
IF('Publication Table'!$C$5="Operations cancelled for non-clinical/capacity reasons",
SUMIFS(AllPublicationData!$I:$I,AllPublicationData!$A:$A,'Publication Table'!$B147,AllPublicationData!$B:$B,'Publication Table'!$C$4,AllPublicationData!$D:$D,'Publication Table'!G$7),
IF('Publication Table'!$C$5="Cancellations for other reasons",
SUMIFS(AllPublicationData!$J:$J,AllPublicationData!$A:$A,'Publication Table'!$B147,AllPublicationData!$B:$B,'Publication Table'!$C$4,AllPublicationData!$D:$D,'Publication Table'!G$7)))))))+
IF(AND($C$4="NHS Scotland",$C$5="Total Operations"),
SUMIFS(AllPublicationData!$E:$E,AllPublicationData!$A:$A,'Publication Table'!$B147,AllPublicationData!$B:$B,'Publication Table'!G$7),
IF(AND($C$4="NHS Scotland",$C$5="All Cancelled Operations"),
SUMIFS(AllPublicationData!$F:$F,AllPublicationData!$A:$A,'Publication Table'!$B147,AllPublicationData!$B:$B,'Publication Table'!G$7),
IF(AND($C$4="NHS Scotland",$C$5="Operations cancelled by patient"),
SUMIFS(AllPublicationData!$G:$G,AllPublicationData!$A:$A,'Publication Table'!$B147,AllPublicationData!$B:$B,'Publication Table'!G$7),
IF(AND($C$4="NHS Scotland",$C$5="Operations cancelled for clinical reasons"),
SUMIFS(AllPublicationData!$H:$H,AllPublicationData!$A:$A,'Publication Table'!$B147,AllPublicationData!$B:$B,'Publication Table'!G$7),
IF(AND($C$4="NHS Scotland",$C$5="Operations cancelled for non-clinical/capacity reasons"),
SUMIFS(AllPublicationData!$I:$I,AllPublicationData!$A:$A,'Publication Table'!$B147,AllPublicationData!$B:$B,'Publication Table'!G$7),
IF(AND($C$4="NHS Scotland",$C$5="Cancellations for other reasons"),
SUMIFS(AllPublicationData!$J:$J,AllPublicationData!$A:$A,'Publication Table'!$B147,AllPublicationData!$B:$B,'Publication Table'!G$7)))))))</f>
        <v>0</v>
      </c>
      <c r="H147" s="90">
        <f>IF($C$5="Total Operations",
SUMIFS(AllPublicationData!$E:$E,AllPublicationData!$A:$A,'Publication Table'!$B147,AllPublicationData!$B:$B,'Publication Table'!$C$4,AllPublicationData!$D:$D,'Publication Table'!H$7),
IF('Publication Table'!$C$5="All Cancelled Operations",
SUMIFS(AllPublicationData!$F:$F,AllPublicationData!$A:$A,'Publication Table'!$B147,AllPublicationData!$B:$B,'Publication Table'!$C$4,AllPublicationData!$D:$D,'Publication Table'!H$7),
IF('Publication Table'!$C$5="Operations cancelled by patient",
SUMIFS(AllPublicationData!$G:$G,AllPublicationData!$A:$A,'Publication Table'!$B147,AllPublicationData!$B:$B,'Publication Table'!$C$4,AllPublicationData!$D:$D,'Publication Table'!H$7),
IF('Publication Table'!$C$5="Operations cancelled for clinical reasons",
SUMIFS(AllPublicationData!$H:$H,AllPublicationData!$A:$A,'Publication Table'!$B147,AllPublicationData!$B:$B,'Publication Table'!$C$4,AllPublicationData!$D:$D,'Publication Table'!H$7),
IF('Publication Table'!$C$5="Operations cancelled for non-clinical/capacity reasons",
SUMIFS(AllPublicationData!$I:$I,AllPublicationData!$A:$A,'Publication Table'!$B147,AllPublicationData!$B:$B,'Publication Table'!$C$4,AllPublicationData!$D:$D,'Publication Table'!H$7),
IF('Publication Table'!$C$5="Cancellations for other reasons",
SUMIFS(AllPublicationData!$J:$J,AllPublicationData!$A:$A,'Publication Table'!$B147,AllPublicationData!$B:$B,'Publication Table'!$C$4,AllPublicationData!$D:$D,'Publication Table'!H$7)))))))+
IF(AND($C$4="NHS Scotland",$C$5="Total Operations"),
SUMIFS(AllPublicationData!$E:$E,AllPublicationData!$A:$A,'Publication Table'!$B147,AllPublicationData!$B:$B,'Publication Table'!H$7),
IF(AND($C$4="NHS Scotland",$C$5="All Cancelled Operations"),
SUMIFS(AllPublicationData!$F:$F,AllPublicationData!$A:$A,'Publication Table'!$B147,AllPublicationData!$B:$B,'Publication Table'!H$7),
IF(AND($C$4="NHS Scotland",$C$5="Operations cancelled by patient"),
SUMIFS(AllPublicationData!$G:$G,AllPublicationData!$A:$A,'Publication Table'!$B147,AllPublicationData!$B:$B,'Publication Table'!H$7),
IF(AND($C$4="NHS Scotland",$C$5="Operations cancelled for clinical reasons"),
SUMIFS(AllPublicationData!$H:$H,AllPublicationData!$A:$A,'Publication Table'!$B147,AllPublicationData!$B:$B,'Publication Table'!H$7),
IF(AND($C$4="NHS Scotland",$C$5="Operations cancelled for non-clinical/capacity reasons"),
SUMIFS(AllPublicationData!$I:$I,AllPublicationData!$A:$A,'Publication Table'!$B147,AllPublicationData!$B:$B,'Publication Table'!H$7),
IF(AND($C$4="NHS Scotland",$C$5="Cancellations for other reasons"),
SUMIFS(AllPublicationData!$J:$J,AllPublicationData!$A:$A,'Publication Table'!$B147,AllPublicationData!$B:$B,'Publication Table'!H$7)))))))</f>
        <v>0</v>
      </c>
      <c r="I147" s="90">
        <f>IF($C$5="Total Operations",
SUMIFS(AllPublicationData!$E:$E,AllPublicationData!$A:$A,'Publication Table'!$B147,AllPublicationData!$B:$B,'Publication Table'!$C$4,AllPublicationData!$D:$D,'Publication Table'!I$7),
IF('Publication Table'!$C$5="All Cancelled Operations",
SUMIFS(AllPublicationData!$F:$F,AllPublicationData!$A:$A,'Publication Table'!$B147,AllPublicationData!$B:$B,'Publication Table'!$C$4,AllPublicationData!$D:$D,'Publication Table'!I$7),
IF('Publication Table'!$C$5="Operations cancelled by patient",
SUMIFS(AllPublicationData!$G:$G,AllPublicationData!$A:$A,'Publication Table'!$B147,AllPublicationData!$B:$B,'Publication Table'!$C$4,AllPublicationData!$D:$D,'Publication Table'!I$7),
IF('Publication Table'!$C$5="Operations cancelled for clinical reasons",
SUMIFS(AllPublicationData!$H:$H,AllPublicationData!$A:$A,'Publication Table'!$B147,AllPublicationData!$B:$B,'Publication Table'!$C$4,AllPublicationData!$D:$D,'Publication Table'!I$7),
IF('Publication Table'!$C$5="Operations cancelled for non-clinical/capacity reasons",
SUMIFS(AllPublicationData!$I:$I,AllPublicationData!$A:$A,'Publication Table'!$B147,AllPublicationData!$B:$B,'Publication Table'!$C$4,AllPublicationData!$D:$D,'Publication Table'!I$7),
IF('Publication Table'!$C$5="Cancellations for other reasons",
SUMIFS(AllPublicationData!$J:$J,AllPublicationData!$A:$A,'Publication Table'!$B147,AllPublicationData!$B:$B,'Publication Table'!$C$4,AllPublicationData!$D:$D,'Publication Table'!I$7)))))))+
IF(AND($C$4="NHS Scotland",$C$5="Total Operations"),
SUMIFS(AllPublicationData!$E:$E,AllPublicationData!$A:$A,'Publication Table'!$B147,AllPublicationData!$B:$B,'Publication Table'!I$7),
IF(AND($C$4="NHS Scotland",$C$5="All Cancelled Operations"),
SUMIFS(AllPublicationData!$F:$F,AllPublicationData!$A:$A,'Publication Table'!$B147,AllPublicationData!$B:$B,'Publication Table'!I$7),
IF(AND($C$4="NHS Scotland",$C$5="Operations cancelled by patient"),
SUMIFS(AllPublicationData!$G:$G,AllPublicationData!$A:$A,'Publication Table'!$B147,AllPublicationData!$B:$B,'Publication Table'!I$7),
IF(AND($C$4="NHS Scotland",$C$5="Operations cancelled for clinical reasons"),
SUMIFS(AllPublicationData!$H:$H,AllPublicationData!$A:$A,'Publication Table'!$B147,AllPublicationData!$B:$B,'Publication Table'!I$7),
IF(AND($C$4="NHS Scotland",$C$5="Operations cancelled for non-clinical/capacity reasons"),
SUMIFS(AllPublicationData!$I:$I,AllPublicationData!$A:$A,'Publication Table'!$B147,AllPublicationData!$B:$B,'Publication Table'!I$7),
IF(AND($C$4="NHS Scotland",$C$5="Cancellations for other reasons"),
SUMIFS(AllPublicationData!$J:$J,AllPublicationData!$A:$A,'Publication Table'!$B147,AllPublicationData!$B:$B,'Publication Table'!I$7)))))))</f>
        <v>0</v>
      </c>
      <c r="J147" s="90">
        <f>IF($C$5="Total Operations",
SUMIFS(AllPublicationData!$E:$E,AllPublicationData!$A:$A,'Publication Table'!$B147,AllPublicationData!$B:$B,'Publication Table'!$C$4,AllPublicationData!$D:$D,'Publication Table'!J$7),
IF('Publication Table'!$C$5="All Cancelled Operations",
SUMIFS(AllPublicationData!$F:$F,AllPublicationData!$A:$A,'Publication Table'!$B147,AllPublicationData!$B:$B,'Publication Table'!$C$4,AllPublicationData!$D:$D,'Publication Table'!J$7),
IF('Publication Table'!$C$5="Operations cancelled by patient",
SUMIFS(AllPublicationData!$G:$G,AllPublicationData!$A:$A,'Publication Table'!$B147,AllPublicationData!$B:$B,'Publication Table'!$C$4,AllPublicationData!$D:$D,'Publication Table'!J$7),
IF('Publication Table'!$C$5="Operations cancelled for clinical reasons",
SUMIFS(AllPublicationData!$H:$H,AllPublicationData!$A:$A,'Publication Table'!$B147,AllPublicationData!$B:$B,'Publication Table'!$C$4,AllPublicationData!$D:$D,'Publication Table'!J$7),
IF('Publication Table'!$C$5="Operations cancelled for non-clinical/capacity reasons",
SUMIFS(AllPublicationData!$I:$I,AllPublicationData!$A:$A,'Publication Table'!$B147,AllPublicationData!$B:$B,'Publication Table'!$C$4,AllPublicationData!$D:$D,'Publication Table'!J$7),
IF('Publication Table'!$C$5="Cancellations for other reasons",
SUMIFS(AllPublicationData!$J:$J,AllPublicationData!$A:$A,'Publication Table'!$B147,AllPublicationData!$B:$B,'Publication Table'!$C$4,AllPublicationData!$D:$D,'Publication Table'!J$7)))))))+
IF(AND($C$4="NHS Scotland",$C$5="Total Operations"),
SUMIFS(AllPublicationData!$E:$E,AllPublicationData!$A:$A,'Publication Table'!$B147,AllPublicationData!$B:$B,'Publication Table'!J$7),
IF(AND($C$4="NHS Scotland",$C$5="All Cancelled Operations"),
SUMIFS(AllPublicationData!$F:$F,AllPublicationData!$A:$A,'Publication Table'!$B147,AllPublicationData!$B:$B,'Publication Table'!J$7),
IF(AND($C$4="NHS Scotland",$C$5="Operations cancelled by patient"),
SUMIFS(AllPublicationData!$G:$G,AllPublicationData!$A:$A,'Publication Table'!$B147,AllPublicationData!$B:$B,'Publication Table'!J$7),
IF(AND($C$4="NHS Scotland",$C$5="Operations cancelled for clinical reasons"),
SUMIFS(AllPublicationData!$H:$H,AllPublicationData!$A:$A,'Publication Table'!$B147,AllPublicationData!$B:$B,'Publication Table'!J$7),
IF(AND($C$4="NHS Scotland",$C$5="Operations cancelled for non-clinical/capacity reasons"),
SUMIFS(AllPublicationData!$I:$I,AllPublicationData!$A:$A,'Publication Table'!$B147,AllPublicationData!$B:$B,'Publication Table'!J$7),
IF(AND($C$4="NHS Scotland",$C$5="Cancellations for other reasons"),
SUMIFS(AllPublicationData!$J:$J,AllPublicationData!$A:$A,'Publication Table'!$B147,AllPublicationData!$B:$B,'Publication Table'!J$7)))))))</f>
        <v>0</v>
      </c>
      <c r="K147" s="90">
        <f>IF($C$5="Total Operations",
SUMIFS(AllPublicationData!$E:$E,AllPublicationData!$A:$A,'Publication Table'!$B147,AllPublicationData!$B:$B,'Publication Table'!$C$4,AllPublicationData!$D:$D,'Publication Table'!K$7),
IF('Publication Table'!$C$5="All Cancelled Operations",
SUMIFS(AllPublicationData!$F:$F,AllPublicationData!$A:$A,'Publication Table'!$B147,AllPublicationData!$B:$B,'Publication Table'!$C$4,AllPublicationData!$D:$D,'Publication Table'!K$7),
IF('Publication Table'!$C$5="Operations cancelled by patient",
SUMIFS(AllPublicationData!$G:$G,AllPublicationData!$A:$A,'Publication Table'!$B147,AllPublicationData!$B:$B,'Publication Table'!$C$4,AllPublicationData!$D:$D,'Publication Table'!K$7),
IF('Publication Table'!$C$5="Operations cancelled for clinical reasons",
SUMIFS(AllPublicationData!$H:$H,AllPublicationData!$A:$A,'Publication Table'!$B147,AllPublicationData!$B:$B,'Publication Table'!$C$4,AllPublicationData!$D:$D,'Publication Table'!K$7),
IF('Publication Table'!$C$5="Operations cancelled for non-clinical/capacity reasons",
SUMIFS(AllPublicationData!$I:$I,AllPublicationData!$A:$A,'Publication Table'!$B147,AllPublicationData!$B:$B,'Publication Table'!$C$4,AllPublicationData!$D:$D,'Publication Table'!K$7),
IF('Publication Table'!$C$5="Cancellations for other reasons",
SUMIFS(AllPublicationData!$J:$J,AllPublicationData!$A:$A,'Publication Table'!$B147,AllPublicationData!$B:$B,'Publication Table'!$C$4,AllPublicationData!$D:$D,'Publication Table'!K$7)))))))+
IF(AND($C$4="NHS Scotland",$C$5="Total Operations"),
SUMIFS(AllPublicationData!$E:$E,AllPublicationData!$A:$A,'Publication Table'!$B147,AllPublicationData!$B:$B,'Publication Table'!K$7),
IF(AND($C$4="NHS Scotland",$C$5="All Cancelled Operations"),
SUMIFS(AllPublicationData!$F:$F,AllPublicationData!$A:$A,'Publication Table'!$B147,AllPublicationData!$B:$B,'Publication Table'!K$7),
IF(AND($C$4="NHS Scotland",$C$5="Operations cancelled by patient"),
SUMIFS(AllPublicationData!$G:$G,AllPublicationData!$A:$A,'Publication Table'!$B147,AllPublicationData!$B:$B,'Publication Table'!K$7),
IF(AND($C$4="NHS Scotland",$C$5="Operations cancelled for clinical reasons"),
SUMIFS(AllPublicationData!$H:$H,AllPublicationData!$A:$A,'Publication Table'!$B147,AllPublicationData!$B:$B,'Publication Table'!K$7),
IF(AND($C$4="NHS Scotland",$C$5="Operations cancelled for non-clinical/capacity reasons"),
SUMIFS(AllPublicationData!$I:$I,AllPublicationData!$A:$A,'Publication Table'!$B147,AllPublicationData!$B:$B,'Publication Table'!K$7),
IF(AND($C$4="NHS Scotland",$C$5="Cancellations for other reasons"),
SUMIFS(AllPublicationData!$J:$J,AllPublicationData!$A:$A,'Publication Table'!$B147,AllPublicationData!$B:$B,'Publication Table'!K$7)))))))</f>
        <v>0</v>
      </c>
      <c r="L147" s="90">
        <f>IF($C$5="Total Operations",
SUMIFS(AllPublicationData!$E:$E,AllPublicationData!$A:$A,'Publication Table'!$B147,AllPublicationData!$B:$B,'Publication Table'!$C$4,AllPublicationData!$D:$D,'Publication Table'!L$7),
IF('Publication Table'!$C$5="All Cancelled Operations",
SUMIFS(AllPublicationData!$F:$F,AllPublicationData!$A:$A,'Publication Table'!$B147,AllPublicationData!$B:$B,'Publication Table'!$C$4,AllPublicationData!$D:$D,'Publication Table'!L$7),
IF('Publication Table'!$C$5="Operations cancelled by patient",
SUMIFS(AllPublicationData!$G:$G,AllPublicationData!$A:$A,'Publication Table'!$B147,AllPublicationData!$B:$B,'Publication Table'!$C$4,AllPublicationData!$D:$D,'Publication Table'!L$7),
IF('Publication Table'!$C$5="Operations cancelled for clinical reasons",
SUMIFS(AllPublicationData!$H:$H,AllPublicationData!$A:$A,'Publication Table'!$B147,AllPublicationData!$B:$B,'Publication Table'!$C$4,AllPublicationData!$D:$D,'Publication Table'!L$7),
IF('Publication Table'!$C$5="Operations cancelled for non-clinical/capacity reasons",
SUMIFS(AllPublicationData!$I:$I,AllPublicationData!$A:$A,'Publication Table'!$B147,AllPublicationData!$B:$B,'Publication Table'!$C$4,AllPublicationData!$D:$D,'Publication Table'!L$7),
IF('Publication Table'!$C$5="Cancellations for other reasons",
SUMIFS(AllPublicationData!$J:$J,AllPublicationData!$A:$A,'Publication Table'!$B147,AllPublicationData!$B:$B,'Publication Table'!$C$4,AllPublicationData!$D:$D,'Publication Table'!L$7)))))))+
IF(AND($C$4="NHS Scotland",$C$5="Total Operations"),
SUMIFS(AllPublicationData!$E:$E,AllPublicationData!$A:$A,'Publication Table'!$B147,AllPublicationData!$B:$B,'Publication Table'!L$7),
IF(AND($C$4="NHS Scotland",$C$5="All Cancelled Operations"),
SUMIFS(AllPublicationData!$F:$F,AllPublicationData!$A:$A,'Publication Table'!$B147,AllPublicationData!$B:$B,'Publication Table'!L$7),
IF(AND($C$4="NHS Scotland",$C$5="Operations cancelled by patient"),
SUMIFS(AllPublicationData!$G:$G,AllPublicationData!$A:$A,'Publication Table'!$B147,AllPublicationData!$B:$B,'Publication Table'!L$7),
IF(AND($C$4="NHS Scotland",$C$5="Operations cancelled for clinical reasons"),
SUMIFS(AllPublicationData!$H:$H,AllPublicationData!$A:$A,'Publication Table'!$B147,AllPublicationData!$B:$B,'Publication Table'!L$7),
IF(AND($C$4="NHS Scotland",$C$5="Operations cancelled for non-clinical/capacity reasons"),
SUMIFS(AllPublicationData!$I:$I,AllPublicationData!$A:$A,'Publication Table'!$B147,AllPublicationData!$B:$B,'Publication Table'!L$7),
IF(AND($C$4="NHS Scotland",$C$5="Cancellations for other reasons"),
SUMIFS(AllPublicationData!$J:$J,AllPublicationData!$A:$A,'Publication Table'!$B147,AllPublicationData!$B:$B,'Publication Table'!L$7)))))))</f>
        <v>0</v>
      </c>
      <c r="M147" s="90">
        <f>IF($C$5="Total Operations",
SUMIFS(AllPublicationData!$E:$E,AllPublicationData!$A:$A,'Publication Table'!$B147,AllPublicationData!$B:$B,'Publication Table'!$C$4,AllPublicationData!$D:$D,'Publication Table'!M$7),
IF('Publication Table'!$C$5="All Cancelled Operations",
SUMIFS(AllPublicationData!$F:$F,AllPublicationData!$A:$A,'Publication Table'!$B147,AllPublicationData!$B:$B,'Publication Table'!$C$4,AllPublicationData!$D:$D,'Publication Table'!M$7),
IF('Publication Table'!$C$5="Operations cancelled by patient",
SUMIFS(AllPublicationData!$G:$G,AllPublicationData!$A:$A,'Publication Table'!$B147,AllPublicationData!$B:$B,'Publication Table'!$C$4,AllPublicationData!$D:$D,'Publication Table'!M$7),
IF('Publication Table'!$C$5="Operations cancelled for clinical reasons",
SUMIFS(AllPublicationData!$G:$G,AllPublicationData!$A:$A,'Publication Table'!$B147,AllPublicationData!$B:$B,'Publication Table'!$C$4,AllPublicationData!$D:$D,'Publication Table'!M$7),
IF('Publication Table'!$C$5="Operations cancelled for non-clinical/capacity reasons",
SUMIFS(AllPublicationData!$G:$G,AllPublicationData!$A:$A,'Publication Table'!$B147,AllPublicationData!$B:$B,'Publication Table'!$C$4,AllPublicationData!$D:$D,'Publication Table'!M$7),
IF('Publication Table'!$C$5="Cancellations for other reasons",
SUMIFS(AllPublicationData!$G:$G,AllPublicationData!$A:$A,'Publication Table'!$B147,AllPublicationData!$B:$B,'Publication Table'!$C$4,AllPublicationData!$D:$D,'Publication Table'!M$7)))))))+
IF(AND($C$4="NHS Scotland",$C$5="Total Operations"),
SUMIFS(AllPublicationData!$E:$E,AllPublicationData!$A:$A,'Publication Table'!$B147,AllPublicationData!$B:$B,'Publication Table'!M$7),
IF(AND($C$4="NHS Scotland",$C$5="All Cancelled Operations"),
SUMIFS(AllPublicationData!$F:$F,AllPublicationData!$A:$A,'Publication Table'!$B147,AllPublicationData!$B:$B,'Publication Table'!M$7),
IF(AND($C$4="NHS Scotland",$C$5="Operations cancelled by patient"),
SUMIFS(AllPublicationData!$G:$G,AllPublicationData!$A:$A,'Publication Table'!$B147,AllPublicationData!$B:$B,'Publication Table'!M$7),
IF(AND($C$4="NHS Scotland",$C$5="Operations cancelled for clinical reasons"),
SUMIFS(AllPublicationData!$H:$H,AllPublicationData!$A:$A,'Publication Table'!$B147,AllPublicationData!$B:$B,'Publication Table'!M$7),
IF(AND($C$4="NHS Scotland",$C$5="Operations cancelled for non-clinical/capacity reasons"),
SUMIFS(AllPublicationData!$I:$I,AllPublicationData!$A:$A,'Publication Table'!$B147,AllPublicationData!$B:$B,'Publication Table'!M$7),
IF(AND($C$4="NHS Scotland",$C$5="Cancellations for other reasons"),
SUMIFS(AllPublicationData!$J:$J,AllPublicationData!$A:$A,'Publication Table'!$B147,AllPublicationData!$B:$B,'Publication Table'!M$7)))))))</f>
        <v>0</v>
      </c>
      <c r="N147" s="90">
        <f>IF($C$5="Total Operations",
SUMIFS(AllPublicationData!$E:$E,AllPublicationData!$A:$A,'Publication Table'!$B147,AllPublicationData!$B:$B,'Publication Table'!$C$4,AllPublicationData!$D:$D,'Publication Table'!N$7),
IF('Publication Table'!$C$5="All Cancelled Operations",
SUMIFS(AllPublicationData!$F:$F,AllPublicationData!$A:$A,'Publication Table'!$B147,AllPublicationData!$B:$B,'Publication Table'!$C$4,AllPublicationData!$D:$D,'Publication Table'!N$7),
IF('Publication Table'!$C$5="Operations cancelled by patient",
SUMIFS(AllPublicationData!$G:$G,AllPublicationData!$A:$A,'Publication Table'!$B147,AllPublicationData!$B:$B,'Publication Table'!$C$4,AllPublicationData!$D:$D,'Publication Table'!N$7),
IF('Publication Table'!$C$5="Operations cancelled for clinical reasons",
SUMIFS(AllPublicationData!$G:$G,AllPublicationData!$A:$A,'Publication Table'!$B147,AllPublicationData!$B:$B,'Publication Table'!$C$4,AllPublicationData!$D:$D,'Publication Table'!N$7),
IF('Publication Table'!$C$5="Operations cancelled for non-clinical/capacity reasons",
SUMIFS(AllPublicationData!$G:$G,AllPublicationData!$A:$A,'Publication Table'!$B147,AllPublicationData!$B:$B,'Publication Table'!$C$4,AllPublicationData!$D:$D,'Publication Table'!N$7),
IF('Publication Table'!$C$5="Cancellations for other reasons",
SUMIFS(AllPublicationData!$G:$G,AllPublicationData!$A:$A,'Publication Table'!$B147,AllPublicationData!$B:$B,'Publication Table'!$C$4,AllPublicationData!$D:$D,'Publication Table'!N$7)))))))+
IF(AND($C$4="NHS Scotland",$C$5="Total Operations"),
SUMIFS(AllPublicationData!$E:$E,AllPublicationData!$A:$A,'Publication Table'!$B147,AllPublicationData!$B:$B,'Publication Table'!N$7),
IF(AND($C$4="NHS Scotland",$C$5="All Cancelled Operations"),
SUMIFS(AllPublicationData!$F:$F,AllPublicationData!$A:$A,'Publication Table'!$B147,AllPublicationData!$B:$B,'Publication Table'!N$7),
IF(AND($C$4="NHS Scotland",$C$5="Operations cancelled by patient"),
SUMIFS(AllPublicationData!$G:$G,AllPublicationData!$A:$A,'Publication Table'!$B147,AllPublicationData!$B:$B,'Publication Table'!N$7),
IF(AND($C$4="NHS Scotland",$C$5="Operations cancelled for clinical reasons"),
SUMIFS(AllPublicationData!$H:$H,AllPublicationData!$A:$A,'Publication Table'!$B147,AllPublicationData!$B:$B,'Publication Table'!N$7),
IF(AND($C$4="NHS Scotland",$C$5="Operations cancelled for non-clinical/capacity reasons"),
SUMIFS(AllPublicationData!$I:$I,AllPublicationData!$A:$A,'Publication Table'!$B147,AllPublicationData!$B:$B,'Publication Table'!N$7),
IF(AND($C$4="NHS Scotland",$C$5="Cancellations for other reasons"),
SUMIFS(AllPublicationData!$J:$J,AllPublicationData!$A:$A,'Publication Table'!$B147,AllPublicationData!$B:$B,'Publication Table'!N$7)))))))</f>
        <v>0</v>
      </c>
      <c r="O147" s="90">
        <f>IF($C$5="Total Operations",
SUMIFS(AllPublicationData!$E:$E,AllPublicationData!$A:$A,'Publication Table'!$B147,AllPublicationData!$B:$B,'Publication Table'!$C$4,AllPublicationData!$D:$D,'Publication Table'!O$7),
IF('Publication Table'!$C$5="All Cancelled Operations",
SUMIFS(AllPublicationData!$F:$F,AllPublicationData!$A:$A,'Publication Table'!$B147,AllPublicationData!$B:$B,'Publication Table'!$C$4,AllPublicationData!$D:$D,'Publication Table'!O$7),
IF('Publication Table'!$C$5="Operations cancelled by patient",
SUMIFS(AllPublicationData!$G:$G,AllPublicationData!$A:$A,'Publication Table'!$B147,AllPublicationData!$B:$B,'Publication Table'!$C$4,AllPublicationData!$D:$D,'Publication Table'!O$7),
IF('Publication Table'!$C$5="Operations cancelled for clinical reasons",
SUMIFS(AllPublicationData!$G:$G,AllPublicationData!$A:$A,'Publication Table'!$B147,AllPublicationData!$B:$B,'Publication Table'!$C$4,AllPublicationData!$D:$D,'Publication Table'!O$7),
IF('Publication Table'!$C$5="Operations cancelled for non-clinical/capacity reasons",
SUMIFS(AllPublicationData!$G:$G,AllPublicationData!$A:$A,'Publication Table'!$B147,AllPublicationData!$B:$B,'Publication Table'!$C$4,AllPublicationData!$D:$D,'Publication Table'!O$7),
IF('Publication Table'!$C$5="Cancellations for other reasons",
SUMIFS(AllPublicationData!$G:$G,AllPublicationData!$A:$A,'Publication Table'!$B147,AllPublicationData!$B:$B,'Publication Table'!$C$4,AllPublicationData!$D:$D,'Publication Table'!O$7)))))))+
IF(AND($C$4="NHS Scotland",$C$5="Total Operations"),
SUMIFS(AllPublicationData!$E:$E,AllPublicationData!$A:$A,'Publication Table'!$B147,AllPublicationData!$B:$B,'Publication Table'!O$7),
IF(AND($C$4="NHS Scotland",$C$5="All Cancelled Operations"),
SUMIFS(AllPublicationData!$F:$F,AllPublicationData!$A:$A,'Publication Table'!$B147,AllPublicationData!$B:$B,'Publication Table'!O$7),
IF(AND($C$4="NHS Scotland",$C$5="Operations cancelled by patient"),
SUMIFS(AllPublicationData!$G:$G,AllPublicationData!$A:$A,'Publication Table'!$B147,AllPublicationData!$B:$B,'Publication Table'!O$7),
IF(AND($C$4="NHS Scotland",$C$5="Operations cancelled for clinical reasons"),
SUMIFS(AllPublicationData!$H:$H,AllPublicationData!$A:$A,'Publication Table'!$B147,AllPublicationData!$B:$B,'Publication Table'!O$7),
IF(AND($C$4="NHS Scotland",$C$5="Operations cancelled for non-clinical/capacity reasons"),
SUMIFS(AllPublicationData!$I:$I,AllPublicationData!$A:$A,'Publication Table'!$B147,AllPublicationData!$B:$B,'Publication Table'!O$7),
IF(AND($C$4="NHS Scotland",$C$5="Cancellations for other reasons"),
SUMIFS(AllPublicationData!$J:$J,AllPublicationData!$A:$A,'Publication Table'!$B147,AllPublicationData!$B:$B,'Publication Table'!O$7)))))))</f>
        <v>0</v>
      </c>
      <c r="P147" s="90">
        <f>IF($C$5="Total Operations",
SUMIFS(AllPublicationData!$E:$E,AllPublicationData!$A:$A,'Publication Table'!$B147,AllPublicationData!$B:$B,'Publication Table'!$C$4,AllPublicationData!$D:$D,'Publication Table'!P$7),
IF('Publication Table'!$C$5="All Cancelled Operations",
SUMIFS(AllPublicationData!$F:$F,AllPublicationData!$A:$A,'Publication Table'!$B147,AllPublicationData!$B:$B,'Publication Table'!$C$4,AllPublicationData!$D:$D,'Publication Table'!P$7),
IF('Publication Table'!$C$5="Operations cancelled by patient",
SUMIFS(AllPublicationData!$G:$G,AllPublicationData!$A:$A,'Publication Table'!$B147,AllPublicationData!$B:$B,'Publication Table'!$C$4,AllPublicationData!$D:$D,'Publication Table'!P$7),
IF('Publication Table'!$C$5="Operations cancelled for clinical reasons",
SUMIFS(AllPublicationData!$G:$G,AllPublicationData!$A:$A,'Publication Table'!$B147,AllPublicationData!$B:$B,'Publication Table'!$C$4,AllPublicationData!$D:$D,'Publication Table'!P$7),
IF('Publication Table'!$C$5="Operations cancelled for non-clinical/capacity reasons",
SUMIFS(AllPublicationData!$G:$G,AllPublicationData!$A:$A,'Publication Table'!$B147,AllPublicationData!$B:$B,'Publication Table'!$C$4,AllPublicationData!$D:$D,'Publication Table'!P$7),
IF('Publication Table'!$C$5="Cancellations for other reasons",
SUMIFS(AllPublicationData!$G:$G,AllPublicationData!$A:$A,'Publication Table'!$B147,AllPublicationData!$B:$B,'Publication Table'!$C$4,AllPublicationData!$D:$D,'Publication Table'!P$7)))))))+
IF(AND($C$4="NHS Scotland",$C$5="Total Operations"),
SUMIFS(AllPublicationData!$E:$E,AllPublicationData!$A:$A,'Publication Table'!$B147,AllPublicationData!$B:$B,'Publication Table'!P$7),
IF(AND($C$4="NHS Scotland",$C$5="All Cancelled Operations"),
SUMIFS(AllPublicationData!$F:$F,AllPublicationData!$A:$A,'Publication Table'!$B147,AllPublicationData!$B:$B,'Publication Table'!P$7),
IF(AND($C$4="NHS Scotland",$C$5="Operations cancelled by patient"),
SUMIFS(AllPublicationData!$G:$G,AllPublicationData!$A:$A,'Publication Table'!$B147,AllPublicationData!$B:$B,'Publication Table'!P$7),
IF(AND($C$4="NHS Scotland",$C$5="Operations cancelled for clinical reasons"),
SUMIFS(AllPublicationData!$H:$H,AllPublicationData!$A:$A,'Publication Table'!$B147,AllPublicationData!$B:$B,'Publication Table'!P$7),
IF(AND($C$4="NHS Scotland",$C$5="Operations cancelled for non-clinical/capacity reasons"),
SUMIFS(AllPublicationData!$I:$I,AllPublicationData!$A:$A,'Publication Table'!$B147,AllPublicationData!$B:$B,'Publication Table'!P$7),
IF(AND($C$4="NHS Scotland",$C$5="Cancellations for other reasons"),
SUMIFS(AllPublicationData!$J:$J,AllPublicationData!$A:$A,'Publication Table'!$B147,AllPublicationData!$B:$B,'Publication Table'!P$7)))))))</f>
        <v>0</v>
      </c>
      <c r="Q147" s="90">
        <f>IF($C$5="Total Operations",
SUMIFS(AllPublicationData!$E:$E,AllPublicationData!$A:$A,'Publication Table'!$B147,AllPublicationData!$B:$B,'Publication Table'!$C$4,AllPublicationData!$D:$D,'Publication Table'!Q$7),
IF('Publication Table'!$C$5="All Cancelled Operations",
SUMIFS(AllPublicationData!$F:$F,AllPublicationData!$A:$A,'Publication Table'!$B147,AllPublicationData!$B:$B,'Publication Table'!$C$4,AllPublicationData!$D:$D,'Publication Table'!Q$7),
IF('Publication Table'!$C$5="Operations cancelled by patient",
SUMIFS(AllPublicationData!$G:$G,AllPublicationData!$A:$A,'Publication Table'!$B147,AllPublicationData!$B:$B,'Publication Table'!$C$4,AllPublicationData!$D:$D,'Publication Table'!Q$7),
IF('Publication Table'!$C$5="Operations cancelled for clinical reasons",
SUMIFS(AllPublicationData!$G:$G,AllPublicationData!$A:$A,'Publication Table'!$B147,AllPublicationData!$B:$B,'Publication Table'!$C$4,AllPublicationData!$D:$D,'Publication Table'!Q$7),
IF('Publication Table'!$C$5="Operations cancelled for non-clinical/capacity reasons",
SUMIFS(AllPublicationData!$G:$G,AllPublicationData!$A:$A,'Publication Table'!$B147,AllPublicationData!$B:$B,'Publication Table'!$C$4,AllPublicationData!$D:$D,'Publication Table'!Q$7),
IF('Publication Table'!$C$5="Cancellations for other reasons",
SUMIFS(AllPublicationData!$G:$G,AllPublicationData!$A:$A,'Publication Table'!$B147,AllPublicationData!$B:$B,'Publication Table'!$C$4,AllPublicationData!$D:$D,'Publication Table'!Q$7)))))))+
IF(AND($C$4="NHS Scotland",$C$5="Total Operations"),
SUMIFS(AllPublicationData!$E:$E,AllPublicationData!$A:$A,'Publication Table'!$B147,AllPublicationData!$B:$B,'Publication Table'!Q$7),
IF(AND($C$4="NHS Scotland",$C$5="All Cancelled Operations"),
SUMIFS(AllPublicationData!$F:$F,AllPublicationData!$A:$A,'Publication Table'!$B147,AllPublicationData!$B:$B,'Publication Table'!Q$7),
IF(AND($C$4="NHS Scotland",$C$5="Operations cancelled by patient"),
SUMIFS(AllPublicationData!$G:$G,AllPublicationData!$A:$A,'Publication Table'!$B147,AllPublicationData!$B:$B,'Publication Table'!Q$7),
IF(AND($C$4="NHS Scotland",$C$5="Operations cancelled for clinical reasons"),
SUMIFS(AllPublicationData!$H:$H,AllPublicationData!$A:$A,'Publication Table'!$B147,AllPublicationData!$B:$B,'Publication Table'!Q$7),
IF(AND($C$4="NHS Scotland",$C$5="Operations cancelled for non-clinical/capacity reasons"),
SUMIFS(AllPublicationData!$I:$I,AllPublicationData!$A:$A,'Publication Table'!$B147,AllPublicationData!$B:$B,'Publication Table'!Q$7),
IF(AND($C$4="NHS Scotland",$C$5="Cancellations for other reasons"),
SUMIFS(AllPublicationData!$J:$J,AllPublicationData!$A:$A,'Publication Table'!$B147,AllPublicationData!$B:$B,'Publication Table'!Q$7)))))))</f>
        <v>0</v>
      </c>
      <c r="R147" s="90">
        <f>IF($C$5="Total Operations",
SUMIFS(AllPublicationData!$E:$E,AllPublicationData!$A:$A,'Publication Table'!$B147,AllPublicationData!$B:$B,'Publication Table'!$C$4,AllPublicationData!$D:$D,'Publication Table'!R$7),
IF('Publication Table'!$C$5="All Cancelled Operations",
SUMIFS(AllPublicationData!$F:$F,AllPublicationData!$A:$A,'Publication Table'!$B147,AllPublicationData!$B:$B,'Publication Table'!$C$4,AllPublicationData!$D:$D,'Publication Table'!R$7),
IF('Publication Table'!$C$5="Operations cancelled by patient",
SUMIFS(AllPublicationData!$G:$G,AllPublicationData!$A:$A,'Publication Table'!$B147,AllPublicationData!$B:$B,'Publication Table'!$C$4,AllPublicationData!$D:$D,'Publication Table'!R$7),
IF('Publication Table'!$C$5="Operations cancelled for clinical reasons",
SUMIFS(AllPublicationData!$G:$G,AllPublicationData!$A:$A,'Publication Table'!$B147,AllPublicationData!$B:$B,'Publication Table'!$C$4,AllPublicationData!$D:$D,'Publication Table'!R$7),
IF('Publication Table'!$C$5="Operations cancelled for non-clinical/capacity reasons",
SUMIFS(AllPublicationData!$G:$G,AllPublicationData!$A:$A,'Publication Table'!$B147,AllPublicationData!$B:$B,'Publication Table'!$C$4,AllPublicationData!$D:$D,'Publication Table'!R$7),
IF('Publication Table'!$C$5="Cancellations for other reasons",
SUMIFS(AllPublicationData!$G:$G,AllPublicationData!$A:$A,'Publication Table'!$B147,AllPublicationData!$B:$B,'Publication Table'!$C$4,AllPublicationData!$D:$D,'Publication Table'!R$7)))))))+
IF(AND($C$4="NHS Scotland",$C$5="Total Operations"),
SUMIFS(AllPublicationData!$E:$E,AllPublicationData!$A:$A,'Publication Table'!$B147,AllPublicationData!$B:$B,'Publication Table'!R$7),
IF(AND($C$4="NHS Scotland",$C$5="All Cancelled Operations"),
SUMIFS(AllPublicationData!$F:$F,AllPublicationData!$A:$A,'Publication Table'!$B147,AllPublicationData!$B:$B,'Publication Table'!R$7),
IF(AND($C$4="NHS Scotland",$C$5="Operations cancelled by patient"),
SUMIFS(AllPublicationData!$G:$G,AllPublicationData!$A:$A,'Publication Table'!$B147,AllPublicationData!$B:$B,'Publication Table'!R$7),
IF(AND($C$4="NHS Scotland",$C$5="Operations cancelled for clinical reasons"),
SUMIFS(AllPublicationData!$H:$H,AllPublicationData!$A:$A,'Publication Table'!$B147,AllPublicationData!$B:$B,'Publication Table'!R$7),
IF(AND($C$4="NHS Scotland",$C$5="Operations cancelled for non-clinical/capacity reasons"),
SUMIFS(AllPublicationData!$I:$I,AllPublicationData!$A:$A,'Publication Table'!$B147,AllPublicationData!$B:$B,'Publication Table'!R$7),
IF(AND($C$4="NHS Scotland",$C$5="Cancellations for other reasons"),
SUMIFS(AllPublicationData!$J:$J,AllPublicationData!$A:$A,'Publication Table'!$B147,AllPublicationData!$B:$B,'Publication Table'!R$7)))))))</f>
        <v>0</v>
      </c>
    </row>
    <row r="148" spans="3:18" x14ac:dyDescent="0.35">
      <c r="C148" s="81">
        <f>IF($C$5="Total Operations",
SUMIFS(AllPublicationData!$E:$E,AllPublicationData!$A:$A,'Publication Table'!$B148,AllPublicationData!$B:$B,'Publication Table'!$C$4),
IF('Publication Table'!$C$5="All Cancelled Operations",
SUMIFS(AllPublicationData!$F:$F,AllPublicationData!$A:$A,'Publication Table'!$B148,AllPublicationData!$B:$B,'Publication Table'!$C$4),
IF('Publication Table'!$C$5="Operations cancelled by patient",
SUMIFS(AllPublicationData!$G:$G,AllPublicationData!$A:$A,'Publication Table'!$B148,AllPublicationData!$B:$B,'Publication Table'!$C$4),
IF('Publication Table'!$C$5="Operations cancelled for clinical reasons",
SUMIFS(AllPublicationData!$H:$H,AllPublicationData!$A:$A,'Publication Table'!$B148,AllPublicationData!$B:$B,'Publication Table'!$C$4),
IF('Publication Table'!$C$5="Operations cancelled for non-clinical/capacity reasons",
SUMIFS(AllPublicationData!$I:$I,AllPublicationData!$A:$A,'Publication Table'!$B148,AllPublicationData!$B:$B,'Publication Table'!$C$4),
IF('Publication Table'!$C$5="Cancellations for other reasons",
SUMIFS(AllPublicationData!$J:$J,AllPublicationData!$A:$A,'Publication Table'!$B148,AllPublicationData!$B:$B,'Publication Table'!$C$4)))))))+
IF(AND($C$4="NHS Scotland",$C$5="Total Operations"),
SUMIFS(AllPublicationData!$E:$E,AllPublicationData!$A:$A,'Publication Table'!$B148),
IF(AND($C$4="NHS Scotland",$C$5="All Cancelled Operations"),
SUMIFS(AllPublicationData!$F:$F,AllPublicationData!$A:$A,'Publication Table'!$B148),
IF(AND($C$4="NHS Scotland",$C$5="Operations cancelled by patient"),
SUMIFS(AllPublicationData!$G:$G,AllPublicationData!$A:$A,'Publication Table'!$B148),
IF(AND($C$4="NHS Scotland",$C$5="Operations cancelled for clinical reasons"),
SUMIFS(AllPublicationData!$H:$H,AllPublicationData!$A:$A,'Publication Table'!$B148),
IF(AND($C$4="NHS Scotland",$C$5="Operations cancelled for non-clinical/capacity reasons"),
SUMIFS(AllPublicationData!$I:$I,AllPublicationData!$A:$A,'Publication Table'!$B148),
IF(AND($C$4="NHS Scotland",$C$5="Cancellations for other reasons"),
SUMIFS(AllPublicationData!$J:$J,AllPublicationData!$A:$A,'Publication Table'!$B148)))))))</f>
        <v>0</v>
      </c>
      <c r="D148" s="90">
        <f>IF($C$5="Total Operations",
SUMIFS(AllPublicationData!$E:$E,AllPublicationData!$A:$A,'Publication Table'!$B148,AllPublicationData!$B:$B,'Publication Table'!$C$4,AllPublicationData!$D:$D,'Publication Table'!D$7),
IF('Publication Table'!$C$5="All Cancelled Operations",
SUMIFS(AllPublicationData!$F:$F,AllPublicationData!$A:$A,'Publication Table'!$B148,AllPublicationData!$B:$B,'Publication Table'!$C$4,AllPublicationData!$D:$D,'Publication Table'!D$7),
IF('Publication Table'!$C$5="Operations cancelled by patient",
SUMIFS(AllPublicationData!$G:$G,AllPublicationData!$A:$A,'Publication Table'!$B148,AllPublicationData!$B:$B,'Publication Table'!$C$4,AllPublicationData!$D:$D,'Publication Table'!D$7),
IF('Publication Table'!$C$5="Operations cancelled for clinical reasons",
SUMIFS(AllPublicationData!$H:$H,AllPublicationData!$A:$A,'Publication Table'!$B148,AllPublicationData!$B:$B,'Publication Table'!$C$4,AllPublicationData!$D:$D,'Publication Table'!D$7),
IF('Publication Table'!$C$5="Operations cancelled for non-clinical/capacity reasons",
SUMIFS(AllPublicationData!$I:$I,AllPublicationData!$A:$A,'Publication Table'!$B148,AllPublicationData!$B:$B,'Publication Table'!$C$4,AllPublicationData!$D:$D,'Publication Table'!D$7),
IF('Publication Table'!$C$5="Cancellations for other reasons",
SUMIFS(AllPublicationData!$J:$J,AllPublicationData!$A:$A,'Publication Table'!$B148,AllPublicationData!$B:$B,'Publication Table'!$C$4,AllPublicationData!$D:$D,'Publication Table'!D$7)))))))+
IF(AND($C$4="NHS Scotland",$C$5="Total Operations"),
SUMIFS(AllPublicationData!$E:$E,AllPublicationData!$A:$A,'Publication Table'!$B148,AllPublicationData!$B:$B,'Publication Table'!D$7),
IF(AND($C$4="NHS Scotland",$C$5="All Cancelled Operations"),
SUMIFS(AllPublicationData!$F:$F,AllPublicationData!$A:$A,'Publication Table'!$B148,AllPublicationData!$B:$B,'Publication Table'!D$7),
IF(AND($C$4="NHS Scotland",$C$5="Operations cancelled by patient"),
SUMIFS(AllPublicationData!$G:$G,AllPublicationData!$A:$A,'Publication Table'!$B148,AllPublicationData!$B:$B,'Publication Table'!D$7),
IF(AND($C$4="NHS Scotland",$C$5="Operations cancelled for clinical reasons"),
SUMIFS(AllPublicationData!$H:$H,AllPublicationData!$A:$A,'Publication Table'!$B148,AllPublicationData!$B:$B,'Publication Table'!D$7),
IF(AND($C$4="NHS Scotland",$C$5="Operations cancelled for non-clinical/capacity reasons"),
SUMIFS(AllPublicationData!$I:$I,AllPublicationData!$A:$A,'Publication Table'!$B148,AllPublicationData!$B:$B,'Publication Table'!D$7),
IF(AND($C$4="NHS Scotland",$C$5="Cancellations for other reasons"),
SUMIFS(AllPublicationData!$J:$J,AllPublicationData!$A:$A,'Publication Table'!$B148,AllPublicationData!$B:$B,'Publication Table'!D$7)))))))</f>
        <v>0</v>
      </c>
      <c r="E148" s="90">
        <f>IF($C$5="Total Operations",
SUMIFS(AllPublicationData!$E:$E,AllPublicationData!$A:$A,'Publication Table'!$B148,AllPublicationData!$B:$B,'Publication Table'!$C$4,AllPublicationData!$D:$D,'Publication Table'!E$7),
IF('Publication Table'!$C$5="All Cancelled Operations",
SUMIFS(AllPublicationData!$F:$F,AllPublicationData!$A:$A,'Publication Table'!$B148,AllPublicationData!$B:$B,'Publication Table'!$C$4,AllPublicationData!$D:$D,'Publication Table'!E$7),
IF('Publication Table'!$C$5="Operations cancelled by patient",
SUMIFS(AllPublicationData!$G:$G,AllPublicationData!$A:$A,'Publication Table'!$B148,AllPublicationData!$B:$B,'Publication Table'!$C$4,AllPublicationData!$D:$D,'Publication Table'!E$7),
IF('Publication Table'!$C$5="Operations cancelled for clinical reasons",
SUMIFS(AllPublicationData!$H:$H,AllPublicationData!$A:$A,'Publication Table'!$B148,AllPublicationData!$B:$B,'Publication Table'!$C$4,AllPublicationData!$D:$D,'Publication Table'!E$7),
IF('Publication Table'!$C$5="Operations cancelled for non-clinical/capacity reasons",
SUMIFS(AllPublicationData!$I:$I,AllPublicationData!$A:$A,'Publication Table'!$B148,AllPublicationData!$B:$B,'Publication Table'!$C$4,AllPublicationData!$D:$D,'Publication Table'!E$7),
IF('Publication Table'!$C$5="Cancellations for other reasons",
SUMIFS(AllPublicationData!$J:$J,AllPublicationData!$A:$A,'Publication Table'!$B148,AllPublicationData!$B:$B,'Publication Table'!$C$4,AllPublicationData!$D:$D,'Publication Table'!E$7)))))))+
IF(AND($C$4="NHS Scotland",$C$5="Total Operations"),
SUMIFS(AllPublicationData!$E:$E,AllPublicationData!$A:$A,'Publication Table'!$B148,AllPublicationData!$B:$B,'Publication Table'!E$7),
IF(AND($C$4="NHS Scotland",$C$5="All Cancelled Operations"),
SUMIFS(AllPublicationData!$F:$F,AllPublicationData!$A:$A,'Publication Table'!$B148,AllPublicationData!$B:$B,'Publication Table'!E$7),
IF(AND($C$4="NHS Scotland",$C$5="Operations cancelled by patient"),
SUMIFS(AllPublicationData!$G:$G,AllPublicationData!$A:$A,'Publication Table'!$B148,AllPublicationData!$B:$B,'Publication Table'!E$7),
IF(AND($C$4="NHS Scotland",$C$5="Operations cancelled for clinical reasons"),
SUMIFS(AllPublicationData!$H:$H,AllPublicationData!$A:$A,'Publication Table'!$B148,AllPublicationData!$B:$B,'Publication Table'!E$7),
IF(AND($C$4="NHS Scotland",$C$5="Operations cancelled for non-clinical/capacity reasons"),
SUMIFS(AllPublicationData!$I:$I,AllPublicationData!$A:$A,'Publication Table'!$B148,AllPublicationData!$B:$B,'Publication Table'!E$7),
IF(AND($C$4="NHS Scotland",$C$5="Cancellations for other reasons"),
SUMIFS(AllPublicationData!$J:$J,AllPublicationData!$A:$A,'Publication Table'!$B148,AllPublicationData!$B:$B,'Publication Table'!E$7)))))))</f>
        <v>0</v>
      </c>
      <c r="F148" s="90">
        <f>IF($C$5="Total Operations",
SUMIFS(AllPublicationData!$E:$E,AllPublicationData!$A:$A,'Publication Table'!$B148,AllPublicationData!$B:$B,'Publication Table'!$C$4,AllPublicationData!$D:$D,'Publication Table'!F$7),
IF('Publication Table'!$C$5="All Cancelled Operations",
SUMIFS(AllPublicationData!$F:$F,AllPublicationData!$A:$A,'Publication Table'!$B148,AllPublicationData!$B:$B,'Publication Table'!$C$4,AllPublicationData!$D:$D,'Publication Table'!F$7),
IF('Publication Table'!$C$5="Operations cancelled by patient",
SUMIFS(AllPublicationData!$G:$G,AllPublicationData!$A:$A,'Publication Table'!$B148,AllPublicationData!$B:$B,'Publication Table'!$C$4,AllPublicationData!$D:$D,'Publication Table'!F$7),
IF('Publication Table'!$C$5="Operations cancelled for clinical reasons",
SUMIFS(AllPublicationData!$H:$H,AllPublicationData!$A:$A,'Publication Table'!$B148,AllPublicationData!$B:$B,'Publication Table'!$C$4,AllPublicationData!$D:$D,'Publication Table'!F$7),
IF('Publication Table'!$C$5="Operations cancelled for non-clinical/capacity reasons",
SUMIFS(AllPublicationData!$I:$I,AllPublicationData!$A:$A,'Publication Table'!$B148,AllPublicationData!$B:$B,'Publication Table'!$C$4,AllPublicationData!$D:$D,'Publication Table'!F$7),
IF('Publication Table'!$C$5="Cancellations for other reasons",
SUMIFS(AllPublicationData!$J:$J,AllPublicationData!$A:$A,'Publication Table'!$B148,AllPublicationData!$B:$B,'Publication Table'!$C$4,AllPublicationData!$D:$D,'Publication Table'!F$7)))))))+
IF(AND($C$4="NHS Scotland",$C$5="Total Operations"),
SUMIFS(AllPublicationData!$E:$E,AllPublicationData!$A:$A,'Publication Table'!$B148,AllPublicationData!$B:$B,'Publication Table'!F$7),
IF(AND($C$4="NHS Scotland",$C$5="All Cancelled Operations"),
SUMIFS(AllPublicationData!$F:$F,AllPublicationData!$A:$A,'Publication Table'!$B148,AllPublicationData!$B:$B,'Publication Table'!F$7),
IF(AND($C$4="NHS Scotland",$C$5="Operations cancelled by patient"),
SUMIFS(AllPublicationData!$G:$G,AllPublicationData!$A:$A,'Publication Table'!$B148,AllPublicationData!$B:$B,'Publication Table'!F$7),
IF(AND($C$4="NHS Scotland",$C$5="Operations cancelled for clinical reasons"),
SUMIFS(AllPublicationData!$H:$H,AllPublicationData!$A:$A,'Publication Table'!$B148,AllPublicationData!$B:$B,'Publication Table'!F$7),
IF(AND($C$4="NHS Scotland",$C$5="Operations cancelled for non-clinical/capacity reasons"),
SUMIFS(AllPublicationData!$I:$I,AllPublicationData!$A:$A,'Publication Table'!$B148,AllPublicationData!$B:$B,'Publication Table'!F$7),
IF(AND($C$4="NHS Scotland",$C$5="Cancellations for other reasons"),
SUMIFS(AllPublicationData!$J:$J,AllPublicationData!$A:$A,'Publication Table'!$B148,AllPublicationData!$B:$B,'Publication Table'!F$7)))))))</f>
        <v>0</v>
      </c>
      <c r="G148" s="90">
        <f>IF($C$5="Total Operations",
SUMIFS(AllPublicationData!$E:$E,AllPublicationData!$A:$A,'Publication Table'!$B148,AllPublicationData!$B:$B,'Publication Table'!$C$4,AllPublicationData!$D:$D,'Publication Table'!G$7),
IF('Publication Table'!$C$5="All Cancelled Operations",
SUMIFS(AllPublicationData!$F:$F,AllPublicationData!$A:$A,'Publication Table'!$B148,AllPublicationData!$B:$B,'Publication Table'!$C$4,AllPublicationData!$D:$D,'Publication Table'!G$7),
IF('Publication Table'!$C$5="Operations cancelled by patient",
SUMIFS(AllPublicationData!$G:$G,AllPublicationData!$A:$A,'Publication Table'!$B148,AllPublicationData!$B:$B,'Publication Table'!$C$4,AllPublicationData!$D:$D,'Publication Table'!G$7),
IF('Publication Table'!$C$5="Operations cancelled for clinical reasons",
SUMIFS(AllPublicationData!$H:$H,AllPublicationData!$A:$A,'Publication Table'!$B148,AllPublicationData!$B:$B,'Publication Table'!$C$4,AllPublicationData!$D:$D,'Publication Table'!G$7),
IF('Publication Table'!$C$5="Operations cancelled for non-clinical/capacity reasons",
SUMIFS(AllPublicationData!$I:$I,AllPublicationData!$A:$A,'Publication Table'!$B148,AllPublicationData!$B:$B,'Publication Table'!$C$4,AllPublicationData!$D:$D,'Publication Table'!G$7),
IF('Publication Table'!$C$5="Cancellations for other reasons",
SUMIFS(AllPublicationData!$J:$J,AllPublicationData!$A:$A,'Publication Table'!$B148,AllPublicationData!$B:$B,'Publication Table'!$C$4,AllPublicationData!$D:$D,'Publication Table'!G$7)))))))+
IF(AND($C$4="NHS Scotland",$C$5="Total Operations"),
SUMIFS(AllPublicationData!$E:$E,AllPublicationData!$A:$A,'Publication Table'!$B148,AllPublicationData!$B:$B,'Publication Table'!G$7),
IF(AND($C$4="NHS Scotland",$C$5="All Cancelled Operations"),
SUMIFS(AllPublicationData!$F:$F,AllPublicationData!$A:$A,'Publication Table'!$B148,AllPublicationData!$B:$B,'Publication Table'!G$7),
IF(AND($C$4="NHS Scotland",$C$5="Operations cancelled by patient"),
SUMIFS(AllPublicationData!$G:$G,AllPublicationData!$A:$A,'Publication Table'!$B148,AllPublicationData!$B:$B,'Publication Table'!G$7),
IF(AND($C$4="NHS Scotland",$C$5="Operations cancelled for clinical reasons"),
SUMIFS(AllPublicationData!$H:$H,AllPublicationData!$A:$A,'Publication Table'!$B148,AllPublicationData!$B:$B,'Publication Table'!G$7),
IF(AND($C$4="NHS Scotland",$C$5="Operations cancelled for non-clinical/capacity reasons"),
SUMIFS(AllPublicationData!$I:$I,AllPublicationData!$A:$A,'Publication Table'!$B148,AllPublicationData!$B:$B,'Publication Table'!G$7),
IF(AND($C$4="NHS Scotland",$C$5="Cancellations for other reasons"),
SUMIFS(AllPublicationData!$J:$J,AllPublicationData!$A:$A,'Publication Table'!$B148,AllPublicationData!$B:$B,'Publication Table'!G$7)))))))</f>
        <v>0</v>
      </c>
      <c r="H148" s="90">
        <f>IF($C$5="Total Operations",
SUMIFS(AllPublicationData!$E:$E,AllPublicationData!$A:$A,'Publication Table'!$B148,AllPublicationData!$B:$B,'Publication Table'!$C$4,AllPublicationData!$D:$D,'Publication Table'!H$7),
IF('Publication Table'!$C$5="All Cancelled Operations",
SUMIFS(AllPublicationData!$F:$F,AllPublicationData!$A:$A,'Publication Table'!$B148,AllPublicationData!$B:$B,'Publication Table'!$C$4,AllPublicationData!$D:$D,'Publication Table'!H$7),
IF('Publication Table'!$C$5="Operations cancelled by patient",
SUMIFS(AllPublicationData!$G:$G,AllPublicationData!$A:$A,'Publication Table'!$B148,AllPublicationData!$B:$B,'Publication Table'!$C$4,AllPublicationData!$D:$D,'Publication Table'!H$7),
IF('Publication Table'!$C$5="Operations cancelled for clinical reasons",
SUMIFS(AllPublicationData!$H:$H,AllPublicationData!$A:$A,'Publication Table'!$B148,AllPublicationData!$B:$B,'Publication Table'!$C$4,AllPublicationData!$D:$D,'Publication Table'!H$7),
IF('Publication Table'!$C$5="Operations cancelled for non-clinical/capacity reasons",
SUMIFS(AllPublicationData!$I:$I,AllPublicationData!$A:$A,'Publication Table'!$B148,AllPublicationData!$B:$B,'Publication Table'!$C$4,AllPublicationData!$D:$D,'Publication Table'!H$7),
IF('Publication Table'!$C$5="Cancellations for other reasons",
SUMIFS(AllPublicationData!$J:$J,AllPublicationData!$A:$A,'Publication Table'!$B148,AllPublicationData!$B:$B,'Publication Table'!$C$4,AllPublicationData!$D:$D,'Publication Table'!H$7)))))))+
IF(AND($C$4="NHS Scotland",$C$5="Total Operations"),
SUMIFS(AllPublicationData!$E:$E,AllPublicationData!$A:$A,'Publication Table'!$B148,AllPublicationData!$B:$B,'Publication Table'!H$7),
IF(AND($C$4="NHS Scotland",$C$5="All Cancelled Operations"),
SUMIFS(AllPublicationData!$F:$F,AllPublicationData!$A:$A,'Publication Table'!$B148,AllPublicationData!$B:$B,'Publication Table'!H$7),
IF(AND($C$4="NHS Scotland",$C$5="Operations cancelled by patient"),
SUMIFS(AllPublicationData!$G:$G,AllPublicationData!$A:$A,'Publication Table'!$B148,AllPublicationData!$B:$B,'Publication Table'!H$7),
IF(AND($C$4="NHS Scotland",$C$5="Operations cancelled for clinical reasons"),
SUMIFS(AllPublicationData!$H:$H,AllPublicationData!$A:$A,'Publication Table'!$B148,AllPublicationData!$B:$B,'Publication Table'!H$7),
IF(AND($C$4="NHS Scotland",$C$5="Operations cancelled for non-clinical/capacity reasons"),
SUMIFS(AllPublicationData!$I:$I,AllPublicationData!$A:$A,'Publication Table'!$B148,AllPublicationData!$B:$B,'Publication Table'!H$7),
IF(AND($C$4="NHS Scotland",$C$5="Cancellations for other reasons"),
SUMIFS(AllPublicationData!$J:$J,AllPublicationData!$A:$A,'Publication Table'!$B148,AllPublicationData!$B:$B,'Publication Table'!H$7)))))))</f>
        <v>0</v>
      </c>
      <c r="I148" s="90">
        <f>IF($C$5="Total Operations",
SUMIFS(AllPublicationData!$E:$E,AllPublicationData!$A:$A,'Publication Table'!$B148,AllPublicationData!$B:$B,'Publication Table'!$C$4,AllPublicationData!$D:$D,'Publication Table'!I$7),
IF('Publication Table'!$C$5="All Cancelled Operations",
SUMIFS(AllPublicationData!$F:$F,AllPublicationData!$A:$A,'Publication Table'!$B148,AllPublicationData!$B:$B,'Publication Table'!$C$4,AllPublicationData!$D:$D,'Publication Table'!I$7),
IF('Publication Table'!$C$5="Operations cancelled by patient",
SUMIFS(AllPublicationData!$G:$G,AllPublicationData!$A:$A,'Publication Table'!$B148,AllPublicationData!$B:$B,'Publication Table'!$C$4,AllPublicationData!$D:$D,'Publication Table'!I$7),
IF('Publication Table'!$C$5="Operations cancelled for clinical reasons",
SUMIFS(AllPublicationData!$H:$H,AllPublicationData!$A:$A,'Publication Table'!$B148,AllPublicationData!$B:$B,'Publication Table'!$C$4,AllPublicationData!$D:$D,'Publication Table'!I$7),
IF('Publication Table'!$C$5="Operations cancelled for non-clinical/capacity reasons",
SUMIFS(AllPublicationData!$I:$I,AllPublicationData!$A:$A,'Publication Table'!$B148,AllPublicationData!$B:$B,'Publication Table'!$C$4,AllPublicationData!$D:$D,'Publication Table'!I$7),
IF('Publication Table'!$C$5="Cancellations for other reasons",
SUMIFS(AllPublicationData!$J:$J,AllPublicationData!$A:$A,'Publication Table'!$B148,AllPublicationData!$B:$B,'Publication Table'!$C$4,AllPublicationData!$D:$D,'Publication Table'!I$7)))))))+
IF(AND($C$4="NHS Scotland",$C$5="Total Operations"),
SUMIFS(AllPublicationData!$E:$E,AllPublicationData!$A:$A,'Publication Table'!$B148,AllPublicationData!$B:$B,'Publication Table'!I$7),
IF(AND($C$4="NHS Scotland",$C$5="All Cancelled Operations"),
SUMIFS(AllPublicationData!$F:$F,AllPublicationData!$A:$A,'Publication Table'!$B148,AllPublicationData!$B:$B,'Publication Table'!I$7),
IF(AND($C$4="NHS Scotland",$C$5="Operations cancelled by patient"),
SUMIFS(AllPublicationData!$G:$G,AllPublicationData!$A:$A,'Publication Table'!$B148,AllPublicationData!$B:$B,'Publication Table'!I$7),
IF(AND($C$4="NHS Scotland",$C$5="Operations cancelled for clinical reasons"),
SUMIFS(AllPublicationData!$H:$H,AllPublicationData!$A:$A,'Publication Table'!$B148,AllPublicationData!$B:$B,'Publication Table'!I$7),
IF(AND($C$4="NHS Scotland",$C$5="Operations cancelled for non-clinical/capacity reasons"),
SUMIFS(AllPublicationData!$I:$I,AllPublicationData!$A:$A,'Publication Table'!$B148,AllPublicationData!$B:$B,'Publication Table'!I$7),
IF(AND($C$4="NHS Scotland",$C$5="Cancellations for other reasons"),
SUMIFS(AllPublicationData!$J:$J,AllPublicationData!$A:$A,'Publication Table'!$B148,AllPublicationData!$B:$B,'Publication Table'!I$7)))))))</f>
        <v>0</v>
      </c>
      <c r="J148" s="90">
        <f>IF($C$5="Total Operations",
SUMIFS(AllPublicationData!$E:$E,AllPublicationData!$A:$A,'Publication Table'!$B148,AllPublicationData!$B:$B,'Publication Table'!$C$4,AllPublicationData!$D:$D,'Publication Table'!J$7),
IF('Publication Table'!$C$5="All Cancelled Operations",
SUMIFS(AllPublicationData!$F:$F,AllPublicationData!$A:$A,'Publication Table'!$B148,AllPublicationData!$B:$B,'Publication Table'!$C$4,AllPublicationData!$D:$D,'Publication Table'!J$7),
IF('Publication Table'!$C$5="Operations cancelled by patient",
SUMIFS(AllPublicationData!$G:$G,AllPublicationData!$A:$A,'Publication Table'!$B148,AllPublicationData!$B:$B,'Publication Table'!$C$4,AllPublicationData!$D:$D,'Publication Table'!J$7),
IF('Publication Table'!$C$5="Operations cancelled for clinical reasons",
SUMIFS(AllPublicationData!$H:$H,AllPublicationData!$A:$A,'Publication Table'!$B148,AllPublicationData!$B:$B,'Publication Table'!$C$4,AllPublicationData!$D:$D,'Publication Table'!J$7),
IF('Publication Table'!$C$5="Operations cancelled for non-clinical/capacity reasons",
SUMIFS(AllPublicationData!$I:$I,AllPublicationData!$A:$A,'Publication Table'!$B148,AllPublicationData!$B:$B,'Publication Table'!$C$4,AllPublicationData!$D:$D,'Publication Table'!J$7),
IF('Publication Table'!$C$5="Cancellations for other reasons",
SUMIFS(AllPublicationData!$J:$J,AllPublicationData!$A:$A,'Publication Table'!$B148,AllPublicationData!$B:$B,'Publication Table'!$C$4,AllPublicationData!$D:$D,'Publication Table'!J$7)))))))+
IF(AND($C$4="NHS Scotland",$C$5="Total Operations"),
SUMIFS(AllPublicationData!$E:$E,AllPublicationData!$A:$A,'Publication Table'!$B148,AllPublicationData!$B:$B,'Publication Table'!J$7),
IF(AND($C$4="NHS Scotland",$C$5="All Cancelled Operations"),
SUMIFS(AllPublicationData!$F:$F,AllPublicationData!$A:$A,'Publication Table'!$B148,AllPublicationData!$B:$B,'Publication Table'!J$7),
IF(AND($C$4="NHS Scotland",$C$5="Operations cancelled by patient"),
SUMIFS(AllPublicationData!$G:$G,AllPublicationData!$A:$A,'Publication Table'!$B148,AllPublicationData!$B:$B,'Publication Table'!J$7),
IF(AND($C$4="NHS Scotland",$C$5="Operations cancelled for clinical reasons"),
SUMIFS(AllPublicationData!$H:$H,AllPublicationData!$A:$A,'Publication Table'!$B148,AllPublicationData!$B:$B,'Publication Table'!J$7),
IF(AND($C$4="NHS Scotland",$C$5="Operations cancelled for non-clinical/capacity reasons"),
SUMIFS(AllPublicationData!$I:$I,AllPublicationData!$A:$A,'Publication Table'!$B148,AllPublicationData!$B:$B,'Publication Table'!J$7),
IF(AND($C$4="NHS Scotland",$C$5="Cancellations for other reasons"),
SUMIFS(AllPublicationData!$J:$J,AllPublicationData!$A:$A,'Publication Table'!$B148,AllPublicationData!$B:$B,'Publication Table'!J$7)))))))</f>
        <v>0</v>
      </c>
      <c r="K148" s="90">
        <f>IF($C$5="Total Operations",
SUMIFS(AllPublicationData!$E:$E,AllPublicationData!$A:$A,'Publication Table'!$B148,AllPublicationData!$B:$B,'Publication Table'!$C$4,AllPublicationData!$D:$D,'Publication Table'!K$7),
IF('Publication Table'!$C$5="All Cancelled Operations",
SUMIFS(AllPublicationData!$F:$F,AllPublicationData!$A:$A,'Publication Table'!$B148,AllPublicationData!$B:$B,'Publication Table'!$C$4,AllPublicationData!$D:$D,'Publication Table'!K$7),
IF('Publication Table'!$C$5="Operations cancelled by patient",
SUMIFS(AllPublicationData!$G:$G,AllPublicationData!$A:$A,'Publication Table'!$B148,AllPublicationData!$B:$B,'Publication Table'!$C$4,AllPublicationData!$D:$D,'Publication Table'!K$7),
IF('Publication Table'!$C$5="Operations cancelled for clinical reasons",
SUMIFS(AllPublicationData!$H:$H,AllPublicationData!$A:$A,'Publication Table'!$B148,AllPublicationData!$B:$B,'Publication Table'!$C$4,AllPublicationData!$D:$D,'Publication Table'!K$7),
IF('Publication Table'!$C$5="Operations cancelled for non-clinical/capacity reasons",
SUMIFS(AllPublicationData!$I:$I,AllPublicationData!$A:$A,'Publication Table'!$B148,AllPublicationData!$B:$B,'Publication Table'!$C$4,AllPublicationData!$D:$D,'Publication Table'!K$7),
IF('Publication Table'!$C$5="Cancellations for other reasons",
SUMIFS(AllPublicationData!$J:$J,AllPublicationData!$A:$A,'Publication Table'!$B148,AllPublicationData!$B:$B,'Publication Table'!$C$4,AllPublicationData!$D:$D,'Publication Table'!K$7)))))))+
IF(AND($C$4="NHS Scotland",$C$5="Total Operations"),
SUMIFS(AllPublicationData!$E:$E,AllPublicationData!$A:$A,'Publication Table'!$B148,AllPublicationData!$B:$B,'Publication Table'!K$7),
IF(AND($C$4="NHS Scotland",$C$5="All Cancelled Operations"),
SUMIFS(AllPublicationData!$F:$F,AllPublicationData!$A:$A,'Publication Table'!$B148,AllPublicationData!$B:$B,'Publication Table'!K$7),
IF(AND($C$4="NHS Scotland",$C$5="Operations cancelled by patient"),
SUMIFS(AllPublicationData!$G:$G,AllPublicationData!$A:$A,'Publication Table'!$B148,AllPublicationData!$B:$B,'Publication Table'!K$7),
IF(AND($C$4="NHS Scotland",$C$5="Operations cancelled for clinical reasons"),
SUMIFS(AllPublicationData!$H:$H,AllPublicationData!$A:$A,'Publication Table'!$B148,AllPublicationData!$B:$B,'Publication Table'!K$7),
IF(AND($C$4="NHS Scotland",$C$5="Operations cancelled for non-clinical/capacity reasons"),
SUMIFS(AllPublicationData!$I:$I,AllPublicationData!$A:$A,'Publication Table'!$B148,AllPublicationData!$B:$B,'Publication Table'!K$7),
IF(AND($C$4="NHS Scotland",$C$5="Cancellations for other reasons"),
SUMIFS(AllPublicationData!$J:$J,AllPublicationData!$A:$A,'Publication Table'!$B148,AllPublicationData!$B:$B,'Publication Table'!K$7)))))))</f>
        <v>0</v>
      </c>
      <c r="L148" s="90">
        <f>IF($C$5="Total Operations",
SUMIFS(AllPublicationData!$E:$E,AllPublicationData!$A:$A,'Publication Table'!$B148,AllPublicationData!$B:$B,'Publication Table'!$C$4,AllPublicationData!$D:$D,'Publication Table'!L$7),
IF('Publication Table'!$C$5="All Cancelled Operations",
SUMIFS(AllPublicationData!$F:$F,AllPublicationData!$A:$A,'Publication Table'!$B148,AllPublicationData!$B:$B,'Publication Table'!$C$4,AllPublicationData!$D:$D,'Publication Table'!L$7),
IF('Publication Table'!$C$5="Operations cancelled by patient",
SUMIFS(AllPublicationData!$G:$G,AllPublicationData!$A:$A,'Publication Table'!$B148,AllPublicationData!$B:$B,'Publication Table'!$C$4,AllPublicationData!$D:$D,'Publication Table'!L$7),
IF('Publication Table'!$C$5="Operations cancelled for clinical reasons",
SUMIFS(AllPublicationData!$H:$H,AllPublicationData!$A:$A,'Publication Table'!$B148,AllPublicationData!$B:$B,'Publication Table'!$C$4,AllPublicationData!$D:$D,'Publication Table'!L$7),
IF('Publication Table'!$C$5="Operations cancelled for non-clinical/capacity reasons",
SUMIFS(AllPublicationData!$I:$I,AllPublicationData!$A:$A,'Publication Table'!$B148,AllPublicationData!$B:$B,'Publication Table'!$C$4,AllPublicationData!$D:$D,'Publication Table'!L$7),
IF('Publication Table'!$C$5="Cancellations for other reasons",
SUMIFS(AllPublicationData!$J:$J,AllPublicationData!$A:$A,'Publication Table'!$B148,AllPublicationData!$B:$B,'Publication Table'!$C$4,AllPublicationData!$D:$D,'Publication Table'!L$7)))))))+
IF(AND($C$4="NHS Scotland",$C$5="Total Operations"),
SUMIFS(AllPublicationData!$E:$E,AllPublicationData!$A:$A,'Publication Table'!$B148,AllPublicationData!$B:$B,'Publication Table'!L$7),
IF(AND($C$4="NHS Scotland",$C$5="All Cancelled Operations"),
SUMIFS(AllPublicationData!$F:$F,AllPublicationData!$A:$A,'Publication Table'!$B148,AllPublicationData!$B:$B,'Publication Table'!L$7),
IF(AND($C$4="NHS Scotland",$C$5="Operations cancelled by patient"),
SUMIFS(AllPublicationData!$G:$G,AllPublicationData!$A:$A,'Publication Table'!$B148,AllPublicationData!$B:$B,'Publication Table'!L$7),
IF(AND($C$4="NHS Scotland",$C$5="Operations cancelled for clinical reasons"),
SUMIFS(AllPublicationData!$H:$H,AllPublicationData!$A:$A,'Publication Table'!$B148,AllPublicationData!$B:$B,'Publication Table'!L$7),
IF(AND($C$4="NHS Scotland",$C$5="Operations cancelled for non-clinical/capacity reasons"),
SUMIFS(AllPublicationData!$I:$I,AllPublicationData!$A:$A,'Publication Table'!$B148,AllPublicationData!$B:$B,'Publication Table'!L$7),
IF(AND($C$4="NHS Scotland",$C$5="Cancellations for other reasons"),
SUMIFS(AllPublicationData!$J:$J,AllPublicationData!$A:$A,'Publication Table'!$B148,AllPublicationData!$B:$B,'Publication Table'!L$7)))))))</f>
        <v>0</v>
      </c>
      <c r="M148" s="90">
        <f>IF($C$5="Total Operations",
SUMIFS(AllPublicationData!$E:$E,AllPublicationData!$A:$A,'Publication Table'!$B148,AllPublicationData!$B:$B,'Publication Table'!$C$4,AllPublicationData!$D:$D,'Publication Table'!M$7),
IF('Publication Table'!$C$5="All Cancelled Operations",
SUMIFS(AllPublicationData!$F:$F,AllPublicationData!$A:$A,'Publication Table'!$B148,AllPublicationData!$B:$B,'Publication Table'!$C$4,AllPublicationData!$D:$D,'Publication Table'!M$7),
IF('Publication Table'!$C$5="Operations cancelled by patient",
SUMIFS(AllPublicationData!$G:$G,AllPublicationData!$A:$A,'Publication Table'!$B148,AllPublicationData!$B:$B,'Publication Table'!$C$4,AllPublicationData!$D:$D,'Publication Table'!M$7),
IF('Publication Table'!$C$5="Operations cancelled for clinical reasons",
SUMIFS(AllPublicationData!$G:$G,AllPublicationData!$A:$A,'Publication Table'!$B148,AllPublicationData!$B:$B,'Publication Table'!$C$4,AllPublicationData!$D:$D,'Publication Table'!M$7),
IF('Publication Table'!$C$5="Operations cancelled for non-clinical/capacity reasons",
SUMIFS(AllPublicationData!$G:$G,AllPublicationData!$A:$A,'Publication Table'!$B148,AllPublicationData!$B:$B,'Publication Table'!$C$4,AllPublicationData!$D:$D,'Publication Table'!M$7),
IF('Publication Table'!$C$5="Cancellations for other reasons",
SUMIFS(AllPublicationData!$G:$G,AllPublicationData!$A:$A,'Publication Table'!$B148,AllPublicationData!$B:$B,'Publication Table'!$C$4,AllPublicationData!$D:$D,'Publication Table'!M$7)))))))+
IF(AND($C$4="NHS Scotland",$C$5="Total Operations"),
SUMIFS(AllPublicationData!$E:$E,AllPublicationData!$A:$A,'Publication Table'!$B148,AllPublicationData!$B:$B,'Publication Table'!M$7),
IF(AND($C$4="NHS Scotland",$C$5="All Cancelled Operations"),
SUMIFS(AllPublicationData!$F:$F,AllPublicationData!$A:$A,'Publication Table'!$B148,AllPublicationData!$B:$B,'Publication Table'!M$7),
IF(AND($C$4="NHS Scotland",$C$5="Operations cancelled by patient"),
SUMIFS(AllPublicationData!$G:$G,AllPublicationData!$A:$A,'Publication Table'!$B148,AllPublicationData!$B:$B,'Publication Table'!M$7),
IF(AND($C$4="NHS Scotland",$C$5="Operations cancelled for clinical reasons"),
SUMIFS(AllPublicationData!$H:$H,AllPublicationData!$A:$A,'Publication Table'!$B148,AllPublicationData!$B:$B,'Publication Table'!M$7),
IF(AND($C$4="NHS Scotland",$C$5="Operations cancelled for non-clinical/capacity reasons"),
SUMIFS(AllPublicationData!$I:$I,AllPublicationData!$A:$A,'Publication Table'!$B148,AllPublicationData!$B:$B,'Publication Table'!M$7),
IF(AND($C$4="NHS Scotland",$C$5="Cancellations for other reasons"),
SUMIFS(AllPublicationData!$J:$J,AllPublicationData!$A:$A,'Publication Table'!$B148,AllPublicationData!$B:$B,'Publication Table'!M$7)))))))</f>
        <v>0</v>
      </c>
      <c r="N148" s="90">
        <f>IF($C$5="Total Operations",
SUMIFS(AllPublicationData!$E:$E,AllPublicationData!$A:$A,'Publication Table'!$B148,AllPublicationData!$B:$B,'Publication Table'!$C$4,AllPublicationData!$D:$D,'Publication Table'!N$7),
IF('Publication Table'!$C$5="All Cancelled Operations",
SUMIFS(AllPublicationData!$F:$F,AllPublicationData!$A:$A,'Publication Table'!$B148,AllPublicationData!$B:$B,'Publication Table'!$C$4,AllPublicationData!$D:$D,'Publication Table'!N$7),
IF('Publication Table'!$C$5="Operations cancelled by patient",
SUMIFS(AllPublicationData!$G:$G,AllPublicationData!$A:$A,'Publication Table'!$B148,AllPublicationData!$B:$B,'Publication Table'!$C$4,AllPublicationData!$D:$D,'Publication Table'!N$7),
IF('Publication Table'!$C$5="Operations cancelled for clinical reasons",
SUMIFS(AllPublicationData!$G:$G,AllPublicationData!$A:$A,'Publication Table'!$B148,AllPublicationData!$B:$B,'Publication Table'!$C$4,AllPublicationData!$D:$D,'Publication Table'!N$7),
IF('Publication Table'!$C$5="Operations cancelled for non-clinical/capacity reasons",
SUMIFS(AllPublicationData!$G:$G,AllPublicationData!$A:$A,'Publication Table'!$B148,AllPublicationData!$B:$B,'Publication Table'!$C$4,AllPublicationData!$D:$D,'Publication Table'!N$7),
IF('Publication Table'!$C$5="Cancellations for other reasons",
SUMIFS(AllPublicationData!$G:$G,AllPublicationData!$A:$A,'Publication Table'!$B148,AllPublicationData!$B:$B,'Publication Table'!$C$4,AllPublicationData!$D:$D,'Publication Table'!N$7)))))))+
IF(AND($C$4="NHS Scotland",$C$5="Total Operations"),
SUMIFS(AllPublicationData!$E:$E,AllPublicationData!$A:$A,'Publication Table'!$B148,AllPublicationData!$B:$B,'Publication Table'!N$7),
IF(AND($C$4="NHS Scotland",$C$5="All Cancelled Operations"),
SUMIFS(AllPublicationData!$F:$F,AllPublicationData!$A:$A,'Publication Table'!$B148,AllPublicationData!$B:$B,'Publication Table'!N$7),
IF(AND($C$4="NHS Scotland",$C$5="Operations cancelled by patient"),
SUMIFS(AllPublicationData!$G:$G,AllPublicationData!$A:$A,'Publication Table'!$B148,AllPublicationData!$B:$B,'Publication Table'!N$7),
IF(AND($C$4="NHS Scotland",$C$5="Operations cancelled for clinical reasons"),
SUMIFS(AllPublicationData!$H:$H,AllPublicationData!$A:$A,'Publication Table'!$B148,AllPublicationData!$B:$B,'Publication Table'!N$7),
IF(AND($C$4="NHS Scotland",$C$5="Operations cancelled for non-clinical/capacity reasons"),
SUMIFS(AllPublicationData!$I:$I,AllPublicationData!$A:$A,'Publication Table'!$B148,AllPublicationData!$B:$B,'Publication Table'!N$7),
IF(AND($C$4="NHS Scotland",$C$5="Cancellations for other reasons"),
SUMIFS(AllPublicationData!$J:$J,AllPublicationData!$A:$A,'Publication Table'!$B148,AllPublicationData!$B:$B,'Publication Table'!N$7)))))))</f>
        <v>0</v>
      </c>
      <c r="O148" s="90">
        <f>IF($C$5="Total Operations",
SUMIFS(AllPublicationData!$E:$E,AllPublicationData!$A:$A,'Publication Table'!$B148,AllPublicationData!$B:$B,'Publication Table'!$C$4,AllPublicationData!$D:$D,'Publication Table'!O$7),
IF('Publication Table'!$C$5="All Cancelled Operations",
SUMIFS(AllPublicationData!$F:$F,AllPublicationData!$A:$A,'Publication Table'!$B148,AllPublicationData!$B:$B,'Publication Table'!$C$4,AllPublicationData!$D:$D,'Publication Table'!O$7),
IF('Publication Table'!$C$5="Operations cancelled by patient",
SUMIFS(AllPublicationData!$G:$G,AllPublicationData!$A:$A,'Publication Table'!$B148,AllPublicationData!$B:$B,'Publication Table'!$C$4,AllPublicationData!$D:$D,'Publication Table'!O$7),
IF('Publication Table'!$C$5="Operations cancelled for clinical reasons",
SUMIFS(AllPublicationData!$G:$G,AllPublicationData!$A:$A,'Publication Table'!$B148,AllPublicationData!$B:$B,'Publication Table'!$C$4,AllPublicationData!$D:$D,'Publication Table'!O$7),
IF('Publication Table'!$C$5="Operations cancelled for non-clinical/capacity reasons",
SUMIFS(AllPublicationData!$G:$G,AllPublicationData!$A:$A,'Publication Table'!$B148,AllPublicationData!$B:$B,'Publication Table'!$C$4,AllPublicationData!$D:$D,'Publication Table'!O$7),
IF('Publication Table'!$C$5="Cancellations for other reasons",
SUMIFS(AllPublicationData!$G:$G,AllPublicationData!$A:$A,'Publication Table'!$B148,AllPublicationData!$B:$B,'Publication Table'!$C$4,AllPublicationData!$D:$D,'Publication Table'!O$7)))))))+
IF(AND($C$4="NHS Scotland",$C$5="Total Operations"),
SUMIFS(AllPublicationData!$E:$E,AllPublicationData!$A:$A,'Publication Table'!$B148,AllPublicationData!$B:$B,'Publication Table'!O$7),
IF(AND($C$4="NHS Scotland",$C$5="All Cancelled Operations"),
SUMIFS(AllPublicationData!$F:$F,AllPublicationData!$A:$A,'Publication Table'!$B148,AllPublicationData!$B:$B,'Publication Table'!O$7),
IF(AND($C$4="NHS Scotland",$C$5="Operations cancelled by patient"),
SUMIFS(AllPublicationData!$G:$G,AllPublicationData!$A:$A,'Publication Table'!$B148,AllPublicationData!$B:$B,'Publication Table'!O$7),
IF(AND($C$4="NHS Scotland",$C$5="Operations cancelled for clinical reasons"),
SUMIFS(AllPublicationData!$H:$H,AllPublicationData!$A:$A,'Publication Table'!$B148,AllPublicationData!$B:$B,'Publication Table'!O$7),
IF(AND($C$4="NHS Scotland",$C$5="Operations cancelled for non-clinical/capacity reasons"),
SUMIFS(AllPublicationData!$I:$I,AllPublicationData!$A:$A,'Publication Table'!$B148,AllPublicationData!$B:$B,'Publication Table'!O$7),
IF(AND($C$4="NHS Scotland",$C$5="Cancellations for other reasons"),
SUMIFS(AllPublicationData!$J:$J,AllPublicationData!$A:$A,'Publication Table'!$B148,AllPublicationData!$B:$B,'Publication Table'!O$7)))))))</f>
        <v>0</v>
      </c>
      <c r="P148" s="90">
        <f>IF($C$5="Total Operations",
SUMIFS(AllPublicationData!$E:$E,AllPublicationData!$A:$A,'Publication Table'!$B148,AllPublicationData!$B:$B,'Publication Table'!$C$4,AllPublicationData!$D:$D,'Publication Table'!P$7),
IF('Publication Table'!$C$5="All Cancelled Operations",
SUMIFS(AllPublicationData!$F:$F,AllPublicationData!$A:$A,'Publication Table'!$B148,AllPublicationData!$B:$B,'Publication Table'!$C$4,AllPublicationData!$D:$D,'Publication Table'!P$7),
IF('Publication Table'!$C$5="Operations cancelled by patient",
SUMIFS(AllPublicationData!$G:$G,AllPublicationData!$A:$A,'Publication Table'!$B148,AllPublicationData!$B:$B,'Publication Table'!$C$4,AllPublicationData!$D:$D,'Publication Table'!P$7),
IF('Publication Table'!$C$5="Operations cancelled for clinical reasons",
SUMIFS(AllPublicationData!$G:$G,AllPublicationData!$A:$A,'Publication Table'!$B148,AllPublicationData!$B:$B,'Publication Table'!$C$4,AllPublicationData!$D:$D,'Publication Table'!P$7),
IF('Publication Table'!$C$5="Operations cancelled for non-clinical/capacity reasons",
SUMIFS(AllPublicationData!$G:$G,AllPublicationData!$A:$A,'Publication Table'!$B148,AllPublicationData!$B:$B,'Publication Table'!$C$4,AllPublicationData!$D:$D,'Publication Table'!P$7),
IF('Publication Table'!$C$5="Cancellations for other reasons",
SUMIFS(AllPublicationData!$G:$G,AllPublicationData!$A:$A,'Publication Table'!$B148,AllPublicationData!$B:$B,'Publication Table'!$C$4,AllPublicationData!$D:$D,'Publication Table'!P$7)))))))+
IF(AND($C$4="NHS Scotland",$C$5="Total Operations"),
SUMIFS(AllPublicationData!$E:$E,AllPublicationData!$A:$A,'Publication Table'!$B148,AllPublicationData!$B:$B,'Publication Table'!P$7),
IF(AND($C$4="NHS Scotland",$C$5="All Cancelled Operations"),
SUMIFS(AllPublicationData!$F:$F,AllPublicationData!$A:$A,'Publication Table'!$B148,AllPublicationData!$B:$B,'Publication Table'!P$7),
IF(AND($C$4="NHS Scotland",$C$5="Operations cancelled by patient"),
SUMIFS(AllPublicationData!$G:$G,AllPublicationData!$A:$A,'Publication Table'!$B148,AllPublicationData!$B:$B,'Publication Table'!P$7),
IF(AND($C$4="NHS Scotland",$C$5="Operations cancelled for clinical reasons"),
SUMIFS(AllPublicationData!$H:$H,AllPublicationData!$A:$A,'Publication Table'!$B148,AllPublicationData!$B:$B,'Publication Table'!P$7),
IF(AND($C$4="NHS Scotland",$C$5="Operations cancelled for non-clinical/capacity reasons"),
SUMIFS(AllPublicationData!$I:$I,AllPublicationData!$A:$A,'Publication Table'!$B148,AllPublicationData!$B:$B,'Publication Table'!P$7),
IF(AND($C$4="NHS Scotland",$C$5="Cancellations for other reasons"),
SUMIFS(AllPublicationData!$J:$J,AllPublicationData!$A:$A,'Publication Table'!$B148,AllPublicationData!$B:$B,'Publication Table'!P$7)))))))</f>
        <v>0</v>
      </c>
      <c r="Q148" s="90">
        <f>IF($C$5="Total Operations",
SUMIFS(AllPublicationData!$E:$E,AllPublicationData!$A:$A,'Publication Table'!$B148,AllPublicationData!$B:$B,'Publication Table'!$C$4,AllPublicationData!$D:$D,'Publication Table'!Q$7),
IF('Publication Table'!$C$5="All Cancelled Operations",
SUMIFS(AllPublicationData!$F:$F,AllPublicationData!$A:$A,'Publication Table'!$B148,AllPublicationData!$B:$B,'Publication Table'!$C$4,AllPublicationData!$D:$D,'Publication Table'!Q$7),
IF('Publication Table'!$C$5="Operations cancelled by patient",
SUMIFS(AllPublicationData!$G:$G,AllPublicationData!$A:$A,'Publication Table'!$B148,AllPublicationData!$B:$B,'Publication Table'!$C$4,AllPublicationData!$D:$D,'Publication Table'!Q$7),
IF('Publication Table'!$C$5="Operations cancelled for clinical reasons",
SUMIFS(AllPublicationData!$G:$G,AllPublicationData!$A:$A,'Publication Table'!$B148,AllPublicationData!$B:$B,'Publication Table'!$C$4,AllPublicationData!$D:$D,'Publication Table'!Q$7),
IF('Publication Table'!$C$5="Operations cancelled for non-clinical/capacity reasons",
SUMIFS(AllPublicationData!$G:$G,AllPublicationData!$A:$A,'Publication Table'!$B148,AllPublicationData!$B:$B,'Publication Table'!$C$4,AllPublicationData!$D:$D,'Publication Table'!Q$7),
IF('Publication Table'!$C$5="Cancellations for other reasons",
SUMIFS(AllPublicationData!$G:$G,AllPublicationData!$A:$A,'Publication Table'!$B148,AllPublicationData!$B:$B,'Publication Table'!$C$4,AllPublicationData!$D:$D,'Publication Table'!Q$7)))))))+
IF(AND($C$4="NHS Scotland",$C$5="Total Operations"),
SUMIFS(AllPublicationData!$E:$E,AllPublicationData!$A:$A,'Publication Table'!$B148,AllPublicationData!$B:$B,'Publication Table'!Q$7),
IF(AND($C$4="NHS Scotland",$C$5="All Cancelled Operations"),
SUMIFS(AllPublicationData!$F:$F,AllPublicationData!$A:$A,'Publication Table'!$B148,AllPublicationData!$B:$B,'Publication Table'!Q$7),
IF(AND($C$4="NHS Scotland",$C$5="Operations cancelled by patient"),
SUMIFS(AllPublicationData!$G:$G,AllPublicationData!$A:$A,'Publication Table'!$B148,AllPublicationData!$B:$B,'Publication Table'!Q$7),
IF(AND($C$4="NHS Scotland",$C$5="Operations cancelled for clinical reasons"),
SUMIFS(AllPublicationData!$H:$H,AllPublicationData!$A:$A,'Publication Table'!$B148,AllPublicationData!$B:$B,'Publication Table'!Q$7),
IF(AND($C$4="NHS Scotland",$C$5="Operations cancelled for non-clinical/capacity reasons"),
SUMIFS(AllPublicationData!$I:$I,AllPublicationData!$A:$A,'Publication Table'!$B148,AllPublicationData!$B:$B,'Publication Table'!Q$7),
IF(AND($C$4="NHS Scotland",$C$5="Cancellations for other reasons"),
SUMIFS(AllPublicationData!$J:$J,AllPublicationData!$A:$A,'Publication Table'!$B148,AllPublicationData!$B:$B,'Publication Table'!Q$7)))))))</f>
        <v>0</v>
      </c>
      <c r="R148" s="90">
        <f>IF($C$5="Total Operations",
SUMIFS(AllPublicationData!$E:$E,AllPublicationData!$A:$A,'Publication Table'!$B148,AllPublicationData!$B:$B,'Publication Table'!$C$4,AllPublicationData!$D:$D,'Publication Table'!R$7),
IF('Publication Table'!$C$5="All Cancelled Operations",
SUMIFS(AllPublicationData!$F:$F,AllPublicationData!$A:$A,'Publication Table'!$B148,AllPublicationData!$B:$B,'Publication Table'!$C$4,AllPublicationData!$D:$D,'Publication Table'!R$7),
IF('Publication Table'!$C$5="Operations cancelled by patient",
SUMIFS(AllPublicationData!$G:$G,AllPublicationData!$A:$A,'Publication Table'!$B148,AllPublicationData!$B:$B,'Publication Table'!$C$4,AllPublicationData!$D:$D,'Publication Table'!R$7),
IF('Publication Table'!$C$5="Operations cancelled for clinical reasons",
SUMIFS(AllPublicationData!$G:$G,AllPublicationData!$A:$A,'Publication Table'!$B148,AllPublicationData!$B:$B,'Publication Table'!$C$4,AllPublicationData!$D:$D,'Publication Table'!R$7),
IF('Publication Table'!$C$5="Operations cancelled for non-clinical/capacity reasons",
SUMIFS(AllPublicationData!$G:$G,AllPublicationData!$A:$A,'Publication Table'!$B148,AllPublicationData!$B:$B,'Publication Table'!$C$4,AllPublicationData!$D:$D,'Publication Table'!R$7),
IF('Publication Table'!$C$5="Cancellations for other reasons",
SUMIFS(AllPublicationData!$G:$G,AllPublicationData!$A:$A,'Publication Table'!$B148,AllPublicationData!$B:$B,'Publication Table'!$C$4,AllPublicationData!$D:$D,'Publication Table'!R$7)))))))+
IF(AND($C$4="NHS Scotland",$C$5="Total Operations"),
SUMIFS(AllPublicationData!$E:$E,AllPublicationData!$A:$A,'Publication Table'!$B148,AllPublicationData!$B:$B,'Publication Table'!R$7),
IF(AND($C$4="NHS Scotland",$C$5="All Cancelled Operations"),
SUMIFS(AllPublicationData!$F:$F,AllPublicationData!$A:$A,'Publication Table'!$B148,AllPublicationData!$B:$B,'Publication Table'!R$7),
IF(AND($C$4="NHS Scotland",$C$5="Operations cancelled by patient"),
SUMIFS(AllPublicationData!$G:$G,AllPublicationData!$A:$A,'Publication Table'!$B148,AllPublicationData!$B:$B,'Publication Table'!R$7),
IF(AND($C$4="NHS Scotland",$C$5="Operations cancelled for clinical reasons"),
SUMIFS(AllPublicationData!$H:$H,AllPublicationData!$A:$A,'Publication Table'!$B148,AllPublicationData!$B:$B,'Publication Table'!R$7),
IF(AND($C$4="NHS Scotland",$C$5="Operations cancelled for non-clinical/capacity reasons"),
SUMIFS(AllPublicationData!$I:$I,AllPublicationData!$A:$A,'Publication Table'!$B148,AllPublicationData!$B:$B,'Publication Table'!R$7),
IF(AND($C$4="NHS Scotland",$C$5="Cancellations for other reasons"),
SUMIFS(AllPublicationData!$J:$J,AllPublicationData!$A:$A,'Publication Table'!$B148,AllPublicationData!$B:$B,'Publication Table'!R$7)))))))</f>
        <v>0</v>
      </c>
    </row>
    <row r="149" spans="3:18" x14ac:dyDescent="0.35">
      <c r="C149" s="81">
        <f>IF($C$5="Total Operations",
SUMIFS(AllPublicationData!$E:$E,AllPublicationData!$A:$A,'Publication Table'!$B149,AllPublicationData!$B:$B,'Publication Table'!$C$4),
IF('Publication Table'!$C$5="All Cancelled Operations",
SUMIFS(AllPublicationData!$F:$F,AllPublicationData!$A:$A,'Publication Table'!$B149,AllPublicationData!$B:$B,'Publication Table'!$C$4),
IF('Publication Table'!$C$5="Operations cancelled by patient",
SUMIFS(AllPublicationData!$G:$G,AllPublicationData!$A:$A,'Publication Table'!$B149,AllPublicationData!$B:$B,'Publication Table'!$C$4),
IF('Publication Table'!$C$5="Operations cancelled for clinical reasons",
SUMIFS(AllPublicationData!$H:$H,AllPublicationData!$A:$A,'Publication Table'!$B149,AllPublicationData!$B:$B,'Publication Table'!$C$4),
IF('Publication Table'!$C$5="Operations cancelled for non-clinical/capacity reasons",
SUMIFS(AllPublicationData!$I:$I,AllPublicationData!$A:$A,'Publication Table'!$B149,AllPublicationData!$B:$B,'Publication Table'!$C$4),
IF('Publication Table'!$C$5="Cancellations for other reasons",
SUMIFS(AllPublicationData!$J:$J,AllPublicationData!$A:$A,'Publication Table'!$B149,AllPublicationData!$B:$B,'Publication Table'!$C$4)))))))+
IF(AND($C$4="NHS Scotland",$C$5="Total Operations"),
SUMIFS(AllPublicationData!$E:$E,AllPublicationData!$A:$A,'Publication Table'!$B149),
IF(AND($C$4="NHS Scotland",$C$5="All Cancelled Operations"),
SUMIFS(AllPublicationData!$F:$F,AllPublicationData!$A:$A,'Publication Table'!$B149),
IF(AND($C$4="NHS Scotland",$C$5="Operations cancelled by patient"),
SUMIFS(AllPublicationData!$G:$G,AllPublicationData!$A:$A,'Publication Table'!$B149),
IF(AND($C$4="NHS Scotland",$C$5="Operations cancelled for clinical reasons"),
SUMIFS(AllPublicationData!$H:$H,AllPublicationData!$A:$A,'Publication Table'!$B149),
IF(AND($C$4="NHS Scotland",$C$5="Operations cancelled for non-clinical/capacity reasons"),
SUMIFS(AllPublicationData!$I:$I,AllPublicationData!$A:$A,'Publication Table'!$B149),
IF(AND($C$4="NHS Scotland",$C$5="Cancellations for other reasons"),
SUMIFS(AllPublicationData!$J:$J,AllPublicationData!$A:$A,'Publication Table'!$B149)))))))</f>
        <v>0</v>
      </c>
      <c r="D149" s="90">
        <f>IF($C$5="Total Operations",
SUMIFS(AllPublicationData!$E:$E,AllPublicationData!$A:$A,'Publication Table'!$B149,AllPublicationData!$B:$B,'Publication Table'!$C$4,AllPublicationData!$D:$D,'Publication Table'!D$7),
IF('Publication Table'!$C$5="All Cancelled Operations",
SUMIFS(AllPublicationData!$F:$F,AllPublicationData!$A:$A,'Publication Table'!$B149,AllPublicationData!$B:$B,'Publication Table'!$C$4,AllPublicationData!$D:$D,'Publication Table'!D$7),
IF('Publication Table'!$C$5="Operations cancelled by patient",
SUMIFS(AllPublicationData!$G:$G,AllPublicationData!$A:$A,'Publication Table'!$B149,AllPublicationData!$B:$B,'Publication Table'!$C$4,AllPublicationData!$D:$D,'Publication Table'!D$7),
IF('Publication Table'!$C$5="Operations cancelled for clinical reasons",
SUMIFS(AllPublicationData!$H:$H,AllPublicationData!$A:$A,'Publication Table'!$B149,AllPublicationData!$B:$B,'Publication Table'!$C$4,AllPublicationData!$D:$D,'Publication Table'!D$7),
IF('Publication Table'!$C$5="Operations cancelled for non-clinical/capacity reasons",
SUMIFS(AllPublicationData!$I:$I,AllPublicationData!$A:$A,'Publication Table'!$B149,AllPublicationData!$B:$B,'Publication Table'!$C$4,AllPublicationData!$D:$D,'Publication Table'!D$7),
IF('Publication Table'!$C$5="Cancellations for other reasons",
SUMIFS(AllPublicationData!$J:$J,AllPublicationData!$A:$A,'Publication Table'!$B149,AllPublicationData!$B:$B,'Publication Table'!$C$4,AllPublicationData!$D:$D,'Publication Table'!D$7)))))))+
IF(AND($C$4="NHS Scotland",$C$5="Total Operations"),
SUMIFS(AllPublicationData!$E:$E,AllPublicationData!$A:$A,'Publication Table'!$B149,AllPublicationData!$B:$B,'Publication Table'!D$7),
IF(AND($C$4="NHS Scotland",$C$5="All Cancelled Operations"),
SUMIFS(AllPublicationData!$F:$F,AllPublicationData!$A:$A,'Publication Table'!$B149,AllPublicationData!$B:$B,'Publication Table'!D$7),
IF(AND($C$4="NHS Scotland",$C$5="Operations cancelled by patient"),
SUMIFS(AllPublicationData!$G:$G,AllPublicationData!$A:$A,'Publication Table'!$B149,AllPublicationData!$B:$B,'Publication Table'!D$7),
IF(AND($C$4="NHS Scotland",$C$5="Operations cancelled for clinical reasons"),
SUMIFS(AllPublicationData!$H:$H,AllPublicationData!$A:$A,'Publication Table'!$B149,AllPublicationData!$B:$B,'Publication Table'!D$7),
IF(AND($C$4="NHS Scotland",$C$5="Operations cancelled for non-clinical/capacity reasons"),
SUMIFS(AllPublicationData!$I:$I,AllPublicationData!$A:$A,'Publication Table'!$B149,AllPublicationData!$B:$B,'Publication Table'!D$7),
IF(AND($C$4="NHS Scotland",$C$5="Cancellations for other reasons"),
SUMIFS(AllPublicationData!$J:$J,AllPublicationData!$A:$A,'Publication Table'!$B149,AllPublicationData!$B:$B,'Publication Table'!D$7)))))))</f>
        <v>0</v>
      </c>
      <c r="E149" s="90">
        <f>IF($C$5="Total Operations",
SUMIFS(AllPublicationData!$E:$E,AllPublicationData!$A:$A,'Publication Table'!$B149,AllPublicationData!$B:$B,'Publication Table'!$C$4,AllPublicationData!$D:$D,'Publication Table'!E$7),
IF('Publication Table'!$C$5="All Cancelled Operations",
SUMIFS(AllPublicationData!$F:$F,AllPublicationData!$A:$A,'Publication Table'!$B149,AllPublicationData!$B:$B,'Publication Table'!$C$4,AllPublicationData!$D:$D,'Publication Table'!E$7),
IF('Publication Table'!$C$5="Operations cancelled by patient",
SUMIFS(AllPublicationData!$G:$G,AllPublicationData!$A:$A,'Publication Table'!$B149,AllPublicationData!$B:$B,'Publication Table'!$C$4,AllPublicationData!$D:$D,'Publication Table'!E$7),
IF('Publication Table'!$C$5="Operations cancelled for clinical reasons",
SUMIFS(AllPublicationData!$H:$H,AllPublicationData!$A:$A,'Publication Table'!$B149,AllPublicationData!$B:$B,'Publication Table'!$C$4,AllPublicationData!$D:$D,'Publication Table'!E$7),
IF('Publication Table'!$C$5="Operations cancelled for non-clinical/capacity reasons",
SUMIFS(AllPublicationData!$I:$I,AllPublicationData!$A:$A,'Publication Table'!$B149,AllPublicationData!$B:$B,'Publication Table'!$C$4,AllPublicationData!$D:$D,'Publication Table'!E$7),
IF('Publication Table'!$C$5="Cancellations for other reasons",
SUMIFS(AllPublicationData!$J:$J,AllPublicationData!$A:$A,'Publication Table'!$B149,AllPublicationData!$B:$B,'Publication Table'!$C$4,AllPublicationData!$D:$D,'Publication Table'!E$7)))))))+
IF(AND($C$4="NHS Scotland",$C$5="Total Operations"),
SUMIFS(AllPublicationData!$E:$E,AllPublicationData!$A:$A,'Publication Table'!$B149,AllPublicationData!$B:$B,'Publication Table'!E$7),
IF(AND($C$4="NHS Scotland",$C$5="All Cancelled Operations"),
SUMIFS(AllPublicationData!$F:$F,AllPublicationData!$A:$A,'Publication Table'!$B149,AllPublicationData!$B:$B,'Publication Table'!E$7),
IF(AND($C$4="NHS Scotland",$C$5="Operations cancelled by patient"),
SUMIFS(AllPublicationData!$G:$G,AllPublicationData!$A:$A,'Publication Table'!$B149,AllPublicationData!$B:$B,'Publication Table'!E$7),
IF(AND($C$4="NHS Scotland",$C$5="Operations cancelled for clinical reasons"),
SUMIFS(AllPublicationData!$H:$H,AllPublicationData!$A:$A,'Publication Table'!$B149,AllPublicationData!$B:$B,'Publication Table'!E$7),
IF(AND($C$4="NHS Scotland",$C$5="Operations cancelled for non-clinical/capacity reasons"),
SUMIFS(AllPublicationData!$I:$I,AllPublicationData!$A:$A,'Publication Table'!$B149,AllPublicationData!$B:$B,'Publication Table'!E$7),
IF(AND($C$4="NHS Scotland",$C$5="Cancellations for other reasons"),
SUMIFS(AllPublicationData!$J:$J,AllPublicationData!$A:$A,'Publication Table'!$B149,AllPublicationData!$B:$B,'Publication Table'!E$7)))))))</f>
        <v>0</v>
      </c>
      <c r="F149" s="90">
        <f>IF($C$5="Total Operations",
SUMIFS(AllPublicationData!$E:$E,AllPublicationData!$A:$A,'Publication Table'!$B149,AllPublicationData!$B:$B,'Publication Table'!$C$4,AllPublicationData!$D:$D,'Publication Table'!F$7),
IF('Publication Table'!$C$5="All Cancelled Operations",
SUMIFS(AllPublicationData!$F:$F,AllPublicationData!$A:$A,'Publication Table'!$B149,AllPublicationData!$B:$B,'Publication Table'!$C$4,AllPublicationData!$D:$D,'Publication Table'!F$7),
IF('Publication Table'!$C$5="Operations cancelled by patient",
SUMIFS(AllPublicationData!$G:$G,AllPublicationData!$A:$A,'Publication Table'!$B149,AllPublicationData!$B:$B,'Publication Table'!$C$4,AllPublicationData!$D:$D,'Publication Table'!F$7),
IF('Publication Table'!$C$5="Operations cancelled for clinical reasons",
SUMIFS(AllPublicationData!$H:$H,AllPublicationData!$A:$A,'Publication Table'!$B149,AllPublicationData!$B:$B,'Publication Table'!$C$4,AllPublicationData!$D:$D,'Publication Table'!F$7),
IF('Publication Table'!$C$5="Operations cancelled for non-clinical/capacity reasons",
SUMIFS(AllPublicationData!$I:$I,AllPublicationData!$A:$A,'Publication Table'!$B149,AllPublicationData!$B:$B,'Publication Table'!$C$4,AllPublicationData!$D:$D,'Publication Table'!F$7),
IF('Publication Table'!$C$5="Cancellations for other reasons",
SUMIFS(AllPublicationData!$J:$J,AllPublicationData!$A:$A,'Publication Table'!$B149,AllPublicationData!$B:$B,'Publication Table'!$C$4,AllPublicationData!$D:$D,'Publication Table'!F$7)))))))+
IF(AND($C$4="NHS Scotland",$C$5="Total Operations"),
SUMIFS(AllPublicationData!$E:$E,AllPublicationData!$A:$A,'Publication Table'!$B149,AllPublicationData!$B:$B,'Publication Table'!F$7),
IF(AND($C$4="NHS Scotland",$C$5="All Cancelled Operations"),
SUMIFS(AllPublicationData!$F:$F,AllPublicationData!$A:$A,'Publication Table'!$B149,AllPublicationData!$B:$B,'Publication Table'!F$7),
IF(AND($C$4="NHS Scotland",$C$5="Operations cancelled by patient"),
SUMIFS(AllPublicationData!$G:$G,AllPublicationData!$A:$A,'Publication Table'!$B149,AllPublicationData!$B:$B,'Publication Table'!F$7),
IF(AND($C$4="NHS Scotland",$C$5="Operations cancelled for clinical reasons"),
SUMIFS(AllPublicationData!$H:$H,AllPublicationData!$A:$A,'Publication Table'!$B149,AllPublicationData!$B:$B,'Publication Table'!F$7),
IF(AND($C$4="NHS Scotland",$C$5="Operations cancelled for non-clinical/capacity reasons"),
SUMIFS(AllPublicationData!$I:$I,AllPublicationData!$A:$A,'Publication Table'!$B149,AllPublicationData!$B:$B,'Publication Table'!F$7),
IF(AND($C$4="NHS Scotland",$C$5="Cancellations for other reasons"),
SUMIFS(AllPublicationData!$J:$J,AllPublicationData!$A:$A,'Publication Table'!$B149,AllPublicationData!$B:$B,'Publication Table'!F$7)))))))</f>
        <v>0</v>
      </c>
      <c r="G149" s="90">
        <f>IF($C$5="Total Operations",
SUMIFS(AllPublicationData!$E:$E,AllPublicationData!$A:$A,'Publication Table'!$B149,AllPublicationData!$B:$B,'Publication Table'!$C$4,AllPublicationData!$D:$D,'Publication Table'!G$7),
IF('Publication Table'!$C$5="All Cancelled Operations",
SUMIFS(AllPublicationData!$F:$F,AllPublicationData!$A:$A,'Publication Table'!$B149,AllPublicationData!$B:$B,'Publication Table'!$C$4,AllPublicationData!$D:$D,'Publication Table'!G$7),
IF('Publication Table'!$C$5="Operations cancelled by patient",
SUMIFS(AllPublicationData!$G:$G,AllPublicationData!$A:$A,'Publication Table'!$B149,AllPublicationData!$B:$B,'Publication Table'!$C$4,AllPublicationData!$D:$D,'Publication Table'!G$7),
IF('Publication Table'!$C$5="Operations cancelled for clinical reasons",
SUMIFS(AllPublicationData!$H:$H,AllPublicationData!$A:$A,'Publication Table'!$B149,AllPublicationData!$B:$B,'Publication Table'!$C$4,AllPublicationData!$D:$D,'Publication Table'!G$7),
IF('Publication Table'!$C$5="Operations cancelled for non-clinical/capacity reasons",
SUMIFS(AllPublicationData!$I:$I,AllPublicationData!$A:$A,'Publication Table'!$B149,AllPublicationData!$B:$B,'Publication Table'!$C$4,AllPublicationData!$D:$D,'Publication Table'!G$7),
IF('Publication Table'!$C$5="Cancellations for other reasons",
SUMIFS(AllPublicationData!$J:$J,AllPublicationData!$A:$A,'Publication Table'!$B149,AllPublicationData!$B:$B,'Publication Table'!$C$4,AllPublicationData!$D:$D,'Publication Table'!G$7)))))))+
IF(AND($C$4="NHS Scotland",$C$5="Total Operations"),
SUMIFS(AllPublicationData!$E:$E,AllPublicationData!$A:$A,'Publication Table'!$B149,AllPublicationData!$B:$B,'Publication Table'!G$7),
IF(AND($C$4="NHS Scotland",$C$5="All Cancelled Operations"),
SUMIFS(AllPublicationData!$F:$F,AllPublicationData!$A:$A,'Publication Table'!$B149,AllPublicationData!$B:$B,'Publication Table'!G$7),
IF(AND($C$4="NHS Scotland",$C$5="Operations cancelled by patient"),
SUMIFS(AllPublicationData!$G:$G,AllPublicationData!$A:$A,'Publication Table'!$B149,AllPublicationData!$B:$B,'Publication Table'!G$7),
IF(AND($C$4="NHS Scotland",$C$5="Operations cancelled for clinical reasons"),
SUMIFS(AllPublicationData!$H:$H,AllPublicationData!$A:$A,'Publication Table'!$B149,AllPublicationData!$B:$B,'Publication Table'!G$7),
IF(AND($C$4="NHS Scotland",$C$5="Operations cancelled for non-clinical/capacity reasons"),
SUMIFS(AllPublicationData!$I:$I,AllPublicationData!$A:$A,'Publication Table'!$B149,AllPublicationData!$B:$B,'Publication Table'!G$7),
IF(AND($C$4="NHS Scotland",$C$5="Cancellations for other reasons"),
SUMIFS(AllPublicationData!$J:$J,AllPublicationData!$A:$A,'Publication Table'!$B149,AllPublicationData!$B:$B,'Publication Table'!G$7)))))))</f>
        <v>0</v>
      </c>
      <c r="H149" s="90">
        <f>IF($C$5="Total Operations",
SUMIFS(AllPublicationData!$E:$E,AllPublicationData!$A:$A,'Publication Table'!$B149,AllPublicationData!$B:$B,'Publication Table'!$C$4,AllPublicationData!$D:$D,'Publication Table'!H$7),
IF('Publication Table'!$C$5="All Cancelled Operations",
SUMIFS(AllPublicationData!$F:$F,AllPublicationData!$A:$A,'Publication Table'!$B149,AllPublicationData!$B:$B,'Publication Table'!$C$4,AllPublicationData!$D:$D,'Publication Table'!H$7),
IF('Publication Table'!$C$5="Operations cancelled by patient",
SUMIFS(AllPublicationData!$G:$G,AllPublicationData!$A:$A,'Publication Table'!$B149,AllPublicationData!$B:$B,'Publication Table'!$C$4,AllPublicationData!$D:$D,'Publication Table'!H$7),
IF('Publication Table'!$C$5="Operations cancelled for clinical reasons",
SUMIFS(AllPublicationData!$H:$H,AllPublicationData!$A:$A,'Publication Table'!$B149,AllPublicationData!$B:$B,'Publication Table'!$C$4,AllPublicationData!$D:$D,'Publication Table'!H$7),
IF('Publication Table'!$C$5="Operations cancelled for non-clinical/capacity reasons",
SUMIFS(AllPublicationData!$I:$I,AllPublicationData!$A:$A,'Publication Table'!$B149,AllPublicationData!$B:$B,'Publication Table'!$C$4,AllPublicationData!$D:$D,'Publication Table'!H$7),
IF('Publication Table'!$C$5="Cancellations for other reasons",
SUMIFS(AllPublicationData!$J:$J,AllPublicationData!$A:$A,'Publication Table'!$B149,AllPublicationData!$B:$B,'Publication Table'!$C$4,AllPublicationData!$D:$D,'Publication Table'!H$7)))))))+
IF(AND($C$4="NHS Scotland",$C$5="Total Operations"),
SUMIFS(AllPublicationData!$E:$E,AllPublicationData!$A:$A,'Publication Table'!$B149,AllPublicationData!$B:$B,'Publication Table'!H$7),
IF(AND($C$4="NHS Scotland",$C$5="All Cancelled Operations"),
SUMIFS(AllPublicationData!$F:$F,AllPublicationData!$A:$A,'Publication Table'!$B149,AllPublicationData!$B:$B,'Publication Table'!H$7),
IF(AND($C$4="NHS Scotland",$C$5="Operations cancelled by patient"),
SUMIFS(AllPublicationData!$G:$G,AllPublicationData!$A:$A,'Publication Table'!$B149,AllPublicationData!$B:$B,'Publication Table'!H$7),
IF(AND($C$4="NHS Scotland",$C$5="Operations cancelled for clinical reasons"),
SUMIFS(AllPublicationData!$H:$H,AllPublicationData!$A:$A,'Publication Table'!$B149,AllPublicationData!$B:$B,'Publication Table'!H$7),
IF(AND($C$4="NHS Scotland",$C$5="Operations cancelled for non-clinical/capacity reasons"),
SUMIFS(AllPublicationData!$I:$I,AllPublicationData!$A:$A,'Publication Table'!$B149,AllPublicationData!$B:$B,'Publication Table'!H$7),
IF(AND($C$4="NHS Scotland",$C$5="Cancellations for other reasons"),
SUMIFS(AllPublicationData!$J:$J,AllPublicationData!$A:$A,'Publication Table'!$B149,AllPublicationData!$B:$B,'Publication Table'!H$7)))))))</f>
        <v>0</v>
      </c>
      <c r="I149" s="90">
        <f>IF($C$5="Total Operations",
SUMIFS(AllPublicationData!$E:$E,AllPublicationData!$A:$A,'Publication Table'!$B149,AllPublicationData!$B:$B,'Publication Table'!$C$4,AllPublicationData!$D:$D,'Publication Table'!I$7),
IF('Publication Table'!$C$5="All Cancelled Operations",
SUMIFS(AllPublicationData!$F:$F,AllPublicationData!$A:$A,'Publication Table'!$B149,AllPublicationData!$B:$B,'Publication Table'!$C$4,AllPublicationData!$D:$D,'Publication Table'!I$7),
IF('Publication Table'!$C$5="Operations cancelled by patient",
SUMIFS(AllPublicationData!$G:$G,AllPublicationData!$A:$A,'Publication Table'!$B149,AllPublicationData!$B:$B,'Publication Table'!$C$4,AllPublicationData!$D:$D,'Publication Table'!I$7),
IF('Publication Table'!$C$5="Operations cancelled for clinical reasons",
SUMIFS(AllPublicationData!$H:$H,AllPublicationData!$A:$A,'Publication Table'!$B149,AllPublicationData!$B:$B,'Publication Table'!$C$4,AllPublicationData!$D:$D,'Publication Table'!I$7),
IF('Publication Table'!$C$5="Operations cancelled for non-clinical/capacity reasons",
SUMIFS(AllPublicationData!$I:$I,AllPublicationData!$A:$A,'Publication Table'!$B149,AllPublicationData!$B:$B,'Publication Table'!$C$4,AllPublicationData!$D:$D,'Publication Table'!I$7),
IF('Publication Table'!$C$5="Cancellations for other reasons",
SUMIFS(AllPublicationData!$J:$J,AllPublicationData!$A:$A,'Publication Table'!$B149,AllPublicationData!$B:$B,'Publication Table'!$C$4,AllPublicationData!$D:$D,'Publication Table'!I$7)))))))+
IF(AND($C$4="NHS Scotland",$C$5="Total Operations"),
SUMIFS(AllPublicationData!$E:$E,AllPublicationData!$A:$A,'Publication Table'!$B149,AllPublicationData!$B:$B,'Publication Table'!I$7),
IF(AND($C$4="NHS Scotland",$C$5="All Cancelled Operations"),
SUMIFS(AllPublicationData!$F:$F,AllPublicationData!$A:$A,'Publication Table'!$B149,AllPublicationData!$B:$B,'Publication Table'!I$7),
IF(AND($C$4="NHS Scotland",$C$5="Operations cancelled by patient"),
SUMIFS(AllPublicationData!$G:$G,AllPublicationData!$A:$A,'Publication Table'!$B149,AllPublicationData!$B:$B,'Publication Table'!I$7),
IF(AND($C$4="NHS Scotland",$C$5="Operations cancelled for clinical reasons"),
SUMIFS(AllPublicationData!$H:$H,AllPublicationData!$A:$A,'Publication Table'!$B149,AllPublicationData!$B:$B,'Publication Table'!I$7),
IF(AND($C$4="NHS Scotland",$C$5="Operations cancelled for non-clinical/capacity reasons"),
SUMIFS(AllPublicationData!$I:$I,AllPublicationData!$A:$A,'Publication Table'!$B149,AllPublicationData!$B:$B,'Publication Table'!I$7),
IF(AND($C$4="NHS Scotland",$C$5="Cancellations for other reasons"),
SUMIFS(AllPublicationData!$J:$J,AllPublicationData!$A:$A,'Publication Table'!$B149,AllPublicationData!$B:$B,'Publication Table'!I$7)))))))</f>
        <v>0</v>
      </c>
      <c r="J149" s="90">
        <f>IF($C$5="Total Operations",
SUMIFS(AllPublicationData!$E:$E,AllPublicationData!$A:$A,'Publication Table'!$B149,AllPublicationData!$B:$B,'Publication Table'!$C$4,AllPublicationData!$D:$D,'Publication Table'!J$7),
IF('Publication Table'!$C$5="All Cancelled Operations",
SUMIFS(AllPublicationData!$F:$F,AllPublicationData!$A:$A,'Publication Table'!$B149,AllPublicationData!$B:$B,'Publication Table'!$C$4,AllPublicationData!$D:$D,'Publication Table'!J$7),
IF('Publication Table'!$C$5="Operations cancelled by patient",
SUMIFS(AllPublicationData!$G:$G,AllPublicationData!$A:$A,'Publication Table'!$B149,AllPublicationData!$B:$B,'Publication Table'!$C$4,AllPublicationData!$D:$D,'Publication Table'!J$7),
IF('Publication Table'!$C$5="Operations cancelled for clinical reasons",
SUMIFS(AllPublicationData!$H:$H,AllPublicationData!$A:$A,'Publication Table'!$B149,AllPublicationData!$B:$B,'Publication Table'!$C$4,AllPublicationData!$D:$D,'Publication Table'!J$7),
IF('Publication Table'!$C$5="Operations cancelled for non-clinical/capacity reasons",
SUMIFS(AllPublicationData!$I:$I,AllPublicationData!$A:$A,'Publication Table'!$B149,AllPublicationData!$B:$B,'Publication Table'!$C$4,AllPublicationData!$D:$D,'Publication Table'!J$7),
IF('Publication Table'!$C$5="Cancellations for other reasons",
SUMIFS(AllPublicationData!$J:$J,AllPublicationData!$A:$A,'Publication Table'!$B149,AllPublicationData!$B:$B,'Publication Table'!$C$4,AllPublicationData!$D:$D,'Publication Table'!J$7)))))))+
IF(AND($C$4="NHS Scotland",$C$5="Total Operations"),
SUMIFS(AllPublicationData!$E:$E,AllPublicationData!$A:$A,'Publication Table'!$B149,AllPublicationData!$B:$B,'Publication Table'!J$7),
IF(AND($C$4="NHS Scotland",$C$5="All Cancelled Operations"),
SUMIFS(AllPublicationData!$F:$F,AllPublicationData!$A:$A,'Publication Table'!$B149,AllPublicationData!$B:$B,'Publication Table'!J$7),
IF(AND($C$4="NHS Scotland",$C$5="Operations cancelled by patient"),
SUMIFS(AllPublicationData!$G:$G,AllPublicationData!$A:$A,'Publication Table'!$B149,AllPublicationData!$B:$B,'Publication Table'!J$7),
IF(AND($C$4="NHS Scotland",$C$5="Operations cancelled for clinical reasons"),
SUMIFS(AllPublicationData!$H:$H,AllPublicationData!$A:$A,'Publication Table'!$B149,AllPublicationData!$B:$B,'Publication Table'!J$7),
IF(AND($C$4="NHS Scotland",$C$5="Operations cancelled for non-clinical/capacity reasons"),
SUMIFS(AllPublicationData!$I:$I,AllPublicationData!$A:$A,'Publication Table'!$B149,AllPublicationData!$B:$B,'Publication Table'!J$7),
IF(AND($C$4="NHS Scotland",$C$5="Cancellations for other reasons"),
SUMIFS(AllPublicationData!$J:$J,AllPublicationData!$A:$A,'Publication Table'!$B149,AllPublicationData!$B:$B,'Publication Table'!J$7)))))))</f>
        <v>0</v>
      </c>
      <c r="K149" s="90">
        <f>IF($C$5="Total Operations",
SUMIFS(AllPublicationData!$E:$E,AllPublicationData!$A:$A,'Publication Table'!$B149,AllPublicationData!$B:$B,'Publication Table'!$C$4,AllPublicationData!$D:$D,'Publication Table'!K$7),
IF('Publication Table'!$C$5="All Cancelled Operations",
SUMIFS(AllPublicationData!$F:$F,AllPublicationData!$A:$A,'Publication Table'!$B149,AllPublicationData!$B:$B,'Publication Table'!$C$4,AllPublicationData!$D:$D,'Publication Table'!K$7),
IF('Publication Table'!$C$5="Operations cancelled by patient",
SUMIFS(AllPublicationData!$G:$G,AllPublicationData!$A:$A,'Publication Table'!$B149,AllPublicationData!$B:$B,'Publication Table'!$C$4,AllPublicationData!$D:$D,'Publication Table'!K$7),
IF('Publication Table'!$C$5="Operations cancelled for clinical reasons",
SUMIFS(AllPublicationData!$H:$H,AllPublicationData!$A:$A,'Publication Table'!$B149,AllPublicationData!$B:$B,'Publication Table'!$C$4,AllPublicationData!$D:$D,'Publication Table'!K$7),
IF('Publication Table'!$C$5="Operations cancelled for non-clinical/capacity reasons",
SUMIFS(AllPublicationData!$I:$I,AllPublicationData!$A:$A,'Publication Table'!$B149,AllPublicationData!$B:$B,'Publication Table'!$C$4,AllPublicationData!$D:$D,'Publication Table'!K$7),
IF('Publication Table'!$C$5="Cancellations for other reasons",
SUMIFS(AllPublicationData!$J:$J,AllPublicationData!$A:$A,'Publication Table'!$B149,AllPublicationData!$B:$B,'Publication Table'!$C$4,AllPublicationData!$D:$D,'Publication Table'!K$7)))))))+
IF(AND($C$4="NHS Scotland",$C$5="Total Operations"),
SUMIFS(AllPublicationData!$E:$E,AllPublicationData!$A:$A,'Publication Table'!$B149,AllPublicationData!$B:$B,'Publication Table'!K$7),
IF(AND($C$4="NHS Scotland",$C$5="All Cancelled Operations"),
SUMIFS(AllPublicationData!$F:$F,AllPublicationData!$A:$A,'Publication Table'!$B149,AllPublicationData!$B:$B,'Publication Table'!K$7),
IF(AND($C$4="NHS Scotland",$C$5="Operations cancelled by patient"),
SUMIFS(AllPublicationData!$G:$G,AllPublicationData!$A:$A,'Publication Table'!$B149,AllPublicationData!$B:$B,'Publication Table'!K$7),
IF(AND($C$4="NHS Scotland",$C$5="Operations cancelled for clinical reasons"),
SUMIFS(AllPublicationData!$H:$H,AllPublicationData!$A:$A,'Publication Table'!$B149,AllPublicationData!$B:$B,'Publication Table'!K$7),
IF(AND($C$4="NHS Scotland",$C$5="Operations cancelled for non-clinical/capacity reasons"),
SUMIFS(AllPublicationData!$I:$I,AllPublicationData!$A:$A,'Publication Table'!$B149,AllPublicationData!$B:$B,'Publication Table'!K$7),
IF(AND($C$4="NHS Scotland",$C$5="Cancellations for other reasons"),
SUMIFS(AllPublicationData!$J:$J,AllPublicationData!$A:$A,'Publication Table'!$B149,AllPublicationData!$B:$B,'Publication Table'!K$7)))))))</f>
        <v>0</v>
      </c>
      <c r="L149" s="90">
        <f>IF($C$5="Total Operations",
SUMIFS(AllPublicationData!$E:$E,AllPublicationData!$A:$A,'Publication Table'!$B149,AllPublicationData!$B:$B,'Publication Table'!$C$4,AllPublicationData!$D:$D,'Publication Table'!L$7),
IF('Publication Table'!$C$5="All Cancelled Operations",
SUMIFS(AllPublicationData!$F:$F,AllPublicationData!$A:$A,'Publication Table'!$B149,AllPublicationData!$B:$B,'Publication Table'!$C$4,AllPublicationData!$D:$D,'Publication Table'!L$7),
IF('Publication Table'!$C$5="Operations cancelled by patient",
SUMIFS(AllPublicationData!$G:$G,AllPublicationData!$A:$A,'Publication Table'!$B149,AllPublicationData!$B:$B,'Publication Table'!$C$4,AllPublicationData!$D:$D,'Publication Table'!L$7),
IF('Publication Table'!$C$5="Operations cancelled for clinical reasons",
SUMIFS(AllPublicationData!$H:$H,AllPublicationData!$A:$A,'Publication Table'!$B149,AllPublicationData!$B:$B,'Publication Table'!$C$4,AllPublicationData!$D:$D,'Publication Table'!L$7),
IF('Publication Table'!$C$5="Operations cancelled for non-clinical/capacity reasons",
SUMIFS(AllPublicationData!$I:$I,AllPublicationData!$A:$A,'Publication Table'!$B149,AllPublicationData!$B:$B,'Publication Table'!$C$4,AllPublicationData!$D:$D,'Publication Table'!L$7),
IF('Publication Table'!$C$5="Cancellations for other reasons",
SUMIFS(AllPublicationData!$J:$J,AllPublicationData!$A:$A,'Publication Table'!$B149,AllPublicationData!$B:$B,'Publication Table'!$C$4,AllPublicationData!$D:$D,'Publication Table'!L$7)))))))+
IF(AND($C$4="NHS Scotland",$C$5="Total Operations"),
SUMIFS(AllPublicationData!$E:$E,AllPublicationData!$A:$A,'Publication Table'!$B149,AllPublicationData!$B:$B,'Publication Table'!L$7),
IF(AND($C$4="NHS Scotland",$C$5="All Cancelled Operations"),
SUMIFS(AllPublicationData!$F:$F,AllPublicationData!$A:$A,'Publication Table'!$B149,AllPublicationData!$B:$B,'Publication Table'!L$7),
IF(AND($C$4="NHS Scotland",$C$5="Operations cancelled by patient"),
SUMIFS(AllPublicationData!$G:$G,AllPublicationData!$A:$A,'Publication Table'!$B149,AllPublicationData!$B:$B,'Publication Table'!L$7),
IF(AND($C$4="NHS Scotland",$C$5="Operations cancelled for clinical reasons"),
SUMIFS(AllPublicationData!$H:$H,AllPublicationData!$A:$A,'Publication Table'!$B149,AllPublicationData!$B:$B,'Publication Table'!L$7),
IF(AND($C$4="NHS Scotland",$C$5="Operations cancelled for non-clinical/capacity reasons"),
SUMIFS(AllPublicationData!$I:$I,AllPublicationData!$A:$A,'Publication Table'!$B149,AllPublicationData!$B:$B,'Publication Table'!L$7),
IF(AND($C$4="NHS Scotland",$C$5="Cancellations for other reasons"),
SUMIFS(AllPublicationData!$J:$J,AllPublicationData!$A:$A,'Publication Table'!$B149,AllPublicationData!$B:$B,'Publication Table'!L$7)))))))</f>
        <v>0</v>
      </c>
      <c r="M149" s="90">
        <f>IF($C$5="Total Operations",
SUMIFS(AllPublicationData!$E:$E,AllPublicationData!$A:$A,'Publication Table'!$B149,AllPublicationData!$B:$B,'Publication Table'!$C$4,AllPublicationData!$D:$D,'Publication Table'!M$7),
IF('Publication Table'!$C$5="All Cancelled Operations",
SUMIFS(AllPublicationData!$F:$F,AllPublicationData!$A:$A,'Publication Table'!$B149,AllPublicationData!$B:$B,'Publication Table'!$C$4,AllPublicationData!$D:$D,'Publication Table'!M$7),
IF('Publication Table'!$C$5="Operations cancelled by patient",
SUMIFS(AllPublicationData!$G:$G,AllPublicationData!$A:$A,'Publication Table'!$B149,AllPublicationData!$B:$B,'Publication Table'!$C$4,AllPublicationData!$D:$D,'Publication Table'!M$7),
IF('Publication Table'!$C$5="Operations cancelled for clinical reasons",
SUMIFS(AllPublicationData!$G:$G,AllPublicationData!$A:$A,'Publication Table'!$B149,AllPublicationData!$B:$B,'Publication Table'!$C$4,AllPublicationData!$D:$D,'Publication Table'!M$7),
IF('Publication Table'!$C$5="Operations cancelled for non-clinical/capacity reasons",
SUMIFS(AllPublicationData!$G:$G,AllPublicationData!$A:$A,'Publication Table'!$B149,AllPublicationData!$B:$B,'Publication Table'!$C$4,AllPublicationData!$D:$D,'Publication Table'!M$7),
IF('Publication Table'!$C$5="Cancellations for other reasons",
SUMIFS(AllPublicationData!$G:$G,AllPublicationData!$A:$A,'Publication Table'!$B149,AllPublicationData!$B:$B,'Publication Table'!$C$4,AllPublicationData!$D:$D,'Publication Table'!M$7)))))))+
IF(AND($C$4="NHS Scotland",$C$5="Total Operations"),
SUMIFS(AllPublicationData!$E:$E,AllPublicationData!$A:$A,'Publication Table'!$B149,AllPublicationData!$B:$B,'Publication Table'!M$7),
IF(AND($C$4="NHS Scotland",$C$5="All Cancelled Operations"),
SUMIFS(AllPublicationData!$F:$F,AllPublicationData!$A:$A,'Publication Table'!$B149,AllPublicationData!$B:$B,'Publication Table'!M$7),
IF(AND($C$4="NHS Scotland",$C$5="Operations cancelled by patient"),
SUMIFS(AllPublicationData!$G:$G,AllPublicationData!$A:$A,'Publication Table'!$B149,AllPublicationData!$B:$B,'Publication Table'!M$7),
IF(AND($C$4="NHS Scotland",$C$5="Operations cancelled for clinical reasons"),
SUMIFS(AllPublicationData!$H:$H,AllPublicationData!$A:$A,'Publication Table'!$B149,AllPublicationData!$B:$B,'Publication Table'!M$7),
IF(AND($C$4="NHS Scotland",$C$5="Operations cancelled for non-clinical/capacity reasons"),
SUMIFS(AllPublicationData!$I:$I,AllPublicationData!$A:$A,'Publication Table'!$B149,AllPublicationData!$B:$B,'Publication Table'!M$7),
IF(AND($C$4="NHS Scotland",$C$5="Cancellations for other reasons"),
SUMIFS(AllPublicationData!$J:$J,AllPublicationData!$A:$A,'Publication Table'!$B149,AllPublicationData!$B:$B,'Publication Table'!M$7)))))))</f>
        <v>0</v>
      </c>
      <c r="N149" s="90">
        <f>IF($C$5="Total Operations",
SUMIFS(AllPublicationData!$E:$E,AllPublicationData!$A:$A,'Publication Table'!$B149,AllPublicationData!$B:$B,'Publication Table'!$C$4,AllPublicationData!$D:$D,'Publication Table'!N$7),
IF('Publication Table'!$C$5="All Cancelled Operations",
SUMIFS(AllPublicationData!$F:$F,AllPublicationData!$A:$A,'Publication Table'!$B149,AllPublicationData!$B:$B,'Publication Table'!$C$4,AllPublicationData!$D:$D,'Publication Table'!N$7),
IF('Publication Table'!$C$5="Operations cancelled by patient",
SUMIFS(AllPublicationData!$G:$G,AllPublicationData!$A:$A,'Publication Table'!$B149,AllPublicationData!$B:$B,'Publication Table'!$C$4,AllPublicationData!$D:$D,'Publication Table'!N$7),
IF('Publication Table'!$C$5="Operations cancelled for clinical reasons",
SUMIFS(AllPublicationData!$G:$G,AllPublicationData!$A:$A,'Publication Table'!$B149,AllPublicationData!$B:$B,'Publication Table'!$C$4,AllPublicationData!$D:$D,'Publication Table'!N$7),
IF('Publication Table'!$C$5="Operations cancelled for non-clinical/capacity reasons",
SUMIFS(AllPublicationData!$G:$G,AllPublicationData!$A:$A,'Publication Table'!$B149,AllPublicationData!$B:$B,'Publication Table'!$C$4,AllPublicationData!$D:$D,'Publication Table'!N$7),
IF('Publication Table'!$C$5="Cancellations for other reasons",
SUMIFS(AllPublicationData!$G:$G,AllPublicationData!$A:$A,'Publication Table'!$B149,AllPublicationData!$B:$B,'Publication Table'!$C$4,AllPublicationData!$D:$D,'Publication Table'!N$7)))))))+
IF(AND($C$4="NHS Scotland",$C$5="Total Operations"),
SUMIFS(AllPublicationData!$E:$E,AllPublicationData!$A:$A,'Publication Table'!$B149,AllPublicationData!$B:$B,'Publication Table'!N$7),
IF(AND($C$4="NHS Scotland",$C$5="All Cancelled Operations"),
SUMIFS(AllPublicationData!$F:$F,AllPublicationData!$A:$A,'Publication Table'!$B149,AllPublicationData!$B:$B,'Publication Table'!N$7),
IF(AND($C$4="NHS Scotland",$C$5="Operations cancelled by patient"),
SUMIFS(AllPublicationData!$G:$G,AllPublicationData!$A:$A,'Publication Table'!$B149,AllPublicationData!$B:$B,'Publication Table'!N$7),
IF(AND($C$4="NHS Scotland",$C$5="Operations cancelled for clinical reasons"),
SUMIFS(AllPublicationData!$H:$H,AllPublicationData!$A:$A,'Publication Table'!$B149,AllPublicationData!$B:$B,'Publication Table'!N$7),
IF(AND($C$4="NHS Scotland",$C$5="Operations cancelled for non-clinical/capacity reasons"),
SUMIFS(AllPublicationData!$I:$I,AllPublicationData!$A:$A,'Publication Table'!$B149,AllPublicationData!$B:$B,'Publication Table'!N$7),
IF(AND($C$4="NHS Scotland",$C$5="Cancellations for other reasons"),
SUMIFS(AllPublicationData!$J:$J,AllPublicationData!$A:$A,'Publication Table'!$B149,AllPublicationData!$B:$B,'Publication Table'!N$7)))))))</f>
        <v>0</v>
      </c>
      <c r="O149" s="90">
        <f>IF($C$5="Total Operations",
SUMIFS(AllPublicationData!$E:$E,AllPublicationData!$A:$A,'Publication Table'!$B149,AllPublicationData!$B:$B,'Publication Table'!$C$4,AllPublicationData!$D:$D,'Publication Table'!O$7),
IF('Publication Table'!$C$5="All Cancelled Operations",
SUMIFS(AllPublicationData!$F:$F,AllPublicationData!$A:$A,'Publication Table'!$B149,AllPublicationData!$B:$B,'Publication Table'!$C$4,AllPublicationData!$D:$D,'Publication Table'!O$7),
IF('Publication Table'!$C$5="Operations cancelled by patient",
SUMIFS(AllPublicationData!$G:$G,AllPublicationData!$A:$A,'Publication Table'!$B149,AllPublicationData!$B:$B,'Publication Table'!$C$4,AllPublicationData!$D:$D,'Publication Table'!O$7),
IF('Publication Table'!$C$5="Operations cancelled for clinical reasons",
SUMIFS(AllPublicationData!$G:$G,AllPublicationData!$A:$A,'Publication Table'!$B149,AllPublicationData!$B:$B,'Publication Table'!$C$4,AllPublicationData!$D:$D,'Publication Table'!O$7),
IF('Publication Table'!$C$5="Operations cancelled for non-clinical/capacity reasons",
SUMIFS(AllPublicationData!$G:$G,AllPublicationData!$A:$A,'Publication Table'!$B149,AllPublicationData!$B:$B,'Publication Table'!$C$4,AllPublicationData!$D:$D,'Publication Table'!O$7),
IF('Publication Table'!$C$5="Cancellations for other reasons",
SUMIFS(AllPublicationData!$G:$G,AllPublicationData!$A:$A,'Publication Table'!$B149,AllPublicationData!$B:$B,'Publication Table'!$C$4,AllPublicationData!$D:$D,'Publication Table'!O$7)))))))+
IF(AND($C$4="NHS Scotland",$C$5="Total Operations"),
SUMIFS(AllPublicationData!$E:$E,AllPublicationData!$A:$A,'Publication Table'!$B149,AllPublicationData!$B:$B,'Publication Table'!O$7),
IF(AND($C$4="NHS Scotland",$C$5="All Cancelled Operations"),
SUMIFS(AllPublicationData!$F:$F,AllPublicationData!$A:$A,'Publication Table'!$B149,AllPublicationData!$B:$B,'Publication Table'!O$7),
IF(AND($C$4="NHS Scotland",$C$5="Operations cancelled by patient"),
SUMIFS(AllPublicationData!$G:$G,AllPublicationData!$A:$A,'Publication Table'!$B149,AllPublicationData!$B:$B,'Publication Table'!O$7),
IF(AND($C$4="NHS Scotland",$C$5="Operations cancelled for clinical reasons"),
SUMIFS(AllPublicationData!$H:$H,AllPublicationData!$A:$A,'Publication Table'!$B149,AllPublicationData!$B:$B,'Publication Table'!O$7),
IF(AND($C$4="NHS Scotland",$C$5="Operations cancelled for non-clinical/capacity reasons"),
SUMIFS(AllPublicationData!$I:$I,AllPublicationData!$A:$A,'Publication Table'!$B149,AllPublicationData!$B:$B,'Publication Table'!O$7),
IF(AND($C$4="NHS Scotland",$C$5="Cancellations for other reasons"),
SUMIFS(AllPublicationData!$J:$J,AllPublicationData!$A:$A,'Publication Table'!$B149,AllPublicationData!$B:$B,'Publication Table'!O$7)))))))</f>
        <v>0</v>
      </c>
      <c r="P149" s="90">
        <f>IF($C$5="Total Operations",
SUMIFS(AllPublicationData!$E:$E,AllPublicationData!$A:$A,'Publication Table'!$B149,AllPublicationData!$B:$B,'Publication Table'!$C$4,AllPublicationData!$D:$D,'Publication Table'!P$7),
IF('Publication Table'!$C$5="All Cancelled Operations",
SUMIFS(AllPublicationData!$F:$F,AllPublicationData!$A:$A,'Publication Table'!$B149,AllPublicationData!$B:$B,'Publication Table'!$C$4,AllPublicationData!$D:$D,'Publication Table'!P$7),
IF('Publication Table'!$C$5="Operations cancelled by patient",
SUMIFS(AllPublicationData!$G:$G,AllPublicationData!$A:$A,'Publication Table'!$B149,AllPublicationData!$B:$B,'Publication Table'!$C$4,AllPublicationData!$D:$D,'Publication Table'!P$7),
IF('Publication Table'!$C$5="Operations cancelled for clinical reasons",
SUMIFS(AllPublicationData!$G:$G,AllPublicationData!$A:$A,'Publication Table'!$B149,AllPublicationData!$B:$B,'Publication Table'!$C$4,AllPublicationData!$D:$D,'Publication Table'!P$7),
IF('Publication Table'!$C$5="Operations cancelled for non-clinical/capacity reasons",
SUMIFS(AllPublicationData!$G:$G,AllPublicationData!$A:$A,'Publication Table'!$B149,AllPublicationData!$B:$B,'Publication Table'!$C$4,AllPublicationData!$D:$D,'Publication Table'!P$7),
IF('Publication Table'!$C$5="Cancellations for other reasons",
SUMIFS(AllPublicationData!$G:$G,AllPublicationData!$A:$A,'Publication Table'!$B149,AllPublicationData!$B:$B,'Publication Table'!$C$4,AllPublicationData!$D:$D,'Publication Table'!P$7)))))))+
IF(AND($C$4="NHS Scotland",$C$5="Total Operations"),
SUMIFS(AllPublicationData!$E:$E,AllPublicationData!$A:$A,'Publication Table'!$B149,AllPublicationData!$B:$B,'Publication Table'!P$7),
IF(AND($C$4="NHS Scotland",$C$5="All Cancelled Operations"),
SUMIFS(AllPublicationData!$F:$F,AllPublicationData!$A:$A,'Publication Table'!$B149,AllPublicationData!$B:$B,'Publication Table'!P$7),
IF(AND($C$4="NHS Scotland",$C$5="Operations cancelled by patient"),
SUMIFS(AllPublicationData!$G:$G,AllPublicationData!$A:$A,'Publication Table'!$B149,AllPublicationData!$B:$B,'Publication Table'!P$7),
IF(AND($C$4="NHS Scotland",$C$5="Operations cancelled for clinical reasons"),
SUMIFS(AllPublicationData!$H:$H,AllPublicationData!$A:$A,'Publication Table'!$B149,AllPublicationData!$B:$B,'Publication Table'!P$7),
IF(AND($C$4="NHS Scotland",$C$5="Operations cancelled for non-clinical/capacity reasons"),
SUMIFS(AllPublicationData!$I:$I,AllPublicationData!$A:$A,'Publication Table'!$B149,AllPublicationData!$B:$B,'Publication Table'!P$7),
IF(AND($C$4="NHS Scotland",$C$5="Cancellations for other reasons"),
SUMIFS(AllPublicationData!$J:$J,AllPublicationData!$A:$A,'Publication Table'!$B149,AllPublicationData!$B:$B,'Publication Table'!P$7)))))))</f>
        <v>0</v>
      </c>
      <c r="Q149" s="90">
        <f>IF($C$5="Total Operations",
SUMIFS(AllPublicationData!$E:$E,AllPublicationData!$A:$A,'Publication Table'!$B149,AllPublicationData!$B:$B,'Publication Table'!$C$4,AllPublicationData!$D:$D,'Publication Table'!Q$7),
IF('Publication Table'!$C$5="All Cancelled Operations",
SUMIFS(AllPublicationData!$F:$F,AllPublicationData!$A:$A,'Publication Table'!$B149,AllPublicationData!$B:$B,'Publication Table'!$C$4,AllPublicationData!$D:$D,'Publication Table'!Q$7),
IF('Publication Table'!$C$5="Operations cancelled by patient",
SUMIFS(AllPublicationData!$G:$G,AllPublicationData!$A:$A,'Publication Table'!$B149,AllPublicationData!$B:$B,'Publication Table'!$C$4,AllPublicationData!$D:$D,'Publication Table'!Q$7),
IF('Publication Table'!$C$5="Operations cancelled for clinical reasons",
SUMIFS(AllPublicationData!$G:$G,AllPublicationData!$A:$A,'Publication Table'!$B149,AllPublicationData!$B:$B,'Publication Table'!$C$4,AllPublicationData!$D:$D,'Publication Table'!Q$7),
IF('Publication Table'!$C$5="Operations cancelled for non-clinical/capacity reasons",
SUMIFS(AllPublicationData!$G:$G,AllPublicationData!$A:$A,'Publication Table'!$B149,AllPublicationData!$B:$B,'Publication Table'!$C$4,AllPublicationData!$D:$D,'Publication Table'!Q$7),
IF('Publication Table'!$C$5="Cancellations for other reasons",
SUMIFS(AllPublicationData!$G:$G,AllPublicationData!$A:$A,'Publication Table'!$B149,AllPublicationData!$B:$B,'Publication Table'!$C$4,AllPublicationData!$D:$D,'Publication Table'!Q$7)))))))+
IF(AND($C$4="NHS Scotland",$C$5="Total Operations"),
SUMIFS(AllPublicationData!$E:$E,AllPublicationData!$A:$A,'Publication Table'!$B149,AllPublicationData!$B:$B,'Publication Table'!Q$7),
IF(AND($C$4="NHS Scotland",$C$5="All Cancelled Operations"),
SUMIFS(AllPublicationData!$F:$F,AllPublicationData!$A:$A,'Publication Table'!$B149,AllPublicationData!$B:$B,'Publication Table'!Q$7),
IF(AND($C$4="NHS Scotland",$C$5="Operations cancelled by patient"),
SUMIFS(AllPublicationData!$G:$G,AllPublicationData!$A:$A,'Publication Table'!$B149,AllPublicationData!$B:$B,'Publication Table'!Q$7),
IF(AND($C$4="NHS Scotland",$C$5="Operations cancelled for clinical reasons"),
SUMIFS(AllPublicationData!$H:$H,AllPublicationData!$A:$A,'Publication Table'!$B149,AllPublicationData!$B:$B,'Publication Table'!Q$7),
IF(AND($C$4="NHS Scotland",$C$5="Operations cancelled for non-clinical/capacity reasons"),
SUMIFS(AllPublicationData!$I:$I,AllPublicationData!$A:$A,'Publication Table'!$B149,AllPublicationData!$B:$B,'Publication Table'!Q$7),
IF(AND($C$4="NHS Scotland",$C$5="Cancellations for other reasons"),
SUMIFS(AllPublicationData!$J:$J,AllPublicationData!$A:$A,'Publication Table'!$B149,AllPublicationData!$B:$B,'Publication Table'!Q$7)))))))</f>
        <v>0</v>
      </c>
      <c r="R149" s="90">
        <f>IF($C$5="Total Operations",
SUMIFS(AllPublicationData!$E:$E,AllPublicationData!$A:$A,'Publication Table'!$B149,AllPublicationData!$B:$B,'Publication Table'!$C$4,AllPublicationData!$D:$D,'Publication Table'!R$7),
IF('Publication Table'!$C$5="All Cancelled Operations",
SUMIFS(AllPublicationData!$F:$F,AllPublicationData!$A:$A,'Publication Table'!$B149,AllPublicationData!$B:$B,'Publication Table'!$C$4,AllPublicationData!$D:$D,'Publication Table'!R$7),
IF('Publication Table'!$C$5="Operations cancelled by patient",
SUMIFS(AllPublicationData!$G:$G,AllPublicationData!$A:$A,'Publication Table'!$B149,AllPublicationData!$B:$B,'Publication Table'!$C$4,AllPublicationData!$D:$D,'Publication Table'!R$7),
IF('Publication Table'!$C$5="Operations cancelled for clinical reasons",
SUMIFS(AllPublicationData!$G:$G,AllPublicationData!$A:$A,'Publication Table'!$B149,AllPublicationData!$B:$B,'Publication Table'!$C$4,AllPublicationData!$D:$D,'Publication Table'!R$7),
IF('Publication Table'!$C$5="Operations cancelled for non-clinical/capacity reasons",
SUMIFS(AllPublicationData!$G:$G,AllPublicationData!$A:$A,'Publication Table'!$B149,AllPublicationData!$B:$B,'Publication Table'!$C$4,AllPublicationData!$D:$D,'Publication Table'!R$7),
IF('Publication Table'!$C$5="Cancellations for other reasons",
SUMIFS(AllPublicationData!$G:$G,AllPublicationData!$A:$A,'Publication Table'!$B149,AllPublicationData!$B:$B,'Publication Table'!$C$4,AllPublicationData!$D:$D,'Publication Table'!R$7)))))))+
IF(AND($C$4="NHS Scotland",$C$5="Total Operations"),
SUMIFS(AllPublicationData!$E:$E,AllPublicationData!$A:$A,'Publication Table'!$B149,AllPublicationData!$B:$B,'Publication Table'!R$7),
IF(AND($C$4="NHS Scotland",$C$5="All Cancelled Operations"),
SUMIFS(AllPublicationData!$F:$F,AllPublicationData!$A:$A,'Publication Table'!$B149,AllPublicationData!$B:$B,'Publication Table'!R$7),
IF(AND($C$4="NHS Scotland",$C$5="Operations cancelled by patient"),
SUMIFS(AllPublicationData!$G:$G,AllPublicationData!$A:$A,'Publication Table'!$B149,AllPublicationData!$B:$B,'Publication Table'!R$7),
IF(AND($C$4="NHS Scotland",$C$5="Operations cancelled for clinical reasons"),
SUMIFS(AllPublicationData!$H:$H,AllPublicationData!$A:$A,'Publication Table'!$B149,AllPublicationData!$B:$B,'Publication Table'!R$7),
IF(AND($C$4="NHS Scotland",$C$5="Operations cancelled for non-clinical/capacity reasons"),
SUMIFS(AllPublicationData!$I:$I,AllPublicationData!$A:$A,'Publication Table'!$B149,AllPublicationData!$B:$B,'Publication Table'!R$7),
IF(AND($C$4="NHS Scotland",$C$5="Cancellations for other reasons"),
SUMIFS(AllPublicationData!$J:$J,AllPublicationData!$A:$A,'Publication Table'!$B149,AllPublicationData!$B:$B,'Publication Table'!R$7)))))))</f>
        <v>0</v>
      </c>
    </row>
    <row r="150" spans="3:18" x14ac:dyDescent="0.35">
      <c r="C150" s="81">
        <f>IF($C$5="Total Operations",
SUMIFS(AllPublicationData!$E:$E,AllPublicationData!$A:$A,'Publication Table'!$B150,AllPublicationData!$B:$B,'Publication Table'!$C$4),
IF('Publication Table'!$C$5="All Cancelled Operations",
SUMIFS(AllPublicationData!$F:$F,AllPublicationData!$A:$A,'Publication Table'!$B150,AllPublicationData!$B:$B,'Publication Table'!$C$4),
IF('Publication Table'!$C$5="Operations cancelled by patient",
SUMIFS(AllPublicationData!$G:$G,AllPublicationData!$A:$A,'Publication Table'!$B150,AllPublicationData!$B:$B,'Publication Table'!$C$4),
IF('Publication Table'!$C$5="Operations cancelled for clinical reasons",
SUMIFS(AllPublicationData!$H:$H,AllPublicationData!$A:$A,'Publication Table'!$B150,AllPublicationData!$B:$B,'Publication Table'!$C$4),
IF('Publication Table'!$C$5="Operations cancelled for non-clinical/capacity reasons",
SUMIFS(AllPublicationData!$I:$I,AllPublicationData!$A:$A,'Publication Table'!$B150,AllPublicationData!$B:$B,'Publication Table'!$C$4),
IF('Publication Table'!$C$5="Cancellations for other reasons",
SUMIFS(AllPublicationData!$J:$J,AllPublicationData!$A:$A,'Publication Table'!$B150,AllPublicationData!$B:$B,'Publication Table'!$C$4)))))))+
IF(AND($C$4="NHS Scotland",$C$5="Total Operations"),
SUMIFS(AllPublicationData!$E:$E,AllPublicationData!$A:$A,'Publication Table'!$B150),
IF(AND($C$4="NHS Scotland",$C$5="All Cancelled Operations"),
SUMIFS(AllPublicationData!$F:$F,AllPublicationData!$A:$A,'Publication Table'!$B150),
IF(AND($C$4="NHS Scotland",$C$5="Operations cancelled by patient"),
SUMIFS(AllPublicationData!$G:$G,AllPublicationData!$A:$A,'Publication Table'!$B150),
IF(AND($C$4="NHS Scotland",$C$5="Operations cancelled for clinical reasons"),
SUMIFS(AllPublicationData!$H:$H,AllPublicationData!$A:$A,'Publication Table'!$B150),
IF(AND($C$4="NHS Scotland",$C$5="Operations cancelled for non-clinical/capacity reasons"),
SUMIFS(AllPublicationData!$I:$I,AllPublicationData!$A:$A,'Publication Table'!$B150),
IF(AND($C$4="NHS Scotland",$C$5="Cancellations for other reasons"),
SUMIFS(AllPublicationData!$J:$J,AllPublicationData!$A:$A,'Publication Table'!$B150)))))))</f>
        <v>0</v>
      </c>
      <c r="D150" s="90">
        <f>IF($C$5="Total Operations",
SUMIFS(AllPublicationData!$E:$E,AllPublicationData!$A:$A,'Publication Table'!$B150,AllPublicationData!$B:$B,'Publication Table'!$C$4,AllPublicationData!$D:$D,'Publication Table'!D$7),
IF('Publication Table'!$C$5="All Cancelled Operations",
SUMIFS(AllPublicationData!$F:$F,AllPublicationData!$A:$A,'Publication Table'!$B150,AllPublicationData!$B:$B,'Publication Table'!$C$4,AllPublicationData!$D:$D,'Publication Table'!D$7),
IF('Publication Table'!$C$5="Operations cancelled by patient",
SUMIFS(AllPublicationData!$G:$G,AllPublicationData!$A:$A,'Publication Table'!$B150,AllPublicationData!$B:$B,'Publication Table'!$C$4,AllPublicationData!$D:$D,'Publication Table'!D$7),
IF('Publication Table'!$C$5="Operations cancelled for clinical reasons",
SUMIFS(AllPublicationData!$H:$H,AllPublicationData!$A:$A,'Publication Table'!$B150,AllPublicationData!$B:$B,'Publication Table'!$C$4,AllPublicationData!$D:$D,'Publication Table'!D$7),
IF('Publication Table'!$C$5="Operations cancelled for non-clinical/capacity reasons",
SUMIFS(AllPublicationData!$I:$I,AllPublicationData!$A:$A,'Publication Table'!$B150,AllPublicationData!$B:$B,'Publication Table'!$C$4,AllPublicationData!$D:$D,'Publication Table'!D$7),
IF('Publication Table'!$C$5="Cancellations for other reasons",
SUMIFS(AllPublicationData!$J:$J,AllPublicationData!$A:$A,'Publication Table'!$B150,AllPublicationData!$B:$B,'Publication Table'!$C$4,AllPublicationData!$D:$D,'Publication Table'!D$7)))))))+
IF(AND($C$4="NHS Scotland",$C$5="Total Operations"),
SUMIFS(AllPublicationData!$E:$E,AllPublicationData!$A:$A,'Publication Table'!$B150,AllPublicationData!$B:$B,'Publication Table'!D$7),
IF(AND($C$4="NHS Scotland",$C$5="All Cancelled Operations"),
SUMIFS(AllPublicationData!$F:$F,AllPublicationData!$A:$A,'Publication Table'!$B150,AllPublicationData!$B:$B,'Publication Table'!D$7),
IF(AND($C$4="NHS Scotland",$C$5="Operations cancelled by patient"),
SUMIFS(AllPublicationData!$G:$G,AllPublicationData!$A:$A,'Publication Table'!$B150,AllPublicationData!$B:$B,'Publication Table'!D$7),
IF(AND($C$4="NHS Scotland",$C$5="Operations cancelled for clinical reasons"),
SUMIFS(AllPublicationData!$H:$H,AllPublicationData!$A:$A,'Publication Table'!$B150,AllPublicationData!$B:$B,'Publication Table'!D$7),
IF(AND($C$4="NHS Scotland",$C$5="Operations cancelled for non-clinical/capacity reasons"),
SUMIFS(AllPublicationData!$I:$I,AllPublicationData!$A:$A,'Publication Table'!$B150,AllPublicationData!$B:$B,'Publication Table'!D$7),
IF(AND($C$4="NHS Scotland",$C$5="Cancellations for other reasons"),
SUMIFS(AllPublicationData!$J:$J,AllPublicationData!$A:$A,'Publication Table'!$B150,AllPublicationData!$B:$B,'Publication Table'!D$7)))))))</f>
        <v>0</v>
      </c>
      <c r="E150" s="90">
        <f>IF($C$5="Total Operations",
SUMIFS(AllPublicationData!$E:$E,AllPublicationData!$A:$A,'Publication Table'!$B150,AllPublicationData!$B:$B,'Publication Table'!$C$4,AllPublicationData!$D:$D,'Publication Table'!E$7),
IF('Publication Table'!$C$5="All Cancelled Operations",
SUMIFS(AllPublicationData!$F:$F,AllPublicationData!$A:$A,'Publication Table'!$B150,AllPublicationData!$B:$B,'Publication Table'!$C$4,AllPublicationData!$D:$D,'Publication Table'!E$7),
IF('Publication Table'!$C$5="Operations cancelled by patient",
SUMIFS(AllPublicationData!$G:$G,AllPublicationData!$A:$A,'Publication Table'!$B150,AllPublicationData!$B:$B,'Publication Table'!$C$4,AllPublicationData!$D:$D,'Publication Table'!E$7),
IF('Publication Table'!$C$5="Operations cancelled for clinical reasons",
SUMIFS(AllPublicationData!$H:$H,AllPublicationData!$A:$A,'Publication Table'!$B150,AllPublicationData!$B:$B,'Publication Table'!$C$4,AllPublicationData!$D:$D,'Publication Table'!E$7),
IF('Publication Table'!$C$5="Operations cancelled for non-clinical/capacity reasons",
SUMIFS(AllPublicationData!$I:$I,AllPublicationData!$A:$A,'Publication Table'!$B150,AllPublicationData!$B:$B,'Publication Table'!$C$4,AllPublicationData!$D:$D,'Publication Table'!E$7),
IF('Publication Table'!$C$5="Cancellations for other reasons",
SUMIFS(AllPublicationData!$J:$J,AllPublicationData!$A:$A,'Publication Table'!$B150,AllPublicationData!$B:$B,'Publication Table'!$C$4,AllPublicationData!$D:$D,'Publication Table'!E$7)))))))+
IF(AND($C$4="NHS Scotland",$C$5="Total Operations"),
SUMIFS(AllPublicationData!$E:$E,AllPublicationData!$A:$A,'Publication Table'!$B150,AllPublicationData!$B:$B,'Publication Table'!E$7),
IF(AND($C$4="NHS Scotland",$C$5="All Cancelled Operations"),
SUMIFS(AllPublicationData!$F:$F,AllPublicationData!$A:$A,'Publication Table'!$B150,AllPublicationData!$B:$B,'Publication Table'!E$7),
IF(AND($C$4="NHS Scotland",$C$5="Operations cancelled by patient"),
SUMIFS(AllPublicationData!$G:$G,AllPublicationData!$A:$A,'Publication Table'!$B150,AllPublicationData!$B:$B,'Publication Table'!E$7),
IF(AND($C$4="NHS Scotland",$C$5="Operations cancelled for clinical reasons"),
SUMIFS(AllPublicationData!$H:$H,AllPublicationData!$A:$A,'Publication Table'!$B150,AllPublicationData!$B:$B,'Publication Table'!E$7),
IF(AND($C$4="NHS Scotland",$C$5="Operations cancelled for non-clinical/capacity reasons"),
SUMIFS(AllPublicationData!$I:$I,AllPublicationData!$A:$A,'Publication Table'!$B150,AllPublicationData!$B:$B,'Publication Table'!E$7),
IF(AND($C$4="NHS Scotland",$C$5="Cancellations for other reasons"),
SUMIFS(AllPublicationData!$J:$J,AllPublicationData!$A:$A,'Publication Table'!$B150,AllPublicationData!$B:$B,'Publication Table'!E$7)))))))</f>
        <v>0</v>
      </c>
      <c r="F150" s="90">
        <f>IF($C$5="Total Operations",
SUMIFS(AllPublicationData!$E:$E,AllPublicationData!$A:$A,'Publication Table'!$B150,AllPublicationData!$B:$B,'Publication Table'!$C$4,AllPublicationData!$D:$D,'Publication Table'!F$7),
IF('Publication Table'!$C$5="All Cancelled Operations",
SUMIFS(AllPublicationData!$F:$F,AllPublicationData!$A:$A,'Publication Table'!$B150,AllPublicationData!$B:$B,'Publication Table'!$C$4,AllPublicationData!$D:$D,'Publication Table'!F$7),
IF('Publication Table'!$C$5="Operations cancelled by patient",
SUMIFS(AllPublicationData!$G:$G,AllPublicationData!$A:$A,'Publication Table'!$B150,AllPublicationData!$B:$B,'Publication Table'!$C$4,AllPublicationData!$D:$D,'Publication Table'!F$7),
IF('Publication Table'!$C$5="Operations cancelled for clinical reasons",
SUMIFS(AllPublicationData!$H:$H,AllPublicationData!$A:$A,'Publication Table'!$B150,AllPublicationData!$B:$B,'Publication Table'!$C$4,AllPublicationData!$D:$D,'Publication Table'!F$7),
IF('Publication Table'!$C$5="Operations cancelled for non-clinical/capacity reasons",
SUMIFS(AllPublicationData!$I:$I,AllPublicationData!$A:$A,'Publication Table'!$B150,AllPublicationData!$B:$B,'Publication Table'!$C$4,AllPublicationData!$D:$D,'Publication Table'!F$7),
IF('Publication Table'!$C$5="Cancellations for other reasons",
SUMIFS(AllPublicationData!$J:$J,AllPublicationData!$A:$A,'Publication Table'!$B150,AllPublicationData!$B:$B,'Publication Table'!$C$4,AllPublicationData!$D:$D,'Publication Table'!F$7)))))))+
IF(AND($C$4="NHS Scotland",$C$5="Total Operations"),
SUMIFS(AllPublicationData!$E:$E,AllPublicationData!$A:$A,'Publication Table'!$B150,AllPublicationData!$B:$B,'Publication Table'!F$7),
IF(AND($C$4="NHS Scotland",$C$5="All Cancelled Operations"),
SUMIFS(AllPublicationData!$F:$F,AllPublicationData!$A:$A,'Publication Table'!$B150,AllPublicationData!$B:$B,'Publication Table'!F$7),
IF(AND($C$4="NHS Scotland",$C$5="Operations cancelled by patient"),
SUMIFS(AllPublicationData!$G:$G,AllPublicationData!$A:$A,'Publication Table'!$B150,AllPublicationData!$B:$B,'Publication Table'!F$7),
IF(AND($C$4="NHS Scotland",$C$5="Operations cancelled for clinical reasons"),
SUMIFS(AllPublicationData!$H:$H,AllPublicationData!$A:$A,'Publication Table'!$B150,AllPublicationData!$B:$B,'Publication Table'!F$7),
IF(AND($C$4="NHS Scotland",$C$5="Operations cancelled for non-clinical/capacity reasons"),
SUMIFS(AllPublicationData!$I:$I,AllPublicationData!$A:$A,'Publication Table'!$B150,AllPublicationData!$B:$B,'Publication Table'!F$7),
IF(AND($C$4="NHS Scotland",$C$5="Cancellations for other reasons"),
SUMIFS(AllPublicationData!$J:$J,AllPublicationData!$A:$A,'Publication Table'!$B150,AllPublicationData!$B:$B,'Publication Table'!F$7)))))))</f>
        <v>0</v>
      </c>
      <c r="G150" s="90">
        <f>IF($C$5="Total Operations",
SUMIFS(AllPublicationData!$E:$E,AllPublicationData!$A:$A,'Publication Table'!$B150,AllPublicationData!$B:$B,'Publication Table'!$C$4,AllPublicationData!$D:$D,'Publication Table'!G$7),
IF('Publication Table'!$C$5="All Cancelled Operations",
SUMIFS(AllPublicationData!$F:$F,AllPublicationData!$A:$A,'Publication Table'!$B150,AllPublicationData!$B:$B,'Publication Table'!$C$4,AllPublicationData!$D:$D,'Publication Table'!G$7),
IF('Publication Table'!$C$5="Operations cancelled by patient",
SUMIFS(AllPublicationData!$G:$G,AllPublicationData!$A:$A,'Publication Table'!$B150,AllPublicationData!$B:$B,'Publication Table'!$C$4,AllPublicationData!$D:$D,'Publication Table'!G$7),
IF('Publication Table'!$C$5="Operations cancelled for clinical reasons",
SUMIFS(AllPublicationData!$H:$H,AllPublicationData!$A:$A,'Publication Table'!$B150,AllPublicationData!$B:$B,'Publication Table'!$C$4,AllPublicationData!$D:$D,'Publication Table'!G$7),
IF('Publication Table'!$C$5="Operations cancelled for non-clinical/capacity reasons",
SUMIFS(AllPublicationData!$I:$I,AllPublicationData!$A:$A,'Publication Table'!$B150,AllPublicationData!$B:$B,'Publication Table'!$C$4,AllPublicationData!$D:$D,'Publication Table'!G$7),
IF('Publication Table'!$C$5="Cancellations for other reasons",
SUMIFS(AllPublicationData!$J:$J,AllPublicationData!$A:$A,'Publication Table'!$B150,AllPublicationData!$B:$B,'Publication Table'!$C$4,AllPublicationData!$D:$D,'Publication Table'!G$7)))))))+
IF(AND($C$4="NHS Scotland",$C$5="Total Operations"),
SUMIFS(AllPublicationData!$E:$E,AllPublicationData!$A:$A,'Publication Table'!$B150,AllPublicationData!$B:$B,'Publication Table'!G$7),
IF(AND($C$4="NHS Scotland",$C$5="All Cancelled Operations"),
SUMIFS(AllPublicationData!$F:$F,AllPublicationData!$A:$A,'Publication Table'!$B150,AllPublicationData!$B:$B,'Publication Table'!G$7),
IF(AND($C$4="NHS Scotland",$C$5="Operations cancelled by patient"),
SUMIFS(AllPublicationData!$G:$G,AllPublicationData!$A:$A,'Publication Table'!$B150,AllPublicationData!$B:$B,'Publication Table'!G$7),
IF(AND($C$4="NHS Scotland",$C$5="Operations cancelled for clinical reasons"),
SUMIFS(AllPublicationData!$H:$H,AllPublicationData!$A:$A,'Publication Table'!$B150,AllPublicationData!$B:$B,'Publication Table'!G$7),
IF(AND($C$4="NHS Scotland",$C$5="Operations cancelled for non-clinical/capacity reasons"),
SUMIFS(AllPublicationData!$I:$I,AllPublicationData!$A:$A,'Publication Table'!$B150,AllPublicationData!$B:$B,'Publication Table'!G$7),
IF(AND($C$4="NHS Scotland",$C$5="Cancellations for other reasons"),
SUMIFS(AllPublicationData!$J:$J,AllPublicationData!$A:$A,'Publication Table'!$B150,AllPublicationData!$B:$B,'Publication Table'!G$7)))))))</f>
        <v>0</v>
      </c>
      <c r="H150" s="90">
        <f>IF($C$5="Total Operations",
SUMIFS(AllPublicationData!$E:$E,AllPublicationData!$A:$A,'Publication Table'!$B150,AllPublicationData!$B:$B,'Publication Table'!$C$4,AllPublicationData!$D:$D,'Publication Table'!H$7),
IF('Publication Table'!$C$5="All Cancelled Operations",
SUMIFS(AllPublicationData!$F:$F,AllPublicationData!$A:$A,'Publication Table'!$B150,AllPublicationData!$B:$B,'Publication Table'!$C$4,AllPublicationData!$D:$D,'Publication Table'!H$7),
IF('Publication Table'!$C$5="Operations cancelled by patient",
SUMIFS(AllPublicationData!$G:$G,AllPublicationData!$A:$A,'Publication Table'!$B150,AllPublicationData!$B:$B,'Publication Table'!$C$4,AllPublicationData!$D:$D,'Publication Table'!H$7),
IF('Publication Table'!$C$5="Operations cancelled for clinical reasons",
SUMIFS(AllPublicationData!$H:$H,AllPublicationData!$A:$A,'Publication Table'!$B150,AllPublicationData!$B:$B,'Publication Table'!$C$4,AllPublicationData!$D:$D,'Publication Table'!H$7),
IF('Publication Table'!$C$5="Operations cancelled for non-clinical/capacity reasons",
SUMIFS(AllPublicationData!$I:$I,AllPublicationData!$A:$A,'Publication Table'!$B150,AllPublicationData!$B:$B,'Publication Table'!$C$4,AllPublicationData!$D:$D,'Publication Table'!H$7),
IF('Publication Table'!$C$5="Cancellations for other reasons",
SUMIFS(AllPublicationData!$J:$J,AllPublicationData!$A:$A,'Publication Table'!$B150,AllPublicationData!$B:$B,'Publication Table'!$C$4,AllPublicationData!$D:$D,'Publication Table'!H$7)))))))+
IF(AND($C$4="NHS Scotland",$C$5="Total Operations"),
SUMIFS(AllPublicationData!$E:$E,AllPublicationData!$A:$A,'Publication Table'!$B150,AllPublicationData!$B:$B,'Publication Table'!H$7),
IF(AND($C$4="NHS Scotland",$C$5="All Cancelled Operations"),
SUMIFS(AllPublicationData!$F:$F,AllPublicationData!$A:$A,'Publication Table'!$B150,AllPublicationData!$B:$B,'Publication Table'!H$7),
IF(AND($C$4="NHS Scotland",$C$5="Operations cancelled by patient"),
SUMIFS(AllPublicationData!$G:$G,AllPublicationData!$A:$A,'Publication Table'!$B150,AllPublicationData!$B:$B,'Publication Table'!H$7),
IF(AND($C$4="NHS Scotland",$C$5="Operations cancelled for clinical reasons"),
SUMIFS(AllPublicationData!$H:$H,AllPublicationData!$A:$A,'Publication Table'!$B150,AllPublicationData!$B:$B,'Publication Table'!H$7),
IF(AND($C$4="NHS Scotland",$C$5="Operations cancelled for non-clinical/capacity reasons"),
SUMIFS(AllPublicationData!$I:$I,AllPublicationData!$A:$A,'Publication Table'!$B150,AllPublicationData!$B:$B,'Publication Table'!H$7),
IF(AND($C$4="NHS Scotland",$C$5="Cancellations for other reasons"),
SUMIFS(AllPublicationData!$J:$J,AllPublicationData!$A:$A,'Publication Table'!$B150,AllPublicationData!$B:$B,'Publication Table'!H$7)))))))</f>
        <v>0</v>
      </c>
      <c r="I150" s="90">
        <f>IF($C$5="Total Operations",
SUMIFS(AllPublicationData!$E:$E,AllPublicationData!$A:$A,'Publication Table'!$B150,AllPublicationData!$B:$B,'Publication Table'!$C$4,AllPublicationData!$D:$D,'Publication Table'!I$7),
IF('Publication Table'!$C$5="All Cancelled Operations",
SUMIFS(AllPublicationData!$F:$F,AllPublicationData!$A:$A,'Publication Table'!$B150,AllPublicationData!$B:$B,'Publication Table'!$C$4,AllPublicationData!$D:$D,'Publication Table'!I$7),
IF('Publication Table'!$C$5="Operations cancelled by patient",
SUMIFS(AllPublicationData!$G:$G,AllPublicationData!$A:$A,'Publication Table'!$B150,AllPublicationData!$B:$B,'Publication Table'!$C$4,AllPublicationData!$D:$D,'Publication Table'!I$7),
IF('Publication Table'!$C$5="Operations cancelled for clinical reasons",
SUMIFS(AllPublicationData!$H:$H,AllPublicationData!$A:$A,'Publication Table'!$B150,AllPublicationData!$B:$B,'Publication Table'!$C$4,AllPublicationData!$D:$D,'Publication Table'!I$7),
IF('Publication Table'!$C$5="Operations cancelled for non-clinical/capacity reasons",
SUMIFS(AllPublicationData!$I:$I,AllPublicationData!$A:$A,'Publication Table'!$B150,AllPublicationData!$B:$B,'Publication Table'!$C$4,AllPublicationData!$D:$D,'Publication Table'!I$7),
IF('Publication Table'!$C$5="Cancellations for other reasons",
SUMIFS(AllPublicationData!$J:$J,AllPublicationData!$A:$A,'Publication Table'!$B150,AllPublicationData!$B:$B,'Publication Table'!$C$4,AllPublicationData!$D:$D,'Publication Table'!I$7)))))))+
IF(AND($C$4="NHS Scotland",$C$5="Total Operations"),
SUMIFS(AllPublicationData!$E:$E,AllPublicationData!$A:$A,'Publication Table'!$B150,AllPublicationData!$B:$B,'Publication Table'!I$7),
IF(AND($C$4="NHS Scotland",$C$5="All Cancelled Operations"),
SUMIFS(AllPublicationData!$F:$F,AllPublicationData!$A:$A,'Publication Table'!$B150,AllPublicationData!$B:$B,'Publication Table'!I$7),
IF(AND($C$4="NHS Scotland",$C$5="Operations cancelled by patient"),
SUMIFS(AllPublicationData!$G:$G,AllPublicationData!$A:$A,'Publication Table'!$B150,AllPublicationData!$B:$B,'Publication Table'!I$7),
IF(AND($C$4="NHS Scotland",$C$5="Operations cancelled for clinical reasons"),
SUMIFS(AllPublicationData!$H:$H,AllPublicationData!$A:$A,'Publication Table'!$B150,AllPublicationData!$B:$B,'Publication Table'!I$7),
IF(AND($C$4="NHS Scotland",$C$5="Operations cancelled for non-clinical/capacity reasons"),
SUMIFS(AllPublicationData!$I:$I,AllPublicationData!$A:$A,'Publication Table'!$B150,AllPublicationData!$B:$B,'Publication Table'!I$7),
IF(AND($C$4="NHS Scotland",$C$5="Cancellations for other reasons"),
SUMIFS(AllPublicationData!$J:$J,AllPublicationData!$A:$A,'Publication Table'!$B150,AllPublicationData!$B:$B,'Publication Table'!I$7)))))))</f>
        <v>0</v>
      </c>
      <c r="J150" s="90">
        <f>IF($C$5="Total Operations",
SUMIFS(AllPublicationData!$E:$E,AllPublicationData!$A:$A,'Publication Table'!$B150,AllPublicationData!$B:$B,'Publication Table'!$C$4,AllPublicationData!$D:$D,'Publication Table'!J$7),
IF('Publication Table'!$C$5="All Cancelled Operations",
SUMIFS(AllPublicationData!$F:$F,AllPublicationData!$A:$A,'Publication Table'!$B150,AllPublicationData!$B:$B,'Publication Table'!$C$4,AllPublicationData!$D:$D,'Publication Table'!J$7),
IF('Publication Table'!$C$5="Operations cancelled by patient",
SUMIFS(AllPublicationData!$G:$G,AllPublicationData!$A:$A,'Publication Table'!$B150,AllPublicationData!$B:$B,'Publication Table'!$C$4,AllPublicationData!$D:$D,'Publication Table'!J$7),
IF('Publication Table'!$C$5="Operations cancelled for clinical reasons",
SUMIFS(AllPublicationData!$H:$H,AllPublicationData!$A:$A,'Publication Table'!$B150,AllPublicationData!$B:$B,'Publication Table'!$C$4,AllPublicationData!$D:$D,'Publication Table'!J$7),
IF('Publication Table'!$C$5="Operations cancelled for non-clinical/capacity reasons",
SUMIFS(AllPublicationData!$I:$I,AllPublicationData!$A:$A,'Publication Table'!$B150,AllPublicationData!$B:$B,'Publication Table'!$C$4,AllPublicationData!$D:$D,'Publication Table'!J$7),
IF('Publication Table'!$C$5="Cancellations for other reasons",
SUMIFS(AllPublicationData!$J:$J,AllPublicationData!$A:$A,'Publication Table'!$B150,AllPublicationData!$B:$B,'Publication Table'!$C$4,AllPublicationData!$D:$D,'Publication Table'!J$7)))))))+
IF(AND($C$4="NHS Scotland",$C$5="Total Operations"),
SUMIFS(AllPublicationData!$E:$E,AllPublicationData!$A:$A,'Publication Table'!$B150,AllPublicationData!$B:$B,'Publication Table'!J$7),
IF(AND($C$4="NHS Scotland",$C$5="All Cancelled Operations"),
SUMIFS(AllPublicationData!$F:$F,AllPublicationData!$A:$A,'Publication Table'!$B150,AllPublicationData!$B:$B,'Publication Table'!J$7),
IF(AND($C$4="NHS Scotland",$C$5="Operations cancelled by patient"),
SUMIFS(AllPublicationData!$G:$G,AllPublicationData!$A:$A,'Publication Table'!$B150,AllPublicationData!$B:$B,'Publication Table'!J$7),
IF(AND($C$4="NHS Scotland",$C$5="Operations cancelled for clinical reasons"),
SUMIFS(AllPublicationData!$H:$H,AllPublicationData!$A:$A,'Publication Table'!$B150,AllPublicationData!$B:$B,'Publication Table'!J$7),
IF(AND($C$4="NHS Scotland",$C$5="Operations cancelled for non-clinical/capacity reasons"),
SUMIFS(AllPublicationData!$I:$I,AllPublicationData!$A:$A,'Publication Table'!$B150,AllPublicationData!$B:$B,'Publication Table'!J$7),
IF(AND($C$4="NHS Scotland",$C$5="Cancellations for other reasons"),
SUMIFS(AllPublicationData!$J:$J,AllPublicationData!$A:$A,'Publication Table'!$B150,AllPublicationData!$B:$B,'Publication Table'!J$7)))))))</f>
        <v>0</v>
      </c>
      <c r="K150" s="90">
        <f>IF($C$5="Total Operations",
SUMIFS(AllPublicationData!$E:$E,AllPublicationData!$A:$A,'Publication Table'!$B150,AllPublicationData!$B:$B,'Publication Table'!$C$4,AllPublicationData!$D:$D,'Publication Table'!K$7),
IF('Publication Table'!$C$5="All Cancelled Operations",
SUMIFS(AllPublicationData!$F:$F,AllPublicationData!$A:$A,'Publication Table'!$B150,AllPublicationData!$B:$B,'Publication Table'!$C$4,AllPublicationData!$D:$D,'Publication Table'!K$7),
IF('Publication Table'!$C$5="Operations cancelled by patient",
SUMIFS(AllPublicationData!$G:$G,AllPublicationData!$A:$A,'Publication Table'!$B150,AllPublicationData!$B:$B,'Publication Table'!$C$4,AllPublicationData!$D:$D,'Publication Table'!K$7),
IF('Publication Table'!$C$5="Operations cancelled for clinical reasons",
SUMIFS(AllPublicationData!$H:$H,AllPublicationData!$A:$A,'Publication Table'!$B150,AllPublicationData!$B:$B,'Publication Table'!$C$4,AllPublicationData!$D:$D,'Publication Table'!K$7),
IF('Publication Table'!$C$5="Operations cancelled for non-clinical/capacity reasons",
SUMIFS(AllPublicationData!$I:$I,AllPublicationData!$A:$A,'Publication Table'!$B150,AllPublicationData!$B:$B,'Publication Table'!$C$4,AllPublicationData!$D:$D,'Publication Table'!K$7),
IF('Publication Table'!$C$5="Cancellations for other reasons",
SUMIFS(AllPublicationData!$J:$J,AllPublicationData!$A:$A,'Publication Table'!$B150,AllPublicationData!$B:$B,'Publication Table'!$C$4,AllPublicationData!$D:$D,'Publication Table'!K$7)))))))+
IF(AND($C$4="NHS Scotland",$C$5="Total Operations"),
SUMIFS(AllPublicationData!$E:$E,AllPublicationData!$A:$A,'Publication Table'!$B150,AllPublicationData!$B:$B,'Publication Table'!K$7),
IF(AND($C$4="NHS Scotland",$C$5="All Cancelled Operations"),
SUMIFS(AllPublicationData!$F:$F,AllPublicationData!$A:$A,'Publication Table'!$B150,AllPublicationData!$B:$B,'Publication Table'!K$7),
IF(AND($C$4="NHS Scotland",$C$5="Operations cancelled by patient"),
SUMIFS(AllPublicationData!$G:$G,AllPublicationData!$A:$A,'Publication Table'!$B150,AllPublicationData!$B:$B,'Publication Table'!K$7),
IF(AND($C$4="NHS Scotland",$C$5="Operations cancelled for clinical reasons"),
SUMIFS(AllPublicationData!$H:$H,AllPublicationData!$A:$A,'Publication Table'!$B150,AllPublicationData!$B:$B,'Publication Table'!K$7),
IF(AND($C$4="NHS Scotland",$C$5="Operations cancelled for non-clinical/capacity reasons"),
SUMIFS(AllPublicationData!$I:$I,AllPublicationData!$A:$A,'Publication Table'!$B150,AllPublicationData!$B:$B,'Publication Table'!K$7),
IF(AND($C$4="NHS Scotland",$C$5="Cancellations for other reasons"),
SUMIFS(AllPublicationData!$J:$J,AllPublicationData!$A:$A,'Publication Table'!$B150,AllPublicationData!$B:$B,'Publication Table'!K$7)))))))</f>
        <v>0</v>
      </c>
      <c r="L150" s="90">
        <f>IF($C$5="Total Operations",
SUMIFS(AllPublicationData!$E:$E,AllPublicationData!$A:$A,'Publication Table'!$B150,AllPublicationData!$B:$B,'Publication Table'!$C$4,AllPublicationData!$D:$D,'Publication Table'!L$7),
IF('Publication Table'!$C$5="All Cancelled Operations",
SUMIFS(AllPublicationData!$F:$F,AllPublicationData!$A:$A,'Publication Table'!$B150,AllPublicationData!$B:$B,'Publication Table'!$C$4,AllPublicationData!$D:$D,'Publication Table'!L$7),
IF('Publication Table'!$C$5="Operations cancelled by patient",
SUMIFS(AllPublicationData!$G:$G,AllPublicationData!$A:$A,'Publication Table'!$B150,AllPublicationData!$B:$B,'Publication Table'!$C$4,AllPublicationData!$D:$D,'Publication Table'!L$7),
IF('Publication Table'!$C$5="Operations cancelled for clinical reasons",
SUMIFS(AllPublicationData!$H:$H,AllPublicationData!$A:$A,'Publication Table'!$B150,AllPublicationData!$B:$B,'Publication Table'!$C$4,AllPublicationData!$D:$D,'Publication Table'!L$7),
IF('Publication Table'!$C$5="Operations cancelled for non-clinical/capacity reasons",
SUMIFS(AllPublicationData!$I:$I,AllPublicationData!$A:$A,'Publication Table'!$B150,AllPublicationData!$B:$B,'Publication Table'!$C$4,AllPublicationData!$D:$D,'Publication Table'!L$7),
IF('Publication Table'!$C$5="Cancellations for other reasons",
SUMIFS(AllPublicationData!$J:$J,AllPublicationData!$A:$A,'Publication Table'!$B150,AllPublicationData!$B:$B,'Publication Table'!$C$4,AllPublicationData!$D:$D,'Publication Table'!L$7)))))))+
IF(AND($C$4="NHS Scotland",$C$5="Total Operations"),
SUMIFS(AllPublicationData!$E:$E,AllPublicationData!$A:$A,'Publication Table'!$B150,AllPublicationData!$B:$B,'Publication Table'!L$7),
IF(AND($C$4="NHS Scotland",$C$5="All Cancelled Operations"),
SUMIFS(AllPublicationData!$F:$F,AllPublicationData!$A:$A,'Publication Table'!$B150,AllPublicationData!$B:$B,'Publication Table'!L$7),
IF(AND($C$4="NHS Scotland",$C$5="Operations cancelled by patient"),
SUMIFS(AllPublicationData!$G:$G,AllPublicationData!$A:$A,'Publication Table'!$B150,AllPublicationData!$B:$B,'Publication Table'!L$7),
IF(AND($C$4="NHS Scotland",$C$5="Operations cancelled for clinical reasons"),
SUMIFS(AllPublicationData!$H:$H,AllPublicationData!$A:$A,'Publication Table'!$B150,AllPublicationData!$B:$B,'Publication Table'!L$7),
IF(AND($C$4="NHS Scotland",$C$5="Operations cancelled for non-clinical/capacity reasons"),
SUMIFS(AllPublicationData!$I:$I,AllPublicationData!$A:$A,'Publication Table'!$B150,AllPublicationData!$B:$B,'Publication Table'!L$7),
IF(AND($C$4="NHS Scotland",$C$5="Cancellations for other reasons"),
SUMIFS(AllPublicationData!$J:$J,AllPublicationData!$A:$A,'Publication Table'!$B150,AllPublicationData!$B:$B,'Publication Table'!L$7)))))))</f>
        <v>0</v>
      </c>
      <c r="M150" s="90">
        <f>IF($C$5="Total Operations",
SUMIFS(AllPublicationData!$E:$E,AllPublicationData!$A:$A,'Publication Table'!$B150,AllPublicationData!$B:$B,'Publication Table'!$C$4,AllPublicationData!$D:$D,'Publication Table'!M$7),
IF('Publication Table'!$C$5="All Cancelled Operations",
SUMIFS(AllPublicationData!$F:$F,AllPublicationData!$A:$A,'Publication Table'!$B150,AllPublicationData!$B:$B,'Publication Table'!$C$4,AllPublicationData!$D:$D,'Publication Table'!M$7),
IF('Publication Table'!$C$5="Operations cancelled by patient",
SUMIFS(AllPublicationData!$G:$G,AllPublicationData!$A:$A,'Publication Table'!$B150,AllPublicationData!$B:$B,'Publication Table'!$C$4,AllPublicationData!$D:$D,'Publication Table'!M$7),
IF('Publication Table'!$C$5="Operations cancelled for clinical reasons",
SUMIFS(AllPublicationData!$G:$G,AllPublicationData!$A:$A,'Publication Table'!$B150,AllPublicationData!$B:$B,'Publication Table'!$C$4,AllPublicationData!$D:$D,'Publication Table'!M$7),
IF('Publication Table'!$C$5="Operations cancelled for non-clinical/capacity reasons",
SUMIFS(AllPublicationData!$G:$G,AllPublicationData!$A:$A,'Publication Table'!$B150,AllPublicationData!$B:$B,'Publication Table'!$C$4,AllPublicationData!$D:$D,'Publication Table'!M$7),
IF('Publication Table'!$C$5="Cancellations for other reasons",
SUMIFS(AllPublicationData!$G:$G,AllPublicationData!$A:$A,'Publication Table'!$B150,AllPublicationData!$B:$B,'Publication Table'!$C$4,AllPublicationData!$D:$D,'Publication Table'!M$7)))))))+
IF(AND($C$4="NHS Scotland",$C$5="Total Operations"),
SUMIFS(AllPublicationData!$E:$E,AllPublicationData!$A:$A,'Publication Table'!$B150,AllPublicationData!$B:$B,'Publication Table'!M$7),
IF(AND($C$4="NHS Scotland",$C$5="All Cancelled Operations"),
SUMIFS(AllPublicationData!$F:$F,AllPublicationData!$A:$A,'Publication Table'!$B150,AllPublicationData!$B:$B,'Publication Table'!M$7),
IF(AND($C$4="NHS Scotland",$C$5="Operations cancelled by patient"),
SUMIFS(AllPublicationData!$G:$G,AllPublicationData!$A:$A,'Publication Table'!$B150,AllPublicationData!$B:$B,'Publication Table'!M$7),
IF(AND($C$4="NHS Scotland",$C$5="Operations cancelled for clinical reasons"),
SUMIFS(AllPublicationData!$H:$H,AllPublicationData!$A:$A,'Publication Table'!$B150,AllPublicationData!$B:$B,'Publication Table'!M$7),
IF(AND($C$4="NHS Scotland",$C$5="Operations cancelled for non-clinical/capacity reasons"),
SUMIFS(AllPublicationData!$I:$I,AllPublicationData!$A:$A,'Publication Table'!$B150,AllPublicationData!$B:$B,'Publication Table'!M$7),
IF(AND($C$4="NHS Scotland",$C$5="Cancellations for other reasons"),
SUMIFS(AllPublicationData!$J:$J,AllPublicationData!$A:$A,'Publication Table'!$B150,AllPublicationData!$B:$B,'Publication Table'!M$7)))))))</f>
        <v>0</v>
      </c>
      <c r="N150" s="90">
        <f>IF($C$5="Total Operations",
SUMIFS(AllPublicationData!$E:$E,AllPublicationData!$A:$A,'Publication Table'!$B150,AllPublicationData!$B:$B,'Publication Table'!$C$4,AllPublicationData!$D:$D,'Publication Table'!N$7),
IF('Publication Table'!$C$5="All Cancelled Operations",
SUMIFS(AllPublicationData!$F:$F,AllPublicationData!$A:$A,'Publication Table'!$B150,AllPublicationData!$B:$B,'Publication Table'!$C$4,AllPublicationData!$D:$D,'Publication Table'!N$7),
IF('Publication Table'!$C$5="Operations cancelled by patient",
SUMIFS(AllPublicationData!$G:$G,AllPublicationData!$A:$A,'Publication Table'!$B150,AllPublicationData!$B:$B,'Publication Table'!$C$4,AllPublicationData!$D:$D,'Publication Table'!N$7),
IF('Publication Table'!$C$5="Operations cancelled for clinical reasons",
SUMIFS(AllPublicationData!$G:$G,AllPublicationData!$A:$A,'Publication Table'!$B150,AllPublicationData!$B:$B,'Publication Table'!$C$4,AllPublicationData!$D:$D,'Publication Table'!N$7),
IF('Publication Table'!$C$5="Operations cancelled for non-clinical/capacity reasons",
SUMIFS(AllPublicationData!$G:$G,AllPublicationData!$A:$A,'Publication Table'!$B150,AllPublicationData!$B:$B,'Publication Table'!$C$4,AllPublicationData!$D:$D,'Publication Table'!N$7),
IF('Publication Table'!$C$5="Cancellations for other reasons",
SUMIFS(AllPublicationData!$G:$G,AllPublicationData!$A:$A,'Publication Table'!$B150,AllPublicationData!$B:$B,'Publication Table'!$C$4,AllPublicationData!$D:$D,'Publication Table'!N$7)))))))+
IF(AND($C$4="NHS Scotland",$C$5="Total Operations"),
SUMIFS(AllPublicationData!$E:$E,AllPublicationData!$A:$A,'Publication Table'!$B150,AllPublicationData!$B:$B,'Publication Table'!N$7),
IF(AND($C$4="NHS Scotland",$C$5="All Cancelled Operations"),
SUMIFS(AllPublicationData!$F:$F,AllPublicationData!$A:$A,'Publication Table'!$B150,AllPublicationData!$B:$B,'Publication Table'!N$7),
IF(AND($C$4="NHS Scotland",$C$5="Operations cancelled by patient"),
SUMIFS(AllPublicationData!$G:$G,AllPublicationData!$A:$A,'Publication Table'!$B150,AllPublicationData!$B:$B,'Publication Table'!N$7),
IF(AND($C$4="NHS Scotland",$C$5="Operations cancelled for clinical reasons"),
SUMIFS(AllPublicationData!$H:$H,AllPublicationData!$A:$A,'Publication Table'!$B150,AllPublicationData!$B:$B,'Publication Table'!N$7),
IF(AND($C$4="NHS Scotland",$C$5="Operations cancelled for non-clinical/capacity reasons"),
SUMIFS(AllPublicationData!$I:$I,AllPublicationData!$A:$A,'Publication Table'!$B150,AllPublicationData!$B:$B,'Publication Table'!N$7),
IF(AND($C$4="NHS Scotland",$C$5="Cancellations for other reasons"),
SUMIFS(AllPublicationData!$J:$J,AllPublicationData!$A:$A,'Publication Table'!$B150,AllPublicationData!$B:$B,'Publication Table'!N$7)))))))</f>
        <v>0</v>
      </c>
      <c r="O150" s="90">
        <f>IF($C$5="Total Operations",
SUMIFS(AllPublicationData!$E:$E,AllPublicationData!$A:$A,'Publication Table'!$B150,AllPublicationData!$B:$B,'Publication Table'!$C$4,AllPublicationData!$D:$D,'Publication Table'!O$7),
IF('Publication Table'!$C$5="All Cancelled Operations",
SUMIFS(AllPublicationData!$F:$F,AllPublicationData!$A:$A,'Publication Table'!$B150,AllPublicationData!$B:$B,'Publication Table'!$C$4,AllPublicationData!$D:$D,'Publication Table'!O$7),
IF('Publication Table'!$C$5="Operations cancelled by patient",
SUMIFS(AllPublicationData!$G:$G,AllPublicationData!$A:$A,'Publication Table'!$B150,AllPublicationData!$B:$B,'Publication Table'!$C$4,AllPublicationData!$D:$D,'Publication Table'!O$7),
IF('Publication Table'!$C$5="Operations cancelled for clinical reasons",
SUMIFS(AllPublicationData!$G:$G,AllPublicationData!$A:$A,'Publication Table'!$B150,AllPublicationData!$B:$B,'Publication Table'!$C$4,AllPublicationData!$D:$D,'Publication Table'!O$7),
IF('Publication Table'!$C$5="Operations cancelled for non-clinical/capacity reasons",
SUMIFS(AllPublicationData!$G:$G,AllPublicationData!$A:$A,'Publication Table'!$B150,AllPublicationData!$B:$B,'Publication Table'!$C$4,AllPublicationData!$D:$D,'Publication Table'!O$7),
IF('Publication Table'!$C$5="Cancellations for other reasons",
SUMIFS(AllPublicationData!$G:$G,AllPublicationData!$A:$A,'Publication Table'!$B150,AllPublicationData!$B:$B,'Publication Table'!$C$4,AllPublicationData!$D:$D,'Publication Table'!O$7)))))))+
IF(AND($C$4="NHS Scotland",$C$5="Total Operations"),
SUMIFS(AllPublicationData!$E:$E,AllPublicationData!$A:$A,'Publication Table'!$B150,AllPublicationData!$B:$B,'Publication Table'!O$7),
IF(AND($C$4="NHS Scotland",$C$5="All Cancelled Operations"),
SUMIFS(AllPublicationData!$F:$F,AllPublicationData!$A:$A,'Publication Table'!$B150,AllPublicationData!$B:$B,'Publication Table'!O$7),
IF(AND($C$4="NHS Scotland",$C$5="Operations cancelled by patient"),
SUMIFS(AllPublicationData!$G:$G,AllPublicationData!$A:$A,'Publication Table'!$B150,AllPublicationData!$B:$B,'Publication Table'!O$7),
IF(AND($C$4="NHS Scotland",$C$5="Operations cancelled for clinical reasons"),
SUMIFS(AllPublicationData!$H:$H,AllPublicationData!$A:$A,'Publication Table'!$B150,AllPublicationData!$B:$B,'Publication Table'!O$7),
IF(AND($C$4="NHS Scotland",$C$5="Operations cancelled for non-clinical/capacity reasons"),
SUMIFS(AllPublicationData!$I:$I,AllPublicationData!$A:$A,'Publication Table'!$B150,AllPublicationData!$B:$B,'Publication Table'!O$7),
IF(AND($C$4="NHS Scotland",$C$5="Cancellations for other reasons"),
SUMIFS(AllPublicationData!$J:$J,AllPublicationData!$A:$A,'Publication Table'!$B150,AllPublicationData!$B:$B,'Publication Table'!O$7)))))))</f>
        <v>0</v>
      </c>
      <c r="P150" s="90">
        <f>IF($C$5="Total Operations",
SUMIFS(AllPublicationData!$E:$E,AllPublicationData!$A:$A,'Publication Table'!$B150,AllPublicationData!$B:$B,'Publication Table'!$C$4,AllPublicationData!$D:$D,'Publication Table'!P$7),
IF('Publication Table'!$C$5="All Cancelled Operations",
SUMIFS(AllPublicationData!$F:$F,AllPublicationData!$A:$A,'Publication Table'!$B150,AllPublicationData!$B:$B,'Publication Table'!$C$4,AllPublicationData!$D:$D,'Publication Table'!P$7),
IF('Publication Table'!$C$5="Operations cancelled by patient",
SUMIFS(AllPublicationData!$G:$G,AllPublicationData!$A:$A,'Publication Table'!$B150,AllPublicationData!$B:$B,'Publication Table'!$C$4,AllPublicationData!$D:$D,'Publication Table'!P$7),
IF('Publication Table'!$C$5="Operations cancelled for clinical reasons",
SUMIFS(AllPublicationData!$G:$G,AllPublicationData!$A:$A,'Publication Table'!$B150,AllPublicationData!$B:$B,'Publication Table'!$C$4,AllPublicationData!$D:$D,'Publication Table'!P$7),
IF('Publication Table'!$C$5="Operations cancelled for non-clinical/capacity reasons",
SUMIFS(AllPublicationData!$G:$G,AllPublicationData!$A:$A,'Publication Table'!$B150,AllPublicationData!$B:$B,'Publication Table'!$C$4,AllPublicationData!$D:$D,'Publication Table'!P$7),
IF('Publication Table'!$C$5="Cancellations for other reasons",
SUMIFS(AllPublicationData!$G:$G,AllPublicationData!$A:$A,'Publication Table'!$B150,AllPublicationData!$B:$B,'Publication Table'!$C$4,AllPublicationData!$D:$D,'Publication Table'!P$7)))))))+
IF(AND($C$4="NHS Scotland",$C$5="Total Operations"),
SUMIFS(AllPublicationData!$E:$E,AllPublicationData!$A:$A,'Publication Table'!$B150,AllPublicationData!$B:$B,'Publication Table'!P$7),
IF(AND($C$4="NHS Scotland",$C$5="All Cancelled Operations"),
SUMIFS(AllPublicationData!$F:$F,AllPublicationData!$A:$A,'Publication Table'!$B150,AllPublicationData!$B:$B,'Publication Table'!P$7),
IF(AND($C$4="NHS Scotland",$C$5="Operations cancelled by patient"),
SUMIFS(AllPublicationData!$G:$G,AllPublicationData!$A:$A,'Publication Table'!$B150,AllPublicationData!$B:$B,'Publication Table'!P$7),
IF(AND($C$4="NHS Scotland",$C$5="Operations cancelled for clinical reasons"),
SUMIFS(AllPublicationData!$H:$H,AllPublicationData!$A:$A,'Publication Table'!$B150,AllPublicationData!$B:$B,'Publication Table'!P$7),
IF(AND($C$4="NHS Scotland",$C$5="Operations cancelled for non-clinical/capacity reasons"),
SUMIFS(AllPublicationData!$I:$I,AllPublicationData!$A:$A,'Publication Table'!$B150,AllPublicationData!$B:$B,'Publication Table'!P$7),
IF(AND($C$4="NHS Scotland",$C$5="Cancellations for other reasons"),
SUMIFS(AllPublicationData!$J:$J,AllPublicationData!$A:$A,'Publication Table'!$B150,AllPublicationData!$B:$B,'Publication Table'!P$7)))))))</f>
        <v>0</v>
      </c>
      <c r="Q150" s="90">
        <f>IF($C$5="Total Operations",
SUMIFS(AllPublicationData!$E:$E,AllPublicationData!$A:$A,'Publication Table'!$B150,AllPublicationData!$B:$B,'Publication Table'!$C$4,AllPublicationData!$D:$D,'Publication Table'!Q$7),
IF('Publication Table'!$C$5="All Cancelled Operations",
SUMIFS(AllPublicationData!$F:$F,AllPublicationData!$A:$A,'Publication Table'!$B150,AllPublicationData!$B:$B,'Publication Table'!$C$4,AllPublicationData!$D:$D,'Publication Table'!Q$7),
IF('Publication Table'!$C$5="Operations cancelled by patient",
SUMIFS(AllPublicationData!$G:$G,AllPublicationData!$A:$A,'Publication Table'!$B150,AllPublicationData!$B:$B,'Publication Table'!$C$4,AllPublicationData!$D:$D,'Publication Table'!Q$7),
IF('Publication Table'!$C$5="Operations cancelled for clinical reasons",
SUMIFS(AllPublicationData!$G:$G,AllPublicationData!$A:$A,'Publication Table'!$B150,AllPublicationData!$B:$B,'Publication Table'!$C$4,AllPublicationData!$D:$D,'Publication Table'!Q$7),
IF('Publication Table'!$C$5="Operations cancelled for non-clinical/capacity reasons",
SUMIFS(AllPublicationData!$G:$G,AllPublicationData!$A:$A,'Publication Table'!$B150,AllPublicationData!$B:$B,'Publication Table'!$C$4,AllPublicationData!$D:$D,'Publication Table'!Q$7),
IF('Publication Table'!$C$5="Cancellations for other reasons",
SUMIFS(AllPublicationData!$G:$G,AllPublicationData!$A:$A,'Publication Table'!$B150,AllPublicationData!$B:$B,'Publication Table'!$C$4,AllPublicationData!$D:$D,'Publication Table'!Q$7)))))))+
IF(AND($C$4="NHS Scotland",$C$5="Total Operations"),
SUMIFS(AllPublicationData!$E:$E,AllPublicationData!$A:$A,'Publication Table'!$B150,AllPublicationData!$B:$B,'Publication Table'!Q$7),
IF(AND($C$4="NHS Scotland",$C$5="All Cancelled Operations"),
SUMIFS(AllPublicationData!$F:$F,AllPublicationData!$A:$A,'Publication Table'!$B150,AllPublicationData!$B:$B,'Publication Table'!Q$7),
IF(AND($C$4="NHS Scotland",$C$5="Operations cancelled by patient"),
SUMIFS(AllPublicationData!$G:$G,AllPublicationData!$A:$A,'Publication Table'!$B150,AllPublicationData!$B:$B,'Publication Table'!Q$7),
IF(AND($C$4="NHS Scotland",$C$5="Operations cancelled for clinical reasons"),
SUMIFS(AllPublicationData!$H:$H,AllPublicationData!$A:$A,'Publication Table'!$B150,AllPublicationData!$B:$B,'Publication Table'!Q$7),
IF(AND($C$4="NHS Scotland",$C$5="Operations cancelled for non-clinical/capacity reasons"),
SUMIFS(AllPublicationData!$I:$I,AllPublicationData!$A:$A,'Publication Table'!$B150,AllPublicationData!$B:$B,'Publication Table'!Q$7),
IF(AND($C$4="NHS Scotland",$C$5="Cancellations for other reasons"),
SUMIFS(AllPublicationData!$J:$J,AllPublicationData!$A:$A,'Publication Table'!$B150,AllPublicationData!$B:$B,'Publication Table'!Q$7)))))))</f>
        <v>0</v>
      </c>
      <c r="R150" s="90">
        <f>IF($C$5="Total Operations",
SUMIFS(AllPublicationData!$E:$E,AllPublicationData!$A:$A,'Publication Table'!$B150,AllPublicationData!$B:$B,'Publication Table'!$C$4,AllPublicationData!$D:$D,'Publication Table'!R$7),
IF('Publication Table'!$C$5="All Cancelled Operations",
SUMIFS(AllPublicationData!$F:$F,AllPublicationData!$A:$A,'Publication Table'!$B150,AllPublicationData!$B:$B,'Publication Table'!$C$4,AllPublicationData!$D:$D,'Publication Table'!R$7),
IF('Publication Table'!$C$5="Operations cancelled by patient",
SUMIFS(AllPublicationData!$G:$G,AllPublicationData!$A:$A,'Publication Table'!$B150,AllPublicationData!$B:$B,'Publication Table'!$C$4,AllPublicationData!$D:$D,'Publication Table'!R$7),
IF('Publication Table'!$C$5="Operations cancelled for clinical reasons",
SUMIFS(AllPublicationData!$G:$G,AllPublicationData!$A:$A,'Publication Table'!$B150,AllPublicationData!$B:$B,'Publication Table'!$C$4,AllPublicationData!$D:$D,'Publication Table'!R$7),
IF('Publication Table'!$C$5="Operations cancelled for non-clinical/capacity reasons",
SUMIFS(AllPublicationData!$G:$G,AllPublicationData!$A:$A,'Publication Table'!$B150,AllPublicationData!$B:$B,'Publication Table'!$C$4,AllPublicationData!$D:$D,'Publication Table'!R$7),
IF('Publication Table'!$C$5="Cancellations for other reasons",
SUMIFS(AllPublicationData!$G:$G,AllPublicationData!$A:$A,'Publication Table'!$B150,AllPublicationData!$B:$B,'Publication Table'!$C$4,AllPublicationData!$D:$D,'Publication Table'!R$7)))))))+
IF(AND($C$4="NHS Scotland",$C$5="Total Operations"),
SUMIFS(AllPublicationData!$E:$E,AllPublicationData!$A:$A,'Publication Table'!$B150,AllPublicationData!$B:$B,'Publication Table'!R$7),
IF(AND($C$4="NHS Scotland",$C$5="All Cancelled Operations"),
SUMIFS(AllPublicationData!$F:$F,AllPublicationData!$A:$A,'Publication Table'!$B150,AllPublicationData!$B:$B,'Publication Table'!R$7),
IF(AND($C$4="NHS Scotland",$C$5="Operations cancelled by patient"),
SUMIFS(AllPublicationData!$G:$G,AllPublicationData!$A:$A,'Publication Table'!$B150,AllPublicationData!$B:$B,'Publication Table'!R$7),
IF(AND($C$4="NHS Scotland",$C$5="Operations cancelled for clinical reasons"),
SUMIFS(AllPublicationData!$H:$H,AllPublicationData!$A:$A,'Publication Table'!$B150,AllPublicationData!$B:$B,'Publication Table'!R$7),
IF(AND($C$4="NHS Scotland",$C$5="Operations cancelled for non-clinical/capacity reasons"),
SUMIFS(AllPublicationData!$I:$I,AllPublicationData!$A:$A,'Publication Table'!$B150,AllPublicationData!$B:$B,'Publication Table'!R$7),
IF(AND($C$4="NHS Scotland",$C$5="Cancellations for other reasons"),
SUMIFS(AllPublicationData!$J:$J,AllPublicationData!$A:$A,'Publication Table'!$B150,AllPublicationData!$B:$B,'Publication Table'!R$7)))))))</f>
        <v>0</v>
      </c>
    </row>
    <row r="151" spans="3:18" x14ac:dyDescent="0.35">
      <c r="C151" s="81">
        <f>IF($C$5="Total Operations",
SUMIFS(AllPublicationData!$E:$E,AllPublicationData!$A:$A,'Publication Table'!$B151,AllPublicationData!$B:$B,'Publication Table'!$C$4),
IF('Publication Table'!$C$5="All Cancelled Operations",
SUMIFS(AllPublicationData!$F:$F,AllPublicationData!$A:$A,'Publication Table'!$B151,AllPublicationData!$B:$B,'Publication Table'!$C$4),
IF('Publication Table'!$C$5="Operations cancelled by patient",
SUMIFS(AllPublicationData!$G:$G,AllPublicationData!$A:$A,'Publication Table'!$B151,AllPublicationData!$B:$B,'Publication Table'!$C$4),
IF('Publication Table'!$C$5="Operations cancelled for clinical reasons",
SUMIFS(AllPublicationData!$H:$H,AllPublicationData!$A:$A,'Publication Table'!$B151,AllPublicationData!$B:$B,'Publication Table'!$C$4),
IF('Publication Table'!$C$5="Operations cancelled for non-clinical/capacity reasons",
SUMIFS(AllPublicationData!$I:$I,AllPublicationData!$A:$A,'Publication Table'!$B151,AllPublicationData!$B:$B,'Publication Table'!$C$4),
IF('Publication Table'!$C$5="Cancellations for other reasons",
SUMIFS(AllPublicationData!$J:$J,AllPublicationData!$A:$A,'Publication Table'!$B151,AllPublicationData!$B:$B,'Publication Table'!$C$4)))))))+
IF(AND($C$4="NHS Scotland",$C$5="Total Operations"),
SUMIFS(AllPublicationData!$E:$E,AllPublicationData!$A:$A,'Publication Table'!$B151),
IF(AND($C$4="NHS Scotland",$C$5="All Cancelled Operations"),
SUMIFS(AllPublicationData!$F:$F,AllPublicationData!$A:$A,'Publication Table'!$B151),
IF(AND($C$4="NHS Scotland",$C$5="Operations cancelled by patient"),
SUMIFS(AllPublicationData!$G:$G,AllPublicationData!$A:$A,'Publication Table'!$B151),
IF(AND($C$4="NHS Scotland",$C$5="Operations cancelled for clinical reasons"),
SUMIFS(AllPublicationData!$H:$H,AllPublicationData!$A:$A,'Publication Table'!$B151),
IF(AND($C$4="NHS Scotland",$C$5="Operations cancelled for non-clinical/capacity reasons"),
SUMIFS(AllPublicationData!$I:$I,AllPublicationData!$A:$A,'Publication Table'!$B151),
IF(AND($C$4="NHS Scotland",$C$5="Cancellations for other reasons"),
SUMIFS(AllPublicationData!$J:$J,AllPublicationData!$A:$A,'Publication Table'!$B151)))))))</f>
        <v>0</v>
      </c>
      <c r="D151" s="90">
        <f>IF($C$5="Total Operations",
SUMIFS(AllPublicationData!$E:$E,AllPublicationData!$A:$A,'Publication Table'!$B151,AllPublicationData!$B:$B,'Publication Table'!$C$4,AllPublicationData!$D:$D,'Publication Table'!D$7),
IF('Publication Table'!$C$5="All Cancelled Operations",
SUMIFS(AllPublicationData!$F:$F,AllPublicationData!$A:$A,'Publication Table'!$B151,AllPublicationData!$B:$B,'Publication Table'!$C$4,AllPublicationData!$D:$D,'Publication Table'!D$7),
IF('Publication Table'!$C$5="Operations cancelled by patient",
SUMIFS(AllPublicationData!$G:$G,AllPublicationData!$A:$A,'Publication Table'!$B151,AllPublicationData!$B:$B,'Publication Table'!$C$4,AllPublicationData!$D:$D,'Publication Table'!D$7),
IF('Publication Table'!$C$5="Operations cancelled for clinical reasons",
SUMIFS(AllPublicationData!$H:$H,AllPublicationData!$A:$A,'Publication Table'!$B151,AllPublicationData!$B:$B,'Publication Table'!$C$4,AllPublicationData!$D:$D,'Publication Table'!D$7),
IF('Publication Table'!$C$5="Operations cancelled for non-clinical/capacity reasons",
SUMIFS(AllPublicationData!$I:$I,AllPublicationData!$A:$A,'Publication Table'!$B151,AllPublicationData!$B:$B,'Publication Table'!$C$4,AllPublicationData!$D:$D,'Publication Table'!D$7),
IF('Publication Table'!$C$5="Cancellations for other reasons",
SUMIFS(AllPublicationData!$J:$J,AllPublicationData!$A:$A,'Publication Table'!$B151,AllPublicationData!$B:$B,'Publication Table'!$C$4,AllPublicationData!$D:$D,'Publication Table'!D$7)))))))+
IF(AND($C$4="NHS Scotland",$C$5="Total Operations"),
SUMIFS(AllPublicationData!$E:$E,AllPublicationData!$A:$A,'Publication Table'!$B151,AllPublicationData!$B:$B,'Publication Table'!D$7),
IF(AND($C$4="NHS Scotland",$C$5="All Cancelled Operations"),
SUMIFS(AllPublicationData!$F:$F,AllPublicationData!$A:$A,'Publication Table'!$B151,AllPublicationData!$B:$B,'Publication Table'!D$7),
IF(AND($C$4="NHS Scotland",$C$5="Operations cancelled by patient"),
SUMIFS(AllPublicationData!$G:$G,AllPublicationData!$A:$A,'Publication Table'!$B151,AllPublicationData!$B:$B,'Publication Table'!D$7),
IF(AND($C$4="NHS Scotland",$C$5="Operations cancelled for clinical reasons"),
SUMIFS(AllPublicationData!$H:$H,AllPublicationData!$A:$A,'Publication Table'!$B151,AllPublicationData!$B:$B,'Publication Table'!D$7),
IF(AND($C$4="NHS Scotland",$C$5="Operations cancelled for non-clinical/capacity reasons"),
SUMIFS(AllPublicationData!$I:$I,AllPublicationData!$A:$A,'Publication Table'!$B151,AllPublicationData!$B:$B,'Publication Table'!D$7),
IF(AND($C$4="NHS Scotland",$C$5="Cancellations for other reasons"),
SUMIFS(AllPublicationData!$J:$J,AllPublicationData!$A:$A,'Publication Table'!$B151,AllPublicationData!$B:$B,'Publication Table'!D$7)))))))</f>
        <v>0</v>
      </c>
      <c r="E151" s="90">
        <f>IF($C$5="Total Operations",
SUMIFS(AllPublicationData!$E:$E,AllPublicationData!$A:$A,'Publication Table'!$B151,AllPublicationData!$B:$B,'Publication Table'!$C$4,AllPublicationData!$D:$D,'Publication Table'!E$7),
IF('Publication Table'!$C$5="All Cancelled Operations",
SUMIFS(AllPublicationData!$F:$F,AllPublicationData!$A:$A,'Publication Table'!$B151,AllPublicationData!$B:$B,'Publication Table'!$C$4,AllPublicationData!$D:$D,'Publication Table'!E$7),
IF('Publication Table'!$C$5="Operations cancelled by patient",
SUMIFS(AllPublicationData!$G:$G,AllPublicationData!$A:$A,'Publication Table'!$B151,AllPublicationData!$B:$B,'Publication Table'!$C$4,AllPublicationData!$D:$D,'Publication Table'!E$7),
IF('Publication Table'!$C$5="Operations cancelled for clinical reasons",
SUMIFS(AllPublicationData!$H:$H,AllPublicationData!$A:$A,'Publication Table'!$B151,AllPublicationData!$B:$B,'Publication Table'!$C$4,AllPublicationData!$D:$D,'Publication Table'!E$7),
IF('Publication Table'!$C$5="Operations cancelled for non-clinical/capacity reasons",
SUMIFS(AllPublicationData!$I:$I,AllPublicationData!$A:$A,'Publication Table'!$B151,AllPublicationData!$B:$B,'Publication Table'!$C$4,AllPublicationData!$D:$D,'Publication Table'!E$7),
IF('Publication Table'!$C$5="Cancellations for other reasons",
SUMIFS(AllPublicationData!$J:$J,AllPublicationData!$A:$A,'Publication Table'!$B151,AllPublicationData!$B:$B,'Publication Table'!$C$4,AllPublicationData!$D:$D,'Publication Table'!E$7)))))))+
IF(AND($C$4="NHS Scotland",$C$5="Total Operations"),
SUMIFS(AllPublicationData!$E:$E,AllPublicationData!$A:$A,'Publication Table'!$B151,AllPublicationData!$B:$B,'Publication Table'!E$7),
IF(AND($C$4="NHS Scotland",$C$5="All Cancelled Operations"),
SUMIFS(AllPublicationData!$F:$F,AllPublicationData!$A:$A,'Publication Table'!$B151,AllPublicationData!$B:$B,'Publication Table'!E$7),
IF(AND($C$4="NHS Scotland",$C$5="Operations cancelled by patient"),
SUMIFS(AllPublicationData!$G:$G,AllPublicationData!$A:$A,'Publication Table'!$B151,AllPublicationData!$B:$B,'Publication Table'!E$7),
IF(AND($C$4="NHS Scotland",$C$5="Operations cancelled for clinical reasons"),
SUMIFS(AllPublicationData!$H:$H,AllPublicationData!$A:$A,'Publication Table'!$B151,AllPublicationData!$B:$B,'Publication Table'!E$7),
IF(AND($C$4="NHS Scotland",$C$5="Operations cancelled for non-clinical/capacity reasons"),
SUMIFS(AllPublicationData!$I:$I,AllPublicationData!$A:$A,'Publication Table'!$B151,AllPublicationData!$B:$B,'Publication Table'!E$7),
IF(AND($C$4="NHS Scotland",$C$5="Cancellations for other reasons"),
SUMIFS(AllPublicationData!$J:$J,AllPublicationData!$A:$A,'Publication Table'!$B151,AllPublicationData!$B:$B,'Publication Table'!E$7)))))))</f>
        <v>0</v>
      </c>
      <c r="F151" s="90">
        <f>IF($C$5="Total Operations",
SUMIFS(AllPublicationData!$E:$E,AllPublicationData!$A:$A,'Publication Table'!$B151,AllPublicationData!$B:$B,'Publication Table'!$C$4,AllPublicationData!$D:$D,'Publication Table'!F$7),
IF('Publication Table'!$C$5="All Cancelled Operations",
SUMIFS(AllPublicationData!$F:$F,AllPublicationData!$A:$A,'Publication Table'!$B151,AllPublicationData!$B:$B,'Publication Table'!$C$4,AllPublicationData!$D:$D,'Publication Table'!F$7),
IF('Publication Table'!$C$5="Operations cancelled by patient",
SUMIFS(AllPublicationData!$G:$G,AllPublicationData!$A:$A,'Publication Table'!$B151,AllPublicationData!$B:$B,'Publication Table'!$C$4,AllPublicationData!$D:$D,'Publication Table'!F$7),
IF('Publication Table'!$C$5="Operations cancelled for clinical reasons",
SUMIFS(AllPublicationData!$H:$H,AllPublicationData!$A:$A,'Publication Table'!$B151,AllPublicationData!$B:$B,'Publication Table'!$C$4,AllPublicationData!$D:$D,'Publication Table'!F$7),
IF('Publication Table'!$C$5="Operations cancelled for non-clinical/capacity reasons",
SUMIFS(AllPublicationData!$I:$I,AllPublicationData!$A:$A,'Publication Table'!$B151,AllPublicationData!$B:$B,'Publication Table'!$C$4,AllPublicationData!$D:$D,'Publication Table'!F$7),
IF('Publication Table'!$C$5="Cancellations for other reasons",
SUMIFS(AllPublicationData!$J:$J,AllPublicationData!$A:$A,'Publication Table'!$B151,AllPublicationData!$B:$B,'Publication Table'!$C$4,AllPublicationData!$D:$D,'Publication Table'!F$7)))))))+
IF(AND($C$4="NHS Scotland",$C$5="Total Operations"),
SUMIFS(AllPublicationData!$E:$E,AllPublicationData!$A:$A,'Publication Table'!$B151,AllPublicationData!$B:$B,'Publication Table'!F$7),
IF(AND($C$4="NHS Scotland",$C$5="All Cancelled Operations"),
SUMIFS(AllPublicationData!$F:$F,AllPublicationData!$A:$A,'Publication Table'!$B151,AllPublicationData!$B:$B,'Publication Table'!F$7),
IF(AND($C$4="NHS Scotland",$C$5="Operations cancelled by patient"),
SUMIFS(AllPublicationData!$G:$G,AllPublicationData!$A:$A,'Publication Table'!$B151,AllPublicationData!$B:$B,'Publication Table'!F$7),
IF(AND($C$4="NHS Scotland",$C$5="Operations cancelled for clinical reasons"),
SUMIFS(AllPublicationData!$H:$H,AllPublicationData!$A:$A,'Publication Table'!$B151,AllPublicationData!$B:$B,'Publication Table'!F$7),
IF(AND($C$4="NHS Scotland",$C$5="Operations cancelled for non-clinical/capacity reasons"),
SUMIFS(AllPublicationData!$I:$I,AllPublicationData!$A:$A,'Publication Table'!$B151,AllPublicationData!$B:$B,'Publication Table'!F$7),
IF(AND($C$4="NHS Scotland",$C$5="Cancellations for other reasons"),
SUMIFS(AllPublicationData!$J:$J,AllPublicationData!$A:$A,'Publication Table'!$B151,AllPublicationData!$B:$B,'Publication Table'!F$7)))))))</f>
        <v>0</v>
      </c>
      <c r="G151" s="90">
        <f>IF($C$5="Total Operations",
SUMIFS(AllPublicationData!$E:$E,AllPublicationData!$A:$A,'Publication Table'!$B151,AllPublicationData!$B:$B,'Publication Table'!$C$4,AllPublicationData!$D:$D,'Publication Table'!G$7),
IF('Publication Table'!$C$5="All Cancelled Operations",
SUMIFS(AllPublicationData!$F:$F,AllPublicationData!$A:$A,'Publication Table'!$B151,AllPublicationData!$B:$B,'Publication Table'!$C$4,AllPublicationData!$D:$D,'Publication Table'!G$7),
IF('Publication Table'!$C$5="Operations cancelled by patient",
SUMIFS(AllPublicationData!$G:$G,AllPublicationData!$A:$A,'Publication Table'!$B151,AllPublicationData!$B:$B,'Publication Table'!$C$4,AllPublicationData!$D:$D,'Publication Table'!G$7),
IF('Publication Table'!$C$5="Operations cancelled for clinical reasons",
SUMIFS(AllPublicationData!$H:$H,AllPublicationData!$A:$A,'Publication Table'!$B151,AllPublicationData!$B:$B,'Publication Table'!$C$4,AllPublicationData!$D:$D,'Publication Table'!G$7),
IF('Publication Table'!$C$5="Operations cancelled for non-clinical/capacity reasons",
SUMIFS(AllPublicationData!$I:$I,AllPublicationData!$A:$A,'Publication Table'!$B151,AllPublicationData!$B:$B,'Publication Table'!$C$4,AllPublicationData!$D:$D,'Publication Table'!G$7),
IF('Publication Table'!$C$5="Cancellations for other reasons",
SUMIFS(AllPublicationData!$J:$J,AllPublicationData!$A:$A,'Publication Table'!$B151,AllPublicationData!$B:$B,'Publication Table'!$C$4,AllPublicationData!$D:$D,'Publication Table'!G$7)))))))+
IF(AND($C$4="NHS Scotland",$C$5="Total Operations"),
SUMIFS(AllPublicationData!$E:$E,AllPublicationData!$A:$A,'Publication Table'!$B151,AllPublicationData!$B:$B,'Publication Table'!G$7),
IF(AND($C$4="NHS Scotland",$C$5="All Cancelled Operations"),
SUMIFS(AllPublicationData!$F:$F,AllPublicationData!$A:$A,'Publication Table'!$B151,AllPublicationData!$B:$B,'Publication Table'!G$7),
IF(AND($C$4="NHS Scotland",$C$5="Operations cancelled by patient"),
SUMIFS(AllPublicationData!$G:$G,AllPublicationData!$A:$A,'Publication Table'!$B151,AllPublicationData!$B:$B,'Publication Table'!G$7),
IF(AND($C$4="NHS Scotland",$C$5="Operations cancelled for clinical reasons"),
SUMIFS(AllPublicationData!$H:$H,AllPublicationData!$A:$A,'Publication Table'!$B151,AllPublicationData!$B:$B,'Publication Table'!G$7),
IF(AND($C$4="NHS Scotland",$C$5="Operations cancelled for non-clinical/capacity reasons"),
SUMIFS(AllPublicationData!$I:$I,AllPublicationData!$A:$A,'Publication Table'!$B151,AllPublicationData!$B:$B,'Publication Table'!G$7),
IF(AND($C$4="NHS Scotland",$C$5="Cancellations for other reasons"),
SUMIFS(AllPublicationData!$J:$J,AllPublicationData!$A:$A,'Publication Table'!$B151,AllPublicationData!$B:$B,'Publication Table'!G$7)))))))</f>
        <v>0</v>
      </c>
      <c r="H151" s="90">
        <f>IF($C$5="Total Operations",
SUMIFS(AllPublicationData!$E:$E,AllPublicationData!$A:$A,'Publication Table'!$B151,AllPublicationData!$B:$B,'Publication Table'!$C$4,AllPublicationData!$D:$D,'Publication Table'!H$7),
IF('Publication Table'!$C$5="All Cancelled Operations",
SUMIFS(AllPublicationData!$F:$F,AllPublicationData!$A:$A,'Publication Table'!$B151,AllPublicationData!$B:$B,'Publication Table'!$C$4,AllPublicationData!$D:$D,'Publication Table'!H$7),
IF('Publication Table'!$C$5="Operations cancelled by patient",
SUMIFS(AllPublicationData!$G:$G,AllPublicationData!$A:$A,'Publication Table'!$B151,AllPublicationData!$B:$B,'Publication Table'!$C$4,AllPublicationData!$D:$D,'Publication Table'!H$7),
IF('Publication Table'!$C$5="Operations cancelled for clinical reasons",
SUMIFS(AllPublicationData!$H:$H,AllPublicationData!$A:$A,'Publication Table'!$B151,AllPublicationData!$B:$B,'Publication Table'!$C$4,AllPublicationData!$D:$D,'Publication Table'!H$7),
IF('Publication Table'!$C$5="Operations cancelled for non-clinical/capacity reasons",
SUMIFS(AllPublicationData!$I:$I,AllPublicationData!$A:$A,'Publication Table'!$B151,AllPublicationData!$B:$B,'Publication Table'!$C$4,AllPublicationData!$D:$D,'Publication Table'!H$7),
IF('Publication Table'!$C$5="Cancellations for other reasons",
SUMIFS(AllPublicationData!$J:$J,AllPublicationData!$A:$A,'Publication Table'!$B151,AllPublicationData!$B:$B,'Publication Table'!$C$4,AllPublicationData!$D:$D,'Publication Table'!H$7)))))))+
IF(AND($C$4="NHS Scotland",$C$5="Total Operations"),
SUMIFS(AllPublicationData!$E:$E,AllPublicationData!$A:$A,'Publication Table'!$B151,AllPublicationData!$B:$B,'Publication Table'!H$7),
IF(AND($C$4="NHS Scotland",$C$5="All Cancelled Operations"),
SUMIFS(AllPublicationData!$F:$F,AllPublicationData!$A:$A,'Publication Table'!$B151,AllPublicationData!$B:$B,'Publication Table'!H$7),
IF(AND($C$4="NHS Scotland",$C$5="Operations cancelled by patient"),
SUMIFS(AllPublicationData!$G:$G,AllPublicationData!$A:$A,'Publication Table'!$B151,AllPublicationData!$B:$B,'Publication Table'!H$7),
IF(AND($C$4="NHS Scotland",$C$5="Operations cancelled for clinical reasons"),
SUMIFS(AllPublicationData!$H:$H,AllPublicationData!$A:$A,'Publication Table'!$B151,AllPublicationData!$B:$B,'Publication Table'!H$7),
IF(AND($C$4="NHS Scotland",$C$5="Operations cancelled for non-clinical/capacity reasons"),
SUMIFS(AllPublicationData!$I:$I,AllPublicationData!$A:$A,'Publication Table'!$B151,AllPublicationData!$B:$B,'Publication Table'!H$7),
IF(AND($C$4="NHS Scotland",$C$5="Cancellations for other reasons"),
SUMIFS(AllPublicationData!$J:$J,AllPublicationData!$A:$A,'Publication Table'!$B151,AllPublicationData!$B:$B,'Publication Table'!H$7)))))))</f>
        <v>0</v>
      </c>
      <c r="I151" s="90">
        <f>IF($C$5="Total Operations",
SUMIFS(AllPublicationData!$E:$E,AllPublicationData!$A:$A,'Publication Table'!$B151,AllPublicationData!$B:$B,'Publication Table'!$C$4,AllPublicationData!$D:$D,'Publication Table'!I$7),
IF('Publication Table'!$C$5="All Cancelled Operations",
SUMIFS(AllPublicationData!$F:$F,AllPublicationData!$A:$A,'Publication Table'!$B151,AllPublicationData!$B:$B,'Publication Table'!$C$4,AllPublicationData!$D:$D,'Publication Table'!I$7),
IF('Publication Table'!$C$5="Operations cancelled by patient",
SUMIFS(AllPublicationData!$G:$G,AllPublicationData!$A:$A,'Publication Table'!$B151,AllPublicationData!$B:$B,'Publication Table'!$C$4,AllPublicationData!$D:$D,'Publication Table'!I$7),
IF('Publication Table'!$C$5="Operations cancelled for clinical reasons",
SUMIFS(AllPublicationData!$H:$H,AllPublicationData!$A:$A,'Publication Table'!$B151,AllPublicationData!$B:$B,'Publication Table'!$C$4,AllPublicationData!$D:$D,'Publication Table'!I$7),
IF('Publication Table'!$C$5="Operations cancelled for non-clinical/capacity reasons",
SUMIFS(AllPublicationData!$I:$I,AllPublicationData!$A:$A,'Publication Table'!$B151,AllPublicationData!$B:$B,'Publication Table'!$C$4,AllPublicationData!$D:$D,'Publication Table'!I$7),
IF('Publication Table'!$C$5="Cancellations for other reasons",
SUMIFS(AllPublicationData!$J:$J,AllPublicationData!$A:$A,'Publication Table'!$B151,AllPublicationData!$B:$B,'Publication Table'!$C$4,AllPublicationData!$D:$D,'Publication Table'!I$7)))))))+
IF(AND($C$4="NHS Scotland",$C$5="Total Operations"),
SUMIFS(AllPublicationData!$E:$E,AllPublicationData!$A:$A,'Publication Table'!$B151,AllPublicationData!$B:$B,'Publication Table'!I$7),
IF(AND($C$4="NHS Scotland",$C$5="All Cancelled Operations"),
SUMIFS(AllPublicationData!$F:$F,AllPublicationData!$A:$A,'Publication Table'!$B151,AllPublicationData!$B:$B,'Publication Table'!I$7),
IF(AND($C$4="NHS Scotland",$C$5="Operations cancelled by patient"),
SUMIFS(AllPublicationData!$G:$G,AllPublicationData!$A:$A,'Publication Table'!$B151,AllPublicationData!$B:$B,'Publication Table'!I$7),
IF(AND($C$4="NHS Scotland",$C$5="Operations cancelled for clinical reasons"),
SUMIFS(AllPublicationData!$H:$H,AllPublicationData!$A:$A,'Publication Table'!$B151,AllPublicationData!$B:$B,'Publication Table'!I$7),
IF(AND($C$4="NHS Scotland",$C$5="Operations cancelled for non-clinical/capacity reasons"),
SUMIFS(AllPublicationData!$I:$I,AllPublicationData!$A:$A,'Publication Table'!$B151,AllPublicationData!$B:$B,'Publication Table'!I$7),
IF(AND($C$4="NHS Scotland",$C$5="Cancellations for other reasons"),
SUMIFS(AllPublicationData!$J:$J,AllPublicationData!$A:$A,'Publication Table'!$B151,AllPublicationData!$B:$B,'Publication Table'!I$7)))))))</f>
        <v>0</v>
      </c>
      <c r="J151" s="90">
        <f>IF($C$5="Total Operations",
SUMIFS(AllPublicationData!$E:$E,AllPublicationData!$A:$A,'Publication Table'!$B151,AllPublicationData!$B:$B,'Publication Table'!$C$4,AllPublicationData!$D:$D,'Publication Table'!J$7),
IF('Publication Table'!$C$5="All Cancelled Operations",
SUMIFS(AllPublicationData!$F:$F,AllPublicationData!$A:$A,'Publication Table'!$B151,AllPublicationData!$B:$B,'Publication Table'!$C$4,AllPublicationData!$D:$D,'Publication Table'!J$7),
IF('Publication Table'!$C$5="Operations cancelled by patient",
SUMIFS(AllPublicationData!$G:$G,AllPublicationData!$A:$A,'Publication Table'!$B151,AllPublicationData!$B:$B,'Publication Table'!$C$4,AllPublicationData!$D:$D,'Publication Table'!J$7),
IF('Publication Table'!$C$5="Operations cancelled for clinical reasons",
SUMIFS(AllPublicationData!$H:$H,AllPublicationData!$A:$A,'Publication Table'!$B151,AllPublicationData!$B:$B,'Publication Table'!$C$4,AllPublicationData!$D:$D,'Publication Table'!J$7),
IF('Publication Table'!$C$5="Operations cancelled for non-clinical/capacity reasons",
SUMIFS(AllPublicationData!$I:$I,AllPublicationData!$A:$A,'Publication Table'!$B151,AllPublicationData!$B:$B,'Publication Table'!$C$4,AllPublicationData!$D:$D,'Publication Table'!J$7),
IF('Publication Table'!$C$5="Cancellations for other reasons",
SUMIFS(AllPublicationData!$J:$J,AllPublicationData!$A:$A,'Publication Table'!$B151,AllPublicationData!$B:$B,'Publication Table'!$C$4,AllPublicationData!$D:$D,'Publication Table'!J$7)))))))+
IF(AND($C$4="NHS Scotland",$C$5="Total Operations"),
SUMIFS(AllPublicationData!$E:$E,AllPublicationData!$A:$A,'Publication Table'!$B151,AllPublicationData!$B:$B,'Publication Table'!J$7),
IF(AND($C$4="NHS Scotland",$C$5="All Cancelled Operations"),
SUMIFS(AllPublicationData!$F:$F,AllPublicationData!$A:$A,'Publication Table'!$B151,AllPublicationData!$B:$B,'Publication Table'!J$7),
IF(AND($C$4="NHS Scotland",$C$5="Operations cancelled by patient"),
SUMIFS(AllPublicationData!$G:$G,AllPublicationData!$A:$A,'Publication Table'!$B151,AllPublicationData!$B:$B,'Publication Table'!J$7),
IF(AND($C$4="NHS Scotland",$C$5="Operations cancelled for clinical reasons"),
SUMIFS(AllPublicationData!$H:$H,AllPublicationData!$A:$A,'Publication Table'!$B151,AllPublicationData!$B:$B,'Publication Table'!J$7),
IF(AND($C$4="NHS Scotland",$C$5="Operations cancelled for non-clinical/capacity reasons"),
SUMIFS(AllPublicationData!$I:$I,AllPublicationData!$A:$A,'Publication Table'!$B151,AllPublicationData!$B:$B,'Publication Table'!J$7),
IF(AND($C$4="NHS Scotland",$C$5="Cancellations for other reasons"),
SUMIFS(AllPublicationData!$J:$J,AllPublicationData!$A:$A,'Publication Table'!$B151,AllPublicationData!$B:$B,'Publication Table'!J$7)))))))</f>
        <v>0</v>
      </c>
      <c r="K151" s="90">
        <f>IF($C$5="Total Operations",
SUMIFS(AllPublicationData!$E:$E,AllPublicationData!$A:$A,'Publication Table'!$B151,AllPublicationData!$B:$B,'Publication Table'!$C$4,AllPublicationData!$D:$D,'Publication Table'!K$7),
IF('Publication Table'!$C$5="All Cancelled Operations",
SUMIFS(AllPublicationData!$F:$F,AllPublicationData!$A:$A,'Publication Table'!$B151,AllPublicationData!$B:$B,'Publication Table'!$C$4,AllPublicationData!$D:$D,'Publication Table'!K$7),
IF('Publication Table'!$C$5="Operations cancelled by patient",
SUMIFS(AllPublicationData!$G:$G,AllPublicationData!$A:$A,'Publication Table'!$B151,AllPublicationData!$B:$B,'Publication Table'!$C$4,AllPublicationData!$D:$D,'Publication Table'!K$7),
IF('Publication Table'!$C$5="Operations cancelled for clinical reasons",
SUMIFS(AllPublicationData!$H:$H,AllPublicationData!$A:$A,'Publication Table'!$B151,AllPublicationData!$B:$B,'Publication Table'!$C$4,AllPublicationData!$D:$D,'Publication Table'!K$7),
IF('Publication Table'!$C$5="Operations cancelled for non-clinical/capacity reasons",
SUMIFS(AllPublicationData!$I:$I,AllPublicationData!$A:$A,'Publication Table'!$B151,AllPublicationData!$B:$B,'Publication Table'!$C$4,AllPublicationData!$D:$D,'Publication Table'!K$7),
IF('Publication Table'!$C$5="Cancellations for other reasons",
SUMIFS(AllPublicationData!$J:$J,AllPublicationData!$A:$A,'Publication Table'!$B151,AllPublicationData!$B:$B,'Publication Table'!$C$4,AllPublicationData!$D:$D,'Publication Table'!K$7)))))))+
IF(AND($C$4="NHS Scotland",$C$5="Total Operations"),
SUMIFS(AllPublicationData!$E:$E,AllPublicationData!$A:$A,'Publication Table'!$B151,AllPublicationData!$B:$B,'Publication Table'!K$7),
IF(AND($C$4="NHS Scotland",$C$5="All Cancelled Operations"),
SUMIFS(AllPublicationData!$F:$F,AllPublicationData!$A:$A,'Publication Table'!$B151,AllPublicationData!$B:$B,'Publication Table'!K$7),
IF(AND($C$4="NHS Scotland",$C$5="Operations cancelled by patient"),
SUMIFS(AllPublicationData!$G:$G,AllPublicationData!$A:$A,'Publication Table'!$B151,AllPublicationData!$B:$B,'Publication Table'!K$7),
IF(AND($C$4="NHS Scotland",$C$5="Operations cancelled for clinical reasons"),
SUMIFS(AllPublicationData!$H:$H,AllPublicationData!$A:$A,'Publication Table'!$B151,AllPublicationData!$B:$B,'Publication Table'!K$7),
IF(AND($C$4="NHS Scotland",$C$5="Operations cancelled for non-clinical/capacity reasons"),
SUMIFS(AllPublicationData!$I:$I,AllPublicationData!$A:$A,'Publication Table'!$B151,AllPublicationData!$B:$B,'Publication Table'!K$7),
IF(AND($C$4="NHS Scotland",$C$5="Cancellations for other reasons"),
SUMIFS(AllPublicationData!$J:$J,AllPublicationData!$A:$A,'Publication Table'!$B151,AllPublicationData!$B:$B,'Publication Table'!K$7)))))))</f>
        <v>0</v>
      </c>
      <c r="L151" s="90">
        <f>IF($C$5="Total Operations",
SUMIFS(AllPublicationData!$E:$E,AllPublicationData!$A:$A,'Publication Table'!$B151,AllPublicationData!$B:$B,'Publication Table'!$C$4,AllPublicationData!$D:$D,'Publication Table'!L$7),
IF('Publication Table'!$C$5="All Cancelled Operations",
SUMIFS(AllPublicationData!$F:$F,AllPublicationData!$A:$A,'Publication Table'!$B151,AllPublicationData!$B:$B,'Publication Table'!$C$4,AllPublicationData!$D:$D,'Publication Table'!L$7),
IF('Publication Table'!$C$5="Operations cancelled by patient",
SUMIFS(AllPublicationData!$G:$G,AllPublicationData!$A:$A,'Publication Table'!$B151,AllPublicationData!$B:$B,'Publication Table'!$C$4,AllPublicationData!$D:$D,'Publication Table'!L$7),
IF('Publication Table'!$C$5="Operations cancelled for clinical reasons",
SUMIFS(AllPublicationData!$H:$H,AllPublicationData!$A:$A,'Publication Table'!$B151,AllPublicationData!$B:$B,'Publication Table'!$C$4,AllPublicationData!$D:$D,'Publication Table'!L$7),
IF('Publication Table'!$C$5="Operations cancelled for non-clinical/capacity reasons",
SUMIFS(AllPublicationData!$I:$I,AllPublicationData!$A:$A,'Publication Table'!$B151,AllPublicationData!$B:$B,'Publication Table'!$C$4,AllPublicationData!$D:$D,'Publication Table'!L$7),
IF('Publication Table'!$C$5="Cancellations for other reasons",
SUMIFS(AllPublicationData!$J:$J,AllPublicationData!$A:$A,'Publication Table'!$B151,AllPublicationData!$B:$B,'Publication Table'!$C$4,AllPublicationData!$D:$D,'Publication Table'!L$7)))))))+
IF(AND($C$4="NHS Scotland",$C$5="Total Operations"),
SUMIFS(AllPublicationData!$E:$E,AllPublicationData!$A:$A,'Publication Table'!$B151,AllPublicationData!$B:$B,'Publication Table'!L$7),
IF(AND($C$4="NHS Scotland",$C$5="All Cancelled Operations"),
SUMIFS(AllPublicationData!$F:$F,AllPublicationData!$A:$A,'Publication Table'!$B151,AllPublicationData!$B:$B,'Publication Table'!L$7),
IF(AND($C$4="NHS Scotland",$C$5="Operations cancelled by patient"),
SUMIFS(AllPublicationData!$G:$G,AllPublicationData!$A:$A,'Publication Table'!$B151,AllPublicationData!$B:$B,'Publication Table'!L$7),
IF(AND($C$4="NHS Scotland",$C$5="Operations cancelled for clinical reasons"),
SUMIFS(AllPublicationData!$H:$H,AllPublicationData!$A:$A,'Publication Table'!$B151,AllPublicationData!$B:$B,'Publication Table'!L$7),
IF(AND($C$4="NHS Scotland",$C$5="Operations cancelled for non-clinical/capacity reasons"),
SUMIFS(AllPublicationData!$I:$I,AllPublicationData!$A:$A,'Publication Table'!$B151,AllPublicationData!$B:$B,'Publication Table'!L$7),
IF(AND($C$4="NHS Scotland",$C$5="Cancellations for other reasons"),
SUMIFS(AllPublicationData!$J:$J,AllPublicationData!$A:$A,'Publication Table'!$B151,AllPublicationData!$B:$B,'Publication Table'!L$7)))))))</f>
        <v>0</v>
      </c>
      <c r="M151" s="90">
        <f>IF($C$5="Total Operations",
SUMIFS(AllPublicationData!$E:$E,AllPublicationData!$A:$A,'Publication Table'!$B151,AllPublicationData!$B:$B,'Publication Table'!$C$4,AllPublicationData!$D:$D,'Publication Table'!M$7),
IF('Publication Table'!$C$5="All Cancelled Operations",
SUMIFS(AllPublicationData!$F:$F,AllPublicationData!$A:$A,'Publication Table'!$B151,AllPublicationData!$B:$B,'Publication Table'!$C$4,AllPublicationData!$D:$D,'Publication Table'!M$7),
IF('Publication Table'!$C$5="Operations cancelled by patient",
SUMIFS(AllPublicationData!$G:$G,AllPublicationData!$A:$A,'Publication Table'!$B151,AllPublicationData!$B:$B,'Publication Table'!$C$4,AllPublicationData!$D:$D,'Publication Table'!M$7),
IF('Publication Table'!$C$5="Operations cancelled for clinical reasons",
SUMIFS(AllPublicationData!$G:$G,AllPublicationData!$A:$A,'Publication Table'!$B151,AllPublicationData!$B:$B,'Publication Table'!$C$4,AllPublicationData!$D:$D,'Publication Table'!M$7),
IF('Publication Table'!$C$5="Operations cancelled for non-clinical/capacity reasons",
SUMIFS(AllPublicationData!$G:$G,AllPublicationData!$A:$A,'Publication Table'!$B151,AllPublicationData!$B:$B,'Publication Table'!$C$4,AllPublicationData!$D:$D,'Publication Table'!M$7),
IF('Publication Table'!$C$5="Cancellations for other reasons",
SUMIFS(AllPublicationData!$G:$G,AllPublicationData!$A:$A,'Publication Table'!$B151,AllPublicationData!$B:$B,'Publication Table'!$C$4,AllPublicationData!$D:$D,'Publication Table'!M$7)))))))+
IF(AND($C$4="NHS Scotland",$C$5="Total Operations"),
SUMIFS(AllPublicationData!$E:$E,AllPublicationData!$A:$A,'Publication Table'!$B151,AllPublicationData!$B:$B,'Publication Table'!M$7),
IF(AND($C$4="NHS Scotland",$C$5="All Cancelled Operations"),
SUMIFS(AllPublicationData!$F:$F,AllPublicationData!$A:$A,'Publication Table'!$B151,AllPublicationData!$B:$B,'Publication Table'!M$7),
IF(AND($C$4="NHS Scotland",$C$5="Operations cancelled by patient"),
SUMIFS(AllPublicationData!$G:$G,AllPublicationData!$A:$A,'Publication Table'!$B151,AllPublicationData!$B:$B,'Publication Table'!M$7),
IF(AND($C$4="NHS Scotland",$C$5="Operations cancelled for clinical reasons"),
SUMIFS(AllPublicationData!$H:$H,AllPublicationData!$A:$A,'Publication Table'!$B151,AllPublicationData!$B:$B,'Publication Table'!M$7),
IF(AND($C$4="NHS Scotland",$C$5="Operations cancelled for non-clinical/capacity reasons"),
SUMIFS(AllPublicationData!$I:$I,AllPublicationData!$A:$A,'Publication Table'!$B151,AllPublicationData!$B:$B,'Publication Table'!M$7),
IF(AND($C$4="NHS Scotland",$C$5="Cancellations for other reasons"),
SUMIFS(AllPublicationData!$J:$J,AllPublicationData!$A:$A,'Publication Table'!$B151,AllPublicationData!$B:$B,'Publication Table'!M$7)))))))</f>
        <v>0</v>
      </c>
      <c r="N151" s="90">
        <f>IF($C$5="Total Operations",
SUMIFS(AllPublicationData!$E:$E,AllPublicationData!$A:$A,'Publication Table'!$B151,AllPublicationData!$B:$B,'Publication Table'!$C$4,AllPublicationData!$D:$D,'Publication Table'!N$7),
IF('Publication Table'!$C$5="All Cancelled Operations",
SUMIFS(AllPublicationData!$F:$F,AllPublicationData!$A:$A,'Publication Table'!$B151,AllPublicationData!$B:$B,'Publication Table'!$C$4,AllPublicationData!$D:$D,'Publication Table'!N$7),
IF('Publication Table'!$C$5="Operations cancelled by patient",
SUMIFS(AllPublicationData!$G:$G,AllPublicationData!$A:$A,'Publication Table'!$B151,AllPublicationData!$B:$B,'Publication Table'!$C$4,AllPublicationData!$D:$D,'Publication Table'!N$7),
IF('Publication Table'!$C$5="Operations cancelled for clinical reasons",
SUMIFS(AllPublicationData!$G:$G,AllPublicationData!$A:$A,'Publication Table'!$B151,AllPublicationData!$B:$B,'Publication Table'!$C$4,AllPublicationData!$D:$D,'Publication Table'!N$7),
IF('Publication Table'!$C$5="Operations cancelled for non-clinical/capacity reasons",
SUMIFS(AllPublicationData!$G:$G,AllPublicationData!$A:$A,'Publication Table'!$B151,AllPublicationData!$B:$B,'Publication Table'!$C$4,AllPublicationData!$D:$D,'Publication Table'!N$7),
IF('Publication Table'!$C$5="Cancellations for other reasons",
SUMIFS(AllPublicationData!$G:$G,AllPublicationData!$A:$A,'Publication Table'!$B151,AllPublicationData!$B:$B,'Publication Table'!$C$4,AllPublicationData!$D:$D,'Publication Table'!N$7)))))))+
IF(AND($C$4="NHS Scotland",$C$5="Total Operations"),
SUMIFS(AllPublicationData!$E:$E,AllPublicationData!$A:$A,'Publication Table'!$B151,AllPublicationData!$B:$B,'Publication Table'!N$7),
IF(AND($C$4="NHS Scotland",$C$5="All Cancelled Operations"),
SUMIFS(AllPublicationData!$F:$F,AllPublicationData!$A:$A,'Publication Table'!$B151,AllPublicationData!$B:$B,'Publication Table'!N$7),
IF(AND($C$4="NHS Scotland",$C$5="Operations cancelled by patient"),
SUMIFS(AllPublicationData!$G:$G,AllPublicationData!$A:$A,'Publication Table'!$B151,AllPublicationData!$B:$B,'Publication Table'!N$7),
IF(AND($C$4="NHS Scotland",$C$5="Operations cancelled for clinical reasons"),
SUMIFS(AllPublicationData!$H:$H,AllPublicationData!$A:$A,'Publication Table'!$B151,AllPublicationData!$B:$B,'Publication Table'!N$7),
IF(AND($C$4="NHS Scotland",$C$5="Operations cancelled for non-clinical/capacity reasons"),
SUMIFS(AllPublicationData!$I:$I,AllPublicationData!$A:$A,'Publication Table'!$B151,AllPublicationData!$B:$B,'Publication Table'!N$7),
IF(AND($C$4="NHS Scotland",$C$5="Cancellations for other reasons"),
SUMIFS(AllPublicationData!$J:$J,AllPublicationData!$A:$A,'Publication Table'!$B151,AllPublicationData!$B:$B,'Publication Table'!N$7)))))))</f>
        <v>0</v>
      </c>
      <c r="O151" s="90">
        <f>IF($C$5="Total Operations",
SUMIFS(AllPublicationData!$E:$E,AllPublicationData!$A:$A,'Publication Table'!$B151,AllPublicationData!$B:$B,'Publication Table'!$C$4,AllPublicationData!$D:$D,'Publication Table'!O$7),
IF('Publication Table'!$C$5="All Cancelled Operations",
SUMIFS(AllPublicationData!$F:$F,AllPublicationData!$A:$A,'Publication Table'!$B151,AllPublicationData!$B:$B,'Publication Table'!$C$4,AllPublicationData!$D:$D,'Publication Table'!O$7),
IF('Publication Table'!$C$5="Operations cancelled by patient",
SUMIFS(AllPublicationData!$G:$G,AllPublicationData!$A:$A,'Publication Table'!$B151,AllPublicationData!$B:$B,'Publication Table'!$C$4,AllPublicationData!$D:$D,'Publication Table'!O$7),
IF('Publication Table'!$C$5="Operations cancelled for clinical reasons",
SUMIFS(AllPublicationData!$G:$G,AllPublicationData!$A:$A,'Publication Table'!$B151,AllPublicationData!$B:$B,'Publication Table'!$C$4,AllPublicationData!$D:$D,'Publication Table'!O$7),
IF('Publication Table'!$C$5="Operations cancelled for non-clinical/capacity reasons",
SUMIFS(AllPublicationData!$G:$G,AllPublicationData!$A:$A,'Publication Table'!$B151,AllPublicationData!$B:$B,'Publication Table'!$C$4,AllPublicationData!$D:$D,'Publication Table'!O$7),
IF('Publication Table'!$C$5="Cancellations for other reasons",
SUMIFS(AllPublicationData!$G:$G,AllPublicationData!$A:$A,'Publication Table'!$B151,AllPublicationData!$B:$B,'Publication Table'!$C$4,AllPublicationData!$D:$D,'Publication Table'!O$7)))))))+
IF(AND($C$4="NHS Scotland",$C$5="Total Operations"),
SUMIFS(AllPublicationData!$E:$E,AllPublicationData!$A:$A,'Publication Table'!$B151,AllPublicationData!$B:$B,'Publication Table'!O$7),
IF(AND($C$4="NHS Scotland",$C$5="All Cancelled Operations"),
SUMIFS(AllPublicationData!$F:$F,AllPublicationData!$A:$A,'Publication Table'!$B151,AllPublicationData!$B:$B,'Publication Table'!O$7),
IF(AND($C$4="NHS Scotland",$C$5="Operations cancelled by patient"),
SUMIFS(AllPublicationData!$G:$G,AllPublicationData!$A:$A,'Publication Table'!$B151,AllPublicationData!$B:$B,'Publication Table'!O$7),
IF(AND($C$4="NHS Scotland",$C$5="Operations cancelled for clinical reasons"),
SUMIFS(AllPublicationData!$H:$H,AllPublicationData!$A:$A,'Publication Table'!$B151,AllPublicationData!$B:$B,'Publication Table'!O$7),
IF(AND($C$4="NHS Scotland",$C$5="Operations cancelled for non-clinical/capacity reasons"),
SUMIFS(AllPublicationData!$I:$I,AllPublicationData!$A:$A,'Publication Table'!$B151,AllPublicationData!$B:$B,'Publication Table'!O$7),
IF(AND($C$4="NHS Scotland",$C$5="Cancellations for other reasons"),
SUMIFS(AllPublicationData!$J:$J,AllPublicationData!$A:$A,'Publication Table'!$B151,AllPublicationData!$B:$B,'Publication Table'!O$7)))))))</f>
        <v>0</v>
      </c>
      <c r="P151" s="90">
        <f>IF($C$5="Total Operations",
SUMIFS(AllPublicationData!$E:$E,AllPublicationData!$A:$A,'Publication Table'!$B151,AllPublicationData!$B:$B,'Publication Table'!$C$4,AllPublicationData!$D:$D,'Publication Table'!P$7),
IF('Publication Table'!$C$5="All Cancelled Operations",
SUMIFS(AllPublicationData!$F:$F,AllPublicationData!$A:$A,'Publication Table'!$B151,AllPublicationData!$B:$B,'Publication Table'!$C$4,AllPublicationData!$D:$D,'Publication Table'!P$7),
IF('Publication Table'!$C$5="Operations cancelled by patient",
SUMIFS(AllPublicationData!$G:$G,AllPublicationData!$A:$A,'Publication Table'!$B151,AllPublicationData!$B:$B,'Publication Table'!$C$4,AllPublicationData!$D:$D,'Publication Table'!P$7),
IF('Publication Table'!$C$5="Operations cancelled for clinical reasons",
SUMIFS(AllPublicationData!$G:$G,AllPublicationData!$A:$A,'Publication Table'!$B151,AllPublicationData!$B:$B,'Publication Table'!$C$4,AllPublicationData!$D:$D,'Publication Table'!P$7),
IF('Publication Table'!$C$5="Operations cancelled for non-clinical/capacity reasons",
SUMIFS(AllPublicationData!$G:$G,AllPublicationData!$A:$A,'Publication Table'!$B151,AllPublicationData!$B:$B,'Publication Table'!$C$4,AllPublicationData!$D:$D,'Publication Table'!P$7),
IF('Publication Table'!$C$5="Cancellations for other reasons",
SUMIFS(AllPublicationData!$G:$G,AllPublicationData!$A:$A,'Publication Table'!$B151,AllPublicationData!$B:$B,'Publication Table'!$C$4,AllPublicationData!$D:$D,'Publication Table'!P$7)))))))+
IF(AND($C$4="NHS Scotland",$C$5="Total Operations"),
SUMIFS(AllPublicationData!$E:$E,AllPublicationData!$A:$A,'Publication Table'!$B151,AllPublicationData!$B:$B,'Publication Table'!P$7),
IF(AND($C$4="NHS Scotland",$C$5="All Cancelled Operations"),
SUMIFS(AllPublicationData!$F:$F,AllPublicationData!$A:$A,'Publication Table'!$B151,AllPublicationData!$B:$B,'Publication Table'!P$7),
IF(AND($C$4="NHS Scotland",$C$5="Operations cancelled by patient"),
SUMIFS(AllPublicationData!$G:$G,AllPublicationData!$A:$A,'Publication Table'!$B151,AllPublicationData!$B:$B,'Publication Table'!P$7),
IF(AND($C$4="NHS Scotland",$C$5="Operations cancelled for clinical reasons"),
SUMIFS(AllPublicationData!$H:$H,AllPublicationData!$A:$A,'Publication Table'!$B151,AllPublicationData!$B:$B,'Publication Table'!P$7),
IF(AND($C$4="NHS Scotland",$C$5="Operations cancelled for non-clinical/capacity reasons"),
SUMIFS(AllPublicationData!$I:$I,AllPublicationData!$A:$A,'Publication Table'!$B151,AllPublicationData!$B:$B,'Publication Table'!P$7),
IF(AND($C$4="NHS Scotland",$C$5="Cancellations for other reasons"),
SUMIFS(AllPublicationData!$J:$J,AllPublicationData!$A:$A,'Publication Table'!$B151,AllPublicationData!$B:$B,'Publication Table'!P$7)))))))</f>
        <v>0</v>
      </c>
      <c r="Q151" s="90">
        <f>IF($C$5="Total Operations",
SUMIFS(AllPublicationData!$E:$E,AllPublicationData!$A:$A,'Publication Table'!$B151,AllPublicationData!$B:$B,'Publication Table'!$C$4,AllPublicationData!$D:$D,'Publication Table'!Q$7),
IF('Publication Table'!$C$5="All Cancelled Operations",
SUMIFS(AllPublicationData!$F:$F,AllPublicationData!$A:$A,'Publication Table'!$B151,AllPublicationData!$B:$B,'Publication Table'!$C$4,AllPublicationData!$D:$D,'Publication Table'!Q$7),
IF('Publication Table'!$C$5="Operations cancelled by patient",
SUMIFS(AllPublicationData!$G:$G,AllPublicationData!$A:$A,'Publication Table'!$B151,AllPublicationData!$B:$B,'Publication Table'!$C$4,AllPublicationData!$D:$D,'Publication Table'!Q$7),
IF('Publication Table'!$C$5="Operations cancelled for clinical reasons",
SUMIFS(AllPublicationData!$G:$G,AllPublicationData!$A:$A,'Publication Table'!$B151,AllPublicationData!$B:$B,'Publication Table'!$C$4,AllPublicationData!$D:$D,'Publication Table'!Q$7),
IF('Publication Table'!$C$5="Operations cancelled for non-clinical/capacity reasons",
SUMIFS(AllPublicationData!$G:$G,AllPublicationData!$A:$A,'Publication Table'!$B151,AllPublicationData!$B:$B,'Publication Table'!$C$4,AllPublicationData!$D:$D,'Publication Table'!Q$7),
IF('Publication Table'!$C$5="Cancellations for other reasons",
SUMIFS(AllPublicationData!$G:$G,AllPublicationData!$A:$A,'Publication Table'!$B151,AllPublicationData!$B:$B,'Publication Table'!$C$4,AllPublicationData!$D:$D,'Publication Table'!Q$7)))))))+
IF(AND($C$4="NHS Scotland",$C$5="Total Operations"),
SUMIFS(AllPublicationData!$E:$E,AllPublicationData!$A:$A,'Publication Table'!$B151,AllPublicationData!$B:$B,'Publication Table'!Q$7),
IF(AND($C$4="NHS Scotland",$C$5="All Cancelled Operations"),
SUMIFS(AllPublicationData!$F:$F,AllPublicationData!$A:$A,'Publication Table'!$B151,AllPublicationData!$B:$B,'Publication Table'!Q$7),
IF(AND($C$4="NHS Scotland",$C$5="Operations cancelled by patient"),
SUMIFS(AllPublicationData!$G:$G,AllPublicationData!$A:$A,'Publication Table'!$B151,AllPublicationData!$B:$B,'Publication Table'!Q$7),
IF(AND($C$4="NHS Scotland",$C$5="Operations cancelled for clinical reasons"),
SUMIFS(AllPublicationData!$H:$H,AllPublicationData!$A:$A,'Publication Table'!$B151,AllPublicationData!$B:$B,'Publication Table'!Q$7),
IF(AND($C$4="NHS Scotland",$C$5="Operations cancelled for non-clinical/capacity reasons"),
SUMIFS(AllPublicationData!$I:$I,AllPublicationData!$A:$A,'Publication Table'!$B151,AllPublicationData!$B:$B,'Publication Table'!Q$7),
IF(AND($C$4="NHS Scotland",$C$5="Cancellations for other reasons"),
SUMIFS(AllPublicationData!$J:$J,AllPublicationData!$A:$A,'Publication Table'!$B151,AllPublicationData!$B:$B,'Publication Table'!Q$7)))))))</f>
        <v>0</v>
      </c>
      <c r="R151" s="90">
        <f>IF($C$5="Total Operations",
SUMIFS(AllPublicationData!$E:$E,AllPublicationData!$A:$A,'Publication Table'!$B151,AllPublicationData!$B:$B,'Publication Table'!$C$4,AllPublicationData!$D:$D,'Publication Table'!R$7),
IF('Publication Table'!$C$5="All Cancelled Operations",
SUMIFS(AllPublicationData!$F:$F,AllPublicationData!$A:$A,'Publication Table'!$B151,AllPublicationData!$B:$B,'Publication Table'!$C$4,AllPublicationData!$D:$D,'Publication Table'!R$7),
IF('Publication Table'!$C$5="Operations cancelled by patient",
SUMIFS(AllPublicationData!$G:$G,AllPublicationData!$A:$A,'Publication Table'!$B151,AllPublicationData!$B:$B,'Publication Table'!$C$4,AllPublicationData!$D:$D,'Publication Table'!R$7),
IF('Publication Table'!$C$5="Operations cancelled for clinical reasons",
SUMIFS(AllPublicationData!$G:$G,AllPublicationData!$A:$A,'Publication Table'!$B151,AllPublicationData!$B:$B,'Publication Table'!$C$4,AllPublicationData!$D:$D,'Publication Table'!R$7),
IF('Publication Table'!$C$5="Operations cancelled for non-clinical/capacity reasons",
SUMIFS(AllPublicationData!$G:$G,AllPublicationData!$A:$A,'Publication Table'!$B151,AllPublicationData!$B:$B,'Publication Table'!$C$4,AllPublicationData!$D:$D,'Publication Table'!R$7),
IF('Publication Table'!$C$5="Cancellations for other reasons",
SUMIFS(AllPublicationData!$G:$G,AllPublicationData!$A:$A,'Publication Table'!$B151,AllPublicationData!$B:$B,'Publication Table'!$C$4,AllPublicationData!$D:$D,'Publication Table'!R$7)))))))+
IF(AND($C$4="NHS Scotland",$C$5="Total Operations"),
SUMIFS(AllPublicationData!$E:$E,AllPublicationData!$A:$A,'Publication Table'!$B151,AllPublicationData!$B:$B,'Publication Table'!R$7),
IF(AND($C$4="NHS Scotland",$C$5="All Cancelled Operations"),
SUMIFS(AllPublicationData!$F:$F,AllPublicationData!$A:$A,'Publication Table'!$B151,AllPublicationData!$B:$B,'Publication Table'!R$7),
IF(AND($C$4="NHS Scotland",$C$5="Operations cancelled by patient"),
SUMIFS(AllPublicationData!$G:$G,AllPublicationData!$A:$A,'Publication Table'!$B151,AllPublicationData!$B:$B,'Publication Table'!R$7),
IF(AND($C$4="NHS Scotland",$C$5="Operations cancelled for clinical reasons"),
SUMIFS(AllPublicationData!$H:$H,AllPublicationData!$A:$A,'Publication Table'!$B151,AllPublicationData!$B:$B,'Publication Table'!R$7),
IF(AND($C$4="NHS Scotland",$C$5="Operations cancelled for non-clinical/capacity reasons"),
SUMIFS(AllPublicationData!$I:$I,AllPublicationData!$A:$A,'Publication Table'!$B151,AllPublicationData!$B:$B,'Publication Table'!R$7),
IF(AND($C$4="NHS Scotland",$C$5="Cancellations for other reasons"),
SUMIFS(AllPublicationData!$J:$J,AllPublicationData!$A:$A,'Publication Table'!$B151,AllPublicationData!$B:$B,'Publication Table'!R$7)))))))</f>
        <v>0</v>
      </c>
    </row>
    <row r="152" spans="3:18" x14ac:dyDescent="0.35">
      <c r="C152" s="81">
        <f>IF($C$5="Total Operations",
SUMIFS(AllPublicationData!$E:$E,AllPublicationData!$A:$A,'Publication Table'!$B152,AllPublicationData!$B:$B,'Publication Table'!$C$4),
IF('Publication Table'!$C$5="All Cancelled Operations",
SUMIFS(AllPublicationData!$F:$F,AllPublicationData!$A:$A,'Publication Table'!$B152,AllPublicationData!$B:$B,'Publication Table'!$C$4),
IF('Publication Table'!$C$5="Operations cancelled by patient",
SUMIFS(AllPublicationData!$G:$G,AllPublicationData!$A:$A,'Publication Table'!$B152,AllPublicationData!$B:$B,'Publication Table'!$C$4),
IF('Publication Table'!$C$5="Operations cancelled for clinical reasons",
SUMIFS(AllPublicationData!$H:$H,AllPublicationData!$A:$A,'Publication Table'!$B152,AllPublicationData!$B:$B,'Publication Table'!$C$4),
IF('Publication Table'!$C$5="Operations cancelled for non-clinical/capacity reasons",
SUMIFS(AllPublicationData!$I:$I,AllPublicationData!$A:$A,'Publication Table'!$B152,AllPublicationData!$B:$B,'Publication Table'!$C$4),
IF('Publication Table'!$C$5="Cancellations for other reasons",
SUMIFS(AllPublicationData!$J:$J,AllPublicationData!$A:$A,'Publication Table'!$B152,AllPublicationData!$B:$B,'Publication Table'!$C$4)))))))+
IF(AND($C$4="NHS Scotland",$C$5="Total Operations"),
SUMIFS(AllPublicationData!$E:$E,AllPublicationData!$A:$A,'Publication Table'!$B152),
IF(AND($C$4="NHS Scotland",$C$5="All Cancelled Operations"),
SUMIFS(AllPublicationData!$F:$F,AllPublicationData!$A:$A,'Publication Table'!$B152),
IF(AND($C$4="NHS Scotland",$C$5="Operations cancelled by patient"),
SUMIFS(AllPublicationData!$G:$G,AllPublicationData!$A:$A,'Publication Table'!$B152),
IF(AND($C$4="NHS Scotland",$C$5="Operations cancelled for clinical reasons"),
SUMIFS(AllPublicationData!$H:$H,AllPublicationData!$A:$A,'Publication Table'!$B152),
IF(AND($C$4="NHS Scotland",$C$5="Operations cancelled for non-clinical/capacity reasons"),
SUMIFS(AllPublicationData!$I:$I,AllPublicationData!$A:$A,'Publication Table'!$B152),
IF(AND($C$4="NHS Scotland",$C$5="Cancellations for other reasons"),
SUMIFS(AllPublicationData!$J:$J,AllPublicationData!$A:$A,'Publication Table'!$B152)))))))</f>
        <v>0</v>
      </c>
      <c r="D152" s="90">
        <f>IF($C$5="Total Operations",
SUMIFS(AllPublicationData!$E:$E,AllPublicationData!$A:$A,'Publication Table'!$B152,AllPublicationData!$B:$B,'Publication Table'!$C$4,AllPublicationData!$D:$D,'Publication Table'!D$7),
IF('Publication Table'!$C$5="All Cancelled Operations",
SUMIFS(AllPublicationData!$F:$F,AllPublicationData!$A:$A,'Publication Table'!$B152,AllPublicationData!$B:$B,'Publication Table'!$C$4,AllPublicationData!$D:$D,'Publication Table'!D$7),
IF('Publication Table'!$C$5="Operations cancelled by patient",
SUMIFS(AllPublicationData!$G:$G,AllPublicationData!$A:$A,'Publication Table'!$B152,AllPublicationData!$B:$B,'Publication Table'!$C$4,AllPublicationData!$D:$D,'Publication Table'!D$7),
IF('Publication Table'!$C$5="Operations cancelled for clinical reasons",
SUMIFS(AllPublicationData!$H:$H,AllPublicationData!$A:$A,'Publication Table'!$B152,AllPublicationData!$B:$B,'Publication Table'!$C$4,AllPublicationData!$D:$D,'Publication Table'!D$7),
IF('Publication Table'!$C$5="Operations cancelled for non-clinical/capacity reasons",
SUMIFS(AllPublicationData!$I:$I,AllPublicationData!$A:$A,'Publication Table'!$B152,AllPublicationData!$B:$B,'Publication Table'!$C$4,AllPublicationData!$D:$D,'Publication Table'!D$7),
IF('Publication Table'!$C$5="Cancellations for other reasons",
SUMIFS(AllPublicationData!$J:$J,AllPublicationData!$A:$A,'Publication Table'!$B152,AllPublicationData!$B:$B,'Publication Table'!$C$4,AllPublicationData!$D:$D,'Publication Table'!D$7)))))))+
IF(AND($C$4="NHS Scotland",$C$5="Total Operations"),
SUMIFS(AllPublicationData!$E:$E,AllPublicationData!$A:$A,'Publication Table'!$B152,AllPublicationData!$B:$B,'Publication Table'!D$7),
IF(AND($C$4="NHS Scotland",$C$5="All Cancelled Operations"),
SUMIFS(AllPublicationData!$F:$F,AllPublicationData!$A:$A,'Publication Table'!$B152,AllPublicationData!$B:$B,'Publication Table'!D$7),
IF(AND($C$4="NHS Scotland",$C$5="Operations cancelled by patient"),
SUMIFS(AllPublicationData!$G:$G,AllPublicationData!$A:$A,'Publication Table'!$B152,AllPublicationData!$B:$B,'Publication Table'!D$7),
IF(AND($C$4="NHS Scotland",$C$5="Operations cancelled for clinical reasons"),
SUMIFS(AllPublicationData!$H:$H,AllPublicationData!$A:$A,'Publication Table'!$B152,AllPublicationData!$B:$B,'Publication Table'!D$7),
IF(AND($C$4="NHS Scotland",$C$5="Operations cancelled for non-clinical/capacity reasons"),
SUMIFS(AllPublicationData!$I:$I,AllPublicationData!$A:$A,'Publication Table'!$B152,AllPublicationData!$B:$B,'Publication Table'!D$7),
IF(AND($C$4="NHS Scotland",$C$5="Cancellations for other reasons"),
SUMIFS(AllPublicationData!$J:$J,AllPublicationData!$A:$A,'Publication Table'!$B152,AllPublicationData!$B:$B,'Publication Table'!D$7)))))))</f>
        <v>0</v>
      </c>
      <c r="E152" s="90">
        <f>IF($C$5="Total Operations",
SUMIFS(AllPublicationData!$E:$E,AllPublicationData!$A:$A,'Publication Table'!$B152,AllPublicationData!$B:$B,'Publication Table'!$C$4,AllPublicationData!$D:$D,'Publication Table'!E$7),
IF('Publication Table'!$C$5="All Cancelled Operations",
SUMIFS(AllPublicationData!$F:$F,AllPublicationData!$A:$A,'Publication Table'!$B152,AllPublicationData!$B:$B,'Publication Table'!$C$4,AllPublicationData!$D:$D,'Publication Table'!E$7),
IF('Publication Table'!$C$5="Operations cancelled by patient",
SUMIFS(AllPublicationData!$G:$G,AllPublicationData!$A:$A,'Publication Table'!$B152,AllPublicationData!$B:$B,'Publication Table'!$C$4,AllPublicationData!$D:$D,'Publication Table'!E$7),
IF('Publication Table'!$C$5="Operations cancelled for clinical reasons",
SUMIFS(AllPublicationData!$H:$H,AllPublicationData!$A:$A,'Publication Table'!$B152,AllPublicationData!$B:$B,'Publication Table'!$C$4,AllPublicationData!$D:$D,'Publication Table'!E$7),
IF('Publication Table'!$C$5="Operations cancelled for non-clinical/capacity reasons",
SUMIFS(AllPublicationData!$I:$I,AllPublicationData!$A:$A,'Publication Table'!$B152,AllPublicationData!$B:$B,'Publication Table'!$C$4,AllPublicationData!$D:$D,'Publication Table'!E$7),
IF('Publication Table'!$C$5="Cancellations for other reasons",
SUMIFS(AllPublicationData!$J:$J,AllPublicationData!$A:$A,'Publication Table'!$B152,AllPublicationData!$B:$B,'Publication Table'!$C$4,AllPublicationData!$D:$D,'Publication Table'!E$7)))))))+
IF(AND($C$4="NHS Scotland",$C$5="Total Operations"),
SUMIFS(AllPublicationData!$E:$E,AllPublicationData!$A:$A,'Publication Table'!$B152,AllPublicationData!$B:$B,'Publication Table'!E$7),
IF(AND($C$4="NHS Scotland",$C$5="All Cancelled Operations"),
SUMIFS(AllPublicationData!$F:$F,AllPublicationData!$A:$A,'Publication Table'!$B152,AllPublicationData!$B:$B,'Publication Table'!E$7),
IF(AND($C$4="NHS Scotland",$C$5="Operations cancelled by patient"),
SUMIFS(AllPublicationData!$G:$G,AllPublicationData!$A:$A,'Publication Table'!$B152,AllPublicationData!$B:$B,'Publication Table'!E$7),
IF(AND($C$4="NHS Scotland",$C$5="Operations cancelled for clinical reasons"),
SUMIFS(AllPublicationData!$H:$H,AllPublicationData!$A:$A,'Publication Table'!$B152,AllPublicationData!$B:$B,'Publication Table'!E$7),
IF(AND($C$4="NHS Scotland",$C$5="Operations cancelled for non-clinical/capacity reasons"),
SUMIFS(AllPublicationData!$I:$I,AllPublicationData!$A:$A,'Publication Table'!$B152,AllPublicationData!$B:$B,'Publication Table'!E$7),
IF(AND($C$4="NHS Scotland",$C$5="Cancellations for other reasons"),
SUMIFS(AllPublicationData!$J:$J,AllPublicationData!$A:$A,'Publication Table'!$B152,AllPublicationData!$B:$B,'Publication Table'!E$7)))))))</f>
        <v>0</v>
      </c>
      <c r="F152" s="90">
        <f>IF($C$5="Total Operations",
SUMIFS(AllPublicationData!$E:$E,AllPublicationData!$A:$A,'Publication Table'!$B152,AllPublicationData!$B:$B,'Publication Table'!$C$4,AllPublicationData!$D:$D,'Publication Table'!F$7),
IF('Publication Table'!$C$5="All Cancelled Operations",
SUMIFS(AllPublicationData!$F:$F,AllPublicationData!$A:$A,'Publication Table'!$B152,AllPublicationData!$B:$B,'Publication Table'!$C$4,AllPublicationData!$D:$D,'Publication Table'!F$7),
IF('Publication Table'!$C$5="Operations cancelled by patient",
SUMIFS(AllPublicationData!$G:$G,AllPublicationData!$A:$A,'Publication Table'!$B152,AllPublicationData!$B:$B,'Publication Table'!$C$4,AllPublicationData!$D:$D,'Publication Table'!F$7),
IF('Publication Table'!$C$5="Operations cancelled for clinical reasons",
SUMIFS(AllPublicationData!$H:$H,AllPublicationData!$A:$A,'Publication Table'!$B152,AllPublicationData!$B:$B,'Publication Table'!$C$4,AllPublicationData!$D:$D,'Publication Table'!F$7),
IF('Publication Table'!$C$5="Operations cancelled for non-clinical/capacity reasons",
SUMIFS(AllPublicationData!$I:$I,AllPublicationData!$A:$A,'Publication Table'!$B152,AllPublicationData!$B:$B,'Publication Table'!$C$4,AllPublicationData!$D:$D,'Publication Table'!F$7),
IF('Publication Table'!$C$5="Cancellations for other reasons",
SUMIFS(AllPublicationData!$J:$J,AllPublicationData!$A:$A,'Publication Table'!$B152,AllPublicationData!$B:$B,'Publication Table'!$C$4,AllPublicationData!$D:$D,'Publication Table'!F$7)))))))+
IF(AND($C$4="NHS Scotland",$C$5="Total Operations"),
SUMIFS(AllPublicationData!$E:$E,AllPublicationData!$A:$A,'Publication Table'!$B152,AllPublicationData!$B:$B,'Publication Table'!F$7),
IF(AND($C$4="NHS Scotland",$C$5="All Cancelled Operations"),
SUMIFS(AllPublicationData!$F:$F,AllPublicationData!$A:$A,'Publication Table'!$B152,AllPublicationData!$B:$B,'Publication Table'!F$7),
IF(AND($C$4="NHS Scotland",$C$5="Operations cancelled by patient"),
SUMIFS(AllPublicationData!$G:$G,AllPublicationData!$A:$A,'Publication Table'!$B152,AllPublicationData!$B:$B,'Publication Table'!F$7),
IF(AND($C$4="NHS Scotland",$C$5="Operations cancelled for clinical reasons"),
SUMIFS(AllPublicationData!$H:$H,AllPublicationData!$A:$A,'Publication Table'!$B152,AllPublicationData!$B:$B,'Publication Table'!F$7),
IF(AND($C$4="NHS Scotland",$C$5="Operations cancelled for non-clinical/capacity reasons"),
SUMIFS(AllPublicationData!$I:$I,AllPublicationData!$A:$A,'Publication Table'!$B152,AllPublicationData!$B:$B,'Publication Table'!F$7),
IF(AND($C$4="NHS Scotland",$C$5="Cancellations for other reasons"),
SUMIFS(AllPublicationData!$J:$J,AllPublicationData!$A:$A,'Publication Table'!$B152,AllPublicationData!$B:$B,'Publication Table'!F$7)))))))</f>
        <v>0</v>
      </c>
      <c r="G152" s="90">
        <f>IF($C$5="Total Operations",
SUMIFS(AllPublicationData!$E:$E,AllPublicationData!$A:$A,'Publication Table'!$B152,AllPublicationData!$B:$B,'Publication Table'!$C$4,AllPublicationData!$D:$D,'Publication Table'!G$7),
IF('Publication Table'!$C$5="All Cancelled Operations",
SUMIFS(AllPublicationData!$F:$F,AllPublicationData!$A:$A,'Publication Table'!$B152,AllPublicationData!$B:$B,'Publication Table'!$C$4,AllPublicationData!$D:$D,'Publication Table'!G$7),
IF('Publication Table'!$C$5="Operations cancelled by patient",
SUMIFS(AllPublicationData!$G:$G,AllPublicationData!$A:$A,'Publication Table'!$B152,AllPublicationData!$B:$B,'Publication Table'!$C$4,AllPublicationData!$D:$D,'Publication Table'!G$7),
IF('Publication Table'!$C$5="Operations cancelled for clinical reasons",
SUMIFS(AllPublicationData!$H:$H,AllPublicationData!$A:$A,'Publication Table'!$B152,AllPublicationData!$B:$B,'Publication Table'!$C$4,AllPublicationData!$D:$D,'Publication Table'!G$7),
IF('Publication Table'!$C$5="Operations cancelled for non-clinical/capacity reasons",
SUMIFS(AllPublicationData!$I:$I,AllPublicationData!$A:$A,'Publication Table'!$B152,AllPublicationData!$B:$B,'Publication Table'!$C$4,AllPublicationData!$D:$D,'Publication Table'!G$7),
IF('Publication Table'!$C$5="Cancellations for other reasons",
SUMIFS(AllPublicationData!$J:$J,AllPublicationData!$A:$A,'Publication Table'!$B152,AllPublicationData!$B:$B,'Publication Table'!$C$4,AllPublicationData!$D:$D,'Publication Table'!G$7)))))))+
IF(AND($C$4="NHS Scotland",$C$5="Total Operations"),
SUMIFS(AllPublicationData!$E:$E,AllPublicationData!$A:$A,'Publication Table'!$B152,AllPublicationData!$B:$B,'Publication Table'!G$7),
IF(AND($C$4="NHS Scotland",$C$5="All Cancelled Operations"),
SUMIFS(AllPublicationData!$F:$F,AllPublicationData!$A:$A,'Publication Table'!$B152,AllPublicationData!$B:$B,'Publication Table'!G$7),
IF(AND($C$4="NHS Scotland",$C$5="Operations cancelled by patient"),
SUMIFS(AllPublicationData!$G:$G,AllPublicationData!$A:$A,'Publication Table'!$B152,AllPublicationData!$B:$B,'Publication Table'!G$7),
IF(AND($C$4="NHS Scotland",$C$5="Operations cancelled for clinical reasons"),
SUMIFS(AllPublicationData!$H:$H,AllPublicationData!$A:$A,'Publication Table'!$B152,AllPublicationData!$B:$B,'Publication Table'!G$7),
IF(AND($C$4="NHS Scotland",$C$5="Operations cancelled for non-clinical/capacity reasons"),
SUMIFS(AllPublicationData!$I:$I,AllPublicationData!$A:$A,'Publication Table'!$B152,AllPublicationData!$B:$B,'Publication Table'!G$7),
IF(AND($C$4="NHS Scotland",$C$5="Cancellations for other reasons"),
SUMIFS(AllPublicationData!$J:$J,AllPublicationData!$A:$A,'Publication Table'!$B152,AllPublicationData!$B:$B,'Publication Table'!G$7)))))))</f>
        <v>0</v>
      </c>
      <c r="H152" s="90">
        <f>IF($C$5="Total Operations",
SUMIFS(AllPublicationData!$E:$E,AllPublicationData!$A:$A,'Publication Table'!$B152,AllPublicationData!$B:$B,'Publication Table'!$C$4,AllPublicationData!$D:$D,'Publication Table'!H$7),
IF('Publication Table'!$C$5="All Cancelled Operations",
SUMIFS(AllPublicationData!$F:$F,AllPublicationData!$A:$A,'Publication Table'!$B152,AllPublicationData!$B:$B,'Publication Table'!$C$4,AllPublicationData!$D:$D,'Publication Table'!H$7),
IF('Publication Table'!$C$5="Operations cancelled by patient",
SUMIFS(AllPublicationData!$G:$G,AllPublicationData!$A:$A,'Publication Table'!$B152,AllPublicationData!$B:$B,'Publication Table'!$C$4,AllPublicationData!$D:$D,'Publication Table'!H$7),
IF('Publication Table'!$C$5="Operations cancelled for clinical reasons",
SUMIFS(AllPublicationData!$H:$H,AllPublicationData!$A:$A,'Publication Table'!$B152,AllPublicationData!$B:$B,'Publication Table'!$C$4,AllPublicationData!$D:$D,'Publication Table'!H$7),
IF('Publication Table'!$C$5="Operations cancelled for non-clinical/capacity reasons",
SUMIFS(AllPublicationData!$I:$I,AllPublicationData!$A:$A,'Publication Table'!$B152,AllPublicationData!$B:$B,'Publication Table'!$C$4,AllPublicationData!$D:$D,'Publication Table'!H$7),
IF('Publication Table'!$C$5="Cancellations for other reasons",
SUMIFS(AllPublicationData!$J:$J,AllPublicationData!$A:$A,'Publication Table'!$B152,AllPublicationData!$B:$B,'Publication Table'!$C$4,AllPublicationData!$D:$D,'Publication Table'!H$7)))))))+
IF(AND($C$4="NHS Scotland",$C$5="Total Operations"),
SUMIFS(AllPublicationData!$E:$E,AllPublicationData!$A:$A,'Publication Table'!$B152,AllPublicationData!$B:$B,'Publication Table'!H$7),
IF(AND($C$4="NHS Scotland",$C$5="All Cancelled Operations"),
SUMIFS(AllPublicationData!$F:$F,AllPublicationData!$A:$A,'Publication Table'!$B152,AllPublicationData!$B:$B,'Publication Table'!H$7),
IF(AND($C$4="NHS Scotland",$C$5="Operations cancelled by patient"),
SUMIFS(AllPublicationData!$G:$G,AllPublicationData!$A:$A,'Publication Table'!$B152,AllPublicationData!$B:$B,'Publication Table'!H$7),
IF(AND($C$4="NHS Scotland",$C$5="Operations cancelled for clinical reasons"),
SUMIFS(AllPublicationData!$H:$H,AllPublicationData!$A:$A,'Publication Table'!$B152,AllPublicationData!$B:$B,'Publication Table'!H$7),
IF(AND($C$4="NHS Scotland",$C$5="Operations cancelled for non-clinical/capacity reasons"),
SUMIFS(AllPublicationData!$I:$I,AllPublicationData!$A:$A,'Publication Table'!$B152,AllPublicationData!$B:$B,'Publication Table'!H$7),
IF(AND($C$4="NHS Scotland",$C$5="Cancellations for other reasons"),
SUMIFS(AllPublicationData!$J:$J,AllPublicationData!$A:$A,'Publication Table'!$B152,AllPublicationData!$B:$B,'Publication Table'!H$7)))))))</f>
        <v>0</v>
      </c>
      <c r="I152" s="90">
        <f>IF($C$5="Total Operations",
SUMIFS(AllPublicationData!$E:$E,AllPublicationData!$A:$A,'Publication Table'!$B152,AllPublicationData!$B:$B,'Publication Table'!$C$4,AllPublicationData!$D:$D,'Publication Table'!I$7),
IF('Publication Table'!$C$5="All Cancelled Operations",
SUMIFS(AllPublicationData!$F:$F,AllPublicationData!$A:$A,'Publication Table'!$B152,AllPublicationData!$B:$B,'Publication Table'!$C$4,AllPublicationData!$D:$D,'Publication Table'!I$7),
IF('Publication Table'!$C$5="Operations cancelled by patient",
SUMIFS(AllPublicationData!$G:$G,AllPublicationData!$A:$A,'Publication Table'!$B152,AllPublicationData!$B:$B,'Publication Table'!$C$4,AllPublicationData!$D:$D,'Publication Table'!I$7),
IF('Publication Table'!$C$5="Operations cancelled for clinical reasons",
SUMIFS(AllPublicationData!$H:$H,AllPublicationData!$A:$A,'Publication Table'!$B152,AllPublicationData!$B:$B,'Publication Table'!$C$4,AllPublicationData!$D:$D,'Publication Table'!I$7),
IF('Publication Table'!$C$5="Operations cancelled for non-clinical/capacity reasons",
SUMIFS(AllPublicationData!$I:$I,AllPublicationData!$A:$A,'Publication Table'!$B152,AllPublicationData!$B:$B,'Publication Table'!$C$4,AllPublicationData!$D:$D,'Publication Table'!I$7),
IF('Publication Table'!$C$5="Cancellations for other reasons",
SUMIFS(AllPublicationData!$J:$J,AllPublicationData!$A:$A,'Publication Table'!$B152,AllPublicationData!$B:$B,'Publication Table'!$C$4,AllPublicationData!$D:$D,'Publication Table'!I$7)))))))+
IF(AND($C$4="NHS Scotland",$C$5="Total Operations"),
SUMIFS(AllPublicationData!$E:$E,AllPublicationData!$A:$A,'Publication Table'!$B152,AllPublicationData!$B:$B,'Publication Table'!I$7),
IF(AND($C$4="NHS Scotland",$C$5="All Cancelled Operations"),
SUMIFS(AllPublicationData!$F:$F,AllPublicationData!$A:$A,'Publication Table'!$B152,AllPublicationData!$B:$B,'Publication Table'!I$7),
IF(AND($C$4="NHS Scotland",$C$5="Operations cancelled by patient"),
SUMIFS(AllPublicationData!$G:$G,AllPublicationData!$A:$A,'Publication Table'!$B152,AllPublicationData!$B:$B,'Publication Table'!I$7),
IF(AND($C$4="NHS Scotland",$C$5="Operations cancelled for clinical reasons"),
SUMIFS(AllPublicationData!$H:$H,AllPublicationData!$A:$A,'Publication Table'!$B152,AllPublicationData!$B:$B,'Publication Table'!I$7),
IF(AND($C$4="NHS Scotland",$C$5="Operations cancelled for non-clinical/capacity reasons"),
SUMIFS(AllPublicationData!$I:$I,AllPublicationData!$A:$A,'Publication Table'!$B152,AllPublicationData!$B:$B,'Publication Table'!I$7),
IF(AND($C$4="NHS Scotland",$C$5="Cancellations for other reasons"),
SUMIFS(AllPublicationData!$J:$J,AllPublicationData!$A:$A,'Publication Table'!$B152,AllPublicationData!$B:$B,'Publication Table'!I$7)))))))</f>
        <v>0</v>
      </c>
      <c r="J152" s="90">
        <f>IF($C$5="Total Operations",
SUMIFS(AllPublicationData!$E:$E,AllPublicationData!$A:$A,'Publication Table'!$B152,AllPublicationData!$B:$B,'Publication Table'!$C$4,AllPublicationData!$D:$D,'Publication Table'!J$7),
IF('Publication Table'!$C$5="All Cancelled Operations",
SUMIFS(AllPublicationData!$F:$F,AllPublicationData!$A:$A,'Publication Table'!$B152,AllPublicationData!$B:$B,'Publication Table'!$C$4,AllPublicationData!$D:$D,'Publication Table'!J$7),
IF('Publication Table'!$C$5="Operations cancelled by patient",
SUMIFS(AllPublicationData!$G:$G,AllPublicationData!$A:$A,'Publication Table'!$B152,AllPublicationData!$B:$B,'Publication Table'!$C$4,AllPublicationData!$D:$D,'Publication Table'!J$7),
IF('Publication Table'!$C$5="Operations cancelled for clinical reasons",
SUMIFS(AllPublicationData!$H:$H,AllPublicationData!$A:$A,'Publication Table'!$B152,AllPublicationData!$B:$B,'Publication Table'!$C$4,AllPublicationData!$D:$D,'Publication Table'!J$7),
IF('Publication Table'!$C$5="Operations cancelled for non-clinical/capacity reasons",
SUMIFS(AllPublicationData!$I:$I,AllPublicationData!$A:$A,'Publication Table'!$B152,AllPublicationData!$B:$B,'Publication Table'!$C$4,AllPublicationData!$D:$D,'Publication Table'!J$7),
IF('Publication Table'!$C$5="Cancellations for other reasons",
SUMIFS(AllPublicationData!$J:$J,AllPublicationData!$A:$A,'Publication Table'!$B152,AllPublicationData!$B:$B,'Publication Table'!$C$4,AllPublicationData!$D:$D,'Publication Table'!J$7)))))))+
IF(AND($C$4="NHS Scotland",$C$5="Total Operations"),
SUMIFS(AllPublicationData!$E:$E,AllPublicationData!$A:$A,'Publication Table'!$B152,AllPublicationData!$B:$B,'Publication Table'!J$7),
IF(AND($C$4="NHS Scotland",$C$5="All Cancelled Operations"),
SUMIFS(AllPublicationData!$F:$F,AllPublicationData!$A:$A,'Publication Table'!$B152,AllPublicationData!$B:$B,'Publication Table'!J$7),
IF(AND($C$4="NHS Scotland",$C$5="Operations cancelled by patient"),
SUMIFS(AllPublicationData!$G:$G,AllPublicationData!$A:$A,'Publication Table'!$B152,AllPublicationData!$B:$B,'Publication Table'!J$7),
IF(AND($C$4="NHS Scotland",$C$5="Operations cancelled for clinical reasons"),
SUMIFS(AllPublicationData!$H:$H,AllPublicationData!$A:$A,'Publication Table'!$B152,AllPublicationData!$B:$B,'Publication Table'!J$7),
IF(AND($C$4="NHS Scotland",$C$5="Operations cancelled for non-clinical/capacity reasons"),
SUMIFS(AllPublicationData!$I:$I,AllPublicationData!$A:$A,'Publication Table'!$B152,AllPublicationData!$B:$B,'Publication Table'!J$7),
IF(AND($C$4="NHS Scotland",$C$5="Cancellations for other reasons"),
SUMIFS(AllPublicationData!$J:$J,AllPublicationData!$A:$A,'Publication Table'!$B152,AllPublicationData!$B:$B,'Publication Table'!J$7)))))))</f>
        <v>0</v>
      </c>
      <c r="K152" s="90">
        <f>IF($C$5="Total Operations",
SUMIFS(AllPublicationData!$E:$E,AllPublicationData!$A:$A,'Publication Table'!$B152,AllPublicationData!$B:$B,'Publication Table'!$C$4,AllPublicationData!$D:$D,'Publication Table'!K$7),
IF('Publication Table'!$C$5="All Cancelled Operations",
SUMIFS(AllPublicationData!$F:$F,AllPublicationData!$A:$A,'Publication Table'!$B152,AllPublicationData!$B:$B,'Publication Table'!$C$4,AllPublicationData!$D:$D,'Publication Table'!K$7),
IF('Publication Table'!$C$5="Operations cancelled by patient",
SUMIFS(AllPublicationData!$G:$G,AllPublicationData!$A:$A,'Publication Table'!$B152,AllPublicationData!$B:$B,'Publication Table'!$C$4,AllPublicationData!$D:$D,'Publication Table'!K$7),
IF('Publication Table'!$C$5="Operations cancelled for clinical reasons",
SUMIFS(AllPublicationData!$H:$H,AllPublicationData!$A:$A,'Publication Table'!$B152,AllPublicationData!$B:$B,'Publication Table'!$C$4,AllPublicationData!$D:$D,'Publication Table'!K$7),
IF('Publication Table'!$C$5="Operations cancelled for non-clinical/capacity reasons",
SUMIFS(AllPublicationData!$I:$I,AllPublicationData!$A:$A,'Publication Table'!$B152,AllPublicationData!$B:$B,'Publication Table'!$C$4,AllPublicationData!$D:$D,'Publication Table'!K$7),
IF('Publication Table'!$C$5="Cancellations for other reasons",
SUMIFS(AllPublicationData!$J:$J,AllPublicationData!$A:$A,'Publication Table'!$B152,AllPublicationData!$B:$B,'Publication Table'!$C$4,AllPublicationData!$D:$D,'Publication Table'!K$7)))))))+
IF(AND($C$4="NHS Scotland",$C$5="Total Operations"),
SUMIFS(AllPublicationData!$E:$E,AllPublicationData!$A:$A,'Publication Table'!$B152,AllPublicationData!$B:$B,'Publication Table'!K$7),
IF(AND($C$4="NHS Scotland",$C$5="All Cancelled Operations"),
SUMIFS(AllPublicationData!$F:$F,AllPublicationData!$A:$A,'Publication Table'!$B152,AllPublicationData!$B:$B,'Publication Table'!K$7),
IF(AND($C$4="NHS Scotland",$C$5="Operations cancelled by patient"),
SUMIFS(AllPublicationData!$G:$G,AllPublicationData!$A:$A,'Publication Table'!$B152,AllPublicationData!$B:$B,'Publication Table'!K$7),
IF(AND($C$4="NHS Scotland",$C$5="Operations cancelled for clinical reasons"),
SUMIFS(AllPublicationData!$H:$H,AllPublicationData!$A:$A,'Publication Table'!$B152,AllPublicationData!$B:$B,'Publication Table'!K$7),
IF(AND($C$4="NHS Scotland",$C$5="Operations cancelled for non-clinical/capacity reasons"),
SUMIFS(AllPublicationData!$I:$I,AllPublicationData!$A:$A,'Publication Table'!$B152,AllPublicationData!$B:$B,'Publication Table'!K$7),
IF(AND($C$4="NHS Scotland",$C$5="Cancellations for other reasons"),
SUMIFS(AllPublicationData!$J:$J,AllPublicationData!$A:$A,'Publication Table'!$B152,AllPublicationData!$B:$B,'Publication Table'!K$7)))))))</f>
        <v>0</v>
      </c>
      <c r="L152" s="90">
        <f>IF($C$5="Total Operations",
SUMIFS(AllPublicationData!$E:$E,AllPublicationData!$A:$A,'Publication Table'!$B152,AllPublicationData!$B:$B,'Publication Table'!$C$4,AllPublicationData!$D:$D,'Publication Table'!L$7),
IF('Publication Table'!$C$5="All Cancelled Operations",
SUMIFS(AllPublicationData!$F:$F,AllPublicationData!$A:$A,'Publication Table'!$B152,AllPublicationData!$B:$B,'Publication Table'!$C$4,AllPublicationData!$D:$D,'Publication Table'!L$7),
IF('Publication Table'!$C$5="Operations cancelled by patient",
SUMIFS(AllPublicationData!$G:$G,AllPublicationData!$A:$A,'Publication Table'!$B152,AllPublicationData!$B:$B,'Publication Table'!$C$4,AllPublicationData!$D:$D,'Publication Table'!L$7),
IF('Publication Table'!$C$5="Operations cancelled for clinical reasons",
SUMIFS(AllPublicationData!$H:$H,AllPublicationData!$A:$A,'Publication Table'!$B152,AllPublicationData!$B:$B,'Publication Table'!$C$4,AllPublicationData!$D:$D,'Publication Table'!L$7),
IF('Publication Table'!$C$5="Operations cancelled for non-clinical/capacity reasons",
SUMIFS(AllPublicationData!$I:$I,AllPublicationData!$A:$A,'Publication Table'!$B152,AllPublicationData!$B:$B,'Publication Table'!$C$4,AllPublicationData!$D:$D,'Publication Table'!L$7),
IF('Publication Table'!$C$5="Cancellations for other reasons",
SUMIFS(AllPublicationData!$J:$J,AllPublicationData!$A:$A,'Publication Table'!$B152,AllPublicationData!$B:$B,'Publication Table'!$C$4,AllPublicationData!$D:$D,'Publication Table'!L$7)))))))+
IF(AND($C$4="NHS Scotland",$C$5="Total Operations"),
SUMIFS(AllPublicationData!$E:$E,AllPublicationData!$A:$A,'Publication Table'!$B152,AllPublicationData!$B:$B,'Publication Table'!L$7),
IF(AND($C$4="NHS Scotland",$C$5="All Cancelled Operations"),
SUMIFS(AllPublicationData!$F:$F,AllPublicationData!$A:$A,'Publication Table'!$B152,AllPublicationData!$B:$B,'Publication Table'!L$7),
IF(AND($C$4="NHS Scotland",$C$5="Operations cancelled by patient"),
SUMIFS(AllPublicationData!$G:$G,AllPublicationData!$A:$A,'Publication Table'!$B152,AllPublicationData!$B:$B,'Publication Table'!L$7),
IF(AND($C$4="NHS Scotland",$C$5="Operations cancelled for clinical reasons"),
SUMIFS(AllPublicationData!$H:$H,AllPublicationData!$A:$A,'Publication Table'!$B152,AllPublicationData!$B:$B,'Publication Table'!L$7),
IF(AND($C$4="NHS Scotland",$C$5="Operations cancelled for non-clinical/capacity reasons"),
SUMIFS(AllPublicationData!$I:$I,AllPublicationData!$A:$A,'Publication Table'!$B152,AllPublicationData!$B:$B,'Publication Table'!L$7),
IF(AND($C$4="NHS Scotland",$C$5="Cancellations for other reasons"),
SUMIFS(AllPublicationData!$J:$J,AllPublicationData!$A:$A,'Publication Table'!$B152,AllPublicationData!$B:$B,'Publication Table'!L$7)))))))</f>
        <v>0</v>
      </c>
      <c r="M152" s="90">
        <f>IF($C$5="Total Operations",
SUMIFS(AllPublicationData!$E:$E,AllPublicationData!$A:$A,'Publication Table'!$B152,AllPublicationData!$B:$B,'Publication Table'!$C$4,AllPublicationData!$D:$D,'Publication Table'!M$7),
IF('Publication Table'!$C$5="All Cancelled Operations",
SUMIFS(AllPublicationData!$F:$F,AllPublicationData!$A:$A,'Publication Table'!$B152,AllPublicationData!$B:$B,'Publication Table'!$C$4,AllPublicationData!$D:$D,'Publication Table'!M$7),
IF('Publication Table'!$C$5="Operations cancelled by patient",
SUMIFS(AllPublicationData!$G:$G,AllPublicationData!$A:$A,'Publication Table'!$B152,AllPublicationData!$B:$B,'Publication Table'!$C$4,AllPublicationData!$D:$D,'Publication Table'!M$7),
IF('Publication Table'!$C$5="Operations cancelled for clinical reasons",
SUMIFS(AllPublicationData!$G:$G,AllPublicationData!$A:$A,'Publication Table'!$B152,AllPublicationData!$B:$B,'Publication Table'!$C$4,AllPublicationData!$D:$D,'Publication Table'!M$7),
IF('Publication Table'!$C$5="Operations cancelled for non-clinical/capacity reasons",
SUMIFS(AllPublicationData!$G:$G,AllPublicationData!$A:$A,'Publication Table'!$B152,AllPublicationData!$B:$B,'Publication Table'!$C$4,AllPublicationData!$D:$D,'Publication Table'!M$7),
IF('Publication Table'!$C$5="Cancellations for other reasons",
SUMIFS(AllPublicationData!$G:$G,AllPublicationData!$A:$A,'Publication Table'!$B152,AllPublicationData!$B:$B,'Publication Table'!$C$4,AllPublicationData!$D:$D,'Publication Table'!M$7)))))))+
IF(AND($C$4="NHS Scotland",$C$5="Total Operations"),
SUMIFS(AllPublicationData!$E:$E,AllPublicationData!$A:$A,'Publication Table'!$B152,AllPublicationData!$B:$B,'Publication Table'!M$7),
IF(AND($C$4="NHS Scotland",$C$5="All Cancelled Operations"),
SUMIFS(AllPublicationData!$F:$F,AllPublicationData!$A:$A,'Publication Table'!$B152,AllPublicationData!$B:$B,'Publication Table'!M$7),
IF(AND($C$4="NHS Scotland",$C$5="Operations cancelled by patient"),
SUMIFS(AllPublicationData!$G:$G,AllPublicationData!$A:$A,'Publication Table'!$B152,AllPublicationData!$B:$B,'Publication Table'!M$7),
IF(AND($C$4="NHS Scotland",$C$5="Operations cancelled for clinical reasons"),
SUMIFS(AllPublicationData!$H:$H,AllPublicationData!$A:$A,'Publication Table'!$B152,AllPublicationData!$B:$B,'Publication Table'!M$7),
IF(AND($C$4="NHS Scotland",$C$5="Operations cancelled for non-clinical/capacity reasons"),
SUMIFS(AllPublicationData!$I:$I,AllPublicationData!$A:$A,'Publication Table'!$B152,AllPublicationData!$B:$B,'Publication Table'!M$7),
IF(AND($C$4="NHS Scotland",$C$5="Cancellations for other reasons"),
SUMIFS(AllPublicationData!$J:$J,AllPublicationData!$A:$A,'Publication Table'!$B152,AllPublicationData!$B:$B,'Publication Table'!M$7)))))))</f>
        <v>0</v>
      </c>
      <c r="N152" s="90">
        <f>IF($C$5="Total Operations",
SUMIFS(AllPublicationData!$E:$E,AllPublicationData!$A:$A,'Publication Table'!$B152,AllPublicationData!$B:$B,'Publication Table'!$C$4,AllPublicationData!$D:$D,'Publication Table'!N$7),
IF('Publication Table'!$C$5="All Cancelled Operations",
SUMIFS(AllPublicationData!$F:$F,AllPublicationData!$A:$A,'Publication Table'!$B152,AllPublicationData!$B:$B,'Publication Table'!$C$4,AllPublicationData!$D:$D,'Publication Table'!N$7),
IF('Publication Table'!$C$5="Operations cancelled by patient",
SUMIFS(AllPublicationData!$G:$G,AllPublicationData!$A:$A,'Publication Table'!$B152,AllPublicationData!$B:$B,'Publication Table'!$C$4,AllPublicationData!$D:$D,'Publication Table'!N$7),
IF('Publication Table'!$C$5="Operations cancelled for clinical reasons",
SUMIFS(AllPublicationData!$G:$G,AllPublicationData!$A:$A,'Publication Table'!$B152,AllPublicationData!$B:$B,'Publication Table'!$C$4,AllPublicationData!$D:$D,'Publication Table'!N$7),
IF('Publication Table'!$C$5="Operations cancelled for non-clinical/capacity reasons",
SUMIFS(AllPublicationData!$G:$G,AllPublicationData!$A:$A,'Publication Table'!$B152,AllPublicationData!$B:$B,'Publication Table'!$C$4,AllPublicationData!$D:$D,'Publication Table'!N$7),
IF('Publication Table'!$C$5="Cancellations for other reasons",
SUMIFS(AllPublicationData!$G:$G,AllPublicationData!$A:$A,'Publication Table'!$B152,AllPublicationData!$B:$B,'Publication Table'!$C$4,AllPublicationData!$D:$D,'Publication Table'!N$7)))))))+
IF(AND($C$4="NHS Scotland",$C$5="Total Operations"),
SUMIFS(AllPublicationData!$E:$E,AllPublicationData!$A:$A,'Publication Table'!$B152,AllPublicationData!$B:$B,'Publication Table'!N$7),
IF(AND($C$4="NHS Scotland",$C$5="All Cancelled Operations"),
SUMIFS(AllPublicationData!$F:$F,AllPublicationData!$A:$A,'Publication Table'!$B152,AllPublicationData!$B:$B,'Publication Table'!N$7),
IF(AND($C$4="NHS Scotland",$C$5="Operations cancelled by patient"),
SUMIFS(AllPublicationData!$G:$G,AllPublicationData!$A:$A,'Publication Table'!$B152,AllPublicationData!$B:$B,'Publication Table'!N$7),
IF(AND($C$4="NHS Scotland",$C$5="Operations cancelled for clinical reasons"),
SUMIFS(AllPublicationData!$H:$H,AllPublicationData!$A:$A,'Publication Table'!$B152,AllPublicationData!$B:$B,'Publication Table'!N$7),
IF(AND($C$4="NHS Scotland",$C$5="Operations cancelled for non-clinical/capacity reasons"),
SUMIFS(AllPublicationData!$I:$I,AllPublicationData!$A:$A,'Publication Table'!$B152,AllPublicationData!$B:$B,'Publication Table'!N$7),
IF(AND($C$4="NHS Scotland",$C$5="Cancellations for other reasons"),
SUMIFS(AllPublicationData!$J:$J,AllPublicationData!$A:$A,'Publication Table'!$B152,AllPublicationData!$B:$B,'Publication Table'!N$7)))))))</f>
        <v>0</v>
      </c>
      <c r="O152" s="90">
        <f>IF($C$5="Total Operations",
SUMIFS(AllPublicationData!$E:$E,AllPublicationData!$A:$A,'Publication Table'!$B152,AllPublicationData!$B:$B,'Publication Table'!$C$4,AllPublicationData!$D:$D,'Publication Table'!O$7),
IF('Publication Table'!$C$5="All Cancelled Operations",
SUMIFS(AllPublicationData!$F:$F,AllPublicationData!$A:$A,'Publication Table'!$B152,AllPublicationData!$B:$B,'Publication Table'!$C$4,AllPublicationData!$D:$D,'Publication Table'!O$7),
IF('Publication Table'!$C$5="Operations cancelled by patient",
SUMIFS(AllPublicationData!$G:$G,AllPublicationData!$A:$A,'Publication Table'!$B152,AllPublicationData!$B:$B,'Publication Table'!$C$4,AllPublicationData!$D:$D,'Publication Table'!O$7),
IF('Publication Table'!$C$5="Operations cancelled for clinical reasons",
SUMIFS(AllPublicationData!$G:$G,AllPublicationData!$A:$A,'Publication Table'!$B152,AllPublicationData!$B:$B,'Publication Table'!$C$4,AllPublicationData!$D:$D,'Publication Table'!O$7),
IF('Publication Table'!$C$5="Operations cancelled for non-clinical/capacity reasons",
SUMIFS(AllPublicationData!$G:$G,AllPublicationData!$A:$A,'Publication Table'!$B152,AllPublicationData!$B:$B,'Publication Table'!$C$4,AllPublicationData!$D:$D,'Publication Table'!O$7),
IF('Publication Table'!$C$5="Cancellations for other reasons",
SUMIFS(AllPublicationData!$G:$G,AllPublicationData!$A:$A,'Publication Table'!$B152,AllPublicationData!$B:$B,'Publication Table'!$C$4,AllPublicationData!$D:$D,'Publication Table'!O$7)))))))+
IF(AND($C$4="NHS Scotland",$C$5="Total Operations"),
SUMIFS(AllPublicationData!$E:$E,AllPublicationData!$A:$A,'Publication Table'!$B152,AllPublicationData!$B:$B,'Publication Table'!O$7),
IF(AND($C$4="NHS Scotland",$C$5="All Cancelled Operations"),
SUMIFS(AllPublicationData!$F:$F,AllPublicationData!$A:$A,'Publication Table'!$B152,AllPublicationData!$B:$B,'Publication Table'!O$7),
IF(AND($C$4="NHS Scotland",$C$5="Operations cancelled by patient"),
SUMIFS(AllPublicationData!$G:$G,AllPublicationData!$A:$A,'Publication Table'!$B152,AllPublicationData!$B:$B,'Publication Table'!O$7),
IF(AND($C$4="NHS Scotland",$C$5="Operations cancelled for clinical reasons"),
SUMIFS(AllPublicationData!$H:$H,AllPublicationData!$A:$A,'Publication Table'!$B152,AllPublicationData!$B:$B,'Publication Table'!O$7),
IF(AND($C$4="NHS Scotland",$C$5="Operations cancelled for non-clinical/capacity reasons"),
SUMIFS(AllPublicationData!$I:$I,AllPublicationData!$A:$A,'Publication Table'!$B152,AllPublicationData!$B:$B,'Publication Table'!O$7),
IF(AND($C$4="NHS Scotland",$C$5="Cancellations for other reasons"),
SUMIFS(AllPublicationData!$J:$J,AllPublicationData!$A:$A,'Publication Table'!$B152,AllPublicationData!$B:$B,'Publication Table'!O$7)))))))</f>
        <v>0</v>
      </c>
      <c r="P152" s="90">
        <f>IF($C$5="Total Operations",
SUMIFS(AllPublicationData!$E:$E,AllPublicationData!$A:$A,'Publication Table'!$B152,AllPublicationData!$B:$B,'Publication Table'!$C$4,AllPublicationData!$D:$D,'Publication Table'!P$7),
IF('Publication Table'!$C$5="All Cancelled Operations",
SUMIFS(AllPublicationData!$F:$F,AllPublicationData!$A:$A,'Publication Table'!$B152,AllPublicationData!$B:$B,'Publication Table'!$C$4,AllPublicationData!$D:$D,'Publication Table'!P$7),
IF('Publication Table'!$C$5="Operations cancelled by patient",
SUMIFS(AllPublicationData!$G:$G,AllPublicationData!$A:$A,'Publication Table'!$B152,AllPublicationData!$B:$B,'Publication Table'!$C$4,AllPublicationData!$D:$D,'Publication Table'!P$7),
IF('Publication Table'!$C$5="Operations cancelled for clinical reasons",
SUMIFS(AllPublicationData!$G:$G,AllPublicationData!$A:$A,'Publication Table'!$B152,AllPublicationData!$B:$B,'Publication Table'!$C$4,AllPublicationData!$D:$D,'Publication Table'!P$7),
IF('Publication Table'!$C$5="Operations cancelled for non-clinical/capacity reasons",
SUMIFS(AllPublicationData!$G:$G,AllPublicationData!$A:$A,'Publication Table'!$B152,AllPublicationData!$B:$B,'Publication Table'!$C$4,AllPublicationData!$D:$D,'Publication Table'!P$7),
IF('Publication Table'!$C$5="Cancellations for other reasons",
SUMIFS(AllPublicationData!$G:$G,AllPublicationData!$A:$A,'Publication Table'!$B152,AllPublicationData!$B:$B,'Publication Table'!$C$4,AllPublicationData!$D:$D,'Publication Table'!P$7)))))))+
IF(AND($C$4="NHS Scotland",$C$5="Total Operations"),
SUMIFS(AllPublicationData!$E:$E,AllPublicationData!$A:$A,'Publication Table'!$B152,AllPublicationData!$B:$B,'Publication Table'!P$7),
IF(AND($C$4="NHS Scotland",$C$5="All Cancelled Operations"),
SUMIFS(AllPublicationData!$F:$F,AllPublicationData!$A:$A,'Publication Table'!$B152,AllPublicationData!$B:$B,'Publication Table'!P$7),
IF(AND($C$4="NHS Scotland",$C$5="Operations cancelled by patient"),
SUMIFS(AllPublicationData!$G:$G,AllPublicationData!$A:$A,'Publication Table'!$B152,AllPublicationData!$B:$B,'Publication Table'!P$7),
IF(AND($C$4="NHS Scotland",$C$5="Operations cancelled for clinical reasons"),
SUMIFS(AllPublicationData!$H:$H,AllPublicationData!$A:$A,'Publication Table'!$B152,AllPublicationData!$B:$B,'Publication Table'!P$7),
IF(AND($C$4="NHS Scotland",$C$5="Operations cancelled for non-clinical/capacity reasons"),
SUMIFS(AllPublicationData!$I:$I,AllPublicationData!$A:$A,'Publication Table'!$B152,AllPublicationData!$B:$B,'Publication Table'!P$7),
IF(AND($C$4="NHS Scotland",$C$5="Cancellations for other reasons"),
SUMIFS(AllPublicationData!$J:$J,AllPublicationData!$A:$A,'Publication Table'!$B152,AllPublicationData!$B:$B,'Publication Table'!P$7)))))))</f>
        <v>0</v>
      </c>
      <c r="Q152" s="90">
        <f>IF($C$5="Total Operations",
SUMIFS(AllPublicationData!$E:$E,AllPublicationData!$A:$A,'Publication Table'!$B152,AllPublicationData!$B:$B,'Publication Table'!$C$4,AllPublicationData!$D:$D,'Publication Table'!Q$7),
IF('Publication Table'!$C$5="All Cancelled Operations",
SUMIFS(AllPublicationData!$F:$F,AllPublicationData!$A:$A,'Publication Table'!$B152,AllPublicationData!$B:$B,'Publication Table'!$C$4,AllPublicationData!$D:$D,'Publication Table'!Q$7),
IF('Publication Table'!$C$5="Operations cancelled by patient",
SUMIFS(AllPublicationData!$G:$G,AllPublicationData!$A:$A,'Publication Table'!$B152,AllPublicationData!$B:$B,'Publication Table'!$C$4,AllPublicationData!$D:$D,'Publication Table'!Q$7),
IF('Publication Table'!$C$5="Operations cancelled for clinical reasons",
SUMIFS(AllPublicationData!$G:$G,AllPublicationData!$A:$A,'Publication Table'!$B152,AllPublicationData!$B:$B,'Publication Table'!$C$4,AllPublicationData!$D:$D,'Publication Table'!Q$7),
IF('Publication Table'!$C$5="Operations cancelled for non-clinical/capacity reasons",
SUMIFS(AllPublicationData!$G:$G,AllPublicationData!$A:$A,'Publication Table'!$B152,AllPublicationData!$B:$B,'Publication Table'!$C$4,AllPublicationData!$D:$D,'Publication Table'!Q$7),
IF('Publication Table'!$C$5="Cancellations for other reasons",
SUMIFS(AllPublicationData!$G:$G,AllPublicationData!$A:$A,'Publication Table'!$B152,AllPublicationData!$B:$B,'Publication Table'!$C$4,AllPublicationData!$D:$D,'Publication Table'!Q$7)))))))+
IF(AND($C$4="NHS Scotland",$C$5="Total Operations"),
SUMIFS(AllPublicationData!$E:$E,AllPublicationData!$A:$A,'Publication Table'!$B152,AllPublicationData!$B:$B,'Publication Table'!Q$7),
IF(AND($C$4="NHS Scotland",$C$5="All Cancelled Operations"),
SUMIFS(AllPublicationData!$F:$F,AllPublicationData!$A:$A,'Publication Table'!$B152,AllPublicationData!$B:$B,'Publication Table'!Q$7),
IF(AND($C$4="NHS Scotland",$C$5="Operations cancelled by patient"),
SUMIFS(AllPublicationData!$G:$G,AllPublicationData!$A:$A,'Publication Table'!$B152,AllPublicationData!$B:$B,'Publication Table'!Q$7),
IF(AND($C$4="NHS Scotland",$C$5="Operations cancelled for clinical reasons"),
SUMIFS(AllPublicationData!$H:$H,AllPublicationData!$A:$A,'Publication Table'!$B152,AllPublicationData!$B:$B,'Publication Table'!Q$7),
IF(AND($C$4="NHS Scotland",$C$5="Operations cancelled for non-clinical/capacity reasons"),
SUMIFS(AllPublicationData!$I:$I,AllPublicationData!$A:$A,'Publication Table'!$B152,AllPublicationData!$B:$B,'Publication Table'!Q$7),
IF(AND($C$4="NHS Scotland",$C$5="Cancellations for other reasons"),
SUMIFS(AllPublicationData!$J:$J,AllPublicationData!$A:$A,'Publication Table'!$B152,AllPublicationData!$B:$B,'Publication Table'!Q$7)))))))</f>
        <v>0</v>
      </c>
      <c r="R152" s="90">
        <f>IF($C$5="Total Operations",
SUMIFS(AllPublicationData!$E:$E,AllPublicationData!$A:$A,'Publication Table'!$B152,AllPublicationData!$B:$B,'Publication Table'!$C$4,AllPublicationData!$D:$D,'Publication Table'!R$7),
IF('Publication Table'!$C$5="All Cancelled Operations",
SUMIFS(AllPublicationData!$F:$F,AllPublicationData!$A:$A,'Publication Table'!$B152,AllPublicationData!$B:$B,'Publication Table'!$C$4,AllPublicationData!$D:$D,'Publication Table'!R$7),
IF('Publication Table'!$C$5="Operations cancelled by patient",
SUMIFS(AllPublicationData!$G:$G,AllPublicationData!$A:$A,'Publication Table'!$B152,AllPublicationData!$B:$B,'Publication Table'!$C$4,AllPublicationData!$D:$D,'Publication Table'!R$7),
IF('Publication Table'!$C$5="Operations cancelled for clinical reasons",
SUMIFS(AllPublicationData!$G:$G,AllPublicationData!$A:$A,'Publication Table'!$B152,AllPublicationData!$B:$B,'Publication Table'!$C$4,AllPublicationData!$D:$D,'Publication Table'!R$7),
IF('Publication Table'!$C$5="Operations cancelled for non-clinical/capacity reasons",
SUMIFS(AllPublicationData!$G:$G,AllPublicationData!$A:$A,'Publication Table'!$B152,AllPublicationData!$B:$B,'Publication Table'!$C$4,AllPublicationData!$D:$D,'Publication Table'!R$7),
IF('Publication Table'!$C$5="Cancellations for other reasons",
SUMIFS(AllPublicationData!$G:$G,AllPublicationData!$A:$A,'Publication Table'!$B152,AllPublicationData!$B:$B,'Publication Table'!$C$4,AllPublicationData!$D:$D,'Publication Table'!R$7)))))))+
IF(AND($C$4="NHS Scotland",$C$5="Total Operations"),
SUMIFS(AllPublicationData!$E:$E,AllPublicationData!$A:$A,'Publication Table'!$B152,AllPublicationData!$B:$B,'Publication Table'!R$7),
IF(AND($C$4="NHS Scotland",$C$5="All Cancelled Operations"),
SUMIFS(AllPublicationData!$F:$F,AllPublicationData!$A:$A,'Publication Table'!$B152,AllPublicationData!$B:$B,'Publication Table'!R$7),
IF(AND($C$4="NHS Scotland",$C$5="Operations cancelled by patient"),
SUMIFS(AllPublicationData!$G:$G,AllPublicationData!$A:$A,'Publication Table'!$B152,AllPublicationData!$B:$B,'Publication Table'!R$7),
IF(AND($C$4="NHS Scotland",$C$5="Operations cancelled for clinical reasons"),
SUMIFS(AllPublicationData!$H:$H,AllPublicationData!$A:$A,'Publication Table'!$B152,AllPublicationData!$B:$B,'Publication Table'!R$7),
IF(AND($C$4="NHS Scotland",$C$5="Operations cancelled for non-clinical/capacity reasons"),
SUMIFS(AllPublicationData!$I:$I,AllPublicationData!$A:$A,'Publication Table'!$B152,AllPublicationData!$B:$B,'Publication Table'!R$7),
IF(AND($C$4="NHS Scotland",$C$5="Cancellations for other reasons"),
SUMIFS(AllPublicationData!$J:$J,AllPublicationData!$A:$A,'Publication Table'!$B152,AllPublicationData!$B:$B,'Publication Table'!R$7)))))))</f>
        <v>0</v>
      </c>
    </row>
    <row r="153" spans="3:18" x14ac:dyDescent="0.35">
      <c r="C153" s="81">
        <f>IF($C$5="Total Operations",
SUMIFS(AllPublicationData!$E:$E,AllPublicationData!$A:$A,'Publication Table'!$B153,AllPublicationData!$B:$B,'Publication Table'!$C$4),
IF('Publication Table'!$C$5="All Cancelled Operations",
SUMIFS(AllPublicationData!$F:$F,AllPublicationData!$A:$A,'Publication Table'!$B153,AllPublicationData!$B:$B,'Publication Table'!$C$4),
IF('Publication Table'!$C$5="Operations cancelled by patient",
SUMIFS(AllPublicationData!$G:$G,AllPublicationData!$A:$A,'Publication Table'!$B153,AllPublicationData!$B:$B,'Publication Table'!$C$4),
IF('Publication Table'!$C$5="Operations cancelled for clinical reasons",
SUMIFS(AllPublicationData!$H:$H,AllPublicationData!$A:$A,'Publication Table'!$B153,AllPublicationData!$B:$B,'Publication Table'!$C$4),
IF('Publication Table'!$C$5="Operations cancelled for non-clinical/capacity reasons",
SUMIFS(AllPublicationData!$I:$I,AllPublicationData!$A:$A,'Publication Table'!$B153,AllPublicationData!$B:$B,'Publication Table'!$C$4),
IF('Publication Table'!$C$5="Cancellations for other reasons",
SUMIFS(AllPublicationData!$J:$J,AllPublicationData!$A:$A,'Publication Table'!$B153,AllPublicationData!$B:$B,'Publication Table'!$C$4)))))))+
IF(AND($C$4="NHS Scotland",$C$5="Total Operations"),
SUMIFS(AllPublicationData!$E:$E,AllPublicationData!$A:$A,'Publication Table'!$B153),
IF(AND($C$4="NHS Scotland",$C$5="All Cancelled Operations"),
SUMIFS(AllPublicationData!$F:$F,AllPublicationData!$A:$A,'Publication Table'!$B153),
IF(AND($C$4="NHS Scotland",$C$5="Operations cancelled by patient"),
SUMIFS(AllPublicationData!$G:$G,AllPublicationData!$A:$A,'Publication Table'!$B153),
IF(AND($C$4="NHS Scotland",$C$5="Operations cancelled for clinical reasons"),
SUMIFS(AllPublicationData!$H:$H,AllPublicationData!$A:$A,'Publication Table'!$B153),
IF(AND($C$4="NHS Scotland",$C$5="Operations cancelled for non-clinical/capacity reasons"),
SUMIFS(AllPublicationData!$I:$I,AllPublicationData!$A:$A,'Publication Table'!$B153),
IF(AND($C$4="NHS Scotland",$C$5="Cancellations for other reasons"),
SUMIFS(AllPublicationData!$J:$J,AllPublicationData!$A:$A,'Publication Table'!$B153)))))))</f>
        <v>0</v>
      </c>
      <c r="D153" s="90">
        <f>IF($C$5="Total Operations",
SUMIFS(AllPublicationData!$E:$E,AllPublicationData!$A:$A,'Publication Table'!$B153,AllPublicationData!$B:$B,'Publication Table'!$C$4,AllPublicationData!$D:$D,'Publication Table'!D$7),
IF('Publication Table'!$C$5="All Cancelled Operations",
SUMIFS(AllPublicationData!$F:$F,AllPublicationData!$A:$A,'Publication Table'!$B153,AllPublicationData!$B:$B,'Publication Table'!$C$4,AllPublicationData!$D:$D,'Publication Table'!D$7),
IF('Publication Table'!$C$5="Operations cancelled by patient",
SUMIFS(AllPublicationData!$G:$G,AllPublicationData!$A:$A,'Publication Table'!$B153,AllPublicationData!$B:$B,'Publication Table'!$C$4,AllPublicationData!$D:$D,'Publication Table'!D$7),
IF('Publication Table'!$C$5="Operations cancelled for clinical reasons",
SUMIFS(AllPublicationData!$H:$H,AllPublicationData!$A:$A,'Publication Table'!$B153,AllPublicationData!$B:$B,'Publication Table'!$C$4,AllPublicationData!$D:$D,'Publication Table'!D$7),
IF('Publication Table'!$C$5="Operations cancelled for non-clinical/capacity reasons",
SUMIFS(AllPublicationData!$I:$I,AllPublicationData!$A:$A,'Publication Table'!$B153,AllPublicationData!$B:$B,'Publication Table'!$C$4,AllPublicationData!$D:$D,'Publication Table'!D$7),
IF('Publication Table'!$C$5="Cancellations for other reasons",
SUMIFS(AllPublicationData!$J:$J,AllPublicationData!$A:$A,'Publication Table'!$B153,AllPublicationData!$B:$B,'Publication Table'!$C$4,AllPublicationData!$D:$D,'Publication Table'!D$7)))))))+
IF(AND($C$4="NHS Scotland",$C$5="Total Operations"),
SUMIFS(AllPublicationData!$E:$E,AllPublicationData!$A:$A,'Publication Table'!$B153,AllPublicationData!$B:$B,'Publication Table'!D$7),
IF(AND($C$4="NHS Scotland",$C$5="All Cancelled Operations"),
SUMIFS(AllPublicationData!$F:$F,AllPublicationData!$A:$A,'Publication Table'!$B153,AllPublicationData!$B:$B,'Publication Table'!D$7),
IF(AND($C$4="NHS Scotland",$C$5="Operations cancelled by patient"),
SUMIFS(AllPublicationData!$G:$G,AllPublicationData!$A:$A,'Publication Table'!$B153,AllPublicationData!$B:$B,'Publication Table'!D$7),
IF(AND($C$4="NHS Scotland",$C$5="Operations cancelled for clinical reasons"),
SUMIFS(AllPublicationData!$H:$H,AllPublicationData!$A:$A,'Publication Table'!$B153,AllPublicationData!$B:$B,'Publication Table'!D$7),
IF(AND($C$4="NHS Scotland",$C$5="Operations cancelled for non-clinical/capacity reasons"),
SUMIFS(AllPublicationData!$I:$I,AllPublicationData!$A:$A,'Publication Table'!$B153,AllPublicationData!$B:$B,'Publication Table'!D$7),
IF(AND($C$4="NHS Scotland",$C$5="Cancellations for other reasons"),
SUMIFS(AllPublicationData!$J:$J,AllPublicationData!$A:$A,'Publication Table'!$B153,AllPublicationData!$B:$B,'Publication Table'!D$7)))))))</f>
        <v>0</v>
      </c>
      <c r="E153" s="90">
        <f>IF($C$5="Total Operations",
SUMIFS(AllPublicationData!$E:$E,AllPublicationData!$A:$A,'Publication Table'!$B153,AllPublicationData!$B:$B,'Publication Table'!$C$4,AllPublicationData!$D:$D,'Publication Table'!E$7),
IF('Publication Table'!$C$5="All Cancelled Operations",
SUMIFS(AllPublicationData!$F:$F,AllPublicationData!$A:$A,'Publication Table'!$B153,AllPublicationData!$B:$B,'Publication Table'!$C$4,AllPublicationData!$D:$D,'Publication Table'!E$7),
IF('Publication Table'!$C$5="Operations cancelled by patient",
SUMIFS(AllPublicationData!$G:$G,AllPublicationData!$A:$A,'Publication Table'!$B153,AllPublicationData!$B:$B,'Publication Table'!$C$4,AllPublicationData!$D:$D,'Publication Table'!E$7),
IF('Publication Table'!$C$5="Operations cancelled for clinical reasons",
SUMIFS(AllPublicationData!$H:$H,AllPublicationData!$A:$A,'Publication Table'!$B153,AllPublicationData!$B:$B,'Publication Table'!$C$4,AllPublicationData!$D:$D,'Publication Table'!E$7),
IF('Publication Table'!$C$5="Operations cancelled for non-clinical/capacity reasons",
SUMIFS(AllPublicationData!$I:$I,AllPublicationData!$A:$A,'Publication Table'!$B153,AllPublicationData!$B:$B,'Publication Table'!$C$4,AllPublicationData!$D:$D,'Publication Table'!E$7),
IF('Publication Table'!$C$5="Cancellations for other reasons",
SUMIFS(AllPublicationData!$J:$J,AllPublicationData!$A:$A,'Publication Table'!$B153,AllPublicationData!$B:$B,'Publication Table'!$C$4,AllPublicationData!$D:$D,'Publication Table'!E$7)))))))+
IF(AND($C$4="NHS Scotland",$C$5="Total Operations"),
SUMIFS(AllPublicationData!$E:$E,AllPublicationData!$A:$A,'Publication Table'!$B153,AllPublicationData!$B:$B,'Publication Table'!E$7),
IF(AND($C$4="NHS Scotland",$C$5="All Cancelled Operations"),
SUMIFS(AllPublicationData!$F:$F,AllPublicationData!$A:$A,'Publication Table'!$B153,AllPublicationData!$B:$B,'Publication Table'!E$7),
IF(AND($C$4="NHS Scotland",$C$5="Operations cancelled by patient"),
SUMIFS(AllPublicationData!$G:$G,AllPublicationData!$A:$A,'Publication Table'!$B153,AllPublicationData!$B:$B,'Publication Table'!E$7),
IF(AND($C$4="NHS Scotland",$C$5="Operations cancelled for clinical reasons"),
SUMIFS(AllPublicationData!$H:$H,AllPublicationData!$A:$A,'Publication Table'!$B153,AllPublicationData!$B:$B,'Publication Table'!E$7),
IF(AND($C$4="NHS Scotland",$C$5="Operations cancelled for non-clinical/capacity reasons"),
SUMIFS(AllPublicationData!$I:$I,AllPublicationData!$A:$A,'Publication Table'!$B153,AllPublicationData!$B:$B,'Publication Table'!E$7),
IF(AND($C$4="NHS Scotland",$C$5="Cancellations for other reasons"),
SUMIFS(AllPublicationData!$J:$J,AllPublicationData!$A:$A,'Publication Table'!$B153,AllPublicationData!$B:$B,'Publication Table'!E$7)))))))</f>
        <v>0</v>
      </c>
      <c r="F153" s="90">
        <f>IF($C$5="Total Operations",
SUMIFS(AllPublicationData!$E:$E,AllPublicationData!$A:$A,'Publication Table'!$B153,AllPublicationData!$B:$B,'Publication Table'!$C$4,AllPublicationData!$D:$D,'Publication Table'!F$7),
IF('Publication Table'!$C$5="All Cancelled Operations",
SUMIFS(AllPublicationData!$F:$F,AllPublicationData!$A:$A,'Publication Table'!$B153,AllPublicationData!$B:$B,'Publication Table'!$C$4,AllPublicationData!$D:$D,'Publication Table'!F$7),
IF('Publication Table'!$C$5="Operations cancelled by patient",
SUMIFS(AllPublicationData!$G:$G,AllPublicationData!$A:$A,'Publication Table'!$B153,AllPublicationData!$B:$B,'Publication Table'!$C$4,AllPublicationData!$D:$D,'Publication Table'!F$7),
IF('Publication Table'!$C$5="Operations cancelled for clinical reasons",
SUMIFS(AllPublicationData!$H:$H,AllPublicationData!$A:$A,'Publication Table'!$B153,AllPublicationData!$B:$B,'Publication Table'!$C$4,AllPublicationData!$D:$D,'Publication Table'!F$7),
IF('Publication Table'!$C$5="Operations cancelled for non-clinical/capacity reasons",
SUMIFS(AllPublicationData!$I:$I,AllPublicationData!$A:$A,'Publication Table'!$B153,AllPublicationData!$B:$B,'Publication Table'!$C$4,AllPublicationData!$D:$D,'Publication Table'!F$7),
IF('Publication Table'!$C$5="Cancellations for other reasons",
SUMIFS(AllPublicationData!$J:$J,AllPublicationData!$A:$A,'Publication Table'!$B153,AllPublicationData!$B:$B,'Publication Table'!$C$4,AllPublicationData!$D:$D,'Publication Table'!F$7)))))))+
IF(AND($C$4="NHS Scotland",$C$5="Total Operations"),
SUMIFS(AllPublicationData!$E:$E,AllPublicationData!$A:$A,'Publication Table'!$B153,AllPublicationData!$B:$B,'Publication Table'!F$7),
IF(AND($C$4="NHS Scotland",$C$5="All Cancelled Operations"),
SUMIFS(AllPublicationData!$F:$F,AllPublicationData!$A:$A,'Publication Table'!$B153,AllPublicationData!$B:$B,'Publication Table'!F$7),
IF(AND($C$4="NHS Scotland",$C$5="Operations cancelled by patient"),
SUMIFS(AllPublicationData!$G:$G,AllPublicationData!$A:$A,'Publication Table'!$B153,AllPublicationData!$B:$B,'Publication Table'!F$7),
IF(AND($C$4="NHS Scotland",$C$5="Operations cancelled for clinical reasons"),
SUMIFS(AllPublicationData!$H:$H,AllPublicationData!$A:$A,'Publication Table'!$B153,AllPublicationData!$B:$B,'Publication Table'!F$7),
IF(AND($C$4="NHS Scotland",$C$5="Operations cancelled for non-clinical/capacity reasons"),
SUMIFS(AllPublicationData!$I:$I,AllPublicationData!$A:$A,'Publication Table'!$B153,AllPublicationData!$B:$B,'Publication Table'!F$7),
IF(AND($C$4="NHS Scotland",$C$5="Cancellations for other reasons"),
SUMIFS(AllPublicationData!$J:$J,AllPublicationData!$A:$A,'Publication Table'!$B153,AllPublicationData!$B:$B,'Publication Table'!F$7)))))))</f>
        <v>0</v>
      </c>
      <c r="G153" s="90">
        <f>IF($C$5="Total Operations",
SUMIFS(AllPublicationData!$E:$E,AllPublicationData!$A:$A,'Publication Table'!$B153,AllPublicationData!$B:$B,'Publication Table'!$C$4,AllPublicationData!$D:$D,'Publication Table'!G$7),
IF('Publication Table'!$C$5="All Cancelled Operations",
SUMIFS(AllPublicationData!$F:$F,AllPublicationData!$A:$A,'Publication Table'!$B153,AllPublicationData!$B:$B,'Publication Table'!$C$4,AllPublicationData!$D:$D,'Publication Table'!G$7),
IF('Publication Table'!$C$5="Operations cancelled by patient",
SUMIFS(AllPublicationData!$G:$G,AllPublicationData!$A:$A,'Publication Table'!$B153,AllPublicationData!$B:$B,'Publication Table'!$C$4,AllPublicationData!$D:$D,'Publication Table'!G$7),
IF('Publication Table'!$C$5="Operations cancelled for clinical reasons",
SUMIFS(AllPublicationData!$H:$H,AllPublicationData!$A:$A,'Publication Table'!$B153,AllPublicationData!$B:$B,'Publication Table'!$C$4,AllPublicationData!$D:$D,'Publication Table'!G$7),
IF('Publication Table'!$C$5="Operations cancelled for non-clinical/capacity reasons",
SUMIFS(AllPublicationData!$I:$I,AllPublicationData!$A:$A,'Publication Table'!$B153,AllPublicationData!$B:$B,'Publication Table'!$C$4,AllPublicationData!$D:$D,'Publication Table'!G$7),
IF('Publication Table'!$C$5="Cancellations for other reasons",
SUMIFS(AllPublicationData!$J:$J,AllPublicationData!$A:$A,'Publication Table'!$B153,AllPublicationData!$B:$B,'Publication Table'!$C$4,AllPublicationData!$D:$D,'Publication Table'!G$7)))))))+
IF(AND($C$4="NHS Scotland",$C$5="Total Operations"),
SUMIFS(AllPublicationData!$E:$E,AllPublicationData!$A:$A,'Publication Table'!$B153,AllPublicationData!$B:$B,'Publication Table'!G$7),
IF(AND($C$4="NHS Scotland",$C$5="All Cancelled Operations"),
SUMIFS(AllPublicationData!$F:$F,AllPublicationData!$A:$A,'Publication Table'!$B153,AllPublicationData!$B:$B,'Publication Table'!G$7),
IF(AND($C$4="NHS Scotland",$C$5="Operations cancelled by patient"),
SUMIFS(AllPublicationData!$G:$G,AllPublicationData!$A:$A,'Publication Table'!$B153,AllPublicationData!$B:$B,'Publication Table'!G$7),
IF(AND($C$4="NHS Scotland",$C$5="Operations cancelled for clinical reasons"),
SUMIFS(AllPublicationData!$H:$H,AllPublicationData!$A:$A,'Publication Table'!$B153,AllPublicationData!$B:$B,'Publication Table'!G$7),
IF(AND($C$4="NHS Scotland",$C$5="Operations cancelled for non-clinical/capacity reasons"),
SUMIFS(AllPublicationData!$I:$I,AllPublicationData!$A:$A,'Publication Table'!$B153,AllPublicationData!$B:$B,'Publication Table'!G$7),
IF(AND($C$4="NHS Scotland",$C$5="Cancellations for other reasons"),
SUMIFS(AllPublicationData!$J:$J,AllPublicationData!$A:$A,'Publication Table'!$B153,AllPublicationData!$B:$B,'Publication Table'!G$7)))))))</f>
        <v>0</v>
      </c>
      <c r="H153" s="90">
        <f>IF($C$5="Total Operations",
SUMIFS(AllPublicationData!$E:$E,AllPublicationData!$A:$A,'Publication Table'!$B153,AllPublicationData!$B:$B,'Publication Table'!$C$4,AllPublicationData!$D:$D,'Publication Table'!H$7),
IF('Publication Table'!$C$5="All Cancelled Operations",
SUMIFS(AllPublicationData!$F:$F,AllPublicationData!$A:$A,'Publication Table'!$B153,AllPublicationData!$B:$B,'Publication Table'!$C$4,AllPublicationData!$D:$D,'Publication Table'!H$7),
IF('Publication Table'!$C$5="Operations cancelled by patient",
SUMIFS(AllPublicationData!$G:$G,AllPublicationData!$A:$A,'Publication Table'!$B153,AllPublicationData!$B:$B,'Publication Table'!$C$4,AllPublicationData!$D:$D,'Publication Table'!H$7),
IF('Publication Table'!$C$5="Operations cancelled for clinical reasons",
SUMIFS(AllPublicationData!$H:$H,AllPublicationData!$A:$A,'Publication Table'!$B153,AllPublicationData!$B:$B,'Publication Table'!$C$4,AllPublicationData!$D:$D,'Publication Table'!H$7),
IF('Publication Table'!$C$5="Operations cancelled for non-clinical/capacity reasons",
SUMIFS(AllPublicationData!$I:$I,AllPublicationData!$A:$A,'Publication Table'!$B153,AllPublicationData!$B:$B,'Publication Table'!$C$4,AllPublicationData!$D:$D,'Publication Table'!H$7),
IF('Publication Table'!$C$5="Cancellations for other reasons",
SUMIFS(AllPublicationData!$J:$J,AllPublicationData!$A:$A,'Publication Table'!$B153,AllPublicationData!$B:$B,'Publication Table'!$C$4,AllPublicationData!$D:$D,'Publication Table'!H$7)))))))+
IF(AND($C$4="NHS Scotland",$C$5="Total Operations"),
SUMIFS(AllPublicationData!$E:$E,AllPublicationData!$A:$A,'Publication Table'!$B153,AllPublicationData!$B:$B,'Publication Table'!H$7),
IF(AND($C$4="NHS Scotland",$C$5="All Cancelled Operations"),
SUMIFS(AllPublicationData!$F:$F,AllPublicationData!$A:$A,'Publication Table'!$B153,AllPublicationData!$B:$B,'Publication Table'!H$7),
IF(AND($C$4="NHS Scotland",$C$5="Operations cancelled by patient"),
SUMIFS(AllPublicationData!$G:$G,AllPublicationData!$A:$A,'Publication Table'!$B153,AllPublicationData!$B:$B,'Publication Table'!H$7),
IF(AND($C$4="NHS Scotland",$C$5="Operations cancelled for clinical reasons"),
SUMIFS(AllPublicationData!$H:$H,AllPublicationData!$A:$A,'Publication Table'!$B153,AllPublicationData!$B:$B,'Publication Table'!H$7),
IF(AND($C$4="NHS Scotland",$C$5="Operations cancelled for non-clinical/capacity reasons"),
SUMIFS(AllPublicationData!$I:$I,AllPublicationData!$A:$A,'Publication Table'!$B153,AllPublicationData!$B:$B,'Publication Table'!H$7),
IF(AND($C$4="NHS Scotland",$C$5="Cancellations for other reasons"),
SUMIFS(AllPublicationData!$J:$J,AllPublicationData!$A:$A,'Publication Table'!$B153,AllPublicationData!$B:$B,'Publication Table'!H$7)))))))</f>
        <v>0</v>
      </c>
      <c r="I153" s="90">
        <f>IF($C$5="Total Operations",
SUMIFS(AllPublicationData!$E:$E,AllPublicationData!$A:$A,'Publication Table'!$B153,AllPublicationData!$B:$B,'Publication Table'!$C$4,AllPublicationData!$D:$D,'Publication Table'!I$7),
IF('Publication Table'!$C$5="All Cancelled Operations",
SUMIFS(AllPublicationData!$F:$F,AllPublicationData!$A:$A,'Publication Table'!$B153,AllPublicationData!$B:$B,'Publication Table'!$C$4,AllPublicationData!$D:$D,'Publication Table'!I$7),
IF('Publication Table'!$C$5="Operations cancelled by patient",
SUMIFS(AllPublicationData!$G:$G,AllPublicationData!$A:$A,'Publication Table'!$B153,AllPublicationData!$B:$B,'Publication Table'!$C$4,AllPublicationData!$D:$D,'Publication Table'!I$7),
IF('Publication Table'!$C$5="Operations cancelled for clinical reasons",
SUMIFS(AllPublicationData!$H:$H,AllPublicationData!$A:$A,'Publication Table'!$B153,AllPublicationData!$B:$B,'Publication Table'!$C$4,AllPublicationData!$D:$D,'Publication Table'!I$7),
IF('Publication Table'!$C$5="Operations cancelled for non-clinical/capacity reasons",
SUMIFS(AllPublicationData!$I:$I,AllPublicationData!$A:$A,'Publication Table'!$B153,AllPublicationData!$B:$B,'Publication Table'!$C$4,AllPublicationData!$D:$D,'Publication Table'!I$7),
IF('Publication Table'!$C$5="Cancellations for other reasons",
SUMIFS(AllPublicationData!$J:$J,AllPublicationData!$A:$A,'Publication Table'!$B153,AllPublicationData!$B:$B,'Publication Table'!$C$4,AllPublicationData!$D:$D,'Publication Table'!I$7)))))))+
IF(AND($C$4="NHS Scotland",$C$5="Total Operations"),
SUMIFS(AllPublicationData!$E:$E,AllPublicationData!$A:$A,'Publication Table'!$B153,AllPublicationData!$B:$B,'Publication Table'!I$7),
IF(AND($C$4="NHS Scotland",$C$5="All Cancelled Operations"),
SUMIFS(AllPublicationData!$F:$F,AllPublicationData!$A:$A,'Publication Table'!$B153,AllPublicationData!$B:$B,'Publication Table'!I$7),
IF(AND($C$4="NHS Scotland",$C$5="Operations cancelled by patient"),
SUMIFS(AllPublicationData!$G:$G,AllPublicationData!$A:$A,'Publication Table'!$B153,AllPublicationData!$B:$B,'Publication Table'!I$7),
IF(AND($C$4="NHS Scotland",$C$5="Operations cancelled for clinical reasons"),
SUMIFS(AllPublicationData!$H:$H,AllPublicationData!$A:$A,'Publication Table'!$B153,AllPublicationData!$B:$B,'Publication Table'!I$7),
IF(AND($C$4="NHS Scotland",$C$5="Operations cancelled for non-clinical/capacity reasons"),
SUMIFS(AllPublicationData!$I:$I,AllPublicationData!$A:$A,'Publication Table'!$B153,AllPublicationData!$B:$B,'Publication Table'!I$7),
IF(AND($C$4="NHS Scotland",$C$5="Cancellations for other reasons"),
SUMIFS(AllPublicationData!$J:$J,AllPublicationData!$A:$A,'Publication Table'!$B153,AllPublicationData!$B:$B,'Publication Table'!I$7)))))))</f>
        <v>0</v>
      </c>
      <c r="J153" s="90">
        <f>IF($C$5="Total Operations",
SUMIFS(AllPublicationData!$E:$E,AllPublicationData!$A:$A,'Publication Table'!$B153,AllPublicationData!$B:$B,'Publication Table'!$C$4,AllPublicationData!$D:$D,'Publication Table'!J$7),
IF('Publication Table'!$C$5="All Cancelled Operations",
SUMIFS(AllPublicationData!$F:$F,AllPublicationData!$A:$A,'Publication Table'!$B153,AllPublicationData!$B:$B,'Publication Table'!$C$4,AllPublicationData!$D:$D,'Publication Table'!J$7),
IF('Publication Table'!$C$5="Operations cancelled by patient",
SUMIFS(AllPublicationData!$G:$G,AllPublicationData!$A:$A,'Publication Table'!$B153,AllPublicationData!$B:$B,'Publication Table'!$C$4,AllPublicationData!$D:$D,'Publication Table'!J$7),
IF('Publication Table'!$C$5="Operations cancelled for clinical reasons",
SUMIFS(AllPublicationData!$H:$H,AllPublicationData!$A:$A,'Publication Table'!$B153,AllPublicationData!$B:$B,'Publication Table'!$C$4,AllPublicationData!$D:$D,'Publication Table'!J$7),
IF('Publication Table'!$C$5="Operations cancelled for non-clinical/capacity reasons",
SUMIFS(AllPublicationData!$I:$I,AllPublicationData!$A:$A,'Publication Table'!$B153,AllPublicationData!$B:$B,'Publication Table'!$C$4,AllPublicationData!$D:$D,'Publication Table'!J$7),
IF('Publication Table'!$C$5="Cancellations for other reasons",
SUMIFS(AllPublicationData!$J:$J,AllPublicationData!$A:$A,'Publication Table'!$B153,AllPublicationData!$B:$B,'Publication Table'!$C$4,AllPublicationData!$D:$D,'Publication Table'!J$7)))))))+
IF(AND($C$4="NHS Scotland",$C$5="Total Operations"),
SUMIFS(AllPublicationData!$E:$E,AllPublicationData!$A:$A,'Publication Table'!$B153,AllPublicationData!$B:$B,'Publication Table'!J$7),
IF(AND($C$4="NHS Scotland",$C$5="All Cancelled Operations"),
SUMIFS(AllPublicationData!$F:$F,AllPublicationData!$A:$A,'Publication Table'!$B153,AllPublicationData!$B:$B,'Publication Table'!J$7),
IF(AND($C$4="NHS Scotland",$C$5="Operations cancelled by patient"),
SUMIFS(AllPublicationData!$G:$G,AllPublicationData!$A:$A,'Publication Table'!$B153,AllPublicationData!$B:$B,'Publication Table'!J$7),
IF(AND($C$4="NHS Scotland",$C$5="Operations cancelled for clinical reasons"),
SUMIFS(AllPublicationData!$H:$H,AllPublicationData!$A:$A,'Publication Table'!$B153,AllPublicationData!$B:$B,'Publication Table'!J$7),
IF(AND($C$4="NHS Scotland",$C$5="Operations cancelled for non-clinical/capacity reasons"),
SUMIFS(AllPublicationData!$I:$I,AllPublicationData!$A:$A,'Publication Table'!$B153,AllPublicationData!$B:$B,'Publication Table'!J$7),
IF(AND($C$4="NHS Scotland",$C$5="Cancellations for other reasons"),
SUMIFS(AllPublicationData!$J:$J,AllPublicationData!$A:$A,'Publication Table'!$B153,AllPublicationData!$B:$B,'Publication Table'!J$7)))))))</f>
        <v>0</v>
      </c>
      <c r="K153" s="90">
        <f>IF($C$5="Total Operations",
SUMIFS(AllPublicationData!$E:$E,AllPublicationData!$A:$A,'Publication Table'!$B153,AllPublicationData!$B:$B,'Publication Table'!$C$4,AllPublicationData!$D:$D,'Publication Table'!K$7),
IF('Publication Table'!$C$5="All Cancelled Operations",
SUMIFS(AllPublicationData!$F:$F,AllPublicationData!$A:$A,'Publication Table'!$B153,AllPublicationData!$B:$B,'Publication Table'!$C$4,AllPublicationData!$D:$D,'Publication Table'!K$7),
IF('Publication Table'!$C$5="Operations cancelled by patient",
SUMIFS(AllPublicationData!$G:$G,AllPublicationData!$A:$A,'Publication Table'!$B153,AllPublicationData!$B:$B,'Publication Table'!$C$4,AllPublicationData!$D:$D,'Publication Table'!K$7),
IF('Publication Table'!$C$5="Operations cancelled for clinical reasons",
SUMIFS(AllPublicationData!$H:$H,AllPublicationData!$A:$A,'Publication Table'!$B153,AllPublicationData!$B:$B,'Publication Table'!$C$4,AllPublicationData!$D:$D,'Publication Table'!K$7),
IF('Publication Table'!$C$5="Operations cancelled for non-clinical/capacity reasons",
SUMIFS(AllPublicationData!$I:$I,AllPublicationData!$A:$A,'Publication Table'!$B153,AllPublicationData!$B:$B,'Publication Table'!$C$4,AllPublicationData!$D:$D,'Publication Table'!K$7),
IF('Publication Table'!$C$5="Cancellations for other reasons",
SUMIFS(AllPublicationData!$J:$J,AllPublicationData!$A:$A,'Publication Table'!$B153,AllPublicationData!$B:$B,'Publication Table'!$C$4,AllPublicationData!$D:$D,'Publication Table'!K$7)))))))+
IF(AND($C$4="NHS Scotland",$C$5="Total Operations"),
SUMIFS(AllPublicationData!$E:$E,AllPublicationData!$A:$A,'Publication Table'!$B153,AllPublicationData!$B:$B,'Publication Table'!K$7),
IF(AND($C$4="NHS Scotland",$C$5="All Cancelled Operations"),
SUMIFS(AllPublicationData!$F:$F,AllPublicationData!$A:$A,'Publication Table'!$B153,AllPublicationData!$B:$B,'Publication Table'!K$7),
IF(AND($C$4="NHS Scotland",$C$5="Operations cancelled by patient"),
SUMIFS(AllPublicationData!$G:$G,AllPublicationData!$A:$A,'Publication Table'!$B153,AllPublicationData!$B:$B,'Publication Table'!K$7),
IF(AND($C$4="NHS Scotland",$C$5="Operations cancelled for clinical reasons"),
SUMIFS(AllPublicationData!$H:$H,AllPublicationData!$A:$A,'Publication Table'!$B153,AllPublicationData!$B:$B,'Publication Table'!K$7),
IF(AND($C$4="NHS Scotland",$C$5="Operations cancelled for non-clinical/capacity reasons"),
SUMIFS(AllPublicationData!$I:$I,AllPublicationData!$A:$A,'Publication Table'!$B153,AllPublicationData!$B:$B,'Publication Table'!K$7),
IF(AND($C$4="NHS Scotland",$C$5="Cancellations for other reasons"),
SUMIFS(AllPublicationData!$J:$J,AllPublicationData!$A:$A,'Publication Table'!$B153,AllPublicationData!$B:$B,'Publication Table'!K$7)))))))</f>
        <v>0</v>
      </c>
      <c r="L153" s="90">
        <f>IF($C$5="Total Operations",
SUMIFS(AllPublicationData!$E:$E,AllPublicationData!$A:$A,'Publication Table'!$B153,AllPublicationData!$B:$B,'Publication Table'!$C$4,AllPublicationData!$D:$D,'Publication Table'!L$7),
IF('Publication Table'!$C$5="All Cancelled Operations",
SUMIFS(AllPublicationData!$F:$F,AllPublicationData!$A:$A,'Publication Table'!$B153,AllPublicationData!$B:$B,'Publication Table'!$C$4,AllPublicationData!$D:$D,'Publication Table'!L$7),
IF('Publication Table'!$C$5="Operations cancelled by patient",
SUMIFS(AllPublicationData!$G:$G,AllPublicationData!$A:$A,'Publication Table'!$B153,AllPublicationData!$B:$B,'Publication Table'!$C$4,AllPublicationData!$D:$D,'Publication Table'!L$7),
IF('Publication Table'!$C$5="Operations cancelled for clinical reasons",
SUMIFS(AllPublicationData!$H:$H,AllPublicationData!$A:$A,'Publication Table'!$B153,AllPublicationData!$B:$B,'Publication Table'!$C$4,AllPublicationData!$D:$D,'Publication Table'!L$7),
IF('Publication Table'!$C$5="Operations cancelled for non-clinical/capacity reasons",
SUMIFS(AllPublicationData!$I:$I,AllPublicationData!$A:$A,'Publication Table'!$B153,AllPublicationData!$B:$B,'Publication Table'!$C$4,AllPublicationData!$D:$D,'Publication Table'!L$7),
IF('Publication Table'!$C$5="Cancellations for other reasons",
SUMIFS(AllPublicationData!$J:$J,AllPublicationData!$A:$A,'Publication Table'!$B153,AllPublicationData!$B:$B,'Publication Table'!$C$4,AllPublicationData!$D:$D,'Publication Table'!L$7)))))))+
IF(AND($C$4="NHS Scotland",$C$5="Total Operations"),
SUMIFS(AllPublicationData!$E:$E,AllPublicationData!$A:$A,'Publication Table'!$B153,AllPublicationData!$B:$B,'Publication Table'!L$7),
IF(AND($C$4="NHS Scotland",$C$5="All Cancelled Operations"),
SUMIFS(AllPublicationData!$F:$F,AllPublicationData!$A:$A,'Publication Table'!$B153,AllPublicationData!$B:$B,'Publication Table'!L$7),
IF(AND($C$4="NHS Scotland",$C$5="Operations cancelled by patient"),
SUMIFS(AllPublicationData!$G:$G,AllPublicationData!$A:$A,'Publication Table'!$B153,AllPublicationData!$B:$B,'Publication Table'!L$7),
IF(AND($C$4="NHS Scotland",$C$5="Operations cancelled for clinical reasons"),
SUMIFS(AllPublicationData!$H:$H,AllPublicationData!$A:$A,'Publication Table'!$B153,AllPublicationData!$B:$B,'Publication Table'!L$7),
IF(AND($C$4="NHS Scotland",$C$5="Operations cancelled for non-clinical/capacity reasons"),
SUMIFS(AllPublicationData!$I:$I,AllPublicationData!$A:$A,'Publication Table'!$B153,AllPublicationData!$B:$B,'Publication Table'!L$7),
IF(AND($C$4="NHS Scotland",$C$5="Cancellations for other reasons"),
SUMIFS(AllPublicationData!$J:$J,AllPublicationData!$A:$A,'Publication Table'!$B153,AllPublicationData!$B:$B,'Publication Table'!L$7)))))))</f>
        <v>0</v>
      </c>
      <c r="M153" s="90">
        <f>IF($C$5="Total Operations",
SUMIFS(AllPublicationData!$E:$E,AllPublicationData!$A:$A,'Publication Table'!$B153,AllPublicationData!$B:$B,'Publication Table'!$C$4,AllPublicationData!$D:$D,'Publication Table'!M$7),
IF('Publication Table'!$C$5="All Cancelled Operations",
SUMIFS(AllPublicationData!$F:$F,AllPublicationData!$A:$A,'Publication Table'!$B153,AllPublicationData!$B:$B,'Publication Table'!$C$4,AllPublicationData!$D:$D,'Publication Table'!M$7),
IF('Publication Table'!$C$5="Operations cancelled by patient",
SUMIFS(AllPublicationData!$G:$G,AllPublicationData!$A:$A,'Publication Table'!$B153,AllPublicationData!$B:$B,'Publication Table'!$C$4,AllPublicationData!$D:$D,'Publication Table'!M$7),
IF('Publication Table'!$C$5="Operations cancelled for clinical reasons",
SUMIFS(AllPublicationData!$G:$G,AllPublicationData!$A:$A,'Publication Table'!$B153,AllPublicationData!$B:$B,'Publication Table'!$C$4,AllPublicationData!$D:$D,'Publication Table'!M$7),
IF('Publication Table'!$C$5="Operations cancelled for non-clinical/capacity reasons",
SUMIFS(AllPublicationData!$G:$G,AllPublicationData!$A:$A,'Publication Table'!$B153,AllPublicationData!$B:$B,'Publication Table'!$C$4,AllPublicationData!$D:$D,'Publication Table'!M$7),
IF('Publication Table'!$C$5="Cancellations for other reasons",
SUMIFS(AllPublicationData!$G:$G,AllPublicationData!$A:$A,'Publication Table'!$B153,AllPublicationData!$B:$B,'Publication Table'!$C$4,AllPublicationData!$D:$D,'Publication Table'!M$7)))))))+
IF(AND($C$4="NHS Scotland",$C$5="Total Operations"),
SUMIFS(AllPublicationData!$E:$E,AllPublicationData!$A:$A,'Publication Table'!$B153,AllPublicationData!$B:$B,'Publication Table'!M$7),
IF(AND($C$4="NHS Scotland",$C$5="All Cancelled Operations"),
SUMIFS(AllPublicationData!$F:$F,AllPublicationData!$A:$A,'Publication Table'!$B153,AllPublicationData!$B:$B,'Publication Table'!M$7),
IF(AND($C$4="NHS Scotland",$C$5="Operations cancelled by patient"),
SUMIFS(AllPublicationData!$G:$G,AllPublicationData!$A:$A,'Publication Table'!$B153,AllPublicationData!$B:$B,'Publication Table'!M$7),
IF(AND($C$4="NHS Scotland",$C$5="Operations cancelled for clinical reasons"),
SUMIFS(AllPublicationData!$H:$H,AllPublicationData!$A:$A,'Publication Table'!$B153,AllPublicationData!$B:$B,'Publication Table'!M$7),
IF(AND($C$4="NHS Scotland",$C$5="Operations cancelled for non-clinical/capacity reasons"),
SUMIFS(AllPublicationData!$I:$I,AllPublicationData!$A:$A,'Publication Table'!$B153,AllPublicationData!$B:$B,'Publication Table'!M$7),
IF(AND($C$4="NHS Scotland",$C$5="Cancellations for other reasons"),
SUMIFS(AllPublicationData!$J:$J,AllPublicationData!$A:$A,'Publication Table'!$B153,AllPublicationData!$B:$B,'Publication Table'!M$7)))))))</f>
        <v>0</v>
      </c>
      <c r="N153" s="90">
        <f>IF($C$5="Total Operations",
SUMIFS(AllPublicationData!$E:$E,AllPublicationData!$A:$A,'Publication Table'!$B153,AllPublicationData!$B:$B,'Publication Table'!$C$4,AllPublicationData!$D:$D,'Publication Table'!N$7),
IF('Publication Table'!$C$5="All Cancelled Operations",
SUMIFS(AllPublicationData!$F:$F,AllPublicationData!$A:$A,'Publication Table'!$B153,AllPublicationData!$B:$B,'Publication Table'!$C$4,AllPublicationData!$D:$D,'Publication Table'!N$7),
IF('Publication Table'!$C$5="Operations cancelled by patient",
SUMIFS(AllPublicationData!$G:$G,AllPublicationData!$A:$A,'Publication Table'!$B153,AllPublicationData!$B:$B,'Publication Table'!$C$4,AllPublicationData!$D:$D,'Publication Table'!N$7),
IF('Publication Table'!$C$5="Operations cancelled for clinical reasons",
SUMIFS(AllPublicationData!$G:$G,AllPublicationData!$A:$A,'Publication Table'!$B153,AllPublicationData!$B:$B,'Publication Table'!$C$4,AllPublicationData!$D:$D,'Publication Table'!N$7),
IF('Publication Table'!$C$5="Operations cancelled for non-clinical/capacity reasons",
SUMIFS(AllPublicationData!$G:$G,AllPublicationData!$A:$A,'Publication Table'!$B153,AllPublicationData!$B:$B,'Publication Table'!$C$4,AllPublicationData!$D:$D,'Publication Table'!N$7),
IF('Publication Table'!$C$5="Cancellations for other reasons",
SUMIFS(AllPublicationData!$G:$G,AllPublicationData!$A:$A,'Publication Table'!$B153,AllPublicationData!$B:$B,'Publication Table'!$C$4,AllPublicationData!$D:$D,'Publication Table'!N$7)))))))+
IF(AND($C$4="NHS Scotland",$C$5="Total Operations"),
SUMIFS(AllPublicationData!$E:$E,AllPublicationData!$A:$A,'Publication Table'!$B153,AllPublicationData!$B:$B,'Publication Table'!N$7),
IF(AND($C$4="NHS Scotland",$C$5="All Cancelled Operations"),
SUMIFS(AllPublicationData!$F:$F,AllPublicationData!$A:$A,'Publication Table'!$B153,AllPublicationData!$B:$B,'Publication Table'!N$7),
IF(AND($C$4="NHS Scotland",$C$5="Operations cancelled by patient"),
SUMIFS(AllPublicationData!$G:$G,AllPublicationData!$A:$A,'Publication Table'!$B153,AllPublicationData!$B:$B,'Publication Table'!N$7),
IF(AND($C$4="NHS Scotland",$C$5="Operations cancelled for clinical reasons"),
SUMIFS(AllPublicationData!$H:$H,AllPublicationData!$A:$A,'Publication Table'!$B153,AllPublicationData!$B:$B,'Publication Table'!N$7),
IF(AND($C$4="NHS Scotland",$C$5="Operations cancelled for non-clinical/capacity reasons"),
SUMIFS(AllPublicationData!$I:$I,AllPublicationData!$A:$A,'Publication Table'!$B153,AllPublicationData!$B:$B,'Publication Table'!N$7),
IF(AND($C$4="NHS Scotland",$C$5="Cancellations for other reasons"),
SUMIFS(AllPublicationData!$J:$J,AllPublicationData!$A:$A,'Publication Table'!$B153,AllPublicationData!$B:$B,'Publication Table'!N$7)))))))</f>
        <v>0</v>
      </c>
      <c r="O153" s="90">
        <f>IF($C$5="Total Operations",
SUMIFS(AllPublicationData!$E:$E,AllPublicationData!$A:$A,'Publication Table'!$B153,AllPublicationData!$B:$B,'Publication Table'!$C$4,AllPublicationData!$D:$D,'Publication Table'!O$7),
IF('Publication Table'!$C$5="All Cancelled Operations",
SUMIFS(AllPublicationData!$F:$F,AllPublicationData!$A:$A,'Publication Table'!$B153,AllPublicationData!$B:$B,'Publication Table'!$C$4,AllPublicationData!$D:$D,'Publication Table'!O$7),
IF('Publication Table'!$C$5="Operations cancelled by patient",
SUMIFS(AllPublicationData!$G:$G,AllPublicationData!$A:$A,'Publication Table'!$B153,AllPublicationData!$B:$B,'Publication Table'!$C$4,AllPublicationData!$D:$D,'Publication Table'!O$7),
IF('Publication Table'!$C$5="Operations cancelled for clinical reasons",
SUMIFS(AllPublicationData!$G:$G,AllPublicationData!$A:$A,'Publication Table'!$B153,AllPublicationData!$B:$B,'Publication Table'!$C$4,AllPublicationData!$D:$D,'Publication Table'!O$7),
IF('Publication Table'!$C$5="Operations cancelled for non-clinical/capacity reasons",
SUMIFS(AllPublicationData!$G:$G,AllPublicationData!$A:$A,'Publication Table'!$B153,AllPublicationData!$B:$B,'Publication Table'!$C$4,AllPublicationData!$D:$D,'Publication Table'!O$7),
IF('Publication Table'!$C$5="Cancellations for other reasons",
SUMIFS(AllPublicationData!$G:$G,AllPublicationData!$A:$A,'Publication Table'!$B153,AllPublicationData!$B:$B,'Publication Table'!$C$4,AllPublicationData!$D:$D,'Publication Table'!O$7)))))))+
IF(AND($C$4="NHS Scotland",$C$5="Total Operations"),
SUMIFS(AllPublicationData!$E:$E,AllPublicationData!$A:$A,'Publication Table'!$B153,AllPublicationData!$B:$B,'Publication Table'!O$7),
IF(AND($C$4="NHS Scotland",$C$5="All Cancelled Operations"),
SUMIFS(AllPublicationData!$F:$F,AllPublicationData!$A:$A,'Publication Table'!$B153,AllPublicationData!$B:$B,'Publication Table'!O$7),
IF(AND($C$4="NHS Scotland",$C$5="Operations cancelled by patient"),
SUMIFS(AllPublicationData!$G:$G,AllPublicationData!$A:$A,'Publication Table'!$B153,AllPublicationData!$B:$B,'Publication Table'!O$7),
IF(AND($C$4="NHS Scotland",$C$5="Operations cancelled for clinical reasons"),
SUMIFS(AllPublicationData!$H:$H,AllPublicationData!$A:$A,'Publication Table'!$B153,AllPublicationData!$B:$B,'Publication Table'!O$7),
IF(AND($C$4="NHS Scotland",$C$5="Operations cancelled for non-clinical/capacity reasons"),
SUMIFS(AllPublicationData!$I:$I,AllPublicationData!$A:$A,'Publication Table'!$B153,AllPublicationData!$B:$B,'Publication Table'!O$7),
IF(AND($C$4="NHS Scotland",$C$5="Cancellations for other reasons"),
SUMIFS(AllPublicationData!$J:$J,AllPublicationData!$A:$A,'Publication Table'!$B153,AllPublicationData!$B:$B,'Publication Table'!O$7)))))))</f>
        <v>0</v>
      </c>
      <c r="P153" s="90">
        <f>IF($C$5="Total Operations",
SUMIFS(AllPublicationData!$E:$E,AllPublicationData!$A:$A,'Publication Table'!$B153,AllPublicationData!$B:$B,'Publication Table'!$C$4,AllPublicationData!$D:$D,'Publication Table'!P$7),
IF('Publication Table'!$C$5="All Cancelled Operations",
SUMIFS(AllPublicationData!$F:$F,AllPublicationData!$A:$A,'Publication Table'!$B153,AllPublicationData!$B:$B,'Publication Table'!$C$4,AllPublicationData!$D:$D,'Publication Table'!P$7),
IF('Publication Table'!$C$5="Operations cancelled by patient",
SUMIFS(AllPublicationData!$G:$G,AllPublicationData!$A:$A,'Publication Table'!$B153,AllPublicationData!$B:$B,'Publication Table'!$C$4,AllPublicationData!$D:$D,'Publication Table'!P$7),
IF('Publication Table'!$C$5="Operations cancelled for clinical reasons",
SUMIFS(AllPublicationData!$G:$G,AllPublicationData!$A:$A,'Publication Table'!$B153,AllPublicationData!$B:$B,'Publication Table'!$C$4,AllPublicationData!$D:$D,'Publication Table'!P$7),
IF('Publication Table'!$C$5="Operations cancelled for non-clinical/capacity reasons",
SUMIFS(AllPublicationData!$G:$G,AllPublicationData!$A:$A,'Publication Table'!$B153,AllPublicationData!$B:$B,'Publication Table'!$C$4,AllPublicationData!$D:$D,'Publication Table'!P$7),
IF('Publication Table'!$C$5="Cancellations for other reasons",
SUMIFS(AllPublicationData!$G:$G,AllPublicationData!$A:$A,'Publication Table'!$B153,AllPublicationData!$B:$B,'Publication Table'!$C$4,AllPublicationData!$D:$D,'Publication Table'!P$7)))))))+
IF(AND($C$4="NHS Scotland",$C$5="Total Operations"),
SUMIFS(AllPublicationData!$E:$E,AllPublicationData!$A:$A,'Publication Table'!$B153,AllPublicationData!$B:$B,'Publication Table'!P$7),
IF(AND($C$4="NHS Scotland",$C$5="All Cancelled Operations"),
SUMIFS(AllPublicationData!$F:$F,AllPublicationData!$A:$A,'Publication Table'!$B153,AllPublicationData!$B:$B,'Publication Table'!P$7),
IF(AND($C$4="NHS Scotland",$C$5="Operations cancelled by patient"),
SUMIFS(AllPublicationData!$G:$G,AllPublicationData!$A:$A,'Publication Table'!$B153,AllPublicationData!$B:$B,'Publication Table'!P$7),
IF(AND($C$4="NHS Scotland",$C$5="Operations cancelled for clinical reasons"),
SUMIFS(AllPublicationData!$H:$H,AllPublicationData!$A:$A,'Publication Table'!$B153,AllPublicationData!$B:$B,'Publication Table'!P$7),
IF(AND($C$4="NHS Scotland",$C$5="Operations cancelled for non-clinical/capacity reasons"),
SUMIFS(AllPublicationData!$I:$I,AllPublicationData!$A:$A,'Publication Table'!$B153,AllPublicationData!$B:$B,'Publication Table'!P$7),
IF(AND($C$4="NHS Scotland",$C$5="Cancellations for other reasons"),
SUMIFS(AllPublicationData!$J:$J,AllPublicationData!$A:$A,'Publication Table'!$B153,AllPublicationData!$B:$B,'Publication Table'!P$7)))))))</f>
        <v>0</v>
      </c>
      <c r="Q153" s="90">
        <f>IF($C$5="Total Operations",
SUMIFS(AllPublicationData!$E:$E,AllPublicationData!$A:$A,'Publication Table'!$B153,AllPublicationData!$B:$B,'Publication Table'!$C$4,AllPublicationData!$D:$D,'Publication Table'!Q$7),
IF('Publication Table'!$C$5="All Cancelled Operations",
SUMIFS(AllPublicationData!$F:$F,AllPublicationData!$A:$A,'Publication Table'!$B153,AllPublicationData!$B:$B,'Publication Table'!$C$4,AllPublicationData!$D:$D,'Publication Table'!Q$7),
IF('Publication Table'!$C$5="Operations cancelled by patient",
SUMIFS(AllPublicationData!$G:$G,AllPublicationData!$A:$A,'Publication Table'!$B153,AllPublicationData!$B:$B,'Publication Table'!$C$4,AllPublicationData!$D:$D,'Publication Table'!Q$7),
IF('Publication Table'!$C$5="Operations cancelled for clinical reasons",
SUMIFS(AllPublicationData!$G:$G,AllPublicationData!$A:$A,'Publication Table'!$B153,AllPublicationData!$B:$B,'Publication Table'!$C$4,AllPublicationData!$D:$D,'Publication Table'!Q$7),
IF('Publication Table'!$C$5="Operations cancelled for non-clinical/capacity reasons",
SUMIFS(AllPublicationData!$G:$G,AllPublicationData!$A:$A,'Publication Table'!$B153,AllPublicationData!$B:$B,'Publication Table'!$C$4,AllPublicationData!$D:$D,'Publication Table'!Q$7),
IF('Publication Table'!$C$5="Cancellations for other reasons",
SUMIFS(AllPublicationData!$G:$G,AllPublicationData!$A:$A,'Publication Table'!$B153,AllPublicationData!$B:$B,'Publication Table'!$C$4,AllPublicationData!$D:$D,'Publication Table'!Q$7)))))))+
IF(AND($C$4="NHS Scotland",$C$5="Total Operations"),
SUMIFS(AllPublicationData!$E:$E,AllPublicationData!$A:$A,'Publication Table'!$B153,AllPublicationData!$B:$B,'Publication Table'!Q$7),
IF(AND($C$4="NHS Scotland",$C$5="All Cancelled Operations"),
SUMIFS(AllPublicationData!$F:$F,AllPublicationData!$A:$A,'Publication Table'!$B153,AllPublicationData!$B:$B,'Publication Table'!Q$7),
IF(AND($C$4="NHS Scotland",$C$5="Operations cancelled by patient"),
SUMIFS(AllPublicationData!$G:$G,AllPublicationData!$A:$A,'Publication Table'!$B153,AllPublicationData!$B:$B,'Publication Table'!Q$7),
IF(AND($C$4="NHS Scotland",$C$5="Operations cancelled for clinical reasons"),
SUMIFS(AllPublicationData!$H:$H,AllPublicationData!$A:$A,'Publication Table'!$B153,AllPublicationData!$B:$B,'Publication Table'!Q$7),
IF(AND($C$4="NHS Scotland",$C$5="Operations cancelled for non-clinical/capacity reasons"),
SUMIFS(AllPublicationData!$I:$I,AllPublicationData!$A:$A,'Publication Table'!$B153,AllPublicationData!$B:$B,'Publication Table'!Q$7),
IF(AND($C$4="NHS Scotland",$C$5="Cancellations for other reasons"),
SUMIFS(AllPublicationData!$J:$J,AllPublicationData!$A:$A,'Publication Table'!$B153,AllPublicationData!$B:$B,'Publication Table'!Q$7)))))))</f>
        <v>0</v>
      </c>
      <c r="R153" s="90">
        <f>IF($C$5="Total Operations",
SUMIFS(AllPublicationData!$E:$E,AllPublicationData!$A:$A,'Publication Table'!$B153,AllPublicationData!$B:$B,'Publication Table'!$C$4,AllPublicationData!$D:$D,'Publication Table'!R$7),
IF('Publication Table'!$C$5="All Cancelled Operations",
SUMIFS(AllPublicationData!$F:$F,AllPublicationData!$A:$A,'Publication Table'!$B153,AllPublicationData!$B:$B,'Publication Table'!$C$4,AllPublicationData!$D:$D,'Publication Table'!R$7),
IF('Publication Table'!$C$5="Operations cancelled by patient",
SUMIFS(AllPublicationData!$G:$G,AllPublicationData!$A:$A,'Publication Table'!$B153,AllPublicationData!$B:$B,'Publication Table'!$C$4,AllPublicationData!$D:$D,'Publication Table'!R$7),
IF('Publication Table'!$C$5="Operations cancelled for clinical reasons",
SUMIFS(AllPublicationData!$G:$G,AllPublicationData!$A:$A,'Publication Table'!$B153,AllPublicationData!$B:$B,'Publication Table'!$C$4,AllPublicationData!$D:$D,'Publication Table'!R$7),
IF('Publication Table'!$C$5="Operations cancelled for non-clinical/capacity reasons",
SUMIFS(AllPublicationData!$G:$G,AllPublicationData!$A:$A,'Publication Table'!$B153,AllPublicationData!$B:$B,'Publication Table'!$C$4,AllPublicationData!$D:$D,'Publication Table'!R$7),
IF('Publication Table'!$C$5="Cancellations for other reasons",
SUMIFS(AllPublicationData!$G:$G,AllPublicationData!$A:$A,'Publication Table'!$B153,AllPublicationData!$B:$B,'Publication Table'!$C$4,AllPublicationData!$D:$D,'Publication Table'!R$7)))))))+
IF(AND($C$4="NHS Scotland",$C$5="Total Operations"),
SUMIFS(AllPublicationData!$E:$E,AllPublicationData!$A:$A,'Publication Table'!$B153,AllPublicationData!$B:$B,'Publication Table'!R$7),
IF(AND($C$4="NHS Scotland",$C$5="All Cancelled Operations"),
SUMIFS(AllPublicationData!$F:$F,AllPublicationData!$A:$A,'Publication Table'!$B153,AllPublicationData!$B:$B,'Publication Table'!R$7),
IF(AND($C$4="NHS Scotland",$C$5="Operations cancelled by patient"),
SUMIFS(AllPublicationData!$G:$G,AllPublicationData!$A:$A,'Publication Table'!$B153,AllPublicationData!$B:$B,'Publication Table'!R$7),
IF(AND($C$4="NHS Scotland",$C$5="Operations cancelled for clinical reasons"),
SUMIFS(AllPublicationData!$H:$H,AllPublicationData!$A:$A,'Publication Table'!$B153,AllPublicationData!$B:$B,'Publication Table'!R$7),
IF(AND($C$4="NHS Scotland",$C$5="Operations cancelled for non-clinical/capacity reasons"),
SUMIFS(AllPublicationData!$I:$I,AllPublicationData!$A:$A,'Publication Table'!$B153,AllPublicationData!$B:$B,'Publication Table'!R$7),
IF(AND($C$4="NHS Scotland",$C$5="Cancellations for other reasons"),
SUMIFS(AllPublicationData!$J:$J,AllPublicationData!$A:$A,'Publication Table'!$B153,AllPublicationData!$B:$B,'Publication Table'!R$7)))))))</f>
        <v>0</v>
      </c>
    </row>
    <row r="154" spans="3:18" x14ac:dyDescent="0.35">
      <c r="C154" s="81">
        <f>IF($C$5="Total Operations",
SUMIFS(AllPublicationData!$E:$E,AllPublicationData!$A:$A,'Publication Table'!$B154,AllPublicationData!$B:$B,'Publication Table'!$C$4),
IF('Publication Table'!$C$5="All Cancelled Operations",
SUMIFS(AllPublicationData!$F:$F,AllPublicationData!$A:$A,'Publication Table'!$B154,AllPublicationData!$B:$B,'Publication Table'!$C$4),
IF('Publication Table'!$C$5="Operations cancelled by patient",
SUMIFS(AllPublicationData!$G:$G,AllPublicationData!$A:$A,'Publication Table'!$B154,AllPublicationData!$B:$B,'Publication Table'!$C$4),
IF('Publication Table'!$C$5="Operations cancelled for clinical reasons",
SUMIFS(AllPublicationData!$H:$H,AllPublicationData!$A:$A,'Publication Table'!$B154,AllPublicationData!$B:$B,'Publication Table'!$C$4),
IF('Publication Table'!$C$5="Operations cancelled for non-clinical/capacity reasons",
SUMIFS(AllPublicationData!$I:$I,AllPublicationData!$A:$A,'Publication Table'!$B154,AllPublicationData!$B:$B,'Publication Table'!$C$4),
IF('Publication Table'!$C$5="Cancellations for other reasons",
SUMIFS(AllPublicationData!$J:$J,AllPublicationData!$A:$A,'Publication Table'!$B154,AllPublicationData!$B:$B,'Publication Table'!$C$4)))))))+
IF(AND($C$4="NHS Scotland",$C$5="Total Operations"),
SUMIFS(AllPublicationData!$E:$E,AllPublicationData!$A:$A,'Publication Table'!$B154),
IF(AND($C$4="NHS Scotland",$C$5="All Cancelled Operations"),
SUMIFS(AllPublicationData!$F:$F,AllPublicationData!$A:$A,'Publication Table'!$B154),
IF(AND($C$4="NHS Scotland",$C$5="Operations cancelled by patient"),
SUMIFS(AllPublicationData!$G:$G,AllPublicationData!$A:$A,'Publication Table'!$B154),
IF(AND($C$4="NHS Scotland",$C$5="Operations cancelled for clinical reasons"),
SUMIFS(AllPublicationData!$H:$H,AllPublicationData!$A:$A,'Publication Table'!$B154),
IF(AND($C$4="NHS Scotland",$C$5="Operations cancelled for non-clinical/capacity reasons"),
SUMIFS(AllPublicationData!$I:$I,AllPublicationData!$A:$A,'Publication Table'!$B154),
IF(AND($C$4="NHS Scotland",$C$5="Cancellations for other reasons"),
SUMIFS(AllPublicationData!$J:$J,AllPublicationData!$A:$A,'Publication Table'!$B154)))))))</f>
        <v>0</v>
      </c>
      <c r="D154" s="90">
        <f>IF($C$5="Total Operations",
SUMIFS(AllPublicationData!$E:$E,AllPublicationData!$A:$A,'Publication Table'!$B154,AllPublicationData!$B:$B,'Publication Table'!$C$4,AllPublicationData!$D:$D,'Publication Table'!D$7),
IF('Publication Table'!$C$5="All Cancelled Operations",
SUMIFS(AllPublicationData!$F:$F,AllPublicationData!$A:$A,'Publication Table'!$B154,AllPublicationData!$B:$B,'Publication Table'!$C$4,AllPublicationData!$D:$D,'Publication Table'!D$7),
IF('Publication Table'!$C$5="Operations cancelled by patient",
SUMIFS(AllPublicationData!$G:$G,AllPublicationData!$A:$A,'Publication Table'!$B154,AllPublicationData!$B:$B,'Publication Table'!$C$4,AllPublicationData!$D:$D,'Publication Table'!D$7),
IF('Publication Table'!$C$5="Operations cancelled for clinical reasons",
SUMIFS(AllPublicationData!$H:$H,AllPublicationData!$A:$A,'Publication Table'!$B154,AllPublicationData!$B:$B,'Publication Table'!$C$4,AllPublicationData!$D:$D,'Publication Table'!D$7),
IF('Publication Table'!$C$5="Operations cancelled for non-clinical/capacity reasons",
SUMIFS(AllPublicationData!$I:$I,AllPublicationData!$A:$A,'Publication Table'!$B154,AllPublicationData!$B:$B,'Publication Table'!$C$4,AllPublicationData!$D:$D,'Publication Table'!D$7),
IF('Publication Table'!$C$5="Cancellations for other reasons",
SUMIFS(AllPublicationData!$J:$J,AllPublicationData!$A:$A,'Publication Table'!$B154,AllPublicationData!$B:$B,'Publication Table'!$C$4,AllPublicationData!$D:$D,'Publication Table'!D$7)))))))+
IF(AND($C$4="NHS Scotland",$C$5="Total Operations"),
SUMIFS(AllPublicationData!$E:$E,AllPublicationData!$A:$A,'Publication Table'!$B154,AllPublicationData!$B:$B,'Publication Table'!D$7),
IF(AND($C$4="NHS Scotland",$C$5="All Cancelled Operations"),
SUMIFS(AllPublicationData!$F:$F,AllPublicationData!$A:$A,'Publication Table'!$B154,AllPublicationData!$B:$B,'Publication Table'!D$7),
IF(AND($C$4="NHS Scotland",$C$5="Operations cancelled by patient"),
SUMIFS(AllPublicationData!$G:$G,AllPublicationData!$A:$A,'Publication Table'!$B154,AllPublicationData!$B:$B,'Publication Table'!D$7),
IF(AND($C$4="NHS Scotland",$C$5="Operations cancelled for clinical reasons"),
SUMIFS(AllPublicationData!$H:$H,AllPublicationData!$A:$A,'Publication Table'!$B154,AllPublicationData!$B:$B,'Publication Table'!D$7),
IF(AND($C$4="NHS Scotland",$C$5="Operations cancelled for non-clinical/capacity reasons"),
SUMIFS(AllPublicationData!$I:$I,AllPublicationData!$A:$A,'Publication Table'!$B154,AllPublicationData!$B:$B,'Publication Table'!D$7),
IF(AND($C$4="NHS Scotland",$C$5="Cancellations for other reasons"),
SUMIFS(AllPublicationData!$J:$J,AllPublicationData!$A:$A,'Publication Table'!$B154,AllPublicationData!$B:$B,'Publication Table'!D$7)))))))</f>
        <v>0</v>
      </c>
      <c r="E154" s="90">
        <f>IF($C$5="Total Operations",
SUMIFS(AllPublicationData!$E:$E,AllPublicationData!$A:$A,'Publication Table'!$B154,AllPublicationData!$B:$B,'Publication Table'!$C$4,AllPublicationData!$D:$D,'Publication Table'!E$7),
IF('Publication Table'!$C$5="All Cancelled Operations",
SUMIFS(AllPublicationData!$F:$F,AllPublicationData!$A:$A,'Publication Table'!$B154,AllPublicationData!$B:$B,'Publication Table'!$C$4,AllPublicationData!$D:$D,'Publication Table'!E$7),
IF('Publication Table'!$C$5="Operations cancelled by patient",
SUMIFS(AllPublicationData!$G:$G,AllPublicationData!$A:$A,'Publication Table'!$B154,AllPublicationData!$B:$B,'Publication Table'!$C$4,AllPublicationData!$D:$D,'Publication Table'!E$7),
IF('Publication Table'!$C$5="Operations cancelled for clinical reasons",
SUMIFS(AllPublicationData!$H:$H,AllPublicationData!$A:$A,'Publication Table'!$B154,AllPublicationData!$B:$B,'Publication Table'!$C$4,AllPublicationData!$D:$D,'Publication Table'!E$7),
IF('Publication Table'!$C$5="Operations cancelled for non-clinical/capacity reasons",
SUMIFS(AllPublicationData!$I:$I,AllPublicationData!$A:$A,'Publication Table'!$B154,AllPublicationData!$B:$B,'Publication Table'!$C$4,AllPublicationData!$D:$D,'Publication Table'!E$7),
IF('Publication Table'!$C$5="Cancellations for other reasons",
SUMIFS(AllPublicationData!$J:$J,AllPublicationData!$A:$A,'Publication Table'!$B154,AllPublicationData!$B:$B,'Publication Table'!$C$4,AllPublicationData!$D:$D,'Publication Table'!E$7)))))))+
IF(AND($C$4="NHS Scotland",$C$5="Total Operations"),
SUMIFS(AllPublicationData!$E:$E,AllPublicationData!$A:$A,'Publication Table'!$B154,AllPublicationData!$B:$B,'Publication Table'!E$7),
IF(AND($C$4="NHS Scotland",$C$5="All Cancelled Operations"),
SUMIFS(AllPublicationData!$F:$F,AllPublicationData!$A:$A,'Publication Table'!$B154,AllPublicationData!$B:$B,'Publication Table'!E$7),
IF(AND($C$4="NHS Scotland",$C$5="Operations cancelled by patient"),
SUMIFS(AllPublicationData!$G:$G,AllPublicationData!$A:$A,'Publication Table'!$B154,AllPublicationData!$B:$B,'Publication Table'!E$7),
IF(AND($C$4="NHS Scotland",$C$5="Operations cancelled for clinical reasons"),
SUMIFS(AllPublicationData!$H:$H,AllPublicationData!$A:$A,'Publication Table'!$B154,AllPublicationData!$B:$B,'Publication Table'!E$7),
IF(AND($C$4="NHS Scotland",$C$5="Operations cancelled for non-clinical/capacity reasons"),
SUMIFS(AllPublicationData!$I:$I,AllPublicationData!$A:$A,'Publication Table'!$B154,AllPublicationData!$B:$B,'Publication Table'!E$7),
IF(AND($C$4="NHS Scotland",$C$5="Cancellations for other reasons"),
SUMIFS(AllPublicationData!$J:$J,AllPublicationData!$A:$A,'Publication Table'!$B154,AllPublicationData!$B:$B,'Publication Table'!E$7)))))))</f>
        <v>0</v>
      </c>
      <c r="F154" s="90">
        <f>IF($C$5="Total Operations",
SUMIFS(AllPublicationData!$E:$E,AllPublicationData!$A:$A,'Publication Table'!$B154,AllPublicationData!$B:$B,'Publication Table'!$C$4,AllPublicationData!$D:$D,'Publication Table'!F$7),
IF('Publication Table'!$C$5="All Cancelled Operations",
SUMIFS(AllPublicationData!$F:$F,AllPublicationData!$A:$A,'Publication Table'!$B154,AllPublicationData!$B:$B,'Publication Table'!$C$4,AllPublicationData!$D:$D,'Publication Table'!F$7),
IF('Publication Table'!$C$5="Operations cancelled by patient",
SUMIFS(AllPublicationData!$G:$G,AllPublicationData!$A:$A,'Publication Table'!$B154,AllPublicationData!$B:$B,'Publication Table'!$C$4,AllPublicationData!$D:$D,'Publication Table'!F$7),
IF('Publication Table'!$C$5="Operations cancelled for clinical reasons",
SUMIFS(AllPublicationData!$H:$H,AllPublicationData!$A:$A,'Publication Table'!$B154,AllPublicationData!$B:$B,'Publication Table'!$C$4,AllPublicationData!$D:$D,'Publication Table'!F$7),
IF('Publication Table'!$C$5="Operations cancelled for non-clinical/capacity reasons",
SUMIFS(AllPublicationData!$I:$I,AllPublicationData!$A:$A,'Publication Table'!$B154,AllPublicationData!$B:$B,'Publication Table'!$C$4,AllPublicationData!$D:$D,'Publication Table'!F$7),
IF('Publication Table'!$C$5="Cancellations for other reasons",
SUMIFS(AllPublicationData!$J:$J,AllPublicationData!$A:$A,'Publication Table'!$B154,AllPublicationData!$B:$B,'Publication Table'!$C$4,AllPublicationData!$D:$D,'Publication Table'!F$7)))))))+
IF(AND($C$4="NHS Scotland",$C$5="Total Operations"),
SUMIFS(AllPublicationData!$E:$E,AllPublicationData!$A:$A,'Publication Table'!$B154,AllPublicationData!$B:$B,'Publication Table'!F$7),
IF(AND($C$4="NHS Scotland",$C$5="All Cancelled Operations"),
SUMIFS(AllPublicationData!$F:$F,AllPublicationData!$A:$A,'Publication Table'!$B154,AllPublicationData!$B:$B,'Publication Table'!F$7),
IF(AND($C$4="NHS Scotland",$C$5="Operations cancelled by patient"),
SUMIFS(AllPublicationData!$G:$G,AllPublicationData!$A:$A,'Publication Table'!$B154,AllPublicationData!$B:$B,'Publication Table'!F$7),
IF(AND($C$4="NHS Scotland",$C$5="Operations cancelled for clinical reasons"),
SUMIFS(AllPublicationData!$H:$H,AllPublicationData!$A:$A,'Publication Table'!$B154,AllPublicationData!$B:$B,'Publication Table'!F$7),
IF(AND($C$4="NHS Scotland",$C$5="Operations cancelled for non-clinical/capacity reasons"),
SUMIFS(AllPublicationData!$I:$I,AllPublicationData!$A:$A,'Publication Table'!$B154,AllPublicationData!$B:$B,'Publication Table'!F$7),
IF(AND($C$4="NHS Scotland",$C$5="Cancellations for other reasons"),
SUMIFS(AllPublicationData!$J:$J,AllPublicationData!$A:$A,'Publication Table'!$B154,AllPublicationData!$B:$B,'Publication Table'!F$7)))))))</f>
        <v>0</v>
      </c>
      <c r="G154" s="90">
        <f>IF($C$5="Total Operations",
SUMIFS(AllPublicationData!$E:$E,AllPublicationData!$A:$A,'Publication Table'!$B154,AllPublicationData!$B:$B,'Publication Table'!$C$4,AllPublicationData!$D:$D,'Publication Table'!G$7),
IF('Publication Table'!$C$5="All Cancelled Operations",
SUMIFS(AllPublicationData!$F:$F,AllPublicationData!$A:$A,'Publication Table'!$B154,AllPublicationData!$B:$B,'Publication Table'!$C$4,AllPublicationData!$D:$D,'Publication Table'!G$7),
IF('Publication Table'!$C$5="Operations cancelled by patient",
SUMIFS(AllPublicationData!$G:$G,AllPublicationData!$A:$A,'Publication Table'!$B154,AllPublicationData!$B:$B,'Publication Table'!$C$4,AllPublicationData!$D:$D,'Publication Table'!G$7),
IF('Publication Table'!$C$5="Operations cancelled for clinical reasons",
SUMIFS(AllPublicationData!$H:$H,AllPublicationData!$A:$A,'Publication Table'!$B154,AllPublicationData!$B:$B,'Publication Table'!$C$4,AllPublicationData!$D:$D,'Publication Table'!G$7),
IF('Publication Table'!$C$5="Operations cancelled for non-clinical/capacity reasons",
SUMIFS(AllPublicationData!$I:$I,AllPublicationData!$A:$A,'Publication Table'!$B154,AllPublicationData!$B:$B,'Publication Table'!$C$4,AllPublicationData!$D:$D,'Publication Table'!G$7),
IF('Publication Table'!$C$5="Cancellations for other reasons",
SUMIFS(AllPublicationData!$J:$J,AllPublicationData!$A:$A,'Publication Table'!$B154,AllPublicationData!$B:$B,'Publication Table'!$C$4,AllPublicationData!$D:$D,'Publication Table'!G$7)))))))+
IF(AND($C$4="NHS Scotland",$C$5="Total Operations"),
SUMIFS(AllPublicationData!$E:$E,AllPublicationData!$A:$A,'Publication Table'!$B154,AllPublicationData!$B:$B,'Publication Table'!G$7),
IF(AND($C$4="NHS Scotland",$C$5="All Cancelled Operations"),
SUMIFS(AllPublicationData!$F:$F,AllPublicationData!$A:$A,'Publication Table'!$B154,AllPublicationData!$B:$B,'Publication Table'!G$7),
IF(AND($C$4="NHS Scotland",$C$5="Operations cancelled by patient"),
SUMIFS(AllPublicationData!$G:$G,AllPublicationData!$A:$A,'Publication Table'!$B154,AllPublicationData!$B:$B,'Publication Table'!G$7),
IF(AND($C$4="NHS Scotland",$C$5="Operations cancelled for clinical reasons"),
SUMIFS(AllPublicationData!$H:$H,AllPublicationData!$A:$A,'Publication Table'!$B154,AllPublicationData!$B:$B,'Publication Table'!G$7),
IF(AND($C$4="NHS Scotland",$C$5="Operations cancelled for non-clinical/capacity reasons"),
SUMIFS(AllPublicationData!$I:$I,AllPublicationData!$A:$A,'Publication Table'!$B154,AllPublicationData!$B:$B,'Publication Table'!G$7),
IF(AND($C$4="NHS Scotland",$C$5="Cancellations for other reasons"),
SUMIFS(AllPublicationData!$J:$J,AllPublicationData!$A:$A,'Publication Table'!$B154,AllPublicationData!$B:$B,'Publication Table'!G$7)))))))</f>
        <v>0</v>
      </c>
      <c r="H154" s="90">
        <f>IF($C$5="Total Operations",
SUMIFS(AllPublicationData!$E:$E,AllPublicationData!$A:$A,'Publication Table'!$B154,AllPublicationData!$B:$B,'Publication Table'!$C$4,AllPublicationData!$D:$D,'Publication Table'!H$7),
IF('Publication Table'!$C$5="All Cancelled Operations",
SUMIFS(AllPublicationData!$F:$F,AllPublicationData!$A:$A,'Publication Table'!$B154,AllPublicationData!$B:$B,'Publication Table'!$C$4,AllPublicationData!$D:$D,'Publication Table'!H$7),
IF('Publication Table'!$C$5="Operations cancelled by patient",
SUMIFS(AllPublicationData!$G:$G,AllPublicationData!$A:$A,'Publication Table'!$B154,AllPublicationData!$B:$B,'Publication Table'!$C$4,AllPublicationData!$D:$D,'Publication Table'!H$7),
IF('Publication Table'!$C$5="Operations cancelled for clinical reasons",
SUMIFS(AllPublicationData!$H:$H,AllPublicationData!$A:$A,'Publication Table'!$B154,AllPublicationData!$B:$B,'Publication Table'!$C$4,AllPublicationData!$D:$D,'Publication Table'!H$7),
IF('Publication Table'!$C$5="Operations cancelled for non-clinical/capacity reasons",
SUMIFS(AllPublicationData!$I:$I,AllPublicationData!$A:$A,'Publication Table'!$B154,AllPublicationData!$B:$B,'Publication Table'!$C$4,AllPublicationData!$D:$D,'Publication Table'!H$7),
IF('Publication Table'!$C$5="Cancellations for other reasons",
SUMIFS(AllPublicationData!$J:$J,AllPublicationData!$A:$A,'Publication Table'!$B154,AllPublicationData!$B:$B,'Publication Table'!$C$4,AllPublicationData!$D:$D,'Publication Table'!H$7)))))))+
IF(AND($C$4="NHS Scotland",$C$5="Total Operations"),
SUMIFS(AllPublicationData!$E:$E,AllPublicationData!$A:$A,'Publication Table'!$B154,AllPublicationData!$B:$B,'Publication Table'!H$7),
IF(AND($C$4="NHS Scotland",$C$5="All Cancelled Operations"),
SUMIFS(AllPublicationData!$F:$F,AllPublicationData!$A:$A,'Publication Table'!$B154,AllPublicationData!$B:$B,'Publication Table'!H$7),
IF(AND($C$4="NHS Scotland",$C$5="Operations cancelled by patient"),
SUMIFS(AllPublicationData!$G:$G,AllPublicationData!$A:$A,'Publication Table'!$B154,AllPublicationData!$B:$B,'Publication Table'!H$7),
IF(AND($C$4="NHS Scotland",$C$5="Operations cancelled for clinical reasons"),
SUMIFS(AllPublicationData!$H:$H,AllPublicationData!$A:$A,'Publication Table'!$B154,AllPublicationData!$B:$B,'Publication Table'!H$7),
IF(AND($C$4="NHS Scotland",$C$5="Operations cancelled for non-clinical/capacity reasons"),
SUMIFS(AllPublicationData!$I:$I,AllPublicationData!$A:$A,'Publication Table'!$B154,AllPublicationData!$B:$B,'Publication Table'!H$7),
IF(AND($C$4="NHS Scotland",$C$5="Cancellations for other reasons"),
SUMIFS(AllPublicationData!$J:$J,AllPublicationData!$A:$A,'Publication Table'!$B154,AllPublicationData!$B:$B,'Publication Table'!H$7)))))))</f>
        <v>0</v>
      </c>
      <c r="I154" s="90">
        <f>IF($C$5="Total Operations",
SUMIFS(AllPublicationData!$E:$E,AllPublicationData!$A:$A,'Publication Table'!$B154,AllPublicationData!$B:$B,'Publication Table'!$C$4,AllPublicationData!$D:$D,'Publication Table'!I$7),
IF('Publication Table'!$C$5="All Cancelled Operations",
SUMIFS(AllPublicationData!$F:$F,AllPublicationData!$A:$A,'Publication Table'!$B154,AllPublicationData!$B:$B,'Publication Table'!$C$4,AllPublicationData!$D:$D,'Publication Table'!I$7),
IF('Publication Table'!$C$5="Operations cancelled by patient",
SUMIFS(AllPublicationData!$G:$G,AllPublicationData!$A:$A,'Publication Table'!$B154,AllPublicationData!$B:$B,'Publication Table'!$C$4,AllPublicationData!$D:$D,'Publication Table'!I$7),
IF('Publication Table'!$C$5="Operations cancelled for clinical reasons",
SUMIFS(AllPublicationData!$H:$H,AllPublicationData!$A:$A,'Publication Table'!$B154,AllPublicationData!$B:$B,'Publication Table'!$C$4,AllPublicationData!$D:$D,'Publication Table'!I$7),
IF('Publication Table'!$C$5="Operations cancelled for non-clinical/capacity reasons",
SUMIFS(AllPublicationData!$I:$I,AllPublicationData!$A:$A,'Publication Table'!$B154,AllPublicationData!$B:$B,'Publication Table'!$C$4,AllPublicationData!$D:$D,'Publication Table'!I$7),
IF('Publication Table'!$C$5="Cancellations for other reasons",
SUMIFS(AllPublicationData!$J:$J,AllPublicationData!$A:$A,'Publication Table'!$B154,AllPublicationData!$B:$B,'Publication Table'!$C$4,AllPublicationData!$D:$D,'Publication Table'!I$7)))))))+
IF(AND($C$4="NHS Scotland",$C$5="Total Operations"),
SUMIFS(AllPublicationData!$E:$E,AllPublicationData!$A:$A,'Publication Table'!$B154,AllPublicationData!$B:$B,'Publication Table'!I$7),
IF(AND($C$4="NHS Scotland",$C$5="All Cancelled Operations"),
SUMIFS(AllPublicationData!$F:$F,AllPublicationData!$A:$A,'Publication Table'!$B154,AllPublicationData!$B:$B,'Publication Table'!I$7),
IF(AND($C$4="NHS Scotland",$C$5="Operations cancelled by patient"),
SUMIFS(AllPublicationData!$G:$G,AllPublicationData!$A:$A,'Publication Table'!$B154,AllPublicationData!$B:$B,'Publication Table'!I$7),
IF(AND($C$4="NHS Scotland",$C$5="Operations cancelled for clinical reasons"),
SUMIFS(AllPublicationData!$H:$H,AllPublicationData!$A:$A,'Publication Table'!$B154,AllPublicationData!$B:$B,'Publication Table'!I$7),
IF(AND($C$4="NHS Scotland",$C$5="Operations cancelled for non-clinical/capacity reasons"),
SUMIFS(AllPublicationData!$I:$I,AllPublicationData!$A:$A,'Publication Table'!$B154,AllPublicationData!$B:$B,'Publication Table'!I$7),
IF(AND($C$4="NHS Scotland",$C$5="Cancellations for other reasons"),
SUMIFS(AllPublicationData!$J:$J,AllPublicationData!$A:$A,'Publication Table'!$B154,AllPublicationData!$B:$B,'Publication Table'!I$7)))))))</f>
        <v>0</v>
      </c>
      <c r="J154" s="90">
        <f>IF($C$5="Total Operations",
SUMIFS(AllPublicationData!$E:$E,AllPublicationData!$A:$A,'Publication Table'!$B154,AllPublicationData!$B:$B,'Publication Table'!$C$4,AllPublicationData!$D:$D,'Publication Table'!J$7),
IF('Publication Table'!$C$5="All Cancelled Operations",
SUMIFS(AllPublicationData!$F:$F,AllPublicationData!$A:$A,'Publication Table'!$B154,AllPublicationData!$B:$B,'Publication Table'!$C$4,AllPublicationData!$D:$D,'Publication Table'!J$7),
IF('Publication Table'!$C$5="Operations cancelled by patient",
SUMIFS(AllPublicationData!$G:$G,AllPublicationData!$A:$A,'Publication Table'!$B154,AllPublicationData!$B:$B,'Publication Table'!$C$4,AllPublicationData!$D:$D,'Publication Table'!J$7),
IF('Publication Table'!$C$5="Operations cancelled for clinical reasons",
SUMIFS(AllPublicationData!$H:$H,AllPublicationData!$A:$A,'Publication Table'!$B154,AllPublicationData!$B:$B,'Publication Table'!$C$4,AllPublicationData!$D:$D,'Publication Table'!J$7),
IF('Publication Table'!$C$5="Operations cancelled for non-clinical/capacity reasons",
SUMIFS(AllPublicationData!$I:$I,AllPublicationData!$A:$A,'Publication Table'!$B154,AllPublicationData!$B:$B,'Publication Table'!$C$4,AllPublicationData!$D:$D,'Publication Table'!J$7),
IF('Publication Table'!$C$5="Cancellations for other reasons",
SUMIFS(AllPublicationData!$J:$J,AllPublicationData!$A:$A,'Publication Table'!$B154,AllPublicationData!$B:$B,'Publication Table'!$C$4,AllPublicationData!$D:$D,'Publication Table'!J$7)))))))+
IF(AND($C$4="NHS Scotland",$C$5="Total Operations"),
SUMIFS(AllPublicationData!$E:$E,AllPublicationData!$A:$A,'Publication Table'!$B154,AllPublicationData!$B:$B,'Publication Table'!J$7),
IF(AND($C$4="NHS Scotland",$C$5="All Cancelled Operations"),
SUMIFS(AllPublicationData!$F:$F,AllPublicationData!$A:$A,'Publication Table'!$B154,AllPublicationData!$B:$B,'Publication Table'!J$7),
IF(AND($C$4="NHS Scotland",$C$5="Operations cancelled by patient"),
SUMIFS(AllPublicationData!$G:$G,AllPublicationData!$A:$A,'Publication Table'!$B154,AllPublicationData!$B:$B,'Publication Table'!J$7),
IF(AND($C$4="NHS Scotland",$C$5="Operations cancelled for clinical reasons"),
SUMIFS(AllPublicationData!$H:$H,AllPublicationData!$A:$A,'Publication Table'!$B154,AllPublicationData!$B:$B,'Publication Table'!J$7),
IF(AND($C$4="NHS Scotland",$C$5="Operations cancelled for non-clinical/capacity reasons"),
SUMIFS(AllPublicationData!$I:$I,AllPublicationData!$A:$A,'Publication Table'!$B154,AllPublicationData!$B:$B,'Publication Table'!J$7),
IF(AND($C$4="NHS Scotland",$C$5="Cancellations for other reasons"),
SUMIFS(AllPublicationData!$J:$J,AllPublicationData!$A:$A,'Publication Table'!$B154,AllPublicationData!$B:$B,'Publication Table'!J$7)))))))</f>
        <v>0</v>
      </c>
      <c r="K154" s="90">
        <f>IF($C$5="Total Operations",
SUMIFS(AllPublicationData!$E:$E,AllPublicationData!$A:$A,'Publication Table'!$B154,AllPublicationData!$B:$B,'Publication Table'!$C$4,AllPublicationData!$D:$D,'Publication Table'!K$7),
IF('Publication Table'!$C$5="All Cancelled Operations",
SUMIFS(AllPublicationData!$F:$F,AllPublicationData!$A:$A,'Publication Table'!$B154,AllPublicationData!$B:$B,'Publication Table'!$C$4,AllPublicationData!$D:$D,'Publication Table'!K$7),
IF('Publication Table'!$C$5="Operations cancelled by patient",
SUMIFS(AllPublicationData!$G:$G,AllPublicationData!$A:$A,'Publication Table'!$B154,AllPublicationData!$B:$B,'Publication Table'!$C$4,AllPublicationData!$D:$D,'Publication Table'!K$7),
IF('Publication Table'!$C$5="Operations cancelled for clinical reasons",
SUMIFS(AllPublicationData!$H:$H,AllPublicationData!$A:$A,'Publication Table'!$B154,AllPublicationData!$B:$B,'Publication Table'!$C$4,AllPublicationData!$D:$D,'Publication Table'!K$7),
IF('Publication Table'!$C$5="Operations cancelled for non-clinical/capacity reasons",
SUMIFS(AllPublicationData!$I:$I,AllPublicationData!$A:$A,'Publication Table'!$B154,AllPublicationData!$B:$B,'Publication Table'!$C$4,AllPublicationData!$D:$D,'Publication Table'!K$7),
IF('Publication Table'!$C$5="Cancellations for other reasons",
SUMIFS(AllPublicationData!$J:$J,AllPublicationData!$A:$A,'Publication Table'!$B154,AllPublicationData!$B:$B,'Publication Table'!$C$4,AllPublicationData!$D:$D,'Publication Table'!K$7)))))))+
IF(AND($C$4="NHS Scotland",$C$5="Total Operations"),
SUMIFS(AllPublicationData!$E:$E,AllPublicationData!$A:$A,'Publication Table'!$B154,AllPublicationData!$B:$B,'Publication Table'!K$7),
IF(AND($C$4="NHS Scotland",$C$5="All Cancelled Operations"),
SUMIFS(AllPublicationData!$F:$F,AllPublicationData!$A:$A,'Publication Table'!$B154,AllPublicationData!$B:$B,'Publication Table'!K$7),
IF(AND($C$4="NHS Scotland",$C$5="Operations cancelled by patient"),
SUMIFS(AllPublicationData!$G:$G,AllPublicationData!$A:$A,'Publication Table'!$B154,AllPublicationData!$B:$B,'Publication Table'!K$7),
IF(AND($C$4="NHS Scotland",$C$5="Operations cancelled for clinical reasons"),
SUMIFS(AllPublicationData!$H:$H,AllPublicationData!$A:$A,'Publication Table'!$B154,AllPublicationData!$B:$B,'Publication Table'!K$7),
IF(AND($C$4="NHS Scotland",$C$5="Operations cancelled for non-clinical/capacity reasons"),
SUMIFS(AllPublicationData!$I:$I,AllPublicationData!$A:$A,'Publication Table'!$B154,AllPublicationData!$B:$B,'Publication Table'!K$7),
IF(AND($C$4="NHS Scotland",$C$5="Cancellations for other reasons"),
SUMIFS(AllPublicationData!$J:$J,AllPublicationData!$A:$A,'Publication Table'!$B154,AllPublicationData!$B:$B,'Publication Table'!K$7)))))))</f>
        <v>0</v>
      </c>
      <c r="L154" s="90">
        <f>IF($C$5="Total Operations",
SUMIFS(AllPublicationData!$E:$E,AllPublicationData!$A:$A,'Publication Table'!$B154,AllPublicationData!$B:$B,'Publication Table'!$C$4,AllPublicationData!$D:$D,'Publication Table'!L$7),
IF('Publication Table'!$C$5="All Cancelled Operations",
SUMIFS(AllPublicationData!$F:$F,AllPublicationData!$A:$A,'Publication Table'!$B154,AllPublicationData!$B:$B,'Publication Table'!$C$4,AllPublicationData!$D:$D,'Publication Table'!L$7),
IF('Publication Table'!$C$5="Operations cancelled by patient",
SUMIFS(AllPublicationData!$G:$G,AllPublicationData!$A:$A,'Publication Table'!$B154,AllPublicationData!$B:$B,'Publication Table'!$C$4,AllPublicationData!$D:$D,'Publication Table'!L$7),
IF('Publication Table'!$C$5="Operations cancelled for clinical reasons",
SUMIFS(AllPublicationData!$H:$H,AllPublicationData!$A:$A,'Publication Table'!$B154,AllPublicationData!$B:$B,'Publication Table'!$C$4,AllPublicationData!$D:$D,'Publication Table'!L$7),
IF('Publication Table'!$C$5="Operations cancelled for non-clinical/capacity reasons",
SUMIFS(AllPublicationData!$I:$I,AllPublicationData!$A:$A,'Publication Table'!$B154,AllPublicationData!$B:$B,'Publication Table'!$C$4,AllPublicationData!$D:$D,'Publication Table'!L$7),
IF('Publication Table'!$C$5="Cancellations for other reasons",
SUMIFS(AllPublicationData!$J:$J,AllPublicationData!$A:$A,'Publication Table'!$B154,AllPublicationData!$B:$B,'Publication Table'!$C$4,AllPublicationData!$D:$D,'Publication Table'!L$7)))))))+
IF(AND($C$4="NHS Scotland",$C$5="Total Operations"),
SUMIFS(AllPublicationData!$E:$E,AllPublicationData!$A:$A,'Publication Table'!$B154,AllPublicationData!$B:$B,'Publication Table'!L$7),
IF(AND($C$4="NHS Scotland",$C$5="All Cancelled Operations"),
SUMIFS(AllPublicationData!$F:$F,AllPublicationData!$A:$A,'Publication Table'!$B154,AllPublicationData!$B:$B,'Publication Table'!L$7),
IF(AND($C$4="NHS Scotland",$C$5="Operations cancelled by patient"),
SUMIFS(AllPublicationData!$G:$G,AllPublicationData!$A:$A,'Publication Table'!$B154,AllPublicationData!$B:$B,'Publication Table'!L$7),
IF(AND($C$4="NHS Scotland",$C$5="Operations cancelled for clinical reasons"),
SUMIFS(AllPublicationData!$H:$H,AllPublicationData!$A:$A,'Publication Table'!$B154,AllPublicationData!$B:$B,'Publication Table'!L$7),
IF(AND($C$4="NHS Scotland",$C$5="Operations cancelled for non-clinical/capacity reasons"),
SUMIFS(AllPublicationData!$I:$I,AllPublicationData!$A:$A,'Publication Table'!$B154,AllPublicationData!$B:$B,'Publication Table'!L$7),
IF(AND($C$4="NHS Scotland",$C$5="Cancellations for other reasons"),
SUMIFS(AllPublicationData!$J:$J,AllPublicationData!$A:$A,'Publication Table'!$B154,AllPublicationData!$B:$B,'Publication Table'!L$7)))))))</f>
        <v>0</v>
      </c>
      <c r="M154" s="90">
        <f>IF($C$5="Total Operations",
SUMIFS(AllPublicationData!$E:$E,AllPublicationData!$A:$A,'Publication Table'!$B154,AllPublicationData!$B:$B,'Publication Table'!$C$4,AllPublicationData!$D:$D,'Publication Table'!M$7),
IF('Publication Table'!$C$5="All Cancelled Operations",
SUMIFS(AllPublicationData!$F:$F,AllPublicationData!$A:$A,'Publication Table'!$B154,AllPublicationData!$B:$B,'Publication Table'!$C$4,AllPublicationData!$D:$D,'Publication Table'!M$7),
IF('Publication Table'!$C$5="Operations cancelled by patient",
SUMIFS(AllPublicationData!$G:$G,AllPublicationData!$A:$A,'Publication Table'!$B154,AllPublicationData!$B:$B,'Publication Table'!$C$4,AllPublicationData!$D:$D,'Publication Table'!M$7),
IF('Publication Table'!$C$5="Operations cancelled for clinical reasons",
SUMIFS(AllPublicationData!$G:$G,AllPublicationData!$A:$A,'Publication Table'!$B154,AllPublicationData!$B:$B,'Publication Table'!$C$4,AllPublicationData!$D:$D,'Publication Table'!M$7),
IF('Publication Table'!$C$5="Operations cancelled for non-clinical/capacity reasons",
SUMIFS(AllPublicationData!$G:$G,AllPublicationData!$A:$A,'Publication Table'!$B154,AllPublicationData!$B:$B,'Publication Table'!$C$4,AllPublicationData!$D:$D,'Publication Table'!M$7),
IF('Publication Table'!$C$5="Cancellations for other reasons",
SUMIFS(AllPublicationData!$G:$G,AllPublicationData!$A:$A,'Publication Table'!$B154,AllPublicationData!$B:$B,'Publication Table'!$C$4,AllPublicationData!$D:$D,'Publication Table'!M$7)))))))+
IF(AND($C$4="NHS Scotland",$C$5="Total Operations"),
SUMIFS(AllPublicationData!$E:$E,AllPublicationData!$A:$A,'Publication Table'!$B154,AllPublicationData!$B:$B,'Publication Table'!M$7),
IF(AND($C$4="NHS Scotland",$C$5="All Cancelled Operations"),
SUMIFS(AllPublicationData!$F:$F,AllPublicationData!$A:$A,'Publication Table'!$B154,AllPublicationData!$B:$B,'Publication Table'!M$7),
IF(AND($C$4="NHS Scotland",$C$5="Operations cancelled by patient"),
SUMIFS(AllPublicationData!$G:$G,AllPublicationData!$A:$A,'Publication Table'!$B154,AllPublicationData!$B:$B,'Publication Table'!M$7),
IF(AND($C$4="NHS Scotland",$C$5="Operations cancelled for clinical reasons"),
SUMIFS(AllPublicationData!$H:$H,AllPublicationData!$A:$A,'Publication Table'!$B154,AllPublicationData!$B:$B,'Publication Table'!M$7),
IF(AND($C$4="NHS Scotland",$C$5="Operations cancelled for non-clinical/capacity reasons"),
SUMIFS(AllPublicationData!$I:$I,AllPublicationData!$A:$A,'Publication Table'!$B154,AllPublicationData!$B:$B,'Publication Table'!M$7),
IF(AND($C$4="NHS Scotland",$C$5="Cancellations for other reasons"),
SUMIFS(AllPublicationData!$J:$J,AllPublicationData!$A:$A,'Publication Table'!$B154,AllPublicationData!$B:$B,'Publication Table'!M$7)))))))</f>
        <v>0</v>
      </c>
      <c r="N154" s="90">
        <f>IF($C$5="Total Operations",
SUMIFS(AllPublicationData!$E:$E,AllPublicationData!$A:$A,'Publication Table'!$B154,AllPublicationData!$B:$B,'Publication Table'!$C$4,AllPublicationData!$D:$D,'Publication Table'!N$7),
IF('Publication Table'!$C$5="All Cancelled Operations",
SUMIFS(AllPublicationData!$F:$F,AllPublicationData!$A:$A,'Publication Table'!$B154,AllPublicationData!$B:$B,'Publication Table'!$C$4,AllPublicationData!$D:$D,'Publication Table'!N$7),
IF('Publication Table'!$C$5="Operations cancelled by patient",
SUMIFS(AllPublicationData!$G:$G,AllPublicationData!$A:$A,'Publication Table'!$B154,AllPublicationData!$B:$B,'Publication Table'!$C$4,AllPublicationData!$D:$D,'Publication Table'!N$7),
IF('Publication Table'!$C$5="Operations cancelled for clinical reasons",
SUMIFS(AllPublicationData!$G:$G,AllPublicationData!$A:$A,'Publication Table'!$B154,AllPublicationData!$B:$B,'Publication Table'!$C$4,AllPublicationData!$D:$D,'Publication Table'!N$7),
IF('Publication Table'!$C$5="Operations cancelled for non-clinical/capacity reasons",
SUMIFS(AllPublicationData!$G:$G,AllPublicationData!$A:$A,'Publication Table'!$B154,AllPublicationData!$B:$B,'Publication Table'!$C$4,AllPublicationData!$D:$D,'Publication Table'!N$7),
IF('Publication Table'!$C$5="Cancellations for other reasons",
SUMIFS(AllPublicationData!$G:$G,AllPublicationData!$A:$A,'Publication Table'!$B154,AllPublicationData!$B:$B,'Publication Table'!$C$4,AllPublicationData!$D:$D,'Publication Table'!N$7)))))))+
IF(AND($C$4="NHS Scotland",$C$5="Total Operations"),
SUMIFS(AllPublicationData!$E:$E,AllPublicationData!$A:$A,'Publication Table'!$B154,AllPublicationData!$B:$B,'Publication Table'!N$7),
IF(AND($C$4="NHS Scotland",$C$5="All Cancelled Operations"),
SUMIFS(AllPublicationData!$F:$F,AllPublicationData!$A:$A,'Publication Table'!$B154,AllPublicationData!$B:$B,'Publication Table'!N$7),
IF(AND($C$4="NHS Scotland",$C$5="Operations cancelled by patient"),
SUMIFS(AllPublicationData!$G:$G,AllPublicationData!$A:$A,'Publication Table'!$B154,AllPublicationData!$B:$B,'Publication Table'!N$7),
IF(AND($C$4="NHS Scotland",$C$5="Operations cancelled for clinical reasons"),
SUMIFS(AllPublicationData!$H:$H,AllPublicationData!$A:$A,'Publication Table'!$B154,AllPublicationData!$B:$B,'Publication Table'!N$7),
IF(AND($C$4="NHS Scotland",$C$5="Operations cancelled for non-clinical/capacity reasons"),
SUMIFS(AllPublicationData!$I:$I,AllPublicationData!$A:$A,'Publication Table'!$B154,AllPublicationData!$B:$B,'Publication Table'!N$7),
IF(AND($C$4="NHS Scotland",$C$5="Cancellations for other reasons"),
SUMIFS(AllPublicationData!$J:$J,AllPublicationData!$A:$A,'Publication Table'!$B154,AllPublicationData!$B:$B,'Publication Table'!N$7)))))))</f>
        <v>0</v>
      </c>
      <c r="O154" s="90">
        <f>IF($C$5="Total Operations",
SUMIFS(AllPublicationData!$E:$E,AllPublicationData!$A:$A,'Publication Table'!$B154,AllPublicationData!$B:$B,'Publication Table'!$C$4,AllPublicationData!$D:$D,'Publication Table'!O$7),
IF('Publication Table'!$C$5="All Cancelled Operations",
SUMIFS(AllPublicationData!$F:$F,AllPublicationData!$A:$A,'Publication Table'!$B154,AllPublicationData!$B:$B,'Publication Table'!$C$4,AllPublicationData!$D:$D,'Publication Table'!O$7),
IF('Publication Table'!$C$5="Operations cancelled by patient",
SUMIFS(AllPublicationData!$G:$G,AllPublicationData!$A:$A,'Publication Table'!$B154,AllPublicationData!$B:$B,'Publication Table'!$C$4,AllPublicationData!$D:$D,'Publication Table'!O$7),
IF('Publication Table'!$C$5="Operations cancelled for clinical reasons",
SUMIFS(AllPublicationData!$G:$G,AllPublicationData!$A:$A,'Publication Table'!$B154,AllPublicationData!$B:$B,'Publication Table'!$C$4,AllPublicationData!$D:$D,'Publication Table'!O$7),
IF('Publication Table'!$C$5="Operations cancelled for non-clinical/capacity reasons",
SUMIFS(AllPublicationData!$G:$G,AllPublicationData!$A:$A,'Publication Table'!$B154,AllPublicationData!$B:$B,'Publication Table'!$C$4,AllPublicationData!$D:$D,'Publication Table'!O$7),
IF('Publication Table'!$C$5="Cancellations for other reasons",
SUMIFS(AllPublicationData!$G:$G,AllPublicationData!$A:$A,'Publication Table'!$B154,AllPublicationData!$B:$B,'Publication Table'!$C$4,AllPublicationData!$D:$D,'Publication Table'!O$7)))))))+
IF(AND($C$4="NHS Scotland",$C$5="Total Operations"),
SUMIFS(AllPublicationData!$E:$E,AllPublicationData!$A:$A,'Publication Table'!$B154,AllPublicationData!$B:$B,'Publication Table'!O$7),
IF(AND($C$4="NHS Scotland",$C$5="All Cancelled Operations"),
SUMIFS(AllPublicationData!$F:$F,AllPublicationData!$A:$A,'Publication Table'!$B154,AllPublicationData!$B:$B,'Publication Table'!O$7),
IF(AND($C$4="NHS Scotland",$C$5="Operations cancelled by patient"),
SUMIFS(AllPublicationData!$G:$G,AllPublicationData!$A:$A,'Publication Table'!$B154,AllPublicationData!$B:$B,'Publication Table'!O$7),
IF(AND($C$4="NHS Scotland",$C$5="Operations cancelled for clinical reasons"),
SUMIFS(AllPublicationData!$H:$H,AllPublicationData!$A:$A,'Publication Table'!$B154,AllPublicationData!$B:$B,'Publication Table'!O$7),
IF(AND($C$4="NHS Scotland",$C$5="Operations cancelled for non-clinical/capacity reasons"),
SUMIFS(AllPublicationData!$I:$I,AllPublicationData!$A:$A,'Publication Table'!$B154,AllPublicationData!$B:$B,'Publication Table'!O$7),
IF(AND($C$4="NHS Scotland",$C$5="Cancellations for other reasons"),
SUMIFS(AllPublicationData!$J:$J,AllPublicationData!$A:$A,'Publication Table'!$B154,AllPublicationData!$B:$B,'Publication Table'!O$7)))))))</f>
        <v>0</v>
      </c>
      <c r="P154" s="90">
        <f>IF($C$5="Total Operations",
SUMIFS(AllPublicationData!$E:$E,AllPublicationData!$A:$A,'Publication Table'!$B154,AllPublicationData!$B:$B,'Publication Table'!$C$4,AllPublicationData!$D:$D,'Publication Table'!P$7),
IF('Publication Table'!$C$5="All Cancelled Operations",
SUMIFS(AllPublicationData!$F:$F,AllPublicationData!$A:$A,'Publication Table'!$B154,AllPublicationData!$B:$B,'Publication Table'!$C$4,AllPublicationData!$D:$D,'Publication Table'!P$7),
IF('Publication Table'!$C$5="Operations cancelled by patient",
SUMIFS(AllPublicationData!$G:$G,AllPublicationData!$A:$A,'Publication Table'!$B154,AllPublicationData!$B:$B,'Publication Table'!$C$4,AllPublicationData!$D:$D,'Publication Table'!P$7),
IF('Publication Table'!$C$5="Operations cancelled for clinical reasons",
SUMIFS(AllPublicationData!$G:$G,AllPublicationData!$A:$A,'Publication Table'!$B154,AllPublicationData!$B:$B,'Publication Table'!$C$4,AllPublicationData!$D:$D,'Publication Table'!P$7),
IF('Publication Table'!$C$5="Operations cancelled for non-clinical/capacity reasons",
SUMIFS(AllPublicationData!$G:$G,AllPublicationData!$A:$A,'Publication Table'!$B154,AllPublicationData!$B:$B,'Publication Table'!$C$4,AllPublicationData!$D:$D,'Publication Table'!P$7),
IF('Publication Table'!$C$5="Cancellations for other reasons",
SUMIFS(AllPublicationData!$G:$G,AllPublicationData!$A:$A,'Publication Table'!$B154,AllPublicationData!$B:$B,'Publication Table'!$C$4,AllPublicationData!$D:$D,'Publication Table'!P$7)))))))+
IF(AND($C$4="NHS Scotland",$C$5="Total Operations"),
SUMIFS(AllPublicationData!$E:$E,AllPublicationData!$A:$A,'Publication Table'!$B154,AllPublicationData!$B:$B,'Publication Table'!P$7),
IF(AND($C$4="NHS Scotland",$C$5="All Cancelled Operations"),
SUMIFS(AllPublicationData!$F:$F,AllPublicationData!$A:$A,'Publication Table'!$B154,AllPublicationData!$B:$B,'Publication Table'!P$7),
IF(AND($C$4="NHS Scotland",$C$5="Operations cancelled by patient"),
SUMIFS(AllPublicationData!$G:$G,AllPublicationData!$A:$A,'Publication Table'!$B154,AllPublicationData!$B:$B,'Publication Table'!P$7),
IF(AND($C$4="NHS Scotland",$C$5="Operations cancelled for clinical reasons"),
SUMIFS(AllPublicationData!$H:$H,AllPublicationData!$A:$A,'Publication Table'!$B154,AllPublicationData!$B:$B,'Publication Table'!P$7),
IF(AND($C$4="NHS Scotland",$C$5="Operations cancelled for non-clinical/capacity reasons"),
SUMIFS(AllPublicationData!$I:$I,AllPublicationData!$A:$A,'Publication Table'!$B154,AllPublicationData!$B:$B,'Publication Table'!P$7),
IF(AND($C$4="NHS Scotland",$C$5="Cancellations for other reasons"),
SUMIFS(AllPublicationData!$J:$J,AllPublicationData!$A:$A,'Publication Table'!$B154,AllPublicationData!$B:$B,'Publication Table'!P$7)))))))</f>
        <v>0</v>
      </c>
      <c r="Q154" s="90">
        <f>IF($C$5="Total Operations",
SUMIFS(AllPublicationData!$E:$E,AllPublicationData!$A:$A,'Publication Table'!$B154,AllPublicationData!$B:$B,'Publication Table'!$C$4,AllPublicationData!$D:$D,'Publication Table'!Q$7),
IF('Publication Table'!$C$5="All Cancelled Operations",
SUMIFS(AllPublicationData!$F:$F,AllPublicationData!$A:$A,'Publication Table'!$B154,AllPublicationData!$B:$B,'Publication Table'!$C$4,AllPublicationData!$D:$D,'Publication Table'!Q$7),
IF('Publication Table'!$C$5="Operations cancelled by patient",
SUMIFS(AllPublicationData!$G:$G,AllPublicationData!$A:$A,'Publication Table'!$B154,AllPublicationData!$B:$B,'Publication Table'!$C$4,AllPublicationData!$D:$D,'Publication Table'!Q$7),
IF('Publication Table'!$C$5="Operations cancelled for clinical reasons",
SUMIFS(AllPublicationData!$G:$G,AllPublicationData!$A:$A,'Publication Table'!$B154,AllPublicationData!$B:$B,'Publication Table'!$C$4,AllPublicationData!$D:$D,'Publication Table'!Q$7),
IF('Publication Table'!$C$5="Operations cancelled for non-clinical/capacity reasons",
SUMIFS(AllPublicationData!$G:$G,AllPublicationData!$A:$A,'Publication Table'!$B154,AllPublicationData!$B:$B,'Publication Table'!$C$4,AllPublicationData!$D:$D,'Publication Table'!Q$7),
IF('Publication Table'!$C$5="Cancellations for other reasons",
SUMIFS(AllPublicationData!$G:$G,AllPublicationData!$A:$A,'Publication Table'!$B154,AllPublicationData!$B:$B,'Publication Table'!$C$4,AllPublicationData!$D:$D,'Publication Table'!Q$7)))))))+
IF(AND($C$4="NHS Scotland",$C$5="Total Operations"),
SUMIFS(AllPublicationData!$E:$E,AllPublicationData!$A:$A,'Publication Table'!$B154,AllPublicationData!$B:$B,'Publication Table'!Q$7),
IF(AND($C$4="NHS Scotland",$C$5="All Cancelled Operations"),
SUMIFS(AllPublicationData!$F:$F,AllPublicationData!$A:$A,'Publication Table'!$B154,AllPublicationData!$B:$B,'Publication Table'!Q$7),
IF(AND($C$4="NHS Scotland",$C$5="Operations cancelled by patient"),
SUMIFS(AllPublicationData!$G:$G,AllPublicationData!$A:$A,'Publication Table'!$B154,AllPublicationData!$B:$B,'Publication Table'!Q$7),
IF(AND($C$4="NHS Scotland",$C$5="Operations cancelled for clinical reasons"),
SUMIFS(AllPublicationData!$H:$H,AllPublicationData!$A:$A,'Publication Table'!$B154,AllPublicationData!$B:$B,'Publication Table'!Q$7),
IF(AND($C$4="NHS Scotland",$C$5="Operations cancelled for non-clinical/capacity reasons"),
SUMIFS(AllPublicationData!$I:$I,AllPublicationData!$A:$A,'Publication Table'!$B154,AllPublicationData!$B:$B,'Publication Table'!Q$7),
IF(AND($C$4="NHS Scotland",$C$5="Cancellations for other reasons"),
SUMIFS(AllPublicationData!$J:$J,AllPublicationData!$A:$A,'Publication Table'!$B154,AllPublicationData!$B:$B,'Publication Table'!Q$7)))))))</f>
        <v>0</v>
      </c>
      <c r="R154" s="90">
        <f>IF($C$5="Total Operations",
SUMIFS(AllPublicationData!$E:$E,AllPublicationData!$A:$A,'Publication Table'!$B154,AllPublicationData!$B:$B,'Publication Table'!$C$4,AllPublicationData!$D:$D,'Publication Table'!R$7),
IF('Publication Table'!$C$5="All Cancelled Operations",
SUMIFS(AllPublicationData!$F:$F,AllPublicationData!$A:$A,'Publication Table'!$B154,AllPublicationData!$B:$B,'Publication Table'!$C$4,AllPublicationData!$D:$D,'Publication Table'!R$7),
IF('Publication Table'!$C$5="Operations cancelled by patient",
SUMIFS(AllPublicationData!$G:$G,AllPublicationData!$A:$A,'Publication Table'!$B154,AllPublicationData!$B:$B,'Publication Table'!$C$4,AllPublicationData!$D:$D,'Publication Table'!R$7),
IF('Publication Table'!$C$5="Operations cancelled for clinical reasons",
SUMIFS(AllPublicationData!$G:$G,AllPublicationData!$A:$A,'Publication Table'!$B154,AllPublicationData!$B:$B,'Publication Table'!$C$4,AllPublicationData!$D:$D,'Publication Table'!R$7),
IF('Publication Table'!$C$5="Operations cancelled for non-clinical/capacity reasons",
SUMIFS(AllPublicationData!$G:$G,AllPublicationData!$A:$A,'Publication Table'!$B154,AllPublicationData!$B:$B,'Publication Table'!$C$4,AllPublicationData!$D:$D,'Publication Table'!R$7),
IF('Publication Table'!$C$5="Cancellations for other reasons",
SUMIFS(AllPublicationData!$G:$G,AllPublicationData!$A:$A,'Publication Table'!$B154,AllPublicationData!$B:$B,'Publication Table'!$C$4,AllPublicationData!$D:$D,'Publication Table'!R$7)))))))+
IF(AND($C$4="NHS Scotland",$C$5="Total Operations"),
SUMIFS(AllPublicationData!$E:$E,AllPublicationData!$A:$A,'Publication Table'!$B154,AllPublicationData!$B:$B,'Publication Table'!R$7),
IF(AND($C$4="NHS Scotland",$C$5="All Cancelled Operations"),
SUMIFS(AllPublicationData!$F:$F,AllPublicationData!$A:$A,'Publication Table'!$B154,AllPublicationData!$B:$B,'Publication Table'!R$7),
IF(AND($C$4="NHS Scotland",$C$5="Operations cancelled by patient"),
SUMIFS(AllPublicationData!$G:$G,AllPublicationData!$A:$A,'Publication Table'!$B154,AllPublicationData!$B:$B,'Publication Table'!R$7),
IF(AND($C$4="NHS Scotland",$C$5="Operations cancelled for clinical reasons"),
SUMIFS(AllPublicationData!$H:$H,AllPublicationData!$A:$A,'Publication Table'!$B154,AllPublicationData!$B:$B,'Publication Table'!R$7),
IF(AND($C$4="NHS Scotland",$C$5="Operations cancelled for non-clinical/capacity reasons"),
SUMIFS(AllPublicationData!$I:$I,AllPublicationData!$A:$A,'Publication Table'!$B154,AllPublicationData!$B:$B,'Publication Table'!R$7),
IF(AND($C$4="NHS Scotland",$C$5="Cancellations for other reasons"),
SUMIFS(AllPublicationData!$J:$J,AllPublicationData!$A:$A,'Publication Table'!$B154,AllPublicationData!$B:$B,'Publication Table'!R$7)))))))</f>
        <v>0</v>
      </c>
    </row>
    <row r="155" spans="3:18" x14ac:dyDescent="0.35">
      <c r="C155" s="81">
        <f>IF($C$5="Total Operations",
SUMIFS(AllPublicationData!$E:$E,AllPublicationData!$A:$A,'Publication Table'!$B155,AllPublicationData!$B:$B,'Publication Table'!$C$4),
IF('Publication Table'!$C$5="All Cancelled Operations",
SUMIFS(AllPublicationData!$F:$F,AllPublicationData!$A:$A,'Publication Table'!$B155,AllPublicationData!$B:$B,'Publication Table'!$C$4),
IF('Publication Table'!$C$5="Operations cancelled by patient",
SUMIFS(AllPublicationData!$G:$G,AllPublicationData!$A:$A,'Publication Table'!$B155,AllPublicationData!$B:$B,'Publication Table'!$C$4),
IF('Publication Table'!$C$5="Operations cancelled for clinical reasons",
SUMIFS(AllPublicationData!$H:$H,AllPublicationData!$A:$A,'Publication Table'!$B155,AllPublicationData!$B:$B,'Publication Table'!$C$4),
IF('Publication Table'!$C$5="Operations cancelled for non-clinical/capacity reasons",
SUMIFS(AllPublicationData!$I:$I,AllPublicationData!$A:$A,'Publication Table'!$B155,AllPublicationData!$B:$B,'Publication Table'!$C$4),
IF('Publication Table'!$C$5="Cancellations for other reasons",
SUMIFS(AllPublicationData!$J:$J,AllPublicationData!$A:$A,'Publication Table'!$B155,AllPublicationData!$B:$B,'Publication Table'!$C$4)))))))+
IF(AND($C$4="NHS Scotland",$C$5="Total Operations"),
SUMIFS(AllPublicationData!$E:$E,AllPublicationData!$A:$A,'Publication Table'!$B155),
IF(AND($C$4="NHS Scotland",$C$5="All Cancelled Operations"),
SUMIFS(AllPublicationData!$F:$F,AllPublicationData!$A:$A,'Publication Table'!$B155),
IF(AND($C$4="NHS Scotland",$C$5="Operations cancelled by patient"),
SUMIFS(AllPublicationData!$G:$G,AllPublicationData!$A:$A,'Publication Table'!$B155),
IF(AND($C$4="NHS Scotland",$C$5="Operations cancelled for clinical reasons"),
SUMIFS(AllPublicationData!$H:$H,AllPublicationData!$A:$A,'Publication Table'!$B155),
IF(AND($C$4="NHS Scotland",$C$5="Operations cancelled for non-clinical/capacity reasons"),
SUMIFS(AllPublicationData!$I:$I,AllPublicationData!$A:$A,'Publication Table'!$B155),
IF(AND($C$4="NHS Scotland",$C$5="Cancellations for other reasons"),
SUMIFS(AllPublicationData!$J:$J,AllPublicationData!$A:$A,'Publication Table'!$B155)))))))</f>
        <v>0</v>
      </c>
      <c r="D155" s="90">
        <f>IF($C$5="Total Operations",
SUMIFS(AllPublicationData!$E:$E,AllPublicationData!$A:$A,'Publication Table'!$B155,AllPublicationData!$B:$B,'Publication Table'!$C$4,AllPublicationData!$D:$D,'Publication Table'!D$7),
IF('Publication Table'!$C$5="All Cancelled Operations",
SUMIFS(AllPublicationData!$F:$F,AllPublicationData!$A:$A,'Publication Table'!$B155,AllPublicationData!$B:$B,'Publication Table'!$C$4,AllPublicationData!$D:$D,'Publication Table'!D$7),
IF('Publication Table'!$C$5="Operations cancelled by patient",
SUMIFS(AllPublicationData!$G:$G,AllPublicationData!$A:$A,'Publication Table'!$B155,AllPublicationData!$B:$B,'Publication Table'!$C$4,AllPublicationData!$D:$D,'Publication Table'!D$7),
IF('Publication Table'!$C$5="Operations cancelled for clinical reasons",
SUMIFS(AllPublicationData!$H:$H,AllPublicationData!$A:$A,'Publication Table'!$B155,AllPublicationData!$B:$B,'Publication Table'!$C$4,AllPublicationData!$D:$D,'Publication Table'!D$7),
IF('Publication Table'!$C$5="Operations cancelled for non-clinical/capacity reasons",
SUMIFS(AllPublicationData!$I:$I,AllPublicationData!$A:$A,'Publication Table'!$B155,AllPublicationData!$B:$B,'Publication Table'!$C$4,AllPublicationData!$D:$D,'Publication Table'!D$7),
IF('Publication Table'!$C$5="Cancellations for other reasons",
SUMIFS(AllPublicationData!$J:$J,AllPublicationData!$A:$A,'Publication Table'!$B155,AllPublicationData!$B:$B,'Publication Table'!$C$4,AllPublicationData!$D:$D,'Publication Table'!D$7)))))))+
IF(AND($C$4="NHS Scotland",$C$5="Total Operations"),
SUMIFS(AllPublicationData!$E:$E,AllPublicationData!$A:$A,'Publication Table'!$B155,AllPublicationData!$B:$B,'Publication Table'!D$7),
IF(AND($C$4="NHS Scotland",$C$5="All Cancelled Operations"),
SUMIFS(AllPublicationData!$F:$F,AllPublicationData!$A:$A,'Publication Table'!$B155,AllPublicationData!$B:$B,'Publication Table'!D$7),
IF(AND($C$4="NHS Scotland",$C$5="Operations cancelled by patient"),
SUMIFS(AllPublicationData!$G:$G,AllPublicationData!$A:$A,'Publication Table'!$B155,AllPublicationData!$B:$B,'Publication Table'!D$7),
IF(AND($C$4="NHS Scotland",$C$5="Operations cancelled for clinical reasons"),
SUMIFS(AllPublicationData!$H:$H,AllPublicationData!$A:$A,'Publication Table'!$B155,AllPublicationData!$B:$B,'Publication Table'!D$7),
IF(AND($C$4="NHS Scotland",$C$5="Operations cancelled for non-clinical/capacity reasons"),
SUMIFS(AllPublicationData!$I:$I,AllPublicationData!$A:$A,'Publication Table'!$B155,AllPublicationData!$B:$B,'Publication Table'!D$7),
IF(AND($C$4="NHS Scotland",$C$5="Cancellations for other reasons"),
SUMIFS(AllPublicationData!$J:$J,AllPublicationData!$A:$A,'Publication Table'!$B155,AllPublicationData!$B:$B,'Publication Table'!D$7)))))))</f>
        <v>0</v>
      </c>
      <c r="E155" s="90">
        <f>IF($C$5="Total Operations",
SUMIFS(AllPublicationData!$E:$E,AllPublicationData!$A:$A,'Publication Table'!$B155,AllPublicationData!$B:$B,'Publication Table'!$C$4,AllPublicationData!$D:$D,'Publication Table'!E$7),
IF('Publication Table'!$C$5="All Cancelled Operations",
SUMIFS(AllPublicationData!$F:$F,AllPublicationData!$A:$A,'Publication Table'!$B155,AllPublicationData!$B:$B,'Publication Table'!$C$4,AllPublicationData!$D:$D,'Publication Table'!E$7),
IF('Publication Table'!$C$5="Operations cancelled by patient",
SUMIFS(AllPublicationData!$G:$G,AllPublicationData!$A:$A,'Publication Table'!$B155,AllPublicationData!$B:$B,'Publication Table'!$C$4,AllPublicationData!$D:$D,'Publication Table'!E$7),
IF('Publication Table'!$C$5="Operations cancelled for clinical reasons",
SUMIFS(AllPublicationData!$H:$H,AllPublicationData!$A:$A,'Publication Table'!$B155,AllPublicationData!$B:$B,'Publication Table'!$C$4,AllPublicationData!$D:$D,'Publication Table'!E$7),
IF('Publication Table'!$C$5="Operations cancelled for non-clinical/capacity reasons",
SUMIFS(AllPublicationData!$I:$I,AllPublicationData!$A:$A,'Publication Table'!$B155,AllPublicationData!$B:$B,'Publication Table'!$C$4,AllPublicationData!$D:$D,'Publication Table'!E$7),
IF('Publication Table'!$C$5="Cancellations for other reasons",
SUMIFS(AllPublicationData!$J:$J,AllPublicationData!$A:$A,'Publication Table'!$B155,AllPublicationData!$B:$B,'Publication Table'!$C$4,AllPublicationData!$D:$D,'Publication Table'!E$7)))))))+
IF(AND($C$4="NHS Scotland",$C$5="Total Operations"),
SUMIFS(AllPublicationData!$E:$E,AllPublicationData!$A:$A,'Publication Table'!$B155,AllPublicationData!$B:$B,'Publication Table'!E$7),
IF(AND($C$4="NHS Scotland",$C$5="All Cancelled Operations"),
SUMIFS(AllPublicationData!$F:$F,AllPublicationData!$A:$A,'Publication Table'!$B155,AllPublicationData!$B:$B,'Publication Table'!E$7),
IF(AND($C$4="NHS Scotland",$C$5="Operations cancelled by patient"),
SUMIFS(AllPublicationData!$G:$G,AllPublicationData!$A:$A,'Publication Table'!$B155,AllPublicationData!$B:$B,'Publication Table'!E$7),
IF(AND($C$4="NHS Scotland",$C$5="Operations cancelled for clinical reasons"),
SUMIFS(AllPublicationData!$H:$H,AllPublicationData!$A:$A,'Publication Table'!$B155,AllPublicationData!$B:$B,'Publication Table'!E$7),
IF(AND($C$4="NHS Scotland",$C$5="Operations cancelled for non-clinical/capacity reasons"),
SUMIFS(AllPublicationData!$I:$I,AllPublicationData!$A:$A,'Publication Table'!$B155,AllPublicationData!$B:$B,'Publication Table'!E$7),
IF(AND($C$4="NHS Scotland",$C$5="Cancellations for other reasons"),
SUMIFS(AllPublicationData!$J:$J,AllPublicationData!$A:$A,'Publication Table'!$B155,AllPublicationData!$B:$B,'Publication Table'!E$7)))))))</f>
        <v>0</v>
      </c>
      <c r="F155" s="90">
        <f>IF($C$5="Total Operations",
SUMIFS(AllPublicationData!$E:$E,AllPublicationData!$A:$A,'Publication Table'!$B155,AllPublicationData!$B:$B,'Publication Table'!$C$4,AllPublicationData!$D:$D,'Publication Table'!F$7),
IF('Publication Table'!$C$5="All Cancelled Operations",
SUMIFS(AllPublicationData!$F:$F,AllPublicationData!$A:$A,'Publication Table'!$B155,AllPublicationData!$B:$B,'Publication Table'!$C$4,AllPublicationData!$D:$D,'Publication Table'!F$7),
IF('Publication Table'!$C$5="Operations cancelled by patient",
SUMIFS(AllPublicationData!$G:$G,AllPublicationData!$A:$A,'Publication Table'!$B155,AllPublicationData!$B:$B,'Publication Table'!$C$4,AllPublicationData!$D:$D,'Publication Table'!F$7),
IF('Publication Table'!$C$5="Operations cancelled for clinical reasons",
SUMIFS(AllPublicationData!$H:$H,AllPublicationData!$A:$A,'Publication Table'!$B155,AllPublicationData!$B:$B,'Publication Table'!$C$4,AllPublicationData!$D:$D,'Publication Table'!F$7),
IF('Publication Table'!$C$5="Operations cancelled for non-clinical/capacity reasons",
SUMIFS(AllPublicationData!$I:$I,AllPublicationData!$A:$A,'Publication Table'!$B155,AllPublicationData!$B:$B,'Publication Table'!$C$4,AllPublicationData!$D:$D,'Publication Table'!F$7),
IF('Publication Table'!$C$5="Cancellations for other reasons",
SUMIFS(AllPublicationData!$J:$J,AllPublicationData!$A:$A,'Publication Table'!$B155,AllPublicationData!$B:$B,'Publication Table'!$C$4,AllPublicationData!$D:$D,'Publication Table'!F$7)))))))+
IF(AND($C$4="NHS Scotland",$C$5="Total Operations"),
SUMIFS(AllPublicationData!$E:$E,AllPublicationData!$A:$A,'Publication Table'!$B155,AllPublicationData!$B:$B,'Publication Table'!F$7),
IF(AND($C$4="NHS Scotland",$C$5="All Cancelled Operations"),
SUMIFS(AllPublicationData!$F:$F,AllPublicationData!$A:$A,'Publication Table'!$B155,AllPublicationData!$B:$B,'Publication Table'!F$7),
IF(AND($C$4="NHS Scotland",$C$5="Operations cancelled by patient"),
SUMIFS(AllPublicationData!$G:$G,AllPublicationData!$A:$A,'Publication Table'!$B155,AllPublicationData!$B:$B,'Publication Table'!F$7),
IF(AND($C$4="NHS Scotland",$C$5="Operations cancelled for clinical reasons"),
SUMIFS(AllPublicationData!$H:$H,AllPublicationData!$A:$A,'Publication Table'!$B155,AllPublicationData!$B:$B,'Publication Table'!F$7),
IF(AND($C$4="NHS Scotland",$C$5="Operations cancelled for non-clinical/capacity reasons"),
SUMIFS(AllPublicationData!$I:$I,AllPublicationData!$A:$A,'Publication Table'!$B155,AllPublicationData!$B:$B,'Publication Table'!F$7),
IF(AND($C$4="NHS Scotland",$C$5="Cancellations for other reasons"),
SUMIFS(AllPublicationData!$J:$J,AllPublicationData!$A:$A,'Publication Table'!$B155,AllPublicationData!$B:$B,'Publication Table'!F$7)))))))</f>
        <v>0</v>
      </c>
      <c r="G155" s="90">
        <f>IF($C$5="Total Operations",
SUMIFS(AllPublicationData!$E:$E,AllPublicationData!$A:$A,'Publication Table'!$B155,AllPublicationData!$B:$B,'Publication Table'!$C$4,AllPublicationData!$D:$D,'Publication Table'!G$7),
IF('Publication Table'!$C$5="All Cancelled Operations",
SUMIFS(AllPublicationData!$F:$F,AllPublicationData!$A:$A,'Publication Table'!$B155,AllPublicationData!$B:$B,'Publication Table'!$C$4,AllPublicationData!$D:$D,'Publication Table'!G$7),
IF('Publication Table'!$C$5="Operations cancelled by patient",
SUMIFS(AllPublicationData!$G:$G,AllPublicationData!$A:$A,'Publication Table'!$B155,AllPublicationData!$B:$B,'Publication Table'!$C$4,AllPublicationData!$D:$D,'Publication Table'!G$7),
IF('Publication Table'!$C$5="Operations cancelled for clinical reasons",
SUMIFS(AllPublicationData!$H:$H,AllPublicationData!$A:$A,'Publication Table'!$B155,AllPublicationData!$B:$B,'Publication Table'!$C$4,AllPublicationData!$D:$D,'Publication Table'!G$7),
IF('Publication Table'!$C$5="Operations cancelled for non-clinical/capacity reasons",
SUMIFS(AllPublicationData!$I:$I,AllPublicationData!$A:$A,'Publication Table'!$B155,AllPublicationData!$B:$B,'Publication Table'!$C$4,AllPublicationData!$D:$D,'Publication Table'!G$7),
IF('Publication Table'!$C$5="Cancellations for other reasons",
SUMIFS(AllPublicationData!$J:$J,AllPublicationData!$A:$A,'Publication Table'!$B155,AllPublicationData!$B:$B,'Publication Table'!$C$4,AllPublicationData!$D:$D,'Publication Table'!G$7)))))))+
IF(AND($C$4="NHS Scotland",$C$5="Total Operations"),
SUMIFS(AllPublicationData!$E:$E,AllPublicationData!$A:$A,'Publication Table'!$B155,AllPublicationData!$B:$B,'Publication Table'!G$7),
IF(AND($C$4="NHS Scotland",$C$5="All Cancelled Operations"),
SUMIFS(AllPublicationData!$F:$F,AllPublicationData!$A:$A,'Publication Table'!$B155,AllPublicationData!$B:$B,'Publication Table'!G$7),
IF(AND($C$4="NHS Scotland",$C$5="Operations cancelled by patient"),
SUMIFS(AllPublicationData!$G:$G,AllPublicationData!$A:$A,'Publication Table'!$B155,AllPublicationData!$B:$B,'Publication Table'!G$7),
IF(AND($C$4="NHS Scotland",$C$5="Operations cancelled for clinical reasons"),
SUMIFS(AllPublicationData!$H:$H,AllPublicationData!$A:$A,'Publication Table'!$B155,AllPublicationData!$B:$B,'Publication Table'!G$7),
IF(AND($C$4="NHS Scotland",$C$5="Operations cancelled for non-clinical/capacity reasons"),
SUMIFS(AllPublicationData!$I:$I,AllPublicationData!$A:$A,'Publication Table'!$B155,AllPublicationData!$B:$B,'Publication Table'!G$7),
IF(AND($C$4="NHS Scotland",$C$5="Cancellations for other reasons"),
SUMIFS(AllPublicationData!$J:$J,AllPublicationData!$A:$A,'Publication Table'!$B155,AllPublicationData!$B:$B,'Publication Table'!G$7)))))))</f>
        <v>0</v>
      </c>
      <c r="H155" s="90">
        <f>IF($C$5="Total Operations",
SUMIFS(AllPublicationData!$E:$E,AllPublicationData!$A:$A,'Publication Table'!$B155,AllPublicationData!$B:$B,'Publication Table'!$C$4,AllPublicationData!$D:$D,'Publication Table'!H$7),
IF('Publication Table'!$C$5="All Cancelled Operations",
SUMIFS(AllPublicationData!$F:$F,AllPublicationData!$A:$A,'Publication Table'!$B155,AllPublicationData!$B:$B,'Publication Table'!$C$4,AllPublicationData!$D:$D,'Publication Table'!H$7),
IF('Publication Table'!$C$5="Operations cancelled by patient",
SUMIFS(AllPublicationData!$G:$G,AllPublicationData!$A:$A,'Publication Table'!$B155,AllPublicationData!$B:$B,'Publication Table'!$C$4,AllPublicationData!$D:$D,'Publication Table'!H$7),
IF('Publication Table'!$C$5="Operations cancelled for clinical reasons",
SUMIFS(AllPublicationData!$H:$H,AllPublicationData!$A:$A,'Publication Table'!$B155,AllPublicationData!$B:$B,'Publication Table'!$C$4,AllPublicationData!$D:$D,'Publication Table'!H$7),
IF('Publication Table'!$C$5="Operations cancelled for non-clinical/capacity reasons",
SUMIFS(AllPublicationData!$I:$I,AllPublicationData!$A:$A,'Publication Table'!$B155,AllPublicationData!$B:$B,'Publication Table'!$C$4,AllPublicationData!$D:$D,'Publication Table'!H$7),
IF('Publication Table'!$C$5="Cancellations for other reasons",
SUMIFS(AllPublicationData!$J:$J,AllPublicationData!$A:$A,'Publication Table'!$B155,AllPublicationData!$B:$B,'Publication Table'!$C$4,AllPublicationData!$D:$D,'Publication Table'!H$7)))))))+
IF(AND($C$4="NHS Scotland",$C$5="Total Operations"),
SUMIFS(AllPublicationData!$E:$E,AllPublicationData!$A:$A,'Publication Table'!$B155,AllPublicationData!$B:$B,'Publication Table'!H$7),
IF(AND($C$4="NHS Scotland",$C$5="All Cancelled Operations"),
SUMIFS(AllPublicationData!$F:$F,AllPublicationData!$A:$A,'Publication Table'!$B155,AllPublicationData!$B:$B,'Publication Table'!H$7),
IF(AND($C$4="NHS Scotland",$C$5="Operations cancelled by patient"),
SUMIFS(AllPublicationData!$G:$G,AllPublicationData!$A:$A,'Publication Table'!$B155,AllPublicationData!$B:$B,'Publication Table'!H$7),
IF(AND($C$4="NHS Scotland",$C$5="Operations cancelled for clinical reasons"),
SUMIFS(AllPublicationData!$H:$H,AllPublicationData!$A:$A,'Publication Table'!$B155,AllPublicationData!$B:$B,'Publication Table'!H$7),
IF(AND($C$4="NHS Scotland",$C$5="Operations cancelled for non-clinical/capacity reasons"),
SUMIFS(AllPublicationData!$I:$I,AllPublicationData!$A:$A,'Publication Table'!$B155,AllPublicationData!$B:$B,'Publication Table'!H$7),
IF(AND($C$4="NHS Scotland",$C$5="Cancellations for other reasons"),
SUMIFS(AllPublicationData!$J:$J,AllPublicationData!$A:$A,'Publication Table'!$B155,AllPublicationData!$B:$B,'Publication Table'!H$7)))))))</f>
        <v>0</v>
      </c>
      <c r="I155" s="90">
        <f>IF($C$5="Total Operations",
SUMIFS(AllPublicationData!$E:$E,AllPublicationData!$A:$A,'Publication Table'!$B155,AllPublicationData!$B:$B,'Publication Table'!$C$4,AllPublicationData!$D:$D,'Publication Table'!I$7),
IF('Publication Table'!$C$5="All Cancelled Operations",
SUMIFS(AllPublicationData!$F:$F,AllPublicationData!$A:$A,'Publication Table'!$B155,AllPublicationData!$B:$B,'Publication Table'!$C$4,AllPublicationData!$D:$D,'Publication Table'!I$7),
IF('Publication Table'!$C$5="Operations cancelled by patient",
SUMIFS(AllPublicationData!$G:$G,AllPublicationData!$A:$A,'Publication Table'!$B155,AllPublicationData!$B:$B,'Publication Table'!$C$4,AllPublicationData!$D:$D,'Publication Table'!I$7),
IF('Publication Table'!$C$5="Operations cancelled for clinical reasons",
SUMIFS(AllPublicationData!$H:$H,AllPublicationData!$A:$A,'Publication Table'!$B155,AllPublicationData!$B:$B,'Publication Table'!$C$4,AllPublicationData!$D:$D,'Publication Table'!I$7),
IF('Publication Table'!$C$5="Operations cancelled for non-clinical/capacity reasons",
SUMIFS(AllPublicationData!$I:$I,AllPublicationData!$A:$A,'Publication Table'!$B155,AllPublicationData!$B:$B,'Publication Table'!$C$4,AllPublicationData!$D:$D,'Publication Table'!I$7),
IF('Publication Table'!$C$5="Cancellations for other reasons",
SUMIFS(AllPublicationData!$J:$J,AllPublicationData!$A:$A,'Publication Table'!$B155,AllPublicationData!$B:$B,'Publication Table'!$C$4,AllPublicationData!$D:$D,'Publication Table'!I$7)))))))+
IF(AND($C$4="NHS Scotland",$C$5="Total Operations"),
SUMIFS(AllPublicationData!$E:$E,AllPublicationData!$A:$A,'Publication Table'!$B155,AllPublicationData!$B:$B,'Publication Table'!I$7),
IF(AND($C$4="NHS Scotland",$C$5="All Cancelled Operations"),
SUMIFS(AllPublicationData!$F:$F,AllPublicationData!$A:$A,'Publication Table'!$B155,AllPublicationData!$B:$B,'Publication Table'!I$7),
IF(AND($C$4="NHS Scotland",$C$5="Operations cancelled by patient"),
SUMIFS(AllPublicationData!$G:$G,AllPublicationData!$A:$A,'Publication Table'!$B155,AllPublicationData!$B:$B,'Publication Table'!I$7),
IF(AND($C$4="NHS Scotland",$C$5="Operations cancelled for clinical reasons"),
SUMIFS(AllPublicationData!$H:$H,AllPublicationData!$A:$A,'Publication Table'!$B155,AllPublicationData!$B:$B,'Publication Table'!I$7),
IF(AND($C$4="NHS Scotland",$C$5="Operations cancelled for non-clinical/capacity reasons"),
SUMIFS(AllPublicationData!$I:$I,AllPublicationData!$A:$A,'Publication Table'!$B155,AllPublicationData!$B:$B,'Publication Table'!I$7),
IF(AND($C$4="NHS Scotland",$C$5="Cancellations for other reasons"),
SUMIFS(AllPublicationData!$J:$J,AllPublicationData!$A:$A,'Publication Table'!$B155,AllPublicationData!$B:$B,'Publication Table'!I$7)))))))</f>
        <v>0</v>
      </c>
      <c r="J155" s="90">
        <f>IF($C$5="Total Operations",
SUMIFS(AllPublicationData!$E:$E,AllPublicationData!$A:$A,'Publication Table'!$B155,AllPublicationData!$B:$B,'Publication Table'!$C$4,AllPublicationData!$D:$D,'Publication Table'!J$7),
IF('Publication Table'!$C$5="All Cancelled Operations",
SUMIFS(AllPublicationData!$F:$F,AllPublicationData!$A:$A,'Publication Table'!$B155,AllPublicationData!$B:$B,'Publication Table'!$C$4,AllPublicationData!$D:$D,'Publication Table'!J$7),
IF('Publication Table'!$C$5="Operations cancelled by patient",
SUMIFS(AllPublicationData!$G:$G,AllPublicationData!$A:$A,'Publication Table'!$B155,AllPublicationData!$B:$B,'Publication Table'!$C$4,AllPublicationData!$D:$D,'Publication Table'!J$7),
IF('Publication Table'!$C$5="Operations cancelled for clinical reasons",
SUMIFS(AllPublicationData!$H:$H,AllPublicationData!$A:$A,'Publication Table'!$B155,AllPublicationData!$B:$B,'Publication Table'!$C$4,AllPublicationData!$D:$D,'Publication Table'!J$7),
IF('Publication Table'!$C$5="Operations cancelled for non-clinical/capacity reasons",
SUMIFS(AllPublicationData!$I:$I,AllPublicationData!$A:$A,'Publication Table'!$B155,AllPublicationData!$B:$B,'Publication Table'!$C$4,AllPublicationData!$D:$D,'Publication Table'!J$7),
IF('Publication Table'!$C$5="Cancellations for other reasons",
SUMIFS(AllPublicationData!$J:$J,AllPublicationData!$A:$A,'Publication Table'!$B155,AllPublicationData!$B:$B,'Publication Table'!$C$4,AllPublicationData!$D:$D,'Publication Table'!J$7)))))))+
IF(AND($C$4="NHS Scotland",$C$5="Total Operations"),
SUMIFS(AllPublicationData!$E:$E,AllPublicationData!$A:$A,'Publication Table'!$B155,AllPublicationData!$B:$B,'Publication Table'!J$7),
IF(AND($C$4="NHS Scotland",$C$5="All Cancelled Operations"),
SUMIFS(AllPublicationData!$F:$F,AllPublicationData!$A:$A,'Publication Table'!$B155,AllPublicationData!$B:$B,'Publication Table'!J$7),
IF(AND($C$4="NHS Scotland",$C$5="Operations cancelled by patient"),
SUMIFS(AllPublicationData!$G:$G,AllPublicationData!$A:$A,'Publication Table'!$B155,AllPublicationData!$B:$B,'Publication Table'!J$7),
IF(AND($C$4="NHS Scotland",$C$5="Operations cancelled for clinical reasons"),
SUMIFS(AllPublicationData!$H:$H,AllPublicationData!$A:$A,'Publication Table'!$B155,AllPublicationData!$B:$B,'Publication Table'!J$7),
IF(AND($C$4="NHS Scotland",$C$5="Operations cancelled for non-clinical/capacity reasons"),
SUMIFS(AllPublicationData!$I:$I,AllPublicationData!$A:$A,'Publication Table'!$B155,AllPublicationData!$B:$B,'Publication Table'!J$7),
IF(AND($C$4="NHS Scotland",$C$5="Cancellations for other reasons"),
SUMIFS(AllPublicationData!$J:$J,AllPublicationData!$A:$A,'Publication Table'!$B155,AllPublicationData!$B:$B,'Publication Table'!J$7)))))))</f>
        <v>0</v>
      </c>
      <c r="K155" s="90">
        <f>IF($C$5="Total Operations",
SUMIFS(AllPublicationData!$E:$E,AllPublicationData!$A:$A,'Publication Table'!$B155,AllPublicationData!$B:$B,'Publication Table'!$C$4,AllPublicationData!$D:$D,'Publication Table'!K$7),
IF('Publication Table'!$C$5="All Cancelled Operations",
SUMIFS(AllPublicationData!$F:$F,AllPublicationData!$A:$A,'Publication Table'!$B155,AllPublicationData!$B:$B,'Publication Table'!$C$4,AllPublicationData!$D:$D,'Publication Table'!K$7),
IF('Publication Table'!$C$5="Operations cancelled by patient",
SUMIFS(AllPublicationData!$G:$G,AllPublicationData!$A:$A,'Publication Table'!$B155,AllPublicationData!$B:$B,'Publication Table'!$C$4,AllPublicationData!$D:$D,'Publication Table'!K$7),
IF('Publication Table'!$C$5="Operations cancelled for clinical reasons",
SUMIFS(AllPublicationData!$H:$H,AllPublicationData!$A:$A,'Publication Table'!$B155,AllPublicationData!$B:$B,'Publication Table'!$C$4,AllPublicationData!$D:$D,'Publication Table'!K$7),
IF('Publication Table'!$C$5="Operations cancelled for non-clinical/capacity reasons",
SUMIFS(AllPublicationData!$I:$I,AllPublicationData!$A:$A,'Publication Table'!$B155,AllPublicationData!$B:$B,'Publication Table'!$C$4,AllPublicationData!$D:$D,'Publication Table'!K$7),
IF('Publication Table'!$C$5="Cancellations for other reasons",
SUMIFS(AllPublicationData!$J:$J,AllPublicationData!$A:$A,'Publication Table'!$B155,AllPublicationData!$B:$B,'Publication Table'!$C$4,AllPublicationData!$D:$D,'Publication Table'!K$7)))))))+
IF(AND($C$4="NHS Scotland",$C$5="Total Operations"),
SUMIFS(AllPublicationData!$E:$E,AllPublicationData!$A:$A,'Publication Table'!$B155,AllPublicationData!$B:$B,'Publication Table'!K$7),
IF(AND($C$4="NHS Scotland",$C$5="All Cancelled Operations"),
SUMIFS(AllPublicationData!$F:$F,AllPublicationData!$A:$A,'Publication Table'!$B155,AllPublicationData!$B:$B,'Publication Table'!K$7),
IF(AND($C$4="NHS Scotland",$C$5="Operations cancelled by patient"),
SUMIFS(AllPublicationData!$G:$G,AllPublicationData!$A:$A,'Publication Table'!$B155,AllPublicationData!$B:$B,'Publication Table'!K$7),
IF(AND($C$4="NHS Scotland",$C$5="Operations cancelled for clinical reasons"),
SUMIFS(AllPublicationData!$H:$H,AllPublicationData!$A:$A,'Publication Table'!$B155,AllPublicationData!$B:$B,'Publication Table'!K$7),
IF(AND($C$4="NHS Scotland",$C$5="Operations cancelled for non-clinical/capacity reasons"),
SUMIFS(AllPublicationData!$I:$I,AllPublicationData!$A:$A,'Publication Table'!$B155,AllPublicationData!$B:$B,'Publication Table'!K$7),
IF(AND($C$4="NHS Scotland",$C$5="Cancellations for other reasons"),
SUMIFS(AllPublicationData!$J:$J,AllPublicationData!$A:$A,'Publication Table'!$B155,AllPublicationData!$B:$B,'Publication Table'!K$7)))))))</f>
        <v>0</v>
      </c>
      <c r="L155" s="90">
        <f>IF($C$5="Total Operations",
SUMIFS(AllPublicationData!$E:$E,AllPublicationData!$A:$A,'Publication Table'!$B155,AllPublicationData!$B:$B,'Publication Table'!$C$4,AllPublicationData!$D:$D,'Publication Table'!L$7),
IF('Publication Table'!$C$5="All Cancelled Operations",
SUMIFS(AllPublicationData!$F:$F,AllPublicationData!$A:$A,'Publication Table'!$B155,AllPublicationData!$B:$B,'Publication Table'!$C$4,AllPublicationData!$D:$D,'Publication Table'!L$7),
IF('Publication Table'!$C$5="Operations cancelled by patient",
SUMIFS(AllPublicationData!$G:$G,AllPublicationData!$A:$A,'Publication Table'!$B155,AllPublicationData!$B:$B,'Publication Table'!$C$4,AllPublicationData!$D:$D,'Publication Table'!L$7),
IF('Publication Table'!$C$5="Operations cancelled for clinical reasons",
SUMIFS(AllPublicationData!$H:$H,AllPublicationData!$A:$A,'Publication Table'!$B155,AllPublicationData!$B:$B,'Publication Table'!$C$4,AllPublicationData!$D:$D,'Publication Table'!L$7),
IF('Publication Table'!$C$5="Operations cancelled for non-clinical/capacity reasons",
SUMIFS(AllPublicationData!$I:$I,AllPublicationData!$A:$A,'Publication Table'!$B155,AllPublicationData!$B:$B,'Publication Table'!$C$4,AllPublicationData!$D:$D,'Publication Table'!L$7),
IF('Publication Table'!$C$5="Cancellations for other reasons",
SUMIFS(AllPublicationData!$J:$J,AllPublicationData!$A:$A,'Publication Table'!$B155,AllPublicationData!$B:$B,'Publication Table'!$C$4,AllPublicationData!$D:$D,'Publication Table'!L$7)))))))+
IF(AND($C$4="NHS Scotland",$C$5="Total Operations"),
SUMIFS(AllPublicationData!$E:$E,AllPublicationData!$A:$A,'Publication Table'!$B155,AllPublicationData!$B:$B,'Publication Table'!L$7),
IF(AND($C$4="NHS Scotland",$C$5="All Cancelled Operations"),
SUMIFS(AllPublicationData!$F:$F,AllPublicationData!$A:$A,'Publication Table'!$B155,AllPublicationData!$B:$B,'Publication Table'!L$7),
IF(AND($C$4="NHS Scotland",$C$5="Operations cancelled by patient"),
SUMIFS(AllPublicationData!$G:$G,AllPublicationData!$A:$A,'Publication Table'!$B155,AllPublicationData!$B:$B,'Publication Table'!L$7),
IF(AND($C$4="NHS Scotland",$C$5="Operations cancelled for clinical reasons"),
SUMIFS(AllPublicationData!$H:$H,AllPublicationData!$A:$A,'Publication Table'!$B155,AllPublicationData!$B:$B,'Publication Table'!L$7),
IF(AND($C$4="NHS Scotland",$C$5="Operations cancelled for non-clinical/capacity reasons"),
SUMIFS(AllPublicationData!$I:$I,AllPublicationData!$A:$A,'Publication Table'!$B155,AllPublicationData!$B:$B,'Publication Table'!L$7),
IF(AND($C$4="NHS Scotland",$C$5="Cancellations for other reasons"),
SUMIFS(AllPublicationData!$J:$J,AllPublicationData!$A:$A,'Publication Table'!$B155,AllPublicationData!$B:$B,'Publication Table'!L$7)))))))</f>
        <v>0</v>
      </c>
      <c r="M155" s="90">
        <f>IF($C$5="Total Operations",
SUMIFS(AllPublicationData!$E:$E,AllPublicationData!$A:$A,'Publication Table'!$B155,AllPublicationData!$B:$B,'Publication Table'!$C$4,AllPublicationData!$D:$D,'Publication Table'!M$7),
IF('Publication Table'!$C$5="All Cancelled Operations",
SUMIFS(AllPublicationData!$F:$F,AllPublicationData!$A:$A,'Publication Table'!$B155,AllPublicationData!$B:$B,'Publication Table'!$C$4,AllPublicationData!$D:$D,'Publication Table'!M$7),
IF('Publication Table'!$C$5="Operations cancelled by patient",
SUMIFS(AllPublicationData!$G:$G,AllPublicationData!$A:$A,'Publication Table'!$B155,AllPublicationData!$B:$B,'Publication Table'!$C$4,AllPublicationData!$D:$D,'Publication Table'!M$7),
IF('Publication Table'!$C$5="Operations cancelled for clinical reasons",
SUMIFS(AllPublicationData!$G:$G,AllPublicationData!$A:$A,'Publication Table'!$B155,AllPublicationData!$B:$B,'Publication Table'!$C$4,AllPublicationData!$D:$D,'Publication Table'!M$7),
IF('Publication Table'!$C$5="Operations cancelled for non-clinical/capacity reasons",
SUMIFS(AllPublicationData!$G:$G,AllPublicationData!$A:$A,'Publication Table'!$B155,AllPublicationData!$B:$B,'Publication Table'!$C$4,AllPublicationData!$D:$D,'Publication Table'!M$7),
IF('Publication Table'!$C$5="Cancellations for other reasons",
SUMIFS(AllPublicationData!$G:$G,AllPublicationData!$A:$A,'Publication Table'!$B155,AllPublicationData!$B:$B,'Publication Table'!$C$4,AllPublicationData!$D:$D,'Publication Table'!M$7)))))))+
IF(AND($C$4="NHS Scotland",$C$5="Total Operations"),
SUMIFS(AllPublicationData!$E:$E,AllPublicationData!$A:$A,'Publication Table'!$B155,AllPublicationData!$B:$B,'Publication Table'!M$7),
IF(AND($C$4="NHS Scotland",$C$5="All Cancelled Operations"),
SUMIFS(AllPublicationData!$F:$F,AllPublicationData!$A:$A,'Publication Table'!$B155,AllPublicationData!$B:$B,'Publication Table'!M$7),
IF(AND($C$4="NHS Scotland",$C$5="Operations cancelled by patient"),
SUMIFS(AllPublicationData!$G:$G,AllPublicationData!$A:$A,'Publication Table'!$B155,AllPublicationData!$B:$B,'Publication Table'!M$7),
IF(AND($C$4="NHS Scotland",$C$5="Operations cancelled for clinical reasons"),
SUMIFS(AllPublicationData!$H:$H,AllPublicationData!$A:$A,'Publication Table'!$B155,AllPublicationData!$B:$B,'Publication Table'!M$7),
IF(AND($C$4="NHS Scotland",$C$5="Operations cancelled for non-clinical/capacity reasons"),
SUMIFS(AllPublicationData!$I:$I,AllPublicationData!$A:$A,'Publication Table'!$B155,AllPublicationData!$B:$B,'Publication Table'!M$7),
IF(AND($C$4="NHS Scotland",$C$5="Cancellations for other reasons"),
SUMIFS(AllPublicationData!$J:$J,AllPublicationData!$A:$A,'Publication Table'!$B155,AllPublicationData!$B:$B,'Publication Table'!M$7)))))))</f>
        <v>0</v>
      </c>
      <c r="N155" s="90">
        <f>IF($C$5="Total Operations",
SUMIFS(AllPublicationData!$E:$E,AllPublicationData!$A:$A,'Publication Table'!$B155,AllPublicationData!$B:$B,'Publication Table'!$C$4,AllPublicationData!$D:$D,'Publication Table'!N$7),
IF('Publication Table'!$C$5="All Cancelled Operations",
SUMIFS(AllPublicationData!$F:$F,AllPublicationData!$A:$A,'Publication Table'!$B155,AllPublicationData!$B:$B,'Publication Table'!$C$4,AllPublicationData!$D:$D,'Publication Table'!N$7),
IF('Publication Table'!$C$5="Operations cancelled by patient",
SUMIFS(AllPublicationData!$G:$G,AllPublicationData!$A:$A,'Publication Table'!$B155,AllPublicationData!$B:$B,'Publication Table'!$C$4,AllPublicationData!$D:$D,'Publication Table'!N$7),
IF('Publication Table'!$C$5="Operations cancelled for clinical reasons",
SUMIFS(AllPublicationData!$G:$G,AllPublicationData!$A:$A,'Publication Table'!$B155,AllPublicationData!$B:$B,'Publication Table'!$C$4,AllPublicationData!$D:$D,'Publication Table'!N$7),
IF('Publication Table'!$C$5="Operations cancelled for non-clinical/capacity reasons",
SUMIFS(AllPublicationData!$G:$G,AllPublicationData!$A:$A,'Publication Table'!$B155,AllPublicationData!$B:$B,'Publication Table'!$C$4,AllPublicationData!$D:$D,'Publication Table'!N$7),
IF('Publication Table'!$C$5="Cancellations for other reasons",
SUMIFS(AllPublicationData!$G:$G,AllPublicationData!$A:$A,'Publication Table'!$B155,AllPublicationData!$B:$B,'Publication Table'!$C$4,AllPublicationData!$D:$D,'Publication Table'!N$7)))))))+
IF(AND($C$4="NHS Scotland",$C$5="Total Operations"),
SUMIFS(AllPublicationData!$E:$E,AllPublicationData!$A:$A,'Publication Table'!$B155,AllPublicationData!$B:$B,'Publication Table'!N$7),
IF(AND($C$4="NHS Scotland",$C$5="All Cancelled Operations"),
SUMIFS(AllPublicationData!$F:$F,AllPublicationData!$A:$A,'Publication Table'!$B155,AllPublicationData!$B:$B,'Publication Table'!N$7),
IF(AND($C$4="NHS Scotland",$C$5="Operations cancelled by patient"),
SUMIFS(AllPublicationData!$G:$G,AllPublicationData!$A:$A,'Publication Table'!$B155,AllPublicationData!$B:$B,'Publication Table'!N$7),
IF(AND($C$4="NHS Scotland",$C$5="Operations cancelled for clinical reasons"),
SUMIFS(AllPublicationData!$H:$H,AllPublicationData!$A:$A,'Publication Table'!$B155,AllPublicationData!$B:$B,'Publication Table'!N$7),
IF(AND($C$4="NHS Scotland",$C$5="Operations cancelled for non-clinical/capacity reasons"),
SUMIFS(AllPublicationData!$I:$I,AllPublicationData!$A:$A,'Publication Table'!$B155,AllPublicationData!$B:$B,'Publication Table'!N$7),
IF(AND($C$4="NHS Scotland",$C$5="Cancellations for other reasons"),
SUMIFS(AllPublicationData!$J:$J,AllPublicationData!$A:$A,'Publication Table'!$B155,AllPublicationData!$B:$B,'Publication Table'!N$7)))))))</f>
        <v>0</v>
      </c>
      <c r="O155" s="90">
        <f>IF($C$5="Total Operations",
SUMIFS(AllPublicationData!$E:$E,AllPublicationData!$A:$A,'Publication Table'!$B155,AllPublicationData!$B:$B,'Publication Table'!$C$4,AllPublicationData!$D:$D,'Publication Table'!O$7),
IF('Publication Table'!$C$5="All Cancelled Operations",
SUMIFS(AllPublicationData!$F:$F,AllPublicationData!$A:$A,'Publication Table'!$B155,AllPublicationData!$B:$B,'Publication Table'!$C$4,AllPublicationData!$D:$D,'Publication Table'!O$7),
IF('Publication Table'!$C$5="Operations cancelled by patient",
SUMIFS(AllPublicationData!$G:$G,AllPublicationData!$A:$A,'Publication Table'!$B155,AllPublicationData!$B:$B,'Publication Table'!$C$4,AllPublicationData!$D:$D,'Publication Table'!O$7),
IF('Publication Table'!$C$5="Operations cancelled for clinical reasons",
SUMIFS(AllPublicationData!$G:$G,AllPublicationData!$A:$A,'Publication Table'!$B155,AllPublicationData!$B:$B,'Publication Table'!$C$4,AllPublicationData!$D:$D,'Publication Table'!O$7),
IF('Publication Table'!$C$5="Operations cancelled for non-clinical/capacity reasons",
SUMIFS(AllPublicationData!$G:$G,AllPublicationData!$A:$A,'Publication Table'!$B155,AllPublicationData!$B:$B,'Publication Table'!$C$4,AllPublicationData!$D:$D,'Publication Table'!O$7),
IF('Publication Table'!$C$5="Cancellations for other reasons",
SUMIFS(AllPublicationData!$G:$G,AllPublicationData!$A:$A,'Publication Table'!$B155,AllPublicationData!$B:$B,'Publication Table'!$C$4,AllPublicationData!$D:$D,'Publication Table'!O$7)))))))+
IF(AND($C$4="NHS Scotland",$C$5="Total Operations"),
SUMIFS(AllPublicationData!$E:$E,AllPublicationData!$A:$A,'Publication Table'!$B155,AllPublicationData!$B:$B,'Publication Table'!O$7),
IF(AND($C$4="NHS Scotland",$C$5="All Cancelled Operations"),
SUMIFS(AllPublicationData!$F:$F,AllPublicationData!$A:$A,'Publication Table'!$B155,AllPublicationData!$B:$B,'Publication Table'!O$7),
IF(AND($C$4="NHS Scotland",$C$5="Operations cancelled by patient"),
SUMIFS(AllPublicationData!$G:$G,AllPublicationData!$A:$A,'Publication Table'!$B155,AllPublicationData!$B:$B,'Publication Table'!O$7),
IF(AND($C$4="NHS Scotland",$C$5="Operations cancelled for clinical reasons"),
SUMIFS(AllPublicationData!$H:$H,AllPublicationData!$A:$A,'Publication Table'!$B155,AllPublicationData!$B:$B,'Publication Table'!O$7),
IF(AND($C$4="NHS Scotland",$C$5="Operations cancelled for non-clinical/capacity reasons"),
SUMIFS(AllPublicationData!$I:$I,AllPublicationData!$A:$A,'Publication Table'!$B155,AllPublicationData!$B:$B,'Publication Table'!O$7),
IF(AND($C$4="NHS Scotland",$C$5="Cancellations for other reasons"),
SUMIFS(AllPublicationData!$J:$J,AllPublicationData!$A:$A,'Publication Table'!$B155,AllPublicationData!$B:$B,'Publication Table'!O$7)))))))</f>
        <v>0</v>
      </c>
      <c r="P155" s="90">
        <f>IF($C$5="Total Operations",
SUMIFS(AllPublicationData!$E:$E,AllPublicationData!$A:$A,'Publication Table'!$B155,AllPublicationData!$B:$B,'Publication Table'!$C$4,AllPublicationData!$D:$D,'Publication Table'!P$7),
IF('Publication Table'!$C$5="All Cancelled Operations",
SUMIFS(AllPublicationData!$F:$F,AllPublicationData!$A:$A,'Publication Table'!$B155,AllPublicationData!$B:$B,'Publication Table'!$C$4,AllPublicationData!$D:$D,'Publication Table'!P$7),
IF('Publication Table'!$C$5="Operations cancelled by patient",
SUMIFS(AllPublicationData!$G:$G,AllPublicationData!$A:$A,'Publication Table'!$B155,AllPublicationData!$B:$B,'Publication Table'!$C$4,AllPublicationData!$D:$D,'Publication Table'!P$7),
IF('Publication Table'!$C$5="Operations cancelled for clinical reasons",
SUMIFS(AllPublicationData!$G:$G,AllPublicationData!$A:$A,'Publication Table'!$B155,AllPublicationData!$B:$B,'Publication Table'!$C$4,AllPublicationData!$D:$D,'Publication Table'!P$7),
IF('Publication Table'!$C$5="Operations cancelled for non-clinical/capacity reasons",
SUMIFS(AllPublicationData!$G:$G,AllPublicationData!$A:$A,'Publication Table'!$B155,AllPublicationData!$B:$B,'Publication Table'!$C$4,AllPublicationData!$D:$D,'Publication Table'!P$7),
IF('Publication Table'!$C$5="Cancellations for other reasons",
SUMIFS(AllPublicationData!$G:$G,AllPublicationData!$A:$A,'Publication Table'!$B155,AllPublicationData!$B:$B,'Publication Table'!$C$4,AllPublicationData!$D:$D,'Publication Table'!P$7)))))))+
IF(AND($C$4="NHS Scotland",$C$5="Total Operations"),
SUMIFS(AllPublicationData!$E:$E,AllPublicationData!$A:$A,'Publication Table'!$B155,AllPublicationData!$B:$B,'Publication Table'!P$7),
IF(AND($C$4="NHS Scotland",$C$5="All Cancelled Operations"),
SUMIFS(AllPublicationData!$F:$F,AllPublicationData!$A:$A,'Publication Table'!$B155,AllPublicationData!$B:$B,'Publication Table'!P$7),
IF(AND($C$4="NHS Scotland",$C$5="Operations cancelled by patient"),
SUMIFS(AllPublicationData!$G:$G,AllPublicationData!$A:$A,'Publication Table'!$B155,AllPublicationData!$B:$B,'Publication Table'!P$7),
IF(AND($C$4="NHS Scotland",$C$5="Operations cancelled for clinical reasons"),
SUMIFS(AllPublicationData!$H:$H,AllPublicationData!$A:$A,'Publication Table'!$B155,AllPublicationData!$B:$B,'Publication Table'!P$7),
IF(AND($C$4="NHS Scotland",$C$5="Operations cancelled for non-clinical/capacity reasons"),
SUMIFS(AllPublicationData!$I:$I,AllPublicationData!$A:$A,'Publication Table'!$B155,AllPublicationData!$B:$B,'Publication Table'!P$7),
IF(AND($C$4="NHS Scotland",$C$5="Cancellations for other reasons"),
SUMIFS(AllPublicationData!$J:$J,AllPublicationData!$A:$A,'Publication Table'!$B155,AllPublicationData!$B:$B,'Publication Table'!P$7)))))))</f>
        <v>0</v>
      </c>
      <c r="Q155" s="90">
        <f>IF($C$5="Total Operations",
SUMIFS(AllPublicationData!$E:$E,AllPublicationData!$A:$A,'Publication Table'!$B155,AllPublicationData!$B:$B,'Publication Table'!$C$4,AllPublicationData!$D:$D,'Publication Table'!Q$7),
IF('Publication Table'!$C$5="All Cancelled Operations",
SUMIFS(AllPublicationData!$F:$F,AllPublicationData!$A:$A,'Publication Table'!$B155,AllPublicationData!$B:$B,'Publication Table'!$C$4,AllPublicationData!$D:$D,'Publication Table'!Q$7),
IF('Publication Table'!$C$5="Operations cancelled by patient",
SUMIFS(AllPublicationData!$G:$G,AllPublicationData!$A:$A,'Publication Table'!$B155,AllPublicationData!$B:$B,'Publication Table'!$C$4,AllPublicationData!$D:$D,'Publication Table'!Q$7),
IF('Publication Table'!$C$5="Operations cancelled for clinical reasons",
SUMIFS(AllPublicationData!$G:$G,AllPublicationData!$A:$A,'Publication Table'!$B155,AllPublicationData!$B:$B,'Publication Table'!$C$4,AllPublicationData!$D:$D,'Publication Table'!Q$7),
IF('Publication Table'!$C$5="Operations cancelled for non-clinical/capacity reasons",
SUMIFS(AllPublicationData!$G:$G,AllPublicationData!$A:$A,'Publication Table'!$B155,AllPublicationData!$B:$B,'Publication Table'!$C$4,AllPublicationData!$D:$D,'Publication Table'!Q$7),
IF('Publication Table'!$C$5="Cancellations for other reasons",
SUMIFS(AllPublicationData!$G:$G,AllPublicationData!$A:$A,'Publication Table'!$B155,AllPublicationData!$B:$B,'Publication Table'!$C$4,AllPublicationData!$D:$D,'Publication Table'!Q$7)))))))+
IF(AND($C$4="NHS Scotland",$C$5="Total Operations"),
SUMIFS(AllPublicationData!$E:$E,AllPublicationData!$A:$A,'Publication Table'!$B155,AllPublicationData!$B:$B,'Publication Table'!Q$7),
IF(AND($C$4="NHS Scotland",$C$5="All Cancelled Operations"),
SUMIFS(AllPublicationData!$F:$F,AllPublicationData!$A:$A,'Publication Table'!$B155,AllPublicationData!$B:$B,'Publication Table'!Q$7),
IF(AND($C$4="NHS Scotland",$C$5="Operations cancelled by patient"),
SUMIFS(AllPublicationData!$G:$G,AllPublicationData!$A:$A,'Publication Table'!$B155,AllPublicationData!$B:$B,'Publication Table'!Q$7),
IF(AND($C$4="NHS Scotland",$C$5="Operations cancelled for clinical reasons"),
SUMIFS(AllPublicationData!$H:$H,AllPublicationData!$A:$A,'Publication Table'!$B155,AllPublicationData!$B:$B,'Publication Table'!Q$7),
IF(AND($C$4="NHS Scotland",$C$5="Operations cancelled for non-clinical/capacity reasons"),
SUMIFS(AllPublicationData!$I:$I,AllPublicationData!$A:$A,'Publication Table'!$B155,AllPublicationData!$B:$B,'Publication Table'!Q$7),
IF(AND($C$4="NHS Scotland",$C$5="Cancellations for other reasons"),
SUMIFS(AllPublicationData!$J:$J,AllPublicationData!$A:$A,'Publication Table'!$B155,AllPublicationData!$B:$B,'Publication Table'!Q$7)))))))</f>
        <v>0</v>
      </c>
      <c r="R155" s="90">
        <f>IF($C$5="Total Operations",
SUMIFS(AllPublicationData!$E:$E,AllPublicationData!$A:$A,'Publication Table'!$B155,AllPublicationData!$B:$B,'Publication Table'!$C$4,AllPublicationData!$D:$D,'Publication Table'!R$7),
IF('Publication Table'!$C$5="All Cancelled Operations",
SUMIFS(AllPublicationData!$F:$F,AllPublicationData!$A:$A,'Publication Table'!$B155,AllPublicationData!$B:$B,'Publication Table'!$C$4,AllPublicationData!$D:$D,'Publication Table'!R$7),
IF('Publication Table'!$C$5="Operations cancelled by patient",
SUMIFS(AllPublicationData!$G:$G,AllPublicationData!$A:$A,'Publication Table'!$B155,AllPublicationData!$B:$B,'Publication Table'!$C$4,AllPublicationData!$D:$D,'Publication Table'!R$7),
IF('Publication Table'!$C$5="Operations cancelled for clinical reasons",
SUMIFS(AllPublicationData!$G:$G,AllPublicationData!$A:$A,'Publication Table'!$B155,AllPublicationData!$B:$B,'Publication Table'!$C$4,AllPublicationData!$D:$D,'Publication Table'!R$7),
IF('Publication Table'!$C$5="Operations cancelled for non-clinical/capacity reasons",
SUMIFS(AllPublicationData!$G:$G,AllPublicationData!$A:$A,'Publication Table'!$B155,AllPublicationData!$B:$B,'Publication Table'!$C$4,AllPublicationData!$D:$D,'Publication Table'!R$7),
IF('Publication Table'!$C$5="Cancellations for other reasons",
SUMIFS(AllPublicationData!$G:$G,AllPublicationData!$A:$A,'Publication Table'!$B155,AllPublicationData!$B:$B,'Publication Table'!$C$4,AllPublicationData!$D:$D,'Publication Table'!R$7)))))))+
IF(AND($C$4="NHS Scotland",$C$5="Total Operations"),
SUMIFS(AllPublicationData!$E:$E,AllPublicationData!$A:$A,'Publication Table'!$B155,AllPublicationData!$B:$B,'Publication Table'!R$7),
IF(AND($C$4="NHS Scotland",$C$5="All Cancelled Operations"),
SUMIFS(AllPublicationData!$F:$F,AllPublicationData!$A:$A,'Publication Table'!$B155,AllPublicationData!$B:$B,'Publication Table'!R$7),
IF(AND($C$4="NHS Scotland",$C$5="Operations cancelled by patient"),
SUMIFS(AllPublicationData!$G:$G,AllPublicationData!$A:$A,'Publication Table'!$B155,AllPublicationData!$B:$B,'Publication Table'!R$7),
IF(AND($C$4="NHS Scotland",$C$5="Operations cancelled for clinical reasons"),
SUMIFS(AllPublicationData!$H:$H,AllPublicationData!$A:$A,'Publication Table'!$B155,AllPublicationData!$B:$B,'Publication Table'!R$7),
IF(AND($C$4="NHS Scotland",$C$5="Operations cancelled for non-clinical/capacity reasons"),
SUMIFS(AllPublicationData!$I:$I,AllPublicationData!$A:$A,'Publication Table'!$B155,AllPublicationData!$B:$B,'Publication Table'!R$7),
IF(AND($C$4="NHS Scotland",$C$5="Cancellations for other reasons"),
SUMIFS(AllPublicationData!$J:$J,AllPublicationData!$A:$A,'Publication Table'!$B155,AllPublicationData!$B:$B,'Publication Table'!R$7)))))))</f>
        <v>0</v>
      </c>
    </row>
    <row r="156" spans="3:18" x14ac:dyDescent="0.35">
      <c r="C156" s="81">
        <f>IF($C$5="Total Operations",
SUMIFS(AllPublicationData!$E:$E,AllPublicationData!$A:$A,'Publication Table'!$B156,AllPublicationData!$B:$B,'Publication Table'!$C$4),
IF('Publication Table'!$C$5="All Cancelled Operations",
SUMIFS(AllPublicationData!$F:$F,AllPublicationData!$A:$A,'Publication Table'!$B156,AllPublicationData!$B:$B,'Publication Table'!$C$4),
IF('Publication Table'!$C$5="Operations cancelled by patient",
SUMIFS(AllPublicationData!$G:$G,AllPublicationData!$A:$A,'Publication Table'!$B156,AllPublicationData!$B:$B,'Publication Table'!$C$4),
IF('Publication Table'!$C$5="Operations cancelled for clinical reasons",
SUMIFS(AllPublicationData!$H:$H,AllPublicationData!$A:$A,'Publication Table'!$B156,AllPublicationData!$B:$B,'Publication Table'!$C$4),
IF('Publication Table'!$C$5="Operations cancelled for non-clinical/capacity reasons",
SUMIFS(AllPublicationData!$I:$I,AllPublicationData!$A:$A,'Publication Table'!$B156,AllPublicationData!$B:$B,'Publication Table'!$C$4),
IF('Publication Table'!$C$5="Cancellations for other reasons",
SUMIFS(AllPublicationData!$J:$J,AllPublicationData!$A:$A,'Publication Table'!$B156,AllPublicationData!$B:$B,'Publication Table'!$C$4)))))))+
IF(AND($C$4="NHS Scotland",$C$5="Total Operations"),
SUMIFS(AllPublicationData!$E:$E,AllPublicationData!$A:$A,'Publication Table'!$B156),
IF(AND($C$4="NHS Scotland",$C$5="All Cancelled Operations"),
SUMIFS(AllPublicationData!$F:$F,AllPublicationData!$A:$A,'Publication Table'!$B156),
IF(AND($C$4="NHS Scotland",$C$5="Operations cancelled by patient"),
SUMIFS(AllPublicationData!$G:$G,AllPublicationData!$A:$A,'Publication Table'!$B156),
IF(AND($C$4="NHS Scotland",$C$5="Operations cancelled for clinical reasons"),
SUMIFS(AllPublicationData!$H:$H,AllPublicationData!$A:$A,'Publication Table'!$B156),
IF(AND($C$4="NHS Scotland",$C$5="Operations cancelled for non-clinical/capacity reasons"),
SUMIFS(AllPublicationData!$I:$I,AllPublicationData!$A:$A,'Publication Table'!$B156),
IF(AND($C$4="NHS Scotland",$C$5="Cancellations for other reasons"),
SUMIFS(AllPublicationData!$J:$J,AllPublicationData!$A:$A,'Publication Table'!$B156)))))))</f>
        <v>0</v>
      </c>
      <c r="D156" s="90">
        <f>IF($C$5="Total Operations",
SUMIFS(AllPublicationData!$E:$E,AllPublicationData!$A:$A,'Publication Table'!$B156,AllPublicationData!$B:$B,'Publication Table'!$C$4,AllPublicationData!$D:$D,'Publication Table'!D$7),
IF('Publication Table'!$C$5="All Cancelled Operations",
SUMIFS(AllPublicationData!$F:$F,AllPublicationData!$A:$A,'Publication Table'!$B156,AllPublicationData!$B:$B,'Publication Table'!$C$4,AllPublicationData!$D:$D,'Publication Table'!D$7),
IF('Publication Table'!$C$5="Operations cancelled by patient",
SUMIFS(AllPublicationData!$G:$G,AllPublicationData!$A:$A,'Publication Table'!$B156,AllPublicationData!$B:$B,'Publication Table'!$C$4,AllPublicationData!$D:$D,'Publication Table'!D$7),
IF('Publication Table'!$C$5="Operations cancelled for clinical reasons",
SUMIFS(AllPublicationData!$H:$H,AllPublicationData!$A:$A,'Publication Table'!$B156,AllPublicationData!$B:$B,'Publication Table'!$C$4,AllPublicationData!$D:$D,'Publication Table'!D$7),
IF('Publication Table'!$C$5="Operations cancelled for non-clinical/capacity reasons",
SUMIFS(AllPublicationData!$I:$I,AllPublicationData!$A:$A,'Publication Table'!$B156,AllPublicationData!$B:$B,'Publication Table'!$C$4,AllPublicationData!$D:$D,'Publication Table'!D$7),
IF('Publication Table'!$C$5="Cancellations for other reasons",
SUMIFS(AllPublicationData!$J:$J,AllPublicationData!$A:$A,'Publication Table'!$B156,AllPublicationData!$B:$B,'Publication Table'!$C$4,AllPublicationData!$D:$D,'Publication Table'!D$7)))))))+
IF(AND($C$4="NHS Scotland",$C$5="Total Operations"),
SUMIFS(AllPublicationData!$E:$E,AllPublicationData!$A:$A,'Publication Table'!$B156,AllPublicationData!$B:$B,'Publication Table'!D$7),
IF(AND($C$4="NHS Scotland",$C$5="All Cancelled Operations"),
SUMIFS(AllPublicationData!$F:$F,AllPublicationData!$A:$A,'Publication Table'!$B156,AllPublicationData!$B:$B,'Publication Table'!D$7),
IF(AND($C$4="NHS Scotland",$C$5="Operations cancelled by patient"),
SUMIFS(AllPublicationData!$G:$G,AllPublicationData!$A:$A,'Publication Table'!$B156,AllPublicationData!$B:$B,'Publication Table'!D$7),
IF(AND($C$4="NHS Scotland",$C$5="Operations cancelled for clinical reasons"),
SUMIFS(AllPublicationData!$H:$H,AllPublicationData!$A:$A,'Publication Table'!$B156,AllPublicationData!$B:$B,'Publication Table'!D$7),
IF(AND($C$4="NHS Scotland",$C$5="Operations cancelled for non-clinical/capacity reasons"),
SUMIFS(AllPublicationData!$I:$I,AllPublicationData!$A:$A,'Publication Table'!$B156,AllPublicationData!$B:$B,'Publication Table'!D$7),
IF(AND($C$4="NHS Scotland",$C$5="Cancellations for other reasons"),
SUMIFS(AllPublicationData!$J:$J,AllPublicationData!$A:$A,'Publication Table'!$B156,AllPublicationData!$B:$B,'Publication Table'!D$7)))))))</f>
        <v>0</v>
      </c>
      <c r="E156" s="90">
        <f>IF($C$5="Total Operations",
SUMIFS(AllPublicationData!$E:$E,AllPublicationData!$A:$A,'Publication Table'!$B156,AllPublicationData!$B:$B,'Publication Table'!$C$4,AllPublicationData!$D:$D,'Publication Table'!E$7),
IF('Publication Table'!$C$5="All Cancelled Operations",
SUMIFS(AllPublicationData!$F:$F,AllPublicationData!$A:$A,'Publication Table'!$B156,AllPublicationData!$B:$B,'Publication Table'!$C$4,AllPublicationData!$D:$D,'Publication Table'!E$7),
IF('Publication Table'!$C$5="Operations cancelled by patient",
SUMIFS(AllPublicationData!$G:$G,AllPublicationData!$A:$A,'Publication Table'!$B156,AllPublicationData!$B:$B,'Publication Table'!$C$4,AllPublicationData!$D:$D,'Publication Table'!E$7),
IF('Publication Table'!$C$5="Operations cancelled for clinical reasons",
SUMIFS(AllPublicationData!$H:$H,AllPublicationData!$A:$A,'Publication Table'!$B156,AllPublicationData!$B:$B,'Publication Table'!$C$4,AllPublicationData!$D:$D,'Publication Table'!E$7),
IF('Publication Table'!$C$5="Operations cancelled for non-clinical/capacity reasons",
SUMIFS(AllPublicationData!$I:$I,AllPublicationData!$A:$A,'Publication Table'!$B156,AllPublicationData!$B:$B,'Publication Table'!$C$4,AllPublicationData!$D:$D,'Publication Table'!E$7),
IF('Publication Table'!$C$5="Cancellations for other reasons",
SUMIFS(AllPublicationData!$J:$J,AllPublicationData!$A:$A,'Publication Table'!$B156,AllPublicationData!$B:$B,'Publication Table'!$C$4,AllPublicationData!$D:$D,'Publication Table'!E$7)))))))+
IF(AND($C$4="NHS Scotland",$C$5="Total Operations"),
SUMIFS(AllPublicationData!$E:$E,AllPublicationData!$A:$A,'Publication Table'!$B156,AllPublicationData!$B:$B,'Publication Table'!E$7),
IF(AND($C$4="NHS Scotland",$C$5="All Cancelled Operations"),
SUMIFS(AllPublicationData!$F:$F,AllPublicationData!$A:$A,'Publication Table'!$B156,AllPublicationData!$B:$B,'Publication Table'!E$7),
IF(AND($C$4="NHS Scotland",$C$5="Operations cancelled by patient"),
SUMIFS(AllPublicationData!$G:$G,AllPublicationData!$A:$A,'Publication Table'!$B156,AllPublicationData!$B:$B,'Publication Table'!E$7),
IF(AND($C$4="NHS Scotland",$C$5="Operations cancelled for clinical reasons"),
SUMIFS(AllPublicationData!$H:$H,AllPublicationData!$A:$A,'Publication Table'!$B156,AllPublicationData!$B:$B,'Publication Table'!E$7),
IF(AND($C$4="NHS Scotland",$C$5="Operations cancelled for non-clinical/capacity reasons"),
SUMIFS(AllPublicationData!$I:$I,AllPublicationData!$A:$A,'Publication Table'!$B156,AllPublicationData!$B:$B,'Publication Table'!E$7),
IF(AND($C$4="NHS Scotland",$C$5="Cancellations for other reasons"),
SUMIFS(AllPublicationData!$J:$J,AllPublicationData!$A:$A,'Publication Table'!$B156,AllPublicationData!$B:$B,'Publication Table'!E$7)))))))</f>
        <v>0</v>
      </c>
      <c r="F156" s="90">
        <f>IF($C$5="Total Operations",
SUMIFS(AllPublicationData!$E:$E,AllPublicationData!$A:$A,'Publication Table'!$B156,AllPublicationData!$B:$B,'Publication Table'!$C$4,AllPublicationData!$D:$D,'Publication Table'!F$7),
IF('Publication Table'!$C$5="All Cancelled Operations",
SUMIFS(AllPublicationData!$F:$F,AllPublicationData!$A:$A,'Publication Table'!$B156,AllPublicationData!$B:$B,'Publication Table'!$C$4,AllPublicationData!$D:$D,'Publication Table'!F$7),
IF('Publication Table'!$C$5="Operations cancelled by patient",
SUMIFS(AllPublicationData!$G:$G,AllPublicationData!$A:$A,'Publication Table'!$B156,AllPublicationData!$B:$B,'Publication Table'!$C$4,AllPublicationData!$D:$D,'Publication Table'!F$7),
IF('Publication Table'!$C$5="Operations cancelled for clinical reasons",
SUMIFS(AllPublicationData!$H:$H,AllPublicationData!$A:$A,'Publication Table'!$B156,AllPublicationData!$B:$B,'Publication Table'!$C$4,AllPublicationData!$D:$D,'Publication Table'!F$7),
IF('Publication Table'!$C$5="Operations cancelled for non-clinical/capacity reasons",
SUMIFS(AllPublicationData!$I:$I,AllPublicationData!$A:$A,'Publication Table'!$B156,AllPublicationData!$B:$B,'Publication Table'!$C$4,AllPublicationData!$D:$D,'Publication Table'!F$7),
IF('Publication Table'!$C$5="Cancellations for other reasons",
SUMIFS(AllPublicationData!$J:$J,AllPublicationData!$A:$A,'Publication Table'!$B156,AllPublicationData!$B:$B,'Publication Table'!$C$4,AllPublicationData!$D:$D,'Publication Table'!F$7)))))))+
IF(AND($C$4="NHS Scotland",$C$5="Total Operations"),
SUMIFS(AllPublicationData!$E:$E,AllPublicationData!$A:$A,'Publication Table'!$B156,AllPublicationData!$B:$B,'Publication Table'!F$7),
IF(AND($C$4="NHS Scotland",$C$5="All Cancelled Operations"),
SUMIFS(AllPublicationData!$F:$F,AllPublicationData!$A:$A,'Publication Table'!$B156,AllPublicationData!$B:$B,'Publication Table'!F$7),
IF(AND($C$4="NHS Scotland",$C$5="Operations cancelled by patient"),
SUMIFS(AllPublicationData!$G:$G,AllPublicationData!$A:$A,'Publication Table'!$B156,AllPublicationData!$B:$B,'Publication Table'!F$7),
IF(AND($C$4="NHS Scotland",$C$5="Operations cancelled for clinical reasons"),
SUMIFS(AllPublicationData!$H:$H,AllPublicationData!$A:$A,'Publication Table'!$B156,AllPublicationData!$B:$B,'Publication Table'!F$7),
IF(AND($C$4="NHS Scotland",$C$5="Operations cancelled for non-clinical/capacity reasons"),
SUMIFS(AllPublicationData!$I:$I,AllPublicationData!$A:$A,'Publication Table'!$B156,AllPublicationData!$B:$B,'Publication Table'!F$7),
IF(AND($C$4="NHS Scotland",$C$5="Cancellations for other reasons"),
SUMIFS(AllPublicationData!$J:$J,AllPublicationData!$A:$A,'Publication Table'!$B156,AllPublicationData!$B:$B,'Publication Table'!F$7)))))))</f>
        <v>0</v>
      </c>
      <c r="G156" s="90">
        <f>IF($C$5="Total Operations",
SUMIFS(AllPublicationData!$E:$E,AllPublicationData!$A:$A,'Publication Table'!$B156,AllPublicationData!$B:$B,'Publication Table'!$C$4,AllPublicationData!$D:$D,'Publication Table'!G$7),
IF('Publication Table'!$C$5="All Cancelled Operations",
SUMIFS(AllPublicationData!$F:$F,AllPublicationData!$A:$A,'Publication Table'!$B156,AllPublicationData!$B:$B,'Publication Table'!$C$4,AllPublicationData!$D:$D,'Publication Table'!G$7),
IF('Publication Table'!$C$5="Operations cancelled by patient",
SUMIFS(AllPublicationData!$G:$G,AllPublicationData!$A:$A,'Publication Table'!$B156,AllPublicationData!$B:$B,'Publication Table'!$C$4,AllPublicationData!$D:$D,'Publication Table'!G$7),
IF('Publication Table'!$C$5="Operations cancelled for clinical reasons",
SUMIFS(AllPublicationData!$H:$H,AllPublicationData!$A:$A,'Publication Table'!$B156,AllPublicationData!$B:$B,'Publication Table'!$C$4,AllPublicationData!$D:$D,'Publication Table'!G$7),
IF('Publication Table'!$C$5="Operations cancelled for non-clinical/capacity reasons",
SUMIFS(AllPublicationData!$I:$I,AllPublicationData!$A:$A,'Publication Table'!$B156,AllPublicationData!$B:$B,'Publication Table'!$C$4,AllPublicationData!$D:$D,'Publication Table'!G$7),
IF('Publication Table'!$C$5="Cancellations for other reasons",
SUMIFS(AllPublicationData!$J:$J,AllPublicationData!$A:$A,'Publication Table'!$B156,AllPublicationData!$B:$B,'Publication Table'!$C$4,AllPublicationData!$D:$D,'Publication Table'!G$7)))))))+
IF(AND($C$4="NHS Scotland",$C$5="Total Operations"),
SUMIFS(AllPublicationData!$E:$E,AllPublicationData!$A:$A,'Publication Table'!$B156,AllPublicationData!$B:$B,'Publication Table'!G$7),
IF(AND($C$4="NHS Scotland",$C$5="All Cancelled Operations"),
SUMIFS(AllPublicationData!$F:$F,AllPublicationData!$A:$A,'Publication Table'!$B156,AllPublicationData!$B:$B,'Publication Table'!G$7),
IF(AND($C$4="NHS Scotland",$C$5="Operations cancelled by patient"),
SUMIFS(AllPublicationData!$G:$G,AllPublicationData!$A:$A,'Publication Table'!$B156,AllPublicationData!$B:$B,'Publication Table'!G$7),
IF(AND($C$4="NHS Scotland",$C$5="Operations cancelled for clinical reasons"),
SUMIFS(AllPublicationData!$H:$H,AllPublicationData!$A:$A,'Publication Table'!$B156,AllPublicationData!$B:$B,'Publication Table'!G$7),
IF(AND($C$4="NHS Scotland",$C$5="Operations cancelled for non-clinical/capacity reasons"),
SUMIFS(AllPublicationData!$I:$I,AllPublicationData!$A:$A,'Publication Table'!$B156,AllPublicationData!$B:$B,'Publication Table'!G$7),
IF(AND($C$4="NHS Scotland",$C$5="Cancellations for other reasons"),
SUMIFS(AllPublicationData!$J:$J,AllPublicationData!$A:$A,'Publication Table'!$B156,AllPublicationData!$B:$B,'Publication Table'!G$7)))))))</f>
        <v>0</v>
      </c>
      <c r="H156" s="90">
        <f>IF($C$5="Total Operations",
SUMIFS(AllPublicationData!$E:$E,AllPublicationData!$A:$A,'Publication Table'!$B156,AllPublicationData!$B:$B,'Publication Table'!$C$4,AllPublicationData!$D:$D,'Publication Table'!H$7),
IF('Publication Table'!$C$5="All Cancelled Operations",
SUMIFS(AllPublicationData!$F:$F,AllPublicationData!$A:$A,'Publication Table'!$B156,AllPublicationData!$B:$B,'Publication Table'!$C$4,AllPublicationData!$D:$D,'Publication Table'!H$7),
IF('Publication Table'!$C$5="Operations cancelled by patient",
SUMIFS(AllPublicationData!$G:$G,AllPublicationData!$A:$A,'Publication Table'!$B156,AllPublicationData!$B:$B,'Publication Table'!$C$4,AllPublicationData!$D:$D,'Publication Table'!H$7),
IF('Publication Table'!$C$5="Operations cancelled for clinical reasons",
SUMIFS(AllPublicationData!$H:$H,AllPublicationData!$A:$A,'Publication Table'!$B156,AllPublicationData!$B:$B,'Publication Table'!$C$4,AllPublicationData!$D:$D,'Publication Table'!H$7),
IF('Publication Table'!$C$5="Operations cancelled for non-clinical/capacity reasons",
SUMIFS(AllPublicationData!$I:$I,AllPublicationData!$A:$A,'Publication Table'!$B156,AllPublicationData!$B:$B,'Publication Table'!$C$4,AllPublicationData!$D:$D,'Publication Table'!H$7),
IF('Publication Table'!$C$5="Cancellations for other reasons",
SUMIFS(AllPublicationData!$J:$J,AllPublicationData!$A:$A,'Publication Table'!$B156,AllPublicationData!$B:$B,'Publication Table'!$C$4,AllPublicationData!$D:$D,'Publication Table'!H$7)))))))+
IF(AND($C$4="NHS Scotland",$C$5="Total Operations"),
SUMIFS(AllPublicationData!$E:$E,AllPublicationData!$A:$A,'Publication Table'!$B156,AllPublicationData!$B:$B,'Publication Table'!H$7),
IF(AND($C$4="NHS Scotland",$C$5="All Cancelled Operations"),
SUMIFS(AllPublicationData!$F:$F,AllPublicationData!$A:$A,'Publication Table'!$B156,AllPublicationData!$B:$B,'Publication Table'!H$7),
IF(AND($C$4="NHS Scotland",$C$5="Operations cancelled by patient"),
SUMIFS(AllPublicationData!$G:$G,AllPublicationData!$A:$A,'Publication Table'!$B156,AllPublicationData!$B:$B,'Publication Table'!H$7),
IF(AND($C$4="NHS Scotland",$C$5="Operations cancelled for clinical reasons"),
SUMIFS(AllPublicationData!$H:$H,AllPublicationData!$A:$A,'Publication Table'!$B156,AllPublicationData!$B:$B,'Publication Table'!H$7),
IF(AND($C$4="NHS Scotland",$C$5="Operations cancelled for non-clinical/capacity reasons"),
SUMIFS(AllPublicationData!$I:$I,AllPublicationData!$A:$A,'Publication Table'!$B156,AllPublicationData!$B:$B,'Publication Table'!H$7),
IF(AND($C$4="NHS Scotland",$C$5="Cancellations for other reasons"),
SUMIFS(AllPublicationData!$J:$J,AllPublicationData!$A:$A,'Publication Table'!$B156,AllPublicationData!$B:$B,'Publication Table'!H$7)))))))</f>
        <v>0</v>
      </c>
      <c r="I156" s="90">
        <f>IF($C$5="Total Operations",
SUMIFS(AllPublicationData!$E:$E,AllPublicationData!$A:$A,'Publication Table'!$B156,AllPublicationData!$B:$B,'Publication Table'!$C$4,AllPublicationData!$D:$D,'Publication Table'!I$7),
IF('Publication Table'!$C$5="All Cancelled Operations",
SUMIFS(AllPublicationData!$F:$F,AllPublicationData!$A:$A,'Publication Table'!$B156,AllPublicationData!$B:$B,'Publication Table'!$C$4,AllPublicationData!$D:$D,'Publication Table'!I$7),
IF('Publication Table'!$C$5="Operations cancelled by patient",
SUMIFS(AllPublicationData!$G:$G,AllPublicationData!$A:$A,'Publication Table'!$B156,AllPublicationData!$B:$B,'Publication Table'!$C$4,AllPublicationData!$D:$D,'Publication Table'!I$7),
IF('Publication Table'!$C$5="Operations cancelled for clinical reasons",
SUMIFS(AllPublicationData!$H:$H,AllPublicationData!$A:$A,'Publication Table'!$B156,AllPublicationData!$B:$B,'Publication Table'!$C$4,AllPublicationData!$D:$D,'Publication Table'!I$7),
IF('Publication Table'!$C$5="Operations cancelled for non-clinical/capacity reasons",
SUMIFS(AllPublicationData!$I:$I,AllPublicationData!$A:$A,'Publication Table'!$B156,AllPublicationData!$B:$B,'Publication Table'!$C$4,AllPublicationData!$D:$D,'Publication Table'!I$7),
IF('Publication Table'!$C$5="Cancellations for other reasons",
SUMIFS(AllPublicationData!$J:$J,AllPublicationData!$A:$A,'Publication Table'!$B156,AllPublicationData!$B:$B,'Publication Table'!$C$4,AllPublicationData!$D:$D,'Publication Table'!I$7)))))))+
IF(AND($C$4="NHS Scotland",$C$5="Total Operations"),
SUMIFS(AllPublicationData!$E:$E,AllPublicationData!$A:$A,'Publication Table'!$B156,AllPublicationData!$B:$B,'Publication Table'!I$7),
IF(AND($C$4="NHS Scotland",$C$5="All Cancelled Operations"),
SUMIFS(AllPublicationData!$F:$F,AllPublicationData!$A:$A,'Publication Table'!$B156,AllPublicationData!$B:$B,'Publication Table'!I$7),
IF(AND($C$4="NHS Scotland",$C$5="Operations cancelled by patient"),
SUMIFS(AllPublicationData!$G:$G,AllPublicationData!$A:$A,'Publication Table'!$B156,AllPublicationData!$B:$B,'Publication Table'!I$7),
IF(AND($C$4="NHS Scotland",$C$5="Operations cancelled for clinical reasons"),
SUMIFS(AllPublicationData!$H:$H,AllPublicationData!$A:$A,'Publication Table'!$B156,AllPublicationData!$B:$B,'Publication Table'!I$7),
IF(AND($C$4="NHS Scotland",$C$5="Operations cancelled for non-clinical/capacity reasons"),
SUMIFS(AllPublicationData!$I:$I,AllPublicationData!$A:$A,'Publication Table'!$B156,AllPublicationData!$B:$B,'Publication Table'!I$7),
IF(AND($C$4="NHS Scotland",$C$5="Cancellations for other reasons"),
SUMIFS(AllPublicationData!$J:$J,AllPublicationData!$A:$A,'Publication Table'!$B156,AllPublicationData!$B:$B,'Publication Table'!I$7)))))))</f>
        <v>0</v>
      </c>
      <c r="J156" s="90">
        <f>IF($C$5="Total Operations",
SUMIFS(AllPublicationData!$E:$E,AllPublicationData!$A:$A,'Publication Table'!$B156,AllPublicationData!$B:$B,'Publication Table'!$C$4,AllPublicationData!$D:$D,'Publication Table'!J$7),
IF('Publication Table'!$C$5="All Cancelled Operations",
SUMIFS(AllPublicationData!$F:$F,AllPublicationData!$A:$A,'Publication Table'!$B156,AllPublicationData!$B:$B,'Publication Table'!$C$4,AllPublicationData!$D:$D,'Publication Table'!J$7),
IF('Publication Table'!$C$5="Operations cancelled by patient",
SUMIFS(AllPublicationData!$G:$G,AllPublicationData!$A:$A,'Publication Table'!$B156,AllPublicationData!$B:$B,'Publication Table'!$C$4,AllPublicationData!$D:$D,'Publication Table'!J$7),
IF('Publication Table'!$C$5="Operations cancelled for clinical reasons",
SUMIFS(AllPublicationData!$H:$H,AllPublicationData!$A:$A,'Publication Table'!$B156,AllPublicationData!$B:$B,'Publication Table'!$C$4,AllPublicationData!$D:$D,'Publication Table'!J$7),
IF('Publication Table'!$C$5="Operations cancelled for non-clinical/capacity reasons",
SUMIFS(AllPublicationData!$I:$I,AllPublicationData!$A:$A,'Publication Table'!$B156,AllPublicationData!$B:$B,'Publication Table'!$C$4,AllPublicationData!$D:$D,'Publication Table'!J$7),
IF('Publication Table'!$C$5="Cancellations for other reasons",
SUMIFS(AllPublicationData!$J:$J,AllPublicationData!$A:$A,'Publication Table'!$B156,AllPublicationData!$B:$B,'Publication Table'!$C$4,AllPublicationData!$D:$D,'Publication Table'!J$7)))))))+
IF(AND($C$4="NHS Scotland",$C$5="Total Operations"),
SUMIFS(AllPublicationData!$E:$E,AllPublicationData!$A:$A,'Publication Table'!$B156,AllPublicationData!$B:$B,'Publication Table'!J$7),
IF(AND($C$4="NHS Scotland",$C$5="All Cancelled Operations"),
SUMIFS(AllPublicationData!$F:$F,AllPublicationData!$A:$A,'Publication Table'!$B156,AllPublicationData!$B:$B,'Publication Table'!J$7),
IF(AND($C$4="NHS Scotland",$C$5="Operations cancelled by patient"),
SUMIFS(AllPublicationData!$G:$G,AllPublicationData!$A:$A,'Publication Table'!$B156,AllPublicationData!$B:$B,'Publication Table'!J$7),
IF(AND($C$4="NHS Scotland",$C$5="Operations cancelled for clinical reasons"),
SUMIFS(AllPublicationData!$H:$H,AllPublicationData!$A:$A,'Publication Table'!$B156,AllPublicationData!$B:$B,'Publication Table'!J$7),
IF(AND($C$4="NHS Scotland",$C$5="Operations cancelled for non-clinical/capacity reasons"),
SUMIFS(AllPublicationData!$I:$I,AllPublicationData!$A:$A,'Publication Table'!$B156,AllPublicationData!$B:$B,'Publication Table'!J$7),
IF(AND($C$4="NHS Scotland",$C$5="Cancellations for other reasons"),
SUMIFS(AllPublicationData!$J:$J,AllPublicationData!$A:$A,'Publication Table'!$B156,AllPublicationData!$B:$B,'Publication Table'!J$7)))))))</f>
        <v>0</v>
      </c>
      <c r="K156" s="90">
        <f>IF($C$5="Total Operations",
SUMIFS(AllPublicationData!$E:$E,AllPublicationData!$A:$A,'Publication Table'!$B156,AllPublicationData!$B:$B,'Publication Table'!$C$4,AllPublicationData!$D:$D,'Publication Table'!K$7),
IF('Publication Table'!$C$5="All Cancelled Operations",
SUMIFS(AllPublicationData!$F:$F,AllPublicationData!$A:$A,'Publication Table'!$B156,AllPublicationData!$B:$B,'Publication Table'!$C$4,AllPublicationData!$D:$D,'Publication Table'!K$7),
IF('Publication Table'!$C$5="Operations cancelled by patient",
SUMIFS(AllPublicationData!$G:$G,AllPublicationData!$A:$A,'Publication Table'!$B156,AllPublicationData!$B:$B,'Publication Table'!$C$4,AllPublicationData!$D:$D,'Publication Table'!K$7),
IF('Publication Table'!$C$5="Operations cancelled for clinical reasons",
SUMIFS(AllPublicationData!$H:$H,AllPublicationData!$A:$A,'Publication Table'!$B156,AllPublicationData!$B:$B,'Publication Table'!$C$4,AllPublicationData!$D:$D,'Publication Table'!K$7),
IF('Publication Table'!$C$5="Operations cancelled for non-clinical/capacity reasons",
SUMIFS(AllPublicationData!$I:$I,AllPublicationData!$A:$A,'Publication Table'!$B156,AllPublicationData!$B:$B,'Publication Table'!$C$4,AllPublicationData!$D:$D,'Publication Table'!K$7),
IF('Publication Table'!$C$5="Cancellations for other reasons",
SUMIFS(AllPublicationData!$J:$J,AllPublicationData!$A:$A,'Publication Table'!$B156,AllPublicationData!$B:$B,'Publication Table'!$C$4,AllPublicationData!$D:$D,'Publication Table'!K$7)))))))+
IF(AND($C$4="NHS Scotland",$C$5="Total Operations"),
SUMIFS(AllPublicationData!$E:$E,AllPublicationData!$A:$A,'Publication Table'!$B156,AllPublicationData!$B:$B,'Publication Table'!K$7),
IF(AND($C$4="NHS Scotland",$C$5="All Cancelled Operations"),
SUMIFS(AllPublicationData!$F:$F,AllPublicationData!$A:$A,'Publication Table'!$B156,AllPublicationData!$B:$B,'Publication Table'!K$7),
IF(AND($C$4="NHS Scotland",$C$5="Operations cancelled by patient"),
SUMIFS(AllPublicationData!$G:$G,AllPublicationData!$A:$A,'Publication Table'!$B156,AllPublicationData!$B:$B,'Publication Table'!K$7),
IF(AND($C$4="NHS Scotland",$C$5="Operations cancelled for clinical reasons"),
SUMIFS(AllPublicationData!$H:$H,AllPublicationData!$A:$A,'Publication Table'!$B156,AllPublicationData!$B:$B,'Publication Table'!K$7),
IF(AND($C$4="NHS Scotland",$C$5="Operations cancelled for non-clinical/capacity reasons"),
SUMIFS(AllPublicationData!$I:$I,AllPublicationData!$A:$A,'Publication Table'!$B156,AllPublicationData!$B:$B,'Publication Table'!K$7),
IF(AND($C$4="NHS Scotland",$C$5="Cancellations for other reasons"),
SUMIFS(AllPublicationData!$J:$J,AllPublicationData!$A:$A,'Publication Table'!$B156,AllPublicationData!$B:$B,'Publication Table'!K$7)))))))</f>
        <v>0</v>
      </c>
      <c r="L156" s="90">
        <f>IF($C$5="Total Operations",
SUMIFS(AllPublicationData!$E:$E,AllPublicationData!$A:$A,'Publication Table'!$B156,AllPublicationData!$B:$B,'Publication Table'!$C$4,AllPublicationData!$D:$D,'Publication Table'!L$7),
IF('Publication Table'!$C$5="All Cancelled Operations",
SUMIFS(AllPublicationData!$F:$F,AllPublicationData!$A:$A,'Publication Table'!$B156,AllPublicationData!$B:$B,'Publication Table'!$C$4,AllPublicationData!$D:$D,'Publication Table'!L$7),
IF('Publication Table'!$C$5="Operations cancelled by patient",
SUMIFS(AllPublicationData!$G:$G,AllPublicationData!$A:$A,'Publication Table'!$B156,AllPublicationData!$B:$B,'Publication Table'!$C$4,AllPublicationData!$D:$D,'Publication Table'!L$7),
IF('Publication Table'!$C$5="Operations cancelled for clinical reasons",
SUMIFS(AllPublicationData!$H:$H,AllPublicationData!$A:$A,'Publication Table'!$B156,AllPublicationData!$B:$B,'Publication Table'!$C$4,AllPublicationData!$D:$D,'Publication Table'!L$7),
IF('Publication Table'!$C$5="Operations cancelled for non-clinical/capacity reasons",
SUMIFS(AllPublicationData!$I:$I,AllPublicationData!$A:$A,'Publication Table'!$B156,AllPublicationData!$B:$B,'Publication Table'!$C$4,AllPublicationData!$D:$D,'Publication Table'!L$7),
IF('Publication Table'!$C$5="Cancellations for other reasons",
SUMIFS(AllPublicationData!$J:$J,AllPublicationData!$A:$A,'Publication Table'!$B156,AllPublicationData!$B:$B,'Publication Table'!$C$4,AllPublicationData!$D:$D,'Publication Table'!L$7)))))))+
IF(AND($C$4="NHS Scotland",$C$5="Total Operations"),
SUMIFS(AllPublicationData!$E:$E,AllPublicationData!$A:$A,'Publication Table'!$B156,AllPublicationData!$B:$B,'Publication Table'!L$7),
IF(AND($C$4="NHS Scotland",$C$5="All Cancelled Operations"),
SUMIFS(AllPublicationData!$F:$F,AllPublicationData!$A:$A,'Publication Table'!$B156,AllPublicationData!$B:$B,'Publication Table'!L$7),
IF(AND($C$4="NHS Scotland",$C$5="Operations cancelled by patient"),
SUMIFS(AllPublicationData!$G:$G,AllPublicationData!$A:$A,'Publication Table'!$B156,AllPublicationData!$B:$B,'Publication Table'!L$7),
IF(AND($C$4="NHS Scotland",$C$5="Operations cancelled for clinical reasons"),
SUMIFS(AllPublicationData!$H:$H,AllPublicationData!$A:$A,'Publication Table'!$B156,AllPublicationData!$B:$B,'Publication Table'!L$7),
IF(AND($C$4="NHS Scotland",$C$5="Operations cancelled for non-clinical/capacity reasons"),
SUMIFS(AllPublicationData!$I:$I,AllPublicationData!$A:$A,'Publication Table'!$B156,AllPublicationData!$B:$B,'Publication Table'!L$7),
IF(AND($C$4="NHS Scotland",$C$5="Cancellations for other reasons"),
SUMIFS(AllPublicationData!$J:$J,AllPublicationData!$A:$A,'Publication Table'!$B156,AllPublicationData!$B:$B,'Publication Table'!L$7)))))))</f>
        <v>0</v>
      </c>
      <c r="M156" s="90">
        <f>IF($C$5="Total Operations",
SUMIFS(AllPublicationData!$E:$E,AllPublicationData!$A:$A,'Publication Table'!$B156,AllPublicationData!$B:$B,'Publication Table'!$C$4,AllPublicationData!$D:$D,'Publication Table'!M$7),
IF('Publication Table'!$C$5="All Cancelled Operations",
SUMIFS(AllPublicationData!$F:$F,AllPublicationData!$A:$A,'Publication Table'!$B156,AllPublicationData!$B:$B,'Publication Table'!$C$4,AllPublicationData!$D:$D,'Publication Table'!M$7),
IF('Publication Table'!$C$5="Operations cancelled by patient",
SUMIFS(AllPublicationData!$G:$G,AllPublicationData!$A:$A,'Publication Table'!$B156,AllPublicationData!$B:$B,'Publication Table'!$C$4,AllPublicationData!$D:$D,'Publication Table'!M$7),
IF('Publication Table'!$C$5="Operations cancelled for clinical reasons",
SUMIFS(AllPublicationData!$G:$G,AllPublicationData!$A:$A,'Publication Table'!$B156,AllPublicationData!$B:$B,'Publication Table'!$C$4,AllPublicationData!$D:$D,'Publication Table'!M$7),
IF('Publication Table'!$C$5="Operations cancelled for non-clinical/capacity reasons",
SUMIFS(AllPublicationData!$G:$G,AllPublicationData!$A:$A,'Publication Table'!$B156,AllPublicationData!$B:$B,'Publication Table'!$C$4,AllPublicationData!$D:$D,'Publication Table'!M$7),
IF('Publication Table'!$C$5="Cancellations for other reasons",
SUMIFS(AllPublicationData!$G:$G,AllPublicationData!$A:$A,'Publication Table'!$B156,AllPublicationData!$B:$B,'Publication Table'!$C$4,AllPublicationData!$D:$D,'Publication Table'!M$7)))))))+
IF(AND($C$4="NHS Scotland",$C$5="Total Operations"),
SUMIFS(AllPublicationData!$E:$E,AllPublicationData!$A:$A,'Publication Table'!$B156,AllPublicationData!$B:$B,'Publication Table'!M$7),
IF(AND($C$4="NHS Scotland",$C$5="All Cancelled Operations"),
SUMIFS(AllPublicationData!$F:$F,AllPublicationData!$A:$A,'Publication Table'!$B156,AllPublicationData!$B:$B,'Publication Table'!M$7),
IF(AND($C$4="NHS Scotland",$C$5="Operations cancelled by patient"),
SUMIFS(AllPublicationData!$G:$G,AllPublicationData!$A:$A,'Publication Table'!$B156,AllPublicationData!$B:$B,'Publication Table'!M$7),
IF(AND($C$4="NHS Scotland",$C$5="Operations cancelled for clinical reasons"),
SUMIFS(AllPublicationData!$H:$H,AllPublicationData!$A:$A,'Publication Table'!$B156,AllPublicationData!$B:$B,'Publication Table'!M$7),
IF(AND($C$4="NHS Scotland",$C$5="Operations cancelled for non-clinical/capacity reasons"),
SUMIFS(AllPublicationData!$I:$I,AllPublicationData!$A:$A,'Publication Table'!$B156,AllPublicationData!$B:$B,'Publication Table'!M$7),
IF(AND($C$4="NHS Scotland",$C$5="Cancellations for other reasons"),
SUMIFS(AllPublicationData!$J:$J,AllPublicationData!$A:$A,'Publication Table'!$B156,AllPublicationData!$B:$B,'Publication Table'!M$7)))))))</f>
        <v>0</v>
      </c>
      <c r="N156" s="90">
        <f>IF($C$5="Total Operations",
SUMIFS(AllPublicationData!$E:$E,AllPublicationData!$A:$A,'Publication Table'!$B156,AllPublicationData!$B:$B,'Publication Table'!$C$4,AllPublicationData!$D:$D,'Publication Table'!N$7),
IF('Publication Table'!$C$5="All Cancelled Operations",
SUMIFS(AllPublicationData!$F:$F,AllPublicationData!$A:$A,'Publication Table'!$B156,AllPublicationData!$B:$B,'Publication Table'!$C$4,AllPublicationData!$D:$D,'Publication Table'!N$7),
IF('Publication Table'!$C$5="Operations cancelled by patient",
SUMIFS(AllPublicationData!$G:$G,AllPublicationData!$A:$A,'Publication Table'!$B156,AllPublicationData!$B:$B,'Publication Table'!$C$4,AllPublicationData!$D:$D,'Publication Table'!N$7),
IF('Publication Table'!$C$5="Operations cancelled for clinical reasons",
SUMIFS(AllPublicationData!$G:$G,AllPublicationData!$A:$A,'Publication Table'!$B156,AllPublicationData!$B:$B,'Publication Table'!$C$4,AllPublicationData!$D:$D,'Publication Table'!N$7),
IF('Publication Table'!$C$5="Operations cancelled for non-clinical/capacity reasons",
SUMIFS(AllPublicationData!$G:$G,AllPublicationData!$A:$A,'Publication Table'!$B156,AllPublicationData!$B:$B,'Publication Table'!$C$4,AllPublicationData!$D:$D,'Publication Table'!N$7),
IF('Publication Table'!$C$5="Cancellations for other reasons",
SUMIFS(AllPublicationData!$G:$G,AllPublicationData!$A:$A,'Publication Table'!$B156,AllPublicationData!$B:$B,'Publication Table'!$C$4,AllPublicationData!$D:$D,'Publication Table'!N$7)))))))+
IF(AND($C$4="NHS Scotland",$C$5="Total Operations"),
SUMIFS(AllPublicationData!$E:$E,AllPublicationData!$A:$A,'Publication Table'!$B156,AllPublicationData!$B:$B,'Publication Table'!N$7),
IF(AND($C$4="NHS Scotland",$C$5="All Cancelled Operations"),
SUMIFS(AllPublicationData!$F:$F,AllPublicationData!$A:$A,'Publication Table'!$B156,AllPublicationData!$B:$B,'Publication Table'!N$7),
IF(AND($C$4="NHS Scotland",$C$5="Operations cancelled by patient"),
SUMIFS(AllPublicationData!$G:$G,AllPublicationData!$A:$A,'Publication Table'!$B156,AllPublicationData!$B:$B,'Publication Table'!N$7),
IF(AND($C$4="NHS Scotland",$C$5="Operations cancelled for clinical reasons"),
SUMIFS(AllPublicationData!$H:$H,AllPublicationData!$A:$A,'Publication Table'!$B156,AllPublicationData!$B:$B,'Publication Table'!N$7),
IF(AND($C$4="NHS Scotland",$C$5="Operations cancelled for non-clinical/capacity reasons"),
SUMIFS(AllPublicationData!$I:$I,AllPublicationData!$A:$A,'Publication Table'!$B156,AllPublicationData!$B:$B,'Publication Table'!N$7),
IF(AND($C$4="NHS Scotland",$C$5="Cancellations for other reasons"),
SUMIFS(AllPublicationData!$J:$J,AllPublicationData!$A:$A,'Publication Table'!$B156,AllPublicationData!$B:$B,'Publication Table'!N$7)))))))</f>
        <v>0</v>
      </c>
      <c r="O156" s="90">
        <f>IF($C$5="Total Operations",
SUMIFS(AllPublicationData!$E:$E,AllPublicationData!$A:$A,'Publication Table'!$B156,AllPublicationData!$B:$B,'Publication Table'!$C$4,AllPublicationData!$D:$D,'Publication Table'!O$7),
IF('Publication Table'!$C$5="All Cancelled Operations",
SUMIFS(AllPublicationData!$F:$F,AllPublicationData!$A:$A,'Publication Table'!$B156,AllPublicationData!$B:$B,'Publication Table'!$C$4,AllPublicationData!$D:$D,'Publication Table'!O$7),
IF('Publication Table'!$C$5="Operations cancelled by patient",
SUMIFS(AllPublicationData!$G:$G,AllPublicationData!$A:$A,'Publication Table'!$B156,AllPublicationData!$B:$B,'Publication Table'!$C$4,AllPublicationData!$D:$D,'Publication Table'!O$7),
IF('Publication Table'!$C$5="Operations cancelled for clinical reasons",
SUMIFS(AllPublicationData!$G:$G,AllPublicationData!$A:$A,'Publication Table'!$B156,AllPublicationData!$B:$B,'Publication Table'!$C$4,AllPublicationData!$D:$D,'Publication Table'!O$7),
IF('Publication Table'!$C$5="Operations cancelled for non-clinical/capacity reasons",
SUMIFS(AllPublicationData!$G:$G,AllPublicationData!$A:$A,'Publication Table'!$B156,AllPublicationData!$B:$B,'Publication Table'!$C$4,AllPublicationData!$D:$D,'Publication Table'!O$7),
IF('Publication Table'!$C$5="Cancellations for other reasons",
SUMIFS(AllPublicationData!$G:$G,AllPublicationData!$A:$A,'Publication Table'!$B156,AllPublicationData!$B:$B,'Publication Table'!$C$4,AllPublicationData!$D:$D,'Publication Table'!O$7)))))))+
IF(AND($C$4="NHS Scotland",$C$5="Total Operations"),
SUMIFS(AllPublicationData!$E:$E,AllPublicationData!$A:$A,'Publication Table'!$B156,AllPublicationData!$B:$B,'Publication Table'!O$7),
IF(AND($C$4="NHS Scotland",$C$5="All Cancelled Operations"),
SUMIFS(AllPublicationData!$F:$F,AllPublicationData!$A:$A,'Publication Table'!$B156,AllPublicationData!$B:$B,'Publication Table'!O$7),
IF(AND($C$4="NHS Scotland",$C$5="Operations cancelled by patient"),
SUMIFS(AllPublicationData!$G:$G,AllPublicationData!$A:$A,'Publication Table'!$B156,AllPublicationData!$B:$B,'Publication Table'!O$7),
IF(AND($C$4="NHS Scotland",$C$5="Operations cancelled for clinical reasons"),
SUMIFS(AllPublicationData!$H:$H,AllPublicationData!$A:$A,'Publication Table'!$B156,AllPublicationData!$B:$B,'Publication Table'!O$7),
IF(AND($C$4="NHS Scotland",$C$5="Operations cancelled for non-clinical/capacity reasons"),
SUMIFS(AllPublicationData!$I:$I,AllPublicationData!$A:$A,'Publication Table'!$B156,AllPublicationData!$B:$B,'Publication Table'!O$7),
IF(AND($C$4="NHS Scotland",$C$5="Cancellations for other reasons"),
SUMIFS(AllPublicationData!$J:$J,AllPublicationData!$A:$A,'Publication Table'!$B156,AllPublicationData!$B:$B,'Publication Table'!O$7)))))))</f>
        <v>0</v>
      </c>
      <c r="P156" s="90">
        <f>IF($C$5="Total Operations",
SUMIFS(AllPublicationData!$E:$E,AllPublicationData!$A:$A,'Publication Table'!$B156,AllPublicationData!$B:$B,'Publication Table'!$C$4,AllPublicationData!$D:$D,'Publication Table'!P$7),
IF('Publication Table'!$C$5="All Cancelled Operations",
SUMIFS(AllPublicationData!$F:$F,AllPublicationData!$A:$A,'Publication Table'!$B156,AllPublicationData!$B:$B,'Publication Table'!$C$4,AllPublicationData!$D:$D,'Publication Table'!P$7),
IF('Publication Table'!$C$5="Operations cancelled by patient",
SUMIFS(AllPublicationData!$G:$G,AllPublicationData!$A:$A,'Publication Table'!$B156,AllPublicationData!$B:$B,'Publication Table'!$C$4,AllPublicationData!$D:$D,'Publication Table'!P$7),
IF('Publication Table'!$C$5="Operations cancelled for clinical reasons",
SUMIFS(AllPublicationData!$G:$G,AllPublicationData!$A:$A,'Publication Table'!$B156,AllPublicationData!$B:$B,'Publication Table'!$C$4,AllPublicationData!$D:$D,'Publication Table'!P$7),
IF('Publication Table'!$C$5="Operations cancelled for non-clinical/capacity reasons",
SUMIFS(AllPublicationData!$G:$G,AllPublicationData!$A:$A,'Publication Table'!$B156,AllPublicationData!$B:$B,'Publication Table'!$C$4,AllPublicationData!$D:$D,'Publication Table'!P$7),
IF('Publication Table'!$C$5="Cancellations for other reasons",
SUMIFS(AllPublicationData!$G:$G,AllPublicationData!$A:$A,'Publication Table'!$B156,AllPublicationData!$B:$B,'Publication Table'!$C$4,AllPublicationData!$D:$D,'Publication Table'!P$7)))))))+
IF(AND($C$4="NHS Scotland",$C$5="Total Operations"),
SUMIFS(AllPublicationData!$E:$E,AllPublicationData!$A:$A,'Publication Table'!$B156,AllPublicationData!$B:$B,'Publication Table'!P$7),
IF(AND($C$4="NHS Scotland",$C$5="All Cancelled Operations"),
SUMIFS(AllPublicationData!$F:$F,AllPublicationData!$A:$A,'Publication Table'!$B156,AllPublicationData!$B:$B,'Publication Table'!P$7),
IF(AND($C$4="NHS Scotland",$C$5="Operations cancelled by patient"),
SUMIFS(AllPublicationData!$G:$G,AllPublicationData!$A:$A,'Publication Table'!$B156,AllPublicationData!$B:$B,'Publication Table'!P$7),
IF(AND($C$4="NHS Scotland",$C$5="Operations cancelled for clinical reasons"),
SUMIFS(AllPublicationData!$H:$H,AllPublicationData!$A:$A,'Publication Table'!$B156,AllPublicationData!$B:$B,'Publication Table'!P$7),
IF(AND($C$4="NHS Scotland",$C$5="Operations cancelled for non-clinical/capacity reasons"),
SUMIFS(AllPublicationData!$I:$I,AllPublicationData!$A:$A,'Publication Table'!$B156,AllPublicationData!$B:$B,'Publication Table'!P$7),
IF(AND($C$4="NHS Scotland",$C$5="Cancellations for other reasons"),
SUMIFS(AllPublicationData!$J:$J,AllPublicationData!$A:$A,'Publication Table'!$B156,AllPublicationData!$B:$B,'Publication Table'!P$7)))))))</f>
        <v>0</v>
      </c>
      <c r="Q156" s="90">
        <f>IF($C$5="Total Operations",
SUMIFS(AllPublicationData!$E:$E,AllPublicationData!$A:$A,'Publication Table'!$B156,AllPublicationData!$B:$B,'Publication Table'!$C$4,AllPublicationData!$D:$D,'Publication Table'!Q$7),
IF('Publication Table'!$C$5="All Cancelled Operations",
SUMIFS(AllPublicationData!$F:$F,AllPublicationData!$A:$A,'Publication Table'!$B156,AllPublicationData!$B:$B,'Publication Table'!$C$4,AllPublicationData!$D:$D,'Publication Table'!Q$7),
IF('Publication Table'!$C$5="Operations cancelled by patient",
SUMIFS(AllPublicationData!$G:$G,AllPublicationData!$A:$A,'Publication Table'!$B156,AllPublicationData!$B:$B,'Publication Table'!$C$4,AllPublicationData!$D:$D,'Publication Table'!Q$7),
IF('Publication Table'!$C$5="Operations cancelled for clinical reasons",
SUMIFS(AllPublicationData!$G:$G,AllPublicationData!$A:$A,'Publication Table'!$B156,AllPublicationData!$B:$B,'Publication Table'!$C$4,AllPublicationData!$D:$D,'Publication Table'!Q$7),
IF('Publication Table'!$C$5="Operations cancelled for non-clinical/capacity reasons",
SUMIFS(AllPublicationData!$G:$G,AllPublicationData!$A:$A,'Publication Table'!$B156,AllPublicationData!$B:$B,'Publication Table'!$C$4,AllPublicationData!$D:$D,'Publication Table'!Q$7),
IF('Publication Table'!$C$5="Cancellations for other reasons",
SUMIFS(AllPublicationData!$G:$G,AllPublicationData!$A:$A,'Publication Table'!$B156,AllPublicationData!$B:$B,'Publication Table'!$C$4,AllPublicationData!$D:$D,'Publication Table'!Q$7)))))))+
IF(AND($C$4="NHS Scotland",$C$5="Total Operations"),
SUMIFS(AllPublicationData!$E:$E,AllPublicationData!$A:$A,'Publication Table'!$B156,AllPublicationData!$B:$B,'Publication Table'!Q$7),
IF(AND($C$4="NHS Scotland",$C$5="All Cancelled Operations"),
SUMIFS(AllPublicationData!$F:$F,AllPublicationData!$A:$A,'Publication Table'!$B156,AllPublicationData!$B:$B,'Publication Table'!Q$7),
IF(AND($C$4="NHS Scotland",$C$5="Operations cancelled by patient"),
SUMIFS(AllPublicationData!$G:$G,AllPublicationData!$A:$A,'Publication Table'!$B156,AllPublicationData!$B:$B,'Publication Table'!Q$7),
IF(AND($C$4="NHS Scotland",$C$5="Operations cancelled for clinical reasons"),
SUMIFS(AllPublicationData!$H:$H,AllPublicationData!$A:$A,'Publication Table'!$B156,AllPublicationData!$B:$B,'Publication Table'!Q$7),
IF(AND($C$4="NHS Scotland",$C$5="Operations cancelled for non-clinical/capacity reasons"),
SUMIFS(AllPublicationData!$I:$I,AllPublicationData!$A:$A,'Publication Table'!$B156,AllPublicationData!$B:$B,'Publication Table'!Q$7),
IF(AND($C$4="NHS Scotland",$C$5="Cancellations for other reasons"),
SUMIFS(AllPublicationData!$J:$J,AllPublicationData!$A:$A,'Publication Table'!$B156,AllPublicationData!$B:$B,'Publication Table'!Q$7)))))))</f>
        <v>0</v>
      </c>
      <c r="R156" s="90">
        <f>IF($C$5="Total Operations",
SUMIFS(AllPublicationData!$E:$E,AllPublicationData!$A:$A,'Publication Table'!$B156,AllPublicationData!$B:$B,'Publication Table'!$C$4,AllPublicationData!$D:$D,'Publication Table'!R$7),
IF('Publication Table'!$C$5="All Cancelled Operations",
SUMIFS(AllPublicationData!$F:$F,AllPublicationData!$A:$A,'Publication Table'!$B156,AllPublicationData!$B:$B,'Publication Table'!$C$4,AllPublicationData!$D:$D,'Publication Table'!R$7),
IF('Publication Table'!$C$5="Operations cancelled by patient",
SUMIFS(AllPublicationData!$G:$G,AllPublicationData!$A:$A,'Publication Table'!$B156,AllPublicationData!$B:$B,'Publication Table'!$C$4,AllPublicationData!$D:$D,'Publication Table'!R$7),
IF('Publication Table'!$C$5="Operations cancelled for clinical reasons",
SUMIFS(AllPublicationData!$G:$G,AllPublicationData!$A:$A,'Publication Table'!$B156,AllPublicationData!$B:$B,'Publication Table'!$C$4,AllPublicationData!$D:$D,'Publication Table'!R$7),
IF('Publication Table'!$C$5="Operations cancelled for non-clinical/capacity reasons",
SUMIFS(AllPublicationData!$G:$G,AllPublicationData!$A:$A,'Publication Table'!$B156,AllPublicationData!$B:$B,'Publication Table'!$C$4,AllPublicationData!$D:$D,'Publication Table'!R$7),
IF('Publication Table'!$C$5="Cancellations for other reasons",
SUMIFS(AllPublicationData!$G:$G,AllPublicationData!$A:$A,'Publication Table'!$B156,AllPublicationData!$B:$B,'Publication Table'!$C$4,AllPublicationData!$D:$D,'Publication Table'!R$7)))))))+
IF(AND($C$4="NHS Scotland",$C$5="Total Operations"),
SUMIFS(AllPublicationData!$E:$E,AllPublicationData!$A:$A,'Publication Table'!$B156,AllPublicationData!$B:$B,'Publication Table'!R$7),
IF(AND($C$4="NHS Scotland",$C$5="All Cancelled Operations"),
SUMIFS(AllPublicationData!$F:$F,AllPublicationData!$A:$A,'Publication Table'!$B156,AllPublicationData!$B:$B,'Publication Table'!R$7),
IF(AND($C$4="NHS Scotland",$C$5="Operations cancelled by patient"),
SUMIFS(AllPublicationData!$G:$G,AllPublicationData!$A:$A,'Publication Table'!$B156,AllPublicationData!$B:$B,'Publication Table'!R$7),
IF(AND($C$4="NHS Scotland",$C$5="Operations cancelled for clinical reasons"),
SUMIFS(AllPublicationData!$H:$H,AllPublicationData!$A:$A,'Publication Table'!$B156,AllPublicationData!$B:$B,'Publication Table'!R$7),
IF(AND($C$4="NHS Scotland",$C$5="Operations cancelled for non-clinical/capacity reasons"),
SUMIFS(AllPublicationData!$I:$I,AllPublicationData!$A:$A,'Publication Table'!$B156,AllPublicationData!$B:$B,'Publication Table'!R$7),
IF(AND($C$4="NHS Scotland",$C$5="Cancellations for other reasons"),
SUMIFS(AllPublicationData!$J:$J,AllPublicationData!$A:$A,'Publication Table'!$B156,AllPublicationData!$B:$B,'Publication Table'!R$7)))))))</f>
        <v>0</v>
      </c>
    </row>
    <row r="157" spans="3:18" x14ac:dyDescent="0.35">
      <c r="C157" s="81">
        <f>IF($C$5="Total Operations",
SUMIFS(AllPublicationData!$E:$E,AllPublicationData!$A:$A,'Publication Table'!$B157,AllPublicationData!$B:$B,'Publication Table'!$C$4),
IF('Publication Table'!$C$5="All Cancelled Operations",
SUMIFS(AllPublicationData!$F:$F,AllPublicationData!$A:$A,'Publication Table'!$B157,AllPublicationData!$B:$B,'Publication Table'!$C$4),
IF('Publication Table'!$C$5="Operations cancelled by patient",
SUMIFS(AllPublicationData!$G:$G,AllPublicationData!$A:$A,'Publication Table'!$B157,AllPublicationData!$B:$B,'Publication Table'!$C$4),
IF('Publication Table'!$C$5="Operations cancelled for clinical reasons",
SUMIFS(AllPublicationData!$H:$H,AllPublicationData!$A:$A,'Publication Table'!$B157,AllPublicationData!$B:$B,'Publication Table'!$C$4),
IF('Publication Table'!$C$5="Operations cancelled for non-clinical/capacity reasons",
SUMIFS(AllPublicationData!$I:$I,AllPublicationData!$A:$A,'Publication Table'!$B157,AllPublicationData!$B:$B,'Publication Table'!$C$4),
IF('Publication Table'!$C$5="Cancellations for other reasons",
SUMIFS(AllPublicationData!$J:$J,AllPublicationData!$A:$A,'Publication Table'!$B157,AllPublicationData!$B:$B,'Publication Table'!$C$4)))))))+
IF(AND($C$4="NHS Scotland",$C$5="Total Operations"),
SUMIFS(AllPublicationData!$E:$E,AllPublicationData!$A:$A,'Publication Table'!$B157),
IF(AND($C$4="NHS Scotland",$C$5="All Cancelled Operations"),
SUMIFS(AllPublicationData!$F:$F,AllPublicationData!$A:$A,'Publication Table'!$B157),
IF(AND($C$4="NHS Scotland",$C$5="Operations cancelled by patient"),
SUMIFS(AllPublicationData!$G:$G,AllPublicationData!$A:$A,'Publication Table'!$B157),
IF(AND($C$4="NHS Scotland",$C$5="Operations cancelled for clinical reasons"),
SUMIFS(AllPublicationData!$H:$H,AllPublicationData!$A:$A,'Publication Table'!$B157),
IF(AND($C$4="NHS Scotland",$C$5="Operations cancelled for non-clinical/capacity reasons"),
SUMIFS(AllPublicationData!$I:$I,AllPublicationData!$A:$A,'Publication Table'!$B157),
IF(AND($C$4="NHS Scotland",$C$5="Cancellations for other reasons"),
SUMIFS(AllPublicationData!$J:$J,AllPublicationData!$A:$A,'Publication Table'!$B157)))))))</f>
        <v>0</v>
      </c>
      <c r="D157" s="90">
        <f>IF($C$5="Total Operations",
SUMIFS(AllPublicationData!$E:$E,AllPublicationData!$A:$A,'Publication Table'!$B157,AllPublicationData!$B:$B,'Publication Table'!$C$4,AllPublicationData!$D:$D,'Publication Table'!D$7),
IF('Publication Table'!$C$5="All Cancelled Operations",
SUMIFS(AllPublicationData!$F:$F,AllPublicationData!$A:$A,'Publication Table'!$B157,AllPublicationData!$B:$B,'Publication Table'!$C$4,AllPublicationData!$D:$D,'Publication Table'!D$7),
IF('Publication Table'!$C$5="Operations cancelled by patient",
SUMIFS(AllPublicationData!$G:$G,AllPublicationData!$A:$A,'Publication Table'!$B157,AllPublicationData!$B:$B,'Publication Table'!$C$4,AllPublicationData!$D:$D,'Publication Table'!D$7),
IF('Publication Table'!$C$5="Operations cancelled for clinical reasons",
SUMIFS(AllPublicationData!$H:$H,AllPublicationData!$A:$A,'Publication Table'!$B157,AllPublicationData!$B:$B,'Publication Table'!$C$4,AllPublicationData!$D:$D,'Publication Table'!D$7),
IF('Publication Table'!$C$5="Operations cancelled for non-clinical/capacity reasons",
SUMIFS(AllPublicationData!$I:$I,AllPublicationData!$A:$A,'Publication Table'!$B157,AllPublicationData!$B:$B,'Publication Table'!$C$4,AllPublicationData!$D:$D,'Publication Table'!D$7),
IF('Publication Table'!$C$5="Cancellations for other reasons",
SUMIFS(AllPublicationData!$J:$J,AllPublicationData!$A:$A,'Publication Table'!$B157,AllPublicationData!$B:$B,'Publication Table'!$C$4,AllPublicationData!$D:$D,'Publication Table'!D$7)))))))+
IF(AND($C$4="NHS Scotland",$C$5="Total Operations"),
SUMIFS(AllPublicationData!$E:$E,AllPublicationData!$A:$A,'Publication Table'!$B157,AllPublicationData!$B:$B,'Publication Table'!D$7),
IF(AND($C$4="NHS Scotland",$C$5="All Cancelled Operations"),
SUMIFS(AllPublicationData!$F:$F,AllPublicationData!$A:$A,'Publication Table'!$B157,AllPublicationData!$B:$B,'Publication Table'!D$7),
IF(AND($C$4="NHS Scotland",$C$5="Operations cancelled by patient"),
SUMIFS(AllPublicationData!$G:$G,AllPublicationData!$A:$A,'Publication Table'!$B157,AllPublicationData!$B:$B,'Publication Table'!D$7),
IF(AND($C$4="NHS Scotland",$C$5="Operations cancelled for clinical reasons"),
SUMIFS(AllPublicationData!$H:$H,AllPublicationData!$A:$A,'Publication Table'!$B157,AllPublicationData!$B:$B,'Publication Table'!D$7),
IF(AND($C$4="NHS Scotland",$C$5="Operations cancelled for non-clinical/capacity reasons"),
SUMIFS(AllPublicationData!$I:$I,AllPublicationData!$A:$A,'Publication Table'!$B157,AllPublicationData!$B:$B,'Publication Table'!D$7),
IF(AND($C$4="NHS Scotland",$C$5="Cancellations for other reasons"),
SUMIFS(AllPublicationData!$J:$J,AllPublicationData!$A:$A,'Publication Table'!$B157,AllPublicationData!$B:$B,'Publication Table'!D$7)))))))</f>
        <v>0</v>
      </c>
      <c r="E157" s="90">
        <f>IF($C$5="Total Operations",
SUMIFS(AllPublicationData!$E:$E,AllPublicationData!$A:$A,'Publication Table'!$B157,AllPublicationData!$B:$B,'Publication Table'!$C$4,AllPublicationData!$D:$D,'Publication Table'!E$7),
IF('Publication Table'!$C$5="All Cancelled Operations",
SUMIFS(AllPublicationData!$F:$F,AllPublicationData!$A:$A,'Publication Table'!$B157,AllPublicationData!$B:$B,'Publication Table'!$C$4,AllPublicationData!$D:$D,'Publication Table'!E$7),
IF('Publication Table'!$C$5="Operations cancelled by patient",
SUMIFS(AllPublicationData!$G:$G,AllPublicationData!$A:$A,'Publication Table'!$B157,AllPublicationData!$B:$B,'Publication Table'!$C$4,AllPublicationData!$D:$D,'Publication Table'!E$7),
IF('Publication Table'!$C$5="Operations cancelled for clinical reasons",
SUMIFS(AllPublicationData!$H:$H,AllPublicationData!$A:$A,'Publication Table'!$B157,AllPublicationData!$B:$B,'Publication Table'!$C$4,AllPublicationData!$D:$D,'Publication Table'!E$7),
IF('Publication Table'!$C$5="Operations cancelled for non-clinical/capacity reasons",
SUMIFS(AllPublicationData!$I:$I,AllPublicationData!$A:$A,'Publication Table'!$B157,AllPublicationData!$B:$B,'Publication Table'!$C$4,AllPublicationData!$D:$D,'Publication Table'!E$7),
IF('Publication Table'!$C$5="Cancellations for other reasons",
SUMIFS(AllPublicationData!$J:$J,AllPublicationData!$A:$A,'Publication Table'!$B157,AllPublicationData!$B:$B,'Publication Table'!$C$4,AllPublicationData!$D:$D,'Publication Table'!E$7)))))))+
IF(AND($C$4="NHS Scotland",$C$5="Total Operations"),
SUMIFS(AllPublicationData!$E:$E,AllPublicationData!$A:$A,'Publication Table'!$B157,AllPublicationData!$B:$B,'Publication Table'!E$7),
IF(AND($C$4="NHS Scotland",$C$5="All Cancelled Operations"),
SUMIFS(AllPublicationData!$F:$F,AllPublicationData!$A:$A,'Publication Table'!$B157,AllPublicationData!$B:$B,'Publication Table'!E$7),
IF(AND($C$4="NHS Scotland",$C$5="Operations cancelled by patient"),
SUMIFS(AllPublicationData!$G:$G,AllPublicationData!$A:$A,'Publication Table'!$B157,AllPublicationData!$B:$B,'Publication Table'!E$7),
IF(AND($C$4="NHS Scotland",$C$5="Operations cancelled for clinical reasons"),
SUMIFS(AllPublicationData!$H:$H,AllPublicationData!$A:$A,'Publication Table'!$B157,AllPublicationData!$B:$B,'Publication Table'!E$7),
IF(AND($C$4="NHS Scotland",$C$5="Operations cancelled for non-clinical/capacity reasons"),
SUMIFS(AllPublicationData!$I:$I,AllPublicationData!$A:$A,'Publication Table'!$B157,AllPublicationData!$B:$B,'Publication Table'!E$7),
IF(AND($C$4="NHS Scotland",$C$5="Cancellations for other reasons"),
SUMIFS(AllPublicationData!$J:$J,AllPublicationData!$A:$A,'Publication Table'!$B157,AllPublicationData!$B:$B,'Publication Table'!E$7)))))))</f>
        <v>0</v>
      </c>
      <c r="F157" s="90">
        <f>IF($C$5="Total Operations",
SUMIFS(AllPublicationData!$E:$E,AllPublicationData!$A:$A,'Publication Table'!$B157,AllPublicationData!$B:$B,'Publication Table'!$C$4,AllPublicationData!$D:$D,'Publication Table'!F$7),
IF('Publication Table'!$C$5="All Cancelled Operations",
SUMIFS(AllPublicationData!$F:$F,AllPublicationData!$A:$A,'Publication Table'!$B157,AllPublicationData!$B:$B,'Publication Table'!$C$4,AllPublicationData!$D:$D,'Publication Table'!F$7),
IF('Publication Table'!$C$5="Operations cancelled by patient",
SUMIFS(AllPublicationData!$G:$G,AllPublicationData!$A:$A,'Publication Table'!$B157,AllPublicationData!$B:$B,'Publication Table'!$C$4,AllPublicationData!$D:$D,'Publication Table'!F$7),
IF('Publication Table'!$C$5="Operations cancelled for clinical reasons",
SUMIFS(AllPublicationData!$H:$H,AllPublicationData!$A:$A,'Publication Table'!$B157,AllPublicationData!$B:$B,'Publication Table'!$C$4,AllPublicationData!$D:$D,'Publication Table'!F$7),
IF('Publication Table'!$C$5="Operations cancelled for non-clinical/capacity reasons",
SUMIFS(AllPublicationData!$I:$I,AllPublicationData!$A:$A,'Publication Table'!$B157,AllPublicationData!$B:$B,'Publication Table'!$C$4,AllPublicationData!$D:$D,'Publication Table'!F$7),
IF('Publication Table'!$C$5="Cancellations for other reasons",
SUMIFS(AllPublicationData!$J:$J,AllPublicationData!$A:$A,'Publication Table'!$B157,AllPublicationData!$B:$B,'Publication Table'!$C$4,AllPublicationData!$D:$D,'Publication Table'!F$7)))))))+
IF(AND($C$4="NHS Scotland",$C$5="Total Operations"),
SUMIFS(AllPublicationData!$E:$E,AllPublicationData!$A:$A,'Publication Table'!$B157,AllPublicationData!$B:$B,'Publication Table'!F$7),
IF(AND($C$4="NHS Scotland",$C$5="All Cancelled Operations"),
SUMIFS(AllPublicationData!$F:$F,AllPublicationData!$A:$A,'Publication Table'!$B157,AllPublicationData!$B:$B,'Publication Table'!F$7),
IF(AND($C$4="NHS Scotland",$C$5="Operations cancelled by patient"),
SUMIFS(AllPublicationData!$G:$G,AllPublicationData!$A:$A,'Publication Table'!$B157,AllPublicationData!$B:$B,'Publication Table'!F$7),
IF(AND($C$4="NHS Scotland",$C$5="Operations cancelled for clinical reasons"),
SUMIFS(AllPublicationData!$H:$H,AllPublicationData!$A:$A,'Publication Table'!$B157,AllPublicationData!$B:$B,'Publication Table'!F$7),
IF(AND($C$4="NHS Scotland",$C$5="Operations cancelled for non-clinical/capacity reasons"),
SUMIFS(AllPublicationData!$I:$I,AllPublicationData!$A:$A,'Publication Table'!$B157,AllPublicationData!$B:$B,'Publication Table'!F$7),
IF(AND($C$4="NHS Scotland",$C$5="Cancellations for other reasons"),
SUMIFS(AllPublicationData!$J:$J,AllPublicationData!$A:$A,'Publication Table'!$B157,AllPublicationData!$B:$B,'Publication Table'!F$7)))))))</f>
        <v>0</v>
      </c>
      <c r="G157" s="90">
        <f>IF($C$5="Total Operations",
SUMIFS(AllPublicationData!$E:$E,AllPublicationData!$A:$A,'Publication Table'!$B157,AllPublicationData!$B:$B,'Publication Table'!$C$4,AllPublicationData!$D:$D,'Publication Table'!G$7),
IF('Publication Table'!$C$5="All Cancelled Operations",
SUMIFS(AllPublicationData!$F:$F,AllPublicationData!$A:$A,'Publication Table'!$B157,AllPublicationData!$B:$B,'Publication Table'!$C$4,AllPublicationData!$D:$D,'Publication Table'!G$7),
IF('Publication Table'!$C$5="Operations cancelled by patient",
SUMIFS(AllPublicationData!$G:$G,AllPublicationData!$A:$A,'Publication Table'!$B157,AllPublicationData!$B:$B,'Publication Table'!$C$4,AllPublicationData!$D:$D,'Publication Table'!G$7),
IF('Publication Table'!$C$5="Operations cancelled for clinical reasons",
SUMIFS(AllPublicationData!$H:$H,AllPublicationData!$A:$A,'Publication Table'!$B157,AllPublicationData!$B:$B,'Publication Table'!$C$4,AllPublicationData!$D:$D,'Publication Table'!G$7),
IF('Publication Table'!$C$5="Operations cancelled for non-clinical/capacity reasons",
SUMIFS(AllPublicationData!$I:$I,AllPublicationData!$A:$A,'Publication Table'!$B157,AllPublicationData!$B:$B,'Publication Table'!$C$4,AllPublicationData!$D:$D,'Publication Table'!G$7),
IF('Publication Table'!$C$5="Cancellations for other reasons",
SUMIFS(AllPublicationData!$J:$J,AllPublicationData!$A:$A,'Publication Table'!$B157,AllPublicationData!$B:$B,'Publication Table'!$C$4,AllPublicationData!$D:$D,'Publication Table'!G$7)))))))+
IF(AND($C$4="NHS Scotland",$C$5="Total Operations"),
SUMIFS(AllPublicationData!$E:$E,AllPublicationData!$A:$A,'Publication Table'!$B157,AllPublicationData!$B:$B,'Publication Table'!G$7),
IF(AND($C$4="NHS Scotland",$C$5="All Cancelled Operations"),
SUMIFS(AllPublicationData!$F:$F,AllPublicationData!$A:$A,'Publication Table'!$B157,AllPublicationData!$B:$B,'Publication Table'!G$7),
IF(AND($C$4="NHS Scotland",$C$5="Operations cancelled by patient"),
SUMIFS(AllPublicationData!$G:$G,AllPublicationData!$A:$A,'Publication Table'!$B157,AllPublicationData!$B:$B,'Publication Table'!G$7),
IF(AND($C$4="NHS Scotland",$C$5="Operations cancelled for clinical reasons"),
SUMIFS(AllPublicationData!$H:$H,AllPublicationData!$A:$A,'Publication Table'!$B157,AllPublicationData!$B:$B,'Publication Table'!G$7),
IF(AND($C$4="NHS Scotland",$C$5="Operations cancelled for non-clinical/capacity reasons"),
SUMIFS(AllPublicationData!$I:$I,AllPublicationData!$A:$A,'Publication Table'!$B157,AllPublicationData!$B:$B,'Publication Table'!G$7),
IF(AND($C$4="NHS Scotland",$C$5="Cancellations for other reasons"),
SUMIFS(AllPublicationData!$J:$J,AllPublicationData!$A:$A,'Publication Table'!$B157,AllPublicationData!$B:$B,'Publication Table'!G$7)))))))</f>
        <v>0</v>
      </c>
      <c r="H157" s="90">
        <f>IF($C$5="Total Operations",
SUMIFS(AllPublicationData!$E:$E,AllPublicationData!$A:$A,'Publication Table'!$B157,AllPublicationData!$B:$B,'Publication Table'!$C$4,AllPublicationData!$D:$D,'Publication Table'!H$7),
IF('Publication Table'!$C$5="All Cancelled Operations",
SUMIFS(AllPublicationData!$F:$F,AllPublicationData!$A:$A,'Publication Table'!$B157,AllPublicationData!$B:$B,'Publication Table'!$C$4,AllPublicationData!$D:$D,'Publication Table'!H$7),
IF('Publication Table'!$C$5="Operations cancelled by patient",
SUMIFS(AllPublicationData!$G:$G,AllPublicationData!$A:$A,'Publication Table'!$B157,AllPublicationData!$B:$B,'Publication Table'!$C$4,AllPublicationData!$D:$D,'Publication Table'!H$7),
IF('Publication Table'!$C$5="Operations cancelled for clinical reasons",
SUMIFS(AllPublicationData!$H:$H,AllPublicationData!$A:$A,'Publication Table'!$B157,AllPublicationData!$B:$B,'Publication Table'!$C$4,AllPublicationData!$D:$D,'Publication Table'!H$7),
IF('Publication Table'!$C$5="Operations cancelled for non-clinical/capacity reasons",
SUMIFS(AllPublicationData!$I:$I,AllPublicationData!$A:$A,'Publication Table'!$B157,AllPublicationData!$B:$B,'Publication Table'!$C$4,AllPublicationData!$D:$D,'Publication Table'!H$7),
IF('Publication Table'!$C$5="Cancellations for other reasons",
SUMIFS(AllPublicationData!$J:$J,AllPublicationData!$A:$A,'Publication Table'!$B157,AllPublicationData!$B:$B,'Publication Table'!$C$4,AllPublicationData!$D:$D,'Publication Table'!H$7)))))))+
IF(AND($C$4="NHS Scotland",$C$5="Total Operations"),
SUMIFS(AllPublicationData!$E:$E,AllPublicationData!$A:$A,'Publication Table'!$B157,AllPublicationData!$B:$B,'Publication Table'!H$7),
IF(AND($C$4="NHS Scotland",$C$5="All Cancelled Operations"),
SUMIFS(AllPublicationData!$F:$F,AllPublicationData!$A:$A,'Publication Table'!$B157,AllPublicationData!$B:$B,'Publication Table'!H$7),
IF(AND($C$4="NHS Scotland",$C$5="Operations cancelled by patient"),
SUMIFS(AllPublicationData!$G:$G,AllPublicationData!$A:$A,'Publication Table'!$B157,AllPublicationData!$B:$B,'Publication Table'!H$7),
IF(AND($C$4="NHS Scotland",$C$5="Operations cancelled for clinical reasons"),
SUMIFS(AllPublicationData!$H:$H,AllPublicationData!$A:$A,'Publication Table'!$B157,AllPublicationData!$B:$B,'Publication Table'!H$7),
IF(AND($C$4="NHS Scotland",$C$5="Operations cancelled for non-clinical/capacity reasons"),
SUMIFS(AllPublicationData!$I:$I,AllPublicationData!$A:$A,'Publication Table'!$B157,AllPublicationData!$B:$B,'Publication Table'!H$7),
IF(AND($C$4="NHS Scotland",$C$5="Cancellations for other reasons"),
SUMIFS(AllPublicationData!$J:$J,AllPublicationData!$A:$A,'Publication Table'!$B157,AllPublicationData!$B:$B,'Publication Table'!H$7)))))))</f>
        <v>0</v>
      </c>
      <c r="I157" s="90">
        <f>IF($C$5="Total Operations",
SUMIFS(AllPublicationData!$E:$E,AllPublicationData!$A:$A,'Publication Table'!$B157,AllPublicationData!$B:$B,'Publication Table'!$C$4,AllPublicationData!$D:$D,'Publication Table'!I$7),
IF('Publication Table'!$C$5="All Cancelled Operations",
SUMIFS(AllPublicationData!$F:$F,AllPublicationData!$A:$A,'Publication Table'!$B157,AllPublicationData!$B:$B,'Publication Table'!$C$4,AllPublicationData!$D:$D,'Publication Table'!I$7),
IF('Publication Table'!$C$5="Operations cancelled by patient",
SUMIFS(AllPublicationData!$G:$G,AllPublicationData!$A:$A,'Publication Table'!$B157,AllPublicationData!$B:$B,'Publication Table'!$C$4,AllPublicationData!$D:$D,'Publication Table'!I$7),
IF('Publication Table'!$C$5="Operations cancelled for clinical reasons",
SUMIFS(AllPublicationData!$H:$H,AllPublicationData!$A:$A,'Publication Table'!$B157,AllPublicationData!$B:$B,'Publication Table'!$C$4,AllPublicationData!$D:$D,'Publication Table'!I$7),
IF('Publication Table'!$C$5="Operations cancelled for non-clinical/capacity reasons",
SUMIFS(AllPublicationData!$I:$I,AllPublicationData!$A:$A,'Publication Table'!$B157,AllPublicationData!$B:$B,'Publication Table'!$C$4,AllPublicationData!$D:$D,'Publication Table'!I$7),
IF('Publication Table'!$C$5="Cancellations for other reasons",
SUMIFS(AllPublicationData!$J:$J,AllPublicationData!$A:$A,'Publication Table'!$B157,AllPublicationData!$B:$B,'Publication Table'!$C$4,AllPublicationData!$D:$D,'Publication Table'!I$7)))))))+
IF(AND($C$4="NHS Scotland",$C$5="Total Operations"),
SUMIFS(AllPublicationData!$E:$E,AllPublicationData!$A:$A,'Publication Table'!$B157,AllPublicationData!$B:$B,'Publication Table'!I$7),
IF(AND($C$4="NHS Scotland",$C$5="All Cancelled Operations"),
SUMIFS(AllPublicationData!$F:$F,AllPublicationData!$A:$A,'Publication Table'!$B157,AllPublicationData!$B:$B,'Publication Table'!I$7),
IF(AND($C$4="NHS Scotland",$C$5="Operations cancelled by patient"),
SUMIFS(AllPublicationData!$G:$G,AllPublicationData!$A:$A,'Publication Table'!$B157,AllPublicationData!$B:$B,'Publication Table'!I$7),
IF(AND($C$4="NHS Scotland",$C$5="Operations cancelled for clinical reasons"),
SUMIFS(AllPublicationData!$H:$H,AllPublicationData!$A:$A,'Publication Table'!$B157,AllPublicationData!$B:$B,'Publication Table'!I$7),
IF(AND($C$4="NHS Scotland",$C$5="Operations cancelled for non-clinical/capacity reasons"),
SUMIFS(AllPublicationData!$I:$I,AllPublicationData!$A:$A,'Publication Table'!$B157,AllPublicationData!$B:$B,'Publication Table'!I$7),
IF(AND($C$4="NHS Scotland",$C$5="Cancellations for other reasons"),
SUMIFS(AllPublicationData!$J:$J,AllPublicationData!$A:$A,'Publication Table'!$B157,AllPublicationData!$B:$B,'Publication Table'!I$7)))))))</f>
        <v>0</v>
      </c>
      <c r="J157" s="90">
        <f>IF($C$5="Total Operations",
SUMIFS(AllPublicationData!$E:$E,AllPublicationData!$A:$A,'Publication Table'!$B157,AllPublicationData!$B:$B,'Publication Table'!$C$4,AllPublicationData!$D:$D,'Publication Table'!J$7),
IF('Publication Table'!$C$5="All Cancelled Operations",
SUMIFS(AllPublicationData!$F:$F,AllPublicationData!$A:$A,'Publication Table'!$B157,AllPublicationData!$B:$B,'Publication Table'!$C$4,AllPublicationData!$D:$D,'Publication Table'!J$7),
IF('Publication Table'!$C$5="Operations cancelled by patient",
SUMIFS(AllPublicationData!$G:$G,AllPublicationData!$A:$A,'Publication Table'!$B157,AllPublicationData!$B:$B,'Publication Table'!$C$4,AllPublicationData!$D:$D,'Publication Table'!J$7),
IF('Publication Table'!$C$5="Operations cancelled for clinical reasons",
SUMIFS(AllPublicationData!$H:$H,AllPublicationData!$A:$A,'Publication Table'!$B157,AllPublicationData!$B:$B,'Publication Table'!$C$4,AllPublicationData!$D:$D,'Publication Table'!J$7),
IF('Publication Table'!$C$5="Operations cancelled for non-clinical/capacity reasons",
SUMIFS(AllPublicationData!$I:$I,AllPublicationData!$A:$A,'Publication Table'!$B157,AllPublicationData!$B:$B,'Publication Table'!$C$4,AllPublicationData!$D:$D,'Publication Table'!J$7),
IF('Publication Table'!$C$5="Cancellations for other reasons",
SUMIFS(AllPublicationData!$J:$J,AllPublicationData!$A:$A,'Publication Table'!$B157,AllPublicationData!$B:$B,'Publication Table'!$C$4,AllPublicationData!$D:$D,'Publication Table'!J$7)))))))+
IF(AND($C$4="NHS Scotland",$C$5="Total Operations"),
SUMIFS(AllPublicationData!$E:$E,AllPublicationData!$A:$A,'Publication Table'!$B157,AllPublicationData!$B:$B,'Publication Table'!J$7),
IF(AND($C$4="NHS Scotland",$C$5="All Cancelled Operations"),
SUMIFS(AllPublicationData!$F:$F,AllPublicationData!$A:$A,'Publication Table'!$B157,AllPublicationData!$B:$B,'Publication Table'!J$7),
IF(AND($C$4="NHS Scotland",$C$5="Operations cancelled by patient"),
SUMIFS(AllPublicationData!$G:$G,AllPublicationData!$A:$A,'Publication Table'!$B157,AllPublicationData!$B:$B,'Publication Table'!J$7),
IF(AND($C$4="NHS Scotland",$C$5="Operations cancelled for clinical reasons"),
SUMIFS(AllPublicationData!$H:$H,AllPublicationData!$A:$A,'Publication Table'!$B157,AllPublicationData!$B:$B,'Publication Table'!J$7),
IF(AND($C$4="NHS Scotland",$C$5="Operations cancelled for non-clinical/capacity reasons"),
SUMIFS(AllPublicationData!$I:$I,AllPublicationData!$A:$A,'Publication Table'!$B157,AllPublicationData!$B:$B,'Publication Table'!J$7),
IF(AND($C$4="NHS Scotland",$C$5="Cancellations for other reasons"),
SUMIFS(AllPublicationData!$J:$J,AllPublicationData!$A:$A,'Publication Table'!$B157,AllPublicationData!$B:$B,'Publication Table'!J$7)))))))</f>
        <v>0</v>
      </c>
      <c r="K157" s="90">
        <f>IF($C$5="Total Operations",
SUMIFS(AllPublicationData!$E:$E,AllPublicationData!$A:$A,'Publication Table'!$B157,AllPublicationData!$B:$B,'Publication Table'!$C$4,AllPublicationData!$D:$D,'Publication Table'!K$7),
IF('Publication Table'!$C$5="All Cancelled Operations",
SUMIFS(AllPublicationData!$F:$F,AllPublicationData!$A:$A,'Publication Table'!$B157,AllPublicationData!$B:$B,'Publication Table'!$C$4,AllPublicationData!$D:$D,'Publication Table'!K$7),
IF('Publication Table'!$C$5="Operations cancelled by patient",
SUMIFS(AllPublicationData!$G:$G,AllPublicationData!$A:$A,'Publication Table'!$B157,AllPublicationData!$B:$B,'Publication Table'!$C$4,AllPublicationData!$D:$D,'Publication Table'!K$7),
IF('Publication Table'!$C$5="Operations cancelled for clinical reasons",
SUMIFS(AllPublicationData!$H:$H,AllPublicationData!$A:$A,'Publication Table'!$B157,AllPublicationData!$B:$B,'Publication Table'!$C$4,AllPublicationData!$D:$D,'Publication Table'!K$7),
IF('Publication Table'!$C$5="Operations cancelled for non-clinical/capacity reasons",
SUMIFS(AllPublicationData!$I:$I,AllPublicationData!$A:$A,'Publication Table'!$B157,AllPublicationData!$B:$B,'Publication Table'!$C$4,AllPublicationData!$D:$D,'Publication Table'!K$7),
IF('Publication Table'!$C$5="Cancellations for other reasons",
SUMIFS(AllPublicationData!$J:$J,AllPublicationData!$A:$A,'Publication Table'!$B157,AllPublicationData!$B:$B,'Publication Table'!$C$4,AllPublicationData!$D:$D,'Publication Table'!K$7)))))))+
IF(AND($C$4="NHS Scotland",$C$5="Total Operations"),
SUMIFS(AllPublicationData!$E:$E,AllPublicationData!$A:$A,'Publication Table'!$B157,AllPublicationData!$B:$B,'Publication Table'!K$7),
IF(AND($C$4="NHS Scotland",$C$5="All Cancelled Operations"),
SUMIFS(AllPublicationData!$F:$F,AllPublicationData!$A:$A,'Publication Table'!$B157,AllPublicationData!$B:$B,'Publication Table'!K$7),
IF(AND($C$4="NHS Scotland",$C$5="Operations cancelled by patient"),
SUMIFS(AllPublicationData!$G:$G,AllPublicationData!$A:$A,'Publication Table'!$B157,AllPublicationData!$B:$B,'Publication Table'!K$7),
IF(AND($C$4="NHS Scotland",$C$5="Operations cancelled for clinical reasons"),
SUMIFS(AllPublicationData!$H:$H,AllPublicationData!$A:$A,'Publication Table'!$B157,AllPublicationData!$B:$B,'Publication Table'!K$7),
IF(AND($C$4="NHS Scotland",$C$5="Operations cancelled for non-clinical/capacity reasons"),
SUMIFS(AllPublicationData!$I:$I,AllPublicationData!$A:$A,'Publication Table'!$B157,AllPublicationData!$B:$B,'Publication Table'!K$7),
IF(AND($C$4="NHS Scotland",$C$5="Cancellations for other reasons"),
SUMIFS(AllPublicationData!$J:$J,AllPublicationData!$A:$A,'Publication Table'!$B157,AllPublicationData!$B:$B,'Publication Table'!K$7)))))))</f>
        <v>0</v>
      </c>
      <c r="L157" s="90">
        <f>IF($C$5="Total Operations",
SUMIFS(AllPublicationData!$E:$E,AllPublicationData!$A:$A,'Publication Table'!$B157,AllPublicationData!$B:$B,'Publication Table'!$C$4,AllPublicationData!$D:$D,'Publication Table'!L$7),
IF('Publication Table'!$C$5="All Cancelled Operations",
SUMIFS(AllPublicationData!$F:$F,AllPublicationData!$A:$A,'Publication Table'!$B157,AllPublicationData!$B:$B,'Publication Table'!$C$4,AllPublicationData!$D:$D,'Publication Table'!L$7),
IF('Publication Table'!$C$5="Operations cancelled by patient",
SUMIFS(AllPublicationData!$G:$G,AllPublicationData!$A:$A,'Publication Table'!$B157,AllPublicationData!$B:$B,'Publication Table'!$C$4,AllPublicationData!$D:$D,'Publication Table'!L$7),
IF('Publication Table'!$C$5="Operations cancelled for clinical reasons",
SUMIFS(AllPublicationData!$H:$H,AllPublicationData!$A:$A,'Publication Table'!$B157,AllPublicationData!$B:$B,'Publication Table'!$C$4,AllPublicationData!$D:$D,'Publication Table'!L$7),
IF('Publication Table'!$C$5="Operations cancelled for non-clinical/capacity reasons",
SUMIFS(AllPublicationData!$I:$I,AllPublicationData!$A:$A,'Publication Table'!$B157,AllPublicationData!$B:$B,'Publication Table'!$C$4,AllPublicationData!$D:$D,'Publication Table'!L$7),
IF('Publication Table'!$C$5="Cancellations for other reasons",
SUMIFS(AllPublicationData!$J:$J,AllPublicationData!$A:$A,'Publication Table'!$B157,AllPublicationData!$B:$B,'Publication Table'!$C$4,AllPublicationData!$D:$D,'Publication Table'!L$7)))))))+
IF(AND($C$4="NHS Scotland",$C$5="Total Operations"),
SUMIFS(AllPublicationData!$E:$E,AllPublicationData!$A:$A,'Publication Table'!$B157,AllPublicationData!$B:$B,'Publication Table'!L$7),
IF(AND($C$4="NHS Scotland",$C$5="All Cancelled Operations"),
SUMIFS(AllPublicationData!$F:$F,AllPublicationData!$A:$A,'Publication Table'!$B157,AllPublicationData!$B:$B,'Publication Table'!L$7),
IF(AND($C$4="NHS Scotland",$C$5="Operations cancelled by patient"),
SUMIFS(AllPublicationData!$G:$G,AllPublicationData!$A:$A,'Publication Table'!$B157,AllPublicationData!$B:$B,'Publication Table'!L$7),
IF(AND($C$4="NHS Scotland",$C$5="Operations cancelled for clinical reasons"),
SUMIFS(AllPublicationData!$H:$H,AllPublicationData!$A:$A,'Publication Table'!$B157,AllPublicationData!$B:$B,'Publication Table'!L$7),
IF(AND($C$4="NHS Scotland",$C$5="Operations cancelled for non-clinical/capacity reasons"),
SUMIFS(AllPublicationData!$I:$I,AllPublicationData!$A:$A,'Publication Table'!$B157,AllPublicationData!$B:$B,'Publication Table'!L$7),
IF(AND($C$4="NHS Scotland",$C$5="Cancellations for other reasons"),
SUMIFS(AllPublicationData!$J:$J,AllPublicationData!$A:$A,'Publication Table'!$B157,AllPublicationData!$B:$B,'Publication Table'!L$7)))))))</f>
        <v>0</v>
      </c>
      <c r="M157" s="90">
        <f>IF($C$5="Total Operations",
SUMIFS(AllPublicationData!$E:$E,AllPublicationData!$A:$A,'Publication Table'!$B157,AllPublicationData!$B:$B,'Publication Table'!$C$4,AllPublicationData!$D:$D,'Publication Table'!M$7),
IF('Publication Table'!$C$5="All Cancelled Operations",
SUMIFS(AllPublicationData!$F:$F,AllPublicationData!$A:$A,'Publication Table'!$B157,AllPublicationData!$B:$B,'Publication Table'!$C$4,AllPublicationData!$D:$D,'Publication Table'!M$7),
IF('Publication Table'!$C$5="Operations cancelled by patient",
SUMIFS(AllPublicationData!$G:$G,AllPublicationData!$A:$A,'Publication Table'!$B157,AllPublicationData!$B:$B,'Publication Table'!$C$4,AllPublicationData!$D:$D,'Publication Table'!M$7),
IF('Publication Table'!$C$5="Operations cancelled for clinical reasons",
SUMIFS(AllPublicationData!$G:$G,AllPublicationData!$A:$A,'Publication Table'!$B157,AllPublicationData!$B:$B,'Publication Table'!$C$4,AllPublicationData!$D:$D,'Publication Table'!M$7),
IF('Publication Table'!$C$5="Operations cancelled for non-clinical/capacity reasons",
SUMIFS(AllPublicationData!$G:$G,AllPublicationData!$A:$A,'Publication Table'!$B157,AllPublicationData!$B:$B,'Publication Table'!$C$4,AllPublicationData!$D:$D,'Publication Table'!M$7),
IF('Publication Table'!$C$5="Cancellations for other reasons",
SUMIFS(AllPublicationData!$G:$G,AllPublicationData!$A:$A,'Publication Table'!$B157,AllPublicationData!$B:$B,'Publication Table'!$C$4,AllPublicationData!$D:$D,'Publication Table'!M$7)))))))+
IF(AND($C$4="NHS Scotland",$C$5="Total Operations"),
SUMIFS(AllPublicationData!$E:$E,AllPublicationData!$A:$A,'Publication Table'!$B157,AllPublicationData!$B:$B,'Publication Table'!M$7),
IF(AND($C$4="NHS Scotland",$C$5="All Cancelled Operations"),
SUMIFS(AllPublicationData!$F:$F,AllPublicationData!$A:$A,'Publication Table'!$B157,AllPublicationData!$B:$B,'Publication Table'!M$7),
IF(AND($C$4="NHS Scotland",$C$5="Operations cancelled by patient"),
SUMIFS(AllPublicationData!$G:$G,AllPublicationData!$A:$A,'Publication Table'!$B157,AllPublicationData!$B:$B,'Publication Table'!M$7),
IF(AND($C$4="NHS Scotland",$C$5="Operations cancelled for clinical reasons"),
SUMIFS(AllPublicationData!$H:$H,AllPublicationData!$A:$A,'Publication Table'!$B157,AllPublicationData!$B:$B,'Publication Table'!M$7),
IF(AND($C$4="NHS Scotland",$C$5="Operations cancelled for non-clinical/capacity reasons"),
SUMIFS(AllPublicationData!$I:$I,AllPublicationData!$A:$A,'Publication Table'!$B157,AllPublicationData!$B:$B,'Publication Table'!M$7),
IF(AND($C$4="NHS Scotland",$C$5="Cancellations for other reasons"),
SUMIFS(AllPublicationData!$J:$J,AllPublicationData!$A:$A,'Publication Table'!$B157,AllPublicationData!$B:$B,'Publication Table'!M$7)))))))</f>
        <v>0</v>
      </c>
      <c r="N157" s="90">
        <f>IF($C$5="Total Operations",
SUMIFS(AllPublicationData!$E:$E,AllPublicationData!$A:$A,'Publication Table'!$B157,AllPublicationData!$B:$B,'Publication Table'!$C$4,AllPublicationData!$D:$D,'Publication Table'!N$7),
IF('Publication Table'!$C$5="All Cancelled Operations",
SUMIFS(AllPublicationData!$F:$F,AllPublicationData!$A:$A,'Publication Table'!$B157,AllPublicationData!$B:$B,'Publication Table'!$C$4,AllPublicationData!$D:$D,'Publication Table'!N$7),
IF('Publication Table'!$C$5="Operations cancelled by patient",
SUMIFS(AllPublicationData!$G:$G,AllPublicationData!$A:$A,'Publication Table'!$B157,AllPublicationData!$B:$B,'Publication Table'!$C$4,AllPublicationData!$D:$D,'Publication Table'!N$7),
IF('Publication Table'!$C$5="Operations cancelled for clinical reasons",
SUMIFS(AllPublicationData!$G:$G,AllPublicationData!$A:$A,'Publication Table'!$B157,AllPublicationData!$B:$B,'Publication Table'!$C$4,AllPublicationData!$D:$D,'Publication Table'!N$7),
IF('Publication Table'!$C$5="Operations cancelled for non-clinical/capacity reasons",
SUMIFS(AllPublicationData!$G:$G,AllPublicationData!$A:$A,'Publication Table'!$B157,AllPublicationData!$B:$B,'Publication Table'!$C$4,AllPublicationData!$D:$D,'Publication Table'!N$7),
IF('Publication Table'!$C$5="Cancellations for other reasons",
SUMIFS(AllPublicationData!$G:$G,AllPublicationData!$A:$A,'Publication Table'!$B157,AllPublicationData!$B:$B,'Publication Table'!$C$4,AllPublicationData!$D:$D,'Publication Table'!N$7)))))))+
IF(AND($C$4="NHS Scotland",$C$5="Total Operations"),
SUMIFS(AllPublicationData!$E:$E,AllPublicationData!$A:$A,'Publication Table'!$B157,AllPublicationData!$B:$B,'Publication Table'!N$7),
IF(AND($C$4="NHS Scotland",$C$5="All Cancelled Operations"),
SUMIFS(AllPublicationData!$F:$F,AllPublicationData!$A:$A,'Publication Table'!$B157,AllPublicationData!$B:$B,'Publication Table'!N$7),
IF(AND($C$4="NHS Scotland",$C$5="Operations cancelled by patient"),
SUMIFS(AllPublicationData!$G:$G,AllPublicationData!$A:$A,'Publication Table'!$B157,AllPublicationData!$B:$B,'Publication Table'!N$7),
IF(AND($C$4="NHS Scotland",$C$5="Operations cancelled for clinical reasons"),
SUMIFS(AllPublicationData!$H:$H,AllPublicationData!$A:$A,'Publication Table'!$B157,AllPublicationData!$B:$B,'Publication Table'!N$7),
IF(AND($C$4="NHS Scotland",$C$5="Operations cancelled for non-clinical/capacity reasons"),
SUMIFS(AllPublicationData!$I:$I,AllPublicationData!$A:$A,'Publication Table'!$B157,AllPublicationData!$B:$B,'Publication Table'!N$7),
IF(AND($C$4="NHS Scotland",$C$5="Cancellations for other reasons"),
SUMIFS(AllPublicationData!$J:$J,AllPublicationData!$A:$A,'Publication Table'!$B157,AllPublicationData!$B:$B,'Publication Table'!N$7)))))))</f>
        <v>0</v>
      </c>
      <c r="O157" s="90">
        <f>IF($C$5="Total Operations",
SUMIFS(AllPublicationData!$E:$E,AllPublicationData!$A:$A,'Publication Table'!$B157,AllPublicationData!$B:$B,'Publication Table'!$C$4,AllPublicationData!$D:$D,'Publication Table'!O$7),
IF('Publication Table'!$C$5="All Cancelled Operations",
SUMIFS(AllPublicationData!$F:$F,AllPublicationData!$A:$A,'Publication Table'!$B157,AllPublicationData!$B:$B,'Publication Table'!$C$4,AllPublicationData!$D:$D,'Publication Table'!O$7),
IF('Publication Table'!$C$5="Operations cancelled by patient",
SUMIFS(AllPublicationData!$G:$G,AllPublicationData!$A:$A,'Publication Table'!$B157,AllPublicationData!$B:$B,'Publication Table'!$C$4,AllPublicationData!$D:$D,'Publication Table'!O$7),
IF('Publication Table'!$C$5="Operations cancelled for clinical reasons",
SUMIFS(AllPublicationData!$G:$G,AllPublicationData!$A:$A,'Publication Table'!$B157,AllPublicationData!$B:$B,'Publication Table'!$C$4,AllPublicationData!$D:$D,'Publication Table'!O$7),
IF('Publication Table'!$C$5="Operations cancelled for non-clinical/capacity reasons",
SUMIFS(AllPublicationData!$G:$G,AllPublicationData!$A:$A,'Publication Table'!$B157,AllPublicationData!$B:$B,'Publication Table'!$C$4,AllPublicationData!$D:$D,'Publication Table'!O$7),
IF('Publication Table'!$C$5="Cancellations for other reasons",
SUMIFS(AllPublicationData!$G:$G,AllPublicationData!$A:$A,'Publication Table'!$B157,AllPublicationData!$B:$B,'Publication Table'!$C$4,AllPublicationData!$D:$D,'Publication Table'!O$7)))))))+
IF(AND($C$4="NHS Scotland",$C$5="Total Operations"),
SUMIFS(AllPublicationData!$E:$E,AllPublicationData!$A:$A,'Publication Table'!$B157,AllPublicationData!$B:$B,'Publication Table'!O$7),
IF(AND($C$4="NHS Scotland",$C$5="All Cancelled Operations"),
SUMIFS(AllPublicationData!$F:$F,AllPublicationData!$A:$A,'Publication Table'!$B157,AllPublicationData!$B:$B,'Publication Table'!O$7),
IF(AND($C$4="NHS Scotland",$C$5="Operations cancelled by patient"),
SUMIFS(AllPublicationData!$G:$G,AllPublicationData!$A:$A,'Publication Table'!$B157,AllPublicationData!$B:$B,'Publication Table'!O$7),
IF(AND($C$4="NHS Scotland",$C$5="Operations cancelled for clinical reasons"),
SUMIFS(AllPublicationData!$H:$H,AllPublicationData!$A:$A,'Publication Table'!$B157,AllPublicationData!$B:$B,'Publication Table'!O$7),
IF(AND($C$4="NHS Scotland",$C$5="Operations cancelled for non-clinical/capacity reasons"),
SUMIFS(AllPublicationData!$I:$I,AllPublicationData!$A:$A,'Publication Table'!$B157,AllPublicationData!$B:$B,'Publication Table'!O$7),
IF(AND($C$4="NHS Scotland",$C$5="Cancellations for other reasons"),
SUMIFS(AllPublicationData!$J:$J,AllPublicationData!$A:$A,'Publication Table'!$B157,AllPublicationData!$B:$B,'Publication Table'!O$7)))))))</f>
        <v>0</v>
      </c>
      <c r="P157" s="90">
        <f>IF($C$5="Total Operations",
SUMIFS(AllPublicationData!$E:$E,AllPublicationData!$A:$A,'Publication Table'!$B157,AllPublicationData!$B:$B,'Publication Table'!$C$4,AllPublicationData!$D:$D,'Publication Table'!P$7),
IF('Publication Table'!$C$5="All Cancelled Operations",
SUMIFS(AllPublicationData!$F:$F,AllPublicationData!$A:$A,'Publication Table'!$B157,AllPublicationData!$B:$B,'Publication Table'!$C$4,AllPublicationData!$D:$D,'Publication Table'!P$7),
IF('Publication Table'!$C$5="Operations cancelled by patient",
SUMIFS(AllPublicationData!$G:$G,AllPublicationData!$A:$A,'Publication Table'!$B157,AllPublicationData!$B:$B,'Publication Table'!$C$4,AllPublicationData!$D:$D,'Publication Table'!P$7),
IF('Publication Table'!$C$5="Operations cancelled for clinical reasons",
SUMIFS(AllPublicationData!$G:$G,AllPublicationData!$A:$A,'Publication Table'!$B157,AllPublicationData!$B:$B,'Publication Table'!$C$4,AllPublicationData!$D:$D,'Publication Table'!P$7),
IF('Publication Table'!$C$5="Operations cancelled for non-clinical/capacity reasons",
SUMIFS(AllPublicationData!$G:$G,AllPublicationData!$A:$A,'Publication Table'!$B157,AllPublicationData!$B:$B,'Publication Table'!$C$4,AllPublicationData!$D:$D,'Publication Table'!P$7),
IF('Publication Table'!$C$5="Cancellations for other reasons",
SUMIFS(AllPublicationData!$G:$G,AllPublicationData!$A:$A,'Publication Table'!$B157,AllPublicationData!$B:$B,'Publication Table'!$C$4,AllPublicationData!$D:$D,'Publication Table'!P$7)))))))+
IF(AND($C$4="NHS Scotland",$C$5="Total Operations"),
SUMIFS(AllPublicationData!$E:$E,AllPublicationData!$A:$A,'Publication Table'!$B157,AllPublicationData!$B:$B,'Publication Table'!P$7),
IF(AND($C$4="NHS Scotland",$C$5="All Cancelled Operations"),
SUMIFS(AllPublicationData!$F:$F,AllPublicationData!$A:$A,'Publication Table'!$B157,AllPublicationData!$B:$B,'Publication Table'!P$7),
IF(AND($C$4="NHS Scotland",$C$5="Operations cancelled by patient"),
SUMIFS(AllPublicationData!$G:$G,AllPublicationData!$A:$A,'Publication Table'!$B157,AllPublicationData!$B:$B,'Publication Table'!P$7),
IF(AND($C$4="NHS Scotland",$C$5="Operations cancelled for clinical reasons"),
SUMIFS(AllPublicationData!$H:$H,AllPublicationData!$A:$A,'Publication Table'!$B157,AllPublicationData!$B:$B,'Publication Table'!P$7),
IF(AND($C$4="NHS Scotland",$C$5="Operations cancelled for non-clinical/capacity reasons"),
SUMIFS(AllPublicationData!$I:$I,AllPublicationData!$A:$A,'Publication Table'!$B157,AllPublicationData!$B:$B,'Publication Table'!P$7),
IF(AND($C$4="NHS Scotland",$C$5="Cancellations for other reasons"),
SUMIFS(AllPublicationData!$J:$J,AllPublicationData!$A:$A,'Publication Table'!$B157,AllPublicationData!$B:$B,'Publication Table'!P$7)))))))</f>
        <v>0</v>
      </c>
      <c r="Q157" s="90">
        <f>IF($C$5="Total Operations",
SUMIFS(AllPublicationData!$E:$E,AllPublicationData!$A:$A,'Publication Table'!$B157,AllPublicationData!$B:$B,'Publication Table'!$C$4,AllPublicationData!$D:$D,'Publication Table'!Q$7),
IF('Publication Table'!$C$5="All Cancelled Operations",
SUMIFS(AllPublicationData!$F:$F,AllPublicationData!$A:$A,'Publication Table'!$B157,AllPublicationData!$B:$B,'Publication Table'!$C$4,AllPublicationData!$D:$D,'Publication Table'!Q$7),
IF('Publication Table'!$C$5="Operations cancelled by patient",
SUMIFS(AllPublicationData!$G:$G,AllPublicationData!$A:$A,'Publication Table'!$B157,AllPublicationData!$B:$B,'Publication Table'!$C$4,AllPublicationData!$D:$D,'Publication Table'!Q$7),
IF('Publication Table'!$C$5="Operations cancelled for clinical reasons",
SUMIFS(AllPublicationData!$G:$G,AllPublicationData!$A:$A,'Publication Table'!$B157,AllPublicationData!$B:$B,'Publication Table'!$C$4,AllPublicationData!$D:$D,'Publication Table'!Q$7),
IF('Publication Table'!$C$5="Operations cancelled for non-clinical/capacity reasons",
SUMIFS(AllPublicationData!$G:$G,AllPublicationData!$A:$A,'Publication Table'!$B157,AllPublicationData!$B:$B,'Publication Table'!$C$4,AllPublicationData!$D:$D,'Publication Table'!Q$7),
IF('Publication Table'!$C$5="Cancellations for other reasons",
SUMIFS(AllPublicationData!$G:$G,AllPublicationData!$A:$A,'Publication Table'!$B157,AllPublicationData!$B:$B,'Publication Table'!$C$4,AllPublicationData!$D:$D,'Publication Table'!Q$7)))))))+
IF(AND($C$4="NHS Scotland",$C$5="Total Operations"),
SUMIFS(AllPublicationData!$E:$E,AllPublicationData!$A:$A,'Publication Table'!$B157,AllPublicationData!$B:$B,'Publication Table'!Q$7),
IF(AND($C$4="NHS Scotland",$C$5="All Cancelled Operations"),
SUMIFS(AllPublicationData!$F:$F,AllPublicationData!$A:$A,'Publication Table'!$B157,AllPublicationData!$B:$B,'Publication Table'!Q$7),
IF(AND($C$4="NHS Scotland",$C$5="Operations cancelled by patient"),
SUMIFS(AllPublicationData!$G:$G,AllPublicationData!$A:$A,'Publication Table'!$B157,AllPublicationData!$B:$B,'Publication Table'!Q$7),
IF(AND($C$4="NHS Scotland",$C$5="Operations cancelled for clinical reasons"),
SUMIFS(AllPublicationData!$H:$H,AllPublicationData!$A:$A,'Publication Table'!$B157,AllPublicationData!$B:$B,'Publication Table'!Q$7),
IF(AND($C$4="NHS Scotland",$C$5="Operations cancelled for non-clinical/capacity reasons"),
SUMIFS(AllPublicationData!$I:$I,AllPublicationData!$A:$A,'Publication Table'!$B157,AllPublicationData!$B:$B,'Publication Table'!Q$7),
IF(AND($C$4="NHS Scotland",$C$5="Cancellations for other reasons"),
SUMIFS(AllPublicationData!$J:$J,AllPublicationData!$A:$A,'Publication Table'!$B157,AllPublicationData!$B:$B,'Publication Table'!Q$7)))))))</f>
        <v>0</v>
      </c>
      <c r="R157" s="90">
        <f>IF($C$5="Total Operations",
SUMIFS(AllPublicationData!$E:$E,AllPublicationData!$A:$A,'Publication Table'!$B157,AllPublicationData!$B:$B,'Publication Table'!$C$4,AllPublicationData!$D:$D,'Publication Table'!R$7),
IF('Publication Table'!$C$5="All Cancelled Operations",
SUMIFS(AllPublicationData!$F:$F,AllPublicationData!$A:$A,'Publication Table'!$B157,AllPublicationData!$B:$B,'Publication Table'!$C$4,AllPublicationData!$D:$D,'Publication Table'!R$7),
IF('Publication Table'!$C$5="Operations cancelled by patient",
SUMIFS(AllPublicationData!$G:$G,AllPublicationData!$A:$A,'Publication Table'!$B157,AllPublicationData!$B:$B,'Publication Table'!$C$4,AllPublicationData!$D:$D,'Publication Table'!R$7),
IF('Publication Table'!$C$5="Operations cancelled for clinical reasons",
SUMIFS(AllPublicationData!$G:$G,AllPublicationData!$A:$A,'Publication Table'!$B157,AllPublicationData!$B:$B,'Publication Table'!$C$4,AllPublicationData!$D:$D,'Publication Table'!R$7),
IF('Publication Table'!$C$5="Operations cancelled for non-clinical/capacity reasons",
SUMIFS(AllPublicationData!$G:$G,AllPublicationData!$A:$A,'Publication Table'!$B157,AllPublicationData!$B:$B,'Publication Table'!$C$4,AllPublicationData!$D:$D,'Publication Table'!R$7),
IF('Publication Table'!$C$5="Cancellations for other reasons",
SUMIFS(AllPublicationData!$G:$G,AllPublicationData!$A:$A,'Publication Table'!$B157,AllPublicationData!$B:$B,'Publication Table'!$C$4,AllPublicationData!$D:$D,'Publication Table'!R$7)))))))+
IF(AND($C$4="NHS Scotland",$C$5="Total Operations"),
SUMIFS(AllPublicationData!$E:$E,AllPublicationData!$A:$A,'Publication Table'!$B157,AllPublicationData!$B:$B,'Publication Table'!R$7),
IF(AND($C$4="NHS Scotland",$C$5="All Cancelled Operations"),
SUMIFS(AllPublicationData!$F:$F,AllPublicationData!$A:$A,'Publication Table'!$B157,AllPublicationData!$B:$B,'Publication Table'!R$7),
IF(AND($C$4="NHS Scotland",$C$5="Operations cancelled by patient"),
SUMIFS(AllPublicationData!$G:$G,AllPublicationData!$A:$A,'Publication Table'!$B157,AllPublicationData!$B:$B,'Publication Table'!R$7),
IF(AND($C$4="NHS Scotland",$C$5="Operations cancelled for clinical reasons"),
SUMIFS(AllPublicationData!$H:$H,AllPublicationData!$A:$A,'Publication Table'!$B157,AllPublicationData!$B:$B,'Publication Table'!R$7),
IF(AND($C$4="NHS Scotland",$C$5="Operations cancelled for non-clinical/capacity reasons"),
SUMIFS(AllPublicationData!$I:$I,AllPublicationData!$A:$A,'Publication Table'!$B157,AllPublicationData!$B:$B,'Publication Table'!R$7),
IF(AND($C$4="NHS Scotland",$C$5="Cancellations for other reasons"),
SUMIFS(AllPublicationData!$J:$J,AllPublicationData!$A:$A,'Publication Table'!$B157,AllPublicationData!$B:$B,'Publication Table'!R$7)))))))</f>
        <v>0</v>
      </c>
    </row>
    <row r="158" spans="3:18" x14ac:dyDescent="0.35">
      <c r="C158" s="81">
        <f>IF($C$5="Total Operations",
SUMIFS(AllPublicationData!$E:$E,AllPublicationData!$A:$A,'Publication Table'!$B158,AllPublicationData!$B:$B,'Publication Table'!$C$4),
IF('Publication Table'!$C$5="All Cancelled Operations",
SUMIFS(AllPublicationData!$F:$F,AllPublicationData!$A:$A,'Publication Table'!$B158,AllPublicationData!$B:$B,'Publication Table'!$C$4),
IF('Publication Table'!$C$5="Operations cancelled by patient",
SUMIFS(AllPublicationData!$G:$G,AllPublicationData!$A:$A,'Publication Table'!$B158,AllPublicationData!$B:$B,'Publication Table'!$C$4),
IF('Publication Table'!$C$5="Operations cancelled for clinical reasons",
SUMIFS(AllPublicationData!$H:$H,AllPublicationData!$A:$A,'Publication Table'!$B158,AllPublicationData!$B:$B,'Publication Table'!$C$4),
IF('Publication Table'!$C$5="Operations cancelled for non-clinical/capacity reasons",
SUMIFS(AllPublicationData!$I:$I,AllPublicationData!$A:$A,'Publication Table'!$B158,AllPublicationData!$B:$B,'Publication Table'!$C$4),
IF('Publication Table'!$C$5="Cancellations for other reasons",
SUMIFS(AllPublicationData!$J:$J,AllPublicationData!$A:$A,'Publication Table'!$B158,AllPublicationData!$B:$B,'Publication Table'!$C$4)))))))+
IF(AND($C$4="NHS Scotland",$C$5="Total Operations"),
SUMIFS(AllPublicationData!$E:$E,AllPublicationData!$A:$A,'Publication Table'!$B158),
IF(AND($C$4="NHS Scotland",$C$5="All Cancelled Operations"),
SUMIFS(AllPublicationData!$F:$F,AllPublicationData!$A:$A,'Publication Table'!$B158),
IF(AND($C$4="NHS Scotland",$C$5="Operations cancelled by patient"),
SUMIFS(AllPublicationData!$G:$G,AllPublicationData!$A:$A,'Publication Table'!$B158),
IF(AND($C$4="NHS Scotland",$C$5="Operations cancelled for clinical reasons"),
SUMIFS(AllPublicationData!$H:$H,AllPublicationData!$A:$A,'Publication Table'!$B158),
IF(AND($C$4="NHS Scotland",$C$5="Operations cancelled for non-clinical/capacity reasons"),
SUMIFS(AllPublicationData!$I:$I,AllPublicationData!$A:$A,'Publication Table'!$B158),
IF(AND($C$4="NHS Scotland",$C$5="Cancellations for other reasons"),
SUMIFS(AllPublicationData!$J:$J,AllPublicationData!$A:$A,'Publication Table'!$B158)))))))</f>
        <v>0</v>
      </c>
      <c r="D158" s="90">
        <f>IF($C$5="Total Operations",
SUMIFS(AllPublicationData!$E:$E,AllPublicationData!$A:$A,'Publication Table'!$B158,AllPublicationData!$B:$B,'Publication Table'!$C$4,AllPublicationData!$D:$D,'Publication Table'!D$7),
IF('Publication Table'!$C$5="All Cancelled Operations",
SUMIFS(AllPublicationData!$F:$F,AllPublicationData!$A:$A,'Publication Table'!$B158,AllPublicationData!$B:$B,'Publication Table'!$C$4,AllPublicationData!$D:$D,'Publication Table'!D$7),
IF('Publication Table'!$C$5="Operations cancelled by patient",
SUMIFS(AllPublicationData!$G:$G,AllPublicationData!$A:$A,'Publication Table'!$B158,AllPublicationData!$B:$B,'Publication Table'!$C$4,AllPublicationData!$D:$D,'Publication Table'!D$7),
IF('Publication Table'!$C$5="Operations cancelled for clinical reasons",
SUMIFS(AllPublicationData!$H:$H,AllPublicationData!$A:$A,'Publication Table'!$B158,AllPublicationData!$B:$B,'Publication Table'!$C$4,AllPublicationData!$D:$D,'Publication Table'!D$7),
IF('Publication Table'!$C$5="Operations cancelled for non-clinical/capacity reasons",
SUMIFS(AllPublicationData!$I:$I,AllPublicationData!$A:$A,'Publication Table'!$B158,AllPublicationData!$B:$B,'Publication Table'!$C$4,AllPublicationData!$D:$D,'Publication Table'!D$7),
IF('Publication Table'!$C$5="Cancellations for other reasons",
SUMIFS(AllPublicationData!$J:$J,AllPublicationData!$A:$A,'Publication Table'!$B158,AllPublicationData!$B:$B,'Publication Table'!$C$4,AllPublicationData!$D:$D,'Publication Table'!D$7)))))))+
IF(AND($C$4="NHS Scotland",$C$5="Total Operations"),
SUMIFS(AllPublicationData!$E:$E,AllPublicationData!$A:$A,'Publication Table'!$B158,AllPublicationData!$B:$B,'Publication Table'!D$7),
IF(AND($C$4="NHS Scotland",$C$5="All Cancelled Operations"),
SUMIFS(AllPublicationData!$F:$F,AllPublicationData!$A:$A,'Publication Table'!$B158,AllPublicationData!$B:$B,'Publication Table'!D$7),
IF(AND($C$4="NHS Scotland",$C$5="Operations cancelled by patient"),
SUMIFS(AllPublicationData!$G:$G,AllPublicationData!$A:$A,'Publication Table'!$B158,AllPublicationData!$B:$B,'Publication Table'!D$7),
IF(AND($C$4="NHS Scotland",$C$5="Operations cancelled for clinical reasons"),
SUMIFS(AllPublicationData!$H:$H,AllPublicationData!$A:$A,'Publication Table'!$B158,AllPublicationData!$B:$B,'Publication Table'!D$7),
IF(AND($C$4="NHS Scotland",$C$5="Operations cancelled for non-clinical/capacity reasons"),
SUMIFS(AllPublicationData!$I:$I,AllPublicationData!$A:$A,'Publication Table'!$B158,AllPublicationData!$B:$B,'Publication Table'!D$7),
IF(AND($C$4="NHS Scotland",$C$5="Cancellations for other reasons"),
SUMIFS(AllPublicationData!$J:$J,AllPublicationData!$A:$A,'Publication Table'!$B158,AllPublicationData!$B:$B,'Publication Table'!D$7)))))))</f>
        <v>0</v>
      </c>
      <c r="E158" s="90">
        <f>IF($C$5="Total Operations",
SUMIFS(AllPublicationData!$E:$E,AllPublicationData!$A:$A,'Publication Table'!$B158,AllPublicationData!$B:$B,'Publication Table'!$C$4,AllPublicationData!$D:$D,'Publication Table'!E$7),
IF('Publication Table'!$C$5="All Cancelled Operations",
SUMIFS(AllPublicationData!$F:$F,AllPublicationData!$A:$A,'Publication Table'!$B158,AllPublicationData!$B:$B,'Publication Table'!$C$4,AllPublicationData!$D:$D,'Publication Table'!E$7),
IF('Publication Table'!$C$5="Operations cancelled by patient",
SUMIFS(AllPublicationData!$G:$G,AllPublicationData!$A:$A,'Publication Table'!$B158,AllPublicationData!$B:$B,'Publication Table'!$C$4,AllPublicationData!$D:$D,'Publication Table'!E$7),
IF('Publication Table'!$C$5="Operations cancelled for clinical reasons",
SUMIFS(AllPublicationData!$H:$H,AllPublicationData!$A:$A,'Publication Table'!$B158,AllPublicationData!$B:$B,'Publication Table'!$C$4,AllPublicationData!$D:$D,'Publication Table'!E$7),
IF('Publication Table'!$C$5="Operations cancelled for non-clinical/capacity reasons",
SUMIFS(AllPublicationData!$I:$I,AllPublicationData!$A:$A,'Publication Table'!$B158,AllPublicationData!$B:$B,'Publication Table'!$C$4,AllPublicationData!$D:$D,'Publication Table'!E$7),
IF('Publication Table'!$C$5="Cancellations for other reasons",
SUMIFS(AllPublicationData!$J:$J,AllPublicationData!$A:$A,'Publication Table'!$B158,AllPublicationData!$B:$B,'Publication Table'!$C$4,AllPublicationData!$D:$D,'Publication Table'!E$7)))))))+
IF(AND($C$4="NHS Scotland",$C$5="Total Operations"),
SUMIFS(AllPublicationData!$E:$E,AllPublicationData!$A:$A,'Publication Table'!$B158,AllPublicationData!$B:$B,'Publication Table'!E$7),
IF(AND($C$4="NHS Scotland",$C$5="All Cancelled Operations"),
SUMIFS(AllPublicationData!$F:$F,AllPublicationData!$A:$A,'Publication Table'!$B158,AllPublicationData!$B:$B,'Publication Table'!E$7),
IF(AND($C$4="NHS Scotland",$C$5="Operations cancelled by patient"),
SUMIFS(AllPublicationData!$G:$G,AllPublicationData!$A:$A,'Publication Table'!$B158,AllPublicationData!$B:$B,'Publication Table'!E$7),
IF(AND($C$4="NHS Scotland",$C$5="Operations cancelled for clinical reasons"),
SUMIFS(AllPublicationData!$H:$H,AllPublicationData!$A:$A,'Publication Table'!$B158,AllPublicationData!$B:$B,'Publication Table'!E$7),
IF(AND($C$4="NHS Scotland",$C$5="Operations cancelled for non-clinical/capacity reasons"),
SUMIFS(AllPublicationData!$I:$I,AllPublicationData!$A:$A,'Publication Table'!$B158,AllPublicationData!$B:$B,'Publication Table'!E$7),
IF(AND($C$4="NHS Scotland",$C$5="Cancellations for other reasons"),
SUMIFS(AllPublicationData!$J:$J,AllPublicationData!$A:$A,'Publication Table'!$B158,AllPublicationData!$B:$B,'Publication Table'!E$7)))))))</f>
        <v>0</v>
      </c>
      <c r="F158" s="90">
        <f>IF($C$5="Total Operations",
SUMIFS(AllPublicationData!$E:$E,AllPublicationData!$A:$A,'Publication Table'!$B158,AllPublicationData!$B:$B,'Publication Table'!$C$4,AllPublicationData!$D:$D,'Publication Table'!F$7),
IF('Publication Table'!$C$5="All Cancelled Operations",
SUMIFS(AllPublicationData!$F:$F,AllPublicationData!$A:$A,'Publication Table'!$B158,AllPublicationData!$B:$B,'Publication Table'!$C$4,AllPublicationData!$D:$D,'Publication Table'!F$7),
IF('Publication Table'!$C$5="Operations cancelled by patient",
SUMIFS(AllPublicationData!$G:$G,AllPublicationData!$A:$A,'Publication Table'!$B158,AllPublicationData!$B:$B,'Publication Table'!$C$4,AllPublicationData!$D:$D,'Publication Table'!F$7),
IF('Publication Table'!$C$5="Operations cancelled for clinical reasons",
SUMIFS(AllPublicationData!$H:$H,AllPublicationData!$A:$A,'Publication Table'!$B158,AllPublicationData!$B:$B,'Publication Table'!$C$4,AllPublicationData!$D:$D,'Publication Table'!F$7),
IF('Publication Table'!$C$5="Operations cancelled for non-clinical/capacity reasons",
SUMIFS(AllPublicationData!$I:$I,AllPublicationData!$A:$A,'Publication Table'!$B158,AllPublicationData!$B:$B,'Publication Table'!$C$4,AllPublicationData!$D:$D,'Publication Table'!F$7),
IF('Publication Table'!$C$5="Cancellations for other reasons",
SUMIFS(AllPublicationData!$J:$J,AllPublicationData!$A:$A,'Publication Table'!$B158,AllPublicationData!$B:$B,'Publication Table'!$C$4,AllPublicationData!$D:$D,'Publication Table'!F$7)))))))+
IF(AND($C$4="NHS Scotland",$C$5="Total Operations"),
SUMIFS(AllPublicationData!$E:$E,AllPublicationData!$A:$A,'Publication Table'!$B158,AllPublicationData!$B:$B,'Publication Table'!F$7),
IF(AND($C$4="NHS Scotland",$C$5="All Cancelled Operations"),
SUMIFS(AllPublicationData!$F:$F,AllPublicationData!$A:$A,'Publication Table'!$B158,AllPublicationData!$B:$B,'Publication Table'!F$7),
IF(AND($C$4="NHS Scotland",$C$5="Operations cancelled by patient"),
SUMIFS(AllPublicationData!$G:$G,AllPublicationData!$A:$A,'Publication Table'!$B158,AllPublicationData!$B:$B,'Publication Table'!F$7),
IF(AND($C$4="NHS Scotland",$C$5="Operations cancelled for clinical reasons"),
SUMIFS(AllPublicationData!$H:$H,AllPublicationData!$A:$A,'Publication Table'!$B158,AllPublicationData!$B:$B,'Publication Table'!F$7),
IF(AND($C$4="NHS Scotland",$C$5="Operations cancelled for non-clinical/capacity reasons"),
SUMIFS(AllPublicationData!$I:$I,AllPublicationData!$A:$A,'Publication Table'!$B158,AllPublicationData!$B:$B,'Publication Table'!F$7),
IF(AND($C$4="NHS Scotland",$C$5="Cancellations for other reasons"),
SUMIFS(AllPublicationData!$J:$J,AllPublicationData!$A:$A,'Publication Table'!$B158,AllPublicationData!$B:$B,'Publication Table'!F$7)))))))</f>
        <v>0</v>
      </c>
      <c r="G158" s="90">
        <f>IF($C$5="Total Operations",
SUMIFS(AllPublicationData!$E:$E,AllPublicationData!$A:$A,'Publication Table'!$B158,AllPublicationData!$B:$B,'Publication Table'!$C$4,AllPublicationData!$D:$D,'Publication Table'!G$7),
IF('Publication Table'!$C$5="All Cancelled Operations",
SUMIFS(AllPublicationData!$F:$F,AllPublicationData!$A:$A,'Publication Table'!$B158,AllPublicationData!$B:$B,'Publication Table'!$C$4,AllPublicationData!$D:$D,'Publication Table'!G$7),
IF('Publication Table'!$C$5="Operations cancelled by patient",
SUMIFS(AllPublicationData!$G:$G,AllPublicationData!$A:$A,'Publication Table'!$B158,AllPublicationData!$B:$B,'Publication Table'!$C$4,AllPublicationData!$D:$D,'Publication Table'!G$7),
IF('Publication Table'!$C$5="Operations cancelled for clinical reasons",
SUMIFS(AllPublicationData!$H:$H,AllPublicationData!$A:$A,'Publication Table'!$B158,AllPublicationData!$B:$B,'Publication Table'!$C$4,AllPublicationData!$D:$D,'Publication Table'!G$7),
IF('Publication Table'!$C$5="Operations cancelled for non-clinical/capacity reasons",
SUMIFS(AllPublicationData!$I:$I,AllPublicationData!$A:$A,'Publication Table'!$B158,AllPublicationData!$B:$B,'Publication Table'!$C$4,AllPublicationData!$D:$D,'Publication Table'!G$7),
IF('Publication Table'!$C$5="Cancellations for other reasons",
SUMIFS(AllPublicationData!$J:$J,AllPublicationData!$A:$A,'Publication Table'!$B158,AllPublicationData!$B:$B,'Publication Table'!$C$4,AllPublicationData!$D:$D,'Publication Table'!G$7)))))))+
IF(AND($C$4="NHS Scotland",$C$5="Total Operations"),
SUMIFS(AllPublicationData!$E:$E,AllPublicationData!$A:$A,'Publication Table'!$B158,AllPublicationData!$B:$B,'Publication Table'!G$7),
IF(AND($C$4="NHS Scotland",$C$5="All Cancelled Operations"),
SUMIFS(AllPublicationData!$F:$F,AllPublicationData!$A:$A,'Publication Table'!$B158,AllPublicationData!$B:$B,'Publication Table'!G$7),
IF(AND($C$4="NHS Scotland",$C$5="Operations cancelled by patient"),
SUMIFS(AllPublicationData!$G:$G,AllPublicationData!$A:$A,'Publication Table'!$B158,AllPublicationData!$B:$B,'Publication Table'!G$7),
IF(AND($C$4="NHS Scotland",$C$5="Operations cancelled for clinical reasons"),
SUMIFS(AllPublicationData!$H:$H,AllPublicationData!$A:$A,'Publication Table'!$B158,AllPublicationData!$B:$B,'Publication Table'!G$7),
IF(AND($C$4="NHS Scotland",$C$5="Operations cancelled for non-clinical/capacity reasons"),
SUMIFS(AllPublicationData!$I:$I,AllPublicationData!$A:$A,'Publication Table'!$B158,AllPublicationData!$B:$B,'Publication Table'!G$7),
IF(AND($C$4="NHS Scotland",$C$5="Cancellations for other reasons"),
SUMIFS(AllPublicationData!$J:$J,AllPublicationData!$A:$A,'Publication Table'!$B158,AllPublicationData!$B:$B,'Publication Table'!G$7)))))))</f>
        <v>0</v>
      </c>
      <c r="H158" s="90">
        <f>IF($C$5="Total Operations",
SUMIFS(AllPublicationData!$E:$E,AllPublicationData!$A:$A,'Publication Table'!$B158,AllPublicationData!$B:$B,'Publication Table'!$C$4,AllPublicationData!$D:$D,'Publication Table'!H$7),
IF('Publication Table'!$C$5="All Cancelled Operations",
SUMIFS(AllPublicationData!$F:$F,AllPublicationData!$A:$A,'Publication Table'!$B158,AllPublicationData!$B:$B,'Publication Table'!$C$4,AllPublicationData!$D:$D,'Publication Table'!H$7),
IF('Publication Table'!$C$5="Operations cancelled by patient",
SUMIFS(AllPublicationData!$G:$G,AllPublicationData!$A:$A,'Publication Table'!$B158,AllPublicationData!$B:$B,'Publication Table'!$C$4,AllPublicationData!$D:$D,'Publication Table'!H$7),
IF('Publication Table'!$C$5="Operations cancelled for clinical reasons",
SUMIFS(AllPublicationData!$H:$H,AllPublicationData!$A:$A,'Publication Table'!$B158,AllPublicationData!$B:$B,'Publication Table'!$C$4,AllPublicationData!$D:$D,'Publication Table'!H$7),
IF('Publication Table'!$C$5="Operations cancelled for non-clinical/capacity reasons",
SUMIFS(AllPublicationData!$I:$I,AllPublicationData!$A:$A,'Publication Table'!$B158,AllPublicationData!$B:$B,'Publication Table'!$C$4,AllPublicationData!$D:$D,'Publication Table'!H$7),
IF('Publication Table'!$C$5="Cancellations for other reasons",
SUMIFS(AllPublicationData!$J:$J,AllPublicationData!$A:$A,'Publication Table'!$B158,AllPublicationData!$B:$B,'Publication Table'!$C$4,AllPublicationData!$D:$D,'Publication Table'!H$7)))))))+
IF(AND($C$4="NHS Scotland",$C$5="Total Operations"),
SUMIFS(AllPublicationData!$E:$E,AllPublicationData!$A:$A,'Publication Table'!$B158,AllPublicationData!$B:$B,'Publication Table'!H$7),
IF(AND($C$4="NHS Scotland",$C$5="All Cancelled Operations"),
SUMIFS(AllPublicationData!$F:$F,AllPublicationData!$A:$A,'Publication Table'!$B158,AllPublicationData!$B:$B,'Publication Table'!H$7),
IF(AND($C$4="NHS Scotland",$C$5="Operations cancelled by patient"),
SUMIFS(AllPublicationData!$G:$G,AllPublicationData!$A:$A,'Publication Table'!$B158,AllPublicationData!$B:$B,'Publication Table'!H$7),
IF(AND($C$4="NHS Scotland",$C$5="Operations cancelled for clinical reasons"),
SUMIFS(AllPublicationData!$H:$H,AllPublicationData!$A:$A,'Publication Table'!$B158,AllPublicationData!$B:$B,'Publication Table'!H$7),
IF(AND($C$4="NHS Scotland",$C$5="Operations cancelled for non-clinical/capacity reasons"),
SUMIFS(AllPublicationData!$I:$I,AllPublicationData!$A:$A,'Publication Table'!$B158,AllPublicationData!$B:$B,'Publication Table'!H$7),
IF(AND($C$4="NHS Scotland",$C$5="Cancellations for other reasons"),
SUMIFS(AllPublicationData!$J:$J,AllPublicationData!$A:$A,'Publication Table'!$B158,AllPublicationData!$B:$B,'Publication Table'!H$7)))))))</f>
        <v>0</v>
      </c>
      <c r="I158" s="90">
        <f>IF($C$5="Total Operations",
SUMIFS(AllPublicationData!$E:$E,AllPublicationData!$A:$A,'Publication Table'!$B158,AllPublicationData!$B:$B,'Publication Table'!$C$4,AllPublicationData!$D:$D,'Publication Table'!I$7),
IF('Publication Table'!$C$5="All Cancelled Operations",
SUMIFS(AllPublicationData!$F:$F,AllPublicationData!$A:$A,'Publication Table'!$B158,AllPublicationData!$B:$B,'Publication Table'!$C$4,AllPublicationData!$D:$D,'Publication Table'!I$7),
IF('Publication Table'!$C$5="Operations cancelled by patient",
SUMIFS(AllPublicationData!$G:$G,AllPublicationData!$A:$A,'Publication Table'!$B158,AllPublicationData!$B:$B,'Publication Table'!$C$4,AllPublicationData!$D:$D,'Publication Table'!I$7),
IF('Publication Table'!$C$5="Operations cancelled for clinical reasons",
SUMIFS(AllPublicationData!$H:$H,AllPublicationData!$A:$A,'Publication Table'!$B158,AllPublicationData!$B:$B,'Publication Table'!$C$4,AllPublicationData!$D:$D,'Publication Table'!I$7),
IF('Publication Table'!$C$5="Operations cancelled for non-clinical/capacity reasons",
SUMIFS(AllPublicationData!$I:$I,AllPublicationData!$A:$A,'Publication Table'!$B158,AllPublicationData!$B:$B,'Publication Table'!$C$4,AllPublicationData!$D:$D,'Publication Table'!I$7),
IF('Publication Table'!$C$5="Cancellations for other reasons",
SUMIFS(AllPublicationData!$J:$J,AllPublicationData!$A:$A,'Publication Table'!$B158,AllPublicationData!$B:$B,'Publication Table'!$C$4,AllPublicationData!$D:$D,'Publication Table'!I$7)))))))+
IF(AND($C$4="NHS Scotland",$C$5="Total Operations"),
SUMIFS(AllPublicationData!$E:$E,AllPublicationData!$A:$A,'Publication Table'!$B158,AllPublicationData!$B:$B,'Publication Table'!I$7),
IF(AND($C$4="NHS Scotland",$C$5="All Cancelled Operations"),
SUMIFS(AllPublicationData!$F:$F,AllPublicationData!$A:$A,'Publication Table'!$B158,AllPublicationData!$B:$B,'Publication Table'!I$7),
IF(AND($C$4="NHS Scotland",$C$5="Operations cancelled by patient"),
SUMIFS(AllPublicationData!$G:$G,AllPublicationData!$A:$A,'Publication Table'!$B158,AllPublicationData!$B:$B,'Publication Table'!I$7),
IF(AND($C$4="NHS Scotland",$C$5="Operations cancelled for clinical reasons"),
SUMIFS(AllPublicationData!$H:$H,AllPublicationData!$A:$A,'Publication Table'!$B158,AllPublicationData!$B:$B,'Publication Table'!I$7),
IF(AND($C$4="NHS Scotland",$C$5="Operations cancelled for non-clinical/capacity reasons"),
SUMIFS(AllPublicationData!$I:$I,AllPublicationData!$A:$A,'Publication Table'!$B158,AllPublicationData!$B:$B,'Publication Table'!I$7),
IF(AND($C$4="NHS Scotland",$C$5="Cancellations for other reasons"),
SUMIFS(AllPublicationData!$J:$J,AllPublicationData!$A:$A,'Publication Table'!$B158,AllPublicationData!$B:$B,'Publication Table'!I$7)))))))</f>
        <v>0</v>
      </c>
      <c r="J158" s="90">
        <f>IF($C$5="Total Operations",
SUMIFS(AllPublicationData!$E:$E,AllPublicationData!$A:$A,'Publication Table'!$B158,AllPublicationData!$B:$B,'Publication Table'!$C$4,AllPublicationData!$D:$D,'Publication Table'!J$7),
IF('Publication Table'!$C$5="All Cancelled Operations",
SUMIFS(AllPublicationData!$F:$F,AllPublicationData!$A:$A,'Publication Table'!$B158,AllPublicationData!$B:$B,'Publication Table'!$C$4,AllPublicationData!$D:$D,'Publication Table'!J$7),
IF('Publication Table'!$C$5="Operations cancelled by patient",
SUMIFS(AllPublicationData!$G:$G,AllPublicationData!$A:$A,'Publication Table'!$B158,AllPublicationData!$B:$B,'Publication Table'!$C$4,AllPublicationData!$D:$D,'Publication Table'!J$7),
IF('Publication Table'!$C$5="Operations cancelled for clinical reasons",
SUMIFS(AllPublicationData!$H:$H,AllPublicationData!$A:$A,'Publication Table'!$B158,AllPublicationData!$B:$B,'Publication Table'!$C$4,AllPublicationData!$D:$D,'Publication Table'!J$7),
IF('Publication Table'!$C$5="Operations cancelled for non-clinical/capacity reasons",
SUMIFS(AllPublicationData!$I:$I,AllPublicationData!$A:$A,'Publication Table'!$B158,AllPublicationData!$B:$B,'Publication Table'!$C$4,AllPublicationData!$D:$D,'Publication Table'!J$7),
IF('Publication Table'!$C$5="Cancellations for other reasons",
SUMIFS(AllPublicationData!$J:$J,AllPublicationData!$A:$A,'Publication Table'!$B158,AllPublicationData!$B:$B,'Publication Table'!$C$4,AllPublicationData!$D:$D,'Publication Table'!J$7)))))))+
IF(AND($C$4="NHS Scotland",$C$5="Total Operations"),
SUMIFS(AllPublicationData!$E:$E,AllPublicationData!$A:$A,'Publication Table'!$B158,AllPublicationData!$B:$B,'Publication Table'!J$7),
IF(AND($C$4="NHS Scotland",$C$5="All Cancelled Operations"),
SUMIFS(AllPublicationData!$F:$F,AllPublicationData!$A:$A,'Publication Table'!$B158,AllPublicationData!$B:$B,'Publication Table'!J$7),
IF(AND($C$4="NHS Scotland",$C$5="Operations cancelled by patient"),
SUMIFS(AllPublicationData!$G:$G,AllPublicationData!$A:$A,'Publication Table'!$B158,AllPublicationData!$B:$B,'Publication Table'!J$7),
IF(AND($C$4="NHS Scotland",$C$5="Operations cancelled for clinical reasons"),
SUMIFS(AllPublicationData!$H:$H,AllPublicationData!$A:$A,'Publication Table'!$B158,AllPublicationData!$B:$B,'Publication Table'!J$7),
IF(AND($C$4="NHS Scotland",$C$5="Operations cancelled for non-clinical/capacity reasons"),
SUMIFS(AllPublicationData!$I:$I,AllPublicationData!$A:$A,'Publication Table'!$B158,AllPublicationData!$B:$B,'Publication Table'!J$7),
IF(AND($C$4="NHS Scotland",$C$5="Cancellations for other reasons"),
SUMIFS(AllPublicationData!$J:$J,AllPublicationData!$A:$A,'Publication Table'!$B158,AllPublicationData!$B:$B,'Publication Table'!J$7)))))))</f>
        <v>0</v>
      </c>
      <c r="K158" s="90">
        <f>IF($C$5="Total Operations",
SUMIFS(AllPublicationData!$E:$E,AllPublicationData!$A:$A,'Publication Table'!$B158,AllPublicationData!$B:$B,'Publication Table'!$C$4,AllPublicationData!$D:$D,'Publication Table'!K$7),
IF('Publication Table'!$C$5="All Cancelled Operations",
SUMIFS(AllPublicationData!$F:$F,AllPublicationData!$A:$A,'Publication Table'!$B158,AllPublicationData!$B:$B,'Publication Table'!$C$4,AllPublicationData!$D:$D,'Publication Table'!K$7),
IF('Publication Table'!$C$5="Operations cancelled by patient",
SUMIFS(AllPublicationData!$G:$G,AllPublicationData!$A:$A,'Publication Table'!$B158,AllPublicationData!$B:$B,'Publication Table'!$C$4,AllPublicationData!$D:$D,'Publication Table'!K$7),
IF('Publication Table'!$C$5="Operations cancelled for clinical reasons",
SUMIFS(AllPublicationData!$H:$H,AllPublicationData!$A:$A,'Publication Table'!$B158,AllPublicationData!$B:$B,'Publication Table'!$C$4,AllPublicationData!$D:$D,'Publication Table'!K$7),
IF('Publication Table'!$C$5="Operations cancelled for non-clinical/capacity reasons",
SUMIFS(AllPublicationData!$I:$I,AllPublicationData!$A:$A,'Publication Table'!$B158,AllPublicationData!$B:$B,'Publication Table'!$C$4,AllPublicationData!$D:$D,'Publication Table'!K$7),
IF('Publication Table'!$C$5="Cancellations for other reasons",
SUMIFS(AllPublicationData!$J:$J,AllPublicationData!$A:$A,'Publication Table'!$B158,AllPublicationData!$B:$B,'Publication Table'!$C$4,AllPublicationData!$D:$D,'Publication Table'!K$7)))))))+
IF(AND($C$4="NHS Scotland",$C$5="Total Operations"),
SUMIFS(AllPublicationData!$E:$E,AllPublicationData!$A:$A,'Publication Table'!$B158,AllPublicationData!$B:$B,'Publication Table'!K$7),
IF(AND($C$4="NHS Scotland",$C$5="All Cancelled Operations"),
SUMIFS(AllPublicationData!$F:$F,AllPublicationData!$A:$A,'Publication Table'!$B158,AllPublicationData!$B:$B,'Publication Table'!K$7),
IF(AND($C$4="NHS Scotland",$C$5="Operations cancelled by patient"),
SUMIFS(AllPublicationData!$G:$G,AllPublicationData!$A:$A,'Publication Table'!$B158,AllPublicationData!$B:$B,'Publication Table'!K$7),
IF(AND($C$4="NHS Scotland",$C$5="Operations cancelled for clinical reasons"),
SUMIFS(AllPublicationData!$H:$H,AllPublicationData!$A:$A,'Publication Table'!$B158,AllPublicationData!$B:$B,'Publication Table'!K$7),
IF(AND($C$4="NHS Scotland",$C$5="Operations cancelled for non-clinical/capacity reasons"),
SUMIFS(AllPublicationData!$I:$I,AllPublicationData!$A:$A,'Publication Table'!$B158,AllPublicationData!$B:$B,'Publication Table'!K$7),
IF(AND($C$4="NHS Scotland",$C$5="Cancellations for other reasons"),
SUMIFS(AllPublicationData!$J:$J,AllPublicationData!$A:$A,'Publication Table'!$B158,AllPublicationData!$B:$B,'Publication Table'!K$7)))))))</f>
        <v>0</v>
      </c>
      <c r="L158" s="90">
        <f>IF($C$5="Total Operations",
SUMIFS(AllPublicationData!$E:$E,AllPublicationData!$A:$A,'Publication Table'!$B158,AllPublicationData!$B:$B,'Publication Table'!$C$4,AllPublicationData!$D:$D,'Publication Table'!L$7),
IF('Publication Table'!$C$5="All Cancelled Operations",
SUMIFS(AllPublicationData!$F:$F,AllPublicationData!$A:$A,'Publication Table'!$B158,AllPublicationData!$B:$B,'Publication Table'!$C$4,AllPublicationData!$D:$D,'Publication Table'!L$7),
IF('Publication Table'!$C$5="Operations cancelled by patient",
SUMIFS(AllPublicationData!$G:$G,AllPublicationData!$A:$A,'Publication Table'!$B158,AllPublicationData!$B:$B,'Publication Table'!$C$4,AllPublicationData!$D:$D,'Publication Table'!L$7),
IF('Publication Table'!$C$5="Operations cancelled for clinical reasons",
SUMIFS(AllPublicationData!$H:$H,AllPublicationData!$A:$A,'Publication Table'!$B158,AllPublicationData!$B:$B,'Publication Table'!$C$4,AllPublicationData!$D:$D,'Publication Table'!L$7),
IF('Publication Table'!$C$5="Operations cancelled for non-clinical/capacity reasons",
SUMIFS(AllPublicationData!$I:$I,AllPublicationData!$A:$A,'Publication Table'!$B158,AllPublicationData!$B:$B,'Publication Table'!$C$4,AllPublicationData!$D:$D,'Publication Table'!L$7),
IF('Publication Table'!$C$5="Cancellations for other reasons",
SUMIFS(AllPublicationData!$J:$J,AllPublicationData!$A:$A,'Publication Table'!$B158,AllPublicationData!$B:$B,'Publication Table'!$C$4,AllPublicationData!$D:$D,'Publication Table'!L$7)))))))+
IF(AND($C$4="NHS Scotland",$C$5="Total Operations"),
SUMIFS(AllPublicationData!$E:$E,AllPublicationData!$A:$A,'Publication Table'!$B158,AllPublicationData!$B:$B,'Publication Table'!L$7),
IF(AND($C$4="NHS Scotland",$C$5="All Cancelled Operations"),
SUMIFS(AllPublicationData!$F:$F,AllPublicationData!$A:$A,'Publication Table'!$B158,AllPublicationData!$B:$B,'Publication Table'!L$7),
IF(AND($C$4="NHS Scotland",$C$5="Operations cancelled by patient"),
SUMIFS(AllPublicationData!$G:$G,AllPublicationData!$A:$A,'Publication Table'!$B158,AllPublicationData!$B:$B,'Publication Table'!L$7),
IF(AND($C$4="NHS Scotland",$C$5="Operations cancelled for clinical reasons"),
SUMIFS(AllPublicationData!$H:$H,AllPublicationData!$A:$A,'Publication Table'!$B158,AllPublicationData!$B:$B,'Publication Table'!L$7),
IF(AND($C$4="NHS Scotland",$C$5="Operations cancelled for non-clinical/capacity reasons"),
SUMIFS(AllPublicationData!$I:$I,AllPublicationData!$A:$A,'Publication Table'!$B158,AllPublicationData!$B:$B,'Publication Table'!L$7),
IF(AND($C$4="NHS Scotland",$C$5="Cancellations for other reasons"),
SUMIFS(AllPublicationData!$J:$J,AllPublicationData!$A:$A,'Publication Table'!$B158,AllPublicationData!$B:$B,'Publication Table'!L$7)))))))</f>
        <v>0</v>
      </c>
      <c r="M158" s="90">
        <f>IF($C$5="Total Operations",
SUMIFS(AllPublicationData!$E:$E,AllPublicationData!$A:$A,'Publication Table'!$B158,AllPublicationData!$B:$B,'Publication Table'!$C$4,AllPublicationData!$D:$D,'Publication Table'!M$7),
IF('Publication Table'!$C$5="All Cancelled Operations",
SUMIFS(AllPublicationData!$F:$F,AllPublicationData!$A:$A,'Publication Table'!$B158,AllPublicationData!$B:$B,'Publication Table'!$C$4,AllPublicationData!$D:$D,'Publication Table'!M$7),
IF('Publication Table'!$C$5="Operations cancelled by patient",
SUMIFS(AllPublicationData!$G:$G,AllPublicationData!$A:$A,'Publication Table'!$B158,AllPublicationData!$B:$B,'Publication Table'!$C$4,AllPublicationData!$D:$D,'Publication Table'!M$7),
IF('Publication Table'!$C$5="Operations cancelled for clinical reasons",
SUMIFS(AllPublicationData!$G:$G,AllPublicationData!$A:$A,'Publication Table'!$B158,AllPublicationData!$B:$B,'Publication Table'!$C$4,AllPublicationData!$D:$D,'Publication Table'!M$7),
IF('Publication Table'!$C$5="Operations cancelled for non-clinical/capacity reasons",
SUMIFS(AllPublicationData!$G:$G,AllPublicationData!$A:$A,'Publication Table'!$B158,AllPublicationData!$B:$B,'Publication Table'!$C$4,AllPublicationData!$D:$D,'Publication Table'!M$7),
IF('Publication Table'!$C$5="Cancellations for other reasons",
SUMIFS(AllPublicationData!$G:$G,AllPublicationData!$A:$A,'Publication Table'!$B158,AllPublicationData!$B:$B,'Publication Table'!$C$4,AllPublicationData!$D:$D,'Publication Table'!M$7)))))))+
IF(AND($C$4="NHS Scotland",$C$5="Total Operations"),
SUMIFS(AllPublicationData!$E:$E,AllPublicationData!$A:$A,'Publication Table'!$B158,AllPublicationData!$B:$B,'Publication Table'!M$7),
IF(AND($C$4="NHS Scotland",$C$5="All Cancelled Operations"),
SUMIFS(AllPublicationData!$F:$F,AllPublicationData!$A:$A,'Publication Table'!$B158,AllPublicationData!$B:$B,'Publication Table'!M$7),
IF(AND($C$4="NHS Scotland",$C$5="Operations cancelled by patient"),
SUMIFS(AllPublicationData!$G:$G,AllPublicationData!$A:$A,'Publication Table'!$B158,AllPublicationData!$B:$B,'Publication Table'!M$7),
IF(AND($C$4="NHS Scotland",$C$5="Operations cancelled for clinical reasons"),
SUMIFS(AllPublicationData!$H:$H,AllPublicationData!$A:$A,'Publication Table'!$B158,AllPublicationData!$B:$B,'Publication Table'!M$7),
IF(AND($C$4="NHS Scotland",$C$5="Operations cancelled for non-clinical/capacity reasons"),
SUMIFS(AllPublicationData!$I:$I,AllPublicationData!$A:$A,'Publication Table'!$B158,AllPublicationData!$B:$B,'Publication Table'!M$7),
IF(AND($C$4="NHS Scotland",$C$5="Cancellations for other reasons"),
SUMIFS(AllPublicationData!$J:$J,AllPublicationData!$A:$A,'Publication Table'!$B158,AllPublicationData!$B:$B,'Publication Table'!M$7)))))))</f>
        <v>0</v>
      </c>
      <c r="N158" s="90">
        <f>IF($C$5="Total Operations",
SUMIFS(AllPublicationData!$E:$E,AllPublicationData!$A:$A,'Publication Table'!$B158,AllPublicationData!$B:$B,'Publication Table'!$C$4,AllPublicationData!$D:$D,'Publication Table'!N$7),
IF('Publication Table'!$C$5="All Cancelled Operations",
SUMIFS(AllPublicationData!$F:$F,AllPublicationData!$A:$A,'Publication Table'!$B158,AllPublicationData!$B:$B,'Publication Table'!$C$4,AllPublicationData!$D:$D,'Publication Table'!N$7),
IF('Publication Table'!$C$5="Operations cancelled by patient",
SUMIFS(AllPublicationData!$G:$G,AllPublicationData!$A:$A,'Publication Table'!$B158,AllPublicationData!$B:$B,'Publication Table'!$C$4,AllPublicationData!$D:$D,'Publication Table'!N$7),
IF('Publication Table'!$C$5="Operations cancelled for clinical reasons",
SUMIFS(AllPublicationData!$G:$G,AllPublicationData!$A:$A,'Publication Table'!$B158,AllPublicationData!$B:$B,'Publication Table'!$C$4,AllPublicationData!$D:$D,'Publication Table'!N$7),
IF('Publication Table'!$C$5="Operations cancelled for non-clinical/capacity reasons",
SUMIFS(AllPublicationData!$G:$G,AllPublicationData!$A:$A,'Publication Table'!$B158,AllPublicationData!$B:$B,'Publication Table'!$C$4,AllPublicationData!$D:$D,'Publication Table'!N$7),
IF('Publication Table'!$C$5="Cancellations for other reasons",
SUMIFS(AllPublicationData!$G:$G,AllPublicationData!$A:$A,'Publication Table'!$B158,AllPublicationData!$B:$B,'Publication Table'!$C$4,AllPublicationData!$D:$D,'Publication Table'!N$7)))))))+
IF(AND($C$4="NHS Scotland",$C$5="Total Operations"),
SUMIFS(AllPublicationData!$E:$E,AllPublicationData!$A:$A,'Publication Table'!$B158,AllPublicationData!$B:$B,'Publication Table'!N$7),
IF(AND($C$4="NHS Scotland",$C$5="All Cancelled Operations"),
SUMIFS(AllPublicationData!$F:$F,AllPublicationData!$A:$A,'Publication Table'!$B158,AllPublicationData!$B:$B,'Publication Table'!N$7),
IF(AND($C$4="NHS Scotland",$C$5="Operations cancelled by patient"),
SUMIFS(AllPublicationData!$G:$G,AllPublicationData!$A:$A,'Publication Table'!$B158,AllPublicationData!$B:$B,'Publication Table'!N$7),
IF(AND($C$4="NHS Scotland",$C$5="Operations cancelled for clinical reasons"),
SUMIFS(AllPublicationData!$H:$H,AllPublicationData!$A:$A,'Publication Table'!$B158,AllPublicationData!$B:$B,'Publication Table'!N$7),
IF(AND($C$4="NHS Scotland",$C$5="Operations cancelled for non-clinical/capacity reasons"),
SUMIFS(AllPublicationData!$I:$I,AllPublicationData!$A:$A,'Publication Table'!$B158,AllPublicationData!$B:$B,'Publication Table'!N$7),
IF(AND($C$4="NHS Scotland",$C$5="Cancellations for other reasons"),
SUMIFS(AllPublicationData!$J:$J,AllPublicationData!$A:$A,'Publication Table'!$B158,AllPublicationData!$B:$B,'Publication Table'!N$7)))))))</f>
        <v>0</v>
      </c>
      <c r="O158" s="90">
        <f>IF($C$5="Total Operations",
SUMIFS(AllPublicationData!$E:$E,AllPublicationData!$A:$A,'Publication Table'!$B158,AllPublicationData!$B:$B,'Publication Table'!$C$4,AllPublicationData!$D:$D,'Publication Table'!O$7),
IF('Publication Table'!$C$5="All Cancelled Operations",
SUMIFS(AllPublicationData!$F:$F,AllPublicationData!$A:$A,'Publication Table'!$B158,AllPublicationData!$B:$B,'Publication Table'!$C$4,AllPublicationData!$D:$D,'Publication Table'!O$7),
IF('Publication Table'!$C$5="Operations cancelled by patient",
SUMIFS(AllPublicationData!$G:$G,AllPublicationData!$A:$A,'Publication Table'!$B158,AllPublicationData!$B:$B,'Publication Table'!$C$4,AllPublicationData!$D:$D,'Publication Table'!O$7),
IF('Publication Table'!$C$5="Operations cancelled for clinical reasons",
SUMIFS(AllPublicationData!$G:$G,AllPublicationData!$A:$A,'Publication Table'!$B158,AllPublicationData!$B:$B,'Publication Table'!$C$4,AllPublicationData!$D:$D,'Publication Table'!O$7),
IF('Publication Table'!$C$5="Operations cancelled for non-clinical/capacity reasons",
SUMIFS(AllPublicationData!$G:$G,AllPublicationData!$A:$A,'Publication Table'!$B158,AllPublicationData!$B:$B,'Publication Table'!$C$4,AllPublicationData!$D:$D,'Publication Table'!O$7),
IF('Publication Table'!$C$5="Cancellations for other reasons",
SUMIFS(AllPublicationData!$G:$G,AllPublicationData!$A:$A,'Publication Table'!$B158,AllPublicationData!$B:$B,'Publication Table'!$C$4,AllPublicationData!$D:$D,'Publication Table'!O$7)))))))+
IF(AND($C$4="NHS Scotland",$C$5="Total Operations"),
SUMIFS(AllPublicationData!$E:$E,AllPublicationData!$A:$A,'Publication Table'!$B158,AllPublicationData!$B:$B,'Publication Table'!O$7),
IF(AND($C$4="NHS Scotland",$C$5="All Cancelled Operations"),
SUMIFS(AllPublicationData!$F:$F,AllPublicationData!$A:$A,'Publication Table'!$B158,AllPublicationData!$B:$B,'Publication Table'!O$7),
IF(AND($C$4="NHS Scotland",$C$5="Operations cancelled by patient"),
SUMIFS(AllPublicationData!$G:$G,AllPublicationData!$A:$A,'Publication Table'!$B158,AllPublicationData!$B:$B,'Publication Table'!O$7),
IF(AND($C$4="NHS Scotland",$C$5="Operations cancelled for clinical reasons"),
SUMIFS(AllPublicationData!$H:$H,AllPublicationData!$A:$A,'Publication Table'!$B158,AllPublicationData!$B:$B,'Publication Table'!O$7),
IF(AND($C$4="NHS Scotland",$C$5="Operations cancelled for non-clinical/capacity reasons"),
SUMIFS(AllPublicationData!$I:$I,AllPublicationData!$A:$A,'Publication Table'!$B158,AllPublicationData!$B:$B,'Publication Table'!O$7),
IF(AND($C$4="NHS Scotland",$C$5="Cancellations for other reasons"),
SUMIFS(AllPublicationData!$J:$J,AllPublicationData!$A:$A,'Publication Table'!$B158,AllPublicationData!$B:$B,'Publication Table'!O$7)))))))</f>
        <v>0</v>
      </c>
      <c r="P158" s="90">
        <f>IF($C$5="Total Operations",
SUMIFS(AllPublicationData!$E:$E,AllPublicationData!$A:$A,'Publication Table'!$B158,AllPublicationData!$B:$B,'Publication Table'!$C$4,AllPublicationData!$D:$D,'Publication Table'!P$7),
IF('Publication Table'!$C$5="All Cancelled Operations",
SUMIFS(AllPublicationData!$F:$F,AllPublicationData!$A:$A,'Publication Table'!$B158,AllPublicationData!$B:$B,'Publication Table'!$C$4,AllPublicationData!$D:$D,'Publication Table'!P$7),
IF('Publication Table'!$C$5="Operations cancelled by patient",
SUMIFS(AllPublicationData!$G:$G,AllPublicationData!$A:$A,'Publication Table'!$B158,AllPublicationData!$B:$B,'Publication Table'!$C$4,AllPublicationData!$D:$D,'Publication Table'!P$7),
IF('Publication Table'!$C$5="Operations cancelled for clinical reasons",
SUMIFS(AllPublicationData!$G:$G,AllPublicationData!$A:$A,'Publication Table'!$B158,AllPublicationData!$B:$B,'Publication Table'!$C$4,AllPublicationData!$D:$D,'Publication Table'!P$7),
IF('Publication Table'!$C$5="Operations cancelled for non-clinical/capacity reasons",
SUMIFS(AllPublicationData!$G:$G,AllPublicationData!$A:$A,'Publication Table'!$B158,AllPublicationData!$B:$B,'Publication Table'!$C$4,AllPublicationData!$D:$D,'Publication Table'!P$7),
IF('Publication Table'!$C$5="Cancellations for other reasons",
SUMIFS(AllPublicationData!$G:$G,AllPublicationData!$A:$A,'Publication Table'!$B158,AllPublicationData!$B:$B,'Publication Table'!$C$4,AllPublicationData!$D:$D,'Publication Table'!P$7)))))))+
IF(AND($C$4="NHS Scotland",$C$5="Total Operations"),
SUMIFS(AllPublicationData!$E:$E,AllPublicationData!$A:$A,'Publication Table'!$B158,AllPublicationData!$B:$B,'Publication Table'!P$7),
IF(AND($C$4="NHS Scotland",$C$5="All Cancelled Operations"),
SUMIFS(AllPublicationData!$F:$F,AllPublicationData!$A:$A,'Publication Table'!$B158,AllPublicationData!$B:$B,'Publication Table'!P$7),
IF(AND($C$4="NHS Scotland",$C$5="Operations cancelled by patient"),
SUMIFS(AllPublicationData!$G:$G,AllPublicationData!$A:$A,'Publication Table'!$B158,AllPublicationData!$B:$B,'Publication Table'!P$7),
IF(AND($C$4="NHS Scotland",$C$5="Operations cancelled for clinical reasons"),
SUMIFS(AllPublicationData!$H:$H,AllPublicationData!$A:$A,'Publication Table'!$B158,AllPublicationData!$B:$B,'Publication Table'!P$7),
IF(AND($C$4="NHS Scotland",$C$5="Operations cancelled for non-clinical/capacity reasons"),
SUMIFS(AllPublicationData!$I:$I,AllPublicationData!$A:$A,'Publication Table'!$B158,AllPublicationData!$B:$B,'Publication Table'!P$7),
IF(AND($C$4="NHS Scotland",$C$5="Cancellations for other reasons"),
SUMIFS(AllPublicationData!$J:$J,AllPublicationData!$A:$A,'Publication Table'!$B158,AllPublicationData!$B:$B,'Publication Table'!P$7)))))))</f>
        <v>0</v>
      </c>
      <c r="Q158" s="90">
        <f>IF($C$5="Total Operations",
SUMIFS(AllPublicationData!$E:$E,AllPublicationData!$A:$A,'Publication Table'!$B158,AllPublicationData!$B:$B,'Publication Table'!$C$4,AllPublicationData!$D:$D,'Publication Table'!Q$7),
IF('Publication Table'!$C$5="All Cancelled Operations",
SUMIFS(AllPublicationData!$F:$F,AllPublicationData!$A:$A,'Publication Table'!$B158,AllPublicationData!$B:$B,'Publication Table'!$C$4,AllPublicationData!$D:$D,'Publication Table'!Q$7),
IF('Publication Table'!$C$5="Operations cancelled by patient",
SUMIFS(AllPublicationData!$G:$G,AllPublicationData!$A:$A,'Publication Table'!$B158,AllPublicationData!$B:$B,'Publication Table'!$C$4,AllPublicationData!$D:$D,'Publication Table'!Q$7),
IF('Publication Table'!$C$5="Operations cancelled for clinical reasons",
SUMIFS(AllPublicationData!$G:$G,AllPublicationData!$A:$A,'Publication Table'!$B158,AllPublicationData!$B:$B,'Publication Table'!$C$4,AllPublicationData!$D:$D,'Publication Table'!Q$7),
IF('Publication Table'!$C$5="Operations cancelled for non-clinical/capacity reasons",
SUMIFS(AllPublicationData!$G:$G,AllPublicationData!$A:$A,'Publication Table'!$B158,AllPublicationData!$B:$B,'Publication Table'!$C$4,AllPublicationData!$D:$D,'Publication Table'!Q$7),
IF('Publication Table'!$C$5="Cancellations for other reasons",
SUMIFS(AllPublicationData!$G:$G,AllPublicationData!$A:$A,'Publication Table'!$B158,AllPublicationData!$B:$B,'Publication Table'!$C$4,AllPublicationData!$D:$D,'Publication Table'!Q$7)))))))+
IF(AND($C$4="NHS Scotland",$C$5="Total Operations"),
SUMIFS(AllPublicationData!$E:$E,AllPublicationData!$A:$A,'Publication Table'!$B158,AllPublicationData!$B:$B,'Publication Table'!Q$7),
IF(AND($C$4="NHS Scotland",$C$5="All Cancelled Operations"),
SUMIFS(AllPublicationData!$F:$F,AllPublicationData!$A:$A,'Publication Table'!$B158,AllPublicationData!$B:$B,'Publication Table'!Q$7),
IF(AND($C$4="NHS Scotland",$C$5="Operations cancelled by patient"),
SUMIFS(AllPublicationData!$G:$G,AllPublicationData!$A:$A,'Publication Table'!$B158,AllPublicationData!$B:$B,'Publication Table'!Q$7),
IF(AND($C$4="NHS Scotland",$C$5="Operations cancelled for clinical reasons"),
SUMIFS(AllPublicationData!$H:$H,AllPublicationData!$A:$A,'Publication Table'!$B158,AllPublicationData!$B:$B,'Publication Table'!Q$7),
IF(AND($C$4="NHS Scotland",$C$5="Operations cancelled for non-clinical/capacity reasons"),
SUMIFS(AllPublicationData!$I:$I,AllPublicationData!$A:$A,'Publication Table'!$B158,AllPublicationData!$B:$B,'Publication Table'!Q$7),
IF(AND($C$4="NHS Scotland",$C$5="Cancellations for other reasons"),
SUMIFS(AllPublicationData!$J:$J,AllPublicationData!$A:$A,'Publication Table'!$B158,AllPublicationData!$B:$B,'Publication Table'!Q$7)))))))</f>
        <v>0</v>
      </c>
      <c r="R158" s="90">
        <f>IF($C$5="Total Operations",
SUMIFS(AllPublicationData!$E:$E,AllPublicationData!$A:$A,'Publication Table'!$B158,AllPublicationData!$B:$B,'Publication Table'!$C$4,AllPublicationData!$D:$D,'Publication Table'!R$7),
IF('Publication Table'!$C$5="All Cancelled Operations",
SUMIFS(AllPublicationData!$F:$F,AllPublicationData!$A:$A,'Publication Table'!$B158,AllPublicationData!$B:$B,'Publication Table'!$C$4,AllPublicationData!$D:$D,'Publication Table'!R$7),
IF('Publication Table'!$C$5="Operations cancelled by patient",
SUMIFS(AllPublicationData!$G:$G,AllPublicationData!$A:$A,'Publication Table'!$B158,AllPublicationData!$B:$B,'Publication Table'!$C$4,AllPublicationData!$D:$D,'Publication Table'!R$7),
IF('Publication Table'!$C$5="Operations cancelled for clinical reasons",
SUMIFS(AllPublicationData!$G:$G,AllPublicationData!$A:$A,'Publication Table'!$B158,AllPublicationData!$B:$B,'Publication Table'!$C$4,AllPublicationData!$D:$D,'Publication Table'!R$7),
IF('Publication Table'!$C$5="Operations cancelled for non-clinical/capacity reasons",
SUMIFS(AllPublicationData!$G:$G,AllPublicationData!$A:$A,'Publication Table'!$B158,AllPublicationData!$B:$B,'Publication Table'!$C$4,AllPublicationData!$D:$D,'Publication Table'!R$7),
IF('Publication Table'!$C$5="Cancellations for other reasons",
SUMIFS(AllPublicationData!$G:$G,AllPublicationData!$A:$A,'Publication Table'!$B158,AllPublicationData!$B:$B,'Publication Table'!$C$4,AllPublicationData!$D:$D,'Publication Table'!R$7)))))))+
IF(AND($C$4="NHS Scotland",$C$5="Total Operations"),
SUMIFS(AllPublicationData!$E:$E,AllPublicationData!$A:$A,'Publication Table'!$B158,AllPublicationData!$B:$B,'Publication Table'!R$7),
IF(AND($C$4="NHS Scotland",$C$5="All Cancelled Operations"),
SUMIFS(AllPublicationData!$F:$F,AllPublicationData!$A:$A,'Publication Table'!$B158,AllPublicationData!$B:$B,'Publication Table'!R$7),
IF(AND($C$4="NHS Scotland",$C$5="Operations cancelled by patient"),
SUMIFS(AllPublicationData!$G:$G,AllPublicationData!$A:$A,'Publication Table'!$B158,AllPublicationData!$B:$B,'Publication Table'!R$7),
IF(AND($C$4="NHS Scotland",$C$5="Operations cancelled for clinical reasons"),
SUMIFS(AllPublicationData!$H:$H,AllPublicationData!$A:$A,'Publication Table'!$B158,AllPublicationData!$B:$B,'Publication Table'!R$7),
IF(AND($C$4="NHS Scotland",$C$5="Operations cancelled for non-clinical/capacity reasons"),
SUMIFS(AllPublicationData!$I:$I,AllPublicationData!$A:$A,'Publication Table'!$B158,AllPublicationData!$B:$B,'Publication Table'!R$7),
IF(AND($C$4="NHS Scotland",$C$5="Cancellations for other reasons"),
SUMIFS(AllPublicationData!$J:$J,AllPublicationData!$A:$A,'Publication Table'!$B158,AllPublicationData!$B:$B,'Publication Table'!R$7)))))))</f>
        <v>0</v>
      </c>
    </row>
    <row r="159" spans="3:18" x14ac:dyDescent="0.35">
      <c r="C159" s="81">
        <f>IF($C$5="Total Operations",
SUMIFS(AllPublicationData!$E:$E,AllPublicationData!$A:$A,'Publication Table'!$B159,AllPublicationData!$B:$B,'Publication Table'!$C$4),
IF('Publication Table'!$C$5="All Cancelled Operations",
SUMIFS(AllPublicationData!$F:$F,AllPublicationData!$A:$A,'Publication Table'!$B159,AllPublicationData!$B:$B,'Publication Table'!$C$4),
IF('Publication Table'!$C$5="Operations cancelled by patient",
SUMIFS(AllPublicationData!$G:$G,AllPublicationData!$A:$A,'Publication Table'!$B159,AllPublicationData!$B:$B,'Publication Table'!$C$4),
IF('Publication Table'!$C$5="Operations cancelled for clinical reasons",
SUMIFS(AllPublicationData!$H:$H,AllPublicationData!$A:$A,'Publication Table'!$B159,AllPublicationData!$B:$B,'Publication Table'!$C$4),
IF('Publication Table'!$C$5="Operations cancelled for non-clinical/capacity reasons",
SUMIFS(AllPublicationData!$I:$I,AllPublicationData!$A:$A,'Publication Table'!$B159,AllPublicationData!$B:$B,'Publication Table'!$C$4),
IF('Publication Table'!$C$5="Cancellations for other reasons",
SUMIFS(AllPublicationData!$J:$J,AllPublicationData!$A:$A,'Publication Table'!$B159,AllPublicationData!$B:$B,'Publication Table'!$C$4)))))))+
IF(AND($C$4="NHS Scotland",$C$5="Total Operations"),
SUMIFS(AllPublicationData!$E:$E,AllPublicationData!$A:$A,'Publication Table'!$B159),
IF(AND($C$4="NHS Scotland",$C$5="All Cancelled Operations"),
SUMIFS(AllPublicationData!$F:$F,AllPublicationData!$A:$A,'Publication Table'!$B159),
IF(AND($C$4="NHS Scotland",$C$5="Operations cancelled by patient"),
SUMIFS(AllPublicationData!$G:$G,AllPublicationData!$A:$A,'Publication Table'!$B159),
IF(AND($C$4="NHS Scotland",$C$5="Operations cancelled for clinical reasons"),
SUMIFS(AllPublicationData!$H:$H,AllPublicationData!$A:$A,'Publication Table'!$B159),
IF(AND($C$4="NHS Scotland",$C$5="Operations cancelled for non-clinical/capacity reasons"),
SUMIFS(AllPublicationData!$I:$I,AllPublicationData!$A:$A,'Publication Table'!$B159),
IF(AND($C$4="NHS Scotland",$C$5="Cancellations for other reasons"),
SUMIFS(AllPublicationData!$J:$J,AllPublicationData!$A:$A,'Publication Table'!$B159)))))))</f>
        <v>0</v>
      </c>
      <c r="D159" s="90">
        <f>IF($C$5="Total Operations",
SUMIFS(AllPublicationData!$E:$E,AllPublicationData!$A:$A,'Publication Table'!$B159,AllPublicationData!$B:$B,'Publication Table'!$C$4,AllPublicationData!$D:$D,'Publication Table'!D$7),
IF('Publication Table'!$C$5="All Cancelled Operations",
SUMIFS(AllPublicationData!$F:$F,AllPublicationData!$A:$A,'Publication Table'!$B159,AllPublicationData!$B:$B,'Publication Table'!$C$4,AllPublicationData!$D:$D,'Publication Table'!D$7),
IF('Publication Table'!$C$5="Operations cancelled by patient",
SUMIFS(AllPublicationData!$G:$G,AllPublicationData!$A:$A,'Publication Table'!$B159,AllPublicationData!$B:$B,'Publication Table'!$C$4,AllPublicationData!$D:$D,'Publication Table'!D$7),
IF('Publication Table'!$C$5="Operations cancelled for clinical reasons",
SUMIFS(AllPublicationData!$H:$H,AllPublicationData!$A:$A,'Publication Table'!$B159,AllPublicationData!$B:$B,'Publication Table'!$C$4,AllPublicationData!$D:$D,'Publication Table'!D$7),
IF('Publication Table'!$C$5="Operations cancelled for non-clinical/capacity reasons",
SUMIFS(AllPublicationData!$I:$I,AllPublicationData!$A:$A,'Publication Table'!$B159,AllPublicationData!$B:$B,'Publication Table'!$C$4,AllPublicationData!$D:$D,'Publication Table'!D$7),
IF('Publication Table'!$C$5="Cancellations for other reasons",
SUMIFS(AllPublicationData!$J:$J,AllPublicationData!$A:$A,'Publication Table'!$B159,AllPublicationData!$B:$B,'Publication Table'!$C$4,AllPublicationData!$D:$D,'Publication Table'!D$7)))))))+
IF(AND($C$4="NHS Scotland",$C$5="Total Operations"),
SUMIFS(AllPublicationData!$E:$E,AllPublicationData!$A:$A,'Publication Table'!$B159,AllPublicationData!$B:$B,'Publication Table'!D$7),
IF(AND($C$4="NHS Scotland",$C$5="All Cancelled Operations"),
SUMIFS(AllPublicationData!$F:$F,AllPublicationData!$A:$A,'Publication Table'!$B159,AllPublicationData!$B:$B,'Publication Table'!D$7),
IF(AND($C$4="NHS Scotland",$C$5="Operations cancelled by patient"),
SUMIFS(AllPublicationData!$G:$G,AllPublicationData!$A:$A,'Publication Table'!$B159,AllPublicationData!$B:$B,'Publication Table'!D$7),
IF(AND($C$4="NHS Scotland",$C$5="Operations cancelled for clinical reasons"),
SUMIFS(AllPublicationData!$H:$H,AllPublicationData!$A:$A,'Publication Table'!$B159,AllPublicationData!$B:$B,'Publication Table'!D$7),
IF(AND($C$4="NHS Scotland",$C$5="Operations cancelled for non-clinical/capacity reasons"),
SUMIFS(AllPublicationData!$I:$I,AllPublicationData!$A:$A,'Publication Table'!$B159,AllPublicationData!$B:$B,'Publication Table'!D$7),
IF(AND($C$4="NHS Scotland",$C$5="Cancellations for other reasons"),
SUMIFS(AllPublicationData!$J:$J,AllPublicationData!$A:$A,'Publication Table'!$B159,AllPublicationData!$B:$B,'Publication Table'!D$7)))))))</f>
        <v>0</v>
      </c>
      <c r="E159" s="90">
        <f>IF($C$5="Total Operations",
SUMIFS(AllPublicationData!$E:$E,AllPublicationData!$A:$A,'Publication Table'!$B159,AllPublicationData!$B:$B,'Publication Table'!$C$4,AllPublicationData!$D:$D,'Publication Table'!E$7),
IF('Publication Table'!$C$5="All Cancelled Operations",
SUMIFS(AllPublicationData!$F:$F,AllPublicationData!$A:$A,'Publication Table'!$B159,AllPublicationData!$B:$B,'Publication Table'!$C$4,AllPublicationData!$D:$D,'Publication Table'!E$7),
IF('Publication Table'!$C$5="Operations cancelled by patient",
SUMIFS(AllPublicationData!$G:$G,AllPublicationData!$A:$A,'Publication Table'!$B159,AllPublicationData!$B:$B,'Publication Table'!$C$4,AllPublicationData!$D:$D,'Publication Table'!E$7),
IF('Publication Table'!$C$5="Operations cancelled for clinical reasons",
SUMIFS(AllPublicationData!$H:$H,AllPublicationData!$A:$A,'Publication Table'!$B159,AllPublicationData!$B:$B,'Publication Table'!$C$4,AllPublicationData!$D:$D,'Publication Table'!E$7),
IF('Publication Table'!$C$5="Operations cancelled for non-clinical/capacity reasons",
SUMIFS(AllPublicationData!$I:$I,AllPublicationData!$A:$A,'Publication Table'!$B159,AllPublicationData!$B:$B,'Publication Table'!$C$4,AllPublicationData!$D:$D,'Publication Table'!E$7),
IF('Publication Table'!$C$5="Cancellations for other reasons",
SUMIFS(AllPublicationData!$J:$J,AllPublicationData!$A:$A,'Publication Table'!$B159,AllPublicationData!$B:$B,'Publication Table'!$C$4,AllPublicationData!$D:$D,'Publication Table'!E$7)))))))+
IF(AND($C$4="NHS Scotland",$C$5="Total Operations"),
SUMIFS(AllPublicationData!$E:$E,AllPublicationData!$A:$A,'Publication Table'!$B159,AllPublicationData!$B:$B,'Publication Table'!E$7),
IF(AND($C$4="NHS Scotland",$C$5="All Cancelled Operations"),
SUMIFS(AllPublicationData!$F:$F,AllPublicationData!$A:$A,'Publication Table'!$B159,AllPublicationData!$B:$B,'Publication Table'!E$7),
IF(AND($C$4="NHS Scotland",$C$5="Operations cancelled by patient"),
SUMIFS(AllPublicationData!$G:$G,AllPublicationData!$A:$A,'Publication Table'!$B159,AllPublicationData!$B:$B,'Publication Table'!E$7),
IF(AND($C$4="NHS Scotland",$C$5="Operations cancelled for clinical reasons"),
SUMIFS(AllPublicationData!$H:$H,AllPublicationData!$A:$A,'Publication Table'!$B159,AllPublicationData!$B:$B,'Publication Table'!E$7),
IF(AND($C$4="NHS Scotland",$C$5="Operations cancelled for non-clinical/capacity reasons"),
SUMIFS(AllPublicationData!$I:$I,AllPublicationData!$A:$A,'Publication Table'!$B159,AllPublicationData!$B:$B,'Publication Table'!E$7),
IF(AND($C$4="NHS Scotland",$C$5="Cancellations for other reasons"),
SUMIFS(AllPublicationData!$J:$J,AllPublicationData!$A:$A,'Publication Table'!$B159,AllPublicationData!$B:$B,'Publication Table'!E$7)))))))</f>
        <v>0</v>
      </c>
      <c r="F159" s="90">
        <f>IF($C$5="Total Operations",
SUMIFS(AllPublicationData!$E:$E,AllPublicationData!$A:$A,'Publication Table'!$B159,AllPublicationData!$B:$B,'Publication Table'!$C$4,AllPublicationData!$D:$D,'Publication Table'!F$7),
IF('Publication Table'!$C$5="All Cancelled Operations",
SUMIFS(AllPublicationData!$F:$F,AllPublicationData!$A:$A,'Publication Table'!$B159,AllPublicationData!$B:$B,'Publication Table'!$C$4,AllPublicationData!$D:$D,'Publication Table'!F$7),
IF('Publication Table'!$C$5="Operations cancelled by patient",
SUMIFS(AllPublicationData!$G:$G,AllPublicationData!$A:$A,'Publication Table'!$B159,AllPublicationData!$B:$B,'Publication Table'!$C$4,AllPublicationData!$D:$D,'Publication Table'!F$7),
IF('Publication Table'!$C$5="Operations cancelled for clinical reasons",
SUMIFS(AllPublicationData!$H:$H,AllPublicationData!$A:$A,'Publication Table'!$B159,AllPublicationData!$B:$B,'Publication Table'!$C$4,AllPublicationData!$D:$D,'Publication Table'!F$7),
IF('Publication Table'!$C$5="Operations cancelled for non-clinical/capacity reasons",
SUMIFS(AllPublicationData!$I:$I,AllPublicationData!$A:$A,'Publication Table'!$B159,AllPublicationData!$B:$B,'Publication Table'!$C$4,AllPublicationData!$D:$D,'Publication Table'!F$7),
IF('Publication Table'!$C$5="Cancellations for other reasons",
SUMIFS(AllPublicationData!$J:$J,AllPublicationData!$A:$A,'Publication Table'!$B159,AllPublicationData!$B:$B,'Publication Table'!$C$4,AllPublicationData!$D:$D,'Publication Table'!F$7)))))))+
IF(AND($C$4="NHS Scotland",$C$5="Total Operations"),
SUMIFS(AllPublicationData!$E:$E,AllPublicationData!$A:$A,'Publication Table'!$B159,AllPublicationData!$B:$B,'Publication Table'!F$7),
IF(AND($C$4="NHS Scotland",$C$5="All Cancelled Operations"),
SUMIFS(AllPublicationData!$F:$F,AllPublicationData!$A:$A,'Publication Table'!$B159,AllPublicationData!$B:$B,'Publication Table'!F$7),
IF(AND($C$4="NHS Scotland",$C$5="Operations cancelled by patient"),
SUMIFS(AllPublicationData!$G:$G,AllPublicationData!$A:$A,'Publication Table'!$B159,AllPublicationData!$B:$B,'Publication Table'!F$7),
IF(AND($C$4="NHS Scotland",$C$5="Operations cancelled for clinical reasons"),
SUMIFS(AllPublicationData!$H:$H,AllPublicationData!$A:$A,'Publication Table'!$B159,AllPublicationData!$B:$B,'Publication Table'!F$7),
IF(AND($C$4="NHS Scotland",$C$5="Operations cancelled for non-clinical/capacity reasons"),
SUMIFS(AllPublicationData!$I:$I,AllPublicationData!$A:$A,'Publication Table'!$B159,AllPublicationData!$B:$B,'Publication Table'!F$7),
IF(AND($C$4="NHS Scotland",$C$5="Cancellations for other reasons"),
SUMIFS(AllPublicationData!$J:$J,AllPublicationData!$A:$A,'Publication Table'!$B159,AllPublicationData!$B:$B,'Publication Table'!F$7)))))))</f>
        <v>0</v>
      </c>
      <c r="G159" s="90">
        <f>IF($C$5="Total Operations",
SUMIFS(AllPublicationData!$E:$E,AllPublicationData!$A:$A,'Publication Table'!$B159,AllPublicationData!$B:$B,'Publication Table'!$C$4,AllPublicationData!$D:$D,'Publication Table'!G$7),
IF('Publication Table'!$C$5="All Cancelled Operations",
SUMIFS(AllPublicationData!$F:$F,AllPublicationData!$A:$A,'Publication Table'!$B159,AllPublicationData!$B:$B,'Publication Table'!$C$4,AllPublicationData!$D:$D,'Publication Table'!G$7),
IF('Publication Table'!$C$5="Operations cancelled by patient",
SUMIFS(AllPublicationData!$G:$G,AllPublicationData!$A:$A,'Publication Table'!$B159,AllPublicationData!$B:$B,'Publication Table'!$C$4,AllPublicationData!$D:$D,'Publication Table'!G$7),
IF('Publication Table'!$C$5="Operations cancelled for clinical reasons",
SUMIFS(AllPublicationData!$H:$H,AllPublicationData!$A:$A,'Publication Table'!$B159,AllPublicationData!$B:$B,'Publication Table'!$C$4,AllPublicationData!$D:$D,'Publication Table'!G$7),
IF('Publication Table'!$C$5="Operations cancelled for non-clinical/capacity reasons",
SUMIFS(AllPublicationData!$I:$I,AllPublicationData!$A:$A,'Publication Table'!$B159,AllPublicationData!$B:$B,'Publication Table'!$C$4,AllPublicationData!$D:$D,'Publication Table'!G$7),
IF('Publication Table'!$C$5="Cancellations for other reasons",
SUMIFS(AllPublicationData!$J:$J,AllPublicationData!$A:$A,'Publication Table'!$B159,AllPublicationData!$B:$B,'Publication Table'!$C$4,AllPublicationData!$D:$D,'Publication Table'!G$7)))))))+
IF(AND($C$4="NHS Scotland",$C$5="Total Operations"),
SUMIFS(AllPublicationData!$E:$E,AllPublicationData!$A:$A,'Publication Table'!$B159,AllPublicationData!$B:$B,'Publication Table'!G$7),
IF(AND($C$4="NHS Scotland",$C$5="All Cancelled Operations"),
SUMIFS(AllPublicationData!$F:$F,AllPublicationData!$A:$A,'Publication Table'!$B159,AllPublicationData!$B:$B,'Publication Table'!G$7),
IF(AND($C$4="NHS Scotland",$C$5="Operations cancelled by patient"),
SUMIFS(AllPublicationData!$G:$G,AllPublicationData!$A:$A,'Publication Table'!$B159,AllPublicationData!$B:$B,'Publication Table'!G$7),
IF(AND($C$4="NHS Scotland",$C$5="Operations cancelled for clinical reasons"),
SUMIFS(AllPublicationData!$H:$H,AllPublicationData!$A:$A,'Publication Table'!$B159,AllPublicationData!$B:$B,'Publication Table'!G$7),
IF(AND($C$4="NHS Scotland",$C$5="Operations cancelled for non-clinical/capacity reasons"),
SUMIFS(AllPublicationData!$I:$I,AllPublicationData!$A:$A,'Publication Table'!$B159,AllPublicationData!$B:$B,'Publication Table'!G$7),
IF(AND($C$4="NHS Scotland",$C$5="Cancellations for other reasons"),
SUMIFS(AllPublicationData!$J:$J,AllPublicationData!$A:$A,'Publication Table'!$B159,AllPublicationData!$B:$B,'Publication Table'!G$7)))))))</f>
        <v>0</v>
      </c>
      <c r="H159" s="90">
        <f>IF($C$5="Total Operations",
SUMIFS(AllPublicationData!$E:$E,AllPublicationData!$A:$A,'Publication Table'!$B159,AllPublicationData!$B:$B,'Publication Table'!$C$4,AllPublicationData!$D:$D,'Publication Table'!H$7),
IF('Publication Table'!$C$5="All Cancelled Operations",
SUMIFS(AllPublicationData!$F:$F,AllPublicationData!$A:$A,'Publication Table'!$B159,AllPublicationData!$B:$B,'Publication Table'!$C$4,AllPublicationData!$D:$D,'Publication Table'!H$7),
IF('Publication Table'!$C$5="Operations cancelled by patient",
SUMIFS(AllPublicationData!$G:$G,AllPublicationData!$A:$A,'Publication Table'!$B159,AllPublicationData!$B:$B,'Publication Table'!$C$4,AllPublicationData!$D:$D,'Publication Table'!H$7),
IF('Publication Table'!$C$5="Operations cancelled for clinical reasons",
SUMIFS(AllPublicationData!$H:$H,AllPublicationData!$A:$A,'Publication Table'!$B159,AllPublicationData!$B:$B,'Publication Table'!$C$4,AllPublicationData!$D:$D,'Publication Table'!H$7),
IF('Publication Table'!$C$5="Operations cancelled for non-clinical/capacity reasons",
SUMIFS(AllPublicationData!$I:$I,AllPublicationData!$A:$A,'Publication Table'!$B159,AllPublicationData!$B:$B,'Publication Table'!$C$4,AllPublicationData!$D:$D,'Publication Table'!H$7),
IF('Publication Table'!$C$5="Cancellations for other reasons",
SUMIFS(AllPublicationData!$J:$J,AllPublicationData!$A:$A,'Publication Table'!$B159,AllPublicationData!$B:$B,'Publication Table'!$C$4,AllPublicationData!$D:$D,'Publication Table'!H$7)))))))+
IF(AND($C$4="NHS Scotland",$C$5="Total Operations"),
SUMIFS(AllPublicationData!$E:$E,AllPublicationData!$A:$A,'Publication Table'!$B159,AllPublicationData!$B:$B,'Publication Table'!H$7),
IF(AND($C$4="NHS Scotland",$C$5="All Cancelled Operations"),
SUMIFS(AllPublicationData!$F:$F,AllPublicationData!$A:$A,'Publication Table'!$B159,AllPublicationData!$B:$B,'Publication Table'!H$7),
IF(AND($C$4="NHS Scotland",$C$5="Operations cancelled by patient"),
SUMIFS(AllPublicationData!$G:$G,AllPublicationData!$A:$A,'Publication Table'!$B159,AllPublicationData!$B:$B,'Publication Table'!H$7),
IF(AND($C$4="NHS Scotland",$C$5="Operations cancelled for clinical reasons"),
SUMIFS(AllPublicationData!$H:$H,AllPublicationData!$A:$A,'Publication Table'!$B159,AllPublicationData!$B:$B,'Publication Table'!H$7),
IF(AND($C$4="NHS Scotland",$C$5="Operations cancelled for non-clinical/capacity reasons"),
SUMIFS(AllPublicationData!$I:$I,AllPublicationData!$A:$A,'Publication Table'!$B159,AllPublicationData!$B:$B,'Publication Table'!H$7),
IF(AND($C$4="NHS Scotland",$C$5="Cancellations for other reasons"),
SUMIFS(AllPublicationData!$J:$J,AllPublicationData!$A:$A,'Publication Table'!$B159,AllPublicationData!$B:$B,'Publication Table'!H$7)))))))</f>
        <v>0</v>
      </c>
      <c r="I159" s="90">
        <f>IF($C$5="Total Operations",
SUMIFS(AllPublicationData!$E:$E,AllPublicationData!$A:$A,'Publication Table'!$B159,AllPublicationData!$B:$B,'Publication Table'!$C$4,AllPublicationData!$D:$D,'Publication Table'!I$7),
IF('Publication Table'!$C$5="All Cancelled Operations",
SUMIFS(AllPublicationData!$F:$F,AllPublicationData!$A:$A,'Publication Table'!$B159,AllPublicationData!$B:$B,'Publication Table'!$C$4,AllPublicationData!$D:$D,'Publication Table'!I$7),
IF('Publication Table'!$C$5="Operations cancelled by patient",
SUMIFS(AllPublicationData!$G:$G,AllPublicationData!$A:$A,'Publication Table'!$B159,AllPublicationData!$B:$B,'Publication Table'!$C$4,AllPublicationData!$D:$D,'Publication Table'!I$7),
IF('Publication Table'!$C$5="Operations cancelled for clinical reasons",
SUMIFS(AllPublicationData!$H:$H,AllPublicationData!$A:$A,'Publication Table'!$B159,AllPublicationData!$B:$B,'Publication Table'!$C$4,AllPublicationData!$D:$D,'Publication Table'!I$7),
IF('Publication Table'!$C$5="Operations cancelled for non-clinical/capacity reasons",
SUMIFS(AllPublicationData!$I:$I,AllPublicationData!$A:$A,'Publication Table'!$B159,AllPublicationData!$B:$B,'Publication Table'!$C$4,AllPublicationData!$D:$D,'Publication Table'!I$7),
IF('Publication Table'!$C$5="Cancellations for other reasons",
SUMIFS(AllPublicationData!$J:$J,AllPublicationData!$A:$A,'Publication Table'!$B159,AllPublicationData!$B:$B,'Publication Table'!$C$4,AllPublicationData!$D:$D,'Publication Table'!I$7)))))))+
IF(AND($C$4="NHS Scotland",$C$5="Total Operations"),
SUMIFS(AllPublicationData!$E:$E,AllPublicationData!$A:$A,'Publication Table'!$B159,AllPublicationData!$B:$B,'Publication Table'!I$7),
IF(AND($C$4="NHS Scotland",$C$5="All Cancelled Operations"),
SUMIFS(AllPublicationData!$F:$F,AllPublicationData!$A:$A,'Publication Table'!$B159,AllPublicationData!$B:$B,'Publication Table'!I$7),
IF(AND($C$4="NHS Scotland",$C$5="Operations cancelled by patient"),
SUMIFS(AllPublicationData!$G:$G,AllPublicationData!$A:$A,'Publication Table'!$B159,AllPublicationData!$B:$B,'Publication Table'!I$7),
IF(AND($C$4="NHS Scotland",$C$5="Operations cancelled for clinical reasons"),
SUMIFS(AllPublicationData!$H:$H,AllPublicationData!$A:$A,'Publication Table'!$B159,AllPublicationData!$B:$B,'Publication Table'!I$7),
IF(AND($C$4="NHS Scotland",$C$5="Operations cancelled for non-clinical/capacity reasons"),
SUMIFS(AllPublicationData!$I:$I,AllPublicationData!$A:$A,'Publication Table'!$B159,AllPublicationData!$B:$B,'Publication Table'!I$7),
IF(AND($C$4="NHS Scotland",$C$5="Cancellations for other reasons"),
SUMIFS(AllPublicationData!$J:$J,AllPublicationData!$A:$A,'Publication Table'!$B159,AllPublicationData!$B:$B,'Publication Table'!I$7)))))))</f>
        <v>0</v>
      </c>
      <c r="J159" s="90">
        <f>IF($C$5="Total Operations",
SUMIFS(AllPublicationData!$E:$E,AllPublicationData!$A:$A,'Publication Table'!$B159,AllPublicationData!$B:$B,'Publication Table'!$C$4,AllPublicationData!$D:$D,'Publication Table'!J$7),
IF('Publication Table'!$C$5="All Cancelled Operations",
SUMIFS(AllPublicationData!$F:$F,AllPublicationData!$A:$A,'Publication Table'!$B159,AllPublicationData!$B:$B,'Publication Table'!$C$4,AllPublicationData!$D:$D,'Publication Table'!J$7),
IF('Publication Table'!$C$5="Operations cancelled by patient",
SUMIFS(AllPublicationData!$G:$G,AllPublicationData!$A:$A,'Publication Table'!$B159,AllPublicationData!$B:$B,'Publication Table'!$C$4,AllPublicationData!$D:$D,'Publication Table'!J$7),
IF('Publication Table'!$C$5="Operations cancelled for clinical reasons",
SUMIFS(AllPublicationData!$H:$H,AllPublicationData!$A:$A,'Publication Table'!$B159,AllPublicationData!$B:$B,'Publication Table'!$C$4,AllPublicationData!$D:$D,'Publication Table'!J$7),
IF('Publication Table'!$C$5="Operations cancelled for non-clinical/capacity reasons",
SUMIFS(AllPublicationData!$I:$I,AllPublicationData!$A:$A,'Publication Table'!$B159,AllPublicationData!$B:$B,'Publication Table'!$C$4,AllPublicationData!$D:$D,'Publication Table'!J$7),
IF('Publication Table'!$C$5="Cancellations for other reasons",
SUMIFS(AllPublicationData!$J:$J,AllPublicationData!$A:$A,'Publication Table'!$B159,AllPublicationData!$B:$B,'Publication Table'!$C$4,AllPublicationData!$D:$D,'Publication Table'!J$7)))))))+
IF(AND($C$4="NHS Scotland",$C$5="Total Operations"),
SUMIFS(AllPublicationData!$E:$E,AllPublicationData!$A:$A,'Publication Table'!$B159,AllPublicationData!$B:$B,'Publication Table'!J$7),
IF(AND($C$4="NHS Scotland",$C$5="All Cancelled Operations"),
SUMIFS(AllPublicationData!$F:$F,AllPublicationData!$A:$A,'Publication Table'!$B159,AllPublicationData!$B:$B,'Publication Table'!J$7),
IF(AND($C$4="NHS Scotland",$C$5="Operations cancelled by patient"),
SUMIFS(AllPublicationData!$G:$G,AllPublicationData!$A:$A,'Publication Table'!$B159,AllPublicationData!$B:$B,'Publication Table'!J$7),
IF(AND($C$4="NHS Scotland",$C$5="Operations cancelled for clinical reasons"),
SUMIFS(AllPublicationData!$H:$H,AllPublicationData!$A:$A,'Publication Table'!$B159,AllPublicationData!$B:$B,'Publication Table'!J$7),
IF(AND($C$4="NHS Scotland",$C$5="Operations cancelled for non-clinical/capacity reasons"),
SUMIFS(AllPublicationData!$I:$I,AllPublicationData!$A:$A,'Publication Table'!$B159,AllPublicationData!$B:$B,'Publication Table'!J$7),
IF(AND($C$4="NHS Scotland",$C$5="Cancellations for other reasons"),
SUMIFS(AllPublicationData!$J:$J,AllPublicationData!$A:$A,'Publication Table'!$B159,AllPublicationData!$B:$B,'Publication Table'!J$7)))))))</f>
        <v>0</v>
      </c>
      <c r="K159" s="90">
        <f>IF($C$5="Total Operations",
SUMIFS(AllPublicationData!$E:$E,AllPublicationData!$A:$A,'Publication Table'!$B159,AllPublicationData!$B:$B,'Publication Table'!$C$4,AllPublicationData!$D:$D,'Publication Table'!K$7),
IF('Publication Table'!$C$5="All Cancelled Operations",
SUMIFS(AllPublicationData!$F:$F,AllPublicationData!$A:$A,'Publication Table'!$B159,AllPublicationData!$B:$B,'Publication Table'!$C$4,AllPublicationData!$D:$D,'Publication Table'!K$7),
IF('Publication Table'!$C$5="Operations cancelled by patient",
SUMIFS(AllPublicationData!$G:$G,AllPublicationData!$A:$A,'Publication Table'!$B159,AllPublicationData!$B:$B,'Publication Table'!$C$4,AllPublicationData!$D:$D,'Publication Table'!K$7),
IF('Publication Table'!$C$5="Operations cancelled for clinical reasons",
SUMIFS(AllPublicationData!$H:$H,AllPublicationData!$A:$A,'Publication Table'!$B159,AllPublicationData!$B:$B,'Publication Table'!$C$4,AllPublicationData!$D:$D,'Publication Table'!K$7),
IF('Publication Table'!$C$5="Operations cancelled for non-clinical/capacity reasons",
SUMIFS(AllPublicationData!$I:$I,AllPublicationData!$A:$A,'Publication Table'!$B159,AllPublicationData!$B:$B,'Publication Table'!$C$4,AllPublicationData!$D:$D,'Publication Table'!K$7),
IF('Publication Table'!$C$5="Cancellations for other reasons",
SUMIFS(AllPublicationData!$J:$J,AllPublicationData!$A:$A,'Publication Table'!$B159,AllPublicationData!$B:$B,'Publication Table'!$C$4,AllPublicationData!$D:$D,'Publication Table'!K$7)))))))+
IF(AND($C$4="NHS Scotland",$C$5="Total Operations"),
SUMIFS(AllPublicationData!$E:$E,AllPublicationData!$A:$A,'Publication Table'!$B159,AllPublicationData!$B:$B,'Publication Table'!K$7),
IF(AND($C$4="NHS Scotland",$C$5="All Cancelled Operations"),
SUMIFS(AllPublicationData!$F:$F,AllPublicationData!$A:$A,'Publication Table'!$B159,AllPublicationData!$B:$B,'Publication Table'!K$7),
IF(AND($C$4="NHS Scotland",$C$5="Operations cancelled by patient"),
SUMIFS(AllPublicationData!$G:$G,AllPublicationData!$A:$A,'Publication Table'!$B159,AllPublicationData!$B:$B,'Publication Table'!K$7),
IF(AND($C$4="NHS Scotland",$C$5="Operations cancelled for clinical reasons"),
SUMIFS(AllPublicationData!$H:$H,AllPublicationData!$A:$A,'Publication Table'!$B159,AllPublicationData!$B:$B,'Publication Table'!K$7),
IF(AND($C$4="NHS Scotland",$C$5="Operations cancelled for non-clinical/capacity reasons"),
SUMIFS(AllPublicationData!$I:$I,AllPublicationData!$A:$A,'Publication Table'!$B159,AllPublicationData!$B:$B,'Publication Table'!K$7),
IF(AND($C$4="NHS Scotland",$C$5="Cancellations for other reasons"),
SUMIFS(AllPublicationData!$J:$J,AllPublicationData!$A:$A,'Publication Table'!$B159,AllPublicationData!$B:$B,'Publication Table'!K$7)))))))</f>
        <v>0</v>
      </c>
      <c r="L159" s="90">
        <f>IF($C$5="Total Operations",
SUMIFS(AllPublicationData!$E:$E,AllPublicationData!$A:$A,'Publication Table'!$B159,AllPublicationData!$B:$B,'Publication Table'!$C$4,AllPublicationData!$D:$D,'Publication Table'!L$7),
IF('Publication Table'!$C$5="All Cancelled Operations",
SUMIFS(AllPublicationData!$F:$F,AllPublicationData!$A:$A,'Publication Table'!$B159,AllPublicationData!$B:$B,'Publication Table'!$C$4,AllPublicationData!$D:$D,'Publication Table'!L$7),
IF('Publication Table'!$C$5="Operations cancelled by patient",
SUMIFS(AllPublicationData!$G:$G,AllPublicationData!$A:$A,'Publication Table'!$B159,AllPublicationData!$B:$B,'Publication Table'!$C$4,AllPublicationData!$D:$D,'Publication Table'!L$7),
IF('Publication Table'!$C$5="Operations cancelled for clinical reasons",
SUMIFS(AllPublicationData!$H:$H,AllPublicationData!$A:$A,'Publication Table'!$B159,AllPublicationData!$B:$B,'Publication Table'!$C$4,AllPublicationData!$D:$D,'Publication Table'!L$7),
IF('Publication Table'!$C$5="Operations cancelled for non-clinical/capacity reasons",
SUMIFS(AllPublicationData!$I:$I,AllPublicationData!$A:$A,'Publication Table'!$B159,AllPublicationData!$B:$B,'Publication Table'!$C$4,AllPublicationData!$D:$D,'Publication Table'!L$7),
IF('Publication Table'!$C$5="Cancellations for other reasons",
SUMIFS(AllPublicationData!$J:$J,AllPublicationData!$A:$A,'Publication Table'!$B159,AllPublicationData!$B:$B,'Publication Table'!$C$4,AllPublicationData!$D:$D,'Publication Table'!L$7)))))))+
IF(AND($C$4="NHS Scotland",$C$5="Total Operations"),
SUMIFS(AllPublicationData!$E:$E,AllPublicationData!$A:$A,'Publication Table'!$B159,AllPublicationData!$B:$B,'Publication Table'!L$7),
IF(AND($C$4="NHS Scotland",$C$5="All Cancelled Operations"),
SUMIFS(AllPublicationData!$F:$F,AllPublicationData!$A:$A,'Publication Table'!$B159,AllPublicationData!$B:$B,'Publication Table'!L$7),
IF(AND($C$4="NHS Scotland",$C$5="Operations cancelled by patient"),
SUMIFS(AllPublicationData!$G:$G,AllPublicationData!$A:$A,'Publication Table'!$B159,AllPublicationData!$B:$B,'Publication Table'!L$7),
IF(AND($C$4="NHS Scotland",$C$5="Operations cancelled for clinical reasons"),
SUMIFS(AllPublicationData!$H:$H,AllPublicationData!$A:$A,'Publication Table'!$B159,AllPublicationData!$B:$B,'Publication Table'!L$7),
IF(AND($C$4="NHS Scotland",$C$5="Operations cancelled for non-clinical/capacity reasons"),
SUMIFS(AllPublicationData!$I:$I,AllPublicationData!$A:$A,'Publication Table'!$B159,AllPublicationData!$B:$B,'Publication Table'!L$7),
IF(AND($C$4="NHS Scotland",$C$5="Cancellations for other reasons"),
SUMIFS(AllPublicationData!$J:$J,AllPublicationData!$A:$A,'Publication Table'!$B159,AllPublicationData!$B:$B,'Publication Table'!L$7)))))))</f>
        <v>0</v>
      </c>
      <c r="M159" s="90">
        <f>IF($C$5="Total Operations",
SUMIFS(AllPublicationData!$E:$E,AllPublicationData!$A:$A,'Publication Table'!$B159,AllPublicationData!$B:$B,'Publication Table'!$C$4,AllPublicationData!$D:$D,'Publication Table'!M$7),
IF('Publication Table'!$C$5="All Cancelled Operations",
SUMIFS(AllPublicationData!$F:$F,AllPublicationData!$A:$A,'Publication Table'!$B159,AllPublicationData!$B:$B,'Publication Table'!$C$4,AllPublicationData!$D:$D,'Publication Table'!M$7),
IF('Publication Table'!$C$5="Operations cancelled by patient",
SUMIFS(AllPublicationData!$G:$G,AllPublicationData!$A:$A,'Publication Table'!$B159,AllPublicationData!$B:$B,'Publication Table'!$C$4,AllPublicationData!$D:$D,'Publication Table'!M$7),
IF('Publication Table'!$C$5="Operations cancelled for clinical reasons",
SUMIFS(AllPublicationData!$G:$G,AllPublicationData!$A:$A,'Publication Table'!$B159,AllPublicationData!$B:$B,'Publication Table'!$C$4,AllPublicationData!$D:$D,'Publication Table'!M$7),
IF('Publication Table'!$C$5="Operations cancelled for non-clinical/capacity reasons",
SUMIFS(AllPublicationData!$G:$G,AllPublicationData!$A:$A,'Publication Table'!$B159,AllPublicationData!$B:$B,'Publication Table'!$C$4,AllPublicationData!$D:$D,'Publication Table'!M$7),
IF('Publication Table'!$C$5="Cancellations for other reasons",
SUMIFS(AllPublicationData!$G:$G,AllPublicationData!$A:$A,'Publication Table'!$B159,AllPublicationData!$B:$B,'Publication Table'!$C$4,AllPublicationData!$D:$D,'Publication Table'!M$7)))))))+
IF(AND($C$4="NHS Scotland",$C$5="Total Operations"),
SUMIFS(AllPublicationData!$E:$E,AllPublicationData!$A:$A,'Publication Table'!$B159,AllPublicationData!$B:$B,'Publication Table'!M$7),
IF(AND($C$4="NHS Scotland",$C$5="All Cancelled Operations"),
SUMIFS(AllPublicationData!$F:$F,AllPublicationData!$A:$A,'Publication Table'!$B159,AllPublicationData!$B:$B,'Publication Table'!M$7),
IF(AND($C$4="NHS Scotland",$C$5="Operations cancelled by patient"),
SUMIFS(AllPublicationData!$G:$G,AllPublicationData!$A:$A,'Publication Table'!$B159,AllPublicationData!$B:$B,'Publication Table'!M$7),
IF(AND($C$4="NHS Scotland",$C$5="Operations cancelled for clinical reasons"),
SUMIFS(AllPublicationData!$H:$H,AllPublicationData!$A:$A,'Publication Table'!$B159,AllPublicationData!$B:$B,'Publication Table'!M$7),
IF(AND($C$4="NHS Scotland",$C$5="Operations cancelled for non-clinical/capacity reasons"),
SUMIFS(AllPublicationData!$I:$I,AllPublicationData!$A:$A,'Publication Table'!$B159,AllPublicationData!$B:$B,'Publication Table'!M$7),
IF(AND($C$4="NHS Scotland",$C$5="Cancellations for other reasons"),
SUMIFS(AllPublicationData!$J:$J,AllPublicationData!$A:$A,'Publication Table'!$B159,AllPublicationData!$B:$B,'Publication Table'!M$7)))))))</f>
        <v>0</v>
      </c>
      <c r="N159" s="90">
        <f>IF($C$5="Total Operations",
SUMIFS(AllPublicationData!$E:$E,AllPublicationData!$A:$A,'Publication Table'!$B159,AllPublicationData!$B:$B,'Publication Table'!$C$4,AllPublicationData!$D:$D,'Publication Table'!N$7),
IF('Publication Table'!$C$5="All Cancelled Operations",
SUMIFS(AllPublicationData!$F:$F,AllPublicationData!$A:$A,'Publication Table'!$B159,AllPublicationData!$B:$B,'Publication Table'!$C$4,AllPublicationData!$D:$D,'Publication Table'!N$7),
IF('Publication Table'!$C$5="Operations cancelled by patient",
SUMIFS(AllPublicationData!$G:$G,AllPublicationData!$A:$A,'Publication Table'!$B159,AllPublicationData!$B:$B,'Publication Table'!$C$4,AllPublicationData!$D:$D,'Publication Table'!N$7),
IF('Publication Table'!$C$5="Operations cancelled for clinical reasons",
SUMIFS(AllPublicationData!$G:$G,AllPublicationData!$A:$A,'Publication Table'!$B159,AllPublicationData!$B:$B,'Publication Table'!$C$4,AllPublicationData!$D:$D,'Publication Table'!N$7),
IF('Publication Table'!$C$5="Operations cancelled for non-clinical/capacity reasons",
SUMIFS(AllPublicationData!$G:$G,AllPublicationData!$A:$A,'Publication Table'!$B159,AllPublicationData!$B:$B,'Publication Table'!$C$4,AllPublicationData!$D:$D,'Publication Table'!N$7),
IF('Publication Table'!$C$5="Cancellations for other reasons",
SUMIFS(AllPublicationData!$G:$G,AllPublicationData!$A:$A,'Publication Table'!$B159,AllPublicationData!$B:$B,'Publication Table'!$C$4,AllPublicationData!$D:$D,'Publication Table'!N$7)))))))+
IF(AND($C$4="NHS Scotland",$C$5="Total Operations"),
SUMIFS(AllPublicationData!$E:$E,AllPublicationData!$A:$A,'Publication Table'!$B159,AllPublicationData!$B:$B,'Publication Table'!N$7),
IF(AND($C$4="NHS Scotland",$C$5="All Cancelled Operations"),
SUMIFS(AllPublicationData!$F:$F,AllPublicationData!$A:$A,'Publication Table'!$B159,AllPublicationData!$B:$B,'Publication Table'!N$7),
IF(AND($C$4="NHS Scotland",$C$5="Operations cancelled by patient"),
SUMIFS(AllPublicationData!$G:$G,AllPublicationData!$A:$A,'Publication Table'!$B159,AllPublicationData!$B:$B,'Publication Table'!N$7),
IF(AND($C$4="NHS Scotland",$C$5="Operations cancelled for clinical reasons"),
SUMIFS(AllPublicationData!$H:$H,AllPublicationData!$A:$A,'Publication Table'!$B159,AllPublicationData!$B:$B,'Publication Table'!N$7),
IF(AND($C$4="NHS Scotland",$C$5="Operations cancelled for non-clinical/capacity reasons"),
SUMIFS(AllPublicationData!$I:$I,AllPublicationData!$A:$A,'Publication Table'!$B159,AllPublicationData!$B:$B,'Publication Table'!N$7),
IF(AND($C$4="NHS Scotland",$C$5="Cancellations for other reasons"),
SUMIFS(AllPublicationData!$J:$J,AllPublicationData!$A:$A,'Publication Table'!$B159,AllPublicationData!$B:$B,'Publication Table'!N$7)))))))</f>
        <v>0</v>
      </c>
      <c r="O159" s="90">
        <f>IF($C$5="Total Operations",
SUMIFS(AllPublicationData!$E:$E,AllPublicationData!$A:$A,'Publication Table'!$B159,AllPublicationData!$B:$B,'Publication Table'!$C$4,AllPublicationData!$D:$D,'Publication Table'!O$7),
IF('Publication Table'!$C$5="All Cancelled Operations",
SUMIFS(AllPublicationData!$F:$F,AllPublicationData!$A:$A,'Publication Table'!$B159,AllPublicationData!$B:$B,'Publication Table'!$C$4,AllPublicationData!$D:$D,'Publication Table'!O$7),
IF('Publication Table'!$C$5="Operations cancelled by patient",
SUMIFS(AllPublicationData!$G:$G,AllPublicationData!$A:$A,'Publication Table'!$B159,AllPublicationData!$B:$B,'Publication Table'!$C$4,AllPublicationData!$D:$D,'Publication Table'!O$7),
IF('Publication Table'!$C$5="Operations cancelled for clinical reasons",
SUMIFS(AllPublicationData!$G:$G,AllPublicationData!$A:$A,'Publication Table'!$B159,AllPublicationData!$B:$B,'Publication Table'!$C$4,AllPublicationData!$D:$D,'Publication Table'!O$7),
IF('Publication Table'!$C$5="Operations cancelled for non-clinical/capacity reasons",
SUMIFS(AllPublicationData!$G:$G,AllPublicationData!$A:$A,'Publication Table'!$B159,AllPublicationData!$B:$B,'Publication Table'!$C$4,AllPublicationData!$D:$D,'Publication Table'!O$7),
IF('Publication Table'!$C$5="Cancellations for other reasons",
SUMIFS(AllPublicationData!$G:$G,AllPublicationData!$A:$A,'Publication Table'!$B159,AllPublicationData!$B:$B,'Publication Table'!$C$4,AllPublicationData!$D:$D,'Publication Table'!O$7)))))))+
IF(AND($C$4="NHS Scotland",$C$5="Total Operations"),
SUMIFS(AllPublicationData!$E:$E,AllPublicationData!$A:$A,'Publication Table'!$B159,AllPublicationData!$B:$B,'Publication Table'!O$7),
IF(AND($C$4="NHS Scotland",$C$5="All Cancelled Operations"),
SUMIFS(AllPublicationData!$F:$F,AllPublicationData!$A:$A,'Publication Table'!$B159,AllPublicationData!$B:$B,'Publication Table'!O$7),
IF(AND($C$4="NHS Scotland",$C$5="Operations cancelled by patient"),
SUMIFS(AllPublicationData!$G:$G,AllPublicationData!$A:$A,'Publication Table'!$B159,AllPublicationData!$B:$B,'Publication Table'!O$7),
IF(AND($C$4="NHS Scotland",$C$5="Operations cancelled for clinical reasons"),
SUMIFS(AllPublicationData!$H:$H,AllPublicationData!$A:$A,'Publication Table'!$B159,AllPublicationData!$B:$B,'Publication Table'!O$7),
IF(AND($C$4="NHS Scotland",$C$5="Operations cancelled for non-clinical/capacity reasons"),
SUMIFS(AllPublicationData!$I:$I,AllPublicationData!$A:$A,'Publication Table'!$B159,AllPublicationData!$B:$B,'Publication Table'!O$7),
IF(AND($C$4="NHS Scotland",$C$5="Cancellations for other reasons"),
SUMIFS(AllPublicationData!$J:$J,AllPublicationData!$A:$A,'Publication Table'!$B159,AllPublicationData!$B:$B,'Publication Table'!O$7)))))))</f>
        <v>0</v>
      </c>
      <c r="P159" s="90">
        <f>IF($C$5="Total Operations",
SUMIFS(AllPublicationData!$E:$E,AllPublicationData!$A:$A,'Publication Table'!$B159,AllPublicationData!$B:$B,'Publication Table'!$C$4,AllPublicationData!$D:$D,'Publication Table'!P$7),
IF('Publication Table'!$C$5="All Cancelled Operations",
SUMIFS(AllPublicationData!$F:$F,AllPublicationData!$A:$A,'Publication Table'!$B159,AllPublicationData!$B:$B,'Publication Table'!$C$4,AllPublicationData!$D:$D,'Publication Table'!P$7),
IF('Publication Table'!$C$5="Operations cancelled by patient",
SUMIFS(AllPublicationData!$G:$G,AllPublicationData!$A:$A,'Publication Table'!$B159,AllPublicationData!$B:$B,'Publication Table'!$C$4,AllPublicationData!$D:$D,'Publication Table'!P$7),
IF('Publication Table'!$C$5="Operations cancelled for clinical reasons",
SUMIFS(AllPublicationData!$G:$G,AllPublicationData!$A:$A,'Publication Table'!$B159,AllPublicationData!$B:$B,'Publication Table'!$C$4,AllPublicationData!$D:$D,'Publication Table'!P$7),
IF('Publication Table'!$C$5="Operations cancelled for non-clinical/capacity reasons",
SUMIFS(AllPublicationData!$G:$G,AllPublicationData!$A:$A,'Publication Table'!$B159,AllPublicationData!$B:$B,'Publication Table'!$C$4,AllPublicationData!$D:$D,'Publication Table'!P$7),
IF('Publication Table'!$C$5="Cancellations for other reasons",
SUMIFS(AllPublicationData!$G:$G,AllPublicationData!$A:$A,'Publication Table'!$B159,AllPublicationData!$B:$B,'Publication Table'!$C$4,AllPublicationData!$D:$D,'Publication Table'!P$7)))))))+
IF(AND($C$4="NHS Scotland",$C$5="Total Operations"),
SUMIFS(AllPublicationData!$E:$E,AllPublicationData!$A:$A,'Publication Table'!$B159,AllPublicationData!$B:$B,'Publication Table'!P$7),
IF(AND($C$4="NHS Scotland",$C$5="All Cancelled Operations"),
SUMIFS(AllPublicationData!$F:$F,AllPublicationData!$A:$A,'Publication Table'!$B159,AllPublicationData!$B:$B,'Publication Table'!P$7),
IF(AND($C$4="NHS Scotland",$C$5="Operations cancelled by patient"),
SUMIFS(AllPublicationData!$G:$G,AllPublicationData!$A:$A,'Publication Table'!$B159,AllPublicationData!$B:$B,'Publication Table'!P$7),
IF(AND($C$4="NHS Scotland",$C$5="Operations cancelled for clinical reasons"),
SUMIFS(AllPublicationData!$H:$H,AllPublicationData!$A:$A,'Publication Table'!$B159,AllPublicationData!$B:$B,'Publication Table'!P$7),
IF(AND($C$4="NHS Scotland",$C$5="Operations cancelled for non-clinical/capacity reasons"),
SUMIFS(AllPublicationData!$I:$I,AllPublicationData!$A:$A,'Publication Table'!$B159,AllPublicationData!$B:$B,'Publication Table'!P$7),
IF(AND($C$4="NHS Scotland",$C$5="Cancellations for other reasons"),
SUMIFS(AllPublicationData!$J:$J,AllPublicationData!$A:$A,'Publication Table'!$B159,AllPublicationData!$B:$B,'Publication Table'!P$7)))))))</f>
        <v>0</v>
      </c>
      <c r="Q159" s="90">
        <f>IF($C$5="Total Operations",
SUMIFS(AllPublicationData!$E:$E,AllPublicationData!$A:$A,'Publication Table'!$B159,AllPublicationData!$B:$B,'Publication Table'!$C$4,AllPublicationData!$D:$D,'Publication Table'!Q$7),
IF('Publication Table'!$C$5="All Cancelled Operations",
SUMIFS(AllPublicationData!$F:$F,AllPublicationData!$A:$A,'Publication Table'!$B159,AllPublicationData!$B:$B,'Publication Table'!$C$4,AllPublicationData!$D:$D,'Publication Table'!Q$7),
IF('Publication Table'!$C$5="Operations cancelled by patient",
SUMIFS(AllPublicationData!$G:$G,AllPublicationData!$A:$A,'Publication Table'!$B159,AllPublicationData!$B:$B,'Publication Table'!$C$4,AllPublicationData!$D:$D,'Publication Table'!Q$7),
IF('Publication Table'!$C$5="Operations cancelled for clinical reasons",
SUMIFS(AllPublicationData!$G:$G,AllPublicationData!$A:$A,'Publication Table'!$B159,AllPublicationData!$B:$B,'Publication Table'!$C$4,AllPublicationData!$D:$D,'Publication Table'!Q$7),
IF('Publication Table'!$C$5="Operations cancelled for non-clinical/capacity reasons",
SUMIFS(AllPublicationData!$G:$G,AllPublicationData!$A:$A,'Publication Table'!$B159,AllPublicationData!$B:$B,'Publication Table'!$C$4,AllPublicationData!$D:$D,'Publication Table'!Q$7),
IF('Publication Table'!$C$5="Cancellations for other reasons",
SUMIFS(AllPublicationData!$G:$G,AllPublicationData!$A:$A,'Publication Table'!$B159,AllPublicationData!$B:$B,'Publication Table'!$C$4,AllPublicationData!$D:$D,'Publication Table'!Q$7)))))))+
IF(AND($C$4="NHS Scotland",$C$5="Total Operations"),
SUMIFS(AllPublicationData!$E:$E,AllPublicationData!$A:$A,'Publication Table'!$B159,AllPublicationData!$B:$B,'Publication Table'!Q$7),
IF(AND($C$4="NHS Scotland",$C$5="All Cancelled Operations"),
SUMIFS(AllPublicationData!$F:$F,AllPublicationData!$A:$A,'Publication Table'!$B159,AllPublicationData!$B:$B,'Publication Table'!Q$7),
IF(AND($C$4="NHS Scotland",$C$5="Operations cancelled by patient"),
SUMIFS(AllPublicationData!$G:$G,AllPublicationData!$A:$A,'Publication Table'!$B159,AllPublicationData!$B:$B,'Publication Table'!Q$7),
IF(AND($C$4="NHS Scotland",$C$5="Operations cancelled for clinical reasons"),
SUMIFS(AllPublicationData!$H:$H,AllPublicationData!$A:$A,'Publication Table'!$B159,AllPublicationData!$B:$B,'Publication Table'!Q$7),
IF(AND($C$4="NHS Scotland",$C$5="Operations cancelled for non-clinical/capacity reasons"),
SUMIFS(AllPublicationData!$I:$I,AllPublicationData!$A:$A,'Publication Table'!$B159,AllPublicationData!$B:$B,'Publication Table'!Q$7),
IF(AND($C$4="NHS Scotland",$C$5="Cancellations for other reasons"),
SUMIFS(AllPublicationData!$J:$J,AllPublicationData!$A:$A,'Publication Table'!$B159,AllPublicationData!$B:$B,'Publication Table'!Q$7)))))))</f>
        <v>0</v>
      </c>
      <c r="R159" s="90">
        <f>IF($C$5="Total Operations",
SUMIFS(AllPublicationData!$E:$E,AllPublicationData!$A:$A,'Publication Table'!$B159,AllPublicationData!$B:$B,'Publication Table'!$C$4,AllPublicationData!$D:$D,'Publication Table'!R$7),
IF('Publication Table'!$C$5="All Cancelled Operations",
SUMIFS(AllPublicationData!$F:$F,AllPublicationData!$A:$A,'Publication Table'!$B159,AllPublicationData!$B:$B,'Publication Table'!$C$4,AllPublicationData!$D:$D,'Publication Table'!R$7),
IF('Publication Table'!$C$5="Operations cancelled by patient",
SUMIFS(AllPublicationData!$G:$G,AllPublicationData!$A:$A,'Publication Table'!$B159,AllPublicationData!$B:$B,'Publication Table'!$C$4,AllPublicationData!$D:$D,'Publication Table'!R$7),
IF('Publication Table'!$C$5="Operations cancelled for clinical reasons",
SUMIFS(AllPublicationData!$G:$G,AllPublicationData!$A:$A,'Publication Table'!$B159,AllPublicationData!$B:$B,'Publication Table'!$C$4,AllPublicationData!$D:$D,'Publication Table'!R$7),
IF('Publication Table'!$C$5="Operations cancelled for non-clinical/capacity reasons",
SUMIFS(AllPublicationData!$G:$G,AllPublicationData!$A:$A,'Publication Table'!$B159,AllPublicationData!$B:$B,'Publication Table'!$C$4,AllPublicationData!$D:$D,'Publication Table'!R$7),
IF('Publication Table'!$C$5="Cancellations for other reasons",
SUMIFS(AllPublicationData!$G:$G,AllPublicationData!$A:$A,'Publication Table'!$B159,AllPublicationData!$B:$B,'Publication Table'!$C$4,AllPublicationData!$D:$D,'Publication Table'!R$7)))))))+
IF(AND($C$4="NHS Scotland",$C$5="Total Operations"),
SUMIFS(AllPublicationData!$E:$E,AllPublicationData!$A:$A,'Publication Table'!$B159,AllPublicationData!$B:$B,'Publication Table'!R$7),
IF(AND($C$4="NHS Scotland",$C$5="All Cancelled Operations"),
SUMIFS(AllPublicationData!$F:$F,AllPublicationData!$A:$A,'Publication Table'!$B159,AllPublicationData!$B:$B,'Publication Table'!R$7),
IF(AND($C$4="NHS Scotland",$C$5="Operations cancelled by patient"),
SUMIFS(AllPublicationData!$G:$G,AllPublicationData!$A:$A,'Publication Table'!$B159,AllPublicationData!$B:$B,'Publication Table'!R$7),
IF(AND($C$4="NHS Scotland",$C$5="Operations cancelled for clinical reasons"),
SUMIFS(AllPublicationData!$H:$H,AllPublicationData!$A:$A,'Publication Table'!$B159,AllPublicationData!$B:$B,'Publication Table'!R$7),
IF(AND($C$4="NHS Scotland",$C$5="Operations cancelled for non-clinical/capacity reasons"),
SUMIFS(AllPublicationData!$I:$I,AllPublicationData!$A:$A,'Publication Table'!$B159,AllPublicationData!$B:$B,'Publication Table'!R$7),
IF(AND($C$4="NHS Scotland",$C$5="Cancellations for other reasons"),
SUMIFS(AllPublicationData!$J:$J,AllPublicationData!$A:$A,'Publication Table'!$B159,AllPublicationData!$B:$B,'Publication Table'!R$7)))))))</f>
        <v>0</v>
      </c>
    </row>
    <row r="160" spans="3:18" x14ac:dyDescent="0.35">
      <c r="C160" s="81">
        <f>IF($C$5="Total Operations",
SUMIFS(AllPublicationData!$E:$E,AllPublicationData!$A:$A,'Publication Table'!$B160,AllPublicationData!$B:$B,'Publication Table'!$C$4),
IF('Publication Table'!$C$5="All Cancelled Operations",
SUMIFS(AllPublicationData!$F:$F,AllPublicationData!$A:$A,'Publication Table'!$B160,AllPublicationData!$B:$B,'Publication Table'!$C$4),
IF('Publication Table'!$C$5="Operations cancelled by patient",
SUMIFS(AllPublicationData!$G:$G,AllPublicationData!$A:$A,'Publication Table'!$B160,AllPublicationData!$B:$B,'Publication Table'!$C$4),
IF('Publication Table'!$C$5="Operations cancelled for clinical reasons",
SUMIFS(AllPublicationData!$H:$H,AllPublicationData!$A:$A,'Publication Table'!$B160,AllPublicationData!$B:$B,'Publication Table'!$C$4),
IF('Publication Table'!$C$5="Operations cancelled for non-clinical/capacity reasons",
SUMIFS(AllPublicationData!$I:$I,AllPublicationData!$A:$A,'Publication Table'!$B160,AllPublicationData!$B:$B,'Publication Table'!$C$4),
IF('Publication Table'!$C$5="Cancellations for other reasons",
SUMIFS(AllPublicationData!$J:$J,AllPublicationData!$A:$A,'Publication Table'!$B160,AllPublicationData!$B:$B,'Publication Table'!$C$4)))))))+
IF(AND($C$4="NHS Scotland",$C$5="Total Operations"),
SUMIFS(AllPublicationData!$E:$E,AllPublicationData!$A:$A,'Publication Table'!$B160),
IF(AND($C$4="NHS Scotland",$C$5="All Cancelled Operations"),
SUMIFS(AllPublicationData!$F:$F,AllPublicationData!$A:$A,'Publication Table'!$B160),
IF(AND($C$4="NHS Scotland",$C$5="Operations cancelled by patient"),
SUMIFS(AllPublicationData!$G:$G,AllPublicationData!$A:$A,'Publication Table'!$B160),
IF(AND($C$4="NHS Scotland",$C$5="Operations cancelled for clinical reasons"),
SUMIFS(AllPublicationData!$H:$H,AllPublicationData!$A:$A,'Publication Table'!$B160),
IF(AND($C$4="NHS Scotland",$C$5="Operations cancelled for non-clinical/capacity reasons"),
SUMIFS(AllPublicationData!$I:$I,AllPublicationData!$A:$A,'Publication Table'!$B160),
IF(AND($C$4="NHS Scotland",$C$5="Cancellations for other reasons"),
SUMIFS(AllPublicationData!$J:$J,AllPublicationData!$A:$A,'Publication Table'!$B160)))))))</f>
        <v>0</v>
      </c>
      <c r="D160" s="90">
        <f>IF($C$5="Total Operations",
SUMIFS(AllPublicationData!$E:$E,AllPublicationData!$A:$A,'Publication Table'!$B160,AllPublicationData!$B:$B,'Publication Table'!$C$4,AllPublicationData!$D:$D,'Publication Table'!D$7),
IF('Publication Table'!$C$5="All Cancelled Operations",
SUMIFS(AllPublicationData!$F:$F,AllPublicationData!$A:$A,'Publication Table'!$B160,AllPublicationData!$B:$B,'Publication Table'!$C$4,AllPublicationData!$D:$D,'Publication Table'!D$7),
IF('Publication Table'!$C$5="Operations cancelled by patient",
SUMIFS(AllPublicationData!$G:$G,AllPublicationData!$A:$A,'Publication Table'!$B160,AllPublicationData!$B:$B,'Publication Table'!$C$4,AllPublicationData!$D:$D,'Publication Table'!D$7),
IF('Publication Table'!$C$5="Operations cancelled for clinical reasons",
SUMIFS(AllPublicationData!$H:$H,AllPublicationData!$A:$A,'Publication Table'!$B160,AllPublicationData!$B:$B,'Publication Table'!$C$4,AllPublicationData!$D:$D,'Publication Table'!D$7),
IF('Publication Table'!$C$5="Operations cancelled for non-clinical/capacity reasons",
SUMIFS(AllPublicationData!$I:$I,AllPublicationData!$A:$A,'Publication Table'!$B160,AllPublicationData!$B:$B,'Publication Table'!$C$4,AllPublicationData!$D:$D,'Publication Table'!D$7),
IF('Publication Table'!$C$5="Cancellations for other reasons",
SUMIFS(AllPublicationData!$J:$J,AllPublicationData!$A:$A,'Publication Table'!$B160,AllPublicationData!$B:$B,'Publication Table'!$C$4,AllPublicationData!$D:$D,'Publication Table'!D$7)))))))+
IF(AND($C$4="NHS Scotland",$C$5="Total Operations"),
SUMIFS(AllPublicationData!$E:$E,AllPublicationData!$A:$A,'Publication Table'!$B160,AllPublicationData!$B:$B,'Publication Table'!D$7),
IF(AND($C$4="NHS Scotland",$C$5="All Cancelled Operations"),
SUMIFS(AllPublicationData!$F:$F,AllPublicationData!$A:$A,'Publication Table'!$B160,AllPublicationData!$B:$B,'Publication Table'!D$7),
IF(AND($C$4="NHS Scotland",$C$5="Operations cancelled by patient"),
SUMIFS(AllPublicationData!$G:$G,AllPublicationData!$A:$A,'Publication Table'!$B160,AllPublicationData!$B:$B,'Publication Table'!D$7),
IF(AND($C$4="NHS Scotland",$C$5="Operations cancelled for clinical reasons"),
SUMIFS(AllPublicationData!$H:$H,AllPublicationData!$A:$A,'Publication Table'!$B160,AllPublicationData!$B:$B,'Publication Table'!D$7),
IF(AND($C$4="NHS Scotland",$C$5="Operations cancelled for non-clinical/capacity reasons"),
SUMIFS(AllPublicationData!$I:$I,AllPublicationData!$A:$A,'Publication Table'!$B160,AllPublicationData!$B:$B,'Publication Table'!D$7),
IF(AND($C$4="NHS Scotland",$C$5="Cancellations for other reasons"),
SUMIFS(AllPublicationData!$J:$J,AllPublicationData!$A:$A,'Publication Table'!$B160,AllPublicationData!$B:$B,'Publication Table'!D$7)))))))</f>
        <v>0</v>
      </c>
      <c r="E160" s="90">
        <f>IF($C$5="Total Operations",
SUMIFS(AllPublicationData!$E:$E,AllPublicationData!$A:$A,'Publication Table'!$B160,AllPublicationData!$B:$B,'Publication Table'!$C$4,AllPublicationData!$D:$D,'Publication Table'!E$7),
IF('Publication Table'!$C$5="All Cancelled Operations",
SUMIFS(AllPublicationData!$F:$F,AllPublicationData!$A:$A,'Publication Table'!$B160,AllPublicationData!$B:$B,'Publication Table'!$C$4,AllPublicationData!$D:$D,'Publication Table'!E$7),
IF('Publication Table'!$C$5="Operations cancelled by patient",
SUMIFS(AllPublicationData!$G:$G,AllPublicationData!$A:$A,'Publication Table'!$B160,AllPublicationData!$B:$B,'Publication Table'!$C$4,AllPublicationData!$D:$D,'Publication Table'!E$7),
IF('Publication Table'!$C$5="Operations cancelled for clinical reasons",
SUMIFS(AllPublicationData!$H:$H,AllPublicationData!$A:$A,'Publication Table'!$B160,AllPublicationData!$B:$B,'Publication Table'!$C$4,AllPublicationData!$D:$D,'Publication Table'!E$7),
IF('Publication Table'!$C$5="Operations cancelled for non-clinical/capacity reasons",
SUMIFS(AllPublicationData!$I:$I,AllPublicationData!$A:$A,'Publication Table'!$B160,AllPublicationData!$B:$B,'Publication Table'!$C$4,AllPublicationData!$D:$D,'Publication Table'!E$7),
IF('Publication Table'!$C$5="Cancellations for other reasons",
SUMIFS(AllPublicationData!$J:$J,AllPublicationData!$A:$A,'Publication Table'!$B160,AllPublicationData!$B:$B,'Publication Table'!$C$4,AllPublicationData!$D:$D,'Publication Table'!E$7)))))))+
IF(AND($C$4="NHS Scotland",$C$5="Total Operations"),
SUMIFS(AllPublicationData!$E:$E,AllPublicationData!$A:$A,'Publication Table'!$B160,AllPublicationData!$B:$B,'Publication Table'!E$7),
IF(AND($C$4="NHS Scotland",$C$5="All Cancelled Operations"),
SUMIFS(AllPublicationData!$F:$F,AllPublicationData!$A:$A,'Publication Table'!$B160,AllPublicationData!$B:$B,'Publication Table'!E$7),
IF(AND($C$4="NHS Scotland",$C$5="Operations cancelled by patient"),
SUMIFS(AllPublicationData!$G:$G,AllPublicationData!$A:$A,'Publication Table'!$B160,AllPublicationData!$B:$B,'Publication Table'!E$7),
IF(AND($C$4="NHS Scotland",$C$5="Operations cancelled for clinical reasons"),
SUMIFS(AllPublicationData!$H:$H,AllPublicationData!$A:$A,'Publication Table'!$B160,AllPublicationData!$B:$B,'Publication Table'!E$7),
IF(AND($C$4="NHS Scotland",$C$5="Operations cancelled for non-clinical/capacity reasons"),
SUMIFS(AllPublicationData!$I:$I,AllPublicationData!$A:$A,'Publication Table'!$B160,AllPublicationData!$B:$B,'Publication Table'!E$7),
IF(AND($C$4="NHS Scotland",$C$5="Cancellations for other reasons"),
SUMIFS(AllPublicationData!$J:$J,AllPublicationData!$A:$A,'Publication Table'!$B160,AllPublicationData!$B:$B,'Publication Table'!E$7)))))))</f>
        <v>0</v>
      </c>
      <c r="F160" s="90">
        <f>IF($C$5="Total Operations",
SUMIFS(AllPublicationData!$E:$E,AllPublicationData!$A:$A,'Publication Table'!$B160,AllPublicationData!$B:$B,'Publication Table'!$C$4,AllPublicationData!$D:$D,'Publication Table'!F$7),
IF('Publication Table'!$C$5="All Cancelled Operations",
SUMIFS(AllPublicationData!$F:$F,AllPublicationData!$A:$A,'Publication Table'!$B160,AllPublicationData!$B:$B,'Publication Table'!$C$4,AllPublicationData!$D:$D,'Publication Table'!F$7),
IF('Publication Table'!$C$5="Operations cancelled by patient",
SUMIFS(AllPublicationData!$G:$G,AllPublicationData!$A:$A,'Publication Table'!$B160,AllPublicationData!$B:$B,'Publication Table'!$C$4,AllPublicationData!$D:$D,'Publication Table'!F$7),
IF('Publication Table'!$C$5="Operations cancelled for clinical reasons",
SUMIFS(AllPublicationData!$H:$H,AllPublicationData!$A:$A,'Publication Table'!$B160,AllPublicationData!$B:$B,'Publication Table'!$C$4,AllPublicationData!$D:$D,'Publication Table'!F$7),
IF('Publication Table'!$C$5="Operations cancelled for non-clinical/capacity reasons",
SUMIFS(AllPublicationData!$I:$I,AllPublicationData!$A:$A,'Publication Table'!$B160,AllPublicationData!$B:$B,'Publication Table'!$C$4,AllPublicationData!$D:$D,'Publication Table'!F$7),
IF('Publication Table'!$C$5="Cancellations for other reasons",
SUMIFS(AllPublicationData!$J:$J,AllPublicationData!$A:$A,'Publication Table'!$B160,AllPublicationData!$B:$B,'Publication Table'!$C$4,AllPublicationData!$D:$D,'Publication Table'!F$7)))))))+
IF(AND($C$4="NHS Scotland",$C$5="Total Operations"),
SUMIFS(AllPublicationData!$E:$E,AllPublicationData!$A:$A,'Publication Table'!$B160,AllPublicationData!$B:$B,'Publication Table'!F$7),
IF(AND($C$4="NHS Scotland",$C$5="All Cancelled Operations"),
SUMIFS(AllPublicationData!$F:$F,AllPublicationData!$A:$A,'Publication Table'!$B160,AllPublicationData!$B:$B,'Publication Table'!F$7),
IF(AND($C$4="NHS Scotland",$C$5="Operations cancelled by patient"),
SUMIFS(AllPublicationData!$G:$G,AllPublicationData!$A:$A,'Publication Table'!$B160,AllPublicationData!$B:$B,'Publication Table'!F$7),
IF(AND($C$4="NHS Scotland",$C$5="Operations cancelled for clinical reasons"),
SUMIFS(AllPublicationData!$H:$H,AllPublicationData!$A:$A,'Publication Table'!$B160,AllPublicationData!$B:$B,'Publication Table'!F$7),
IF(AND($C$4="NHS Scotland",$C$5="Operations cancelled for non-clinical/capacity reasons"),
SUMIFS(AllPublicationData!$I:$I,AllPublicationData!$A:$A,'Publication Table'!$B160,AllPublicationData!$B:$B,'Publication Table'!F$7),
IF(AND($C$4="NHS Scotland",$C$5="Cancellations for other reasons"),
SUMIFS(AllPublicationData!$J:$J,AllPublicationData!$A:$A,'Publication Table'!$B160,AllPublicationData!$B:$B,'Publication Table'!F$7)))))))</f>
        <v>0</v>
      </c>
      <c r="G160" s="90">
        <f>IF($C$5="Total Operations",
SUMIFS(AllPublicationData!$E:$E,AllPublicationData!$A:$A,'Publication Table'!$B160,AllPublicationData!$B:$B,'Publication Table'!$C$4,AllPublicationData!$D:$D,'Publication Table'!G$7),
IF('Publication Table'!$C$5="All Cancelled Operations",
SUMIFS(AllPublicationData!$F:$F,AllPublicationData!$A:$A,'Publication Table'!$B160,AllPublicationData!$B:$B,'Publication Table'!$C$4,AllPublicationData!$D:$D,'Publication Table'!G$7),
IF('Publication Table'!$C$5="Operations cancelled by patient",
SUMIFS(AllPublicationData!$G:$G,AllPublicationData!$A:$A,'Publication Table'!$B160,AllPublicationData!$B:$B,'Publication Table'!$C$4,AllPublicationData!$D:$D,'Publication Table'!G$7),
IF('Publication Table'!$C$5="Operations cancelled for clinical reasons",
SUMIFS(AllPublicationData!$H:$H,AllPublicationData!$A:$A,'Publication Table'!$B160,AllPublicationData!$B:$B,'Publication Table'!$C$4,AllPublicationData!$D:$D,'Publication Table'!G$7),
IF('Publication Table'!$C$5="Operations cancelled for non-clinical/capacity reasons",
SUMIFS(AllPublicationData!$I:$I,AllPublicationData!$A:$A,'Publication Table'!$B160,AllPublicationData!$B:$B,'Publication Table'!$C$4,AllPublicationData!$D:$D,'Publication Table'!G$7),
IF('Publication Table'!$C$5="Cancellations for other reasons",
SUMIFS(AllPublicationData!$J:$J,AllPublicationData!$A:$A,'Publication Table'!$B160,AllPublicationData!$B:$B,'Publication Table'!$C$4,AllPublicationData!$D:$D,'Publication Table'!G$7)))))))+
IF(AND($C$4="NHS Scotland",$C$5="Total Operations"),
SUMIFS(AllPublicationData!$E:$E,AllPublicationData!$A:$A,'Publication Table'!$B160,AllPublicationData!$B:$B,'Publication Table'!G$7),
IF(AND($C$4="NHS Scotland",$C$5="All Cancelled Operations"),
SUMIFS(AllPublicationData!$F:$F,AllPublicationData!$A:$A,'Publication Table'!$B160,AllPublicationData!$B:$B,'Publication Table'!G$7),
IF(AND($C$4="NHS Scotland",$C$5="Operations cancelled by patient"),
SUMIFS(AllPublicationData!$G:$G,AllPublicationData!$A:$A,'Publication Table'!$B160,AllPublicationData!$B:$B,'Publication Table'!G$7),
IF(AND($C$4="NHS Scotland",$C$5="Operations cancelled for clinical reasons"),
SUMIFS(AllPublicationData!$H:$H,AllPublicationData!$A:$A,'Publication Table'!$B160,AllPublicationData!$B:$B,'Publication Table'!G$7),
IF(AND($C$4="NHS Scotland",$C$5="Operations cancelled for non-clinical/capacity reasons"),
SUMIFS(AllPublicationData!$I:$I,AllPublicationData!$A:$A,'Publication Table'!$B160,AllPublicationData!$B:$B,'Publication Table'!G$7),
IF(AND($C$4="NHS Scotland",$C$5="Cancellations for other reasons"),
SUMIFS(AllPublicationData!$J:$J,AllPublicationData!$A:$A,'Publication Table'!$B160,AllPublicationData!$B:$B,'Publication Table'!G$7)))))))</f>
        <v>0</v>
      </c>
      <c r="H160" s="90">
        <f>IF($C$5="Total Operations",
SUMIFS(AllPublicationData!$E:$E,AllPublicationData!$A:$A,'Publication Table'!$B160,AllPublicationData!$B:$B,'Publication Table'!$C$4,AllPublicationData!$D:$D,'Publication Table'!H$7),
IF('Publication Table'!$C$5="All Cancelled Operations",
SUMIFS(AllPublicationData!$F:$F,AllPublicationData!$A:$A,'Publication Table'!$B160,AllPublicationData!$B:$B,'Publication Table'!$C$4,AllPublicationData!$D:$D,'Publication Table'!H$7),
IF('Publication Table'!$C$5="Operations cancelled by patient",
SUMIFS(AllPublicationData!$G:$G,AllPublicationData!$A:$A,'Publication Table'!$B160,AllPublicationData!$B:$B,'Publication Table'!$C$4,AllPublicationData!$D:$D,'Publication Table'!H$7),
IF('Publication Table'!$C$5="Operations cancelled for clinical reasons",
SUMIFS(AllPublicationData!$H:$H,AllPublicationData!$A:$A,'Publication Table'!$B160,AllPublicationData!$B:$B,'Publication Table'!$C$4,AllPublicationData!$D:$D,'Publication Table'!H$7),
IF('Publication Table'!$C$5="Operations cancelled for non-clinical/capacity reasons",
SUMIFS(AllPublicationData!$I:$I,AllPublicationData!$A:$A,'Publication Table'!$B160,AllPublicationData!$B:$B,'Publication Table'!$C$4,AllPublicationData!$D:$D,'Publication Table'!H$7),
IF('Publication Table'!$C$5="Cancellations for other reasons",
SUMIFS(AllPublicationData!$J:$J,AllPublicationData!$A:$A,'Publication Table'!$B160,AllPublicationData!$B:$B,'Publication Table'!$C$4,AllPublicationData!$D:$D,'Publication Table'!H$7)))))))+
IF(AND($C$4="NHS Scotland",$C$5="Total Operations"),
SUMIFS(AllPublicationData!$E:$E,AllPublicationData!$A:$A,'Publication Table'!$B160,AllPublicationData!$B:$B,'Publication Table'!H$7),
IF(AND($C$4="NHS Scotland",$C$5="All Cancelled Operations"),
SUMIFS(AllPublicationData!$F:$F,AllPublicationData!$A:$A,'Publication Table'!$B160,AllPublicationData!$B:$B,'Publication Table'!H$7),
IF(AND($C$4="NHS Scotland",$C$5="Operations cancelled by patient"),
SUMIFS(AllPublicationData!$G:$G,AllPublicationData!$A:$A,'Publication Table'!$B160,AllPublicationData!$B:$B,'Publication Table'!H$7),
IF(AND($C$4="NHS Scotland",$C$5="Operations cancelled for clinical reasons"),
SUMIFS(AllPublicationData!$H:$H,AllPublicationData!$A:$A,'Publication Table'!$B160,AllPublicationData!$B:$B,'Publication Table'!H$7),
IF(AND($C$4="NHS Scotland",$C$5="Operations cancelled for non-clinical/capacity reasons"),
SUMIFS(AllPublicationData!$I:$I,AllPublicationData!$A:$A,'Publication Table'!$B160,AllPublicationData!$B:$B,'Publication Table'!H$7),
IF(AND($C$4="NHS Scotland",$C$5="Cancellations for other reasons"),
SUMIFS(AllPublicationData!$J:$J,AllPublicationData!$A:$A,'Publication Table'!$B160,AllPublicationData!$B:$B,'Publication Table'!H$7)))))))</f>
        <v>0</v>
      </c>
      <c r="I160" s="90">
        <f>IF($C$5="Total Operations",
SUMIFS(AllPublicationData!$E:$E,AllPublicationData!$A:$A,'Publication Table'!$B160,AllPublicationData!$B:$B,'Publication Table'!$C$4,AllPublicationData!$D:$D,'Publication Table'!I$7),
IF('Publication Table'!$C$5="All Cancelled Operations",
SUMIFS(AllPublicationData!$F:$F,AllPublicationData!$A:$A,'Publication Table'!$B160,AllPublicationData!$B:$B,'Publication Table'!$C$4,AllPublicationData!$D:$D,'Publication Table'!I$7),
IF('Publication Table'!$C$5="Operations cancelled by patient",
SUMIFS(AllPublicationData!$G:$G,AllPublicationData!$A:$A,'Publication Table'!$B160,AllPublicationData!$B:$B,'Publication Table'!$C$4,AllPublicationData!$D:$D,'Publication Table'!I$7),
IF('Publication Table'!$C$5="Operations cancelled for clinical reasons",
SUMIFS(AllPublicationData!$H:$H,AllPublicationData!$A:$A,'Publication Table'!$B160,AllPublicationData!$B:$B,'Publication Table'!$C$4,AllPublicationData!$D:$D,'Publication Table'!I$7),
IF('Publication Table'!$C$5="Operations cancelled for non-clinical/capacity reasons",
SUMIFS(AllPublicationData!$I:$I,AllPublicationData!$A:$A,'Publication Table'!$B160,AllPublicationData!$B:$B,'Publication Table'!$C$4,AllPublicationData!$D:$D,'Publication Table'!I$7),
IF('Publication Table'!$C$5="Cancellations for other reasons",
SUMIFS(AllPublicationData!$J:$J,AllPublicationData!$A:$A,'Publication Table'!$B160,AllPublicationData!$B:$B,'Publication Table'!$C$4,AllPublicationData!$D:$D,'Publication Table'!I$7)))))))+
IF(AND($C$4="NHS Scotland",$C$5="Total Operations"),
SUMIFS(AllPublicationData!$E:$E,AllPublicationData!$A:$A,'Publication Table'!$B160,AllPublicationData!$B:$B,'Publication Table'!I$7),
IF(AND($C$4="NHS Scotland",$C$5="All Cancelled Operations"),
SUMIFS(AllPublicationData!$F:$F,AllPublicationData!$A:$A,'Publication Table'!$B160,AllPublicationData!$B:$B,'Publication Table'!I$7),
IF(AND($C$4="NHS Scotland",$C$5="Operations cancelled by patient"),
SUMIFS(AllPublicationData!$G:$G,AllPublicationData!$A:$A,'Publication Table'!$B160,AllPublicationData!$B:$B,'Publication Table'!I$7),
IF(AND($C$4="NHS Scotland",$C$5="Operations cancelled for clinical reasons"),
SUMIFS(AllPublicationData!$H:$H,AllPublicationData!$A:$A,'Publication Table'!$B160,AllPublicationData!$B:$B,'Publication Table'!I$7),
IF(AND($C$4="NHS Scotland",$C$5="Operations cancelled for non-clinical/capacity reasons"),
SUMIFS(AllPublicationData!$I:$I,AllPublicationData!$A:$A,'Publication Table'!$B160,AllPublicationData!$B:$B,'Publication Table'!I$7),
IF(AND($C$4="NHS Scotland",$C$5="Cancellations for other reasons"),
SUMIFS(AllPublicationData!$J:$J,AllPublicationData!$A:$A,'Publication Table'!$B160,AllPublicationData!$B:$B,'Publication Table'!I$7)))))))</f>
        <v>0</v>
      </c>
      <c r="J160" s="90">
        <f>IF($C$5="Total Operations",
SUMIFS(AllPublicationData!$E:$E,AllPublicationData!$A:$A,'Publication Table'!$B160,AllPublicationData!$B:$B,'Publication Table'!$C$4,AllPublicationData!$D:$D,'Publication Table'!J$7),
IF('Publication Table'!$C$5="All Cancelled Operations",
SUMIFS(AllPublicationData!$F:$F,AllPublicationData!$A:$A,'Publication Table'!$B160,AllPublicationData!$B:$B,'Publication Table'!$C$4,AllPublicationData!$D:$D,'Publication Table'!J$7),
IF('Publication Table'!$C$5="Operations cancelled by patient",
SUMIFS(AllPublicationData!$G:$G,AllPublicationData!$A:$A,'Publication Table'!$B160,AllPublicationData!$B:$B,'Publication Table'!$C$4,AllPublicationData!$D:$D,'Publication Table'!J$7),
IF('Publication Table'!$C$5="Operations cancelled for clinical reasons",
SUMIFS(AllPublicationData!$H:$H,AllPublicationData!$A:$A,'Publication Table'!$B160,AllPublicationData!$B:$B,'Publication Table'!$C$4,AllPublicationData!$D:$D,'Publication Table'!J$7),
IF('Publication Table'!$C$5="Operations cancelled for non-clinical/capacity reasons",
SUMIFS(AllPublicationData!$I:$I,AllPublicationData!$A:$A,'Publication Table'!$B160,AllPublicationData!$B:$B,'Publication Table'!$C$4,AllPublicationData!$D:$D,'Publication Table'!J$7),
IF('Publication Table'!$C$5="Cancellations for other reasons",
SUMIFS(AllPublicationData!$J:$J,AllPublicationData!$A:$A,'Publication Table'!$B160,AllPublicationData!$B:$B,'Publication Table'!$C$4,AllPublicationData!$D:$D,'Publication Table'!J$7)))))))+
IF(AND($C$4="NHS Scotland",$C$5="Total Operations"),
SUMIFS(AllPublicationData!$E:$E,AllPublicationData!$A:$A,'Publication Table'!$B160,AllPublicationData!$B:$B,'Publication Table'!J$7),
IF(AND($C$4="NHS Scotland",$C$5="All Cancelled Operations"),
SUMIFS(AllPublicationData!$F:$F,AllPublicationData!$A:$A,'Publication Table'!$B160,AllPublicationData!$B:$B,'Publication Table'!J$7),
IF(AND($C$4="NHS Scotland",$C$5="Operations cancelled by patient"),
SUMIFS(AllPublicationData!$G:$G,AllPublicationData!$A:$A,'Publication Table'!$B160,AllPublicationData!$B:$B,'Publication Table'!J$7),
IF(AND($C$4="NHS Scotland",$C$5="Operations cancelled for clinical reasons"),
SUMIFS(AllPublicationData!$H:$H,AllPublicationData!$A:$A,'Publication Table'!$B160,AllPublicationData!$B:$B,'Publication Table'!J$7),
IF(AND($C$4="NHS Scotland",$C$5="Operations cancelled for non-clinical/capacity reasons"),
SUMIFS(AllPublicationData!$I:$I,AllPublicationData!$A:$A,'Publication Table'!$B160,AllPublicationData!$B:$B,'Publication Table'!J$7),
IF(AND($C$4="NHS Scotland",$C$5="Cancellations for other reasons"),
SUMIFS(AllPublicationData!$J:$J,AllPublicationData!$A:$A,'Publication Table'!$B160,AllPublicationData!$B:$B,'Publication Table'!J$7)))))))</f>
        <v>0</v>
      </c>
      <c r="K160" s="90">
        <f>IF($C$5="Total Operations",
SUMIFS(AllPublicationData!$E:$E,AllPublicationData!$A:$A,'Publication Table'!$B160,AllPublicationData!$B:$B,'Publication Table'!$C$4,AllPublicationData!$D:$D,'Publication Table'!K$7),
IF('Publication Table'!$C$5="All Cancelled Operations",
SUMIFS(AllPublicationData!$F:$F,AllPublicationData!$A:$A,'Publication Table'!$B160,AllPublicationData!$B:$B,'Publication Table'!$C$4,AllPublicationData!$D:$D,'Publication Table'!K$7),
IF('Publication Table'!$C$5="Operations cancelled by patient",
SUMIFS(AllPublicationData!$G:$G,AllPublicationData!$A:$A,'Publication Table'!$B160,AllPublicationData!$B:$B,'Publication Table'!$C$4,AllPublicationData!$D:$D,'Publication Table'!K$7),
IF('Publication Table'!$C$5="Operations cancelled for clinical reasons",
SUMIFS(AllPublicationData!$H:$H,AllPublicationData!$A:$A,'Publication Table'!$B160,AllPublicationData!$B:$B,'Publication Table'!$C$4,AllPublicationData!$D:$D,'Publication Table'!K$7),
IF('Publication Table'!$C$5="Operations cancelled for non-clinical/capacity reasons",
SUMIFS(AllPublicationData!$I:$I,AllPublicationData!$A:$A,'Publication Table'!$B160,AllPublicationData!$B:$B,'Publication Table'!$C$4,AllPublicationData!$D:$D,'Publication Table'!K$7),
IF('Publication Table'!$C$5="Cancellations for other reasons",
SUMIFS(AllPublicationData!$J:$J,AllPublicationData!$A:$A,'Publication Table'!$B160,AllPublicationData!$B:$B,'Publication Table'!$C$4,AllPublicationData!$D:$D,'Publication Table'!K$7)))))))+
IF(AND($C$4="NHS Scotland",$C$5="Total Operations"),
SUMIFS(AllPublicationData!$E:$E,AllPublicationData!$A:$A,'Publication Table'!$B160,AllPublicationData!$B:$B,'Publication Table'!K$7),
IF(AND($C$4="NHS Scotland",$C$5="All Cancelled Operations"),
SUMIFS(AllPublicationData!$F:$F,AllPublicationData!$A:$A,'Publication Table'!$B160,AllPublicationData!$B:$B,'Publication Table'!K$7),
IF(AND($C$4="NHS Scotland",$C$5="Operations cancelled by patient"),
SUMIFS(AllPublicationData!$G:$G,AllPublicationData!$A:$A,'Publication Table'!$B160,AllPublicationData!$B:$B,'Publication Table'!K$7),
IF(AND($C$4="NHS Scotland",$C$5="Operations cancelled for clinical reasons"),
SUMIFS(AllPublicationData!$H:$H,AllPublicationData!$A:$A,'Publication Table'!$B160,AllPublicationData!$B:$B,'Publication Table'!K$7),
IF(AND($C$4="NHS Scotland",$C$5="Operations cancelled for non-clinical/capacity reasons"),
SUMIFS(AllPublicationData!$I:$I,AllPublicationData!$A:$A,'Publication Table'!$B160,AllPublicationData!$B:$B,'Publication Table'!K$7),
IF(AND($C$4="NHS Scotland",$C$5="Cancellations for other reasons"),
SUMIFS(AllPublicationData!$J:$J,AllPublicationData!$A:$A,'Publication Table'!$B160,AllPublicationData!$B:$B,'Publication Table'!K$7)))))))</f>
        <v>0</v>
      </c>
      <c r="L160" s="90">
        <f>IF($C$5="Total Operations",
SUMIFS(AllPublicationData!$E:$E,AllPublicationData!$A:$A,'Publication Table'!$B160,AllPublicationData!$B:$B,'Publication Table'!$C$4,AllPublicationData!$D:$D,'Publication Table'!L$7),
IF('Publication Table'!$C$5="All Cancelled Operations",
SUMIFS(AllPublicationData!$F:$F,AllPublicationData!$A:$A,'Publication Table'!$B160,AllPublicationData!$B:$B,'Publication Table'!$C$4,AllPublicationData!$D:$D,'Publication Table'!L$7),
IF('Publication Table'!$C$5="Operations cancelled by patient",
SUMIFS(AllPublicationData!$G:$G,AllPublicationData!$A:$A,'Publication Table'!$B160,AllPublicationData!$B:$B,'Publication Table'!$C$4,AllPublicationData!$D:$D,'Publication Table'!L$7),
IF('Publication Table'!$C$5="Operations cancelled for clinical reasons",
SUMIFS(AllPublicationData!$H:$H,AllPublicationData!$A:$A,'Publication Table'!$B160,AllPublicationData!$B:$B,'Publication Table'!$C$4,AllPublicationData!$D:$D,'Publication Table'!L$7),
IF('Publication Table'!$C$5="Operations cancelled for non-clinical/capacity reasons",
SUMIFS(AllPublicationData!$I:$I,AllPublicationData!$A:$A,'Publication Table'!$B160,AllPublicationData!$B:$B,'Publication Table'!$C$4,AllPublicationData!$D:$D,'Publication Table'!L$7),
IF('Publication Table'!$C$5="Cancellations for other reasons",
SUMIFS(AllPublicationData!$J:$J,AllPublicationData!$A:$A,'Publication Table'!$B160,AllPublicationData!$B:$B,'Publication Table'!$C$4,AllPublicationData!$D:$D,'Publication Table'!L$7)))))))+
IF(AND($C$4="NHS Scotland",$C$5="Total Operations"),
SUMIFS(AllPublicationData!$E:$E,AllPublicationData!$A:$A,'Publication Table'!$B160,AllPublicationData!$B:$B,'Publication Table'!L$7),
IF(AND($C$4="NHS Scotland",$C$5="All Cancelled Operations"),
SUMIFS(AllPublicationData!$F:$F,AllPublicationData!$A:$A,'Publication Table'!$B160,AllPublicationData!$B:$B,'Publication Table'!L$7),
IF(AND($C$4="NHS Scotland",$C$5="Operations cancelled by patient"),
SUMIFS(AllPublicationData!$G:$G,AllPublicationData!$A:$A,'Publication Table'!$B160,AllPublicationData!$B:$B,'Publication Table'!L$7),
IF(AND($C$4="NHS Scotland",$C$5="Operations cancelled for clinical reasons"),
SUMIFS(AllPublicationData!$H:$H,AllPublicationData!$A:$A,'Publication Table'!$B160,AllPublicationData!$B:$B,'Publication Table'!L$7),
IF(AND($C$4="NHS Scotland",$C$5="Operations cancelled for non-clinical/capacity reasons"),
SUMIFS(AllPublicationData!$I:$I,AllPublicationData!$A:$A,'Publication Table'!$B160,AllPublicationData!$B:$B,'Publication Table'!L$7),
IF(AND($C$4="NHS Scotland",$C$5="Cancellations for other reasons"),
SUMIFS(AllPublicationData!$J:$J,AllPublicationData!$A:$A,'Publication Table'!$B160,AllPublicationData!$B:$B,'Publication Table'!L$7)))))))</f>
        <v>0</v>
      </c>
      <c r="M160" s="90">
        <f>IF($C$5="Total Operations",
SUMIFS(AllPublicationData!$E:$E,AllPublicationData!$A:$A,'Publication Table'!$B160,AllPublicationData!$B:$B,'Publication Table'!$C$4,AllPublicationData!$D:$D,'Publication Table'!M$7),
IF('Publication Table'!$C$5="All Cancelled Operations",
SUMIFS(AllPublicationData!$F:$F,AllPublicationData!$A:$A,'Publication Table'!$B160,AllPublicationData!$B:$B,'Publication Table'!$C$4,AllPublicationData!$D:$D,'Publication Table'!M$7),
IF('Publication Table'!$C$5="Operations cancelled by patient",
SUMIFS(AllPublicationData!$G:$G,AllPublicationData!$A:$A,'Publication Table'!$B160,AllPublicationData!$B:$B,'Publication Table'!$C$4,AllPublicationData!$D:$D,'Publication Table'!M$7),
IF('Publication Table'!$C$5="Operations cancelled for clinical reasons",
SUMIFS(AllPublicationData!$G:$G,AllPublicationData!$A:$A,'Publication Table'!$B160,AllPublicationData!$B:$B,'Publication Table'!$C$4,AllPublicationData!$D:$D,'Publication Table'!M$7),
IF('Publication Table'!$C$5="Operations cancelled for non-clinical/capacity reasons",
SUMIFS(AllPublicationData!$G:$G,AllPublicationData!$A:$A,'Publication Table'!$B160,AllPublicationData!$B:$B,'Publication Table'!$C$4,AllPublicationData!$D:$D,'Publication Table'!M$7),
IF('Publication Table'!$C$5="Cancellations for other reasons",
SUMIFS(AllPublicationData!$G:$G,AllPublicationData!$A:$A,'Publication Table'!$B160,AllPublicationData!$B:$B,'Publication Table'!$C$4,AllPublicationData!$D:$D,'Publication Table'!M$7)))))))+
IF(AND($C$4="NHS Scotland",$C$5="Total Operations"),
SUMIFS(AllPublicationData!$E:$E,AllPublicationData!$A:$A,'Publication Table'!$B160,AllPublicationData!$B:$B,'Publication Table'!M$7),
IF(AND($C$4="NHS Scotland",$C$5="All Cancelled Operations"),
SUMIFS(AllPublicationData!$F:$F,AllPublicationData!$A:$A,'Publication Table'!$B160,AllPublicationData!$B:$B,'Publication Table'!M$7),
IF(AND($C$4="NHS Scotland",$C$5="Operations cancelled by patient"),
SUMIFS(AllPublicationData!$G:$G,AllPublicationData!$A:$A,'Publication Table'!$B160,AllPublicationData!$B:$B,'Publication Table'!M$7),
IF(AND($C$4="NHS Scotland",$C$5="Operations cancelled for clinical reasons"),
SUMIFS(AllPublicationData!$H:$H,AllPublicationData!$A:$A,'Publication Table'!$B160,AllPublicationData!$B:$B,'Publication Table'!M$7),
IF(AND($C$4="NHS Scotland",$C$5="Operations cancelled for non-clinical/capacity reasons"),
SUMIFS(AllPublicationData!$I:$I,AllPublicationData!$A:$A,'Publication Table'!$B160,AllPublicationData!$B:$B,'Publication Table'!M$7),
IF(AND($C$4="NHS Scotland",$C$5="Cancellations for other reasons"),
SUMIFS(AllPublicationData!$J:$J,AllPublicationData!$A:$A,'Publication Table'!$B160,AllPublicationData!$B:$B,'Publication Table'!M$7)))))))</f>
        <v>0</v>
      </c>
      <c r="N160" s="90">
        <f>IF($C$5="Total Operations",
SUMIFS(AllPublicationData!$E:$E,AllPublicationData!$A:$A,'Publication Table'!$B160,AllPublicationData!$B:$B,'Publication Table'!$C$4,AllPublicationData!$D:$D,'Publication Table'!N$7),
IF('Publication Table'!$C$5="All Cancelled Operations",
SUMIFS(AllPublicationData!$F:$F,AllPublicationData!$A:$A,'Publication Table'!$B160,AllPublicationData!$B:$B,'Publication Table'!$C$4,AllPublicationData!$D:$D,'Publication Table'!N$7),
IF('Publication Table'!$C$5="Operations cancelled by patient",
SUMIFS(AllPublicationData!$G:$G,AllPublicationData!$A:$A,'Publication Table'!$B160,AllPublicationData!$B:$B,'Publication Table'!$C$4,AllPublicationData!$D:$D,'Publication Table'!N$7),
IF('Publication Table'!$C$5="Operations cancelled for clinical reasons",
SUMIFS(AllPublicationData!$G:$G,AllPublicationData!$A:$A,'Publication Table'!$B160,AllPublicationData!$B:$B,'Publication Table'!$C$4,AllPublicationData!$D:$D,'Publication Table'!N$7),
IF('Publication Table'!$C$5="Operations cancelled for non-clinical/capacity reasons",
SUMIFS(AllPublicationData!$G:$G,AllPublicationData!$A:$A,'Publication Table'!$B160,AllPublicationData!$B:$B,'Publication Table'!$C$4,AllPublicationData!$D:$D,'Publication Table'!N$7),
IF('Publication Table'!$C$5="Cancellations for other reasons",
SUMIFS(AllPublicationData!$G:$G,AllPublicationData!$A:$A,'Publication Table'!$B160,AllPublicationData!$B:$B,'Publication Table'!$C$4,AllPublicationData!$D:$D,'Publication Table'!N$7)))))))+
IF(AND($C$4="NHS Scotland",$C$5="Total Operations"),
SUMIFS(AllPublicationData!$E:$E,AllPublicationData!$A:$A,'Publication Table'!$B160,AllPublicationData!$B:$B,'Publication Table'!N$7),
IF(AND($C$4="NHS Scotland",$C$5="All Cancelled Operations"),
SUMIFS(AllPublicationData!$F:$F,AllPublicationData!$A:$A,'Publication Table'!$B160,AllPublicationData!$B:$B,'Publication Table'!N$7),
IF(AND($C$4="NHS Scotland",$C$5="Operations cancelled by patient"),
SUMIFS(AllPublicationData!$G:$G,AllPublicationData!$A:$A,'Publication Table'!$B160,AllPublicationData!$B:$B,'Publication Table'!N$7),
IF(AND($C$4="NHS Scotland",$C$5="Operations cancelled for clinical reasons"),
SUMIFS(AllPublicationData!$H:$H,AllPublicationData!$A:$A,'Publication Table'!$B160,AllPublicationData!$B:$B,'Publication Table'!N$7),
IF(AND($C$4="NHS Scotland",$C$5="Operations cancelled for non-clinical/capacity reasons"),
SUMIFS(AllPublicationData!$I:$I,AllPublicationData!$A:$A,'Publication Table'!$B160,AllPublicationData!$B:$B,'Publication Table'!N$7),
IF(AND($C$4="NHS Scotland",$C$5="Cancellations for other reasons"),
SUMIFS(AllPublicationData!$J:$J,AllPublicationData!$A:$A,'Publication Table'!$B160,AllPublicationData!$B:$B,'Publication Table'!N$7)))))))</f>
        <v>0</v>
      </c>
      <c r="O160" s="90">
        <f>IF($C$5="Total Operations",
SUMIFS(AllPublicationData!$E:$E,AllPublicationData!$A:$A,'Publication Table'!$B160,AllPublicationData!$B:$B,'Publication Table'!$C$4,AllPublicationData!$D:$D,'Publication Table'!O$7),
IF('Publication Table'!$C$5="All Cancelled Operations",
SUMIFS(AllPublicationData!$F:$F,AllPublicationData!$A:$A,'Publication Table'!$B160,AllPublicationData!$B:$B,'Publication Table'!$C$4,AllPublicationData!$D:$D,'Publication Table'!O$7),
IF('Publication Table'!$C$5="Operations cancelled by patient",
SUMIFS(AllPublicationData!$G:$G,AllPublicationData!$A:$A,'Publication Table'!$B160,AllPublicationData!$B:$B,'Publication Table'!$C$4,AllPublicationData!$D:$D,'Publication Table'!O$7),
IF('Publication Table'!$C$5="Operations cancelled for clinical reasons",
SUMIFS(AllPublicationData!$G:$G,AllPublicationData!$A:$A,'Publication Table'!$B160,AllPublicationData!$B:$B,'Publication Table'!$C$4,AllPublicationData!$D:$D,'Publication Table'!O$7),
IF('Publication Table'!$C$5="Operations cancelled for non-clinical/capacity reasons",
SUMIFS(AllPublicationData!$G:$G,AllPublicationData!$A:$A,'Publication Table'!$B160,AllPublicationData!$B:$B,'Publication Table'!$C$4,AllPublicationData!$D:$D,'Publication Table'!O$7),
IF('Publication Table'!$C$5="Cancellations for other reasons",
SUMIFS(AllPublicationData!$G:$G,AllPublicationData!$A:$A,'Publication Table'!$B160,AllPublicationData!$B:$B,'Publication Table'!$C$4,AllPublicationData!$D:$D,'Publication Table'!O$7)))))))+
IF(AND($C$4="NHS Scotland",$C$5="Total Operations"),
SUMIFS(AllPublicationData!$E:$E,AllPublicationData!$A:$A,'Publication Table'!$B160,AllPublicationData!$B:$B,'Publication Table'!O$7),
IF(AND($C$4="NHS Scotland",$C$5="All Cancelled Operations"),
SUMIFS(AllPublicationData!$F:$F,AllPublicationData!$A:$A,'Publication Table'!$B160,AllPublicationData!$B:$B,'Publication Table'!O$7),
IF(AND($C$4="NHS Scotland",$C$5="Operations cancelled by patient"),
SUMIFS(AllPublicationData!$G:$G,AllPublicationData!$A:$A,'Publication Table'!$B160,AllPublicationData!$B:$B,'Publication Table'!O$7),
IF(AND($C$4="NHS Scotland",$C$5="Operations cancelled for clinical reasons"),
SUMIFS(AllPublicationData!$H:$H,AllPublicationData!$A:$A,'Publication Table'!$B160,AllPublicationData!$B:$B,'Publication Table'!O$7),
IF(AND($C$4="NHS Scotland",$C$5="Operations cancelled for non-clinical/capacity reasons"),
SUMIFS(AllPublicationData!$I:$I,AllPublicationData!$A:$A,'Publication Table'!$B160,AllPublicationData!$B:$B,'Publication Table'!O$7),
IF(AND($C$4="NHS Scotland",$C$5="Cancellations for other reasons"),
SUMIFS(AllPublicationData!$J:$J,AllPublicationData!$A:$A,'Publication Table'!$B160,AllPublicationData!$B:$B,'Publication Table'!O$7)))))))</f>
        <v>0</v>
      </c>
      <c r="P160" s="90">
        <f>IF($C$5="Total Operations",
SUMIFS(AllPublicationData!$E:$E,AllPublicationData!$A:$A,'Publication Table'!$B160,AllPublicationData!$B:$B,'Publication Table'!$C$4,AllPublicationData!$D:$D,'Publication Table'!P$7),
IF('Publication Table'!$C$5="All Cancelled Operations",
SUMIFS(AllPublicationData!$F:$F,AllPublicationData!$A:$A,'Publication Table'!$B160,AllPublicationData!$B:$B,'Publication Table'!$C$4,AllPublicationData!$D:$D,'Publication Table'!P$7),
IF('Publication Table'!$C$5="Operations cancelled by patient",
SUMIFS(AllPublicationData!$G:$G,AllPublicationData!$A:$A,'Publication Table'!$B160,AllPublicationData!$B:$B,'Publication Table'!$C$4,AllPublicationData!$D:$D,'Publication Table'!P$7),
IF('Publication Table'!$C$5="Operations cancelled for clinical reasons",
SUMIFS(AllPublicationData!$G:$G,AllPublicationData!$A:$A,'Publication Table'!$B160,AllPublicationData!$B:$B,'Publication Table'!$C$4,AllPublicationData!$D:$D,'Publication Table'!P$7),
IF('Publication Table'!$C$5="Operations cancelled for non-clinical/capacity reasons",
SUMIFS(AllPublicationData!$G:$G,AllPublicationData!$A:$A,'Publication Table'!$B160,AllPublicationData!$B:$B,'Publication Table'!$C$4,AllPublicationData!$D:$D,'Publication Table'!P$7),
IF('Publication Table'!$C$5="Cancellations for other reasons",
SUMIFS(AllPublicationData!$G:$G,AllPublicationData!$A:$A,'Publication Table'!$B160,AllPublicationData!$B:$B,'Publication Table'!$C$4,AllPublicationData!$D:$D,'Publication Table'!P$7)))))))+
IF(AND($C$4="NHS Scotland",$C$5="Total Operations"),
SUMIFS(AllPublicationData!$E:$E,AllPublicationData!$A:$A,'Publication Table'!$B160,AllPublicationData!$B:$B,'Publication Table'!P$7),
IF(AND($C$4="NHS Scotland",$C$5="All Cancelled Operations"),
SUMIFS(AllPublicationData!$F:$F,AllPublicationData!$A:$A,'Publication Table'!$B160,AllPublicationData!$B:$B,'Publication Table'!P$7),
IF(AND($C$4="NHS Scotland",$C$5="Operations cancelled by patient"),
SUMIFS(AllPublicationData!$G:$G,AllPublicationData!$A:$A,'Publication Table'!$B160,AllPublicationData!$B:$B,'Publication Table'!P$7),
IF(AND($C$4="NHS Scotland",$C$5="Operations cancelled for clinical reasons"),
SUMIFS(AllPublicationData!$H:$H,AllPublicationData!$A:$A,'Publication Table'!$B160,AllPublicationData!$B:$B,'Publication Table'!P$7),
IF(AND($C$4="NHS Scotland",$C$5="Operations cancelled for non-clinical/capacity reasons"),
SUMIFS(AllPublicationData!$I:$I,AllPublicationData!$A:$A,'Publication Table'!$B160,AllPublicationData!$B:$B,'Publication Table'!P$7),
IF(AND($C$4="NHS Scotland",$C$5="Cancellations for other reasons"),
SUMIFS(AllPublicationData!$J:$J,AllPublicationData!$A:$A,'Publication Table'!$B160,AllPublicationData!$B:$B,'Publication Table'!P$7)))))))</f>
        <v>0</v>
      </c>
      <c r="Q160" s="90">
        <f>IF($C$5="Total Operations",
SUMIFS(AllPublicationData!$E:$E,AllPublicationData!$A:$A,'Publication Table'!$B160,AllPublicationData!$B:$B,'Publication Table'!$C$4,AllPublicationData!$D:$D,'Publication Table'!Q$7),
IF('Publication Table'!$C$5="All Cancelled Operations",
SUMIFS(AllPublicationData!$F:$F,AllPublicationData!$A:$A,'Publication Table'!$B160,AllPublicationData!$B:$B,'Publication Table'!$C$4,AllPublicationData!$D:$D,'Publication Table'!Q$7),
IF('Publication Table'!$C$5="Operations cancelled by patient",
SUMIFS(AllPublicationData!$G:$G,AllPublicationData!$A:$A,'Publication Table'!$B160,AllPublicationData!$B:$B,'Publication Table'!$C$4,AllPublicationData!$D:$D,'Publication Table'!Q$7),
IF('Publication Table'!$C$5="Operations cancelled for clinical reasons",
SUMIFS(AllPublicationData!$G:$G,AllPublicationData!$A:$A,'Publication Table'!$B160,AllPublicationData!$B:$B,'Publication Table'!$C$4,AllPublicationData!$D:$D,'Publication Table'!Q$7),
IF('Publication Table'!$C$5="Operations cancelled for non-clinical/capacity reasons",
SUMIFS(AllPublicationData!$G:$G,AllPublicationData!$A:$A,'Publication Table'!$B160,AllPublicationData!$B:$B,'Publication Table'!$C$4,AllPublicationData!$D:$D,'Publication Table'!Q$7),
IF('Publication Table'!$C$5="Cancellations for other reasons",
SUMIFS(AllPublicationData!$G:$G,AllPublicationData!$A:$A,'Publication Table'!$B160,AllPublicationData!$B:$B,'Publication Table'!$C$4,AllPublicationData!$D:$D,'Publication Table'!Q$7)))))))+
IF(AND($C$4="NHS Scotland",$C$5="Total Operations"),
SUMIFS(AllPublicationData!$E:$E,AllPublicationData!$A:$A,'Publication Table'!$B160,AllPublicationData!$B:$B,'Publication Table'!Q$7),
IF(AND($C$4="NHS Scotland",$C$5="All Cancelled Operations"),
SUMIFS(AllPublicationData!$F:$F,AllPublicationData!$A:$A,'Publication Table'!$B160,AllPublicationData!$B:$B,'Publication Table'!Q$7),
IF(AND($C$4="NHS Scotland",$C$5="Operations cancelled by patient"),
SUMIFS(AllPublicationData!$G:$G,AllPublicationData!$A:$A,'Publication Table'!$B160,AllPublicationData!$B:$B,'Publication Table'!Q$7),
IF(AND($C$4="NHS Scotland",$C$5="Operations cancelled for clinical reasons"),
SUMIFS(AllPublicationData!$H:$H,AllPublicationData!$A:$A,'Publication Table'!$B160,AllPublicationData!$B:$B,'Publication Table'!Q$7),
IF(AND($C$4="NHS Scotland",$C$5="Operations cancelled for non-clinical/capacity reasons"),
SUMIFS(AllPublicationData!$I:$I,AllPublicationData!$A:$A,'Publication Table'!$B160,AllPublicationData!$B:$B,'Publication Table'!Q$7),
IF(AND($C$4="NHS Scotland",$C$5="Cancellations for other reasons"),
SUMIFS(AllPublicationData!$J:$J,AllPublicationData!$A:$A,'Publication Table'!$B160,AllPublicationData!$B:$B,'Publication Table'!Q$7)))))))</f>
        <v>0</v>
      </c>
      <c r="R160" s="90">
        <f>IF($C$5="Total Operations",
SUMIFS(AllPublicationData!$E:$E,AllPublicationData!$A:$A,'Publication Table'!$B160,AllPublicationData!$B:$B,'Publication Table'!$C$4,AllPublicationData!$D:$D,'Publication Table'!R$7),
IF('Publication Table'!$C$5="All Cancelled Operations",
SUMIFS(AllPublicationData!$F:$F,AllPublicationData!$A:$A,'Publication Table'!$B160,AllPublicationData!$B:$B,'Publication Table'!$C$4,AllPublicationData!$D:$D,'Publication Table'!R$7),
IF('Publication Table'!$C$5="Operations cancelled by patient",
SUMIFS(AllPublicationData!$G:$G,AllPublicationData!$A:$A,'Publication Table'!$B160,AllPublicationData!$B:$B,'Publication Table'!$C$4,AllPublicationData!$D:$D,'Publication Table'!R$7),
IF('Publication Table'!$C$5="Operations cancelled for clinical reasons",
SUMIFS(AllPublicationData!$G:$G,AllPublicationData!$A:$A,'Publication Table'!$B160,AllPublicationData!$B:$B,'Publication Table'!$C$4,AllPublicationData!$D:$D,'Publication Table'!R$7),
IF('Publication Table'!$C$5="Operations cancelled for non-clinical/capacity reasons",
SUMIFS(AllPublicationData!$G:$G,AllPublicationData!$A:$A,'Publication Table'!$B160,AllPublicationData!$B:$B,'Publication Table'!$C$4,AllPublicationData!$D:$D,'Publication Table'!R$7),
IF('Publication Table'!$C$5="Cancellations for other reasons",
SUMIFS(AllPublicationData!$G:$G,AllPublicationData!$A:$A,'Publication Table'!$B160,AllPublicationData!$B:$B,'Publication Table'!$C$4,AllPublicationData!$D:$D,'Publication Table'!R$7)))))))+
IF(AND($C$4="NHS Scotland",$C$5="Total Operations"),
SUMIFS(AllPublicationData!$E:$E,AllPublicationData!$A:$A,'Publication Table'!$B160,AllPublicationData!$B:$B,'Publication Table'!R$7),
IF(AND($C$4="NHS Scotland",$C$5="All Cancelled Operations"),
SUMIFS(AllPublicationData!$F:$F,AllPublicationData!$A:$A,'Publication Table'!$B160,AllPublicationData!$B:$B,'Publication Table'!R$7),
IF(AND($C$4="NHS Scotland",$C$5="Operations cancelled by patient"),
SUMIFS(AllPublicationData!$G:$G,AllPublicationData!$A:$A,'Publication Table'!$B160,AllPublicationData!$B:$B,'Publication Table'!R$7),
IF(AND($C$4="NHS Scotland",$C$5="Operations cancelled for clinical reasons"),
SUMIFS(AllPublicationData!$H:$H,AllPublicationData!$A:$A,'Publication Table'!$B160,AllPublicationData!$B:$B,'Publication Table'!R$7),
IF(AND($C$4="NHS Scotland",$C$5="Operations cancelled for non-clinical/capacity reasons"),
SUMIFS(AllPublicationData!$I:$I,AllPublicationData!$A:$A,'Publication Table'!$B160,AllPublicationData!$B:$B,'Publication Table'!R$7),
IF(AND($C$4="NHS Scotland",$C$5="Cancellations for other reasons"),
SUMIFS(AllPublicationData!$J:$J,AllPublicationData!$A:$A,'Publication Table'!$B160,AllPublicationData!$B:$B,'Publication Table'!R$7)))))))</f>
        <v>0</v>
      </c>
    </row>
    <row r="161" spans="3:18" x14ac:dyDescent="0.35">
      <c r="C161" s="81">
        <f>IF($C$5="Total Operations",
SUMIFS(AllPublicationData!$E:$E,AllPublicationData!$A:$A,'Publication Table'!$B161,AllPublicationData!$B:$B,'Publication Table'!$C$4),
IF('Publication Table'!$C$5="All Cancelled Operations",
SUMIFS(AllPublicationData!$F:$F,AllPublicationData!$A:$A,'Publication Table'!$B161,AllPublicationData!$B:$B,'Publication Table'!$C$4),
IF('Publication Table'!$C$5="Operations cancelled by patient",
SUMIFS(AllPublicationData!$G:$G,AllPublicationData!$A:$A,'Publication Table'!$B161,AllPublicationData!$B:$B,'Publication Table'!$C$4),
IF('Publication Table'!$C$5="Operations cancelled for clinical reasons",
SUMIFS(AllPublicationData!$H:$H,AllPublicationData!$A:$A,'Publication Table'!$B161,AllPublicationData!$B:$B,'Publication Table'!$C$4),
IF('Publication Table'!$C$5="Operations cancelled for non-clinical/capacity reasons",
SUMIFS(AllPublicationData!$I:$I,AllPublicationData!$A:$A,'Publication Table'!$B161,AllPublicationData!$B:$B,'Publication Table'!$C$4),
IF('Publication Table'!$C$5="Cancellations for other reasons",
SUMIFS(AllPublicationData!$J:$J,AllPublicationData!$A:$A,'Publication Table'!$B161,AllPublicationData!$B:$B,'Publication Table'!$C$4)))))))+
IF(AND($C$4="NHS Scotland",$C$5="Total Operations"),
SUMIFS(AllPublicationData!$E:$E,AllPublicationData!$A:$A,'Publication Table'!$B161),
IF(AND($C$4="NHS Scotland",$C$5="All Cancelled Operations"),
SUMIFS(AllPublicationData!$F:$F,AllPublicationData!$A:$A,'Publication Table'!$B161),
IF(AND($C$4="NHS Scotland",$C$5="Operations cancelled by patient"),
SUMIFS(AllPublicationData!$G:$G,AllPublicationData!$A:$A,'Publication Table'!$B161),
IF(AND($C$4="NHS Scotland",$C$5="Operations cancelled for clinical reasons"),
SUMIFS(AllPublicationData!$H:$H,AllPublicationData!$A:$A,'Publication Table'!$B161),
IF(AND($C$4="NHS Scotland",$C$5="Operations cancelled for non-clinical/capacity reasons"),
SUMIFS(AllPublicationData!$I:$I,AllPublicationData!$A:$A,'Publication Table'!$B161),
IF(AND($C$4="NHS Scotland",$C$5="Cancellations for other reasons"),
SUMIFS(AllPublicationData!$J:$J,AllPublicationData!$A:$A,'Publication Table'!$B161)))))))</f>
        <v>0</v>
      </c>
      <c r="D161" s="90">
        <f>IF($C$5="Total Operations",
SUMIFS(AllPublicationData!$E:$E,AllPublicationData!$A:$A,'Publication Table'!$B161,AllPublicationData!$B:$B,'Publication Table'!$C$4,AllPublicationData!$D:$D,'Publication Table'!D$7),
IF('Publication Table'!$C$5="All Cancelled Operations",
SUMIFS(AllPublicationData!$F:$F,AllPublicationData!$A:$A,'Publication Table'!$B161,AllPublicationData!$B:$B,'Publication Table'!$C$4,AllPublicationData!$D:$D,'Publication Table'!D$7),
IF('Publication Table'!$C$5="Operations cancelled by patient",
SUMIFS(AllPublicationData!$G:$G,AllPublicationData!$A:$A,'Publication Table'!$B161,AllPublicationData!$B:$B,'Publication Table'!$C$4,AllPublicationData!$D:$D,'Publication Table'!D$7),
IF('Publication Table'!$C$5="Operations cancelled for clinical reasons",
SUMIFS(AllPublicationData!$H:$H,AllPublicationData!$A:$A,'Publication Table'!$B161,AllPublicationData!$B:$B,'Publication Table'!$C$4,AllPublicationData!$D:$D,'Publication Table'!D$7),
IF('Publication Table'!$C$5="Operations cancelled for non-clinical/capacity reasons",
SUMIFS(AllPublicationData!$I:$I,AllPublicationData!$A:$A,'Publication Table'!$B161,AllPublicationData!$B:$B,'Publication Table'!$C$4,AllPublicationData!$D:$D,'Publication Table'!D$7),
IF('Publication Table'!$C$5="Cancellations for other reasons",
SUMIFS(AllPublicationData!$J:$J,AllPublicationData!$A:$A,'Publication Table'!$B161,AllPublicationData!$B:$B,'Publication Table'!$C$4,AllPublicationData!$D:$D,'Publication Table'!D$7)))))))+
IF(AND($C$4="NHS Scotland",$C$5="Total Operations"),
SUMIFS(AllPublicationData!$E:$E,AllPublicationData!$A:$A,'Publication Table'!$B161,AllPublicationData!$B:$B,'Publication Table'!D$7),
IF(AND($C$4="NHS Scotland",$C$5="All Cancelled Operations"),
SUMIFS(AllPublicationData!$F:$F,AllPublicationData!$A:$A,'Publication Table'!$B161,AllPublicationData!$B:$B,'Publication Table'!D$7),
IF(AND($C$4="NHS Scotland",$C$5="Operations cancelled by patient"),
SUMIFS(AllPublicationData!$G:$G,AllPublicationData!$A:$A,'Publication Table'!$B161,AllPublicationData!$B:$B,'Publication Table'!D$7),
IF(AND($C$4="NHS Scotland",$C$5="Operations cancelled for clinical reasons"),
SUMIFS(AllPublicationData!$H:$H,AllPublicationData!$A:$A,'Publication Table'!$B161,AllPublicationData!$B:$B,'Publication Table'!D$7),
IF(AND($C$4="NHS Scotland",$C$5="Operations cancelled for non-clinical/capacity reasons"),
SUMIFS(AllPublicationData!$I:$I,AllPublicationData!$A:$A,'Publication Table'!$B161,AllPublicationData!$B:$B,'Publication Table'!D$7),
IF(AND($C$4="NHS Scotland",$C$5="Cancellations for other reasons"),
SUMIFS(AllPublicationData!$J:$J,AllPublicationData!$A:$A,'Publication Table'!$B161,AllPublicationData!$B:$B,'Publication Table'!D$7)))))))</f>
        <v>0</v>
      </c>
      <c r="E161" s="90">
        <f>IF($C$5="Total Operations",
SUMIFS(AllPublicationData!$E:$E,AllPublicationData!$A:$A,'Publication Table'!$B161,AllPublicationData!$B:$B,'Publication Table'!$C$4,AllPublicationData!$D:$D,'Publication Table'!E$7),
IF('Publication Table'!$C$5="All Cancelled Operations",
SUMIFS(AllPublicationData!$F:$F,AllPublicationData!$A:$A,'Publication Table'!$B161,AllPublicationData!$B:$B,'Publication Table'!$C$4,AllPublicationData!$D:$D,'Publication Table'!E$7),
IF('Publication Table'!$C$5="Operations cancelled by patient",
SUMIFS(AllPublicationData!$G:$G,AllPublicationData!$A:$A,'Publication Table'!$B161,AllPublicationData!$B:$B,'Publication Table'!$C$4,AllPublicationData!$D:$D,'Publication Table'!E$7),
IF('Publication Table'!$C$5="Operations cancelled for clinical reasons",
SUMIFS(AllPublicationData!$H:$H,AllPublicationData!$A:$A,'Publication Table'!$B161,AllPublicationData!$B:$B,'Publication Table'!$C$4,AllPublicationData!$D:$D,'Publication Table'!E$7),
IF('Publication Table'!$C$5="Operations cancelled for non-clinical/capacity reasons",
SUMIFS(AllPublicationData!$I:$I,AllPublicationData!$A:$A,'Publication Table'!$B161,AllPublicationData!$B:$B,'Publication Table'!$C$4,AllPublicationData!$D:$D,'Publication Table'!E$7),
IF('Publication Table'!$C$5="Cancellations for other reasons",
SUMIFS(AllPublicationData!$J:$J,AllPublicationData!$A:$A,'Publication Table'!$B161,AllPublicationData!$B:$B,'Publication Table'!$C$4,AllPublicationData!$D:$D,'Publication Table'!E$7)))))))+
IF(AND($C$4="NHS Scotland",$C$5="Total Operations"),
SUMIFS(AllPublicationData!$E:$E,AllPublicationData!$A:$A,'Publication Table'!$B161,AllPublicationData!$B:$B,'Publication Table'!E$7),
IF(AND($C$4="NHS Scotland",$C$5="All Cancelled Operations"),
SUMIFS(AllPublicationData!$F:$F,AllPublicationData!$A:$A,'Publication Table'!$B161,AllPublicationData!$B:$B,'Publication Table'!E$7),
IF(AND($C$4="NHS Scotland",$C$5="Operations cancelled by patient"),
SUMIFS(AllPublicationData!$G:$G,AllPublicationData!$A:$A,'Publication Table'!$B161,AllPublicationData!$B:$B,'Publication Table'!E$7),
IF(AND($C$4="NHS Scotland",$C$5="Operations cancelled for clinical reasons"),
SUMIFS(AllPublicationData!$H:$H,AllPublicationData!$A:$A,'Publication Table'!$B161,AllPublicationData!$B:$B,'Publication Table'!E$7),
IF(AND($C$4="NHS Scotland",$C$5="Operations cancelled for non-clinical/capacity reasons"),
SUMIFS(AllPublicationData!$I:$I,AllPublicationData!$A:$A,'Publication Table'!$B161,AllPublicationData!$B:$B,'Publication Table'!E$7),
IF(AND($C$4="NHS Scotland",$C$5="Cancellations for other reasons"),
SUMIFS(AllPublicationData!$J:$J,AllPublicationData!$A:$A,'Publication Table'!$B161,AllPublicationData!$B:$B,'Publication Table'!E$7)))))))</f>
        <v>0</v>
      </c>
      <c r="F161" s="90">
        <f>IF($C$5="Total Operations",
SUMIFS(AllPublicationData!$E:$E,AllPublicationData!$A:$A,'Publication Table'!$B161,AllPublicationData!$B:$B,'Publication Table'!$C$4,AllPublicationData!$D:$D,'Publication Table'!F$7),
IF('Publication Table'!$C$5="All Cancelled Operations",
SUMIFS(AllPublicationData!$F:$F,AllPublicationData!$A:$A,'Publication Table'!$B161,AllPublicationData!$B:$B,'Publication Table'!$C$4,AllPublicationData!$D:$D,'Publication Table'!F$7),
IF('Publication Table'!$C$5="Operations cancelled by patient",
SUMIFS(AllPublicationData!$G:$G,AllPublicationData!$A:$A,'Publication Table'!$B161,AllPublicationData!$B:$B,'Publication Table'!$C$4,AllPublicationData!$D:$D,'Publication Table'!F$7),
IF('Publication Table'!$C$5="Operations cancelled for clinical reasons",
SUMIFS(AllPublicationData!$H:$H,AllPublicationData!$A:$A,'Publication Table'!$B161,AllPublicationData!$B:$B,'Publication Table'!$C$4,AllPublicationData!$D:$D,'Publication Table'!F$7),
IF('Publication Table'!$C$5="Operations cancelled for non-clinical/capacity reasons",
SUMIFS(AllPublicationData!$I:$I,AllPublicationData!$A:$A,'Publication Table'!$B161,AllPublicationData!$B:$B,'Publication Table'!$C$4,AllPublicationData!$D:$D,'Publication Table'!F$7),
IF('Publication Table'!$C$5="Cancellations for other reasons",
SUMIFS(AllPublicationData!$J:$J,AllPublicationData!$A:$A,'Publication Table'!$B161,AllPublicationData!$B:$B,'Publication Table'!$C$4,AllPublicationData!$D:$D,'Publication Table'!F$7)))))))+
IF(AND($C$4="NHS Scotland",$C$5="Total Operations"),
SUMIFS(AllPublicationData!$E:$E,AllPublicationData!$A:$A,'Publication Table'!$B161,AllPublicationData!$B:$B,'Publication Table'!F$7),
IF(AND($C$4="NHS Scotland",$C$5="All Cancelled Operations"),
SUMIFS(AllPublicationData!$F:$F,AllPublicationData!$A:$A,'Publication Table'!$B161,AllPublicationData!$B:$B,'Publication Table'!F$7),
IF(AND($C$4="NHS Scotland",$C$5="Operations cancelled by patient"),
SUMIFS(AllPublicationData!$G:$G,AllPublicationData!$A:$A,'Publication Table'!$B161,AllPublicationData!$B:$B,'Publication Table'!F$7),
IF(AND($C$4="NHS Scotland",$C$5="Operations cancelled for clinical reasons"),
SUMIFS(AllPublicationData!$H:$H,AllPublicationData!$A:$A,'Publication Table'!$B161,AllPublicationData!$B:$B,'Publication Table'!F$7),
IF(AND($C$4="NHS Scotland",$C$5="Operations cancelled for non-clinical/capacity reasons"),
SUMIFS(AllPublicationData!$I:$I,AllPublicationData!$A:$A,'Publication Table'!$B161,AllPublicationData!$B:$B,'Publication Table'!F$7),
IF(AND($C$4="NHS Scotland",$C$5="Cancellations for other reasons"),
SUMIFS(AllPublicationData!$J:$J,AllPublicationData!$A:$A,'Publication Table'!$B161,AllPublicationData!$B:$B,'Publication Table'!F$7)))))))</f>
        <v>0</v>
      </c>
      <c r="G161" s="90">
        <f>IF($C$5="Total Operations",
SUMIFS(AllPublicationData!$E:$E,AllPublicationData!$A:$A,'Publication Table'!$B161,AllPublicationData!$B:$B,'Publication Table'!$C$4,AllPublicationData!$D:$D,'Publication Table'!G$7),
IF('Publication Table'!$C$5="All Cancelled Operations",
SUMIFS(AllPublicationData!$F:$F,AllPublicationData!$A:$A,'Publication Table'!$B161,AllPublicationData!$B:$B,'Publication Table'!$C$4,AllPublicationData!$D:$D,'Publication Table'!G$7),
IF('Publication Table'!$C$5="Operations cancelled by patient",
SUMIFS(AllPublicationData!$G:$G,AllPublicationData!$A:$A,'Publication Table'!$B161,AllPublicationData!$B:$B,'Publication Table'!$C$4,AllPublicationData!$D:$D,'Publication Table'!G$7),
IF('Publication Table'!$C$5="Operations cancelled for clinical reasons",
SUMIFS(AllPublicationData!$H:$H,AllPublicationData!$A:$A,'Publication Table'!$B161,AllPublicationData!$B:$B,'Publication Table'!$C$4,AllPublicationData!$D:$D,'Publication Table'!G$7),
IF('Publication Table'!$C$5="Operations cancelled for non-clinical/capacity reasons",
SUMIFS(AllPublicationData!$I:$I,AllPublicationData!$A:$A,'Publication Table'!$B161,AllPublicationData!$B:$B,'Publication Table'!$C$4,AllPublicationData!$D:$D,'Publication Table'!G$7),
IF('Publication Table'!$C$5="Cancellations for other reasons",
SUMIFS(AllPublicationData!$J:$J,AllPublicationData!$A:$A,'Publication Table'!$B161,AllPublicationData!$B:$B,'Publication Table'!$C$4,AllPublicationData!$D:$D,'Publication Table'!G$7)))))))+
IF(AND($C$4="NHS Scotland",$C$5="Total Operations"),
SUMIFS(AllPublicationData!$E:$E,AllPublicationData!$A:$A,'Publication Table'!$B161,AllPublicationData!$B:$B,'Publication Table'!G$7),
IF(AND($C$4="NHS Scotland",$C$5="All Cancelled Operations"),
SUMIFS(AllPublicationData!$F:$F,AllPublicationData!$A:$A,'Publication Table'!$B161,AllPublicationData!$B:$B,'Publication Table'!G$7),
IF(AND($C$4="NHS Scotland",$C$5="Operations cancelled by patient"),
SUMIFS(AllPublicationData!$G:$G,AllPublicationData!$A:$A,'Publication Table'!$B161,AllPublicationData!$B:$B,'Publication Table'!G$7),
IF(AND($C$4="NHS Scotland",$C$5="Operations cancelled for clinical reasons"),
SUMIFS(AllPublicationData!$H:$H,AllPublicationData!$A:$A,'Publication Table'!$B161,AllPublicationData!$B:$B,'Publication Table'!G$7),
IF(AND($C$4="NHS Scotland",$C$5="Operations cancelled for non-clinical/capacity reasons"),
SUMIFS(AllPublicationData!$I:$I,AllPublicationData!$A:$A,'Publication Table'!$B161,AllPublicationData!$B:$B,'Publication Table'!G$7),
IF(AND($C$4="NHS Scotland",$C$5="Cancellations for other reasons"),
SUMIFS(AllPublicationData!$J:$J,AllPublicationData!$A:$A,'Publication Table'!$B161,AllPublicationData!$B:$B,'Publication Table'!G$7)))))))</f>
        <v>0</v>
      </c>
      <c r="H161" s="90">
        <f>IF($C$5="Total Operations",
SUMIFS(AllPublicationData!$E:$E,AllPublicationData!$A:$A,'Publication Table'!$B161,AllPublicationData!$B:$B,'Publication Table'!$C$4,AllPublicationData!$D:$D,'Publication Table'!H$7),
IF('Publication Table'!$C$5="All Cancelled Operations",
SUMIFS(AllPublicationData!$F:$F,AllPublicationData!$A:$A,'Publication Table'!$B161,AllPublicationData!$B:$B,'Publication Table'!$C$4,AllPublicationData!$D:$D,'Publication Table'!H$7),
IF('Publication Table'!$C$5="Operations cancelled by patient",
SUMIFS(AllPublicationData!$G:$G,AllPublicationData!$A:$A,'Publication Table'!$B161,AllPublicationData!$B:$B,'Publication Table'!$C$4,AllPublicationData!$D:$D,'Publication Table'!H$7),
IF('Publication Table'!$C$5="Operations cancelled for clinical reasons",
SUMIFS(AllPublicationData!$H:$H,AllPublicationData!$A:$A,'Publication Table'!$B161,AllPublicationData!$B:$B,'Publication Table'!$C$4,AllPublicationData!$D:$D,'Publication Table'!H$7),
IF('Publication Table'!$C$5="Operations cancelled for non-clinical/capacity reasons",
SUMIFS(AllPublicationData!$I:$I,AllPublicationData!$A:$A,'Publication Table'!$B161,AllPublicationData!$B:$B,'Publication Table'!$C$4,AllPublicationData!$D:$D,'Publication Table'!H$7),
IF('Publication Table'!$C$5="Cancellations for other reasons",
SUMIFS(AllPublicationData!$J:$J,AllPublicationData!$A:$A,'Publication Table'!$B161,AllPublicationData!$B:$B,'Publication Table'!$C$4,AllPublicationData!$D:$D,'Publication Table'!H$7)))))))+
IF(AND($C$4="NHS Scotland",$C$5="Total Operations"),
SUMIFS(AllPublicationData!$E:$E,AllPublicationData!$A:$A,'Publication Table'!$B161,AllPublicationData!$B:$B,'Publication Table'!H$7),
IF(AND($C$4="NHS Scotland",$C$5="All Cancelled Operations"),
SUMIFS(AllPublicationData!$F:$F,AllPublicationData!$A:$A,'Publication Table'!$B161,AllPublicationData!$B:$B,'Publication Table'!H$7),
IF(AND($C$4="NHS Scotland",$C$5="Operations cancelled by patient"),
SUMIFS(AllPublicationData!$G:$G,AllPublicationData!$A:$A,'Publication Table'!$B161,AllPublicationData!$B:$B,'Publication Table'!H$7),
IF(AND($C$4="NHS Scotland",$C$5="Operations cancelled for clinical reasons"),
SUMIFS(AllPublicationData!$H:$H,AllPublicationData!$A:$A,'Publication Table'!$B161,AllPublicationData!$B:$B,'Publication Table'!H$7),
IF(AND($C$4="NHS Scotland",$C$5="Operations cancelled for non-clinical/capacity reasons"),
SUMIFS(AllPublicationData!$I:$I,AllPublicationData!$A:$A,'Publication Table'!$B161,AllPublicationData!$B:$B,'Publication Table'!H$7),
IF(AND($C$4="NHS Scotland",$C$5="Cancellations for other reasons"),
SUMIFS(AllPublicationData!$J:$J,AllPublicationData!$A:$A,'Publication Table'!$B161,AllPublicationData!$B:$B,'Publication Table'!H$7)))))))</f>
        <v>0</v>
      </c>
      <c r="I161" s="90">
        <f>IF($C$5="Total Operations",
SUMIFS(AllPublicationData!$E:$E,AllPublicationData!$A:$A,'Publication Table'!$B161,AllPublicationData!$B:$B,'Publication Table'!$C$4,AllPublicationData!$D:$D,'Publication Table'!I$7),
IF('Publication Table'!$C$5="All Cancelled Operations",
SUMIFS(AllPublicationData!$F:$F,AllPublicationData!$A:$A,'Publication Table'!$B161,AllPublicationData!$B:$B,'Publication Table'!$C$4,AllPublicationData!$D:$D,'Publication Table'!I$7),
IF('Publication Table'!$C$5="Operations cancelled by patient",
SUMIFS(AllPublicationData!$G:$G,AllPublicationData!$A:$A,'Publication Table'!$B161,AllPublicationData!$B:$B,'Publication Table'!$C$4,AllPublicationData!$D:$D,'Publication Table'!I$7),
IF('Publication Table'!$C$5="Operations cancelled for clinical reasons",
SUMIFS(AllPublicationData!$H:$H,AllPublicationData!$A:$A,'Publication Table'!$B161,AllPublicationData!$B:$B,'Publication Table'!$C$4,AllPublicationData!$D:$D,'Publication Table'!I$7),
IF('Publication Table'!$C$5="Operations cancelled for non-clinical/capacity reasons",
SUMIFS(AllPublicationData!$I:$I,AllPublicationData!$A:$A,'Publication Table'!$B161,AllPublicationData!$B:$B,'Publication Table'!$C$4,AllPublicationData!$D:$D,'Publication Table'!I$7),
IF('Publication Table'!$C$5="Cancellations for other reasons",
SUMIFS(AllPublicationData!$J:$J,AllPublicationData!$A:$A,'Publication Table'!$B161,AllPublicationData!$B:$B,'Publication Table'!$C$4,AllPublicationData!$D:$D,'Publication Table'!I$7)))))))+
IF(AND($C$4="NHS Scotland",$C$5="Total Operations"),
SUMIFS(AllPublicationData!$E:$E,AllPublicationData!$A:$A,'Publication Table'!$B161,AllPublicationData!$B:$B,'Publication Table'!I$7),
IF(AND($C$4="NHS Scotland",$C$5="All Cancelled Operations"),
SUMIFS(AllPublicationData!$F:$F,AllPublicationData!$A:$A,'Publication Table'!$B161,AllPublicationData!$B:$B,'Publication Table'!I$7),
IF(AND($C$4="NHS Scotland",$C$5="Operations cancelled by patient"),
SUMIFS(AllPublicationData!$G:$G,AllPublicationData!$A:$A,'Publication Table'!$B161,AllPublicationData!$B:$B,'Publication Table'!I$7),
IF(AND($C$4="NHS Scotland",$C$5="Operations cancelled for clinical reasons"),
SUMIFS(AllPublicationData!$H:$H,AllPublicationData!$A:$A,'Publication Table'!$B161,AllPublicationData!$B:$B,'Publication Table'!I$7),
IF(AND($C$4="NHS Scotland",$C$5="Operations cancelled for non-clinical/capacity reasons"),
SUMIFS(AllPublicationData!$I:$I,AllPublicationData!$A:$A,'Publication Table'!$B161,AllPublicationData!$B:$B,'Publication Table'!I$7),
IF(AND($C$4="NHS Scotland",$C$5="Cancellations for other reasons"),
SUMIFS(AllPublicationData!$J:$J,AllPublicationData!$A:$A,'Publication Table'!$B161,AllPublicationData!$B:$B,'Publication Table'!I$7)))))))</f>
        <v>0</v>
      </c>
      <c r="J161" s="90">
        <f>IF($C$5="Total Operations",
SUMIFS(AllPublicationData!$E:$E,AllPublicationData!$A:$A,'Publication Table'!$B161,AllPublicationData!$B:$B,'Publication Table'!$C$4,AllPublicationData!$D:$D,'Publication Table'!J$7),
IF('Publication Table'!$C$5="All Cancelled Operations",
SUMIFS(AllPublicationData!$F:$F,AllPublicationData!$A:$A,'Publication Table'!$B161,AllPublicationData!$B:$B,'Publication Table'!$C$4,AllPublicationData!$D:$D,'Publication Table'!J$7),
IF('Publication Table'!$C$5="Operations cancelled by patient",
SUMIFS(AllPublicationData!$G:$G,AllPublicationData!$A:$A,'Publication Table'!$B161,AllPublicationData!$B:$B,'Publication Table'!$C$4,AllPublicationData!$D:$D,'Publication Table'!J$7),
IF('Publication Table'!$C$5="Operations cancelled for clinical reasons",
SUMIFS(AllPublicationData!$H:$H,AllPublicationData!$A:$A,'Publication Table'!$B161,AllPublicationData!$B:$B,'Publication Table'!$C$4,AllPublicationData!$D:$D,'Publication Table'!J$7),
IF('Publication Table'!$C$5="Operations cancelled for non-clinical/capacity reasons",
SUMIFS(AllPublicationData!$I:$I,AllPublicationData!$A:$A,'Publication Table'!$B161,AllPublicationData!$B:$B,'Publication Table'!$C$4,AllPublicationData!$D:$D,'Publication Table'!J$7),
IF('Publication Table'!$C$5="Cancellations for other reasons",
SUMIFS(AllPublicationData!$J:$J,AllPublicationData!$A:$A,'Publication Table'!$B161,AllPublicationData!$B:$B,'Publication Table'!$C$4,AllPublicationData!$D:$D,'Publication Table'!J$7)))))))+
IF(AND($C$4="NHS Scotland",$C$5="Total Operations"),
SUMIFS(AllPublicationData!$E:$E,AllPublicationData!$A:$A,'Publication Table'!$B161,AllPublicationData!$B:$B,'Publication Table'!J$7),
IF(AND($C$4="NHS Scotland",$C$5="All Cancelled Operations"),
SUMIFS(AllPublicationData!$F:$F,AllPublicationData!$A:$A,'Publication Table'!$B161,AllPublicationData!$B:$B,'Publication Table'!J$7),
IF(AND($C$4="NHS Scotland",$C$5="Operations cancelled by patient"),
SUMIFS(AllPublicationData!$G:$G,AllPublicationData!$A:$A,'Publication Table'!$B161,AllPublicationData!$B:$B,'Publication Table'!J$7),
IF(AND($C$4="NHS Scotland",$C$5="Operations cancelled for clinical reasons"),
SUMIFS(AllPublicationData!$H:$H,AllPublicationData!$A:$A,'Publication Table'!$B161,AllPublicationData!$B:$B,'Publication Table'!J$7),
IF(AND($C$4="NHS Scotland",$C$5="Operations cancelled for non-clinical/capacity reasons"),
SUMIFS(AllPublicationData!$I:$I,AllPublicationData!$A:$A,'Publication Table'!$B161,AllPublicationData!$B:$B,'Publication Table'!J$7),
IF(AND($C$4="NHS Scotland",$C$5="Cancellations for other reasons"),
SUMIFS(AllPublicationData!$J:$J,AllPublicationData!$A:$A,'Publication Table'!$B161,AllPublicationData!$B:$B,'Publication Table'!J$7)))))))</f>
        <v>0</v>
      </c>
      <c r="K161" s="90">
        <f>IF($C$5="Total Operations",
SUMIFS(AllPublicationData!$E:$E,AllPublicationData!$A:$A,'Publication Table'!$B161,AllPublicationData!$B:$B,'Publication Table'!$C$4,AllPublicationData!$D:$D,'Publication Table'!K$7),
IF('Publication Table'!$C$5="All Cancelled Operations",
SUMIFS(AllPublicationData!$F:$F,AllPublicationData!$A:$A,'Publication Table'!$B161,AllPublicationData!$B:$B,'Publication Table'!$C$4,AllPublicationData!$D:$D,'Publication Table'!K$7),
IF('Publication Table'!$C$5="Operations cancelled by patient",
SUMIFS(AllPublicationData!$G:$G,AllPublicationData!$A:$A,'Publication Table'!$B161,AllPublicationData!$B:$B,'Publication Table'!$C$4,AllPublicationData!$D:$D,'Publication Table'!K$7),
IF('Publication Table'!$C$5="Operations cancelled for clinical reasons",
SUMIFS(AllPublicationData!$H:$H,AllPublicationData!$A:$A,'Publication Table'!$B161,AllPublicationData!$B:$B,'Publication Table'!$C$4,AllPublicationData!$D:$D,'Publication Table'!K$7),
IF('Publication Table'!$C$5="Operations cancelled for non-clinical/capacity reasons",
SUMIFS(AllPublicationData!$I:$I,AllPublicationData!$A:$A,'Publication Table'!$B161,AllPublicationData!$B:$B,'Publication Table'!$C$4,AllPublicationData!$D:$D,'Publication Table'!K$7),
IF('Publication Table'!$C$5="Cancellations for other reasons",
SUMIFS(AllPublicationData!$J:$J,AllPublicationData!$A:$A,'Publication Table'!$B161,AllPublicationData!$B:$B,'Publication Table'!$C$4,AllPublicationData!$D:$D,'Publication Table'!K$7)))))))+
IF(AND($C$4="NHS Scotland",$C$5="Total Operations"),
SUMIFS(AllPublicationData!$E:$E,AllPublicationData!$A:$A,'Publication Table'!$B161,AllPublicationData!$B:$B,'Publication Table'!K$7),
IF(AND($C$4="NHS Scotland",$C$5="All Cancelled Operations"),
SUMIFS(AllPublicationData!$F:$F,AllPublicationData!$A:$A,'Publication Table'!$B161,AllPublicationData!$B:$B,'Publication Table'!K$7),
IF(AND($C$4="NHS Scotland",$C$5="Operations cancelled by patient"),
SUMIFS(AllPublicationData!$G:$G,AllPublicationData!$A:$A,'Publication Table'!$B161,AllPublicationData!$B:$B,'Publication Table'!K$7),
IF(AND($C$4="NHS Scotland",$C$5="Operations cancelled for clinical reasons"),
SUMIFS(AllPublicationData!$H:$H,AllPublicationData!$A:$A,'Publication Table'!$B161,AllPublicationData!$B:$B,'Publication Table'!K$7),
IF(AND($C$4="NHS Scotland",$C$5="Operations cancelled for non-clinical/capacity reasons"),
SUMIFS(AllPublicationData!$I:$I,AllPublicationData!$A:$A,'Publication Table'!$B161,AllPublicationData!$B:$B,'Publication Table'!K$7),
IF(AND($C$4="NHS Scotland",$C$5="Cancellations for other reasons"),
SUMIFS(AllPublicationData!$J:$J,AllPublicationData!$A:$A,'Publication Table'!$B161,AllPublicationData!$B:$B,'Publication Table'!K$7)))))))</f>
        <v>0</v>
      </c>
      <c r="L161" s="90">
        <f>IF($C$5="Total Operations",
SUMIFS(AllPublicationData!$E:$E,AllPublicationData!$A:$A,'Publication Table'!$B161,AllPublicationData!$B:$B,'Publication Table'!$C$4,AllPublicationData!$D:$D,'Publication Table'!L$7),
IF('Publication Table'!$C$5="All Cancelled Operations",
SUMIFS(AllPublicationData!$F:$F,AllPublicationData!$A:$A,'Publication Table'!$B161,AllPublicationData!$B:$B,'Publication Table'!$C$4,AllPublicationData!$D:$D,'Publication Table'!L$7),
IF('Publication Table'!$C$5="Operations cancelled by patient",
SUMIFS(AllPublicationData!$G:$G,AllPublicationData!$A:$A,'Publication Table'!$B161,AllPublicationData!$B:$B,'Publication Table'!$C$4,AllPublicationData!$D:$D,'Publication Table'!L$7),
IF('Publication Table'!$C$5="Operations cancelled for clinical reasons",
SUMIFS(AllPublicationData!$H:$H,AllPublicationData!$A:$A,'Publication Table'!$B161,AllPublicationData!$B:$B,'Publication Table'!$C$4,AllPublicationData!$D:$D,'Publication Table'!L$7),
IF('Publication Table'!$C$5="Operations cancelled for non-clinical/capacity reasons",
SUMIFS(AllPublicationData!$I:$I,AllPublicationData!$A:$A,'Publication Table'!$B161,AllPublicationData!$B:$B,'Publication Table'!$C$4,AllPublicationData!$D:$D,'Publication Table'!L$7),
IF('Publication Table'!$C$5="Cancellations for other reasons",
SUMIFS(AllPublicationData!$J:$J,AllPublicationData!$A:$A,'Publication Table'!$B161,AllPublicationData!$B:$B,'Publication Table'!$C$4,AllPublicationData!$D:$D,'Publication Table'!L$7)))))))+
IF(AND($C$4="NHS Scotland",$C$5="Total Operations"),
SUMIFS(AllPublicationData!$E:$E,AllPublicationData!$A:$A,'Publication Table'!$B161,AllPublicationData!$B:$B,'Publication Table'!L$7),
IF(AND($C$4="NHS Scotland",$C$5="All Cancelled Operations"),
SUMIFS(AllPublicationData!$F:$F,AllPublicationData!$A:$A,'Publication Table'!$B161,AllPublicationData!$B:$B,'Publication Table'!L$7),
IF(AND($C$4="NHS Scotland",$C$5="Operations cancelled by patient"),
SUMIFS(AllPublicationData!$G:$G,AllPublicationData!$A:$A,'Publication Table'!$B161,AllPublicationData!$B:$B,'Publication Table'!L$7),
IF(AND($C$4="NHS Scotland",$C$5="Operations cancelled for clinical reasons"),
SUMIFS(AllPublicationData!$H:$H,AllPublicationData!$A:$A,'Publication Table'!$B161,AllPublicationData!$B:$B,'Publication Table'!L$7),
IF(AND($C$4="NHS Scotland",$C$5="Operations cancelled for non-clinical/capacity reasons"),
SUMIFS(AllPublicationData!$I:$I,AllPublicationData!$A:$A,'Publication Table'!$B161,AllPublicationData!$B:$B,'Publication Table'!L$7),
IF(AND($C$4="NHS Scotland",$C$5="Cancellations for other reasons"),
SUMIFS(AllPublicationData!$J:$J,AllPublicationData!$A:$A,'Publication Table'!$B161,AllPublicationData!$B:$B,'Publication Table'!L$7)))))))</f>
        <v>0</v>
      </c>
      <c r="M161" s="90">
        <f>IF($C$5="Total Operations",
SUMIFS(AllPublicationData!$E:$E,AllPublicationData!$A:$A,'Publication Table'!$B161,AllPublicationData!$B:$B,'Publication Table'!$C$4,AllPublicationData!$D:$D,'Publication Table'!M$7),
IF('Publication Table'!$C$5="All Cancelled Operations",
SUMIFS(AllPublicationData!$F:$F,AllPublicationData!$A:$A,'Publication Table'!$B161,AllPublicationData!$B:$B,'Publication Table'!$C$4,AllPublicationData!$D:$D,'Publication Table'!M$7),
IF('Publication Table'!$C$5="Operations cancelled by patient",
SUMIFS(AllPublicationData!$G:$G,AllPublicationData!$A:$A,'Publication Table'!$B161,AllPublicationData!$B:$B,'Publication Table'!$C$4,AllPublicationData!$D:$D,'Publication Table'!M$7),
IF('Publication Table'!$C$5="Operations cancelled for clinical reasons",
SUMIFS(AllPublicationData!$G:$G,AllPublicationData!$A:$A,'Publication Table'!$B161,AllPublicationData!$B:$B,'Publication Table'!$C$4,AllPublicationData!$D:$D,'Publication Table'!M$7),
IF('Publication Table'!$C$5="Operations cancelled for non-clinical/capacity reasons",
SUMIFS(AllPublicationData!$G:$G,AllPublicationData!$A:$A,'Publication Table'!$B161,AllPublicationData!$B:$B,'Publication Table'!$C$4,AllPublicationData!$D:$D,'Publication Table'!M$7),
IF('Publication Table'!$C$5="Cancellations for other reasons",
SUMIFS(AllPublicationData!$G:$G,AllPublicationData!$A:$A,'Publication Table'!$B161,AllPublicationData!$B:$B,'Publication Table'!$C$4,AllPublicationData!$D:$D,'Publication Table'!M$7)))))))+
IF(AND($C$4="NHS Scotland",$C$5="Total Operations"),
SUMIFS(AllPublicationData!$E:$E,AllPublicationData!$A:$A,'Publication Table'!$B161,AllPublicationData!$B:$B,'Publication Table'!M$7),
IF(AND($C$4="NHS Scotland",$C$5="All Cancelled Operations"),
SUMIFS(AllPublicationData!$F:$F,AllPublicationData!$A:$A,'Publication Table'!$B161,AllPublicationData!$B:$B,'Publication Table'!M$7),
IF(AND($C$4="NHS Scotland",$C$5="Operations cancelled by patient"),
SUMIFS(AllPublicationData!$G:$G,AllPublicationData!$A:$A,'Publication Table'!$B161,AllPublicationData!$B:$B,'Publication Table'!M$7),
IF(AND($C$4="NHS Scotland",$C$5="Operations cancelled for clinical reasons"),
SUMIFS(AllPublicationData!$H:$H,AllPublicationData!$A:$A,'Publication Table'!$B161,AllPublicationData!$B:$B,'Publication Table'!M$7),
IF(AND($C$4="NHS Scotland",$C$5="Operations cancelled for non-clinical/capacity reasons"),
SUMIFS(AllPublicationData!$I:$I,AllPublicationData!$A:$A,'Publication Table'!$B161,AllPublicationData!$B:$B,'Publication Table'!M$7),
IF(AND($C$4="NHS Scotland",$C$5="Cancellations for other reasons"),
SUMIFS(AllPublicationData!$J:$J,AllPublicationData!$A:$A,'Publication Table'!$B161,AllPublicationData!$B:$B,'Publication Table'!M$7)))))))</f>
        <v>0</v>
      </c>
      <c r="N161" s="90">
        <f>IF($C$5="Total Operations",
SUMIFS(AllPublicationData!$E:$E,AllPublicationData!$A:$A,'Publication Table'!$B161,AllPublicationData!$B:$B,'Publication Table'!$C$4,AllPublicationData!$D:$D,'Publication Table'!N$7),
IF('Publication Table'!$C$5="All Cancelled Operations",
SUMIFS(AllPublicationData!$F:$F,AllPublicationData!$A:$A,'Publication Table'!$B161,AllPublicationData!$B:$B,'Publication Table'!$C$4,AllPublicationData!$D:$D,'Publication Table'!N$7),
IF('Publication Table'!$C$5="Operations cancelled by patient",
SUMIFS(AllPublicationData!$G:$G,AllPublicationData!$A:$A,'Publication Table'!$B161,AllPublicationData!$B:$B,'Publication Table'!$C$4,AllPublicationData!$D:$D,'Publication Table'!N$7),
IF('Publication Table'!$C$5="Operations cancelled for clinical reasons",
SUMIFS(AllPublicationData!$G:$G,AllPublicationData!$A:$A,'Publication Table'!$B161,AllPublicationData!$B:$B,'Publication Table'!$C$4,AllPublicationData!$D:$D,'Publication Table'!N$7),
IF('Publication Table'!$C$5="Operations cancelled for non-clinical/capacity reasons",
SUMIFS(AllPublicationData!$G:$G,AllPublicationData!$A:$A,'Publication Table'!$B161,AllPublicationData!$B:$B,'Publication Table'!$C$4,AllPublicationData!$D:$D,'Publication Table'!N$7),
IF('Publication Table'!$C$5="Cancellations for other reasons",
SUMIFS(AllPublicationData!$G:$G,AllPublicationData!$A:$A,'Publication Table'!$B161,AllPublicationData!$B:$B,'Publication Table'!$C$4,AllPublicationData!$D:$D,'Publication Table'!N$7)))))))+
IF(AND($C$4="NHS Scotland",$C$5="Total Operations"),
SUMIFS(AllPublicationData!$E:$E,AllPublicationData!$A:$A,'Publication Table'!$B161,AllPublicationData!$B:$B,'Publication Table'!N$7),
IF(AND($C$4="NHS Scotland",$C$5="All Cancelled Operations"),
SUMIFS(AllPublicationData!$F:$F,AllPublicationData!$A:$A,'Publication Table'!$B161,AllPublicationData!$B:$B,'Publication Table'!N$7),
IF(AND($C$4="NHS Scotland",$C$5="Operations cancelled by patient"),
SUMIFS(AllPublicationData!$G:$G,AllPublicationData!$A:$A,'Publication Table'!$B161,AllPublicationData!$B:$B,'Publication Table'!N$7),
IF(AND($C$4="NHS Scotland",$C$5="Operations cancelled for clinical reasons"),
SUMIFS(AllPublicationData!$H:$H,AllPublicationData!$A:$A,'Publication Table'!$B161,AllPublicationData!$B:$B,'Publication Table'!N$7),
IF(AND($C$4="NHS Scotland",$C$5="Operations cancelled for non-clinical/capacity reasons"),
SUMIFS(AllPublicationData!$I:$I,AllPublicationData!$A:$A,'Publication Table'!$B161,AllPublicationData!$B:$B,'Publication Table'!N$7),
IF(AND($C$4="NHS Scotland",$C$5="Cancellations for other reasons"),
SUMIFS(AllPublicationData!$J:$J,AllPublicationData!$A:$A,'Publication Table'!$B161,AllPublicationData!$B:$B,'Publication Table'!N$7)))))))</f>
        <v>0</v>
      </c>
      <c r="O161" s="90">
        <f>IF($C$5="Total Operations",
SUMIFS(AllPublicationData!$E:$E,AllPublicationData!$A:$A,'Publication Table'!$B161,AllPublicationData!$B:$B,'Publication Table'!$C$4,AllPublicationData!$D:$D,'Publication Table'!O$7),
IF('Publication Table'!$C$5="All Cancelled Operations",
SUMIFS(AllPublicationData!$F:$F,AllPublicationData!$A:$A,'Publication Table'!$B161,AllPublicationData!$B:$B,'Publication Table'!$C$4,AllPublicationData!$D:$D,'Publication Table'!O$7),
IF('Publication Table'!$C$5="Operations cancelled by patient",
SUMIFS(AllPublicationData!$G:$G,AllPublicationData!$A:$A,'Publication Table'!$B161,AllPublicationData!$B:$B,'Publication Table'!$C$4,AllPublicationData!$D:$D,'Publication Table'!O$7),
IF('Publication Table'!$C$5="Operations cancelled for clinical reasons",
SUMIFS(AllPublicationData!$G:$G,AllPublicationData!$A:$A,'Publication Table'!$B161,AllPublicationData!$B:$B,'Publication Table'!$C$4,AllPublicationData!$D:$D,'Publication Table'!O$7),
IF('Publication Table'!$C$5="Operations cancelled for non-clinical/capacity reasons",
SUMIFS(AllPublicationData!$G:$G,AllPublicationData!$A:$A,'Publication Table'!$B161,AllPublicationData!$B:$B,'Publication Table'!$C$4,AllPublicationData!$D:$D,'Publication Table'!O$7),
IF('Publication Table'!$C$5="Cancellations for other reasons",
SUMIFS(AllPublicationData!$G:$G,AllPublicationData!$A:$A,'Publication Table'!$B161,AllPublicationData!$B:$B,'Publication Table'!$C$4,AllPublicationData!$D:$D,'Publication Table'!O$7)))))))+
IF(AND($C$4="NHS Scotland",$C$5="Total Operations"),
SUMIFS(AllPublicationData!$E:$E,AllPublicationData!$A:$A,'Publication Table'!$B161,AllPublicationData!$B:$B,'Publication Table'!O$7),
IF(AND($C$4="NHS Scotland",$C$5="All Cancelled Operations"),
SUMIFS(AllPublicationData!$F:$F,AllPublicationData!$A:$A,'Publication Table'!$B161,AllPublicationData!$B:$B,'Publication Table'!O$7),
IF(AND($C$4="NHS Scotland",$C$5="Operations cancelled by patient"),
SUMIFS(AllPublicationData!$G:$G,AllPublicationData!$A:$A,'Publication Table'!$B161,AllPublicationData!$B:$B,'Publication Table'!O$7),
IF(AND($C$4="NHS Scotland",$C$5="Operations cancelled for clinical reasons"),
SUMIFS(AllPublicationData!$H:$H,AllPublicationData!$A:$A,'Publication Table'!$B161,AllPublicationData!$B:$B,'Publication Table'!O$7),
IF(AND($C$4="NHS Scotland",$C$5="Operations cancelled for non-clinical/capacity reasons"),
SUMIFS(AllPublicationData!$I:$I,AllPublicationData!$A:$A,'Publication Table'!$B161,AllPublicationData!$B:$B,'Publication Table'!O$7),
IF(AND($C$4="NHS Scotland",$C$5="Cancellations for other reasons"),
SUMIFS(AllPublicationData!$J:$J,AllPublicationData!$A:$A,'Publication Table'!$B161,AllPublicationData!$B:$B,'Publication Table'!O$7)))))))</f>
        <v>0</v>
      </c>
      <c r="P161" s="90">
        <f>IF($C$5="Total Operations",
SUMIFS(AllPublicationData!$E:$E,AllPublicationData!$A:$A,'Publication Table'!$B161,AllPublicationData!$B:$B,'Publication Table'!$C$4,AllPublicationData!$D:$D,'Publication Table'!P$7),
IF('Publication Table'!$C$5="All Cancelled Operations",
SUMIFS(AllPublicationData!$F:$F,AllPublicationData!$A:$A,'Publication Table'!$B161,AllPublicationData!$B:$B,'Publication Table'!$C$4,AllPublicationData!$D:$D,'Publication Table'!P$7),
IF('Publication Table'!$C$5="Operations cancelled by patient",
SUMIFS(AllPublicationData!$G:$G,AllPublicationData!$A:$A,'Publication Table'!$B161,AllPublicationData!$B:$B,'Publication Table'!$C$4,AllPublicationData!$D:$D,'Publication Table'!P$7),
IF('Publication Table'!$C$5="Operations cancelled for clinical reasons",
SUMIFS(AllPublicationData!$G:$G,AllPublicationData!$A:$A,'Publication Table'!$B161,AllPublicationData!$B:$B,'Publication Table'!$C$4,AllPublicationData!$D:$D,'Publication Table'!P$7),
IF('Publication Table'!$C$5="Operations cancelled for non-clinical/capacity reasons",
SUMIFS(AllPublicationData!$G:$G,AllPublicationData!$A:$A,'Publication Table'!$B161,AllPublicationData!$B:$B,'Publication Table'!$C$4,AllPublicationData!$D:$D,'Publication Table'!P$7),
IF('Publication Table'!$C$5="Cancellations for other reasons",
SUMIFS(AllPublicationData!$G:$G,AllPublicationData!$A:$A,'Publication Table'!$B161,AllPublicationData!$B:$B,'Publication Table'!$C$4,AllPublicationData!$D:$D,'Publication Table'!P$7)))))))+
IF(AND($C$4="NHS Scotland",$C$5="Total Operations"),
SUMIFS(AllPublicationData!$E:$E,AllPublicationData!$A:$A,'Publication Table'!$B161,AllPublicationData!$B:$B,'Publication Table'!P$7),
IF(AND($C$4="NHS Scotland",$C$5="All Cancelled Operations"),
SUMIFS(AllPublicationData!$F:$F,AllPublicationData!$A:$A,'Publication Table'!$B161,AllPublicationData!$B:$B,'Publication Table'!P$7),
IF(AND($C$4="NHS Scotland",$C$5="Operations cancelled by patient"),
SUMIFS(AllPublicationData!$G:$G,AllPublicationData!$A:$A,'Publication Table'!$B161,AllPublicationData!$B:$B,'Publication Table'!P$7),
IF(AND($C$4="NHS Scotland",$C$5="Operations cancelled for clinical reasons"),
SUMIFS(AllPublicationData!$H:$H,AllPublicationData!$A:$A,'Publication Table'!$B161,AllPublicationData!$B:$B,'Publication Table'!P$7),
IF(AND($C$4="NHS Scotland",$C$5="Operations cancelled for non-clinical/capacity reasons"),
SUMIFS(AllPublicationData!$I:$I,AllPublicationData!$A:$A,'Publication Table'!$B161,AllPublicationData!$B:$B,'Publication Table'!P$7),
IF(AND($C$4="NHS Scotland",$C$5="Cancellations for other reasons"),
SUMIFS(AllPublicationData!$J:$J,AllPublicationData!$A:$A,'Publication Table'!$B161,AllPublicationData!$B:$B,'Publication Table'!P$7)))))))</f>
        <v>0</v>
      </c>
      <c r="Q161" s="90">
        <f>IF($C$5="Total Operations",
SUMIFS(AllPublicationData!$E:$E,AllPublicationData!$A:$A,'Publication Table'!$B161,AllPublicationData!$B:$B,'Publication Table'!$C$4,AllPublicationData!$D:$D,'Publication Table'!Q$7),
IF('Publication Table'!$C$5="All Cancelled Operations",
SUMIFS(AllPublicationData!$F:$F,AllPublicationData!$A:$A,'Publication Table'!$B161,AllPublicationData!$B:$B,'Publication Table'!$C$4,AllPublicationData!$D:$D,'Publication Table'!Q$7),
IF('Publication Table'!$C$5="Operations cancelled by patient",
SUMIFS(AllPublicationData!$G:$G,AllPublicationData!$A:$A,'Publication Table'!$B161,AllPublicationData!$B:$B,'Publication Table'!$C$4,AllPublicationData!$D:$D,'Publication Table'!Q$7),
IF('Publication Table'!$C$5="Operations cancelled for clinical reasons",
SUMIFS(AllPublicationData!$G:$G,AllPublicationData!$A:$A,'Publication Table'!$B161,AllPublicationData!$B:$B,'Publication Table'!$C$4,AllPublicationData!$D:$D,'Publication Table'!Q$7),
IF('Publication Table'!$C$5="Operations cancelled for non-clinical/capacity reasons",
SUMIFS(AllPublicationData!$G:$G,AllPublicationData!$A:$A,'Publication Table'!$B161,AllPublicationData!$B:$B,'Publication Table'!$C$4,AllPublicationData!$D:$D,'Publication Table'!Q$7),
IF('Publication Table'!$C$5="Cancellations for other reasons",
SUMIFS(AllPublicationData!$G:$G,AllPublicationData!$A:$A,'Publication Table'!$B161,AllPublicationData!$B:$B,'Publication Table'!$C$4,AllPublicationData!$D:$D,'Publication Table'!Q$7)))))))+
IF(AND($C$4="NHS Scotland",$C$5="Total Operations"),
SUMIFS(AllPublicationData!$E:$E,AllPublicationData!$A:$A,'Publication Table'!$B161,AllPublicationData!$B:$B,'Publication Table'!Q$7),
IF(AND($C$4="NHS Scotland",$C$5="All Cancelled Operations"),
SUMIFS(AllPublicationData!$F:$F,AllPublicationData!$A:$A,'Publication Table'!$B161,AllPublicationData!$B:$B,'Publication Table'!Q$7),
IF(AND($C$4="NHS Scotland",$C$5="Operations cancelled by patient"),
SUMIFS(AllPublicationData!$G:$G,AllPublicationData!$A:$A,'Publication Table'!$B161,AllPublicationData!$B:$B,'Publication Table'!Q$7),
IF(AND($C$4="NHS Scotland",$C$5="Operations cancelled for clinical reasons"),
SUMIFS(AllPublicationData!$H:$H,AllPublicationData!$A:$A,'Publication Table'!$B161,AllPublicationData!$B:$B,'Publication Table'!Q$7),
IF(AND($C$4="NHS Scotland",$C$5="Operations cancelled for non-clinical/capacity reasons"),
SUMIFS(AllPublicationData!$I:$I,AllPublicationData!$A:$A,'Publication Table'!$B161,AllPublicationData!$B:$B,'Publication Table'!Q$7),
IF(AND($C$4="NHS Scotland",$C$5="Cancellations for other reasons"),
SUMIFS(AllPublicationData!$J:$J,AllPublicationData!$A:$A,'Publication Table'!$B161,AllPublicationData!$B:$B,'Publication Table'!Q$7)))))))</f>
        <v>0</v>
      </c>
      <c r="R161" s="90">
        <f>IF($C$5="Total Operations",
SUMIFS(AllPublicationData!$E:$E,AllPublicationData!$A:$A,'Publication Table'!$B161,AllPublicationData!$B:$B,'Publication Table'!$C$4,AllPublicationData!$D:$D,'Publication Table'!R$7),
IF('Publication Table'!$C$5="All Cancelled Operations",
SUMIFS(AllPublicationData!$F:$F,AllPublicationData!$A:$A,'Publication Table'!$B161,AllPublicationData!$B:$B,'Publication Table'!$C$4,AllPublicationData!$D:$D,'Publication Table'!R$7),
IF('Publication Table'!$C$5="Operations cancelled by patient",
SUMIFS(AllPublicationData!$G:$G,AllPublicationData!$A:$A,'Publication Table'!$B161,AllPublicationData!$B:$B,'Publication Table'!$C$4,AllPublicationData!$D:$D,'Publication Table'!R$7),
IF('Publication Table'!$C$5="Operations cancelled for clinical reasons",
SUMIFS(AllPublicationData!$G:$G,AllPublicationData!$A:$A,'Publication Table'!$B161,AllPublicationData!$B:$B,'Publication Table'!$C$4,AllPublicationData!$D:$D,'Publication Table'!R$7),
IF('Publication Table'!$C$5="Operations cancelled for non-clinical/capacity reasons",
SUMIFS(AllPublicationData!$G:$G,AllPublicationData!$A:$A,'Publication Table'!$B161,AllPublicationData!$B:$B,'Publication Table'!$C$4,AllPublicationData!$D:$D,'Publication Table'!R$7),
IF('Publication Table'!$C$5="Cancellations for other reasons",
SUMIFS(AllPublicationData!$G:$G,AllPublicationData!$A:$A,'Publication Table'!$B161,AllPublicationData!$B:$B,'Publication Table'!$C$4,AllPublicationData!$D:$D,'Publication Table'!R$7)))))))+
IF(AND($C$4="NHS Scotland",$C$5="Total Operations"),
SUMIFS(AllPublicationData!$E:$E,AllPublicationData!$A:$A,'Publication Table'!$B161,AllPublicationData!$B:$B,'Publication Table'!R$7),
IF(AND($C$4="NHS Scotland",$C$5="All Cancelled Operations"),
SUMIFS(AllPublicationData!$F:$F,AllPublicationData!$A:$A,'Publication Table'!$B161,AllPublicationData!$B:$B,'Publication Table'!R$7),
IF(AND($C$4="NHS Scotland",$C$5="Operations cancelled by patient"),
SUMIFS(AllPublicationData!$G:$G,AllPublicationData!$A:$A,'Publication Table'!$B161,AllPublicationData!$B:$B,'Publication Table'!R$7),
IF(AND($C$4="NHS Scotland",$C$5="Operations cancelled for clinical reasons"),
SUMIFS(AllPublicationData!$H:$H,AllPublicationData!$A:$A,'Publication Table'!$B161,AllPublicationData!$B:$B,'Publication Table'!R$7),
IF(AND($C$4="NHS Scotland",$C$5="Operations cancelled for non-clinical/capacity reasons"),
SUMIFS(AllPublicationData!$I:$I,AllPublicationData!$A:$A,'Publication Table'!$B161,AllPublicationData!$B:$B,'Publication Table'!R$7),
IF(AND($C$4="NHS Scotland",$C$5="Cancellations for other reasons"),
SUMIFS(AllPublicationData!$J:$J,AllPublicationData!$A:$A,'Publication Table'!$B161,AllPublicationData!$B:$B,'Publication Table'!R$7)))))))</f>
        <v>0</v>
      </c>
    </row>
    <row r="162" spans="3:18" x14ac:dyDescent="0.35">
      <c r="C162" s="81">
        <f>IF($C$5="Total Operations",
SUMIFS(AllPublicationData!$E:$E,AllPublicationData!$A:$A,'Publication Table'!$B162,AllPublicationData!$B:$B,'Publication Table'!$C$4),
IF('Publication Table'!$C$5="All Cancelled Operations",
SUMIFS(AllPublicationData!$F:$F,AllPublicationData!$A:$A,'Publication Table'!$B162,AllPublicationData!$B:$B,'Publication Table'!$C$4),
IF('Publication Table'!$C$5="Operations cancelled by patient",
SUMIFS(AllPublicationData!$G:$G,AllPublicationData!$A:$A,'Publication Table'!$B162,AllPublicationData!$B:$B,'Publication Table'!$C$4),
IF('Publication Table'!$C$5="Operations cancelled for clinical reasons",
SUMIFS(AllPublicationData!$H:$H,AllPublicationData!$A:$A,'Publication Table'!$B162,AllPublicationData!$B:$B,'Publication Table'!$C$4),
IF('Publication Table'!$C$5="Operations cancelled for non-clinical/capacity reasons",
SUMIFS(AllPublicationData!$I:$I,AllPublicationData!$A:$A,'Publication Table'!$B162,AllPublicationData!$B:$B,'Publication Table'!$C$4),
IF('Publication Table'!$C$5="Cancellations for other reasons",
SUMIFS(AllPublicationData!$J:$J,AllPublicationData!$A:$A,'Publication Table'!$B162,AllPublicationData!$B:$B,'Publication Table'!$C$4)))))))+
IF(AND($C$4="NHS Scotland",$C$5="Total Operations"),
SUMIFS(AllPublicationData!$E:$E,AllPublicationData!$A:$A,'Publication Table'!$B162),
IF(AND($C$4="NHS Scotland",$C$5="All Cancelled Operations"),
SUMIFS(AllPublicationData!$F:$F,AllPublicationData!$A:$A,'Publication Table'!$B162),
IF(AND($C$4="NHS Scotland",$C$5="Operations cancelled by patient"),
SUMIFS(AllPublicationData!$G:$G,AllPublicationData!$A:$A,'Publication Table'!$B162),
IF(AND($C$4="NHS Scotland",$C$5="Operations cancelled for clinical reasons"),
SUMIFS(AllPublicationData!$H:$H,AllPublicationData!$A:$A,'Publication Table'!$B162),
IF(AND($C$4="NHS Scotland",$C$5="Operations cancelled for non-clinical/capacity reasons"),
SUMIFS(AllPublicationData!$I:$I,AllPublicationData!$A:$A,'Publication Table'!$B162),
IF(AND($C$4="NHS Scotland",$C$5="Cancellations for other reasons"),
SUMIFS(AllPublicationData!$J:$J,AllPublicationData!$A:$A,'Publication Table'!$B162)))))))</f>
        <v>0</v>
      </c>
      <c r="D162" s="90">
        <f>IF($C$5="Total Operations",
SUMIFS(AllPublicationData!$E:$E,AllPublicationData!$A:$A,'Publication Table'!$B162,AllPublicationData!$B:$B,'Publication Table'!$C$4,AllPublicationData!$D:$D,'Publication Table'!D$7),
IF('Publication Table'!$C$5="All Cancelled Operations",
SUMIFS(AllPublicationData!$F:$F,AllPublicationData!$A:$A,'Publication Table'!$B162,AllPublicationData!$B:$B,'Publication Table'!$C$4,AllPublicationData!$D:$D,'Publication Table'!D$7),
IF('Publication Table'!$C$5="Operations cancelled by patient",
SUMIFS(AllPublicationData!$G:$G,AllPublicationData!$A:$A,'Publication Table'!$B162,AllPublicationData!$B:$B,'Publication Table'!$C$4,AllPublicationData!$D:$D,'Publication Table'!D$7),
IF('Publication Table'!$C$5="Operations cancelled for clinical reasons",
SUMIFS(AllPublicationData!$H:$H,AllPublicationData!$A:$A,'Publication Table'!$B162,AllPublicationData!$B:$B,'Publication Table'!$C$4,AllPublicationData!$D:$D,'Publication Table'!D$7),
IF('Publication Table'!$C$5="Operations cancelled for non-clinical/capacity reasons",
SUMIFS(AllPublicationData!$I:$I,AllPublicationData!$A:$A,'Publication Table'!$B162,AllPublicationData!$B:$B,'Publication Table'!$C$4,AllPublicationData!$D:$D,'Publication Table'!D$7),
IF('Publication Table'!$C$5="Cancellations for other reasons",
SUMIFS(AllPublicationData!$J:$J,AllPublicationData!$A:$A,'Publication Table'!$B162,AllPublicationData!$B:$B,'Publication Table'!$C$4,AllPublicationData!$D:$D,'Publication Table'!D$7)))))))+
IF(AND($C$4="NHS Scotland",$C$5="Total Operations"),
SUMIFS(AllPublicationData!$E:$E,AllPublicationData!$A:$A,'Publication Table'!$B162,AllPublicationData!$B:$B,'Publication Table'!D$7),
IF(AND($C$4="NHS Scotland",$C$5="All Cancelled Operations"),
SUMIFS(AllPublicationData!$F:$F,AllPublicationData!$A:$A,'Publication Table'!$B162,AllPublicationData!$B:$B,'Publication Table'!D$7),
IF(AND($C$4="NHS Scotland",$C$5="Operations cancelled by patient"),
SUMIFS(AllPublicationData!$G:$G,AllPublicationData!$A:$A,'Publication Table'!$B162,AllPublicationData!$B:$B,'Publication Table'!D$7),
IF(AND($C$4="NHS Scotland",$C$5="Operations cancelled for clinical reasons"),
SUMIFS(AllPublicationData!$H:$H,AllPublicationData!$A:$A,'Publication Table'!$B162,AllPublicationData!$B:$B,'Publication Table'!D$7),
IF(AND($C$4="NHS Scotland",$C$5="Operations cancelled for non-clinical/capacity reasons"),
SUMIFS(AllPublicationData!$I:$I,AllPublicationData!$A:$A,'Publication Table'!$B162,AllPublicationData!$B:$B,'Publication Table'!D$7),
IF(AND($C$4="NHS Scotland",$C$5="Cancellations for other reasons"),
SUMIFS(AllPublicationData!$J:$J,AllPublicationData!$A:$A,'Publication Table'!$B162,AllPublicationData!$B:$B,'Publication Table'!D$7)))))))</f>
        <v>0</v>
      </c>
      <c r="E162" s="90">
        <f>IF($C$5="Total Operations",
SUMIFS(AllPublicationData!$E:$E,AllPublicationData!$A:$A,'Publication Table'!$B162,AllPublicationData!$B:$B,'Publication Table'!$C$4,AllPublicationData!$D:$D,'Publication Table'!E$7),
IF('Publication Table'!$C$5="All Cancelled Operations",
SUMIFS(AllPublicationData!$F:$F,AllPublicationData!$A:$A,'Publication Table'!$B162,AllPublicationData!$B:$B,'Publication Table'!$C$4,AllPublicationData!$D:$D,'Publication Table'!E$7),
IF('Publication Table'!$C$5="Operations cancelled by patient",
SUMIFS(AllPublicationData!$G:$G,AllPublicationData!$A:$A,'Publication Table'!$B162,AllPublicationData!$B:$B,'Publication Table'!$C$4,AllPublicationData!$D:$D,'Publication Table'!E$7),
IF('Publication Table'!$C$5="Operations cancelled for clinical reasons",
SUMIFS(AllPublicationData!$H:$H,AllPublicationData!$A:$A,'Publication Table'!$B162,AllPublicationData!$B:$B,'Publication Table'!$C$4,AllPublicationData!$D:$D,'Publication Table'!E$7),
IF('Publication Table'!$C$5="Operations cancelled for non-clinical/capacity reasons",
SUMIFS(AllPublicationData!$I:$I,AllPublicationData!$A:$A,'Publication Table'!$B162,AllPublicationData!$B:$B,'Publication Table'!$C$4,AllPublicationData!$D:$D,'Publication Table'!E$7),
IF('Publication Table'!$C$5="Cancellations for other reasons",
SUMIFS(AllPublicationData!$J:$J,AllPublicationData!$A:$A,'Publication Table'!$B162,AllPublicationData!$B:$B,'Publication Table'!$C$4,AllPublicationData!$D:$D,'Publication Table'!E$7)))))))+
IF(AND($C$4="NHS Scotland",$C$5="Total Operations"),
SUMIFS(AllPublicationData!$E:$E,AllPublicationData!$A:$A,'Publication Table'!$B162,AllPublicationData!$B:$B,'Publication Table'!E$7),
IF(AND($C$4="NHS Scotland",$C$5="All Cancelled Operations"),
SUMIFS(AllPublicationData!$F:$F,AllPublicationData!$A:$A,'Publication Table'!$B162,AllPublicationData!$B:$B,'Publication Table'!E$7),
IF(AND($C$4="NHS Scotland",$C$5="Operations cancelled by patient"),
SUMIFS(AllPublicationData!$G:$G,AllPublicationData!$A:$A,'Publication Table'!$B162,AllPublicationData!$B:$B,'Publication Table'!E$7),
IF(AND($C$4="NHS Scotland",$C$5="Operations cancelled for clinical reasons"),
SUMIFS(AllPublicationData!$H:$H,AllPublicationData!$A:$A,'Publication Table'!$B162,AllPublicationData!$B:$B,'Publication Table'!E$7),
IF(AND($C$4="NHS Scotland",$C$5="Operations cancelled for non-clinical/capacity reasons"),
SUMIFS(AllPublicationData!$I:$I,AllPublicationData!$A:$A,'Publication Table'!$B162,AllPublicationData!$B:$B,'Publication Table'!E$7),
IF(AND($C$4="NHS Scotland",$C$5="Cancellations for other reasons"),
SUMIFS(AllPublicationData!$J:$J,AllPublicationData!$A:$A,'Publication Table'!$B162,AllPublicationData!$B:$B,'Publication Table'!E$7)))))))</f>
        <v>0</v>
      </c>
      <c r="F162" s="90">
        <f>IF($C$5="Total Operations",
SUMIFS(AllPublicationData!$E:$E,AllPublicationData!$A:$A,'Publication Table'!$B162,AllPublicationData!$B:$B,'Publication Table'!$C$4,AllPublicationData!$D:$D,'Publication Table'!F$7),
IF('Publication Table'!$C$5="All Cancelled Operations",
SUMIFS(AllPublicationData!$F:$F,AllPublicationData!$A:$A,'Publication Table'!$B162,AllPublicationData!$B:$B,'Publication Table'!$C$4,AllPublicationData!$D:$D,'Publication Table'!F$7),
IF('Publication Table'!$C$5="Operations cancelled by patient",
SUMIFS(AllPublicationData!$G:$G,AllPublicationData!$A:$A,'Publication Table'!$B162,AllPublicationData!$B:$B,'Publication Table'!$C$4,AllPublicationData!$D:$D,'Publication Table'!F$7),
IF('Publication Table'!$C$5="Operations cancelled for clinical reasons",
SUMIFS(AllPublicationData!$H:$H,AllPublicationData!$A:$A,'Publication Table'!$B162,AllPublicationData!$B:$B,'Publication Table'!$C$4,AllPublicationData!$D:$D,'Publication Table'!F$7),
IF('Publication Table'!$C$5="Operations cancelled for non-clinical/capacity reasons",
SUMIFS(AllPublicationData!$I:$I,AllPublicationData!$A:$A,'Publication Table'!$B162,AllPublicationData!$B:$B,'Publication Table'!$C$4,AllPublicationData!$D:$D,'Publication Table'!F$7),
IF('Publication Table'!$C$5="Cancellations for other reasons",
SUMIFS(AllPublicationData!$J:$J,AllPublicationData!$A:$A,'Publication Table'!$B162,AllPublicationData!$B:$B,'Publication Table'!$C$4,AllPublicationData!$D:$D,'Publication Table'!F$7)))))))+
IF(AND($C$4="NHS Scotland",$C$5="Total Operations"),
SUMIFS(AllPublicationData!$E:$E,AllPublicationData!$A:$A,'Publication Table'!$B162,AllPublicationData!$B:$B,'Publication Table'!F$7),
IF(AND($C$4="NHS Scotland",$C$5="All Cancelled Operations"),
SUMIFS(AllPublicationData!$F:$F,AllPublicationData!$A:$A,'Publication Table'!$B162,AllPublicationData!$B:$B,'Publication Table'!F$7),
IF(AND($C$4="NHS Scotland",$C$5="Operations cancelled by patient"),
SUMIFS(AllPublicationData!$G:$G,AllPublicationData!$A:$A,'Publication Table'!$B162,AllPublicationData!$B:$B,'Publication Table'!F$7),
IF(AND($C$4="NHS Scotland",$C$5="Operations cancelled for clinical reasons"),
SUMIFS(AllPublicationData!$H:$H,AllPublicationData!$A:$A,'Publication Table'!$B162,AllPublicationData!$B:$B,'Publication Table'!F$7),
IF(AND($C$4="NHS Scotland",$C$5="Operations cancelled for non-clinical/capacity reasons"),
SUMIFS(AllPublicationData!$I:$I,AllPublicationData!$A:$A,'Publication Table'!$B162,AllPublicationData!$B:$B,'Publication Table'!F$7),
IF(AND($C$4="NHS Scotland",$C$5="Cancellations for other reasons"),
SUMIFS(AllPublicationData!$J:$J,AllPublicationData!$A:$A,'Publication Table'!$B162,AllPublicationData!$B:$B,'Publication Table'!F$7)))))))</f>
        <v>0</v>
      </c>
      <c r="G162" s="90">
        <f>IF($C$5="Total Operations",
SUMIFS(AllPublicationData!$E:$E,AllPublicationData!$A:$A,'Publication Table'!$B162,AllPublicationData!$B:$B,'Publication Table'!$C$4,AllPublicationData!$D:$D,'Publication Table'!G$7),
IF('Publication Table'!$C$5="All Cancelled Operations",
SUMIFS(AllPublicationData!$F:$F,AllPublicationData!$A:$A,'Publication Table'!$B162,AllPublicationData!$B:$B,'Publication Table'!$C$4,AllPublicationData!$D:$D,'Publication Table'!G$7),
IF('Publication Table'!$C$5="Operations cancelled by patient",
SUMIFS(AllPublicationData!$G:$G,AllPublicationData!$A:$A,'Publication Table'!$B162,AllPublicationData!$B:$B,'Publication Table'!$C$4,AllPublicationData!$D:$D,'Publication Table'!G$7),
IF('Publication Table'!$C$5="Operations cancelled for clinical reasons",
SUMIFS(AllPublicationData!$H:$H,AllPublicationData!$A:$A,'Publication Table'!$B162,AllPublicationData!$B:$B,'Publication Table'!$C$4,AllPublicationData!$D:$D,'Publication Table'!G$7),
IF('Publication Table'!$C$5="Operations cancelled for non-clinical/capacity reasons",
SUMIFS(AllPublicationData!$I:$I,AllPublicationData!$A:$A,'Publication Table'!$B162,AllPublicationData!$B:$B,'Publication Table'!$C$4,AllPublicationData!$D:$D,'Publication Table'!G$7),
IF('Publication Table'!$C$5="Cancellations for other reasons",
SUMIFS(AllPublicationData!$J:$J,AllPublicationData!$A:$A,'Publication Table'!$B162,AllPublicationData!$B:$B,'Publication Table'!$C$4,AllPublicationData!$D:$D,'Publication Table'!G$7)))))))+
IF(AND($C$4="NHS Scotland",$C$5="Total Operations"),
SUMIFS(AllPublicationData!$E:$E,AllPublicationData!$A:$A,'Publication Table'!$B162,AllPublicationData!$B:$B,'Publication Table'!G$7),
IF(AND($C$4="NHS Scotland",$C$5="All Cancelled Operations"),
SUMIFS(AllPublicationData!$F:$F,AllPublicationData!$A:$A,'Publication Table'!$B162,AllPublicationData!$B:$B,'Publication Table'!G$7),
IF(AND($C$4="NHS Scotland",$C$5="Operations cancelled by patient"),
SUMIFS(AllPublicationData!$G:$G,AllPublicationData!$A:$A,'Publication Table'!$B162,AllPublicationData!$B:$B,'Publication Table'!G$7),
IF(AND($C$4="NHS Scotland",$C$5="Operations cancelled for clinical reasons"),
SUMIFS(AllPublicationData!$H:$H,AllPublicationData!$A:$A,'Publication Table'!$B162,AllPublicationData!$B:$B,'Publication Table'!G$7),
IF(AND($C$4="NHS Scotland",$C$5="Operations cancelled for non-clinical/capacity reasons"),
SUMIFS(AllPublicationData!$I:$I,AllPublicationData!$A:$A,'Publication Table'!$B162,AllPublicationData!$B:$B,'Publication Table'!G$7),
IF(AND($C$4="NHS Scotland",$C$5="Cancellations for other reasons"),
SUMIFS(AllPublicationData!$J:$J,AllPublicationData!$A:$A,'Publication Table'!$B162,AllPublicationData!$B:$B,'Publication Table'!G$7)))))))</f>
        <v>0</v>
      </c>
      <c r="H162" s="90">
        <f>IF($C$5="Total Operations",
SUMIFS(AllPublicationData!$E:$E,AllPublicationData!$A:$A,'Publication Table'!$B162,AllPublicationData!$B:$B,'Publication Table'!$C$4,AllPublicationData!$D:$D,'Publication Table'!H$7),
IF('Publication Table'!$C$5="All Cancelled Operations",
SUMIFS(AllPublicationData!$F:$F,AllPublicationData!$A:$A,'Publication Table'!$B162,AllPublicationData!$B:$B,'Publication Table'!$C$4,AllPublicationData!$D:$D,'Publication Table'!H$7),
IF('Publication Table'!$C$5="Operations cancelled by patient",
SUMIFS(AllPublicationData!$G:$G,AllPublicationData!$A:$A,'Publication Table'!$B162,AllPublicationData!$B:$B,'Publication Table'!$C$4,AllPublicationData!$D:$D,'Publication Table'!H$7),
IF('Publication Table'!$C$5="Operations cancelled for clinical reasons",
SUMIFS(AllPublicationData!$H:$H,AllPublicationData!$A:$A,'Publication Table'!$B162,AllPublicationData!$B:$B,'Publication Table'!$C$4,AllPublicationData!$D:$D,'Publication Table'!H$7),
IF('Publication Table'!$C$5="Operations cancelled for non-clinical/capacity reasons",
SUMIFS(AllPublicationData!$I:$I,AllPublicationData!$A:$A,'Publication Table'!$B162,AllPublicationData!$B:$B,'Publication Table'!$C$4,AllPublicationData!$D:$D,'Publication Table'!H$7),
IF('Publication Table'!$C$5="Cancellations for other reasons",
SUMIFS(AllPublicationData!$J:$J,AllPublicationData!$A:$A,'Publication Table'!$B162,AllPublicationData!$B:$B,'Publication Table'!$C$4,AllPublicationData!$D:$D,'Publication Table'!H$7)))))))+
IF(AND($C$4="NHS Scotland",$C$5="Total Operations"),
SUMIFS(AllPublicationData!$E:$E,AllPublicationData!$A:$A,'Publication Table'!$B162,AllPublicationData!$B:$B,'Publication Table'!H$7),
IF(AND($C$4="NHS Scotland",$C$5="All Cancelled Operations"),
SUMIFS(AllPublicationData!$F:$F,AllPublicationData!$A:$A,'Publication Table'!$B162,AllPublicationData!$B:$B,'Publication Table'!H$7),
IF(AND($C$4="NHS Scotland",$C$5="Operations cancelled by patient"),
SUMIFS(AllPublicationData!$G:$G,AllPublicationData!$A:$A,'Publication Table'!$B162,AllPublicationData!$B:$B,'Publication Table'!H$7),
IF(AND($C$4="NHS Scotland",$C$5="Operations cancelled for clinical reasons"),
SUMIFS(AllPublicationData!$H:$H,AllPublicationData!$A:$A,'Publication Table'!$B162,AllPublicationData!$B:$B,'Publication Table'!H$7),
IF(AND($C$4="NHS Scotland",$C$5="Operations cancelled for non-clinical/capacity reasons"),
SUMIFS(AllPublicationData!$I:$I,AllPublicationData!$A:$A,'Publication Table'!$B162,AllPublicationData!$B:$B,'Publication Table'!H$7),
IF(AND($C$4="NHS Scotland",$C$5="Cancellations for other reasons"),
SUMIFS(AllPublicationData!$J:$J,AllPublicationData!$A:$A,'Publication Table'!$B162,AllPublicationData!$B:$B,'Publication Table'!H$7)))))))</f>
        <v>0</v>
      </c>
      <c r="I162" s="90">
        <f>IF($C$5="Total Operations",
SUMIFS(AllPublicationData!$E:$E,AllPublicationData!$A:$A,'Publication Table'!$B162,AllPublicationData!$B:$B,'Publication Table'!$C$4,AllPublicationData!$D:$D,'Publication Table'!I$7),
IF('Publication Table'!$C$5="All Cancelled Operations",
SUMIFS(AllPublicationData!$F:$F,AllPublicationData!$A:$A,'Publication Table'!$B162,AllPublicationData!$B:$B,'Publication Table'!$C$4,AllPublicationData!$D:$D,'Publication Table'!I$7),
IF('Publication Table'!$C$5="Operations cancelled by patient",
SUMIFS(AllPublicationData!$G:$G,AllPublicationData!$A:$A,'Publication Table'!$B162,AllPublicationData!$B:$B,'Publication Table'!$C$4,AllPublicationData!$D:$D,'Publication Table'!I$7),
IF('Publication Table'!$C$5="Operations cancelled for clinical reasons",
SUMIFS(AllPublicationData!$H:$H,AllPublicationData!$A:$A,'Publication Table'!$B162,AllPublicationData!$B:$B,'Publication Table'!$C$4,AllPublicationData!$D:$D,'Publication Table'!I$7),
IF('Publication Table'!$C$5="Operations cancelled for non-clinical/capacity reasons",
SUMIFS(AllPublicationData!$I:$I,AllPublicationData!$A:$A,'Publication Table'!$B162,AllPublicationData!$B:$B,'Publication Table'!$C$4,AllPublicationData!$D:$D,'Publication Table'!I$7),
IF('Publication Table'!$C$5="Cancellations for other reasons",
SUMIFS(AllPublicationData!$J:$J,AllPublicationData!$A:$A,'Publication Table'!$B162,AllPublicationData!$B:$B,'Publication Table'!$C$4,AllPublicationData!$D:$D,'Publication Table'!I$7)))))))+
IF(AND($C$4="NHS Scotland",$C$5="Total Operations"),
SUMIFS(AllPublicationData!$E:$E,AllPublicationData!$A:$A,'Publication Table'!$B162,AllPublicationData!$B:$B,'Publication Table'!I$7),
IF(AND($C$4="NHS Scotland",$C$5="All Cancelled Operations"),
SUMIFS(AllPublicationData!$F:$F,AllPublicationData!$A:$A,'Publication Table'!$B162,AllPublicationData!$B:$B,'Publication Table'!I$7),
IF(AND($C$4="NHS Scotland",$C$5="Operations cancelled by patient"),
SUMIFS(AllPublicationData!$G:$G,AllPublicationData!$A:$A,'Publication Table'!$B162,AllPublicationData!$B:$B,'Publication Table'!I$7),
IF(AND($C$4="NHS Scotland",$C$5="Operations cancelled for clinical reasons"),
SUMIFS(AllPublicationData!$H:$H,AllPublicationData!$A:$A,'Publication Table'!$B162,AllPublicationData!$B:$B,'Publication Table'!I$7),
IF(AND($C$4="NHS Scotland",$C$5="Operations cancelled for non-clinical/capacity reasons"),
SUMIFS(AllPublicationData!$I:$I,AllPublicationData!$A:$A,'Publication Table'!$B162,AllPublicationData!$B:$B,'Publication Table'!I$7),
IF(AND($C$4="NHS Scotland",$C$5="Cancellations for other reasons"),
SUMIFS(AllPublicationData!$J:$J,AllPublicationData!$A:$A,'Publication Table'!$B162,AllPublicationData!$B:$B,'Publication Table'!I$7)))))))</f>
        <v>0</v>
      </c>
      <c r="J162" s="90">
        <f>IF($C$5="Total Operations",
SUMIFS(AllPublicationData!$E:$E,AllPublicationData!$A:$A,'Publication Table'!$B162,AllPublicationData!$B:$B,'Publication Table'!$C$4,AllPublicationData!$D:$D,'Publication Table'!J$7),
IF('Publication Table'!$C$5="All Cancelled Operations",
SUMIFS(AllPublicationData!$F:$F,AllPublicationData!$A:$A,'Publication Table'!$B162,AllPublicationData!$B:$B,'Publication Table'!$C$4,AllPublicationData!$D:$D,'Publication Table'!J$7),
IF('Publication Table'!$C$5="Operations cancelled by patient",
SUMIFS(AllPublicationData!$G:$G,AllPublicationData!$A:$A,'Publication Table'!$B162,AllPublicationData!$B:$B,'Publication Table'!$C$4,AllPublicationData!$D:$D,'Publication Table'!J$7),
IF('Publication Table'!$C$5="Operations cancelled for clinical reasons",
SUMIFS(AllPublicationData!$H:$H,AllPublicationData!$A:$A,'Publication Table'!$B162,AllPublicationData!$B:$B,'Publication Table'!$C$4,AllPublicationData!$D:$D,'Publication Table'!J$7),
IF('Publication Table'!$C$5="Operations cancelled for non-clinical/capacity reasons",
SUMIFS(AllPublicationData!$I:$I,AllPublicationData!$A:$A,'Publication Table'!$B162,AllPublicationData!$B:$B,'Publication Table'!$C$4,AllPublicationData!$D:$D,'Publication Table'!J$7),
IF('Publication Table'!$C$5="Cancellations for other reasons",
SUMIFS(AllPublicationData!$J:$J,AllPublicationData!$A:$A,'Publication Table'!$B162,AllPublicationData!$B:$B,'Publication Table'!$C$4,AllPublicationData!$D:$D,'Publication Table'!J$7)))))))+
IF(AND($C$4="NHS Scotland",$C$5="Total Operations"),
SUMIFS(AllPublicationData!$E:$E,AllPublicationData!$A:$A,'Publication Table'!$B162,AllPublicationData!$B:$B,'Publication Table'!J$7),
IF(AND($C$4="NHS Scotland",$C$5="All Cancelled Operations"),
SUMIFS(AllPublicationData!$F:$F,AllPublicationData!$A:$A,'Publication Table'!$B162,AllPublicationData!$B:$B,'Publication Table'!J$7),
IF(AND($C$4="NHS Scotland",$C$5="Operations cancelled by patient"),
SUMIFS(AllPublicationData!$G:$G,AllPublicationData!$A:$A,'Publication Table'!$B162,AllPublicationData!$B:$B,'Publication Table'!J$7),
IF(AND($C$4="NHS Scotland",$C$5="Operations cancelled for clinical reasons"),
SUMIFS(AllPublicationData!$H:$H,AllPublicationData!$A:$A,'Publication Table'!$B162,AllPublicationData!$B:$B,'Publication Table'!J$7),
IF(AND($C$4="NHS Scotland",$C$5="Operations cancelled for non-clinical/capacity reasons"),
SUMIFS(AllPublicationData!$I:$I,AllPublicationData!$A:$A,'Publication Table'!$B162,AllPublicationData!$B:$B,'Publication Table'!J$7),
IF(AND($C$4="NHS Scotland",$C$5="Cancellations for other reasons"),
SUMIFS(AllPublicationData!$J:$J,AllPublicationData!$A:$A,'Publication Table'!$B162,AllPublicationData!$B:$B,'Publication Table'!J$7)))))))</f>
        <v>0</v>
      </c>
      <c r="K162" s="90">
        <f>IF($C$5="Total Operations",
SUMIFS(AllPublicationData!$E:$E,AllPublicationData!$A:$A,'Publication Table'!$B162,AllPublicationData!$B:$B,'Publication Table'!$C$4,AllPublicationData!$D:$D,'Publication Table'!K$7),
IF('Publication Table'!$C$5="All Cancelled Operations",
SUMIFS(AllPublicationData!$F:$F,AllPublicationData!$A:$A,'Publication Table'!$B162,AllPublicationData!$B:$B,'Publication Table'!$C$4,AllPublicationData!$D:$D,'Publication Table'!K$7),
IF('Publication Table'!$C$5="Operations cancelled by patient",
SUMIFS(AllPublicationData!$G:$G,AllPublicationData!$A:$A,'Publication Table'!$B162,AllPublicationData!$B:$B,'Publication Table'!$C$4,AllPublicationData!$D:$D,'Publication Table'!K$7),
IF('Publication Table'!$C$5="Operations cancelled for clinical reasons",
SUMIFS(AllPublicationData!$H:$H,AllPublicationData!$A:$A,'Publication Table'!$B162,AllPublicationData!$B:$B,'Publication Table'!$C$4,AllPublicationData!$D:$D,'Publication Table'!K$7),
IF('Publication Table'!$C$5="Operations cancelled for non-clinical/capacity reasons",
SUMIFS(AllPublicationData!$I:$I,AllPublicationData!$A:$A,'Publication Table'!$B162,AllPublicationData!$B:$B,'Publication Table'!$C$4,AllPublicationData!$D:$D,'Publication Table'!K$7),
IF('Publication Table'!$C$5="Cancellations for other reasons",
SUMIFS(AllPublicationData!$J:$J,AllPublicationData!$A:$A,'Publication Table'!$B162,AllPublicationData!$B:$B,'Publication Table'!$C$4,AllPublicationData!$D:$D,'Publication Table'!K$7)))))))+
IF(AND($C$4="NHS Scotland",$C$5="Total Operations"),
SUMIFS(AllPublicationData!$E:$E,AllPublicationData!$A:$A,'Publication Table'!$B162,AllPublicationData!$B:$B,'Publication Table'!K$7),
IF(AND($C$4="NHS Scotland",$C$5="All Cancelled Operations"),
SUMIFS(AllPublicationData!$F:$F,AllPublicationData!$A:$A,'Publication Table'!$B162,AllPublicationData!$B:$B,'Publication Table'!K$7),
IF(AND($C$4="NHS Scotland",$C$5="Operations cancelled by patient"),
SUMIFS(AllPublicationData!$G:$G,AllPublicationData!$A:$A,'Publication Table'!$B162,AllPublicationData!$B:$B,'Publication Table'!K$7),
IF(AND($C$4="NHS Scotland",$C$5="Operations cancelled for clinical reasons"),
SUMIFS(AllPublicationData!$H:$H,AllPublicationData!$A:$A,'Publication Table'!$B162,AllPublicationData!$B:$B,'Publication Table'!K$7),
IF(AND($C$4="NHS Scotland",$C$5="Operations cancelled for non-clinical/capacity reasons"),
SUMIFS(AllPublicationData!$I:$I,AllPublicationData!$A:$A,'Publication Table'!$B162,AllPublicationData!$B:$B,'Publication Table'!K$7),
IF(AND($C$4="NHS Scotland",$C$5="Cancellations for other reasons"),
SUMIFS(AllPublicationData!$J:$J,AllPublicationData!$A:$A,'Publication Table'!$B162,AllPublicationData!$B:$B,'Publication Table'!K$7)))))))</f>
        <v>0</v>
      </c>
      <c r="L162" s="90">
        <f>IF($C$5="Total Operations",
SUMIFS(AllPublicationData!$E:$E,AllPublicationData!$A:$A,'Publication Table'!$B162,AllPublicationData!$B:$B,'Publication Table'!$C$4,AllPublicationData!$D:$D,'Publication Table'!L$7),
IF('Publication Table'!$C$5="All Cancelled Operations",
SUMIFS(AllPublicationData!$F:$F,AllPublicationData!$A:$A,'Publication Table'!$B162,AllPublicationData!$B:$B,'Publication Table'!$C$4,AllPublicationData!$D:$D,'Publication Table'!L$7),
IF('Publication Table'!$C$5="Operations cancelled by patient",
SUMIFS(AllPublicationData!$G:$G,AllPublicationData!$A:$A,'Publication Table'!$B162,AllPublicationData!$B:$B,'Publication Table'!$C$4,AllPublicationData!$D:$D,'Publication Table'!L$7),
IF('Publication Table'!$C$5="Operations cancelled for clinical reasons",
SUMIFS(AllPublicationData!$H:$H,AllPublicationData!$A:$A,'Publication Table'!$B162,AllPublicationData!$B:$B,'Publication Table'!$C$4,AllPublicationData!$D:$D,'Publication Table'!L$7),
IF('Publication Table'!$C$5="Operations cancelled for non-clinical/capacity reasons",
SUMIFS(AllPublicationData!$I:$I,AllPublicationData!$A:$A,'Publication Table'!$B162,AllPublicationData!$B:$B,'Publication Table'!$C$4,AllPublicationData!$D:$D,'Publication Table'!L$7),
IF('Publication Table'!$C$5="Cancellations for other reasons",
SUMIFS(AllPublicationData!$J:$J,AllPublicationData!$A:$A,'Publication Table'!$B162,AllPublicationData!$B:$B,'Publication Table'!$C$4,AllPublicationData!$D:$D,'Publication Table'!L$7)))))))+
IF(AND($C$4="NHS Scotland",$C$5="Total Operations"),
SUMIFS(AllPublicationData!$E:$E,AllPublicationData!$A:$A,'Publication Table'!$B162,AllPublicationData!$B:$B,'Publication Table'!L$7),
IF(AND($C$4="NHS Scotland",$C$5="All Cancelled Operations"),
SUMIFS(AllPublicationData!$F:$F,AllPublicationData!$A:$A,'Publication Table'!$B162,AllPublicationData!$B:$B,'Publication Table'!L$7),
IF(AND($C$4="NHS Scotland",$C$5="Operations cancelled by patient"),
SUMIFS(AllPublicationData!$G:$G,AllPublicationData!$A:$A,'Publication Table'!$B162,AllPublicationData!$B:$B,'Publication Table'!L$7),
IF(AND($C$4="NHS Scotland",$C$5="Operations cancelled for clinical reasons"),
SUMIFS(AllPublicationData!$H:$H,AllPublicationData!$A:$A,'Publication Table'!$B162,AllPublicationData!$B:$B,'Publication Table'!L$7),
IF(AND($C$4="NHS Scotland",$C$5="Operations cancelled for non-clinical/capacity reasons"),
SUMIFS(AllPublicationData!$I:$I,AllPublicationData!$A:$A,'Publication Table'!$B162,AllPublicationData!$B:$B,'Publication Table'!L$7),
IF(AND($C$4="NHS Scotland",$C$5="Cancellations for other reasons"),
SUMIFS(AllPublicationData!$J:$J,AllPublicationData!$A:$A,'Publication Table'!$B162,AllPublicationData!$B:$B,'Publication Table'!L$7)))))))</f>
        <v>0</v>
      </c>
      <c r="M162" s="90">
        <f>IF($C$5="Total Operations",
SUMIFS(AllPublicationData!$E:$E,AllPublicationData!$A:$A,'Publication Table'!$B162,AllPublicationData!$B:$B,'Publication Table'!$C$4,AllPublicationData!$D:$D,'Publication Table'!M$7),
IF('Publication Table'!$C$5="All Cancelled Operations",
SUMIFS(AllPublicationData!$F:$F,AllPublicationData!$A:$A,'Publication Table'!$B162,AllPublicationData!$B:$B,'Publication Table'!$C$4,AllPublicationData!$D:$D,'Publication Table'!M$7),
IF('Publication Table'!$C$5="Operations cancelled by patient",
SUMIFS(AllPublicationData!$G:$G,AllPublicationData!$A:$A,'Publication Table'!$B162,AllPublicationData!$B:$B,'Publication Table'!$C$4,AllPublicationData!$D:$D,'Publication Table'!M$7),
IF('Publication Table'!$C$5="Operations cancelled for clinical reasons",
SUMIFS(AllPublicationData!$G:$G,AllPublicationData!$A:$A,'Publication Table'!$B162,AllPublicationData!$B:$B,'Publication Table'!$C$4,AllPublicationData!$D:$D,'Publication Table'!M$7),
IF('Publication Table'!$C$5="Operations cancelled for non-clinical/capacity reasons",
SUMIFS(AllPublicationData!$G:$G,AllPublicationData!$A:$A,'Publication Table'!$B162,AllPublicationData!$B:$B,'Publication Table'!$C$4,AllPublicationData!$D:$D,'Publication Table'!M$7),
IF('Publication Table'!$C$5="Cancellations for other reasons",
SUMIFS(AllPublicationData!$G:$G,AllPublicationData!$A:$A,'Publication Table'!$B162,AllPublicationData!$B:$B,'Publication Table'!$C$4,AllPublicationData!$D:$D,'Publication Table'!M$7)))))))+
IF(AND($C$4="NHS Scotland",$C$5="Total Operations"),
SUMIFS(AllPublicationData!$E:$E,AllPublicationData!$A:$A,'Publication Table'!$B162,AllPublicationData!$B:$B,'Publication Table'!M$7),
IF(AND($C$4="NHS Scotland",$C$5="All Cancelled Operations"),
SUMIFS(AllPublicationData!$F:$F,AllPublicationData!$A:$A,'Publication Table'!$B162,AllPublicationData!$B:$B,'Publication Table'!M$7),
IF(AND($C$4="NHS Scotland",$C$5="Operations cancelled by patient"),
SUMIFS(AllPublicationData!$G:$G,AllPublicationData!$A:$A,'Publication Table'!$B162,AllPublicationData!$B:$B,'Publication Table'!M$7),
IF(AND($C$4="NHS Scotland",$C$5="Operations cancelled for clinical reasons"),
SUMIFS(AllPublicationData!$H:$H,AllPublicationData!$A:$A,'Publication Table'!$B162,AllPublicationData!$B:$B,'Publication Table'!M$7),
IF(AND($C$4="NHS Scotland",$C$5="Operations cancelled for non-clinical/capacity reasons"),
SUMIFS(AllPublicationData!$I:$I,AllPublicationData!$A:$A,'Publication Table'!$B162,AllPublicationData!$B:$B,'Publication Table'!M$7),
IF(AND($C$4="NHS Scotland",$C$5="Cancellations for other reasons"),
SUMIFS(AllPublicationData!$J:$J,AllPublicationData!$A:$A,'Publication Table'!$B162,AllPublicationData!$B:$B,'Publication Table'!M$7)))))))</f>
        <v>0</v>
      </c>
      <c r="N162" s="90">
        <f>IF($C$5="Total Operations",
SUMIFS(AllPublicationData!$E:$E,AllPublicationData!$A:$A,'Publication Table'!$B162,AllPublicationData!$B:$B,'Publication Table'!$C$4,AllPublicationData!$D:$D,'Publication Table'!N$7),
IF('Publication Table'!$C$5="All Cancelled Operations",
SUMIFS(AllPublicationData!$F:$F,AllPublicationData!$A:$A,'Publication Table'!$B162,AllPublicationData!$B:$B,'Publication Table'!$C$4,AllPublicationData!$D:$D,'Publication Table'!N$7),
IF('Publication Table'!$C$5="Operations cancelled by patient",
SUMIFS(AllPublicationData!$G:$G,AllPublicationData!$A:$A,'Publication Table'!$B162,AllPublicationData!$B:$B,'Publication Table'!$C$4,AllPublicationData!$D:$D,'Publication Table'!N$7),
IF('Publication Table'!$C$5="Operations cancelled for clinical reasons",
SUMIFS(AllPublicationData!$G:$G,AllPublicationData!$A:$A,'Publication Table'!$B162,AllPublicationData!$B:$B,'Publication Table'!$C$4,AllPublicationData!$D:$D,'Publication Table'!N$7),
IF('Publication Table'!$C$5="Operations cancelled for non-clinical/capacity reasons",
SUMIFS(AllPublicationData!$G:$G,AllPublicationData!$A:$A,'Publication Table'!$B162,AllPublicationData!$B:$B,'Publication Table'!$C$4,AllPublicationData!$D:$D,'Publication Table'!N$7),
IF('Publication Table'!$C$5="Cancellations for other reasons",
SUMIFS(AllPublicationData!$G:$G,AllPublicationData!$A:$A,'Publication Table'!$B162,AllPublicationData!$B:$B,'Publication Table'!$C$4,AllPublicationData!$D:$D,'Publication Table'!N$7)))))))+
IF(AND($C$4="NHS Scotland",$C$5="Total Operations"),
SUMIFS(AllPublicationData!$E:$E,AllPublicationData!$A:$A,'Publication Table'!$B162,AllPublicationData!$B:$B,'Publication Table'!N$7),
IF(AND($C$4="NHS Scotland",$C$5="All Cancelled Operations"),
SUMIFS(AllPublicationData!$F:$F,AllPublicationData!$A:$A,'Publication Table'!$B162,AllPublicationData!$B:$B,'Publication Table'!N$7),
IF(AND($C$4="NHS Scotland",$C$5="Operations cancelled by patient"),
SUMIFS(AllPublicationData!$G:$G,AllPublicationData!$A:$A,'Publication Table'!$B162,AllPublicationData!$B:$B,'Publication Table'!N$7),
IF(AND($C$4="NHS Scotland",$C$5="Operations cancelled for clinical reasons"),
SUMIFS(AllPublicationData!$H:$H,AllPublicationData!$A:$A,'Publication Table'!$B162,AllPublicationData!$B:$B,'Publication Table'!N$7),
IF(AND($C$4="NHS Scotland",$C$5="Operations cancelled for non-clinical/capacity reasons"),
SUMIFS(AllPublicationData!$I:$I,AllPublicationData!$A:$A,'Publication Table'!$B162,AllPublicationData!$B:$B,'Publication Table'!N$7),
IF(AND($C$4="NHS Scotland",$C$5="Cancellations for other reasons"),
SUMIFS(AllPublicationData!$J:$J,AllPublicationData!$A:$A,'Publication Table'!$B162,AllPublicationData!$B:$B,'Publication Table'!N$7)))))))</f>
        <v>0</v>
      </c>
      <c r="O162" s="90">
        <f>IF($C$5="Total Operations",
SUMIFS(AllPublicationData!$E:$E,AllPublicationData!$A:$A,'Publication Table'!$B162,AllPublicationData!$B:$B,'Publication Table'!$C$4,AllPublicationData!$D:$D,'Publication Table'!O$7),
IF('Publication Table'!$C$5="All Cancelled Operations",
SUMIFS(AllPublicationData!$F:$F,AllPublicationData!$A:$A,'Publication Table'!$B162,AllPublicationData!$B:$B,'Publication Table'!$C$4,AllPublicationData!$D:$D,'Publication Table'!O$7),
IF('Publication Table'!$C$5="Operations cancelled by patient",
SUMIFS(AllPublicationData!$G:$G,AllPublicationData!$A:$A,'Publication Table'!$B162,AllPublicationData!$B:$B,'Publication Table'!$C$4,AllPublicationData!$D:$D,'Publication Table'!O$7),
IF('Publication Table'!$C$5="Operations cancelled for clinical reasons",
SUMIFS(AllPublicationData!$G:$G,AllPublicationData!$A:$A,'Publication Table'!$B162,AllPublicationData!$B:$B,'Publication Table'!$C$4,AllPublicationData!$D:$D,'Publication Table'!O$7),
IF('Publication Table'!$C$5="Operations cancelled for non-clinical/capacity reasons",
SUMIFS(AllPublicationData!$G:$G,AllPublicationData!$A:$A,'Publication Table'!$B162,AllPublicationData!$B:$B,'Publication Table'!$C$4,AllPublicationData!$D:$D,'Publication Table'!O$7),
IF('Publication Table'!$C$5="Cancellations for other reasons",
SUMIFS(AllPublicationData!$G:$G,AllPublicationData!$A:$A,'Publication Table'!$B162,AllPublicationData!$B:$B,'Publication Table'!$C$4,AllPublicationData!$D:$D,'Publication Table'!O$7)))))))+
IF(AND($C$4="NHS Scotland",$C$5="Total Operations"),
SUMIFS(AllPublicationData!$E:$E,AllPublicationData!$A:$A,'Publication Table'!$B162,AllPublicationData!$B:$B,'Publication Table'!O$7),
IF(AND($C$4="NHS Scotland",$C$5="All Cancelled Operations"),
SUMIFS(AllPublicationData!$F:$F,AllPublicationData!$A:$A,'Publication Table'!$B162,AllPublicationData!$B:$B,'Publication Table'!O$7),
IF(AND($C$4="NHS Scotland",$C$5="Operations cancelled by patient"),
SUMIFS(AllPublicationData!$G:$G,AllPublicationData!$A:$A,'Publication Table'!$B162,AllPublicationData!$B:$B,'Publication Table'!O$7),
IF(AND($C$4="NHS Scotland",$C$5="Operations cancelled for clinical reasons"),
SUMIFS(AllPublicationData!$H:$H,AllPublicationData!$A:$A,'Publication Table'!$B162,AllPublicationData!$B:$B,'Publication Table'!O$7),
IF(AND($C$4="NHS Scotland",$C$5="Operations cancelled for non-clinical/capacity reasons"),
SUMIFS(AllPublicationData!$I:$I,AllPublicationData!$A:$A,'Publication Table'!$B162,AllPublicationData!$B:$B,'Publication Table'!O$7),
IF(AND($C$4="NHS Scotland",$C$5="Cancellations for other reasons"),
SUMIFS(AllPublicationData!$J:$J,AllPublicationData!$A:$A,'Publication Table'!$B162,AllPublicationData!$B:$B,'Publication Table'!O$7)))))))</f>
        <v>0</v>
      </c>
      <c r="P162" s="90">
        <f>IF($C$5="Total Operations",
SUMIFS(AllPublicationData!$E:$E,AllPublicationData!$A:$A,'Publication Table'!$B162,AllPublicationData!$B:$B,'Publication Table'!$C$4,AllPublicationData!$D:$D,'Publication Table'!P$7),
IF('Publication Table'!$C$5="All Cancelled Operations",
SUMIFS(AllPublicationData!$F:$F,AllPublicationData!$A:$A,'Publication Table'!$B162,AllPublicationData!$B:$B,'Publication Table'!$C$4,AllPublicationData!$D:$D,'Publication Table'!P$7),
IF('Publication Table'!$C$5="Operations cancelled by patient",
SUMIFS(AllPublicationData!$G:$G,AllPublicationData!$A:$A,'Publication Table'!$B162,AllPublicationData!$B:$B,'Publication Table'!$C$4,AllPublicationData!$D:$D,'Publication Table'!P$7),
IF('Publication Table'!$C$5="Operations cancelled for clinical reasons",
SUMIFS(AllPublicationData!$G:$G,AllPublicationData!$A:$A,'Publication Table'!$B162,AllPublicationData!$B:$B,'Publication Table'!$C$4,AllPublicationData!$D:$D,'Publication Table'!P$7),
IF('Publication Table'!$C$5="Operations cancelled for non-clinical/capacity reasons",
SUMIFS(AllPublicationData!$G:$G,AllPublicationData!$A:$A,'Publication Table'!$B162,AllPublicationData!$B:$B,'Publication Table'!$C$4,AllPublicationData!$D:$D,'Publication Table'!P$7),
IF('Publication Table'!$C$5="Cancellations for other reasons",
SUMIFS(AllPublicationData!$G:$G,AllPublicationData!$A:$A,'Publication Table'!$B162,AllPublicationData!$B:$B,'Publication Table'!$C$4,AllPublicationData!$D:$D,'Publication Table'!P$7)))))))+
IF(AND($C$4="NHS Scotland",$C$5="Total Operations"),
SUMIFS(AllPublicationData!$E:$E,AllPublicationData!$A:$A,'Publication Table'!$B162,AllPublicationData!$B:$B,'Publication Table'!P$7),
IF(AND($C$4="NHS Scotland",$C$5="All Cancelled Operations"),
SUMIFS(AllPublicationData!$F:$F,AllPublicationData!$A:$A,'Publication Table'!$B162,AllPublicationData!$B:$B,'Publication Table'!P$7),
IF(AND($C$4="NHS Scotland",$C$5="Operations cancelled by patient"),
SUMIFS(AllPublicationData!$G:$G,AllPublicationData!$A:$A,'Publication Table'!$B162,AllPublicationData!$B:$B,'Publication Table'!P$7),
IF(AND($C$4="NHS Scotland",$C$5="Operations cancelled for clinical reasons"),
SUMIFS(AllPublicationData!$H:$H,AllPublicationData!$A:$A,'Publication Table'!$B162,AllPublicationData!$B:$B,'Publication Table'!P$7),
IF(AND($C$4="NHS Scotland",$C$5="Operations cancelled for non-clinical/capacity reasons"),
SUMIFS(AllPublicationData!$I:$I,AllPublicationData!$A:$A,'Publication Table'!$B162,AllPublicationData!$B:$B,'Publication Table'!P$7),
IF(AND($C$4="NHS Scotland",$C$5="Cancellations for other reasons"),
SUMIFS(AllPublicationData!$J:$J,AllPublicationData!$A:$A,'Publication Table'!$B162,AllPublicationData!$B:$B,'Publication Table'!P$7)))))))</f>
        <v>0</v>
      </c>
      <c r="Q162" s="90">
        <f>IF($C$5="Total Operations",
SUMIFS(AllPublicationData!$E:$E,AllPublicationData!$A:$A,'Publication Table'!$B162,AllPublicationData!$B:$B,'Publication Table'!$C$4,AllPublicationData!$D:$D,'Publication Table'!Q$7),
IF('Publication Table'!$C$5="All Cancelled Operations",
SUMIFS(AllPublicationData!$F:$F,AllPublicationData!$A:$A,'Publication Table'!$B162,AllPublicationData!$B:$B,'Publication Table'!$C$4,AllPublicationData!$D:$D,'Publication Table'!Q$7),
IF('Publication Table'!$C$5="Operations cancelled by patient",
SUMIFS(AllPublicationData!$G:$G,AllPublicationData!$A:$A,'Publication Table'!$B162,AllPublicationData!$B:$B,'Publication Table'!$C$4,AllPublicationData!$D:$D,'Publication Table'!Q$7),
IF('Publication Table'!$C$5="Operations cancelled for clinical reasons",
SUMIFS(AllPublicationData!$G:$G,AllPublicationData!$A:$A,'Publication Table'!$B162,AllPublicationData!$B:$B,'Publication Table'!$C$4,AllPublicationData!$D:$D,'Publication Table'!Q$7),
IF('Publication Table'!$C$5="Operations cancelled for non-clinical/capacity reasons",
SUMIFS(AllPublicationData!$G:$G,AllPublicationData!$A:$A,'Publication Table'!$B162,AllPublicationData!$B:$B,'Publication Table'!$C$4,AllPublicationData!$D:$D,'Publication Table'!Q$7),
IF('Publication Table'!$C$5="Cancellations for other reasons",
SUMIFS(AllPublicationData!$G:$G,AllPublicationData!$A:$A,'Publication Table'!$B162,AllPublicationData!$B:$B,'Publication Table'!$C$4,AllPublicationData!$D:$D,'Publication Table'!Q$7)))))))+
IF(AND($C$4="NHS Scotland",$C$5="Total Operations"),
SUMIFS(AllPublicationData!$E:$E,AllPublicationData!$A:$A,'Publication Table'!$B162,AllPublicationData!$B:$B,'Publication Table'!Q$7),
IF(AND($C$4="NHS Scotland",$C$5="All Cancelled Operations"),
SUMIFS(AllPublicationData!$F:$F,AllPublicationData!$A:$A,'Publication Table'!$B162,AllPublicationData!$B:$B,'Publication Table'!Q$7),
IF(AND($C$4="NHS Scotland",$C$5="Operations cancelled by patient"),
SUMIFS(AllPublicationData!$G:$G,AllPublicationData!$A:$A,'Publication Table'!$B162,AllPublicationData!$B:$B,'Publication Table'!Q$7),
IF(AND($C$4="NHS Scotland",$C$5="Operations cancelled for clinical reasons"),
SUMIFS(AllPublicationData!$H:$H,AllPublicationData!$A:$A,'Publication Table'!$B162,AllPublicationData!$B:$B,'Publication Table'!Q$7),
IF(AND($C$4="NHS Scotland",$C$5="Operations cancelled for non-clinical/capacity reasons"),
SUMIFS(AllPublicationData!$I:$I,AllPublicationData!$A:$A,'Publication Table'!$B162,AllPublicationData!$B:$B,'Publication Table'!Q$7),
IF(AND($C$4="NHS Scotland",$C$5="Cancellations for other reasons"),
SUMIFS(AllPublicationData!$J:$J,AllPublicationData!$A:$A,'Publication Table'!$B162,AllPublicationData!$B:$B,'Publication Table'!Q$7)))))))</f>
        <v>0</v>
      </c>
      <c r="R162" s="90">
        <f>IF($C$5="Total Operations",
SUMIFS(AllPublicationData!$E:$E,AllPublicationData!$A:$A,'Publication Table'!$B162,AllPublicationData!$B:$B,'Publication Table'!$C$4,AllPublicationData!$D:$D,'Publication Table'!R$7),
IF('Publication Table'!$C$5="All Cancelled Operations",
SUMIFS(AllPublicationData!$F:$F,AllPublicationData!$A:$A,'Publication Table'!$B162,AllPublicationData!$B:$B,'Publication Table'!$C$4,AllPublicationData!$D:$D,'Publication Table'!R$7),
IF('Publication Table'!$C$5="Operations cancelled by patient",
SUMIFS(AllPublicationData!$G:$G,AllPublicationData!$A:$A,'Publication Table'!$B162,AllPublicationData!$B:$B,'Publication Table'!$C$4,AllPublicationData!$D:$D,'Publication Table'!R$7),
IF('Publication Table'!$C$5="Operations cancelled for clinical reasons",
SUMIFS(AllPublicationData!$G:$G,AllPublicationData!$A:$A,'Publication Table'!$B162,AllPublicationData!$B:$B,'Publication Table'!$C$4,AllPublicationData!$D:$D,'Publication Table'!R$7),
IF('Publication Table'!$C$5="Operations cancelled for non-clinical/capacity reasons",
SUMIFS(AllPublicationData!$G:$G,AllPublicationData!$A:$A,'Publication Table'!$B162,AllPublicationData!$B:$B,'Publication Table'!$C$4,AllPublicationData!$D:$D,'Publication Table'!R$7),
IF('Publication Table'!$C$5="Cancellations for other reasons",
SUMIFS(AllPublicationData!$G:$G,AllPublicationData!$A:$A,'Publication Table'!$B162,AllPublicationData!$B:$B,'Publication Table'!$C$4,AllPublicationData!$D:$D,'Publication Table'!R$7)))))))+
IF(AND($C$4="NHS Scotland",$C$5="Total Operations"),
SUMIFS(AllPublicationData!$E:$E,AllPublicationData!$A:$A,'Publication Table'!$B162,AllPublicationData!$B:$B,'Publication Table'!R$7),
IF(AND($C$4="NHS Scotland",$C$5="All Cancelled Operations"),
SUMIFS(AllPublicationData!$F:$F,AllPublicationData!$A:$A,'Publication Table'!$B162,AllPublicationData!$B:$B,'Publication Table'!R$7),
IF(AND($C$4="NHS Scotland",$C$5="Operations cancelled by patient"),
SUMIFS(AllPublicationData!$G:$G,AllPublicationData!$A:$A,'Publication Table'!$B162,AllPublicationData!$B:$B,'Publication Table'!R$7),
IF(AND($C$4="NHS Scotland",$C$5="Operations cancelled for clinical reasons"),
SUMIFS(AllPublicationData!$H:$H,AllPublicationData!$A:$A,'Publication Table'!$B162,AllPublicationData!$B:$B,'Publication Table'!R$7),
IF(AND($C$4="NHS Scotland",$C$5="Operations cancelled for non-clinical/capacity reasons"),
SUMIFS(AllPublicationData!$I:$I,AllPublicationData!$A:$A,'Publication Table'!$B162,AllPublicationData!$B:$B,'Publication Table'!R$7),
IF(AND($C$4="NHS Scotland",$C$5="Cancellations for other reasons"),
SUMIFS(AllPublicationData!$J:$J,AllPublicationData!$A:$A,'Publication Table'!$B162,AllPublicationData!$B:$B,'Publication Table'!R$7)))))))</f>
        <v>0</v>
      </c>
    </row>
    <row r="163" spans="3:18" x14ac:dyDescent="0.35">
      <c r="C163" s="81">
        <f>IF($C$5="Total Operations",
SUMIFS(AllPublicationData!$E:$E,AllPublicationData!$A:$A,'Publication Table'!$B163,AllPublicationData!$B:$B,'Publication Table'!$C$4),
IF('Publication Table'!$C$5="All Cancelled Operations",
SUMIFS(AllPublicationData!$F:$F,AllPublicationData!$A:$A,'Publication Table'!$B163,AllPublicationData!$B:$B,'Publication Table'!$C$4),
IF('Publication Table'!$C$5="Operations cancelled by patient",
SUMIFS(AllPublicationData!$G:$G,AllPublicationData!$A:$A,'Publication Table'!$B163,AllPublicationData!$B:$B,'Publication Table'!$C$4),
IF('Publication Table'!$C$5="Operations cancelled for clinical reasons",
SUMIFS(AllPublicationData!$H:$H,AllPublicationData!$A:$A,'Publication Table'!$B163,AllPublicationData!$B:$B,'Publication Table'!$C$4),
IF('Publication Table'!$C$5="Operations cancelled for non-clinical/capacity reasons",
SUMIFS(AllPublicationData!$I:$I,AllPublicationData!$A:$A,'Publication Table'!$B163,AllPublicationData!$B:$B,'Publication Table'!$C$4),
IF('Publication Table'!$C$5="Cancellations for other reasons",
SUMIFS(AllPublicationData!$J:$J,AllPublicationData!$A:$A,'Publication Table'!$B163,AllPublicationData!$B:$B,'Publication Table'!$C$4)))))))+
IF(AND($C$4="NHS Scotland",$C$5="Total Operations"),
SUMIFS(AllPublicationData!$E:$E,AllPublicationData!$A:$A,'Publication Table'!$B163),
IF(AND($C$4="NHS Scotland",$C$5="All Cancelled Operations"),
SUMIFS(AllPublicationData!$F:$F,AllPublicationData!$A:$A,'Publication Table'!$B163),
IF(AND($C$4="NHS Scotland",$C$5="Operations cancelled by patient"),
SUMIFS(AllPublicationData!$G:$G,AllPublicationData!$A:$A,'Publication Table'!$B163),
IF(AND($C$4="NHS Scotland",$C$5="Operations cancelled for clinical reasons"),
SUMIFS(AllPublicationData!$H:$H,AllPublicationData!$A:$A,'Publication Table'!$B163),
IF(AND($C$4="NHS Scotland",$C$5="Operations cancelled for non-clinical/capacity reasons"),
SUMIFS(AllPublicationData!$I:$I,AllPublicationData!$A:$A,'Publication Table'!$B163),
IF(AND($C$4="NHS Scotland",$C$5="Cancellations for other reasons"),
SUMIFS(AllPublicationData!$J:$J,AllPublicationData!$A:$A,'Publication Table'!$B163)))))))</f>
        <v>0</v>
      </c>
      <c r="D163" s="90">
        <f>IF($C$5="Total Operations",
SUMIFS(AllPublicationData!$E:$E,AllPublicationData!$A:$A,'Publication Table'!$B163,AllPublicationData!$B:$B,'Publication Table'!$C$4,AllPublicationData!$D:$D,'Publication Table'!D$7),
IF('Publication Table'!$C$5="All Cancelled Operations",
SUMIFS(AllPublicationData!$F:$F,AllPublicationData!$A:$A,'Publication Table'!$B163,AllPublicationData!$B:$B,'Publication Table'!$C$4,AllPublicationData!$D:$D,'Publication Table'!D$7),
IF('Publication Table'!$C$5="Operations cancelled by patient",
SUMIFS(AllPublicationData!$G:$G,AllPublicationData!$A:$A,'Publication Table'!$B163,AllPublicationData!$B:$B,'Publication Table'!$C$4,AllPublicationData!$D:$D,'Publication Table'!D$7),
IF('Publication Table'!$C$5="Operations cancelled for clinical reasons",
SUMIFS(AllPublicationData!$H:$H,AllPublicationData!$A:$A,'Publication Table'!$B163,AllPublicationData!$B:$B,'Publication Table'!$C$4,AllPublicationData!$D:$D,'Publication Table'!D$7),
IF('Publication Table'!$C$5="Operations cancelled for non-clinical/capacity reasons",
SUMIFS(AllPublicationData!$I:$I,AllPublicationData!$A:$A,'Publication Table'!$B163,AllPublicationData!$B:$B,'Publication Table'!$C$4,AllPublicationData!$D:$D,'Publication Table'!D$7),
IF('Publication Table'!$C$5="Cancellations for other reasons",
SUMIFS(AllPublicationData!$J:$J,AllPublicationData!$A:$A,'Publication Table'!$B163,AllPublicationData!$B:$B,'Publication Table'!$C$4,AllPublicationData!$D:$D,'Publication Table'!D$7)))))))+
IF(AND($C$4="NHS Scotland",$C$5="Total Operations"),
SUMIFS(AllPublicationData!$E:$E,AllPublicationData!$A:$A,'Publication Table'!$B163,AllPublicationData!$B:$B,'Publication Table'!D$7),
IF(AND($C$4="NHS Scotland",$C$5="All Cancelled Operations"),
SUMIFS(AllPublicationData!$F:$F,AllPublicationData!$A:$A,'Publication Table'!$B163,AllPublicationData!$B:$B,'Publication Table'!D$7),
IF(AND($C$4="NHS Scotland",$C$5="Operations cancelled by patient"),
SUMIFS(AllPublicationData!$G:$G,AllPublicationData!$A:$A,'Publication Table'!$B163,AllPublicationData!$B:$B,'Publication Table'!D$7),
IF(AND($C$4="NHS Scotland",$C$5="Operations cancelled for clinical reasons"),
SUMIFS(AllPublicationData!$H:$H,AllPublicationData!$A:$A,'Publication Table'!$B163,AllPublicationData!$B:$B,'Publication Table'!D$7),
IF(AND($C$4="NHS Scotland",$C$5="Operations cancelled for non-clinical/capacity reasons"),
SUMIFS(AllPublicationData!$I:$I,AllPublicationData!$A:$A,'Publication Table'!$B163,AllPublicationData!$B:$B,'Publication Table'!D$7),
IF(AND($C$4="NHS Scotland",$C$5="Cancellations for other reasons"),
SUMIFS(AllPublicationData!$J:$J,AllPublicationData!$A:$A,'Publication Table'!$B163,AllPublicationData!$B:$B,'Publication Table'!D$7)))))))</f>
        <v>0</v>
      </c>
      <c r="E163" s="90">
        <f>IF($C$5="Total Operations",
SUMIFS(AllPublicationData!$E:$E,AllPublicationData!$A:$A,'Publication Table'!$B163,AllPublicationData!$B:$B,'Publication Table'!$C$4,AllPublicationData!$D:$D,'Publication Table'!E$7),
IF('Publication Table'!$C$5="All Cancelled Operations",
SUMIFS(AllPublicationData!$F:$F,AllPublicationData!$A:$A,'Publication Table'!$B163,AllPublicationData!$B:$B,'Publication Table'!$C$4,AllPublicationData!$D:$D,'Publication Table'!E$7),
IF('Publication Table'!$C$5="Operations cancelled by patient",
SUMIFS(AllPublicationData!$G:$G,AllPublicationData!$A:$A,'Publication Table'!$B163,AllPublicationData!$B:$B,'Publication Table'!$C$4,AllPublicationData!$D:$D,'Publication Table'!E$7),
IF('Publication Table'!$C$5="Operations cancelled for clinical reasons",
SUMIFS(AllPublicationData!$H:$H,AllPublicationData!$A:$A,'Publication Table'!$B163,AllPublicationData!$B:$B,'Publication Table'!$C$4,AllPublicationData!$D:$D,'Publication Table'!E$7),
IF('Publication Table'!$C$5="Operations cancelled for non-clinical/capacity reasons",
SUMIFS(AllPublicationData!$I:$I,AllPublicationData!$A:$A,'Publication Table'!$B163,AllPublicationData!$B:$B,'Publication Table'!$C$4,AllPublicationData!$D:$D,'Publication Table'!E$7),
IF('Publication Table'!$C$5="Cancellations for other reasons",
SUMIFS(AllPublicationData!$J:$J,AllPublicationData!$A:$A,'Publication Table'!$B163,AllPublicationData!$B:$B,'Publication Table'!$C$4,AllPublicationData!$D:$D,'Publication Table'!E$7)))))))+
IF(AND($C$4="NHS Scotland",$C$5="Total Operations"),
SUMIFS(AllPublicationData!$E:$E,AllPublicationData!$A:$A,'Publication Table'!$B163,AllPublicationData!$B:$B,'Publication Table'!E$7),
IF(AND($C$4="NHS Scotland",$C$5="All Cancelled Operations"),
SUMIFS(AllPublicationData!$F:$F,AllPublicationData!$A:$A,'Publication Table'!$B163,AllPublicationData!$B:$B,'Publication Table'!E$7),
IF(AND($C$4="NHS Scotland",$C$5="Operations cancelled by patient"),
SUMIFS(AllPublicationData!$G:$G,AllPublicationData!$A:$A,'Publication Table'!$B163,AllPublicationData!$B:$B,'Publication Table'!E$7),
IF(AND($C$4="NHS Scotland",$C$5="Operations cancelled for clinical reasons"),
SUMIFS(AllPublicationData!$H:$H,AllPublicationData!$A:$A,'Publication Table'!$B163,AllPublicationData!$B:$B,'Publication Table'!E$7),
IF(AND($C$4="NHS Scotland",$C$5="Operations cancelled for non-clinical/capacity reasons"),
SUMIFS(AllPublicationData!$I:$I,AllPublicationData!$A:$A,'Publication Table'!$B163,AllPublicationData!$B:$B,'Publication Table'!E$7),
IF(AND($C$4="NHS Scotland",$C$5="Cancellations for other reasons"),
SUMIFS(AllPublicationData!$J:$J,AllPublicationData!$A:$A,'Publication Table'!$B163,AllPublicationData!$B:$B,'Publication Table'!E$7)))))))</f>
        <v>0</v>
      </c>
      <c r="F163" s="90">
        <f>IF($C$5="Total Operations",
SUMIFS(AllPublicationData!$E:$E,AllPublicationData!$A:$A,'Publication Table'!$B163,AllPublicationData!$B:$B,'Publication Table'!$C$4,AllPublicationData!$D:$D,'Publication Table'!F$7),
IF('Publication Table'!$C$5="All Cancelled Operations",
SUMIFS(AllPublicationData!$F:$F,AllPublicationData!$A:$A,'Publication Table'!$B163,AllPublicationData!$B:$B,'Publication Table'!$C$4,AllPublicationData!$D:$D,'Publication Table'!F$7),
IF('Publication Table'!$C$5="Operations cancelled by patient",
SUMIFS(AllPublicationData!$G:$G,AllPublicationData!$A:$A,'Publication Table'!$B163,AllPublicationData!$B:$B,'Publication Table'!$C$4,AllPublicationData!$D:$D,'Publication Table'!F$7),
IF('Publication Table'!$C$5="Operations cancelled for clinical reasons",
SUMIFS(AllPublicationData!$H:$H,AllPublicationData!$A:$A,'Publication Table'!$B163,AllPublicationData!$B:$B,'Publication Table'!$C$4,AllPublicationData!$D:$D,'Publication Table'!F$7),
IF('Publication Table'!$C$5="Operations cancelled for non-clinical/capacity reasons",
SUMIFS(AllPublicationData!$I:$I,AllPublicationData!$A:$A,'Publication Table'!$B163,AllPublicationData!$B:$B,'Publication Table'!$C$4,AllPublicationData!$D:$D,'Publication Table'!F$7),
IF('Publication Table'!$C$5="Cancellations for other reasons",
SUMIFS(AllPublicationData!$J:$J,AllPublicationData!$A:$A,'Publication Table'!$B163,AllPublicationData!$B:$B,'Publication Table'!$C$4,AllPublicationData!$D:$D,'Publication Table'!F$7)))))))+
IF(AND($C$4="NHS Scotland",$C$5="Total Operations"),
SUMIFS(AllPublicationData!$E:$E,AllPublicationData!$A:$A,'Publication Table'!$B163,AllPublicationData!$B:$B,'Publication Table'!F$7),
IF(AND($C$4="NHS Scotland",$C$5="All Cancelled Operations"),
SUMIFS(AllPublicationData!$F:$F,AllPublicationData!$A:$A,'Publication Table'!$B163,AllPublicationData!$B:$B,'Publication Table'!F$7),
IF(AND($C$4="NHS Scotland",$C$5="Operations cancelled by patient"),
SUMIFS(AllPublicationData!$G:$G,AllPublicationData!$A:$A,'Publication Table'!$B163,AllPublicationData!$B:$B,'Publication Table'!F$7),
IF(AND($C$4="NHS Scotland",$C$5="Operations cancelled for clinical reasons"),
SUMIFS(AllPublicationData!$H:$H,AllPublicationData!$A:$A,'Publication Table'!$B163,AllPublicationData!$B:$B,'Publication Table'!F$7),
IF(AND($C$4="NHS Scotland",$C$5="Operations cancelled for non-clinical/capacity reasons"),
SUMIFS(AllPublicationData!$I:$I,AllPublicationData!$A:$A,'Publication Table'!$B163,AllPublicationData!$B:$B,'Publication Table'!F$7),
IF(AND($C$4="NHS Scotland",$C$5="Cancellations for other reasons"),
SUMIFS(AllPublicationData!$J:$J,AllPublicationData!$A:$A,'Publication Table'!$B163,AllPublicationData!$B:$B,'Publication Table'!F$7)))))))</f>
        <v>0</v>
      </c>
      <c r="G163" s="90">
        <f>IF($C$5="Total Operations",
SUMIFS(AllPublicationData!$E:$E,AllPublicationData!$A:$A,'Publication Table'!$B163,AllPublicationData!$B:$B,'Publication Table'!$C$4,AllPublicationData!$D:$D,'Publication Table'!G$7),
IF('Publication Table'!$C$5="All Cancelled Operations",
SUMIFS(AllPublicationData!$F:$F,AllPublicationData!$A:$A,'Publication Table'!$B163,AllPublicationData!$B:$B,'Publication Table'!$C$4,AllPublicationData!$D:$D,'Publication Table'!G$7),
IF('Publication Table'!$C$5="Operations cancelled by patient",
SUMIFS(AllPublicationData!$G:$G,AllPublicationData!$A:$A,'Publication Table'!$B163,AllPublicationData!$B:$B,'Publication Table'!$C$4,AllPublicationData!$D:$D,'Publication Table'!G$7),
IF('Publication Table'!$C$5="Operations cancelled for clinical reasons",
SUMIFS(AllPublicationData!$H:$H,AllPublicationData!$A:$A,'Publication Table'!$B163,AllPublicationData!$B:$B,'Publication Table'!$C$4,AllPublicationData!$D:$D,'Publication Table'!G$7),
IF('Publication Table'!$C$5="Operations cancelled for non-clinical/capacity reasons",
SUMIFS(AllPublicationData!$I:$I,AllPublicationData!$A:$A,'Publication Table'!$B163,AllPublicationData!$B:$B,'Publication Table'!$C$4,AllPublicationData!$D:$D,'Publication Table'!G$7),
IF('Publication Table'!$C$5="Cancellations for other reasons",
SUMIFS(AllPublicationData!$J:$J,AllPublicationData!$A:$A,'Publication Table'!$B163,AllPublicationData!$B:$B,'Publication Table'!$C$4,AllPublicationData!$D:$D,'Publication Table'!G$7)))))))+
IF(AND($C$4="NHS Scotland",$C$5="Total Operations"),
SUMIFS(AllPublicationData!$E:$E,AllPublicationData!$A:$A,'Publication Table'!$B163,AllPublicationData!$B:$B,'Publication Table'!G$7),
IF(AND($C$4="NHS Scotland",$C$5="All Cancelled Operations"),
SUMIFS(AllPublicationData!$F:$F,AllPublicationData!$A:$A,'Publication Table'!$B163,AllPublicationData!$B:$B,'Publication Table'!G$7),
IF(AND($C$4="NHS Scotland",$C$5="Operations cancelled by patient"),
SUMIFS(AllPublicationData!$G:$G,AllPublicationData!$A:$A,'Publication Table'!$B163,AllPublicationData!$B:$B,'Publication Table'!G$7),
IF(AND($C$4="NHS Scotland",$C$5="Operations cancelled for clinical reasons"),
SUMIFS(AllPublicationData!$H:$H,AllPublicationData!$A:$A,'Publication Table'!$B163,AllPublicationData!$B:$B,'Publication Table'!G$7),
IF(AND($C$4="NHS Scotland",$C$5="Operations cancelled for non-clinical/capacity reasons"),
SUMIFS(AllPublicationData!$I:$I,AllPublicationData!$A:$A,'Publication Table'!$B163,AllPublicationData!$B:$B,'Publication Table'!G$7),
IF(AND($C$4="NHS Scotland",$C$5="Cancellations for other reasons"),
SUMIFS(AllPublicationData!$J:$J,AllPublicationData!$A:$A,'Publication Table'!$B163,AllPublicationData!$B:$B,'Publication Table'!G$7)))))))</f>
        <v>0</v>
      </c>
      <c r="H163" s="90">
        <f>IF($C$5="Total Operations",
SUMIFS(AllPublicationData!$E:$E,AllPublicationData!$A:$A,'Publication Table'!$B163,AllPublicationData!$B:$B,'Publication Table'!$C$4,AllPublicationData!$D:$D,'Publication Table'!H$7),
IF('Publication Table'!$C$5="All Cancelled Operations",
SUMIFS(AllPublicationData!$F:$F,AllPublicationData!$A:$A,'Publication Table'!$B163,AllPublicationData!$B:$B,'Publication Table'!$C$4,AllPublicationData!$D:$D,'Publication Table'!H$7),
IF('Publication Table'!$C$5="Operations cancelled by patient",
SUMIFS(AllPublicationData!$G:$G,AllPublicationData!$A:$A,'Publication Table'!$B163,AllPublicationData!$B:$B,'Publication Table'!$C$4,AllPublicationData!$D:$D,'Publication Table'!H$7),
IF('Publication Table'!$C$5="Operations cancelled for clinical reasons",
SUMIFS(AllPublicationData!$H:$H,AllPublicationData!$A:$A,'Publication Table'!$B163,AllPublicationData!$B:$B,'Publication Table'!$C$4,AllPublicationData!$D:$D,'Publication Table'!H$7),
IF('Publication Table'!$C$5="Operations cancelled for non-clinical/capacity reasons",
SUMIFS(AllPublicationData!$I:$I,AllPublicationData!$A:$A,'Publication Table'!$B163,AllPublicationData!$B:$B,'Publication Table'!$C$4,AllPublicationData!$D:$D,'Publication Table'!H$7),
IF('Publication Table'!$C$5="Cancellations for other reasons",
SUMIFS(AllPublicationData!$J:$J,AllPublicationData!$A:$A,'Publication Table'!$B163,AllPublicationData!$B:$B,'Publication Table'!$C$4,AllPublicationData!$D:$D,'Publication Table'!H$7)))))))+
IF(AND($C$4="NHS Scotland",$C$5="Total Operations"),
SUMIFS(AllPublicationData!$E:$E,AllPublicationData!$A:$A,'Publication Table'!$B163,AllPublicationData!$B:$B,'Publication Table'!H$7),
IF(AND($C$4="NHS Scotland",$C$5="All Cancelled Operations"),
SUMIFS(AllPublicationData!$F:$F,AllPublicationData!$A:$A,'Publication Table'!$B163,AllPublicationData!$B:$B,'Publication Table'!H$7),
IF(AND($C$4="NHS Scotland",$C$5="Operations cancelled by patient"),
SUMIFS(AllPublicationData!$G:$G,AllPublicationData!$A:$A,'Publication Table'!$B163,AllPublicationData!$B:$B,'Publication Table'!H$7),
IF(AND($C$4="NHS Scotland",$C$5="Operations cancelled for clinical reasons"),
SUMIFS(AllPublicationData!$H:$H,AllPublicationData!$A:$A,'Publication Table'!$B163,AllPublicationData!$B:$B,'Publication Table'!H$7),
IF(AND($C$4="NHS Scotland",$C$5="Operations cancelled for non-clinical/capacity reasons"),
SUMIFS(AllPublicationData!$I:$I,AllPublicationData!$A:$A,'Publication Table'!$B163,AllPublicationData!$B:$B,'Publication Table'!H$7),
IF(AND($C$4="NHS Scotland",$C$5="Cancellations for other reasons"),
SUMIFS(AllPublicationData!$J:$J,AllPublicationData!$A:$A,'Publication Table'!$B163,AllPublicationData!$B:$B,'Publication Table'!H$7)))))))</f>
        <v>0</v>
      </c>
      <c r="I163" s="90">
        <f>IF($C$5="Total Operations",
SUMIFS(AllPublicationData!$E:$E,AllPublicationData!$A:$A,'Publication Table'!$B163,AllPublicationData!$B:$B,'Publication Table'!$C$4,AllPublicationData!$D:$D,'Publication Table'!I$7),
IF('Publication Table'!$C$5="All Cancelled Operations",
SUMIFS(AllPublicationData!$F:$F,AllPublicationData!$A:$A,'Publication Table'!$B163,AllPublicationData!$B:$B,'Publication Table'!$C$4,AllPublicationData!$D:$D,'Publication Table'!I$7),
IF('Publication Table'!$C$5="Operations cancelled by patient",
SUMIFS(AllPublicationData!$G:$G,AllPublicationData!$A:$A,'Publication Table'!$B163,AllPublicationData!$B:$B,'Publication Table'!$C$4,AllPublicationData!$D:$D,'Publication Table'!I$7),
IF('Publication Table'!$C$5="Operations cancelled for clinical reasons",
SUMIFS(AllPublicationData!$H:$H,AllPublicationData!$A:$A,'Publication Table'!$B163,AllPublicationData!$B:$B,'Publication Table'!$C$4,AllPublicationData!$D:$D,'Publication Table'!I$7),
IF('Publication Table'!$C$5="Operations cancelled for non-clinical/capacity reasons",
SUMIFS(AllPublicationData!$I:$I,AllPublicationData!$A:$A,'Publication Table'!$B163,AllPublicationData!$B:$B,'Publication Table'!$C$4,AllPublicationData!$D:$D,'Publication Table'!I$7),
IF('Publication Table'!$C$5="Cancellations for other reasons",
SUMIFS(AllPublicationData!$J:$J,AllPublicationData!$A:$A,'Publication Table'!$B163,AllPublicationData!$B:$B,'Publication Table'!$C$4,AllPublicationData!$D:$D,'Publication Table'!I$7)))))))+
IF(AND($C$4="NHS Scotland",$C$5="Total Operations"),
SUMIFS(AllPublicationData!$E:$E,AllPublicationData!$A:$A,'Publication Table'!$B163,AllPublicationData!$B:$B,'Publication Table'!I$7),
IF(AND($C$4="NHS Scotland",$C$5="All Cancelled Operations"),
SUMIFS(AllPublicationData!$F:$F,AllPublicationData!$A:$A,'Publication Table'!$B163,AllPublicationData!$B:$B,'Publication Table'!I$7),
IF(AND($C$4="NHS Scotland",$C$5="Operations cancelled by patient"),
SUMIFS(AllPublicationData!$G:$G,AllPublicationData!$A:$A,'Publication Table'!$B163,AllPublicationData!$B:$B,'Publication Table'!I$7),
IF(AND($C$4="NHS Scotland",$C$5="Operations cancelled for clinical reasons"),
SUMIFS(AllPublicationData!$H:$H,AllPublicationData!$A:$A,'Publication Table'!$B163,AllPublicationData!$B:$B,'Publication Table'!I$7),
IF(AND($C$4="NHS Scotland",$C$5="Operations cancelled for non-clinical/capacity reasons"),
SUMIFS(AllPublicationData!$I:$I,AllPublicationData!$A:$A,'Publication Table'!$B163,AllPublicationData!$B:$B,'Publication Table'!I$7),
IF(AND($C$4="NHS Scotland",$C$5="Cancellations for other reasons"),
SUMIFS(AllPublicationData!$J:$J,AllPublicationData!$A:$A,'Publication Table'!$B163,AllPublicationData!$B:$B,'Publication Table'!I$7)))))))</f>
        <v>0</v>
      </c>
      <c r="J163" s="90">
        <f>IF($C$5="Total Operations",
SUMIFS(AllPublicationData!$E:$E,AllPublicationData!$A:$A,'Publication Table'!$B163,AllPublicationData!$B:$B,'Publication Table'!$C$4,AllPublicationData!$D:$D,'Publication Table'!J$7),
IF('Publication Table'!$C$5="All Cancelled Operations",
SUMIFS(AllPublicationData!$F:$F,AllPublicationData!$A:$A,'Publication Table'!$B163,AllPublicationData!$B:$B,'Publication Table'!$C$4,AllPublicationData!$D:$D,'Publication Table'!J$7),
IF('Publication Table'!$C$5="Operations cancelled by patient",
SUMIFS(AllPublicationData!$G:$G,AllPublicationData!$A:$A,'Publication Table'!$B163,AllPublicationData!$B:$B,'Publication Table'!$C$4,AllPublicationData!$D:$D,'Publication Table'!J$7),
IF('Publication Table'!$C$5="Operations cancelled for clinical reasons",
SUMIFS(AllPublicationData!$H:$H,AllPublicationData!$A:$A,'Publication Table'!$B163,AllPublicationData!$B:$B,'Publication Table'!$C$4,AllPublicationData!$D:$D,'Publication Table'!J$7),
IF('Publication Table'!$C$5="Operations cancelled for non-clinical/capacity reasons",
SUMIFS(AllPublicationData!$I:$I,AllPublicationData!$A:$A,'Publication Table'!$B163,AllPublicationData!$B:$B,'Publication Table'!$C$4,AllPublicationData!$D:$D,'Publication Table'!J$7),
IF('Publication Table'!$C$5="Cancellations for other reasons",
SUMIFS(AllPublicationData!$J:$J,AllPublicationData!$A:$A,'Publication Table'!$B163,AllPublicationData!$B:$B,'Publication Table'!$C$4,AllPublicationData!$D:$D,'Publication Table'!J$7)))))))+
IF(AND($C$4="NHS Scotland",$C$5="Total Operations"),
SUMIFS(AllPublicationData!$E:$E,AllPublicationData!$A:$A,'Publication Table'!$B163,AllPublicationData!$B:$B,'Publication Table'!J$7),
IF(AND($C$4="NHS Scotland",$C$5="All Cancelled Operations"),
SUMIFS(AllPublicationData!$F:$F,AllPublicationData!$A:$A,'Publication Table'!$B163,AllPublicationData!$B:$B,'Publication Table'!J$7),
IF(AND($C$4="NHS Scotland",$C$5="Operations cancelled by patient"),
SUMIFS(AllPublicationData!$G:$G,AllPublicationData!$A:$A,'Publication Table'!$B163,AllPublicationData!$B:$B,'Publication Table'!J$7),
IF(AND($C$4="NHS Scotland",$C$5="Operations cancelled for clinical reasons"),
SUMIFS(AllPublicationData!$H:$H,AllPublicationData!$A:$A,'Publication Table'!$B163,AllPublicationData!$B:$B,'Publication Table'!J$7),
IF(AND($C$4="NHS Scotland",$C$5="Operations cancelled for non-clinical/capacity reasons"),
SUMIFS(AllPublicationData!$I:$I,AllPublicationData!$A:$A,'Publication Table'!$B163,AllPublicationData!$B:$B,'Publication Table'!J$7),
IF(AND($C$4="NHS Scotland",$C$5="Cancellations for other reasons"),
SUMIFS(AllPublicationData!$J:$J,AllPublicationData!$A:$A,'Publication Table'!$B163,AllPublicationData!$B:$B,'Publication Table'!J$7)))))))</f>
        <v>0</v>
      </c>
      <c r="K163" s="90">
        <f>IF($C$5="Total Operations",
SUMIFS(AllPublicationData!$E:$E,AllPublicationData!$A:$A,'Publication Table'!$B163,AllPublicationData!$B:$B,'Publication Table'!$C$4,AllPublicationData!$D:$D,'Publication Table'!K$7),
IF('Publication Table'!$C$5="All Cancelled Operations",
SUMIFS(AllPublicationData!$F:$F,AllPublicationData!$A:$A,'Publication Table'!$B163,AllPublicationData!$B:$B,'Publication Table'!$C$4,AllPublicationData!$D:$D,'Publication Table'!K$7),
IF('Publication Table'!$C$5="Operations cancelled by patient",
SUMIFS(AllPublicationData!$G:$G,AllPublicationData!$A:$A,'Publication Table'!$B163,AllPublicationData!$B:$B,'Publication Table'!$C$4,AllPublicationData!$D:$D,'Publication Table'!K$7),
IF('Publication Table'!$C$5="Operations cancelled for clinical reasons",
SUMIFS(AllPublicationData!$H:$H,AllPublicationData!$A:$A,'Publication Table'!$B163,AllPublicationData!$B:$B,'Publication Table'!$C$4,AllPublicationData!$D:$D,'Publication Table'!K$7),
IF('Publication Table'!$C$5="Operations cancelled for non-clinical/capacity reasons",
SUMIFS(AllPublicationData!$I:$I,AllPublicationData!$A:$A,'Publication Table'!$B163,AllPublicationData!$B:$B,'Publication Table'!$C$4,AllPublicationData!$D:$D,'Publication Table'!K$7),
IF('Publication Table'!$C$5="Cancellations for other reasons",
SUMIFS(AllPublicationData!$J:$J,AllPublicationData!$A:$A,'Publication Table'!$B163,AllPublicationData!$B:$B,'Publication Table'!$C$4,AllPublicationData!$D:$D,'Publication Table'!K$7)))))))+
IF(AND($C$4="NHS Scotland",$C$5="Total Operations"),
SUMIFS(AllPublicationData!$E:$E,AllPublicationData!$A:$A,'Publication Table'!$B163,AllPublicationData!$B:$B,'Publication Table'!K$7),
IF(AND($C$4="NHS Scotland",$C$5="All Cancelled Operations"),
SUMIFS(AllPublicationData!$F:$F,AllPublicationData!$A:$A,'Publication Table'!$B163,AllPublicationData!$B:$B,'Publication Table'!K$7),
IF(AND($C$4="NHS Scotland",$C$5="Operations cancelled by patient"),
SUMIFS(AllPublicationData!$G:$G,AllPublicationData!$A:$A,'Publication Table'!$B163,AllPublicationData!$B:$B,'Publication Table'!K$7),
IF(AND($C$4="NHS Scotland",$C$5="Operations cancelled for clinical reasons"),
SUMIFS(AllPublicationData!$H:$H,AllPublicationData!$A:$A,'Publication Table'!$B163,AllPublicationData!$B:$B,'Publication Table'!K$7),
IF(AND($C$4="NHS Scotland",$C$5="Operations cancelled for non-clinical/capacity reasons"),
SUMIFS(AllPublicationData!$I:$I,AllPublicationData!$A:$A,'Publication Table'!$B163,AllPublicationData!$B:$B,'Publication Table'!K$7),
IF(AND($C$4="NHS Scotland",$C$5="Cancellations for other reasons"),
SUMIFS(AllPublicationData!$J:$J,AllPublicationData!$A:$A,'Publication Table'!$B163,AllPublicationData!$B:$B,'Publication Table'!K$7)))))))</f>
        <v>0</v>
      </c>
      <c r="L163" s="90">
        <f>IF($C$5="Total Operations",
SUMIFS(AllPublicationData!$E:$E,AllPublicationData!$A:$A,'Publication Table'!$B163,AllPublicationData!$B:$B,'Publication Table'!$C$4,AllPublicationData!$D:$D,'Publication Table'!L$7),
IF('Publication Table'!$C$5="All Cancelled Operations",
SUMIFS(AllPublicationData!$F:$F,AllPublicationData!$A:$A,'Publication Table'!$B163,AllPublicationData!$B:$B,'Publication Table'!$C$4,AllPublicationData!$D:$D,'Publication Table'!L$7),
IF('Publication Table'!$C$5="Operations cancelled by patient",
SUMIFS(AllPublicationData!$G:$G,AllPublicationData!$A:$A,'Publication Table'!$B163,AllPublicationData!$B:$B,'Publication Table'!$C$4,AllPublicationData!$D:$D,'Publication Table'!L$7),
IF('Publication Table'!$C$5="Operations cancelled for clinical reasons",
SUMIFS(AllPublicationData!$H:$H,AllPublicationData!$A:$A,'Publication Table'!$B163,AllPublicationData!$B:$B,'Publication Table'!$C$4,AllPublicationData!$D:$D,'Publication Table'!L$7),
IF('Publication Table'!$C$5="Operations cancelled for non-clinical/capacity reasons",
SUMIFS(AllPublicationData!$I:$I,AllPublicationData!$A:$A,'Publication Table'!$B163,AllPublicationData!$B:$B,'Publication Table'!$C$4,AllPublicationData!$D:$D,'Publication Table'!L$7),
IF('Publication Table'!$C$5="Cancellations for other reasons",
SUMIFS(AllPublicationData!$J:$J,AllPublicationData!$A:$A,'Publication Table'!$B163,AllPublicationData!$B:$B,'Publication Table'!$C$4,AllPublicationData!$D:$D,'Publication Table'!L$7)))))))+
IF(AND($C$4="NHS Scotland",$C$5="Total Operations"),
SUMIFS(AllPublicationData!$E:$E,AllPublicationData!$A:$A,'Publication Table'!$B163,AllPublicationData!$B:$B,'Publication Table'!L$7),
IF(AND($C$4="NHS Scotland",$C$5="All Cancelled Operations"),
SUMIFS(AllPublicationData!$F:$F,AllPublicationData!$A:$A,'Publication Table'!$B163,AllPublicationData!$B:$B,'Publication Table'!L$7),
IF(AND($C$4="NHS Scotland",$C$5="Operations cancelled by patient"),
SUMIFS(AllPublicationData!$G:$G,AllPublicationData!$A:$A,'Publication Table'!$B163,AllPublicationData!$B:$B,'Publication Table'!L$7),
IF(AND($C$4="NHS Scotland",$C$5="Operations cancelled for clinical reasons"),
SUMIFS(AllPublicationData!$H:$H,AllPublicationData!$A:$A,'Publication Table'!$B163,AllPublicationData!$B:$B,'Publication Table'!L$7),
IF(AND($C$4="NHS Scotland",$C$5="Operations cancelled for non-clinical/capacity reasons"),
SUMIFS(AllPublicationData!$I:$I,AllPublicationData!$A:$A,'Publication Table'!$B163,AllPublicationData!$B:$B,'Publication Table'!L$7),
IF(AND($C$4="NHS Scotland",$C$5="Cancellations for other reasons"),
SUMIFS(AllPublicationData!$J:$J,AllPublicationData!$A:$A,'Publication Table'!$B163,AllPublicationData!$B:$B,'Publication Table'!L$7)))))))</f>
        <v>0</v>
      </c>
      <c r="M163" s="90">
        <f>IF($C$5="Total Operations",
SUMIFS(AllPublicationData!$E:$E,AllPublicationData!$A:$A,'Publication Table'!$B163,AllPublicationData!$B:$B,'Publication Table'!$C$4,AllPublicationData!$D:$D,'Publication Table'!M$7),
IF('Publication Table'!$C$5="All Cancelled Operations",
SUMIFS(AllPublicationData!$F:$F,AllPublicationData!$A:$A,'Publication Table'!$B163,AllPublicationData!$B:$B,'Publication Table'!$C$4,AllPublicationData!$D:$D,'Publication Table'!M$7),
IF('Publication Table'!$C$5="Operations cancelled by patient",
SUMIFS(AllPublicationData!$G:$G,AllPublicationData!$A:$A,'Publication Table'!$B163,AllPublicationData!$B:$B,'Publication Table'!$C$4,AllPublicationData!$D:$D,'Publication Table'!M$7),
IF('Publication Table'!$C$5="Operations cancelled for clinical reasons",
SUMIFS(AllPublicationData!$G:$G,AllPublicationData!$A:$A,'Publication Table'!$B163,AllPublicationData!$B:$B,'Publication Table'!$C$4,AllPublicationData!$D:$D,'Publication Table'!M$7),
IF('Publication Table'!$C$5="Operations cancelled for non-clinical/capacity reasons",
SUMIFS(AllPublicationData!$G:$G,AllPublicationData!$A:$A,'Publication Table'!$B163,AllPublicationData!$B:$B,'Publication Table'!$C$4,AllPublicationData!$D:$D,'Publication Table'!M$7),
IF('Publication Table'!$C$5="Cancellations for other reasons",
SUMIFS(AllPublicationData!$G:$G,AllPublicationData!$A:$A,'Publication Table'!$B163,AllPublicationData!$B:$B,'Publication Table'!$C$4,AllPublicationData!$D:$D,'Publication Table'!M$7)))))))+
IF(AND($C$4="NHS Scotland",$C$5="Total Operations"),
SUMIFS(AllPublicationData!$E:$E,AllPublicationData!$A:$A,'Publication Table'!$B163,AllPublicationData!$B:$B,'Publication Table'!M$7),
IF(AND($C$4="NHS Scotland",$C$5="All Cancelled Operations"),
SUMIFS(AllPublicationData!$F:$F,AllPublicationData!$A:$A,'Publication Table'!$B163,AllPublicationData!$B:$B,'Publication Table'!M$7),
IF(AND($C$4="NHS Scotland",$C$5="Operations cancelled by patient"),
SUMIFS(AllPublicationData!$G:$G,AllPublicationData!$A:$A,'Publication Table'!$B163,AllPublicationData!$B:$B,'Publication Table'!M$7),
IF(AND($C$4="NHS Scotland",$C$5="Operations cancelled for clinical reasons"),
SUMIFS(AllPublicationData!$H:$H,AllPublicationData!$A:$A,'Publication Table'!$B163,AllPublicationData!$B:$B,'Publication Table'!M$7),
IF(AND($C$4="NHS Scotland",$C$5="Operations cancelled for non-clinical/capacity reasons"),
SUMIFS(AllPublicationData!$I:$I,AllPublicationData!$A:$A,'Publication Table'!$B163,AllPublicationData!$B:$B,'Publication Table'!M$7),
IF(AND($C$4="NHS Scotland",$C$5="Cancellations for other reasons"),
SUMIFS(AllPublicationData!$J:$J,AllPublicationData!$A:$A,'Publication Table'!$B163,AllPublicationData!$B:$B,'Publication Table'!M$7)))))))</f>
        <v>0</v>
      </c>
      <c r="N163" s="90">
        <f>IF($C$5="Total Operations",
SUMIFS(AllPublicationData!$E:$E,AllPublicationData!$A:$A,'Publication Table'!$B163,AllPublicationData!$B:$B,'Publication Table'!$C$4,AllPublicationData!$D:$D,'Publication Table'!N$7),
IF('Publication Table'!$C$5="All Cancelled Operations",
SUMIFS(AllPublicationData!$F:$F,AllPublicationData!$A:$A,'Publication Table'!$B163,AllPublicationData!$B:$B,'Publication Table'!$C$4,AllPublicationData!$D:$D,'Publication Table'!N$7),
IF('Publication Table'!$C$5="Operations cancelled by patient",
SUMIFS(AllPublicationData!$G:$G,AllPublicationData!$A:$A,'Publication Table'!$B163,AllPublicationData!$B:$B,'Publication Table'!$C$4,AllPublicationData!$D:$D,'Publication Table'!N$7),
IF('Publication Table'!$C$5="Operations cancelled for clinical reasons",
SUMIFS(AllPublicationData!$G:$G,AllPublicationData!$A:$A,'Publication Table'!$B163,AllPublicationData!$B:$B,'Publication Table'!$C$4,AllPublicationData!$D:$D,'Publication Table'!N$7),
IF('Publication Table'!$C$5="Operations cancelled for non-clinical/capacity reasons",
SUMIFS(AllPublicationData!$G:$G,AllPublicationData!$A:$A,'Publication Table'!$B163,AllPublicationData!$B:$B,'Publication Table'!$C$4,AllPublicationData!$D:$D,'Publication Table'!N$7),
IF('Publication Table'!$C$5="Cancellations for other reasons",
SUMIFS(AllPublicationData!$G:$G,AllPublicationData!$A:$A,'Publication Table'!$B163,AllPublicationData!$B:$B,'Publication Table'!$C$4,AllPublicationData!$D:$D,'Publication Table'!N$7)))))))+
IF(AND($C$4="NHS Scotland",$C$5="Total Operations"),
SUMIFS(AllPublicationData!$E:$E,AllPublicationData!$A:$A,'Publication Table'!$B163,AllPublicationData!$B:$B,'Publication Table'!N$7),
IF(AND($C$4="NHS Scotland",$C$5="All Cancelled Operations"),
SUMIFS(AllPublicationData!$F:$F,AllPublicationData!$A:$A,'Publication Table'!$B163,AllPublicationData!$B:$B,'Publication Table'!N$7),
IF(AND($C$4="NHS Scotland",$C$5="Operations cancelled by patient"),
SUMIFS(AllPublicationData!$G:$G,AllPublicationData!$A:$A,'Publication Table'!$B163,AllPublicationData!$B:$B,'Publication Table'!N$7),
IF(AND($C$4="NHS Scotland",$C$5="Operations cancelled for clinical reasons"),
SUMIFS(AllPublicationData!$H:$H,AllPublicationData!$A:$A,'Publication Table'!$B163,AllPublicationData!$B:$B,'Publication Table'!N$7),
IF(AND($C$4="NHS Scotland",$C$5="Operations cancelled for non-clinical/capacity reasons"),
SUMIFS(AllPublicationData!$I:$I,AllPublicationData!$A:$A,'Publication Table'!$B163,AllPublicationData!$B:$B,'Publication Table'!N$7),
IF(AND($C$4="NHS Scotland",$C$5="Cancellations for other reasons"),
SUMIFS(AllPublicationData!$J:$J,AllPublicationData!$A:$A,'Publication Table'!$B163,AllPublicationData!$B:$B,'Publication Table'!N$7)))))))</f>
        <v>0</v>
      </c>
      <c r="O163" s="90">
        <f>IF($C$5="Total Operations",
SUMIFS(AllPublicationData!$E:$E,AllPublicationData!$A:$A,'Publication Table'!$B163,AllPublicationData!$B:$B,'Publication Table'!$C$4,AllPublicationData!$D:$D,'Publication Table'!O$7),
IF('Publication Table'!$C$5="All Cancelled Operations",
SUMIFS(AllPublicationData!$F:$F,AllPublicationData!$A:$A,'Publication Table'!$B163,AllPublicationData!$B:$B,'Publication Table'!$C$4,AllPublicationData!$D:$D,'Publication Table'!O$7),
IF('Publication Table'!$C$5="Operations cancelled by patient",
SUMIFS(AllPublicationData!$G:$G,AllPublicationData!$A:$A,'Publication Table'!$B163,AllPublicationData!$B:$B,'Publication Table'!$C$4,AllPublicationData!$D:$D,'Publication Table'!O$7),
IF('Publication Table'!$C$5="Operations cancelled for clinical reasons",
SUMIFS(AllPublicationData!$G:$G,AllPublicationData!$A:$A,'Publication Table'!$B163,AllPublicationData!$B:$B,'Publication Table'!$C$4,AllPublicationData!$D:$D,'Publication Table'!O$7),
IF('Publication Table'!$C$5="Operations cancelled for non-clinical/capacity reasons",
SUMIFS(AllPublicationData!$G:$G,AllPublicationData!$A:$A,'Publication Table'!$B163,AllPublicationData!$B:$B,'Publication Table'!$C$4,AllPublicationData!$D:$D,'Publication Table'!O$7),
IF('Publication Table'!$C$5="Cancellations for other reasons",
SUMIFS(AllPublicationData!$G:$G,AllPublicationData!$A:$A,'Publication Table'!$B163,AllPublicationData!$B:$B,'Publication Table'!$C$4,AllPublicationData!$D:$D,'Publication Table'!O$7)))))))+
IF(AND($C$4="NHS Scotland",$C$5="Total Operations"),
SUMIFS(AllPublicationData!$E:$E,AllPublicationData!$A:$A,'Publication Table'!$B163,AllPublicationData!$B:$B,'Publication Table'!O$7),
IF(AND($C$4="NHS Scotland",$C$5="All Cancelled Operations"),
SUMIFS(AllPublicationData!$F:$F,AllPublicationData!$A:$A,'Publication Table'!$B163,AllPublicationData!$B:$B,'Publication Table'!O$7),
IF(AND($C$4="NHS Scotland",$C$5="Operations cancelled by patient"),
SUMIFS(AllPublicationData!$G:$G,AllPublicationData!$A:$A,'Publication Table'!$B163,AllPublicationData!$B:$B,'Publication Table'!O$7),
IF(AND($C$4="NHS Scotland",$C$5="Operations cancelled for clinical reasons"),
SUMIFS(AllPublicationData!$H:$H,AllPublicationData!$A:$A,'Publication Table'!$B163,AllPublicationData!$B:$B,'Publication Table'!O$7),
IF(AND($C$4="NHS Scotland",$C$5="Operations cancelled for non-clinical/capacity reasons"),
SUMIFS(AllPublicationData!$I:$I,AllPublicationData!$A:$A,'Publication Table'!$B163,AllPublicationData!$B:$B,'Publication Table'!O$7),
IF(AND($C$4="NHS Scotland",$C$5="Cancellations for other reasons"),
SUMIFS(AllPublicationData!$J:$J,AllPublicationData!$A:$A,'Publication Table'!$B163,AllPublicationData!$B:$B,'Publication Table'!O$7)))))))</f>
        <v>0</v>
      </c>
      <c r="P163" s="90">
        <f>IF($C$5="Total Operations",
SUMIFS(AllPublicationData!$E:$E,AllPublicationData!$A:$A,'Publication Table'!$B163,AllPublicationData!$B:$B,'Publication Table'!$C$4,AllPublicationData!$D:$D,'Publication Table'!P$7),
IF('Publication Table'!$C$5="All Cancelled Operations",
SUMIFS(AllPublicationData!$F:$F,AllPublicationData!$A:$A,'Publication Table'!$B163,AllPublicationData!$B:$B,'Publication Table'!$C$4,AllPublicationData!$D:$D,'Publication Table'!P$7),
IF('Publication Table'!$C$5="Operations cancelled by patient",
SUMIFS(AllPublicationData!$G:$G,AllPublicationData!$A:$A,'Publication Table'!$B163,AllPublicationData!$B:$B,'Publication Table'!$C$4,AllPublicationData!$D:$D,'Publication Table'!P$7),
IF('Publication Table'!$C$5="Operations cancelled for clinical reasons",
SUMIFS(AllPublicationData!$G:$G,AllPublicationData!$A:$A,'Publication Table'!$B163,AllPublicationData!$B:$B,'Publication Table'!$C$4,AllPublicationData!$D:$D,'Publication Table'!P$7),
IF('Publication Table'!$C$5="Operations cancelled for non-clinical/capacity reasons",
SUMIFS(AllPublicationData!$G:$G,AllPublicationData!$A:$A,'Publication Table'!$B163,AllPublicationData!$B:$B,'Publication Table'!$C$4,AllPublicationData!$D:$D,'Publication Table'!P$7),
IF('Publication Table'!$C$5="Cancellations for other reasons",
SUMIFS(AllPublicationData!$G:$G,AllPublicationData!$A:$A,'Publication Table'!$B163,AllPublicationData!$B:$B,'Publication Table'!$C$4,AllPublicationData!$D:$D,'Publication Table'!P$7)))))))+
IF(AND($C$4="NHS Scotland",$C$5="Total Operations"),
SUMIFS(AllPublicationData!$E:$E,AllPublicationData!$A:$A,'Publication Table'!$B163,AllPublicationData!$B:$B,'Publication Table'!P$7),
IF(AND($C$4="NHS Scotland",$C$5="All Cancelled Operations"),
SUMIFS(AllPublicationData!$F:$F,AllPublicationData!$A:$A,'Publication Table'!$B163,AllPublicationData!$B:$B,'Publication Table'!P$7),
IF(AND($C$4="NHS Scotland",$C$5="Operations cancelled by patient"),
SUMIFS(AllPublicationData!$G:$G,AllPublicationData!$A:$A,'Publication Table'!$B163,AllPublicationData!$B:$B,'Publication Table'!P$7),
IF(AND($C$4="NHS Scotland",$C$5="Operations cancelled for clinical reasons"),
SUMIFS(AllPublicationData!$H:$H,AllPublicationData!$A:$A,'Publication Table'!$B163,AllPublicationData!$B:$B,'Publication Table'!P$7),
IF(AND($C$4="NHS Scotland",$C$5="Operations cancelled for non-clinical/capacity reasons"),
SUMIFS(AllPublicationData!$I:$I,AllPublicationData!$A:$A,'Publication Table'!$B163,AllPublicationData!$B:$B,'Publication Table'!P$7),
IF(AND($C$4="NHS Scotland",$C$5="Cancellations for other reasons"),
SUMIFS(AllPublicationData!$J:$J,AllPublicationData!$A:$A,'Publication Table'!$B163,AllPublicationData!$B:$B,'Publication Table'!P$7)))))))</f>
        <v>0</v>
      </c>
      <c r="Q163" s="90">
        <f>IF($C$5="Total Operations",
SUMIFS(AllPublicationData!$E:$E,AllPublicationData!$A:$A,'Publication Table'!$B163,AllPublicationData!$B:$B,'Publication Table'!$C$4,AllPublicationData!$D:$D,'Publication Table'!Q$7),
IF('Publication Table'!$C$5="All Cancelled Operations",
SUMIFS(AllPublicationData!$F:$F,AllPublicationData!$A:$A,'Publication Table'!$B163,AllPublicationData!$B:$B,'Publication Table'!$C$4,AllPublicationData!$D:$D,'Publication Table'!Q$7),
IF('Publication Table'!$C$5="Operations cancelled by patient",
SUMIFS(AllPublicationData!$G:$G,AllPublicationData!$A:$A,'Publication Table'!$B163,AllPublicationData!$B:$B,'Publication Table'!$C$4,AllPublicationData!$D:$D,'Publication Table'!Q$7),
IF('Publication Table'!$C$5="Operations cancelled for clinical reasons",
SUMIFS(AllPublicationData!$G:$G,AllPublicationData!$A:$A,'Publication Table'!$B163,AllPublicationData!$B:$B,'Publication Table'!$C$4,AllPublicationData!$D:$D,'Publication Table'!Q$7),
IF('Publication Table'!$C$5="Operations cancelled for non-clinical/capacity reasons",
SUMIFS(AllPublicationData!$G:$G,AllPublicationData!$A:$A,'Publication Table'!$B163,AllPublicationData!$B:$B,'Publication Table'!$C$4,AllPublicationData!$D:$D,'Publication Table'!Q$7),
IF('Publication Table'!$C$5="Cancellations for other reasons",
SUMIFS(AllPublicationData!$G:$G,AllPublicationData!$A:$A,'Publication Table'!$B163,AllPublicationData!$B:$B,'Publication Table'!$C$4,AllPublicationData!$D:$D,'Publication Table'!Q$7)))))))+
IF(AND($C$4="NHS Scotland",$C$5="Total Operations"),
SUMIFS(AllPublicationData!$E:$E,AllPublicationData!$A:$A,'Publication Table'!$B163,AllPublicationData!$B:$B,'Publication Table'!Q$7),
IF(AND($C$4="NHS Scotland",$C$5="All Cancelled Operations"),
SUMIFS(AllPublicationData!$F:$F,AllPublicationData!$A:$A,'Publication Table'!$B163,AllPublicationData!$B:$B,'Publication Table'!Q$7),
IF(AND($C$4="NHS Scotland",$C$5="Operations cancelled by patient"),
SUMIFS(AllPublicationData!$G:$G,AllPublicationData!$A:$A,'Publication Table'!$B163,AllPublicationData!$B:$B,'Publication Table'!Q$7),
IF(AND($C$4="NHS Scotland",$C$5="Operations cancelled for clinical reasons"),
SUMIFS(AllPublicationData!$H:$H,AllPublicationData!$A:$A,'Publication Table'!$B163,AllPublicationData!$B:$B,'Publication Table'!Q$7),
IF(AND($C$4="NHS Scotland",$C$5="Operations cancelled for non-clinical/capacity reasons"),
SUMIFS(AllPublicationData!$I:$I,AllPublicationData!$A:$A,'Publication Table'!$B163,AllPublicationData!$B:$B,'Publication Table'!Q$7),
IF(AND($C$4="NHS Scotland",$C$5="Cancellations for other reasons"),
SUMIFS(AllPublicationData!$J:$J,AllPublicationData!$A:$A,'Publication Table'!$B163,AllPublicationData!$B:$B,'Publication Table'!Q$7)))))))</f>
        <v>0</v>
      </c>
      <c r="R163" s="90">
        <f>IF($C$5="Total Operations",
SUMIFS(AllPublicationData!$E:$E,AllPublicationData!$A:$A,'Publication Table'!$B163,AllPublicationData!$B:$B,'Publication Table'!$C$4,AllPublicationData!$D:$D,'Publication Table'!R$7),
IF('Publication Table'!$C$5="All Cancelled Operations",
SUMIFS(AllPublicationData!$F:$F,AllPublicationData!$A:$A,'Publication Table'!$B163,AllPublicationData!$B:$B,'Publication Table'!$C$4,AllPublicationData!$D:$D,'Publication Table'!R$7),
IF('Publication Table'!$C$5="Operations cancelled by patient",
SUMIFS(AllPublicationData!$G:$G,AllPublicationData!$A:$A,'Publication Table'!$B163,AllPublicationData!$B:$B,'Publication Table'!$C$4,AllPublicationData!$D:$D,'Publication Table'!R$7),
IF('Publication Table'!$C$5="Operations cancelled for clinical reasons",
SUMIFS(AllPublicationData!$G:$G,AllPublicationData!$A:$A,'Publication Table'!$B163,AllPublicationData!$B:$B,'Publication Table'!$C$4,AllPublicationData!$D:$D,'Publication Table'!R$7),
IF('Publication Table'!$C$5="Operations cancelled for non-clinical/capacity reasons",
SUMIFS(AllPublicationData!$G:$G,AllPublicationData!$A:$A,'Publication Table'!$B163,AllPublicationData!$B:$B,'Publication Table'!$C$4,AllPublicationData!$D:$D,'Publication Table'!R$7),
IF('Publication Table'!$C$5="Cancellations for other reasons",
SUMIFS(AllPublicationData!$G:$G,AllPublicationData!$A:$A,'Publication Table'!$B163,AllPublicationData!$B:$B,'Publication Table'!$C$4,AllPublicationData!$D:$D,'Publication Table'!R$7)))))))+
IF(AND($C$4="NHS Scotland",$C$5="Total Operations"),
SUMIFS(AllPublicationData!$E:$E,AllPublicationData!$A:$A,'Publication Table'!$B163,AllPublicationData!$B:$B,'Publication Table'!R$7),
IF(AND($C$4="NHS Scotland",$C$5="All Cancelled Operations"),
SUMIFS(AllPublicationData!$F:$F,AllPublicationData!$A:$A,'Publication Table'!$B163,AllPublicationData!$B:$B,'Publication Table'!R$7),
IF(AND($C$4="NHS Scotland",$C$5="Operations cancelled by patient"),
SUMIFS(AllPublicationData!$G:$G,AllPublicationData!$A:$A,'Publication Table'!$B163,AllPublicationData!$B:$B,'Publication Table'!R$7),
IF(AND($C$4="NHS Scotland",$C$5="Operations cancelled for clinical reasons"),
SUMIFS(AllPublicationData!$H:$H,AllPublicationData!$A:$A,'Publication Table'!$B163,AllPublicationData!$B:$B,'Publication Table'!R$7),
IF(AND($C$4="NHS Scotland",$C$5="Operations cancelled for non-clinical/capacity reasons"),
SUMIFS(AllPublicationData!$I:$I,AllPublicationData!$A:$A,'Publication Table'!$B163,AllPublicationData!$B:$B,'Publication Table'!R$7),
IF(AND($C$4="NHS Scotland",$C$5="Cancellations for other reasons"),
SUMIFS(AllPublicationData!$J:$J,AllPublicationData!$A:$A,'Publication Table'!$B163,AllPublicationData!$B:$B,'Publication Table'!R$7)))))))</f>
        <v>0</v>
      </c>
    </row>
    <row r="164" spans="3:18" x14ac:dyDescent="0.35">
      <c r="C164" s="81">
        <f>IF($C$5="Total Operations",
SUMIFS(AllPublicationData!$E:$E,AllPublicationData!$A:$A,'Publication Table'!$B164,AllPublicationData!$B:$B,'Publication Table'!$C$4),
IF('Publication Table'!$C$5="All Cancelled Operations",
SUMIFS(AllPublicationData!$F:$F,AllPublicationData!$A:$A,'Publication Table'!$B164,AllPublicationData!$B:$B,'Publication Table'!$C$4),
IF('Publication Table'!$C$5="Operations cancelled by patient",
SUMIFS(AllPublicationData!$G:$G,AllPublicationData!$A:$A,'Publication Table'!$B164,AllPublicationData!$B:$B,'Publication Table'!$C$4),
IF('Publication Table'!$C$5="Operations cancelled for clinical reasons",
SUMIFS(AllPublicationData!$H:$H,AllPublicationData!$A:$A,'Publication Table'!$B164,AllPublicationData!$B:$B,'Publication Table'!$C$4),
IF('Publication Table'!$C$5="Operations cancelled for non-clinical/capacity reasons",
SUMIFS(AllPublicationData!$I:$I,AllPublicationData!$A:$A,'Publication Table'!$B164,AllPublicationData!$B:$B,'Publication Table'!$C$4),
IF('Publication Table'!$C$5="Cancellations for other reasons",
SUMIFS(AllPublicationData!$J:$J,AllPublicationData!$A:$A,'Publication Table'!$B164,AllPublicationData!$B:$B,'Publication Table'!$C$4)))))))+
IF(AND($C$4="NHS Scotland",$C$5="Total Operations"),
SUMIFS(AllPublicationData!$E:$E,AllPublicationData!$A:$A,'Publication Table'!$B164),
IF(AND($C$4="NHS Scotland",$C$5="All Cancelled Operations"),
SUMIFS(AllPublicationData!$F:$F,AllPublicationData!$A:$A,'Publication Table'!$B164),
IF(AND($C$4="NHS Scotland",$C$5="Operations cancelled by patient"),
SUMIFS(AllPublicationData!$G:$G,AllPublicationData!$A:$A,'Publication Table'!$B164),
IF(AND($C$4="NHS Scotland",$C$5="Operations cancelled for clinical reasons"),
SUMIFS(AllPublicationData!$H:$H,AllPublicationData!$A:$A,'Publication Table'!$B164),
IF(AND($C$4="NHS Scotland",$C$5="Operations cancelled for non-clinical/capacity reasons"),
SUMIFS(AllPublicationData!$I:$I,AllPublicationData!$A:$A,'Publication Table'!$B164),
IF(AND($C$4="NHS Scotland",$C$5="Cancellations for other reasons"),
SUMIFS(AllPublicationData!$J:$J,AllPublicationData!$A:$A,'Publication Table'!$B164)))))))</f>
        <v>0</v>
      </c>
      <c r="D164" s="90">
        <f>IF($C$5="Total Operations",
SUMIFS(AllPublicationData!$E:$E,AllPublicationData!$A:$A,'Publication Table'!$B164,AllPublicationData!$B:$B,'Publication Table'!$C$4,AllPublicationData!$D:$D,'Publication Table'!D$7),
IF('Publication Table'!$C$5="All Cancelled Operations",
SUMIFS(AllPublicationData!$F:$F,AllPublicationData!$A:$A,'Publication Table'!$B164,AllPublicationData!$B:$B,'Publication Table'!$C$4,AllPublicationData!$D:$D,'Publication Table'!D$7),
IF('Publication Table'!$C$5="Operations cancelled by patient",
SUMIFS(AllPublicationData!$G:$G,AllPublicationData!$A:$A,'Publication Table'!$B164,AllPublicationData!$B:$B,'Publication Table'!$C$4,AllPublicationData!$D:$D,'Publication Table'!D$7),
IF('Publication Table'!$C$5="Operations cancelled for clinical reasons",
SUMIFS(AllPublicationData!$H:$H,AllPublicationData!$A:$A,'Publication Table'!$B164,AllPublicationData!$B:$B,'Publication Table'!$C$4,AllPublicationData!$D:$D,'Publication Table'!D$7),
IF('Publication Table'!$C$5="Operations cancelled for non-clinical/capacity reasons",
SUMIFS(AllPublicationData!$I:$I,AllPublicationData!$A:$A,'Publication Table'!$B164,AllPublicationData!$B:$B,'Publication Table'!$C$4,AllPublicationData!$D:$D,'Publication Table'!D$7),
IF('Publication Table'!$C$5="Cancellations for other reasons",
SUMIFS(AllPublicationData!$J:$J,AllPublicationData!$A:$A,'Publication Table'!$B164,AllPublicationData!$B:$B,'Publication Table'!$C$4,AllPublicationData!$D:$D,'Publication Table'!D$7)))))))+
IF(AND($C$4="NHS Scotland",$C$5="Total Operations"),
SUMIFS(AllPublicationData!$E:$E,AllPublicationData!$A:$A,'Publication Table'!$B164,AllPublicationData!$B:$B,'Publication Table'!D$7),
IF(AND($C$4="NHS Scotland",$C$5="All Cancelled Operations"),
SUMIFS(AllPublicationData!$F:$F,AllPublicationData!$A:$A,'Publication Table'!$B164,AllPublicationData!$B:$B,'Publication Table'!D$7),
IF(AND($C$4="NHS Scotland",$C$5="Operations cancelled by patient"),
SUMIFS(AllPublicationData!$G:$G,AllPublicationData!$A:$A,'Publication Table'!$B164,AllPublicationData!$B:$B,'Publication Table'!D$7),
IF(AND($C$4="NHS Scotland",$C$5="Operations cancelled for clinical reasons"),
SUMIFS(AllPublicationData!$H:$H,AllPublicationData!$A:$A,'Publication Table'!$B164,AllPublicationData!$B:$B,'Publication Table'!D$7),
IF(AND($C$4="NHS Scotland",$C$5="Operations cancelled for non-clinical/capacity reasons"),
SUMIFS(AllPublicationData!$I:$I,AllPublicationData!$A:$A,'Publication Table'!$B164,AllPublicationData!$B:$B,'Publication Table'!D$7),
IF(AND($C$4="NHS Scotland",$C$5="Cancellations for other reasons"),
SUMIFS(AllPublicationData!$J:$J,AllPublicationData!$A:$A,'Publication Table'!$B164,AllPublicationData!$B:$B,'Publication Table'!D$7)))))))</f>
        <v>0</v>
      </c>
      <c r="E164" s="90">
        <f>IF($C$5="Total Operations",
SUMIFS(AllPublicationData!$E:$E,AllPublicationData!$A:$A,'Publication Table'!$B164,AllPublicationData!$B:$B,'Publication Table'!$C$4,AllPublicationData!$D:$D,'Publication Table'!E$7),
IF('Publication Table'!$C$5="All Cancelled Operations",
SUMIFS(AllPublicationData!$F:$F,AllPublicationData!$A:$A,'Publication Table'!$B164,AllPublicationData!$B:$B,'Publication Table'!$C$4,AllPublicationData!$D:$D,'Publication Table'!E$7),
IF('Publication Table'!$C$5="Operations cancelled by patient",
SUMIFS(AllPublicationData!$G:$G,AllPublicationData!$A:$A,'Publication Table'!$B164,AllPublicationData!$B:$B,'Publication Table'!$C$4,AllPublicationData!$D:$D,'Publication Table'!E$7),
IF('Publication Table'!$C$5="Operations cancelled for clinical reasons",
SUMIFS(AllPublicationData!$H:$H,AllPublicationData!$A:$A,'Publication Table'!$B164,AllPublicationData!$B:$B,'Publication Table'!$C$4,AllPublicationData!$D:$D,'Publication Table'!E$7),
IF('Publication Table'!$C$5="Operations cancelled for non-clinical/capacity reasons",
SUMIFS(AllPublicationData!$I:$I,AllPublicationData!$A:$A,'Publication Table'!$B164,AllPublicationData!$B:$B,'Publication Table'!$C$4,AllPublicationData!$D:$D,'Publication Table'!E$7),
IF('Publication Table'!$C$5="Cancellations for other reasons",
SUMIFS(AllPublicationData!$J:$J,AllPublicationData!$A:$A,'Publication Table'!$B164,AllPublicationData!$B:$B,'Publication Table'!$C$4,AllPublicationData!$D:$D,'Publication Table'!E$7)))))))+
IF(AND($C$4="NHS Scotland",$C$5="Total Operations"),
SUMIFS(AllPublicationData!$E:$E,AllPublicationData!$A:$A,'Publication Table'!$B164,AllPublicationData!$B:$B,'Publication Table'!E$7),
IF(AND($C$4="NHS Scotland",$C$5="All Cancelled Operations"),
SUMIFS(AllPublicationData!$F:$F,AllPublicationData!$A:$A,'Publication Table'!$B164,AllPublicationData!$B:$B,'Publication Table'!E$7),
IF(AND($C$4="NHS Scotland",$C$5="Operations cancelled by patient"),
SUMIFS(AllPublicationData!$G:$G,AllPublicationData!$A:$A,'Publication Table'!$B164,AllPublicationData!$B:$B,'Publication Table'!E$7),
IF(AND($C$4="NHS Scotland",$C$5="Operations cancelled for clinical reasons"),
SUMIFS(AllPublicationData!$H:$H,AllPublicationData!$A:$A,'Publication Table'!$B164,AllPublicationData!$B:$B,'Publication Table'!E$7),
IF(AND($C$4="NHS Scotland",$C$5="Operations cancelled for non-clinical/capacity reasons"),
SUMIFS(AllPublicationData!$I:$I,AllPublicationData!$A:$A,'Publication Table'!$B164,AllPublicationData!$B:$B,'Publication Table'!E$7),
IF(AND($C$4="NHS Scotland",$C$5="Cancellations for other reasons"),
SUMIFS(AllPublicationData!$J:$J,AllPublicationData!$A:$A,'Publication Table'!$B164,AllPublicationData!$B:$B,'Publication Table'!E$7)))))))</f>
        <v>0</v>
      </c>
      <c r="F164" s="90">
        <f>IF($C$5="Total Operations",
SUMIFS(AllPublicationData!$E:$E,AllPublicationData!$A:$A,'Publication Table'!$B164,AllPublicationData!$B:$B,'Publication Table'!$C$4,AllPublicationData!$D:$D,'Publication Table'!F$7),
IF('Publication Table'!$C$5="All Cancelled Operations",
SUMIFS(AllPublicationData!$F:$F,AllPublicationData!$A:$A,'Publication Table'!$B164,AllPublicationData!$B:$B,'Publication Table'!$C$4,AllPublicationData!$D:$D,'Publication Table'!F$7),
IF('Publication Table'!$C$5="Operations cancelled by patient",
SUMIFS(AllPublicationData!$G:$G,AllPublicationData!$A:$A,'Publication Table'!$B164,AllPublicationData!$B:$B,'Publication Table'!$C$4,AllPublicationData!$D:$D,'Publication Table'!F$7),
IF('Publication Table'!$C$5="Operations cancelled for clinical reasons",
SUMIFS(AllPublicationData!$H:$H,AllPublicationData!$A:$A,'Publication Table'!$B164,AllPublicationData!$B:$B,'Publication Table'!$C$4,AllPublicationData!$D:$D,'Publication Table'!F$7),
IF('Publication Table'!$C$5="Operations cancelled for non-clinical/capacity reasons",
SUMIFS(AllPublicationData!$I:$I,AllPublicationData!$A:$A,'Publication Table'!$B164,AllPublicationData!$B:$B,'Publication Table'!$C$4,AllPublicationData!$D:$D,'Publication Table'!F$7),
IF('Publication Table'!$C$5="Cancellations for other reasons",
SUMIFS(AllPublicationData!$J:$J,AllPublicationData!$A:$A,'Publication Table'!$B164,AllPublicationData!$B:$B,'Publication Table'!$C$4,AllPublicationData!$D:$D,'Publication Table'!F$7)))))))+
IF(AND($C$4="NHS Scotland",$C$5="Total Operations"),
SUMIFS(AllPublicationData!$E:$E,AllPublicationData!$A:$A,'Publication Table'!$B164,AllPublicationData!$B:$B,'Publication Table'!F$7),
IF(AND($C$4="NHS Scotland",$C$5="All Cancelled Operations"),
SUMIFS(AllPublicationData!$F:$F,AllPublicationData!$A:$A,'Publication Table'!$B164,AllPublicationData!$B:$B,'Publication Table'!F$7),
IF(AND($C$4="NHS Scotland",$C$5="Operations cancelled by patient"),
SUMIFS(AllPublicationData!$G:$G,AllPublicationData!$A:$A,'Publication Table'!$B164,AllPublicationData!$B:$B,'Publication Table'!F$7),
IF(AND($C$4="NHS Scotland",$C$5="Operations cancelled for clinical reasons"),
SUMIFS(AllPublicationData!$H:$H,AllPublicationData!$A:$A,'Publication Table'!$B164,AllPublicationData!$B:$B,'Publication Table'!F$7),
IF(AND($C$4="NHS Scotland",$C$5="Operations cancelled for non-clinical/capacity reasons"),
SUMIFS(AllPublicationData!$I:$I,AllPublicationData!$A:$A,'Publication Table'!$B164,AllPublicationData!$B:$B,'Publication Table'!F$7),
IF(AND($C$4="NHS Scotland",$C$5="Cancellations for other reasons"),
SUMIFS(AllPublicationData!$J:$J,AllPublicationData!$A:$A,'Publication Table'!$B164,AllPublicationData!$B:$B,'Publication Table'!F$7)))))))</f>
        <v>0</v>
      </c>
      <c r="G164" s="90">
        <f>IF($C$5="Total Operations",
SUMIFS(AllPublicationData!$E:$E,AllPublicationData!$A:$A,'Publication Table'!$B164,AllPublicationData!$B:$B,'Publication Table'!$C$4,AllPublicationData!$D:$D,'Publication Table'!G$7),
IF('Publication Table'!$C$5="All Cancelled Operations",
SUMIFS(AllPublicationData!$F:$F,AllPublicationData!$A:$A,'Publication Table'!$B164,AllPublicationData!$B:$B,'Publication Table'!$C$4,AllPublicationData!$D:$D,'Publication Table'!G$7),
IF('Publication Table'!$C$5="Operations cancelled by patient",
SUMIFS(AllPublicationData!$G:$G,AllPublicationData!$A:$A,'Publication Table'!$B164,AllPublicationData!$B:$B,'Publication Table'!$C$4,AllPublicationData!$D:$D,'Publication Table'!G$7),
IF('Publication Table'!$C$5="Operations cancelled for clinical reasons",
SUMIFS(AllPublicationData!$H:$H,AllPublicationData!$A:$A,'Publication Table'!$B164,AllPublicationData!$B:$B,'Publication Table'!$C$4,AllPublicationData!$D:$D,'Publication Table'!G$7),
IF('Publication Table'!$C$5="Operations cancelled for non-clinical/capacity reasons",
SUMIFS(AllPublicationData!$I:$I,AllPublicationData!$A:$A,'Publication Table'!$B164,AllPublicationData!$B:$B,'Publication Table'!$C$4,AllPublicationData!$D:$D,'Publication Table'!G$7),
IF('Publication Table'!$C$5="Cancellations for other reasons",
SUMIFS(AllPublicationData!$J:$J,AllPublicationData!$A:$A,'Publication Table'!$B164,AllPublicationData!$B:$B,'Publication Table'!$C$4,AllPublicationData!$D:$D,'Publication Table'!G$7)))))))+
IF(AND($C$4="NHS Scotland",$C$5="Total Operations"),
SUMIFS(AllPublicationData!$E:$E,AllPublicationData!$A:$A,'Publication Table'!$B164,AllPublicationData!$B:$B,'Publication Table'!G$7),
IF(AND($C$4="NHS Scotland",$C$5="All Cancelled Operations"),
SUMIFS(AllPublicationData!$F:$F,AllPublicationData!$A:$A,'Publication Table'!$B164,AllPublicationData!$B:$B,'Publication Table'!G$7),
IF(AND($C$4="NHS Scotland",$C$5="Operations cancelled by patient"),
SUMIFS(AllPublicationData!$G:$G,AllPublicationData!$A:$A,'Publication Table'!$B164,AllPublicationData!$B:$B,'Publication Table'!G$7),
IF(AND($C$4="NHS Scotland",$C$5="Operations cancelled for clinical reasons"),
SUMIFS(AllPublicationData!$H:$H,AllPublicationData!$A:$A,'Publication Table'!$B164,AllPublicationData!$B:$B,'Publication Table'!G$7),
IF(AND($C$4="NHS Scotland",$C$5="Operations cancelled for non-clinical/capacity reasons"),
SUMIFS(AllPublicationData!$I:$I,AllPublicationData!$A:$A,'Publication Table'!$B164,AllPublicationData!$B:$B,'Publication Table'!G$7),
IF(AND($C$4="NHS Scotland",$C$5="Cancellations for other reasons"),
SUMIFS(AllPublicationData!$J:$J,AllPublicationData!$A:$A,'Publication Table'!$B164,AllPublicationData!$B:$B,'Publication Table'!G$7)))))))</f>
        <v>0</v>
      </c>
      <c r="H164" s="90">
        <f>IF($C$5="Total Operations",
SUMIFS(AllPublicationData!$E:$E,AllPublicationData!$A:$A,'Publication Table'!$B164,AllPublicationData!$B:$B,'Publication Table'!$C$4,AllPublicationData!$D:$D,'Publication Table'!H$7),
IF('Publication Table'!$C$5="All Cancelled Operations",
SUMIFS(AllPublicationData!$F:$F,AllPublicationData!$A:$A,'Publication Table'!$B164,AllPublicationData!$B:$B,'Publication Table'!$C$4,AllPublicationData!$D:$D,'Publication Table'!H$7),
IF('Publication Table'!$C$5="Operations cancelled by patient",
SUMIFS(AllPublicationData!$G:$G,AllPublicationData!$A:$A,'Publication Table'!$B164,AllPublicationData!$B:$B,'Publication Table'!$C$4,AllPublicationData!$D:$D,'Publication Table'!H$7),
IF('Publication Table'!$C$5="Operations cancelled for clinical reasons",
SUMIFS(AllPublicationData!$H:$H,AllPublicationData!$A:$A,'Publication Table'!$B164,AllPublicationData!$B:$B,'Publication Table'!$C$4,AllPublicationData!$D:$D,'Publication Table'!H$7),
IF('Publication Table'!$C$5="Operations cancelled for non-clinical/capacity reasons",
SUMIFS(AllPublicationData!$I:$I,AllPublicationData!$A:$A,'Publication Table'!$B164,AllPublicationData!$B:$B,'Publication Table'!$C$4,AllPublicationData!$D:$D,'Publication Table'!H$7),
IF('Publication Table'!$C$5="Cancellations for other reasons",
SUMIFS(AllPublicationData!$J:$J,AllPublicationData!$A:$A,'Publication Table'!$B164,AllPublicationData!$B:$B,'Publication Table'!$C$4,AllPublicationData!$D:$D,'Publication Table'!H$7)))))))+
IF(AND($C$4="NHS Scotland",$C$5="Total Operations"),
SUMIFS(AllPublicationData!$E:$E,AllPublicationData!$A:$A,'Publication Table'!$B164,AllPublicationData!$B:$B,'Publication Table'!H$7),
IF(AND($C$4="NHS Scotland",$C$5="All Cancelled Operations"),
SUMIFS(AllPublicationData!$F:$F,AllPublicationData!$A:$A,'Publication Table'!$B164,AllPublicationData!$B:$B,'Publication Table'!H$7),
IF(AND($C$4="NHS Scotland",$C$5="Operations cancelled by patient"),
SUMIFS(AllPublicationData!$G:$G,AllPublicationData!$A:$A,'Publication Table'!$B164,AllPublicationData!$B:$B,'Publication Table'!H$7),
IF(AND($C$4="NHS Scotland",$C$5="Operations cancelled for clinical reasons"),
SUMIFS(AllPublicationData!$H:$H,AllPublicationData!$A:$A,'Publication Table'!$B164,AllPublicationData!$B:$B,'Publication Table'!H$7),
IF(AND($C$4="NHS Scotland",$C$5="Operations cancelled for non-clinical/capacity reasons"),
SUMIFS(AllPublicationData!$I:$I,AllPublicationData!$A:$A,'Publication Table'!$B164,AllPublicationData!$B:$B,'Publication Table'!H$7),
IF(AND($C$4="NHS Scotland",$C$5="Cancellations for other reasons"),
SUMIFS(AllPublicationData!$J:$J,AllPublicationData!$A:$A,'Publication Table'!$B164,AllPublicationData!$B:$B,'Publication Table'!H$7)))))))</f>
        <v>0</v>
      </c>
      <c r="I164" s="90">
        <f>IF($C$5="Total Operations",
SUMIFS(AllPublicationData!$E:$E,AllPublicationData!$A:$A,'Publication Table'!$B164,AllPublicationData!$B:$B,'Publication Table'!$C$4,AllPublicationData!$D:$D,'Publication Table'!I$7),
IF('Publication Table'!$C$5="All Cancelled Operations",
SUMIFS(AllPublicationData!$F:$F,AllPublicationData!$A:$A,'Publication Table'!$B164,AllPublicationData!$B:$B,'Publication Table'!$C$4,AllPublicationData!$D:$D,'Publication Table'!I$7),
IF('Publication Table'!$C$5="Operations cancelled by patient",
SUMIFS(AllPublicationData!$G:$G,AllPublicationData!$A:$A,'Publication Table'!$B164,AllPublicationData!$B:$B,'Publication Table'!$C$4,AllPublicationData!$D:$D,'Publication Table'!I$7),
IF('Publication Table'!$C$5="Operations cancelled for clinical reasons",
SUMIFS(AllPublicationData!$H:$H,AllPublicationData!$A:$A,'Publication Table'!$B164,AllPublicationData!$B:$B,'Publication Table'!$C$4,AllPublicationData!$D:$D,'Publication Table'!I$7),
IF('Publication Table'!$C$5="Operations cancelled for non-clinical/capacity reasons",
SUMIFS(AllPublicationData!$I:$I,AllPublicationData!$A:$A,'Publication Table'!$B164,AllPublicationData!$B:$B,'Publication Table'!$C$4,AllPublicationData!$D:$D,'Publication Table'!I$7),
IF('Publication Table'!$C$5="Cancellations for other reasons",
SUMIFS(AllPublicationData!$J:$J,AllPublicationData!$A:$A,'Publication Table'!$B164,AllPublicationData!$B:$B,'Publication Table'!$C$4,AllPublicationData!$D:$D,'Publication Table'!I$7)))))))+
IF(AND($C$4="NHS Scotland",$C$5="Total Operations"),
SUMIFS(AllPublicationData!$E:$E,AllPublicationData!$A:$A,'Publication Table'!$B164,AllPublicationData!$B:$B,'Publication Table'!I$7),
IF(AND($C$4="NHS Scotland",$C$5="All Cancelled Operations"),
SUMIFS(AllPublicationData!$F:$F,AllPublicationData!$A:$A,'Publication Table'!$B164,AllPublicationData!$B:$B,'Publication Table'!I$7),
IF(AND($C$4="NHS Scotland",$C$5="Operations cancelled by patient"),
SUMIFS(AllPublicationData!$G:$G,AllPublicationData!$A:$A,'Publication Table'!$B164,AllPublicationData!$B:$B,'Publication Table'!I$7),
IF(AND($C$4="NHS Scotland",$C$5="Operations cancelled for clinical reasons"),
SUMIFS(AllPublicationData!$H:$H,AllPublicationData!$A:$A,'Publication Table'!$B164,AllPublicationData!$B:$B,'Publication Table'!I$7),
IF(AND($C$4="NHS Scotland",$C$5="Operations cancelled for non-clinical/capacity reasons"),
SUMIFS(AllPublicationData!$I:$I,AllPublicationData!$A:$A,'Publication Table'!$B164,AllPublicationData!$B:$B,'Publication Table'!I$7),
IF(AND($C$4="NHS Scotland",$C$5="Cancellations for other reasons"),
SUMIFS(AllPublicationData!$J:$J,AllPublicationData!$A:$A,'Publication Table'!$B164,AllPublicationData!$B:$B,'Publication Table'!I$7)))))))</f>
        <v>0</v>
      </c>
      <c r="J164" s="90">
        <f>IF($C$5="Total Operations",
SUMIFS(AllPublicationData!$E:$E,AllPublicationData!$A:$A,'Publication Table'!$B164,AllPublicationData!$B:$B,'Publication Table'!$C$4,AllPublicationData!$D:$D,'Publication Table'!J$7),
IF('Publication Table'!$C$5="All Cancelled Operations",
SUMIFS(AllPublicationData!$F:$F,AllPublicationData!$A:$A,'Publication Table'!$B164,AllPublicationData!$B:$B,'Publication Table'!$C$4,AllPublicationData!$D:$D,'Publication Table'!J$7),
IF('Publication Table'!$C$5="Operations cancelled by patient",
SUMIFS(AllPublicationData!$G:$G,AllPublicationData!$A:$A,'Publication Table'!$B164,AllPublicationData!$B:$B,'Publication Table'!$C$4,AllPublicationData!$D:$D,'Publication Table'!J$7),
IF('Publication Table'!$C$5="Operations cancelled for clinical reasons",
SUMIFS(AllPublicationData!$H:$H,AllPublicationData!$A:$A,'Publication Table'!$B164,AllPublicationData!$B:$B,'Publication Table'!$C$4,AllPublicationData!$D:$D,'Publication Table'!J$7),
IF('Publication Table'!$C$5="Operations cancelled for non-clinical/capacity reasons",
SUMIFS(AllPublicationData!$I:$I,AllPublicationData!$A:$A,'Publication Table'!$B164,AllPublicationData!$B:$B,'Publication Table'!$C$4,AllPublicationData!$D:$D,'Publication Table'!J$7),
IF('Publication Table'!$C$5="Cancellations for other reasons",
SUMIFS(AllPublicationData!$J:$J,AllPublicationData!$A:$A,'Publication Table'!$B164,AllPublicationData!$B:$B,'Publication Table'!$C$4,AllPublicationData!$D:$D,'Publication Table'!J$7)))))))+
IF(AND($C$4="NHS Scotland",$C$5="Total Operations"),
SUMIFS(AllPublicationData!$E:$E,AllPublicationData!$A:$A,'Publication Table'!$B164,AllPublicationData!$B:$B,'Publication Table'!J$7),
IF(AND($C$4="NHS Scotland",$C$5="All Cancelled Operations"),
SUMIFS(AllPublicationData!$F:$F,AllPublicationData!$A:$A,'Publication Table'!$B164,AllPublicationData!$B:$B,'Publication Table'!J$7),
IF(AND($C$4="NHS Scotland",$C$5="Operations cancelled by patient"),
SUMIFS(AllPublicationData!$G:$G,AllPublicationData!$A:$A,'Publication Table'!$B164,AllPublicationData!$B:$B,'Publication Table'!J$7),
IF(AND($C$4="NHS Scotland",$C$5="Operations cancelled for clinical reasons"),
SUMIFS(AllPublicationData!$H:$H,AllPublicationData!$A:$A,'Publication Table'!$B164,AllPublicationData!$B:$B,'Publication Table'!J$7),
IF(AND($C$4="NHS Scotland",$C$5="Operations cancelled for non-clinical/capacity reasons"),
SUMIFS(AllPublicationData!$I:$I,AllPublicationData!$A:$A,'Publication Table'!$B164,AllPublicationData!$B:$B,'Publication Table'!J$7),
IF(AND($C$4="NHS Scotland",$C$5="Cancellations for other reasons"),
SUMIFS(AllPublicationData!$J:$J,AllPublicationData!$A:$A,'Publication Table'!$B164,AllPublicationData!$B:$B,'Publication Table'!J$7)))))))</f>
        <v>0</v>
      </c>
      <c r="K164" s="90">
        <f>IF($C$5="Total Operations",
SUMIFS(AllPublicationData!$E:$E,AllPublicationData!$A:$A,'Publication Table'!$B164,AllPublicationData!$B:$B,'Publication Table'!$C$4,AllPublicationData!$D:$D,'Publication Table'!K$7),
IF('Publication Table'!$C$5="All Cancelled Operations",
SUMIFS(AllPublicationData!$F:$F,AllPublicationData!$A:$A,'Publication Table'!$B164,AllPublicationData!$B:$B,'Publication Table'!$C$4,AllPublicationData!$D:$D,'Publication Table'!K$7),
IF('Publication Table'!$C$5="Operations cancelled by patient",
SUMIFS(AllPublicationData!$G:$G,AllPublicationData!$A:$A,'Publication Table'!$B164,AllPublicationData!$B:$B,'Publication Table'!$C$4,AllPublicationData!$D:$D,'Publication Table'!K$7),
IF('Publication Table'!$C$5="Operations cancelled for clinical reasons",
SUMIFS(AllPublicationData!$H:$H,AllPublicationData!$A:$A,'Publication Table'!$B164,AllPublicationData!$B:$B,'Publication Table'!$C$4,AllPublicationData!$D:$D,'Publication Table'!K$7),
IF('Publication Table'!$C$5="Operations cancelled for non-clinical/capacity reasons",
SUMIFS(AllPublicationData!$I:$I,AllPublicationData!$A:$A,'Publication Table'!$B164,AllPublicationData!$B:$B,'Publication Table'!$C$4,AllPublicationData!$D:$D,'Publication Table'!K$7),
IF('Publication Table'!$C$5="Cancellations for other reasons",
SUMIFS(AllPublicationData!$J:$J,AllPublicationData!$A:$A,'Publication Table'!$B164,AllPublicationData!$B:$B,'Publication Table'!$C$4,AllPublicationData!$D:$D,'Publication Table'!K$7)))))))+
IF(AND($C$4="NHS Scotland",$C$5="Total Operations"),
SUMIFS(AllPublicationData!$E:$E,AllPublicationData!$A:$A,'Publication Table'!$B164,AllPublicationData!$B:$B,'Publication Table'!K$7),
IF(AND($C$4="NHS Scotland",$C$5="All Cancelled Operations"),
SUMIFS(AllPublicationData!$F:$F,AllPublicationData!$A:$A,'Publication Table'!$B164,AllPublicationData!$B:$B,'Publication Table'!K$7),
IF(AND($C$4="NHS Scotland",$C$5="Operations cancelled by patient"),
SUMIFS(AllPublicationData!$G:$G,AllPublicationData!$A:$A,'Publication Table'!$B164,AllPublicationData!$B:$B,'Publication Table'!K$7),
IF(AND($C$4="NHS Scotland",$C$5="Operations cancelled for clinical reasons"),
SUMIFS(AllPublicationData!$H:$H,AllPublicationData!$A:$A,'Publication Table'!$B164,AllPublicationData!$B:$B,'Publication Table'!K$7),
IF(AND($C$4="NHS Scotland",$C$5="Operations cancelled for non-clinical/capacity reasons"),
SUMIFS(AllPublicationData!$I:$I,AllPublicationData!$A:$A,'Publication Table'!$B164,AllPublicationData!$B:$B,'Publication Table'!K$7),
IF(AND($C$4="NHS Scotland",$C$5="Cancellations for other reasons"),
SUMIFS(AllPublicationData!$J:$J,AllPublicationData!$A:$A,'Publication Table'!$B164,AllPublicationData!$B:$B,'Publication Table'!K$7)))))))</f>
        <v>0</v>
      </c>
      <c r="L164" s="90">
        <f>IF($C$5="Total Operations",
SUMIFS(AllPublicationData!$E:$E,AllPublicationData!$A:$A,'Publication Table'!$B164,AllPublicationData!$B:$B,'Publication Table'!$C$4,AllPublicationData!$D:$D,'Publication Table'!L$7),
IF('Publication Table'!$C$5="All Cancelled Operations",
SUMIFS(AllPublicationData!$F:$F,AllPublicationData!$A:$A,'Publication Table'!$B164,AllPublicationData!$B:$B,'Publication Table'!$C$4,AllPublicationData!$D:$D,'Publication Table'!L$7),
IF('Publication Table'!$C$5="Operations cancelled by patient",
SUMIFS(AllPublicationData!$G:$G,AllPublicationData!$A:$A,'Publication Table'!$B164,AllPublicationData!$B:$B,'Publication Table'!$C$4,AllPublicationData!$D:$D,'Publication Table'!L$7),
IF('Publication Table'!$C$5="Operations cancelled for clinical reasons",
SUMIFS(AllPublicationData!$H:$H,AllPublicationData!$A:$A,'Publication Table'!$B164,AllPublicationData!$B:$B,'Publication Table'!$C$4,AllPublicationData!$D:$D,'Publication Table'!L$7),
IF('Publication Table'!$C$5="Operations cancelled for non-clinical/capacity reasons",
SUMIFS(AllPublicationData!$I:$I,AllPublicationData!$A:$A,'Publication Table'!$B164,AllPublicationData!$B:$B,'Publication Table'!$C$4,AllPublicationData!$D:$D,'Publication Table'!L$7),
IF('Publication Table'!$C$5="Cancellations for other reasons",
SUMIFS(AllPublicationData!$J:$J,AllPublicationData!$A:$A,'Publication Table'!$B164,AllPublicationData!$B:$B,'Publication Table'!$C$4,AllPublicationData!$D:$D,'Publication Table'!L$7)))))))+
IF(AND($C$4="NHS Scotland",$C$5="Total Operations"),
SUMIFS(AllPublicationData!$E:$E,AllPublicationData!$A:$A,'Publication Table'!$B164,AllPublicationData!$B:$B,'Publication Table'!L$7),
IF(AND($C$4="NHS Scotland",$C$5="All Cancelled Operations"),
SUMIFS(AllPublicationData!$F:$F,AllPublicationData!$A:$A,'Publication Table'!$B164,AllPublicationData!$B:$B,'Publication Table'!L$7),
IF(AND($C$4="NHS Scotland",$C$5="Operations cancelled by patient"),
SUMIFS(AllPublicationData!$G:$G,AllPublicationData!$A:$A,'Publication Table'!$B164,AllPublicationData!$B:$B,'Publication Table'!L$7),
IF(AND($C$4="NHS Scotland",$C$5="Operations cancelled for clinical reasons"),
SUMIFS(AllPublicationData!$H:$H,AllPublicationData!$A:$A,'Publication Table'!$B164,AllPublicationData!$B:$B,'Publication Table'!L$7),
IF(AND($C$4="NHS Scotland",$C$5="Operations cancelled for non-clinical/capacity reasons"),
SUMIFS(AllPublicationData!$I:$I,AllPublicationData!$A:$A,'Publication Table'!$B164,AllPublicationData!$B:$B,'Publication Table'!L$7),
IF(AND($C$4="NHS Scotland",$C$5="Cancellations for other reasons"),
SUMIFS(AllPublicationData!$J:$J,AllPublicationData!$A:$A,'Publication Table'!$B164,AllPublicationData!$B:$B,'Publication Table'!L$7)))))))</f>
        <v>0</v>
      </c>
      <c r="M164" s="90">
        <f>IF($C$5="Total Operations",
SUMIFS(AllPublicationData!$E:$E,AllPublicationData!$A:$A,'Publication Table'!$B164,AllPublicationData!$B:$B,'Publication Table'!$C$4,AllPublicationData!$D:$D,'Publication Table'!M$7),
IF('Publication Table'!$C$5="All Cancelled Operations",
SUMIFS(AllPublicationData!$F:$F,AllPublicationData!$A:$A,'Publication Table'!$B164,AllPublicationData!$B:$B,'Publication Table'!$C$4,AllPublicationData!$D:$D,'Publication Table'!M$7),
IF('Publication Table'!$C$5="Operations cancelled by patient",
SUMIFS(AllPublicationData!$G:$G,AllPublicationData!$A:$A,'Publication Table'!$B164,AllPublicationData!$B:$B,'Publication Table'!$C$4,AllPublicationData!$D:$D,'Publication Table'!M$7),
IF('Publication Table'!$C$5="Operations cancelled for clinical reasons",
SUMIFS(AllPublicationData!$G:$G,AllPublicationData!$A:$A,'Publication Table'!$B164,AllPublicationData!$B:$B,'Publication Table'!$C$4,AllPublicationData!$D:$D,'Publication Table'!M$7),
IF('Publication Table'!$C$5="Operations cancelled for non-clinical/capacity reasons",
SUMIFS(AllPublicationData!$G:$G,AllPublicationData!$A:$A,'Publication Table'!$B164,AllPublicationData!$B:$B,'Publication Table'!$C$4,AllPublicationData!$D:$D,'Publication Table'!M$7),
IF('Publication Table'!$C$5="Cancellations for other reasons",
SUMIFS(AllPublicationData!$G:$G,AllPublicationData!$A:$A,'Publication Table'!$B164,AllPublicationData!$B:$B,'Publication Table'!$C$4,AllPublicationData!$D:$D,'Publication Table'!M$7)))))))+
IF(AND($C$4="NHS Scotland",$C$5="Total Operations"),
SUMIFS(AllPublicationData!$E:$E,AllPublicationData!$A:$A,'Publication Table'!$B164,AllPublicationData!$B:$B,'Publication Table'!M$7),
IF(AND($C$4="NHS Scotland",$C$5="All Cancelled Operations"),
SUMIFS(AllPublicationData!$F:$F,AllPublicationData!$A:$A,'Publication Table'!$B164,AllPublicationData!$B:$B,'Publication Table'!M$7),
IF(AND($C$4="NHS Scotland",$C$5="Operations cancelled by patient"),
SUMIFS(AllPublicationData!$G:$G,AllPublicationData!$A:$A,'Publication Table'!$B164,AllPublicationData!$B:$B,'Publication Table'!M$7),
IF(AND($C$4="NHS Scotland",$C$5="Operations cancelled for clinical reasons"),
SUMIFS(AllPublicationData!$H:$H,AllPublicationData!$A:$A,'Publication Table'!$B164,AllPublicationData!$B:$B,'Publication Table'!M$7),
IF(AND($C$4="NHS Scotland",$C$5="Operations cancelled for non-clinical/capacity reasons"),
SUMIFS(AllPublicationData!$I:$I,AllPublicationData!$A:$A,'Publication Table'!$B164,AllPublicationData!$B:$B,'Publication Table'!M$7),
IF(AND($C$4="NHS Scotland",$C$5="Cancellations for other reasons"),
SUMIFS(AllPublicationData!$J:$J,AllPublicationData!$A:$A,'Publication Table'!$B164,AllPublicationData!$B:$B,'Publication Table'!M$7)))))))</f>
        <v>0</v>
      </c>
      <c r="N164" s="90">
        <f>IF($C$5="Total Operations",
SUMIFS(AllPublicationData!$E:$E,AllPublicationData!$A:$A,'Publication Table'!$B164,AllPublicationData!$B:$B,'Publication Table'!$C$4,AllPublicationData!$D:$D,'Publication Table'!N$7),
IF('Publication Table'!$C$5="All Cancelled Operations",
SUMIFS(AllPublicationData!$F:$F,AllPublicationData!$A:$A,'Publication Table'!$B164,AllPublicationData!$B:$B,'Publication Table'!$C$4,AllPublicationData!$D:$D,'Publication Table'!N$7),
IF('Publication Table'!$C$5="Operations cancelled by patient",
SUMIFS(AllPublicationData!$G:$G,AllPublicationData!$A:$A,'Publication Table'!$B164,AllPublicationData!$B:$B,'Publication Table'!$C$4,AllPublicationData!$D:$D,'Publication Table'!N$7),
IF('Publication Table'!$C$5="Operations cancelled for clinical reasons",
SUMIFS(AllPublicationData!$G:$G,AllPublicationData!$A:$A,'Publication Table'!$B164,AllPublicationData!$B:$B,'Publication Table'!$C$4,AllPublicationData!$D:$D,'Publication Table'!N$7),
IF('Publication Table'!$C$5="Operations cancelled for non-clinical/capacity reasons",
SUMIFS(AllPublicationData!$G:$G,AllPublicationData!$A:$A,'Publication Table'!$B164,AllPublicationData!$B:$B,'Publication Table'!$C$4,AllPublicationData!$D:$D,'Publication Table'!N$7),
IF('Publication Table'!$C$5="Cancellations for other reasons",
SUMIFS(AllPublicationData!$G:$G,AllPublicationData!$A:$A,'Publication Table'!$B164,AllPublicationData!$B:$B,'Publication Table'!$C$4,AllPublicationData!$D:$D,'Publication Table'!N$7)))))))+
IF(AND($C$4="NHS Scotland",$C$5="Total Operations"),
SUMIFS(AllPublicationData!$E:$E,AllPublicationData!$A:$A,'Publication Table'!$B164,AllPublicationData!$B:$B,'Publication Table'!N$7),
IF(AND($C$4="NHS Scotland",$C$5="All Cancelled Operations"),
SUMIFS(AllPublicationData!$F:$F,AllPublicationData!$A:$A,'Publication Table'!$B164,AllPublicationData!$B:$B,'Publication Table'!N$7),
IF(AND($C$4="NHS Scotland",$C$5="Operations cancelled by patient"),
SUMIFS(AllPublicationData!$G:$G,AllPublicationData!$A:$A,'Publication Table'!$B164,AllPublicationData!$B:$B,'Publication Table'!N$7),
IF(AND($C$4="NHS Scotland",$C$5="Operations cancelled for clinical reasons"),
SUMIFS(AllPublicationData!$H:$H,AllPublicationData!$A:$A,'Publication Table'!$B164,AllPublicationData!$B:$B,'Publication Table'!N$7),
IF(AND($C$4="NHS Scotland",$C$5="Operations cancelled for non-clinical/capacity reasons"),
SUMIFS(AllPublicationData!$I:$I,AllPublicationData!$A:$A,'Publication Table'!$B164,AllPublicationData!$B:$B,'Publication Table'!N$7),
IF(AND($C$4="NHS Scotland",$C$5="Cancellations for other reasons"),
SUMIFS(AllPublicationData!$J:$J,AllPublicationData!$A:$A,'Publication Table'!$B164,AllPublicationData!$B:$B,'Publication Table'!N$7)))))))</f>
        <v>0</v>
      </c>
      <c r="O164" s="90">
        <f>IF($C$5="Total Operations",
SUMIFS(AllPublicationData!$E:$E,AllPublicationData!$A:$A,'Publication Table'!$B164,AllPublicationData!$B:$B,'Publication Table'!$C$4,AllPublicationData!$D:$D,'Publication Table'!O$7),
IF('Publication Table'!$C$5="All Cancelled Operations",
SUMIFS(AllPublicationData!$F:$F,AllPublicationData!$A:$A,'Publication Table'!$B164,AllPublicationData!$B:$B,'Publication Table'!$C$4,AllPublicationData!$D:$D,'Publication Table'!O$7),
IF('Publication Table'!$C$5="Operations cancelled by patient",
SUMIFS(AllPublicationData!$G:$G,AllPublicationData!$A:$A,'Publication Table'!$B164,AllPublicationData!$B:$B,'Publication Table'!$C$4,AllPublicationData!$D:$D,'Publication Table'!O$7),
IF('Publication Table'!$C$5="Operations cancelled for clinical reasons",
SUMIFS(AllPublicationData!$G:$G,AllPublicationData!$A:$A,'Publication Table'!$B164,AllPublicationData!$B:$B,'Publication Table'!$C$4,AllPublicationData!$D:$D,'Publication Table'!O$7),
IF('Publication Table'!$C$5="Operations cancelled for non-clinical/capacity reasons",
SUMIFS(AllPublicationData!$G:$G,AllPublicationData!$A:$A,'Publication Table'!$B164,AllPublicationData!$B:$B,'Publication Table'!$C$4,AllPublicationData!$D:$D,'Publication Table'!O$7),
IF('Publication Table'!$C$5="Cancellations for other reasons",
SUMIFS(AllPublicationData!$G:$G,AllPublicationData!$A:$A,'Publication Table'!$B164,AllPublicationData!$B:$B,'Publication Table'!$C$4,AllPublicationData!$D:$D,'Publication Table'!O$7)))))))+
IF(AND($C$4="NHS Scotland",$C$5="Total Operations"),
SUMIFS(AllPublicationData!$E:$E,AllPublicationData!$A:$A,'Publication Table'!$B164,AllPublicationData!$B:$B,'Publication Table'!O$7),
IF(AND($C$4="NHS Scotland",$C$5="All Cancelled Operations"),
SUMIFS(AllPublicationData!$F:$F,AllPublicationData!$A:$A,'Publication Table'!$B164,AllPublicationData!$B:$B,'Publication Table'!O$7),
IF(AND($C$4="NHS Scotland",$C$5="Operations cancelled by patient"),
SUMIFS(AllPublicationData!$G:$G,AllPublicationData!$A:$A,'Publication Table'!$B164,AllPublicationData!$B:$B,'Publication Table'!O$7),
IF(AND($C$4="NHS Scotland",$C$5="Operations cancelled for clinical reasons"),
SUMIFS(AllPublicationData!$H:$H,AllPublicationData!$A:$A,'Publication Table'!$B164,AllPublicationData!$B:$B,'Publication Table'!O$7),
IF(AND($C$4="NHS Scotland",$C$5="Operations cancelled for non-clinical/capacity reasons"),
SUMIFS(AllPublicationData!$I:$I,AllPublicationData!$A:$A,'Publication Table'!$B164,AllPublicationData!$B:$B,'Publication Table'!O$7),
IF(AND($C$4="NHS Scotland",$C$5="Cancellations for other reasons"),
SUMIFS(AllPublicationData!$J:$J,AllPublicationData!$A:$A,'Publication Table'!$B164,AllPublicationData!$B:$B,'Publication Table'!O$7)))))))</f>
        <v>0</v>
      </c>
      <c r="P164" s="90">
        <f>IF($C$5="Total Operations",
SUMIFS(AllPublicationData!$E:$E,AllPublicationData!$A:$A,'Publication Table'!$B164,AllPublicationData!$B:$B,'Publication Table'!$C$4,AllPublicationData!$D:$D,'Publication Table'!P$7),
IF('Publication Table'!$C$5="All Cancelled Operations",
SUMIFS(AllPublicationData!$F:$F,AllPublicationData!$A:$A,'Publication Table'!$B164,AllPublicationData!$B:$B,'Publication Table'!$C$4,AllPublicationData!$D:$D,'Publication Table'!P$7),
IF('Publication Table'!$C$5="Operations cancelled by patient",
SUMIFS(AllPublicationData!$G:$G,AllPublicationData!$A:$A,'Publication Table'!$B164,AllPublicationData!$B:$B,'Publication Table'!$C$4,AllPublicationData!$D:$D,'Publication Table'!P$7),
IF('Publication Table'!$C$5="Operations cancelled for clinical reasons",
SUMIFS(AllPublicationData!$G:$G,AllPublicationData!$A:$A,'Publication Table'!$B164,AllPublicationData!$B:$B,'Publication Table'!$C$4,AllPublicationData!$D:$D,'Publication Table'!P$7),
IF('Publication Table'!$C$5="Operations cancelled for non-clinical/capacity reasons",
SUMIFS(AllPublicationData!$G:$G,AllPublicationData!$A:$A,'Publication Table'!$B164,AllPublicationData!$B:$B,'Publication Table'!$C$4,AllPublicationData!$D:$D,'Publication Table'!P$7),
IF('Publication Table'!$C$5="Cancellations for other reasons",
SUMIFS(AllPublicationData!$G:$G,AllPublicationData!$A:$A,'Publication Table'!$B164,AllPublicationData!$B:$B,'Publication Table'!$C$4,AllPublicationData!$D:$D,'Publication Table'!P$7)))))))+
IF(AND($C$4="NHS Scotland",$C$5="Total Operations"),
SUMIFS(AllPublicationData!$E:$E,AllPublicationData!$A:$A,'Publication Table'!$B164,AllPublicationData!$B:$B,'Publication Table'!P$7),
IF(AND($C$4="NHS Scotland",$C$5="All Cancelled Operations"),
SUMIFS(AllPublicationData!$F:$F,AllPublicationData!$A:$A,'Publication Table'!$B164,AllPublicationData!$B:$B,'Publication Table'!P$7),
IF(AND($C$4="NHS Scotland",$C$5="Operations cancelled by patient"),
SUMIFS(AllPublicationData!$G:$G,AllPublicationData!$A:$A,'Publication Table'!$B164,AllPublicationData!$B:$B,'Publication Table'!P$7),
IF(AND($C$4="NHS Scotland",$C$5="Operations cancelled for clinical reasons"),
SUMIFS(AllPublicationData!$H:$H,AllPublicationData!$A:$A,'Publication Table'!$B164,AllPublicationData!$B:$B,'Publication Table'!P$7),
IF(AND($C$4="NHS Scotland",$C$5="Operations cancelled for non-clinical/capacity reasons"),
SUMIFS(AllPublicationData!$I:$I,AllPublicationData!$A:$A,'Publication Table'!$B164,AllPublicationData!$B:$B,'Publication Table'!P$7),
IF(AND($C$4="NHS Scotland",$C$5="Cancellations for other reasons"),
SUMIFS(AllPublicationData!$J:$J,AllPublicationData!$A:$A,'Publication Table'!$B164,AllPublicationData!$B:$B,'Publication Table'!P$7)))))))</f>
        <v>0</v>
      </c>
      <c r="Q164" s="90">
        <f>IF($C$5="Total Operations",
SUMIFS(AllPublicationData!$E:$E,AllPublicationData!$A:$A,'Publication Table'!$B164,AllPublicationData!$B:$B,'Publication Table'!$C$4,AllPublicationData!$D:$D,'Publication Table'!Q$7),
IF('Publication Table'!$C$5="All Cancelled Operations",
SUMIFS(AllPublicationData!$F:$F,AllPublicationData!$A:$A,'Publication Table'!$B164,AllPublicationData!$B:$B,'Publication Table'!$C$4,AllPublicationData!$D:$D,'Publication Table'!Q$7),
IF('Publication Table'!$C$5="Operations cancelled by patient",
SUMIFS(AllPublicationData!$G:$G,AllPublicationData!$A:$A,'Publication Table'!$B164,AllPublicationData!$B:$B,'Publication Table'!$C$4,AllPublicationData!$D:$D,'Publication Table'!Q$7),
IF('Publication Table'!$C$5="Operations cancelled for clinical reasons",
SUMIFS(AllPublicationData!$G:$G,AllPublicationData!$A:$A,'Publication Table'!$B164,AllPublicationData!$B:$B,'Publication Table'!$C$4,AllPublicationData!$D:$D,'Publication Table'!Q$7),
IF('Publication Table'!$C$5="Operations cancelled for non-clinical/capacity reasons",
SUMIFS(AllPublicationData!$G:$G,AllPublicationData!$A:$A,'Publication Table'!$B164,AllPublicationData!$B:$B,'Publication Table'!$C$4,AllPublicationData!$D:$D,'Publication Table'!Q$7),
IF('Publication Table'!$C$5="Cancellations for other reasons",
SUMIFS(AllPublicationData!$G:$G,AllPublicationData!$A:$A,'Publication Table'!$B164,AllPublicationData!$B:$B,'Publication Table'!$C$4,AllPublicationData!$D:$D,'Publication Table'!Q$7)))))))+
IF(AND($C$4="NHS Scotland",$C$5="Total Operations"),
SUMIFS(AllPublicationData!$E:$E,AllPublicationData!$A:$A,'Publication Table'!$B164,AllPublicationData!$B:$B,'Publication Table'!Q$7),
IF(AND($C$4="NHS Scotland",$C$5="All Cancelled Operations"),
SUMIFS(AllPublicationData!$F:$F,AllPublicationData!$A:$A,'Publication Table'!$B164,AllPublicationData!$B:$B,'Publication Table'!Q$7),
IF(AND($C$4="NHS Scotland",$C$5="Operations cancelled by patient"),
SUMIFS(AllPublicationData!$G:$G,AllPublicationData!$A:$A,'Publication Table'!$B164,AllPublicationData!$B:$B,'Publication Table'!Q$7),
IF(AND($C$4="NHS Scotland",$C$5="Operations cancelled for clinical reasons"),
SUMIFS(AllPublicationData!$H:$H,AllPublicationData!$A:$A,'Publication Table'!$B164,AllPublicationData!$B:$B,'Publication Table'!Q$7),
IF(AND($C$4="NHS Scotland",$C$5="Operations cancelled for non-clinical/capacity reasons"),
SUMIFS(AllPublicationData!$I:$I,AllPublicationData!$A:$A,'Publication Table'!$B164,AllPublicationData!$B:$B,'Publication Table'!Q$7),
IF(AND($C$4="NHS Scotland",$C$5="Cancellations for other reasons"),
SUMIFS(AllPublicationData!$J:$J,AllPublicationData!$A:$A,'Publication Table'!$B164,AllPublicationData!$B:$B,'Publication Table'!Q$7)))))))</f>
        <v>0</v>
      </c>
      <c r="R164" s="90">
        <f>IF($C$5="Total Operations",
SUMIFS(AllPublicationData!$E:$E,AllPublicationData!$A:$A,'Publication Table'!$B164,AllPublicationData!$B:$B,'Publication Table'!$C$4,AllPublicationData!$D:$D,'Publication Table'!R$7),
IF('Publication Table'!$C$5="All Cancelled Operations",
SUMIFS(AllPublicationData!$F:$F,AllPublicationData!$A:$A,'Publication Table'!$B164,AllPublicationData!$B:$B,'Publication Table'!$C$4,AllPublicationData!$D:$D,'Publication Table'!R$7),
IF('Publication Table'!$C$5="Operations cancelled by patient",
SUMIFS(AllPublicationData!$G:$G,AllPublicationData!$A:$A,'Publication Table'!$B164,AllPublicationData!$B:$B,'Publication Table'!$C$4,AllPublicationData!$D:$D,'Publication Table'!R$7),
IF('Publication Table'!$C$5="Operations cancelled for clinical reasons",
SUMIFS(AllPublicationData!$G:$G,AllPublicationData!$A:$A,'Publication Table'!$B164,AllPublicationData!$B:$B,'Publication Table'!$C$4,AllPublicationData!$D:$D,'Publication Table'!R$7),
IF('Publication Table'!$C$5="Operations cancelled for non-clinical/capacity reasons",
SUMIFS(AllPublicationData!$G:$G,AllPublicationData!$A:$A,'Publication Table'!$B164,AllPublicationData!$B:$B,'Publication Table'!$C$4,AllPublicationData!$D:$D,'Publication Table'!R$7),
IF('Publication Table'!$C$5="Cancellations for other reasons",
SUMIFS(AllPublicationData!$G:$G,AllPublicationData!$A:$A,'Publication Table'!$B164,AllPublicationData!$B:$B,'Publication Table'!$C$4,AllPublicationData!$D:$D,'Publication Table'!R$7)))))))+
IF(AND($C$4="NHS Scotland",$C$5="Total Operations"),
SUMIFS(AllPublicationData!$E:$E,AllPublicationData!$A:$A,'Publication Table'!$B164,AllPublicationData!$B:$B,'Publication Table'!R$7),
IF(AND($C$4="NHS Scotland",$C$5="All Cancelled Operations"),
SUMIFS(AllPublicationData!$F:$F,AllPublicationData!$A:$A,'Publication Table'!$B164,AllPublicationData!$B:$B,'Publication Table'!R$7),
IF(AND($C$4="NHS Scotland",$C$5="Operations cancelled by patient"),
SUMIFS(AllPublicationData!$G:$G,AllPublicationData!$A:$A,'Publication Table'!$B164,AllPublicationData!$B:$B,'Publication Table'!R$7),
IF(AND($C$4="NHS Scotland",$C$5="Operations cancelled for clinical reasons"),
SUMIFS(AllPublicationData!$H:$H,AllPublicationData!$A:$A,'Publication Table'!$B164,AllPublicationData!$B:$B,'Publication Table'!R$7),
IF(AND($C$4="NHS Scotland",$C$5="Operations cancelled for non-clinical/capacity reasons"),
SUMIFS(AllPublicationData!$I:$I,AllPublicationData!$A:$A,'Publication Table'!$B164,AllPublicationData!$B:$B,'Publication Table'!R$7),
IF(AND($C$4="NHS Scotland",$C$5="Cancellations for other reasons"),
SUMIFS(AllPublicationData!$J:$J,AllPublicationData!$A:$A,'Publication Table'!$B164,AllPublicationData!$B:$B,'Publication Table'!R$7)))))))</f>
        <v>0</v>
      </c>
    </row>
    <row r="165" spans="3:18" x14ac:dyDescent="0.35">
      <c r="C165" s="81">
        <f>IF($C$5="Total Operations",
SUMIFS(AllPublicationData!$E:$E,AllPublicationData!$A:$A,'Publication Table'!$B165,AllPublicationData!$B:$B,'Publication Table'!$C$4),
IF('Publication Table'!$C$5="All Cancelled Operations",
SUMIFS(AllPublicationData!$F:$F,AllPublicationData!$A:$A,'Publication Table'!$B165,AllPublicationData!$B:$B,'Publication Table'!$C$4),
IF('Publication Table'!$C$5="Operations cancelled by patient",
SUMIFS(AllPublicationData!$G:$G,AllPublicationData!$A:$A,'Publication Table'!$B165,AllPublicationData!$B:$B,'Publication Table'!$C$4),
IF('Publication Table'!$C$5="Operations cancelled for clinical reasons",
SUMIFS(AllPublicationData!$H:$H,AllPublicationData!$A:$A,'Publication Table'!$B165,AllPublicationData!$B:$B,'Publication Table'!$C$4),
IF('Publication Table'!$C$5="Operations cancelled for non-clinical/capacity reasons",
SUMIFS(AllPublicationData!$I:$I,AllPublicationData!$A:$A,'Publication Table'!$B165,AllPublicationData!$B:$B,'Publication Table'!$C$4),
IF('Publication Table'!$C$5="Cancellations for other reasons",
SUMIFS(AllPublicationData!$J:$J,AllPublicationData!$A:$A,'Publication Table'!$B165,AllPublicationData!$B:$B,'Publication Table'!$C$4)))))))+
IF(AND($C$4="NHS Scotland",$C$5="Total Operations"),
SUMIFS(AllPublicationData!$E:$E,AllPublicationData!$A:$A,'Publication Table'!$B165),
IF(AND($C$4="NHS Scotland",$C$5="All Cancelled Operations"),
SUMIFS(AllPublicationData!$F:$F,AllPublicationData!$A:$A,'Publication Table'!$B165),
IF(AND($C$4="NHS Scotland",$C$5="Operations cancelled by patient"),
SUMIFS(AllPublicationData!$G:$G,AllPublicationData!$A:$A,'Publication Table'!$B165),
IF(AND($C$4="NHS Scotland",$C$5="Operations cancelled for clinical reasons"),
SUMIFS(AllPublicationData!$H:$H,AllPublicationData!$A:$A,'Publication Table'!$B165),
IF(AND($C$4="NHS Scotland",$C$5="Operations cancelled for non-clinical/capacity reasons"),
SUMIFS(AllPublicationData!$I:$I,AllPublicationData!$A:$A,'Publication Table'!$B165),
IF(AND($C$4="NHS Scotland",$C$5="Cancellations for other reasons"),
SUMIFS(AllPublicationData!$J:$J,AllPublicationData!$A:$A,'Publication Table'!$B165)))))))</f>
        <v>0</v>
      </c>
      <c r="D165" s="90">
        <f>IF($C$5="Total Operations",
SUMIFS(AllPublicationData!$E:$E,AllPublicationData!$A:$A,'Publication Table'!$B165,AllPublicationData!$B:$B,'Publication Table'!$C$4,AllPublicationData!$D:$D,'Publication Table'!D$7),
IF('Publication Table'!$C$5="All Cancelled Operations",
SUMIFS(AllPublicationData!$F:$F,AllPublicationData!$A:$A,'Publication Table'!$B165,AllPublicationData!$B:$B,'Publication Table'!$C$4,AllPublicationData!$D:$D,'Publication Table'!D$7),
IF('Publication Table'!$C$5="Operations cancelled by patient",
SUMIFS(AllPublicationData!$G:$G,AllPublicationData!$A:$A,'Publication Table'!$B165,AllPublicationData!$B:$B,'Publication Table'!$C$4,AllPublicationData!$D:$D,'Publication Table'!D$7),
IF('Publication Table'!$C$5="Operations cancelled for clinical reasons",
SUMIFS(AllPublicationData!$H:$H,AllPublicationData!$A:$A,'Publication Table'!$B165,AllPublicationData!$B:$B,'Publication Table'!$C$4,AllPublicationData!$D:$D,'Publication Table'!D$7),
IF('Publication Table'!$C$5="Operations cancelled for non-clinical/capacity reasons",
SUMIFS(AllPublicationData!$I:$I,AllPublicationData!$A:$A,'Publication Table'!$B165,AllPublicationData!$B:$B,'Publication Table'!$C$4,AllPublicationData!$D:$D,'Publication Table'!D$7),
IF('Publication Table'!$C$5="Cancellations for other reasons",
SUMIFS(AllPublicationData!$J:$J,AllPublicationData!$A:$A,'Publication Table'!$B165,AllPublicationData!$B:$B,'Publication Table'!$C$4,AllPublicationData!$D:$D,'Publication Table'!D$7)))))))+
IF(AND($C$4="NHS Scotland",$C$5="Total Operations"),
SUMIFS(AllPublicationData!$E:$E,AllPublicationData!$A:$A,'Publication Table'!$B165,AllPublicationData!$B:$B,'Publication Table'!D$7),
IF(AND($C$4="NHS Scotland",$C$5="All Cancelled Operations"),
SUMIFS(AllPublicationData!$F:$F,AllPublicationData!$A:$A,'Publication Table'!$B165,AllPublicationData!$B:$B,'Publication Table'!D$7),
IF(AND($C$4="NHS Scotland",$C$5="Operations cancelled by patient"),
SUMIFS(AllPublicationData!$G:$G,AllPublicationData!$A:$A,'Publication Table'!$B165,AllPublicationData!$B:$B,'Publication Table'!D$7),
IF(AND($C$4="NHS Scotland",$C$5="Operations cancelled for clinical reasons"),
SUMIFS(AllPublicationData!$H:$H,AllPublicationData!$A:$A,'Publication Table'!$B165,AllPublicationData!$B:$B,'Publication Table'!D$7),
IF(AND($C$4="NHS Scotland",$C$5="Operations cancelled for non-clinical/capacity reasons"),
SUMIFS(AllPublicationData!$I:$I,AllPublicationData!$A:$A,'Publication Table'!$B165,AllPublicationData!$B:$B,'Publication Table'!D$7),
IF(AND($C$4="NHS Scotland",$C$5="Cancellations for other reasons"),
SUMIFS(AllPublicationData!$J:$J,AllPublicationData!$A:$A,'Publication Table'!$B165,AllPublicationData!$B:$B,'Publication Table'!D$7)))))))</f>
        <v>0</v>
      </c>
      <c r="E165" s="90">
        <f>IF($C$5="Total Operations",
SUMIFS(AllPublicationData!$E:$E,AllPublicationData!$A:$A,'Publication Table'!$B165,AllPublicationData!$B:$B,'Publication Table'!$C$4,AllPublicationData!$D:$D,'Publication Table'!E$7),
IF('Publication Table'!$C$5="All Cancelled Operations",
SUMIFS(AllPublicationData!$F:$F,AllPublicationData!$A:$A,'Publication Table'!$B165,AllPublicationData!$B:$B,'Publication Table'!$C$4,AllPublicationData!$D:$D,'Publication Table'!E$7),
IF('Publication Table'!$C$5="Operations cancelled by patient",
SUMIFS(AllPublicationData!$G:$G,AllPublicationData!$A:$A,'Publication Table'!$B165,AllPublicationData!$B:$B,'Publication Table'!$C$4,AllPublicationData!$D:$D,'Publication Table'!E$7),
IF('Publication Table'!$C$5="Operations cancelled for clinical reasons",
SUMIFS(AllPublicationData!$H:$H,AllPublicationData!$A:$A,'Publication Table'!$B165,AllPublicationData!$B:$B,'Publication Table'!$C$4,AllPublicationData!$D:$D,'Publication Table'!E$7),
IF('Publication Table'!$C$5="Operations cancelled for non-clinical/capacity reasons",
SUMIFS(AllPublicationData!$I:$I,AllPublicationData!$A:$A,'Publication Table'!$B165,AllPublicationData!$B:$B,'Publication Table'!$C$4,AllPublicationData!$D:$D,'Publication Table'!E$7),
IF('Publication Table'!$C$5="Cancellations for other reasons",
SUMIFS(AllPublicationData!$J:$J,AllPublicationData!$A:$A,'Publication Table'!$B165,AllPublicationData!$B:$B,'Publication Table'!$C$4,AllPublicationData!$D:$D,'Publication Table'!E$7)))))))+
IF(AND($C$4="NHS Scotland",$C$5="Total Operations"),
SUMIFS(AllPublicationData!$E:$E,AllPublicationData!$A:$A,'Publication Table'!$B165,AllPublicationData!$B:$B,'Publication Table'!E$7),
IF(AND($C$4="NHS Scotland",$C$5="All Cancelled Operations"),
SUMIFS(AllPublicationData!$F:$F,AllPublicationData!$A:$A,'Publication Table'!$B165,AllPublicationData!$B:$B,'Publication Table'!E$7),
IF(AND($C$4="NHS Scotland",$C$5="Operations cancelled by patient"),
SUMIFS(AllPublicationData!$G:$G,AllPublicationData!$A:$A,'Publication Table'!$B165,AllPublicationData!$B:$B,'Publication Table'!E$7),
IF(AND($C$4="NHS Scotland",$C$5="Operations cancelled for clinical reasons"),
SUMIFS(AllPublicationData!$H:$H,AllPublicationData!$A:$A,'Publication Table'!$B165,AllPublicationData!$B:$B,'Publication Table'!E$7),
IF(AND($C$4="NHS Scotland",$C$5="Operations cancelled for non-clinical/capacity reasons"),
SUMIFS(AllPublicationData!$I:$I,AllPublicationData!$A:$A,'Publication Table'!$B165,AllPublicationData!$B:$B,'Publication Table'!E$7),
IF(AND($C$4="NHS Scotland",$C$5="Cancellations for other reasons"),
SUMIFS(AllPublicationData!$J:$J,AllPublicationData!$A:$A,'Publication Table'!$B165,AllPublicationData!$B:$B,'Publication Table'!E$7)))))))</f>
        <v>0</v>
      </c>
      <c r="F165" s="90">
        <f>IF($C$5="Total Operations",
SUMIFS(AllPublicationData!$E:$E,AllPublicationData!$A:$A,'Publication Table'!$B165,AllPublicationData!$B:$B,'Publication Table'!$C$4,AllPublicationData!$D:$D,'Publication Table'!F$7),
IF('Publication Table'!$C$5="All Cancelled Operations",
SUMIFS(AllPublicationData!$F:$F,AllPublicationData!$A:$A,'Publication Table'!$B165,AllPublicationData!$B:$B,'Publication Table'!$C$4,AllPublicationData!$D:$D,'Publication Table'!F$7),
IF('Publication Table'!$C$5="Operations cancelled by patient",
SUMIFS(AllPublicationData!$G:$G,AllPublicationData!$A:$A,'Publication Table'!$B165,AllPublicationData!$B:$B,'Publication Table'!$C$4,AllPublicationData!$D:$D,'Publication Table'!F$7),
IF('Publication Table'!$C$5="Operations cancelled for clinical reasons",
SUMIFS(AllPublicationData!$H:$H,AllPublicationData!$A:$A,'Publication Table'!$B165,AllPublicationData!$B:$B,'Publication Table'!$C$4,AllPublicationData!$D:$D,'Publication Table'!F$7),
IF('Publication Table'!$C$5="Operations cancelled for non-clinical/capacity reasons",
SUMIFS(AllPublicationData!$I:$I,AllPublicationData!$A:$A,'Publication Table'!$B165,AllPublicationData!$B:$B,'Publication Table'!$C$4,AllPublicationData!$D:$D,'Publication Table'!F$7),
IF('Publication Table'!$C$5="Cancellations for other reasons",
SUMIFS(AllPublicationData!$J:$J,AllPublicationData!$A:$A,'Publication Table'!$B165,AllPublicationData!$B:$B,'Publication Table'!$C$4,AllPublicationData!$D:$D,'Publication Table'!F$7)))))))+
IF(AND($C$4="NHS Scotland",$C$5="Total Operations"),
SUMIFS(AllPublicationData!$E:$E,AllPublicationData!$A:$A,'Publication Table'!$B165,AllPublicationData!$B:$B,'Publication Table'!F$7),
IF(AND($C$4="NHS Scotland",$C$5="All Cancelled Operations"),
SUMIFS(AllPublicationData!$F:$F,AllPublicationData!$A:$A,'Publication Table'!$B165,AllPublicationData!$B:$B,'Publication Table'!F$7),
IF(AND($C$4="NHS Scotland",$C$5="Operations cancelled by patient"),
SUMIFS(AllPublicationData!$G:$G,AllPublicationData!$A:$A,'Publication Table'!$B165,AllPublicationData!$B:$B,'Publication Table'!F$7),
IF(AND($C$4="NHS Scotland",$C$5="Operations cancelled for clinical reasons"),
SUMIFS(AllPublicationData!$H:$H,AllPublicationData!$A:$A,'Publication Table'!$B165,AllPublicationData!$B:$B,'Publication Table'!F$7),
IF(AND($C$4="NHS Scotland",$C$5="Operations cancelled for non-clinical/capacity reasons"),
SUMIFS(AllPublicationData!$I:$I,AllPublicationData!$A:$A,'Publication Table'!$B165,AllPublicationData!$B:$B,'Publication Table'!F$7),
IF(AND($C$4="NHS Scotland",$C$5="Cancellations for other reasons"),
SUMIFS(AllPublicationData!$J:$J,AllPublicationData!$A:$A,'Publication Table'!$B165,AllPublicationData!$B:$B,'Publication Table'!F$7)))))))</f>
        <v>0</v>
      </c>
      <c r="G165" s="90">
        <f>IF($C$5="Total Operations",
SUMIFS(AllPublicationData!$E:$E,AllPublicationData!$A:$A,'Publication Table'!$B165,AllPublicationData!$B:$B,'Publication Table'!$C$4,AllPublicationData!$D:$D,'Publication Table'!G$7),
IF('Publication Table'!$C$5="All Cancelled Operations",
SUMIFS(AllPublicationData!$F:$F,AllPublicationData!$A:$A,'Publication Table'!$B165,AllPublicationData!$B:$B,'Publication Table'!$C$4,AllPublicationData!$D:$D,'Publication Table'!G$7),
IF('Publication Table'!$C$5="Operations cancelled by patient",
SUMIFS(AllPublicationData!$G:$G,AllPublicationData!$A:$A,'Publication Table'!$B165,AllPublicationData!$B:$B,'Publication Table'!$C$4,AllPublicationData!$D:$D,'Publication Table'!G$7),
IF('Publication Table'!$C$5="Operations cancelled for clinical reasons",
SUMIFS(AllPublicationData!$H:$H,AllPublicationData!$A:$A,'Publication Table'!$B165,AllPublicationData!$B:$B,'Publication Table'!$C$4,AllPublicationData!$D:$D,'Publication Table'!G$7),
IF('Publication Table'!$C$5="Operations cancelled for non-clinical/capacity reasons",
SUMIFS(AllPublicationData!$I:$I,AllPublicationData!$A:$A,'Publication Table'!$B165,AllPublicationData!$B:$B,'Publication Table'!$C$4,AllPublicationData!$D:$D,'Publication Table'!G$7),
IF('Publication Table'!$C$5="Cancellations for other reasons",
SUMIFS(AllPublicationData!$J:$J,AllPublicationData!$A:$A,'Publication Table'!$B165,AllPublicationData!$B:$B,'Publication Table'!$C$4,AllPublicationData!$D:$D,'Publication Table'!G$7)))))))+
IF(AND($C$4="NHS Scotland",$C$5="Total Operations"),
SUMIFS(AllPublicationData!$E:$E,AllPublicationData!$A:$A,'Publication Table'!$B165,AllPublicationData!$B:$B,'Publication Table'!G$7),
IF(AND($C$4="NHS Scotland",$C$5="All Cancelled Operations"),
SUMIFS(AllPublicationData!$F:$F,AllPublicationData!$A:$A,'Publication Table'!$B165,AllPublicationData!$B:$B,'Publication Table'!G$7),
IF(AND($C$4="NHS Scotland",$C$5="Operations cancelled by patient"),
SUMIFS(AllPublicationData!$G:$G,AllPublicationData!$A:$A,'Publication Table'!$B165,AllPublicationData!$B:$B,'Publication Table'!G$7),
IF(AND($C$4="NHS Scotland",$C$5="Operations cancelled for clinical reasons"),
SUMIFS(AllPublicationData!$H:$H,AllPublicationData!$A:$A,'Publication Table'!$B165,AllPublicationData!$B:$B,'Publication Table'!G$7),
IF(AND($C$4="NHS Scotland",$C$5="Operations cancelled for non-clinical/capacity reasons"),
SUMIFS(AllPublicationData!$I:$I,AllPublicationData!$A:$A,'Publication Table'!$B165,AllPublicationData!$B:$B,'Publication Table'!G$7),
IF(AND($C$4="NHS Scotland",$C$5="Cancellations for other reasons"),
SUMIFS(AllPublicationData!$J:$J,AllPublicationData!$A:$A,'Publication Table'!$B165,AllPublicationData!$B:$B,'Publication Table'!G$7)))))))</f>
        <v>0</v>
      </c>
      <c r="H165" s="90">
        <f>IF($C$5="Total Operations",
SUMIFS(AllPublicationData!$E:$E,AllPublicationData!$A:$A,'Publication Table'!$B165,AllPublicationData!$B:$B,'Publication Table'!$C$4,AllPublicationData!$D:$D,'Publication Table'!H$7),
IF('Publication Table'!$C$5="All Cancelled Operations",
SUMIFS(AllPublicationData!$F:$F,AllPublicationData!$A:$A,'Publication Table'!$B165,AllPublicationData!$B:$B,'Publication Table'!$C$4,AllPublicationData!$D:$D,'Publication Table'!H$7),
IF('Publication Table'!$C$5="Operations cancelled by patient",
SUMIFS(AllPublicationData!$G:$G,AllPublicationData!$A:$A,'Publication Table'!$B165,AllPublicationData!$B:$B,'Publication Table'!$C$4,AllPublicationData!$D:$D,'Publication Table'!H$7),
IF('Publication Table'!$C$5="Operations cancelled for clinical reasons",
SUMIFS(AllPublicationData!$H:$H,AllPublicationData!$A:$A,'Publication Table'!$B165,AllPublicationData!$B:$B,'Publication Table'!$C$4,AllPublicationData!$D:$D,'Publication Table'!H$7),
IF('Publication Table'!$C$5="Operations cancelled for non-clinical/capacity reasons",
SUMIFS(AllPublicationData!$I:$I,AllPublicationData!$A:$A,'Publication Table'!$B165,AllPublicationData!$B:$B,'Publication Table'!$C$4,AllPublicationData!$D:$D,'Publication Table'!H$7),
IF('Publication Table'!$C$5="Cancellations for other reasons",
SUMIFS(AllPublicationData!$J:$J,AllPublicationData!$A:$A,'Publication Table'!$B165,AllPublicationData!$B:$B,'Publication Table'!$C$4,AllPublicationData!$D:$D,'Publication Table'!H$7)))))))+
IF(AND($C$4="NHS Scotland",$C$5="Total Operations"),
SUMIFS(AllPublicationData!$E:$E,AllPublicationData!$A:$A,'Publication Table'!$B165,AllPublicationData!$B:$B,'Publication Table'!H$7),
IF(AND($C$4="NHS Scotland",$C$5="All Cancelled Operations"),
SUMIFS(AllPublicationData!$F:$F,AllPublicationData!$A:$A,'Publication Table'!$B165,AllPublicationData!$B:$B,'Publication Table'!H$7),
IF(AND($C$4="NHS Scotland",$C$5="Operations cancelled by patient"),
SUMIFS(AllPublicationData!$G:$G,AllPublicationData!$A:$A,'Publication Table'!$B165,AllPublicationData!$B:$B,'Publication Table'!H$7),
IF(AND($C$4="NHS Scotland",$C$5="Operations cancelled for clinical reasons"),
SUMIFS(AllPublicationData!$H:$H,AllPublicationData!$A:$A,'Publication Table'!$B165,AllPublicationData!$B:$B,'Publication Table'!H$7),
IF(AND($C$4="NHS Scotland",$C$5="Operations cancelled for non-clinical/capacity reasons"),
SUMIFS(AllPublicationData!$I:$I,AllPublicationData!$A:$A,'Publication Table'!$B165,AllPublicationData!$B:$B,'Publication Table'!H$7),
IF(AND($C$4="NHS Scotland",$C$5="Cancellations for other reasons"),
SUMIFS(AllPublicationData!$J:$J,AllPublicationData!$A:$A,'Publication Table'!$B165,AllPublicationData!$B:$B,'Publication Table'!H$7)))))))</f>
        <v>0</v>
      </c>
      <c r="I165" s="90">
        <f>IF($C$5="Total Operations",
SUMIFS(AllPublicationData!$E:$E,AllPublicationData!$A:$A,'Publication Table'!$B165,AllPublicationData!$B:$B,'Publication Table'!$C$4,AllPublicationData!$D:$D,'Publication Table'!I$7),
IF('Publication Table'!$C$5="All Cancelled Operations",
SUMIFS(AllPublicationData!$F:$F,AllPublicationData!$A:$A,'Publication Table'!$B165,AllPublicationData!$B:$B,'Publication Table'!$C$4,AllPublicationData!$D:$D,'Publication Table'!I$7),
IF('Publication Table'!$C$5="Operations cancelled by patient",
SUMIFS(AllPublicationData!$G:$G,AllPublicationData!$A:$A,'Publication Table'!$B165,AllPublicationData!$B:$B,'Publication Table'!$C$4,AllPublicationData!$D:$D,'Publication Table'!I$7),
IF('Publication Table'!$C$5="Operations cancelled for clinical reasons",
SUMIFS(AllPublicationData!$H:$H,AllPublicationData!$A:$A,'Publication Table'!$B165,AllPublicationData!$B:$B,'Publication Table'!$C$4,AllPublicationData!$D:$D,'Publication Table'!I$7),
IF('Publication Table'!$C$5="Operations cancelled for non-clinical/capacity reasons",
SUMIFS(AllPublicationData!$I:$I,AllPublicationData!$A:$A,'Publication Table'!$B165,AllPublicationData!$B:$B,'Publication Table'!$C$4,AllPublicationData!$D:$D,'Publication Table'!I$7),
IF('Publication Table'!$C$5="Cancellations for other reasons",
SUMIFS(AllPublicationData!$J:$J,AllPublicationData!$A:$A,'Publication Table'!$B165,AllPublicationData!$B:$B,'Publication Table'!$C$4,AllPublicationData!$D:$D,'Publication Table'!I$7)))))))+
IF(AND($C$4="NHS Scotland",$C$5="Total Operations"),
SUMIFS(AllPublicationData!$E:$E,AllPublicationData!$A:$A,'Publication Table'!$B165,AllPublicationData!$B:$B,'Publication Table'!I$7),
IF(AND($C$4="NHS Scotland",$C$5="All Cancelled Operations"),
SUMIFS(AllPublicationData!$F:$F,AllPublicationData!$A:$A,'Publication Table'!$B165,AllPublicationData!$B:$B,'Publication Table'!I$7),
IF(AND($C$4="NHS Scotland",$C$5="Operations cancelled by patient"),
SUMIFS(AllPublicationData!$G:$G,AllPublicationData!$A:$A,'Publication Table'!$B165,AllPublicationData!$B:$B,'Publication Table'!I$7),
IF(AND($C$4="NHS Scotland",$C$5="Operations cancelled for clinical reasons"),
SUMIFS(AllPublicationData!$H:$H,AllPublicationData!$A:$A,'Publication Table'!$B165,AllPublicationData!$B:$B,'Publication Table'!I$7),
IF(AND($C$4="NHS Scotland",$C$5="Operations cancelled for non-clinical/capacity reasons"),
SUMIFS(AllPublicationData!$I:$I,AllPublicationData!$A:$A,'Publication Table'!$B165,AllPublicationData!$B:$B,'Publication Table'!I$7),
IF(AND($C$4="NHS Scotland",$C$5="Cancellations for other reasons"),
SUMIFS(AllPublicationData!$J:$J,AllPublicationData!$A:$A,'Publication Table'!$B165,AllPublicationData!$B:$B,'Publication Table'!I$7)))))))</f>
        <v>0</v>
      </c>
      <c r="J165" s="90">
        <f>IF($C$5="Total Operations",
SUMIFS(AllPublicationData!$E:$E,AllPublicationData!$A:$A,'Publication Table'!$B165,AllPublicationData!$B:$B,'Publication Table'!$C$4,AllPublicationData!$D:$D,'Publication Table'!J$7),
IF('Publication Table'!$C$5="All Cancelled Operations",
SUMIFS(AllPublicationData!$F:$F,AllPublicationData!$A:$A,'Publication Table'!$B165,AllPublicationData!$B:$B,'Publication Table'!$C$4,AllPublicationData!$D:$D,'Publication Table'!J$7),
IF('Publication Table'!$C$5="Operations cancelled by patient",
SUMIFS(AllPublicationData!$G:$G,AllPublicationData!$A:$A,'Publication Table'!$B165,AllPublicationData!$B:$B,'Publication Table'!$C$4,AllPublicationData!$D:$D,'Publication Table'!J$7),
IF('Publication Table'!$C$5="Operations cancelled for clinical reasons",
SUMIFS(AllPublicationData!$H:$H,AllPublicationData!$A:$A,'Publication Table'!$B165,AllPublicationData!$B:$B,'Publication Table'!$C$4,AllPublicationData!$D:$D,'Publication Table'!J$7),
IF('Publication Table'!$C$5="Operations cancelled for non-clinical/capacity reasons",
SUMIFS(AllPublicationData!$I:$I,AllPublicationData!$A:$A,'Publication Table'!$B165,AllPublicationData!$B:$B,'Publication Table'!$C$4,AllPublicationData!$D:$D,'Publication Table'!J$7),
IF('Publication Table'!$C$5="Cancellations for other reasons",
SUMIFS(AllPublicationData!$J:$J,AllPublicationData!$A:$A,'Publication Table'!$B165,AllPublicationData!$B:$B,'Publication Table'!$C$4,AllPublicationData!$D:$D,'Publication Table'!J$7)))))))+
IF(AND($C$4="NHS Scotland",$C$5="Total Operations"),
SUMIFS(AllPublicationData!$E:$E,AllPublicationData!$A:$A,'Publication Table'!$B165,AllPublicationData!$B:$B,'Publication Table'!J$7),
IF(AND($C$4="NHS Scotland",$C$5="All Cancelled Operations"),
SUMIFS(AllPublicationData!$F:$F,AllPublicationData!$A:$A,'Publication Table'!$B165,AllPublicationData!$B:$B,'Publication Table'!J$7),
IF(AND($C$4="NHS Scotland",$C$5="Operations cancelled by patient"),
SUMIFS(AllPublicationData!$G:$G,AllPublicationData!$A:$A,'Publication Table'!$B165,AllPublicationData!$B:$B,'Publication Table'!J$7),
IF(AND($C$4="NHS Scotland",$C$5="Operations cancelled for clinical reasons"),
SUMIFS(AllPublicationData!$H:$H,AllPublicationData!$A:$A,'Publication Table'!$B165,AllPublicationData!$B:$B,'Publication Table'!J$7),
IF(AND($C$4="NHS Scotland",$C$5="Operations cancelled for non-clinical/capacity reasons"),
SUMIFS(AllPublicationData!$I:$I,AllPublicationData!$A:$A,'Publication Table'!$B165,AllPublicationData!$B:$B,'Publication Table'!J$7),
IF(AND($C$4="NHS Scotland",$C$5="Cancellations for other reasons"),
SUMIFS(AllPublicationData!$J:$J,AllPublicationData!$A:$A,'Publication Table'!$B165,AllPublicationData!$B:$B,'Publication Table'!J$7)))))))</f>
        <v>0</v>
      </c>
      <c r="K165" s="90">
        <f>IF($C$5="Total Operations",
SUMIFS(AllPublicationData!$E:$E,AllPublicationData!$A:$A,'Publication Table'!$B165,AllPublicationData!$B:$B,'Publication Table'!$C$4,AllPublicationData!$D:$D,'Publication Table'!K$7),
IF('Publication Table'!$C$5="All Cancelled Operations",
SUMIFS(AllPublicationData!$F:$F,AllPublicationData!$A:$A,'Publication Table'!$B165,AllPublicationData!$B:$B,'Publication Table'!$C$4,AllPublicationData!$D:$D,'Publication Table'!K$7),
IF('Publication Table'!$C$5="Operations cancelled by patient",
SUMIFS(AllPublicationData!$G:$G,AllPublicationData!$A:$A,'Publication Table'!$B165,AllPublicationData!$B:$B,'Publication Table'!$C$4,AllPublicationData!$D:$D,'Publication Table'!K$7),
IF('Publication Table'!$C$5="Operations cancelled for clinical reasons",
SUMIFS(AllPublicationData!$H:$H,AllPublicationData!$A:$A,'Publication Table'!$B165,AllPublicationData!$B:$B,'Publication Table'!$C$4,AllPublicationData!$D:$D,'Publication Table'!K$7),
IF('Publication Table'!$C$5="Operations cancelled for non-clinical/capacity reasons",
SUMIFS(AllPublicationData!$I:$I,AllPublicationData!$A:$A,'Publication Table'!$B165,AllPublicationData!$B:$B,'Publication Table'!$C$4,AllPublicationData!$D:$D,'Publication Table'!K$7),
IF('Publication Table'!$C$5="Cancellations for other reasons",
SUMIFS(AllPublicationData!$J:$J,AllPublicationData!$A:$A,'Publication Table'!$B165,AllPublicationData!$B:$B,'Publication Table'!$C$4,AllPublicationData!$D:$D,'Publication Table'!K$7)))))))+
IF(AND($C$4="NHS Scotland",$C$5="Total Operations"),
SUMIFS(AllPublicationData!$E:$E,AllPublicationData!$A:$A,'Publication Table'!$B165,AllPublicationData!$B:$B,'Publication Table'!K$7),
IF(AND($C$4="NHS Scotland",$C$5="All Cancelled Operations"),
SUMIFS(AllPublicationData!$F:$F,AllPublicationData!$A:$A,'Publication Table'!$B165,AllPublicationData!$B:$B,'Publication Table'!K$7),
IF(AND($C$4="NHS Scotland",$C$5="Operations cancelled by patient"),
SUMIFS(AllPublicationData!$G:$G,AllPublicationData!$A:$A,'Publication Table'!$B165,AllPublicationData!$B:$B,'Publication Table'!K$7),
IF(AND($C$4="NHS Scotland",$C$5="Operations cancelled for clinical reasons"),
SUMIFS(AllPublicationData!$H:$H,AllPublicationData!$A:$A,'Publication Table'!$B165,AllPublicationData!$B:$B,'Publication Table'!K$7),
IF(AND($C$4="NHS Scotland",$C$5="Operations cancelled for non-clinical/capacity reasons"),
SUMIFS(AllPublicationData!$I:$I,AllPublicationData!$A:$A,'Publication Table'!$B165,AllPublicationData!$B:$B,'Publication Table'!K$7),
IF(AND($C$4="NHS Scotland",$C$5="Cancellations for other reasons"),
SUMIFS(AllPublicationData!$J:$J,AllPublicationData!$A:$A,'Publication Table'!$B165,AllPublicationData!$B:$B,'Publication Table'!K$7)))))))</f>
        <v>0</v>
      </c>
      <c r="L165" s="90">
        <f>IF($C$5="Total Operations",
SUMIFS(AllPublicationData!$E:$E,AllPublicationData!$A:$A,'Publication Table'!$B165,AllPublicationData!$B:$B,'Publication Table'!$C$4,AllPublicationData!$D:$D,'Publication Table'!L$7),
IF('Publication Table'!$C$5="All Cancelled Operations",
SUMIFS(AllPublicationData!$F:$F,AllPublicationData!$A:$A,'Publication Table'!$B165,AllPublicationData!$B:$B,'Publication Table'!$C$4,AllPublicationData!$D:$D,'Publication Table'!L$7),
IF('Publication Table'!$C$5="Operations cancelled by patient",
SUMIFS(AllPublicationData!$G:$G,AllPublicationData!$A:$A,'Publication Table'!$B165,AllPublicationData!$B:$B,'Publication Table'!$C$4,AllPublicationData!$D:$D,'Publication Table'!L$7),
IF('Publication Table'!$C$5="Operations cancelled for clinical reasons",
SUMIFS(AllPublicationData!$H:$H,AllPublicationData!$A:$A,'Publication Table'!$B165,AllPublicationData!$B:$B,'Publication Table'!$C$4,AllPublicationData!$D:$D,'Publication Table'!L$7),
IF('Publication Table'!$C$5="Operations cancelled for non-clinical/capacity reasons",
SUMIFS(AllPublicationData!$I:$I,AllPublicationData!$A:$A,'Publication Table'!$B165,AllPublicationData!$B:$B,'Publication Table'!$C$4,AllPublicationData!$D:$D,'Publication Table'!L$7),
IF('Publication Table'!$C$5="Cancellations for other reasons",
SUMIFS(AllPublicationData!$J:$J,AllPublicationData!$A:$A,'Publication Table'!$B165,AllPublicationData!$B:$B,'Publication Table'!$C$4,AllPublicationData!$D:$D,'Publication Table'!L$7)))))))+
IF(AND($C$4="NHS Scotland",$C$5="Total Operations"),
SUMIFS(AllPublicationData!$E:$E,AllPublicationData!$A:$A,'Publication Table'!$B165,AllPublicationData!$B:$B,'Publication Table'!L$7),
IF(AND($C$4="NHS Scotland",$C$5="All Cancelled Operations"),
SUMIFS(AllPublicationData!$F:$F,AllPublicationData!$A:$A,'Publication Table'!$B165,AllPublicationData!$B:$B,'Publication Table'!L$7),
IF(AND($C$4="NHS Scotland",$C$5="Operations cancelled by patient"),
SUMIFS(AllPublicationData!$G:$G,AllPublicationData!$A:$A,'Publication Table'!$B165,AllPublicationData!$B:$B,'Publication Table'!L$7),
IF(AND($C$4="NHS Scotland",$C$5="Operations cancelled for clinical reasons"),
SUMIFS(AllPublicationData!$H:$H,AllPublicationData!$A:$A,'Publication Table'!$B165,AllPublicationData!$B:$B,'Publication Table'!L$7),
IF(AND($C$4="NHS Scotland",$C$5="Operations cancelled for non-clinical/capacity reasons"),
SUMIFS(AllPublicationData!$I:$I,AllPublicationData!$A:$A,'Publication Table'!$B165,AllPublicationData!$B:$B,'Publication Table'!L$7),
IF(AND($C$4="NHS Scotland",$C$5="Cancellations for other reasons"),
SUMIFS(AllPublicationData!$J:$J,AllPublicationData!$A:$A,'Publication Table'!$B165,AllPublicationData!$B:$B,'Publication Table'!L$7)))))))</f>
        <v>0</v>
      </c>
      <c r="M165" s="90">
        <f>IF($C$5="Total Operations",
SUMIFS(AllPublicationData!$E:$E,AllPublicationData!$A:$A,'Publication Table'!$B165,AllPublicationData!$B:$B,'Publication Table'!$C$4,AllPublicationData!$D:$D,'Publication Table'!M$7),
IF('Publication Table'!$C$5="All Cancelled Operations",
SUMIFS(AllPublicationData!$F:$F,AllPublicationData!$A:$A,'Publication Table'!$B165,AllPublicationData!$B:$B,'Publication Table'!$C$4,AllPublicationData!$D:$D,'Publication Table'!M$7),
IF('Publication Table'!$C$5="Operations cancelled by patient",
SUMIFS(AllPublicationData!$G:$G,AllPublicationData!$A:$A,'Publication Table'!$B165,AllPublicationData!$B:$B,'Publication Table'!$C$4,AllPublicationData!$D:$D,'Publication Table'!M$7),
IF('Publication Table'!$C$5="Operations cancelled for clinical reasons",
SUMIFS(AllPublicationData!$G:$G,AllPublicationData!$A:$A,'Publication Table'!$B165,AllPublicationData!$B:$B,'Publication Table'!$C$4,AllPublicationData!$D:$D,'Publication Table'!M$7),
IF('Publication Table'!$C$5="Operations cancelled for non-clinical/capacity reasons",
SUMIFS(AllPublicationData!$G:$G,AllPublicationData!$A:$A,'Publication Table'!$B165,AllPublicationData!$B:$B,'Publication Table'!$C$4,AllPublicationData!$D:$D,'Publication Table'!M$7),
IF('Publication Table'!$C$5="Cancellations for other reasons",
SUMIFS(AllPublicationData!$G:$G,AllPublicationData!$A:$A,'Publication Table'!$B165,AllPublicationData!$B:$B,'Publication Table'!$C$4,AllPublicationData!$D:$D,'Publication Table'!M$7)))))))+
IF(AND($C$4="NHS Scotland",$C$5="Total Operations"),
SUMIFS(AllPublicationData!$E:$E,AllPublicationData!$A:$A,'Publication Table'!$B165,AllPublicationData!$B:$B,'Publication Table'!M$7),
IF(AND($C$4="NHS Scotland",$C$5="All Cancelled Operations"),
SUMIFS(AllPublicationData!$F:$F,AllPublicationData!$A:$A,'Publication Table'!$B165,AllPublicationData!$B:$B,'Publication Table'!M$7),
IF(AND($C$4="NHS Scotland",$C$5="Operations cancelled by patient"),
SUMIFS(AllPublicationData!$G:$G,AllPublicationData!$A:$A,'Publication Table'!$B165,AllPublicationData!$B:$B,'Publication Table'!M$7),
IF(AND($C$4="NHS Scotland",$C$5="Operations cancelled for clinical reasons"),
SUMIFS(AllPublicationData!$H:$H,AllPublicationData!$A:$A,'Publication Table'!$B165,AllPublicationData!$B:$B,'Publication Table'!M$7),
IF(AND($C$4="NHS Scotland",$C$5="Operations cancelled for non-clinical/capacity reasons"),
SUMIFS(AllPublicationData!$I:$I,AllPublicationData!$A:$A,'Publication Table'!$B165,AllPublicationData!$B:$B,'Publication Table'!M$7),
IF(AND($C$4="NHS Scotland",$C$5="Cancellations for other reasons"),
SUMIFS(AllPublicationData!$J:$J,AllPublicationData!$A:$A,'Publication Table'!$B165,AllPublicationData!$B:$B,'Publication Table'!M$7)))))))</f>
        <v>0</v>
      </c>
      <c r="N165" s="90">
        <f>IF($C$5="Total Operations",
SUMIFS(AllPublicationData!$E:$E,AllPublicationData!$A:$A,'Publication Table'!$B165,AllPublicationData!$B:$B,'Publication Table'!$C$4,AllPublicationData!$D:$D,'Publication Table'!N$7),
IF('Publication Table'!$C$5="All Cancelled Operations",
SUMIFS(AllPublicationData!$F:$F,AllPublicationData!$A:$A,'Publication Table'!$B165,AllPublicationData!$B:$B,'Publication Table'!$C$4,AllPublicationData!$D:$D,'Publication Table'!N$7),
IF('Publication Table'!$C$5="Operations cancelled by patient",
SUMIFS(AllPublicationData!$G:$G,AllPublicationData!$A:$A,'Publication Table'!$B165,AllPublicationData!$B:$B,'Publication Table'!$C$4,AllPublicationData!$D:$D,'Publication Table'!N$7),
IF('Publication Table'!$C$5="Operations cancelled for clinical reasons",
SUMIFS(AllPublicationData!$G:$G,AllPublicationData!$A:$A,'Publication Table'!$B165,AllPublicationData!$B:$B,'Publication Table'!$C$4,AllPublicationData!$D:$D,'Publication Table'!N$7),
IF('Publication Table'!$C$5="Operations cancelled for non-clinical/capacity reasons",
SUMIFS(AllPublicationData!$G:$G,AllPublicationData!$A:$A,'Publication Table'!$B165,AllPublicationData!$B:$B,'Publication Table'!$C$4,AllPublicationData!$D:$D,'Publication Table'!N$7),
IF('Publication Table'!$C$5="Cancellations for other reasons",
SUMIFS(AllPublicationData!$G:$G,AllPublicationData!$A:$A,'Publication Table'!$B165,AllPublicationData!$B:$B,'Publication Table'!$C$4,AllPublicationData!$D:$D,'Publication Table'!N$7)))))))+
IF(AND($C$4="NHS Scotland",$C$5="Total Operations"),
SUMIFS(AllPublicationData!$E:$E,AllPublicationData!$A:$A,'Publication Table'!$B165,AllPublicationData!$B:$B,'Publication Table'!N$7),
IF(AND($C$4="NHS Scotland",$C$5="All Cancelled Operations"),
SUMIFS(AllPublicationData!$F:$F,AllPublicationData!$A:$A,'Publication Table'!$B165,AllPublicationData!$B:$B,'Publication Table'!N$7),
IF(AND($C$4="NHS Scotland",$C$5="Operations cancelled by patient"),
SUMIFS(AllPublicationData!$G:$G,AllPublicationData!$A:$A,'Publication Table'!$B165,AllPublicationData!$B:$B,'Publication Table'!N$7),
IF(AND($C$4="NHS Scotland",$C$5="Operations cancelled for clinical reasons"),
SUMIFS(AllPublicationData!$H:$H,AllPublicationData!$A:$A,'Publication Table'!$B165,AllPublicationData!$B:$B,'Publication Table'!N$7),
IF(AND($C$4="NHS Scotland",$C$5="Operations cancelled for non-clinical/capacity reasons"),
SUMIFS(AllPublicationData!$I:$I,AllPublicationData!$A:$A,'Publication Table'!$B165,AllPublicationData!$B:$B,'Publication Table'!N$7),
IF(AND($C$4="NHS Scotland",$C$5="Cancellations for other reasons"),
SUMIFS(AllPublicationData!$J:$J,AllPublicationData!$A:$A,'Publication Table'!$B165,AllPublicationData!$B:$B,'Publication Table'!N$7)))))))</f>
        <v>0</v>
      </c>
      <c r="O165" s="90">
        <f>IF($C$5="Total Operations",
SUMIFS(AllPublicationData!$E:$E,AllPublicationData!$A:$A,'Publication Table'!$B165,AllPublicationData!$B:$B,'Publication Table'!$C$4,AllPublicationData!$D:$D,'Publication Table'!O$7),
IF('Publication Table'!$C$5="All Cancelled Operations",
SUMIFS(AllPublicationData!$F:$F,AllPublicationData!$A:$A,'Publication Table'!$B165,AllPublicationData!$B:$B,'Publication Table'!$C$4,AllPublicationData!$D:$D,'Publication Table'!O$7),
IF('Publication Table'!$C$5="Operations cancelled by patient",
SUMIFS(AllPublicationData!$G:$G,AllPublicationData!$A:$A,'Publication Table'!$B165,AllPublicationData!$B:$B,'Publication Table'!$C$4,AllPublicationData!$D:$D,'Publication Table'!O$7),
IF('Publication Table'!$C$5="Operations cancelled for clinical reasons",
SUMIFS(AllPublicationData!$G:$G,AllPublicationData!$A:$A,'Publication Table'!$B165,AllPublicationData!$B:$B,'Publication Table'!$C$4,AllPublicationData!$D:$D,'Publication Table'!O$7),
IF('Publication Table'!$C$5="Operations cancelled for non-clinical/capacity reasons",
SUMIFS(AllPublicationData!$G:$G,AllPublicationData!$A:$A,'Publication Table'!$B165,AllPublicationData!$B:$B,'Publication Table'!$C$4,AllPublicationData!$D:$D,'Publication Table'!O$7),
IF('Publication Table'!$C$5="Cancellations for other reasons",
SUMIFS(AllPublicationData!$G:$G,AllPublicationData!$A:$A,'Publication Table'!$B165,AllPublicationData!$B:$B,'Publication Table'!$C$4,AllPublicationData!$D:$D,'Publication Table'!O$7)))))))+
IF(AND($C$4="NHS Scotland",$C$5="Total Operations"),
SUMIFS(AllPublicationData!$E:$E,AllPublicationData!$A:$A,'Publication Table'!$B165,AllPublicationData!$B:$B,'Publication Table'!O$7),
IF(AND($C$4="NHS Scotland",$C$5="All Cancelled Operations"),
SUMIFS(AllPublicationData!$F:$F,AllPublicationData!$A:$A,'Publication Table'!$B165,AllPublicationData!$B:$B,'Publication Table'!O$7),
IF(AND($C$4="NHS Scotland",$C$5="Operations cancelled by patient"),
SUMIFS(AllPublicationData!$G:$G,AllPublicationData!$A:$A,'Publication Table'!$B165,AllPublicationData!$B:$B,'Publication Table'!O$7),
IF(AND($C$4="NHS Scotland",$C$5="Operations cancelled for clinical reasons"),
SUMIFS(AllPublicationData!$H:$H,AllPublicationData!$A:$A,'Publication Table'!$B165,AllPublicationData!$B:$B,'Publication Table'!O$7),
IF(AND($C$4="NHS Scotland",$C$5="Operations cancelled for non-clinical/capacity reasons"),
SUMIFS(AllPublicationData!$I:$I,AllPublicationData!$A:$A,'Publication Table'!$B165,AllPublicationData!$B:$B,'Publication Table'!O$7),
IF(AND($C$4="NHS Scotland",$C$5="Cancellations for other reasons"),
SUMIFS(AllPublicationData!$J:$J,AllPublicationData!$A:$A,'Publication Table'!$B165,AllPublicationData!$B:$B,'Publication Table'!O$7)))))))</f>
        <v>0</v>
      </c>
      <c r="P165" s="90">
        <f>IF($C$5="Total Operations",
SUMIFS(AllPublicationData!$E:$E,AllPublicationData!$A:$A,'Publication Table'!$B165,AllPublicationData!$B:$B,'Publication Table'!$C$4,AllPublicationData!$D:$D,'Publication Table'!P$7),
IF('Publication Table'!$C$5="All Cancelled Operations",
SUMIFS(AllPublicationData!$F:$F,AllPublicationData!$A:$A,'Publication Table'!$B165,AllPublicationData!$B:$B,'Publication Table'!$C$4,AllPublicationData!$D:$D,'Publication Table'!P$7),
IF('Publication Table'!$C$5="Operations cancelled by patient",
SUMIFS(AllPublicationData!$G:$G,AllPublicationData!$A:$A,'Publication Table'!$B165,AllPublicationData!$B:$B,'Publication Table'!$C$4,AllPublicationData!$D:$D,'Publication Table'!P$7),
IF('Publication Table'!$C$5="Operations cancelled for clinical reasons",
SUMIFS(AllPublicationData!$G:$G,AllPublicationData!$A:$A,'Publication Table'!$B165,AllPublicationData!$B:$B,'Publication Table'!$C$4,AllPublicationData!$D:$D,'Publication Table'!P$7),
IF('Publication Table'!$C$5="Operations cancelled for non-clinical/capacity reasons",
SUMIFS(AllPublicationData!$G:$G,AllPublicationData!$A:$A,'Publication Table'!$B165,AllPublicationData!$B:$B,'Publication Table'!$C$4,AllPublicationData!$D:$D,'Publication Table'!P$7),
IF('Publication Table'!$C$5="Cancellations for other reasons",
SUMIFS(AllPublicationData!$G:$G,AllPublicationData!$A:$A,'Publication Table'!$B165,AllPublicationData!$B:$B,'Publication Table'!$C$4,AllPublicationData!$D:$D,'Publication Table'!P$7)))))))+
IF(AND($C$4="NHS Scotland",$C$5="Total Operations"),
SUMIFS(AllPublicationData!$E:$E,AllPublicationData!$A:$A,'Publication Table'!$B165,AllPublicationData!$B:$B,'Publication Table'!P$7),
IF(AND($C$4="NHS Scotland",$C$5="All Cancelled Operations"),
SUMIFS(AllPublicationData!$F:$F,AllPublicationData!$A:$A,'Publication Table'!$B165,AllPublicationData!$B:$B,'Publication Table'!P$7),
IF(AND($C$4="NHS Scotland",$C$5="Operations cancelled by patient"),
SUMIFS(AllPublicationData!$G:$G,AllPublicationData!$A:$A,'Publication Table'!$B165,AllPublicationData!$B:$B,'Publication Table'!P$7),
IF(AND($C$4="NHS Scotland",$C$5="Operations cancelled for clinical reasons"),
SUMIFS(AllPublicationData!$H:$H,AllPublicationData!$A:$A,'Publication Table'!$B165,AllPublicationData!$B:$B,'Publication Table'!P$7),
IF(AND($C$4="NHS Scotland",$C$5="Operations cancelled for non-clinical/capacity reasons"),
SUMIFS(AllPublicationData!$I:$I,AllPublicationData!$A:$A,'Publication Table'!$B165,AllPublicationData!$B:$B,'Publication Table'!P$7),
IF(AND($C$4="NHS Scotland",$C$5="Cancellations for other reasons"),
SUMIFS(AllPublicationData!$J:$J,AllPublicationData!$A:$A,'Publication Table'!$B165,AllPublicationData!$B:$B,'Publication Table'!P$7)))))))</f>
        <v>0</v>
      </c>
      <c r="Q165" s="90">
        <f>IF($C$5="Total Operations",
SUMIFS(AllPublicationData!$E:$E,AllPublicationData!$A:$A,'Publication Table'!$B165,AllPublicationData!$B:$B,'Publication Table'!$C$4,AllPublicationData!$D:$D,'Publication Table'!Q$7),
IF('Publication Table'!$C$5="All Cancelled Operations",
SUMIFS(AllPublicationData!$F:$F,AllPublicationData!$A:$A,'Publication Table'!$B165,AllPublicationData!$B:$B,'Publication Table'!$C$4,AllPublicationData!$D:$D,'Publication Table'!Q$7),
IF('Publication Table'!$C$5="Operations cancelled by patient",
SUMIFS(AllPublicationData!$G:$G,AllPublicationData!$A:$A,'Publication Table'!$B165,AllPublicationData!$B:$B,'Publication Table'!$C$4,AllPublicationData!$D:$D,'Publication Table'!Q$7),
IF('Publication Table'!$C$5="Operations cancelled for clinical reasons",
SUMIFS(AllPublicationData!$G:$G,AllPublicationData!$A:$A,'Publication Table'!$B165,AllPublicationData!$B:$B,'Publication Table'!$C$4,AllPublicationData!$D:$D,'Publication Table'!Q$7),
IF('Publication Table'!$C$5="Operations cancelled for non-clinical/capacity reasons",
SUMIFS(AllPublicationData!$G:$G,AllPublicationData!$A:$A,'Publication Table'!$B165,AllPublicationData!$B:$B,'Publication Table'!$C$4,AllPublicationData!$D:$D,'Publication Table'!Q$7),
IF('Publication Table'!$C$5="Cancellations for other reasons",
SUMIFS(AllPublicationData!$G:$G,AllPublicationData!$A:$A,'Publication Table'!$B165,AllPublicationData!$B:$B,'Publication Table'!$C$4,AllPublicationData!$D:$D,'Publication Table'!Q$7)))))))+
IF(AND($C$4="NHS Scotland",$C$5="Total Operations"),
SUMIFS(AllPublicationData!$E:$E,AllPublicationData!$A:$A,'Publication Table'!$B165,AllPublicationData!$B:$B,'Publication Table'!Q$7),
IF(AND($C$4="NHS Scotland",$C$5="All Cancelled Operations"),
SUMIFS(AllPublicationData!$F:$F,AllPublicationData!$A:$A,'Publication Table'!$B165,AllPublicationData!$B:$B,'Publication Table'!Q$7),
IF(AND($C$4="NHS Scotland",$C$5="Operations cancelled by patient"),
SUMIFS(AllPublicationData!$G:$G,AllPublicationData!$A:$A,'Publication Table'!$B165,AllPublicationData!$B:$B,'Publication Table'!Q$7),
IF(AND($C$4="NHS Scotland",$C$5="Operations cancelled for clinical reasons"),
SUMIFS(AllPublicationData!$H:$H,AllPublicationData!$A:$A,'Publication Table'!$B165,AllPublicationData!$B:$B,'Publication Table'!Q$7),
IF(AND($C$4="NHS Scotland",$C$5="Operations cancelled for non-clinical/capacity reasons"),
SUMIFS(AllPublicationData!$I:$I,AllPublicationData!$A:$A,'Publication Table'!$B165,AllPublicationData!$B:$B,'Publication Table'!Q$7),
IF(AND($C$4="NHS Scotland",$C$5="Cancellations for other reasons"),
SUMIFS(AllPublicationData!$J:$J,AllPublicationData!$A:$A,'Publication Table'!$B165,AllPublicationData!$B:$B,'Publication Table'!Q$7)))))))</f>
        <v>0</v>
      </c>
      <c r="R165" s="90">
        <f>IF($C$5="Total Operations",
SUMIFS(AllPublicationData!$E:$E,AllPublicationData!$A:$A,'Publication Table'!$B165,AllPublicationData!$B:$B,'Publication Table'!$C$4,AllPublicationData!$D:$D,'Publication Table'!R$7),
IF('Publication Table'!$C$5="All Cancelled Operations",
SUMIFS(AllPublicationData!$F:$F,AllPublicationData!$A:$A,'Publication Table'!$B165,AllPublicationData!$B:$B,'Publication Table'!$C$4,AllPublicationData!$D:$D,'Publication Table'!R$7),
IF('Publication Table'!$C$5="Operations cancelled by patient",
SUMIFS(AllPublicationData!$G:$G,AllPublicationData!$A:$A,'Publication Table'!$B165,AllPublicationData!$B:$B,'Publication Table'!$C$4,AllPublicationData!$D:$D,'Publication Table'!R$7),
IF('Publication Table'!$C$5="Operations cancelled for clinical reasons",
SUMIFS(AllPublicationData!$G:$G,AllPublicationData!$A:$A,'Publication Table'!$B165,AllPublicationData!$B:$B,'Publication Table'!$C$4,AllPublicationData!$D:$D,'Publication Table'!R$7),
IF('Publication Table'!$C$5="Operations cancelled for non-clinical/capacity reasons",
SUMIFS(AllPublicationData!$G:$G,AllPublicationData!$A:$A,'Publication Table'!$B165,AllPublicationData!$B:$B,'Publication Table'!$C$4,AllPublicationData!$D:$D,'Publication Table'!R$7),
IF('Publication Table'!$C$5="Cancellations for other reasons",
SUMIFS(AllPublicationData!$G:$G,AllPublicationData!$A:$A,'Publication Table'!$B165,AllPublicationData!$B:$B,'Publication Table'!$C$4,AllPublicationData!$D:$D,'Publication Table'!R$7)))))))+
IF(AND($C$4="NHS Scotland",$C$5="Total Operations"),
SUMIFS(AllPublicationData!$E:$E,AllPublicationData!$A:$A,'Publication Table'!$B165,AllPublicationData!$B:$B,'Publication Table'!R$7),
IF(AND($C$4="NHS Scotland",$C$5="All Cancelled Operations"),
SUMIFS(AllPublicationData!$F:$F,AllPublicationData!$A:$A,'Publication Table'!$B165,AllPublicationData!$B:$B,'Publication Table'!R$7),
IF(AND($C$4="NHS Scotland",$C$5="Operations cancelled by patient"),
SUMIFS(AllPublicationData!$G:$G,AllPublicationData!$A:$A,'Publication Table'!$B165,AllPublicationData!$B:$B,'Publication Table'!R$7),
IF(AND($C$4="NHS Scotland",$C$5="Operations cancelled for clinical reasons"),
SUMIFS(AllPublicationData!$H:$H,AllPublicationData!$A:$A,'Publication Table'!$B165,AllPublicationData!$B:$B,'Publication Table'!R$7),
IF(AND($C$4="NHS Scotland",$C$5="Operations cancelled for non-clinical/capacity reasons"),
SUMIFS(AllPublicationData!$I:$I,AllPublicationData!$A:$A,'Publication Table'!$B165,AllPublicationData!$B:$B,'Publication Table'!R$7),
IF(AND($C$4="NHS Scotland",$C$5="Cancellations for other reasons"),
SUMIFS(AllPublicationData!$J:$J,AllPublicationData!$A:$A,'Publication Table'!$B165,AllPublicationData!$B:$B,'Publication Table'!R$7)))))))</f>
        <v>0</v>
      </c>
    </row>
    <row r="166" spans="3:18" x14ac:dyDescent="0.35">
      <c r="C166" s="81">
        <f>IF($C$5="Total Operations",
SUMIFS(AllPublicationData!$E:$E,AllPublicationData!$A:$A,'Publication Table'!$B166,AllPublicationData!$B:$B,'Publication Table'!$C$4),
IF('Publication Table'!$C$5="All Cancelled Operations",
SUMIFS(AllPublicationData!$F:$F,AllPublicationData!$A:$A,'Publication Table'!$B166,AllPublicationData!$B:$B,'Publication Table'!$C$4),
IF('Publication Table'!$C$5="Operations cancelled by patient",
SUMIFS(AllPublicationData!$G:$G,AllPublicationData!$A:$A,'Publication Table'!$B166,AllPublicationData!$B:$B,'Publication Table'!$C$4),
IF('Publication Table'!$C$5="Operations cancelled for clinical reasons",
SUMIFS(AllPublicationData!$H:$H,AllPublicationData!$A:$A,'Publication Table'!$B166,AllPublicationData!$B:$B,'Publication Table'!$C$4),
IF('Publication Table'!$C$5="Operations cancelled for non-clinical/capacity reasons",
SUMIFS(AllPublicationData!$I:$I,AllPublicationData!$A:$A,'Publication Table'!$B166,AllPublicationData!$B:$B,'Publication Table'!$C$4),
IF('Publication Table'!$C$5="Cancellations for other reasons",
SUMIFS(AllPublicationData!$J:$J,AllPublicationData!$A:$A,'Publication Table'!$B166,AllPublicationData!$B:$B,'Publication Table'!$C$4)))))))+
IF(AND($C$4="NHS Scotland",$C$5="Total Operations"),
SUMIFS(AllPublicationData!$E:$E,AllPublicationData!$A:$A,'Publication Table'!$B166),
IF(AND($C$4="NHS Scotland",$C$5="All Cancelled Operations"),
SUMIFS(AllPublicationData!$F:$F,AllPublicationData!$A:$A,'Publication Table'!$B166),
IF(AND($C$4="NHS Scotland",$C$5="Operations cancelled by patient"),
SUMIFS(AllPublicationData!$G:$G,AllPublicationData!$A:$A,'Publication Table'!$B166),
IF(AND($C$4="NHS Scotland",$C$5="Operations cancelled for clinical reasons"),
SUMIFS(AllPublicationData!$H:$H,AllPublicationData!$A:$A,'Publication Table'!$B166),
IF(AND($C$4="NHS Scotland",$C$5="Operations cancelled for non-clinical/capacity reasons"),
SUMIFS(AllPublicationData!$I:$I,AllPublicationData!$A:$A,'Publication Table'!$B166),
IF(AND($C$4="NHS Scotland",$C$5="Cancellations for other reasons"),
SUMIFS(AllPublicationData!$J:$J,AllPublicationData!$A:$A,'Publication Table'!$B166)))))))</f>
        <v>0</v>
      </c>
      <c r="D166" s="90">
        <f>IF($C$5="Total Operations",
SUMIFS(AllPublicationData!$E:$E,AllPublicationData!$A:$A,'Publication Table'!$B166,AllPublicationData!$B:$B,'Publication Table'!$C$4,AllPublicationData!$D:$D,'Publication Table'!D$7),
IF('Publication Table'!$C$5="All Cancelled Operations",
SUMIFS(AllPublicationData!$F:$F,AllPublicationData!$A:$A,'Publication Table'!$B166,AllPublicationData!$B:$B,'Publication Table'!$C$4,AllPublicationData!$D:$D,'Publication Table'!D$7),
IF('Publication Table'!$C$5="Operations cancelled by patient",
SUMIFS(AllPublicationData!$G:$G,AllPublicationData!$A:$A,'Publication Table'!$B166,AllPublicationData!$B:$B,'Publication Table'!$C$4,AllPublicationData!$D:$D,'Publication Table'!D$7),
IF('Publication Table'!$C$5="Operations cancelled for clinical reasons",
SUMIFS(AllPublicationData!$H:$H,AllPublicationData!$A:$A,'Publication Table'!$B166,AllPublicationData!$B:$B,'Publication Table'!$C$4,AllPublicationData!$D:$D,'Publication Table'!D$7),
IF('Publication Table'!$C$5="Operations cancelled for non-clinical/capacity reasons",
SUMIFS(AllPublicationData!$I:$I,AllPublicationData!$A:$A,'Publication Table'!$B166,AllPublicationData!$B:$B,'Publication Table'!$C$4,AllPublicationData!$D:$D,'Publication Table'!D$7),
IF('Publication Table'!$C$5="Cancellations for other reasons",
SUMIFS(AllPublicationData!$J:$J,AllPublicationData!$A:$A,'Publication Table'!$B166,AllPublicationData!$B:$B,'Publication Table'!$C$4,AllPublicationData!$D:$D,'Publication Table'!D$7)))))))+
IF(AND($C$4="NHS Scotland",$C$5="Total Operations"),
SUMIFS(AllPublicationData!$E:$E,AllPublicationData!$A:$A,'Publication Table'!$B166,AllPublicationData!$B:$B,'Publication Table'!D$7),
IF(AND($C$4="NHS Scotland",$C$5="All Cancelled Operations"),
SUMIFS(AllPublicationData!$F:$F,AllPublicationData!$A:$A,'Publication Table'!$B166,AllPublicationData!$B:$B,'Publication Table'!D$7),
IF(AND($C$4="NHS Scotland",$C$5="Operations cancelled by patient"),
SUMIFS(AllPublicationData!$G:$G,AllPublicationData!$A:$A,'Publication Table'!$B166,AllPublicationData!$B:$B,'Publication Table'!D$7),
IF(AND($C$4="NHS Scotland",$C$5="Operations cancelled for clinical reasons"),
SUMIFS(AllPublicationData!$H:$H,AllPublicationData!$A:$A,'Publication Table'!$B166,AllPublicationData!$B:$B,'Publication Table'!D$7),
IF(AND($C$4="NHS Scotland",$C$5="Operations cancelled for non-clinical/capacity reasons"),
SUMIFS(AllPublicationData!$I:$I,AllPublicationData!$A:$A,'Publication Table'!$B166,AllPublicationData!$B:$B,'Publication Table'!D$7),
IF(AND($C$4="NHS Scotland",$C$5="Cancellations for other reasons"),
SUMIFS(AllPublicationData!$J:$J,AllPublicationData!$A:$A,'Publication Table'!$B166,AllPublicationData!$B:$B,'Publication Table'!D$7)))))))</f>
        <v>0</v>
      </c>
      <c r="E166" s="90">
        <f>IF($C$5="Total Operations",
SUMIFS(AllPublicationData!$E:$E,AllPublicationData!$A:$A,'Publication Table'!$B166,AllPublicationData!$B:$B,'Publication Table'!$C$4,AllPublicationData!$D:$D,'Publication Table'!E$7),
IF('Publication Table'!$C$5="All Cancelled Operations",
SUMIFS(AllPublicationData!$F:$F,AllPublicationData!$A:$A,'Publication Table'!$B166,AllPublicationData!$B:$B,'Publication Table'!$C$4,AllPublicationData!$D:$D,'Publication Table'!E$7),
IF('Publication Table'!$C$5="Operations cancelled by patient",
SUMIFS(AllPublicationData!$G:$G,AllPublicationData!$A:$A,'Publication Table'!$B166,AllPublicationData!$B:$B,'Publication Table'!$C$4,AllPublicationData!$D:$D,'Publication Table'!E$7),
IF('Publication Table'!$C$5="Operations cancelled for clinical reasons",
SUMIFS(AllPublicationData!$H:$H,AllPublicationData!$A:$A,'Publication Table'!$B166,AllPublicationData!$B:$B,'Publication Table'!$C$4,AllPublicationData!$D:$D,'Publication Table'!E$7),
IF('Publication Table'!$C$5="Operations cancelled for non-clinical/capacity reasons",
SUMIFS(AllPublicationData!$I:$I,AllPublicationData!$A:$A,'Publication Table'!$B166,AllPublicationData!$B:$B,'Publication Table'!$C$4,AllPublicationData!$D:$D,'Publication Table'!E$7),
IF('Publication Table'!$C$5="Cancellations for other reasons",
SUMIFS(AllPublicationData!$J:$J,AllPublicationData!$A:$A,'Publication Table'!$B166,AllPublicationData!$B:$B,'Publication Table'!$C$4,AllPublicationData!$D:$D,'Publication Table'!E$7)))))))+
IF(AND($C$4="NHS Scotland",$C$5="Total Operations"),
SUMIFS(AllPublicationData!$E:$E,AllPublicationData!$A:$A,'Publication Table'!$B166,AllPublicationData!$B:$B,'Publication Table'!E$7),
IF(AND($C$4="NHS Scotland",$C$5="All Cancelled Operations"),
SUMIFS(AllPublicationData!$F:$F,AllPublicationData!$A:$A,'Publication Table'!$B166,AllPublicationData!$B:$B,'Publication Table'!E$7),
IF(AND($C$4="NHS Scotland",$C$5="Operations cancelled by patient"),
SUMIFS(AllPublicationData!$G:$G,AllPublicationData!$A:$A,'Publication Table'!$B166,AllPublicationData!$B:$B,'Publication Table'!E$7),
IF(AND($C$4="NHS Scotland",$C$5="Operations cancelled for clinical reasons"),
SUMIFS(AllPublicationData!$H:$H,AllPublicationData!$A:$A,'Publication Table'!$B166,AllPublicationData!$B:$B,'Publication Table'!E$7),
IF(AND($C$4="NHS Scotland",$C$5="Operations cancelled for non-clinical/capacity reasons"),
SUMIFS(AllPublicationData!$I:$I,AllPublicationData!$A:$A,'Publication Table'!$B166,AllPublicationData!$B:$B,'Publication Table'!E$7),
IF(AND($C$4="NHS Scotland",$C$5="Cancellations for other reasons"),
SUMIFS(AllPublicationData!$J:$J,AllPublicationData!$A:$A,'Publication Table'!$B166,AllPublicationData!$B:$B,'Publication Table'!E$7)))))))</f>
        <v>0</v>
      </c>
      <c r="F166" s="90">
        <f>IF($C$5="Total Operations",
SUMIFS(AllPublicationData!$E:$E,AllPublicationData!$A:$A,'Publication Table'!$B166,AllPublicationData!$B:$B,'Publication Table'!$C$4,AllPublicationData!$D:$D,'Publication Table'!F$7),
IF('Publication Table'!$C$5="All Cancelled Operations",
SUMIFS(AllPublicationData!$F:$F,AllPublicationData!$A:$A,'Publication Table'!$B166,AllPublicationData!$B:$B,'Publication Table'!$C$4,AllPublicationData!$D:$D,'Publication Table'!F$7),
IF('Publication Table'!$C$5="Operations cancelled by patient",
SUMIFS(AllPublicationData!$G:$G,AllPublicationData!$A:$A,'Publication Table'!$B166,AllPublicationData!$B:$B,'Publication Table'!$C$4,AllPublicationData!$D:$D,'Publication Table'!F$7),
IF('Publication Table'!$C$5="Operations cancelled for clinical reasons",
SUMIFS(AllPublicationData!$H:$H,AllPublicationData!$A:$A,'Publication Table'!$B166,AllPublicationData!$B:$B,'Publication Table'!$C$4,AllPublicationData!$D:$D,'Publication Table'!F$7),
IF('Publication Table'!$C$5="Operations cancelled for non-clinical/capacity reasons",
SUMIFS(AllPublicationData!$I:$I,AllPublicationData!$A:$A,'Publication Table'!$B166,AllPublicationData!$B:$B,'Publication Table'!$C$4,AllPublicationData!$D:$D,'Publication Table'!F$7),
IF('Publication Table'!$C$5="Cancellations for other reasons",
SUMIFS(AllPublicationData!$J:$J,AllPublicationData!$A:$A,'Publication Table'!$B166,AllPublicationData!$B:$B,'Publication Table'!$C$4,AllPublicationData!$D:$D,'Publication Table'!F$7)))))))+
IF(AND($C$4="NHS Scotland",$C$5="Total Operations"),
SUMIFS(AllPublicationData!$E:$E,AllPublicationData!$A:$A,'Publication Table'!$B166,AllPublicationData!$B:$B,'Publication Table'!F$7),
IF(AND($C$4="NHS Scotland",$C$5="All Cancelled Operations"),
SUMIFS(AllPublicationData!$F:$F,AllPublicationData!$A:$A,'Publication Table'!$B166,AllPublicationData!$B:$B,'Publication Table'!F$7),
IF(AND($C$4="NHS Scotland",$C$5="Operations cancelled by patient"),
SUMIFS(AllPublicationData!$G:$G,AllPublicationData!$A:$A,'Publication Table'!$B166,AllPublicationData!$B:$B,'Publication Table'!F$7),
IF(AND($C$4="NHS Scotland",$C$5="Operations cancelled for clinical reasons"),
SUMIFS(AllPublicationData!$H:$H,AllPublicationData!$A:$A,'Publication Table'!$B166,AllPublicationData!$B:$B,'Publication Table'!F$7),
IF(AND($C$4="NHS Scotland",$C$5="Operations cancelled for non-clinical/capacity reasons"),
SUMIFS(AllPublicationData!$I:$I,AllPublicationData!$A:$A,'Publication Table'!$B166,AllPublicationData!$B:$B,'Publication Table'!F$7),
IF(AND($C$4="NHS Scotland",$C$5="Cancellations for other reasons"),
SUMIFS(AllPublicationData!$J:$J,AllPublicationData!$A:$A,'Publication Table'!$B166,AllPublicationData!$B:$B,'Publication Table'!F$7)))))))</f>
        <v>0</v>
      </c>
      <c r="G166" s="90">
        <f>IF($C$5="Total Operations",
SUMIFS(AllPublicationData!$E:$E,AllPublicationData!$A:$A,'Publication Table'!$B166,AllPublicationData!$B:$B,'Publication Table'!$C$4,AllPublicationData!$D:$D,'Publication Table'!G$7),
IF('Publication Table'!$C$5="All Cancelled Operations",
SUMIFS(AllPublicationData!$F:$F,AllPublicationData!$A:$A,'Publication Table'!$B166,AllPublicationData!$B:$B,'Publication Table'!$C$4,AllPublicationData!$D:$D,'Publication Table'!G$7),
IF('Publication Table'!$C$5="Operations cancelled by patient",
SUMIFS(AllPublicationData!$G:$G,AllPublicationData!$A:$A,'Publication Table'!$B166,AllPublicationData!$B:$B,'Publication Table'!$C$4,AllPublicationData!$D:$D,'Publication Table'!G$7),
IF('Publication Table'!$C$5="Operations cancelled for clinical reasons",
SUMIFS(AllPublicationData!$H:$H,AllPublicationData!$A:$A,'Publication Table'!$B166,AllPublicationData!$B:$B,'Publication Table'!$C$4,AllPublicationData!$D:$D,'Publication Table'!G$7),
IF('Publication Table'!$C$5="Operations cancelled for non-clinical/capacity reasons",
SUMIFS(AllPublicationData!$I:$I,AllPublicationData!$A:$A,'Publication Table'!$B166,AllPublicationData!$B:$B,'Publication Table'!$C$4,AllPublicationData!$D:$D,'Publication Table'!G$7),
IF('Publication Table'!$C$5="Cancellations for other reasons",
SUMIFS(AllPublicationData!$J:$J,AllPublicationData!$A:$A,'Publication Table'!$B166,AllPublicationData!$B:$B,'Publication Table'!$C$4,AllPublicationData!$D:$D,'Publication Table'!G$7)))))))+
IF(AND($C$4="NHS Scotland",$C$5="Total Operations"),
SUMIFS(AllPublicationData!$E:$E,AllPublicationData!$A:$A,'Publication Table'!$B166,AllPublicationData!$B:$B,'Publication Table'!G$7),
IF(AND($C$4="NHS Scotland",$C$5="All Cancelled Operations"),
SUMIFS(AllPublicationData!$F:$F,AllPublicationData!$A:$A,'Publication Table'!$B166,AllPublicationData!$B:$B,'Publication Table'!G$7),
IF(AND($C$4="NHS Scotland",$C$5="Operations cancelled by patient"),
SUMIFS(AllPublicationData!$G:$G,AllPublicationData!$A:$A,'Publication Table'!$B166,AllPublicationData!$B:$B,'Publication Table'!G$7),
IF(AND($C$4="NHS Scotland",$C$5="Operations cancelled for clinical reasons"),
SUMIFS(AllPublicationData!$H:$H,AllPublicationData!$A:$A,'Publication Table'!$B166,AllPublicationData!$B:$B,'Publication Table'!G$7),
IF(AND($C$4="NHS Scotland",$C$5="Operations cancelled for non-clinical/capacity reasons"),
SUMIFS(AllPublicationData!$I:$I,AllPublicationData!$A:$A,'Publication Table'!$B166,AllPublicationData!$B:$B,'Publication Table'!G$7),
IF(AND($C$4="NHS Scotland",$C$5="Cancellations for other reasons"),
SUMIFS(AllPublicationData!$J:$J,AllPublicationData!$A:$A,'Publication Table'!$B166,AllPublicationData!$B:$B,'Publication Table'!G$7)))))))</f>
        <v>0</v>
      </c>
      <c r="H166" s="90">
        <f>IF($C$5="Total Operations",
SUMIFS(AllPublicationData!$E:$E,AllPublicationData!$A:$A,'Publication Table'!$B166,AllPublicationData!$B:$B,'Publication Table'!$C$4,AllPublicationData!$D:$D,'Publication Table'!H$7),
IF('Publication Table'!$C$5="All Cancelled Operations",
SUMIFS(AllPublicationData!$F:$F,AllPublicationData!$A:$A,'Publication Table'!$B166,AllPublicationData!$B:$B,'Publication Table'!$C$4,AllPublicationData!$D:$D,'Publication Table'!H$7),
IF('Publication Table'!$C$5="Operations cancelled by patient",
SUMIFS(AllPublicationData!$G:$G,AllPublicationData!$A:$A,'Publication Table'!$B166,AllPublicationData!$B:$B,'Publication Table'!$C$4,AllPublicationData!$D:$D,'Publication Table'!H$7),
IF('Publication Table'!$C$5="Operations cancelled for clinical reasons",
SUMIFS(AllPublicationData!$H:$H,AllPublicationData!$A:$A,'Publication Table'!$B166,AllPublicationData!$B:$B,'Publication Table'!$C$4,AllPublicationData!$D:$D,'Publication Table'!H$7),
IF('Publication Table'!$C$5="Operations cancelled for non-clinical/capacity reasons",
SUMIFS(AllPublicationData!$I:$I,AllPublicationData!$A:$A,'Publication Table'!$B166,AllPublicationData!$B:$B,'Publication Table'!$C$4,AllPublicationData!$D:$D,'Publication Table'!H$7),
IF('Publication Table'!$C$5="Cancellations for other reasons",
SUMIFS(AllPublicationData!$J:$J,AllPublicationData!$A:$A,'Publication Table'!$B166,AllPublicationData!$B:$B,'Publication Table'!$C$4,AllPublicationData!$D:$D,'Publication Table'!H$7)))))))+
IF(AND($C$4="NHS Scotland",$C$5="Total Operations"),
SUMIFS(AllPublicationData!$E:$E,AllPublicationData!$A:$A,'Publication Table'!$B166,AllPublicationData!$B:$B,'Publication Table'!H$7),
IF(AND($C$4="NHS Scotland",$C$5="All Cancelled Operations"),
SUMIFS(AllPublicationData!$F:$F,AllPublicationData!$A:$A,'Publication Table'!$B166,AllPublicationData!$B:$B,'Publication Table'!H$7),
IF(AND($C$4="NHS Scotland",$C$5="Operations cancelled by patient"),
SUMIFS(AllPublicationData!$G:$G,AllPublicationData!$A:$A,'Publication Table'!$B166,AllPublicationData!$B:$B,'Publication Table'!H$7),
IF(AND($C$4="NHS Scotland",$C$5="Operations cancelled for clinical reasons"),
SUMIFS(AllPublicationData!$H:$H,AllPublicationData!$A:$A,'Publication Table'!$B166,AllPublicationData!$B:$B,'Publication Table'!H$7),
IF(AND($C$4="NHS Scotland",$C$5="Operations cancelled for non-clinical/capacity reasons"),
SUMIFS(AllPublicationData!$I:$I,AllPublicationData!$A:$A,'Publication Table'!$B166,AllPublicationData!$B:$B,'Publication Table'!H$7),
IF(AND($C$4="NHS Scotland",$C$5="Cancellations for other reasons"),
SUMIFS(AllPublicationData!$J:$J,AllPublicationData!$A:$A,'Publication Table'!$B166,AllPublicationData!$B:$B,'Publication Table'!H$7)))))))</f>
        <v>0</v>
      </c>
      <c r="I166" s="90">
        <f>IF($C$5="Total Operations",
SUMIFS(AllPublicationData!$E:$E,AllPublicationData!$A:$A,'Publication Table'!$B166,AllPublicationData!$B:$B,'Publication Table'!$C$4,AllPublicationData!$D:$D,'Publication Table'!I$7),
IF('Publication Table'!$C$5="All Cancelled Operations",
SUMIFS(AllPublicationData!$F:$F,AllPublicationData!$A:$A,'Publication Table'!$B166,AllPublicationData!$B:$B,'Publication Table'!$C$4,AllPublicationData!$D:$D,'Publication Table'!I$7),
IF('Publication Table'!$C$5="Operations cancelled by patient",
SUMIFS(AllPublicationData!$G:$G,AllPublicationData!$A:$A,'Publication Table'!$B166,AllPublicationData!$B:$B,'Publication Table'!$C$4,AllPublicationData!$D:$D,'Publication Table'!I$7),
IF('Publication Table'!$C$5="Operations cancelled for clinical reasons",
SUMIFS(AllPublicationData!$H:$H,AllPublicationData!$A:$A,'Publication Table'!$B166,AllPublicationData!$B:$B,'Publication Table'!$C$4,AllPublicationData!$D:$D,'Publication Table'!I$7),
IF('Publication Table'!$C$5="Operations cancelled for non-clinical/capacity reasons",
SUMIFS(AllPublicationData!$I:$I,AllPublicationData!$A:$A,'Publication Table'!$B166,AllPublicationData!$B:$B,'Publication Table'!$C$4,AllPublicationData!$D:$D,'Publication Table'!I$7),
IF('Publication Table'!$C$5="Cancellations for other reasons",
SUMIFS(AllPublicationData!$J:$J,AllPublicationData!$A:$A,'Publication Table'!$B166,AllPublicationData!$B:$B,'Publication Table'!$C$4,AllPublicationData!$D:$D,'Publication Table'!I$7)))))))+
IF(AND($C$4="NHS Scotland",$C$5="Total Operations"),
SUMIFS(AllPublicationData!$E:$E,AllPublicationData!$A:$A,'Publication Table'!$B166,AllPublicationData!$B:$B,'Publication Table'!I$7),
IF(AND($C$4="NHS Scotland",$C$5="All Cancelled Operations"),
SUMIFS(AllPublicationData!$F:$F,AllPublicationData!$A:$A,'Publication Table'!$B166,AllPublicationData!$B:$B,'Publication Table'!I$7),
IF(AND($C$4="NHS Scotland",$C$5="Operations cancelled by patient"),
SUMIFS(AllPublicationData!$G:$G,AllPublicationData!$A:$A,'Publication Table'!$B166,AllPublicationData!$B:$B,'Publication Table'!I$7),
IF(AND($C$4="NHS Scotland",$C$5="Operations cancelled for clinical reasons"),
SUMIFS(AllPublicationData!$H:$H,AllPublicationData!$A:$A,'Publication Table'!$B166,AllPublicationData!$B:$B,'Publication Table'!I$7),
IF(AND($C$4="NHS Scotland",$C$5="Operations cancelled for non-clinical/capacity reasons"),
SUMIFS(AllPublicationData!$I:$I,AllPublicationData!$A:$A,'Publication Table'!$B166,AllPublicationData!$B:$B,'Publication Table'!I$7),
IF(AND($C$4="NHS Scotland",$C$5="Cancellations for other reasons"),
SUMIFS(AllPublicationData!$J:$J,AllPublicationData!$A:$A,'Publication Table'!$B166,AllPublicationData!$B:$B,'Publication Table'!I$7)))))))</f>
        <v>0</v>
      </c>
      <c r="J166" s="90">
        <f>IF($C$5="Total Operations",
SUMIFS(AllPublicationData!$E:$E,AllPublicationData!$A:$A,'Publication Table'!$B166,AllPublicationData!$B:$B,'Publication Table'!$C$4,AllPublicationData!$D:$D,'Publication Table'!J$7),
IF('Publication Table'!$C$5="All Cancelled Operations",
SUMIFS(AllPublicationData!$F:$F,AllPublicationData!$A:$A,'Publication Table'!$B166,AllPublicationData!$B:$B,'Publication Table'!$C$4,AllPublicationData!$D:$D,'Publication Table'!J$7),
IF('Publication Table'!$C$5="Operations cancelled by patient",
SUMIFS(AllPublicationData!$G:$G,AllPublicationData!$A:$A,'Publication Table'!$B166,AllPublicationData!$B:$B,'Publication Table'!$C$4,AllPublicationData!$D:$D,'Publication Table'!J$7),
IF('Publication Table'!$C$5="Operations cancelled for clinical reasons",
SUMIFS(AllPublicationData!$H:$H,AllPublicationData!$A:$A,'Publication Table'!$B166,AllPublicationData!$B:$B,'Publication Table'!$C$4,AllPublicationData!$D:$D,'Publication Table'!J$7),
IF('Publication Table'!$C$5="Operations cancelled for non-clinical/capacity reasons",
SUMIFS(AllPublicationData!$I:$I,AllPublicationData!$A:$A,'Publication Table'!$B166,AllPublicationData!$B:$B,'Publication Table'!$C$4,AllPublicationData!$D:$D,'Publication Table'!J$7),
IF('Publication Table'!$C$5="Cancellations for other reasons",
SUMIFS(AllPublicationData!$J:$J,AllPublicationData!$A:$A,'Publication Table'!$B166,AllPublicationData!$B:$B,'Publication Table'!$C$4,AllPublicationData!$D:$D,'Publication Table'!J$7)))))))+
IF(AND($C$4="NHS Scotland",$C$5="Total Operations"),
SUMIFS(AllPublicationData!$E:$E,AllPublicationData!$A:$A,'Publication Table'!$B166,AllPublicationData!$B:$B,'Publication Table'!J$7),
IF(AND($C$4="NHS Scotland",$C$5="All Cancelled Operations"),
SUMIFS(AllPublicationData!$F:$F,AllPublicationData!$A:$A,'Publication Table'!$B166,AllPublicationData!$B:$B,'Publication Table'!J$7),
IF(AND($C$4="NHS Scotland",$C$5="Operations cancelled by patient"),
SUMIFS(AllPublicationData!$G:$G,AllPublicationData!$A:$A,'Publication Table'!$B166,AllPublicationData!$B:$B,'Publication Table'!J$7),
IF(AND($C$4="NHS Scotland",$C$5="Operations cancelled for clinical reasons"),
SUMIFS(AllPublicationData!$H:$H,AllPublicationData!$A:$A,'Publication Table'!$B166,AllPublicationData!$B:$B,'Publication Table'!J$7),
IF(AND($C$4="NHS Scotland",$C$5="Operations cancelled for non-clinical/capacity reasons"),
SUMIFS(AllPublicationData!$I:$I,AllPublicationData!$A:$A,'Publication Table'!$B166,AllPublicationData!$B:$B,'Publication Table'!J$7),
IF(AND($C$4="NHS Scotland",$C$5="Cancellations for other reasons"),
SUMIFS(AllPublicationData!$J:$J,AllPublicationData!$A:$A,'Publication Table'!$B166,AllPublicationData!$B:$B,'Publication Table'!J$7)))))))</f>
        <v>0</v>
      </c>
      <c r="K166" s="90">
        <f>IF($C$5="Total Operations",
SUMIFS(AllPublicationData!$E:$E,AllPublicationData!$A:$A,'Publication Table'!$B166,AllPublicationData!$B:$B,'Publication Table'!$C$4,AllPublicationData!$D:$D,'Publication Table'!K$7),
IF('Publication Table'!$C$5="All Cancelled Operations",
SUMIFS(AllPublicationData!$F:$F,AllPublicationData!$A:$A,'Publication Table'!$B166,AllPublicationData!$B:$B,'Publication Table'!$C$4,AllPublicationData!$D:$D,'Publication Table'!K$7),
IF('Publication Table'!$C$5="Operations cancelled by patient",
SUMIFS(AllPublicationData!$G:$G,AllPublicationData!$A:$A,'Publication Table'!$B166,AllPublicationData!$B:$B,'Publication Table'!$C$4,AllPublicationData!$D:$D,'Publication Table'!K$7),
IF('Publication Table'!$C$5="Operations cancelled for clinical reasons",
SUMIFS(AllPublicationData!$H:$H,AllPublicationData!$A:$A,'Publication Table'!$B166,AllPublicationData!$B:$B,'Publication Table'!$C$4,AllPublicationData!$D:$D,'Publication Table'!K$7),
IF('Publication Table'!$C$5="Operations cancelled for non-clinical/capacity reasons",
SUMIFS(AllPublicationData!$I:$I,AllPublicationData!$A:$A,'Publication Table'!$B166,AllPublicationData!$B:$B,'Publication Table'!$C$4,AllPublicationData!$D:$D,'Publication Table'!K$7),
IF('Publication Table'!$C$5="Cancellations for other reasons",
SUMIFS(AllPublicationData!$J:$J,AllPublicationData!$A:$A,'Publication Table'!$B166,AllPublicationData!$B:$B,'Publication Table'!$C$4,AllPublicationData!$D:$D,'Publication Table'!K$7)))))))+
IF(AND($C$4="NHS Scotland",$C$5="Total Operations"),
SUMIFS(AllPublicationData!$E:$E,AllPublicationData!$A:$A,'Publication Table'!$B166,AllPublicationData!$B:$B,'Publication Table'!K$7),
IF(AND($C$4="NHS Scotland",$C$5="All Cancelled Operations"),
SUMIFS(AllPublicationData!$F:$F,AllPublicationData!$A:$A,'Publication Table'!$B166,AllPublicationData!$B:$B,'Publication Table'!K$7),
IF(AND($C$4="NHS Scotland",$C$5="Operations cancelled by patient"),
SUMIFS(AllPublicationData!$G:$G,AllPublicationData!$A:$A,'Publication Table'!$B166,AllPublicationData!$B:$B,'Publication Table'!K$7),
IF(AND($C$4="NHS Scotland",$C$5="Operations cancelled for clinical reasons"),
SUMIFS(AllPublicationData!$H:$H,AllPublicationData!$A:$A,'Publication Table'!$B166,AllPublicationData!$B:$B,'Publication Table'!K$7),
IF(AND($C$4="NHS Scotland",$C$5="Operations cancelled for non-clinical/capacity reasons"),
SUMIFS(AllPublicationData!$I:$I,AllPublicationData!$A:$A,'Publication Table'!$B166,AllPublicationData!$B:$B,'Publication Table'!K$7),
IF(AND($C$4="NHS Scotland",$C$5="Cancellations for other reasons"),
SUMIFS(AllPublicationData!$J:$J,AllPublicationData!$A:$A,'Publication Table'!$B166,AllPublicationData!$B:$B,'Publication Table'!K$7)))))))</f>
        <v>0</v>
      </c>
      <c r="L166" s="90">
        <f>IF($C$5="Total Operations",
SUMIFS(AllPublicationData!$E:$E,AllPublicationData!$A:$A,'Publication Table'!$B166,AllPublicationData!$B:$B,'Publication Table'!$C$4,AllPublicationData!$D:$D,'Publication Table'!L$7),
IF('Publication Table'!$C$5="All Cancelled Operations",
SUMIFS(AllPublicationData!$F:$F,AllPublicationData!$A:$A,'Publication Table'!$B166,AllPublicationData!$B:$B,'Publication Table'!$C$4,AllPublicationData!$D:$D,'Publication Table'!L$7),
IF('Publication Table'!$C$5="Operations cancelled by patient",
SUMIFS(AllPublicationData!$G:$G,AllPublicationData!$A:$A,'Publication Table'!$B166,AllPublicationData!$B:$B,'Publication Table'!$C$4,AllPublicationData!$D:$D,'Publication Table'!L$7),
IF('Publication Table'!$C$5="Operations cancelled for clinical reasons",
SUMIFS(AllPublicationData!$H:$H,AllPublicationData!$A:$A,'Publication Table'!$B166,AllPublicationData!$B:$B,'Publication Table'!$C$4,AllPublicationData!$D:$D,'Publication Table'!L$7),
IF('Publication Table'!$C$5="Operations cancelled for non-clinical/capacity reasons",
SUMIFS(AllPublicationData!$I:$I,AllPublicationData!$A:$A,'Publication Table'!$B166,AllPublicationData!$B:$B,'Publication Table'!$C$4,AllPublicationData!$D:$D,'Publication Table'!L$7),
IF('Publication Table'!$C$5="Cancellations for other reasons",
SUMIFS(AllPublicationData!$J:$J,AllPublicationData!$A:$A,'Publication Table'!$B166,AllPublicationData!$B:$B,'Publication Table'!$C$4,AllPublicationData!$D:$D,'Publication Table'!L$7)))))))+
IF(AND($C$4="NHS Scotland",$C$5="Total Operations"),
SUMIFS(AllPublicationData!$E:$E,AllPublicationData!$A:$A,'Publication Table'!$B166,AllPublicationData!$B:$B,'Publication Table'!L$7),
IF(AND($C$4="NHS Scotland",$C$5="All Cancelled Operations"),
SUMIFS(AllPublicationData!$F:$F,AllPublicationData!$A:$A,'Publication Table'!$B166,AllPublicationData!$B:$B,'Publication Table'!L$7),
IF(AND($C$4="NHS Scotland",$C$5="Operations cancelled by patient"),
SUMIFS(AllPublicationData!$G:$G,AllPublicationData!$A:$A,'Publication Table'!$B166,AllPublicationData!$B:$B,'Publication Table'!L$7),
IF(AND($C$4="NHS Scotland",$C$5="Operations cancelled for clinical reasons"),
SUMIFS(AllPublicationData!$H:$H,AllPublicationData!$A:$A,'Publication Table'!$B166,AllPublicationData!$B:$B,'Publication Table'!L$7),
IF(AND($C$4="NHS Scotland",$C$5="Operations cancelled for non-clinical/capacity reasons"),
SUMIFS(AllPublicationData!$I:$I,AllPublicationData!$A:$A,'Publication Table'!$B166,AllPublicationData!$B:$B,'Publication Table'!L$7),
IF(AND($C$4="NHS Scotland",$C$5="Cancellations for other reasons"),
SUMIFS(AllPublicationData!$J:$J,AllPublicationData!$A:$A,'Publication Table'!$B166,AllPublicationData!$B:$B,'Publication Table'!L$7)))))))</f>
        <v>0</v>
      </c>
      <c r="M166" s="90">
        <f>IF($C$5="Total Operations",
SUMIFS(AllPublicationData!$E:$E,AllPublicationData!$A:$A,'Publication Table'!$B166,AllPublicationData!$B:$B,'Publication Table'!$C$4,AllPublicationData!$D:$D,'Publication Table'!M$7),
IF('Publication Table'!$C$5="All Cancelled Operations",
SUMIFS(AllPublicationData!$F:$F,AllPublicationData!$A:$A,'Publication Table'!$B166,AllPublicationData!$B:$B,'Publication Table'!$C$4,AllPublicationData!$D:$D,'Publication Table'!M$7),
IF('Publication Table'!$C$5="Operations cancelled by patient",
SUMIFS(AllPublicationData!$G:$G,AllPublicationData!$A:$A,'Publication Table'!$B166,AllPublicationData!$B:$B,'Publication Table'!$C$4,AllPublicationData!$D:$D,'Publication Table'!M$7),
IF('Publication Table'!$C$5="Operations cancelled for clinical reasons",
SUMIFS(AllPublicationData!$G:$G,AllPublicationData!$A:$A,'Publication Table'!$B166,AllPublicationData!$B:$B,'Publication Table'!$C$4,AllPublicationData!$D:$D,'Publication Table'!M$7),
IF('Publication Table'!$C$5="Operations cancelled for non-clinical/capacity reasons",
SUMIFS(AllPublicationData!$G:$G,AllPublicationData!$A:$A,'Publication Table'!$B166,AllPublicationData!$B:$B,'Publication Table'!$C$4,AllPublicationData!$D:$D,'Publication Table'!M$7),
IF('Publication Table'!$C$5="Cancellations for other reasons",
SUMIFS(AllPublicationData!$G:$G,AllPublicationData!$A:$A,'Publication Table'!$B166,AllPublicationData!$B:$B,'Publication Table'!$C$4,AllPublicationData!$D:$D,'Publication Table'!M$7)))))))+
IF(AND($C$4="NHS Scotland",$C$5="Total Operations"),
SUMIFS(AllPublicationData!$E:$E,AllPublicationData!$A:$A,'Publication Table'!$B166,AllPublicationData!$B:$B,'Publication Table'!M$7),
IF(AND($C$4="NHS Scotland",$C$5="All Cancelled Operations"),
SUMIFS(AllPublicationData!$F:$F,AllPublicationData!$A:$A,'Publication Table'!$B166,AllPublicationData!$B:$B,'Publication Table'!M$7),
IF(AND($C$4="NHS Scotland",$C$5="Operations cancelled by patient"),
SUMIFS(AllPublicationData!$G:$G,AllPublicationData!$A:$A,'Publication Table'!$B166,AllPublicationData!$B:$B,'Publication Table'!M$7),
IF(AND($C$4="NHS Scotland",$C$5="Operations cancelled for clinical reasons"),
SUMIFS(AllPublicationData!$H:$H,AllPublicationData!$A:$A,'Publication Table'!$B166,AllPublicationData!$B:$B,'Publication Table'!M$7),
IF(AND($C$4="NHS Scotland",$C$5="Operations cancelled for non-clinical/capacity reasons"),
SUMIFS(AllPublicationData!$I:$I,AllPublicationData!$A:$A,'Publication Table'!$B166,AllPublicationData!$B:$B,'Publication Table'!M$7),
IF(AND($C$4="NHS Scotland",$C$5="Cancellations for other reasons"),
SUMIFS(AllPublicationData!$J:$J,AllPublicationData!$A:$A,'Publication Table'!$B166,AllPublicationData!$B:$B,'Publication Table'!M$7)))))))</f>
        <v>0</v>
      </c>
      <c r="N166" s="90">
        <f>IF($C$5="Total Operations",
SUMIFS(AllPublicationData!$E:$E,AllPublicationData!$A:$A,'Publication Table'!$B166,AllPublicationData!$B:$B,'Publication Table'!$C$4,AllPublicationData!$D:$D,'Publication Table'!N$7),
IF('Publication Table'!$C$5="All Cancelled Operations",
SUMIFS(AllPublicationData!$F:$F,AllPublicationData!$A:$A,'Publication Table'!$B166,AllPublicationData!$B:$B,'Publication Table'!$C$4,AllPublicationData!$D:$D,'Publication Table'!N$7),
IF('Publication Table'!$C$5="Operations cancelled by patient",
SUMIFS(AllPublicationData!$G:$G,AllPublicationData!$A:$A,'Publication Table'!$B166,AllPublicationData!$B:$B,'Publication Table'!$C$4,AllPublicationData!$D:$D,'Publication Table'!N$7),
IF('Publication Table'!$C$5="Operations cancelled for clinical reasons",
SUMIFS(AllPublicationData!$G:$G,AllPublicationData!$A:$A,'Publication Table'!$B166,AllPublicationData!$B:$B,'Publication Table'!$C$4,AllPublicationData!$D:$D,'Publication Table'!N$7),
IF('Publication Table'!$C$5="Operations cancelled for non-clinical/capacity reasons",
SUMIFS(AllPublicationData!$G:$G,AllPublicationData!$A:$A,'Publication Table'!$B166,AllPublicationData!$B:$B,'Publication Table'!$C$4,AllPublicationData!$D:$D,'Publication Table'!N$7),
IF('Publication Table'!$C$5="Cancellations for other reasons",
SUMIFS(AllPublicationData!$G:$G,AllPublicationData!$A:$A,'Publication Table'!$B166,AllPublicationData!$B:$B,'Publication Table'!$C$4,AllPublicationData!$D:$D,'Publication Table'!N$7)))))))+
IF(AND($C$4="NHS Scotland",$C$5="Total Operations"),
SUMIFS(AllPublicationData!$E:$E,AllPublicationData!$A:$A,'Publication Table'!$B166,AllPublicationData!$B:$B,'Publication Table'!N$7),
IF(AND($C$4="NHS Scotland",$C$5="All Cancelled Operations"),
SUMIFS(AllPublicationData!$F:$F,AllPublicationData!$A:$A,'Publication Table'!$B166,AllPublicationData!$B:$B,'Publication Table'!N$7),
IF(AND($C$4="NHS Scotland",$C$5="Operations cancelled by patient"),
SUMIFS(AllPublicationData!$G:$G,AllPublicationData!$A:$A,'Publication Table'!$B166,AllPublicationData!$B:$B,'Publication Table'!N$7),
IF(AND($C$4="NHS Scotland",$C$5="Operations cancelled for clinical reasons"),
SUMIFS(AllPublicationData!$H:$H,AllPublicationData!$A:$A,'Publication Table'!$B166,AllPublicationData!$B:$B,'Publication Table'!N$7),
IF(AND($C$4="NHS Scotland",$C$5="Operations cancelled for non-clinical/capacity reasons"),
SUMIFS(AllPublicationData!$I:$I,AllPublicationData!$A:$A,'Publication Table'!$B166,AllPublicationData!$B:$B,'Publication Table'!N$7),
IF(AND($C$4="NHS Scotland",$C$5="Cancellations for other reasons"),
SUMIFS(AllPublicationData!$J:$J,AllPublicationData!$A:$A,'Publication Table'!$B166,AllPublicationData!$B:$B,'Publication Table'!N$7)))))))</f>
        <v>0</v>
      </c>
      <c r="O166" s="90">
        <f>IF($C$5="Total Operations",
SUMIFS(AllPublicationData!$E:$E,AllPublicationData!$A:$A,'Publication Table'!$B166,AllPublicationData!$B:$B,'Publication Table'!$C$4,AllPublicationData!$D:$D,'Publication Table'!O$7),
IF('Publication Table'!$C$5="All Cancelled Operations",
SUMIFS(AllPublicationData!$F:$F,AllPublicationData!$A:$A,'Publication Table'!$B166,AllPublicationData!$B:$B,'Publication Table'!$C$4,AllPublicationData!$D:$D,'Publication Table'!O$7),
IF('Publication Table'!$C$5="Operations cancelled by patient",
SUMIFS(AllPublicationData!$G:$G,AllPublicationData!$A:$A,'Publication Table'!$B166,AllPublicationData!$B:$B,'Publication Table'!$C$4,AllPublicationData!$D:$D,'Publication Table'!O$7),
IF('Publication Table'!$C$5="Operations cancelled for clinical reasons",
SUMIFS(AllPublicationData!$G:$G,AllPublicationData!$A:$A,'Publication Table'!$B166,AllPublicationData!$B:$B,'Publication Table'!$C$4,AllPublicationData!$D:$D,'Publication Table'!O$7),
IF('Publication Table'!$C$5="Operations cancelled for non-clinical/capacity reasons",
SUMIFS(AllPublicationData!$G:$G,AllPublicationData!$A:$A,'Publication Table'!$B166,AllPublicationData!$B:$B,'Publication Table'!$C$4,AllPublicationData!$D:$D,'Publication Table'!O$7),
IF('Publication Table'!$C$5="Cancellations for other reasons",
SUMIFS(AllPublicationData!$G:$G,AllPublicationData!$A:$A,'Publication Table'!$B166,AllPublicationData!$B:$B,'Publication Table'!$C$4,AllPublicationData!$D:$D,'Publication Table'!O$7)))))))+
IF(AND($C$4="NHS Scotland",$C$5="Total Operations"),
SUMIFS(AllPublicationData!$E:$E,AllPublicationData!$A:$A,'Publication Table'!$B166,AllPublicationData!$B:$B,'Publication Table'!O$7),
IF(AND($C$4="NHS Scotland",$C$5="All Cancelled Operations"),
SUMIFS(AllPublicationData!$F:$F,AllPublicationData!$A:$A,'Publication Table'!$B166,AllPublicationData!$B:$B,'Publication Table'!O$7),
IF(AND($C$4="NHS Scotland",$C$5="Operations cancelled by patient"),
SUMIFS(AllPublicationData!$G:$G,AllPublicationData!$A:$A,'Publication Table'!$B166,AllPublicationData!$B:$B,'Publication Table'!O$7),
IF(AND($C$4="NHS Scotland",$C$5="Operations cancelled for clinical reasons"),
SUMIFS(AllPublicationData!$H:$H,AllPublicationData!$A:$A,'Publication Table'!$B166,AllPublicationData!$B:$B,'Publication Table'!O$7),
IF(AND($C$4="NHS Scotland",$C$5="Operations cancelled for non-clinical/capacity reasons"),
SUMIFS(AllPublicationData!$I:$I,AllPublicationData!$A:$A,'Publication Table'!$B166,AllPublicationData!$B:$B,'Publication Table'!O$7),
IF(AND($C$4="NHS Scotland",$C$5="Cancellations for other reasons"),
SUMIFS(AllPublicationData!$J:$J,AllPublicationData!$A:$A,'Publication Table'!$B166,AllPublicationData!$B:$B,'Publication Table'!O$7)))))))</f>
        <v>0</v>
      </c>
      <c r="P166" s="90">
        <f>IF($C$5="Total Operations",
SUMIFS(AllPublicationData!$E:$E,AllPublicationData!$A:$A,'Publication Table'!$B166,AllPublicationData!$B:$B,'Publication Table'!$C$4,AllPublicationData!$D:$D,'Publication Table'!P$7),
IF('Publication Table'!$C$5="All Cancelled Operations",
SUMIFS(AllPublicationData!$F:$F,AllPublicationData!$A:$A,'Publication Table'!$B166,AllPublicationData!$B:$B,'Publication Table'!$C$4,AllPublicationData!$D:$D,'Publication Table'!P$7),
IF('Publication Table'!$C$5="Operations cancelled by patient",
SUMIFS(AllPublicationData!$G:$G,AllPublicationData!$A:$A,'Publication Table'!$B166,AllPublicationData!$B:$B,'Publication Table'!$C$4,AllPublicationData!$D:$D,'Publication Table'!P$7),
IF('Publication Table'!$C$5="Operations cancelled for clinical reasons",
SUMIFS(AllPublicationData!$G:$G,AllPublicationData!$A:$A,'Publication Table'!$B166,AllPublicationData!$B:$B,'Publication Table'!$C$4,AllPublicationData!$D:$D,'Publication Table'!P$7),
IF('Publication Table'!$C$5="Operations cancelled for non-clinical/capacity reasons",
SUMIFS(AllPublicationData!$G:$G,AllPublicationData!$A:$A,'Publication Table'!$B166,AllPublicationData!$B:$B,'Publication Table'!$C$4,AllPublicationData!$D:$D,'Publication Table'!P$7),
IF('Publication Table'!$C$5="Cancellations for other reasons",
SUMIFS(AllPublicationData!$G:$G,AllPublicationData!$A:$A,'Publication Table'!$B166,AllPublicationData!$B:$B,'Publication Table'!$C$4,AllPublicationData!$D:$D,'Publication Table'!P$7)))))))+
IF(AND($C$4="NHS Scotland",$C$5="Total Operations"),
SUMIFS(AllPublicationData!$E:$E,AllPublicationData!$A:$A,'Publication Table'!$B166,AllPublicationData!$B:$B,'Publication Table'!P$7),
IF(AND($C$4="NHS Scotland",$C$5="All Cancelled Operations"),
SUMIFS(AllPublicationData!$F:$F,AllPublicationData!$A:$A,'Publication Table'!$B166,AllPublicationData!$B:$B,'Publication Table'!P$7),
IF(AND($C$4="NHS Scotland",$C$5="Operations cancelled by patient"),
SUMIFS(AllPublicationData!$G:$G,AllPublicationData!$A:$A,'Publication Table'!$B166,AllPublicationData!$B:$B,'Publication Table'!P$7),
IF(AND($C$4="NHS Scotland",$C$5="Operations cancelled for clinical reasons"),
SUMIFS(AllPublicationData!$H:$H,AllPublicationData!$A:$A,'Publication Table'!$B166,AllPublicationData!$B:$B,'Publication Table'!P$7),
IF(AND($C$4="NHS Scotland",$C$5="Operations cancelled for non-clinical/capacity reasons"),
SUMIFS(AllPublicationData!$I:$I,AllPublicationData!$A:$A,'Publication Table'!$B166,AllPublicationData!$B:$B,'Publication Table'!P$7),
IF(AND($C$4="NHS Scotland",$C$5="Cancellations for other reasons"),
SUMIFS(AllPublicationData!$J:$J,AllPublicationData!$A:$A,'Publication Table'!$B166,AllPublicationData!$B:$B,'Publication Table'!P$7)))))))</f>
        <v>0</v>
      </c>
      <c r="Q166" s="90">
        <f>IF($C$5="Total Operations",
SUMIFS(AllPublicationData!$E:$E,AllPublicationData!$A:$A,'Publication Table'!$B166,AllPublicationData!$B:$B,'Publication Table'!$C$4,AllPublicationData!$D:$D,'Publication Table'!Q$7),
IF('Publication Table'!$C$5="All Cancelled Operations",
SUMIFS(AllPublicationData!$F:$F,AllPublicationData!$A:$A,'Publication Table'!$B166,AllPublicationData!$B:$B,'Publication Table'!$C$4,AllPublicationData!$D:$D,'Publication Table'!Q$7),
IF('Publication Table'!$C$5="Operations cancelled by patient",
SUMIFS(AllPublicationData!$G:$G,AllPublicationData!$A:$A,'Publication Table'!$B166,AllPublicationData!$B:$B,'Publication Table'!$C$4,AllPublicationData!$D:$D,'Publication Table'!Q$7),
IF('Publication Table'!$C$5="Operations cancelled for clinical reasons",
SUMIFS(AllPublicationData!$G:$G,AllPublicationData!$A:$A,'Publication Table'!$B166,AllPublicationData!$B:$B,'Publication Table'!$C$4,AllPublicationData!$D:$D,'Publication Table'!Q$7),
IF('Publication Table'!$C$5="Operations cancelled for non-clinical/capacity reasons",
SUMIFS(AllPublicationData!$G:$G,AllPublicationData!$A:$A,'Publication Table'!$B166,AllPublicationData!$B:$B,'Publication Table'!$C$4,AllPublicationData!$D:$D,'Publication Table'!Q$7),
IF('Publication Table'!$C$5="Cancellations for other reasons",
SUMIFS(AllPublicationData!$G:$G,AllPublicationData!$A:$A,'Publication Table'!$B166,AllPublicationData!$B:$B,'Publication Table'!$C$4,AllPublicationData!$D:$D,'Publication Table'!Q$7)))))))+
IF(AND($C$4="NHS Scotland",$C$5="Total Operations"),
SUMIFS(AllPublicationData!$E:$E,AllPublicationData!$A:$A,'Publication Table'!$B166,AllPublicationData!$B:$B,'Publication Table'!Q$7),
IF(AND($C$4="NHS Scotland",$C$5="All Cancelled Operations"),
SUMIFS(AllPublicationData!$F:$F,AllPublicationData!$A:$A,'Publication Table'!$B166,AllPublicationData!$B:$B,'Publication Table'!Q$7),
IF(AND($C$4="NHS Scotland",$C$5="Operations cancelled by patient"),
SUMIFS(AllPublicationData!$G:$G,AllPublicationData!$A:$A,'Publication Table'!$B166,AllPublicationData!$B:$B,'Publication Table'!Q$7),
IF(AND($C$4="NHS Scotland",$C$5="Operations cancelled for clinical reasons"),
SUMIFS(AllPublicationData!$H:$H,AllPublicationData!$A:$A,'Publication Table'!$B166,AllPublicationData!$B:$B,'Publication Table'!Q$7),
IF(AND($C$4="NHS Scotland",$C$5="Operations cancelled for non-clinical/capacity reasons"),
SUMIFS(AllPublicationData!$I:$I,AllPublicationData!$A:$A,'Publication Table'!$B166,AllPublicationData!$B:$B,'Publication Table'!Q$7),
IF(AND($C$4="NHS Scotland",$C$5="Cancellations for other reasons"),
SUMIFS(AllPublicationData!$J:$J,AllPublicationData!$A:$A,'Publication Table'!$B166,AllPublicationData!$B:$B,'Publication Table'!Q$7)))))))</f>
        <v>0</v>
      </c>
      <c r="R166" s="90">
        <f>IF($C$5="Total Operations",
SUMIFS(AllPublicationData!$E:$E,AllPublicationData!$A:$A,'Publication Table'!$B166,AllPublicationData!$B:$B,'Publication Table'!$C$4,AllPublicationData!$D:$D,'Publication Table'!R$7),
IF('Publication Table'!$C$5="All Cancelled Operations",
SUMIFS(AllPublicationData!$F:$F,AllPublicationData!$A:$A,'Publication Table'!$B166,AllPublicationData!$B:$B,'Publication Table'!$C$4,AllPublicationData!$D:$D,'Publication Table'!R$7),
IF('Publication Table'!$C$5="Operations cancelled by patient",
SUMIFS(AllPublicationData!$G:$G,AllPublicationData!$A:$A,'Publication Table'!$B166,AllPublicationData!$B:$B,'Publication Table'!$C$4,AllPublicationData!$D:$D,'Publication Table'!R$7),
IF('Publication Table'!$C$5="Operations cancelled for clinical reasons",
SUMIFS(AllPublicationData!$G:$G,AllPublicationData!$A:$A,'Publication Table'!$B166,AllPublicationData!$B:$B,'Publication Table'!$C$4,AllPublicationData!$D:$D,'Publication Table'!R$7),
IF('Publication Table'!$C$5="Operations cancelled for non-clinical/capacity reasons",
SUMIFS(AllPublicationData!$G:$G,AllPublicationData!$A:$A,'Publication Table'!$B166,AllPublicationData!$B:$B,'Publication Table'!$C$4,AllPublicationData!$D:$D,'Publication Table'!R$7),
IF('Publication Table'!$C$5="Cancellations for other reasons",
SUMIFS(AllPublicationData!$G:$G,AllPublicationData!$A:$A,'Publication Table'!$B166,AllPublicationData!$B:$B,'Publication Table'!$C$4,AllPublicationData!$D:$D,'Publication Table'!R$7)))))))+
IF(AND($C$4="NHS Scotland",$C$5="Total Operations"),
SUMIFS(AllPublicationData!$E:$E,AllPublicationData!$A:$A,'Publication Table'!$B166,AllPublicationData!$B:$B,'Publication Table'!R$7),
IF(AND($C$4="NHS Scotland",$C$5="All Cancelled Operations"),
SUMIFS(AllPublicationData!$F:$F,AllPublicationData!$A:$A,'Publication Table'!$B166,AllPublicationData!$B:$B,'Publication Table'!R$7),
IF(AND($C$4="NHS Scotland",$C$5="Operations cancelled by patient"),
SUMIFS(AllPublicationData!$G:$G,AllPublicationData!$A:$A,'Publication Table'!$B166,AllPublicationData!$B:$B,'Publication Table'!R$7),
IF(AND($C$4="NHS Scotland",$C$5="Operations cancelled for clinical reasons"),
SUMIFS(AllPublicationData!$H:$H,AllPublicationData!$A:$A,'Publication Table'!$B166,AllPublicationData!$B:$B,'Publication Table'!R$7),
IF(AND($C$4="NHS Scotland",$C$5="Operations cancelled for non-clinical/capacity reasons"),
SUMIFS(AllPublicationData!$I:$I,AllPublicationData!$A:$A,'Publication Table'!$B166,AllPublicationData!$B:$B,'Publication Table'!R$7),
IF(AND($C$4="NHS Scotland",$C$5="Cancellations for other reasons"),
SUMIFS(AllPublicationData!$J:$J,AllPublicationData!$A:$A,'Publication Table'!$B166,AllPublicationData!$B:$B,'Publication Table'!R$7)))))))</f>
        <v>0</v>
      </c>
    </row>
    <row r="167" spans="3:18" x14ac:dyDescent="0.35">
      <c r="C167" s="81">
        <f>IF($C$5="Total Operations",
SUMIFS(AllPublicationData!$E:$E,AllPublicationData!$A:$A,'Publication Table'!$B167,AllPublicationData!$B:$B,'Publication Table'!$C$4),
IF('Publication Table'!$C$5="All Cancelled Operations",
SUMIFS(AllPublicationData!$F:$F,AllPublicationData!$A:$A,'Publication Table'!$B167,AllPublicationData!$B:$B,'Publication Table'!$C$4),
IF('Publication Table'!$C$5="Operations cancelled by patient",
SUMIFS(AllPublicationData!$G:$G,AllPublicationData!$A:$A,'Publication Table'!$B167,AllPublicationData!$B:$B,'Publication Table'!$C$4),
IF('Publication Table'!$C$5="Operations cancelled for clinical reasons",
SUMIFS(AllPublicationData!$H:$H,AllPublicationData!$A:$A,'Publication Table'!$B167,AllPublicationData!$B:$B,'Publication Table'!$C$4),
IF('Publication Table'!$C$5="Operations cancelled for non-clinical/capacity reasons",
SUMIFS(AllPublicationData!$I:$I,AllPublicationData!$A:$A,'Publication Table'!$B167,AllPublicationData!$B:$B,'Publication Table'!$C$4),
IF('Publication Table'!$C$5="Cancellations for other reasons",
SUMIFS(AllPublicationData!$J:$J,AllPublicationData!$A:$A,'Publication Table'!$B167,AllPublicationData!$B:$B,'Publication Table'!$C$4)))))))+
IF(AND($C$4="NHS Scotland",$C$5="Total Operations"),
SUMIFS(AllPublicationData!$E:$E,AllPublicationData!$A:$A,'Publication Table'!$B167),
IF(AND($C$4="NHS Scotland",$C$5="All Cancelled Operations"),
SUMIFS(AllPublicationData!$F:$F,AllPublicationData!$A:$A,'Publication Table'!$B167),
IF(AND($C$4="NHS Scotland",$C$5="Operations cancelled by patient"),
SUMIFS(AllPublicationData!$G:$G,AllPublicationData!$A:$A,'Publication Table'!$B167),
IF(AND($C$4="NHS Scotland",$C$5="Operations cancelled for clinical reasons"),
SUMIFS(AllPublicationData!$H:$H,AllPublicationData!$A:$A,'Publication Table'!$B167),
IF(AND($C$4="NHS Scotland",$C$5="Operations cancelled for non-clinical/capacity reasons"),
SUMIFS(AllPublicationData!$I:$I,AllPublicationData!$A:$A,'Publication Table'!$B167),
IF(AND($C$4="NHS Scotland",$C$5="Cancellations for other reasons"),
SUMIFS(AllPublicationData!$J:$J,AllPublicationData!$A:$A,'Publication Table'!$B167)))))))</f>
        <v>0</v>
      </c>
      <c r="D167" s="90">
        <f>IF($C$5="Total Operations",
SUMIFS(AllPublicationData!$E:$E,AllPublicationData!$A:$A,'Publication Table'!$B167,AllPublicationData!$B:$B,'Publication Table'!$C$4,AllPublicationData!$D:$D,'Publication Table'!D$7),
IF('Publication Table'!$C$5="All Cancelled Operations",
SUMIFS(AllPublicationData!$F:$F,AllPublicationData!$A:$A,'Publication Table'!$B167,AllPublicationData!$B:$B,'Publication Table'!$C$4,AllPublicationData!$D:$D,'Publication Table'!D$7),
IF('Publication Table'!$C$5="Operations cancelled by patient",
SUMIFS(AllPublicationData!$G:$G,AllPublicationData!$A:$A,'Publication Table'!$B167,AllPublicationData!$B:$B,'Publication Table'!$C$4,AllPublicationData!$D:$D,'Publication Table'!D$7),
IF('Publication Table'!$C$5="Operations cancelled for clinical reasons",
SUMIFS(AllPublicationData!$H:$H,AllPublicationData!$A:$A,'Publication Table'!$B167,AllPublicationData!$B:$B,'Publication Table'!$C$4,AllPublicationData!$D:$D,'Publication Table'!D$7),
IF('Publication Table'!$C$5="Operations cancelled for non-clinical/capacity reasons",
SUMIFS(AllPublicationData!$I:$I,AllPublicationData!$A:$A,'Publication Table'!$B167,AllPublicationData!$B:$B,'Publication Table'!$C$4,AllPublicationData!$D:$D,'Publication Table'!D$7),
IF('Publication Table'!$C$5="Cancellations for other reasons",
SUMIFS(AllPublicationData!$J:$J,AllPublicationData!$A:$A,'Publication Table'!$B167,AllPublicationData!$B:$B,'Publication Table'!$C$4,AllPublicationData!$D:$D,'Publication Table'!D$7)))))))+
IF(AND($C$4="NHS Scotland",$C$5="Total Operations"),
SUMIFS(AllPublicationData!$E:$E,AllPublicationData!$A:$A,'Publication Table'!$B167,AllPublicationData!$B:$B,'Publication Table'!D$7),
IF(AND($C$4="NHS Scotland",$C$5="All Cancelled Operations"),
SUMIFS(AllPublicationData!$F:$F,AllPublicationData!$A:$A,'Publication Table'!$B167,AllPublicationData!$B:$B,'Publication Table'!D$7),
IF(AND($C$4="NHS Scotland",$C$5="Operations cancelled by patient"),
SUMIFS(AllPublicationData!$G:$G,AllPublicationData!$A:$A,'Publication Table'!$B167,AllPublicationData!$B:$B,'Publication Table'!D$7),
IF(AND($C$4="NHS Scotland",$C$5="Operations cancelled for clinical reasons"),
SUMIFS(AllPublicationData!$H:$H,AllPublicationData!$A:$A,'Publication Table'!$B167,AllPublicationData!$B:$B,'Publication Table'!D$7),
IF(AND($C$4="NHS Scotland",$C$5="Operations cancelled for non-clinical/capacity reasons"),
SUMIFS(AllPublicationData!$I:$I,AllPublicationData!$A:$A,'Publication Table'!$B167,AllPublicationData!$B:$B,'Publication Table'!D$7),
IF(AND($C$4="NHS Scotland",$C$5="Cancellations for other reasons"),
SUMIFS(AllPublicationData!$J:$J,AllPublicationData!$A:$A,'Publication Table'!$B167,AllPublicationData!$B:$B,'Publication Table'!D$7)))))))</f>
        <v>0</v>
      </c>
      <c r="E167" s="90">
        <f>IF($C$5="Total Operations",
SUMIFS(AllPublicationData!$E:$E,AllPublicationData!$A:$A,'Publication Table'!$B167,AllPublicationData!$B:$B,'Publication Table'!$C$4,AllPublicationData!$D:$D,'Publication Table'!E$7),
IF('Publication Table'!$C$5="All Cancelled Operations",
SUMIFS(AllPublicationData!$F:$F,AllPublicationData!$A:$A,'Publication Table'!$B167,AllPublicationData!$B:$B,'Publication Table'!$C$4,AllPublicationData!$D:$D,'Publication Table'!E$7),
IF('Publication Table'!$C$5="Operations cancelled by patient",
SUMIFS(AllPublicationData!$G:$G,AllPublicationData!$A:$A,'Publication Table'!$B167,AllPublicationData!$B:$B,'Publication Table'!$C$4,AllPublicationData!$D:$D,'Publication Table'!E$7),
IF('Publication Table'!$C$5="Operations cancelled for clinical reasons",
SUMIFS(AllPublicationData!$H:$H,AllPublicationData!$A:$A,'Publication Table'!$B167,AllPublicationData!$B:$B,'Publication Table'!$C$4,AllPublicationData!$D:$D,'Publication Table'!E$7),
IF('Publication Table'!$C$5="Operations cancelled for non-clinical/capacity reasons",
SUMIFS(AllPublicationData!$I:$I,AllPublicationData!$A:$A,'Publication Table'!$B167,AllPublicationData!$B:$B,'Publication Table'!$C$4,AllPublicationData!$D:$D,'Publication Table'!E$7),
IF('Publication Table'!$C$5="Cancellations for other reasons",
SUMIFS(AllPublicationData!$J:$J,AllPublicationData!$A:$A,'Publication Table'!$B167,AllPublicationData!$B:$B,'Publication Table'!$C$4,AllPublicationData!$D:$D,'Publication Table'!E$7)))))))+
IF(AND($C$4="NHS Scotland",$C$5="Total Operations"),
SUMIFS(AllPublicationData!$E:$E,AllPublicationData!$A:$A,'Publication Table'!$B167,AllPublicationData!$B:$B,'Publication Table'!E$7),
IF(AND($C$4="NHS Scotland",$C$5="All Cancelled Operations"),
SUMIFS(AllPublicationData!$F:$F,AllPublicationData!$A:$A,'Publication Table'!$B167,AllPublicationData!$B:$B,'Publication Table'!E$7),
IF(AND($C$4="NHS Scotland",$C$5="Operations cancelled by patient"),
SUMIFS(AllPublicationData!$G:$G,AllPublicationData!$A:$A,'Publication Table'!$B167,AllPublicationData!$B:$B,'Publication Table'!E$7),
IF(AND($C$4="NHS Scotland",$C$5="Operations cancelled for clinical reasons"),
SUMIFS(AllPublicationData!$H:$H,AllPublicationData!$A:$A,'Publication Table'!$B167,AllPublicationData!$B:$B,'Publication Table'!E$7),
IF(AND($C$4="NHS Scotland",$C$5="Operations cancelled for non-clinical/capacity reasons"),
SUMIFS(AllPublicationData!$I:$I,AllPublicationData!$A:$A,'Publication Table'!$B167,AllPublicationData!$B:$B,'Publication Table'!E$7),
IF(AND($C$4="NHS Scotland",$C$5="Cancellations for other reasons"),
SUMIFS(AllPublicationData!$J:$J,AllPublicationData!$A:$A,'Publication Table'!$B167,AllPublicationData!$B:$B,'Publication Table'!E$7)))))))</f>
        <v>0</v>
      </c>
      <c r="F167" s="90">
        <f>IF($C$5="Total Operations",
SUMIFS(AllPublicationData!$E:$E,AllPublicationData!$A:$A,'Publication Table'!$B167,AllPublicationData!$B:$B,'Publication Table'!$C$4,AllPublicationData!$D:$D,'Publication Table'!F$7),
IF('Publication Table'!$C$5="All Cancelled Operations",
SUMIFS(AllPublicationData!$F:$F,AllPublicationData!$A:$A,'Publication Table'!$B167,AllPublicationData!$B:$B,'Publication Table'!$C$4,AllPublicationData!$D:$D,'Publication Table'!F$7),
IF('Publication Table'!$C$5="Operations cancelled by patient",
SUMIFS(AllPublicationData!$G:$G,AllPublicationData!$A:$A,'Publication Table'!$B167,AllPublicationData!$B:$B,'Publication Table'!$C$4,AllPublicationData!$D:$D,'Publication Table'!F$7),
IF('Publication Table'!$C$5="Operations cancelled for clinical reasons",
SUMIFS(AllPublicationData!$H:$H,AllPublicationData!$A:$A,'Publication Table'!$B167,AllPublicationData!$B:$B,'Publication Table'!$C$4,AllPublicationData!$D:$D,'Publication Table'!F$7),
IF('Publication Table'!$C$5="Operations cancelled for non-clinical/capacity reasons",
SUMIFS(AllPublicationData!$I:$I,AllPublicationData!$A:$A,'Publication Table'!$B167,AllPublicationData!$B:$B,'Publication Table'!$C$4,AllPublicationData!$D:$D,'Publication Table'!F$7),
IF('Publication Table'!$C$5="Cancellations for other reasons",
SUMIFS(AllPublicationData!$J:$J,AllPublicationData!$A:$A,'Publication Table'!$B167,AllPublicationData!$B:$B,'Publication Table'!$C$4,AllPublicationData!$D:$D,'Publication Table'!F$7)))))))+
IF(AND($C$4="NHS Scotland",$C$5="Total Operations"),
SUMIFS(AllPublicationData!$E:$E,AllPublicationData!$A:$A,'Publication Table'!$B167,AllPublicationData!$B:$B,'Publication Table'!F$7),
IF(AND($C$4="NHS Scotland",$C$5="All Cancelled Operations"),
SUMIFS(AllPublicationData!$F:$F,AllPublicationData!$A:$A,'Publication Table'!$B167,AllPublicationData!$B:$B,'Publication Table'!F$7),
IF(AND($C$4="NHS Scotland",$C$5="Operations cancelled by patient"),
SUMIFS(AllPublicationData!$G:$G,AllPublicationData!$A:$A,'Publication Table'!$B167,AllPublicationData!$B:$B,'Publication Table'!F$7),
IF(AND($C$4="NHS Scotland",$C$5="Operations cancelled for clinical reasons"),
SUMIFS(AllPublicationData!$H:$H,AllPublicationData!$A:$A,'Publication Table'!$B167,AllPublicationData!$B:$B,'Publication Table'!F$7),
IF(AND($C$4="NHS Scotland",$C$5="Operations cancelled for non-clinical/capacity reasons"),
SUMIFS(AllPublicationData!$I:$I,AllPublicationData!$A:$A,'Publication Table'!$B167,AllPublicationData!$B:$B,'Publication Table'!F$7),
IF(AND($C$4="NHS Scotland",$C$5="Cancellations for other reasons"),
SUMIFS(AllPublicationData!$J:$J,AllPublicationData!$A:$A,'Publication Table'!$B167,AllPublicationData!$B:$B,'Publication Table'!F$7)))))))</f>
        <v>0</v>
      </c>
      <c r="G167" s="90">
        <f>IF($C$5="Total Operations",
SUMIFS(AllPublicationData!$E:$E,AllPublicationData!$A:$A,'Publication Table'!$B167,AllPublicationData!$B:$B,'Publication Table'!$C$4,AllPublicationData!$D:$D,'Publication Table'!G$7),
IF('Publication Table'!$C$5="All Cancelled Operations",
SUMIFS(AllPublicationData!$F:$F,AllPublicationData!$A:$A,'Publication Table'!$B167,AllPublicationData!$B:$B,'Publication Table'!$C$4,AllPublicationData!$D:$D,'Publication Table'!G$7),
IF('Publication Table'!$C$5="Operations cancelled by patient",
SUMIFS(AllPublicationData!$G:$G,AllPublicationData!$A:$A,'Publication Table'!$B167,AllPublicationData!$B:$B,'Publication Table'!$C$4,AllPublicationData!$D:$D,'Publication Table'!G$7),
IF('Publication Table'!$C$5="Operations cancelled for clinical reasons",
SUMIFS(AllPublicationData!$H:$H,AllPublicationData!$A:$A,'Publication Table'!$B167,AllPublicationData!$B:$B,'Publication Table'!$C$4,AllPublicationData!$D:$D,'Publication Table'!G$7),
IF('Publication Table'!$C$5="Operations cancelled for non-clinical/capacity reasons",
SUMIFS(AllPublicationData!$I:$I,AllPublicationData!$A:$A,'Publication Table'!$B167,AllPublicationData!$B:$B,'Publication Table'!$C$4,AllPublicationData!$D:$D,'Publication Table'!G$7),
IF('Publication Table'!$C$5="Cancellations for other reasons",
SUMIFS(AllPublicationData!$J:$J,AllPublicationData!$A:$A,'Publication Table'!$B167,AllPublicationData!$B:$B,'Publication Table'!$C$4,AllPublicationData!$D:$D,'Publication Table'!G$7)))))))+
IF(AND($C$4="NHS Scotland",$C$5="Total Operations"),
SUMIFS(AllPublicationData!$E:$E,AllPublicationData!$A:$A,'Publication Table'!$B167,AllPublicationData!$B:$B,'Publication Table'!G$7),
IF(AND($C$4="NHS Scotland",$C$5="All Cancelled Operations"),
SUMIFS(AllPublicationData!$F:$F,AllPublicationData!$A:$A,'Publication Table'!$B167,AllPublicationData!$B:$B,'Publication Table'!G$7),
IF(AND($C$4="NHS Scotland",$C$5="Operations cancelled by patient"),
SUMIFS(AllPublicationData!$G:$G,AllPublicationData!$A:$A,'Publication Table'!$B167,AllPublicationData!$B:$B,'Publication Table'!G$7),
IF(AND($C$4="NHS Scotland",$C$5="Operations cancelled for clinical reasons"),
SUMIFS(AllPublicationData!$H:$H,AllPublicationData!$A:$A,'Publication Table'!$B167,AllPublicationData!$B:$B,'Publication Table'!G$7),
IF(AND($C$4="NHS Scotland",$C$5="Operations cancelled for non-clinical/capacity reasons"),
SUMIFS(AllPublicationData!$I:$I,AllPublicationData!$A:$A,'Publication Table'!$B167,AllPublicationData!$B:$B,'Publication Table'!G$7),
IF(AND($C$4="NHS Scotland",$C$5="Cancellations for other reasons"),
SUMIFS(AllPublicationData!$J:$J,AllPublicationData!$A:$A,'Publication Table'!$B167,AllPublicationData!$B:$B,'Publication Table'!G$7)))))))</f>
        <v>0</v>
      </c>
      <c r="H167" s="90">
        <f>IF($C$5="Total Operations",
SUMIFS(AllPublicationData!$E:$E,AllPublicationData!$A:$A,'Publication Table'!$B167,AllPublicationData!$B:$B,'Publication Table'!$C$4,AllPublicationData!$D:$D,'Publication Table'!H$7),
IF('Publication Table'!$C$5="All Cancelled Operations",
SUMIFS(AllPublicationData!$F:$F,AllPublicationData!$A:$A,'Publication Table'!$B167,AllPublicationData!$B:$B,'Publication Table'!$C$4,AllPublicationData!$D:$D,'Publication Table'!H$7),
IF('Publication Table'!$C$5="Operations cancelled by patient",
SUMIFS(AllPublicationData!$G:$G,AllPublicationData!$A:$A,'Publication Table'!$B167,AllPublicationData!$B:$B,'Publication Table'!$C$4,AllPublicationData!$D:$D,'Publication Table'!H$7),
IF('Publication Table'!$C$5="Operations cancelled for clinical reasons",
SUMIFS(AllPublicationData!$H:$H,AllPublicationData!$A:$A,'Publication Table'!$B167,AllPublicationData!$B:$B,'Publication Table'!$C$4,AllPublicationData!$D:$D,'Publication Table'!H$7),
IF('Publication Table'!$C$5="Operations cancelled for non-clinical/capacity reasons",
SUMIFS(AllPublicationData!$I:$I,AllPublicationData!$A:$A,'Publication Table'!$B167,AllPublicationData!$B:$B,'Publication Table'!$C$4,AllPublicationData!$D:$D,'Publication Table'!H$7),
IF('Publication Table'!$C$5="Cancellations for other reasons",
SUMIFS(AllPublicationData!$J:$J,AllPublicationData!$A:$A,'Publication Table'!$B167,AllPublicationData!$B:$B,'Publication Table'!$C$4,AllPublicationData!$D:$D,'Publication Table'!H$7)))))))+
IF(AND($C$4="NHS Scotland",$C$5="Total Operations"),
SUMIFS(AllPublicationData!$E:$E,AllPublicationData!$A:$A,'Publication Table'!$B167,AllPublicationData!$B:$B,'Publication Table'!H$7),
IF(AND($C$4="NHS Scotland",$C$5="All Cancelled Operations"),
SUMIFS(AllPublicationData!$F:$F,AllPublicationData!$A:$A,'Publication Table'!$B167,AllPublicationData!$B:$B,'Publication Table'!H$7),
IF(AND($C$4="NHS Scotland",$C$5="Operations cancelled by patient"),
SUMIFS(AllPublicationData!$G:$G,AllPublicationData!$A:$A,'Publication Table'!$B167,AllPublicationData!$B:$B,'Publication Table'!H$7),
IF(AND($C$4="NHS Scotland",$C$5="Operations cancelled for clinical reasons"),
SUMIFS(AllPublicationData!$H:$H,AllPublicationData!$A:$A,'Publication Table'!$B167,AllPublicationData!$B:$B,'Publication Table'!H$7),
IF(AND($C$4="NHS Scotland",$C$5="Operations cancelled for non-clinical/capacity reasons"),
SUMIFS(AllPublicationData!$I:$I,AllPublicationData!$A:$A,'Publication Table'!$B167,AllPublicationData!$B:$B,'Publication Table'!H$7),
IF(AND($C$4="NHS Scotland",$C$5="Cancellations for other reasons"),
SUMIFS(AllPublicationData!$J:$J,AllPublicationData!$A:$A,'Publication Table'!$B167,AllPublicationData!$B:$B,'Publication Table'!H$7)))))))</f>
        <v>0</v>
      </c>
      <c r="I167" s="90">
        <f>IF($C$5="Total Operations",
SUMIFS(AllPublicationData!$E:$E,AllPublicationData!$A:$A,'Publication Table'!$B167,AllPublicationData!$B:$B,'Publication Table'!$C$4,AllPublicationData!$D:$D,'Publication Table'!I$7),
IF('Publication Table'!$C$5="All Cancelled Operations",
SUMIFS(AllPublicationData!$F:$F,AllPublicationData!$A:$A,'Publication Table'!$B167,AllPublicationData!$B:$B,'Publication Table'!$C$4,AllPublicationData!$D:$D,'Publication Table'!I$7),
IF('Publication Table'!$C$5="Operations cancelled by patient",
SUMIFS(AllPublicationData!$G:$G,AllPublicationData!$A:$A,'Publication Table'!$B167,AllPublicationData!$B:$B,'Publication Table'!$C$4,AllPublicationData!$D:$D,'Publication Table'!I$7),
IF('Publication Table'!$C$5="Operations cancelled for clinical reasons",
SUMIFS(AllPublicationData!$H:$H,AllPublicationData!$A:$A,'Publication Table'!$B167,AllPublicationData!$B:$B,'Publication Table'!$C$4,AllPublicationData!$D:$D,'Publication Table'!I$7),
IF('Publication Table'!$C$5="Operations cancelled for non-clinical/capacity reasons",
SUMIFS(AllPublicationData!$I:$I,AllPublicationData!$A:$A,'Publication Table'!$B167,AllPublicationData!$B:$B,'Publication Table'!$C$4,AllPublicationData!$D:$D,'Publication Table'!I$7),
IF('Publication Table'!$C$5="Cancellations for other reasons",
SUMIFS(AllPublicationData!$J:$J,AllPublicationData!$A:$A,'Publication Table'!$B167,AllPublicationData!$B:$B,'Publication Table'!$C$4,AllPublicationData!$D:$D,'Publication Table'!I$7)))))))+
IF(AND($C$4="NHS Scotland",$C$5="Total Operations"),
SUMIFS(AllPublicationData!$E:$E,AllPublicationData!$A:$A,'Publication Table'!$B167,AllPublicationData!$B:$B,'Publication Table'!I$7),
IF(AND($C$4="NHS Scotland",$C$5="All Cancelled Operations"),
SUMIFS(AllPublicationData!$F:$F,AllPublicationData!$A:$A,'Publication Table'!$B167,AllPublicationData!$B:$B,'Publication Table'!I$7),
IF(AND($C$4="NHS Scotland",$C$5="Operations cancelled by patient"),
SUMIFS(AllPublicationData!$G:$G,AllPublicationData!$A:$A,'Publication Table'!$B167,AllPublicationData!$B:$B,'Publication Table'!I$7),
IF(AND($C$4="NHS Scotland",$C$5="Operations cancelled for clinical reasons"),
SUMIFS(AllPublicationData!$H:$H,AllPublicationData!$A:$A,'Publication Table'!$B167,AllPublicationData!$B:$B,'Publication Table'!I$7),
IF(AND($C$4="NHS Scotland",$C$5="Operations cancelled for non-clinical/capacity reasons"),
SUMIFS(AllPublicationData!$I:$I,AllPublicationData!$A:$A,'Publication Table'!$B167,AllPublicationData!$B:$B,'Publication Table'!I$7),
IF(AND($C$4="NHS Scotland",$C$5="Cancellations for other reasons"),
SUMIFS(AllPublicationData!$J:$J,AllPublicationData!$A:$A,'Publication Table'!$B167,AllPublicationData!$B:$B,'Publication Table'!I$7)))))))</f>
        <v>0</v>
      </c>
      <c r="J167" s="90">
        <f>IF($C$5="Total Operations",
SUMIFS(AllPublicationData!$E:$E,AllPublicationData!$A:$A,'Publication Table'!$B167,AllPublicationData!$B:$B,'Publication Table'!$C$4,AllPublicationData!$D:$D,'Publication Table'!J$7),
IF('Publication Table'!$C$5="All Cancelled Operations",
SUMIFS(AllPublicationData!$F:$F,AllPublicationData!$A:$A,'Publication Table'!$B167,AllPublicationData!$B:$B,'Publication Table'!$C$4,AllPublicationData!$D:$D,'Publication Table'!J$7),
IF('Publication Table'!$C$5="Operations cancelled by patient",
SUMIFS(AllPublicationData!$G:$G,AllPublicationData!$A:$A,'Publication Table'!$B167,AllPublicationData!$B:$B,'Publication Table'!$C$4,AllPublicationData!$D:$D,'Publication Table'!J$7),
IF('Publication Table'!$C$5="Operations cancelled for clinical reasons",
SUMIFS(AllPublicationData!$H:$H,AllPublicationData!$A:$A,'Publication Table'!$B167,AllPublicationData!$B:$B,'Publication Table'!$C$4,AllPublicationData!$D:$D,'Publication Table'!J$7),
IF('Publication Table'!$C$5="Operations cancelled for non-clinical/capacity reasons",
SUMIFS(AllPublicationData!$I:$I,AllPublicationData!$A:$A,'Publication Table'!$B167,AllPublicationData!$B:$B,'Publication Table'!$C$4,AllPublicationData!$D:$D,'Publication Table'!J$7),
IF('Publication Table'!$C$5="Cancellations for other reasons",
SUMIFS(AllPublicationData!$J:$J,AllPublicationData!$A:$A,'Publication Table'!$B167,AllPublicationData!$B:$B,'Publication Table'!$C$4,AllPublicationData!$D:$D,'Publication Table'!J$7)))))))+
IF(AND($C$4="NHS Scotland",$C$5="Total Operations"),
SUMIFS(AllPublicationData!$E:$E,AllPublicationData!$A:$A,'Publication Table'!$B167,AllPublicationData!$B:$B,'Publication Table'!J$7),
IF(AND($C$4="NHS Scotland",$C$5="All Cancelled Operations"),
SUMIFS(AllPublicationData!$F:$F,AllPublicationData!$A:$A,'Publication Table'!$B167,AllPublicationData!$B:$B,'Publication Table'!J$7),
IF(AND($C$4="NHS Scotland",$C$5="Operations cancelled by patient"),
SUMIFS(AllPublicationData!$G:$G,AllPublicationData!$A:$A,'Publication Table'!$B167,AllPublicationData!$B:$B,'Publication Table'!J$7),
IF(AND($C$4="NHS Scotland",$C$5="Operations cancelled for clinical reasons"),
SUMIFS(AllPublicationData!$H:$H,AllPublicationData!$A:$A,'Publication Table'!$B167,AllPublicationData!$B:$B,'Publication Table'!J$7),
IF(AND($C$4="NHS Scotland",$C$5="Operations cancelled for non-clinical/capacity reasons"),
SUMIFS(AllPublicationData!$I:$I,AllPublicationData!$A:$A,'Publication Table'!$B167,AllPublicationData!$B:$B,'Publication Table'!J$7),
IF(AND($C$4="NHS Scotland",$C$5="Cancellations for other reasons"),
SUMIFS(AllPublicationData!$J:$J,AllPublicationData!$A:$A,'Publication Table'!$B167,AllPublicationData!$B:$B,'Publication Table'!J$7)))))))</f>
        <v>0</v>
      </c>
      <c r="K167" s="90">
        <f>IF($C$5="Total Operations",
SUMIFS(AllPublicationData!$E:$E,AllPublicationData!$A:$A,'Publication Table'!$B167,AllPublicationData!$B:$B,'Publication Table'!$C$4,AllPublicationData!$D:$D,'Publication Table'!K$7),
IF('Publication Table'!$C$5="All Cancelled Operations",
SUMIFS(AllPublicationData!$F:$F,AllPublicationData!$A:$A,'Publication Table'!$B167,AllPublicationData!$B:$B,'Publication Table'!$C$4,AllPublicationData!$D:$D,'Publication Table'!K$7),
IF('Publication Table'!$C$5="Operations cancelled by patient",
SUMIFS(AllPublicationData!$G:$G,AllPublicationData!$A:$A,'Publication Table'!$B167,AllPublicationData!$B:$B,'Publication Table'!$C$4,AllPublicationData!$D:$D,'Publication Table'!K$7),
IF('Publication Table'!$C$5="Operations cancelled for clinical reasons",
SUMIFS(AllPublicationData!$H:$H,AllPublicationData!$A:$A,'Publication Table'!$B167,AllPublicationData!$B:$B,'Publication Table'!$C$4,AllPublicationData!$D:$D,'Publication Table'!K$7),
IF('Publication Table'!$C$5="Operations cancelled for non-clinical/capacity reasons",
SUMIFS(AllPublicationData!$I:$I,AllPublicationData!$A:$A,'Publication Table'!$B167,AllPublicationData!$B:$B,'Publication Table'!$C$4,AllPublicationData!$D:$D,'Publication Table'!K$7),
IF('Publication Table'!$C$5="Cancellations for other reasons",
SUMIFS(AllPublicationData!$J:$J,AllPublicationData!$A:$A,'Publication Table'!$B167,AllPublicationData!$B:$B,'Publication Table'!$C$4,AllPublicationData!$D:$D,'Publication Table'!K$7)))))))+
IF(AND($C$4="NHS Scotland",$C$5="Total Operations"),
SUMIFS(AllPublicationData!$E:$E,AllPublicationData!$A:$A,'Publication Table'!$B167,AllPublicationData!$B:$B,'Publication Table'!K$7),
IF(AND($C$4="NHS Scotland",$C$5="All Cancelled Operations"),
SUMIFS(AllPublicationData!$F:$F,AllPublicationData!$A:$A,'Publication Table'!$B167,AllPublicationData!$B:$B,'Publication Table'!K$7),
IF(AND($C$4="NHS Scotland",$C$5="Operations cancelled by patient"),
SUMIFS(AllPublicationData!$G:$G,AllPublicationData!$A:$A,'Publication Table'!$B167,AllPublicationData!$B:$B,'Publication Table'!K$7),
IF(AND($C$4="NHS Scotland",$C$5="Operations cancelled for clinical reasons"),
SUMIFS(AllPublicationData!$H:$H,AllPublicationData!$A:$A,'Publication Table'!$B167,AllPublicationData!$B:$B,'Publication Table'!K$7),
IF(AND($C$4="NHS Scotland",$C$5="Operations cancelled for non-clinical/capacity reasons"),
SUMIFS(AllPublicationData!$I:$I,AllPublicationData!$A:$A,'Publication Table'!$B167,AllPublicationData!$B:$B,'Publication Table'!K$7),
IF(AND($C$4="NHS Scotland",$C$5="Cancellations for other reasons"),
SUMIFS(AllPublicationData!$J:$J,AllPublicationData!$A:$A,'Publication Table'!$B167,AllPublicationData!$B:$B,'Publication Table'!K$7)))))))</f>
        <v>0</v>
      </c>
      <c r="L167" s="90">
        <f>IF($C$5="Total Operations",
SUMIFS(AllPublicationData!$E:$E,AllPublicationData!$A:$A,'Publication Table'!$B167,AllPublicationData!$B:$B,'Publication Table'!$C$4,AllPublicationData!$D:$D,'Publication Table'!L$7),
IF('Publication Table'!$C$5="All Cancelled Operations",
SUMIFS(AllPublicationData!$F:$F,AllPublicationData!$A:$A,'Publication Table'!$B167,AllPublicationData!$B:$B,'Publication Table'!$C$4,AllPublicationData!$D:$D,'Publication Table'!L$7),
IF('Publication Table'!$C$5="Operations cancelled by patient",
SUMIFS(AllPublicationData!$G:$G,AllPublicationData!$A:$A,'Publication Table'!$B167,AllPublicationData!$B:$B,'Publication Table'!$C$4,AllPublicationData!$D:$D,'Publication Table'!L$7),
IF('Publication Table'!$C$5="Operations cancelled for clinical reasons",
SUMIFS(AllPublicationData!$H:$H,AllPublicationData!$A:$A,'Publication Table'!$B167,AllPublicationData!$B:$B,'Publication Table'!$C$4,AllPublicationData!$D:$D,'Publication Table'!L$7),
IF('Publication Table'!$C$5="Operations cancelled for non-clinical/capacity reasons",
SUMIFS(AllPublicationData!$I:$I,AllPublicationData!$A:$A,'Publication Table'!$B167,AllPublicationData!$B:$B,'Publication Table'!$C$4,AllPublicationData!$D:$D,'Publication Table'!L$7),
IF('Publication Table'!$C$5="Cancellations for other reasons",
SUMIFS(AllPublicationData!$J:$J,AllPublicationData!$A:$A,'Publication Table'!$B167,AllPublicationData!$B:$B,'Publication Table'!$C$4,AllPublicationData!$D:$D,'Publication Table'!L$7)))))))+
IF(AND($C$4="NHS Scotland",$C$5="Total Operations"),
SUMIFS(AllPublicationData!$E:$E,AllPublicationData!$A:$A,'Publication Table'!$B167,AllPublicationData!$B:$B,'Publication Table'!L$7),
IF(AND($C$4="NHS Scotland",$C$5="All Cancelled Operations"),
SUMIFS(AllPublicationData!$F:$F,AllPublicationData!$A:$A,'Publication Table'!$B167,AllPublicationData!$B:$B,'Publication Table'!L$7),
IF(AND($C$4="NHS Scotland",$C$5="Operations cancelled by patient"),
SUMIFS(AllPublicationData!$G:$G,AllPublicationData!$A:$A,'Publication Table'!$B167,AllPublicationData!$B:$B,'Publication Table'!L$7),
IF(AND($C$4="NHS Scotland",$C$5="Operations cancelled for clinical reasons"),
SUMIFS(AllPublicationData!$H:$H,AllPublicationData!$A:$A,'Publication Table'!$B167,AllPublicationData!$B:$B,'Publication Table'!L$7),
IF(AND($C$4="NHS Scotland",$C$5="Operations cancelled for non-clinical/capacity reasons"),
SUMIFS(AllPublicationData!$I:$I,AllPublicationData!$A:$A,'Publication Table'!$B167,AllPublicationData!$B:$B,'Publication Table'!L$7),
IF(AND($C$4="NHS Scotland",$C$5="Cancellations for other reasons"),
SUMIFS(AllPublicationData!$J:$J,AllPublicationData!$A:$A,'Publication Table'!$B167,AllPublicationData!$B:$B,'Publication Table'!L$7)))))))</f>
        <v>0</v>
      </c>
      <c r="M167" s="90">
        <f>IF($C$5="Total Operations",
SUMIFS(AllPublicationData!$E:$E,AllPublicationData!$A:$A,'Publication Table'!$B167,AllPublicationData!$B:$B,'Publication Table'!$C$4,AllPublicationData!$D:$D,'Publication Table'!M$7),
IF('Publication Table'!$C$5="All Cancelled Operations",
SUMIFS(AllPublicationData!$F:$F,AllPublicationData!$A:$A,'Publication Table'!$B167,AllPublicationData!$B:$B,'Publication Table'!$C$4,AllPublicationData!$D:$D,'Publication Table'!M$7),
IF('Publication Table'!$C$5="Operations cancelled by patient",
SUMIFS(AllPublicationData!$G:$G,AllPublicationData!$A:$A,'Publication Table'!$B167,AllPublicationData!$B:$B,'Publication Table'!$C$4,AllPublicationData!$D:$D,'Publication Table'!M$7),
IF('Publication Table'!$C$5="Operations cancelled for clinical reasons",
SUMIFS(AllPublicationData!$G:$G,AllPublicationData!$A:$A,'Publication Table'!$B167,AllPublicationData!$B:$B,'Publication Table'!$C$4,AllPublicationData!$D:$D,'Publication Table'!M$7),
IF('Publication Table'!$C$5="Operations cancelled for non-clinical/capacity reasons",
SUMIFS(AllPublicationData!$G:$G,AllPublicationData!$A:$A,'Publication Table'!$B167,AllPublicationData!$B:$B,'Publication Table'!$C$4,AllPublicationData!$D:$D,'Publication Table'!M$7),
IF('Publication Table'!$C$5="Cancellations for other reasons",
SUMIFS(AllPublicationData!$G:$G,AllPublicationData!$A:$A,'Publication Table'!$B167,AllPublicationData!$B:$B,'Publication Table'!$C$4,AllPublicationData!$D:$D,'Publication Table'!M$7)))))))+
IF(AND($C$4="NHS Scotland",$C$5="Total Operations"),
SUMIFS(AllPublicationData!$E:$E,AllPublicationData!$A:$A,'Publication Table'!$B167,AllPublicationData!$B:$B,'Publication Table'!M$7),
IF(AND($C$4="NHS Scotland",$C$5="All Cancelled Operations"),
SUMIFS(AllPublicationData!$F:$F,AllPublicationData!$A:$A,'Publication Table'!$B167,AllPublicationData!$B:$B,'Publication Table'!M$7),
IF(AND($C$4="NHS Scotland",$C$5="Operations cancelled by patient"),
SUMIFS(AllPublicationData!$G:$G,AllPublicationData!$A:$A,'Publication Table'!$B167,AllPublicationData!$B:$B,'Publication Table'!M$7),
IF(AND($C$4="NHS Scotland",$C$5="Operations cancelled for clinical reasons"),
SUMIFS(AllPublicationData!$H:$H,AllPublicationData!$A:$A,'Publication Table'!$B167,AllPublicationData!$B:$B,'Publication Table'!M$7),
IF(AND($C$4="NHS Scotland",$C$5="Operations cancelled for non-clinical/capacity reasons"),
SUMIFS(AllPublicationData!$I:$I,AllPublicationData!$A:$A,'Publication Table'!$B167,AllPublicationData!$B:$B,'Publication Table'!M$7),
IF(AND($C$4="NHS Scotland",$C$5="Cancellations for other reasons"),
SUMIFS(AllPublicationData!$J:$J,AllPublicationData!$A:$A,'Publication Table'!$B167,AllPublicationData!$B:$B,'Publication Table'!M$7)))))))</f>
        <v>0</v>
      </c>
      <c r="N167" s="90">
        <f>IF($C$5="Total Operations",
SUMIFS(AllPublicationData!$E:$E,AllPublicationData!$A:$A,'Publication Table'!$B167,AllPublicationData!$B:$B,'Publication Table'!$C$4,AllPublicationData!$D:$D,'Publication Table'!N$7),
IF('Publication Table'!$C$5="All Cancelled Operations",
SUMIFS(AllPublicationData!$F:$F,AllPublicationData!$A:$A,'Publication Table'!$B167,AllPublicationData!$B:$B,'Publication Table'!$C$4,AllPublicationData!$D:$D,'Publication Table'!N$7),
IF('Publication Table'!$C$5="Operations cancelled by patient",
SUMIFS(AllPublicationData!$G:$G,AllPublicationData!$A:$A,'Publication Table'!$B167,AllPublicationData!$B:$B,'Publication Table'!$C$4,AllPublicationData!$D:$D,'Publication Table'!N$7),
IF('Publication Table'!$C$5="Operations cancelled for clinical reasons",
SUMIFS(AllPublicationData!$G:$G,AllPublicationData!$A:$A,'Publication Table'!$B167,AllPublicationData!$B:$B,'Publication Table'!$C$4,AllPublicationData!$D:$D,'Publication Table'!N$7),
IF('Publication Table'!$C$5="Operations cancelled for non-clinical/capacity reasons",
SUMIFS(AllPublicationData!$G:$G,AllPublicationData!$A:$A,'Publication Table'!$B167,AllPublicationData!$B:$B,'Publication Table'!$C$4,AllPublicationData!$D:$D,'Publication Table'!N$7),
IF('Publication Table'!$C$5="Cancellations for other reasons",
SUMIFS(AllPublicationData!$G:$G,AllPublicationData!$A:$A,'Publication Table'!$B167,AllPublicationData!$B:$B,'Publication Table'!$C$4,AllPublicationData!$D:$D,'Publication Table'!N$7)))))))+
IF(AND($C$4="NHS Scotland",$C$5="Total Operations"),
SUMIFS(AllPublicationData!$E:$E,AllPublicationData!$A:$A,'Publication Table'!$B167,AllPublicationData!$B:$B,'Publication Table'!N$7),
IF(AND($C$4="NHS Scotland",$C$5="All Cancelled Operations"),
SUMIFS(AllPublicationData!$F:$F,AllPublicationData!$A:$A,'Publication Table'!$B167,AllPublicationData!$B:$B,'Publication Table'!N$7),
IF(AND($C$4="NHS Scotland",$C$5="Operations cancelled by patient"),
SUMIFS(AllPublicationData!$G:$G,AllPublicationData!$A:$A,'Publication Table'!$B167,AllPublicationData!$B:$B,'Publication Table'!N$7),
IF(AND($C$4="NHS Scotland",$C$5="Operations cancelled for clinical reasons"),
SUMIFS(AllPublicationData!$H:$H,AllPublicationData!$A:$A,'Publication Table'!$B167,AllPublicationData!$B:$B,'Publication Table'!N$7),
IF(AND($C$4="NHS Scotland",$C$5="Operations cancelled for non-clinical/capacity reasons"),
SUMIFS(AllPublicationData!$I:$I,AllPublicationData!$A:$A,'Publication Table'!$B167,AllPublicationData!$B:$B,'Publication Table'!N$7),
IF(AND($C$4="NHS Scotland",$C$5="Cancellations for other reasons"),
SUMIFS(AllPublicationData!$J:$J,AllPublicationData!$A:$A,'Publication Table'!$B167,AllPublicationData!$B:$B,'Publication Table'!N$7)))))))</f>
        <v>0</v>
      </c>
      <c r="O167" s="90">
        <f>IF($C$5="Total Operations",
SUMIFS(AllPublicationData!$E:$E,AllPublicationData!$A:$A,'Publication Table'!$B167,AllPublicationData!$B:$B,'Publication Table'!$C$4,AllPublicationData!$D:$D,'Publication Table'!O$7),
IF('Publication Table'!$C$5="All Cancelled Operations",
SUMIFS(AllPublicationData!$F:$F,AllPublicationData!$A:$A,'Publication Table'!$B167,AllPublicationData!$B:$B,'Publication Table'!$C$4,AllPublicationData!$D:$D,'Publication Table'!O$7),
IF('Publication Table'!$C$5="Operations cancelled by patient",
SUMIFS(AllPublicationData!$G:$G,AllPublicationData!$A:$A,'Publication Table'!$B167,AllPublicationData!$B:$B,'Publication Table'!$C$4,AllPublicationData!$D:$D,'Publication Table'!O$7),
IF('Publication Table'!$C$5="Operations cancelled for clinical reasons",
SUMIFS(AllPublicationData!$G:$G,AllPublicationData!$A:$A,'Publication Table'!$B167,AllPublicationData!$B:$B,'Publication Table'!$C$4,AllPublicationData!$D:$D,'Publication Table'!O$7),
IF('Publication Table'!$C$5="Operations cancelled for non-clinical/capacity reasons",
SUMIFS(AllPublicationData!$G:$G,AllPublicationData!$A:$A,'Publication Table'!$B167,AllPublicationData!$B:$B,'Publication Table'!$C$4,AllPublicationData!$D:$D,'Publication Table'!O$7),
IF('Publication Table'!$C$5="Cancellations for other reasons",
SUMIFS(AllPublicationData!$G:$G,AllPublicationData!$A:$A,'Publication Table'!$B167,AllPublicationData!$B:$B,'Publication Table'!$C$4,AllPublicationData!$D:$D,'Publication Table'!O$7)))))))+
IF(AND($C$4="NHS Scotland",$C$5="Total Operations"),
SUMIFS(AllPublicationData!$E:$E,AllPublicationData!$A:$A,'Publication Table'!$B167,AllPublicationData!$B:$B,'Publication Table'!O$7),
IF(AND($C$4="NHS Scotland",$C$5="All Cancelled Operations"),
SUMIFS(AllPublicationData!$F:$F,AllPublicationData!$A:$A,'Publication Table'!$B167,AllPublicationData!$B:$B,'Publication Table'!O$7),
IF(AND($C$4="NHS Scotland",$C$5="Operations cancelled by patient"),
SUMIFS(AllPublicationData!$G:$G,AllPublicationData!$A:$A,'Publication Table'!$B167,AllPublicationData!$B:$B,'Publication Table'!O$7),
IF(AND($C$4="NHS Scotland",$C$5="Operations cancelled for clinical reasons"),
SUMIFS(AllPublicationData!$H:$H,AllPublicationData!$A:$A,'Publication Table'!$B167,AllPublicationData!$B:$B,'Publication Table'!O$7),
IF(AND($C$4="NHS Scotland",$C$5="Operations cancelled for non-clinical/capacity reasons"),
SUMIFS(AllPublicationData!$I:$I,AllPublicationData!$A:$A,'Publication Table'!$B167,AllPublicationData!$B:$B,'Publication Table'!O$7),
IF(AND($C$4="NHS Scotland",$C$5="Cancellations for other reasons"),
SUMIFS(AllPublicationData!$J:$J,AllPublicationData!$A:$A,'Publication Table'!$B167,AllPublicationData!$B:$B,'Publication Table'!O$7)))))))</f>
        <v>0</v>
      </c>
      <c r="P167" s="90">
        <f>IF($C$5="Total Operations",
SUMIFS(AllPublicationData!$E:$E,AllPublicationData!$A:$A,'Publication Table'!$B167,AllPublicationData!$B:$B,'Publication Table'!$C$4,AllPublicationData!$D:$D,'Publication Table'!P$7),
IF('Publication Table'!$C$5="All Cancelled Operations",
SUMIFS(AllPublicationData!$F:$F,AllPublicationData!$A:$A,'Publication Table'!$B167,AllPublicationData!$B:$B,'Publication Table'!$C$4,AllPublicationData!$D:$D,'Publication Table'!P$7),
IF('Publication Table'!$C$5="Operations cancelled by patient",
SUMIFS(AllPublicationData!$G:$G,AllPublicationData!$A:$A,'Publication Table'!$B167,AllPublicationData!$B:$B,'Publication Table'!$C$4,AllPublicationData!$D:$D,'Publication Table'!P$7),
IF('Publication Table'!$C$5="Operations cancelled for clinical reasons",
SUMIFS(AllPublicationData!$G:$G,AllPublicationData!$A:$A,'Publication Table'!$B167,AllPublicationData!$B:$B,'Publication Table'!$C$4,AllPublicationData!$D:$D,'Publication Table'!P$7),
IF('Publication Table'!$C$5="Operations cancelled for non-clinical/capacity reasons",
SUMIFS(AllPublicationData!$G:$G,AllPublicationData!$A:$A,'Publication Table'!$B167,AllPublicationData!$B:$B,'Publication Table'!$C$4,AllPublicationData!$D:$D,'Publication Table'!P$7),
IF('Publication Table'!$C$5="Cancellations for other reasons",
SUMIFS(AllPublicationData!$G:$G,AllPublicationData!$A:$A,'Publication Table'!$B167,AllPublicationData!$B:$B,'Publication Table'!$C$4,AllPublicationData!$D:$D,'Publication Table'!P$7)))))))+
IF(AND($C$4="NHS Scotland",$C$5="Total Operations"),
SUMIFS(AllPublicationData!$E:$E,AllPublicationData!$A:$A,'Publication Table'!$B167,AllPublicationData!$B:$B,'Publication Table'!P$7),
IF(AND($C$4="NHS Scotland",$C$5="All Cancelled Operations"),
SUMIFS(AllPublicationData!$F:$F,AllPublicationData!$A:$A,'Publication Table'!$B167,AllPublicationData!$B:$B,'Publication Table'!P$7),
IF(AND($C$4="NHS Scotland",$C$5="Operations cancelled by patient"),
SUMIFS(AllPublicationData!$G:$G,AllPublicationData!$A:$A,'Publication Table'!$B167,AllPublicationData!$B:$B,'Publication Table'!P$7),
IF(AND($C$4="NHS Scotland",$C$5="Operations cancelled for clinical reasons"),
SUMIFS(AllPublicationData!$H:$H,AllPublicationData!$A:$A,'Publication Table'!$B167,AllPublicationData!$B:$B,'Publication Table'!P$7),
IF(AND($C$4="NHS Scotland",$C$5="Operations cancelled for non-clinical/capacity reasons"),
SUMIFS(AllPublicationData!$I:$I,AllPublicationData!$A:$A,'Publication Table'!$B167,AllPublicationData!$B:$B,'Publication Table'!P$7),
IF(AND($C$4="NHS Scotland",$C$5="Cancellations for other reasons"),
SUMIFS(AllPublicationData!$J:$J,AllPublicationData!$A:$A,'Publication Table'!$B167,AllPublicationData!$B:$B,'Publication Table'!P$7)))))))</f>
        <v>0</v>
      </c>
      <c r="Q167" s="90">
        <f>IF($C$5="Total Operations",
SUMIFS(AllPublicationData!$E:$E,AllPublicationData!$A:$A,'Publication Table'!$B167,AllPublicationData!$B:$B,'Publication Table'!$C$4,AllPublicationData!$D:$D,'Publication Table'!Q$7),
IF('Publication Table'!$C$5="All Cancelled Operations",
SUMIFS(AllPublicationData!$F:$F,AllPublicationData!$A:$A,'Publication Table'!$B167,AllPublicationData!$B:$B,'Publication Table'!$C$4,AllPublicationData!$D:$D,'Publication Table'!Q$7),
IF('Publication Table'!$C$5="Operations cancelled by patient",
SUMIFS(AllPublicationData!$G:$G,AllPublicationData!$A:$A,'Publication Table'!$B167,AllPublicationData!$B:$B,'Publication Table'!$C$4,AllPublicationData!$D:$D,'Publication Table'!Q$7),
IF('Publication Table'!$C$5="Operations cancelled for clinical reasons",
SUMIFS(AllPublicationData!$G:$G,AllPublicationData!$A:$A,'Publication Table'!$B167,AllPublicationData!$B:$B,'Publication Table'!$C$4,AllPublicationData!$D:$D,'Publication Table'!Q$7),
IF('Publication Table'!$C$5="Operations cancelled for non-clinical/capacity reasons",
SUMIFS(AllPublicationData!$G:$G,AllPublicationData!$A:$A,'Publication Table'!$B167,AllPublicationData!$B:$B,'Publication Table'!$C$4,AllPublicationData!$D:$D,'Publication Table'!Q$7),
IF('Publication Table'!$C$5="Cancellations for other reasons",
SUMIFS(AllPublicationData!$G:$G,AllPublicationData!$A:$A,'Publication Table'!$B167,AllPublicationData!$B:$B,'Publication Table'!$C$4,AllPublicationData!$D:$D,'Publication Table'!Q$7)))))))+
IF(AND($C$4="NHS Scotland",$C$5="Total Operations"),
SUMIFS(AllPublicationData!$E:$E,AllPublicationData!$A:$A,'Publication Table'!$B167,AllPublicationData!$B:$B,'Publication Table'!Q$7),
IF(AND($C$4="NHS Scotland",$C$5="All Cancelled Operations"),
SUMIFS(AllPublicationData!$F:$F,AllPublicationData!$A:$A,'Publication Table'!$B167,AllPublicationData!$B:$B,'Publication Table'!Q$7),
IF(AND($C$4="NHS Scotland",$C$5="Operations cancelled by patient"),
SUMIFS(AllPublicationData!$G:$G,AllPublicationData!$A:$A,'Publication Table'!$B167,AllPublicationData!$B:$B,'Publication Table'!Q$7),
IF(AND($C$4="NHS Scotland",$C$5="Operations cancelled for clinical reasons"),
SUMIFS(AllPublicationData!$H:$H,AllPublicationData!$A:$A,'Publication Table'!$B167,AllPublicationData!$B:$B,'Publication Table'!Q$7),
IF(AND($C$4="NHS Scotland",$C$5="Operations cancelled for non-clinical/capacity reasons"),
SUMIFS(AllPublicationData!$I:$I,AllPublicationData!$A:$A,'Publication Table'!$B167,AllPublicationData!$B:$B,'Publication Table'!Q$7),
IF(AND($C$4="NHS Scotland",$C$5="Cancellations for other reasons"),
SUMIFS(AllPublicationData!$J:$J,AllPublicationData!$A:$A,'Publication Table'!$B167,AllPublicationData!$B:$B,'Publication Table'!Q$7)))))))</f>
        <v>0</v>
      </c>
      <c r="R167" s="90">
        <f>IF($C$5="Total Operations",
SUMIFS(AllPublicationData!$E:$E,AllPublicationData!$A:$A,'Publication Table'!$B167,AllPublicationData!$B:$B,'Publication Table'!$C$4,AllPublicationData!$D:$D,'Publication Table'!R$7),
IF('Publication Table'!$C$5="All Cancelled Operations",
SUMIFS(AllPublicationData!$F:$F,AllPublicationData!$A:$A,'Publication Table'!$B167,AllPublicationData!$B:$B,'Publication Table'!$C$4,AllPublicationData!$D:$D,'Publication Table'!R$7),
IF('Publication Table'!$C$5="Operations cancelled by patient",
SUMIFS(AllPublicationData!$G:$G,AllPublicationData!$A:$A,'Publication Table'!$B167,AllPublicationData!$B:$B,'Publication Table'!$C$4,AllPublicationData!$D:$D,'Publication Table'!R$7),
IF('Publication Table'!$C$5="Operations cancelled for clinical reasons",
SUMIFS(AllPublicationData!$G:$G,AllPublicationData!$A:$A,'Publication Table'!$B167,AllPublicationData!$B:$B,'Publication Table'!$C$4,AllPublicationData!$D:$D,'Publication Table'!R$7),
IF('Publication Table'!$C$5="Operations cancelled for non-clinical/capacity reasons",
SUMIFS(AllPublicationData!$G:$G,AllPublicationData!$A:$A,'Publication Table'!$B167,AllPublicationData!$B:$B,'Publication Table'!$C$4,AllPublicationData!$D:$D,'Publication Table'!R$7),
IF('Publication Table'!$C$5="Cancellations for other reasons",
SUMIFS(AllPublicationData!$G:$G,AllPublicationData!$A:$A,'Publication Table'!$B167,AllPublicationData!$B:$B,'Publication Table'!$C$4,AllPublicationData!$D:$D,'Publication Table'!R$7)))))))+
IF(AND($C$4="NHS Scotland",$C$5="Total Operations"),
SUMIFS(AllPublicationData!$E:$E,AllPublicationData!$A:$A,'Publication Table'!$B167,AllPublicationData!$B:$B,'Publication Table'!R$7),
IF(AND($C$4="NHS Scotland",$C$5="All Cancelled Operations"),
SUMIFS(AllPublicationData!$F:$F,AllPublicationData!$A:$A,'Publication Table'!$B167,AllPublicationData!$B:$B,'Publication Table'!R$7),
IF(AND($C$4="NHS Scotland",$C$5="Operations cancelled by patient"),
SUMIFS(AllPublicationData!$G:$G,AllPublicationData!$A:$A,'Publication Table'!$B167,AllPublicationData!$B:$B,'Publication Table'!R$7),
IF(AND($C$4="NHS Scotland",$C$5="Operations cancelled for clinical reasons"),
SUMIFS(AllPublicationData!$H:$H,AllPublicationData!$A:$A,'Publication Table'!$B167,AllPublicationData!$B:$B,'Publication Table'!R$7),
IF(AND($C$4="NHS Scotland",$C$5="Operations cancelled for non-clinical/capacity reasons"),
SUMIFS(AllPublicationData!$I:$I,AllPublicationData!$A:$A,'Publication Table'!$B167,AllPublicationData!$B:$B,'Publication Table'!R$7),
IF(AND($C$4="NHS Scotland",$C$5="Cancellations for other reasons"),
SUMIFS(AllPublicationData!$J:$J,AllPublicationData!$A:$A,'Publication Table'!$B167,AllPublicationData!$B:$B,'Publication Table'!R$7)))))))</f>
        <v>0</v>
      </c>
    </row>
    <row r="168" spans="3:18" x14ac:dyDescent="0.35">
      <c r="C168" s="81">
        <f>IF($C$5="Total Operations",
SUMIFS(AllPublicationData!$E:$E,AllPublicationData!$A:$A,'Publication Table'!$B168,AllPublicationData!$B:$B,'Publication Table'!$C$4),
IF('Publication Table'!$C$5="All Cancelled Operations",
SUMIFS(AllPublicationData!$F:$F,AllPublicationData!$A:$A,'Publication Table'!$B168,AllPublicationData!$B:$B,'Publication Table'!$C$4),
IF('Publication Table'!$C$5="Operations cancelled by patient",
SUMIFS(AllPublicationData!$G:$G,AllPublicationData!$A:$A,'Publication Table'!$B168,AllPublicationData!$B:$B,'Publication Table'!$C$4),
IF('Publication Table'!$C$5="Operations cancelled for clinical reasons",
SUMIFS(AllPublicationData!$H:$H,AllPublicationData!$A:$A,'Publication Table'!$B168,AllPublicationData!$B:$B,'Publication Table'!$C$4),
IF('Publication Table'!$C$5="Operations cancelled for non-clinical/capacity reasons",
SUMIFS(AllPublicationData!$I:$I,AllPublicationData!$A:$A,'Publication Table'!$B168,AllPublicationData!$B:$B,'Publication Table'!$C$4),
IF('Publication Table'!$C$5="Cancellations for other reasons",
SUMIFS(AllPublicationData!$J:$J,AllPublicationData!$A:$A,'Publication Table'!$B168,AllPublicationData!$B:$B,'Publication Table'!$C$4)))))))+
IF(AND($C$4="NHS Scotland",$C$5="Total Operations"),
SUMIFS(AllPublicationData!$E:$E,AllPublicationData!$A:$A,'Publication Table'!$B168),
IF(AND($C$4="NHS Scotland",$C$5="All Cancelled Operations"),
SUMIFS(AllPublicationData!$F:$F,AllPublicationData!$A:$A,'Publication Table'!$B168),
IF(AND($C$4="NHS Scotland",$C$5="Operations cancelled by patient"),
SUMIFS(AllPublicationData!$G:$G,AllPublicationData!$A:$A,'Publication Table'!$B168),
IF(AND($C$4="NHS Scotland",$C$5="Operations cancelled for clinical reasons"),
SUMIFS(AllPublicationData!$H:$H,AllPublicationData!$A:$A,'Publication Table'!$B168),
IF(AND($C$4="NHS Scotland",$C$5="Operations cancelled for non-clinical/capacity reasons"),
SUMIFS(AllPublicationData!$I:$I,AllPublicationData!$A:$A,'Publication Table'!$B168),
IF(AND($C$4="NHS Scotland",$C$5="Cancellations for other reasons"),
SUMIFS(AllPublicationData!$J:$J,AllPublicationData!$A:$A,'Publication Table'!$B168)))))))</f>
        <v>0</v>
      </c>
      <c r="D168" s="90">
        <f>IF($C$5="Total Operations",
SUMIFS(AllPublicationData!$E:$E,AllPublicationData!$A:$A,'Publication Table'!$B168,AllPublicationData!$B:$B,'Publication Table'!$C$4,AllPublicationData!$D:$D,'Publication Table'!D$7),
IF('Publication Table'!$C$5="All Cancelled Operations",
SUMIFS(AllPublicationData!$F:$F,AllPublicationData!$A:$A,'Publication Table'!$B168,AllPublicationData!$B:$B,'Publication Table'!$C$4,AllPublicationData!$D:$D,'Publication Table'!D$7),
IF('Publication Table'!$C$5="Operations cancelled by patient",
SUMIFS(AllPublicationData!$G:$G,AllPublicationData!$A:$A,'Publication Table'!$B168,AllPublicationData!$B:$B,'Publication Table'!$C$4,AllPublicationData!$D:$D,'Publication Table'!D$7),
IF('Publication Table'!$C$5="Operations cancelled for clinical reasons",
SUMIFS(AllPublicationData!$H:$H,AllPublicationData!$A:$A,'Publication Table'!$B168,AllPublicationData!$B:$B,'Publication Table'!$C$4,AllPublicationData!$D:$D,'Publication Table'!D$7),
IF('Publication Table'!$C$5="Operations cancelled for non-clinical/capacity reasons",
SUMIFS(AllPublicationData!$I:$I,AllPublicationData!$A:$A,'Publication Table'!$B168,AllPublicationData!$B:$B,'Publication Table'!$C$4,AllPublicationData!$D:$D,'Publication Table'!D$7),
IF('Publication Table'!$C$5="Cancellations for other reasons",
SUMIFS(AllPublicationData!$J:$J,AllPublicationData!$A:$A,'Publication Table'!$B168,AllPublicationData!$B:$B,'Publication Table'!$C$4,AllPublicationData!$D:$D,'Publication Table'!D$7)))))))+
IF(AND($C$4="NHS Scotland",$C$5="Total Operations"),
SUMIFS(AllPublicationData!$E:$E,AllPublicationData!$A:$A,'Publication Table'!$B168,AllPublicationData!$B:$B,'Publication Table'!D$7),
IF(AND($C$4="NHS Scotland",$C$5="All Cancelled Operations"),
SUMIFS(AllPublicationData!$F:$F,AllPublicationData!$A:$A,'Publication Table'!$B168,AllPublicationData!$B:$B,'Publication Table'!D$7),
IF(AND($C$4="NHS Scotland",$C$5="Operations cancelled by patient"),
SUMIFS(AllPublicationData!$G:$G,AllPublicationData!$A:$A,'Publication Table'!$B168,AllPublicationData!$B:$B,'Publication Table'!D$7),
IF(AND($C$4="NHS Scotland",$C$5="Operations cancelled for clinical reasons"),
SUMIFS(AllPublicationData!$H:$H,AllPublicationData!$A:$A,'Publication Table'!$B168,AllPublicationData!$B:$B,'Publication Table'!D$7),
IF(AND($C$4="NHS Scotland",$C$5="Operations cancelled for non-clinical/capacity reasons"),
SUMIFS(AllPublicationData!$I:$I,AllPublicationData!$A:$A,'Publication Table'!$B168,AllPublicationData!$B:$B,'Publication Table'!D$7),
IF(AND($C$4="NHS Scotland",$C$5="Cancellations for other reasons"),
SUMIFS(AllPublicationData!$J:$J,AllPublicationData!$A:$A,'Publication Table'!$B168,AllPublicationData!$B:$B,'Publication Table'!D$7)))))))</f>
        <v>0</v>
      </c>
      <c r="E168" s="90">
        <f>IF($C$5="Total Operations",
SUMIFS(AllPublicationData!$E:$E,AllPublicationData!$A:$A,'Publication Table'!$B168,AllPublicationData!$B:$B,'Publication Table'!$C$4,AllPublicationData!$D:$D,'Publication Table'!E$7),
IF('Publication Table'!$C$5="All Cancelled Operations",
SUMIFS(AllPublicationData!$F:$F,AllPublicationData!$A:$A,'Publication Table'!$B168,AllPublicationData!$B:$B,'Publication Table'!$C$4,AllPublicationData!$D:$D,'Publication Table'!E$7),
IF('Publication Table'!$C$5="Operations cancelled by patient",
SUMIFS(AllPublicationData!$G:$G,AllPublicationData!$A:$A,'Publication Table'!$B168,AllPublicationData!$B:$B,'Publication Table'!$C$4,AllPublicationData!$D:$D,'Publication Table'!E$7),
IF('Publication Table'!$C$5="Operations cancelled for clinical reasons",
SUMIFS(AllPublicationData!$H:$H,AllPublicationData!$A:$A,'Publication Table'!$B168,AllPublicationData!$B:$B,'Publication Table'!$C$4,AllPublicationData!$D:$D,'Publication Table'!E$7),
IF('Publication Table'!$C$5="Operations cancelled for non-clinical/capacity reasons",
SUMIFS(AllPublicationData!$I:$I,AllPublicationData!$A:$A,'Publication Table'!$B168,AllPublicationData!$B:$B,'Publication Table'!$C$4,AllPublicationData!$D:$D,'Publication Table'!E$7),
IF('Publication Table'!$C$5="Cancellations for other reasons",
SUMIFS(AllPublicationData!$J:$J,AllPublicationData!$A:$A,'Publication Table'!$B168,AllPublicationData!$B:$B,'Publication Table'!$C$4,AllPublicationData!$D:$D,'Publication Table'!E$7)))))))+
IF(AND($C$4="NHS Scotland",$C$5="Total Operations"),
SUMIFS(AllPublicationData!$E:$E,AllPublicationData!$A:$A,'Publication Table'!$B168,AllPublicationData!$B:$B,'Publication Table'!E$7),
IF(AND($C$4="NHS Scotland",$C$5="All Cancelled Operations"),
SUMIFS(AllPublicationData!$F:$F,AllPublicationData!$A:$A,'Publication Table'!$B168,AllPublicationData!$B:$B,'Publication Table'!E$7),
IF(AND($C$4="NHS Scotland",$C$5="Operations cancelled by patient"),
SUMIFS(AllPublicationData!$G:$G,AllPublicationData!$A:$A,'Publication Table'!$B168,AllPublicationData!$B:$B,'Publication Table'!E$7),
IF(AND($C$4="NHS Scotland",$C$5="Operations cancelled for clinical reasons"),
SUMIFS(AllPublicationData!$H:$H,AllPublicationData!$A:$A,'Publication Table'!$B168,AllPublicationData!$B:$B,'Publication Table'!E$7),
IF(AND($C$4="NHS Scotland",$C$5="Operations cancelled for non-clinical/capacity reasons"),
SUMIFS(AllPublicationData!$I:$I,AllPublicationData!$A:$A,'Publication Table'!$B168,AllPublicationData!$B:$B,'Publication Table'!E$7),
IF(AND($C$4="NHS Scotland",$C$5="Cancellations for other reasons"),
SUMIFS(AllPublicationData!$J:$J,AllPublicationData!$A:$A,'Publication Table'!$B168,AllPublicationData!$B:$B,'Publication Table'!E$7)))))))</f>
        <v>0</v>
      </c>
      <c r="F168" s="90">
        <f>IF($C$5="Total Operations",
SUMIFS(AllPublicationData!$E:$E,AllPublicationData!$A:$A,'Publication Table'!$B168,AllPublicationData!$B:$B,'Publication Table'!$C$4,AllPublicationData!$D:$D,'Publication Table'!F$7),
IF('Publication Table'!$C$5="All Cancelled Operations",
SUMIFS(AllPublicationData!$F:$F,AllPublicationData!$A:$A,'Publication Table'!$B168,AllPublicationData!$B:$B,'Publication Table'!$C$4,AllPublicationData!$D:$D,'Publication Table'!F$7),
IF('Publication Table'!$C$5="Operations cancelled by patient",
SUMIFS(AllPublicationData!$G:$G,AllPublicationData!$A:$A,'Publication Table'!$B168,AllPublicationData!$B:$B,'Publication Table'!$C$4,AllPublicationData!$D:$D,'Publication Table'!F$7),
IF('Publication Table'!$C$5="Operations cancelled for clinical reasons",
SUMIFS(AllPublicationData!$H:$H,AllPublicationData!$A:$A,'Publication Table'!$B168,AllPublicationData!$B:$B,'Publication Table'!$C$4,AllPublicationData!$D:$D,'Publication Table'!F$7),
IF('Publication Table'!$C$5="Operations cancelled for non-clinical/capacity reasons",
SUMIFS(AllPublicationData!$I:$I,AllPublicationData!$A:$A,'Publication Table'!$B168,AllPublicationData!$B:$B,'Publication Table'!$C$4,AllPublicationData!$D:$D,'Publication Table'!F$7),
IF('Publication Table'!$C$5="Cancellations for other reasons",
SUMIFS(AllPublicationData!$J:$J,AllPublicationData!$A:$A,'Publication Table'!$B168,AllPublicationData!$B:$B,'Publication Table'!$C$4,AllPublicationData!$D:$D,'Publication Table'!F$7)))))))+
IF(AND($C$4="NHS Scotland",$C$5="Total Operations"),
SUMIFS(AllPublicationData!$E:$E,AllPublicationData!$A:$A,'Publication Table'!$B168,AllPublicationData!$B:$B,'Publication Table'!F$7),
IF(AND($C$4="NHS Scotland",$C$5="All Cancelled Operations"),
SUMIFS(AllPublicationData!$F:$F,AllPublicationData!$A:$A,'Publication Table'!$B168,AllPublicationData!$B:$B,'Publication Table'!F$7),
IF(AND($C$4="NHS Scotland",$C$5="Operations cancelled by patient"),
SUMIFS(AllPublicationData!$G:$G,AllPublicationData!$A:$A,'Publication Table'!$B168,AllPublicationData!$B:$B,'Publication Table'!F$7),
IF(AND($C$4="NHS Scotland",$C$5="Operations cancelled for clinical reasons"),
SUMIFS(AllPublicationData!$H:$H,AllPublicationData!$A:$A,'Publication Table'!$B168,AllPublicationData!$B:$B,'Publication Table'!F$7),
IF(AND($C$4="NHS Scotland",$C$5="Operations cancelled for non-clinical/capacity reasons"),
SUMIFS(AllPublicationData!$I:$I,AllPublicationData!$A:$A,'Publication Table'!$B168,AllPublicationData!$B:$B,'Publication Table'!F$7),
IF(AND($C$4="NHS Scotland",$C$5="Cancellations for other reasons"),
SUMIFS(AllPublicationData!$J:$J,AllPublicationData!$A:$A,'Publication Table'!$B168,AllPublicationData!$B:$B,'Publication Table'!F$7)))))))</f>
        <v>0</v>
      </c>
      <c r="G168" s="90">
        <f>IF($C$5="Total Operations",
SUMIFS(AllPublicationData!$E:$E,AllPublicationData!$A:$A,'Publication Table'!$B168,AllPublicationData!$B:$B,'Publication Table'!$C$4,AllPublicationData!$D:$D,'Publication Table'!G$7),
IF('Publication Table'!$C$5="All Cancelled Operations",
SUMIFS(AllPublicationData!$F:$F,AllPublicationData!$A:$A,'Publication Table'!$B168,AllPublicationData!$B:$B,'Publication Table'!$C$4,AllPublicationData!$D:$D,'Publication Table'!G$7),
IF('Publication Table'!$C$5="Operations cancelled by patient",
SUMIFS(AllPublicationData!$G:$G,AllPublicationData!$A:$A,'Publication Table'!$B168,AllPublicationData!$B:$B,'Publication Table'!$C$4,AllPublicationData!$D:$D,'Publication Table'!G$7),
IF('Publication Table'!$C$5="Operations cancelled for clinical reasons",
SUMIFS(AllPublicationData!$H:$H,AllPublicationData!$A:$A,'Publication Table'!$B168,AllPublicationData!$B:$B,'Publication Table'!$C$4,AllPublicationData!$D:$D,'Publication Table'!G$7),
IF('Publication Table'!$C$5="Operations cancelled for non-clinical/capacity reasons",
SUMIFS(AllPublicationData!$I:$I,AllPublicationData!$A:$A,'Publication Table'!$B168,AllPublicationData!$B:$B,'Publication Table'!$C$4,AllPublicationData!$D:$D,'Publication Table'!G$7),
IF('Publication Table'!$C$5="Cancellations for other reasons",
SUMIFS(AllPublicationData!$J:$J,AllPublicationData!$A:$A,'Publication Table'!$B168,AllPublicationData!$B:$B,'Publication Table'!$C$4,AllPublicationData!$D:$D,'Publication Table'!G$7)))))))+
IF(AND($C$4="NHS Scotland",$C$5="Total Operations"),
SUMIFS(AllPublicationData!$E:$E,AllPublicationData!$A:$A,'Publication Table'!$B168,AllPublicationData!$B:$B,'Publication Table'!G$7),
IF(AND($C$4="NHS Scotland",$C$5="All Cancelled Operations"),
SUMIFS(AllPublicationData!$F:$F,AllPublicationData!$A:$A,'Publication Table'!$B168,AllPublicationData!$B:$B,'Publication Table'!G$7),
IF(AND($C$4="NHS Scotland",$C$5="Operations cancelled by patient"),
SUMIFS(AllPublicationData!$G:$G,AllPublicationData!$A:$A,'Publication Table'!$B168,AllPublicationData!$B:$B,'Publication Table'!G$7),
IF(AND($C$4="NHS Scotland",$C$5="Operations cancelled for clinical reasons"),
SUMIFS(AllPublicationData!$H:$H,AllPublicationData!$A:$A,'Publication Table'!$B168,AllPublicationData!$B:$B,'Publication Table'!G$7),
IF(AND($C$4="NHS Scotland",$C$5="Operations cancelled for non-clinical/capacity reasons"),
SUMIFS(AllPublicationData!$I:$I,AllPublicationData!$A:$A,'Publication Table'!$B168,AllPublicationData!$B:$B,'Publication Table'!G$7),
IF(AND($C$4="NHS Scotland",$C$5="Cancellations for other reasons"),
SUMIFS(AllPublicationData!$J:$J,AllPublicationData!$A:$A,'Publication Table'!$B168,AllPublicationData!$B:$B,'Publication Table'!G$7)))))))</f>
        <v>0</v>
      </c>
      <c r="H168" s="90">
        <f>IF($C$5="Total Operations",
SUMIFS(AllPublicationData!$E:$E,AllPublicationData!$A:$A,'Publication Table'!$B168,AllPublicationData!$B:$B,'Publication Table'!$C$4,AllPublicationData!$D:$D,'Publication Table'!H$7),
IF('Publication Table'!$C$5="All Cancelled Operations",
SUMIFS(AllPublicationData!$F:$F,AllPublicationData!$A:$A,'Publication Table'!$B168,AllPublicationData!$B:$B,'Publication Table'!$C$4,AllPublicationData!$D:$D,'Publication Table'!H$7),
IF('Publication Table'!$C$5="Operations cancelled by patient",
SUMIFS(AllPublicationData!$G:$G,AllPublicationData!$A:$A,'Publication Table'!$B168,AllPublicationData!$B:$B,'Publication Table'!$C$4,AllPublicationData!$D:$D,'Publication Table'!H$7),
IF('Publication Table'!$C$5="Operations cancelled for clinical reasons",
SUMIFS(AllPublicationData!$H:$H,AllPublicationData!$A:$A,'Publication Table'!$B168,AllPublicationData!$B:$B,'Publication Table'!$C$4,AllPublicationData!$D:$D,'Publication Table'!H$7),
IF('Publication Table'!$C$5="Operations cancelled for non-clinical/capacity reasons",
SUMIFS(AllPublicationData!$I:$I,AllPublicationData!$A:$A,'Publication Table'!$B168,AllPublicationData!$B:$B,'Publication Table'!$C$4,AllPublicationData!$D:$D,'Publication Table'!H$7),
IF('Publication Table'!$C$5="Cancellations for other reasons",
SUMIFS(AllPublicationData!$J:$J,AllPublicationData!$A:$A,'Publication Table'!$B168,AllPublicationData!$B:$B,'Publication Table'!$C$4,AllPublicationData!$D:$D,'Publication Table'!H$7)))))))+
IF(AND($C$4="NHS Scotland",$C$5="Total Operations"),
SUMIFS(AllPublicationData!$E:$E,AllPublicationData!$A:$A,'Publication Table'!$B168,AllPublicationData!$B:$B,'Publication Table'!H$7),
IF(AND($C$4="NHS Scotland",$C$5="All Cancelled Operations"),
SUMIFS(AllPublicationData!$F:$F,AllPublicationData!$A:$A,'Publication Table'!$B168,AllPublicationData!$B:$B,'Publication Table'!H$7),
IF(AND($C$4="NHS Scotland",$C$5="Operations cancelled by patient"),
SUMIFS(AllPublicationData!$G:$G,AllPublicationData!$A:$A,'Publication Table'!$B168,AllPublicationData!$B:$B,'Publication Table'!H$7),
IF(AND($C$4="NHS Scotland",$C$5="Operations cancelled for clinical reasons"),
SUMIFS(AllPublicationData!$H:$H,AllPublicationData!$A:$A,'Publication Table'!$B168,AllPublicationData!$B:$B,'Publication Table'!H$7),
IF(AND($C$4="NHS Scotland",$C$5="Operations cancelled for non-clinical/capacity reasons"),
SUMIFS(AllPublicationData!$I:$I,AllPublicationData!$A:$A,'Publication Table'!$B168,AllPublicationData!$B:$B,'Publication Table'!H$7),
IF(AND($C$4="NHS Scotland",$C$5="Cancellations for other reasons"),
SUMIFS(AllPublicationData!$J:$J,AllPublicationData!$A:$A,'Publication Table'!$B168,AllPublicationData!$B:$B,'Publication Table'!H$7)))))))</f>
        <v>0</v>
      </c>
      <c r="I168" s="90">
        <f>IF($C$5="Total Operations",
SUMIFS(AllPublicationData!$E:$E,AllPublicationData!$A:$A,'Publication Table'!$B168,AllPublicationData!$B:$B,'Publication Table'!$C$4,AllPublicationData!$D:$D,'Publication Table'!I$7),
IF('Publication Table'!$C$5="All Cancelled Operations",
SUMIFS(AllPublicationData!$F:$F,AllPublicationData!$A:$A,'Publication Table'!$B168,AllPublicationData!$B:$B,'Publication Table'!$C$4,AllPublicationData!$D:$D,'Publication Table'!I$7),
IF('Publication Table'!$C$5="Operations cancelled by patient",
SUMIFS(AllPublicationData!$G:$G,AllPublicationData!$A:$A,'Publication Table'!$B168,AllPublicationData!$B:$B,'Publication Table'!$C$4,AllPublicationData!$D:$D,'Publication Table'!I$7),
IF('Publication Table'!$C$5="Operations cancelled for clinical reasons",
SUMIFS(AllPublicationData!$H:$H,AllPublicationData!$A:$A,'Publication Table'!$B168,AllPublicationData!$B:$B,'Publication Table'!$C$4,AllPublicationData!$D:$D,'Publication Table'!I$7),
IF('Publication Table'!$C$5="Operations cancelled for non-clinical/capacity reasons",
SUMIFS(AllPublicationData!$I:$I,AllPublicationData!$A:$A,'Publication Table'!$B168,AllPublicationData!$B:$B,'Publication Table'!$C$4,AllPublicationData!$D:$D,'Publication Table'!I$7),
IF('Publication Table'!$C$5="Cancellations for other reasons",
SUMIFS(AllPublicationData!$J:$J,AllPublicationData!$A:$A,'Publication Table'!$B168,AllPublicationData!$B:$B,'Publication Table'!$C$4,AllPublicationData!$D:$D,'Publication Table'!I$7)))))))+
IF(AND($C$4="NHS Scotland",$C$5="Total Operations"),
SUMIFS(AllPublicationData!$E:$E,AllPublicationData!$A:$A,'Publication Table'!$B168,AllPublicationData!$B:$B,'Publication Table'!I$7),
IF(AND($C$4="NHS Scotland",$C$5="All Cancelled Operations"),
SUMIFS(AllPublicationData!$F:$F,AllPublicationData!$A:$A,'Publication Table'!$B168,AllPublicationData!$B:$B,'Publication Table'!I$7),
IF(AND($C$4="NHS Scotland",$C$5="Operations cancelled by patient"),
SUMIFS(AllPublicationData!$G:$G,AllPublicationData!$A:$A,'Publication Table'!$B168,AllPublicationData!$B:$B,'Publication Table'!I$7),
IF(AND($C$4="NHS Scotland",$C$5="Operations cancelled for clinical reasons"),
SUMIFS(AllPublicationData!$H:$H,AllPublicationData!$A:$A,'Publication Table'!$B168,AllPublicationData!$B:$B,'Publication Table'!I$7),
IF(AND($C$4="NHS Scotland",$C$5="Operations cancelled for non-clinical/capacity reasons"),
SUMIFS(AllPublicationData!$I:$I,AllPublicationData!$A:$A,'Publication Table'!$B168,AllPublicationData!$B:$B,'Publication Table'!I$7),
IF(AND($C$4="NHS Scotland",$C$5="Cancellations for other reasons"),
SUMIFS(AllPublicationData!$J:$J,AllPublicationData!$A:$A,'Publication Table'!$B168,AllPublicationData!$B:$B,'Publication Table'!I$7)))))))</f>
        <v>0</v>
      </c>
      <c r="J168" s="90">
        <f>IF($C$5="Total Operations",
SUMIFS(AllPublicationData!$E:$E,AllPublicationData!$A:$A,'Publication Table'!$B168,AllPublicationData!$B:$B,'Publication Table'!$C$4,AllPublicationData!$D:$D,'Publication Table'!J$7),
IF('Publication Table'!$C$5="All Cancelled Operations",
SUMIFS(AllPublicationData!$F:$F,AllPublicationData!$A:$A,'Publication Table'!$B168,AllPublicationData!$B:$B,'Publication Table'!$C$4,AllPublicationData!$D:$D,'Publication Table'!J$7),
IF('Publication Table'!$C$5="Operations cancelled by patient",
SUMIFS(AllPublicationData!$G:$G,AllPublicationData!$A:$A,'Publication Table'!$B168,AllPublicationData!$B:$B,'Publication Table'!$C$4,AllPublicationData!$D:$D,'Publication Table'!J$7),
IF('Publication Table'!$C$5="Operations cancelled for clinical reasons",
SUMIFS(AllPublicationData!$H:$H,AllPublicationData!$A:$A,'Publication Table'!$B168,AllPublicationData!$B:$B,'Publication Table'!$C$4,AllPublicationData!$D:$D,'Publication Table'!J$7),
IF('Publication Table'!$C$5="Operations cancelled for non-clinical/capacity reasons",
SUMIFS(AllPublicationData!$I:$I,AllPublicationData!$A:$A,'Publication Table'!$B168,AllPublicationData!$B:$B,'Publication Table'!$C$4,AllPublicationData!$D:$D,'Publication Table'!J$7),
IF('Publication Table'!$C$5="Cancellations for other reasons",
SUMIFS(AllPublicationData!$J:$J,AllPublicationData!$A:$A,'Publication Table'!$B168,AllPublicationData!$B:$B,'Publication Table'!$C$4,AllPublicationData!$D:$D,'Publication Table'!J$7)))))))+
IF(AND($C$4="NHS Scotland",$C$5="Total Operations"),
SUMIFS(AllPublicationData!$E:$E,AllPublicationData!$A:$A,'Publication Table'!$B168,AllPublicationData!$B:$B,'Publication Table'!J$7),
IF(AND($C$4="NHS Scotland",$C$5="All Cancelled Operations"),
SUMIFS(AllPublicationData!$F:$F,AllPublicationData!$A:$A,'Publication Table'!$B168,AllPublicationData!$B:$B,'Publication Table'!J$7),
IF(AND($C$4="NHS Scotland",$C$5="Operations cancelled by patient"),
SUMIFS(AllPublicationData!$G:$G,AllPublicationData!$A:$A,'Publication Table'!$B168,AllPublicationData!$B:$B,'Publication Table'!J$7),
IF(AND($C$4="NHS Scotland",$C$5="Operations cancelled for clinical reasons"),
SUMIFS(AllPublicationData!$H:$H,AllPublicationData!$A:$A,'Publication Table'!$B168,AllPublicationData!$B:$B,'Publication Table'!J$7),
IF(AND($C$4="NHS Scotland",$C$5="Operations cancelled for non-clinical/capacity reasons"),
SUMIFS(AllPublicationData!$I:$I,AllPublicationData!$A:$A,'Publication Table'!$B168,AllPublicationData!$B:$B,'Publication Table'!J$7),
IF(AND($C$4="NHS Scotland",$C$5="Cancellations for other reasons"),
SUMIFS(AllPublicationData!$J:$J,AllPublicationData!$A:$A,'Publication Table'!$B168,AllPublicationData!$B:$B,'Publication Table'!J$7)))))))</f>
        <v>0</v>
      </c>
      <c r="K168" s="90">
        <f>IF($C$5="Total Operations",
SUMIFS(AllPublicationData!$E:$E,AllPublicationData!$A:$A,'Publication Table'!$B168,AllPublicationData!$B:$B,'Publication Table'!$C$4,AllPublicationData!$D:$D,'Publication Table'!K$7),
IF('Publication Table'!$C$5="All Cancelled Operations",
SUMIFS(AllPublicationData!$F:$F,AllPublicationData!$A:$A,'Publication Table'!$B168,AllPublicationData!$B:$B,'Publication Table'!$C$4,AllPublicationData!$D:$D,'Publication Table'!K$7),
IF('Publication Table'!$C$5="Operations cancelled by patient",
SUMIFS(AllPublicationData!$G:$G,AllPublicationData!$A:$A,'Publication Table'!$B168,AllPublicationData!$B:$B,'Publication Table'!$C$4,AllPublicationData!$D:$D,'Publication Table'!K$7),
IF('Publication Table'!$C$5="Operations cancelled for clinical reasons",
SUMIFS(AllPublicationData!$H:$H,AllPublicationData!$A:$A,'Publication Table'!$B168,AllPublicationData!$B:$B,'Publication Table'!$C$4,AllPublicationData!$D:$D,'Publication Table'!K$7),
IF('Publication Table'!$C$5="Operations cancelled for non-clinical/capacity reasons",
SUMIFS(AllPublicationData!$I:$I,AllPublicationData!$A:$A,'Publication Table'!$B168,AllPublicationData!$B:$B,'Publication Table'!$C$4,AllPublicationData!$D:$D,'Publication Table'!K$7),
IF('Publication Table'!$C$5="Cancellations for other reasons",
SUMIFS(AllPublicationData!$J:$J,AllPublicationData!$A:$A,'Publication Table'!$B168,AllPublicationData!$B:$B,'Publication Table'!$C$4,AllPublicationData!$D:$D,'Publication Table'!K$7)))))))+
IF(AND($C$4="NHS Scotland",$C$5="Total Operations"),
SUMIFS(AllPublicationData!$E:$E,AllPublicationData!$A:$A,'Publication Table'!$B168,AllPublicationData!$B:$B,'Publication Table'!K$7),
IF(AND($C$4="NHS Scotland",$C$5="All Cancelled Operations"),
SUMIFS(AllPublicationData!$F:$F,AllPublicationData!$A:$A,'Publication Table'!$B168,AllPublicationData!$B:$B,'Publication Table'!K$7),
IF(AND($C$4="NHS Scotland",$C$5="Operations cancelled by patient"),
SUMIFS(AllPublicationData!$G:$G,AllPublicationData!$A:$A,'Publication Table'!$B168,AllPublicationData!$B:$B,'Publication Table'!K$7),
IF(AND($C$4="NHS Scotland",$C$5="Operations cancelled for clinical reasons"),
SUMIFS(AllPublicationData!$H:$H,AllPublicationData!$A:$A,'Publication Table'!$B168,AllPublicationData!$B:$B,'Publication Table'!K$7),
IF(AND($C$4="NHS Scotland",$C$5="Operations cancelled for non-clinical/capacity reasons"),
SUMIFS(AllPublicationData!$I:$I,AllPublicationData!$A:$A,'Publication Table'!$B168,AllPublicationData!$B:$B,'Publication Table'!K$7),
IF(AND($C$4="NHS Scotland",$C$5="Cancellations for other reasons"),
SUMIFS(AllPublicationData!$J:$J,AllPublicationData!$A:$A,'Publication Table'!$B168,AllPublicationData!$B:$B,'Publication Table'!K$7)))))))</f>
        <v>0</v>
      </c>
      <c r="L168" s="90">
        <f>IF($C$5="Total Operations",
SUMIFS(AllPublicationData!$E:$E,AllPublicationData!$A:$A,'Publication Table'!$B168,AllPublicationData!$B:$B,'Publication Table'!$C$4,AllPublicationData!$D:$D,'Publication Table'!L$7),
IF('Publication Table'!$C$5="All Cancelled Operations",
SUMIFS(AllPublicationData!$F:$F,AllPublicationData!$A:$A,'Publication Table'!$B168,AllPublicationData!$B:$B,'Publication Table'!$C$4,AllPublicationData!$D:$D,'Publication Table'!L$7),
IF('Publication Table'!$C$5="Operations cancelled by patient",
SUMIFS(AllPublicationData!$G:$G,AllPublicationData!$A:$A,'Publication Table'!$B168,AllPublicationData!$B:$B,'Publication Table'!$C$4,AllPublicationData!$D:$D,'Publication Table'!L$7),
IF('Publication Table'!$C$5="Operations cancelled for clinical reasons",
SUMIFS(AllPublicationData!$H:$H,AllPublicationData!$A:$A,'Publication Table'!$B168,AllPublicationData!$B:$B,'Publication Table'!$C$4,AllPublicationData!$D:$D,'Publication Table'!L$7),
IF('Publication Table'!$C$5="Operations cancelled for non-clinical/capacity reasons",
SUMIFS(AllPublicationData!$I:$I,AllPublicationData!$A:$A,'Publication Table'!$B168,AllPublicationData!$B:$B,'Publication Table'!$C$4,AllPublicationData!$D:$D,'Publication Table'!L$7),
IF('Publication Table'!$C$5="Cancellations for other reasons",
SUMIFS(AllPublicationData!$J:$J,AllPublicationData!$A:$A,'Publication Table'!$B168,AllPublicationData!$B:$B,'Publication Table'!$C$4,AllPublicationData!$D:$D,'Publication Table'!L$7)))))))+
IF(AND($C$4="NHS Scotland",$C$5="Total Operations"),
SUMIFS(AllPublicationData!$E:$E,AllPublicationData!$A:$A,'Publication Table'!$B168,AllPublicationData!$B:$B,'Publication Table'!L$7),
IF(AND($C$4="NHS Scotland",$C$5="All Cancelled Operations"),
SUMIFS(AllPublicationData!$F:$F,AllPublicationData!$A:$A,'Publication Table'!$B168,AllPublicationData!$B:$B,'Publication Table'!L$7),
IF(AND($C$4="NHS Scotland",$C$5="Operations cancelled by patient"),
SUMIFS(AllPublicationData!$G:$G,AllPublicationData!$A:$A,'Publication Table'!$B168,AllPublicationData!$B:$B,'Publication Table'!L$7),
IF(AND($C$4="NHS Scotland",$C$5="Operations cancelled for clinical reasons"),
SUMIFS(AllPublicationData!$H:$H,AllPublicationData!$A:$A,'Publication Table'!$B168,AllPublicationData!$B:$B,'Publication Table'!L$7),
IF(AND($C$4="NHS Scotland",$C$5="Operations cancelled for non-clinical/capacity reasons"),
SUMIFS(AllPublicationData!$I:$I,AllPublicationData!$A:$A,'Publication Table'!$B168,AllPublicationData!$B:$B,'Publication Table'!L$7),
IF(AND($C$4="NHS Scotland",$C$5="Cancellations for other reasons"),
SUMIFS(AllPublicationData!$J:$J,AllPublicationData!$A:$A,'Publication Table'!$B168,AllPublicationData!$B:$B,'Publication Table'!L$7)))))))</f>
        <v>0</v>
      </c>
      <c r="M168" s="90">
        <f>IF($C$5="Total Operations",
SUMIFS(AllPublicationData!$E:$E,AllPublicationData!$A:$A,'Publication Table'!$B168,AllPublicationData!$B:$B,'Publication Table'!$C$4,AllPublicationData!$D:$D,'Publication Table'!M$7),
IF('Publication Table'!$C$5="All Cancelled Operations",
SUMIFS(AllPublicationData!$F:$F,AllPublicationData!$A:$A,'Publication Table'!$B168,AllPublicationData!$B:$B,'Publication Table'!$C$4,AllPublicationData!$D:$D,'Publication Table'!M$7),
IF('Publication Table'!$C$5="Operations cancelled by patient",
SUMIFS(AllPublicationData!$G:$G,AllPublicationData!$A:$A,'Publication Table'!$B168,AllPublicationData!$B:$B,'Publication Table'!$C$4,AllPublicationData!$D:$D,'Publication Table'!M$7),
IF('Publication Table'!$C$5="Operations cancelled for clinical reasons",
SUMIFS(AllPublicationData!$G:$G,AllPublicationData!$A:$A,'Publication Table'!$B168,AllPublicationData!$B:$B,'Publication Table'!$C$4,AllPublicationData!$D:$D,'Publication Table'!M$7),
IF('Publication Table'!$C$5="Operations cancelled for non-clinical/capacity reasons",
SUMIFS(AllPublicationData!$G:$G,AllPublicationData!$A:$A,'Publication Table'!$B168,AllPublicationData!$B:$B,'Publication Table'!$C$4,AllPublicationData!$D:$D,'Publication Table'!M$7),
IF('Publication Table'!$C$5="Cancellations for other reasons",
SUMIFS(AllPublicationData!$G:$G,AllPublicationData!$A:$A,'Publication Table'!$B168,AllPublicationData!$B:$B,'Publication Table'!$C$4,AllPublicationData!$D:$D,'Publication Table'!M$7)))))))+
IF(AND($C$4="NHS Scotland",$C$5="Total Operations"),
SUMIFS(AllPublicationData!$E:$E,AllPublicationData!$A:$A,'Publication Table'!$B168,AllPublicationData!$B:$B,'Publication Table'!M$7),
IF(AND($C$4="NHS Scotland",$C$5="All Cancelled Operations"),
SUMIFS(AllPublicationData!$F:$F,AllPublicationData!$A:$A,'Publication Table'!$B168,AllPublicationData!$B:$B,'Publication Table'!M$7),
IF(AND($C$4="NHS Scotland",$C$5="Operations cancelled by patient"),
SUMIFS(AllPublicationData!$G:$G,AllPublicationData!$A:$A,'Publication Table'!$B168,AllPublicationData!$B:$B,'Publication Table'!M$7),
IF(AND($C$4="NHS Scotland",$C$5="Operations cancelled for clinical reasons"),
SUMIFS(AllPublicationData!$H:$H,AllPublicationData!$A:$A,'Publication Table'!$B168,AllPublicationData!$B:$B,'Publication Table'!M$7),
IF(AND($C$4="NHS Scotland",$C$5="Operations cancelled for non-clinical/capacity reasons"),
SUMIFS(AllPublicationData!$I:$I,AllPublicationData!$A:$A,'Publication Table'!$B168,AllPublicationData!$B:$B,'Publication Table'!M$7),
IF(AND($C$4="NHS Scotland",$C$5="Cancellations for other reasons"),
SUMIFS(AllPublicationData!$J:$J,AllPublicationData!$A:$A,'Publication Table'!$B168,AllPublicationData!$B:$B,'Publication Table'!M$7)))))))</f>
        <v>0</v>
      </c>
      <c r="N168" s="90">
        <f>IF($C$5="Total Operations",
SUMIFS(AllPublicationData!$E:$E,AllPublicationData!$A:$A,'Publication Table'!$B168,AllPublicationData!$B:$B,'Publication Table'!$C$4,AllPublicationData!$D:$D,'Publication Table'!N$7),
IF('Publication Table'!$C$5="All Cancelled Operations",
SUMIFS(AllPublicationData!$F:$F,AllPublicationData!$A:$A,'Publication Table'!$B168,AllPublicationData!$B:$B,'Publication Table'!$C$4,AllPublicationData!$D:$D,'Publication Table'!N$7),
IF('Publication Table'!$C$5="Operations cancelled by patient",
SUMIFS(AllPublicationData!$G:$G,AllPublicationData!$A:$A,'Publication Table'!$B168,AllPublicationData!$B:$B,'Publication Table'!$C$4,AllPublicationData!$D:$D,'Publication Table'!N$7),
IF('Publication Table'!$C$5="Operations cancelled for clinical reasons",
SUMIFS(AllPublicationData!$G:$G,AllPublicationData!$A:$A,'Publication Table'!$B168,AllPublicationData!$B:$B,'Publication Table'!$C$4,AllPublicationData!$D:$D,'Publication Table'!N$7),
IF('Publication Table'!$C$5="Operations cancelled for non-clinical/capacity reasons",
SUMIFS(AllPublicationData!$G:$G,AllPublicationData!$A:$A,'Publication Table'!$B168,AllPublicationData!$B:$B,'Publication Table'!$C$4,AllPublicationData!$D:$D,'Publication Table'!N$7),
IF('Publication Table'!$C$5="Cancellations for other reasons",
SUMIFS(AllPublicationData!$G:$G,AllPublicationData!$A:$A,'Publication Table'!$B168,AllPublicationData!$B:$B,'Publication Table'!$C$4,AllPublicationData!$D:$D,'Publication Table'!N$7)))))))+
IF(AND($C$4="NHS Scotland",$C$5="Total Operations"),
SUMIFS(AllPublicationData!$E:$E,AllPublicationData!$A:$A,'Publication Table'!$B168,AllPublicationData!$B:$B,'Publication Table'!N$7),
IF(AND($C$4="NHS Scotland",$C$5="All Cancelled Operations"),
SUMIFS(AllPublicationData!$F:$F,AllPublicationData!$A:$A,'Publication Table'!$B168,AllPublicationData!$B:$B,'Publication Table'!N$7),
IF(AND($C$4="NHS Scotland",$C$5="Operations cancelled by patient"),
SUMIFS(AllPublicationData!$G:$G,AllPublicationData!$A:$A,'Publication Table'!$B168,AllPublicationData!$B:$B,'Publication Table'!N$7),
IF(AND($C$4="NHS Scotland",$C$5="Operations cancelled for clinical reasons"),
SUMIFS(AllPublicationData!$H:$H,AllPublicationData!$A:$A,'Publication Table'!$B168,AllPublicationData!$B:$B,'Publication Table'!N$7),
IF(AND($C$4="NHS Scotland",$C$5="Operations cancelled for non-clinical/capacity reasons"),
SUMIFS(AllPublicationData!$I:$I,AllPublicationData!$A:$A,'Publication Table'!$B168,AllPublicationData!$B:$B,'Publication Table'!N$7),
IF(AND($C$4="NHS Scotland",$C$5="Cancellations for other reasons"),
SUMIFS(AllPublicationData!$J:$J,AllPublicationData!$A:$A,'Publication Table'!$B168,AllPublicationData!$B:$B,'Publication Table'!N$7)))))))</f>
        <v>0</v>
      </c>
      <c r="O168" s="90">
        <f>IF($C$5="Total Operations",
SUMIFS(AllPublicationData!$E:$E,AllPublicationData!$A:$A,'Publication Table'!$B168,AllPublicationData!$B:$B,'Publication Table'!$C$4,AllPublicationData!$D:$D,'Publication Table'!O$7),
IF('Publication Table'!$C$5="All Cancelled Operations",
SUMIFS(AllPublicationData!$F:$F,AllPublicationData!$A:$A,'Publication Table'!$B168,AllPublicationData!$B:$B,'Publication Table'!$C$4,AllPublicationData!$D:$D,'Publication Table'!O$7),
IF('Publication Table'!$C$5="Operations cancelled by patient",
SUMIFS(AllPublicationData!$G:$G,AllPublicationData!$A:$A,'Publication Table'!$B168,AllPublicationData!$B:$B,'Publication Table'!$C$4,AllPublicationData!$D:$D,'Publication Table'!O$7),
IF('Publication Table'!$C$5="Operations cancelled for clinical reasons",
SUMIFS(AllPublicationData!$G:$G,AllPublicationData!$A:$A,'Publication Table'!$B168,AllPublicationData!$B:$B,'Publication Table'!$C$4,AllPublicationData!$D:$D,'Publication Table'!O$7),
IF('Publication Table'!$C$5="Operations cancelled for non-clinical/capacity reasons",
SUMIFS(AllPublicationData!$G:$G,AllPublicationData!$A:$A,'Publication Table'!$B168,AllPublicationData!$B:$B,'Publication Table'!$C$4,AllPublicationData!$D:$D,'Publication Table'!O$7),
IF('Publication Table'!$C$5="Cancellations for other reasons",
SUMIFS(AllPublicationData!$G:$G,AllPublicationData!$A:$A,'Publication Table'!$B168,AllPublicationData!$B:$B,'Publication Table'!$C$4,AllPublicationData!$D:$D,'Publication Table'!O$7)))))))+
IF(AND($C$4="NHS Scotland",$C$5="Total Operations"),
SUMIFS(AllPublicationData!$E:$E,AllPublicationData!$A:$A,'Publication Table'!$B168,AllPublicationData!$B:$B,'Publication Table'!O$7),
IF(AND($C$4="NHS Scotland",$C$5="All Cancelled Operations"),
SUMIFS(AllPublicationData!$F:$F,AllPublicationData!$A:$A,'Publication Table'!$B168,AllPublicationData!$B:$B,'Publication Table'!O$7),
IF(AND($C$4="NHS Scotland",$C$5="Operations cancelled by patient"),
SUMIFS(AllPublicationData!$G:$G,AllPublicationData!$A:$A,'Publication Table'!$B168,AllPublicationData!$B:$B,'Publication Table'!O$7),
IF(AND($C$4="NHS Scotland",$C$5="Operations cancelled for clinical reasons"),
SUMIFS(AllPublicationData!$H:$H,AllPublicationData!$A:$A,'Publication Table'!$B168,AllPublicationData!$B:$B,'Publication Table'!O$7),
IF(AND($C$4="NHS Scotland",$C$5="Operations cancelled for non-clinical/capacity reasons"),
SUMIFS(AllPublicationData!$I:$I,AllPublicationData!$A:$A,'Publication Table'!$B168,AllPublicationData!$B:$B,'Publication Table'!O$7),
IF(AND($C$4="NHS Scotland",$C$5="Cancellations for other reasons"),
SUMIFS(AllPublicationData!$J:$J,AllPublicationData!$A:$A,'Publication Table'!$B168,AllPublicationData!$B:$B,'Publication Table'!O$7)))))))</f>
        <v>0</v>
      </c>
      <c r="P168" s="90">
        <f>IF($C$5="Total Operations",
SUMIFS(AllPublicationData!$E:$E,AllPublicationData!$A:$A,'Publication Table'!$B168,AllPublicationData!$B:$B,'Publication Table'!$C$4,AllPublicationData!$D:$D,'Publication Table'!P$7),
IF('Publication Table'!$C$5="All Cancelled Operations",
SUMIFS(AllPublicationData!$F:$F,AllPublicationData!$A:$A,'Publication Table'!$B168,AllPublicationData!$B:$B,'Publication Table'!$C$4,AllPublicationData!$D:$D,'Publication Table'!P$7),
IF('Publication Table'!$C$5="Operations cancelled by patient",
SUMIFS(AllPublicationData!$G:$G,AllPublicationData!$A:$A,'Publication Table'!$B168,AllPublicationData!$B:$B,'Publication Table'!$C$4,AllPublicationData!$D:$D,'Publication Table'!P$7),
IF('Publication Table'!$C$5="Operations cancelled for clinical reasons",
SUMIFS(AllPublicationData!$G:$G,AllPublicationData!$A:$A,'Publication Table'!$B168,AllPublicationData!$B:$B,'Publication Table'!$C$4,AllPublicationData!$D:$D,'Publication Table'!P$7),
IF('Publication Table'!$C$5="Operations cancelled for non-clinical/capacity reasons",
SUMIFS(AllPublicationData!$G:$G,AllPublicationData!$A:$A,'Publication Table'!$B168,AllPublicationData!$B:$B,'Publication Table'!$C$4,AllPublicationData!$D:$D,'Publication Table'!P$7),
IF('Publication Table'!$C$5="Cancellations for other reasons",
SUMIFS(AllPublicationData!$G:$G,AllPublicationData!$A:$A,'Publication Table'!$B168,AllPublicationData!$B:$B,'Publication Table'!$C$4,AllPublicationData!$D:$D,'Publication Table'!P$7)))))))+
IF(AND($C$4="NHS Scotland",$C$5="Total Operations"),
SUMIFS(AllPublicationData!$E:$E,AllPublicationData!$A:$A,'Publication Table'!$B168,AllPublicationData!$B:$B,'Publication Table'!P$7),
IF(AND($C$4="NHS Scotland",$C$5="All Cancelled Operations"),
SUMIFS(AllPublicationData!$F:$F,AllPublicationData!$A:$A,'Publication Table'!$B168,AllPublicationData!$B:$B,'Publication Table'!P$7),
IF(AND($C$4="NHS Scotland",$C$5="Operations cancelled by patient"),
SUMIFS(AllPublicationData!$G:$G,AllPublicationData!$A:$A,'Publication Table'!$B168,AllPublicationData!$B:$B,'Publication Table'!P$7),
IF(AND($C$4="NHS Scotland",$C$5="Operations cancelled for clinical reasons"),
SUMIFS(AllPublicationData!$H:$H,AllPublicationData!$A:$A,'Publication Table'!$B168,AllPublicationData!$B:$B,'Publication Table'!P$7),
IF(AND($C$4="NHS Scotland",$C$5="Operations cancelled for non-clinical/capacity reasons"),
SUMIFS(AllPublicationData!$I:$I,AllPublicationData!$A:$A,'Publication Table'!$B168,AllPublicationData!$B:$B,'Publication Table'!P$7),
IF(AND($C$4="NHS Scotland",$C$5="Cancellations for other reasons"),
SUMIFS(AllPublicationData!$J:$J,AllPublicationData!$A:$A,'Publication Table'!$B168,AllPublicationData!$B:$B,'Publication Table'!P$7)))))))</f>
        <v>0</v>
      </c>
      <c r="Q168" s="90">
        <f>IF($C$5="Total Operations",
SUMIFS(AllPublicationData!$E:$E,AllPublicationData!$A:$A,'Publication Table'!$B168,AllPublicationData!$B:$B,'Publication Table'!$C$4,AllPublicationData!$D:$D,'Publication Table'!Q$7),
IF('Publication Table'!$C$5="All Cancelled Operations",
SUMIFS(AllPublicationData!$F:$F,AllPublicationData!$A:$A,'Publication Table'!$B168,AllPublicationData!$B:$B,'Publication Table'!$C$4,AllPublicationData!$D:$D,'Publication Table'!Q$7),
IF('Publication Table'!$C$5="Operations cancelled by patient",
SUMIFS(AllPublicationData!$G:$G,AllPublicationData!$A:$A,'Publication Table'!$B168,AllPublicationData!$B:$B,'Publication Table'!$C$4,AllPublicationData!$D:$D,'Publication Table'!Q$7),
IF('Publication Table'!$C$5="Operations cancelled for clinical reasons",
SUMIFS(AllPublicationData!$G:$G,AllPublicationData!$A:$A,'Publication Table'!$B168,AllPublicationData!$B:$B,'Publication Table'!$C$4,AllPublicationData!$D:$D,'Publication Table'!Q$7),
IF('Publication Table'!$C$5="Operations cancelled for non-clinical/capacity reasons",
SUMIFS(AllPublicationData!$G:$G,AllPublicationData!$A:$A,'Publication Table'!$B168,AllPublicationData!$B:$B,'Publication Table'!$C$4,AllPublicationData!$D:$D,'Publication Table'!Q$7),
IF('Publication Table'!$C$5="Cancellations for other reasons",
SUMIFS(AllPublicationData!$G:$G,AllPublicationData!$A:$A,'Publication Table'!$B168,AllPublicationData!$B:$B,'Publication Table'!$C$4,AllPublicationData!$D:$D,'Publication Table'!Q$7)))))))+
IF(AND($C$4="NHS Scotland",$C$5="Total Operations"),
SUMIFS(AllPublicationData!$E:$E,AllPublicationData!$A:$A,'Publication Table'!$B168,AllPublicationData!$B:$B,'Publication Table'!Q$7),
IF(AND($C$4="NHS Scotland",$C$5="All Cancelled Operations"),
SUMIFS(AllPublicationData!$F:$F,AllPublicationData!$A:$A,'Publication Table'!$B168,AllPublicationData!$B:$B,'Publication Table'!Q$7),
IF(AND($C$4="NHS Scotland",$C$5="Operations cancelled by patient"),
SUMIFS(AllPublicationData!$G:$G,AllPublicationData!$A:$A,'Publication Table'!$B168,AllPublicationData!$B:$B,'Publication Table'!Q$7),
IF(AND($C$4="NHS Scotland",$C$5="Operations cancelled for clinical reasons"),
SUMIFS(AllPublicationData!$H:$H,AllPublicationData!$A:$A,'Publication Table'!$B168,AllPublicationData!$B:$B,'Publication Table'!Q$7),
IF(AND($C$4="NHS Scotland",$C$5="Operations cancelled for non-clinical/capacity reasons"),
SUMIFS(AllPublicationData!$I:$I,AllPublicationData!$A:$A,'Publication Table'!$B168,AllPublicationData!$B:$B,'Publication Table'!Q$7),
IF(AND($C$4="NHS Scotland",$C$5="Cancellations for other reasons"),
SUMIFS(AllPublicationData!$J:$J,AllPublicationData!$A:$A,'Publication Table'!$B168,AllPublicationData!$B:$B,'Publication Table'!Q$7)))))))</f>
        <v>0</v>
      </c>
      <c r="R168" s="90">
        <f>IF($C$5="Total Operations",
SUMIFS(AllPublicationData!$E:$E,AllPublicationData!$A:$A,'Publication Table'!$B168,AllPublicationData!$B:$B,'Publication Table'!$C$4,AllPublicationData!$D:$D,'Publication Table'!R$7),
IF('Publication Table'!$C$5="All Cancelled Operations",
SUMIFS(AllPublicationData!$F:$F,AllPublicationData!$A:$A,'Publication Table'!$B168,AllPublicationData!$B:$B,'Publication Table'!$C$4,AllPublicationData!$D:$D,'Publication Table'!R$7),
IF('Publication Table'!$C$5="Operations cancelled by patient",
SUMIFS(AllPublicationData!$G:$G,AllPublicationData!$A:$A,'Publication Table'!$B168,AllPublicationData!$B:$B,'Publication Table'!$C$4,AllPublicationData!$D:$D,'Publication Table'!R$7),
IF('Publication Table'!$C$5="Operations cancelled for clinical reasons",
SUMIFS(AllPublicationData!$G:$G,AllPublicationData!$A:$A,'Publication Table'!$B168,AllPublicationData!$B:$B,'Publication Table'!$C$4,AllPublicationData!$D:$D,'Publication Table'!R$7),
IF('Publication Table'!$C$5="Operations cancelled for non-clinical/capacity reasons",
SUMIFS(AllPublicationData!$G:$G,AllPublicationData!$A:$A,'Publication Table'!$B168,AllPublicationData!$B:$B,'Publication Table'!$C$4,AllPublicationData!$D:$D,'Publication Table'!R$7),
IF('Publication Table'!$C$5="Cancellations for other reasons",
SUMIFS(AllPublicationData!$G:$G,AllPublicationData!$A:$A,'Publication Table'!$B168,AllPublicationData!$B:$B,'Publication Table'!$C$4,AllPublicationData!$D:$D,'Publication Table'!R$7)))))))+
IF(AND($C$4="NHS Scotland",$C$5="Total Operations"),
SUMIFS(AllPublicationData!$E:$E,AllPublicationData!$A:$A,'Publication Table'!$B168,AllPublicationData!$B:$B,'Publication Table'!R$7),
IF(AND($C$4="NHS Scotland",$C$5="All Cancelled Operations"),
SUMIFS(AllPublicationData!$F:$F,AllPublicationData!$A:$A,'Publication Table'!$B168,AllPublicationData!$B:$B,'Publication Table'!R$7),
IF(AND($C$4="NHS Scotland",$C$5="Operations cancelled by patient"),
SUMIFS(AllPublicationData!$G:$G,AllPublicationData!$A:$A,'Publication Table'!$B168,AllPublicationData!$B:$B,'Publication Table'!R$7),
IF(AND($C$4="NHS Scotland",$C$5="Operations cancelled for clinical reasons"),
SUMIFS(AllPublicationData!$H:$H,AllPublicationData!$A:$A,'Publication Table'!$B168,AllPublicationData!$B:$B,'Publication Table'!R$7),
IF(AND($C$4="NHS Scotland",$C$5="Operations cancelled for non-clinical/capacity reasons"),
SUMIFS(AllPublicationData!$I:$I,AllPublicationData!$A:$A,'Publication Table'!$B168,AllPublicationData!$B:$B,'Publication Table'!R$7),
IF(AND($C$4="NHS Scotland",$C$5="Cancellations for other reasons"),
SUMIFS(AllPublicationData!$J:$J,AllPublicationData!$A:$A,'Publication Table'!$B168,AllPublicationData!$B:$B,'Publication Table'!R$7)))))))</f>
        <v>0</v>
      </c>
    </row>
    <row r="169" spans="3:18" x14ac:dyDescent="0.35">
      <c r="C169" s="81">
        <f>IF($C$5="Total Operations",
SUMIFS(AllPublicationData!$E:$E,AllPublicationData!$A:$A,'Publication Table'!$B169,AllPublicationData!$B:$B,'Publication Table'!$C$4),
IF('Publication Table'!$C$5="All Cancelled Operations",
SUMIFS(AllPublicationData!$F:$F,AllPublicationData!$A:$A,'Publication Table'!$B169,AllPublicationData!$B:$B,'Publication Table'!$C$4),
IF('Publication Table'!$C$5="Operations cancelled by patient",
SUMIFS(AllPublicationData!$G:$G,AllPublicationData!$A:$A,'Publication Table'!$B169,AllPublicationData!$B:$B,'Publication Table'!$C$4),
IF('Publication Table'!$C$5="Operations cancelled for clinical reasons",
SUMIFS(AllPublicationData!$H:$H,AllPublicationData!$A:$A,'Publication Table'!$B169,AllPublicationData!$B:$B,'Publication Table'!$C$4),
IF('Publication Table'!$C$5="Operations cancelled for non-clinical/capacity reasons",
SUMIFS(AllPublicationData!$I:$I,AllPublicationData!$A:$A,'Publication Table'!$B169,AllPublicationData!$B:$B,'Publication Table'!$C$4),
IF('Publication Table'!$C$5="Cancellations for other reasons",
SUMIFS(AllPublicationData!$J:$J,AllPublicationData!$A:$A,'Publication Table'!$B169,AllPublicationData!$B:$B,'Publication Table'!$C$4)))))))+
IF(AND($C$4="NHS Scotland",$C$5="Total Operations"),
SUMIFS(AllPublicationData!$E:$E,AllPublicationData!$A:$A,'Publication Table'!$B169),
IF(AND($C$4="NHS Scotland",$C$5="All Cancelled Operations"),
SUMIFS(AllPublicationData!$F:$F,AllPublicationData!$A:$A,'Publication Table'!$B169),
IF(AND($C$4="NHS Scotland",$C$5="Operations cancelled by patient"),
SUMIFS(AllPublicationData!$G:$G,AllPublicationData!$A:$A,'Publication Table'!$B169),
IF(AND($C$4="NHS Scotland",$C$5="Operations cancelled for clinical reasons"),
SUMIFS(AllPublicationData!$H:$H,AllPublicationData!$A:$A,'Publication Table'!$B169),
IF(AND($C$4="NHS Scotland",$C$5="Operations cancelled for non-clinical/capacity reasons"),
SUMIFS(AllPublicationData!$I:$I,AllPublicationData!$A:$A,'Publication Table'!$B169),
IF(AND($C$4="NHS Scotland",$C$5="Cancellations for other reasons"),
SUMIFS(AllPublicationData!$J:$J,AllPublicationData!$A:$A,'Publication Table'!$B169)))))))</f>
        <v>0</v>
      </c>
      <c r="D169" s="90">
        <f>IF($C$5="Total Operations",
SUMIFS(AllPublicationData!$E:$E,AllPublicationData!$A:$A,'Publication Table'!$B169,AllPublicationData!$B:$B,'Publication Table'!$C$4,AllPublicationData!$D:$D,'Publication Table'!D$7),
IF('Publication Table'!$C$5="All Cancelled Operations",
SUMIFS(AllPublicationData!$F:$F,AllPublicationData!$A:$A,'Publication Table'!$B169,AllPublicationData!$B:$B,'Publication Table'!$C$4,AllPublicationData!$D:$D,'Publication Table'!D$7),
IF('Publication Table'!$C$5="Operations cancelled by patient",
SUMIFS(AllPublicationData!$G:$G,AllPublicationData!$A:$A,'Publication Table'!$B169,AllPublicationData!$B:$B,'Publication Table'!$C$4,AllPublicationData!$D:$D,'Publication Table'!D$7),
IF('Publication Table'!$C$5="Operations cancelled for clinical reasons",
SUMIFS(AllPublicationData!$H:$H,AllPublicationData!$A:$A,'Publication Table'!$B169,AllPublicationData!$B:$B,'Publication Table'!$C$4,AllPublicationData!$D:$D,'Publication Table'!D$7),
IF('Publication Table'!$C$5="Operations cancelled for non-clinical/capacity reasons",
SUMIFS(AllPublicationData!$I:$I,AllPublicationData!$A:$A,'Publication Table'!$B169,AllPublicationData!$B:$B,'Publication Table'!$C$4,AllPublicationData!$D:$D,'Publication Table'!D$7),
IF('Publication Table'!$C$5="Cancellations for other reasons",
SUMIFS(AllPublicationData!$J:$J,AllPublicationData!$A:$A,'Publication Table'!$B169,AllPublicationData!$B:$B,'Publication Table'!$C$4,AllPublicationData!$D:$D,'Publication Table'!D$7)))))))+
IF(AND($C$4="NHS Scotland",$C$5="Total Operations"),
SUMIFS(AllPublicationData!$E:$E,AllPublicationData!$A:$A,'Publication Table'!$B169,AllPublicationData!$B:$B,'Publication Table'!D$7),
IF(AND($C$4="NHS Scotland",$C$5="All Cancelled Operations"),
SUMIFS(AllPublicationData!$F:$F,AllPublicationData!$A:$A,'Publication Table'!$B169,AllPublicationData!$B:$B,'Publication Table'!D$7),
IF(AND($C$4="NHS Scotland",$C$5="Operations cancelled by patient"),
SUMIFS(AllPublicationData!$G:$G,AllPublicationData!$A:$A,'Publication Table'!$B169,AllPublicationData!$B:$B,'Publication Table'!D$7),
IF(AND($C$4="NHS Scotland",$C$5="Operations cancelled for clinical reasons"),
SUMIFS(AllPublicationData!$H:$H,AllPublicationData!$A:$A,'Publication Table'!$B169,AllPublicationData!$B:$B,'Publication Table'!D$7),
IF(AND($C$4="NHS Scotland",$C$5="Operations cancelled for non-clinical/capacity reasons"),
SUMIFS(AllPublicationData!$I:$I,AllPublicationData!$A:$A,'Publication Table'!$B169,AllPublicationData!$B:$B,'Publication Table'!D$7),
IF(AND($C$4="NHS Scotland",$C$5="Cancellations for other reasons"),
SUMIFS(AllPublicationData!$J:$J,AllPublicationData!$A:$A,'Publication Table'!$B169,AllPublicationData!$B:$B,'Publication Table'!D$7)))))))</f>
        <v>0</v>
      </c>
      <c r="E169" s="90">
        <f>IF($C$5="Total Operations",
SUMIFS(AllPublicationData!$E:$E,AllPublicationData!$A:$A,'Publication Table'!$B169,AllPublicationData!$B:$B,'Publication Table'!$C$4,AllPublicationData!$D:$D,'Publication Table'!E$7),
IF('Publication Table'!$C$5="All Cancelled Operations",
SUMIFS(AllPublicationData!$F:$F,AllPublicationData!$A:$A,'Publication Table'!$B169,AllPublicationData!$B:$B,'Publication Table'!$C$4,AllPublicationData!$D:$D,'Publication Table'!E$7),
IF('Publication Table'!$C$5="Operations cancelled by patient",
SUMIFS(AllPublicationData!$G:$G,AllPublicationData!$A:$A,'Publication Table'!$B169,AllPublicationData!$B:$B,'Publication Table'!$C$4,AllPublicationData!$D:$D,'Publication Table'!E$7),
IF('Publication Table'!$C$5="Operations cancelled for clinical reasons",
SUMIFS(AllPublicationData!$H:$H,AllPublicationData!$A:$A,'Publication Table'!$B169,AllPublicationData!$B:$B,'Publication Table'!$C$4,AllPublicationData!$D:$D,'Publication Table'!E$7),
IF('Publication Table'!$C$5="Operations cancelled for non-clinical/capacity reasons",
SUMIFS(AllPublicationData!$I:$I,AllPublicationData!$A:$A,'Publication Table'!$B169,AllPublicationData!$B:$B,'Publication Table'!$C$4,AllPublicationData!$D:$D,'Publication Table'!E$7),
IF('Publication Table'!$C$5="Cancellations for other reasons",
SUMIFS(AllPublicationData!$J:$J,AllPublicationData!$A:$A,'Publication Table'!$B169,AllPublicationData!$B:$B,'Publication Table'!$C$4,AllPublicationData!$D:$D,'Publication Table'!E$7)))))))+
IF(AND($C$4="NHS Scotland",$C$5="Total Operations"),
SUMIFS(AllPublicationData!$E:$E,AllPublicationData!$A:$A,'Publication Table'!$B169,AllPublicationData!$B:$B,'Publication Table'!E$7),
IF(AND($C$4="NHS Scotland",$C$5="All Cancelled Operations"),
SUMIFS(AllPublicationData!$F:$F,AllPublicationData!$A:$A,'Publication Table'!$B169,AllPublicationData!$B:$B,'Publication Table'!E$7),
IF(AND($C$4="NHS Scotland",$C$5="Operations cancelled by patient"),
SUMIFS(AllPublicationData!$G:$G,AllPublicationData!$A:$A,'Publication Table'!$B169,AllPublicationData!$B:$B,'Publication Table'!E$7),
IF(AND($C$4="NHS Scotland",$C$5="Operations cancelled for clinical reasons"),
SUMIFS(AllPublicationData!$H:$H,AllPublicationData!$A:$A,'Publication Table'!$B169,AllPublicationData!$B:$B,'Publication Table'!E$7),
IF(AND($C$4="NHS Scotland",$C$5="Operations cancelled for non-clinical/capacity reasons"),
SUMIFS(AllPublicationData!$I:$I,AllPublicationData!$A:$A,'Publication Table'!$B169,AllPublicationData!$B:$B,'Publication Table'!E$7),
IF(AND($C$4="NHS Scotland",$C$5="Cancellations for other reasons"),
SUMIFS(AllPublicationData!$J:$J,AllPublicationData!$A:$A,'Publication Table'!$B169,AllPublicationData!$B:$B,'Publication Table'!E$7)))))))</f>
        <v>0</v>
      </c>
      <c r="F169" s="90">
        <f>IF($C$5="Total Operations",
SUMIFS(AllPublicationData!$E:$E,AllPublicationData!$A:$A,'Publication Table'!$B169,AllPublicationData!$B:$B,'Publication Table'!$C$4,AllPublicationData!$D:$D,'Publication Table'!F$7),
IF('Publication Table'!$C$5="All Cancelled Operations",
SUMIFS(AllPublicationData!$F:$F,AllPublicationData!$A:$A,'Publication Table'!$B169,AllPublicationData!$B:$B,'Publication Table'!$C$4,AllPublicationData!$D:$D,'Publication Table'!F$7),
IF('Publication Table'!$C$5="Operations cancelled by patient",
SUMIFS(AllPublicationData!$G:$G,AllPublicationData!$A:$A,'Publication Table'!$B169,AllPublicationData!$B:$B,'Publication Table'!$C$4,AllPublicationData!$D:$D,'Publication Table'!F$7),
IF('Publication Table'!$C$5="Operations cancelled for clinical reasons",
SUMIFS(AllPublicationData!$H:$H,AllPublicationData!$A:$A,'Publication Table'!$B169,AllPublicationData!$B:$B,'Publication Table'!$C$4,AllPublicationData!$D:$D,'Publication Table'!F$7),
IF('Publication Table'!$C$5="Operations cancelled for non-clinical/capacity reasons",
SUMIFS(AllPublicationData!$I:$I,AllPublicationData!$A:$A,'Publication Table'!$B169,AllPublicationData!$B:$B,'Publication Table'!$C$4,AllPublicationData!$D:$D,'Publication Table'!F$7),
IF('Publication Table'!$C$5="Cancellations for other reasons",
SUMIFS(AllPublicationData!$J:$J,AllPublicationData!$A:$A,'Publication Table'!$B169,AllPublicationData!$B:$B,'Publication Table'!$C$4,AllPublicationData!$D:$D,'Publication Table'!F$7)))))))+
IF(AND($C$4="NHS Scotland",$C$5="Total Operations"),
SUMIFS(AllPublicationData!$E:$E,AllPublicationData!$A:$A,'Publication Table'!$B169,AllPublicationData!$B:$B,'Publication Table'!F$7),
IF(AND($C$4="NHS Scotland",$C$5="All Cancelled Operations"),
SUMIFS(AllPublicationData!$F:$F,AllPublicationData!$A:$A,'Publication Table'!$B169,AllPublicationData!$B:$B,'Publication Table'!F$7),
IF(AND($C$4="NHS Scotland",$C$5="Operations cancelled by patient"),
SUMIFS(AllPublicationData!$G:$G,AllPublicationData!$A:$A,'Publication Table'!$B169,AllPublicationData!$B:$B,'Publication Table'!F$7),
IF(AND($C$4="NHS Scotland",$C$5="Operations cancelled for clinical reasons"),
SUMIFS(AllPublicationData!$H:$H,AllPublicationData!$A:$A,'Publication Table'!$B169,AllPublicationData!$B:$B,'Publication Table'!F$7),
IF(AND($C$4="NHS Scotland",$C$5="Operations cancelled for non-clinical/capacity reasons"),
SUMIFS(AllPublicationData!$I:$I,AllPublicationData!$A:$A,'Publication Table'!$B169,AllPublicationData!$B:$B,'Publication Table'!F$7),
IF(AND($C$4="NHS Scotland",$C$5="Cancellations for other reasons"),
SUMIFS(AllPublicationData!$J:$J,AllPublicationData!$A:$A,'Publication Table'!$B169,AllPublicationData!$B:$B,'Publication Table'!F$7)))))))</f>
        <v>0</v>
      </c>
      <c r="G169" s="90">
        <f>IF($C$5="Total Operations",
SUMIFS(AllPublicationData!$E:$E,AllPublicationData!$A:$A,'Publication Table'!$B169,AllPublicationData!$B:$B,'Publication Table'!$C$4,AllPublicationData!$D:$D,'Publication Table'!G$7),
IF('Publication Table'!$C$5="All Cancelled Operations",
SUMIFS(AllPublicationData!$F:$F,AllPublicationData!$A:$A,'Publication Table'!$B169,AllPublicationData!$B:$B,'Publication Table'!$C$4,AllPublicationData!$D:$D,'Publication Table'!G$7),
IF('Publication Table'!$C$5="Operations cancelled by patient",
SUMIFS(AllPublicationData!$G:$G,AllPublicationData!$A:$A,'Publication Table'!$B169,AllPublicationData!$B:$B,'Publication Table'!$C$4,AllPublicationData!$D:$D,'Publication Table'!G$7),
IF('Publication Table'!$C$5="Operations cancelled for clinical reasons",
SUMIFS(AllPublicationData!$H:$H,AllPublicationData!$A:$A,'Publication Table'!$B169,AllPublicationData!$B:$B,'Publication Table'!$C$4,AllPublicationData!$D:$D,'Publication Table'!G$7),
IF('Publication Table'!$C$5="Operations cancelled for non-clinical/capacity reasons",
SUMIFS(AllPublicationData!$I:$I,AllPublicationData!$A:$A,'Publication Table'!$B169,AllPublicationData!$B:$B,'Publication Table'!$C$4,AllPublicationData!$D:$D,'Publication Table'!G$7),
IF('Publication Table'!$C$5="Cancellations for other reasons",
SUMIFS(AllPublicationData!$J:$J,AllPublicationData!$A:$A,'Publication Table'!$B169,AllPublicationData!$B:$B,'Publication Table'!$C$4,AllPublicationData!$D:$D,'Publication Table'!G$7)))))))+
IF(AND($C$4="NHS Scotland",$C$5="Total Operations"),
SUMIFS(AllPublicationData!$E:$E,AllPublicationData!$A:$A,'Publication Table'!$B169,AllPublicationData!$B:$B,'Publication Table'!G$7),
IF(AND($C$4="NHS Scotland",$C$5="All Cancelled Operations"),
SUMIFS(AllPublicationData!$F:$F,AllPublicationData!$A:$A,'Publication Table'!$B169,AllPublicationData!$B:$B,'Publication Table'!G$7),
IF(AND($C$4="NHS Scotland",$C$5="Operations cancelled by patient"),
SUMIFS(AllPublicationData!$G:$G,AllPublicationData!$A:$A,'Publication Table'!$B169,AllPublicationData!$B:$B,'Publication Table'!G$7),
IF(AND($C$4="NHS Scotland",$C$5="Operations cancelled for clinical reasons"),
SUMIFS(AllPublicationData!$H:$H,AllPublicationData!$A:$A,'Publication Table'!$B169,AllPublicationData!$B:$B,'Publication Table'!G$7),
IF(AND($C$4="NHS Scotland",$C$5="Operations cancelled for non-clinical/capacity reasons"),
SUMIFS(AllPublicationData!$I:$I,AllPublicationData!$A:$A,'Publication Table'!$B169,AllPublicationData!$B:$B,'Publication Table'!G$7),
IF(AND($C$4="NHS Scotland",$C$5="Cancellations for other reasons"),
SUMIFS(AllPublicationData!$J:$J,AllPublicationData!$A:$A,'Publication Table'!$B169,AllPublicationData!$B:$B,'Publication Table'!G$7)))))))</f>
        <v>0</v>
      </c>
      <c r="H169" s="90">
        <f>IF($C$5="Total Operations",
SUMIFS(AllPublicationData!$E:$E,AllPublicationData!$A:$A,'Publication Table'!$B169,AllPublicationData!$B:$B,'Publication Table'!$C$4,AllPublicationData!$D:$D,'Publication Table'!H$7),
IF('Publication Table'!$C$5="All Cancelled Operations",
SUMIFS(AllPublicationData!$F:$F,AllPublicationData!$A:$A,'Publication Table'!$B169,AllPublicationData!$B:$B,'Publication Table'!$C$4,AllPublicationData!$D:$D,'Publication Table'!H$7),
IF('Publication Table'!$C$5="Operations cancelled by patient",
SUMIFS(AllPublicationData!$G:$G,AllPublicationData!$A:$A,'Publication Table'!$B169,AllPublicationData!$B:$B,'Publication Table'!$C$4,AllPublicationData!$D:$D,'Publication Table'!H$7),
IF('Publication Table'!$C$5="Operations cancelled for clinical reasons",
SUMIFS(AllPublicationData!$H:$H,AllPublicationData!$A:$A,'Publication Table'!$B169,AllPublicationData!$B:$B,'Publication Table'!$C$4,AllPublicationData!$D:$D,'Publication Table'!H$7),
IF('Publication Table'!$C$5="Operations cancelled for non-clinical/capacity reasons",
SUMIFS(AllPublicationData!$I:$I,AllPublicationData!$A:$A,'Publication Table'!$B169,AllPublicationData!$B:$B,'Publication Table'!$C$4,AllPublicationData!$D:$D,'Publication Table'!H$7),
IF('Publication Table'!$C$5="Cancellations for other reasons",
SUMIFS(AllPublicationData!$J:$J,AllPublicationData!$A:$A,'Publication Table'!$B169,AllPublicationData!$B:$B,'Publication Table'!$C$4,AllPublicationData!$D:$D,'Publication Table'!H$7)))))))+
IF(AND($C$4="NHS Scotland",$C$5="Total Operations"),
SUMIFS(AllPublicationData!$E:$E,AllPublicationData!$A:$A,'Publication Table'!$B169,AllPublicationData!$B:$B,'Publication Table'!H$7),
IF(AND($C$4="NHS Scotland",$C$5="All Cancelled Operations"),
SUMIFS(AllPublicationData!$F:$F,AllPublicationData!$A:$A,'Publication Table'!$B169,AllPublicationData!$B:$B,'Publication Table'!H$7),
IF(AND($C$4="NHS Scotland",$C$5="Operations cancelled by patient"),
SUMIFS(AllPublicationData!$G:$G,AllPublicationData!$A:$A,'Publication Table'!$B169,AllPublicationData!$B:$B,'Publication Table'!H$7),
IF(AND($C$4="NHS Scotland",$C$5="Operations cancelled for clinical reasons"),
SUMIFS(AllPublicationData!$H:$H,AllPublicationData!$A:$A,'Publication Table'!$B169,AllPublicationData!$B:$B,'Publication Table'!H$7),
IF(AND($C$4="NHS Scotland",$C$5="Operations cancelled for non-clinical/capacity reasons"),
SUMIFS(AllPublicationData!$I:$I,AllPublicationData!$A:$A,'Publication Table'!$B169,AllPublicationData!$B:$B,'Publication Table'!H$7),
IF(AND($C$4="NHS Scotland",$C$5="Cancellations for other reasons"),
SUMIFS(AllPublicationData!$J:$J,AllPublicationData!$A:$A,'Publication Table'!$B169,AllPublicationData!$B:$B,'Publication Table'!H$7)))))))</f>
        <v>0</v>
      </c>
      <c r="I169" s="90">
        <f>IF($C$5="Total Operations",
SUMIFS(AllPublicationData!$E:$E,AllPublicationData!$A:$A,'Publication Table'!$B169,AllPublicationData!$B:$B,'Publication Table'!$C$4,AllPublicationData!$D:$D,'Publication Table'!I$7),
IF('Publication Table'!$C$5="All Cancelled Operations",
SUMIFS(AllPublicationData!$F:$F,AllPublicationData!$A:$A,'Publication Table'!$B169,AllPublicationData!$B:$B,'Publication Table'!$C$4,AllPublicationData!$D:$D,'Publication Table'!I$7),
IF('Publication Table'!$C$5="Operations cancelled by patient",
SUMIFS(AllPublicationData!$G:$G,AllPublicationData!$A:$A,'Publication Table'!$B169,AllPublicationData!$B:$B,'Publication Table'!$C$4,AllPublicationData!$D:$D,'Publication Table'!I$7),
IF('Publication Table'!$C$5="Operations cancelled for clinical reasons",
SUMIFS(AllPublicationData!$H:$H,AllPublicationData!$A:$A,'Publication Table'!$B169,AllPublicationData!$B:$B,'Publication Table'!$C$4,AllPublicationData!$D:$D,'Publication Table'!I$7),
IF('Publication Table'!$C$5="Operations cancelled for non-clinical/capacity reasons",
SUMIFS(AllPublicationData!$I:$I,AllPublicationData!$A:$A,'Publication Table'!$B169,AllPublicationData!$B:$B,'Publication Table'!$C$4,AllPublicationData!$D:$D,'Publication Table'!I$7),
IF('Publication Table'!$C$5="Cancellations for other reasons",
SUMIFS(AllPublicationData!$J:$J,AllPublicationData!$A:$A,'Publication Table'!$B169,AllPublicationData!$B:$B,'Publication Table'!$C$4,AllPublicationData!$D:$D,'Publication Table'!I$7)))))))+
IF(AND($C$4="NHS Scotland",$C$5="Total Operations"),
SUMIFS(AllPublicationData!$E:$E,AllPublicationData!$A:$A,'Publication Table'!$B169,AllPublicationData!$B:$B,'Publication Table'!I$7),
IF(AND($C$4="NHS Scotland",$C$5="All Cancelled Operations"),
SUMIFS(AllPublicationData!$F:$F,AllPublicationData!$A:$A,'Publication Table'!$B169,AllPublicationData!$B:$B,'Publication Table'!I$7),
IF(AND($C$4="NHS Scotland",$C$5="Operations cancelled by patient"),
SUMIFS(AllPublicationData!$G:$G,AllPublicationData!$A:$A,'Publication Table'!$B169,AllPublicationData!$B:$B,'Publication Table'!I$7),
IF(AND($C$4="NHS Scotland",$C$5="Operations cancelled for clinical reasons"),
SUMIFS(AllPublicationData!$H:$H,AllPublicationData!$A:$A,'Publication Table'!$B169,AllPublicationData!$B:$B,'Publication Table'!I$7),
IF(AND($C$4="NHS Scotland",$C$5="Operations cancelled for non-clinical/capacity reasons"),
SUMIFS(AllPublicationData!$I:$I,AllPublicationData!$A:$A,'Publication Table'!$B169,AllPublicationData!$B:$B,'Publication Table'!I$7),
IF(AND($C$4="NHS Scotland",$C$5="Cancellations for other reasons"),
SUMIFS(AllPublicationData!$J:$J,AllPublicationData!$A:$A,'Publication Table'!$B169,AllPublicationData!$B:$B,'Publication Table'!I$7)))))))</f>
        <v>0</v>
      </c>
      <c r="J169" s="90">
        <f>IF($C$5="Total Operations",
SUMIFS(AllPublicationData!$E:$E,AllPublicationData!$A:$A,'Publication Table'!$B169,AllPublicationData!$B:$B,'Publication Table'!$C$4,AllPublicationData!$D:$D,'Publication Table'!J$7),
IF('Publication Table'!$C$5="All Cancelled Operations",
SUMIFS(AllPublicationData!$F:$F,AllPublicationData!$A:$A,'Publication Table'!$B169,AllPublicationData!$B:$B,'Publication Table'!$C$4,AllPublicationData!$D:$D,'Publication Table'!J$7),
IF('Publication Table'!$C$5="Operations cancelled by patient",
SUMIFS(AllPublicationData!$G:$G,AllPublicationData!$A:$A,'Publication Table'!$B169,AllPublicationData!$B:$B,'Publication Table'!$C$4,AllPublicationData!$D:$D,'Publication Table'!J$7),
IF('Publication Table'!$C$5="Operations cancelled for clinical reasons",
SUMIFS(AllPublicationData!$H:$H,AllPublicationData!$A:$A,'Publication Table'!$B169,AllPublicationData!$B:$B,'Publication Table'!$C$4,AllPublicationData!$D:$D,'Publication Table'!J$7),
IF('Publication Table'!$C$5="Operations cancelled for non-clinical/capacity reasons",
SUMIFS(AllPublicationData!$I:$I,AllPublicationData!$A:$A,'Publication Table'!$B169,AllPublicationData!$B:$B,'Publication Table'!$C$4,AllPublicationData!$D:$D,'Publication Table'!J$7),
IF('Publication Table'!$C$5="Cancellations for other reasons",
SUMIFS(AllPublicationData!$J:$J,AllPublicationData!$A:$A,'Publication Table'!$B169,AllPublicationData!$B:$B,'Publication Table'!$C$4,AllPublicationData!$D:$D,'Publication Table'!J$7)))))))+
IF(AND($C$4="NHS Scotland",$C$5="Total Operations"),
SUMIFS(AllPublicationData!$E:$E,AllPublicationData!$A:$A,'Publication Table'!$B169,AllPublicationData!$B:$B,'Publication Table'!J$7),
IF(AND($C$4="NHS Scotland",$C$5="All Cancelled Operations"),
SUMIFS(AllPublicationData!$F:$F,AllPublicationData!$A:$A,'Publication Table'!$B169,AllPublicationData!$B:$B,'Publication Table'!J$7),
IF(AND($C$4="NHS Scotland",$C$5="Operations cancelled by patient"),
SUMIFS(AllPublicationData!$G:$G,AllPublicationData!$A:$A,'Publication Table'!$B169,AllPublicationData!$B:$B,'Publication Table'!J$7),
IF(AND($C$4="NHS Scotland",$C$5="Operations cancelled for clinical reasons"),
SUMIFS(AllPublicationData!$H:$H,AllPublicationData!$A:$A,'Publication Table'!$B169,AllPublicationData!$B:$B,'Publication Table'!J$7),
IF(AND($C$4="NHS Scotland",$C$5="Operations cancelled for non-clinical/capacity reasons"),
SUMIFS(AllPublicationData!$I:$I,AllPublicationData!$A:$A,'Publication Table'!$B169,AllPublicationData!$B:$B,'Publication Table'!J$7),
IF(AND($C$4="NHS Scotland",$C$5="Cancellations for other reasons"),
SUMIFS(AllPublicationData!$J:$J,AllPublicationData!$A:$A,'Publication Table'!$B169,AllPublicationData!$B:$B,'Publication Table'!J$7)))))))</f>
        <v>0</v>
      </c>
      <c r="K169" s="90">
        <f>IF($C$5="Total Operations",
SUMIFS(AllPublicationData!$E:$E,AllPublicationData!$A:$A,'Publication Table'!$B169,AllPublicationData!$B:$B,'Publication Table'!$C$4,AllPublicationData!$D:$D,'Publication Table'!K$7),
IF('Publication Table'!$C$5="All Cancelled Operations",
SUMIFS(AllPublicationData!$F:$F,AllPublicationData!$A:$A,'Publication Table'!$B169,AllPublicationData!$B:$B,'Publication Table'!$C$4,AllPublicationData!$D:$D,'Publication Table'!K$7),
IF('Publication Table'!$C$5="Operations cancelled by patient",
SUMIFS(AllPublicationData!$G:$G,AllPublicationData!$A:$A,'Publication Table'!$B169,AllPublicationData!$B:$B,'Publication Table'!$C$4,AllPublicationData!$D:$D,'Publication Table'!K$7),
IF('Publication Table'!$C$5="Operations cancelled for clinical reasons",
SUMIFS(AllPublicationData!$H:$H,AllPublicationData!$A:$A,'Publication Table'!$B169,AllPublicationData!$B:$B,'Publication Table'!$C$4,AllPublicationData!$D:$D,'Publication Table'!K$7),
IF('Publication Table'!$C$5="Operations cancelled for non-clinical/capacity reasons",
SUMIFS(AllPublicationData!$I:$I,AllPublicationData!$A:$A,'Publication Table'!$B169,AllPublicationData!$B:$B,'Publication Table'!$C$4,AllPublicationData!$D:$D,'Publication Table'!K$7),
IF('Publication Table'!$C$5="Cancellations for other reasons",
SUMIFS(AllPublicationData!$J:$J,AllPublicationData!$A:$A,'Publication Table'!$B169,AllPublicationData!$B:$B,'Publication Table'!$C$4,AllPublicationData!$D:$D,'Publication Table'!K$7)))))))+
IF(AND($C$4="NHS Scotland",$C$5="Total Operations"),
SUMIFS(AllPublicationData!$E:$E,AllPublicationData!$A:$A,'Publication Table'!$B169,AllPublicationData!$B:$B,'Publication Table'!K$7),
IF(AND($C$4="NHS Scotland",$C$5="All Cancelled Operations"),
SUMIFS(AllPublicationData!$F:$F,AllPublicationData!$A:$A,'Publication Table'!$B169,AllPublicationData!$B:$B,'Publication Table'!K$7),
IF(AND($C$4="NHS Scotland",$C$5="Operations cancelled by patient"),
SUMIFS(AllPublicationData!$G:$G,AllPublicationData!$A:$A,'Publication Table'!$B169,AllPublicationData!$B:$B,'Publication Table'!K$7),
IF(AND($C$4="NHS Scotland",$C$5="Operations cancelled for clinical reasons"),
SUMIFS(AllPublicationData!$H:$H,AllPublicationData!$A:$A,'Publication Table'!$B169,AllPublicationData!$B:$B,'Publication Table'!K$7),
IF(AND($C$4="NHS Scotland",$C$5="Operations cancelled for non-clinical/capacity reasons"),
SUMIFS(AllPublicationData!$I:$I,AllPublicationData!$A:$A,'Publication Table'!$B169,AllPublicationData!$B:$B,'Publication Table'!K$7),
IF(AND($C$4="NHS Scotland",$C$5="Cancellations for other reasons"),
SUMIFS(AllPublicationData!$J:$J,AllPublicationData!$A:$A,'Publication Table'!$B169,AllPublicationData!$B:$B,'Publication Table'!K$7)))))))</f>
        <v>0</v>
      </c>
      <c r="L169" s="90">
        <f>IF($C$5="Total Operations",
SUMIFS(AllPublicationData!$E:$E,AllPublicationData!$A:$A,'Publication Table'!$B169,AllPublicationData!$B:$B,'Publication Table'!$C$4,AllPublicationData!$D:$D,'Publication Table'!L$7),
IF('Publication Table'!$C$5="All Cancelled Operations",
SUMIFS(AllPublicationData!$F:$F,AllPublicationData!$A:$A,'Publication Table'!$B169,AllPublicationData!$B:$B,'Publication Table'!$C$4,AllPublicationData!$D:$D,'Publication Table'!L$7),
IF('Publication Table'!$C$5="Operations cancelled by patient",
SUMIFS(AllPublicationData!$G:$G,AllPublicationData!$A:$A,'Publication Table'!$B169,AllPublicationData!$B:$B,'Publication Table'!$C$4,AllPublicationData!$D:$D,'Publication Table'!L$7),
IF('Publication Table'!$C$5="Operations cancelled for clinical reasons",
SUMIFS(AllPublicationData!$H:$H,AllPublicationData!$A:$A,'Publication Table'!$B169,AllPublicationData!$B:$B,'Publication Table'!$C$4,AllPublicationData!$D:$D,'Publication Table'!L$7),
IF('Publication Table'!$C$5="Operations cancelled for non-clinical/capacity reasons",
SUMIFS(AllPublicationData!$I:$I,AllPublicationData!$A:$A,'Publication Table'!$B169,AllPublicationData!$B:$B,'Publication Table'!$C$4,AllPublicationData!$D:$D,'Publication Table'!L$7),
IF('Publication Table'!$C$5="Cancellations for other reasons",
SUMIFS(AllPublicationData!$J:$J,AllPublicationData!$A:$A,'Publication Table'!$B169,AllPublicationData!$B:$B,'Publication Table'!$C$4,AllPublicationData!$D:$D,'Publication Table'!L$7)))))))+
IF(AND($C$4="NHS Scotland",$C$5="Total Operations"),
SUMIFS(AllPublicationData!$E:$E,AllPublicationData!$A:$A,'Publication Table'!$B169,AllPublicationData!$B:$B,'Publication Table'!L$7),
IF(AND($C$4="NHS Scotland",$C$5="All Cancelled Operations"),
SUMIFS(AllPublicationData!$F:$F,AllPublicationData!$A:$A,'Publication Table'!$B169,AllPublicationData!$B:$B,'Publication Table'!L$7),
IF(AND($C$4="NHS Scotland",$C$5="Operations cancelled by patient"),
SUMIFS(AllPublicationData!$G:$G,AllPublicationData!$A:$A,'Publication Table'!$B169,AllPublicationData!$B:$B,'Publication Table'!L$7),
IF(AND($C$4="NHS Scotland",$C$5="Operations cancelled for clinical reasons"),
SUMIFS(AllPublicationData!$H:$H,AllPublicationData!$A:$A,'Publication Table'!$B169,AllPublicationData!$B:$B,'Publication Table'!L$7),
IF(AND($C$4="NHS Scotland",$C$5="Operations cancelled for non-clinical/capacity reasons"),
SUMIFS(AllPublicationData!$I:$I,AllPublicationData!$A:$A,'Publication Table'!$B169,AllPublicationData!$B:$B,'Publication Table'!L$7),
IF(AND($C$4="NHS Scotland",$C$5="Cancellations for other reasons"),
SUMIFS(AllPublicationData!$J:$J,AllPublicationData!$A:$A,'Publication Table'!$B169,AllPublicationData!$B:$B,'Publication Table'!L$7)))))))</f>
        <v>0</v>
      </c>
      <c r="M169" s="90">
        <f>IF($C$5="Total Operations",
SUMIFS(AllPublicationData!$E:$E,AllPublicationData!$A:$A,'Publication Table'!$B169,AllPublicationData!$B:$B,'Publication Table'!$C$4,AllPublicationData!$D:$D,'Publication Table'!M$7),
IF('Publication Table'!$C$5="All Cancelled Operations",
SUMIFS(AllPublicationData!$F:$F,AllPublicationData!$A:$A,'Publication Table'!$B169,AllPublicationData!$B:$B,'Publication Table'!$C$4,AllPublicationData!$D:$D,'Publication Table'!M$7),
IF('Publication Table'!$C$5="Operations cancelled by patient",
SUMIFS(AllPublicationData!$G:$G,AllPublicationData!$A:$A,'Publication Table'!$B169,AllPublicationData!$B:$B,'Publication Table'!$C$4,AllPublicationData!$D:$D,'Publication Table'!M$7),
IF('Publication Table'!$C$5="Operations cancelled for clinical reasons",
SUMIFS(AllPublicationData!$G:$G,AllPublicationData!$A:$A,'Publication Table'!$B169,AllPublicationData!$B:$B,'Publication Table'!$C$4,AllPublicationData!$D:$D,'Publication Table'!M$7),
IF('Publication Table'!$C$5="Operations cancelled for non-clinical/capacity reasons",
SUMIFS(AllPublicationData!$G:$G,AllPublicationData!$A:$A,'Publication Table'!$B169,AllPublicationData!$B:$B,'Publication Table'!$C$4,AllPublicationData!$D:$D,'Publication Table'!M$7),
IF('Publication Table'!$C$5="Cancellations for other reasons",
SUMIFS(AllPublicationData!$G:$G,AllPublicationData!$A:$A,'Publication Table'!$B169,AllPublicationData!$B:$B,'Publication Table'!$C$4,AllPublicationData!$D:$D,'Publication Table'!M$7)))))))+
IF(AND($C$4="NHS Scotland",$C$5="Total Operations"),
SUMIFS(AllPublicationData!$E:$E,AllPublicationData!$A:$A,'Publication Table'!$B169,AllPublicationData!$B:$B,'Publication Table'!M$7),
IF(AND($C$4="NHS Scotland",$C$5="All Cancelled Operations"),
SUMIFS(AllPublicationData!$F:$F,AllPublicationData!$A:$A,'Publication Table'!$B169,AllPublicationData!$B:$B,'Publication Table'!M$7),
IF(AND($C$4="NHS Scotland",$C$5="Operations cancelled by patient"),
SUMIFS(AllPublicationData!$G:$G,AllPublicationData!$A:$A,'Publication Table'!$B169,AllPublicationData!$B:$B,'Publication Table'!M$7),
IF(AND($C$4="NHS Scotland",$C$5="Operations cancelled for clinical reasons"),
SUMIFS(AllPublicationData!$H:$H,AllPublicationData!$A:$A,'Publication Table'!$B169,AllPublicationData!$B:$B,'Publication Table'!M$7),
IF(AND($C$4="NHS Scotland",$C$5="Operations cancelled for non-clinical/capacity reasons"),
SUMIFS(AllPublicationData!$I:$I,AllPublicationData!$A:$A,'Publication Table'!$B169,AllPublicationData!$B:$B,'Publication Table'!M$7),
IF(AND($C$4="NHS Scotland",$C$5="Cancellations for other reasons"),
SUMIFS(AllPublicationData!$J:$J,AllPublicationData!$A:$A,'Publication Table'!$B169,AllPublicationData!$B:$B,'Publication Table'!M$7)))))))</f>
        <v>0</v>
      </c>
      <c r="N169" s="90">
        <f>IF($C$5="Total Operations",
SUMIFS(AllPublicationData!$E:$E,AllPublicationData!$A:$A,'Publication Table'!$B169,AllPublicationData!$B:$B,'Publication Table'!$C$4,AllPublicationData!$D:$D,'Publication Table'!N$7),
IF('Publication Table'!$C$5="All Cancelled Operations",
SUMIFS(AllPublicationData!$F:$F,AllPublicationData!$A:$A,'Publication Table'!$B169,AllPublicationData!$B:$B,'Publication Table'!$C$4,AllPublicationData!$D:$D,'Publication Table'!N$7),
IF('Publication Table'!$C$5="Operations cancelled by patient",
SUMIFS(AllPublicationData!$G:$G,AllPublicationData!$A:$A,'Publication Table'!$B169,AllPublicationData!$B:$B,'Publication Table'!$C$4,AllPublicationData!$D:$D,'Publication Table'!N$7),
IF('Publication Table'!$C$5="Operations cancelled for clinical reasons",
SUMIFS(AllPublicationData!$G:$G,AllPublicationData!$A:$A,'Publication Table'!$B169,AllPublicationData!$B:$B,'Publication Table'!$C$4,AllPublicationData!$D:$D,'Publication Table'!N$7),
IF('Publication Table'!$C$5="Operations cancelled for non-clinical/capacity reasons",
SUMIFS(AllPublicationData!$G:$G,AllPublicationData!$A:$A,'Publication Table'!$B169,AllPublicationData!$B:$B,'Publication Table'!$C$4,AllPublicationData!$D:$D,'Publication Table'!N$7),
IF('Publication Table'!$C$5="Cancellations for other reasons",
SUMIFS(AllPublicationData!$G:$G,AllPublicationData!$A:$A,'Publication Table'!$B169,AllPublicationData!$B:$B,'Publication Table'!$C$4,AllPublicationData!$D:$D,'Publication Table'!N$7)))))))+
IF(AND($C$4="NHS Scotland",$C$5="Total Operations"),
SUMIFS(AllPublicationData!$E:$E,AllPublicationData!$A:$A,'Publication Table'!$B169,AllPublicationData!$B:$B,'Publication Table'!N$7),
IF(AND($C$4="NHS Scotland",$C$5="All Cancelled Operations"),
SUMIFS(AllPublicationData!$F:$F,AllPublicationData!$A:$A,'Publication Table'!$B169,AllPublicationData!$B:$B,'Publication Table'!N$7),
IF(AND($C$4="NHS Scotland",$C$5="Operations cancelled by patient"),
SUMIFS(AllPublicationData!$G:$G,AllPublicationData!$A:$A,'Publication Table'!$B169,AllPublicationData!$B:$B,'Publication Table'!N$7),
IF(AND($C$4="NHS Scotland",$C$5="Operations cancelled for clinical reasons"),
SUMIFS(AllPublicationData!$H:$H,AllPublicationData!$A:$A,'Publication Table'!$B169,AllPublicationData!$B:$B,'Publication Table'!N$7),
IF(AND($C$4="NHS Scotland",$C$5="Operations cancelled for non-clinical/capacity reasons"),
SUMIFS(AllPublicationData!$I:$I,AllPublicationData!$A:$A,'Publication Table'!$B169,AllPublicationData!$B:$B,'Publication Table'!N$7),
IF(AND($C$4="NHS Scotland",$C$5="Cancellations for other reasons"),
SUMIFS(AllPublicationData!$J:$J,AllPublicationData!$A:$A,'Publication Table'!$B169,AllPublicationData!$B:$B,'Publication Table'!N$7)))))))</f>
        <v>0</v>
      </c>
      <c r="O169" s="90">
        <f>IF($C$5="Total Operations",
SUMIFS(AllPublicationData!$E:$E,AllPublicationData!$A:$A,'Publication Table'!$B169,AllPublicationData!$B:$B,'Publication Table'!$C$4,AllPublicationData!$D:$D,'Publication Table'!O$7),
IF('Publication Table'!$C$5="All Cancelled Operations",
SUMIFS(AllPublicationData!$F:$F,AllPublicationData!$A:$A,'Publication Table'!$B169,AllPublicationData!$B:$B,'Publication Table'!$C$4,AllPublicationData!$D:$D,'Publication Table'!O$7),
IF('Publication Table'!$C$5="Operations cancelled by patient",
SUMIFS(AllPublicationData!$G:$G,AllPublicationData!$A:$A,'Publication Table'!$B169,AllPublicationData!$B:$B,'Publication Table'!$C$4,AllPublicationData!$D:$D,'Publication Table'!O$7),
IF('Publication Table'!$C$5="Operations cancelled for clinical reasons",
SUMIFS(AllPublicationData!$G:$G,AllPublicationData!$A:$A,'Publication Table'!$B169,AllPublicationData!$B:$B,'Publication Table'!$C$4,AllPublicationData!$D:$D,'Publication Table'!O$7),
IF('Publication Table'!$C$5="Operations cancelled for non-clinical/capacity reasons",
SUMIFS(AllPublicationData!$G:$G,AllPublicationData!$A:$A,'Publication Table'!$B169,AllPublicationData!$B:$B,'Publication Table'!$C$4,AllPublicationData!$D:$D,'Publication Table'!O$7),
IF('Publication Table'!$C$5="Cancellations for other reasons",
SUMIFS(AllPublicationData!$G:$G,AllPublicationData!$A:$A,'Publication Table'!$B169,AllPublicationData!$B:$B,'Publication Table'!$C$4,AllPublicationData!$D:$D,'Publication Table'!O$7)))))))+
IF(AND($C$4="NHS Scotland",$C$5="Total Operations"),
SUMIFS(AllPublicationData!$E:$E,AllPublicationData!$A:$A,'Publication Table'!$B169,AllPublicationData!$B:$B,'Publication Table'!O$7),
IF(AND($C$4="NHS Scotland",$C$5="All Cancelled Operations"),
SUMIFS(AllPublicationData!$F:$F,AllPublicationData!$A:$A,'Publication Table'!$B169,AllPublicationData!$B:$B,'Publication Table'!O$7),
IF(AND($C$4="NHS Scotland",$C$5="Operations cancelled by patient"),
SUMIFS(AllPublicationData!$G:$G,AllPublicationData!$A:$A,'Publication Table'!$B169,AllPublicationData!$B:$B,'Publication Table'!O$7),
IF(AND($C$4="NHS Scotland",$C$5="Operations cancelled for clinical reasons"),
SUMIFS(AllPublicationData!$H:$H,AllPublicationData!$A:$A,'Publication Table'!$B169,AllPublicationData!$B:$B,'Publication Table'!O$7),
IF(AND($C$4="NHS Scotland",$C$5="Operations cancelled for non-clinical/capacity reasons"),
SUMIFS(AllPublicationData!$I:$I,AllPublicationData!$A:$A,'Publication Table'!$B169,AllPublicationData!$B:$B,'Publication Table'!O$7),
IF(AND($C$4="NHS Scotland",$C$5="Cancellations for other reasons"),
SUMIFS(AllPublicationData!$J:$J,AllPublicationData!$A:$A,'Publication Table'!$B169,AllPublicationData!$B:$B,'Publication Table'!O$7)))))))</f>
        <v>0</v>
      </c>
      <c r="P169" s="90">
        <f>IF($C$5="Total Operations",
SUMIFS(AllPublicationData!$E:$E,AllPublicationData!$A:$A,'Publication Table'!$B169,AllPublicationData!$B:$B,'Publication Table'!$C$4,AllPublicationData!$D:$D,'Publication Table'!P$7),
IF('Publication Table'!$C$5="All Cancelled Operations",
SUMIFS(AllPublicationData!$F:$F,AllPublicationData!$A:$A,'Publication Table'!$B169,AllPublicationData!$B:$B,'Publication Table'!$C$4,AllPublicationData!$D:$D,'Publication Table'!P$7),
IF('Publication Table'!$C$5="Operations cancelled by patient",
SUMIFS(AllPublicationData!$G:$G,AllPublicationData!$A:$A,'Publication Table'!$B169,AllPublicationData!$B:$B,'Publication Table'!$C$4,AllPublicationData!$D:$D,'Publication Table'!P$7),
IF('Publication Table'!$C$5="Operations cancelled for clinical reasons",
SUMIFS(AllPublicationData!$G:$G,AllPublicationData!$A:$A,'Publication Table'!$B169,AllPublicationData!$B:$B,'Publication Table'!$C$4,AllPublicationData!$D:$D,'Publication Table'!P$7),
IF('Publication Table'!$C$5="Operations cancelled for non-clinical/capacity reasons",
SUMIFS(AllPublicationData!$G:$G,AllPublicationData!$A:$A,'Publication Table'!$B169,AllPublicationData!$B:$B,'Publication Table'!$C$4,AllPublicationData!$D:$D,'Publication Table'!P$7),
IF('Publication Table'!$C$5="Cancellations for other reasons",
SUMIFS(AllPublicationData!$G:$G,AllPublicationData!$A:$A,'Publication Table'!$B169,AllPublicationData!$B:$B,'Publication Table'!$C$4,AllPublicationData!$D:$D,'Publication Table'!P$7)))))))+
IF(AND($C$4="NHS Scotland",$C$5="Total Operations"),
SUMIFS(AllPublicationData!$E:$E,AllPublicationData!$A:$A,'Publication Table'!$B169,AllPublicationData!$B:$B,'Publication Table'!P$7),
IF(AND($C$4="NHS Scotland",$C$5="All Cancelled Operations"),
SUMIFS(AllPublicationData!$F:$F,AllPublicationData!$A:$A,'Publication Table'!$B169,AllPublicationData!$B:$B,'Publication Table'!P$7),
IF(AND($C$4="NHS Scotland",$C$5="Operations cancelled by patient"),
SUMIFS(AllPublicationData!$G:$G,AllPublicationData!$A:$A,'Publication Table'!$B169,AllPublicationData!$B:$B,'Publication Table'!P$7),
IF(AND($C$4="NHS Scotland",$C$5="Operations cancelled for clinical reasons"),
SUMIFS(AllPublicationData!$H:$H,AllPublicationData!$A:$A,'Publication Table'!$B169,AllPublicationData!$B:$B,'Publication Table'!P$7),
IF(AND($C$4="NHS Scotland",$C$5="Operations cancelled for non-clinical/capacity reasons"),
SUMIFS(AllPublicationData!$I:$I,AllPublicationData!$A:$A,'Publication Table'!$B169,AllPublicationData!$B:$B,'Publication Table'!P$7),
IF(AND($C$4="NHS Scotland",$C$5="Cancellations for other reasons"),
SUMIFS(AllPublicationData!$J:$J,AllPublicationData!$A:$A,'Publication Table'!$B169,AllPublicationData!$B:$B,'Publication Table'!P$7)))))))</f>
        <v>0</v>
      </c>
      <c r="Q169" s="90">
        <f>IF($C$5="Total Operations",
SUMIFS(AllPublicationData!$E:$E,AllPublicationData!$A:$A,'Publication Table'!$B169,AllPublicationData!$B:$B,'Publication Table'!$C$4,AllPublicationData!$D:$D,'Publication Table'!Q$7),
IF('Publication Table'!$C$5="All Cancelled Operations",
SUMIFS(AllPublicationData!$F:$F,AllPublicationData!$A:$A,'Publication Table'!$B169,AllPublicationData!$B:$B,'Publication Table'!$C$4,AllPublicationData!$D:$D,'Publication Table'!Q$7),
IF('Publication Table'!$C$5="Operations cancelled by patient",
SUMIFS(AllPublicationData!$G:$G,AllPublicationData!$A:$A,'Publication Table'!$B169,AllPublicationData!$B:$B,'Publication Table'!$C$4,AllPublicationData!$D:$D,'Publication Table'!Q$7),
IF('Publication Table'!$C$5="Operations cancelled for clinical reasons",
SUMIFS(AllPublicationData!$G:$G,AllPublicationData!$A:$A,'Publication Table'!$B169,AllPublicationData!$B:$B,'Publication Table'!$C$4,AllPublicationData!$D:$D,'Publication Table'!Q$7),
IF('Publication Table'!$C$5="Operations cancelled for non-clinical/capacity reasons",
SUMIFS(AllPublicationData!$G:$G,AllPublicationData!$A:$A,'Publication Table'!$B169,AllPublicationData!$B:$B,'Publication Table'!$C$4,AllPublicationData!$D:$D,'Publication Table'!Q$7),
IF('Publication Table'!$C$5="Cancellations for other reasons",
SUMIFS(AllPublicationData!$G:$G,AllPublicationData!$A:$A,'Publication Table'!$B169,AllPublicationData!$B:$B,'Publication Table'!$C$4,AllPublicationData!$D:$D,'Publication Table'!Q$7)))))))+
IF(AND($C$4="NHS Scotland",$C$5="Total Operations"),
SUMIFS(AllPublicationData!$E:$E,AllPublicationData!$A:$A,'Publication Table'!$B169,AllPublicationData!$B:$B,'Publication Table'!Q$7),
IF(AND($C$4="NHS Scotland",$C$5="All Cancelled Operations"),
SUMIFS(AllPublicationData!$F:$F,AllPublicationData!$A:$A,'Publication Table'!$B169,AllPublicationData!$B:$B,'Publication Table'!Q$7),
IF(AND($C$4="NHS Scotland",$C$5="Operations cancelled by patient"),
SUMIFS(AllPublicationData!$G:$G,AllPublicationData!$A:$A,'Publication Table'!$B169,AllPublicationData!$B:$B,'Publication Table'!Q$7),
IF(AND($C$4="NHS Scotland",$C$5="Operations cancelled for clinical reasons"),
SUMIFS(AllPublicationData!$H:$H,AllPublicationData!$A:$A,'Publication Table'!$B169,AllPublicationData!$B:$B,'Publication Table'!Q$7),
IF(AND($C$4="NHS Scotland",$C$5="Operations cancelled for non-clinical/capacity reasons"),
SUMIFS(AllPublicationData!$I:$I,AllPublicationData!$A:$A,'Publication Table'!$B169,AllPublicationData!$B:$B,'Publication Table'!Q$7),
IF(AND($C$4="NHS Scotland",$C$5="Cancellations for other reasons"),
SUMIFS(AllPublicationData!$J:$J,AllPublicationData!$A:$A,'Publication Table'!$B169,AllPublicationData!$B:$B,'Publication Table'!Q$7)))))))</f>
        <v>0</v>
      </c>
      <c r="R169" s="90">
        <f>IF($C$5="Total Operations",
SUMIFS(AllPublicationData!$E:$E,AllPublicationData!$A:$A,'Publication Table'!$B169,AllPublicationData!$B:$B,'Publication Table'!$C$4,AllPublicationData!$D:$D,'Publication Table'!R$7),
IF('Publication Table'!$C$5="All Cancelled Operations",
SUMIFS(AllPublicationData!$F:$F,AllPublicationData!$A:$A,'Publication Table'!$B169,AllPublicationData!$B:$B,'Publication Table'!$C$4,AllPublicationData!$D:$D,'Publication Table'!R$7),
IF('Publication Table'!$C$5="Operations cancelled by patient",
SUMIFS(AllPublicationData!$G:$G,AllPublicationData!$A:$A,'Publication Table'!$B169,AllPublicationData!$B:$B,'Publication Table'!$C$4,AllPublicationData!$D:$D,'Publication Table'!R$7),
IF('Publication Table'!$C$5="Operations cancelled for clinical reasons",
SUMIFS(AllPublicationData!$G:$G,AllPublicationData!$A:$A,'Publication Table'!$B169,AllPublicationData!$B:$B,'Publication Table'!$C$4,AllPublicationData!$D:$D,'Publication Table'!R$7),
IF('Publication Table'!$C$5="Operations cancelled for non-clinical/capacity reasons",
SUMIFS(AllPublicationData!$G:$G,AllPublicationData!$A:$A,'Publication Table'!$B169,AllPublicationData!$B:$B,'Publication Table'!$C$4,AllPublicationData!$D:$D,'Publication Table'!R$7),
IF('Publication Table'!$C$5="Cancellations for other reasons",
SUMIFS(AllPublicationData!$G:$G,AllPublicationData!$A:$A,'Publication Table'!$B169,AllPublicationData!$B:$B,'Publication Table'!$C$4,AllPublicationData!$D:$D,'Publication Table'!R$7)))))))+
IF(AND($C$4="NHS Scotland",$C$5="Total Operations"),
SUMIFS(AllPublicationData!$E:$E,AllPublicationData!$A:$A,'Publication Table'!$B169,AllPublicationData!$B:$B,'Publication Table'!R$7),
IF(AND($C$4="NHS Scotland",$C$5="All Cancelled Operations"),
SUMIFS(AllPublicationData!$F:$F,AllPublicationData!$A:$A,'Publication Table'!$B169,AllPublicationData!$B:$B,'Publication Table'!R$7),
IF(AND($C$4="NHS Scotland",$C$5="Operations cancelled by patient"),
SUMIFS(AllPublicationData!$G:$G,AllPublicationData!$A:$A,'Publication Table'!$B169,AllPublicationData!$B:$B,'Publication Table'!R$7),
IF(AND($C$4="NHS Scotland",$C$5="Operations cancelled for clinical reasons"),
SUMIFS(AllPublicationData!$H:$H,AllPublicationData!$A:$A,'Publication Table'!$B169,AllPublicationData!$B:$B,'Publication Table'!R$7),
IF(AND($C$4="NHS Scotland",$C$5="Operations cancelled for non-clinical/capacity reasons"),
SUMIFS(AllPublicationData!$I:$I,AllPublicationData!$A:$A,'Publication Table'!$B169,AllPublicationData!$B:$B,'Publication Table'!R$7),
IF(AND($C$4="NHS Scotland",$C$5="Cancellations for other reasons"),
SUMIFS(AllPublicationData!$J:$J,AllPublicationData!$A:$A,'Publication Table'!$B169,AllPublicationData!$B:$B,'Publication Table'!R$7)))))))</f>
        <v>0</v>
      </c>
    </row>
    <row r="170" spans="3:18" x14ac:dyDescent="0.35">
      <c r="C170" s="81">
        <f>IF($C$5="Total Operations",
SUMIFS(AllPublicationData!$E:$E,AllPublicationData!$A:$A,'Publication Table'!$B170,AllPublicationData!$B:$B,'Publication Table'!$C$4),
IF('Publication Table'!$C$5="All Cancelled Operations",
SUMIFS(AllPublicationData!$F:$F,AllPublicationData!$A:$A,'Publication Table'!$B170,AllPublicationData!$B:$B,'Publication Table'!$C$4),
IF('Publication Table'!$C$5="Operations cancelled by patient",
SUMIFS(AllPublicationData!$G:$G,AllPublicationData!$A:$A,'Publication Table'!$B170,AllPublicationData!$B:$B,'Publication Table'!$C$4),
IF('Publication Table'!$C$5="Operations cancelled for clinical reasons",
SUMIFS(AllPublicationData!$H:$H,AllPublicationData!$A:$A,'Publication Table'!$B170,AllPublicationData!$B:$B,'Publication Table'!$C$4),
IF('Publication Table'!$C$5="Operations cancelled for non-clinical/capacity reasons",
SUMIFS(AllPublicationData!$I:$I,AllPublicationData!$A:$A,'Publication Table'!$B170,AllPublicationData!$B:$B,'Publication Table'!$C$4),
IF('Publication Table'!$C$5="Cancellations for other reasons",
SUMIFS(AllPublicationData!$J:$J,AllPublicationData!$A:$A,'Publication Table'!$B170,AllPublicationData!$B:$B,'Publication Table'!$C$4)))))))+
IF(AND($C$4="NHS Scotland",$C$5="Total Operations"),
SUMIFS(AllPublicationData!$E:$E,AllPublicationData!$A:$A,'Publication Table'!$B170),
IF(AND($C$4="NHS Scotland",$C$5="All Cancelled Operations"),
SUMIFS(AllPublicationData!$F:$F,AllPublicationData!$A:$A,'Publication Table'!$B170),
IF(AND($C$4="NHS Scotland",$C$5="Operations cancelled by patient"),
SUMIFS(AllPublicationData!$G:$G,AllPublicationData!$A:$A,'Publication Table'!$B170),
IF(AND($C$4="NHS Scotland",$C$5="Operations cancelled for clinical reasons"),
SUMIFS(AllPublicationData!$H:$H,AllPublicationData!$A:$A,'Publication Table'!$B170),
IF(AND($C$4="NHS Scotland",$C$5="Operations cancelled for non-clinical/capacity reasons"),
SUMIFS(AllPublicationData!$I:$I,AllPublicationData!$A:$A,'Publication Table'!$B170),
IF(AND($C$4="NHS Scotland",$C$5="Cancellations for other reasons"),
SUMIFS(AllPublicationData!$J:$J,AllPublicationData!$A:$A,'Publication Table'!$B170)))))))</f>
        <v>0</v>
      </c>
      <c r="D170" s="90">
        <f>IF($C$5="Total Operations",
SUMIFS(AllPublicationData!$E:$E,AllPublicationData!$A:$A,'Publication Table'!$B170,AllPublicationData!$B:$B,'Publication Table'!$C$4,AllPublicationData!$D:$D,'Publication Table'!D$7),
IF('Publication Table'!$C$5="All Cancelled Operations",
SUMIFS(AllPublicationData!$F:$F,AllPublicationData!$A:$A,'Publication Table'!$B170,AllPublicationData!$B:$B,'Publication Table'!$C$4,AllPublicationData!$D:$D,'Publication Table'!D$7),
IF('Publication Table'!$C$5="Operations cancelled by patient",
SUMIFS(AllPublicationData!$G:$G,AllPublicationData!$A:$A,'Publication Table'!$B170,AllPublicationData!$B:$B,'Publication Table'!$C$4,AllPublicationData!$D:$D,'Publication Table'!D$7),
IF('Publication Table'!$C$5="Operations cancelled for clinical reasons",
SUMIFS(AllPublicationData!$H:$H,AllPublicationData!$A:$A,'Publication Table'!$B170,AllPublicationData!$B:$B,'Publication Table'!$C$4,AllPublicationData!$D:$D,'Publication Table'!D$7),
IF('Publication Table'!$C$5="Operations cancelled for non-clinical/capacity reasons",
SUMIFS(AllPublicationData!$I:$I,AllPublicationData!$A:$A,'Publication Table'!$B170,AllPublicationData!$B:$B,'Publication Table'!$C$4,AllPublicationData!$D:$D,'Publication Table'!D$7),
IF('Publication Table'!$C$5="Cancellations for other reasons",
SUMIFS(AllPublicationData!$J:$J,AllPublicationData!$A:$A,'Publication Table'!$B170,AllPublicationData!$B:$B,'Publication Table'!$C$4,AllPublicationData!$D:$D,'Publication Table'!D$7)))))))+
IF(AND($C$4="NHS Scotland",$C$5="Total Operations"),
SUMIFS(AllPublicationData!$E:$E,AllPublicationData!$A:$A,'Publication Table'!$B170,AllPublicationData!$B:$B,'Publication Table'!D$7),
IF(AND($C$4="NHS Scotland",$C$5="All Cancelled Operations"),
SUMIFS(AllPublicationData!$F:$F,AllPublicationData!$A:$A,'Publication Table'!$B170,AllPublicationData!$B:$B,'Publication Table'!D$7),
IF(AND($C$4="NHS Scotland",$C$5="Operations cancelled by patient"),
SUMIFS(AllPublicationData!$G:$G,AllPublicationData!$A:$A,'Publication Table'!$B170,AllPublicationData!$B:$B,'Publication Table'!D$7),
IF(AND($C$4="NHS Scotland",$C$5="Operations cancelled for clinical reasons"),
SUMIFS(AllPublicationData!$H:$H,AllPublicationData!$A:$A,'Publication Table'!$B170,AllPublicationData!$B:$B,'Publication Table'!D$7),
IF(AND($C$4="NHS Scotland",$C$5="Operations cancelled for non-clinical/capacity reasons"),
SUMIFS(AllPublicationData!$I:$I,AllPublicationData!$A:$A,'Publication Table'!$B170,AllPublicationData!$B:$B,'Publication Table'!D$7),
IF(AND($C$4="NHS Scotland",$C$5="Cancellations for other reasons"),
SUMIFS(AllPublicationData!$J:$J,AllPublicationData!$A:$A,'Publication Table'!$B170,AllPublicationData!$B:$B,'Publication Table'!D$7)))))))</f>
        <v>0</v>
      </c>
      <c r="E170" s="90">
        <f>IF($C$5="Total Operations",
SUMIFS(AllPublicationData!$E:$E,AllPublicationData!$A:$A,'Publication Table'!$B170,AllPublicationData!$B:$B,'Publication Table'!$C$4,AllPublicationData!$D:$D,'Publication Table'!E$7),
IF('Publication Table'!$C$5="All Cancelled Operations",
SUMIFS(AllPublicationData!$F:$F,AllPublicationData!$A:$A,'Publication Table'!$B170,AllPublicationData!$B:$B,'Publication Table'!$C$4,AllPublicationData!$D:$D,'Publication Table'!E$7),
IF('Publication Table'!$C$5="Operations cancelled by patient",
SUMIFS(AllPublicationData!$G:$G,AllPublicationData!$A:$A,'Publication Table'!$B170,AllPublicationData!$B:$B,'Publication Table'!$C$4,AllPublicationData!$D:$D,'Publication Table'!E$7),
IF('Publication Table'!$C$5="Operations cancelled for clinical reasons",
SUMIFS(AllPublicationData!$H:$H,AllPublicationData!$A:$A,'Publication Table'!$B170,AllPublicationData!$B:$B,'Publication Table'!$C$4,AllPublicationData!$D:$D,'Publication Table'!E$7),
IF('Publication Table'!$C$5="Operations cancelled for non-clinical/capacity reasons",
SUMIFS(AllPublicationData!$I:$I,AllPublicationData!$A:$A,'Publication Table'!$B170,AllPublicationData!$B:$B,'Publication Table'!$C$4,AllPublicationData!$D:$D,'Publication Table'!E$7),
IF('Publication Table'!$C$5="Cancellations for other reasons",
SUMIFS(AllPublicationData!$J:$J,AllPublicationData!$A:$A,'Publication Table'!$B170,AllPublicationData!$B:$B,'Publication Table'!$C$4,AllPublicationData!$D:$D,'Publication Table'!E$7)))))))+
IF(AND($C$4="NHS Scotland",$C$5="Total Operations"),
SUMIFS(AllPublicationData!$E:$E,AllPublicationData!$A:$A,'Publication Table'!$B170,AllPublicationData!$B:$B,'Publication Table'!E$7),
IF(AND($C$4="NHS Scotland",$C$5="All Cancelled Operations"),
SUMIFS(AllPublicationData!$F:$F,AllPublicationData!$A:$A,'Publication Table'!$B170,AllPublicationData!$B:$B,'Publication Table'!E$7),
IF(AND($C$4="NHS Scotland",$C$5="Operations cancelled by patient"),
SUMIFS(AllPublicationData!$G:$G,AllPublicationData!$A:$A,'Publication Table'!$B170,AllPublicationData!$B:$B,'Publication Table'!E$7),
IF(AND($C$4="NHS Scotland",$C$5="Operations cancelled for clinical reasons"),
SUMIFS(AllPublicationData!$H:$H,AllPublicationData!$A:$A,'Publication Table'!$B170,AllPublicationData!$B:$B,'Publication Table'!E$7),
IF(AND($C$4="NHS Scotland",$C$5="Operations cancelled for non-clinical/capacity reasons"),
SUMIFS(AllPublicationData!$I:$I,AllPublicationData!$A:$A,'Publication Table'!$B170,AllPublicationData!$B:$B,'Publication Table'!E$7),
IF(AND($C$4="NHS Scotland",$C$5="Cancellations for other reasons"),
SUMIFS(AllPublicationData!$J:$J,AllPublicationData!$A:$A,'Publication Table'!$B170,AllPublicationData!$B:$B,'Publication Table'!E$7)))))))</f>
        <v>0</v>
      </c>
      <c r="F170" s="90">
        <f>IF($C$5="Total Operations",
SUMIFS(AllPublicationData!$E:$E,AllPublicationData!$A:$A,'Publication Table'!$B170,AllPublicationData!$B:$B,'Publication Table'!$C$4,AllPublicationData!$D:$D,'Publication Table'!F$7),
IF('Publication Table'!$C$5="All Cancelled Operations",
SUMIFS(AllPublicationData!$F:$F,AllPublicationData!$A:$A,'Publication Table'!$B170,AllPublicationData!$B:$B,'Publication Table'!$C$4,AllPublicationData!$D:$D,'Publication Table'!F$7),
IF('Publication Table'!$C$5="Operations cancelled by patient",
SUMIFS(AllPublicationData!$G:$G,AllPublicationData!$A:$A,'Publication Table'!$B170,AllPublicationData!$B:$B,'Publication Table'!$C$4,AllPublicationData!$D:$D,'Publication Table'!F$7),
IF('Publication Table'!$C$5="Operations cancelled for clinical reasons",
SUMIFS(AllPublicationData!$H:$H,AllPublicationData!$A:$A,'Publication Table'!$B170,AllPublicationData!$B:$B,'Publication Table'!$C$4,AllPublicationData!$D:$D,'Publication Table'!F$7),
IF('Publication Table'!$C$5="Operations cancelled for non-clinical/capacity reasons",
SUMIFS(AllPublicationData!$I:$I,AllPublicationData!$A:$A,'Publication Table'!$B170,AllPublicationData!$B:$B,'Publication Table'!$C$4,AllPublicationData!$D:$D,'Publication Table'!F$7),
IF('Publication Table'!$C$5="Cancellations for other reasons",
SUMIFS(AllPublicationData!$J:$J,AllPublicationData!$A:$A,'Publication Table'!$B170,AllPublicationData!$B:$B,'Publication Table'!$C$4,AllPublicationData!$D:$D,'Publication Table'!F$7)))))))+
IF(AND($C$4="NHS Scotland",$C$5="Total Operations"),
SUMIFS(AllPublicationData!$E:$E,AllPublicationData!$A:$A,'Publication Table'!$B170,AllPublicationData!$B:$B,'Publication Table'!F$7),
IF(AND($C$4="NHS Scotland",$C$5="All Cancelled Operations"),
SUMIFS(AllPublicationData!$F:$F,AllPublicationData!$A:$A,'Publication Table'!$B170,AllPublicationData!$B:$B,'Publication Table'!F$7),
IF(AND($C$4="NHS Scotland",$C$5="Operations cancelled by patient"),
SUMIFS(AllPublicationData!$G:$G,AllPublicationData!$A:$A,'Publication Table'!$B170,AllPublicationData!$B:$B,'Publication Table'!F$7),
IF(AND($C$4="NHS Scotland",$C$5="Operations cancelled for clinical reasons"),
SUMIFS(AllPublicationData!$H:$H,AllPublicationData!$A:$A,'Publication Table'!$B170,AllPublicationData!$B:$B,'Publication Table'!F$7),
IF(AND($C$4="NHS Scotland",$C$5="Operations cancelled for non-clinical/capacity reasons"),
SUMIFS(AllPublicationData!$I:$I,AllPublicationData!$A:$A,'Publication Table'!$B170,AllPublicationData!$B:$B,'Publication Table'!F$7),
IF(AND($C$4="NHS Scotland",$C$5="Cancellations for other reasons"),
SUMIFS(AllPublicationData!$J:$J,AllPublicationData!$A:$A,'Publication Table'!$B170,AllPublicationData!$B:$B,'Publication Table'!F$7)))))))</f>
        <v>0</v>
      </c>
      <c r="G170" s="90">
        <f>IF($C$5="Total Operations",
SUMIFS(AllPublicationData!$E:$E,AllPublicationData!$A:$A,'Publication Table'!$B170,AllPublicationData!$B:$B,'Publication Table'!$C$4,AllPublicationData!$D:$D,'Publication Table'!G$7),
IF('Publication Table'!$C$5="All Cancelled Operations",
SUMIFS(AllPublicationData!$F:$F,AllPublicationData!$A:$A,'Publication Table'!$B170,AllPublicationData!$B:$B,'Publication Table'!$C$4,AllPublicationData!$D:$D,'Publication Table'!G$7),
IF('Publication Table'!$C$5="Operations cancelled by patient",
SUMIFS(AllPublicationData!$G:$G,AllPublicationData!$A:$A,'Publication Table'!$B170,AllPublicationData!$B:$B,'Publication Table'!$C$4,AllPublicationData!$D:$D,'Publication Table'!G$7),
IF('Publication Table'!$C$5="Operations cancelled for clinical reasons",
SUMIFS(AllPublicationData!$H:$H,AllPublicationData!$A:$A,'Publication Table'!$B170,AllPublicationData!$B:$B,'Publication Table'!$C$4,AllPublicationData!$D:$D,'Publication Table'!G$7),
IF('Publication Table'!$C$5="Operations cancelled for non-clinical/capacity reasons",
SUMIFS(AllPublicationData!$I:$I,AllPublicationData!$A:$A,'Publication Table'!$B170,AllPublicationData!$B:$B,'Publication Table'!$C$4,AllPublicationData!$D:$D,'Publication Table'!G$7),
IF('Publication Table'!$C$5="Cancellations for other reasons",
SUMIFS(AllPublicationData!$J:$J,AllPublicationData!$A:$A,'Publication Table'!$B170,AllPublicationData!$B:$B,'Publication Table'!$C$4,AllPublicationData!$D:$D,'Publication Table'!G$7)))))))+
IF(AND($C$4="NHS Scotland",$C$5="Total Operations"),
SUMIFS(AllPublicationData!$E:$E,AllPublicationData!$A:$A,'Publication Table'!$B170,AllPublicationData!$B:$B,'Publication Table'!G$7),
IF(AND($C$4="NHS Scotland",$C$5="All Cancelled Operations"),
SUMIFS(AllPublicationData!$F:$F,AllPublicationData!$A:$A,'Publication Table'!$B170,AllPublicationData!$B:$B,'Publication Table'!G$7),
IF(AND($C$4="NHS Scotland",$C$5="Operations cancelled by patient"),
SUMIFS(AllPublicationData!$G:$G,AllPublicationData!$A:$A,'Publication Table'!$B170,AllPublicationData!$B:$B,'Publication Table'!G$7),
IF(AND($C$4="NHS Scotland",$C$5="Operations cancelled for clinical reasons"),
SUMIFS(AllPublicationData!$H:$H,AllPublicationData!$A:$A,'Publication Table'!$B170,AllPublicationData!$B:$B,'Publication Table'!G$7),
IF(AND($C$4="NHS Scotland",$C$5="Operations cancelled for non-clinical/capacity reasons"),
SUMIFS(AllPublicationData!$I:$I,AllPublicationData!$A:$A,'Publication Table'!$B170,AllPublicationData!$B:$B,'Publication Table'!G$7),
IF(AND($C$4="NHS Scotland",$C$5="Cancellations for other reasons"),
SUMIFS(AllPublicationData!$J:$J,AllPublicationData!$A:$A,'Publication Table'!$B170,AllPublicationData!$B:$B,'Publication Table'!G$7)))))))</f>
        <v>0</v>
      </c>
      <c r="H170" s="90">
        <f>IF($C$5="Total Operations",
SUMIFS(AllPublicationData!$E:$E,AllPublicationData!$A:$A,'Publication Table'!$B170,AllPublicationData!$B:$B,'Publication Table'!$C$4,AllPublicationData!$D:$D,'Publication Table'!H$7),
IF('Publication Table'!$C$5="All Cancelled Operations",
SUMIFS(AllPublicationData!$F:$F,AllPublicationData!$A:$A,'Publication Table'!$B170,AllPublicationData!$B:$B,'Publication Table'!$C$4,AllPublicationData!$D:$D,'Publication Table'!H$7),
IF('Publication Table'!$C$5="Operations cancelled by patient",
SUMIFS(AllPublicationData!$G:$G,AllPublicationData!$A:$A,'Publication Table'!$B170,AllPublicationData!$B:$B,'Publication Table'!$C$4,AllPublicationData!$D:$D,'Publication Table'!H$7),
IF('Publication Table'!$C$5="Operations cancelled for clinical reasons",
SUMIFS(AllPublicationData!$H:$H,AllPublicationData!$A:$A,'Publication Table'!$B170,AllPublicationData!$B:$B,'Publication Table'!$C$4,AllPublicationData!$D:$D,'Publication Table'!H$7),
IF('Publication Table'!$C$5="Operations cancelled for non-clinical/capacity reasons",
SUMIFS(AllPublicationData!$I:$I,AllPublicationData!$A:$A,'Publication Table'!$B170,AllPublicationData!$B:$B,'Publication Table'!$C$4,AllPublicationData!$D:$D,'Publication Table'!H$7),
IF('Publication Table'!$C$5="Cancellations for other reasons",
SUMIFS(AllPublicationData!$J:$J,AllPublicationData!$A:$A,'Publication Table'!$B170,AllPublicationData!$B:$B,'Publication Table'!$C$4,AllPublicationData!$D:$D,'Publication Table'!H$7)))))))+
IF(AND($C$4="NHS Scotland",$C$5="Total Operations"),
SUMIFS(AllPublicationData!$E:$E,AllPublicationData!$A:$A,'Publication Table'!$B170,AllPublicationData!$B:$B,'Publication Table'!H$7),
IF(AND($C$4="NHS Scotland",$C$5="All Cancelled Operations"),
SUMIFS(AllPublicationData!$F:$F,AllPublicationData!$A:$A,'Publication Table'!$B170,AllPublicationData!$B:$B,'Publication Table'!H$7),
IF(AND($C$4="NHS Scotland",$C$5="Operations cancelled by patient"),
SUMIFS(AllPublicationData!$G:$G,AllPublicationData!$A:$A,'Publication Table'!$B170,AllPublicationData!$B:$B,'Publication Table'!H$7),
IF(AND($C$4="NHS Scotland",$C$5="Operations cancelled for clinical reasons"),
SUMIFS(AllPublicationData!$H:$H,AllPublicationData!$A:$A,'Publication Table'!$B170,AllPublicationData!$B:$B,'Publication Table'!H$7),
IF(AND($C$4="NHS Scotland",$C$5="Operations cancelled for non-clinical/capacity reasons"),
SUMIFS(AllPublicationData!$I:$I,AllPublicationData!$A:$A,'Publication Table'!$B170,AllPublicationData!$B:$B,'Publication Table'!H$7),
IF(AND($C$4="NHS Scotland",$C$5="Cancellations for other reasons"),
SUMIFS(AllPublicationData!$J:$J,AllPublicationData!$A:$A,'Publication Table'!$B170,AllPublicationData!$B:$B,'Publication Table'!H$7)))))))</f>
        <v>0</v>
      </c>
      <c r="I170" s="90">
        <f>IF($C$5="Total Operations",
SUMIFS(AllPublicationData!$E:$E,AllPublicationData!$A:$A,'Publication Table'!$B170,AllPublicationData!$B:$B,'Publication Table'!$C$4,AllPublicationData!$D:$D,'Publication Table'!I$7),
IF('Publication Table'!$C$5="All Cancelled Operations",
SUMIFS(AllPublicationData!$F:$F,AllPublicationData!$A:$A,'Publication Table'!$B170,AllPublicationData!$B:$B,'Publication Table'!$C$4,AllPublicationData!$D:$D,'Publication Table'!I$7),
IF('Publication Table'!$C$5="Operations cancelled by patient",
SUMIFS(AllPublicationData!$G:$G,AllPublicationData!$A:$A,'Publication Table'!$B170,AllPublicationData!$B:$B,'Publication Table'!$C$4,AllPublicationData!$D:$D,'Publication Table'!I$7),
IF('Publication Table'!$C$5="Operations cancelled for clinical reasons",
SUMIFS(AllPublicationData!$H:$H,AllPublicationData!$A:$A,'Publication Table'!$B170,AllPublicationData!$B:$B,'Publication Table'!$C$4,AllPublicationData!$D:$D,'Publication Table'!I$7),
IF('Publication Table'!$C$5="Operations cancelled for non-clinical/capacity reasons",
SUMIFS(AllPublicationData!$I:$I,AllPublicationData!$A:$A,'Publication Table'!$B170,AllPublicationData!$B:$B,'Publication Table'!$C$4,AllPublicationData!$D:$D,'Publication Table'!I$7),
IF('Publication Table'!$C$5="Cancellations for other reasons",
SUMIFS(AllPublicationData!$J:$J,AllPublicationData!$A:$A,'Publication Table'!$B170,AllPublicationData!$B:$B,'Publication Table'!$C$4,AllPublicationData!$D:$D,'Publication Table'!I$7)))))))+
IF(AND($C$4="NHS Scotland",$C$5="Total Operations"),
SUMIFS(AllPublicationData!$E:$E,AllPublicationData!$A:$A,'Publication Table'!$B170,AllPublicationData!$B:$B,'Publication Table'!I$7),
IF(AND($C$4="NHS Scotland",$C$5="All Cancelled Operations"),
SUMIFS(AllPublicationData!$F:$F,AllPublicationData!$A:$A,'Publication Table'!$B170,AllPublicationData!$B:$B,'Publication Table'!I$7),
IF(AND($C$4="NHS Scotland",$C$5="Operations cancelled by patient"),
SUMIFS(AllPublicationData!$G:$G,AllPublicationData!$A:$A,'Publication Table'!$B170,AllPublicationData!$B:$B,'Publication Table'!I$7),
IF(AND($C$4="NHS Scotland",$C$5="Operations cancelled for clinical reasons"),
SUMIFS(AllPublicationData!$H:$H,AllPublicationData!$A:$A,'Publication Table'!$B170,AllPublicationData!$B:$B,'Publication Table'!I$7),
IF(AND($C$4="NHS Scotland",$C$5="Operations cancelled for non-clinical/capacity reasons"),
SUMIFS(AllPublicationData!$I:$I,AllPublicationData!$A:$A,'Publication Table'!$B170,AllPublicationData!$B:$B,'Publication Table'!I$7),
IF(AND($C$4="NHS Scotland",$C$5="Cancellations for other reasons"),
SUMIFS(AllPublicationData!$J:$J,AllPublicationData!$A:$A,'Publication Table'!$B170,AllPublicationData!$B:$B,'Publication Table'!I$7)))))))</f>
        <v>0</v>
      </c>
      <c r="J170" s="90">
        <f>IF($C$5="Total Operations",
SUMIFS(AllPublicationData!$E:$E,AllPublicationData!$A:$A,'Publication Table'!$B170,AllPublicationData!$B:$B,'Publication Table'!$C$4,AllPublicationData!$D:$D,'Publication Table'!J$7),
IF('Publication Table'!$C$5="All Cancelled Operations",
SUMIFS(AllPublicationData!$F:$F,AllPublicationData!$A:$A,'Publication Table'!$B170,AllPublicationData!$B:$B,'Publication Table'!$C$4,AllPublicationData!$D:$D,'Publication Table'!J$7),
IF('Publication Table'!$C$5="Operations cancelled by patient",
SUMIFS(AllPublicationData!$G:$G,AllPublicationData!$A:$A,'Publication Table'!$B170,AllPublicationData!$B:$B,'Publication Table'!$C$4,AllPublicationData!$D:$D,'Publication Table'!J$7),
IF('Publication Table'!$C$5="Operations cancelled for clinical reasons",
SUMIFS(AllPublicationData!$H:$H,AllPublicationData!$A:$A,'Publication Table'!$B170,AllPublicationData!$B:$B,'Publication Table'!$C$4,AllPublicationData!$D:$D,'Publication Table'!J$7),
IF('Publication Table'!$C$5="Operations cancelled for non-clinical/capacity reasons",
SUMIFS(AllPublicationData!$I:$I,AllPublicationData!$A:$A,'Publication Table'!$B170,AllPublicationData!$B:$B,'Publication Table'!$C$4,AllPublicationData!$D:$D,'Publication Table'!J$7),
IF('Publication Table'!$C$5="Cancellations for other reasons",
SUMIFS(AllPublicationData!$J:$J,AllPublicationData!$A:$A,'Publication Table'!$B170,AllPublicationData!$B:$B,'Publication Table'!$C$4,AllPublicationData!$D:$D,'Publication Table'!J$7)))))))+
IF(AND($C$4="NHS Scotland",$C$5="Total Operations"),
SUMIFS(AllPublicationData!$E:$E,AllPublicationData!$A:$A,'Publication Table'!$B170,AllPublicationData!$B:$B,'Publication Table'!J$7),
IF(AND($C$4="NHS Scotland",$C$5="All Cancelled Operations"),
SUMIFS(AllPublicationData!$F:$F,AllPublicationData!$A:$A,'Publication Table'!$B170,AllPublicationData!$B:$B,'Publication Table'!J$7),
IF(AND($C$4="NHS Scotland",$C$5="Operations cancelled by patient"),
SUMIFS(AllPublicationData!$G:$G,AllPublicationData!$A:$A,'Publication Table'!$B170,AllPublicationData!$B:$B,'Publication Table'!J$7),
IF(AND($C$4="NHS Scotland",$C$5="Operations cancelled for clinical reasons"),
SUMIFS(AllPublicationData!$H:$H,AllPublicationData!$A:$A,'Publication Table'!$B170,AllPublicationData!$B:$B,'Publication Table'!J$7),
IF(AND($C$4="NHS Scotland",$C$5="Operations cancelled for non-clinical/capacity reasons"),
SUMIFS(AllPublicationData!$I:$I,AllPublicationData!$A:$A,'Publication Table'!$B170,AllPublicationData!$B:$B,'Publication Table'!J$7),
IF(AND($C$4="NHS Scotland",$C$5="Cancellations for other reasons"),
SUMIFS(AllPublicationData!$J:$J,AllPublicationData!$A:$A,'Publication Table'!$B170,AllPublicationData!$B:$B,'Publication Table'!J$7)))))))</f>
        <v>0</v>
      </c>
      <c r="K170" s="90">
        <f>IF($C$5="Total Operations",
SUMIFS(AllPublicationData!$E:$E,AllPublicationData!$A:$A,'Publication Table'!$B170,AllPublicationData!$B:$B,'Publication Table'!$C$4,AllPublicationData!$D:$D,'Publication Table'!K$7),
IF('Publication Table'!$C$5="All Cancelled Operations",
SUMIFS(AllPublicationData!$F:$F,AllPublicationData!$A:$A,'Publication Table'!$B170,AllPublicationData!$B:$B,'Publication Table'!$C$4,AllPublicationData!$D:$D,'Publication Table'!K$7),
IF('Publication Table'!$C$5="Operations cancelled by patient",
SUMIFS(AllPublicationData!$G:$G,AllPublicationData!$A:$A,'Publication Table'!$B170,AllPublicationData!$B:$B,'Publication Table'!$C$4,AllPublicationData!$D:$D,'Publication Table'!K$7),
IF('Publication Table'!$C$5="Operations cancelled for clinical reasons",
SUMIFS(AllPublicationData!$H:$H,AllPublicationData!$A:$A,'Publication Table'!$B170,AllPublicationData!$B:$B,'Publication Table'!$C$4,AllPublicationData!$D:$D,'Publication Table'!K$7),
IF('Publication Table'!$C$5="Operations cancelled for non-clinical/capacity reasons",
SUMIFS(AllPublicationData!$I:$I,AllPublicationData!$A:$A,'Publication Table'!$B170,AllPublicationData!$B:$B,'Publication Table'!$C$4,AllPublicationData!$D:$D,'Publication Table'!K$7),
IF('Publication Table'!$C$5="Cancellations for other reasons",
SUMIFS(AllPublicationData!$J:$J,AllPublicationData!$A:$A,'Publication Table'!$B170,AllPublicationData!$B:$B,'Publication Table'!$C$4,AllPublicationData!$D:$D,'Publication Table'!K$7)))))))+
IF(AND($C$4="NHS Scotland",$C$5="Total Operations"),
SUMIFS(AllPublicationData!$E:$E,AllPublicationData!$A:$A,'Publication Table'!$B170,AllPublicationData!$B:$B,'Publication Table'!K$7),
IF(AND($C$4="NHS Scotland",$C$5="All Cancelled Operations"),
SUMIFS(AllPublicationData!$F:$F,AllPublicationData!$A:$A,'Publication Table'!$B170,AllPublicationData!$B:$B,'Publication Table'!K$7),
IF(AND($C$4="NHS Scotland",$C$5="Operations cancelled by patient"),
SUMIFS(AllPublicationData!$G:$G,AllPublicationData!$A:$A,'Publication Table'!$B170,AllPublicationData!$B:$B,'Publication Table'!K$7),
IF(AND($C$4="NHS Scotland",$C$5="Operations cancelled for clinical reasons"),
SUMIFS(AllPublicationData!$H:$H,AllPublicationData!$A:$A,'Publication Table'!$B170,AllPublicationData!$B:$B,'Publication Table'!K$7),
IF(AND($C$4="NHS Scotland",$C$5="Operations cancelled for non-clinical/capacity reasons"),
SUMIFS(AllPublicationData!$I:$I,AllPublicationData!$A:$A,'Publication Table'!$B170,AllPublicationData!$B:$B,'Publication Table'!K$7),
IF(AND($C$4="NHS Scotland",$C$5="Cancellations for other reasons"),
SUMIFS(AllPublicationData!$J:$J,AllPublicationData!$A:$A,'Publication Table'!$B170,AllPublicationData!$B:$B,'Publication Table'!K$7)))))))</f>
        <v>0</v>
      </c>
      <c r="L170" s="90">
        <f>IF($C$5="Total Operations",
SUMIFS(AllPublicationData!$E:$E,AllPublicationData!$A:$A,'Publication Table'!$B170,AllPublicationData!$B:$B,'Publication Table'!$C$4,AllPublicationData!$D:$D,'Publication Table'!L$7),
IF('Publication Table'!$C$5="All Cancelled Operations",
SUMIFS(AllPublicationData!$F:$F,AllPublicationData!$A:$A,'Publication Table'!$B170,AllPublicationData!$B:$B,'Publication Table'!$C$4,AllPublicationData!$D:$D,'Publication Table'!L$7),
IF('Publication Table'!$C$5="Operations cancelled by patient",
SUMIFS(AllPublicationData!$G:$G,AllPublicationData!$A:$A,'Publication Table'!$B170,AllPublicationData!$B:$B,'Publication Table'!$C$4,AllPublicationData!$D:$D,'Publication Table'!L$7),
IF('Publication Table'!$C$5="Operations cancelled for clinical reasons",
SUMIFS(AllPublicationData!$H:$H,AllPublicationData!$A:$A,'Publication Table'!$B170,AllPublicationData!$B:$B,'Publication Table'!$C$4,AllPublicationData!$D:$D,'Publication Table'!L$7),
IF('Publication Table'!$C$5="Operations cancelled for non-clinical/capacity reasons",
SUMIFS(AllPublicationData!$I:$I,AllPublicationData!$A:$A,'Publication Table'!$B170,AllPublicationData!$B:$B,'Publication Table'!$C$4,AllPublicationData!$D:$D,'Publication Table'!L$7),
IF('Publication Table'!$C$5="Cancellations for other reasons",
SUMIFS(AllPublicationData!$J:$J,AllPublicationData!$A:$A,'Publication Table'!$B170,AllPublicationData!$B:$B,'Publication Table'!$C$4,AllPublicationData!$D:$D,'Publication Table'!L$7)))))))+
IF(AND($C$4="NHS Scotland",$C$5="Total Operations"),
SUMIFS(AllPublicationData!$E:$E,AllPublicationData!$A:$A,'Publication Table'!$B170,AllPublicationData!$B:$B,'Publication Table'!L$7),
IF(AND($C$4="NHS Scotland",$C$5="All Cancelled Operations"),
SUMIFS(AllPublicationData!$F:$F,AllPublicationData!$A:$A,'Publication Table'!$B170,AllPublicationData!$B:$B,'Publication Table'!L$7),
IF(AND($C$4="NHS Scotland",$C$5="Operations cancelled by patient"),
SUMIFS(AllPublicationData!$G:$G,AllPublicationData!$A:$A,'Publication Table'!$B170,AllPublicationData!$B:$B,'Publication Table'!L$7),
IF(AND($C$4="NHS Scotland",$C$5="Operations cancelled for clinical reasons"),
SUMIFS(AllPublicationData!$H:$H,AllPublicationData!$A:$A,'Publication Table'!$B170,AllPublicationData!$B:$B,'Publication Table'!L$7),
IF(AND($C$4="NHS Scotland",$C$5="Operations cancelled for non-clinical/capacity reasons"),
SUMIFS(AllPublicationData!$I:$I,AllPublicationData!$A:$A,'Publication Table'!$B170,AllPublicationData!$B:$B,'Publication Table'!L$7),
IF(AND($C$4="NHS Scotland",$C$5="Cancellations for other reasons"),
SUMIFS(AllPublicationData!$J:$J,AllPublicationData!$A:$A,'Publication Table'!$B170,AllPublicationData!$B:$B,'Publication Table'!L$7)))))))</f>
        <v>0</v>
      </c>
      <c r="M170" s="90">
        <f>IF($C$5="Total Operations",
SUMIFS(AllPublicationData!$E:$E,AllPublicationData!$A:$A,'Publication Table'!$B170,AllPublicationData!$B:$B,'Publication Table'!$C$4,AllPublicationData!$D:$D,'Publication Table'!M$7),
IF('Publication Table'!$C$5="All Cancelled Operations",
SUMIFS(AllPublicationData!$F:$F,AllPublicationData!$A:$A,'Publication Table'!$B170,AllPublicationData!$B:$B,'Publication Table'!$C$4,AllPublicationData!$D:$D,'Publication Table'!M$7),
IF('Publication Table'!$C$5="Operations cancelled by patient",
SUMIFS(AllPublicationData!$G:$G,AllPublicationData!$A:$A,'Publication Table'!$B170,AllPublicationData!$B:$B,'Publication Table'!$C$4,AllPublicationData!$D:$D,'Publication Table'!M$7),
IF('Publication Table'!$C$5="Operations cancelled for clinical reasons",
SUMIFS(AllPublicationData!$G:$G,AllPublicationData!$A:$A,'Publication Table'!$B170,AllPublicationData!$B:$B,'Publication Table'!$C$4,AllPublicationData!$D:$D,'Publication Table'!M$7),
IF('Publication Table'!$C$5="Operations cancelled for non-clinical/capacity reasons",
SUMIFS(AllPublicationData!$G:$G,AllPublicationData!$A:$A,'Publication Table'!$B170,AllPublicationData!$B:$B,'Publication Table'!$C$4,AllPublicationData!$D:$D,'Publication Table'!M$7),
IF('Publication Table'!$C$5="Cancellations for other reasons",
SUMIFS(AllPublicationData!$G:$G,AllPublicationData!$A:$A,'Publication Table'!$B170,AllPublicationData!$B:$B,'Publication Table'!$C$4,AllPublicationData!$D:$D,'Publication Table'!M$7)))))))+
IF(AND($C$4="NHS Scotland",$C$5="Total Operations"),
SUMIFS(AllPublicationData!$E:$E,AllPublicationData!$A:$A,'Publication Table'!$B170,AllPublicationData!$B:$B,'Publication Table'!M$7),
IF(AND($C$4="NHS Scotland",$C$5="All Cancelled Operations"),
SUMIFS(AllPublicationData!$F:$F,AllPublicationData!$A:$A,'Publication Table'!$B170,AllPublicationData!$B:$B,'Publication Table'!M$7),
IF(AND($C$4="NHS Scotland",$C$5="Operations cancelled by patient"),
SUMIFS(AllPublicationData!$G:$G,AllPublicationData!$A:$A,'Publication Table'!$B170,AllPublicationData!$B:$B,'Publication Table'!M$7),
IF(AND($C$4="NHS Scotland",$C$5="Operations cancelled for clinical reasons"),
SUMIFS(AllPublicationData!$H:$H,AllPublicationData!$A:$A,'Publication Table'!$B170,AllPublicationData!$B:$B,'Publication Table'!M$7),
IF(AND($C$4="NHS Scotland",$C$5="Operations cancelled for non-clinical/capacity reasons"),
SUMIFS(AllPublicationData!$I:$I,AllPublicationData!$A:$A,'Publication Table'!$B170,AllPublicationData!$B:$B,'Publication Table'!M$7),
IF(AND($C$4="NHS Scotland",$C$5="Cancellations for other reasons"),
SUMIFS(AllPublicationData!$J:$J,AllPublicationData!$A:$A,'Publication Table'!$B170,AllPublicationData!$B:$B,'Publication Table'!M$7)))))))</f>
        <v>0</v>
      </c>
      <c r="N170" s="90">
        <f>IF($C$5="Total Operations",
SUMIFS(AllPublicationData!$E:$E,AllPublicationData!$A:$A,'Publication Table'!$B170,AllPublicationData!$B:$B,'Publication Table'!$C$4,AllPublicationData!$D:$D,'Publication Table'!N$7),
IF('Publication Table'!$C$5="All Cancelled Operations",
SUMIFS(AllPublicationData!$F:$F,AllPublicationData!$A:$A,'Publication Table'!$B170,AllPublicationData!$B:$B,'Publication Table'!$C$4,AllPublicationData!$D:$D,'Publication Table'!N$7),
IF('Publication Table'!$C$5="Operations cancelled by patient",
SUMIFS(AllPublicationData!$G:$G,AllPublicationData!$A:$A,'Publication Table'!$B170,AllPublicationData!$B:$B,'Publication Table'!$C$4,AllPublicationData!$D:$D,'Publication Table'!N$7),
IF('Publication Table'!$C$5="Operations cancelled for clinical reasons",
SUMIFS(AllPublicationData!$G:$G,AllPublicationData!$A:$A,'Publication Table'!$B170,AllPublicationData!$B:$B,'Publication Table'!$C$4,AllPublicationData!$D:$D,'Publication Table'!N$7),
IF('Publication Table'!$C$5="Operations cancelled for non-clinical/capacity reasons",
SUMIFS(AllPublicationData!$G:$G,AllPublicationData!$A:$A,'Publication Table'!$B170,AllPublicationData!$B:$B,'Publication Table'!$C$4,AllPublicationData!$D:$D,'Publication Table'!N$7),
IF('Publication Table'!$C$5="Cancellations for other reasons",
SUMIFS(AllPublicationData!$G:$G,AllPublicationData!$A:$A,'Publication Table'!$B170,AllPublicationData!$B:$B,'Publication Table'!$C$4,AllPublicationData!$D:$D,'Publication Table'!N$7)))))))+
IF(AND($C$4="NHS Scotland",$C$5="Total Operations"),
SUMIFS(AllPublicationData!$E:$E,AllPublicationData!$A:$A,'Publication Table'!$B170,AllPublicationData!$B:$B,'Publication Table'!N$7),
IF(AND($C$4="NHS Scotland",$C$5="All Cancelled Operations"),
SUMIFS(AllPublicationData!$F:$F,AllPublicationData!$A:$A,'Publication Table'!$B170,AllPublicationData!$B:$B,'Publication Table'!N$7),
IF(AND($C$4="NHS Scotland",$C$5="Operations cancelled by patient"),
SUMIFS(AllPublicationData!$G:$G,AllPublicationData!$A:$A,'Publication Table'!$B170,AllPublicationData!$B:$B,'Publication Table'!N$7),
IF(AND($C$4="NHS Scotland",$C$5="Operations cancelled for clinical reasons"),
SUMIFS(AllPublicationData!$H:$H,AllPublicationData!$A:$A,'Publication Table'!$B170,AllPublicationData!$B:$B,'Publication Table'!N$7),
IF(AND($C$4="NHS Scotland",$C$5="Operations cancelled for non-clinical/capacity reasons"),
SUMIFS(AllPublicationData!$I:$I,AllPublicationData!$A:$A,'Publication Table'!$B170,AllPublicationData!$B:$B,'Publication Table'!N$7),
IF(AND($C$4="NHS Scotland",$C$5="Cancellations for other reasons"),
SUMIFS(AllPublicationData!$J:$J,AllPublicationData!$A:$A,'Publication Table'!$B170,AllPublicationData!$B:$B,'Publication Table'!N$7)))))))</f>
        <v>0</v>
      </c>
      <c r="O170" s="90">
        <f>IF($C$5="Total Operations",
SUMIFS(AllPublicationData!$E:$E,AllPublicationData!$A:$A,'Publication Table'!$B170,AllPublicationData!$B:$B,'Publication Table'!$C$4,AllPublicationData!$D:$D,'Publication Table'!O$7),
IF('Publication Table'!$C$5="All Cancelled Operations",
SUMIFS(AllPublicationData!$F:$F,AllPublicationData!$A:$A,'Publication Table'!$B170,AllPublicationData!$B:$B,'Publication Table'!$C$4,AllPublicationData!$D:$D,'Publication Table'!O$7),
IF('Publication Table'!$C$5="Operations cancelled by patient",
SUMIFS(AllPublicationData!$G:$G,AllPublicationData!$A:$A,'Publication Table'!$B170,AllPublicationData!$B:$B,'Publication Table'!$C$4,AllPublicationData!$D:$D,'Publication Table'!O$7),
IF('Publication Table'!$C$5="Operations cancelled for clinical reasons",
SUMIFS(AllPublicationData!$G:$G,AllPublicationData!$A:$A,'Publication Table'!$B170,AllPublicationData!$B:$B,'Publication Table'!$C$4,AllPublicationData!$D:$D,'Publication Table'!O$7),
IF('Publication Table'!$C$5="Operations cancelled for non-clinical/capacity reasons",
SUMIFS(AllPublicationData!$G:$G,AllPublicationData!$A:$A,'Publication Table'!$B170,AllPublicationData!$B:$B,'Publication Table'!$C$4,AllPublicationData!$D:$D,'Publication Table'!O$7),
IF('Publication Table'!$C$5="Cancellations for other reasons",
SUMIFS(AllPublicationData!$G:$G,AllPublicationData!$A:$A,'Publication Table'!$B170,AllPublicationData!$B:$B,'Publication Table'!$C$4,AllPublicationData!$D:$D,'Publication Table'!O$7)))))))+
IF(AND($C$4="NHS Scotland",$C$5="Total Operations"),
SUMIFS(AllPublicationData!$E:$E,AllPublicationData!$A:$A,'Publication Table'!$B170,AllPublicationData!$B:$B,'Publication Table'!O$7),
IF(AND($C$4="NHS Scotland",$C$5="All Cancelled Operations"),
SUMIFS(AllPublicationData!$F:$F,AllPublicationData!$A:$A,'Publication Table'!$B170,AllPublicationData!$B:$B,'Publication Table'!O$7),
IF(AND($C$4="NHS Scotland",$C$5="Operations cancelled by patient"),
SUMIFS(AllPublicationData!$G:$G,AllPublicationData!$A:$A,'Publication Table'!$B170,AllPublicationData!$B:$B,'Publication Table'!O$7),
IF(AND($C$4="NHS Scotland",$C$5="Operations cancelled for clinical reasons"),
SUMIFS(AllPublicationData!$H:$H,AllPublicationData!$A:$A,'Publication Table'!$B170,AllPublicationData!$B:$B,'Publication Table'!O$7),
IF(AND($C$4="NHS Scotland",$C$5="Operations cancelled for non-clinical/capacity reasons"),
SUMIFS(AllPublicationData!$I:$I,AllPublicationData!$A:$A,'Publication Table'!$B170,AllPublicationData!$B:$B,'Publication Table'!O$7),
IF(AND($C$4="NHS Scotland",$C$5="Cancellations for other reasons"),
SUMIFS(AllPublicationData!$J:$J,AllPublicationData!$A:$A,'Publication Table'!$B170,AllPublicationData!$B:$B,'Publication Table'!O$7)))))))</f>
        <v>0</v>
      </c>
      <c r="P170" s="90">
        <f>IF($C$5="Total Operations",
SUMIFS(AllPublicationData!$E:$E,AllPublicationData!$A:$A,'Publication Table'!$B170,AllPublicationData!$B:$B,'Publication Table'!$C$4,AllPublicationData!$D:$D,'Publication Table'!P$7),
IF('Publication Table'!$C$5="All Cancelled Operations",
SUMIFS(AllPublicationData!$F:$F,AllPublicationData!$A:$A,'Publication Table'!$B170,AllPublicationData!$B:$B,'Publication Table'!$C$4,AllPublicationData!$D:$D,'Publication Table'!P$7),
IF('Publication Table'!$C$5="Operations cancelled by patient",
SUMIFS(AllPublicationData!$G:$G,AllPublicationData!$A:$A,'Publication Table'!$B170,AllPublicationData!$B:$B,'Publication Table'!$C$4,AllPublicationData!$D:$D,'Publication Table'!P$7),
IF('Publication Table'!$C$5="Operations cancelled for clinical reasons",
SUMIFS(AllPublicationData!$G:$G,AllPublicationData!$A:$A,'Publication Table'!$B170,AllPublicationData!$B:$B,'Publication Table'!$C$4,AllPublicationData!$D:$D,'Publication Table'!P$7),
IF('Publication Table'!$C$5="Operations cancelled for non-clinical/capacity reasons",
SUMIFS(AllPublicationData!$G:$G,AllPublicationData!$A:$A,'Publication Table'!$B170,AllPublicationData!$B:$B,'Publication Table'!$C$4,AllPublicationData!$D:$D,'Publication Table'!P$7),
IF('Publication Table'!$C$5="Cancellations for other reasons",
SUMIFS(AllPublicationData!$G:$G,AllPublicationData!$A:$A,'Publication Table'!$B170,AllPublicationData!$B:$B,'Publication Table'!$C$4,AllPublicationData!$D:$D,'Publication Table'!P$7)))))))+
IF(AND($C$4="NHS Scotland",$C$5="Total Operations"),
SUMIFS(AllPublicationData!$E:$E,AllPublicationData!$A:$A,'Publication Table'!$B170,AllPublicationData!$B:$B,'Publication Table'!P$7),
IF(AND($C$4="NHS Scotland",$C$5="All Cancelled Operations"),
SUMIFS(AllPublicationData!$F:$F,AllPublicationData!$A:$A,'Publication Table'!$B170,AllPublicationData!$B:$B,'Publication Table'!P$7),
IF(AND($C$4="NHS Scotland",$C$5="Operations cancelled by patient"),
SUMIFS(AllPublicationData!$G:$G,AllPublicationData!$A:$A,'Publication Table'!$B170,AllPublicationData!$B:$B,'Publication Table'!P$7),
IF(AND($C$4="NHS Scotland",$C$5="Operations cancelled for clinical reasons"),
SUMIFS(AllPublicationData!$H:$H,AllPublicationData!$A:$A,'Publication Table'!$B170,AllPublicationData!$B:$B,'Publication Table'!P$7),
IF(AND($C$4="NHS Scotland",$C$5="Operations cancelled for non-clinical/capacity reasons"),
SUMIFS(AllPublicationData!$I:$I,AllPublicationData!$A:$A,'Publication Table'!$B170,AllPublicationData!$B:$B,'Publication Table'!P$7),
IF(AND($C$4="NHS Scotland",$C$5="Cancellations for other reasons"),
SUMIFS(AllPublicationData!$J:$J,AllPublicationData!$A:$A,'Publication Table'!$B170,AllPublicationData!$B:$B,'Publication Table'!P$7)))))))</f>
        <v>0</v>
      </c>
      <c r="Q170" s="90">
        <f>IF($C$5="Total Operations",
SUMIFS(AllPublicationData!$E:$E,AllPublicationData!$A:$A,'Publication Table'!$B170,AllPublicationData!$B:$B,'Publication Table'!$C$4,AllPublicationData!$D:$D,'Publication Table'!Q$7),
IF('Publication Table'!$C$5="All Cancelled Operations",
SUMIFS(AllPublicationData!$F:$F,AllPublicationData!$A:$A,'Publication Table'!$B170,AllPublicationData!$B:$B,'Publication Table'!$C$4,AllPublicationData!$D:$D,'Publication Table'!Q$7),
IF('Publication Table'!$C$5="Operations cancelled by patient",
SUMIFS(AllPublicationData!$G:$G,AllPublicationData!$A:$A,'Publication Table'!$B170,AllPublicationData!$B:$B,'Publication Table'!$C$4,AllPublicationData!$D:$D,'Publication Table'!Q$7),
IF('Publication Table'!$C$5="Operations cancelled for clinical reasons",
SUMIFS(AllPublicationData!$G:$G,AllPublicationData!$A:$A,'Publication Table'!$B170,AllPublicationData!$B:$B,'Publication Table'!$C$4,AllPublicationData!$D:$D,'Publication Table'!Q$7),
IF('Publication Table'!$C$5="Operations cancelled for non-clinical/capacity reasons",
SUMIFS(AllPublicationData!$G:$G,AllPublicationData!$A:$A,'Publication Table'!$B170,AllPublicationData!$B:$B,'Publication Table'!$C$4,AllPublicationData!$D:$D,'Publication Table'!Q$7),
IF('Publication Table'!$C$5="Cancellations for other reasons",
SUMIFS(AllPublicationData!$G:$G,AllPublicationData!$A:$A,'Publication Table'!$B170,AllPublicationData!$B:$B,'Publication Table'!$C$4,AllPublicationData!$D:$D,'Publication Table'!Q$7)))))))+
IF(AND($C$4="NHS Scotland",$C$5="Total Operations"),
SUMIFS(AllPublicationData!$E:$E,AllPublicationData!$A:$A,'Publication Table'!$B170,AllPublicationData!$B:$B,'Publication Table'!Q$7),
IF(AND($C$4="NHS Scotland",$C$5="All Cancelled Operations"),
SUMIFS(AllPublicationData!$F:$F,AllPublicationData!$A:$A,'Publication Table'!$B170,AllPublicationData!$B:$B,'Publication Table'!Q$7),
IF(AND($C$4="NHS Scotland",$C$5="Operations cancelled by patient"),
SUMIFS(AllPublicationData!$G:$G,AllPublicationData!$A:$A,'Publication Table'!$B170,AllPublicationData!$B:$B,'Publication Table'!Q$7),
IF(AND($C$4="NHS Scotland",$C$5="Operations cancelled for clinical reasons"),
SUMIFS(AllPublicationData!$H:$H,AllPublicationData!$A:$A,'Publication Table'!$B170,AllPublicationData!$B:$B,'Publication Table'!Q$7),
IF(AND($C$4="NHS Scotland",$C$5="Operations cancelled for non-clinical/capacity reasons"),
SUMIFS(AllPublicationData!$I:$I,AllPublicationData!$A:$A,'Publication Table'!$B170,AllPublicationData!$B:$B,'Publication Table'!Q$7),
IF(AND($C$4="NHS Scotland",$C$5="Cancellations for other reasons"),
SUMIFS(AllPublicationData!$J:$J,AllPublicationData!$A:$A,'Publication Table'!$B170,AllPublicationData!$B:$B,'Publication Table'!Q$7)))))))</f>
        <v>0</v>
      </c>
      <c r="R170" s="90">
        <f>IF($C$5="Total Operations",
SUMIFS(AllPublicationData!$E:$E,AllPublicationData!$A:$A,'Publication Table'!$B170,AllPublicationData!$B:$B,'Publication Table'!$C$4,AllPublicationData!$D:$D,'Publication Table'!R$7),
IF('Publication Table'!$C$5="All Cancelled Operations",
SUMIFS(AllPublicationData!$F:$F,AllPublicationData!$A:$A,'Publication Table'!$B170,AllPublicationData!$B:$B,'Publication Table'!$C$4,AllPublicationData!$D:$D,'Publication Table'!R$7),
IF('Publication Table'!$C$5="Operations cancelled by patient",
SUMIFS(AllPublicationData!$G:$G,AllPublicationData!$A:$A,'Publication Table'!$B170,AllPublicationData!$B:$B,'Publication Table'!$C$4,AllPublicationData!$D:$D,'Publication Table'!R$7),
IF('Publication Table'!$C$5="Operations cancelled for clinical reasons",
SUMIFS(AllPublicationData!$G:$G,AllPublicationData!$A:$A,'Publication Table'!$B170,AllPublicationData!$B:$B,'Publication Table'!$C$4,AllPublicationData!$D:$D,'Publication Table'!R$7),
IF('Publication Table'!$C$5="Operations cancelled for non-clinical/capacity reasons",
SUMIFS(AllPublicationData!$G:$G,AllPublicationData!$A:$A,'Publication Table'!$B170,AllPublicationData!$B:$B,'Publication Table'!$C$4,AllPublicationData!$D:$D,'Publication Table'!R$7),
IF('Publication Table'!$C$5="Cancellations for other reasons",
SUMIFS(AllPublicationData!$G:$G,AllPublicationData!$A:$A,'Publication Table'!$B170,AllPublicationData!$B:$B,'Publication Table'!$C$4,AllPublicationData!$D:$D,'Publication Table'!R$7)))))))+
IF(AND($C$4="NHS Scotland",$C$5="Total Operations"),
SUMIFS(AllPublicationData!$E:$E,AllPublicationData!$A:$A,'Publication Table'!$B170,AllPublicationData!$B:$B,'Publication Table'!R$7),
IF(AND($C$4="NHS Scotland",$C$5="All Cancelled Operations"),
SUMIFS(AllPublicationData!$F:$F,AllPublicationData!$A:$A,'Publication Table'!$B170,AllPublicationData!$B:$B,'Publication Table'!R$7),
IF(AND($C$4="NHS Scotland",$C$5="Operations cancelled by patient"),
SUMIFS(AllPublicationData!$G:$G,AllPublicationData!$A:$A,'Publication Table'!$B170,AllPublicationData!$B:$B,'Publication Table'!R$7),
IF(AND($C$4="NHS Scotland",$C$5="Operations cancelled for clinical reasons"),
SUMIFS(AllPublicationData!$H:$H,AllPublicationData!$A:$A,'Publication Table'!$B170,AllPublicationData!$B:$B,'Publication Table'!R$7),
IF(AND($C$4="NHS Scotland",$C$5="Operations cancelled for non-clinical/capacity reasons"),
SUMIFS(AllPublicationData!$I:$I,AllPublicationData!$A:$A,'Publication Table'!$B170,AllPublicationData!$B:$B,'Publication Table'!R$7),
IF(AND($C$4="NHS Scotland",$C$5="Cancellations for other reasons"),
SUMIFS(AllPublicationData!$J:$J,AllPublicationData!$A:$A,'Publication Table'!$B170,AllPublicationData!$B:$B,'Publication Table'!R$7)))))))</f>
        <v>0</v>
      </c>
    </row>
    <row r="171" spans="3:18" x14ac:dyDescent="0.35">
      <c r="C171" s="81">
        <f>IF($C$5="Total Operations",
SUMIFS(AllPublicationData!$E:$E,AllPublicationData!$A:$A,'Publication Table'!$B171,AllPublicationData!$B:$B,'Publication Table'!$C$4),
IF('Publication Table'!$C$5="All Cancelled Operations",
SUMIFS(AllPublicationData!$F:$F,AllPublicationData!$A:$A,'Publication Table'!$B171,AllPublicationData!$B:$B,'Publication Table'!$C$4),
IF('Publication Table'!$C$5="Operations cancelled by patient",
SUMIFS(AllPublicationData!$G:$G,AllPublicationData!$A:$A,'Publication Table'!$B171,AllPublicationData!$B:$B,'Publication Table'!$C$4),
IF('Publication Table'!$C$5="Operations cancelled for clinical reasons",
SUMIFS(AllPublicationData!$H:$H,AllPublicationData!$A:$A,'Publication Table'!$B171,AllPublicationData!$B:$B,'Publication Table'!$C$4),
IF('Publication Table'!$C$5="Operations cancelled for non-clinical/capacity reasons",
SUMIFS(AllPublicationData!$I:$I,AllPublicationData!$A:$A,'Publication Table'!$B171,AllPublicationData!$B:$B,'Publication Table'!$C$4),
IF('Publication Table'!$C$5="Cancellations for other reasons",
SUMIFS(AllPublicationData!$J:$J,AllPublicationData!$A:$A,'Publication Table'!$B171,AllPublicationData!$B:$B,'Publication Table'!$C$4)))))))+
IF(AND($C$4="NHS Scotland",$C$5="Total Operations"),
SUMIFS(AllPublicationData!$E:$E,AllPublicationData!$A:$A,'Publication Table'!$B171),
IF(AND($C$4="NHS Scotland",$C$5="All Cancelled Operations"),
SUMIFS(AllPublicationData!$F:$F,AllPublicationData!$A:$A,'Publication Table'!$B171),
IF(AND($C$4="NHS Scotland",$C$5="Operations cancelled by patient"),
SUMIFS(AllPublicationData!$G:$G,AllPublicationData!$A:$A,'Publication Table'!$B171),
IF(AND($C$4="NHS Scotland",$C$5="Operations cancelled for clinical reasons"),
SUMIFS(AllPublicationData!$H:$H,AllPublicationData!$A:$A,'Publication Table'!$B171),
IF(AND($C$4="NHS Scotland",$C$5="Operations cancelled for non-clinical/capacity reasons"),
SUMIFS(AllPublicationData!$I:$I,AllPublicationData!$A:$A,'Publication Table'!$B171),
IF(AND($C$4="NHS Scotland",$C$5="Cancellations for other reasons"),
SUMIFS(AllPublicationData!$J:$J,AllPublicationData!$A:$A,'Publication Table'!$B171)))))))</f>
        <v>0</v>
      </c>
      <c r="D171" s="90">
        <f>IF($C$5="Total Operations",
SUMIFS(AllPublicationData!$E:$E,AllPublicationData!$A:$A,'Publication Table'!$B171,AllPublicationData!$B:$B,'Publication Table'!$C$4,AllPublicationData!$D:$D,'Publication Table'!D$7),
IF('Publication Table'!$C$5="All Cancelled Operations",
SUMIFS(AllPublicationData!$F:$F,AllPublicationData!$A:$A,'Publication Table'!$B171,AllPublicationData!$B:$B,'Publication Table'!$C$4,AllPublicationData!$D:$D,'Publication Table'!D$7),
IF('Publication Table'!$C$5="Operations cancelled by patient",
SUMIFS(AllPublicationData!$G:$G,AllPublicationData!$A:$A,'Publication Table'!$B171,AllPublicationData!$B:$B,'Publication Table'!$C$4,AllPublicationData!$D:$D,'Publication Table'!D$7),
IF('Publication Table'!$C$5="Operations cancelled for clinical reasons",
SUMIFS(AllPublicationData!$H:$H,AllPublicationData!$A:$A,'Publication Table'!$B171,AllPublicationData!$B:$B,'Publication Table'!$C$4,AllPublicationData!$D:$D,'Publication Table'!D$7),
IF('Publication Table'!$C$5="Operations cancelled for non-clinical/capacity reasons",
SUMIFS(AllPublicationData!$I:$I,AllPublicationData!$A:$A,'Publication Table'!$B171,AllPublicationData!$B:$B,'Publication Table'!$C$4,AllPublicationData!$D:$D,'Publication Table'!D$7),
IF('Publication Table'!$C$5="Cancellations for other reasons",
SUMIFS(AllPublicationData!$J:$J,AllPublicationData!$A:$A,'Publication Table'!$B171,AllPublicationData!$B:$B,'Publication Table'!$C$4,AllPublicationData!$D:$D,'Publication Table'!D$7)))))))+
IF(AND($C$4="NHS Scotland",$C$5="Total Operations"),
SUMIFS(AllPublicationData!$E:$E,AllPublicationData!$A:$A,'Publication Table'!$B171,AllPublicationData!$B:$B,'Publication Table'!D$7),
IF(AND($C$4="NHS Scotland",$C$5="All Cancelled Operations"),
SUMIFS(AllPublicationData!$F:$F,AllPublicationData!$A:$A,'Publication Table'!$B171,AllPublicationData!$B:$B,'Publication Table'!D$7),
IF(AND($C$4="NHS Scotland",$C$5="Operations cancelled by patient"),
SUMIFS(AllPublicationData!$G:$G,AllPublicationData!$A:$A,'Publication Table'!$B171,AllPublicationData!$B:$B,'Publication Table'!D$7),
IF(AND($C$4="NHS Scotland",$C$5="Operations cancelled for clinical reasons"),
SUMIFS(AllPublicationData!$H:$H,AllPublicationData!$A:$A,'Publication Table'!$B171,AllPublicationData!$B:$B,'Publication Table'!D$7),
IF(AND($C$4="NHS Scotland",$C$5="Operations cancelled for non-clinical/capacity reasons"),
SUMIFS(AllPublicationData!$I:$I,AllPublicationData!$A:$A,'Publication Table'!$B171,AllPublicationData!$B:$B,'Publication Table'!D$7),
IF(AND($C$4="NHS Scotland",$C$5="Cancellations for other reasons"),
SUMIFS(AllPublicationData!$J:$J,AllPublicationData!$A:$A,'Publication Table'!$B171,AllPublicationData!$B:$B,'Publication Table'!D$7)))))))</f>
        <v>0</v>
      </c>
      <c r="E171" s="90">
        <f>IF($C$5="Total Operations",
SUMIFS(AllPublicationData!$E:$E,AllPublicationData!$A:$A,'Publication Table'!$B171,AllPublicationData!$B:$B,'Publication Table'!$C$4,AllPublicationData!$D:$D,'Publication Table'!E$7),
IF('Publication Table'!$C$5="All Cancelled Operations",
SUMIFS(AllPublicationData!$F:$F,AllPublicationData!$A:$A,'Publication Table'!$B171,AllPublicationData!$B:$B,'Publication Table'!$C$4,AllPublicationData!$D:$D,'Publication Table'!E$7),
IF('Publication Table'!$C$5="Operations cancelled by patient",
SUMIFS(AllPublicationData!$G:$G,AllPublicationData!$A:$A,'Publication Table'!$B171,AllPublicationData!$B:$B,'Publication Table'!$C$4,AllPublicationData!$D:$D,'Publication Table'!E$7),
IF('Publication Table'!$C$5="Operations cancelled for clinical reasons",
SUMIFS(AllPublicationData!$H:$H,AllPublicationData!$A:$A,'Publication Table'!$B171,AllPublicationData!$B:$B,'Publication Table'!$C$4,AllPublicationData!$D:$D,'Publication Table'!E$7),
IF('Publication Table'!$C$5="Operations cancelled for non-clinical/capacity reasons",
SUMIFS(AllPublicationData!$I:$I,AllPublicationData!$A:$A,'Publication Table'!$B171,AllPublicationData!$B:$B,'Publication Table'!$C$4,AllPublicationData!$D:$D,'Publication Table'!E$7),
IF('Publication Table'!$C$5="Cancellations for other reasons",
SUMIFS(AllPublicationData!$J:$J,AllPublicationData!$A:$A,'Publication Table'!$B171,AllPublicationData!$B:$B,'Publication Table'!$C$4,AllPublicationData!$D:$D,'Publication Table'!E$7)))))))+
IF(AND($C$4="NHS Scotland",$C$5="Total Operations"),
SUMIFS(AllPublicationData!$E:$E,AllPublicationData!$A:$A,'Publication Table'!$B171,AllPublicationData!$B:$B,'Publication Table'!E$7),
IF(AND($C$4="NHS Scotland",$C$5="All Cancelled Operations"),
SUMIFS(AllPublicationData!$F:$F,AllPublicationData!$A:$A,'Publication Table'!$B171,AllPublicationData!$B:$B,'Publication Table'!E$7),
IF(AND($C$4="NHS Scotland",$C$5="Operations cancelled by patient"),
SUMIFS(AllPublicationData!$G:$G,AllPublicationData!$A:$A,'Publication Table'!$B171,AllPublicationData!$B:$B,'Publication Table'!E$7),
IF(AND($C$4="NHS Scotland",$C$5="Operations cancelled for clinical reasons"),
SUMIFS(AllPublicationData!$H:$H,AllPublicationData!$A:$A,'Publication Table'!$B171,AllPublicationData!$B:$B,'Publication Table'!E$7),
IF(AND($C$4="NHS Scotland",$C$5="Operations cancelled for non-clinical/capacity reasons"),
SUMIFS(AllPublicationData!$I:$I,AllPublicationData!$A:$A,'Publication Table'!$B171,AllPublicationData!$B:$B,'Publication Table'!E$7),
IF(AND($C$4="NHS Scotland",$C$5="Cancellations for other reasons"),
SUMIFS(AllPublicationData!$J:$J,AllPublicationData!$A:$A,'Publication Table'!$B171,AllPublicationData!$B:$B,'Publication Table'!E$7)))))))</f>
        <v>0</v>
      </c>
      <c r="F171" s="90">
        <f>IF($C$5="Total Operations",
SUMIFS(AllPublicationData!$E:$E,AllPublicationData!$A:$A,'Publication Table'!$B171,AllPublicationData!$B:$B,'Publication Table'!$C$4,AllPublicationData!$D:$D,'Publication Table'!F$7),
IF('Publication Table'!$C$5="All Cancelled Operations",
SUMIFS(AllPublicationData!$F:$F,AllPublicationData!$A:$A,'Publication Table'!$B171,AllPublicationData!$B:$B,'Publication Table'!$C$4,AllPublicationData!$D:$D,'Publication Table'!F$7),
IF('Publication Table'!$C$5="Operations cancelled by patient",
SUMIFS(AllPublicationData!$G:$G,AllPublicationData!$A:$A,'Publication Table'!$B171,AllPublicationData!$B:$B,'Publication Table'!$C$4,AllPublicationData!$D:$D,'Publication Table'!F$7),
IF('Publication Table'!$C$5="Operations cancelled for clinical reasons",
SUMIFS(AllPublicationData!$H:$H,AllPublicationData!$A:$A,'Publication Table'!$B171,AllPublicationData!$B:$B,'Publication Table'!$C$4,AllPublicationData!$D:$D,'Publication Table'!F$7),
IF('Publication Table'!$C$5="Operations cancelled for non-clinical/capacity reasons",
SUMIFS(AllPublicationData!$I:$I,AllPublicationData!$A:$A,'Publication Table'!$B171,AllPublicationData!$B:$B,'Publication Table'!$C$4,AllPublicationData!$D:$D,'Publication Table'!F$7),
IF('Publication Table'!$C$5="Cancellations for other reasons",
SUMIFS(AllPublicationData!$J:$J,AllPublicationData!$A:$A,'Publication Table'!$B171,AllPublicationData!$B:$B,'Publication Table'!$C$4,AllPublicationData!$D:$D,'Publication Table'!F$7)))))))+
IF(AND($C$4="NHS Scotland",$C$5="Total Operations"),
SUMIFS(AllPublicationData!$E:$E,AllPublicationData!$A:$A,'Publication Table'!$B171,AllPublicationData!$B:$B,'Publication Table'!F$7),
IF(AND($C$4="NHS Scotland",$C$5="All Cancelled Operations"),
SUMIFS(AllPublicationData!$F:$F,AllPublicationData!$A:$A,'Publication Table'!$B171,AllPublicationData!$B:$B,'Publication Table'!F$7),
IF(AND($C$4="NHS Scotland",$C$5="Operations cancelled by patient"),
SUMIFS(AllPublicationData!$G:$G,AllPublicationData!$A:$A,'Publication Table'!$B171,AllPublicationData!$B:$B,'Publication Table'!F$7),
IF(AND($C$4="NHS Scotland",$C$5="Operations cancelled for clinical reasons"),
SUMIFS(AllPublicationData!$H:$H,AllPublicationData!$A:$A,'Publication Table'!$B171,AllPublicationData!$B:$B,'Publication Table'!F$7),
IF(AND($C$4="NHS Scotland",$C$5="Operations cancelled for non-clinical/capacity reasons"),
SUMIFS(AllPublicationData!$I:$I,AllPublicationData!$A:$A,'Publication Table'!$B171,AllPublicationData!$B:$B,'Publication Table'!F$7),
IF(AND($C$4="NHS Scotland",$C$5="Cancellations for other reasons"),
SUMIFS(AllPublicationData!$J:$J,AllPublicationData!$A:$A,'Publication Table'!$B171,AllPublicationData!$B:$B,'Publication Table'!F$7)))))))</f>
        <v>0</v>
      </c>
      <c r="G171" s="90">
        <f>IF($C$5="Total Operations",
SUMIFS(AllPublicationData!$E:$E,AllPublicationData!$A:$A,'Publication Table'!$B171,AllPublicationData!$B:$B,'Publication Table'!$C$4,AllPublicationData!$D:$D,'Publication Table'!G$7),
IF('Publication Table'!$C$5="All Cancelled Operations",
SUMIFS(AllPublicationData!$F:$F,AllPublicationData!$A:$A,'Publication Table'!$B171,AllPublicationData!$B:$B,'Publication Table'!$C$4,AllPublicationData!$D:$D,'Publication Table'!G$7),
IF('Publication Table'!$C$5="Operations cancelled by patient",
SUMIFS(AllPublicationData!$G:$G,AllPublicationData!$A:$A,'Publication Table'!$B171,AllPublicationData!$B:$B,'Publication Table'!$C$4,AllPublicationData!$D:$D,'Publication Table'!G$7),
IF('Publication Table'!$C$5="Operations cancelled for clinical reasons",
SUMIFS(AllPublicationData!$H:$H,AllPublicationData!$A:$A,'Publication Table'!$B171,AllPublicationData!$B:$B,'Publication Table'!$C$4,AllPublicationData!$D:$D,'Publication Table'!G$7),
IF('Publication Table'!$C$5="Operations cancelled for non-clinical/capacity reasons",
SUMIFS(AllPublicationData!$I:$I,AllPublicationData!$A:$A,'Publication Table'!$B171,AllPublicationData!$B:$B,'Publication Table'!$C$4,AllPublicationData!$D:$D,'Publication Table'!G$7),
IF('Publication Table'!$C$5="Cancellations for other reasons",
SUMIFS(AllPublicationData!$J:$J,AllPublicationData!$A:$A,'Publication Table'!$B171,AllPublicationData!$B:$B,'Publication Table'!$C$4,AllPublicationData!$D:$D,'Publication Table'!G$7)))))))+
IF(AND($C$4="NHS Scotland",$C$5="Total Operations"),
SUMIFS(AllPublicationData!$E:$E,AllPublicationData!$A:$A,'Publication Table'!$B171,AllPublicationData!$B:$B,'Publication Table'!G$7),
IF(AND($C$4="NHS Scotland",$C$5="All Cancelled Operations"),
SUMIFS(AllPublicationData!$F:$F,AllPublicationData!$A:$A,'Publication Table'!$B171,AllPublicationData!$B:$B,'Publication Table'!G$7),
IF(AND($C$4="NHS Scotland",$C$5="Operations cancelled by patient"),
SUMIFS(AllPublicationData!$G:$G,AllPublicationData!$A:$A,'Publication Table'!$B171,AllPublicationData!$B:$B,'Publication Table'!G$7),
IF(AND($C$4="NHS Scotland",$C$5="Operations cancelled for clinical reasons"),
SUMIFS(AllPublicationData!$H:$H,AllPublicationData!$A:$A,'Publication Table'!$B171,AllPublicationData!$B:$B,'Publication Table'!G$7),
IF(AND($C$4="NHS Scotland",$C$5="Operations cancelled for non-clinical/capacity reasons"),
SUMIFS(AllPublicationData!$I:$I,AllPublicationData!$A:$A,'Publication Table'!$B171,AllPublicationData!$B:$B,'Publication Table'!G$7),
IF(AND($C$4="NHS Scotland",$C$5="Cancellations for other reasons"),
SUMIFS(AllPublicationData!$J:$J,AllPublicationData!$A:$A,'Publication Table'!$B171,AllPublicationData!$B:$B,'Publication Table'!G$7)))))))</f>
        <v>0</v>
      </c>
      <c r="H171" s="90">
        <f>IF($C$5="Total Operations",
SUMIFS(AllPublicationData!$E:$E,AllPublicationData!$A:$A,'Publication Table'!$B171,AllPublicationData!$B:$B,'Publication Table'!$C$4,AllPublicationData!$D:$D,'Publication Table'!H$7),
IF('Publication Table'!$C$5="All Cancelled Operations",
SUMIFS(AllPublicationData!$F:$F,AllPublicationData!$A:$A,'Publication Table'!$B171,AllPublicationData!$B:$B,'Publication Table'!$C$4,AllPublicationData!$D:$D,'Publication Table'!H$7),
IF('Publication Table'!$C$5="Operations cancelled by patient",
SUMIFS(AllPublicationData!$G:$G,AllPublicationData!$A:$A,'Publication Table'!$B171,AllPublicationData!$B:$B,'Publication Table'!$C$4,AllPublicationData!$D:$D,'Publication Table'!H$7),
IF('Publication Table'!$C$5="Operations cancelled for clinical reasons",
SUMIFS(AllPublicationData!$H:$H,AllPublicationData!$A:$A,'Publication Table'!$B171,AllPublicationData!$B:$B,'Publication Table'!$C$4,AllPublicationData!$D:$D,'Publication Table'!H$7),
IF('Publication Table'!$C$5="Operations cancelled for non-clinical/capacity reasons",
SUMIFS(AllPublicationData!$I:$I,AllPublicationData!$A:$A,'Publication Table'!$B171,AllPublicationData!$B:$B,'Publication Table'!$C$4,AllPublicationData!$D:$D,'Publication Table'!H$7),
IF('Publication Table'!$C$5="Cancellations for other reasons",
SUMIFS(AllPublicationData!$J:$J,AllPublicationData!$A:$A,'Publication Table'!$B171,AllPublicationData!$B:$B,'Publication Table'!$C$4,AllPublicationData!$D:$D,'Publication Table'!H$7)))))))+
IF(AND($C$4="NHS Scotland",$C$5="Total Operations"),
SUMIFS(AllPublicationData!$E:$E,AllPublicationData!$A:$A,'Publication Table'!$B171,AllPublicationData!$B:$B,'Publication Table'!H$7),
IF(AND($C$4="NHS Scotland",$C$5="All Cancelled Operations"),
SUMIFS(AllPublicationData!$F:$F,AllPublicationData!$A:$A,'Publication Table'!$B171,AllPublicationData!$B:$B,'Publication Table'!H$7),
IF(AND($C$4="NHS Scotland",$C$5="Operations cancelled by patient"),
SUMIFS(AllPublicationData!$G:$G,AllPublicationData!$A:$A,'Publication Table'!$B171,AllPublicationData!$B:$B,'Publication Table'!H$7),
IF(AND($C$4="NHS Scotland",$C$5="Operations cancelled for clinical reasons"),
SUMIFS(AllPublicationData!$H:$H,AllPublicationData!$A:$A,'Publication Table'!$B171,AllPublicationData!$B:$B,'Publication Table'!H$7),
IF(AND($C$4="NHS Scotland",$C$5="Operations cancelled for non-clinical/capacity reasons"),
SUMIFS(AllPublicationData!$I:$I,AllPublicationData!$A:$A,'Publication Table'!$B171,AllPublicationData!$B:$B,'Publication Table'!H$7),
IF(AND($C$4="NHS Scotland",$C$5="Cancellations for other reasons"),
SUMIFS(AllPublicationData!$J:$J,AllPublicationData!$A:$A,'Publication Table'!$B171,AllPublicationData!$B:$B,'Publication Table'!H$7)))))))</f>
        <v>0</v>
      </c>
      <c r="I171" s="90">
        <f>IF($C$5="Total Operations",
SUMIFS(AllPublicationData!$E:$E,AllPublicationData!$A:$A,'Publication Table'!$B171,AllPublicationData!$B:$B,'Publication Table'!$C$4,AllPublicationData!$D:$D,'Publication Table'!I$7),
IF('Publication Table'!$C$5="All Cancelled Operations",
SUMIFS(AllPublicationData!$F:$F,AllPublicationData!$A:$A,'Publication Table'!$B171,AllPublicationData!$B:$B,'Publication Table'!$C$4,AllPublicationData!$D:$D,'Publication Table'!I$7),
IF('Publication Table'!$C$5="Operations cancelled by patient",
SUMIFS(AllPublicationData!$G:$G,AllPublicationData!$A:$A,'Publication Table'!$B171,AllPublicationData!$B:$B,'Publication Table'!$C$4,AllPublicationData!$D:$D,'Publication Table'!I$7),
IF('Publication Table'!$C$5="Operations cancelled for clinical reasons",
SUMIFS(AllPublicationData!$H:$H,AllPublicationData!$A:$A,'Publication Table'!$B171,AllPublicationData!$B:$B,'Publication Table'!$C$4,AllPublicationData!$D:$D,'Publication Table'!I$7),
IF('Publication Table'!$C$5="Operations cancelled for non-clinical/capacity reasons",
SUMIFS(AllPublicationData!$I:$I,AllPublicationData!$A:$A,'Publication Table'!$B171,AllPublicationData!$B:$B,'Publication Table'!$C$4,AllPublicationData!$D:$D,'Publication Table'!I$7),
IF('Publication Table'!$C$5="Cancellations for other reasons",
SUMIFS(AllPublicationData!$J:$J,AllPublicationData!$A:$A,'Publication Table'!$B171,AllPublicationData!$B:$B,'Publication Table'!$C$4,AllPublicationData!$D:$D,'Publication Table'!I$7)))))))+
IF(AND($C$4="NHS Scotland",$C$5="Total Operations"),
SUMIFS(AllPublicationData!$E:$E,AllPublicationData!$A:$A,'Publication Table'!$B171,AllPublicationData!$B:$B,'Publication Table'!I$7),
IF(AND($C$4="NHS Scotland",$C$5="All Cancelled Operations"),
SUMIFS(AllPublicationData!$F:$F,AllPublicationData!$A:$A,'Publication Table'!$B171,AllPublicationData!$B:$B,'Publication Table'!I$7),
IF(AND($C$4="NHS Scotland",$C$5="Operations cancelled by patient"),
SUMIFS(AllPublicationData!$G:$G,AllPublicationData!$A:$A,'Publication Table'!$B171,AllPublicationData!$B:$B,'Publication Table'!I$7),
IF(AND($C$4="NHS Scotland",$C$5="Operations cancelled for clinical reasons"),
SUMIFS(AllPublicationData!$H:$H,AllPublicationData!$A:$A,'Publication Table'!$B171,AllPublicationData!$B:$B,'Publication Table'!I$7),
IF(AND($C$4="NHS Scotland",$C$5="Operations cancelled for non-clinical/capacity reasons"),
SUMIFS(AllPublicationData!$I:$I,AllPublicationData!$A:$A,'Publication Table'!$B171,AllPublicationData!$B:$B,'Publication Table'!I$7),
IF(AND($C$4="NHS Scotland",$C$5="Cancellations for other reasons"),
SUMIFS(AllPublicationData!$J:$J,AllPublicationData!$A:$A,'Publication Table'!$B171,AllPublicationData!$B:$B,'Publication Table'!I$7)))))))</f>
        <v>0</v>
      </c>
      <c r="J171" s="90">
        <f>IF($C$5="Total Operations",
SUMIFS(AllPublicationData!$E:$E,AllPublicationData!$A:$A,'Publication Table'!$B171,AllPublicationData!$B:$B,'Publication Table'!$C$4,AllPublicationData!$D:$D,'Publication Table'!J$7),
IF('Publication Table'!$C$5="All Cancelled Operations",
SUMIFS(AllPublicationData!$F:$F,AllPublicationData!$A:$A,'Publication Table'!$B171,AllPublicationData!$B:$B,'Publication Table'!$C$4,AllPublicationData!$D:$D,'Publication Table'!J$7),
IF('Publication Table'!$C$5="Operations cancelled by patient",
SUMIFS(AllPublicationData!$G:$G,AllPublicationData!$A:$A,'Publication Table'!$B171,AllPublicationData!$B:$B,'Publication Table'!$C$4,AllPublicationData!$D:$D,'Publication Table'!J$7),
IF('Publication Table'!$C$5="Operations cancelled for clinical reasons",
SUMIFS(AllPublicationData!$H:$H,AllPublicationData!$A:$A,'Publication Table'!$B171,AllPublicationData!$B:$B,'Publication Table'!$C$4,AllPublicationData!$D:$D,'Publication Table'!J$7),
IF('Publication Table'!$C$5="Operations cancelled for non-clinical/capacity reasons",
SUMIFS(AllPublicationData!$I:$I,AllPublicationData!$A:$A,'Publication Table'!$B171,AllPublicationData!$B:$B,'Publication Table'!$C$4,AllPublicationData!$D:$D,'Publication Table'!J$7),
IF('Publication Table'!$C$5="Cancellations for other reasons",
SUMIFS(AllPublicationData!$J:$J,AllPublicationData!$A:$A,'Publication Table'!$B171,AllPublicationData!$B:$B,'Publication Table'!$C$4,AllPublicationData!$D:$D,'Publication Table'!J$7)))))))+
IF(AND($C$4="NHS Scotland",$C$5="Total Operations"),
SUMIFS(AllPublicationData!$E:$E,AllPublicationData!$A:$A,'Publication Table'!$B171,AllPublicationData!$B:$B,'Publication Table'!J$7),
IF(AND($C$4="NHS Scotland",$C$5="All Cancelled Operations"),
SUMIFS(AllPublicationData!$F:$F,AllPublicationData!$A:$A,'Publication Table'!$B171,AllPublicationData!$B:$B,'Publication Table'!J$7),
IF(AND($C$4="NHS Scotland",$C$5="Operations cancelled by patient"),
SUMIFS(AllPublicationData!$G:$G,AllPublicationData!$A:$A,'Publication Table'!$B171,AllPublicationData!$B:$B,'Publication Table'!J$7),
IF(AND($C$4="NHS Scotland",$C$5="Operations cancelled for clinical reasons"),
SUMIFS(AllPublicationData!$H:$H,AllPublicationData!$A:$A,'Publication Table'!$B171,AllPublicationData!$B:$B,'Publication Table'!J$7),
IF(AND($C$4="NHS Scotland",$C$5="Operations cancelled for non-clinical/capacity reasons"),
SUMIFS(AllPublicationData!$I:$I,AllPublicationData!$A:$A,'Publication Table'!$B171,AllPublicationData!$B:$B,'Publication Table'!J$7),
IF(AND($C$4="NHS Scotland",$C$5="Cancellations for other reasons"),
SUMIFS(AllPublicationData!$J:$J,AllPublicationData!$A:$A,'Publication Table'!$B171,AllPublicationData!$B:$B,'Publication Table'!J$7)))))))</f>
        <v>0</v>
      </c>
      <c r="K171" s="90">
        <f>IF($C$5="Total Operations",
SUMIFS(AllPublicationData!$E:$E,AllPublicationData!$A:$A,'Publication Table'!$B171,AllPublicationData!$B:$B,'Publication Table'!$C$4,AllPublicationData!$D:$D,'Publication Table'!K$7),
IF('Publication Table'!$C$5="All Cancelled Operations",
SUMIFS(AllPublicationData!$F:$F,AllPublicationData!$A:$A,'Publication Table'!$B171,AllPublicationData!$B:$B,'Publication Table'!$C$4,AllPublicationData!$D:$D,'Publication Table'!K$7),
IF('Publication Table'!$C$5="Operations cancelled by patient",
SUMIFS(AllPublicationData!$G:$G,AllPublicationData!$A:$A,'Publication Table'!$B171,AllPublicationData!$B:$B,'Publication Table'!$C$4,AllPublicationData!$D:$D,'Publication Table'!K$7),
IF('Publication Table'!$C$5="Operations cancelled for clinical reasons",
SUMIFS(AllPublicationData!$H:$H,AllPublicationData!$A:$A,'Publication Table'!$B171,AllPublicationData!$B:$B,'Publication Table'!$C$4,AllPublicationData!$D:$D,'Publication Table'!K$7),
IF('Publication Table'!$C$5="Operations cancelled for non-clinical/capacity reasons",
SUMIFS(AllPublicationData!$I:$I,AllPublicationData!$A:$A,'Publication Table'!$B171,AllPublicationData!$B:$B,'Publication Table'!$C$4,AllPublicationData!$D:$D,'Publication Table'!K$7),
IF('Publication Table'!$C$5="Cancellations for other reasons",
SUMIFS(AllPublicationData!$J:$J,AllPublicationData!$A:$A,'Publication Table'!$B171,AllPublicationData!$B:$B,'Publication Table'!$C$4,AllPublicationData!$D:$D,'Publication Table'!K$7)))))))+
IF(AND($C$4="NHS Scotland",$C$5="Total Operations"),
SUMIFS(AllPublicationData!$E:$E,AllPublicationData!$A:$A,'Publication Table'!$B171,AllPublicationData!$B:$B,'Publication Table'!K$7),
IF(AND($C$4="NHS Scotland",$C$5="All Cancelled Operations"),
SUMIFS(AllPublicationData!$F:$F,AllPublicationData!$A:$A,'Publication Table'!$B171,AllPublicationData!$B:$B,'Publication Table'!K$7),
IF(AND($C$4="NHS Scotland",$C$5="Operations cancelled by patient"),
SUMIFS(AllPublicationData!$G:$G,AllPublicationData!$A:$A,'Publication Table'!$B171,AllPublicationData!$B:$B,'Publication Table'!K$7),
IF(AND($C$4="NHS Scotland",$C$5="Operations cancelled for clinical reasons"),
SUMIFS(AllPublicationData!$H:$H,AllPublicationData!$A:$A,'Publication Table'!$B171,AllPublicationData!$B:$B,'Publication Table'!K$7),
IF(AND($C$4="NHS Scotland",$C$5="Operations cancelled for non-clinical/capacity reasons"),
SUMIFS(AllPublicationData!$I:$I,AllPublicationData!$A:$A,'Publication Table'!$B171,AllPublicationData!$B:$B,'Publication Table'!K$7),
IF(AND($C$4="NHS Scotland",$C$5="Cancellations for other reasons"),
SUMIFS(AllPublicationData!$J:$J,AllPublicationData!$A:$A,'Publication Table'!$B171,AllPublicationData!$B:$B,'Publication Table'!K$7)))))))</f>
        <v>0</v>
      </c>
      <c r="L171" s="90">
        <f>IF($C$5="Total Operations",
SUMIFS(AllPublicationData!$E:$E,AllPublicationData!$A:$A,'Publication Table'!$B171,AllPublicationData!$B:$B,'Publication Table'!$C$4,AllPublicationData!$D:$D,'Publication Table'!L$7),
IF('Publication Table'!$C$5="All Cancelled Operations",
SUMIFS(AllPublicationData!$F:$F,AllPublicationData!$A:$A,'Publication Table'!$B171,AllPublicationData!$B:$B,'Publication Table'!$C$4,AllPublicationData!$D:$D,'Publication Table'!L$7),
IF('Publication Table'!$C$5="Operations cancelled by patient",
SUMIFS(AllPublicationData!$G:$G,AllPublicationData!$A:$A,'Publication Table'!$B171,AllPublicationData!$B:$B,'Publication Table'!$C$4,AllPublicationData!$D:$D,'Publication Table'!L$7),
IF('Publication Table'!$C$5="Operations cancelled for clinical reasons",
SUMIFS(AllPublicationData!$H:$H,AllPublicationData!$A:$A,'Publication Table'!$B171,AllPublicationData!$B:$B,'Publication Table'!$C$4,AllPublicationData!$D:$D,'Publication Table'!L$7),
IF('Publication Table'!$C$5="Operations cancelled for non-clinical/capacity reasons",
SUMIFS(AllPublicationData!$I:$I,AllPublicationData!$A:$A,'Publication Table'!$B171,AllPublicationData!$B:$B,'Publication Table'!$C$4,AllPublicationData!$D:$D,'Publication Table'!L$7),
IF('Publication Table'!$C$5="Cancellations for other reasons",
SUMIFS(AllPublicationData!$J:$J,AllPublicationData!$A:$A,'Publication Table'!$B171,AllPublicationData!$B:$B,'Publication Table'!$C$4,AllPublicationData!$D:$D,'Publication Table'!L$7)))))))+
IF(AND($C$4="NHS Scotland",$C$5="Total Operations"),
SUMIFS(AllPublicationData!$E:$E,AllPublicationData!$A:$A,'Publication Table'!$B171,AllPublicationData!$B:$B,'Publication Table'!L$7),
IF(AND($C$4="NHS Scotland",$C$5="All Cancelled Operations"),
SUMIFS(AllPublicationData!$F:$F,AllPublicationData!$A:$A,'Publication Table'!$B171,AllPublicationData!$B:$B,'Publication Table'!L$7),
IF(AND($C$4="NHS Scotland",$C$5="Operations cancelled by patient"),
SUMIFS(AllPublicationData!$G:$G,AllPublicationData!$A:$A,'Publication Table'!$B171,AllPublicationData!$B:$B,'Publication Table'!L$7),
IF(AND($C$4="NHS Scotland",$C$5="Operations cancelled for clinical reasons"),
SUMIFS(AllPublicationData!$H:$H,AllPublicationData!$A:$A,'Publication Table'!$B171,AllPublicationData!$B:$B,'Publication Table'!L$7),
IF(AND($C$4="NHS Scotland",$C$5="Operations cancelled for non-clinical/capacity reasons"),
SUMIFS(AllPublicationData!$I:$I,AllPublicationData!$A:$A,'Publication Table'!$B171,AllPublicationData!$B:$B,'Publication Table'!L$7),
IF(AND($C$4="NHS Scotland",$C$5="Cancellations for other reasons"),
SUMIFS(AllPublicationData!$J:$J,AllPublicationData!$A:$A,'Publication Table'!$B171,AllPublicationData!$B:$B,'Publication Table'!L$7)))))))</f>
        <v>0</v>
      </c>
      <c r="M171" s="90">
        <f>IF($C$5="Total Operations",
SUMIFS(AllPublicationData!$E:$E,AllPublicationData!$A:$A,'Publication Table'!$B171,AllPublicationData!$B:$B,'Publication Table'!$C$4,AllPublicationData!$D:$D,'Publication Table'!M$7),
IF('Publication Table'!$C$5="All Cancelled Operations",
SUMIFS(AllPublicationData!$F:$F,AllPublicationData!$A:$A,'Publication Table'!$B171,AllPublicationData!$B:$B,'Publication Table'!$C$4,AllPublicationData!$D:$D,'Publication Table'!M$7),
IF('Publication Table'!$C$5="Operations cancelled by patient",
SUMIFS(AllPublicationData!$G:$G,AllPublicationData!$A:$A,'Publication Table'!$B171,AllPublicationData!$B:$B,'Publication Table'!$C$4,AllPublicationData!$D:$D,'Publication Table'!M$7),
IF('Publication Table'!$C$5="Operations cancelled for clinical reasons",
SUMIFS(AllPublicationData!$G:$G,AllPublicationData!$A:$A,'Publication Table'!$B171,AllPublicationData!$B:$B,'Publication Table'!$C$4,AllPublicationData!$D:$D,'Publication Table'!M$7),
IF('Publication Table'!$C$5="Operations cancelled for non-clinical/capacity reasons",
SUMIFS(AllPublicationData!$G:$G,AllPublicationData!$A:$A,'Publication Table'!$B171,AllPublicationData!$B:$B,'Publication Table'!$C$4,AllPublicationData!$D:$D,'Publication Table'!M$7),
IF('Publication Table'!$C$5="Cancellations for other reasons",
SUMIFS(AllPublicationData!$G:$G,AllPublicationData!$A:$A,'Publication Table'!$B171,AllPublicationData!$B:$B,'Publication Table'!$C$4,AllPublicationData!$D:$D,'Publication Table'!M$7)))))))+
IF(AND($C$4="NHS Scotland",$C$5="Total Operations"),
SUMIFS(AllPublicationData!$E:$E,AllPublicationData!$A:$A,'Publication Table'!$B171,AllPublicationData!$B:$B,'Publication Table'!M$7),
IF(AND($C$4="NHS Scotland",$C$5="All Cancelled Operations"),
SUMIFS(AllPublicationData!$F:$F,AllPublicationData!$A:$A,'Publication Table'!$B171,AllPublicationData!$B:$B,'Publication Table'!M$7),
IF(AND($C$4="NHS Scotland",$C$5="Operations cancelled by patient"),
SUMIFS(AllPublicationData!$G:$G,AllPublicationData!$A:$A,'Publication Table'!$B171,AllPublicationData!$B:$B,'Publication Table'!M$7),
IF(AND($C$4="NHS Scotland",$C$5="Operations cancelled for clinical reasons"),
SUMIFS(AllPublicationData!$H:$H,AllPublicationData!$A:$A,'Publication Table'!$B171,AllPublicationData!$B:$B,'Publication Table'!M$7),
IF(AND($C$4="NHS Scotland",$C$5="Operations cancelled for non-clinical/capacity reasons"),
SUMIFS(AllPublicationData!$I:$I,AllPublicationData!$A:$A,'Publication Table'!$B171,AllPublicationData!$B:$B,'Publication Table'!M$7),
IF(AND($C$4="NHS Scotland",$C$5="Cancellations for other reasons"),
SUMIFS(AllPublicationData!$J:$J,AllPublicationData!$A:$A,'Publication Table'!$B171,AllPublicationData!$B:$B,'Publication Table'!M$7)))))))</f>
        <v>0</v>
      </c>
      <c r="N171" s="90">
        <f>IF($C$5="Total Operations",
SUMIFS(AllPublicationData!$E:$E,AllPublicationData!$A:$A,'Publication Table'!$B171,AllPublicationData!$B:$B,'Publication Table'!$C$4,AllPublicationData!$D:$D,'Publication Table'!N$7),
IF('Publication Table'!$C$5="All Cancelled Operations",
SUMIFS(AllPublicationData!$F:$F,AllPublicationData!$A:$A,'Publication Table'!$B171,AllPublicationData!$B:$B,'Publication Table'!$C$4,AllPublicationData!$D:$D,'Publication Table'!N$7),
IF('Publication Table'!$C$5="Operations cancelled by patient",
SUMIFS(AllPublicationData!$G:$G,AllPublicationData!$A:$A,'Publication Table'!$B171,AllPublicationData!$B:$B,'Publication Table'!$C$4,AllPublicationData!$D:$D,'Publication Table'!N$7),
IF('Publication Table'!$C$5="Operations cancelled for clinical reasons",
SUMIFS(AllPublicationData!$G:$G,AllPublicationData!$A:$A,'Publication Table'!$B171,AllPublicationData!$B:$B,'Publication Table'!$C$4,AllPublicationData!$D:$D,'Publication Table'!N$7),
IF('Publication Table'!$C$5="Operations cancelled for non-clinical/capacity reasons",
SUMIFS(AllPublicationData!$G:$G,AllPublicationData!$A:$A,'Publication Table'!$B171,AllPublicationData!$B:$B,'Publication Table'!$C$4,AllPublicationData!$D:$D,'Publication Table'!N$7),
IF('Publication Table'!$C$5="Cancellations for other reasons",
SUMIFS(AllPublicationData!$G:$G,AllPublicationData!$A:$A,'Publication Table'!$B171,AllPublicationData!$B:$B,'Publication Table'!$C$4,AllPublicationData!$D:$D,'Publication Table'!N$7)))))))+
IF(AND($C$4="NHS Scotland",$C$5="Total Operations"),
SUMIFS(AllPublicationData!$E:$E,AllPublicationData!$A:$A,'Publication Table'!$B171,AllPublicationData!$B:$B,'Publication Table'!N$7),
IF(AND($C$4="NHS Scotland",$C$5="All Cancelled Operations"),
SUMIFS(AllPublicationData!$F:$F,AllPublicationData!$A:$A,'Publication Table'!$B171,AllPublicationData!$B:$B,'Publication Table'!N$7),
IF(AND($C$4="NHS Scotland",$C$5="Operations cancelled by patient"),
SUMIFS(AllPublicationData!$G:$G,AllPublicationData!$A:$A,'Publication Table'!$B171,AllPublicationData!$B:$B,'Publication Table'!N$7),
IF(AND($C$4="NHS Scotland",$C$5="Operations cancelled for clinical reasons"),
SUMIFS(AllPublicationData!$H:$H,AllPublicationData!$A:$A,'Publication Table'!$B171,AllPublicationData!$B:$B,'Publication Table'!N$7),
IF(AND($C$4="NHS Scotland",$C$5="Operations cancelled for non-clinical/capacity reasons"),
SUMIFS(AllPublicationData!$I:$I,AllPublicationData!$A:$A,'Publication Table'!$B171,AllPublicationData!$B:$B,'Publication Table'!N$7),
IF(AND($C$4="NHS Scotland",$C$5="Cancellations for other reasons"),
SUMIFS(AllPublicationData!$J:$J,AllPublicationData!$A:$A,'Publication Table'!$B171,AllPublicationData!$B:$B,'Publication Table'!N$7)))))))</f>
        <v>0</v>
      </c>
      <c r="O171" s="90">
        <f>IF($C$5="Total Operations",
SUMIFS(AllPublicationData!$E:$E,AllPublicationData!$A:$A,'Publication Table'!$B171,AllPublicationData!$B:$B,'Publication Table'!$C$4,AllPublicationData!$D:$D,'Publication Table'!O$7),
IF('Publication Table'!$C$5="All Cancelled Operations",
SUMIFS(AllPublicationData!$F:$F,AllPublicationData!$A:$A,'Publication Table'!$B171,AllPublicationData!$B:$B,'Publication Table'!$C$4,AllPublicationData!$D:$D,'Publication Table'!O$7),
IF('Publication Table'!$C$5="Operations cancelled by patient",
SUMIFS(AllPublicationData!$G:$G,AllPublicationData!$A:$A,'Publication Table'!$B171,AllPublicationData!$B:$B,'Publication Table'!$C$4,AllPublicationData!$D:$D,'Publication Table'!O$7),
IF('Publication Table'!$C$5="Operations cancelled for clinical reasons",
SUMIFS(AllPublicationData!$G:$G,AllPublicationData!$A:$A,'Publication Table'!$B171,AllPublicationData!$B:$B,'Publication Table'!$C$4,AllPublicationData!$D:$D,'Publication Table'!O$7),
IF('Publication Table'!$C$5="Operations cancelled for non-clinical/capacity reasons",
SUMIFS(AllPublicationData!$G:$G,AllPublicationData!$A:$A,'Publication Table'!$B171,AllPublicationData!$B:$B,'Publication Table'!$C$4,AllPublicationData!$D:$D,'Publication Table'!O$7),
IF('Publication Table'!$C$5="Cancellations for other reasons",
SUMIFS(AllPublicationData!$G:$G,AllPublicationData!$A:$A,'Publication Table'!$B171,AllPublicationData!$B:$B,'Publication Table'!$C$4,AllPublicationData!$D:$D,'Publication Table'!O$7)))))))+
IF(AND($C$4="NHS Scotland",$C$5="Total Operations"),
SUMIFS(AllPublicationData!$E:$E,AllPublicationData!$A:$A,'Publication Table'!$B171,AllPublicationData!$B:$B,'Publication Table'!O$7),
IF(AND($C$4="NHS Scotland",$C$5="All Cancelled Operations"),
SUMIFS(AllPublicationData!$F:$F,AllPublicationData!$A:$A,'Publication Table'!$B171,AllPublicationData!$B:$B,'Publication Table'!O$7),
IF(AND($C$4="NHS Scotland",$C$5="Operations cancelled by patient"),
SUMIFS(AllPublicationData!$G:$G,AllPublicationData!$A:$A,'Publication Table'!$B171,AllPublicationData!$B:$B,'Publication Table'!O$7),
IF(AND($C$4="NHS Scotland",$C$5="Operations cancelled for clinical reasons"),
SUMIFS(AllPublicationData!$H:$H,AllPublicationData!$A:$A,'Publication Table'!$B171,AllPublicationData!$B:$B,'Publication Table'!O$7),
IF(AND($C$4="NHS Scotland",$C$5="Operations cancelled for non-clinical/capacity reasons"),
SUMIFS(AllPublicationData!$I:$I,AllPublicationData!$A:$A,'Publication Table'!$B171,AllPublicationData!$B:$B,'Publication Table'!O$7),
IF(AND($C$4="NHS Scotland",$C$5="Cancellations for other reasons"),
SUMIFS(AllPublicationData!$J:$J,AllPublicationData!$A:$A,'Publication Table'!$B171,AllPublicationData!$B:$B,'Publication Table'!O$7)))))))</f>
        <v>0</v>
      </c>
      <c r="P171" s="90">
        <f>IF($C$5="Total Operations",
SUMIFS(AllPublicationData!$E:$E,AllPublicationData!$A:$A,'Publication Table'!$B171,AllPublicationData!$B:$B,'Publication Table'!$C$4,AllPublicationData!$D:$D,'Publication Table'!P$7),
IF('Publication Table'!$C$5="All Cancelled Operations",
SUMIFS(AllPublicationData!$F:$F,AllPublicationData!$A:$A,'Publication Table'!$B171,AllPublicationData!$B:$B,'Publication Table'!$C$4,AllPublicationData!$D:$D,'Publication Table'!P$7),
IF('Publication Table'!$C$5="Operations cancelled by patient",
SUMIFS(AllPublicationData!$G:$G,AllPublicationData!$A:$A,'Publication Table'!$B171,AllPublicationData!$B:$B,'Publication Table'!$C$4,AllPublicationData!$D:$D,'Publication Table'!P$7),
IF('Publication Table'!$C$5="Operations cancelled for clinical reasons",
SUMIFS(AllPublicationData!$G:$G,AllPublicationData!$A:$A,'Publication Table'!$B171,AllPublicationData!$B:$B,'Publication Table'!$C$4,AllPublicationData!$D:$D,'Publication Table'!P$7),
IF('Publication Table'!$C$5="Operations cancelled for non-clinical/capacity reasons",
SUMIFS(AllPublicationData!$G:$G,AllPublicationData!$A:$A,'Publication Table'!$B171,AllPublicationData!$B:$B,'Publication Table'!$C$4,AllPublicationData!$D:$D,'Publication Table'!P$7),
IF('Publication Table'!$C$5="Cancellations for other reasons",
SUMIFS(AllPublicationData!$G:$G,AllPublicationData!$A:$A,'Publication Table'!$B171,AllPublicationData!$B:$B,'Publication Table'!$C$4,AllPublicationData!$D:$D,'Publication Table'!P$7)))))))+
IF(AND($C$4="NHS Scotland",$C$5="Total Operations"),
SUMIFS(AllPublicationData!$E:$E,AllPublicationData!$A:$A,'Publication Table'!$B171,AllPublicationData!$B:$B,'Publication Table'!P$7),
IF(AND($C$4="NHS Scotland",$C$5="All Cancelled Operations"),
SUMIFS(AllPublicationData!$F:$F,AllPublicationData!$A:$A,'Publication Table'!$B171,AllPublicationData!$B:$B,'Publication Table'!P$7),
IF(AND($C$4="NHS Scotland",$C$5="Operations cancelled by patient"),
SUMIFS(AllPublicationData!$G:$G,AllPublicationData!$A:$A,'Publication Table'!$B171,AllPublicationData!$B:$B,'Publication Table'!P$7),
IF(AND($C$4="NHS Scotland",$C$5="Operations cancelled for clinical reasons"),
SUMIFS(AllPublicationData!$H:$H,AllPublicationData!$A:$A,'Publication Table'!$B171,AllPublicationData!$B:$B,'Publication Table'!P$7),
IF(AND($C$4="NHS Scotland",$C$5="Operations cancelled for non-clinical/capacity reasons"),
SUMIFS(AllPublicationData!$I:$I,AllPublicationData!$A:$A,'Publication Table'!$B171,AllPublicationData!$B:$B,'Publication Table'!P$7),
IF(AND($C$4="NHS Scotland",$C$5="Cancellations for other reasons"),
SUMIFS(AllPublicationData!$J:$J,AllPublicationData!$A:$A,'Publication Table'!$B171,AllPublicationData!$B:$B,'Publication Table'!P$7)))))))</f>
        <v>0</v>
      </c>
      <c r="Q171" s="90">
        <f>IF($C$5="Total Operations",
SUMIFS(AllPublicationData!$E:$E,AllPublicationData!$A:$A,'Publication Table'!$B171,AllPublicationData!$B:$B,'Publication Table'!$C$4,AllPublicationData!$D:$D,'Publication Table'!Q$7),
IF('Publication Table'!$C$5="All Cancelled Operations",
SUMIFS(AllPublicationData!$F:$F,AllPublicationData!$A:$A,'Publication Table'!$B171,AllPublicationData!$B:$B,'Publication Table'!$C$4,AllPublicationData!$D:$D,'Publication Table'!Q$7),
IF('Publication Table'!$C$5="Operations cancelled by patient",
SUMIFS(AllPublicationData!$G:$G,AllPublicationData!$A:$A,'Publication Table'!$B171,AllPublicationData!$B:$B,'Publication Table'!$C$4,AllPublicationData!$D:$D,'Publication Table'!Q$7),
IF('Publication Table'!$C$5="Operations cancelled for clinical reasons",
SUMIFS(AllPublicationData!$G:$G,AllPublicationData!$A:$A,'Publication Table'!$B171,AllPublicationData!$B:$B,'Publication Table'!$C$4,AllPublicationData!$D:$D,'Publication Table'!Q$7),
IF('Publication Table'!$C$5="Operations cancelled for non-clinical/capacity reasons",
SUMIFS(AllPublicationData!$G:$G,AllPublicationData!$A:$A,'Publication Table'!$B171,AllPublicationData!$B:$B,'Publication Table'!$C$4,AllPublicationData!$D:$D,'Publication Table'!Q$7),
IF('Publication Table'!$C$5="Cancellations for other reasons",
SUMIFS(AllPublicationData!$G:$G,AllPublicationData!$A:$A,'Publication Table'!$B171,AllPublicationData!$B:$B,'Publication Table'!$C$4,AllPublicationData!$D:$D,'Publication Table'!Q$7)))))))+
IF(AND($C$4="NHS Scotland",$C$5="Total Operations"),
SUMIFS(AllPublicationData!$E:$E,AllPublicationData!$A:$A,'Publication Table'!$B171,AllPublicationData!$B:$B,'Publication Table'!Q$7),
IF(AND($C$4="NHS Scotland",$C$5="All Cancelled Operations"),
SUMIFS(AllPublicationData!$F:$F,AllPublicationData!$A:$A,'Publication Table'!$B171,AllPublicationData!$B:$B,'Publication Table'!Q$7),
IF(AND($C$4="NHS Scotland",$C$5="Operations cancelled by patient"),
SUMIFS(AllPublicationData!$G:$G,AllPublicationData!$A:$A,'Publication Table'!$B171,AllPublicationData!$B:$B,'Publication Table'!Q$7),
IF(AND($C$4="NHS Scotland",$C$5="Operations cancelled for clinical reasons"),
SUMIFS(AllPublicationData!$H:$H,AllPublicationData!$A:$A,'Publication Table'!$B171,AllPublicationData!$B:$B,'Publication Table'!Q$7),
IF(AND($C$4="NHS Scotland",$C$5="Operations cancelled for non-clinical/capacity reasons"),
SUMIFS(AllPublicationData!$I:$I,AllPublicationData!$A:$A,'Publication Table'!$B171,AllPublicationData!$B:$B,'Publication Table'!Q$7),
IF(AND($C$4="NHS Scotland",$C$5="Cancellations for other reasons"),
SUMIFS(AllPublicationData!$J:$J,AllPublicationData!$A:$A,'Publication Table'!$B171,AllPublicationData!$B:$B,'Publication Table'!Q$7)))))))</f>
        <v>0</v>
      </c>
      <c r="R171" s="90">
        <f>IF($C$5="Total Operations",
SUMIFS(AllPublicationData!$E:$E,AllPublicationData!$A:$A,'Publication Table'!$B171,AllPublicationData!$B:$B,'Publication Table'!$C$4,AllPublicationData!$D:$D,'Publication Table'!R$7),
IF('Publication Table'!$C$5="All Cancelled Operations",
SUMIFS(AllPublicationData!$F:$F,AllPublicationData!$A:$A,'Publication Table'!$B171,AllPublicationData!$B:$B,'Publication Table'!$C$4,AllPublicationData!$D:$D,'Publication Table'!R$7),
IF('Publication Table'!$C$5="Operations cancelled by patient",
SUMIFS(AllPublicationData!$G:$G,AllPublicationData!$A:$A,'Publication Table'!$B171,AllPublicationData!$B:$B,'Publication Table'!$C$4,AllPublicationData!$D:$D,'Publication Table'!R$7),
IF('Publication Table'!$C$5="Operations cancelled for clinical reasons",
SUMIFS(AllPublicationData!$G:$G,AllPublicationData!$A:$A,'Publication Table'!$B171,AllPublicationData!$B:$B,'Publication Table'!$C$4,AllPublicationData!$D:$D,'Publication Table'!R$7),
IF('Publication Table'!$C$5="Operations cancelled for non-clinical/capacity reasons",
SUMIFS(AllPublicationData!$G:$G,AllPublicationData!$A:$A,'Publication Table'!$B171,AllPublicationData!$B:$B,'Publication Table'!$C$4,AllPublicationData!$D:$D,'Publication Table'!R$7),
IF('Publication Table'!$C$5="Cancellations for other reasons",
SUMIFS(AllPublicationData!$G:$G,AllPublicationData!$A:$A,'Publication Table'!$B171,AllPublicationData!$B:$B,'Publication Table'!$C$4,AllPublicationData!$D:$D,'Publication Table'!R$7)))))))+
IF(AND($C$4="NHS Scotland",$C$5="Total Operations"),
SUMIFS(AllPublicationData!$E:$E,AllPublicationData!$A:$A,'Publication Table'!$B171,AllPublicationData!$B:$B,'Publication Table'!R$7),
IF(AND($C$4="NHS Scotland",$C$5="All Cancelled Operations"),
SUMIFS(AllPublicationData!$F:$F,AllPublicationData!$A:$A,'Publication Table'!$B171,AllPublicationData!$B:$B,'Publication Table'!R$7),
IF(AND($C$4="NHS Scotland",$C$5="Operations cancelled by patient"),
SUMIFS(AllPublicationData!$G:$G,AllPublicationData!$A:$A,'Publication Table'!$B171,AllPublicationData!$B:$B,'Publication Table'!R$7),
IF(AND($C$4="NHS Scotland",$C$5="Operations cancelled for clinical reasons"),
SUMIFS(AllPublicationData!$H:$H,AllPublicationData!$A:$A,'Publication Table'!$B171,AllPublicationData!$B:$B,'Publication Table'!R$7),
IF(AND($C$4="NHS Scotland",$C$5="Operations cancelled for non-clinical/capacity reasons"),
SUMIFS(AllPublicationData!$I:$I,AllPublicationData!$A:$A,'Publication Table'!$B171,AllPublicationData!$B:$B,'Publication Table'!R$7),
IF(AND($C$4="NHS Scotland",$C$5="Cancellations for other reasons"),
SUMIFS(AllPublicationData!$J:$J,AllPublicationData!$A:$A,'Publication Table'!$B171,AllPublicationData!$B:$B,'Publication Table'!R$7)))))))</f>
        <v>0</v>
      </c>
    </row>
    <row r="172" spans="3:18" x14ac:dyDescent="0.35">
      <c r="C172" s="81">
        <f>IF($C$5="Total Operations",
SUMIFS(AllPublicationData!$E:$E,AllPublicationData!$A:$A,'Publication Table'!$B172,AllPublicationData!$B:$B,'Publication Table'!$C$4),
IF('Publication Table'!$C$5="All Cancelled Operations",
SUMIFS(AllPublicationData!$F:$F,AllPublicationData!$A:$A,'Publication Table'!$B172,AllPublicationData!$B:$B,'Publication Table'!$C$4),
IF('Publication Table'!$C$5="Operations cancelled by patient",
SUMIFS(AllPublicationData!$G:$G,AllPublicationData!$A:$A,'Publication Table'!$B172,AllPublicationData!$B:$B,'Publication Table'!$C$4),
IF('Publication Table'!$C$5="Operations cancelled for clinical reasons",
SUMIFS(AllPublicationData!$H:$H,AllPublicationData!$A:$A,'Publication Table'!$B172,AllPublicationData!$B:$B,'Publication Table'!$C$4),
IF('Publication Table'!$C$5="Operations cancelled for non-clinical/capacity reasons",
SUMIFS(AllPublicationData!$I:$I,AllPublicationData!$A:$A,'Publication Table'!$B172,AllPublicationData!$B:$B,'Publication Table'!$C$4),
IF('Publication Table'!$C$5="Cancellations for other reasons",
SUMIFS(AllPublicationData!$J:$J,AllPublicationData!$A:$A,'Publication Table'!$B172,AllPublicationData!$B:$B,'Publication Table'!$C$4)))))))+
IF(AND($C$4="NHS Scotland",$C$5="Total Operations"),
SUMIFS(AllPublicationData!$E:$E,AllPublicationData!$A:$A,'Publication Table'!$B172),
IF(AND($C$4="NHS Scotland",$C$5="All Cancelled Operations"),
SUMIFS(AllPublicationData!$F:$F,AllPublicationData!$A:$A,'Publication Table'!$B172),
IF(AND($C$4="NHS Scotland",$C$5="Operations cancelled by patient"),
SUMIFS(AllPublicationData!$G:$G,AllPublicationData!$A:$A,'Publication Table'!$B172),
IF(AND($C$4="NHS Scotland",$C$5="Operations cancelled for clinical reasons"),
SUMIFS(AllPublicationData!$H:$H,AllPublicationData!$A:$A,'Publication Table'!$B172),
IF(AND($C$4="NHS Scotland",$C$5="Operations cancelled for non-clinical/capacity reasons"),
SUMIFS(AllPublicationData!$I:$I,AllPublicationData!$A:$A,'Publication Table'!$B172),
IF(AND($C$4="NHS Scotland",$C$5="Cancellations for other reasons"),
SUMIFS(AllPublicationData!$J:$J,AllPublicationData!$A:$A,'Publication Table'!$B172)))))))</f>
        <v>0</v>
      </c>
      <c r="D172" s="90">
        <f>IF($C$5="Total Operations",
SUMIFS(AllPublicationData!$E:$E,AllPublicationData!$A:$A,'Publication Table'!$B172,AllPublicationData!$B:$B,'Publication Table'!$C$4,AllPublicationData!$D:$D,'Publication Table'!D$7),
IF('Publication Table'!$C$5="All Cancelled Operations",
SUMIFS(AllPublicationData!$F:$F,AllPublicationData!$A:$A,'Publication Table'!$B172,AllPublicationData!$B:$B,'Publication Table'!$C$4,AllPublicationData!$D:$D,'Publication Table'!D$7),
IF('Publication Table'!$C$5="Operations cancelled by patient",
SUMIFS(AllPublicationData!$G:$G,AllPublicationData!$A:$A,'Publication Table'!$B172,AllPublicationData!$B:$B,'Publication Table'!$C$4,AllPublicationData!$D:$D,'Publication Table'!D$7),
IF('Publication Table'!$C$5="Operations cancelled for clinical reasons",
SUMIFS(AllPublicationData!$H:$H,AllPublicationData!$A:$A,'Publication Table'!$B172,AllPublicationData!$B:$B,'Publication Table'!$C$4,AllPublicationData!$D:$D,'Publication Table'!D$7),
IF('Publication Table'!$C$5="Operations cancelled for non-clinical/capacity reasons",
SUMIFS(AllPublicationData!$I:$I,AllPublicationData!$A:$A,'Publication Table'!$B172,AllPublicationData!$B:$B,'Publication Table'!$C$4,AllPublicationData!$D:$D,'Publication Table'!D$7),
IF('Publication Table'!$C$5="Cancellations for other reasons",
SUMIFS(AllPublicationData!$J:$J,AllPublicationData!$A:$A,'Publication Table'!$B172,AllPublicationData!$B:$B,'Publication Table'!$C$4,AllPublicationData!$D:$D,'Publication Table'!D$7)))))))+
IF(AND($C$4="NHS Scotland",$C$5="Total Operations"),
SUMIFS(AllPublicationData!$E:$E,AllPublicationData!$A:$A,'Publication Table'!$B172,AllPublicationData!$B:$B,'Publication Table'!D$7),
IF(AND($C$4="NHS Scotland",$C$5="All Cancelled Operations"),
SUMIFS(AllPublicationData!$F:$F,AllPublicationData!$A:$A,'Publication Table'!$B172,AllPublicationData!$B:$B,'Publication Table'!D$7),
IF(AND($C$4="NHS Scotland",$C$5="Operations cancelled by patient"),
SUMIFS(AllPublicationData!$G:$G,AllPublicationData!$A:$A,'Publication Table'!$B172,AllPublicationData!$B:$B,'Publication Table'!D$7),
IF(AND($C$4="NHS Scotland",$C$5="Operations cancelled for clinical reasons"),
SUMIFS(AllPublicationData!$H:$H,AllPublicationData!$A:$A,'Publication Table'!$B172,AllPublicationData!$B:$B,'Publication Table'!D$7),
IF(AND($C$4="NHS Scotland",$C$5="Operations cancelled for non-clinical/capacity reasons"),
SUMIFS(AllPublicationData!$I:$I,AllPublicationData!$A:$A,'Publication Table'!$B172,AllPublicationData!$B:$B,'Publication Table'!D$7),
IF(AND($C$4="NHS Scotland",$C$5="Cancellations for other reasons"),
SUMIFS(AllPublicationData!$J:$J,AllPublicationData!$A:$A,'Publication Table'!$B172,AllPublicationData!$B:$B,'Publication Table'!D$7)))))))</f>
        <v>0</v>
      </c>
      <c r="E172" s="90">
        <f>IF($C$5="Total Operations",
SUMIFS(AllPublicationData!$E:$E,AllPublicationData!$A:$A,'Publication Table'!$B172,AllPublicationData!$B:$B,'Publication Table'!$C$4,AllPublicationData!$D:$D,'Publication Table'!E$7),
IF('Publication Table'!$C$5="All Cancelled Operations",
SUMIFS(AllPublicationData!$F:$F,AllPublicationData!$A:$A,'Publication Table'!$B172,AllPublicationData!$B:$B,'Publication Table'!$C$4,AllPublicationData!$D:$D,'Publication Table'!E$7),
IF('Publication Table'!$C$5="Operations cancelled by patient",
SUMIFS(AllPublicationData!$G:$G,AllPublicationData!$A:$A,'Publication Table'!$B172,AllPublicationData!$B:$B,'Publication Table'!$C$4,AllPublicationData!$D:$D,'Publication Table'!E$7),
IF('Publication Table'!$C$5="Operations cancelled for clinical reasons",
SUMIFS(AllPublicationData!$H:$H,AllPublicationData!$A:$A,'Publication Table'!$B172,AllPublicationData!$B:$B,'Publication Table'!$C$4,AllPublicationData!$D:$D,'Publication Table'!E$7),
IF('Publication Table'!$C$5="Operations cancelled for non-clinical/capacity reasons",
SUMIFS(AllPublicationData!$I:$I,AllPublicationData!$A:$A,'Publication Table'!$B172,AllPublicationData!$B:$B,'Publication Table'!$C$4,AllPublicationData!$D:$D,'Publication Table'!E$7),
IF('Publication Table'!$C$5="Cancellations for other reasons",
SUMIFS(AllPublicationData!$J:$J,AllPublicationData!$A:$A,'Publication Table'!$B172,AllPublicationData!$B:$B,'Publication Table'!$C$4,AllPublicationData!$D:$D,'Publication Table'!E$7)))))))+
IF(AND($C$4="NHS Scotland",$C$5="Total Operations"),
SUMIFS(AllPublicationData!$E:$E,AllPublicationData!$A:$A,'Publication Table'!$B172,AllPublicationData!$B:$B,'Publication Table'!E$7),
IF(AND($C$4="NHS Scotland",$C$5="All Cancelled Operations"),
SUMIFS(AllPublicationData!$F:$F,AllPublicationData!$A:$A,'Publication Table'!$B172,AllPublicationData!$B:$B,'Publication Table'!E$7),
IF(AND($C$4="NHS Scotland",$C$5="Operations cancelled by patient"),
SUMIFS(AllPublicationData!$G:$G,AllPublicationData!$A:$A,'Publication Table'!$B172,AllPublicationData!$B:$B,'Publication Table'!E$7),
IF(AND($C$4="NHS Scotland",$C$5="Operations cancelled for clinical reasons"),
SUMIFS(AllPublicationData!$H:$H,AllPublicationData!$A:$A,'Publication Table'!$B172,AllPublicationData!$B:$B,'Publication Table'!E$7),
IF(AND($C$4="NHS Scotland",$C$5="Operations cancelled for non-clinical/capacity reasons"),
SUMIFS(AllPublicationData!$I:$I,AllPublicationData!$A:$A,'Publication Table'!$B172,AllPublicationData!$B:$B,'Publication Table'!E$7),
IF(AND($C$4="NHS Scotland",$C$5="Cancellations for other reasons"),
SUMIFS(AllPublicationData!$J:$J,AllPublicationData!$A:$A,'Publication Table'!$B172,AllPublicationData!$B:$B,'Publication Table'!E$7)))))))</f>
        <v>0</v>
      </c>
      <c r="F172" s="90">
        <f>IF($C$5="Total Operations",
SUMIFS(AllPublicationData!$E:$E,AllPublicationData!$A:$A,'Publication Table'!$B172,AllPublicationData!$B:$B,'Publication Table'!$C$4,AllPublicationData!$D:$D,'Publication Table'!F$7),
IF('Publication Table'!$C$5="All Cancelled Operations",
SUMIFS(AllPublicationData!$F:$F,AllPublicationData!$A:$A,'Publication Table'!$B172,AllPublicationData!$B:$B,'Publication Table'!$C$4,AllPublicationData!$D:$D,'Publication Table'!F$7),
IF('Publication Table'!$C$5="Operations cancelled by patient",
SUMIFS(AllPublicationData!$G:$G,AllPublicationData!$A:$A,'Publication Table'!$B172,AllPublicationData!$B:$B,'Publication Table'!$C$4,AllPublicationData!$D:$D,'Publication Table'!F$7),
IF('Publication Table'!$C$5="Operations cancelled for clinical reasons",
SUMIFS(AllPublicationData!$H:$H,AllPublicationData!$A:$A,'Publication Table'!$B172,AllPublicationData!$B:$B,'Publication Table'!$C$4,AllPublicationData!$D:$D,'Publication Table'!F$7),
IF('Publication Table'!$C$5="Operations cancelled for non-clinical/capacity reasons",
SUMIFS(AllPublicationData!$I:$I,AllPublicationData!$A:$A,'Publication Table'!$B172,AllPublicationData!$B:$B,'Publication Table'!$C$4,AllPublicationData!$D:$D,'Publication Table'!F$7),
IF('Publication Table'!$C$5="Cancellations for other reasons",
SUMIFS(AllPublicationData!$J:$J,AllPublicationData!$A:$A,'Publication Table'!$B172,AllPublicationData!$B:$B,'Publication Table'!$C$4,AllPublicationData!$D:$D,'Publication Table'!F$7)))))))+
IF(AND($C$4="NHS Scotland",$C$5="Total Operations"),
SUMIFS(AllPublicationData!$E:$E,AllPublicationData!$A:$A,'Publication Table'!$B172,AllPublicationData!$B:$B,'Publication Table'!F$7),
IF(AND($C$4="NHS Scotland",$C$5="All Cancelled Operations"),
SUMIFS(AllPublicationData!$F:$F,AllPublicationData!$A:$A,'Publication Table'!$B172,AllPublicationData!$B:$B,'Publication Table'!F$7),
IF(AND($C$4="NHS Scotland",$C$5="Operations cancelled by patient"),
SUMIFS(AllPublicationData!$G:$G,AllPublicationData!$A:$A,'Publication Table'!$B172,AllPublicationData!$B:$B,'Publication Table'!F$7),
IF(AND($C$4="NHS Scotland",$C$5="Operations cancelled for clinical reasons"),
SUMIFS(AllPublicationData!$H:$H,AllPublicationData!$A:$A,'Publication Table'!$B172,AllPublicationData!$B:$B,'Publication Table'!F$7),
IF(AND($C$4="NHS Scotland",$C$5="Operations cancelled for non-clinical/capacity reasons"),
SUMIFS(AllPublicationData!$I:$I,AllPublicationData!$A:$A,'Publication Table'!$B172,AllPublicationData!$B:$B,'Publication Table'!F$7),
IF(AND($C$4="NHS Scotland",$C$5="Cancellations for other reasons"),
SUMIFS(AllPublicationData!$J:$J,AllPublicationData!$A:$A,'Publication Table'!$B172,AllPublicationData!$B:$B,'Publication Table'!F$7)))))))</f>
        <v>0</v>
      </c>
      <c r="G172" s="90">
        <f>IF($C$5="Total Operations",
SUMIFS(AllPublicationData!$E:$E,AllPublicationData!$A:$A,'Publication Table'!$B172,AllPublicationData!$B:$B,'Publication Table'!$C$4,AllPublicationData!$D:$D,'Publication Table'!G$7),
IF('Publication Table'!$C$5="All Cancelled Operations",
SUMIFS(AllPublicationData!$F:$F,AllPublicationData!$A:$A,'Publication Table'!$B172,AllPublicationData!$B:$B,'Publication Table'!$C$4,AllPublicationData!$D:$D,'Publication Table'!G$7),
IF('Publication Table'!$C$5="Operations cancelled by patient",
SUMIFS(AllPublicationData!$G:$G,AllPublicationData!$A:$A,'Publication Table'!$B172,AllPublicationData!$B:$B,'Publication Table'!$C$4,AllPublicationData!$D:$D,'Publication Table'!G$7),
IF('Publication Table'!$C$5="Operations cancelled for clinical reasons",
SUMIFS(AllPublicationData!$H:$H,AllPublicationData!$A:$A,'Publication Table'!$B172,AllPublicationData!$B:$B,'Publication Table'!$C$4,AllPublicationData!$D:$D,'Publication Table'!G$7),
IF('Publication Table'!$C$5="Operations cancelled for non-clinical/capacity reasons",
SUMIFS(AllPublicationData!$I:$I,AllPublicationData!$A:$A,'Publication Table'!$B172,AllPublicationData!$B:$B,'Publication Table'!$C$4,AllPublicationData!$D:$D,'Publication Table'!G$7),
IF('Publication Table'!$C$5="Cancellations for other reasons",
SUMIFS(AllPublicationData!$J:$J,AllPublicationData!$A:$A,'Publication Table'!$B172,AllPublicationData!$B:$B,'Publication Table'!$C$4,AllPublicationData!$D:$D,'Publication Table'!G$7)))))))+
IF(AND($C$4="NHS Scotland",$C$5="Total Operations"),
SUMIFS(AllPublicationData!$E:$E,AllPublicationData!$A:$A,'Publication Table'!$B172,AllPublicationData!$B:$B,'Publication Table'!G$7),
IF(AND($C$4="NHS Scotland",$C$5="All Cancelled Operations"),
SUMIFS(AllPublicationData!$F:$F,AllPublicationData!$A:$A,'Publication Table'!$B172,AllPublicationData!$B:$B,'Publication Table'!G$7),
IF(AND($C$4="NHS Scotland",$C$5="Operations cancelled by patient"),
SUMIFS(AllPublicationData!$G:$G,AllPublicationData!$A:$A,'Publication Table'!$B172,AllPublicationData!$B:$B,'Publication Table'!G$7),
IF(AND($C$4="NHS Scotland",$C$5="Operations cancelled for clinical reasons"),
SUMIFS(AllPublicationData!$H:$H,AllPublicationData!$A:$A,'Publication Table'!$B172,AllPublicationData!$B:$B,'Publication Table'!G$7),
IF(AND($C$4="NHS Scotland",$C$5="Operations cancelled for non-clinical/capacity reasons"),
SUMIFS(AllPublicationData!$I:$I,AllPublicationData!$A:$A,'Publication Table'!$B172,AllPublicationData!$B:$B,'Publication Table'!G$7),
IF(AND($C$4="NHS Scotland",$C$5="Cancellations for other reasons"),
SUMIFS(AllPublicationData!$J:$J,AllPublicationData!$A:$A,'Publication Table'!$B172,AllPublicationData!$B:$B,'Publication Table'!G$7)))))))</f>
        <v>0</v>
      </c>
      <c r="H172" s="90">
        <f>IF($C$5="Total Operations",
SUMIFS(AllPublicationData!$E:$E,AllPublicationData!$A:$A,'Publication Table'!$B172,AllPublicationData!$B:$B,'Publication Table'!$C$4,AllPublicationData!$D:$D,'Publication Table'!H$7),
IF('Publication Table'!$C$5="All Cancelled Operations",
SUMIFS(AllPublicationData!$F:$F,AllPublicationData!$A:$A,'Publication Table'!$B172,AllPublicationData!$B:$B,'Publication Table'!$C$4,AllPublicationData!$D:$D,'Publication Table'!H$7),
IF('Publication Table'!$C$5="Operations cancelled by patient",
SUMIFS(AllPublicationData!$G:$G,AllPublicationData!$A:$A,'Publication Table'!$B172,AllPublicationData!$B:$B,'Publication Table'!$C$4,AllPublicationData!$D:$D,'Publication Table'!H$7),
IF('Publication Table'!$C$5="Operations cancelled for clinical reasons",
SUMIFS(AllPublicationData!$H:$H,AllPublicationData!$A:$A,'Publication Table'!$B172,AllPublicationData!$B:$B,'Publication Table'!$C$4,AllPublicationData!$D:$D,'Publication Table'!H$7),
IF('Publication Table'!$C$5="Operations cancelled for non-clinical/capacity reasons",
SUMIFS(AllPublicationData!$I:$I,AllPublicationData!$A:$A,'Publication Table'!$B172,AllPublicationData!$B:$B,'Publication Table'!$C$4,AllPublicationData!$D:$D,'Publication Table'!H$7),
IF('Publication Table'!$C$5="Cancellations for other reasons",
SUMIFS(AllPublicationData!$J:$J,AllPublicationData!$A:$A,'Publication Table'!$B172,AllPublicationData!$B:$B,'Publication Table'!$C$4,AllPublicationData!$D:$D,'Publication Table'!H$7)))))))+
IF(AND($C$4="NHS Scotland",$C$5="Total Operations"),
SUMIFS(AllPublicationData!$E:$E,AllPublicationData!$A:$A,'Publication Table'!$B172,AllPublicationData!$B:$B,'Publication Table'!H$7),
IF(AND($C$4="NHS Scotland",$C$5="All Cancelled Operations"),
SUMIFS(AllPublicationData!$F:$F,AllPublicationData!$A:$A,'Publication Table'!$B172,AllPublicationData!$B:$B,'Publication Table'!H$7),
IF(AND($C$4="NHS Scotland",$C$5="Operations cancelled by patient"),
SUMIFS(AllPublicationData!$G:$G,AllPublicationData!$A:$A,'Publication Table'!$B172,AllPublicationData!$B:$B,'Publication Table'!H$7),
IF(AND($C$4="NHS Scotland",$C$5="Operations cancelled for clinical reasons"),
SUMIFS(AllPublicationData!$H:$H,AllPublicationData!$A:$A,'Publication Table'!$B172,AllPublicationData!$B:$B,'Publication Table'!H$7),
IF(AND($C$4="NHS Scotland",$C$5="Operations cancelled for non-clinical/capacity reasons"),
SUMIFS(AllPublicationData!$I:$I,AllPublicationData!$A:$A,'Publication Table'!$B172,AllPublicationData!$B:$B,'Publication Table'!H$7),
IF(AND($C$4="NHS Scotland",$C$5="Cancellations for other reasons"),
SUMIFS(AllPublicationData!$J:$J,AllPublicationData!$A:$A,'Publication Table'!$B172,AllPublicationData!$B:$B,'Publication Table'!H$7)))))))</f>
        <v>0</v>
      </c>
      <c r="I172" s="90">
        <f>IF($C$5="Total Operations",
SUMIFS(AllPublicationData!$E:$E,AllPublicationData!$A:$A,'Publication Table'!$B172,AllPublicationData!$B:$B,'Publication Table'!$C$4,AllPublicationData!$D:$D,'Publication Table'!I$7),
IF('Publication Table'!$C$5="All Cancelled Operations",
SUMIFS(AllPublicationData!$F:$F,AllPublicationData!$A:$A,'Publication Table'!$B172,AllPublicationData!$B:$B,'Publication Table'!$C$4,AllPublicationData!$D:$D,'Publication Table'!I$7),
IF('Publication Table'!$C$5="Operations cancelled by patient",
SUMIFS(AllPublicationData!$G:$G,AllPublicationData!$A:$A,'Publication Table'!$B172,AllPublicationData!$B:$B,'Publication Table'!$C$4,AllPublicationData!$D:$D,'Publication Table'!I$7),
IF('Publication Table'!$C$5="Operations cancelled for clinical reasons",
SUMIFS(AllPublicationData!$H:$H,AllPublicationData!$A:$A,'Publication Table'!$B172,AllPublicationData!$B:$B,'Publication Table'!$C$4,AllPublicationData!$D:$D,'Publication Table'!I$7),
IF('Publication Table'!$C$5="Operations cancelled for non-clinical/capacity reasons",
SUMIFS(AllPublicationData!$I:$I,AllPublicationData!$A:$A,'Publication Table'!$B172,AllPublicationData!$B:$B,'Publication Table'!$C$4,AllPublicationData!$D:$D,'Publication Table'!I$7),
IF('Publication Table'!$C$5="Cancellations for other reasons",
SUMIFS(AllPublicationData!$J:$J,AllPublicationData!$A:$A,'Publication Table'!$B172,AllPublicationData!$B:$B,'Publication Table'!$C$4,AllPublicationData!$D:$D,'Publication Table'!I$7)))))))+
IF(AND($C$4="NHS Scotland",$C$5="Total Operations"),
SUMIFS(AllPublicationData!$E:$E,AllPublicationData!$A:$A,'Publication Table'!$B172,AllPublicationData!$B:$B,'Publication Table'!I$7),
IF(AND($C$4="NHS Scotland",$C$5="All Cancelled Operations"),
SUMIFS(AllPublicationData!$F:$F,AllPublicationData!$A:$A,'Publication Table'!$B172,AllPublicationData!$B:$B,'Publication Table'!I$7),
IF(AND($C$4="NHS Scotland",$C$5="Operations cancelled by patient"),
SUMIFS(AllPublicationData!$G:$G,AllPublicationData!$A:$A,'Publication Table'!$B172,AllPublicationData!$B:$B,'Publication Table'!I$7),
IF(AND($C$4="NHS Scotland",$C$5="Operations cancelled for clinical reasons"),
SUMIFS(AllPublicationData!$H:$H,AllPublicationData!$A:$A,'Publication Table'!$B172,AllPublicationData!$B:$B,'Publication Table'!I$7),
IF(AND($C$4="NHS Scotland",$C$5="Operations cancelled for non-clinical/capacity reasons"),
SUMIFS(AllPublicationData!$I:$I,AllPublicationData!$A:$A,'Publication Table'!$B172,AllPublicationData!$B:$B,'Publication Table'!I$7),
IF(AND($C$4="NHS Scotland",$C$5="Cancellations for other reasons"),
SUMIFS(AllPublicationData!$J:$J,AllPublicationData!$A:$A,'Publication Table'!$B172,AllPublicationData!$B:$B,'Publication Table'!I$7)))))))</f>
        <v>0</v>
      </c>
      <c r="J172" s="90">
        <f>IF($C$5="Total Operations",
SUMIFS(AllPublicationData!$E:$E,AllPublicationData!$A:$A,'Publication Table'!$B172,AllPublicationData!$B:$B,'Publication Table'!$C$4,AllPublicationData!$D:$D,'Publication Table'!J$7),
IF('Publication Table'!$C$5="All Cancelled Operations",
SUMIFS(AllPublicationData!$F:$F,AllPublicationData!$A:$A,'Publication Table'!$B172,AllPublicationData!$B:$B,'Publication Table'!$C$4,AllPublicationData!$D:$D,'Publication Table'!J$7),
IF('Publication Table'!$C$5="Operations cancelled by patient",
SUMIFS(AllPublicationData!$G:$G,AllPublicationData!$A:$A,'Publication Table'!$B172,AllPublicationData!$B:$B,'Publication Table'!$C$4,AllPublicationData!$D:$D,'Publication Table'!J$7),
IF('Publication Table'!$C$5="Operations cancelled for clinical reasons",
SUMIFS(AllPublicationData!$H:$H,AllPublicationData!$A:$A,'Publication Table'!$B172,AllPublicationData!$B:$B,'Publication Table'!$C$4,AllPublicationData!$D:$D,'Publication Table'!J$7),
IF('Publication Table'!$C$5="Operations cancelled for non-clinical/capacity reasons",
SUMIFS(AllPublicationData!$I:$I,AllPublicationData!$A:$A,'Publication Table'!$B172,AllPublicationData!$B:$B,'Publication Table'!$C$4,AllPublicationData!$D:$D,'Publication Table'!J$7),
IF('Publication Table'!$C$5="Cancellations for other reasons",
SUMIFS(AllPublicationData!$J:$J,AllPublicationData!$A:$A,'Publication Table'!$B172,AllPublicationData!$B:$B,'Publication Table'!$C$4,AllPublicationData!$D:$D,'Publication Table'!J$7)))))))+
IF(AND($C$4="NHS Scotland",$C$5="Total Operations"),
SUMIFS(AllPublicationData!$E:$E,AllPublicationData!$A:$A,'Publication Table'!$B172,AllPublicationData!$B:$B,'Publication Table'!J$7),
IF(AND($C$4="NHS Scotland",$C$5="All Cancelled Operations"),
SUMIFS(AllPublicationData!$F:$F,AllPublicationData!$A:$A,'Publication Table'!$B172,AllPublicationData!$B:$B,'Publication Table'!J$7),
IF(AND($C$4="NHS Scotland",$C$5="Operations cancelled by patient"),
SUMIFS(AllPublicationData!$G:$G,AllPublicationData!$A:$A,'Publication Table'!$B172,AllPublicationData!$B:$B,'Publication Table'!J$7),
IF(AND($C$4="NHS Scotland",$C$5="Operations cancelled for clinical reasons"),
SUMIFS(AllPublicationData!$H:$H,AllPublicationData!$A:$A,'Publication Table'!$B172,AllPublicationData!$B:$B,'Publication Table'!J$7),
IF(AND($C$4="NHS Scotland",$C$5="Operations cancelled for non-clinical/capacity reasons"),
SUMIFS(AllPublicationData!$I:$I,AllPublicationData!$A:$A,'Publication Table'!$B172,AllPublicationData!$B:$B,'Publication Table'!J$7),
IF(AND($C$4="NHS Scotland",$C$5="Cancellations for other reasons"),
SUMIFS(AllPublicationData!$J:$J,AllPublicationData!$A:$A,'Publication Table'!$B172,AllPublicationData!$B:$B,'Publication Table'!J$7)))))))</f>
        <v>0</v>
      </c>
      <c r="K172" s="90">
        <f>IF($C$5="Total Operations",
SUMIFS(AllPublicationData!$E:$E,AllPublicationData!$A:$A,'Publication Table'!$B172,AllPublicationData!$B:$B,'Publication Table'!$C$4,AllPublicationData!$D:$D,'Publication Table'!K$7),
IF('Publication Table'!$C$5="All Cancelled Operations",
SUMIFS(AllPublicationData!$F:$F,AllPublicationData!$A:$A,'Publication Table'!$B172,AllPublicationData!$B:$B,'Publication Table'!$C$4,AllPublicationData!$D:$D,'Publication Table'!K$7),
IF('Publication Table'!$C$5="Operations cancelled by patient",
SUMIFS(AllPublicationData!$G:$G,AllPublicationData!$A:$A,'Publication Table'!$B172,AllPublicationData!$B:$B,'Publication Table'!$C$4,AllPublicationData!$D:$D,'Publication Table'!K$7),
IF('Publication Table'!$C$5="Operations cancelled for clinical reasons",
SUMIFS(AllPublicationData!$H:$H,AllPublicationData!$A:$A,'Publication Table'!$B172,AllPublicationData!$B:$B,'Publication Table'!$C$4,AllPublicationData!$D:$D,'Publication Table'!K$7),
IF('Publication Table'!$C$5="Operations cancelled for non-clinical/capacity reasons",
SUMIFS(AllPublicationData!$I:$I,AllPublicationData!$A:$A,'Publication Table'!$B172,AllPublicationData!$B:$B,'Publication Table'!$C$4,AllPublicationData!$D:$D,'Publication Table'!K$7),
IF('Publication Table'!$C$5="Cancellations for other reasons",
SUMIFS(AllPublicationData!$J:$J,AllPublicationData!$A:$A,'Publication Table'!$B172,AllPublicationData!$B:$B,'Publication Table'!$C$4,AllPublicationData!$D:$D,'Publication Table'!K$7)))))))+
IF(AND($C$4="NHS Scotland",$C$5="Total Operations"),
SUMIFS(AllPublicationData!$E:$E,AllPublicationData!$A:$A,'Publication Table'!$B172,AllPublicationData!$B:$B,'Publication Table'!K$7),
IF(AND($C$4="NHS Scotland",$C$5="All Cancelled Operations"),
SUMIFS(AllPublicationData!$F:$F,AllPublicationData!$A:$A,'Publication Table'!$B172,AllPublicationData!$B:$B,'Publication Table'!K$7),
IF(AND($C$4="NHS Scotland",$C$5="Operations cancelled by patient"),
SUMIFS(AllPublicationData!$G:$G,AllPublicationData!$A:$A,'Publication Table'!$B172,AllPublicationData!$B:$B,'Publication Table'!K$7),
IF(AND($C$4="NHS Scotland",$C$5="Operations cancelled for clinical reasons"),
SUMIFS(AllPublicationData!$H:$H,AllPublicationData!$A:$A,'Publication Table'!$B172,AllPublicationData!$B:$B,'Publication Table'!K$7),
IF(AND($C$4="NHS Scotland",$C$5="Operations cancelled for non-clinical/capacity reasons"),
SUMIFS(AllPublicationData!$I:$I,AllPublicationData!$A:$A,'Publication Table'!$B172,AllPublicationData!$B:$B,'Publication Table'!K$7),
IF(AND($C$4="NHS Scotland",$C$5="Cancellations for other reasons"),
SUMIFS(AllPublicationData!$J:$J,AllPublicationData!$A:$A,'Publication Table'!$B172,AllPublicationData!$B:$B,'Publication Table'!K$7)))))))</f>
        <v>0</v>
      </c>
      <c r="L172" s="90">
        <f>IF($C$5="Total Operations",
SUMIFS(AllPublicationData!$E:$E,AllPublicationData!$A:$A,'Publication Table'!$B172,AllPublicationData!$B:$B,'Publication Table'!$C$4,AllPublicationData!$D:$D,'Publication Table'!L$7),
IF('Publication Table'!$C$5="All Cancelled Operations",
SUMIFS(AllPublicationData!$F:$F,AllPublicationData!$A:$A,'Publication Table'!$B172,AllPublicationData!$B:$B,'Publication Table'!$C$4,AllPublicationData!$D:$D,'Publication Table'!L$7),
IF('Publication Table'!$C$5="Operations cancelled by patient",
SUMIFS(AllPublicationData!$G:$G,AllPublicationData!$A:$A,'Publication Table'!$B172,AllPublicationData!$B:$B,'Publication Table'!$C$4,AllPublicationData!$D:$D,'Publication Table'!L$7),
IF('Publication Table'!$C$5="Operations cancelled for clinical reasons",
SUMIFS(AllPublicationData!$H:$H,AllPublicationData!$A:$A,'Publication Table'!$B172,AllPublicationData!$B:$B,'Publication Table'!$C$4,AllPublicationData!$D:$D,'Publication Table'!L$7),
IF('Publication Table'!$C$5="Operations cancelled for non-clinical/capacity reasons",
SUMIFS(AllPublicationData!$I:$I,AllPublicationData!$A:$A,'Publication Table'!$B172,AllPublicationData!$B:$B,'Publication Table'!$C$4,AllPublicationData!$D:$D,'Publication Table'!L$7),
IF('Publication Table'!$C$5="Cancellations for other reasons",
SUMIFS(AllPublicationData!$J:$J,AllPublicationData!$A:$A,'Publication Table'!$B172,AllPublicationData!$B:$B,'Publication Table'!$C$4,AllPublicationData!$D:$D,'Publication Table'!L$7)))))))+
IF(AND($C$4="NHS Scotland",$C$5="Total Operations"),
SUMIFS(AllPublicationData!$E:$E,AllPublicationData!$A:$A,'Publication Table'!$B172,AllPublicationData!$B:$B,'Publication Table'!L$7),
IF(AND($C$4="NHS Scotland",$C$5="All Cancelled Operations"),
SUMIFS(AllPublicationData!$F:$F,AllPublicationData!$A:$A,'Publication Table'!$B172,AllPublicationData!$B:$B,'Publication Table'!L$7),
IF(AND($C$4="NHS Scotland",$C$5="Operations cancelled by patient"),
SUMIFS(AllPublicationData!$G:$G,AllPublicationData!$A:$A,'Publication Table'!$B172,AllPublicationData!$B:$B,'Publication Table'!L$7),
IF(AND($C$4="NHS Scotland",$C$5="Operations cancelled for clinical reasons"),
SUMIFS(AllPublicationData!$H:$H,AllPublicationData!$A:$A,'Publication Table'!$B172,AllPublicationData!$B:$B,'Publication Table'!L$7),
IF(AND($C$4="NHS Scotland",$C$5="Operations cancelled for non-clinical/capacity reasons"),
SUMIFS(AllPublicationData!$I:$I,AllPublicationData!$A:$A,'Publication Table'!$B172,AllPublicationData!$B:$B,'Publication Table'!L$7),
IF(AND($C$4="NHS Scotland",$C$5="Cancellations for other reasons"),
SUMIFS(AllPublicationData!$J:$J,AllPublicationData!$A:$A,'Publication Table'!$B172,AllPublicationData!$B:$B,'Publication Table'!L$7)))))))</f>
        <v>0</v>
      </c>
      <c r="M172" s="90">
        <f>IF($C$5="Total Operations",
SUMIFS(AllPublicationData!$E:$E,AllPublicationData!$A:$A,'Publication Table'!$B172,AllPublicationData!$B:$B,'Publication Table'!$C$4,AllPublicationData!$D:$D,'Publication Table'!M$7),
IF('Publication Table'!$C$5="All Cancelled Operations",
SUMIFS(AllPublicationData!$F:$F,AllPublicationData!$A:$A,'Publication Table'!$B172,AllPublicationData!$B:$B,'Publication Table'!$C$4,AllPublicationData!$D:$D,'Publication Table'!M$7),
IF('Publication Table'!$C$5="Operations cancelled by patient",
SUMIFS(AllPublicationData!$G:$G,AllPublicationData!$A:$A,'Publication Table'!$B172,AllPublicationData!$B:$B,'Publication Table'!$C$4,AllPublicationData!$D:$D,'Publication Table'!M$7),
IF('Publication Table'!$C$5="Operations cancelled for clinical reasons",
SUMIFS(AllPublicationData!$G:$G,AllPublicationData!$A:$A,'Publication Table'!$B172,AllPublicationData!$B:$B,'Publication Table'!$C$4,AllPublicationData!$D:$D,'Publication Table'!M$7),
IF('Publication Table'!$C$5="Operations cancelled for non-clinical/capacity reasons",
SUMIFS(AllPublicationData!$G:$G,AllPublicationData!$A:$A,'Publication Table'!$B172,AllPublicationData!$B:$B,'Publication Table'!$C$4,AllPublicationData!$D:$D,'Publication Table'!M$7),
IF('Publication Table'!$C$5="Cancellations for other reasons",
SUMIFS(AllPublicationData!$G:$G,AllPublicationData!$A:$A,'Publication Table'!$B172,AllPublicationData!$B:$B,'Publication Table'!$C$4,AllPublicationData!$D:$D,'Publication Table'!M$7)))))))+
IF(AND($C$4="NHS Scotland",$C$5="Total Operations"),
SUMIFS(AllPublicationData!$E:$E,AllPublicationData!$A:$A,'Publication Table'!$B172,AllPublicationData!$B:$B,'Publication Table'!M$7),
IF(AND($C$4="NHS Scotland",$C$5="All Cancelled Operations"),
SUMIFS(AllPublicationData!$F:$F,AllPublicationData!$A:$A,'Publication Table'!$B172,AllPublicationData!$B:$B,'Publication Table'!M$7),
IF(AND($C$4="NHS Scotland",$C$5="Operations cancelled by patient"),
SUMIFS(AllPublicationData!$G:$G,AllPublicationData!$A:$A,'Publication Table'!$B172,AllPublicationData!$B:$B,'Publication Table'!M$7),
IF(AND($C$4="NHS Scotland",$C$5="Operations cancelled for clinical reasons"),
SUMIFS(AllPublicationData!$H:$H,AllPublicationData!$A:$A,'Publication Table'!$B172,AllPublicationData!$B:$B,'Publication Table'!M$7),
IF(AND($C$4="NHS Scotland",$C$5="Operations cancelled for non-clinical/capacity reasons"),
SUMIFS(AllPublicationData!$I:$I,AllPublicationData!$A:$A,'Publication Table'!$B172,AllPublicationData!$B:$B,'Publication Table'!M$7),
IF(AND($C$4="NHS Scotland",$C$5="Cancellations for other reasons"),
SUMIFS(AllPublicationData!$J:$J,AllPublicationData!$A:$A,'Publication Table'!$B172,AllPublicationData!$B:$B,'Publication Table'!M$7)))))))</f>
        <v>0</v>
      </c>
      <c r="N172" s="90">
        <f>IF($C$5="Total Operations",
SUMIFS(AllPublicationData!$E:$E,AllPublicationData!$A:$A,'Publication Table'!$B172,AllPublicationData!$B:$B,'Publication Table'!$C$4,AllPublicationData!$D:$D,'Publication Table'!N$7),
IF('Publication Table'!$C$5="All Cancelled Operations",
SUMIFS(AllPublicationData!$F:$F,AllPublicationData!$A:$A,'Publication Table'!$B172,AllPublicationData!$B:$B,'Publication Table'!$C$4,AllPublicationData!$D:$D,'Publication Table'!N$7),
IF('Publication Table'!$C$5="Operations cancelled by patient",
SUMIFS(AllPublicationData!$G:$G,AllPublicationData!$A:$A,'Publication Table'!$B172,AllPublicationData!$B:$B,'Publication Table'!$C$4,AllPublicationData!$D:$D,'Publication Table'!N$7),
IF('Publication Table'!$C$5="Operations cancelled for clinical reasons",
SUMIFS(AllPublicationData!$G:$G,AllPublicationData!$A:$A,'Publication Table'!$B172,AllPublicationData!$B:$B,'Publication Table'!$C$4,AllPublicationData!$D:$D,'Publication Table'!N$7),
IF('Publication Table'!$C$5="Operations cancelled for non-clinical/capacity reasons",
SUMIFS(AllPublicationData!$G:$G,AllPublicationData!$A:$A,'Publication Table'!$B172,AllPublicationData!$B:$B,'Publication Table'!$C$4,AllPublicationData!$D:$D,'Publication Table'!N$7),
IF('Publication Table'!$C$5="Cancellations for other reasons",
SUMIFS(AllPublicationData!$G:$G,AllPublicationData!$A:$A,'Publication Table'!$B172,AllPublicationData!$B:$B,'Publication Table'!$C$4,AllPublicationData!$D:$D,'Publication Table'!N$7)))))))+
IF(AND($C$4="NHS Scotland",$C$5="Total Operations"),
SUMIFS(AllPublicationData!$E:$E,AllPublicationData!$A:$A,'Publication Table'!$B172,AllPublicationData!$B:$B,'Publication Table'!N$7),
IF(AND($C$4="NHS Scotland",$C$5="All Cancelled Operations"),
SUMIFS(AllPublicationData!$F:$F,AllPublicationData!$A:$A,'Publication Table'!$B172,AllPublicationData!$B:$B,'Publication Table'!N$7),
IF(AND($C$4="NHS Scotland",$C$5="Operations cancelled by patient"),
SUMIFS(AllPublicationData!$G:$G,AllPublicationData!$A:$A,'Publication Table'!$B172,AllPublicationData!$B:$B,'Publication Table'!N$7),
IF(AND($C$4="NHS Scotland",$C$5="Operations cancelled for clinical reasons"),
SUMIFS(AllPublicationData!$H:$H,AllPublicationData!$A:$A,'Publication Table'!$B172,AllPublicationData!$B:$B,'Publication Table'!N$7),
IF(AND($C$4="NHS Scotland",$C$5="Operations cancelled for non-clinical/capacity reasons"),
SUMIFS(AllPublicationData!$I:$I,AllPublicationData!$A:$A,'Publication Table'!$B172,AllPublicationData!$B:$B,'Publication Table'!N$7),
IF(AND($C$4="NHS Scotland",$C$5="Cancellations for other reasons"),
SUMIFS(AllPublicationData!$J:$J,AllPublicationData!$A:$A,'Publication Table'!$B172,AllPublicationData!$B:$B,'Publication Table'!N$7)))))))</f>
        <v>0</v>
      </c>
      <c r="O172" s="90">
        <f>IF($C$5="Total Operations",
SUMIFS(AllPublicationData!$E:$E,AllPublicationData!$A:$A,'Publication Table'!$B172,AllPublicationData!$B:$B,'Publication Table'!$C$4,AllPublicationData!$D:$D,'Publication Table'!O$7),
IF('Publication Table'!$C$5="All Cancelled Operations",
SUMIFS(AllPublicationData!$F:$F,AllPublicationData!$A:$A,'Publication Table'!$B172,AllPublicationData!$B:$B,'Publication Table'!$C$4,AllPublicationData!$D:$D,'Publication Table'!O$7),
IF('Publication Table'!$C$5="Operations cancelled by patient",
SUMIFS(AllPublicationData!$G:$G,AllPublicationData!$A:$A,'Publication Table'!$B172,AllPublicationData!$B:$B,'Publication Table'!$C$4,AllPublicationData!$D:$D,'Publication Table'!O$7),
IF('Publication Table'!$C$5="Operations cancelled for clinical reasons",
SUMIFS(AllPublicationData!$G:$G,AllPublicationData!$A:$A,'Publication Table'!$B172,AllPublicationData!$B:$B,'Publication Table'!$C$4,AllPublicationData!$D:$D,'Publication Table'!O$7),
IF('Publication Table'!$C$5="Operations cancelled for non-clinical/capacity reasons",
SUMIFS(AllPublicationData!$G:$G,AllPublicationData!$A:$A,'Publication Table'!$B172,AllPublicationData!$B:$B,'Publication Table'!$C$4,AllPublicationData!$D:$D,'Publication Table'!O$7),
IF('Publication Table'!$C$5="Cancellations for other reasons",
SUMIFS(AllPublicationData!$G:$G,AllPublicationData!$A:$A,'Publication Table'!$B172,AllPublicationData!$B:$B,'Publication Table'!$C$4,AllPublicationData!$D:$D,'Publication Table'!O$7)))))))+
IF(AND($C$4="NHS Scotland",$C$5="Total Operations"),
SUMIFS(AllPublicationData!$E:$E,AllPublicationData!$A:$A,'Publication Table'!$B172,AllPublicationData!$B:$B,'Publication Table'!O$7),
IF(AND($C$4="NHS Scotland",$C$5="All Cancelled Operations"),
SUMIFS(AllPublicationData!$F:$F,AllPublicationData!$A:$A,'Publication Table'!$B172,AllPublicationData!$B:$B,'Publication Table'!O$7),
IF(AND($C$4="NHS Scotland",$C$5="Operations cancelled by patient"),
SUMIFS(AllPublicationData!$G:$G,AllPublicationData!$A:$A,'Publication Table'!$B172,AllPublicationData!$B:$B,'Publication Table'!O$7),
IF(AND($C$4="NHS Scotland",$C$5="Operations cancelled for clinical reasons"),
SUMIFS(AllPublicationData!$H:$H,AllPublicationData!$A:$A,'Publication Table'!$B172,AllPublicationData!$B:$B,'Publication Table'!O$7),
IF(AND($C$4="NHS Scotland",$C$5="Operations cancelled for non-clinical/capacity reasons"),
SUMIFS(AllPublicationData!$I:$I,AllPublicationData!$A:$A,'Publication Table'!$B172,AllPublicationData!$B:$B,'Publication Table'!O$7),
IF(AND($C$4="NHS Scotland",$C$5="Cancellations for other reasons"),
SUMIFS(AllPublicationData!$J:$J,AllPublicationData!$A:$A,'Publication Table'!$B172,AllPublicationData!$B:$B,'Publication Table'!O$7)))))))</f>
        <v>0</v>
      </c>
      <c r="P172" s="90">
        <f>IF($C$5="Total Operations",
SUMIFS(AllPublicationData!$E:$E,AllPublicationData!$A:$A,'Publication Table'!$B172,AllPublicationData!$B:$B,'Publication Table'!$C$4,AllPublicationData!$D:$D,'Publication Table'!P$7),
IF('Publication Table'!$C$5="All Cancelled Operations",
SUMIFS(AllPublicationData!$F:$F,AllPublicationData!$A:$A,'Publication Table'!$B172,AllPublicationData!$B:$B,'Publication Table'!$C$4,AllPublicationData!$D:$D,'Publication Table'!P$7),
IF('Publication Table'!$C$5="Operations cancelled by patient",
SUMIFS(AllPublicationData!$G:$G,AllPublicationData!$A:$A,'Publication Table'!$B172,AllPublicationData!$B:$B,'Publication Table'!$C$4,AllPublicationData!$D:$D,'Publication Table'!P$7),
IF('Publication Table'!$C$5="Operations cancelled for clinical reasons",
SUMIFS(AllPublicationData!$G:$G,AllPublicationData!$A:$A,'Publication Table'!$B172,AllPublicationData!$B:$B,'Publication Table'!$C$4,AllPublicationData!$D:$D,'Publication Table'!P$7),
IF('Publication Table'!$C$5="Operations cancelled for non-clinical/capacity reasons",
SUMIFS(AllPublicationData!$G:$G,AllPublicationData!$A:$A,'Publication Table'!$B172,AllPublicationData!$B:$B,'Publication Table'!$C$4,AllPublicationData!$D:$D,'Publication Table'!P$7),
IF('Publication Table'!$C$5="Cancellations for other reasons",
SUMIFS(AllPublicationData!$G:$G,AllPublicationData!$A:$A,'Publication Table'!$B172,AllPublicationData!$B:$B,'Publication Table'!$C$4,AllPublicationData!$D:$D,'Publication Table'!P$7)))))))+
IF(AND($C$4="NHS Scotland",$C$5="Total Operations"),
SUMIFS(AllPublicationData!$E:$E,AllPublicationData!$A:$A,'Publication Table'!$B172,AllPublicationData!$B:$B,'Publication Table'!P$7),
IF(AND($C$4="NHS Scotland",$C$5="All Cancelled Operations"),
SUMIFS(AllPublicationData!$F:$F,AllPublicationData!$A:$A,'Publication Table'!$B172,AllPublicationData!$B:$B,'Publication Table'!P$7),
IF(AND($C$4="NHS Scotland",$C$5="Operations cancelled by patient"),
SUMIFS(AllPublicationData!$G:$G,AllPublicationData!$A:$A,'Publication Table'!$B172,AllPublicationData!$B:$B,'Publication Table'!P$7),
IF(AND($C$4="NHS Scotland",$C$5="Operations cancelled for clinical reasons"),
SUMIFS(AllPublicationData!$H:$H,AllPublicationData!$A:$A,'Publication Table'!$B172,AllPublicationData!$B:$B,'Publication Table'!P$7),
IF(AND($C$4="NHS Scotland",$C$5="Operations cancelled for non-clinical/capacity reasons"),
SUMIFS(AllPublicationData!$I:$I,AllPublicationData!$A:$A,'Publication Table'!$B172,AllPublicationData!$B:$B,'Publication Table'!P$7),
IF(AND($C$4="NHS Scotland",$C$5="Cancellations for other reasons"),
SUMIFS(AllPublicationData!$J:$J,AllPublicationData!$A:$A,'Publication Table'!$B172,AllPublicationData!$B:$B,'Publication Table'!P$7)))))))</f>
        <v>0</v>
      </c>
      <c r="Q172" s="90">
        <f>IF($C$5="Total Operations",
SUMIFS(AllPublicationData!$E:$E,AllPublicationData!$A:$A,'Publication Table'!$B172,AllPublicationData!$B:$B,'Publication Table'!$C$4,AllPublicationData!$D:$D,'Publication Table'!Q$7),
IF('Publication Table'!$C$5="All Cancelled Operations",
SUMIFS(AllPublicationData!$F:$F,AllPublicationData!$A:$A,'Publication Table'!$B172,AllPublicationData!$B:$B,'Publication Table'!$C$4,AllPublicationData!$D:$D,'Publication Table'!Q$7),
IF('Publication Table'!$C$5="Operations cancelled by patient",
SUMIFS(AllPublicationData!$G:$G,AllPublicationData!$A:$A,'Publication Table'!$B172,AllPublicationData!$B:$B,'Publication Table'!$C$4,AllPublicationData!$D:$D,'Publication Table'!Q$7),
IF('Publication Table'!$C$5="Operations cancelled for clinical reasons",
SUMIFS(AllPublicationData!$G:$G,AllPublicationData!$A:$A,'Publication Table'!$B172,AllPublicationData!$B:$B,'Publication Table'!$C$4,AllPublicationData!$D:$D,'Publication Table'!Q$7),
IF('Publication Table'!$C$5="Operations cancelled for non-clinical/capacity reasons",
SUMIFS(AllPublicationData!$G:$G,AllPublicationData!$A:$A,'Publication Table'!$B172,AllPublicationData!$B:$B,'Publication Table'!$C$4,AllPublicationData!$D:$D,'Publication Table'!Q$7),
IF('Publication Table'!$C$5="Cancellations for other reasons",
SUMIFS(AllPublicationData!$G:$G,AllPublicationData!$A:$A,'Publication Table'!$B172,AllPublicationData!$B:$B,'Publication Table'!$C$4,AllPublicationData!$D:$D,'Publication Table'!Q$7)))))))+
IF(AND($C$4="NHS Scotland",$C$5="Total Operations"),
SUMIFS(AllPublicationData!$E:$E,AllPublicationData!$A:$A,'Publication Table'!$B172,AllPublicationData!$B:$B,'Publication Table'!Q$7),
IF(AND($C$4="NHS Scotland",$C$5="All Cancelled Operations"),
SUMIFS(AllPublicationData!$F:$F,AllPublicationData!$A:$A,'Publication Table'!$B172,AllPublicationData!$B:$B,'Publication Table'!Q$7),
IF(AND($C$4="NHS Scotland",$C$5="Operations cancelled by patient"),
SUMIFS(AllPublicationData!$G:$G,AllPublicationData!$A:$A,'Publication Table'!$B172,AllPublicationData!$B:$B,'Publication Table'!Q$7),
IF(AND($C$4="NHS Scotland",$C$5="Operations cancelled for clinical reasons"),
SUMIFS(AllPublicationData!$H:$H,AllPublicationData!$A:$A,'Publication Table'!$B172,AllPublicationData!$B:$B,'Publication Table'!Q$7),
IF(AND($C$4="NHS Scotland",$C$5="Operations cancelled for non-clinical/capacity reasons"),
SUMIFS(AllPublicationData!$I:$I,AllPublicationData!$A:$A,'Publication Table'!$B172,AllPublicationData!$B:$B,'Publication Table'!Q$7),
IF(AND($C$4="NHS Scotland",$C$5="Cancellations for other reasons"),
SUMIFS(AllPublicationData!$J:$J,AllPublicationData!$A:$A,'Publication Table'!$B172,AllPublicationData!$B:$B,'Publication Table'!Q$7)))))))</f>
        <v>0</v>
      </c>
      <c r="R172" s="90">
        <f>IF($C$5="Total Operations",
SUMIFS(AllPublicationData!$E:$E,AllPublicationData!$A:$A,'Publication Table'!$B172,AllPublicationData!$B:$B,'Publication Table'!$C$4,AllPublicationData!$D:$D,'Publication Table'!R$7),
IF('Publication Table'!$C$5="All Cancelled Operations",
SUMIFS(AllPublicationData!$F:$F,AllPublicationData!$A:$A,'Publication Table'!$B172,AllPublicationData!$B:$B,'Publication Table'!$C$4,AllPublicationData!$D:$D,'Publication Table'!R$7),
IF('Publication Table'!$C$5="Operations cancelled by patient",
SUMIFS(AllPublicationData!$G:$G,AllPublicationData!$A:$A,'Publication Table'!$B172,AllPublicationData!$B:$B,'Publication Table'!$C$4,AllPublicationData!$D:$D,'Publication Table'!R$7),
IF('Publication Table'!$C$5="Operations cancelled for clinical reasons",
SUMIFS(AllPublicationData!$G:$G,AllPublicationData!$A:$A,'Publication Table'!$B172,AllPublicationData!$B:$B,'Publication Table'!$C$4,AllPublicationData!$D:$D,'Publication Table'!R$7),
IF('Publication Table'!$C$5="Operations cancelled for non-clinical/capacity reasons",
SUMIFS(AllPublicationData!$G:$G,AllPublicationData!$A:$A,'Publication Table'!$B172,AllPublicationData!$B:$B,'Publication Table'!$C$4,AllPublicationData!$D:$D,'Publication Table'!R$7),
IF('Publication Table'!$C$5="Cancellations for other reasons",
SUMIFS(AllPublicationData!$G:$G,AllPublicationData!$A:$A,'Publication Table'!$B172,AllPublicationData!$B:$B,'Publication Table'!$C$4,AllPublicationData!$D:$D,'Publication Table'!R$7)))))))+
IF(AND($C$4="NHS Scotland",$C$5="Total Operations"),
SUMIFS(AllPublicationData!$E:$E,AllPublicationData!$A:$A,'Publication Table'!$B172,AllPublicationData!$B:$B,'Publication Table'!R$7),
IF(AND($C$4="NHS Scotland",$C$5="All Cancelled Operations"),
SUMIFS(AllPublicationData!$F:$F,AllPublicationData!$A:$A,'Publication Table'!$B172,AllPublicationData!$B:$B,'Publication Table'!R$7),
IF(AND($C$4="NHS Scotland",$C$5="Operations cancelled by patient"),
SUMIFS(AllPublicationData!$G:$G,AllPublicationData!$A:$A,'Publication Table'!$B172,AllPublicationData!$B:$B,'Publication Table'!R$7),
IF(AND($C$4="NHS Scotland",$C$5="Operations cancelled for clinical reasons"),
SUMIFS(AllPublicationData!$H:$H,AllPublicationData!$A:$A,'Publication Table'!$B172,AllPublicationData!$B:$B,'Publication Table'!R$7),
IF(AND($C$4="NHS Scotland",$C$5="Operations cancelled for non-clinical/capacity reasons"),
SUMIFS(AllPublicationData!$I:$I,AllPublicationData!$A:$A,'Publication Table'!$B172,AllPublicationData!$B:$B,'Publication Table'!R$7),
IF(AND($C$4="NHS Scotland",$C$5="Cancellations for other reasons"),
SUMIFS(AllPublicationData!$J:$J,AllPublicationData!$A:$A,'Publication Table'!$B172,AllPublicationData!$B:$B,'Publication Table'!R$7)))))))</f>
        <v>0</v>
      </c>
    </row>
    <row r="173" spans="3:18" x14ac:dyDescent="0.35">
      <c r="C173" s="81">
        <f>IF($C$5="Total Operations",
SUMIFS(AllPublicationData!$E:$E,AllPublicationData!$A:$A,'Publication Table'!$B173,AllPublicationData!$B:$B,'Publication Table'!$C$4),
IF('Publication Table'!$C$5="All Cancelled Operations",
SUMIFS(AllPublicationData!$F:$F,AllPublicationData!$A:$A,'Publication Table'!$B173,AllPublicationData!$B:$B,'Publication Table'!$C$4),
IF('Publication Table'!$C$5="Operations cancelled by patient",
SUMIFS(AllPublicationData!$G:$G,AllPublicationData!$A:$A,'Publication Table'!$B173,AllPublicationData!$B:$B,'Publication Table'!$C$4),
IF('Publication Table'!$C$5="Operations cancelled for clinical reasons",
SUMIFS(AllPublicationData!$H:$H,AllPublicationData!$A:$A,'Publication Table'!$B173,AllPublicationData!$B:$B,'Publication Table'!$C$4),
IF('Publication Table'!$C$5="Operations cancelled for non-clinical/capacity reasons",
SUMIFS(AllPublicationData!$I:$I,AllPublicationData!$A:$A,'Publication Table'!$B173,AllPublicationData!$B:$B,'Publication Table'!$C$4),
IF('Publication Table'!$C$5="Cancellations for other reasons",
SUMIFS(AllPublicationData!$J:$J,AllPublicationData!$A:$A,'Publication Table'!$B173,AllPublicationData!$B:$B,'Publication Table'!$C$4)))))))+
IF(AND($C$4="NHS Scotland",$C$5="Total Operations"),
SUMIFS(AllPublicationData!$E:$E,AllPublicationData!$A:$A,'Publication Table'!$B173),
IF(AND($C$4="NHS Scotland",$C$5="All Cancelled Operations"),
SUMIFS(AllPublicationData!$F:$F,AllPublicationData!$A:$A,'Publication Table'!$B173),
IF(AND($C$4="NHS Scotland",$C$5="Operations cancelled by patient"),
SUMIFS(AllPublicationData!$G:$G,AllPublicationData!$A:$A,'Publication Table'!$B173),
IF(AND($C$4="NHS Scotland",$C$5="Operations cancelled for clinical reasons"),
SUMIFS(AllPublicationData!$H:$H,AllPublicationData!$A:$A,'Publication Table'!$B173),
IF(AND($C$4="NHS Scotland",$C$5="Operations cancelled for non-clinical/capacity reasons"),
SUMIFS(AllPublicationData!$I:$I,AllPublicationData!$A:$A,'Publication Table'!$B173),
IF(AND($C$4="NHS Scotland",$C$5="Cancellations for other reasons"),
SUMIFS(AllPublicationData!$J:$J,AllPublicationData!$A:$A,'Publication Table'!$B173)))))))</f>
        <v>0</v>
      </c>
      <c r="D173" s="90">
        <f>IF($C$5="Total Operations",
SUMIFS(AllPublicationData!$E:$E,AllPublicationData!$A:$A,'Publication Table'!$B173,AllPublicationData!$B:$B,'Publication Table'!$C$4,AllPublicationData!$D:$D,'Publication Table'!D$7),
IF('Publication Table'!$C$5="All Cancelled Operations",
SUMIFS(AllPublicationData!$F:$F,AllPublicationData!$A:$A,'Publication Table'!$B173,AllPublicationData!$B:$B,'Publication Table'!$C$4,AllPublicationData!$D:$D,'Publication Table'!D$7),
IF('Publication Table'!$C$5="Operations cancelled by patient",
SUMIFS(AllPublicationData!$G:$G,AllPublicationData!$A:$A,'Publication Table'!$B173,AllPublicationData!$B:$B,'Publication Table'!$C$4,AllPublicationData!$D:$D,'Publication Table'!D$7),
IF('Publication Table'!$C$5="Operations cancelled for clinical reasons",
SUMIFS(AllPublicationData!$H:$H,AllPublicationData!$A:$A,'Publication Table'!$B173,AllPublicationData!$B:$B,'Publication Table'!$C$4,AllPublicationData!$D:$D,'Publication Table'!D$7),
IF('Publication Table'!$C$5="Operations cancelled for non-clinical/capacity reasons",
SUMIFS(AllPublicationData!$I:$I,AllPublicationData!$A:$A,'Publication Table'!$B173,AllPublicationData!$B:$B,'Publication Table'!$C$4,AllPublicationData!$D:$D,'Publication Table'!D$7),
IF('Publication Table'!$C$5="Cancellations for other reasons",
SUMIFS(AllPublicationData!$J:$J,AllPublicationData!$A:$A,'Publication Table'!$B173,AllPublicationData!$B:$B,'Publication Table'!$C$4,AllPublicationData!$D:$D,'Publication Table'!D$7)))))))+
IF(AND($C$4="NHS Scotland",$C$5="Total Operations"),
SUMIFS(AllPublicationData!$E:$E,AllPublicationData!$A:$A,'Publication Table'!$B173,AllPublicationData!$B:$B,'Publication Table'!D$7),
IF(AND($C$4="NHS Scotland",$C$5="All Cancelled Operations"),
SUMIFS(AllPublicationData!$F:$F,AllPublicationData!$A:$A,'Publication Table'!$B173,AllPublicationData!$B:$B,'Publication Table'!D$7),
IF(AND($C$4="NHS Scotland",$C$5="Operations cancelled by patient"),
SUMIFS(AllPublicationData!$G:$G,AllPublicationData!$A:$A,'Publication Table'!$B173,AllPublicationData!$B:$B,'Publication Table'!D$7),
IF(AND($C$4="NHS Scotland",$C$5="Operations cancelled for clinical reasons"),
SUMIFS(AllPublicationData!$H:$H,AllPublicationData!$A:$A,'Publication Table'!$B173,AllPublicationData!$B:$B,'Publication Table'!D$7),
IF(AND($C$4="NHS Scotland",$C$5="Operations cancelled for non-clinical/capacity reasons"),
SUMIFS(AllPublicationData!$I:$I,AllPublicationData!$A:$A,'Publication Table'!$B173,AllPublicationData!$B:$B,'Publication Table'!D$7),
IF(AND($C$4="NHS Scotland",$C$5="Cancellations for other reasons"),
SUMIFS(AllPublicationData!$J:$J,AllPublicationData!$A:$A,'Publication Table'!$B173,AllPublicationData!$B:$B,'Publication Table'!D$7)))))))</f>
        <v>0</v>
      </c>
      <c r="E173" s="90">
        <f>IF($C$5="Total Operations",
SUMIFS(AllPublicationData!$E:$E,AllPublicationData!$A:$A,'Publication Table'!$B173,AllPublicationData!$B:$B,'Publication Table'!$C$4,AllPublicationData!$D:$D,'Publication Table'!E$7),
IF('Publication Table'!$C$5="All Cancelled Operations",
SUMIFS(AllPublicationData!$F:$F,AllPublicationData!$A:$A,'Publication Table'!$B173,AllPublicationData!$B:$B,'Publication Table'!$C$4,AllPublicationData!$D:$D,'Publication Table'!E$7),
IF('Publication Table'!$C$5="Operations cancelled by patient",
SUMIFS(AllPublicationData!$G:$G,AllPublicationData!$A:$A,'Publication Table'!$B173,AllPublicationData!$B:$B,'Publication Table'!$C$4,AllPublicationData!$D:$D,'Publication Table'!E$7),
IF('Publication Table'!$C$5="Operations cancelled for clinical reasons",
SUMIFS(AllPublicationData!$H:$H,AllPublicationData!$A:$A,'Publication Table'!$B173,AllPublicationData!$B:$B,'Publication Table'!$C$4,AllPublicationData!$D:$D,'Publication Table'!E$7),
IF('Publication Table'!$C$5="Operations cancelled for non-clinical/capacity reasons",
SUMIFS(AllPublicationData!$I:$I,AllPublicationData!$A:$A,'Publication Table'!$B173,AllPublicationData!$B:$B,'Publication Table'!$C$4,AllPublicationData!$D:$D,'Publication Table'!E$7),
IF('Publication Table'!$C$5="Cancellations for other reasons",
SUMIFS(AllPublicationData!$J:$J,AllPublicationData!$A:$A,'Publication Table'!$B173,AllPublicationData!$B:$B,'Publication Table'!$C$4,AllPublicationData!$D:$D,'Publication Table'!E$7)))))))+
IF(AND($C$4="NHS Scotland",$C$5="Total Operations"),
SUMIFS(AllPublicationData!$E:$E,AllPublicationData!$A:$A,'Publication Table'!$B173,AllPublicationData!$B:$B,'Publication Table'!E$7),
IF(AND($C$4="NHS Scotland",$C$5="All Cancelled Operations"),
SUMIFS(AllPublicationData!$F:$F,AllPublicationData!$A:$A,'Publication Table'!$B173,AllPublicationData!$B:$B,'Publication Table'!E$7),
IF(AND($C$4="NHS Scotland",$C$5="Operations cancelled by patient"),
SUMIFS(AllPublicationData!$G:$G,AllPublicationData!$A:$A,'Publication Table'!$B173,AllPublicationData!$B:$B,'Publication Table'!E$7),
IF(AND($C$4="NHS Scotland",$C$5="Operations cancelled for clinical reasons"),
SUMIFS(AllPublicationData!$H:$H,AllPublicationData!$A:$A,'Publication Table'!$B173,AllPublicationData!$B:$B,'Publication Table'!E$7),
IF(AND($C$4="NHS Scotland",$C$5="Operations cancelled for non-clinical/capacity reasons"),
SUMIFS(AllPublicationData!$I:$I,AllPublicationData!$A:$A,'Publication Table'!$B173,AllPublicationData!$B:$B,'Publication Table'!E$7),
IF(AND($C$4="NHS Scotland",$C$5="Cancellations for other reasons"),
SUMIFS(AllPublicationData!$J:$J,AllPublicationData!$A:$A,'Publication Table'!$B173,AllPublicationData!$B:$B,'Publication Table'!E$7)))))))</f>
        <v>0</v>
      </c>
      <c r="F173" s="90">
        <f>IF($C$5="Total Operations",
SUMIFS(AllPublicationData!$E:$E,AllPublicationData!$A:$A,'Publication Table'!$B173,AllPublicationData!$B:$B,'Publication Table'!$C$4,AllPublicationData!$D:$D,'Publication Table'!F$7),
IF('Publication Table'!$C$5="All Cancelled Operations",
SUMIFS(AllPublicationData!$F:$F,AllPublicationData!$A:$A,'Publication Table'!$B173,AllPublicationData!$B:$B,'Publication Table'!$C$4,AllPublicationData!$D:$D,'Publication Table'!F$7),
IF('Publication Table'!$C$5="Operations cancelled by patient",
SUMIFS(AllPublicationData!$G:$G,AllPublicationData!$A:$A,'Publication Table'!$B173,AllPublicationData!$B:$B,'Publication Table'!$C$4,AllPublicationData!$D:$D,'Publication Table'!F$7),
IF('Publication Table'!$C$5="Operations cancelled for clinical reasons",
SUMIFS(AllPublicationData!$H:$H,AllPublicationData!$A:$A,'Publication Table'!$B173,AllPublicationData!$B:$B,'Publication Table'!$C$4,AllPublicationData!$D:$D,'Publication Table'!F$7),
IF('Publication Table'!$C$5="Operations cancelled for non-clinical/capacity reasons",
SUMIFS(AllPublicationData!$I:$I,AllPublicationData!$A:$A,'Publication Table'!$B173,AllPublicationData!$B:$B,'Publication Table'!$C$4,AllPublicationData!$D:$D,'Publication Table'!F$7),
IF('Publication Table'!$C$5="Cancellations for other reasons",
SUMIFS(AllPublicationData!$J:$J,AllPublicationData!$A:$A,'Publication Table'!$B173,AllPublicationData!$B:$B,'Publication Table'!$C$4,AllPublicationData!$D:$D,'Publication Table'!F$7)))))))+
IF(AND($C$4="NHS Scotland",$C$5="Total Operations"),
SUMIFS(AllPublicationData!$E:$E,AllPublicationData!$A:$A,'Publication Table'!$B173,AllPublicationData!$B:$B,'Publication Table'!F$7),
IF(AND($C$4="NHS Scotland",$C$5="All Cancelled Operations"),
SUMIFS(AllPublicationData!$F:$F,AllPublicationData!$A:$A,'Publication Table'!$B173,AllPublicationData!$B:$B,'Publication Table'!F$7),
IF(AND($C$4="NHS Scotland",$C$5="Operations cancelled by patient"),
SUMIFS(AllPublicationData!$G:$G,AllPublicationData!$A:$A,'Publication Table'!$B173,AllPublicationData!$B:$B,'Publication Table'!F$7),
IF(AND($C$4="NHS Scotland",$C$5="Operations cancelled for clinical reasons"),
SUMIFS(AllPublicationData!$H:$H,AllPublicationData!$A:$A,'Publication Table'!$B173,AllPublicationData!$B:$B,'Publication Table'!F$7),
IF(AND($C$4="NHS Scotland",$C$5="Operations cancelled for non-clinical/capacity reasons"),
SUMIFS(AllPublicationData!$I:$I,AllPublicationData!$A:$A,'Publication Table'!$B173,AllPublicationData!$B:$B,'Publication Table'!F$7),
IF(AND($C$4="NHS Scotland",$C$5="Cancellations for other reasons"),
SUMIFS(AllPublicationData!$J:$J,AllPublicationData!$A:$A,'Publication Table'!$B173,AllPublicationData!$B:$B,'Publication Table'!F$7)))))))</f>
        <v>0</v>
      </c>
      <c r="G173" s="90">
        <f>IF($C$5="Total Operations",
SUMIFS(AllPublicationData!$E:$E,AllPublicationData!$A:$A,'Publication Table'!$B173,AllPublicationData!$B:$B,'Publication Table'!$C$4,AllPublicationData!$D:$D,'Publication Table'!G$7),
IF('Publication Table'!$C$5="All Cancelled Operations",
SUMIFS(AllPublicationData!$F:$F,AllPublicationData!$A:$A,'Publication Table'!$B173,AllPublicationData!$B:$B,'Publication Table'!$C$4,AllPublicationData!$D:$D,'Publication Table'!G$7),
IF('Publication Table'!$C$5="Operations cancelled by patient",
SUMIFS(AllPublicationData!$G:$G,AllPublicationData!$A:$A,'Publication Table'!$B173,AllPublicationData!$B:$B,'Publication Table'!$C$4,AllPublicationData!$D:$D,'Publication Table'!G$7),
IF('Publication Table'!$C$5="Operations cancelled for clinical reasons",
SUMIFS(AllPublicationData!$H:$H,AllPublicationData!$A:$A,'Publication Table'!$B173,AllPublicationData!$B:$B,'Publication Table'!$C$4,AllPublicationData!$D:$D,'Publication Table'!G$7),
IF('Publication Table'!$C$5="Operations cancelled for non-clinical/capacity reasons",
SUMIFS(AllPublicationData!$I:$I,AllPublicationData!$A:$A,'Publication Table'!$B173,AllPublicationData!$B:$B,'Publication Table'!$C$4,AllPublicationData!$D:$D,'Publication Table'!G$7),
IF('Publication Table'!$C$5="Cancellations for other reasons",
SUMIFS(AllPublicationData!$J:$J,AllPublicationData!$A:$A,'Publication Table'!$B173,AllPublicationData!$B:$B,'Publication Table'!$C$4,AllPublicationData!$D:$D,'Publication Table'!G$7)))))))+
IF(AND($C$4="NHS Scotland",$C$5="Total Operations"),
SUMIFS(AllPublicationData!$E:$E,AllPublicationData!$A:$A,'Publication Table'!$B173,AllPublicationData!$B:$B,'Publication Table'!G$7),
IF(AND($C$4="NHS Scotland",$C$5="All Cancelled Operations"),
SUMIFS(AllPublicationData!$F:$F,AllPublicationData!$A:$A,'Publication Table'!$B173,AllPublicationData!$B:$B,'Publication Table'!G$7),
IF(AND($C$4="NHS Scotland",$C$5="Operations cancelled by patient"),
SUMIFS(AllPublicationData!$G:$G,AllPublicationData!$A:$A,'Publication Table'!$B173,AllPublicationData!$B:$B,'Publication Table'!G$7),
IF(AND($C$4="NHS Scotland",$C$5="Operations cancelled for clinical reasons"),
SUMIFS(AllPublicationData!$H:$H,AllPublicationData!$A:$A,'Publication Table'!$B173,AllPublicationData!$B:$B,'Publication Table'!G$7),
IF(AND($C$4="NHS Scotland",$C$5="Operations cancelled for non-clinical/capacity reasons"),
SUMIFS(AllPublicationData!$I:$I,AllPublicationData!$A:$A,'Publication Table'!$B173,AllPublicationData!$B:$B,'Publication Table'!G$7),
IF(AND($C$4="NHS Scotland",$C$5="Cancellations for other reasons"),
SUMIFS(AllPublicationData!$J:$J,AllPublicationData!$A:$A,'Publication Table'!$B173,AllPublicationData!$B:$B,'Publication Table'!G$7)))))))</f>
        <v>0</v>
      </c>
      <c r="H173" s="90">
        <f>IF($C$5="Total Operations",
SUMIFS(AllPublicationData!$E:$E,AllPublicationData!$A:$A,'Publication Table'!$B173,AllPublicationData!$B:$B,'Publication Table'!$C$4,AllPublicationData!$D:$D,'Publication Table'!H$7),
IF('Publication Table'!$C$5="All Cancelled Operations",
SUMIFS(AllPublicationData!$F:$F,AllPublicationData!$A:$A,'Publication Table'!$B173,AllPublicationData!$B:$B,'Publication Table'!$C$4,AllPublicationData!$D:$D,'Publication Table'!H$7),
IF('Publication Table'!$C$5="Operations cancelled by patient",
SUMIFS(AllPublicationData!$G:$G,AllPublicationData!$A:$A,'Publication Table'!$B173,AllPublicationData!$B:$B,'Publication Table'!$C$4,AllPublicationData!$D:$D,'Publication Table'!H$7),
IF('Publication Table'!$C$5="Operations cancelled for clinical reasons",
SUMIFS(AllPublicationData!$H:$H,AllPublicationData!$A:$A,'Publication Table'!$B173,AllPublicationData!$B:$B,'Publication Table'!$C$4,AllPublicationData!$D:$D,'Publication Table'!H$7),
IF('Publication Table'!$C$5="Operations cancelled for non-clinical/capacity reasons",
SUMIFS(AllPublicationData!$I:$I,AllPublicationData!$A:$A,'Publication Table'!$B173,AllPublicationData!$B:$B,'Publication Table'!$C$4,AllPublicationData!$D:$D,'Publication Table'!H$7),
IF('Publication Table'!$C$5="Cancellations for other reasons",
SUMIFS(AllPublicationData!$J:$J,AllPublicationData!$A:$A,'Publication Table'!$B173,AllPublicationData!$B:$B,'Publication Table'!$C$4,AllPublicationData!$D:$D,'Publication Table'!H$7)))))))+
IF(AND($C$4="NHS Scotland",$C$5="Total Operations"),
SUMIFS(AllPublicationData!$E:$E,AllPublicationData!$A:$A,'Publication Table'!$B173,AllPublicationData!$B:$B,'Publication Table'!H$7),
IF(AND($C$4="NHS Scotland",$C$5="All Cancelled Operations"),
SUMIFS(AllPublicationData!$F:$F,AllPublicationData!$A:$A,'Publication Table'!$B173,AllPublicationData!$B:$B,'Publication Table'!H$7),
IF(AND($C$4="NHS Scotland",$C$5="Operations cancelled by patient"),
SUMIFS(AllPublicationData!$G:$G,AllPublicationData!$A:$A,'Publication Table'!$B173,AllPublicationData!$B:$B,'Publication Table'!H$7),
IF(AND($C$4="NHS Scotland",$C$5="Operations cancelled for clinical reasons"),
SUMIFS(AllPublicationData!$H:$H,AllPublicationData!$A:$A,'Publication Table'!$B173,AllPublicationData!$B:$B,'Publication Table'!H$7),
IF(AND($C$4="NHS Scotland",$C$5="Operations cancelled for non-clinical/capacity reasons"),
SUMIFS(AllPublicationData!$I:$I,AllPublicationData!$A:$A,'Publication Table'!$B173,AllPublicationData!$B:$B,'Publication Table'!H$7),
IF(AND($C$4="NHS Scotland",$C$5="Cancellations for other reasons"),
SUMIFS(AllPublicationData!$J:$J,AllPublicationData!$A:$A,'Publication Table'!$B173,AllPublicationData!$B:$B,'Publication Table'!H$7)))))))</f>
        <v>0</v>
      </c>
      <c r="I173" s="90">
        <f>IF($C$5="Total Operations",
SUMIFS(AllPublicationData!$E:$E,AllPublicationData!$A:$A,'Publication Table'!$B173,AllPublicationData!$B:$B,'Publication Table'!$C$4,AllPublicationData!$D:$D,'Publication Table'!I$7),
IF('Publication Table'!$C$5="All Cancelled Operations",
SUMIFS(AllPublicationData!$F:$F,AllPublicationData!$A:$A,'Publication Table'!$B173,AllPublicationData!$B:$B,'Publication Table'!$C$4,AllPublicationData!$D:$D,'Publication Table'!I$7),
IF('Publication Table'!$C$5="Operations cancelled by patient",
SUMIFS(AllPublicationData!$G:$G,AllPublicationData!$A:$A,'Publication Table'!$B173,AllPublicationData!$B:$B,'Publication Table'!$C$4,AllPublicationData!$D:$D,'Publication Table'!I$7),
IF('Publication Table'!$C$5="Operations cancelled for clinical reasons",
SUMIFS(AllPublicationData!$H:$H,AllPublicationData!$A:$A,'Publication Table'!$B173,AllPublicationData!$B:$B,'Publication Table'!$C$4,AllPublicationData!$D:$D,'Publication Table'!I$7),
IF('Publication Table'!$C$5="Operations cancelled for non-clinical/capacity reasons",
SUMIFS(AllPublicationData!$I:$I,AllPublicationData!$A:$A,'Publication Table'!$B173,AllPublicationData!$B:$B,'Publication Table'!$C$4,AllPublicationData!$D:$D,'Publication Table'!I$7),
IF('Publication Table'!$C$5="Cancellations for other reasons",
SUMIFS(AllPublicationData!$J:$J,AllPublicationData!$A:$A,'Publication Table'!$B173,AllPublicationData!$B:$B,'Publication Table'!$C$4,AllPublicationData!$D:$D,'Publication Table'!I$7)))))))+
IF(AND($C$4="NHS Scotland",$C$5="Total Operations"),
SUMIFS(AllPublicationData!$E:$E,AllPublicationData!$A:$A,'Publication Table'!$B173,AllPublicationData!$B:$B,'Publication Table'!I$7),
IF(AND($C$4="NHS Scotland",$C$5="All Cancelled Operations"),
SUMIFS(AllPublicationData!$F:$F,AllPublicationData!$A:$A,'Publication Table'!$B173,AllPublicationData!$B:$B,'Publication Table'!I$7),
IF(AND($C$4="NHS Scotland",$C$5="Operations cancelled by patient"),
SUMIFS(AllPublicationData!$G:$G,AllPublicationData!$A:$A,'Publication Table'!$B173,AllPublicationData!$B:$B,'Publication Table'!I$7),
IF(AND($C$4="NHS Scotland",$C$5="Operations cancelled for clinical reasons"),
SUMIFS(AllPublicationData!$H:$H,AllPublicationData!$A:$A,'Publication Table'!$B173,AllPublicationData!$B:$B,'Publication Table'!I$7),
IF(AND($C$4="NHS Scotland",$C$5="Operations cancelled for non-clinical/capacity reasons"),
SUMIFS(AllPublicationData!$I:$I,AllPublicationData!$A:$A,'Publication Table'!$B173,AllPublicationData!$B:$B,'Publication Table'!I$7),
IF(AND($C$4="NHS Scotland",$C$5="Cancellations for other reasons"),
SUMIFS(AllPublicationData!$J:$J,AllPublicationData!$A:$A,'Publication Table'!$B173,AllPublicationData!$B:$B,'Publication Table'!I$7)))))))</f>
        <v>0</v>
      </c>
      <c r="J173" s="90">
        <f>IF($C$5="Total Operations",
SUMIFS(AllPublicationData!$E:$E,AllPublicationData!$A:$A,'Publication Table'!$B173,AllPublicationData!$B:$B,'Publication Table'!$C$4,AllPublicationData!$D:$D,'Publication Table'!J$7),
IF('Publication Table'!$C$5="All Cancelled Operations",
SUMIFS(AllPublicationData!$F:$F,AllPublicationData!$A:$A,'Publication Table'!$B173,AllPublicationData!$B:$B,'Publication Table'!$C$4,AllPublicationData!$D:$D,'Publication Table'!J$7),
IF('Publication Table'!$C$5="Operations cancelled by patient",
SUMIFS(AllPublicationData!$G:$G,AllPublicationData!$A:$A,'Publication Table'!$B173,AllPublicationData!$B:$B,'Publication Table'!$C$4,AllPublicationData!$D:$D,'Publication Table'!J$7),
IF('Publication Table'!$C$5="Operations cancelled for clinical reasons",
SUMIFS(AllPublicationData!$H:$H,AllPublicationData!$A:$A,'Publication Table'!$B173,AllPublicationData!$B:$B,'Publication Table'!$C$4,AllPublicationData!$D:$D,'Publication Table'!J$7),
IF('Publication Table'!$C$5="Operations cancelled for non-clinical/capacity reasons",
SUMIFS(AllPublicationData!$I:$I,AllPublicationData!$A:$A,'Publication Table'!$B173,AllPublicationData!$B:$B,'Publication Table'!$C$4,AllPublicationData!$D:$D,'Publication Table'!J$7),
IF('Publication Table'!$C$5="Cancellations for other reasons",
SUMIFS(AllPublicationData!$J:$J,AllPublicationData!$A:$A,'Publication Table'!$B173,AllPublicationData!$B:$B,'Publication Table'!$C$4,AllPublicationData!$D:$D,'Publication Table'!J$7)))))))+
IF(AND($C$4="NHS Scotland",$C$5="Total Operations"),
SUMIFS(AllPublicationData!$E:$E,AllPublicationData!$A:$A,'Publication Table'!$B173,AllPublicationData!$B:$B,'Publication Table'!J$7),
IF(AND($C$4="NHS Scotland",$C$5="All Cancelled Operations"),
SUMIFS(AllPublicationData!$F:$F,AllPublicationData!$A:$A,'Publication Table'!$B173,AllPublicationData!$B:$B,'Publication Table'!J$7),
IF(AND($C$4="NHS Scotland",$C$5="Operations cancelled by patient"),
SUMIFS(AllPublicationData!$G:$G,AllPublicationData!$A:$A,'Publication Table'!$B173,AllPublicationData!$B:$B,'Publication Table'!J$7),
IF(AND($C$4="NHS Scotland",$C$5="Operations cancelled for clinical reasons"),
SUMIFS(AllPublicationData!$H:$H,AllPublicationData!$A:$A,'Publication Table'!$B173,AllPublicationData!$B:$B,'Publication Table'!J$7),
IF(AND($C$4="NHS Scotland",$C$5="Operations cancelled for non-clinical/capacity reasons"),
SUMIFS(AllPublicationData!$I:$I,AllPublicationData!$A:$A,'Publication Table'!$B173,AllPublicationData!$B:$B,'Publication Table'!J$7),
IF(AND($C$4="NHS Scotland",$C$5="Cancellations for other reasons"),
SUMIFS(AllPublicationData!$J:$J,AllPublicationData!$A:$A,'Publication Table'!$B173,AllPublicationData!$B:$B,'Publication Table'!J$7)))))))</f>
        <v>0</v>
      </c>
      <c r="K173" s="90">
        <f>IF($C$5="Total Operations",
SUMIFS(AllPublicationData!$E:$E,AllPublicationData!$A:$A,'Publication Table'!$B173,AllPublicationData!$B:$B,'Publication Table'!$C$4,AllPublicationData!$D:$D,'Publication Table'!K$7),
IF('Publication Table'!$C$5="All Cancelled Operations",
SUMIFS(AllPublicationData!$F:$F,AllPublicationData!$A:$A,'Publication Table'!$B173,AllPublicationData!$B:$B,'Publication Table'!$C$4,AllPublicationData!$D:$D,'Publication Table'!K$7),
IF('Publication Table'!$C$5="Operations cancelled by patient",
SUMIFS(AllPublicationData!$G:$G,AllPublicationData!$A:$A,'Publication Table'!$B173,AllPublicationData!$B:$B,'Publication Table'!$C$4,AllPublicationData!$D:$D,'Publication Table'!K$7),
IF('Publication Table'!$C$5="Operations cancelled for clinical reasons",
SUMIFS(AllPublicationData!$H:$H,AllPublicationData!$A:$A,'Publication Table'!$B173,AllPublicationData!$B:$B,'Publication Table'!$C$4,AllPublicationData!$D:$D,'Publication Table'!K$7),
IF('Publication Table'!$C$5="Operations cancelled for non-clinical/capacity reasons",
SUMIFS(AllPublicationData!$I:$I,AllPublicationData!$A:$A,'Publication Table'!$B173,AllPublicationData!$B:$B,'Publication Table'!$C$4,AllPublicationData!$D:$D,'Publication Table'!K$7),
IF('Publication Table'!$C$5="Cancellations for other reasons",
SUMIFS(AllPublicationData!$J:$J,AllPublicationData!$A:$A,'Publication Table'!$B173,AllPublicationData!$B:$B,'Publication Table'!$C$4,AllPublicationData!$D:$D,'Publication Table'!K$7)))))))+
IF(AND($C$4="NHS Scotland",$C$5="Total Operations"),
SUMIFS(AllPublicationData!$E:$E,AllPublicationData!$A:$A,'Publication Table'!$B173,AllPublicationData!$B:$B,'Publication Table'!K$7),
IF(AND($C$4="NHS Scotland",$C$5="All Cancelled Operations"),
SUMIFS(AllPublicationData!$F:$F,AllPublicationData!$A:$A,'Publication Table'!$B173,AllPublicationData!$B:$B,'Publication Table'!K$7),
IF(AND($C$4="NHS Scotland",$C$5="Operations cancelled by patient"),
SUMIFS(AllPublicationData!$G:$G,AllPublicationData!$A:$A,'Publication Table'!$B173,AllPublicationData!$B:$B,'Publication Table'!K$7),
IF(AND($C$4="NHS Scotland",$C$5="Operations cancelled for clinical reasons"),
SUMIFS(AllPublicationData!$H:$H,AllPublicationData!$A:$A,'Publication Table'!$B173,AllPublicationData!$B:$B,'Publication Table'!K$7),
IF(AND($C$4="NHS Scotland",$C$5="Operations cancelled for non-clinical/capacity reasons"),
SUMIFS(AllPublicationData!$I:$I,AllPublicationData!$A:$A,'Publication Table'!$B173,AllPublicationData!$B:$B,'Publication Table'!K$7),
IF(AND($C$4="NHS Scotland",$C$5="Cancellations for other reasons"),
SUMIFS(AllPublicationData!$J:$J,AllPublicationData!$A:$A,'Publication Table'!$B173,AllPublicationData!$B:$B,'Publication Table'!K$7)))))))</f>
        <v>0</v>
      </c>
      <c r="L173" s="90">
        <f>IF($C$5="Total Operations",
SUMIFS(AllPublicationData!$E:$E,AllPublicationData!$A:$A,'Publication Table'!$B173,AllPublicationData!$B:$B,'Publication Table'!$C$4,AllPublicationData!$D:$D,'Publication Table'!L$7),
IF('Publication Table'!$C$5="All Cancelled Operations",
SUMIFS(AllPublicationData!$F:$F,AllPublicationData!$A:$A,'Publication Table'!$B173,AllPublicationData!$B:$B,'Publication Table'!$C$4,AllPublicationData!$D:$D,'Publication Table'!L$7),
IF('Publication Table'!$C$5="Operations cancelled by patient",
SUMIFS(AllPublicationData!$G:$G,AllPublicationData!$A:$A,'Publication Table'!$B173,AllPublicationData!$B:$B,'Publication Table'!$C$4,AllPublicationData!$D:$D,'Publication Table'!L$7),
IF('Publication Table'!$C$5="Operations cancelled for clinical reasons",
SUMIFS(AllPublicationData!$H:$H,AllPublicationData!$A:$A,'Publication Table'!$B173,AllPublicationData!$B:$B,'Publication Table'!$C$4,AllPublicationData!$D:$D,'Publication Table'!L$7),
IF('Publication Table'!$C$5="Operations cancelled for non-clinical/capacity reasons",
SUMIFS(AllPublicationData!$I:$I,AllPublicationData!$A:$A,'Publication Table'!$B173,AllPublicationData!$B:$B,'Publication Table'!$C$4,AllPublicationData!$D:$D,'Publication Table'!L$7),
IF('Publication Table'!$C$5="Cancellations for other reasons",
SUMIFS(AllPublicationData!$J:$J,AllPublicationData!$A:$A,'Publication Table'!$B173,AllPublicationData!$B:$B,'Publication Table'!$C$4,AllPublicationData!$D:$D,'Publication Table'!L$7)))))))+
IF(AND($C$4="NHS Scotland",$C$5="Total Operations"),
SUMIFS(AllPublicationData!$E:$E,AllPublicationData!$A:$A,'Publication Table'!$B173,AllPublicationData!$B:$B,'Publication Table'!L$7),
IF(AND($C$4="NHS Scotland",$C$5="All Cancelled Operations"),
SUMIFS(AllPublicationData!$F:$F,AllPublicationData!$A:$A,'Publication Table'!$B173,AllPublicationData!$B:$B,'Publication Table'!L$7),
IF(AND($C$4="NHS Scotland",$C$5="Operations cancelled by patient"),
SUMIFS(AllPublicationData!$G:$G,AllPublicationData!$A:$A,'Publication Table'!$B173,AllPublicationData!$B:$B,'Publication Table'!L$7),
IF(AND($C$4="NHS Scotland",$C$5="Operations cancelled for clinical reasons"),
SUMIFS(AllPublicationData!$H:$H,AllPublicationData!$A:$A,'Publication Table'!$B173,AllPublicationData!$B:$B,'Publication Table'!L$7),
IF(AND($C$4="NHS Scotland",$C$5="Operations cancelled for non-clinical/capacity reasons"),
SUMIFS(AllPublicationData!$I:$I,AllPublicationData!$A:$A,'Publication Table'!$B173,AllPublicationData!$B:$B,'Publication Table'!L$7),
IF(AND($C$4="NHS Scotland",$C$5="Cancellations for other reasons"),
SUMIFS(AllPublicationData!$J:$J,AllPublicationData!$A:$A,'Publication Table'!$B173,AllPublicationData!$B:$B,'Publication Table'!L$7)))))))</f>
        <v>0</v>
      </c>
      <c r="M173" s="90">
        <f>IF($C$5="Total Operations",
SUMIFS(AllPublicationData!$E:$E,AllPublicationData!$A:$A,'Publication Table'!$B173,AllPublicationData!$B:$B,'Publication Table'!$C$4,AllPublicationData!$D:$D,'Publication Table'!M$7),
IF('Publication Table'!$C$5="All Cancelled Operations",
SUMIFS(AllPublicationData!$F:$F,AllPublicationData!$A:$A,'Publication Table'!$B173,AllPublicationData!$B:$B,'Publication Table'!$C$4,AllPublicationData!$D:$D,'Publication Table'!M$7),
IF('Publication Table'!$C$5="Operations cancelled by patient",
SUMIFS(AllPublicationData!$G:$G,AllPublicationData!$A:$A,'Publication Table'!$B173,AllPublicationData!$B:$B,'Publication Table'!$C$4,AllPublicationData!$D:$D,'Publication Table'!M$7),
IF('Publication Table'!$C$5="Operations cancelled for clinical reasons",
SUMIFS(AllPublicationData!$G:$G,AllPublicationData!$A:$A,'Publication Table'!$B173,AllPublicationData!$B:$B,'Publication Table'!$C$4,AllPublicationData!$D:$D,'Publication Table'!M$7),
IF('Publication Table'!$C$5="Operations cancelled for non-clinical/capacity reasons",
SUMIFS(AllPublicationData!$G:$G,AllPublicationData!$A:$A,'Publication Table'!$B173,AllPublicationData!$B:$B,'Publication Table'!$C$4,AllPublicationData!$D:$D,'Publication Table'!M$7),
IF('Publication Table'!$C$5="Cancellations for other reasons",
SUMIFS(AllPublicationData!$G:$G,AllPublicationData!$A:$A,'Publication Table'!$B173,AllPublicationData!$B:$B,'Publication Table'!$C$4,AllPublicationData!$D:$D,'Publication Table'!M$7)))))))+
IF(AND($C$4="NHS Scotland",$C$5="Total Operations"),
SUMIFS(AllPublicationData!$E:$E,AllPublicationData!$A:$A,'Publication Table'!$B173,AllPublicationData!$B:$B,'Publication Table'!M$7),
IF(AND($C$4="NHS Scotland",$C$5="All Cancelled Operations"),
SUMIFS(AllPublicationData!$F:$F,AllPublicationData!$A:$A,'Publication Table'!$B173,AllPublicationData!$B:$B,'Publication Table'!M$7),
IF(AND($C$4="NHS Scotland",$C$5="Operations cancelled by patient"),
SUMIFS(AllPublicationData!$G:$G,AllPublicationData!$A:$A,'Publication Table'!$B173,AllPublicationData!$B:$B,'Publication Table'!M$7),
IF(AND($C$4="NHS Scotland",$C$5="Operations cancelled for clinical reasons"),
SUMIFS(AllPublicationData!$H:$H,AllPublicationData!$A:$A,'Publication Table'!$B173,AllPublicationData!$B:$B,'Publication Table'!M$7),
IF(AND($C$4="NHS Scotland",$C$5="Operations cancelled for non-clinical/capacity reasons"),
SUMIFS(AllPublicationData!$I:$I,AllPublicationData!$A:$A,'Publication Table'!$B173,AllPublicationData!$B:$B,'Publication Table'!M$7),
IF(AND($C$4="NHS Scotland",$C$5="Cancellations for other reasons"),
SUMIFS(AllPublicationData!$J:$J,AllPublicationData!$A:$A,'Publication Table'!$B173,AllPublicationData!$B:$B,'Publication Table'!M$7)))))))</f>
        <v>0</v>
      </c>
      <c r="N173" s="90">
        <f>IF($C$5="Total Operations",
SUMIFS(AllPublicationData!$E:$E,AllPublicationData!$A:$A,'Publication Table'!$B173,AllPublicationData!$B:$B,'Publication Table'!$C$4,AllPublicationData!$D:$D,'Publication Table'!N$7),
IF('Publication Table'!$C$5="All Cancelled Operations",
SUMIFS(AllPublicationData!$F:$F,AllPublicationData!$A:$A,'Publication Table'!$B173,AllPublicationData!$B:$B,'Publication Table'!$C$4,AllPublicationData!$D:$D,'Publication Table'!N$7),
IF('Publication Table'!$C$5="Operations cancelled by patient",
SUMIFS(AllPublicationData!$G:$G,AllPublicationData!$A:$A,'Publication Table'!$B173,AllPublicationData!$B:$B,'Publication Table'!$C$4,AllPublicationData!$D:$D,'Publication Table'!N$7),
IF('Publication Table'!$C$5="Operations cancelled for clinical reasons",
SUMIFS(AllPublicationData!$G:$G,AllPublicationData!$A:$A,'Publication Table'!$B173,AllPublicationData!$B:$B,'Publication Table'!$C$4,AllPublicationData!$D:$D,'Publication Table'!N$7),
IF('Publication Table'!$C$5="Operations cancelled for non-clinical/capacity reasons",
SUMIFS(AllPublicationData!$G:$G,AllPublicationData!$A:$A,'Publication Table'!$B173,AllPublicationData!$B:$B,'Publication Table'!$C$4,AllPublicationData!$D:$D,'Publication Table'!N$7),
IF('Publication Table'!$C$5="Cancellations for other reasons",
SUMIFS(AllPublicationData!$G:$G,AllPublicationData!$A:$A,'Publication Table'!$B173,AllPublicationData!$B:$B,'Publication Table'!$C$4,AllPublicationData!$D:$D,'Publication Table'!N$7)))))))+
IF(AND($C$4="NHS Scotland",$C$5="Total Operations"),
SUMIFS(AllPublicationData!$E:$E,AllPublicationData!$A:$A,'Publication Table'!$B173,AllPublicationData!$B:$B,'Publication Table'!N$7),
IF(AND($C$4="NHS Scotland",$C$5="All Cancelled Operations"),
SUMIFS(AllPublicationData!$F:$F,AllPublicationData!$A:$A,'Publication Table'!$B173,AllPublicationData!$B:$B,'Publication Table'!N$7),
IF(AND($C$4="NHS Scotland",$C$5="Operations cancelled by patient"),
SUMIFS(AllPublicationData!$G:$G,AllPublicationData!$A:$A,'Publication Table'!$B173,AllPublicationData!$B:$B,'Publication Table'!N$7),
IF(AND($C$4="NHS Scotland",$C$5="Operations cancelled for clinical reasons"),
SUMIFS(AllPublicationData!$H:$H,AllPublicationData!$A:$A,'Publication Table'!$B173,AllPublicationData!$B:$B,'Publication Table'!N$7),
IF(AND($C$4="NHS Scotland",$C$5="Operations cancelled for non-clinical/capacity reasons"),
SUMIFS(AllPublicationData!$I:$I,AllPublicationData!$A:$A,'Publication Table'!$B173,AllPublicationData!$B:$B,'Publication Table'!N$7),
IF(AND($C$4="NHS Scotland",$C$5="Cancellations for other reasons"),
SUMIFS(AllPublicationData!$J:$J,AllPublicationData!$A:$A,'Publication Table'!$B173,AllPublicationData!$B:$B,'Publication Table'!N$7)))))))</f>
        <v>0</v>
      </c>
      <c r="O173" s="90">
        <f>IF($C$5="Total Operations",
SUMIFS(AllPublicationData!$E:$E,AllPublicationData!$A:$A,'Publication Table'!$B173,AllPublicationData!$B:$B,'Publication Table'!$C$4,AllPublicationData!$D:$D,'Publication Table'!O$7),
IF('Publication Table'!$C$5="All Cancelled Operations",
SUMIFS(AllPublicationData!$F:$F,AllPublicationData!$A:$A,'Publication Table'!$B173,AllPublicationData!$B:$B,'Publication Table'!$C$4,AllPublicationData!$D:$D,'Publication Table'!O$7),
IF('Publication Table'!$C$5="Operations cancelled by patient",
SUMIFS(AllPublicationData!$G:$G,AllPublicationData!$A:$A,'Publication Table'!$B173,AllPublicationData!$B:$B,'Publication Table'!$C$4,AllPublicationData!$D:$D,'Publication Table'!O$7),
IF('Publication Table'!$C$5="Operations cancelled for clinical reasons",
SUMIFS(AllPublicationData!$G:$G,AllPublicationData!$A:$A,'Publication Table'!$B173,AllPublicationData!$B:$B,'Publication Table'!$C$4,AllPublicationData!$D:$D,'Publication Table'!O$7),
IF('Publication Table'!$C$5="Operations cancelled for non-clinical/capacity reasons",
SUMIFS(AllPublicationData!$G:$G,AllPublicationData!$A:$A,'Publication Table'!$B173,AllPublicationData!$B:$B,'Publication Table'!$C$4,AllPublicationData!$D:$D,'Publication Table'!O$7),
IF('Publication Table'!$C$5="Cancellations for other reasons",
SUMIFS(AllPublicationData!$G:$G,AllPublicationData!$A:$A,'Publication Table'!$B173,AllPublicationData!$B:$B,'Publication Table'!$C$4,AllPublicationData!$D:$D,'Publication Table'!O$7)))))))+
IF(AND($C$4="NHS Scotland",$C$5="Total Operations"),
SUMIFS(AllPublicationData!$E:$E,AllPublicationData!$A:$A,'Publication Table'!$B173,AllPublicationData!$B:$B,'Publication Table'!O$7),
IF(AND($C$4="NHS Scotland",$C$5="All Cancelled Operations"),
SUMIFS(AllPublicationData!$F:$F,AllPublicationData!$A:$A,'Publication Table'!$B173,AllPublicationData!$B:$B,'Publication Table'!O$7),
IF(AND($C$4="NHS Scotland",$C$5="Operations cancelled by patient"),
SUMIFS(AllPublicationData!$G:$G,AllPublicationData!$A:$A,'Publication Table'!$B173,AllPublicationData!$B:$B,'Publication Table'!O$7),
IF(AND($C$4="NHS Scotland",$C$5="Operations cancelled for clinical reasons"),
SUMIFS(AllPublicationData!$H:$H,AllPublicationData!$A:$A,'Publication Table'!$B173,AllPublicationData!$B:$B,'Publication Table'!O$7),
IF(AND($C$4="NHS Scotland",$C$5="Operations cancelled for non-clinical/capacity reasons"),
SUMIFS(AllPublicationData!$I:$I,AllPublicationData!$A:$A,'Publication Table'!$B173,AllPublicationData!$B:$B,'Publication Table'!O$7),
IF(AND($C$4="NHS Scotland",$C$5="Cancellations for other reasons"),
SUMIFS(AllPublicationData!$J:$J,AllPublicationData!$A:$A,'Publication Table'!$B173,AllPublicationData!$B:$B,'Publication Table'!O$7)))))))</f>
        <v>0</v>
      </c>
      <c r="P173" s="90">
        <f>IF($C$5="Total Operations",
SUMIFS(AllPublicationData!$E:$E,AllPublicationData!$A:$A,'Publication Table'!$B173,AllPublicationData!$B:$B,'Publication Table'!$C$4,AllPublicationData!$D:$D,'Publication Table'!P$7),
IF('Publication Table'!$C$5="All Cancelled Operations",
SUMIFS(AllPublicationData!$F:$F,AllPublicationData!$A:$A,'Publication Table'!$B173,AllPublicationData!$B:$B,'Publication Table'!$C$4,AllPublicationData!$D:$D,'Publication Table'!P$7),
IF('Publication Table'!$C$5="Operations cancelled by patient",
SUMIFS(AllPublicationData!$G:$G,AllPublicationData!$A:$A,'Publication Table'!$B173,AllPublicationData!$B:$B,'Publication Table'!$C$4,AllPublicationData!$D:$D,'Publication Table'!P$7),
IF('Publication Table'!$C$5="Operations cancelled for clinical reasons",
SUMIFS(AllPublicationData!$G:$G,AllPublicationData!$A:$A,'Publication Table'!$B173,AllPublicationData!$B:$B,'Publication Table'!$C$4,AllPublicationData!$D:$D,'Publication Table'!P$7),
IF('Publication Table'!$C$5="Operations cancelled for non-clinical/capacity reasons",
SUMIFS(AllPublicationData!$G:$G,AllPublicationData!$A:$A,'Publication Table'!$B173,AllPublicationData!$B:$B,'Publication Table'!$C$4,AllPublicationData!$D:$D,'Publication Table'!P$7),
IF('Publication Table'!$C$5="Cancellations for other reasons",
SUMIFS(AllPublicationData!$G:$G,AllPublicationData!$A:$A,'Publication Table'!$B173,AllPublicationData!$B:$B,'Publication Table'!$C$4,AllPublicationData!$D:$D,'Publication Table'!P$7)))))))+
IF(AND($C$4="NHS Scotland",$C$5="Total Operations"),
SUMIFS(AllPublicationData!$E:$E,AllPublicationData!$A:$A,'Publication Table'!$B173,AllPublicationData!$B:$B,'Publication Table'!P$7),
IF(AND($C$4="NHS Scotland",$C$5="All Cancelled Operations"),
SUMIFS(AllPublicationData!$F:$F,AllPublicationData!$A:$A,'Publication Table'!$B173,AllPublicationData!$B:$B,'Publication Table'!P$7),
IF(AND($C$4="NHS Scotland",$C$5="Operations cancelled by patient"),
SUMIFS(AllPublicationData!$G:$G,AllPublicationData!$A:$A,'Publication Table'!$B173,AllPublicationData!$B:$B,'Publication Table'!P$7),
IF(AND($C$4="NHS Scotland",$C$5="Operations cancelled for clinical reasons"),
SUMIFS(AllPublicationData!$H:$H,AllPublicationData!$A:$A,'Publication Table'!$B173,AllPublicationData!$B:$B,'Publication Table'!P$7),
IF(AND($C$4="NHS Scotland",$C$5="Operations cancelled for non-clinical/capacity reasons"),
SUMIFS(AllPublicationData!$I:$I,AllPublicationData!$A:$A,'Publication Table'!$B173,AllPublicationData!$B:$B,'Publication Table'!P$7),
IF(AND($C$4="NHS Scotland",$C$5="Cancellations for other reasons"),
SUMIFS(AllPublicationData!$J:$J,AllPublicationData!$A:$A,'Publication Table'!$B173,AllPublicationData!$B:$B,'Publication Table'!P$7)))))))</f>
        <v>0</v>
      </c>
      <c r="Q173" s="90">
        <f>IF($C$5="Total Operations",
SUMIFS(AllPublicationData!$E:$E,AllPublicationData!$A:$A,'Publication Table'!$B173,AllPublicationData!$B:$B,'Publication Table'!$C$4,AllPublicationData!$D:$D,'Publication Table'!Q$7),
IF('Publication Table'!$C$5="All Cancelled Operations",
SUMIFS(AllPublicationData!$F:$F,AllPublicationData!$A:$A,'Publication Table'!$B173,AllPublicationData!$B:$B,'Publication Table'!$C$4,AllPublicationData!$D:$D,'Publication Table'!Q$7),
IF('Publication Table'!$C$5="Operations cancelled by patient",
SUMIFS(AllPublicationData!$G:$G,AllPublicationData!$A:$A,'Publication Table'!$B173,AllPublicationData!$B:$B,'Publication Table'!$C$4,AllPublicationData!$D:$D,'Publication Table'!Q$7),
IF('Publication Table'!$C$5="Operations cancelled for clinical reasons",
SUMIFS(AllPublicationData!$G:$G,AllPublicationData!$A:$A,'Publication Table'!$B173,AllPublicationData!$B:$B,'Publication Table'!$C$4,AllPublicationData!$D:$D,'Publication Table'!Q$7),
IF('Publication Table'!$C$5="Operations cancelled for non-clinical/capacity reasons",
SUMIFS(AllPublicationData!$G:$G,AllPublicationData!$A:$A,'Publication Table'!$B173,AllPublicationData!$B:$B,'Publication Table'!$C$4,AllPublicationData!$D:$D,'Publication Table'!Q$7),
IF('Publication Table'!$C$5="Cancellations for other reasons",
SUMIFS(AllPublicationData!$G:$G,AllPublicationData!$A:$A,'Publication Table'!$B173,AllPublicationData!$B:$B,'Publication Table'!$C$4,AllPublicationData!$D:$D,'Publication Table'!Q$7)))))))+
IF(AND($C$4="NHS Scotland",$C$5="Total Operations"),
SUMIFS(AllPublicationData!$E:$E,AllPublicationData!$A:$A,'Publication Table'!$B173,AllPublicationData!$B:$B,'Publication Table'!Q$7),
IF(AND($C$4="NHS Scotland",$C$5="All Cancelled Operations"),
SUMIFS(AllPublicationData!$F:$F,AllPublicationData!$A:$A,'Publication Table'!$B173,AllPublicationData!$B:$B,'Publication Table'!Q$7),
IF(AND($C$4="NHS Scotland",$C$5="Operations cancelled by patient"),
SUMIFS(AllPublicationData!$G:$G,AllPublicationData!$A:$A,'Publication Table'!$B173,AllPublicationData!$B:$B,'Publication Table'!Q$7),
IF(AND($C$4="NHS Scotland",$C$5="Operations cancelled for clinical reasons"),
SUMIFS(AllPublicationData!$H:$H,AllPublicationData!$A:$A,'Publication Table'!$B173,AllPublicationData!$B:$B,'Publication Table'!Q$7),
IF(AND($C$4="NHS Scotland",$C$5="Operations cancelled for non-clinical/capacity reasons"),
SUMIFS(AllPublicationData!$I:$I,AllPublicationData!$A:$A,'Publication Table'!$B173,AllPublicationData!$B:$B,'Publication Table'!Q$7),
IF(AND($C$4="NHS Scotland",$C$5="Cancellations for other reasons"),
SUMIFS(AllPublicationData!$J:$J,AllPublicationData!$A:$A,'Publication Table'!$B173,AllPublicationData!$B:$B,'Publication Table'!Q$7)))))))</f>
        <v>0</v>
      </c>
      <c r="R173" s="90">
        <f>IF($C$5="Total Operations",
SUMIFS(AllPublicationData!$E:$E,AllPublicationData!$A:$A,'Publication Table'!$B173,AllPublicationData!$B:$B,'Publication Table'!$C$4,AllPublicationData!$D:$D,'Publication Table'!R$7),
IF('Publication Table'!$C$5="All Cancelled Operations",
SUMIFS(AllPublicationData!$F:$F,AllPublicationData!$A:$A,'Publication Table'!$B173,AllPublicationData!$B:$B,'Publication Table'!$C$4,AllPublicationData!$D:$D,'Publication Table'!R$7),
IF('Publication Table'!$C$5="Operations cancelled by patient",
SUMIFS(AllPublicationData!$G:$G,AllPublicationData!$A:$A,'Publication Table'!$B173,AllPublicationData!$B:$B,'Publication Table'!$C$4,AllPublicationData!$D:$D,'Publication Table'!R$7),
IF('Publication Table'!$C$5="Operations cancelled for clinical reasons",
SUMIFS(AllPublicationData!$G:$G,AllPublicationData!$A:$A,'Publication Table'!$B173,AllPublicationData!$B:$B,'Publication Table'!$C$4,AllPublicationData!$D:$D,'Publication Table'!R$7),
IF('Publication Table'!$C$5="Operations cancelled for non-clinical/capacity reasons",
SUMIFS(AllPublicationData!$G:$G,AllPublicationData!$A:$A,'Publication Table'!$B173,AllPublicationData!$B:$B,'Publication Table'!$C$4,AllPublicationData!$D:$D,'Publication Table'!R$7),
IF('Publication Table'!$C$5="Cancellations for other reasons",
SUMIFS(AllPublicationData!$G:$G,AllPublicationData!$A:$A,'Publication Table'!$B173,AllPublicationData!$B:$B,'Publication Table'!$C$4,AllPublicationData!$D:$D,'Publication Table'!R$7)))))))+
IF(AND($C$4="NHS Scotland",$C$5="Total Operations"),
SUMIFS(AllPublicationData!$E:$E,AllPublicationData!$A:$A,'Publication Table'!$B173,AllPublicationData!$B:$B,'Publication Table'!R$7),
IF(AND($C$4="NHS Scotland",$C$5="All Cancelled Operations"),
SUMIFS(AllPublicationData!$F:$F,AllPublicationData!$A:$A,'Publication Table'!$B173,AllPublicationData!$B:$B,'Publication Table'!R$7),
IF(AND($C$4="NHS Scotland",$C$5="Operations cancelled by patient"),
SUMIFS(AllPublicationData!$G:$G,AllPublicationData!$A:$A,'Publication Table'!$B173,AllPublicationData!$B:$B,'Publication Table'!R$7),
IF(AND($C$4="NHS Scotland",$C$5="Operations cancelled for clinical reasons"),
SUMIFS(AllPublicationData!$H:$H,AllPublicationData!$A:$A,'Publication Table'!$B173,AllPublicationData!$B:$B,'Publication Table'!R$7),
IF(AND($C$4="NHS Scotland",$C$5="Operations cancelled for non-clinical/capacity reasons"),
SUMIFS(AllPublicationData!$I:$I,AllPublicationData!$A:$A,'Publication Table'!$B173,AllPublicationData!$B:$B,'Publication Table'!R$7),
IF(AND($C$4="NHS Scotland",$C$5="Cancellations for other reasons"),
SUMIFS(AllPublicationData!$J:$J,AllPublicationData!$A:$A,'Publication Table'!$B173,AllPublicationData!$B:$B,'Publication Table'!R$7)))))))</f>
        <v>0</v>
      </c>
    </row>
    <row r="174" spans="3:18" x14ac:dyDescent="0.35">
      <c r="C174" s="81">
        <f>IF($C$5="Total Operations",
SUMIFS(AllPublicationData!$E:$E,AllPublicationData!$A:$A,'Publication Table'!$B174,AllPublicationData!$B:$B,'Publication Table'!$C$4),
IF('Publication Table'!$C$5="All Cancelled Operations",
SUMIFS(AllPublicationData!$F:$F,AllPublicationData!$A:$A,'Publication Table'!$B174,AllPublicationData!$B:$B,'Publication Table'!$C$4),
IF('Publication Table'!$C$5="Operations cancelled by patient",
SUMIFS(AllPublicationData!$G:$G,AllPublicationData!$A:$A,'Publication Table'!$B174,AllPublicationData!$B:$B,'Publication Table'!$C$4),
IF('Publication Table'!$C$5="Operations cancelled for clinical reasons",
SUMIFS(AllPublicationData!$H:$H,AllPublicationData!$A:$A,'Publication Table'!$B174,AllPublicationData!$B:$B,'Publication Table'!$C$4),
IF('Publication Table'!$C$5="Operations cancelled for non-clinical/capacity reasons",
SUMIFS(AllPublicationData!$I:$I,AllPublicationData!$A:$A,'Publication Table'!$B174,AllPublicationData!$B:$B,'Publication Table'!$C$4),
IF('Publication Table'!$C$5="Cancellations for other reasons",
SUMIFS(AllPublicationData!$J:$J,AllPublicationData!$A:$A,'Publication Table'!$B174,AllPublicationData!$B:$B,'Publication Table'!$C$4)))))))+
IF(AND($C$4="NHS Scotland",$C$5="Total Operations"),
SUMIFS(AllPublicationData!$E:$E,AllPublicationData!$A:$A,'Publication Table'!$B174),
IF(AND($C$4="NHS Scotland",$C$5="All Cancelled Operations"),
SUMIFS(AllPublicationData!$F:$F,AllPublicationData!$A:$A,'Publication Table'!$B174),
IF(AND($C$4="NHS Scotland",$C$5="Operations cancelled by patient"),
SUMIFS(AllPublicationData!$G:$G,AllPublicationData!$A:$A,'Publication Table'!$B174),
IF(AND($C$4="NHS Scotland",$C$5="Operations cancelled for clinical reasons"),
SUMIFS(AllPublicationData!$H:$H,AllPublicationData!$A:$A,'Publication Table'!$B174),
IF(AND($C$4="NHS Scotland",$C$5="Operations cancelled for non-clinical/capacity reasons"),
SUMIFS(AllPublicationData!$I:$I,AllPublicationData!$A:$A,'Publication Table'!$B174),
IF(AND($C$4="NHS Scotland",$C$5="Cancellations for other reasons"),
SUMIFS(AllPublicationData!$J:$J,AllPublicationData!$A:$A,'Publication Table'!$B174)))))))</f>
        <v>0</v>
      </c>
      <c r="D174" s="90">
        <f>IF($C$5="Total Operations",
SUMIFS(AllPublicationData!$E:$E,AllPublicationData!$A:$A,'Publication Table'!$B174,AllPublicationData!$B:$B,'Publication Table'!$C$4,AllPublicationData!$D:$D,'Publication Table'!D$7),
IF('Publication Table'!$C$5="All Cancelled Operations",
SUMIFS(AllPublicationData!$F:$F,AllPublicationData!$A:$A,'Publication Table'!$B174,AllPublicationData!$B:$B,'Publication Table'!$C$4,AllPublicationData!$D:$D,'Publication Table'!D$7),
IF('Publication Table'!$C$5="Operations cancelled by patient",
SUMIFS(AllPublicationData!$G:$G,AllPublicationData!$A:$A,'Publication Table'!$B174,AllPublicationData!$B:$B,'Publication Table'!$C$4,AllPublicationData!$D:$D,'Publication Table'!D$7),
IF('Publication Table'!$C$5="Operations cancelled for clinical reasons",
SUMIFS(AllPublicationData!$H:$H,AllPublicationData!$A:$A,'Publication Table'!$B174,AllPublicationData!$B:$B,'Publication Table'!$C$4,AllPublicationData!$D:$D,'Publication Table'!D$7),
IF('Publication Table'!$C$5="Operations cancelled for non-clinical/capacity reasons",
SUMIFS(AllPublicationData!$I:$I,AllPublicationData!$A:$A,'Publication Table'!$B174,AllPublicationData!$B:$B,'Publication Table'!$C$4,AllPublicationData!$D:$D,'Publication Table'!D$7),
IF('Publication Table'!$C$5="Cancellations for other reasons",
SUMIFS(AllPublicationData!$J:$J,AllPublicationData!$A:$A,'Publication Table'!$B174,AllPublicationData!$B:$B,'Publication Table'!$C$4,AllPublicationData!$D:$D,'Publication Table'!D$7)))))))+
IF(AND($C$4="NHS Scotland",$C$5="Total Operations"),
SUMIFS(AllPublicationData!$E:$E,AllPublicationData!$A:$A,'Publication Table'!$B174,AllPublicationData!$B:$B,'Publication Table'!D$7),
IF(AND($C$4="NHS Scotland",$C$5="All Cancelled Operations"),
SUMIFS(AllPublicationData!$F:$F,AllPublicationData!$A:$A,'Publication Table'!$B174,AllPublicationData!$B:$B,'Publication Table'!D$7),
IF(AND($C$4="NHS Scotland",$C$5="Operations cancelled by patient"),
SUMIFS(AllPublicationData!$G:$G,AllPublicationData!$A:$A,'Publication Table'!$B174,AllPublicationData!$B:$B,'Publication Table'!D$7),
IF(AND($C$4="NHS Scotland",$C$5="Operations cancelled for clinical reasons"),
SUMIFS(AllPublicationData!$H:$H,AllPublicationData!$A:$A,'Publication Table'!$B174,AllPublicationData!$B:$B,'Publication Table'!D$7),
IF(AND($C$4="NHS Scotland",$C$5="Operations cancelled for non-clinical/capacity reasons"),
SUMIFS(AllPublicationData!$I:$I,AllPublicationData!$A:$A,'Publication Table'!$B174,AllPublicationData!$B:$B,'Publication Table'!D$7),
IF(AND($C$4="NHS Scotland",$C$5="Cancellations for other reasons"),
SUMIFS(AllPublicationData!$J:$J,AllPublicationData!$A:$A,'Publication Table'!$B174,AllPublicationData!$B:$B,'Publication Table'!D$7)))))))</f>
        <v>0</v>
      </c>
      <c r="E174" s="90">
        <f>IF($C$5="Total Operations",
SUMIFS(AllPublicationData!$E:$E,AllPublicationData!$A:$A,'Publication Table'!$B174,AllPublicationData!$B:$B,'Publication Table'!$C$4,AllPublicationData!$D:$D,'Publication Table'!E$7),
IF('Publication Table'!$C$5="All Cancelled Operations",
SUMIFS(AllPublicationData!$F:$F,AllPublicationData!$A:$A,'Publication Table'!$B174,AllPublicationData!$B:$B,'Publication Table'!$C$4,AllPublicationData!$D:$D,'Publication Table'!E$7),
IF('Publication Table'!$C$5="Operations cancelled by patient",
SUMIFS(AllPublicationData!$G:$G,AllPublicationData!$A:$A,'Publication Table'!$B174,AllPublicationData!$B:$B,'Publication Table'!$C$4,AllPublicationData!$D:$D,'Publication Table'!E$7),
IF('Publication Table'!$C$5="Operations cancelled for clinical reasons",
SUMIFS(AllPublicationData!$H:$H,AllPublicationData!$A:$A,'Publication Table'!$B174,AllPublicationData!$B:$B,'Publication Table'!$C$4,AllPublicationData!$D:$D,'Publication Table'!E$7),
IF('Publication Table'!$C$5="Operations cancelled for non-clinical/capacity reasons",
SUMIFS(AllPublicationData!$I:$I,AllPublicationData!$A:$A,'Publication Table'!$B174,AllPublicationData!$B:$B,'Publication Table'!$C$4,AllPublicationData!$D:$D,'Publication Table'!E$7),
IF('Publication Table'!$C$5="Cancellations for other reasons",
SUMIFS(AllPublicationData!$J:$J,AllPublicationData!$A:$A,'Publication Table'!$B174,AllPublicationData!$B:$B,'Publication Table'!$C$4,AllPublicationData!$D:$D,'Publication Table'!E$7)))))))+
IF(AND($C$4="NHS Scotland",$C$5="Total Operations"),
SUMIFS(AllPublicationData!$E:$E,AllPublicationData!$A:$A,'Publication Table'!$B174,AllPublicationData!$B:$B,'Publication Table'!E$7),
IF(AND($C$4="NHS Scotland",$C$5="All Cancelled Operations"),
SUMIFS(AllPublicationData!$F:$F,AllPublicationData!$A:$A,'Publication Table'!$B174,AllPublicationData!$B:$B,'Publication Table'!E$7),
IF(AND($C$4="NHS Scotland",$C$5="Operations cancelled by patient"),
SUMIFS(AllPublicationData!$G:$G,AllPublicationData!$A:$A,'Publication Table'!$B174,AllPublicationData!$B:$B,'Publication Table'!E$7),
IF(AND($C$4="NHS Scotland",$C$5="Operations cancelled for clinical reasons"),
SUMIFS(AllPublicationData!$H:$H,AllPublicationData!$A:$A,'Publication Table'!$B174,AllPublicationData!$B:$B,'Publication Table'!E$7),
IF(AND($C$4="NHS Scotland",$C$5="Operations cancelled for non-clinical/capacity reasons"),
SUMIFS(AllPublicationData!$I:$I,AllPublicationData!$A:$A,'Publication Table'!$B174,AllPublicationData!$B:$B,'Publication Table'!E$7),
IF(AND($C$4="NHS Scotland",$C$5="Cancellations for other reasons"),
SUMIFS(AllPublicationData!$J:$J,AllPublicationData!$A:$A,'Publication Table'!$B174,AllPublicationData!$B:$B,'Publication Table'!E$7)))))))</f>
        <v>0</v>
      </c>
      <c r="F174" s="90">
        <f>IF($C$5="Total Operations",
SUMIFS(AllPublicationData!$E:$E,AllPublicationData!$A:$A,'Publication Table'!$B174,AllPublicationData!$B:$B,'Publication Table'!$C$4,AllPublicationData!$D:$D,'Publication Table'!F$7),
IF('Publication Table'!$C$5="All Cancelled Operations",
SUMIFS(AllPublicationData!$F:$F,AllPublicationData!$A:$A,'Publication Table'!$B174,AllPublicationData!$B:$B,'Publication Table'!$C$4,AllPublicationData!$D:$D,'Publication Table'!F$7),
IF('Publication Table'!$C$5="Operations cancelled by patient",
SUMIFS(AllPublicationData!$G:$G,AllPublicationData!$A:$A,'Publication Table'!$B174,AllPublicationData!$B:$B,'Publication Table'!$C$4,AllPublicationData!$D:$D,'Publication Table'!F$7),
IF('Publication Table'!$C$5="Operations cancelled for clinical reasons",
SUMIFS(AllPublicationData!$H:$H,AllPublicationData!$A:$A,'Publication Table'!$B174,AllPublicationData!$B:$B,'Publication Table'!$C$4,AllPublicationData!$D:$D,'Publication Table'!F$7),
IF('Publication Table'!$C$5="Operations cancelled for non-clinical/capacity reasons",
SUMIFS(AllPublicationData!$I:$I,AllPublicationData!$A:$A,'Publication Table'!$B174,AllPublicationData!$B:$B,'Publication Table'!$C$4,AllPublicationData!$D:$D,'Publication Table'!F$7),
IF('Publication Table'!$C$5="Cancellations for other reasons",
SUMIFS(AllPublicationData!$J:$J,AllPublicationData!$A:$A,'Publication Table'!$B174,AllPublicationData!$B:$B,'Publication Table'!$C$4,AllPublicationData!$D:$D,'Publication Table'!F$7)))))))+
IF(AND($C$4="NHS Scotland",$C$5="Total Operations"),
SUMIFS(AllPublicationData!$E:$E,AllPublicationData!$A:$A,'Publication Table'!$B174,AllPublicationData!$B:$B,'Publication Table'!F$7),
IF(AND($C$4="NHS Scotland",$C$5="All Cancelled Operations"),
SUMIFS(AllPublicationData!$F:$F,AllPublicationData!$A:$A,'Publication Table'!$B174,AllPublicationData!$B:$B,'Publication Table'!F$7),
IF(AND($C$4="NHS Scotland",$C$5="Operations cancelled by patient"),
SUMIFS(AllPublicationData!$G:$G,AllPublicationData!$A:$A,'Publication Table'!$B174,AllPublicationData!$B:$B,'Publication Table'!F$7),
IF(AND($C$4="NHS Scotland",$C$5="Operations cancelled for clinical reasons"),
SUMIFS(AllPublicationData!$H:$H,AllPublicationData!$A:$A,'Publication Table'!$B174,AllPublicationData!$B:$B,'Publication Table'!F$7),
IF(AND($C$4="NHS Scotland",$C$5="Operations cancelled for non-clinical/capacity reasons"),
SUMIFS(AllPublicationData!$I:$I,AllPublicationData!$A:$A,'Publication Table'!$B174,AllPublicationData!$B:$B,'Publication Table'!F$7),
IF(AND($C$4="NHS Scotland",$C$5="Cancellations for other reasons"),
SUMIFS(AllPublicationData!$J:$J,AllPublicationData!$A:$A,'Publication Table'!$B174,AllPublicationData!$B:$B,'Publication Table'!F$7)))))))</f>
        <v>0</v>
      </c>
      <c r="G174" s="90">
        <f>IF($C$5="Total Operations",
SUMIFS(AllPublicationData!$E:$E,AllPublicationData!$A:$A,'Publication Table'!$B174,AllPublicationData!$B:$B,'Publication Table'!$C$4,AllPublicationData!$D:$D,'Publication Table'!G$7),
IF('Publication Table'!$C$5="All Cancelled Operations",
SUMIFS(AllPublicationData!$F:$F,AllPublicationData!$A:$A,'Publication Table'!$B174,AllPublicationData!$B:$B,'Publication Table'!$C$4,AllPublicationData!$D:$D,'Publication Table'!G$7),
IF('Publication Table'!$C$5="Operations cancelled by patient",
SUMIFS(AllPublicationData!$G:$G,AllPublicationData!$A:$A,'Publication Table'!$B174,AllPublicationData!$B:$B,'Publication Table'!$C$4,AllPublicationData!$D:$D,'Publication Table'!G$7),
IF('Publication Table'!$C$5="Operations cancelled for clinical reasons",
SUMIFS(AllPublicationData!$H:$H,AllPublicationData!$A:$A,'Publication Table'!$B174,AllPublicationData!$B:$B,'Publication Table'!$C$4,AllPublicationData!$D:$D,'Publication Table'!G$7),
IF('Publication Table'!$C$5="Operations cancelled for non-clinical/capacity reasons",
SUMIFS(AllPublicationData!$I:$I,AllPublicationData!$A:$A,'Publication Table'!$B174,AllPublicationData!$B:$B,'Publication Table'!$C$4,AllPublicationData!$D:$D,'Publication Table'!G$7),
IF('Publication Table'!$C$5="Cancellations for other reasons",
SUMIFS(AllPublicationData!$J:$J,AllPublicationData!$A:$A,'Publication Table'!$B174,AllPublicationData!$B:$B,'Publication Table'!$C$4,AllPublicationData!$D:$D,'Publication Table'!G$7)))))))+
IF(AND($C$4="NHS Scotland",$C$5="Total Operations"),
SUMIFS(AllPublicationData!$E:$E,AllPublicationData!$A:$A,'Publication Table'!$B174,AllPublicationData!$B:$B,'Publication Table'!G$7),
IF(AND($C$4="NHS Scotland",$C$5="All Cancelled Operations"),
SUMIFS(AllPublicationData!$F:$F,AllPublicationData!$A:$A,'Publication Table'!$B174,AllPublicationData!$B:$B,'Publication Table'!G$7),
IF(AND($C$4="NHS Scotland",$C$5="Operations cancelled by patient"),
SUMIFS(AllPublicationData!$G:$G,AllPublicationData!$A:$A,'Publication Table'!$B174,AllPublicationData!$B:$B,'Publication Table'!G$7),
IF(AND($C$4="NHS Scotland",$C$5="Operations cancelled for clinical reasons"),
SUMIFS(AllPublicationData!$H:$H,AllPublicationData!$A:$A,'Publication Table'!$B174,AllPublicationData!$B:$B,'Publication Table'!G$7),
IF(AND($C$4="NHS Scotland",$C$5="Operations cancelled for non-clinical/capacity reasons"),
SUMIFS(AllPublicationData!$I:$I,AllPublicationData!$A:$A,'Publication Table'!$B174,AllPublicationData!$B:$B,'Publication Table'!G$7),
IF(AND($C$4="NHS Scotland",$C$5="Cancellations for other reasons"),
SUMIFS(AllPublicationData!$J:$J,AllPublicationData!$A:$A,'Publication Table'!$B174,AllPublicationData!$B:$B,'Publication Table'!G$7)))))))</f>
        <v>0</v>
      </c>
      <c r="H174" s="90">
        <f>IF($C$5="Total Operations",
SUMIFS(AllPublicationData!$E:$E,AllPublicationData!$A:$A,'Publication Table'!$B174,AllPublicationData!$B:$B,'Publication Table'!$C$4,AllPublicationData!$D:$D,'Publication Table'!H$7),
IF('Publication Table'!$C$5="All Cancelled Operations",
SUMIFS(AllPublicationData!$F:$F,AllPublicationData!$A:$A,'Publication Table'!$B174,AllPublicationData!$B:$B,'Publication Table'!$C$4,AllPublicationData!$D:$D,'Publication Table'!H$7),
IF('Publication Table'!$C$5="Operations cancelled by patient",
SUMIFS(AllPublicationData!$G:$G,AllPublicationData!$A:$A,'Publication Table'!$B174,AllPublicationData!$B:$B,'Publication Table'!$C$4,AllPublicationData!$D:$D,'Publication Table'!H$7),
IF('Publication Table'!$C$5="Operations cancelled for clinical reasons",
SUMIFS(AllPublicationData!$H:$H,AllPublicationData!$A:$A,'Publication Table'!$B174,AllPublicationData!$B:$B,'Publication Table'!$C$4,AllPublicationData!$D:$D,'Publication Table'!H$7),
IF('Publication Table'!$C$5="Operations cancelled for non-clinical/capacity reasons",
SUMIFS(AllPublicationData!$I:$I,AllPublicationData!$A:$A,'Publication Table'!$B174,AllPublicationData!$B:$B,'Publication Table'!$C$4,AllPublicationData!$D:$D,'Publication Table'!H$7),
IF('Publication Table'!$C$5="Cancellations for other reasons",
SUMIFS(AllPublicationData!$J:$J,AllPublicationData!$A:$A,'Publication Table'!$B174,AllPublicationData!$B:$B,'Publication Table'!$C$4,AllPublicationData!$D:$D,'Publication Table'!H$7)))))))+
IF(AND($C$4="NHS Scotland",$C$5="Total Operations"),
SUMIFS(AllPublicationData!$E:$E,AllPublicationData!$A:$A,'Publication Table'!$B174,AllPublicationData!$B:$B,'Publication Table'!H$7),
IF(AND($C$4="NHS Scotland",$C$5="All Cancelled Operations"),
SUMIFS(AllPublicationData!$F:$F,AllPublicationData!$A:$A,'Publication Table'!$B174,AllPublicationData!$B:$B,'Publication Table'!H$7),
IF(AND($C$4="NHS Scotland",$C$5="Operations cancelled by patient"),
SUMIFS(AllPublicationData!$G:$G,AllPublicationData!$A:$A,'Publication Table'!$B174,AllPublicationData!$B:$B,'Publication Table'!H$7),
IF(AND($C$4="NHS Scotland",$C$5="Operations cancelled for clinical reasons"),
SUMIFS(AllPublicationData!$H:$H,AllPublicationData!$A:$A,'Publication Table'!$B174,AllPublicationData!$B:$B,'Publication Table'!H$7),
IF(AND($C$4="NHS Scotland",$C$5="Operations cancelled for non-clinical/capacity reasons"),
SUMIFS(AllPublicationData!$I:$I,AllPublicationData!$A:$A,'Publication Table'!$B174,AllPublicationData!$B:$B,'Publication Table'!H$7),
IF(AND($C$4="NHS Scotland",$C$5="Cancellations for other reasons"),
SUMIFS(AllPublicationData!$J:$J,AllPublicationData!$A:$A,'Publication Table'!$B174,AllPublicationData!$B:$B,'Publication Table'!H$7)))))))</f>
        <v>0</v>
      </c>
      <c r="I174" s="90">
        <f>IF($C$5="Total Operations",
SUMIFS(AllPublicationData!$E:$E,AllPublicationData!$A:$A,'Publication Table'!$B174,AllPublicationData!$B:$B,'Publication Table'!$C$4,AllPublicationData!$D:$D,'Publication Table'!I$7),
IF('Publication Table'!$C$5="All Cancelled Operations",
SUMIFS(AllPublicationData!$F:$F,AllPublicationData!$A:$A,'Publication Table'!$B174,AllPublicationData!$B:$B,'Publication Table'!$C$4,AllPublicationData!$D:$D,'Publication Table'!I$7),
IF('Publication Table'!$C$5="Operations cancelled by patient",
SUMIFS(AllPublicationData!$G:$G,AllPublicationData!$A:$A,'Publication Table'!$B174,AllPublicationData!$B:$B,'Publication Table'!$C$4,AllPublicationData!$D:$D,'Publication Table'!I$7),
IF('Publication Table'!$C$5="Operations cancelled for clinical reasons",
SUMIFS(AllPublicationData!$H:$H,AllPublicationData!$A:$A,'Publication Table'!$B174,AllPublicationData!$B:$B,'Publication Table'!$C$4,AllPublicationData!$D:$D,'Publication Table'!I$7),
IF('Publication Table'!$C$5="Operations cancelled for non-clinical/capacity reasons",
SUMIFS(AllPublicationData!$I:$I,AllPublicationData!$A:$A,'Publication Table'!$B174,AllPublicationData!$B:$B,'Publication Table'!$C$4,AllPublicationData!$D:$D,'Publication Table'!I$7),
IF('Publication Table'!$C$5="Cancellations for other reasons",
SUMIFS(AllPublicationData!$J:$J,AllPublicationData!$A:$A,'Publication Table'!$B174,AllPublicationData!$B:$B,'Publication Table'!$C$4,AllPublicationData!$D:$D,'Publication Table'!I$7)))))))+
IF(AND($C$4="NHS Scotland",$C$5="Total Operations"),
SUMIFS(AllPublicationData!$E:$E,AllPublicationData!$A:$A,'Publication Table'!$B174,AllPublicationData!$B:$B,'Publication Table'!I$7),
IF(AND($C$4="NHS Scotland",$C$5="All Cancelled Operations"),
SUMIFS(AllPublicationData!$F:$F,AllPublicationData!$A:$A,'Publication Table'!$B174,AllPublicationData!$B:$B,'Publication Table'!I$7),
IF(AND($C$4="NHS Scotland",$C$5="Operations cancelled by patient"),
SUMIFS(AllPublicationData!$G:$G,AllPublicationData!$A:$A,'Publication Table'!$B174,AllPublicationData!$B:$B,'Publication Table'!I$7),
IF(AND($C$4="NHS Scotland",$C$5="Operations cancelled for clinical reasons"),
SUMIFS(AllPublicationData!$H:$H,AllPublicationData!$A:$A,'Publication Table'!$B174,AllPublicationData!$B:$B,'Publication Table'!I$7),
IF(AND($C$4="NHS Scotland",$C$5="Operations cancelled for non-clinical/capacity reasons"),
SUMIFS(AllPublicationData!$I:$I,AllPublicationData!$A:$A,'Publication Table'!$B174,AllPublicationData!$B:$B,'Publication Table'!I$7),
IF(AND($C$4="NHS Scotland",$C$5="Cancellations for other reasons"),
SUMIFS(AllPublicationData!$J:$J,AllPublicationData!$A:$A,'Publication Table'!$B174,AllPublicationData!$B:$B,'Publication Table'!I$7)))))))</f>
        <v>0</v>
      </c>
      <c r="J174" s="90">
        <f>IF($C$5="Total Operations",
SUMIFS(AllPublicationData!$E:$E,AllPublicationData!$A:$A,'Publication Table'!$B174,AllPublicationData!$B:$B,'Publication Table'!$C$4,AllPublicationData!$D:$D,'Publication Table'!J$7),
IF('Publication Table'!$C$5="All Cancelled Operations",
SUMIFS(AllPublicationData!$F:$F,AllPublicationData!$A:$A,'Publication Table'!$B174,AllPublicationData!$B:$B,'Publication Table'!$C$4,AllPublicationData!$D:$D,'Publication Table'!J$7),
IF('Publication Table'!$C$5="Operations cancelled by patient",
SUMIFS(AllPublicationData!$G:$G,AllPublicationData!$A:$A,'Publication Table'!$B174,AllPublicationData!$B:$B,'Publication Table'!$C$4,AllPublicationData!$D:$D,'Publication Table'!J$7),
IF('Publication Table'!$C$5="Operations cancelled for clinical reasons",
SUMIFS(AllPublicationData!$H:$H,AllPublicationData!$A:$A,'Publication Table'!$B174,AllPublicationData!$B:$B,'Publication Table'!$C$4,AllPublicationData!$D:$D,'Publication Table'!J$7),
IF('Publication Table'!$C$5="Operations cancelled for non-clinical/capacity reasons",
SUMIFS(AllPublicationData!$I:$I,AllPublicationData!$A:$A,'Publication Table'!$B174,AllPublicationData!$B:$B,'Publication Table'!$C$4,AllPublicationData!$D:$D,'Publication Table'!J$7),
IF('Publication Table'!$C$5="Cancellations for other reasons",
SUMIFS(AllPublicationData!$J:$J,AllPublicationData!$A:$A,'Publication Table'!$B174,AllPublicationData!$B:$B,'Publication Table'!$C$4,AllPublicationData!$D:$D,'Publication Table'!J$7)))))))+
IF(AND($C$4="NHS Scotland",$C$5="Total Operations"),
SUMIFS(AllPublicationData!$E:$E,AllPublicationData!$A:$A,'Publication Table'!$B174,AllPublicationData!$B:$B,'Publication Table'!J$7),
IF(AND($C$4="NHS Scotland",$C$5="All Cancelled Operations"),
SUMIFS(AllPublicationData!$F:$F,AllPublicationData!$A:$A,'Publication Table'!$B174,AllPublicationData!$B:$B,'Publication Table'!J$7),
IF(AND($C$4="NHS Scotland",$C$5="Operations cancelled by patient"),
SUMIFS(AllPublicationData!$G:$G,AllPublicationData!$A:$A,'Publication Table'!$B174,AllPublicationData!$B:$B,'Publication Table'!J$7),
IF(AND($C$4="NHS Scotland",$C$5="Operations cancelled for clinical reasons"),
SUMIFS(AllPublicationData!$H:$H,AllPublicationData!$A:$A,'Publication Table'!$B174,AllPublicationData!$B:$B,'Publication Table'!J$7),
IF(AND($C$4="NHS Scotland",$C$5="Operations cancelled for non-clinical/capacity reasons"),
SUMIFS(AllPublicationData!$I:$I,AllPublicationData!$A:$A,'Publication Table'!$B174,AllPublicationData!$B:$B,'Publication Table'!J$7),
IF(AND($C$4="NHS Scotland",$C$5="Cancellations for other reasons"),
SUMIFS(AllPublicationData!$J:$J,AllPublicationData!$A:$A,'Publication Table'!$B174,AllPublicationData!$B:$B,'Publication Table'!J$7)))))))</f>
        <v>0</v>
      </c>
      <c r="K174" s="90">
        <f>IF($C$5="Total Operations",
SUMIFS(AllPublicationData!$E:$E,AllPublicationData!$A:$A,'Publication Table'!$B174,AllPublicationData!$B:$B,'Publication Table'!$C$4,AllPublicationData!$D:$D,'Publication Table'!K$7),
IF('Publication Table'!$C$5="All Cancelled Operations",
SUMIFS(AllPublicationData!$F:$F,AllPublicationData!$A:$A,'Publication Table'!$B174,AllPublicationData!$B:$B,'Publication Table'!$C$4,AllPublicationData!$D:$D,'Publication Table'!K$7),
IF('Publication Table'!$C$5="Operations cancelled by patient",
SUMIFS(AllPublicationData!$G:$G,AllPublicationData!$A:$A,'Publication Table'!$B174,AllPublicationData!$B:$B,'Publication Table'!$C$4,AllPublicationData!$D:$D,'Publication Table'!K$7),
IF('Publication Table'!$C$5="Operations cancelled for clinical reasons",
SUMIFS(AllPublicationData!$H:$H,AllPublicationData!$A:$A,'Publication Table'!$B174,AllPublicationData!$B:$B,'Publication Table'!$C$4,AllPublicationData!$D:$D,'Publication Table'!K$7),
IF('Publication Table'!$C$5="Operations cancelled for non-clinical/capacity reasons",
SUMIFS(AllPublicationData!$I:$I,AllPublicationData!$A:$A,'Publication Table'!$B174,AllPublicationData!$B:$B,'Publication Table'!$C$4,AllPublicationData!$D:$D,'Publication Table'!K$7),
IF('Publication Table'!$C$5="Cancellations for other reasons",
SUMIFS(AllPublicationData!$J:$J,AllPublicationData!$A:$A,'Publication Table'!$B174,AllPublicationData!$B:$B,'Publication Table'!$C$4,AllPublicationData!$D:$D,'Publication Table'!K$7)))))))+
IF(AND($C$4="NHS Scotland",$C$5="Total Operations"),
SUMIFS(AllPublicationData!$E:$E,AllPublicationData!$A:$A,'Publication Table'!$B174,AllPublicationData!$B:$B,'Publication Table'!K$7),
IF(AND($C$4="NHS Scotland",$C$5="All Cancelled Operations"),
SUMIFS(AllPublicationData!$F:$F,AllPublicationData!$A:$A,'Publication Table'!$B174,AllPublicationData!$B:$B,'Publication Table'!K$7),
IF(AND($C$4="NHS Scotland",$C$5="Operations cancelled by patient"),
SUMIFS(AllPublicationData!$G:$G,AllPublicationData!$A:$A,'Publication Table'!$B174,AllPublicationData!$B:$B,'Publication Table'!K$7),
IF(AND($C$4="NHS Scotland",$C$5="Operations cancelled for clinical reasons"),
SUMIFS(AllPublicationData!$H:$H,AllPublicationData!$A:$A,'Publication Table'!$B174,AllPublicationData!$B:$B,'Publication Table'!K$7),
IF(AND($C$4="NHS Scotland",$C$5="Operations cancelled for non-clinical/capacity reasons"),
SUMIFS(AllPublicationData!$I:$I,AllPublicationData!$A:$A,'Publication Table'!$B174,AllPublicationData!$B:$B,'Publication Table'!K$7),
IF(AND($C$4="NHS Scotland",$C$5="Cancellations for other reasons"),
SUMIFS(AllPublicationData!$J:$J,AllPublicationData!$A:$A,'Publication Table'!$B174,AllPublicationData!$B:$B,'Publication Table'!K$7)))))))</f>
        <v>0</v>
      </c>
      <c r="L174" s="90">
        <f>IF($C$5="Total Operations",
SUMIFS(AllPublicationData!$E:$E,AllPublicationData!$A:$A,'Publication Table'!$B174,AllPublicationData!$B:$B,'Publication Table'!$C$4,AllPublicationData!$D:$D,'Publication Table'!L$7),
IF('Publication Table'!$C$5="All Cancelled Operations",
SUMIFS(AllPublicationData!$F:$F,AllPublicationData!$A:$A,'Publication Table'!$B174,AllPublicationData!$B:$B,'Publication Table'!$C$4,AllPublicationData!$D:$D,'Publication Table'!L$7),
IF('Publication Table'!$C$5="Operations cancelled by patient",
SUMIFS(AllPublicationData!$G:$G,AllPublicationData!$A:$A,'Publication Table'!$B174,AllPublicationData!$B:$B,'Publication Table'!$C$4,AllPublicationData!$D:$D,'Publication Table'!L$7),
IF('Publication Table'!$C$5="Operations cancelled for clinical reasons",
SUMIFS(AllPublicationData!$H:$H,AllPublicationData!$A:$A,'Publication Table'!$B174,AllPublicationData!$B:$B,'Publication Table'!$C$4,AllPublicationData!$D:$D,'Publication Table'!L$7),
IF('Publication Table'!$C$5="Operations cancelled for non-clinical/capacity reasons",
SUMIFS(AllPublicationData!$I:$I,AllPublicationData!$A:$A,'Publication Table'!$B174,AllPublicationData!$B:$B,'Publication Table'!$C$4,AllPublicationData!$D:$D,'Publication Table'!L$7),
IF('Publication Table'!$C$5="Cancellations for other reasons",
SUMIFS(AllPublicationData!$J:$J,AllPublicationData!$A:$A,'Publication Table'!$B174,AllPublicationData!$B:$B,'Publication Table'!$C$4,AllPublicationData!$D:$D,'Publication Table'!L$7)))))))+
IF(AND($C$4="NHS Scotland",$C$5="Total Operations"),
SUMIFS(AllPublicationData!$E:$E,AllPublicationData!$A:$A,'Publication Table'!$B174,AllPublicationData!$B:$B,'Publication Table'!L$7),
IF(AND($C$4="NHS Scotland",$C$5="All Cancelled Operations"),
SUMIFS(AllPublicationData!$F:$F,AllPublicationData!$A:$A,'Publication Table'!$B174,AllPublicationData!$B:$B,'Publication Table'!L$7),
IF(AND($C$4="NHS Scotland",$C$5="Operations cancelled by patient"),
SUMIFS(AllPublicationData!$G:$G,AllPublicationData!$A:$A,'Publication Table'!$B174,AllPublicationData!$B:$B,'Publication Table'!L$7),
IF(AND($C$4="NHS Scotland",$C$5="Operations cancelled for clinical reasons"),
SUMIFS(AllPublicationData!$H:$H,AllPublicationData!$A:$A,'Publication Table'!$B174,AllPublicationData!$B:$B,'Publication Table'!L$7),
IF(AND($C$4="NHS Scotland",$C$5="Operations cancelled for non-clinical/capacity reasons"),
SUMIFS(AllPublicationData!$I:$I,AllPublicationData!$A:$A,'Publication Table'!$B174,AllPublicationData!$B:$B,'Publication Table'!L$7),
IF(AND($C$4="NHS Scotland",$C$5="Cancellations for other reasons"),
SUMIFS(AllPublicationData!$J:$J,AllPublicationData!$A:$A,'Publication Table'!$B174,AllPublicationData!$B:$B,'Publication Table'!L$7)))))))</f>
        <v>0</v>
      </c>
      <c r="M174" s="90">
        <f>IF($C$5="Total Operations",
SUMIFS(AllPublicationData!$E:$E,AllPublicationData!$A:$A,'Publication Table'!$B174,AllPublicationData!$B:$B,'Publication Table'!$C$4,AllPublicationData!$D:$D,'Publication Table'!M$7),
IF('Publication Table'!$C$5="All Cancelled Operations",
SUMIFS(AllPublicationData!$F:$F,AllPublicationData!$A:$A,'Publication Table'!$B174,AllPublicationData!$B:$B,'Publication Table'!$C$4,AllPublicationData!$D:$D,'Publication Table'!M$7),
IF('Publication Table'!$C$5="Operations cancelled by patient",
SUMIFS(AllPublicationData!$G:$G,AllPublicationData!$A:$A,'Publication Table'!$B174,AllPublicationData!$B:$B,'Publication Table'!$C$4,AllPublicationData!$D:$D,'Publication Table'!M$7),
IF('Publication Table'!$C$5="Operations cancelled for clinical reasons",
SUMIFS(AllPublicationData!$G:$G,AllPublicationData!$A:$A,'Publication Table'!$B174,AllPublicationData!$B:$B,'Publication Table'!$C$4,AllPublicationData!$D:$D,'Publication Table'!M$7),
IF('Publication Table'!$C$5="Operations cancelled for non-clinical/capacity reasons",
SUMIFS(AllPublicationData!$G:$G,AllPublicationData!$A:$A,'Publication Table'!$B174,AllPublicationData!$B:$B,'Publication Table'!$C$4,AllPublicationData!$D:$D,'Publication Table'!M$7),
IF('Publication Table'!$C$5="Cancellations for other reasons",
SUMIFS(AllPublicationData!$G:$G,AllPublicationData!$A:$A,'Publication Table'!$B174,AllPublicationData!$B:$B,'Publication Table'!$C$4,AllPublicationData!$D:$D,'Publication Table'!M$7)))))))+
IF(AND($C$4="NHS Scotland",$C$5="Total Operations"),
SUMIFS(AllPublicationData!$E:$E,AllPublicationData!$A:$A,'Publication Table'!$B174,AllPublicationData!$B:$B,'Publication Table'!M$7),
IF(AND($C$4="NHS Scotland",$C$5="All Cancelled Operations"),
SUMIFS(AllPublicationData!$F:$F,AllPublicationData!$A:$A,'Publication Table'!$B174,AllPublicationData!$B:$B,'Publication Table'!M$7),
IF(AND($C$4="NHS Scotland",$C$5="Operations cancelled by patient"),
SUMIFS(AllPublicationData!$G:$G,AllPublicationData!$A:$A,'Publication Table'!$B174,AllPublicationData!$B:$B,'Publication Table'!M$7),
IF(AND($C$4="NHS Scotland",$C$5="Operations cancelled for clinical reasons"),
SUMIFS(AllPublicationData!$H:$H,AllPublicationData!$A:$A,'Publication Table'!$B174,AllPublicationData!$B:$B,'Publication Table'!M$7),
IF(AND($C$4="NHS Scotland",$C$5="Operations cancelled for non-clinical/capacity reasons"),
SUMIFS(AllPublicationData!$I:$I,AllPublicationData!$A:$A,'Publication Table'!$B174,AllPublicationData!$B:$B,'Publication Table'!M$7),
IF(AND($C$4="NHS Scotland",$C$5="Cancellations for other reasons"),
SUMIFS(AllPublicationData!$J:$J,AllPublicationData!$A:$A,'Publication Table'!$B174,AllPublicationData!$B:$B,'Publication Table'!M$7)))))))</f>
        <v>0</v>
      </c>
      <c r="N174" s="90">
        <f>IF($C$5="Total Operations",
SUMIFS(AllPublicationData!$E:$E,AllPublicationData!$A:$A,'Publication Table'!$B174,AllPublicationData!$B:$B,'Publication Table'!$C$4,AllPublicationData!$D:$D,'Publication Table'!N$7),
IF('Publication Table'!$C$5="All Cancelled Operations",
SUMIFS(AllPublicationData!$F:$F,AllPublicationData!$A:$A,'Publication Table'!$B174,AllPublicationData!$B:$B,'Publication Table'!$C$4,AllPublicationData!$D:$D,'Publication Table'!N$7),
IF('Publication Table'!$C$5="Operations cancelled by patient",
SUMIFS(AllPublicationData!$G:$G,AllPublicationData!$A:$A,'Publication Table'!$B174,AllPublicationData!$B:$B,'Publication Table'!$C$4,AllPublicationData!$D:$D,'Publication Table'!N$7),
IF('Publication Table'!$C$5="Operations cancelled for clinical reasons",
SUMIFS(AllPublicationData!$G:$G,AllPublicationData!$A:$A,'Publication Table'!$B174,AllPublicationData!$B:$B,'Publication Table'!$C$4,AllPublicationData!$D:$D,'Publication Table'!N$7),
IF('Publication Table'!$C$5="Operations cancelled for non-clinical/capacity reasons",
SUMIFS(AllPublicationData!$G:$G,AllPublicationData!$A:$A,'Publication Table'!$B174,AllPublicationData!$B:$B,'Publication Table'!$C$4,AllPublicationData!$D:$D,'Publication Table'!N$7),
IF('Publication Table'!$C$5="Cancellations for other reasons",
SUMIFS(AllPublicationData!$G:$G,AllPublicationData!$A:$A,'Publication Table'!$B174,AllPublicationData!$B:$B,'Publication Table'!$C$4,AllPublicationData!$D:$D,'Publication Table'!N$7)))))))+
IF(AND($C$4="NHS Scotland",$C$5="Total Operations"),
SUMIFS(AllPublicationData!$E:$E,AllPublicationData!$A:$A,'Publication Table'!$B174,AllPublicationData!$B:$B,'Publication Table'!N$7),
IF(AND($C$4="NHS Scotland",$C$5="All Cancelled Operations"),
SUMIFS(AllPublicationData!$F:$F,AllPublicationData!$A:$A,'Publication Table'!$B174,AllPublicationData!$B:$B,'Publication Table'!N$7),
IF(AND($C$4="NHS Scotland",$C$5="Operations cancelled by patient"),
SUMIFS(AllPublicationData!$G:$G,AllPublicationData!$A:$A,'Publication Table'!$B174,AllPublicationData!$B:$B,'Publication Table'!N$7),
IF(AND($C$4="NHS Scotland",$C$5="Operations cancelled for clinical reasons"),
SUMIFS(AllPublicationData!$H:$H,AllPublicationData!$A:$A,'Publication Table'!$B174,AllPublicationData!$B:$B,'Publication Table'!N$7),
IF(AND($C$4="NHS Scotland",$C$5="Operations cancelled for non-clinical/capacity reasons"),
SUMIFS(AllPublicationData!$I:$I,AllPublicationData!$A:$A,'Publication Table'!$B174,AllPublicationData!$B:$B,'Publication Table'!N$7),
IF(AND($C$4="NHS Scotland",$C$5="Cancellations for other reasons"),
SUMIFS(AllPublicationData!$J:$J,AllPublicationData!$A:$A,'Publication Table'!$B174,AllPublicationData!$B:$B,'Publication Table'!N$7)))))))</f>
        <v>0</v>
      </c>
      <c r="O174" s="90">
        <f>IF($C$5="Total Operations",
SUMIFS(AllPublicationData!$E:$E,AllPublicationData!$A:$A,'Publication Table'!$B174,AllPublicationData!$B:$B,'Publication Table'!$C$4,AllPublicationData!$D:$D,'Publication Table'!O$7),
IF('Publication Table'!$C$5="All Cancelled Operations",
SUMIFS(AllPublicationData!$F:$F,AllPublicationData!$A:$A,'Publication Table'!$B174,AllPublicationData!$B:$B,'Publication Table'!$C$4,AllPublicationData!$D:$D,'Publication Table'!O$7),
IF('Publication Table'!$C$5="Operations cancelled by patient",
SUMIFS(AllPublicationData!$G:$G,AllPublicationData!$A:$A,'Publication Table'!$B174,AllPublicationData!$B:$B,'Publication Table'!$C$4,AllPublicationData!$D:$D,'Publication Table'!O$7),
IF('Publication Table'!$C$5="Operations cancelled for clinical reasons",
SUMIFS(AllPublicationData!$G:$G,AllPublicationData!$A:$A,'Publication Table'!$B174,AllPublicationData!$B:$B,'Publication Table'!$C$4,AllPublicationData!$D:$D,'Publication Table'!O$7),
IF('Publication Table'!$C$5="Operations cancelled for non-clinical/capacity reasons",
SUMIFS(AllPublicationData!$G:$G,AllPublicationData!$A:$A,'Publication Table'!$B174,AllPublicationData!$B:$B,'Publication Table'!$C$4,AllPublicationData!$D:$D,'Publication Table'!O$7),
IF('Publication Table'!$C$5="Cancellations for other reasons",
SUMIFS(AllPublicationData!$G:$G,AllPublicationData!$A:$A,'Publication Table'!$B174,AllPublicationData!$B:$B,'Publication Table'!$C$4,AllPublicationData!$D:$D,'Publication Table'!O$7)))))))+
IF(AND($C$4="NHS Scotland",$C$5="Total Operations"),
SUMIFS(AllPublicationData!$E:$E,AllPublicationData!$A:$A,'Publication Table'!$B174,AllPublicationData!$B:$B,'Publication Table'!O$7),
IF(AND($C$4="NHS Scotland",$C$5="All Cancelled Operations"),
SUMIFS(AllPublicationData!$F:$F,AllPublicationData!$A:$A,'Publication Table'!$B174,AllPublicationData!$B:$B,'Publication Table'!O$7),
IF(AND($C$4="NHS Scotland",$C$5="Operations cancelled by patient"),
SUMIFS(AllPublicationData!$G:$G,AllPublicationData!$A:$A,'Publication Table'!$B174,AllPublicationData!$B:$B,'Publication Table'!O$7),
IF(AND($C$4="NHS Scotland",$C$5="Operations cancelled for clinical reasons"),
SUMIFS(AllPublicationData!$H:$H,AllPublicationData!$A:$A,'Publication Table'!$B174,AllPublicationData!$B:$B,'Publication Table'!O$7),
IF(AND($C$4="NHS Scotland",$C$5="Operations cancelled for non-clinical/capacity reasons"),
SUMIFS(AllPublicationData!$I:$I,AllPublicationData!$A:$A,'Publication Table'!$B174,AllPublicationData!$B:$B,'Publication Table'!O$7),
IF(AND($C$4="NHS Scotland",$C$5="Cancellations for other reasons"),
SUMIFS(AllPublicationData!$J:$J,AllPublicationData!$A:$A,'Publication Table'!$B174,AllPublicationData!$B:$B,'Publication Table'!O$7)))))))</f>
        <v>0</v>
      </c>
      <c r="P174" s="90">
        <f>IF($C$5="Total Operations",
SUMIFS(AllPublicationData!$E:$E,AllPublicationData!$A:$A,'Publication Table'!$B174,AllPublicationData!$B:$B,'Publication Table'!$C$4,AllPublicationData!$D:$D,'Publication Table'!P$7),
IF('Publication Table'!$C$5="All Cancelled Operations",
SUMIFS(AllPublicationData!$F:$F,AllPublicationData!$A:$A,'Publication Table'!$B174,AllPublicationData!$B:$B,'Publication Table'!$C$4,AllPublicationData!$D:$D,'Publication Table'!P$7),
IF('Publication Table'!$C$5="Operations cancelled by patient",
SUMIFS(AllPublicationData!$G:$G,AllPublicationData!$A:$A,'Publication Table'!$B174,AllPublicationData!$B:$B,'Publication Table'!$C$4,AllPublicationData!$D:$D,'Publication Table'!P$7),
IF('Publication Table'!$C$5="Operations cancelled for clinical reasons",
SUMIFS(AllPublicationData!$G:$G,AllPublicationData!$A:$A,'Publication Table'!$B174,AllPublicationData!$B:$B,'Publication Table'!$C$4,AllPublicationData!$D:$D,'Publication Table'!P$7),
IF('Publication Table'!$C$5="Operations cancelled for non-clinical/capacity reasons",
SUMIFS(AllPublicationData!$G:$G,AllPublicationData!$A:$A,'Publication Table'!$B174,AllPublicationData!$B:$B,'Publication Table'!$C$4,AllPublicationData!$D:$D,'Publication Table'!P$7),
IF('Publication Table'!$C$5="Cancellations for other reasons",
SUMIFS(AllPublicationData!$G:$G,AllPublicationData!$A:$A,'Publication Table'!$B174,AllPublicationData!$B:$B,'Publication Table'!$C$4,AllPublicationData!$D:$D,'Publication Table'!P$7)))))))+
IF(AND($C$4="NHS Scotland",$C$5="Total Operations"),
SUMIFS(AllPublicationData!$E:$E,AllPublicationData!$A:$A,'Publication Table'!$B174,AllPublicationData!$B:$B,'Publication Table'!P$7),
IF(AND($C$4="NHS Scotland",$C$5="All Cancelled Operations"),
SUMIFS(AllPublicationData!$F:$F,AllPublicationData!$A:$A,'Publication Table'!$B174,AllPublicationData!$B:$B,'Publication Table'!P$7),
IF(AND($C$4="NHS Scotland",$C$5="Operations cancelled by patient"),
SUMIFS(AllPublicationData!$G:$G,AllPublicationData!$A:$A,'Publication Table'!$B174,AllPublicationData!$B:$B,'Publication Table'!P$7),
IF(AND($C$4="NHS Scotland",$C$5="Operations cancelled for clinical reasons"),
SUMIFS(AllPublicationData!$H:$H,AllPublicationData!$A:$A,'Publication Table'!$B174,AllPublicationData!$B:$B,'Publication Table'!P$7),
IF(AND($C$4="NHS Scotland",$C$5="Operations cancelled for non-clinical/capacity reasons"),
SUMIFS(AllPublicationData!$I:$I,AllPublicationData!$A:$A,'Publication Table'!$B174,AllPublicationData!$B:$B,'Publication Table'!P$7),
IF(AND($C$4="NHS Scotland",$C$5="Cancellations for other reasons"),
SUMIFS(AllPublicationData!$J:$J,AllPublicationData!$A:$A,'Publication Table'!$B174,AllPublicationData!$B:$B,'Publication Table'!P$7)))))))</f>
        <v>0</v>
      </c>
      <c r="Q174" s="90">
        <f>IF($C$5="Total Operations",
SUMIFS(AllPublicationData!$E:$E,AllPublicationData!$A:$A,'Publication Table'!$B174,AllPublicationData!$B:$B,'Publication Table'!$C$4,AllPublicationData!$D:$D,'Publication Table'!Q$7),
IF('Publication Table'!$C$5="All Cancelled Operations",
SUMIFS(AllPublicationData!$F:$F,AllPublicationData!$A:$A,'Publication Table'!$B174,AllPublicationData!$B:$B,'Publication Table'!$C$4,AllPublicationData!$D:$D,'Publication Table'!Q$7),
IF('Publication Table'!$C$5="Operations cancelled by patient",
SUMIFS(AllPublicationData!$G:$G,AllPublicationData!$A:$A,'Publication Table'!$B174,AllPublicationData!$B:$B,'Publication Table'!$C$4,AllPublicationData!$D:$D,'Publication Table'!Q$7),
IF('Publication Table'!$C$5="Operations cancelled for clinical reasons",
SUMIFS(AllPublicationData!$G:$G,AllPublicationData!$A:$A,'Publication Table'!$B174,AllPublicationData!$B:$B,'Publication Table'!$C$4,AllPublicationData!$D:$D,'Publication Table'!Q$7),
IF('Publication Table'!$C$5="Operations cancelled for non-clinical/capacity reasons",
SUMIFS(AllPublicationData!$G:$G,AllPublicationData!$A:$A,'Publication Table'!$B174,AllPublicationData!$B:$B,'Publication Table'!$C$4,AllPublicationData!$D:$D,'Publication Table'!Q$7),
IF('Publication Table'!$C$5="Cancellations for other reasons",
SUMIFS(AllPublicationData!$G:$G,AllPublicationData!$A:$A,'Publication Table'!$B174,AllPublicationData!$B:$B,'Publication Table'!$C$4,AllPublicationData!$D:$D,'Publication Table'!Q$7)))))))+
IF(AND($C$4="NHS Scotland",$C$5="Total Operations"),
SUMIFS(AllPublicationData!$E:$E,AllPublicationData!$A:$A,'Publication Table'!$B174,AllPublicationData!$B:$B,'Publication Table'!Q$7),
IF(AND($C$4="NHS Scotland",$C$5="All Cancelled Operations"),
SUMIFS(AllPublicationData!$F:$F,AllPublicationData!$A:$A,'Publication Table'!$B174,AllPublicationData!$B:$B,'Publication Table'!Q$7),
IF(AND($C$4="NHS Scotland",$C$5="Operations cancelled by patient"),
SUMIFS(AllPublicationData!$G:$G,AllPublicationData!$A:$A,'Publication Table'!$B174,AllPublicationData!$B:$B,'Publication Table'!Q$7),
IF(AND($C$4="NHS Scotland",$C$5="Operations cancelled for clinical reasons"),
SUMIFS(AllPublicationData!$H:$H,AllPublicationData!$A:$A,'Publication Table'!$B174,AllPublicationData!$B:$B,'Publication Table'!Q$7),
IF(AND($C$4="NHS Scotland",$C$5="Operations cancelled for non-clinical/capacity reasons"),
SUMIFS(AllPublicationData!$I:$I,AllPublicationData!$A:$A,'Publication Table'!$B174,AllPublicationData!$B:$B,'Publication Table'!Q$7),
IF(AND($C$4="NHS Scotland",$C$5="Cancellations for other reasons"),
SUMIFS(AllPublicationData!$J:$J,AllPublicationData!$A:$A,'Publication Table'!$B174,AllPublicationData!$B:$B,'Publication Table'!Q$7)))))))</f>
        <v>0</v>
      </c>
      <c r="R174" s="90">
        <f>IF($C$5="Total Operations",
SUMIFS(AllPublicationData!$E:$E,AllPublicationData!$A:$A,'Publication Table'!$B174,AllPublicationData!$B:$B,'Publication Table'!$C$4,AllPublicationData!$D:$D,'Publication Table'!R$7),
IF('Publication Table'!$C$5="All Cancelled Operations",
SUMIFS(AllPublicationData!$F:$F,AllPublicationData!$A:$A,'Publication Table'!$B174,AllPublicationData!$B:$B,'Publication Table'!$C$4,AllPublicationData!$D:$D,'Publication Table'!R$7),
IF('Publication Table'!$C$5="Operations cancelled by patient",
SUMIFS(AllPublicationData!$G:$G,AllPublicationData!$A:$A,'Publication Table'!$B174,AllPublicationData!$B:$B,'Publication Table'!$C$4,AllPublicationData!$D:$D,'Publication Table'!R$7),
IF('Publication Table'!$C$5="Operations cancelled for clinical reasons",
SUMIFS(AllPublicationData!$G:$G,AllPublicationData!$A:$A,'Publication Table'!$B174,AllPublicationData!$B:$B,'Publication Table'!$C$4,AllPublicationData!$D:$D,'Publication Table'!R$7),
IF('Publication Table'!$C$5="Operations cancelled for non-clinical/capacity reasons",
SUMIFS(AllPublicationData!$G:$G,AllPublicationData!$A:$A,'Publication Table'!$B174,AllPublicationData!$B:$B,'Publication Table'!$C$4,AllPublicationData!$D:$D,'Publication Table'!R$7),
IF('Publication Table'!$C$5="Cancellations for other reasons",
SUMIFS(AllPublicationData!$G:$G,AllPublicationData!$A:$A,'Publication Table'!$B174,AllPublicationData!$B:$B,'Publication Table'!$C$4,AllPublicationData!$D:$D,'Publication Table'!R$7)))))))+
IF(AND($C$4="NHS Scotland",$C$5="Total Operations"),
SUMIFS(AllPublicationData!$E:$E,AllPublicationData!$A:$A,'Publication Table'!$B174,AllPublicationData!$B:$B,'Publication Table'!R$7),
IF(AND($C$4="NHS Scotland",$C$5="All Cancelled Operations"),
SUMIFS(AllPublicationData!$F:$F,AllPublicationData!$A:$A,'Publication Table'!$B174,AllPublicationData!$B:$B,'Publication Table'!R$7),
IF(AND($C$4="NHS Scotland",$C$5="Operations cancelled by patient"),
SUMIFS(AllPublicationData!$G:$G,AllPublicationData!$A:$A,'Publication Table'!$B174,AllPublicationData!$B:$B,'Publication Table'!R$7),
IF(AND($C$4="NHS Scotland",$C$5="Operations cancelled for clinical reasons"),
SUMIFS(AllPublicationData!$H:$H,AllPublicationData!$A:$A,'Publication Table'!$B174,AllPublicationData!$B:$B,'Publication Table'!R$7),
IF(AND($C$4="NHS Scotland",$C$5="Operations cancelled for non-clinical/capacity reasons"),
SUMIFS(AllPublicationData!$I:$I,AllPublicationData!$A:$A,'Publication Table'!$B174,AllPublicationData!$B:$B,'Publication Table'!R$7),
IF(AND($C$4="NHS Scotland",$C$5="Cancellations for other reasons"),
SUMIFS(AllPublicationData!$J:$J,AllPublicationData!$A:$A,'Publication Table'!$B174,AllPublicationData!$B:$B,'Publication Table'!R$7)))))))</f>
        <v>0</v>
      </c>
    </row>
    <row r="175" spans="3:18" x14ac:dyDescent="0.35">
      <c r="C175" s="81">
        <f>IF($C$5="Total Operations",
SUMIFS(AllPublicationData!$E:$E,AllPublicationData!$A:$A,'Publication Table'!$B175,AllPublicationData!$B:$B,'Publication Table'!$C$4),
IF('Publication Table'!$C$5="All Cancelled Operations",
SUMIFS(AllPublicationData!$F:$F,AllPublicationData!$A:$A,'Publication Table'!$B175,AllPublicationData!$B:$B,'Publication Table'!$C$4),
IF('Publication Table'!$C$5="Operations cancelled by patient",
SUMIFS(AllPublicationData!$G:$G,AllPublicationData!$A:$A,'Publication Table'!$B175,AllPublicationData!$B:$B,'Publication Table'!$C$4),
IF('Publication Table'!$C$5="Operations cancelled for clinical reasons",
SUMIFS(AllPublicationData!$H:$H,AllPublicationData!$A:$A,'Publication Table'!$B175,AllPublicationData!$B:$B,'Publication Table'!$C$4),
IF('Publication Table'!$C$5="Operations cancelled for non-clinical/capacity reasons",
SUMIFS(AllPublicationData!$I:$I,AllPublicationData!$A:$A,'Publication Table'!$B175,AllPublicationData!$B:$B,'Publication Table'!$C$4),
IF('Publication Table'!$C$5="Cancellations for other reasons",
SUMIFS(AllPublicationData!$J:$J,AllPublicationData!$A:$A,'Publication Table'!$B175,AllPublicationData!$B:$B,'Publication Table'!$C$4)))))))+
IF(AND($C$4="NHS Scotland",$C$5="Total Operations"),
SUMIFS(AllPublicationData!$E:$E,AllPublicationData!$A:$A,'Publication Table'!$B175),
IF(AND($C$4="NHS Scotland",$C$5="All Cancelled Operations"),
SUMIFS(AllPublicationData!$F:$F,AllPublicationData!$A:$A,'Publication Table'!$B175),
IF(AND($C$4="NHS Scotland",$C$5="Operations cancelled by patient"),
SUMIFS(AllPublicationData!$G:$G,AllPublicationData!$A:$A,'Publication Table'!$B175),
IF(AND($C$4="NHS Scotland",$C$5="Operations cancelled for clinical reasons"),
SUMIFS(AllPublicationData!$H:$H,AllPublicationData!$A:$A,'Publication Table'!$B175),
IF(AND($C$4="NHS Scotland",$C$5="Operations cancelled for non-clinical/capacity reasons"),
SUMIFS(AllPublicationData!$I:$I,AllPublicationData!$A:$A,'Publication Table'!$B175),
IF(AND($C$4="NHS Scotland",$C$5="Cancellations for other reasons"),
SUMIFS(AllPublicationData!$J:$J,AllPublicationData!$A:$A,'Publication Table'!$B175)))))))</f>
        <v>0</v>
      </c>
      <c r="D175" s="90">
        <f>IF($C$5="Total Operations",
SUMIFS(AllPublicationData!$E:$E,AllPublicationData!$A:$A,'Publication Table'!$B175,AllPublicationData!$B:$B,'Publication Table'!$C$4,AllPublicationData!$D:$D,'Publication Table'!D$7),
IF('Publication Table'!$C$5="All Cancelled Operations",
SUMIFS(AllPublicationData!$F:$F,AllPublicationData!$A:$A,'Publication Table'!$B175,AllPublicationData!$B:$B,'Publication Table'!$C$4,AllPublicationData!$D:$D,'Publication Table'!D$7),
IF('Publication Table'!$C$5="Operations cancelled by patient",
SUMIFS(AllPublicationData!$G:$G,AllPublicationData!$A:$A,'Publication Table'!$B175,AllPublicationData!$B:$B,'Publication Table'!$C$4,AllPublicationData!$D:$D,'Publication Table'!D$7),
IF('Publication Table'!$C$5="Operations cancelled for clinical reasons",
SUMIFS(AllPublicationData!$H:$H,AllPublicationData!$A:$A,'Publication Table'!$B175,AllPublicationData!$B:$B,'Publication Table'!$C$4,AllPublicationData!$D:$D,'Publication Table'!D$7),
IF('Publication Table'!$C$5="Operations cancelled for non-clinical/capacity reasons",
SUMIFS(AllPublicationData!$I:$I,AllPublicationData!$A:$A,'Publication Table'!$B175,AllPublicationData!$B:$B,'Publication Table'!$C$4,AllPublicationData!$D:$D,'Publication Table'!D$7),
IF('Publication Table'!$C$5="Cancellations for other reasons",
SUMIFS(AllPublicationData!$J:$J,AllPublicationData!$A:$A,'Publication Table'!$B175,AllPublicationData!$B:$B,'Publication Table'!$C$4,AllPublicationData!$D:$D,'Publication Table'!D$7)))))))+
IF(AND($C$4="NHS Scotland",$C$5="Total Operations"),
SUMIFS(AllPublicationData!$E:$E,AllPublicationData!$A:$A,'Publication Table'!$B175,AllPublicationData!$B:$B,'Publication Table'!D$7),
IF(AND($C$4="NHS Scotland",$C$5="All Cancelled Operations"),
SUMIFS(AllPublicationData!$F:$F,AllPublicationData!$A:$A,'Publication Table'!$B175,AllPublicationData!$B:$B,'Publication Table'!D$7),
IF(AND($C$4="NHS Scotland",$C$5="Operations cancelled by patient"),
SUMIFS(AllPublicationData!$G:$G,AllPublicationData!$A:$A,'Publication Table'!$B175,AllPublicationData!$B:$B,'Publication Table'!D$7),
IF(AND($C$4="NHS Scotland",$C$5="Operations cancelled for clinical reasons"),
SUMIFS(AllPublicationData!$H:$H,AllPublicationData!$A:$A,'Publication Table'!$B175,AllPublicationData!$B:$B,'Publication Table'!D$7),
IF(AND($C$4="NHS Scotland",$C$5="Operations cancelled for non-clinical/capacity reasons"),
SUMIFS(AllPublicationData!$I:$I,AllPublicationData!$A:$A,'Publication Table'!$B175,AllPublicationData!$B:$B,'Publication Table'!D$7),
IF(AND($C$4="NHS Scotland",$C$5="Cancellations for other reasons"),
SUMIFS(AllPublicationData!$J:$J,AllPublicationData!$A:$A,'Publication Table'!$B175,AllPublicationData!$B:$B,'Publication Table'!D$7)))))))</f>
        <v>0</v>
      </c>
      <c r="E175" s="90">
        <f>IF($C$5="Total Operations",
SUMIFS(AllPublicationData!$E:$E,AllPublicationData!$A:$A,'Publication Table'!$B175,AllPublicationData!$B:$B,'Publication Table'!$C$4,AllPublicationData!$D:$D,'Publication Table'!E$7),
IF('Publication Table'!$C$5="All Cancelled Operations",
SUMIFS(AllPublicationData!$F:$F,AllPublicationData!$A:$A,'Publication Table'!$B175,AllPublicationData!$B:$B,'Publication Table'!$C$4,AllPublicationData!$D:$D,'Publication Table'!E$7),
IF('Publication Table'!$C$5="Operations cancelled by patient",
SUMIFS(AllPublicationData!$G:$G,AllPublicationData!$A:$A,'Publication Table'!$B175,AllPublicationData!$B:$B,'Publication Table'!$C$4,AllPublicationData!$D:$D,'Publication Table'!E$7),
IF('Publication Table'!$C$5="Operations cancelled for clinical reasons",
SUMIFS(AllPublicationData!$H:$H,AllPublicationData!$A:$A,'Publication Table'!$B175,AllPublicationData!$B:$B,'Publication Table'!$C$4,AllPublicationData!$D:$D,'Publication Table'!E$7),
IF('Publication Table'!$C$5="Operations cancelled for non-clinical/capacity reasons",
SUMIFS(AllPublicationData!$I:$I,AllPublicationData!$A:$A,'Publication Table'!$B175,AllPublicationData!$B:$B,'Publication Table'!$C$4,AllPublicationData!$D:$D,'Publication Table'!E$7),
IF('Publication Table'!$C$5="Cancellations for other reasons",
SUMIFS(AllPublicationData!$J:$J,AllPublicationData!$A:$A,'Publication Table'!$B175,AllPublicationData!$B:$B,'Publication Table'!$C$4,AllPublicationData!$D:$D,'Publication Table'!E$7)))))))+
IF(AND($C$4="NHS Scotland",$C$5="Total Operations"),
SUMIFS(AllPublicationData!$E:$E,AllPublicationData!$A:$A,'Publication Table'!$B175,AllPublicationData!$B:$B,'Publication Table'!E$7),
IF(AND($C$4="NHS Scotland",$C$5="All Cancelled Operations"),
SUMIFS(AllPublicationData!$F:$F,AllPublicationData!$A:$A,'Publication Table'!$B175,AllPublicationData!$B:$B,'Publication Table'!E$7),
IF(AND($C$4="NHS Scotland",$C$5="Operations cancelled by patient"),
SUMIFS(AllPublicationData!$G:$G,AllPublicationData!$A:$A,'Publication Table'!$B175,AllPublicationData!$B:$B,'Publication Table'!E$7),
IF(AND($C$4="NHS Scotland",$C$5="Operations cancelled for clinical reasons"),
SUMIFS(AllPublicationData!$H:$H,AllPublicationData!$A:$A,'Publication Table'!$B175,AllPublicationData!$B:$B,'Publication Table'!E$7),
IF(AND($C$4="NHS Scotland",$C$5="Operations cancelled for non-clinical/capacity reasons"),
SUMIFS(AllPublicationData!$I:$I,AllPublicationData!$A:$A,'Publication Table'!$B175,AllPublicationData!$B:$B,'Publication Table'!E$7),
IF(AND($C$4="NHS Scotland",$C$5="Cancellations for other reasons"),
SUMIFS(AllPublicationData!$J:$J,AllPublicationData!$A:$A,'Publication Table'!$B175,AllPublicationData!$B:$B,'Publication Table'!E$7)))))))</f>
        <v>0</v>
      </c>
      <c r="F175" s="90">
        <f>IF($C$5="Total Operations",
SUMIFS(AllPublicationData!$E:$E,AllPublicationData!$A:$A,'Publication Table'!$B175,AllPublicationData!$B:$B,'Publication Table'!$C$4,AllPublicationData!$D:$D,'Publication Table'!F$7),
IF('Publication Table'!$C$5="All Cancelled Operations",
SUMIFS(AllPublicationData!$F:$F,AllPublicationData!$A:$A,'Publication Table'!$B175,AllPublicationData!$B:$B,'Publication Table'!$C$4,AllPublicationData!$D:$D,'Publication Table'!F$7),
IF('Publication Table'!$C$5="Operations cancelled by patient",
SUMIFS(AllPublicationData!$G:$G,AllPublicationData!$A:$A,'Publication Table'!$B175,AllPublicationData!$B:$B,'Publication Table'!$C$4,AllPublicationData!$D:$D,'Publication Table'!F$7),
IF('Publication Table'!$C$5="Operations cancelled for clinical reasons",
SUMIFS(AllPublicationData!$H:$H,AllPublicationData!$A:$A,'Publication Table'!$B175,AllPublicationData!$B:$B,'Publication Table'!$C$4,AllPublicationData!$D:$D,'Publication Table'!F$7),
IF('Publication Table'!$C$5="Operations cancelled for non-clinical/capacity reasons",
SUMIFS(AllPublicationData!$I:$I,AllPublicationData!$A:$A,'Publication Table'!$B175,AllPublicationData!$B:$B,'Publication Table'!$C$4,AllPublicationData!$D:$D,'Publication Table'!F$7),
IF('Publication Table'!$C$5="Cancellations for other reasons",
SUMIFS(AllPublicationData!$J:$J,AllPublicationData!$A:$A,'Publication Table'!$B175,AllPublicationData!$B:$B,'Publication Table'!$C$4,AllPublicationData!$D:$D,'Publication Table'!F$7)))))))+
IF(AND($C$4="NHS Scotland",$C$5="Total Operations"),
SUMIFS(AllPublicationData!$E:$E,AllPublicationData!$A:$A,'Publication Table'!$B175,AllPublicationData!$B:$B,'Publication Table'!F$7),
IF(AND($C$4="NHS Scotland",$C$5="All Cancelled Operations"),
SUMIFS(AllPublicationData!$F:$F,AllPublicationData!$A:$A,'Publication Table'!$B175,AllPublicationData!$B:$B,'Publication Table'!F$7),
IF(AND($C$4="NHS Scotland",$C$5="Operations cancelled by patient"),
SUMIFS(AllPublicationData!$G:$G,AllPublicationData!$A:$A,'Publication Table'!$B175,AllPublicationData!$B:$B,'Publication Table'!F$7),
IF(AND($C$4="NHS Scotland",$C$5="Operations cancelled for clinical reasons"),
SUMIFS(AllPublicationData!$H:$H,AllPublicationData!$A:$A,'Publication Table'!$B175,AllPublicationData!$B:$B,'Publication Table'!F$7),
IF(AND($C$4="NHS Scotland",$C$5="Operations cancelled for non-clinical/capacity reasons"),
SUMIFS(AllPublicationData!$I:$I,AllPublicationData!$A:$A,'Publication Table'!$B175,AllPublicationData!$B:$B,'Publication Table'!F$7),
IF(AND($C$4="NHS Scotland",$C$5="Cancellations for other reasons"),
SUMIFS(AllPublicationData!$J:$J,AllPublicationData!$A:$A,'Publication Table'!$B175,AllPublicationData!$B:$B,'Publication Table'!F$7)))))))</f>
        <v>0</v>
      </c>
      <c r="G175" s="90">
        <f>IF($C$5="Total Operations",
SUMIFS(AllPublicationData!$E:$E,AllPublicationData!$A:$A,'Publication Table'!$B175,AllPublicationData!$B:$B,'Publication Table'!$C$4,AllPublicationData!$D:$D,'Publication Table'!G$7),
IF('Publication Table'!$C$5="All Cancelled Operations",
SUMIFS(AllPublicationData!$F:$F,AllPublicationData!$A:$A,'Publication Table'!$B175,AllPublicationData!$B:$B,'Publication Table'!$C$4,AllPublicationData!$D:$D,'Publication Table'!G$7),
IF('Publication Table'!$C$5="Operations cancelled by patient",
SUMIFS(AllPublicationData!$G:$G,AllPublicationData!$A:$A,'Publication Table'!$B175,AllPublicationData!$B:$B,'Publication Table'!$C$4,AllPublicationData!$D:$D,'Publication Table'!G$7),
IF('Publication Table'!$C$5="Operations cancelled for clinical reasons",
SUMIFS(AllPublicationData!$H:$H,AllPublicationData!$A:$A,'Publication Table'!$B175,AllPublicationData!$B:$B,'Publication Table'!$C$4,AllPublicationData!$D:$D,'Publication Table'!G$7),
IF('Publication Table'!$C$5="Operations cancelled for non-clinical/capacity reasons",
SUMIFS(AllPublicationData!$I:$I,AllPublicationData!$A:$A,'Publication Table'!$B175,AllPublicationData!$B:$B,'Publication Table'!$C$4,AllPublicationData!$D:$D,'Publication Table'!G$7),
IF('Publication Table'!$C$5="Cancellations for other reasons",
SUMIFS(AllPublicationData!$J:$J,AllPublicationData!$A:$A,'Publication Table'!$B175,AllPublicationData!$B:$B,'Publication Table'!$C$4,AllPublicationData!$D:$D,'Publication Table'!G$7)))))))+
IF(AND($C$4="NHS Scotland",$C$5="Total Operations"),
SUMIFS(AllPublicationData!$E:$E,AllPublicationData!$A:$A,'Publication Table'!$B175,AllPublicationData!$B:$B,'Publication Table'!G$7),
IF(AND($C$4="NHS Scotland",$C$5="All Cancelled Operations"),
SUMIFS(AllPublicationData!$F:$F,AllPublicationData!$A:$A,'Publication Table'!$B175,AllPublicationData!$B:$B,'Publication Table'!G$7),
IF(AND($C$4="NHS Scotland",$C$5="Operations cancelled by patient"),
SUMIFS(AllPublicationData!$G:$G,AllPublicationData!$A:$A,'Publication Table'!$B175,AllPublicationData!$B:$B,'Publication Table'!G$7),
IF(AND($C$4="NHS Scotland",$C$5="Operations cancelled for clinical reasons"),
SUMIFS(AllPublicationData!$H:$H,AllPublicationData!$A:$A,'Publication Table'!$B175,AllPublicationData!$B:$B,'Publication Table'!G$7),
IF(AND($C$4="NHS Scotland",$C$5="Operations cancelled for non-clinical/capacity reasons"),
SUMIFS(AllPublicationData!$I:$I,AllPublicationData!$A:$A,'Publication Table'!$B175,AllPublicationData!$B:$B,'Publication Table'!G$7),
IF(AND($C$4="NHS Scotland",$C$5="Cancellations for other reasons"),
SUMIFS(AllPublicationData!$J:$J,AllPublicationData!$A:$A,'Publication Table'!$B175,AllPublicationData!$B:$B,'Publication Table'!G$7)))))))</f>
        <v>0</v>
      </c>
      <c r="H175" s="90">
        <f>IF($C$5="Total Operations",
SUMIFS(AllPublicationData!$E:$E,AllPublicationData!$A:$A,'Publication Table'!$B175,AllPublicationData!$B:$B,'Publication Table'!$C$4,AllPublicationData!$D:$D,'Publication Table'!H$7),
IF('Publication Table'!$C$5="All Cancelled Operations",
SUMIFS(AllPublicationData!$F:$F,AllPublicationData!$A:$A,'Publication Table'!$B175,AllPublicationData!$B:$B,'Publication Table'!$C$4,AllPublicationData!$D:$D,'Publication Table'!H$7),
IF('Publication Table'!$C$5="Operations cancelled by patient",
SUMIFS(AllPublicationData!$G:$G,AllPublicationData!$A:$A,'Publication Table'!$B175,AllPublicationData!$B:$B,'Publication Table'!$C$4,AllPublicationData!$D:$D,'Publication Table'!H$7),
IF('Publication Table'!$C$5="Operations cancelled for clinical reasons",
SUMIFS(AllPublicationData!$H:$H,AllPublicationData!$A:$A,'Publication Table'!$B175,AllPublicationData!$B:$B,'Publication Table'!$C$4,AllPublicationData!$D:$D,'Publication Table'!H$7),
IF('Publication Table'!$C$5="Operations cancelled for non-clinical/capacity reasons",
SUMIFS(AllPublicationData!$I:$I,AllPublicationData!$A:$A,'Publication Table'!$B175,AllPublicationData!$B:$B,'Publication Table'!$C$4,AllPublicationData!$D:$D,'Publication Table'!H$7),
IF('Publication Table'!$C$5="Cancellations for other reasons",
SUMIFS(AllPublicationData!$J:$J,AllPublicationData!$A:$A,'Publication Table'!$B175,AllPublicationData!$B:$B,'Publication Table'!$C$4,AllPublicationData!$D:$D,'Publication Table'!H$7)))))))+
IF(AND($C$4="NHS Scotland",$C$5="Total Operations"),
SUMIFS(AllPublicationData!$E:$E,AllPublicationData!$A:$A,'Publication Table'!$B175,AllPublicationData!$B:$B,'Publication Table'!H$7),
IF(AND($C$4="NHS Scotland",$C$5="All Cancelled Operations"),
SUMIFS(AllPublicationData!$F:$F,AllPublicationData!$A:$A,'Publication Table'!$B175,AllPublicationData!$B:$B,'Publication Table'!H$7),
IF(AND($C$4="NHS Scotland",$C$5="Operations cancelled by patient"),
SUMIFS(AllPublicationData!$G:$G,AllPublicationData!$A:$A,'Publication Table'!$B175,AllPublicationData!$B:$B,'Publication Table'!H$7),
IF(AND($C$4="NHS Scotland",$C$5="Operations cancelled for clinical reasons"),
SUMIFS(AllPublicationData!$H:$H,AllPublicationData!$A:$A,'Publication Table'!$B175,AllPublicationData!$B:$B,'Publication Table'!H$7),
IF(AND($C$4="NHS Scotland",$C$5="Operations cancelled for non-clinical/capacity reasons"),
SUMIFS(AllPublicationData!$I:$I,AllPublicationData!$A:$A,'Publication Table'!$B175,AllPublicationData!$B:$B,'Publication Table'!H$7),
IF(AND($C$4="NHS Scotland",$C$5="Cancellations for other reasons"),
SUMIFS(AllPublicationData!$J:$J,AllPublicationData!$A:$A,'Publication Table'!$B175,AllPublicationData!$B:$B,'Publication Table'!H$7)))))))</f>
        <v>0</v>
      </c>
      <c r="I175" s="90">
        <f>IF($C$5="Total Operations",
SUMIFS(AllPublicationData!$E:$E,AllPublicationData!$A:$A,'Publication Table'!$B175,AllPublicationData!$B:$B,'Publication Table'!$C$4,AllPublicationData!$D:$D,'Publication Table'!I$7),
IF('Publication Table'!$C$5="All Cancelled Operations",
SUMIFS(AllPublicationData!$F:$F,AllPublicationData!$A:$A,'Publication Table'!$B175,AllPublicationData!$B:$B,'Publication Table'!$C$4,AllPublicationData!$D:$D,'Publication Table'!I$7),
IF('Publication Table'!$C$5="Operations cancelled by patient",
SUMIFS(AllPublicationData!$G:$G,AllPublicationData!$A:$A,'Publication Table'!$B175,AllPublicationData!$B:$B,'Publication Table'!$C$4,AllPublicationData!$D:$D,'Publication Table'!I$7),
IF('Publication Table'!$C$5="Operations cancelled for clinical reasons",
SUMIFS(AllPublicationData!$H:$H,AllPublicationData!$A:$A,'Publication Table'!$B175,AllPublicationData!$B:$B,'Publication Table'!$C$4,AllPublicationData!$D:$D,'Publication Table'!I$7),
IF('Publication Table'!$C$5="Operations cancelled for non-clinical/capacity reasons",
SUMIFS(AllPublicationData!$I:$I,AllPublicationData!$A:$A,'Publication Table'!$B175,AllPublicationData!$B:$B,'Publication Table'!$C$4,AllPublicationData!$D:$D,'Publication Table'!I$7),
IF('Publication Table'!$C$5="Cancellations for other reasons",
SUMIFS(AllPublicationData!$J:$J,AllPublicationData!$A:$A,'Publication Table'!$B175,AllPublicationData!$B:$B,'Publication Table'!$C$4,AllPublicationData!$D:$D,'Publication Table'!I$7)))))))+
IF(AND($C$4="NHS Scotland",$C$5="Total Operations"),
SUMIFS(AllPublicationData!$E:$E,AllPublicationData!$A:$A,'Publication Table'!$B175,AllPublicationData!$B:$B,'Publication Table'!I$7),
IF(AND($C$4="NHS Scotland",$C$5="All Cancelled Operations"),
SUMIFS(AllPublicationData!$F:$F,AllPublicationData!$A:$A,'Publication Table'!$B175,AllPublicationData!$B:$B,'Publication Table'!I$7),
IF(AND($C$4="NHS Scotland",$C$5="Operations cancelled by patient"),
SUMIFS(AllPublicationData!$G:$G,AllPublicationData!$A:$A,'Publication Table'!$B175,AllPublicationData!$B:$B,'Publication Table'!I$7),
IF(AND($C$4="NHS Scotland",$C$5="Operations cancelled for clinical reasons"),
SUMIFS(AllPublicationData!$H:$H,AllPublicationData!$A:$A,'Publication Table'!$B175,AllPublicationData!$B:$B,'Publication Table'!I$7),
IF(AND($C$4="NHS Scotland",$C$5="Operations cancelled for non-clinical/capacity reasons"),
SUMIFS(AllPublicationData!$I:$I,AllPublicationData!$A:$A,'Publication Table'!$B175,AllPublicationData!$B:$B,'Publication Table'!I$7),
IF(AND($C$4="NHS Scotland",$C$5="Cancellations for other reasons"),
SUMIFS(AllPublicationData!$J:$J,AllPublicationData!$A:$A,'Publication Table'!$B175,AllPublicationData!$B:$B,'Publication Table'!I$7)))))))</f>
        <v>0</v>
      </c>
      <c r="J175" s="90">
        <f>IF($C$5="Total Operations",
SUMIFS(AllPublicationData!$E:$E,AllPublicationData!$A:$A,'Publication Table'!$B175,AllPublicationData!$B:$B,'Publication Table'!$C$4,AllPublicationData!$D:$D,'Publication Table'!J$7),
IF('Publication Table'!$C$5="All Cancelled Operations",
SUMIFS(AllPublicationData!$F:$F,AllPublicationData!$A:$A,'Publication Table'!$B175,AllPublicationData!$B:$B,'Publication Table'!$C$4,AllPublicationData!$D:$D,'Publication Table'!J$7),
IF('Publication Table'!$C$5="Operations cancelled by patient",
SUMIFS(AllPublicationData!$G:$G,AllPublicationData!$A:$A,'Publication Table'!$B175,AllPublicationData!$B:$B,'Publication Table'!$C$4,AllPublicationData!$D:$D,'Publication Table'!J$7),
IF('Publication Table'!$C$5="Operations cancelled for clinical reasons",
SUMIFS(AllPublicationData!$H:$H,AllPublicationData!$A:$A,'Publication Table'!$B175,AllPublicationData!$B:$B,'Publication Table'!$C$4,AllPublicationData!$D:$D,'Publication Table'!J$7),
IF('Publication Table'!$C$5="Operations cancelled for non-clinical/capacity reasons",
SUMIFS(AllPublicationData!$I:$I,AllPublicationData!$A:$A,'Publication Table'!$B175,AllPublicationData!$B:$B,'Publication Table'!$C$4,AllPublicationData!$D:$D,'Publication Table'!J$7),
IF('Publication Table'!$C$5="Cancellations for other reasons",
SUMIFS(AllPublicationData!$J:$J,AllPublicationData!$A:$A,'Publication Table'!$B175,AllPublicationData!$B:$B,'Publication Table'!$C$4,AllPublicationData!$D:$D,'Publication Table'!J$7)))))))+
IF(AND($C$4="NHS Scotland",$C$5="Total Operations"),
SUMIFS(AllPublicationData!$E:$E,AllPublicationData!$A:$A,'Publication Table'!$B175,AllPublicationData!$B:$B,'Publication Table'!J$7),
IF(AND($C$4="NHS Scotland",$C$5="All Cancelled Operations"),
SUMIFS(AllPublicationData!$F:$F,AllPublicationData!$A:$A,'Publication Table'!$B175,AllPublicationData!$B:$B,'Publication Table'!J$7),
IF(AND($C$4="NHS Scotland",$C$5="Operations cancelled by patient"),
SUMIFS(AllPublicationData!$G:$G,AllPublicationData!$A:$A,'Publication Table'!$B175,AllPublicationData!$B:$B,'Publication Table'!J$7),
IF(AND($C$4="NHS Scotland",$C$5="Operations cancelled for clinical reasons"),
SUMIFS(AllPublicationData!$H:$H,AllPublicationData!$A:$A,'Publication Table'!$B175,AllPublicationData!$B:$B,'Publication Table'!J$7),
IF(AND($C$4="NHS Scotland",$C$5="Operations cancelled for non-clinical/capacity reasons"),
SUMIFS(AllPublicationData!$I:$I,AllPublicationData!$A:$A,'Publication Table'!$B175,AllPublicationData!$B:$B,'Publication Table'!J$7),
IF(AND($C$4="NHS Scotland",$C$5="Cancellations for other reasons"),
SUMIFS(AllPublicationData!$J:$J,AllPublicationData!$A:$A,'Publication Table'!$B175,AllPublicationData!$B:$B,'Publication Table'!J$7)))))))</f>
        <v>0</v>
      </c>
      <c r="K175" s="90">
        <f>IF($C$5="Total Operations",
SUMIFS(AllPublicationData!$E:$E,AllPublicationData!$A:$A,'Publication Table'!$B175,AllPublicationData!$B:$B,'Publication Table'!$C$4,AllPublicationData!$D:$D,'Publication Table'!K$7),
IF('Publication Table'!$C$5="All Cancelled Operations",
SUMIFS(AllPublicationData!$F:$F,AllPublicationData!$A:$A,'Publication Table'!$B175,AllPublicationData!$B:$B,'Publication Table'!$C$4,AllPublicationData!$D:$D,'Publication Table'!K$7),
IF('Publication Table'!$C$5="Operations cancelled by patient",
SUMIFS(AllPublicationData!$G:$G,AllPublicationData!$A:$A,'Publication Table'!$B175,AllPublicationData!$B:$B,'Publication Table'!$C$4,AllPublicationData!$D:$D,'Publication Table'!K$7),
IF('Publication Table'!$C$5="Operations cancelled for clinical reasons",
SUMIFS(AllPublicationData!$H:$H,AllPublicationData!$A:$A,'Publication Table'!$B175,AllPublicationData!$B:$B,'Publication Table'!$C$4,AllPublicationData!$D:$D,'Publication Table'!K$7),
IF('Publication Table'!$C$5="Operations cancelled for non-clinical/capacity reasons",
SUMIFS(AllPublicationData!$I:$I,AllPublicationData!$A:$A,'Publication Table'!$B175,AllPublicationData!$B:$B,'Publication Table'!$C$4,AllPublicationData!$D:$D,'Publication Table'!K$7),
IF('Publication Table'!$C$5="Cancellations for other reasons",
SUMIFS(AllPublicationData!$J:$J,AllPublicationData!$A:$A,'Publication Table'!$B175,AllPublicationData!$B:$B,'Publication Table'!$C$4,AllPublicationData!$D:$D,'Publication Table'!K$7)))))))+
IF(AND($C$4="NHS Scotland",$C$5="Total Operations"),
SUMIFS(AllPublicationData!$E:$E,AllPublicationData!$A:$A,'Publication Table'!$B175,AllPublicationData!$B:$B,'Publication Table'!K$7),
IF(AND($C$4="NHS Scotland",$C$5="All Cancelled Operations"),
SUMIFS(AllPublicationData!$F:$F,AllPublicationData!$A:$A,'Publication Table'!$B175,AllPublicationData!$B:$B,'Publication Table'!K$7),
IF(AND($C$4="NHS Scotland",$C$5="Operations cancelled by patient"),
SUMIFS(AllPublicationData!$G:$G,AllPublicationData!$A:$A,'Publication Table'!$B175,AllPublicationData!$B:$B,'Publication Table'!K$7),
IF(AND($C$4="NHS Scotland",$C$5="Operations cancelled for clinical reasons"),
SUMIFS(AllPublicationData!$H:$H,AllPublicationData!$A:$A,'Publication Table'!$B175,AllPublicationData!$B:$B,'Publication Table'!K$7),
IF(AND($C$4="NHS Scotland",$C$5="Operations cancelled for non-clinical/capacity reasons"),
SUMIFS(AllPublicationData!$I:$I,AllPublicationData!$A:$A,'Publication Table'!$B175,AllPublicationData!$B:$B,'Publication Table'!K$7),
IF(AND($C$4="NHS Scotland",$C$5="Cancellations for other reasons"),
SUMIFS(AllPublicationData!$J:$J,AllPublicationData!$A:$A,'Publication Table'!$B175,AllPublicationData!$B:$B,'Publication Table'!K$7)))))))</f>
        <v>0</v>
      </c>
      <c r="L175" s="90">
        <f>IF($C$5="Total Operations",
SUMIFS(AllPublicationData!$E:$E,AllPublicationData!$A:$A,'Publication Table'!$B175,AllPublicationData!$B:$B,'Publication Table'!$C$4,AllPublicationData!$D:$D,'Publication Table'!L$7),
IF('Publication Table'!$C$5="All Cancelled Operations",
SUMIFS(AllPublicationData!$F:$F,AllPublicationData!$A:$A,'Publication Table'!$B175,AllPublicationData!$B:$B,'Publication Table'!$C$4,AllPublicationData!$D:$D,'Publication Table'!L$7),
IF('Publication Table'!$C$5="Operations cancelled by patient",
SUMIFS(AllPublicationData!$G:$G,AllPublicationData!$A:$A,'Publication Table'!$B175,AllPublicationData!$B:$B,'Publication Table'!$C$4,AllPublicationData!$D:$D,'Publication Table'!L$7),
IF('Publication Table'!$C$5="Operations cancelled for clinical reasons",
SUMIFS(AllPublicationData!$H:$H,AllPublicationData!$A:$A,'Publication Table'!$B175,AllPublicationData!$B:$B,'Publication Table'!$C$4,AllPublicationData!$D:$D,'Publication Table'!L$7),
IF('Publication Table'!$C$5="Operations cancelled for non-clinical/capacity reasons",
SUMIFS(AllPublicationData!$I:$I,AllPublicationData!$A:$A,'Publication Table'!$B175,AllPublicationData!$B:$B,'Publication Table'!$C$4,AllPublicationData!$D:$D,'Publication Table'!L$7),
IF('Publication Table'!$C$5="Cancellations for other reasons",
SUMIFS(AllPublicationData!$J:$J,AllPublicationData!$A:$A,'Publication Table'!$B175,AllPublicationData!$B:$B,'Publication Table'!$C$4,AllPublicationData!$D:$D,'Publication Table'!L$7)))))))+
IF(AND($C$4="NHS Scotland",$C$5="Total Operations"),
SUMIFS(AllPublicationData!$E:$E,AllPublicationData!$A:$A,'Publication Table'!$B175,AllPublicationData!$B:$B,'Publication Table'!L$7),
IF(AND($C$4="NHS Scotland",$C$5="All Cancelled Operations"),
SUMIFS(AllPublicationData!$F:$F,AllPublicationData!$A:$A,'Publication Table'!$B175,AllPublicationData!$B:$B,'Publication Table'!L$7),
IF(AND($C$4="NHS Scotland",$C$5="Operations cancelled by patient"),
SUMIFS(AllPublicationData!$G:$G,AllPublicationData!$A:$A,'Publication Table'!$B175,AllPublicationData!$B:$B,'Publication Table'!L$7),
IF(AND($C$4="NHS Scotland",$C$5="Operations cancelled for clinical reasons"),
SUMIFS(AllPublicationData!$H:$H,AllPublicationData!$A:$A,'Publication Table'!$B175,AllPublicationData!$B:$B,'Publication Table'!L$7),
IF(AND($C$4="NHS Scotland",$C$5="Operations cancelled for non-clinical/capacity reasons"),
SUMIFS(AllPublicationData!$I:$I,AllPublicationData!$A:$A,'Publication Table'!$B175,AllPublicationData!$B:$B,'Publication Table'!L$7),
IF(AND($C$4="NHS Scotland",$C$5="Cancellations for other reasons"),
SUMIFS(AllPublicationData!$J:$J,AllPublicationData!$A:$A,'Publication Table'!$B175,AllPublicationData!$B:$B,'Publication Table'!L$7)))))))</f>
        <v>0</v>
      </c>
      <c r="M175" s="90">
        <f>IF($C$5="Total Operations",
SUMIFS(AllPublicationData!$E:$E,AllPublicationData!$A:$A,'Publication Table'!$B175,AllPublicationData!$B:$B,'Publication Table'!$C$4,AllPublicationData!$D:$D,'Publication Table'!M$7),
IF('Publication Table'!$C$5="All Cancelled Operations",
SUMIFS(AllPublicationData!$F:$F,AllPublicationData!$A:$A,'Publication Table'!$B175,AllPublicationData!$B:$B,'Publication Table'!$C$4,AllPublicationData!$D:$D,'Publication Table'!M$7),
IF('Publication Table'!$C$5="Operations cancelled by patient",
SUMIFS(AllPublicationData!$G:$G,AllPublicationData!$A:$A,'Publication Table'!$B175,AllPublicationData!$B:$B,'Publication Table'!$C$4,AllPublicationData!$D:$D,'Publication Table'!M$7),
IF('Publication Table'!$C$5="Operations cancelled for clinical reasons",
SUMIFS(AllPublicationData!$G:$G,AllPublicationData!$A:$A,'Publication Table'!$B175,AllPublicationData!$B:$B,'Publication Table'!$C$4,AllPublicationData!$D:$D,'Publication Table'!M$7),
IF('Publication Table'!$C$5="Operations cancelled for non-clinical/capacity reasons",
SUMIFS(AllPublicationData!$G:$G,AllPublicationData!$A:$A,'Publication Table'!$B175,AllPublicationData!$B:$B,'Publication Table'!$C$4,AllPublicationData!$D:$D,'Publication Table'!M$7),
IF('Publication Table'!$C$5="Cancellations for other reasons",
SUMIFS(AllPublicationData!$G:$G,AllPublicationData!$A:$A,'Publication Table'!$B175,AllPublicationData!$B:$B,'Publication Table'!$C$4,AllPublicationData!$D:$D,'Publication Table'!M$7)))))))+
IF(AND($C$4="NHS Scotland",$C$5="Total Operations"),
SUMIFS(AllPublicationData!$E:$E,AllPublicationData!$A:$A,'Publication Table'!$B175,AllPublicationData!$B:$B,'Publication Table'!M$7),
IF(AND($C$4="NHS Scotland",$C$5="All Cancelled Operations"),
SUMIFS(AllPublicationData!$F:$F,AllPublicationData!$A:$A,'Publication Table'!$B175,AllPublicationData!$B:$B,'Publication Table'!M$7),
IF(AND($C$4="NHS Scotland",$C$5="Operations cancelled by patient"),
SUMIFS(AllPublicationData!$G:$G,AllPublicationData!$A:$A,'Publication Table'!$B175,AllPublicationData!$B:$B,'Publication Table'!M$7),
IF(AND($C$4="NHS Scotland",$C$5="Operations cancelled for clinical reasons"),
SUMIFS(AllPublicationData!$H:$H,AllPublicationData!$A:$A,'Publication Table'!$B175,AllPublicationData!$B:$B,'Publication Table'!M$7),
IF(AND($C$4="NHS Scotland",$C$5="Operations cancelled for non-clinical/capacity reasons"),
SUMIFS(AllPublicationData!$I:$I,AllPublicationData!$A:$A,'Publication Table'!$B175,AllPublicationData!$B:$B,'Publication Table'!M$7),
IF(AND($C$4="NHS Scotland",$C$5="Cancellations for other reasons"),
SUMIFS(AllPublicationData!$J:$J,AllPublicationData!$A:$A,'Publication Table'!$B175,AllPublicationData!$B:$B,'Publication Table'!M$7)))))))</f>
        <v>0</v>
      </c>
      <c r="N175" s="90">
        <f>IF($C$5="Total Operations",
SUMIFS(AllPublicationData!$E:$E,AllPublicationData!$A:$A,'Publication Table'!$B175,AllPublicationData!$B:$B,'Publication Table'!$C$4,AllPublicationData!$D:$D,'Publication Table'!N$7),
IF('Publication Table'!$C$5="All Cancelled Operations",
SUMIFS(AllPublicationData!$F:$F,AllPublicationData!$A:$A,'Publication Table'!$B175,AllPublicationData!$B:$B,'Publication Table'!$C$4,AllPublicationData!$D:$D,'Publication Table'!N$7),
IF('Publication Table'!$C$5="Operations cancelled by patient",
SUMIFS(AllPublicationData!$G:$G,AllPublicationData!$A:$A,'Publication Table'!$B175,AllPublicationData!$B:$B,'Publication Table'!$C$4,AllPublicationData!$D:$D,'Publication Table'!N$7),
IF('Publication Table'!$C$5="Operations cancelled for clinical reasons",
SUMIFS(AllPublicationData!$G:$G,AllPublicationData!$A:$A,'Publication Table'!$B175,AllPublicationData!$B:$B,'Publication Table'!$C$4,AllPublicationData!$D:$D,'Publication Table'!N$7),
IF('Publication Table'!$C$5="Operations cancelled for non-clinical/capacity reasons",
SUMIFS(AllPublicationData!$G:$G,AllPublicationData!$A:$A,'Publication Table'!$B175,AllPublicationData!$B:$B,'Publication Table'!$C$4,AllPublicationData!$D:$D,'Publication Table'!N$7),
IF('Publication Table'!$C$5="Cancellations for other reasons",
SUMIFS(AllPublicationData!$G:$G,AllPublicationData!$A:$A,'Publication Table'!$B175,AllPublicationData!$B:$B,'Publication Table'!$C$4,AllPublicationData!$D:$D,'Publication Table'!N$7)))))))+
IF(AND($C$4="NHS Scotland",$C$5="Total Operations"),
SUMIFS(AllPublicationData!$E:$E,AllPublicationData!$A:$A,'Publication Table'!$B175,AllPublicationData!$B:$B,'Publication Table'!N$7),
IF(AND($C$4="NHS Scotland",$C$5="All Cancelled Operations"),
SUMIFS(AllPublicationData!$F:$F,AllPublicationData!$A:$A,'Publication Table'!$B175,AllPublicationData!$B:$B,'Publication Table'!N$7),
IF(AND($C$4="NHS Scotland",$C$5="Operations cancelled by patient"),
SUMIFS(AllPublicationData!$G:$G,AllPublicationData!$A:$A,'Publication Table'!$B175,AllPublicationData!$B:$B,'Publication Table'!N$7),
IF(AND($C$4="NHS Scotland",$C$5="Operations cancelled for clinical reasons"),
SUMIFS(AllPublicationData!$H:$H,AllPublicationData!$A:$A,'Publication Table'!$B175,AllPublicationData!$B:$B,'Publication Table'!N$7),
IF(AND($C$4="NHS Scotland",$C$5="Operations cancelled for non-clinical/capacity reasons"),
SUMIFS(AllPublicationData!$I:$I,AllPublicationData!$A:$A,'Publication Table'!$B175,AllPublicationData!$B:$B,'Publication Table'!N$7),
IF(AND($C$4="NHS Scotland",$C$5="Cancellations for other reasons"),
SUMIFS(AllPublicationData!$J:$J,AllPublicationData!$A:$A,'Publication Table'!$B175,AllPublicationData!$B:$B,'Publication Table'!N$7)))))))</f>
        <v>0</v>
      </c>
      <c r="O175" s="90">
        <f>IF($C$5="Total Operations",
SUMIFS(AllPublicationData!$E:$E,AllPublicationData!$A:$A,'Publication Table'!$B175,AllPublicationData!$B:$B,'Publication Table'!$C$4,AllPublicationData!$D:$D,'Publication Table'!O$7),
IF('Publication Table'!$C$5="All Cancelled Operations",
SUMIFS(AllPublicationData!$F:$F,AllPublicationData!$A:$A,'Publication Table'!$B175,AllPublicationData!$B:$B,'Publication Table'!$C$4,AllPublicationData!$D:$D,'Publication Table'!O$7),
IF('Publication Table'!$C$5="Operations cancelled by patient",
SUMIFS(AllPublicationData!$G:$G,AllPublicationData!$A:$A,'Publication Table'!$B175,AllPublicationData!$B:$B,'Publication Table'!$C$4,AllPublicationData!$D:$D,'Publication Table'!O$7),
IF('Publication Table'!$C$5="Operations cancelled for clinical reasons",
SUMIFS(AllPublicationData!$G:$G,AllPublicationData!$A:$A,'Publication Table'!$B175,AllPublicationData!$B:$B,'Publication Table'!$C$4,AllPublicationData!$D:$D,'Publication Table'!O$7),
IF('Publication Table'!$C$5="Operations cancelled for non-clinical/capacity reasons",
SUMIFS(AllPublicationData!$G:$G,AllPublicationData!$A:$A,'Publication Table'!$B175,AllPublicationData!$B:$B,'Publication Table'!$C$4,AllPublicationData!$D:$D,'Publication Table'!O$7),
IF('Publication Table'!$C$5="Cancellations for other reasons",
SUMIFS(AllPublicationData!$G:$G,AllPublicationData!$A:$A,'Publication Table'!$B175,AllPublicationData!$B:$B,'Publication Table'!$C$4,AllPublicationData!$D:$D,'Publication Table'!O$7)))))))+
IF(AND($C$4="NHS Scotland",$C$5="Total Operations"),
SUMIFS(AllPublicationData!$E:$E,AllPublicationData!$A:$A,'Publication Table'!$B175,AllPublicationData!$B:$B,'Publication Table'!O$7),
IF(AND($C$4="NHS Scotland",$C$5="All Cancelled Operations"),
SUMIFS(AllPublicationData!$F:$F,AllPublicationData!$A:$A,'Publication Table'!$B175,AllPublicationData!$B:$B,'Publication Table'!O$7),
IF(AND($C$4="NHS Scotland",$C$5="Operations cancelled by patient"),
SUMIFS(AllPublicationData!$G:$G,AllPublicationData!$A:$A,'Publication Table'!$B175,AllPublicationData!$B:$B,'Publication Table'!O$7),
IF(AND($C$4="NHS Scotland",$C$5="Operations cancelled for clinical reasons"),
SUMIFS(AllPublicationData!$H:$H,AllPublicationData!$A:$A,'Publication Table'!$B175,AllPublicationData!$B:$B,'Publication Table'!O$7),
IF(AND($C$4="NHS Scotland",$C$5="Operations cancelled for non-clinical/capacity reasons"),
SUMIFS(AllPublicationData!$I:$I,AllPublicationData!$A:$A,'Publication Table'!$B175,AllPublicationData!$B:$B,'Publication Table'!O$7),
IF(AND($C$4="NHS Scotland",$C$5="Cancellations for other reasons"),
SUMIFS(AllPublicationData!$J:$J,AllPublicationData!$A:$A,'Publication Table'!$B175,AllPublicationData!$B:$B,'Publication Table'!O$7)))))))</f>
        <v>0</v>
      </c>
      <c r="P175" s="90">
        <f>IF($C$5="Total Operations",
SUMIFS(AllPublicationData!$E:$E,AllPublicationData!$A:$A,'Publication Table'!$B175,AllPublicationData!$B:$B,'Publication Table'!$C$4,AllPublicationData!$D:$D,'Publication Table'!P$7),
IF('Publication Table'!$C$5="All Cancelled Operations",
SUMIFS(AllPublicationData!$F:$F,AllPublicationData!$A:$A,'Publication Table'!$B175,AllPublicationData!$B:$B,'Publication Table'!$C$4,AllPublicationData!$D:$D,'Publication Table'!P$7),
IF('Publication Table'!$C$5="Operations cancelled by patient",
SUMIFS(AllPublicationData!$G:$G,AllPublicationData!$A:$A,'Publication Table'!$B175,AllPublicationData!$B:$B,'Publication Table'!$C$4,AllPublicationData!$D:$D,'Publication Table'!P$7),
IF('Publication Table'!$C$5="Operations cancelled for clinical reasons",
SUMIFS(AllPublicationData!$G:$G,AllPublicationData!$A:$A,'Publication Table'!$B175,AllPublicationData!$B:$B,'Publication Table'!$C$4,AllPublicationData!$D:$D,'Publication Table'!P$7),
IF('Publication Table'!$C$5="Operations cancelled for non-clinical/capacity reasons",
SUMIFS(AllPublicationData!$G:$G,AllPublicationData!$A:$A,'Publication Table'!$B175,AllPublicationData!$B:$B,'Publication Table'!$C$4,AllPublicationData!$D:$D,'Publication Table'!P$7),
IF('Publication Table'!$C$5="Cancellations for other reasons",
SUMIFS(AllPublicationData!$G:$G,AllPublicationData!$A:$A,'Publication Table'!$B175,AllPublicationData!$B:$B,'Publication Table'!$C$4,AllPublicationData!$D:$D,'Publication Table'!P$7)))))))+
IF(AND($C$4="NHS Scotland",$C$5="Total Operations"),
SUMIFS(AllPublicationData!$E:$E,AllPublicationData!$A:$A,'Publication Table'!$B175,AllPublicationData!$B:$B,'Publication Table'!P$7),
IF(AND($C$4="NHS Scotland",$C$5="All Cancelled Operations"),
SUMIFS(AllPublicationData!$F:$F,AllPublicationData!$A:$A,'Publication Table'!$B175,AllPublicationData!$B:$B,'Publication Table'!P$7),
IF(AND($C$4="NHS Scotland",$C$5="Operations cancelled by patient"),
SUMIFS(AllPublicationData!$G:$G,AllPublicationData!$A:$A,'Publication Table'!$B175,AllPublicationData!$B:$B,'Publication Table'!P$7),
IF(AND($C$4="NHS Scotland",$C$5="Operations cancelled for clinical reasons"),
SUMIFS(AllPublicationData!$H:$H,AllPublicationData!$A:$A,'Publication Table'!$B175,AllPublicationData!$B:$B,'Publication Table'!P$7),
IF(AND($C$4="NHS Scotland",$C$5="Operations cancelled for non-clinical/capacity reasons"),
SUMIFS(AllPublicationData!$I:$I,AllPublicationData!$A:$A,'Publication Table'!$B175,AllPublicationData!$B:$B,'Publication Table'!P$7),
IF(AND($C$4="NHS Scotland",$C$5="Cancellations for other reasons"),
SUMIFS(AllPublicationData!$J:$J,AllPublicationData!$A:$A,'Publication Table'!$B175,AllPublicationData!$B:$B,'Publication Table'!P$7)))))))</f>
        <v>0</v>
      </c>
      <c r="Q175" s="90">
        <f>IF($C$5="Total Operations",
SUMIFS(AllPublicationData!$E:$E,AllPublicationData!$A:$A,'Publication Table'!$B175,AllPublicationData!$B:$B,'Publication Table'!$C$4,AllPublicationData!$D:$D,'Publication Table'!Q$7),
IF('Publication Table'!$C$5="All Cancelled Operations",
SUMIFS(AllPublicationData!$F:$F,AllPublicationData!$A:$A,'Publication Table'!$B175,AllPublicationData!$B:$B,'Publication Table'!$C$4,AllPublicationData!$D:$D,'Publication Table'!Q$7),
IF('Publication Table'!$C$5="Operations cancelled by patient",
SUMIFS(AllPublicationData!$G:$G,AllPublicationData!$A:$A,'Publication Table'!$B175,AllPublicationData!$B:$B,'Publication Table'!$C$4,AllPublicationData!$D:$D,'Publication Table'!Q$7),
IF('Publication Table'!$C$5="Operations cancelled for clinical reasons",
SUMIFS(AllPublicationData!$G:$G,AllPublicationData!$A:$A,'Publication Table'!$B175,AllPublicationData!$B:$B,'Publication Table'!$C$4,AllPublicationData!$D:$D,'Publication Table'!Q$7),
IF('Publication Table'!$C$5="Operations cancelled for non-clinical/capacity reasons",
SUMIFS(AllPublicationData!$G:$G,AllPublicationData!$A:$A,'Publication Table'!$B175,AllPublicationData!$B:$B,'Publication Table'!$C$4,AllPublicationData!$D:$D,'Publication Table'!Q$7),
IF('Publication Table'!$C$5="Cancellations for other reasons",
SUMIFS(AllPublicationData!$G:$G,AllPublicationData!$A:$A,'Publication Table'!$B175,AllPublicationData!$B:$B,'Publication Table'!$C$4,AllPublicationData!$D:$D,'Publication Table'!Q$7)))))))+
IF(AND($C$4="NHS Scotland",$C$5="Total Operations"),
SUMIFS(AllPublicationData!$E:$E,AllPublicationData!$A:$A,'Publication Table'!$B175,AllPublicationData!$B:$B,'Publication Table'!Q$7),
IF(AND($C$4="NHS Scotland",$C$5="All Cancelled Operations"),
SUMIFS(AllPublicationData!$F:$F,AllPublicationData!$A:$A,'Publication Table'!$B175,AllPublicationData!$B:$B,'Publication Table'!Q$7),
IF(AND($C$4="NHS Scotland",$C$5="Operations cancelled by patient"),
SUMIFS(AllPublicationData!$G:$G,AllPublicationData!$A:$A,'Publication Table'!$B175,AllPublicationData!$B:$B,'Publication Table'!Q$7),
IF(AND($C$4="NHS Scotland",$C$5="Operations cancelled for clinical reasons"),
SUMIFS(AllPublicationData!$H:$H,AllPublicationData!$A:$A,'Publication Table'!$B175,AllPublicationData!$B:$B,'Publication Table'!Q$7),
IF(AND($C$4="NHS Scotland",$C$5="Operations cancelled for non-clinical/capacity reasons"),
SUMIFS(AllPublicationData!$I:$I,AllPublicationData!$A:$A,'Publication Table'!$B175,AllPublicationData!$B:$B,'Publication Table'!Q$7),
IF(AND($C$4="NHS Scotland",$C$5="Cancellations for other reasons"),
SUMIFS(AllPublicationData!$J:$J,AllPublicationData!$A:$A,'Publication Table'!$B175,AllPublicationData!$B:$B,'Publication Table'!Q$7)))))))</f>
        <v>0</v>
      </c>
      <c r="R175" s="90">
        <f>IF($C$5="Total Operations",
SUMIFS(AllPublicationData!$E:$E,AllPublicationData!$A:$A,'Publication Table'!$B175,AllPublicationData!$B:$B,'Publication Table'!$C$4,AllPublicationData!$D:$D,'Publication Table'!R$7),
IF('Publication Table'!$C$5="All Cancelled Operations",
SUMIFS(AllPublicationData!$F:$F,AllPublicationData!$A:$A,'Publication Table'!$B175,AllPublicationData!$B:$B,'Publication Table'!$C$4,AllPublicationData!$D:$D,'Publication Table'!R$7),
IF('Publication Table'!$C$5="Operations cancelled by patient",
SUMIFS(AllPublicationData!$G:$G,AllPublicationData!$A:$A,'Publication Table'!$B175,AllPublicationData!$B:$B,'Publication Table'!$C$4,AllPublicationData!$D:$D,'Publication Table'!R$7),
IF('Publication Table'!$C$5="Operations cancelled for clinical reasons",
SUMIFS(AllPublicationData!$G:$G,AllPublicationData!$A:$A,'Publication Table'!$B175,AllPublicationData!$B:$B,'Publication Table'!$C$4,AllPublicationData!$D:$D,'Publication Table'!R$7),
IF('Publication Table'!$C$5="Operations cancelled for non-clinical/capacity reasons",
SUMIFS(AllPublicationData!$G:$G,AllPublicationData!$A:$A,'Publication Table'!$B175,AllPublicationData!$B:$B,'Publication Table'!$C$4,AllPublicationData!$D:$D,'Publication Table'!R$7),
IF('Publication Table'!$C$5="Cancellations for other reasons",
SUMIFS(AllPublicationData!$G:$G,AllPublicationData!$A:$A,'Publication Table'!$B175,AllPublicationData!$B:$B,'Publication Table'!$C$4,AllPublicationData!$D:$D,'Publication Table'!R$7)))))))+
IF(AND($C$4="NHS Scotland",$C$5="Total Operations"),
SUMIFS(AllPublicationData!$E:$E,AllPublicationData!$A:$A,'Publication Table'!$B175,AllPublicationData!$B:$B,'Publication Table'!R$7),
IF(AND($C$4="NHS Scotland",$C$5="All Cancelled Operations"),
SUMIFS(AllPublicationData!$F:$F,AllPublicationData!$A:$A,'Publication Table'!$B175,AllPublicationData!$B:$B,'Publication Table'!R$7),
IF(AND($C$4="NHS Scotland",$C$5="Operations cancelled by patient"),
SUMIFS(AllPublicationData!$G:$G,AllPublicationData!$A:$A,'Publication Table'!$B175,AllPublicationData!$B:$B,'Publication Table'!R$7),
IF(AND($C$4="NHS Scotland",$C$5="Operations cancelled for clinical reasons"),
SUMIFS(AllPublicationData!$H:$H,AllPublicationData!$A:$A,'Publication Table'!$B175,AllPublicationData!$B:$B,'Publication Table'!R$7),
IF(AND($C$4="NHS Scotland",$C$5="Operations cancelled for non-clinical/capacity reasons"),
SUMIFS(AllPublicationData!$I:$I,AllPublicationData!$A:$A,'Publication Table'!$B175,AllPublicationData!$B:$B,'Publication Table'!R$7),
IF(AND($C$4="NHS Scotland",$C$5="Cancellations for other reasons"),
SUMIFS(AllPublicationData!$J:$J,AllPublicationData!$A:$A,'Publication Table'!$B175,AllPublicationData!$B:$B,'Publication Table'!R$7)))))))</f>
        <v>0</v>
      </c>
    </row>
    <row r="176" spans="3:18" x14ac:dyDescent="0.35">
      <c r="C176" s="81">
        <f>IF($C$5="Total Operations",
SUMIFS(AllPublicationData!$E:$E,AllPublicationData!$A:$A,'Publication Table'!$B176,AllPublicationData!$B:$B,'Publication Table'!$C$4),
IF('Publication Table'!$C$5="All Cancelled Operations",
SUMIFS(AllPublicationData!$F:$F,AllPublicationData!$A:$A,'Publication Table'!$B176,AllPublicationData!$B:$B,'Publication Table'!$C$4),
IF('Publication Table'!$C$5="Operations cancelled by patient",
SUMIFS(AllPublicationData!$G:$G,AllPublicationData!$A:$A,'Publication Table'!$B176,AllPublicationData!$B:$B,'Publication Table'!$C$4),
IF('Publication Table'!$C$5="Operations cancelled for clinical reasons",
SUMIFS(AllPublicationData!$H:$H,AllPublicationData!$A:$A,'Publication Table'!$B176,AllPublicationData!$B:$B,'Publication Table'!$C$4),
IF('Publication Table'!$C$5="Operations cancelled for non-clinical/capacity reasons",
SUMIFS(AllPublicationData!$I:$I,AllPublicationData!$A:$A,'Publication Table'!$B176,AllPublicationData!$B:$B,'Publication Table'!$C$4),
IF('Publication Table'!$C$5="Cancellations for other reasons",
SUMIFS(AllPublicationData!$J:$J,AllPublicationData!$A:$A,'Publication Table'!$B176,AllPublicationData!$B:$B,'Publication Table'!$C$4)))))))+
IF(AND($C$4="NHS Scotland",$C$5="Total Operations"),
SUMIFS(AllPublicationData!$E:$E,AllPublicationData!$A:$A,'Publication Table'!$B176),
IF(AND($C$4="NHS Scotland",$C$5="All Cancelled Operations"),
SUMIFS(AllPublicationData!$F:$F,AllPublicationData!$A:$A,'Publication Table'!$B176),
IF(AND($C$4="NHS Scotland",$C$5="Operations cancelled by patient"),
SUMIFS(AllPublicationData!$G:$G,AllPublicationData!$A:$A,'Publication Table'!$B176),
IF(AND($C$4="NHS Scotland",$C$5="Operations cancelled for clinical reasons"),
SUMIFS(AllPublicationData!$H:$H,AllPublicationData!$A:$A,'Publication Table'!$B176),
IF(AND($C$4="NHS Scotland",$C$5="Operations cancelled for non-clinical/capacity reasons"),
SUMIFS(AllPublicationData!$I:$I,AllPublicationData!$A:$A,'Publication Table'!$B176),
IF(AND($C$4="NHS Scotland",$C$5="Cancellations for other reasons"),
SUMIFS(AllPublicationData!$J:$J,AllPublicationData!$A:$A,'Publication Table'!$B176)))))))</f>
        <v>0</v>
      </c>
      <c r="D176" s="90">
        <f>IF($C$5="Total Operations",
SUMIFS(AllPublicationData!$E:$E,AllPublicationData!$A:$A,'Publication Table'!$B176,AllPublicationData!$B:$B,'Publication Table'!$C$4,AllPublicationData!$D:$D,'Publication Table'!D$7),
IF('Publication Table'!$C$5="All Cancelled Operations",
SUMIFS(AllPublicationData!$F:$F,AllPublicationData!$A:$A,'Publication Table'!$B176,AllPublicationData!$B:$B,'Publication Table'!$C$4,AllPublicationData!$D:$D,'Publication Table'!D$7),
IF('Publication Table'!$C$5="Operations cancelled by patient",
SUMIFS(AllPublicationData!$G:$G,AllPublicationData!$A:$A,'Publication Table'!$B176,AllPublicationData!$B:$B,'Publication Table'!$C$4,AllPublicationData!$D:$D,'Publication Table'!D$7),
IF('Publication Table'!$C$5="Operations cancelled for clinical reasons",
SUMIFS(AllPublicationData!$H:$H,AllPublicationData!$A:$A,'Publication Table'!$B176,AllPublicationData!$B:$B,'Publication Table'!$C$4,AllPublicationData!$D:$D,'Publication Table'!D$7),
IF('Publication Table'!$C$5="Operations cancelled for non-clinical/capacity reasons",
SUMIFS(AllPublicationData!$I:$I,AllPublicationData!$A:$A,'Publication Table'!$B176,AllPublicationData!$B:$B,'Publication Table'!$C$4,AllPublicationData!$D:$D,'Publication Table'!D$7),
IF('Publication Table'!$C$5="Cancellations for other reasons",
SUMIFS(AllPublicationData!$J:$J,AllPublicationData!$A:$A,'Publication Table'!$B176,AllPublicationData!$B:$B,'Publication Table'!$C$4,AllPublicationData!$D:$D,'Publication Table'!D$7)))))))+
IF(AND($C$4="NHS Scotland",$C$5="Total Operations"),
SUMIFS(AllPublicationData!$E:$E,AllPublicationData!$A:$A,'Publication Table'!$B176,AllPublicationData!$B:$B,'Publication Table'!D$7),
IF(AND($C$4="NHS Scotland",$C$5="All Cancelled Operations"),
SUMIFS(AllPublicationData!$F:$F,AllPublicationData!$A:$A,'Publication Table'!$B176,AllPublicationData!$B:$B,'Publication Table'!D$7),
IF(AND($C$4="NHS Scotland",$C$5="Operations cancelled by patient"),
SUMIFS(AllPublicationData!$G:$G,AllPublicationData!$A:$A,'Publication Table'!$B176,AllPublicationData!$B:$B,'Publication Table'!D$7),
IF(AND($C$4="NHS Scotland",$C$5="Operations cancelled for clinical reasons"),
SUMIFS(AllPublicationData!$H:$H,AllPublicationData!$A:$A,'Publication Table'!$B176,AllPublicationData!$B:$B,'Publication Table'!D$7),
IF(AND($C$4="NHS Scotland",$C$5="Operations cancelled for non-clinical/capacity reasons"),
SUMIFS(AllPublicationData!$I:$I,AllPublicationData!$A:$A,'Publication Table'!$B176,AllPublicationData!$B:$B,'Publication Table'!D$7),
IF(AND($C$4="NHS Scotland",$C$5="Cancellations for other reasons"),
SUMIFS(AllPublicationData!$J:$J,AllPublicationData!$A:$A,'Publication Table'!$B176,AllPublicationData!$B:$B,'Publication Table'!D$7)))))))</f>
        <v>0</v>
      </c>
      <c r="E176" s="90">
        <f>IF($C$5="Total Operations",
SUMIFS(AllPublicationData!$E:$E,AllPublicationData!$A:$A,'Publication Table'!$B176,AllPublicationData!$B:$B,'Publication Table'!$C$4,AllPublicationData!$D:$D,'Publication Table'!E$7),
IF('Publication Table'!$C$5="All Cancelled Operations",
SUMIFS(AllPublicationData!$F:$F,AllPublicationData!$A:$A,'Publication Table'!$B176,AllPublicationData!$B:$B,'Publication Table'!$C$4,AllPublicationData!$D:$D,'Publication Table'!E$7),
IF('Publication Table'!$C$5="Operations cancelled by patient",
SUMIFS(AllPublicationData!$G:$G,AllPublicationData!$A:$A,'Publication Table'!$B176,AllPublicationData!$B:$B,'Publication Table'!$C$4,AllPublicationData!$D:$D,'Publication Table'!E$7),
IF('Publication Table'!$C$5="Operations cancelled for clinical reasons",
SUMIFS(AllPublicationData!$H:$H,AllPublicationData!$A:$A,'Publication Table'!$B176,AllPublicationData!$B:$B,'Publication Table'!$C$4,AllPublicationData!$D:$D,'Publication Table'!E$7),
IF('Publication Table'!$C$5="Operations cancelled for non-clinical/capacity reasons",
SUMIFS(AllPublicationData!$I:$I,AllPublicationData!$A:$A,'Publication Table'!$B176,AllPublicationData!$B:$B,'Publication Table'!$C$4,AllPublicationData!$D:$D,'Publication Table'!E$7),
IF('Publication Table'!$C$5="Cancellations for other reasons",
SUMIFS(AllPublicationData!$J:$J,AllPublicationData!$A:$A,'Publication Table'!$B176,AllPublicationData!$B:$B,'Publication Table'!$C$4,AllPublicationData!$D:$D,'Publication Table'!E$7)))))))+
IF(AND($C$4="NHS Scotland",$C$5="Total Operations"),
SUMIFS(AllPublicationData!$E:$E,AllPublicationData!$A:$A,'Publication Table'!$B176,AllPublicationData!$B:$B,'Publication Table'!E$7),
IF(AND($C$4="NHS Scotland",$C$5="All Cancelled Operations"),
SUMIFS(AllPublicationData!$F:$F,AllPublicationData!$A:$A,'Publication Table'!$B176,AllPublicationData!$B:$B,'Publication Table'!E$7),
IF(AND($C$4="NHS Scotland",$C$5="Operations cancelled by patient"),
SUMIFS(AllPublicationData!$G:$G,AllPublicationData!$A:$A,'Publication Table'!$B176,AllPublicationData!$B:$B,'Publication Table'!E$7),
IF(AND($C$4="NHS Scotland",$C$5="Operations cancelled for clinical reasons"),
SUMIFS(AllPublicationData!$H:$H,AllPublicationData!$A:$A,'Publication Table'!$B176,AllPublicationData!$B:$B,'Publication Table'!E$7),
IF(AND($C$4="NHS Scotland",$C$5="Operations cancelled for non-clinical/capacity reasons"),
SUMIFS(AllPublicationData!$I:$I,AllPublicationData!$A:$A,'Publication Table'!$B176,AllPublicationData!$B:$B,'Publication Table'!E$7),
IF(AND($C$4="NHS Scotland",$C$5="Cancellations for other reasons"),
SUMIFS(AllPublicationData!$J:$J,AllPublicationData!$A:$A,'Publication Table'!$B176,AllPublicationData!$B:$B,'Publication Table'!E$7)))))))</f>
        <v>0</v>
      </c>
      <c r="F176" s="90">
        <f>IF($C$5="Total Operations",
SUMIFS(AllPublicationData!$E:$E,AllPublicationData!$A:$A,'Publication Table'!$B176,AllPublicationData!$B:$B,'Publication Table'!$C$4,AllPublicationData!$D:$D,'Publication Table'!F$7),
IF('Publication Table'!$C$5="All Cancelled Operations",
SUMIFS(AllPublicationData!$F:$F,AllPublicationData!$A:$A,'Publication Table'!$B176,AllPublicationData!$B:$B,'Publication Table'!$C$4,AllPublicationData!$D:$D,'Publication Table'!F$7),
IF('Publication Table'!$C$5="Operations cancelled by patient",
SUMIFS(AllPublicationData!$G:$G,AllPublicationData!$A:$A,'Publication Table'!$B176,AllPublicationData!$B:$B,'Publication Table'!$C$4,AllPublicationData!$D:$D,'Publication Table'!F$7),
IF('Publication Table'!$C$5="Operations cancelled for clinical reasons",
SUMIFS(AllPublicationData!$H:$H,AllPublicationData!$A:$A,'Publication Table'!$B176,AllPublicationData!$B:$B,'Publication Table'!$C$4,AllPublicationData!$D:$D,'Publication Table'!F$7),
IF('Publication Table'!$C$5="Operations cancelled for non-clinical/capacity reasons",
SUMIFS(AllPublicationData!$I:$I,AllPublicationData!$A:$A,'Publication Table'!$B176,AllPublicationData!$B:$B,'Publication Table'!$C$4,AllPublicationData!$D:$D,'Publication Table'!F$7),
IF('Publication Table'!$C$5="Cancellations for other reasons",
SUMIFS(AllPublicationData!$J:$J,AllPublicationData!$A:$A,'Publication Table'!$B176,AllPublicationData!$B:$B,'Publication Table'!$C$4,AllPublicationData!$D:$D,'Publication Table'!F$7)))))))+
IF(AND($C$4="NHS Scotland",$C$5="Total Operations"),
SUMIFS(AllPublicationData!$E:$E,AllPublicationData!$A:$A,'Publication Table'!$B176,AllPublicationData!$B:$B,'Publication Table'!F$7),
IF(AND($C$4="NHS Scotland",$C$5="All Cancelled Operations"),
SUMIFS(AllPublicationData!$F:$F,AllPublicationData!$A:$A,'Publication Table'!$B176,AllPublicationData!$B:$B,'Publication Table'!F$7),
IF(AND($C$4="NHS Scotland",$C$5="Operations cancelled by patient"),
SUMIFS(AllPublicationData!$G:$G,AllPublicationData!$A:$A,'Publication Table'!$B176,AllPublicationData!$B:$B,'Publication Table'!F$7),
IF(AND($C$4="NHS Scotland",$C$5="Operations cancelled for clinical reasons"),
SUMIFS(AllPublicationData!$H:$H,AllPublicationData!$A:$A,'Publication Table'!$B176,AllPublicationData!$B:$B,'Publication Table'!F$7),
IF(AND($C$4="NHS Scotland",$C$5="Operations cancelled for non-clinical/capacity reasons"),
SUMIFS(AllPublicationData!$I:$I,AllPublicationData!$A:$A,'Publication Table'!$B176,AllPublicationData!$B:$B,'Publication Table'!F$7),
IF(AND($C$4="NHS Scotland",$C$5="Cancellations for other reasons"),
SUMIFS(AllPublicationData!$J:$J,AllPublicationData!$A:$A,'Publication Table'!$B176,AllPublicationData!$B:$B,'Publication Table'!F$7)))))))</f>
        <v>0</v>
      </c>
      <c r="G176" s="90">
        <f>IF($C$5="Total Operations",
SUMIFS(AllPublicationData!$E:$E,AllPublicationData!$A:$A,'Publication Table'!$B176,AllPublicationData!$B:$B,'Publication Table'!$C$4,AllPublicationData!$D:$D,'Publication Table'!G$7),
IF('Publication Table'!$C$5="All Cancelled Operations",
SUMIFS(AllPublicationData!$F:$F,AllPublicationData!$A:$A,'Publication Table'!$B176,AllPublicationData!$B:$B,'Publication Table'!$C$4,AllPublicationData!$D:$D,'Publication Table'!G$7),
IF('Publication Table'!$C$5="Operations cancelled by patient",
SUMIFS(AllPublicationData!$G:$G,AllPublicationData!$A:$A,'Publication Table'!$B176,AllPublicationData!$B:$B,'Publication Table'!$C$4,AllPublicationData!$D:$D,'Publication Table'!G$7),
IF('Publication Table'!$C$5="Operations cancelled for clinical reasons",
SUMIFS(AllPublicationData!$H:$H,AllPublicationData!$A:$A,'Publication Table'!$B176,AllPublicationData!$B:$B,'Publication Table'!$C$4,AllPublicationData!$D:$D,'Publication Table'!G$7),
IF('Publication Table'!$C$5="Operations cancelled for non-clinical/capacity reasons",
SUMIFS(AllPublicationData!$I:$I,AllPublicationData!$A:$A,'Publication Table'!$B176,AllPublicationData!$B:$B,'Publication Table'!$C$4,AllPublicationData!$D:$D,'Publication Table'!G$7),
IF('Publication Table'!$C$5="Cancellations for other reasons",
SUMIFS(AllPublicationData!$J:$J,AllPublicationData!$A:$A,'Publication Table'!$B176,AllPublicationData!$B:$B,'Publication Table'!$C$4,AllPublicationData!$D:$D,'Publication Table'!G$7)))))))+
IF(AND($C$4="NHS Scotland",$C$5="Total Operations"),
SUMIFS(AllPublicationData!$E:$E,AllPublicationData!$A:$A,'Publication Table'!$B176,AllPublicationData!$B:$B,'Publication Table'!G$7),
IF(AND($C$4="NHS Scotland",$C$5="All Cancelled Operations"),
SUMIFS(AllPublicationData!$F:$F,AllPublicationData!$A:$A,'Publication Table'!$B176,AllPublicationData!$B:$B,'Publication Table'!G$7),
IF(AND($C$4="NHS Scotland",$C$5="Operations cancelled by patient"),
SUMIFS(AllPublicationData!$G:$G,AllPublicationData!$A:$A,'Publication Table'!$B176,AllPublicationData!$B:$B,'Publication Table'!G$7),
IF(AND($C$4="NHS Scotland",$C$5="Operations cancelled for clinical reasons"),
SUMIFS(AllPublicationData!$H:$H,AllPublicationData!$A:$A,'Publication Table'!$B176,AllPublicationData!$B:$B,'Publication Table'!G$7),
IF(AND($C$4="NHS Scotland",$C$5="Operations cancelled for non-clinical/capacity reasons"),
SUMIFS(AllPublicationData!$I:$I,AllPublicationData!$A:$A,'Publication Table'!$B176,AllPublicationData!$B:$B,'Publication Table'!G$7),
IF(AND($C$4="NHS Scotland",$C$5="Cancellations for other reasons"),
SUMIFS(AllPublicationData!$J:$J,AllPublicationData!$A:$A,'Publication Table'!$B176,AllPublicationData!$B:$B,'Publication Table'!G$7)))))))</f>
        <v>0</v>
      </c>
      <c r="H176" s="90">
        <f>IF($C$5="Total Operations",
SUMIFS(AllPublicationData!$E:$E,AllPublicationData!$A:$A,'Publication Table'!$B176,AllPublicationData!$B:$B,'Publication Table'!$C$4,AllPublicationData!$D:$D,'Publication Table'!H$7),
IF('Publication Table'!$C$5="All Cancelled Operations",
SUMIFS(AllPublicationData!$F:$F,AllPublicationData!$A:$A,'Publication Table'!$B176,AllPublicationData!$B:$B,'Publication Table'!$C$4,AllPublicationData!$D:$D,'Publication Table'!H$7),
IF('Publication Table'!$C$5="Operations cancelled by patient",
SUMIFS(AllPublicationData!$G:$G,AllPublicationData!$A:$A,'Publication Table'!$B176,AllPublicationData!$B:$B,'Publication Table'!$C$4,AllPublicationData!$D:$D,'Publication Table'!H$7),
IF('Publication Table'!$C$5="Operations cancelled for clinical reasons",
SUMIFS(AllPublicationData!$H:$H,AllPublicationData!$A:$A,'Publication Table'!$B176,AllPublicationData!$B:$B,'Publication Table'!$C$4,AllPublicationData!$D:$D,'Publication Table'!H$7),
IF('Publication Table'!$C$5="Operations cancelled for non-clinical/capacity reasons",
SUMIFS(AllPublicationData!$I:$I,AllPublicationData!$A:$A,'Publication Table'!$B176,AllPublicationData!$B:$B,'Publication Table'!$C$4,AllPublicationData!$D:$D,'Publication Table'!H$7),
IF('Publication Table'!$C$5="Cancellations for other reasons",
SUMIFS(AllPublicationData!$J:$J,AllPublicationData!$A:$A,'Publication Table'!$B176,AllPublicationData!$B:$B,'Publication Table'!$C$4,AllPublicationData!$D:$D,'Publication Table'!H$7)))))))+
IF(AND($C$4="NHS Scotland",$C$5="Total Operations"),
SUMIFS(AllPublicationData!$E:$E,AllPublicationData!$A:$A,'Publication Table'!$B176,AllPublicationData!$B:$B,'Publication Table'!H$7),
IF(AND($C$4="NHS Scotland",$C$5="All Cancelled Operations"),
SUMIFS(AllPublicationData!$F:$F,AllPublicationData!$A:$A,'Publication Table'!$B176,AllPublicationData!$B:$B,'Publication Table'!H$7),
IF(AND($C$4="NHS Scotland",$C$5="Operations cancelled by patient"),
SUMIFS(AllPublicationData!$G:$G,AllPublicationData!$A:$A,'Publication Table'!$B176,AllPublicationData!$B:$B,'Publication Table'!H$7),
IF(AND($C$4="NHS Scotland",$C$5="Operations cancelled for clinical reasons"),
SUMIFS(AllPublicationData!$H:$H,AllPublicationData!$A:$A,'Publication Table'!$B176,AllPublicationData!$B:$B,'Publication Table'!H$7),
IF(AND($C$4="NHS Scotland",$C$5="Operations cancelled for non-clinical/capacity reasons"),
SUMIFS(AllPublicationData!$I:$I,AllPublicationData!$A:$A,'Publication Table'!$B176,AllPublicationData!$B:$B,'Publication Table'!H$7),
IF(AND($C$4="NHS Scotland",$C$5="Cancellations for other reasons"),
SUMIFS(AllPublicationData!$J:$J,AllPublicationData!$A:$A,'Publication Table'!$B176,AllPublicationData!$B:$B,'Publication Table'!H$7)))))))</f>
        <v>0</v>
      </c>
      <c r="I176" s="90">
        <f>IF($C$5="Total Operations",
SUMIFS(AllPublicationData!$E:$E,AllPublicationData!$A:$A,'Publication Table'!$B176,AllPublicationData!$B:$B,'Publication Table'!$C$4,AllPublicationData!$D:$D,'Publication Table'!I$7),
IF('Publication Table'!$C$5="All Cancelled Operations",
SUMIFS(AllPublicationData!$F:$F,AllPublicationData!$A:$A,'Publication Table'!$B176,AllPublicationData!$B:$B,'Publication Table'!$C$4,AllPublicationData!$D:$D,'Publication Table'!I$7),
IF('Publication Table'!$C$5="Operations cancelled by patient",
SUMIFS(AllPublicationData!$G:$G,AllPublicationData!$A:$A,'Publication Table'!$B176,AllPublicationData!$B:$B,'Publication Table'!$C$4,AllPublicationData!$D:$D,'Publication Table'!I$7),
IF('Publication Table'!$C$5="Operations cancelled for clinical reasons",
SUMIFS(AllPublicationData!$H:$H,AllPublicationData!$A:$A,'Publication Table'!$B176,AllPublicationData!$B:$B,'Publication Table'!$C$4,AllPublicationData!$D:$D,'Publication Table'!I$7),
IF('Publication Table'!$C$5="Operations cancelled for non-clinical/capacity reasons",
SUMIFS(AllPublicationData!$I:$I,AllPublicationData!$A:$A,'Publication Table'!$B176,AllPublicationData!$B:$B,'Publication Table'!$C$4,AllPublicationData!$D:$D,'Publication Table'!I$7),
IF('Publication Table'!$C$5="Cancellations for other reasons",
SUMIFS(AllPublicationData!$J:$J,AllPublicationData!$A:$A,'Publication Table'!$B176,AllPublicationData!$B:$B,'Publication Table'!$C$4,AllPublicationData!$D:$D,'Publication Table'!I$7)))))))+
IF(AND($C$4="NHS Scotland",$C$5="Total Operations"),
SUMIFS(AllPublicationData!$E:$E,AllPublicationData!$A:$A,'Publication Table'!$B176,AllPublicationData!$B:$B,'Publication Table'!I$7),
IF(AND($C$4="NHS Scotland",$C$5="All Cancelled Operations"),
SUMIFS(AllPublicationData!$F:$F,AllPublicationData!$A:$A,'Publication Table'!$B176,AllPublicationData!$B:$B,'Publication Table'!I$7),
IF(AND($C$4="NHS Scotland",$C$5="Operations cancelled by patient"),
SUMIFS(AllPublicationData!$G:$G,AllPublicationData!$A:$A,'Publication Table'!$B176,AllPublicationData!$B:$B,'Publication Table'!I$7),
IF(AND($C$4="NHS Scotland",$C$5="Operations cancelled for clinical reasons"),
SUMIFS(AllPublicationData!$H:$H,AllPublicationData!$A:$A,'Publication Table'!$B176,AllPublicationData!$B:$B,'Publication Table'!I$7),
IF(AND($C$4="NHS Scotland",$C$5="Operations cancelled for non-clinical/capacity reasons"),
SUMIFS(AllPublicationData!$I:$I,AllPublicationData!$A:$A,'Publication Table'!$B176,AllPublicationData!$B:$B,'Publication Table'!I$7),
IF(AND($C$4="NHS Scotland",$C$5="Cancellations for other reasons"),
SUMIFS(AllPublicationData!$J:$J,AllPublicationData!$A:$A,'Publication Table'!$B176,AllPublicationData!$B:$B,'Publication Table'!I$7)))))))</f>
        <v>0</v>
      </c>
      <c r="J176" s="90">
        <f>IF($C$5="Total Operations",
SUMIFS(AllPublicationData!$E:$E,AllPublicationData!$A:$A,'Publication Table'!$B176,AllPublicationData!$B:$B,'Publication Table'!$C$4,AllPublicationData!$D:$D,'Publication Table'!J$7),
IF('Publication Table'!$C$5="All Cancelled Operations",
SUMIFS(AllPublicationData!$F:$F,AllPublicationData!$A:$A,'Publication Table'!$B176,AllPublicationData!$B:$B,'Publication Table'!$C$4,AllPublicationData!$D:$D,'Publication Table'!J$7),
IF('Publication Table'!$C$5="Operations cancelled by patient",
SUMIFS(AllPublicationData!$G:$G,AllPublicationData!$A:$A,'Publication Table'!$B176,AllPublicationData!$B:$B,'Publication Table'!$C$4,AllPublicationData!$D:$D,'Publication Table'!J$7),
IF('Publication Table'!$C$5="Operations cancelled for clinical reasons",
SUMIFS(AllPublicationData!$H:$H,AllPublicationData!$A:$A,'Publication Table'!$B176,AllPublicationData!$B:$B,'Publication Table'!$C$4,AllPublicationData!$D:$D,'Publication Table'!J$7),
IF('Publication Table'!$C$5="Operations cancelled for non-clinical/capacity reasons",
SUMIFS(AllPublicationData!$I:$I,AllPublicationData!$A:$A,'Publication Table'!$B176,AllPublicationData!$B:$B,'Publication Table'!$C$4,AllPublicationData!$D:$D,'Publication Table'!J$7),
IF('Publication Table'!$C$5="Cancellations for other reasons",
SUMIFS(AllPublicationData!$J:$J,AllPublicationData!$A:$A,'Publication Table'!$B176,AllPublicationData!$B:$B,'Publication Table'!$C$4,AllPublicationData!$D:$D,'Publication Table'!J$7)))))))+
IF(AND($C$4="NHS Scotland",$C$5="Total Operations"),
SUMIFS(AllPublicationData!$E:$E,AllPublicationData!$A:$A,'Publication Table'!$B176,AllPublicationData!$B:$B,'Publication Table'!J$7),
IF(AND($C$4="NHS Scotland",$C$5="All Cancelled Operations"),
SUMIFS(AllPublicationData!$F:$F,AllPublicationData!$A:$A,'Publication Table'!$B176,AllPublicationData!$B:$B,'Publication Table'!J$7),
IF(AND($C$4="NHS Scotland",$C$5="Operations cancelled by patient"),
SUMIFS(AllPublicationData!$G:$G,AllPublicationData!$A:$A,'Publication Table'!$B176,AllPublicationData!$B:$B,'Publication Table'!J$7),
IF(AND($C$4="NHS Scotland",$C$5="Operations cancelled for clinical reasons"),
SUMIFS(AllPublicationData!$H:$H,AllPublicationData!$A:$A,'Publication Table'!$B176,AllPublicationData!$B:$B,'Publication Table'!J$7),
IF(AND($C$4="NHS Scotland",$C$5="Operations cancelled for non-clinical/capacity reasons"),
SUMIFS(AllPublicationData!$I:$I,AllPublicationData!$A:$A,'Publication Table'!$B176,AllPublicationData!$B:$B,'Publication Table'!J$7),
IF(AND($C$4="NHS Scotland",$C$5="Cancellations for other reasons"),
SUMIFS(AllPublicationData!$J:$J,AllPublicationData!$A:$A,'Publication Table'!$B176,AllPublicationData!$B:$B,'Publication Table'!J$7)))))))</f>
        <v>0</v>
      </c>
      <c r="K176" s="90">
        <f>IF($C$5="Total Operations",
SUMIFS(AllPublicationData!$E:$E,AllPublicationData!$A:$A,'Publication Table'!$B176,AllPublicationData!$B:$B,'Publication Table'!$C$4,AllPublicationData!$D:$D,'Publication Table'!K$7),
IF('Publication Table'!$C$5="All Cancelled Operations",
SUMIFS(AllPublicationData!$F:$F,AllPublicationData!$A:$A,'Publication Table'!$B176,AllPublicationData!$B:$B,'Publication Table'!$C$4,AllPublicationData!$D:$D,'Publication Table'!K$7),
IF('Publication Table'!$C$5="Operations cancelled by patient",
SUMIFS(AllPublicationData!$G:$G,AllPublicationData!$A:$A,'Publication Table'!$B176,AllPublicationData!$B:$B,'Publication Table'!$C$4,AllPublicationData!$D:$D,'Publication Table'!K$7),
IF('Publication Table'!$C$5="Operations cancelled for clinical reasons",
SUMIFS(AllPublicationData!$H:$H,AllPublicationData!$A:$A,'Publication Table'!$B176,AllPublicationData!$B:$B,'Publication Table'!$C$4,AllPublicationData!$D:$D,'Publication Table'!K$7),
IF('Publication Table'!$C$5="Operations cancelled for non-clinical/capacity reasons",
SUMIFS(AllPublicationData!$I:$I,AllPublicationData!$A:$A,'Publication Table'!$B176,AllPublicationData!$B:$B,'Publication Table'!$C$4,AllPublicationData!$D:$D,'Publication Table'!K$7),
IF('Publication Table'!$C$5="Cancellations for other reasons",
SUMIFS(AllPublicationData!$J:$J,AllPublicationData!$A:$A,'Publication Table'!$B176,AllPublicationData!$B:$B,'Publication Table'!$C$4,AllPublicationData!$D:$D,'Publication Table'!K$7)))))))+
IF(AND($C$4="NHS Scotland",$C$5="Total Operations"),
SUMIFS(AllPublicationData!$E:$E,AllPublicationData!$A:$A,'Publication Table'!$B176,AllPublicationData!$B:$B,'Publication Table'!K$7),
IF(AND($C$4="NHS Scotland",$C$5="All Cancelled Operations"),
SUMIFS(AllPublicationData!$F:$F,AllPublicationData!$A:$A,'Publication Table'!$B176,AllPublicationData!$B:$B,'Publication Table'!K$7),
IF(AND($C$4="NHS Scotland",$C$5="Operations cancelled by patient"),
SUMIFS(AllPublicationData!$G:$G,AllPublicationData!$A:$A,'Publication Table'!$B176,AllPublicationData!$B:$B,'Publication Table'!K$7),
IF(AND($C$4="NHS Scotland",$C$5="Operations cancelled for clinical reasons"),
SUMIFS(AllPublicationData!$H:$H,AllPublicationData!$A:$A,'Publication Table'!$B176,AllPublicationData!$B:$B,'Publication Table'!K$7),
IF(AND($C$4="NHS Scotland",$C$5="Operations cancelled for non-clinical/capacity reasons"),
SUMIFS(AllPublicationData!$I:$I,AllPublicationData!$A:$A,'Publication Table'!$B176,AllPublicationData!$B:$B,'Publication Table'!K$7),
IF(AND($C$4="NHS Scotland",$C$5="Cancellations for other reasons"),
SUMIFS(AllPublicationData!$J:$J,AllPublicationData!$A:$A,'Publication Table'!$B176,AllPublicationData!$B:$B,'Publication Table'!K$7)))))))</f>
        <v>0</v>
      </c>
      <c r="L176" s="90">
        <f>IF($C$5="Total Operations",
SUMIFS(AllPublicationData!$E:$E,AllPublicationData!$A:$A,'Publication Table'!$B176,AllPublicationData!$B:$B,'Publication Table'!$C$4,AllPublicationData!$D:$D,'Publication Table'!L$7),
IF('Publication Table'!$C$5="All Cancelled Operations",
SUMIFS(AllPublicationData!$F:$F,AllPublicationData!$A:$A,'Publication Table'!$B176,AllPublicationData!$B:$B,'Publication Table'!$C$4,AllPublicationData!$D:$D,'Publication Table'!L$7),
IF('Publication Table'!$C$5="Operations cancelled by patient",
SUMIFS(AllPublicationData!$G:$G,AllPublicationData!$A:$A,'Publication Table'!$B176,AllPublicationData!$B:$B,'Publication Table'!$C$4,AllPublicationData!$D:$D,'Publication Table'!L$7),
IF('Publication Table'!$C$5="Operations cancelled for clinical reasons",
SUMIFS(AllPublicationData!$H:$H,AllPublicationData!$A:$A,'Publication Table'!$B176,AllPublicationData!$B:$B,'Publication Table'!$C$4,AllPublicationData!$D:$D,'Publication Table'!L$7),
IF('Publication Table'!$C$5="Operations cancelled for non-clinical/capacity reasons",
SUMIFS(AllPublicationData!$I:$I,AllPublicationData!$A:$A,'Publication Table'!$B176,AllPublicationData!$B:$B,'Publication Table'!$C$4,AllPublicationData!$D:$D,'Publication Table'!L$7),
IF('Publication Table'!$C$5="Cancellations for other reasons",
SUMIFS(AllPublicationData!$J:$J,AllPublicationData!$A:$A,'Publication Table'!$B176,AllPublicationData!$B:$B,'Publication Table'!$C$4,AllPublicationData!$D:$D,'Publication Table'!L$7)))))))+
IF(AND($C$4="NHS Scotland",$C$5="Total Operations"),
SUMIFS(AllPublicationData!$E:$E,AllPublicationData!$A:$A,'Publication Table'!$B176,AllPublicationData!$B:$B,'Publication Table'!L$7),
IF(AND($C$4="NHS Scotland",$C$5="All Cancelled Operations"),
SUMIFS(AllPublicationData!$F:$F,AllPublicationData!$A:$A,'Publication Table'!$B176,AllPublicationData!$B:$B,'Publication Table'!L$7),
IF(AND($C$4="NHS Scotland",$C$5="Operations cancelled by patient"),
SUMIFS(AllPublicationData!$G:$G,AllPublicationData!$A:$A,'Publication Table'!$B176,AllPublicationData!$B:$B,'Publication Table'!L$7),
IF(AND($C$4="NHS Scotland",$C$5="Operations cancelled for clinical reasons"),
SUMIFS(AllPublicationData!$H:$H,AllPublicationData!$A:$A,'Publication Table'!$B176,AllPublicationData!$B:$B,'Publication Table'!L$7),
IF(AND($C$4="NHS Scotland",$C$5="Operations cancelled for non-clinical/capacity reasons"),
SUMIFS(AllPublicationData!$I:$I,AllPublicationData!$A:$A,'Publication Table'!$B176,AllPublicationData!$B:$B,'Publication Table'!L$7),
IF(AND($C$4="NHS Scotland",$C$5="Cancellations for other reasons"),
SUMIFS(AllPublicationData!$J:$J,AllPublicationData!$A:$A,'Publication Table'!$B176,AllPublicationData!$B:$B,'Publication Table'!L$7)))))))</f>
        <v>0</v>
      </c>
      <c r="M176" s="90">
        <f>IF($C$5="Total Operations",
SUMIFS(AllPublicationData!$E:$E,AllPublicationData!$A:$A,'Publication Table'!$B176,AllPublicationData!$B:$B,'Publication Table'!$C$4,AllPublicationData!$D:$D,'Publication Table'!M$7),
IF('Publication Table'!$C$5="All Cancelled Operations",
SUMIFS(AllPublicationData!$F:$F,AllPublicationData!$A:$A,'Publication Table'!$B176,AllPublicationData!$B:$B,'Publication Table'!$C$4,AllPublicationData!$D:$D,'Publication Table'!M$7),
IF('Publication Table'!$C$5="Operations cancelled by patient",
SUMIFS(AllPublicationData!$G:$G,AllPublicationData!$A:$A,'Publication Table'!$B176,AllPublicationData!$B:$B,'Publication Table'!$C$4,AllPublicationData!$D:$D,'Publication Table'!M$7),
IF('Publication Table'!$C$5="Operations cancelled for clinical reasons",
SUMIFS(AllPublicationData!$G:$G,AllPublicationData!$A:$A,'Publication Table'!$B176,AllPublicationData!$B:$B,'Publication Table'!$C$4,AllPublicationData!$D:$D,'Publication Table'!M$7),
IF('Publication Table'!$C$5="Operations cancelled for non-clinical/capacity reasons",
SUMIFS(AllPublicationData!$G:$G,AllPublicationData!$A:$A,'Publication Table'!$B176,AllPublicationData!$B:$B,'Publication Table'!$C$4,AllPublicationData!$D:$D,'Publication Table'!M$7),
IF('Publication Table'!$C$5="Cancellations for other reasons",
SUMIFS(AllPublicationData!$G:$G,AllPublicationData!$A:$A,'Publication Table'!$B176,AllPublicationData!$B:$B,'Publication Table'!$C$4,AllPublicationData!$D:$D,'Publication Table'!M$7)))))))+
IF(AND($C$4="NHS Scotland",$C$5="Total Operations"),
SUMIFS(AllPublicationData!$E:$E,AllPublicationData!$A:$A,'Publication Table'!$B176,AllPublicationData!$B:$B,'Publication Table'!M$7),
IF(AND($C$4="NHS Scotland",$C$5="All Cancelled Operations"),
SUMIFS(AllPublicationData!$F:$F,AllPublicationData!$A:$A,'Publication Table'!$B176,AllPublicationData!$B:$B,'Publication Table'!M$7),
IF(AND($C$4="NHS Scotland",$C$5="Operations cancelled by patient"),
SUMIFS(AllPublicationData!$G:$G,AllPublicationData!$A:$A,'Publication Table'!$B176,AllPublicationData!$B:$B,'Publication Table'!M$7),
IF(AND($C$4="NHS Scotland",$C$5="Operations cancelled for clinical reasons"),
SUMIFS(AllPublicationData!$H:$H,AllPublicationData!$A:$A,'Publication Table'!$B176,AllPublicationData!$B:$B,'Publication Table'!M$7),
IF(AND($C$4="NHS Scotland",$C$5="Operations cancelled for non-clinical/capacity reasons"),
SUMIFS(AllPublicationData!$I:$I,AllPublicationData!$A:$A,'Publication Table'!$B176,AllPublicationData!$B:$B,'Publication Table'!M$7),
IF(AND($C$4="NHS Scotland",$C$5="Cancellations for other reasons"),
SUMIFS(AllPublicationData!$J:$J,AllPublicationData!$A:$A,'Publication Table'!$B176,AllPublicationData!$B:$B,'Publication Table'!M$7)))))))</f>
        <v>0</v>
      </c>
      <c r="N176" s="90">
        <f>IF($C$5="Total Operations",
SUMIFS(AllPublicationData!$E:$E,AllPublicationData!$A:$A,'Publication Table'!$B176,AllPublicationData!$B:$B,'Publication Table'!$C$4,AllPublicationData!$D:$D,'Publication Table'!N$7),
IF('Publication Table'!$C$5="All Cancelled Operations",
SUMIFS(AllPublicationData!$F:$F,AllPublicationData!$A:$A,'Publication Table'!$B176,AllPublicationData!$B:$B,'Publication Table'!$C$4,AllPublicationData!$D:$D,'Publication Table'!N$7),
IF('Publication Table'!$C$5="Operations cancelled by patient",
SUMIFS(AllPublicationData!$G:$G,AllPublicationData!$A:$A,'Publication Table'!$B176,AllPublicationData!$B:$B,'Publication Table'!$C$4,AllPublicationData!$D:$D,'Publication Table'!N$7),
IF('Publication Table'!$C$5="Operations cancelled for clinical reasons",
SUMIFS(AllPublicationData!$G:$G,AllPublicationData!$A:$A,'Publication Table'!$B176,AllPublicationData!$B:$B,'Publication Table'!$C$4,AllPublicationData!$D:$D,'Publication Table'!N$7),
IF('Publication Table'!$C$5="Operations cancelled for non-clinical/capacity reasons",
SUMIFS(AllPublicationData!$G:$G,AllPublicationData!$A:$A,'Publication Table'!$B176,AllPublicationData!$B:$B,'Publication Table'!$C$4,AllPublicationData!$D:$D,'Publication Table'!N$7),
IF('Publication Table'!$C$5="Cancellations for other reasons",
SUMIFS(AllPublicationData!$G:$G,AllPublicationData!$A:$A,'Publication Table'!$B176,AllPublicationData!$B:$B,'Publication Table'!$C$4,AllPublicationData!$D:$D,'Publication Table'!N$7)))))))+
IF(AND($C$4="NHS Scotland",$C$5="Total Operations"),
SUMIFS(AllPublicationData!$E:$E,AllPublicationData!$A:$A,'Publication Table'!$B176,AllPublicationData!$B:$B,'Publication Table'!N$7),
IF(AND($C$4="NHS Scotland",$C$5="All Cancelled Operations"),
SUMIFS(AllPublicationData!$F:$F,AllPublicationData!$A:$A,'Publication Table'!$B176,AllPublicationData!$B:$B,'Publication Table'!N$7),
IF(AND($C$4="NHS Scotland",$C$5="Operations cancelled by patient"),
SUMIFS(AllPublicationData!$G:$G,AllPublicationData!$A:$A,'Publication Table'!$B176,AllPublicationData!$B:$B,'Publication Table'!N$7),
IF(AND($C$4="NHS Scotland",$C$5="Operations cancelled for clinical reasons"),
SUMIFS(AllPublicationData!$H:$H,AllPublicationData!$A:$A,'Publication Table'!$B176,AllPublicationData!$B:$B,'Publication Table'!N$7),
IF(AND($C$4="NHS Scotland",$C$5="Operations cancelled for non-clinical/capacity reasons"),
SUMIFS(AllPublicationData!$I:$I,AllPublicationData!$A:$A,'Publication Table'!$B176,AllPublicationData!$B:$B,'Publication Table'!N$7),
IF(AND($C$4="NHS Scotland",$C$5="Cancellations for other reasons"),
SUMIFS(AllPublicationData!$J:$J,AllPublicationData!$A:$A,'Publication Table'!$B176,AllPublicationData!$B:$B,'Publication Table'!N$7)))))))</f>
        <v>0</v>
      </c>
      <c r="O176" s="90">
        <f>IF($C$5="Total Operations",
SUMIFS(AllPublicationData!$E:$E,AllPublicationData!$A:$A,'Publication Table'!$B176,AllPublicationData!$B:$B,'Publication Table'!$C$4,AllPublicationData!$D:$D,'Publication Table'!O$7),
IF('Publication Table'!$C$5="All Cancelled Operations",
SUMIFS(AllPublicationData!$F:$F,AllPublicationData!$A:$A,'Publication Table'!$B176,AllPublicationData!$B:$B,'Publication Table'!$C$4,AllPublicationData!$D:$D,'Publication Table'!O$7),
IF('Publication Table'!$C$5="Operations cancelled by patient",
SUMIFS(AllPublicationData!$G:$G,AllPublicationData!$A:$A,'Publication Table'!$B176,AllPublicationData!$B:$B,'Publication Table'!$C$4,AllPublicationData!$D:$D,'Publication Table'!O$7),
IF('Publication Table'!$C$5="Operations cancelled for clinical reasons",
SUMIFS(AllPublicationData!$G:$G,AllPublicationData!$A:$A,'Publication Table'!$B176,AllPublicationData!$B:$B,'Publication Table'!$C$4,AllPublicationData!$D:$D,'Publication Table'!O$7),
IF('Publication Table'!$C$5="Operations cancelled for non-clinical/capacity reasons",
SUMIFS(AllPublicationData!$G:$G,AllPublicationData!$A:$A,'Publication Table'!$B176,AllPublicationData!$B:$B,'Publication Table'!$C$4,AllPublicationData!$D:$D,'Publication Table'!O$7),
IF('Publication Table'!$C$5="Cancellations for other reasons",
SUMIFS(AllPublicationData!$G:$G,AllPublicationData!$A:$A,'Publication Table'!$B176,AllPublicationData!$B:$B,'Publication Table'!$C$4,AllPublicationData!$D:$D,'Publication Table'!O$7)))))))+
IF(AND($C$4="NHS Scotland",$C$5="Total Operations"),
SUMIFS(AllPublicationData!$E:$E,AllPublicationData!$A:$A,'Publication Table'!$B176,AllPublicationData!$B:$B,'Publication Table'!O$7),
IF(AND($C$4="NHS Scotland",$C$5="All Cancelled Operations"),
SUMIFS(AllPublicationData!$F:$F,AllPublicationData!$A:$A,'Publication Table'!$B176,AllPublicationData!$B:$B,'Publication Table'!O$7),
IF(AND($C$4="NHS Scotland",$C$5="Operations cancelled by patient"),
SUMIFS(AllPublicationData!$G:$G,AllPublicationData!$A:$A,'Publication Table'!$B176,AllPublicationData!$B:$B,'Publication Table'!O$7),
IF(AND($C$4="NHS Scotland",$C$5="Operations cancelled for clinical reasons"),
SUMIFS(AllPublicationData!$H:$H,AllPublicationData!$A:$A,'Publication Table'!$B176,AllPublicationData!$B:$B,'Publication Table'!O$7),
IF(AND($C$4="NHS Scotland",$C$5="Operations cancelled for non-clinical/capacity reasons"),
SUMIFS(AllPublicationData!$I:$I,AllPublicationData!$A:$A,'Publication Table'!$B176,AllPublicationData!$B:$B,'Publication Table'!O$7),
IF(AND($C$4="NHS Scotland",$C$5="Cancellations for other reasons"),
SUMIFS(AllPublicationData!$J:$J,AllPublicationData!$A:$A,'Publication Table'!$B176,AllPublicationData!$B:$B,'Publication Table'!O$7)))))))</f>
        <v>0</v>
      </c>
      <c r="P176" s="90">
        <f>IF($C$5="Total Operations",
SUMIFS(AllPublicationData!$E:$E,AllPublicationData!$A:$A,'Publication Table'!$B176,AllPublicationData!$B:$B,'Publication Table'!$C$4,AllPublicationData!$D:$D,'Publication Table'!P$7),
IF('Publication Table'!$C$5="All Cancelled Operations",
SUMIFS(AllPublicationData!$F:$F,AllPublicationData!$A:$A,'Publication Table'!$B176,AllPublicationData!$B:$B,'Publication Table'!$C$4,AllPublicationData!$D:$D,'Publication Table'!P$7),
IF('Publication Table'!$C$5="Operations cancelled by patient",
SUMIFS(AllPublicationData!$G:$G,AllPublicationData!$A:$A,'Publication Table'!$B176,AllPublicationData!$B:$B,'Publication Table'!$C$4,AllPublicationData!$D:$D,'Publication Table'!P$7),
IF('Publication Table'!$C$5="Operations cancelled for clinical reasons",
SUMIFS(AllPublicationData!$G:$G,AllPublicationData!$A:$A,'Publication Table'!$B176,AllPublicationData!$B:$B,'Publication Table'!$C$4,AllPublicationData!$D:$D,'Publication Table'!P$7),
IF('Publication Table'!$C$5="Operations cancelled for non-clinical/capacity reasons",
SUMIFS(AllPublicationData!$G:$G,AllPublicationData!$A:$A,'Publication Table'!$B176,AllPublicationData!$B:$B,'Publication Table'!$C$4,AllPublicationData!$D:$D,'Publication Table'!P$7),
IF('Publication Table'!$C$5="Cancellations for other reasons",
SUMIFS(AllPublicationData!$G:$G,AllPublicationData!$A:$A,'Publication Table'!$B176,AllPublicationData!$B:$B,'Publication Table'!$C$4,AllPublicationData!$D:$D,'Publication Table'!P$7)))))))+
IF(AND($C$4="NHS Scotland",$C$5="Total Operations"),
SUMIFS(AllPublicationData!$E:$E,AllPublicationData!$A:$A,'Publication Table'!$B176,AllPublicationData!$B:$B,'Publication Table'!P$7),
IF(AND($C$4="NHS Scotland",$C$5="All Cancelled Operations"),
SUMIFS(AllPublicationData!$F:$F,AllPublicationData!$A:$A,'Publication Table'!$B176,AllPublicationData!$B:$B,'Publication Table'!P$7),
IF(AND($C$4="NHS Scotland",$C$5="Operations cancelled by patient"),
SUMIFS(AllPublicationData!$G:$G,AllPublicationData!$A:$A,'Publication Table'!$B176,AllPublicationData!$B:$B,'Publication Table'!P$7),
IF(AND($C$4="NHS Scotland",$C$5="Operations cancelled for clinical reasons"),
SUMIFS(AllPublicationData!$H:$H,AllPublicationData!$A:$A,'Publication Table'!$B176,AllPublicationData!$B:$B,'Publication Table'!P$7),
IF(AND($C$4="NHS Scotland",$C$5="Operations cancelled for non-clinical/capacity reasons"),
SUMIFS(AllPublicationData!$I:$I,AllPublicationData!$A:$A,'Publication Table'!$B176,AllPublicationData!$B:$B,'Publication Table'!P$7),
IF(AND($C$4="NHS Scotland",$C$5="Cancellations for other reasons"),
SUMIFS(AllPublicationData!$J:$J,AllPublicationData!$A:$A,'Publication Table'!$B176,AllPublicationData!$B:$B,'Publication Table'!P$7)))))))</f>
        <v>0</v>
      </c>
      <c r="Q176" s="90">
        <f>IF($C$5="Total Operations",
SUMIFS(AllPublicationData!$E:$E,AllPublicationData!$A:$A,'Publication Table'!$B176,AllPublicationData!$B:$B,'Publication Table'!$C$4,AllPublicationData!$D:$D,'Publication Table'!Q$7),
IF('Publication Table'!$C$5="All Cancelled Operations",
SUMIFS(AllPublicationData!$F:$F,AllPublicationData!$A:$A,'Publication Table'!$B176,AllPublicationData!$B:$B,'Publication Table'!$C$4,AllPublicationData!$D:$D,'Publication Table'!Q$7),
IF('Publication Table'!$C$5="Operations cancelled by patient",
SUMIFS(AllPublicationData!$G:$G,AllPublicationData!$A:$A,'Publication Table'!$B176,AllPublicationData!$B:$B,'Publication Table'!$C$4,AllPublicationData!$D:$D,'Publication Table'!Q$7),
IF('Publication Table'!$C$5="Operations cancelled for clinical reasons",
SUMIFS(AllPublicationData!$G:$G,AllPublicationData!$A:$A,'Publication Table'!$B176,AllPublicationData!$B:$B,'Publication Table'!$C$4,AllPublicationData!$D:$D,'Publication Table'!Q$7),
IF('Publication Table'!$C$5="Operations cancelled for non-clinical/capacity reasons",
SUMIFS(AllPublicationData!$G:$G,AllPublicationData!$A:$A,'Publication Table'!$B176,AllPublicationData!$B:$B,'Publication Table'!$C$4,AllPublicationData!$D:$D,'Publication Table'!Q$7),
IF('Publication Table'!$C$5="Cancellations for other reasons",
SUMIFS(AllPublicationData!$G:$G,AllPublicationData!$A:$A,'Publication Table'!$B176,AllPublicationData!$B:$B,'Publication Table'!$C$4,AllPublicationData!$D:$D,'Publication Table'!Q$7)))))))+
IF(AND($C$4="NHS Scotland",$C$5="Total Operations"),
SUMIFS(AllPublicationData!$E:$E,AllPublicationData!$A:$A,'Publication Table'!$B176,AllPublicationData!$B:$B,'Publication Table'!Q$7),
IF(AND($C$4="NHS Scotland",$C$5="All Cancelled Operations"),
SUMIFS(AllPublicationData!$F:$F,AllPublicationData!$A:$A,'Publication Table'!$B176,AllPublicationData!$B:$B,'Publication Table'!Q$7),
IF(AND($C$4="NHS Scotland",$C$5="Operations cancelled by patient"),
SUMIFS(AllPublicationData!$G:$G,AllPublicationData!$A:$A,'Publication Table'!$B176,AllPublicationData!$B:$B,'Publication Table'!Q$7),
IF(AND($C$4="NHS Scotland",$C$5="Operations cancelled for clinical reasons"),
SUMIFS(AllPublicationData!$H:$H,AllPublicationData!$A:$A,'Publication Table'!$B176,AllPublicationData!$B:$B,'Publication Table'!Q$7),
IF(AND($C$4="NHS Scotland",$C$5="Operations cancelled for non-clinical/capacity reasons"),
SUMIFS(AllPublicationData!$I:$I,AllPublicationData!$A:$A,'Publication Table'!$B176,AllPublicationData!$B:$B,'Publication Table'!Q$7),
IF(AND($C$4="NHS Scotland",$C$5="Cancellations for other reasons"),
SUMIFS(AllPublicationData!$J:$J,AllPublicationData!$A:$A,'Publication Table'!$B176,AllPublicationData!$B:$B,'Publication Table'!Q$7)))))))</f>
        <v>0</v>
      </c>
      <c r="R176" s="90">
        <f>IF($C$5="Total Operations",
SUMIFS(AllPublicationData!$E:$E,AllPublicationData!$A:$A,'Publication Table'!$B176,AllPublicationData!$B:$B,'Publication Table'!$C$4,AllPublicationData!$D:$D,'Publication Table'!R$7),
IF('Publication Table'!$C$5="All Cancelled Operations",
SUMIFS(AllPublicationData!$F:$F,AllPublicationData!$A:$A,'Publication Table'!$B176,AllPublicationData!$B:$B,'Publication Table'!$C$4,AllPublicationData!$D:$D,'Publication Table'!R$7),
IF('Publication Table'!$C$5="Operations cancelled by patient",
SUMIFS(AllPublicationData!$G:$G,AllPublicationData!$A:$A,'Publication Table'!$B176,AllPublicationData!$B:$B,'Publication Table'!$C$4,AllPublicationData!$D:$D,'Publication Table'!R$7),
IF('Publication Table'!$C$5="Operations cancelled for clinical reasons",
SUMIFS(AllPublicationData!$G:$G,AllPublicationData!$A:$A,'Publication Table'!$B176,AllPublicationData!$B:$B,'Publication Table'!$C$4,AllPublicationData!$D:$D,'Publication Table'!R$7),
IF('Publication Table'!$C$5="Operations cancelled for non-clinical/capacity reasons",
SUMIFS(AllPublicationData!$G:$G,AllPublicationData!$A:$A,'Publication Table'!$B176,AllPublicationData!$B:$B,'Publication Table'!$C$4,AllPublicationData!$D:$D,'Publication Table'!R$7),
IF('Publication Table'!$C$5="Cancellations for other reasons",
SUMIFS(AllPublicationData!$G:$G,AllPublicationData!$A:$A,'Publication Table'!$B176,AllPublicationData!$B:$B,'Publication Table'!$C$4,AllPublicationData!$D:$D,'Publication Table'!R$7)))))))+
IF(AND($C$4="NHS Scotland",$C$5="Total Operations"),
SUMIFS(AllPublicationData!$E:$E,AllPublicationData!$A:$A,'Publication Table'!$B176,AllPublicationData!$B:$B,'Publication Table'!R$7),
IF(AND($C$4="NHS Scotland",$C$5="All Cancelled Operations"),
SUMIFS(AllPublicationData!$F:$F,AllPublicationData!$A:$A,'Publication Table'!$B176,AllPublicationData!$B:$B,'Publication Table'!R$7),
IF(AND($C$4="NHS Scotland",$C$5="Operations cancelled by patient"),
SUMIFS(AllPublicationData!$G:$G,AllPublicationData!$A:$A,'Publication Table'!$B176,AllPublicationData!$B:$B,'Publication Table'!R$7),
IF(AND($C$4="NHS Scotland",$C$5="Operations cancelled for clinical reasons"),
SUMIFS(AllPublicationData!$H:$H,AllPublicationData!$A:$A,'Publication Table'!$B176,AllPublicationData!$B:$B,'Publication Table'!R$7),
IF(AND($C$4="NHS Scotland",$C$5="Operations cancelled for non-clinical/capacity reasons"),
SUMIFS(AllPublicationData!$I:$I,AllPublicationData!$A:$A,'Publication Table'!$B176,AllPublicationData!$B:$B,'Publication Table'!R$7),
IF(AND($C$4="NHS Scotland",$C$5="Cancellations for other reasons"),
SUMIFS(AllPublicationData!$J:$J,AllPublicationData!$A:$A,'Publication Table'!$B176,AllPublicationData!$B:$B,'Publication Table'!R$7)))))))</f>
        <v>0</v>
      </c>
    </row>
    <row r="177" spans="3:18" x14ac:dyDescent="0.35">
      <c r="C177" s="81">
        <f>IF($C$5="Total Operations",
SUMIFS(AllPublicationData!$E:$E,AllPublicationData!$A:$A,'Publication Table'!$B177,AllPublicationData!$B:$B,'Publication Table'!$C$4),
IF('Publication Table'!$C$5="All Cancelled Operations",
SUMIFS(AllPublicationData!$F:$F,AllPublicationData!$A:$A,'Publication Table'!$B177,AllPublicationData!$B:$B,'Publication Table'!$C$4),
IF('Publication Table'!$C$5="Operations cancelled by patient",
SUMIFS(AllPublicationData!$G:$G,AllPublicationData!$A:$A,'Publication Table'!$B177,AllPublicationData!$B:$B,'Publication Table'!$C$4),
IF('Publication Table'!$C$5="Operations cancelled for clinical reasons",
SUMIFS(AllPublicationData!$H:$H,AllPublicationData!$A:$A,'Publication Table'!$B177,AllPublicationData!$B:$B,'Publication Table'!$C$4),
IF('Publication Table'!$C$5="Operations cancelled for non-clinical/capacity reasons",
SUMIFS(AllPublicationData!$I:$I,AllPublicationData!$A:$A,'Publication Table'!$B177,AllPublicationData!$B:$B,'Publication Table'!$C$4),
IF('Publication Table'!$C$5="Cancellations for other reasons",
SUMIFS(AllPublicationData!$J:$J,AllPublicationData!$A:$A,'Publication Table'!$B177,AllPublicationData!$B:$B,'Publication Table'!$C$4)))))))+
IF(AND($C$4="NHS Scotland",$C$5="Total Operations"),
SUMIFS(AllPublicationData!$E:$E,AllPublicationData!$A:$A,'Publication Table'!$B177),
IF(AND($C$4="NHS Scotland",$C$5="All Cancelled Operations"),
SUMIFS(AllPublicationData!$F:$F,AllPublicationData!$A:$A,'Publication Table'!$B177),
IF(AND($C$4="NHS Scotland",$C$5="Operations cancelled by patient"),
SUMIFS(AllPublicationData!$G:$G,AllPublicationData!$A:$A,'Publication Table'!$B177),
IF(AND($C$4="NHS Scotland",$C$5="Operations cancelled for clinical reasons"),
SUMIFS(AllPublicationData!$H:$H,AllPublicationData!$A:$A,'Publication Table'!$B177),
IF(AND($C$4="NHS Scotland",$C$5="Operations cancelled for non-clinical/capacity reasons"),
SUMIFS(AllPublicationData!$I:$I,AllPublicationData!$A:$A,'Publication Table'!$B177),
IF(AND($C$4="NHS Scotland",$C$5="Cancellations for other reasons"),
SUMIFS(AllPublicationData!$J:$J,AllPublicationData!$A:$A,'Publication Table'!$B177)))))))</f>
        <v>0</v>
      </c>
      <c r="D177" s="90">
        <f>IF($C$5="Total Operations",
SUMIFS(AllPublicationData!$E:$E,AllPublicationData!$A:$A,'Publication Table'!$B177,AllPublicationData!$B:$B,'Publication Table'!$C$4,AllPublicationData!$D:$D,'Publication Table'!D$7),
IF('Publication Table'!$C$5="All Cancelled Operations",
SUMIFS(AllPublicationData!$F:$F,AllPublicationData!$A:$A,'Publication Table'!$B177,AllPublicationData!$B:$B,'Publication Table'!$C$4,AllPublicationData!$D:$D,'Publication Table'!D$7),
IF('Publication Table'!$C$5="Operations cancelled by patient",
SUMIFS(AllPublicationData!$G:$G,AllPublicationData!$A:$A,'Publication Table'!$B177,AllPublicationData!$B:$B,'Publication Table'!$C$4,AllPublicationData!$D:$D,'Publication Table'!D$7),
IF('Publication Table'!$C$5="Operations cancelled for clinical reasons",
SUMIFS(AllPublicationData!$H:$H,AllPublicationData!$A:$A,'Publication Table'!$B177,AllPublicationData!$B:$B,'Publication Table'!$C$4,AllPublicationData!$D:$D,'Publication Table'!D$7),
IF('Publication Table'!$C$5="Operations cancelled for non-clinical/capacity reasons",
SUMIFS(AllPublicationData!$I:$I,AllPublicationData!$A:$A,'Publication Table'!$B177,AllPublicationData!$B:$B,'Publication Table'!$C$4,AllPublicationData!$D:$D,'Publication Table'!D$7),
IF('Publication Table'!$C$5="Cancellations for other reasons",
SUMIFS(AllPublicationData!$J:$J,AllPublicationData!$A:$A,'Publication Table'!$B177,AllPublicationData!$B:$B,'Publication Table'!$C$4,AllPublicationData!$D:$D,'Publication Table'!D$7)))))))+
IF(AND($C$4="NHS Scotland",$C$5="Total Operations"),
SUMIFS(AllPublicationData!$E:$E,AllPublicationData!$A:$A,'Publication Table'!$B177,AllPublicationData!$B:$B,'Publication Table'!D$7),
IF(AND($C$4="NHS Scotland",$C$5="All Cancelled Operations"),
SUMIFS(AllPublicationData!$F:$F,AllPublicationData!$A:$A,'Publication Table'!$B177,AllPublicationData!$B:$B,'Publication Table'!D$7),
IF(AND($C$4="NHS Scotland",$C$5="Operations cancelled by patient"),
SUMIFS(AllPublicationData!$G:$G,AllPublicationData!$A:$A,'Publication Table'!$B177,AllPublicationData!$B:$B,'Publication Table'!D$7),
IF(AND($C$4="NHS Scotland",$C$5="Operations cancelled for clinical reasons"),
SUMIFS(AllPublicationData!$H:$H,AllPublicationData!$A:$A,'Publication Table'!$B177,AllPublicationData!$B:$B,'Publication Table'!D$7),
IF(AND($C$4="NHS Scotland",$C$5="Operations cancelled for non-clinical/capacity reasons"),
SUMIFS(AllPublicationData!$I:$I,AllPublicationData!$A:$A,'Publication Table'!$B177,AllPublicationData!$B:$B,'Publication Table'!D$7),
IF(AND($C$4="NHS Scotland",$C$5="Cancellations for other reasons"),
SUMIFS(AllPublicationData!$J:$J,AllPublicationData!$A:$A,'Publication Table'!$B177,AllPublicationData!$B:$B,'Publication Table'!D$7)))))))</f>
        <v>0</v>
      </c>
      <c r="E177" s="90">
        <f>IF($C$5="Total Operations",
SUMIFS(AllPublicationData!$E:$E,AllPublicationData!$A:$A,'Publication Table'!$B177,AllPublicationData!$B:$B,'Publication Table'!$C$4,AllPublicationData!$D:$D,'Publication Table'!E$7),
IF('Publication Table'!$C$5="All Cancelled Operations",
SUMIFS(AllPublicationData!$F:$F,AllPublicationData!$A:$A,'Publication Table'!$B177,AllPublicationData!$B:$B,'Publication Table'!$C$4,AllPublicationData!$D:$D,'Publication Table'!E$7),
IF('Publication Table'!$C$5="Operations cancelled by patient",
SUMIFS(AllPublicationData!$G:$G,AllPublicationData!$A:$A,'Publication Table'!$B177,AllPublicationData!$B:$B,'Publication Table'!$C$4,AllPublicationData!$D:$D,'Publication Table'!E$7),
IF('Publication Table'!$C$5="Operations cancelled for clinical reasons",
SUMIFS(AllPublicationData!$H:$H,AllPublicationData!$A:$A,'Publication Table'!$B177,AllPublicationData!$B:$B,'Publication Table'!$C$4,AllPublicationData!$D:$D,'Publication Table'!E$7),
IF('Publication Table'!$C$5="Operations cancelled for non-clinical/capacity reasons",
SUMIFS(AllPublicationData!$I:$I,AllPublicationData!$A:$A,'Publication Table'!$B177,AllPublicationData!$B:$B,'Publication Table'!$C$4,AllPublicationData!$D:$D,'Publication Table'!E$7),
IF('Publication Table'!$C$5="Cancellations for other reasons",
SUMIFS(AllPublicationData!$J:$J,AllPublicationData!$A:$A,'Publication Table'!$B177,AllPublicationData!$B:$B,'Publication Table'!$C$4,AllPublicationData!$D:$D,'Publication Table'!E$7)))))))+
IF(AND($C$4="NHS Scotland",$C$5="Total Operations"),
SUMIFS(AllPublicationData!$E:$E,AllPublicationData!$A:$A,'Publication Table'!$B177,AllPublicationData!$B:$B,'Publication Table'!E$7),
IF(AND($C$4="NHS Scotland",$C$5="All Cancelled Operations"),
SUMIFS(AllPublicationData!$F:$F,AllPublicationData!$A:$A,'Publication Table'!$B177,AllPublicationData!$B:$B,'Publication Table'!E$7),
IF(AND($C$4="NHS Scotland",$C$5="Operations cancelled by patient"),
SUMIFS(AllPublicationData!$G:$G,AllPublicationData!$A:$A,'Publication Table'!$B177,AllPublicationData!$B:$B,'Publication Table'!E$7),
IF(AND($C$4="NHS Scotland",$C$5="Operations cancelled for clinical reasons"),
SUMIFS(AllPublicationData!$H:$H,AllPublicationData!$A:$A,'Publication Table'!$B177,AllPublicationData!$B:$B,'Publication Table'!E$7),
IF(AND($C$4="NHS Scotland",$C$5="Operations cancelled for non-clinical/capacity reasons"),
SUMIFS(AllPublicationData!$I:$I,AllPublicationData!$A:$A,'Publication Table'!$B177,AllPublicationData!$B:$B,'Publication Table'!E$7),
IF(AND($C$4="NHS Scotland",$C$5="Cancellations for other reasons"),
SUMIFS(AllPublicationData!$J:$J,AllPublicationData!$A:$A,'Publication Table'!$B177,AllPublicationData!$B:$B,'Publication Table'!E$7)))))))</f>
        <v>0</v>
      </c>
      <c r="F177" s="90">
        <f>IF($C$5="Total Operations",
SUMIFS(AllPublicationData!$E:$E,AllPublicationData!$A:$A,'Publication Table'!$B177,AllPublicationData!$B:$B,'Publication Table'!$C$4,AllPublicationData!$D:$D,'Publication Table'!F$7),
IF('Publication Table'!$C$5="All Cancelled Operations",
SUMIFS(AllPublicationData!$F:$F,AllPublicationData!$A:$A,'Publication Table'!$B177,AllPublicationData!$B:$B,'Publication Table'!$C$4,AllPublicationData!$D:$D,'Publication Table'!F$7),
IF('Publication Table'!$C$5="Operations cancelled by patient",
SUMIFS(AllPublicationData!$G:$G,AllPublicationData!$A:$A,'Publication Table'!$B177,AllPublicationData!$B:$B,'Publication Table'!$C$4,AllPublicationData!$D:$D,'Publication Table'!F$7),
IF('Publication Table'!$C$5="Operations cancelled for clinical reasons",
SUMIFS(AllPublicationData!$H:$H,AllPublicationData!$A:$A,'Publication Table'!$B177,AllPublicationData!$B:$B,'Publication Table'!$C$4,AllPublicationData!$D:$D,'Publication Table'!F$7),
IF('Publication Table'!$C$5="Operations cancelled for non-clinical/capacity reasons",
SUMIFS(AllPublicationData!$I:$I,AllPublicationData!$A:$A,'Publication Table'!$B177,AllPublicationData!$B:$B,'Publication Table'!$C$4,AllPublicationData!$D:$D,'Publication Table'!F$7),
IF('Publication Table'!$C$5="Cancellations for other reasons",
SUMIFS(AllPublicationData!$J:$J,AllPublicationData!$A:$A,'Publication Table'!$B177,AllPublicationData!$B:$B,'Publication Table'!$C$4,AllPublicationData!$D:$D,'Publication Table'!F$7)))))))+
IF(AND($C$4="NHS Scotland",$C$5="Total Operations"),
SUMIFS(AllPublicationData!$E:$E,AllPublicationData!$A:$A,'Publication Table'!$B177,AllPublicationData!$B:$B,'Publication Table'!F$7),
IF(AND($C$4="NHS Scotland",$C$5="All Cancelled Operations"),
SUMIFS(AllPublicationData!$F:$F,AllPublicationData!$A:$A,'Publication Table'!$B177,AllPublicationData!$B:$B,'Publication Table'!F$7),
IF(AND($C$4="NHS Scotland",$C$5="Operations cancelled by patient"),
SUMIFS(AllPublicationData!$G:$G,AllPublicationData!$A:$A,'Publication Table'!$B177,AllPublicationData!$B:$B,'Publication Table'!F$7),
IF(AND($C$4="NHS Scotland",$C$5="Operations cancelled for clinical reasons"),
SUMIFS(AllPublicationData!$H:$H,AllPublicationData!$A:$A,'Publication Table'!$B177,AllPublicationData!$B:$B,'Publication Table'!F$7),
IF(AND($C$4="NHS Scotland",$C$5="Operations cancelled for non-clinical/capacity reasons"),
SUMIFS(AllPublicationData!$I:$I,AllPublicationData!$A:$A,'Publication Table'!$B177,AllPublicationData!$B:$B,'Publication Table'!F$7),
IF(AND($C$4="NHS Scotland",$C$5="Cancellations for other reasons"),
SUMIFS(AllPublicationData!$J:$J,AllPublicationData!$A:$A,'Publication Table'!$B177,AllPublicationData!$B:$B,'Publication Table'!F$7)))))))</f>
        <v>0</v>
      </c>
      <c r="G177" s="90">
        <f>IF($C$5="Total Operations",
SUMIFS(AllPublicationData!$E:$E,AllPublicationData!$A:$A,'Publication Table'!$B177,AllPublicationData!$B:$B,'Publication Table'!$C$4,AllPublicationData!$D:$D,'Publication Table'!G$7),
IF('Publication Table'!$C$5="All Cancelled Operations",
SUMIFS(AllPublicationData!$F:$F,AllPublicationData!$A:$A,'Publication Table'!$B177,AllPublicationData!$B:$B,'Publication Table'!$C$4,AllPublicationData!$D:$D,'Publication Table'!G$7),
IF('Publication Table'!$C$5="Operations cancelled by patient",
SUMIFS(AllPublicationData!$G:$G,AllPublicationData!$A:$A,'Publication Table'!$B177,AllPublicationData!$B:$B,'Publication Table'!$C$4,AllPublicationData!$D:$D,'Publication Table'!G$7),
IF('Publication Table'!$C$5="Operations cancelled for clinical reasons",
SUMIFS(AllPublicationData!$H:$H,AllPublicationData!$A:$A,'Publication Table'!$B177,AllPublicationData!$B:$B,'Publication Table'!$C$4,AllPublicationData!$D:$D,'Publication Table'!G$7),
IF('Publication Table'!$C$5="Operations cancelled for non-clinical/capacity reasons",
SUMIFS(AllPublicationData!$I:$I,AllPublicationData!$A:$A,'Publication Table'!$B177,AllPublicationData!$B:$B,'Publication Table'!$C$4,AllPublicationData!$D:$D,'Publication Table'!G$7),
IF('Publication Table'!$C$5="Cancellations for other reasons",
SUMIFS(AllPublicationData!$J:$J,AllPublicationData!$A:$A,'Publication Table'!$B177,AllPublicationData!$B:$B,'Publication Table'!$C$4,AllPublicationData!$D:$D,'Publication Table'!G$7)))))))+
IF(AND($C$4="NHS Scotland",$C$5="Total Operations"),
SUMIFS(AllPublicationData!$E:$E,AllPublicationData!$A:$A,'Publication Table'!$B177,AllPublicationData!$B:$B,'Publication Table'!G$7),
IF(AND($C$4="NHS Scotland",$C$5="All Cancelled Operations"),
SUMIFS(AllPublicationData!$F:$F,AllPublicationData!$A:$A,'Publication Table'!$B177,AllPublicationData!$B:$B,'Publication Table'!G$7),
IF(AND($C$4="NHS Scotland",$C$5="Operations cancelled by patient"),
SUMIFS(AllPublicationData!$G:$G,AllPublicationData!$A:$A,'Publication Table'!$B177,AllPublicationData!$B:$B,'Publication Table'!G$7),
IF(AND($C$4="NHS Scotland",$C$5="Operations cancelled for clinical reasons"),
SUMIFS(AllPublicationData!$H:$H,AllPublicationData!$A:$A,'Publication Table'!$B177,AllPublicationData!$B:$B,'Publication Table'!G$7),
IF(AND($C$4="NHS Scotland",$C$5="Operations cancelled for non-clinical/capacity reasons"),
SUMIFS(AllPublicationData!$I:$I,AllPublicationData!$A:$A,'Publication Table'!$B177,AllPublicationData!$B:$B,'Publication Table'!G$7),
IF(AND($C$4="NHS Scotland",$C$5="Cancellations for other reasons"),
SUMIFS(AllPublicationData!$J:$J,AllPublicationData!$A:$A,'Publication Table'!$B177,AllPublicationData!$B:$B,'Publication Table'!G$7)))))))</f>
        <v>0</v>
      </c>
      <c r="H177" s="90">
        <f>IF($C$5="Total Operations",
SUMIFS(AllPublicationData!$E:$E,AllPublicationData!$A:$A,'Publication Table'!$B177,AllPublicationData!$B:$B,'Publication Table'!$C$4,AllPublicationData!$D:$D,'Publication Table'!H$7),
IF('Publication Table'!$C$5="All Cancelled Operations",
SUMIFS(AllPublicationData!$F:$F,AllPublicationData!$A:$A,'Publication Table'!$B177,AllPublicationData!$B:$B,'Publication Table'!$C$4,AllPublicationData!$D:$D,'Publication Table'!H$7),
IF('Publication Table'!$C$5="Operations cancelled by patient",
SUMIFS(AllPublicationData!$G:$G,AllPublicationData!$A:$A,'Publication Table'!$B177,AllPublicationData!$B:$B,'Publication Table'!$C$4,AllPublicationData!$D:$D,'Publication Table'!H$7),
IF('Publication Table'!$C$5="Operations cancelled for clinical reasons",
SUMIFS(AllPublicationData!$H:$H,AllPublicationData!$A:$A,'Publication Table'!$B177,AllPublicationData!$B:$B,'Publication Table'!$C$4,AllPublicationData!$D:$D,'Publication Table'!H$7),
IF('Publication Table'!$C$5="Operations cancelled for non-clinical/capacity reasons",
SUMIFS(AllPublicationData!$I:$I,AllPublicationData!$A:$A,'Publication Table'!$B177,AllPublicationData!$B:$B,'Publication Table'!$C$4,AllPublicationData!$D:$D,'Publication Table'!H$7),
IF('Publication Table'!$C$5="Cancellations for other reasons",
SUMIFS(AllPublicationData!$J:$J,AllPublicationData!$A:$A,'Publication Table'!$B177,AllPublicationData!$B:$B,'Publication Table'!$C$4,AllPublicationData!$D:$D,'Publication Table'!H$7)))))))+
IF(AND($C$4="NHS Scotland",$C$5="Total Operations"),
SUMIFS(AllPublicationData!$E:$E,AllPublicationData!$A:$A,'Publication Table'!$B177,AllPublicationData!$B:$B,'Publication Table'!H$7),
IF(AND($C$4="NHS Scotland",$C$5="All Cancelled Operations"),
SUMIFS(AllPublicationData!$F:$F,AllPublicationData!$A:$A,'Publication Table'!$B177,AllPublicationData!$B:$B,'Publication Table'!H$7),
IF(AND($C$4="NHS Scotland",$C$5="Operations cancelled by patient"),
SUMIFS(AllPublicationData!$G:$G,AllPublicationData!$A:$A,'Publication Table'!$B177,AllPublicationData!$B:$B,'Publication Table'!H$7),
IF(AND($C$4="NHS Scotland",$C$5="Operations cancelled for clinical reasons"),
SUMIFS(AllPublicationData!$H:$H,AllPublicationData!$A:$A,'Publication Table'!$B177,AllPublicationData!$B:$B,'Publication Table'!H$7),
IF(AND($C$4="NHS Scotland",$C$5="Operations cancelled for non-clinical/capacity reasons"),
SUMIFS(AllPublicationData!$I:$I,AllPublicationData!$A:$A,'Publication Table'!$B177,AllPublicationData!$B:$B,'Publication Table'!H$7),
IF(AND($C$4="NHS Scotland",$C$5="Cancellations for other reasons"),
SUMIFS(AllPublicationData!$J:$J,AllPublicationData!$A:$A,'Publication Table'!$B177,AllPublicationData!$B:$B,'Publication Table'!H$7)))))))</f>
        <v>0</v>
      </c>
      <c r="I177" s="90">
        <f>IF($C$5="Total Operations",
SUMIFS(AllPublicationData!$E:$E,AllPublicationData!$A:$A,'Publication Table'!$B177,AllPublicationData!$B:$B,'Publication Table'!$C$4,AllPublicationData!$D:$D,'Publication Table'!I$7),
IF('Publication Table'!$C$5="All Cancelled Operations",
SUMIFS(AllPublicationData!$F:$F,AllPublicationData!$A:$A,'Publication Table'!$B177,AllPublicationData!$B:$B,'Publication Table'!$C$4,AllPublicationData!$D:$D,'Publication Table'!I$7),
IF('Publication Table'!$C$5="Operations cancelled by patient",
SUMIFS(AllPublicationData!$G:$G,AllPublicationData!$A:$A,'Publication Table'!$B177,AllPublicationData!$B:$B,'Publication Table'!$C$4,AllPublicationData!$D:$D,'Publication Table'!I$7),
IF('Publication Table'!$C$5="Operations cancelled for clinical reasons",
SUMIFS(AllPublicationData!$H:$H,AllPublicationData!$A:$A,'Publication Table'!$B177,AllPublicationData!$B:$B,'Publication Table'!$C$4,AllPublicationData!$D:$D,'Publication Table'!I$7),
IF('Publication Table'!$C$5="Operations cancelled for non-clinical/capacity reasons",
SUMIFS(AllPublicationData!$I:$I,AllPublicationData!$A:$A,'Publication Table'!$B177,AllPublicationData!$B:$B,'Publication Table'!$C$4,AllPublicationData!$D:$D,'Publication Table'!I$7),
IF('Publication Table'!$C$5="Cancellations for other reasons",
SUMIFS(AllPublicationData!$J:$J,AllPublicationData!$A:$A,'Publication Table'!$B177,AllPublicationData!$B:$B,'Publication Table'!$C$4,AllPublicationData!$D:$D,'Publication Table'!I$7)))))))+
IF(AND($C$4="NHS Scotland",$C$5="Total Operations"),
SUMIFS(AllPublicationData!$E:$E,AllPublicationData!$A:$A,'Publication Table'!$B177,AllPublicationData!$B:$B,'Publication Table'!I$7),
IF(AND($C$4="NHS Scotland",$C$5="All Cancelled Operations"),
SUMIFS(AllPublicationData!$F:$F,AllPublicationData!$A:$A,'Publication Table'!$B177,AllPublicationData!$B:$B,'Publication Table'!I$7),
IF(AND($C$4="NHS Scotland",$C$5="Operations cancelled by patient"),
SUMIFS(AllPublicationData!$G:$G,AllPublicationData!$A:$A,'Publication Table'!$B177,AllPublicationData!$B:$B,'Publication Table'!I$7),
IF(AND($C$4="NHS Scotland",$C$5="Operations cancelled for clinical reasons"),
SUMIFS(AllPublicationData!$H:$H,AllPublicationData!$A:$A,'Publication Table'!$B177,AllPublicationData!$B:$B,'Publication Table'!I$7),
IF(AND($C$4="NHS Scotland",$C$5="Operations cancelled for non-clinical/capacity reasons"),
SUMIFS(AllPublicationData!$I:$I,AllPublicationData!$A:$A,'Publication Table'!$B177,AllPublicationData!$B:$B,'Publication Table'!I$7),
IF(AND($C$4="NHS Scotland",$C$5="Cancellations for other reasons"),
SUMIFS(AllPublicationData!$J:$J,AllPublicationData!$A:$A,'Publication Table'!$B177,AllPublicationData!$B:$B,'Publication Table'!I$7)))))))</f>
        <v>0</v>
      </c>
      <c r="J177" s="90">
        <f>IF($C$5="Total Operations",
SUMIFS(AllPublicationData!$E:$E,AllPublicationData!$A:$A,'Publication Table'!$B177,AllPublicationData!$B:$B,'Publication Table'!$C$4,AllPublicationData!$D:$D,'Publication Table'!J$7),
IF('Publication Table'!$C$5="All Cancelled Operations",
SUMIFS(AllPublicationData!$F:$F,AllPublicationData!$A:$A,'Publication Table'!$B177,AllPublicationData!$B:$B,'Publication Table'!$C$4,AllPublicationData!$D:$D,'Publication Table'!J$7),
IF('Publication Table'!$C$5="Operations cancelled by patient",
SUMIFS(AllPublicationData!$G:$G,AllPublicationData!$A:$A,'Publication Table'!$B177,AllPublicationData!$B:$B,'Publication Table'!$C$4,AllPublicationData!$D:$D,'Publication Table'!J$7),
IF('Publication Table'!$C$5="Operations cancelled for clinical reasons",
SUMIFS(AllPublicationData!$H:$H,AllPublicationData!$A:$A,'Publication Table'!$B177,AllPublicationData!$B:$B,'Publication Table'!$C$4,AllPublicationData!$D:$D,'Publication Table'!J$7),
IF('Publication Table'!$C$5="Operations cancelled for non-clinical/capacity reasons",
SUMIFS(AllPublicationData!$I:$I,AllPublicationData!$A:$A,'Publication Table'!$B177,AllPublicationData!$B:$B,'Publication Table'!$C$4,AllPublicationData!$D:$D,'Publication Table'!J$7),
IF('Publication Table'!$C$5="Cancellations for other reasons",
SUMIFS(AllPublicationData!$J:$J,AllPublicationData!$A:$A,'Publication Table'!$B177,AllPublicationData!$B:$B,'Publication Table'!$C$4,AllPublicationData!$D:$D,'Publication Table'!J$7)))))))+
IF(AND($C$4="NHS Scotland",$C$5="Total Operations"),
SUMIFS(AllPublicationData!$E:$E,AllPublicationData!$A:$A,'Publication Table'!$B177,AllPublicationData!$B:$B,'Publication Table'!J$7),
IF(AND($C$4="NHS Scotland",$C$5="All Cancelled Operations"),
SUMIFS(AllPublicationData!$F:$F,AllPublicationData!$A:$A,'Publication Table'!$B177,AllPublicationData!$B:$B,'Publication Table'!J$7),
IF(AND($C$4="NHS Scotland",$C$5="Operations cancelled by patient"),
SUMIFS(AllPublicationData!$G:$G,AllPublicationData!$A:$A,'Publication Table'!$B177,AllPublicationData!$B:$B,'Publication Table'!J$7),
IF(AND($C$4="NHS Scotland",$C$5="Operations cancelled for clinical reasons"),
SUMIFS(AllPublicationData!$H:$H,AllPublicationData!$A:$A,'Publication Table'!$B177,AllPublicationData!$B:$B,'Publication Table'!J$7),
IF(AND($C$4="NHS Scotland",$C$5="Operations cancelled for non-clinical/capacity reasons"),
SUMIFS(AllPublicationData!$I:$I,AllPublicationData!$A:$A,'Publication Table'!$B177,AllPublicationData!$B:$B,'Publication Table'!J$7),
IF(AND($C$4="NHS Scotland",$C$5="Cancellations for other reasons"),
SUMIFS(AllPublicationData!$J:$J,AllPublicationData!$A:$A,'Publication Table'!$B177,AllPublicationData!$B:$B,'Publication Table'!J$7)))))))</f>
        <v>0</v>
      </c>
      <c r="K177" s="90">
        <f>IF($C$5="Total Operations",
SUMIFS(AllPublicationData!$E:$E,AllPublicationData!$A:$A,'Publication Table'!$B177,AllPublicationData!$B:$B,'Publication Table'!$C$4,AllPublicationData!$D:$D,'Publication Table'!K$7),
IF('Publication Table'!$C$5="All Cancelled Operations",
SUMIFS(AllPublicationData!$F:$F,AllPublicationData!$A:$A,'Publication Table'!$B177,AllPublicationData!$B:$B,'Publication Table'!$C$4,AllPublicationData!$D:$D,'Publication Table'!K$7),
IF('Publication Table'!$C$5="Operations cancelled by patient",
SUMIFS(AllPublicationData!$G:$G,AllPublicationData!$A:$A,'Publication Table'!$B177,AllPublicationData!$B:$B,'Publication Table'!$C$4,AllPublicationData!$D:$D,'Publication Table'!K$7),
IF('Publication Table'!$C$5="Operations cancelled for clinical reasons",
SUMIFS(AllPublicationData!$H:$H,AllPublicationData!$A:$A,'Publication Table'!$B177,AllPublicationData!$B:$B,'Publication Table'!$C$4,AllPublicationData!$D:$D,'Publication Table'!K$7),
IF('Publication Table'!$C$5="Operations cancelled for non-clinical/capacity reasons",
SUMIFS(AllPublicationData!$I:$I,AllPublicationData!$A:$A,'Publication Table'!$B177,AllPublicationData!$B:$B,'Publication Table'!$C$4,AllPublicationData!$D:$D,'Publication Table'!K$7),
IF('Publication Table'!$C$5="Cancellations for other reasons",
SUMIFS(AllPublicationData!$J:$J,AllPublicationData!$A:$A,'Publication Table'!$B177,AllPublicationData!$B:$B,'Publication Table'!$C$4,AllPublicationData!$D:$D,'Publication Table'!K$7)))))))+
IF(AND($C$4="NHS Scotland",$C$5="Total Operations"),
SUMIFS(AllPublicationData!$E:$E,AllPublicationData!$A:$A,'Publication Table'!$B177,AllPublicationData!$B:$B,'Publication Table'!K$7),
IF(AND($C$4="NHS Scotland",$C$5="All Cancelled Operations"),
SUMIFS(AllPublicationData!$F:$F,AllPublicationData!$A:$A,'Publication Table'!$B177,AllPublicationData!$B:$B,'Publication Table'!K$7),
IF(AND($C$4="NHS Scotland",$C$5="Operations cancelled by patient"),
SUMIFS(AllPublicationData!$G:$G,AllPublicationData!$A:$A,'Publication Table'!$B177,AllPublicationData!$B:$B,'Publication Table'!K$7),
IF(AND($C$4="NHS Scotland",$C$5="Operations cancelled for clinical reasons"),
SUMIFS(AllPublicationData!$H:$H,AllPublicationData!$A:$A,'Publication Table'!$B177,AllPublicationData!$B:$B,'Publication Table'!K$7),
IF(AND($C$4="NHS Scotland",$C$5="Operations cancelled for non-clinical/capacity reasons"),
SUMIFS(AllPublicationData!$I:$I,AllPublicationData!$A:$A,'Publication Table'!$B177,AllPublicationData!$B:$B,'Publication Table'!K$7),
IF(AND($C$4="NHS Scotland",$C$5="Cancellations for other reasons"),
SUMIFS(AllPublicationData!$J:$J,AllPublicationData!$A:$A,'Publication Table'!$B177,AllPublicationData!$B:$B,'Publication Table'!K$7)))))))</f>
        <v>0</v>
      </c>
      <c r="L177" s="90">
        <f>IF($C$5="Total Operations",
SUMIFS(AllPublicationData!$E:$E,AllPublicationData!$A:$A,'Publication Table'!$B177,AllPublicationData!$B:$B,'Publication Table'!$C$4,AllPublicationData!$D:$D,'Publication Table'!L$7),
IF('Publication Table'!$C$5="All Cancelled Operations",
SUMIFS(AllPublicationData!$F:$F,AllPublicationData!$A:$A,'Publication Table'!$B177,AllPublicationData!$B:$B,'Publication Table'!$C$4,AllPublicationData!$D:$D,'Publication Table'!L$7),
IF('Publication Table'!$C$5="Operations cancelled by patient",
SUMIFS(AllPublicationData!$G:$G,AllPublicationData!$A:$A,'Publication Table'!$B177,AllPublicationData!$B:$B,'Publication Table'!$C$4,AllPublicationData!$D:$D,'Publication Table'!L$7),
IF('Publication Table'!$C$5="Operations cancelled for clinical reasons",
SUMIFS(AllPublicationData!$H:$H,AllPublicationData!$A:$A,'Publication Table'!$B177,AllPublicationData!$B:$B,'Publication Table'!$C$4,AllPublicationData!$D:$D,'Publication Table'!L$7),
IF('Publication Table'!$C$5="Operations cancelled for non-clinical/capacity reasons",
SUMIFS(AllPublicationData!$I:$I,AllPublicationData!$A:$A,'Publication Table'!$B177,AllPublicationData!$B:$B,'Publication Table'!$C$4,AllPublicationData!$D:$D,'Publication Table'!L$7),
IF('Publication Table'!$C$5="Cancellations for other reasons",
SUMIFS(AllPublicationData!$J:$J,AllPublicationData!$A:$A,'Publication Table'!$B177,AllPublicationData!$B:$B,'Publication Table'!$C$4,AllPublicationData!$D:$D,'Publication Table'!L$7)))))))+
IF(AND($C$4="NHS Scotland",$C$5="Total Operations"),
SUMIFS(AllPublicationData!$E:$E,AllPublicationData!$A:$A,'Publication Table'!$B177,AllPublicationData!$B:$B,'Publication Table'!L$7),
IF(AND($C$4="NHS Scotland",$C$5="All Cancelled Operations"),
SUMIFS(AllPublicationData!$F:$F,AllPublicationData!$A:$A,'Publication Table'!$B177,AllPublicationData!$B:$B,'Publication Table'!L$7),
IF(AND($C$4="NHS Scotland",$C$5="Operations cancelled by patient"),
SUMIFS(AllPublicationData!$G:$G,AllPublicationData!$A:$A,'Publication Table'!$B177,AllPublicationData!$B:$B,'Publication Table'!L$7),
IF(AND($C$4="NHS Scotland",$C$5="Operations cancelled for clinical reasons"),
SUMIFS(AllPublicationData!$H:$H,AllPublicationData!$A:$A,'Publication Table'!$B177,AllPublicationData!$B:$B,'Publication Table'!L$7),
IF(AND($C$4="NHS Scotland",$C$5="Operations cancelled for non-clinical/capacity reasons"),
SUMIFS(AllPublicationData!$I:$I,AllPublicationData!$A:$A,'Publication Table'!$B177,AllPublicationData!$B:$B,'Publication Table'!L$7),
IF(AND($C$4="NHS Scotland",$C$5="Cancellations for other reasons"),
SUMIFS(AllPublicationData!$J:$J,AllPublicationData!$A:$A,'Publication Table'!$B177,AllPublicationData!$B:$B,'Publication Table'!L$7)))))))</f>
        <v>0</v>
      </c>
      <c r="M177" s="90">
        <f>IF($C$5="Total Operations",
SUMIFS(AllPublicationData!$E:$E,AllPublicationData!$A:$A,'Publication Table'!$B177,AllPublicationData!$B:$B,'Publication Table'!$C$4,AllPublicationData!$D:$D,'Publication Table'!M$7),
IF('Publication Table'!$C$5="All Cancelled Operations",
SUMIFS(AllPublicationData!$F:$F,AllPublicationData!$A:$A,'Publication Table'!$B177,AllPublicationData!$B:$B,'Publication Table'!$C$4,AllPublicationData!$D:$D,'Publication Table'!M$7),
IF('Publication Table'!$C$5="Operations cancelled by patient",
SUMIFS(AllPublicationData!$G:$G,AllPublicationData!$A:$A,'Publication Table'!$B177,AllPublicationData!$B:$B,'Publication Table'!$C$4,AllPublicationData!$D:$D,'Publication Table'!M$7),
IF('Publication Table'!$C$5="Operations cancelled for clinical reasons",
SUMIFS(AllPublicationData!$G:$G,AllPublicationData!$A:$A,'Publication Table'!$B177,AllPublicationData!$B:$B,'Publication Table'!$C$4,AllPublicationData!$D:$D,'Publication Table'!M$7),
IF('Publication Table'!$C$5="Operations cancelled for non-clinical/capacity reasons",
SUMIFS(AllPublicationData!$G:$G,AllPublicationData!$A:$A,'Publication Table'!$B177,AllPublicationData!$B:$B,'Publication Table'!$C$4,AllPublicationData!$D:$D,'Publication Table'!M$7),
IF('Publication Table'!$C$5="Cancellations for other reasons",
SUMIFS(AllPublicationData!$G:$G,AllPublicationData!$A:$A,'Publication Table'!$B177,AllPublicationData!$B:$B,'Publication Table'!$C$4,AllPublicationData!$D:$D,'Publication Table'!M$7)))))))+
IF(AND($C$4="NHS Scotland",$C$5="Total Operations"),
SUMIFS(AllPublicationData!$E:$E,AllPublicationData!$A:$A,'Publication Table'!$B177,AllPublicationData!$B:$B,'Publication Table'!M$7),
IF(AND($C$4="NHS Scotland",$C$5="All Cancelled Operations"),
SUMIFS(AllPublicationData!$F:$F,AllPublicationData!$A:$A,'Publication Table'!$B177,AllPublicationData!$B:$B,'Publication Table'!M$7),
IF(AND($C$4="NHS Scotland",$C$5="Operations cancelled by patient"),
SUMIFS(AllPublicationData!$G:$G,AllPublicationData!$A:$A,'Publication Table'!$B177,AllPublicationData!$B:$B,'Publication Table'!M$7),
IF(AND($C$4="NHS Scotland",$C$5="Operations cancelled for clinical reasons"),
SUMIFS(AllPublicationData!$H:$H,AllPublicationData!$A:$A,'Publication Table'!$B177,AllPublicationData!$B:$B,'Publication Table'!M$7),
IF(AND($C$4="NHS Scotland",$C$5="Operations cancelled for non-clinical/capacity reasons"),
SUMIFS(AllPublicationData!$I:$I,AllPublicationData!$A:$A,'Publication Table'!$B177,AllPublicationData!$B:$B,'Publication Table'!M$7),
IF(AND($C$4="NHS Scotland",$C$5="Cancellations for other reasons"),
SUMIFS(AllPublicationData!$J:$J,AllPublicationData!$A:$A,'Publication Table'!$B177,AllPublicationData!$B:$B,'Publication Table'!M$7)))))))</f>
        <v>0</v>
      </c>
      <c r="N177" s="90">
        <f>IF($C$5="Total Operations",
SUMIFS(AllPublicationData!$E:$E,AllPublicationData!$A:$A,'Publication Table'!$B177,AllPublicationData!$B:$B,'Publication Table'!$C$4,AllPublicationData!$D:$D,'Publication Table'!N$7),
IF('Publication Table'!$C$5="All Cancelled Operations",
SUMIFS(AllPublicationData!$F:$F,AllPublicationData!$A:$A,'Publication Table'!$B177,AllPublicationData!$B:$B,'Publication Table'!$C$4,AllPublicationData!$D:$D,'Publication Table'!N$7),
IF('Publication Table'!$C$5="Operations cancelled by patient",
SUMIFS(AllPublicationData!$G:$G,AllPublicationData!$A:$A,'Publication Table'!$B177,AllPublicationData!$B:$B,'Publication Table'!$C$4,AllPublicationData!$D:$D,'Publication Table'!N$7),
IF('Publication Table'!$C$5="Operations cancelled for clinical reasons",
SUMIFS(AllPublicationData!$G:$G,AllPublicationData!$A:$A,'Publication Table'!$B177,AllPublicationData!$B:$B,'Publication Table'!$C$4,AllPublicationData!$D:$D,'Publication Table'!N$7),
IF('Publication Table'!$C$5="Operations cancelled for non-clinical/capacity reasons",
SUMIFS(AllPublicationData!$G:$G,AllPublicationData!$A:$A,'Publication Table'!$B177,AllPublicationData!$B:$B,'Publication Table'!$C$4,AllPublicationData!$D:$D,'Publication Table'!N$7),
IF('Publication Table'!$C$5="Cancellations for other reasons",
SUMIFS(AllPublicationData!$G:$G,AllPublicationData!$A:$A,'Publication Table'!$B177,AllPublicationData!$B:$B,'Publication Table'!$C$4,AllPublicationData!$D:$D,'Publication Table'!N$7)))))))+
IF(AND($C$4="NHS Scotland",$C$5="Total Operations"),
SUMIFS(AllPublicationData!$E:$E,AllPublicationData!$A:$A,'Publication Table'!$B177,AllPublicationData!$B:$B,'Publication Table'!N$7),
IF(AND($C$4="NHS Scotland",$C$5="All Cancelled Operations"),
SUMIFS(AllPublicationData!$F:$F,AllPublicationData!$A:$A,'Publication Table'!$B177,AllPublicationData!$B:$B,'Publication Table'!N$7),
IF(AND($C$4="NHS Scotland",$C$5="Operations cancelled by patient"),
SUMIFS(AllPublicationData!$G:$G,AllPublicationData!$A:$A,'Publication Table'!$B177,AllPublicationData!$B:$B,'Publication Table'!N$7),
IF(AND($C$4="NHS Scotland",$C$5="Operations cancelled for clinical reasons"),
SUMIFS(AllPublicationData!$H:$H,AllPublicationData!$A:$A,'Publication Table'!$B177,AllPublicationData!$B:$B,'Publication Table'!N$7),
IF(AND($C$4="NHS Scotland",$C$5="Operations cancelled for non-clinical/capacity reasons"),
SUMIFS(AllPublicationData!$I:$I,AllPublicationData!$A:$A,'Publication Table'!$B177,AllPublicationData!$B:$B,'Publication Table'!N$7),
IF(AND($C$4="NHS Scotland",$C$5="Cancellations for other reasons"),
SUMIFS(AllPublicationData!$J:$J,AllPublicationData!$A:$A,'Publication Table'!$B177,AllPublicationData!$B:$B,'Publication Table'!N$7)))))))</f>
        <v>0</v>
      </c>
      <c r="O177" s="90">
        <f>IF($C$5="Total Operations",
SUMIFS(AllPublicationData!$E:$E,AllPublicationData!$A:$A,'Publication Table'!$B177,AllPublicationData!$B:$B,'Publication Table'!$C$4,AllPublicationData!$D:$D,'Publication Table'!O$7),
IF('Publication Table'!$C$5="All Cancelled Operations",
SUMIFS(AllPublicationData!$F:$F,AllPublicationData!$A:$A,'Publication Table'!$B177,AllPublicationData!$B:$B,'Publication Table'!$C$4,AllPublicationData!$D:$D,'Publication Table'!O$7),
IF('Publication Table'!$C$5="Operations cancelled by patient",
SUMIFS(AllPublicationData!$G:$G,AllPublicationData!$A:$A,'Publication Table'!$B177,AllPublicationData!$B:$B,'Publication Table'!$C$4,AllPublicationData!$D:$D,'Publication Table'!O$7),
IF('Publication Table'!$C$5="Operations cancelled for clinical reasons",
SUMIFS(AllPublicationData!$G:$G,AllPublicationData!$A:$A,'Publication Table'!$B177,AllPublicationData!$B:$B,'Publication Table'!$C$4,AllPublicationData!$D:$D,'Publication Table'!O$7),
IF('Publication Table'!$C$5="Operations cancelled for non-clinical/capacity reasons",
SUMIFS(AllPublicationData!$G:$G,AllPublicationData!$A:$A,'Publication Table'!$B177,AllPublicationData!$B:$B,'Publication Table'!$C$4,AllPublicationData!$D:$D,'Publication Table'!O$7),
IF('Publication Table'!$C$5="Cancellations for other reasons",
SUMIFS(AllPublicationData!$G:$G,AllPublicationData!$A:$A,'Publication Table'!$B177,AllPublicationData!$B:$B,'Publication Table'!$C$4,AllPublicationData!$D:$D,'Publication Table'!O$7)))))))+
IF(AND($C$4="NHS Scotland",$C$5="Total Operations"),
SUMIFS(AllPublicationData!$E:$E,AllPublicationData!$A:$A,'Publication Table'!$B177,AllPublicationData!$B:$B,'Publication Table'!O$7),
IF(AND($C$4="NHS Scotland",$C$5="All Cancelled Operations"),
SUMIFS(AllPublicationData!$F:$F,AllPublicationData!$A:$A,'Publication Table'!$B177,AllPublicationData!$B:$B,'Publication Table'!O$7),
IF(AND($C$4="NHS Scotland",$C$5="Operations cancelled by patient"),
SUMIFS(AllPublicationData!$G:$G,AllPublicationData!$A:$A,'Publication Table'!$B177,AllPublicationData!$B:$B,'Publication Table'!O$7),
IF(AND($C$4="NHS Scotland",$C$5="Operations cancelled for clinical reasons"),
SUMIFS(AllPublicationData!$H:$H,AllPublicationData!$A:$A,'Publication Table'!$B177,AllPublicationData!$B:$B,'Publication Table'!O$7),
IF(AND($C$4="NHS Scotland",$C$5="Operations cancelled for non-clinical/capacity reasons"),
SUMIFS(AllPublicationData!$I:$I,AllPublicationData!$A:$A,'Publication Table'!$B177,AllPublicationData!$B:$B,'Publication Table'!O$7),
IF(AND($C$4="NHS Scotland",$C$5="Cancellations for other reasons"),
SUMIFS(AllPublicationData!$J:$J,AllPublicationData!$A:$A,'Publication Table'!$B177,AllPublicationData!$B:$B,'Publication Table'!O$7)))))))</f>
        <v>0</v>
      </c>
      <c r="P177" s="90">
        <f>IF($C$5="Total Operations",
SUMIFS(AllPublicationData!$E:$E,AllPublicationData!$A:$A,'Publication Table'!$B177,AllPublicationData!$B:$B,'Publication Table'!$C$4,AllPublicationData!$D:$D,'Publication Table'!P$7),
IF('Publication Table'!$C$5="All Cancelled Operations",
SUMIFS(AllPublicationData!$F:$F,AllPublicationData!$A:$A,'Publication Table'!$B177,AllPublicationData!$B:$B,'Publication Table'!$C$4,AllPublicationData!$D:$D,'Publication Table'!P$7),
IF('Publication Table'!$C$5="Operations cancelled by patient",
SUMIFS(AllPublicationData!$G:$G,AllPublicationData!$A:$A,'Publication Table'!$B177,AllPublicationData!$B:$B,'Publication Table'!$C$4,AllPublicationData!$D:$D,'Publication Table'!P$7),
IF('Publication Table'!$C$5="Operations cancelled for clinical reasons",
SUMIFS(AllPublicationData!$G:$G,AllPublicationData!$A:$A,'Publication Table'!$B177,AllPublicationData!$B:$B,'Publication Table'!$C$4,AllPublicationData!$D:$D,'Publication Table'!P$7),
IF('Publication Table'!$C$5="Operations cancelled for non-clinical/capacity reasons",
SUMIFS(AllPublicationData!$G:$G,AllPublicationData!$A:$A,'Publication Table'!$B177,AllPublicationData!$B:$B,'Publication Table'!$C$4,AllPublicationData!$D:$D,'Publication Table'!P$7),
IF('Publication Table'!$C$5="Cancellations for other reasons",
SUMIFS(AllPublicationData!$G:$G,AllPublicationData!$A:$A,'Publication Table'!$B177,AllPublicationData!$B:$B,'Publication Table'!$C$4,AllPublicationData!$D:$D,'Publication Table'!P$7)))))))+
IF(AND($C$4="NHS Scotland",$C$5="Total Operations"),
SUMIFS(AllPublicationData!$E:$E,AllPublicationData!$A:$A,'Publication Table'!$B177,AllPublicationData!$B:$B,'Publication Table'!P$7),
IF(AND($C$4="NHS Scotland",$C$5="All Cancelled Operations"),
SUMIFS(AllPublicationData!$F:$F,AllPublicationData!$A:$A,'Publication Table'!$B177,AllPublicationData!$B:$B,'Publication Table'!P$7),
IF(AND($C$4="NHS Scotland",$C$5="Operations cancelled by patient"),
SUMIFS(AllPublicationData!$G:$G,AllPublicationData!$A:$A,'Publication Table'!$B177,AllPublicationData!$B:$B,'Publication Table'!P$7),
IF(AND($C$4="NHS Scotland",$C$5="Operations cancelled for clinical reasons"),
SUMIFS(AllPublicationData!$H:$H,AllPublicationData!$A:$A,'Publication Table'!$B177,AllPublicationData!$B:$B,'Publication Table'!P$7),
IF(AND($C$4="NHS Scotland",$C$5="Operations cancelled for non-clinical/capacity reasons"),
SUMIFS(AllPublicationData!$I:$I,AllPublicationData!$A:$A,'Publication Table'!$B177,AllPublicationData!$B:$B,'Publication Table'!P$7),
IF(AND($C$4="NHS Scotland",$C$5="Cancellations for other reasons"),
SUMIFS(AllPublicationData!$J:$J,AllPublicationData!$A:$A,'Publication Table'!$B177,AllPublicationData!$B:$B,'Publication Table'!P$7)))))))</f>
        <v>0</v>
      </c>
      <c r="Q177" s="90">
        <f>IF($C$5="Total Operations",
SUMIFS(AllPublicationData!$E:$E,AllPublicationData!$A:$A,'Publication Table'!$B177,AllPublicationData!$B:$B,'Publication Table'!$C$4,AllPublicationData!$D:$D,'Publication Table'!Q$7),
IF('Publication Table'!$C$5="All Cancelled Operations",
SUMIFS(AllPublicationData!$F:$F,AllPublicationData!$A:$A,'Publication Table'!$B177,AllPublicationData!$B:$B,'Publication Table'!$C$4,AllPublicationData!$D:$D,'Publication Table'!Q$7),
IF('Publication Table'!$C$5="Operations cancelled by patient",
SUMIFS(AllPublicationData!$G:$G,AllPublicationData!$A:$A,'Publication Table'!$B177,AllPublicationData!$B:$B,'Publication Table'!$C$4,AllPublicationData!$D:$D,'Publication Table'!Q$7),
IF('Publication Table'!$C$5="Operations cancelled for clinical reasons",
SUMIFS(AllPublicationData!$G:$G,AllPublicationData!$A:$A,'Publication Table'!$B177,AllPublicationData!$B:$B,'Publication Table'!$C$4,AllPublicationData!$D:$D,'Publication Table'!Q$7),
IF('Publication Table'!$C$5="Operations cancelled for non-clinical/capacity reasons",
SUMIFS(AllPublicationData!$G:$G,AllPublicationData!$A:$A,'Publication Table'!$B177,AllPublicationData!$B:$B,'Publication Table'!$C$4,AllPublicationData!$D:$D,'Publication Table'!Q$7),
IF('Publication Table'!$C$5="Cancellations for other reasons",
SUMIFS(AllPublicationData!$G:$G,AllPublicationData!$A:$A,'Publication Table'!$B177,AllPublicationData!$B:$B,'Publication Table'!$C$4,AllPublicationData!$D:$D,'Publication Table'!Q$7)))))))+
IF(AND($C$4="NHS Scotland",$C$5="Total Operations"),
SUMIFS(AllPublicationData!$E:$E,AllPublicationData!$A:$A,'Publication Table'!$B177,AllPublicationData!$B:$B,'Publication Table'!Q$7),
IF(AND($C$4="NHS Scotland",$C$5="All Cancelled Operations"),
SUMIFS(AllPublicationData!$F:$F,AllPublicationData!$A:$A,'Publication Table'!$B177,AllPublicationData!$B:$B,'Publication Table'!Q$7),
IF(AND($C$4="NHS Scotland",$C$5="Operations cancelled by patient"),
SUMIFS(AllPublicationData!$G:$G,AllPublicationData!$A:$A,'Publication Table'!$B177,AllPublicationData!$B:$B,'Publication Table'!Q$7),
IF(AND($C$4="NHS Scotland",$C$5="Operations cancelled for clinical reasons"),
SUMIFS(AllPublicationData!$H:$H,AllPublicationData!$A:$A,'Publication Table'!$B177,AllPublicationData!$B:$B,'Publication Table'!Q$7),
IF(AND($C$4="NHS Scotland",$C$5="Operations cancelled for non-clinical/capacity reasons"),
SUMIFS(AllPublicationData!$I:$I,AllPublicationData!$A:$A,'Publication Table'!$B177,AllPublicationData!$B:$B,'Publication Table'!Q$7),
IF(AND($C$4="NHS Scotland",$C$5="Cancellations for other reasons"),
SUMIFS(AllPublicationData!$J:$J,AllPublicationData!$A:$A,'Publication Table'!$B177,AllPublicationData!$B:$B,'Publication Table'!Q$7)))))))</f>
        <v>0</v>
      </c>
      <c r="R177" s="90">
        <f>IF($C$5="Total Operations",
SUMIFS(AllPublicationData!$E:$E,AllPublicationData!$A:$A,'Publication Table'!$B177,AllPublicationData!$B:$B,'Publication Table'!$C$4,AllPublicationData!$D:$D,'Publication Table'!R$7),
IF('Publication Table'!$C$5="All Cancelled Operations",
SUMIFS(AllPublicationData!$F:$F,AllPublicationData!$A:$A,'Publication Table'!$B177,AllPublicationData!$B:$B,'Publication Table'!$C$4,AllPublicationData!$D:$D,'Publication Table'!R$7),
IF('Publication Table'!$C$5="Operations cancelled by patient",
SUMIFS(AllPublicationData!$G:$G,AllPublicationData!$A:$A,'Publication Table'!$B177,AllPublicationData!$B:$B,'Publication Table'!$C$4,AllPublicationData!$D:$D,'Publication Table'!R$7),
IF('Publication Table'!$C$5="Operations cancelled for clinical reasons",
SUMIFS(AllPublicationData!$G:$G,AllPublicationData!$A:$A,'Publication Table'!$B177,AllPublicationData!$B:$B,'Publication Table'!$C$4,AllPublicationData!$D:$D,'Publication Table'!R$7),
IF('Publication Table'!$C$5="Operations cancelled for non-clinical/capacity reasons",
SUMIFS(AllPublicationData!$G:$G,AllPublicationData!$A:$A,'Publication Table'!$B177,AllPublicationData!$B:$B,'Publication Table'!$C$4,AllPublicationData!$D:$D,'Publication Table'!R$7),
IF('Publication Table'!$C$5="Cancellations for other reasons",
SUMIFS(AllPublicationData!$G:$G,AllPublicationData!$A:$A,'Publication Table'!$B177,AllPublicationData!$B:$B,'Publication Table'!$C$4,AllPublicationData!$D:$D,'Publication Table'!R$7)))))))+
IF(AND($C$4="NHS Scotland",$C$5="Total Operations"),
SUMIFS(AllPublicationData!$E:$E,AllPublicationData!$A:$A,'Publication Table'!$B177,AllPublicationData!$B:$B,'Publication Table'!R$7),
IF(AND($C$4="NHS Scotland",$C$5="All Cancelled Operations"),
SUMIFS(AllPublicationData!$F:$F,AllPublicationData!$A:$A,'Publication Table'!$B177,AllPublicationData!$B:$B,'Publication Table'!R$7),
IF(AND($C$4="NHS Scotland",$C$5="Operations cancelled by patient"),
SUMIFS(AllPublicationData!$G:$G,AllPublicationData!$A:$A,'Publication Table'!$B177,AllPublicationData!$B:$B,'Publication Table'!R$7),
IF(AND($C$4="NHS Scotland",$C$5="Operations cancelled for clinical reasons"),
SUMIFS(AllPublicationData!$H:$H,AllPublicationData!$A:$A,'Publication Table'!$B177,AllPublicationData!$B:$B,'Publication Table'!R$7),
IF(AND($C$4="NHS Scotland",$C$5="Operations cancelled for non-clinical/capacity reasons"),
SUMIFS(AllPublicationData!$I:$I,AllPublicationData!$A:$A,'Publication Table'!$B177,AllPublicationData!$B:$B,'Publication Table'!R$7),
IF(AND($C$4="NHS Scotland",$C$5="Cancellations for other reasons"),
SUMIFS(AllPublicationData!$J:$J,AllPublicationData!$A:$A,'Publication Table'!$B177,AllPublicationData!$B:$B,'Publication Table'!R$7)))))))</f>
        <v>0</v>
      </c>
    </row>
    <row r="178" spans="3:18" x14ac:dyDescent="0.35">
      <c r="C178" s="81">
        <f>IF($C$5="Total Operations",
SUMIFS(AllPublicationData!$E:$E,AllPublicationData!$A:$A,'Publication Table'!$B178,AllPublicationData!$B:$B,'Publication Table'!$C$4),
IF('Publication Table'!$C$5="All Cancelled Operations",
SUMIFS(AllPublicationData!$F:$F,AllPublicationData!$A:$A,'Publication Table'!$B178,AllPublicationData!$B:$B,'Publication Table'!$C$4),
IF('Publication Table'!$C$5="Operations cancelled by patient",
SUMIFS(AllPublicationData!$G:$G,AllPublicationData!$A:$A,'Publication Table'!$B178,AllPublicationData!$B:$B,'Publication Table'!$C$4),
IF('Publication Table'!$C$5="Operations cancelled for clinical reasons",
SUMIFS(AllPublicationData!$H:$H,AllPublicationData!$A:$A,'Publication Table'!$B178,AllPublicationData!$B:$B,'Publication Table'!$C$4),
IF('Publication Table'!$C$5="Operations cancelled for non-clinical/capacity reasons",
SUMIFS(AllPublicationData!$I:$I,AllPublicationData!$A:$A,'Publication Table'!$B178,AllPublicationData!$B:$B,'Publication Table'!$C$4),
IF('Publication Table'!$C$5="Cancellations for other reasons",
SUMIFS(AllPublicationData!$J:$J,AllPublicationData!$A:$A,'Publication Table'!$B178,AllPublicationData!$B:$B,'Publication Table'!$C$4)))))))+
IF(AND($C$4="NHS Scotland",$C$5="Total Operations"),
SUMIFS(AllPublicationData!$E:$E,AllPublicationData!$A:$A,'Publication Table'!$B178),
IF(AND($C$4="NHS Scotland",$C$5="All Cancelled Operations"),
SUMIFS(AllPublicationData!$F:$F,AllPublicationData!$A:$A,'Publication Table'!$B178),
IF(AND($C$4="NHS Scotland",$C$5="Operations cancelled by patient"),
SUMIFS(AllPublicationData!$G:$G,AllPublicationData!$A:$A,'Publication Table'!$B178),
IF(AND($C$4="NHS Scotland",$C$5="Operations cancelled for clinical reasons"),
SUMIFS(AllPublicationData!$H:$H,AllPublicationData!$A:$A,'Publication Table'!$B178),
IF(AND($C$4="NHS Scotland",$C$5="Operations cancelled for non-clinical/capacity reasons"),
SUMIFS(AllPublicationData!$I:$I,AllPublicationData!$A:$A,'Publication Table'!$B178),
IF(AND($C$4="NHS Scotland",$C$5="Cancellations for other reasons"),
SUMIFS(AllPublicationData!$J:$J,AllPublicationData!$A:$A,'Publication Table'!$B178)))))))</f>
        <v>0</v>
      </c>
      <c r="D178" s="90">
        <f>IF($C$5="Total Operations",
SUMIFS(AllPublicationData!$E:$E,AllPublicationData!$A:$A,'Publication Table'!$B178,AllPublicationData!$B:$B,'Publication Table'!$C$4,AllPublicationData!$D:$D,'Publication Table'!D$7),
IF('Publication Table'!$C$5="All Cancelled Operations",
SUMIFS(AllPublicationData!$F:$F,AllPublicationData!$A:$A,'Publication Table'!$B178,AllPublicationData!$B:$B,'Publication Table'!$C$4,AllPublicationData!$D:$D,'Publication Table'!D$7),
IF('Publication Table'!$C$5="Operations cancelled by patient",
SUMIFS(AllPublicationData!$G:$G,AllPublicationData!$A:$A,'Publication Table'!$B178,AllPublicationData!$B:$B,'Publication Table'!$C$4,AllPublicationData!$D:$D,'Publication Table'!D$7),
IF('Publication Table'!$C$5="Operations cancelled for clinical reasons",
SUMIFS(AllPublicationData!$H:$H,AllPublicationData!$A:$A,'Publication Table'!$B178,AllPublicationData!$B:$B,'Publication Table'!$C$4,AllPublicationData!$D:$D,'Publication Table'!D$7),
IF('Publication Table'!$C$5="Operations cancelled for non-clinical/capacity reasons",
SUMIFS(AllPublicationData!$I:$I,AllPublicationData!$A:$A,'Publication Table'!$B178,AllPublicationData!$B:$B,'Publication Table'!$C$4,AllPublicationData!$D:$D,'Publication Table'!D$7),
IF('Publication Table'!$C$5="Cancellations for other reasons",
SUMIFS(AllPublicationData!$J:$J,AllPublicationData!$A:$A,'Publication Table'!$B178,AllPublicationData!$B:$B,'Publication Table'!$C$4,AllPublicationData!$D:$D,'Publication Table'!D$7)))))))+
IF(AND($C$4="NHS Scotland",$C$5="Total Operations"),
SUMIFS(AllPublicationData!$E:$E,AllPublicationData!$A:$A,'Publication Table'!$B178,AllPublicationData!$B:$B,'Publication Table'!D$7),
IF(AND($C$4="NHS Scotland",$C$5="All Cancelled Operations"),
SUMIFS(AllPublicationData!$F:$F,AllPublicationData!$A:$A,'Publication Table'!$B178,AllPublicationData!$B:$B,'Publication Table'!D$7),
IF(AND($C$4="NHS Scotland",$C$5="Operations cancelled by patient"),
SUMIFS(AllPublicationData!$G:$G,AllPublicationData!$A:$A,'Publication Table'!$B178,AllPublicationData!$B:$B,'Publication Table'!D$7),
IF(AND($C$4="NHS Scotland",$C$5="Operations cancelled for clinical reasons"),
SUMIFS(AllPublicationData!$H:$H,AllPublicationData!$A:$A,'Publication Table'!$B178,AllPublicationData!$B:$B,'Publication Table'!D$7),
IF(AND($C$4="NHS Scotland",$C$5="Operations cancelled for non-clinical/capacity reasons"),
SUMIFS(AllPublicationData!$I:$I,AllPublicationData!$A:$A,'Publication Table'!$B178,AllPublicationData!$B:$B,'Publication Table'!D$7),
IF(AND($C$4="NHS Scotland",$C$5="Cancellations for other reasons"),
SUMIFS(AllPublicationData!$J:$J,AllPublicationData!$A:$A,'Publication Table'!$B178,AllPublicationData!$B:$B,'Publication Table'!D$7)))))))</f>
        <v>0</v>
      </c>
      <c r="E178" s="90">
        <f>IF($C$5="Total Operations",
SUMIFS(AllPublicationData!$E:$E,AllPublicationData!$A:$A,'Publication Table'!$B178,AllPublicationData!$B:$B,'Publication Table'!$C$4,AllPublicationData!$D:$D,'Publication Table'!E$7),
IF('Publication Table'!$C$5="All Cancelled Operations",
SUMIFS(AllPublicationData!$F:$F,AllPublicationData!$A:$A,'Publication Table'!$B178,AllPublicationData!$B:$B,'Publication Table'!$C$4,AllPublicationData!$D:$D,'Publication Table'!E$7),
IF('Publication Table'!$C$5="Operations cancelled by patient",
SUMIFS(AllPublicationData!$G:$G,AllPublicationData!$A:$A,'Publication Table'!$B178,AllPublicationData!$B:$B,'Publication Table'!$C$4,AllPublicationData!$D:$D,'Publication Table'!E$7),
IF('Publication Table'!$C$5="Operations cancelled for clinical reasons",
SUMIFS(AllPublicationData!$H:$H,AllPublicationData!$A:$A,'Publication Table'!$B178,AllPublicationData!$B:$B,'Publication Table'!$C$4,AllPublicationData!$D:$D,'Publication Table'!E$7),
IF('Publication Table'!$C$5="Operations cancelled for non-clinical/capacity reasons",
SUMIFS(AllPublicationData!$I:$I,AllPublicationData!$A:$A,'Publication Table'!$B178,AllPublicationData!$B:$B,'Publication Table'!$C$4,AllPublicationData!$D:$D,'Publication Table'!E$7),
IF('Publication Table'!$C$5="Cancellations for other reasons",
SUMIFS(AllPublicationData!$J:$J,AllPublicationData!$A:$A,'Publication Table'!$B178,AllPublicationData!$B:$B,'Publication Table'!$C$4,AllPublicationData!$D:$D,'Publication Table'!E$7)))))))+
IF(AND($C$4="NHS Scotland",$C$5="Total Operations"),
SUMIFS(AllPublicationData!$E:$E,AllPublicationData!$A:$A,'Publication Table'!$B178,AllPublicationData!$B:$B,'Publication Table'!E$7),
IF(AND($C$4="NHS Scotland",$C$5="All Cancelled Operations"),
SUMIFS(AllPublicationData!$F:$F,AllPublicationData!$A:$A,'Publication Table'!$B178,AllPublicationData!$B:$B,'Publication Table'!E$7),
IF(AND($C$4="NHS Scotland",$C$5="Operations cancelled by patient"),
SUMIFS(AllPublicationData!$G:$G,AllPublicationData!$A:$A,'Publication Table'!$B178,AllPublicationData!$B:$B,'Publication Table'!E$7),
IF(AND($C$4="NHS Scotland",$C$5="Operations cancelled for clinical reasons"),
SUMIFS(AllPublicationData!$H:$H,AllPublicationData!$A:$A,'Publication Table'!$B178,AllPublicationData!$B:$B,'Publication Table'!E$7),
IF(AND($C$4="NHS Scotland",$C$5="Operations cancelled for non-clinical/capacity reasons"),
SUMIFS(AllPublicationData!$I:$I,AllPublicationData!$A:$A,'Publication Table'!$B178,AllPublicationData!$B:$B,'Publication Table'!E$7),
IF(AND($C$4="NHS Scotland",$C$5="Cancellations for other reasons"),
SUMIFS(AllPublicationData!$J:$J,AllPublicationData!$A:$A,'Publication Table'!$B178,AllPublicationData!$B:$B,'Publication Table'!E$7)))))))</f>
        <v>0</v>
      </c>
      <c r="F178" s="90">
        <f>IF($C$5="Total Operations",
SUMIFS(AllPublicationData!$E:$E,AllPublicationData!$A:$A,'Publication Table'!$B178,AllPublicationData!$B:$B,'Publication Table'!$C$4,AllPublicationData!$D:$D,'Publication Table'!F$7),
IF('Publication Table'!$C$5="All Cancelled Operations",
SUMIFS(AllPublicationData!$F:$F,AllPublicationData!$A:$A,'Publication Table'!$B178,AllPublicationData!$B:$B,'Publication Table'!$C$4,AllPublicationData!$D:$D,'Publication Table'!F$7),
IF('Publication Table'!$C$5="Operations cancelled by patient",
SUMIFS(AllPublicationData!$G:$G,AllPublicationData!$A:$A,'Publication Table'!$B178,AllPublicationData!$B:$B,'Publication Table'!$C$4,AllPublicationData!$D:$D,'Publication Table'!F$7),
IF('Publication Table'!$C$5="Operations cancelled for clinical reasons",
SUMIFS(AllPublicationData!$H:$H,AllPublicationData!$A:$A,'Publication Table'!$B178,AllPublicationData!$B:$B,'Publication Table'!$C$4,AllPublicationData!$D:$D,'Publication Table'!F$7),
IF('Publication Table'!$C$5="Operations cancelled for non-clinical/capacity reasons",
SUMIFS(AllPublicationData!$I:$I,AllPublicationData!$A:$A,'Publication Table'!$B178,AllPublicationData!$B:$B,'Publication Table'!$C$4,AllPublicationData!$D:$D,'Publication Table'!F$7),
IF('Publication Table'!$C$5="Cancellations for other reasons",
SUMIFS(AllPublicationData!$J:$J,AllPublicationData!$A:$A,'Publication Table'!$B178,AllPublicationData!$B:$B,'Publication Table'!$C$4,AllPublicationData!$D:$D,'Publication Table'!F$7)))))))+
IF(AND($C$4="NHS Scotland",$C$5="Total Operations"),
SUMIFS(AllPublicationData!$E:$E,AllPublicationData!$A:$A,'Publication Table'!$B178,AllPublicationData!$B:$B,'Publication Table'!F$7),
IF(AND($C$4="NHS Scotland",$C$5="All Cancelled Operations"),
SUMIFS(AllPublicationData!$F:$F,AllPublicationData!$A:$A,'Publication Table'!$B178,AllPublicationData!$B:$B,'Publication Table'!F$7),
IF(AND($C$4="NHS Scotland",$C$5="Operations cancelled by patient"),
SUMIFS(AllPublicationData!$G:$G,AllPublicationData!$A:$A,'Publication Table'!$B178,AllPublicationData!$B:$B,'Publication Table'!F$7),
IF(AND($C$4="NHS Scotland",$C$5="Operations cancelled for clinical reasons"),
SUMIFS(AllPublicationData!$H:$H,AllPublicationData!$A:$A,'Publication Table'!$B178,AllPublicationData!$B:$B,'Publication Table'!F$7),
IF(AND($C$4="NHS Scotland",$C$5="Operations cancelled for non-clinical/capacity reasons"),
SUMIFS(AllPublicationData!$I:$I,AllPublicationData!$A:$A,'Publication Table'!$B178,AllPublicationData!$B:$B,'Publication Table'!F$7),
IF(AND($C$4="NHS Scotland",$C$5="Cancellations for other reasons"),
SUMIFS(AllPublicationData!$J:$J,AllPublicationData!$A:$A,'Publication Table'!$B178,AllPublicationData!$B:$B,'Publication Table'!F$7)))))))</f>
        <v>0</v>
      </c>
      <c r="G178" s="90">
        <f>IF($C$5="Total Operations",
SUMIFS(AllPublicationData!$E:$E,AllPublicationData!$A:$A,'Publication Table'!$B178,AllPublicationData!$B:$B,'Publication Table'!$C$4,AllPublicationData!$D:$D,'Publication Table'!G$7),
IF('Publication Table'!$C$5="All Cancelled Operations",
SUMIFS(AllPublicationData!$F:$F,AllPublicationData!$A:$A,'Publication Table'!$B178,AllPublicationData!$B:$B,'Publication Table'!$C$4,AllPublicationData!$D:$D,'Publication Table'!G$7),
IF('Publication Table'!$C$5="Operations cancelled by patient",
SUMIFS(AllPublicationData!$G:$G,AllPublicationData!$A:$A,'Publication Table'!$B178,AllPublicationData!$B:$B,'Publication Table'!$C$4,AllPublicationData!$D:$D,'Publication Table'!G$7),
IF('Publication Table'!$C$5="Operations cancelled for clinical reasons",
SUMIFS(AllPublicationData!$H:$H,AllPublicationData!$A:$A,'Publication Table'!$B178,AllPublicationData!$B:$B,'Publication Table'!$C$4,AllPublicationData!$D:$D,'Publication Table'!G$7),
IF('Publication Table'!$C$5="Operations cancelled for non-clinical/capacity reasons",
SUMIFS(AllPublicationData!$I:$I,AllPublicationData!$A:$A,'Publication Table'!$B178,AllPublicationData!$B:$B,'Publication Table'!$C$4,AllPublicationData!$D:$D,'Publication Table'!G$7),
IF('Publication Table'!$C$5="Cancellations for other reasons",
SUMIFS(AllPublicationData!$J:$J,AllPublicationData!$A:$A,'Publication Table'!$B178,AllPublicationData!$B:$B,'Publication Table'!$C$4,AllPublicationData!$D:$D,'Publication Table'!G$7)))))))+
IF(AND($C$4="NHS Scotland",$C$5="Total Operations"),
SUMIFS(AllPublicationData!$E:$E,AllPublicationData!$A:$A,'Publication Table'!$B178,AllPublicationData!$B:$B,'Publication Table'!G$7),
IF(AND($C$4="NHS Scotland",$C$5="All Cancelled Operations"),
SUMIFS(AllPublicationData!$F:$F,AllPublicationData!$A:$A,'Publication Table'!$B178,AllPublicationData!$B:$B,'Publication Table'!G$7),
IF(AND($C$4="NHS Scotland",$C$5="Operations cancelled by patient"),
SUMIFS(AllPublicationData!$G:$G,AllPublicationData!$A:$A,'Publication Table'!$B178,AllPublicationData!$B:$B,'Publication Table'!G$7),
IF(AND($C$4="NHS Scotland",$C$5="Operations cancelled for clinical reasons"),
SUMIFS(AllPublicationData!$H:$H,AllPublicationData!$A:$A,'Publication Table'!$B178,AllPublicationData!$B:$B,'Publication Table'!G$7),
IF(AND($C$4="NHS Scotland",$C$5="Operations cancelled for non-clinical/capacity reasons"),
SUMIFS(AllPublicationData!$I:$I,AllPublicationData!$A:$A,'Publication Table'!$B178,AllPublicationData!$B:$B,'Publication Table'!G$7),
IF(AND($C$4="NHS Scotland",$C$5="Cancellations for other reasons"),
SUMIFS(AllPublicationData!$J:$J,AllPublicationData!$A:$A,'Publication Table'!$B178,AllPublicationData!$B:$B,'Publication Table'!G$7)))))))</f>
        <v>0</v>
      </c>
      <c r="H178" s="90">
        <f>IF($C$5="Total Operations",
SUMIFS(AllPublicationData!$E:$E,AllPublicationData!$A:$A,'Publication Table'!$B178,AllPublicationData!$B:$B,'Publication Table'!$C$4,AllPublicationData!$D:$D,'Publication Table'!H$7),
IF('Publication Table'!$C$5="All Cancelled Operations",
SUMIFS(AllPublicationData!$F:$F,AllPublicationData!$A:$A,'Publication Table'!$B178,AllPublicationData!$B:$B,'Publication Table'!$C$4,AllPublicationData!$D:$D,'Publication Table'!H$7),
IF('Publication Table'!$C$5="Operations cancelled by patient",
SUMIFS(AllPublicationData!$G:$G,AllPublicationData!$A:$A,'Publication Table'!$B178,AllPublicationData!$B:$B,'Publication Table'!$C$4,AllPublicationData!$D:$D,'Publication Table'!H$7),
IF('Publication Table'!$C$5="Operations cancelled for clinical reasons",
SUMIFS(AllPublicationData!$H:$H,AllPublicationData!$A:$A,'Publication Table'!$B178,AllPublicationData!$B:$B,'Publication Table'!$C$4,AllPublicationData!$D:$D,'Publication Table'!H$7),
IF('Publication Table'!$C$5="Operations cancelled for non-clinical/capacity reasons",
SUMIFS(AllPublicationData!$I:$I,AllPublicationData!$A:$A,'Publication Table'!$B178,AllPublicationData!$B:$B,'Publication Table'!$C$4,AllPublicationData!$D:$D,'Publication Table'!H$7),
IF('Publication Table'!$C$5="Cancellations for other reasons",
SUMIFS(AllPublicationData!$J:$J,AllPublicationData!$A:$A,'Publication Table'!$B178,AllPublicationData!$B:$B,'Publication Table'!$C$4,AllPublicationData!$D:$D,'Publication Table'!H$7)))))))+
IF(AND($C$4="NHS Scotland",$C$5="Total Operations"),
SUMIFS(AllPublicationData!$E:$E,AllPublicationData!$A:$A,'Publication Table'!$B178,AllPublicationData!$B:$B,'Publication Table'!H$7),
IF(AND($C$4="NHS Scotland",$C$5="All Cancelled Operations"),
SUMIFS(AllPublicationData!$F:$F,AllPublicationData!$A:$A,'Publication Table'!$B178,AllPublicationData!$B:$B,'Publication Table'!H$7),
IF(AND($C$4="NHS Scotland",$C$5="Operations cancelled by patient"),
SUMIFS(AllPublicationData!$G:$G,AllPublicationData!$A:$A,'Publication Table'!$B178,AllPublicationData!$B:$B,'Publication Table'!H$7),
IF(AND($C$4="NHS Scotland",$C$5="Operations cancelled for clinical reasons"),
SUMIFS(AllPublicationData!$H:$H,AllPublicationData!$A:$A,'Publication Table'!$B178,AllPublicationData!$B:$B,'Publication Table'!H$7),
IF(AND($C$4="NHS Scotland",$C$5="Operations cancelled for non-clinical/capacity reasons"),
SUMIFS(AllPublicationData!$I:$I,AllPublicationData!$A:$A,'Publication Table'!$B178,AllPublicationData!$B:$B,'Publication Table'!H$7),
IF(AND($C$4="NHS Scotland",$C$5="Cancellations for other reasons"),
SUMIFS(AllPublicationData!$J:$J,AllPublicationData!$A:$A,'Publication Table'!$B178,AllPublicationData!$B:$B,'Publication Table'!H$7)))))))</f>
        <v>0</v>
      </c>
      <c r="I178" s="90">
        <f>IF($C$5="Total Operations",
SUMIFS(AllPublicationData!$E:$E,AllPublicationData!$A:$A,'Publication Table'!$B178,AllPublicationData!$B:$B,'Publication Table'!$C$4,AllPublicationData!$D:$D,'Publication Table'!I$7),
IF('Publication Table'!$C$5="All Cancelled Operations",
SUMIFS(AllPublicationData!$F:$F,AllPublicationData!$A:$A,'Publication Table'!$B178,AllPublicationData!$B:$B,'Publication Table'!$C$4,AllPublicationData!$D:$D,'Publication Table'!I$7),
IF('Publication Table'!$C$5="Operations cancelled by patient",
SUMIFS(AllPublicationData!$G:$G,AllPublicationData!$A:$A,'Publication Table'!$B178,AllPublicationData!$B:$B,'Publication Table'!$C$4,AllPublicationData!$D:$D,'Publication Table'!I$7),
IF('Publication Table'!$C$5="Operations cancelled for clinical reasons",
SUMIFS(AllPublicationData!$H:$H,AllPublicationData!$A:$A,'Publication Table'!$B178,AllPublicationData!$B:$B,'Publication Table'!$C$4,AllPublicationData!$D:$D,'Publication Table'!I$7),
IF('Publication Table'!$C$5="Operations cancelled for non-clinical/capacity reasons",
SUMIFS(AllPublicationData!$I:$I,AllPublicationData!$A:$A,'Publication Table'!$B178,AllPublicationData!$B:$B,'Publication Table'!$C$4,AllPublicationData!$D:$D,'Publication Table'!I$7),
IF('Publication Table'!$C$5="Cancellations for other reasons",
SUMIFS(AllPublicationData!$J:$J,AllPublicationData!$A:$A,'Publication Table'!$B178,AllPublicationData!$B:$B,'Publication Table'!$C$4,AllPublicationData!$D:$D,'Publication Table'!I$7)))))))+
IF(AND($C$4="NHS Scotland",$C$5="Total Operations"),
SUMIFS(AllPublicationData!$E:$E,AllPublicationData!$A:$A,'Publication Table'!$B178,AllPublicationData!$B:$B,'Publication Table'!I$7),
IF(AND($C$4="NHS Scotland",$C$5="All Cancelled Operations"),
SUMIFS(AllPublicationData!$F:$F,AllPublicationData!$A:$A,'Publication Table'!$B178,AllPublicationData!$B:$B,'Publication Table'!I$7),
IF(AND($C$4="NHS Scotland",$C$5="Operations cancelled by patient"),
SUMIFS(AllPublicationData!$G:$G,AllPublicationData!$A:$A,'Publication Table'!$B178,AllPublicationData!$B:$B,'Publication Table'!I$7),
IF(AND($C$4="NHS Scotland",$C$5="Operations cancelled for clinical reasons"),
SUMIFS(AllPublicationData!$H:$H,AllPublicationData!$A:$A,'Publication Table'!$B178,AllPublicationData!$B:$B,'Publication Table'!I$7),
IF(AND($C$4="NHS Scotland",$C$5="Operations cancelled for non-clinical/capacity reasons"),
SUMIFS(AllPublicationData!$I:$I,AllPublicationData!$A:$A,'Publication Table'!$B178,AllPublicationData!$B:$B,'Publication Table'!I$7),
IF(AND($C$4="NHS Scotland",$C$5="Cancellations for other reasons"),
SUMIFS(AllPublicationData!$J:$J,AllPublicationData!$A:$A,'Publication Table'!$B178,AllPublicationData!$B:$B,'Publication Table'!I$7)))))))</f>
        <v>0</v>
      </c>
      <c r="J178" s="90">
        <f>IF($C$5="Total Operations",
SUMIFS(AllPublicationData!$E:$E,AllPublicationData!$A:$A,'Publication Table'!$B178,AllPublicationData!$B:$B,'Publication Table'!$C$4,AllPublicationData!$D:$D,'Publication Table'!J$7),
IF('Publication Table'!$C$5="All Cancelled Operations",
SUMIFS(AllPublicationData!$F:$F,AllPublicationData!$A:$A,'Publication Table'!$B178,AllPublicationData!$B:$B,'Publication Table'!$C$4,AllPublicationData!$D:$D,'Publication Table'!J$7),
IF('Publication Table'!$C$5="Operations cancelled by patient",
SUMIFS(AllPublicationData!$G:$G,AllPublicationData!$A:$A,'Publication Table'!$B178,AllPublicationData!$B:$B,'Publication Table'!$C$4,AllPublicationData!$D:$D,'Publication Table'!J$7),
IF('Publication Table'!$C$5="Operations cancelled for clinical reasons",
SUMIFS(AllPublicationData!$H:$H,AllPublicationData!$A:$A,'Publication Table'!$B178,AllPublicationData!$B:$B,'Publication Table'!$C$4,AllPublicationData!$D:$D,'Publication Table'!J$7),
IF('Publication Table'!$C$5="Operations cancelled for non-clinical/capacity reasons",
SUMIFS(AllPublicationData!$I:$I,AllPublicationData!$A:$A,'Publication Table'!$B178,AllPublicationData!$B:$B,'Publication Table'!$C$4,AllPublicationData!$D:$D,'Publication Table'!J$7),
IF('Publication Table'!$C$5="Cancellations for other reasons",
SUMIFS(AllPublicationData!$J:$J,AllPublicationData!$A:$A,'Publication Table'!$B178,AllPublicationData!$B:$B,'Publication Table'!$C$4,AllPublicationData!$D:$D,'Publication Table'!J$7)))))))+
IF(AND($C$4="NHS Scotland",$C$5="Total Operations"),
SUMIFS(AllPublicationData!$E:$E,AllPublicationData!$A:$A,'Publication Table'!$B178,AllPublicationData!$B:$B,'Publication Table'!J$7),
IF(AND($C$4="NHS Scotland",$C$5="All Cancelled Operations"),
SUMIFS(AllPublicationData!$F:$F,AllPublicationData!$A:$A,'Publication Table'!$B178,AllPublicationData!$B:$B,'Publication Table'!J$7),
IF(AND($C$4="NHS Scotland",$C$5="Operations cancelled by patient"),
SUMIFS(AllPublicationData!$G:$G,AllPublicationData!$A:$A,'Publication Table'!$B178,AllPublicationData!$B:$B,'Publication Table'!J$7),
IF(AND($C$4="NHS Scotland",$C$5="Operations cancelled for clinical reasons"),
SUMIFS(AllPublicationData!$H:$H,AllPublicationData!$A:$A,'Publication Table'!$B178,AllPublicationData!$B:$B,'Publication Table'!J$7),
IF(AND($C$4="NHS Scotland",$C$5="Operations cancelled for non-clinical/capacity reasons"),
SUMIFS(AllPublicationData!$I:$I,AllPublicationData!$A:$A,'Publication Table'!$B178,AllPublicationData!$B:$B,'Publication Table'!J$7),
IF(AND($C$4="NHS Scotland",$C$5="Cancellations for other reasons"),
SUMIFS(AllPublicationData!$J:$J,AllPublicationData!$A:$A,'Publication Table'!$B178,AllPublicationData!$B:$B,'Publication Table'!J$7)))))))</f>
        <v>0</v>
      </c>
      <c r="K178" s="90">
        <f>IF($C$5="Total Operations",
SUMIFS(AllPublicationData!$E:$E,AllPublicationData!$A:$A,'Publication Table'!$B178,AllPublicationData!$B:$B,'Publication Table'!$C$4,AllPublicationData!$D:$D,'Publication Table'!K$7),
IF('Publication Table'!$C$5="All Cancelled Operations",
SUMIFS(AllPublicationData!$F:$F,AllPublicationData!$A:$A,'Publication Table'!$B178,AllPublicationData!$B:$B,'Publication Table'!$C$4,AllPublicationData!$D:$D,'Publication Table'!K$7),
IF('Publication Table'!$C$5="Operations cancelled by patient",
SUMIFS(AllPublicationData!$G:$G,AllPublicationData!$A:$A,'Publication Table'!$B178,AllPublicationData!$B:$B,'Publication Table'!$C$4,AllPublicationData!$D:$D,'Publication Table'!K$7),
IF('Publication Table'!$C$5="Operations cancelled for clinical reasons",
SUMIFS(AllPublicationData!$H:$H,AllPublicationData!$A:$A,'Publication Table'!$B178,AllPublicationData!$B:$B,'Publication Table'!$C$4,AllPublicationData!$D:$D,'Publication Table'!K$7),
IF('Publication Table'!$C$5="Operations cancelled for non-clinical/capacity reasons",
SUMIFS(AllPublicationData!$I:$I,AllPublicationData!$A:$A,'Publication Table'!$B178,AllPublicationData!$B:$B,'Publication Table'!$C$4,AllPublicationData!$D:$D,'Publication Table'!K$7),
IF('Publication Table'!$C$5="Cancellations for other reasons",
SUMIFS(AllPublicationData!$J:$J,AllPublicationData!$A:$A,'Publication Table'!$B178,AllPublicationData!$B:$B,'Publication Table'!$C$4,AllPublicationData!$D:$D,'Publication Table'!K$7)))))))+
IF(AND($C$4="NHS Scotland",$C$5="Total Operations"),
SUMIFS(AllPublicationData!$E:$E,AllPublicationData!$A:$A,'Publication Table'!$B178,AllPublicationData!$B:$B,'Publication Table'!K$7),
IF(AND($C$4="NHS Scotland",$C$5="All Cancelled Operations"),
SUMIFS(AllPublicationData!$F:$F,AllPublicationData!$A:$A,'Publication Table'!$B178,AllPublicationData!$B:$B,'Publication Table'!K$7),
IF(AND($C$4="NHS Scotland",$C$5="Operations cancelled by patient"),
SUMIFS(AllPublicationData!$G:$G,AllPublicationData!$A:$A,'Publication Table'!$B178,AllPublicationData!$B:$B,'Publication Table'!K$7),
IF(AND($C$4="NHS Scotland",$C$5="Operations cancelled for clinical reasons"),
SUMIFS(AllPublicationData!$H:$H,AllPublicationData!$A:$A,'Publication Table'!$B178,AllPublicationData!$B:$B,'Publication Table'!K$7),
IF(AND($C$4="NHS Scotland",$C$5="Operations cancelled for non-clinical/capacity reasons"),
SUMIFS(AllPublicationData!$I:$I,AllPublicationData!$A:$A,'Publication Table'!$B178,AllPublicationData!$B:$B,'Publication Table'!K$7),
IF(AND($C$4="NHS Scotland",$C$5="Cancellations for other reasons"),
SUMIFS(AllPublicationData!$J:$J,AllPublicationData!$A:$A,'Publication Table'!$B178,AllPublicationData!$B:$B,'Publication Table'!K$7)))))))</f>
        <v>0</v>
      </c>
      <c r="L178" s="90">
        <f>IF($C$5="Total Operations",
SUMIFS(AllPublicationData!$E:$E,AllPublicationData!$A:$A,'Publication Table'!$B178,AllPublicationData!$B:$B,'Publication Table'!$C$4,AllPublicationData!$D:$D,'Publication Table'!L$7),
IF('Publication Table'!$C$5="All Cancelled Operations",
SUMIFS(AllPublicationData!$F:$F,AllPublicationData!$A:$A,'Publication Table'!$B178,AllPublicationData!$B:$B,'Publication Table'!$C$4,AllPublicationData!$D:$D,'Publication Table'!L$7),
IF('Publication Table'!$C$5="Operations cancelled by patient",
SUMIFS(AllPublicationData!$G:$G,AllPublicationData!$A:$A,'Publication Table'!$B178,AllPublicationData!$B:$B,'Publication Table'!$C$4,AllPublicationData!$D:$D,'Publication Table'!L$7),
IF('Publication Table'!$C$5="Operations cancelled for clinical reasons",
SUMIFS(AllPublicationData!$H:$H,AllPublicationData!$A:$A,'Publication Table'!$B178,AllPublicationData!$B:$B,'Publication Table'!$C$4,AllPublicationData!$D:$D,'Publication Table'!L$7),
IF('Publication Table'!$C$5="Operations cancelled for non-clinical/capacity reasons",
SUMIFS(AllPublicationData!$I:$I,AllPublicationData!$A:$A,'Publication Table'!$B178,AllPublicationData!$B:$B,'Publication Table'!$C$4,AllPublicationData!$D:$D,'Publication Table'!L$7),
IF('Publication Table'!$C$5="Cancellations for other reasons",
SUMIFS(AllPublicationData!$J:$J,AllPublicationData!$A:$A,'Publication Table'!$B178,AllPublicationData!$B:$B,'Publication Table'!$C$4,AllPublicationData!$D:$D,'Publication Table'!L$7)))))))+
IF(AND($C$4="NHS Scotland",$C$5="Total Operations"),
SUMIFS(AllPublicationData!$E:$E,AllPublicationData!$A:$A,'Publication Table'!$B178,AllPublicationData!$B:$B,'Publication Table'!L$7),
IF(AND($C$4="NHS Scotland",$C$5="All Cancelled Operations"),
SUMIFS(AllPublicationData!$F:$F,AllPublicationData!$A:$A,'Publication Table'!$B178,AllPublicationData!$B:$B,'Publication Table'!L$7),
IF(AND($C$4="NHS Scotland",$C$5="Operations cancelled by patient"),
SUMIFS(AllPublicationData!$G:$G,AllPublicationData!$A:$A,'Publication Table'!$B178,AllPublicationData!$B:$B,'Publication Table'!L$7),
IF(AND($C$4="NHS Scotland",$C$5="Operations cancelled for clinical reasons"),
SUMIFS(AllPublicationData!$H:$H,AllPublicationData!$A:$A,'Publication Table'!$B178,AllPublicationData!$B:$B,'Publication Table'!L$7),
IF(AND($C$4="NHS Scotland",$C$5="Operations cancelled for non-clinical/capacity reasons"),
SUMIFS(AllPublicationData!$I:$I,AllPublicationData!$A:$A,'Publication Table'!$B178,AllPublicationData!$B:$B,'Publication Table'!L$7),
IF(AND($C$4="NHS Scotland",$C$5="Cancellations for other reasons"),
SUMIFS(AllPublicationData!$J:$J,AllPublicationData!$A:$A,'Publication Table'!$B178,AllPublicationData!$B:$B,'Publication Table'!L$7)))))))</f>
        <v>0</v>
      </c>
      <c r="M178" s="90">
        <f>IF($C$5="Total Operations",
SUMIFS(AllPublicationData!$E:$E,AllPublicationData!$A:$A,'Publication Table'!$B178,AllPublicationData!$B:$B,'Publication Table'!$C$4,AllPublicationData!$D:$D,'Publication Table'!M$7),
IF('Publication Table'!$C$5="All Cancelled Operations",
SUMIFS(AllPublicationData!$F:$F,AllPublicationData!$A:$A,'Publication Table'!$B178,AllPublicationData!$B:$B,'Publication Table'!$C$4,AllPublicationData!$D:$D,'Publication Table'!M$7),
IF('Publication Table'!$C$5="Operations cancelled by patient",
SUMIFS(AllPublicationData!$G:$G,AllPublicationData!$A:$A,'Publication Table'!$B178,AllPublicationData!$B:$B,'Publication Table'!$C$4,AllPublicationData!$D:$D,'Publication Table'!M$7),
IF('Publication Table'!$C$5="Operations cancelled for clinical reasons",
SUMIFS(AllPublicationData!$G:$G,AllPublicationData!$A:$A,'Publication Table'!$B178,AllPublicationData!$B:$B,'Publication Table'!$C$4,AllPublicationData!$D:$D,'Publication Table'!M$7),
IF('Publication Table'!$C$5="Operations cancelled for non-clinical/capacity reasons",
SUMIFS(AllPublicationData!$G:$G,AllPublicationData!$A:$A,'Publication Table'!$B178,AllPublicationData!$B:$B,'Publication Table'!$C$4,AllPublicationData!$D:$D,'Publication Table'!M$7),
IF('Publication Table'!$C$5="Cancellations for other reasons",
SUMIFS(AllPublicationData!$G:$G,AllPublicationData!$A:$A,'Publication Table'!$B178,AllPublicationData!$B:$B,'Publication Table'!$C$4,AllPublicationData!$D:$D,'Publication Table'!M$7)))))))+
IF(AND($C$4="NHS Scotland",$C$5="Total Operations"),
SUMIFS(AllPublicationData!$E:$E,AllPublicationData!$A:$A,'Publication Table'!$B178,AllPublicationData!$B:$B,'Publication Table'!M$7),
IF(AND($C$4="NHS Scotland",$C$5="All Cancelled Operations"),
SUMIFS(AllPublicationData!$F:$F,AllPublicationData!$A:$A,'Publication Table'!$B178,AllPublicationData!$B:$B,'Publication Table'!M$7),
IF(AND($C$4="NHS Scotland",$C$5="Operations cancelled by patient"),
SUMIFS(AllPublicationData!$G:$G,AllPublicationData!$A:$A,'Publication Table'!$B178,AllPublicationData!$B:$B,'Publication Table'!M$7),
IF(AND($C$4="NHS Scotland",$C$5="Operations cancelled for clinical reasons"),
SUMIFS(AllPublicationData!$H:$H,AllPublicationData!$A:$A,'Publication Table'!$B178,AllPublicationData!$B:$B,'Publication Table'!M$7),
IF(AND($C$4="NHS Scotland",$C$5="Operations cancelled for non-clinical/capacity reasons"),
SUMIFS(AllPublicationData!$I:$I,AllPublicationData!$A:$A,'Publication Table'!$B178,AllPublicationData!$B:$B,'Publication Table'!M$7),
IF(AND($C$4="NHS Scotland",$C$5="Cancellations for other reasons"),
SUMIFS(AllPublicationData!$J:$J,AllPublicationData!$A:$A,'Publication Table'!$B178,AllPublicationData!$B:$B,'Publication Table'!M$7)))))))</f>
        <v>0</v>
      </c>
      <c r="N178" s="90">
        <f>IF($C$5="Total Operations",
SUMIFS(AllPublicationData!$E:$E,AllPublicationData!$A:$A,'Publication Table'!$B178,AllPublicationData!$B:$B,'Publication Table'!$C$4,AllPublicationData!$D:$D,'Publication Table'!N$7),
IF('Publication Table'!$C$5="All Cancelled Operations",
SUMIFS(AllPublicationData!$F:$F,AllPublicationData!$A:$A,'Publication Table'!$B178,AllPublicationData!$B:$B,'Publication Table'!$C$4,AllPublicationData!$D:$D,'Publication Table'!N$7),
IF('Publication Table'!$C$5="Operations cancelled by patient",
SUMIFS(AllPublicationData!$G:$G,AllPublicationData!$A:$A,'Publication Table'!$B178,AllPublicationData!$B:$B,'Publication Table'!$C$4,AllPublicationData!$D:$D,'Publication Table'!N$7),
IF('Publication Table'!$C$5="Operations cancelled for clinical reasons",
SUMIFS(AllPublicationData!$G:$G,AllPublicationData!$A:$A,'Publication Table'!$B178,AllPublicationData!$B:$B,'Publication Table'!$C$4,AllPublicationData!$D:$D,'Publication Table'!N$7),
IF('Publication Table'!$C$5="Operations cancelled for non-clinical/capacity reasons",
SUMIFS(AllPublicationData!$G:$G,AllPublicationData!$A:$A,'Publication Table'!$B178,AllPublicationData!$B:$B,'Publication Table'!$C$4,AllPublicationData!$D:$D,'Publication Table'!N$7),
IF('Publication Table'!$C$5="Cancellations for other reasons",
SUMIFS(AllPublicationData!$G:$G,AllPublicationData!$A:$A,'Publication Table'!$B178,AllPublicationData!$B:$B,'Publication Table'!$C$4,AllPublicationData!$D:$D,'Publication Table'!N$7)))))))+
IF(AND($C$4="NHS Scotland",$C$5="Total Operations"),
SUMIFS(AllPublicationData!$E:$E,AllPublicationData!$A:$A,'Publication Table'!$B178,AllPublicationData!$B:$B,'Publication Table'!N$7),
IF(AND($C$4="NHS Scotland",$C$5="All Cancelled Operations"),
SUMIFS(AllPublicationData!$F:$F,AllPublicationData!$A:$A,'Publication Table'!$B178,AllPublicationData!$B:$B,'Publication Table'!N$7),
IF(AND($C$4="NHS Scotland",$C$5="Operations cancelled by patient"),
SUMIFS(AllPublicationData!$G:$G,AllPublicationData!$A:$A,'Publication Table'!$B178,AllPublicationData!$B:$B,'Publication Table'!N$7),
IF(AND($C$4="NHS Scotland",$C$5="Operations cancelled for clinical reasons"),
SUMIFS(AllPublicationData!$H:$H,AllPublicationData!$A:$A,'Publication Table'!$B178,AllPublicationData!$B:$B,'Publication Table'!N$7),
IF(AND($C$4="NHS Scotland",$C$5="Operations cancelled for non-clinical/capacity reasons"),
SUMIFS(AllPublicationData!$I:$I,AllPublicationData!$A:$A,'Publication Table'!$B178,AllPublicationData!$B:$B,'Publication Table'!N$7),
IF(AND($C$4="NHS Scotland",$C$5="Cancellations for other reasons"),
SUMIFS(AllPublicationData!$J:$J,AllPublicationData!$A:$A,'Publication Table'!$B178,AllPublicationData!$B:$B,'Publication Table'!N$7)))))))</f>
        <v>0</v>
      </c>
      <c r="O178" s="90">
        <f>IF($C$5="Total Operations",
SUMIFS(AllPublicationData!$E:$E,AllPublicationData!$A:$A,'Publication Table'!$B178,AllPublicationData!$B:$B,'Publication Table'!$C$4,AllPublicationData!$D:$D,'Publication Table'!O$7),
IF('Publication Table'!$C$5="All Cancelled Operations",
SUMIFS(AllPublicationData!$F:$F,AllPublicationData!$A:$A,'Publication Table'!$B178,AllPublicationData!$B:$B,'Publication Table'!$C$4,AllPublicationData!$D:$D,'Publication Table'!O$7),
IF('Publication Table'!$C$5="Operations cancelled by patient",
SUMIFS(AllPublicationData!$G:$G,AllPublicationData!$A:$A,'Publication Table'!$B178,AllPublicationData!$B:$B,'Publication Table'!$C$4,AllPublicationData!$D:$D,'Publication Table'!O$7),
IF('Publication Table'!$C$5="Operations cancelled for clinical reasons",
SUMIFS(AllPublicationData!$G:$G,AllPublicationData!$A:$A,'Publication Table'!$B178,AllPublicationData!$B:$B,'Publication Table'!$C$4,AllPublicationData!$D:$D,'Publication Table'!O$7),
IF('Publication Table'!$C$5="Operations cancelled for non-clinical/capacity reasons",
SUMIFS(AllPublicationData!$G:$G,AllPublicationData!$A:$A,'Publication Table'!$B178,AllPublicationData!$B:$B,'Publication Table'!$C$4,AllPublicationData!$D:$D,'Publication Table'!O$7),
IF('Publication Table'!$C$5="Cancellations for other reasons",
SUMIFS(AllPublicationData!$G:$G,AllPublicationData!$A:$A,'Publication Table'!$B178,AllPublicationData!$B:$B,'Publication Table'!$C$4,AllPublicationData!$D:$D,'Publication Table'!O$7)))))))+
IF(AND($C$4="NHS Scotland",$C$5="Total Operations"),
SUMIFS(AllPublicationData!$E:$E,AllPublicationData!$A:$A,'Publication Table'!$B178,AllPublicationData!$B:$B,'Publication Table'!O$7),
IF(AND($C$4="NHS Scotland",$C$5="All Cancelled Operations"),
SUMIFS(AllPublicationData!$F:$F,AllPublicationData!$A:$A,'Publication Table'!$B178,AllPublicationData!$B:$B,'Publication Table'!O$7),
IF(AND($C$4="NHS Scotland",$C$5="Operations cancelled by patient"),
SUMIFS(AllPublicationData!$G:$G,AllPublicationData!$A:$A,'Publication Table'!$B178,AllPublicationData!$B:$B,'Publication Table'!O$7),
IF(AND($C$4="NHS Scotland",$C$5="Operations cancelled for clinical reasons"),
SUMIFS(AllPublicationData!$H:$H,AllPublicationData!$A:$A,'Publication Table'!$B178,AllPublicationData!$B:$B,'Publication Table'!O$7),
IF(AND($C$4="NHS Scotland",$C$5="Operations cancelled for non-clinical/capacity reasons"),
SUMIFS(AllPublicationData!$I:$I,AllPublicationData!$A:$A,'Publication Table'!$B178,AllPublicationData!$B:$B,'Publication Table'!O$7),
IF(AND($C$4="NHS Scotland",$C$5="Cancellations for other reasons"),
SUMIFS(AllPublicationData!$J:$J,AllPublicationData!$A:$A,'Publication Table'!$B178,AllPublicationData!$B:$B,'Publication Table'!O$7)))))))</f>
        <v>0</v>
      </c>
      <c r="P178" s="90">
        <f>IF($C$5="Total Operations",
SUMIFS(AllPublicationData!$E:$E,AllPublicationData!$A:$A,'Publication Table'!$B178,AllPublicationData!$B:$B,'Publication Table'!$C$4,AllPublicationData!$D:$D,'Publication Table'!P$7),
IF('Publication Table'!$C$5="All Cancelled Operations",
SUMIFS(AllPublicationData!$F:$F,AllPublicationData!$A:$A,'Publication Table'!$B178,AllPublicationData!$B:$B,'Publication Table'!$C$4,AllPublicationData!$D:$D,'Publication Table'!P$7),
IF('Publication Table'!$C$5="Operations cancelled by patient",
SUMIFS(AllPublicationData!$G:$G,AllPublicationData!$A:$A,'Publication Table'!$B178,AllPublicationData!$B:$B,'Publication Table'!$C$4,AllPublicationData!$D:$D,'Publication Table'!P$7),
IF('Publication Table'!$C$5="Operations cancelled for clinical reasons",
SUMIFS(AllPublicationData!$G:$G,AllPublicationData!$A:$A,'Publication Table'!$B178,AllPublicationData!$B:$B,'Publication Table'!$C$4,AllPublicationData!$D:$D,'Publication Table'!P$7),
IF('Publication Table'!$C$5="Operations cancelled for non-clinical/capacity reasons",
SUMIFS(AllPublicationData!$G:$G,AllPublicationData!$A:$A,'Publication Table'!$B178,AllPublicationData!$B:$B,'Publication Table'!$C$4,AllPublicationData!$D:$D,'Publication Table'!P$7),
IF('Publication Table'!$C$5="Cancellations for other reasons",
SUMIFS(AllPublicationData!$G:$G,AllPublicationData!$A:$A,'Publication Table'!$B178,AllPublicationData!$B:$B,'Publication Table'!$C$4,AllPublicationData!$D:$D,'Publication Table'!P$7)))))))+
IF(AND($C$4="NHS Scotland",$C$5="Total Operations"),
SUMIFS(AllPublicationData!$E:$E,AllPublicationData!$A:$A,'Publication Table'!$B178,AllPublicationData!$B:$B,'Publication Table'!P$7),
IF(AND($C$4="NHS Scotland",$C$5="All Cancelled Operations"),
SUMIFS(AllPublicationData!$F:$F,AllPublicationData!$A:$A,'Publication Table'!$B178,AllPublicationData!$B:$B,'Publication Table'!P$7),
IF(AND($C$4="NHS Scotland",$C$5="Operations cancelled by patient"),
SUMIFS(AllPublicationData!$G:$G,AllPublicationData!$A:$A,'Publication Table'!$B178,AllPublicationData!$B:$B,'Publication Table'!P$7),
IF(AND($C$4="NHS Scotland",$C$5="Operations cancelled for clinical reasons"),
SUMIFS(AllPublicationData!$H:$H,AllPublicationData!$A:$A,'Publication Table'!$B178,AllPublicationData!$B:$B,'Publication Table'!P$7),
IF(AND($C$4="NHS Scotland",$C$5="Operations cancelled for non-clinical/capacity reasons"),
SUMIFS(AllPublicationData!$I:$I,AllPublicationData!$A:$A,'Publication Table'!$B178,AllPublicationData!$B:$B,'Publication Table'!P$7),
IF(AND($C$4="NHS Scotland",$C$5="Cancellations for other reasons"),
SUMIFS(AllPublicationData!$J:$J,AllPublicationData!$A:$A,'Publication Table'!$B178,AllPublicationData!$B:$B,'Publication Table'!P$7)))))))</f>
        <v>0</v>
      </c>
      <c r="Q178" s="90">
        <f>IF($C$5="Total Operations",
SUMIFS(AllPublicationData!$E:$E,AllPublicationData!$A:$A,'Publication Table'!$B178,AllPublicationData!$B:$B,'Publication Table'!$C$4,AllPublicationData!$D:$D,'Publication Table'!Q$7),
IF('Publication Table'!$C$5="All Cancelled Operations",
SUMIFS(AllPublicationData!$F:$F,AllPublicationData!$A:$A,'Publication Table'!$B178,AllPublicationData!$B:$B,'Publication Table'!$C$4,AllPublicationData!$D:$D,'Publication Table'!Q$7),
IF('Publication Table'!$C$5="Operations cancelled by patient",
SUMIFS(AllPublicationData!$G:$G,AllPublicationData!$A:$A,'Publication Table'!$B178,AllPublicationData!$B:$B,'Publication Table'!$C$4,AllPublicationData!$D:$D,'Publication Table'!Q$7),
IF('Publication Table'!$C$5="Operations cancelled for clinical reasons",
SUMIFS(AllPublicationData!$G:$G,AllPublicationData!$A:$A,'Publication Table'!$B178,AllPublicationData!$B:$B,'Publication Table'!$C$4,AllPublicationData!$D:$D,'Publication Table'!Q$7),
IF('Publication Table'!$C$5="Operations cancelled for non-clinical/capacity reasons",
SUMIFS(AllPublicationData!$G:$G,AllPublicationData!$A:$A,'Publication Table'!$B178,AllPublicationData!$B:$B,'Publication Table'!$C$4,AllPublicationData!$D:$D,'Publication Table'!Q$7),
IF('Publication Table'!$C$5="Cancellations for other reasons",
SUMIFS(AllPublicationData!$G:$G,AllPublicationData!$A:$A,'Publication Table'!$B178,AllPublicationData!$B:$B,'Publication Table'!$C$4,AllPublicationData!$D:$D,'Publication Table'!Q$7)))))))+
IF(AND($C$4="NHS Scotland",$C$5="Total Operations"),
SUMIFS(AllPublicationData!$E:$E,AllPublicationData!$A:$A,'Publication Table'!$B178,AllPublicationData!$B:$B,'Publication Table'!Q$7),
IF(AND($C$4="NHS Scotland",$C$5="All Cancelled Operations"),
SUMIFS(AllPublicationData!$F:$F,AllPublicationData!$A:$A,'Publication Table'!$B178,AllPublicationData!$B:$B,'Publication Table'!Q$7),
IF(AND($C$4="NHS Scotland",$C$5="Operations cancelled by patient"),
SUMIFS(AllPublicationData!$G:$G,AllPublicationData!$A:$A,'Publication Table'!$B178,AllPublicationData!$B:$B,'Publication Table'!Q$7),
IF(AND($C$4="NHS Scotland",$C$5="Operations cancelled for clinical reasons"),
SUMIFS(AllPublicationData!$H:$H,AllPublicationData!$A:$A,'Publication Table'!$B178,AllPublicationData!$B:$B,'Publication Table'!Q$7),
IF(AND($C$4="NHS Scotland",$C$5="Operations cancelled for non-clinical/capacity reasons"),
SUMIFS(AllPublicationData!$I:$I,AllPublicationData!$A:$A,'Publication Table'!$B178,AllPublicationData!$B:$B,'Publication Table'!Q$7),
IF(AND($C$4="NHS Scotland",$C$5="Cancellations for other reasons"),
SUMIFS(AllPublicationData!$J:$J,AllPublicationData!$A:$A,'Publication Table'!$B178,AllPublicationData!$B:$B,'Publication Table'!Q$7)))))))</f>
        <v>0</v>
      </c>
      <c r="R178" s="90">
        <f>IF($C$5="Total Operations",
SUMIFS(AllPublicationData!$E:$E,AllPublicationData!$A:$A,'Publication Table'!$B178,AllPublicationData!$B:$B,'Publication Table'!$C$4,AllPublicationData!$D:$D,'Publication Table'!R$7),
IF('Publication Table'!$C$5="All Cancelled Operations",
SUMIFS(AllPublicationData!$F:$F,AllPublicationData!$A:$A,'Publication Table'!$B178,AllPublicationData!$B:$B,'Publication Table'!$C$4,AllPublicationData!$D:$D,'Publication Table'!R$7),
IF('Publication Table'!$C$5="Operations cancelled by patient",
SUMIFS(AllPublicationData!$G:$G,AllPublicationData!$A:$A,'Publication Table'!$B178,AllPublicationData!$B:$B,'Publication Table'!$C$4,AllPublicationData!$D:$D,'Publication Table'!R$7),
IF('Publication Table'!$C$5="Operations cancelled for clinical reasons",
SUMIFS(AllPublicationData!$G:$G,AllPublicationData!$A:$A,'Publication Table'!$B178,AllPublicationData!$B:$B,'Publication Table'!$C$4,AllPublicationData!$D:$D,'Publication Table'!R$7),
IF('Publication Table'!$C$5="Operations cancelled for non-clinical/capacity reasons",
SUMIFS(AllPublicationData!$G:$G,AllPublicationData!$A:$A,'Publication Table'!$B178,AllPublicationData!$B:$B,'Publication Table'!$C$4,AllPublicationData!$D:$D,'Publication Table'!R$7),
IF('Publication Table'!$C$5="Cancellations for other reasons",
SUMIFS(AllPublicationData!$G:$G,AllPublicationData!$A:$A,'Publication Table'!$B178,AllPublicationData!$B:$B,'Publication Table'!$C$4,AllPublicationData!$D:$D,'Publication Table'!R$7)))))))+
IF(AND($C$4="NHS Scotland",$C$5="Total Operations"),
SUMIFS(AllPublicationData!$E:$E,AllPublicationData!$A:$A,'Publication Table'!$B178,AllPublicationData!$B:$B,'Publication Table'!R$7),
IF(AND($C$4="NHS Scotland",$C$5="All Cancelled Operations"),
SUMIFS(AllPublicationData!$F:$F,AllPublicationData!$A:$A,'Publication Table'!$B178,AllPublicationData!$B:$B,'Publication Table'!R$7),
IF(AND($C$4="NHS Scotland",$C$5="Operations cancelled by patient"),
SUMIFS(AllPublicationData!$G:$G,AllPublicationData!$A:$A,'Publication Table'!$B178,AllPublicationData!$B:$B,'Publication Table'!R$7),
IF(AND($C$4="NHS Scotland",$C$5="Operations cancelled for clinical reasons"),
SUMIFS(AllPublicationData!$H:$H,AllPublicationData!$A:$A,'Publication Table'!$B178,AllPublicationData!$B:$B,'Publication Table'!R$7),
IF(AND($C$4="NHS Scotland",$C$5="Operations cancelled for non-clinical/capacity reasons"),
SUMIFS(AllPublicationData!$I:$I,AllPublicationData!$A:$A,'Publication Table'!$B178,AllPublicationData!$B:$B,'Publication Table'!R$7),
IF(AND($C$4="NHS Scotland",$C$5="Cancellations for other reasons"),
SUMIFS(AllPublicationData!$J:$J,AllPublicationData!$A:$A,'Publication Table'!$B178,AllPublicationData!$B:$B,'Publication Table'!R$7)))))))</f>
        <v>0</v>
      </c>
    </row>
    <row r="179" spans="3:18" x14ac:dyDescent="0.35">
      <c r="C179" s="81">
        <f>IF($C$5="Total Operations",
SUMIFS(AllPublicationData!$E:$E,AllPublicationData!$A:$A,'Publication Table'!$B179,AllPublicationData!$B:$B,'Publication Table'!$C$4),
IF('Publication Table'!$C$5="All Cancelled Operations",
SUMIFS(AllPublicationData!$F:$F,AllPublicationData!$A:$A,'Publication Table'!$B179,AllPublicationData!$B:$B,'Publication Table'!$C$4),
IF('Publication Table'!$C$5="Operations cancelled by patient",
SUMIFS(AllPublicationData!$G:$G,AllPublicationData!$A:$A,'Publication Table'!$B179,AllPublicationData!$B:$B,'Publication Table'!$C$4),
IF('Publication Table'!$C$5="Operations cancelled for clinical reasons",
SUMIFS(AllPublicationData!$H:$H,AllPublicationData!$A:$A,'Publication Table'!$B179,AllPublicationData!$B:$B,'Publication Table'!$C$4),
IF('Publication Table'!$C$5="Operations cancelled for non-clinical/capacity reasons",
SUMIFS(AllPublicationData!$I:$I,AllPublicationData!$A:$A,'Publication Table'!$B179,AllPublicationData!$B:$B,'Publication Table'!$C$4),
IF('Publication Table'!$C$5="Cancellations for other reasons",
SUMIFS(AllPublicationData!$J:$J,AllPublicationData!$A:$A,'Publication Table'!$B179,AllPublicationData!$B:$B,'Publication Table'!$C$4)))))))+
IF(AND($C$4="NHS Scotland",$C$5="Total Operations"),
SUMIFS(AllPublicationData!$E:$E,AllPublicationData!$A:$A,'Publication Table'!$B179),
IF(AND($C$4="NHS Scotland",$C$5="All Cancelled Operations"),
SUMIFS(AllPublicationData!$F:$F,AllPublicationData!$A:$A,'Publication Table'!$B179),
IF(AND($C$4="NHS Scotland",$C$5="Operations cancelled by patient"),
SUMIFS(AllPublicationData!$G:$G,AllPublicationData!$A:$A,'Publication Table'!$B179),
IF(AND($C$4="NHS Scotland",$C$5="Operations cancelled for clinical reasons"),
SUMIFS(AllPublicationData!$H:$H,AllPublicationData!$A:$A,'Publication Table'!$B179),
IF(AND($C$4="NHS Scotland",$C$5="Operations cancelled for non-clinical/capacity reasons"),
SUMIFS(AllPublicationData!$I:$I,AllPublicationData!$A:$A,'Publication Table'!$B179),
IF(AND($C$4="NHS Scotland",$C$5="Cancellations for other reasons"),
SUMIFS(AllPublicationData!$J:$J,AllPublicationData!$A:$A,'Publication Table'!$B179)))))))</f>
        <v>0</v>
      </c>
      <c r="D179" s="90">
        <f>IF($C$5="Total Operations",
SUMIFS(AllPublicationData!$E:$E,AllPublicationData!$A:$A,'Publication Table'!$B179,AllPublicationData!$B:$B,'Publication Table'!$C$4,AllPublicationData!$D:$D,'Publication Table'!D$7),
IF('Publication Table'!$C$5="All Cancelled Operations",
SUMIFS(AllPublicationData!$F:$F,AllPublicationData!$A:$A,'Publication Table'!$B179,AllPublicationData!$B:$B,'Publication Table'!$C$4,AllPublicationData!$D:$D,'Publication Table'!D$7),
IF('Publication Table'!$C$5="Operations cancelled by patient",
SUMIFS(AllPublicationData!$G:$G,AllPublicationData!$A:$A,'Publication Table'!$B179,AllPublicationData!$B:$B,'Publication Table'!$C$4,AllPublicationData!$D:$D,'Publication Table'!D$7),
IF('Publication Table'!$C$5="Operations cancelled for clinical reasons",
SUMIFS(AllPublicationData!$H:$H,AllPublicationData!$A:$A,'Publication Table'!$B179,AllPublicationData!$B:$B,'Publication Table'!$C$4,AllPublicationData!$D:$D,'Publication Table'!D$7),
IF('Publication Table'!$C$5="Operations cancelled for non-clinical/capacity reasons",
SUMIFS(AllPublicationData!$I:$I,AllPublicationData!$A:$A,'Publication Table'!$B179,AllPublicationData!$B:$B,'Publication Table'!$C$4,AllPublicationData!$D:$D,'Publication Table'!D$7),
IF('Publication Table'!$C$5="Cancellations for other reasons",
SUMIFS(AllPublicationData!$J:$J,AllPublicationData!$A:$A,'Publication Table'!$B179,AllPublicationData!$B:$B,'Publication Table'!$C$4,AllPublicationData!$D:$D,'Publication Table'!D$7)))))))+
IF(AND($C$4="NHS Scotland",$C$5="Total Operations"),
SUMIFS(AllPublicationData!$E:$E,AllPublicationData!$A:$A,'Publication Table'!$B179,AllPublicationData!$B:$B,'Publication Table'!D$7),
IF(AND($C$4="NHS Scotland",$C$5="All Cancelled Operations"),
SUMIFS(AllPublicationData!$F:$F,AllPublicationData!$A:$A,'Publication Table'!$B179,AllPublicationData!$B:$B,'Publication Table'!D$7),
IF(AND($C$4="NHS Scotland",$C$5="Operations cancelled by patient"),
SUMIFS(AllPublicationData!$G:$G,AllPublicationData!$A:$A,'Publication Table'!$B179,AllPublicationData!$B:$B,'Publication Table'!D$7),
IF(AND($C$4="NHS Scotland",$C$5="Operations cancelled for clinical reasons"),
SUMIFS(AllPublicationData!$H:$H,AllPublicationData!$A:$A,'Publication Table'!$B179,AllPublicationData!$B:$B,'Publication Table'!D$7),
IF(AND($C$4="NHS Scotland",$C$5="Operations cancelled for non-clinical/capacity reasons"),
SUMIFS(AllPublicationData!$I:$I,AllPublicationData!$A:$A,'Publication Table'!$B179,AllPublicationData!$B:$B,'Publication Table'!D$7),
IF(AND($C$4="NHS Scotland",$C$5="Cancellations for other reasons"),
SUMIFS(AllPublicationData!$J:$J,AllPublicationData!$A:$A,'Publication Table'!$B179,AllPublicationData!$B:$B,'Publication Table'!D$7)))))))</f>
        <v>0</v>
      </c>
      <c r="E179" s="90">
        <f>IF($C$5="Total Operations",
SUMIFS(AllPublicationData!$E:$E,AllPublicationData!$A:$A,'Publication Table'!$B179,AllPublicationData!$B:$B,'Publication Table'!$C$4,AllPublicationData!$D:$D,'Publication Table'!E$7),
IF('Publication Table'!$C$5="All Cancelled Operations",
SUMIFS(AllPublicationData!$F:$F,AllPublicationData!$A:$A,'Publication Table'!$B179,AllPublicationData!$B:$B,'Publication Table'!$C$4,AllPublicationData!$D:$D,'Publication Table'!E$7),
IF('Publication Table'!$C$5="Operations cancelled by patient",
SUMIFS(AllPublicationData!$G:$G,AllPublicationData!$A:$A,'Publication Table'!$B179,AllPublicationData!$B:$B,'Publication Table'!$C$4,AllPublicationData!$D:$D,'Publication Table'!E$7),
IF('Publication Table'!$C$5="Operations cancelled for clinical reasons",
SUMIFS(AllPublicationData!$H:$H,AllPublicationData!$A:$A,'Publication Table'!$B179,AllPublicationData!$B:$B,'Publication Table'!$C$4,AllPublicationData!$D:$D,'Publication Table'!E$7),
IF('Publication Table'!$C$5="Operations cancelled for non-clinical/capacity reasons",
SUMIFS(AllPublicationData!$I:$I,AllPublicationData!$A:$A,'Publication Table'!$B179,AllPublicationData!$B:$B,'Publication Table'!$C$4,AllPublicationData!$D:$D,'Publication Table'!E$7),
IF('Publication Table'!$C$5="Cancellations for other reasons",
SUMIFS(AllPublicationData!$J:$J,AllPublicationData!$A:$A,'Publication Table'!$B179,AllPublicationData!$B:$B,'Publication Table'!$C$4,AllPublicationData!$D:$D,'Publication Table'!E$7)))))))+
IF(AND($C$4="NHS Scotland",$C$5="Total Operations"),
SUMIFS(AllPublicationData!$E:$E,AllPublicationData!$A:$A,'Publication Table'!$B179,AllPublicationData!$B:$B,'Publication Table'!E$7),
IF(AND($C$4="NHS Scotland",$C$5="All Cancelled Operations"),
SUMIFS(AllPublicationData!$F:$F,AllPublicationData!$A:$A,'Publication Table'!$B179,AllPublicationData!$B:$B,'Publication Table'!E$7),
IF(AND($C$4="NHS Scotland",$C$5="Operations cancelled by patient"),
SUMIFS(AllPublicationData!$G:$G,AllPublicationData!$A:$A,'Publication Table'!$B179,AllPublicationData!$B:$B,'Publication Table'!E$7),
IF(AND($C$4="NHS Scotland",$C$5="Operations cancelled for clinical reasons"),
SUMIFS(AllPublicationData!$H:$H,AllPublicationData!$A:$A,'Publication Table'!$B179,AllPublicationData!$B:$B,'Publication Table'!E$7),
IF(AND($C$4="NHS Scotland",$C$5="Operations cancelled for non-clinical/capacity reasons"),
SUMIFS(AllPublicationData!$I:$I,AllPublicationData!$A:$A,'Publication Table'!$B179,AllPublicationData!$B:$B,'Publication Table'!E$7),
IF(AND($C$4="NHS Scotland",$C$5="Cancellations for other reasons"),
SUMIFS(AllPublicationData!$J:$J,AllPublicationData!$A:$A,'Publication Table'!$B179,AllPublicationData!$B:$B,'Publication Table'!E$7)))))))</f>
        <v>0</v>
      </c>
      <c r="F179" s="90">
        <f>IF($C$5="Total Operations",
SUMIFS(AllPublicationData!$E:$E,AllPublicationData!$A:$A,'Publication Table'!$B179,AllPublicationData!$B:$B,'Publication Table'!$C$4,AllPublicationData!$D:$D,'Publication Table'!F$7),
IF('Publication Table'!$C$5="All Cancelled Operations",
SUMIFS(AllPublicationData!$F:$F,AllPublicationData!$A:$A,'Publication Table'!$B179,AllPublicationData!$B:$B,'Publication Table'!$C$4,AllPublicationData!$D:$D,'Publication Table'!F$7),
IF('Publication Table'!$C$5="Operations cancelled by patient",
SUMIFS(AllPublicationData!$G:$G,AllPublicationData!$A:$A,'Publication Table'!$B179,AllPublicationData!$B:$B,'Publication Table'!$C$4,AllPublicationData!$D:$D,'Publication Table'!F$7),
IF('Publication Table'!$C$5="Operations cancelled for clinical reasons",
SUMIFS(AllPublicationData!$H:$H,AllPublicationData!$A:$A,'Publication Table'!$B179,AllPublicationData!$B:$B,'Publication Table'!$C$4,AllPublicationData!$D:$D,'Publication Table'!F$7),
IF('Publication Table'!$C$5="Operations cancelled for non-clinical/capacity reasons",
SUMIFS(AllPublicationData!$I:$I,AllPublicationData!$A:$A,'Publication Table'!$B179,AllPublicationData!$B:$B,'Publication Table'!$C$4,AllPublicationData!$D:$D,'Publication Table'!F$7),
IF('Publication Table'!$C$5="Cancellations for other reasons",
SUMIFS(AllPublicationData!$J:$J,AllPublicationData!$A:$A,'Publication Table'!$B179,AllPublicationData!$B:$B,'Publication Table'!$C$4,AllPublicationData!$D:$D,'Publication Table'!F$7)))))))+
IF(AND($C$4="NHS Scotland",$C$5="Total Operations"),
SUMIFS(AllPublicationData!$E:$E,AllPublicationData!$A:$A,'Publication Table'!$B179,AllPublicationData!$B:$B,'Publication Table'!F$7),
IF(AND($C$4="NHS Scotland",$C$5="All Cancelled Operations"),
SUMIFS(AllPublicationData!$F:$F,AllPublicationData!$A:$A,'Publication Table'!$B179,AllPublicationData!$B:$B,'Publication Table'!F$7),
IF(AND($C$4="NHS Scotland",$C$5="Operations cancelled by patient"),
SUMIFS(AllPublicationData!$G:$G,AllPublicationData!$A:$A,'Publication Table'!$B179,AllPublicationData!$B:$B,'Publication Table'!F$7),
IF(AND($C$4="NHS Scotland",$C$5="Operations cancelled for clinical reasons"),
SUMIFS(AllPublicationData!$H:$H,AllPublicationData!$A:$A,'Publication Table'!$B179,AllPublicationData!$B:$B,'Publication Table'!F$7),
IF(AND($C$4="NHS Scotland",$C$5="Operations cancelled for non-clinical/capacity reasons"),
SUMIFS(AllPublicationData!$I:$I,AllPublicationData!$A:$A,'Publication Table'!$B179,AllPublicationData!$B:$B,'Publication Table'!F$7),
IF(AND($C$4="NHS Scotland",$C$5="Cancellations for other reasons"),
SUMIFS(AllPublicationData!$J:$J,AllPublicationData!$A:$A,'Publication Table'!$B179,AllPublicationData!$B:$B,'Publication Table'!F$7)))))))</f>
        <v>0</v>
      </c>
      <c r="G179" s="90">
        <f>IF($C$5="Total Operations",
SUMIFS(AllPublicationData!$E:$E,AllPublicationData!$A:$A,'Publication Table'!$B179,AllPublicationData!$B:$B,'Publication Table'!$C$4,AllPublicationData!$D:$D,'Publication Table'!G$7),
IF('Publication Table'!$C$5="All Cancelled Operations",
SUMIFS(AllPublicationData!$F:$F,AllPublicationData!$A:$A,'Publication Table'!$B179,AllPublicationData!$B:$B,'Publication Table'!$C$4,AllPublicationData!$D:$D,'Publication Table'!G$7),
IF('Publication Table'!$C$5="Operations cancelled by patient",
SUMIFS(AllPublicationData!$G:$G,AllPublicationData!$A:$A,'Publication Table'!$B179,AllPublicationData!$B:$B,'Publication Table'!$C$4,AllPublicationData!$D:$D,'Publication Table'!G$7),
IF('Publication Table'!$C$5="Operations cancelled for clinical reasons",
SUMIFS(AllPublicationData!$H:$H,AllPublicationData!$A:$A,'Publication Table'!$B179,AllPublicationData!$B:$B,'Publication Table'!$C$4,AllPublicationData!$D:$D,'Publication Table'!G$7),
IF('Publication Table'!$C$5="Operations cancelled for non-clinical/capacity reasons",
SUMIFS(AllPublicationData!$I:$I,AllPublicationData!$A:$A,'Publication Table'!$B179,AllPublicationData!$B:$B,'Publication Table'!$C$4,AllPublicationData!$D:$D,'Publication Table'!G$7),
IF('Publication Table'!$C$5="Cancellations for other reasons",
SUMIFS(AllPublicationData!$J:$J,AllPublicationData!$A:$A,'Publication Table'!$B179,AllPublicationData!$B:$B,'Publication Table'!$C$4,AllPublicationData!$D:$D,'Publication Table'!G$7)))))))+
IF(AND($C$4="NHS Scotland",$C$5="Total Operations"),
SUMIFS(AllPublicationData!$E:$E,AllPublicationData!$A:$A,'Publication Table'!$B179,AllPublicationData!$B:$B,'Publication Table'!G$7),
IF(AND($C$4="NHS Scotland",$C$5="All Cancelled Operations"),
SUMIFS(AllPublicationData!$F:$F,AllPublicationData!$A:$A,'Publication Table'!$B179,AllPublicationData!$B:$B,'Publication Table'!G$7),
IF(AND($C$4="NHS Scotland",$C$5="Operations cancelled by patient"),
SUMIFS(AllPublicationData!$G:$G,AllPublicationData!$A:$A,'Publication Table'!$B179,AllPublicationData!$B:$B,'Publication Table'!G$7),
IF(AND($C$4="NHS Scotland",$C$5="Operations cancelled for clinical reasons"),
SUMIFS(AllPublicationData!$H:$H,AllPublicationData!$A:$A,'Publication Table'!$B179,AllPublicationData!$B:$B,'Publication Table'!G$7),
IF(AND($C$4="NHS Scotland",$C$5="Operations cancelled for non-clinical/capacity reasons"),
SUMIFS(AllPublicationData!$I:$I,AllPublicationData!$A:$A,'Publication Table'!$B179,AllPublicationData!$B:$B,'Publication Table'!G$7),
IF(AND($C$4="NHS Scotland",$C$5="Cancellations for other reasons"),
SUMIFS(AllPublicationData!$J:$J,AllPublicationData!$A:$A,'Publication Table'!$B179,AllPublicationData!$B:$B,'Publication Table'!G$7)))))))</f>
        <v>0</v>
      </c>
      <c r="H179" s="90">
        <f>IF($C$5="Total Operations",
SUMIFS(AllPublicationData!$E:$E,AllPublicationData!$A:$A,'Publication Table'!$B179,AllPublicationData!$B:$B,'Publication Table'!$C$4,AllPublicationData!$D:$D,'Publication Table'!H$7),
IF('Publication Table'!$C$5="All Cancelled Operations",
SUMIFS(AllPublicationData!$F:$F,AllPublicationData!$A:$A,'Publication Table'!$B179,AllPublicationData!$B:$B,'Publication Table'!$C$4,AllPublicationData!$D:$D,'Publication Table'!H$7),
IF('Publication Table'!$C$5="Operations cancelled by patient",
SUMIFS(AllPublicationData!$G:$G,AllPublicationData!$A:$A,'Publication Table'!$B179,AllPublicationData!$B:$B,'Publication Table'!$C$4,AllPublicationData!$D:$D,'Publication Table'!H$7),
IF('Publication Table'!$C$5="Operations cancelled for clinical reasons",
SUMIFS(AllPublicationData!$H:$H,AllPublicationData!$A:$A,'Publication Table'!$B179,AllPublicationData!$B:$B,'Publication Table'!$C$4,AllPublicationData!$D:$D,'Publication Table'!H$7),
IF('Publication Table'!$C$5="Operations cancelled for non-clinical/capacity reasons",
SUMIFS(AllPublicationData!$I:$I,AllPublicationData!$A:$A,'Publication Table'!$B179,AllPublicationData!$B:$B,'Publication Table'!$C$4,AllPublicationData!$D:$D,'Publication Table'!H$7),
IF('Publication Table'!$C$5="Cancellations for other reasons",
SUMIFS(AllPublicationData!$J:$J,AllPublicationData!$A:$A,'Publication Table'!$B179,AllPublicationData!$B:$B,'Publication Table'!$C$4,AllPublicationData!$D:$D,'Publication Table'!H$7)))))))+
IF(AND($C$4="NHS Scotland",$C$5="Total Operations"),
SUMIFS(AllPublicationData!$E:$E,AllPublicationData!$A:$A,'Publication Table'!$B179,AllPublicationData!$B:$B,'Publication Table'!H$7),
IF(AND($C$4="NHS Scotland",$C$5="All Cancelled Operations"),
SUMIFS(AllPublicationData!$F:$F,AllPublicationData!$A:$A,'Publication Table'!$B179,AllPublicationData!$B:$B,'Publication Table'!H$7),
IF(AND($C$4="NHS Scotland",$C$5="Operations cancelled by patient"),
SUMIFS(AllPublicationData!$G:$G,AllPublicationData!$A:$A,'Publication Table'!$B179,AllPublicationData!$B:$B,'Publication Table'!H$7),
IF(AND($C$4="NHS Scotland",$C$5="Operations cancelled for clinical reasons"),
SUMIFS(AllPublicationData!$H:$H,AllPublicationData!$A:$A,'Publication Table'!$B179,AllPublicationData!$B:$B,'Publication Table'!H$7),
IF(AND($C$4="NHS Scotland",$C$5="Operations cancelled for non-clinical/capacity reasons"),
SUMIFS(AllPublicationData!$I:$I,AllPublicationData!$A:$A,'Publication Table'!$B179,AllPublicationData!$B:$B,'Publication Table'!H$7),
IF(AND($C$4="NHS Scotland",$C$5="Cancellations for other reasons"),
SUMIFS(AllPublicationData!$J:$J,AllPublicationData!$A:$A,'Publication Table'!$B179,AllPublicationData!$B:$B,'Publication Table'!H$7)))))))</f>
        <v>0</v>
      </c>
      <c r="I179" s="90">
        <f>IF($C$5="Total Operations",
SUMIFS(AllPublicationData!$E:$E,AllPublicationData!$A:$A,'Publication Table'!$B179,AllPublicationData!$B:$B,'Publication Table'!$C$4,AllPublicationData!$D:$D,'Publication Table'!I$7),
IF('Publication Table'!$C$5="All Cancelled Operations",
SUMIFS(AllPublicationData!$F:$F,AllPublicationData!$A:$A,'Publication Table'!$B179,AllPublicationData!$B:$B,'Publication Table'!$C$4,AllPublicationData!$D:$D,'Publication Table'!I$7),
IF('Publication Table'!$C$5="Operations cancelled by patient",
SUMIFS(AllPublicationData!$G:$G,AllPublicationData!$A:$A,'Publication Table'!$B179,AllPublicationData!$B:$B,'Publication Table'!$C$4,AllPublicationData!$D:$D,'Publication Table'!I$7),
IF('Publication Table'!$C$5="Operations cancelled for clinical reasons",
SUMIFS(AllPublicationData!$H:$H,AllPublicationData!$A:$A,'Publication Table'!$B179,AllPublicationData!$B:$B,'Publication Table'!$C$4,AllPublicationData!$D:$D,'Publication Table'!I$7),
IF('Publication Table'!$C$5="Operations cancelled for non-clinical/capacity reasons",
SUMIFS(AllPublicationData!$I:$I,AllPublicationData!$A:$A,'Publication Table'!$B179,AllPublicationData!$B:$B,'Publication Table'!$C$4,AllPublicationData!$D:$D,'Publication Table'!I$7),
IF('Publication Table'!$C$5="Cancellations for other reasons",
SUMIFS(AllPublicationData!$J:$J,AllPublicationData!$A:$A,'Publication Table'!$B179,AllPublicationData!$B:$B,'Publication Table'!$C$4,AllPublicationData!$D:$D,'Publication Table'!I$7)))))))+
IF(AND($C$4="NHS Scotland",$C$5="Total Operations"),
SUMIFS(AllPublicationData!$E:$E,AllPublicationData!$A:$A,'Publication Table'!$B179,AllPublicationData!$B:$B,'Publication Table'!I$7),
IF(AND($C$4="NHS Scotland",$C$5="All Cancelled Operations"),
SUMIFS(AllPublicationData!$F:$F,AllPublicationData!$A:$A,'Publication Table'!$B179,AllPublicationData!$B:$B,'Publication Table'!I$7),
IF(AND($C$4="NHS Scotland",$C$5="Operations cancelled by patient"),
SUMIFS(AllPublicationData!$G:$G,AllPublicationData!$A:$A,'Publication Table'!$B179,AllPublicationData!$B:$B,'Publication Table'!I$7),
IF(AND($C$4="NHS Scotland",$C$5="Operations cancelled for clinical reasons"),
SUMIFS(AllPublicationData!$H:$H,AllPublicationData!$A:$A,'Publication Table'!$B179,AllPublicationData!$B:$B,'Publication Table'!I$7),
IF(AND($C$4="NHS Scotland",$C$5="Operations cancelled for non-clinical/capacity reasons"),
SUMIFS(AllPublicationData!$I:$I,AllPublicationData!$A:$A,'Publication Table'!$B179,AllPublicationData!$B:$B,'Publication Table'!I$7),
IF(AND($C$4="NHS Scotland",$C$5="Cancellations for other reasons"),
SUMIFS(AllPublicationData!$J:$J,AllPublicationData!$A:$A,'Publication Table'!$B179,AllPublicationData!$B:$B,'Publication Table'!I$7)))))))</f>
        <v>0</v>
      </c>
      <c r="J179" s="90">
        <f>IF($C$5="Total Operations",
SUMIFS(AllPublicationData!$E:$E,AllPublicationData!$A:$A,'Publication Table'!$B179,AllPublicationData!$B:$B,'Publication Table'!$C$4,AllPublicationData!$D:$D,'Publication Table'!J$7),
IF('Publication Table'!$C$5="All Cancelled Operations",
SUMIFS(AllPublicationData!$F:$F,AllPublicationData!$A:$A,'Publication Table'!$B179,AllPublicationData!$B:$B,'Publication Table'!$C$4,AllPublicationData!$D:$D,'Publication Table'!J$7),
IF('Publication Table'!$C$5="Operations cancelled by patient",
SUMIFS(AllPublicationData!$G:$G,AllPublicationData!$A:$A,'Publication Table'!$B179,AllPublicationData!$B:$B,'Publication Table'!$C$4,AllPublicationData!$D:$D,'Publication Table'!J$7),
IF('Publication Table'!$C$5="Operations cancelled for clinical reasons",
SUMIFS(AllPublicationData!$H:$H,AllPublicationData!$A:$A,'Publication Table'!$B179,AllPublicationData!$B:$B,'Publication Table'!$C$4,AllPublicationData!$D:$D,'Publication Table'!J$7),
IF('Publication Table'!$C$5="Operations cancelled for non-clinical/capacity reasons",
SUMIFS(AllPublicationData!$I:$I,AllPublicationData!$A:$A,'Publication Table'!$B179,AllPublicationData!$B:$B,'Publication Table'!$C$4,AllPublicationData!$D:$D,'Publication Table'!J$7),
IF('Publication Table'!$C$5="Cancellations for other reasons",
SUMIFS(AllPublicationData!$J:$J,AllPublicationData!$A:$A,'Publication Table'!$B179,AllPublicationData!$B:$B,'Publication Table'!$C$4,AllPublicationData!$D:$D,'Publication Table'!J$7)))))))+
IF(AND($C$4="NHS Scotland",$C$5="Total Operations"),
SUMIFS(AllPublicationData!$E:$E,AllPublicationData!$A:$A,'Publication Table'!$B179,AllPublicationData!$B:$B,'Publication Table'!J$7),
IF(AND($C$4="NHS Scotland",$C$5="All Cancelled Operations"),
SUMIFS(AllPublicationData!$F:$F,AllPublicationData!$A:$A,'Publication Table'!$B179,AllPublicationData!$B:$B,'Publication Table'!J$7),
IF(AND($C$4="NHS Scotland",$C$5="Operations cancelled by patient"),
SUMIFS(AllPublicationData!$G:$G,AllPublicationData!$A:$A,'Publication Table'!$B179,AllPublicationData!$B:$B,'Publication Table'!J$7),
IF(AND($C$4="NHS Scotland",$C$5="Operations cancelled for clinical reasons"),
SUMIFS(AllPublicationData!$H:$H,AllPublicationData!$A:$A,'Publication Table'!$B179,AllPublicationData!$B:$B,'Publication Table'!J$7),
IF(AND($C$4="NHS Scotland",$C$5="Operations cancelled for non-clinical/capacity reasons"),
SUMIFS(AllPublicationData!$I:$I,AllPublicationData!$A:$A,'Publication Table'!$B179,AllPublicationData!$B:$B,'Publication Table'!J$7),
IF(AND($C$4="NHS Scotland",$C$5="Cancellations for other reasons"),
SUMIFS(AllPublicationData!$J:$J,AllPublicationData!$A:$A,'Publication Table'!$B179,AllPublicationData!$B:$B,'Publication Table'!J$7)))))))</f>
        <v>0</v>
      </c>
      <c r="K179" s="90">
        <f>IF($C$5="Total Operations",
SUMIFS(AllPublicationData!$E:$E,AllPublicationData!$A:$A,'Publication Table'!$B179,AllPublicationData!$B:$B,'Publication Table'!$C$4,AllPublicationData!$D:$D,'Publication Table'!K$7),
IF('Publication Table'!$C$5="All Cancelled Operations",
SUMIFS(AllPublicationData!$F:$F,AllPublicationData!$A:$A,'Publication Table'!$B179,AllPublicationData!$B:$B,'Publication Table'!$C$4,AllPublicationData!$D:$D,'Publication Table'!K$7),
IF('Publication Table'!$C$5="Operations cancelled by patient",
SUMIFS(AllPublicationData!$G:$G,AllPublicationData!$A:$A,'Publication Table'!$B179,AllPublicationData!$B:$B,'Publication Table'!$C$4,AllPublicationData!$D:$D,'Publication Table'!K$7),
IF('Publication Table'!$C$5="Operations cancelled for clinical reasons",
SUMIFS(AllPublicationData!$H:$H,AllPublicationData!$A:$A,'Publication Table'!$B179,AllPublicationData!$B:$B,'Publication Table'!$C$4,AllPublicationData!$D:$D,'Publication Table'!K$7),
IF('Publication Table'!$C$5="Operations cancelled for non-clinical/capacity reasons",
SUMIFS(AllPublicationData!$I:$I,AllPublicationData!$A:$A,'Publication Table'!$B179,AllPublicationData!$B:$B,'Publication Table'!$C$4,AllPublicationData!$D:$D,'Publication Table'!K$7),
IF('Publication Table'!$C$5="Cancellations for other reasons",
SUMIFS(AllPublicationData!$J:$J,AllPublicationData!$A:$A,'Publication Table'!$B179,AllPublicationData!$B:$B,'Publication Table'!$C$4,AllPublicationData!$D:$D,'Publication Table'!K$7)))))))+
IF(AND($C$4="NHS Scotland",$C$5="Total Operations"),
SUMIFS(AllPublicationData!$E:$E,AllPublicationData!$A:$A,'Publication Table'!$B179,AllPublicationData!$B:$B,'Publication Table'!K$7),
IF(AND($C$4="NHS Scotland",$C$5="All Cancelled Operations"),
SUMIFS(AllPublicationData!$F:$F,AllPublicationData!$A:$A,'Publication Table'!$B179,AllPublicationData!$B:$B,'Publication Table'!K$7),
IF(AND($C$4="NHS Scotland",$C$5="Operations cancelled by patient"),
SUMIFS(AllPublicationData!$G:$G,AllPublicationData!$A:$A,'Publication Table'!$B179,AllPublicationData!$B:$B,'Publication Table'!K$7),
IF(AND($C$4="NHS Scotland",$C$5="Operations cancelled for clinical reasons"),
SUMIFS(AllPublicationData!$H:$H,AllPublicationData!$A:$A,'Publication Table'!$B179,AllPublicationData!$B:$B,'Publication Table'!K$7),
IF(AND($C$4="NHS Scotland",$C$5="Operations cancelled for non-clinical/capacity reasons"),
SUMIFS(AllPublicationData!$I:$I,AllPublicationData!$A:$A,'Publication Table'!$B179,AllPublicationData!$B:$B,'Publication Table'!K$7),
IF(AND($C$4="NHS Scotland",$C$5="Cancellations for other reasons"),
SUMIFS(AllPublicationData!$J:$J,AllPublicationData!$A:$A,'Publication Table'!$B179,AllPublicationData!$B:$B,'Publication Table'!K$7)))))))</f>
        <v>0</v>
      </c>
      <c r="L179" s="90">
        <f>IF($C$5="Total Operations",
SUMIFS(AllPublicationData!$E:$E,AllPublicationData!$A:$A,'Publication Table'!$B179,AllPublicationData!$B:$B,'Publication Table'!$C$4,AllPublicationData!$D:$D,'Publication Table'!L$7),
IF('Publication Table'!$C$5="All Cancelled Operations",
SUMIFS(AllPublicationData!$F:$F,AllPublicationData!$A:$A,'Publication Table'!$B179,AllPublicationData!$B:$B,'Publication Table'!$C$4,AllPublicationData!$D:$D,'Publication Table'!L$7),
IF('Publication Table'!$C$5="Operations cancelled by patient",
SUMIFS(AllPublicationData!$G:$G,AllPublicationData!$A:$A,'Publication Table'!$B179,AllPublicationData!$B:$B,'Publication Table'!$C$4,AllPublicationData!$D:$D,'Publication Table'!L$7),
IF('Publication Table'!$C$5="Operations cancelled for clinical reasons",
SUMIFS(AllPublicationData!$H:$H,AllPublicationData!$A:$A,'Publication Table'!$B179,AllPublicationData!$B:$B,'Publication Table'!$C$4,AllPublicationData!$D:$D,'Publication Table'!L$7),
IF('Publication Table'!$C$5="Operations cancelled for non-clinical/capacity reasons",
SUMIFS(AllPublicationData!$I:$I,AllPublicationData!$A:$A,'Publication Table'!$B179,AllPublicationData!$B:$B,'Publication Table'!$C$4,AllPublicationData!$D:$D,'Publication Table'!L$7),
IF('Publication Table'!$C$5="Cancellations for other reasons",
SUMIFS(AllPublicationData!$J:$J,AllPublicationData!$A:$A,'Publication Table'!$B179,AllPublicationData!$B:$B,'Publication Table'!$C$4,AllPublicationData!$D:$D,'Publication Table'!L$7)))))))+
IF(AND($C$4="NHS Scotland",$C$5="Total Operations"),
SUMIFS(AllPublicationData!$E:$E,AllPublicationData!$A:$A,'Publication Table'!$B179,AllPublicationData!$B:$B,'Publication Table'!L$7),
IF(AND($C$4="NHS Scotland",$C$5="All Cancelled Operations"),
SUMIFS(AllPublicationData!$F:$F,AllPublicationData!$A:$A,'Publication Table'!$B179,AllPublicationData!$B:$B,'Publication Table'!L$7),
IF(AND($C$4="NHS Scotland",$C$5="Operations cancelled by patient"),
SUMIFS(AllPublicationData!$G:$G,AllPublicationData!$A:$A,'Publication Table'!$B179,AllPublicationData!$B:$B,'Publication Table'!L$7),
IF(AND($C$4="NHS Scotland",$C$5="Operations cancelled for clinical reasons"),
SUMIFS(AllPublicationData!$H:$H,AllPublicationData!$A:$A,'Publication Table'!$B179,AllPublicationData!$B:$B,'Publication Table'!L$7),
IF(AND($C$4="NHS Scotland",$C$5="Operations cancelled for non-clinical/capacity reasons"),
SUMIFS(AllPublicationData!$I:$I,AllPublicationData!$A:$A,'Publication Table'!$B179,AllPublicationData!$B:$B,'Publication Table'!L$7),
IF(AND($C$4="NHS Scotland",$C$5="Cancellations for other reasons"),
SUMIFS(AllPublicationData!$J:$J,AllPublicationData!$A:$A,'Publication Table'!$B179,AllPublicationData!$B:$B,'Publication Table'!L$7)))))))</f>
        <v>0</v>
      </c>
      <c r="M179" s="90">
        <f>IF($C$5="Total Operations",
SUMIFS(AllPublicationData!$E:$E,AllPublicationData!$A:$A,'Publication Table'!$B179,AllPublicationData!$B:$B,'Publication Table'!$C$4,AllPublicationData!$D:$D,'Publication Table'!M$7),
IF('Publication Table'!$C$5="All Cancelled Operations",
SUMIFS(AllPublicationData!$F:$F,AllPublicationData!$A:$A,'Publication Table'!$B179,AllPublicationData!$B:$B,'Publication Table'!$C$4,AllPublicationData!$D:$D,'Publication Table'!M$7),
IF('Publication Table'!$C$5="Operations cancelled by patient",
SUMIFS(AllPublicationData!$G:$G,AllPublicationData!$A:$A,'Publication Table'!$B179,AllPublicationData!$B:$B,'Publication Table'!$C$4,AllPublicationData!$D:$D,'Publication Table'!M$7),
IF('Publication Table'!$C$5="Operations cancelled for clinical reasons",
SUMIFS(AllPublicationData!$G:$G,AllPublicationData!$A:$A,'Publication Table'!$B179,AllPublicationData!$B:$B,'Publication Table'!$C$4,AllPublicationData!$D:$D,'Publication Table'!M$7),
IF('Publication Table'!$C$5="Operations cancelled for non-clinical/capacity reasons",
SUMIFS(AllPublicationData!$G:$G,AllPublicationData!$A:$A,'Publication Table'!$B179,AllPublicationData!$B:$B,'Publication Table'!$C$4,AllPublicationData!$D:$D,'Publication Table'!M$7),
IF('Publication Table'!$C$5="Cancellations for other reasons",
SUMIFS(AllPublicationData!$G:$G,AllPublicationData!$A:$A,'Publication Table'!$B179,AllPublicationData!$B:$B,'Publication Table'!$C$4,AllPublicationData!$D:$D,'Publication Table'!M$7)))))))+
IF(AND($C$4="NHS Scotland",$C$5="Total Operations"),
SUMIFS(AllPublicationData!$E:$E,AllPublicationData!$A:$A,'Publication Table'!$B179,AllPublicationData!$B:$B,'Publication Table'!M$7),
IF(AND($C$4="NHS Scotland",$C$5="All Cancelled Operations"),
SUMIFS(AllPublicationData!$F:$F,AllPublicationData!$A:$A,'Publication Table'!$B179,AllPublicationData!$B:$B,'Publication Table'!M$7),
IF(AND($C$4="NHS Scotland",$C$5="Operations cancelled by patient"),
SUMIFS(AllPublicationData!$G:$G,AllPublicationData!$A:$A,'Publication Table'!$B179,AllPublicationData!$B:$B,'Publication Table'!M$7),
IF(AND($C$4="NHS Scotland",$C$5="Operations cancelled for clinical reasons"),
SUMIFS(AllPublicationData!$H:$H,AllPublicationData!$A:$A,'Publication Table'!$B179,AllPublicationData!$B:$B,'Publication Table'!M$7),
IF(AND($C$4="NHS Scotland",$C$5="Operations cancelled for non-clinical/capacity reasons"),
SUMIFS(AllPublicationData!$I:$I,AllPublicationData!$A:$A,'Publication Table'!$B179,AllPublicationData!$B:$B,'Publication Table'!M$7),
IF(AND($C$4="NHS Scotland",$C$5="Cancellations for other reasons"),
SUMIFS(AllPublicationData!$J:$J,AllPublicationData!$A:$A,'Publication Table'!$B179,AllPublicationData!$B:$B,'Publication Table'!M$7)))))))</f>
        <v>0</v>
      </c>
      <c r="N179" s="90">
        <f>IF($C$5="Total Operations",
SUMIFS(AllPublicationData!$E:$E,AllPublicationData!$A:$A,'Publication Table'!$B179,AllPublicationData!$B:$B,'Publication Table'!$C$4,AllPublicationData!$D:$D,'Publication Table'!N$7),
IF('Publication Table'!$C$5="All Cancelled Operations",
SUMIFS(AllPublicationData!$F:$F,AllPublicationData!$A:$A,'Publication Table'!$B179,AllPublicationData!$B:$B,'Publication Table'!$C$4,AllPublicationData!$D:$D,'Publication Table'!N$7),
IF('Publication Table'!$C$5="Operations cancelled by patient",
SUMIFS(AllPublicationData!$G:$G,AllPublicationData!$A:$A,'Publication Table'!$B179,AllPublicationData!$B:$B,'Publication Table'!$C$4,AllPublicationData!$D:$D,'Publication Table'!N$7),
IF('Publication Table'!$C$5="Operations cancelled for clinical reasons",
SUMIFS(AllPublicationData!$G:$G,AllPublicationData!$A:$A,'Publication Table'!$B179,AllPublicationData!$B:$B,'Publication Table'!$C$4,AllPublicationData!$D:$D,'Publication Table'!N$7),
IF('Publication Table'!$C$5="Operations cancelled for non-clinical/capacity reasons",
SUMIFS(AllPublicationData!$G:$G,AllPublicationData!$A:$A,'Publication Table'!$B179,AllPublicationData!$B:$B,'Publication Table'!$C$4,AllPublicationData!$D:$D,'Publication Table'!N$7),
IF('Publication Table'!$C$5="Cancellations for other reasons",
SUMIFS(AllPublicationData!$G:$G,AllPublicationData!$A:$A,'Publication Table'!$B179,AllPublicationData!$B:$B,'Publication Table'!$C$4,AllPublicationData!$D:$D,'Publication Table'!N$7)))))))+
IF(AND($C$4="NHS Scotland",$C$5="Total Operations"),
SUMIFS(AllPublicationData!$E:$E,AllPublicationData!$A:$A,'Publication Table'!$B179,AllPublicationData!$B:$B,'Publication Table'!N$7),
IF(AND($C$4="NHS Scotland",$C$5="All Cancelled Operations"),
SUMIFS(AllPublicationData!$F:$F,AllPublicationData!$A:$A,'Publication Table'!$B179,AllPublicationData!$B:$B,'Publication Table'!N$7),
IF(AND($C$4="NHS Scotland",$C$5="Operations cancelled by patient"),
SUMIFS(AllPublicationData!$G:$G,AllPublicationData!$A:$A,'Publication Table'!$B179,AllPublicationData!$B:$B,'Publication Table'!N$7),
IF(AND($C$4="NHS Scotland",$C$5="Operations cancelled for clinical reasons"),
SUMIFS(AllPublicationData!$H:$H,AllPublicationData!$A:$A,'Publication Table'!$B179,AllPublicationData!$B:$B,'Publication Table'!N$7),
IF(AND($C$4="NHS Scotland",$C$5="Operations cancelled for non-clinical/capacity reasons"),
SUMIFS(AllPublicationData!$I:$I,AllPublicationData!$A:$A,'Publication Table'!$B179,AllPublicationData!$B:$B,'Publication Table'!N$7),
IF(AND($C$4="NHS Scotland",$C$5="Cancellations for other reasons"),
SUMIFS(AllPublicationData!$J:$J,AllPublicationData!$A:$A,'Publication Table'!$B179,AllPublicationData!$B:$B,'Publication Table'!N$7)))))))</f>
        <v>0</v>
      </c>
      <c r="O179" s="90">
        <f>IF($C$5="Total Operations",
SUMIFS(AllPublicationData!$E:$E,AllPublicationData!$A:$A,'Publication Table'!$B179,AllPublicationData!$B:$B,'Publication Table'!$C$4,AllPublicationData!$D:$D,'Publication Table'!O$7),
IF('Publication Table'!$C$5="All Cancelled Operations",
SUMIFS(AllPublicationData!$F:$F,AllPublicationData!$A:$A,'Publication Table'!$B179,AllPublicationData!$B:$B,'Publication Table'!$C$4,AllPublicationData!$D:$D,'Publication Table'!O$7),
IF('Publication Table'!$C$5="Operations cancelled by patient",
SUMIFS(AllPublicationData!$G:$G,AllPublicationData!$A:$A,'Publication Table'!$B179,AllPublicationData!$B:$B,'Publication Table'!$C$4,AllPublicationData!$D:$D,'Publication Table'!O$7),
IF('Publication Table'!$C$5="Operations cancelled for clinical reasons",
SUMIFS(AllPublicationData!$G:$G,AllPublicationData!$A:$A,'Publication Table'!$B179,AllPublicationData!$B:$B,'Publication Table'!$C$4,AllPublicationData!$D:$D,'Publication Table'!O$7),
IF('Publication Table'!$C$5="Operations cancelled for non-clinical/capacity reasons",
SUMIFS(AllPublicationData!$G:$G,AllPublicationData!$A:$A,'Publication Table'!$B179,AllPublicationData!$B:$B,'Publication Table'!$C$4,AllPublicationData!$D:$D,'Publication Table'!O$7),
IF('Publication Table'!$C$5="Cancellations for other reasons",
SUMIFS(AllPublicationData!$G:$G,AllPublicationData!$A:$A,'Publication Table'!$B179,AllPublicationData!$B:$B,'Publication Table'!$C$4,AllPublicationData!$D:$D,'Publication Table'!O$7)))))))+
IF(AND($C$4="NHS Scotland",$C$5="Total Operations"),
SUMIFS(AllPublicationData!$E:$E,AllPublicationData!$A:$A,'Publication Table'!$B179,AllPublicationData!$B:$B,'Publication Table'!O$7),
IF(AND($C$4="NHS Scotland",$C$5="All Cancelled Operations"),
SUMIFS(AllPublicationData!$F:$F,AllPublicationData!$A:$A,'Publication Table'!$B179,AllPublicationData!$B:$B,'Publication Table'!O$7),
IF(AND($C$4="NHS Scotland",$C$5="Operations cancelled by patient"),
SUMIFS(AllPublicationData!$G:$G,AllPublicationData!$A:$A,'Publication Table'!$B179,AllPublicationData!$B:$B,'Publication Table'!O$7),
IF(AND($C$4="NHS Scotland",$C$5="Operations cancelled for clinical reasons"),
SUMIFS(AllPublicationData!$H:$H,AllPublicationData!$A:$A,'Publication Table'!$B179,AllPublicationData!$B:$B,'Publication Table'!O$7),
IF(AND($C$4="NHS Scotland",$C$5="Operations cancelled for non-clinical/capacity reasons"),
SUMIFS(AllPublicationData!$I:$I,AllPublicationData!$A:$A,'Publication Table'!$B179,AllPublicationData!$B:$B,'Publication Table'!O$7),
IF(AND($C$4="NHS Scotland",$C$5="Cancellations for other reasons"),
SUMIFS(AllPublicationData!$J:$J,AllPublicationData!$A:$A,'Publication Table'!$B179,AllPublicationData!$B:$B,'Publication Table'!O$7)))))))</f>
        <v>0</v>
      </c>
      <c r="P179" s="90">
        <f>IF($C$5="Total Operations",
SUMIFS(AllPublicationData!$E:$E,AllPublicationData!$A:$A,'Publication Table'!$B179,AllPublicationData!$B:$B,'Publication Table'!$C$4,AllPublicationData!$D:$D,'Publication Table'!P$7),
IF('Publication Table'!$C$5="All Cancelled Operations",
SUMIFS(AllPublicationData!$F:$F,AllPublicationData!$A:$A,'Publication Table'!$B179,AllPublicationData!$B:$B,'Publication Table'!$C$4,AllPublicationData!$D:$D,'Publication Table'!P$7),
IF('Publication Table'!$C$5="Operations cancelled by patient",
SUMIFS(AllPublicationData!$G:$G,AllPublicationData!$A:$A,'Publication Table'!$B179,AllPublicationData!$B:$B,'Publication Table'!$C$4,AllPublicationData!$D:$D,'Publication Table'!P$7),
IF('Publication Table'!$C$5="Operations cancelled for clinical reasons",
SUMIFS(AllPublicationData!$G:$G,AllPublicationData!$A:$A,'Publication Table'!$B179,AllPublicationData!$B:$B,'Publication Table'!$C$4,AllPublicationData!$D:$D,'Publication Table'!P$7),
IF('Publication Table'!$C$5="Operations cancelled for non-clinical/capacity reasons",
SUMIFS(AllPublicationData!$G:$G,AllPublicationData!$A:$A,'Publication Table'!$B179,AllPublicationData!$B:$B,'Publication Table'!$C$4,AllPublicationData!$D:$D,'Publication Table'!P$7),
IF('Publication Table'!$C$5="Cancellations for other reasons",
SUMIFS(AllPublicationData!$G:$G,AllPublicationData!$A:$A,'Publication Table'!$B179,AllPublicationData!$B:$B,'Publication Table'!$C$4,AllPublicationData!$D:$D,'Publication Table'!P$7)))))))+
IF(AND($C$4="NHS Scotland",$C$5="Total Operations"),
SUMIFS(AllPublicationData!$E:$E,AllPublicationData!$A:$A,'Publication Table'!$B179,AllPublicationData!$B:$B,'Publication Table'!P$7),
IF(AND($C$4="NHS Scotland",$C$5="All Cancelled Operations"),
SUMIFS(AllPublicationData!$F:$F,AllPublicationData!$A:$A,'Publication Table'!$B179,AllPublicationData!$B:$B,'Publication Table'!P$7),
IF(AND($C$4="NHS Scotland",$C$5="Operations cancelled by patient"),
SUMIFS(AllPublicationData!$G:$G,AllPublicationData!$A:$A,'Publication Table'!$B179,AllPublicationData!$B:$B,'Publication Table'!P$7),
IF(AND($C$4="NHS Scotland",$C$5="Operations cancelled for clinical reasons"),
SUMIFS(AllPublicationData!$H:$H,AllPublicationData!$A:$A,'Publication Table'!$B179,AllPublicationData!$B:$B,'Publication Table'!P$7),
IF(AND($C$4="NHS Scotland",$C$5="Operations cancelled for non-clinical/capacity reasons"),
SUMIFS(AllPublicationData!$I:$I,AllPublicationData!$A:$A,'Publication Table'!$B179,AllPublicationData!$B:$B,'Publication Table'!P$7),
IF(AND($C$4="NHS Scotland",$C$5="Cancellations for other reasons"),
SUMIFS(AllPublicationData!$J:$J,AllPublicationData!$A:$A,'Publication Table'!$B179,AllPublicationData!$B:$B,'Publication Table'!P$7)))))))</f>
        <v>0</v>
      </c>
      <c r="Q179" s="90">
        <f>IF($C$5="Total Operations",
SUMIFS(AllPublicationData!$E:$E,AllPublicationData!$A:$A,'Publication Table'!$B179,AllPublicationData!$B:$B,'Publication Table'!$C$4,AllPublicationData!$D:$D,'Publication Table'!Q$7),
IF('Publication Table'!$C$5="All Cancelled Operations",
SUMIFS(AllPublicationData!$F:$F,AllPublicationData!$A:$A,'Publication Table'!$B179,AllPublicationData!$B:$B,'Publication Table'!$C$4,AllPublicationData!$D:$D,'Publication Table'!Q$7),
IF('Publication Table'!$C$5="Operations cancelled by patient",
SUMIFS(AllPublicationData!$G:$G,AllPublicationData!$A:$A,'Publication Table'!$B179,AllPublicationData!$B:$B,'Publication Table'!$C$4,AllPublicationData!$D:$D,'Publication Table'!Q$7),
IF('Publication Table'!$C$5="Operations cancelled for clinical reasons",
SUMIFS(AllPublicationData!$G:$G,AllPublicationData!$A:$A,'Publication Table'!$B179,AllPublicationData!$B:$B,'Publication Table'!$C$4,AllPublicationData!$D:$D,'Publication Table'!Q$7),
IF('Publication Table'!$C$5="Operations cancelled for non-clinical/capacity reasons",
SUMIFS(AllPublicationData!$G:$G,AllPublicationData!$A:$A,'Publication Table'!$B179,AllPublicationData!$B:$B,'Publication Table'!$C$4,AllPublicationData!$D:$D,'Publication Table'!Q$7),
IF('Publication Table'!$C$5="Cancellations for other reasons",
SUMIFS(AllPublicationData!$G:$G,AllPublicationData!$A:$A,'Publication Table'!$B179,AllPublicationData!$B:$B,'Publication Table'!$C$4,AllPublicationData!$D:$D,'Publication Table'!Q$7)))))))+
IF(AND($C$4="NHS Scotland",$C$5="Total Operations"),
SUMIFS(AllPublicationData!$E:$E,AllPublicationData!$A:$A,'Publication Table'!$B179,AllPublicationData!$B:$B,'Publication Table'!Q$7),
IF(AND($C$4="NHS Scotland",$C$5="All Cancelled Operations"),
SUMIFS(AllPublicationData!$F:$F,AllPublicationData!$A:$A,'Publication Table'!$B179,AllPublicationData!$B:$B,'Publication Table'!Q$7),
IF(AND($C$4="NHS Scotland",$C$5="Operations cancelled by patient"),
SUMIFS(AllPublicationData!$G:$G,AllPublicationData!$A:$A,'Publication Table'!$B179,AllPublicationData!$B:$B,'Publication Table'!Q$7),
IF(AND($C$4="NHS Scotland",$C$5="Operations cancelled for clinical reasons"),
SUMIFS(AllPublicationData!$H:$H,AllPublicationData!$A:$A,'Publication Table'!$B179,AllPublicationData!$B:$B,'Publication Table'!Q$7),
IF(AND($C$4="NHS Scotland",$C$5="Operations cancelled for non-clinical/capacity reasons"),
SUMIFS(AllPublicationData!$I:$I,AllPublicationData!$A:$A,'Publication Table'!$B179,AllPublicationData!$B:$B,'Publication Table'!Q$7),
IF(AND($C$4="NHS Scotland",$C$5="Cancellations for other reasons"),
SUMIFS(AllPublicationData!$J:$J,AllPublicationData!$A:$A,'Publication Table'!$B179,AllPublicationData!$B:$B,'Publication Table'!Q$7)))))))</f>
        <v>0</v>
      </c>
      <c r="R179" s="90">
        <f>IF($C$5="Total Operations",
SUMIFS(AllPublicationData!$E:$E,AllPublicationData!$A:$A,'Publication Table'!$B179,AllPublicationData!$B:$B,'Publication Table'!$C$4,AllPublicationData!$D:$D,'Publication Table'!R$7),
IF('Publication Table'!$C$5="All Cancelled Operations",
SUMIFS(AllPublicationData!$F:$F,AllPublicationData!$A:$A,'Publication Table'!$B179,AllPublicationData!$B:$B,'Publication Table'!$C$4,AllPublicationData!$D:$D,'Publication Table'!R$7),
IF('Publication Table'!$C$5="Operations cancelled by patient",
SUMIFS(AllPublicationData!$G:$G,AllPublicationData!$A:$A,'Publication Table'!$B179,AllPublicationData!$B:$B,'Publication Table'!$C$4,AllPublicationData!$D:$D,'Publication Table'!R$7),
IF('Publication Table'!$C$5="Operations cancelled for clinical reasons",
SUMIFS(AllPublicationData!$G:$G,AllPublicationData!$A:$A,'Publication Table'!$B179,AllPublicationData!$B:$B,'Publication Table'!$C$4,AllPublicationData!$D:$D,'Publication Table'!R$7),
IF('Publication Table'!$C$5="Operations cancelled for non-clinical/capacity reasons",
SUMIFS(AllPublicationData!$G:$G,AllPublicationData!$A:$A,'Publication Table'!$B179,AllPublicationData!$B:$B,'Publication Table'!$C$4,AllPublicationData!$D:$D,'Publication Table'!R$7),
IF('Publication Table'!$C$5="Cancellations for other reasons",
SUMIFS(AllPublicationData!$G:$G,AllPublicationData!$A:$A,'Publication Table'!$B179,AllPublicationData!$B:$B,'Publication Table'!$C$4,AllPublicationData!$D:$D,'Publication Table'!R$7)))))))+
IF(AND($C$4="NHS Scotland",$C$5="Total Operations"),
SUMIFS(AllPublicationData!$E:$E,AllPublicationData!$A:$A,'Publication Table'!$B179,AllPublicationData!$B:$B,'Publication Table'!R$7),
IF(AND($C$4="NHS Scotland",$C$5="All Cancelled Operations"),
SUMIFS(AllPublicationData!$F:$F,AllPublicationData!$A:$A,'Publication Table'!$B179,AllPublicationData!$B:$B,'Publication Table'!R$7),
IF(AND($C$4="NHS Scotland",$C$5="Operations cancelled by patient"),
SUMIFS(AllPublicationData!$G:$G,AllPublicationData!$A:$A,'Publication Table'!$B179,AllPublicationData!$B:$B,'Publication Table'!R$7),
IF(AND($C$4="NHS Scotland",$C$5="Operations cancelled for clinical reasons"),
SUMIFS(AllPublicationData!$H:$H,AllPublicationData!$A:$A,'Publication Table'!$B179,AllPublicationData!$B:$B,'Publication Table'!R$7),
IF(AND($C$4="NHS Scotland",$C$5="Operations cancelled for non-clinical/capacity reasons"),
SUMIFS(AllPublicationData!$I:$I,AllPublicationData!$A:$A,'Publication Table'!$B179,AllPublicationData!$B:$B,'Publication Table'!R$7),
IF(AND($C$4="NHS Scotland",$C$5="Cancellations for other reasons"),
SUMIFS(AllPublicationData!$J:$J,AllPublicationData!$A:$A,'Publication Table'!$B179,AllPublicationData!$B:$B,'Publication Table'!R$7)))))))</f>
        <v>0</v>
      </c>
    </row>
    <row r="180" spans="3:18" x14ac:dyDescent="0.35">
      <c r="C180" s="81">
        <f>IF($C$5="Total Operations",
SUMIFS(AllPublicationData!$E:$E,AllPublicationData!$A:$A,'Publication Table'!$B180,AllPublicationData!$B:$B,'Publication Table'!$C$4),
IF('Publication Table'!$C$5="All Cancelled Operations",
SUMIFS(AllPublicationData!$F:$F,AllPublicationData!$A:$A,'Publication Table'!$B180,AllPublicationData!$B:$B,'Publication Table'!$C$4),
IF('Publication Table'!$C$5="Operations cancelled by patient",
SUMIFS(AllPublicationData!$G:$G,AllPublicationData!$A:$A,'Publication Table'!$B180,AllPublicationData!$B:$B,'Publication Table'!$C$4),
IF('Publication Table'!$C$5="Operations cancelled for clinical reasons",
SUMIFS(AllPublicationData!$H:$H,AllPublicationData!$A:$A,'Publication Table'!$B180,AllPublicationData!$B:$B,'Publication Table'!$C$4),
IF('Publication Table'!$C$5="Operations cancelled for non-clinical/capacity reasons",
SUMIFS(AllPublicationData!$I:$I,AllPublicationData!$A:$A,'Publication Table'!$B180,AllPublicationData!$B:$B,'Publication Table'!$C$4),
IF('Publication Table'!$C$5="Cancellations for other reasons",
SUMIFS(AllPublicationData!$J:$J,AllPublicationData!$A:$A,'Publication Table'!$B180,AllPublicationData!$B:$B,'Publication Table'!$C$4)))))))+
IF(AND($C$4="NHS Scotland",$C$5="Total Operations"),
SUMIFS(AllPublicationData!$E:$E,AllPublicationData!$A:$A,'Publication Table'!$B180),
IF(AND($C$4="NHS Scotland",$C$5="All Cancelled Operations"),
SUMIFS(AllPublicationData!$F:$F,AllPublicationData!$A:$A,'Publication Table'!$B180),
IF(AND($C$4="NHS Scotland",$C$5="Operations cancelled by patient"),
SUMIFS(AllPublicationData!$G:$G,AllPublicationData!$A:$A,'Publication Table'!$B180),
IF(AND($C$4="NHS Scotland",$C$5="Operations cancelled for clinical reasons"),
SUMIFS(AllPublicationData!$H:$H,AllPublicationData!$A:$A,'Publication Table'!$B180),
IF(AND($C$4="NHS Scotland",$C$5="Operations cancelled for non-clinical/capacity reasons"),
SUMIFS(AllPublicationData!$I:$I,AllPublicationData!$A:$A,'Publication Table'!$B180),
IF(AND($C$4="NHS Scotland",$C$5="Cancellations for other reasons"),
SUMIFS(AllPublicationData!$J:$J,AllPublicationData!$A:$A,'Publication Table'!$B180)))))))</f>
        <v>0</v>
      </c>
      <c r="D180" s="90">
        <f>IF($C$5="Total Operations",
SUMIFS(AllPublicationData!$E:$E,AllPublicationData!$A:$A,'Publication Table'!$B180,AllPublicationData!$B:$B,'Publication Table'!$C$4,AllPublicationData!$D:$D,'Publication Table'!D$7),
IF('Publication Table'!$C$5="All Cancelled Operations",
SUMIFS(AllPublicationData!$F:$F,AllPublicationData!$A:$A,'Publication Table'!$B180,AllPublicationData!$B:$B,'Publication Table'!$C$4,AllPublicationData!$D:$D,'Publication Table'!D$7),
IF('Publication Table'!$C$5="Operations cancelled by patient",
SUMIFS(AllPublicationData!$G:$G,AllPublicationData!$A:$A,'Publication Table'!$B180,AllPublicationData!$B:$B,'Publication Table'!$C$4,AllPublicationData!$D:$D,'Publication Table'!D$7),
IF('Publication Table'!$C$5="Operations cancelled for clinical reasons",
SUMIFS(AllPublicationData!$H:$H,AllPublicationData!$A:$A,'Publication Table'!$B180,AllPublicationData!$B:$B,'Publication Table'!$C$4,AllPublicationData!$D:$D,'Publication Table'!D$7),
IF('Publication Table'!$C$5="Operations cancelled for non-clinical/capacity reasons",
SUMIFS(AllPublicationData!$I:$I,AllPublicationData!$A:$A,'Publication Table'!$B180,AllPublicationData!$B:$B,'Publication Table'!$C$4,AllPublicationData!$D:$D,'Publication Table'!D$7),
IF('Publication Table'!$C$5="Cancellations for other reasons",
SUMIFS(AllPublicationData!$J:$J,AllPublicationData!$A:$A,'Publication Table'!$B180,AllPublicationData!$B:$B,'Publication Table'!$C$4,AllPublicationData!$D:$D,'Publication Table'!D$7)))))))+
IF(AND($C$4="NHS Scotland",$C$5="Total Operations"),
SUMIFS(AllPublicationData!$E:$E,AllPublicationData!$A:$A,'Publication Table'!$B180,AllPublicationData!$B:$B,'Publication Table'!D$7),
IF(AND($C$4="NHS Scotland",$C$5="All Cancelled Operations"),
SUMIFS(AllPublicationData!$F:$F,AllPublicationData!$A:$A,'Publication Table'!$B180,AllPublicationData!$B:$B,'Publication Table'!D$7),
IF(AND($C$4="NHS Scotland",$C$5="Operations cancelled by patient"),
SUMIFS(AllPublicationData!$G:$G,AllPublicationData!$A:$A,'Publication Table'!$B180,AllPublicationData!$B:$B,'Publication Table'!D$7),
IF(AND($C$4="NHS Scotland",$C$5="Operations cancelled for clinical reasons"),
SUMIFS(AllPublicationData!$H:$H,AllPublicationData!$A:$A,'Publication Table'!$B180,AllPublicationData!$B:$B,'Publication Table'!D$7),
IF(AND($C$4="NHS Scotland",$C$5="Operations cancelled for non-clinical/capacity reasons"),
SUMIFS(AllPublicationData!$I:$I,AllPublicationData!$A:$A,'Publication Table'!$B180,AllPublicationData!$B:$B,'Publication Table'!D$7),
IF(AND($C$4="NHS Scotland",$C$5="Cancellations for other reasons"),
SUMIFS(AllPublicationData!$J:$J,AllPublicationData!$A:$A,'Publication Table'!$B180,AllPublicationData!$B:$B,'Publication Table'!D$7)))))))</f>
        <v>0</v>
      </c>
      <c r="E180" s="90">
        <f>IF($C$5="Total Operations",
SUMIFS(AllPublicationData!$E:$E,AllPublicationData!$A:$A,'Publication Table'!$B180,AllPublicationData!$B:$B,'Publication Table'!$C$4,AllPublicationData!$D:$D,'Publication Table'!E$7),
IF('Publication Table'!$C$5="All Cancelled Operations",
SUMIFS(AllPublicationData!$F:$F,AllPublicationData!$A:$A,'Publication Table'!$B180,AllPublicationData!$B:$B,'Publication Table'!$C$4,AllPublicationData!$D:$D,'Publication Table'!E$7),
IF('Publication Table'!$C$5="Operations cancelled by patient",
SUMIFS(AllPublicationData!$G:$G,AllPublicationData!$A:$A,'Publication Table'!$B180,AllPublicationData!$B:$B,'Publication Table'!$C$4,AllPublicationData!$D:$D,'Publication Table'!E$7),
IF('Publication Table'!$C$5="Operations cancelled for clinical reasons",
SUMIFS(AllPublicationData!$H:$H,AllPublicationData!$A:$A,'Publication Table'!$B180,AllPublicationData!$B:$B,'Publication Table'!$C$4,AllPublicationData!$D:$D,'Publication Table'!E$7),
IF('Publication Table'!$C$5="Operations cancelled for non-clinical/capacity reasons",
SUMIFS(AllPublicationData!$I:$I,AllPublicationData!$A:$A,'Publication Table'!$B180,AllPublicationData!$B:$B,'Publication Table'!$C$4,AllPublicationData!$D:$D,'Publication Table'!E$7),
IF('Publication Table'!$C$5="Cancellations for other reasons",
SUMIFS(AllPublicationData!$J:$J,AllPublicationData!$A:$A,'Publication Table'!$B180,AllPublicationData!$B:$B,'Publication Table'!$C$4,AllPublicationData!$D:$D,'Publication Table'!E$7)))))))+
IF(AND($C$4="NHS Scotland",$C$5="Total Operations"),
SUMIFS(AllPublicationData!$E:$E,AllPublicationData!$A:$A,'Publication Table'!$B180,AllPublicationData!$B:$B,'Publication Table'!E$7),
IF(AND($C$4="NHS Scotland",$C$5="All Cancelled Operations"),
SUMIFS(AllPublicationData!$F:$F,AllPublicationData!$A:$A,'Publication Table'!$B180,AllPublicationData!$B:$B,'Publication Table'!E$7),
IF(AND($C$4="NHS Scotland",$C$5="Operations cancelled by patient"),
SUMIFS(AllPublicationData!$G:$G,AllPublicationData!$A:$A,'Publication Table'!$B180,AllPublicationData!$B:$B,'Publication Table'!E$7),
IF(AND($C$4="NHS Scotland",$C$5="Operations cancelled for clinical reasons"),
SUMIFS(AllPublicationData!$H:$H,AllPublicationData!$A:$A,'Publication Table'!$B180,AllPublicationData!$B:$B,'Publication Table'!E$7),
IF(AND($C$4="NHS Scotland",$C$5="Operations cancelled for non-clinical/capacity reasons"),
SUMIFS(AllPublicationData!$I:$I,AllPublicationData!$A:$A,'Publication Table'!$B180,AllPublicationData!$B:$B,'Publication Table'!E$7),
IF(AND($C$4="NHS Scotland",$C$5="Cancellations for other reasons"),
SUMIFS(AllPublicationData!$J:$J,AllPublicationData!$A:$A,'Publication Table'!$B180,AllPublicationData!$B:$B,'Publication Table'!E$7)))))))</f>
        <v>0</v>
      </c>
      <c r="F180" s="90">
        <f>IF($C$5="Total Operations",
SUMIFS(AllPublicationData!$E:$E,AllPublicationData!$A:$A,'Publication Table'!$B180,AllPublicationData!$B:$B,'Publication Table'!$C$4,AllPublicationData!$D:$D,'Publication Table'!F$7),
IF('Publication Table'!$C$5="All Cancelled Operations",
SUMIFS(AllPublicationData!$F:$F,AllPublicationData!$A:$A,'Publication Table'!$B180,AllPublicationData!$B:$B,'Publication Table'!$C$4,AllPublicationData!$D:$D,'Publication Table'!F$7),
IF('Publication Table'!$C$5="Operations cancelled by patient",
SUMIFS(AllPublicationData!$G:$G,AllPublicationData!$A:$A,'Publication Table'!$B180,AllPublicationData!$B:$B,'Publication Table'!$C$4,AllPublicationData!$D:$D,'Publication Table'!F$7),
IF('Publication Table'!$C$5="Operations cancelled for clinical reasons",
SUMIFS(AllPublicationData!$H:$H,AllPublicationData!$A:$A,'Publication Table'!$B180,AllPublicationData!$B:$B,'Publication Table'!$C$4,AllPublicationData!$D:$D,'Publication Table'!F$7),
IF('Publication Table'!$C$5="Operations cancelled for non-clinical/capacity reasons",
SUMIFS(AllPublicationData!$I:$I,AllPublicationData!$A:$A,'Publication Table'!$B180,AllPublicationData!$B:$B,'Publication Table'!$C$4,AllPublicationData!$D:$D,'Publication Table'!F$7),
IF('Publication Table'!$C$5="Cancellations for other reasons",
SUMIFS(AllPublicationData!$J:$J,AllPublicationData!$A:$A,'Publication Table'!$B180,AllPublicationData!$B:$B,'Publication Table'!$C$4,AllPublicationData!$D:$D,'Publication Table'!F$7)))))))+
IF(AND($C$4="NHS Scotland",$C$5="Total Operations"),
SUMIFS(AllPublicationData!$E:$E,AllPublicationData!$A:$A,'Publication Table'!$B180,AllPublicationData!$B:$B,'Publication Table'!F$7),
IF(AND($C$4="NHS Scotland",$C$5="All Cancelled Operations"),
SUMIFS(AllPublicationData!$F:$F,AllPublicationData!$A:$A,'Publication Table'!$B180,AllPublicationData!$B:$B,'Publication Table'!F$7),
IF(AND($C$4="NHS Scotland",$C$5="Operations cancelled by patient"),
SUMIFS(AllPublicationData!$G:$G,AllPublicationData!$A:$A,'Publication Table'!$B180,AllPublicationData!$B:$B,'Publication Table'!F$7),
IF(AND($C$4="NHS Scotland",$C$5="Operations cancelled for clinical reasons"),
SUMIFS(AllPublicationData!$H:$H,AllPublicationData!$A:$A,'Publication Table'!$B180,AllPublicationData!$B:$B,'Publication Table'!F$7),
IF(AND($C$4="NHS Scotland",$C$5="Operations cancelled for non-clinical/capacity reasons"),
SUMIFS(AllPublicationData!$I:$I,AllPublicationData!$A:$A,'Publication Table'!$B180,AllPublicationData!$B:$B,'Publication Table'!F$7),
IF(AND($C$4="NHS Scotland",$C$5="Cancellations for other reasons"),
SUMIFS(AllPublicationData!$J:$J,AllPublicationData!$A:$A,'Publication Table'!$B180,AllPublicationData!$B:$B,'Publication Table'!F$7)))))))</f>
        <v>0</v>
      </c>
      <c r="G180" s="90">
        <f>IF($C$5="Total Operations",
SUMIFS(AllPublicationData!$E:$E,AllPublicationData!$A:$A,'Publication Table'!$B180,AllPublicationData!$B:$B,'Publication Table'!$C$4,AllPublicationData!$D:$D,'Publication Table'!G$7),
IF('Publication Table'!$C$5="All Cancelled Operations",
SUMIFS(AllPublicationData!$F:$F,AllPublicationData!$A:$A,'Publication Table'!$B180,AllPublicationData!$B:$B,'Publication Table'!$C$4,AllPublicationData!$D:$D,'Publication Table'!G$7),
IF('Publication Table'!$C$5="Operations cancelled by patient",
SUMIFS(AllPublicationData!$G:$G,AllPublicationData!$A:$A,'Publication Table'!$B180,AllPublicationData!$B:$B,'Publication Table'!$C$4,AllPublicationData!$D:$D,'Publication Table'!G$7),
IF('Publication Table'!$C$5="Operations cancelled for clinical reasons",
SUMIFS(AllPublicationData!$H:$H,AllPublicationData!$A:$A,'Publication Table'!$B180,AllPublicationData!$B:$B,'Publication Table'!$C$4,AllPublicationData!$D:$D,'Publication Table'!G$7),
IF('Publication Table'!$C$5="Operations cancelled for non-clinical/capacity reasons",
SUMIFS(AllPublicationData!$I:$I,AllPublicationData!$A:$A,'Publication Table'!$B180,AllPublicationData!$B:$B,'Publication Table'!$C$4,AllPublicationData!$D:$D,'Publication Table'!G$7),
IF('Publication Table'!$C$5="Cancellations for other reasons",
SUMIFS(AllPublicationData!$J:$J,AllPublicationData!$A:$A,'Publication Table'!$B180,AllPublicationData!$B:$B,'Publication Table'!$C$4,AllPublicationData!$D:$D,'Publication Table'!G$7)))))))+
IF(AND($C$4="NHS Scotland",$C$5="Total Operations"),
SUMIFS(AllPublicationData!$E:$E,AllPublicationData!$A:$A,'Publication Table'!$B180,AllPublicationData!$B:$B,'Publication Table'!G$7),
IF(AND($C$4="NHS Scotland",$C$5="All Cancelled Operations"),
SUMIFS(AllPublicationData!$F:$F,AllPublicationData!$A:$A,'Publication Table'!$B180,AllPublicationData!$B:$B,'Publication Table'!G$7),
IF(AND($C$4="NHS Scotland",$C$5="Operations cancelled by patient"),
SUMIFS(AllPublicationData!$G:$G,AllPublicationData!$A:$A,'Publication Table'!$B180,AllPublicationData!$B:$B,'Publication Table'!G$7),
IF(AND($C$4="NHS Scotland",$C$5="Operations cancelled for clinical reasons"),
SUMIFS(AllPublicationData!$H:$H,AllPublicationData!$A:$A,'Publication Table'!$B180,AllPublicationData!$B:$B,'Publication Table'!G$7),
IF(AND($C$4="NHS Scotland",$C$5="Operations cancelled for non-clinical/capacity reasons"),
SUMIFS(AllPublicationData!$I:$I,AllPublicationData!$A:$A,'Publication Table'!$B180,AllPublicationData!$B:$B,'Publication Table'!G$7),
IF(AND($C$4="NHS Scotland",$C$5="Cancellations for other reasons"),
SUMIFS(AllPublicationData!$J:$J,AllPublicationData!$A:$A,'Publication Table'!$B180,AllPublicationData!$B:$B,'Publication Table'!G$7)))))))</f>
        <v>0</v>
      </c>
      <c r="H180" s="90">
        <f>IF($C$5="Total Operations",
SUMIFS(AllPublicationData!$E:$E,AllPublicationData!$A:$A,'Publication Table'!$B180,AllPublicationData!$B:$B,'Publication Table'!$C$4,AllPublicationData!$D:$D,'Publication Table'!H$7),
IF('Publication Table'!$C$5="All Cancelled Operations",
SUMIFS(AllPublicationData!$F:$F,AllPublicationData!$A:$A,'Publication Table'!$B180,AllPublicationData!$B:$B,'Publication Table'!$C$4,AllPublicationData!$D:$D,'Publication Table'!H$7),
IF('Publication Table'!$C$5="Operations cancelled by patient",
SUMIFS(AllPublicationData!$G:$G,AllPublicationData!$A:$A,'Publication Table'!$B180,AllPublicationData!$B:$B,'Publication Table'!$C$4,AllPublicationData!$D:$D,'Publication Table'!H$7),
IF('Publication Table'!$C$5="Operations cancelled for clinical reasons",
SUMIFS(AllPublicationData!$H:$H,AllPublicationData!$A:$A,'Publication Table'!$B180,AllPublicationData!$B:$B,'Publication Table'!$C$4,AllPublicationData!$D:$D,'Publication Table'!H$7),
IF('Publication Table'!$C$5="Operations cancelled for non-clinical/capacity reasons",
SUMIFS(AllPublicationData!$I:$I,AllPublicationData!$A:$A,'Publication Table'!$B180,AllPublicationData!$B:$B,'Publication Table'!$C$4,AllPublicationData!$D:$D,'Publication Table'!H$7),
IF('Publication Table'!$C$5="Cancellations for other reasons",
SUMIFS(AllPublicationData!$J:$J,AllPublicationData!$A:$A,'Publication Table'!$B180,AllPublicationData!$B:$B,'Publication Table'!$C$4,AllPublicationData!$D:$D,'Publication Table'!H$7)))))))+
IF(AND($C$4="NHS Scotland",$C$5="Total Operations"),
SUMIFS(AllPublicationData!$E:$E,AllPublicationData!$A:$A,'Publication Table'!$B180,AllPublicationData!$B:$B,'Publication Table'!H$7),
IF(AND($C$4="NHS Scotland",$C$5="All Cancelled Operations"),
SUMIFS(AllPublicationData!$F:$F,AllPublicationData!$A:$A,'Publication Table'!$B180,AllPublicationData!$B:$B,'Publication Table'!H$7),
IF(AND($C$4="NHS Scotland",$C$5="Operations cancelled by patient"),
SUMIFS(AllPublicationData!$G:$G,AllPublicationData!$A:$A,'Publication Table'!$B180,AllPublicationData!$B:$B,'Publication Table'!H$7),
IF(AND($C$4="NHS Scotland",$C$5="Operations cancelled for clinical reasons"),
SUMIFS(AllPublicationData!$H:$H,AllPublicationData!$A:$A,'Publication Table'!$B180,AllPublicationData!$B:$B,'Publication Table'!H$7),
IF(AND($C$4="NHS Scotland",$C$5="Operations cancelled for non-clinical/capacity reasons"),
SUMIFS(AllPublicationData!$I:$I,AllPublicationData!$A:$A,'Publication Table'!$B180,AllPublicationData!$B:$B,'Publication Table'!H$7),
IF(AND($C$4="NHS Scotland",$C$5="Cancellations for other reasons"),
SUMIFS(AllPublicationData!$J:$J,AllPublicationData!$A:$A,'Publication Table'!$B180,AllPublicationData!$B:$B,'Publication Table'!H$7)))))))</f>
        <v>0</v>
      </c>
      <c r="I180" s="90">
        <f>IF($C$5="Total Operations",
SUMIFS(AllPublicationData!$E:$E,AllPublicationData!$A:$A,'Publication Table'!$B180,AllPublicationData!$B:$B,'Publication Table'!$C$4,AllPublicationData!$D:$D,'Publication Table'!I$7),
IF('Publication Table'!$C$5="All Cancelled Operations",
SUMIFS(AllPublicationData!$F:$F,AllPublicationData!$A:$A,'Publication Table'!$B180,AllPublicationData!$B:$B,'Publication Table'!$C$4,AllPublicationData!$D:$D,'Publication Table'!I$7),
IF('Publication Table'!$C$5="Operations cancelled by patient",
SUMIFS(AllPublicationData!$G:$G,AllPublicationData!$A:$A,'Publication Table'!$B180,AllPublicationData!$B:$B,'Publication Table'!$C$4,AllPublicationData!$D:$D,'Publication Table'!I$7),
IF('Publication Table'!$C$5="Operations cancelled for clinical reasons",
SUMIFS(AllPublicationData!$H:$H,AllPublicationData!$A:$A,'Publication Table'!$B180,AllPublicationData!$B:$B,'Publication Table'!$C$4,AllPublicationData!$D:$D,'Publication Table'!I$7),
IF('Publication Table'!$C$5="Operations cancelled for non-clinical/capacity reasons",
SUMIFS(AllPublicationData!$I:$I,AllPublicationData!$A:$A,'Publication Table'!$B180,AllPublicationData!$B:$B,'Publication Table'!$C$4,AllPublicationData!$D:$D,'Publication Table'!I$7),
IF('Publication Table'!$C$5="Cancellations for other reasons",
SUMIFS(AllPublicationData!$J:$J,AllPublicationData!$A:$A,'Publication Table'!$B180,AllPublicationData!$B:$B,'Publication Table'!$C$4,AllPublicationData!$D:$D,'Publication Table'!I$7)))))))+
IF(AND($C$4="NHS Scotland",$C$5="Total Operations"),
SUMIFS(AllPublicationData!$E:$E,AllPublicationData!$A:$A,'Publication Table'!$B180,AllPublicationData!$B:$B,'Publication Table'!I$7),
IF(AND($C$4="NHS Scotland",$C$5="All Cancelled Operations"),
SUMIFS(AllPublicationData!$F:$F,AllPublicationData!$A:$A,'Publication Table'!$B180,AllPublicationData!$B:$B,'Publication Table'!I$7),
IF(AND($C$4="NHS Scotland",$C$5="Operations cancelled by patient"),
SUMIFS(AllPublicationData!$G:$G,AllPublicationData!$A:$A,'Publication Table'!$B180,AllPublicationData!$B:$B,'Publication Table'!I$7),
IF(AND($C$4="NHS Scotland",$C$5="Operations cancelled for clinical reasons"),
SUMIFS(AllPublicationData!$H:$H,AllPublicationData!$A:$A,'Publication Table'!$B180,AllPublicationData!$B:$B,'Publication Table'!I$7),
IF(AND($C$4="NHS Scotland",$C$5="Operations cancelled for non-clinical/capacity reasons"),
SUMIFS(AllPublicationData!$I:$I,AllPublicationData!$A:$A,'Publication Table'!$B180,AllPublicationData!$B:$B,'Publication Table'!I$7),
IF(AND($C$4="NHS Scotland",$C$5="Cancellations for other reasons"),
SUMIFS(AllPublicationData!$J:$J,AllPublicationData!$A:$A,'Publication Table'!$B180,AllPublicationData!$B:$B,'Publication Table'!I$7)))))))</f>
        <v>0</v>
      </c>
      <c r="J180" s="90">
        <f>IF($C$5="Total Operations",
SUMIFS(AllPublicationData!$E:$E,AllPublicationData!$A:$A,'Publication Table'!$B180,AllPublicationData!$B:$B,'Publication Table'!$C$4,AllPublicationData!$D:$D,'Publication Table'!J$7),
IF('Publication Table'!$C$5="All Cancelled Operations",
SUMIFS(AllPublicationData!$F:$F,AllPublicationData!$A:$A,'Publication Table'!$B180,AllPublicationData!$B:$B,'Publication Table'!$C$4,AllPublicationData!$D:$D,'Publication Table'!J$7),
IF('Publication Table'!$C$5="Operations cancelled by patient",
SUMIFS(AllPublicationData!$G:$G,AllPublicationData!$A:$A,'Publication Table'!$B180,AllPublicationData!$B:$B,'Publication Table'!$C$4,AllPublicationData!$D:$D,'Publication Table'!J$7),
IF('Publication Table'!$C$5="Operations cancelled for clinical reasons",
SUMIFS(AllPublicationData!$H:$H,AllPublicationData!$A:$A,'Publication Table'!$B180,AllPublicationData!$B:$B,'Publication Table'!$C$4,AllPublicationData!$D:$D,'Publication Table'!J$7),
IF('Publication Table'!$C$5="Operations cancelled for non-clinical/capacity reasons",
SUMIFS(AllPublicationData!$I:$I,AllPublicationData!$A:$A,'Publication Table'!$B180,AllPublicationData!$B:$B,'Publication Table'!$C$4,AllPublicationData!$D:$D,'Publication Table'!J$7),
IF('Publication Table'!$C$5="Cancellations for other reasons",
SUMIFS(AllPublicationData!$J:$J,AllPublicationData!$A:$A,'Publication Table'!$B180,AllPublicationData!$B:$B,'Publication Table'!$C$4,AllPublicationData!$D:$D,'Publication Table'!J$7)))))))+
IF(AND($C$4="NHS Scotland",$C$5="Total Operations"),
SUMIFS(AllPublicationData!$E:$E,AllPublicationData!$A:$A,'Publication Table'!$B180,AllPublicationData!$B:$B,'Publication Table'!J$7),
IF(AND($C$4="NHS Scotland",$C$5="All Cancelled Operations"),
SUMIFS(AllPublicationData!$F:$F,AllPublicationData!$A:$A,'Publication Table'!$B180,AllPublicationData!$B:$B,'Publication Table'!J$7),
IF(AND($C$4="NHS Scotland",$C$5="Operations cancelled by patient"),
SUMIFS(AllPublicationData!$G:$G,AllPublicationData!$A:$A,'Publication Table'!$B180,AllPublicationData!$B:$B,'Publication Table'!J$7),
IF(AND($C$4="NHS Scotland",$C$5="Operations cancelled for clinical reasons"),
SUMIFS(AllPublicationData!$H:$H,AllPublicationData!$A:$A,'Publication Table'!$B180,AllPublicationData!$B:$B,'Publication Table'!J$7),
IF(AND($C$4="NHS Scotland",$C$5="Operations cancelled for non-clinical/capacity reasons"),
SUMIFS(AllPublicationData!$I:$I,AllPublicationData!$A:$A,'Publication Table'!$B180,AllPublicationData!$B:$B,'Publication Table'!J$7),
IF(AND($C$4="NHS Scotland",$C$5="Cancellations for other reasons"),
SUMIFS(AllPublicationData!$J:$J,AllPublicationData!$A:$A,'Publication Table'!$B180,AllPublicationData!$B:$B,'Publication Table'!J$7)))))))</f>
        <v>0</v>
      </c>
      <c r="K180" s="90">
        <f>IF($C$5="Total Operations",
SUMIFS(AllPublicationData!$E:$E,AllPublicationData!$A:$A,'Publication Table'!$B180,AllPublicationData!$B:$B,'Publication Table'!$C$4,AllPublicationData!$D:$D,'Publication Table'!K$7),
IF('Publication Table'!$C$5="All Cancelled Operations",
SUMIFS(AllPublicationData!$F:$F,AllPublicationData!$A:$A,'Publication Table'!$B180,AllPublicationData!$B:$B,'Publication Table'!$C$4,AllPublicationData!$D:$D,'Publication Table'!K$7),
IF('Publication Table'!$C$5="Operations cancelled by patient",
SUMIFS(AllPublicationData!$G:$G,AllPublicationData!$A:$A,'Publication Table'!$B180,AllPublicationData!$B:$B,'Publication Table'!$C$4,AllPublicationData!$D:$D,'Publication Table'!K$7),
IF('Publication Table'!$C$5="Operations cancelled for clinical reasons",
SUMIFS(AllPublicationData!$H:$H,AllPublicationData!$A:$A,'Publication Table'!$B180,AllPublicationData!$B:$B,'Publication Table'!$C$4,AllPublicationData!$D:$D,'Publication Table'!K$7),
IF('Publication Table'!$C$5="Operations cancelled for non-clinical/capacity reasons",
SUMIFS(AllPublicationData!$I:$I,AllPublicationData!$A:$A,'Publication Table'!$B180,AllPublicationData!$B:$B,'Publication Table'!$C$4,AllPublicationData!$D:$D,'Publication Table'!K$7),
IF('Publication Table'!$C$5="Cancellations for other reasons",
SUMIFS(AllPublicationData!$J:$J,AllPublicationData!$A:$A,'Publication Table'!$B180,AllPublicationData!$B:$B,'Publication Table'!$C$4,AllPublicationData!$D:$D,'Publication Table'!K$7)))))))+
IF(AND($C$4="NHS Scotland",$C$5="Total Operations"),
SUMIFS(AllPublicationData!$E:$E,AllPublicationData!$A:$A,'Publication Table'!$B180,AllPublicationData!$B:$B,'Publication Table'!K$7),
IF(AND($C$4="NHS Scotland",$C$5="All Cancelled Operations"),
SUMIFS(AllPublicationData!$F:$F,AllPublicationData!$A:$A,'Publication Table'!$B180,AllPublicationData!$B:$B,'Publication Table'!K$7),
IF(AND($C$4="NHS Scotland",$C$5="Operations cancelled by patient"),
SUMIFS(AllPublicationData!$G:$G,AllPublicationData!$A:$A,'Publication Table'!$B180,AllPublicationData!$B:$B,'Publication Table'!K$7),
IF(AND($C$4="NHS Scotland",$C$5="Operations cancelled for clinical reasons"),
SUMIFS(AllPublicationData!$H:$H,AllPublicationData!$A:$A,'Publication Table'!$B180,AllPublicationData!$B:$B,'Publication Table'!K$7),
IF(AND($C$4="NHS Scotland",$C$5="Operations cancelled for non-clinical/capacity reasons"),
SUMIFS(AllPublicationData!$I:$I,AllPublicationData!$A:$A,'Publication Table'!$B180,AllPublicationData!$B:$B,'Publication Table'!K$7),
IF(AND($C$4="NHS Scotland",$C$5="Cancellations for other reasons"),
SUMIFS(AllPublicationData!$J:$J,AllPublicationData!$A:$A,'Publication Table'!$B180,AllPublicationData!$B:$B,'Publication Table'!K$7)))))))</f>
        <v>0</v>
      </c>
      <c r="L180" s="90">
        <f>IF($C$5="Total Operations",
SUMIFS(AllPublicationData!$E:$E,AllPublicationData!$A:$A,'Publication Table'!$B180,AllPublicationData!$B:$B,'Publication Table'!$C$4,AllPublicationData!$D:$D,'Publication Table'!L$7),
IF('Publication Table'!$C$5="All Cancelled Operations",
SUMIFS(AllPublicationData!$F:$F,AllPublicationData!$A:$A,'Publication Table'!$B180,AllPublicationData!$B:$B,'Publication Table'!$C$4,AllPublicationData!$D:$D,'Publication Table'!L$7),
IF('Publication Table'!$C$5="Operations cancelled by patient",
SUMIFS(AllPublicationData!$G:$G,AllPublicationData!$A:$A,'Publication Table'!$B180,AllPublicationData!$B:$B,'Publication Table'!$C$4,AllPublicationData!$D:$D,'Publication Table'!L$7),
IF('Publication Table'!$C$5="Operations cancelled for clinical reasons",
SUMIFS(AllPublicationData!$H:$H,AllPublicationData!$A:$A,'Publication Table'!$B180,AllPublicationData!$B:$B,'Publication Table'!$C$4,AllPublicationData!$D:$D,'Publication Table'!L$7),
IF('Publication Table'!$C$5="Operations cancelled for non-clinical/capacity reasons",
SUMIFS(AllPublicationData!$I:$I,AllPublicationData!$A:$A,'Publication Table'!$B180,AllPublicationData!$B:$B,'Publication Table'!$C$4,AllPublicationData!$D:$D,'Publication Table'!L$7),
IF('Publication Table'!$C$5="Cancellations for other reasons",
SUMIFS(AllPublicationData!$J:$J,AllPublicationData!$A:$A,'Publication Table'!$B180,AllPublicationData!$B:$B,'Publication Table'!$C$4,AllPublicationData!$D:$D,'Publication Table'!L$7)))))))+
IF(AND($C$4="NHS Scotland",$C$5="Total Operations"),
SUMIFS(AllPublicationData!$E:$E,AllPublicationData!$A:$A,'Publication Table'!$B180,AllPublicationData!$B:$B,'Publication Table'!L$7),
IF(AND($C$4="NHS Scotland",$C$5="All Cancelled Operations"),
SUMIFS(AllPublicationData!$F:$F,AllPublicationData!$A:$A,'Publication Table'!$B180,AllPublicationData!$B:$B,'Publication Table'!L$7),
IF(AND($C$4="NHS Scotland",$C$5="Operations cancelled by patient"),
SUMIFS(AllPublicationData!$G:$G,AllPublicationData!$A:$A,'Publication Table'!$B180,AllPublicationData!$B:$B,'Publication Table'!L$7),
IF(AND($C$4="NHS Scotland",$C$5="Operations cancelled for clinical reasons"),
SUMIFS(AllPublicationData!$H:$H,AllPublicationData!$A:$A,'Publication Table'!$B180,AllPublicationData!$B:$B,'Publication Table'!L$7),
IF(AND($C$4="NHS Scotland",$C$5="Operations cancelled for non-clinical/capacity reasons"),
SUMIFS(AllPublicationData!$I:$I,AllPublicationData!$A:$A,'Publication Table'!$B180,AllPublicationData!$B:$B,'Publication Table'!L$7),
IF(AND($C$4="NHS Scotland",$C$5="Cancellations for other reasons"),
SUMIFS(AllPublicationData!$J:$J,AllPublicationData!$A:$A,'Publication Table'!$B180,AllPublicationData!$B:$B,'Publication Table'!L$7)))))))</f>
        <v>0</v>
      </c>
      <c r="M180" s="90">
        <f>IF($C$5="Total Operations",
SUMIFS(AllPublicationData!$E:$E,AllPublicationData!$A:$A,'Publication Table'!$B180,AllPublicationData!$B:$B,'Publication Table'!$C$4,AllPublicationData!$D:$D,'Publication Table'!M$7),
IF('Publication Table'!$C$5="All Cancelled Operations",
SUMIFS(AllPublicationData!$F:$F,AllPublicationData!$A:$A,'Publication Table'!$B180,AllPublicationData!$B:$B,'Publication Table'!$C$4,AllPublicationData!$D:$D,'Publication Table'!M$7),
IF('Publication Table'!$C$5="Operations cancelled by patient",
SUMIFS(AllPublicationData!$G:$G,AllPublicationData!$A:$A,'Publication Table'!$B180,AllPublicationData!$B:$B,'Publication Table'!$C$4,AllPublicationData!$D:$D,'Publication Table'!M$7),
IF('Publication Table'!$C$5="Operations cancelled for clinical reasons",
SUMIFS(AllPublicationData!$G:$G,AllPublicationData!$A:$A,'Publication Table'!$B180,AllPublicationData!$B:$B,'Publication Table'!$C$4,AllPublicationData!$D:$D,'Publication Table'!M$7),
IF('Publication Table'!$C$5="Operations cancelled for non-clinical/capacity reasons",
SUMIFS(AllPublicationData!$G:$G,AllPublicationData!$A:$A,'Publication Table'!$B180,AllPublicationData!$B:$B,'Publication Table'!$C$4,AllPublicationData!$D:$D,'Publication Table'!M$7),
IF('Publication Table'!$C$5="Cancellations for other reasons",
SUMIFS(AllPublicationData!$G:$G,AllPublicationData!$A:$A,'Publication Table'!$B180,AllPublicationData!$B:$B,'Publication Table'!$C$4,AllPublicationData!$D:$D,'Publication Table'!M$7)))))))+
IF(AND($C$4="NHS Scotland",$C$5="Total Operations"),
SUMIFS(AllPublicationData!$E:$E,AllPublicationData!$A:$A,'Publication Table'!$B180,AllPublicationData!$B:$B,'Publication Table'!M$7),
IF(AND($C$4="NHS Scotland",$C$5="All Cancelled Operations"),
SUMIFS(AllPublicationData!$F:$F,AllPublicationData!$A:$A,'Publication Table'!$B180,AllPublicationData!$B:$B,'Publication Table'!M$7),
IF(AND($C$4="NHS Scotland",$C$5="Operations cancelled by patient"),
SUMIFS(AllPublicationData!$G:$G,AllPublicationData!$A:$A,'Publication Table'!$B180,AllPublicationData!$B:$B,'Publication Table'!M$7),
IF(AND($C$4="NHS Scotland",$C$5="Operations cancelled for clinical reasons"),
SUMIFS(AllPublicationData!$H:$H,AllPublicationData!$A:$A,'Publication Table'!$B180,AllPublicationData!$B:$B,'Publication Table'!M$7),
IF(AND($C$4="NHS Scotland",$C$5="Operations cancelled for non-clinical/capacity reasons"),
SUMIFS(AllPublicationData!$I:$I,AllPublicationData!$A:$A,'Publication Table'!$B180,AllPublicationData!$B:$B,'Publication Table'!M$7),
IF(AND($C$4="NHS Scotland",$C$5="Cancellations for other reasons"),
SUMIFS(AllPublicationData!$J:$J,AllPublicationData!$A:$A,'Publication Table'!$B180,AllPublicationData!$B:$B,'Publication Table'!M$7)))))))</f>
        <v>0</v>
      </c>
      <c r="N180" s="90">
        <f>IF($C$5="Total Operations",
SUMIFS(AllPublicationData!$E:$E,AllPublicationData!$A:$A,'Publication Table'!$B180,AllPublicationData!$B:$B,'Publication Table'!$C$4,AllPublicationData!$D:$D,'Publication Table'!N$7),
IF('Publication Table'!$C$5="All Cancelled Operations",
SUMIFS(AllPublicationData!$F:$F,AllPublicationData!$A:$A,'Publication Table'!$B180,AllPublicationData!$B:$B,'Publication Table'!$C$4,AllPublicationData!$D:$D,'Publication Table'!N$7),
IF('Publication Table'!$C$5="Operations cancelled by patient",
SUMIFS(AllPublicationData!$G:$G,AllPublicationData!$A:$A,'Publication Table'!$B180,AllPublicationData!$B:$B,'Publication Table'!$C$4,AllPublicationData!$D:$D,'Publication Table'!N$7),
IF('Publication Table'!$C$5="Operations cancelled for clinical reasons",
SUMIFS(AllPublicationData!$G:$G,AllPublicationData!$A:$A,'Publication Table'!$B180,AllPublicationData!$B:$B,'Publication Table'!$C$4,AllPublicationData!$D:$D,'Publication Table'!N$7),
IF('Publication Table'!$C$5="Operations cancelled for non-clinical/capacity reasons",
SUMIFS(AllPublicationData!$G:$G,AllPublicationData!$A:$A,'Publication Table'!$B180,AllPublicationData!$B:$B,'Publication Table'!$C$4,AllPublicationData!$D:$D,'Publication Table'!N$7),
IF('Publication Table'!$C$5="Cancellations for other reasons",
SUMIFS(AllPublicationData!$G:$G,AllPublicationData!$A:$A,'Publication Table'!$B180,AllPublicationData!$B:$B,'Publication Table'!$C$4,AllPublicationData!$D:$D,'Publication Table'!N$7)))))))+
IF(AND($C$4="NHS Scotland",$C$5="Total Operations"),
SUMIFS(AllPublicationData!$E:$E,AllPublicationData!$A:$A,'Publication Table'!$B180,AllPublicationData!$B:$B,'Publication Table'!N$7),
IF(AND($C$4="NHS Scotland",$C$5="All Cancelled Operations"),
SUMIFS(AllPublicationData!$F:$F,AllPublicationData!$A:$A,'Publication Table'!$B180,AllPublicationData!$B:$B,'Publication Table'!N$7),
IF(AND($C$4="NHS Scotland",$C$5="Operations cancelled by patient"),
SUMIFS(AllPublicationData!$G:$G,AllPublicationData!$A:$A,'Publication Table'!$B180,AllPublicationData!$B:$B,'Publication Table'!N$7),
IF(AND($C$4="NHS Scotland",$C$5="Operations cancelled for clinical reasons"),
SUMIFS(AllPublicationData!$H:$H,AllPublicationData!$A:$A,'Publication Table'!$B180,AllPublicationData!$B:$B,'Publication Table'!N$7),
IF(AND($C$4="NHS Scotland",$C$5="Operations cancelled for non-clinical/capacity reasons"),
SUMIFS(AllPublicationData!$I:$I,AllPublicationData!$A:$A,'Publication Table'!$B180,AllPublicationData!$B:$B,'Publication Table'!N$7),
IF(AND($C$4="NHS Scotland",$C$5="Cancellations for other reasons"),
SUMIFS(AllPublicationData!$J:$J,AllPublicationData!$A:$A,'Publication Table'!$B180,AllPublicationData!$B:$B,'Publication Table'!N$7)))))))</f>
        <v>0</v>
      </c>
      <c r="O180" s="90">
        <f>IF($C$5="Total Operations",
SUMIFS(AllPublicationData!$E:$E,AllPublicationData!$A:$A,'Publication Table'!$B180,AllPublicationData!$B:$B,'Publication Table'!$C$4,AllPublicationData!$D:$D,'Publication Table'!O$7),
IF('Publication Table'!$C$5="All Cancelled Operations",
SUMIFS(AllPublicationData!$F:$F,AllPublicationData!$A:$A,'Publication Table'!$B180,AllPublicationData!$B:$B,'Publication Table'!$C$4,AllPublicationData!$D:$D,'Publication Table'!O$7),
IF('Publication Table'!$C$5="Operations cancelled by patient",
SUMIFS(AllPublicationData!$G:$G,AllPublicationData!$A:$A,'Publication Table'!$B180,AllPublicationData!$B:$B,'Publication Table'!$C$4,AllPublicationData!$D:$D,'Publication Table'!O$7),
IF('Publication Table'!$C$5="Operations cancelled for clinical reasons",
SUMIFS(AllPublicationData!$G:$G,AllPublicationData!$A:$A,'Publication Table'!$B180,AllPublicationData!$B:$B,'Publication Table'!$C$4,AllPublicationData!$D:$D,'Publication Table'!O$7),
IF('Publication Table'!$C$5="Operations cancelled for non-clinical/capacity reasons",
SUMIFS(AllPublicationData!$G:$G,AllPublicationData!$A:$A,'Publication Table'!$B180,AllPublicationData!$B:$B,'Publication Table'!$C$4,AllPublicationData!$D:$D,'Publication Table'!O$7),
IF('Publication Table'!$C$5="Cancellations for other reasons",
SUMIFS(AllPublicationData!$G:$G,AllPublicationData!$A:$A,'Publication Table'!$B180,AllPublicationData!$B:$B,'Publication Table'!$C$4,AllPublicationData!$D:$D,'Publication Table'!O$7)))))))+
IF(AND($C$4="NHS Scotland",$C$5="Total Operations"),
SUMIFS(AllPublicationData!$E:$E,AllPublicationData!$A:$A,'Publication Table'!$B180,AllPublicationData!$B:$B,'Publication Table'!O$7),
IF(AND($C$4="NHS Scotland",$C$5="All Cancelled Operations"),
SUMIFS(AllPublicationData!$F:$F,AllPublicationData!$A:$A,'Publication Table'!$B180,AllPublicationData!$B:$B,'Publication Table'!O$7),
IF(AND($C$4="NHS Scotland",$C$5="Operations cancelled by patient"),
SUMIFS(AllPublicationData!$G:$G,AllPublicationData!$A:$A,'Publication Table'!$B180,AllPublicationData!$B:$B,'Publication Table'!O$7),
IF(AND($C$4="NHS Scotland",$C$5="Operations cancelled for clinical reasons"),
SUMIFS(AllPublicationData!$H:$H,AllPublicationData!$A:$A,'Publication Table'!$B180,AllPublicationData!$B:$B,'Publication Table'!O$7),
IF(AND($C$4="NHS Scotland",$C$5="Operations cancelled for non-clinical/capacity reasons"),
SUMIFS(AllPublicationData!$I:$I,AllPublicationData!$A:$A,'Publication Table'!$B180,AllPublicationData!$B:$B,'Publication Table'!O$7),
IF(AND($C$4="NHS Scotland",$C$5="Cancellations for other reasons"),
SUMIFS(AllPublicationData!$J:$J,AllPublicationData!$A:$A,'Publication Table'!$B180,AllPublicationData!$B:$B,'Publication Table'!O$7)))))))</f>
        <v>0</v>
      </c>
      <c r="P180" s="90">
        <f>IF($C$5="Total Operations",
SUMIFS(AllPublicationData!$E:$E,AllPublicationData!$A:$A,'Publication Table'!$B180,AllPublicationData!$B:$B,'Publication Table'!$C$4,AllPublicationData!$D:$D,'Publication Table'!P$7),
IF('Publication Table'!$C$5="All Cancelled Operations",
SUMIFS(AllPublicationData!$F:$F,AllPublicationData!$A:$A,'Publication Table'!$B180,AllPublicationData!$B:$B,'Publication Table'!$C$4,AllPublicationData!$D:$D,'Publication Table'!P$7),
IF('Publication Table'!$C$5="Operations cancelled by patient",
SUMIFS(AllPublicationData!$G:$G,AllPublicationData!$A:$A,'Publication Table'!$B180,AllPublicationData!$B:$B,'Publication Table'!$C$4,AllPublicationData!$D:$D,'Publication Table'!P$7),
IF('Publication Table'!$C$5="Operations cancelled for clinical reasons",
SUMIFS(AllPublicationData!$G:$G,AllPublicationData!$A:$A,'Publication Table'!$B180,AllPublicationData!$B:$B,'Publication Table'!$C$4,AllPublicationData!$D:$D,'Publication Table'!P$7),
IF('Publication Table'!$C$5="Operations cancelled for non-clinical/capacity reasons",
SUMIFS(AllPublicationData!$G:$G,AllPublicationData!$A:$A,'Publication Table'!$B180,AllPublicationData!$B:$B,'Publication Table'!$C$4,AllPublicationData!$D:$D,'Publication Table'!P$7),
IF('Publication Table'!$C$5="Cancellations for other reasons",
SUMIFS(AllPublicationData!$G:$G,AllPublicationData!$A:$A,'Publication Table'!$B180,AllPublicationData!$B:$B,'Publication Table'!$C$4,AllPublicationData!$D:$D,'Publication Table'!P$7)))))))+
IF(AND($C$4="NHS Scotland",$C$5="Total Operations"),
SUMIFS(AllPublicationData!$E:$E,AllPublicationData!$A:$A,'Publication Table'!$B180,AllPublicationData!$B:$B,'Publication Table'!P$7),
IF(AND($C$4="NHS Scotland",$C$5="All Cancelled Operations"),
SUMIFS(AllPublicationData!$F:$F,AllPublicationData!$A:$A,'Publication Table'!$B180,AllPublicationData!$B:$B,'Publication Table'!P$7),
IF(AND($C$4="NHS Scotland",$C$5="Operations cancelled by patient"),
SUMIFS(AllPublicationData!$G:$G,AllPublicationData!$A:$A,'Publication Table'!$B180,AllPublicationData!$B:$B,'Publication Table'!P$7),
IF(AND($C$4="NHS Scotland",$C$5="Operations cancelled for clinical reasons"),
SUMIFS(AllPublicationData!$H:$H,AllPublicationData!$A:$A,'Publication Table'!$B180,AllPublicationData!$B:$B,'Publication Table'!P$7),
IF(AND($C$4="NHS Scotland",$C$5="Operations cancelled for non-clinical/capacity reasons"),
SUMIFS(AllPublicationData!$I:$I,AllPublicationData!$A:$A,'Publication Table'!$B180,AllPublicationData!$B:$B,'Publication Table'!P$7),
IF(AND($C$4="NHS Scotland",$C$5="Cancellations for other reasons"),
SUMIFS(AllPublicationData!$J:$J,AllPublicationData!$A:$A,'Publication Table'!$B180,AllPublicationData!$B:$B,'Publication Table'!P$7)))))))</f>
        <v>0</v>
      </c>
      <c r="Q180" s="90">
        <f>IF($C$5="Total Operations",
SUMIFS(AllPublicationData!$E:$E,AllPublicationData!$A:$A,'Publication Table'!$B180,AllPublicationData!$B:$B,'Publication Table'!$C$4,AllPublicationData!$D:$D,'Publication Table'!Q$7),
IF('Publication Table'!$C$5="All Cancelled Operations",
SUMIFS(AllPublicationData!$F:$F,AllPublicationData!$A:$A,'Publication Table'!$B180,AllPublicationData!$B:$B,'Publication Table'!$C$4,AllPublicationData!$D:$D,'Publication Table'!Q$7),
IF('Publication Table'!$C$5="Operations cancelled by patient",
SUMIFS(AllPublicationData!$G:$G,AllPublicationData!$A:$A,'Publication Table'!$B180,AllPublicationData!$B:$B,'Publication Table'!$C$4,AllPublicationData!$D:$D,'Publication Table'!Q$7),
IF('Publication Table'!$C$5="Operations cancelled for clinical reasons",
SUMIFS(AllPublicationData!$G:$G,AllPublicationData!$A:$A,'Publication Table'!$B180,AllPublicationData!$B:$B,'Publication Table'!$C$4,AllPublicationData!$D:$D,'Publication Table'!Q$7),
IF('Publication Table'!$C$5="Operations cancelled for non-clinical/capacity reasons",
SUMIFS(AllPublicationData!$G:$G,AllPublicationData!$A:$A,'Publication Table'!$B180,AllPublicationData!$B:$B,'Publication Table'!$C$4,AllPublicationData!$D:$D,'Publication Table'!Q$7),
IF('Publication Table'!$C$5="Cancellations for other reasons",
SUMIFS(AllPublicationData!$G:$G,AllPublicationData!$A:$A,'Publication Table'!$B180,AllPublicationData!$B:$B,'Publication Table'!$C$4,AllPublicationData!$D:$D,'Publication Table'!Q$7)))))))+
IF(AND($C$4="NHS Scotland",$C$5="Total Operations"),
SUMIFS(AllPublicationData!$E:$E,AllPublicationData!$A:$A,'Publication Table'!$B180,AllPublicationData!$B:$B,'Publication Table'!Q$7),
IF(AND($C$4="NHS Scotland",$C$5="All Cancelled Operations"),
SUMIFS(AllPublicationData!$F:$F,AllPublicationData!$A:$A,'Publication Table'!$B180,AllPublicationData!$B:$B,'Publication Table'!Q$7),
IF(AND($C$4="NHS Scotland",$C$5="Operations cancelled by patient"),
SUMIFS(AllPublicationData!$G:$G,AllPublicationData!$A:$A,'Publication Table'!$B180,AllPublicationData!$B:$B,'Publication Table'!Q$7),
IF(AND($C$4="NHS Scotland",$C$5="Operations cancelled for clinical reasons"),
SUMIFS(AllPublicationData!$H:$H,AllPublicationData!$A:$A,'Publication Table'!$B180,AllPublicationData!$B:$B,'Publication Table'!Q$7),
IF(AND($C$4="NHS Scotland",$C$5="Operations cancelled for non-clinical/capacity reasons"),
SUMIFS(AllPublicationData!$I:$I,AllPublicationData!$A:$A,'Publication Table'!$B180,AllPublicationData!$B:$B,'Publication Table'!Q$7),
IF(AND($C$4="NHS Scotland",$C$5="Cancellations for other reasons"),
SUMIFS(AllPublicationData!$J:$J,AllPublicationData!$A:$A,'Publication Table'!$B180,AllPublicationData!$B:$B,'Publication Table'!Q$7)))))))</f>
        <v>0</v>
      </c>
      <c r="R180" s="90">
        <f>IF($C$5="Total Operations",
SUMIFS(AllPublicationData!$E:$E,AllPublicationData!$A:$A,'Publication Table'!$B180,AllPublicationData!$B:$B,'Publication Table'!$C$4,AllPublicationData!$D:$D,'Publication Table'!R$7),
IF('Publication Table'!$C$5="All Cancelled Operations",
SUMIFS(AllPublicationData!$F:$F,AllPublicationData!$A:$A,'Publication Table'!$B180,AllPublicationData!$B:$B,'Publication Table'!$C$4,AllPublicationData!$D:$D,'Publication Table'!R$7),
IF('Publication Table'!$C$5="Operations cancelled by patient",
SUMIFS(AllPublicationData!$G:$G,AllPublicationData!$A:$A,'Publication Table'!$B180,AllPublicationData!$B:$B,'Publication Table'!$C$4,AllPublicationData!$D:$D,'Publication Table'!R$7),
IF('Publication Table'!$C$5="Operations cancelled for clinical reasons",
SUMIFS(AllPublicationData!$G:$G,AllPublicationData!$A:$A,'Publication Table'!$B180,AllPublicationData!$B:$B,'Publication Table'!$C$4,AllPublicationData!$D:$D,'Publication Table'!R$7),
IF('Publication Table'!$C$5="Operations cancelled for non-clinical/capacity reasons",
SUMIFS(AllPublicationData!$G:$G,AllPublicationData!$A:$A,'Publication Table'!$B180,AllPublicationData!$B:$B,'Publication Table'!$C$4,AllPublicationData!$D:$D,'Publication Table'!R$7),
IF('Publication Table'!$C$5="Cancellations for other reasons",
SUMIFS(AllPublicationData!$G:$G,AllPublicationData!$A:$A,'Publication Table'!$B180,AllPublicationData!$B:$B,'Publication Table'!$C$4,AllPublicationData!$D:$D,'Publication Table'!R$7)))))))+
IF(AND($C$4="NHS Scotland",$C$5="Total Operations"),
SUMIFS(AllPublicationData!$E:$E,AllPublicationData!$A:$A,'Publication Table'!$B180,AllPublicationData!$B:$B,'Publication Table'!R$7),
IF(AND($C$4="NHS Scotland",$C$5="All Cancelled Operations"),
SUMIFS(AllPublicationData!$F:$F,AllPublicationData!$A:$A,'Publication Table'!$B180,AllPublicationData!$B:$B,'Publication Table'!R$7),
IF(AND($C$4="NHS Scotland",$C$5="Operations cancelled by patient"),
SUMIFS(AllPublicationData!$G:$G,AllPublicationData!$A:$A,'Publication Table'!$B180,AllPublicationData!$B:$B,'Publication Table'!R$7),
IF(AND($C$4="NHS Scotland",$C$5="Operations cancelled for clinical reasons"),
SUMIFS(AllPublicationData!$H:$H,AllPublicationData!$A:$A,'Publication Table'!$B180,AllPublicationData!$B:$B,'Publication Table'!R$7),
IF(AND($C$4="NHS Scotland",$C$5="Operations cancelled for non-clinical/capacity reasons"),
SUMIFS(AllPublicationData!$I:$I,AllPublicationData!$A:$A,'Publication Table'!$B180,AllPublicationData!$B:$B,'Publication Table'!R$7),
IF(AND($C$4="NHS Scotland",$C$5="Cancellations for other reasons"),
SUMIFS(AllPublicationData!$J:$J,AllPublicationData!$A:$A,'Publication Table'!$B180,AllPublicationData!$B:$B,'Publication Table'!R$7)))))))</f>
        <v>0</v>
      </c>
    </row>
    <row r="181" spans="3:18" x14ac:dyDescent="0.35">
      <c r="C181" s="81">
        <f>IF($C$5="Total Operations",
SUMIFS(AllPublicationData!$E:$E,AllPublicationData!$A:$A,'Publication Table'!$B181,AllPublicationData!$B:$B,'Publication Table'!$C$4),
IF('Publication Table'!$C$5="All Cancelled Operations",
SUMIFS(AllPublicationData!$F:$F,AllPublicationData!$A:$A,'Publication Table'!$B181,AllPublicationData!$B:$B,'Publication Table'!$C$4),
IF('Publication Table'!$C$5="Operations cancelled by patient",
SUMIFS(AllPublicationData!$G:$G,AllPublicationData!$A:$A,'Publication Table'!$B181,AllPublicationData!$B:$B,'Publication Table'!$C$4),
IF('Publication Table'!$C$5="Operations cancelled for clinical reasons",
SUMIFS(AllPublicationData!$H:$H,AllPublicationData!$A:$A,'Publication Table'!$B181,AllPublicationData!$B:$B,'Publication Table'!$C$4),
IF('Publication Table'!$C$5="Operations cancelled for non-clinical/capacity reasons",
SUMIFS(AllPublicationData!$I:$I,AllPublicationData!$A:$A,'Publication Table'!$B181,AllPublicationData!$B:$B,'Publication Table'!$C$4),
IF('Publication Table'!$C$5="Cancellations for other reasons",
SUMIFS(AllPublicationData!$J:$J,AllPublicationData!$A:$A,'Publication Table'!$B181,AllPublicationData!$B:$B,'Publication Table'!$C$4)))))))+
IF(AND($C$4="NHS Scotland",$C$5="Total Operations"),
SUMIFS(AllPublicationData!$E:$E,AllPublicationData!$A:$A,'Publication Table'!$B181),
IF(AND($C$4="NHS Scotland",$C$5="All Cancelled Operations"),
SUMIFS(AllPublicationData!$F:$F,AllPublicationData!$A:$A,'Publication Table'!$B181),
IF(AND($C$4="NHS Scotland",$C$5="Operations cancelled by patient"),
SUMIFS(AllPublicationData!$G:$G,AllPublicationData!$A:$A,'Publication Table'!$B181),
IF(AND($C$4="NHS Scotland",$C$5="Operations cancelled for clinical reasons"),
SUMIFS(AllPublicationData!$H:$H,AllPublicationData!$A:$A,'Publication Table'!$B181),
IF(AND($C$4="NHS Scotland",$C$5="Operations cancelled for non-clinical/capacity reasons"),
SUMIFS(AllPublicationData!$I:$I,AllPublicationData!$A:$A,'Publication Table'!$B181),
IF(AND($C$4="NHS Scotland",$C$5="Cancellations for other reasons"),
SUMIFS(AllPublicationData!$J:$J,AllPublicationData!$A:$A,'Publication Table'!$B181)))))))</f>
        <v>0</v>
      </c>
      <c r="D181" s="90">
        <f>IF($C$5="Total Operations",
SUMIFS(AllPublicationData!$E:$E,AllPublicationData!$A:$A,'Publication Table'!$B181,AllPublicationData!$B:$B,'Publication Table'!$C$4,AllPublicationData!$D:$D,'Publication Table'!D$7),
IF('Publication Table'!$C$5="All Cancelled Operations",
SUMIFS(AllPublicationData!$F:$F,AllPublicationData!$A:$A,'Publication Table'!$B181,AllPublicationData!$B:$B,'Publication Table'!$C$4,AllPublicationData!$D:$D,'Publication Table'!D$7),
IF('Publication Table'!$C$5="Operations cancelled by patient",
SUMIFS(AllPublicationData!$G:$G,AllPublicationData!$A:$A,'Publication Table'!$B181,AllPublicationData!$B:$B,'Publication Table'!$C$4,AllPublicationData!$D:$D,'Publication Table'!D$7),
IF('Publication Table'!$C$5="Operations cancelled for clinical reasons",
SUMIFS(AllPublicationData!$H:$H,AllPublicationData!$A:$A,'Publication Table'!$B181,AllPublicationData!$B:$B,'Publication Table'!$C$4,AllPublicationData!$D:$D,'Publication Table'!D$7),
IF('Publication Table'!$C$5="Operations cancelled for non-clinical/capacity reasons",
SUMIFS(AllPublicationData!$I:$I,AllPublicationData!$A:$A,'Publication Table'!$B181,AllPublicationData!$B:$B,'Publication Table'!$C$4,AllPublicationData!$D:$D,'Publication Table'!D$7),
IF('Publication Table'!$C$5="Cancellations for other reasons",
SUMIFS(AllPublicationData!$J:$J,AllPublicationData!$A:$A,'Publication Table'!$B181,AllPublicationData!$B:$B,'Publication Table'!$C$4,AllPublicationData!$D:$D,'Publication Table'!D$7)))))))+
IF(AND($C$4="NHS Scotland",$C$5="Total Operations"),
SUMIFS(AllPublicationData!$E:$E,AllPublicationData!$A:$A,'Publication Table'!$B181,AllPublicationData!$B:$B,'Publication Table'!D$7),
IF(AND($C$4="NHS Scotland",$C$5="All Cancelled Operations"),
SUMIFS(AllPublicationData!$F:$F,AllPublicationData!$A:$A,'Publication Table'!$B181,AllPublicationData!$B:$B,'Publication Table'!D$7),
IF(AND($C$4="NHS Scotland",$C$5="Operations cancelled by patient"),
SUMIFS(AllPublicationData!$G:$G,AllPublicationData!$A:$A,'Publication Table'!$B181,AllPublicationData!$B:$B,'Publication Table'!D$7),
IF(AND($C$4="NHS Scotland",$C$5="Operations cancelled for clinical reasons"),
SUMIFS(AllPublicationData!$H:$H,AllPublicationData!$A:$A,'Publication Table'!$B181,AllPublicationData!$B:$B,'Publication Table'!D$7),
IF(AND($C$4="NHS Scotland",$C$5="Operations cancelled for non-clinical/capacity reasons"),
SUMIFS(AllPublicationData!$I:$I,AllPublicationData!$A:$A,'Publication Table'!$B181,AllPublicationData!$B:$B,'Publication Table'!D$7),
IF(AND($C$4="NHS Scotland",$C$5="Cancellations for other reasons"),
SUMIFS(AllPublicationData!$J:$J,AllPublicationData!$A:$A,'Publication Table'!$B181,AllPublicationData!$B:$B,'Publication Table'!D$7)))))))</f>
        <v>0</v>
      </c>
      <c r="E181" s="90">
        <f>IF($C$5="Total Operations",
SUMIFS(AllPublicationData!$E:$E,AllPublicationData!$A:$A,'Publication Table'!$B181,AllPublicationData!$B:$B,'Publication Table'!$C$4,AllPublicationData!$D:$D,'Publication Table'!E$7),
IF('Publication Table'!$C$5="All Cancelled Operations",
SUMIFS(AllPublicationData!$F:$F,AllPublicationData!$A:$A,'Publication Table'!$B181,AllPublicationData!$B:$B,'Publication Table'!$C$4,AllPublicationData!$D:$D,'Publication Table'!E$7),
IF('Publication Table'!$C$5="Operations cancelled by patient",
SUMIFS(AllPublicationData!$G:$G,AllPublicationData!$A:$A,'Publication Table'!$B181,AllPublicationData!$B:$B,'Publication Table'!$C$4,AllPublicationData!$D:$D,'Publication Table'!E$7),
IF('Publication Table'!$C$5="Operations cancelled for clinical reasons",
SUMIFS(AllPublicationData!$H:$H,AllPublicationData!$A:$A,'Publication Table'!$B181,AllPublicationData!$B:$B,'Publication Table'!$C$4,AllPublicationData!$D:$D,'Publication Table'!E$7),
IF('Publication Table'!$C$5="Operations cancelled for non-clinical/capacity reasons",
SUMIFS(AllPublicationData!$I:$I,AllPublicationData!$A:$A,'Publication Table'!$B181,AllPublicationData!$B:$B,'Publication Table'!$C$4,AllPublicationData!$D:$D,'Publication Table'!E$7),
IF('Publication Table'!$C$5="Cancellations for other reasons",
SUMIFS(AllPublicationData!$J:$J,AllPublicationData!$A:$A,'Publication Table'!$B181,AllPublicationData!$B:$B,'Publication Table'!$C$4,AllPublicationData!$D:$D,'Publication Table'!E$7)))))))+
IF(AND($C$4="NHS Scotland",$C$5="Total Operations"),
SUMIFS(AllPublicationData!$E:$E,AllPublicationData!$A:$A,'Publication Table'!$B181,AllPublicationData!$B:$B,'Publication Table'!E$7),
IF(AND($C$4="NHS Scotland",$C$5="All Cancelled Operations"),
SUMIFS(AllPublicationData!$F:$F,AllPublicationData!$A:$A,'Publication Table'!$B181,AllPublicationData!$B:$B,'Publication Table'!E$7),
IF(AND($C$4="NHS Scotland",$C$5="Operations cancelled by patient"),
SUMIFS(AllPublicationData!$G:$G,AllPublicationData!$A:$A,'Publication Table'!$B181,AllPublicationData!$B:$B,'Publication Table'!E$7),
IF(AND($C$4="NHS Scotland",$C$5="Operations cancelled for clinical reasons"),
SUMIFS(AllPublicationData!$H:$H,AllPublicationData!$A:$A,'Publication Table'!$B181,AllPublicationData!$B:$B,'Publication Table'!E$7),
IF(AND($C$4="NHS Scotland",$C$5="Operations cancelled for non-clinical/capacity reasons"),
SUMIFS(AllPublicationData!$I:$I,AllPublicationData!$A:$A,'Publication Table'!$B181,AllPublicationData!$B:$B,'Publication Table'!E$7),
IF(AND($C$4="NHS Scotland",$C$5="Cancellations for other reasons"),
SUMIFS(AllPublicationData!$J:$J,AllPublicationData!$A:$A,'Publication Table'!$B181,AllPublicationData!$B:$B,'Publication Table'!E$7)))))))</f>
        <v>0</v>
      </c>
      <c r="F181" s="90">
        <f>IF($C$5="Total Operations",
SUMIFS(AllPublicationData!$E:$E,AllPublicationData!$A:$A,'Publication Table'!$B181,AllPublicationData!$B:$B,'Publication Table'!$C$4,AllPublicationData!$D:$D,'Publication Table'!F$7),
IF('Publication Table'!$C$5="All Cancelled Operations",
SUMIFS(AllPublicationData!$F:$F,AllPublicationData!$A:$A,'Publication Table'!$B181,AllPublicationData!$B:$B,'Publication Table'!$C$4,AllPublicationData!$D:$D,'Publication Table'!F$7),
IF('Publication Table'!$C$5="Operations cancelled by patient",
SUMIFS(AllPublicationData!$G:$G,AllPublicationData!$A:$A,'Publication Table'!$B181,AllPublicationData!$B:$B,'Publication Table'!$C$4,AllPublicationData!$D:$D,'Publication Table'!F$7),
IF('Publication Table'!$C$5="Operations cancelled for clinical reasons",
SUMIFS(AllPublicationData!$H:$H,AllPublicationData!$A:$A,'Publication Table'!$B181,AllPublicationData!$B:$B,'Publication Table'!$C$4,AllPublicationData!$D:$D,'Publication Table'!F$7),
IF('Publication Table'!$C$5="Operations cancelled for non-clinical/capacity reasons",
SUMIFS(AllPublicationData!$I:$I,AllPublicationData!$A:$A,'Publication Table'!$B181,AllPublicationData!$B:$B,'Publication Table'!$C$4,AllPublicationData!$D:$D,'Publication Table'!F$7),
IF('Publication Table'!$C$5="Cancellations for other reasons",
SUMIFS(AllPublicationData!$J:$J,AllPublicationData!$A:$A,'Publication Table'!$B181,AllPublicationData!$B:$B,'Publication Table'!$C$4,AllPublicationData!$D:$D,'Publication Table'!F$7)))))))+
IF(AND($C$4="NHS Scotland",$C$5="Total Operations"),
SUMIFS(AllPublicationData!$E:$E,AllPublicationData!$A:$A,'Publication Table'!$B181,AllPublicationData!$B:$B,'Publication Table'!F$7),
IF(AND($C$4="NHS Scotland",$C$5="All Cancelled Operations"),
SUMIFS(AllPublicationData!$F:$F,AllPublicationData!$A:$A,'Publication Table'!$B181,AllPublicationData!$B:$B,'Publication Table'!F$7),
IF(AND($C$4="NHS Scotland",$C$5="Operations cancelled by patient"),
SUMIFS(AllPublicationData!$G:$G,AllPublicationData!$A:$A,'Publication Table'!$B181,AllPublicationData!$B:$B,'Publication Table'!F$7),
IF(AND($C$4="NHS Scotland",$C$5="Operations cancelled for clinical reasons"),
SUMIFS(AllPublicationData!$H:$H,AllPublicationData!$A:$A,'Publication Table'!$B181,AllPublicationData!$B:$B,'Publication Table'!F$7),
IF(AND($C$4="NHS Scotland",$C$5="Operations cancelled for non-clinical/capacity reasons"),
SUMIFS(AllPublicationData!$I:$I,AllPublicationData!$A:$A,'Publication Table'!$B181,AllPublicationData!$B:$B,'Publication Table'!F$7),
IF(AND($C$4="NHS Scotland",$C$5="Cancellations for other reasons"),
SUMIFS(AllPublicationData!$J:$J,AllPublicationData!$A:$A,'Publication Table'!$B181,AllPublicationData!$B:$B,'Publication Table'!F$7)))))))</f>
        <v>0</v>
      </c>
      <c r="G181" s="90">
        <f>IF($C$5="Total Operations",
SUMIFS(AllPublicationData!$E:$E,AllPublicationData!$A:$A,'Publication Table'!$B181,AllPublicationData!$B:$B,'Publication Table'!$C$4,AllPublicationData!$D:$D,'Publication Table'!G$7),
IF('Publication Table'!$C$5="All Cancelled Operations",
SUMIFS(AllPublicationData!$F:$F,AllPublicationData!$A:$A,'Publication Table'!$B181,AllPublicationData!$B:$B,'Publication Table'!$C$4,AllPublicationData!$D:$D,'Publication Table'!G$7),
IF('Publication Table'!$C$5="Operations cancelled by patient",
SUMIFS(AllPublicationData!$G:$G,AllPublicationData!$A:$A,'Publication Table'!$B181,AllPublicationData!$B:$B,'Publication Table'!$C$4,AllPublicationData!$D:$D,'Publication Table'!G$7),
IF('Publication Table'!$C$5="Operations cancelled for clinical reasons",
SUMIFS(AllPublicationData!$H:$H,AllPublicationData!$A:$A,'Publication Table'!$B181,AllPublicationData!$B:$B,'Publication Table'!$C$4,AllPublicationData!$D:$D,'Publication Table'!G$7),
IF('Publication Table'!$C$5="Operations cancelled for non-clinical/capacity reasons",
SUMIFS(AllPublicationData!$I:$I,AllPublicationData!$A:$A,'Publication Table'!$B181,AllPublicationData!$B:$B,'Publication Table'!$C$4,AllPublicationData!$D:$D,'Publication Table'!G$7),
IF('Publication Table'!$C$5="Cancellations for other reasons",
SUMIFS(AllPublicationData!$J:$J,AllPublicationData!$A:$A,'Publication Table'!$B181,AllPublicationData!$B:$B,'Publication Table'!$C$4,AllPublicationData!$D:$D,'Publication Table'!G$7)))))))+
IF(AND($C$4="NHS Scotland",$C$5="Total Operations"),
SUMIFS(AllPublicationData!$E:$E,AllPublicationData!$A:$A,'Publication Table'!$B181,AllPublicationData!$B:$B,'Publication Table'!G$7),
IF(AND($C$4="NHS Scotland",$C$5="All Cancelled Operations"),
SUMIFS(AllPublicationData!$F:$F,AllPublicationData!$A:$A,'Publication Table'!$B181,AllPublicationData!$B:$B,'Publication Table'!G$7),
IF(AND($C$4="NHS Scotland",$C$5="Operations cancelled by patient"),
SUMIFS(AllPublicationData!$G:$G,AllPublicationData!$A:$A,'Publication Table'!$B181,AllPublicationData!$B:$B,'Publication Table'!G$7),
IF(AND($C$4="NHS Scotland",$C$5="Operations cancelled for clinical reasons"),
SUMIFS(AllPublicationData!$H:$H,AllPublicationData!$A:$A,'Publication Table'!$B181,AllPublicationData!$B:$B,'Publication Table'!G$7),
IF(AND($C$4="NHS Scotland",$C$5="Operations cancelled for non-clinical/capacity reasons"),
SUMIFS(AllPublicationData!$I:$I,AllPublicationData!$A:$A,'Publication Table'!$B181,AllPublicationData!$B:$B,'Publication Table'!G$7),
IF(AND($C$4="NHS Scotland",$C$5="Cancellations for other reasons"),
SUMIFS(AllPublicationData!$J:$J,AllPublicationData!$A:$A,'Publication Table'!$B181,AllPublicationData!$B:$B,'Publication Table'!G$7)))))))</f>
        <v>0</v>
      </c>
      <c r="H181" s="90">
        <f>IF($C$5="Total Operations",
SUMIFS(AllPublicationData!$E:$E,AllPublicationData!$A:$A,'Publication Table'!$B181,AllPublicationData!$B:$B,'Publication Table'!$C$4,AllPublicationData!$D:$D,'Publication Table'!H$7),
IF('Publication Table'!$C$5="All Cancelled Operations",
SUMIFS(AllPublicationData!$F:$F,AllPublicationData!$A:$A,'Publication Table'!$B181,AllPublicationData!$B:$B,'Publication Table'!$C$4,AllPublicationData!$D:$D,'Publication Table'!H$7),
IF('Publication Table'!$C$5="Operations cancelled by patient",
SUMIFS(AllPublicationData!$G:$G,AllPublicationData!$A:$A,'Publication Table'!$B181,AllPublicationData!$B:$B,'Publication Table'!$C$4,AllPublicationData!$D:$D,'Publication Table'!H$7),
IF('Publication Table'!$C$5="Operations cancelled for clinical reasons",
SUMIFS(AllPublicationData!$H:$H,AllPublicationData!$A:$A,'Publication Table'!$B181,AllPublicationData!$B:$B,'Publication Table'!$C$4,AllPublicationData!$D:$D,'Publication Table'!H$7),
IF('Publication Table'!$C$5="Operations cancelled for non-clinical/capacity reasons",
SUMIFS(AllPublicationData!$I:$I,AllPublicationData!$A:$A,'Publication Table'!$B181,AllPublicationData!$B:$B,'Publication Table'!$C$4,AllPublicationData!$D:$D,'Publication Table'!H$7),
IF('Publication Table'!$C$5="Cancellations for other reasons",
SUMIFS(AllPublicationData!$J:$J,AllPublicationData!$A:$A,'Publication Table'!$B181,AllPublicationData!$B:$B,'Publication Table'!$C$4,AllPublicationData!$D:$D,'Publication Table'!H$7)))))))+
IF(AND($C$4="NHS Scotland",$C$5="Total Operations"),
SUMIFS(AllPublicationData!$E:$E,AllPublicationData!$A:$A,'Publication Table'!$B181,AllPublicationData!$B:$B,'Publication Table'!H$7),
IF(AND($C$4="NHS Scotland",$C$5="All Cancelled Operations"),
SUMIFS(AllPublicationData!$F:$F,AllPublicationData!$A:$A,'Publication Table'!$B181,AllPublicationData!$B:$B,'Publication Table'!H$7),
IF(AND($C$4="NHS Scotland",$C$5="Operations cancelled by patient"),
SUMIFS(AllPublicationData!$G:$G,AllPublicationData!$A:$A,'Publication Table'!$B181,AllPublicationData!$B:$B,'Publication Table'!H$7),
IF(AND($C$4="NHS Scotland",$C$5="Operations cancelled for clinical reasons"),
SUMIFS(AllPublicationData!$H:$H,AllPublicationData!$A:$A,'Publication Table'!$B181,AllPublicationData!$B:$B,'Publication Table'!H$7),
IF(AND($C$4="NHS Scotland",$C$5="Operations cancelled for non-clinical/capacity reasons"),
SUMIFS(AllPublicationData!$I:$I,AllPublicationData!$A:$A,'Publication Table'!$B181,AllPublicationData!$B:$B,'Publication Table'!H$7),
IF(AND($C$4="NHS Scotland",$C$5="Cancellations for other reasons"),
SUMIFS(AllPublicationData!$J:$J,AllPublicationData!$A:$A,'Publication Table'!$B181,AllPublicationData!$B:$B,'Publication Table'!H$7)))))))</f>
        <v>0</v>
      </c>
      <c r="I181" s="90">
        <f>IF($C$5="Total Operations",
SUMIFS(AllPublicationData!$E:$E,AllPublicationData!$A:$A,'Publication Table'!$B181,AllPublicationData!$B:$B,'Publication Table'!$C$4,AllPublicationData!$D:$D,'Publication Table'!I$7),
IF('Publication Table'!$C$5="All Cancelled Operations",
SUMIFS(AllPublicationData!$F:$F,AllPublicationData!$A:$A,'Publication Table'!$B181,AllPublicationData!$B:$B,'Publication Table'!$C$4,AllPublicationData!$D:$D,'Publication Table'!I$7),
IF('Publication Table'!$C$5="Operations cancelled by patient",
SUMIFS(AllPublicationData!$G:$G,AllPublicationData!$A:$A,'Publication Table'!$B181,AllPublicationData!$B:$B,'Publication Table'!$C$4,AllPublicationData!$D:$D,'Publication Table'!I$7),
IF('Publication Table'!$C$5="Operations cancelled for clinical reasons",
SUMIFS(AllPublicationData!$H:$H,AllPublicationData!$A:$A,'Publication Table'!$B181,AllPublicationData!$B:$B,'Publication Table'!$C$4,AllPublicationData!$D:$D,'Publication Table'!I$7),
IF('Publication Table'!$C$5="Operations cancelled for non-clinical/capacity reasons",
SUMIFS(AllPublicationData!$I:$I,AllPublicationData!$A:$A,'Publication Table'!$B181,AllPublicationData!$B:$B,'Publication Table'!$C$4,AllPublicationData!$D:$D,'Publication Table'!I$7),
IF('Publication Table'!$C$5="Cancellations for other reasons",
SUMIFS(AllPublicationData!$J:$J,AllPublicationData!$A:$A,'Publication Table'!$B181,AllPublicationData!$B:$B,'Publication Table'!$C$4,AllPublicationData!$D:$D,'Publication Table'!I$7)))))))+
IF(AND($C$4="NHS Scotland",$C$5="Total Operations"),
SUMIFS(AllPublicationData!$E:$E,AllPublicationData!$A:$A,'Publication Table'!$B181,AllPublicationData!$B:$B,'Publication Table'!I$7),
IF(AND($C$4="NHS Scotland",$C$5="All Cancelled Operations"),
SUMIFS(AllPublicationData!$F:$F,AllPublicationData!$A:$A,'Publication Table'!$B181,AllPublicationData!$B:$B,'Publication Table'!I$7),
IF(AND($C$4="NHS Scotland",$C$5="Operations cancelled by patient"),
SUMIFS(AllPublicationData!$G:$G,AllPublicationData!$A:$A,'Publication Table'!$B181,AllPublicationData!$B:$B,'Publication Table'!I$7),
IF(AND($C$4="NHS Scotland",$C$5="Operations cancelled for clinical reasons"),
SUMIFS(AllPublicationData!$H:$H,AllPublicationData!$A:$A,'Publication Table'!$B181,AllPublicationData!$B:$B,'Publication Table'!I$7),
IF(AND($C$4="NHS Scotland",$C$5="Operations cancelled for non-clinical/capacity reasons"),
SUMIFS(AllPublicationData!$I:$I,AllPublicationData!$A:$A,'Publication Table'!$B181,AllPublicationData!$B:$B,'Publication Table'!I$7),
IF(AND($C$4="NHS Scotland",$C$5="Cancellations for other reasons"),
SUMIFS(AllPublicationData!$J:$J,AllPublicationData!$A:$A,'Publication Table'!$B181,AllPublicationData!$B:$B,'Publication Table'!I$7)))))))</f>
        <v>0</v>
      </c>
      <c r="J181" s="90">
        <f>IF($C$5="Total Operations",
SUMIFS(AllPublicationData!$E:$E,AllPublicationData!$A:$A,'Publication Table'!$B181,AllPublicationData!$B:$B,'Publication Table'!$C$4,AllPublicationData!$D:$D,'Publication Table'!J$7),
IF('Publication Table'!$C$5="All Cancelled Operations",
SUMIFS(AllPublicationData!$F:$F,AllPublicationData!$A:$A,'Publication Table'!$B181,AllPublicationData!$B:$B,'Publication Table'!$C$4,AllPublicationData!$D:$D,'Publication Table'!J$7),
IF('Publication Table'!$C$5="Operations cancelled by patient",
SUMIFS(AllPublicationData!$G:$G,AllPublicationData!$A:$A,'Publication Table'!$B181,AllPublicationData!$B:$B,'Publication Table'!$C$4,AllPublicationData!$D:$D,'Publication Table'!J$7),
IF('Publication Table'!$C$5="Operations cancelled for clinical reasons",
SUMIFS(AllPublicationData!$H:$H,AllPublicationData!$A:$A,'Publication Table'!$B181,AllPublicationData!$B:$B,'Publication Table'!$C$4,AllPublicationData!$D:$D,'Publication Table'!J$7),
IF('Publication Table'!$C$5="Operations cancelled for non-clinical/capacity reasons",
SUMIFS(AllPublicationData!$I:$I,AllPublicationData!$A:$A,'Publication Table'!$B181,AllPublicationData!$B:$B,'Publication Table'!$C$4,AllPublicationData!$D:$D,'Publication Table'!J$7),
IF('Publication Table'!$C$5="Cancellations for other reasons",
SUMIFS(AllPublicationData!$J:$J,AllPublicationData!$A:$A,'Publication Table'!$B181,AllPublicationData!$B:$B,'Publication Table'!$C$4,AllPublicationData!$D:$D,'Publication Table'!J$7)))))))+
IF(AND($C$4="NHS Scotland",$C$5="Total Operations"),
SUMIFS(AllPublicationData!$E:$E,AllPublicationData!$A:$A,'Publication Table'!$B181,AllPublicationData!$B:$B,'Publication Table'!J$7),
IF(AND($C$4="NHS Scotland",$C$5="All Cancelled Operations"),
SUMIFS(AllPublicationData!$F:$F,AllPublicationData!$A:$A,'Publication Table'!$B181,AllPublicationData!$B:$B,'Publication Table'!J$7),
IF(AND($C$4="NHS Scotland",$C$5="Operations cancelled by patient"),
SUMIFS(AllPublicationData!$G:$G,AllPublicationData!$A:$A,'Publication Table'!$B181,AllPublicationData!$B:$B,'Publication Table'!J$7),
IF(AND($C$4="NHS Scotland",$C$5="Operations cancelled for clinical reasons"),
SUMIFS(AllPublicationData!$H:$H,AllPublicationData!$A:$A,'Publication Table'!$B181,AllPublicationData!$B:$B,'Publication Table'!J$7),
IF(AND($C$4="NHS Scotland",$C$5="Operations cancelled for non-clinical/capacity reasons"),
SUMIFS(AllPublicationData!$I:$I,AllPublicationData!$A:$A,'Publication Table'!$B181,AllPublicationData!$B:$B,'Publication Table'!J$7),
IF(AND($C$4="NHS Scotland",$C$5="Cancellations for other reasons"),
SUMIFS(AllPublicationData!$J:$J,AllPublicationData!$A:$A,'Publication Table'!$B181,AllPublicationData!$B:$B,'Publication Table'!J$7)))))))</f>
        <v>0</v>
      </c>
      <c r="K181" s="90">
        <f>IF($C$5="Total Operations",
SUMIFS(AllPublicationData!$E:$E,AllPublicationData!$A:$A,'Publication Table'!$B181,AllPublicationData!$B:$B,'Publication Table'!$C$4,AllPublicationData!$D:$D,'Publication Table'!K$7),
IF('Publication Table'!$C$5="All Cancelled Operations",
SUMIFS(AllPublicationData!$F:$F,AllPublicationData!$A:$A,'Publication Table'!$B181,AllPublicationData!$B:$B,'Publication Table'!$C$4,AllPublicationData!$D:$D,'Publication Table'!K$7),
IF('Publication Table'!$C$5="Operations cancelled by patient",
SUMIFS(AllPublicationData!$G:$G,AllPublicationData!$A:$A,'Publication Table'!$B181,AllPublicationData!$B:$B,'Publication Table'!$C$4,AllPublicationData!$D:$D,'Publication Table'!K$7),
IF('Publication Table'!$C$5="Operations cancelled for clinical reasons",
SUMIFS(AllPublicationData!$H:$H,AllPublicationData!$A:$A,'Publication Table'!$B181,AllPublicationData!$B:$B,'Publication Table'!$C$4,AllPublicationData!$D:$D,'Publication Table'!K$7),
IF('Publication Table'!$C$5="Operations cancelled for non-clinical/capacity reasons",
SUMIFS(AllPublicationData!$I:$I,AllPublicationData!$A:$A,'Publication Table'!$B181,AllPublicationData!$B:$B,'Publication Table'!$C$4,AllPublicationData!$D:$D,'Publication Table'!K$7),
IF('Publication Table'!$C$5="Cancellations for other reasons",
SUMIFS(AllPublicationData!$J:$J,AllPublicationData!$A:$A,'Publication Table'!$B181,AllPublicationData!$B:$B,'Publication Table'!$C$4,AllPublicationData!$D:$D,'Publication Table'!K$7)))))))+
IF(AND($C$4="NHS Scotland",$C$5="Total Operations"),
SUMIFS(AllPublicationData!$E:$E,AllPublicationData!$A:$A,'Publication Table'!$B181,AllPublicationData!$B:$B,'Publication Table'!K$7),
IF(AND($C$4="NHS Scotland",$C$5="All Cancelled Operations"),
SUMIFS(AllPublicationData!$F:$F,AllPublicationData!$A:$A,'Publication Table'!$B181,AllPublicationData!$B:$B,'Publication Table'!K$7),
IF(AND($C$4="NHS Scotland",$C$5="Operations cancelled by patient"),
SUMIFS(AllPublicationData!$G:$G,AllPublicationData!$A:$A,'Publication Table'!$B181,AllPublicationData!$B:$B,'Publication Table'!K$7),
IF(AND($C$4="NHS Scotland",$C$5="Operations cancelled for clinical reasons"),
SUMIFS(AllPublicationData!$H:$H,AllPublicationData!$A:$A,'Publication Table'!$B181,AllPublicationData!$B:$B,'Publication Table'!K$7),
IF(AND($C$4="NHS Scotland",$C$5="Operations cancelled for non-clinical/capacity reasons"),
SUMIFS(AllPublicationData!$I:$I,AllPublicationData!$A:$A,'Publication Table'!$B181,AllPublicationData!$B:$B,'Publication Table'!K$7),
IF(AND($C$4="NHS Scotland",$C$5="Cancellations for other reasons"),
SUMIFS(AllPublicationData!$J:$J,AllPublicationData!$A:$A,'Publication Table'!$B181,AllPublicationData!$B:$B,'Publication Table'!K$7)))))))</f>
        <v>0</v>
      </c>
      <c r="L181" s="90">
        <f>IF($C$5="Total Operations",
SUMIFS(AllPublicationData!$E:$E,AllPublicationData!$A:$A,'Publication Table'!$B181,AllPublicationData!$B:$B,'Publication Table'!$C$4,AllPublicationData!$D:$D,'Publication Table'!L$7),
IF('Publication Table'!$C$5="All Cancelled Operations",
SUMIFS(AllPublicationData!$F:$F,AllPublicationData!$A:$A,'Publication Table'!$B181,AllPublicationData!$B:$B,'Publication Table'!$C$4,AllPublicationData!$D:$D,'Publication Table'!L$7),
IF('Publication Table'!$C$5="Operations cancelled by patient",
SUMIFS(AllPublicationData!$G:$G,AllPublicationData!$A:$A,'Publication Table'!$B181,AllPublicationData!$B:$B,'Publication Table'!$C$4,AllPublicationData!$D:$D,'Publication Table'!L$7),
IF('Publication Table'!$C$5="Operations cancelled for clinical reasons",
SUMIFS(AllPublicationData!$H:$H,AllPublicationData!$A:$A,'Publication Table'!$B181,AllPublicationData!$B:$B,'Publication Table'!$C$4,AllPublicationData!$D:$D,'Publication Table'!L$7),
IF('Publication Table'!$C$5="Operations cancelled for non-clinical/capacity reasons",
SUMIFS(AllPublicationData!$I:$I,AllPublicationData!$A:$A,'Publication Table'!$B181,AllPublicationData!$B:$B,'Publication Table'!$C$4,AllPublicationData!$D:$D,'Publication Table'!L$7),
IF('Publication Table'!$C$5="Cancellations for other reasons",
SUMIFS(AllPublicationData!$J:$J,AllPublicationData!$A:$A,'Publication Table'!$B181,AllPublicationData!$B:$B,'Publication Table'!$C$4,AllPublicationData!$D:$D,'Publication Table'!L$7)))))))+
IF(AND($C$4="NHS Scotland",$C$5="Total Operations"),
SUMIFS(AllPublicationData!$E:$E,AllPublicationData!$A:$A,'Publication Table'!$B181,AllPublicationData!$B:$B,'Publication Table'!L$7),
IF(AND($C$4="NHS Scotland",$C$5="All Cancelled Operations"),
SUMIFS(AllPublicationData!$F:$F,AllPublicationData!$A:$A,'Publication Table'!$B181,AllPublicationData!$B:$B,'Publication Table'!L$7),
IF(AND($C$4="NHS Scotland",$C$5="Operations cancelled by patient"),
SUMIFS(AllPublicationData!$G:$G,AllPublicationData!$A:$A,'Publication Table'!$B181,AllPublicationData!$B:$B,'Publication Table'!L$7),
IF(AND($C$4="NHS Scotland",$C$5="Operations cancelled for clinical reasons"),
SUMIFS(AllPublicationData!$H:$H,AllPublicationData!$A:$A,'Publication Table'!$B181,AllPublicationData!$B:$B,'Publication Table'!L$7),
IF(AND($C$4="NHS Scotland",$C$5="Operations cancelled for non-clinical/capacity reasons"),
SUMIFS(AllPublicationData!$I:$I,AllPublicationData!$A:$A,'Publication Table'!$B181,AllPublicationData!$B:$B,'Publication Table'!L$7),
IF(AND($C$4="NHS Scotland",$C$5="Cancellations for other reasons"),
SUMIFS(AllPublicationData!$J:$J,AllPublicationData!$A:$A,'Publication Table'!$B181,AllPublicationData!$B:$B,'Publication Table'!L$7)))))))</f>
        <v>0</v>
      </c>
      <c r="M181" s="90">
        <f>IF($C$5="Total Operations",
SUMIFS(AllPublicationData!$E:$E,AllPublicationData!$A:$A,'Publication Table'!$B181,AllPublicationData!$B:$B,'Publication Table'!$C$4,AllPublicationData!$D:$D,'Publication Table'!M$7),
IF('Publication Table'!$C$5="All Cancelled Operations",
SUMIFS(AllPublicationData!$F:$F,AllPublicationData!$A:$A,'Publication Table'!$B181,AllPublicationData!$B:$B,'Publication Table'!$C$4,AllPublicationData!$D:$D,'Publication Table'!M$7),
IF('Publication Table'!$C$5="Operations cancelled by patient",
SUMIFS(AllPublicationData!$G:$G,AllPublicationData!$A:$A,'Publication Table'!$B181,AllPublicationData!$B:$B,'Publication Table'!$C$4,AllPublicationData!$D:$D,'Publication Table'!M$7),
IF('Publication Table'!$C$5="Operations cancelled for clinical reasons",
SUMIFS(AllPublicationData!$G:$G,AllPublicationData!$A:$A,'Publication Table'!$B181,AllPublicationData!$B:$B,'Publication Table'!$C$4,AllPublicationData!$D:$D,'Publication Table'!M$7),
IF('Publication Table'!$C$5="Operations cancelled for non-clinical/capacity reasons",
SUMIFS(AllPublicationData!$G:$G,AllPublicationData!$A:$A,'Publication Table'!$B181,AllPublicationData!$B:$B,'Publication Table'!$C$4,AllPublicationData!$D:$D,'Publication Table'!M$7),
IF('Publication Table'!$C$5="Cancellations for other reasons",
SUMIFS(AllPublicationData!$G:$G,AllPublicationData!$A:$A,'Publication Table'!$B181,AllPublicationData!$B:$B,'Publication Table'!$C$4,AllPublicationData!$D:$D,'Publication Table'!M$7)))))))+
IF(AND($C$4="NHS Scotland",$C$5="Total Operations"),
SUMIFS(AllPublicationData!$E:$E,AllPublicationData!$A:$A,'Publication Table'!$B181,AllPublicationData!$B:$B,'Publication Table'!M$7),
IF(AND($C$4="NHS Scotland",$C$5="All Cancelled Operations"),
SUMIFS(AllPublicationData!$F:$F,AllPublicationData!$A:$A,'Publication Table'!$B181,AllPublicationData!$B:$B,'Publication Table'!M$7),
IF(AND($C$4="NHS Scotland",$C$5="Operations cancelled by patient"),
SUMIFS(AllPublicationData!$G:$G,AllPublicationData!$A:$A,'Publication Table'!$B181,AllPublicationData!$B:$B,'Publication Table'!M$7),
IF(AND($C$4="NHS Scotland",$C$5="Operations cancelled for clinical reasons"),
SUMIFS(AllPublicationData!$H:$H,AllPublicationData!$A:$A,'Publication Table'!$B181,AllPublicationData!$B:$B,'Publication Table'!M$7),
IF(AND($C$4="NHS Scotland",$C$5="Operations cancelled for non-clinical/capacity reasons"),
SUMIFS(AllPublicationData!$I:$I,AllPublicationData!$A:$A,'Publication Table'!$B181,AllPublicationData!$B:$B,'Publication Table'!M$7),
IF(AND($C$4="NHS Scotland",$C$5="Cancellations for other reasons"),
SUMIFS(AllPublicationData!$J:$J,AllPublicationData!$A:$A,'Publication Table'!$B181,AllPublicationData!$B:$B,'Publication Table'!M$7)))))))</f>
        <v>0</v>
      </c>
      <c r="N181" s="90">
        <f>IF($C$5="Total Operations",
SUMIFS(AllPublicationData!$E:$E,AllPublicationData!$A:$A,'Publication Table'!$B181,AllPublicationData!$B:$B,'Publication Table'!$C$4,AllPublicationData!$D:$D,'Publication Table'!N$7),
IF('Publication Table'!$C$5="All Cancelled Operations",
SUMIFS(AllPublicationData!$F:$F,AllPublicationData!$A:$A,'Publication Table'!$B181,AllPublicationData!$B:$B,'Publication Table'!$C$4,AllPublicationData!$D:$D,'Publication Table'!N$7),
IF('Publication Table'!$C$5="Operations cancelled by patient",
SUMIFS(AllPublicationData!$G:$G,AllPublicationData!$A:$A,'Publication Table'!$B181,AllPublicationData!$B:$B,'Publication Table'!$C$4,AllPublicationData!$D:$D,'Publication Table'!N$7),
IF('Publication Table'!$C$5="Operations cancelled for clinical reasons",
SUMIFS(AllPublicationData!$G:$G,AllPublicationData!$A:$A,'Publication Table'!$B181,AllPublicationData!$B:$B,'Publication Table'!$C$4,AllPublicationData!$D:$D,'Publication Table'!N$7),
IF('Publication Table'!$C$5="Operations cancelled for non-clinical/capacity reasons",
SUMIFS(AllPublicationData!$G:$G,AllPublicationData!$A:$A,'Publication Table'!$B181,AllPublicationData!$B:$B,'Publication Table'!$C$4,AllPublicationData!$D:$D,'Publication Table'!N$7),
IF('Publication Table'!$C$5="Cancellations for other reasons",
SUMIFS(AllPublicationData!$G:$G,AllPublicationData!$A:$A,'Publication Table'!$B181,AllPublicationData!$B:$B,'Publication Table'!$C$4,AllPublicationData!$D:$D,'Publication Table'!N$7)))))))+
IF(AND($C$4="NHS Scotland",$C$5="Total Operations"),
SUMIFS(AllPublicationData!$E:$E,AllPublicationData!$A:$A,'Publication Table'!$B181,AllPublicationData!$B:$B,'Publication Table'!N$7),
IF(AND($C$4="NHS Scotland",$C$5="All Cancelled Operations"),
SUMIFS(AllPublicationData!$F:$F,AllPublicationData!$A:$A,'Publication Table'!$B181,AllPublicationData!$B:$B,'Publication Table'!N$7),
IF(AND($C$4="NHS Scotland",$C$5="Operations cancelled by patient"),
SUMIFS(AllPublicationData!$G:$G,AllPublicationData!$A:$A,'Publication Table'!$B181,AllPublicationData!$B:$B,'Publication Table'!N$7),
IF(AND($C$4="NHS Scotland",$C$5="Operations cancelled for clinical reasons"),
SUMIFS(AllPublicationData!$H:$H,AllPublicationData!$A:$A,'Publication Table'!$B181,AllPublicationData!$B:$B,'Publication Table'!N$7),
IF(AND($C$4="NHS Scotland",$C$5="Operations cancelled for non-clinical/capacity reasons"),
SUMIFS(AllPublicationData!$I:$I,AllPublicationData!$A:$A,'Publication Table'!$B181,AllPublicationData!$B:$B,'Publication Table'!N$7),
IF(AND($C$4="NHS Scotland",$C$5="Cancellations for other reasons"),
SUMIFS(AllPublicationData!$J:$J,AllPublicationData!$A:$A,'Publication Table'!$B181,AllPublicationData!$B:$B,'Publication Table'!N$7)))))))</f>
        <v>0</v>
      </c>
      <c r="O181" s="90">
        <f>IF($C$5="Total Operations",
SUMIFS(AllPublicationData!$E:$E,AllPublicationData!$A:$A,'Publication Table'!$B181,AllPublicationData!$B:$B,'Publication Table'!$C$4,AllPublicationData!$D:$D,'Publication Table'!O$7),
IF('Publication Table'!$C$5="All Cancelled Operations",
SUMIFS(AllPublicationData!$F:$F,AllPublicationData!$A:$A,'Publication Table'!$B181,AllPublicationData!$B:$B,'Publication Table'!$C$4,AllPublicationData!$D:$D,'Publication Table'!O$7),
IF('Publication Table'!$C$5="Operations cancelled by patient",
SUMIFS(AllPublicationData!$G:$G,AllPublicationData!$A:$A,'Publication Table'!$B181,AllPublicationData!$B:$B,'Publication Table'!$C$4,AllPublicationData!$D:$D,'Publication Table'!O$7),
IF('Publication Table'!$C$5="Operations cancelled for clinical reasons",
SUMIFS(AllPublicationData!$G:$G,AllPublicationData!$A:$A,'Publication Table'!$B181,AllPublicationData!$B:$B,'Publication Table'!$C$4,AllPublicationData!$D:$D,'Publication Table'!O$7),
IF('Publication Table'!$C$5="Operations cancelled for non-clinical/capacity reasons",
SUMIFS(AllPublicationData!$G:$G,AllPublicationData!$A:$A,'Publication Table'!$B181,AllPublicationData!$B:$B,'Publication Table'!$C$4,AllPublicationData!$D:$D,'Publication Table'!O$7),
IF('Publication Table'!$C$5="Cancellations for other reasons",
SUMIFS(AllPublicationData!$G:$G,AllPublicationData!$A:$A,'Publication Table'!$B181,AllPublicationData!$B:$B,'Publication Table'!$C$4,AllPublicationData!$D:$D,'Publication Table'!O$7)))))))+
IF(AND($C$4="NHS Scotland",$C$5="Total Operations"),
SUMIFS(AllPublicationData!$E:$E,AllPublicationData!$A:$A,'Publication Table'!$B181,AllPublicationData!$B:$B,'Publication Table'!O$7),
IF(AND($C$4="NHS Scotland",$C$5="All Cancelled Operations"),
SUMIFS(AllPublicationData!$F:$F,AllPublicationData!$A:$A,'Publication Table'!$B181,AllPublicationData!$B:$B,'Publication Table'!O$7),
IF(AND($C$4="NHS Scotland",$C$5="Operations cancelled by patient"),
SUMIFS(AllPublicationData!$G:$G,AllPublicationData!$A:$A,'Publication Table'!$B181,AllPublicationData!$B:$B,'Publication Table'!O$7),
IF(AND($C$4="NHS Scotland",$C$5="Operations cancelled for clinical reasons"),
SUMIFS(AllPublicationData!$H:$H,AllPublicationData!$A:$A,'Publication Table'!$B181,AllPublicationData!$B:$B,'Publication Table'!O$7),
IF(AND($C$4="NHS Scotland",$C$5="Operations cancelled for non-clinical/capacity reasons"),
SUMIFS(AllPublicationData!$I:$I,AllPublicationData!$A:$A,'Publication Table'!$B181,AllPublicationData!$B:$B,'Publication Table'!O$7),
IF(AND($C$4="NHS Scotland",$C$5="Cancellations for other reasons"),
SUMIFS(AllPublicationData!$J:$J,AllPublicationData!$A:$A,'Publication Table'!$B181,AllPublicationData!$B:$B,'Publication Table'!O$7)))))))</f>
        <v>0</v>
      </c>
      <c r="P181" s="90">
        <f>IF($C$5="Total Operations",
SUMIFS(AllPublicationData!$E:$E,AllPublicationData!$A:$A,'Publication Table'!$B181,AllPublicationData!$B:$B,'Publication Table'!$C$4,AllPublicationData!$D:$D,'Publication Table'!P$7),
IF('Publication Table'!$C$5="All Cancelled Operations",
SUMIFS(AllPublicationData!$F:$F,AllPublicationData!$A:$A,'Publication Table'!$B181,AllPublicationData!$B:$B,'Publication Table'!$C$4,AllPublicationData!$D:$D,'Publication Table'!P$7),
IF('Publication Table'!$C$5="Operations cancelled by patient",
SUMIFS(AllPublicationData!$G:$G,AllPublicationData!$A:$A,'Publication Table'!$B181,AllPublicationData!$B:$B,'Publication Table'!$C$4,AllPublicationData!$D:$D,'Publication Table'!P$7),
IF('Publication Table'!$C$5="Operations cancelled for clinical reasons",
SUMIFS(AllPublicationData!$G:$G,AllPublicationData!$A:$A,'Publication Table'!$B181,AllPublicationData!$B:$B,'Publication Table'!$C$4,AllPublicationData!$D:$D,'Publication Table'!P$7),
IF('Publication Table'!$C$5="Operations cancelled for non-clinical/capacity reasons",
SUMIFS(AllPublicationData!$G:$G,AllPublicationData!$A:$A,'Publication Table'!$B181,AllPublicationData!$B:$B,'Publication Table'!$C$4,AllPublicationData!$D:$D,'Publication Table'!P$7),
IF('Publication Table'!$C$5="Cancellations for other reasons",
SUMIFS(AllPublicationData!$G:$G,AllPublicationData!$A:$A,'Publication Table'!$B181,AllPublicationData!$B:$B,'Publication Table'!$C$4,AllPublicationData!$D:$D,'Publication Table'!P$7)))))))+
IF(AND($C$4="NHS Scotland",$C$5="Total Operations"),
SUMIFS(AllPublicationData!$E:$E,AllPublicationData!$A:$A,'Publication Table'!$B181,AllPublicationData!$B:$B,'Publication Table'!P$7),
IF(AND($C$4="NHS Scotland",$C$5="All Cancelled Operations"),
SUMIFS(AllPublicationData!$F:$F,AllPublicationData!$A:$A,'Publication Table'!$B181,AllPublicationData!$B:$B,'Publication Table'!P$7),
IF(AND($C$4="NHS Scotland",$C$5="Operations cancelled by patient"),
SUMIFS(AllPublicationData!$G:$G,AllPublicationData!$A:$A,'Publication Table'!$B181,AllPublicationData!$B:$B,'Publication Table'!P$7),
IF(AND($C$4="NHS Scotland",$C$5="Operations cancelled for clinical reasons"),
SUMIFS(AllPublicationData!$H:$H,AllPublicationData!$A:$A,'Publication Table'!$B181,AllPublicationData!$B:$B,'Publication Table'!P$7),
IF(AND($C$4="NHS Scotland",$C$5="Operations cancelled for non-clinical/capacity reasons"),
SUMIFS(AllPublicationData!$I:$I,AllPublicationData!$A:$A,'Publication Table'!$B181,AllPublicationData!$B:$B,'Publication Table'!P$7),
IF(AND($C$4="NHS Scotland",$C$5="Cancellations for other reasons"),
SUMIFS(AllPublicationData!$J:$J,AllPublicationData!$A:$A,'Publication Table'!$B181,AllPublicationData!$B:$B,'Publication Table'!P$7)))))))</f>
        <v>0</v>
      </c>
      <c r="Q181" s="90">
        <f>IF($C$5="Total Operations",
SUMIFS(AllPublicationData!$E:$E,AllPublicationData!$A:$A,'Publication Table'!$B181,AllPublicationData!$B:$B,'Publication Table'!$C$4,AllPublicationData!$D:$D,'Publication Table'!Q$7),
IF('Publication Table'!$C$5="All Cancelled Operations",
SUMIFS(AllPublicationData!$F:$F,AllPublicationData!$A:$A,'Publication Table'!$B181,AllPublicationData!$B:$B,'Publication Table'!$C$4,AllPublicationData!$D:$D,'Publication Table'!Q$7),
IF('Publication Table'!$C$5="Operations cancelled by patient",
SUMIFS(AllPublicationData!$G:$G,AllPublicationData!$A:$A,'Publication Table'!$B181,AllPublicationData!$B:$B,'Publication Table'!$C$4,AllPublicationData!$D:$D,'Publication Table'!Q$7),
IF('Publication Table'!$C$5="Operations cancelled for clinical reasons",
SUMIFS(AllPublicationData!$G:$G,AllPublicationData!$A:$A,'Publication Table'!$B181,AllPublicationData!$B:$B,'Publication Table'!$C$4,AllPublicationData!$D:$D,'Publication Table'!Q$7),
IF('Publication Table'!$C$5="Operations cancelled for non-clinical/capacity reasons",
SUMIFS(AllPublicationData!$G:$G,AllPublicationData!$A:$A,'Publication Table'!$B181,AllPublicationData!$B:$B,'Publication Table'!$C$4,AllPublicationData!$D:$D,'Publication Table'!Q$7),
IF('Publication Table'!$C$5="Cancellations for other reasons",
SUMIFS(AllPublicationData!$G:$G,AllPublicationData!$A:$A,'Publication Table'!$B181,AllPublicationData!$B:$B,'Publication Table'!$C$4,AllPublicationData!$D:$D,'Publication Table'!Q$7)))))))+
IF(AND($C$4="NHS Scotland",$C$5="Total Operations"),
SUMIFS(AllPublicationData!$E:$E,AllPublicationData!$A:$A,'Publication Table'!$B181,AllPublicationData!$B:$B,'Publication Table'!Q$7),
IF(AND($C$4="NHS Scotland",$C$5="All Cancelled Operations"),
SUMIFS(AllPublicationData!$F:$F,AllPublicationData!$A:$A,'Publication Table'!$B181,AllPublicationData!$B:$B,'Publication Table'!Q$7),
IF(AND($C$4="NHS Scotland",$C$5="Operations cancelled by patient"),
SUMIFS(AllPublicationData!$G:$G,AllPublicationData!$A:$A,'Publication Table'!$B181,AllPublicationData!$B:$B,'Publication Table'!Q$7),
IF(AND($C$4="NHS Scotland",$C$5="Operations cancelled for clinical reasons"),
SUMIFS(AllPublicationData!$H:$H,AllPublicationData!$A:$A,'Publication Table'!$B181,AllPublicationData!$B:$B,'Publication Table'!Q$7),
IF(AND($C$4="NHS Scotland",$C$5="Operations cancelled for non-clinical/capacity reasons"),
SUMIFS(AllPublicationData!$I:$I,AllPublicationData!$A:$A,'Publication Table'!$B181,AllPublicationData!$B:$B,'Publication Table'!Q$7),
IF(AND($C$4="NHS Scotland",$C$5="Cancellations for other reasons"),
SUMIFS(AllPublicationData!$J:$J,AllPublicationData!$A:$A,'Publication Table'!$B181,AllPublicationData!$B:$B,'Publication Table'!Q$7)))))))</f>
        <v>0</v>
      </c>
      <c r="R181" s="90">
        <f>IF($C$5="Total Operations",
SUMIFS(AllPublicationData!$E:$E,AllPublicationData!$A:$A,'Publication Table'!$B181,AllPublicationData!$B:$B,'Publication Table'!$C$4,AllPublicationData!$D:$D,'Publication Table'!R$7),
IF('Publication Table'!$C$5="All Cancelled Operations",
SUMIFS(AllPublicationData!$F:$F,AllPublicationData!$A:$A,'Publication Table'!$B181,AllPublicationData!$B:$B,'Publication Table'!$C$4,AllPublicationData!$D:$D,'Publication Table'!R$7),
IF('Publication Table'!$C$5="Operations cancelled by patient",
SUMIFS(AllPublicationData!$G:$G,AllPublicationData!$A:$A,'Publication Table'!$B181,AllPublicationData!$B:$B,'Publication Table'!$C$4,AllPublicationData!$D:$D,'Publication Table'!R$7),
IF('Publication Table'!$C$5="Operations cancelled for clinical reasons",
SUMIFS(AllPublicationData!$G:$G,AllPublicationData!$A:$A,'Publication Table'!$B181,AllPublicationData!$B:$B,'Publication Table'!$C$4,AllPublicationData!$D:$D,'Publication Table'!R$7),
IF('Publication Table'!$C$5="Operations cancelled for non-clinical/capacity reasons",
SUMIFS(AllPublicationData!$G:$G,AllPublicationData!$A:$A,'Publication Table'!$B181,AllPublicationData!$B:$B,'Publication Table'!$C$4,AllPublicationData!$D:$D,'Publication Table'!R$7),
IF('Publication Table'!$C$5="Cancellations for other reasons",
SUMIFS(AllPublicationData!$G:$G,AllPublicationData!$A:$A,'Publication Table'!$B181,AllPublicationData!$B:$B,'Publication Table'!$C$4,AllPublicationData!$D:$D,'Publication Table'!R$7)))))))+
IF(AND($C$4="NHS Scotland",$C$5="Total Operations"),
SUMIFS(AllPublicationData!$E:$E,AllPublicationData!$A:$A,'Publication Table'!$B181,AllPublicationData!$B:$B,'Publication Table'!R$7),
IF(AND($C$4="NHS Scotland",$C$5="All Cancelled Operations"),
SUMIFS(AllPublicationData!$F:$F,AllPublicationData!$A:$A,'Publication Table'!$B181,AllPublicationData!$B:$B,'Publication Table'!R$7),
IF(AND($C$4="NHS Scotland",$C$5="Operations cancelled by patient"),
SUMIFS(AllPublicationData!$G:$G,AllPublicationData!$A:$A,'Publication Table'!$B181,AllPublicationData!$B:$B,'Publication Table'!R$7),
IF(AND($C$4="NHS Scotland",$C$5="Operations cancelled for clinical reasons"),
SUMIFS(AllPublicationData!$H:$H,AllPublicationData!$A:$A,'Publication Table'!$B181,AllPublicationData!$B:$B,'Publication Table'!R$7),
IF(AND($C$4="NHS Scotland",$C$5="Operations cancelled for non-clinical/capacity reasons"),
SUMIFS(AllPublicationData!$I:$I,AllPublicationData!$A:$A,'Publication Table'!$B181,AllPublicationData!$B:$B,'Publication Table'!R$7),
IF(AND($C$4="NHS Scotland",$C$5="Cancellations for other reasons"),
SUMIFS(AllPublicationData!$J:$J,AllPublicationData!$A:$A,'Publication Table'!$B181,AllPublicationData!$B:$B,'Publication Table'!R$7)))))))</f>
        <v>0</v>
      </c>
    </row>
    <row r="182" spans="3:18" x14ac:dyDescent="0.35">
      <c r="C182" s="81">
        <f>IF($C$5="Total Operations",
SUMIFS(AllPublicationData!$E:$E,AllPublicationData!$A:$A,'Publication Table'!$B182,AllPublicationData!$B:$B,'Publication Table'!$C$4),
IF('Publication Table'!$C$5="All Cancelled Operations",
SUMIFS(AllPublicationData!$F:$F,AllPublicationData!$A:$A,'Publication Table'!$B182,AllPublicationData!$B:$B,'Publication Table'!$C$4),
IF('Publication Table'!$C$5="Operations cancelled by patient",
SUMIFS(AllPublicationData!$G:$G,AllPublicationData!$A:$A,'Publication Table'!$B182,AllPublicationData!$B:$B,'Publication Table'!$C$4),
IF('Publication Table'!$C$5="Operations cancelled for clinical reasons",
SUMIFS(AllPublicationData!$H:$H,AllPublicationData!$A:$A,'Publication Table'!$B182,AllPublicationData!$B:$B,'Publication Table'!$C$4),
IF('Publication Table'!$C$5="Operations cancelled for non-clinical/capacity reasons",
SUMIFS(AllPublicationData!$I:$I,AllPublicationData!$A:$A,'Publication Table'!$B182,AllPublicationData!$B:$B,'Publication Table'!$C$4),
IF('Publication Table'!$C$5="Cancellations for other reasons",
SUMIFS(AllPublicationData!$J:$J,AllPublicationData!$A:$A,'Publication Table'!$B182,AllPublicationData!$B:$B,'Publication Table'!$C$4)))))))+
IF(AND($C$4="NHS Scotland",$C$5="Total Operations"),
SUMIFS(AllPublicationData!$E:$E,AllPublicationData!$A:$A,'Publication Table'!$B182),
IF(AND($C$4="NHS Scotland",$C$5="All Cancelled Operations"),
SUMIFS(AllPublicationData!$F:$F,AllPublicationData!$A:$A,'Publication Table'!$B182),
IF(AND($C$4="NHS Scotland",$C$5="Operations cancelled by patient"),
SUMIFS(AllPublicationData!$G:$G,AllPublicationData!$A:$A,'Publication Table'!$B182),
IF(AND($C$4="NHS Scotland",$C$5="Operations cancelled for clinical reasons"),
SUMIFS(AllPublicationData!$H:$H,AllPublicationData!$A:$A,'Publication Table'!$B182),
IF(AND($C$4="NHS Scotland",$C$5="Operations cancelled for non-clinical/capacity reasons"),
SUMIFS(AllPublicationData!$I:$I,AllPublicationData!$A:$A,'Publication Table'!$B182),
IF(AND($C$4="NHS Scotland",$C$5="Cancellations for other reasons"),
SUMIFS(AllPublicationData!$J:$J,AllPublicationData!$A:$A,'Publication Table'!$B182)))))))</f>
        <v>0</v>
      </c>
      <c r="D182" s="90">
        <f>IF($C$5="Total Operations",
SUMIFS(AllPublicationData!$E:$E,AllPublicationData!$A:$A,'Publication Table'!$B182,AllPublicationData!$B:$B,'Publication Table'!$C$4,AllPublicationData!$D:$D,'Publication Table'!D$7),
IF('Publication Table'!$C$5="All Cancelled Operations",
SUMIFS(AllPublicationData!$F:$F,AllPublicationData!$A:$A,'Publication Table'!$B182,AllPublicationData!$B:$B,'Publication Table'!$C$4,AllPublicationData!$D:$D,'Publication Table'!D$7),
IF('Publication Table'!$C$5="Operations cancelled by patient",
SUMIFS(AllPublicationData!$G:$G,AllPublicationData!$A:$A,'Publication Table'!$B182,AllPublicationData!$B:$B,'Publication Table'!$C$4,AllPublicationData!$D:$D,'Publication Table'!D$7),
IF('Publication Table'!$C$5="Operations cancelled for clinical reasons",
SUMIFS(AllPublicationData!$H:$H,AllPublicationData!$A:$A,'Publication Table'!$B182,AllPublicationData!$B:$B,'Publication Table'!$C$4,AllPublicationData!$D:$D,'Publication Table'!D$7),
IF('Publication Table'!$C$5="Operations cancelled for non-clinical/capacity reasons",
SUMIFS(AllPublicationData!$I:$I,AllPublicationData!$A:$A,'Publication Table'!$B182,AllPublicationData!$B:$B,'Publication Table'!$C$4,AllPublicationData!$D:$D,'Publication Table'!D$7),
IF('Publication Table'!$C$5="Cancellations for other reasons",
SUMIFS(AllPublicationData!$J:$J,AllPublicationData!$A:$A,'Publication Table'!$B182,AllPublicationData!$B:$B,'Publication Table'!$C$4,AllPublicationData!$D:$D,'Publication Table'!D$7)))))))+
IF(AND($C$4="NHS Scotland",$C$5="Total Operations"),
SUMIFS(AllPublicationData!$E:$E,AllPublicationData!$A:$A,'Publication Table'!$B182,AllPublicationData!$B:$B,'Publication Table'!D$7),
IF(AND($C$4="NHS Scotland",$C$5="All Cancelled Operations"),
SUMIFS(AllPublicationData!$F:$F,AllPublicationData!$A:$A,'Publication Table'!$B182,AllPublicationData!$B:$B,'Publication Table'!D$7),
IF(AND($C$4="NHS Scotland",$C$5="Operations cancelled by patient"),
SUMIFS(AllPublicationData!$G:$G,AllPublicationData!$A:$A,'Publication Table'!$B182,AllPublicationData!$B:$B,'Publication Table'!D$7),
IF(AND($C$4="NHS Scotland",$C$5="Operations cancelled for clinical reasons"),
SUMIFS(AllPublicationData!$H:$H,AllPublicationData!$A:$A,'Publication Table'!$B182,AllPublicationData!$B:$B,'Publication Table'!D$7),
IF(AND($C$4="NHS Scotland",$C$5="Operations cancelled for non-clinical/capacity reasons"),
SUMIFS(AllPublicationData!$I:$I,AllPublicationData!$A:$A,'Publication Table'!$B182,AllPublicationData!$B:$B,'Publication Table'!D$7),
IF(AND($C$4="NHS Scotland",$C$5="Cancellations for other reasons"),
SUMIFS(AllPublicationData!$J:$J,AllPublicationData!$A:$A,'Publication Table'!$B182,AllPublicationData!$B:$B,'Publication Table'!D$7)))))))</f>
        <v>0</v>
      </c>
      <c r="E182" s="90">
        <f>IF($C$5="Total Operations",
SUMIFS(AllPublicationData!$E:$E,AllPublicationData!$A:$A,'Publication Table'!$B182,AllPublicationData!$B:$B,'Publication Table'!$C$4,AllPublicationData!$D:$D,'Publication Table'!E$7),
IF('Publication Table'!$C$5="All Cancelled Operations",
SUMIFS(AllPublicationData!$F:$F,AllPublicationData!$A:$A,'Publication Table'!$B182,AllPublicationData!$B:$B,'Publication Table'!$C$4,AllPublicationData!$D:$D,'Publication Table'!E$7),
IF('Publication Table'!$C$5="Operations cancelled by patient",
SUMIFS(AllPublicationData!$G:$G,AllPublicationData!$A:$A,'Publication Table'!$B182,AllPublicationData!$B:$B,'Publication Table'!$C$4,AllPublicationData!$D:$D,'Publication Table'!E$7),
IF('Publication Table'!$C$5="Operations cancelled for clinical reasons",
SUMIFS(AllPublicationData!$H:$H,AllPublicationData!$A:$A,'Publication Table'!$B182,AllPublicationData!$B:$B,'Publication Table'!$C$4,AllPublicationData!$D:$D,'Publication Table'!E$7),
IF('Publication Table'!$C$5="Operations cancelled for non-clinical/capacity reasons",
SUMIFS(AllPublicationData!$I:$I,AllPublicationData!$A:$A,'Publication Table'!$B182,AllPublicationData!$B:$B,'Publication Table'!$C$4,AllPublicationData!$D:$D,'Publication Table'!E$7),
IF('Publication Table'!$C$5="Cancellations for other reasons",
SUMIFS(AllPublicationData!$J:$J,AllPublicationData!$A:$A,'Publication Table'!$B182,AllPublicationData!$B:$B,'Publication Table'!$C$4,AllPublicationData!$D:$D,'Publication Table'!E$7)))))))+
IF(AND($C$4="NHS Scotland",$C$5="Total Operations"),
SUMIFS(AllPublicationData!$E:$E,AllPublicationData!$A:$A,'Publication Table'!$B182,AllPublicationData!$B:$B,'Publication Table'!E$7),
IF(AND($C$4="NHS Scotland",$C$5="All Cancelled Operations"),
SUMIFS(AllPublicationData!$F:$F,AllPublicationData!$A:$A,'Publication Table'!$B182,AllPublicationData!$B:$B,'Publication Table'!E$7),
IF(AND($C$4="NHS Scotland",$C$5="Operations cancelled by patient"),
SUMIFS(AllPublicationData!$G:$G,AllPublicationData!$A:$A,'Publication Table'!$B182,AllPublicationData!$B:$B,'Publication Table'!E$7),
IF(AND($C$4="NHS Scotland",$C$5="Operations cancelled for clinical reasons"),
SUMIFS(AllPublicationData!$H:$H,AllPublicationData!$A:$A,'Publication Table'!$B182,AllPublicationData!$B:$B,'Publication Table'!E$7),
IF(AND($C$4="NHS Scotland",$C$5="Operations cancelled for non-clinical/capacity reasons"),
SUMIFS(AllPublicationData!$I:$I,AllPublicationData!$A:$A,'Publication Table'!$B182,AllPublicationData!$B:$B,'Publication Table'!E$7),
IF(AND($C$4="NHS Scotland",$C$5="Cancellations for other reasons"),
SUMIFS(AllPublicationData!$J:$J,AllPublicationData!$A:$A,'Publication Table'!$B182,AllPublicationData!$B:$B,'Publication Table'!E$7)))))))</f>
        <v>0</v>
      </c>
      <c r="F182" s="90">
        <f>IF($C$5="Total Operations",
SUMIFS(AllPublicationData!$E:$E,AllPublicationData!$A:$A,'Publication Table'!$B182,AllPublicationData!$B:$B,'Publication Table'!$C$4,AllPublicationData!$D:$D,'Publication Table'!F$7),
IF('Publication Table'!$C$5="All Cancelled Operations",
SUMIFS(AllPublicationData!$F:$F,AllPublicationData!$A:$A,'Publication Table'!$B182,AllPublicationData!$B:$B,'Publication Table'!$C$4,AllPublicationData!$D:$D,'Publication Table'!F$7),
IF('Publication Table'!$C$5="Operations cancelled by patient",
SUMIFS(AllPublicationData!$G:$G,AllPublicationData!$A:$A,'Publication Table'!$B182,AllPublicationData!$B:$B,'Publication Table'!$C$4,AllPublicationData!$D:$D,'Publication Table'!F$7),
IF('Publication Table'!$C$5="Operations cancelled for clinical reasons",
SUMIFS(AllPublicationData!$H:$H,AllPublicationData!$A:$A,'Publication Table'!$B182,AllPublicationData!$B:$B,'Publication Table'!$C$4,AllPublicationData!$D:$D,'Publication Table'!F$7),
IF('Publication Table'!$C$5="Operations cancelled for non-clinical/capacity reasons",
SUMIFS(AllPublicationData!$I:$I,AllPublicationData!$A:$A,'Publication Table'!$B182,AllPublicationData!$B:$B,'Publication Table'!$C$4,AllPublicationData!$D:$D,'Publication Table'!F$7),
IF('Publication Table'!$C$5="Cancellations for other reasons",
SUMIFS(AllPublicationData!$J:$J,AllPublicationData!$A:$A,'Publication Table'!$B182,AllPublicationData!$B:$B,'Publication Table'!$C$4,AllPublicationData!$D:$D,'Publication Table'!F$7)))))))+
IF(AND($C$4="NHS Scotland",$C$5="Total Operations"),
SUMIFS(AllPublicationData!$E:$E,AllPublicationData!$A:$A,'Publication Table'!$B182,AllPublicationData!$B:$B,'Publication Table'!F$7),
IF(AND($C$4="NHS Scotland",$C$5="All Cancelled Operations"),
SUMIFS(AllPublicationData!$F:$F,AllPublicationData!$A:$A,'Publication Table'!$B182,AllPublicationData!$B:$B,'Publication Table'!F$7),
IF(AND($C$4="NHS Scotland",$C$5="Operations cancelled by patient"),
SUMIFS(AllPublicationData!$G:$G,AllPublicationData!$A:$A,'Publication Table'!$B182,AllPublicationData!$B:$B,'Publication Table'!F$7),
IF(AND($C$4="NHS Scotland",$C$5="Operations cancelled for clinical reasons"),
SUMIFS(AllPublicationData!$H:$H,AllPublicationData!$A:$A,'Publication Table'!$B182,AllPublicationData!$B:$B,'Publication Table'!F$7),
IF(AND($C$4="NHS Scotland",$C$5="Operations cancelled for non-clinical/capacity reasons"),
SUMIFS(AllPublicationData!$I:$I,AllPublicationData!$A:$A,'Publication Table'!$B182,AllPublicationData!$B:$B,'Publication Table'!F$7),
IF(AND($C$4="NHS Scotland",$C$5="Cancellations for other reasons"),
SUMIFS(AllPublicationData!$J:$J,AllPublicationData!$A:$A,'Publication Table'!$B182,AllPublicationData!$B:$B,'Publication Table'!F$7)))))))</f>
        <v>0</v>
      </c>
      <c r="G182" s="90">
        <f>IF($C$5="Total Operations",
SUMIFS(AllPublicationData!$E:$E,AllPublicationData!$A:$A,'Publication Table'!$B182,AllPublicationData!$B:$B,'Publication Table'!$C$4,AllPublicationData!$D:$D,'Publication Table'!G$7),
IF('Publication Table'!$C$5="All Cancelled Operations",
SUMIFS(AllPublicationData!$F:$F,AllPublicationData!$A:$A,'Publication Table'!$B182,AllPublicationData!$B:$B,'Publication Table'!$C$4,AllPublicationData!$D:$D,'Publication Table'!G$7),
IF('Publication Table'!$C$5="Operations cancelled by patient",
SUMIFS(AllPublicationData!$G:$G,AllPublicationData!$A:$A,'Publication Table'!$B182,AllPublicationData!$B:$B,'Publication Table'!$C$4,AllPublicationData!$D:$D,'Publication Table'!G$7),
IF('Publication Table'!$C$5="Operations cancelled for clinical reasons",
SUMIFS(AllPublicationData!$H:$H,AllPublicationData!$A:$A,'Publication Table'!$B182,AllPublicationData!$B:$B,'Publication Table'!$C$4,AllPublicationData!$D:$D,'Publication Table'!G$7),
IF('Publication Table'!$C$5="Operations cancelled for non-clinical/capacity reasons",
SUMIFS(AllPublicationData!$I:$I,AllPublicationData!$A:$A,'Publication Table'!$B182,AllPublicationData!$B:$B,'Publication Table'!$C$4,AllPublicationData!$D:$D,'Publication Table'!G$7),
IF('Publication Table'!$C$5="Cancellations for other reasons",
SUMIFS(AllPublicationData!$J:$J,AllPublicationData!$A:$A,'Publication Table'!$B182,AllPublicationData!$B:$B,'Publication Table'!$C$4,AllPublicationData!$D:$D,'Publication Table'!G$7)))))))+
IF(AND($C$4="NHS Scotland",$C$5="Total Operations"),
SUMIFS(AllPublicationData!$E:$E,AllPublicationData!$A:$A,'Publication Table'!$B182,AllPublicationData!$B:$B,'Publication Table'!G$7),
IF(AND($C$4="NHS Scotland",$C$5="All Cancelled Operations"),
SUMIFS(AllPublicationData!$F:$F,AllPublicationData!$A:$A,'Publication Table'!$B182,AllPublicationData!$B:$B,'Publication Table'!G$7),
IF(AND($C$4="NHS Scotland",$C$5="Operations cancelled by patient"),
SUMIFS(AllPublicationData!$G:$G,AllPublicationData!$A:$A,'Publication Table'!$B182,AllPublicationData!$B:$B,'Publication Table'!G$7),
IF(AND($C$4="NHS Scotland",$C$5="Operations cancelled for clinical reasons"),
SUMIFS(AllPublicationData!$H:$H,AllPublicationData!$A:$A,'Publication Table'!$B182,AllPublicationData!$B:$B,'Publication Table'!G$7),
IF(AND($C$4="NHS Scotland",$C$5="Operations cancelled for non-clinical/capacity reasons"),
SUMIFS(AllPublicationData!$I:$I,AllPublicationData!$A:$A,'Publication Table'!$B182,AllPublicationData!$B:$B,'Publication Table'!G$7),
IF(AND($C$4="NHS Scotland",$C$5="Cancellations for other reasons"),
SUMIFS(AllPublicationData!$J:$J,AllPublicationData!$A:$A,'Publication Table'!$B182,AllPublicationData!$B:$B,'Publication Table'!G$7)))))))</f>
        <v>0</v>
      </c>
      <c r="H182" s="90">
        <f>IF($C$5="Total Operations",
SUMIFS(AllPublicationData!$E:$E,AllPublicationData!$A:$A,'Publication Table'!$B182,AllPublicationData!$B:$B,'Publication Table'!$C$4,AllPublicationData!$D:$D,'Publication Table'!H$7),
IF('Publication Table'!$C$5="All Cancelled Operations",
SUMIFS(AllPublicationData!$F:$F,AllPublicationData!$A:$A,'Publication Table'!$B182,AllPublicationData!$B:$B,'Publication Table'!$C$4,AllPublicationData!$D:$D,'Publication Table'!H$7),
IF('Publication Table'!$C$5="Operations cancelled by patient",
SUMIFS(AllPublicationData!$G:$G,AllPublicationData!$A:$A,'Publication Table'!$B182,AllPublicationData!$B:$B,'Publication Table'!$C$4,AllPublicationData!$D:$D,'Publication Table'!H$7),
IF('Publication Table'!$C$5="Operations cancelled for clinical reasons",
SUMIFS(AllPublicationData!$H:$H,AllPublicationData!$A:$A,'Publication Table'!$B182,AllPublicationData!$B:$B,'Publication Table'!$C$4,AllPublicationData!$D:$D,'Publication Table'!H$7),
IF('Publication Table'!$C$5="Operations cancelled for non-clinical/capacity reasons",
SUMIFS(AllPublicationData!$I:$I,AllPublicationData!$A:$A,'Publication Table'!$B182,AllPublicationData!$B:$B,'Publication Table'!$C$4,AllPublicationData!$D:$D,'Publication Table'!H$7),
IF('Publication Table'!$C$5="Cancellations for other reasons",
SUMIFS(AllPublicationData!$J:$J,AllPublicationData!$A:$A,'Publication Table'!$B182,AllPublicationData!$B:$B,'Publication Table'!$C$4,AllPublicationData!$D:$D,'Publication Table'!H$7)))))))+
IF(AND($C$4="NHS Scotland",$C$5="Total Operations"),
SUMIFS(AllPublicationData!$E:$E,AllPublicationData!$A:$A,'Publication Table'!$B182,AllPublicationData!$B:$B,'Publication Table'!H$7),
IF(AND($C$4="NHS Scotland",$C$5="All Cancelled Operations"),
SUMIFS(AllPublicationData!$F:$F,AllPublicationData!$A:$A,'Publication Table'!$B182,AllPublicationData!$B:$B,'Publication Table'!H$7),
IF(AND($C$4="NHS Scotland",$C$5="Operations cancelled by patient"),
SUMIFS(AllPublicationData!$G:$G,AllPublicationData!$A:$A,'Publication Table'!$B182,AllPublicationData!$B:$B,'Publication Table'!H$7),
IF(AND($C$4="NHS Scotland",$C$5="Operations cancelled for clinical reasons"),
SUMIFS(AllPublicationData!$H:$H,AllPublicationData!$A:$A,'Publication Table'!$B182,AllPublicationData!$B:$B,'Publication Table'!H$7),
IF(AND($C$4="NHS Scotland",$C$5="Operations cancelled for non-clinical/capacity reasons"),
SUMIFS(AllPublicationData!$I:$I,AllPublicationData!$A:$A,'Publication Table'!$B182,AllPublicationData!$B:$B,'Publication Table'!H$7),
IF(AND($C$4="NHS Scotland",$C$5="Cancellations for other reasons"),
SUMIFS(AllPublicationData!$J:$J,AllPublicationData!$A:$A,'Publication Table'!$B182,AllPublicationData!$B:$B,'Publication Table'!H$7)))))))</f>
        <v>0</v>
      </c>
      <c r="I182" s="90">
        <f>IF($C$5="Total Operations",
SUMIFS(AllPublicationData!$E:$E,AllPublicationData!$A:$A,'Publication Table'!$B182,AllPublicationData!$B:$B,'Publication Table'!$C$4,AllPublicationData!$D:$D,'Publication Table'!I$7),
IF('Publication Table'!$C$5="All Cancelled Operations",
SUMIFS(AllPublicationData!$F:$F,AllPublicationData!$A:$A,'Publication Table'!$B182,AllPublicationData!$B:$B,'Publication Table'!$C$4,AllPublicationData!$D:$D,'Publication Table'!I$7),
IF('Publication Table'!$C$5="Operations cancelled by patient",
SUMIFS(AllPublicationData!$G:$G,AllPublicationData!$A:$A,'Publication Table'!$B182,AllPublicationData!$B:$B,'Publication Table'!$C$4,AllPublicationData!$D:$D,'Publication Table'!I$7),
IF('Publication Table'!$C$5="Operations cancelled for clinical reasons",
SUMIFS(AllPublicationData!$H:$H,AllPublicationData!$A:$A,'Publication Table'!$B182,AllPublicationData!$B:$B,'Publication Table'!$C$4,AllPublicationData!$D:$D,'Publication Table'!I$7),
IF('Publication Table'!$C$5="Operations cancelled for non-clinical/capacity reasons",
SUMIFS(AllPublicationData!$I:$I,AllPublicationData!$A:$A,'Publication Table'!$B182,AllPublicationData!$B:$B,'Publication Table'!$C$4,AllPublicationData!$D:$D,'Publication Table'!I$7),
IF('Publication Table'!$C$5="Cancellations for other reasons",
SUMIFS(AllPublicationData!$J:$J,AllPublicationData!$A:$A,'Publication Table'!$B182,AllPublicationData!$B:$B,'Publication Table'!$C$4,AllPublicationData!$D:$D,'Publication Table'!I$7)))))))+
IF(AND($C$4="NHS Scotland",$C$5="Total Operations"),
SUMIFS(AllPublicationData!$E:$E,AllPublicationData!$A:$A,'Publication Table'!$B182,AllPublicationData!$B:$B,'Publication Table'!I$7),
IF(AND($C$4="NHS Scotland",$C$5="All Cancelled Operations"),
SUMIFS(AllPublicationData!$F:$F,AllPublicationData!$A:$A,'Publication Table'!$B182,AllPublicationData!$B:$B,'Publication Table'!I$7),
IF(AND($C$4="NHS Scotland",$C$5="Operations cancelled by patient"),
SUMIFS(AllPublicationData!$G:$G,AllPublicationData!$A:$A,'Publication Table'!$B182,AllPublicationData!$B:$B,'Publication Table'!I$7),
IF(AND($C$4="NHS Scotland",$C$5="Operations cancelled for clinical reasons"),
SUMIFS(AllPublicationData!$H:$H,AllPublicationData!$A:$A,'Publication Table'!$B182,AllPublicationData!$B:$B,'Publication Table'!I$7),
IF(AND($C$4="NHS Scotland",$C$5="Operations cancelled for non-clinical/capacity reasons"),
SUMIFS(AllPublicationData!$I:$I,AllPublicationData!$A:$A,'Publication Table'!$B182,AllPublicationData!$B:$B,'Publication Table'!I$7),
IF(AND($C$4="NHS Scotland",$C$5="Cancellations for other reasons"),
SUMIFS(AllPublicationData!$J:$J,AllPublicationData!$A:$A,'Publication Table'!$B182,AllPublicationData!$B:$B,'Publication Table'!I$7)))))))</f>
        <v>0</v>
      </c>
      <c r="J182" s="90">
        <f>IF($C$5="Total Operations",
SUMIFS(AllPublicationData!$E:$E,AllPublicationData!$A:$A,'Publication Table'!$B182,AllPublicationData!$B:$B,'Publication Table'!$C$4,AllPublicationData!$D:$D,'Publication Table'!J$7),
IF('Publication Table'!$C$5="All Cancelled Operations",
SUMIFS(AllPublicationData!$F:$F,AllPublicationData!$A:$A,'Publication Table'!$B182,AllPublicationData!$B:$B,'Publication Table'!$C$4,AllPublicationData!$D:$D,'Publication Table'!J$7),
IF('Publication Table'!$C$5="Operations cancelled by patient",
SUMIFS(AllPublicationData!$G:$G,AllPublicationData!$A:$A,'Publication Table'!$B182,AllPublicationData!$B:$B,'Publication Table'!$C$4,AllPublicationData!$D:$D,'Publication Table'!J$7),
IF('Publication Table'!$C$5="Operations cancelled for clinical reasons",
SUMIFS(AllPublicationData!$H:$H,AllPublicationData!$A:$A,'Publication Table'!$B182,AllPublicationData!$B:$B,'Publication Table'!$C$4,AllPublicationData!$D:$D,'Publication Table'!J$7),
IF('Publication Table'!$C$5="Operations cancelled for non-clinical/capacity reasons",
SUMIFS(AllPublicationData!$I:$I,AllPublicationData!$A:$A,'Publication Table'!$B182,AllPublicationData!$B:$B,'Publication Table'!$C$4,AllPublicationData!$D:$D,'Publication Table'!J$7),
IF('Publication Table'!$C$5="Cancellations for other reasons",
SUMIFS(AllPublicationData!$J:$J,AllPublicationData!$A:$A,'Publication Table'!$B182,AllPublicationData!$B:$B,'Publication Table'!$C$4,AllPublicationData!$D:$D,'Publication Table'!J$7)))))))+
IF(AND($C$4="NHS Scotland",$C$5="Total Operations"),
SUMIFS(AllPublicationData!$E:$E,AllPublicationData!$A:$A,'Publication Table'!$B182,AllPublicationData!$B:$B,'Publication Table'!J$7),
IF(AND($C$4="NHS Scotland",$C$5="All Cancelled Operations"),
SUMIFS(AllPublicationData!$F:$F,AllPublicationData!$A:$A,'Publication Table'!$B182,AllPublicationData!$B:$B,'Publication Table'!J$7),
IF(AND($C$4="NHS Scotland",$C$5="Operations cancelled by patient"),
SUMIFS(AllPublicationData!$G:$G,AllPublicationData!$A:$A,'Publication Table'!$B182,AllPublicationData!$B:$B,'Publication Table'!J$7),
IF(AND($C$4="NHS Scotland",$C$5="Operations cancelled for clinical reasons"),
SUMIFS(AllPublicationData!$H:$H,AllPublicationData!$A:$A,'Publication Table'!$B182,AllPublicationData!$B:$B,'Publication Table'!J$7),
IF(AND($C$4="NHS Scotland",$C$5="Operations cancelled for non-clinical/capacity reasons"),
SUMIFS(AllPublicationData!$I:$I,AllPublicationData!$A:$A,'Publication Table'!$B182,AllPublicationData!$B:$B,'Publication Table'!J$7),
IF(AND($C$4="NHS Scotland",$C$5="Cancellations for other reasons"),
SUMIFS(AllPublicationData!$J:$J,AllPublicationData!$A:$A,'Publication Table'!$B182,AllPublicationData!$B:$B,'Publication Table'!J$7)))))))</f>
        <v>0</v>
      </c>
      <c r="K182" s="90">
        <f>IF($C$5="Total Operations",
SUMIFS(AllPublicationData!$E:$E,AllPublicationData!$A:$A,'Publication Table'!$B182,AllPublicationData!$B:$B,'Publication Table'!$C$4,AllPublicationData!$D:$D,'Publication Table'!K$7),
IF('Publication Table'!$C$5="All Cancelled Operations",
SUMIFS(AllPublicationData!$F:$F,AllPublicationData!$A:$A,'Publication Table'!$B182,AllPublicationData!$B:$B,'Publication Table'!$C$4,AllPublicationData!$D:$D,'Publication Table'!K$7),
IF('Publication Table'!$C$5="Operations cancelled by patient",
SUMIFS(AllPublicationData!$G:$G,AllPublicationData!$A:$A,'Publication Table'!$B182,AllPublicationData!$B:$B,'Publication Table'!$C$4,AllPublicationData!$D:$D,'Publication Table'!K$7),
IF('Publication Table'!$C$5="Operations cancelled for clinical reasons",
SUMIFS(AllPublicationData!$H:$H,AllPublicationData!$A:$A,'Publication Table'!$B182,AllPublicationData!$B:$B,'Publication Table'!$C$4,AllPublicationData!$D:$D,'Publication Table'!K$7),
IF('Publication Table'!$C$5="Operations cancelled for non-clinical/capacity reasons",
SUMIFS(AllPublicationData!$I:$I,AllPublicationData!$A:$A,'Publication Table'!$B182,AllPublicationData!$B:$B,'Publication Table'!$C$4,AllPublicationData!$D:$D,'Publication Table'!K$7),
IF('Publication Table'!$C$5="Cancellations for other reasons",
SUMIFS(AllPublicationData!$J:$J,AllPublicationData!$A:$A,'Publication Table'!$B182,AllPublicationData!$B:$B,'Publication Table'!$C$4,AllPublicationData!$D:$D,'Publication Table'!K$7)))))))+
IF(AND($C$4="NHS Scotland",$C$5="Total Operations"),
SUMIFS(AllPublicationData!$E:$E,AllPublicationData!$A:$A,'Publication Table'!$B182,AllPublicationData!$B:$B,'Publication Table'!K$7),
IF(AND($C$4="NHS Scotland",$C$5="All Cancelled Operations"),
SUMIFS(AllPublicationData!$F:$F,AllPublicationData!$A:$A,'Publication Table'!$B182,AllPublicationData!$B:$B,'Publication Table'!K$7),
IF(AND($C$4="NHS Scotland",$C$5="Operations cancelled by patient"),
SUMIFS(AllPublicationData!$G:$G,AllPublicationData!$A:$A,'Publication Table'!$B182,AllPublicationData!$B:$B,'Publication Table'!K$7),
IF(AND($C$4="NHS Scotland",$C$5="Operations cancelled for clinical reasons"),
SUMIFS(AllPublicationData!$H:$H,AllPublicationData!$A:$A,'Publication Table'!$B182,AllPublicationData!$B:$B,'Publication Table'!K$7),
IF(AND($C$4="NHS Scotland",$C$5="Operations cancelled for non-clinical/capacity reasons"),
SUMIFS(AllPublicationData!$I:$I,AllPublicationData!$A:$A,'Publication Table'!$B182,AllPublicationData!$B:$B,'Publication Table'!K$7),
IF(AND($C$4="NHS Scotland",$C$5="Cancellations for other reasons"),
SUMIFS(AllPublicationData!$J:$J,AllPublicationData!$A:$A,'Publication Table'!$B182,AllPublicationData!$B:$B,'Publication Table'!K$7)))))))</f>
        <v>0</v>
      </c>
      <c r="L182" s="90">
        <f>IF($C$5="Total Operations",
SUMIFS(AllPublicationData!$E:$E,AllPublicationData!$A:$A,'Publication Table'!$B182,AllPublicationData!$B:$B,'Publication Table'!$C$4,AllPublicationData!$D:$D,'Publication Table'!L$7),
IF('Publication Table'!$C$5="All Cancelled Operations",
SUMIFS(AllPublicationData!$F:$F,AllPublicationData!$A:$A,'Publication Table'!$B182,AllPublicationData!$B:$B,'Publication Table'!$C$4,AllPublicationData!$D:$D,'Publication Table'!L$7),
IF('Publication Table'!$C$5="Operations cancelled by patient",
SUMIFS(AllPublicationData!$G:$G,AllPublicationData!$A:$A,'Publication Table'!$B182,AllPublicationData!$B:$B,'Publication Table'!$C$4,AllPublicationData!$D:$D,'Publication Table'!L$7),
IF('Publication Table'!$C$5="Operations cancelled for clinical reasons",
SUMIFS(AllPublicationData!$H:$H,AllPublicationData!$A:$A,'Publication Table'!$B182,AllPublicationData!$B:$B,'Publication Table'!$C$4,AllPublicationData!$D:$D,'Publication Table'!L$7),
IF('Publication Table'!$C$5="Operations cancelled for non-clinical/capacity reasons",
SUMIFS(AllPublicationData!$I:$I,AllPublicationData!$A:$A,'Publication Table'!$B182,AllPublicationData!$B:$B,'Publication Table'!$C$4,AllPublicationData!$D:$D,'Publication Table'!L$7),
IF('Publication Table'!$C$5="Cancellations for other reasons",
SUMIFS(AllPublicationData!$J:$J,AllPublicationData!$A:$A,'Publication Table'!$B182,AllPublicationData!$B:$B,'Publication Table'!$C$4,AllPublicationData!$D:$D,'Publication Table'!L$7)))))))+
IF(AND($C$4="NHS Scotland",$C$5="Total Operations"),
SUMIFS(AllPublicationData!$E:$E,AllPublicationData!$A:$A,'Publication Table'!$B182,AllPublicationData!$B:$B,'Publication Table'!L$7),
IF(AND($C$4="NHS Scotland",$C$5="All Cancelled Operations"),
SUMIFS(AllPublicationData!$F:$F,AllPublicationData!$A:$A,'Publication Table'!$B182,AllPublicationData!$B:$B,'Publication Table'!L$7),
IF(AND($C$4="NHS Scotland",$C$5="Operations cancelled by patient"),
SUMIFS(AllPublicationData!$G:$G,AllPublicationData!$A:$A,'Publication Table'!$B182,AllPublicationData!$B:$B,'Publication Table'!L$7),
IF(AND($C$4="NHS Scotland",$C$5="Operations cancelled for clinical reasons"),
SUMIFS(AllPublicationData!$H:$H,AllPublicationData!$A:$A,'Publication Table'!$B182,AllPublicationData!$B:$B,'Publication Table'!L$7),
IF(AND($C$4="NHS Scotland",$C$5="Operations cancelled for non-clinical/capacity reasons"),
SUMIFS(AllPublicationData!$I:$I,AllPublicationData!$A:$A,'Publication Table'!$B182,AllPublicationData!$B:$B,'Publication Table'!L$7),
IF(AND($C$4="NHS Scotland",$C$5="Cancellations for other reasons"),
SUMIFS(AllPublicationData!$J:$J,AllPublicationData!$A:$A,'Publication Table'!$B182,AllPublicationData!$B:$B,'Publication Table'!L$7)))))))</f>
        <v>0</v>
      </c>
      <c r="M182" s="90">
        <f>IF($C$5="Total Operations",
SUMIFS(AllPublicationData!$E:$E,AllPublicationData!$A:$A,'Publication Table'!$B182,AllPublicationData!$B:$B,'Publication Table'!$C$4,AllPublicationData!$D:$D,'Publication Table'!M$7),
IF('Publication Table'!$C$5="All Cancelled Operations",
SUMIFS(AllPublicationData!$F:$F,AllPublicationData!$A:$A,'Publication Table'!$B182,AllPublicationData!$B:$B,'Publication Table'!$C$4,AllPublicationData!$D:$D,'Publication Table'!M$7),
IF('Publication Table'!$C$5="Operations cancelled by patient",
SUMIFS(AllPublicationData!$G:$G,AllPublicationData!$A:$A,'Publication Table'!$B182,AllPublicationData!$B:$B,'Publication Table'!$C$4,AllPublicationData!$D:$D,'Publication Table'!M$7),
IF('Publication Table'!$C$5="Operations cancelled for clinical reasons",
SUMIFS(AllPublicationData!$G:$G,AllPublicationData!$A:$A,'Publication Table'!$B182,AllPublicationData!$B:$B,'Publication Table'!$C$4,AllPublicationData!$D:$D,'Publication Table'!M$7),
IF('Publication Table'!$C$5="Operations cancelled for non-clinical/capacity reasons",
SUMIFS(AllPublicationData!$G:$G,AllPublicationData!$A:$A,'Publication Table'!$B182,AllPublicationData!$B:$B,'Publication Table'!$C$4,AllPublicationData!$D:$D,'Publication Table'!M$7),
IF('Publication Table'!$C$5="Cancellations for other reasons",
SUMIFS(AllPublicationData!$G:$G,AllPublicationData!$A:$A,'Publication Table'!$B182,AllPublicationData!$B:$B,'Publication Table'!$C$4,AllPublicationData!$D:$D,'Publication Table'!M$7)))))))+
IF(AND($C$4="NHS Scotland",$C$5="Total Operations"),
SUMIFS(AllPublicationData!$E:$E,AllPublicationData!$A:$A,'Publication Table'!$B182,AllPublicationData!$B:$B,'Publication Table'!M$7),
IF(AND($C$4="NHS Scotland",$C$5="All Cancelled Operations"),
SUMIFS(AllPublicationData!$F:$F,AllPublicationData!$A:$A,'Publication Table'!$B182,AllPublicationData!$B:$B,'Publication Table'!M$7),
IF(AND($C$4="NHS Scotland",$C$5="Operations cancelled by patient"),
SUMIFS(AllPublicationData!$G:$G,AllPublicationData!$A:$A,'Publication Table'!$B182,AllPublicationData!$B:$B,'Publication Table'!M$7),
IF(AND($C$4="NHS Scotland",$C$5="Operations cancelled for clinical reasons"),
SUMIFS(AllPublicationData!$H:$H,AllPublicationData!$A:$A,'Publication Table'!$B182,AllPublicationData!$B:$B,'Publication Table'!M$7),
IF(AND($C$4="NHS Scotland",$C$5="Operations cancelled for non-clinical/capacity reasons"),
SUMIFS(AllPublicationData!$I:$I,AllPublicationData!$A:$A,'Publication Table'!$B182,AllPublicationData!$B:$B,'Publication Table'!M$7),
IF(AND($C$4="NHS Scotland",$C$5="Cancellations for other reasons"),
SUMIFS(AllPublicationData!$J:$J,AllPublicationData!$A:$A,'Publication Table'!$B182,AllPublicationData!$B:$B,'Publication Table'!M$7)))))))</f>
        <v>0</v>
      </c>
      <c r="N182" s="90">
        <f>IF($C$5="Total Operations",
SUMIFS(AllPublicationData!$E:$E,AllPublicationData!$A:$A,'Publication Table'!$B182,AllPublicationData!$B:$B,'Publication Table'!$C$4,AllPublicationData!$D:$D,'Publication Table'!N$7),
IF('Publication Table'!$C$5="All Cancelled Operations",
SUMIFS(AllPublicationData!$F:$F,AllPublicationData!$A:$A,'Publication Table'!$B182,AllPublicationData!$B:$B,'Publication Table'!$C$4,AllPublicationData!$D:$D,'Publication Table'!N$7),
IF('Publication Table'!$C$5="Operations cancelled by patient",
SUMIFS(AllPublicationData!$G:$G,AllPublicationData!$A:$A,'Publication Table'!$B182,AllPublicationData!$B:$B,'Publication Table'!$C$4,AllPublicationData!$D:$D,'Publication Table'!N$7),
IF('Publication Table'!$C$5="Operations cancelled for clinical reasons",
SUMIFS(AllPublicationData!$G:$G,AllPublicationData!$A:$A,'Publication Table'!$B182,AllPublicationData!$B:$B,'Publication Table'!$C$4,AllPublicationData!$D:$D,'Publication Table'!N$7),
IF('Publication Table'!$C$5="Operations cancelled for non-clinical/capacity reasons",
SUMIFS(AllPublicationData!$G:$G,AllPublicationData!$A:$A,'Publication Table'!$B182,AllPublicationData!$B:$B,'Publication Table'!$C$4,AllPublicationData!$D:$D,'Publication Table'!N$7),
IF('Publication Table'!$C$5="Cancellations for other reasons",
SUMIFS(AllPublicationData!$G:$G,AllPublicationData!$A:$A,'Publication Table'!$B182,AllPublicationData!$B:$B,'Publication Table'!$C$4,AllPublicationData!$D:$D,'Publication Table'!N$7)))))))+
IF(AND($C$4="NHS Scotland",$C$5="Total Operations"),
SUMIFS(AllPublicationData!$E:$E,AllPublicationData!$A:$A,'Publication Table'!$B182,AllPublicationData!$B:$B,'Publication Table'!N$7),
IF(AND($C$4="NHS Scotland",$C$5="All Cancelled Operations"),
SUMIFS(AllPublicationData!$F:$F,AllPublicationData!$A:$A,'Publication Table'!$B182,AllPublicationData!$B:$B,'Publication Table'!N$7),
IF(AND($C$4="NHS Scotland",$C$5="Operations cancelled by patient"),
SUMIFS(AllPublicationData!$G:$G,AllPublicationData!$A:$A,'Publication Table'!$B182,AllPublicationData!$B:$B,'Publication Table'!N$7),
IF(AND($C$4="NHS Scotland",$C$5="Operations cancelled for clinical reasons"),
SUMIFS(AllPublicationData!$H:$H,AllPublicationData!$A:$A,'Publication Table'!$B182,AllPublicationData!$B:$B,'Publication Table'!N$7),
IF(AND($C$4="NHS Scotland",$C$5="Operations cancelled for non-clinical/capacity reasons"),
SUMIFS(AllPublicationData!$I:$I,AllPublicationData!$A:$A,'Publication Table'!$B182,AllPublicationData!$B:$B,'Publication Table'!N$7),
IF(AND($C$4="NHS Scotland",$C$5="Cancellations for other reasons"),
SUMIFS(AllPublicationData!$J:$J,AllPublicationData!$A:$A,'Publication Table'!$B182,AllPublicationData!$B:$B,'Publication Table'!N$7)))))))</f>
        <v>0</v>
      </c>
      <c r="O182" s="90">
        <f>IF($C$5="Total Operations",
SUMIFS(AllPublicationData!$E:$E,AllPublicationData!$A:$A,'Publication Table'!$B182,AllPublicationData!$B:$B,'Publication Table'!$C$4,AllPublicationData!$D:$D,'Publication Table'!O$7),
IF('Publication Table'!$C$5="All Cancelled Operations",
SUMIFS(AllPublicationData!$F:$F,AllPublicationData!$A:$A,'Publication Table'!$B182,AllPublicationData!$B:$B,'Publication Table'!$C$4,AllPublicationData!$D:$D,'Publication Table'!O$7),
IF('Publication Table'!$C$5="Operations cancelled by patient",
SUMIFS(AllPublicationData!$G:$G,AllPublicationData!$A:$A,'Publication Table'!$B182,AllPublicationData!$B:$B,'Publication Table'!$C$4,AllPublicationData!$D:$D,'Publication Table'!O$7),
IF('Publication Table'!$C$5="Operations cancelled for clinical reasons",
SUMIFS(AllPublicationData!$G:$G,AllPublicationData!$A:$A,'Publication Table'!$B182,AllPublicationData!$B:$B,'Publication Table'!$C$4,AllPublicationData!$D:$D,'Publication Table'!O$7),
IF('Publication Table'!$C$5="Operations cancelled for non-clinical/capacity reasons",
SUMIFS(AllPublicationData!$G:$G,AllPublicationData!$A:$A,'Publication Table'!$B182,AllPublicationData!$B:$B,'Publication Table'!$C$4,AllPublicationData!$D:$D,'Publication Table'!O$7),
IF('Publication Table'!$C$5="Cancellations for other reasons",
SUMIFS(AllPublicationData!$G:$G,AllPublicationData!$A:$A,'Publication Table'!$B182,AllPublicationData!$B:$B,'Publication Table'!$C$4,AllPublicationData!$D:$D,'Publication Table'!O$7)))))))+
IF(AND($C$4="NHS Scotland",$C$5="Total Operations"),
SUMIFS(AllPublicationData!$E:$E,AllPublicationData!$A:$A,'Publication Table'!$B182,AllPublicationData!$B:$B,'Publication Table'!O$7),
IF(AND($C$4="NHS Scotland",$C$5="All Cancelled Operations"),
SUMIFS(AllPublicationData!$F:$F,AllPublicationData!$A:$A,'Publication Table'!$B182,AllPublicationData!$B:$B,'Publication Table'!O$7),
IF(AND($C$4="NHS Scotland",$C$5="Operations cancelled by patient"),
SUMIFS(AllPublicationData!$G:$G,AllPublicationData!$A:$A,'Publication Table'!$B182,AllPublicationData!$B:$B,'Publication Table'!O$7),
IF(AND($C$4="NHS Scotland",$C$5="Operations cancelled for clinical reasons"),
SUMIFS(AllPublicationData!$H:$H,AllPublicationData!$A:$A,'Publication Table'!$B182,AllPublicationData!$B:$B,'Publication Table'!O$7),
IF(AND($C$4="NHS Scotland",$C$5="Operations cancelled for non-clinical/capacity reasons"),
SUMIFS(AllPublicationData!$I:$I,AllPublicationData!$A:$A,'Publication Table'!$B182,AllPublicationData!$B:$B,'Publication Table'!O$7),
IF(AND($C$4="NHS Scotland",$C$5="Cancellations for other reasons"),
SUMIFS(AllPublicationData!$J:$J,AllPublicationData!$A:$A,'Publication Table'!$B182,AllPublicationData!$B:$B,'Publication Table'!O$7)))))))</f>
        <v>0</v>
      </c>
      <c r="P182" s="90">
        <f>IF($C$5="Total Operations",
SUMIFS(AllPublicationData!$E:$E,AllPublicationData!$A:$A,'Publication Table'!$B182,AllPublicationData!$B:$B,'Publication Table'!$C$4,AllPublicationData!$D:$D,'Publication Table'!P$7),
IF('Publication Table'!$C$5="All Cancelled Operations",
SUMIFS(AllPublicationData!$F:$F,AllPublicationData!$A:$A,'Publication Table'!$B182,AllPublicationData!$B:$B,'Publication Table'!$C$4,AllPublicationData!$D:$D,'Publication Table'!P$7),
IF('Publication Table'!$C$5="Operations cancelled by patient",
SUMIFS(AllPublicationData!$G:$G,AllPublicationData!$A:$A,'Publication Table'!$B182,AllPublicationData!$B:$B,'Publication Table'!$C$4,AllPublicationData!$D:$D,'Publication Table'!P$7),
IF('Publication Table'!$C$5="Operations cancelled for clinical reasons",
SUMIFS(AllPublicationData!$G:$G,AllPublicationData!$A:$A,'Publication Table'!$B182,AllPublicationData!$B:$B,'Publication Table'!$C$4,AllPublicationData!$D:$D,'Publication Table'!P$7),
IF('Publication Table'!$C$5="Operations cancelled for non-clinical/capacity reasons",
SUMIFS(AllPublicationData!$G:$G,AllPublicationData!$A:$A,'Publication Table'!$B182,AllPublicationData!$B:$B,'Publication Table'!$C$4,AllPublicationData!$D:$D,'Publication Table'!P$7),
IF('Publication Table'!$C$5="Cancellations for other reasons",
SUMIFS(AllPublicationData!$G:$G,AllPublicationData!$A:$A,'Publication Table'!$B182,AllPublicationData!$B:$B,'Publication Table'!$C$4,AllPublicationData!$D:$D,'Publication Table'!P$7)))))))+
IF(AND($C$4="NHS Scotland",$C$5="Total Operations"),
SUMIFS(AllPublicationData!$E:$E,AllPublicationData!$A:$A,'Publication Table'!$B182,AllPublicationData!$B:$B,'Publication Table'!P$7),
IF(AND($C$4="NHS Scotland",$C$5="All Cancelled Operations"),
SUMIFS(AllPublicationData!$F:$F,AllPublicationData!$A:$A,'Publication Table'!$B182,AllPublicationData!$B:$B,'Publication Table'!P$7),
IF(AND($C$4="NHS Scotland",$C$5="Operations cancelled by patient"),
SUMIFS(AllPublicationData!$G:$G,AllPublicationData!$A:$A,'Publication Table'!$B182,AllPublicationData!$B:$B,'Publication Table'!P$7),
IF(AND($C$4="NHS Scotland",$C$5="Operations cancelled for clinical reasons"),
SUMIFS(AllPublicationData!$H:$H,AllPublicationData!$A:$A,'Publication Table'!$B182,AllPublicationData!$B:$B,'Publication Table'!P$7),
IF(AND($C$4="NHS Scotland",$C$5="Operations cancelled for non-clinical/capacity reasons"),
SUMIFS(AllPublicationData!$I:$I,AllPublicationData!$A:$A,'Publication Table'!$B182,AllPublicationData!$B:$B,'Publication Table'!P$7),
IF(AND($C$4="NHS Scotland",$C$5="Cancellations for other reasons"),
SUMIFS(AllPublicationData!$J:$J,AllPublicationData!$A:$A,'Publication Table'!$B182,AllPublicationData!$B:$B,'Publication Table'!P$7)))))))</f>
        <v>0</v>
      </c>
      <c r="Q182" s="90">
        <f>IF($C$5="Total Operations",
SUMIFS(AllPublicationData!$E:$E,AllPublicationData!$A:$A,'Publication Table'!$B182,AllPublicationData!$B:$B,'Publication Table'!$C$4,AllPublicationData!$D:$D,'Publication Table'!Q$7),
IF('Publication Table'!$C$5="All Cancelled Operations",
SUMIFS(AllPublicationData!$F:$F,AllPublicationData!$A:$A,'Publication Table'!$B182,AllPublicationData!$B:$B,'Publication Table'!$C$4,AllPublicationData!$D:$D,'Publication Table'!Q$7),
IF('Publication Table'!$C$5="Operations cancelled by patient",
SUMIFS(AllPublicationData!$G:$G,AllPublicationData!$A:$A,'Publication Table'!$B182,AllPublicationData!$B:$B,'Publication Table'!$C$4,AllPublicationData!$D:$D,'Publication Table'!Q$7),
IF('Publication Table'!$C$5="Operations cancelled for clinical reasons",
SUMIFS(AllPublicationData!$G:$G,AllPublicationData!$A:$A,'Publication Table'!$B182,AllPublicationData!$B:$B,'Publication Table'!$C$4,AllPublicationData!$D:$D,'Publication Table'!Q$7),
IF('Publication Table'!$C$5="Operations cancelled for non-clinical/capacity reasons",
SUMIFS(AllPublicationData!$G:$G,AllPublicationData!$A:$A,'Publication Table'!$B182,AllPublicationData!$B:$B,'Publication Table'!$C$4,AllPublicationData!$D:$D,'Publication Table'!Q$7),
IF('Publication Table'!$C$5="Cancellations for other reasons",
SUMIFS(AllPublicationData!$G:$G,AllPublicationData!$A:$A,'Publication Table'!$B182,AllPublicationData!$B:$B,'Publication Table'!$C$4,AllPublicationData!$D:$D,'Publication Table'!Q$7)))))))+
IF(AND($C$4="NHS Scotland",$C$5="Total Operations"),
SUMIFS(AllPublicationData!$E:$E,AllPublicationData!$A:$A,'Publication Table'!$B182,AllPublicationData!$B:$B,'Publication Table'!Q$7),
IF(AND($C$4="NHS Scotland",$C$5="All Cancelled Operations"),
SUMIFS(AllPublicationData!$F:$F,AllPublicationData!$A:$A,'Publication Table'!$B182,AllPublicationData!$B:$B,'Publication Table'!Q$7),
IF(AND($C$4="NHS Scotland",$C$5="Operations cancelled by patient"),
SUMIFS(AllPublicationData!$G:$G,AllPublicationData!$A:$A,'Publication Table'!$B182,AllPublicationData!$B:$B,'Publication Table'!Q$7),
IF(AND($C$4="NHS Scotland",$C$5="Operations cancelled for clinical reasons"),
SUMIFS(AllPublicationData!$H:$H,AllPublicationData!$A:$A,'Publication Table'!$B182,AllPublicationData!$B:$B,'Publication Table'!Q$7),
IF(AND($C$4="NHS Scotland",$C$5="Operations cancelled for non-clinical/capacity reasons"),
SUMIFS(AllPublicationData!$I:$I,AllPublicationData!$A:$A,'Publication Table'!$B182,AllPublicationData!$B:$B,'Publication Table'!Q$7),
IF(AND($C$4="NHS Scotland",$C$5="Cancellations for other reasons"),
SUMIFS(AllPublicationData!$J:$J,AllPublicationData!$A:$A,'Publication Table'!$B182,AllPublicationData!$B:$B,'Publication Table'!Q$7)))))))</f>
        <v>0</v>
      </c>
      <c r="R182" s="90">
        <f>IF($C$5="Total Operations",
SUMIFS(AllPublicationData!$E:$E,AllPublicationData!$A:$A,'Publication Table'!$B182,AllPublicationData!$B:$B,'Publication Table'!$C$4,AllPublicationData!$D:$D,'Publication Table'!R$7),
IF('Publication Table'!$C$5="All Cancelled Operations",
SUMIFS(AllPublicationData!$F:$F,AllPublicationData!$A:$A,'Publication Table'!$B182,AllPublicationData!$B:$B,'Publication Table'!$C$4,AllPublicationData!$D:$D,'Publication Table'!R$7),
IF('Publication Table'!$C$5="Operations cancelled by patient",
SUMIFS(AllPublicationData!$G:$G,AllPublicationData!$A:$A,'Publication Table'!$B182,AllPublicationData!$B:$B,'Publication Table'!$C$4,AllPublicationData!$D:$D,'Publication Table'!R$7),
IF('Publication Table'!$C$5="Operations cancelled for clinical reasons",
SUMIFS(AllPublicationData!$G:$G,AllPublicationData!$A:$A,'Publication Table'!$B182,AllPublicationData!$B:$B,'Publication Table'!$C$4,AllPublicationData!$D:$D,'Publication Table'!R$7),
IF('Publication Table'!$C$5="Operations cancelled for non-clinical/capacity reasons",
SUMIFS(AllPublicationData!$G:$G,AllPublicationData!$A:$A,'Publication Table'!$B182,AllPublicationData!$B:$B,'Publication Table'!$C$4,AllPublicationData!$D:$D,'Publication Table'!R$7),
IF('Publication Table'!$C$5="Cancellations for other reasons",
SUMIFS(AllPublicationData!$G:$G,AllPublicationData!$A:$A,'Publication Table'!$B182,AllPublicationData!$B:$B,'Publication Table'!$C$4,AllPublicationData!$D:$D,'Publication Table'!R$7)))))))+
IF(AND($C$4="NHS Scotland",$C$5="Total Operations"),
SUMIFS(AllPublicationData!$E:$E,AllPublicationData!$A:$A,'Publication Table'!$B182,AllPublicationData!$B:$B,'Publication Table'!R$7),
IF(AND($C$4="NHS Scotland",$C$5="All Cancelled Operations"),
SUMIFS(AllPublicationData!$F:$F,AllPublicationData!$A:$A,'Publication Table'!$B182,AllPublicationData!$B:$B,'Publication Table'!R$7),
IF(AND($C$4="NHS Scotland",$C$5="Operations cancelled by patient"),
SUMIFS(AllPublicationData!$G:$G,AllPublicationData!$A:$A,'Publication Table'!$B182,AllPublicationData!$B:$B,'Publication Table'!R$7),
IF(AND($C$4="NHS Scotland",$C$5="Operations cancelled for clinical reasons"),
SUMIFS(AllPublicationData!$H:$H,AllPublicationData!$A:$A,'Publication Table'!$B182,AllPublicationData!$B:$B,'Publication Table'!R$7),
IF(AND($C$4="NHS Scotland",$C$5="Operations cancelled for non-clinical/capacity reasons"),
SUMIFS(AllPublicationData!$I:$I,AllPublicationData!$A:$A,'Publication Table'!$B182,AllPublicationData!$B:$B,'Publication Table'!R$7),
IF(AND($C$4="NHS Scotland",$C$5="Cancellations for other reasons"),
SUMIFS(AllPublicationData!$J:$J,AllPublicationData!$A:$A,'Publication Table'!$B182,AllPublicationData!$B:$B,'Publication Table'!R$7)))))))</f>
        <v>0</v>
      </c>
    </row>
    <row r="183" spans="3:18" x14ac:dyDescent="0.35">
      <c r="C183" s="81">
        <f>IF($C$5="Total Operations",
SUMIFS(AllPublicationData!$E:$E,AllPublicationData!$A:$A,'Publication Table'!$B183,AllPublicationData!$B:$B,'Publication Table'!$C$4),
IF('Publication Table'!$C$5="All Cancelled Operations",
SUMIFS(AllPublicationData!$F:$F,AllPublicationData!$A:$A,'Publication Table'!$B183,AllPublicationData!$B:$B,'Publication Table'!$C$4),
IF('Publication Table'!$C$5="Operations cancelled by patient",
SUMIFS(AllPublicationData!$G:$G,AllPublicationData!$A:$A,'Publication Table'!$B183,AllPublicationData!$B:$B,'Publication Table'!$C$4),
IF('Publication Table'!$C$5="Operations cancelled for clinical reasons",
SUMIFS(AllPublicationData!$H:$H,AllPublicationData!$A:$A,'Publication Table'!$B183,AllPublicationData!$B:$B,'Publication Table'!$C$4),
IF('Publication Table'!$C$5="Operations cancelled for non-clinical/capacity reasons",
SUMIFS(AllPublicationData!$I:$I,AllPublicationData!$A:$A,'Publication Table'!$B183,AllPublicationData!$B:$B,'Publication Table'!$C$4),
IF('Publication Table'!$C$5="Cancellations for other reasons",
SUMIFS(AllPublicationData!$J:$J,AllPublicationData!$A:$A,'Publication Table'!$B183,AllPublicationData!$B:$B,'Publication Table'!$C$4)))))))+
IF(AND($C$4="NHS Scotland",$C$5="Total Operations"),
SUMIFS(AllPublicationData!$E:$E,AllPublicationData!$A:$A,'Publication Table'!$B183),
IF(AND($C$4="NHS Scotland",$C$5="All Cancelled Operations"),
SUMIFS(AllPublicationData!$F:$F,AllPublicationData!$A:$A,'Publication Table'!$B183),
IF(AND($C$4="NHS Scotland",$C$5="Operations cancelled by patient"),
SUMIFS(AllPublicationData!$G:$G,AllPublicationData!$A:$A,'Publication Table'!$B183),
IF(AND($C$4="NHS Scotland",$C$5="Operations cancelled for clinical reasons"),
SUMIFS(AllPublicationData!$H:$H,AllPublicationData!$A:$A,'Publication Table'!$B183),
IF(AND($C$4="NHS Scotland",$C$5="Operations cancelled for non-clinical/capacity reasons"),
SUMIFS(AllPublicationData!$I:$I,AllPublicationData!$A:$A,'Publication Table'!$B183),
IF(AND($C$4="NHS Scotland",$C$5="Cancellations for other reasons"),
SUMIFS(AllPublicationData!$J:$J,AllPublicationData!$A:$A,'Publication Table'!$B183)))))))</f>
        <v>0</v>
      </c>
      <c r="D183" s="90">
        <f>IF($C$5="Total Operations",
SUMIFS(AllPublicationData!$E:$E,AllPublicationData!$A:$A,'Publication Table'!$B183,AllPublicationData!$B:$B,'Publication Table'!$C$4,AllPublicationData!$D:$D,'Publication Table'!D$7),
IF('Publication Table'!$C$5="All Cancelled Operations",
SUMIFS(AllPublicationData!$F:$F,AllPublicationData!$A:$A,'Publication Table'!$B183,AllPublicationData!$B:$B,'Publication Table'!$C$4,AllPublicationData!$D:$D,'Publication Table'!D$7),
IF('Publication Table'!$C$5="Operations cancelled by patient",
SUMIFS(AllPublicationData!$G:$G,AllPublicationData!$A:$A,'Publication Table'!$B183,AllPublicationData!$B:$B,'Publication Table'!$C$4,AllPublicationData!$D:$D,'Publication Table'!D$7),
IF('Publication Table'!$C$5="Operations cancelled for clinical reasons",
SUMIFS(AllPublicationData!$H:$H,AllPublicationData!$A:$A,'Publication Table'!$B183,AllPublicationData!$B:$B,'Publication Table'!$C$4,AllPublicationData!$D:$D,'Publication Table'!D$7),
IF('Publication Table'!$C$5="Operations cancelled for non-clinical/capacity reasons",
SUMIFS(AllPublicationData!$I:$I,AllPublicationData!$A:$A,'Publication Table'!$B183,AllPublicationData!$B:$B,'Publication Table'!$C$4,AllPublicationData!$D:$D,'Publication Table'!D$7),
IF('Publication Table'!$C$5="Cancellations for other reasons",
SUMIFS(AllPublicationData!$J:$J,AllPublicationData!$A:$A,'Publication Table'!$B183,AllPublicationData!$B:$B,'Publication Table'!$C$4,AllPublicationData!$D:$D,'Publication Table'!D$7)))))))+
IF(AND($C$4="NHS Scotland",$C$5="Total Operations"),
SUMIFS(AllPublicationData!$E:$E,AllPublicationData!$A:$A,'Publication Table'!$B183,AllPublicationData!$B:$B,'Publication Table'!D$7),
IF(AND($C$4="NHS Scotland",$C$5="All Cancelled Operations"),
SUMIFS(AllPublicationData!$F:$F,AllPublicationData!$A:$A,'Publication Table'!$B183,AllPublicationData!$B:$B,'Publication Table'!D$7),
IF(AND($C$4="NHS Scotland",$C$5="Operations cancelled by patient"),
SUMIFS(AllPublicationData!$G:$G,AllPublicationData!$A:$A,'Publication Table'!$B183,AllPublicationData!$B:$B,'Publication Table'!D$7),
IF(AND($C$4="NHS Scotland",$C$5="Operations cancelled for clinical reasons"),
SUMIFS(AllPublicationData!$H:$H,AllPublicationData!$A:$A,'Publication Table'!$B183,AllPublicationData!$B:$B,'Publication Table'!D$7),
IF(AND($C$4="NHS Scotland",$C$5="Operations cancelled for non-clinical/capacity reasons"),
SUMIFS(AllPublicationData!$I:$I,AllPublicationData!$A:$A,'Publication Table'!$B183,AllPublicationData!$B:$B,'Publication Table'!D$7),
IF(AND($C$4="NHS Scotland",$C$5="Cancellations for other reasons"),
SUMIFS(AllPublicationData!$J:$J,AllPublicationData!$A:$A,'Publication Table'!$B183,AllPublicationData!$B:$B,'Publication Table'!D$7)))))))</f>
        <v>0</v>
      </c>
      <c r="E183" s="90">
        <f>IF($C$5="Total Operations",
SUMIFS(AllPublicationData!$E:$E,AllPublicationData!$A:$A,'Publication Table'!$B183,AllPublicationData!$B:$B,'Publication Table'!$C$4,AllPublicationData!$D:$D,'Publication Table'!E$7),
IF('Publication Table'!$C$5="All Cancelled Operations",
SUMIFS(AllPublicationData!$F:$F,AllPublicationData!$A:$A,'Publication Table'!$B183,AllPublicationData!$B:$B,'Publication Table'!$C$4,AllPublicationData!$D:$D,'Publication Table'!E$7),
IF('Publication Table'!$C$5="Operations cancelled by patient",
SUMIFS(AllPublicationData!$G:$G,AllPublicationData!$A:$A,'Publication Table'!$B183,AllPublicationData!$B:$B,'Publication Table'!$C$4,AllPublicationData!$D:$D,'Publication Table'!E$7),
IF('Publication Table'!$C$5="Operations cancelled for clinical reasons",
SUMIFS(AllPublicationData!$H:$H,AllPublicationData!$A:$A,'Publication Table'!$B183,AllPublicationData!$B:$B,'Publication Table'!$C$4,AllPublicationData!$D:$D,'Publication Table'!E$7),
IF('Publication Table'!$C$5="Operations cancelled for non-clinical/capacity reasons",
SUMIFS(AllPublicationData!$I:$I,AllPublicationData!$A:$A,'Publication Table'!$B183,AllPublicationData!$B:$B,'Publication Table'!$C$4,AllPublicationData!$D:$D,'Publication Table'!E$7),
IF('Publication Table'!$C$5="Cancellations for other reasons",
SUMIFS(AllPublicationData!$J:$J,AllPublicationData!$A:$A,'Publication Table'!$B183,AllPublicationData!$B:$B,'Publication Table'!$C$4,AllPublicationData!$D:$D,'Publication Table'!E$7)))))))+
IF(AND($C$4="NHS Scotland",$C$5="Total Operations"),
SUMIFS(AllPublicationData!$E:$E,AllPublicationData!$A:$A,'Publication Table'!$B183,AllPublicationData!$B:$B,'Publication Table'!E$7),
IF(AND($C$4="NHS Scotland",$C$5="All Cancelled Operations"),
SUMIFS(AllPublicationData!$F:$F,AllPublicationData!$A:$A,'Publication Table'!$B183,AllPublicationData!$B:$B,'Publication Table'!E$7),
IF(AND($C$4="NHS Scotland",$C$5="Operations cancelled by patient"),
SUMIFS(AllPublicationData!$G:$G,AllPublicationData!$A:$A,'Publication Table'!$B183,AllPublicationData!$B:$B,'Publication Table'!E$7),
IF(AND($C$4="NHS Scotland",$C$5="Operations cancelled for clinical reasons"),
SUMIFS(AllPublicationData!$H:$H,AllPublicationData!$A:$A,'Publication Table'!$B183,AllPublicationData!$B:$B,'Publication Table'!E$7),
IF(AND($C$4="NHS Scotland",$C$5="Operations cancelled for non-clinical/capacity reasons"),
SUMIFS(AllPublicationData!$I:$I,AllPublicationData!$A:$A,'Publication Table'!$B183,AllPublicationData!$B:$B,'Publication Table'!E$7),
IF(AND($C$4="NHS Scotland",$C$5="Cancellations for other reasons"),
SUMIFS(AllPublicationData!$J:$J,AllPublicationData!$A:$A,'Publication Table'!$B183,AllPublicationData!$B:$B,'Publication Table'!E$7)))))))</f>
        <v>0</v>
      </c>
      <c r="F183" s="90">
        <f>IF($C$5="Total Operations",
SUMIFS(AllPublicationData!$E:$E,AllPublicationData!$A:$A,'Publication Table'!$B183,AllPublicationData!$B:$B,'Publication Table'!$C$4,AllPublicationData!$D:$D,'Publication Table'!F$7),
IF('Publication Table'!$C$5="All Cancelled Operations",
SUMIFS(AllPublicationData!$F:$F,AllPublicationData!$A:$A,'Publication Table'!$B183,AllPublicationData!$B:$B,'Publication Table'!$C$4,AllPublicationData!$D:$D,'Publication Table'!F$7),
IF('Publication Table'!$C$5="Operations cancelled by patient",
SUMIFS(AllPublicationData!$G:$G,AllPublicationData!$A:$A,'Publication Table'!$B183,AllPublicationData!$B:$B,'Publication Table'!$C$4,AllPublicationData!$D:$D,'Publication Table'!F$7),
IF('Publication Table'!$C$5="Operations cancelled for clinical reasons",
SUMIFS(AllPublicationData!$H:$H,AllPublicationData!$A:$A,'Publication Table'!$B183,AllPublicationData!$B:$B,'Publication Table'!$C$4,AllPublicationData!$D:$D,'Publication Table'!F$7),
IF('Publication Table'!$C$5="Operations cancelled for non-clinical/capacity reasons",
SUMIFS(AllPublicationData!$I:$I,AllPublicationData!$A:$A,'Publication Table'!$B183,AllPublicationData!$B:$B,'Publication Table'!$C$4,AllPublicationData!$D:$D,'Publication Table'!F$7),
IF('Publication Table'!$C$5="Cancellations for other reasons",
SUMIFS(AllPublicationData!$J:$J,AllPublicationData!$A:$A,'Publication Table'!$B183,AllPublicationData!$B:$B,'Publication Table'!$C$4,AllPublicationData!$D:$D,'Publication Table'!F$7)))))))+
IF(AND($C$4="NHS Scotland",$C$5="Total Operations"),
SUMIFS(AllPublicationData!$E:$E,AllPublicationData!$A:$A,'Publication Table'!$B183,AllPublicationData!$B:$B,'Publication Table'!F$7),
IF(AND($C$4="NHS Scotland",$C$5="All Cancelled Operations"),
SUMIFS(AllPublicationData!$F:$F,AllPublicationData!$A:$A,'Publication Table'!$B183,AllPublicationData!$B:$B,'Publication Table'!F$7),
IF(AND($C$4="NHS Scotland",$C$5="Operations cancelled by patient"),
SUMIFS(AllPublicationData!$G:$G,AllPublicationData!$A:$A,'Publication Table'!$B183,AllPublicationData!$B:$B,'Publication Table'!F$7),
IF(AND($C$4="NHS Scotland",$C$5="Operations cancelled for clinical reasons"),
SUMIFS(AllPublicationData!$H:$H,AllPublicationData!$A:$A,'Publication Table'!$B183,AllPublicationData!$B:$B,'Publication Table'!F$7),
IF(AND($C$4="NHS Scotland",$C$5="Operations cancelled for non-clinical/capacity reasons"),
SUMIFS(AllPublicationData!$I:$I,AllPublicationData!$A:$A,'Publication Table'!$B183,AllPublicationData!$B:$B,'Publication Table'!F$7),
IF(AND($C$4="NHS Scotland",$C$5="Cancellations for other reasons"),
SUMIFS(AllPublicationData!$J:$J,AllPublicationData!$A:$A,'Publication Table'!$B183,AllPublicationData!$B:$B,'Publication Table'!F$7)))))))</f>
        <v>0</v>
      </c>
      <c r="G183" s="90">
        <f>IF($C$5="Total Operations",
SUMIFS(AllPublicationData!$E:$E,AllPublicationData!$A:$A,'Publication Table'!$B183,AllPublicationData!$B:$B,'Publication Table'!$C$4,AllPublicationData!$D:$D,'Publication Table'!G$7),
IF('Publication Table'!$C$5="All Cancelled Operations",
SUMIFS(AllPublicationData!$F:$F,AllPublicationData!$A:$A,'Publication Table'!$B183,AllPublicationData!$B:$B,'Publication Table'!$C$4,AllPublicationData!$D:$D,'Publication Table'!G$7),
IF('Publication Table'!$C$5="Operations cancelled by patient",
SUMIFS(AllPublicationData!$G:$G,AllPublicationData!$A:$A,'Publication Table'!$B183,AllPublicationData!$B:$B,'Publication Table'!$C$4,AllPublicationData!$D:$D,'Publication Table'!G$7),
IF('Publication Table'!$C$5="Operations cancelled for clinical reasons",
SUMIFS(AllPublicationData!$H:$H,AllPublicationData!$A:$A,'Publication Table'!$B183,AllPublicationData!$B:$B,'Publication Table'!$C$4,AllPublicationData!$D:$D,'Publication Table'!G$7),
IF('Publication Table'!$C$5="Operations cancelled for non-clinical/capacity reasons",
SUMIFS(AllPublicationData!$I:$I,AllPublicationData!$A:$A,'Publication Table'!$B183,AllPublicationData!$B:$B,'Publication Table'!$C$4,AllPublicationData!$D:$D,'Publication Table'!G$7),
IF('Publication Table'!$C$5="Cancellations for other reasons",
SUMIFS(AllPublicationData!$J:$J,AllPublicationData!$A:$A,'Publication Table'!$B183,AllPublicationData!$B:$B,'Publication Table'!$C$4,AllPublicationData!$D:$D,'Publication Table'!G$7)))))))+
IF(AND($C$4="NHS Scotland",$C$5="Total Operations"),
SUMIFS(AllPublicationData!$E:$E,AllPublicationData!$A:$A,'Publication Table'!$B183,AllPublicationData!$B:$B,'Publication Table'!G$7),
IF(AND($C$4="NHS Scotland",$C$5="All Cancelled Operations"),
SUMIFS(AllPublicationData!$F:$F,AllPublicationData!$A:$A,'Publication Table'!$B183,AllPublicationData!$B:$B,'Publication Table'!G$7),
IF(AND($C$4="NHS Scotland",$C$5="Operations cancelled by patient"),
SUMIFS(AllPublicationData!$G:$G,AllPublicationData!$A:$A,'Publication Table'!$B183,AllPublicationData!$B:$B,'Publication Table'!G$7),
IF(AND($C$4="NHS Scotland",$C$5="Operations cancelled for clinical reasons"),
SUMIFS(AllPublicationData!$H:$H,AllPublicationData!$A:$A,'Publication Table'!$B183,AllPublicationData!$B:$B,'Publication Table'!G$7),
IF(AND($C$4="NHS Scotland",$C$5="Operations cancelled for non-clinical/capacity reasons"),
SUMIFS(AllPublicationData!$I:$I,AllPublicationData!$A:$A,'Publication Table'!$B183,AllPublicationData!$B:$B,'Publication Table'!G$7),
IF(AND($C$4="NHS Scotland",$C$5="Cancellations for other reasons"),
SUMIFS(AllPublicationData!$J:$J,AllPublicationData!$A:$A,'Publication Table'!$B183,AllPublicationData!$B:$B,'Publication Table'!G$7)))))))</f>
        <v>0</v>
      </c>
      <c r="H183" s="90">
        <f>IF($C$5="Total Operations",
SUMIFS(AllPublicationData!$E:$E,AllPublicationData!$A:$A,'Publication Table'!$B183,AllPublicationData!$B:$B,'Publication Table'!$C$4,AllPublicationData!$D:$D,'Publication Table'!H$7),
IF('Publication Table'!$C$5="All Cancelled Operations",
SUMIFS(AllPublicationData!$F:$F,AllPublicationData!$A:$A,'Publication Table'!$B183,AllPublicationData!$B:$B,'Publication Table'!$C$4,AllPublicationData!$D:$D,'Publication Table'!H$7),
IF('Publication Table'!$C$5="Operations cancelled by patient",
SUMIFS(AllPublicationData!$G:$G,AllPublicationData!$A:$A,'Publication Table'!$B183,AllPublicationData!$B:$B,'Publication Table'!$C$4,AllPublicationData!$D:$D,'Publication Table'!H$7),
IF('Publication Table'!$C$5="Operations cancelled for clinical reasons",
SUMIFS(AllPublicationData!$H:$H,AllPublicationData!$A:$A,'Publication Table'!$B183,AllPublicationData!$B:$B,'Publication Table'!$C$4,AllPublicationData!$D:$D,'Publication Table'!H$7),
IF('Publication Table'!$C$5="Operations cancelled for non-clinical/capacity reasons",
SUMIFS(AllPublicationData!$I:$I,AllPublicationData!$A:$A,'Publication Table'!$B183,AllPublicationData!$B:$B,'Publication Table'!$C$4,AllPublicationData!$D:$D,'Publication Table'!H$7),
IF('Publication Table'!$C$5="Cancellations for other reasons",
SUMIFS(AllPublicationData!$J:$J,AllPublicationData!$A:$A,'Publication Table'!$B183,AllPublicationData!$B:$B,'Publication Table'!$C$4,AllPublicationData!$D:$D,'Publication Table'!H$7)))))))+
IF(AND($C$4="NHS Scotland",$C$5="Total Operations"),
SUMIFS(AllPublicationData!$E:$E,AllPublicationData!$A:$A,'Publication Table'!$B183,AllPublicationData!$B:$B,'Publication Table'!H$7),
IF(AND($C$4="NHS Scotland",$C$5="All Cancelled Operations"),
SUMIFS(AllPublicationData!$F:$F,AllPublicationData!$A:$A,'Publication Table'!$B183,AllPublicationData!$B:$B,'Publication Table'!H$7),
IF(AND($C$4="NHS Scotland",$C$5="Operations cancelled by patient"),
SUMIFS(AllPublicationData!$G:$G,AllPublicationData!$A:$A,'Publication Table'!$B183,AllPublicationData!$B:$B,'Publication Table'!H$7),
IF(AND($C$4="NHS Scotland",$C$5="Operations cancelled for clinical reasons"),
SUMIFS(AllPublicationData!$H:$H,AllPublicationData!$A:$A,'Publication Table'!$B183,AllPublicationData!$B:$B,'Publication Table'!H$7),
IF(AND($C$4="NHS Scotland",$C$5="Operations cancelled for non-clinical/capacity reasons"),
SUMIFS(AllPublicationData!$I:$I,AllPublicationData!$A:$A,'Publication Table'!$B183,AllPublicationData!$B:$B,'Publication Table'!H$7),
IF(AND($C$4="NHS Scotland",$C$5="Cancellations for other reasons"),
SUMIFS(AllPublicationData!$J:$J,AllPublicationData!$A:$A,'Publication Table'!$B183,AllPublicationData!$B:$B,'Publication Table'!H$7)))))))</f>
        <v>0</v>
      </c>
      <c r="I183" s="90">
        <f>IF($C$5="Total Operations",
SUMIFS(AllPublicationData!$E:$E,AllPublicationData!$A:$A,'Publication Table'!$B183,AllPublicationData!$B:$B,'Publication Table'!$C$4,AllPublicationData!$D:$D,'Publication Table'!I$7),
IF('Publication Table'!$C$5="All Cancelled Operations",
SUMIFS(AllPublicationData!$F:$F,AllPublicationData!$A:$A,'Publication Table'!$B183,AllPublicationData!$B:$B,'Publication Table'!$C$4,AllPublicationData!$D:$D,'Publication Table'!I$7),
IF('Publication Table'!$C$5="Operations cancelled by patient",
SUMIFS(AllPublicationData!$G:$G,AllPublicationData!$A:$A,'Publication Table'!$B183,AllPublicationData!$B:$B,'Publication Table'!$C$4,AllPublicationData!$D:$D,'Publication Table'!I$7),
IF('Publication Table'!$C$5="Operations cancelled for clinical reasons",
SUMIFS(AllPublicationData!$H:$H,AllPublicationData!$A:$A,'Publication Table'!$B183,AllPublicationData!$B:$B,'Publication Table'!$C$4,AllPublicationData!$D:$D,'Publication Table'!I$7),
IF('Publication Table'!$C$5="Operations cancelled for non-clinical/capacity reasons",
SUMIFS(AllPublicationData!$I:$I,AllPublicationData!$A:$A,'Publication Table'!$B183,AllPublicationData!$B:$B,'Publication Table'!$C$4,AllPublicationData!$D:$D,'Publication Table'!I$7),
IF('Publication Table'!$C$5="Cancellations for other reasons",
SUMIFS(AllPublicationData!$J:$J,AllPublicationData!$A:$A,'Publication Table'!$B183,AllPublicationData!$B:$B,'Publication Table'!$C$4,AllPublicationData!$D:$D,'Publication Table'!I$7)))))))+
IF(AND($C$4="NHS Scotland",$C$5="Total Operations"),
SUMIFS(AllPublicationData!$E:$E,AllPublicationData!$A:$A,'Publication Table'!$B183,AllPublicationData!$B:$B,'Publication Table'!I$7),
IF(AND($C$4="NHS Scotland",$C$5="All Cancelled Operations"),
SUMIFS(AllPublicationData!$F:$F,AllPublicationData!$A:$A,'Publication Table'!$B183,AllPublicationData!$B:$B,'Publication Table'!I$7),
IF(AND($C$4="NHS Scotland",$C$5="Operations cancelled by patient"),
SUMIFS(AllPublicationData!$G:$G,AllPublicationData!$A:$A,'Publication Table'!$B183,AllPublicationData!$B:$B,'Publication Table'!I$7),
IF(AND($C$4="NHS Scotland",$C$5="Operations cancelled for clinical reasons"),
SUMIFS(AllPublicationData!$H:$H,AllPublicationData!$A:$A,'Publication Table'!$B183,AllPublicationData!$B:$B,'Publication Table'!I$7),
IF(AND($C$4="NHS Scotland",$C$5="Operations cancelled for non-clinical/capacity reasons"),
SUMIFS(AllPublicationData!$I:$I,AllPublicationData!$A:$A,'Publication Table'!$B183,AllPublicationData!$B:$B,'Publication Table'!I$7),
IF(AND($C$4="NHS Scotland",$C$5="Cancellations for other reasons"),
SUMIFS(AllPublicationData!$J:$J,AllPublicationData!$A:$A,'Publication Table'!$B183,AllPublicationData!$B:$B,'Publication Table'!I$7)))))))</f>
        <v>0</v>
      </c>
      <c r="J183" s="90">
        <f>IF($C$5="Total Operations",
SUMIFS(AllPublicationData!$E:$E,AllPublicationData!$A:$A,'Publication Table'!$B183,AllPublicationData!$B:$B,'Publication Table'!$C$4,AllPublicationData!$D:$D,'Publication Table'!J$7),
IF('Publication Table'!$C$5="All Cancelled Operations",
SUMIFS(AllPublicationData!$F:$F,AllPublicationData!$A:$A,'Publication Table'!$B183,AllPublicationData!$B:$B,'Publication Table'!$C$4,AllPublicationData!$D:$D,'Publication Table'!J$7),
IF('Publication Table'!$C$5="Operations cancelled by patient",
SUMIFS(AllPublicationData!$G:$G,AllPublicationData!$A:$A,'Publication Table'!$B183,AllPublicationData!$B:$B,'Publication Table'!$C$4,AllPublicationData!$D:$D,'Publication Table'!J$7),
IF('Publication Table'!$C$5="Operations cancelled for clinical reasons",
SUMIFS(AllPublicationData!$H:$H,AllPublicationData!$A:$A,'Publication Table'!$B183,AllPublicationData!$B:$B,'Publication Table'!$C$4,AllPublicationData!$D:$D,'Publication Table'!J$7),
IF('Publication Table'!$C$5="Operations cancelled for non-clinical/capacity reasons",
SUMIFS(AllPublicationData!$I:$I,AllPublicationData!$A:$A,'Publication Table'!$B183,AllPublicationData!$B:$B,'Publication Table'!$C$4,AllPublicationData!$D:$D,'Publication Table'!J$7),
IF('Publication Table'!$C$5="Cancellations for other reasons",
SUMIFS(AllPublicationData!$J:$J,AllPublicationData!$A:$A,'Publication Table'!$B183,AllPublicationData!$B:$B,'Publication Table'!$C$4,AllPublicationData!$D:$D,'Publication Table'!J$7)))))))+
IF(AND($C$4="NHS Scotland",$C$5="Total Operations"),
SUMIFS(AllPublicationData!$E:$E,AllPublicationData!$A:$A,'Publication Table'!$B183,AllPublicationData!$B:$B,'Publication Table'!J$7),
IF(AND($C$4="NHS Scotland",$C$5="All Cancelled Operations"),
SUMIFS(AllPublicationData!$F:$F,AllPublicationData!$A:$A,'Publication Table'!$B183,AllPublicationData!$B:$B,'Publication Table'!J$7),
IF(AND($C$4="NHS Scotland",$C$5="Operations cancelled by patient"),
SUMIFS(AllPublicationData!$G:$G,AllPublicationData!$A:$A,'Publication Table'!$B183,AllPublicationData!$B:$B,'Publication Table'!J$7),
IF(AND($C$4="NHS Scotland",$C$5="Operations cancelled for clinical reasons"),
SUMIFS(AllPublicationData!$H:$H,AllPublicationData!$A:$A,'Publication Table'!$B183,AllPublicationData!$B:$B,'Publication Table'!J$7),
IF(AND($C$4="NHS Scotland",$C$5="Operations cancelled for non-clinical/capacity reasons"),
SUMIFS(AllPublicationData!$I:$I,AllPublicationData!$A:$A,'Publication Table'!$B183,AllPublicationData!$B:$B,'Publication Table'!J$7),
IF(AND($C$4="NHS Scotland",$C$5="Cancellations for other reasons"),
SUMIFS(AllPublicationData!$J:$J,AllPublicationData!$A:$A,'Publication Table'!$B183,AllPublicationData!$B:$B,'Publication Table'!J$7)))))))</f>
        <v>0</v>
      </c>
      <c r="K183" s="90">
        <f>IF($C$5="Total Operations",
SUMIFS(AllPublicationData!$E:$E,AllPublicationData!$A:$A,'Publication Table'!$B183,AllPublicationData!$B:$B,'Publication Table'!$C$4,AllPublicationData!$D:$D,'Publication Table'!K$7),
IF('Publication Table'!$C$5="All Cancelled Operations",
SUMIFS(AllPublicationData!$F:$F,AllPublicationData!$A:$A,'Publication Table'!$B183,AllPublicationData!$B:$B,'Publication Table'!$C$4,AllPublicationData!$D:$D,'Publication Table'!K$7),
IF('Publication Table'!$C$5="Operations cancelled by patient",
SUMIFS(AllPublicationData!$G:$G,AllPublicationData!$A:$A,'Publication Table'!$B183,AllPublicationData!$B:$B,'Publication Table'!$C$4,AllPublicationData!$D:$D,'Publication Table'!K$7),
IF('Publication Table'!$C$5="Operations cancelled for clinical reasons",
SUMIFS(AllPublicationData!$H:$H,AllPublicationData!$A:$A,'Publication Table'!$B183,AllPublicationData!$B:$B,'Publication Table'!$C$4,AllPublicationData!$D:$D,'Publication Table'!K$7),
IF('Publication Table'!$C$5="Operations cancelled for non-clinical/capacity reasons",
SUMIFS(AllPublicationData!$I:$I,AllPublicationData!$A:$A,'Publication Table'!$B183,AllPublicationData!$B:$B,'Publication Table'!$C$4,AllPublicationData!$D:$D,'Publication Table'!K$7),
IF('Publication Table'!$C$5="Cancellations for other reasons",
SUMIFS(AllPublicationData!$J:$J,AllPublicationData!$A:$A,'Publication Table'!$B183,AllPublicationData!$B:$B,'Publication Table'!$C$4,AllPublicationData!$D:$D,'Publication Table'!K$7)))))))+
IF(AND($C$4="NHS Scotland",$C$5="Total Operations"),
SUMIFS(AllPublicationData!$E:$E,AllPublicationData!$A:$A,'Publication Table'!$B183,AllPublicationData!$B:$B,'Publication Table'!K$7),
IF(AND($C$4="NHS Scotland",$C$5="All Cancelled Operations"),
SUMIFS(AllPublicationData!$F:$F,AllPublicationData!$A:$A,'Publication Table'!$B183,AllPublicationData!$B:$B,'Publication Table'!K$7),
IF(AND($C$4="NHS Scotland",$C$5="Operations cancelled by patient"),
SUMIFS(AllPublicationData!$G:$G,AllPublicationData!$A:$A,'Publication Table'!$B183,AllPublicationData!$B:$B,'Publication Table'!K$7),
IF(AND($C$4="NHS Scotland",$C$5="Operations cancelled for clinical reasons"),
SUMIFS(AllPublicationData!$H:$H,AllPublicationData!$A:$A,'Publication Table'!$B183,AllPublicationData!$B:$B,'Publication Table'!K$7),
IF(AND($C$4="NHS Scotland",$C$5="Operations cancelled for non-clinical/capacity reasons"),
SUMIFS(AllPublicationData!$I:$I,AllPublicationData!$A:$A,'Publication Table'!$B183,AllPublicationData!$B:$B,'Publication Table'!K$7),
IF(AND($C$4="NHS Scotland",$C$5="Cancellations for other reasons"),
SUMIFS(AllPublicationData!$J:$J,AllPublicationData!$A:$A,'Publication Table'!$B183,AllPublicationData!$B:$B,'Publication Table'!K$7)))))))</f>
        <v>0</v>
      </c>
      <c r="L183" s="90">
        <f>IF($C$5="Total Operations",
SUMIFS(AllPublicationData!$E:$E,AllPublicationData!$A:$A,'Publication Table'!$B183,AllPublicationData!$B:$B,'Publication Table'!$C$4,AllPublicationData!$D:$D,'Publication Table'!L$7),
IF('Publication Table'!$C$5="All Cancelled Operations",
SUMIFS(AllPublicationData!$F:$F,AllPublicationData!$A:$A,'Publication Table'!$B183,AllPublicationData!$B:$B,'Publication Table'!$C$4,AllPublicationData!$D:$D,'Publication Table'!L$7),
IF('Publication Table'!$C$5="Operations cancelled by patient",
SUMIFS(AllPublicationData!$G:$G,AllPublicationData!$A:$A,'Publication Table'!$B183,AllPublicationData!$B:$B,'Publication Table'!$C$4,AllPublicationData!$D:$D,'Publication Table'!L$7),
IF('Publication Table'!$C$5="Operations cancelled for clinical reasons",
SUMIFS(AllPublicationData!$H:$H,AllPublicationData!$A:$A,'Publication Table'!$B183,AllPublicationData!$B:$B,'Publication Table'!$C$4,AllPublicationData!$D:$D,'Publication Table'!L$7),
IF('Publication Table'!$C$5="Operations cancelled for non-clinical/capacity reasons",
SUMIFS(AllPublicationData!$I:$I,AllPublicationData!$A:$A,'Publication Table'!$B183,AllPublicationData!$B:$B,'Publication Table'!$C$4,AllPublicationData!$D:$D,'Publication Table'!L$7),
IF('Publication Table'!$C$5="Cancellations for other reasons",
SUMIFS(AllPublicationData!$J:$J,AllPublicationData!$A:$A,'Publication Table'!$B183,AllPublicationData!$B:$B,'Publication Table'!$C$4,AllPublicationData!$D:$D,'Publication Table'!L$7)))))))+
IF(AND($C$4="NHS Scotland",$C$5="Total Operations"),
SUMIFS(AllPublicationData!$E:$E,AllPublicationData!$A:$A,'Publication Table'!$B183,AllPublicationData!$B:$B,'Publication Table'!L$7),
IF(AND($C$4="NHS Scotland",$C$5="All Cancelled Operations"),
SUMIFS(AllPublicationData!$F:$F,AllPublicationData!$A:$A,'Publication Table'!$B183,AllPublicationData!$B:$B,'Publication Table'!L$7),
IF(AND($C$4="NHS Scotland",$C$5="Operations cancelled by patient"),
SUMIFS(AllPublicationData!$G:$G,AllPublicationData!$A:$A,'Publication Table'!$B183,AllPublicationData!$B:$B,'Publication Table'!L$7),
IF(AND($C$4="NHS Scotland",$C$5="Operations cancelled for clinical reasons"),
SUMIFS(AllPublicationData!$H:$H,AllPublicationData!$A:$A,'Publication Table'!$B183,AllPublicationData!$B:$B,'Publication Table'!L$7),
IF(AND($C$4="NHS Scotland",$C$5="Operations cancelled for non-clinical/capacity reasons"),
SUMIFS(AllPublicationData!$I:$I,AllPublicationData!$A:$A,'Publication Table'!$B183,AllPublicationData!$B:$B,'Publication Table'!L$7),
IF(AND($C$4="NHS Scotland",$C$5="Cancellations for other reasons"),
SUMIFS(AllPublicationData!$J:$J,AllPublicationData!$A:$A,'Publication Table'!$B183,AllPublicationData!$B:$B,'Publication Table'!L$7)))))))</f>
        <v>0</v>
      </c>
      <c r="M183" s="90">
        <f>IF($C$5="Total Operations",
SUMIFS(AllPublicationData!$E:$E,AllPublicationData!$A:$A,'Publication Table'!$B183,AllPublicationData!$B:$B,'Publication Table'!$C$4,AllPublicationData!$D:$D,'Publication Table'!M$7),
IF('Publication Table'!$C$5="All Cancelled Operations",
SUMIFS(AllPublicationData!$F:$F,AllPublicationData!$A:$A,'Publication Table'!$B183,AllPublicationData!$B:$B,'Publication Table'!$C$4,AllPublicationData!$D:$D,'Publication Table'!M$7),
IF('Publication Table'!$C$5="Operations cancelled by patient",
SUMIFS(AllPublicationData!$G:$G,AllPublicationData!$A:$A,'Publication Table'!$B183,AllPublicationData!$B:$B,'Publication Table'!$C$4,AllPublicationData!$D:$D,'Publication Table'!M$7),
IF('Publication Table'!$C$5="Operations cancelled for clinical reasons",
SUMIFS(AllPublicationData!$G:$G,AllPublicationData!$A:$A,'Publication Table'!$B183,AllPublicationData!$B:$B,'Publication Table'!$C$4,AllPublicationData!$D:$D,'Publication Table'!M$7),
IF('Publication Table'!$C$5="Operations cancelled for non-clinical/capacity reasons",
SUMIFS(AllPublicationData!$G:$G,AllPublicationData!$A:$A,'Publication Table'!$B183,AllPublicationData!$B:$B,'Publication Table'!$C$4,AllPublicationData!$D:$D,'Publication Table'!M$7),
IF('Publication Table'!$C$5="Cancellations for other reasons",
SUMIFS(AllPublicationData!$G:$G,AllPublicationData!$A:$A,'Publication Table'!$B183,AllPublicationData!$B:$B,'Publication Table'!$C$4,AllPublicationData!$D:$D,'Publication Table'!M$7)))))))+
IF(AND($C$4="NHS Scotland",$C$5="Total Operations"),
SUMIFS(AllPublicationData!$E:$E,AllPublicationData!$A:$A,'Publication Table'!$B183,AllPublicationData!$B:$B,'Publication Table'!M$7),
IF(AND($C$4="NHS Scotland",$C$5="All Cancelled Operations"),
SUMIFS(AllPublicationData!$F:$F,AllPublicationData!$A:$A,'Publication Table'!$B183,AllPublicationData!$B:$B,'Publication Table'!M$7),
IF(AND($C$4="NHS Scotland",$C$5="Operations cancelled by patient"),
SUMIFS(AllPublicationData!$G:$G,AllPublicationData!$A:$A,'Publication Table'!$B183,AllPublicationData!$B:$B,'Publication Table'!M$7),
IF(AND($C$4="NHS Scotland",$C$5="Operations cancelled for clinical reasons"),
SUMIFS(AllPublicationData!$H:$H,AllPublicationData!$A:$A,'Publication Table'!$B183,AllPublicationData!$B:$B,'Publication Table'!M$7),
IF(AND($C$4="NHS Scotland",$C$5="Operations cancelled for non-clinical/capacity reasons"),
SUMIFS(AllPublicationData!$I:$I,AllPublicationData!$A:$A,'Publication Table'!$B183,AllPublicationData!$B:$B,'Publication Table'!M$7),
IF(AND($C$4="NHS Scotland",$C$5="Cancellations for other reasons"),
SUMIFS(AllPublicationData!$J:$J,AllPublicationData!$A:$A,'Publication Table'!$B183,AllPublicationData!$B:$B,'Publication Table'!M$7)))))))</f>
        <v>0</v>
      </c>
      <c r="N183" s="90">
        <f>IF($C$5="Total Operations",
SUMIFS(AllPublicationData!$E:$E,AllPublicationData!$A:$A,'Publication Table'!$B183,AllPublicationData!$B:$B,'Publication Table'!$C$4,AllPublicationData!$D:$D,'Publication Table'!N$7),
IF('Publication Table'!$C$5="All Cancelled Operations",
SUMIFS(AllPublicationData!$F:$F,AllPublicationData!$A:$A,'Publication Table'!$B183,AllPublicationData!$B:$B,'Publication Table'!$C$4,AllPublicationData!$D:$D,'Publication Table'!N$7),
IF('Publication Table'!$C$5="Operations cancelled by patient",
SUMIFS(AllPublicationData!$G:$G,AllPublicationData!$A:$A,'Publication Table'!$B183,AllPublicationData!$B:$B,'Publication Table'!$C$4,AllPublicationData!$D:$D,'Publication Table'!N$7),
IF('Publication Table'!$C$5="Operations cancelled for clinical reasons",
SUMIFS(AllPublicationData!$G:$G,AllPublicationData!$A:$A,'Publication Table'!$B183,AllPublicationData!$B:$B,'Publication Table'!$C$4,AllPublicationData!$D:$D,'Publication Table'!N$7),
IF('Publication Table'!$C$5="Operations cancelled for non-clinical/capacity reasons",
SUMIFS(AllPublicationData!$G:$G,AllPublicationData!$A:$A,'Publication Table'!$B183,AllPublicationData!$B:$B,'Publication Table'!$C$4,AllPublicationData!$D:$D,'Publication Table'!N$7),
IF('Publication Table'!$C$5="Cancellations for other reasons",
SUMIFS(AllPublicationData!$G:$G,AllPublicationData!$A:$A,'Publication Table'!$B183,AllPublicationData!$B:$B,'Publication Table'!$C$4,AllPublicationData!$D:$D,'Publication Table'!N$7)))))))+
IF(AND($C$4="NHS Scotland",$C$5="Total Operations"),
SUMIFS(AllPublicationData!$E:$E,AllPublicationData!$A:$A,'Publication Table'!$B183,AllPublicationData!$B:$B,'Publication Table'!N$7),
IF(AND($C$4="NHS Scotland",$C$5="All Cancelled Operations"),
SUMIFS(AllPublicationData!$F:$F,AllPublicationData!$A:$A,'Publication Table'!$B183,AllPublicationData!$B:$B,'Publication Table'!N$7),
IF(AND($C$4="NHS Scotland",$C$5="Operations cancelled by patient"),
SUMIFS(AllPublicationData!$G:$G,AllPublicationData!$A:$A,'Publication Table'!$B183,AllPublicationData!$B:$B,'Publication Table'!N$7),
IF(AND($C$4="NHS Scotland",$C$5="Operations cancelled for clinical reasons"),
SUMIFS(AllPublicationData!$H:$H,AllPublicationData!$A:$A,'Publication Table'!$B183,AllPublicationData!$B:$B,'Publication Table'!N$7),
IF(AND($C$4="NHS Scotland",$C$5="Operations cancelled for non-clinical/capacity reasons"),
SUMIFS(AllPublicationData!$I:$I,AllPublicationData!$A:$A,'Publication Table'!$B183,AllPublicationData!$B:$B,'Publication Table'!N$7),
IF(AND($C$4="NHS Scotland",$C$5="Cancellations for other reasons"),
SUMIFS(AllPublicationData!$J:$J,AllPublicationData!$A:$A,'Publication Table'!$B183,AllPublicationData!$B:$B,'Publication Table'!N$7)))))))</f>
        <v>0</v>
      </c>
      <c r="O183" s="90">
        <f>IF($C$5="Total Operations",
SUMIFS(AllPublicationData!$E:$E,AllPublicationData!$A:$A,'Publication Table'!$B183,AllPublicationData!$B:$B,'Publication Table'!$C$4,AllPublicationData!$D:$D,'Publication Table'!O$7),
IF('Publication Table'!$C$5="All Cancelled Operations",
SUMIFS(AllPublicationData!$F:$F,AllPublicationData!$A:$A,'Publication Table'!$B183,AllPublicationData!$B:$B,'Publication Table'!$C$4,AllPublicationData!$D:$D,'Publication Table'!O$7),
IF('Publication Table'!$C$5="Operations cancelled by patient",
SUMIFS(AllPublicationData!$G:$G,AllPublicationData!$A:$A,'Publication Table'!$B183,AllPublicationData!$B:$B,'Publication Table'!$C$4,AllPublicationData!$D:$D,'Publication Table'!O$7),
IF('Publication Table'!$C$5="Operations cancelled for clinical reasons",
SUMIFS(AllPublicationData!$G:$G,AllPublicationData!$A:$A,'Publication Table'!$B183,AllPublicationData!$B:$B,'Publication Table'!$C$4,AllPublicationData!$D:$D,'Publication Table'!O$7),
IF('Publication Table'!$C$5="Operations cancelled for non-clinical/capacity reasons",
SUMIFS(AllPublicationData!$G:$G,AllPublicationData!$A:$A,'Publication Table'!$B183,AllPublicationData!$B:$B,'Publication Table'!$C$4,AllPublicationData!$D:$D,'Publication Table'!O$7),
IF('Publication Table'!$C$5="Cancellations for other reasons",
SUMIFS(AllPublicationData!$G:$G,AllPublicationData!$A:$A,'Publication Table'!$B183,AllPublicationData!$B:$B,'Publication Table'!$C$4,AllPublicationData!$D:$D,'Publication Table'!O$7)))))))+
IF(AND($C$4="NHS Scotland",$C$5="Total Operations"),
SUMIFS(AllPublicationData!$E:$E,AllPublicationData!$A:$A,'Publication Table'!$B183,AllPublicationData!$B:$B,'Publication Table'!O$7),
IF(AND($C$4="NHS Scotland",$C$5="All Cancelled Operations"),
SUMIFS(AllPublicationData!$F:$F,AllPublicationData!$A:$A,'Publication Table'!$B183,AllPublicationData!$B:$B,'Publication Table'!O$7),
IF(AND($C$4="NHS Scotland",$C$5="Operations cancelled by patient"),
SUMIFS(AllPublicationData!$G:$G,AllPublicationData!$A:$A,'Publication Table'!$B183,AllPublicationData!$B:$B,'Publication Table'!O$7),
IF(AND($C$4="NHS Scotland",$C$5="Operations cancelled for clinical reasons"),
SUMIFS(AllPublicationData!$H:$H,AllPublicationData!$A:$A,'Publication Table'!$B183,AllPublicationData!$B:$B,'Publication Table'!O$7),
IF(AND($C$4="NHS Scotland",$C$5="Operations cancelled for non-clinical/capacity reasons"),
SUMIFS(AllPublicationData!$I:$I,AllPublicationData!$A:$A,'Publication Table'!$B183,AllPublicationData!$B:$B,'Publication Table'!O$7),
IF(AND($C$4="NHS Scotland",$C$5="Cancellations for other reasons"),
SUMIFS(AllPublicationData!$J:$J,AllPublicationData!$A:$A,'Publication Table'!$B183,AllPublicationData!$B:$B,'Publication Table'!O$7)))))))</f>
        <v>0</v>
      </c>
      <c r="P183" s="90">
        <f>IF($C$5="Total Operations",
SUMIFS(AllPublicationData!$E:$E,AllPublicationData!$A:$A,'Publication Table'!$B183,AllPublicationData!$B:$B,'Publication Table'!$C$4,AllPublicationData!$D:$D,'Publication Table'!P$7),
IF('Publication Table'!$C$5="All Cancelled Operations",
SUMIFS(AllPublicationData!$F:$F,AllPublicationData!$A:$A,'Publication Table'!$B183,AllPublicationData!$B:$B,'Publication Table'!$C$4,AllPublicationData!$D:$D,'Publication Table'!P$7),
IF('Publication Table'!$C$5="Operations cancelled by patient",
SUMIFS(AllPublicationData!$G:$G,AllPublicationData!$A:$A,'Publication Table'!$B183,AllPublicationData!$B:$B,'Publication Table'!$C$4,AllPublicationData!$D:$D,'Publication Table'!P$7),
IF('Publication Table'!$C$5="Operations cancelled for clinical reasons",
SUMIFS(AllPublicationData!$G:$G,AllPublicationData!$A:$A,'Publication Table'!$B183,AllPublicationData!$B:$B,'Publication Table'!$C$4,AllPublicationData!$D:$D,'Publication Table'!P$7),
IF('Publication Table'!$C$5="Operations cancelled for non-clinical/capacity reasons",
SUMIFS(AllPublicationData!$G:$G,AllPublicationData!$A:$A,'Publication Table'!$B183,AllPublicationData!$B:$B,'Publication Table'!$C$4,AllPublicationData!$D:$D,'Publication Table'!P$7),
IF('Publication Table'!$C$5="Cancellations for other reasons",
SUMIFS(AllPublicationData!$G:$G,AllPublicationData!$A:$A,'Publication Table'!$B183,AllPublicationData!$B:$B,'Publication Table'!$C$4,AllPublicationData!$D:$D,'Publication Table'!P$7)))))))+
IF(AND($C$4="NHS Scotland",$C$5="Total Operations"),
SUMIFS(AllPublicationData!$E:$E,AllPublicationData!$A:$A,'Publication Table'!$B183,AllPublicationData!$B:$B,'Publication Table'!P$7),
IF(AND($C$4="NHS Scotland",$C$5="All Cancelled Operations"),
SUMIFS(AllPublicationData!$F:$F,AllPublicationData!$A:$A,'Publication Table'!$B183,AllPublicationData!$B:$B,'Publication Table'!P$7),
IF(AND($C$4="NHS Scotland",$C$5="Operations cancelled by patient"),
SUMIFS(AllPublicationData!$G:$G,AllPublicationData!$A:$A,'Publication Table'!$B183,AllPublicationData!$B:$B,'Publication Table'!P$7),
IF(AND($C$4="NHS Scotland",$C$5="Operations cancelled for clinical reasons"),
SUMIFS(AllPublicationData!$H:$H,AllPublicationData!$A:$A,'Publication Table'!$B183,AllPublicationData!$B:$B,'Publication Table'!P$7),
IF(AND($C$4="NHS Scotland",$C$5="Operations cancelled for non-clinical/capacity reasons"),
SUMIFS(AllPublicationData!$I:$I,AllPublicationData!$A:$A,'Publication Table'!$B183,AllPublicationData!$B:$B,'Publication Table'!P$7),
IF(AND($C$4="NHS Scotland",$C$5="Cancellations for other reasons"),
SUMIFS(AllPublicationData!$J:$J,AllPublicationData!$A:$A,'Publication Table'!$B183,AllPublicationData!$B:$B,'Publication Table'!P$7)))))))</f>
        <v>0</v>
      </c>
      <c r="Q183" s="90">
        <f>IF($C$5="Total Operations",
SUMIFS(AllPublicationData!$E:$E,AllPublicationData!$A:$A,'Publication Table'!$B183,AllPublicationData!$B:$B,'Publication Table'!$C$4,AllPublicationData!$D:$D,'Publication Table'!Q$7),
IF('Publication Table'!$C$5="All Cancelled Operations",
SUMIFS(AllPublicationData!$F:$F,AllPublicationData!$A:$A,'Publication Table'!$B183,AllPublicationData!$B:$B,'Publication Table'!$C$4,AllPublicationData!$D:$D,'Publication Table'!Q$7),
IF('Publication Table'!$C$5="Operations cancelled by patient",
SUMIFS(AllPublicationData!$G:$G,AllPublicationData!$A:$A,'Publication Table'!$B183,AllPublicationData!$B:$B,'Publication Table'!$C$4,AllPublicationData!$D:$D,'Publication Table'!Q$7),
IF('Publication Table'!$C$5="Operations cancelled for clinical reasons",
SUMIFS(AllPublicationData!$G:$G,AllPublicationData!$A:$A,'Publication Table'!$B183,AllPublicationData!$B:$B,'Publication Table'!$C$4,AllPublicationData!$D:$D,'Publication Table'!Q$7),
IF('Publication Table'!$C$5="Operations cancelled for non-clinical/capacity reasons",
SUMIFS(AllPublicationData!$G:$G,AllPublicationData!$A:$A,'Publication Table'!$B183,AllPublicationData!$B:$B,'Publication Table'!$C$4,AllPublicationData!$D:$D,'Publication Table'!Q$7),
IF('Publication Table'!$C$5="Cancellations for other reasons",
SUMIFS(AllPublicationData!$G:$G,AllPublicationData!$A:$A,'Publication Table'!$B183,AllPublicationData!$B:$B,'Publication Table'!$C$4,AllPublicationData!$D:$D,'Publication Table'!Q$7)))))))+
IF(AND($C$4="NHS Scotland",$C$5="Total Operations"),
SUMIFS(AllPublicationData!$E:$E,AllPublicationData!$A:$A,'Publication Table'!$B183,AllPublicationData!$B:$B,'Publication Table'!Q$7),
IF(AND($C$4="NHS Scotland",$C$5="All Cancelled Operations"),
SUMIFS(AllPublicationData!$F:$F,AllPublicationData!$A:$A,'Publication Table'!$B183,AllPublicationData!$B:$B,'Publication Table'!Q$7),
IF(AND($C$4="NHS Scotland",$C$5="Operations cancelled by patient"),
SUMIFS(AllPublicationData!$G:$G,AllPublicationData!$A:$A,'Publication Table'!$B183,AllPublicationData!$B:$B,'Publication Table'!Q$7),
IF(AND($C$4="NHS Scotland",$C$5="Operations cancelled for clinical reasons"),
SUMIFS(AllPublicationData!$H:$H,AllPublicationData!$A:$A,'Publication Table'!$B183,AllPublicationData!$B:$B,'Publication Table'!Q$7),
IF(AND($C$4="NHS Scotland",$C$5="Operations cancelled for non-clinical/capacity reasons"),
SUMIFS(AllPublicationData!$I:$I,AllPublicationData!$A:$A,'Publication Table'!$B183,AllPublicationData!$B:$B,'Publication Table'!Q$7),
IF(AND($C$4="NHS Scotland",$C$5="Cancellations for other reasons"),
SUMIFS(AllPublicationData!$J:$J,AllPublicationData!$A:$A,'Publication Table'!$B183,AllPublicationData!$B:$B,'Publication Table'!Q$7)))))))</f>
        <v>0</v>
      </c>
      <c r="R183" s="90">
        <f>IF($C$5="Total Operations",
SUMIFS(AllPublicationData!$E:$E,AllPublicationData!$A:$A,'Publication Table'!$B183,AllPublicationData!$B:$B,'Publication Table'!$C$4,AllPublicationData!$D:$D,'Publication Table'!R$7),
IF('Publication Table'!$C$5="All Cancelled Operations",
SUMIFS(AllPublicationData!$F:$F,AllPublicationData!$A:$A,'Publication Table'!$B183,AllPublicationData!$B:$B,'Publication Table'!$C$4,AllPublicationData!$D:$D,'Publication Table'!R$7),
IF('Publication Table'!$C$5="Operations cancelled by patient",
SUMIFS(AllPublicationData!$G:$G,AllPublicationData!$A:$A,'Publication Table'!$B183,AllPublicationData!$B:$B,'Publication Table'!$C$4,AllPublicationData!$D:$D,'Publication Table'!R$7),
IF('Publication Table'!$C$5="Operations cancelled for clinical reasons",
SUMIFS(AllPublicationData!$G:$G,AllPublicationData!$A:$A,'Publication Table'!$B183,AllPublicationData!$B:$B,'Publication Table'!$C$4,AllPublicationData!$D:$D,'Publication Table'!R$7),
IF('Publication Table'!$C$5="Operations cancelled for non-clinical/capacity reasons",
SUMIFS(AllPublicationData!$G:$G,AllPublicationData!$A:$A,'Publication Table'!$B183,AllPublicationData!$B:$B,'Publication Table'!$C$4,AllPublicationData!$D:$D,'Publication Table'!R$7),
IF('Publication Table'!$C$5="Cancellations for other reasons",
SUMIFS(AllPublicationData!$G:$G,AllPublicationData!$A:$A,'Publication Table'!$B183,AllPublicationData!$B:$B,'Publication Table'!$C$4,AllPublicationData!$D:$D,'Publication Table'!R$7)))))))+
IF(AND($C$4="NHS Scotland",$C$5="Total Operations"),
SUMIFS(AllPublicationData!$E:$E,AllPublicationData!$A:$A,'Publication Table'!$B183,AllPublicationData!$B:$B,'Publication Table'!R$7),
IF(AND($C$4="NHS Scotland",$C$5="All Cancelled Operations"),
SUMIFS(AllPublicationData!$F:$F,AllPublicationData!$A:$A,'Publication Table'!$B183,AllPublicationData!$B:$B,'Publication Table'!R$7),
IF(AND($C$4="NHS Scotland",$C$5="Operations cancelled by patient"),
SUMIFS(AllPublicationData!$G:$G,AllPublicationData!$A:$A,'Publication Table'!$B183,AllPublicationData!$B:$B,'Publication Table'!R$7),
IF(AND($C$4="NHS Scotland",$C$5="Operations cancelled for clinical reasons"),
SUMIFS(AllPublicationData!$H:$H,AllPublicationData!$A:$A,'Publication Table'!$B183,AllPublicationData!$B:$B,'Publication Table'!R$7),
IF(AND($C$4="NHS Scotland",$C$5="Operations cancelled for non-clinical/capacity reasons"),
SUMIFS(AllPublicationData!$I:$I,AllPublicationData!$A:$A,'Publication Table'!$B183,AllPublicationData!$B:$B,'Publication Table'!R$7),
IF(AND($C$4="NHS Scotland",$C$5="Cancellations for other reasons"),
SUMIFS(AllPublicationData!$J:$J,AllPublicationData!$A:$A,'Publication Table'!$B183,AllPublicationData!$B:$B,'Publication Table'!R$7)))))))</f>
        <v>0</v>
      </c>
    </row>
    <row r="184" spans="3:18" x14ac:dyDescent="0.35">
      <c r="C184" s="81">
        <f>IF($C$5="Total Operations",
SUMIFS(AllPublicationData!$E:$E,AllPublicationData!$A:$A,'Publication Table'!$B184,AllPublicationData!$B:$B,'Publication Table'!$C$4),
IF('Publication Table'!$C$5="All Cancelled Operations",
SUMIFS(AllPublicationData!$F:$F,AllPublicationData!$A:$A,'Publication Table'!$B184,AllPublicationData!$B:$B,'Publication Table'!$C$4),
IF('Publication Table'!$C$5="Operations cancelled by patient",
SUMIFS(AllPublicationData!$G:$G,AllPublicationData!$A:$A,'Publication Table'!$B184,AllPublicationData!$B:$B,'Publication Table'!$C$4),
IF('Publication Table'!$C$5="Operations cancelled for clinical reasons",
SUMIFS(AllPublicationData!$H:$H,AllPublicationData!$A:$A,'Publication Table'!$B184,AllPublicationData!$B:$B,'Publication Table'!$C$4),
IF('Publication Table'!$C$5="Operations cancelled for non-clinical/capacity reasons",
SUMIFS(AllPublicationData!$I:$I,AllPublicationData!$A:$A,'Publication Table'!$B184,AllPublicationData!$B:$B,'Publication Table'!$C$4),
IF('Publication Table'!$C$5="Cancellations for other reasons",
SUMIFS(AllPublicationData!$J:$J,AllPublicationData!$A:$A,'Publication Table'!$B184,AllPublicationData!$B:$B,'Publication Table'!$C$4)))))))+
IF(AND($C$4="NHS Scotland",$C$5="Total Operations"),
SUMIFS(AllPublicationData!$E:$E,AllPublicationData!$A:$A,'Publication Table'!$B184),
IF(AND($C$4="NHS Scotland",$C$5="All Cancelled Operations"),
SUMIFS(AllPublicationData!$F:$F,AllPublicationData!$A:$A,'Publication Table'!$B184),
IF(AND($C$4="NHS Scotland",$C$5="Operations cancelled by patient"),
SUMIFS(AllPublicationData!$G:$G,AllPublicationData!$A:$A,'Publication Table'!$B184),
IF(AND($C$4="NHS Scotland",$C$5="Operations cancelled for clinical reasons"),
SUMIFS(AllPublicationData!$H:$H,AllPublicationData!$A:$A,'Publication Table'!$B184),
IF(AND($C$4="NHS Scotland",$C$5="Operations cancelled for non-clinical/capacity reasons"),
SUMIFS(AllPublicationData!$I:$I,AllPublicationData!$A:$A,'Publication Table'!$B184),
IF(AND($C$4="NHS Scotland",$C$5="Cancellations for other reasons"),
SUMIFS(AllPublicationData!$J:$J,AllPublicationData!$A:$A,'Publication Table'!$B184)))))))</f>
        <v>0</v>
      </c>
      <c r="D184" s="90">
        <f>IF($C$5="Total Operations",
SUMIFS(AllPublicationData!$E:$E,AllPublicationData!$A:$A,'Publication Table'!$B184,AllPublicationData!$B:$B,'Publication Table'!$C$4,AllPublicationData!$D:$D,'Publication Table'!D$7),
IF('Publication Table'!$C$5="All Cancelled Operations",
SUMIFS(AllPublicationData!$F:$F,AllPublicationData!$A:$A,'Publication Table'!$B184,AllPublicationData!$B:$B,'Publication Table'!$C$4,AllPublicationData!$D:$D,'Publication Table'!D$7),
IF('Publication Table'!$C$5="Operations cancelled by patient",
SUMIFS(AllPublicationData!$G:$G,AllPublicationData!$A:$A,'Publication Table'!$B184,AllPublicationData!$B:$B,'Publication Table'!$C$4,AllPublicationData!$D:$D,'Publication Table'!D$7),
IF('Publication Table'!$C$5="Operations cancelled for clinical reasons",
SUMIFS(AllPublicationData!$H:$H,AllPublicationData!$A:$A,'Publication Table'!$B184,AllPublicationData!$B:$B,'Publication Table'!$C$4,AllPublicationData!$D:$D,'Publication Table'!D$7),
IF('Publication Table'!$C$5="Operations cancelled for non-clinical/capacity reasons",
SUMIFS(AllPublicationData!$I:$I,AllPublicationData!$A:$A,'Publication Table'!$B184,AllPublicationData!$B:$B,'Publication Table'!$C$4,AllPublicationData!$D:$D,'Publication Table'!D$7),
IF('Publication Table'!$C$5="Cancellations for other reasons",
SUMIFS(AllPublicationData!$J:$J,AllPublicationData!$A:$A,'Publication Table'!$B184,AllPublicationData!$B:$B,'Publication Table'!$C$4,AllPublicationData!$D:$D,'Publication Table'!D$7)))))))+
IF(AND($C$4="NHS Scotland",$C$5="Total Operations"),
SUMIFS(AllPublicationData!$E:$E,AllPublicationData!$A:$A,'Publication Table'!$B184,AllPublicationData!$B:$B,'Publication Table'!D$7),
IF(AND($C$4="NHS Scotland",$C$5="All Cancelled Operations"),
SUMIFS(AllPublicationData!$F:$F,AllPublicationData!$A:$A,'Publication Table'!$B184,AllPublicationData!$B:$B,'Publication Table'!D$7),
IF(AND($C$4="NHS Scotland",$C$5="Operations cancelled by patient"),
SUMIFS(AllPublicationData!$G:$G,AllPublicationData!$A:$A,'Publication Table'!$B184,AllPublicationData!$B:$B,'Publication Table'!D$7),
IF(AND($C$4="NHS Scotland",$C$5="Operations cancelled for clinical reasons"),
SUMIFS(AllPublicationData!$H:$H,AllPublicationData!$A:$A,'Publication Table'!$B184,AllPublicationData!$B:$B,'Publication Table'!D$7),
IF(AND($C$4="NHS Scotland",$C$5="Operations cancelled for non-clinical/capacity reasons"),
SUMIFS(AllPublicationData!$I:$I,AllPublicationData!$A:$A,'Publication Table'!$B184,AllPublicationData!$B:$B,'Publication Table'!D$7),
IF(AND($C$4="NHS Scotland",$C$5="Cancellations for other reasons"),
SUMIFS(AllPublicationData!$J:$J,AllPublicationData!$A:$A,'Publication Table'!$B184,AllPublicationData!$B:$B,'Publication Table'!D$7)))))))</f>
        <v>0</v>
      </c>
      <c r="E184" s="90">
        <f>IF($C$5="Total Operations",
SUMIFS(AllPublicationData!$E:$E,AllPublicationData!$A:$A,'Publication Table'!$B184,AllPublicationData!$B:$B,'Publication Table'!$C$4,AllPublicationData!$D:$D,'Publication Table'!E$7),
IF('Publication Table'!$C$5="All Cancelled Operations",
SUMIFS(AllPublicationData!$F:$F,AllPublicationData!$A:$A,'Publication Table'!$B184,AllPublicationData!$B:$B,'Publication Table'!$C$4,AllPublicationData!$D:$D,'Publication Table'!E$7),
IF('Publication Table'!$C$5="Operations cancelled by patient",
SUMIFS(AllPublicationData!$G:$G,AllPublicationData!$A:$A,'Publication Table'!$B184,AllPublicationData!$B:$B,'Publication Table'!$C$4,AllPublicationData!$D:$D,'Publication Table'!E$7),
IF('Publication Table'!$C$5="Operations cancelled for clinical reasons",
SUMIFS(AllPublicationData!$H:$H,AllPublicationData!$A:$A,'Publication Table'!$B184,AllPublicationData!$B:$B,'Publication Table'!$C$4,AllPublicationData!$D:$D,'Publication Table'!E$7),
IF('Publication Table'!$C$5="Operations cancelled for non-clinical/capacity reasons",
SUMIFS(AllPublicationData!$I:$I,AllPublicationData!$A:$A,'Publication Table'!$B184,AllPublicationData!$B:$B,'Publication Table'!$C$4,AllPublicationData!$D:$D,'Publication Table'!E$7),
IF('Publication Table'!$C$5="Cancellations for other reasons",
SUMIFS(AllPublicationData!$J:$J,AllPublicationData!$A:$A,'Publication Table'!$B184,AllPublicationData!$B:$B,'Publication Table'!$C$4,AllPublicationData!$D:$D,'Publication Table'!E$7)))))))+
IF(AND($C$4="NHS Scotland",$C$5="Total Operations"),
SUMIFS(AllPublicationData!$E:$E,AllPublicationData!$A:$A,'Publication Table'!$B184,AllPublicationData!$B:$B,'Publication Table'!E$7),
IF(AND($C$4="NHS Scotland",$C$5="All Cancelled Operations"),
SUMIFS(AllPublicationData!$F:$F,AllPublicationData!$A:$A,'Publication Table'!$B184,AllPublicationData!$B:$B,'Publication Table'!E$7),
IF(AND($C$4="NHS Scotland",$C$5="Operations cancelled by patient"),
SUMIFS(AllPublicationData!$G:$G,AllPublicationData!$A:$A,'Publication Table'!$B184,AllPublicationData!$B:$B,'Publication Table'!E$7),
IF(AND($C$4="NHS Scotland",$C$5="Operations cancelled for clinical reasons"),
SUMIFS(AllPublicationData!$H:$H,AllPublicationData!$A:$A,'Publication Table'!$B184,AllPublicationData!$B:$B,'Publication Table'!E$7),
IF(AND($C$4="NHS Scotland",$C$5="Operations cancelled for non-clinical/capacity reasons"),
SUMIFS(AllPublicationData!$I:$I,AllPublicationData!$A:$A,'Publication Table'!$B184,AllPublicationData!$B:$B,'Publication Table'!E$7),
IF(AND($C$4="NHS Scotland",$C$5="Cancellations for other reasons"),
SUMIFS(AllPublicationData!$J:$J,AllPublicationData!$A:$A,'Publication Table'!$B184,AllPublicationData!$B:$B,'Publication Table'!E$7)))))))</f>
        <v>0</v>
      </c>
      <c r="F184" s="90">
        <f>IF($C$5="Total Operations",
SUMIFS(AllPublicationData!$E:$E,AllPublicationData!$A:$A,'Publication Table'!$B184,AllPublicationData!$B:$B,'Publication Table'!$C$4,AllPublicationData!$D:$D,'Publication Table'!F$7),
IF('Publication Table'!$C$5="All Cancelled Operations",
SUMIFS(AllPublicationData!$F:$F,AllPublicationData!$A:$A,'Publication Table'!$B184,AllPublicationData!$B:$B,'Publication Table'!$C$4,AllPublicationData!$D:$D,'Publication Table'!F$7),
IF('Publication Table'!$C$5="Operations cancelled by patient",
SUMIFS(AllPublicationData!$G:$G,AllPublicationData!$A:$A,'Publication Table'!$B184,AllPublicationData!$B:$B,'Publication Table'!$C$4,AllPublicationData!$D:$D,'Publication Table'!F$7),
IF('Publication Table'!$C$5="Operations cancelled for clinical reasons",
SUMIFS(AllPublicationData!$H:$H,AllPublicationData!$A:$A,'Publication Table'!$B184,AllPublicationData!$B:$B,'Publication Table'!$C$4,AllPublicationData!$D:$D,'Publication Table'!F$7),
IF('Publication Table'!$C$5="Operations cancelled for non-clinical/capacity reasons",
SUMIFS(AllPublicationData!$I:$I,AllPublicationData!$A:$A,'Publication Table'!$B184,AllPublicationData!$B:$B,'Publication Table'!$C$4,AllPublicationData!$D:$D,'Publication Table'!F$7),
IF('Publication Table'!$C$5="Cancellations for other reasons",
SUMIFS(AllPublicationData!$J:$J,AllPublicationData!$A:$A,'Publication Table'!$B184,AllPublicationData!$B:$B,'Publication Table'!$C$4,AllPublicationData!$D:$D,'Publication Table'!F$7)))))))+
IF(AND($C$4="NHS Scotland",$C$5="Total Operations"),
SUMIFS(AllPublicationData!$E:$E,AllPublicationData!$A:$A,'Publication Table'!$B184,AllPublicationData!$B:$B,'Publication Table'!F$7),
IF(AND($C$4="NHS Scotland",$C$5="All Cancelled Operations"),
SUMIFS(AllPublicationData!$F:$F,AllPublicationData!$A:$A,'Publication Table'!$B184,AllPublicationData!$B:$B,'Publication Table'!F$7),
IF(AND($C$4="NHS Scotland",$C$5="Operations cancelled by patient"),
SUMIFS(AllPublicationData!$G:$G,AllPublicationData!$A:$A,'Publication Table'!$B184,AllPublicationData!$B:$B,'Publication Table'!F$7),
IF(AND($C$4="NHS Scotland",$C$5="Operations cancelled for clinical reasons"),
SUMIFS(AllPublicationData!$H:$H,AllPublicationData!$A:$A,'Publication Table'!$B184,AllPublicationData!$B:$B,'Publication Table'!F$7),
IF(AND($C$4="NHS Scotland",$C$5="Operations cancelled for non-clinical/capacity reasons"),
SUMIFS(AllPublicationData!$I:$I,AllPublicationData!$A:$A,'Publication Table'!$B184,AllPublicationData!$B:$B,'Publication Table'!F$7),
IF(AND($C$4="NHS Scotland",$C$5="Cancellations for other reasons"),
SUMIFS(AllPublicationData!$J:$J,AllPublicationData!$A:$A,'Publication Table'!$B184,AllPublicationData!$B:$B,'Publication Table'!F$7)))))))</f>
        <v>0</v>
      </c>
      <c r="G184" s="90">
        <f>IF($C$5="Total Operations",
SUMIFS(AllPublicationData!$E:$E,AllPublicationData!$A:$A,'Publication Table'!$B184,AllPublicationData!$B:$B,'Publication Table'!$C$4,AllPublicationData!$D:$D,'Publication Table'!G$7),
IF('Publication Table'!$C$5="All Cancelled Operations",
SUMIFS(AllPublicationData!$F:$F,AllPublicationData!$A:$A,'Publication Table'!$B184,AllPublicationData!$B:$B,'Publication Table'!$C$4,AllPublicationData!$D:$D,'Publication Table'!G$7),
IF('Publication Table'!$C$5="Operations cancelled by patient",
SUMIFS(AllPublicationData!$G:$G,AllPublicationData!$A:$A,'Publication Table'!$B184,AllPublicationData!$B:$B,'Publication Table'!$C$4,AllPublicationData!$D:$D,'Publication Table'!G$7),
IF('Publication Table'!$C$5="Operations cancelled for clinical reasons",
SUMIFS(AllPublicationData!$H:$H,AllPublicationData!$A:$A,'Publication Table'!$B184,AllPublicationData!$B:$B,'Publication Table'!$C$4,AllPublicationData!$D:$D,'Publication Table'!G$7),
IF('Publication Table'!$C$5="Operations cancelled for non-clinical/capacity reasons",
SUMIFS(AllPublicationData!$I:$I,AllPublicationData!$A:$A,'Publication Table'!$B184,AllPublicationData!$B:$B,'Publication Table'!$C$4,AllPublicationData!$D:$D,'Publication Table'!G$7),
IF('Publication Table'!$C$5="Cancellations for other reasons",
SUMIFS(AllPublicationData!$J:$J,AllPublicationData!$A:$A,'Publication Table'!$B184,AllPublicationData!$B:$B,'Publication Table'!$C$4,AllPublicationData!$D:$D,'Publication Table'!G$7)))))))+
IF(AND($C$4="NHS Scotland",$C$5="Total Operations"),
SUMIFS(AllPublicationData!$E:$E,AllPublicationData!$A:$A,'Publication Table'!$B184,AllPublicationData!$B:$B,'Publication Table'!G$7),
IF(AND($C$4="NHS Scotland",$C$5="All Cancelled Operations"),
SUMIFS(AllPublicationData!$F:$F,AllPublicationData!$A:$A,'Publication Table'!$B184,AllPublicationData!$B:$B,'Publication Table'!G$7),
IF(AND($C$4="NHS Scotland",$C$5="Operations cancelled by patient"),
SUMIFS(AllPublicationData!$G:$G,AllPublicationData!$A:$A,'Publication Table'!$B184,AllPublicationData!$B:$B,'Publication Table'!G$7),
IF(AND($C$4="NHS Scotland",$C$5="Operations cancelled for clinical reasons"),
SUMIFS(AllPublicationData!$H:$H,AllPublicationData!$A:$A,'Publication Table'!$B184,AllPublicationData!$B:$B,'Publication Table'!G$7),
IF(AND($C$4="NHS Scotland",$C$5="Operations cancelled for non-clinical/capacity reasons"),
SUMIFS(AllPublicationData!$I:$I,AllPublicationData!$A:$A,'Publication Table'!$B184,AllPublicationData!$B:$B,'Publication Table'!G$7),
IF(AND($C$4="NHS Scotland",$C$5="Cancellations for other reasons"),
SUMIFS(AllPublicationData!$J:$J,AllPublicationData!$A:$A,'Publication Table'!$B184,AllPublicationData!$B:$B,'Publication Table'!G$7)))))))</f>
        <v>0</v>
      </c>
      <c r="H184" s="90">
        <f>IF($C$5="Total Operations",
SUMIFS(AllPublicationData!$E:$E,AllPublicationData!$A:$A,'Publication Table'!$B184,AllPublicationData!$B:$B,'Publication Table'!$C$4,AllPublicationData!$D:$D,'Publication Table'!H$7),
IF('Publication Table'!$C$5="All Cancelled Operations",
SUMIFS(AllPublicationData!$F:$F,AllPublicationData!$A:$A,'Publication Table'!$B184,AllPublicationData!$B:$B,'Publication Table'!$C$4,AllPublicationData!$D:$D,'Publication Table'!H$7),
IF('Publication Table'!$C$5="Operations cancelled by patient",
SUMIFS(AllPublicationData!$G:$G,AllPublicationData!$A:$A,'Publication Table'!$B184,AllPublicationData!$B:$B,'Publication Table'!$C$4,AllPublicationData!$D:$D,'Publication Table'!H$7),
IF('Publication Table'!$C$5="Operations cancelled for clinical reasons",
SUMIFS(AllPublicationData!$H:$H,AllPublicationData!$A:$A,'Publication Table'!$B184,AllPublicationData!$B:$B,'Publication Table'!$C$4,AllPublicationData!$D:$D,'Publication Table'!H$7),
IF('Publication Table'!$C$5="Operations cancelled for non-clinical/capacity reasons",
SUMIFS(AllPublicationData!$I:$I,AllPublicationData!$A:$A,'Publication Table'!$B184,AllPublicationData!$B:$B,'Publication Table'!$C$4,AllPublicationData!$D:$D,'Publication Table'!H$7),
IF('Publication Table'!$C$5="Cancellations for other reasons",
SUMIFS(AllPublicationData!$J:$J,AllPublicationData!$A:$A,'Publication Table'!$B184,AllPublicationData!$B:$B,'Publication Table'!$C$4,AllPublicationData!$D:$D,'Publication Table'!H$7)))))))+
IF(AND($C$4="NHS Scotland",$C$5="Total Operations"),
SUMIFS(AllPublicationData!$E:$E,AllPublicationData!$A:$A,'Publication Table'!$B184,AllPublicationData!$B:$B,'Publication Table'!H$7),
IF(AND($C$4="NHS Scotland",$C$5="All Cancelled Operations"),
SUMIFS(AllPublicationData!$F:$F,AllPublicationData!$A:$A,'Publication Table'!$B184,AllPublicationData!$B:$B,'Publication Table'!H$7),
IF(AND($C$4="NHS Scotland",$C$5="Operations cancelled by patient"),
SUMIFS(AllPublicationData!$G:$G,AllPublicationData!$A:$A,'Publication Table'!$B184,AllPublicationData!$B:$B,'Publication Table'!H$7),
IF(AND($C$4="NHS Scotland",$C$5="Operations cancelled for clinical reasons"),
SUMIFS(AllPublicationData!$H:$H,AllPublicationData!$A:$A,'Publication Table'!$B184,AllPublicationData!$B:$B,'Publication Table'!H$7),
IF(AND($C$4="NHS Scotland",$C$5="Operations cancelled for non-clinical/capacity reasons"),
SUMIFS(AllPublicationData!$I:$I,AllPublicationData!$A:$A,'Publication Table'!$B184,AllPublicationData!$B:$B,'Publication Table'!H$7),
IF(AND($C$4="NHS Scotland",$C$5="Cancellations for other reasons"),
SUMIFS(AllPublicationData!$J:$J,AllPublicationData!$A:$A,'Publication Table'!$B184,AllPublicationData!$B:$B,'Publication Table'!H$7)))))))</f>
        <v>0</v>
      </c>
      <c r="I184" s="90">
        <f>IF($C$5="Total Operations",
SUMIFS(AllPublicationData!$E:$E,AllPublicationData!$A:$A,'Publication Table'!$B184,AllPublicationData!$B:$B,'Publication Table'!$C$4,AllPublicationData!$D:$D,'Publication Table'!I$7),
IF('Publication Table'!$C$5="All Cancelled Operations",
SUMIFS(AllPublicationData!$F:$F,AllPublicationData!$A:$A,'Publication Table'!$B184,AllPublicationData!$B:$B,'Publication Table'!$C$4,AllPublicationData!$D:$D,'Publication Table'!I$7),
IF('Publication Table'!$C$5="Operations cancelled by patient",
SUMIFS(AllPublicationData!$G:$G,AllPublicationData!$A:$A,'Publication Table'!$B184,AllPublicationData!$B:$B,'Publication Table'!$C$4,AllPublicationData!$D:$D,'Publication Table'!I$7),
IF('Publication Table'!$C$5="Operations cancelled for clinical reasons",
SUMIFS(AllPublicationData!$H:$H,AllPublicationData!$A:$A,'Publication Table'!$B184,AllPublicationData!$B:$B,'Publication Table'!$C$4,AllPublicationData!$D:$D,'Publication Table'!I$7),
IF('Publication Table'!$C$5="Operations cancelled for non-clinical/capacity reasons",
SUMIFS(AllPublicationData!$I:$I,AllPublicationData!$A:$A,'Publication Table'!$B184,AllPublicationData!$B:$B,'Publication Table'!$C$4,AllPublicationData!$D:$D,'Publication Table'!I$7),
IF('Publication Table'!$C$5="Cancellations for other reasons",
SUMIFS(AllPublicationData!$J:$J,AllPublicationData!$A:$A,'Publication Table'!$B184,AllPublicationData!$B:$B,'Publication Table'!$C$4,AllPublicationData!$D:$D,'Publication Table'!I$7)))))))+
IF(AND($C$4="NHS Scotland",$C$5="Total Operations"),
SUMIFS(AllPublicationData!$E:$E,AllPublicationData!$A:$A,'Publication Table'!$B184,AllPublicationData!$B:$B,'Publication Table'!I$7),
IF(AND($C$4="NHS Scotland",$C$5="All Cancelled Operations"),
SUMIFS(AllPublicationData!$F:$F,AllPublicationData!$A:$A,'Publication Table'!$B184,AllPublicationData!$B:$B,'Publication Table'!I$7),
IF(AND($C$4="NHS Scotland",$C$5="Operations cancelled by patient"),
SUMIFS(AllPublicationData!$G:$G,AllPublicationData!$A:$A,'Publication Table'!$B184,AllPublicationData!$B:$B,'Publication Table'!I$7),
IF(AND($C$4="NHS Scotland",$C$5="Operations cancelled for clinical reasons"),
SUMIFS(AllPublicationData!$H:$H,AllPublicationData!$A:$A,'Publication Table'!$B184,AllPublicationData!$B:$B,'Publication Table'!I$7),
IF(AND($C$4="NHS Scotland",$C$5="Operations cancelled for non-clinical/capacity reasons"),
SUMIFS(AllPublicationData!$I:$I,AllPublicationData!$A:$A,'Publication Table'!$B184,AllPublicationData!$B:$B,'Publication Table'!I$7),
IF(AND($C$4="NHS Scotland",$C$5="Cancellations for other reasons"),
SUMIFS(AllPublicationData!$J:$J,AllPublicationData!$A:$A,'Publication Table'!$B184,AllPublicationData!$B:$B,'Publication Table'!I$7)))))))</f>
        <v>0</v>
      </c>
      <c r="J184" s="90">
        <f>IF($C$5="Total Operations",
SUMIFS(AllPublicationData!$E:$E,AllPublicationData!$A:$A,'Publication Table'!$B184,AllPublicationData!$B:$B,'Publication Table'!$C$4,AllPublicationData!$D:$D,'Publication Table'!J$7),
IF('Publication Table'!$C$5="All Cancelled Operations",
SUMIFS(AllPublicationData!$F:$F,AllPublicationData!$A:$A,'Publication Table'!$B184,AllPublicationData!$B:$B,'Publication Table'!$C$4,AllPublicationData!$D:$D,'Publication Table'!J$7),
IF('Publication Table'!$C$5="Operations cancelled by patient",
SUMIFS(AllPublicationData!$G:$G,AllPublicationData!$A:$A,'Publication Table'!$B184,AllPublicationData!$B:$B,'Publication Table'!$C$4,AllPublicationData!$D:$D,'Publication Table'!J$7),
IF('Publication Table'!$C$5="Operations cancelled for clinical reasons",
SUMIFS(AllPublicationData!$H:$H,AllPublicationData!$A:$A,'Publication Table'!$B184,AllPublicationData!$B:$B,'Publication Table'!$C$4,AllPublicationData!$D:$D,'Publication Table'!J$7),
IF('Publication Table'!$C$5="Operations cancelled for non-clinical/capacity reasons",
SUMIFS(AllPublicationData!$I:$I,AllPublicationData!$A:$A,'Publication Table'!$B184,AllPublicationData!$B:$B,'Publication Table'!$C$4,AllPublicationData!$D:$D,'Publication Table'!J$7),
IF('Publication Table'!$C$5="Cancellations for other reasons",
SUMIFS(AllPublicationData!$J:$J,AllPublicationData!$A:$A,'Publication Table'!$B184,AllPublicationData!$B:$B,'Publication Table'!$C$4,AllPublicationData!$D:$D,'Publication Table'!J$7)))))))+
IF(AND($C$4="NHS Scotland",$C$5="Total Operations"),
SUMIFS(AllPublicationData!$E:$E,AllPublicationData!$A:$A,'Publication Table'!$B184,AllPublicationData!$B:$B,'Publication Table'!J$7),
IF(AND($C$4="NHS Scotland",$C$5="All Cancelled Operations"),
SUMIFS(AllPublicationData!$F:$F,AllPublicationData!$A:$A,'Publication Table'!$B184,AllPublicationData!$B:$B,'Publication Table'!J$7),
IF(AND($C$4="NHS Scotland",$C$5="Operations cancelled by patient"),
SUMIFS(AllPublicationData!$G:$G,AllPublicationData!$A:$A,'Publication Table'!$B184,AllPublicationData!$B:$B,'Publication Table'!J$7),
IF(AND($C$4="NHS Scotland",$C$5="Operations cancelled for clinical reasons"),
SUMIFS(AllPublicationData!$H:$H,AllPublicationData!$A:$A,'Publication Table'!$B184,AllPublicationData!$B:$B,'Publication Table'!J$7),
IF(AND($C$4="NHS Scotland",$C$5="Operations cancelled for non-clinical/capacity reasons"),
SUMIFS(AllPublicationData!$I:$I,AllPublicationData!$A:$A,'Publication Table'!$B184,AllPublicationData!$B:$B,'Publication Table'!J$7),
IF(AND($C$4="NHS Scotland",$C$5="Cancellations for other reasons"),
SUMIFS(AllPublicationData!$J:$J,AllPublicationData!$A:$A,'Publication Table'!$B184,AllPublicationData!$B:$B,'Publication Table'!J$7)))))))</f>
        <v>0</v>
      </c>
      <c r="K184" s="90">
        <f>IF($C$5="Total Operations",
SUMIFS(AllPublicationData!$E:$E,AllPublicationData!$A:$A,'Publication Table'!$B184,AllPublicationData!$B:$B,'Publication Table'!$C$4,AllPublicationData!$D:$D,'Publication Table'!K$7),
IF('Publication Table'!$C$5="All Cancelled Operations",
SUMIFS(AllPublicationData!$F:$F,AllPublicationData!$A:$A,'Publication Table'!$B184,AllPublicationData!$B:$B,'Publication Table'!$C$4,AllPublicationData!$D:$D,'Publication Table'!K$7),
IF('Publication Table'!$C$5="Operations cancelled by patient",
SUMIFS(AllPublicationData!$G:$G,AllPublicationData!$A:$A,'Publication Table'!$B184,AllPublicationData!$B:$B,'Publication Table'!$C$4,AllPublicationData!$D:$D,'Publication Table'!K$7),
IF('Publication Table'!$C$5="Operations cancelled for clinical reasons",
SUMIFS(AllPublicationData!$H:$H,AllPublicationData!$A:$A,'Publication Table'!$B184,AllPublicationData!$B:$B,'Publication Table'!$C$4,AllPublicationData!$D:$D,'Publication Table'!K$7),
IF('Publication Table'!$C$5="Operations cancelled for non-clinical/capacity reasons",
SUMIFS(AllPublicationData!$I:$I,AllPublicationData!$A:$A,'Publication Table'!$B184,AllPublicationData!$B:$B,'Publication Table'!$C$4,AllPublicationData!$D:$D,'Publication Table'!K$7),
IF('Publication Table'!$C$5="Cancellations for other reasons",
SUMIFS(AllPublicationData!$J:$J,AllPublicationData!$A:$A,'Publication Table'!$B184,AllPublicationData!$B:$B,'Publication Table'!$C$4,AllPublicationData!$D:$D,'Publication Table'!K$7)))))))+
IF(AND($C$4="NHS Scotland",$C$5="Total Operations"),
SUMIFS(AllPublicationData!$E:$E,AllPublicationData!$A:$A,'Publication Table'!$B184,AllPublicationData!$B:$B,'Publication Table'!K$7),
IF(AND($C$4="NHS Scotland",$C$5="All Cancelled Operations"),
SUMIFS(AllPublicationData!$F:$F,AllPublicationData!$A:$A,'Publication Table'!$B184,AllPublicationData!$B:$B,'Publication Table'!K$7),
IF(AND($C$4="NHS Scotland",$C$5="Operations cancelled by patient"),
SUMIFS(AllPublicationData!$G:$G,AllPublicationData!$A:$A,'Publication Table'!$B184,AllPublicationData!$B:$B,'Publication Table'!K$7),
IF(AND($C$4="NHS Scotland",$C$5="Operations cancelled for clinical reasons"),
SUMIFS(AllPublicationData!$H:$H,AllPublicationData!$A:$A,'Publication Table'!$B184,AllPublicationData!$B:$B,'Publication Table'!K$7),
IF(AND($C$4="NHS Scotland",$C$5="Operations cancelled for non-clinical/capacity reasons"),
SUMIFS(AllPublicationData!$I:$I,AllPublicationData!$A:$A,'Publication Table'!$B184,AllPublicationData!$B:$B,'Publication Table'!K$7),
IF(AND($C$4="NHS Scotland",$C$5="Cancellations for other reasons"),
SUMIFS(AllPublicationData!$J:$J,AllPublicationData!$A:$A,'Publication Table'!$B184,AllPublicationData!$B:$B,'Publication Table'!K$7)))))))</f>
        <v>0</v>
      </c>
      <c r="L184" s="90">
        <f>IF($C$5="Total Operations",
SUMIFS(AllPublicationData!$E:$E,AllPublicationData!$A:$A,'Publication Table'!$B184,AllPublicationData!$B:$B,'Publication Table'!$C$4,AllPublicationData!$D:$D,'Publication Table'!L$7),
IF('Publication Table'!$C$5="All Cancelled Operations",
SUMIFS(AllPublicationData!$F:$F,AllPublicationData!$A:$A,'Publication Table'!$B184,AllPublicationData!$B:$B,'Publication Table'!$C$4,AllPublicationData!$D:$D,'Publication Table'!L$7),
IF('Publication Table'!$C$5="Operations cancelled by patient",
SUMIFS(AllPublicationData!$G:$G,AllPublicationData!$A:$A,'Publication Table'!$B184,AllPublicationData!$B:$B,'Publication Table'!$C$4,AllPublicationData!$D:$D,'Publication Table'!L$7),
IF('Publication Table'!$C$5="Operations cancelled for clinical reasons",
SUMIFS(AllPublicationData!$H:$H,AllPublicationData!$A:$A,'Publication Table'!$B184,AllPublicationData!$B:$B,'Publication Table'!$C$4,AllPublicationData!$D:$D,'Publication Table'!L$7),
IF('Publication Table'!$C$5="Operations cancelled for non-clinical/capacity reasons",
SUMIFS(AllPublicationData!$I:$I,AllPublicationData!$A:$A,'Publication Table'!$B184,AllPublicationData!$B:$B,'Publication Table'!$C$4,AllPublicationData!$D:$D,'Publication Table'!L$7),
IF('Publication Table'!$C$5="Cancellations for other reasons",
SUMIFS(AllPublicationData!$J:$J,AllPublicationData!$A:$A,'Publication Table'!$B184,AllPublicationData!$B:$B,'Publication Table'!$C$4,AllPublicationData!$D:$D,'Publication Table'!L$7)))))))+
IF(AND($C$4="NHS Scotland",$C$5="Total Operations"),
SUMIFS(AllPublicationData!$E:$E,AllPublicationData!$A:$A,'Publication Table'!$B184,AllPublicationData!$B:$B,'Publication Table'!L$7),
IF(AND($C$4="NHS Scotland",$C$5="All Cancelled Operations"),
SUMIFS(AllPublicationData!$F:$F,AllPublicationData!$A:$A,'Publication Table'!$B184,AllPublicationData!$B:$B,'Publication Table'!L$7),
IF(AND($C$4="NHS Scotland",$C$5="Operations cancelled by patient"),
SUMIFS(AllPublicationData!$G:$G,AllPublicationData!$A:$A,'Publication Table'!$B184,AllPublicationData!$B:$B,'Publication Table'!L$7),
IF(AND($C$4="NHS Scotland",$C$5="Operations cancelled for clinical reasons"),
SUMIFS(AllPublicationData!$H:$H,AllPublicationData!$A:$A,'Publication Table'!$B184,AllPublicationData!$B:$B,'Publication Table'!L$7),
IF(AND($C$4="NHS Scotland",$C$5="Operations cancelled for non-clinical/capacity reasons"),
SUMIFS(AllPublicationData!$I:$I,AllPublicationData!$A:$A,'Publication Table'!$B184,AllPublicationData!$B:$B,'Publication Table'!L$7),
IF(AND($C$4="NHS Scotland",$C$5="Cancellations for other reasons"),
SUMIFS(AllPublicationData!$J:$J,AllPublicationData!$A:$A,'Publication Table'!$B184,AllPublicationData!$B:$B,'Publication Table'!L$7)))))))</f>
        <v>0</v>
      </c>
      <c r="M184" s="90">
        <f>IF($C$5="Total Operations",
SUMIFS(AllPublicationData!$E:$E,AllPublicationData!$A:$A,'Publication Table'!$B184,AllPublicationData!$B:$B,'Publication Table'!$C$4,AllPublicationData!$D:$D,'Publication Table'!M$7),
IF('Publication Table'!$C$5="All Cancelled Operations",
SUMIFS(AllPublicationData!$F:$F,AllPublicationData!$A:$A,'Publication Table'!$B184,AllPublicationData!$B:$B,'Publication Table'!$C$4,AllPublicationData!$D:$D,'Publication Table'!M$7),
IF('Publication Table'!$C$5="Operations cancelled by patient",
SUMIFS(AllPublicationData!$G:$G,AllPublicationData!$A:$A,'Publication Table'!$B184,AllPublicationData!$B:$B,'Publication Table'!$C$4,AllPublicationData!$D:$D,'Publication Table'!M$7),
IF('Publication Table'!$C$5="Operations cancelled for clinical reasons",
SUMIFS(AllPublicationData!$G:$G,AllPublicationData!$A:$A,'Publication Table'!$B184,AllPublicationData!$B:$B,'Publication Table'!$C$4,AllPublicationData!$D:$D,'Publication Table'!M$7),
IF('Publication Table'!$C$5="Operations cancelled for non-clinical/capacity reasons",
SUMIFS(AllPublicationData!$G:$G,AllPublicationData!$A:$A,'Publication Table'!$B184,AllPublicationData!$B:$B,'Publication Table'!$C$4,AllPublicationData!$D:$D,'Publication Table'!M$7),
IF('Publication Table'!$C$5="Cancellations for other reasons",
SUMIFS(AllPublicationData!$G:$G,AllPublicationData!$A:$A,'Publication Table'!$B184,AllPublicationData!$B:$B,'Publication Table'!$C$4,AllPublicationData!$D:$D,'Publication Table'!M$7)))))))+
IF(AND($C$4="NHS Scotland",$C$5="Total Operations"),
SUMIFS(AllPublicationData!$E:$E,AllPublicationData!$A:$A,'Publication Table'!$B184,AllPublicationData!$B:$B,'Publication Table'!M$7),
IF(AND($C$4="NHS Scotland",$C$5="All Cancelled Operations"),
SUMIFS(AllPublicationData!$F:$F,AllPublicationData!$A:$A,'Publication Table'!$B184,AllPublicationData!$B:$B,'Publication Table'!M$7),
IF(AND($C$4="NHS Scotland",$C$5="Operations cancelled by patient"),
SUMIFS(AllPublicationData!$G:$G,AllPublicationData!$A:$A,'Publication Table'!$B184,AllPublicationData!$B:$B,'Publication Table'!M$7),
IF(AND($C$4="NHS Scotland",$C$5="Operations cancelled for clinical reasons"),
SUMIFS(AllPublicationData!$H:$H,AllPublicationData!$A:$A,'Publication Table'!$B184,AllPublicationData!$B:$B,'Publication Table'!M$7),
IF(AND($C$4="NHS Scotland",$C$5="Operations cancelled for non-clinical/capacity reasons"),
SUMIFS(AllPublicationData!$I:$I,AllPublicationData!$A:$A,'Publication Table'!$B184,AllPublicationData!$B:$B,'Publication Table'!M$7),
IF(AND($C$4="NHS Scotland",$C$5="Cancellations for other reasons"),
SUMIFS(AllPublicationData!$J:$J,AllPublicationData!$A:$A,'Publication Table'!$B184,AllPublicationData!$B:$B,'Publication Table'!M$7)))))))</f>
        <v>0</v>
      </c>
      <c r="N184" s="90">
        <f>IF($C$5="Total Operations",
SUMIFS(AllPublicationData!$E:$E,AllPublicationData!$A:$A,'Publication Table'!$B184,AllPublicationData!$B:$B,'Publication Table'!$C$4,AllPublicationData!$D:$D,'Publication Table'!N$7),
IF('Publication Table'!$C$5="All Cancelled Operations",
SUMIFS(AllPublicationData!$F:$F,AllPublicationData!$A:$A,'Publication Table'!$B184,AllPublicationData!$B:$B,'Publication Table'!$C$4,AllPublicationData!$D:$D,'Publication Table'!N$7),
IF('Publication Table'!$C$5="Operations cancelled by patient",
SUMIFS(AllPublicationData!$G:$G,AllPublicationData!$A:$A,'Publication Table'!$B184,AllPublicationData!$B:$B,'Publication Table'!$C$4,AllPublicationData!$D:$D,'Publication Table'!N$7),
IF('Publication Table'!$C$5="Operations cancelled for clinical reasons",
SUMIFS(AllPublicationData!$G:$G,AllPublicationData!$A:$A,'Publication Table'!$B184,AllPublicationData!$B:$B,'Publication Table'!$C$4,AllPublicationData!$D:$D,'Publication Table'!N$7),
IF('Publication Table'!$C$5="Operations cancelled for non-clinical/capacity reasons",
SUMIFS(AllPublicationData!$G:$G,AllPublicationData!$A:$A,'Publication Table'!$B184,AllPublicationData!$B:$B,'Publication Table'!$C$4,AllPublicationData!$D:$D,'Publication Table'!N$7),
IF('Publication Table'!$C$5="Cancellations for other reasons",
SUMIFS(AllPublicationData!$G:$G,AllPublicationData!$A:$A,'Publication Table'!$B184,AllPublicationData!$B:$B,'Publication Table'!$C$4,AllPublicationData!$D:$D,'Publication Table'!N$7)))))))+
IF(AND($C$4="NHS Scotland",$C$5="Total Operations"),
SUMIFS(AllPublicationData!$E:$E,AllPublicationData!$A:$A,'Publication Table'!$B184,AllPublicationData!$B:$B,'Publication Table'!N$7),
IF(AND($C$4="NHS Scotland",$C$5="All Cancelled Operations"),
SUMIFS(AllPublicationData!$F:$F,AllPublicationData!$A:$A,'Publication Table'!$B184,AllPublicationData!$B:$B,'Publication Table'!N$7),
IF(AND($C$4="NHS Scotland",$C$5="Operations cancelled by patient"),
SUMIFS(AllPublicationData!$G:$G,AllPublicationData!$A:$A,'Publication Table'!$B184,AllPublicationData!$B:$B,'Publication Table'!N$7),
IF(AND($C$4="NHS Scotland",$C$5="Operations cancelled for clinical reasons"),
SUMIFS(AllPublicationData!$H:$H,AllPublicationData!$A:$A,'Publication Table'!$B184,AllPublicationData!$B:$B,'Publication Table'!N$7),
IF(AND($C$4="NHS Scotland",$C$5="Operations cancelled for non-clinical/capacity reasons"),
SUMIFS(AllPublicationData!$I:$I,AllPublicationData!$A:$A,'Publication Table'!$B184,AllPublicationData!$B:$B,'Publication Table'!N$7),
IF(AND($C$4="NHS Scotland",$C$5="Cancellations for other reasons"),
SUMIFS(AllPublicationData!$J:$J,AllPublicationData!$A:$A,'Publication Table'!$B184,AllPublicationData!$B:$B,'Publication Table'!N$7)))))))</f>
        <v>0</v>
      </c>
      <c r="O184" s="90">
        <f>IF($C$5="Total Operations",
SUMIFS(AllPublicationData!$E:$E,AllPublicationData!$A:$A,'Publication Table'!$B184,AllPublicationData!$B:$B,'Publication Table'!$C$4,AllPublicationData!$D:$D,'Publication Table'!O$7),
IF('Publication Table'!$C$5="All Cancelled Operations",
SUMIFS(AllPublicationData!$F:$F,AllPublicationData!$A:$A,'Publication Table'!$B184,AllPublicationData!$B:$B,'Publication Table'!$C$4,AllPublicationData!$D:$D,'Publication Table'!O$7),
IF('Publication Table'!$C$5="Operations cancelled by patient",
SUMIFS(AllPublicationData!$G:$G,AllPublicationData!$A:$A,'Publication Table'!$B184,AllPublicationData!$B:$B,'Publication Table'!$C$4,AllPublicationData!$D:$D,'Publication Table'!O$7),
IF('Publication Table'!$C$5="Operations cancelled for clinical reasons",
SUMIFS(AllPublicationData!$G:$G,AllPublicationData!$A:$A,'Publication Table'!$B184,AllPublicationData!$B:$B,'Publication Table'!$C$4,AllPublicationData!$D:$D,'Publication Table'!O$7),
IF('Publication Table'!$C$5="Operations cancelled for non-clinical/capacity reasons",
SUMIFS(AllPublicationData!$G:$G,AllPublicationData!$A:$A,'Publication Table'!$B184,AllPublicationData!$B:$B,'Publication Table'!$C$4,AllPublicationData!$D:$D,'Publication Table'!O$7),
IF('Publication Table'!$C$5="Cancellations for other reasons",
SUMIFS(AllPublicationData!$G:$G,AllPublicationData!$A:$A,'Publication Table'!$B184,AllPublicationData!$B:$B,'Publication Table'!$C$4,AllPublicationData!$D:$D,'Publication Table'!O$7)))))))+
IF(AND($C$4="NHS Scotland",$C$5="Total Operations"),
SUMIFS(AllPublicationData!$E:$E,AllPublicationData!$A:$A,'Publication Table'!$B184,AllPublicationData!$B:$B,'Publication Table'!O$7),
IF(AND($C$4="NHS Scotland",$C$5="All Cancelled Operations"),
SUMIFS(AllPublicationData!$F:$F,AllPublicationData!$A:$A,'Publication Table'!$B184,AllPublicationData!$B:$B,'Publication Table'!O$7),
IF(AND($C$4="NHS Scotland",$C$5="Operations cancelled by patient"),
SUMIFS(AllPublicationData!$G:$G,AllPublicationData!$A:$A,'Publication Table'!$B184,AllPublicationData!$B:$B,'Publication Table'!O$7),
IF(AND($C$4="NHS Scotland",$C$5="Operations cancelled for clinical reasons"),
SUMIFS(AllPublicationData!$H:$H,AllPublicationData!$A:$A,'Publication Table'!$B184,AllPublicationData!$B:$B,'Publication Table'!O$7),
IF(AND($C$4="NHS Scotland",$C$5="Operations cancelled for non-clinical/capacity reasons"),
SUMIFS(AllPublicationData!$I:$I,AllPublicationData!$A:$A,'Publication Table'!$B184,AllPublicationData!$B:$B,'Publication Table'!O$7),
IF(AND($C$4="NHS Scotland",$C$5="Cancellations for other reasons"),
SUMIFS(AllPublicationData!$J:$J,AllPublicationData!$A:$A,'Publication Table'!$B184,AllPublicationData!$B:$B,'Publication Table'!O$7)))))))</f>
        <v>0</v>
      </c>
      <c r="P184" s="90">
        <f>IF($C$5="Total Operations",
SUMIFS(AllPublicationData!$E:$E,AllPublicationData!$A:$A,'Publication Table'!$B184,AllPublicationData!$B:$B,'Publication Table'!$C$4,AllPublicationData!$D:$D,'Publication Table'!P$7),
IF('Publication Table'!$C$5="All Cancelled Operations",
SUMIFS(AllPublicationData!$F:$F,AllPublicationData!$A:$A,'Publication Table'!$B184,AllPublicationData!$B:$B,'Publication Table'!$C$4,AllPublicationData!$D:$D,'Publication Table'!P$7),
IF('Publication Table'!$C$5="Operations cancelled by patient",
SUMIFS(AllPublicationData!$G:$G,AllPublicationData!$A:$A,'Publication Table'!$B184,AllPublicationData!$B:$B,'Publication Table'!$C$4,AllPublicationData!$D:$D,'Publication Table'!P$7),
IF('Publication Table'!$C$5="Operations cancelled for clinical reasons",
SUMIFS(AllPublicationData!$G:$G,AllPublicationData!$A:$A,'Publication Table'!$B184,AllPublicationData!$B:$B,'Publication Table'!$C$4,AllPublicationData!$D:$D,'Publication Table'!P$7),
IF('Publication Table'!$C$5="Operations cancelled for non-clinical/capacity reasons",
SUMIFS(AllPublicationData!$G:$G,AllPublicationData!$A:$A,'Publication Table'!$B184,AllPublicationData!$B:$B,'Publication Table'!$C$4,AllPublicationData!$D:$D,'Publication Table'!P$7),
IF('Publication Table'!$C$5="Cancellations for other reasons",
SUMIFS(AllPublicationData!$G:$G,AllPublicationData!$A:$A,'Publication Table'!$B184,AllPublicationData!$B:$B,'Publication Table'!$C$4,AllPublicationData!$D:$D,'Publication Table'!P$7)))))))+
IF(AND($C$4="NHS Scotland",$C$5="Total Operations"),
SUMIFS(AllPublicationData!$E:$E,AllPublicationData!$A:$A,'Publication Table'!$B184,AllPublicationData!$B:$B,'Publication Table'!P$7),
IF(AND($C$4="NHS Scotland",$C$5="All Cancelled Operations"),
SUMIFS(AllPublicationData!$F:$F,AllPublicationData!$A:$A,'Publication Table'!$B184,AllPublicationData!$B:$B,'Publication Table'!P$7),
IF(AND($C$4="NHS Scotland",$C$5="Operations cancelled by patient"),
SUMIFS(AllPublicationData!$G:$G,AllPublicationData!$A:$A,'Publication Table'!$B184,AllPublicationData!$B:$B,'Publication Table'!P$7),
IF(AND($C$4="NHS Scotland",$C$5="Operations cancelled for clinical reasons"),
SUMIFS(AllPublicationData!$H:$H,AllPublicationData!$A:$A,'Publication Table'!$B184,AllPublicationData!$B:$B,'Publication Table'!P$7),
IF(AND($C$4="NHS Scotland",$C$5="Operations cancelled for non-clinical/capacity reasons"),
SUMIFS(AllPublicationData!$I:$I,AllPublicationData!$A:$A,'Publication Table'!$B184,AllPublicationData!$B:$B,'Publication Table'!P$7),
IF(AND($C$4="NHS Scotland",$C$5="Cancellations for other reasons"),
SUMIFS(AllPublicationData!$J:$J,AllPublicationData!$A:$A,'Publication Table'!$B184,AllPublicationData!$B:$B,'Publication Table'!P$7)))))))</f>
        <v>0</v>
      </c>
      <c r="Q184" s="90">
        <f>IF($C$5="Total Operations",
SUMIFS(AllPublicationData!$E:$E,AllPublicationData!$A:$A,'Publication Table'!$B184,AllPublicationData!$B:$B,'Publication Table'!$C$4,AllPublicationData!$D:$D,'Publication Table'!Q$7),
IF('Publication Table'!$C$5="All Cancelled Operations",
SUMIFS(AllPublicationData!$F:$F,AllPublicationData!$A:$A,'Publication Table'!$B184,AllPublicationData!$B:$B,'Publication Table'!$C$4,AllPublicationData!$D:$D,'Publication Table'!Q$7),
IF('Publication Table'!$C$5="Operations cancelled by patient",
SUMIFS(AllPublicationData!$G:$G,AllPublicationData!$A:$A,'Publication Table'!$B184,AllPublicationData!$B:$B,'Publication Table'!$C$4,AllPublicationData!$D:$D,'Publication Table'!Q$7),
IF('Publication Table'!$C$5="Operations cancelled for clinical reasons",
SUMIFS(AllPublicationData!$G:$G,AllPublicationData!$A:$A,'Publication Table'!$B184,AllPublicationData!$B:$B,'Publication Table'!$C$4,AllPublicationData!$D:$D,'Publication Table'!Q$7),
IF('Publication Table'!$C$5="Operations cancelled for non-clinical/capacity reasons",
SUMIFS(AllPublicationData!$G:$G,AllPublicationData!$A:$A,'Publication Table'!$B184,AllPublicationData!$B:$B,'Publication Table'!$C$4,AllPublicationData!$D:$D,'Publication Table'!Q$7),
IF('Publication Table'!$C$5="Cancellations for other reasons",
SUMIFS(AllPublicationData!$G:$G,AllPublicationData!$A:$A,'Publication Table'!$B184,AllPublicationData!$B:$B,'Publication Table'!$C$4,AllPublicationData!$D:$D,'Publication Table'!Q$7)))))))+
IF(AND($C$4="NHS Scotland",$C$5="Total Operations"),
SUMIFS(AllPublicationData!$E:$E,AllPublicationData!$A:$A,'Publication Table'!$B184,AllPublicationData!$B:$B,'Publication Table'!Q$7),
IF(AND($C$4="NHS Scotland",$C$5="All Cancelled Operations"),
SUMIFS(AllPublicationData!$F:$F,AllPublicationData!$A:$A,'Publication Table'!$B184,AllPublicationData!$B:$B,'Publication Table'!Q$7),
IF(AND($C$4="NHS Scotland",$C$5="Operations cancelled by patient"),
SUMIFS(AllPublicationData!$G:$G,AllPublicationData!$A:$A,'Publication Table'!$B184,AllPublicationData!$B:$B,'Publication Table'!Q$7),
IF(AND($C$4="NHS Scotland",$C$5="Operations cancelled for clinical reasons"),
SUMIFS(AllPublicationData!$H:$H,AllPublicationData!$A:$A,'Publication Table'!$B184,AllPublicationData!$B:$B,'Publication Table'!Q$7),
IF(AND($C$4="NHS Scotland",$C$5="Operations cancelled for non-clinical/capacity reasons"),
SUMIFS(AllPublicationData!$I:$I,AllPublicationData!$A:$A,'Publication Table'!$B184,AllPublicationData!$B:$B,'Publication Table'!Q$7),
IF(AND($C$4="NHS Scotland",$C$5="Cancellations for other reasons"),
SUMIFS(AllPublicationData!$J:$J,AllPublicationData!$A:$A,'Publication Table'!$B184,AllPublicationData!$B:$B,'Publication Table'!Q$7)))))))</f>
        <v>0</v>
      </c>
      <c r="R184" s="90">
        <f>IF($C$5="Total Operations",
SUMIFS(AllPublicationData!$E:$E,AllPublicationData!$A:$A,'Publication Table'!$B184,AllPublicationData!$B:$B,'Publication Table'!$C$4,AllPublicationData!$D:$D,'Publication Table'!R$7),
IF('Publication Table'!$C$5="All Cancelled Operations",
SUMIFS(AllPublicationData!$F:$F,AllPublicationData!$A:$A,'Publication Table'!$B184,AllPublicationData!$B:$B,'Publication Table'!$C$4,AllPublicationData!$D:$D,'Publication Table'!R$7),
IF('Publication Table'!$C$5="Operations cancelled by patient",
SUMIFS(AllPublicationData!$G:$G,AllPublicationData!$A:$A,'Publication Table'!$B184,AllPublicationData!$B:$B,'Publication Table'!$C$4,AllPublicationData!$D:$D,'Publication Table'!R$7),
IF('Publication Table'!$C$5="Operations cancelled for clinical reasons",
SUMIFS(AllPublicationData!$G:$G,AllPublicationData!$A:$A,'Publication Table'!$B184,AllPublicationData!$B:$B,'Publication Table'!$C$4,AllPublicationData!$D:$D,'Publication Table'!R$7),
IF('Publication Table'!$C$5="Operations cancelled for non-clinical/capacity reasons",
SUMIFS(AllPublicationData!$G:$G,AllPublicationData!$A:$A,'Publication Table'!$B184,AllPublicationData!$B:$B,'Publication Table'!$C$4,AllPublicationData!$D:$D,'Publication Table'!R$7),
IF('Publication Table'!$C$5="Cancellations for other reasons",
SUMIFS(AllPublicationData!$G:$G,AllPublicationData!$A:$A,'Publication Table'!$B184,AllPublicationData!$B:$B,'Publication Table'!$C$4,AllPublicationData!$D:$D,'Publication Table'!R$7)))))))+
IF(AND($C$4="NHS Scotland",$C$5="Total Operations"),
SUMIFS(AllPublicationData!$E:$E,AllPublicationData!$A:$A,'Publication Table'!$B184,AllPublicationData!$B:$B,'Publication Table'!R$7),
IF(AND($C$4="NHS Scotland",$C$5="All Cancelled Operations"),
SUMIFS(AllPublicationData!$F:$F,AllPublicationData!$A:$A,'Publication Table'!$B184,AllPublicationData!$B:$B,'Publication Table'!R$7),
IF(AND($C$4="NHS Scotland",$C$5="Operations cancelled by patient"),
SUMIFS(AllPublicationData!$G:$G,AllPublicationData!$A:$A,'Publication Table'!$B184,AllPublicationData!$B:$B,'Publication Table'!R$7),
IF(AND($C$4="NHS Scotland",$C$5="Operations cancelled for clinical reasons"),
SUMIFS(AllPublicationData!$H:$H,AllPublicationData!$A:$A,'Publication Table'!$B184,AllPublicationData!$B:$B,'Publication Table'!R$7),
IF(AND($C$4="NHS Scotland",$C$5="Operations cancelled for non-clinical/capacity reasons"),
SUMIFS(AllPublicationData!$I:$I,AllPublicationData!$A:$A,'Publication Table'!$B184,AllPublicationData!$B:$B,'Publication Table'!R$7),
IF(AND($C$4="NHS Scotland",$C$5="Cancellations for other reasons"),
SUMIFS(AllPublicationData!$J:$J,AllPublicationData!$A:$A,'Publication Table'!$B184,AllPublicationData!$B:$B,'Publication Table'!R$7)))))))</f>
        <v>0</v>
      </c>
    </row>
    <row r="185" spans="3:18" x14ac:dyDescent="0.35">
      <c r="C185" s="81">
        <f>IF($C$5="Total Operations",
SUMIFS(AllPublicationData!$E:$E,AllPublicationData!$A:$A,'Publication Table'!$B185,AllPublicationData!$B:$B,'Publication Table'!$C$4),
IF('Publication Table'!$C$5="All Cancelled Operations",
SUMIFS(AllPublicationData!$F:$F,AllPublicationData!$A:$A,'Publication Table'!$B185,AllPublicationData!$B:$B,'Publication Table'!$C$4),
IF('Publication Table'!$C$5="Operations cancelled by patient",
SUMIFS(AllPublicationData!$G:$G,AllPublicationData!$A:$A,'Publication Table'!$B185,AllPublicationData!$B:$B,'Publication Table'!$C$4),
IF('Publication Table'!$C$5="Operations cancelled for clinical reasons",
SUMIFS(AllPublicationData!$H:$H,AllPublicationData!$A:$A,'Publication Table'!$B185,AllPublicationData!$B:$B,'Publication Table'!$C$4),
IF('Publication Table'!$C$5="Operations cancelled for non-clinical/capacity reasons",
SUMIFS(AllPublicationData!$I:$I,AllPublicationData!$A:$A,'Publication Table'!$B185,AllPublicationData!$B:$B,'Publication Table'!$C$4),
IF('Publication Table'!$C$5="Cancellations for other reasons",
SUMIFS(AllPublicationData!$J:$J,AllPublicationData!$A:$A,'Publication Table'!$B185,AllPublicationData!$B:$B,'Publication Table'!$C$4)))))))+
IF(AND($C$4="NHS Scotland",$C$5="Total Operations"),
SUMIFS(AllPublicationData!$E:$E,AllPublicationData!$A:$A,'Publication Table'!$B185),
IF(AND($C$4="NHS Scotland",$C$5="All Cancelled Operations"),
SUMIFS(AllPublicationData!$F:$F,AllPublicationData!$A:$A,'Publication Table'!$B185),
IF(AND($C$4="NHS Scotland",$C$5="Operations cancelled by patient"),
SUMIFS(AllPublicationData!$G:$G,AllPublicationData!$A:$A,'Publication Table'!$B185),
IF(AND($C$4="NHS Scotland",$C$5="Operations cancelled for clinical reasons"),
SUMIFS(AllPublicationData!$H:$H,AllPublicationData!$A:$A,'Publication Table'!$B185),
IF(AND($C$4="NHS Scotland",$C$5="Operations cancelled for non-clinical/capacity reasons"),
SUMIFS(AllPublicationData!$I:$I,AllPublicationData!$A:$A,'Publication Table'!$B185),
IF(AND($C$4="NHS Scotland",$C$5="Cancellations for other reasons"),
SUMIFS(AllPublicationData!$J:$J,AllPublicationData!$A:$A,'Publication Table'!$B185)))))))</f>
        <v>0</v>
      </c>
      <c r="D185" s="90">
        <f>IF($C$5="Total Operations",
SUMIFS(AllPublicationData!$E:$E,AllPublicationData!$A:$A,'Publication Table'!$B185,AllPublicationData!$B:$B,'Publication Table'!$C$4,AllPublicationData!$D:$D,'Publication Table'!D$7),
IF('Publication Table'!$C$5="All Cancelled Operations",
SUMIFS(AllPublicationData!$F:$F,AllPublicationData!$A:$A,'Publication Table'!$B185,AllPublicationData!$B:$B,'Publication Table'!$C$4,AllPublicationData!$D:$D,'Publication Table'!D$7),
IF('Publication Table'!$C$5="Operations cancelled by patient",
SUMIFS(AllPublicationData!$G:$G,AllPublicationData!$A:$A,'Publication Table'!$B185,AllPublicationData!$B:$B,'Publication Table'!$C$4,AllPublicationData!$D:$D,'Publication Table'!D$7),
IF('Publication Table'!$C$5="Operations cancelled for clinical reasons",
SUMIFS(AllPublicationData!$H:$H,AllPublicationData!$A:$A,'Publication Table'!$B185,AllPublicationData!$B:$B,'Publication Table'!$C$4,AllPublicationData!$D:$D,'Publication Table'!D$7),
IF('Publication Table'!$C$5="Operations cancelled for non-clinical/capacity reasons",
SUMIFS(AllPublicationData!$I:$I,AllPublicationData!$A:$A,'Publication Table'!$B185,AllPublicationData!$B:$B,'Publication Table'!$C$4,AllPublicationData!$D:$D,'Publication Table'!D$7),
IF('Publication Table'!$C$5="Cancellations for other reasons",
SUMIFS(AllPublicationData!$J:$J,AllPublicationData!$A:$A,'Publication Table'!$B185,AllPublicationData!$B:$B,'Publication Table'!$C$4,AllPublicationData!$D:$D,'Publication Table'!D$7)))))))+
IF(AND($C$4="NHS Scotland",$C$5="Total Operations"),
SUMIFS(AllPublicationData!$E:$E,AllPublicationData!$A:$A,'Publication Table'!$B185,AllPublicationData!$B:$B,'Publication Table'!D$7),
IF(AND($C$4="NHS Scotland",$C$5="All Cancelled Operations"),
SUMIFS(AllPublicationData!$F:$F,AllPublicationData!$A:$A,'Publication Table'!$B185,AllPublicationData!$B:$B,'Publication Table'!D$7),
IF(AND($C$4="NHS Scotland",$C$5="Operations cancelled by patient"),
SUMIFS(AllPublicationData!$G:$G,AllPublicationData!$A:$A,'Publication Table'!$B185,AllPublicationData!$B:$B,'Publication Table'!D$7),
IF(AND($C$4="NHS Scotland",$C$5="Operations cancelled for clinical reasons"),
SUMIFS(AllPublicationData!$H:$H,AllPublicationData!$A:$A,'Publication Table'!$B185,AllPublicationData!$B:$B,'Publication Table'!D$7),
IF(AND($C$4="NHS Scotland",$C$5="Operations cancelled for non-clinical/capacity reasons"),
SUMIFS(AllPublicationData!$I:$I,AllPublicationData!$A:$A,'Publication Table'!$B185,AllPublicationData!$B:$B,'Publication Table'!D$7),
IF(AND($C$4="NHS Scotland",$C$5="Cancellations for other reasons"),
SUMIFS(AllPublicationData!$J:$J,AllPublicationData!$A:$A,'Publication Table'!$B185,AllPublicationData!$B:$B,'Publication Table'!D$7)))))))</f>
        <v>0</v>
      </c>
      <c r="E185" s="90">
        <f>IF($C$5="Total Operations",
SUMIFS(AllPublicationData!$E:$E,AllPublicationData!$A:$A,'Publication Table'!$B185,AllPublicationData!$B:$B,'Publication Table'!$C$4,AllPublicationData!$D:$D,'Publication Table'!E$7),
IF('Publication Table'!$C$5="All Cancelled Operations",
SUMIFS(AllPublicationData!$F:$F,AllPublicationData!$A:$A,'Publication Table'!$B185,AllPublicationData!$B:$B,'Publication Table'!$C$4,AllPublicationData!$D:$D,'Publication Table'!E$7),
IF('Publication Table'!$C$5="Operations cancelled by patient",
SUMIFS(AllPublicationData!$G:$G,AllPublicationData!$A:$A,'Publication Table'!$B185,AllPublicationData!$B:$B,'Publication Table'!$C$4,AllPublicationData!$D:$D,'Publication Table'!E$7),
IF('Publication Table'!$C$5="Operations cancelled for clinical reasons",
SUMIFS(AllPublicationData!$H:$H,AllPublicationData!$A:$A,'Publication Table'!$B185,AllPublicationData!$B:$B,'Publication Table'!$C$4,AllPublicationData!$D:$D,'Publication Table'!E$7),
IF('Publication Table'!$C$5="Operations cancelled for non-clinical/capacity reasons",
SUMIFS(AllPublicationData!$I:$I,AllPublicationData!$A:$A,'Publication Table'!$B185,AllPublicationData!$B:$B,'Publication Table'!$C$4,AllPublicationData!$D:$D,'Publication Table'!E$7),
IF('Publication Table'!$C$5="Cancellations for other reasons",
SUMIFS(AllPublicationData!$J:$J,AllPublicationData!$A:$A,'Publication Table'!$B185,AllPublicationData!$B:$B,'Publication Table'!$C$4,AllPublicationData!$D:$D,'Publication Table'!E$7)))))))+
IF(AND($C$4="NHS Scotland",$C$5="Total Operations"),
SUMIFS(AllPublicationData!$E:$E,AllPublicationData!$A:$A,'Publication Table'!$B185,AllPublicationData!$B:$B,'Publication Table'!E$7),
IF(AND($C$4="NHS Scotland",$C$5="All Cancelled Operations"),
SUMIFS(AllPublicationData!$F:$F,AllPublicationData!$A:$A,'Publication Table'!$B185,AllPublicationData!$B:$B,'Publication Table'!E$7),
IF(AND($C$4="NHS Scotland",$C$5="Operations cancelled by patient"),
SUMIFS(AllPublicationData!$G:$G,AllPublicationData!$A:$A,'Publication Table'!$B185,AllPublicationData!$B:$B,'Publication Table'!E$7),
IF(AND($C$4="NHS Scotland",$C$5="Operations cancelled for clinical reasons"),
SUMIFS(AllPublicationData!$H:$H,AllPublicationData!$A:$A,'Publication Table'!$B185,AllPublicationData!$B:$B,'Publication Table'!E$7),
IF(AND($C$4="NHS Scotland",$C$5="Operations cancelled for non-clinical/capacity reasons"),
SUMIFS(AllPublicationData!$I:$I,AllPublicationData!$A:$A,'Publication Table'!$B185,AllPublicationData!$B:$B,'Publication Table'!E$7),
IF(AND($C$4="NHS Scotland",$C$5="Cancellations for other reasons"),
SUMIFS(AllPublicationData!$J:$J,AllPublicationData!$A:$A,'Publication Table'!$B185,AllPublicationData!$B:$B,'Publication Table'!E$7)))))))</f>
        <v>0</v>
      </c>
      <c r="F185" s="90">
        <f>IF($C$5="Total Operations",
SUMIFS(AllPublicationData!$E:$E,AllPublicationData!$A:$A,'Publication Table'!$B185,AllPublicationData!$B:$B,'Publication Table'!$C$4,AllPublicationData!$D:$D,'Publication Table'!F$7),
IF('Publication Table'!$C$5="All Cancelled Operations",
SUMIFS(AllPublicationData!$F:$F,AllPublicationData!$A:$A,'Publication Table'!$B185,AllPublicationData!$B:$B,'Publication Table'!$C$4,AllPublicationData!$D:$D,'Publication Table'!F$7),
IF('Publication Table'!$C$5="Operations cancelled by patient",
SUMIFS(AllPublicationData!$G:$G,AllPublicationData!$A:$A,'Publication Table'!$B185,AllPublicationData!$B:$B,'Publication Table'!$C$4,AllPublicationData!$D:$D,'Publication Table'!F$7),
IF('Publication Table'!$C$5="Operations cancelled for clinical reasons",
SUMIFS(AllPublicationData!$H:$H,AllPublicationData!$A:$A,'Publication Table'!$B185,AllPublicationData!$B:$B,'Publication Table'!$C$4,AllPublicationData!$D:$D,'Publication Table'!F$7),
IF('Publication Table'!$C$5="Operations cancelled for non-clinical/capacity reasons",
SUMIFS(AllPublicationData!$I:$I,AllPublicationData!$A:$A,'Publication Table'!$B185,AllPublicationData!$B:$B,'Publication Table'!$C$4,AllPublicationData!$D:$D,'Publication Table'!F$7),
IF('Publication Table'!$C$5="Cancellations for other reasons",
SUMIFS(AllPublicationData!$J:$J,AllPublicationData!$A:$A,'Publication Table'!$B185,AllPublicationData!$B:$B,'Publication Table'!$C$4,AllPublicationData!$D:$D,'Publication Table'!F$7)))))))+
IF(AND($C$4="NHS Scotland",$C$5="Total Operations"),
SUMIFS(AllPublicationData!$E:$E,AllPublicationData!$A:$A,'Publication Table'!$B185,AllPublicationData!$B:$B,'Publication Table'!F$7),
IF(AND($C$4="NHS Scotland",$C$5="All Cancelled Operations"),
SUMIFS(AllPublicationData!$F:$F,AllPublicationData!$A:$A,'Publication Table'!$B185,AllPublicationData!$B:$B,'Publication Table'!F$7),
IF(AND($C$4="NHS Scotland",$C$5="Operations cancelled by patient"),
SUMIFS(AllPublicationData!$G:$G,AllPublicationData!$A:$A,'Publication Table'!$B185,AllPublicationData!$B:$B,'Publication Table'!F$7),
IF(AND($C$4="NHS Scotland",$C$5="Operations cancelled for clinical reasons"),
SUMIFS(AllPublicationData!$H:$H,AllPublicationData!$A:$A,'Publication Table'!$B185,AllPublicationData!$B:$B,'Publication Table'!F$7),
IF(AND($C$4="NHS Scotland",$C$5="Operations cancelled for non-clinical/capacity reasons"),
SUMIFS(AllPublicationData!$I:$I,AllPublicationData!$A:$A,'Publication Table'!$B185,AllPublicationData!$B:$B,'Publication Table'!F$7),
IF(AND($C$4="NHS Scotland",$C$5="Cancellations for other reasons"),
SUMIFS(AllPublicationData!$J:$J,AllPublicationData!$A:$A,'Publication Table'!$B185,AllPublicationData!$B:$B,'Publication Table'!F$7)))))))</f>
        <v>0</v>
      </c>
      <c r="G185" s="90">
        <f>IF($C$5="Total Operations",
SUMIFS(AllPublicationData!$E:$E,AllPublicationData!$A:$A,'Publication Table'!$B185,AllPublicationData!$B:$B,'Publication Table'!$C$4,AllPublicationData!$D:$D,'Publication Table'!G$7),
IF('Publication Table'!$C$5="All Cancelled Operations",
SUMIFS(AllPublicationData!$F:$F,AllPublicationData!$A:$A,'Publication Table'!$B185,AllPublicationData!$B:$B,'Publication Table'!$C$4,AllPublicationData!$D:$D,'Publication Table'!G$7),
IF('Publication Table'!$C$5="Operations cancelled by patient",
SUMIFS(AllPublicationData!$G:$G,AllPublicationData!$A:$A,'Publication Table'!$B185,AllPublicationData!$B:$B,'Publication Table'!$C$4,AllPublicationData!$D:$D,'Publication Table'!G$7),
IF('Publication Table'!$C$5="Operations cancelled for clinical reasons",
SUMIFS(AllPublicationData!$H:$H,AllPublicationData!$A:$A,'Publication Table'!$B185,AllPublicationData!$B:$B,'Publication Table'!$C$4,AllPublicationData!$D:$D,'Publication Table'!G$7),
IF('Publication Table'!$C$5="Operations cancelled for non-clinical/capacity reasons",
SUMIFS(AllPublicationData!$I:$I,AllPublicationData!$A:$A,'Publication Table'!$B185,AllPublicationData!$B:$B,'Publication Table'!$C$4,AllPublicationData!$D:$D,'Publication Table'!G$7),
IF('Publication Table'!$C$5="Cancellations for other reasons",
SUMIFS(AllPublicationData!$J:$J,AllPublicationData!$A:$A,'Publication Table'!$B185,AllPublicationData!$B:$B,'Publication Table'!$C$4,AllPublicationData!$D:$D,'Publication Table'!G$7)))))))+
IF(AND($C$4="NHS Scotland",$C$5="Total Operations"),
SUMIFS(AllPublicationData!$E:$E,AllPublicationData!$A:$A,'Publication Table'!$B185,AllPublicationData!$B:$B,'Publication Table'!G$7),
IF(AND($C$4="NHS Scotland",$C$5="All Cancelled Operations"),
SUMIFS(AllPublicationData!$F:$F,AllPublicationData!$A:$A,'Publication Table'!$B185,AllPublicationData!$B:$B,'Publication Table'!G$7),
IF(AND($C$4="NHS Scotland",$C$5="Operations cancelled by patient"),
SUMIFS(AllPublicationData!$G:$G,AllPublicationData!$A:$A,'Publication Table'!$B185,AllPublicationData!$B:$B,'Publication Table'!G$7),
IF(AND($C$4="NHS Scotland",$C$5="Operations cancelled for clinical reasons"),
SUMIFS(AllPublicationData!$H:$H,AllPublicationData!$A:$A,'Publication Table'!$B185,AllPublicationData!$B:$B,'Publication Table'!G$7),
IF(AND($C$4="NHS Scotland",$C$5="Operations cancelled for non-clinical/capacity reasons"),
SUMIFS(AllPublicationData!$I:$I,AllPublicationData!$A:$A,'Publication Table'!$B185,AllPublicationData!$B:$B,'Publication Table'!G$7),
IF(AND($C$4="NHS Scotland",$C$5="Cancellations for other reasons"),
SUMIFS(AllPublicationData!$J:$J,AllPublicationData!$A:$A,'Publication Table'!$B185,AllPublicationData!$B:$B,'Publication Table'!G$7)))))))</f>
        <v>0</v>
      </c>
      <c r="H185" s="90">
        <f>IF($C$5="Total Operations",
SUMIFS(AllPublicationData!$E:$E,AllPublicationData!$A:$A,'Publication Table'!$B185,AllPublicationData!$B:$B,'Publication Table'!$C$4,AllPublicationData!$D:$D,'Publication Table'!H$7),
IF('Publication Table'!$C$5="All Cancelled Operations",
SUMIFS(AllPublicationData!$F:$F,AllPublicationData!$A:$A,'Publication Table'!$B185,AllPublicationData!$B:$B,'Publication Table'!$C$4,AllPublicationData!$D:$D,'Publication Table'!H$7),
IF('Publication Table'!$C$5="Operations cancelled by patient",
SUMIFS(AllPublicationData!$G:$G,AllPublicationData!$A:$A,'Publication Table'!$B185,AllPublicationData!$B:$B,'Publication Table'!$C$4,AllPublicationData!$D:$D,'Publication Table'!H$7),
IF('Publication Table'!$C$5="Operations cancelled for clinical reasons",
SUMIFS(AllPublicationData!$H:$H,AllPublicationData!$A:$A,'Publication Table'!$B185,AllPublicationData!$B:$B,'Publication Table'!$C$4,AllPublicationData!$D:$D,'Publication Table'!H$7),
IF('Publication Table'!$C$5="Operations cancelled for non-clinical/capacity reasons",
SUMIFS(AllPublicationData!$I:$I,AllPublicationData!$A:$A,'Publication Table'!$B185,AllPublicationData!$B:$B,'Publication Table'!$C$4,AllPublicationData!$D:$D,'Publication Table'!H$7),
IF('Publication Table'!$C$5="Cancellations for other reasons",
SUMIFS(AllPublicationData!$J:$J,AllPublicationData!$A:$A,'Publication Table'!$B185,AllPublicationData!$B:$B,'Publication Table'!$C$4,AllPublicationData!$D:$D,'Publication Table'!H$7)))))))+
IF(AND($C$4="NHS Scotland",$C$5="Total Operations"),
SUMIFS(AllPublicationData!$E:$E,AllPublicationData!$A:$A,'Publication Table'!$B185,AllPublicationData!$B:$B,'Publication Table'!H$7),
IF(AND($C$4="NHS Scotland",$C$5="All Cancelled Operations"),
SUMIFS(AllPublicationData!$F:$F,AllPublicationData!$A:$A,'Publication Table'!$B185,AllPublicationData!$B:$B,'Publication Table'!H$7),
IF(AND($C$4="NHS Scotland",$C$5="Operations cancelled by patient"),
SUMIFS(AllPublicationData!$G:$G,AllPublicationData!$A:$A,'Publication Table'!$B185,AllPublicationData!$B:$B,'Publication Table'!H$7),
IF(AND($C$4="NHS Scotland",$C$5="Operations cancelled for clinical reasons"),
SUMIFS(AllPublicationData!$H:$H,AllPublicationData!$A:$A,'Publication Table'!$B185,AllPublicationData!$B:$B,'Publication Table'!H$7),
IF(AND($C$4="NHS Scotland",$C$5="Operations cancelled for non-clinical/capacity reasons"),
SUMIFS(AllPublicationData!$I:$I,AllPublicationData!$A:$A,'Publication Table'!$B185,AllPublicationData!$B:$B,'Publication Table'!H$7),
IF(AND($C$4="NHS Scotland",$C$5="Cancellations for other reasons"),
SUMIFS(AllPublicationData!$J:$J,AllPublicationData!$A:$A,'Publication Table'!$B185,AllPublicationData!$B:$B,'Publication Table'!H$7)))))))</f>
        <v>0</v>
      </c>
      <c r="I185" s="90">
        <f>IF($C$5="Total Operations",
SUMIFS(AllPublicationData!$E:$E,AllPublicationData!$A:$A,'Publication Table'!$B185,AllPublicationData!$B:$B,'Publication Table'!$C$4,AllPublicationData!$D:$D,'Publication Table'!I$7),
IF('Publication Table'!$C$5="All Cancelled Operations",
SUMIFS(AllPublicationData!$F:$F,AllPublicationData!$A:$A,'Publication Table'!$B185,AllPublicationData!$B:$B,'Publication Table'!$C$4,AllPublicationData!$D:$D,'Publication Table'!I$7),
IF('Publication Table'!$C$5="Operations cancelled by patient",
SUMIFS(AllPublicationData!$G:$G,AllPublicationData!$A:$A,'Publication Table'!$B185,AllPublicationData!$B:$B,'Publication Table'!$C$4,AllPublicationData!$D:$D,'Publication Table'!I$7),
IF('Publication Table'!$C$5="Operations cancelled for clinical reasons",
SUMIFS(AllPublicationData!$H:$H,AllPublicationData!$A:$A,'Publication Table'!$B185,AllPublicationData!$B:$B,'Publication Table'!$C$4,AllPublicationData!$D:$D,'Publication Table'!I$7),
IF('Publication Table'!$C$5="Operations cancelled for non-clinical/capacity reasons",
SUMIFS(AllPublicationData!$I:$I,AllPublicationData!$A:$A,'Publication Table'!$B185,AllPublicationData!$B:$B,'Publication Table'!$C$4,AllPublicationData!$D:$D,'Publication Table'!I$7),
IF('Publication Table'!$C$5="Cancellations for other reasons",
SUMIFS(AllPublicationData!$J:$J,AllPublicationData!$A:$A,'Publication Table'!$B185,AllPublicationData!$B:$B,'Publication Table'!$C$4,AllPublicationData!$D:$D,'Publication Table'!I$7)))))))+
IF(AND($C$4="NHS Scotland",$C$5="Total Operations"),
SUMIFS(AllPublicationData!$E:$E,AllPublicationData!$A:$A,'Publication Table'!$B185,AllPublicationData!$B:$B,'Publication Table'!I$7),
IF(AND($C$4="NHS Scotland",$C$5="All Cancelled Operations"),
SUMIFS(AllPublicationData!$F:$F,AllPublicationData!$A:$A,'Publication Table'!$B185,AllPublicationData!$B:$B,'Publication Table'!I$7),
IF(AND($C$4="NHS Scotland",$C$5="Operations cancelled by patient"),
SUMIFS(AllPublicationData!$G:$G,AllPublicationData!$A:$A,'Publication Table'!$B185,AllPublicationData!$B:$B,'Publication Table'!I$7),
IF(AND($C$4="NHS Scotland",$C$5="Operations cancelled for clinical reasons"),
SUMIFS(AllPublicationData!$H:$H,AllPublicationData!$A:$A,'Publication Table'!$B185,AllPublicationData!$B:$B,'Publication Table'!I$7),
IF(AND($C$4="NHS Scotland",$C$5="Operations cancelled for non-clinical/capacity reasons"),
SUMIFS(AllPublicationData!$I:$I,AllPublicationData!$A:$A,'Publication Table'!$B185,AllPublicationData!$B:$B,'Publication Table'!I$7),
IF(AND($C$4="NHS Scotland",$C$5="Cancellations for other reasons"),
SUMIFS(AllPublicationData!$J:$J,AllPublicationData!$A:$A,'Publication Table'!$B185,AllPublicationData!$B:$B,'Publication Table'!I$7)))))))</f>
        <v>0</v>
      </c>
      <c r="J185" s="90">
        <f>IF($C$5="Total Operations",
SUMIFS(AllPublicationData!$E:$E,AllPublicationData!$A:$A,'Publication Table'!$B185,AllPublicationData!$B:$B,'Publication Table'!$C$4,AllPublicationData!$D:$D,'Publication Table'!J$7),
IF('Publication Table'!$C$5="All Cancelled Operations",
SUMIFS(AllPublicationData!$F:$F,AllPublicationData!$A:$A,'Publication Table'!$B185,AllPublicationData!$B:$B,'Publication Table'!$C$4,AllPublicationData!$D:$D,'Publication Table'!J$7),
IF('Publication Table'!$C$5="Operations cancelled by patient",
SUMIFS(AllPublicationData!$G:$G,AllPublicationData!$A:$A,'Publication Table'!$B185,AllPublicationData!$B:$B,'Publication Table'!$C$4,AllPublicationData!$D:$D,'Publication Table'!J$7),
IF('Publication Table'!$C$5="Operations cancelled for clinical reasons",
SUMIFS(AllPublicationData!$H:$H,AllPublicationData!$A:$A,'Publication Table'!$B185,AllPublicationData!$B:$B,'Publication Table'!$C$4,AllPublicationData!$D:$D,'Publication Table'!J$7),
IF('Publication Table'!$C$5="Operations cancelled for non-clinical/capacity reasons",
SUMIFS(AllPublicationData!$I:$I,AllPublicationData!$A:$A,'Publication Table'!$B185,AllPublicationData!$B:$B,'Publication Table'!$C$4,AllPublicationData!$D:$D,'Publication Table'!J$7),
IF('Publication Table'!$C$5="Cancellations for other reasons",
SUMIFS(AllPublicationData!$J:$J,AllPublicationData!$A:$A,'Publication Table'!$B185,AllPublicationData!$B:$B,'Publication Table'!$C$4,AllPublicationData!$D:$D,'Publication Table'!J$7)))))))+
IF(AND($C$4="NHS Scotland",$C$5="Total Operations"),
SUMIFS(AllPublicationData!$E:$E,AllPublicationData!$A:$A,'Publication Table'!$B185,AllPublicationData!$B:$B,'Publication Table'!J$7),
IF(AND($C$4="NHS Scotland",$C$5="All Cancelled Operations"),
SUMIFS(AllPublicationData!$F:$F,AllPublicationData!$A:$A,'Publication Table'!$B185,AllPublicationData!$B:$B,'Publication Table'!J$7),
IF(AND($C$4="NHS Scotland",$C$5="Operations cancelled by patient"),
SUMIFS(AllPublicationData!$G:$G,AllPublicationData!$A:$A,'Publication Table'!$B185,AllPublicationData!$B:$B,'Publication Table'!J$7),
IF(AND($C$4="NHS Scotland",$C$5="Operations cancelled for clinical reasons"),
SUMIFS(AllPublicationData!$H:$H,AllPublicationData!$A:$A,'Publication Table'!$B185,AllPublicationData!$B:$B,'Publication Table'!J$7),
IF(AND($C$4="NHS Scotland",$C$5="Operations cancelled for non-clinical/capacity reasons"),
SUMIFS(AllPublicationData!$I:$I,AllPublicationData!$A:$A,'Publication Table'!$B185,AllPublicationData!$B:$B,'Publication Table'!J$7),
IF(AND($C$4="NHS Scotland",$C$5="Cancellations for other reasons"),
SUMIFS(AllPublicationData!$J:$J,AllPublicationData!$A:$A,'Publication Table'!$B185,AllPublicationData!$B:$B,'Publication Table'!J$7)))))))</f>
        <v>0</v>
      </c>
      <c r="K185" s="90">
        <f>IF($C$5="Total Operations",
SUMIFS(AllPublicationData!$E:$E,AllPublicationData!$A:$A,'Publication Table'!$B185,AllPublicationData!$B:$B,'Publication Table'!$C$4,AllPublicationData!$D:$D,'Publication Table'!K$7),
IF('Publication Table'!$C$5="All Cancelled Operations",
SUMIFS(AllPublicationData!$F:$F,AllPublicationData!$A:$A,'Publication Table'!$B185,AllPublicationData!$B:$B,'Publication Table'!$C$4,AllPublicationData!$D:$D,'Publication Table'!K$7),
IF('Publication Table'!$C$5="Operations cancelled by patient",
SUMIFS(AllPublicationData!$G:$G,AllPublicationData!$A:$A,'Publication Table'!$B185,AllPublicationData!$B:$B,'Publication Table'!$C$4,AllPublicationData!$D:$D,'Publication Table'!K$7),
IF('Publication Table'!$C$5="Operations cancelled for clinical reasons",
SUMIFS(AllPublicationData!$H:$H,AllPublicationData!$A:$A,'Publication Table'!$B185,AllPublicationData!$B:$B,'Publication Table'!$C$4,AllPublicationData!$D:$D,'Publication Table'!K$7),
IF('Publication Table'!$C$5="Operations cancelled for non-clinical/capacity reasons",
SUMIFS(AllPublicationData!$I:$I,AllPublicationData!$A:$A,'Publication Table'!$B185,AllPublicationData!$B:$B,'Publication Table'!$C$4,AllPublicationData!$D:$D,'Publication Table'!K$7),
IF('Publication Table'!$C$5="Cancellations for other reasons",
SUMIFS(AllPublicationData!$J:$J,AllPublicationData!$A:$A,'Publication Table'!$B185,AllPublicationData!$B:$B,'Publication Table'!$C$4,AllPublicationData!$D:$D,'Publication Table'!K$7)))))))+
IF(AND($C$4="NHS Scotland",$C$5="Total Operations"),
SUMIFS(AllPublicationData!$E:$E,AllPublicationData!$A:$A,'Publication Table'!$B185,AllPublicationData!$B:$B,'Publication Table'!K$7),
IF(AND($C$4="NHS Scotland",$C$5="All Cancelled Operations"),
SUMIFS(AllPublicationData!$F:$F,AllPublicationData!$A:$A,'Publication Table'!$B185,AllPublicationData!$B:$B,'Publication Table'!K$7),
IF(AND($C$4="NHS Scotland",$C$5="Operations cancelled by patient"),
SUMIFS(AllPublicationData!$G:$G,AllPublicationData!$A:$A,'Publication Table'!$B185,AllPublicationData!$B:$B,'Publication Table'!K$7),
IF(AND($C$4="NHS Scotland",$C$5="Operations cancelled for clinical reasons"),
SUMIFS(AllPublicationData!$H:$H,AllPublicationData!$A:$A,'Publication Table'!$B185,AllPublicationData!$B:$B,'Publication Table'!K$7),
IF(AND($C$4="NHS Scotland",$C$5="Operations cancelled for non-clinical/capacity reasons"),
SUMIFS(AllPublicationData!$I:$I,AllPublicationData!$A:$A,'Publication Table'!$B185,AllPublicationData!$B:$B,'Publication Table'!K$7),
IF(AND($C$4="NHS Scotland",$C$5="Cancellations for other reasons"),
SUMIFS(AllPublicationData!$J:$J,AllPublicationData!$A:$A,'Publication Table'!$B185,AllPublicationData!$B:$B,'Publication Table'!K$7)))))))</f>
        <v>0</v>
      </c>
      <c r="L185" s="90">
        <f>IF($C$5="Total Operations",
SUMIFS(AllPublicationData!$E:$E,AllPublicationData!$A:$A,'Publication Table'!$B185,AllPublicationData!$B:$B,'Publication Table'!$C$4,AllPublicationData!$D:$D,'Publication Table'!L$7),
IF('Publication Table'!$C$5="All Cancelled Operations",
SUMIFS(AllPublicationData!$F:$F,AllPublicationData!$A:$A,'Publication Table'!$B185,AllPublicationData!$B:$B,'Publication Table'!$C$4,AllPublicationData!$D:$D,'Publication Table'!L$7),
IF('Publication Table'!$C$5="Operations cancelled by patient",
SUMIFS(AllPublicationData!$G:$G,AllPublicationData!$A:$A,'Publication Table'!$B185,AllPublicationData!$B:$B,'Publication Table'!$C$4,AllPublicationData!$D:$D,'Publication Table'!L$7),
IF('Publication Table'!$C$5="Operations cancelled for clinical reasons",
SUMIFS(AllPublicationData!$H:$H,AllPublicationData!$A:$A,'Publication Table'!$B185,AllPublicationData!$B:$B,'Publication Table'!$C$4,AllPublicationData!$D:$D,'Publication Table'!L$7),
IF('Publication Table'!$C$5="Operations cancelled for non-clinical/capacity reasons",
SUMIFS(AllPublicationData!$I:$I,AllPublicationData!$A:$A,'Publication Table'!$B185,AllPublicationData!$B:$B,'Publication Table'!$C$4,AllPublicationData!$D:$D,'Publication Table'!L$7),
IF('Publication Table'!$C$5="Cancellations for other reasons",
SUMIFS(AllPublicationData!$J:$J,AllPublicationData!$A:$A,'Publication Table'!$B185,AllPublicationData!$B:$B,'Publication Table'!$C$4,AllPublicationData!$D:$D,'Publication Table'!L$7)))))))+
IF(AND($C$4="NHS Scotland",$C$5="Total Operations"),
SUMIFS(AllPublicationData!$E:$E,AllPublicationData!$A:$A,'Publication Table'!$B185,AllPublicationData!$B:$B,'Publication Table'!L$7),
IF(AND($C$4="NHS Scotland",$C$5="All Cancelled Operations"),
SUMIFS(AllPublicationData!$F:$F,AllPublicationData!$A:$A,'Publication Table'!$B185,AllPublicationData!$B:$B,'Publication Table'!L$7),
IF(AND($C$4="NHS Scotland",$C$5="Operations cancelled by patient"),
SUMIFS(AllPublicationData!$G:$G,AllPublicationData!$A:$A,'Publication Table'!$B185,AllPublicationData!$B:$B,'Publication Table'!L$7),
IF(AND($C$4="NHS Scotland",$C$5="Operations cancelled for clinical reasons"),
SUMIFS(AllPublicationData!$H:$H,AllPublicationData!$A:$A,'Publication Table'!$B185,AllPublicationData!$B:$B,'Publication Table'!L$7),
IF(AND($C$4="NHS Scotland",$C$5="Operations cancelled for non-clinical/capacity reasons"),
SUMIFS(AllPublicationData!$I:$I,AllPublicationData!$A:$A,'Publication Table'!$B185,AllPublicationData!$B:$B,'Publication Table'!L$7),
IF(AND($C$4="NHS Scotland",$C$5="Cancellations for other reasons"),
SUMIFS(AllPublicationData!$J:$J,AllPublicationData!$A:$A,'Publication Table'!$B185,AllPublicationData!$B:$B,'Publication Table'!L$7)))))))</f>
        <v>0</v>
      </c>
      <c r="M185" s="90">
        <f>IF($C$5="Total Operations",
SUMIFS(AllPublicationData!$E:$E,AllPublicationData!$A:$A,'Publication Table'!$B185,AllPublicationData!$B:$B,'Publication Table'!$C$4,AllPublicationData!$D:$D,'Publication Table'!M$7),
IF('Publication Table'!$C$5="All Cancelled Operations",
SUMIFS(AllPublicationData!$F:$F,AllPublicationData!$A:$A,'Publication Table'!$B185,AllPublicationData!$B:$B,'Publication Table'!$C$4,AllPublicationData!$D:$D,'Publication Table'!M$7),
IF('Publication Table'!$C$5="Operations cancelled by patient",
SUMIFS(AllPublicationData!$G:$G,AllPublicationData!$A:$A,'Publication Table'!$B185,AllPublicationData!$B:$B,'Publication Table'!$C$4,AllPublicationData!$D:$D,'Publication Table'!M$7),
IF('Publication Table'!$C$5="Operations cancelled for clinical reasons",
SUMIFS(AllPublicationData!$G:$G,AllPublicationData!$A:$A,'Publication Table'!$B185,AllPublicationData!$B:$B,'Publication Table'!$C$4,AllPublicationData!$D:$D,'Publication Table'!M$7),
IF('Publication Table'!$C$5="Operations cancelled for non-clinical/capacity reasons",
SUMIFS(AllPublicationData!$G:$G,AllPublicationData!$A:$A,'Publication Table'!$B185,AllPublicationData!$B:$B,'Publication Table'!$C$4,AllPublicationData!$D:$D,'Publication Table'!M$7),
IF('Publication Table'!$C$5="Cancellations for other reasons",
SUMIFS(AllPublicationData!$G:$G,AllPublicationData!$A:$A,'Publication Table'!$B185,AllPublicationData!$B:$B,'Publication Table'!$C$4,AllPublicationData!$D:$D,'Publication Table'!M$7)))))))+
IF(AND($C$4="NHS Scotland",$C$5="Total Operations"),
SUMIFS(AllPublicationData!$E:$E,AllPublicationData!$A:$A,'Publication Table'!$B185,AllPublicationData!$B:$B,'Publication Table'!M$7),
IF(AND($C$4="NHS Scotland",$C$5="All Cancelled Operations"),
SUMIFS(AllPublicationData!$F:$F,AllPublicationData!$A:$A,'Publication Table'!$B185,AllPublicationData!$B:$B,'Publication Table'!M$7),
IF(AND($C$4="NHS Scotland",$C$5="Operations cancelled by patient"),
SUMIFS(AllPublicationData!$G:$G,AllPublicationData!$A:$A,'Publication Table'!$B185,AllPublicationData!$B:$B,'Publication Table'!M$7),
IF(AND($C$4="NHS Scotland",$C$5="Operations cancelled for clinical reasons"),
SUMIFS(AllPublicationData!$H:$H,AllPublicationData!$A:$A,'Publication Table'!$B185,AllPublicationData!$B:$B,'Publication Table'!M$7),
IF(AND($C$4="NHS Scotland",$C$5="Operations cancelled for non-clinical/capacity reasons"),
SUMIFS(AllPublicationData!$I:$I,AllPublicationData!$A:$A,'Publication Table'!$B185,AllPublicationData!$B:$B,'Publication Table'!M$7),
IF(AND($C$4="NHS Scotland",$C$5="Cancellations for other reasons"),
SUMIFS(AllPublicationData!$J:$J,AllPublicationData!$A:$A,'Publication Table'!$B185,AllPublicationData!$B:$B,'Publication Table'!M$7)))))))</f>
        <v>0</v>
      </c>
      <c r="N185" s="90">
        <f>IF($C$5="Total Operations",
SUMIFS(AllPublicationData!$E:$E,AllPublicationData!$A:$A,'Publication Table'!$B185,AllPublicationData!$B:$B,'Publication Table'!$C$4,AllPublicationData!$D:$D,'Publication Table'!N$7),
IF('Publication Table'!$C$5="All Cancelled Operations",
SUMIFS(AllPublicationData!$F:$F,AllPublicationData!$A:$A,'Publication Table'!$B185,AllPublicationData!$B:$B,'Publication Table'!$C$4,AllPublicationData!$D:$D,'Publication Table'!N$7),
IF('Publication Table'!$C$5="Operations cancelled by patient",
SUMIFS(AllPublicationData!$G:$G,AllPublicationData!$A:$A,'Publication Table'!$B185,AllPublicationData!$B:$B,'Publication Table'!$C$4,AllPublicationData!$D:$D,'Publication Table'!N$7),
IF('Publication Table'!$C$5="Operations cancelled for clinical reasons",
SUMIFS(AllPublicationData!$G:$G,AllPublicationData!$A:$A,'Publication Table'!$B185,AllPublicationData!$B:$B,'Publication Table'!$C$4,AllPublicationData!$D:$D,'Publication Table'!N$7),
IF('Publication Table'!$C$5="Operations cancelled for non-clinical/capacity reasons",
SUMIFS(AllPublicationData!$G:$G,AllPublicationData!$A:$A,'Publication Table'!$B185,AllPublicationData!$B:$B,'Publication Table'!$C$4,AllPublicationData!$D:$D,'Publication Table'!N$7),
IF('Publication Table'!$C$5="Cancellations for other reasons",
SUMIFS(AllPublicationData!$G:$G,AllPublicationData!$A:$A,'Publication Table'!$B185,AllPublicationData!$B:$B,'Publication Table'!$C$4,AllPublicationData!$D:$D,'Publication Table'!N$7)))))))+
IF(AND($C$4="NHS Scotland",$C$5="Total Operations"),
SUMIFS(AllPublicationData!$E:$E,AllPublicationData!$A:$A,'Publication Table'!$B185,AllPublicationData!$B:$B,'Publication Table'!N$7),
IF(AND($C$4="NHS Scotland",$C$5="All Cancelled Operations"),
SUMIFS(AllPublicationData!$F:$F,AllPublicationData!$A:$A,'Publication Table'!$B185,AllPublicationData!$B:$B,'Publication Table'!N$7),
IF(AND($C$4="NHS Scotland",$C$5="Operations cancelled by patient"),
SUMIFS(AllPublicationData!$G:$G,AllPublicationData!$A:$A,'Publication Table'!$B185,AllPublicationData!$B:$B,'Publication Table'!N$7),
IF(AND($C$4="NHS Scotland",$C$5="Operations cancelled for clinical reasons"),
SUMIFS(AllPublicationData!$H:$H,AllPublicationData!$A:$A,'Publication Table'!$B185,AllPublicationData!$B:$B,'Publication Table'!N$7),
IF(AND($C$4="NHS Scotland",$C$5="Operations cancelled for non-clinical/capacity reasons"),
SUMIFS(AllPublicationData!$I:$I,AllPublicationData!$A:$A,'Publication Table'!$B185,AllPublicationData!$B:$B,'Publication Table'!N$7),
IF(AND($C$4="NHS Scotland",$C$5="Cancellations for other reasons"),
SUMIFS(AllPublicationData!$J:$J,AllPublicationData!$A:$A,'Publication Table'!$B185,AllPublicationData!$B:$B,'Publication Table'!N$7)))))))</f>
        <v>0</v>
      </c>
      <c r="O185" s="90">
        <f>IF($C$5="Total Operations",
SUMIFS(AllPublicationData!$E:$E,AllPublicationData!$A:$A,'Publication Table'!$B185,AllPublicationData!$B:$B,'Publication Table'!$C$4,AllPublicationData!$D:$D,'Publication Table'!O$7),
IF('Publication Table'!$C$5="All Cancelled Operations",
SUMIFS(AllPublicationData!$F:$F,AllPublicationData!$A:$A,'Publication Table'!$B185,AllPublicationData!$B:$B,'Publication Table'!$C$4,AllPublicationData!$D:$D,'Publication Table'!O$7),
IF('Publication Table'!$C$5="Operations cancelled by patient",
SUMIFS(AllPublicationData!$G:$G,AllPublicationData!$A:$A,'Publication Table'!$B185,AllPublicationData!$B:$B,'Publication Table'!$C$4,AllPublicationData!$D:$D,'Publication Table'!O$7),
IF('Publication Table'!$C$5="Operations cancelled for clinical reasons",
SUMIFS(AllPublicationData!$G:$G,AllPublicationData!$A:$A,'Publication Table'!$B185,AllPublicationData!$B:$B,'Publication Table'!$C$4,AllPublicationData!$D:$D,'Publication Table'!O$7),
IF('Publication Table'!$C$5="Operations cancelled for non-clinical/capacity reasons",
SUMIFS(AllPublicationData!$G:$G,AllPublicationData!$A:$A,'Publication Table'!$B185,AllPublicationData!$B:$B,'Publication Table'!$C$4,AllPublicationData!$D:$D,'Publication Table'!O$7),
IF('Publication Table'!$C$5="Cancellations for other reasons",
SUMIFS(AllPublicationData!$G:$G,AllPublicationData!$A:$A,'Publication Table'!$B185,AllPublicationData!$B:$B,'Publication Table'!$C$4,AllPublicationData!$D:$D,'Publication Table'!O$7)))))))+
IF(AND($C$4="NHS Scotland",$C$5="Total Operations"),
SUMIFS(AllPublicationData!$E:$E,AllPublicationData!$A:$A,'Publication Table'!$B185,AllPublicationData!$B:$B,'Publication Table'!O$7),
IF(AND($C$4="NHS Scotland",$C$5="All Cancelled Operations"),
SUMIFS(AllPublicationData!$F:$F,AllPublicationData!$A:$A,'Publication Table'!$B185,AllPublicationData!$B:$B,'Publication Table'!O$7),
IF(AND($C$4="NHS Scotland",$C$5="Operations cancelled by patient"),
SUMIFS(AllPublicationData!$G:$G,AllPublicationData!$A:$A,'Publication Table'!$B185,AllPublicationData!$B:$B,'Publication Table'!O$7),
IF(AND($C$4="NHS Scotland",$C$5="Operations cancelled for clinical reasons"),
SUMIFS(AllPublicationData!$H:$H,AllPublicationData!$A:$A,'Publication Table'!$B185,AllPublicationData!$B:$B,'Publication Table'!O$7),
IF(AND($C$4="NHS Scotland",$C$5="Operations cancelled for non-clinical/capacity reasons"),
SUMIFS(AllPublicationData!$I:$I,AllPublicationData!$A:$A,'Publication Table'!$B185,AllPublicationData!$B:$B,'Publication Table'!O$7),
IF(AND($C$4="NHS Scotland",$C$5="Cancellations for other reasons"),
SUMIFS(AllPublicationData!$J:$J,AllPublicationData!$A:$A,'Publication Table'!$B185,AllPublicationData!$B:$B,'Publication Table'!O$7)))))))</f>
        <v>0</v>
      </c>
      <c r="P185" s="90">
        <f>IF($C$5="Total Operations",
SUMIFS(AllPublicationData!$E:$E,AllPublicationData!$A:$A,'Publication Table'!$B185,AllPublicationData!$B:$B,'Publication Table'!$C$4,AllPublicationData!$D:$D,'Publication Table'!P$7),
IF('Publication Table'!$C$5="All Cancelled Operations",
SUMIFS(AllPublicationData!$F:$F,AllPublicationData!$A:$A,'Publication Table'!$B185,AllPublicationData!$B:$B,'Publication Table'!$C$4,AllPublicationData!$D:$D,'Publication Table'!P$7),
IF('Publication Table'!$C$5="Operations cancelled by patient",
SUMIFS(AllPublicationData!$G:$G,AllPublicationData!$A:$A,'Publication Table'!$B185,AllPublicationData!$B:$B,'Publication Table'!$C$4,AllPublicationData!$D:$D,'Publication Table'!P$7),
IF('Publication Table'!$C$5="Operations cancelled for clinical reasons",
SUMIFS(AllPublicationData!$G:$G,AllPublicationData!$A:$A,'Publication Table'!$B185,AllPublicationData!$B:$B,'Publication Table'!$C$4,AllPublicationData!$D:$D,'Publication Table'!P$7),
IF('Publication Table'!$C$5="Operations cancelled for non-clinical/capacity reasons",
SUMIFS(AllPublicationData!$G:$G,AllPublicationData!$A:$A,'Publication Table'!$B185,AllPublicationData!$B:$B,'Publication Table'!$C$4,AllPublicationData!$D:$D,'Publication Table'!P$7),
IF('Publication Table'!$C$5="Cancellations for other reasons",
SUMIFS(AllPublicationData!$G:$G,AllPublicationData!$A:$A,'Publication Table'!$B185,AllPublicationData!$B:$B,'Publication Table'!$C$4,AllPublicationData!$D:$D,'Publication Table'!P$7)))))))+
IF(AND($C$4="NHS Scotland",$C$5="Total Operations"),
SUMIFS(AllPublicationData!$E:$E,AllPublicationData!$A:$A,'Publication Table'!$B185,AllPublicationData!$B:$B,'Publication Table'!P$7),
IF(AND($C$4="NHS Scotland",$C$5="All Cancelled Operations"),
SUMIFS(AllPublicationData!$F:$F,AllPublicationData!$A:$A,'Publication Table'!$B185,AllPublicationData!$B:$B,'Publication Table'!P$7),
IF(AND($C$4="NHS Scotland",$C$5="Operations cancelled by patient"),
SUMIFS(AllPublicationData!$G:$G,AllPublicationData!$A:$A,'Publication Table'!$B185,AllPublicationData!$B:$B,'Publication Table'!P$7),
IF(AND($C$4="NHS Scotland",$C$5="Operations cancelled for clinical reasons"),
SUMIFS(AllPublicationData!$H:$H,AllPublicationData!$A:$A,'Publication Table'!$B185,AllPublicationData!$B:$B,'Publication Table'!P$7),
IF(AND($C$4="NHS Scotland",$C$5="Operations cancelled for non-clinical/capacity reasons"),
SUMIFS(AllPublicationData!$I:$I,AllPublicationData!$A:$A,'Publication Table'!$B185,AllPublicationData!$B:$B,'Publication Table'!P$7),
IF(AND($C$4="NHS Scotland",$C$5="Cancellations for other reasons"),
SUMIFS(AllPublicationData!$J:$J,AllPublicationData!$A:$A,'Publication Table'!$B185,AllPublicationData!$B:$B,'Publication Table'!P$7)))))))</f>
        <v>0</v>
      </c>
      <c r="Q185" s="90">
        <f>IF($C$5="Total Operations",
SUMIFS(AllPublicationData!$E:$E,AllPublicationData!$A:$A,'Publication Table'!$B185,AllPublicationData!$B:$B,'Publication Table'!$C$4,AllPublicationData!$D:$D,'Publication Table'!Q$7),
IF('Publication Table'!$C$5="All Cancelled Operations",
SUMIFS(AllPublicationData!$F:$F,AllPublicationData!$A:$A,'Publication Table'!$B185,AllPublicationData!$B:$B,'Publication Table'!$C$4,AllPublicationData!$D:$D,'Publication Table'!Q$7),
IF('Publication Table'!$C$5="Operations cancelled by patient",
SUMIFS(AllPublicationData!$G:$G,AllPublicationData!$A:$A,'Publication Table'!$B185,AllPublicationData!$B:$B,'Publication Table'!$C$4,AllPublicationData!$D:$D,'Publication Table'!Q$7),
IF('Publication Table'!$C$5="Operations cancelled for clinical reasons",
SUMIFS(AllPublicationData!$G:$G,AllPublicationData!$A:$A,'Publication Table'!$B185,AllPublicationData!$B:$B,'Publication Table'!$C$4,AllPublicationData!$D:$D,'Publication Table'!Q$7),
IF('Publication Table'!$C$5="Operations cancelled for non-clinical/capacity reasons",
SUMIFS(AllPublicationData!$G:$G,AllPublicationData!$A:$A,'Publication Table'!$B185,AllPublicationData!$B:$B,'Publication Table'!$C$4,AllPublicationData!$D:$D,'Publication Table'!Q$7),
IF('Publication Table'!$C$5="Cancellations for other reasons",
SUMIFS(AllPublicationData!$G:$G,AllPublicationData!$A:$A,'Publication Table'!$B185,AllPublicationData!$B:$B,'Publication Table'!$C$4,AllPublicationData!$D:$D,'Publication Table'!Q$7)))))))+
IF(AND($C$4="NHS Scotland",$C$5="Total Operations"),
SUMIFS(AllPublicationData!$E:$E,AllPublicationData!$A:$A,'Publication Table'!$B185,AllPublicationData!$B:$B,'Publication Table'!Q$7),
IF(AND($C$4="NHS Scotland",$C$5="All Cancelled Operations"),
SUMIFS(AllPublicationData!$F:$F,AllPublicationData!$A:$A,'Publication Table'!$B185,AllPublicationData!$B:$B,'Publication Table'!Q$7),
IF(AND($C$4="NHS Scotland",$C$5="Operations cancelled by patient"),
SUMIFS(AllPublicationData!$G:$G,AllPublicationData!$A:$A,'Publication Table'!$B185,AllPublicationData!$B:$B,'Publication Table'!Q$7),
IF(AND($C$4="NHS Scotland",$C$5="Operations cancelled for clinical reasons"),
SUMIFS(AllPublicationData!$H:$H,AllPublicationData!$A:$A,'Publication Table'!$B185,AllPublicationData!$B:$B,'Publication Table'!Q$7),
IF(AND($C$4="NHS Scotland",$C$5="Operations cancelled for non-clinical/capacity reasons"),
SUMIFS(AllPublicationData!$I:$I,AllPublicationData!$A:$A,'Publication Table'!$B185,AllPublicationData!$B:$B,'Publication Table'!Q$7),
IF(AND($C$4="NHS Scotland",$C$5="Cancellations for other reasons"),
SUMIFS(AllPublicationData!$J:$J,AllPublicationData!$A:$A,'Publication Table'!$B185,AllPublicationData!$B:$B,'Publication Table'!Q$7)))))))</f>
        <v>0</v>
      </c>
      <c r="R185" s="90">
        <f>IF($C$5="Total Operations",
SUMIFS(AllPublicationData!$E:$E,AllPublicationData!$A:$A,'Publication Table'!$B185,AllPublicationData!$B:$B,'Publication Table'!$C$4,AllPublicationData!$D:$D,'Publication Table'!R$7),
IF('Publication Table'!$C$5="All Cancelled Operations",
SUMIFS(AllPublicationData!$F:$F,AllPublicationData!$A:$A,'Publication Table'!$B185,AllPublicationData!$B:$B,'Publication Table'!$C$4,AllPublicationData!$D:$D,'Publication Table'!R$7),
IF('Publication Table'!$C$5="Operations cancelled by patient",
SUMIFS(AllPublicationData!$G:$G,AllPublicationData!$A:$A,'Publication Table'!$B185,AllPublicationData!$B:$B,'Publication Table'!$C$4,AllPublicationData!$D:$D,'Publication Table'!R$7),
IF('Publication Table'!$C$5="Operations cancelled for clinical reasons",
SUMIFS(AllPublicationData!$G:$G,AllPublicationData!$A:$A,'Publication Table'!$B185,AllPublicationData!$B:$B,'Publication Table'!$C$4,AllPublicationData!$D:$D,'Publication Table'!R$7),
IF('Publication Table'!$C$5="Operations cancelled for non-clinical/capacity reasons",
SUMIFS(AllPublicationData!$G:$G,AllPublicationData!$A:$A,'Publication Table'!$B185,AllPublicationData!$B:$B,'Publication Table'!$C$4,AllPublicationData!$D:$D,'Publication Table'!R$7),
IF('Publication Table'!$C$5="Cancellations for other reasons",
SUMIFS(AllPublicationData!$G:$G,AllPublicationData!$A:$A,'Publication Table'!$B185,AllPublicationData!$B:$B,'Publication Table'!$C$4,AllPublicationData!$D:$D,'Publication Table'!R$7)))))))+
IF(AND($C$4="NHS Scotland",$C$5="Total Operations"),
SUMIFS(AllPublicationData!$E:$E,AllPublicationData!$A:$A,'Publication Table'!$B185,AllPublicationData!$B:$B,'Publication Table'!R$7),
IF(AND($C$4="NHS Scotland",$C$5="All Cancelled Operations"),
SUMIFS(AllPublicationData!$F:$F,AllPublicationData!$A:$A,'Publication Table'!$B185,AllPublicationData!$B:$B,'Publication Table'!R$7),
IF(AND($C$4="NHS Scotland",$C$5="Operations cancelled by patient"),
SUMIFS(AllPublicationData!$G:$G,AllPublicationData!$A:$A,'Publication Table'!$B185,AllPublicationData!$B:$B,'Publication Table'!R$7),
IF(AND($C$4="NHS Scotland",$C$5="Operations cancelled for clinical reasons"),
SUMIFS(AllPublicationData!$H:$H,AllPublicationData!$A:$A,'Publication Table'!$B185,AllPublicationData!$B:$B,'Publication Table'!R$7),
IF(AND($C$4="NHS Scotland",$C$5="Operations cancelled for non-clinical/capacity reasons"),
SUMIFS(AllPublicationData!$I:$I,AllPublicationData!$A:$A,'Publication Table'!$B185,AllPublicationData!$B:$B,'Publication Table'!R$7),
IF(AND($C$4="NHS Scotland",$C$5="Cancellations for other reasons"),
SUMIFS(AllPublicationData!$J:$J,AllPublicationData!$A:$A,'Publication Table'!$B185,AllPublicationData!$B:$B,'Publication Table'!R$7)))))))</f>
        <v>0</v>
      </c>
    </row>
    <row r="186" spans="3:18" x14ac:dyDescent="0.35">
      <c r="C186" s="81">
        <f>IF($C$5="Total Operations",
SUMIFS(AllPublicationData!$E:$E,AllPublicationData!$A:$A,'Publication Table'!$B186,AllPublicationData!$B:$B,'Publication Table'!$C$4),
IF('Publication Table'!$C$5="All Cancelled Operations",
SUMIFS(AllPublicationData!$F:$F,AllPublicationData!$A:$A,'Publication Table'!$B186,AllPublicationData!$B:$B,'Publication Table'!$C$4),
IF('Publication Table'!$C$5="Operations cancelled by patient",
SUMIFS(AllPublicationData!$G:$G,AllPublicationData!$A:$A,'Publication Table'!$B186,AllPublicationData!$B:$B,'Publication Table'!$C$4),
IF('Publication Table'!$C$5="Operations cancelled for clinical reasons",
SUMIFS(AllPublicationData!$H:$H,AllPublicationData!$A:$A,'Publication Table'!$B186,AllPublicationData!$B:$B,'Publication Table'!$C$4),
IF('Publication Table'!$C$5="Operations cancelled for non-clinical/capacity reasons",
SUMIFS(AllPublicationData!$I:$I,AllPublicationData!$A:$A,'Publication Table'!$B186,AllPublicationData!$B:$B,'Publication Table'!$C$4),
IF('Publication Table'!$C$5="Cancellations for other reasons",
SUMIFS(AllPublicationData!$J:$J,AllPublicationData!$A:$A,'Publication Table'!$B186,AllPublicationData!$B:$B,'Publication Table'!$C$4)))))))+
IF(AND($C$4="NHS Scotland",$C$5="Total Operations"),
SUMIFS(AllPublicationData!$E:$E,AllPublicationData!$A:$A,'Publication Table'!$B186),
IF(AND($C$4="NHS Scotland",$C$5="All Cancelled Operations"),
SUMIFS(AllPublicationData!$F:$F,AllPublicationData!$A:$A,'Publication Table'!$B186),
IF(AND($C$4="NHS Scotland",$C$5="Operations cancelled by patient"),
SUMIFS(AllPublicationData!$G:$G,AllPublicationData!$A:$A,'Publication Table'!$B186),
IF(AND($C$4="NHS Scotland",$C$5="Operations cancelled for clinical reasons"),
SUMIFS(AllPublicationData!$H:$H,AllPublicationData!$A:$A,'Publication Table'!$B186),
IF(AND($C$4="NHS Scotland",$C$5="Operations cancelled for non-clinical/capacity reasons"),
SUMIFS(AllPublicationData!$I:$I,AllPublicationData!$A:$A,'Publication Table'!$B186),
IF(AND($C$4="NHS Scotland",$C$5="Cancellations for other reasons"),
SUMIFS(AllPublicationData!$J:$J,AllPublicationData!$A:$A,'Publication Table'!$B186)))))))</f>
        <v>0</v>
      </c>
      <c r="D186" s="90">
        <f>IF($C$5="Total Operations",
SUMIFS(AllPublicationData!$E:$E,AllPublicationData!$A:$A,'Publication Table'!$B186,AllPublicationData!$B:$B,'Publication Table'!$C$4,AllPublicationData!$D:$D,'Publication Table'!D$7),
IF('Publication Table'!$C$5="All Cancelled Operations",
SUMIFS(AllPublicationData!$F:$F,AllPublicationData!$A:$A,'Publication Table'!$B186,AllPublicationData!$B:$B,'Publication Table'!$C$4,AllPublicationData!$D:$D,'Publication Table'!D$7),
IF('Publication Table'!$C$5="Operations cancelled by patient",
SUMIFS(AllPublicationData!$G:$G,AllPublicationData!$A:$A,'Publication Table'!$B186,AllPublicationData!$B:$B,'Publication Table'!$C$4,AllPublicationData!$D:$D,'Publication Table'!D$7),
IF('Publication Table'!$C$5="Operations cancelled for clinical reasons",
SUMIFS(AllPublicationData!$H:$H,AllPublicationData!$A:$A,'Publication Table'!$B186,AllPublicationData!$B:$B,'Publication Table'!$C$4,AllPublicationData!$D:$D,'Publication Table'!D$7),
IF('Publication Table'!$C$5="Operations cancelled for non-clinical/capacity reasons",
SUMIFS(AllPublicationData!$I:$I,AllPublicationData!$A:$A,'Publication Table'!$B186,AllPublicationData!$B:$B,'Publication Table'!$C$4,AllPublicationData!$D:$D,'Publication Table'!D$7),
IF('Publication Table'!$C$5="Cancellations for other reasons",
SUMIFS(AllPublicationData!$J:$J,AllPublicationData!$A:$A,'Publication Table'!$B186,AllPublicationData!$B:$B,'Publication Table'!$C$4,AllPublicationData!$D:$D,'Publication Table'!D$7)))))))+
IF(AND($C$4="NHS Scotland",$C$5="Total Operations"),
SUMIFS(AllPublicationData!$E:$E,AllPublicationData!$A:$A,'Publication Table'!$B186,AllPublicationData!$B:$B,'Publication Table'!D$7),
IF(AND($C$4="NHS Scotland",$C$5="All Cancelled Operations"),
SUMIFS(AllPublicationData!$F:$F,AllPublicationData!$A:$A,'Publication Table'!$B186,AllPublicationData!$B:$B,'Publication Table'!D$7),
IF(AND($C$4="NHS Scotland",$C$5="Operations cancelled by patient"),
SUMIFS(AllPublicationData!$G:$G,AllPublicationData!$A:$A,'Publication Table'!$B186,AllPublicationData!$B:$B,'Publication Table'!D$7),
IF(AND($C$4="NHS Scotland",$C$5="Operations cancelled for clinical reasons"),
SUMIFS(AllPublicationData!$H:$H,AllPublicationData!$A:$A,'Publication Table'!$B186,AllPublicationData!$B:$B,'Publication Table'!D$7),
IF(AND($C$4="NHS Scotland",$C$5="Operations cancelled for non-clinical/capacity reasons"),
SUMIFS(AllPublicationData!$I:$I,AllPublicationData!$A:$A,'Publication Table'!$B186,AllPublicationData!$B:$B,'Publication Table'!D$7),
IF(AND($C$4="NHS Scotland",$C$5="Cancellations for other reasons"),
SUMIFS(AllPublicationData!$J:$J,AllPublicationData!$A:$A,'Publication Table'!$B186,AllPublicationData!$B:$B,'Publication Table'!D$7)))))))</f>
        <v>0</v>
      </c>
      <c r="E186" s="90">
        <f>IF($C$5="Total Operations",
SUMIFS(AllPublicationData!$E:$E,AllPublicationData!$A:$A,'Publication Table'!$B186,AllPublicationData!$B:$B,'Publication Table'!$C$4,AllPublicationData!$D:$D,'Publication Table'!E$7),
IF('Publication Table'!$C$5="All Cancelled Operations",
SUMIFS(AllPublicationData!$F:$F,AllPublicationData!$A:$A,'Publication Table'!$B186,AllPublicationData!$B:$B,'Publication Table'!$C$4,AllPublicationData!$D:$D,'Publication Table'!E$7),
IF('Publication Table'!$C$5="Operations cancelled by patient",
SUMIFS(AllPublicationData!$G:$G,AllPublicationData!$A:$A,'Publication Table'!$B186,AllPublicationData!$B:$B,'Publication Table'!$C$4,AllPublicationData!$D:$D,'Publication Table'!E$7),
IF('Publication Table'!$C$5="Operations cancelled for clinical reasons",
SUMIFS(AllPublicationData!$H:$H,AllPublicationData!$A:$A,'Publication Table'!$B186,AllPublicationData!$B:$B,'Publication Table'!$C$4,AllPublicationData!$D:$D,'Publication Table'!E$7),
IF('Publication Table'!$C$5="Operations cancelled for non-clinical/capacity reasons",
SUMIFS(AllPublicationData!$I:$I,AllPublicationData!$A:$A,'Publication Table'!$B186,AllPublicationData!$B:$B,'Publication Table'!$C$4,AllPublicationData!$D:$D,'Publication Table'!E$7),
IF('Publication Table'!$C$5="Cancellations for other reasons",
SUMIFS(AllPublicationData!$J:$J,AllPublicationData!$A:$A,'Publication Table'!$B186,AllPublicationData!$B:$B,'Publication Table'!$C$4,AllPublicationData!$D:$D,'Publication Table'!E$7)))))))+
IF(AND($C$4="NHS Scotland",$C$5="Total Operations"),
SUMIFS(AllPublicationData!$E:$E,AllPublicationData!$A:$A,'Publication Table'!$B186,AllPublicationData!$B:$B,'Publication Table'!E$7),
IF(AND($C$4="NHS Scotland",$C$5="All Cancelled Operations"),
SUMIFS(AllPublicationData!$F:$F,AllPublicationData!$A:$A,'Publication Table'!$B186,AllPublicationData!$B:$B,'Publication Table'!E$7),
IF(AND($C$4="NHS Scotland",$C$5="Operations cancelled by patient"),
SUMIFS(AllPublicationData!$G:$G,AllPublicationData!$A:$A,'Publication Table'!$B186,AllPublicationData!$B:$B,'Publication Table'!E$7),
IF(AND($C$4="NHS Scotland",$C$5="Operations cancelled for clinical reasons"),
SUMIFS(AllPublicationData!$H:$H,AllPublicationData!$A:$A,'Publication Table'!$B186,AllPublicationData!$B:$B,'Publication Table'!E$7),
IF(AND($C$4="NHS Scotland",$C$5="Operations cancelled for non-clinical/capacity reasons"),
SUMIFS(AllPublicationData!$I:$I,AllPublicationData!$A:$A,'Publication Table'!$B186,AllPublicationData!$B:$B,'Publication Table'!E$7),
IF(AND($C$4="NHS Scotland",$C$5="Cancellations for other reasons"),
SUMIFS(AllPublicationData!$J:$J,AllPublicationData!$A:$A,'Publication Table'!$B186,AllPublicationData!$B:$B,'Publication Table'!E$7)))))))</f>
        <v>0</v>
      </c>
      <c r="F186" s="90">
        <f>IF($C$5="Total Operations",
SUMIFS(AllPublicationData!$E:$E,AllPublicationData!$A:$A,'Publication Table'!$B186,AllPublicationData!$B:$B,'Publication Table'!$C$4,AllPublicationData!$D:$D,'Publication Table'!F$7),
IF('Publication Table'!$C$5="All Cancelled Operations",
SUMIFS(AllPublicationData!$F:$F,AllPublicationData!$A:$A,'Publication Table'!$B186,AllPublicationData!$B:$B,'Publication Table'!$C$4,AllPublicationData!$D:$D,'Publication Table'!F$7),
IF('Publication Table'!$C$5="Operations cancelled by patient",
SUMIFS(AllPublicationData!$G:$G,AllPublicationData!$A:$A,'Publication Table'!$B186,AllPublicationData!$B:$B,'Publication Table'!$C$4,AllPublicationData!$D:$D,'Publication Table'!F$7),
IF('Publication Table'!$C$5="Operations cancelled for clinical reasons",
SUMIFS(AllPublicationData!$H:$H,AllPublicationData!$A:$A,'Publication Table'!$B186,AllPublicationData!$B:$B,'Publication Table'!$C$4,AllPublicationData!$D:$D,'Publication Table'!F$7),
IF('Publication Table'!$C$5="Operations cancelled for non-clinical/capacity reasons",
SUMIFS(AllPublicationData!$I:$I,AllPublicationData!$A:$A,'Publication Table'!$B186,AllPublicationData!$B:$B,'Publication Table'!$C$4,AllPublicationData!$D:$D,'Publication Table'!F$7),
IF('Publication Table'!$C$5="Cancellations for other reasons",
SUMIFS(AllPublicationData!$J:$J,AllPublicationData!$A:$A,'Publication Table'!$B186,AllPublicationData!$B:$B,'Publication Table'!$C$4,AllPublicationData!$D:$D,'Publication Table'!F$7)))))))+
IF(AND($C$4="NHS Scotland",$C$5="Total Operations"),
SUMIFS(AllPublicationData!$E:$E,AllPublicationData!$A:$A,'Publication Table'!$B186,AllPublicationData!$B:$B,'Publication Table'!F$7),
IF(AND($C$4="NHS Scotland",$C$5="All Cancelled Operations"),
SUMIFS(AllPublicationData!$F:$F,AllPublicationData!$A:$A,'Publication Table'!$B186,AllPublicationData!$B:$B,'Publication Table'!F$7),
IF(AND($C$4="NHS Scotland",$C$5="Operations cancelled by patient"),
SUMIFS(AllPublicationData!$G:$G,AllPublicationData!$A:$A,'Publication Table'!$B186,AllPublicationData!$B:$B,'Publication Table'!F$7),
IF(AND($C$4="NHS Scotland",$C$5="Operations cancelled for clinical reasons"),
SUMIFS(AllPublicationData!$H:$H,AllPublicationData!$A:$A,'Publication Table'!$B186,AllPublicationData!$B:$B,'Publication Table'!F$7),
IF(AND($C$4="NHS Scotland",$C$5="Operations cancelled for non-clinical/capacity reasons"),
SUMIFS(AllPublicationData!$I:$I,AllPublicationData!$A:$A,'Publication Table'!$B186,AllPublicationData!$B:$B,'Publication Table'!F$7),
IF(AND($C$4="NHS Scotland",$C$5="Cancellations for other reasons"),
SUMIFS(AllPublicationData!$J:$J,AllPublicationData!$A:$A,'Publication Table'!$B186,AllPublicationData!$B:$B,'Publication Table'!F$7)))))))</f>
        <v>0</v>
      </c>
      <c r="G186" s="90">
        <f>IF($C$5="Total Operations",
SUMIFS(AllPublicationData!$E:$E,AllPublicationData!$A:$A,'Publication Table'!$B186,AllPublicationData!$B:$B,'Publication Table'!$C$4,AllPublicationData!$D:$D,'Publication Table'!G$7),
IF('Publication Table'!$C$5="All Cancelled Operations",
SUMIFS(AllPublicationData!$F:$F,AllPublicationData!$A:$A,'Publication Table'!$B186,AllPublicationData!$B:$B,'Publication Table'!$C$4,AllPublicationData!$D:$D,'Publication Table'!G$7),
IF('Publication Table'!$C$5="Operations cancelled by patient",
SUMIFS(AllPublicationData!$G:$G,AllPublicationData!$A:$A,'Publication Table'!$B186,AllPublicationData!$B:$B,'Publication Table'!$C$4,AllPublicationData!$D:$D,'Publication Table'!G$7),
IF('Publication Table'!$C$5="Operations cancelled for clinical reasons",
SUMIFS(AllPublicationData!$H:$H,AllPublicationData!$A:$A,'Publication Table'!$B186,AllPublicationData!$B:$B,'Publication Table'!$C$4,AllPublicationData!$D:$D,'Publication Table'!G$7),
IF('Publication Table'!$C$5="Operations cancelled for non-clinical/capacity reasons",
SUMIFS(AllPublicationData!$I:$I,AllPublicationData!$A:$A,'Publication Table'!$B186,AllPublicationData!$B:$B,'Publication Table'!$C$4,AllPublicationData!$D:$D,'Publication Table'!G$7),
IF('Publication Table'!$C$5="Cancellations for other reasons",
SUMIFS(AllPublicationData!$J:$J,AllPublicationData!$A:$A,'Publication Table'!$B186,AllPublicationData!$B:$B,'Publication Table'!$C$4,AllPublicationData!$D:$D,'Publication Table'!G$7)))))))+
IF(AND($C$4="NHS Scotland",$C$5="Total Operations"),
SUMIFS(AllPublicationData!$E:$E,AllPublicationData!$A:$A,'Publication Table'!$B186,AllPublicationData!$B:$B,'Publication Table'!G$7),
IF(AND($C$4="NHS Scotland",$C$5="All Cancelled Operations"),
SUMIFS(AllPublicationData!$F:$F,AllPublicationData!$A:$A,'Publication Table'!$B186,AllPublicationData!$B:$B,'Publication Table'!G$7),
IF(AND($C$4="NHS Scotland",$C$5="Operations cancelled by patient"),
SUMIFS(AllPublicationData!$G:$G,AllPublicationData!$A:$A,'Publication Table'!$B186,AllPublicationData!$B:$B,'Publication Table'!G$7),
IF(AND($C$4="NHS Scotland",$C$5="Operations cancelled for clinical reasons"),
SUMIFS(AllPublicationData!$H:$H,AllPublicationData!$A:$A,'Publication Table'!$B186,AllPublicationData!$B:$B,'Publication Table'!G$7),
IF(AND($C$4="NHS Scotland",$C$5="Operations cancelled for non-clinical/capacity reasons"),
SUMIFS(AllPublicationData!$I:$I,AllPublicationData!$A:$A,'Publication Table'!$B186,AllPublicationData!$B:$B,'Publication Table'!G$7),
IF(AND($C$4="NHS Scotland",$C$5="Cancellations for other reasons"),
SUMIFS(AllPublicationData!$J:$J,AllPublicationData!$A:$A,'Publication Table'!$B186,AllPublicationData!$B:$B,'Publication Table'!G$7)))))))</f>
        <v>0</v>
      </c>
      <c r="H186" s="90">
        <f>IF($C$5="Total Operations",
SUMIFS(AllPublicationData!$E:$E,AllPublicationData!$A:$A,'Publication Table'!$B186,AllPublicationData!$B:$B,'Publication Table'!$C$4,AllPublicationData!$D:$D,'Publication Table'!H$7),
IF('Publication Table'!$C$5="All Cancelled Operations",
SUMIFS(AllPublicationData!$F:$F,AllPublicationData!$A:$A,'Publication Table'!$B186,AllPublicationData!$B:$B,'Publication Table'!$C$4,AllPublicationData!$D:$D,'Publication Table'!H$7),
IF('Publication Table'!$C$5="Operations cancelled by patient",
SUMIFS(AllPublicationData!$G:$G,AllPublicationData!$A:$A,'Publication Table'!$B186,AllPublicationData!$B:$B,'Publication Table'!$C$4,AllPublicationData!$D:$D,'Publication Table'!H$7),
IF('Publication Table'!$C$5="Operations cancelled for clinical reasons",
SUMIFS(AllPublicationData!$H:$H,AllPublicationData!$A:$A,'Publication Table'!$B186,AllPublicationData!$B:$B,'Publication Table'!$C$4,AllPublicationData!$D:$D,'Publication Table'!H$7),
IF('Publication Table'!$C$5="Operations cancelled for non-clinical/capacity reasons",
SUMIFS(AllPublicationData!$I:$I,AllPublicationData!$A:$A,'Publication Table'!$B186,AllPublicationData!$B:$B,'Publication Table'!$C$4,AllPublicationData!$D:$D,'Publication Table'!H$7),
IF('Publication Table'!$C$5="Cancellations for other reasons",
SUMIFS(AllPublicationData!$J:$J,AllPublicationData!$A:$A,'Publication Table'!$B186,AllPublicationData!$B:$B,'Publication Table'!$C$4,AllPublicationData!$D:$D,'Publication Table'!H$7)))))))+
IF(AND($C$4="NHS Scotland",$C$5="Total Operations"),
SUMIFS(AllPublicationData!$E:$E,AllPublicationData!$A:$A,'Publication Table'!$B186,AllPublicationData!$B:$B,'Publication Table'!H$7),
IF(AND($C$4="NHS Scotland",$C$5="All Cancelled Operations"),
SUMIFS(AllPublicationData!$F:$F,AllPublicationData!$A:$A,'Publication Table'!$B186,AllPublicationData!$B:$B,'Publication Table'!H$7),
IF(AND($C$4="NHS Scotland",$C$5="Operations cancelled by patient"),
SUMIFS(AllPublicationData!$G:$G,AllPublicationData!$A:$A,'Publication Table'!$B186,AllPublicationData!$B:$B,'Publication Table'!H$7),
IF(AND($C$4="NHS Scotland",$C$5="Operations cancelled for clinical reasons"),
SUMIFS(AllPublicationData!$H:$H,AllPublicationData!$A:$A,'Publication Table'!$B186,AllPublicationData!$B:$B,'Publication Table'!H$7),
IF(AND($C$4="NHS Scotland",$C$5="Operations cancelled for non-clinical/capacity reasons"),
SUMIFS(AllPublicationData!$I:$I,AllPublicationData!$A:$A,'Publication Table'!$B186,AllPublicationData!$B:$B,'Publication Table'!H$7),
IF(AND($C$4="NHS Scotland",$C$5="Cancellations for other reasons"),
SUMIFS(AllPublicationData!$J:$J,AllPublicationData!$A:$A,'Publication Table'!$B186,AllPublicationData!$B:$B,'Publication Table'!H$7)))))))</f>
        <v>0</v>
      </c>
      <c r="I186" s="90">
        <f>IF($C$5="Total Operations",
SUMIFS(AllPublicationData!$E:$E,AllPublicationData!$A:$A,'Publication Table'!$B186,AllPublicationData!$B:$B,'Publication Table'!$C$4,AllPublicationData!$D:$D,'Publication Table'!I$7),
IF('Publication Table'!$C$5="All Cancelled Operations",
SUMIFS(AllPublicationData!$F:$F,AllPublicationData!$A:$A,'Publication Table'!$B186,AllPublicationData!$B:$B,'Publication Table'!$C$4,AllPublicationData!$D:$D,'Publication Table'!I$7),
IF('Publication Table'!$C$5="Operations cancelled by patient",
SUMIFS(AllPublicationData!$G:$G,AllPublicationData!$A:$A,'Publication Table'!$B186,AllPublicationData!$B:$B,'Publication Table'!$C$4,AllPublicationData!$D:$D,'Publication Table'!I$7),
IF('Publication Table'!$C$5="Operations cancelled for clinical reasons",
SUMIFS(AllPublicationData!$H:$H,AllPublicationData!$A:$A,'Publication Table'!$B186,AllPublicationData!$B:$B,'Publication Table'!$C$4,AllPublicationData!$D:$D,'Publication Table'!I$7),
IF('Publication Table'!$C$5="Operations cancelled for non-clinical/capacity reasons",
SUMIFS(AllPublicationData!$I:$I,AllPublicationData!$A:$A,'Publication Table'!$B186,AllPublicationData!$B:$B,'Publication Table'!$C$4,AllPublicationData!$D:$D,'Publication Table'!I$7),
IF('Publication Table'!$C$5="Cancellations for other reasons",
SUMIFS(AllPublicationData!$J:$J,AllPublicationData!$A:$A,'Publication Table'!$B186,AllPublicationData!$B:$B,'Publication Table'!$C$4,AllPublicationData!$D:$D,'Publication Table'!I$7)))))))+
IF(AND($C$4="NHS Scotland",$C$5="Total Operations"),
SUMIFS(AllPublicationData!$E:$E,AllPublicationData!$A:$A,'Publication Table'!$B186,AllPublicationData!$B:$B,'Publication Table'!I$7),
IF(AND($C$4="NHS Scotland",$C$5="All Cancelled Operations"),
SUMIFS(AllPublicationData!$F:$F,AllPublicationData!$A:$A,'Publication Table'!$B186,AllPublicationData!$B:$B,'Publication Table'!I$7),
IF(AND($C$4="NHS Scotland",$C$5="Operations cancelled by patient"),
SUMIFS(AllPublicationData!$G:$G,AllPublicationData!$A:$A,'Publication Table'!$B186,AllPublicationData!$B:$B,'Publication Table'!I$7),
IF(AND($C$4="NHS Scotland",$C$5="Operations cancelled for clinical reasons"),
SUMIFS(AllPublicationData!$H:$H,AllPublicationData!$A:$A,'Publication Table'!$B186,AllPublicationData!$B:$B,'Publication Table'!I$7),
IF(AND($C$4="NHS Scotland",$C$5="Operations cancelled for non-clinical/capacity reasons"),
SUMIFS(AllPublicationData!$I:$I,AllPublicationData!$A:$A,'Publication Table'!$B186,AllPublicationData!$B:$B,'Publication Table'!I$7),
IF(AND($C$4="NHS Scotland",$C$5="Cancellations for other reasons"),
SUMIFS(AllPublicationData!$J:$J,AllPublicationData!$A:$A,'Publication Table'!$B186,AllPublicationData!$B:$B,'Publication Table'!I$7)))))))</f>
        <v>0</v>
      </c>
      <c r="J186" s="90">
        <f>IF($C$5="Total Operations",
SUMIFS(AllPublicationData!$E:$E,AllPublicationData!$A:$A,'Publication Table'!$B186,AllPublicationData!$B:$B,'Publication Table'!$C$4,AllPublicationData!$D:$D,'Publication Table'!J$7),
IF('Publication Table'!$C$5="All Cancelled Operations",
SUMIFS(AllPublicationData!$F:$F,AllPublicationData!$A:$A,'Publication Table'!$B186,AllPublicationData!$B:$B,'Publication Table'!$C$4,AllPublicationData!$D:$D,'Publication Table'!J$7),
IF('Publication Table'!$C$5="Operations cancelled by patient",
SUMIFS(AllPublicationData!$G:$G,AllPublicationData!$A:$A,'Publication Table'!$B186,AllPublicationData!$B:$B,'Publication Table'!$C$4,AllPublicationData!$D:$D,'Publication Table'!J$7),
IF('Publication Table'!$C$5="Operations cancelled for clinical reasons",
SUMIFS(AllPublicationData!$H:$H,AllPublicationData!$A:$A,'Publication Table'!$B186,AllPublicationData!$B:$B,'Publication Table'!$C$4,AllPublicationData!$D:$D,'Publication Table'!J$7),
IF('Publication Table'!$C$5="Operations cancelled for non-clinical/capacity reasons",
SUMIFS(AllPublicationData!$I:$I,AllPublicationData!$A:$A,'Publication Table'!$B186,AllPublicationData!$B:$B,'Publication Table'!$C$4,AllPublicationData!$D:$D,'Publication Table'!J$7),
IF('Publication Table'!$C$5="Cancellations for other reasons",
SUMIFS(AllPublicationData!$J:$J,AllPublicationData!$A:$A,'Publication Table'!$B186,AllPublicationData!$B:$B,'Publication Table'!$C$4,AllPublicationData!$D:$D,'Publication Table'!J$7)))))))+
IF(AND($C$4="NHS Scotland",$C$5="Total Operations"),
SUMIFS(AllPublicationData!$E:$E,AllPublicationData!$A:$A,'Publication Table'!$B186,AllPublicationData!$B:$B,'Publication Table'!J$7),
IF(AND($C$4="NHS Scotland",$C$5="All Cancelled Operations"),
SUMIFS(AllPublicationData!$F:$F,AllPublicationData!$A:$A,'Publication Table'!$B186,AllPublicationData!$B:$B,'Publication Table'!J$7),
IF(AND($C$4="NHS Scotland",$C$5="Operations cancelled by patient"),
SUMIFS(AllPublicationData!$G:$G,AllPublicationData!$A:$A,'Publication Table'!$B186,AllPublicationData!$B:$B,'Publication Table'!J$7),
IF(AND($C$4="NHS Scotland",$C$5="Operations cancelled for clinical reasons"),
SUMIFS(AllPublicationData!$H:$H,AllPublicationData!$A:$A,'Publication Table'!$B186,AllPublicationData!$B:$B,'Publication Table'!J$7),
IF(AND($C$4="NHS Scotland",$C$5="Operations cancelled for non-clinical/capacity reasons"),
SUMIFS(AllPublicationData!$I:$I,AllPublicationData!$A:$A,'Publication Table'!$B186,AllPublicationData!$B:$B,'Publication Table'!J$7),
IF(AND($C$4="NHS Scotland",$C$5="Cancellations for other reasons"),
SUMIFS(AllPublicationData!$J:$J,AllPublicationData!$A:$A,'Publication Table'!$B186,AllPublicationData!$B:$B,'Publication Table'!J$7)))))))</f>
        <v>0</v>
      </c>
      <c r="K186" s="90">
        <f>IF($C$5="Total Operations",
SUMIFS(AllPublicationData!$E:$E,AllPublicationData!$A:$A,'Publication Table'!$B186,AllPublicationData!$B:$B,'Publication Table'!$C$4,AllPublicationData!$D:$D,'Publication Table'!K$7),
IF('Publication Table'!$C$5="All Cancelled Operations",
SUMIFS(AllPublicationData!$F:$F,AllPublicationData!$A:$A,'Publication Table'!$B186,AllPublicationData!$B:$B,'Publication Table'!$C$4,AllPublicationData!$D:$D,'Publication Table'!K$7),
IF('Publication Table'!$C$5="Operations cancelled by patient",
SUMIFS(AllPublicationData!$G:$G,AllPublicationData!$A:$A,'Publication Table'!$B186,AllPublicationData!$B:$B,'Publication Table'!$C$4,AllPublicationData!$D:$D,'Publication Table'!K$7),
IF('Publication Table'!$C$5="Operations cancelled for clinical reasons",
SUMIFS(AllPublicationData!$H:$H,AllPublicationData!$A:$A,'Publication Table'!$B186,AllPublicationData!$B:$B,'Publication Table'!$C$4,AllPublicationData!$D:$D,'Publication Table'!K$7),
IF('Publication Table'!$C$5="Operations cancelled for non-clinical/capacity reasons",
SUMIFS(AllPublicationData!$I:$I,AllPublicationData!$A:$A,'Publication Table'!$B186,AllPublicationData!$B:$B,'Publication Table'!$C$4,AllPublicationData!$D:$D,'Publication Table'!K$7),
IF('Publication Table'!$C$5="Cancellations for other reasons",
SUMIFS(AllPublicationData!$J:$J,AllPublicationData!$A:$A,'Publication Table'!$B186,AllPublicationData!$B:$B,'Publication Table'!$C$4,AllPublicationData!$D:$D,'Publication Table'!K$7)))))))+
IF(AND($C$4="NHS Scotland",$C$5="Total Operations"),
SUMIFS(AllPublicationData!$E:$E,AllPublicationData!$A:$A,'Publication Table'!$B186,AllPublicationData!$B:$B,'Publication Table'!K$7),
IF(AND($C$4="NHS Scotland",$C$5="All Cancelled Operations"),
SUMIFS(AllPublicationData!$F:$F,AllPublicationData!$A:$A,'Publication Table'!$B186,AllPublicationData!$B:$B,'Publication Table'!K$7),
IF(AND($C$4="NHS Scotland",$C$5="Operations cancelled by patient"),
SUMIFS(AllPublicationData!$G:$G,AllPublicationData!$A:$A,'Publication Table'!$B186,AllPublicationData!$B:$B,'Publication Table'!K$7),
IF(AND($C$4="NHS Scotland",$C$5="Operations cancelled for clinical reasons"),
SUMIFS(AllPublicationData!$H:$H,AllPublicationData!$A:$A,'Publication Table'!$B186,AllPublicationData!$B:$B,'Publication Table'!K$7),
IF(AND($C$4="NHS Scotland",$C$5="Operations cancelled for non-clinical/capacity reasons"),
SUMIFS(AllPublicationData!$I:$I,AllPublicationData!$A:$A,'Publication Table'!$B186,AllPublicationData!$B:$B,'Publication Table'!K$7),
IF(AND($C$4="NHS Scotland",$C$5="Cancellations for other reasons"),
SUMIFS(AllPublicationData!$J:$J,AllPublicationData!$A:$A,'Publication Table'!$B186,AllPublicationData!$B:$B,'Publication Table'!K$7)))))))</f>
        <v>0</v>
      </c>
      <c r="L186" s="90">
        <f>IF($C$5="Total Operations",
SUMIFS(AllPublicationData!$E:$E,AllPublicationData!$A:$A,'Publication Table'!$B186,AllPublicationData!$B:$B,'Publication Table'!$C$4,AllPublicationData!$D:$D,'Publication Table'!L$7),
IF('Publication Table'!$C$5="All Cancelled Operations",
SUMIFS(AllPublicationData!$F:$F,AllPublicationData!$A:$A,'Publication Table'!$B186,AllPublicationData!$B:$B,'Publication Table'!$C$4,AllPublicationData!$D:$D,'Publication Table'!L$7),
IF('Publication Table'!$C$5="Operations cancelled by patient",
SUMIFS(AllPublicationData!$G:$G,AllPublicationData!$A:$A,'Publication Table'!$B186,AllPublicationData!$B:$B,'Publication Table'!$C$4,AllPublicationData!$D:$D,'Publication Table'!L$7),
IF('Publication Table'!$C$5="Operations cancelled for clinical reasons",
SUMIFS(AllPublicationData!$H:$H,AllPublicationData!$A:$A,'Publication Table'!$B186,AllPublicationData!$B:$B,'Publication Table'!$C$4,AllPublicationData!$D:$D,'Publication Table'!L$7),
IF('Publication Table'!$C$5="Operations cancelled for non-clinical/capacity reasons",
SUMIFS(AllPublicationData!$I:$I,AllPublicationData!$A:$A,'Publication Table'!$B186,AllPublicationData!$B:$B,'Publication Table'!$C$4,AllPublicationData!$D:$D,'Publication Table'!L$7),
IF('Publication Table'!$C$5="Cancellations for other reasons",
SUMIFS(AllPublicationData!$J:$J,AllPublicationData!$A:$A,'Publication Table'!$B186,AllPublicationData!$B:$B,'Publication Table'!$C$4,AllPublicationData!$D:$D,'Publication Table'!L$7)))))))+
IF(AND($C$4="NHS Scotland",$C$5="Total Operations"),
SUMIFS(AllPublicationData!$E:$E,AllPublicationData!$A:$A,'Publication Table'!$B186,AllPublicationData!$B:$B,'Publication Table'!L$7),
IF(AND($C$4="NHS Scotland",$C$5="All Cancelled Operations"),
SUMIFS(AllPublicationData!$F:$F,AllPublicationData!$A:$A,'Publication Table'!$B186,AllPublicationData!$B:$B,'Publication Table'!L$7),
IF(AND($C$4="NHS Scotland",$C$5="Operations cancelled by patient"),
SUMIFS(AllPublicationData!$G:$G,AllPublicationData!$A:$A,'Publication Table'!$B186,AllPublicationData!$B:$B,'Publication Table'!L$7),
IF(AND($C$4="NHS Scotland",$C$5="Operations cancelled for clinical reasons"),
SUMIFS(AllPublicationData!$H:$H,AllPublicationData!$A:$A,'Publication Table'!$B186,AllPublicationData!$B:$B,'Publication Table'!L$7),
IF(AND($C$4="NHS Scotland",$C$5="Operations cancelled for non-clinical/capacity reasons"),
SUMIFS(AllPublicationData!$I:$I,AllPublicationData!$A:$A,'Publication Table'!$B186,AllPublicationData!$B:$B,'Publication Table'!L$7),
IF(AND($C$4="NHS Scotland",$C$5="Cancellations for other reasons"),
SUMIFS(AllPublicationData!$J:$J,AllPublicationData!$A:$A,'Publication Table'!$B186,AllPublicationData!$B:$B,'Publication Table'!L$7)))))))</f>
        <v>0</v>
      </c>
      <c r="M186" s="90">
        <f>IF($C$5="Total Operations",
SUMIFS(AllPublicationData!$E:$E,AllPublicationData!$A:$A,'Publication Table'!$B186,AllPublicationData!$B:$B,'Publication Table'!$C$4,AllPublicationData!$D:$D,'Publication Table'!M$7),
IF('Publication Table'!$C$5="All Cancelled Operations",
SUMIFS(AllPublicationData!$F:$F,AllPublicationData!$A:$A,'Publication Table'!$B186,AllPublicationData!$B:$B,'Publication Table'!$C$4,AllPublicationData!$D:$D,'Publication Table'!M$7),
IF('Publication Table'!$C$5="Operations cancelled by patient",
SUMIFS(AllPublicationData!$G:$G,AllPublicationData!$A:$A,'Publication Table'!$B186,AllPublicationData!$B:$B,'Publication Table'!$C$4,AllPublicationData!$D:$D,'Publication Table'!M$7),
IF('Publication Table'!$C$5="Operations cancelled for clinical reasons",
SUMIFS(AllPublicationData!$G:$G,AllPublicationData!$A:$A,'Publication Table'!$B186,AllPublicationData!$B:$B,'Publication Table'!$C$4,AllPublicationData!$D:$D,'Publication Table'!M$7),
IF('Publication Table'!$C$5="Operations cancelled for non-clinical/capacity reasons",
SUMIFS(AllPublicationData!$G:$G,AllPublicationData!$A:$A,'Publication Table'!$B186,AllPublicationData!$B:$B,'Publication Table'!$C$4,AllPublicationData!$D:$D,'Publication Table'!M$7),
IF('Publication Table'!$C$5="Cancellations for other reasons",
SUMIFS(AllPublicationData!$G:$G,AllPublicationData!$A:$A,'Publication Table'!$B186,AllPublicationData!$B:$B,'Publication Table'!$C$4,AllPublicationData!$D:$D,'Publication Table'!M$7)))))))+
IF(AND($C$4="NHS Scotland",$C$5="Total Operations"),
SUMIFS(AllPublicationData!$E:$E,AllPublicationData!$A:$A,'Publication Table'!$B186,AllPublicationData!$B:$B,'Publication Table'!M$7),
IF(AND($C$4="NHS Scotland",$C$5="All Cancelled Operations"),
SUMIFS(AllPublicationData!$F:$F,AllPublicationData!$A:$A,'Publication Table'!$B186,AllPublicationData!$B:$B,'Publication Table'!M$7),
IF(AND($C$4="NHS Scotland",$C$5="Operations cancelled by patient"),
SUMIFS(AllPublicationData!$G:$G,AllPublicationData!$A:$A,'Publication Table'!$B186,AllPublicationData!$B:$B,'Publication Table'!M$7),
IF(AND($C$4="NHS Scotland",$C$5="Operations cancelled for clinical reasons"),
SUMIFS(AllPublicationData!$H:$H,AllPublicationData!$A:$A,'Publication Table'!$B186,AllPublicationData!$B:$B,'Publication Table'!M$7),
IF(AND($C$4="NHS Scotland",$C$5="Operations cancelled for non-clinical/capacity reasons"),
SUMIFS(AllPublicationData!$I:$I,AllPublicationData!$A:$A,'Publication Table'!$B186,AllPublicationData!$B:$B,'Publication Table'!M$7),
IF(AND($C$4="NHS Scotland",$C$5="Cancellations for other reasons"),
SUMIFS(AllPublicationData!$J:$J,AllPublicationData!$A:$A,'Publication Table'!$B186,AllPublicationData!$B:$B,'Publication Table'!M$7)))))))</f>
        <v>0</v>
      </c>
      <c r="N186" s="90">
        <f>IF($C$5="Total Operations",
SUMIFS(AllPublicationData!$E:$E,AllPublicationData!$A:$A,'Publication Table'!$B186,AllPublicationData!$B:$B,'Publication Table'!$C$4,AllPublicationData!$D:$D,'Publication Table'!N$7),
IF('Publication Table'!$C$5="All Cancelled Operations",
SUMIFS(AllPublicationData!$F:$F,AllPublicationData!$A:$A,'Publication Table'!$B186,AllPublicationData!$B:$B,'Publication Table'!$C$4,AllPublicationData!$D:$D,'Publication Table'!N$7),
IF('Publication Table'!$C$5="Operations cancelled by patient",
SUMIFS(AllPublicationData!$G:$G,AllPublicationData!$A:$A,'Publication Table'!$B186,AllPublicationData!$B:$B,'Publication Table'!$C$4,AllPublicationData!$D:$D,'Publication Table'!N$7),
IF('Publication Table'!$C$5="Operations cancelled for clinical reasons",
SUMIFS(AllPublicationData!$G:$G,AllPublicationData!$A:$A,'Publication Table'!$B186,AllPublicationData!$B:$B,'Publication Table'!$C$4,AllPublicationData!$D:$D,'Publication Table'!N$7),
IF('Publication Table'!$C$5="Operations cancelled for non-clinical/capacity reasons",
SUMIFS(AllPublicationData!$G:$G,AllPublicationData!$A:$A,'Publication Table'!$B186,AllPublicationData!$B:$B,'Publication Table'!$C$4,AllPublicationData!$D:$D,'Publication Table'!N$7),
IF('Publication Table'!$C$5="Cancellations for other reasons",
SUMIFS(AllPublicationData!$G:$G,AllPublicationData!$A:$A,'Publication Table'!$B186,AllPublicationData!$B:$B,'Publication Table'!$C$4,AllPublicationData!$D:$D,'Publication Table'!N$7)))))))+
IF(AND($C$4="NHS Scotland",$C$5="Total Operations"),
SUMIFS(AllPublicationData!$E:$E,AllPublicationData!$A:$A,'Publication Table'!$B186,AllPublicationData!$B:$B,'Publication Table'!N$7),
IF(AND($C$4="NHS Scotland",$C$5="All Cancelled Operations"),
SUMIFS(AllPublicationData!$F:$F,AllPublicationData!$A:$A,'Publication Table'!$B186,AllPublicationData!$B:$B,'Publication Table'!N$7),
IF(AND($C$4="NHS Scotland",$C$5="Operations cancelled by patient"),
SUMIFS(AllPublicationData!$G:$G,AllPublicationData!$A:$A,'Publication Table'!$B186,AllPublicationData!$B:$B,'Publication Table'!N$7),
IF(AND($C$4="NHS Scotland",$C$5="Operations cancelled for clinical reasons"),
SUMIFS(AllPublicationData!$H:$H,AllPublicationData!$A:$A,'Publication Table'!$B186,AllPublicationData!$B:$B,'Publication Table'!N$7),
IF(AND($C$4="NHS Scotland",$C$5="Operations cancelled for non-clinical/capacity reasons"),
SUMIFS(AllPublicationData!$I:$I,AllPublicationData!$A:$A,'Publication Table'!$B186,AllPublicationData!$B:$B,'Publication Table'!N$7),
IF(AND($C$4="NHS Scotland",$C$5="Cancellations for other reasons"),
SUMIFS(AllPublicationData!$J:$J,AllPublicationData!$A:$A,'Publication Table'!$B186,AllPublicationData!$B:$B,'Publication Table'!N$7)))))))</f>
        <v>0</v>
      </c>
      <c r="O186" s="90">
        <f>IF($C$5="Total Operations",
SUMIFS(AllPublicationData!$E:$E,AllPublicationData!$A:$A,'Publication Table'!$B186,AllPublicationData!$B:$B,'Publication Table'!$C$4,AllPublicationData!$D:$D,'Publication Table'!O$7),
IF('Publication Table'!$C$5="All Cancelled Operations",
SUMIFS(AllPublicationData!$F:$F,AllPublicationData!$A:$A,'Publication Table'!$B186,AllPublicationData!$B:$B,'Publication Table'!$C$4,AllPublicationData!$D:$D,'Publication Table'!O$7),
IF('Publication Table'!$C$5="Operations cancelled by patient",
SUMIFS(AllPublicationData!$G:$G,AllPublicationData!$A:$A,'Publication Table'!$B186,AllPublicationData!$B:$B,'Publication Table'!$C$4,AllPublicationData!$D:$D,'Publication Table'!O$7),
IF('Publication Table'!$C$5="Operations cancelled for clinical reasons",
SUMIFS(AllPublicationData!$G:$G,AllPublicationData!$A:$A,'Publication Table'!$B186,AllPublicationData!$B:$B,'Publication Table'!$C$4,AllPublicationData!$D:$D,'Publication Table'!O$7),
IF('Publication Table'!$C$5="Operations cancelled for non-clinical/capacity reasons",
SUMIFS(AllPublicationData!$G:$G,AllPublicationData!$A:$A,'Publication Table'!$B186,AllPublicationData!$B:$B,'Publication Table'!$C$4,AllPublicationData!$D:$D,'Publication Table'!O$7),
IF('Publication Table'!$C$5="Cancellations for other reasons",
SUMIFS(AllPublicationData!$G:$G,AllPublicationData!$A:$A,'Publication Table'!$B186,AllPublicationData!$B:$B,'Publication Table'!$C$4,AllPublicationData!$D:$D,'Publication Table'!O$7)))))))+
IF(AND($C$4="NHS Scotland",$C$5="Total Operations"),
SUMIFS(AllPublicationData!$E:$E,AllPublicationData!$A:$A,'Publication Table'!$B186,AllPublicationData!$B:$B,'Publication Table'!O$7),
IF(AND($C$4="NHS Scotland",$C$5="All Cancelled Operations"),
SUMIFS(AllPublicationData!$F:$F,AllPublicationData!$A:$A,'Publication Table'!$B186,AllPublicationData!$B:$B,'Publication Table'!O$7),
IF(AND($C$4="NHS Scotland",$C$5="Operations cancelled by patient"),
SUMIFS(AllPublicationData!$G:$G,AllPublicationData!$A:$A,'Publication Table'!$B186,AllPublicationData!$B:$B,'Publication Table'!O$7),
IF(AND($C$4="NHS Scotland",$C$5="Operations cancelled for clinical reasons"),
SUMIFS(AllPublicationData!$H:$H,AllPublicationData!$A:$A,'Publication Table'!$B186,AllPublicationData!$B:$B,'Publication Table'!O$7),
IF(AND($C$4="NHS Scotland",$C$5="Operations cancelled for non-clinical/capacity reasons"),
SUMIFS(AllPublicationData!$I:$I,AllPublicationData!$A:$A,'Publication Table'!$B186,AllPublicationData!$B:$B,'Publication Table'!O$7),
IF(AND($C$4="NHS Scotland",$C$5="Cancellations for other reasons"),
SUMIFS(AllPublicationData!$J:$J,AllPublicationData!$A:$A,'Publication Table'!$B186,AllPublicationData!$B:$B,'Publication Table'!O$7)))))))</f>
        <v>0</v>
      </c>
      <c r="P186" s="90">
        <f>IF($C$5="Total Operations",
SUMIFS(AllPublicationData!$E:$E,AllPublicationData!$A:$A,'Publication Table'!$B186,AllPublicationData!$B:$B,'Publication Table'!$C$4,AllPublicationData!$D:$D,'Publication Table'!P$7),
IF('Publication Table'!$C$5="All Cancelled Operations",
SUMIFS(AllPublicationData!$F:$F,AllPublicationData!$A:$A,'Publication Table'!$B186,AllPublicationData!$B:$B,'Publication Table'!$C$4,AllPublicationData!$D:$D,'Publication Table'!P$7),
IF('Publication Table'!$C$5="Operations cancelled by patient",
SUMIFS(AllPublicationData!$G:$G,AllPublicationData!$A:$A,'Publication Table'!$B186,AllPublicationData!$B:$B,'Publication Table'!$C$4,AllPublicationData!$D:$D,'Publication Table'!P$7),
IF('Publication Table'!$C$5="Operations cancelled for clinical reasons",
SUMIFS(AllPublicationData!$G:$G,AllPublicationData!$A:$A,'Publication Table'!$B186,AllPublicationData!$B:$B,'Publication Table'!$C$4,AllPublicationData!$D:$D,'Publication Table'!P$7),
IF('Publication Table'!$C$5="Operations cancelled for non-clinical/capacity reasons",
SUMIFS(AllPublicationData!$G:$G,AllPublicationData!$A:$A,'Publication Table'!$B186,AllPublicationData!$B:$B,'Publication Table'!$C$4,AllPublicationData!$D:$D,'Publication Table'!P$7),
IF('Publication Table'!$C$5="Cancellations for other reasons",
SUMIFS(AllPublicationData!$G:$G,AllPublicationData!$A:$A,'Publication Table'!$B186,AllPublicationData!$B:$B,'Publication Table'!$C$4,AllPublicationData!$D:$D,'Publication Table'!P$7)))))))+
IF(AND($C$4="NHS Scotland",$C$5="Total Operations"),
SUMIFS(AllPublicationData!$E:$E,AllPublicationData!$A:$A,'Publication Table'!$B186,AllPublicationData!$B:$B,'Publication Table'!P$7),
IF(AND($C$4="NHS Scotland",$C$5="All Cancelled Operations"),
SUMIFS(AllPublicationData!$F:$F,AllPublicationData!$A:$A,'Publication Table'!$B186,AllPublicationData!$B:$B,'Publication Table'!P$7),
IF(AND($C$4="NHS Scotland",$C$5="Operations cancelled by patient"),
SUMIFS(AllPublicationData!$G:$G,AllPublicationData!$A:$A,'Publication Table'!$B186,AllPublicationData!$B:$B,'Publication Table'!P$7),
IF(AND($C$4="NHS Scotland",$C$5="Operations cancelled for clinical reasons"),
SUMIFS(AllPublicationData!$H:$H,AllPublicationData!$A:$A,'Publication Table'!$B186,AllPublicationData!$B:$B,'Publication Table'!P$7),
IF(AND($C$4="NHS Scotland",$C$5="Operations cancelled for non-clinical/capacity reasons"),
SUMIFS(AllPublicationData!$I:$I,AllPublicationData!$A:$A,'Publication Table'!$B186,AllPublicationData!$B:$B,'Publication Table'!P$7),
IF(AND($C$4="NHS Scotland",$C$5="Cancellations for other reasons"),
SUMIFS(AllPublicationData!$J:$J,AllPublicationData!$A:$A,'Publication Table'!$B186,AllPublicationData!$B:$B,'Publication Table'!P$7)))))))</f>
        <v>0</v>
      </c>
      <c r="Q186" s="90">
        <f>IF($C$5="Total Operations",
SUMIFS(AllPublicationData!$E:$E,AllPublicationData!$A:$A,'Publication Table'!$B186,AllPublicationData!$B:$B,'Publication Table'!$C$4,AllPublicationData!$D:$D,'Publication Table'!Q$7),
IF('Publication Table'!$C$5="All Cancelled Operations",
SUMIFS(AllPublicationData!$F:$F,AllPublicationData!$A:$A,'Publication Table'!$B186,AllPublicationData!$B:$B,'Publication Table'!$C$4,AllPublicationData!$D:$D,'Publication Table'!Q$7),
IF('Publication Table'!$C$5="Operations cancelled by patient",
SUMIFS(AllPublicationData!$G:$G,AllPublicationData!$A:$A,'Publication Table'!$B186,AllPublicationData!$B:$B,'Publication Table'!$C$4,AllPublicationData!$D:$D,'Publication Table'!Q$7),
IF('Publication Table'!$C$5="Operations cancelled for clinical reasons",
SUMIFS(AllPublicationData!$G:$G,AllPublicationData!$A:$A,'Publication Table'!$B186,AllPublicationData!$B:$B,'Publication Table'!$C$4,AllPublicationData!$D:$D,'Publication Table'!Q$7),
IF('Publication Table'!$C$5="Operations cancelled for non-clinical/capacity reasons",
SUMIFS(AllPublicationData!$G:$G,AllPublicationData!$A:$A,'Publication Table'!$B186,AllPublicationData!$B:$B,'Publication Table'!$C$4,AllPublicationData!$D:$D,'Publication Table'!Q$7),
IF('Publication Table'!$C$5="Cancellations for other reasons",
SUMIFS(AllPublicationData!$G:$G,AllPublicationData!$A:$A,'Publication Table'!$B186,AllPublicationData!$B:$B,'Publication Table'!$C$4,AllPublicationData!$D:$D,'Publication Table'!Q$7)))))))+
IF(AND($C$4="NHS Scotland",$C$5="Total Operations"),
SUMIFS(AllPublicationData!$E:$E,AllPublicationData!$A:$A,'Publication Table'!$B186,AllPublicationData!$B:$B,'Publication Table'!Q$7),
IF(AND($C$4="NHS Scotland",$C$5="All Cancelled Operations"),
SUMIFS(AllPublicationData!$F:$F,AllPublicationData!$A:$A,'Publication Table'!$B186,AllPublicationData!$B:$B,'Publication Table'!Q$7),
IF(AND($C$4="NHS Scotland",$C$5="Operations cancelled by patient"),
SUMIFS(AllPublicationData!$G:$G,AllPublicationData!$A:$A,'Publication Table'!$B186,AllPublicationData!$B:$B,'Publication Table'!Q$7),
IF(AND($C$4="NHS Scotland",$C$5="Operations cancelled for clinical reasons"),
SUMIFS(AllPublicationData!$H:$H,AllPublicationData!$A:$A,'Publication Table'!$B186,AllPublicationData!$B:$B,'Publication Table'!Q$7),
IF(AND($C$4="NHS Scotland",$C$5="Operations cancelled for non-clinical/capacity reasons"),
SUMIFS(AllPublicationData!$I:$I,AllPublicationData!$A:$A,'Publication Table'!$B186,AllPublicationData!$B:$B,'Publication Table'!Q$7),
IF(AND($C$4="NHS Scotland",$C$5="Cancellations for other reasons"),
SUMIFS(AllPublicationData!$J:$J,AllPublicationData!$A:$A,'Publication Table'!$B186,AllPublicationData!$B:$B,'Publication Table'!Q$7)))))))</f>
        <v>0</v>
      </c>
      <c r="R186" s="90">
        <f>IF($C$5="Total Operations",
SUMIFS(AllPublicationData!$E:$E,AllPublicationData!$A:$A,'Publication Table'!$B186,AllPublicationData!$B:$B,'Publication Table'!$C$4,AllPublicationData!$D:$D,'Publication Table'!R$7),
IF('Publication Table'!$C$5="All Cancelled Operations",
SUMIFS(AllPublicationData!$F:$F,AllPublicationData!$A:$A,'Publication Table'!$B186,AllPublicationData!$B:$B,'Publication Table'!$C$4,AllPublicationData!$D:$D,'Publication Table'!R$7),
IF('Publication Table'!$C$5="Operations cancelled by patient",
SUMIFS(AllPublicationData!$G:$G,AllPublicationData!$A:$A,'Publication Table'!$B186,AllPublicationData!$B:$B,'Publication Table'!$C$4,AllPublicationData!$D:$D,'Publication Table'!R$7),
IF('Publication Table'!$C$5="Operations cancelled for clinical reasons",
SUMIFS(AllPublicationData!$G:$G,AllPublicationData!$A:$A,'Publication Table'!$B186,AllPublicationData!$B:$B,'Publication Table'!$C$4,AllPublicationData!$D:$D,'Publication Table'!R$7),
IF('Publication Table'!$C$5="Operations cancelled for non-clinical/capacity reasons",
SUMIFS(AllPublicationData!$G:$G,AllPublicationData!$A:$A,'Publication Table'!$B186,AllPublicationData!$B:$B,'Publication Table'!$C$4,AllPublicationData!$D:$D,'Publication Table'!R$7),
IF('Publication Table'!$C$5="Cancellations for other reasons",
SUMIFS(AllPublicationData!$G:$G,AllPublicationData!$A:$A,'Publication Table'!$B186,AllPublicationData!$B:$B,'Publication Table'!$C$4,AllPublicationData!$D:$D,'Publication Table'!R$7)))))))+
IF(AND($C$4="NHS Scotland",$C$5="Total Operations"),
SUMIFS(AllPublicationData!$E:$E,AllPublicationData!$A:$A,'Publication Table'!$B186,AllPublicationData!$B:$B,'Publication Table'!R$7),
IF(AND($C$4="NHS Scotland",$C$5="All Cancelled Operations"),
SUMIFS(AllPublicationData!$F:$F,AllPublicationData!$A:$A,'Publication Table'!$B186,AllPublicationData!$B:$B,'Publication Table'!R$7),
IF(AND($C$4="NHS Scotland",$C$5="Operations cancelled by patient"),
SUMIFS(AllPublicationData!$G:$G,AllPublicationData!$A:$A,'Publication Table'!$B186,AllPublicationData!$B:$B,'Publication Table'!R$7),
IF(AND($C$4="NHS Scotland",$C$5="Operations cancelled for clinical reasons"),
SUMIFS(AllPublicationData!$H:$H,AllPublicationData!$A:$A,'Publication Table'!$B186,AllPublicationData!$B:$B,'Publication Table'!R$7),
IF(AND($C$4="NHS Scotland",$C$5="Operations cancelled for non-clinical/capacity reasons"),
SUMIFS(AllPublicationData!$I:$I,AllPublicationData!$A:$A,'Publication Table'!$B186,AllPublicationData!$B:$B,'Publication Table'!R$7),
IF(AND($C$4="NHS Scotland",$C$5="Cancellations for other reasons"),
SUMIFS(AllPublicationData!$J:$J,AllPublicationData!$A:$A,'Publication Table'!$B186,AllPublicationData!$B:$B,'Publication Table'!R$7)))))))</f>
        <v>0</v>
      </c>
    </row>
    <row r="187" spans="3:18" x14ac:dyDescent="0.35">
      <c r="C187" s="81">
        <f>IF($C$5="Total Operations",
SUMIFS(AllPublicationData!$E:$E,AllPublicationData!$A:$A,'Publication Table'!$B187,AllPublicationData!$B:$B,'Publication Table'!$C$4),
IF('Publication Table'!$C$5="All Cancelled Operations",
SUMIFS(AllPublicationData!$F:$F,AllPublicationData!$A:$A,'Publication Table'!$B187,AllPublicationData!$B:$B,'Publication Table'!$C$4),
IF('Publication Table'!$C$5="Operations cancelled by patient",
SUMIFS(AllPublicationData!$G:$G,AllPublicationData!$A:$A,'Publication Table'!$B187,AllPublicationData!$B:$B,'Publication Table'!$C$4),
IF('Publication Table'!$C$5="Operations cancelled for clinical reasons",
SUMIFS(AllPublicationData!$H:$H,AllPublicationData!$A:$A,'Publication Table'!$B187,AllPublicationData!$B:$B,'Publication Table'!$C$4),
IF('Publication Table'!$C$5="Operations cancelled for non-clinical/capacity reasons",
SUMIFS(AllPublicationData!$I:$I,AllPublicationData!$A:$A,'Publication Table'!$B187,AllPublicationData!$B:$B,'Publication Table'!$C$4),
IF('Publication Table'!$C$5="Cancellations for other reasons",
SUMIFS(AllPublicationData!$J:$J,AllPublicationData!$A:$A,'Publication Table'!$B187,AllPublicationData!$B:$B,'Publication Table'!$C$4)))))))+
IF(AND($C$4="NHS Scotland",$C$5="Total Operations"),
SUMIFS(AllPublicationData!$E:$E,AllPublicationData!$A:$A,'Publication Table'!$B187),
IF(AND($C$4="NHS Scotland",$C$5="All Cancelled Operations"),
SUMIFS(AllPublicationData!$F:$F,AllPublicationData!$A:$A,'Publication Table'!$B187),
IF(AND($C$4="NHS Scotland",$C$5="Operations cancelled by patient"),
SUMIFS(AllPublicationData!$G:$G,AllPublicationData!$A:$A,'Publication Table'!$B187),
IF(AND($C$4="NHS Scotland",$C$5="Operations cancelled for clinical reasons"),
SUMIFS(AllPublicationData!$H:$H,AllPublicationData!$A:$A,'Publication Table'!$B187),
IF(AND($C$4="NHS Scotland",$C$5="Operations cancelled for non-clinical/capacity reasons"),
SUMIFS(AllPublicationData!$I:$I,AllPublicationData!$A:$A,'Publication Table'!$B187),
IF(AND($C$4="NHS Scotland",$C$5="Cancellations for other reasons"),
SUMIFS(AllPublicationData!$J:$J,AllPublicationData!$A:$A,'Publication Table'!$B187)))))))</f>
        <v>0</v>
      </c>
      <c r="D187" s="90">
        <f>IF($C$5="Total Operations",
SUMIFS(AllPublicationData!$E:$E,AllPublicationData!$A:$A,'Publication Table'!$B187,AllPublicationData!$B:$B,'Publication Table'!$C$4,AllPublicationData!$D:$D,'Publication Table'!D$7),
IF('Publication Table'!$C$5="All Cancelled Operations",
SUMIFS(AllPublicationData!$F:$F,AllPublicationData!$A:$A,'Publication Table'!$B187,AllPublicationData!$B:$B,'Publication Table'!$C$4,AllPublicationData!$D:$D,'Publication Table'!D$7),
IF('Publication Table'!$C$5="Operations cancelled by patient",
SUMIFS(AllPublicationData!$G:$G,AllPublicationData!$A:$A,'Publication Table'!$B187,AllPublicationData!$B:$B,'Publication Table'!$C$4,AllPublicationData!$D:$D,'Publication Table'!D$7),
IF('Publication Table'!$C$5="Operations cancelled for clinical reasons",
SUMIFS(AllPublicationData!$H:$H,AllPublicationData!$A:$A,'Publication Table'!$B187,AllPublicationData!$B:$B,'Publication Table'!$C$4,AllPublicationData!$D:$D,'Publication Table'!D$7),
IF('Publication Table'!$C$5="Operations cancelled for non-clinical/capacity reasons",
SUMIFS(AllPublicationData!$I:$I,AllPublicationData!$A:$A,'Publication Table'!$B187,AllPublicationData!$B:$B,'Publication Table'!$C$4,AllPublicationData!$D:$D,'Publication Table'!D$7),
IF('Publication Table'!$C$5="Cancellations for other reasons",
SUMIFS(AllPublicationData!$J:$J,AllPublicationData!$A:$A,'Publication Table'!$B187,AllPublicationData!$B:$B,'Publication Table'!$C$4,AllPublicationData!$D:$D,'Publication Table'!D$7)))))))+
IF(AND($C$4="NHS Scotland",$C$5="Total Operations"),
SUMIFS(AllPublicationData!$E:$E,AllPublicationData!$A:$A,'Publication Table'!$B187,AllPublicationData!$B:$B,'Publication Table'!D$7),
IF(AND($C$4="NHS Scotland",$C$5="All Cancelled Operations"),
SUMIFS(AllPublicationData!$F:$F,AllPublicationData!$A:$A,'Publication Table'!$B187,AllPublicationData!$B:$B,'Publication Table'!D$7),
IF(AND($C$4="NHS Scotland",$C$5="Operations cancelled by patient"),
SUMIFS(AllPublicationData!$G:$G,AllPublicationData!$A:$A,'Publication Table'!$B187,AllPublicationData!$B:$B,'Publication Table'!D$7),
IF(AND($C$4="NHS Scotland",$C$5="Operations cancelled for clinical reasons"),
SUMIFS(AllPublicationData!$H:$H,AllPublicationData!$A:$A,'Publication Table'!$B187,AllPublicationData!$B:$B,'Publication Table'!D$7),
IF(AND($C$4="NHS Scotland",$C$5="Operations cancelled for non-clinical/capacity reasons"),
SUMIFS(AllPublicationData!$I:$I,AllPublicationData!$A:$A,'Publication Table'!$B187,AllPublicationData!$B:$B,'Publication Table'!D$7),
IF(AND($C$4="NHS Scotland",$C$5="Cancellations for other reasons"),
SUMIFS(AllPublicationData!$J:$J,AllPublicationData!$A:$A,'Publication Table'!$B187,AllPublicationData!$B:$B,'Publication Table'!D$7)))))))</f>
        <v>0</v>
      </c>
      <c r="E187" s="90">
        <f>IF($C$5="Total Operations",
SUMIFS(AllPublicationData!$E:$E,AllPublicationData!$A:$A,'Publication Table'!$B187,AllPublicationData!$B:$B,'Publication Table'!$C$4,AllPublicationData!$D:$D,'Publication Table'!E$7),
IF('Publication Table'!$C$5="All Cancelled Operations",
SUMIFS(AllPublicationData!$F:$F,AllPublicationData!$A:$A,'Publication Table'!$B187,AllPublicationData!$B:$B,'Publication Table'!$C$4,AllPublicationData!$D:$D,'Publication Table'!E$7),
IF('Publication Table'!$C$5="Operations cancelled by patient",
SUMIFS(AllPublicationData!$G:$G,AllPublicationData!$A:$A,'Publication Table'!$B187,AllPublicationData!$B:$B,'Publication Table'!$C$4,AllPublicationData!$D:$D,'Publication Table'!E$7),
IF('Publication Table'!$C$5="Operations cancelled for clinical reasons",
SUMIFS(AllPublicationData!$H:$H,AllPublicationData!$A:$A,'Publication Table'!$B187,AllPublicationData!$B:$B,'Publication Table'!$C$4,AllPublicationData!$D:$D,'Publication Table'!E$7),
IF('Publication Table'!$C$5="Operations cancelled for non-clinical/capacity reasons",
SUMIFS(AllPublicationData!$I:$I,AllPublicationData!$A:$A,'Publication Table'!$B187,AllPublicationData!$B:$B,'Publication Table'!$C$4,AllPublicationData!$D:$D,'Publication Table'!E$7),
IF('Publication Table'!$C$5="Cancellations for other reasons",
SUMIFS(AllPublicationData!$J:$J,AllPublicationData!$A:$A,'Publication Table'!$B187,AllPublicationData!$B:$B,'Publication Table'!$C$4,AllPublicationData!$D:$D,'Publication Table'!E$7)))))))+
IF(AND($C$4="NHS Scotland",$C$5="Total Operations"),
SUMIFS(AllPublicationData!$E:$E,AllPublicationData!$A:$A,'Publication Table'!$B187,AllPublicationData!$B:$B,'Publication Table'!E$7),
IF(AND($C$4="NHS Scotland",$C$5="All Cancelled Operations"),
SUMIFS(AllPublicationData!$F:$F,AllPublicationData!$A:$A,'Publication Table'!$B187,AllPublicationData!$B:$B,'Publication Table'!E$7),
IF(AND($C$4="NHS Scotland",$C$5="Operations cancelled by patient"),
SUMIFS(AllPublicationData!$G:$G,AllPublicationData!$A:$A,'Publication Table'!$B187,AllPublicationData!$B:$B,'Publication Table'!E$7),
IF(AND($C$4="NHS Scotland",$C$5="Operations cancelled for clinical reasons"),
SUMIFS(AllPublicationData!$H:$H,AllPublicationData!$A:$A,'Publication Table'!$B187,AllPublicationData!$B:$B,'Publication Table'!E$7),
IF(AND($C$4="NHS Scotland",$C$5="Operations cancelled for non-clinical/capacity reasons"),
SUMIFS(AllPublicationData!$I:$I,AllPublicationData!$A:$A,'Publication Table'!$B187,AllPublicationData!$B:$B,'Publication Table'!E$7),
IF(AND($C$4="NHS Scotland",$C$5="Cancellations for other reasons"),
SUMIFS(AllPublicationData!$J:$J,AllPublicationData!$A:$A,'Publication Table'!$B187,AllPublicationData!$B:$B,'Publication Table'!E$7)))))))</f>
        <v>0</v>
      </c>
      <c r="F187" s="90">
        <f>IF($C$5="Total Operations",
SUMIFS(AllPublicationData!$E:$E,AllPublicationData!$A:$A,'Publication Table'!$B187,AllPublicationData!$B:$B,'Publication Table'!$C$4,AllPublicationData!$D:$D,'Publication Table'!F$7),
IF('Publication Table'!$C$5="All Cancelled Operations",
SUMIFS(AllPublicationData!$F:$F,AllPublicationData!$A:$A,'Publication Table'!$B187,AllPublicationData!$B:$B,'Publication Table'!$C$4,AllPublicationData!$D:$D,'Publication Table'!F$7),
IF('Publication Table'!$C$5="Operations cancelled by patient",
SUMIFS(AllPublicationData!$G:$G,AllPublicationData!$A:$A,'Publication Table'!$B187,AllPublicationData!$B:$B,'Publication Table'!$C$4,AllPublicationData!$D:$D,'Publication Table'!F$7),
IF('Publication Table'!$C$5="Operations cancelled for clinical reasons",
SUMIFS(AllPublicationData!$H:$H,AllPublicationData!$A:$A,'Publication Table'!$B187,AllPublicationData!$B:$B,'Publication Table'!$C$4,AllPublicationData!$D:$D,'Publication Table'!F$7),
IF('Publication Table'!$C$5="Operations cancelled for non-clinical/capacity reasons",
SUMIFS(AllPublicationData!$I:$I,AllPublicationData!$A:$A,'Publication Table'!$B187,AllPublicationData!$B:$B,'Publication Table'!$C$4,AllPublicationData!$D:$D,'Publication Table'!F$7),
IF('Publication Table'!$C$5="Cancellations for other reasons",
SUMIFS(AllPublicationData!$J:$J,AllPublicationData!$A:$A,'Publication Table'!$B187,AllPublicationData!$B:$B,'Publication Table'!$C$4,AllPublicationData!$D:$D,'Publication Table'!F$7)))))))+
IF(AND($C$4="NHS Scotland",$C$5="Total Operations"),
SUMIFS(AllPublicationData!$E:$E,AllPublicationData!$A:$A,'Publication Table'!$B187,AllPublicationData!$B:$B,'Publication Table'!F$7),
IF(AND($C$4="NHS Scotland",$C$5="All Cancelled Operations"),
SUMIFS(AllPublicationData!$F:$F,AllPublicationData!$A:$A,'Publication Table'!$B187,AllPublicationData!$B:$B,'Publication Table'!F$7),
IF(AND($C$4="NHS Scotland",$C$5="Operations cancelled by patient"),
SUMIFS(AllPublicationData!$G:$G,AllPublicationData!$A:$A,'Publication Table'!$B187,AllPublicationData!$B:$B,'Publication Table'!F$7),
IF(AND($C$4="NHS Scotland",$C$5="Operations cancelled for clinical reasons"),
SUMIFS(AllPublicationData!$H:$H,AllPublicationData!$A:$A,'Publication Table'!$B187,AllPublicationData!$B:$B,'Publication Table'!F$7),
IF(AND($C$4="NHS Scotland",$C$5="Operations cancelled for non-clinical/capacity reasons"),
SUMIFS(AllPublicationData!$I:$I,AllPublicationData!$A:$A,'Publication Table'!$B187,AllPublicationData!$B:$B,'Publication Table'!F$7),
IF(AND($C$4="NHS Scotland",$C$5="Cancellations for other reasons"),
SUMIFS(AllPublicationData!$J:$J,AllPublicationData!$A:$A,'Publication Table'!$B187,AllPublicationData!$B:$B,'Publication Table'!F$7)))))))</f>
        <v>0</v>
      </c>
      <c r="G187" s="90">
        <f>IF($C$5="Total Operations",
SUMIFS(AllPublicationData!$E:$E,AllPublicationData!$A:$A,'Publication Table'!$B187,AllPublicationData!$B:$B,'Publication Table'!$C$4,AllPublicationData!$D:$D,'Publication Table'!G$7),
IF('Publication Table'!$C$5="All Cancelled Operations",
SUMIFS(AllPublicationData!$F:$F,AllPublicationData!$A:$A,'Publication Table'!$B187,AllPublicationData!$B:$B,'Publication Table'!$C$4,AllPublicationData!$D:$D,'Publication Table'!G$7),
IF('Publication Table'!$C$5="Operations cancelled by patient",
SUMIFS(AllPublicationData!$G:$G,AllPublicationData!$A:$A,'Publication Table'!$B187,AllPublicationData!$B:$B,'Publication Table'!$C$4,AllPublicationData!$D:$D,'Publication Table'!G$7),
IF('Publication Table'!$C$5="Operations cancelled for clinical reasons",
SUMIFS(AllPublicationData!$H:$H,AllPublicationData!$A:$A,'Publication Table'!$B187,AllPublicationData!$B:$B,'Publication Table'!$C$4,AllPublicationData!$D:$D,'Publication Table'!G$7),
IF('Publication Table'!$C$5="Operations cancelled for non-clinical/capacity reasons",
SUMIFS(AllPublicationData!$I:$I,AllPublicationData!$A:$A,'Publication Table'!$B187,AllPublicationData!$B:$B,'Publication Table'!$C$4,AllPublicationData!$D:$D,'Publication Table'!G$7),
IF('Publication Table'!$C$5="Cancellations for other reasons",
SUMIFS(AllPublicationData!$J:$J,AllPublicationData!$A:$A,'Publication Table'!$B187,AllPublicationData!$B:$B,'Publication Table'!$C$4,AllPublicationData!$D:$D,'Publication Table'!G$7)))))))+
IF(AND($C$4="NHS Scotland",$C$5="Total Operations"),
SUMIFS(AllPublicationData!$E:$E,AllPublicationData!$A:$A,'Publication Table'!$B187,AllPublicationData!$B:$B,'Publication Table'!G$7),
IF(AND($C$4="NHS Scotland",$C$5="All Cancelled Operations"),
SUMIFS(AllPublicationData!$F:$F,AllPublicationData!$A:$A,'Publication Table'!$B187,AllPublicationData!$B:$B,'Publication Table'!G$7),
IF(AND($C$4="NHS Scotland",$C$5="Operations cancelled by patient"),
SUMIFS(AllPublicationData!$G:$G,AllPublicationData!$A:$A,'Publication Table'!$B187,AllPublicationData!$B:$B,'Publication Table'!G$7),
IF(AND($C$4="NHS Scotland",$C$5="Operations cancelled for clinical reasons"),
SUMIFS(AllPublicationData!$H:$H,AllPublicationData!$A:$A,'Publication Table'!$B187,AllPublicationData!$B:$B,'Publication Table'!G$7),
IF(AND($C$4="NHS Scotland",$C$5="Operations cancelled for non-clinical/capacity reasons"),
SUMIFS(AllPublicationData!$I:$I,AllPublicationData!$A:$A,'Publication Table'!$B187,AllPublicationData!$B:$B,'Publication Table'!G$7),
IF(AND($C$4="NHS Scotland",$C$5="Cancellations for other reasons"),
SUMIFS(AllPublicationData!$J:$J,AllPublicationData!$A:$A,'Publication Table'!$B187,AllPublicationData!$B:$B,'Publication Table'!G$7)))))))</f>
        <v>0</v>
      </c>
      <c r="H187" s="90">
        <f>IF($C$5="Total Operations",
SUMIFS(AllPublicationData!$E:$E,AllPublicationData!$A:$A,'Publication Table'!$B187,AllPublicationData!$B:$B,'Publication Table'!$C$4,AllPublicationData!$D:$D,'Publication Table'!H$7),
IF('Publication Table'!$C$5="All Cancelled Operations",
SUMIFS(AllPublicationData!$F:$F,AllPublicationData!$A:$A,'Publication Table'!$B187,AllPublicationData!$B:$B,'Publication Table'!$C$4,AllPublicationData!$D:$D,'Publication Table'!H$7),
IF('Publication Table'!$C$5="Operations cancelled by patient",
SUMIFS(AllPublicationData!$G:$G,AllPublicationData!$A:$A,'Publication Table'!$B187,AllPublicationData!$B:$B,'Publication Table'!$C$4,AllPublicationData!$D:$D,'Publication Table'!H$7),
IF('Publication Table'!$C$5="Operations cancelled for clinical reasons",
SUMIFS(AllPublicationData!$H:$H,AllPublicationData!$A:$A,'Publication Table'!$B187,AllPublicationData!$B:$B,'Publication Table'!$C$4,AllPublicationData!$D:$D,'Publication Table'!H$7),
IF('Publication Table'!$C$5="Operations cancelled for non-clinical/capacity reasons",
SUMIFS(AllPublicationData!$I:$I,AllPublicationData!$A:$A,'Publication Table'!$B187,AllPublicationData!$B:$B,'Publication Table'!$C$4,AllPublicationData!$D:$D,'Publication Table'!H$7),
IF('Publication Table'!$C$5="Cancellations for other reasons",
SUMIFS(AllPublicationData!$J:$J,AllPublicationData!$A:$A,'Publication Table'!$B187,AllPublicationData!$B:$B,'Publication Table'!$C$4,AllPublicationData!$D:$D,'Publication Table'!H$7)))))))+
IF(AND($C$4="NHS Scotland",$C$5="Total Operations"),
SUMIFS(AllPublicationData!$E:$E,AllPublicationData!$A:$A,'Publication Table'!$B187,AllPublicationData!$B:$B,'Publication Table'!H$7),
IF(AND($C$4="NHS Scotland",$C$5="All Cancelled Operations"),
SUMIFS(AllPublicationData!$F:$F,AllPublicationData!$A:$A,'Publication Table'!$B187,AllPublicationData!$B:$B,'Publication Table'!H$7),
IF(AND($C$4="NHS Scotland",$C$5="Operations cancelled by patient"),
SUMIFS(AllPublicationData!$G:$G,AllPublicationData!$A:$A,'Publication Table'!$B187,AllPublicationData!$B:$B,'Publication Table'!H$7),
IF(AND($C$4="NHS Scotland",$C$5="Operations cancelled for clinical reasons"),
SUMIFS(AllPublicationData!$H:$H,AllPublicationData!$A:$A,'Publication Table'!$B187,AllPublicationData!$B:$B,'Publication Table'!H$7),
IF(AND($C$4="NHS Scotland",$C$5="Operations cancelled for non-clinical/capacity reasons"),
SUMIFS(AllPublicationData!$I:$I,AllPublicationData!$A:$A,'Publication Table'!$B187,AllPublicationData!$B:$B,'Publication Table'!H$7),
IF(AND($C$4="NHS Scotland",$C$5="Cancellations for other reasons"),
SUMIFS(AllPublicationData!$J:$J,AllPublicationData!$A:$A,'Publication Table'!$B187,AllPublicationData!$B:$B,'Publication Table'!H$7)))))))</f>
        <v>0</v>
      </c>
      <c r="I187" s="90">
        <f>IF($C$5="Total Operations",
SUMIFS(AllPublicationData!$E:$E,AllPublicationData!$A:$A,'Publication Table'!$B187,AllPublicationData!$B:$B,'Publication Table'!$C$4,AllPublicationData!$D:$D,'Publication Table'!I$7),
IF('Publication Table'!$C$5="All Cancelled Operations",
SUMIFS(AllPublicationData!$F:$F,AllPublicationData!$A:$A,'Publication Table'!$B187,AllPublicationData!$B:$B,'Publication Table'!$C$4,AllPublicationData!$D:$D,'Publication Table'!I$7),
IF('Publication Table'!$C$5="Operations cancelled by patient",
SUMIFS(AllPublicationData!$G:$G,AllPublicationData!$A:$A,'Publication Table'!$B187,AllPublicationData!$B:$B,'Publication Table'!$C$4,AllPublicationData!$D:$D,'Publication Table'!I$7),
IF('Publication Table'!$C$5="Operations cancelled for clinical reasons",
SUMIFS(AllPublicationData!$H:$H,AllPublicationData!$A:$A,'Publication Table'!$B187,AllPublicationData!$B:$B,'Publication Table'!$C$4,AllPublicationData!$D:$D,'Publication Table'!I$7),
IF('Publication Table'!$C$5="Operations cancelled for non-clinical/capacity reasons",
SUMIFS(AllPublicationData!$I:$I,AllPublicationData!$A:$A,'Publication Table'!$B187,AllPublicationData!$B:$B,'Publication Table'!$C$4,AllPublicationData!$D:$D,'Publication Table'!I$7),
IF('Publication Table'!$C$5="Cancellations for other reasons",
SUMIFS(AllPublicationData!$J:$J,AllPublicationData!$A:$A,'Publication Table'!$B187,AllPublicationData!$B:$B,'Publication Table'!$C$4,AllPublicationData!$D:$D,'Publication Table'!I$7)))))))+
IF(AND($C$4="NHS Scotland",$C$5="Total Operations"),
SUMIFS(AllPublicationData!$E:$E,AllPublicationData!$A:$A,'Publication Table'!$B187,AllPublicationData!$B:$B,'Publication Table'!I$7),
IF(AND($C$4="NHS Scotland",$C$5="All Cancelled Operations"),
SUMIFS(AllPublicationData!$F:$F,AllPublicationData!$A:$A,'Publication Table'!$B187,AllPublicationData!$B:$B,'Publication Table'!I$7),
IF(AND($C$4="NHS Scotland",$C$5="Operations cancelled by patient"),
SUMIFS(AllPublicationData!$G:$G,AllPublicationData!$A:$A,'Publication Table'!$B187,AllPublicationData!$B:$B,'Publication Table'!I$7),
IF(AND($C$4="NHS Scotland",$C$5="Operations cancelled for clinical reasons"),
SUMIFS(AllPublicationData!$H:$H,AllPublicationData!$A:$A,'Publication Table'!$B187,AllPublicationData!$B:$B,'Publication Table'!I$7),
IF(AND($C$4="NHS Scotland",$C$5="Operations cancelled for non-clinical/capacity reasons"),
SUMIFS(AllPublicationData!$I:$I,AllPublicationData!$A:$A,'Publication Table'!$B187,AllPublicationData!$B:$B,'Publication Table'!I$7),
IF(AND($C$4="NHS Scotland",$C$5="Cancellations for other reasons"),
SUMIFS(AllPublicationData!$J:$J,AllPublicationData!$A:$A,'Publication Table'!$B187,AllPublicationData!$B:$B,'Publication Table'!I$7)))))))</f>
        <v>0</v>
      </c>
      <c r="J187" s="90">
        <f>IF($C$5="Total Operations",
SUMIFS(AllPublicationData!$E:$E,AllPublicationData!$A:$A,'Publication Table'!$B187,AllPublicationData!$B:$B,'Publication Table'!$C$4,AllPublicationData!$D:$D,'Publication Table'!J$7),
IF('Publication Table'!$C$5="All Cancelled Operations",
SUMIFS(AllPublicationData!$F:$F,AllPublicationData!$A:$A,'Publication Table'!$B187,AllPublicationData!$B:$B,'Publication Table'!$C$4,AllPublicationData!$D:$D,'Publication Table'!J$7),
IF('Publication Table'!$C$5="Operations cancelled by patient",
SUMIFS(AllPublicationData!$G:$G,AllPublicationData!$A:$A,'Publication Table'!$B187,AllPublicationData!$B:$B,'Publication Table'!$C$4,AllPublicationData!$D:$D,'Publication Table'!J$7),
IF('Publication Table'!$C$5="Operations cancelled for clinical reasons",
SUMIFS(AllPublicationData!$H:$H,AllPublicationData!$A:$A,'Publication Table'!$B187,AllPublicationData!$B:$B,'Publication Table'!$C$4,AllPublicationData!$D:$D,'Publication Table'!J$7),
IF('Publication Table'!$C$5="Operations cancelled for non-clinical/capacity reasons",
SUMIFS(AllPublicationData!$I:$I,AllPublicationData!$A:$A,'Publication Table'!$B187,AllPublicationData!$B:$B,'Publication Table'!$C$4,AllPublicationData!$D:$D,'Publication Table'!J$7),
IF('Publication Table'!$C$5="Cancellations for other reasons",
SUMIFS(AllPublicationData!$J:$J,AllPublicationData!$A:$A,'Publication Table'!$B187,AllPublicationData!$B:$B,'Publication Table'!$C$4,AllPublicationData!$D:$D,'Publication Table'!J$7)))))))+
IF(AND($C$4="NHS Scotland",$C$5="Total Operations"),
SUMIFS(AllPublicationData!$E:$E,AllPublicationData!$A:$A,'Publication Table'!$B187,AllPublicationData!$B:$B,'Publication Table'!J$7),
IF(AND($C$4="NHS Scotland",$C$5="All Cancelled Operations"),
SUMIFS(AllPublicationData!$F:$F,AllPublicationData!$A:$A,'Publication Table'!$B187,AllPublicationData!$B:$B,'Publication Table'!J$7),
IF(AND($C$4="NHS Scotland",$C$5="Operations cancelled by patient"),
SUMIFS(AllPublicationData!$G:$G,AllPublicationData!$A:$A,'Publication Table'!$B187,AllPublicationData!$B:$B,'Publication Table'!J$7),
IF(AND($C$4="NHS Scotland",$C$5="Operations cancelled for clinical reasons"),
SUMIFS(AllPublicationData!$H:$H,AllPublicationData!$A:$A,'Publication Table'!$B187,AllPublicationData!$B:$B,'Publication Table'!J$7),
IF(AND($C$4="NHS Scotland",$C$5="Operations cancelled for non-clinical/capacity reasons"),
SUMIFS(AllPublicationData!$I:$I,AllPublicationData!$A:$A,'Publication Table'!$B187,AllPublicationData!$B:$B,'Publication Table'!J$7),
IF(AND($C$4="NHS Scotland",$C$5="Cancellations for other reasons"),
SUMIFS(AllPublicationData!$J:$J,AllPublicationData!$A:$A,'Publication Table'!$B187,AllPublicationData!$B:$B,'Publication Table'!J$7)))))))</f>
        <v>0</v>
      </c>
      <c r="K187" s="90">
        <f>IF($C$5="Total Operations",
SUMIFS(AllPublicationData!$E:$E,AllPublicationData!$A:$A,'Publication Table'!$B187,AllPublicationData!$B:$B,'Publication Table'!$C$4,AllPublicationData!$D:$D,'Publication Table'!K$7),
IF('Publication Table'!$C$5="All Cancelled Operations",
SUMIFS(AllPublicationData!$F:$F,AllPublicationData!$A:$A,'Publication Table'!$B187,AllPublicationData!$B:$B,'Publication Table'!$C$4,AllPublicationData!$D:$D,'Publication Table'!K$7),
IF('Publication Table'!$C$5="Operations cancelled by patient",
SUMIFS(AllPublicationData!$G:$G,AllPublicationData!$A:$A,'Publication Table'!$B187,AllPublicationData!$B:$B,'Publication Table'!$C$4,AllPublicationData!$D:$D,'Publication Table'!K$7),
IF('Publication Table'!$C$5="Operations cancelled for clinical reasons",
SUMIFS(AllPublicationData!$H:$H,AllPublicationData!$A:$A,'Publication Table'!$B187,AllPublicationData!$B:$B,'Publication Table'!$C$4,AllPublicationData!$D:$D,'Publication Table'!K$7),
IF('Publication Table'!$C$5="Operations cancelled for non-clinical/capacity reasons",
SUMIFS(AllPublicationData!$I:$I,AllPublicationData!$A:$A,'Publication Table'!$B187,AllPublicationData!$B:$B,'Publication Table'!$C$4,AllPublicationData!$D:$D,'Publication Table'!K$7),
IF('Publication Table'!$C$5="Cancellations for other reasons",
SUMIFS(AllPublicationData!$J:$J,AllPublicationData!$A:$A,'Publication Table'!$B187,AllPublicationData!$B:$B,'Publication Table'!$C$4,AllPublicationData!$D:$D,'Publication Table'!K$7)))))))+
IF(AND($C$4="NHS Scotland",$C$5="Total Operations"),
SUMIFS(AllPublicationData!$E:$E,AllPublicationData!$A:$A,'Publication Table'!$B187,AllPublicationData!$B:$B,'Publication Table'!K$7),
IF(AND($C$4="NHS Scotland",$C$5="All Cancelled Operations"),
SUMIFS(AllPublicationData!$F:$F,AllPublicationData!$A:$A,'Publication Table'!$B187,AllPublicationData!$B:$B,'Publication Table'!K$7),
IF(AND($C$4="NHS Scotland",$C$5="Operations cancelled by patient"),
SUMIFS(AllPublicationData!$G:$G,AllPublicationData!$A:$A,'Publication Table'!$B187,AllPublicationData!$B:$B,'Publication Table'!K$7),
IF(AND($C$4="NHS Scotland",$C$5="Operations cancelled for clinical reasons"),
SUMIFS(AllPublicationData!$H:$H,AllPublicationData!$A:$A,'Publication Table'!$B187,AllPublicationData!$B:$B,'Publication Table'!K$7),
IF(AND($C$4="NHS Scotland",$C$5="Operations cancelled for non-clinical/capacity reasons"),
SUMIFS(AllPublicationData!$I:$I,AllPublicationData!$A:$A,'Publication Table'!$B187,AllPublicationData!$B:$B,'Publication Table'!K$7),
IF(AND($C$4="NHS Scotland",$C$5="Cancellations for other reasons"),
SUMIFS(AllPublicationData!$J:$J,AllPublicationData!$A:$A,'Publication Table'!$B187,AllPublicationData!$B:$B,'Publication Table'!K$7)))))))</f>
        <v>0</v>
      </c>
      <c r="L187" s="90">
        <f>IF($C$5="Total Operations",
SUMIFS(AllPublicationData!$E:$E,AllPublicationData!$A:$A,'Publication Table'!$B187,AllPublicationData!$B:$B,'Publication Table'!$C$4,AllPublicationData!$D:$D,'Publication Table'!L$7),
IF('Publication Table'!$C$5="All Cancelled Operations",
SUMIFS(AllPublicationData!$F:$F,AllPublicationData!$A:$A,'Publication Table'!$B187,AllPublicationData!$B:$B,'Publication Table'!$C$4,AllPublicationData!$D:$D,'Publication Table'!L$7),
IF('Publication Table'!$C$5="Operations cancelled by patient",
SUMIFS(AllPublicationData!$G:$G,AllPublicationData!$A:$A,'Publication Table'!$B187,AllPublicationData!$B:$B,'Publication Table'!$C$4,AllPublicationData!$D:$D,'Publication Table'!L$7),
IF('Publication Table'!$C$5="Operations cancelled for clinical reasons",
SUMIFS(AllPublicationData!$H:$H,AllPublicationData!$A:$A,'Publication Table'!$B187,AllPublicationData!$B:$B,'Publication Table'!$C$4,AllPublicationData!$D:$D,'Publication Table'!L$7),
IF('Publication Table'!$C$5="Operations cancelled for non-clinical/capacity reasons",
SUMIFS(AllPublicationData!$I:$I,AllPublicationData!$A:$A,'Publication Table'!$B187,AllPublicationData!$B:$B,'Publication Table'!$C$4,AllPublicationData!$D:$D,'Publication Table'!L$7),
IF('Publication Table'!$C$5="Cancellations for other reasons",
SUMIFS(AllPublicationData!$J:$J,AllPublicationData!$A:$A,'Publication Table'!$B187,AllPublicationData!$B:$B,'Publication Table'!$C$4,AllPublicationData!$D:$D,'Publication Table'!L$7)))))))+
IF(AND($C$4="NHS Scotland",$C$5="Total Operations"),
SUMIFS(AllPublicationData!$E:$E,AllPublicationData!$A:$A,'Publication Table'!$B187,AllPublicationData!$B:$B,'Publication Table'!L$7),
IF(AND($C$4="NHS Scotland",$C$5="All Cancelled Operations"),
SUMIFS(AllPublicationData!$F:$F,AllPublicationData!$A:$A,'Publication Table'!$B187,AllPublicationData!$B:$B,'Publication Table'!L$7),
IF(AND($C$4="NHS Scotland",$C$5="Operations cancelled by patient"),
SUMIFS(AllPublicationData!$G:$G,AllPublicationData!$A:$A,'Publication Table'!$B187,AllPublicationData!$B:$B,'Publication Table'!L$7),
IF(AND($C$4="NHS Scotland",$C$5="Operations cancelled for clinical reasons"),
SUMIFS(AllPublicationData!$H:$H,AllPublicationData!$A:$A,'Publication Table'!$B187,AllPublicationData!$B:$B,'Publication Table'!L$7),
IF(AND($C$4="NHS Scotland",$C$5="Operations cancelled for non-clinical/capacity reasons"),
SUMIFS(AllPublicationData!$I:$I,AllPublicationData!$A:$A,'Publication Table'!$B187,AllPublicationData!$B:$B,'Publication Table'!L$7),
IF(AND($C$4="NHS Scotland",$C$5="Cancellations for other reasons"),
SUMIFS(AllPublicationData!$J:$J,AllPublicationData!$A:$A,'Publication Table'!$B187,AllPublicationData!$B:$B,'Publication Table'!L$7)))))))</f>
        <v>0</v>
      </c>
      <c r="M187" s="90">
        <f>IF($C$5="Total Operations",
SUMIFS(AllPublicationData!$E:$E,AllPublicationData!$A:$A,'Publication Table'!$B187,AllPublicationData!$B:$B,'Publication Table'!$C$4,AllPublicationData!$D:$D,'Publication Table'!M$7),
IF('Publication Table'!$C$5="All Cancelled Operations",
SUMIFS(AllPublicationData!$F:$F,AllPublicationData!$A:$A,'Publication Table'!$B187,AllPublicationData!$B:$B,'Publication Table'!$C$4,AllPublicationData!$D:$D,'Publication Table'!M$7),
IF('Publication Table'!$C$5="Operations cancelled by patient",
SUMIFS(AllPublicationData!$G:$G,AllPublicationData!$A:$A,'Publication Table'!$B187,AllPublicationData!$B:$B,'Publication Table'!$C$4,AllPublicationData!$D:$D,'Publication Table'!M$7),
IF('Publication Table'!$C$5="Operations cancelled for clinical reasons",
SUMIFS(AllPublicationData!$G:$G,AllPublicationData!$A:$A,'Publication Table'!$B187,AllPublicationData!$B:$B,'Publication Table'!$C$4,AllPublicationData!$D:$D,'Publication Table'!M$7),
IF('Publication Table'!$C$5="Operations cancelled for non-clinical/capacity reasons",
SUMIFS(AllPublicationData!$G:$G,AllPublicationData!$A:$A,'Publication Table'!$B187,AllPublicationData!$B:$B,'Publication Table'!$C$4,AllPublicationData!$D:$D,'Publication Table'!M$7),
IF('Publication Table'!$C$5="Cancellations for other reasons",
SUMIFS(AllPublicationData!$G:$G,AllPublicationData!$A:$A,'Publication Table'!$B187,AllPublicationData!$B:$B,'Publication Table'!$C$4,AllPublicationData!$D:$D,'Publication Table'!M$7)))))))+
IF(AND($C$4="NHS Scotland",$C$5="Total Operations"),
SUMIFS(AllPublicationData!$E:$E,AllPublicationData!$A:$A,'Publication Table'!$B187,AllPublicationData!$B:$B,'Publication Table'!M$7),
IF(AND($C$4="NHS Scotland",$C$5="All Cancelled Operations"),
SUMIFS(AllPublicationData!$F:$F,AllPublicationData!$A:$A,'Publication Table'!$B187,AllPublicationData!$B:$B,'Publication Table'!M$7),
IF(AND($C$4="NHS Scotland",$C$5="Operations cancelled by patient"),
SUMIFS(AllPublicationData!$G:$G,AllPublicationData!$A:$A,'Publication Table'!$B187,AllPublicationData!$B:$B,'Publication Table'!M$7),
IF(AND($C$4="NHS Scotland",$C$5="Operations cancelled for clinical reasons"),
SUMIFS(AllPublicationData!$H:$H,AllPublicationData!$A:$A,'Publication Table'!$B187,AllPublicationData!$B:$B,'Publication Table'!M$7),
IF(AND($C$4="NHS Scotland",$C$5="Operations cancelled for non-clinical/capacity reasons"),
SUMIFS(AllPublicationData!$I:$I,AllPublicationData!$A:$A,'Publication Table'!$B187,AllPublicationData!$B:$B,'Publication Table'!M$7),
IF(AND($C$4="NHS Scotland",$C$5="Cancellations for other reasons"),
SUMIFS(AllPublicationData!$J:$J,AllPublicationData!$A:$A,'Publication Table'!$B187,AllPublicationData!$B:$B,'Publication Table'!M$7)))))))</f>
        <v>0</v>
      </c>
      <c r="N187" s="90">
        <f>IF($C$5="Total Operations",
SUMIFS(AllPublicationData!$E:$E,AllPublicationData!$A:$A,'Publication Table'!$B187,AllPublicationData!$B:$B,'Publication Table'!$C$4,AllPublicationData!$D:$D,'Publication Table'!N$7),
IF('Publication Table'!$C$5="All Cancelled Operations",
SUMIFS(AllPublicationData!$F:$F,AllPublicationData!$A:$A,'Publication Table'!$B187,AllPublicationData!$B:$B,'Publication Table'!$C$4,AllPublicationData!$D:$D,'Publication Table'!N$7),
IF('Publication Table'!$C$5="Operations cancelled by patient",
SUMIFS(AllPublicationData!$G:$G,AllPublicationData!$A:$A,'Publication Table'!$B187,AllPublicationData!$B:$B,'Publication Table'!$C$4,AllPublicationData!$D:$D,'Publication Table'!N$7),
IF('Publication Table'!$C$5="Operations cancelled for clinical reasons",
SUMIFS(AllPublicationData!$G:$G,AllPublicationData!$A:$A,'Publication Table'!$B187,AllPublicationData!$B:$B,'Publication Table'!$C$4,AllPublicationData!$D:$D,'Publication Table'!N$7),
IF('Publication Table'!$C$5="Operations cancelled for non-clinical/capacity reasons",
SUMIFS(AllPublicationData!$G:$G,AllPublicationData!$A:$A,'Publication Table'!$B187,AllPublicationData!$B:$B,'Publication Table'!$C$4,AllPublicationData!$D:$D,'Publication Table'!N$7),
IF('Publication Table'!$C$5="Cancellations for other reasons",
SUMIFS(AllPublicationData!$G:$G,AllPublicationData!$A:$A,'Publication Table'!$B187,AllPublicationData!$B:$B,'Publication Table'!$C$4,AllPublicationData!$D:$D,'Publication Table'!N$7)))))))+
IF(AND($C$4="NHS Scotland",$C$5="Total Operations"),
SUMIFS(AllPublicationData!$E:$E,AllPublicationData!$A:$A,'Publication Table'!$B187,AllPublicationData!$B:$B,'Publication Table'!N$7),
IF(AND($C$4="NHS Scotland",$C$5="All Cancelled Operations"),
SUMIFS(AllPublicationData!$F:$F,AllPublicationData!$A:$A,'Publication Table'!$B187,AllPublicationData!$B:$B,'Publication Table'!N$7),
IF(AND($C$4="NHS Scotland",$C$5="Operations cancelled by patient"),
SUMIFS(AllPublicationData!$G:$G,AllPublicationData!$A:$A,'Publication Table'!$B187,AllPublicationData!$B:$B,'Publication Table'!N$7),
IF(AND($C$4="NHS Scotland",$C$5="Operations cancelled for clinical reasons"),
SUMIFS(AllPublicationData!$H:$H,AllPublicationData!$A:$A,'Publication Table'!$B187,AllPublicationData!$B:$B,'Publication Table'!N$7),
IF(AND($C$4="NHS Scotland",$C$5="Operations cancelled for non-clinical/capacity reasons"),
SUMIFS(AllPublicationData!$I:$I,AllPublicationData!$A:$A,'Publication Table'!$B187,AllPublicationData!$B:$B,'Publication Table'!N$7),
IF(AND($C$4="NHS Scotland",$C$5="Cancellations for other reasons"),
SUMIFS(AllPublicationData!$J:$J,AllPublicationData!$A:$A,'Publication Table'!$B187,AllPublicationData!$B:$B,'Publication Table'!N$7)))))))</f>
        <v>0</v>
      </c>
      <c r="O187" s="90">
        <f>IF($C$5="Total Operations",
SUMIFS(AllPublicationData!$E:$E,AllPublicationData!$A:$A,'Publication Table'!$B187,AllPublicationData!$B:$B,'Publication Table'!$C$4,AllPublicationData!$D:$D,'Publication Table'!O$7),
IF('Publication Table'!$C$5="All Cancelled Operations",
SUMIFS(AllPublicationData!$F:$F,AllPublicationData!$A:$A,'Publication Table'!$B187,AllPublicationData!$B:$B,'Publication Table'!$C$4,AllPublicationData!$D:$D,'Publication Table'!O$7),
IF('Publication Table'!$C$5="Operations cancelled by patient",
SUMIFS(AllPublicationData!$G:$G,AllPublicationData!$A:$A,'Publication Table'!$B187,AllPublicationData!$B:$B,'Publication Table'!$C$4,AllPublicationData!$D:$D,'Publication Table'!O$7),
IF('Publication Table'!$C$5="Operations cancelled for clinical reasons",
SUMIFS(AllPublicationData!$G:$G,AllPublicationData!$A:$A,'Publication Table'!$B187,AllPublicationData!$B:$B,'Publication Table'!$C$4,AllPublicationData!$D:$D,'Publication Table'!O$7),
IF('Publication Table'!$C$5="Operations cancelled for non-clinical/capacity reasons",
SUMIFS(AllPublicationData!$G:$G,AllPublicationData!$A:$A,'Publication Table'!$B187,AllPublicationData!$B:$B,'Publication Table'!$C$4,AllPublicationData!$D:$D,'Publication Table'!O$7),
IF('Publication Table'!$C$5="Cancellations for other reasons",
SUMIFS(AllPublicationData!$G:$G,AllPublicationData!$A:$A,'Publication Table'!$B187,AllPublicationData!$B:$B,'Publication Table'!$C$4,AllPublicationData!$D:$D,'Publication Table'!O$7)))))))+
IF(AND($C$4="NHS Scotland",$C$5="Total Operations"),
SUMIFS(AllPublicationData!$E:$E,AllPublicationData!$A:$A,'Publication Table'!$B187,AllPublicationData!$B:$B,'Publication Table'!O$7),
IF(AND($C$4="NHS Scotland",$C$5="All Cancelled Operations"),
SUMIFS(AllPublicationData!$F:$F,AllPublicationData!$A:$A,'Publication Table'!$B187,AllPublicationData!$B:$B,'Publication Table'!O$7),
IF(AND($C$4="NHS Scotland",$C$5="Operations cancelled by patient"),
SUMIFS(AllPublicationData!$G:$G,AllPublicationData!$A:$A,'Publication Table'!$B187,AllPublicationData!$B:$B,'Publication Table'!O$7),
IF(AND($C$4="NHS Scotland",$C$5="Operations cancelled for clinical reasons"),
SUMIFS(AllPublicationData!$H:$H,AllPublicationData!$A:$A,'Publication Table'!$B187,AllPublicationData!$B:$B,'Publication Table'!O$7),
IF(AND($C$4="NHS Scotland",$C$5="Operations cancelled for non-clinical/capacity reasons"),
SUMIFS(AllPublicationData!$I:$I,AllPublicationData!$A:$A,'Publication Table'!$B187,AllPublicationData!$B:$B,'Publication Table'!O$7),
IF(AND($C$4="NHS Scotland",$C$5="Cancellations for other reasons"),
SUMIFS(AllPublicationData!$J:$J,AllPublicationData!$A:$A,'Publication Table'!$B187,AllPublicationData!$B:$B,'Publication Table'!O$7)))))))</f>
        <v>0</v>
      </c>
      <c r="P187" s="90">
        <f>IF($C$5="Total Operations",
SUMIFS(AllPublicationData!$E:$E,AllPublicationData!$A:$A,'Publication Table'!$B187,AllPublicationData!$B:$B,'Publication Table'!$C$4,AllPublicationData!$D:$D,'Publication Table'!P$7),
IF('Publication Table'!$C$5="All Cancelled Operations",
SUMIFS(AllPublicationData!$F:$F,AllPublicationData!$A:$A,'Publication Table'!$B187,AllPublicationData!$B:$B,'Publication Table'!$C$4,AllPublicationData!$D:$D,'Publication Table'!P$7),
IF('Publication Table'!$C$5="Operations cancelled by patient",
SUMIFS(AllPublicationData!$G:$G,AllPublicationData!$A:$A,'Publication Table'!$B187,AllPublicationData!$B:$B,'Publication Table'!$C$4,AllPublicationData!$D:$D,'Publication Table'!P$7),
IF('Publication Table'!$C$5="Operations cancelled for clinical reasons",
SUMIFS(AllPublicationData!$G:$G,AllPublicationData!$A:$A,'Publication Table'!$B187,AllPublicationData!$B:$B,'Publication Table'!$C$4,AllPublicationData!$D:$D,'Publication Table'!P$7),
IF('Publication Table'!$C$5="Operations cancelled for non-clinical/capacity reasons",
SUMIFS(AllPublicationData!$G:$G,AllPublicationData!$A:$A,'Publication Table'!$B187,AllPublicationData!$B:$B,'Publication Table'!$C$4,AllPublicationData!$D:$D,'Publication Table'!P$7),
IF('Publication Table'!$C$5="Cancellations for other reasons",
SUMIFS(AllPublicationData!$G:$G,AllPublicationData!$A:$A,'Publication Table'!$B187,AllPublicationData!$B:$B,'Publication Table'!$C$4,AllPublicationData!$D:$D,'Publication Table'!P$7)))))))+
IF(AND($C$4="NHS Scotland",$C$5="Total Operations"),
SUMIFS(AllPublicationData!$E:$E,AllPublicationData!$A:$A,'Publication Table'!$B187,AllPublicationData!$B:$B,'Publication Table'!P$7),
IF(AND($C$4="NHS Scotland",$C$5="All Cancelled Operations"),
SUMIFS(AllPublicationData!$F:$F,AllPublicationData!$A:$A,'Publication Table'!$B187,AllPublicationData!$B:$B,'Publication Table'!P$7),
IF(AND($C$4="NHS Scotland",$C$5="Operations cancelled by patient"),
SUMIFS(AllPublicationData!$G:$G,AllPublicationData!$A:$A,'Publication Table'!$B187,AllPublicationData!$B:$B,'Publication Table'!P$7),
IF(AND($C$4="NHS Scotland",$C$5="Operations cancelled for clinical reasons"),
SUMIFS(AllPublicationData!$H:$H,AllPublicationData!$A:$A,'Publication Table'!$B187,AllPublicationData!$B:$B,'Publication Table'!P$7),
IF(AND($C$4="NHS Scotland",$C$5="Operations cancelled for non-clinical/capacity reasons"),
SUMIFS(AllPublicationData!$I:$I,AllPublicationData!$A:$A,'Publication Table'!$B187,AllPublicationData!$B:$B,'Publication Table'!P$7),
IF(AND($C$4="NHS Scotland",$C$5="Cancellations for other reasons"),
SUMIFS(AllPublicationData!$J:$J,AllPublicationData!$A:$A,'Publication Table'!$B187,AllPublicationData!$B:$B,'Publication Table'!P$7)))))))</f>
        <v>0</v>
      </c>
      <c r="Q187" s="90">
        <f>IF($C$5="Total Operations",
SUMIFS(AllPublicationData!$E:$E,AllPublicationData!$A:$A,'Publication Table'!$B187,AllPublicationData!$B:$B,'Publication Table'!$C$4,AllPublicationData!$D:$D,'Publication Table'!Q$7),
IF('Publication Table'!$C$5="All Cancelled Operations",
SUMIFS(AllPublicationData!$F:$F,AllPublicationData!$A:$A,'Publication Table'!$B187,AllPublicationData!$B:$B,'Publication Table'!$C$4,AllPublicationData!$D:$D,'Publication Table'!Q$7),
IF('Publication Table'!$C$5="Operations cancelled by patient",
SUMIFS(AllPublicationData!$G:$G,AllPublicationData!$A:$A,'Publication Table'!$B187,AllPublicationData!$B:$B,'Publication Table'!$C$4,AllPublicationData!$D:$D,'Publication Table'!Q$7),
IF('Publication Table'!$C$5="Operations cancelled for clinical reasons",
SUMIFS(AllPublicationData!$G:$G,AllPublicationData!$A:$A,'Publication Table'!$B187,AllPublicationData!$B:$B,'Publication Table'!$C$4,AllPublicationData!$D:$D,'Publication Table'!Q$7),
IF('Publication Table'!$C$5="Operations cancelled for non-clinical/capacity reasons",
SUMIFS(AllPublicationData!$G:$G,AllPublicationData!$A:$A,'Publication Table'!$B187,AllPublicationData!$B:$B,'Publication Table'!$C$4,AllPublicationData!$D:$D,'Publication Table'!Q$7),
IF('Publication Table'!$C$5="Cancellations for other reasons",
SUMIFS(AllPublicationData!$G:$G,AllPublicationData!$A:$A,'Publication Table'!$B187,AllPublicationData!$B:$B,'Publication Table'!$C$4,AllPublicationData!$D:$D,'Publication Table'!Q$7)))))))+
IF(AND($C$4="NHS Scotland",$C$5="Total Operations"),
SUMIFS(AllPublicationData!$E:$E,AllPublicationData!$A:$A,'Publication Table'!$B187,AllPublicationData!$B:$B,'Publication Table'!Q$7),
IF(AND($C$4="NHS Scotland",$C$5="All Cancelled Operations"),
SUMIFS(AllPublicationData!$F:$F,AllPublicationData!$A:$A,'Publication Table'!$B187,AllPublicationData!$B:$B,'Publication Table'!Q$7),
IF(AND($C$4="NHS Scotland",$C$5="Operations cancelled by patient"),
SUMIFS(AllPublicationData!$G:$G,AllPublicationData!$A:$A,'Publication Table'!$B187,AllPublicationData!$B:$B,'Publication Table'!Q$7),
IF(AND($C$4="NHS Scotland",$C$5="Operations cancelled for clinical reasons"),
SUMIFS(AllPublicationData!$H:$H,AllPublicationData!$A:$A,'Publication Table'!$B187,AllPublicationData!$B:$B,'Publication Table'!Q$7),
IF(AND($C$4="NHS Scotland",$C$5="Operations cancelled for non-clinical/capacity reasons"),
SUMIFS(AllPublicationData!$I:$I,AllPublicationData!$A:$A,'Publication Table'!$B187,AllPublicationData!$B:$B,'Publication Table'!Q$7),
IF(AND($C$4="NHS Scotland",$C$5="Cancellations for other reasons"),
SUMIFS(AllPublicationData!$J:$J,AllPublicationData!$A:$A,'Publication Table'!$B187,AllPublicationData!$B:$B,'Publication Table'!Q$7)))))))</f>
        <v>0</v>
      </c>
      <c r="R187" s="90">
        <f>IF($C$5="Total Operations",
SUMIFS(AllPublicationData!$E:$E,AllPublicationData!$A:$A,'Publication Table'!$B187,AllPublicationData!$B:$B,'Publication Table'!$C$4,AllPublicationData!$D:$D,'Publication Table'!R$7),
IF('Publication Table'!$C$5="All Cancelled Operations",
SUMIFS(AllPublicationData!$F:$F,AllPublicationData!$A:$A,'Publication Table'!$B187,AllPublicationData!$B:$B,'Publication Table'!$C$4,AllPublicationData!$D:$D,'Publication Table'!R$7),
IF('Publication Table'!$C$5="Operations cancelled by patient",
SUMIFS(AllPublicationData!$G:$G,AllPublicationData!$A:$A,'Publication Table'!$B187,AllPublicationData!$B:$B,'Publication Table'!$C$4,AllPublicationData!$D:$D,'Publication Table'!R$7),
IF('Publication Table'!$C$5="Operations cancelled for clinical reasons",
SUMIFS(AllPublicationData!$G:$G,AllPublicationData!$A:$A,'Publication Table'!$B187,AllPublicationData!$B:$B,'Publication Table'!$C$4,AllPublicationData!$D:$D,'Publication Table'!R$7),
IF('Publication Table'!$C$5="Operations cancelled for non-clinical/capacity reasons",
SUMIFS(AllPublicationData!$G:$G,AllPublicationData!$A:$A,'Publication Table'!$B187,AllPublicationData!$B:$B,'Publication Table'!$C$4,AllPublicationData!$D:$D,'Publication Table'!R$7),
IF('Publication Table'!$C$5="Cancellations for other reasons",
SUMIFS(AllPublicationData!$G:$G,AllPublicationData!$A:$A,'Publication Table'!$B187,AllPublicationData!$B:$B,'Publication Table'!$C$4,AllPublicationData!$D:$D,'Publication Table'!R$7)))))))+
IF(AND($C$4="NHS Scotland",$C$5="Total Operations"),
SUMIFS(AllPublicationData!$E:$E,AllPublicationData!$A:$A,'Publication Table'!$B187,AllPublicationData!$B:$B,'Publication Table'!R$7),
IF(AND($C$4="NHS Scotland",$C$5="All Cancelled Operations"),
SUMIFS(AllPublicationData!$F:$F,AllPublicationData!$A:$A,'Publication Table'!$B187,AllPublicationData!$B:$B,'Publication Table'!R$7),
IF(AND($C$4="NHS Scotland",$C$5="Operations cancelled by patient"),
SUMIFS(AllPublicationData!$G:$G,AllPublicationData!$A:$A,'Publication Table'!$B187,AllPublicationData!$B:$B,'Publication Table'!R$7),
IF(AND($C$4="NHS Scotland",$C$5="Operations cancelled for clinical reasons"),
SUMIFS(AllPublicationData!$H:$H,AllPublicationData!$A:$A,'Publication Table'!$B187,AllPublicationData!$B:$B,'Publication Table'!R$7),
IF(AND($C$4="NHS Scotland",$C$5="Operations cancelled for non-clinical/capacity reasons"),
SUMIFS(AllPublicationData!$I:$I,AllPublicationData!$A:$A,'Publication Table'!$B187,AllPublicationData!$B:$B,'Publication Table'!R$7),
IF(AND($C$4="NHS Scotland",$C$5="Cancellations for other reasons"),
SUMIFS(AllPublicationData!$J:$J,AllPublicationData!$A:$A,'Publication Table'!$B187,AllPublicationData!$B:$B,'Publication Table'!R$7)))))))</f>
        <v>0</v>
      </c>
    </row>
    <row r="188" spans="3:18" x14ac:dyDescent="0.35">
      <c r="C188" s="81">
        <f>IF($C$5="Total Operations",
SUMIFS(AllPublicationData!$E:$E,AllPublicationData!$A:$A,'Publication Table'!$B188,AllPublicationData!$B:$B,'Publication Table'!$C$4),
IF('Publication Table'!$C$5="All Cancelled Operations",
SUMIFS(AllPublicationData!$F:$F,AllPublicationData!$A:$A,'Publication Table'!$B188,AllPublicationData!$B:$B,'Publication Table'!$C$4),
IF('Publication Table'!$C$5="Operations cancelled by patient",
SUMIFS(AllPublicationData!$G:$G,AllPublicationData!$A:$A,'Publication Table'!$B188,AllPublicationData!$B:$B,'Publication Table'!$C$4),
IF('Publication Table'!$C$5="Operations cancelled for clinical reasons",
SUMIFS(AllPublicationData!$H:$H,AllPublicationData!$A:$A,'Publication Table'!$B188,AllPublicationData!$B:$B,'Publication Table'!$C$4),
IF('Publication Table'!$C$5="Operations cancelled for non-clinical/capacity reasons",
SUMIFS(AllPublicationData!$I:$I,AllPublicationData!$A:$A,'Publication Table'!$B188,AllPublicationData!$B:$B,'Publication Table'!$C$4),
IF('Publication Table'!$C$5="Cancellations for other reasons",
SUMIFS(AllPublicationData!$J:$J,AllPublicationData!$A:$A,'Publication Table'!$B188,AllPublicationData!$B:$B,'Publication Table'!$C$4)))))))+
IF(AND($C$4="NHS Scotland",$C$5="Total Operations"),
SUMIFS(AllPublicationData!$E:$E,AllPublicationData!$A:$A,'Publication Table'!$B188),
IF(AND($C$4="NHS Scotland",$C$5="All Cancelled Operations"),
SUMIFS(AllPublicationData!$F:$F,AllPublicationData!$A:$A,'Publication Table'!$B188),
IF(AND($C$4="NHS Scotland",$C$5="Operations cancelled by patient"),
SUMIFS(AllPublicationData!$G:$G,AllPublicationData!$A:$A,'Publication Table'!$B188),
IF(AND($C$4="NHS Scotland",$C$5="Operations cancelled for clinical reasons"),
SUMIFS(AllPublicationData!$H:$H,AllPublicationData!$A:$A,'Publication Table'!$B188),
IF(AND($C$4="NHS Scotland",$C$5="Operations cancelled for non-clinical/capacity reasons"),
SUMIFS(AllPublicationData!$I:$I,AllPublicationData!$A:$A,'Publication Table'!$B188),
IF(AND($C$4="NHS Scotland",$C$5="Cancellations for other reasons"),
SUMIFS(AllPublicationData!$J:$J,AllPublicationData!$A:$A,'Publication Table'!$B188)))))))</f>
        <v>0</v>
      </c>
      <c r="D188" s="90">
        <f>IF($C$5="Total Operations",
SUMIFS(AllPublicationData!$E:$E,AllPublicationData!$A:$A,'Publication Table'!$B188,AllPublicationData!$B:$B,'Publication Table'!$C$4,AllPublicationData!$D:$D,'Publication Table'!D$7),
IF('Publication Table'!$C$5="All Cancelled Operations",
SUMIFS(AllPublicationData!$F:$F,AllPublicationData!$A:$A,'Publication Table'!$B188,AllPublicationData!$B:$B,'Publication Table'!$C$4,AllPublicationData!$D:$D,'Publication Table'!D$7),
IF('Publication Table'!$C$5="Operations cancelled by patient",
SUMIFS(AllPublicationData!$G:$G,AllPublicationData!$A:$A,'Publication Table'!$B188,AllPublicationData!$B:$B,'Publication Table'!$C$4,AllPublicationData!$D:$D,'Publication Table'!D$7),
IF('Publication Table'!$C$5="Operations cancelled for clinical reasons",
SUMIFS(AllPublicationData!$H:$H,AllPublicationData!$A:$A,'Publication Table'!$B188,AllPublicationData!$B:$B,'Publication Table'!$C$4,AllPublicationData!$D:$D,'Publication Table'!D$7),
IF('Publication Table'!$C$5="Operations cancelled for non-clinical/capacity reasons",
SUMIFS(AllPublicationData!$I:$I,AllPublicationData!$A:$A,'Publication Table'!$B188,AllPublicationData!$B:$B,'Publication Table'!$C$4,AllPublicationData!$D:$D,'Publication Table'!D$7),
IF('Publication Table'!$C$5="Cancellations for other reasons",
SUMIFS(AllPublicationData!$J:$J,AllPublicationData!$A:$A,'Publication Table'!$B188,AllPublicationData!$B:$B,'Publication Table'!$C$4,AllPublicationData!$D:$D,'Publication Table'!D$7)))))))+
IF(AND($C$4="NHS Scotland",$C$5="Total Operations"),
SUMIFS(AllPublicationData!$E:$E,AllPublicationData!$A:$A,'Publication Table'!$B188,AllPublicationData!$B:$B,'Publication Table'!D$7),
IF(AND($C$4="NHS Scotland",$C$5="All Cancelled Operations"),
SUMIFS(AllPublicationData!$F:$F,AllPublicationData!$A:$A,'Publication Table'!$B188,AllPublicationData!$B:$B,'Publication Table'!D$7),
IF(AND($C$4="NHS Scotland",$C$5="Operations cancelled by patient"),
SUMIFS(AllPublicationData!$G:$G,AllPublicationData!$A:$A,'Publication Table'!$B188,AllPublicationData!$B:$B,'Publication Table'!D$7),
IF(AND($C$4="NHS Scotland",$C$5="Operations cancelled for clinical reasons"),
SUMIFS(AllPublicationData!$H:$H,AllPublicationData!$A:$A,'Publication Table'!$B188,AllPublicationData!$B:$B,'Publication Table'!D$7),
IF(AND($C$4="NHS Scotland",$C$5="Operations cancelled for non-clinical/capacity reasons"),
SUMIFS(AllPublicationData!$I:$I,AllPublicationData!$A:$A,'Publication Table'!$B188,AllPublicationData!$B:$B,'Publication Table'!D$7),
IF(AND($C$4="NHS Scotland",$C$5="Cancellations for other reasons"),
SUMIFS(AllPublicationData!$J:$J,AllPublicationData!$A:$A,'Publication Table'!$B188,AllPublicationData!$B:$B,'Publication Table'!D$7)))))))</f>
        <v>0</v>
      </c>
      <c r="E188" s="90">
        <f>IF($C$5="Total Operations",
SUMIFS(AllPublicationData!$E:$E,AllPublicationData!$A:$A,'Publication Table'!$B188,AllPublicationData!$B:$B,'Publication Table'!$C$4,AllPublicationData!$D:$D,'Publication Table'!E$7),
IF('Publication Table'!$C$5="All Cancelled Operations",
SUMIFS(AllPublicationData!$F:$F,AllPublicationData!$A:$A,'Publication Table'!$B188,AllPublicationData!$B:$B,'Publication Table'!$C$4,AllPublicationData!$D:$D,'Publication Table'!E$7),
IF('Publication Table'!$C$5="Operations cancelled by patient",
SUMIFS(AllPublicationData!$G:$G,AllPublicationData!$A:$A,'Publication Table'!$B188,AllPublicationData!$B:$B,'Publication Table'!$C$4,AllPublicationData!$D:$D,'Publication Table'!E$7),
IF('Publication Table'!$C$5="Operations cancelled for clinical reasons",
SUMIFS(AllPublicationData!$H:$H,AllPublicationData!$A:$A,'Publication Table'!$B188,AllPublicationData!$B:$B,'Publication Table'!$C$4,AllPublicationData!$D:$D,'Publication Table'!E$7),
IF('Publication Table'!$C$5="Operations cancelled for non-clinical/capacity reasons",
SUMIFS(AllPublicationData!$I:$I,AllPublicationData!$A:$A,'Publication Table'!$B188,AllPublicationData!$B:$B,'Publication Table'!$C$4,AllPublicationData!$D:$D,'Publication Table'!E$7),
IF('Publication Table'!$C$5="Cancellations for other reasons",
SUMIFS(AllPublicationData!$J:$J,AllPublicationData!$A:$A,'Publication Table'!$B188,AllPublicationData!$B:$B,'Publication Table'!$C$4,AllPublicationData!$D:$D,'Publication Table'!E$7)))))))+
IF(AND($C$4="NHS Scotland",$C$5="Total Operations"),
SUMIFS(AllPublicationData!$E:$E,AllPublicationData!$A:$A,'Publication Table'!$B188,AllPublicationData!$B:$B,'Publication Table'!E$7),
IF(AND($C$4="NHS Scotland",$C$5="All Cancelled Operations"),
SUMIFS(AllPublicationData!$F:$F,AllPublicationData!$A:$A,'Publication Table'!$B188,AllPublicationData!$B:$B,'Publication Table'!E$7),
IF(AND($C$4="NHS Scotland",$C$5="Operations cancelled by patient"),
SUMIFS(AllPublicationData!$G:$G,AllPublicationData!$A:$A,'Publication Table'!$B188,AllPublicationData!$B:$B,'Publication Table'!E$7),
IF(AND($C$4="NHS Scotland",$C$5="Operations cancelled for clinical reasons"),
SUMIFS(AllPublicationData!$H:$H,AllPublicationData!$A:$A,'Publication Table'!$B188,AllPublicationData!$B:$B,'Publication Table'!E$7),
IF(AND($C$4="NHS Scotland",$C$5="Operations cancelled for non-clinical/capacity reasons"),
SUMIFS(AllPublicationData!$I:$I,AllPublicationData!$A:$A,'Publication Table'!$B188,AllPublicationData!$B:$B,'Publication Table'!E$7),
IF(AND($C$4="NHS Scotland",$C$5="Cancellations for other reasons"),
SUMIFS(AllPublicationData!$J:$J,AllPublicationData!$A:$A,'Publication Table'!$B188,AllPublicationData!$B:$B,'Publication Table'!E$7)))))))</f>
        <v>0</v>
      </c>
      <c r="F188" s="90">
        <f>IF($C$5="Total Operations",
SUMIFS(AllPublicationData!$E:$E,AllPublicationData!$A:$A,'Publication Table'!$B188,AllPublicationData!$B:$B,'Publication Table'!$C$4,AllPublicationData!$D:$D,'Publication Table'!F$7),
IF('Publication Table'!$C$5="All Cancelled Operations",
SUMIFS(AllPublicationData!$F:$F,AllPublicationData!$A:$A,'Publication Table'!$B188,AllPublicationData!$B:$B,'Publication Table'!$C$4,AllPublicationData!$D:$D,'Publication Table'!F$7),
IF('Publication Table'!$C$5="Operations cancelled by patient",
SUMIFS(AllPublicationData!$G:$G,AllPublicationData!$A:$A,'Publication Table'!$B188,AllPublicationData!$B:$B,'Publication Table'!$C$4,AllPublicationData!$D:$D,'Publication Table'!F$7),
IF('Publication Table'!$C$5="Operations cancelled for clinical reasons",
SUMIFS(AllPublicationData!$H:$H,AllPublicationData!$A:$A,'Publication Table'!$B188,AllPublicationData!$B:$B,'Publication Table'!$C$4,AllPublicationData!$D:$D,'Publication Table'!F$7),
IF('Publication Table'!$C$5="Operations cancelled for non-clinical/capacity reasons",
SUMIFS(AllPublicationData!$I:$I,AllPublicationData!$A:$A,'Publication Table'!$B188,AllPublicationData!$B:$B,'Publication Table'!$C$4,AllPublicationData!$D:$D,'Publication Table'!F$7),
IF('Publication Table'!$C$5="Cancellations for other reasons",
SUMIFS(AllPublicationData!$J:$J,AllPublicationData!$A:$A,'Publication Table'!$B188,AllPublicationData!$B:$B,'Publication Table'!$C$4,AllPublicationData!$D:$D,'Publication Table'!F$7)))))))+
IF(AND($C$4="NHS Scotland",$C$5="Total Operations"),
SUMIFS(AllPublicationData!$E:$E,AllPublicationData!$A:$A,'Publication Table'!$B188,AllPublicationData!$B:$B,'Publication Table'!F$7),
IF(AND($C$4="NHS Scotland",$C$5="All Cancelled Operations"),
SUMIFS(AllPublicationData!$F:$F,AllPublicationData!$A:$A,'Publication Table'!$B188,AllPublicationData!$B:$B,'Publication Table'!F$7),
IF(AND($C$4="NHS Scotland",$C$5="Operations cancelled by patient"),
SUMIFS(AllPublicationData!$G:$G,AllPublicationData!$A:$A,'Publication Table'!$B188,AllPublicationData!$B:$B,'Publication Table'!F$7),
IF(AND($C$4="NHS Scotland",$C$5="Operations cancelled for clinical reasons"),
SUMIFS(AllPublicationData!$H:$H,AllPublicationData!$A:$A,'Publication Table'!$B188,AllPublicationData!$B:$B,'Publication Table'!F$7),
IF(AND($C$4="NHS Scotland",$C$5="Operations cancelled for non-clinical/capacity reasons"),
SUMIFS(AllPublicationData!$I:$I,AllPublicationData!$A:$A,'Publication Table'!$B188,AllPublicationData!$B:$B,'Publication Table'!F$7),
IF(AND($C$4="NHS Scotland",$C$5="Cancellations for other reasons"),
SUMIFS(AllPublicationData!$J:$J,AllPublicationData!$A:$A,'Publication Table'!$B188,AllPublicationData!$B:$B,'Publication Table'!F$7)))))))</f>
        <v>0</v>
      </c>
      <c r="G188" s="90">
        <f>IF($C$5="Total Operations",
SUMIFS(AllPublicationData!$E:$E,AllPublicationData!$A:$A,'Publication Table'!$B188,AllPublicationData!$B:$B,'Publication Table'!$C$4,AllPublicationData!$D:$D,'Publication Table'!G$7),
IF('Publication Table'!$C$5="All Cancelled Operations",
SUMIFS(AllPublicationData!$F:$F,AllPublicationData!$A:$A,'Publication Table'!$B188,AllPublicationData!$B:$B,'Publication Table'!$C$4,AllPublicationData!$D:$D,'Publication Table'!G$7),
IF('Publication Table'!$C$5="Operations cancelled by patient",
SUMIFS(AllPublicationData!$G:$G,AllPublicationData!$A:$A,'Publication Table'!$B188,AllPublicationData!$B:$B,'Publication Table'!$C$4,AllPublicationData!$D:$D,'Publication Table'!G$7),
IF('Publication Table'!$C$5="Operations cancelled for clinical reasons",
SUMIFS(AllPublicationData!$H:$H,AllPublicationData!$A:$A,'Publication Table'!$B188,AllPublicationData!$B:$B,'Publication Table'!$C$4,AllPublicationData!$D:$D,'Publication Table'!G$7),
IF('Publication Table'!$C$5="Operations cancelled for non-clinical/capacity reasons",
SUMIFS(AllPublicationData!$I:$I,AllPublicationData!$A:$A,'Publication Table'!$B188,AllPublicationData!$B:$B,'Publication Table'!$C$4,AllPublicationData!$D:$D,'Publication Table'!G$7),
IF('Publication Table'!$C$5="Cancellations for other reasons",
SUMIFS(AllPublicationData!$J:$J,AllPublicationData!$A:$A,'Publication Table'!$B188,AllPublicationData!$B:$B,'Publication Table'!$C$4,AllPublicationData!$D:$D,'Publication Table'!G$7)))))))+
IF(AND($C$4="NHS Scotland",$C$5="Total Operations"),
SUMIFS(AllPublicationData!$E:$E,AllPublicationData!$A:$A,'Publication Table'!$B188,AllPublicationData!$B:$B,'Publication Table'!G$7),
IF(AND($C$4="NHS Scotland",$C$5="All Cancelled Operations"),
SUMIFS(AllPublicationData!$F:$F,AllPublicationData!$A:$A,'Publication Table'!$B188,AllPublicationData!$B:$B,'Publication Table'!G$7),
IF(AND($C$4="NHS Scotland",$C$5="Operations cancelled by patient"),
SUMIFS(AllPublicationData!$G:$G,AllPublicationData!$A:$A,'Publication Table'!$B188,AllPublicationData!$B:$B,'Publication Table'!G$7),
IF(AND($C$4="NHS Scotland",$C$5="Operations cancelled for clinical reasons"),
SUMIFS(AllPublicationData!$H:$H,AllPublicationData!$A:$A,'Publication Table'!$B188,AllPublicationData!$B:$B,'Publication Table'!G$7),
IF(AND($C$4="NHS Scotland",$C$5="Operations cancelled for non-clinical/capacity reasons"),
SUMIFS(AllPublicationData!$I:$I,AllPublicationData!$A:$A,'Publication Table'!$B188,AllPublicationData!$B:$B,'Publication Table'!G$7),
IF(AND($C$4="NHS Scotland",$C$5="Cancellations for other reasons"),
SUMIFS(AllPublicationData!$J:$J,AllPublicationData!$A:$A,'Publication Table'!$B188,AllPublicationData!$B:$B,'Publication Table'!G$7)))))))</f>
        <v>0</v>
      </c>
      <c r="H188" s="90">
        <f>IF($C$5="Total Operations",
SUMIFS(AllPublicationData!$E:$E,AllPublicationData!$A:$A,'Publication Table'!$B188,AllPublicationData!$B:$B,'Publication Table'!$C$4,AllPublicationData!$D:$D,'Publication Table'!H$7),
IF('Publication Table'!$C$5="All Cancelled Operations",
SUMIFS(AllPublicationData!$F:$F,AllPublicationData!$A:$A,'Publication Table'!$B188,AllPublicationData!$B:$B,'Publication Table'!$C$4,AllPublicationData!$D:$D,'Publication Table'!H$7),
IF('Publication Table'!$C$5="Operations cancelled by patient",
SUMIFS(AllPublicationData!$G:$G,AllPublicationData!$A:$A,'Publication Table'!$B188,AllPublicationData!$B:$B,'Publication Table'!$C$4,AllPublicationData!$D:$D,'Publication Table'!H$7),
IF('Publication Table'!$C$5="Operations cancelled for clinical reasons",
SUMIFS(AllPublicationData!$H:$H,AllPublicationData!$A:$A,'Publication Table'!$B188,AllPublicationData!$B:$B,'Publication Table'!$C$4,AllPublicationData!$D:$D,'Publication Table'!H$7),
IF('Publication Table'!$C$5="Operations cancelled for non-clinical/capacity reasons",
SUMIFS(AllPublicationData!$I:$I,AllPublicationData!$A:$A,'Publication Table'!$B188,AllPublicationData!$B:$B,'Publication Table'!$C$4,AllPublicationData!$D:$D,'Publication Table'!H$7),
IF('Publication Table'!$C$5="Cancellations for other reasons",
SUMIFS(AllPublicationData!$J:$J,AllPublicationData!$A:$A,'Publication Table'!$B188,AllPublicationData!$B:$B,'Publication Table'!$C$4,AllPublicationData!$D:$D,'Publication Table'!H$7)))))))+
IF(AND($C$4="NHS Scotland",$C$5="Total Operations"),
SUMIFS(AllPublicationData!$E:$E,AllPublicationData!$A:$A,'Publication Table'!$B188,AllPublicationData!$B:$B,'Publication Table'!H$7),
IF(AND($C$4="NHS Scotland",$C$5="All Cancelled Operations"),
SUMIFS(AllPublicationData!$F:$F,AllPublicationData!$A:$A,'Publication Table'!$B188,AllPublicationData!$B:$B,'Publication Table'!H$7),
IF(AND($C$4="NHS Scotland",$C$5="Operations cancelled by patient"),
SUMIFS(AllPublicationData!$G:$G,AllPublicationData!$A:$A,'Publication Table'!$B188,AllPublicationData!$B:$B,'Publication Table'!H$7),
IF(AND($C$4="NHS Scotland",$C$5="Operations cancelled for clinical reasons"),
SUMIFS(AllPublicationData!$H:$H,AllPublicationData!$A:$A,'Publication Table'!$B188,AllPublicationData!$B:$B,'Publication Table'!H$7),
IF(AND($C$4="NHS Scotland",$C$5="Operations cancelled for non-clinical/capacity reasons"),
SUMIFS(AllPublicationData!$I:$I,AllPublicationData!$A:$A,'Publication Table'!$B188,AllPublicationData!$B:$B,'Publication Table'!H$7),
IF(AND($C$4="NHS Scotland",$C$5="Cancellations for other reasons"),
SUMIFS(AllPublicationData!$J:$J,AllPublicationData!$A:$A,'Publication Table'!$B188,AllPublicationData!$B:$B,'Publication Table'!H$7)))))))</f>
        <v>0</v>
      </c>
      <c r="I188" s="90">
        <f>IF($C$5="Total Operations",
SUMIFS(AllPublicationData!$E:$E,AllPublicationData!$A:$A,'Publication Table'!$B188,AllPublicationData!$B:$B,'Publication Table'!$C$4,AllPublicationData!$D:$D,'Publication Table'!I$7),
IF('Publication Table'!$C$5="All Cancelled Operations",
SUMIFS(AllPublicationData!$F:$F,AllPublicationData!$A:$A,'Publication Table'!$B188,AllPublicationData!$B:$B,'Publication Table'!$C$4,AllPublicationData!$D:$D,'Publication Table'!I$7),
IF('Publication Table'!$C$5="Operations cancelled by patient",
SUMIFS(AllPublicationData!$G:$G,AllPublicationData!$A:$A,'Publication Table'!$B188,AllPublicationData!$B:$B,'Publication Table'!$C$4,AllPublicationData!$D:$D,'Publication Table'!I$7),
IF('Publication Table'!$C$5="Operations cancelled for clinical reasons",
SUMIFS(AllPublicationData!$H:$H,AllPublicationData!$A:$A,'Publication Table'!$B188,AllPublicationData!$B:$B,'Publication Table'!$C$4,AllPublicationData!$D:$D,'Publication Table'!I$7),
IF('Publication Table'!$C$5="Operations cancelled for non-clinical/capacity reasons",
SUMIFS(AllPublicationData!$I:$I,AllPublicationData!$A:$A,'Publication Table'!$B188,AllPublicationData!$B:$B,'Publication Table'!$C$4,AllPublicationData!$D:$D,'Publication Table'!I$7),
IF('Publication Table'!$C$5="Cancellations for other reasons",
SUMIFS(AllPublicationData!$J:$J,AllPublicationData!$A:$A,'Publication Table'!$B188,AllPublicationData!$B:$B,'Publication Table'!$C$4,AllPublicationData!$D:$D,'Publication Table'!I$7)))))))+
IF(AND($C$4="NHS Scotland",$C$5="Total Operations"),
SUMIFS(AllPublicationData!$E:$E,AllPublicationData!$A:$A,'Publication Table'!$B188,AllPublicationData!$B:$B,'Publication Table'!I$7),
IF(AND($C$4="NHS Scotland",$C$5="All Cancelled Operations"),
SUMIFS(AllPublicationData!$F:$F,AllPublicationData!$A:$A,'Publication Table'!$B188,AllPublicationData!$B:$B,'Publication Table'!I$7),
IF(AND($C$4="NHS Scotland",$C$5="Operations cancelled by patient"),
SUMIFS(AllPublicationData!$G:$G,AllPublicationData!$A:$A,'Publication Table'!$B188,AllPublicationData!$B:$B,'Publication Table'!I$7),
IF(AND($C$4="NHS Scotland",$C$5="Operations cancelled for clinical reasons"),
SUMIFS(AllPublicationData!$H:$H,AllPublicationData!$A:$A,'Publication Table'!$B188,AllPublicationData!$B:$B,'Publication Table'!I$7),
IF(AND($C$4="NHS Scotland",$C$5="Operations cancelled for non-clinical/capacity reasons"),
SUMIFS(AllPublicationData!$I:$I,AllPublicationData!$A:$A,'Publication Table'!$B188,AllPublicationData!$B:$B,'Publication Table'!I$7),
IF(AND($C$4="NHS Scotland",$C$5="Cancellations for other reasons"),
SUMIFS(AllPublicationData!$J:$J,AllPublicationData!$A:$A,'Publication Table'!$B188,AllPublicationData!$B:$B,'Publication Table'!I$7)))))))</f>
        <v>0</v>
      </c>
      <c r="J188" s="90">
        <f>IF($C$5="Total Operations",
SUMIFS(AllPublicationData!$E:$E,AllPublicationData!$A:$A,'Publication Table'!$B188,AllPublicationData!$B:$B,'Publication Table'!$C$4,AllPublicationData!$D:$D,'Publication Table'!J$7),
IF('Publication Table'!$C$5="All Cancelled Operations",
SUMIFS(AllPublicationData!$F:$F,AllPublicationData!$A:$A,'Publication Table'!$B188,AllPublicationData!$B:$B,'Publication Table'!$C$4,AllPublicationData!$D:$D,'Publication Table'!J$7),
IF('Publication Table'!$C$5="Operations cancelled by patient",
SUMIFS(AllPublicationData!$G:$G,AllPublicationData!$A:$A,'Publication Table'!$B188,AllPublicationData!$B:$B,'Publication Table'!$C$4,AllPublicationData!$D:$D,'Publication Table'!J$7),
IF('Publication Table'!$C$5="Operations cancelled for clinical reasons",
SUMIFS(AllPublicationData!$H:$H,AllPublicationData!$A:$A,'Publication Table'!$B188,AllPublicationData!$B:$B,'Publication Table'!$C$4,AllPublicationData!$D:$D,'Publication Table'!J$7),
IF('Publication Table'!$C$5="Operations cancelled for non-clinical/capacity reasons",
SUMIFS(AllPublicationData!$I:$I,AllPublicationData!$A:$A,'Publication Table'!$B188,AllPublicationData!$B:$B,'Publication Table'!$C$4,AllPublicationData!$D:$D,'Publication Table'!J$7),
IF('Publication Table'!$C$5="Cancellations for other reasons",
SUMIFS(AllPublicationData!$J:$J,AllPublicationData!$A:$A,'Publication Table'!$B188,AllPublicationData!$B:$B,'Publication Table'!$C$4,AllPublicationData!$D:$D,'Publication Table'!J$7)))))))+
IF(AND($C$4="NHS Scotland",$C$5="Total Operations"),
SUMIFS(AllPublicationData!$E:$E,AllPublicationData!$A:$A,'Publication Table'!$B188,AllPublicationData!$B:$B,'Publication Table'!J$7),
IF(AND($C$4="NHS Scotland",$C$5="All Cancelled Operations"),
SUMIFS(AllPublicationData!$F:$F,AllPublicationData!$A:$A,'Publication Table'!$B188,AllPublicationData!$B:$B,'Publication Table'!J$7),
IF(AND($C$4="NHS Scotland",$C$5="Operations cancelled by patient"),
SUMIFS(AllPublicationData!$G:$G,AllPublicationData!$A:$A,'Publication Table'!$B188,AllPublicationData!$B:$B,'Publication Table'!J$7),
IF(AND($C$4="NHS Scotland",$C$5="Operations cancelled for clinical reasons"),
SUMIFS(AllPublicationData!$H:$H,AllPublicationData!$A:$A,'Publication Table'!$B188,AllPublicationData!$B:$B,'Publication Table'!J$7),
IF(AND($C$4="NHS Scotland",$C$5="Operations cancelled for non-clinical/capacity reasons"),
SUMIFS(AllPublicationData!$I:$I,AllPublicationData!$A:$A,'Publication Table'!$B188,AllPublicationData!$B:$B,'Publication Table'!J$7),
IF(AND($C$4="NHS Scotland",$C$5="Cancellations for other reasons"),
SUMIFS(AllPublicationData!$J:$J,AllPublicationData!$A:$A,'Publication Table'!$B188,AllPublicationData!$B:$B,'Publication Table'!J$7)))))))</f>
        <v>0</v>
      </c>
      <c r="K188" s="90">
        <f>IF($C$5="Total Operations",
SUMIFS(AllPublicationData!$E:$E,AllPublicationData!$A:$A,'Publication Table'!$B188,AllPublicationData!$B:$B,'Publication Table'!$C$4,AllPublicationData!$D:$D,'Publication Table'!K$7),
IF('Publication Table'!$C$5="All Cancelled Operations",
SUMIFS(AllPublicationData!$F:$F,AllPublicationData!$A:$A,'Publication Table'!$B188,AllPublicationData!$B:$B,'Publication Table'!$C$4,AllPublicationData!$D:$D,'Publication Table'!K$7),
IF('Publication Table'!$C$5="Operations cancelled by patient",
SUMIFS(AllPublicationData!$G:$G,AllPublicationData!$A:$A,'Publication Table'!$B188,AllPublicationData!$B:$B,'Publication Table'!$C$4,AllPublicationData!$D:$D,'Publication Table'!K$7),
IF('Publication Table'!$C$5="Operations cancelled for clinical reasons",
SUMIFS(AllPublicationData!$H:$H,AllPublicationData!$A:$A,'Publication Table'!$B188,AllPublicationData!$B:$B,'Publication Table'!$C$4,AllPublicationData!$D:$D,'Publication Table'!K$7),
IF('Publication Table'!$C$5="Operations cancelled for non-clinical/capacity reasons",
SUMIFS(AllPublicationData!$I:$I,AllPublicationData!$A:$A,'Publication Table'!$B188,AllPublicationData!$B:$B,'Publication Table'!$C$4,AllPublicationData!$D:$D,'Publication Table'!K$7),
IF('Publication Table'!$C$5="Cancellations for other reasons",
SUMIFS(AllPublicationData!$J:$J,AllPublicationData!$A:$A,'Publication Table'!$B188,AllPublicationData!$B:$B,'Publication Table'!$C$4,AllPublicationData!$D:$D,'Publication Table'!K$7)))))))+
IF(AND($C$4="NHS Scotland",$C$5="Total Operations"),
SUMIFS(AllPublicationData!$E:$E,AllPublicationData!$A:$A,'Publication Table'!$B188,AllPublicationData!$B:$B,'Publication Table'!K$7),
IF(AND($C$4="NHS Scotland",$C$5="All Cancelled Operations"),
SUMIFS(AllPublicationData!$F:$F,AllPublicationData!$A:$A,'Publication Table'!$B188,AllPublicationData!$B:$B,'Publication Table'!K$7),
IF(AND($C$4="NHS Scotland",$C$5="Operations cancelled by patient"),
SUMIFS(AllPublicationData!$G:$G,AllPublicationData!$A:$A,'Publication Table'!$B188,AllPublicationData!$B:$B,'Publication Table'!K$7),
IF(AND($C$4="NHS Scotland",$C$5="Operations cancelled for clinical reasons"),
SUMIFS(AllPublicationData!$H:$H,AllPublicationData!$A:$A,'Publication Table'!$B188,AllPublicationData!$B:$B,'Publication Table'!K$7),
IF(AND($C$4="NHS Scotland",$C$5="Operations cancelled for non-clinical/capacity reasons"),
SUMIFS(AllPublicationData!$I:$I,AllPublicationData!$A:$A,'Publication Table'!$B188,AllPublicationData!$B:$B,'Publication Table'!K$7),
IF(AND($C$4="NHS Scotland",$C$5="Cancellations for other reasons"),
SUMIFS(AllPublicationData!$J:$J,AllPublicationData!$A:$A,'Publication Table'!$B188,AllPublicationData!$B:$B,'Publication Table'!K$7)))))))</f>
        <v>0</v>
      </c>
      <c r="L188" s="90">
        <f>IF($C$5="Total Operations",
SUMIFS(AllPublicationData!$E:$E,AllPublicationData!$A:$A,'Publication Table'!$B188,AllPublicationData!$B:$B,'Publication Table'!$C$4,AllPublicationData!$D:$D,'Publication Table'!L$7),
IF('Publication Table'!$C$5="All Cancelled Operations",
SUMIFS(AllPublicationData!$F:$F,AllPublicationData!$A:$A,'Publication Table'!$B188,AllPublicationData!$B:$B,'Publication Table'!$C$4,AllPublicationData!$D:$D,'Publication Table'!L$7),
IF('Publication Table'!$C$5="Operations cancelled by patient",
SUMIFS(AllPublicationData!$G:$G,AllPublicationData!$A:$A,'Publication Table'!$B188,AllPublicationData!$B:$B,'Publication Table'!$C$4,AllPublicationData!$D:$D,'Publication Table'!L$7),
IF('Publication Table'!$C$5="Operations cancelled for clinical reasons",
SUMIFS(AllPublicationData!$H:$H,AllPublicationData!$A:$A,'Publication Table'!$B188,AllPublicationData!$B:$B,'Publication Table'!$C$4,AllPublicationData!$D:$D,'Publication Table'!L$7),
IF('Publication Table'!$C$5="Operations cancelled for non-clinical/capacity reasons",
SUMIFS(AllPublicationData!$I:$I,AllPublicationData!$A:$A,'Publication Table'!$B188,AllPublicationData!$B:$B,'Publication Table'!$C$4,AllPublicationData!$D:$D,'Publication Table'!L$7),
IF('Publication Table'!$C$5="Cancellations for other reasons",
SUMIFS(AllPublicationData!$J:$J,AllPublicationData!$A:$A,'Publication Table'!$B188,AllPublicationData!$B:$B,'Publication Table'!$C$4,AllPublicationData!$D:$D,'Publication Table'!L$7)))))))+
IF(AND($C$4="NHS Scotland",$C$5="Total Operations"),
SUMIFS(AllPublicationData!$E:$E,AllPublicationData!$A:$A,'Publication Table'!$B188,AllPublicationData!$B:$B,'Publication Table'!L$7),
IF(AND($C$4="NHS Scotland",$C$5="All Cancelled Operations"),
SUMIFS(AllPublicationData!$F:$F,AllPublicationData!$A:$A,'Publication Table'!$B188,AllPublicationData!$B:$B,'Publication Table'!L$7),
IF(AND($C$4="NHS Scotland",$C$5="Operations cancelled by patient"),
SUMIFS(AllPublicationData!$G:$G,AllPublicationData!$A:$A,'Publication Table'!$B188,AllPublicationData!$B:$B,'Publication Table'!L$7),
IF(AND($C$4="NHS Scotland",$C$5="Operations cancelled for clinical reasons"),
SUMIFS(AllPublicationData!$H:$H,AllPublicationData!$A:$A,'Publication Table'!$B188,AllPublicationData!$B:$B,'Publication Table'!L$7),
IF(AND($C$4="NHS Scotland",$C$5="Operations cancelled for non-clinical/capacity reasons"),
SUMIFS(AllPublicationData!$I:$I,AllPublicationData!$A:$A,'Publication Table'!$B188,AllPublicationData!$B:$B,'Publication Table'!L$7),
IF(AND($C$4="NHS Scotland",$C$5="Cancellations for other reasons"),
SUMIFS(AllPublicationData!$J:$J,AllPublicationData!$A:$A,'Publication Table'!$B188,AllPublicationData!$B:$B,'Publication Table'!L$7)))))))</f>
        <v>0</v>
      </c>
      <c r="M188" s="90">
        <f>IF($C$5="Total Operations",
SUMIFS(AllPublicationData!$E:$E,AllPublicationData!$A:$A,'Publication Table'!$B188,AllPublicationData!$B:$B,'Publication Table'!$C$4,AllPublicationData!$D:$D,'Publication Table'!M$7),
IF('Publication Table'!$C$5="All Cancelled Operations",
SUMIFS(AllPublicationData!$F:$F,AllPublicationData!$A:$A,'Publication Table'!$B188,AllPublicationData!$B:$B,'Publication Table'!$C$4,AllPublicationData!$D:$D,'Publication Table'!M$7),
IF('Publication Table'!$C$5="Operations cancelled by patient",
SUMIFS(AllPublicationData!$G:$G,AllPublicationData!$A:$A,'Publication Table'!$B188,AllPublicationData!$B:$B,'Publication Table'!$C$4,AllPublicationData!$D:$D,'Publication Table'!M$7),
IF('Publication Table'!$C$5="Operations cancelled for clinical reasons",
SUMIFS(AllPublicationData!$G:$G,AllPublicationData!$A:$A,'Publication Table'!$B188,AllPublicationData!$B:$B,'Publication Table'!$C$4,AllPublicationData!$D:$D,'Publication Table'!M$7),
IF('Publication Table'!$C$5="Operations cancelled for non-clinical/capacity reasons",
SUMIFS(AllPublicationData!$G:$G,AllPublicationData!$A:$A,'Publication Table'!$B188,AllPublicationData!$B:$B,'Publication Table'!$C$4,AllPublicationData!$D:$D,'Publication Table'!M$7),
IF('Publication Table'!$C$5="Cancellations for other reasons",
SUMIFS(AllPublicationData!$G:$G,AllPublicationData!$A:$A,'Publication Table'!$B188,AllPublicationData!$B:$B,'Publication Table'!$C$4,AllPublicationData!$D:$D,'Publication Table'!M$7)))))))+
IF(AND($C$4="NHS Scotland",$C$5="Total Operations"),
SUMIFS(AllPublicationData!$E:$E,AllPublicationData!$A:$A,'Publication Table'!$B188,AllPublicationData!$B:$B,'Publication Table'!M$7),
IF(AND($C$4="NHS Scotland",$C$5="All Cancelled Operations"),
SUMIFS(AllPublicationData!$F:$F,AllPublicationData!$A:$A,'Publication Table'!$B188,AllPublicationData!$B:$B,'Publication Table'!M$7),
IF(AND($C$4="NHS Scotland",$C$5="Operations cancelled by patient"),
SUMIFS(AllPublicationData!$G:$G,AllPublicationData!$A:$A,'Publication Table'!$B188,AllPublicationData!$B:$B,'Publication Table'!M$7),
IF(AND($C$4="NHS Scotland",$C$5="Operations cancelled for clinical reasons"),
SUMIFS(AllPublicationData!$H:$H,AllPublicationData!$A:$A,'Publication Table'!$B188,AllPublicationData!$B:$B,'Publication Table'!M$7),
IF(AND($C$4="NHS Scotland",$C$5="Operations cancelled for non-clinical/capacity reasons"),
SUMIFS(AllPublicationData!$I:$I,AllPublicationData!$A:$A,'Publication Table'!$B188,AllPublicationData!$B:$B,'Publication Table'!M$7),
IF(AND($C$4="NHS Scotland",$C$5="Cancellations for other reasons"),
SUMIFS(AllPublicationData!$J:$J,AllPublicationData!$A:$A,'Publication Table'!$B188,AllPublicationData!$B:$B,'Publication Table'!M$7)))))))</f>
        <v>0</v>
      </c>
      <c r="N188" s="90">
        <f>IF($C$5="Total Operations",
SUMIFS(AllPublicationData!$E:$E,AllPublicationData!$A:$A,'Publication Table'!$B188,AllPublicationData!$B:$B,'Publication Table'!$C$4,AllPublicationData!$D:$D,'Publication Table'!N$7),
IF('Publication Table'!$C$5="All Cancelled Operations",
SUMIFS(AllPublicationData!$F:$F,AllPublicationData!$A:$A,'Publication Table'!$B188,AllPublicationData!$B:$B,'Publication Table'!$C$4,AllPublicationData!$D:$D,'Publication Table'!N$7),
IF('Publication Table'!$C$5="Operations cancelled by patient",
SUMIFS(AllPublicationData!$G:$G,AllPublicationData!$A:$A,'Publication Table'!$B188,AllPublicationData!$B:$B,'Publication Table'!$C$4,AllPublicationData!$D:$D,'Publication Table'!N$7),
IF('Publication Table'!$C$5="Operations cancelled for clinical reasons",
SUMIFS(AllPublicationData!$G:$G,AllPublicationData!$A:$A,'Publication Table'!$B188,AllPublicationData!$B:$B,'Publication Table'!$C$4,AllPublicationData!$D:$D,'Publication Table'!N$7),
IF('Publication Table'!$C$5="Operations cancelled for non-clinical/capacity reasons",
SUMIFS(AllPublicationData!$G:$G,AllPublicationData!$A:$A,'Publication Table'!$B188,AllPublicationData!$B:$B,'Publication Table'!$C$4,AllPublicationData!$D:$D,'Publication Table'!N$7),
IF('Publication Table'!$C$5="Cancellations for other reasons",
SUMIFS(AllPublicationData!$G:$G,AllPublicationData!$A:$A,'Publication Table'!$B188,AllPublicationData!$B:$B,'Publication Table'!$C$4,AllPublicationData!$D:$D,'Publication Table'!N$7)))))))+
IF(AND($C$4="NHS Scotland",$C$5="Total Operations"),
SUMIFS(AllPublicationData!$E:$E,AllPublicationData!$A:$A,'Publication Table'!$B188,AllPublicationData!$B:$B,'Publication Table'!N$7),
IF(AND($C$4="NHS Scotland",$C$5="All Cancelled Operations"),
SUMIFS(AllPublicationData!$F:$F,AllPublicationData!$A:$A,'Publication Table'!$B188,AllPublicationData!$B:$B,'Publication Table'!N$7),
IF(AND($C$4="NHS Scotland",$C$5="Operations cancelled by patient"),
SUMIFS(AllPublicationData!$G:$G,AllPublicationData!$A:$A,'Publication Table'!$B188,AllPublicationData!$B:$B,'Publication Table'!N$7),
IF(AND($C$4="NHS Scotland",$C$5="Operations cancelled for clinical reasons"),
SUMIFS(AllPublicationData!$H:$H,AllPublicationData!$A:$A,'Publication Table'!$B188,AllPublicationData!$B:$B,'Publication Table'!N$7),
IF(AND($C$4="NHS Scotland",$C$5="Operations cancelled for non-clinical/capacity reasons"),
SUMIFS(AllPublicationData!$I:$I,AllPublicationData!$A:$A,'Publication Table'!$B188,AllPublicationData!$B:$B,'Publication Table'!N$7),
IF(AND($C$4="NHS Scotland",$C$5="Cancellations for other reasons"),
SUMIFS(AllPublicationData!$J:$J,AllPublicationData!$A:$A,'Publication Table'!$B188,AllPublicationData!$B:$B,'Publication Table'!N$7)))))))</f>
        <v>0</v>
      </c>
      <c r="O188" s="90">
        <f>IF($C$5="Total Operations",
SUMIFS(AllPublicationData!$E:$E,AllPublicationData!$A:$A,'Publication Table'!$B188,AllPublicationData!$B:$B,'Publication Table'!$C$4,AllPublicationData!$D:$D,'Publication Table'!O$7),
IF('Publication Table'!$C$5="All Cancelled Operations",
SUMIFS(AllPublicationData!$F:$F,AllPublicationData!$A:$A,'Publication Table'!$B188,AllPublicationData!$B:$B,'Publication Table'!$C$4,AllPublicationData!$D:$D,'Publication Table'!O$7),
IF('Publication Table'!$C$5="Operations cancelled by patient",
SUMIFS(AllPublicationData!$G:$G,AllPublicationData!$A:$A,'Publication Table'!$B188,AllPublicationData!$B:$B,'Publication Table'!$C$4,AllPublicationData!$D:$D,'Publication Table'!O$7),
IF('Publication Table'!$C$5="Operations cancelled for clinical reasons",
SUMIFS(AllPublicationData!$G:$G,AllPublicationData!$A:$A,'Publication Table'!$B188,AllPublicationData!$B:$B,'Publication Table'!$C$4,AllPublicationData!$D:$D,'Publication Table'!O$7),
IF('Publication Table'!$C$5="Operations cancelled for non-clinical/capacity reasons",
SUMIFS(AllPublicationData!$G:$G,AllPublicationData!$A:$A,'Publication Table'!$B188,AllPublicationData!$B:$B,'Publication Table'!$C$4,AllPublicationData!$D:$D,'Publication Table'!O$7),
IF('Publication Table'!$C$5="Cancellations for other reasons",
SUMIFS(AllPublicationData!$G:$G,AllPublicationData!$A:$A,'Publication Table'!$B188,AllPublicationData!$B:$B,'Publication Table'!$C$4,AllPublicationData!$D:$D,'Publication Table'!O$7)))))))+
IF(AND($C$4="NHS Scotland",$C$5="Total Operations"),
SUMIFS(AllPublicationData!$E:$E,AllPublicationData!$A:$A,'Publication Table'!$B188,AllPublicationData!$B:$B,'Publication Table'!O$7),
IF(AND($C$4="NHS Scotland",$C$5="All Cancelled Operations"),
SUMIFS(AllPublicationData!$F:$F,AllPublicationData!$A:$A,'Publication Table'!$B188,AllPublicationData!$B:$B,'Publication Table'!O$7),
IF(AND($C$4="NHS Scotland",$C$5="Operations cancelled by patient"),
SUMIFS(AllPublicationData!$G:$G,AllPublicationData!$A:$A,'Publication Table'!$B188,AllPublicationData!$B:$B,'Publication Table'!O$7),
IF(AND($C$4="NHS Scotland",$C$5="Operations cancelled for clinical reasons"),
SUMIFS(AllPublicationData!$H:$H,AllPublicationData!$A:$A,'Publication Table'!$B188,AllPublicationData!$B:$B,'Publication Table'!O$7),
IF(AND($C$4="NHS Scotland",$C$5="Operations cancelled for non-clinical/capacity reasons"),
SUMIFS(AllPublicationData!$I:$I,AllPublicationData!$A:$A,'Publication Table'!$B188,AllPublicationData!$B:$B,'Publication Table'!O$7),
IF(AND($C$4="NHS Scotland",$C$5="Cancellations for other reasons"),
SUMIFS(AllPublicationData!$J:$J,AllPublicationData!$A:$A,'Publication Table'!$B188,AllPublicationData!$B:$B,'Publication Table'!O$7)))))))</f>
        <v>0</v>
      </c>
      <c r="P188" s="90">
        <f>IF($C$5="Total Operations",
SUMIFS(AllPublicationData!$E:$E,AllPublicationData!$A:$A,'Publication Table'!$B188,AllPublicationData!$B:$B,'Publication Table'!$C$4,AllPublicationData!$D:$D,'Publication Table'!P$7),
IF('Publication Table'!$C$5="All Cancelled Operations",
SUMIFS(AllPublicationData!$F:$F,AllPublicationData!$A:$A,'Publication Table'!$B188,AllPublicationData!$B:$B,'Publication Table'!$C$4,AllPublicationData!$D:$D,'Publication Table'!P$7),
IF('Publication Table'!$C$5="Operations cancelled by patient",
SUMIFS(AllPublicationData!$G:$G,AllPublicationData!$A:$A,'Publication Table'!$B188,AllPublicationData!$B:$B,'Publication Table'!$C$4,AllPublicationData!$D:$D,'Publication Table'!P$7),
IF('Publication Table'!$C$5="Operations cancelled for clinical reasons",
SUMIFS(AllPublicationData!$G:$G,AllPublicationData!$A:$A,'Publication Table'!$B188,AllPublicationData!$B:$B,'Publication Table'!$C$4,AllPublicationData!$D:$D,'Publication Table'!P$7),
IF('Publication Table'!$C$5="Operations cancelled for non-clinical/capacity reasons",
SUMIFS(AllPublicationData!$G:$G,AllPublicationData!$A:$A,'Publication Table'!$B188,AllPublicationData!$B:$B,'Publication Table'!$C$4,AllPublicationData!$D:$D,'Publication Table'!P$7),
IF('Publication Table'!$C$5="Cancellations for other reasons",
SUMIFS(AllPublicationData!$G:$G,AllPublicationData!$A:$A,'Publication Table'!$B188,AllPublicationData!$B:$B,'Publication Table'!$C$4,AllPublicationData!$D:$D,'Publication Table'!P$7)))))))+
IF(AND($C$4="NHS Scotland",$C$5="Total Operations"),
SUMIFS(AllPublicationData!$E:$E,AllPublicationData!$A:$A,'Publication Table'!$B188,AllPublicationData!$B:$B,'Publication Table'!P$7),
IF(AND($C$4="NHS Scotland",$C$5="All Cancelled Operations"),
SUMIFS(AllPublicationData!$F:$F,AllPublicationData!$A:$A,'Publication Table'!$B188,AllPublicationData!$B:$B,'Publication Table'!P$7),
IF(AND($C$4="NHS Scotland",$C$5="Operations cancelled by patient"),
SUMIFS(AllPublicationData!$G:$G,AllPublicationData!$A:$A,'Publication Table'!$B188,AllPublicationData!$B:$B,'Publication Table'!P$7),
IF(AND($C$4="NHS Scotland",$C$5="Operations cancelled for clinical reasons"),
SUMIFS(AllPublicationData!$H:$H,AllPublicationData!$A:$A,'Publication Table'!$B188,AllPublicationData!$B:$B,'Publication Table'!P$7),
IF(AND($C$4="NHS Scotland",$C$5="Operations cancelled for non-clinical/capacity reasons"),
SUMIFS(AllPublicationData!$I:$I,AllPublicationData!$A:$A,'Publication Table'!$B188,AllPublicationData!$B:$B,'Publication Table'!P$7),
IF(AND($C$4="NHS Scotland",$C$5="Cancellations for other reasons"),
SUMIFS(AllPublicationData!$J:$J,AllPublicationData!$A:$A,'Publication Table'!$B188,AllPublicationData!$B:$B,'Publication Table'!P$7)))))))</f>
        <v>0</v>
      </c>
      <c r="Q188" s="90">
        <f>IF($C$5="Total Operations",
SUMIFS(AllPublicationData!$E:$E,AllPublicationData!$A:$A,'Publication Table'!$B188,AllPublicationData!$B:$B,'Publication Table'!$C$4,AllPublicationData!$D:$D,'Publication Table'!Q$7),
IF('Publication Table'!$C$5="All Cancelled Operations",
SUMIFS(AllPublicationData!$F:$F,AllPublicationData!$A:$A,'Publication Table'!$B188,AllPublicationData!$B:$B,'Publication Table'!$C$4,AllPublicationData!$D:$D,'Publication Table'!Q$7),
IF('Publication Table'!$C$5="Operations cancelled by patient",
SUMIFS(AllPublicationData!$G:$G,AllPublicationData!$A:$A,'Publication Table'!$B188,AllPublicationData!$B:$B,'Publication Table'!$C$4,AllPublicationData!$D:$D,'Publication Table'!Q$7),
IF('Publication Table'!$C$5="Operations cancelled for clinical reasons",
SUMIFS(AllPublicationData!$G:$G,AllPublicationData!$A:$A,'Publication Table'!$B188,AllPublicationData!$B:$B,'Publication Table'!$C$4,AllPublicationData!$D:$D,'Publication Table'!Q$7),
IF('Publication Table'!$C$5="Operations cancelled for non-clinical/capacity reasons",
SUMIFS(AllPublicationData!$G:$G,AllPublicationData!$A:$A,'Publication Table'!$B188,AllPublicationData!$B:$B,'Publication Table'!$C$4,AllPublicationData!$D:$D,'Publication Table'!Q$7),
IF('Publication Table'!$C$5="Cancellations for other reasons",
SUMIFS(AllPublicationData!$G:$G,AllPublicationData!$A:$A,'Publication Table'!$B188,AllPublicationData!$B:$B,'Publication Table'!$C$4,AllPublicationData!$D:$D,'Publication Table'!Q$7)))))))+
IF(AND($C$4="NHS Scotland",$C$5="Total Operations"),
SUMIFS(AllPublicationData!$E:$E,AllPublicationData!$A:$A,'Publication Table'!$B188,AllPublicationData!$B:$B,'Publication Table'!Q$7),
IF(AND($C$4="NHS Scotland",$C$5="All Cancelled Operations"),
SUMIFS(AllPublicationData!$F:$F,AllPublicationData!$A:$A,'Publication Table'!$B188,AllPublicationData!$B:$B,'Publication Table'!Q$7),
IF(AND($C$4="NHS Scotland",$C$5="Operations cancelled by patient"),
SUMIFS(AllPublicationData!$G:$G,AllPublicationData!$A:$A,'Publication Table'!$B188,AllPublicationData!$B:$B,'Publication Table'!Q$7),
IF(AND($C$4="NHS Scotland",$C$5="Operations cancelled for clinical reasons"),
SUMIFS(AllPublicationData!$H:$H,AllPublicationData!$A:$A,'Publication Table'!$B188,AllPublicationData!$B:$B,'Publication Table'!Q$7),
IF(AND($C$4="NHS Scotland",$C$5="Operations cancelled for non-clinical/capacity reasons"),
SUMIFS(AllPublicationData!$I:$I,AllPublicationData!$A:$A,'Publication Table'!$B188,AllPublicationData!$B:$B,'Publication Table'!Q$7),
IF(AND($C$4="NHS Scotland",$C$5="Cancellations for other reasons"),
SUMIFS(AllPublicationData!$J:$J,AllPublicationData!$A:$A,'Publication Table'!$B188,AllPublicationData!$B:$B,'Publication Table'!Q$7)))))))</f>
        <v>0</v>
      </c>
      <c r="R188" s="90">
        <f>IF($C$5="Total Operations",
SUMIFS(AllPublicationData!$E:$E,AllPublicationData!$A:$A,'Publication Table'!$B188,AllPublicationData!$B:$B,'Publication Table'!$C$4,AllPublicationData!$D:$D,'Publication Table'!R$7),
IF('Publication Table'!$C$5="All Cancelled Operations",
SUMIFS(AllPublicationData!$F:$F,AllPublicationData!$A:$A,'Publication Table'!$B188,AllPublicationData!$B:$B,'Publication Table'!$C$4,AllPublicationData!$D:$D,'Publication Table'!R$7),
IF('Publication Table'!$C$5="Operations cancelled by patient",
SUMIFS(AllPublicationData!$G:$G,AllPublicationData!$A:$A,'Publication Table'!$B188,AllPublicationData!$B:$B,'Publication Table'!$C$4,AllPublicationData!$D:$D,'Publication Table'!R$7),
IF('Publication Table'!$C$5="Operations cancelled for clinical reasons",
SUMIFS(AllPublicationData!$G:$G,AllPublicationData!$A:$A,'Publication Table'!$B188,AllPublicationData!$B:$B,'Publication Table'!$C$4,AllPublicationData!$D:$D,'Publication Table'!R$7),
IF('Publication Table'!$C$5="Operations cancelled for non-clinical/capacity reasons",
SUMIFS(AllPublicationData!$G:$G,AllPublicationData!$A:$A,'Publication Table'!$B188,AllPublicationData!$B:$B,'Publication Table'!$C$4,AllPublicationData!$D:$D,'Publication Table'!R$7),
IF('Publication Table'!$C$5="Cancellations for other reasons",
SUMIFS(AllPublicationData!$G:$G,AllPublicationData!$A:$A,'Publication Table'!$B188,AllPublicationData!$B:$B,'Publication Table'!$C$4,AllPublicationData!$D:$D,'Publication Table'!R$7)))))))+
IF(AND($C$4="NHS Scotland",$C$5="Total Operations"),
SUMIFS(AllPublicationData!$E:$E,AllPublicationData!$A:$A,'Publication Table'!$B188,AllPublicationData!$B:$B,'Publication Table'!R$7),
IF(AND($C$4="NHS Scotland",$C$5="All Cancelled Operations"),
SUMIFS(AllPublicationData!$F:$F,AllPublicationData!$A:$A,'Publication Table'!$B188,AllPublicationData!$B:$B,'Publication Table'!R$7),
IF(AND($C$4="NHS Scotland",$C$5="Operations cancelled by patient"),
SUMIFS(AllPublicationData!$G:$G,AllPublicationData!$A:$A,'Publication Table'!$B188,AllPublicationData!$B:$B,'Publication Table'!R$7),
IF(AND($C$4="NHS Scotland",$C$5="Operations cancelled for clinical reasons"),
SUMIFS(AllPublicationData!$H:$H,AllPublicationData!$A:$A,'Publication Table'!$B188,AllPublicationData!$B:$B,'Publication Table'!R$7),
IF(AND($C$4="NHS Scotland",$C$5="Operations cancelled for non-clinical/capacity reasons"),
SUMIFS(AllPublicationData!$I:$I,AllPublicationData!$A:$A,'Publication Table'!$B188,AllPublicationData!$B:$B,'Publication Table'!R$7),
IF(AND($C$4="NHS Scotland",$C$5="Cancellations for other reasons"),
SUMIFS(AllPublicationData!$J:$J,AllPublicationData!$A:$A,'Publication Table'!$B188,AllPublicationData!$B:$B,'Publication Table'!R$7)))))))</f>
        <v>0</v>
      </c>
    </row>
    <row r="189" spans="3:18" x14ac:dyDescent="0.35">
      <c r="C189" s="81">
        <f>IF($C$5="Total Operations",
SUMIFS(AllPublicationData!$E:$E,AllPublicationData!$A:$A,'Publication Table'!$B189,AllPublicationData!$B:$B,'Publication Table'!$C$4),
IF('Publication Table'!$C$5="All Cancelled Operations",
SUMIFS(AllPublicationData!$F:$F,AllPublicationData!$A:$A,'Publication Table'!$B189,AllPublicationData!$B:$B,'Publication Table'!$C$4),
IF('Publication Table'!$C$5="Operations cancelled by patient",
SUMIFS(AllPublicationData!$G:$G,AllPublicationData!$A:$A,'Publication Table'!$B189,AllPublicationData!$B:$B,'Publication Table'!$C$4),
IF('Publication Table'!$C$5="Operations cancelled for clinical reasons",
SUMIFS(AllPublicationData!$H:$H,AllPublicationData!$A:$A,'Publication Table'!$B189,AllPublicationData!$B:$B,'Publication Table'!$C$4),
IF('Publication Table'!$C$5="Operations cancelled for non-clinical/capacity reasons",
SUMIFS(AllPublicationData!$I:$I,AllPublicationData!$A:$A,'Publication Table'!$B189,AllPublicationData!$B:$B,'Publication Table'!$C$4),
IF('Publication Table'!$C$5="Cancellations for other reasons",
SUMIFS(AllPublicationData!$J:$J,AllPublicationData!$A:$A,'Publication Table'!$B189,AllPublicationData!$B:$B,'Publication Table'!$C$4)))))))+
IF(AND($C$4="NHS Scotland",$C$5="Total Operations"),
SUMIFS(AllPublicationData!$E:$E,AllPublicationData!$A:$A,'Publication Table'!$B189),
IF(AND($C$4="NHS Scotland",$C$5="All Cancelled Operations"),
SUMIFS(AllPublicationData!$F:$F,AllPublicationData!$A:$A,'Publication Table'!$B189),
IF(AND($C$4="NHS Scotland",$C$5="Operations cancelled by patient"),
SUMIFS(AllPublicationData!$G:$G,AllPublicationData!$A:$A,'Publication Table'!$B189),
IF(AND($C$4="NHS Scotland",$C$5="Operations cancelled for clinical reasons"),
SUMIFS(AllPublicationData!$H:$H,AllPublicationData!$A:$A,'Publication Table'!$B189),
IF(AND($C$4="NHS Scotland",$C$5="Operations cancelled for non-clinical/capacity reasons"),
SUMIFS(AllPublicationData!$I:$I,AllPublicationData!$A:$A,'Publication Table'!$B189),
IF(AND($C$4="NHS Scotland",$C$5="Cancellations for other reasons"),
SUMIFS(AllPublicationData!$J:$J,AllPublicationData!$A:$A,'Publication Table'!$B189)))))))</f>
        <v>0</v>
      </c>
      <c r="D189" s="90">
        <f>IF($C$5="Total Operations",
SUMIFS(AllPublicationData!$E:$E,AllPublicationData!$A:$A,'Publication Table'!$B189,AllPublicationData!$B:$B,'Publication Table'!$C$4,AllPublicationData!$D:$D,'Publication Table'!D$7),
IF('Publication Table'!$C$5="All Cancelled Operations",
SUMIFS(AllPublicationData!$F:$F,AllPublicationData!$A:$A,'Publication Table'!$B189,AllPublicationData!$B:$B,'Publication Table'!$C$4,AllPublicationData!$D:$D,'Publication Table'!D$7),
IF('Publication Table'!$C$5="Operations cancelled by patient",
SUMIFS(AllPublicationData!$G:$G,AllPublicationData!$A:$A,'Publication Table'!$B189,AllPublicationData!$B:$B,'Publication Table'!$C$4,AllPublicationData!$D:$D,'Publication Table'!D$7),
IF('Publication Table'!$C$5="Operations cancelled for clinical reasons",
SUMIFS(AllPublicationData!$H:$H,AllPublicationData!$A:$A,'Publication Table'!$B189,AllPublicationData!$B:$B,'Publication Table'!$C$4,AllPublicationData!$D:$D,'Publication Table'!D$7),
IF('Publication Table'!$C$5="Operations cancelled for non-clinical/capacity reasons",
SUMIFS(AllPublicationData!$I:$I,AllPublicationData!$A:$A,'Publication Table'!$B189,AllPublicationData!$B:$B,'Publication Table'!$C$4,AllPublicationData!$D:$D,'Publication Table'!D$7),
IF('Publication Table'!$C$5="Cancellations for other reasons",
SUMIFS(AllPublicationData!$J:$J,AllPublicationData!$A:$A,'Publication Table'!$B189,AllPublicationData!$B:$B,'Publication Table'!$C$4,AllPublicationData!$D:$D,'Publication Table'!D$7)))))))+
IF(AND($C$4="NHS Scotland",$C$5="Total Operations"),
SUMIFS(AllPublicationData!$E:$E,AllPublicationData!$A:$A,'Publication Table'!$B189,AllPublicationData!$B:$B,'Publication Table'!D$7),
IF(AND($C$4="NHS Scotland",$C$5="All Cancelled Operations"),
SUMIFS(AllPublicationData!$F:$F,AllPublicationData!$A:$A,'Publication Table'!$B189,AllPublicationData!$B:$B,'Publication Table'!D$7),
IF(AND($C$4="NHS Scotland",$C$5="Operations cancelled by patient"),
SUMIFS(AllPublicationData!$G:$G,AllPublicationData!$A:$A,'Publication Table'!$B189,AllPublicationData!$B:$B,'Publication Table'!D$7),
IF(AND($C$4="NHS Scotland",$C$5="Operations cancelled for clinical reasons"),
SUMIFS(AllPublicationData!$H:$H,AllPublicationData!$A:$A,'Publication Table'!$B189,AllPublicationData!$B:$B,'Publication Table'!D$7),
IF(AND($C$4="NHS Scotland",$C$5="Operations cancelled for non-clinical/capacity reasons"),
SUMIFS(AllPublicationData!$I:$I,AllPublicationData!$A:$A,'Publication Table'!$B189,AllPublicationData!$B:$B,'Publication Table'!D$7),
IF(AND($C$4="NHS Scotland",$C$5="Cancellations for other reasons"),
SUMIFS(AllPublicationData!$J:$J,AllPublicationData!$A:$A,'Publication Table'!$B189,AllPublicationData!$B:$B,'Publication Table'!D$7)))))))</f>
        <v>0</v>
      </c>
      <c r="E189" s="90">
        <f>IF($C$5="Total Operations",
SUMIFS(AllPublicationData!$E:$E,AllPublicationData!$A:$A,'Publication Table'!$B189,AllPublicationData!$B:$B,'Publication Table'!$C$4,AllPublicationData!$D:$D,'Publication Table'!E$7),
IF('Publication Table'!$C$5="All Cancelled Operations",
SUMIFS(AllPublicationData!$F:$F,AllPublicationData!$A:$A,'Publication Table'!$B189,AllPublicationData!$B:$B,'Publication Table'!$C$4,AllPublicationData!$D:$D,'Publication Table'!E$7),
IF('Publication Table'!$C$5="Operations cancelled by patient",
SUMIFS(AllPublicationData!$G:$G,AllPublicationData!$A:$A,'Publication Table'!$B189,AllPublicationData!$B:$B,'Publication Table'!$C$4,AllPublicationData!$D:$D,'Publication Table'!E$7),
IF('Publication Table'!$C$5="Operations cancelled for clinical reasons",
SUMIFS(AllPublicationData!$H:$H,AllPublicationData!$A:$A,'Publication Table'!$B189,AllPublicationData!$B:$B,'Publication Table'!$C$4,AllPublicationData!$D:$D,'Publication Table'!E$7),
IF('Publication Table'!$C$5="Operations cancelled for non-clinical/capacity reasons",
SUMIFS(AllPublicationData!$I:$I,AllPublicationData!$A:$A,'Publication Table'!$B189,AllPublicationData!$B:$B,'Publication Table'!$C$4,AllPublicationData!$D:$D,'Publication Table'!E$7),
IF('Publication Table'!$C$5="Cancellations for other reasons",
SUMIFS(AllPublicationData!$J:$J,AllPublicationData!$A:$A,'Publication Table'!$B189,AllPublicationData!$B:$B,'Publication Table'!$C$4,AllPublicationData!$D:$D,'Publication Table'!E$7)))))))+
IF(AND($C$4="NHS Scotland",$C$5="Total Operations"),
SUMIFS(AllPublicationData!$E:$E,AllPublicationData!$A:$A,'Publication Table'!$B189,AllPublicationData!$B:$B,'Publication Table'!E$7),
IF(AND($C$4="NHS Scotland",$C$5="All Cancelled Operations"),
SUMIFS(AllPublicationData!$F:$F,AllPublicationData!$A:$A,'Publication Table'!$B189,AllPublicationData!$B:$B,'Publication Table'!E$7),
IF(AND($C$4="NHS Scotland",$C$5="Operations cancelled by patient"),
SUMIFS(AllPublicationData!$G:$G,AllPublicationData!$A:$A,'Publication Table'!$B189,AllPublicationData!$B:$B,'Publication Table'!E$7),
IF(AND($C$4="NHS Scotland",$C$5="Operations cancelled for clinical reasons"),
SUMIFS(AllPublicationData!$H:$H,AllPublicationData!$A:$A,'Publication Table'!$B189,AllPublicationData!$B:$B,'Publication Table'!E$7),
IF(AND($C$4="NHS Scotland",$C$5="Operations cancelled for non-clinical/capacity reasons"),
SUMIFS(AllPublicationData!$I:$I,AllPublicationData!$A:$A,'Publication Table'!$B189,AllPublicationData!$B:$B,'Publication Table'!E$7),
IF(AND($C$4="NHS Scotland",$C$5="Cancellations for other reasons"),
SUMIFS(AllPublicationData!$J:$J,AllPublicationData!$A:$A,'Publication Table'!$B189,AllPublicationData!$B:$B,'Publication Table'!E$7)))))))</f>
        <v>0</v>
      </c>
      <c r="F189" s="90">
        <f>IF($C$5="Total Operations",
SUMIFS(AllPublicationData!$E:$E,AllPublicationData!$A:$A,'Publication Table'!$B189,AllPublicationData!$B:$B,'Publication Table'!$C$4,AllPublicationData!$D:$D,'Publication Table'!F$7),
IF('Publication Table'!$C$5="All Cancelled Operations",
SUMIFS(AllPublicationData!$F:$F,AllPublicationData!$A:$A,'Publication Table'!$B189,AllPublicationData!$B:$B,'Publication Table'!$C$4,AllPublicationData!$D:$D,'Publication Table'!F$7),
IF('Publication Table'!$C$5="Operations cancelled by patient",
SUMIFS(AllPublicationData!$G:$G,AllPublicationData!$A:$A,'Publication Table'!$B189,AllPublicationData!$B:$B,'Publication Table'!$C$4,AllPublicationData!$D:$D,'Publication Table'!F$7),
IF('Publication Table'!$C$5="Operations cancelled for clinical reasons",
SUMIFS(AllPublicationData!$H:$H,AllPublicationData!$A:$A,'Publication Table'!$B189,AllPublicationData!$B:$B,'Publication Table'!$C$4,AllPublicationData!$D:$D,'Publication Table'!F$7),
IF('Publication Table'!$C$5="Operations cancelled for non-clinical/capacity reasons",
SUMIFS(AllPublicationData!$I:$I,AllPublicationData!$A:$A,'Publication Table'!$B189,AllPublicationData!$B:$B,'Publication Table'!$C$4,AllPublicationData!$D:$D,'Publication Table'!F$7),
IF('Publication Table'!$C$5="Cancellations for other reasons",
SUMIFS(AllPublicationData!$J:$J,AllPublicationData!$A:$A,'Publication Table'!$B189,AllPublicationData!$B:$B,'Publication Table'!$C$4,AllPublicationData!$D:$D,'Publication Table'!F$7)))))))+
IF(AND($C$4="NHS Scotland",$C$5="Total Operations"),
SUMIFS(AllPublicationData!$E:$E,AllPublicationData!$A:$A,'Publication Table'!$B189,AllPublicationData!$B:$B,'Publication Table'!F$7),
IF(AND($C$4="NHS Scotland",$C$5="All Cancelled Operations"),
SUMIFS(AllPublicationData!$F:$F,AllPublicationData!$A:$A,'Publication Table'!$B189,AllPublicationData!$B:$B,'Publication Table'!F$7),
IF(AND($C$4="NHS Scotland",$C$5="Operations cancelled by patient"),
SUMIFS(AllPublicationData!$G:$G,AllPublicationData!$A:$A,'Publication Table'!$B189,AllPublicationData!$B:$B,'Publication Table'!F$7),
IF(AND($C$4="NHS Scotland",$C$5="Operations cancelled for clinical reasons"),
SUMIFS(AllPublicationData!$H:$H,AllPublicationData!$A:$A,'Publication Table'!$B189,AllPublicationData!$B:$B,'Publication Table'!F$7),
IF(AND($C$4="NHS Scotland",$C$5="Operations cancelled for non-clinical/capacity reasons"),
SUMIFS(AllPublicationData!$I:$I,AllPublicationData!$A:$A,'Publication Table'!$B189,AllPublicationData!$B:$B,'Publication Table'!F$7),
IF(AND($C$4="NHS Scotland",$C$5="Cancellations for other reasons"),
SUMIFS(AllPublicationData!$J:$J,AllPublicationData!$A:$A,'Publication Table'!$B189,AllPublicationData!$B:$B,'Publication Table'!F$7)))))))</f>
        <v>0</v>
      </c>
      <c r="G189" s="90">
        <f>IF($C$5="Total Operations",
SUMIFS(AllPublicationData!$E:$E,AllPublicationData!$A:$A,'Publication Table'!$B189,AllPublicationData!$B:$B,'Publication Table'!$C$4,AllPublicationData!$D:$D,'Publication Table'!G$7),
IF('Publication Table'!$C$5="All Cancelled Operations",
SUMIFS(AllPublicationData!$F:$F,AllPublicationData!$A:$A,'Publication Table'!$B189,AllPublicationData!$B:$B,'Publication Table'!$C$4,AllPublicationData!$D:$D,'Publication Table'!G$7),
IF('Publication Table'!$C$5="Operations cancelled by patient",
SUMIFS(AllPublicationData!$G:$G,AllPublicationData!$A:$A,'Publication Table'!$B189,AllPublicationData!$B:$B,'Publication Table'!$C$4,AllPublicationData!$D:$D,'Publication Table'!G$7),
IF('Publication Table'!$C$5="Operations cancelled for clinical reasons",
SUMIFS(AllPublicationData!$H:$H,AllPublicationData!$A:$A,'Publication Table'!$B189,AllPublicationData!$B:$B,'Publication Table'!$C$4,AllPublicationData!$D:$D,'Publication Table'!G$7),
IF('Publication Table'!$C$5="Operations cancelled for non-clinical/capacity reasons",
SUMIFS(AllPublicationData!$I:$I,AllPublicationData!$A:$A,'Publication Table'!$B189,AllPublicationData!$B:$B,'Publication Table'!$C$4,AllPublicationData!$D:$D,'Publication Table'!G$7),
IF('Publication Table'!$C$5="Cancellations for other reasons",
SUMIFS(AllPublicationData!$J:$J,AllPublicationData!$A:$A,'Publication Table'!$B189,AllPublicationData!$B:$B,'Publication Table'!$C$4,AllPublicationData!$D:$D,'Publication Table'!G$7)))))))+
IF(AND($C$4="NHS Scotland",$C$5="Total Operations"),
SUMIFS(AllPublicationData!$E:$E,AllPublicationData!$A:$A,'Publication Table'!$B189,AllPublicationData!$B:$B,'Publication Table'!G$7),
IF(AND($C$4="NHS Scotland",$C$5="All Cancelled Operations"),
SUMIFS(AllPublicationData!$F:$F,AllPublicationData!$A:$A,'Publication Table'!$B189,AllPublicationData!$B:$B,'Publication Table'!G$7),
IF(AND($C$4="NHS Scotland",$C$5="Operations cancelled by patient"),
SUMIFS(AllPublicationData!$G:$G,AllPublicationData!$A:$A,'Publication Table'!$B189,AllPublicationData!$B:$B,'Publication Table'!G$7),
IF(AND($C$4="NHS Scotland",$C$5="Operations cancelled for clinical reasons"),
SUMIFS(AllPublicationData!$H:$H,AllPublicationData!$A:$A,'Publication Table'!$B189,AllPublicationData!$B:$B,'Publication Table'!G$7),
IF(AND($C$4="NHS Scotland",$C$5="Operations cancelled for non-clinical/capacity reasons"),
SUMIFS(AllPublicationData!$I:$I,AllPublicationData!$A:$A,'Publication Table'!$B189,AllPublicationData!$B:$B,'Publication Table'!G$7),
IF(AND($C$4="NHS Scotland",$C$5="Cancellations for other reasons"),
SUMIFS(AllPublicationData!$J:$J,AllPublicationData!$A:$A,'Publication Table'!$B189,AllPublicationData!$B:$B,'Publication Table'!G$7)))))))</f>
        <v>0</v>
      </c>
      <c r="H189" s="90">
        <f>IF($C$5="Total Operations",
SUMIFS(AllPublicationData!$E:$E,AllPublicationData!$A:$A,'Publication Table'!$B189,AllPublicationData!$B:$B,'Publication Table'!$C$4,AllPublicationData!$D:$D,'Publication Table'!H$7),
IF('Publication Table'!$C$5="All Cancelled Operations",
SUMIFS(AllPublicationData!$F:$F,AllPublicationData!$A:$A,'Publication Table'!$B189,AllPublicationData!$B:$B,'Publication Table'!$C$4,AllPublicationData!$D:$D,'Publication Table'!H$7),
IF('Publication Table'!$C$5="Operations cancelled by patient",
SUMIFS(AllPublicationData!$G:$G,AllPublicationData!$A:$A,'Publication Table'!$B189,AllPublicationData!$B:$B,'Publication Table'!$C$4,AllPublicationData!$D:$D,'Publication Table'!H$7),
IF('Publication Table'!$C$5="Operations cancelled for clinical reasons",
SUMIFS(AllPublicationData!$H:$H,AllPublicationData!$A:$A,'Publication Table'!$B189,AllPublicationData!$B:$B,'Publication Table'!$C$4,AllPublicationData!$D:$D,'Publication Table'!H$7),
IF('Publication Table'!$C$5="Operations cancelled for non-clinical/capacity reasons",
SUMIFS(AllPublicationData!$I:$I,AllPublicationData!$A:$A,'Publication Table'!$B189,AllPublicationData!$B:$B,'Publication Table'!$C$4,AllPublicationData!$D:$D,'Publication Table'!H$7),
IF('Publication Table'!$C$5="Cancellations for other reasons",
SUMIFS(AllPublicationData!$J:$J,AllPublicationData!$A:$A,'Publication Table'!$B189,AllPublicationData!$B:$B,'Publication Table'!$C$4,AllPublicationData!$D:$D,'Publication Table'!H$7)))))))+
IF(AND($C$4="NHS Scotland",$C$5="Total Operations"),
SUMIFS(AllPublicationData!$E:$E,AllPublicationData!$A:$A,'Publication Table'!$B189,AllPublicationData!$B:$B,'Publication Table'!H$7),
IF(AND($C$4="NHS Scotland",$C$5="All Cancelled Operations"),
SUMIFS(AllPublicationData!$F:$F,AllPublicationData!$A:$A,'Publication Table'!$B189,AllPublicationData!$B:$B,'Publication Table'!H$7),
IF(AND($C$4="NHS Scotland",$C$5="Operations cancelled by patient"),
SUMIFS(AllPublicationData!$G:$G,AllPublicationData!$A:$A,'Publication Table'!$B189,AllPublicationData!$B:$B,'Publication Table'!H$7),
IF(AND($C$4="NHS Scotland",$C$5="Operations cancelled for clinical reasons"),
SUMIFS(AllPublicationData!$H:$H,AllPublicationData!$A:$A,'Publication Table'!$B189,AllPublicationData!$B:$B,'Publication Table'!H$7),
IF(AND($C$4="NHS Scotland",$C$5="Operations cancelled for non-clinical/capacity reasons"),
SUMIFS(AllPublicationData!$I:$I,AllPublicationData!$A:$A,'Publication Table'!$B189,AllPublicationData!$B:$B,'Publication Table'!H$7),
IF(AND($C$4="NHS Scotland",$C$5="Cancellations for other reasons"),
SUMIFS(AllPublicationData!$J:$J,AllPublicationData!$A:$A,'Publication Table'!$B189,AllPublicationData!$B:$B,'Publication Table'!H$7)))))))</f>
        <v>0</v>
      </c>
      <c r="I189" s="90">
        <f>IF($C$5="Total Operations",
SUMIFS(AllPublicationData!$E:$E,AllPublicationData!$A:$A,'Publication Table'!$B189,AllPublicationData!$B:$B,'Publication Table'!$C$4,AllPublicationData!$D:$D,'Publication Table'!I$7),
IF('Publication Table'!$C$5="All Cancelled Operations",
SUMIFS(AllPublicationData!$F:$F,AllPublicationData!$A:$A,'Publication Table'!$B189,AllPublicationData!$B:$B,'Publication Table'!$C$4,AllPublicationData!$D:$D,'Publication Table'!I$7),
IF('Publication Table'!$C$5="Operations cancelled by patient",
SUMIFS(AllPublicationData!$G:$G,AllPublicationData!$A:$A,'Publication Table'!$B189,AllPublicationData!$B:$B,'Publication Table'!$C$4,AllPublicationData!$D:$D,'Publication Table'!I$7),
IF('Publication Table'!$C$5="Operations cancelled for clinical reasons",
SUMIFS(AllPublicationData!$H:$H,AllPublicationData!$A:$A,'Publication Table'!$B189,AllPublicationData!$B:$B,'Publication Table'!$C$4,AllPublicationData!$D:$D,'Publication Table'!I$7),
IF('Publication Table'!$C$5="Operations cancelled for non-clinical/capacity reasons",
SUMIFS(AllPublicationData!$I:$I,AllPublicationData!$A:$A,'Publication Table'!$B189,AllPublicationData!$B:$B,'Publication Table'!$C$4,AllPublicationData!$D:$D,'Publication Table'!I$7),
IF('Publication Table'!$C$5="Cancellations for other reasons",
SUMIFS(AllPublicationData!$J:$J,AllPublicationData!$A:$A,'Publication Table'!$B189,AllPublicationData!$B:$B,'Publication Table'!$C$4,AllPublicationData!$D:$D,'Publication Table'!I$7)))))))+
IF(AND($C$4="NHS Scotland",$C$5="Total Operations"),
SUMIFS(AllPublicationData!$E:$E,AllPublicationData!$A:$A,'Publication Table'!$B189,AllPublicationData!$B:$B,'Publication Table'!I$7),
IF(AND($C$4="NHS Scotland",$C$5="All Cancelled Operations"),
SUMIFS(AllPublicationData!$F:$F,AllPublicationData!$A:$A,'Publication Table'!$B189,AllPublicationData!$B:$B,'Publication Table'!I$7),
IF(AND($C$4="NHS Scotland",$C$5="Operations cancelled by patient"),
SUMIFS(AllPublicationData!$G:$G,AllPublicationData!$A:$A,'Publication Table'!$B189,AllPublicationData!$B:$B,'Publication Table'!I$7),
IF(AND($C$4="NHS Scotland",$C$5="Operations cancelled for clinical reasons"),
SUMIFS(AllPublicationData!$H:$H,AllPublicationData!$A:$A,'Publication Table'!$B189,AllPublicationData!$B:$B,'Publication Table'!I$7),
IF(AND($C$4="NHS Scotland",$C$5="Operations cancelled for non-clinical/capacity reasons"),
SUMIFS(AllPublicationData!$I:$I,AllPublicationData!$A:$A,'Publication Table'!$B189,AllPublicationData!$B:$B,'Publication Table'!I$7),
IF(AND($C$4="NHS Scotland",$C$5="Cancellations for other reasons"),
SUMIFS(AllPublicationData!$J:$J,AllPublicationData!$A:$A,'Publication Table'!$B189,AllPublicationData!$B:$B,'Publication Table'!I$7)))))))</f>
        <v>0</v>
      </c>
      <c r="J189" s="90">
        <f>IF($C$5="Total Operations",
SUMIFS(AllPublicationData!$E:$E,AllPublicationData!$A:$A,'Publication Table'!$B189,AllPublicationData!$B:$B,'Publication Table'!$C$4,AllPublicationData!$D:$D,'Publication Table'!J$7),
IF('Publication Table'!$C$5="All Cancelled Operations",
SUMIFS(AllPublicationData!$F:$F,AllPublicationData!$A:$A,'Publication Table'!$B189,AllPublicationData!$B:$B,'Publication Table'!$C$4,AllPublicationData!$D:$D,'Publication Table'!J$7),
IF('Publication Table'!$C$5="Operations cancelled by patient",
SUMIFS(AllPublicationData!$G:$G,AllPublicationData!$A:$A,'Publication Table'!$B189,AllPublicationData!$B:$B,'Publication Table'!$C$4,AllPublicationData!$D:$D,'Publication Table'!J$7),
IF('Publication Table'!$C$5="Operations cancelled for clinical reasons",
SUMIFS(AllPublicationData!$H:$H,AllPublicationData!$A:$A,'Publication Table'!$B189,AllPublicationData!$B:$B,'Publication Table'!$C$4,AllPublicationData!$D:$D,'Publication Table'!J$7),
IF('Publication Table'!$C$5="Operations cancelled for non-clinical/capacity reasons",
SUMIFS(AllPublicationData!$I:$I,AllPublicationData!$A:$A,'Publication Table'!$B189,AllPublicationData!$B:$B,'Publication Table'!$C$4,AllPublicationData!$D:$D,'Publication Table'!J$7),
IF('Publication Table'!$C$5="Cancellations for other reasons",
SUMIFS(AllPublicationData!$J:$J,AllPublicationData!$A:$A,'Publication Table'!$B189,AllPublicationData!$B:$B,'Publication Table'!$C$4,AllPublicationData!$D:$D,'Publication Table'!J$7)))))))+
IF(AND($C$4="NHS Scotland",$C$5="Total Operations"),
SUMIFS(AllPublicationData!$E:$E,AllPublicationData!$A:$A,'Publication Table'!$B189,AllPublicationData!$B:$B,'Publication Table'!J$7),
IF(AND($C$4="NHS Scotland",$C$5="All Cancelled Operations"),
SUMIFS(AllPublicationData!$F:$F,AllPublicationData!$A:$A,'Publication Table'!$B189,AllPublicationData!$B:$B,'Publication Table'!J$7),
IF(AND($C$4="NHS Scotland",$C$5="Operations cancelled by patient"),
SUMIFS(AllPublicationData!$G:$G,AllPublicationData!$A:$A,'Publication Table'!$B189,AllPublicationData!$B:$B,'Publication Table'!J$7),
IF(AND($C$4="NHS Scotland",$C$5="Operations cancelled for clinical reasons"),
SUMIFS(AllPublicationData!$H:$H,AllPublicationData!$A:$A,'Publication Table'!$B189,AllPublicationData!$B:$B,'Publication Table'!J$7),
IF(AND($C$4="NHS Scotland",$C$5="Operations cancelled for non-clinical/capacity reasons"),
SUMIFS(AllPublicationData!$I:$I,AllPublicationData!$A:$A,'Publication Table'!$B189,AllPublicationData!$B:$B,'Publication Table'!J$7),
IF(AND($C$4="NHS Scotland",$C$5="Cancellations for other reasons"),
SUMIFS(AllPublicationData!$J:$J,AllPublicationData!$A:$A,'Publication Table'!$B189,AllPublicationData!$B:$B,'Publication Table'!J$7)))))))</f>
        <v>0</v>
      </c>
      <c r="K189" s="90">
        <f>IF($C$5="Total Operations",
SUMIFS(AllPublicationData!$E:$E,AllPublicationData!$A:$A,'Publication Table'!$B189,AllPublicationData!$B:$B,'Publication Table'!$C$4,AllPublicationData!$D:$D,'Publication Table'!K$7),
IF('Publication Table'!$C$5="All Cancelled Operations",
SUMIFS(AllPublicationData!$F:$F,AllPublicationData!$A:$A,'Publication Table'!$B189,AllPublicationData!$B:$B,'Publication Table'!$C$4,AllPublicationData!$D:$D,'Publication Table'!K$7),
IF('Publication Table'!$C$5="Operations cancelled by patient",
SUMIFS(AllPublicationData!$G:$G,AllPublicationData!$A:$A,'Publication Table'!$B189,AllPublicationData!$B:$B,'Publication Table'!$C$4,AllPublicationData!$D:$D,'Publication Table'!K$7),
IF('Publication Table'!$C$5="Operations cancelled for clinical reasons",
SUMIFS(AllPublicationData!$H:$H,AllPublicationData!$A:$A,'Publication Table'!$B189,AllPublicationData!$B:$B,'Publication Table'!$C$4,AllPublicationData!$D:$D,'Publication Table'!K$7),
IF('Publication Table'!$C$5="Operations cancelled for non-clinical/capacity reasons",
SUMIFS(AllPublicationData!$I:$I,AllPublicationData!$A:$A,'Publication Table'!$B189,AllPublicationData!$B:$B,'Publication Table'!$C$4,AllPublicationData!$D:$D,'Publication Table'!K$7),
IF('Publication Table'!$C$5="Cancellations for other reasons",
SUMIFS(AllPublicationData!$J:$J,AllPublicationData!$A:$A,'Publication Table'!$B189,AllPublicationData!$B:$B,'Publication Table'!$C$4,AllPublicationData!$D:$D,'Publication Table'!K$7)))))))+
IF(AND($C$4="NHS Scotland",$C$5="Total Operations"),
SUMIFS(AllPublicationData!$E:$E,AllPublicationData!$A:$A,'Publication Table'!$B189,AllPublicationData!$B:$B,'Publication Table'!K$7),
IF(AND($C$4="NHS Scotland",$C$5="All Cancelled Operations"),
SUMIFS(AllPublicationData!$F:$F,AllPublicationData!$A:$A,'Publication Table'!$B189,AllPublicationData!$B:$B,'Publication Table'!K$7),
IF(AND($C$4="NHS Scotland",$C$5="Operations cancelled by patient"),
SUMIFS(AllPublicationData!$G:$G,AllPublicationData!$A:$A,'Publication Table'!$B189,AllPublicationData!$B:$B,'Publication Table'!K$7),
IF(AND($C$4="NHS Scotland",$C$5="Operations cancelled for clinical reasons"),
SUMIFS(AllPublicationData!$H:$H,AllPublicationData!$A:$A,'Publication Table'!$B189,AllPublicationData!$B:$B,'Publication Table'!K$7),
IF(AND($C$4="NHS Scotland",$C$5="Operations cancelled for non-clinical/capacity reasons"),
SUMIFS(AllPublicationData!$I:$I,AllPublicationData!$A:$A,'Publication Table'!$B189,AllPublicationData!$B:$B,'Publication Table'!K$7),
IF(AND($C$4="NHS Scotland",$C$5="Cancellations for other reasons"),
SUMIFS(AllPublicationData!$J:$J,AllPublicationData!$A:$A,'Publication Table'!$B189,AllPublicationData!$B:$B,'Publication Table'!K$7)))))))</f>
        <v>0</v>
      </c>
      <c r="L189" s="90">
        <f>IF($C$5="Total Operations",
SUMIFS(AllPublicationData!$E:$E,AllPublicationData!$A:$A,'Publication Table'!$B189,AllPublicationData!$B:$B,'Publication Table'!$C$4,AllPublicationData!$D:$D,'Publication Table'!L$7),
IF('Publication Table'!$C$5="All Cancelled Operations",
SUMIFS(AllPublicationData!$F:$F,AllPublicationData!$A:$A,'Publication Table'!$B189,AllPublicationData!$B:$B,'Publication Table'!$C$4,AllPublicationData!$D:$D,'Publication Table'!L$7),
IF('Publication Table'!$C$5="Operations cancelled by patient",
SUMIFS(AllPublicationData!$G:$G,AllPublicationData!$A:$A,'Publication Table'!$B189,AllPublicationData!$B:$B,'Publication Table'!$C$4,AllPublicationData!$D:$D,'Publication Table'!L$7),
IF('Publication Table'!$C$5="Operations cancelled for clinical reasons",
SUMIFS(AllPublicationData!$H:$H,AllPublicationData!$A:$A,'Publication Table'!$B189,AllPublicationData!$B:$B,'Publication Table'!$C$4,AllPublicationData!$D:$D,'Publication Table'!L$7),
IF('Publication Table'!$C$5="Operations cancelled for non-clinical/capacity reasons",
SUMIFS(AllPublicationData!$I:$I,AllPublicationData!$A:$A,'Publication Table'!$B189,AllPublicationData!$B:$B,'Publication Table'!$C$4,AllPublicationData!$D:$D,'Publication Table'!L$7),
IF('Publication Table'!$C$5="Cancellations for other reasons",
SUMIFS(AllPublicationData!$J:$J,AllPublicationData!$A:$A,'Publication Table'!$B189,AllPublicationData!$B:$B,'Publication Table'!$C$4,AllPublicationData!$D:$D,'Publication Table'!L$7)))))))+
IF(AND($C$4="NHS Scotland",$C$5="Total Operations"),
SUMIFS(AllPublicationData!$E:$E,AllPublicationData!$A:$A,'Publication Table'!$B189,AllPublicationData!$B:$B,'Publication Table'!L$7),
IF(AND($C$4="NHS Scotland",$C$5="All Cancelled Operations"),
SUMIFS(AllPublicationData!$F:$F,AllPublicationData!$A:$A,'Publication Table'!$B189,AllPublicationData!$B:$B,'Publication Table'!L$7),
IF(AND($C$4="NHS Scotland",$C$5="Operations cancelled by patient"),
SUMIFS(AllPublicationData!$G:$G,AllPublicationData!$A:$A,'Publication Table'!$B189,AllPublicationData!$B:$B,'Publication Table'!L$7),
IF(AND($C$4="NHS Scotland",$C$5="Operations cancelled for clinical reasons"),
SUMIFS(AllPublicationData!$H:$H,AllPublicationData!$A:$A,'Publication Table'!$B189,AllPublicationData!$B:$B,'Publication Table'!L$7),
IF(AND($C$4="NHS Scotland",$C$5="Operations cancelled for non-clinical/capacity reasons"),
SUMIFS(AllPublicationData!$I:$I,AllPublicationData!$A:$A,'Publication Table'!$B189,AllPublicationData!$B:$B,'Publication Table'!L$7),
IF(AND($C$4="NHS Scotland",$C$5="Cancellations for other reasons"),
SUMIFS(AllPublicationData!$J:$J,AllPublicationData!$A:$A,'Publication Table'!$B189,AllPublicationData!$B:$B,'Publication Table'!L$7)))))))</f>
        <v>0</v>
      </c>
      <c r="M189" s="90">
        <f>IF($C$5="Total Operations",
SUMIFS(AllPublicationData!$E:$E,AllPublicationData!$A:$A,'Publication Table'!$B189,AllPublicationData!$B:$B,'Publication Table'!$C$4,AllPublicationData!$D:$D,'Publication Table'!M$7),
IF('Publication Table'!$C$5="All Cancelled Operations",
SUMIFS(AllPublicationData!$F:$F,AllPublicationData!$A:$A,'Publication Table'!$B189,AllPublicationData!$B:$B,'Publication Table'!$C$4,AllPublicationData!$D:$D,'Publication Table'!M$7),
IF('Publication Table'!$C$5="Operations cancelled by patient",
SUMIFS(AllPublicationData!$G:$G,AllPublicationData!$A:$A,'Publication Table'!$B189,AllPublicationData!$B:$B,'Publication Table'!$C$4,AllPublicationData!$D:$D,'Publication Table'!M$7),
IF('Publication Table'!$C$5="Operations cancelled for clinical reasons",
SUMIFS(AllPublicationData!$G:$G,AllPublicationData!$A:$A,'Publication Table'!$B189,AllPublicationData!$B:$B,'Publication Table'!$C$4,AllPublicationData!$D:$D,'Publication Table'!M$7),
IF('Publication Table'!$C$5="Operations cancelled for non-clinical/capacity reasons",
SUMIFS(AllPublicationData!$G:$G,AllPublicationData!$A:$A,'Publication Table'!$B189,AllPublicationData!$B:$B,'Publication Table'!$C$4,AllPublicationData!$D:$D,'Publication Table'!M$7),
IF('Publication Table'!$C$5="Cancellations for other reasons",
SUMIFS(AllPublicationData!$G:$G,AllPublicationData!$A:$A,'Publication Table'!$B189,AllPublicationData!$B:$B,'Publication Table'!$C$4,AllPublicationData!$D:$D,'Publication Table'!M$7)))))))+
IF(AND($C$4="NHS Scotland",$C$5="Total Operations"),
SUMIFS(AllPublicationData!$E:$E,AllPublicationData!$A:$A,'Publication Table'!$B189,AllPublicationData!$B:$B,'Publication Table'!M$7),
IF(AND($C$4="NHS Scotland",$C$5="All Cancelled Operations"),
SUMIFS(AllPublicationData!$F:$F,AllPublicationData!$A:$A,'Publication Table'!$B189,AllPublicationData!$B:$B,'Publication Table'!M$7),
IF(AND($C$4="NHS Scotland",$C$5="Operations cancelled by patient"),
SUMIFS(AllPublicationData!$G:$G,AllPublicationData!$A:$A,'Publication Table'!$B189,AllPublicationData!$B:$B,'Publication Table'!M$7),
IF(AND($C$4="NHS Scotland",$C$5="Operations cancelled for clinical reasons"),
SUMIFS(AllPublicationData!$H:$H,AllPublicationData!$A:$A,'Publication Table'!$B189,AllPublicationData!$B:$B,'Publication Table'!M$7),
IF(AND($C$4="NHS Scotland",$C$5="Operations cancelled for non-clinical/capacity reasons"),
SUMIFS(AllPublicationData!$I:$I,AllPublicationData!$A:$A,'Publication Table'!$B189,AllPublicationData!$B:$B,'Publication Table'!M$7),
IF(AND($C$4="NHS Scotland",$C$5="Cancellations for other reasons"),
SUMIFS(AllPublicationData!$J:$J,AllPublicationData!$A:$A,'Publication Table'!$B189,AllPublicationData!$B:$B,'Publication Table'!M$7)))))))</f>
        <v>0</v>
      </c>
      <c r="N189" s="90">
        <f>IF($C$5="Total Operations",
SUMIFS(AllPublicationData!$E:$E,AllPublicationData!$A:$A,'Publication Table'!$B189,AllPublicationData!$B:$B,'Publication Table'!$C$4,AllPublicationData!$D:$D,'Publication Table'!N$7),
IF('Publication Table'!$C$5="All Cancelled Operations",
SUMIFS(AllPublicationData!$F:$F,AllPublicationData!$A:$A,'Publication Table'!$B189,AllPublicationData!$B:$B,'Publication Table'!$C$4,AllPublicationData!$D:$D,'Publication Table'!N$7),
IF('Publication Table'!$C$5="Operations cancelled by patient",
SUMIFS(AllPublicationData!$G:$G,AllPublicationData!$A:$A,'Publication Table'!$B189,AllPublicationData!$B:$B,'Publication Table'!$C$4,AllPublicationData!$D:$D,'Publication Table'!N$7),
IF('Publication Table'!$C$5="Operations cancelled for clinical reasons",
SUMIFS(AllPublicationData!$G:$G,AllPublicationData!$A:$A,'Publication Table'!$B189,AllPublicationData!$B:$B,'Publication Table'!$C$4,AllPublicationData!$D:$D,'Publication Table'!N$7),
IF('Publication Table'!$C$5="Operations cancelled for non-clinical/capacity reasons",
SUMIFS(AllPublicationData!$G:$G,AllPublicationData!$A:$A,'Publication Table'!$B189,AllPublicationData!$B:$B,'Publication Table'!$C$4,AllPublicationData!$D:$D,'Publication Table'!N$7),
IF('Publication Table'!$C$5="Cancellations for other reasons",
SUMIFS(AllPublicationData!$G:$G,AllPublicationData!$A:$A,'Publication Table'!$B189,AllPublicationData!$B:$B,'Publication Table'!$C$4,AllPublicationData!$D:$D,'Publication Table'!N$7)))))))+
IF(AND($C$4="NHS Scotland",$C$5="Total Operations"),
SUMIFS(AllPublicationData!$E:$E,AllPublicationData!$A:$A,'Publication Table'!$B189,AllPublicationData!$B:$B,'Publication Table'!N$7),
IF(AND($C$4="NHS Scotland",$C$5="All Cancelled Operations"),
SUMIFS(AllPublicationData!$F:$F,AllPublicationData!$A:$A,'Publication Table'!$B189,AllPublicationData!$B:$B,'Publication Table'!N$7),
IF(AND($C$4="NHS Scotland",$C$5="Operations cancelled by patient"),
SUMIFS(AllPublicationData!$G:$G,AllPublicationData!$A:$A,'Publication Table'!$B189,AllPublicationData!$B:$B,'Publication Table'!N$7),
IF(AND($C$4="NHS Scotland",$C$5="Operations cancelled for clinical reasons"),
SUMIFS(AllPublicationData!$H:$H,AllPublicationData!$A:$A,'Publication Table'!$B189,AllPublicationData!$B:$B,'Publication Table'!N$7),
IF(AND($C$4="NHS Scotland",$C$5="Operations cancelled for non-clinical/capacity reasons"),
SUMIFS(AllPublicationData!$I:$I,AllPublicationData!$A:$A,'Publication Table'!$B189,AllPublicationData!$B:$B,'Publication Table'!N$7),
IF(AND($C$4="NHS Scotland",$C$5="Cancellations for other reasons"),
SUMIFS(AllPublicationData!$J:$J,AllPublicationData!$A:$A,'Publication Table'!$B189,AllPublicationData!$B:$B,'Publication Table'!N$7)))))))</f>
        <v>0</v>
      </c>
      <c r="O189" s="90">
        <f>IF($C$5="Total Operations",
SUMIFS(AllPublicationData!$E:$E,AllPublicationData!$A:$A,'Publication Table'!$B189,AllPublicationData!$B:$B,'Publication Table'!$C$4,AllPublicationData!$D:$D,'Publication Table'!O$7),
IF('Publication Table'!$C$5="All Cancelled Operations",
SUMIFS(AllPublicationData!$F:$F,AllPublicationData!$A:$A,'Publication Table'!$B189,AllPublicationData!$B:$B,'Publication Table'!$C$4,AllPublicationData!$D:$D,'Publication Table'!O$7),
IF('Publication Table'!$C$5="Operations cancelled by patient",
SUMIFS(AllPublicationData!$G:$G,AllPublicationData!$A:$A,'Publication Table'!$B189,AllPublicationData!$B:$B,'Publication Table'!$C$4,AllPublicationData!$D:$D,'Publication Table'!O$7),
IF('Publication Table'!$C$5="Operations cancelled for clinical reasons",
SUMIFS(AllPublicationData!$G:$G,AllPublicationData!$A:$A,'Publication Table'!$B189,AllPublicationData!$B:$B,'Publication Table'!$C$4,AllPublicationData!$D:$D,'Publication Table'!O$7),
IF('Publication Table'!$C$5="Operations cancelled for non-clinical/capacity reasons",
SUMIFS(AllPublicationData!$G:$G,AllPublicationData!$A:$A,'Publication Table'!$B189,AllPublicationData!$B:$B,'Publication Table'!$C$4,AllPublicationData!$D:$D,'Publication Table'!O$7),
IF('Publication Table'!$C$5="Cancellations for other reasons",
SUMIFS(AllPublicationData!$G:$G,AllPublicationData!$A:$A,'Publication Table'!$B189,AllPublicationData!$B:$B,'Publication Table'!$C$4,AllPublicationData!$D:$D,'Publication Table'!O$7)))))))+
IF(AND($C$4="NHS Scotland",$C$5="Total Operations"),
SUMIFS(AllPublicationData!$E:$E,AllPublicationData!$A:$A,'Publication Table'!$B189,AllPublicationData!$B:$B,'Publication Table'!O$7),
IF(AND($C$4="NHS Scotland",$C$5="All Cancelled Operations"),
SUMIFS(AllPublicationData!$F:$F,AllPublicationData!$A:$A,'Publication Table'!$B189,AllPublicationData!$B:$B,'Publication Table'!O$7),
IF(AND($C$4="NHS Scotland",$C$5="Operations cancelled by patient"),
SUMIFS(AllPublicationData!$G:$G,AllPublicationData!$A:$A,'Publication Table'!$B189,AllPublicationData!$B:$B,'Publication Table'!O$7),
IF(AND($C$4="NHS Scotland",$C$5="Operations cancelled for clinical reasons"),
SUMIFS(AllPublicationData!$H:$H,AllPublicationData!$A:$A,'Publication Table'!$B189,AllPublicationData!$B:$B,'Publication Table'!O$7),
IF(AND($C$4="NHS Scotland",$C$5="Operations cancelled for non-clinical/capacity reasons"),
SUMIFS(AllPublicationData!$I:$I,AllPublicationData!$A:$A,'Publication Table'!$B189,AllPublicationData!$B:$B,'Publication Table'!O$7),
IF(AND($C$4="NHS Scotland",$C$5="Cancellations for other reasons"),
SUMIFS(AllPublicationData!$J:$J,AllPublicationData!$A:$A,'Publication Table'!$B189,AllPublicationData!$B:$B,'Publication Table'!O$7)))))))</f>
        <v>0</v>
      </c>
      <c r="P189" s="90">
        <f>IF($C$5="Total Operations",
SUMIFS(AllPublicationData!$E:$E,AllPublicationData!$A:$A,'Publication Table'!$B189,AllPublicationData!$B:$B,'Publication Table'!$C$4,AllPublicationData!$D:$D,'Publication Table'!P$7),
IF('Publication Table'!$C$5="All Cancelled Operations",
SUMIFS(AllPublicationData!$F:$F,AllPublicationData!$A:$A,'Publication Table'!$B189,AllPublicationData!$B:$B,'Publication Table'!$C$4,AllPublicationData!$D:$D,'Publication Table'!P$7),
IF('Publication Table'!$C$5="Operations cancelled by patient",
SUMIFS(AllPublicationData!$G:$G,AllPublicationData!$A:$A,'Publication Table'!$B189,AllPublicationData!$B:$B,'Publication Table'!$C$4,AllPublicationData!$D:$D,'Publication Table'!P$7),
IF('Publication Table'!$C$5="Operations cancelled for clinical reasons",
SUMIFS(AllPublicationData!$G:$G,AllPublicationData!$A:$A,'Publication Table'!$B189,AllPublicationData!$B:$B,'Publication Table'!$C$4,AllPublicationData!$D:$D,'Publication Table'!P$7),
IF('Publication Table'!$C$5="Operations cancelled for non-clinical/capacity reasons",
SUMIFS(AllPublicationData!$G:$G,AllPublicationData!$A:$A,'Publication Table'!$B189,AllPublicationData!$B:$B,'Publication Table'!$C$4,AllPublicationData!$D:$D,'Publication Table'!P$7),
IF('Publication Table'!$C$5="Cancellations for other reasons",
SUMIFS(AllPublicationData!$G:$G,AllPublicationData!$A:$A,'Publication Table'!$B189,AllPublicationData!$B:$B,'Publication Table'!$C$4,AllPublicationData!$D:$D,'Publication Table'!P$7)))))))+
IF(AND($C$4="NHS Scotland",$C$5="Total Operations"),
SUMIFS(AllPublicationData!$E:$E,AllPublicationData!$A:$A,'Publication Table'!$B189,AllPublicationData!$B:$B,'Publication Table'!P$7),
IF(AND($C$4="NHS Scotland",$C$5="All Cancelled Operations"),
SUMIFS(AllPublicationData!$F:$F,AllPublicationData!$A:$A,'Publication Table'!$B189,AllPublicationData!$B:$B,'Publication Table'!P$7),
IF(AND($C$4="NHS Scotland",$C$5="Operations cancelled by patient"),
SUMIFS(AllPublicationData!$G:$G,AllPublicationData!$A:$A,'Publication Table'!$B189,AllPublicationData!$B:$B,'Publication Table'!P$7),
IF(AND($C$4="NHS Scotland",$C$5="Operations cancelled for clinical reasons"),
SUMIFS(AllPublicationData!$H:$H,AllPublicationData!$A:$A,'Publication Table'!$B189,AllPublicationData!$B:$B,'Publication Table'!P$7),
IF(AND($C$4="NHS Scotland",$C$5="Operations cancelled for non-clinical/capacity reasons"),
SUMIFS(AllPublicationData!$I:$I,AllPublicationData!$A:$A,'Publication Table'!$B189,AllPublicationData!$B:$B,'Publication Table'!P$7),
IF(AND($C$4="NHS Scotland",$C$5="Cancellations for other reasons"),
SUMIFS(AllPublicationData!$J:$J,AllPublicationData!$A:$A,'Publication Table'!$B189,AllPublicationData!$B:$B,'Publication Table'!P$7)))))))</f>
        <v>0</v>
      </c>
      <c r="Q189" s="90">
        <f>IF($C$5="Total Operations",
SUMIFS(AllPublicationData!$E:$E,AllPublicationData!$A:$A,'Publication Table'!$B189,AllPublicationData!$B:$B,'Publication Table'!$C$4,AllPublicationData!$D:$D,'Publication Table'!Q$7),
IF('Publication Table'!$C$5="All Cancelled Operations",
SUMIFS(AllPublicationData!$F:$F,AllPublicationData!$A:$A,'Publication Table'!$B189,AllPublicationData!$B:$B,'Publication Table'!$C$4,AllPublicationData!$D:$D,'Publication Table'!Q$7),
IF('Publication Table'!$C$5="Operations cancelled by patient",
SUMIFS(AllPublicationData!$G:$G,AllPublicationData!$A:$A,'Publication Table'!$B189,AllPublicationData!$B:$B,'Publication Table'!$C$4,AllPublicationData!$D:$D,'Publication Table'!Q$7),
IF('Publication Table'!$C$5="Operations cancelled for clinical reasons",
SUMIFS(AllPublicationData!$G:$G,AllPublicationData!$A:$A,'Publication Table'!$B189,AllPublicationData!$B:$B,'Publication Table'!$C$4,AllPublicationData!$D:$D,'Publication Table'!Q$7),
IF('Publication Table'!$C$5="Operations cancelled for non-clinical/capacity reasons",
SUMIFS(AllPublicationData!$G:$G,AllPublicationData!$A:$A,'Publication Table'!$B189,AllPublicationData!$B:$B,'Publication Table'!$C$4,AllPublicationData!$D:$D,'Publication Table'!Q$7),
IF('Publication Table'!$C$5="Cancellations for other reasons",
SUMIFS(AllPublicationData!$G:$G,AllPublicationData!$A:$A,'Publication Table'!$B189,AllPublicationData!$B:$B,'Publication Table'!$C$4,AllPublicationData!$D:$D,'Publication Table'!Q$7)))))))+
IF(AND($C$4="NHS Scotland",$C$5="Total Operations"),
SUMIFS(AllPublicationData!$E:$E,AllPublicationData!$A:$A,'Publication Table'!$B189,AllPublicationData!$B:$B,'Publication Table'!Q$7),
IF(AND($C$4="NHS Scotland",$C$5="All Cancelled Operations"),
SUMIFS(AllPublicationData!$F:$F,AllPublicationData!$A:$A,'Publication Table'!$B189,AllPublicationData!$B:$B,'Publication Table'!Q$7),
IF(AND($C$4="NHS Scotland",$C$5="Operations cancelled by patient"),
SUMIFS(AllPublicationData!$G:$G,AllPublicationData!$A:$A,'Publication Table'!$B189,AllPublicationData!$B:$B,'Publication Table'!Q$7),
IF(AND($C$4="NHS Scotland",$C$5="Operations cancelled for clinical reasons"),
SUMIFS(AllPublicationData!$H:$H,AllPublicationData!$A:$A,'Publication Table'!$B189,AllPublicationData!$B:$B,'Publication Table'!Q$7),
IF(AND($C$4="NHS Scotland",$C$5="Operations cancelled for non-clinical/capacity reasons"),
SUMIFS(AllPublicationData!$I:$I,AllPublicationData!$A:$A,'Publication Table'!$B189,AllPublicationData!$B:$B,'Publication Table'!Q$7),
IF(AND($C$4="NHS Scotland",$C$5="Cancellations for other reasons"),
SUMIFS(AllPublicationData!$J:$J,AllPublicationData!$A:$A,'Publication Table'!$B189,AllPublicationData!$B:$B,'Publication Table'!Q$7)))))))</f>
        <v>0</v>
      </c>
      <c r="R189" s="90">
        <f>IF($C$5="Total Operations",
SUMIFS(AllPublicationData!$E:$E,AllPublicationData!$A:$A,'Publication Table'!$B189,AllPublicationData!$B:$B,'Publication Table'!$C$4,AllPublicationData!$D:$D,'Publication Table'!R$7),
IF('Publication Table'!$C$5="All Cancelled Operations",
SUMIFS(AllPublicationData!$F:$F,AllPublicationData!$A:$A,'Publication Table'!$B189,AllPublicationData!$B:$B,'Publication Table'!$C$4,AllPublicationData!$D:$D,'Publication Table'!R$7),
IF('Publication Table'!$C$5="Operations cancelled by patient",
SUMIFS(AllPublicationData!$G:$G,AllPublicationData!$A:$A,'Publication Table'!$B189,AllPublicationData!$B:$B,'Publication Table'!$C$4,AllPublicationData!$D:$D,'Publication Table'!R$7),
IF('Publication Table'!$C$5="Operations cancelled for clinical reasons",
SUMIFS(AllPublicationData!$G:$G,AllPublicationData!$A:$A,'Publication Table'!$B189,AllPublicationData!$B:$B,'Publication Table'!$C$4,AllPublicationData!$D:$D,'Publication Table'!R$7),
IF('Publication Table'!$C$5="Operations cancelled for non-clinical/capacity reasons",
SUMIFS(AllPublicationData!$G:$G,AllPublicationData!$A:$A,'Publication Table'!$B189,AllPublicationData!$B:$B,'Publication Table'!$C$4,AllPublicationData!$D:$D,'Publication Table'!R$7),
IF('Publication Table'!$C$5="Cancellations for other reasons",
SUMIFS(AllPublicationData!$G:$G,AllPublicationData!$A:$A,'Publication Table'!$B189,AllPublicationData!$B:$B,'Publication Table'!$C$4,AllPublicationData!$D:$D,'Publication Table'!R$7)))))))+
IF(AND($C$4="NHS Scotland",$C$5="Total Operations"),
SUMIFS(AllPublicationData!$E:$E,AllPublicationData!$A:$A,'Publication Table'!$B189,AllPublicationData!$B:$B,'Publication Table'!R$7),
IF(AND($C$4="NHS Scotland",$C$5="All Cancelled Operations"),
SUMIFS(AllPublicationData!$F:$F,AllPublicationData!$A:$A,'Publication Table'!$B189,AllPublicationData!$B:$B,'Publication Table'!R$7),
IF(AND($C$4="NHS Scotland",$C$5="Operations cancelled by patient"),
SUMIFS(AllPublicationData!$G:$G,AllPublicationData!$A:$A,'Publication Table'!$B189,AllPublicationData!$B:$B,'Publication Table'!R$7),
IF(AND($C$4="NHS Scotland",$C$5="Operations cancelled for clinical reasons"),
SUMIFS(AllPublicationData!$H:$H,AllPublicationData!$A:$A,'Publication Table'!$B189,AllPublicationData!$B:$B,'Publication Table'!R$7),
IF(AND($C$4="NHS Scotland",$C$5="Operations cancelled for non-clinical/capacity reasons"),
SUMIFS(AllPublicationData!$I:$I,AllPublicationData!$A:$A,'Publication Table'!$B189,AllPublicationData!$B:$B,'Publication Table'!R$7),
IF(AND($C$4="NHS Scotland",$C$5="Cancellations for other reasons"),
SUMIFS(AllPublicationData!$J:$J,AllPublicationData!$A:$A,'Publication Table'!$B189,AllPublicationData!$B:$B,'Publication Table'!R$7)))))))</f>
        <v>0</v>
      </c>
    </row>
    <row r="190" spans="3:18" x14ac:dyDescent="0.35">
      <c r="C190" s="81">
        <f>IF($C$5="Total Operations",
SUMIFS(AllPublicationData!$E:$E,AllPublicationData!$A:$A,'Publication Table'!$B190,AllPublicationData!$B:$B,'Publication Table'!$C$4),
IF('Publication Table'!$C$5="All Cancelled Operations",
SUMIFS(AllPublicationData!$F:$F,AllPublicationData!$A:$A,'Publication Table'!$B190,AllPublicationData!$B:$B,'Publication Table'!$C$4),
IF('Publication Table'!$C$5="Operations cancelled by patient",
SUMIFS(AllPublicationData!$G:$G,AllPublicationData!$A:$A,'Publication Table'!$B190,AllPublicationData!$B:$B,'Publication Table'!$C$4),
IF('Publication Table'!$C$5="Operations cancelled for clinical reasons",
SUMIFS(AllPublicationData!$H:$H,AllPublicationData!$A:$A,'Publication Table'!$B190,AllPublicationData!$B:$B,'Publication Table'!$C$4),
IF('Publication Table'!$C$5="Operations cancelled for non-clinical/capacity reasons",
SUMIFS(AllPublicationData!$I:$I,AllPublicationData!$A:$A,'Publication Table'!$B190,AllPublicationData!$B:$B,'Publication Table'!$C$4),
IF('Publication Table'!$C$5="Cancellations for other reasons",
SUMIFS(AllPublicationData!$J:$J,AllPublicationData!$A:$A,'Publication Table'!$B190,AllPublicationData!$B:$B,'Publication Table'!$C$4)))))))+
IF(AND($C$4="NHS Scotland",$C$5="Total Operations"),
SUMIFS(AllPublicationData!$E:$E,AllPublicationData!$A:$A,'Publication Table'!$B190),
IF(AND($C$4="NHS Scotland",$C$5="All Cancelled Operations"),
SUMIFS(AllPublicationData!$F:$F,AllPublicationData!$A:$A,'Publication Table'!$B190),
IF(AND($C$4="NHS Scotland",$C$5="Operations cancelled by patient"),
SUMIFS(AllPublicationData!$G:$G,AllPublicationData!$A:$A,'Publication Table'!$B190),
IF(AND($C$4="NHS Scotland",$C$5="Operations cancelled for clinical reasons"),
SUMIFS(AllPublicationData!$H:$H,AllPublicationData!$A:$A,'Publication Table'!$B190),
IF(AND($C$4="NHS Scotland",$C$5="Operations cancelled for non-clinical/capacity reasons"),
SUMIFS(AllPublicationData!$I:$I,AllPublicationData!$A:$A,'Publication Table'!$B190),
IF(AND($C$4="NHS Scotland",$C$5="Cancellations for other reasons"),
SUMIFS(AllPublicationData!$J:$J,AllPublicationData!$A:$A,'Publication Table'!$B190)))))))</f>
        <v>0</v>
      </c>
      <c r="D190" s="90">
        <f>IF($C$5="Total Operations",
SUMIFS(AllPublicationData!$E:$E,AllPublicationData!$A:$A,'Publication Table'!$B190,AllPublicationData!$B:$B,'Publication Table'!$C$4,AllPublicationData!$D:$D,'Publication Table'!D$7),
IF('Publication Table'!$C$5="All Cancelled Operations",
SUMIFS(AllPublicationData!$F:$F,AllPublicationData!$A:$A,'Publication Table'!$B190,AllPublicationData!$B:$B,'Publication Table'!$C$4,AllPublicationData!$D:$D,'Publication Table'!D$7),
IF('Publication Table'!$C$5="Operations cancelled by patient",
SUMIFS(AllPublicationData!$G:$G,AllPublicationData!$A:$A,'Publication Table'!$B190,AllPublicationData!$B:$B,'Publication Table'!$C$4,AllPublicationData!$D:$D,'Publication Table'!D$7),
IF('Publication Table'!$C$5="Operations cancelled for clinical reasons",
SUMIFS(AllPublicationData!$H:$H,AllPublicationData!$A:$A,'Publication Table'!$B190,AllPublicationData!$B:$B,'Publication Table'!$C$4,AllPublicationData!$D:$D,'Publication Table'!D$7),
IF('Publication Table'!$C$5="Operations cancelled for non-clinical/capacity reasons",
SUMIFS(AllPublicationData!$I:$I,AllPublicationData!$A:$A,'Publication Table'!$B190,AllPublicationData!$B:$B,'Publication Table'!$C$4,AllPublicationData!$D:$D,'Publication Table'!D$7),
IF('Publication Table'!$C$5="Cancellations for other reasons",
SUMIFS(AllPublicationData!$J:$J,AllPublicationData!$A:$A,'Publication Table'!$B190,AllPublicationData!$B:$B,'Publication Table'!$C$4,AllPublicationData!$D:$D,'Publication Table'!D$7)))))))+
IF(AND($C$4="NHS Scotland",$C$5="Total Operations"),
SUMIFS(AllPublicationData!$E:$E,AllPublicationData!$A:$A,'Publication Table'!$B190,AllPublicationData!$B:$B,'Publication Table'!D$7),
IF(AND($C$4="NHS Scotland",$C$5="All Cancelled Operations"),
SUMIFS(AllPublicationData!$F:$F,AllPublicationData!$A:$A,'Publication Table'!$B190,AllPublicationData!$B:$B,'Publication Table'!D$7),
IF(AND($C$4="NHS Scotland",$C$5="Operations cancelled by patient"),
SUMIFS(AllPublicationData!$G:$G,AllPublicationData!$A:$A,'Publication Table'!$B190,AllPublicationData!$B:$B,'Publication Table'!D$7),
IF(AND($C$4="NHS Scotland",$C$5="Operations cancelled for clinical reasons"),
SUMIFS(AllPublicationData!$H:$H,AllPublicationData!$A:$A,'Publication Table'!$B190,AllPublicationData!$B:$B,'Publication Table'!D$7),
IF(AND($C$4="NHS Scotland",$C$5="Operations cancelled for non-clinical/capacity reasons"),
SUMIFS(AllPublicationData!$I:$I,AllPublicationData!$A:$A,'Publication Table'!$B190,AllPublicationData!$B:$B,'Publication Table'!D$7),
IF(AND($C$4="NHS Scotland",$C$5="Cancellations for other reasons"),
SUMIFS(AllPublicationData!$J:$J,AllPublicationData!$A:$A,'Publication Table'!$B190,AllPublicationData!$B:$B,'Publication Table'!D$7)))))))</f>
        <v>0</v>
      </c>
      <c r="E190" s="90">
        <f>IF($C$5="Total Operations",
SUMIFS(AllPublicationData!$E:$E,AllPublicationData!$A:$A,'Publication Table'!$B190,AllPublicationData!$B:$B,'Publication Table'!$C$4,AllPublicationData!$D:$D,'Publication Table'!E$7),
IF('Publication Table'!$C$5="All Cancelled Operations",
SUMIFS(AllPublicationData!$F:$F,AllPublicationData!$A:$A,'Publication Table'!$B190,AllPublicationData!$B:$B,'Publication Table'!$C$4,AllPublicationData!$D:$D,'Publication Table'!E$7),
IF('Publication Table'!$C$5="Operations cancelled by patient",
SUMIFS(AllPublicationData!$G:$G,AllPublicationData!$A:$A,'Publication Table'!$B190,AllPublicationData!$B:$B,'Publication Table'!$C$4,AllPublicationData!$D:$D,'Publication Table'!E$7),
IF('Publication Table'!$C$5="Operations cancelled for clinical reasons",
SUMIFS(AllPublicationData!$H:$H,AllPublicationData!$A:$A,'Publication Table'!$B190,AllPublicationData!$B:$B,'Publication Table'!$C$4,AllPublicationData!$D:$D,'Publication Table'!E$7),
IF('Publication Table'!$C$5="Operations cancelled for non-clinical/capacity reasons",
SUMIFS(AllPublicationData!$I:$I,AllPublicationData!$A:$A,'Publication Table'!$B190,AllPublicationData!$B:$B,'Publication Table'!$C$4,AllPublicationData!$D:$D,'Publication Table'!E$7),
IF('Publication Table'!$C$5="Cancellations for other reasons",
SUMIFS(AllPublicationData!$J:$J,AllPublicationData!$A:$A,'Publication Table'!$B190,AllPublicationData!$B:$B,'Publication Table'!$C$4,AllPublicationData!$D:$D,'Publication Table'!E$7)))))))+
IF(AND($C$4="NHS Scotland",$C$5="Total Operations"),
SUMIFS(AllPublicationData!$E:$E,AllPublicationData!$A:$A,'Publication Table'!$B190,AllPublicationData!$B:$B,'Publication Table'!E$7),
IF(AND($C$4="NHS Scotland",$C$5="All Cancelled Operations"),
SUMIFS(AllPublicationData!$F:$F,AllPublicationData!$A:$A,'Publication Table'!$B190,AllPublicationData!$B:$B,'Publication Table'!E$7),
IF(AND($C$4="NHS Scotland",$C$5="Operations cancelled by patient"),
SUMIFS(AllPublicationData!$G:$G,AllPublicationData!$A:$A,'Publication Table'!$B190,AllPublicationData!$B:$B,'Publication Table'!E$7),
IF(AND($C$4="NHS Scotland",$C$5="Operations cancelled for clinical reasons"),
SUMIFS(AllPublicationData!$H:$H,AllPublicationData!$A:$A,'Publication Table'!$B190,AllPublicationData!$B:$B,'Publication Table'!E$7),
IF(AND($C$4="NHS Scotland",$C$5="Operations cancelled for non-clinical/capacity reasons"),
SUMIFS(AllPublicationData!$I:$I,AllPublicationData!$A:$A,'Publication Table'!$B190,AllPublicationData!$B:$B,'Publication Table'!E$7),
IF(AND($C$4="NHS Scotland",$C$5="Cancellations for other reasons"),
SUMIFS(AllPublicationData!$J:$J,AllPublicationData!$A:$A,'Publication Table'!$B190,AllPublicationData!$B:$B,'Publication Table'!E$7)))))))</f>
        <v>0</v>
      </c>
      <c r="F190" s="90">
        <f>IF($C$5="Total Operations",
SUMIFS(AllPublicationData!$E:$E,AllPublicationData!$A:$A,'Publication Table'!$B190,AllPublicationData!$B:$B,'Publication Table'!$C$4,AllPublicationData!$D:$D,'Publication Table'!F$7),
IF('Publication Table'!$C$5="All Cancelled Operations",
SUMIFS(AllPublicationData!$F:$F,AllPublicationData!$A:$A,'Publication Table'!$B190,AllPublicationData!$B:$B,'Publication Table'!$C$4,AllPublicationData!$D:$D,'Publication Table'!F$7),
IF('Publication Table'!$C$5="Operations cancelled by patient",
SUMIFS(AllPublicationData!$G:$G,AllPublicationData!$A:$A,'Publication Table'!$B190,AllPublicationData!$B:$B,'Publication Table'!$C$4,AllPublicationData!$D:$D,'Publication Table'!F$7),
IF('Publication Table'!$C$5="Operations cancelled for clinical reasons",
SUMIFS(AllPublicationData!$H:$H,AllPublicationData!$A:$A,'Publication Table'!$B190,AllPublicationData!$B:$B,'Publication Table'!$C$4,AllPublicationData!$D:$D,'Publication Table'!F$7),
IF('Publication Table'!$C$5="Operations cancelled for non-clinical/capacity reasons",
SUMIFS(AllPublicationData!$I:$I,AllPublicationData!$A:$A,'Publication Table'!$B190,AllPublicationData!$B:$B,'Publication Table'!$C$4,AllPublicationData!$D:$D,'Publication Table'!F$7),
IF('Publication Table'!$C$5="Cancellations for other reasons",
SUMIFS(AllPublicationData!$J:$J,AllPublicationData!$A:$A,'Publication Table'!$B190,AllPublicationData!$B:$B,'Publication Table'!$C$4,AllPublicationData!$D:$D,'Publication Table'!F$7)))))))+
IF(AND($C$4="NHS Scotland",$C$5="Total Operations"),
SUMIFS(AllPublicationData!$E:$E,AllPublicationData!$A:$A,'Publication Table'!$B190,AllPublicationData!$B:$B,'Publication Table'!F$7),
IF(AND($C$4="NHS Scotland",$C$5="All Cancelled Operations"),
SUMIFS(AllPublicationData!$F:$F,AllPublicationData!$A:$A,'Publication Table'!$B190,AllPublicationData!$B:$B,'Publication Table'!F$7),
IF(AND($C$4="NHS Scotland",$C$5="Operations cancelled by patient"),
SUMIFS(AllPublicationData!$G:$G,AllPublicationData!$A:$A,'Publication Table'!$B190,AllPublicationData!$B:$B,'Publication Table'!F$7),
IF(AND($C$4="NHS Scotland",$C$5="Operations cancelled for clinical reasons"),
SUMIFS(AllPublicationData!$H:$H,AllPublicationData!$A:$A,'Publication Table'!$B190,AllPublicationData!$B:$B,'Publication Table'!F$7),
IF(AND($C$4="NHS Scotland",$C$5="Operations cancelled for non-clinical/capacity reasons"),
SUMIFS(AllPublicationData!$I:$I,AllPublicationData!$A:$A,'Publication Table'!$B190,AllPublicationData!$B:$B,'Publication Table'!F$7),
IF(AND($C$4="NHS Scotland",$C$5="Cancellations for other reasons"),
SUMIFS(AllPublicationData!$J:$J,AllPublicationData!$A:$A,'Publication Table'!$B190,AllPublicationData!$B:$B,'Publication Table'!F$7)))))))</f>
        <v>0</v>
      </c>
      <c r="G190" s="90">
        <f>IF($C$5="Total Operations",
SUMIFS(AllPublicationData!$E:$E,AllPublicationData!$A:$A,'Publication Table'!$B190,AllPublicationData!$B:$B,'Publication Table'!$C$4,AllPublicationData!$D:$D,'Publication Table'!G$7),
IF('Publication Table'!$C$5="All Cancelled Operations",
SUMIFS(AllPublicationData!$F:$F,AllPublicationData!$A:$A,'Publication Table'!$B190,AllPublicationData!$B:$B,'Publication Table'!$C$4,AllPublicationData!$D:$D,'Publication Table'!G$7),
IF('Publication Table'!$C$5="Operations cancelled by patient",
SUMIFS(AllPublicationData!$G:$G,AllPublicationData!$A:$A,'Publication Table'!$B190,AllPublicationData!$B:$B,'Publication Table'!$C$4,AllPublicationData!$D:$D,'Publication Table'!G$7),
IF('Publication Table'!$C$5="Operations cancelled for clinical reasons",
SUMIFS(AllPublicationData!$H:$H,AllPublicationData!$A:$A,'Publication Table'!$B190,AllPublicationData!$B:$B,'Publication Table'!$C$4,AllPublicationData!$D:$D,'Publication Table'!G$7),
IF('Publication Table'!$C$5="Operations cancelled for non-clinical/capacity reasons",
SUMIFS(AllPublicationData!$I:$I,AllPublicationData!$A:$A,'Publication Table'!$B190,AllPublicationData!$B:$B,'Publication Table'!$C$4,AllPublicationData!$D:$D,'Publication Table'!G$7),
IF('Publication Table'!$C$5="Cancellations for other reasons",
SUMIFS(AllPublicationData!$J:$J,AllPublicationData!$A:$A,'Publication Table'!$B190,AllPublicationData!$B:$B,'Publication Table'!$C$4,AllPublicationData!$D:$D,'Publication Table'!G$7)))))))+
IF(AND($C$4="NHS Scotland",$C$5="Total Operations"),
SUMIFS(AllPublicationData!$E:$E,AllPublicationData!$A:$A,'Publication Table'!$B190,AllPublicationData!$B:$B,'Publication Table'!G$7),
IF(AND($C$4="NHS Scotland",$C$5="All Cancelled Operations"),
SUMIFS(AllPublicationData!$F:$F,AllPublicationData!$A:$A,'Publication Table'!$B190,AllPublicationData!$B:$B,'Publication Table'!G$7),
IF(AND($C$4="NHS Scotland",$C$5="Operations cancelled by patient"),
SUMIFS(AllPublicationData!$G:$G,AllPublicationData!$A:$A,'Publication Table'!$B190,AllPublicationData!$B:$B,'Publication Table'!G$7),
IF(AND($C$4="NHS Scotland",$C$5="Operations cancelled for clinical reasons"),
SUMIFS(AllPublicationData!$H:$H,AllPublicationData!$A:$A,'Publication Table'!$B190,AllPublicationData!$B:$B,'Publication Table'!G$7),
IF(AND($C$4="NHS Scotland",$C$5="Operations cancelled for non-clinical/capacity reasons"),
SUMIFS(AllPublicationData!$I:$I,AllPublicationData!$A:$A,'Publication Table'!$B190,AllPublicationData!$B:$B,'Publication Table'!G$7),
IF(AND($C$4="NHS Scotland",$C$5="Cancellations for other reasons"),
SUMIFS(AllPublicationData!$J:$J,AllPublicationData!$A:$A,'Publication Table'!$B190,AllPublicationData!$B:$B,'Publication Table'!G$7)))))))</f>
        <v>0</v>
      </c>
      <c r="H190" s="90">
        <f>IF($C$5="Total Operations",
SUMIFS(AllPublicationData!$E:$E,AllPublicationData!$A:$A,'Publication Table'!$B190,AllPublicationData!$B:$B,'Publication Table'!$C$4,AllPublicationData!$D:$D,'Publication Table'!H$7),
IF('Publication Table'!$C$5="All Cancelled Operations",
SUMIFS(AllPublicationData!$F:$F,AllPublicationData!$A:$A,'Publication Table'!$B190,AllPublicationData!$B:$B,'Publication Table'!$C$4,AllPublicationData!$D:$D,'Publication Table'!H$7),
IF('Publication Table'!$C$5="Operations cancelled by patient",
SUMIFS(AllPublicationData!$G:$G,AllPublicationData!$A:$A,'Publication Table'!$B190,AllPublicationData!$B:$B,'Publication Table'!$C$4,AllPublicationData!$D:$D,'Publication Table'!H$7),
IF('Publication Table'!$C$5="Operations cancelled for clinical reasons",
SUMIFS(AllPublicationData!$H:$H,AllPublicationData!$A:$A,'Publication Table'!$B190,AllPublicationData!$B:$B,'Publication Table'!$C$4,AllPublicationData!$D:$D,'Publication Table'!H$7),
IF('Publication Table'!$C$5="Operations cancelled for non-clinical/capacity reasons",
SUMIFS(AllPublicationData!$I:$I,AllPublicationData!$A:$A,'Publication Table'!$B190,AllPublicationData!$B:$B,'Publication Table'!$C$4,AllPublicationData!$D:$D,'Publication Table'!H$7),
IF('Publication Table'!$C$5="Cancellations for other reasons",
SUMIFS(AllPublicationData!$J:$J,AllPublicationData!$A:$A,'Publication Table'!$B190,AllPublicationData!$B:$B,'Publication Table'!$C$4,AllPublicationData!$D:$D,'Publication Table'!H$7)))))))+
IF(AND($C$4="NHS Scotland",$C$5="Total Operations"),
SUMIFS(AllPublicationData!$E:$E,AllPublicationData!$A:$A,'Publication Table'!$B190,AllPublicationData!$B:$B,'Publication Table'!H$7),
IF(AND($C$4="NHS Scotland",$C$5="All Cancelled Operations"),
SUMIFS(AllPublicationData!$F:$F,AllPublicationData!$A:$A,'Publication Table'!$B190,AllPublicationData!$B:$B,'Publication Table'!H$7),
IF(AND($C$4="NHS Scotland",$C$5="Operations cancelled by patient"),
SUMIFS(AllPublicationData!$G:$G,AllPublicationData!$A:$A,'Publication Table'!$B190,AllPublicationData!$B:$B,'Publication Table'!H$7),
IF(AND($C$4="NHS Scotland",$C$5="Operations cancelled for clinical reasons"),
SUMIFS(AllPublicationData!$H:$H,AllPublicationData!$A:$A,'Publication Table'!$B190,AllPublicationData!$B:$B,'Publication Table'!H$7),
IF(AND($C$4="NHS Scotland",$C$5="Operations cancelled for non-clinical/capacity reasons"),
SUMIFS(AllPublicationData!$I:$I,AllPublicationData!$A:$A,'Publication Table'!$B190,AllPublicationData!$B:$B,'Publication Table'!H$7),
IF(AND($C$4="NHS Scotland",$C$5="Cancellations for other reasons"),
SUMIFS(AllPublicationData!$J:$J,AllPublicationData!$A:$A,'Publication Table'!$B190,AllPublicationData!$B:$B,'Publication Table'!H$7)))))))</f>
        <v>0</v>
      </c>
      <c r="I190" s="90">
        <f>IF($C$5="Total Operations",
SUMIFS(AllPublicationData!$E:$E,AllPublicationData!$A:$A,'Publication Table'!$B190,AllPublicationData!$B:$B,'Publication Table'!$C$4,AllPublicationData!$D:$D,'Publication Table'!I$7),
IF('Publication Table'!$C$5="All Cancelled Operations",
SUMIFS(AllPublicationData!$F:$F,AllPublicationData!$A:$A,'Publication Table'!$B190,AllPublicationData!$B:$B,'Publication Table'!$C$4,AllPublicationData!$D:$D,'Publication Table'!I$7),
IF('Publication Table'!$C$5="Operations cancelled by patient",
SUMIFS(AllPublicationData!$G:$G,AllPublicationData!$A:$A,'Publication Table'!$B190,AllPublicationData!$B:$B,'Publication Table'!$C$4,AllPublicationData!$D:$D,'Publication Table'!I$7),
IF('Publication Table'!$C$5="Operations cancelled for clinical reasons",
SUMIFS(AllPublicationData!$H:$H,AllPublicationData!$A:$A,'Publication Table'!$B190,AllPublicationData!$B:$B,'Publication Table'!$C$4,AllPublicationData!$D:$D,'Publication Table'!I$7),
IF('Publication Table'!$C$5="Operations cancelled for non-clinical/capacity reasons",
SUMIFS(AllPublicationData!$I:$I,AllPublicationData!$A:$A,'Publication Table'!$B190,AllPublicationData!$B:$B,'Publication Table'!$C$4,AllPublicationData!$D:$D,'Publication Table'!I$7),
IF('Publication Table'!$C$5="Cancellations for other reasons",
SUMIFS(AllPublicationData!$J:$J,AllPublicationData!$A:$A,'Publication Table'!$B190,AllPublicationData!$B:$B,'Publication Table'!$C$4,AllPublicationData!$D:$D,'Publication Table'!I$7)))))))+
IF(AND($C$4="NHS Scotland",$C$5="Total Operations"),
SUMIFS(AllPublicationData!$E:$E,AllPublicationData!$A:$A,'Publication Table'!$B190,AllPublicationData!$B:$B,'Publication Table'!I$7),
IF(AND($C$4="NHS Scotland",$C$5="All Cancelled Operations"),
SUMIFS(AllPublicationData!$F:$F,AllPublicationData!$A:$A,'Publication Table'!$B190,AllPublicationData!$B:$B,'Publication Table'!I$7),
IF(AND($C$4="NHS Scotland",$C$5="Operations cancelled by patient"),
SUMIFS(AllPublicationData!$G:$G,AllPublicationData!$A:$A,'Publication Table'!$B190,AllPublicationData!$B:$B,'Publication Table'!I$7),
IF(AND($C$4="NHS Scotland",$C$5="Operations cancelled for clinical reasons"),
SUMIFS(AllPublicationData!$H:$H,AllPublicationData!$A:$A,'Publication Table'!$B190,AllPublicationData!$B:$B,'Publication Table'!I$7),
IF(AND($C$4="NHS Scotland",$C$5="Operations cancelled for non-clinical/capacity reasons"),
SUMIFS(AllPublicationData!$I:$I,AllPublicationData!$A:$A,'Publication Table'!$B190,AllPublicationData!$B:$B,'Publication Table'!I$7),
IF(AND($C$4="NHS Scotland",$C$5="Cancellations for other reasons"),
SUMIFS(AllPublicationData!$J:$J,AllPublicationData!$A:$A,'Publication Table'!$B190,AllPublicationData!$B:$B,'Publication Table'!I$7)))))))</f>
        <v>0</v>
      </c>
      <c r="J190" s="90">
        <f>IF($C$5="Total Operations",
SUMIFS(AllPublicationData!$E:$E,AllPublicationData!$A:$A,'Publication Table'!$B190,AllPublicationData!$B:$B,'Publication Table'!$C$4,AllPublicationData!$D:$D,'Publication Table'!J$7),
IF('Publication Table'!$C$5="All Cancelled Operations",
SUMIFS(AllPublicationData!$F:$F,AllPublicationData!$A:$A,'Publication Table'!$B190,AllPublicationData!$B:$B,'Publication Table'!$C$4,AllPublicationData!$D:$D,'Publication Table'!J$7),
IF('Publication Table'!$C$5="Operations cancelled by patient",
SUMIFS(AllPublicationData!$G:$G,AllPublicationData!$A:$A,'Publication Table'!$B190,AllPublicationData!$B:$B,'Publication Table'!$C$4,AllPublicationData!$D:$D,'Publication Table'!J$7),
IF('Publication Table'!$C$5="Operations cancelled for clinical reasons",
SUMIFS(AllPublicationData!$H:$H,AllPublicationData!$A:$A,'Publication Table'!$B190,AllPublicationData!$B:$B,'Publication Table'!$C$4,AllPublicationData!$D:$D,'Publication Table'!J$7),
IF('Publication Table'!$C$5="Operations cancelled for non-clinical/capacity reasons",
SUMIFS(AllPublicationData!$I:$I,AllPublicationData!$A:$A,'Publication Table'!$B190,AllPublicationData!$B:$B,'Publication Table'!$C$4,AllPublicationData!$D:$D,'Publication Table'!J$7),
IF('Publication Table'!$C$5="Cancellations for other reasons",
SUMIFS(AllPublicationData!$J:$J,AllPublicationData!$A:$A,'Publication Table'!$B190,AllPublicationData!$B:$B,'Publication Table'!$C$4,AllPublicationData!$D:$D,'Publication Table'!J$7)))))))+
IF(AND($C$4="NHS Scotland",$C$5="Total Operations"),
SUMIFS(AllPublicationData!$E:$E,AllPublicationData!$A:$A,'Publication Table'!$B190,AllPublicationData!$B:$B,'Publication Table'!J$7),
IF(AND($C$4="NHS Scotland",$C$5="All Cancelled Operations"),
SUMIFS(AllPublicationData!$F:$F,AllPublicationData!$A:$A,'Publication Table'!$B190,AllPublicationData!$B:$B,'Publication Table'!J$7),
IF(AND($C$4="NHS Scotland",$C$5="Operations cancelled by patient"),
SUMIFS(AllPublicationData!$G:$G,AllPublicationData!$A:$A,'Publication Table'!$B190,AllPublicationData!$B:$B,'Publication Table'!J$7),
IF(AND($C$4="NHS Scotland",$C$5="Operations cancelled for clinical reasons"),
SUMIFS(AllPublicationData!$H:$H,AllPublicationData!$A:$A,'Publication Table'!$B190,AllPublicationData!$B:$B,'Publication Table'!J$7),
IF(AND($C$4="NHS Scotland",$C$5="Operations cancelled for non-clinical/capacity reasons"),
SUMIFS(AllPublicationData!$I:$I,AllPublicationData!$A:$A,'Publication Table'!$B190,AllPublicationData!$B:$B,'Publication Table'!J$7),
IF(AND($C$4="NHS Scotland",$C$5="Cancellations for other reasons"),
SUMIFS(AllPublicationData!$J:$J,AllPublicationData!$A:$A,'Publication Table'!$B190,AllPublicationData!$B:$B,'Publication Table'!J$7)))))))</f>
        <v>0</v>
      </c>
      <c r="K190" s="90">
        <f>IF($C$5="Total Operations",
SUMIFS(AllPublicationData!$E:$E,AllPublicationData!$A:$A,'Publication Table'!$B190,AllPublicationData!$B:$B,'Publication Table'!$C$4,AllPublicationData!$D:$D,'Publication Table'!K$7),
IF('Publication Table'!$C$5="All Cancelled Operations",
SUMIFS(AllPublicationData!$F:$F,AllPublicationData!$A:$A,'Publication Table'!$B190,AllPublicationData!$B:$B,'Publication Table'!$C$4,AllPublicationData!$D:$D,'Publication Table'!K$7),
IF('Publication Table'!$C$5="Operations cancelled by patient",
SUMIFS(AllPublicationData!$G:$G,AllPublicationData!$A:$A,'Publication Table'!$B190,AllPublicationData!$B:$B,'Publication Table'!$C$4,AllPublicationData!$D:$D,'Publication Table'!K$7),
IF('Publication Table'!$C$5="Operations cancelled for clinical reasons",
SUMIFS(AllPublicationData!$H:$H,AllPublicationData!$A:$A,'Publication Table'!$B190,AllPublicationData!$B:$B,'Publication Table'!$C$4,AllPublicationData!$D:$D,'Publication Table'!K$7),
IF('Publication Table'!$C$5="Operations cancelled for non-clinical/capacity reasons",
SUMIFS(AllPublicationData!$I:$I,AllPublicationData!$A:$A,'Publication Table'!$B190,AllPublicationData!$B:$B,'Publication Table'!$C$4,AllPublicationData!$D:$D,'Publication Table'!K$7),
IF('Publication Table'!$C$5="Cancellations for other reasons",
SUMIFS(AllPublicationData!$J:$J,AllPublicationData!$A:$A,'Publication Table'!$B190,AllPublicationData!$B:$B,'Publication Table'!$C$4,AllPublicationData!$D:$D,'Publication Table'!K$7)))))))+
IF(AND($C$4="NHS Scotland",$C$5="Total Operations"),
SUMIFS(AllPublicationData!$E:$E,AllPublicationData!$A:$A,'Publication Table'!$B190,AllPublicationData!$B:$B,'Publication Table'!K$7),
IF(AND($C$4="NHS Scotland",$C$5="All Cancelled Operations"),
SUMIFS(AllPublicationData!$F:$F,AllPublicationData!$A:$A,'Publication Table'!$B190,AllPublicationData!$B:$B,'Publication Table'!K$7),
IF(AND($C$4="NHS Scotland",$C$5="Operations cancelled by patient"),
SUMIFS(AllPublicationData!$G:$G,AllPublicationData!$A:$A,'Publication Table'!$B190,AllPublicationData!$B:$B,'Publication Table'!K$7),
IF(AND($C$4="NHS Scotland",$C$5="Operations cancelled for clinical reasons"),
SUMIFS(AllPublicationData!$H:$H,AllPublicationData!$A:$A,'Publication Table'!$B190,AllPublicationData!$B:$B,'Publication Table'!K$7),
IF(AND($C$4="NHS Scotland",$C$5="Operations cancelled for non-clinical/capacity reasons"),
SUMIFS(AllPublicationData!$I:$I,AllPublicationData!$A:$A,'Publication Table'!$B190,AllPublicationData!$B:$B,'Publication Table'!K$7),
IF(AND($C$4="NHS Scotland",$C$5="Cancellations for other reasons"),
SUMIFS(AllPublicationData!$J:$J,AllPublicationData!$A:$A,'Publication Table'!$B190,AllPublicationData!$B:$B,'Publication Table'!K$7)))))))</f>
        <v>0</v>
      </c>
      <c r="L190" s="90">
        <f>IF($C$5="Total Operations",
SUMIFS(AllPublicationData!$E:$E,AllPublicationData!$A:$A,'Publication Table'!$B190,AllPublicationData!$B:$B,'Publication Table'!$C$4,AllPublicationData!$D:$D,'Publication Table'!L$7),
IF('Publication Table'!$C$5="All Cancelled Operations",
SUMIFS(AllPublicationData!$F:$F,AllPublicationData!$A:$A,'Publication Table'!$B190,AllPublicationData!$B:$B,'Publication Table'!$C$4,AllPublicationData!$D:$D,'Publication Table'!L$7),
IF('Publication Table'!$C$5="Operations cancelled by patient",
SUMIFS(AllPublicationData!$G:$G,AllPublicationData!$A:$A,'Publication Table'!$B190,AllPublicationData!$B:$B,'Publication Table'!$C$4,AllPublicationData!$D:$D,'Publication Table'!L$7),
IF('Publication Table'!$C$5="Operations cancelled for clinical reasons",
SUMIFS(AllPublicationData!$H:$H,AllPublicationData!$A:$A,'Publication Table'!$B190,AllPublicationData!$B:$B,'Publication Table'!$C$4,AllPublicationData!$D:$D,'Publication Table'!L$7),
IF('Publication Table'!$C$5="Operations cancelled for non-clinical/capacity reasons",
SUMIFS(AllPublicationData!$I:$I,AllPublicationData!$A:$A,'Publication Table'!$B190,AllPublicationData!$B:$B,'Publication Table'!$C$4,AllPublicationData!$D:$D,'Publication Table'!L$7),
IF('Publication Table'!$C$5="Cancellations for other reasons",
SUMIFS(AllPublicationData!$J:$J,AllPublicationData!$A:$A,'Publication Table'!$B190,AllPublicationData!$B:$B,'Publication Table'!$C$4,AllPublicationData!$D:$D,'Publication Table'!L$7)))))))+
IF(AND($C$4="NHS Scotland",$C$5="Total Operations"),
SUMIFS(AllPublicationData!$E:$E,AllPublicationData!$A:$A,'Publication Table'!$B190,AllPublicationData!$B:$B,'Publication Table'!L$7),
IF(AND($C$4="NHS Scotland",$C$5="All Cancelled Operations"),
SUMIFS(AllPublicationData!$F:$F,AllPublicationData!$A:$A,'Publication Table'!$B190,AllPublicationData!$B:$B,'Publication Table'!L$7),
IF(AND($C$4="NHS Scotland",$C$5="Operations cancelled by patient"),
SUMIFS(AllPublicationData!$G:$G,AllPublicationData!$A:$A,'Publication Table'!$B190,AllPublicationData!$B:$B,'Publication Table'!L$7),
IF(AND($C$4="NHS Scotland",$C$5="Operations cancelled for clinical reasons"),
SUMIFS(AllPublicationData!$H:$H,AllPublicationData!$A:$A,'Publication Table'!$B190,AllPublicationData!$B:$B,'Publication Table'!L$7),
IF(AND($C$4="NHS Scotland",$C$5="Operations cancelled for non-clinical/capacity reasons"),
SUMIFS(AllPublicationData!$I:$I,AllPublicationData!$A:$A,'Publication Table'!$B190,AllPublicationData!$B:$B,'Publication Table'!L$7),
IF(AND($C$4="NHS Scotland",$C$5="Cancellations for other reasons"),
SUMIFS(AllPublicationData!$J:$J,AllPublicationData!$A:$A,'Publication Table'!$B190,AllPublicationData!$B:$B,'Publication Table'!L$7)))))))</f>
        <v>0</v>
      </c>
      <c r="M190" s="90">
        <f>IF($C$5="Total Operations",
SUMIFS(AllPublicationData!$E:$E,AllPublicationData!$A:$A,'Publication Table'!$B190,AllPublicationData!$B:$B,'Publication Table'!$C$4,AllPublicationData!$D:$D,'Publication Table'!M$7),
IF('Publication Table'!$C$5="All Cancelled Operations",
SUMIFS(AllPublicationData!$F:$F,AllPublicationData!$A:$A,'Publication Table'!$B190,AllPublicationData!$B:$B,'Publication Table'!$C$4,AllPublicationData!$D:$D,'Publication Table'!M$7),
IF('Publication Table'!$C$5="Operations cancelled by patient",
SUMIFS(AllPublicationData!$G:$G,AllPublicationData!$A:$A,'Publication Table'!$B190,AllPublicationData!$B:$B,'Publication Table'!$C$4,AllPublicationData!$D:$D,'Publication Table'!M$7),
IF('Publication Table'!$C$5="Operations cancelled for clinical reasons",
SUMIFS(AllPublicationData!$G:$G,AllPublicationData!$A:$A,'Publication Table'!$B190,AllPublicationData!$B:$B,'Publication Table'!$C$4,AllPublicationData!$D:$D,'Publication Table'!M$7),
IF('Publication Table'!$C$5="Operations cancelled for non-clinical/capacity reasons",
SUMIFS(AllPublicationData!$G:$G,AllPublicationData!$A:$A,'Publication Table'!$B190,AllPublicationData!$B:$B,'Publication Table'!$C$4,AllPublicationData!$D:$D,'Publication Table'!M$7),
IF('Publication Table'!$C$5="Cancellations for other reasons",
SUMIFS(AllPublicationData!$G:$G,AllPublicationData!$A:$A,'Publication Table'!$B190,AllPublicationData!$B:$B,'Publication Table'!$C$4,AllPublicationData!$D:$D,'Publication Table'!M$7)))))))+
IF(AND($C$4="NHS Scotland",$C$5="Total Operations"),
SUMIFS(AllPublicationData!$E:$E,AllPublicationData!$A:$A,'Publication Table'!$B190,AllPublicationData!$B:$B,'Publication Table'!M$7),
IF(AND($C$4="NHS Scotland",$C$5="All Cancelled Operations"),
SUMIFS(AllPublicationData!$F:$F,AllPublicationData!$A:$A,'Publication Table'!$B190,AllPublicationData!$B:$B,'Publication Table'!M$7),
IF(AND($C$4="NHS Scotland",$C$5="Operations cancelled by patient"),
SUMIFS(AllPublicationData!$G:$G,AllPublicationData!$A:$A,'Publication Table'!$B190,AllPublicationData!$B:$B,'Publication Table'!M$7),
IF(AND($C$4="NHS Scotland",$C$5="Operations cancelled for clinical reasons"),
SUMIFS(AllPublicationData!$H:$H,AllPublicationData!$A:$A,'Publication Table'!$B190,AllPublicationData!$B:$B,'Publication Table'!M$7),
IF(AND($C$4="NHS Scotland",$C$5="Operations cancelled for non-clinical/capacity reasons"),
SUMIFS(AllPublicationData!$I:$I,AllPublicationData!$A:$A,'Publication Table'!$B190,AllPublicationData!$B:$B,'Publication Table'!M$7),
IF(AND($C$4="NHS Scotland",$C$5="Cancellations for other reasons"),
SUMIFS(AllPublicationData!$J:$J,AllPublicationData!$A:$A,'Publication Table'!$B190,AllPublicationData!$B:$B,'Publication Table'!M$7)))))))</f>
        <v>0</v>
      </c>
      <c r="N190" s="90">
        <f>IF($C$5="Total Operations",
SUMIFS(AllPublicationData!$E:$E,AllPublicationData!$A:$A,'Publication Table'!$B190,AllPublicationData!$B:$B,'Publication Table'!$C$4,AllPublicationData!$D:$D,'Publication Table'!N$7),
IF('Publication Table'!$C$5="All Cancelled Operations",
SUMIFS(AllPublicationData!$F:$F,AllPublicationData!$A:$A,'Publication Table'!$B190,AllPublicationData!$B:$B,'Publication Table'!$C$4,AllPublicationData!$D:$D,'Publication Table'!N$7),
IF('Publication Table'!$C$5="Operations cancelled by patient",
SUMIFS(AllPublicationData!$G:$G,AllPublicationData!$A:$A,'Publication Table'!$B190,AllPublicationData!$B:$B,'Publication Table'!$C$4,AllPublicationData!$D:$D,'Publication Table'!N$7),
IF('Publication Table'!$C$5="Operations cancelled for clinical reasons",
SUMIFS(AllPublicationData!$G:$G,AllPublicationData!$A:$A,'Publication Table'!$B190,AllPublicationData!$B:$B,'Publication Table'!$C$4,AllPublicationData!$D:$D,'Publication Table'!N$7),
IF('Publication Table'!$C$5="Operations cancelled for non-clinical/capacity reasons",
SUMIFS(AllPublicationData!$G:$G,AllPublicationData!$A:$A,'Publication Table'!$B190,AllPublicationData!$B:$B,'Publication Table'!$C$4,AllPublicationData!$D:$D,'Publication Table'!N$7),
IF('Publication Table'!$C$5="Cancellations for other reasons",
SUMIFS(AllPublicationData!$G:$G,AllPublicationData!$A:$A,'Publication Table'!$B190,AllPublicationData!$B:$B,'Publication Table'!$C$4,AllPublicationData!$D:$D,'Publication Table'!N$7)))))))+
IF(AND($C$4="NHS Scotland",$C$5="Total Operations"),
SUMIFS(AllPublicationData!$E:$E,AllPublicationData!$A:$A,'Publication Table'!$B190,AllPublicationData!$B:$B,'Publication Table'!N$7),
IF(AND($C$4="NHS Scotland",$C$5="All Cancelled Operations"),
SUMIFS(AllPublicationData!$F:$F,AllPublicationData!$A:$A,'Publication Table'!$B190,AllPublicationData!$B:$B,'Publication Table'!N$7),
IF(AND($C$4="NHS Scotland",$C$5="Operations cancelled by patient"),
SUMIFS(AllPublicationData!$G:$G,AllPublicationData!$A:$A,'Publication Table'!$B190,AllPublicationData!$B:$B,'Publication Table'!N$7),
IF(AND($C$4="NHS Scotland",$C$5="Operations cancelled for clinical reasons"),
SUMIFS(AllPublicationData!$H:$H,AllPublicationData!$A:$A,'Publication Table'!$B190,AllPublicationData!$B:$B,'Publication Table'!N$7),
IF(AND($C$4="NHS Scotland",$C$5="Operations cancelled for non-clinical/capacity reasons"),
SUMIFS(AllPublicationData!$I:$I,AllPublicationData!$A:$A,'Publication Table'!$B190,AllPublicationData!$B:$B,'Publication Table'!N$7),
IF(AND($C$4="NHS Scotland",$C$5="Cancellations for other reasons"),
SUMIFS(AllPublicationData!$J:$J,AllPublicationData!$A:$A,'Publication Table'!$B190,AllPublicationData!$B:$B,'Publication Table'!N$7)))))))</f>
        <v>0</v>
      </c>
      <c r="O190" s="90">
        <f>IF($C$5="Total Operations",
SUMIFS(AllPublicationData!$E:$E,AllPublicationData!$A:$A,'Publication Table'!$B190,AllPublicationData!$B:$B,'Publication Table'!$C$4,AllPublicationData!$D:$D,'Publication Table'!O$7),
IF('Publication Table'!$C$5="All Cancelled Operations",
SUMIFS(AllPublicationData!$F:$F,AllPublicationData!$A:$A,'Publication Table'!$B190,AllPublicationData!$B:$B,'Publication Table'!$C$4,AllPublicationData!$D:$D,'Publication Table'!O$7),
IF('Publication Table'!$C$5="Operations cancelled by patient",
SUMIFS(AllPublicationData!$G:$G,AllPublicationData!$A:$A,'Publication Table'!$B190,AllPublicationData!$B:$B,'Publication Table'!$C$4,AllPublicationData!$D:$D,'Publication Table'!O$7),
IF('Publication Table'!$C$5="Operations cancelled for clinical reasons",
SUMIFS(AllPublicationData!$G:$G,AllPublicationData!$A:$A,'Publication Table'!$B190,AllPublicationData!$B:$B,'Publication Table'!$C$4,AllPublicationData!$D:$D,'Publication Table'!O$7),
IF('Publication Table'!$C$5="Operations cancelled for non-clinical/capacity reasons",
SUMIFS(AllPublicationData!$G:$G,AllPublicationData!$A:$A,'Publication Table'!$B190,AllPublicationData!$B:$B,'Publication Table'!$C$4,AllPublicationData!$D:$D,'Publication Table'!O$7),
IF('Publication Table'!$C$5="Cancellations for other reasons",
SUMIFS(AllPublicationData!$G:$G,AllPublicationData!$A:$A,'Publication Table'!$B190,AllPublicationData!$B:$B,'Publication Table'!$C$4,AllPublicationData!$D:$D,'Publication Table'!O$7)))))))+
IF(AND($C$4="NHS Scotland",$C$5="Total Operations"),
SUMIFS(AllPublicationData!$E:$E,AllPublicationData!$A:$A,'Publication Table'!$B190,AllPublicationData!$B:$B,'Publication Table'!O$7),
IF(AND($C$4="NHS Scotland",$C$5="All Cancelled Operations"),
SUMIFS(AllPublicationData!$F:$F,AllPublicationData!$A:$A,'Publication Table'!$B190,AllPublicationData!$B:$B,'Publication Table'!O$7),
IF(AND($C$4="NHS Scotland",$C$5="Operations cancelled by patient"),
SUMIFS(AllPublicationData!$G:$G,AllPublicationData!$A:$A,'Publication Table'!$B190,AllPublicationData!$B:$B,'Publication Table'!O$7),
IF(AND($C$4="NHS Scotland",$C$5="Operations cancelled for clinical reasons"),
SUMIFS(AllPublicationData!$H:$H,AllPublicationData!$A:$A,'Publication Table'!$B190,AllPublicationData!$B:$B,'Publication Table'!O$7),
IF(AND($C$4="NHS Scotland",$C$5="Operations cancelled for non-clinical/capacity reasons"),
SUMIFS(AllPublicationData!$I:$I,AllPublicationData!$A:$A,'Publication Table'!$B190,AllPublicationData!$B:$B,'Publication Table'!O$7),
IF(AND($C$4="NHS Scotland",$C$5="Cancellations for other reasons"),
SUMIFS(AllPublicationData!$J:$J,AllPublicationData!$A:$A,'Publication Table'!$B190,AllPublicationData!$B:$B,'Publication Table'!O$7)))))))</f>
        <v>0</v>
      </c>
      <c r="P190" s="90">
        <f>IF($C$5="Total Operations",
SUMIFS(AllPublicationData!$E:$E,AllPublicationData!$A:$A,'Publication Table'!$B190,AllPublicationData!$B:$B,'Publication Table'!$C$4,AllPublicationData!$D:$D,'Publication Table'!P$7),
IF('Publication Table'!$C$5="All Cancelled Operations",
SUMIFS(AllPublicationData!$F:$F,AllPublicationData!$A:$A,'Publication Table'!$B190,AllPublicationData!$B:$B,'Publication Table'!$C$4,AllPublicationData!$D:$D,'Publication Table'!P$7),
IF('Publication Table'!$C$5="Operations cancelled by patient",
SUMIFS(AllPublicationData!$G:$G,AllPublicationData!$A:$A,'Publication Table'!$B190,AllPublicationData!$B:$B,'Publication Table'!$C$4,AllPublicationData!$D:$D,'Publication Table'!P$7),
IF('Publication Table'!$C$5="Operations cancelled for clinical reasons",
SUMIFS(AllPublicationData!$G:$G,AllPublicationData!$A:$A,'Publication Table'!$B190,AllPublicationData!$B:$B,'Publication Table'!$C$4,AllPublicationData!$D:$D,'Publication Table'!P$7),
IF('Publication Table'!$C$5="Operations cancelled for non-clinical/capacity reasons",
SUMIFS(AllPublicationData!$G:$G,AllPublicationData!$A:$A,'Publication Table'!$B190,AllPublicationData!$B:$B,'Publication Table'!$C$4,AllPublicationData!$D:$D,'Publication Table'!P$7),
IF('Publication Table'!$C$5="Cancellations for other reasons",
SUMIFS(AllPublicationData!$G:$G,AllPublicationData!$A:$A,'Publication Table'!$B190,AllPublicationData!$B:$B,'Publication Table'!$C$4,AllPublicationData!$D:$D,'Publication Table'!P$7)))))))+
IF(AND($C$4="NHS Scotland",$C$5="Total Operations"),
SUMIFS(AllPublicationData!$E:$E,AllPublicationData!$A:$A,'Publication Table'!$B190,AllPublicationData!$B:$B,'Publication Table'!P$7),
IF(AND($C$4="NHS Scotland",$C$5="All Cancelled Operations"),
SUMIFS(AllPublicationData!$F:$F,AllPublicationData!$A:$A,'Publication Table'!$B190,AllPublicationData!$B:$B,'Publication Table'!P$7),
IF(AND($C$4="NHS Scotland",$C$5="Operations cancelled by patient"),
SUMIFS(AllPublicationData!$G:$G,AllPublicationData!$A:$A,'Publication Table'!$B190,AllPublicationData!$B:$B,'Publication Table'!P$7),
IF(AND($C$4="NHS Scotland",$C$5="Operations cancelled for clinical reasons"),
SUMIFS(AllPublicationData!$H:$H,AllPublicationData!$A:$A,'Publication Table'!$B190,AllPublicationData!$B:$B,'Publication Table'!P$7),
IF(AND($C$4="NHS Scotland",$C$5="Operations cancelled for non-clinical/capacity reasons"),
SUMIFS(AllPublicationData!$I:$I,AllPublicationData!$A:$A,'Publication Table'!$B190,AllPublicationData!$B:$B,'Publication Table'!P$7),
IF(AND($C$4="NHS Scotland",$C$5="Cancellations for other reasons"),
SUMIFS(AllPublicationData!$J:$J,AllPublicationData!$A:$A,'Publication Table'!$B190,AllPublicationData!$B:$B,'Publication Table'!P$7)))))))</f>
        <v>0</v>
      </c>
      <c r="Q190" s="90">
        <f>IF($C$5="Total Operations",
SUMIFS(AllPublicationData!$E:$E,AllPublicationData!$A:$A,'Publication Table'!$B190,AllPublicationData!$B:$B,'Publication Table'!$C$4,AllPublicationData!$D:$D,'Publication Table'!Q$7),
IF('Publication Table'!$C$5="All Cancelled Operations",
SUMIFS(AllPublicationData!$F:$F,AllPublicationData!$A:$A,'Publication Table'!$B190,AllPublicationData!$B:$B,'Publication Table'!$C$4,AllPublicationData!$D:$D,'Publication Table'!Q$7),
IF('Publication Table'!$C$5="Operations cancelled by patient",
SUMIFS(AllPublicationData!$G:$G,AllPublicationData!$A:$A,'Publication Table'!$B190,AllPublicationData!$B:$B,'Publication Table'!$C$4,AllPublicationData!$D:$D,'Publication Table'!Q$7),
IF('Publication Table'!$C$5="Operations cancelled for clinical reasons",
SUMIFS(AllPublicationData!$G:$G,AllPublicationData!$A:$A,'Publication Table'!$B190,AllPublicationData!$B:$B,'Publication Table'!$C$4,AllPublicationData!$D:$D,'Publication Table'!Q$7),
IF('Publication Table'!$C$5="Operations cancelled for non-clinical/capacity reasons",
SUMIFS(AllPublicationData!$G:$G,AllPublicationData!$A:$A,'Publication Table'!$B190,AllPublicationData!$B:$B,'Publication Table'!$C$4,AllPublicationData!$D:$D,'Publication Table'!Q$7),
IF('Publication Table'!$C$5="Cancellations for other reasons",
SUMIFS(AllPublicationData!$G:$G,AllPublicationData!$A:$A,'Publication Table'!$B190,AllPublicationData!$B:$B,'Publication Table'!$C$4,AllPublicationData!$D:$D,'Publication Table'!Q$7)))))))+
IF(AND($C$4="NHS Scotland",$C$5="Total Operations"),
SUMIFS(AllPublicationData!$E:$E,AllPublicationData!$A:$A,'Publication Table'!$B190,AllPublicationData!$B:$B,'Publication Table'!Q$7),
IF(AND($C$4="NHS Scotland",$C$5="All Cancelled Operations"),
SUMIFS(AllPublicationData!$F:$F,AllPublicationData!$A:$A,'Publication Table'!$B190,AllPublicationData!$B:$B,'Publication Table'!Q$7),
IF(AND($C$4="NHS Scotland",$C$5="Operations cancelled by patient"),
SUMIFS(AllPublicationData!$G:$G,AllPublicationData!$A:$A,'Publication Table'!$B190,AllPublicationData!$B:$B,'Publication Table'!Q$7),
IF(AND($C$4="NHS Scotland",$C$5="Operations cancelled for clinical reasons"),
SUMIFS(AllPublicationData!$H:$H,AllPublicationData!$A:$A,'Publication Table'!$B190,AllPublicationData!$B:$B,'Publication Table'!Q$7),
IF(AND($C$4="NHS Scotland",$C$5="Operations cancelled for non-clinical/capacity reasons"),
SUMIFS(AllPublicationData!$I:$I,AllPublicationData!$A:$A,'Publication Table'!$B190,AllPublicationData!$B:$B,'Publication Table'!Q$7),
IF(AND($C$4="NHS Scotland",$C$5="Cancellations for other reasons"),
SUMIFS(AllPublicationData!$J:$J,AllPublicationData!$A:$A,'Publication Table'!$B190,AllPublicationData!$B:$B,'Publication Table'!Q$7)))))))</f>
        <v>0</v>
      </c>
      <c r="R190" s="90">
        <f>IF($C$5="Total Operations",
SUMIFS(AllPublicationData!$E:$E,AllPublicationData!$A:$A,'Publication Table'!$B190,AllPublicationData!$B:$B,'Publication Table'!$C$4,AllPublicationData!$D:$D,'Publication Table'!R$7),
IF('Publication Table'!$C$5="All Cancelled Operations",
SUMIFS(AllPublicationData!$F:$F,AllPublicationData!$A:$A,'Publication Table'!$B190,AllPublicationData!$B:$B,'Publication Table'!$C$4,AllPublicationData!$D:$D,'Publication Table'!R$7),
IF('Publication Table'!$C$5="Operations cancelled by patient",
SUMIFS(AllPublicationData!$G:$G,AllPublicationData!$A:$A,'Publication Table'!$B190,AllPublicationData!$B:$B,'Publication Table'!$C$4,AllPublicationData!$D:$D,'Publication Table'!R$7),
IF('Publication Table'!$C$5="Operations cancelled for clinical reasons",
SUMIFS(AllPublicationData!$G:$G,AllPublicationData!$A:$A,'Publication Table'!$B190,AllPublicationData!$B:$B,'Publication Table'!$C$4,AllPublicationData!$D:$D,'Publication Table'!R$7),
IF('Publication Table'!$C$5="Operations cancelled for non-clinical/capacity reasons",
SUMIFS(AllPublicationData!$G:$G,AllPublicationData!$A:$A,'Publication Table'!$B190,AllPublicationData!$B:$B,'Publication Table'!$C$4,AllPublicationData!$D:$D,'Publication Table'!R$7),
IF('Publication Table'!$C$5="Cancellations for other reasons",
SUMIFS(AllPublicationData!$G:$G,AllPublicationData!$A:$A,'Publication Table'!$B190,AllPublicationData!$B:$B,'Publication Table'!$C$4,AllPublicationData!$D:$D,'Publication Table'!R$7)))))))+
IF(AND($C$4="NHS Scotland",$C$5="Total Operations"),
SUMIFS(AllPublicationData!$E:$E,AllPublicationData!$A:$A,'Publication Table'!$B190,AllPublicationData!$B:$B,'Publication Table'!R$7),
IF(AND($C$4="NHS Scotland",$C$5="All Cancelled Operations"),
SUMIFS(AllPublicationData!$F:$F,AllPublicationData!$A:$A,'Publication Table'!$B190,AllPublicationData!$B:$B,'Publication Table'!R$7),
IF(AND($C$4="NHS Scotland",$C$5="Operations cancelled by patient"),
SUMIFS(AllPublicationData!$G:$G,AllPublicationData!$A:$A,'Publication Table'!$B190,AllPublicationData!$B:$B,'Publication Table'!R$7),
IF(AND($C$4="NHS Scotland",$C$5="Operations cancelled for clinical reasons"),
SUMIFS(AllPublicationData!$H:$H,AllPublicationData!$A:$A,'Publication Table'!$B190,AllPublicationData!$B:$B,'Publication Table'!R$7),
IF(AND($C$4="NHS Scotland",$C$5="Operations cancelled for non-clinical/capacity reasons"),
SUMIFS(AllPublicationData!$I:$I,AllPublicationData!$A:$A,'Publication Table'!$B190,AllPublicationData!$B:$B,'Publication Table'!R$7),
IF(AND($C$4="NHS Scotland",$C$5="Cancellations for other reasons"),
SUMIFS(AllPublicationData!$J:$J,AllPublicationData!$A:$A,'Publication Table'!$B190,AllPublicationData!$B:$B,'Publication Table'!R$7)))))))</f>
        <v>0</v>
      </c>
    </row>
    <row r="191" spans="3:18" x14ac:dyDescent="0.35">
      <c r="C191" s="81">
        <f>IF($C$5="Total Operations",
SUMIFS(AllPublicationData!$E:$E,AllPublicationData!$A:$A,'Publication Table'!$B191,AllPublicationData!$B:$B,'Publication Table'!$C$4),
IF('Publication Table'!$C$5="All Cancelled Operations",
SUMIFS(AllPublicationData!$F:$F,AllPublicationData!$A:$A,'Publication Table'!$B191,AllPublicationData!$B:$B,'Publication Table'!$C$4),
IF('Publication Table'!$C$5="Operations cancelled by patient",
SUMIFS(AllPublicationData!$G:$G,AllPublicationData!$A:$A,'Publication Table'!$B191,AllPublicationData!$B:$B,'Publication Table'!$C$4),
IF('Publication Table'!$C$5="Operations cancelled for clinical reasons",
SUMIFS(AllPublicationData!$H:$H,AllPublicationData!$A:$A,'Publication Table'!$B191,AllPublicationData!$B:$B,'Publication Table'!$C$4),
IF('Publication Table'!$C$5="Operations cancelled for non-clinical/capacity reasons",
SUMIFS(AllPublicationData!$I:$I,AllPublicationData!$A:$A,'Publication Table'!$B191,AllPublicationData!$B:$B,'Publication Table'!$C$4),
IF('Publication Table'!$C$5="Cancellations for other reasons",
SUMIFS(AllPublicationData!$J:$J,AllPublicationData!$A:$A,'Publication Table'!$B191,AllPublicationData!$B:$B,'Publication Table'!$C$4)))))))+
IF(AND($C$4="NHS Scotland",$C$5="Total Operations"),
SUMIFS(AllPublicationData!$E:$E,AllPublicationData!$A:$A,'Publication Table'!$B191),
IF(AND($C$4="NHS Scotland",$C$5="All Cancelled Operations"),
SUMIFS(AllPublicationData!$F:$F,AllPublicationData!$A:$A,'Publication Table'!$B191),
IF(AND($C$4="NHS Scotland",$C$5="Operations cancelled by patient"),
SUMIFS(AllPublicationData!$G:$G,AllPublicationData!$A:$A,'Publication Table'!$B191),
IF(AND($C$4="NHS Scotland",$C$5="Operations cancelled for clinical reasons"),
SUMIFS(AllPublicationData!$H:$H,AllPublicationData!$A:$A,'Publication Table'!$B191),
IF(AND($C$4="NHS Scotland",$C$5="Operations cancelled for non-clinical/capacity reasons"),
SUMIFS(AllPublicationData!$I:$I,AllPublicationData!$A:$A,'Publication Table'!$B191),
IF(AND($C$4="NHS Scotland",$C$5="Cancellations for other reasons"),
SUMIFS(AllPublicationData!$J:$J,AllPublicationData!$A:$A,'Publication Table'!$B191)))))))</f>
        <v>0</v>
      </c>
      <c r="D191" s="90">
        <f>IF($C$5="Total Operations",
SUMIFS(AllPublicationData!$E:$E,AllPublicationData!$A:$A,'Publication Table'!$B191,AllPublicationData!$B:$B,'Publication Table'!$C$4,AllPublicationData!$D:$D,'Publication Table'!D$7),
IF('Publication Table'!$C$5="All Cancelled Operations",
SUMIFS(AllPublicationData!$F:$F,AllPublicationData!$A:$A,'Publication Table'!$B191,AllPublicationData!$B:$B,'Publication Table'!$C$4,AllPublicationData!$D:$D,'Publication Table'!D$7),
IF('Publication Table'!$C$5="Operations cancelled by patient",
SUMIFS(AllPublicationData!$G:$G,AllPublicationData!$A:$A,'Publication Table'!$B191,AllPublicationData!$B:$B,'Publication Table'!$C$4,AllPublicationData!$D:$D,'Publication Table'!D$7),
IF('Publication Table'!$C$5="Operations cancelled for clinical reasons",
SUMIFS(AllPublicationData!$H:$H,AllPublicationData!$A:$A,'Publication Table'!$B191,AllPublicationData!$B:$B,'Publication Table'!$C$4,AllPublicationData!$D:$D,'Publication Table'!D$7),
IF('Publication Table'!$C$5="Operations cancelled for non-clinical/capacity reasons",
SUMIFS(AllPublicationData!$I:$I,AllPublicationData!$A:$A,'Publication Table'!$B191,AllPublicationData!$B:$B,'Publication Table'!$C$4,AllPublicationData!$D:$D,'Publication Table'!D$7),
IF('Publication Table'!$C$5="Cancellations for other reasons",
SUMIFS(AllPublicationData!$J:$J,AllPublicationData!$A:$A,'Publication Table'!$B191,AllPublicationData!$B:$B,'Publication Table'!$C$4,AllPublicationData!$D:$D,'Publication Table'!D$7)))))))+
IF(AND($C$4="NHS Scotland",$C$5="Total Operations"),
SUMIFS(AllPublicationData!$E:$E,AllPublicationData!$A:$A,'Publication Table'!$B191,AllPublicationData!$B:$B,'Publication Table'!D$7),
IF(AND($C$4="NHS Scotland",$C$5="All Cancelled Operations"),
SUMIFS(AllPublicationData!$F:$F,AllPublicationData!$A:$A,'Publication Table'!$B191,AllPublicationData!$B:$B,'Publication Table'!D$7),
IF(AND($C$4="NHS Scotland",$C$5="Operations cancelled by patient"),
SUMIFS(AllPublicationData!$G:$G,AllPublicationData!$A:$A,'Publication Table'!$B191,AllPublicationData!$B:$B,'Publication Table'!D$7),
IF(AND($C$4="NHS Scotland",$C$5="Operations cancelled for clinical reasons"),
SUMIFS(AllPublicationData!$H:$H,AllPublicationData!$A:$A,'Publication Table'!$B191,AllPublicationData!$B:$B,'Publication Table'!D$7),
IF(AND($C$4="NHS Scotland",$C$5="Operations cancelled for non-clinical/capacity reasons"),
SUMIFS(AllPublicationData!$I:$I,AllPublicationData!$A:$A,'Publication Table'!$B191,AllPublicationData!$B:$B,'Publication Table'!D$7),
IF(AND($C$4="NHS Scotland",$C$5="Cancellations for other reasons"),
SUMIFS(AllPublicationData!$J:$J,AllPublicationData!$A:$A,'Publication Table'!$B191,AllPublicationData!$B:$B,'Publication Table'!D$7)))))))</f>
        <v>0</v>
      </c>
      <c r="E191" s="90">
        <f>IF($C$5="Total Operations",
SUMIFS(AllPublicationData!$E:$E,AllPublicationData!$A:$A,'Publication Table'!$B191,AllPublicationData!$B:$B,'Publication Table'!$C$4,AllPublicationData!$D:$D,'Publication Table'!E$7),
IF('Publication Table'!$C$5="All Cancelled Operations",
SUMIFS(AllPublicationData!$F:$F,AllPublicationData!$A:$A,'Publication Table'!$B191,AllPublicationData!$B:$B,'Publication Table'!$C$4,AllPublicationData!$D:$D,'Publication Table'!E$7),
IF('Publication Table'!$C$5="Operations cancelled by patient",
SUMIFS(AllPublicationData!$G:$G,AllPublicationData!$A:$A,'Publication Table'!$B191,AllPublicationData!$B:$B,'Publication Table'!$C$4,AllPublicationData!$D:$D,'Publication Table'!E$7),
IF('Publication Table'!$C$5="Operations cancelled for clinical reasons",
SUMIFS(AllPublicationData!$H:$H,AllPublicationData!$A:$A,'Publication Table'!$B191,AllPublicationData!$B:$B,'Publication Table'!$C$4,AllPublicationData!$D:$D,'Publication Table'!E$7),
IF('Publication Table'!$C$5="Operations cancelled for non-clinical/capacity reasons",
SUMIFS(AllPublicationData!$I:$I,AllPublicationData!$A:$A,'Publication Table'!$B191,AllPublicationData!$B:$B,'Publication Table'!$C$4,AllPublicationData!$D:$D,'Publication Table'!E$7),
IF('Publication Table'!$C$5="Cancellations for other reasons",
SUMIFS(AllPublicationData!$J:$J,AllPublicationData!$A:$A,'Publication Table'!$B191,AllPublicationData!$B:$B,'Publication Table'!$C$4,AllPublicationData!$D:$D,'Publication Table'!E$7)))))))+
IF(AND($C$4="NHS Scotland",$C$5="Total Operations"),
SUMIFS(AllPublicationData!$E:$E,AllPublicationData!$A:$A,'Publication Table'!$B191,AllPublicationData!$B:$B,'Publication Table'!E$7),
IF(AND($C$4="NHS Scotland",$C$5="All Cancelled Operations"),
SUMIFS(AllPublicationData!$F:$F,AllPublicationData!$A:$A,'Publication Table'!$B191,AllPublicationData!$B:$B,'Publication Table'!E$7),
IF(AND($C$4="NHS Scotland",$C$5="Operations cancelled by patient"),
SUMIFS(AllPublicationData!$G:$G,AllPublicationData!$A:$A,'Publication Table'!$B191,AllPublicationData!$B:$B,'Publication Table'!E$7),
IF(AND($C$4="NHS Scotland",$C$5="Operations cancelled for clinical reasons"),
SUMIFS(AllPublicationData!$H:$H,AllPublicationData!$A:$A,'Publication Table'!$B191,AllPublicationData!$B:$B,'Publication Table'!E$7),
IF(AND($C$4="NHS Scotland",$C$5="Operations cancelled for non-clinical/capacity reasons"),
SUMIFS(AllPublicationData!$I:$I,AllPublicationData!$A:$A,'Publication Table'!$B191,AllPublicationData!$B:$B,'Publication Table'!E$7),
IF(AND($C$4="NHS Scotland",$C$5="Cancellations for other reasons"),
SUMIFS(AllPublicationData!$J:$J,AllPublicationData!$A:$A,'Publication Table'!$B191,AllPublicationData!$B:$B,'Publication Table'!E$7)))))))</f>
        <v>0</v>
      </c>
      <c r="F191" s="90">
        <f>IF($C$5="Total Operations",
SUMIFS(AllPublicationData!$E:$E,AllPublicationData!$A:$A,'Publication Table'!$B191,AllPublicationData!$B:$B,'Publication Table'!$C$4,AllPublicationData!$D:$D,'Publication Table'!F$7),
IF('Publication Table'!$C$5="All Cancelled Operations",
SUMIFS(AllPublicationData!$F:$F,AllPublicationData!$A:$A,'Publication Table'!$B191,AllPublicationData!$B:$B,'Publication Table'!$C$4,AllPublicationData!$D:$D,'Publication Table'!F$7),
IF('Publication Table'!$C$5="Operations cancelled by patient",
SUMIFS(AllPublicationData!$G:$G,AllPublicationData!$A:$A,'Publication Table'!$B191,AllPublicationData!$B:$B,'Publication Table'!$C$4,AllPublicationData!$D:$D,'Publication Table'!F$7),
IF('Publication Table'!$C$5="Operations cancelled for clinical reasons",
SUMIFS(AllPublicationData!$H:$H,AllPublicationData!$A:$A,'Publication Table'!$B191,AllPublicationData!$B:$B,'Publication Table'!$C$4,AllPublicationData!$D:$D,'Publication Table'!F$7),
IF('Publication Table'!$C$5="Operations cancelled for non-clinical/capacity reasons",
SUMIFS(AllPublicationData!$I:$I,AllPublicationData!$A:$A,'Publication Table'!$B191,AllPublicationData!$B:$B,'Publication Table'!$C$4,AllPublicationData!$D:$D,'Publication Table'!F$7),
IF('Publication Table'!$C$5="Cancellations for other reasons",
SUMIFS(AllPublicationData!$J:$J,AllPublicationData!$A:$A,'Publication Table'!$B191,AllPublicationData!$B:$B,'Publication Table'!$C$4,AllPublicationData!$D:$D,'Publication Table'!F$7)))))))+
IF(AND($C$4="NHS Scotland",$C$5="Total Operations"),
SUMIFS(AllPublicationData!$E:$E,AllPublicationData!$A:$A,'Publication Table'!$B191,AllPublicationData!$B:$B,'Publication Table'!F$7),
IF(AND($C$4="NHS Scotland",$C$5="All Cancelled Operations"),
SUMIFS(AllPublicationData!$F:$F,AllPublicationData!$A:$A,'Publication Table'!$B191,AllPublicationData!$B:$B,'Publication Table'!F$7),
IF(AND($C$4="NHS Scotland",$C$5="Operations cancelled by patient"),
SUMIFS(AllPublicationData!$G:$G,AllPublicationData!$A:$A,'Publication Table'!$B191,AllPublicationData!$B:$B,'Publication Table'!F$7),
IF(AND($C$4="NHS Scotland",$C$5="Operations cancelled for clinical reasons"),
SUMIFS(AllPublicationData!$H:$H,AllPublicationData!$A:$A,'Publication Table'!$B191,AllPublicationData!$B:$B,'Publication Table'!F$7),
IF(AND($C$4="NHS Scotland",$C$5="Operations cancelled for non-clinical/capacity reasons"),
SUMIFS(AllPublicationData!$I:$I,AllPublicationData!$A:$A,'Publication Table'!$B191,AllPublicationData!$B:$B,'Publication Table'!F$7),
IF(AND($C$4="NHS Scotland",$C$5="Cancellations for other reasons"),
SUMIFS(AllPublicationData!$J:$J,AllPublicationData!$A:$A,'Publication Table'!$B191,AllPublicationData!$B:$B,'Publication Table'!F$7)))))))</f>
        <v>0</v>
      </c>
      <c r="G191" s="90">
        <f>IF($C$5="Total Operations",
SUMIFS(AllPublicationData!$E:$E,AllPublicationData!$A:$A,'Publication Table'!$B191,AllPublicationData!$B:$B,'Publication Table'!$C$4,AllPublicationData!$D:$D,'Publication Table'!G$7),
IF('Publication Table'!$C$5="All Cancelled Operations",
SUMIFS(AllPublicationData!$F:$F,AllPublicationData!$A:$A,'Publication Table'!$B191,AllPublicationData!$B:$B,'Publication Table'!$C$4,AllPublicationData!$D:$D,'Publication Table'!G$7),
IF('Publication Table'!$C$5="Operations cancelled by patient",
SUMIFS(AllPublicationData!$G:$G,AllPublicationData!$A:$A,'Publication Table'!$B191,AllPublicationData!$B:$B,'Publication Table'!$C$4,AllPublicationData!$D:$D,'Publication Table'!G$7),
IF('Publication Table'!$C$5="Operations cancelled for clinical reasons",
SUMIFS(AllPublicationData!$H:$H,AllPublicationData!$A:$A,'Publication Table'!$B191,AllPublicationData!$B:$B,'Publication Table'!$C$4,AllPublicationData!$D:$D,'Publication Table'!G$7),
IF('Publication Table'!$C$5="Operations cancelled for non-clinical/capacity reasons",
SUMIFS(AllPublicationData!$I:$I,AllPublicationData!$A:$A,'Publication Table'!$B191,AllPublicationData!$B:$B,'Publication Table'!$C$4,AllPublicationData!$D:$D,'Publication Table'!G$7),
IF('Publication Table'!$C$5="Cancellations for other reasons",
SUMIFS(AllPublicationData!$J:$J,AllPublicationData!$A:$A,'Publication Table'!$B191,AllPublicationData!$B:$B,'Publication Table'!$C$4,AllPublicationData!$D:$D,'Publication Table'!G$7)))))))+
IF(AND($C$4="NHS Scotland",$C$5="Total Operations"),
SUMIFS(AllPublicationData!$E:$E,AllPublicationData!$A:$A,'Publication Table'!$B191,AllPublicationData!$B:$B,'Publication Table'!G$7),
IF(AND($C$4="NHS Scotland",$C$5="All Cancelled Operations"),
SUMIFS(AllPublicationData!$F:$F,AllPublicationData!$A:$A,'Publication Table'!$B191,AllPublicationData!$B:$B,'Publication Table'!G$7),
IF(AND($C$4="NHS Scotland",$C$5="Operations cancelled by patient"),
SUMIFS(AllPublicationData!$G:$G,AllPublicationData!$A:$A,'Publication Table'!$B191,AllPublicationData!$B:$B,'Publication Table'!G$7),
IF(AND($C$4="NHS Scotland",$C$5="Operations cancelled for clinical reasons"),
SUMIFS(AllPublicationData!$H:$H,AllPublicationData!$A:$A,'Publication Table'!$B191,AllPublicationData!$B:$B,'Publication Table'!G$7),
IF(AND($C$4="NHS Scotland",$C$5="Operations cancelled for non-clinical/capacity reasons"),
SUMIFS(AllPublicationData!$I:$I,AllPublicationData!$A:$A,'Publication Table'!$B191,AllPublicationData!$B:$B,'Publication Table'!G$7),
IF(AND($C$4="NHS Scotland",$C$5="Cancellations for other reasons"),
SUMIFS(AllPublicationData!$J:$J,AllPublicationData!$A:$A,'Publication Table'!$B191,AllPublicationData!$B:$B,'Publication Table'!G$7)))))))</f>
        <v>0</v>
      </c>
      <c r="H191" s="90">
        <f>IF($C$5="Total Operations",
SUMIFS(AllPublicationData!$E:$E,AllPublicationData!$A:$A,'Publication Table'!$B191,AllPublicationData!$B:$B,'Publication Table'!$C$4,AllPublicationData!$D:$D,'Publication Table'!H$7),
IF('Publication Table'!$C$5="All Cancelled Operations",
SUMIFS(AllPublicationData!$F:$F,AllPublicationData!$A:$A,'Publication Table'!$B191,AllPublicationData!$B:$B,'Publication Table'!$C$4,AllPublicationData!$D:$D,'Publication Table'!H$7),
IF('Publication Table'!$C$5="Operations cancelled by patient",
SUMIFS(AllPublicationData!$G:$G,AllPublicationData!$A:$A,'Publication Table'!$B191,AllPublicationData!$B:$B,'Publication Table'!$C$4,AllPublicationData!$D:$D,'Publication Table'!H$7),
IF('Publication Table'!$C$5="Operations cancelled for clinical reasons",
SUMIFS(AllPublicationData!$H:$H,AllPublicationData!$A:$A,'Publication Table'!$B191,AllPublicationData!$B:$B,'Publication Table'!$C$4,AllPublicationData!$D:$D,'Publication Table'!H$7),
IF('Publication Table'!$C$5="Operations cancelled for non-clinical/capacity reasons",
SUMIFS(AllPublicationData!$I:$I,AllPublicationData!$A:$A,'Publication Table'!$B191,AllPublicationData!$B:$B,'Publication Table'!$C$4,AllPublicationData!$D:$D,'Publication Table'!H$7),
IF('Publication Table'!$C$5="Cancellations for other reasons",
SUMIFS(AllPublicationData!$J:$J,AllPublicationData!$A:$A,'Publication Table'!$B191,AllPublicationData!$B:$B,'Publication Table'!$C$4,AllPublicationData!$D:$D,'Publication Table'!H$7)))))))+
IF(AND($C$4="NHS Scotland",$C$5="Total Operations"),
SUMIFS(AllPublicationData!$E:$E,AllPublicationData!$A:$A,'Publication Table'!$B191,AllPublicationData!$B:$B,'Publication Table'!H$7),
IF(AND($C$4="NHS Scotland",$C$5="All Cancelled Operations"),
SUMIFS(AllPublicationData!$F:$F,AllPublicationData!$A:$A,'Publication Table'!$B191,AllPublicationData!$B:$B,'Publication Table'!H$7),
IF(AND($C$4="NHS Scotland",$C$5="Operations cancelled by patient"),
SUMIFS(AllPublicationData!$G:$G,AllPublicationData!$A:$A,'Publication Table'!$B191,AllPublicationData!$B:$B,'Publication Table'!H$7),
IF(AND($C$4="NHS Scotland",$C$5="Operations cancelled for clinical reasons"),
SUMIFS(AllPublicationData!$H:$H,AllPublicationData!$A:$A,'Publication Table'!$B191,AllPublicationData!$B:$B,'Publication Table'!H$7),
IF(AND($C$4="NHS Scotland",$C$5="Operations cancelled for non-clinical/capacity reasons"),
SUMIFS(AllPublicationData!$I:$I,AllPublicationData!$A:$A,'Publication Table'!$B191,AllPublicationData!$B:$B,'Publication Table'!H$7),
IF(AND($C$4="NHS Scotland",$C$5="Cancellations for other reasons"),
SUMIFS(AllPublicationData!$J:$J,AllPublicationData!$A:$A,'Publication Table'!$B191,AllPublicationData!$B:$B,'Publication Table'!H$7)))))))</f>
        <v>0</v>
      </c>
      <c r="I191" s="90">
        <f>IF($C$5="Total Operations",
SUMIFS(AllPublicationData!$E:$E,AllPublicationData!$A:$A,'Publication Table'!$B191,AllPublicationData!$B:$B,'Publication Table'!$C$4,AllPublicationData!$D:$D,'Publication Table'!I$7),
IF('Publication Table'!$C$5="All Cancelled Operations",
SUMIFS(AllPublicationData!$F:$F,AllPublicationData!$A:$A,'Publication Table'!$B191,AllPublicationData!$B:$B,'Publication Table'!$C$4,AllPublicationData!$D:$D,'Publication Table'!I$7),
IF('Publication Table'!$C$5="Operations cancelled by patient",
SUMIFS(AllPublicationData!$G:$G,AllPublicationData!$A:$A,'Publication Table'!$B191,AllPublicationData!$B:$B,'Publication Table'!$C$4,AllPublicationData!$D:$D,'Publication Table'!I$7),
IF('Publication Table'!$C$5="Operations cancelled for clinical reasons",
SUMIFS(AllPublicationData!$H:$H,AllPublicationData!$A:$A,'Publication Table'!$B191,AllPublicationData!$B:$B,'Publication Table'!$C$4,AllPublicationData!$D:$D,'Publication Table'!I$7),
IF('Publication Table'!$C$5="Operations cancelled for non-clinical/capacity reasons",
SUMIFS(AllPublicationData!$I:$I,AllPublicationData!$A:$A,'Publication Table'!$B191,AllPublicationData!$B:$B,'Publication Table'!$C$4,AllPublicationData!$D:$D,'Publication Table'!I$7),
IF('Publication Table'!$C$5="Cancellations for other reasons",
SUMIFS(AllPublicationData!$J:$J,AllPublicationData!$A:$A,'Publication Table'!$B191,AllPublicationData!$B:$B,'Publication Table'!$C$4,AllPublicationData!$D:$D,'Publication Table'!I$7)))))))+
IF(AND($C$4="NHS Scotland",$C$5="Total Operations"),
SUMIFS(AllPublicationData!$E:$E,AllPublicationData!$A:$A,'Publication Table'!$B191,AllPublicationData!$B:$B,'Publication Table'!I$7),
IF(AND($C$4="NHS Scotland",$C$5="All Cancelled Operations"),
SUMIFS(AllPublicationData!$F:$F,AllPublicationData!$A:$A,'Publication Table'!$B191,AllPublicationData!$B:$B,'Publication Table'!I$7),
IF(AND($C$4="NHS Scotland",$C$5="Operations cancelled by patient"),
SUMIFS(AllPublicationData!$G:$G,AllPublicationData!$A:$A,'Publication Table'!$B191,AllPublicationData!$B:$B,'Publication Table'!I$7),
IF(AND($C$4="NHS Scotland",$C$5="Operations cancelled for clinical reasons"),
SUMIFS(AllPublicationData!$H:$H,AllPublicationData!$A:$A,'Publication Table'!$B191,AllPublicationData!$B:$B,'Publication Table'!I$7),
IF(AND($C$4="NHS Scotland",$C$5="Operations cancelled for non-clinical/capacity reasons"),
SUMIFS(AllPublicationData!$I:$I,AllPublicationData!$A:$A,'Publication Table'!$B191,AllPublicationData!$B:$B,'Publication Table'!I$7),
IF(AND($C$4="NHS Scotland",$C$5="Cancellations for other reasons"),
SUMIFS(AllPublicationData!$J:$J,AllPublicationData!$A:$A,'Publication Table'!$B191,AllPublicationData!$B:$B,'Publication Table'!I$7)))))))</f>
        <v>0</v>
      </c>
      <c r="J191" s="90">
        <f>IF($C$5="Total Operations",
SUMIFS(AllPublicationData!$E:$E,AllPublicationData!$A:$A,'Publication Table'!$B191,AllPublicationData!$B:$B,'Publication Table'!$C$4,AllPublicationData!$D:$D,'Publication Table'!J$7),
IF('Publication Table'!$C$5="All Cancelled Operations",
SUMIFS(AllPublicationData!$F:$F,AllPublicationData!$A:$A,'Publication Table'!$B191,AllPublicationData!$B:$B,'Publication Table'!$C$4,AllPublicationData!$D:$D,'Publication Table'!J$7),
IF('Publication Table'!$C$5="Operations cancelled by patient",
SUMIFS(AllPublicationData!$G:$G,AllPublicationData!$A:$A,'Publication Table'!$B191,AllPublicationData!$B:$B,'Publication Table'!$C$4,AllPublicationData!$D:$D,'Publication Table'!J$7),
IF('Publication Table'!$C$5="Operations cancelled for clinical reasons",
SUMIFS(AllPublicationData!$H:$H,AllPublicationData!$A:$A,'Publication Table'!$B191,AllPublicationData!$B:$B,'Publication Table'!$C$4,AllPublicationData!$D:$D,'Publication Table'!J$7),
IF('Publication Table'!$C$5="Operations cancelled for non-clinical/capacity reasons",
SUMIFS(AllPublicationData!$I:$I,AllPublicationData!$A:$A,'Publication Table'!$B191,AllPublicationData!$B:$B,'Publication Table'!$C$4,AllPublicationData!$D:$D,'Publication Table'!J$7),
IF('Publication Table'!$C$5="Cancellations for other reasons",
SUMIFS(AllPublicationData!$J:$J,AllPublicationData!$A:$A,'Publication Table'!$B191,AllPublicationData!$B:$B,'Publication Table'!$C$4,AllPublicationData!$D:$D,'Publication Table'!J$7)))))))+
IF(AND($C$4="NHS Scotland",$C$5="Total Operations"),
SUMIFS(AllPublicationData!$E:$E,AllPublicationData!$A:$A,'Publication Table'!$B191,AllPublicationData!$B:$B,'Publication Table'!J$7),
IF(AND($C$4="NHS Scotland",$C$5="All Cancelled Operations"),
SUMIFS(AllPublicationData!$F:$F,AllPublicationData!$A:$A,'Publication Table'!$B191,AllPublicationData!$B:$B,'Publication Table'!J$7),
IF(AND($C$4="NHS Scotland",$C$5="Operations cancelled by patient"),
SUMIFS(AllPublicationData!$G:$G,AllPublicationData!$A:$A,'Publication Table'!$B191,AllPublicationData!$B:$B,'Publication Table'!J$7),
IF(AND($C$4="NHS Scotland",$C$5="Operations cancelled for clinical reasons"),
SUMIFS(AllPublicationData!$H:$H,AllPublicationData!$A:$A,'Publication Table'!$B191,AllPublicationData!$B:$B,'Publication Table'!J$7),
IF(AND($C$4="NHS Scotland",$C$5="Operations cancelled for non-clinical/capacity reasons"),
SUMIFS(AllPublicationData!$I:$I,AllPublicationData!$A:$A,'Publication Table'!$B191,AllPublicationData!$B:$B,'Publication Table'!J$7),
IF(AND($C$4="NHS Scotland",$C$5="Cancellations for other reasons"),
SUMIFS(AllPublicationData!$J:$J,AllPublicationData!$A:$A,'Publication Table'!$B191,AllPublicationData!$B:$B,'Publication Table'!J$7)))))))</f>
        <v>0</v>
      </c>
      <c r="K191" s="90">
        <f>IF($C$5="Total Operations",
SUMIFS(AllPublicationData!$E:$E,AllPublicationData!$A:$A,'Publication Table'!$B191,AllPublicationData!$B:$B,'Publication Table'!$C$4,AllPublicationData!$D:$D,'Publication Table'!K$7),
IF('Publication Table'!$C$5="All Cancelled Operations",
SUMIFS(AllPublicationData!$F:$F,AllPublicationData!$A:$A,'Publication Table'!$B191,AllPublicationData!$B:$B,'Publication Table'!$C$4,AllPublicationData!$D:$D,'Publication Table'!K$7),
IF('Publication Table'!$C$5="Operations cancelled by patient",
SUMIFS(AllPublicationData!$G:$G,AllPublicationData!$A:$A,'Publication Table'!$B191,AllPublicationData!$B:$B,'Publication Table'!$C$4,AllPublicationData!$D:$D,'Publication Table'!K$7),
IF('Publication Table'!$C$5="Operations cancelled for clinical reasons",
SUMIFS(AllPublicationData!$H:$H,AllPublicationData!$A:$A,'Publication Table'!$B191,AllPublicationData!$B:$B,'Publication Table'!$C$4,AllPublicationData!$D:$D,'Publication Table'!K$7),
IF('Publication Table'!$C$5="Operations cancelled for non-clinical/capacity reasons",
SUMIFS(AllPublicationData!$I:$I,AllPublicationData!$A:$A,'Publication Table'!$B191,AllPublicationData!$B:$B,'Publication Table'!$C$4,AllPublicationData!$D:$D,'Publication Table'!K$7),
IF('Publication Table'!$C$5="Cancellations for other reasons",
SUMIFS(AllPublicationData!$J:$J,AllPublicationData!$A:$A,'Publication Table'!$B191,AllPublicationData!$B:$B,'Publication Table'!$C$4,AllPublicationData!$D:$D,'Publication Table'!K$7)))))))+
IF(AND($C$4="NHS Scotland",$C$5="Total Operations"),
SUMIFS(AllPublicationData!$E:$E,AllPublicationData!$A:$A,'Publication Table'!$B191,AllPublicationData!$B:$B,'Publication Table'!K$7),
IF(AND($C$4="NHS Scotland",$C$5="All Cancelled Operations"),
SUMIFS(AllPublicationData!$F:$F,AllPublicationData!$A:$A,'Publication Table'!$B191,AllPublicationData!$B:$B,'Publication Table'!K$7),
IF(AND($C$4="NHS Scotland",$C$5="Operations cancelled by patient"),
SUMIFS(AllPublicationData!$G:$G,AllPublicationData!$A:$A,'Publication Table'!$B191,AllPublicationData!$B:$B,'Publication Table'!K$7),
IF(AND($C$4="NHS Scotland",$C$5="Operations cancelled for clinical reasons"),
SUMIFS(AllPublicationData!$H:$H,AllPublicationData!$A:$A,'Publication Table'!$B191,AllPublicationData!$B:$B,'Publication Table'!K$7),
IF(AND($C$4="NHS Scotland",$C$5="Operations cancelled for non-clinical/capacity reasons"),
SUMIFS(AllPublicationData!$I:$I,AllPublicationData!$A:$A,'Publication Table'!$B191,AllPublicationData!$B:$B,'Publication Table'!K$7),
IF(AND($C$4="NHS Scotland",$C$5="Cancellations for other reasons"),
SUMIFS(AllPublicationData!$J:$J,AllPublicationData!$A:$A,'Publication Table'!$B191,AllPublicationData!$B:$B,'Publication Table'!K$7)))))))</f>
        <v>0</v>
      </c>
      <c r="L191" s="90">
        <f>IF($C$5="Total Operations",
SUMIFS(AllPublicationData!$E:$E,AllPublicationData!$A:$A,'Publication Table'!$B191,AllPublicationData!$B:$B,'Publication Table'!$C$4,AllPublicationData!$D:$D,'Publication Table'!L$7),
IF('Publication Table'!$C$5="All Cancelled Operations",
SUMIFS(AllPublicationData!$F:$F,AllPublicationData!$A:$A,'Publication Table'!$B191,AllPublicationData!$B:$B,'Publication Table'!$C$4,AllPublicationData!$D:$D,'Publication Table'!L$7),
IF('Publication Table'!$C$5="Operations cancelled by patient",
SUMIFS(AllPublicationData!$G:$G,AllPublicationData!$A:$A,'Publication Table'!$B191,AllPublicationData!$B:$B,'Publication Table'!$C$4,AllPublicationData!$D:$D,'Publication Table'!L$7),
IF('Publication Table'!$C$5="Operations cancelled for clinical reasons",
SUMIFS(AllPublicationData!$H:$H,AllPublicationData!$A:$A,'Publication Table'!$B191,AllPublicationData!$B:$B,'Publication Table'!$C$4,AllPublicationData!$D:$D,'Publication Table'!L$7),
IF('Publication Table'!$C$5="Operations cancelled for non-clinical/capacity reasons",
SUMIFS(AllPublicationData!$I:$I,AllPublicationData!$A:$A,'Publication Table'!$B191,AllPublicationData!$B:$B,'Publication Table'!$C$4,AllPublicationData!$D:$D,'Publication Table'!L$7),
IF('Publication Table'!$C$5="Cancellations for other reasons",
SUMIFS(AllPublicationData!$J:$J,AllPublicationData!$A:$A,'Publication Table'!$B191,AllPublicationData!$B:$B,'Publication Table'!$C$4,AllPublicationData!$D:$D,'Publication Table'!L$7)))))))+
IF(AND($C$4="NHS Scotland",$C$5="Total Operations"),
SUMIFS(AllPublicationData!$E:$E,AllPublicationData!$A:$A,'Publication Table'!$B191,AllPublicationData!$B:$B,'Publication Table'!L$7),
IF(AND($C$4="NHS Scotland",$C$5="All Cancelled Operations"),
SUMIFS(AllPublicationData!$F:$F,AllPublicationData!$A:$A,'Publication Table'!$B191,AllPublicationData!$B:$B,'Publication Table'!L$7),
IF(AND($C$4="NHS Scotland",$C$5="Operations cancelled by patient"),
SUMIFS(AllPublicationData!$G:$G,AllPublicationData!$A:$A,'Publication Table'!$B191,AllPublicationData!$B:$B,'Publication Table'!L$7),
IF(AND($C$4="NHS Scotland",$C$5="Operations cancelled for clinical reasons"),
SUMIFS(AllPublicationData!$H:$H,AllPublicationData!$A:$A,'Publication Table'!$B191,AllPublicationData!$B:$B,'Publication Table'!L$7),
IF(AND($C$4="NHS Scotland",$C$5="Operations cancelled for non-clinical/capacity reasons"),
SUMIFS(AllPublicationData!$I:$I,AllPublicationData!$A:$A,'Publication Table'!$B191,AllPublicationData!$B:$B,'Publication Table'!L$7),
IF(AND($C$4="NHS Scotland",$C$5="Cancellations for other reasons"),
SUMIFS(AllPublicationData!$J:$J,AllPublicationData!$A:$A,'Publication Table'!$B191,AllPublicationData!$B:$B,'Publication Table'!L$7)))))))</f>
        <v>0</v>
      </c>
      <c r="M191" s="90">
        <f>IF($C$5="Total Operations",
SUMIFS(AllPublicationData!$E:$E,AllPublicationData!$A:$A,'Publication Table'!$B191,AllPublicationData!$B:$B,'Publication Table'!$C$4,AllPublicationData!$D:$D,'Publication Table'!M$7),
IF('Publication Table'!$C$5="All Cancelled Operations",
SUMIFS(AllPublicationData!$F:$F,AllPublicationData!$A:$A,'Publication Table'!$B191,AllPublicationData!$B:$B,'Publication Table'!$C$4,AllPublicationData!$D:$D,'Publication Table'!M$7),
IF('Publication Table'!$C$5="Operations cancelled by patient",
SUMIFS(AllPublicationData!$G:$G,AllPublicationData!$A:$A,'Publication Table'!$B191,AllPublicationData!$B:$B,'Publication Table'!$C$4,AllPublicationData!$D:$D,'Publication Table'!M$7),
IF('Publication Table'!$C$5="Operations cancelled for clinical reasons",
SUMIFS(AllPublicationData!$G:$G,AllPublicationData!$A:$A,'Publication Table'!$B191,AllPublicationData!$B:$B,'Publication Table'!$C$4,AllPublicationData!$D:$D,'Publication Table'!M$7),
IF('Publication Table'!$C$5="Operations cancelled for non-clinical/capacity reasons",
SUMIFS(AllPublicationData!$G:$G,AllPublicationData!$A:$A,'Publication Table'!$B191,AllPublicationData!$B:$B,'Publication Table'!$C$4,AllPublicationData!$D:$D,'Publication Table'!M$7),
IF('Publication Table'!$C$5="Cancellations for other reasons",
SUMIFS(AllPublicationData!$G:$G,AllPublicationData!$A:$A,'Publication Table'!$B191,AllPublicationData!$B:$B,'Publication Table'!$C$4,AllPublicationData!$D:$D,'Publication Table'!M$7)))))))+
IF(AND($C$4="NHS Scotland",$C$5="Total Operations"),
SUMIFS(AllPublicationData!$E:$E,AllPublicationData!$A:$A,'Publication Table'!$B191,AllPublicationData!$B:$B,'Publication Table'!M$7),
IF(AND($C$4="NHS Scotland",$C$5="All Cancelled Operations"),
SUMIFS(AllPublicationData!$F:$F,AllPublicationData!$A:$A,'Publication Table'!$B191,AllPublicationData!$B:$B,'Publication Table'!M$7),
IF(AND($C$4="NHS Scotland",$C$5="Operations cancelled by patient"),
SUMIFS(AllPublicationData!$G:$G,AllPublicationData!$A:$A,'Publication Table'!$B191,AllPublicationData!$B:$B,'Publication Table'!M$7),
IF(AND($C$4="NHS Scotland",$C$5="Operations cancelled for clinical reasons"),
SUMIFS(AllPublicationData!$H:$H,AllPublicationData!$A:$A,'Publication Table'!$B191,AllPublicationData!$B:$B,'Publication Table'!M$7),
IF(AND($C$4="NHS Scotland",$C$5="Operations cancelled for non-clinical/capacity reasons"),
SUMIFS(AllPublicationData!$I:$I,AllPublicationData!$A:$A,'Publication Table'!$B191,AllPublicationData!$B:$B,'Publication Table'!M$7),
IF(AND($C$4="NHS Scotland",$C$5="Cancellations for other reasons"),
SUMIFS(AllPublicationData!$J:$J,AllPublicationData!$A:$A,'Publication Table'!$B191,AllPublicationData!$B:$B,'Publication Table'!M$7)))))))</f>
        <v>0</v>
      </c>
      <c r="N191" s="90">
        <f>IF($C$5="Total Operations",
SUMIFS(AllPublicationData!$E:$E,AllPublicationData!$A:$A,'Publication Table'!$B191,AllPublicationData!$B:$B,'Publication Table'!$C$4,AllPublicationData!$D:$D,'Publication Table'!N$7),
IF('Publication Table'!$C$5="All Cancelled Operations",
SUMIFS(AllPublicationData!$F:$F,AllPublicationData!$A:$A,'Publication Table'!$B191,AllPublicationData!$B:$B,'Publication Table'!$C$4,AllPublicationData!$D:$D,'Publication Table'!N$7),
IF('Publication Table'!$C$5="Operations cancelled by patient",
SUMIFS(AllPublicationData!$G:$G,AllPublicationData!$A:$A,'Publication Table'!$B191,AllPublicationData!$B:$B,'Publication Table'!$C$4,AllPublicationData!$D:$D,'Publication Table'!N$7),
IF('Publication Table'!$C$5="Operations cancelled for clinical reasons",
SUMIFS(AllPublicationData!$G:$G,AllPublicationData!$A:$A,'Publication Table'!$B191,AllPublicationData!$B:$B,'Publication Table'!$C$4,AllPublicationData!$D:$D,'Publication Table'!N$7),
IF('Publication Table'!$C$5="Operations cancelled for non-clinical/capacity reasons",
SUMIFS(AllPublicationData!$G:$G,AllPublicationData!$A:$A,'Publication Table'!$B191,AllPublicationData!$B:$B,'Publication Table'!$C$4,AllPublicationData!$D:$D,'Publication Table'!N$7),
IF('Publication Table'!$C$5="Cancellations for other reasons",
SUMIFS(AllPublicationData!$G:$G,AllPublicationData!$A:$A,'Publication Table'!$B191,AllPublicationData!$B:$B,'Publication Table'!$C$4,AllPublicationData!$D:$D,'Publication Table'!N$7)))))))+
IF(AND($C$4="NHS Scotland",$C$5="Total Operations"),
SUMIFS(AllPublicationData!$E:$E,AllPublicationData!$A:$A,'Publication Table'!$B191,AllPublicationData!$B:$B,'Publication Table'!N$7),
IF(AND($C$4="NHS Scotland",$C$5="All Cancelled Operations"),
SUMIFS(AllPublicationData!$F:$F,AllPublicationData!$A:$A,'Publication Table'!$B191,AllPublicationData!$B:$B,'Publication Table'!N$7),
IF(AND($C$4="NHS Scotland",$C$5="Operations cancelled by patient"),
SUMIFS(AllPublicationData!$G:$G,AllPublicationData!$A:$A,'Publication Table'!$B191,AllPublicationData!$B:$B,'Publication Table'!N$7),
IF(AND($C$4="NHS Scotland",$C$5="Operations cancelled for clinical reasons"),
SUMIFS(AllPublicationData!$H:$H,AllPublicationData!$A:$A,'Publication Table'!$B191,AllPublicationData!$B:$B,'Publication Table'!N$7),
IF(AND($C$4="NHS Scotland",$C$5="Operations cancelled for non-clinical/capacity reasons"),
SUMIFS(AllPublicationData!$I:$I,AllPublicationData!$A:$A,'Publication Table'!$B191,AllPublicationData!$B:$B,'Publication Table'!N$7),
IF(AND($C$4="NHS Scotland",$C$5="Cancellations for other reasons"),
SUMIFS(AllPublicationData!$J:$J,AllPublicationData!$A:$A,'Publication Table'!$B191,AllPublicationData!$B:$B,'Publication Table'!N$7)))))))</f>
        <v>0</v>
      </c>
      <c r="O191" s="90">
        <f>IF($C$5="Total Operations",
SUMIFS(AllPublicationData!$E:$E,AllPublicationData!$A:$A,'Publication Table'!$B191,AllPublicationData!$B:$B,'Publication Table'!$C$4,AllPublicationData!$D:$D,'Publication Table'!O$7),
IF('Publication Table'!$C$5="All Cancelled Operations",
SUMIFS(AllPublicationData!$F:$F,AllPublicationData!$A:$A,'Publication Table'!$B191,AllPublicationData!$B:$B,'Publication Table'!$C$4,AllPublicationData!$D:$D,'Publication Table'!O$7),
IF('Publication Table'!$C$5="Operations cancelled by patient",
SUMIFS(AllPublicationData!$G:$G,AllPublicationData!$A:$A,'Publication Table'!$B191,AllPublicationData!$B:$B,'Publication Table'!$C$4,AllPublicationData!$D:$D,'Publication Table'!O$7),
IF('Publication Table'!$C$5="Operations cancelled for clinical reasons",
SUMIFS(AllPublicationData!$G:$G,AllPublicationData!$A:$A,'Publication Table'!$B191,AllPublicationData!$B:$B,'Publication Table'!$C$4,AllPublicationData!$D:$D,'Publication Table'!O$7),
IF('Publication Table'!$C$5="Operations cancelled for non-clinical/capacity reasons",
SUMIFS(AllPublicationData!$G:$G,AllPublicationData!$A:$A,'Publication Table'!$B191,AllPublicationData!$B:$B,'Publication Table'!$C$4,AllPublicationData!$D:$D,'Publication Table'!O$7),
IF('Publication Table'!$C$5="Cancellations for other reasons",
SUMIFS(AllPublicationData!$G:$G,AllPublicationData!$A:$A,'Publication Table'!$B191,AllPublicationData!$B:$B,'Publication Table'!$C$4,AllPublicationData!$D:$D,'Publication Table'!O$7)))))))+
IF(AND($C$4="NHS Scotland",$C$5="Total Operations"),
SUMIFS(AllPublicationData!$E:$E,AllPublicationData!$A:$A,'Publication Table'!$B191,AllPublicationData!$B:$B,'Publication Table'!O$7),
IF(AND($C$4="NHS Scotland",$C$5="All Cancelled Operations"),
SUMIFS(AllPublicationData!$F:$F,AllPublicationData!$A:$A,'Publication Table'!$B191,AllPublicationData!$B:$B,'Publication Table'!O$7),
IF(AND($C$4="NHS Scotland",$C$5="Operations cancelled by patient"),
SUMIFS(AllPublicationData!$G:$G,AllPublicationData!$A:$A,'Publication Table'!$B191,AllPublicationData!$B:$B,'Publication Table'!O$7),
IF(AND($C$4="NHS Scotland",$C$5="Operations cancelled for clinical reasons"),
SUMIFS(AllPublicationData!$H:$H,AllPublicationData!$A:$A,'Publication Table'!$B191,AllPublicationData!$B:$B,'Publication Table'!O$7),
IF(AND($C$4="NHS Scotland",$C$5="Operations cancelled for non-clinical/capacity reasons"),
SUMIFS(AllPublicationData!$I:$I,AllPublicationData!$A:$A,'Publication Table'!$B191,AllPublicationData!$B:$B,'Publication Table'!O$7),
IF(AND($C$4="NHS Scotland",$C$5="Cancellations for other reasons"),
SUMIFS(AllPublicationData!$J:$J,AllPublicationData!$A:$A,'Publication Table'!$B191,AllPublicationData!$B:$B,'Publication Table'!O$7)))))))</f>
        <v>0</v>
      </c>
      <c r="P191" s="90">
        <f>IF($C$5="Total Operations",
SUMIFS(AllPublicationData!$E:$E,AllPublicationData!$A:$A,'Publication Table'!$B191,AllPublicationData!$B:$B,'Publication Table'!$C$4,AllPublicationData!$D:$D,'Publication Table'!P$7),
IF('Publication Table'!$C$5="All Cancelled Operations",
SUMIFS(AllPublicationData!$F:$F,AllPublicationData!$A:$A,'Publication Table'!$B191,AllPublicationData!$B:$B,'Publication Table'!$C$4,AllPublicationData!$D:$D,'Publication Table'!P$7),
IF('Publication Table'!$C$5="Operations cancelled by patient",
SUMIFS(AllPublicationData!$G:$G,AllPublicationData!$A:$A,'Publication Table'!$B191,AllPublicationData!$B:$B,'Publication Table'!$C$4,AllPublicationData!$D:$D,'Publication Table'!P$7),
IF('Publication Table'!$C$5="Operations cancelled for clinical reasons",
SUMIFS(AllPublicationData!$G:$G,AllPublicationData!$A:$A,'Publication Table'!$B191,AllPublicationData!$B:$B,'Publication Table'!$C$4,AllPublicationData!$D:$D,'Publication Table'!P$7),
IF('Publication Table'!$C$5="Operations cancelled for non-clinical/capacity reasons",
SUMIFS(AllPublicationData!$G:$G,AllPublicationData!$A:$A,'Publication Table'!$B191,AllPublicationData!$B:$B,'Publication Table'!$C$4,AllPublicationData!$D:$D,'Publication Table'!P$7),
IF('Publication Table'!$C$5="Cancellations for other reasons",
SUMIFS(AllPublicationData!$G:$G,AllPublicationData!$A:$A,'Publication Table'!$B191,AllPublicationData!$B:$B,'Publication Table'!$C$4,AllPublicationData!$D:$D,'Publication Table'!P$7)))))))+
IF(AND($C$4="NHS Scotland",$C$5="Total Operations"),
SUMIFS(AllPublicationData!$E:$E,AllPublicationData!$A:$A,'Publication Table'!$B191,AllPublicationData!$B:$B,'Publication Table'!P$7),
IF(AND($C$4="NHS Scotland",$C$5="All Cancelled Operations"),
SUMIFS(AllPublicationData!$F:$F,AllPublicationData!$A:$A,'Publication Table'!$B191,AllPublicationData!$B:$B,'Publication Table'!P$7),
IF(AND($C$4="NHS Scotland",$C$5="Operations cancelled by patient"),
SUMIFS(AllPublicationData!$G:$G,AllPublicationData!$A:$A,'Publication Table'!$B191,AllPublicationData!$B:$B,'Publication Table'!P$7),
IF(AND($C$4="NHS Scotland",$C$5="Operations cancelled for clinical reasons"),
SUMIFS(AllPublicationData!$H:$H,AllPublicationData!$A:$A,'Publication Table'!$B191,AllPublicationData!$B:$B,'Publication Table'!P$7),
IF(AND($C$4="NHS Scotland",$C$5="Operations cancelled for non-clinical/capacity reasons"),
SUMIFS(AllPublicationData!$I:$I,AllPublicationData!$A:$A,'Publication Table'!$B191,AllPublicationData!$B:$B,'Publication Table'!P$7),
IF(AND($C$4="NHS Scotland",$C$5="Cancellations for other reasons"),
SUMIFS(AllPublicationData!$J:$J,AllPublicationData!$A:$A,'Publication Table'!$B191,AllPublicationData!$B:$B,'Publication Table'!P$7)))))))</f>
        <v>0</v>
      </c>
      <c r="Q191" s="90">
        <f>IF($C$5="Total Operations",
SUMIFS(AllPublicationData!$E:$E,AllPublicationData!$A:$A,'Publication Table'!$B191,AllPublicationData!$B:$B,'Publication Table'!$C$4,AllPublicationData!$D:$D,'Publication Table'!Q$7),
IF('Publication Table'!$C$5="All Cancelled Operations",
SUMIFS(AllPublicationData!$F:$F,AllPublicationData!$A:$A,'Publication Table'!$B191,AllPublicationData!$B:$B,'Publication Table'!$C$4,AllPublicationData!$D:$D,'Publication Table'!Q$7),
IF('Publication Table'!$C$5="Operations cancelled by patient",
SUMIFS(AllPublicationData!$G:$G,AllPublicationData!$A:$A,'Publication Table'!$B191,AllPublicationData!$B:$B,'Publication Table'!$C$4,AllPublicationData!$D:$D,'Publication Table'!Q$7),
IF('Publication Table'!$C$5="Operations cancelled for clinical reasons",
SUMIFS(AllPublicationData!$G:$G,AllPublicationData!$A:$A,'Publication Table'!$B191,AllPublicationData!$B:$B,'Publication Table'!$C$4,AllPublicationData!$D:$D,'Publication Table'!Q$7),
IF('Publication Table'!$C$5="Operations cancelled for non-clinical/capacity reasons",
SUMIFS(AllPublicationData!$G:$G,AllPublicationData!$A:$A,'Publication Table'!$B191,AllPublicationData!$B:$B,'Publication Table'!$C$4,AllPublicationData!$D:$D,'Publication Table'!Q$7),
IF('Publication Table'!$C$5="Cancellations for other reasons",
SUMIFS(AllPublicationData!$G:$G,AllPublicationData!$A:$A,'Publication Table'!$B191,AllPublicationData!$B:$B,'Publication Table'!$C$4,AllPublicationData!$D:$D,'Publication Table'!Q$7)))))))+
IF(AND($C$4="NHS Scotland",$C$5="Total Operations"),
SUMIFS(AllPublicationData!$E:$E,AllPublicationData!$A:$A,'Publication Table'!$B191,AllPublicationData!$B:$B,'Publication Table'!Q$7),
IF(AND($C$4="NHS Scotland",$C$5="All Cancelled Operations"),
SUMIFS(AllPublicationData!$F:$F,AllPublicationData!$A:$A,'Publication Table'!$B191,AllPublicationData!$B:$B,'Publication Table'!Q$7),
IF(AND($C$4="NHS Scotland",$C$5="Operations cancelled by patient"),
SUMIFS(AllPublicationData!$G:$G,AllPublicationData!$A:$A,'Publication Table'!$B191,AllPublicationData!$B:$B,'Publication Table'!Q$7),
IF(AND($C$4="NHS Scotland",$C$5="Operations cancelled for clinical reasons"),
SUMIFS(AllPublicationData!$H:$H,AllPublicationData!$A:$A,'Publication Table'!$B191,AllPublicationData!$B:$B,'Publication Table'!Q$7),
IF(AND($C$4="NHS Scotland",$C$5="Operations cancelled for non-clinical/capacity reasons"),
SUMIFS(AllPublicationData!$I:$I,AllPublicationData!$A:$A,'Publication Table'!$B191,AllPublicationData!$B:$B,'Publication Table'!Q$7),
IF(AND($C$4="NHS Scotland",$C$5="Cancellations for other reasons"),
SUMIFS(AllPublicationData!$J:$J,AllPublicationData!$A:$A,'Publication Table'!$B191,AllPublicationData!$B:$B,'Publication Table'!Q$7)))))))</f>
        <v>0</v>
      </c>
      <c r="R191" s="90">
        <f>IF($C$5="Total Operations",
SUMIFS(AllPublicationData!$E:$E,AllPublicationData!$A:$A,'Publication Table'!$B191,AllPublicationData!$B:$B,'Publication Table'!$C$4,AllPublicationData!$D:$D,'Publication Table'!R$7),
IF('Publication Table'!$C$5="All Cancelled Operations",
SUMIFS(AllPublicationData!$F:$F,AllPublicationData!$A:$A,'Publication Table'!$B191,AllPublicationData!$B:$B,'Publication Table'!$C$4,AllPublicationData!$D:$D,'Publication Table'!R$7),
IF('Publication Table'!$C$5="Operations cancelled by patient",
SUMIFS(AllPublicationData!$G:$G,AllPublicationData!$A:$A,'Publication Table'!$B191,AllPublicationData!$B:$B,'Publication Table'!$C$4,AllPublicationData!$D:$D,'Publication Table'!R$7),
IF('Publication Table'!$C$5="Operations cancelled for clinical reasons",
SUMIFS(AllPublicationData!$G:$G,AllPublicationData!$A:$A,'Publication Table'!$B191,AllPublicationData!$B:$B,'Publication Table'!$C$4,AllPublicationData!$D:$D,'Publication Table'!R$7),
IF('Publication Table'!$C$5="Operations cancelled for non-clinical/capacity reasons",
SUMIFS(AllPublicationData!$G:$G,AllPublicationData!$A:$A,'Publication Table'!$B191,AllPublicationData!$B:$B,'Publication Table'!$C$4,AllPublicationData!$D:$D,'Publication Table'!R$7),
IF('Publication Table'!$C$5="Cancellations for other reasons",
SUMIFS(AllPublicationData!$G:$G,AllPublicationData!$A:$A,'Publication Table'!$B191,AllPublicationData!$B:$B,'Publication Table'!$C$4,AllPublicationData!$D:$D,'Publication Table'!R$7)))))))+
IF(AND($C$4="NHS Scotland",$C$5="Total Operations"),
SUMIFS(AllPublicationData!$E:$E,AllPublicationData!$A:$A,'Publication Table'!$B191,AllPublicationData!$B:$B,'Publication Table'!R$7),
IF(AND($C$4="NHS Scotland",$C$5="All Cancelled Operations"),
SUMIFS(AllPublicationData!$F:$F,AllPublicationData!$A:$A,'Publication Table'!$B191,AllPublicationData!$B:$B,'Publication Table'!R$7),
IF(AND($C$4="NHS Scotland",$C$5="Operations cancelled by patient"),
SUMIFS(AllPublicationData!$G:$G,AllPublicationData!$A:$A,'Publication Table'!$B191,AllPublicationData!$B:$B,'Publication Table'!R$7),
IF(AND($C$4="NHS Scotland",$C$5="Operations cancelled for clinical reasons"),
SUMIFS(AllPublicationData!$H:$H,AllPublicationData!$A:$A,'Publication Table'!$B191,AllPublicationData!$B:$B,'Publication Table'!R$7),
IF(AND($C$4="NHS Scotland",$C$5="Operations cancelled for non-clinical/capacity reasons"),
SUMIFS(AllPublicationData!$I:$I,AllPublicationData!$A:$A,'Publication Table'!$B191,AllPublicationData!$B:$B,'Publication Table'!R$7),
IF(AND($C$4="NHS Scotland",$C$5="Cancellations for other reasons"),
SUMIFS(AllPublicationData!$J:$J,AllPublicationData!$A:$A,'Publication Table'!$B191,AllPublicationData!$B:$B,'Publication Table'!R$7)))))))</f>
        <v>0</v>
      </c>
    </row>
    <row r="192" spans="3:18" x14ac:dyDescent="0.35">
      <c r="C192" s="81">
        <f>IF($C$5="Total Operations",
SUMIFS(AllPublicationData!$E:$E,AllPublicationData!$A:$A,'Publication Table'!$B192,AllPublicationData!$B:$B,'Publication Table'!$C$4),
IF('Publication Table'!$C$5="All Cancelled Operations",
SUMIFS(AllPublicationData!$F:$F,AllPublicationData!$A:$A,'Publication Table'!$B192,AllPublicationData!$B:$B,'Publication Table'!$C$4),
IF('Publication Table'!$C$5="Operations cancelled by patient",
SUMIFS(AllPublicationData!$G:$G,AllPublicationData!$A:$A,'Publication Table'!$B192,AllPublicationData!$B:$B,'Publication Table'!$C$4),
IF('Publication Table'!$C$5="Operations cancelled for clinical reasons",
SUMIFS(AllPublicationData!$H:$H,AllPublicationData!$A:$A,'Publication Table'!$B192,AllPublicationData!$B:$B,'Publication Table'!$C$4),
IF('Publication Table'!$C$5="Operations cancelled for non-clinical/capacity reasons",
SUMIFS(AllPublicationData!$I:$I,AllPublicationData!$A:$A,'Publication Table'!$B192,AllPublicationData!$B:$B,'Publication Table'!$C$4),
IF('Publication Table'!$C$5="Cancellations for other reasons",
SUMIFS(AllPublicationData!$J:$J,AllPublicationData!$A:$A,'Publication Table'!$B192,AllPublicationData!$B:$B,'Publication Table'!$C$4)))))))+
IF(AND($C$4="NHS Scotland",$C$5="Total Operations"),
SUMIFS(AllPublicationData!$E:$E,AllPublicationData!$A:$A,'Publication Table'!$B192),
IF(AND($C$4="NHS Scotland",$C$5="All Cancelled Operations"),
SUMIFS(AllPublicationData!$F:$F,AllPublicationData!$A:$A,'Publication Table'!$B192),
IF(AND($C$4="NHS Scotland",$C$5="Operations cancelled by patient"),
SUMIFS(AllPublicationData!$G:$G,AllPublicationData!$A:$A,'Publication Table'!$B192),
IF(AND($C$4="NHS Scotland",$C$5="Operations cancelled for clinical reasons"),
SUMIFS(AllPublicationData!$H:$H,AllPublicationData!$A:$A,'Publication Table'!$B192),
IF(AND($C$4="NHS Scotland",$C$5="Operations cancelled for non-clinical/capacity reasons"),
SUMIFS(AllPublicationData!$I:$I,AllPublicationData!$A:$A,'Publication Table'!$B192),
IF(AND($C$4="NHS Scotland",$C$5="Cancellations for other reasons"),
SUMIFS(AllPublicationData!$J:$J,AllPublicationData!$A:$A,'Publication Table'!$B192)))))))</f>
        <v>0</v>
      </c>
      <c r="D192" s="90">
        <f>IF($C$5="Total Operations",
SUMIFS(AllPublicationData!$E:$E,AllPublicationData!$A:$A,'Publication Table'!$B192,AllPublicationData!$B:$B,'Publication Table'!$C$4,AllPublicationData!$D:$D,'Publication Table'!D$7),
IF('Publication Table'!$C$5="All Cancelled Operations",
SUMIFS(AllPublicationData!$F:$F,AllPublicationData!$A:$A,'Publication Table'!$B192,AllPublicationData!$B:$B,'Publication Table'!$C$4,AllPublicationData!$D:$D,'Publication Table'!D$7),
IF('Publication Table'!$C$5="Operations cancelled by patient",
SUMIFS(AllPublicationData!$G:$G,AllPublicationData!$A:$A,'Publication Table'!$B192,AllPublicationData!$B:$B,'Publication Table'!$C$4,AllPublicationData!$D:$D,'Publication Table'!D$7),
IF('Publication Table'!$C$5="Operations cancelled for clinical reasons",
SUMIFS(AllPublicationData!$H:$H,AllPublicationData!$A:$A,'Publication Table'!$B192,AllPublicationData!$B:$B,'Publication Table'!$C$4,AllPublicationData!$D:$D,'Publication Table'!D$7),
IF('Publication Table'!$C$5="Operations cancelled for non-clinical/capacity reasons",
SUMIFS(AllPublicationData!$I:$I,AllPublicationData!$A:$A,'Publication Table'!$B192,AllPublicationData!$B:$B,'Publication Table'!$C$4,AllPublicationData!$D:$D,'Publication Table'!D$7),
IF('Publication Table'!$C$5="Cancellations for other reasons",
SUMIFS(AllPublicationData!$J:$J,AllPublicationData!$A:$A,'Publication Table'!$B192,AllPublicationData!$B:$B,'Publication Table'!$C$4,AllPublicationData!$D:$D,'Publication Table'!D$7)))))))+
IF(AND($C$4="NHS Scotland",$C$5="Total Operations"),
SUMIFS(AllPublicationData!$E:$E,AllPublicationData!$A:$A,'Publication Table'!$B192,AllPublicationData!$B:$B,'Publication Table'!D$7),
IF(AND($C$4="NHS Scotland",$C$5="All Cancelled Operations"),
SUMIFS(AllPublicationData!$F:$F,AllPublicationData!$A:$A,'Publication Table'!$B192,AllPublicationData!$B:$B,'Publication Table'!D$7),
IF(AND($C$4="NHS Scotland",$C$5="Operations cancelled by patient"),
SUMIFS(AllPublicationData!$G:$G,AllPublicationData!$A:$A,'Publication Table'!$B192,AllPublicationData!$B:$B,'Publication Table'!D$7),
IF(AND($C$4="NHS Scotland",$C$5="Operations cancelled for clinical reasons"),
SUMIFS(AllPublicationData!$H:$H,AllPublicationData!$A:$A,'Publication Table'!$B192,AllPublicationData!$B:$B,'Publication Table'!D$7),
IF(AND($C$4="NHS Scotland",$C$5="Operations cancelled for non-clinical/capacity reasons"),
SUMIFS(AllPublicationData!$I:$I,AllPublicationData!$A:$A,'Publication Table'!$B192,AllPublicationData!$B:$B,'Publication Table'!D$7),
IF(AND($C$4="NHS Scotland",$C$5="Cancellations for other reasons"),
SUMIFS(AllPublicationData!$J:$J,AllPublicationData!$A:$A,'Publication Table'!$B192,AllPublicationData!$B:$B,'Publication Table'!D$7)))))))</f>
        <v>0</v>
      </c>
      <c r="E192" s="90">
        <f>IF($C$5="Total Operations",
SUMIFS(AllPublicationData!$E:$E,AllPublicationData!$A:$A,'Publication Table'!$B192,AllPublicationData!$B:$B,'Publication Table'!$C$4,AllPublicationData!$D:$D,'Publication Table'!E$7),
IF('Publication Table'!$C$5="All Cancelled Operations",
SUMIFS(AllPublicationData!$F:$F,AllPublicationData!$A:$A,'Publication Table'!$B192,AllPublicationData!$B:$B,'Publication Table'!$C$4,AllPublicationData!$D:$D,'Publication Table'!E$7),
IF('Publication Table'!$C$5="Operations cancelled by patient",
SUMIFS(AllPublicationData!$G:$G,AllPublicationData!$A:$A,'Publication Table'!$B192,AllPublicationData!$B:$B,'Publication Table'!$C$4,AllPublicationData!$D:$D,'Publication Table'!E$7),
IF('Publication Table'!$C$5="Operations cancelled for clinical reasons",
SUMIFS(AllPublicationData!$H:$H,AllPublicationData!$A:$A,'Publication Table'!$B192,AllPublicationData!$B:$B,'Publication Table'!$C$4,AllPublicationData!$D:$D,'Publication Table'!E$7),
IF('Publication Table'!$C$5="Operations cancelled for non-clinical/capacity reasons",
SUMIFS(AllPublicationData!$I:$I,AllPublicationData!$A:$A,'Publication Table'!$B192,AllPublicationData!$B:$B,'Publication Table'!$C$4,AllPublicationData!$D:$D,'Publication Table'!E$7),
IF('Publication Table'!$C$5="Cancellations for other reasons",
SUMIFS(AllPublicationData!$J:$J,AllPublicationData!$A:$A,'Publication Table'!$B192,AllPublicationData!$B:$B,'Publication Table'!$C$4,AllPublicationData!$D:$D,'Publication Table'!E$7)))))))+
IF(AND($C$4="NHS Scotland",$C$5="Total Operations"),
SUMIFS(AllPublicationData!$E:$E,AllPublicationData!$A:$A,'Publication Table'!$B192,AllPublicationData!$B:$B,'Publication Table'!E$7),
IF(AND($C$4="NHS Scotland",$C$5="All Cancelled Operations"),
SUMIFS(AllPublicationData!$F:$F,AllPublicationData!$A:$A,'Publication Table'!$B192,AllPublicationData!$B:$B,'Publication Table'!E$7),
IF(AND($C$4="NHS Scotland",$C$5="Operations cancelled by patient"),
SUMIFS(AllPublicationData!$G:$G,AllPublicationData!$A:$A,'Publication Table'!$B192,AllPublicationData!$B:$B,'Publication Table'!E$7),
IF(AND($C$4="NHS Scotland",$C$5="Operations cancelled for clinical reasons"),
SUMIFS(AllPublicationData!$H:$H,AllPublicationData!$A:$A,'Publication Table'!$B192,AllPublicationData!$B:$B,'Publication Table'!E$7),
IF(AND($C$4="NHS Scotland",$C$5="Operations cancelled for non-clinical/capacity reasons"),
SUMIFS(AllPublicationData!$I:$I,AllPublicationData!$A:$A,'Publication Table'!$B192,AllPublicationData!$B:$B,'Publication Table'!E$7),
IF(AND($C$4="NHS Scotland",$C$5="Cancellations for other reasons"),
SUMIFS(AllPublicationData!$J:$J,AllPublicationData!$A:$A,'Publication Table'!$B192,AllPublicationData!$B:$B,'Publication Table'!E$7)))))))</f>
        <v>0</v>
      </c>
      <c r="F192" s="90">
        <f>IF($C$5="Total Operations",
SUMIFS(AllPublicationData!$E:$E,AllPublicationData!$A:$A,'Publication Table'!$B192,AllPublicationData!$B:$B,'Publication Table'!$C$4,AllPublicationData!$D:$D,'Publication Table'!F$7),
IF('Publication Table'!$C$5="All Cancelled Operations",
SUMIFS(AllPublicationData!$F:$F,AllPublicationData!$A:$A,'Publication Table'!$B192,AllPublicationData!$B:$B,'Publication Table'!$C$4,AllPublicationData!$D:$D,'Publication Table'!F$7),
IF('Publication Table'!$C$5="Operations cancelled by patient",
SUMIFS(AllPublicationData!$G:$G,AllPublicationData!$A:$A,'Publication Table'!$B192,AllPublicationData!$B:$B,'Publication Table'!$C$4,AllPublicationData!$D:$D,'Publication Table'!F$7),
IF('Publication Table'!$C$5="Operations cancelled for clinical reasons",
SUMIFS(AllPublicationData!$H:$H,AllPublicationData!$A:$A,'Publication Table'!$B192,AllPublicationData!$B:$B,'Publication Table'!$C$4,AllPublicationData!$D:$D,'Publication Table'!F$7),
IF('Publication Table'!$C$5="Operations cancelled for non-clinical/capacity reasons",
SUMIFS(AllPublicationData!$I:$I,AllPublicationData!$A:$A,'Publication Table'!$B192,AllPublicationData!$B:$B,'Publication Table'!$C$4,AllPublicationData!$D:$D,'Publication Table'!F$7),
IF('Publication Table'!$C$5="Cancellations for other reasons",
SUMIFS(AllPublicationData!$J:$J,AllPublicationData!$A:$A,'Publication Table'!$B192,AllPublicationData!$B:$B,'Publication Table'!$C$4,AllPublicationData!$D:$D,'Publication Table'!F$7)))))))+
IF(AND($C$4="NHS Scotland",$C$5="Total Operations"),
SUMIFS(AllPublicationData!$E:$E,AllPublicationData!$A:$A,'Publication Table'!$B192,AllPublicationData!$B:$B,'Publication Table'!F$7),
IF(AND($C$4="NHS Scotland",$C$5="All Cancelled Operations"),
SUMIFS(AllPublicationData!$F:$F,AllPublicationData!$A:$A,'Publication Table'!$B192,AllPublicationData!$B:$B,'Publication Table'!F$7),
IF(AND($C$4="NHS Scotland",$C$5="Operations cancelled by patient"),
SUMIFS(AllPublicationData!$G:$G,AllPublicationData!$A:$A,'Publication Table'!$B192,AllPublicationData!$B:$B,'Publication Table'!F$7),
IF(AND($C$4="NHS Scotland",$C$5="Operations cancelled for clinical reasons"),
SUMIFS(AllPublicationData!$H:$H,AllPublicationData!$A:$A,'Publication Table'!$B192,AllPublicationData!$B:$B,'Publication Table'!F$7),
IF(AND($C$4="NHS Scotland",$C$5="Operations cancelled for non-clinical/capacity reasons"),
SUMIFS(AllPublicationData!$I:$I,AllPublicationData!$A:$A,'Publication Table'!$B192,AllPublicationData!$B:$B,'Publication Table'!F$7),
IF(AND($C$4="NHS Scotland",$C$5="Cancellations for other reasons"),
SUMIFS(AllPublicationData!$J:$J,AllPublicationData!$A:$A,'Publication Table'!$B192,AllPublicationData!$B:$B,'Publication Table'!F$7)))))))</f>
        <v>0</v>
      </c>
      <c r="G192" s="90">
        <f>IF($C$5="Total Operations",
SUMIFS(AllPublicationData!$E:$E,AllPublicationData!$A:$A,'Publication Table'!$B192,AllPublicationData!$B:$B,'Publication Table'!$C$4,AllPublicationData!$D:$D,'Publication Table'!G$7),
IF('Publication Table'!$C$5="All Cancelled Operations",
SUMIFS(AllPublicationData!$F:$F,AllPublicationData!$A:$A,'Publication Table'!$B192,AllPublicationData!$B:$B,'Publication Table'!$C$4,AllPublicationData!$D:$D,'Publication Table'!G$7),
IF('Publication Table'!$C$5="Operations cancelled by patient",
SUMIFS(AllPublicationData!$G:$G,AllPublicationData!$A:$A,'Publication Table'!$B192,AllPublicationData!$B:$B,'Publication Table'!$C$4,AllPublicationData!$D:$D,'Publication Table'!G$7),
IF('Publication Table'!$C$5="Operations cancelled for clinical reasons",
SUMIFS(AllPublicationData!$H:$H,AllPublicationData!$A:$A,'Publication Table'!$B192,AllPublicationData!$B:$B,'Publication Table'!$C$4,AllPublicationData!$D:$D,'Publication Table'!G$7),
IF('Publication Table'!$C$5="Operations cancelled for non-clinical/capacity reasons",
SUMIFS(AllPublicationData!$I:$I,AllPublicationData!$A:$A,'Publication Table'!$B192,AllPublicationData!$B:$B,'Publication Table'!$C$4,AllPublicationData!$D:$D,'Publication Table'!G$7),
IF('Publication Table'!$C$5="Cancellations for other reasons",
SUMIFS(AllPublicationData!$J:$J,AllPublicationData!$A:$A,'Publication Table'!$B192,AllPublicationData!$B:$B,'Publication Table'!$C$4,AllPublicationData!$D:$D,'Publication Table'!G$7)))))))+
IF(AND($C$4="NHS Scotland",$C$5="Total Operations"),
SUMIFS(AllPublicationData!$E:$E,AllPublicationData!$A:$A,'Publication Table'!$B192,AllPublicationData!$B:$B,'Publication Table'!G$7),
IF(AND($C$4="NHS Scotland",$C$5="All Cancelled Operations"),
SUMIFS(AllPublicationData!$F:$F,AllPublicationData!$A:$A,'Publication Table'!$B192,AllPublicationData!$B:$B,'Publication Table'!G$7),
IF(AND($C$4="NHS Scotland",$C$5="Operations cancelled by patient"),
SUMIFS(AllPublicationData!$G:$G,AllPublicationData!$A:$A,'Publication Table'!$B192,AllPublicationData!$B:$B,'Publication Table'!G$7),
IF(AND($C$4="NHS Scotland",$C$5="Operations cancelled for clinical reasons"),
SUMIFS(AllPublicationData!$H:$H,AllPublicationData!$A:$A,'Publication Table'!$B192,AllPublicationData!$B:$B,'Publication Table'!G$7),
IF(AND($C$4="NHS Scotland",$C$5="Operations cancelled for non-clinical/capacity reasons"),
SUMIFS(AllPublicationData!$I:$I,AllPublicationData!$A:$A,'Publication Table'!$B192,AllPublicationData!$B:$B,'Publication Table'!G$7),
IF(AND($C$4="NHS Scotland",$C$5="Cancellations for other reasons"),
SUMIFS(AllPublicationData!$J:$J,AllPublicationData!$A:$A,'Publication Table'!$B192,AllPublicationData!$B:$B,'Publication Table'!G$7)))))))</f>
        <v>0</v>
      </c>
      <c r="H192" s="90">
        <f>IF($C$5="Total Operations",
SUMIFS(AllPublicationData!$E:$E,AllPublicationData!$A:$A,'Publication Table'!$B192,AllPublicationData!$B:$B,'Publication Table'!$C$4,AllPublicationData!$D:$D,'Publication Table'!H$7),
IF('Publication Table'!$C$5="All Cancelled Operations",
SUMIFS(AllPublicationData!$F:$F,AllPublicationData!$A:$A,'Publication Table'!$B192,AllPublicationData!$B:$B,'Publication Table'!$C$4,AllPublicationData!$D:$D,'Publication Table'!H$7),
IF('Publication Table'!$C$5="Operations cancelled by patient",
SUMIFS(AllPublicationData!$G:$G,AllPublicationData!$A:$A,'Publication Table'!$B192,AllPublicationData!$B:$B,'Publication Table'!$C$4,AllPublicationData!$D:$D,'Publication Table'!H$7),
IF('Publication Table'!$C$5="Operations cancelled for clinical reasons",
SUMIFS(AllPublicationData!$H:$H,AllPublicationData!$A:$A,'Publication Table'!$B192,AllPublicationData!$B:$B,'Publication Table'!$C$4,AllPublicationData!$D:$D,'Publication Table'!H$7),
IF('Publication Table'!$C$5="Operations cancelled for non-clinical/capacity reasons",
SUMIFS(AllPublicationData!$I:$I,AllPublicationData!$A:$A,'Publication Table'!$B192,AllPublicationData!$B:$B,'Publication Table'!$C$4,AllPublicationData!$D:$D,'Publication Table'!H$7),
IF('Publication Table'!$C$5="Cancellations for other reasons",
SUMIFS(AllPublicationData!$J:$J,AllPublicationData!$A:$A,'Publication Table'!$B192,AllPublicationData!$B:$B,'Publication Table'!$C$4,AllPublicationData!$D:$D,'Publication Table'!H$7)))))))+
IF(AND($C$4="NHS Scotland",$C$5="Total Operations"),
SUMIFS(AllPublicationData!$E:$E,AllPublicationData!$A:$A,'Publication Table'!$B192,AllPublicationData!$B:$B,'Publication Table'!H$7),
IF(AND($C$4="NHS Scotland",$C$5="All Cancelled Operations"),
SUMIFS(AllPublicationData!$F:$F,AllPublicationData!$A:$A,'Publication Table'!$B192,AllPublicationData!$B:$B,'Publication Table'!H$7),
IF(AND($C$4="NHS Scotland",$C$5="Operations cancelled by patient"),
SUMIFS(AllPublicationData!$G:$G,AllPublicationData!$A:$A,'Publication Table'!$B192,AllPublicationData!$B:$B,'Publication Table'!H$7),
IF(AND($C$4="NHS Scotland",$C$5="Operations cancelled for clinical reasons"),
SUMIFS(AllPublicationData!$H:$H,AllPublicationData!$A:$A,'Publication Table'!$B192,AllPublicationData!$B:$B,'Publication Table'!H$7),
IF(AND($C$4="NHS Scotland",$C$5="Operations cancelled for non-clinical/capacity reasons"),
SUMIFS(AllPublicationData!$I:$I,AllPublicationData!$A:$A,'Publication Table'!$B192,AllPublicationData!$B:$B,'Publication Table'!H$7),
IF(AND($C$4="NHS Scotland",$C$5="Cancellations for other reasons"),
SUMIFS(AllPublicationData!$J:$J,AllPublicationData!$A:$A,'Publication Table'!$B192,AllPublicationData!$B:$B,'Publication Table'!H$7)))))))</f>
        <v>0</v>
      </c>
      <c r="I192" s="90">
        <f>IF($C$5="Total Operations",
SUMIFS(AllPublicationData!$E:$E,AllPublicationData!$A:$A,'Publication Table'!$B192,AllPublicationData!$B:$B,'Publication Table'!$C$4,AllPublicationData!$D:$D,'Publication Table'!I$7),
IF('Publication Table'!$C$5="All Cancelled Operations",
SUMIFS(AllPublicationData!$F:$F,AllPublicationData!$A:$A,'Publication Table'!$B192,AllPublicationData!$B:$B,'Publication Table'!$C$4,AllPublicationData!$D:$D,'Publication Table'!I$7),
IF('Publication Table'!$C$5="Operations cancelled by patient",
SUMIFS(AllPublicationData!$G:$G,AllPublicationData!$A:$A,'Publication Table'!$B192,AllPublicationData!$B:$B,'Publication Table'!$C$4,AllPublicationData!$D:$D,'Publication Table'!I$7),
IF('Publication Table'!$C$5="Operations cancelled for clinical reasons",
SUMIFS(AllPublicationData!$H:$H,AllPublicationData!$A:$A,'Publication Table'!$B192,AllPublicationData!$B:$B,'Publication Table'!$C$4,AllPublicationData!$D:$D,'Publication Table'!I$7),
IF('Publication Table'!$C$5="Operations cancelled for non-clinical/capacity reasons",
SUMIFS(AllPublicationData!$I:$I,AllPublicationData!$A:$A,'Publication Table'!$B192,AllPublicationData!$B:$B,'Publication Table'!$C$4,AllPublicationData!$D:$D,'Publication Table'!I$7),
IF('Publication Table'!$C$5="Cancellations for other reasons",
SUMIFS(AllPublicationData!$J:$J,AllPublicationData!$A:$A,'Publication Table'!$B192,AllPublicationData!$B:$B,'Publication Table'!$C$4,AllPublicationData!$D:$D,'Publication Table'!I$7)))))))+
IF(AND($C$4="NHS Scotland",$C$5="Total Operations"),
SUMIFS(AllPublicationData!$E:$E,AllPublicationData!$A:$A,'Publication Table'!$B192,AllPublicationData!$B:$B,'Publication Table'!I$7),
IF(AND($C$4="NHS Scotland",$C$5="All Cancelled Operations"),
SUMIFS(AllPublicationData!$F:$F,AllPublicationData!$A:$A,'Publication Table'!$B192,AllPublicationData!$B:$B,'Publication Table'!I$7),
IF(AND($C$4="NHS Scotland",$C$5="Operations cancelled by patient"),
SUMIFS(AllPublicationData!$G:$G,AllPublicationData!$A:$A,'Publication Table'!$B192,AllPublicationData!$B:$B,'Publication Table'!I$7),
IF(AND($C$4="NHS Scotland",$C$5="Operations cancelled for clinical reasons"),
SUMIFS(AllPublicationData!$H:$H,AllPublicationData!$A:$A,'Publication Table'!$B192,AllPublicationData!$B:$B,'Publication Table'!I$7),
IF(AND($C$4="NHS Scotland",$C$5="Operations cancelled for non-clinical/capacity reasons"),
SUMIFS(AllPublicationData!$I:$I,AllPublicationData!$A:$A,'Publication Table'!$B192,AllPublicationData!$B:$B,'Publication Table'!I$7),
IF(AND($C$4="NHS Scotland",$C$5="Cancellations for other reasons"),
SUMIFS(AllPublicationData!$J:$J,AllPublicationData!$A:$A,'Publication Table'!$B192,AllPublicationData!$B:$B,'Publication Table'!I$7)))))))</f>
        <v>0</v>
      </c>
      <c r="J192" s="90">
        <f>IF($C$5="Total Operations",
SUMIFS(AllPublicationData!$E:$E,AllPublicationData!$A:$A,'Publication Table'!$B192,AllPublicationData!$B:$B,'Publication Table'!$C$4,AllPublicationData!$D:$D,'Publication Table'!J$7),
IF('Publication Table'!$C$5="All Cancelled Operations",
SUMIFS(AllPublicationData!$F:$F,AllPublicationData!$A:$A,'Publication Table'!$B192,AllPublicationData!$B:$B,'Publication Table'!$C$4,AllPublicationData!$D:$D,'Publication Table'!J$7),
IF('Publication Table'!$C$5="Operations cancelled by patient",
SUMIFS(AllPublicationData!$G:$G,AllPublicationData!$A:$A,'Publication Table'!$B192,AllPublicationData!$B:$B,'Publication Table'!$C$4,AllPublicationData!$D:$D,'Publication Table'!J$7),
IF('Publication Table'!$C$5="Operations cancelled for clinical reasons",
SUMIFS(AllPublicationData!$H:$H,AllPublicationData!$A:$A,'Publication Table'!$B192,AllPublicationData!$B:$B,'Publication Table'!$C$4,AllPublicationData!$D:$D,'Publication Table'!J$7),
IF('Publication Table'!$C$5="Operations cancelled for non-clinical/capacity reasons",
SUMIFS(AllPublicationData!$I:$I,AllPublicationData!$A:$A,'Publication Table'!$B192,AllPublicationData!$B:$B,'Publication Table'!$C$4,AllPublicationData!$D:$D,'Publication Table'!J$7),
IF('Publication Table'!$C$5="Cancellations for other reasons",
SUMIFS(AllPublicationData!$J:$J,AllPublicationData!$A:$A,'Publication Table'!$B192,AllPublicationData!$B:$B,'Publication Table'!$C$4,AllPublicationData!$D:$D,'Publication Table'!J$7)))))))+
IF(AND($C$4="NHS Scotland",$C$5="Total Operations"),
SUMIFS(AllPublicationData!$E:$E,AllPublicationData!$A:$A,'Publication Table'!$B192,AllPublicationData!$B:$B,'Publication Table'!J$7),
IF(AND($C$4="NHS Scotland",$C$5="All Cancelled Operations"),
SUMIFS(AllPublicationData!$F:$F,AllPublicationData!$A:$A,'Publication Table'!$B192,AllPublicationData!$B:$B,'Publication Table'!J$7),
IF(AND($C$4="NHS Scotland",$C$5="Operations cancelled by patient"),
SUMIFS(AllPublicationData!$G:$G,AllPublicationData!$A:$A,'Publication Table'!$B192,AllPublicationData!$B:$B,'Publication Table'!J$7),
IF(AND($C$4="NHS Scotland",$C$5="Operations cancelled for clinical reasons"),
SUMIFS(AllPublicationData!$H:$H,AllPublicationData!$A:$A,'Publication Table'!$B192,AllPublicationData!$B:$B,'Publication Table'!J$7),
IF(AND($C$4="NHS Scotland",$C$5="Operations cancelled for non-clinical/capacity reasons"),
SUMIFS(AllPublicationData!$I:$I,AllPublicationData!$A:$A,'Publication Table'!$B192,AllPublicationData!$B:$B,'Publication Table'!J$7),
IF(AND($C$4="NHS Scotland",$C$5="Cancellations for other reasons"),
SUMIFS(AllPublicationData!$J:$J,AllPublicationData!$A:$A,'Publication Table'!$B192,AllPublicationData!$B:$B,'Publication Table'!J$7)))))))</f>
        <v>0</v>
      </c>
      <c r="K192" s="90">
        <f>IF($C$5="Total Operations",
SUMIFS(AllPublicationData!$E:$E,AllPublicationData!$A:$A,'Publication Table'!$B192,AllPublicationData!$B:$B,'Publication Table'!$C$4,AllPublicationData!$D:$D,'Publication Table'!K$7),
IF('Publication Table'!$C$5="All Cancelled Operations",
SUMIFS(AllPublicationData!$F:$F,AllPublicationData!$A:$A,'Publication Table'!$B192,AllPublicationData!$B:$B,'Publication Table'!$C$4,AllPublicationData!$D:$D,'Publication Table'!K$7),
IF('Publication Table'!$C$5="Operations cancelled by patient",
SUMIFS(AllPublicationData!$G:$G,AllPublicationData!$A:$A,'Publication Table'!$B192,AllPublicationData!$B:$B,'Publication Table'!$C$4,AllPublicationData!$D:$D,'Publication Table'!K$7),
IF('Publication Table'!$C$5="Operations cancelled for clinical reasons",
SUMIFS(AllPublicationData!$H:$H,AllPublicationData!$A:$A,'Publication Table'!$B192,AllPublicationData!$B:$B,'Publication Table'!$C$4,AllPublicationData!$D:$D,'Publication Table'!K$7),
IF('Publication Table'!$C$5="Operations cancelled for non-clinical/capacity reasons",
SUMIFS(AllPublicationData!$I:$I,AllPublicationData!$A:$A,'Publication Table'!$B192,AllPublicationData!$B:$B,'Publication Table'!$C$4,AllPublicationData!$D:$D,'Publication Table'!K$7),
IF('Publication Table'!$C$5="Cancellations for other reasons",
SUMIFS(AllPublicationData!$J:$J,AllPublicationData!$A:$A,'Publication Table'!$B192,AllPublicationData!$B:$B,'Publication Table'!$C$4,AllPublicationData!$D:$D,'Publication Table'!K$7)))))))+
IF(AND($C$4="NHS Scotland",$C$5="Total Operations"),
SUMIFS(AllPublicationData!$E:$E,AllPublicationData!$A:$A,'Publication Table'!$B192,AllPublicationData!$B:$B,'Publication Table'!K$7),
IF(AND($C$4="NHS Scotland",$C$5="All Cancelled Operations"),
SUMIFS(AllPublicationData!$F:$F,AllPublicationData!$A:$A,'Publication Table'!$B192,AllPublicationData!$B:$B,'Publication Table'!K$7),
IF(AND($C$4="NHS Scotland",$C$5="Operations cancelled by patient"),
SUMIFS(AllPublicationData!$G:$G,AllPublicationData!$A:$A,'Publication Table'!$B192,AllPublicationData!$B:$B,'Publication Table'!K$7),
IF(AND($C$4="NHS Scotland",$C$5="Operations cancelled for clinical reasons"),
SUMIFS(AllPublicationData!$H:$H,AllPublicationData!$A:$A,'Publication Table'!$B192,AllPublicationData!$B:$B,'Publication Table'!K$7),
IF(AND($C$4="NHS Scotland",$C$5="Operations cancelled for non-clinical/capacity reasons"),
SUMIFS(AllPublicationData!$I:$I,AllPublicationData!$A:$A,'Publication Table'!$B192,AllPublicationData!$B:$B,'Publication Table'!K$7),
IF(AND($C$4="NHS Scotland",$C$5="Cancellations for other reasons"),
SUMIFS(AllPublicationData!$J:$J,AllPublicationData!$A:$A,'Publication Table'!$B192,AllPublicationData!$B:$B,'Publication Table'!K$7)))))))</f>
        <v>0</v>
      </c>
      <c r="L192" s="90">
        <f>IF($C$5="Total Operations",
SUMIFS(AllPublicationData!$E:$E,AllPublicationData!$A:$A,'Publication Table'!$B192,AllPublicationData!$B:$B,'Publication Table'!$C$4,AllPublicationData!$D:$D,'Publication Table'!L$7),
IF('Publication Table'!$C$5="All Cancelled Operations",
SUMIFS(AllPublicationData!$F:$F,AllPublicationData!$A:$A,'Publication Table'!$B192,AllPublicationData!$B:$B,'Publication Table'!$C$4,AllPublicationData!$D:$D,'Publication Table'!L$7),
IF('Publication Table'!$C$5="Operations cancelled by patient",
SUMIFS(AllPublicationData!$G:$G,AllPublicationData!$A:$A,'Publication Table'!$B192,AllPublicationData!$B:$B,'Publication Table'!$C$4,AllPublicationData!$D:$D,'Publication Table'!L$7),
IF('Publication Table'!$C$5="Operations cancelled for clinical reasons",
SUMIFS(AllPublicationData!$H:$H,AllPublicationData!$A:$A,'Publication Table'!$B192,AllPublicationData!$B:$B,'Publication Table'!$C$4,AllPublicationData!$D:$D,'Publication Table'!L$7),
IF('Publication Table'!$C$5="Operations cancelled for non-clinical/capacity reasons",
SUMIFS(AllPublicationData!$I:$I,AllPublicationData!$A:$A,'Publication Table'!$B192,AllPublicationData!$B:$B,'Publication Table'!$C$4,AllPublicationData!$D:$D,'Publication Table'!L$7),
IF('Publication Table'!$C$5="Cancellations for other reasons",
SUMIFS(AllPublicationData!$J:$J,AllPublicationData!$A:$A,'Publication Table'!$B192,AllPublicationData!$B:$B,'Publication Table'!$C$4,AllPublicationData!$D:$D,'Publication Table'!L$7)))))))+
IF(AND($C$4="NHS Scotland",$C$5="Total Operations"),
SUMIFS(AllPublicationData!$E:$E,AllPublicationData!$A:$A,'Publication Table'!$B192,AllPublicationData!$B:$B,'Publication Table'!L$7),
IF(AND($C$4="NHS Scotland",$C$5="All Cancelled Operations"),
SUMIFS(AllPublicationData!$F:$F,AllPublicationData!$A:$A,'Publication Table'!$B192,AllPublicationData!$B:$B,'Publication Table'!L$7),
IF(AND($C$4="NHS Scotland",$C$5="Operations cancelled by patient"),
SUMIFS(AllPublicationData!$G:$G,AllPublicationData!$A:$A,'Publication Table'!$B192,AllPublicationData!$B:$B,'Publication Table'!L$7),
IF(AND($C$4="NHS Scotland",$C$5="Operations cancelled for clinical reasons"),
SUMIFS(AllPublicationData!$H:$H,AllPublicationData!$A:$A,'Publication Table'!$B192,AllPublicationData!$B:$B,'Publication Table'!L$7),
IF(AND($C$4="NHS Scotland",$C$5="Operations cancelled for non-clinical/capacity reasons"),
SUMIFS(AllPublicationData!$I:$I,AllPublicationData!$A:$A,'Publication Table'!$B192,AllPublicationData!$B:$B,'Publication Table'!L$7),
IF(AND($C$4="NHS Scotland",$C$5="Cancellations for other reasons"),
SUMIFS(AllPublicationData!$J:$J,AllPublicationData!$A:$A,'Publication Table'!$B192,AllPublicationData!$B:$B,'Publication Table'!L$7)))))))</f>
        <v>0</v>
      </c>
      <c r="M192" s="90">
        <f>IF($C$5="Total Operations",
SUMIFS(AllPublicationData!$E:$E,AllPublicationData!$A:$A,'Publication Table'!$B192,AllPublicationData!$B:$B,'Publication Table'!$C$4,AllPublicationData!$D:$D,'Publication Table'!M$7),
IF('Publication Table'!$C$5="All Cancelled Operations",
SUMIFS(AllPublicationData!$F:$F,AllPublicationData!$A:$A,'Publication Table'!$B192,AllPublicationData!$B:$B,'Publication Table'!$C$4,AllPublicationData!$D:$D,'Publication Table'!M$7),
IF('Publication Table'!$C$5="Operations cancelled by patient",
SUMIFS(AllPublicationData!$G:$G,AllPublicationData!$A:$A,'Publication Table'!$B192,AllPublicationData!$B:$B,'Publication Table'!$C$4,AllPublicationData!$D:$D,'Publication Table'!M$7),
IF('Publication Table'!$C$5="Operations cancelled for clinical reasons",
SUMIFS(AllPublicationData!$G:$G,AllPublicationData!$A:$A,'Publication Table'!$B192,AllPublicationData!$B:$B,'Publication Table'!$C$4,AllPublicationData!$D:$D,'Publication Table'!M$7),
IF('Publication Table'!$C$5="Operations cancelled for non-clinical/capacity reasons",
SUMIFS(AllPublicationData!$G:$G,AllPublicationData!$A:$A,'Publication Table'!$B192,AllPublicationData!$B:$B,'Publication Table'!$C$4,AllPublicationData!$D:$D,'Publication Table'!M$7),
IF('Publication Table'!$C$5="Cancellations for other reasons",
SUMIFS(AllPublicationData!$G:$G,AllPublicationData!$A:$A,'Publication Table'!$B192,AllPublicationData!$B:$B,'Publication Table'!$C$4,AllPublicationData!$D:$D,'Publication Table'!M$7)))))))+
IF(AND($C$4="NHS Scotland",$C$5="Total Operations"),
SUMIFS(AllPublicationData!$E:$E,AllPublicationData!$A:$A,'Publication Table'!$B192,AllPublicationData!$B:$B,'Publication Table'!M$7),
IF(AND($C$4="NHS Scotland",$C$5="All Cancelled Operations"),
SUMIFS(AllPublicationData!$F:$F,AllPublicationData!$A:$A,'Publication Table'!$B192,AllPublicationData!$B:$B,'Publication Table'!M$7),
IF(AND($C$4="NHS Scotland",$C$5="Operations cancelled by patient"),
SUMIFS(AllPublicationData!$G:$G,AllPublicationData!$A:$A,'Publication Table'!$B192,AllPublicationData!$B:$B,'Publication Table'!M$7),
IF(AND($C$4="NHS Scotland",$C$5="Operations cancelled for clinical reasons"),
SUMIFS(AllPublicationData!$H:$H,AllPublicationData!$A:$A,'Publication Table'!$B192,AllPublicationData!$B:$B,'Publication Table'!M$7),
IF(AND($C$4="NHS Scotland",$C$5="Operations cancelled for non-clinical/capacity reasons"),
SUMIFS(AllPublicationData!$I:$I,AllPublicationData!$A:$A,'Publication Table'!$B192,AllPublicationData!$B:$B,'Publication Table'!M$7),
IF(AND($C$4="NHS Scotland",$C$5="Cancellations for other reasons"),
SUMIFS(AllPublicationData!$J:$J,AllPublicationData!$A:$A,'Publication Table'!$B192,AllPublicationData!$B:$B,'Publication Table'!M$7)))))))</f>
        <v>0</v>
      </c>
      <c r="N192" s="90">
        <f>IF($C$5="Total Operations",
SUMIFS(AllPublicationData!$E:$E,AllPublicationData!$A:$A,'Publication Table'!$B192,AllPublicationData!$B:$B,'Publication Table'!$C$4,AllPublicationData!$D:$D,'Publication Table'!N$7),
IF('Publication Table'!$C$5="All Cancelled Operations",
SUMIFS(AllPublicationData!$F:$F,AllPublicationData!$A:$A,'Publication Table'!$B192,AllPublicationData!$B:$B,'Publication Table'!$C$4,AllPublicationData!$D:$D,'Publication Table'!N$7),
IF('Publication Table'!$C$5="Operations cancelled by patient",
SUMIFS(AllPublicationData!$G:$G,AllPublicationData!$A:$A,'Publication Table'!$B192,AllPublicationData!$B:$B,'Publication Table'!$C$4,AllPublicationData!$D:$D,'Publication Table'!N$7),
IF('Publication Table'!$C$5="Operations cancelled for clinical reasons",
SUMIFS(AllPublicationData!$G:$G,AllPublicationData!$A:$A,'Publication Table'!$B192,AllPublicationData!$B:$B,'Publication Table'!$C$4,AllPublicationData!$D:$D,'Publication Table'!N$7),
IF('Publication Table'!$C$5="Operations cancelled for non-clinical/capacity reasons",
SUMIFS(AllPublicationData!$G:$G,AllPublicationData!$A:$A,'Publication Table'!$B192,AllPublicationData!$B:$B,'Publication Table'!$C$4,AllPublicationData!$D:$D,'Publication Table'!N$7),
IF('Publication Table'!$C$5="Cancellations for other reasons",
SUMIFS(AllPublicationData!$G:$G,AllPublicationData!$A:$A,'Publication Table'!$B192,AllPublicationData!$B:$B,'Publication Table'!$C$4,AllPublicationData!$D:$D,'Publication Table'!N$7)))))))+
IF(AND($C$4="NHS Scotland",$C$5="Total Operations"),
SUMIFS(AllPublicationData!$E:$E,AllPublicationData!$A:$A,'Publication Table'!$B192,AllPublicationData!$B:$B,'Publication Table'!N$7),
IF(AND($C$4="NHS Scotland",$C$5="All Cancelled Operations"),
SUMIFS(AllPublicationData!$F:$F,AllPublicationData!$A:$A,'Publication Table'!$B192,AllPublicationData!$B:$B,'Publication Table'!N$7),
IF(AND($C$4="NHS Scotland",$C$5="Operations cancelled by patient"),
SUMIFS(AllPublicationData!$G:$G,AllPublicationData!$A:$A,'Publication Table'!$B192,AllPublicationData!$B:$B,'Publication Table'!N$7),
IF(AND($C$4="NHS Scotland",$C$5="Operations cancelled for clinical reasons"),
SUMIFS(AllPublicationData!$H:$H,AllPublicationData!$A:$A,'Publication Table'!$B192,AllPublicationData!$B:$B,'Publication Table'!N$7),
IF(AND($C$4="NHS Scotland",$C$5="Operations cancelled for non-clinical/capacity reasons"),
SUMIFS(AllPublicationData!$I:$I,AllPublicationData!$A:$A,'Publication Table'!$B192,AllPublicationData!$B:$B,'Publication Table'!N$7),
IF(AND($C$4="NHS Scotland",$C$5="Cancellations for other reasons"),
SUMIFS(AllPublicationData!$J:$J,AllPublicationData!$A:$A,'Publication Table'!$B192,AllPublicationData!$B:$B,'Publication Table'!N$7)))))))</f>
        <v>0</v>
      </c>
      <c r="O192" s="90">
        <f>IF($C$5="Total Operations",
SUMIFS(AllPublicationData!$E:$E,AllPublicationData!$A:$A,'Publication Table'!$B192,AllPublicationData!$B:$B,'Publication Table'!$C$4,AllPublicationData!$D:$D,'Publication Table'!O$7),
IF('Publication Table'!$C$5="All Cancelled Operations",
SUMIFS(AllPublicationData!$F:$F,AllPublicationData!$A:$A,'Publication Table'!$B192,AllPublicationData!$B:$B,'Publication Table'!$C$4,AllPublicationData!$D:$D,'Publication Table'!O$7),
IF('Publication Table'!$C$5="Operations cancelled by patient",
SUMIFS(AllPublicationData!$G:$G,AllPublicationData!$A:$A,'Publication Table'!$B192,AllPublicationData!$B:$B,'Publication Table'!$C$4,AllPublicationData!$D:$D,'Publication Table'!O$7),
IF('Publication Table'!$C$5="Operations cancelled for clinical reasons",
SUMIFS(AllPublicationData!$G:$G,AllPublicationData!$A:$A,'Publication Table'!$B192,AllPublicationData!$B:$B,'Publication Table'!$C$4,AllPublicationData!$D:$D,'Publication Table'!O$7),
IF('Publication Table'!$C$5="Operations cancelled for non-clinical/capacity reasons",
SUMIFS(AllPublicationData!$G:$G,AllPublicationData!$A:$A,'Publication Table'!$B192,AllPublicationData!$B:$B,'Publication Table'!$C$4,AllPublicationData!$D:$D,'Publication Table'!O$7),
IF('Publication Table'!$C$5="Cancellations for other reasons",
SUMIFS(AllPublicationData!$G:$G,AllPublicationData!$A:$A,'Publication Table'!$B192,AllPublicationData!$B:$B,'Publication Table'!$C$4,AllPublicationData!$D:$D,'Publication Table'!O$7)))))))+
IF(AND($C$4="NHS Scotland",$C$5="Total Operations"),
SUMIFS(AllPublicationData!$E:$E,AllPublicationData!$A:$A,'Publication Table'!$B192,AllPublicationData!$B:$B,'Publication Table'!O$7),
IF(AND($C$4="NHS Scotland",$C$5="All Cancelled Operations"),
SUMIFS(AllPublicationData!$F:$F,AllPublicationData!$A:$A,'Publication Table'!$B192,AllPublicationData!$B:$B,'Publication Table'!O$7),
IF(AND($C$4="NHS Scotland",$C$5="Operations cancelled by patient"),
SUMIFS(AllPublicationData!$G:$G,AllPublicationData!$A:$A,'Publication Table'!$B192,AllPublicationData!$B:$B,'Publication Table'!O$7),
IF(AND($C$4="NHS Scotland",$C$5="Operations cancelled for clinical reasons"),
SUMIFS(AllPublicationData!$H:$H,AllPublicationData!$A:$A,'Publication Table'!$B192,AllPublicationData!$B:$B,'Publication Table'!O$7),
IF(AND($C$4="NHS Scotland",$C$5="Operations cancelled for non-clinical/capacity reasons"),
SUMIFS(AllPublicationData!$I:$I,AllPublicationData!$A:$A,'Publication Table'!$B192,AllPublicationData!$B:$B,'Publication Table'!O$7),
IF(AND($C$4="NHS Scotland",$C$5="Cancellations for other reasons"),
SUMIFS(AllPublicationData!$J:$J,AllPublicationData!$A:$A,'Publication Table'!$B192,AllPublicationData!$B:$B,'Publication Table'!O$7)))))))</f>
        <v>0</v>
      </c>
      <c r="P192" s="90">
        <f>IF($C$5="Total Operations",
SUMIFS(AllPublicationData!$E:$E,AllPublicationData!$A:$A,'Publication Table'!$B192,AllPublicationData!$B:$B,'Publication Table'!$C$4,AllPublicationData!$D:$D,'Publication Table'!P$7),
IF('Publication Table'!$C$5="All Cancelled Operations",
SUMIFS(AllPublicationData!$F:$F,AllPublicationData!$A:$A,'Publication Table'!$B192,AllPublicationData!$B:$B,'Publication Table'!$C$4,AllPublicationData!$D:$D,'Publication Table'!P$7),
IF('Publication Table'!$C$5="Operations cancelled by patient",
SUMIFS(AllPublicationData!$G:$G,AllPublicationData!$A:$A,'Publication Table'!$B192,AllPublicationData!$B:$B,'Publication Table'!$C$4,AllPublicationData!$D:$D,'Publication Table'!P$7),
IF('Publication Table'!$C$5="Operations cancelled for clinical reasons",
SUMIFS(AllPublicationData!$G:$G,AllPublicationData!$A:$A,'Publication Table'!$B192,AllPublicationData!$B:$B,'Publication Table'!$C$4,AllPublicationData!$D:$D,'Publication Table'!P$7),
IF('Publication Table'!$C$5="Operations cancelled for non-clinical/capacity reasons",
SUMIFS(AllPublicationData!$G:$G,AllPublicationData!$A:$A,'Publication Table'!$B192,AllPublicationData!$B:$B,'Publication Table'!$C$4,AllPublicationData!$D:$D,'Publication Table'!P$7),
IF('Publication Table'!$C$5="Cancellations for other reasons",
SUMIFS(AllPublicationData!$G:$G,AllPublicationData!$A:$A,'Publication Table'!$B192,AllPublicationData!$B:$B,'Publication Table'!$C$4,AllPublicationData!$D:$D,'Publication Table'!P$7)))))))+
IF(AND($C$4="NHS Scotland",$C$5="Total Operations"),
SUMIFS(AllPublicationData!$E:$E,AllPublicationData!$A:$A,'Publication Table'!$B192,AllPublicationData!$B:$B,'Publication Table'!P$7),
IF(AND($C$4="NHS Scotland",$C$5="All Cancelled Operations"),
SUMIFS(AllPublicationData!$F:$F,AllPublicationData!$A:$A,'Publication Table'!$B192,AllPublicationData!$B:$B,'Publication Table'!P$7),
IF(AND($C$4="NHS Scotland",$C$5="Operations cancelled by patient"),
SUMIFS(AllPublicationData!$G:$G,AllPublicationData!$A:$A,'Publication Table'!$B192,AllPublicationData!$B:$B,'Publication Table'!P$7),
IF(AND($C$4="NHS Scotland",$C$5="Operations cancelled for clinical reasons"),
SUMIFS(AllPublicationData!$H:$H,AllPublicationData!$A:$A,'Publication Table'!$B192,AllPublicationData!$B:$B,'Publication Table'!P$7),
IF(AND($C$4="NHS Scotland",$C$5="Operations cancelled for non-clinical/capacity reasons"),
SUMIFS(AllPublicationData!$I:$I,AllPublicationData!$A:$A,'Publication Table'!$B192,AllPublicationData!$B:$B,'Publication Table'!P$7),
IF(AND($C$4="NHS Scotland",$C$5="Cancellations for other reasons"),
SUMIFS(AllPublicationData!$J:$J,AllPublicationData!$A:$A,'Publication Table'!$B192,AllPublicationData!$B:$B,'Publication Table'!P$7)))))))</f>
        <v>0</v>
      </c>
      <c r="Q192" s="90">
        <f>IF($C$5="Total Operations",
SUMIFS(AllPublicationData!$E:$E,AllPublicationData!$A:$A,'Publication Table'!$B192,AllPublicationData!$B:$B,'Publication Table'!$C$4,AllPublicationData!$D:$D,'Publication Table'!Q$7),
IF('Publication Table'!$C$5="All Cancelled Operations",
SUMIFS(AllPublicationData!$F:$F,AllPublicationData!$A:$A,'Publication Table'!$B192,AllPublicationData!$B:$B,'Publication Table'!$C$4,AllPublicationData!$D:$D,'Publication Table'!Q$7),
IF('Publication Table'!$C$5="Operations cancelled by patient",
SUMIFS(AllPublicationData!$G:$G,AllPublicationData!$A:$A,'Publication Table'!$B192,AllPublicationData!$B:$B,'Publication Table'!$C$4,AllPublicationData!$D:$D,'Publication Table'!Q$7),
IF('Publication Table'!$C$5="Operations cancelled for clinical reasons",
SUMIFS(AllPublicationData!$G:$G,AllPublicationData!$A:$A,'Publication Table'!$B192,AllPublicationData!$B:$B,'Publication Table'!$C$4,AllPublicationData!$D:$D,'Publication Table'!Q$7),
IF('Publication Table'!$C$5="Operations cancelled for non-clinical/capacity reasons",
SUMIFS(AllPublicationData!$G:$G,AllPublicationData!$A:$A,'Publication Table'!$B192,AllPublicationData!$B:$B,'Publication Table'!$C$4,AllPublicationData!$D:$D,'Publication Table'!Q$7),
IF('Publication Table'!$C$5="Cancellations for other reasons",
SUMIFS(AllPublicationData!$G:$G,AllPublicationData!$A:$A,'Publication Table'!$B192,AllPublicationData!$B:$B,'Publication Table'!$C$4,AllPublicationData!$D:$D,'Publication Table'!Q$7)))))))+
IF(AND($C$4="NHS Scotland",$C$5="Total Operations"),
SUMIFS(AllPublicationData!$E:$E,AllPublicationData!$A:$A,'Publication Table'!$B192,AllPublicationData!$B:$B,'Publication Table'!Q$7),
IF(AND($C$4="NHS Scotland",$C$5="All Cancelled Operations"),
SUMIFS(AllPublicationData!$F:$F,AllPublicationData!$A:$A,'Publication Table'!$B192,AllPublicationData!$B:$B,'Publication Table'!Q$7),
IF(AND($C$4="NHS Scotland",$C$5="Operations cancelled by patient"),
SUMIFS(AllPublicationData!$G:$G,AllPublicationData!$A:$A,'Publication Table'!$B192,AllPublicationData!$B:$B,'Publication Table'!Q$7),
IF(AND($C$4="NHS Scotland",$C$5="Operations cancelled for clinical reasons"),
SUMIFS(AllPublicationData!$H:$H,AllPublicationData!$A:$A,'Publication Table'!$B192,AllPublicationData!$B:$B,'Publication Table'!Q$7),
IF(AND($C$4="NHS Scotland",$C$5="Operations cancelled for non-clinical/capacity reasons"),
SUMIFS(AllPublicationData!$I:$I,AllPublicationData!$A:$A,'Publication Table'!$B192,AllPublicationData!$B:$B,'Publication Table'!Q$7),
IF(AND($C$4="NHS Scotland",$C$5="Cancellations for other reasons"),
SUMIFS(AllPublicationData!$J:$J,AllPublicationData!$A:$A,'Publication Table'!$B192,AllPublicationData!$B:$B,'Publication Table'!Q$7)))))))</f>
        <v>0</v>
      </c>
      <c r="R192" s="90">
        <f>IF($C$5="Total Operations",
SUMIFS(AllPublicationData!$E:$E,AllPublicationData!$A:$A,'Publication Table'!$B192,AllPublicationData!$B:$B,'Publication Table'!$C$4,AllPublicationData!$D:$D,'Publication Table'!R$7),
IF('Publication Table'!$C$5="All Cancelled Operations",
SUMIFS(AllPublicationData!$F:$F,AllPublicationData!$A:$A,'Publication Table'!$B192,AllPublicationData!$B:$B,'Publication Table'!$C$4,AllPublicationData!$D:$D,'Publication Table'!R$7),
IF('Publication Table'!$C$5="Operations cancelled by patient",
SUMIFS(AllPublicationData!$G:$G,AllPublicationData!$A:$A,'Publication Table'!$B192,AllPublicationData!$B:$B,'Publication Table'!$C$4,AllPublicationData!$D:$D,'Publication Table'!R$7),
IF('Publication Table'!$C$5="Operations cancelled for clinical reasons",
SUMIFS(AllPublicationData!$G:$G,AllPublicationData!$A:$A,'Publication Table'!$B192,AllPublicationData!$B:$B,'Publication Table'!$C$4,AllPublicationData!$D:$D,'Publication Table'!R$7),
IF('Publication Table'!$C$5="Operations cancelled for non-clinical/capacity reasons",
SUMIFS(AllPublicationData!$G:$G,AllPublicationData!$A:$A,'Publication Table'!$B192,AllPublicationData!$B:$B,'Publication Table'!$C$4,AllPublicationData!$D:$D,'Publication Table'!R$7),
IF('Publication Table'!$C$5="Cancellations for other reasons",
SUMIFS(AllPublicationData!$G:$G,AllPublicationData!$A:$A,'Publication Table'!$B192,AllPublicationData!$B:$B,'Publication Table'!$C$4,AllPublicationData!$D:$D,'Publication Table'!R$7)))))))+
IF(AND($C$4="NHS Scotland",$C$5="Total Operations"),
SUMIFS(AllPublicationData!$E:$E,AllPublicationData!$A:$A,'Publication Table'!$B192,AllPublicationData!$B:$B,'Publication Table'!R$7),
IF(AND($C$4="NHS Scotland",$C$5="All Cancelled Operations"),
SUMIFS(AllPublicationData!$F:$F,AllPublicationData!$A:$A,'Publication Table'!$B192,AllPublicationData!$B:$B,'Publication Table'!R$7),
IF(AND($C$4="NHS Scotland",$C$5="Operations cancelled by patient"),
SUMIFS(AllPublicationData!$G:$G,AllPublicationData!$A:$A,'Publication Table'!$B192,AllPublicationData!$B:$B,'Publication Table'!R$7),
IF(AND($C$4="NHS Scotland",$C$5="Operations cancelled for clinical reasons"),
SUMIFS(AllPublicationData!$H:$H,AllPublicationData!$A:$A,'Publication Table'!$B192,AllPublicationData!$B:$B,'Publication Table'!R$7),
IF(AND($C$4="NHS Scotland",$C$5="Operations cancelled for non-clinical/capacity reasons"),
SUMIFS(AllPublicationData!$I:$I,AllPublicationData!$A:$A,'Publication Table'!$B192,AllPublicationData!$B:$B,'Publication Table'!R$7),
IF(AND($C$4="NHS Scotland",$C$5="Cancellations for other reasons"),
SUMIFS(AllPublicationData!$J:$J,AllPublicationData!$A:$A,'Publication Table'!$B192,AllPublicationData!$B:$B,'Publication Table'!R$7)))))))</f>
        <v>0</v>
      </c>
    </row>
    <row r="193" spans="3:18" x14ac:dyDescent="0.35">
      <c r="C193" s="81">
        <f>IF($C$5="Total Operations",
SUMIFS(AllPublicationData!$E:$E,AllPublicationData!$A:$A,'Publication Table'!$B193,AllPublicationData!$B:$B,'Publication Table'!$C$4),
IF('Publication Table'!$C$5="All Cancelled Operations",
SUMIFS(AllPublicationData!$F:$F,AllPublicationData!$A:$A,'Publication Table'!$B193,AllPublicationData!$B:$B,'Publication Table'!$C$4),
IF('Publication Table'!$C$5="Operations cancelled by patient",
SUMIFS(AllPublicationData!$G:$G,AllPublicationData!$A:$A,'Publication Table'!$B193,AllPublicationData!$B:$B,'Publication Table'!$C$4),
IF('Publication Table'!$C$5="Operations cancelled for clinical reasons",
SUMIFS(AllPublicationData!$H:$H,AllPublicationData!$A:$A,'Publication Table'!$B193,AllPublicationData!$B:$B,'Publication Table'!$C$4),
IF('Publication Table'!$C$5="Operations cancelled for non-clinical/capacity reasons",
SUMIFS(AllPublicationData!$I:$I,AllPublicationData!$A:$A,'Publication Table'!$B193,AllPublicationData!$B:$B,'Publication Table'!$C$4),
IF('Publication Table'!$C$5="Cancellations for other reasons",
SUMIFS(AllPublicationData!$J:$J,AllPublicationData!$A:$A,'Publication Table'!$B193,AllPublicationData!$B:$B,'Publication Table'!$C$4)))))))+
IF(AND($C$4="NHS Scotland",$C$5="Total Operations"),
SUMIFS(AllPublicationData!$E:$E,AllPublicationData!$A:$A,'Publication Table'!$B193),
IF(AND($C$4="NHS Scotland",$C$5="All Cancelled Operations"),
SUMIFS(AllPublicationData!$F:$F,AllPublicationData!$A:$A,'Publication Table'!$B193),
IF(AND($C$4="NHS Scotland",$C$5="Operations cancelled by patient"),
SUMIFS(AllPublicationData!$G:$G,AllPublicationData!$A:$A,'Publication Table'!$B193),
IF(AND($C$4="NHS Scotland",$C$5="Operations cancelled for clinical reasons"),
SUMIFS(AllPublicationData!$H:$H,AllPublicationData!$A:$A,'Publication Table'!$B193),
IF(AND($C$4="NHS Scotland",$C$5="Operations cancelled for non-clinical/capacity reasons"),
SUMIFS(AllPublicationData!$I:$I,AllPublicationData!$A:$A,'Publication Table'!$B193),
IF(AND($C$4="NHS Scotland",$C$5="Cancellations for other reasons"),
SUMIFS(AllPublicationData!$J:$J,AllPublicationData!$A:$A,'Publication Table'!$B193)))))))</f>
        <v>0</v>
      </c>
      <c r="D193" s="90">
        <f>IF($C$5="Total Operations",
SUMIFS(AllPublicationData!$E:$E,AllPublicationData!$A:$A,'Publication Table'!$B193,AllPublicationData!$B:$B,'Publication Table'!$C$4,AllPublicationData!$D:$D,'Publication Table'!D$7),
IF('Publication Table'!$C$5="All Cancelled Operations",
SUMIFS(AllPublicationData!$F:$F,AllPublicationData!$A:$A,'Publication Table'!$B193,AllPublicationData!$B:$B,'Publication Table'!$C$4,AllPublicationData!$D:$D,'Publication Table'!D$7),
IF('Publication Table'!$C$5="Operations cancelled by patient",
SUMIFS(AllPublicationData!$G:$G,AllPublicationData!$A:$A,'Publication Table'!$B193,AllPublicationData!$B:$B,'Publication Table'!$C$4,AllPublicationData!$D:$D,'Publication Table'!D$7),
IF('Publication Table'!$C$5="Operations cancelled for clinical reasons",
SUMIFS(AllPublicationData!$H:$H,AllPublicationData!$A:$A,'Publication Table'!$B193,AllPublicationData!$B:$B,'Publication Table'!$C$4,AllPublicationData!$D:$D,'Publication Table'!D$7),
IF('Publication Table'!$C$5="Operations cancelled for non-clinical/capacity reasons",
SUMIFS(AllPublicationData!$I:$I,AllPublicationData!$A:$A,'Publication Table'!$B193,AllPublicationData!$B:$B,'Publication Table'!$C$4,AllPublicationData!$D:$D,'Publication Table'!D$7),
IF('Publication Table'!$C$5="Cancellations for other reasons",
SUMIFS(AllPublicationData!$J:$J,AllPublicationData!$A:$A,'Publication Table'!$B193,AllPublicationData!$B:$B,'Publication Table'!$C$4,AllPublicationData!$D:$D,'Publication Table'!D$7)))))))+
IF(AND($C$4="NHS Scotland",$C$5="Total Operations"),
SUMIFS(AllPublicationData!$E:$E,AllPublicationData!$A:$A,'Publication Table'!$B193,AllPublicationData!$B:$B,'Publication Table'!D$7),
IF(AND($C$4="NHS Scotland",$C$5="All Cancelled Operations"),
SUMIFS(AllPublicationData!$F:$F,AllPublicationData!$A:$A,'Publication Table'!$B193,AllPublicationData!$B:$B,'Publication Table'!D$7),
IF(AND($C$4="NHS Scotland",$C$5="Operations cancelled by patient"),
SUMIFS(AllPublicationData!$G:$G,AllPublicationData!$A:$A,'Publication Table'!$B193,AllPublicationData!$B:$B,'Publication Table'!D$7),
IF(AND($C$4="NHS Scotland",$C$5="Operations cancelled for clinical reasons"),
SUMIFS(AllPublicationData!$H:$H,AllPublicationData!$A:$A,'Publication Table'!$B193,AllPublicationData!$B:$B,'Publication Table'!D$7),
IF(AND($C$4="NHS Scotland",$C$5="Operations cancelled for non-clinical/capacity reasons"),
SUMIFS(AllPublicationData!$I:$I,AllPublicationData!$A:$A,'Publication Table'!$B193,AllPublicationData!$B:$B,'Publication Table'!D$7),
IF(AND($C$4="NHS Scotland",$C$5="Cancellations for other reasons"),
SUMIFS(AllPublicationData!$J:$J,AllPublicationData!$A:$A,'Publication Table'!$B193,AllPublicationData!$B:$B,'Publication Table'!D$7)))))))</f>
        <v>0</v>
      </c>
      <c r="E193" s="90">
        <f>IF($C$5="Total Operations",
SUMIFS(AllPublicationData!$E:$E,AllPublicationData!$A:$A,'Publication Table'!$B193,AllPublicationData!$B:$B,'Publication Table'!$C$4,AllPublicationData!$D:$D,'Publication Table'!E$7),
IF('Publication Table'!$C$5="All Cancelled Operations",
SUMIFS(AllPublicationData!$F:$F,AllPublicationData!$A:$A,'Publication Table'!$B193,AllPublicationData!$B:$B,'Publication Table'!$C$4,AllPublicationData!$D:$D,'Publication Table'!E$7),
IF('Publication Table'!$C$5="Operations cancelled by patient",
SUMIFS(AllPublicationData!$G:$G,AllPublicationData!$A:$A,'Publication Table'!$B193,AllPublicationData!$B:$B,'Publication Table'!$C$4,AllPublicationData!$D:$D,'Publication Table'!E$7),
IF('Publication Table'!$C$5="Operations cancelled for clinical reasons",
SUMIFS(AllPublicationData!$H:$H,AllPublicationData!$A:$A,'Publication Table'!$B193,AllPublicationData!$B:$B,'Publication Table'!$C$4,AllPublicationData!$D:$D,'Publication Table'!E$7),
IF('Publication Table'!$C$5="Operations cancelled for non-clinical/capacity reasons",
SUMIFS(AllPublicationData!$I:$I,AllPublicationData!$A:$A,'Publication Table'!$B193,AllPublicationData!$B:$B,'Publication Table'!$C$4,AllPublicationData!$D:$D,'Publication Table'!E$7),
IF('Publication Table'!$C$5="Cancellations for other reasons",
SUMIFS(AllPublicationData!$J:$J,AllPublicationData!$A:$A,'Publication Table'!$B193,AllPublicationData!$B:$B,'Publication Table'!$C$4,AllPublicationData!$D:$D,'Publication Table'!E$7)))))))+
IF(AND($C$4="NHS Scotland",$C$5="Total Operations"),
SUMIFS(AllPublicationData!$E:$E,AllPublicationData!$A:$A,'Publication Table'!$B193,AllPublicationData!$B:$B,'Publication Table'!E$7),
IF(AND($C$4="NHS Scotland",$C$5="All Cancelled Operations"),
SUMIFS(AllPublicationData!$F:$F,AllPublicationData!$A:$A,'Publication Table'!$B193,AllPublicationData!$B:$B,'Publication Table'!E$7),
IF(AND($C$4="NHS Scotland",$C$5="Operations cancelled by patient"),
SUMIFS(AllPublicationData!$G:$G,AllPublicationData!$A:$A,'Publication Table'!$B193,AllPublicationData!$B:$B,'Publication Table'!E$7),
IF(AND($C$4="NHS Scotland",$C$5="Operations cancelled for clinical reasons"),
SUMIFS(AllPublicationData!$H:$H,AllPublicationData!$A:$A,'Publication Table'!$B193,AllPublicationData!$B:$B,'Publication Table'!E$7),
IF(AND($C$4="NHS Scotland",$C$5="Operations cancelled for non-clinical/capacity reasons"),
SUMIFS(AllPublicationData!$I:$I,AllPublicationData!$A:$A,'Publication Table'!$B193,AllPublicationData!$B:$B,'Publication Table'!E$7),
IF(AND($C$4="NHS Scotland",$C$5="Cancellations for other reasons"),
SUMIFS(AllPublicationData!$J:$J,AllPublicationData!$A:$A,'Publication Table'!$B193,AllPublicationData!$B:$B,'Publication Table'!E$7)))))))</f>
        <v>0</v>
      </c>
      <c r="F193" s="90">
        <f>IF($C$5="Total Operations",
SUMIFS(AllPublicationData!$E:$E,AllPublicationData!$A:$A,'Publication Table'!$B193,AllPublicationData!$B:$B,'Publication Table'!$C$4,AllPublicationData!$D:$D,'Publication Table'!F$7),
IF('Publication Table'!$C$5="All Cancelled Operations",
SUMIFS(AllPublicationData!$F:$F,AllPublicationData!$A:$A,'Publication Table'!$B193,AllPublicationData!$B:$B,'Publication Table'!$C$4,AllPublicationData!$D:$D,'Publication Table'!F$7),
IF('Publication Table'!$C$5="Operations cancelled by patient",
SUMIFS(AllPublicationData!$G:$G,AllPublicationData!$A:$A,'Publication Table'!$B193,AllPublicationData!$B:$B,'Publication Table'!$C$4,AllPublicationData!$D:$D,'Publication Table'!F$7),
IF('Publication Table'!$C$5="Operations cancelled for clinical reasons",
SUMIFS(AllPublicationData!$H:$H,AllPublicationData!$A:$A,'Publication Table'!$B193,AllPublicationData!$B:$B,'Publication Table'!$C$4,AllPublicationData!$D:$D,'Publication Table'!F$7),
IF('Publication Table'!$C$5="Operations cancelled for non-clinical/capacity reasons",
SUMIFS(AllPublicationData!$I:$I,AllPublicationData!$A:$A,'Publication Table'!$B193,AllPublicationData!$B:$B,'Publication Table'!$C$4,AllPublicationData!$D:$D,'Publication Table'!F$7),
IF('Publication Table'!$C$5="Cancellations for other reasons",
SUMIFS(AllPublicationData!$J:$J,AllPublicationData!$A:$A,'Publication Table'!$B193,AllPublicationData!$B:$B,'Publication Table'!$C$4,AllPublicationData!$D:$D,'Publication Table'!F$7)))))))+
IF(AND($C$4="NHS Scotland",$C$5="Total Operations"),
SUMIFS(AllPublicationData!$E:$E,AllPublicationData!$A:$A,'Publication Table'!$B193,AllPublicationData!$B:$B,'Publication Table'!F$7),
IF(AND($C$4="NHS Scotland",$C$5="All Cancelled Operations"),
SUMIFS(AllPublicationData!$F:$F,AllPublicationData!$A:$A,'Publication Table'!$B193,AllPublicationData!$B:$B,'Publication Table'!F$7),
IF(AND($C$4="NHS Scotland",$C$5="Operations cancelled by patient"),
SUMIFS(AllPublicationData!$G:$G,AllPublicationData!$A:$A,'Publication Table'!$B193,AllPublicationData!$B:$B,'Publication Table'!F$7),
IF(AND($C$4="NHS Scotland",$C$5="Operations cancelled for clinical reasons"),
SUMIFS(AllPublicationData!$H:$H,AllPublicationData!$A:$A,'Publication Table'!$B193,AllPublicationData!$B:$B,'Publication Table'!F$7),
IF(AND($C$4="NHS Scotland",$C$5="Operations cancelled for non-clinical/capacity reasons"),
SUMIFS(AllPublicationData!$I:$I,AllPublicationData!$A:$A,'Publication Table'!$B193,AllPublicationData!$B:$B,'Publication Table'!F$7),
IF(AND($C$4="NHS Scotland",$C$5="Cancellations for other reasons"),
SUMIFS(AllPublicationData!$J:$J,AllPublicationData!$A:$A,'Publication Table'!$B193,AllPublicationData!$B:$B,'Publication Table'!F$7)))))))</f>
        <v>0</v>
      </c>
      <c r="G193" s="90">
        <f>IF($C$5="Total Operations",
SUMIFS(AllPublicationData!$E:$E,AllPublicationData!$A:$A,'Publication Table'!$B193,AllPublicationData!$B:$B,'Publication Table'!$C$4,AllPublicationData!$D:$D,'Publication Table'!G$7),
IF('Publication Table'!$C$5="All Cancelled Operations",
SUMIFS(AllPublicationData!$F:$F,AllPublicationData!$A:$A,'Publication Table'!$B193,AllPublicationData!$B:$B,'Publication Table'!$C$4,AllPublicationData!$D:$D,'Publication Table'!G$7),
IF('Publication Table'!$C$5="Operations cancelled by patient",
SUMIFS(AllPublicationData!$G:$G,AllPublicationData!$A:$A,'Publication Table'!$B193,AllPublicationData!$B:$B,'Publication Table'!$C$4,AllPublicationData!$D:$D,'Publication Table'!G$7),
IF('Publication Table'!$C$5="Operations cancelled for clinical reasons",
SUMIFS(AllPublicationData!$H:$H,AllPublicationData!$A:$A,'Publication Table'!$B193,AllPublicationData!$B:$B,'Publication Table'!$C$4,AllPublicationData!$D:$D,'Publication Table'!G$7),
IF('Publication Table'!$C$5="Operations cancelled for non-clinical/capacity reasons",
SUMIFS(AllPublicationData!$I:$I,AllPublicationData!$A:$A,'Publication Table'!$B193,AllPublicationData!$B:$B,'Publication Table'!$C$4,AllPublicationData!$D:$D,'Publication Table'!G$7),
IF('Publication Table'!$C$5="Cancellations for other reasons",
SUMIFS(AllPublicationData!$J:$J,AllPublicationData!$A:$A,'Publication Table'!$B193,AllPublicationData!$B:$B,'Publication Table'!$C$4,AllPublicationData!$D:$D,'Publication Table'!G$7)))))))+
IF(AND($C$4="NHS Scotland",$C$5="Total Operations"),
SUMIFS(AllPublicationData!$E:$E,AllPublicationData!$A:$A,'Publication Table'!$B193,AllPublicationData!$B:$B,'Publication Table'!G$7),
IF(AND($C$4="NHS Scotland",$C$5="All Cancelled Operations"),
SUMIFS(AllPublicationData!$F:$F,AllPublicationData!$A:$A,'Publication Table'!$B193,AllPublicationData!$B:$B,'Publication Table'!G$7),
IF(AND($C$4="NHS Scotland",$C$5="Operations cancelled by patient"),
SUMIFS(AllPublicationData!$G:$G,AllPublicationData!$A:$A,'Publication Table'!$B193,AllPublicationData!$B:$B,'Publication Table'!G$7),
IF(AND($C$4="NHS Scotland",$C$5="Operations cancelled for clinical reasons"),
SUMIFS(AllPublicationData!$H:$H,AllPublicationData!$A:$A,'Publication Table'!$B193,AllPublicationData!$B:$B,'Publication Table'!G$7),
IF(AND($C$4="NHS Scotland",$C$5="Operations cancelled for non-clinical/capacity reasons"),
SUMIFS(AllPublicationData!$I:$I,AllPublicationData!$A:$A,'Publication Table'!$B193,AllPublicationData!$B:$B,'Publication Table'!G$7),
IF(AND($C$4="NHS Scotland",$C$5="Cancellations for other reasons"),
SUMIFS(AllPublicationData!$J:$J,AllPublicationData!$A:$A,'Publication Table'!$B193,AllPublicationData!$B:$B,'Publication Table'!G$7)))))))</f>
        <v>0</v>
      </c>
      <c r="H193" s="90">
        <f>IF($C$5="Total Operations",
SUMIFS(AllPublicationData!$E:$E,AllPublicationData!$A:$A,'Publication Table'!$B193,AllPublicationData!$B:$B,'Publication Table'!$C$4,AllPublicationData!$D:$D,'Publication Table'!H$7),
IF('Publication Table'!$C$5="All Cancelled Operations",
SUMIFS(AllPublicationData!$F:$F,AllPublicationData!$A:$A,'Publication Table'!$B193,AllPublicationData!$B:$B,'Publication Table'!$C$4,AllPublicationData!$D:$D,'Publication Table'!H$7),
IF('Publication Table'!$C$5="Operations cancelled by patient",
SUMIFS(AllPublicationData!$G:$G,AllPublicationData!$A:$A,'Publication Table'!$B193,AllPublicationData!$B:$B,'Publication Table'!$C$4,AllPublicationData!$D:$D,'Publication Table'!H$7),
IF('Publication Table'!$C$5="Operations cancelled for clinical reasons",
SUMIFS(AllPublicationData!$H:$H,AllPublicationData!$A:$A,'Publication Table'!$B193,AllPublicationData!$B:$B,'Publication Table'!$C$4,AllPublicationData!$D:$D,'Publication Table'!H$7),
IF('Publication Table'!$C$5="Operations cancelled for non-clinical/capacity reasons",
SUMIFS(AllPublicationData!$I:$I,AllPublicationData!$A:$A,'Publication Table'!$B193,AllPublicationData!$B:$B,'Publication Table'!$C$4,AllPublicationData!$D:$D,'Publication Table'!H$7),
IF('Publication Table'!$C$5="Cancellations for other reasons",
SUMIFS(AllPublicationData!$J:$J,AllPublicationData!$A:$A,'Publication Table'!$B193,AllPublicationData!$B:$B,'Publication Table'!$C$4,AllPublicationData!$D:$D,'Publication Table'!H$7)))))))+
IF(AND($C$4="NHS Scotland",$C$5="Total Operations"),
SUMIFS(AllPublicationData!$E:$E,AllPublicationData!$A:$A,'Publication Table'!$B193,AllPublicationData!$B:$B,'Publication Table'!H$7),
IF(AND($C$4="NHS Scotland",$C$5="All Cancelled Operations"),
SUMIFS(AllPublicationData!$F:$F,AllPublicationData!$A:$A,'Publication Table'!$B193,AllPublicationData!$B:$B,'Publication Table'!H$7),
IF(AND($C$4="NHS Scotland",$C$5="Operations cancelled by patient"),
SUMIFS(AllPublicationData!$G:$G,AllPublicationData!$A:$A,'Publication Table'!$B193,AllPublicationData!$B:$B,'Publication Table'!H$7),
IF(AND($C$4="NHS Scotland",$C$5="Operations cancelled for clinical reasons"),
SUMIFS(AllPublicationData!$H:$H,AllPublicationData!$A:$A,'Publication Table'!$B193,AllPublicationData!$B:$B,'Publication Table'!H$7),
IF(AND($C$4="NHS Scotland",$C$5="Operations cancelled for non-clinical/capacity reasons"),
SUMIFS(AllPublicationData!$I:$I,AllPublicationData!$A:$A,'Publication Table'!$B193,AllPublicationData!$B:$B,'Publication Table'!H$7),
IF(AND($C$4="NHS Scotland",$C$5="Cancellations for other reasons"),
SUMIFS(AllPublicationData!$J:$J,AllPublicationData!$A:$A,'Publication Table'!$B193,AllPublicationData!$B:$B,'Publication Table'!H$7)))))))</f>
        <v>0</v>
      </c>
      <c r="I193" s="90">
        <f>IF($C$5="Total Operations",
SUMIFS(AllPublicationData!$E:$E,AllPublicationData!$A:$A,'Publication Table'!$B193,AllPublicationData!$B:$B,'Publication Table'!$C$4,AllPublicationData!$D:$D,'Publication Table'!I$7),
IF('Publication Table'!$C$5="All Cancelled Operations",
SUMIFS(AllPublicationData!$F:$F,AllPublicationData!$A:$A,'Publication Table'!$B193,AllPublicationData!$B:$B,'Publication Table'!$C$4,AllPublicationData!$D:$D,'Publication Table'!I$7),
IF('Publication Table'!$C$5="Operations cancelled by patient",
SUMIFS(AllPublicationData!$G:$G,AllPublicationData!$A:$A,'Publication Table'!$B193,AllPublicationData!$B:$B,'Publication Table'!$C$4,AllPublicationData!$D:$D,'Publication Table'!I$7),
IF('Publication Table'!$C$5="Operations cancelled for clinical reasons",
SUMIFS(AllPublicationData!$H:$H,AllPublicationData!$A:$A,'Publication Table'!$B193,AllPublicationData!$B:$B,'Publication Table'!$C$4,AllPublicationData!$D:$D,'Publication Table'!I$7),
IF('Publication Table'!$C$5="Operations cancelled for non-clinical/capacity reasons",
SUMIFS(AllPublicationData!$I:$I,AllPublicationData!$A:$A,'Publication Table'!$B193,AllPublicationData!$B:$B,'Publication Table'!$C$4,AllPublicationData!$D:$D,'Publication Table'!I$7),
IF('Publication Table'!$C$5="Cancellations for other reasons",
SUMIFS(AllPublicationData!$J:$J,AllPublicationData!$A:$A,'Publication Table'!$B193,AllPublicationData!$B:$B,'Publication Table'!$C$4,AllPublicationData!$D:$D,'Publication Table'!I$7)))))))+
IF(AND($C$4="NHS Scotland",$C$5="Total Operations"),
SUMIFS(AllPublicationData!$E:$E,AllPublicationData!$A:$A,'Publication Table'!$B193,AllPublicationData!$B:$B,'Publication Table'!I$7),
IF(AND($C$4="NHS Scotland",$C$5="All Cancelled Operations"),
SUMIFS(AllPublicationData!$F:$F,AllPublicationData!$A:$A,'Publication Table'!$B193,AllPublicationData!$B:$B,'Publication Table'!I$7),
IF(AND($C$4="NHS Scotland",$C$5="Operations cancelled by patient"),
SUMIFS(AllPublicationData!$G:$G,AllPublicationData!$A:$A,'Publication Table'!$B193,AllPublicationData!$B:$B,'Publication Table'!I$7),
IF(AND($C$4="NHS Scotland",$C$5="Operations cancelled for clinical reasons"),
SUMIFS(AllPublicationData!$H:$H,AllPublicationData!$A:$A,'Publication Table'!$B193,AllPublicationData!$B:$B,'Publication Table'!I$7),
IF(AND($C$4="NHS Scotland",$C$5="Operations cancelled for non-clinical/capacity reasons"),
SUMIFS(AllPublicationData!$I:$I,AllPublicationData!$A:$A,'Publication Table'!$B193,AllPublicationData!$B:$B,'Publication Table'!I$7),
IF(AND($C$4="NHS Scotland",$C$5="Cancellations for other reasons"),
SUMIFS(AllPublicationData!$J:$J,AllPublicationData!$A:$A,'Publication Table'!$B193,AllPublicationData!$B:$B,'Publication Table'!I$7)))))))</f>
        <v>0</v>
      </c>
      <c r="J193" s="90">
        <f>IF($C$5="Total Operations",
SUMIFS(AllPublicationData!$E:$E,AllPublicationData!$A:$A,'Publication Table'!$B193,AllPublicationData!$B:$B,'Publication Table'!$C$4,AllPublicationData!$D:$D,'Publication Table'!J$7),
IF('Publication Table'!$C$5="All Cancelled Operations",
SUMIFS(AllPublicationData!$F:$F,AllPublicationData!$A:$A,'Publication Table'!$B193,AllPublicationData!$B:$B,'Publication Table'!$C$4,AllPublicationData!$D:$D,'Publication Table'!J$7),
IF('Publication Table'!$C$5="Operations cancelled by patient",
SUMIFS(AllPublicationData!$G:$G,AllPublicationData!$A:$A,'Publication Table'!$B193,AllPublicationData!$B:$B,'Publication Table'!$C$4,AllPublicationData!$D:$D,'Publication Table'!J$7),
IF('Publication Table'!$C$5="Operations cancelled for clinical reasons",
SUMIFS(AllPublicationData!$H:$H,AllPublicationData!$A:$A,'Publication Table'!$B193,AllPublicationData!$B:$B,'Publication Table'!$C$4,AllPublicationData!$D:$D,'Publication Table'!J$7),
IF('Publication Table'!$C$5="Operations cancelled for non-clinical/capacity reasons",
SUMIFS(AllPublicationData!$I:$I,AllPublicationData!$A:$A,'Publication Table'!$B193,AllPublicationData!$B:$B,'Publication Table'!$C$4,AllPublicationData!$D:$D,'Publication Table'!J$7),
IF('Publication Table'!$C$5="Cancellations for other reasons",
SUMIFS(AllPublicationData!$J:$J,AllPublicationData!$A:$A,'Publication Table'!$B193,AllPublicationData!$B:$B,'Publication Table'!$C$4,AllPublicationData!$D:$D,'Publication Table'!J$7)))))))+
IF(AND($C$4="NHS Scotland",$C$5="Total Operations"),
SUMIFS(AllPublicationData!$E:$E,AllPublicationData!$A:$A,'Publication Table'!$B193,AllPublicationData!$B:$B,'Publication Table'!J$7),
IF(AND($C$4="NHS Scotland",$C$5="All Cancelled Operations"),
SUMIFS(AllPublicationData!$F:$F,AllPublicationData!$A:$A,'Publication Table'!$B193,AllPublicationData!$B:$B,'Publication Table'!J$7),
IF(AND($C$4="NHS Scotland",$C$5="Operations cancelled by patient"),
SUMIFS(AllPublicationData!$G:$G,AllPublicationData!$A:$A,'Publication Table'!$B193,AllPublicationData!$B:$B,'Publication Table'!J$7),
IF(AND($C$4="NHS Scotland",$C$5="Operations cancelled for clinical reasons"),
SUMIFS(AllPublicationData!$H:$H,AllPublicationData!$A:$A,'Publication Table'!$B193,AllPublicationData!$B:$B,'Publication Table'!J$7),
IF(AND($C$4="NHS Scotland",$C$5="Operations cancelled for non-clinical/capacity reasons"),
SUMIFS(AllPublicationData!$I:$I,AllPublicationData!$A:$A,'Publication Table'!$B193,AllPublicationData!$B:$B,'Publication Table'!J$7),
IF(AND($C$4="NHS Scotland",$C$5="Cancellations for other reasons"),
SUMIFS(AllPublicationData!$J:$J,AllPublicationData!$A:$A,'Publication Table'!$B193,AllPublicationData!$B:$B,'Publication Table'!J$7)))))))</f>
        <v>0</v>
      </c>
      <c r="K193" s="90">
        <f>IF($C$5="Total Operations",
SUMIFS(AllPublicationData!$E:$E,AllPublicationData!$A:$A,'Publication Table'!$B193,AllPublicationData!$B:$B,'Publication Table'!$C$4,AllPublicationData!$D:$D,'Publication Table'!K$7),
IF('Publication Table'!$C$5="All Cancelled Operations",
SUMIFS(AllPublicationData!$F:$F,AllPublicationData!$A:$A,'Publication Table'!$B193,AllPublicationData!$B:$B,'Publication Table'!$C$4,AllPublicationData!$D:$D,'Publication Table'!K$7),
IF('Publication Table'!$C$5="Operations cancelled by patient",
SUMIFS(AllPublicationData!$G:$G,AllPublicationData!$A:$A,'Publication Table'!$B193,AllPublicationData!$B:$B,'Publication Table'!$C$4,AllPublicationData!$D:$D,'Publication Table'!K$7),
IF('Publication Table'!$C$5="Operations cancelled for clinical reasons",
SUMIFS(AllPublicationData!$H:$H,AllPublicationData!$A:$A,'Publication Table'!$B193,AllPublicationData!$B:$B,'Publication Table'!$C$4,AllPublicationData!$D:$D,'Publication Table'!K$7),
IF('Publication Table'!$C$5="Operations cancelled for non-clinical/capacity reasons",
SUMIFS(AllPublicationData!$I:$I,AllPublicationData!$A:$A,'Publication Table'!$B193,AllPublicationData!$B:$B,'Publication Table'!$C$4,AllPublicationData!$D:$D,'Publication Table'!K$7),
IF('Publication Table'!$C$5="Cancellations for other reasons",
SUMIFS(AllPublicationData!$J:$J,AllPublicationData!$A:$A,'Publication Table'!$B193,AllPublicationData!$B:$B,'Publication Table'!$C$4,AllPublicationData!$D:$D,'Publication Table'!K$7)))))))+
IF(AND($C$4="NHS Scotland",$C$5="Total Operations"),
SUMIFS(AllPublicationData!$E:$E,AllPublicationData!$A:$A,'Publication Table'!$B193,AllPublicationData!$B:$B,'Publication Table'!K$7),
IF(AND($C$4="NHS Scotland",$C$5="All Cancelled Operations"),
SUMIFS(AllPublicationData!$F:$F,AllPublicationData!$A:$A,'Publication Table'!$B193,AllPublicationData!$B:$B,'Publication Table'!K$7),
IF(AND($C$4="NHS Scotland",$C$5="Operations cancelled by patient"),
SUMIFS(AllPublicationData!$G:$G,AllPublicationData!$A:$A,'Publication Table'!$B193,AllPublicationData!$B:$B,'Publication Table'!K$7),
IF(AND($C$4="NHS Scotland",$C$5="Operations cancelled for clinical reasons"),
SUMIFS(AllPublicationData!$H:$H,AllPublicationData!$A:$A,'Publication Table'!$B193,AllPublicationData!$B:$B,'Publication Table'!K$7),
IF(AND($C$4="NHS Scotland",$C$5="Operations cancelled for non-clinical/capacity reasons"),
SUMIFS(AllPublicationData!$I:$I,AllPublicationData!$A:$A,'Publication Table'!$B193,AllPublicationData!$B:$B,'Publication Table'!K$7),
IF(AND($C$4="NHS Scotland",$C$5="Cancellations for other reasons"),
SUMIFS(AllPublicationData!$J:$J,AllPublicationData!$A:$A,'Publication Table'!$B193,AllPublicationData!$B:$B,'Publication Table'!K$7)))))))</f>
        <v>0</v>
      </c>
      <c r="L193" s="90">
        <f>IF($C$5="Total Operations",
SUMIFS(AllPublicationData!$E:$E,AllPublicationData!$A:$A,'Publication Table'!$B193,AllPublicationData!$B:$B,'Publication Table'!$C$4,AllPublicationData!$D:$D,'Publication Table'!L$7),
IF('Publication Table'!$C$5="All Cancelled Operations",
SUMIFS(AllPublicationData!$F:$F,AllPublicationData!$A:$A,'Publication Table'!$B193,AllPublicationData!$B:$B,'Publication Table'!$C$4,AllPublicationData!$D:$D,'Publication Table'!L$7),
IF('Publication Table'!$C$5="Operations cancelled by patient",
SUMIFS(AllPublicationData!$G:$G,AllPublicationData!$A:$A,'Publication Table'!$B193,AllPublicationData!$B:$B,'Publication Table'!$C$4,AllPublicationData!$D:$D,'Publication Table'!L$7),
IF('Publication Table'!$C$5="Operations cancelled for clinical reasons",
SUMIFS(AllPublicationData!$H:$H,AllPublicationData!$A:$A,'Publication Table'!$B193,AllPublicationData!$B:$B,'Publication Table'!$C$4,AllPublicationData!$D:$D,'Publication Table'!L$7),
IF('Publication Table'!$C$5="Operations cancelled for non-clinical/capacity reasons",
SUMIFS(AllPublicationData!$I:$I,AllPublicationData!$A:$A,'Publication Table'!$B193,AllPublicationData!$B:$B,'Publication Table'!$C$4,AllPublicationData!$D:$D,'Publication Table'!L$7),
IF('Publication Table'!$C$5="Cancellations for other reasons",
SUMIFS(AllPublicationData!$J:$J,AllPublicationData!$A:$A,'Publication Table'!$B193,AllPublicationData!$B:$B,'Publication Table'!$C$4,AllPublicationData!$D:$D,'Publication Table'!L$7)))))))+
IF(AND($C$4="NHS Scotland",$C$5="Total Operations"),
SUMIFS(AllPublicationData!$E:$E,AllPublicationData!$A:$A,'Publication Table'!$B193,AllPublicationData!$B:$B,'Publication Table'!L$7),
IF(AND($C$4="NHS Scotland",$C$5="All Cancelled Operations"),
SUMIFS(AllPublicationData!$F:$F,AllPublicationData!$A:$A,'Publication Table'!$B193,AllPublicationData!$B:$B,'Publication Table'!L$7),
IF(AND($C$4="NHS Scotland",$C$5="Operations cancelled by patient"),
SUMIFS(AllPublicationData!$G:$G,AllPublicationData!$A:$A,'Publication Table'!$B193,AllPublicationData!$B:$B,'Publication Table'!L$7),
IF(AND($C$4="NHS Scotland",$C$5="Operations cancelled for clinical reasons"),
SUMIFS(AllPublicationData!$H:$H,AllPublicationData!$A:$A,'Publication Table'!$B193,AllPublicationData!$B:$B,'Publication Table'!L$7),
IF(AND($C$4="NHS Scotland",$C$5="Operations cancelled for non-clinical/capacity reasons"),
SUMIFS(AllPublicationData!$I:$I,AllPublicationData!$A:$A,'Publication Table'!$B193,AllPublicationData!$B:$B,'Publication Table'!L$7),
IF(AND($C$4="NHS Scotland",$C$5="Cancellations for other reasons"),
SUMIFS(AllPublicationData!$J:$J,AllPublicationData!$A:$A,'Publication Table'!$B193,AllPublicationData!$B:$B,'Publication Table'!L$7)))))))</f>
        <v>0</v>
      </c>
      <c r="M193" s="90">
        <f>IF($C$5="Total Operations",
SUMIFS(AllPublicationData!$E:$E,AllPublicationData!$A:$A,'Publication Table'!$B193,AllPublicationData!$B:$B,'Publication Table'!$C$4,AllPublicationData!$D:$D,'Publication Table'!M$7),
IF('Publication Table'!$C$5="All Cancelled Operations",
SUMIFS(AllPublicationData!$F:$F,AllPublicationData!$A:$A,'Publication Table'!$B193,AllPublicationData!$B:$B,'Publication Table'!$C$4,AllPublicationData!$D:$D,'Publication Table'!M$7),
IF('Publication Table'!$C$5="Operations cancelled by patient",
SUMIFS(AllPublicationData!$G:$G,AllPublicationData!$A:$A,'Publication Table'!$B193,AllPublicationData!$B:$B,'Publication Table'!$C$4,AllPublicationData!$D:$D,'Publication Table'!M$7),
IF('Publication Table'!$C$5="Operations cancelled for clinical reasons",
SUMIFS(AllPublicationData!$G:$G,AllPublicationData!$A:$A,'Publication Table'!$B193,AllPublicationData!$B:$B,'Publication Table'!$C$4,AllPublicationData!$D:$D,'Publication Table'!M$7),
IF('Publication Table'!$C$5="Operations cancelled for non-clinical/capacity reasons",
SUMIFS(AllPublicationData!$G:$G,AllPublicationData!$A:$A,'Publication Table'!$B193,AllPublicationData!$B:$B,'Publication Table'!$C$4,AllPublicationData!$D:$D,'Publication Table'!M$7),
IF('Publication Table'!$C$5="Cancellations for other reasons",
SUMIFS(AllPublicationData!$G:$G,AllPublicationData!$A:$A,'Publication Table'!$B193,AllPublicationData!$B:$B,'Publication Table'!$C$4,AllPublicationData!$D:$D,'Publication Table'!M$7)))))))+
IF(AND($C$4="NHS Scotland",$C$5="Total Operations"),
SUMIFS(AllPublicationData!$E:$E,AllPublicationData!$A:$A,'Publication Table'!$B193,AllPublicationData!$B:$B,'Publication Table'!M$7),
IF(AND($C$4="NHS Scotland",$C$5="All Cancelled Operations"),
SUMIFS(AllPublicationData!$F:$F,AllPublicationData!$A:$A,'Publication Table'!$B193,AllPublicationData!$B:$B,'Publication Table'!M$7),
IF(AND($C$4="NHS Scotland",$C$5="Operations cancelled by patient"),
SUMIFS(AllPublicationData!$G:$G,AllPublicationData!$A:$A,'Publication Table'!$B193,AllPublicationData!$B:$B,'Publication Table'!M$7),
IF(AND($C$4="NHS Scotland",$C$5="Operations cancelled for clinical reasons"),
SUMIFS(AllPublicationData!$H:$H,AllPublicationData!$A:$A,'Publication Table'!$B193,AllPublicationData!$B:$B,'Publication Table'!M$7),
IF(AND($C$4="NHS Scotland",$C$5="Operations cancelled for non-clinical/capacity reasons"),
SUMIFS(AllPublicationData!$I:$I,AllPublicationData!$A:$A,'Publication Table'!$B193,AllPublicationData!$B:$B,'Publication Table'!M$7),
IF(AND($C$4="NHS Scotland",$C$5="Cancellations for other reasons"),
SUMIFS(AllPublicationData!$J:$J,AllPublicationData!$A:$A,'Publication Table'!$B193,AllPublicationData!$B:$B,'Publication Table'!M$7)))))))</f>
        <v>0</v>
      </c>
      <c r="N193" s="90">
        <f>IF($C$5="Total Operations",
SUMIFS(AllPublicationData!$E:$E,AllPublicationData!$A:$A,'Publication Table'!$B193,AllPublicationData!$B:$B,'Publication Table'!$C$4,AllPublicationData!$D:$D,'Publication Table'!N$7),
IF('Publication Table'!$C$5="All Cancelled Operations",
SUMIFS(AllPublicationData!$F:$F,AllPublicationData!$A:$A,'Publication Table'!$B193,AllPublicationData!$B:$B,'Publication Table'!$C$4,AllPublicationData!$D:$D,'Publication Table'!N$7),
IF('Publication Table'!$C$5="Operations cancelled by patient",
SUMIFS(AllPublicationData!$G:$G,AllPublicationData!$A:$A,'Publication Table'!$B193,AllPublicationData!$B:$B,'Publication Table'!$C$4,AllPublicationData!$D:$D,'Publication Table'!N$7),
IF('Publication Table'!$C$5="Operations cancelled for clinical reasons",
SUMIFS(AllPublicationData!$G:$G,AllPublicationData!$A:$A,'Publication Table'!$B193,AllPublicationData!$B:$B,'Publication Table'!$C$4,AllPublicationData!$D:$D,'Publication Table'!N$7),
IF('Publication Table'!$C$5="Operations cancelled for non-clinical/capacity reasons",
SUMIFS(AllPublicationData!$G:$G,AllPublicationData!$A:$A,'Publication Table'!$B193,AllPublicationData!$B:$B,'Publication Table'!$C$4,AllPublicationData!$D:$D,'Publication Table'!N$7),
IF('Publication Table'!$C$5="Cancellations for other reasons",
SUMIFS(AllPublicationData!$G:$G,AllPublicationData!$A:$A,'Publication Table'!$B193,AllPublicationData!$B:$B,'Publication Table'!$C$4,AllPublicationData!$D:$D,'Publication Table'!N$7)))))))+
IF(AND($C$4="NHS Scotland",$C$5="Total Operations"),
SUMIFS(AllPublicationData!$E:$E,AllPublicationData!$A:$A,'Publication Table'!$B193,AllPublicationData!$B:$B,'Publication Table'!N$7),
IF(AND($C$4="NHS Scotland",$C$5="All Cancelled Operations"),
SUMIFS(AllPublicationData!$F:$F,AllPublicationData!$A:$A,'Publication Table'!$B193,AllPublicationData!$B:$B,'Publication Table'!N$7),
IF(AND($C$4="NHS Scotland",$C$5="Operations cancelled by patient"),
SUMIFS(AllPublicationData!$G:$G,AllPublicationData!$A:$A,'Publication Table'!$B193,AllPublicationData!$B:$B,'Publication Table'!N$7),
IF(AND($C$4="NHS Scotland",$C$5="Operations cancelled for clinical reasons"),
SUMIFS(AllPublicationData!$H:$H,AllPublicationData!$A:$A,'Publication Table'!$B193,AllPublicationData!$B:$B,'Publication Table'!N$7),
IF(AND($C$4="NHS Scotland",$C$5="Operations cancelled for non-clinical/capacity reasons"),
SUMIFS(AllPublicationData!$I:$I,AllPublicationData!$A:$A,'Publication Table'!$B193,AllPublicationData!$B:$B,'Publication Table'!N$7),
IF(AND($C$4="NHS Scotland",$C$5="Cancellations for other reasons"),
SUMIFS(AllPublicationData!$J:$J,AllPublicationData!$A:$A,'Publication Table'!$B193,AllPublicationData!$B:$B,'Publication Table'!N$7)))))))</f>
        <v>0</v>
      </c>
      <c r="O193" s="90">
        <f>IF($C$5="Total Operations",
SUMIFS(AllPublicationData!$E:$E,AllPublicationData!$A:$A,'Publication Table'!$B193,AllPublicationData!$B:$B,'Publication Table'!$C$4,AllPublicationData!$D:$D,'Publication Table'!O$7),
IF('Publication Table'!$C$5="All Cancelled Operations",
SUMIFS(AllPublicationData!$F:$F,AllPublicationData!$A:$A,'Publication Table'!$B193,AllPublicationData!$B:$B,'Publication Table'!$C$4,AllPublicationData!$D:$D,'Publication Table'!O$7),
IF('Publication Table'!$C$5="Operations cancelled by patient",
SUMIFS(AllPublicationData!$G:$G,AllPublicationData!$A:$A,'Publication Table'!$B193,AllPublicationData!$B:$B,'Publication Table'!$C$4,AllPublicationData!$D:$D,'Publication Table'!O$7),
IF('Publication Table'!$C$5="Operations cancelled for clinical reasons",
SUMIFS(AllPublicationData!$G:$G,AllPublicationData!$A:$A,'Publication Table'!$B193,AllPublicationData!$B:$B,'Publication Table'!$C$4,AllPublicationData!$D:$D,'Publication Table'!O$7),
IF('Publication Table'!$C$5="Operations cancelled for non-clinical/capacity reasons",
SUMIFS(AllPublicationData!$G:$G,AllPublicationData!$A:$A,'Publication Table'!$B193,AllPublicationData!$B:$B,'Publication Table'!$C$4,AllPublicationData!$D:$D,'Publication Table'!O$7),
IF('Publication Table'!$C$5="Cancellations for other reasons",
SUMIFS(AllPublicationData!$G:$G,AllPublicationData!$A:$A,'Publication Table'!$B193,AllPublicationData!$B:$B,'Publication Table'!$C$4,AllPublicationData!$D:$D,'Publication Table'!O$7)))))))+
IF(AND($C$4="NHS Scotland",$C$5="Total Operations"),
SUMIFS(AllPublicationData!$E:$E,AllPublicationData!$A:$A,'Publication Table'!$B193,AllPublicationData!$B:$B,'Publication Table'!O$7),
IF(AND($C$4="NHS Scotland",$C$5="All Cancelled Operations"),
SUMIFS(AllPublicationData!$F:$F,AllPublicationData!$A:$A,'Publication Table'!$B193,AllPublicationData!$B:$B,'Publication Table'!O$7),
IF(AND($C$4="NHS Scotland",$C$5="Operations cancelled by patient"),
SUMIFS(AllPublicationData!$G:$G,AllPublicationData!$A:$A,'Publication Table'!$B193,AllPublicationData!$B:$B,'Publication Table'!O$7),
IF(AND($C$4="NHS Scotland",$C$5="Operations cancelled for clinical reasons"),
SUMIFS(AllPublicationData!$H:$H,AllPublicationData!$A:$A,'Publication Table'!$B193,AllPublicationData!$B:$B,'Publication Table'!O$7),
IF(AND($C$4="NHS Scotland",$C$5="Operations cancelled for non-clinical/capacity reasons"),
SUMIFS(AllPublicationData!$I:$I,AllPublicationData!$A:$A,'Publication Table'!$B193,AllPublicationData!$B:$B,'Publication Table'!O$7),
IF(AND($C$4="NHS Scotland",$C$5="Cancellations for other reasons"),
SUMIFS(AllPublicationData!$J:$J,AllPublicationData!$A:$A,'Publication Table'!$B193,AllPublicationData!$B:$B,'Publication Table'!O$7)))))))</f>
        <v>0</v>
      </c>
      <c r="P193" s="90">
        <f>IF($C$5="Total Operations",
SUMIFS(AllPublicationData!$E:$E,AllPublicationData!$A:$A,'Publication Table'!$B193,AllPublicationData!$B:$B,'Publication Table'!$C$4,AllPublicationData!$D:$D,'Publication Table'!P$7),
IF('Publication Table'!$C$5="All Cancelled Operations",
SUMIFS(AllPublicationData!$F:$F,AllPublicationData!$A:$A,'Publication Table'!$B193,AllPublicationData!$B:$B,'Publication Table'!$C$4,AllPublicationData!$D:$D,'Publication Table'!P$7),
IF('Publication Table'!$C$5="Operations cancelled by patient",
SUMIFS(AllPublicationData!$G:$G,AllPublicationData!$A:$A,'Publication Table'!$B193,AllPublicationData!$B:$B,'Publication Table'!$C$4,AllPublicationData!$D:$D,'Publication Table'!P$7),
IF('Publication Table'!$C$5="Operations cancelled for clinical reasons",
SUMIFS(AllPublicationData!$G:$G,AllPublicationData!$A:$A,'Publication Table'!$B193,AllPublicationData!$B:$B,'Publication Table'!$C$4,AllPublicationData!$D:$D,'Publication Table'!P$7),
IF('Publication Table'!$C$5="Operations cancelled for non-clinical/capacity reasons",
SUMIFS(AllPublicationData!$G:$G,AllPublicationData!$A:$A,'Publication Table'!$B193,AllPublicationData!$B:$B,'Publication Table'!$C$4,AllPublicationData!$D:$D,'Publication Table'!P$7),
IF('Publication Table'!$C$5="Cancellations for other reasons",
SUMIFS(AllPublicationData!$G:$G,AllPublicationData!$A:$A,'Publication Table'!$B193,AllPublicationData!$B:$B,'Publication Table'!$C$4,AllPublicationData!$D:$D,'Publication Table'!P$7)))))))+
IF(AND($C$4="NHS Scotland",$C$5="Total Operations"),
SUMIFS(AllPublicationData!$E:$E,AllPublicationData!$A:$A,'Publication Table'!$B193,AllPublicationData!$B:$B,'Publication Table'!P$7),
IF(AND($C$4="NHS Scotland",$C$5="All Cancelled Operations"),
SUMIFS(AllPublicationData!$F:$F,AllPublicationData!$A:$A,'Publication Table'!$B193,AllPublicationData!$B:$B,'Publication Table'!P$7),
IF(AND($C$4="NHS Scotland",$C$5="Operations cancelled by patient"),
SUMIFS(AllPublicationData!$G:$G,AllPublicationData!$A:$A,'Publication Table'!$B193,AllPublicationData!$B:$B,'Publication Table'!P$7),
IF(AND($C$4="NHS Scotland",$C$5="Operations cancelled for clinical reasons"),
SUMIFS(AllPublicationData!$H:$H,AllPublicationData!$A:$A,'Publication Table'!$B193,AllPublicationData!$B:$B,'Publication Table'!P$7),
IF(AND($C$4="NHS Scotland",$C$5="Operations cancelled for non-clinical/capacity reasons"),
SUMIFS(AllPublicationData!$I:$I,AllPublicationData!$A:$A,'Publication Table'!$B193,AllPublicationData!$B:$B,'Publication Table'!P$7),
IF(AND($C$4="NHS Scotland",$C$5="Cancellations for other reasons"),
SUMIFS(AllPublicationData!$J:$J,AllPublicationData!$A:$A,'Publication Table'!$B193,AllPublicationData!$B:$B,'Publication Table'!P$7)))))))</f>
        <v>0</v>
      </c>
      <c r="Q193" s="90">
        <f>IF($C$5="Total Operations",
SUMIFS(AllPublicationData!$E:$E,AllPublicationData!$A:$A,'Publication Table'!$B193,AllPublicationData!$B:$B,'Publication Table'!$C$4,AllPublicationData!$D:$D,'Publication Table'!Q$7),
IF('Publication Table'!$C$5="All Cancelled Operations",
SUMIFS(AllPublicationData!$F:$F,AllPublicationData!$A:$A,'Publication Table'!$B193,AllPublicationData!$B:$B,'Publication Table'!$C$4,AllPublicationData!$D:$D,'Publication Table'!Q$7),
IF('Publication Table'!$C$5="Operations cancelled by patient",
SUMIFS(AllPublicationData!$G:$G,AllPublicationData!$A:$A,'Publication Table'!$B193,AllPublicationData!$B:$B,'Publication Table'!$C$4,AllPublicationData!$D:$D,'Publication Table'!Q$7),
IF('Publication Table'!$C$5="Operations cancelled for clinical reasons",
SUMIFS(AllPublicationData!$G:$G,AllPublicationData!$A:$A,'Publication Table'!$B193,AllPublicationData!$B:$B,'Publication Table'!$C$4,AllPublicationData!$D:$D,'Publication Table'!Q$7),
IF('Publication Table'!$C$5="Operations cancelled for non-clinical/capacity reasons",
SUMIFS(AllPublicationData!$G:$G,AllPublicationData!$A:$A,'Publication Table'!$B193,AllPublicationData!$B:$B,'Publication Table'!$C$4,AllPublicationData!$D:$D,'Publication Table'!Q$7),
IF('Publication Table'!$C$5="Cancellations for other reasons",
SUMIFS(AllPublicationData!$G:$G,AllPublicationData!$A:$A,'Publication Table'!$B193,AllPublicationData!$B:$B,'Publication Table'!$C$4,AllPublicationData!$D:$D,'Publication Table'!Q$7)))))))+
IF(AND($C$4="NHS Scotland",$C$5="Total Operations"),
SUMIFS(AllPublicationData!$E:$E,AllPublicationData!$A:$A,'Publication Table'!$B193,AllPublicationData!$B:$B,'Publication Table'!Q$7),
IF(AND($C$4="NHS Scotland",$C$5="All Cancelled Operations"),
SUMIFS(AllPublicationData!$F:$F,AllPublicationData!$A:$A,'Publication Table'!$B193,AllPublicationData!$B:$B,'Publication Table'!Q$7),
IF(AND($C$4="NHS Scotland",$C$5="Operations cancelled by patient"),
SUMIFS(AllPublicationData!$G:$G,AllPublicationData!$A:$A,'Publication Table'!$B193,AllPublicationData!$B:$B,'Publication Table'!Q$7),
IF(AND($C$4="NHS Scotland",$C$5="Operations cancelled for clinical reasons"),
SUMIFS(AllPublicationData!$H:$H,AllPublicationData!$A:$A,'Publication Table'!$B193,AllPublicationData!$B:$B,'Publication Table'!Q$7),
IF(AND($C$4="NHS Scotland",$C$5="Operations cancelled for non-clinical/capacity reasons"),
SUMIFS(AllPublicationData!$I:$I,AllPublicationData!$A:$A,'Publication Table'!$B193,AllPublicationData!$B:$B,'Publication Table'!Q$7),
IF(AND($C$4="NHS Scotland",$C$5="Cancellations for other reasons"),
SUMIFS(AllPublicationData!$J:$J,AllPublicationData!$A:$A,'Publication Table'!$B193,AllPublicationData!$B:$B,'Publication Table'!Q$7)))))))</f>
        <v>0</v>
      </c>
      <c r="R193" s="90">
        <f>IF($C$5="Total Operations",
SUMIFS(AllPublicationData!$E:$E,AllPublicationData!$A:$A,'Publication Table'!$B193,AllPublicationData!$B:$B,'Publication Table'!$C$4,AllPublicationData!$D:$D,'Publication Table'!R$7),
IF('Publication Table'!$C$5="All Cancelled Operations",
SUMIFS(AllPublicationData!$F:$F,AllPublicationData!$A:$A,'Publication Table'!$B193,AllPublicationData!$B:$B,'Publication Table'!$C$4,AllPublicationData!$D:$D,'Publication Table'!R$7),
IF('Publication Table'!$C$5="Operations cancelled by patient",
SUMIFS(AllPublicationData!$G:$G,AllPublicationData!$A:$A,'Publication Table'!$B193,AllPublicationData!$B:$B,'Publication Table'!$C$4,AllPublicationData!$D:$D,'Publication Table'!R$7),
IF('Publication Table'!$C$5="Operations cancelled for clinical reasons",
SUMIFS(AllPublicationData!$G:$G,AllPublicationData!$A:$A,'Publication Table'!$B193,AllPublicationData!$B:$B,'Publication Table'!$C$4,AllPublicationData!$D:$D,'Publication Table'!R$7),
IF('Publication Table'!$C$5="Operations cancelled for non-clinical/capacity reasons",
SUMIFS(AllPublicationData!$G:$G,AllPublicationData!$A:$A,'Publication Table'!$B193,AllPublicationData!$B:$B,'Publication Table'!$C$4,AllPublicationData!$D:$D,'Publication Table'!R$7),
IF('Publication Table'!$C$5="Cancellations for other reasons",
SUMIFS(AllPublicationData!$G:$G,AllPublicationData!$A:$A,'Publication Table'!$B193,AllPublicationData!$B:$B,'Publication Table'!$C$4,AllPublicationData!$D:$D,'Publication Table'!R$7)))))))+
IF(AND($C$4="NHS Scotland",$C$5="Total Operations"),
SUMIFS(AllPublicationData!$E:$E,AllPublicationData!$A:$A,'Publication Table'!$B193,AllPublicationData!$B:$B,'Publication Table'!R$7),
IF(AND($C$4="NHS Scotland",$C$5="All Cancelled Operations"),
SUMIFS(AllPublicationData!$F:$F,AllPublicationData!$A:$A,'Publication Table'!$B193,AllPublicationData!$B:$B,'Publication Table'!R$7),
IF(AND($C$4="NHS Scotland",$C$5="Operations cancelled by patient"),
SUMIFS(AllPublicationData!$G:$G,AllPublicationData!$A:$A,'Publication Table'!$B193,AllPublicationData!$B:$B,'Publication Table'!R$7),
IF(AND($C$4="NHS Scotland",$C$5="Operations cancelled for clinical reasons"),
SUMIFS(AllPublicationData!$H:$H,AllPublicationData!$A:$A,'Publication Table'!$B193,AllPublicationData!$B:$B,'Publication Table'!R$7),
IF(AND($C$4="NHS Scotland",$C$5="Operations cancelled for non-clinical/capacity reasons"),
SUMIFS(AllPublicationData!$I:$I,AllPublicationData!$A:$A,'Publication Table'!$B193,AllPublicationData!$B:$B,'Publication Table'!R$7),
IF(AND($C$4="NHS Scotland",$C$5="Cancellations for other reasons"),
SUMIFS(AllPublicationData!$J:$J,AllPublicationData!$A:$A,'Publication Table'!$B193,AllPublicationData!$B:$B,'Publication Table'!R$7)))))))</f>
        <v>0</v>
      </c>
    </row>
    <row r="194" spans="3:18" x14ac:dyDescent="0.35">
      <c r="C194" s="81">
        <f>IF($C$5="Total Operations",
SUMIFS(AllPublicationData!$E:$E,AllPublicationData!$A:$A,'Publication Table'!$B194,AllPublicationData!$B:$B,'Publication Table'!$C$4),
IF('Publication Table'!$C$5="All Cancelled Operations",
SUMIFS(AllPublicationData!$F:$F,AllPublicationData!$A:$A,'Publication Table'!$B194,AllPublicationData!$B:$B,'Publication Table'!$C$4),
IF('Publication Table'!$C$5="Operations cancelled by patient",
SUMIFS(AllPublicationData!$G:$G,AllPublicationData!$A:$A,'Publication Table'!$B194,AllPublicationData!$B:$B,'Publication Table'!$C$4),
IF('Publication Table'!$C$5="Operations cancelled for clinical reasons",
SUMIFS(AllPublicationData!$H:$H,AllPublicationData!$A:$A,'Publication Table'!$B194,AllPublicationData!$B:$B,'Publication Table'!$C$4),
IF('Publication Table'!$C$5="Operations cancelled for non-clinical/capacity reasons",
SUMIFS(AllPublicationData!$I:$I,AllPublicationData!$A:$A,'Publication Table'!$B194,AllPublicationData!$B:$B,'Publication Table'!$C$4),
IF('Publication Table'!$C$5="Cancellations for other reasons",
SUMIFS(AllPublicationData!$J:$J,AllPublicationData!$A:$A,'Publication Table'!$B194,AllPublicationData!$B:$B,'Publication Table'!$C$4)))))))+
IF(AND($C$4="NHS Scotland",$C$5="Total Operations"),
SUMIFS(AllPublicationData!$E:$E,AllPublicationData!$A:$A,'Publication Table'!$B194),
IF(AND($C$4="NHS Scotland",$C$5="All Cancelled Operations"),
SUMIFS(AllPublicationData!$F:$F,AllPublicationData!$A:$A,'Publication Table'!$B194),
IF(AND($C$4="NHS Scotland",$C$5="Operations cancelled by patient"),
SUMIFS(AllPublicationData!$G:$G,AllPublicationData!$A:$A,'Publication Table'!$B194),
IF(AND($C$4="NHS Scotland",$C$5="Operations cancelled for clinical reasons"),
SUMIFS(AllPublicationData!$H:$H,AllPublicationData!$A:$A,'Publication Table'!$B194),
IF(AND($C$4="NHS Scotland",$C$5="Operations cancelled for non-clinical/capacity reasons"),
SUMIFS(AllPublicationData!$I:$I,AllPublicationData!$A:$A,'Publication Table'!$B194),
IF(AND($C$4="NHS Scotland",$C$5="Cancellations for other reasons"),
SUMIFS(AllPublicationData!$J:$J,AllPublicationData!$A:$A,'Publication Table'!$B194)))))))</f>
        <v>0</v>
      </c>
      <c r="D194" s="90">
        <f>IF($C$5="Total Operations",
SUMIFS(AllPublicationData!$E:$E,AllPublicationData!$A:$A,'Publication Table'!$B194,AllPublicationData!$B:$B,'Publication Table'!$C$4,AllPublicationData!$D:$D,'Publication Table'!D$7),
IF('Publication Table'!$C$5="All Cancelled Operations",
SUMIFS(AllPublicationData!$F:$F,AllPublicationData!$A:$A,'Publication Table'!$B194,AllPublicationData!$B:$B,'Publication Table'!$C$4,AllPublicationData!$D:$D,'Publication Table'!D$7),
IF('Publication Table'!$C$5="Operations cancelled by patient",
SUMIFS(AllPublicationData!$G:$G,AllPublicationData!$A:$A,'Publication Table'!$B194,AllPublicationData!$B:$B,'Publication Table'!$C$4,AllPublicationData!$D:$D,'Publication Table'!D$7),
IF('Publication Table'!$C$5="Operations cancelled for clinical reasons",
SUMIFS(AllPublicationData!$H:$H,AllPublicationData!$A:$A,'Publication Table'!$B194,AllPublicationData!$B:$B,'Publication Table'!$C$4,AllPublicationData!$D:$D,'Publication Table'!D$7),
IF('Publication Table'!$C$5="Operations cancelled for non-clinical/capacity reasons",
SUMIFS(AllPublicationData!$I:$I,AllPublicationData!$A:$A,'Publication Table'!$B194,AllPublicationData!$B:$B,'Publication Table'!$C$4,AllPublicationData!$D:$D,'Publication Table'!D$7),
IF('Publication Table'!$C$5="Cancellations for other reasons",
SUMIFS(AllPublicationData!$J:$J,AllPublicationData!$A:$A,'Publication Table'!$B194,AllPublicationData!$B:$B,'Publication Table'!$C$4,AllPublicationData!$D:$D,'Publication Table'!D$7)))))))+
IF(AND($C$4="NHS Scotland",$C$5="Total Operations"),
SUMIFS(AllPublicationData!$E:$E,AllPublicationData!$A:$A,'Publication Table'!$B194,AllPublicationData!$B:$B,'Publication Table'!D$7),
IF(AND($C$4="NHS Scotland",$C$5="All Cancelled Operations"),
SUMIFS(AllPublicationData!$F:$F,AllPublicationData!$A:$A,'Publication Table'!$B194,AllPublicationData!$B:$B,'Publication Table'!D$7),
IF(AND($C$4="NHS Scotland",$C$5="Operations cancelled by patient"),
SUMIFS(AllPublicationData!$G:$G,AllPublicationData!$A:$A,'Publication Table'!$B194,AllPublicationData!$B:$B,'Publication Table'!D$7),
IF(AND($C$4="NHS Scotland",$C$5="Operations cancelled for clinical reasons"),
SUMIFS(AllPublicationData!$H:$H,AllPublicationData!$A:$A,'Publication Table'!$B194,AllPublicationData!$B:$B,'Publication Table'!D$7),
IF(AND($C$4="NHS Scotland",$C$5="Operations cancelled for non-clinical/capacity reasons"),
SUMIFS(AllPublicationData!$I:$I,AllPublicationData!$A:$A,'Publication Table'!$B194,AllPublicationData!$B:$B,'Publication Table'!D$7),
IF(AND($C$4="NHS Scotland",$C$5="Cancellations for other reasons"),
SUMIFS(AllPublicationData!$J:$J,AllPublicationData!$A:$A,'Publication Table'!$B194,AllPublicationData!$B:$B,'Publication Table'!D$7)))))))</f>
        <v>0</v>
      </c>
      <c r="E194" s="90">
        <f>IF($C$5="Total Operations",
SUMIFS(AllPublicationData!$E:$E,AllPublicationData!$A:$A,'Publication Table'!$B194,AllPublicationData!$B:$B,'Publication Table'!$C$4,AllPublicationData!$D:$D,'Publication Table'!E$7),
IF('Publication Table'!$C$5="All Cancelled Operations",
SUMIFS(AllPublicationData!$F:$F,AllPublicationData!$A:$A,'Publication Table'!$B194,AllPublicationData!$B:$B,'Publication Table'!$C$4,AllPublicationData!$D:$D,'Publication Table'!E$7),
IF('Publication Table'!$C$5="Operations cancelled by patient",
SUMIFS(AllPublicationData!$G:$G,AllPublicationData!$A:$A,'Publication Table'!$B194,AllPublicationData!$B:$B,'Publication Table'!$C$4,AllPublicationData!$D:$D,'Publication Table'!E$7),
IF('Publication Table'!$C$5="Operations cancelled for clinical reasons",
SUMIFS(AllPublicationData!$H:$H,AllPublicationData!$A:$A,'Publication Table'!$B194,AllPublicationData!$B:$B,'Publication Table'!$C$4,AllPublicationData!$D:$D,'Publication Table'!E$7),
IF('Publication Table'!$C$5="Operations cancelled for non-clinical/capacity reasons",
SUMIFS(AllPublicationData!$I:$I,AllPublicationData!$A:$A,'Publication Table'!$B194,AllPublicationData!$B:$B,'Publication Table'!$C$4,AllPublicationData!$D:$D,'Publication Table'!E$7),
IF('Publication Table'!$C$5="Cancellations for other reasons",
SUMIFS(AllPublicationData!$J:$J,AllPublicationData!$A:$A,'Publication Table'!$B194,AllPublicationData!$B:$B,'Publication Table'!$C$4,AllPublicationData!$D:$D,'Publication Table'!E$7)))))))+
IF(AND($C$4="NHS Scotland",$C$5="Total Operations"),
SUMIFS(AllPublicationData!$E:$E,AllPublicationData!$A:$A,'Publication Table'!$B194,AllPublicationData!$B:$B,'Publication Table'!E$7),
IF(AND($C$4="NHS Scotland",$C$5="All Cancelled Operations"),
SUMIFS(AllPublicationData!$F:$F,AllPublicationData!$A:$A,'Publication Table'!$B194,AllPublicationData!$B:$B,'Publication Table'!E$7),
IF(AND($C$4="NHS Scotland",$C$5="Operations cancelled by patient"),
SUMIFS(AllPublicationData!$G:$G,AllPublicationData!$A:$A,'Publication Table'!$B194,AllPublicationData!$B:$B,'Publication Table'!E$7),
IF(AND($C$4="NHS Scotland",$C$5="Operations cancelled for clinical reasons"),
SUMIFS(AllPublicationData!$H:$H,AllPublicationData!$A:$A,'Publication Table'!$B194,AllPublicationData!$B:$B,'Publication Table'!E$7),
IF(AND($C$4="NHS Scotland",$C$5="Operations cancelled for non-clinical/capacity reasons"),
SUMIFS(AllPublicationData!$I:$I,AllPublicationData!$A:$A,'Publication Table'!$B194,AllPublicationData!$B:$B,'Publication Table'!E$7),
IF(AND($C$4="NHS Scotland",$C$5="Cancellations for other reasons"),
SUMIFS(AllPublicationData!$J:$J,AllPublicationData!$A:$A,'Publication Table'!$B194,AllPublicationData!$B:$B,'Publication Table'!E$7)))))))</f>
        <v>0</v>
      </c>
      <c r="F194" s="90">
        <f>IF($C$5="Total Operations",
SUMIFS(AllPublicationData!$E:$E,AllPublicationData!$A:$A,'Publication Table'!$B194,AllPublicationData!$B:$B,'Publication Table'!$C$4,AllPublicationData!$D:$D,'Publication Table'!F$7),
IF('Publication Table'!$C$5="All Cancelled Operations",
SUMIFS(AllPublicationData!$F:$F,AllPublicationData!$A:$A,'Publication Table'!$B194,AllPublicationData!$B:$B,'Publication Table'!$C$4,AllPublicationData!$D:$D,'Publication Table'!F$7),
IF('Publication Table'!$C$5="Operations cancelled by patient",
SUMIFS(AllPublicationData!$G:$G,AllPublicationData!$A:$A,'Publication Table'!$B194,AllPublicationData!$B:$B,'Publication Table'!$C$4,AllPublicationData!$D:$D,'Publication Table'!F$7),
IF('Publication Table'!$C$5="Operations cancelled for clinical reasons",
SUMIFS(AllPublicationData!$H:$H,AllPublicationData!$A:$A,'Publication Table'!$B194,AllPublicationData!$B:$B,'Publication Table'!$C$4,AllPublicationData!$D:$D,'Publication Table'!F$7),
IF('Publication Table'!$C$5="Operations cancelled for non-clinical/capacity reasons",
SUMIFS(AllPublicationData!$I:$I,AllPublicationData!$A:$A,'Publication Table'!$B194,AllPublicationData!$B:$B,'Publication Table'!$C$4,AllPublicationData!$D:$D,'Publication Table'!F$7),
IF('Publication Table'!$C$5="Cancellations for other reasons",
SUMIFS(AllPublicationData!$J:$J,AllPublicationData!$A:$A,'Publication Table'!$B194,AllPublicationData!$B:$B,'Publication Table'!$C$4,AllPublicationData!$D:$D,'Publication Table'!F$7)))))))+
IF(AND($C$4="NHS Scotland",$C$5="Total Operations"),
SUMIFS(AllPublicationData!$E:$E,AllPublicationData!$A:$A,'Publication Table'!$B194,AllPublicationData!$B:$B,'Publication Table'!F$7),
IF(AND($C$4="NHS Scotland",$C$5="All Cancelled Operations"),
SUMIFS(AllPublicationData!$F:$F,AllPublicationData!$A:$A,'Publication Table'!$B194,AllPublicationData!$B:$B,'Publication Table'!F$7),
IF(AND($C$4="NHS Scotland",$C$5="Operations cancelled by patient"),
SUMIFS(AllPublicationData!$G:$G,AllPublicationData!$A:$A,'Publication Table'!$B194,AllPublicationData!$B:$B,'Publication Table'!F$7),
IF(AND($C$4="NHS Scotland",$C$5="Operations cancelled for clinical reasons"),
SUMIFS(AllPublicationData!$H:$H,AllPublicationData!$A:$A,'Publication Table'!$B194,AllPublicationData!$B:$B,'Publication Table'!F$7),
IF(AND($C$4="NHS Scotland",$C$5="Operations cancelled for non-clinical/capacity reasons"),
SUMIFS(AllPublicationData!$I:$I,AllPublicationData!$A:$A,'Publication Table'!$B194,AllPublicationData!$B:$B,'Publication Table'!F$7),
IF(AND($C$4="NHS Scotland",$C$5="Cancellations for other reasons"),
SUMIFS(AllPublicationData!$J:$J,AllPublicationData!$A:$A,'Publication Table'!$B194,AllPublicationData!$B:$B,'Publication Table'!F$7)))))))</f>
        <v>0</v>
      </c>
      <c r="G194" s="90">
        <f>IF($C$5="Total Operations",
SUMIFS(AllPublicationData!$E:$E,AllPublicationData!$A:$A,'Publication Table'!$B194,AllPublicationData!$B:$B,'Publication Table'!$C$4,AllPublicationData!$D:$D,'Publication Table'!G$7),
IF('Publication Table'!$C$5="All Cancelled Operations",
SUMIFS(AllPublicationData!$F:$F,AllPublicationData!$A:$A,'Publication Table'!$B194,AllPublicationData!$B:$B,'Publication Table'!$C$4,AllPublicationData!$D:$D,'Publication Table'!G$7),
IF('Publication Table'!$C$5="Operations cancelled by patient",
SUMIFS(AllPublicationData!$G:$G,AllPublicationData!$A:$A,'Publication Table'!$B194,AllPublicationData!$B:$B,'Publication Table'!$C$4,AllPublicationData!$D:$D,'Publication Table'!G$7),
IF('Publication Table'!$C$5="Operations cancelled for clinical reasons",
SUMIFS(AllPublicationData!$H:$H,AllPublicationData!$A:$A,'Publication Table'!$B194,AllPublicationData!$B:$B,'Publication Table'!$C$4,AllPublicationData!$D:$D,'Publication Table'!G$7),
IF('Publication Table'!$C$5="Operations cancelled for non-clinical/capacity reasons",
SUMIFS(AllPublicationData!$I:$I,AllPublicationData!$A:$A,'Publication Table'!$B194,AllPublicationData!$B:$B,'Publication Table'!$C$4,AllPublicationData!$D:$D,'Publication Table'!G$7),
IF('Publication Table'!$C$5="Cancellations for other reasons",
SUMIFS(AllPublicationData!$J:$J,AllPublicationData!$A:$A,'Publication Table'!$B194,AllPublicationData!$B:$B,'Publication Table'!$C$4,AllPublicationData!$D:$D,'Publication Table'!G$7)))))))+
IF(AND($C$4="NHS Scotland",$C$5="Total Operations"),
SUMIFS(AllPublicationData!$E:$E,AllPublicationData!$A:$A,'Publication Table'!$B194,AllPublicationData!$B:$B,'Publication Table'!G$7),
IF(AND($C$4="NHS Scotland",$C$5="All Cancelled Operations"),
SUMIFS(AllPublicationData!$F:$F,AllPublicationData!$A:$A,'Publication Table'!$B194,AllPublicationData!$B:$B,'Publication Table'!G$7),
IF(AND($C$4="NHS Scotland",$C$5="Operations cancelled by patient"),
SUMIFS(AllPublicationData!$G:$G,AllPublicationData!$A:$A,'Publication Table'!$B194,AllPublicationData!$B:$B,'Publication Table'!G$7),
IF(AND($C$4="NHS Scotland",$C$5="Operations cancelled for clinical reasons"),
SUMIFS(AllPublicationData!$H:$H,AllPublicationData!$A:$A,'Publication Table'!$B194,AllPublicationData!$B:$B,'Publication Table'!G$7),
IF(AND($C$4="NHS Scotland",$C$5="Operations cancelled for non-clinical/capacity reasons"),
SUMIFS(AllPublicationData!$I:$I,AllPublicationData!$A:$A,'Publication Table'!$B194,AllPublicationData!$B:$B,'Publication Table'!G$7),
IF(AND($C$4="NHS Scotland",$C$5="Cancellations for other reasons"),
SUMIFS(AllPublicationData!$J:$J,AllPublicationData!$A:$A,'Publication Table'!$B194,AllPublicationData!$B:$B,'Publication Table'!G$7)))))))</f>
        <v>0</v>
      </c>
      <c r="H194" s="90">
        <f>IF($C$5="Total Operations",
SUMIFS(AllPublicationData!$E:$E,AllPublicationData!$A:$A,'Publication Table'!$B194,AllPublicationData!$B:$B,'Publication Table'!$C$4,AllPublicationData!$D:$D,'Publication Table'!H$7),
IF('Publication Table'!$C$5="All Cancelled Operations",
SUMIFS(AllPublicationData!$F:$F,AllPublicationData!$A:$A,'Publication Table'!$B194,AllPublicationData!$B:$B,'Publication Table'!$C$4,AllPublicationData!$D:$D,'Publication Table'!H$7),
IF('Publication Table'!$C$5="Operations cancelled by patient",
SUMIFS(AllPublicationData!$G:$G,AllPublicationData!$A:$A,'Publication Table'!$B194,AllPublicationData!$B:$B,'Publication Table'!$C$4,AllPublicationData!$D:$D,'Publication Table'!H$7),
IF('Publication Table'!$C$5="Operations cancelled for clinical reasons",
SUMIFS(AllPublicationData!$H:$H,AllPublicationData!$A:$A,'Publication Table'!$B194,AllPublicationData!$B:$B,'Publication Table'!$C$4,AllPublicationData!$D:$D,'Publication Table'!H$7),
IF('Publication Table'!$C$5="Operations cancelled for non-clinical/capacity reasons",
SUMIFS(AllPublicationData!$I:$I,AllPublicationData!$A:$A,'Publication Table'!$B194,AllPublicationData!$B:$B,'Publication Table'!$C$4,AllPublicationData!$D:$D,'Publication Table'!H$7),
IF('Publication Table'!$C$5="Cancellations for other reasons",
SUMIFS(AllPublicationData!$J:$J,AllPublicationData!$A:$A,'Publication Table'!$B194,AllPublicationData!$B:$B,'Publication Table'!$C$4,AllPublicationData!$D:$D,'Publication Table'!H$7)))))))+
IF(AND($C$4="NHS Scotland",$C$5="Total Operations"),
SUMIFS(AllPublicationData!$E:$E,AllPublicationData!$A:$A,'Publication Table'!$B194,AllPublicationData!$B:$B,'Publication Table'!H$7),
IF(AND($C$4="NHS Scotland",$C$5="All Cancelled Operations"),
SUMIFS(AllPublicationData!$F:$F,AllPublicationData!$A:$A,'Publication Table'!$B194,AllPublicationData!$B:$B,'Publication Table'!H$7),
IF(AND($C$4="NHS Scotland",$C$5="Operations cancelled by patient"),
SUMIFS(AllPublicationData!$G:$G,AllPublicationData!$A:$A,'Publication Table'!$B194,AllPublicationData!$B:$B,'Publication Table'!H$7),
IF(AND($C$4="NHS Scotland",$C$5="Operations cancelled for clinical reasons"),
SUMIFS(AllPublicationData!$H:$H,AllPublicationData!$A:$A,'Publication Table'!$B194,AllPublicationData!$B:$B,'Publication Table'!H$7),
IF(AND($C$4="NHS Scotland",$C$5="Operations cancelled for non-clinical/capacity reasons"),
SUMIFS(AllPublicationData!$I:$I,AllPublicationData!$A:$A,'Publication Table'!$B194,AllPublicationData!$B:$B,'Publication Table'!H$7),
IF(AND($C$4="NHS Scotland",$C$5="Cancellations for other reasons"),
SUMIFS(AllPublicationData!$J:$J,AllPublicationData!$A:$A,'Publication Table'!$B194,AllPublicationData!$B:$B,'Publication Table'!H$7)))))))</f>
        <v>0</v>
      </c>
      <c r="I194" s="90">
        <f>IF($C$5="Total Operations",
SUMIFS(AllPublicationData!$E:$E,AllPublicationData!$A:$A,'Publication Table'!$B194,AllPublicationData!$B:$B,'Publication Table'!$C$4,AllPublicationData!$D:$D,'Publication Table'!I$7),
IF('Publication Table'!$C$5="All Cancelled Operations",
SUMIFS(AllPublicationData!$F:$F,AllPublicationData!$A:$A,'Publication Table'!$B194,AllPublicationData!$B:$B,'Publication Table'!$C$4,AllPublicationData!$D:$D,'Publication Table'!I$7),
IF('Publication Table'!$C$5="Operations cancelled by patient",
SUMIFS(AllPublicationData!$G:$G,AllPublicationData!$A:$A,'Publication Table'!$B194,AllPublicationData!$B:$B,'Publication Table'!$C$4,AllPublicationData!$D:$D,'Publication Table'!I$7),
IF('Publication Table'!$C$5="Operations cancelled for clinical reasons",
SUMIFS(AllPublicationData!$H:$H,AllPublicationData!$A:$A,'Publication Table'!$B194,AllPublicationData!$B:$B,'Publication Table'!$C$4,AllPublicationData!$D:$D,'Publication Table'!I$7),
IF('Publication Table'!$C$5="Operations cancelled for non-clinical/capacity reasons",
SUMIFS(AllPublicationData!$I:$I,AllPublicationData!$A:$A,'Publication Table'!$B194,AllPublicationData!$B:$B,'Publication Table'!$C$4,AllPublicationData!$D:$D,'Publication Table'!I$7),
IF('Publication Table'!$C$5="Cancellations for other reasons",
SUMIFS(AllPublicationData!$J:$J,AllPublicationData!$A:$A,'Publication Table'!$B194,AllPublicationData!$B:$B,'Publication Table'!$C$4,AllPublicationData!$D:$D,'Publication Table'!I$7)))))))+
IF(AND($C$4="NHS Scotland",$C$5="Total Operations"),
SUMIFS(AllPublicationData!$E:$E,AllPublicationData!$A:$A,'Publication Table'!$B194,AllPublicationData!$B:$B,'Publication Table'!I$7),
IF(AND($C$4="NHS Scotland",$C$5="All Cancelled Operations"),
SUMIFS(AllPublicationData!$F:$F,AllPublicationData!$A:$A,'Publication Table'!$B194,AllPublicationData!$B:$B,'Publication Table'!I$7),
IF(AND($C$4="NHS Scotland",$C$5="Operations cancelled by patient"),
SUMIFS(AllPublicationData!$G:$G,AllPublicationData!$A:$A,'Publication Table'!$B194,AllPublicationData!$B:$B,'Publication Table'!I$7),
IF(AND($C$4="NHS Scotland",$C$5="Operations cancelled for clinical reasons"),
SUMIFS(AllPublicationData!$H:$H,AllPublicationData!$A:$A,'Publication Table'!$B194,AllPublicationData!$B:$B,'Publication Table'!I$7),
IF(AND($C$4="NHS Scotland",$C$5="Operations cancelled for non-clinical/capacity reasons"),
SUMIFS(AllPublicationData!$I:$I,AllPublicationData!$A:$A,'Publication Table'!$B194,AllPublicationData!$B:$B,'Publication Table'!I$7),
IF(AND($C$4="NHS Scotland",$C$5="Cancellations for other reasons"),
SUMIFS(AllPublicationData!$J:$J,AllPublicationData!$A:$A,'Publication Table'!$B194,AllPublicationData!$B:$B,'Publication Table'!I$7)))))))</f>
        <v>0</v>
      </c>
      <c r="J194" s="90">
        <f>IF($C$5="Total Operations",
SUMIFS(AllPublicationData!$E:$E,AllPublicationData!$A:$A,'Publication Table'!$B194,AllPublicationData!$B:$B,'Publication Table'!$C$4,AllPublicationData!$D:$D,'Publication Table'!J$7),
IF('Publication Table'!$C$5="All Cancelled Operations",
SUMIFS(AllPublicationData!$F:$F,AllPublicationData!$A:$A,'Publication Table'!$B194,AllPublicationData!$B:$B,'Publication Table'!$C$4,AllPublicationData!$D:$D,'Publication Table'!J$7),
IF('Publication Table'!$C$5="Operations cancelled by patient",
SUMIFS(AllPublicationData!$G:$G,AllPublicationData!$A:$A,'Publication Table'!$B194,AllPublicationData!$B:$B,'Publication Table'!$C$4,AllPublicationData!$D:$D,'Publication Table'!J$7),
IF('Publication Table'!$C$5="Operations cancelled for clinical reasons",
SUMIFS(AllPublicationData!$H:$H,AllPublicationData!$A:$A,'Publication Table'!$B194,AllPublicationData!$B:$B,'Publication Table'!$C$4,AllPublicationData!$D:$D,'Publication Table'!J$7),
IF('Publication Table'!$C$5="Operations cancelled for non-clinical/capacity reasons",
SUMIFS(AllPublicationData!$I:$I,AllPublicationData!$A:$A,'Publication Table'!$B194,AllPublicationData!$B:$B,'Publication Table'!$C$4,AllPublicationData!$D:$D,'Publication Table'!J$7),
IF('Publication Table'!$C$5="Cancellations for other reasons",
SUMIFS(AllPublicationData!$J:$J,AllPublicationData!$A:$A,'Publication Table'!$B194,AllPublicationData!$B:$B,'Publication Table'!$C$4,AllPublicationData!$D:$D,'Publication Table'!J$7)))))))+
IF(AND($C$4="NHS Scotland",$C$5="Total Operations"),
SUMIFS(AllPublicationData!$E:$E,AllPublicationData!$A:$A,'Publication Table'!$B194,AllPublicationData!$B:$B,'Publication Table'!J$7),
IF(AND($C$4="NHS Scotland",$C$5="All Cancelled Operations"),
SUMIFS(AllPublicationData!$F:$F,AllPublicationData!$A:$A,'Publication Table'!$B194,AllPublicationData!$B:$B,'Publication Table'!J$7),
IF(AND($C$4="NHS Scotland",$C$5="Operations cancelled by patient"),
SUMIFS(AllPublicationData!$G:$G,AllPublicationData!$A:$A,'Publication Table'!$B194,AllPublicationData!$B:$B,'Publication Table'!J$7),
IF(AND($C$4="NHS Scotland",$C$5="Operations cancelled for clinical reasons"),
SUMIFS(AllPublicationData!$H:$H,AllPublicationData!$A:$A,'Publication Table'!$B194,AllPublicationData!$B:$B,'Publication Table'!J$7),
IF(AND($C$4="NHS Scotland",$C$5="Operations cancelled for non-clinical/capacity reasons"),
SUMIFS(AllPublicationData!$I:$I,AllPublicationData!$A:$A,'Publication Table'!$B194,AllPublicationData!$B:$B,'Publication Table'!J$7),
IF(AND($C$4="NHS Scotland",$C$5="Cancellations for other reasons"),
SUMIFS(AllPublicationData!$J:$J,AllPublicationData!$A:$A,'Publication Table'!$B194,AllPublicationData!$B:$B,'Publication Table'!J$7)))))))</f>
        <v>0</v>
      </c>
      <c r="K194" s="90">
        <f>IF($C$5="Total Operations",
SUMIFS(AllPublicationData!$E:$E,AllPublicationData!$A:$A,'Publication Table'!$B194,AllPublicationData!$B:$B,'Publication Table'!$C$4,AllPublicationData!$D:$D,'Publication Table'!K$7),
IF('Publication Table'!$C$5="All Cancelled Operations",
SUMIFS(AllPublicationData!$F:$F,AllPublicationData!$A:$A,'Publication Table'!$B194,AllPublicationData!$B:$B,'Publication Table'!$C$4,AllPublicationData!$D:$D,'Publication Table'!K$7),
IF('Publication Table'!$C$5="Operations cancelled by patient",
SUMIFS(AllPublicationData!$G:$G,AllPublicationData!$A:$A,'Publication Table'!$B194,AllPublicationData!$B:$B,'Publication Table'!$C$4,AllPublicationData!$D:$D,'Publication Table'!K$7),
IF('Publication Table'!$C$5="Operations cancelled for clinical reasons",
SUMIFS(AllPublicationData!$H:$H,AllPublicationData!$A:$A,'Publication Table'!$B194,AllPublicationData!$B:$B,'Publication Table'!$C$4,AllPublicationData!$D:$D,'Publication Table'!K$7),
IF('Publication Table'!$C$5="Operations cancelled for non-clinical/capacity reasons",
SUMIFS(AllPublicationData!$I:$I,AllPublicationData!$A:$A,'Publication Table'!$B194,AllPublicationData!$B:$B,'Publication Table'!$C$4,AllPublicationData!$D:$D,'Publication Table'!K$7),
IF('Publication Table'!$C$5="Cancellations for other reasons",
SUMIFS(AllPublicationData!$J:$J,AllPublicationData!$A:$A,'Publication Table'!$B194,AllPublicationData!$B:$B,'Publication Table'!$C$4,AllPublicationData!$D:$D,'Publication Table'!K$7)))))))+
IF(AND($C$4="NHS Scotland",$C$5="Total Operations"),
SUMIFS(AllPublicationData!$E:$E,AllPublicationData!$A:$A,'Publication Table'!$B194,AllPublicationData!$B:$B,'Publication Table'!K$7),
IF(AND($C$4="NHS Scotland",$C$5="All Cancelled Operations"),
SUMIFS(AllPublicationData!$F:$F,AllPublicationData!$A:$A,'Publication Table'!$B194,AllPublicationData!$B:$B,'Publication Table'!K$7),
IF(AND($C$4="NHS Scotland",$C$5="Operations cancelled by patient"),
SUMIFS(AllPublicationData!$G:$G,AllPublicationData!$A:$A,'Publication Table'!$B194,AllPublicationData!$B:$B,'Publication Table'!K$7),
IF(AND($C$4="NHS Scotland",$C$5="Operations cancelled for clinical reasons"),
SUMIFS(AllPublicationData!$H:$H,AllPublicationData!$A:$A,'Publication Table'!$B194,AllPublicationData!$B:$B,'Publication Table'!K$7),
IF(AND($C$4="NHS Scotland",$C$5="Operations cancelled for non-clinical/capacity reasons"),
SUMIFS(AllPublicationData!$I:$I,AllPublicationData!$A:$A,'Publication Table'!$B194,AllPublicationData!$B:$B,'Publication Table'!K$7),
IF(AND($C$4="NHS Scotland",$C$5="Cancellations for other reasons"),
SUMIFS(AllPublicationData!$J:$J,AllPublicationData!$A:$A,'Publication Table'!$B194,AllPublicationData!$B:$B,'Publication Table'!K$7)))))))</f>
        <v>0</v>
      </c>
      <c r="L194" s="90">
        <f>IF($C$5="Total Operations",
SUMIFS(AllPublicationData!$E:$E,AllPublicationData!$A:$A,'Publication Table'!$B194,AllPublicationData!$B:$B,'Publication Table'!$C$4,AllPublicationData!$D:$D,'Publication Table'!L$7),
IF('Publication Table'!$C$5="All Cancelled Operations",
SUMIFS(AllPublicationData!$F:$F,AllPublicationData!$A:$A,'Publication Table'!$B194,AllPublicationData!$B:$B,'Publication Table'!$C$4,AllPublicationData!$D:$D,'Publication Table'!L$7),
IF('Publication Table'!$C$5="Operations cancelled by patient",
SUMIFS(AllPublicationData!$G:$G,AllPublicationData!$A:$A,'Publication Table'!$B194,AllPublicationData!$B:$B,'Publication Table'!$C$4,AllPublicationData!$D:$D,'Publication Table'!L$7),
IF('Publication Table'!$C$5="Operations cancelled for clinical reasons",
SUMIFS(AllPublicationData!$H:$H,AllPublicationData!$A:$A,'Publication Table'!$B194,AllPublicationData!$B:$B,'Publication Table'!$C$4,AllPublicationData!$D:$D,'Publication Table'!L$7),
IF('Publication Table'!$C$5="Operations cancelled for non-clinical/capacity reasons",
SUMIFS(AllPublicationData!$I:$I,AllPublicationData!$A:$A,'Publication Table'!$B194,AllPublicationData!$B:$B,'Publication Table'!$C$4,AllPublicationData!$D:$D,'Publication Table'!L$7),
IF('Publication Table'!$C$5="Cancellations for other reasons",
SUMIFS(AllPublicationData!$J:$J,AllPublicationData!$A:$A,'Publication Table'!$B194,AllPublicationData!$B:$B,'Publication Table'!$C$4,AllPublicationData!$D:$D,'Publication Table'!L$7)))))))+
IF(AND($C$4="NHS Scotland",$C$5="Total Operations"),
SUMIFS(AllPublicationData!$E:$E,AllPublicationData!$A:$A,'Publication Table'!$B194,AllPublicationData!$B:$B,'Publication Table'!L$7),
IF(AND($C$4="NHS Scotland",$C$5="All Cancelled Operations"),
SUMIFS(AllPublicationData!$F:$F,AllPublicationData!$A:$A,'Publication Table'!$B194,AllPublicationData!$B:$B,'Publication Table'!L$7),
IF(AND($C$4="NHS Scotland",$C$5="Operations cancelled by patient"),
SUMIFS(AllPublicationData!$G:$G,AllPublicationData!$A:$A,'Publication Table'!$B194,AllPublicationData!$B:$B,'Publication Table'!L$7),
IF(AND($C$4="NHS Scotland",$C$5="Operations cancelled for clinical reasons"),
SUMIFS(AllPublicationData!$H:$H,AllPublicationData!$A:$A,'Publication Table'!$B194,AllPublicationData!$B:$B,'Publication Table'!L$7),
IF(AND($C$4="NHS Scotland",$C$5="Operations cancelled for non-clinical/capacity reasons"),
SUMIFS(AllPublicationData!$I:$I,AllPublicationData!$A:$A,'Publication Table'!$B194,AllPublicationData!$B:$B,'Publication Table'!L$7),
IF(AND($C$4="NHS Scotland",$C$5="Cancellations for other reasons"),
SUMIFS(AllPublicationData!$J:$J,AllPublicationData!$A:$A,'Publication Table'!$B194,AllPublicationData!$B:$B,'Publication Table'!L$7)))))))</f>
        <v>0</v>
      </c>
      <c r="M194" s="90">
        <f>IF($C$5="Total Operations",
SUMIFS(AllPublicationData!$E:$E,AllPublicationData!$A:$A,'Publication Table'!$B194,AllPublicationData!$B:$B,'Publication Table'!$C$4,AllPublicationData!$D:$D,'Publication Table'!M$7),
IF('Publication Table'!$C$5="All Cancelled Operations",
SUMIFS(AllPublicationData!$F:$F,AllPublicationData!$A:$A,'Publication Table'!$B194,AllPublicationData!$B:$B,'Publication Table'!$C$4,AllPublicationData!$D:$D,'Publication Table'!M$7),
IF('Publication Table'!$C$5="Operations cancelled by patient",
SUMIFS(AllPublicationData!$G:$G,AllPublicationData!$A:$A,'Publication Table'!$B194,AllPublicationData!$B:$B,'Publication Table'!$C$4,AllPublicationData!$D:$D,'Publication Table'!M$7),
IF('Publication Table'!$C$5="Operations cancelled for clinical reasons",
SUMIFS(AllPublicationData!$G:$G,AllPublicationData!$A:$A,'Publication Table'!$B194,AllPublicationData!$B:$B,'Publication Table'!$C$4,AllPublicationData!$D:$D,'Publication Table'!M$7),
IF('Publication Table'!$C$5="Operations cancelled for non-clinical/capacity reasons",
SUMIFS(AllPublicationData!$G:$G,AllPublicationData!$A:$A,'Publication Table'!$B194,AllPublicationData!$B:$B,'Publication Table'!$C$4,AllPublicationData!$D:$D,'Publication Table'!M$7),
IF('Publication Table'!$C$5="Cancellations for other reasons",
SUMIFS(AllPublicationData!$G:$G,AllPublicationData!$A:$A,'Publication Table'!$B194,AllPublicationData!$B:$B,'Publication Table'!$C$4,AllPublicationData!$D:$D,'Publication Table'!M$7)))))))+
IF(AND($C$4="NHS Scotland",$C$5="Total Operations"),
SUMIFS(AllPublicationData!$E:$E,AllPublicationData!$A:$A,'Publication Table'!$B194,AllPublicationData!$B:$B,'Publication Table'!M$7),
IF(AND($C$4="NHS Scotland",$C$5="All Cancelled Operations"),
SUMIFS(AllPublicationData!$F:$F,AllPublicationData!$A:$A,'Publication Table'!$B194,AllPublicationData!$B:$B,'Publication Table'!M$7),
IF(AND($C$4="NHS Scotland",$C$5="Operations cancelled by patient"),
SUMIFS(AllPublicationData!$G:$G,AllPublicationData!$A:$A,'Publication Table'!$B194,AllPublicationData!$B:$B,'Publication Table'!M$7),
IF(AND($C$4="NHS Scotland",$C$5="Operations cancelled for clinical reasons"),
SUMIFS(AllPublicationData!$H:$H,AllPublicationData!$A:$A,'Publication Table'!$B194,AllPublicationData!$B:$B,'Publication Table'!M$7),
IF(AND($C$4="NHS Scotland",$C$5="Operations cancelled for non-clinical/capacity reasons"),
SUMIFS(AllPublicationData!$I:$I,AllPublicationData!$A:$A,'Publication Table'!$B194,AllPublicationData!$B:$B,'Publication Table'!M$7),
IF(AND($C$4="NHS Scotland",$C$5="Cancellations for other reasons"),
SUMIFS(AllPublicationData!$J:$J,AllPublicationData!$A:$A,'Publication Table'!$B194,AllPublicationData!$B:$B,'Publication Table'!M$7)))))))</f>
        <v>0</v>
      </c>
      <c r="N194" s="90">
        <f>IF($C$5="Total Operations",
SUMIFS(AllPublicationData!$E:$E,AllPublicationData!$A:$A,'Publication Table'!$B194,AllPublicationData!$B:$B,'Publication Table'!$C$4,AllPublicationData!$D:$D,'Publication Table'!N$7),
IF('Publication Table'!$C$5="All Cancelled Operations",
SUMIFS(AllPublicationData!$F:$F,AllPublicationData!$A:$A,'Publication Table'!$B194,AllPublicationData!$B:$B,'Publication Table'!$C$4,AllPublicationData!$D:$D,'Publication Table'!N$7),
IF('Publication Table'!$C$5="Operations cancelled by patient",
SUMIFS(AllPublicationData!$G:$G,AllPublicationData!$A:$A,'Publication Table'!$B194,AllPublicationData!$B:$B,'Publication Table'!$C$4,AllPublicationData!$D:$D,'Publication Table'!N$7),
IF('Publication Table'!$C$5="Operations cancelled for clinical reasons",
SUMIFS(AllPublicationData!$G:$G,AllPublicationData!$A:$A,'Publication Table'!$B194,AllPublicationData!$B:$B,'Publication Table'!$C$4,AllPublicationData!$D:$D,'Publication Table'!N$7),
IF('Publication Table'!$C$5="Operations cancelled for non-clinical/capacity reasons",
SUMIFS(AllPublicationData!$G:$G,AllPublicationData!$A:$A,'Publication Table'!$B194,AllPublicationData!$B:$B,'Publication Table'!$C$4,AllPublicationData!$D:$D,'Publication Table'!N$7),
IF('Publication Table'!$C$5="Cancellations for other reasons",
SUMIFS(AllPublicationData!$G:$G,AllPublicationData!$A:$A,'Publication Table'!$B194,AllPublicationData!$B:$B,'Publication Table'!$C$4,AllPublicationData!$D:$D,'Publication Table'!N$7)))))))+
IF(AND($C$4="NHS Scotland",$C$5="Total Operations"),
SUMIFS(AllPublicationData!$E:$E,AllPublicationData!$A:$A,'Publication Table'!$B194,AllPublicationData!$B:$B,'Publication Table'!N$7),
IF(AND($C$4="NHS Scotland",$C$5="All Cancelled Operations"),
SUMIFS(AllPublicationData!$F:$F,AllPublicationData!$A:$A,'Publication Table'!$B194,AllPublicationData!$B:$B,'Publication Table'!N$7),
IF(AND($C$4="NHS Scotland",$C$5="Operations cancelled by patient"),
SUMIFS(AllPublicationData!$G:$G,AllPublicationData!$A:$A,'Publication Table'!$B194,AllPublicationData!$B:$B,'Publication Table'!N$7),
IF(AND($C$4="NHS Scotland",$C$5="Operations cancelled for clinical reasons"),
SUMIFS(AllPublicationData!$H:$H,AllPublicationData!$A:$A,'Publication Table'!$B194,AllPublicationData!$B:$B,'Publication Table'!N$7),
IF(AND($C$4="NHS Scotland",$C$5="Operations cancelled for non-clinical/capacity reasons"),
SUMIFS(AllPublicationData!$I:$I,AllPublicationData!$A:$A,'Publication Table'!$B194,AllPublicationData!$B:$B,'Publication Table'!N$7),
IF(AND($C$4="NHS Scotland",$C$5="Cancellations for other reasons"),
SUMIFS(AllPublicationData!$J:$J,AllPublicationData!$A:$A,'Publication Table'!$B194,AllPublicationData!$B:$B,'Publication Table'!N$7)))))))</f>
        <v>0</v>
      </c>
      <c r="O194" s="90">
        <f>IF($C$5="Total Operations",
SUMIFS(AllPublicationData!$E:$E,AllPublicationData!$A:$A,'Publication Table'!$B194,AllPublicationData!$B:$B,'Publication Table'!$C$4,AllPublicationData!$D:$D,'Publication Table'!O$7),
IF('Publication Table'!$C$5="All Cancelled Operations",
SUMIFS(AllPublicationData!$F:$F,AllPublicationData!$A:$A,'Publication Table'!$B194,AllPublicationData!$B:$B,'Publication Table'!$C$4,AllPublicationData!$D:$D,'Publication Table'!O$7),
IF('Publication Table'!$C$5="Operations cancelled by patient",
SUMIFS(AllPublicationData!$G:$G,AllPublicationData!$A:$A,'Publication Table'!$B194,AllPublicationData!$B:$B,'Publication Table'!$C$4,AllPublicationData!$D:$D,'Publication Table'!O$7),
IF('Publication Table'!$C$5="Operations cancelled for clinical reasons",
SUMIFS(AllPublicationData!$G:$G,AllPublicationData!$A:$A,'Publication Table'!$B194,AllPublicationData!$B:$B,'Publication Table'!$C$4,AllPublicationData!$D:$D,'Publication Table'!O$7),
IF('Publication Table'!$C$5="Operations cancelled for non-clinical/capacity reasons",
SUMIFS(AllPublicationData!$G:$G,AllPublicationData!$A:$A,'Publication Table'!$B194,AllPublicationData!$B:$B,'Publication Table'!$C$4,AllPublicationData!$D:$D,'Publication Table'!O$7),
IF('Publication Table'!$C$5="Cancellations for other reasons",
SUMIFS(AllPublicationData!$G:$G,AllPublicationData!$A:$A,'Publication Table'!$B194,AllPublicationData!$B:$B,'Publication Table'!$C$4,AllPublicationData!$D:$D,'Publication Table'!O$7)))))))+
IF(AND($C$4="NHS Scotland",$C$5="Total Operations"),
SUMIFS(AllPublicationData!$E:$E,AllPublicationData!$A:$A,'Publication Table'!$B194,AllPublicationData!$B:$B,'Publication Table'!O$7),
IF(AND($C$4="NHS Scotland",$C$5="All Cancelled Operations"),
SUMIFS(AllPublicationData!$F:$F,AllPublicationData!$A:$A,'Publication Table'!$B194,AllPublicationData!$B:$B,'Publication Table'!O$7),
IF(AND($C$4="NHS Scotland",$C$5="Operations cancelled by patient"),
SUMIFS(AllPublicationData!$G:$G,AllPublicationData!$A:$A,'Publication Table'!$B194,AllPublicationData!$B:$B,'Publication Table'!O$7),
IF(AND($C$4="NHS Scotland",$C$5="Operations cancelled for clinical reasons"),
SUMIFS(AllPublicationData!$H:$H,AllPublicationData!$A:$A,'Publication Table'!$B194,AllPublicationData!$B:$B,'Publication Table'!O$7),
IF(AND($C$4="NHS Scotland",$C$5="Operations cancelled for non-clinical/capacity reasons"),
SUMIFS(AllPublicationData!$I:$I,AllPublicationData!$A:$A,'Publication Table'!$B194,AllPublicationData!$B:$B,'Publication Table'!O$7),
IF(AND($C$4="NHS Scotland",$C$5="Cancellations for other reasons"),
SUMIFS(AllPublicationData!$J:$J,AllPublicationData!$A:$A,'Publication Table'!$B194,AllPublicationData!$B:$B,'Publication Table'!O$7)))))))</f>
        <v>0</v>
      </c>
      <c r="P194" s="90">
        <f>IF($C$5="Total Operations",
SUMIFS(AllPublicationData!$E:$E,AllPublicationData!$A:$A,'Publication Table'!$B194,AllPublicationData!$B:$B,'Publication Table'!$C$4,AllPublicationData!$D:$D,'Publication Table'!P$7),
IF('Publication Table'!$C$5="All Cancelled Operations",
SUMIFS(AllPublicationData!$F:$F,AllPublicationData!$A:$A,'Publication Table'!$B194,AllPublicationData!$B:$B,'Publication Table'!$C$4,AllPublicationData!$D:$D,'Publication Table'!P$7),
IF('Publication Table'!$C$5="Operations cancelled by patient",
SUMIFS(AllPublicationData!$G:$G,AllPublicationData!$A:$A,'Publication Table'!$B194,AllPublicationData!$B:$B,'Publication Table'!$C$4,AllPublicationData!$D:$D,'Publication Table'!P$7),
IF('Publication Table'!$C$5="Operations cancelled for clinical reasons",
SUMIFS(AllPublicationData!$G:$G,AllPublicationData!$A:$A,'Publication Table'!$B194,AllPublicationData!$B:$B,'Publication Table'!$C$4,AllPublicationData!$D:$D,'Publication Table'!P$7),
IF('Publication Table'!$C$5="Operations cancelled for non-clinical/capacity reasons",
SUMIFS(AllPublicationData!$G:$G,AllPublicationData!$A:$A,'Publication Table'!$B194,AllPublicationData!$B:$B,'Publication Table'!$C$4,AllPublicationData!$D:$D,'Publication Table'!P$7),
IF('Publication Table'!$C$5="Cancellations for other reasons",
SUMIFS(AllPublicationData!$G:$G,AllPublicationData!$A:$A,'Publication Table'!$B194,AllPublicationData!$B:$B,'Publication Table'!$C$4,AllPublicationData!$D:$D,'Publication Table'!P$7)))))))+
IF(AND($C$4="NHS Scotland",$C$5="Total Operations"),
SUMIFS(AllPublicationData!$E:$E,AllPublicationData!$A:$A,'Publication Table'!$B194,AllPublicationData!$B:$B,'Publication Table'!P$7),
IF(AND($C$4="NHS Scotland",$C$5="All Cancelled Operations"),
SUMIFS(AllPublicationData!$F:$F,AllPublicationData!$A:$A,'Publication Table'!$B194,AllPublicationData!$B:$B,'Publication Table'!P$7),
IF(AND($C$4="NHS Scotland",$C$5="Operations cancelled by patient"),
SUMIFS(AllPublicationData!$G:$G,AllPublicationData!$A:$A,'Publication Table'!$B194,AllPublicationData!$B:$B,'Publication Table'!P$7),
IF(AND($C$4="NHS Scotland",$C$5="Operations cancelled for clinical reasons"),
SUMIFS(AllPublicationData!$H:$H,AllPublicationData!$A:$A,'Publication Table'!$B194,AllPublicationData!$B:$B,'Publication Table'!P$7),
IF(AND($C$4="NHS Scotland",$C$5="Operations cancelled for non-clinical/capacity reasons"),
SUMIFS(AllPublicationData!$I:$I,AllPublicationData!$A:$A,'Publication Table'!$B194,AllPublicationData!$B:$B,'Publication Table'!P$7),
IF(AND($C$4="NHS Scotland",$C$5="Cancellations for other reasons"),
SUMIFS(AllPublicationData!$J:$J,AllPublicationData!$A:$A,'Publication Table'!$B194,AllPublicationData!$B:$B,'Publication Table'!P$7)))))))</f>
        <v>0</v>
      </c>
      <c r="Q194" s="90">
        <f>IF($C$5="Total Operations",
SUMIFS(AllPublicationData!$E:$E,AllPublicationData!$A:$A,'Publication Table'!$B194,AllPublicationData!$B:$B,'Publication Table'!$C$4,AllPublicationData!$D:$D,'Publication Table'!Q$7),
IF('Publication Table'!$C$5="All Cancelled Operations",
SUMIFS(AllPublicationData!$F:$F,AllPublicationData!$A:$A,'Publication Table'!$B194,AllPublicationData!$B:$B,'Publication Table'!$C$4,AllPublicationData!$D:$D,'Publication Table'!Q$7),
IF('Publication Table'!$C$5="Operations cancelled by patient",
SUMIFS(AllPublicationData!$G:$G,AllPublicationData!$A:$A,'Publication Table'!$B194,AllPublicationData!$B:$B,'Publication Table'!$C$4,AllPublicationData!$D:$D,'Publication Table'!Q$7),
IF('Publication Table'!$C$5="Operations cancelled for clinical reasons",
SUMIFS(AllPublicationData!$G:$G,AllPublicationData!$A:$A,'Publication Table'!$B194,AllPublicationData!$B:$B,'Publication Table'!$C$4,AllPublicationData!$D:$D,'Publication Table'!Q$7),
IF('Publication Table'!$C$5="Operations cancelled for non-clinical/capacity reasons",
SUMIFS(AllPublicationData!$G:$G,AllPublicationData!$A:$A,'Publication Table'!$B194,AllPublicationData!$B:$B,'Publication Table'!$C$4,AllPublicationData!$D:$D,'Publication Table'!Q$7),
IF('Publication Table'!$C$5="Cancellations for other reasons",
SUMIFS(AllPublicationData!$G:$G,AllPublicationData!$A:$A,'Publication Table'!$B194,AllPublicationData!$B:$B,'Publication Table'!$C$4,AllPublicationData!$D:$D,'Publication Table'!Q$7)))))))+
IF(AND($C$4="NHS Scotland",$C$5="Total Operations"),
SUMIFS(AllPublicationData!$E:$E,AllPublicationData!$A:$A,'Publication Table'!$B194,AllPublicationData!$B:$B,'Publication Table'!Q$7),
IF(AND($C$4="NHS Scotland",$C$5="All Cancelled Operations"),
SUMIFS(AllPublicationData!$F:$F,AllPublicationData!$A:$A,'Publication Table'!$B194,AllPublicationData!$B:$B,'Publication Table'!Q$7),
IF(AND($C$4="NHS Scotland",$C$5="Operations cancelled by patient"),
SUMIFS(AllPublicationData!$G:$G,AllPublicationData!$A:$A,'Publication Table'!$B194,AllPublicationData!$B:$B,'Publication Table'!Q$7),
IF(AND($C$4="NHS Scotland",$C$5="Operations cancelled for clinical reasons"),
SUMIFS(AllPublicationData!$H:$H,AllPublicationData!$A:$A,'Publication Table'!$B194,AllPublicationData!$B:$B,'Publication Table'!Q$7),
IF(AND($C$4="NHS Scotland",$C$5="Operations cancelled for non-clinical/capacity reasons"),
SUMIFS(AllPublicationData!$I:$I,AllPublicationData!$A:$A,'Publication Table'!$B194,AllPublicationData!$B:$B,'Publication Table'!Q$7),
IF(AND($C$4="NHS Scotland",$C$5="Cancellations for other reasons"),
SUMIFS(AllPublicationData!$J:$J,AllPublicationData!$A:$A,'Publication Table'!$B194,AllPublicationData!$B:$B,'Publication Table'!Q$7)))))))</f>
        <v>0</v>
      </c>
      <c r="R194" s="90">
        <f>IF($C$5="Total Operations",
SUMIFS(AllPublicationData!$E:$E,AllPublicationData!$A:$A,'Publication Table'!$B194,AllPublicationData!$B:$B,'Publication Table'!$C$4,AllPublicationData!$D:$D,'Publication Table'!R$7),
IF('Publication Table'!$C$5="All Cancelled Operations",
SUMIFS(AllPublicationData!$F:$F,AllPublicationData!$A:$A,'Publication Table'!$B194,AllPublicationData!$B:$B,'Publication Table'!$C$4,AllPublicationData!$D:$D,'Publication Table'!R$7),
IF('Publication Table'!$C$5="Operations cancelled by patient",
SUMIFS(AllPublicationData!$G:$G,AllPublicationData!$A:$A,'Publication Table'!$B194,AllPublicationData!$B:$B,'Publication Table'!$C$4,AllPublicationData!$D:$D,'Publication Table'!R$7),
IF('Publication Table'!$C$5="Operations cancelled for clinical reasons",
SUMIFS(AllPublicationData!$G:$G,AllPublicationData!$A:$A,'Publication Table'!$B194,AllPublicationData!$B:$B,'Publication Table'!$C$4,AllPublicationData!$D:$D,'Publication Table'!R$7),
IF('Publication Table'!$C$5="Operations cancelled for non-clinical/capacity reasons",
SUMIFS(AllPublicationData!$G:$G,AllPublicationData!$A:$A,'Publication Table'!$B194,AllPublicationData!$B:$B,'Publication Table'!$C$4,AllPublicationData!$D:$D,'Publication Table'!R$7),
IF('Publication Table'!$C$5="Cancellations for other reasons",
SUMIFS(AllPublicationData!$G:$G,AllPublicationData!$A:$A,'Publication Table'!$B194,AllPublicationData!$B:$B,'Publication Table'!$C$4,AllPublicationData!$D:$D,'Publication Table'!R$7)))))))+
IF(AND($C$4="NHS Scotland",$C$5="Total Operations"),
SUMIFS(AllPublicationData!$E:$E,AllPublicationData!$A:$A,'Publication Table'!$B194,AllPublicationData!$B:$B,'Publication Table'!R$7),
IF(AND($C$4="NHS Scotland",$C$5="All Cancelled Operations"),
SUMIFS(AllPublicationData!$F:$F,AllPublicationData!$A:$A,'Publication Table'!$B194,AllPublicationData!$B:$B,'Publication Table'!R$7),
IF(AND($C$4="NHS Scotland",$C$5="Operations cancelled by patient"),
SUMIFS(AllPublicationData!$G:$G,AllPublicationData!$A:$A,'Publication Table'!$B194,AllPublicationData!$B:$B,'Publication Table'!R$7),
IF(AND($C$4="NHS Scotland",$C$5="Operations cancelled for clinical reasons"),
SUMIFS(AllPublicationData!$H:$H,AllPublicationData!$A:$A,'Publication Table'!$B194,AllPublicationData!$B:$B,'Publication Table'!R$7),
IF(AND($C$4="NHS Scotland",$C$5="Operations cancelled for non-clinical/capacity reasons"),
SUMIFS(AllPublicationData!$I:$I,AllPublicationData!$A:$A,'Publication Table'!$B194,AllPublicationData!$B:$B,'Publication Table'!R$7),
IF(AND($C$4="NHS Scotland",$C$5="Cancellations for other reasons"),
SUMIFS(AllPublicationData!$J:$J,AllPublicationData!$A:$A,'Publication Table'!$B194,AllPublicationData!$B:$B,'Publication Table'!R$7)))))))</f>
        <v>0</v>
      </c>
    </row>
    <row r="195" spans="3:18" x14ac:dyDescent="0.35">
      <c r="C195" s="81">
        <f>IF($C$5="Total Operations",
SUMIFS(AllPublicationData!$E:$E,AllPublicationData!$A:$A,'Publication Table'!$B195,AllPublicationData!$B:$B,'Publication Table'!$C$4),
IF('Publication Table'!$C$5="All Cancelled Operations",
SUMIFS(AllPublicationData!$F:$F,AllPublicationData!$A:$A,'Publication Table'!$B195,AllPublicationData!$B:$B,'Publication Table'!$C$4),
IF('Publication Table'!$C$5="Operations cancelled by patient",
SUMIFS(AllPublicationData!$G:$G,AllPublicationData!$A:$A,'Publication Table'!$B195,AllPublicationData!$B:$B,'Publication Table'!$C$4),
IF('Publication Table'!$C$5="Operations cancelled for clinical reasons",
SUMIFS(AllPublicationData!$H:$H,AllPublicationData!$A:$A,'Publication Table'!$B195,AllPublicationData!$B:$B,'Publication Table'!$C$4),
IF('Publication Table'!$C$5="Operations cancelled for non-clinical/capacity reasons",
SUMIFS(AllPublicationData!$I:$I,AllPublicationData!$A:$A,'Publication Table'!$B195,AllPublicationData!$B:$B,'Publication Table'!$C$4),
IF('Publication Table'!$C$5="Cancellations for other reasons",
SUMIFS(AllPublicationData!$J:$J,AllPublicationData!$A:$A,'Publication Table'!$B195,AllPublicationData!$B:$B,'Publication Table'!$C$4)))))))+
IF(AND($C$4="NHS Scotland",$C$5="Total Operations"),
SUMIFS(AllPublicationData!$E:$E,AllPublicationData!$A:$A,'Publication Table'!$B195),
IF(AND($C$4="NHS Scotland",$C$5="All Cancelled Operations"),
SUMIFS(AllPublicationData!$F:$F,AllPublicationData!$A:$A,'Publication Table'!$B195),
IF(AND($C$4="NHS Scotland",$C$5="Operations cancelled by patient"),
SUMIFS(AllPublicationData!$G:$G,AllPublicationData!$A:$A,'Publication Table'!$B195),
IF(AND($C$4="NHS Scotland",$C$5="Operations cancelled for clinical reasons"),
SUMIFS(AllPublicationData!$H:$H,AllPublicationData!$A:$A,'Publication Table'!$B195),
IF(AND($C$4="NHS Scotland",$C$5="Operations cancelled for non-clinical/capacity reasons"),
SUMIFS(AllPublicationData!$I:$I,AllPublicationData!$A:$A,'Publication Table'!$B195),
IF(AND($C$4="NHS Scotland",$C$5="Cancellations for other reasons"),
SUMIFS(AllPublicationData!$J:$J,AllPublicationData!$A:$A,'Publication Table'!$B195)))))))</f>
        <v>0</v>
      </c>
      <c r="D195" s="90">
        <f>IF($C$5="Total Operations",
SUMIFS(AllPublicationData!$E:$E,AllPublicationData!$A:$A,'Publication Table'!$B195,AllPublicationData!$B:$B,'Publication Table'!$C$4,AllPublicationData!$D:$D,'Publication Table'!D$7),
IF('Publication Table'!$C$5="All Cancelled Operations",
SUMIFS(AllPublicationData!$F:$F,AllPublicationData!$A:$A,'Publication Table'!$B195,AllPublicationData!$B:$B,'Publication Table'!$C$4,AllPublicationData!$D:$D,'Publication Table'!D$7),
IF('Publication Table'!$C$5="Operations cancelled by patient",
SUMIFS(AllPublicationData!$G:$G,AllPublicationData!$A:$A,'Publication Table'!$B195,AllPublicationData!$B:$B,'Publication Table'!$C$4,AllPublicationData!$D:$D,'Publication Table'!D$7),
IF('Publication Table'!$C$5="Operations cancelled for clinical reasons",
SUMIFS(AllPublicationData!$H:$H,AllPublicationData!$A:$A,'Publication Table'!$B195,AllPublicationData!$B:$B,'Publication Table'!$C$4,AllPublicationData!$D:$D,'Publication Table'!D$7),
IF('Publication Table'!$C$5="Operations cancelled for non-clinical/capacity reasons",
SUMIFS(AllPublicationData!$I:$I,AllPublicationData!$A:$A,'Publication Table'!$B195,AllPublicationData!$B:$B,'Publication Table'!$C$4,AllPublicationData!$D:$D,'Publication Table'!D$7),
IF('Publication Table'!$C$5="Cancellations for other reasons",
SUMIFS(AllPublicationData!$J:$J,AllPublicationData!$A:$A,'Publication Table'!$B195,AllPublicationData!$B:$B,'Publication Table'!$C$4,AllPublicationData!$D:$D,'Publication Table'!D$7)))))))+
IF(AND($C$4="NHS Scotland",$C$5="Total Operations"),
SUMIFS(AllPublicationData!$E:$E,AllPublicationData!$A:$A,'Publication Table'!$B195,AllPublicationData!$B:$B,'Publication Table'!D$7),
IF(AND($C$4="NHS Scotland",$C$5="All Cancelled Operations"),
SUMIFS(AllPublicationData!$F:$F,AllPublicationData!$A:$A,'Publication Table'!$B195,AllPublicationData!$B:$B,'Publication Table'!D$7),
IF(AND($C$4="NHS Scotland",$C$5="Operations cancelled by patient"),
SUMIFS(AllPublicationData!$G:$G,AllPublicationData!$A:$A,'Publication Table'!$B195,AllPublicationData!$B:$B,'Publication Table'!D$7),
IF(AND($C$4="NHS Scotland",$C$5="Operations cancelled for clinical reasons"),
SUMIFS(AllPublicationData!$H:$H,AllPublicationData!$A:$A,'Publication Table'!$B195,AllPublicationData!$B:$B,'Publication Table'!D$7),
IF(AND($C$4="NHS Scotland",$C$5="Operations cancelled for non-clinical/capacity reasons"),
SUMIFS(AllPublicationData!$I:$I,AllPublicationData!$A:$A,'Publication Table'!$B195,AllPublicationData!$B:$B,'Publication Table'!D$7),
IF(AND($C$4="NHS Scotland",$C$5="Cancellations for other reasons"),
SUMIFS(AllPublicationData!$J:$J,AllPublicationData!$A:$A,'Publication Table'!$B195,AllPublicationData!$B:$B,'Publication Table'!D$7)))))))</f>
        <v>0</v>
      </c>
      <c r="E195" s="90">
        <f>IF($C$5="Total Operations",
SUMIFS(AllPublicationData!$E:$E,AllPublicationData!$A:$A,'Publication Table'!$B195,AllPublicationData!$B:$B,'Publication Table'!$C$4,AllPublicationData!$D:$D,'Publication Table'!E$7),
IF('Publication Table'!$C$5="All Cancelled Operations",
SUMIFS(AllPublicationData!$F:$F,AllPublicationData!$A:$A,'Publication Table'!$B195,AllPublicationData!$B:$B,'Publication Table'!$C$4,AllPublicationData!$D:$D,'Publication Table'!E$7),
IF('Publication Table'!$C$5="Operations cancelled by patient",
SUMIFS(AllPublicationData!$G:$G,AllPublicationData!$A:$A,'Publication Table'!$B195,AllPublicationData!$B:$B,'Publication Table'!$C$4,AllPublicationData!$D:$D,'Publication Table'!E$7),
IF('Publication Table'!$C$5="Operations cancelled for clinical reasons",
SUMIFS(AllPublicationData!$H:$H,AllPublicationData!$A:$A,'Publication Table'!$B195,AllPublicationData!$B:$B,'Publication Table'!$C$4,AllPublicationData!$D:$D,'Publication Table'!E$7),
IF('Publication Table'!$C$5="Operations cancelled for non-clinical/capacity reasons",
SUMIFS(AllPublicationData!$I:$I,AllPublicationData!$A:$A,'Publication Table'!$B195,AllPublicationData!$B:$B,'Publication Table'!$C$4,AllPublicationData!$D:$D,'Publication Table'!E$7),
IF('Publication Table'!$C$5="Cancellations for other reasons",
SUMIFS(AllPublicationData!$J:$J,AllPublicationData!$A:$A,'Publication Table'!$B195,AllPublicationData!$B:$B,'Publication Table'!$C$4,AllPublicationData!$D:$D,'Publication Table'!E$7)))))))+
IF(AND($C$4="NHS Scotland",$C$5="Total Operations"),
SUMIFS(AllPublicationData!$E:$E,AllPublicationData!$A:$A,'Publication Table'!$B195,AllPublicationData!$B:$B,'Publication Table'!E$7),
IF(AND($C$4="NHS Scotland",$C$5="All Cancelled Operations"),
SUMIFS(AllPublicationData!$F:$F,AllPublicationData!$A:$A,'Publication Table'!$B195,AllPublicationData!$B:$B,'Publication Table'!E$7),
IF(AND($C$4="NHS Scotland",$C$5="Operations cancelled by patient"),
SUMIFS(AllPublicationData!$G:$G,AllPublicationData!$A:$A,'Publication Table'!$B195,AllPublicationData!$B:$B,'Publication Table'!E$7),
IF(AND($C$4="NHS Scotland",$C$5="Operations cancelled for clinical reasons"),
SUMIFS(AllPublicationData!$H:$H,AllPublicationData!$A:$A,'Publication Table'!$B195,AllPublicationData!$B:$B,'Publication Table'!E$7),
IF(AND($C$4="NHS Scotland",$C$5="Operations cancelled for non-clinical/capacity reasons"),
SUMIFS(AllPublicationData!$I:$I,AllPublicationData!$A:$A,'Publication Table'!$B195,AllPublicationData!$B:$B,'Publication Table'!E$7),
IF(AND($C$4="NHS Scotland",$C$5="Cancellations for other reasons"),
SUMIFS(AllPublicationData!$J:$J,AllPublicationData!$A:$A,'Publication Table'!$B195,AllPublicationData!$B:$B,'Publication Table'!E$7)))))))</f>
        <v>0</v>
      </c>
      <c r="F195" s="90">
        <f>IF($C$5="Total Operations",
SUMIFS(AllPublicationData!$E:$E,AllPublicationData!$A:$A,'Publication Table'!$B195,AllPublicationData!$B:$B,'Publication Table'!$C$4,AllPublicationData!$D:$D,'Publication Table'!F$7),
IF('Publication Table'!$C$5="All Cancelled Operations",
SUMIFS(AllPublicationData!$F:$F,AllPublicationData!$A:$A,'Publication Table'!$B195,AllPublicationData!$B:$B,'Publication Table'!$C$4,AllPublicationData!$D:$D,'Publication Table'!F$7),
IF('Publication Table'!$C$5="Operations cancelled by patient",
SUMIFS(AllPublicationData!$G:$G,AllPublicationData!$A:$A,'Publication Table'!$B195,AllPublicationData!$B:$B,'Publication Table'!$C$4,AllPublicationData!$D:$D,'Publication Table'!F$7),
IF('Publication Table'!$C$5="Operations cancelled for clinical reasons",
SUMIFS(AllPublicationData!$H:$H,AllPublicationData!$A:$A,'Publication Table'!$B195,AllPublicationData!$B:$B,'Publication Table'!$C$4,AllPublicationData!$D:$D,'Publication Table'!F$7),
IF('Publication Table'!$C$5="Operations cancelled for non-clinical/capacity reasons",
SUMIFS(AllPublicationData!$I:$I,AllPublicationData!$A:$A,'Publication Table'!$B195,AllPublicationData!$B:$B,'Publication Table'!$C$4,AllPublicationData!$D:$D,'Publication Table'!F$7),
IF('Publication Table'!$C$5="Cancellations for other reasons",
SUMIFS(AllPublicationData!$J:$J,AllPublicationData!$A:$A,'Publication Table'!$B195,AllPublicationData!$B:$B,'Publication Table'!$C$4,AllPublicationData!$D:$D,'Publication Table'!F$7)))))))+
IF(AND($C$4="NHS Scotland",$C$5="Total Operations"),
SUMIFS(AllPublicationData!$E:$E,AllPublicationData!$A:$A,'Publication Table'!$B195,AllPublicationData!$B:$B,'Publication Table'!F$7),
IF(AND($C$4="NHS Scotland",$C$5="All Cancelled Operations"),
SUMIFS(AllPublicationData!$F:$F,AllPublicationData!$A:$A,'Publication Table'!$B195,AllPublicationData!$B:$B,'Publication Table'!F$7),
IF(AND($C$4="NHS Scotland",$C$5="Operations cancelled by patient"),
SUMIFS(AllPublicationData!$G:$G,AllPublicationData!$A:$A,'Publication Table'!$B195,AllPublicationData!$B:$B,'Publication Table'!F$7),
IF(AND($C$4="NHS Scotland",$C$5="Operations cancelled for clinical reasons"),
SUMIFS(AllPublicationData!$H:$H,AllPublicationData!$A:$A,'Publication Table'!$B195,AllPublicationData!$B:$B,'Publication Table'!F$7),
IF(AND($C$4="NHS Scotland",$C$5="Operations cancelled for non-clinical/capacity reasons"),
SUMIFS(AllPublicationData!$I:$I,AllPublicationData!$A:$A,'Publication Table'!$B195,AllPublicationData!$B:$B,'Publication Table'!F$7),
IF(AND($C$4="NHS Scotland",$C$5="Cancellations for other reasons"),
SUMIFS(AllPublicationData!$J:$J,AllPublicationData!$A:$A,'Publication Table'!$B195,AllPublicationData!$B:$B,'Publication Table'!F$7)))))))</f>
        <v>0</v>
      </c>
      <c r="G195" s="90">
        <f>IF($C$5="Total Operations",
SUMIFS(AllPublicationData!$E:$E,AllPublicationData!$A:$A,'Publication Table'!$B195,AllPublicationData!$B:$B,'Publication Table'!$C$4,AllPublicationData!$D:$D,'Publication Table'!G$7),
IF('Publication Table'!$C$5="All Cancelled Operations",
SUMIFS(AllPublicationData!$F:$F,AllPublicationData!$A:$A,'Publication Table'!$B195,AllPublicationData!$B:$B,'Publication Table'!$C$4,AllPublicationData!$D:$D,'Publication Table'!G$7),
IF('Publication Table'!$C$5="Operations cancelled by patient",
SUMIFS(AllPublicationData!$G:$G,AllPublicationData!$A:$A,'Publication Table'!$B195,AllPublicationData!$B:$B,'Publication Table'!$C$4,AllPublicationData!$D:$D,'Publication Table'!G$7),
IF('Publication Table'!$C$5="Operations cancelled for clinical reasons",
SUMIFS(AllPublicationData!$H:$H,AllPublicationData!$A:$A,'Publication Table'!$B195,AllPublicationData!$B:$B,'Publication Table'!$C$4,AllPublicationData!$D:$D,'Publication Table'!G$7),
IF('Publication Table'!$C$5="Operations cancelled for non-clinical/capacity reasons",
SUMIFS(AllPublicationData!$I:$I,AllPublicationData!$A:$A,'Publication Table'!$B195,AllPublicationData!$B:$B,'Publication Table'!$C$4,AllPublicationData!$D:$D,'Publication Table'!G$7),
IF('Publication Table'!$C$5="Cancellations for other reasons",
SUMIFS(AllPublicationData!$J:$J,AllPublicationData!$A:$A,'Publication Table'!$B195,AllPublicationData!$B:$B,'Publication Table'!$C$4,AllPublicationData!$D:$D,'Publication Table'!G$7)))))))+
IF(AND($C$4="NHS Scotland",$C$5="Total Operations"),
SUMIFS(AllPublicationData!$E:$E,AllPublicationData!$A:$A,'Publication Table'!$B195,AllPublicationData!$B:$B,'Publication Table'!G$7),
IF(AND($C$4="NHS Scotland",$C$5="All Cancelled Operations"),
SUMIFS(AllPublicationData!$F:$F,AllPublicationData!$A:$A,'Publication Table'!$B195,AllPublicationData!$B:$B,'Publication Table'!G$7),
IF(AND($C$4="NHS Scotland",$C$5="Operations cancelled by patient"),
SUMIFS(AllPublicationData!$G:$G,AllPublicationData!$A:$A,'Publication Table'!$B195,AllPublicationData!$B:$B,'Publication Table'!G$7),
IF(AND($C$4="NHS Scotland",$C$5="Operations cancelled for clinical reasons"),
SUMIFS(AllPublicationData!$H:$H,AllPublicationData!$A:$A,'Publication Table'!$B195,AllPublicationData!$B:$B,'Publication Table'!G$7),
IF(AND($C$4="NHS Scotland",$C$5="Operations cancelled for non-clinical/capacity reasons"),
SUMIFS(AllPublicationData!$I:$I,AllPublicationData!$A:$A,'Publication Table'!$B195,AllPublicationData!$B:$B,'Publication Table'!G$7),
IF(AND($C$4="NHS Scotland",$C$5="Cancellations for other reasons"),
SUMIFS(AllPublicationData!$J:$J,AllPublicationData!$A:$A,'Publication Table'!$B195,AllPublicationData!$B:$B,'Publication Table'!G$7)))))))</f>
        <v>0</v>
      </c>
      <c r="H195" s="90">
        <f>IF($C$5="Total Operations",
SUMIFS(AllPublicationData!$E:$E,AllPublicationData!$A:$A,'Publication Table'!$B195,AllPublicationData!$B:$B,'Publication Table'!$C$4,AllPublicationData!$D:$D,'Publication Table'!H$7),
IF('Publication Table'!$C$5="All Cancelled Operations",
SUMIFS(AllPublicationData!$F:$F,AllPublicationData!$A:$A,'Publication Table'!$B195,AllPublicationData!$B:$B,'Publication Table'!$C$4,AllPublicationData!$D:$D,'Publication Table'!H$7),
IF('Publication Table'!$C$5="Operations cancelled by patient",
SUMIFS(AllPublicationData!$G:$G,AllPublicationData!$A:$A,'Publication Table'!$B195,AllPublicationData!$B:$B,'Publication Table'!$C$4,AllPublicationData!$D:$D,'Publication Table'!H$7),
IF('Publication Table'!$C$5="Operations cancelled for clinical reasons",
SUMIFS(AllPublicationData!$H:$H,AllPublicationData!$A:$A,'Publication Table'!$B195,AllPublicationData!$B:$B,'Publication Table'!$C$4,AllPublicationData!$D:$D,'Publication Table'!H$7),
IF('Publication Table'!$C$5="Operations cancelled for non-clinical/capacity reasons",
SUMIFS(AllPublicationData!$I:$I,AllPublicationData!$A:$A,'Publication Table'!$B195,AllPublicationData!$B:$B,'Publication Table'!$C$4,AllPublicationData!$D:$D,'Publication Table'!H$7),
IF('Publication Table'!$C$5="Cancellations for other reasons",
SUMIFS(AllPublicationData!$J:$J,AllPublicationData!$A:$A,'Publication Table'!$B195,AllPublicationData!$B:$B,'Publication Table'!$C$4,AllPublicationData!$D:$D,'Publication Table'!H$7)))))))+
IF(AND($C$4="NHS Scotland",$C$5="Total Operations"),
SUMIFS(AllPublicationData!$E:$E,AllPublicationData!$A:$A,'Publication Table'!$B195,AllPublicationData!$B:$B,'Publication Table'!H$7),
IF(AND($C$4="NHS Scotland",$C$5="All Cancelled Operations"),
SUMIFS(AllPublicationData!$F:$F,AllPublicationData!$A:$A,'Publication Table'!$B195,AllPublicationData!$B:$B,'Publication Table'!H$7),
IF(AND($C$4="NHS Scotland",$C$5="Operations cancelled by patient"),
SUMIFS(AllPublicationData!$G:$G,AllPublicationData!$A:$A,'Publication Table'!$B195,AllPublicationData!$B:$B,'Publication Table'!H$7),
IF(AND($C$4="NHS Scotland",$C$5="Operations cancelled for clinical reasons"),
SUMIFS(AllPublicationData!$H:$H,AllPublicationData!$A:$A,'Publication Table'!$B195,AllPublicationData!$B:$B,'Publication Table'!H$7),
IF(AND($C$4="NHS Scotland",$C$5="Operations cancelled for non-clinical/capacity reasons"),
SUMIFS(AllPublicationData!$I:$I,AllPublicationData!$A:$A,'Publication Table'!$B195,AllPublicationData!$B:$B,'Publication Table'!H$7),
IF(AND($C$4="NHS Scotland",$C$5="Cancellations for other reasons"),
SUMIFS(AllPublicationData!$J:$J,AllPublicationData!$A:$A,'Publication Table'!$B195,AllPublicationData!$B:$B,'Publication Table'!H$7)))))))</f>
        <v>0</v>
      </c>
      <c r="I195" s="90">
        <f>IF($C$5="Total Operations",
SUMIFS(AllPublicationData!$E:$E,AllPublicationData!$A:$A,'Publication Table'!$B195,AllPublicationData!$B:$B,'Publication Table'!$C$4,AllPublicationData!$D:$D,'Publication Table'!I$7),
IF('Publication Table'!$C$5="All Cancelled Operations",
SUMIFS(AllPublicationData!$F:$F,AllPublicationData!$A:$A,'Publication Table'!$B195,AllPublicationData!$B:$B,'Publication Table'!$C$4,AllPublicationData!$D:$D,'Publication Table'!I$7),
IF('Publication Table'!$C$5="Operations cancelled by patient",
SUMIFS(AllPublicationData!$G:$G,AllPublicationData!$A:$A,'Publication Table'!$B195,AllPublicationData!$B:$B,'Publication Table'!$C$4,AllPublicationData!$D:$D,'Publication Table'!I$7),
IF('Publication Table'!$C$5="Operations cancelled for clinical reasons",
SUMIFS(AllPublicationData!$H:$H,AllPublicationData!$A:$A,'Publication Table'!$B195,AllPublicationData!$B:$B,'Publication Table'!$C$4,AllPublicationData!$D:$D,'Publication Table'!I$7),
IF('Publication Table'!$C$5="Operations cancelled for non-clinical/capacity reasons",
SUMIFS(AllPublicationData!$I:$I,AllPublicationData!$A:$A,'Publication Table'!$B195,AllPublicationData!$B:$B,'Publication Table'!$C$4,AllPublicationData!$D:$D,'Publication Table'!I$7),
IF('Publication Table'!$C$5="Cancellations for other reasons",
SUMIFS(AllPublicationData!$J:$J,AllPublicationData!$A:$A,'Publication Table'!$B195,AllPublicationData!$B:$B,'Publication Table'!$C$4,AllPublicationData!$D:$D,'Publication Table'!I$7)))))))+
IF(AND($C$4="NHS Scotland",$C$5="Total Operations"),
SUMIFS(AllPublicationData!$E:$E,AllPublicationData!$A:$A,'Publication Table'!$B195,AllPublicationData!$B:$B,'Publication Table'!I$7),
IF(AND($C$4="NHS Scotland",$C$5="All Cancelled Operations"),
SUMIFS(AllPublicationData!$F:$F,AllPublicationData!$A:$A,'Publication Table'!$B195,AllPublicationData!$B:$B,'Publication Table'!I$7),
IF(AND($C$4="NHS Scotland",$C$5="Operations cancelled by patient"),
SUMIFS(AllPublicationData!$G:$G,AllPublicationData!$A:$A,'Publication Table'!$B195,AllPublicationData!$B:$B,'Publication Table'!I$7),
IF(AND($C$4="NHS Scotland",$C$5="Operations cancelled for clinical reasons"),
SUMIFS(AllPublicationData!$H:$H,AllPublicationData!$A:$A,'Publication Table'!$B195,AllPublicationData!$B:$B,'Publication Table'!I$7),
IF(AND($C$4="NHS Scotland",$C$5="Operations cancelled for non-clinical/capacity reasons"),
SUMIFS(AllPublicationData!$I:$I,AllPublicationData!$A:$A,'Publication Table'!$B195,AllPublicationData!$B:$B,'Publication Table'!I$7),
IF(AND($C$4="NHS Scotland",$C$5="Cancellations for other reasons"),
SUMIFS(AllPublicationData!$J:$J,AllPublicationData!$A:$A,'Publication Table'!$B195,AllPublicationData!$B:$B,'Publication Table'!I$7)))))))</f>
        <v>0</v>
      </c>
      <c r="J195" s="90">
        <f>IF($C$5="Total Operations",
SUMIFS(AllPublicationData!$E:$E,AllPublicationData!$A:$A,'Publication Table'!$B195,AllPublicationData!$B:$B,'Publication Table'!$C$4,AllPublicationData!$D:$D,'Publication Table'!J$7),
IF('Publication Table'!$C$5="All Cancelled Operations",
SUMIFS(AllPublicationData!$F:$F,AllPublicationData!$A:$A,'Publication Table'!$B195,AllPublicationData!$B:$B,'Publication Table'!$C$4,AllPublicationData!$D:$D,'Publication Table'!J$7),
IF('Publication Table'!$C$5="Operations cancelled by patient",
SUMIFS(AllPublicationData!$G:$G,AllPublicationData!$A:$A,'Publication Table'!$B195,AllPublicationData!$B:$B,'Publication Table'!$C$4,AllPublicationData!$D:$D,'Publication Table'!J$7),
IF('Publication Table'!$C$5="Operations cancelled for clinical reasons",
SUMIFS(AllPublicationData!$H:$H,AllPublicationData!$A:$A,'Publication Table'!$B195,AllPublicationData!$B:$B,'Publication Table'!$C$4,AllPublicationData!$D:$D,'Publication Table'!J$7),
IF('Publication Table'!$C$5="Operations cancelled for non-clinical/capacity reasons",
SUMIFS(AllPublicationData!$I:$I,AllPublicationData!$A:$A,'Publication Table'!$B195,AllPublicationData!$B:$B,'Publication Table'!$C$4,AllPublicationData!$D:$D,'Publication Table'!J$7),
IF('Publication Table'!$C$5="Cancellations for other reasons",
SUMIFS(AllPublicationData!$J:$J,AllPublicationData!$A:$A,'Publication Table'!$B195,AllPublicationData!$B:$B,'Publication Table'!$C$4,AllPublicationData!$D:$D,'Publication Table'!J$7)))))))+
IF(AND($C$4="NHS Scotland",$C$5="Total Operations"),
SUMIFS(AllPublicationData!$E:$E,AllPublicationData!$A:$A,'Publication Table'!$B195,AllPublicationData!$B:$B,'Publication Table'!J$7),
IF(AND($C$4="NHS Scotland",$C$5="All Cancelled Operations"),
SUMIFS(AllPublicationData!$F:$F,AllPublicationData!$A:$A,'Publication Table'!$B195,AllPublicationData!$B:$B,'Publication Table'!J$7),
IF(AND($C$4="NHS Scotland",$C$5="Operations cancelled by patient"),
SUMIFS(AllPublicationData!$G:$G,AllPublicationData!$A:$A,'Publication Table'!$B195,AllPublicationData!$B:$B,'Publication Table'!J$7),
IF(AND($C$4="NHS Scotland",$C$5="Operations cancelled for clinical reasons"),
SUMIFS(AllPublicationData!$H:$H,AllPublicationData!$A:$A,'Publication Table'!$B195,AllPublicationData!$B:$B,'Publication Table'!J$7),
IF(AND($C$4="NHS Scotland",$C$5="Operations cancelled for non-clinical/capacity reasons"),
SUMIFS(AllPublicationData!$I:$I,AllPublicationData!$A:$A,'Publication Table'!$B195,AllPublicationData!$B:$B,'Publication Table'!J$7),
IF(AND($C$4="NHS Scotland",$C$5="Cancellations for other reasons"),
SUMIFS(AllPublicationData!$J:$J,AllPublicationData!$A:$A,'Publication Table'!$B195,AllPublicationData!$B:$B,'Publication Table'!J$7)))))))</f>
        <v>0</v>
      </c>
      <c r="K195" s="90">
        <f>IF($C$5="Total Operations",
SUMIFS(AllPublicationData!$E:$E,AllPublicationData!$A:$A,'Publication Table'!$B195,AllPublicationData!$B:$B,'Publication Table'!$C$4,AllPublicationData!$D:$D,'Publication Table'!K$7),
IF('Publication Table'!$C$5="All Cancelled Operations",
SUMIFS(AllPublicationData!$F:$F,AllPublicationData!$A:$A,'Publication Table'!$B195,AllPublicationData!$B:$B,'Publication Table'!$C$4,AllPublicationData!$D:$D,'Publication Table'!K$7),
IF('Publication Table'!$C$5="Operations cancelled by patient",
SUMIFS(AllPublicationData!$G:$G,AllPublicationData!$A:$A,'Publication Table'!$B195,AllPublicationData!$B:$B,'Publication Table'!$C$4,AllPublicationData!$D:$D,'Publication Table'!K$7),
IF('Publication Table'!$C$5="Operations cancelled for clinical reasons",
SUMIFS(AllPublicationData!$H:$H,AllPublicationData!$A:$A,'Publication Table'!$B195,AllPublicationData!$B:$B,'Publication Table'!$C$4,AllPublicationData!$D:$D,'Publication Table'!K$7),
IF('Publication Table'!$C$5="Operations cancelled for non-clinical/capacity reasons",
SUMIFS(AllPublicationData!$I:$I,AllPublicationData!$A:$A,'Publication Table'!$B195,AllPublicationData!$B:$B,'Publication Table'!$C$4,AllPublicationData!$D:$D,'Publication Table'!K$7),
IF('Publication Table'!$C$5="Cancellations for other reasons",
SUMIFS(AllPublicationData!$J:$J,AllPublicationData!$A:$A,'Publication Table'!$B195,AllPublicationData!$B:$B,'Publication Table'!$C$4,AllPublicationData!$D:$D,'Publication Table'!K$7)))))))+
IF(AND($C$4="NHS Scotland",$C$5="Total Operations"),
SUMIFS(AllPublicationData!$E:$E,AllPublicationData!$A:$A,'Publication Table'!$B195,AllPublicationData!$B:$B,'Publication Table'!K$7),
IF(AND($C$4="NHS Scotland",$C$5="All Cancelled Operations"),
SUMIFS(AllPublicationData!$F:$F,AllPublicationData!$A:$A,'Publication Table'!$B195,AllPublicationData!$B:$B,'Publication Table'!K$7),
IF(AND($C$4="NHS Scotland",$C$5="Operations cancelled by patient"),
SUMIFS(AllPublicationData!$G:$G,AllPublicationData!$A:$A,'Publication Table'!$B195,AllPublicationData!$B:$B,'Publication Table'!K$7),
IF(AND($C$4="NHS Scotland",$C$5="Operations cancelled for clinical reasons"),
SUMIFS(AllPublicationData!$H:$H,AllPublicationData!$A:$A,'Publication Table'!$B195,AllPublicationData!$B:$B,'Publication Table'!K$7),
IF(AND($C$4="NHS Scotland",$C$5="Operations cancelled for non-clinical/capacity reasons"),
SUMIFS(AllPublicationData!$I:$I,AllPublicationData!$A:$A,'Publication Table'!$B195,AllPublicationData!$B:$B,'Publication Table'!K$7),
IF(AND($C$4="NHS Scotland",$C$5="Cancellations for other reasons"),
SUMIFS(AllPublicationData!$J:$J,AllPublicationData!$A:$A,'Publication Table'!$B195,AllPublicationData!$B:$B,'Publication Table'!K$7)))))))</f>
        <v>0</v>
      </c>
      <c r="L195" s="90">
        <f>IF($C$5="Total Operations",
SUMIFS(AllPublicationData!$E:$E,AllPublicationData!$A:$A,'Publication Table'!$B195,AllPublicationData!$B:$B,'Publication Table'!$C$4,AllPublicationData!$D:$D,'Publication Table'!L$7),
IF('Publication Table'!$C$5="All Cancelled Operations",
SUMIFS(AllPublicationData!$F:$F,AllPublicationData!$A:$A,'Publication Table'!$B195,AllPublicationData!$B:$B,'Publication Table'!$C$4,AllPublicationData!$D:$D,'Publication Table'!L$7),
IF('Publication Table'!$C$5="Operations cancelled by patient",
SUMIFS(AllPublicationData!$G:$G,AllPublicationData!$A:$A,'Publication Table'!$B195,AllPublicationData!$B:$B,'Publication Table'!$C$4,AllPublicationData!$D:$D,'Publication Table'!L$7),
IF('Publication Table'!$C$5="Operations cancelled for clinical reasons",
SUMIFS(AllPublicationData!$H:$H,AllPublicationData!$A:$A,'Publication Table'!$B195,AllPublicationData!$B:$B,'Publication Table'!$C$4,AllPublicationData!$D:$D,'Publication Table'!L$7),
IF('Publication Table'!$C$5="Operations cancelled for non-clinical/capacity reasons",
SUMIFS(AllPublicationData!$I:$I,AllPublicationData!$A:$A,'Publication Table'!$B195,AllPublicationData!$B:$B,'Publication Table'!$C$4,AllPublicationData!$D:$D,'Publication Table'!L$7),
IF('Publication Table'!$C$5="Cancellations for other reasons",
SUMIFS(AllPublicationData!$J:$J,AllPublicationData!$A:$A,'Publication Table'!$B195,AllPublicationData!$B:$B,'Publication Table'!$C$4,AllPublicationData!$D:$D,'Publication Table'!L$7)))))))+
IF(AND($C$4="NHS Scotland",$C$5="Total Operations"),
SUMIFS(AllPublicationData!$E:$E,AllPublicationData!$A:$A,'Publication Table'!$B195,AllPublicationData!$B:$B,'Publication Table'!L$7),
IF(AND($C$4="NHS Scotland",$C$5="All Cancelled Operations"),
SUMIFS(AllPublicationData!$F:$F,AllPublicationData!$A:$A,'Publication Table'!$B195,AllPublicationData!$B:$B,'Publication Table'!L$7),
IF(AND($C$4="NHS Scotland",$C$5="Operations cancelled by patient"),
SUMIFS(AllPublicationData!$G:$G,AllPublicationData!$A:$A,'Publication Table'!$B195,AllPublicationData!$B:$B,'Publication Table'!L$7),
IF(AND($C$4="NHS Scotland",$C$5="Operations cancelled for clinical reasons"),
SUMIFS(AllPublicationData!$H:$H,AllPublicationData!$A:$A,'Publication Table'!$B195,AllPublicationData!$B:$B,'Publication Table'!L$7),
IF(AND($C$4="NHS Scotland",$C$5="Operations cancelled for non-clinical/capacity reasons"),
SUMIFS(AllPublicationData!$I:$I,AllPublicationData!$A:$A,'Publication Table'!$B195,AllPublicationData!$B:$B,'Publication Table'!L$7),
IF(AND($C$4="NHS Scotland",$C$5="Cancellations for other reasons"),
SUMIFS(AllPublicationData!$J:$J,AllPublicationData!$A:$A,'Publication Table'!$B195,AllPublicationData!$B:$B,'Publication Table'!L$7)))))))</f>
        <v>0</v>
      </c>
      <c r="M195" s="90">
        <f>IF($C$5="Total Operations",
SUMIFS(AllPublicationData!$E:$E,AllPublicationData!$A:$A,'Publication Table'!$B195,AllPublicationData!$B:$B,'Publication Table'!$C$4,AllPublicationData!$D:$D,'Publication Table'!M$7),
IF('Publication Table'!$C$5="All Cancelled Operations",
SUMIFS(AllPublicationData!$F:$F,AllPublicationData!$A:$A,'Publication Table'!$B195,AllPublicationData!$B:$B,'Publication Table'!$C$4,AllPublicationData!$D:$D,'Publication Table'!M$7),
IF('Publication Table'!$C$5="Operations cancelled by patient",
SUMIFS(AllPublicationData!$G:$G,AllPublicationData!$A:$A,'Publication Table'!$B195,AllPublicationData!$B:$B,'Publication Table'!$C$4,AllPublicationData!$D:$D,'Publication Table'!M$7),
IF('Publication Table'!$C$5="Operations cancelled for clinical reasons",
SUMIFS(AllPublicationData!$G:$G,AllPublicationData!$A:$A,'Publication Table'!$B195,AllPublicationData!$B:$B,'Publication Table'!$C$4,AllPublicationData!$D:$D,'Publication Table'!M$7),
IF('Publication Table'!$C$5="Operations cancelled for non-clinical/capacity reasons",
SUMIFS(AllPublicationData!$G:$G,AllPublicationData!$A:$A,'Publication Table'!$B195,AllPublicationData!$B:$B,'Publication Table'!$C$4,AllPublicationData!$D:$D,'Publication Table'!M$7),
IF('Publication Table'!$C$5="Cancellations for other reasons",
SUMIFS(AllPublicationData!$G:$G,AllPublicationData!$A:$A,'Publication Table'!$B195,AllPublicationData!$B:$B,'Publication Table'!$C$4,AllPublicationData!$D:$D,'Publication Table'!M$7)))))))+
IF(AND($C$4="NHS Scotland",$C$5="Total Operations"),
SUMIFS(AllPublicationData!$E:$E,AllPublicationData!$A:$A,'Publication Table'!$B195,AllPublicationData!$B:$B,'Publication Table'!M$7),
IF(AND($C$4="NHS Scotland",$C$5="All Cancelled Operations"),
SUMIFS(AllPublicationData!$F:$F,AllPublicationData!$A:$A,'Publication Table'!$B195,AllPublicationData!$B:$B,'Publication Table'!M$7),
IF(AND($C$4="NHS Scotland",$C$5="Operations cancelled by patient"),
SUMIFS(AllPublicationData!$G:$G,AllPublicationData!$A:$A,'Publication Table'!$B195,AllPublicationData!$B:$B,'Publication Table'!M$7),
IF(AND($C$4="NHS Scotland",$C$5="Operations cancelled for clinical reasons"),
SUMIFS(AllPublicationData!$H:$H,AllPublicationData!$A:$A,'Publication Table'!$B195,AllPublicationData!$B:$B,'Publication Table'!M$7),
IF(AND($C$4="NHS Scotland",$C$5="Operations cancelled for non-clinical/capacity reasons"),
SUMIFS(AllPublicationData!$I:$I,AllPublicationData!$A:$A,'Publication Table'!$B195,AllPublicationData!$B:$B,'Publication Table'!M$7),
IF(AND($C$4="NHS Scotland",$C$5="Cancellations for other reasons"),
SUMIFS(AllPublicationData!$J:$J,AllPublicationData!$A:$A,'Publication Table'!$B195,AllPublicationData!$B:$B,'Publication Table'!M$7)))))))</f>
        <v>0</v>
      </c>
      <c r="N195" s="90">
        <f>IF($C$5="Total Operations",
SUMIFS(AllPublicationData!$E:$E,AllPublicationData!$A:$A,'Publication Table'!$B195,AllPublicationData!$B:$B,'Publication Table'!$C$4,AllPublicationData!$D:$D,'Publication Table'!N$7),
IF('Publication Table'!$C$5="All Cancelled Operations",
SUMIFS(AllPublicationData!$F:$F,AllPublicationData!$A:$A,'Publication Table'!$B195,AllPublicationData!$B:$B,'Publication Table'!$C$4,AllPublicationData!$D:$D,'Publication Table'!N$7),
IF('Publication Table'!$C$5="Operations cancelled by patient",
SUMIFS(AllPublicationData!$G:$G,AllPublicationData!$A:$A,'Publication Table'!$B195,AllPublicationData!$B:$B,'Publication Table'!$C$4,AllPublicationData!$D:$D,'Publication Table'!N$7),
IF('Publication Table'!$C$5="Operations cancelled for clinical reasons",
SUMIFS(AllPublicationData!$G:$G,AllPublicationData!$A:$A,'Publication Table'!$B195,AllPublicationData!$B:$B,'Publication Table'!$C$4,AllPublicationData!$D:$D,'Publication Table'!N$7),
IF('Publication Table'!$C$5="Operations cancelled for non-clinical/capacity reasons",
SUMIFS(AllPublicationData!$G:$G,AllPublicationData!$A:$A,'Publication Table'!$B195,AllPublicationData!$B:$B,'Publication Table'!$C$4,AllPublicationData!$D:$D,'Publication Table'!N$7),
IF('Publication Table'!$C$5="Cancellations for other reasons",
SUMIFS(AllPublicationData!$G:$G,AllPublicationData!$A:$A,'Publication Table'!$B195,AllPublicationData!$B:$B,'Publication Table'!$C$4,AllPublicationData!$D:$D,'Publication Table'!N$7)))))))+
IF(AND($C$4="NHS Scotland",$C$5="Total Operations"),
SUMIFS(AllPublicationData!$E:$E,AllPublicationData!$A:$A,'Publication Table'!$B195,AllPublicationData!$B:$B,'Publication Table'!N$7),
IF(AND($C$4="NHS Scotland",$C$5="All Cancelled Operations"),
SUMIFS(AllPublicationData!$F:$F,AllPublicationData!$A:$A,'Publication Table'!$B195,AllPublicationData!$B:$B,'Publication Table'!N$7),
IF(AND($C$4="NHS Scotland",$C$5="Operations cancelled by patient"),
SUMIFS(AllPublicationData!$G:$G,AllPublicationData!$A:$A,'Publication Table'!$B195,AllPublicationData!$B:$B,'Publication Table'!N$7),
IF(AND($C$4="NHS Scotland",$C$5="Operations cancelled for clinical reasons"),
SUMIFS(AllPublicationData!$H:$H,AllPublicationData!$A:$A,'Publication Table'!$B195,AllPublicationData!$B:$B,'Publication Table'!N$7),
IF(AND($C$4="NHS Scotland",$C$5="Operations cancelled for non-clinical/capacity reasons"),
SUMIFS(AllPublicationData!$I:$I,AllPublicationData!$A:$A,'Publication Table'!$B195,AllPublicationData!$B:$B,'Publication Table'!N$7),
IF(AND($C$4="NHS Scotland",$C$5="Cancellations for other reasons"),
SUMIFS(AllPublicationData!$J:$J,AllPublicationData!$A:$A,'Publication Table'!$B195,AllPublicationData!$B:$B,'Publication Table'!N$7)))))))</f>
        <v>0</v>
      </c>
      <c r="O195" s="90">
        <f>IF($C$5="Total Operations",
SUMIFS(AllPublicationData!$E:$E,AllPublicationData!$A:$A,'Publication Table'!$B195,AllPublicationData!$B:$B,'Publication Table'!$C$4,AllPublicationData!$D:$D,'Publication Table'!O$7),
IF('Publication Table'!$C$5="All Cancelled Operations",
SUMIFS(AllPublicationData!$F:$F,AllPublicationData!$A:$A,'Publication Table'!$B195,AllPublicationData!$B:$B,'Publication Table'!$C$4,AllPublicationData!$D:$D,'Publication Table'!O$7),
IF('Publication Table'!$C$5="Operations cancelled by patient",
SUMIFS(AllPublicationData!$G:$G,AllPublicationData!$A:$A,'Publication Table'!$B195,AllPublicationData!$B:$B,'Publication Table'!$C$4,AllPublicationData!$D:$D,'Publication Table'!O$7),
IF('Publication Table'!$C$5="Operations cancelled for clinical reasons",
SUMIFS(AllPublicationData!$G:$G,AllPublicationData!$A:$A,'Publication Table'!$B195,AllPublicationData!$B:$B,'Publication Table'!$C$4,AllPublicationData!$D:$D,'Publication Table'!O$7),
IF('Publication Table'!$C$5="Operations cancelled for non-clinical/capacity reasons",
SUMIFS(AllPublicationData!$G:$G,AllPublicationData!$A:$A,'Publication Table'!$B195,AllPublicationData!$B:$B,'Publication Table'!$C$4,AllPublicationData!$D:$D,'Publication Table'!O$7),
IF('Publication Table'!$C$5="Cancellations for other reasons",
SUMIFS(AllPublicationData!$G:$G,AllPublicationData!$A:$A,'Publication Table'!$B195,AllPublicationData!$B:$B,'Publication Table'!$C$4,AllPublicationData!$D:$D,'Publication Table'!O$7)))))))+
IF(AND($C$4="NHS Scotland",$C$5="Total Operations"),
SUMIFS(AllPublicationData!$E:$E,AllPublicationData!$A:$A,'Publication Table'!$B195,AllPublicationData!$B:$B,'Publication Table'!O$7),
IF(AND($C$4="NHS Scotland",$C$5="All Cancelled Operations"),
SUMIFS(AllPublicationData!$F:$F,AllPublicationData!$A:$A,'Publication Table'!$B195,AllPublicationData!$B:$B,'Publication Table'!O$7),
IF(AND($C$4="NHS Scotland",$C$5="Operations cancelled by patient"),
SUMIFS(AllPublicationData!$G:$G,AllPublicationData!$A:$A,'Publication Table'!$B195,AllPublicationData!$B:$B,'Publication Table'!O$7),
IF(AND($C$4="NHS Scotland",$C$5="Operations cancelled for clinical reasons"),
SUMIFS(AllPublicationData!$H:$H,AllPublicationData!$A:$A,'Publication Table'!$B195,AllPublicationData!$B:$B,'Publication Table'!O$7),
IF(AND($C$4="NHS Scotland",$C$5="Operations cancelled for non-clinical/capacity reasons"),
SUMIFS(AllPublicationData!$I:$I,AllPublicationData!$A:$A,'Publication Table'!$B195,AllPublicationData!$B:$B,'Publication Table'!O$7),
IF(AND($C$4="NHS Scotland",$C$5="Cancellations for other reasons"),
SUMIFS(AllPublicationData!$J:$J,AllPublicationData!$A:$A,'Publication Table'!$B195,AllPublicationData!$B:$B,'Publication Table'!O$7)))))))</f>
        <v>0</v>
      </c>
      <c r="P195" s="90">
        <f>IF($C$5="Total Operations",
SUMIFS(AllPublicationData!$E:$E,AllPublicationData!$A:$A,'Publication Table'!$B195,AllPublicationData!$B:$B,'Publication Table'!$C$4,AllPublicationData!$D:$D,'Publication Table'!P$7),
IF('Publication Table'!$C$5="All Cancelled Operations",
SUMIFS(AllPublicationData!$F:$F,AllPublicationData!$A:$A,'Publication Table'!$B195,AllPublicationData!$B:$B,'Publication Table'!$C$4,AllPublicationData!$D:$D,'Publication Table'!P$7),
IF('Publication Table'!$C$5="Operations cancelled by patient",
SUMIFS(AllPublicationData!$G:$G,AllPublicationData!$A:$A,'Publication Table'!$B195,AllPublicationData!$B:$B,'Publication Table'!$C$4,AllPublicationData!$D:$D,'Publication Table'!P$7),
IF('Publication Table'!$C$5="Operations cancelled for clinical reasons",
SUMIFS(AllPublicationData!$G:$G,AllPublicationData!$A:$A,'Publication Table'!$B195,AllPublicationData!$B:$B,'Publication Table'!$C$4,AllPublicationData!$D:$D,'Publication Table'!P$7),
IF('Publication Table'!$C$5="Operations cancelled for non-clinical/capacity reasons",
SUMIFS(AllPublicationData!$G:$G,AllPublicationData!$A:$A,'Publication Table'!$B195,AllPublicationData!$B:$B,'Publication Table'!$C$4,AllPublicationData!$D:$D,'Publication Table'!P$7),
IF('Publication Table'!$C$5="Cancellations for other reasons",
SUMIFS(AllPublicationData!$G:$G,AllPublicationData!$A:$A,'Publication Table'!$B195,AllPublicationData!$B:$B,'Publication Table'!$C$4,AllPublicationData!$D:$D,'Publication Table'!P$7)))))))+
IF(AND($C$4="NHS Scotland",$C$5="Total Operations"),
SUMIFS(AllPublicationData!$E:$E,AllPublicationData!$A:$A,'Publication Table'!$B195,AllPublicationData!$B:$B,'Publication Table'!P$7),
IF(AND($C$4="NHS Scotland",$C$5="All Cancelled Operations"),
SUMIFS(AllPublicationData!$F:$F,AllPublicationData!$A:$A,'Publication Table'!$B195,AllPublicationData!$B:$B,'Publication Table'!P$7),
IF(AND($C$4="NHS Scotland",$C$5="Operations cancelled by patient"),
SUMIFS(AllPublicationData!$G:$G,AllPublicationData!$A:$A,'Publication Table'!$B195,AllPublicationData!$B:$B,'Publication Table'!P$7),
IF(AND($C$4="NHS Scotland",$C$5="Operations cancelled for clinical reasons"),
SUMIFS(AllPublicationData!$H:$H,AllPublicationData!$A:$A,'Publication Table'!$B195,AllPublicationData!$B:$B,'Publication Table'!P$7),
IF(AND($C$4="NHS Scotland",$C$5="Operations cancelled for non-clinical/capacity reasons"),
SUMIFS(AllPublicationData!$I:$I,AllPublicationData!$A:$A,'Publication Table'!$B195,AllPublicationData!$B:$B,'Publication Table'!P$7),
IF(AND($C$4="NHS Scotland",$C$5="Cancellations for other reasons"),
SUMIFS(AllPublicationData!$J:$J,AllPublicationData!$A:$A,'Publication Table'!$B195,AllPublicationData!$B:$B,'Publication Table'!P$7)))))))</f>
        <v>0</v>
      </c>
      <c r="Q195" s="90">
        <f>IF($C$5="Total Operations",
SUMIFS(AllPublicationData!$E:$E,AllPublicationData!$A:$A,'Publication Table'!$B195,AllPublicationData!$B:$B,'Publication Table'!$C$4,AllPublicationData!$D:$D,'Publication Table'!Q$7),
IF('Publication Table'!$C$5="All Cancelled Operations",
SUMIFS(AllPublicationData!$F:$F,AllPublicationData!$A:$A,'Publication Table'!$B195,AllPublicationData!$B:$B,'Publication Table'!$C$4,AllPublicationData!$D:$D,'Publication Table'!Q$7),
IF('Publication Table'!$C$5="Operations cancelled by patient",
SUMIFS(AllPublicationData!$G:$G,AllPublicationData!$A:$A,'Publication Table'!$B195,AllPublicationData!$B:$B,'Publication Table'!$C$4,AllPublicationData!$D:$D,'Publication Table'!Q$7),
IF('Publication Table'!$C$5="Operations cancelled for clinical reasons",
SUMIFS(AllPublicationData!$G:$G,AllPublicationData!$A:$A,'Publication Table'!$B195,AllPublicationData!$B:$B,'Publication Table'!$C$4,AllPublicationData!$D:$D,'Publication Table'!Q$7),
IF('Publication Table'!$C$5="Operations cancelled for non-clinical/capacity reasons",
SUMIFS(AllPublicationData!$G:$G,AllPublicationData!$A:$A,'Publication Table'!$B195,AllPublicationData!$B:$B,'Publication Table'!$C$4,AllPublicationData!$D:$D,'Publication Table'!Q$7),
IF('Publication Table'!$C$5="Cancellations for other reasons",
SUMIFS(AllPublicationData!$G:$G,AllPublicationData!$A:$A,'Publication Table'!$B195,AllPublicationData!$B:$B,'Publication Table'!$C$4,AllPublicationData!$D:$D,'Publication Table'!Q$7)))))))+
IF(AND($C$4="NHS Scotland",$C$5="Total Operations"),
SUMIFS(AllPublicationData!$E:$E,AllPublicationData!$A:$A,'Publication Table'!$B195,AllPublicationData!$B:$B,'Publication Table'!Q$7),
IF(AND($C$4="NHS Scotland",$C$5="All Cancelled Operations"),
SUMIFS(AllPublicationData!$F:$F,AllPublicationData!$A:$A,'Publication Table'!$B195,AllPublicationData!$B:$B,'Publication Table'!Q$7),
IF(AND($C$4="NHS Scotland",$C$5="Operations cancelled by patient"),
SUMIFS(AllPublicationData!$G:$G,AllPublicationData!$A:$A,'Publication Table'!$B195,AllPublicationData!$B:$B,'Publication Table'!Q$7),
IF(AND($C$4="NHS Scotland",$C$5="Operations cancelled for clinical reasons"),
SUMIFS(AllPublicationData!$H:$H,AllPublicationData!$A:$A,'Publication Table'!$B195,AllPublicationData!$B:$B,'Publication Table'!Q$7),
IF(AND($C$4="NHS Scotland",$C$5="Operations cancelled for non-clinical/capacity reasons"),
SUMIFS(AllPublicationData!$I:$I,AllPublicationData!$A:$A,'Publication Table'!$B195,AllPublicationData!$B:$B,'Publication Table'!Q$7),
IF(AND($C$4="NHS Scotland",$C$5="Cancellations for other reasons"),
SUMIFS(AllPublicationData!$J:$J,AllPublicationData!$A:$A,'Publication Table'!$B195,AllPublicationData!$B:$B,'Publication Table'!Q$7)))))))</f>
        <v>0</v>
      </c>
      <c r="R195" s="90">
        <f>IF($C$5="Total Operations",
SUMIFS(AllPublicationData!$E:$E,AllPublicationData!$A:$A,'Publication Table'!$B195,AllPublicationData!$B:$B,'Publication Table'!$C$4,AllPublicationData!$D:$D,'Publication Table'!R$7),
IF('Publication Table'!$C$5="All Cancelled Operations",
SUMIFS(AllPublicationData!$F:$F,AllPublicationData!$A:$A,'Publication Table'!$B195,AllPublicationData!$B:$B,'Publication Table'!$C$4,AllPublicationData!$D:$D,'Publication Table'!R$7),
IF('Publication Table'!$C$5="Operations cancelled by patient",
SUMIFS(AllPublicationData!$G:$G,AllPublicationData!$A:$A,'Publication Table'!$B195,AllPublicationData!$B:$B,'Publication Table'!$C$4,AllPublicationData!$D:$D,'Publication Table'!R$7),
IF('Publication Table'!$C$5="Operations cancelled for clinical reasons",
SUMIFS(AllPublicationData!$G:$G,AllPublicationData!$A:$A,'Publication Table'!$B195,AllPublicationData!$B:$B,'Publication Table'!$C$4,AllPublicationData!$D:$D,'Publication Table'!R$7),
IF('Publication Table'!$C$5="Operations cancelled for non-clinical/capacity reasons",
SUMIFS(AllPublicationData!$G:$G,AllPublicationData!$A:$A,'Publication Table'!$B195,AllPublicationData!$B:$B,'Publication Table'!$C$4,AllPublicationData!$D:$D,'Publication Table'!R$7),
IF('Publication Table'!$C$5="Cancellations for other reasons",
SUMIFS(AllPublicationData!$G:$G,AllPublicationData!$A:$A,'Publication Table'!$B195,AllPublicationData!$B:$B,'Publication Table'!$C$4,AllPublicationData!$D:$D,'Publication Table'!R$7)))))))+
IF(AND($C$4="NHS Scotland",$C$5="Total Operations"),
SUMIFS(AllPublicationData!$E:$E,AllPublicationData!$A:$A,'Publication Table'!$B195,AllPublicationData!$B:$B,'Publication Table'!R$7),
IF(AND($C$4="NHS Scotland",$C$5="All Cancelled Operations"),
SUMIFS(AllPublicationData!$F:$F,AllPublicationData!$A:$A,'Publication Table'!$B195,AllPublicationData!$B:$B,'Publication Table'!R$7),
IF(AND($C$4="NHS Scotland",$C$5="Operations cancelled by patient"),
SUMIFS(AllPublicationData!$G:$G,AllPublicationData!$A:$A,'Publication Table'!$B195,AllPublicationData!$B:$B,'Publication Table'!R$7),
IF(AND($C$4="NHS Scotland",$C$5="Operations cancelled for clinical reasons"),
SUMIFS(AllPublicationData!$H:$H,AllPublicationData!$A:$A,'Publication Table'!$B195,AllPublicationData!$B:$B,'Publication Table'!R$7),
IF(AND($C$4="NHS Scotland",$C$5="Operations cancelled for non-clinical/capacity reasons"),
SUMIFS(AllPublicationData!$I:$I,AllPublicationData!$A:$A,'Publication Table'!$B195,AllPublicationData!$B:$B,'Publication Table'!R$7),
IF(AND($C$4="NHS Scotland",$C$5="Cancellations for other reasons"),
SUMIFS(AllPublicationData!$J:$J,AllPublicationData!$A:$A,'Publication Table'!$B195,AllPublicationData!$B:$B,'Publication Table'!R$7)))))))</f>
        <v>0</v>
      </c>
    </row>
    <row r="196" spans="3:18" x14ac:dyDescent="0.35">
      <c r="C196" s="81">
        <f>IF($C$5="Total Operations",
SUMIFS(AllPublicationData!$E:$E,AllPublicationData!$A:$A,'Publication Table'!$B196,AllPublicationData!$B:$B,'Publication Table'!$C$4),
IF('Publication Table'!$C$5="All Cancelled Operations",
SUMIFS(AllPublicationData!$F:$F,AllPublicationData!$A:$A,'Publication Table'!$B196,AllPublicationData!$B:$B,'Publication Table'!$C$4),
IF('Publication Table'!$C$5="Operations cancelled by patient",
SUMIFS(AllPublicationData!$G:$G,AllPublicationData!$A:$A,'Publication Table'!$B196,AllPublicationData!$B:$B,'Publication Table'!$C$4),
IF('Publication Table'!$C$5="Operations cancelled for clinical reasons",
SUMIFS(AllPublicationData!$H:$H,AllPublicationData!$A:$A,'Publication Table'!$B196,AllPublicationData!$B:$B,'Publication Table'!$C$4),
IF('Publication Table'!$C$5="Operations cancelled for non-clinical/capacity reasons",
SUMIFS(AllPublicationData!$I:$I,AllPublicationData!$A:$A,'Publication Table'!$B196,AllPublicationData!$B:$B,'Publication Table'!$C$4),
IF('Publication Table'!$C$5="Cancellations for other reasons",
SUMIFS(AllPublicationData!$J:$J,AllPublicationData!$A:$A,'Publication Table'!$B196,AllPublicationData!$B:$B,'Publication Table'!$C$4)))))))+
IF(AND($C$4="NHS Scotland",$C$5="Total Operations"),
SUMIFS(AllPublicationData!$E:$E,AllPublicationData!$A:$A,'Publication Table'!$B196),
IF(AND($C$4="NHS Scotland",$C$5="All Cancelled Operations"),
SUMIFS(AllPublicationData!$F:$F,AllPublicationData!$A:$A,'Publication Table'!$B196),
IF(AND($C$4="NHS Scotland",$C$5="Operations cancelled by patient"),
SUMIFS(AllPublicationData!$G:$G,AllPublicationData!$A:$A,'Publication Table'!$B196),
IF(AND($C$4="NHS Scotland",$C$5="Operations cancelled for clinical reasons"),
SUMIFS(AllPublicationData!$H:$H,AllPublicationData!$A:$A,'Publication Table'!$B196),
IF(AND($C$4="NHS Scotland",$C$5="Operations cancelled for non-clinical/capacity reasons"),
SUMIFS(AllPublicationData!$I:$I,AllPublicationData!$A:$A,'Publication Table'!$B196),
IF(AND($C$4="NHS Scotland",$C$5="Cancellations for other reasons"),
SUMIFS(AllPublicationData!$J:$J,AllPublicationData!$A:$A,'Publication Table'!$B196)))))))</f>
        <v>0</v>
      </c>
      <c r="D196" s="90">
        <f>IF($C$5="Total Operations",
SUMIFS(AllPublicationData!$E:$E,AllPublicationData!$A:$A,'Publication Table'!$B196,AllPublicationData!$B:$B,'Publication Table'!$C$4,AllPublicationData!$D:$D,'Publication Table'!D$7),
IF('Publication Table'!$C$5="All Cancelled Operations",
SUMIFS(AllPublicationData!$F:$F,AllPublicationData!$A:$A,'Publication Table'!$B196,AllPublicationData!$B:$B,'Publication Table'!$C$4,AllPublicationData!$D:$D,'Publication Table'!D$7),
IF('Publication Table'!$C$5="Operations cancelled by patient",
SUMIFS(AllPublicationData!$G:$G,AllPublicationData!$A:$A,'Publication Table'!$B196,AllPublicationData!$B:$B,'Publication Table'!$C$4,AllPublicationData!$D:$D,'Publication Table'!D$7),
IF('Publication Table'!$C$5="Operations cancelled for clinical reasons",
SUMIFS(AllPublicationData!$H:$H,AllPublicationData!$A:$A,'Publication Table'!$B196,AllPublicationData!$B:$B,'Publication Table'!$C$4,AllPublicationData!$D:$D,'Publication Table'!D$7),
IF('Publication Table'!$C$5="Operations cancelled for non-clinical/capacity reasons",
SUMIFS(AllPublicationData!$I:$I,AllPublicationData!$A:$A,'Publication Table'!$B196,AllPublicationData!$B:$B,'Publication Table'!$C$4,AllPublicationData!$D:$D,'Publication Table'!D$7),
IF('Publication Table'!$C$5="Cancellations for other reasons",
SUMIFS(AllPublicationData!$J:$J,AllPublicationData!$A:$A,'Publication Table'!$B196,AllPublicationData!$B:$B,'Publication Table'!$C$4,AllPublicationData!$D:$D,'Publication Table'!D$7)))))))+
IF(AND($C$4="NHS Scotland",$C$5="Total Operations"),
SUMIFS(AllPublicationData!$E:$E,AllPublicationData!$A:$A,'Publication Table'!$B196,AllPublicationData!$B:$B,'Publication Table'!D$7),
IF(AND($C$4="NHS Scotland",$C$5="All Cancelled Operations"),
SUMIFS(AllPublicationData!$F:$F,AllPublicationData!$A:$A,'Publication Table'!$B196,AllPublicationData!$B:$B,'Publication Table'!D$7),
IF(AND($C$4="NHS Scotland",$C$5="Operations cancelled by patient"),
SUMIFS(AllPublicationData!$G:$G,AllPublicationData!$A:$A,'Publication Table'!$B196,AllPublicationData!$B:$B,'Publication Table'!D$7),
IF(AND($C$4="NHS Scotland",$C$5="Operations cancelled for clinical reasons"),
SUMIFS(AllPublicationData!$H:$H,AllPublicationData!$A:$A,'Publication Table'!$B196,AllPublicationData!$B:$B,'Publication Table'!D$7),
IF(AND($C$4="NHS Scotland",$C$5="Operations cancelled for non-clinical/capacity reasons"),
SUMIFS(AllPublicationData!$I:$I,AllPublicationData!$A:$A,'Publication Table'!$B196,AllPublicationData!$B:$B,'Publication Table'!D$7),
IF(AND($C$4="NHS Scotland",$C$5="Cancellations for other reasons"),
SUMIFS(AllPublicationData!$J:$J,AllPublicationData!$A:$A,'Publication Table'!$B196,AllPublicationData!$B:$B,'Publication Table'!D$7)))))))</f>
        <v>0</v>
      </c>
      <c r="E196" s="90">
        <f>IF($C$5="Total Operations",
SUMIFS(AllPublicationData!$E:$E,AllPublicationData!$A:$A,'Publication Table'!$B196,AllPublicationData!$B:$B,'Publication Table'!$C$4,AllPublicationData!$D:$D,'Publication Table'!E$7),
IF('Publication Table'!$C$5="All Cancelled Operations",
SUMIFS(AllPublicationData!$F:$F,AllPublicationData!$A:$A,'Publication Table'!$B196,AllPublicationData!$B:$B,'Publication Table'!$C$4,AllPublicationData!$D:$D,'Publication Table'!E$7),
IF('Publication Table'!$C$5="Operations cancelled by patient",
SUMIFS(AllPublicationData!$G:$G,AllPublicationData!$A:$A,'Publication Table'!$B196,AllPublicationData!$B:$B,'Publication Table'!$C$4,AllPublicationData!$D:$D,'Publication Table'!E$7),
IF('Publication Table'!$C$5="Operations cancelled for clinical reasons",
SUMIFS(AllPublicationData!$H:$H,AllPublicationData!$A:$A,'Publication Table'!$B196,AllPublicationData!$B:$B,'Publication Table'!$C$4,AllPublicationData!$D:$D,'Publication Table'!E$7),
IF('Publication Table'!$C$5="Operations cancelled for non-clinical/capacity reasons",
SUMIFS(AllPublicationData!$I:$I,AllPublicationData!$A:$A,'Publication Table'!$B196,AllPublicationData!$B:$B,'Publication Table'!$C$4,AllPublicationData!$D:$D,'Publication Table'!E$7),
IF('Publication Table'!$C$5="Cancellations for other reasons",
SUMIFS(AllPublicationData!$J:$J,AllPublicationData!$A:$A,'Publication Table'!$B196,AllPublicationData!$B:$B,'Publication Table'!$C$4,AllPublicationData!$D:$D,'Publication Table'!E$7)))))))+
IF(AND($C$4="NHS Scotland",$C$5="Total Operations"),
SUMIFS(AllPublicationData!$E:$E,AllPublicationData!$A:$A,'Publication Table'!$B196,AllPublicationData!$B:$B,'Publication Table'!E$7),
IF(AND($C$4="NHS Scotland",$C$5="All Cancelled Operations"),
SUMIFS(AllPublicationData!$F:$F,AllPublicationData!$A:$A,'Publication Table'!$B196,AllPublicationData!$B:$B,'Publication Table'!E$7),
IF(AND($C$4="NHS Scotland",$C$5="Operations cancelled by patient"),
SUMIFS(AllPublicationData!$G:$G,AllPublicationData!$A:$A,'Publication Table'!$B196,AllPublicationData!$B:$B,'Publication Table'!E$7),
IF(AND($C$4="NHS Scotland",$C$5="Operations cancelled for clinical reasons"),
SUMIFS(AllPublicationData!$H:$H,AllPublicationData!$A:$A,'Publication Table'!$B196,AllPublicationData!$B:$B,'Publication Table'!E$7),
IF(AND($C$4="NHS Scotland",$C$5="Operations cancelled for non-clinical/capacity reasons"),
SUMIFS(AllPublicationData!$I:$I,AllPublicationData!$A:$A,'Publication Table'!$B196,AllPublicationData!$B:$B,'Publication Table'!E$7),
IF(AND($C$4="NHS Scotland",$C$5="Cancellations for other reasons"),
SUMIFS(AllPublicationData!$J:$J,AllPublicationData!$A:$A,'Publication Table'!$B196,AllPublicationData!$B:$B,'Publication Table'!E$7)))))))</f>
        <v>0</v>
      </c>
      <c r="F196" s="90">
        <f>IF($C$5="Total Operations",
SUMIFS(AllPublicationData!$E:$E,AllPublicationData!$A:$A,'Publication Table'!$B196,AllPublicationData!$B:$B,'Publication Table'!$C$4,AllPublicationData!$D:$D,'Publication Table'!F$7),
IF('Publication Table'!$C$5="All Cancelled Operations",
SUMIFS(AllPublicationData!$F:$F,AllPublicationData!$A:$A,'Publication Table'!$B196,AllPublicationData!$B:$B,'Publication Table'!$C$4,AllPublicationData!$D:$D,'Publication Table'!F$7),
IF('Publication Table'!$C$5="Operations cancelled by patient",
SUMIFS(AllPublicationData!$G:$G,AllPublicationData!$A:$A,'Publication Table'!$B196,AllPublicationData!$B:$B,'Publication Table'!$C$4,AllPublicationData!$D:$D,'Publication Table'!F$7),
IF('Publication Table'!$C$5="Operations cancelled for clinical reasons",
SUMIFS(AllPublicationData!$H:$H,AllPublicationData!$A:$A,'Publication Table'!$B196,AllPublicationData!$B:$B,'Publication Table'!$C$4,AllPublicationData!$D:$D,'Publication Table'!F$7),
IF('Publication Table'!$C$5="Operations cancelled for non-clinical/capacity reasons",
SUMIFS(AllPublicationData!$I:$I,AllPublicationData!$A:$A,'Publication Table'!$B196,AllPublicationData!$B:$B,'Publication Table'!$C$4,AllPublicationData!$D:$D,'Publication Table'!F$7),
IF('Publication Table'!$C$5="Cancellations for other reasons",
SUMIFS(AllPublicationData!$J:$J,AllPublicationData!$A:$A,'Publication Table'!$B196,AllPublicationData!$B:$B,'Publication Table'!$C$4,AllPublicationData!$D:$D,'Publication Table'!F$7)))))))+
IF(AND($C$4="NHS Scotland",$C$5="Total Operations"),
SUMIFS(AllPublicationData!$E:$E,AllPublicationData!$A:$A,'Publication Table'!$B196,AllPublicationData!$B:$B,'Publication Table'!F$7),
IF(AND($C$4="NHS Scotland",$C$5="All Cancelled Operations"),
SUMIFS(AllPublicationData!$F:$F,AllPublicationData!$A:$A,'Publication Table'!$B196,AllPublicationData!$B:$B,'Publication Table'!F$7),
IF(AND($C$4="NHS Scotland",$C$5="Operations cancelled by patient"),
SUMIFS(AllPublicationData!$G:$G,AllPublicationData!$A:$A,'Publication Table'!$B196,AllPublicationData!$B:$B,'Publication Table'!F$7),
IF(AND($C$4="NHS Scotland",$C$5="Operations cancelled for clinical reasons"),
SUMIFS(AllPublicationData!$H:$H,AllPublicationData!$A:$A,'Publication Table'!$B196,AllPublicationData!$B:$B,'Publication Table'!F$7),
IF(AND($C$4="NHS Scotland",$C$5="Operations cancelled for non-clinical/capacity reasons"),
SUMIFS(AllPublicationData!$I:$I,AllPublicationData!$A:$A,'Publication Table'!$B196,AllPublicationData!$B:$B,'Publication Table'!F$7),
IF(AND($C$4="NHS Scotland",$C$5="Cancellations for other reasons"),
SUMIFS(AllPublicationData!$J:$J,AllPublicationData!$A:$A,'Publication Table'!$B196,AllPublicationData!$B:$B,'Publication Table'!F$7)))))))</f>
        <v>0</v>
      </c>
      <c r="G196" s="90">
        <f>IF($C$5="Total Operations",
SUMIFS(AllPublicationData!$E:$E,AllPublicationData!$A:$A,'Publication Table'!$B196,AllPublicationData!$B:$B,'Publication Table'!$C$4,AllPublicationData!$D:$D,'Publication Table'!G$7),
IF('Publication Table'!$C$5="All Cancelled Operations",
SUMIFS(AllPublicationData!$F:$F,AllPublicationData!$A:$A,'Publication Table'!$B196,AllPublicationData!$B:$B,'Publication Table'!$C$4,AllPublicationData!$D:$D,'Publication Table'!G$7),
IF('Publication Table'!$C$5="Operations cancelled by patient",
SUMIFS(AllPublicationData!$G:$G,AllPublicationData!$A:$A,'Publication Table'!$B196,AllPublicationData!$B:$B,'Publication Table'!$C$4,AllPublicationData!$D:$D,'Publication Table'!G$7),
IF('Publication Table'!$C$5="Operations cancelled for clinical reasons",
SUMIFS(AllPublicationData!$H:$H,AllPublicationData!$A:$A,'Publication Table'!$B196,AllPublicationData!$B:$B,'Publication Table'!$C$4,AllPublicationData!$D:$D,'Publication Table'!G$7),
IF('Publication Table'!$C$5="Operations cancelled for non-clinical/capacity reasons",
SUMIFS(AllPublicationData!$I:$I,AllPublicationData!$A:$A,'Publication Table'!$B196,AllPublicationData!$B:$B,'Publication Table'!$C$4,AllPublicationData!$D:$D,'Publication Table'!G$7),
IF('Publication Table'!$C$5="Cancellations for other reasons",
SUMIFS(AllPublicationData!$J:$J,AllPublicationData!$A:$A,'Publication Table'!$B196,AllPublicationData!$B:$B,'Publication Table'!$C$4,AllPublicationData!$D:$D,'Publication Table'!G$7)))))))+
IF(AND($C$4="NHS Scotland",$C$5="Total Operations"),
SUMIFS(AllPublicationData!$E:$E,AllPublicationData!$A:$A,'Publication Table'!$B196,AllPublicationData!$B:$B,'Publication Table'!G$7),
IF(AND($C$4="NHS Scotland",$C$5="All Cancelled Operations"),
SUMIFS(AllPublicationData!$F:$F,AllPublicationData!$A:$A,'Publication Table'!$B196,AllPublicationData!$B:$B,'Publication Table'!G$7),
IF(AND($C$4="NHS Scotland",$C$5="Operations cancelled by patient"),
SUMIFS(AllPublicationData!$G:$G,AllPublicationData!$A:$A,'Publication Table'!$B196,AllPublicationData!$B:$B,'Publication Table'!G$7),
IF(AND($C$4="NHS Scotland",$C$5="Operations cancelled for clinical reasons"),
SUMIFS(AllPublicationData!$H:$H,AllPublicationData!$A:$A,'Publication Table'!$B196,AllPublicationData!$B:$B,'Publication Table'!G$7),
IF(AND($C$4="NHS Scotland",$C$5="Operations cancelled for non-clinical/capacity reasons"),
SUMIFS(AllPublicationData!$I:$I,AllPublicationData!$A:$A,'Publication Table'!$B196,AllPublicationData!$B:$B,'Publication Table'!G$7),
IF(AND($C$4="NHS Scotland",$C$5="Cancellations for other reasons"),
SUMIFS(AllPublicationData!$J:$J,AllPublicationData!$A:$A,'Publication Table'!$B196,AllPublicationData!$B:$B,'Publication Table'!G$7)))))))</f>
        <v>0</v>
      </c>
      <c r="H196" s="90">
        <f>IF($C$5="Total Operations",
SUMIFS(AllPublicationData!$E:$E,AllPublicationData!$A:$A,'Publication Table'!$B196,AllPublicationData!$B:$B,'Publication Table'!$C$4,AllPublicationData!$D:$D,'Publication Table'!H$7),
IF('Publication Table'!$C$5="All Cancelled Operations",
SUMIFS(AllPublicationData!$F:$F,AllPublicationData!$A:$A,'Publication Table'!$B196,AllPublicationData!$B:$B,'Publication Table'!$C$4,AllPublicationData!$D:$D,'Publication Table'!H$7),
IF('Publication Table'!$C$5="Operations cancelled by patient",
SUMIFS(AllPublicationData!$G:$G,AllPublicationData!$A:$A,'Publication Table'!$B196,AllPublicationData!$B:$B,'Publication Table'!$C$4,AllPublicationData!$D:$D,'Publication Table'!H$7),
IF('Publication Table'!$C$5="Operations cancelled for clinical reasons",
SUMIFS(AllPublicationData!$H:$H,AllPublicationData!$A:$A,'Publication Table'!$B196,AllPublicationData!$B:$B,'Publication Table'!$C$4,AllPublicationData!$D:$D,'Publication Table'!H$7),
IF('Publication Table'!$C$5="Operations cancelled for non-clinical/capacity reasons",
SUMIFS(AllPublicationData!$I:$I,AllPublicationData!$A:$A,'Publication Table'!$B196,AllPublicationData!$B:$B,'Publication Table'!$C$4,AllPublicationData!$D:$D,'Publication Table'!H$7),
IF('Publication Table'!$C$5="Cancellations for other reasons",
SUMIFS(AllPublicationData!$J:$J,AllPublicationData!$A:$A,'Publication Table'!$B196,AllPublicationData!$B:$B,'Publication Table'!$C$4,AllPublicationData!$D:$D,'Publication Table'!H$7)))))))+
IF(AND($C$4="NHS Scotland",$C$5="Total Operations"),
SUMIFS(AllPublicationData!$E:$E,AllPublicationData!$A:$A,'Publication Table'!$B196,AllPublicationData!$B:$B,'Publication Table'!H$7),
IF(AND($C$4="NHS Scotland",$C$5="All Cancelled Operations"),
SUMIFS(AllPublicationData!$F:$F,AllPublicationData!$A:$A,'Publication Table'!$B196,AllPublicationData!$B:$B,'Publication Table'!H$7),
IF(AND($C$4="NHS Scotland",$C$5="Operations cancelled by patient"),
SUMIFS(AllPublicationData!$G:$G,AllPublicationData!$A:$A,'Publication Table'!$B196,AllPublicationData!$B:$B,'Publication Table'!H$7),
IF(AND($C$4="NHS Scotland",$C$5="Operations cancelled for clinical reasons"),
SUMIFS(AllPublicationData!$H:$H,AllPublicationData!$A:$A,'Publication Table'!$B196,AllPublicationData!$B:$B,'Publication Table'!H$7),
IF(AND($C$4="NHS Scotland",$C$5="Operations cancelled for non-clinical/capacity reasons"),
SUMIFS(AllPublicationData!$I:$I,AllPublicationData!$A:$A,'Publication Table'!$B196,AllPublicationData!$B:$B,'Publication Table'!H$7),
IF(AND($C$4="NHS Scotland",$C$5="Cancellations for other reasons"),
SUMIFS(AllPublicationData!$J:$J,AllPublicationData!$A:$A,'Publication Table'!$B196,AllPublicationData!$B:$B,'Publication Table'!H$7)))))))</f>
        <v>0</v>
      </c>
      <c r="I196" s="90">
        <f>IF($C$5="Total Operations",
SUMIFS(AllPublicationData!$E:$E,AllPublicationData!$A:$A,'Publication Table'!$B196,AllPublicationData!$B:$B,'Publication Table'!$C$4,AllPublicationData!$D:$D,'Publication Table'!I$7),
IF('Publication Table'!$C$5="All Cancelled Operations",
SUMIFS(AllPublicationData!$F:$F,AllPublicationData!$A:$A,'Publication Table'!$B196,AllPublicationData!$B:$B,'Publication Table'!$C$4,AllPublicationData!$D:$D,'Publication Table'!I$7),
IF('Publication Table'!$C$5="Operations cancelled by patient",
SUMIFS(AllPublicationData!$G:$G,AllPublicationData!$A:$A,'Publication Table'!$B196,AllPublicationData!$B:$B,'Publication Table'!$C$4,AllPublicationData!$D:$D,'Publication Table'!I$7),
IF('Publication Table'!$C$5="Operations cancelled for clinical reasons",
SUMIFS(AllPublicationData!$H:$H,AllPublicationData!$A:$A,'Publication Table'!$B196,AllPublicationData!$B:$B,'Publication Table'!$C$4,AllPublicationData!$D:$D,'Publication Table'!I$7),
IF('Publication Table'!$C$5="Operations cancelled for non-clinical/capacity reasons",
SUMIFS(AllPublicationData!$I:$I,AllPublicationData!$A:$A,'Publication Table'!$B196,AllPublicationData!$B:$B,'Publication Table'!$C$4,AllPublicationData!$D:$D,'Publication Table'!I$7),
IF('Publication Table'!$C$5="Cancellations for other reasons",
SUMIFS(AllPublicationData!$J:$J,AllPublicationData!$A:$A,'Publication Table'!$B196,AllPublicationData!$B:$B,'Publication Table'!$C$4,AllPublicationData!$D:$D,'Publication Table'!I$7)))))))+
IF(AND($C$4="NHS Scotland",$C$5="Total Operations"),
SUMIFS(AllPublicationData!$E:$E,AllPublicationData!$A:$A,'Publication Table'!$B196,AllPublicationData!$B:$B,'Publication Table'!I$7),
IF(AND($C$4="NHS Scotland",$C$5="All Cancelled Operations"),
SUMIFS(AllPublicationData!$F:$F,AllPublicationData!$A:$A,'Publication Table'!$B196,AllPublicationData!$B:$B,'Publication Table'!I$7),
IF(AND($C$4="NHS Scotland",$C$5="Operations cancelled by patient"),
SUMIFS(AllPublicationData!$G:$G,AllPublicationData!$A:$A,'Publication Table'!$B196,AllPublicationData!$B:$B,'Publication Table'!I$7),
IF(AND($C$4="NHS Scotland",$C$5="Operations cancelled for clinical reasons"),
SUMIFS(AllPublicationData!$H:$H,AllPublicationData!$A:$A,'Publication Table'!$B196,AllPublicationData!$B:$B,'Publication Table'!I$7),
IF(AND($C$4="NHS Scotland",$C$5="Operations cancelled for non-clinical/capacity reasons"),
SUMIFS(AllPublicationData!$I:$I,AllPublicationData!$A:$A,'Publication Table'!$B196,AllPublicationData!$B:$B,'Publication Table'!I$7),
IF(AND($C$4="NHS Scotland",$C$5="Cancellations for other reasons"),
SUMIFS(AllPublicationData!$J:$J,AllPublicationData!$A:$A,'Publication Table'!$B196,AllPublicationData!$B:$B,'Publication Table'!I$7)))))))</f>
        <v>0</v>
      </c>
      <c r="J196" s="90">
        <f>IF($C$5="Total Operations",
SUMIFS(AllPublicationData!$E:$E,AllPublicationData!$A:$A,'Publication Table'!$B196,AllPublicationData!$B:$B,'Publication Table'!$C$4,AllPublicationData!$D:$D,'Publication Table'!J$7),
IF('Publication Table'!$C$5="All Cancelled Operations",
SUMIFS(AllPublicationData!$F:$F,AllPublicationData!$A:$A,'Publication Table'!$B196,AllPublicationData!$B:$B,'Publication Table'!$C$4,AllPublicationData!$D:$D,'Publication Table'!J$7),
IF('Publication Table'!$C$5="Operations cancelled by patient",
SUMIFS(AllPublicationData!$G:$G,AllPublicationData!$A:$A,'Publication Table'!$B196,AllPublicationData!$B:$B,'Publication Table'!$C$4,AllPublicationData!$D:$D,'Publication Table'!J$7),
IF('Publication Table'!$C$5="Operations cancelled for clinical reasons",
SUMIFS(AllPublicationData!$H:$H,AllPublicationData!$A:$A,'Publication Table'!$B196,AllPublicationData!$B:$B,'Publication Table'!$C$4,AllPublicationData!$D:$D,'Publication Table'!J$7),
IF('Publication Table'!$C$5="Operations cancelled for non-clinical/capacity reasons",
SUMIFS(AllPublicationData!$I:$I,AllPublicationData!$A:$A,'Publication Table'!$B196,AllPublicationData!$B:$B,'Publication Table'!$C$4,AllPublicationData!$D:$D,'Publication Table'!J$7),
IF('Publication Table'!$C$5="Cancellations for other reasons",
SUMIFS(AllPublicationData!$J:$J,AllPublicationData!$A:$A,'Publication Table'!$B196,AllPublicationData!$B:$B,'Publication Table'!$C$4,AllPublicationData!$D:$D,'Publication Table'!J$7)))))))+
IF(AND($C$4="NHS Scotland",$C$5="Total Operations"),
SUMIFS(AllPublicationData!$E:$E,AllPublicationData!$A:$A,'Publication Table'!$B196,AllPublicationData!$B:$B,'Publication Table'!J$7),
IF(AND($C$4="NHS Scotland",$C$5="All Cancelled Operations"),
SUMIFS(AllPublicationData!$F:$F,AllPublicationData!$A:$A,'Publication Table'!$B196,AllPublicationData!$B:$B,'Publication Table'!J$7),
IF(AND($C$4="NHS Scotland",$C$5="Operations cancelled by patient"),
SUMIFS(AllPublicationData!$G:$G,AllPublicationData!$A:$A,'Publication Table'!$B196,AllPublicationData!$B:$B,'Publication Table'!J$7),
IF(AND($C$4="NHS Scotland",$C$5="Operations cancelled for clinical reasons"),
SUMIFS(AllPublicationData!$H:$H,AllPublicationData!$A:$A,'Publication Table'!$B196,AllPublicationData!$B:$B,'Publication Table'!J$7),
IF(AND($C$4="NHS Scotland",$C$5="Operations cancelled for non-clinical/capacity reasons"),
SUMIFS(AllPublicationData!$I:$I,AllPublicationData!$A:$A,'Publication Table'!$B196,AllPublicationData!$B:$B,'Publication Table'!J$7),
IF(AND($C$4="NHS Scotland",$C$5="Cancellations for other reasons"),
SUMIFS(AllPublicationData!$J:$J,AllPublicationData!$A:$A,'Publication Table'!$B196,AllPublicationData!$B:$B,'Publication Table'!J$7)))))))</f>
        <v>0</v>
      </c>
      <c r="K196" s="90">
        <f>IF($C$5="Total Operations",
SUMIFS(AllPublicationData!$E:$E,AllPublicationData!$A:$A,'Publication Table'!$B196,AllPublicationData!$B:$B,'Publication Table'!$C$4,AllPublicationData!$D:$D,'Publication Table'!K$7),
IF('Publication Table'!$C$5="All Cancelled Operations",
SUMIFS(AllPublicationData!$F:$F,AllPublicationData!$A:$A,'Publication Table'!$B196,AllPublicationData!$B:$B,'Publication Table'!$C$4,AllPublicationData!$D:$D,'Publication Table'!K$7),
IF('Publication Table'!$C$5="Operations cancelled by patient",
SUMIFS(AllPublicationData!$G:$G,AllPublicationData!$A:$A,'Publication Table'!$B196,AllPublicationData!$B:$B,'Publication Table'!$C$4,AllPublicationData!$D:$D,'Publication Table'!K$7),
IF('Publication Table'!$C$5="Operations cancelled for clinical reasons",
SUMIFS(AllPublicationData!$H:$H,AllPublicationData!$A:$A,'Publication Table'!$B196,AllPublicationData!$B:$B,'Publication Table'!$C$4,AllPublicationData!$D:$D,'Publication Table'!K$7),
IF('Publication Table'!$C$5="Operations cancelled for non-clinical/capacity reasons",
SUMIFS(AllPublicationData!$I:$I,AllPublicationData!$A:$A,'Publication Table'!$B196,AllPublicationData!$B:$B,'Publication Table'!$C$4,AllPublicationData!$D:$D,'Publication Table'!K$7),
IF('Publication Table'!$C$5="Cancellations for other reasons",
SUMIFS(AllPublicationData!$J:$J,AllPublicationData!$A:$A,'Publication Table'!$B196,AllPublicationData!$B:$B,'Publication Table'!$C$4,AllPublicationData!$D:$D,'Publication Table'!K$7)))))))+
IF(AND($C$4="NHS Scotland",$C$5="Total Operations"),
SUMIFS(AllPublicationData!$E:$E,AllPublicationData!$A:$A,'Publication Table'!$B196,AllPublicationData!$B:$B,'Publication Table'!K$7),
IF(AND($C$4="NHS Scotland",$C$5="All Cancelled Operations"),
SUMIFS(AllPublicationData!$F:$F,AllPublicationData!$A:$A,'Publication Table'!$B196,AllPublicationData!$B:$B,'Publication Table'!K$7),
IF(AND($C$4="NHS Scotland",$C$5="Operations cancelled by patient"),
SUMIFS(AllPublicationData!$G:$G,AllPublicationData!$A:$A,'Publication Table'!$B196,AllPublicationData!$B:$B,'Publication Table'!K$7),
IF(AND($C$4="NHS Scotland",$C$5="Operations cancelled for clinical reasons"),
SUMIFS(AllPublicationData!$H:$H,AllPublicationData!$A:$A,'Publication Table'!$B196,AllPublicationData!$B:$B,'Publication Table'!K$7),
IF(AND($C$4="NHS Scotland",$C$5="Operations cancelled for non-clinical/capacity reasons"),
SUMIFS(AllPublicationData!$I:$I,AllPublicationData!$A:$A,'Publication Table'!$B196,AllPublicationData!$B:$B,'Publication Table'!K$7),
IF(AND($C$4="NHS Scotland",$C$5="Cancellations for other reasons"),
SUMIFS(AllPublicationData!$J:$J,AllPublicationData!$A:$A,'Publication Table'!$B196,AllPublicationData!$B:$B,'Publication Table'!K$7)))))))</f>
        <v>0</v>
      </c>
      <c r="L196" s="90">
        <f>IF($C$5="Total Operations",
SUMIFS(AllPublicationData!$E:$E,AllPublicationData!$A:$A,'Publication Table'!$B196,AllPublicationData!$B:$B,'Publication Table'!$C$4,AllPublicationData!$D:$D,'Publication Table'!L$7),
IF('Publication Table'!$C$5="All Cancelled Operations",
SUMIFS(AllPublicationData!$F:$F,AllPublicationData!$A:$A,'Publication Table'!$B196,AllPublicationData!$B:$B,'Publication Table'!$C$4,AllPublicationData!$D:$D,'Publication Table'!L$7),
IF('Publication Table'!$C$5="Operations cancelled by patient",
SUMIFS(AllPublicationData!$G:$G,AllPublicationData!$A:$A,'Publication Table'!$B196,AllPublicationData!$B:$B,'Publication Table'!$C$4,AllPublicationData!$D:$D,'Publication Table'!L$7),
IF('Publication Table'!$C$5="Operations cancelled for clinical reasons",
SUMIFS(AllPublicationData!$H:$H,AllPublicationData!$A:$A,'Publication Table'!$B196,AllPublicationData!$B:$B,'Publication Table'!$C$4,AllPublicationData!$D:$D,'Publication Table'!L$7),
IF('Publication Table'!$C$5="Operations cancelled for non-clinical/capacity reasons",
SUMIFS(AllPublicationData!$I:$I,AllPublicationData!$A:$A,'Publication Table'!$B196,AllPublicationData!$B:$B,'Publication Table'!$C$4,AllPublicationData!$D:$D,'Publication Table'!L$7),
IF('Publication Table'!$C$5="Cancellations for other reasons",
SUMIFS(AllPublicationData!$J:$J,AllPublicationData!$A:$A,'Publication Table'!$B196,AllPublicationData!$B:$B,'Publication Table'!$C$4,AllPublicationData!$D:$D,'Publication Table'!L$7)))))))+
IF(AND($C$4="NHS Scotland",$C$5="Total Operations"),
SUMIFS(AllPublicationData!$E:$E,AllPublicationData!$A:$A,'Publication Table'!$B196,AllPublicationData!$B:$B,'Publication Table'!L$7),
IF(AND($C$4="NHS Scotland",$C$5="All Cancelled Operations"),
SUMIFS(AllPublicationData!$F:$F,AllPublicationData!$A:$A,'Publication Table'!$B196,AllPublicationData!$B:$B,'Publication Table'!L$7),
IF(AND($C$4="NHS Scotland",$C$5="Operations cancelled by patient"),
SUMIFS(AllPublicationData!$G:$G,AllPublicationData!$A:$A,'Publication Table'!$B196,AllPublicationData!$B:$B,'Publication Table'!L$7),
IF(AND($C$4="NHS Scotland",$C$5="Operations cancelled for clinical reasons"),
SUMIFS(AllPublicationData!$H:$H,AllPublicationData!$A:$A,'Publication Table'!$B196,AllPublicationData!$B:$B,'Publication Table'!L$7),
IF(AND($C$4="NHS Scotland",$C$5="Operations cancelled for non-clinical/capacity reasons"),
SUMIFS(AllPublicationData!$I:$I,AllPublicationData!$A:$A,'Publication Table'!$B196,AllPublicationData!$B:$B,'Publication Table'!L$7),
IF(AND($C$4="NHS Scotland",$C$5="Cancellations for other reasons"),
SUMIFS(AllPublicationData!$J:$J,AllPublicationData!$A:$A,'Publication Table'!$B196,AllPublicationData!$B:$B,'Publication Table'!L$7)))))))</f>
        <v>0</v>
      </c>
      <c r="M196" s="90">
        <f>IF($C$5="Total Operations",
SUMIFS(AllPublicationData!$E:$E,AllPublicationData!$A:$A,'Publication Table'!$B196,AllPublicationData!$B:$B,'Publication Table'!$C$4,AllPublicationData!$D:$D,'Publication Table'!M$7),
IF('Publication Table'!$C$5="All Cancelled Operations",
SUMIFS(AllPublicationData!$F:$F,AllPublicationData!$A:$A,'Publication Table'!$B196,AllPublicationData!$B:$B,'Publication Table'!$C$4,AllPublicationData!$D:$D,'Publication Table'!M$7),
IF('Publication Table'!$C$5="Operations cancelled by patient",
SUMIFS(AllPublicationData!$G:$G,AllPublicationData!$A:$A,'Publication Table'!$B196,AllPublicationData!$B:$B,'Publication Table'!$C$4,AllPublicationData!$D:$D,'Publication Table'!M$7),
IF('Publication Table'!$C$5="Operations cancelled for clinical reasons",
SUMIFS(AllPublicationData!$G:$G,AllPublicationData!$A:$A,'Publication Table'!$B196,AllPublicationData!$B:$B,'Publication Table'!$C$4,AllPublicationData!$D:$D,'Publication Table'!M$7),
IF('Publication Table'!$C$5="Operations cancelled for non-clinical/capacity reasons",
SUMIFS(AllPublicationData!$G:$G,AllPublicationData!$A:$A,'Publication Table'!$B196,AllPublicationData!$B:$B,'Publication Table'!$C$4,AllPublicationData!$D:$D,'Publication Table'!M$7),
IF('Publication Table'!$C$5="Cancellations for other reasons",
SUMIFS(AllPublicationData!$G:$G,AllPublicationData!$A:$A,'Publication Table'!$B196,AllPublicationData!$B:$B,'Publication Table'!$C$4,AllPublicationData!$D:$D,'Publication Table'!M$7)))))))+
IF(AND($C$4="NHS Scotland",$C$5="Total Operations"),
SUMIFS(AllPublicationData!$E:$E,AllPublicationData!$A:$A,'Publication Table'!$B196,AllPublicationData!$B:$B,'Publication Table'!M$7),
IF(AND($C$4="NHS Scotland",$C$5="All Cancelled Operations"),
SUMIFS(AllPublicationData!$F:$F,AllPublicationData!$A:$A,'Publication Table'!$B196,AllPublicationData!$B:$B,'Publication Table'!M$7),
IF(AND($C$4="NHS Scotland",$C$5="Operations cancelled by patient"),
SUMIFS(AllPublicationData!$G:$G,AllPublicationData!$A:$A,'Publication Table'!$B196,AllPublicationData!$B:$B,'Publication Table'!M$7),
IF(AND($C$4="NHS Scotland",$C$5="Operations cancelled for clinical reasons"),
SUMIFS(AllPublicationData!$H:$H,AllPublicationData!$A:$A,'Publication Table'!$B196,AllPublicationData!$B:$B,'Publication Table'!M$7),
IF(AND($C$4="NHS Scotland",$C$5="Operations cancelled for non-clinical/capacity reasons"),
SUMIFS(AllPublicationData!$I:$I,AllPublicationData!$A:$A,'Publication Table'!$B196,AllPublicationData!$B:$B,'Publication Table'!M$7),
IF(AND($C$4="NHS Scotland",$C$5="Cancellations for other reasons"),
SUMIFS(AllPublicationData!$J:$J,AllPublicationData!$A:$A,'Publication Table'!$B196,AllPublicationData!$B:$B,'Publication Table'!M$7)))))))</f>
        <v>0</v>
      </c>
      <c r="N196" s="90">
        <f>IF($C$5="Total Operations",
SUMIFS(AllPublicationData!$E:$E,AllPublicationData!$A:$A,'Publication Table'!$B196,AllPublicationData!$B:$B,'Publication Table'!$C$4,AllPublicationData!$D:$D,'Publication Table'!N$7),
IF('Publication Table'!$C$5="All Cancelled Operations",
SUMIFS(AllPublicationData!$F:$F,AllPublicationData!$A:$A,'Publication Table'!$B196,AllPublicationData!$B:$B,'Publication Table'!$C$4,AllPublicationData!$D:$D,'Publication Table'!N$7),
IF('Publication Table'!$C$5="Operations cancelled by patient",
SUMIFS(AllPublicationData!$G:$G,AllPublicationData!$A:$A,'Publication Table'!$B196,AllPublicationData!$B:$B,'Publication Table'!$C$4,AllPublicationData!$D:$D,'Publication Table'!N$7),
IF('Publication Table'!$C$5="Operations cancelled for clinical reasons",
SUMIFS(AllPublicationData!$G:$G,AllPublicationData!$A:$A,'Publication Table'!$B196,AllPublicationData!$B:$B,'Publication Table'!$C$4,AllPublicationData!$D:$D,'Publication Table'!N$7),
IF('Publication Table'!$C$5="Operations cancelled for non-clinical/capacity reasons",
SUMIFS(AllPublicationData!$G:$G,AllPublicationData!$A:$A,'Publication Table'!$B196,AllPublicationData!$B:$B,'Publication Table'!$C$4,AllPublicationData!$D:$D,'Publication Table'!N$7),
IF('Publication Table'!$C$5="Cancellations for other reasons",
SUMIFS(AllPublicationData!$G:$G,AllPublicationData!$A:$A,'Publication Table'!$B196,AllPublicationData!$B:$B,'Publication Table'!$C$4,AllPublicationData!$D:$D,'Publication Table'!N$7)))))))+
IF(AND($C$4="NHS Scotland",$C$5="Total Operations"),
SUMIFS(AllPublicationData!$E:$E,AllPublicationData!$A:$A,'Publication Table'!$B196,AllPublicationData!$B:$B,'Publication Table'!N$7),
IF(AND($C$4="NHS Scotland",$C$5="All Cancelled Operations"),
SUMIFS(AllPublicationData!$F:$F,AllPublicationData!$A:$A,'Publication Table'!$B196,AllPublicationData!$B:$B,'Publication Table'!N$7),
IF(AND($C$4="NHS Scotland",$C$5="Operations cancelled by patient"),
SUMIFS(AllPublicationData!$G:$G,AllPublicationData!$A:$A,'Publication Table'!$B196,AllPublicationData!$B:$B,'Publication Table'!N$7),
IF(AND($C$4="NHS Scotland",$C$5="Operations cancelled for clinical reasons"),
SUMIFS(AllPublicationData!$H:$H,AllPublicationData!$A:$A,'Publication Table'!$B196,AllPublicationData!$B:$B,'Publication Table'!N$7),
IF(AND($C$4="NHS Scotland",$C$5="Operations cancelled for non-clinical/capacity reasons"),
SUMIFS(AllPublicationData!$I:$I,AllPublicationData!$A:$A,'Publication Table'!$B196,AllPublicationData!$B:$B,'Publication Table'!N$7),
IF(AND($C$4="NHS Scotland",$C$5="Cancellations for other reasons"),
SUMIFS(AllPublicationData!$J:$J,AllPublicationData!$A:$A,'Publication Table'!$B196,AllPublicationData!$B:$B,'Publication Table'!N$7)))))))</f>
        <v>0</v>
      </c>
      <c r="O196" s="90">
        <f>IF($C$5="Total Operations",
SUMIFS(AllPublicationData!$E:$E,AllPublicationData!$A:$A,'Publication Table'!$B196,AllPublicationData!$B:$B,'Publication Table'!$C$4,AllPublicationData!$D:$D,'Publication Table'!O$7),
IF('Publication Table'!$C$5="All Cancelled Operations",
SUMIFS(AllPublicationData!$F:$F,AllPublicationData!$A:$A,'Publication Table'!$B196,AllPublicationData!$B:$B,'Publication Table'!$C$4,AllPublicationData!$D:$D,'Publication Table'!O$7),
IF('Publication Table'!$C$5="Operations cancelled by patient",
SUMIFS(AllPublicationData!$G:$G,AllPublicationData!$A:$A,'Publication Table'!$B196,AllPublicationData!$B:$B,'Publication Table'!$C$4,AllPublicationData!$D:$D,'Publication Table'!O$7),
IF('Publication Table'!$C$5="Operations cancelled for clinical reasons",
SUMIFS(AllPublicationData!$G:$G,AllPublicationData!$A:$A,'Publication Table'!$B196,AllPublicationData!$B:$B,'Publication Table'!$C$4,AllPublicationData!$D:$D,'Publication Table'!O$7),
IF('Publication Table'!$C$5="Operations cancelled for non-clinical/capacity reasons",
SUMIFS(AllPublicationData!$G:$G,AllPublicationData!$A:$A,'Publication Table'!$B196,AllPublicationData!$B:$B,'Publication Table'!$C$4,AllPublicationData!$D:$D,'Publication Table'!O$7),
IF('Publication Table'!$C$5="Cancellations for other reasons",
SUMIFS(AllPublicationData!$G:$G,AllPublicationData!$A:$A,'Publication Table'!$B196,AllPublicationData!$B:$B,'Publication Table'!$C$4,AllPublicationData!$D:$D,'Publication Table'!O$7)))))))+
IF(AND($C$4="NHS Scotland",$C$5="Total Operations"),
SUMIFS(AllPublicationData!$E:$E,AllPublicationData!$A:$A,'Publication Table'!$B196,AllPublicationData!$B:$B,'Publication Table'!O$7),
IF(AND($C$4="NHS Scotland",$C$5="All Cancelled Operations"),
SUMIFS(AllPublicationData!$F:$F,AllPublicationData!$A:$A,'Publication Table'!$B196,AllPublicationData!$B:$B,'Publication Table'!O$7),
IF(AND($C$4="NHS Scotland",$C$5="Operations cancelled by patient"),
SUMIFS(AllPublicationData!$G:$G,AllPublicationData!$A:$A,'Publication Table'!$B196,AllPublicationData!$B:$B,'Publication Table'!O$7),
IF(AND($C$4="NHS Scotland",$C$5="Operations cancelled for clinical reasons"),
SUMIFS(AllPublicationData!$H:$H,AllPublicationData!$A:$A,'Publication Table'!$B196,AllPublicationData!$B:$B,'Publication Table'!O$7),
IF(AND($C$4="NHS Scotland",$C$5="Operations cancelled for non-clinical/capacity reasons"),
SUMIFS(AllPublicationData!$I:$I,AllPublicationData!$A:$A,'Publication Table'!$B196,AllPublicationData!$B:$B,'Publication Table'!O$7),
IF(AND($C$4="NHS Scotland",$C$5="Cancellations for other reasons"),
SUMIFS(AllPublicationData!$J:$J,AllPublicationData!$A:$A,'Publication Table'!$B196,AllPublicationData!$B:$B,'Publication Table'!O$7)))))))</f>
        <v>0</v>
      </c>
      <c r="P196" s="90">
        <f>IF($C$5="Total Operations",
SUMIFS(AllPublicationData!$E:$E,AllPublicationData!$A:$A,'Publication Table'!$B196,AllPublicationData!$B:$B,'Publication Table'!$C$4,AllPublicationData!$D:$D,'Publication Table'!P$7),
IF('Publication Table'!$C$5="All Cancelled Operations",
SUMIFS(AllPublicationData!$F:$F,AllPublicationData!$A:$A,'Publication Table'!$B196,AllPublicationData!$B:$B,'Publication Table'!$C$4,AllPublicationData!$D:$D,'Publication Table'!P$7),
IF('Publication Table'!$C$5="Operations cancelled by patient",
SUMIFS(AllPublicationData!$G:$G,AllPublicationData!$A:$A,'Publication Table'!$B196,AllPublicationData!$B:$B,'Publication Table'!$C$4,AllPublicationData!$D:$D,'Publication Table'!P$7),
IF('Publication Table'!$C$5="Operations cancelled for clinical reasons",
SUMIFS(AllPublicationData!$G:$G,AllPublicationData!$A:$A,'Publication Table'!$B196,AllPublicationData!$B:$B,'Publication Table'!$C$4,AllPublicationData!$D:$D,'Publication Table'!P$7),
IF('Publication Table'!$C$5="Operations cancelled for non-clinical/capacity reasons",
SUMIFS(AllPublicationData!$G:$G,AllPublicationData!$A:$A,'Publication Table'!$B196,AllPublicationData!$B:$B,'Publication Table'!$C$4,AllPublicationData!$D:$D,'Publication Table'!P$7),
IF('Publication Table'!$C$5="Cancellations for other reasons",
SUMIFS(AllPublicationData!$G:$G,AllPublicationData!$A:$A,'Publication Table'!$B196,AllPublicationData!$B:$B,'Publication Table'!$C$4,AllPublicationData!$D:$D,'Publication Table'!P$7)))))))+
IF(AND($C$4="NHS Scotland",$C$5="Total Operations"),
SUMIFS(AllPublicationData!$E:$E,AllPublicationData!$A:$A,'Publication Table'!$B196,AllPublicationData!$B:$B,'Publication Table'!P$7),
IF(AND($C$4="NHS Scotland",$C$5="All Cancelled Operations"),
SUMIFS(AllPublicationData!$F:$F,AllPublicationData!$A:$A,'Publication Table'!$B196,AllPublicationData!$B:$B,'Publication Table'!P$7),
IF(AND($C$4="NHS Scotland",$C$5="Operations cancelled by patient"),
SUMIFS(AllPublicationData!$G:$G,AllPublicationData!$A:$A,'Publication Table'!$B196,AllPublicationData!$B:$B,'Publication Table'!P$7),
IF(AND($C$4="NHS Scotland",$C$5="Operations cancelled for clinical reasons"),
SUMIFS(AllPublicationData!$H:$H,AllPublicationData!$A:$A,'Publication Table'!$B196,AllPublicationData!$B:$B,'Publication Table'!P$7),
IF(AND($C$4="NHS Scotland",$C$5="Operations cancelled for non-clinical/capacity reasons"),
SUMIFS(AllPublicationData!$I:$I,AllPublicationData!$A:$A,'Publication Table'!$B196,AllPublicationData!$B:$B,'Publication Table'!P$7),
IF(AND($C$4="NHS Scotland",$C$5="Cancellations for other reasons"),
SUMIFS(AllPublicationData!$J:$J,AllPublicationData!$A:$A,'Publication Table'!$B196,AllPublicationData!$B:$B,'Publication Table'!P$7)))))))</f>
        <v>0</v>
      </c>
      <c r="Q196" s="90">
        <f>IF($C$5="Total Operations",
SUMIFS(AllPublicationData!$E:$E,AllPublicationData!$A:$A,'Publication Table'!$B196,AllPublicationData!$B:$B,'Publication Table'!$C$4,AllPublicationData!$D:$D,'Publication Table'!Q$7),
IF('Publication Table'!$C$5="All Cancelled Operations",
SUMIFS(AllPublicationData!$F:$F,AllPublicationData!$A:$A,'Publication Table'!$B196,AllPublicationData!$B:$B,'Publication Table'!$C$4,AllPublicationData!$D:$D,'Publication Table'!Q$7),
IF('Publication Table'!$C$5="Operations cancelled by patient",
SUMIFS(AllPublicationData!$G:$G,AllPublicationData!$A:$A,'Publication Table'!$B196,AllPublicationData!$B:$B,'Publication Table'!$C$4,AllPublicationData!$D:$D,'Publication Table'!Q$7),
IF('Publication Table'!$C$5="Operations cancelled for clinical reasons",
SUMIFS(AllPublicationData!$G:$G,AllPublicationData!$A:$A,'Publication Table'!$B196,AllPublicationData!$B:$B,'Publication Table'!$C$4,AllPublicationData!$D:$D,'Publication Table'!Q$7),
IF('Publication Table'!$C$5="Operations cancelled for non-clinical/capacity reasons",
SUMIFS(AllPublicationData!$G:$G,AllPublicationData!$A:$A,'Publication Table'!$B196,AllPublicationData!$B:$B,'Publication Table'!$C$4,AllPublicationData!$D:$D,'Publication Table'!Q$7),
IF('Publication Table'!$C$5="Cancellations for other reasons",
SUMIFS(AllPublicationData!$G:$G,AllPublicationData!$A:$A,'Publication Table'!$B196,AllPublicationData!$B:$B,'Publication Table'!$C$4,AllPublicationData!$D:$D,'Publication Table'!Q$7)))))))+
IF(AND($C$4="NHS Scotland",$C$5="Total Operations"),
SUMIFS(AllPublicationData!$E:$E,AllPublicationData!$A:$A,'Publication Table'!$B196,AllPublicationData!$B:$B,'Publication Table'!Q$7),
IF(AND($C$4="NHS Scotland",$C$5="All Cancelled Operations"),
SUMIFS(AllPublicationData!$F:$F,AllPublicationData!$A:$A,'Publication Table'!$B196,AllPublicationData!$B:$B,'Publication Table'!Q$7),
IF(AND($C$4="NHS Scotland",$C$5="Operations cancelled by patient"),
SUMIFS(AllPublicationData!$G:$G,AllPublicationData!$A:$A,'Publication Table'!$B196,AllPublicationData!$B:$B,'Publication Table'!Q$7),
IF(AND($C$4="NHS Scotland",$C$5="Operations cancelled for clinical reasons"),
SUMIFS(AllPublicationData!$H:$H,AllPublicationData!$A:$A,'Publication Table'!$B196,AllPublicationData!$B:$B,'Publication Table'!Q$7),
IF(AND($C$4="NHS Scotland",$C$5="Operations cancelled for non-clinical/capacity reasons"),
SUMIFS(AllPublicationData!$I:$I,AllPublicationData!$A:$A,'Publication Table'!$B196,AllPublicationData!$B:$B,'Publication Table'!Q$7),
IF(AND($C$4="NHS Scotland",$C$5="Cancellations for other reasons"),
SUMIFS(AllPublicationData!$J:$J,AllPublicationData!$A:$A,'Publication Table'!$B196,AllPublicationData!$B:$B,'Publication Table'!Q$7)))))))</f>
        <v>0</v>
      </c>
      <c r="R196" s="90">
        <f>IF($C$5="Total Operations",
SUMIFS(AllPublicationData!$E:$E,AllPublicationData!$A:$A,'Publication Table'!$B196,AllPublicationData!$B:$B,'Publication Table'!$C$4,AllPublicationData!$D:$D,'Publication Table'!R$7),
IF('Publication Table'!$C$5="All Cancelled Operations",
SUMIFS(AllPublicationData!$F:$F,AllPublicationData!$A:$A,'Publication Table'!$B196,AllPublicationData!$B:$B,'Publication Table'!$C$4,AllPublicationData!$D:$D,'Publication Table'!R$7),
IF('Publication Table'!$C$5="Operations cancelled by patient",
SUMIFS(AllPublicationData!$G:$G,AllPublicationData!$A:$A,'Publication Table'!$B196,AllPublicationData!$B:$B,'Publication Table'!$C$4,AllPublicationData!$D:$D,'Publication Table'!R$7),
IF('Publication Table'!$C$5="Operations cancelled for clinical reasons",
SUMIFS(AllPublicationData!$G:$G,AllPublicationData!$A:$A,'Publication Table'!$B196,AllPublicationData!$B:$B,'Publication Table'!$C$4,AllPublicationData!$D:$D,'Publication Table'!R$7),
IF('Publication Table'!$C$5="Operations cancelled for non-clinical/capacity reasons",
SUMIFS(AllPublicationData!$G:$G,AllPublicationData!$A:$A,'Publication Table'!$B196,AllPublicationData!$B:$B,'Publication Table'!$C$4,AllPublicationData!$D:$D,'Publication Table'!R$7),
IF('Publication Table'!$C$5="Cancellations for other reasons",
SUMIFS(AllPublicationData!$G:$G,AllPublicationData!$A:$A,'Publication Table'!$B196,AllPublicationData!$B:$B,'Publication Table'!$C$4,AllPublicationData!$D:$D,'Publication Table'!R$7)))))))+
IF(AND($C$4="NHS Scotland",$C$5="Total Operations"),
SUMIFS(AllPublicationData!$E:$E,AllPublicationData!$A:$A,'Publication Table'!$B196,AllPublicationData!$B:$B,'Publication Table'!R$7),
IF(AND($C$4="NHS Scotland",$C$5="All Cancelled Operations"),
SUMIFS(AllPublicationData!$F:$F,AllPublicationData!$A:$A,'Publication Table'!$B196,AllPublicationData!$B:$B,'Publication Table'!R$7),
IF(AND($C$4="NHS Scotland",$C$5="Operations cancelled by patient"),
SUMIFS(AllPublicationData!$G:$G,AllPublicationData!$A:$A,'Publication Table'!$B196,AllPublicationData!$B:$B,'Publication Table'!R$7),
IF(AND($C$4="NHS Scotland",$C$5="Operations cancelled for clinical reasons"),
SUMIFS(AllPublicationData!$H:$H,AllPublicationData!$A:$A,'Publication Table'!$B196,AllPublicationData!$B:$B,'Publication Table'!R$7),
IF(AND($C$4="NHS Scotland",$C$5="Operations cancelled for non-clinical/capacity reasons"),
SUMIFS(AllPublicationData!$I:$I,AllPublicationData!$A:$A,'Publication Table'!$B196,AllPublicationData!$B:$B,'Publication Table'!R$7),
IF(AND($C$4="NHS Scotland",$C$5="Cancellations for other reasons"),
SUMIFS(AllPublicationData!$J:$J,AllPublicationData!$A:$A,'Publication Table'!$B196,AllPublicationData!$B:$B,'Publication Table'!R$7)))))))</f>
        <v>0</v>
      </c>
    </row>
    <row r="197" spans="3:18" x14ac:dyDescent="0.35">
      <c r="C197" s="81">
        <f>IF($C$5="Total Operations",
SUMIFS(AllPublicationData!$E:$E,AllPublicationData!$A:$A,'Publication Table'!$B197,AllPublicationData!$B:$B,'Publication Table'!$C$4),
IF('Publication Table'!$C$5="All Cancelled Operations",
SUMIFS(AllPublicationData!$F:$F,AllPublicationData!$A:$A,'Publication Table'!$B197,AllPublicationData!$B:$B,'Publication Table'!$C$4),
IF('Publication Table'!$C$5="Operations cancelled by patient",
SUMIFS(AllPublicationData!$G:$G,AllPublicationData!$A:$A,'Publication Table'!$B197,AllPublicationData!$B:$B,'Publication Table'!$C$4),
IF('Publication Table'!$C$5="Operations cancelled for clinical reasons",
SUMIFS(AllPublicationData!$H:$H,AllPublicationData!$A:$A,'Publication Table'!$B197,AllPublicationData!$B:$B,'Publication Table'!$C$4),
IF('Publication Table'!$C$5="Operations cancelled for non-clinical/capacity reasons",
SUMIFS(AllPublicationData!$I:$I,AllPublicationData!$A:$A,'Publication Table'!$B197,AllPublicationData!$B:$B,'Publication Table'!$C$4),
IF('Publication Table'!$C$5="Cancellations for other reasons",
SUMIFS(AllPublicationData!$J:$J,AllPublicationData!$A:$A,'Publication Table'!$B197,AllPublicationData!$B:$B,'Publication Table'!$C$4)))))))+
IF(AND($C$4="NHS Scotland",$C$5="Total Operations"),
SUMIFS(AllPublicationData!$E:$E,AllPublicationData!$A:$A,'Publication Table'!$B197),
IF(AND($C$4="NHS Scotland",$C$5="All Cancelled Operations"),
SUMIFS(AllPublicationData!$F:$F,AllPublicationData!$A:$A,'Publication Table'!$B197),
IF(AND($C$4="NHS Scotland",$C$5="Operations cancelled by patient"),
SUMIFS(AllPublicationData!$G:$G,AllPublicationData!$A:$A,'Publication Table'!$B197),
IF(AND($C$4="NHS Scotland",$C$5="Operations cancelled for clinical reasons"),
SUMIFS(AllPublicationData!$H:$H,AllPublicationData!$A:$A,'Publication Table'!$B197),
IF(AND($C$4="NHS Scotland",$C$5="Operations cancelled for non-clinical/capacity reasons"),
SUMIFS(AllPublicationData!$I:$I,AllPublicationData!$A:$A,'Publication Table'!$B197),
IF(AND($C$4="NHS Scotland",$C$5="Cancellations for other reasons"),
SUMIFS(AllPublicationData!$J:$J,AllPublicationData!$A:$A,'Publication Table'!$B197)))))))</f>
        <v>0</v>
      </c>
      <c r="D197" s="90">
        <f>IF($C$5="Total Operations",
SUMIFS(AllPublicationData!$E:$E,AllPublicationData!$A:$A,'Publication Table'!$B197,AllPublicationData!$B:$B,'Publication Table'!$C$4,AllPublicationData!$D:$D,'Publication Table'!D$7),
IF('Publication Table'!$C$5="All Cancelled Operations",
SUMIFS(AllPublicationData!$F:$F,AllPublicationData!$A:$A,'Publication Table'!$B197,AllPublicationData!$B:$B,'Publication Table'!$C$4,AllPublicationData!$D:$D,'Publication Table'!D$7),
IF('Publication Table'!$C$5="Operations cancelled by patient",
SUMIFS(AllPublicationData!$G:$G,AllPublicationData!$A:$A,'Publication Table'!$B197,AllPublicationData!$B:$B,'Publication Table'!$C$4,AllPublicationData!$D:$D,'Publication Table'!D$7),
IF('Publication Table'!$C$5="Operations cancelled for clinical reasons",
SUMIFS(AllPublicationData!$H:$H,AllPublicationData!$A:$A,'Publication Table'!$B197,AllPublicationData!$B:$B,'Publication Table'!$C$4,AllPublicationData!$D:$D,'Publication Table'!D$7),
IF('Publication Table'!$C$5="Operations cancelled for non-clinical/capacity reasons",
SUMIFS(AllPublicationData!$I:$I,AllPublicationData!$A:$A,'Publication Table'!$B197,AllPublicationData!$B:$B,'Publication Table'!$C$4,AllPublicationData!$D:$D,'Publication Table'!D$7),
IF('Publication Table'!$C$5="Cancellations for other reasons",
SUMIFS(AllPublicationData!$J:$J,AllPublicationData!$A:$A,'Publication Table'!$B197,AllPublicationData!$B:$B,'Publication Table'!$C$4,AllPublicationData!$D:$D,'Publication Table'!D$7)))))))+
IF(AND($C$4="NHS Scotland",$C$5="Total Operations"),
SUMIFS(AllPublicationData!$E:$E,AllPublicationData!$A:$A,'Publication Table'!$B197,AllPublicationData!$B:$B,'Publication Table'!D$7),
IF(AND($C$4="NHS Scotland",$C$5="All Cancelled Operations"),
SUMIFS(AllPublicationData!$F:$F,AllPublicationData!$A:$A,'Publication Table'!$B197,AllPublicationData!$B:$B,'Publication Table'!D$7),
IF(AND($C$4="NHS Scotland",$C$5="Operations cancelled by patient"),
SUMIFS(AllPublicationData!$G:$G,AllPublicationData!$A:$A,'Publication Table'!$B197,AllPublicationData!$B:$B,'Publication Table'!D$7),
IF(AND($C$4="NHS Scotland",$C$5="Operations cancelled for clinical reasons"),
SUMIFS(AllPublicationData!$H:$H,AllPublicationData!$A:$A,'Publication Table'!$B197,AllPublicationData!$B:$B,'Publication Table'!D$7),
IF(AND($C$4="NHS Scotland",$C$5="Operations cancelled for non-clinical/capacity reasons"),
SUMIFS(AllPublicationData!$I:$I,AllPublicationData!$A:$A,'Publication Table'!$B197,AllPublicationData!$B:$B,'Publication Table'!D$7),
IF(AND($C$4="NHS Scotland",$C$5="Cancellations for other reasons"),
SUMIFS(AllPublicationData!$J:$J,AllPublicationData!$A:$A,'Publication Table'!$B197,AllPublicationData!$B:$B,'Publication Table'!D$7)))))))</f>
        <v>0</v>
      </c>
      <c r="E197" s="90">
        <f>IF($C$5="Total Operations",
SUMIFS(AllPublicationData!$E:$E,AllPublicationData!$A:$A,'Publication Table'!$B197,AllPublicationData!$B:$B,'Publication Table'!$C$4,AllPublicationData!$D:$D,'Publication Table'!E$7),
IF('Publication Table'!$C$5="All Cancelled Operations",
SUMIFS(AllPublicationData!$F:$F,AllPublicationData!$A:$A,'Publication Table'!$B197,AllPublicationData!$B:$B,'Publication Table'!$C$4,AllPublicationData!$D:$D,'Publication Table'!E$7),
IF('Publication Table'!$C$5="Operations cancelled by patient",
SUMIFS(AllPublicationData!$G:$G,AllPublicationData!$A:$A,'Publication Table'!$B197,AllPublicationData!$B:$B,'Publication Table'!$C$4,AllPublicationData!$D:$D,'Publication Table'!E$7),
IF('Publication Table'!$C$5="Operations cancelled for clinical reasons",
SUMIFS(AllPublicationData!$H:$H,AllPublicationData!$A:$A,'Publication Table'!$B197,AllPublicationData!$B:$B,'Publication Table'!$C$4,AllPublicationData!$D:$D,'Publication Table'!E$7),
IF('Publication Table'!$C$5="Operations cancelled for non-clinical/capacity reasons",
SUMIFS(AllPublicationData!$I:$I,AllPublicationData!$A:$A,'Publication Table'!$B197,AllPublicationData!$B:$B,'Publication Table'!$C$4,AllPublicationData!$D:$D,'Publication Table'!E$7),
IF('Publication Table'!$C$5="Cancellations for other reasons",
SUMIFS(AllPublicationData!$J:$J,AllPublicationData!$A:$A,'Publication Table'!$B197,AllPublicationData!$B:$B,'Publication Table'!$C$4,AllPublicationData!$D:$D,'Publication Table'!E$7)))))))+
IF(AND($C$4="NHS Scotland",$C$5="Total Operations"),
SUMIFS(AllPublicationData!$E:$E,AllPublicationData!$A:$A,'Publication Table'!$B197,AllPublicationData!$B:$B,'Publication Table'!E$7),
IF(AND($C$4="NHS Scotland",$C$5="All Cancelled Operations"),
SUMIFS(AllPublicationData!$F:$F,AllPublicationData!$A:$A,'Publication Table'!$B197,AllPublicationData!$B:$B,'Publication Table'!E$7),
IF(AND($C$4="NHS Scotland",$C$5="Operations cancelled by patient"),
SUMIFS(AllPublicationData!$G:$G,AllPublicationData!$A:$A,'Publication Table'!$B197,AllPublicationData!$B:$B,'Publication Table'!E$7),
IF(AND($C$4="NHS Scotland",$C$5="Operations cancelled for clinical reasons"),
SUMIFS(AllPublicationData!$H:$H,AllPublicationData!$A:$A,'Publication Table'!$B197,AllPublicationData!$B:$B,'Publication Table'!E$7),
IF(AND($C$4="NHS Scotland",$C$5="Operations cancelled for non-clinical/capacity reasons"),
SUMIFS(AllPublicationData!$I:$I,AllPublicationData!$A:$A,'Publication Table'!$B197,AllPublicationData!$B:$B,'Publication Table'!E$7),
IF(AND($C$4="NHS Scotland",$C$5="Cancellations for other reasons"),
SUMIFS(AllPublicationData!$J:$J,AllPublicationData!$A:$A,'Publication Table'!$B197,AllPublicationData!$B:$B,'Publication Table'!E$7)))))))</f>
        <v>0</v>
      </c>
      <c r="F197" s="90">
        <f>IF($C$5="Total Operations",
SUMIFS(AllPublicationData!$E:$E,AllPublicationData!$A:$A,'Publication Table'!$B197,AllPublicationData!$B:$B,'Publication Table'!$C$4,AllPublicationData!$D:$D,'Publication Table'!F$7),
IF('Publication Table'!$C$5="All Cancelled Operations",
SUMIFS(AllPublicationData!$F:$F,AllPublicationData!$A:$A,'Publication Table'!$B197,AllPublicationData!$B:$B,'Publication Table'!$C$4,AllPublicationData!$D:$D,'Publication Table'!F$7),
IF('Publication Table'!$C$5="Operations cancelled by patient",
SUMIFS(AllPublicationData!$G:$G,AllPublicationData!$A:$A,'Publication Table'!$B197,AllPublicationData!$B:$B,'Publication Table'!$C$4,AllPublicationData!$D:$D,'Publication Table'!F$7),
IF('Publication Table'!$C$5="Operations cancelled for clinical reasons",
SUMIFS(AllPublicationData!$H:$H,AllPublicationData!$A:$A,'Publication Table'!$B197,AllPublicationData!$B:$B,'Publication Table'!$C$4,AllPublicationData!$D:$D,'Publication Table'!F$7),
IF('Publication Table'!$C$5="Operations cancelled for non-clinical/capacity reasons",
SUMIFS(AllPublicationData!$I:$I,AllPublicationData!$A:$A,'Publication Table'!$B197,AllPublicationData!$B:$B,'Publication Table'!$C$4,AllPublicationData!$D:$D,'Publication Table'!F$7),
IF('Publication Table'!$C$5="Cancellations for other reasons",
SUMIFS(AllPublicationData!$J:$J,AllPublicationData!$A:$A,'Publication Table'!$B197,AllPublicationData!$B:$B,'Publication Table'!$C$4,AllPublicationData!$D:$D,'Publication Table'!F$7)))))))+
IF(AND($C$4="NHS Scotland",$C$5="Total Operations"),
SUMIFS(AllPublicationData!$E:$E,AllPublicationData!$A:$A,'Publication Table'!$B197,AllPublicationData!$B:$B,'Publication Table'!F$7),
IF(AND($C$4="NHS Scotland",$C$5="All Cancelled Operations"),
SUMIFS(AllPublicationData!$F:$F,AllPublicationData!$A:$A,'Publication Table'!$B197,AllPublicationData!$B:$B,'Publication Table'!F$7),
IF(AND($C$4="NHS Scotland",$C$5="Operations cancelled by patient"),
SUMIFS(AllPublicationData!$G:$G,AllPublicationData!$A:$A,'Publication Table'!$B197,AllPublicationData!$B:$B,'Publication Table'!F$7),
IF(AND($C$4="NHS Scotland",$C$5="Operations cancelled for clinical reasons"),
SUMIFS(AllPublicationData!$H:$H,AllPublicationData!$A:$A,'Publication Table'!$B197,AllPublicationData!$B:$B,'Publication Table'!F$7),
IF(AND($C$4="NHS Scotland",$C$5="Operations cancelled for non-clinical/capacity reasons"),
SUMIFS(AllPublicationData!$I:$I,AllPublicationData!$A:$A,'Publication Table'!$B197,AllPublicationData!$B:$B,'Publication Table'!F$7),
IF(AND($C$4="NHS Scotland",$C$5="Cancellations for other reasons"),
SUMIFS(AllPublicationData!$J:$J,AllPublicationData!$A:$A,'Publication Table'!$B197,AllPublicationData!$B:$B,'Publication Table'!F$7)))))))</f>
        <v>0</v>
      </c>
      <c r="G197" s="90">
        <f>IF($C$5="Total Operations",
SUMIFS(AllPublicationData!$E:$E,AllPublicationData!$A:$A,'Publication Table'!$B197,AllPublicationData!$B:$B,'Publication Table'!$C$4,AllPublicationData!$D:$D,'Publication Table'!G$7),
IF('Publication Table'!$C$5="All Cancelled Operations",
SUMIFS(AllPublicationData!$F:$F,AllPublicationData!$A:$A,'Publication Table'!$B197,AllPublicationData!$B:$B,'Publication Table'!$C$4,AllPublicationData!$D:$D,'Publication Table'!G$7),
IF('Publication Table'!$C$5="Operations cancelled by patient",
SUMIFS(AllPublicationData!$G:$G,AllPublicationData!$A:$A,'Publication Table'!$B197,AllPublicationData!$B:$B,'Publication Table'!$C$4,AllPublicationData!$D:$D,'Publication Table'!G$7),
IF('Publication Table'!$C$5="Operations cancelled for clinical reasons",
SUMIFS(AllPublicationData!$H:$H,AllPublicationData!$A:$A,'Publication Table'!$B197,AllPublicationData!$B:$B,'Publication Table'!$C$4,AllPublicationData!$D:$D,'Publication Table'!G$7),
IF('Publication Table'!$C$5="Operations cancelled for non-clinical/capacity reasons",
SUMIFS(AllPublicationData!$I:$I,AllPublicationData!$A:$A,'Publication Table'!$B197,AllPublicationData!$B:$B,'Publication Table'!$C$4,AllPublicationData!$D:$D,'Publication Table'!G$7),
IF('Publication Table'!$C$5="Cancellations for other reasons",
SUMIFS(AllPublicationData!$J:$J,AllPublicationData!$A:$A,'Publication Table'!$B197,AllPublicationData!$B:$B,'Publication Table'!$C$4,AllPublicationData!$D:$D,'Publication Table'!G$7)))))))+
IF(AND($C$4="NHS Scotland",$C$5="Total Operations"),
SUMIFS(AllPublicationData!$E:$E,AllPublicationData!$A:$A,'Publication Table'!$B197,AllPublicationData!$B:$B,'Publication Table'!G$7),
IF(AND($C$4="NHS Scotland",$C$5="All Cancelled Operations"),
SUMIFS(AllPublicationData!$F:$F,AllPublicationData!$A:$A,'Publication Table'!$B197,AllPublicationData!$B:$B,'Publication Table'!G$7),
IF(AND($C$4="NHS Scotland",$C$5="Operations cancelled by patient"),
SUMIFS(AllPublicationData!$G:$G,AllPublicationData!$A:$A,'Publication Table'!$B197,AllPublicationData!$B:$B,'Publication Table'!G$7),
IF(AND($C$4="NHS Scotland",$C$5="Operations cancelled for clinical reasons"),
SUMIFS(AllPublicationData!$H:$H,AllPublicationData!$A:$A,'Publication Table'!$B197,AllPublicationData!$B:$B,'Publication Table'!G$7),
IF(AND($C$4="NHS Scotland",$C$5="Operations cancelled for non-clinical/capacity reasons"),
SUMIFS(AllPublicationData!$I:$I,AllPublicationData!$A:$A,'Publication Table'!$B197,AllPublicationData!$B:$B,'Publication Table'!G$7),
IF(AND($C$4="NHS Scotland",$C$5="Cancellations for other reasons"),
SUMIFS(AllPublicationData!$J:$J,AllPublicationData!$A:$A,'Publication Table'!$B197,AllPublicationData!$B:$B,'Publication Table'!G$7)))))))</f>
        <v>0</v>
      </c>
      <c r="H197" s="90">
        <f>IF($C$5="Total Operations",
SUMIFS(AllPublicationData!$E:$E,AllPublicationData!$A:$A,'Publication Table'!$B197,AllPublicationData!$B:$B,'Publication Table'!$C$4,AllPublicationData!$D:$D,'Publication Table'!H$7),
IF('Publication Table'!$C$5="All Cancelled Operations",
SUMIFS(AllPublicationData!$F:$F,AllPublicationData!$A:$A,'Publication Table'!$B197,AllPublicationData!$B:$B,'Publication Table'!$C$4,AllPublicationData!$D:$D,'Publication Table'!H$7),
IF('Publication Table'!$C$5="Operations cancelled by patient",
SUMIFS(AllPublicationData!$G:$G,AllPublicationData!$A:$A,'Publication Table'!$B197,AllPublicationData!$B:$B,'Publication Table'!$C$4,AllPublicationData!$D:$D,'Publication Table'!H$7),
IF('Publication Table'!$C$5="Operations cancelled for clinical reasons",
SUMIFS(AllPublicationData!$H:$H,AllPublicationData!$A:$A,'Publication Table'!$B197,AllPublicationData!$B:$B,'Publication Table'!$C$4,AllPublicationData!$D:$D,'Publication Table'!H$7),
IF('Publication Table'!$C$5="Operations cancelled for non-clinical/capacity reasons",
SUMIFS(AllPublicationData!$I:$I,AllPublicationData!$A:$A,'Publication Table'!$B197,AllPublicationData!$B:$B,'Publication Table'!$C$4,AllPublicationData!$D:$D,'Publication Table'!H$7),
IF('Publication Table'!$C$5="Cancellations for other reasons",
SUMIFS(AllPublicationData!$J:$J,AllPublicationData!$A:$A,'Publication Table'!$B197,AllPublicationData!$B:$B,'Publication Table'!$C$4,AllPublicationData!$D:$D,'Publication Table'!H$7)))))))+
IF(AND($C$4="NHS Scotland",$C$5="Total Operations"),
SUMIFS(AllPublicationData!$E:$E,AllPublicationData!$A:$A,'Publication Table'!$B197,AllPublicationData!$B:$B,'Publication Table'!H$7),
IF(AND($C$4="NHS Scotland",$C$5="All Cancelled Operations"),
SUMIFS(AllPublicationData!$F:$F,AllPublicationData!$A:$A,'Publication Table'!$B197,AllPublicationData!$B:$B,'Publication Table'!H$7),
IF(AND($C$4="NHS Scotland",$C$5="Operations cancelled by patient"),
SUMIFS(AllPublicationData!$G:$G,AllPublicationData!$A:$A,'Publication Table'!$B197,AllPublicationData!$B:$B,'Publication Table'!H$7),
IF(AND($C$4="NHS Scotland",$C$5="Operations cancelled for clinical reasons"),
SUMIFS(AllPublicationData!$H:$H,AllPublicationData!$A:$A,'Publication Table'!$B197,AllPublicationData!$B:$B,'Publication Table'!H$7),
IF(AND($C$4="NHS Scotland",$C$5="Operations cancelled for non-clinical/capacity reasons"),
SUMIFS(AllPublicationData!$I:$I,AllPublicationData!$A:$A,'Publication Table'!$B197,AllPublicationData!$B:$B,'Publication Table'!H$7),
IF(AND($C$4="NHS Scotland",$C$5="Cancellations for other reasons"),
SUMIFS(AllPublicationData!$J:$J,AllPublicationData!$A:$A,'Publication Table'!$B197,AllPublicationData!$B:$B,'Publication Table'!H$7)))))))</f>
        <v>0</v>
      </c>
      <c r="I197" s="90">
        <f>IF($C$5="Total Operations",
SUMIFS(AllPublicationData!$E:$E,AllPublicationData!$A:$A,'Publication Table'!$B197,AllPublicationData!$B:$B,'Publication Table'!$C$4,AllPublicationData!$D:$D,'Publication Table'!I$7),
IF('Publication Table'!$C$5="All Cancelled Operations",
SUMIFS(AllPublicationData!$F:$F,AllPublicationData!$A:$A,'Publication Table'!$B197,AllPublicationData!$B:$B,'Publication Table'!$C$4,AllPublicationData!$D:$D,'Publication Table'!I$7),
IF('Publication Table'!$C$5="Operations cancelled by patient",
SUMIFS(AllPublicationData!$G:$G,AllPublicationData!$A:$A,'Publication Table'!$B197,AllPublicationData!$B:$B,'Publication Table'!$C$4,AllPublicationData!$D:$D,'Publication Table'!I$7),
IF('Publication Table'!$C$5="Operations cancelled for clinical reasons",
SUMIFS(AllPublicationData!$H:$H,AllPublicationData!$A:$A,'Publication Table'!$B197,AllPublicationData!$B:$B,'Publication Table'!$C$4,AllPublicationData!$D:$D,'Publication Table'!I$7),
IF('Publication Table'!$C$5="Operations cancelled for non-clinical/capacity reasons",
SUMIFS(AllPublicationData!$I:$I,AllPublicationData!$A:$A,'Publication Table'!$B197,AllPublicationData!$B:$B,'Publication Table'!$C$4,AllPublicationData!$D:$D,'Publication Table'!I$7),
IF('Publication Table'!$C$5="Cancellations for other reasons",
SUMIFS(AllPublicationData!$J:$J,AllPublicationData!$A:$A,'Publication Table'!$B197,AllPublicationData!$B:$B,'Publication Table'!$C$4,AllPublicationData!$D:$D,'Publication Table'!I$7)))))))+
IF(AND($C$4="NHS Scotland",$C$5="Total Operations"),
SUMIFS(AllPublicationData!$E:$E,AllPublicationData!$A:$A,'Publication Table'!$B197,AllPublicationData!$B:$B,'Publication Table'!I$7),
IF(AND($C$4="NHS Scotland",$C$5="All Cancelled Operations"),
SUMIFS(AllPublicationData!$F:$F,AllPublicationData!$A:$A,'Publication Table'!$B197,AllPublicationData!$B:$B,'Publication Table'!I$7),
IF(AND($C$4="NHS Scotland",$C$5="Operations cancelled by patient"),
SUMIFS(AllPublicationData!$G:$G,AllPublicationData!$A:$A,'Publication Table'!$B197,AllPublicationData!$B:$B,'Publication Table'!I$7),
IF(AND($C$4="NHS Scotland",$C$5="Operations cancelled for clinical reasons"),
SUMIFS(AllPublicationData!$H:$H,AllPublicationData!$A:$A,'Publication Table'!$B197,AllPublicationData!$B:$B,'Publication Table'!I$7),
IF(AND($C$4="NHS Scotland",$C$5="Operations cancelled for non-clinical/capacity reasons"),
SUMIFS(AllPublicationData!$I:$I,AllPublicationData!$A:$A,'Publication Table'!$B197,AllPublicationData!$B:$B,'Publication Table'!I$7),
IF(AND($C$4="NHS Scotland",$C$5="Cancellations for other reasons"),
SUMIFS(AllPublicationData!$J:$J,AllPublicationData!$A:$A,'Publication Table'!$B197,AllPublicationData!$B:$B,'Publication Table'!I$7)))))))</f>
        <v>0</v>
      </c>
      <c r="J197" s="90">
        <f>IF($C$5="Total Operations",
SUMIFS(AllPublicationData!$E:$E,AllPublicationData!$A:$A,'Publication Table'!$B197,AllPublicationData!$B:$B,'Publication Table'!$C$4,AllPublicationData!$D:$D,'Publication Table'!J$7),
IF('Publication Table'!$C$5="All Cancelled Operations",
SUMIFS(AllPublicationData!$F:$F,AllPublicationData!$A:$A,'Publication Table'!$B197,AllPublicationData!$B:$B,'Publication Table'!$C$4,AllPublicationData!$D:$D,'Publication Table'!J$7),
IF('Publication Table'!$C$5="Operations cancelled by patient",
SUMIFS(AllPublicationData!$G:$G,AllPublicationData!$A:$A,'Publication Table'!$B197,AllPublicationData!$B:$B,'Publication Table'!$C$4,AllPublicationData!$D:$D,'Publication Table'!J$7),
IF('Publication Table'!$C$5="Operations cancelled for clinical reasons",
SUMIFS(AllPublicationData!$H:$H,AllPublicationData!$A:$A,'Publication Table'!$B197,AllPublicationData!$B:$B,'Publication Table'!$C$4,AllPublicationData!$D:$D,'Publication Table'!J$7),
IF('Publication Table'!$C$5="Operations cancelled for non-clinical/capacity reasons",
SUMIFS(AllPublicationData!$I:$I,AllPublicationData!$A:$A,'Publication Table'!$B197,AllPublicationData!$B:$B,'Publication Table'!$C$4,AllPublicationData!$D:$D,'Publication Table'!J$7),
IF('Publication Table'!$C$5="Cancellations for other reasons",
SUMIFS(AllPublicationData!$J:$J,AllPublicationData!$A:$A,'Publication Table'!$B197,AllPublicationData!$B:$B,'Publication Table'!$C$4,AllPublicationData!$D:$D,'Publication Table'!J$7)))))))+
IF(AND($C$4="NHS Scotland",$C$5="Total Operations"),
SUMIFS(AllPublicationData!$E:$E,AllPublicationData!$A:$A,'Publication Table'!$B197,AllPublicationData!$B:$B,'Publication Table'!J$7),
IF(AND($C$4="NHS Scotland",$C$5="All Cancelled Operations"),
SUMIFS(AllPublicationData!$F:$F,AllPublicationData!$A:$A,'Publication Table'!$B197,AllPublicationData!$B:$B,'Publication Table'!J$7),
IF(AND($C$4="NHS Scotland",$C$5="Operations cancelled by patient"),
SUMIFS(AllPublicationData!$G:$G,AllPublicationData!$A:$A,'Publication Table'!$B197,AllPublicationData!$B:$B,'Publication Table'!J$7),
IF(AND($C$4="NHS Scotland",$C$5="Operations cancelled for clinical reasons"),
SUMIFS(AllPublicationData!$H:$H,AllPublicationData!$A:$A,'Publication Table'!$B197,AllPublicationData!$B:$B,'Publication Table'!J$7),
IF(AND($C$4="NHS Scotland",$C$5="Operations cancelled for non-clinical/capacity reasons"),
SUMIFS(AllPublicationData!$I:$I,AllPublicationData!$A:$A,'Publication Table'!$B197,AllPublicationData!$B:$B,'Publication Table'!J$7),
IF(AND($C$4="NHS Scotland",$C$5="Cancellations for other reasons"),
SUMIFS(AllPublicationData!$J:$J,AllPublicationData!$A:$A,'Publication Table'!$B197,AllPublicationData!$B:$B,'Publication Table'!J$7)))))))</f>
        <v>0</v>
      </c>
      <c r="K197" s="90">
        <f>IF($C$5="Total Operations",
SUMIFS(AllPublicationData!$E:$E,AllPublicationData!$A:$A,'Publication Table'!$B197,AllPublicationData!$B:$B,'Publication Table'!$C$4,AllPublicationData!$D:$D,'Publication Table'!K$7),
IF('Publication Table'!$C$5="All Cancelled Operations",
SUMIFS(AllPublicationData!$F:$F,AllPublicationData!$A:$A,'Publication Table'!$B197,AllPublicationData!$B:$B,'Publication Table'!$C$4,AllPublicationData!$D:$D,'Publication Table'!K$7),
IF('Publication Table'!$C$5="Operations cancelled by patient",
SUMIFS(AllPublicationData!$G:$G,AllPublicationData!$A:$A,'Publication Table'!$B197,AllPublicationData!$B:$B,'Publication Table'!$C$4,AllPublicationData!$D:$D,'Publication Table'!K$7),
IF('Publication Table'!$C$5="Operations cancelled for clinical reasons",
SUMIFS(AllPublicationData!$H:$H,AllPublicationData!$A:$A,'Publication Table'!$B197,AllPublicationData!$B:$B,'Publication Table'!$C$4,AllPublicationData!$D:$D,'Publication Table'!K$7),
IF('Publication Table'!$C$5="Operations cancelled for non-clinical/capacity reasons",
SUMIFS(AllPublicationData!$I:$I,AllPublicationData!$A:$A,'Publication Table'!$B197,AllPublicationData!$B:$B,'Publication Table'!$C$4,AllPublicationData!$D:$D,'Publication Table'!K$7),
IF('Publication Table'!$C$5="Cancellations for other reasons",
SUMIFS(AllPublicationData!$J:$J,AllPublicationData!$A:$A,'Publication Table'!$B197,AllPublicationData!$B:$B,'Publication Table'!$C$4,AllPublicationData!$D:$D,'Publication Table'!K$7)))))))+
IF(AND($C$4="NHS Scotland",$C$5="Total Operations"),
SUMIFS(AllPublicationData!$E:$E,AllPublicationData!$A:$A,'Publication Table'!$B197,AllPublicationData!$B:$B,'Publication Table'!K$7),
IF(AND($C$4="NHS Scotland",$C$5="All Cancelled Operations"),
SUMIFS(AllPublicationData!$F:$F,AllPublicationData!$A:$A,'Publication Table'!$B197,AllPublicationData!$B:$B,'Publication Table'!K$7),
IF(AND($C$4="NHS Scotland",$C$5="Operations cancelled by patient"),
SUMIFS(AllPublicationData!$G:$G,AllPublicationData!$A:$A,'Publication Table'!$B197,AllPublicationData!$B:$B,'Publication Table'!K$7),
IF(AND($C$4="NHS Scotland",$C$5="Operations cancelled for clinical reasons"),
SUMIFS(AllPublicationData!$H:$H,AllPublicationData!$A:$A,'Publication Table'!$B197,AllPublicationData!$B:$B,'Publication Table'!K$7),
IF(AND($C$4="NHS Scotland",$C$5="Operations cancelled for non-clinical/capacity reasons"),
SUMIFS(AllPublicationData!$I:$I,AllPublicationData!$A:$A,'Publication Table'!$B197,AllPublicationData!$B:$B,'Publication Table'!K$7),
IF(AND($C$4="NHS Scotland",$C$5="Cancellations for other reasons"),
SUMIFS(AllPublicationData!$J:$J,AllPublicationData!$A:$A,'Publication Table'!$B197,AllPublicationData!$B:$B,'Publication Table'!K$7)))))))</f>
        <v>0</v>
      </c>
      <c r="L197" s="90">
        <f>IF($C$5="Total Operations",
SUMIFS(AllPublicationData!$E:$E,AllPublicationData!$A:$A,'Publication Table'!$B197,AllPublicationData!$B:$B,'Publication Table'!$C$4,AllPublicationData!$D:$D,'Publication Table'!L$7),
IF('Publication Table'!$C$5="All Cancelled Operations",
SUMIFS(AllPublicationData!$F:$F,AllPublicationData!$A:$A,'Publication Table'!$B197,AllPublicationData!$B:$B,'Publication Table'!$C$4,AllPublicationData!$D:$D,'Publication Table'!L$7),
IF('Publication Table'!$C$5="Operations cancelled by patient",
SUMIFS(AllPublicationData!$G:$G,AllPublicationData!$A:$A,'Publication Table'!$B197,AllPublicationData!$B:$B,'Publication Table'!$C$4,AllPublicationData!$D:$D,'Publication Table'!L$7),
IF('Publication Table'!$C$5="Operations cancelled for clinical reasons",
SUMIFS(AllPublicationData!$H:$H,AllPublicationData!$A:$A,'Publication Table'!$B197,AllPublicationData!$B:$B,'Publication Table'!$C$4,AllPublicationData!$D:$D,'Publication Table'!L$7),
IF('Publication Table'!$C$5="Operations cancelled for non-clinical/capacity reasons",
SUMIFS(AllPublicationData!$I:$I,AllPublicationData!$A:$A,'Publication Table'!$B197,AllPublicationData!$B:$B,'Publication Table'!$C$4,AllPublicationData!$D:$D,'Publication Table'!L$7),
IF('Publication Table'!$C$5="Cancellations for other reasons",
SUMIFS(AllPublicationData!$J:$J,AllPublicationData!$A:$A,'Publication Table'!$B197,AllPublicationData!$B:$B,'Publication Table'!$C$4,AllPublicationData!$D:$D,'Publication Table'!L$7)))))))+
IF(AND($C$4="NHS Scotland",$C$5="Total Operations"),
SUMIFS(AllPublicationData!$E:$E,AllPublicationData!$A:$A,'Publication Table'!$B197,AllPublicationData!$B:$B,'Publication Table'!L$7),
IF(AND($C$4="NHS Scotland",$C$5="All Cancelled Operations"),
SUMIFS(AllPublicationData!$F:$F,AllPublicationData!$A:$A,'Publication Table'!$B197,AllPublicationData!$B:$B,'Publication Table'!L$7),
IF(AND($C$4="NHS Scotland",$C$5="Operations cancelled by patient"),
SUMIFS(AllPublicationData!$G:$G,AllPublicationData!$A:$A,'Publication Table'!$B197,AllPublicationData!$B:$B,'Publication Table'!L$7),
IF(AND($C$4="NHS Scotland",$C$5="Operations cancelled for clinical reasons"),
SUMIFS(AllPublicationData!$H:$H,AllPublicationData!$A:$A,'Publication Table'!$B197,AllPublicationData!$B:$B,'Publication Table'!L$7),
IF(AND($C$4="NHS Scotland",$C$5="Operations cancelled for non-clinical/capacity reasons"),
SUMIFS(AllPublicationData!$I:$I,AllPublicationData!$A:$A,'Publication Table'!$B197,AllPublicationData!$B:$B,'Publication Table'!L$7),
IF(AND($C$4="NHS Scotland",$C$5="Cancellations for other reasons"),
SUMIFS(AllPublicationData!$J:$J,AllPublicationData!$A:$A,'Publication Table'!$B197,AllPublicationData!$B:$B,'Publication Table'!L$7)))))))</f>
        <v>0</v>
      </c>
      <c r="M197" s="90">
        <f>IF($C$5="Total Operations",
SUMIFS(AllPublicationData!$E:$E,AllPublicationData!$A:$A,'Publication Table'!$B197,AllPublicationData!$B:$B,'Publication Table'!$C$4,AllPublicationData!$D:$D,'Publication Table'!M$7),
IF('Publication Table'!$C$5="All Cancelled Operations",
SUMIFS(AllPublicationData!$F:$F,AllPublicationData!$A:$A,'Publication Table'!$B197,AllPublicationData!$B:$B,'Publication Table'!$C$4,AllPublicationData!$D:$D,'Publication Table'!M$7),
IF('Publication Table'!$C$5="Operations cancelled by patient",
SUMIFS(AllPublicationData!$G:$G,AllPublicationData!$A:$A,'Publication Table'!$B197,AllPublicationData!$B:$B,'Publication Table'!$C$4,AllPublicationData!$D:$D,'Publication Table'!M$7),
IF('Publication Table'!$C$5="Operations cancelled for clinical reasons",
SUMIFS(AllPublicationData!$G:$G,AllPublicationData!$A:$A,'Publication Table'!$B197,AllPublicationData!$B:$B,'Publication Table'!$C$4,AllPublicationData!$D:$D,'Publication Table'!M$7),
IF('Publication Table'!$C$5="Operations cancelled for non-clinical/capacity reasons",
SUMIFS(AllPublicationData!$G:$G,AllPublicationData!$A:$A,'Publication Table'!$B197,AllPublicationData!$B:$B,'Publication Table'!$C$4,AllPublicationData!$D:$D,'Publication Table'!M$7),
IF('Publication Table'!$C$5="Cancellations for other reasons",
SUMIFS(AllPublicationData!$G:$G,AllPublicationData!$A:$A,'Publication Table'!$B197,AllPublicationData!$B:$B,'Publication Table'!$C$4,AllPublicationData!$D:$D,'Publication Table'!M$7)))))))+
IF(AND($C$4="NHS Scotland",$C$5="Total Operations"),
SUMIFS(AllPublicationData!$E:$E,AllPublicationData!$A:$A,'Publication Table'!$B197,AllPublicationData!$B:$B,'Publication Table'!M$7),
IF(AND($C$4="NHS Scotland",$C$5="All Cancelled Operations"),
SUMIFS(AllPublicationData!$F:$F,AllPublicationData!$A:$A,'Publication Table'!$B197,AllPublicationData!$B:$B,'Publication Table'!M$7),
IF(AND($C$4="NHS Scotland",$C$5="Operations cancelled by patient"),
SUMIFS(AllPublicationData!$G:$G,AllPublicationData!$A:$A,'Publication Table'!$B197,AllPublicationData!$B:$B,'Publication Table'!M$7),
IF(AND($C$4="NHS Scotland",$C$5="Operations cancelled for clinical reasons"),
SUMIFS(AllPublicationData!$H:$H,AllPublicationData!$A:$A,'Publication Table'!$B197,AllPublicationData!$B:$B,'Publication Table'!M$7),
IF(AND($C$4="NHS Scotland",$C$5="Operations cancelled for non-clinical/capacity reasons"),
SUMIFS(AllPublicationData!$I:$I,AllPublicationData!$A:$A,'Publication Table'!$B197,AllPublicationData!$B:$B,'Publication Table'!M$7),
IF(AND($C$4="NHS Scotland",$C$5="Cancellations for other reasons"),
SUMIFS(AllPublicationData!$J:$J,AllPublicationData!$A:$A,'Publication Table'!$B197,AllPublicationData!$B:$B,'Publication Table'!M$7)))))))</f>
        <v>0</v>
      </c>
      <c r="N197" s="90">
        <f>IF($C$5="Total Operations",
SUMIFS(AllPublicationData!$E:$E,AllPublicationData!$A:$A,'Publication Table'!$B197,AllPublicationData!$B:$B,'Publication Table'!$C$4,AllPublicationData!$D:$D,'Publication Table'!N$7),
IF('Publication Table'!$C$5="All Cancelled Operations",
SUMIFS(AllPublicationData!$F:$F,AllPublicationData!$A:$A,'Publication Table'!$B197,AllPublicationData!$B:$B,'Publication Table'!$C$4,AllPublicationData!$D:$D,'Publication Table'!N$7),
IF('Publication Table'!$C$5="Operations cancelled by patient",
SUMIFS(AllPublicationData!$G:$G,AllPublicationData!$A:$A,'Publication Table'!$B197,AllPublicationData!$B:$B,'Publication Table'!$C$4,AllPublicationData!$D:$D,'Publication Table'!N$7),
IF('Publication Table'!$C$5="Operations cancelled for clinical reasons",
SUMIFS(AllPublicationData!$G:$G,AllPublicationData!$A:$A,'Publication Table'!$B197,AllPublicationData!$B:$B,'Publication Table'!$C$4,AllPublicationData!$D:$D,'Publication Table'!N$7),
IF('Publication Table'!$C$5="Operations cancelled for non-clinical/capacity reasons",
SUMIFS(AllPublicationData!$G:$G,AllPublicationData!$A:$A,'Publication Table'!$B197,AllPublicationData!$B:$B,'Publication Table'!$C$4,AllPublicationData!$D:$D,'Publication Table'!N$7),
IF('Publication Table'!$C$5="Cancellations for other reasons",
SUMIFS(AllPublicationData!$G:$G,AllPublicationData!$A:$A,'Publication Table'!$B197,AllPublicationData!$B:$B,'Publication Table'!$C$4,AllPublicationData!$D:$D,'Publication Table'!N$7)))))))+
IF(AND($C$4="NHS Scotland",$C$5="Total Operations"),
SUMIFS(AllPublicationData!$E:$E,AllPublicationData!$A:$A,'Publication Table'!$B197,AllPublicationData!$B:$B,'Publication Table'!N$7),
IF(AND($C$4="NHS Scotland",$C$5="All Cancelled Operations"),
SUMIFS(AllPublicationData!$F:$F,AllPublicationData!$A:$A,'Publication Table'!$B197,AllPublicationData!$B:$B,'Publication Table'!N$7),
IF(AND($C$4="NHS Scotland",$C$5="Operations cancelled by patient"),
SUMIFS(AllPublicationData!$G:$G,AllPublicationData!$A:$A,'Publication Table'!$B197,AllPublicationData!$B:$B,'Publication Table'!N$7),
IF(AND($C$4="NHS Scotland",$C$5="Operations cancelled for clinical reasons"),
SUMIFS(AllPublicationData!$H:$H,AllPublicationData!$A:$A,'Publication Table'!$B197,AllPublicationData!$B:$B,'Publication Table'!N$7),
IF(AND($C$4="NHS Scotland",$C$5="Operations cancelled for non-clinical/capacity reasons"),
SUMIFS(AllPublicationData!$I:$I,AllPublicationData!$A:$A,'Publication Table'!$B197,AllPublicationData!$B:$B,'Publication Table'!N$7),
IF(AND($C$4="NHS Scotland",$C$5="Cancellations for other reasons"),
SUMIFS(AllPublicationData!$J:$J,AllPublicationData!$A:$A,'Publication Table'!$B197,AllPublicationData!$B:$B,'Publication Table'!N$7)))))))</f>
        <v>0</v>
      </c>
      <c r="O197" s="90">
        <f>IF($C$5="Total Operations",
SUMIFS(AllPublicationData!$E:$E,AllPublicationData!$A:$A,'Publication Table'!$B197,AllPublicationData!$B:$B,'Publication Table'!$C$4,AllPublicationData!$D:$D,'Publication Table'!O$7),
IF('Publication Table'!$C$5="All Cancelled Operations",
SUMIFS(AllPublicationData!$F:$F,AllPublicationData!$A:$A,'Publication Table'!$B197,AllPublicationData!$B:$B,'Publication Table'!$C$4,AllPublicationData!$D:$D,'Publication Table'!O$7),
IF('Publication Table'!$C$5="Operations cancelled by patient",
SUMIFS(AllPublicationData!$G:$G,AllPublicationData!$A:$A,'Publication Table'!$B197,AllPublicationData!$B:$B,'Publication Table'!$C$4,AllPublicationData!$D:$D,'Publication Table'!O$7),
IF('Publication Table'!$C$5="Operations cancelled for clinical reasons",
SUMIFS(AllPublicationData!$G:$G,AllPublicationData!$A:$A,'Publication Table'!$B197,AllPublicationData!$B:$B,'Publication Table'!$C$4,AllPublicationData!$D:$D,'Publication Table'!O$7),
IF('Publication Table'!$C$5="Operations cancelled for non-clinical/capacity reasons",
SUMIFS(AllPublicationData!$G:$G,AllPublicationData!$A:$A,'Publication Table'!$B197,AllPublicationData!$B:$B,'Publication Table'!$C$4,AllPublicationData!$D:$D,'Publication Table'!O$7),
IF('Publication Table'!$C$5="Cancellations for other reasons",
SUMIFS(AllPublicationData!$G:$G,AllPublicationData!$A:$A,'Publication Table'!$B197,AllPublicationData!$B:$B,'Publication Table'!$C$4,AllPublicationData!$D:$D,'Publication Table'!O$7)))))))+
IF(AND($C$4="NHS Scotland",$C$5="Total Operations"),
SUMIFS(AllPublicationData!$E:$E,AllPublicationData!$A:$A,'Publication Table'!$B197,AllPublicationData!$B:$B,'Publication Table'!O$7),
IF(AND($C$4="NHS Scotland",$C$5="All Cancelled Operations"),
SUMIFS(AllPublicationData!$F:$F,AllPublicationData!$A:$A,'Publication Table'!$B197,AllPublicationData!$B:$B,'Publication Table'!O$7),
IF(AND($C$4="NHS Scotland",$C$5="Operations cancelled by patient"),
SUMIFS(AllPublicationData!$G:$G,AllPublicationData!$A:$A,'Publication Table'!$B197,AllPublicationData!$B:$B,'Publication Table'!O$7),
IF(AND($C$4="NHS Scotland",$C$5="Operations cancelled for clinical reasons"),
SUMIFS(AllPublicationData!$H:$H,AllPublicationData!$A:$A,'Publication Table'!$B197,AllPublicationData!$B:$B,'Publication Table'!O$7),
IF(AND($C$4="NHS Scotland",$C$5="Operations cancelled for non-clinical/capacity reasons"),
SUMIFS(AllPublicationData!$I:$I,AllPublicationData!$A:$A,'Publication Table'!$B197,AllPublicationData!$B:$B,'Publication Table'!O$7),
IF(AND($C$4="NHS Scotland",$C$5="Cancellations for other reasons"),
SUMIFS(AllPublicationData!$J:$J,AllPublicationData!$A:$A,'Publication Table'!$B197,AllPublicationData!$B:$B,'Publication Table'!O$7)))))))</f>
        <v>0</v>
      </c>
      <c r="P197" s="90">
        <f>IF($C$5="Total Operations",
SUMIFS(AllPublicationData!$E:$E,AllPublicationData!$A:$A,'Publication Table'!$B197,AllPublicationData!$B:$B,'Publication Table'!$C$4,AllPublicationData!$D:$D,'Publication Table'!P$7),
IF('Publication Table'!$C$5="All Cancelled Operations",
SUMIFS(AllPublicationData!$F:$F,AllPublicationData!$A:$A,'Publication Table'!$B197,AllPublicationData!$B:$B,'Publication Table'!$C$4,AllPublicationData!$D:$D,'Publication Table'!P$7),
IF('Publication Table'!$C$5="Operations cancelled by patient",
SUMIFS(AllPublicationData!$G:$G,AllPublicationData!$A:$A,'Publication Table'!$B197,AllPublicationData!$B:$B,'Publication Table'!$C$4,AllPublicationData!$D:$D,'Publication Table'!P$7),
IF('Publication Table'!$C$5="Operations cancelled for clinical reasons",
SUMIFS(AllPublicationData!$G:$G,AllPublicationData!$A:$A,'Publication Table'!$B197,AllPublicationData!$B:$B,'Publication Table'!$C$4,AllPublicationData!$D:$D,'Publication Table'!P$7),
IF('Publication Table'!$C$5="Operations cancelled for non-clinical/capacity reasons",
SUMIFS(AllPublicationData!$G:$G,AllPublicationData!$A:$A,'Publication Table'!$B197,AllPublicationData!$B:$B,'Publication Table'!$C$4,AllPublicationData!$D:$D,'Publication Table'!P$7),
IF('Publication Table'!$C$5="Cancellations for other reasons",
SUMIFS(AllPublicationData!$G:$G,AllPublicationData!$A:$A,'Publication Table'!$B197,AllPublicationData!$B:$B,'Publication Table'!$C$4,AllPublicationData!$D:$D,'Publication Table'!P$7)))))))+
IF(AND($C$4="NHS Scotland",$C$5="Total Operations"),
SUMIFS(AllPublicationData!$E:$E,AllPublicationData!$A:$A,'Publication Table'!$B197,AllPublicationData!$B:$B,'Publication Table'!P$7),
IF(AND($C$4="NHS Scotland",$C$5="All Cancelled Operations"),
SUMIFS(AllPublicationData!$F:$F,AllPublicationData!$A:$A,'Publication Table'!$B197,AllPublicationData!$B:$B,'Publication Table'!P$7),
IF(AND($C$4="NHS Scotland",$C$5="Operations cancelled by patient"),
SUMIFS(AllPublicationData!$G:$G,AllPublicationData!$A:$A,'Publication Table'!$B197,AllPublicationData!$B:$B,'Publication Table'!P$7),
IF(AND($C$4="NHS Scotland",$C$5="Operations cancelled for clinical reasons"),
SUMIFS(AllPublicationData!$H:$H,AllPublicationData!$A:$A,'Publication Table'!$B197,AllPublicationData!$B:$B,'Publication Table'!P$7),
IF(AND($C$4="NHS Scotland",$C$5="Operations cancelled for non-clinical/capacity reasons"),
SUMIFS(AllPublicationData!$I:$I,AllPublicationData!$A:$A,'Publication Table'!$B197,AllPublicationData!$B:$B,'Publication Table'!P$7),
IF(AND($C$4="NHS Scotland",$C$5="Cancellations for other reasons"),
SUMIFS(AllPublicationData!$J:$J,AllPublicationData!$A:$A,'Publication Table'!$B197,AllPublicationData!$B:$B,'Publication Table'!P$7)))))))</f>
        <v>0</v>
      </c>
      <c r="Q197" s="90">
        <f>IF($C$5="Total Operations",
SUMIFS(AllPublicationData!$E:$E,AllPublicationData!$A:$A,'Publication Table'!$B197,AllPublicationData!$B:$B,'Publication Table'!$C$4,AllPublicationData!$D:$D,'Publication Table'!Q$7),
IF('Publication Table'!$C$5="All Cancelled Operations",
SUMIFS(AllPublicationData!$F:$F,AllPublicationData!$A:$A,'Publication Table'!$B197,AllPublicationData!$B:$B,'Publication Table'!$C$4,AllPublicationData!$D:$D,'Publication Table'!Q$7),
IF('Publication Table'!$C$5="Operations cancelled by patient",
SUMIFS(AllPublicationData!$G:$G,AllPublicationData!$A:$A,'Publication Table'!$B197,AllPublicationData!$B:$B,'Publication Table'!$C$4,AllPublicationData!$D:$D,'Publication Table'!Q$7),
IF('Publication Table'!$C$5="Operations cancelled for clinical reasons",
SUMIFS(AllPublicationData!$G:$G,AllPublicationData!$A:$A,'Publication Table'!$B197,AllPublicationData!$B:$B,'Publication Table'!$C$4,AllPublicationData!$D:$D,'Publication Table'!Q$7),
IF('Publication Table'!$C$5="Operations cancelled for non-clinical/capacity reasons",
SUMIFS(AllPublicationData!$G:$G,AllPublicationData!$A:$A,'Publication Table'!$B197,AllPublicationData!$B:$B,'Publication Table'!$C$4,AllPublicationData!$D:$D,'Publication Table'!Q$7),
IF('Publication Table'!$C$5="Cancellations for other reasons",
SUMIFS(AllPublicationData!$G:$G,AllPublicationData!$A:$A,'Publication Table'!$B197,AllPublicationData!$B:$B,'Publication Table'!$C$4,AllPublicationData!$D:$D,'Publication Table'!Q$7)))))))+
IF(AND($C$4="NHS Scotland",$C$5="Total Operations"),
SUMIFS(AllPublicationData!$E:$E,AllPublicationData!$A:$A,'Publication Table'!$B197,AllPublicationData!$B:$B,'Publication Table'!Q$7),
IF(AND($C$4="NHS Scotland",$C$5="All Cancelled Operations"),
SUMIFS(AllPublicationData!$F:$F,AllPublicationData!$A:$A,'Publication Table'!$B197,AllPublicationData!$B:$B,'Publication Table'!Q$7),
IF(AND($C$4="NHS Scotland",$C$5="Operations cancelled by patient"),
SUMIFS(AllPublicationData!$G:$G,AllPublicationData!$A:$A,'Publication Table'!$B197,AllPublicationData!$B:$B,'Publication Table'!Q$7),
IF(AND($C$4="NHS Scotland",$C$5="Operations cancelled for clinical reasons"),
SUMIFS(AllPublicationData!$H:$H,AllPublicationData!$A:$A,'Publication Table'!$B197,AllPublicationData!$B:$B,'Publication Table'!Q$7),
IF(AND($C$4="NHS Scotland",$C$5="Operations cancelled for non-clinical/capacity reasons"),
SUMIFS(AllPublicationData!$I:$I,AllPublicationData!$A:$A,'Publication Table'!$B197,AllPublicationData!$B:$B,'Publication Table'!Q$7),
IF(AND($C$4="NHS Scotland",$C$5="Cancellations for other reasons"),
SUMIFS(AllPublicationData!$J:$J,AllPublicationData!$A:$A,'Publication Table'!$B197,AllPublicationData!$B:$B,'Publication Table'!Q$7)))))))</f>
        <v>0</v>
      </c>
      <c r="R197" s="90">
        <f>IF($C$5="Total Operations",
SUMIFS(AllPublicationData!$E:$E,AllPublicationData!$A:$A,'Publication Table'!$B197,AllPublicationData!$B:$B,'Publication Table'!$C$4,AllPublicationData!$D:$D,'Publication Table'!R$7),
IF('Publication Table'!$C$5="All Cancelled Operations",
SUMIFS(AllPublicationData!$F:$F,AllPublicationData!$A:$A,'Publication Table'!$B197,AllPublicationData!$B:$B,'Publication Table'!$C$4,AllPublicationData!$D:$D,'Publication Table'!R$7),
IF('Publication Table'!$C$5="Operations cancelled by patient",
SUMIFS(AllPublicationData!$G:$G,AllPublicationData!$A:$A,'Publication Table'!$B197,AllPublicationData!$B:$B,'Publication Table'!$C$4,AllPublicationData!$D:$D,'Publication Table'!R$7),
IF('Publication Table'!$C$5="Operations cancelled for clinical reasons",
SUMIFS(AllPublicationData!$G:$G,AllPublicationData!$A:$A,'Publication Table'!$B197,AllPublicationData!$B:$B,'Publication Table'!$C$4,AllPublicationData!$D:$D,'Publication Table'!R$7),
IF('Publication Table'!$C$5="Operations cancelled for non-clinical/capacity reasons",
SUMIFS(AllPublicationData!$G:$G,AllPublicationData!$A:$A,'Publication Table'!$B197,AllPublicationData!$B:$B,'Publication Table'!$C$4,AllPublicationData!$D:$D,'Publication Table'!R$7),
IF('Publication Table'!$C$5="Cancellations for other reasons",
SUMIFS(AllPublicationData!$G:$G,AllPublicationData!$A:$A,'Publication Table'!$B197,AllPublicationData!$B:$B,'Publication Table'!$C$4,AllPublicationData!$D:$D,'Publication Table'!R$7)))))))+
IF(AND($C$4="NHS Scotland",$C$5="Total Operations"),
SUMIFS(AllPublicationData!$E:$E,AllPublicationData!$A:$A,'Publication Table'!$B197,AllPublicationData!$B:$B,'Publication Table'!R$7),
IF(AND($C$4="NHS Scotland",$C$5="All Cancelled Operations"),
SUMIFS(AllPublicationData!$F:$F,AllPublicationData!$A:$A,'Publication Table'!$B197,AllPublicationData!$B:$B,'Publication Table'!R$7),
IF(AND($C$4="NHS Scotland",$C$5="Operations cancelled by patient"),
SUMIFS(AllPublicationData!$G:$G,AllPublicationData!$A:$A,'Publication Table'!$B197,AllPublicationData!$B:$B,'Publication Table'!R$7),
IF(AND($C$4="NHS Scotland",$C$5="Operations cancelled for clinical reasons"),
SUMIFS(AllPublicationData!$H:$H,AllPublicationData!$A:$A,'Publication Table'!$B197,AllPublicationData!$B:$B,'Publication Table'!R$7),
IF(AND($C$4="NHS Scotland",$C$5="Operations cancelled for non-clinical/capacity reasons"),
SUMIFS(AllPublicationData!$I:$I,AllPublicationData!$A:$A,'Publication Table'!$B197,AllPublicationData!$B:$B,'Publication Table'!R$7),
IF(AND($C$4="NHS Scotland",$C$5="Cancellations for other reasons"),
SUMIFS(AllPublicationData!$J:$J,AllPublicationData!$A:$A,'Publication Table'!$B197,AllPublicationData!$B:$B,'Publication Table'!R$7)))))))</f>
        <v>0</v>
      </c>
    </row>
    <row r="198" spans="3:18" x14ac:dyDescent="0.35">
      <c r="C198" s="81">
        <f>IF($C$5="Total Operations",
SUMIFS(AllPublicationData!$E:$E,AllPublicationData!$A:$A,'Publication Table'!$B198,AllPublicationData!$B:$B,'Publication Table'!$C$4),
IF('Publication Table'!$C$5="All Cancelled Operations",
SUMIFS(AllPublicationData!$F:$F,AllPublicationData!$A:$A,'Publication Table'!$B198,AllPublicationData!$B:$B,'Publication Table'!$C$4),
IF('Publication Table'!$C$5="Operations cancelled by patient",
SUMIFS(AllPublicationData!$G:$G,AllPublicationData!$A:$A,'Publication Table'!$B198,AllPublicationData!$B:$B,'Publication Table'!$C$4),
IF('Publication Table'!$C$5="Operations cancelled for clinical reasons",
SUMIFS(AllPublicationData!$H:$H,AllPublicationData!$A:$A,'Publication Table'!$B198,AllPublicationData!$B:$B,'Publication Table'!$C$4),
IF('Publication Table'!$C$5="Operations cancelled for non-clinical/capacity reasons",
SUMIFS(AllPublicationData!$I:$I,AllPublicationData!$A:$A,'Publication Table'!$B198,AllPublicationData!$B:$B,'Publication Table'!$C$4),
IF('Publication Table'!$C$5="Cancellations for other reasons",
SUMIFS(AllPublicationData!$J:$J,AllPublicationData!$A:$A,'Publication Table'!$B198,AllPublicationData!$B:$B,'Publication Table'!$C$4)))))))+
IF(AND($C$4="NHS Scotland",$C$5="Total Operations"),
SUMIFS(AllPublicationData!$E:$E,AllPublicationData!$A:$A,'Publication Table'!$B198),
IF(AND($C$4="NHS Scotland",$C$5="All Cancelled Operations"),
SUMIFS(AllPublicationData!$F:$F,AllPublicationData!$A:$A,'Publication Table'!$B198),
IF(AND($C$4="NHS Scotland",$C$5="Operations cancelled by patient"),
SUMIFS(AllPublicationData!$G:$G,AllPublicationData!$A:$A,'Publication Table'!$B198),
IF(AND($C$4="NHS Scotland",$C$5="Operations cancelled for clinical reasons"),
SUMIFS(AllPublicationData!$H:$H,AllPublicationData!$A:$A,'Publication Table'!$B198),
IF(AND($C$4="NHS Scotland",$C$5="Operations cancelled for non-clinical/capacity reasons"),
SUMIFS(AllPublicationData!$I:$I,AllPublicationData!$A:$A,'Publication Table'!$B198),
IF(AND($C$4="NHS Scotland",$C$5="Cancellations for other reasons"),
SUMIFS(AllPublicationData!$J:$J,AllPublicationData!$A:$A,'Publication Table'!$B198)))))))</f>
        <v>0</v>
      </c>
      <c r="D198" s="90">
        <f>IF($C$5="Total Operations",
SUMIFS(AllPublicationData!$E:$E,AllPublicationData!$A:$A,'Publication Table'!$B198,AllPublicationData!$B:$B,'Publication Table'!$C$4,AllPublicationData!$D:$D,'Publication Table'!D$7),
IF('Publication Table'!$C$5="All Cancelled Operations",
SUMIFS(AllPublicationData!$F:$F,AllPublicationData!$A:$A,'Publication Table'!$B198,AllPublicationData!$B:$B,'Publication Table'!$C$4,AllPublicationData!$D:$D,'Publication Table'!D$7),
IF('Publication Table'!$C$5="Operations cancelled by patient",
SUMIFS(AllPublicationData!$G:$G,AllPublicationData!$A:$A,'Publication Table'!$B198,AllPublicationData!$B:$B,'Publication Table'!$C$4,AllPublicationData!$D:$D,'Publication Table'!D$7),
IF('Publication Table'!$C$5="Operations cancelled for clinical reasons",
SUMIFS(AllPublicationData!$H:$H,AllPublicationData!$A:$A,'Publication Table'!$B198,AllPublicationData!$B:$B,'Publication Table'!$C$4,AllPublicationData!$D:$D,'Publication Table'!D$7),
IF('Publication Table'!$C$5="Operations cancelled for non-clinical/capacity reasons",
SUMIFS(AllPublicationData!$I:$I,AllPublicationData!$A:$A,'Publication Table'!$B198,AllPublicationData!$B:$B,'Publication Table'!$C$4,AllPublicationData!$D:$D,'Publication Table'!D$7),
IF('Publication Table'!$C$5="Cancellations for other reasons",
SUMIFS(AllPublicationData!$J:$J,AllPublicationData!$A:$A,'Publication Table'!$B198,AllPublicationData!$B:$B,'Publication Table'!$C$4,AllPublicationData!$D:$D,'Publication Table'!D$7)))))))+
IF(AND($C$4="NHS Scotland",$C$5="Total Operations"),
SUMIFS(AllPublicationData!$E:$E,AllPublicationData!$A:$A,'Publication Table'!$B198,AllPublicationData!$B:$B,'Publication Table'!D$7),
IF(AND($C$4="NHS Scotland",$C$5="All Cancelled Operations"),
SUMIFS(AllPublicationData!$F:$F,AllPublicationData!$A:$A,'Publication Table'!$B198,AllPublicationData!$B:$B,'Publication Table'!D$7),
IF(AND($C$4="NHS Scotland",$C$5="Operations cancelled by patient"),
SUMIFS(AllPublicationData!$G:$G,AllPublicationData!$A:$A,'Publication Table'!$B198,AllPublicationData!$B:$B,'Publication Table'!D$7),
IF(AND($C$4="NHS Scotland",$C$5="Operations cancelled for clinical reasons"),
SUMIFS(AllPublicationData!$H:$H,AllPublicationData!$A:$A,'Publication Table'!$B198,AllPublicationData!$B:$B,'Publication Table'!D$7),
IF(AND($C$4="NHS Scotland",$C$5="Operations cancelled for non-clinical/capacity reasons"),
SUMIFS(AllPublicationData!$I:$I,AllPublicationData!$A:$A,'Publication Table'!$B198,AllPublicationData!$B:$B,'Publication Table'!D$7),
IF(AND($C$4="NHS Scotland",$C$5="Cancellations for other reasons"),
SUMIFS(AllPublicationData!$J:$J,AllPublicationData!$A:$A,'Publication Table'!$B198,AllPublicationData!$B:$B,'Publication Table'!D$7)))))))</f>
        <v>0</v>
      </c>
      <c r="E198" s="90">
        <f>IF($C$5="Total Operations",
SUMIFS(AllPublicationData!$E:$E,AllPublicationData!$A:$A,'Publication Table'!$B198,AllPublicationData!$B:$B,'Publication Table'!$C$4,AllPublicationData!$D:$D,'Publication Table'!E$7),
IF('Publication Table'!$C$5="All Cancelled Operations",
SUMIFS(AllPublicationData!$F:$F,AllPublicationData!$A:$A,'Publication Table'!$B198,AllPublicationData!$B:$B,'Publication Table'!$C$4,AllPublicationData!$D:$D,'Publication Table'!E$7),
IF('Publication Table'!$C$5="Operations cancelled by patient",
SUMIFS(AllPublicationData!$G:$G,AllPublicationData!$A:$A,'Publication Table'!$B198,AllPublicationData!$B:$B,'Publication Table'!$C$4,AllPublicationData!$D:$D,'Publication Table'!E$7),
IF('Publication Table'!$C$5="Operations cancelled for clinical reasons",
SUMIFS(AllPublicationData!$H:$H,AllPublicationData!$A:$A,'Publication Table'!$B198,AllPublicationData!$B:$B,'Publication Table'!$C$4,AllPublicationData!$D:$D,'Publication Table'!E$7),
IF('Publication Table'!$C$5="Operations cancelled for non-clinical/capacity reasons",
SUMIFS(AllPublicationData!$I:$I,AllPublicationData!$A:$A,'Publication Table'!$B198,AllPublicationData!$B:$B,'Publication Table'!$C$4,AllPublicationData!$D:$D,'Publication Table'!E$7),
IF('Publication Table'!$C$5="Cancellations for other reasons",
SUMIFS(AllPublicationData!$J:$J,AllPublicationData!$A:$A,'Publication Table'!$B198,AllPublicationData!$B:$B,'Publication Table'!$C$4,AllPublicationData!$D:$D,'Publication Table'!E$7)))))))+
IF(AND($C$4="NHS Scotland",$C$5="Total Operations"),
SUMIFS(AllPublicationData!$E:$E,AllPublicationData!$A:$A,'Publication Table'!$B198,AllPublicationData!$B:$B,'Publication Table'!E$7),
IF(AND($C$4="NHS Scotland",$C$5="All Cancelled Operations"),
SUMIFS(AllPublicationData!$F:$F,AllPublicationData!$A:$A,'Publication Table'!$B198,AllPublicationData!$B:$B,'Publication Table'!E$7),
IF(AND($C$4="NHS Scotland",$C$5="Operations cancelled by patient"),
SUMIFS(AllPublicationData!$G:$G,AllPublicationData!$A:$A,'Publication Table'!$B198,AllPublicationData!$B:$B,'Publication Table'!E$7),
IF(AND($C$4="NHS Scotland",$C$5="Operations cancelled for clinical reasons"),
SUMIFS(AllPublicationData!$H:$H,AllPublicationData!$A:$A,'Publication Table'!$B198,AllPublicationData!$B:$B,'Publication Table'!E$7),
IF(AND($C$4="NHS Scotland",$C$5="Operations cancelled for non-clinical/capacity reasons"),
SUMIFS(AllPublicationData!$I:$I,AllPublicationData!$A:$A,'Publication Table'!$B198,AllPublicationData!$B:$B,'Publication Table'!E$7),
IF(AND($C$4="NHS Scotland",$C$5="Cancellations for other reasons"),
SUMIFS(AllPublicationData!$J:$J,AllPublicationData!$A:$A,'Publication Table'!$B198,AllPublicationData!$B:$B,'Publication Table'!E$7)))))))</f>
        <v>0</v>
      </c>
      <c r="F198" s="90">
        <f>IF($C$5="Total Operations",
SUMIFS(AllPublicationData!$E:$E,AllPublicationData!$A:$A,'Publication Table'!$B198,AllPublicationData!$B:$B,'Publication Table'!$C$4,AllPublicationData!$D:$D,'Publication Table'!F$7),
IF('Publication Table'!$C$5="All Cancelled Operations",
SUMIFS(AllPublicationData!$F:$F,AllPublicationData!$A:$A,'Publication Table'!$B198,AllPublicationData!$B:$B,'Publication Table'!$C$4,AllPublicationData!$D:$D,'Publication Table'!F$7),
IF('Publication Table'!$C$5="Operations cancelled by patient",
SUMIFS(AllPublicationData!$G:$G,AllPublicationData!$A:$A,'Publication Table'!$B198,AllPublicationData!$B:$B,'Publication Table'!$C$4,AllPublicationData!$D:$D,'Publication Table'!F$7),
IF('Publication Table'!$C$5="Operations cancelled for clinical reasons",
SUMIFS(AllPublicationData!$H:$H,AllPublicationData!$A:$A,'Publication Table'!$B198,AllPublicationData!$B:$B,'Publication Table'!$C$4,AllPublicationData!$D:$D,'Publication Table'!F$7),
IF('Publication Table'!$C$5="Operations cancelled for non-clinical/capacity reasons",
SUMIFS(AllPublicationData!$I:$I,AllPublicationData!$A:$A,'Publication Table'!$B198,AllPublicationData!$B:$B,'Publication Table'!$C$4,AllPublicationData!$D:$D,'Publication Table'!F$7),
IF('Publication Table'!$C$5="Cancellations for other reasons",
SUMIFS(AllPublicationData!$J:$J,AllPublicationData!$A:$A,'Publication Table'!$B198,AllPublicationData!$B:$B,'Publication Table'!$C$4,AllPublicationData!$D:$D,'Publication Table'!F$7)))))))+
IF(AND($C$4="NHS Scotland",$C$5="Total Operations"),
SUMIFS(AllPublicationData!$E:$E,AllPublicationData!$A:$A,'Publication Table'!$B198,AllPublicationData!$B:$B,'Publication Table'!F$7),
IF(AND($C$4="NHS Scotland",$C$5="All Cancelled Operations"),
SUMIFS(AllPublicationData!$F:$F,AllPublicationData!$A:$A,'Publication Table'!$B198,AllPublicationData!$B:$B,'Publication Table'!F$7),
IF(AND($C$4="NHS Scotland",$C$5="Operations cancelled by patient"),
SUMIFS(AllPublicationData!$G:$G,AllPublicationData!$A:$A,'Publication Table'!$B198,AllPublicationData!$B:$B,'Publication Table'!F$7),
IF(AND($C$4="NHS Scotland",$C$5="Operations cancelled for clinical reasons"),
SUMIFS(AllPublicationData!$H:$H,AllPublicationData!$A:$A,'Publication Table'!$B198,AllPublicationData!$B:$B,'Publication Table'!F$7),
IF(AND($C$4="NHS Scotland",$C$5="Operations cancelled for non-clinical/capacity reasons"),
SUMIFS(AllPublicationData!$I:$I,AllPublicationData!$A:$A,'Publication Table'!$B198,AllPublicationData!$B:$B,'Publication Table'!F$7),
IF(AND($C$4="NHS Scotland",$C$5="Cancellations for other reasons"),
SUMIFS(AllPublicationData!$J:$J,AllPublicationData!$A:$A,'Publication Table'!$B198,AllPublicationData!$B:$B,'Publication Table'!F$7)))))))</f>
        <v>0</v>
      </c>
      <c r="G198" s="90">
        <f>IF($C$5="Total Operations",
SUMIFS(AllPublicationData!$E:$E,AllPublicationData!$A:$A,'Publication Table'!$B198,AllPublicationData!$B:$B,'Publication Table'!$C$4,AllPublicationData!$D:$D,'Publication Table'!G$7),
IF('Publication Table'!$C$5="All Cancelled Operations",
SUMIFS(AllPublicationData!$F:$F,AllPublicationData!$A:$A,'Publication Table'!$B198,AllPublicationData!$B:$B,'Publication Table'!$C$4,AllPublicationData!$D:$D,'Publication Table'!G$7),
IF('Publication Table'!$C$5="Operations cancelled by patient",
SUMIFS(AllPublicationData!$G:$G,AllPublicationData!$A:$A,'Publication Table'!$B198,AllPublicationData!$B:$B,'Publication Table'!$C$4,AllPublicationData!$D:$D,'Publication Table'!G$7),
IF('Publication Table'!$C$5="Operations cancelled for clinical reasons",
SUMIFS(AllPublicationData!$H:$H,AllPublicationData!$A:$A,'Publication Table'!$B198,AllPublicationData!$B:$B,'Publication Table'!$C$4,AllPublicationData!$D:$D,'Publication Table'!G$7),
IF('Publication Table'!$C$5="Operations cancelled for non-clinical/capacity reasons",
SUMIFS(AllPublicationData!$I:$I,AllPublicationData!$A:$A,'Publication Table'!$B198,AllPublicationData!$B:$B,'Publication Table'!$C$4,AllPublicationData!$D:$D,'Publication Table'!G$7),
IF('Publication Table'!$C$5="Cancellations for other reasons",
SUMIFS(AllPublicationData!$J:$J,AllPublicationData!$A:$A,'Publication Table'!$B198,AllPublicationData!$B:$B,'Publication Table'!$C$4,AllPublicationData!$D:$D,'Publication Table'!G$7)))))))+
IF(AND($C$4="NHS Scotland",$C$5="Total Operations"),
SUMIFS(AllPublicationData!$E:$E,AllPublicationData!$A:$A,'Publication Table'!$B198,AllPublicationData!$B:$B,'Publication Table'!G$7),
IF(AND($C$4="NHS Scotland",$C$5="All Cancelled Operations"),
SUMIFS(AllPublicationData!$F:$F,AllPublicationData!$A:$A,'Publication Table'!$B198,AllPublicationData!$B:$B,'Publication Table'!G$7),
IF(AND($C$4="NHS Scotland",$C$5="Operations cancelled by patient"),
SUMIFS(AllPublicationData!$G:$G,AllPublicationData!$A:$A,'Publication Table'!$B198,AllPublicationData!$B:$B,'Publication Table'!G$7),
IF(AND($C$4="NHS Scotland",$C$5="Operations cancelled for clinical reasons"),
SUMIFS(AllPublicationData!$H:$H,AllPublicationData!$A:$A,'Publication Table'!$B198,AllPublicationData!$B:$B,'Publication Table'!G$7),
IF(AND($C$4="NHS Scotland",$C$5="Operations cancelled for non-clinical/capacity reasons"),
SUMIFS(AllPublicationData!$I:$I,AllPublicationData!$A:$A,'Publication Table'!$B198,AllPublicationData!$B:$B,'Publication Table'!G$7),
IF(AND($C$4="NHS Scotland",$C$5="Cancellations for other reasons"),
SUMIFS(AllPublicationData!$J:$J,AllPublicationData!$A:$A,'Publication Table'!$B198,AllPublicationData!$B:$B,'Publication Table'!G$7)))))))</f>
        <v>0</v>
      </c>
      <c r="H198" s="90">
        <f>IF($C$5="Total Operations",
SUMIFS(AllPublicationData!$E:$E,AllPublicationData!$A:$A,'Publication Table'!$B198,AllPublicationData!$B:$B,'Publication Table'!$C$4,AllPublicationData!$D:$D,'Publication Table'!H$7),
IF('Publication Table'!$C$5="All Cancelled Operations",
SUMIFS(AllPublicationData!$F:$F,AllPublicationData!$A:$A,'Publication Table'!$B198,AllPublicationData!$B:$B,'Publication Table'!$C$4,AllPublicationData!$D:$D,'Publication Table'!H$7),
IF('Publication Table'!$C$5="Operations cancelled by patient",
SUMIFS(AllPublicationData!$G:$G,AllPublicationData!$A:$A,'Publication Table'!$B198,AllPublicationData!$B:$B,'Publication Table'!$C$4,AllPublicationData!$D:$D,'Publication Table'!H$7),
IF('Publication Table'!$C$5="Operations cancelled for clinical reasons",
SUMIFS(AllPublicationData!$H:$H,AllPublicationData!$A:$A,'Publication Table'!$B198,AllPublicationData!$B:$B,'Publication Table'!$C$4,AllPublicationData!$D:$D,'Publication Table'!H$7),
IF('Publication Table'!$C$5="Operations cancelled for non-clinical/capacity reasons",
SUMIFS(AllPublicationData!$I:$I,AllPublicationData!$A:$A,'Publication Table'!$B198,AllPublicationData!$B:$B,'Publication Table'!$C$4,AllPublicationData!$D:$D,'Publication Table'!H$7),
IF('Publication Table'!$C$5="Cancellations for other reasons",
SUMIFS(AllPublicationData!$J:$J,AllPublicationData!$A:$A,'Publication Table'!$B198,AllPublicationData!$B:$B,'Publication Table'!$C$4,AllPublicationData!$D:$D,'Publication Table'!H$7)))))))+
IF(AND($C$4="NHS Scotland",$C$5="Total Operations"),
SUMIFS(AllPublicationData!$E:$E,AllPublicationData!$A:$A,'Publication Table'!$B198,AllPublicationData!$B:$B,'Publication Table'!H$7),
IF(AND($C$4="NHS Scotland",$C$5="All Cancelled Operations"),
SUMIFS(AllPublicationData!$F:$F,AllPublicationData!$A:$A,'Publication Table'!$B198,AllPublicationData!$B:$B,'Publication Table'!H$7),
IF(AND($C$4="NHS Scotland",$C$5="Operations cancelled by patient"),
SUMIFS(AllPublicationData!$G:$G,AllPublicationData!$A:$A,'Publication Table'!$B198,AllPublicationData!$B:$B,'Publication Table'!H$7),
IF(AND($C$4="NHS Scotland",$C$5="Operations cancelled for clinical reasons"),
SUMIFS(AllPublicationData!$H:$H,AllPublicationData!$A:$A,'Publication Table'!$B198,AllPublicationData!$B:$B,'Publication Table'!H$7),
IF(AND($C$4="NHS Scotland",$C$5="Operations cancelled for non-clinical/capacity reasons"),
SUMIFS(AllPublicationData!$I:$I,AllPublicationData!$A:$A,'Publication Table'!$B198,AllPublicationData!$B:$B,'Publication Table'!H$7),
IF(AND($C$4="NHS Scotland",$C$5="Cancellations for other reasons"),
SUMIFS(AllPublicationData!$J:$J,AllPublicationData!$A:$A,'Publication Table'!$B198,AllPublicationData!$B:$B,'Publication Table'!H$7)))))))</f>
        <v>0</v>
      </c>
      <c r="I198" s="90">
        <f>IF($C$5="Total Operations",
SUMIFS(AllPublicationData!$E:$E,AllPublicationData!$A:$A,'Publication Table'!$B198,AllPublicationData!$B:$B,'Publication Table'!$C$4,AllPublicationData!$D:$D,'Publication Table'!I$7),
IF('Publication Table'!$C$5="All Cancelled Operations",
SUMIFS(AllPublicationData!$F:$F,AllPublicationData!$A:$A,'Publication Table'!$B198,AllPublicationData!$B:$B,'Publication Table'!$C$4,AllPublicationData!$D:$D,'Publication Table'!I$7),
IF('Publication Table'!$C$5="Operations cancelled by patient",
SUMIFS(AllPublicationData!$G:$G,AllPublicationData!$A:$A,'Publication Table'!$B198,AllPublicationData!$B:$B,'Publication Table'!$C$4,AllPublicationData!$D:$D,'Publication Table'!I$7),
IF('Publication Table'!$C$5="Operations cancelled for clinical reasons",
SUMIFS(AllPublicationData!$H:$H,AllPublicationData!$A:$A,'Publication Table'!$B198,AllPublicationData!$B:$B,'Publication Table'!$C$4,AllPublicationData!$D:$D,'Publication Table'!I$7),
IF('Publication Table'!$C$5="Operations cancelled for non-clinical/capacity reasons",
SUMIFS(AllPublicationData!$I:$I,AllPublicationData!$A:$A,'Publication Table'!$B198,AllPublicationData!$B:$B,'Publication Table'!$C$4,AllPublicationData!$D:$D,'Publication Table'!I$7),
IF('Publication Table'!$C$5="Cancellations for other reasons",
SUMIFS(AllPublicationData!$J:$J,AllPublicationData!$A:$A,'Publication Table'!$B198,AllPublicationData!$B:$B,'Publication Table'!$C$4,AllPublicationData!$D:$D,'Publication Table'!I$7)))))))+
IF(AND($C$4="NHS Scotland",$C$5="Total Operations"),
SUMIFS(AllPublicationData!$E:$E,AllPublicationData!$A:$A,'Publication Table'!$B198,AllPublicationData!$B:$B,'Publication Table'!I$7),
IF(AND($C$4="NHS Scotland",$C$5="All Cancelled Operations"),
SUMIFS(AllPublicationData!$F:$F,AllPublicationData!$A:$A,'Publication Table'!$B198,AllPublicationData!$B:$B,'Publication Table'!I$7),
IF(AND($C$4="NHS Scotland",$C$5="Operations cancelled by patient"),
SUMIFS(AllPublicationData!$G:$G,AllPublicationData!$A:$A,'Publication Table'!$B198,AllPublicationData!$B:$B,'Publication Table'!I$7),
IF(AND($C$4="NHS Scotland",$C$5="Operations cancelled for clinical reasons"),
SUMIFS(AllPublicationData!$H:$H,AllPublicationData!$A:$A,'Publication Table'!$B198,AllPublicationData!$B:$B,'Publication Table'!I$7),
IF(AND($C$4="NHS Scotland",$C$5="Operations cancelled for non-clinical/capacity reasons"),
SUMIFS(AllPublicationData!$I:$I,AllPublicationData!$A:$A,'Publication Table'!$B198,AllPublicationData!$B:$B,'Publication Table'!I$7),
IF(AND($C$4="NHS Scotland",$C$5="Cancellations for other reasons"),
SUMIFS(AllPublicationData!$J:$J,AllPublicationData!$A:$A,'Publication Table'!$B198,AllPublicationData!$B:$B,'Publication Table'!I$7)))))))</f>
        <v>0</v>
      </c>
      <c r="J198" s="90">
        <f>IF($C$5="Total Operations",
SUMIFS(AllPublicationData!$E:$E,AllPublicationData!$A:$A,'Publication Table'!$B198,AllPublicationData!$B:$B,'Publication Table'!$C$4,AllPublicationData!$D:$D,'Publication Table'!J$7),
IF('Publication Table'!$C$5="All Cancelled Operations",
SUMIFS(AllPublicationData!$F:$F,AllPublicationData!$A:$A,'Publication Table'!$B198,AllPublicationData!$B:$B,'Publication Table'!$C$4,AllPublicationData!$D:$D,'Publication Table'!J$7),
IF('Publication Table'!$C$5="Operations cancelled by patient",
SUMIFS(AllPublicationData!$G:$G,AllPublicationData!$A:$A,'Publication Table'!$B198,AllPublicationData!$B:$B,'Publication Table'!$C$4,AllPublicationData!$D:$D,'Publication Table'!J$7),
IF('Publication Table'!$C$5="Operations cancelled for clinical reasons",
SUMIFS(AllPublicationData!$H:$H,AllPublicationData!$A:$A,'Publication Table'!$B198,AllPublicationData!$B:$B,'Publication Table'!$C$4,AllPublicationData!$D:$D,'Publication Table'!J$7),
IF('Publication Table'!$C$5="Operations cancelled for non-clinical/capacity reasons",
SUMIFS(AllPublicationData!$I:$I,AllPublicationData!$A:$A,'Publication Table'!$B198,AllPublicationData!$B:$B,'Publication Table'!$C$4,AllPublicationData!$D:$D,'Publication Table'!J$7),
IF('Publication Table'!$C$5="Cancellations for other reasons",
SUMIFS(AllPublicationData!$J:$J,AllPublicationData!$A:$A,'Publication Table'!$B198,AllPublicationData!$B:$B,'Publication Table'!$C$4,AllPublicationData!$D:$D,'Publication Table'!J$7)))))))+
IF(AND($C$4="NHS Scotland",$C$5="Total Operations"),
SUMIFS(AllPublicationData!$E:$E,AllPublicationData!$A:$A,'Publication Table'!$B198,AllPublicationData!$B:$B,'Publication Table'!J$7),
IF(AND($C$4="NHS Scotland",$C$5="All Cancelled Operations"),
SUMIFS(AllPublicationData!$F:$F,AllPublicationData!$A:$A,'Publication Table'!$B198,AllPublicationData!$B:$B,'Publication Table'!J$7),
IF(AND($C$4="NHS Scotland",$C$5="Operations cancelled by patient"),
SUMIFS(AllPublicationData!$G:$G,AllPublicationData!$A:$A,'Publication Table'!$B198,AllPublicationData!$B:$B,'Publication Table'!J$7),
IF(AND($C$4="NHS Scotland",$C$5="Operations cancelled for clinical reasons"),
SUMIFS(AllPublicationData!$H:$H,AllPublicationData!$A:$A,'Publication Table'!$B198,AllPublicationData!$B:$B,'Publication Table'!J$7),
IF(AND($C$4="NHS Scotland",$C$5="Operations cancelled for non-clinical/capacity reasons"),
SUMIFS(AllPublicationData!$I:$I,AllPublicationData!$A:$A,'Publication Table'!$B198,AllPublicationData!$B:$B,'Publication Table'!J$7),
IF(AND($C$4="NHS Scotland",$C$5="Cancellations for other reasons"),
SUMIFS(AllPublicationData!$J:$J,AllPublicationData!$A:$A,'Publication Table'!$B198,AllPublicationData!$B:$B,'Publication Table'!J$7)))))))</f>
        <v>0</v>
      </c>
      <c r="K198" s="90">
        <f>IF($C$5="Total Operations",
SUMIFS(AllPublicationData!$E:$E,AllPublicationData!$A:$A,'Publication Table'!$B198,AllPublicationData!$B:$B,'Publication Table'!$C$4,AllPublicationData!$D:$D,'Publication Table'!K$7),
IF('Publication Table'!$C$5="All Cancelled Operations",
SUMIFS(AllPublicationData!$F:$F,AllPublicationData!$A:$A,'Publication Table'!$B198,AllPublicationData!$B:$B,'Publication Table'!$C$4,AllPublicationData!$D:$D,'Publication Table'!K$7),
IF('Publication Table'!$C$5="Operations cancelled by patient",
SUMIFS(AllPublicationData!$G:$G,AllPublicationData!$A:$A,'Publication Table'!$B198,AllPublicationData!$B:$B,'Publication Table'!$C$4,AllPublicationData!$D:$D,'Publication Table'!K$7),
IF('Publication Table'!$C$5="Operations cancelled for clinical reasons",
SUMIFS(AllPublicationData!$H:$H,AllPublicationData!$A:$A,'Publication Table'!$B198,AllPublicationData!$B:$B,'Publication Table'!$C$4,AllPublicationData!$D:$D,'Publication Table'!K$7),
IF('Publication Table'!$C$5="Operations cancelled for non-clinical/capacity reasons",
SUMIFS(AllPublicationData!$I:$I,AllPublicationData!$A:$A,'Publication Table'!$B198,AllPublicationData!$B:$B,'Publication Table'!$C$4,AllPublicationData!$D:$D,'Publication Table'!K$7),
IF('Publication Table'!$C$5="Cancellations for other reasons",
SUMIFS(AllPublicationData!$J:$J,AllPublicationData!$A:$A,'Publication Table'!$B198,AllPublicationData!$B:$B,'Publication Table'!$C$4,AllPublicationData!$D:$D,'Publication Table'!K$7)))))))+
IF(AND($C$4="NHS Scotland",$C$5="Total Operations"),
SUMIFS(AllPublicationData!$E:$E,AllPublicationData!$A:$A,'Publication Table'!$B198,AllPublicationData!$B:$B,'Publication Table'!K$7),
IF(AND($C$4="NHS Scotland",$C$5="All Cancelled Operations"),
SUMIFS(AllPublicationData!$F:$F,AllPublicationData!$A:$A,'Publication Table'!$B198,AllPublicationData!$B:$B,'Publication Table'!K$7),
IF(AND($C$4="NHS Scotland",$C$5="Operations cancelled by patient"),
SUMIFS(AllPublicationData!$G:$G,AllPublicationData!$A:$A,'Publication Table'!$B198,AllPublicationData!$B:$B,'Publication Table'!K$7),
IF(AND($C$4="NHS Scotland",$C$5="Operations cancelled for clinical reasons"),
SUMIFS(AllPublicationData!$H:$H,AllPublicationData!$A:$A,'Publication Table'!$B198,AllPublicationData!$B:$B,'Publication Table'!K$7),
IF(AND($C$4="NHS Scotland",$C$5="Operations cancelled for non-clinical/capacity reasons"),
SUMIFS(AllPublicationData!$I:$I,AllPublicationData!$A:$A,'Publication Table'!$B198,AllPublicationData!$B:$B,'Publication Table'!K$7),
IF(AND($C$4="NHS Scotland",$C$5="Cancellations for other reasons"),
SUMIFS(AllPublicationData!$J:$J,AllPublicationData!$A:$A,'Publication Table'!$B198,AllPublicationData!$B:$B,'Publication Table'!K$7)))))))</f>
        <v>0</v>
      </c>
      <c r="L198" s="90">
        <f>IF($C$5="Total Operations",
SUMIFS(AllPublicationData!$E:$E,AllPublicationData!$A:$A,'Publication Table'!$B198,AllPublicationData!$B:$B,'Publication Table'!$C$4,AllPublicationData!$D:$D,'Publication Table'!L$7),
IF('Publication Table'!$C$5="All Cancelled Operations",
SUMIFS(AllPublicationData!$F:$F,AllPublicationData!$A:$A,'Publication Table'!$B198,AllPublicationData!$B:$B,'Publication Table'!$C$4,AllPublicationData!$D:$D,'Publication Table'!L$7),
IF('Publication Table'!$C$5="Operations cancelled by patient",
SUMIFS(AllPublicationData!$G:$G,AllPublicationData!$A:$A,'Publication Table'!$B198,AllPublicationData!$B:$B,'Publication Table'!$C$4,AllPublicationData!$D:$D,'Publication Table'!L$7),
IF('Publication Table'!$C$5="Operations cancelled for clinical reasons",
SUMIFS(AllPublicationData!$H:$H,AllPublicationData!$A:$A,'Publication Table'!$B198,AllPublicationData!$B:$B,'Publication Table'!$C$4,AllPublicationData!$D:$D,'Publication Table'!L$7),
IF('Publication Table'!$C$5="Operations cancelled for non-clinical/capacity reasons",
SUMIFS(AllPublicationData!$I:$I,AllPublicationData!$A:$A,'Publication Table'!$B198,AllPublicationData!$B:$B,'Publication Table'!$C$4,AllPublicationData!$D:$D,'Publication Table'!L$7),
IF('Publication Table'!$C$5="Cancellations for other reasons",
SUMIFS(AllPublicationData!$J:$J,AllPublicationData!$A:$A,'Publication Table'!$B198,AllPublicationData!$B:$B,'Publication Table'!$C$4,AllPublicationData!$D:$D,'Publication Table'!L$7)))))))+
IF(AND($C$4="NHS Scotland",$C$5="Total Operations"),
SUMIFS(AllPublicationData!$E:$E,AllPublicationData!$A:$A,'Publication Table'!$B198,AllPublicationData!$B:$B,'Publication Table'!L$7),
IF(AND($C$4="NHS Scotland",$C$5="All Cancelled Operations"),
SUMIFS(AllPublicationData!$F:$F,AllPublicationData!$A:$A,'Publication Table'!$B198,AllPublicationData!$B:$B,'Publication Table'!L$7),
IF(AND($C$4="NHS Scotland",$C$5="Operations cancelled by patient"),
SUMIFS(AllPublicationData!$G:$G,AllPublicationData!$A:$A,'Publication Table'!$B198,AllPublicationData!$B:$B,'Publication Table'!L$7),
IF(AND($C$4="NHS Scotland",$C$5="Operations cancelled for clinical reasons"),
SUMIFS(AllPublicationData!$H:$H,AllPublicationData!$A:$A,'Publication Table'!$B198,AllPublicationData!$B:$B,'Publication Table'!L$7),
IF(AND($C$4="NHS Scotland",$C$5="Operations cancelled for non-clinical/capacity reasons"),
SUMIFS(AllPublicationData!$I:$I,AllPublicationData!$A:$A,'Publication Table'!$B198,AllPublicationData!$B:$B,'Publication Table'!L$7),
IF(AND($C$4="NHS Scotland",$C$5="Cancellations for other reasons"),
SUMIFS(AllPublicationData!$J:$J,AllPublicationData!$A:$A,'Publication Table'!$B198,AllPublicationData!$B:$B,'Publication Table'!L$7)))))))</f>
        <v>0</v>
      </c>
      <c r="M198" s="90">
        <f>IF($C$5="Total Operations",
SUMIFS(AllPublicationData!$E:$E,AllPublicationData!$A:$A,'Publication Table'!$B198,AllPublicationData!$B:$B,'Publication Table'!$C$4,AllPublicationData!$D:$D,'Publication Table'!M$7),
IF('Publication Table'!$C$5="All Cancelled Operations",
SUMIFS(AllPublicationData!$F:$F,AllPublicationData!$A:$A,'Publication Table'!$B198,AllPublicationData!$B:$B,'Publication Table'!$C$4,AllPublicationData!$D:$D,'Publication Table'!M$7),
IF('Publication Table'!$C$5="Operations cancelled by patient",
SUMIFS(AllPublicationData!$G:$G,AllPublicationData!$A:$A,'Publication Table'!$B198,AllPublicationData!$B:$B,'Publication Table'!$C$4,AllPublicationData!$D:$D,'Publication Table'!M$7),
IF('Publication Table'!$C$5="Operations cancelled for clinical reasons",
SUMIFS(AllPublicationData!$G:$G,AllPublicationData!$A:$A,'Publication Table'!$B198,AllPublicationData!$B:$B,'Publication Table'!$C$4,AllPublicationData!$D:$D,'Publication Table'!M$7),
IF('Publication Table'!$C$5="Operations cancelled for non-clinical/capacity reasons",
SUMIFS(AllPublicationData!$G:$G,AllPublicationData!$A:$A,'Publication Table'!$B198,AllPublicationData!$B:$B,'Publication Table'!$C$4,AllPublicationData!$D:$D,'Publication Table'!M$7),
IF('Publication Table'!$C$5="Cancellations for other reasons",
SUMIFS(AllPublicationData!$G:$G,AllPublicationData!$A:$A,'Publication Table'!$B198,AllPublicationData!$B:$B,'Publication Table'!$C$4,AllPublicationData!$D:$D,'Publication Table'!M$7)))))))+
IF(AND($C$4="NHS Scotland",$C$5="Total Operations"),
SUMIFS(AllPublicationData!$E:$E,AllPublicationData!$A:$A,'Publication Table'!$B198,AllPublicationData!$B:$B,'Publication Table'!M$7),
IF(AND($C$4="NHS Scotland",$C$5="All Cancelled Operations"),
SUMIFS(AllPublicationData!$F:$F,AllPublicationData!$A:$A,'Publication Table'!$B198,AllPublicationData!$B:$B,'Publication Table'!M$7),
IF(AND($C$4="NHS Scotland",$C$5="Operations cancelled by patient"),
SUMIFS(AllPublicationData!$G:$G,AllPublicationData!$A:$A,'Publication Table'!$B198,AllPublicationData!$B:$B,'Publication Table'!M$7),
IF(AND($C$4="NHS Scotland",$C$5="Operations cancelled for clinical reasons"),
SUMIFS(AllPublicationData!$H:$H,AllPublicationData!$A:$A,'Publication Table'!$B198,AllPublicationData!$B:$B,'Publication Table'!M$7),
IF(AND($C$4="NHS Scotland",$C$5="Operations cancelled for non-clinical/capacity reasons"),
SUMIFS(AllPublicationData!$I:$I,AllPublicationData!$A:$A,'Publication Table'!$B198,AllPublicationData!$B:$B,'Publication Table'!M$7),
IF(AND($C$4="NHS Scotland",$C$5="Cancellations for other reasons"),
SUMIFS(AllPublicationData!$J:$J,AllPublicationData!$A:$A,'Publication Table'!$B198,AllPublicationData!$B:$B,'Publication Table'!M$7)))))))</f>
        <v>0</v>
      </c>
      <c r="N198" s="90">
        <f>IF($C$5="Total Operations",
SUMIFS(AllPublicationData!$E:$E,AllPublicationData!$A:$A,'Publication Table'!$B198,AllPublicationData!$B:$B,'Publication Table'!$C$4,AllPublicationData!$D:$D,'Publication Table'!N$7),
IF('Publication Table'!$C$5="All Cancelled Operations",
SUMIFS(AllPublicationData!$F:$F,AllPublicationData!$A:$A,'Publication Table'!$B198,AllPublicationData!$B:$B,'Publication Table'!$C$4,AllPublicationData!$D:$D,'Publication Table'!N$7),
IF('Publication Table'!$C$5="Operations cancelled by patient",
SUMIFS(AllPublicationData!$G:$G,AllPublicationData!$A:$A,'Publication Table'!$B198,AllPublicationData!$B:$B,'Publication Table'!$C$4,AllPublicationData!$D:$D,'Publication Table'!N$7),
IF('Publication Table'!$C$5="Operations cancelled for clinical reasons",
SUMIFS(AllPublicationData!$G:$G,AllPublicationData!$A:$A,'Publication Table'!$B198,AllPublicationData!$B:$B,'Publication Table'!$C$4,AllPublicationData!$D:$D,'Publication Table'!N$7),
IF('Publication Table'!$C$5="Operations cancelled for non-clinical/capacity reasons",
SUMIFS(AllPublicationData!$G:$G,AllPublicationData!$A:$A,'Publication Table'!$B198,AllPublicationData!$B:$B,'Publication Table'!$C$4,AllPublicationData!$D:$D,'Publication Table'!N$7),
IF('Publication Table'!$C$5="Cancellations for other reasons",
SUMIFS(AllPublicationData!$G:$G,AllPublicationData!$A:$A,'Publication Table'!$B198,AllPublicationData!$B:$B,'Publication Table'!$C$4,AllPublicationData!$D:$D,'Publication Table'!N$7)))))))+
IF(AND($C$4="NHS Scotland",$C$5="Total Operations"),
SUMIFS(AllPublicationData!$E:$E,AllPublicationData!$A:$A,'Publication Table'!$B198,AllPublicationData!$B:$B,'Publication Table'!N$7),
IF(AND($C$4="NHS Scotland",$C$5="All Cancelled Operations"),
SUMIFS(AllPublicationData!$F:$F,AllPublicationData!$A:$A,'Publication Table'!$B198,AllPublicationData!$B:$B,'Publication Table'!N$7),
IF(AND($C$4="NHS Scotland",$C$5="Operations cancelled by patient"),
SUMIFS(AllPublicationData!$G:$G,AllPublicationData!$A:$A,'Publication Table'!$B198,AllPublicationData!$B:$B,'Publication Table'!N$7),
IF(AND($C$4="NHS Scotland",$C$5="Operations cancelled for clinical reasons"),
SUMIFS(AllPublicationData!$H:$H,AllPublicationData!$A:$A,'Publication Table'!$B198,AllPublicationData!$B:$B,'Publication Table'!N$7),
IF(AND($C$4="NHS Scotland",$C$5="Operations cancelled for non-clinical/capacity reasons"),
SUMIFS(AllPublicationData!$I:$I,AllPublicationData!$A:$A,'Publication Table'!$B198,AllPublicationData!$B:$B,'Publication Table'!N$7),
IF(AND($C$4="NHS Scotland",$C$5="Cancellations for other reasons"),
SUMIFS(AllPublicationData!$J:$J,AllPublicationData!$A:$A,'Publication Table'!$B198,AllPublicationData!$B:$B,'Publication Table'!N$7)))))))</f>
        <v>0</v>
      </c>
      <c r="O198" s="90">
        <f>IF($C$5="Total Operations",
SUMIFS(AllPublicationData!$E:$E,AllPublicationData!$A:$A,'Publication Table'!$B198,AllPublicationData!$B:$B,'Publication Table'!$C$4,AllPublicationData!$D:$D,'Publication Table'!O$7),
IF('Publication Table'!$C$5="All Cancelled Operations",
SUMIFS(AllPublicationData!$F:$F,AllPublicationData!$A:$A,'Publication Table'!$B198,AllPublicationData!$B:$B,'Publication Table'!$C$4,AllPublicationData!$D:$D,'Publication Table'!O$7),
IF('Publication Table'!$C$5="Operations cancelled by patient",
SUMIFS(AllPublicationData!$G:$G,AllPublicationData!$A:$A,'Publication Table'!$B198,AllPublicationData!$B:$B,'Publication Table'!$C$4,AllPublicationData!$D:$D,'Publication Table'!O$7),
IF('Publication Table'!$C$5="Operations cancelled for clinical reasons",
SUMIFS(AllPublicationData!$G:$G,AllPublicationData!$A:$A,'Publication Table'!$B198,AllPublicationData!$B:$B,'Publication Table'!$C$4,AllPublicationData!$D:$D,'Publication Table'!O$7),
IF('Publication Table'!$C$5="Operations cancelled for non-clinical/capacity reasons",
SUMIFS(AllPublicationData!$G:$G,AllPublicationData!$A:$A,'Publication Table'!$B198,AllPublicationData!$B:$B,'Publication Table'!$C$4,AllPublicationData!$D:$D,'Publication Table'!O$7),
IF('Publication Table'!$C$5="Cancellations for other reasons",
SUMIFS(AllPublicationData!$G:$G,AllPublicationData!$A:$A,'Publication Table'!$B198,AllPublicationData!$B:$B,'Publication Table'!$C$4,AllPublicationData!$D:$D,'Publication Table'!O$7)))))))+
IF(AND($C$4="NHS Scotland",$C$5="Total Operations"),
SUMIFS(AllPublicationData!$E:$E,AllPublicationData!$A:$A,'Publication Table'!$B198,AllPublicationData!$B:$B,'Publication Table'!O$7),
IF(AND($C$4="NHS Scotland",$C$5="All Cancelled Operations"),
SUMIFS(AllPublicationData!$F:$F,AllPublicationData!$A:$A,'Publication Table'!$B198,AllPublicationData!$B:$B,'Publication Table'!O$7),
IF(AND($C$4="NHS Scotland",$C$5="Operations cancelled by patient"),
SUMIFS(AllPublicationData!$G:$G,AllPublicationData!$A:$A,'Publication Table'!$B198,AllPublicationData!$B:$B,'Publication Table'!O$7),
IF(AND($C$4="NHS Scotland",$C$5="Operations cancelled for clinical reasons"),
SUMIFS(AllPublicationData!$H:$H,AllPublicationData!$A:$A,'Publication Table'!$B198,AllPublicationData!$B:$B,'Publication Table'!O$7),
IF(AND($C$4="NHS Scotland",$C$5="Operations cancelled for non-clinical/capacity reasons"),
SUMIFS(AllPublicationData!$I:$I,AllPublicationData!$A:$A,'Publication Table'!$B198,AllPublicationData!$B:$B,'Publication Table'!O$7),
IF(AND($C$4="NHS Scotland",$C$5="Cancellations for other reasons"),
SUMIFS(AllPublicationData!$J:$J,AllPublicationData!$A:$A,'Publication Table'!$B198,AllPublicationData!$B:$B,'Publication Table'!O$7)))))))</f>
        <v>0</v>
      </c>
      <c r="P198" s="90">
        <f>IF($C$5="Total Operations",
SUMIFS(AllPublicationData!$E:$E,AllPublicationData!$A:$A,'Publication Table'!$B198,AllPublicationData!$B:$B,'Publication Table'!$C$4,AllPublicationData!$D:$D,'Publication Table'!P$7),
IF('Publication Table'!$C$5="All Cancelled Operations",
SUMIFS(AllPublicationData!$F:$F,AllPublicationData!$A:$A,'Publication Table'!$B198,AllPublicationData!$B:$B,'Publication Table'!$C$4,AllPublicationData!$D:$D,'Publication Table'!P$7),
IF('Publication Table'!$C$5="Operations cancelled by patient",
SUMIFS(AllPublicationData!$G:$G,AllPublicationData!$A:$A,'Publication Table'!$B198,AllPublicationData!$B:$B,'Publication Table'!$C$4,AllPublicationData!$D:$D,'Publication Table'!P$7),
IF('Publication Table'!$C$5="Operations cancelled for clinical reasons",
SUMIFS(AllPublicationData!$G:$G,AllPublicationData!$A:$A,'Publication Table'!$B198,AllPublicationData!$B:$B,'Publication Table'!$C$4,AllPublicationData!$D:$D,'Publication Table'!P$7),
IF('Publication Table'!$C$5="Operations cancelled for non-clinical/capacity reasons",
SUMIFS(AllPublicationData!$G:$G,AllPublicationData!$A:$A,'Publication Table'!$B198,AllPublicationData!$B:$B,'Publication Table'!$C$4,AllPublicationData!$D:$D,'Publication Table'!P$7),
IF('Publication Table'!$C$5="Cancellations for other reasons",
SUMIFS(AllPublicationData!$G:$G,AllPublicationData!$A:$A,'Publication Table'!$B198,AllPublicationData!$B:$B,'Publication Table'!$C$4,AllPublicationData!$D:$D,'Publication Table'!P$7)))))))+
IF(AND($C$4="NHS Scotland",$C$5="Total Operations"),
SUMIFS(AllPublicationData!$E:$E,AllPublicationData!$A:$A,'Publication Table'!$B198,AllPublicationData!$B:$B,'Publication Table'!P$7),
IF(AND($C$4="NHS Scotland",$C$5="All Cancelled Operations"),
SUMIFS(AllPublicationData!$F:$F,AllPublicationData!$A:$A,'Publication Table'!$B198,AllPublicationData!$B:$B,'Publication Table'!P$7),
IF(AND($C$4="NHS Scotland",$C$5="Operations cancelled by patient"),
SUMIFS(AllPublicationData!$G:$G,AllPublicationData!$A:$A,'Publication Table'!$B198,AllPublicationData!$B:$B,'Publication Table'!P$7),
IF(AND($C$4="NHS Scotland",$C$5="Operations cancelled for clinical reasons"),
SUMIFS(AllPublicationData!$H:$H,AllPublicationData!$A:$A,'Publication Table'!$B198,AllPublicationData!$B:$B,'Publication Table'!P$7),
IF(AND($C$4="NHS Scotland",$C$5="Operations cancelled for non-clinical/capacity reasons"),
SUMIFS(AllPublicationData!$I:$I,AllPublicationData!$A:$A,'Publication Table'!$B198,AllPublicationData!$B:$B,'Publication Table'!P$7),
IF(AND($C$4="NHS Scotland",$C$5="Cancellations for other reasons"),
SUMIFS(AllPublicationData!$J:$J,AllPublicationData!$A:$A,'Publication Table'!$B198,AllPublicationData!$B:$B,'Publication Table'!P$7)))))))</f>
        <v>0</v>
      </c>
      <c r="Q198" s="90">
        <f>IF($C$5="Total Operations",
SUMIFS(AllPublicationData!$E:$E,AllPublicationData!$A:$A,'Publication Table'!$B198,AllPublicationData!$B:$B,'Publication Table'!$C$4,AllPublicationData!$D:$D,'Publication Table'!Q$7),
IF('Publication Table'!$C$5="All Cancelled Operations",
SUMIFS(AllPublicationData!$F:$F,AllPublicationData!$A:$A,'Publication Table'!$B198,AllPublicationData!$B:$B,'Publication Table'!$C$4,AllPublicationData!$D:$D,'Publication Table'!Q$7),
IF('Publication Table'!$C$5="Operations cancelled by patient",
SUMIFS(AllPublicationData!$G:$G,AllPublicationData!$A:$A,'Publication Table'!$B198,AllPublicationData!$B:$B,'Publication Table'!$C$4,AllPublicationData!$D:$D,'Publication Table'!Q$7),
IF('Publication Table'!$C$5="Operations cancelled for clinical reasons",
SUMIFS(AllPublicationData!$G:$G,AllPublicationData!$A:$A,'Publication Table'!$B198,AllPublicationData!$B:$B,'Publication Table'!$C$4,AllPublicationData!$D:$D,'Publication Table'!Q$7),
IF('Publication Table'!$C$5="Operations cancelled for non-clinical/capacity reasons",
SUMIFS(AllPublicationData!$G:$G,AllPublicationData!$A:$A,'Publication Table'!$B198,AllPublicationData!$B:$B,'Publication Table'!$C$4,AllPublicationData!$D:$D,'Publication Table'!Q$7),
IF('Publication Table'!$C$5="Cancellations for other reasons",
SUMIFS(AllPublicationData!$G:$G,AllPublicationData!$A:$A,'Publication Table'!$B198,AllPublicationData!$B:$B,'Publication Table'!$C$4,AllPublicationData!$D:$D,'Publication Table'!Q$7)))))))+
IF(AND($C$4="NHS Scotland",$C$5="Total Operations"),
SUMIFS(AllPublicationData!$E:$E,AllPublicationData!$A:$A,'Publication Table'!$B198,AllPublicationData!$B:$B,'Publication Table'!Q$7),
IF(AND($C$4="NHS Scotland",$C$5="All Cancelled Operations"),
SUMIFS(AllPublicationData!$F:$F,AllPublicationData!$A:$A,'Publication Table'!$B198,AllPublicationData!$B:$B,'Publication Table'!Q$7),
IF(AND($C$4="NHS Scotland",$C$5="Operations cancelled by patient"),
SUMIFS(AllPublicationData!$G:$G,AllPublicationData!$A:$A,'Publication Table'!$B198,AllPublicationData!$B:$B,'Publication Table'!Q$7),
IF(AND($C$4="NHS Scotland",$C$5="Operations cancelled for clinical reasons"),
SUMIFS(AllPublicationData!$H:$H,AllPublicationData!$A:$A,'Publication Table'!$B198,AllPublicationData!$B:$B,'Publication Table'!Q$7),
IF(AND($C$4="NHS Scotland",$C$5="Operations cancelled for non-clinical/capacity reasons"),
SUMIFS(AllPublicationData!$I:$I,AllPublicationData!$A:$A,'Publication Table'!$B198,AllPublicationData!$B:$B,'Publication Table'!Q$7),
IF(AND($C$4="NHS Scotland",$C$5="Cancellations for other reasons"),
SUMIFS(AllPublicationData!$J:$J,AllPublicationData!$A:$A,'Publication Table'!$B198,AllPublicationData!$B:$B,'Publication Table'!Q$7)))))))</f>
        <v>0</v>
      </c>
      <c r="R198" s="90">
        <f>IF($C$5="Total Operations",
SUMIFS(AllPublicationData!$E:$E,AllPublicationData!$A:$A,'Publication Table'!$B198,AllPublicationData!$B:$B,'Publication Table'!$C$4,AllPublicationData!$D:$D,'Publication Table'!R$7),
IF('Publication Table'!$C$5="All Cancelled Operations",
SUMIFS(AllPublicationData!$F:$F,AllPublicationData!$A:$A,'Publication Table'!$B198,AllPublicationData!$B:$B,'Publication Table'!$C$4,AllPublicationData!$D:$D,'Publication Table'!R$7),
IF('Publication Table'!$C$5="Operations cancelled by patient",
SUMIFS(AllPublicationData!$G:$G,AllPublicationData!$A:$A,'Publication Table'!$B198,AllPublicationData!$B:$B,'Publication Table'!$C$4,AllPublicationData!$D:$D,'Publication Table'!R$7),
IF('Publication Table'!$C$5="Operations cancelled for clinical reasons",
SUMIFS(AllPublicationData!$G:$G,AllPublicationData!$A:$A,'Publication Table'!$B198,AllPublicationData!$B:$B,'Publication Table'!$C$4,AllPublicationData!$D:$D,'Publication Table'!R$7),
IF('Publication Table'!$C$5="Operations cancelled for non-clinical/capacity reasons",
SUMIFS(AllPublicationData!$G:$G,AllPublicationData!$A:$A,'Publication Table'!$B198,AllPublicationData!$B:$B,'Publication Table'!$C$4,AllPublicationData!$D:$D,'Publication Table'!R$7),
IF('Publication Table'!$C$5="Cancellations for other reasons",
SUMIFS(AllPublicationData!$G:$G,AllPublicationData!$A:$A,'Publication Table'!$B198,AllPublicationData!$B:$B,'Publication Table'!$C$4,AllPublicationData!$D:$D,'Publication Table'!R$7)))))))+
IF(AND($C$4="NHS Scotland",$C$5="Total Operations"),
SUMIFS(AllPublicationData!$E:$E,AllPublicationData!$A:$A,'Publication Table'!$B198,AllPublicationData!$B:$B,'Publication Table'!R$7),
IF(AND($C$4="NHS Scotland",$C$5="All Cancelled Operations"),
SUMIFS(AllPublicationData!$F:$F,AllPublicationData!$A:$A,'Publication Table'!$B198,AllPublicationData!$B:$B,'Publication Table'!R$7),
IF(AND($C$4="NHS Scotland",$C$5="Operations cancelled by patient"),
SUMIFS(AllPublicationData!$G:$G,AllPublicationData!$A:$A,'Publication Table'!$B198,AllPublicationData!$B:$B,'Publication Table'!R$7),
IF(AND($C$4="NHS Scotland",$C$5="Operations cancelled for clinical reasons"),
SUMIFS(AllPublicationData!$H:$H,AllPublicationData!$A:$A,'Publication Table'!$B198,AllPublicationData!$B:$B,'Publication Table'!R$7),
IF(AND($C$4="NHS Scotland",$C$5="Operations cancelled for non-clinical/capacity reasons"),
SUMIFS(AllPublicationData!$I:$I,AllPublicationData!$A:$A,'Publication Table'!$B198,AllPublicationData!$B:$B,'Publication Table'!R$7),
IF(AND($C$4="NHS Scotland",$C$5="Cancellations for other reasons"),
SUMIFS(AllPublicationData!$J:$J,AllPublicationData!$A:$A,'Publication Table'!$B198,AllPublicationData!$B:$B,'Publication Table'!R$7)))))))</f>
        <v>0</v>
      </c>
    </row>
    <row r="199" spans="3:18" x14ac:dyDescent="0.35">
      <c r="C199" s="81">
        <f>IF($C$5="Total Operations",
SUMIFS(AllPublicationData!$E:$E,AllPublicationData!$A:$A,'Publication Table'!$B199,AllPublicationData!$B:$B,'Publication Table'!$C$4),
IF('Publication Table'!$C$5="All Cancelled Operations",
SUMIFS(AllPublicationData!$F:$F,AllPublicationData!$A:$A,'Publication Table'!$B199,AllPublicationData!$B:$B,'Publication Table'!$C$4),
IF('Publication Table'!$C$5="Operations cancelled by patient",
SUMIFS(AllPublicationData!$G:$G,AllPublicationData!$A:$A,'Publication Table'!$B199,AllPublicationData!$B:$B,'Publication Table'!$C$4),
IF('Publication Table'!$C$5="Operations cancelled for clinical reasons",
SUMIFS(AllPublicationData!$H:$H,AllPublicationData!$A:$A,'Publication Table'!$B199,AllPublicationData!$B:$B,'Publication Table'!$C$4),
IF('Publication Table'!$C$5="Operations cancelled for non-clinical/capacity reasons",
SUMIFS(AllPublicationData!$I:$I,AllPublicationData!$A:$A,'Publication Table'!$B199,AllPublicationData!$B:$B,'Publication Table'!$C$4),
IF('Publication Table'!$C$5="Cancellations for other reasons",
SUMIFS(AllPublicationData!$J:$J,AllPublicationData!$A:$A,'Publication Table'!$B199,AllPublicationData!$B:$B,'Publication Table'!$C$4)))))))+
IF(AND($C$4="NHS Scotland",$C$5="Total Operations"),
SUMIFS(AllPublicationData!$E:$E,AllPublicationData!$A:$A,'Publication Table'!$B199),
IF(AND($C$4="NHS Scotland",$C$5="All Cancelled Operations"),
SUMIFS(AllPublicationData!$F:$F,AllPublicationData!$A:$A,'Publication Table'!$B199),
IF(AND($C$4="NHS Scotland",$C$5="Operations cancelled by patient"),
SUMIFS(AllPublicationData!$G:$G,AllPublicationData!$A:$A,'Publication Table'!$B199),
IF(AND($C$4="NHS Scotland",$C$5="Operations cancelled for clinical reasons"),
SUMIFS(AllPublicationData!$H:$H,AllPublicationData!$A:$A,'Publication Table'!$B199),
IF(AND($C$4="NHS Scotland",$C$5="Operations cancelled for non-clinical/capacity reasons"),
SUMIFS(AllPublicationData!$I:$I,AllPublicationData!$A:$A,'Publication Table'!$B199),
IF(AND($C$4="NHS Scotland",$C$5="Cancellations for other reasons"),
SUMIFS(AllPublicationData!$J:$J,AllPublicationData!$A:$A,'Publication Table'!$B199)))))))</f>
        <v>0</v>
      </c>
      <c r="D199" s="90">
        <f>IF($C$5="Total Operations",
SUMIFS(AllPublicationData!$E:$E,AllPublicationData!$A:$A,'Publication Table'!$B199,AllPublicationData!$B:$B,'Publication Table'!$C$4,AllPublicationData!$D:$D,'Publication Table'!D$7),
IF('Publication Table'!$C$5="All Cancelled Operations",
SUMIFS(AllPublicationData!$F:$F,AllPublicationData!$A:$A,'Publication Table'!$B199,AllPublicationData!$B:$B,'Publication Table'!$C$4,AllPublicationData!$D:$D,'Publication Table'!D$7),
IF('Publication Table'!$C$5="Operations cancelled by patient",
SUMIFS(AllPublicationData!$G:$G,AllPublicationData!$A:$A,'Publication Table'!$B199,AllPublicationData!$B:$B,'Publication Table'!$C$4,AllPublicationData!$D:$D,'Publication Table'!D$7),
IF('Publication Table'!$C$5="Operations cancelled for clinical reasons",
SUMIFS(AllPublicationData!$H:$H,AllPublicationData!$A:$A,'Publication Table'!$B199,AllPublicationData!$B:$B,'Publication Table'!$C$4,AllPublicationData!$D:$D,'Publication Table'!D$7),
IF('Publication Table'!$C$5="Operations cancelled for non-clinical/capacity reasons",
SUMIFS(AllPublicationData!$I:$I,AllPublicationData!$A:$A,'Publication Table'!$B199,AllPublicationData!$B:$B,'Publication Table'!$C$4,AllPublicationData!$D:$D,'Publication Table'!D$7),
IF('Publication Table'!$C$5="Cancellations for other reasons",
SUMIFS(AllPublicationData!$J:$J,AllPublicationData!$A:$A,'Publication Table'!$B199,AllPublicationData!$B:$B,'Publication Table'!$C$4,AllPublicationData!$D:$D,'Publication Table'!D$7)))))))+
IF(AND($C$4="NHS Scotland",$C$5="Total Operations"),
SUMIFS(AllPublicationData!$E:$E,AllPublicationData!$A:$A,'Publication Table'!$B199,AllPublicationData!$B:$B,'Publication Table'!D$7),
IF(AND($C$4="NHS Scotland",$C$5="All Cancelled Operations"),
SUMIFS(AllPublicationData!$F:$F,AllPublicationData!$A:$A,'Publication Table'!$B199,AllPublicationData!$B:$B,'Publication Table'!D$7),
IF(AND($C$4="NHS Scotland",$C$5="Operations cancelled by patient"),
SUMIFS(AllPublicationData!$G:$G,AllPublicationData!$A:$A,'Publication Table'!$B199,AllPublicationData!$B:$B,'Publication Table'!D$7),
IF(AND($C$4="NHS Scotland",$C$5="Operations cancelled for clinical reasons"),
SUMIFS(AllPublicationData!$H:$H,AllPublicationData!$A:$A,'Publication Table'!$B199,AllPublicationData!$B:$B,'Publication Table'!D$7),
IF(AND($C$4="NHS Scotland",$C$5="Operations cancelled for non-clinical/capacity reasons"),
SUMIFS(AllPublicationData!$I:$I,AllPublicationData!$A:$A,'Publication Table'!$B199,AllPublicationData!$B:$B,'Publication Table'!D$7),
IF(AND($C$4="NHS Scotland",$C$5="Cancellations for other reasons"),
SUMIFS(AllPublicationData!$J:$J,AllPublicationData!$A:$A,'Publication Table'!$B199,AllPublicationData!$B:$B,'Publication Table'!D$7)))))))</f>
        <v>0</v>
      </c>
      <c r="E199" s="90">
        <f>IF($C$5="Total Operations",
SUMIFS(AllPublicationData!$E:$E,AllPublicationData!$A:$A,'Publication Table'!$B199,AllPublicationData!$B:$B,'Publication Table'!$C$4,AllPublicationData!$D:$D,'Publication Table'!E$7),
IF('Publication Table'!$C$5="All Cancelled Operations",
SUMIFS(AllPublicationData!$F:$F,AllPublicationData!$A:$A,'Publication Table'!$B199,AllPublicationData!$B:$B,'Publication Table'!$C$4,AllPublicationData!$D:$D,'Publication Table'!E$7),
IF('Publication Table'!$C$5="Operations cancelled by patient",
SUMIFS(AllPublicationData!$G:$G,AllPublicationData!$A:$A,'Publication Table'!$B199,AllPublicationData!$B:$B,'Publication Table'!$C$4,AllPublicationData!$D:$D,'Publication Table'!E$7),
IF('Publication Table'!$C$5="Operations cancelled for clinical reasons",
SUMIFS(AllPublicationData!$H:$H,AllPublicationData!$A:$A,'Publication Table'!$B199,AllPublicationData!$B:$B,'Publication Table'!$C$4,AllPublicationData!$D:$D,'Publication Table'!E$7),
IF('Publication Table'!$C$5="Operations cancelled for non-clinical/capacity reasons",
SUMIFS(AllPublicationData!$I:$I,AllPublicationData!$A:$A,'Publication Table'!$B199,AllPublicationData!$B:$B,'Publication Table'!$C$4,AllPublicationData!$D:$D,'Publication Table'!E$7),
IF('Publication Table'!$C$5="Cancellations for other reasons",
SUMIFS(AllPublicationData!$J:$J,AllPublicationData!$A:$A,'Publication Table'!$B199,AllPublicationData!$B:$B,'Publication Table'!$C$4,AllPublicationData!$D:$D,'Publication Table'!E$7)))))))+
IF(AND($C$4="NHS Scotland",$C$5="Total Operations"),
SUMIFS(AllPublicationData!$E:$E,AllPublicationData!$A:$A,'Publication Table'!$B199,AllPublicationData!$B:$B,'Publication Table'!E$7),
IF(AND($C$4="NHS Scotland",$C$5="All Cancelled Operations"),
SUMIFS(AllPublicationData!$F:$F,AllPublicationData!$A:$A,'Publication Table'!$B199,AllPublicationData!$B:$B,'Publication Table'!E$7),
IF(AND($C$4="NHS Scotland",$C$5="Operations cancelled by patient"),
SUMIFS(AllPublicationData!$G:$G,AllPublicationData!$A:$A,'Publication Table'!$B199,AllPublicationData!$B:$B,'Publication Table'!E$7),
IF(AND($C$4="NHS Scotland",$C$5="Operations cancelled for clinical reasons"),
SUMIFS(AllPublicationData!$H:$H,AllPublicationData!$A:$A,'Publication Table'!$B199,AllPublicationData!$B:$B,'Publication Table'!E$7),
IF(AND($C$4="NHS Scotland",$C$5="Operations cancelled for non-clinical/capacity reasons"),
SUMIFS(AllPublicationData!$I:$I,AllPublicationData!$A:$A,'Publication Table'!$B199,AllPublicationData!$B:$B,'Publication Table'!E$7),
IF(AND($C$4="NHS Scotland",$C$5="Cancellations for other reasons"),
SUMIFS(AllPublicationData!$J:$J,AllPublicationData!$A:$A,'Publication Table'!$B199,AllPublicationData!$B:$B,'Publication Table'!E$7)))))))</f>
        <v>0</v>
      </c>
      <c r="F199" s="90">
        <f>IF($C$5="Total Operations",
SUMIFS(AllPublicationData!$E:$E,AllPublicationData!$A:$A,'Publication Table'!$B199,AllPublicationData!$B:$B,'Publication Table'!$C$4,AllPublicationData!$D:$D,'Publication Table'!F$7),
IF('Publication Table'!$C$5="All Cancelled Operations",
SUMIFS(AllPublicationData!$F:$F,AllPublicationData!$A:$A,'Publication Table'!$B199,AllPublicationData!$B:$B,'Publication Table'!$C$4,AllPublicationData!$D:$D,'Publication Table'!F$7),
IF('Publication Table'!$C$5="Operations cancelled by patient",
SUMIFS(AllPublicationData!$G:$G,AllPublicationData!$A:$A,'Publication Table'!$B199,AllPublicationData!$B:$B,'Publication Table'!$C$4,AllPublicationData!$D:$D,'Publication Table'!F$7),
IF('Publication Table'!$C$5="Operations cancelled for clinical reasons",
SUMIFS(AllPublicationData!$H:$H,AllPublicationData!$A:$A,'Publication Table'!$B199,AllPublicationData!$B:$B,'Publication Table'!$C$4,AllPublicationData!$D:$D,'Publication Table'!F$7),
IF('Publication Table'!$C$5="Operations cancelled for non-clinical/capacity reasons",
SUMIFS(AllPublicationData!$I:$I,AllPublicationData!$A:$A,'Publication Table'!$B199,AllPublicationData!$B:$B,'Publication Table'!$C$4,AllPublicationData!$D:$D,'Publication Table'!F$7),
IF('Publication Table'!$C$5="Cancellations for other reasons",
SUMIFS(AllPublicationData!$J:$J,AllPublicationData!$A:$A,'Publication Table'!$B199,AllPublicationData!$B:$B,'Publication Table'!$C$4,AllPublicationData!$D:$D,'Publication Table'!F$7)))))))+
IF(AND($C$4="NHS Scotland",$C$5="Total Operations"),
SUMIFS(AllPublicationData!$E:$E,AllPublicationData!$A:$A,'Publication Table'!$B199,AllPublicationData!$B:$B,'Publication Table'!F$7),
IF(AND($C$4="NHS Scotland",$C$5="All Cancelled Operations"),
SUMIFS(AllPublicationData!$F:$F,AllPublicationData!$A:$A,'Publication Table'!$B199,AllPublicationData!$B:$B,'Publication Table'!F$7),
IF(AND($C$4="NHS Scotland",$C$5="Operations cancelled by patient"),
SUMIFS(AllPublicationData!$G:$G,AllPublicationData!$A:$A,'Publication Table'!$B199,AllPublicationData!$B:$B,'Publication Table'!F$7),
IF(AND($C$4="NHS Scotland",$C$5="Operations cancelled for clinical reasons"),
SUMIFS(AllPublicationData!$H:$H,AllPublicationData!$A:$A,'Publication Table'!$B199,AllPublicationData!$B:$B,'Publication Table'!F$7),
IF(AND($C$4="NHS Scotland",$C$5="Operations cancelled for non-clinical/capacity reasons"),
SUMIFS(AllPublicationData!$I:$I,AllPublicationData!$A:$A,'Publication Table'!$B199,AllPublicationData!$B:$B,'Publication Table'!F$7),
IF(AND($C$4="NHS Scotland",$C$5="Cancellations for other reasons"),
SUMIFS(AllPublicationData!$J:$J,AllPublicationData!$A:$A,'Publication Table'!$B199,AllPublicationData!$B:$B,'Publication Table'!F$7)))))))</f>
        <v>0</v>
      </c>
      <c r="G199" s="90">
        <f>IF($C$5="Total Operations",
SUMIFS(AllPublicationData!$E:$E,AllPublicationData!$A:$A,'Publication Table'!$B199,AllPublicationData!$B:$B,'Publication Table'!$C$4,AllPublicationData!$D:$D,'Publication Table'!G$7),
IF('Publication Table'!$C$5="All Cancelled Operations",
SUMIFS(AllPublicationData!$F:$F,AllPublicationData!$A:$A,'Publication Table'!$B199,AllPublicationData!$B:$B,'Publication Table'!$C$4,AllPublicationData!$D:$D,'Publication Table'!G$7),
IF('Publication Table'!$C$5="Operations cancelled by patient",
SUMIFS(AllPublicationData!$G:$G,AllPublicationData!$A:$A,'Publication Table'!$B199,AllPublicationData!$B:$B,'Publication Table'!$C$4,AllPublicationData!$D:$D,'Publication Table'!G$7),
IF('Publication Table'!$C$5="Operations cancelled for clinical reasons",
SUMIFS(AllPublicationData!$H:$H,AllPublicationData!$A:$A,'Publication Table'!$B199,AllPublicationData!$B:$B,'Publication Table'!$C$4,AllPublicationData!$D:$D,'Publication Table'!G$7),
IF('Publication Table'!$C$5="Operations cancelled for non-clinical/capacity reasons",
SUMIFS(AllPublicationData!$I:$I,AllPublicationData!$A:$A,'Publication Table'!$B199,AllPublicationData!$B:$B,'Publication Table'!$C$4,AllPublicationData!$D:$D,'Publication Table'!G$7),
IF('Publication Table'!$C$5="Cancellations for other reasons",
SUMIFS(AllPublicationData!$J:$J,AllPublicationData!$A:$A,'Publication Table'!$B199,AllPublicationData!$B:$B,'Publication Table'!$C$4,AllPublicationData!$D:$D,'Publication Table'!G$7)))))))+
IF(AND($C$4="NHS Scotland",$C$5="Total Operations"),
SUMIFS(AllPublicationData!$E:$E,AllPublicationData!$A:$A,'Publication Table'!$B199,AllPublicationData!$B:$B,'Publication Table'!G$7),
IF(AND($C$4="NHS Scotland",$C$5="All Cancelled Operations"),
SUMIFS(AllPublicationData!$F:$F,AllPublicationData!$A:$A,'Publication Table'!$B199,AllPublicationData!$B:$B,'Publication Table'!G$7),
IF(AND($C$4="NHS Scotland",$C$5="Operations cancelled by patient"),
SUMIFS(AllPublicationData!$G:$G,AllPublicationData!$A:$A,'Publication Table'!$B199,AllPublicationData!$B:$B,'Publication Table'!G$7),
IF(AND($C$4="NHS Scotland",$C$5="Operations cancelled for clinical reasons"),
SUMIFS(AllPublicationData!$H:$H,AllPublicationData!$A:$A,'Publication Table'!$B199,AllPublicationData!$B:$B,'Publication Table'!G$7),
IF(AND($C$4="NHS Scotland",$C$5="Operations cancelled for non-clinical/capacity reasons"),
SUMIFS(AllPublicationData!$I:$I,AllPublicationData!$A:$A,'Publication Table'!$B199,AllPublicationData!$B:$B,'Publication Table'!G$7),
IF(AND($C$4="NHS Scotland",$C$5="Cancellations for other reasons"),
SUMIFS(AllPublicationData!$J:$J,AllPublicationData!$A:$A,'Publication Table'!$B199,AllPublicationData!$B:$B,'Publication Table'!G$7)))))))</f>
        <v>0</v>
      </c>
      <c r="H199" s="90">
        <f>IF($C$5="Total Operations",
SUMIFS(AllPublicationData!$E:$E,AllPublicationData!$A:$A,'Publication Table'!$B199,AllPublicationData!$B:$B,'Publication Table'!$C$4,AllPublicationData!$D:$D,'Publication Table'!H$7),
IF('Publication Table'!$C$5="All Cancelled Operations",
SUMIFS(AllPublicationData!$F:$F,AllPublicationData!$A:$A,'Publication Table'!$B199,AllPublicationData!$B:$B,'Publication Table'!$C$4,AllPublicationData!$D:$D,'Publication Table'!H$7),
IF('Publication Table'!$C$5="Operations cancelled by patient",
SUMIFS(AllPublicationData!$G:$G,AllPublicationData!$A:$A,'Publication Table'!$B199,AllPublicationData!$B:$B,'Publication Table'!$C$4,AllPublicationData!$D:$D,'Publication Table'!H$7),
IF('Publication Table'!$C$5="Operations cancelled for clinical reasons",
SUMIFS(AllPublicationData!$H:$H,AllPublicationData!$A:$A,'Publication Table'!$B199,AllPublicationData!$B:$B,'Publication Table'!$C$4,AllPublicationData!$D:$D,'Publication Table'!H$7),
IF('Publication Table'!$C$5="Operations cancelled for non-clinical/capacity reasons",
SUMIFS(AllPublicationData!$I:$I,AllPublicationData!$A:$A,'Publication Table'!$B199,AllPublicationData!$B:$B,'Publication Table'!$C$4,AllPublicationData!$D:$D,'Publication Table'!H$7),
IF('Publication Table'!$C$5="Cancellations for other reasons",
SUMIFS(AllPublicationData!$J:$J,AllPublicationData!$A:$A,'Publication Table'!$B199,AllPublicationData!$B:$B,'Publication Table'!$C$4,AllPublicationData!$D:$D,'Publication Table'!H$7)))))))+
IF(AND($C$4="NHS Scotland",$C$5="Total Operations"),
SUMIFS(AllPublicationData!$E:$E,AllPublicationData!$A:$A,'Publication Table'!$B199,AllPublicationData!$B:$B,'Publication Table'!H$7),
IF(AND($C$4="NHS Scotland",$C$5="All Cancelled Operations"),
SUMIFS(AllPublicationData!$F:$F,AllPublicationData!$A:$A,'Publication Table'!$B199,AllPublicationData!$B:$B,'Publication Table'!H$7),
IF(AND($C$4="NHS Scotland",$C$5="Operations cancelled by patient"),
SUMIFS(AllPublicationData!$G:$G,AllPublicationData!$A:$A,'Publication Table'!$B199,AllPublicationData!$B:$B,'Publication Table'!H$7),
IF(AND($C$4="NHS Scotland",$C$5="Operations cancelled for clinical reasons"),
SUMIFS(AllPublicationData!$H:$H,AllPublicationData!$A:$A,'Publication Table'!$B199,AllPublicationData!$B:$B,'Publication Table'!H$7),
IF(AND($C$4="NHS Scotland",$C$5="Operations cancelled for non-clinical/capacity reasons"),
SUMIFS(AllPublicationData!$I:$I,AllPublicationData!$A:$A,'Publication Table'!$B199,AllPublicationData!$B:$B,'Publication Table'!H$7),
IF(AND($C$4="NHS Scotland",$C$5="Cancellations for other reasons"),
SUMIFS(AllPublicationData!$J:$J,AllPublicationData!$A:$A,'Publication Table'!$B199,AllPublicationData!$B:$B,'Publication Table'!H$7)))))))</f>
        <v>0</v>
      </c>
      <c r="I199" s="90">
        <f>IF($C$5="Total Operations",
SUMIFS(AllPublicationData!$E:$E,AllPublicationData!$A:$A,'Publication Table'!$B199,AllPublicationData!$B:$B,'Publication Table'!$C$4,AllPublicationData!$D:$D,'Publication Table'!I$7),
IF('Publication Table'!$C$5="All Cancelled Operations",
SUMIFS(AllPublicationData!$F:$F,AllPublicationData!$A:$A,'Publication Table'!$B199,AllPublicationData!$B:$B,'Publication Table'!$C$4,AllPublicationData!$D:$D,'Publication Table'!I$7),
IF('Publication Table'!$C$5="Operations cancelled by patient",
SUMIFS(AllPublicationData!$G:$G,AllPublicationData!$A:$A,'Publication Table'!$B199,AllPublicationData!$B:$B,'Publication Table'!$C$4,AllPublicationData!$D:$D,'Publication Table'!I$7),
IF('Publication Table'!$C$5="Operations cancelled for clinical reasons",
SUMIFS(AllPublicationData!$H:$H,AllPublicationData!$A:$A,'Publication Table'!$B199,AllPublicationData!$B:$B,'Publication Table'!$C$4,AllPublicationData!$D:$D,'Publication Table'!I$7),
IF('Publication Table'!$C$5="Operations cancelled for non-clinical/capacity reasons",
SUMIFS(AllPublicationData!$I:$I,AllPublicationData!$A:$A,'Publication Table'!$B199,AllPublicationData!$B:$B,'Publication Table'!$C$4,AllPublicationData!$D:$D,'Publication Table'!I$7),
IF('Publication Table'!$C$5="Cancellations for other reasons",
SUMIFS(AllPublicationData!$J:$J,AllPublicationData!$A:$A,'Publication Table'!$B199,AllPublicationData!$B:$B,'Publication Table'!$C$4,AllPublicationData!$D:$D,'Publication Table'!I$7)))))))+
IF(AND($C$4="NHS Scotland",$C$5="Total Operations"),
SUMIFS(AllPublicationData!$E:$E,AllPublicationData!$A:$A,'Publication Table'!$B199,AllPublicationData!$B:$B,'Publication Table'!I$7),
IF(AND($C$4="NHS Scotland",$C$5="All Cancelled Operations"),
SUMIFS(AllPublicationData!$F:$F,AllPublicationData!$A:$A,'Publication Table'!$B199,AllPublicationData!$B:$B,'Publication Table'!I$7),
IF(AND($C$4="NHS Scotland",$C$5="Operations cancelled by patient"),
SUMIFS(AllPublicationData!$G:$G,AllPublicationData!$A:$A,'Publication Table'!$B199,AllPublicationData!$B:$B,'Publication Table'!I$7),
IF(AND($C$4="NHS Scotland",$C$5="Operations cancelled for clinical reasons"),
SUMIFS(AllPublicationData!$H:$H,AllPublicationData!$A:$A,'Publication Table'!$B199,AllPublicationData!$B:$B,'Publication Table'!I$7),
IF(AND($C$4="NHS Scotland",$C$5="Operations cancelled for non-clinical/capacity reasons"),
SUMIFS(AllPublicationData!$I:$I,AllPublicationData!$A:$A,'Publication Table'!$B199,AllPublicationData!$B:$B,'Publication Table'!I$7),
IF(AND($C$4="NHS Scotland",$C$5="Cancellations for other reasons"),
SUMIFS(AllPublicationData!$J:$J,AllPublicationData!$A:$A,'Publication Table'!$B199,AllPublicationData!$B:$B,'Publication Table'!I$7)))))))</f>
        <v>0</v>
      </c>
      <c r="J199" s="90">
        <f>IF($C$5="Total Operations",
SUMIFS(AllPublicationData!$E:$E,AllPublicationData!$A:$A,'Publication Table'!$B199,AllPublicationData!$B:$B,'Publication Table'!$C$4,AllPublicationData!$D:$D,'Publication Table'!J$7),
IF('Publication Table'!$C$5="All Cancelled Operations",
SUMIFS(AllPublicationData!$F:$F,AllPublicationData!$A:$A,'Publication Table'!$B199,AllPublicationData!$B:$B,'Publication Table'!$C$4,AllPublicationData!$D:$D,'Publication Table'!J$7),
IF('Publication Table'!$C$5="Operations cancelled by patient",
SUMIFS(AllPublicationData!$G:$G,AllPublicationData!$A:$A,'Publication Table'!$B199,AllPublicationData!$B:$B,'Publication Table'!$C$4,AllPublicationData!$D:$D,'Publication Table'!J$7),
IF('Publication Table'!$C$5="Operations cancelled for clinical reasons",
SUMIFS(AllPublicationData!$H:$H,AllPublicationData!$A:$A,'Publication Table'!$B199,AllPublicationData!$B:$B,'Publication Table'!$C$4,AllPublicationData!$D:$D,'Publication Table'!J$7),
IF('Publication Table'!$C$5="Operations cancelled for non-clinical/capacity reasons",
SUMIFS(AllPublicationData!$I:$I,AllPublicationData!$A:$A,'Publication Table'!$B199,AllPublicationData!$B:$B,'Publication Table'!$C$4,AllPublicationData!$D:$D,'Publication Table'!J$7),
IF('Publication Table'!$C$5="Cancellations for other reasons",
SUMIFS(AllPublicationData!$J:$J,AllPublicationData!$A:$A,'Publication Table'!$B199,AllPublicationData!$B:$B,'Publication Table'!$C$4,AllPublicationData!$D:$D,'Publication Table'!J$7)))))))+
IF(AND($C$4="NHS Scotland",$C$5="Total Operations"),
SUMIFS(AllPublicationData!$E:$E,AllPublicationData!$A:$A,'Publication Table'!$B199,AllPublicationData!$B:$B,'Publication Table'!J$7),
IF(AND($C$4="NHS Scotland",$C$5="All Cancelled Operations"),
SUMIFS(AllPublicationData!$F:$F,AllPublicationData!$A:$A,'Publication Table'!$B199,AllPublicationData!$B:$B,'Publication Table'!J$7),
IF(AND($C$4="NHS Scotland",$C$5="Operations cancelled by patient"),
SUMIFS(AllPublicationData!$G:$G,AllPublicationData!$A:$A,'Publication Table'!$B199,AllPublicationData!$B:$B,'Publication Table'!J$7),
IF(AND($C$4="NHS Scotland",$C$5="Operations cancelled for clinical reasons"),
SUMIFS(AllPublicationData!$H:$H,AllPublicationData!$A:$A,'Publication Table'!$B199,AllPublicationData!$B:$B,'Publication Table'!J$7),
IF(AND($C$4="NHS Scotland",$C$5="Operations cancelled for non-clinical/capacity reasons"),
SUMIFS(AllPublicationData!$I:$I,AllPublicationData!$A:$A,'Publication Table'!$B199,AllPublicationData!$B:$B,'Publication Table'!J$7),
IF(AND($C$4="NHS Scotland",$C$5="Cancellations for other reasons"),
SUMIFS(AllPublicationData!$J:$J,AllPublicationData!$A:$A,'Publication Table'!$B199,AllPublicationData!$B:$B,'Publication Table'!J$7)))))))</f>
        <v>0</v>
      </c>
      <c r="K199" s="90">
        <f>IF($C$5="Total Operations",
SUMIFS(AllPublicationData!$E:$E,AllPublicationData!$A:$A,'Publication Table'!$B199,AllPublicationData!$B:$B,'Publication Table'!$C$4,AllPublicationData!$D:$D,'Publication Table'!K$7),
IF('Publication Table'!$C$5="All Cancelled Operations",
SUMIFS(AllPublicationData!$F:$F,AllPublicationData!$A:$A,'Publication Table'!$B199,AllPublicationData!$B:$B,'Publication Table'!$C$4,AllPublicationData!$D:$D,'Publication Table'!K$7),
IF('Publication Table'!$C$5="Operations cancelled by patient",
SUMIFS(AllPublicationData!$G:$G,AllPublicationData!$A:$A,'Publication Table'!$B199,AllPublicationData!$B:$B,'Publication Table'!$C$4,AllPublicationData!$D:$D,'Publication Table'!K$7),
IF('Publication Table'!$C$5="Operations cancelled for clinical reasons",
SUMIFS(AllPublicationData!$H:$H,AllPublicationData!$A:$A,'Publication Table'!$B199,AllPublicationData!$B:$B,'Publication Table'!$C$4,AllPublicationData!$D:$D,'Publication Table'!K$7),
IF('Publication Table'!$C$5="Operations cancelled for non-clinical/capacity reasons",
SUMIFS(AllPublicationData!$I:$I,AllPublicationData!$A:$A,'Publication Table'!$B199,AllPublicationData!$B:$B,'Publication Table'!$C$4,AllPublicationData!$D:$D,'Publication Table'!K$7),
IF('Publication Table'!$C$5="Cancellations for other reasons",
SUMIFS(AllPublicationData!$J:$J,AllPublicationData!$A:$A,'Publication Table'!$B199,AllPublicationData!$B:$B,'Publication Table'!$C$4,AllPublicationData!$D:$D,'Publication Table'!K$7)))))))+
IF(AND($C$4="NHS Scotland",$C$5="Total Operations"),
SUMIFS(AllPublicationData!$E:$E,AllPublicationData!$A:$A,'Publication Table'!$B199,AllPublicationData!$B:$B,'Publication Table'!K$7),
IF(AND($C$4="NHS Scotland",$C$5="All Cancelled Operations"),
SUMIFS(AllPublicationData!$F:$F,AllPublicationData!$A:$A,'Publication Table'!$B199,AllPublicationData!$B:$B,'Publication Table'!K$7),
IF(AND($C$4="NHS Scotland",$C$5="Operations cancelled by patient"),
SUMIFS(AllPublicationData!$G:$G,AllPublicationData!$A:$A,'Publication Table'!$B199,AllPublicationData!$B:$B,'Publication Table'!K$7),
IF(AND($C$4="NHS Scotland",$C$5="Operations cancelled for clinical reasons"),
SUMIFS(AllPublicationData!$H:$H,AllPublicationData!$A:$A,'Publication Table'!$B199,AllPublicationData!$B:$B,'Publication Table'!K$7),
IF(AND($C$4="NHS Scotland",$C$5="Operations cancelled for non-clinical/capacity reasons"),
SUMIFS(AllPublicationData!$I:$I,AllPublicationData!$A:$A,'Publication Table'!$B199,AllPublicationData!$B:$B,'Publication Table'!K$7),
IF(AND($C$4="NHS Scotland",$C$5="Cancellations for other reasons"),
SUMIFS(AllPublicationData!$J:$J,AllPublicationData!$A:$A,'Publication Table'!$B199,AllPublicationData!$B:$B,'Publication Table'!K$7)))))))</f>
        <v>0</v>
      </c>
      <c r="L199" s="90">
        <f>IF($C$5="Total Operations",
SUMIFS(AllPublicationData!$E:$E,AllPublicationData!$A:$A,'Publication Table'!$B199,AllPublicationData!$B:$B,'Publication Table'!$C$4,AllPublicationData!$D:$D,'Publication Table'!L$7),
IF('Publication Table'!$C$5="All Cancelled Operations",
SUMIFS(AllPublicationData!$F:$F,AllPublicationData!$A:$A,'Publication Table'!$B199,AllPublicationData!$B:$B,'Publication Table'!$C$4,AllPublicationData!$D:$D,'Publication Table'!L$7),
IF('Publication Table'!$C$5="Operations cancelled by patient",
SUMIFS(AllPublicationData!$G:$G,AllPublicationData!$A:$A,'Publication Table'!$B199,AllPublicationData!$B:$B,'Publication Table'!$C$4,AllPublicationData!$D:$D,'Publication Table'!L$7),
IF('Publication Table'!$C$5="Operations cancelled for clinical reasons",
SUMIFS(AllPublicationData!$H:$H,AllPublicationData!$A:$A,'Publication Table'!$B199,AllPublicationData!$B:$B,'Publication Table'!$C$4,AllPublicationData!$D:$D,'Publication Table'!L$7),
IF('Publication Table'!$C$5="Operations cancelled for non-clinical/capacity reasons",
SUMIFS(AllPublicationData!$I:$I,AllPublicationData!$A:$A,'Publication Table'!$B199,AllPublicationData!$B:$B,'Publication Table'!$C$4,AllPublicationData!$D:$D,'Publication Table'!L$7),
IF('Publication Table'!$C$5="Cancellations for other reasons",
SUMIFS(AllPublicationData!$J:$J,AllPublicationData!$A:$A,'Publication Table'!$B199,AllPublicationData!$B:$B,'Publication Table'!$C$4,AllPublicationData!$D:$D,'Publication Table'!L$7)))))))+
IF(AND($C$4="NHS Scotland",$C$5="Total Operations"),
SUMIFS(AllPublicationData!$E:$E,AllPublicationData!$A:$A,'Publication Table'!$B199,AllPublicationData!$B:$B,'Publication Table'!L$7),
IF(AND($C$4="NHS Scotland",$C$5="All Cancelled Operations"),
SUMIFS(AllPublicationData!$F:$F,AllPublicationData!$A:$A,'Publication Table'!$B199,AllPublicationData!$B:$B,'Publication Table'!L$7),
IF(AND($C$4="NHS Scotland",$C$5="Operations cancelled by patient"),
SUMIFS(AllPublicationData!$G:$G,AllPublicationData!$A:$A,'Publication Table'!$B199,AllPublicationData!$B:$B,'Publication Table'!L$7),
IF(AND($C$4="NHS Scotland",$C$5="Operations cancelled for clinical reasons"),
SUMIFS(AllPublicationData!$H:$H,AllPublicationData!$A:$A,'Publication Table'!$B199,AllPublicationData!$B:$B,'Publication Table'!L$7),
IF(AND($C$4="NHS Scotland",$C$5="Operations cancelled for non-clinical/capacity reasons"),
SUMIFS(AllPublicationData!$I:$I,AllPublicationData!$A:$A,'Publication Table'!$B199,AllPublicationData!$B:$B,'Publication Table'!L$7),
IF(AND($C$4="NHS Scotland",$C$5="Cancellations for other reasons"),
SUMIFS(AllPublicationData!$J:$J,AllPublicationData!$A:$A,'Publication Table'!$B199,AllPublicationData!$B:$B,'Publication Table'!L$7)))))))</f>
        <v>0</v>
      </c>
      <c r="M199" s="90">
        <f>IF($C$5="Total Operations",
SUMIFS(AllPublicationData!$E:$E,AllPublicationData!$A:$A,'Publication Table'!$B199,AllPublicationData!$B:$B,'Publication Table'!$C$4,AllPublicationData!$D:$D,'Publication Table'!M$7),
IF('Publication Table'!$C$5="All Cancelled Operations",
SUMIFS(AllPublicationData!$F:$F,AllPublicationData!$A:$A,'Publication Table'!$B199,AllPublicationData!$B:$B,'Publication Table'!$C$4,AllPublicationData!$D:$D,'Publication Table'!M$7),
IF('Publication Table'!$C$5="Operations cancelled by patient",
SUMIFS(AllPublicationData!$G:$G,AllPublicationData!$A:$A,'Publication Table'!$B199,AllPublicationData!$B:$B,'Publication Table'!$C$4,AllPublicationData!$D:$D,'Publication Table'!M$7),
IF('Publication Table'!$C$5="Operations cancelled for clinical reasons",
SUMIFS(AllPublicationData!$G:$G,AllPublicationData!$A:$A,'Publication Table'!$B199,AllPublicationData!$B:$B,'Publication Table'!$C$4,AllPublicationData!$D:$D,'Publication Table'!M$7),
IF('Publication Table'!$C$5="Operations cancelled for non-clinical/capacity reasons",
SUMIFS(AllPublicationData!$G:$G,AllPublicationData!$A:$A,'Publication Table'!$B199,AllPublicationData!$B:$B,'Publication Table'!$C$4,AllPublicationData!$D:$D,'Publication Table'!M$7),
IF('Publication Table'!$C$5="Cancellations for other reasons",
SUMIFS(AllPublicationData!$G:$G,AllPublicationData!$A:$A,'Publication Table'!$B199,AllPublicationData!$B:$B,'Publication Table'!$C$4,AllPublicationData!$D:$D,'Publication Table'!M$7)))))))+
IF(AND($C$4="NHS Scotland",$C$5="Total Operations"),
SUMIFS(AllPublicationData!$E:$E,AllPublicationData!$A:$A,'Publication Table'!$B199,AllPublicationData!$B:$B,'Publication Table'!M$7),
IF(AND($C$4="NHS Scotland",$C$5="All Cancelled Operations"),
SUMIFS(AllPublicationData!$F:$F,AllPublicationData!$A:$A,'Publication Table'!$B199,AllPublicationData!$B:$B,'Publication Table'!M$7),
IF(AND($C$4="NHS Scotland",$C$5="Operations cancelled by patient"),
SUMIFS(AllPublicationData!$G:$G,AllPublicationData!$A:$A,'Publication Table'!$B199,AllPublicationData!$B:$B,'Publication Table'!M$7),
IF(AND($C$4="NHS Scotland",$C$5="Operations cancelled for clinical reasons"),
SUMIFS(AllPublicationData!$H:$H,AllPublicationData!$A:$A,'Publication Table'!$B199,AllPublicationData!$B:$B,'Publication Table'!M$7),
IF(AND($C$4="NHS Scotland",$C$5="Operations cancelled for non-clinical/capacity reasons"),
SUMIFS(AllPublicationData!$I:$I,AllPublicationData!$A:$A,'Publication Table'!$B199,AllPublicationData!$B:$B,'Publication Table'!M$7),
IF(AND($C$4="NHS Scotland",$C$5="Cancellations for other reasons"),
SUMIFS(AllPublicationData!$J:$J,AllPublicationData!$A:$A,'Publication Table'!$B199,AllPublicationData!$B:$B,'Publication Table'!M$7)))))))</f>
        <v>0</v>
      </c>
      <c r="N199" s="90">
        <f>IF($C$5="Total Operations",
SUMIFS(AllPublicationData!$E:$E,AllPublicationData!$A:$A,'Publication Table'!$B199,AllPublicationData!$B:$B,'Publication Table'!$C$4,AllPublicationData!$D:$D,'Publication Table'!N$7),
IF('Publication Table'!$C$5="All Cancelled Operations",
SUMIFS(AllPublicationData!$F:$F,AllPublicationData!$A:$A,'Publication Table'!$B199,AllPublicationData!$B:$B,'Publication Table'!$C$4,AllPublicationData!$D:$D,'Publication Table'!N$7),
IF('Publication Table'!$C$5="Operations cancelled by patient",
SUMIFS(AllPublicationData!$G:$G,AllPublicationData!$A:$A,'Publication Table'!$B199,AllPublicationData!$B:$B,'Publication Table'!$C$4,AllPublicationData!$D:$D,'Publication Table'!N$7),
IF('Publication Table'!$C$5="Operations cancelled for clinical reasons",
SUMIFS(AllPublicationData!$G:$G,AllPublicationData!$A:$A,'Publication Table'!$B199,AllPublicationData!$B:$B,'Publication Table'!$C$4,AllPublicationData!$D:$D,'Publication Table'!N$7),
IF('Publication Table'!$C$5="Operations cancelled for non-clinical/capacity reasons",
SUMIFS(AllPublicationData!$G:$G,AllPublicationData!$A:$A,'Publication Table'!$B199,AllPublicationData!$B:$B,'Publication Table'!$C$4,AllPublicationData!$D:$D,'Publication Table'!N$7),
IF('Publication Table'!$C$5="Cancellations for other reasons",
SUMIFS(AllPublicationData!$G:$G,AllPublicationData!$A:$A,'Publication Table'!$B199,AllPublicationData!$B:$B,'Publication Table'!$C$4,AllPublicationData!$D:$D,'Publication Table'!N$7)))))))+
IF(AND($C$4="NHS Scotland",$C$5="Total Operations"),
SUMIFS(AllPublicationData!$E:$E,AllPublicationData!$A:$A,'Publication Table'!$B199,AllPublicationData!$B:$B,'Publication Table'!N$7),
IF(AND($C$4="NHS Scotland",$C$5="All Cancelled Operations"),
SUMIFS(AllPublicationData!$F:$F,AllPublicationData!$A:$A,'Publication Table'!$B199,AllPublicationData!$B:$B,'Publication Table'!N$7),
IF(AND($C$4="NHS Scotland",$C$5="Operations cancelled by patient"),
SUMIFS(AllPublicationData!$G:$G,AllPublicationData!$A:$A,'Publication Table'!$B199,AllPublicationData!$B:$B,'Publication Table'!N$7),
IF(AND($C$4="NHS Scotland",$C$5="Operations cancelled for clinical reasons"),
SUMIFS(AllPublicationData!$H:$H,AllPublicationData!$A:$A,'Publication Table'!$B199,AllPublicationData!$B:$B,'Publication Table'!N$7),
IF(AND($C$4="NHS Scotland",$C$5="Operations cancelled for non-clinical/capacity reasons"),
SUMIFS(AllPublicationData!$I:$I,AllPublicationData!$A:$A,'Publication Table'!$B199,AllPublicationData!$B:$B,'Publication Table'!N$7),
IF(AND($C$4="NHS Scotland",$C$5="Cancellations for other reasons"),
SUMIFS(AllPublicationData!$J:$J,AllPublicationData!$A:$A,'Publication Table'!$B199,AllPublicationData!$B:$B,'Publication Table'!N$7)))))))</f>
        <v>0</v>
      </c>
      <c r="O199" s="90">
        <f>IF($C$5="Total Operations",
SUMIFS(AllPublicationData!$E:$E,AllPublicationData!$A:$A,'Publication Table'!$B199,AllPublicationData!$B:$B,'Publication Table'!$C$4,AllPublicationData!$D:$D,'Publication Table'!O$7),
IF('Publication Table'!$C$5="All Cancelled Operations",
SUMIFS(AllPublicationData!$F:$F,AllPublicationData!$A:$A,'Publication Table'!$B199,AllPublicationData!$B:$B,'Publication Table'!$C$4,AllPublicationData!$D:$D,'Publication Table'!O$7),
IF('Publication Table'!$C$5="Operations cancelled by patient",
SUMIFS(AllPublicationData!$G:$G,AllPublicationData!$A:$A,'Publication Table'!$B199,AllPublicationData!$B:$B,'Publication Table'!$C$4,AllPublicationData!$D:$D,'Publication Table'!O$7),
IF('Publication Table'!$C$5="Operations cancelled for clinical reasons",
SUMIFS(AllPublicationData!$G:$G,AllPublicationData!$A:$A,'Publication Table'!$B199,AllPublicationData!$B:$B,'Publication Table'!$C$4,AllPublicationData!$D:$D,'Publication Table'!O$7),
IF('Publication Table'!$C$5="Operations cancelled for non-clinical/capacity reasons",
SUMIFS(AllPublicationData!$G:$G,AllPublicationData!$A:$A,'Publication Table'!$B199,AllPublicationData!$B:$B,'Publication Table'!$C$4,AllPublicationData!$D:$D,'Publication Table'!O$7),
IF('Publication Table'!$C$5="Cancellations for other reasons",
SUMIFS(AllPublicationData!$G:$G,AllPublicationData!$A:$A,'Publication Table'!$B199,AllPublicationData!$B:$B,'Publication Table'!$C$4,AllPublicationData!$D:$D,'Publication Table'!O$7)))))))+
IF(AND($C$4="NHS Scotland",$C$5="Total Operations"),
SUMIFS(AllPublicationData!$E:$E,AllPublicationData!$A:$A,'Publication Table'!$B199,AllPublicationData!$B:$B,'Publication Table'!O$7),
IF(AND($C$4="NHS Scotland",$C$5="All Cancelled Operations"),
SUMIFS(AllPublicationData!$F:$F,AllPublicationData!$A:$A,'Publication Table'!$B199,AllPublicationData!$B:$B,'Publication Table'!O$7),
IF(AND($C$4="NHS Scotland",$C$5="Operations cancelled by patient"),
SUMIFS(AllPublicationData!$G:$G,AllPublicationData!$A:$A,'Publication Table'!$B199,AllPublicationData!$B:$B,'Publication Table'!O$7),
IF(AND($C$4="NHS Scotland",$C$5="Operations cancelled for clinical reasons"),
SUMIFS(AllPublicationData!$H:$H,AllPublicationData!$A:$A,'Publication Table'!$B199,AllPublicationData!$B:$B,'Publication Table'!O$7),
IF(AND($C$4="NHS Scotland",$C$5="Operations cancelled for non-clinical/capacity reasons"),
SUMIFS(AllPublicationData!$I:$I,AllPublicationData!$A:$A,'Publication Table'!$B199,AllPublicationData!$B:$B,'Publication Table'!O$7),
IF(AND($C$4="NHS Scotland",$C$5="Cancellations for other reasons"),
SUMIFS(AllPublicationData!$J:$J,AllPublicationData!$A:$A,'Publication Table'!$B199,AllPublicationData!$B:$B,'Publication Table'!O$7)))))))</f>
        <v>0</v>
      </c>
      <c r="P199" s="90">
        <f>IF($C$5="Total Operations",
SUMIFS(AllPublicationData!$E:$E,AllPublicationData!$A:$A,'Publication Table'!$B199,AllPublicationData!$B:$B,'Publication Table'!$C$4,AllPublicationData!$D:$D,'Publication Table'!P$7),
IF('Publication Table'!$C$5="All Cancelled Operations",
SUMIFS(AllPublicationData!$F:$F,AllPublicationData!$A:$A,'Publication Table'!$B199,AllPublicationData!$B:$B,'Publication Table'!$C$4,AllPublicationData!$D:$D,'Publication Table'!P$7),
IF('Publication Table'!$C$5="Operations cancelled by patient",
SUMIFS(AllPublicationData!$G:$G,AllPublicationData!$A:$A,'Publication Table'!$B199,AllPublicationData!$B:$B,'Publication Table'!$C$4,AllPublicationData!$D:$D,'Publication Table'!P$7),
IF('Publication Table'!$C$5="Operations cancelled for clinical reasons",
SUMIFS(AllPublicationData!$G:$G,AllPublicationData!$A:$A,'Publication Table'!$B199,AllPublicationData!$B:$B,'Publication Table'!$C$4,AllPublicationData!$D:$D,'Publication Table'!P$7),
IF('Publication Table'!$C$5="Operations cancelled for non-clinical/capacity reasons",
SUMIFS(AllPublicationData!$G:$G,AllPublicationData!$A:$A,'Publication Table'!$B199,AllPublicationData!$B:$B,'Publication Table'!$C$4,AllPublicationData!$D:$D,'Publication Table'!P$7),
IF('Publication Table'!$C$5="Cancellations for other reasons",
SUMIFS(AllPublicationData!$G:$G,AllPublicationData!$A:$A,'Publication Table'!$B199,AllPublicationData!$B:$B,'Publication Table'!$C$4,AllPublicationData!$D:$D,'Publication Table'!P$7)))))))+
IF(AND($C$4="NHS Scotland",$C$5="Total Operations"),
SUMIFS(AllPublicationData!$E:$E,AllPublicationData!$A:$A,'Publication Table'!$B199,AllPublicationData!$B:$B,'Publication Table'!P$7),
IF(AND($C$4="NHS Scotland",$C$5="All Cancelled Operations"),
SUMIFS(AllPublicationData!$F:$F,AllPublicationData!$A:$A,'Publication Table'!$B199,AllPublicationData!$B:$B,'Publication Table'!P$7),
IF(AND($C$4="NHS Scotland",$C$5="Operations cancelled by patient"),
SUMIFS(AllPublicationData!$G:$G,AllPublicationData!$A:$A,'Publication Table'!$B199,AllPublicationData!$B:$B,'Publication Table'!P$7),
IF(AND($C$4="NHS Scotland",$C$5="Operations cancelled for clinical reasons"),
SUMIFS(AllPublicationData!$H:$H,AllPublicationData!$A:$A,'Publication Table'!$B199,AllPublicationData!$B:$B,'Publication Table'!P$7),
IF(AND($C$4="NHS Scotland",$C$5="Operations cancelled for non-clinical/capacity reasons"),
SUMIFS(AllPublicationData!$I:$I,AllPublicationData!$A:$A,'Publication Table'!$B199,AllPublicationData!$B:$B,'Publication Table'!P$7),
IF(AND($C$4="NHS Scotland",$C$5="Cancellations for other reasons"),
SUMIFS(AllPublicationData!$J:$J,AllPublicationData!$A:$A,'Publication Table'!$B199,AllPublicationData!$B:$B,'Publication Table'!P$7)))))))</f>
        <v>0</v>
      </c>
      <c r="Q199" s="90">
        <f>IF($C$5="Total Operations",
SUMIFS(AllPublicationData!$E:$E,AllPublicationData!$A:$A,'Publication Table'!$B199,AllPublicationData!$B:$B,'Publication Table'!$C$4,AllPublicationData!$D:$D,'Publication Table'!Q$7),
IF('Publication Table'!$C$5="All Cancelled Operations",
SUMIFS(AllPublicationData!$F:$F,AllPublicationData!$A:$A,'Publication Table'!$B199,AllPublicationData!$B:$B,'Publication Table'!$C$4,AllPublicationData!$D:$D,'Publication Table'!Q$7),
IF('Publication Table'!$C$5="Operations cancelled by patient",
SUMIFS(AllPublicationData!$G:$G,AllPublicationData!$A:$A,'Publication Table'!$B199,AllPublicationData!$B:$B,'Publication Table'!$C$4,AllPublicationData!$D:$D,'Publication Table'!Q$7),
IF('Publication Table'!$C$5="Operations cancelled for clinical reasons",
SUMIFS(AllPublicationData!$G:$G,AllPublicationData!$A:$A,'Publication Table'!$B199,AllPublicationData!$B:$B,'Publication Table'!$C$4,AllPublicationData!$D:$D,'Publication Table'!Q$7),
IF('Publication Table'!$C$5="Operations cancelled for non-clinical/capacity reasons",
SUMIFS(AllPublicationData!$G:$G,AllPublicationData!$A:$A,'Publication Table'!$B199,AllPublicationData!$B:$B,'Publication Table'!$C$4,AllPublicationData!$D:$D,'Publication Table'!Q$7),
IF('Publication Table'!$C$5="Cancellations for other reasons",
SUMIFS(AllPublicationData!$G:$G,AllPublicationData!$A:$A,'Publication Table'!$B199,AllPublicationData!$B:$B,'Publication Table'!$C$4,AllPublicationData!$D:$D,'Publication Table'!Q$7)))))))+
IF(AND($C$4="NHS Scotland",$C$5="Total Operations"),
SUMIFS(AllPublicationData!$E:$E,AllPublicationData!$A:$A,'Publication Table'!$B199,AllPublicationData!$B:$B,'Publication Table'!Q$7),
IF(AND($C$4="NHS Scotland",$C$5="All Cancelled Operations"),
SUMIFS(AllPublicationData!$F:$F,AllPublicationData!$A:$A,'Publication Table'!$B199,AllPublicationData!$B:$B,'Publication Table'!Q$7),
IF(AND($C$4="NHS Scotland",$C$5="Operations cancelled by patient"),
SUMIFS(AllPublicationData!$G:$G,AllPublicationData!$A:$A,'Publication Table'!$B199,AllPublicationData!$B:$B,'Publication Table'!Q$7),
IF(AND($C$4="NHS Scotland",$C$5="Operations cancelled for clinical reasons"),
SUMIFS(AllPublicationData!$H:$H,AllPublicationData!$A:$A,'Publication Table'!$B199,AllPublicationData!$B:$B,'Publication Table'!Q$7),
IF(AND($C$4="NHS Scotland",$C$5="Operations cancelled for non-clinical/capacity reasons"),
SUMIFS(AllPublicationData!$I:$I,AllPublicationData!$A:$A,'Publication Table'!$B199,AllPublicationData!$B:$B,'Publication Table'!Q$7),
IF(AND($C$4="NHS Scotland",$C$5="Cancellations for other reasons"),
SUMIFS(AllPublicationData!$J:$J,AllPublicationData!$A:$A,'Publication Table'!$B199,AllPublicationData!$B:$B,'Publication Table'!Q$7)))))))</f>
        <v>0</v>
      </c>
      <c r="R199" s="90">
        <f>IF($C$5="Total Operations",
SUMIFS(AllPublicationData!$E:$E,AllPublicationData!$A:$A,'Publication Table'!$B199,AllPublicationData!$B:$B,'Publication Table'!$C$4,AllPublicationData!$D:$D,'Publication Table'!R$7),
IF('Publication Table'!$C$5="All Cancelled Operations",
SUMIFS(AllPublicationData!$F:$F,AllPublicationData!$A:$A,'Publication Table'!$B199,AllPublicationData!$B:$B,'Publication Table'!$C$4,AllPublicationData!$D:$D,'Publication Table'!R$7),
IF('Publication Table'!$C$5="Operations cancelled by patient",
SUMIFS(AllPublicationData!$G:$G,AllPublicationData!$A:$A,'Publication Table'!$B199,AllPublicationData!$B:$B,'Publication Table'!$C$4,AllPublicationData!$D:$D,'Publication Table'!R$7),
IF('Publication Table'!$C$5="Operations cancelled for clinical reasons",
SUMIFS(AllPublicationData!$G:$G,AllPublicationData!$A:$A,'Publication Table'!$B199,AllPublicationData!$B:$B,'Publication Table'!$C$4,AllPublicationData!$D:$D,'Publication Table'!R$7),
IF('Publication Table'!$C$5="Operations cancelled for non-clinical/capacity reasons",
SUMIFS(AllPublicationData!$G:$G,AllPublicationData!$A:$A,'Publication Table'!$B199,AllPublicationData!$B:$B,'Publication Table'!$C$4,AllPublicationData!$D:$D,'Publication Table'!R$7),
IF('Publication Table'!$C$5="Cancellations for other reasons",
SUMIFS(AllPublicationData!$G:$G,AllPublicationData!$A:$A,'Publication Table'!$B199,AllPublicationData!$B:$B,'Publication Table'!$C$4,AllPublicationData!$D:$D,'Publication Table'!R$7)))))))+
IF(AND($C$4="NHS Scotland",$C$5="Total Operations"),
SUMIFS(AllPublicationData!$E:$E,AllPublicationData!$A:$A,'Publication Table'!$B199,AllPublicationData!$B:$B,'Publication Table'!R$7),
IF(AND($C$4="NHS Scotland",$C$5="All Cancelled Operations"),
SUMIFS(AllPublicationData!$F:$F,AllPublicationData!$A:$A,'Publication Table'!$B199,AllPublicationData!$B:$B,'Publication Table'!R$7),
IF(AND($C$4="NHS Scotland",$C$5="Operations cancelled by patient"),
SUMIFS(AllPublicationData!$G:$G,AllPublicationData!$A:$A,'Publication Table'!$B199,AllPublicationData!$B:$B,'Publication Table'!R$7),
IF(AND($C$4="NHS Scotland",$C$5="Operations cancelled for clinical reasons"),
SUMIFS(AllPublicationData!$H:$H,AllPublicationData!$A:$A,'Publication Table'!$B199,AllPublicationData!$B:$B,'Publication Table'!R$7),
IF(AND($C$4="NHS Scotland",$C$5="Operations cancelled for non-clinical/capacity reasons"),
SUMIFS(AllPublicationData!$I:$I,AllPublicationData!$A:$A,'Publication Table'!$B199,AllPublicationData!$B:$B,'Publication Table'!R$7),
IF(AND($C$4="NHS Scotland",$C$5="Cancellations for other reasons"),
SUMIFS(AllPublicationData!$J:$J,AllPublicationData!$A:$A,'Publication Table'!$B199,AllPublicationData!$B:$B,'Publication Table'!R$7)))))))</f>
        <v>0</v>
      </c>
    </row>
    <row r="200" spans="3:18" x14ac:dyDescent="0.35">
      <c r="C200" s="81">
        <f>IF($C$5="Total Operations",
SUMIFS(AllPublicationData!$E:$E,AllPublicationData!$A:$A,'Publication Table'!$B200,AllPublicationData!$B:$B,'Publication Table'!$C$4),
IF('Publication Table'!$C$5="All Cancelled Operations",
SUMIFS(AllPublicationData!$F:$F,AllPublicationData!$A:$A,'Publication Table'!$B200,AllPublicationData!$B:$B,'Publication Table'!$C$4),
IF('Publication Table'!$C$5="Operations cancelled by patient",
SUMIFS(AllPublicationData!$G:$G,AllPublicationData!$A:$A,'Publication Table'!$B200,AllPublicationData!$B:$B,'Publication Table'!$C$4),
IF('Publication Table'!$C$5="Operations cancelled for clinical reasons",
SUMIFS(AllPublicationData!$H:$H,AllPublicationData!$A:$A,'Publication Table'!$B200,AllPublicationData!$B:$B,'Publication Table'!$C$4),
IF('Publication Table'!$C$5="Operations cancelled for non-clinical/capacity reasons",
SUMIFS(AllPublicationData!$I:$I,AllPublicationData!$A:$A,'Publication Table'!$B200,AllPublicationData!$B:$B,'Publication Table'!$C$4),
IF('Publication Table'!$C$5="Cancellations for other reasons",
SUMIFS(AllPublicationData!$J:$J,AllPublicationData!$A:$A,'Publication Table'!$B200,AllPublicationData!$B:$B,'Publication Table'!$C$4)))))))+
IF(AND($C$4="NHS Scotland",$C$5="Total Operations"),
SUMIFS(AllPublicationData!$E:$E,AllPublicationData!$A:$A,'Publication Table'!$B200),
IF(AND($C$4="NHS Scotland",$C$5="All Cancelled Operations"),
SUMIFS(AllPublicationData!$F:$F,AllPublicationData!$A:$A,'Publication Table'!$B200),
IF(AND($C$4="NHS Scotland",$C$5="Operations cancelled by patient"),
SUMIFS(AllPublicationData!$G:$G,AllPublicationData!$A:$A,'Publication Table'!$B200),
IF(AND($C$4="NHS Scotland",$C$5="Operations cancelled for clinical reasons"),
SUMIFS(AllPublicationData!$H:$H,AllPublicationData!$A:$A,'Publication Table'!$B200),
IF(AND($C$4="NHS Scotland",$C$5="Operations cancelled for non-clinical/capacity reasons"),
SUMIFS(AllPublicationData!$I:$I,AllPublicationData!$A:$A,'Publication Table'!$B200),
IF(AND($C$4="NHS Scotland",$C$5="Cancellations for other reasons"),
SUMIFS(AllPublicationData!$J:$J,AllPublicationData!$A:$A,'Publication Table'!$B200)))))))</f>
        <v>0</v>
      </c>
      <c r="D200" s="90">
        <f>IF($C$5="Total Operations",
SUMIFS(AllPublicationData!$E:$E,AllPublicationData!$A:$A,'Publication Table'!$B200,AllPublicationData!$B:$B,'Publication Table'!$C$4,AllPublicationData!$D:$D,'Publication Table'!D$7),
IF('Publication Table'!$C$5="All Cancelled Operations",
SUMIFS(AllPublicationData!$F:$F,AllPublicationData!$A:$A,'Publication Table'!$B200,AllPublicationData!$B:$B,'Publication Table'!$C$4,AllPublicationData!$D:$D,'Publication Table'!D$7),
IF('Publication Table'!$C$5="Operations cancelled by patient",
SUMIFS(AllPublicationData!$G:$G,AllPublicationData!$A:$A,'Publication Table'!$B200,AllPublicationData!$B:$B,'Publication Table'!$C$4,AllPublicationData!$D:$D,'Publication Table'!D$7),
IF('Publication Table'!$C$5="Operations cancelled for clinical reasons",
SUMIFS(AllPublicationData!$H:$H,AllPublicationData!$A:$A,'Publication Table'!$B200,AllPublicationData!$B:$B,'Publication Table'!$C$4,AllPublicationData!$D:$D,'Publication Table'!D$7),
IF('Publication Table'!$C$5="Operations cancelled for non-clinical/capacity reasons",
SUMIFS(AllPublicationData!$I:$I,AllPublicationData!$A:$A,'Publication Table'!$B200,AllPublicationData!$B:$B,'Publication Table'!$C$4,AllPublicationData!$D:$D,'Publication Table'!D$7),
IF('Publication Table'!$C$5="Cancellations for other reasons",
SUMIFS(AllPublicationData!$J:$J,AllPublicationData!$A:$A,'Publication Table'!$B200,AllPublicationData!$B:$B,'Publication Table'!$C$4,AllPublicationData!$D:$D,'Publication Table'!D$7)))))))+
IF(AND($C$4="NHS Scotland",$C$5="Total Operations"),
SUMIFS(AllPublicationData!$E:$E,AllPublicationData!$A:$A,'Publication Table'!$B200,AllPublicationData!$B:$B,'Publication Table'!D$7),
IF(AND($C$4="NHS Scotland",$C$5="All Cancelled Operations"),
SUMIFS(AllPublicationData!$F:$F,AllPublicationData!$A:$A,'Publication Table'!$B200,AllPublicationData!$B:$B,'Publication Table'!D$7),
IF(AND($C$4="NHS Scotland",$C$5="Operations cancelled by patient"),
SUMIFS(AllPublicationData!$G:$G,AllPublicationData!$A:$A,'Publication Table'!$B200,AllPublicationData!$B:$B,'Publication Table'!D$7),
IF(AND($C$4="NHS Scotland",$C$5="Operations cancelled for clinical reasons"),
SUMIFS(AllPublicationData!$H:$H,AllPublicationData!$A:$A,'Publication Table'!$B200,AllPublicationData!$B:$B,'Publication Table'!D$7),
IF(AND($C$4="NHS Scotland",$C$5="Operations cancelled for non-clinical/capacity reasons"),
SUMIFS(AllPublicationData!$I:$I,AllPublicationData!$A:$A,'Publication Table'!$B200,AllPublicationData!$B:$B,'Publication Table'!D$7),
IF(AND($C$4="NHS Scotland",$C$5="Cancellations for other reasons"),
SUMIFS(AllPublicationData!$J:$J,AllPublicationData!$A:$A,'Publication Table'!$B200,AllPublicationData!$B:$B,'Publication Table'!D$7)))))))</f>
        <v>0</v>
      </c>
      <c r="E200" s="90">
        <f>IF($C$5="Total Operations",
SUMIFS(AllPublicationData!$E:$E,AllPublicationData!$A:$A,'Publication Table'!$B200,AllPublicationData!$B:$B,'Publication Table'!$C$4,AllPublicationData!$D:$D,'Publication Table'!E$7),
IF('Publication Table'!$C$5="All Cancelled Operations",
SUMIFS(AllPublicationData!$F:$F,AllPublicationData!$A:$A,'Publication Table'!$B200,AllPublicationData!$B:$B,'Publication Table'!$C$4,AllPublicationData!$D:$D,'Publication Table'!E$7),
IF('Publication Table'!$C$5="Operations cancelled by patient",
SUMIFS(AllPublicationData!$G:$G,AllPublicationData!$A:$A,'Publication Table'!$B200,AllPublicationData!$B:$B,'Publication Table'!$C$4,AllPublicationData!$D:$D,'Publication Table'!E$7),
IF('Publication Table'!$C$5="Operations cancelled for clinical reasons",
SUMIFS(AllPublicationData!$H:$H,AllPublicationData!$A:$A,'Publication Table'!$B200,AllPublicationData!$B:$B,'Publication Table'!$C$4,AllPublicationData!$D:$D,'Publication Table'!E$7),
IF('Publication Table'!$C$5="Operations cancelled for non-clinical/capacity reasons",
SUMIFS(AllPublicationData!$I:$I,AllPublicationData!$A:$A,'Publication Table'!$B200,AllPublicationData!$B:$B,'Publication Table'!$C$4,AllPublicationData!$D:$D,'Publication Table'!E$7),
IF('Publication Table'!$C$5="Cancellations for other reasons",
SUMIFS(AllPublicationData!$J:$J,AllPublicationData!$A:$A,'Publication Table'!$B200,AllPublicationData!$B:$B,'Publication Table'!$C$4,AllPublicationData!$D:$D,'Publication Table'!E$7)))))))+
IF(AND($C$4="NHS Scotland",$C$5="Total Operations"),
SUMIFS(AllPublicationData!$E:$E,AllPublicationData!$A:$A,'Publication Table'!$B200,AllPublicationData!$B:$B,'Publication Table'!E$7),
IF(AND($C$4="NHS Scotland",$C$5="All Cancelled Operations"),
SUMIFS(AllPublicationData!$F:$F,AllPublicationData!$A:$A,'Publication Table'!$B200,AllPublicationData!$B:$B,'Publication Table'!E$7),
IF(AND($C$4="NHS Scotland",$C$5="Operations cancelled by patient"),
SUMIFS(AllPublicationData!$G:$G,AllPublicationData!$A:$A,'Publication Table'!$B200,AllPublicationData!$B:$B,'Publication Table'!E$7),
IF(AND($C$4="NHS Scotland",$C$5="Operations cancelled for clinical reasons"),
SUMIFS(AllPublicationData!$H:$H,AllPublicationData!$A:$A,'Publication Table'!$B200,AllPublicationData!$B:$B,'Publication Table'!E$7),
IF(AND($C$4="NHS Scotland",$C$5="Operations cancelled for non-clinical/capacity reasons"),
SUMIFS(AllPublicationData!$I:$I,AllPublicationData!$A:$A,'Publication Table'!$B200,AllPublicationData!$B:$B,'Publication Table'!E$7),
IF(AND($C$4="NHS Scotland",$C$5="Cancellations for other reasons"),
SUMIFS(AllPublicationData!$J:$J,AllPublicationData!$A:$A,'Publication Table'!$B200,AllPublicationData!$B:$B,'Publication Table'!E$7)))))))</f>
        <v>0</v>
      </c>
      <c r="F200" s="90">
        <f>IF($C$5="Total Operations",
SUMIFS(AllPublicationData!$E:$E,AllPublicationData!$A:$A,'Publication Table'!$B200,AllPublicationData!$B:$B,'Publication Table'!$C$4,AllPublicationData!$D:$D,'Publication Table'!F$7),
IF('Publication Table'!$C$5="All Cancelled Operations",
SUMIFS(AllPublicationData!$F:$F,AllPublicationData!$A:$A,'Publication Table'!$B200,AllPublicationData!$B:$B,'Publication Table'!$C$4,AllPublicationData!$D:$D,'Publication Table'!F$7),
IF('Publication Table'!$C$5="Operations cancelled by patient",
SUMIFS(AllPublicationData!$G:$G,AllPublicationData!$A:$A,'Publication Table'!$B200,AllPublicationData!$B:$B,'Publication Table'!$C$4,AllPublicationData!$D:$D,'Publication Table'!F$7),
IF('Publication Table'!$C$5="Operations cancelled for clinical reasons",
SUMIFS(AllPublicationData!$H:$H,AllPublicationData!$A:$A,'Publication Table'!$B200,AllPublicationData!$B:$B,'Publication Table'!$C$4,AllPublicationData!$D:$D,'Publication Table'!F$7),
IF('Publication Table'!$C$5="Operations cancelled for non-clinical/capacity reasons",
SUMIFS(AllPublicationData!$I:$I,AllPublicationData!$A:$A,'Publication Table'!$B200,AllPublicationData!$B:$B,'Publication Table'!$C$4,AllPublicationData!$D:$D,'Publication Table'!F$7),
IF('Publication Table'!$C$5="Cancellations for other reasons",
SUMIFS(AllPublicationData!$J:$J,AllPublicationData!$A:$A,'Publication Table'!$B200,AllPublicationData!$B:$B,'Publication Table'!$C$4,AllPublicationData!$D:$D,'Publication Table'!F$7)))))))+
IF(AND($C$4="NHS Scotland",$C$5="Total Operations"),
SUMIFS(AllPublicationData!$E:$E,AllPublicationData!$A:$A,'Publication Table'!$B200,AllPublicationData!$B:$B,'Publication Table'!F$7),
IF(AND($C$4="NHS Scotland",$C$5="All Cancelled Operations"),
SUMIFS(AllPublicationData!$F:$F,AllPublicationData!$A:$A,'Publication Table'!$B200,AllPublicationData!$B:$B,'Publication Table'!F$7),
IF(AND($C$4="NHS Scotland",$C$5="Operations cancelled by patient"),
SUMIFS(AllPublicationData!$G:$G,AllPublicationData!$A:$A,'Publication Table'!$B200,AllPublicationData!$B:$B,'Publication Table'!F$7),
IF(AND($C$4="NHS Scotland",$C$5="Operations cancelled for clinical reasons"),
SUMIFS(AllPublicationData!$H:$H,AllPublicationData!$A:$A,'Publication Table'!$B200,AllPublicationData!$B:$B,'Publication Table'!F$7),
IF(AND($C$4="NHS Scotland",$C$5="Operations cancelled for non-clinical/capacity reasons"),
SUMIFS(AllPublicationData!$I:$I,AllPublicationData!$A:$A,'Publication Table'!$B200,AllPublicationData!$B:$B,'Publication Table'!F$7),
IF(AND($C$4="NHS Scotland",$C$5="Cancellations for other reasons"),
SUMIFS(AllPublicationData!$J:$J,AllPublicationData!$A:$A,'Publication Table'!$B200,AllPublicationData!$B:$B,'Publication Table'!F$7)))))))</f>
        <v>0</v>
      </c>
      <c r="G200" s="90">
        <f>IF($C$5="Total Operations",
SUMIFS(AllPublicationData!$E:$E,AllPublicationData!$A:$A,'Publication Table'!$B200,AllPublicationData!$B:$B,'Publication Table'!$C$4,AllPublicationData!$D:$D,'Publication Table'!G$7),
IF('Publication Table'!$C$5="All Cancelled Operations",
SUMIFS(AllPublicationData!$F:$F,AllPublicationData!$A:$A,'Publication Table'!$B200,AllPublicationData!$B:$B,'Publication Table'!$C$4,AllPublicationData!$D:$D,'Publication Table'!G$7),
IF('Publication Table'!$C$5="Operations cancelled by patient",
SUMIFS(AllPublicationData!$G:$G,AllPublicationData!$A:$A,'Publication Table'!$B200,AllPublicationData!$B:$B,'Publication Table'!$C$4,AllPublicationData!$D:$D,'Publication Table'!G$7),
IF('Publication Table'!$C$5="Operations cancelled for clinical reasons",
SUMIFS(AllPublicationData!$H:$H,AllPublicationData!$A:$A,'Publication Table'!$B200,AllPublicationData!$B:$B,'Publication Table'!$C$4,AllPublicationData!$D:$D,'Publication Table'!G$7),
IF('Publication Table'!$C$5="Operations cancelled for non-clinical/capacity reasons",
SUMIFS(AllPublicationData!$I:$I,AllPublicationData!$A:$A,'Publication Table'!$B200,AllPublicationData!$B:$B,'Publication Table'!$C$4,AllPublicationData!$D:$D,'Publication Table'!G$7),
IF('Publication Table'!$C$5="Cancellations for other reasons",
SUMIFS(AllPublicationData!$J:$J,AllPublicationData!$A:$A,'Publication Table'!$B200,AllPublicationData!$B:$B,'Publication Table'!$C$4,AllPublicationData!$D:$D,'Publication Table'!G$7)))))))+
IF(AND($C$4="NHS Scotland",$C$5="Total Operations"),
SUMIFS(AllPublicationData!$E:$E,AllPublicationData!$A:$A,'Publication Table'!$B200,AllPublicationData!$B:$B,'Publication Table'!G$7),
IF(AND($C$4="NHS Scotland",$C$5="All Cancelled Operations"),
SUMIFS(AllPublicationData!$F:$F,AllPublicationData!$A:$A,'Publication Table'!$B200,AllPublicationData!$B:$B,'Publication Table'!G$7),
IF(AND($C$4="NHS Scotland",$C$5="Operations cancelled by patient"),
SUMIFS(AllPublicationData!$G:$G,AllPublicationData!$A:$A,'Publication Table'!$B200,AllPublicationData!$B:$B,'Publication Table'!G$7),
IF(AND($C$4="NHS Scotland",$C$5="Operations cancelled for clinical reasons"),
SUMIFS(AllPublicationData!$H:$H,AllPublicationData!$A:$A,'Publication Table'!$B200,AllPublicationData!$B:$B,'Publication Table'!G$7),
IF(AND($C$4="NHS Scotland",$C$5="Operations cancelled for non-clinical/capacity reasons"),
SUMIFS(AllPublicationData!$I:$I,AllPublicationData!$A:$A,'Publication Table'!$B200,AllPublicationData!$B:$B,'Publication Table'!G$7),
IF(AND($C$4="NHS Scotland",$C$5="Cancellations for other reasons"),
SUMIFS(AllPublicationData!$J:$J,AllPublicationData!$A:$A,'Publication Table'!$B200,AllPublicationData!$B:$B,'Publication Table'!G$7)))))))</f>
        <v>0</v>
      </c>
      <c r="H200" s="90">
        <f>IF($C$5="Total Operations",
SUMIFS(AllPublicationData!$E:$E,AllPublicationData!$A:$A,'Publication Table'!$B200,AllPublicationData!$B:$B,'Publication Table'!$C$4,AllPublicationData!$D:$D,'Publication Table'!H$7),
IF('Publication Table'!$C$5="All Cancelled Operations",
SUMIFS(AllPublicationData!$F:$F,AllPublicationData!$A:$A,'Publication Table'!$B200,AllPublicationData!$B:$B,'Publication Table'!$C$4,AllPublicationData!$D:$D,'Publication Table'!H$7),
IF('Publication Table'!$C$5="Operations cancelled by patient",
SUMIFS(AllPublicationData!$G:$G,AllPublicationData!$A:$A,'Publication Table'!$B200,AllPublicationData!$B:$B,'Publication Table'!$C$4,AllPublicationData!$D:$D,'Publication Table'!H$7),
IF('Publication Table'!$C$5="Operations cancelled for clinical reasons",
SUMIFS(AllPublicationData!$H:$H,AllPublicationData!$A:$A,'Publication Table'!$B200,AllPublicationData!$B:$B,'Publication Table'!$C$4,AllPublicationData!$D:$D,'Publication Table'!H$7),
IF('Publication Table'!$C$5="Operations cancelled for non-clinical/capacity reasons",
SUMIFS(AllPublicationData!$I:$I,AllPublicationData!$A:$A,'Publication Table'!$B200,AllPublicationData!$B:$B,'Publication Table'!$C$4,AllPublicationData!$D:$D,'Publication Table'!H$7),
IF('Publication Table'!$C$5="Cancellations for other reasons",
SUMIFS(AllPublicationData!$J:$J,AllPublicationData!$A:$A,'Publication Table'!$B200,AllPublicationData!$B:$B,'Publication Table'!$C$4,AllPublicationData!$D:$D,'Publication Table'!H$7)))))))+
IF(AND($C$4="NHS Scotland",$C$5="Total Operations"),
SUMIFS(AllPublicationData!$E:$E,AllPublicationData!$A:$A,'Publication Table'!$B200,AllPublicationData!$B:$B,'Publication Table'!H$7),
IF(AND($C$4="NHS Scotland",$C$5="All Cancelled Operations"),
SUMIFS(AllPublicationData!$F:$F,AllPublicationData!$A:$A,'Publication Table'!$B200,AllPublicationData!$B:$B,'Publication Table'!H$7),
IF(AND($C$4="NHS Scotland",$C$5="Operations cancelled by patient"),
SUMIFS(AllPublicationData!$G:$G,AllPublicationData!$A:$A,'Publication Table'!$B200,AllPublicationData!$B:$B,'Publication Table'!H$7),
IF(AND($C$4="NHS Scotland",$C$5="Operations cancelled for clinical reasons"),
SUMIFS(AllPublicationData!$H:$H,AllPublicationData!$A:$A,'Publication Table'!$B200,AllPublicationData!$B:$B,'Publication Table'!H$7),
IF(AND($C$4="NHS Scotland",$C$5="Operations cancelled for non-clinical/capacity reasons"),
SUMIFS(AllPublicationData!$I:$I,AllPublicationData!$A:$A,'Publication Table'!$B200,AllPublicationData!$B:$B,'Publication Table'!H$7),
IF(AND($C$4="NHS Scotland",$C$5="Cancellations for other reasons"),
SUMIFS(AllPublicationData!$J:$J,AllPublicationData!$A:$A,'Publication Table'!$B200,AllPublicationData!$B:$B,'Publication Table'!H$7)))))))</f>
        <v>0</v>
      </c>
      <c r="I200" s="90">
        <f>IF($C$5="Total Operations",
SUMIFS(AllPublicationData!$E:$E,AllPublicationData!$A:$A,'Publication Table'!$B200,AllPublicationData!$B:$B,'Publication Table'!$C$4,AllPublicationData!$D:$D,'Publication Table'!I$7),
IF('Publication Table'!$C$5="All Cancelled Operations",
SUMIFS(AllPublicationData!$F:$F,AllPublicationData!$A:$A,'Publication Table'!$B200,AllPublicationData!$B:$B,'Publication Table'!$C$4,AllPublicationData!$D:$D,'Publication Table'!I$7),
IF('Publication Table'!$C$5="Operations cancelled by patient",
SUMIFS(AllPublicationData!$G:$G,AllPublicationData!$A:$A,'Publication Table'!$B200,AllPublicationData!$B:$B,'Publication Table'!$C$4,AllPublicationData!$D:$D,'Publication Table'!I$7),
IF('Publication Table'!$C$5="Operations cancelled for clinical reasons",
SUMIFS(AllPublicationData!$H:$H,AllPublicationData!$A:$A,'Publication Table'!$B200,AllPublicationData!$B:$B,'Publication Table'!$C$4,AllPublicationData!$D:$D,'Publication Table'!I$7),
IF('Publication Table'!$C$5="Operations cancelled for non-clinical/capacity reasons",
SUMIFS(AllPublicationData!$I:$I,AllPublicationData!$A:$A,'Publication Table'!$B200,AllPublicationData!$B:$B,'Publication Table'!$C$4,AllPublicationData!$D:$D,'Publication Table'!I$7),
IF('Publication Table'!$C$5="Cancellations for other reasons",
SUMIFS(AllPublicationData!$J:$J,AllPublicationData!$A:$A,'Publication Table'!$B200,AllPublicationData!$B:$B,'Publication Table'!$C$4,AllPublicationData!$D:$D,'Publication Table'!I$7)))))))+
IF(AND($C$4="NHS Scotland",$C$5="Total Operations"),
SUMIFS(AllPublicationData!$E:$E,AllPublicationData!$A:$A,'Publication Table'!$B200,AllPublicationData!$B:$B,'Publication Table'!I$7),
IF(AND($C$4="NHS Scotland",$C$5="All Cancelled Operations"),
SUMIFS(AllPublicationData!$F:$F,AllPublicationData!$A:$A,'Publication Table'!$B200,AllPublicationData!$B:$B,'Publication Table'!I$7),
IF(AND($C$4="NHS Scotland",$C$5="Operations cancelled by patient"),
SUMIFS(AllPublicationData!$G:$G,AllPublicationData!$A:$A,'Publication Table'!$B200,AllPublicationData!$B:$B,'Publication Table'!I$7),
IF(AND($C$4="NHS Scotland",$C$5="Operations cancelled for clinical reasons"),
SUMIFS(AllPublicationData!$H:$H,AllPublicationData!$A:$A,'Publication Table'!$B200,AllPublicationData!$B:$B,'Publication Table'!I$7),
IF(AND($C$4="NHS Scotland",$C$5="Operations cancelled for non-clinical/capacity reasons"),
SUMIFS(AllPublicationData!$I:$I,AllPublicationData!$A:$A,'Publication Table'!$B200,AllPublicationData!$B:$B,'Publication Table'!I$7),
IF(AND($C$4="NHS Scotland",$C$5="Cancellations for other reasons"),
SUMIFS(AllPublicationData!$J:$J,AllPublicationData!$A:$A,'Publication Table'!$B200,AllPublicationData!$B:$B,'Publication Table'!I$7)))))))</f>
        <v>0</v>
      </c>
      <c r="J200" s="90">
        <f>IF($C$5="Total Operations",
SUMIFS(AllPublicationData!$E:$E,AllPublicationData!$A:$A,'Publication Table'!$B200,AllPublicationData!$B:$B,'Publication Table'!$C$4,AllPublicationData!$D:$D,'Publication Table'!J$7),
IF('Publication Table'!$C$5="All Cancelled Operations",
SUMIFS(AllPublicationData!$F:$F,AllPublicationData!$A:$A,'Publication Table'!$B200,AllPublicationData!$B:$B,'Publication Table'!$C$4,AllPublicationData!$D:$D,'Publication Table'!J$7),
IF('Publication Table'!$C$5="Operations cancelled by patient",
SUMIFS(AllPublicationData!$G:$G,AllPublicationData!$A:$A,'Publication Table'!$B200,AllPublicationData!$B:$B,'Publication Table'!$C$4,AllPublicationData!$D:$D,'Publication Table'!J$7),
IF('Publication Table'!$C$5="Operations cancelled for clinical reasons",
SUMIFS(AllPublicationData!$H:$H,AllPublicationData!$A:$A,'Publication Table'!$B200,AllPublicationData!$B:$B,'Publication Table'!$C$4,AllPublicationData!$D:$D,'Publication Table'!J$7),
IF('Publication Table'!$C$5="Operations cancelled for non-clinical/capacity reasons",
SUMIFS(AllPublicationData!$I:$I,AllPublicationData!$A:$A,'Publication Table'!$B200,AllPublicationData!$B:$B,'Publication Table'!$C$4,AllPublicationData!$D:$D,'Publication Table'!J$7),
IF('Publication Table'!$C$5="Cancellations for other reasons",
SUMIFS(AllPublicationData!$J:$J,AllPublicationData!$A:$A,'Publication Table'!$B200,AllPublicationData!$B:$B,'Publication Table'!$C$4,AllPublicationData!$D:$D,'Publication Table'!J$7)))))))+
IF(AND($C$4="NHS Scotland",$C$5="Total Operations"),
SUMIFS(AllPublicationData!$E:$E,AllPublicationData!$A:$A,'Publication Table'!$B200,AllPublicationData!$B:$B,'Publication Table'!J$7),
IF(AND($C$4="NHS Scotland",$C$5="All Cancelled Operations"),
SUMIFS(AllPublicationData!$F:$F,AllPublicationData!$A:$A,'Publication Table'!$B200,AllPublicationData!$B:$B,'Publication Table'!J$7),
IF(AND($C$4="NHS Scotland",$C$5="Operations cancelled by patient"),
SUMIFS(AllPublicationData!$G:$G,AllPublicationData!$A:$A,'Publication Table'!$B200,AllPublicationData!$B:$B,'Publication Table'!J$7),
IF(AND($C$4="NHS Scotland",$C$5="Operations cancelled for clinical reasons"),
SUMIFS(AllPublicationData!$H:$H,AllPublicationData!$A:$A,'Publication Table'!$B200,AllPublicationData!$B:$B,'Publication Table'!J$7),
IF(AND($C$4="NHS Scotland",$C$5="Operations cancelled for non-clinical/capacity reasons"),
SUMIFS(AllPublicationData!$I:$I,AllPublicationData!$A:$A,'Publication Table'!$B200,AllPublicationData!$B:$B,'Publication Table'!J$7),
IF(AND($C$4="NHS Scotland",$C$5="Cancellations for other reasons"),
SUMIFS(AllPublicationData!$J:$J,AllPublicationData!$A:$A,'Publication Table'!$B200,AllPublicationData!$B:$B,'Publication Table'!J$7)))))))</f>
        <v>0</v>
      </c>
      <c r="K200" s="90">
        <f>IF($C$5="Total Operations",
SUMIFS(AllPublicationData!$E:$E,AllPublicationData!$A:$A,'Publication Table'!$B200,AllPublicationData!$B:$B,'Publication Table'!$C$4,AllPublicationData!$D:$D,'Publication Table'!K$7),
IF('Publication Table'!$C$5="All Cancelled Operations",
SUMIFS(AllPublicationData!$F:$F,AllPublicationData!$A:$A,'Publication Table'!$B200,AllPublicationData!$B:$B,'Publication Table'!$C$4,AllPublicationData!$D:$D,'Publication Table'!K$7),
IF('Publication Table'!$C$5="Operations cancelled by patient",
SUMIFS(AllPublicationData!$G:$G,AllPublicationData!$A:$A,'Publication Table'!$B200,AllPublicationData!$B:$B,'Publication Table'!$C$4,AllPublicationData!$D:$D,'Publication Table'!K$7),
IF('Publication Table'!$C$5="Operations cancelled for clinical reasons",
SUMIFS(AllPublicationData!$H:$H,AllPublicationData!$A:$A,'Publication Table'!$B200,AllPublicationData!$B:$B,'Publication Table'!$C$4,AllPublicationData!$D:$D,'Publication Table'!K$7),
IF('Publication Table'!$C$5="Operations cancelled for non-clinical/capacity reasons",
SUMIFS(AllPublicationData!$I:$I,AllPublicationData!$A:$A,'Publication Table'!$B200,AllPublicationData!$B:$B,'Publication Table'!$C$4,AllPublicationData!$D:$D,'Publication Table'!K$7),
IF('Publication Table'!$C$5="Cancellations for other reasons",
SUMIFS(AllPublicationData!$J:$J,AllPublicationData!$A:$A,'Publication Table'!$B200,AllPublicationData!$B:$B,'Publication Table'!$C$4,AllPublicationData!$D:$D,'Publication Table'!K$7)))))))+
IF(AND($C$4="NHS Scotland",$C$5="Total Operations"),
SUMIFS(AllPublicationData!$E:$E,AllPublicationData!$A:$A,'Publication Table'!$B200,AllPublicationData!$B:$B,'Publication Table'!K$7),
IF(AND($C$4="NHS Scotland",$C$5="All Cancelled Operations"),
SUMIFS(AllPublicationData!$F:$F,AllPublicationData!$A:$A,'Publication Table'!$B200,AllPublicationData!$B:$B,'Publication Table'!K$7),
IF(AND($C$4="NHS Scotland",$C$5="Operations cancelled by patient"),
SUMIFS(AllPublicationData!$G:$G,AllPublicationData!$A:$A,'Publication Table'!$B200,AllPublicationData!$B:$B,'Publication Table'!K$7),
IF(AND($C$4="NHS Scotland",$C$5="Operations cancelled for clinical reasons"),
SUMIFS(AllPublicationData!$H:$H,AllPublicationData!$A:$A,'Publication Table'!$B200,AllPublicationData!$B:$B,'Publication Table'!K$7),
IF(AND($C$4="NHS Scotland",$C$5="Operations cancelled for non-clinical/capacity reasons"),
SUMIFS(AllPublicationData!$I:$I,AllPublicationData!$A:$A,'Publication Table'!$B200,AllPublicationData!$B:$B,'Publication Table'!K$7),
IF(AND($C$4="NHS Scotland",$C$5="Cancellations for other reasons"),
SUMIFS(AllPublicationData!$J:$J,AllPublicationData!$A:$A,'Publication Table'!$B200,AllPublicationData!$B:$B,'Publication Table'!K$7)))))))</f>
        <v>0</v>
      </c>
      <c r="L200" s="90">
        <f>IF($C$5="Total Operations",
SUMIFS(AllPublicationData!$E:$E,AllPublicationData!$A:$A,'Publication Table'!$B200,AllPublicationData!$B:$B,'Publication Table'!$C$4,AllPublicationData!$D:$D,'Publication Table'!L$7),
IF('Publication Table'!$C$5="All Cancelled Operations",
SUMIFS(AllPublicationData!$F:$F,AllPublicationData!$A:$A,'Publication Table'!$B200,AllPublicationData!$B:$B,'Publication Table'!$C$4,AllPublicationData!$D:$D,'Publication Table'!L$7),
IF('Publication Table'!$C$5="Operations cancelled by patient",
SUMIFS(AllPublicationData!$G:$G,AllPublicationData!$A:$A,'Publication Table'!$B200,AllPublicationData!$B:$B,'Publication Table'!$C$4,AllPublicationData!$D:$D,'Publication Table'!L$7),
IF('Publication Table'!$C$5="Operations cancelled for clinical reasons",
SUMIFS(AllPublicationData!$H:$H,AllPublicationData!$A:$A,'Publication Table'!$B200,AllPublicationData!$B:$B,'Publication Table'!$C$4,AllPublicationData!$D:$D,'Publication Table'!L$7),
IF('Publication Table'!$C$5="Operations cancelled for non-clinical/capacity reasons",
SUMIFS(AllPublicationData!$I:$I,AllPublicationData!$A:$A,'Publication Table'!$B200,AllPublicationData!$B:$B,'Publication Table'!$C$4,AllPublicationData!$D:$D,'Publication Table'!L$7),
IF('Publication Table'!$C$5="Cancellations for other reasons",
SUMIFS(AllPublicationData!$J:$J,AllPublicationData!$A:$A,'Publication Table'!$B200,AllPublicationData!$B:$B,'Publication Table'!$C$4,AllPublicationData!$D:$D,'Publication Table'!L$7)))))))+
IF(AND($C$4="NHS Scotland",$C$5="Total Operations"),
SUMIFS(AllPublicationData!$E:$E,AllPublicationData!$A:$A,'Publication Table'!$B200,AllPublicationData!$B:$B,'Publication Table'!L$7),
IF(AND($C$4="NHS Scotland",$C$5="All Cancelled Operations"),
SUMIFS(AllPublicationData!$F:$F,AllPublicationData!$A:$A,'Publication Table'!$B200,AllPublicationData!$B:$B,'Publication Table'!L$7),
IF(AND($C$4="NHS Scotland",$C$5="Operations cancelled by patient"),
SUMIFS(AllPublicationData!$G:$G,AllPublicationData!$A:$A,'Publication Table'!$B200,AllPublicationData!$B:$B,'Publication Table'!L$7),
IF(AND($C$4="NHS Scotland",$C$5="Operations cancelled for clinical reasons"),
SUMIFS(AllPublicationData!$H:$H,AllPublicationData!$A:$A,'Publication Table'!$B200,AllPublicationData!$B:$B,'Publication Table'!L$7),
IF(AND($C$4="NHS Scotland",$C$5="Operations cancelled for non-clinical/capacity reasons"),
SUMIFS(AllPublicationData!$I:$I,AllPublicationData!$A:$A,'Publication Table'!$B200,AllPublicationData!$B:$B,'Publication Table'!L$7),
IF(AND($C$4="NHS Scotland",$C$5="Cancellations for other reasons"),
SUMIFS(AllPublicationData!$J:$J,AllPublicationData!$A:$A,'Publication Table'!$B200,AllPublicationData!$B:$B,'Publication Table'!L$7)))))))</f>
        <v>0</v>
      </c>
      <c r="M200" s="90">
        <f>IF($C$5="Total Operations",
SUMIFS(AllPublicationData!$E:$E,AllPublicationData!$A:$A,'Publication Table'!$B200,AllPublicationData!$B:$B,'Publication Table'!$C$4,AllPublicationData!$D:$D,'Publication Table'!M$7),
IF('Publication Table'!$C$5="All Cancelled Operations",
SUMIFS(AllPublicationData!$F:$F,AllPublicationData!$A:$A,'Publication Table'!$B200,AllPublicationData!$B:$B,'Publication Table'!$C$4,AllPublicationData!$D:$D,'Publication Table'!M$7),
IF('Publication Table'!$C$5="Operations cancelled by patient",
SUMIFS(AllPublicationData!$G:$G,AllPublicationData!$A:$A,'Publication Table'!$B200,AllPublicationData!$B:$B,'Publication Table'!$C$4,AllPublicationData!$D:$D,'Publication Table'!M$7),
IF('Publication Table'!$C$5="Operations cancelled for clinical reasons",
SUMIFS(AllPublicationData!$G:$G,AllPublicationData!$A:$A,'Publication Table'!$B200,AllPublicationData!$B:$B,'Publication Table'!$C$4,AllPublicationData!$D:$D,'Publication Table'!M$7),
IF('Publication Table'!$C$5="Operations cancelled for non-clinical/capacity reasons",
SUMIFS(AllPublicationData!$G:$G,AllPublicationData!$A:$A,'Publication Table'!$B200,AllPublicationData!$B:$B,'Publication Table'!$C$4,AllPublicationData!$D:$D,'Publication Table'!M$7),
IF('Publication Table'!$C$5="Cancellations for other reasons",
SUMIFS(AllPublicationData!$G:$G,AllPublicationData!$A:$A,'Publication Table'!$B200,AllPublicationData!$B:$B,'Publication Table'!$C$4,AllPublicationData!$D:$D,'Publication Table'!M$7)))))))+
IF(AND($C$4="NHS Scotland",$C$5="Total Operations"),
SUMIFS(AllPublicationData!$E:$E,AllPublicationData!$A:$A,'Publication Table'!$B200,AllPublicationData!$B:$B,'Publication Table'!M$7),
IF(AND($C$4="NHS Scotland",$C$5="All Cancelled Operations"),
SUMIFS(AllPublicationData!$F:$F,AllPublicationData!$A:$A,'Publication Table'!$B200,AllPublicationData!$B:$B,'Publication Table'!M$7),
IF(AND($C$4="NHS Scotland",$C$5="Operations cancelled by patient"),
SUMIFS(AllPublicationData!$G:$G,AllPublicationData!$A:$A,'Publication Table'!$B200,AllPublicationData!$B:$B,'Publication Table'!M$7),
IF(AND($C$4="NHS Scotland",$C$5="Operations cancelled for clinical reasons"),
SUMIFS(AllPublicationData!$H:$H,AllPublicationData!$A:$A,'Publication Table'!$B200,AllPublicationData!$B:$B,'Publication Table'!M$7),
IF(AND($C$4="NHS Scotland",$C$5="Operations cancelled for non-clinical/capacity reasons"),
SUMIFS(AllPublicationData!$I:$I,AllPublicationData!$A:$A,'Publication Table'!$B200,AllPublicationData!$B:$B,'Publication Table'!M$7),
IF(AND($C$4="NHS Scotland",$C$5="Cancellations for other reasons"),
SUMIFS(AllPublicationData!$J:$J,AllPublicationData!$A:$A,'Publication Table'!$B200,AllPublicationData!$B:$B,'Publication Table'!M$7)))))))</f>
        <v>0</v>
      </c>
      <c r="N200" s="90">
        <f>IF($C$5="Total Operations",
SUMIFS(AllPublicationData!$E:$E,AllPublicationData!$A:$A,'Publication Table'!$B200,AllPublicationData!$B:$B,'Publication Table'!$C$4,AllPublicationData!$D:$D,'Publication Table'!N$7),
IF('Publication Table'!$C$5="All Cancelled Operations",
SUMIFS(AllPublicationData!$F:$F,AllPublicationData!$A:$A,'Publication Table'!$B200,AllPublicationData!$B:$B,'Publication Table'!$C$4,AllPublicationData!$D:$D,'Publication Table'!N$7),
IF('Publication Table'!$C$5="Operations cancelled by patient",
SUMIFS(AllPublicationData!$G:$G,AllPublicationData!$A:$A,'Publication Table'!$B200,AllPublicationData!$B:$B,'Publication Table'!$C$4,AllPublicationData!$D:$D,'Publication Table'!N$7),
IF('Publication Table'!$C$5="Operations cancelled for clinical reasons",
SUMIFS(AllPublicationData!$G:$G,AllPublicationData!$A:$A,'Publication Table'!$B200,AllPublicationData!$B:$B,'Publication Table'!$C$4,AllPublicationData!$D:$D,'Publication Table'!N$7),
IF('Publication Table'!$C$5="Operations cancelled for non-clinical/capacity reasons",
SUMIFS(AllPublicationData!$G:$G,AllPublicationData!$A:$A,'Publication Table'!$B200,AllPublicationData!$B:$B,'Publication Table'!$C$4,AllPublicationData!$D:$D,'Publication Table'!N$7),
IF('Publication Table'!$C$5="Cancellations for other reasons",
SUMIFS(AllPublicationData!$G:$G,AllPublicationData!$A:$A,'Publication Table'!$B200,AllPublicationData!$B:$B,'Publication Table'!$C$4,AllPublicationData!$D:$D,'Publication Table'!N$7)))))))+
IF(AND($C$4="NHS Scotland",$C$5="Total Operations"),
SUMIFS(AllPublicationData!$E:$E,AllPublicationData!$A:$A,'Publication Table'!$B200,AllPublicationData!$B:$B,'Publication Table'!N$7),
IF(AND($C$4="NHS Scotland",$C$5="All Cancelled Operations"),
SUMIFS(AllPublicationData!$F:$F,AllPublicationData!$A:$A,'Publication Table'!$B200,AllPublicationData!$B:$B,'Publication Table'!N$7),
IF(AND($C$4="NHS Scotland",$C$5="Operations cancelled by patient"),
SUMIFS(AllPublicationData!$G:$G,AllPublicationData!$A:$A,'Publication Table'!$B200,AllPublicationData!$B:$B,'Publication Table'!N$7),
IF(AND($C$4="NHS Scotland",$C$5="Operations cancelled for clinical reasons"),
SUMIFS(AllPublicationData!$H:$H,AllPublicationData!$A:$A,'Publication Table'!$B200,AllPublicationData!$B:$B,'Publication Table'!N$7),
IF(AND($C$4="NHS Scotland",$C$5="Operations cancelled for non-clinical/capacity reasons"),
SUMIFS(AllPublicationData!$I:$I,AllPublicationData!$A:$A,'Publication Table'!$B200,AllPublicationData!$B:$B,'Publication Table'!N$7),
IF(AND($C$4="NHS Scotland",$C$5="Cancellations for other reasons"),
SUMIFS(AllPublicationData!$J:$J,AllPublicationData!$A:$A,'Publication Table'!$B200,AllPublicationData!$B:$B,'Publication Table'!N$7)))))))</f>
        <v>0</v>
      </c>
      <c r="O200" s="90">
        <f>IF($C$5="Total Operations",
SUMIFS(AllPublicationData!$E:$E,AllPublicationData!$A:$A,'Publication Table'!$B200,AllPublicationData!$B:$B,'Publication Table'!$C$4,AllPublicationData!$D:$D,'Publication Table'!O$7),
IF('Publication Table'!$C$5="All Cancelled Operations",
SUMIFS(AllPublicationData!$F:$F,AllPublicationData!$A:$A,'Publication Table'!$B200,AllPublicationData!$B:$B,'Publication Table'!$C$4,AllPublicationData!$D:$D,'Publication Table'!O$7),
IF('Publication Table'!$C$5="Operations cancelled by patient",
SUMIFS(AllPublicationData!$G:$G,AllPublicationData!$A:$A,'Publication Table'!$B200,AllPublicationData!$B:$B,'Publication Table'!$C$4,AllPublicationData!$D:$D,'Publication Table'!O$7),
IF('Publication Table'!$C$5="Operations cancelled for clinical reasons",
SUMIFS(AllPublicationData!$G:$G,AllPublicationData!$A:$A,'Publication Table'!$B200,AllPublicationData!$B:$B,'Publication Table'!$C$4,AllPublicationData!$D:$D,'Publication Table'!O$7),
IF('Publication Table'!$C$5="Operations cancelled for non-clinical/capacity reasons",
SUMIFS(AllPublicationData!$G:$G,AllPublicationData!$A:$A,'Publication Table'!$B200,AllPublicationData!$B:$B,'Publication Table'!$C$4,AllPublicationData!$D:$D,'Publication Table'!O$7),
IF('Publication Table'!$C$5="Cancellations for other reasons",
SUMIFS(AllPublicationData!$G:$G,AllPublicationData!$A:$A,'Publication Table'!$B200,AllPublicationData!$B:$B,'Publication Table'!$C$4,AllPublicationData!$D:$D,'Publication Table'!O$7)))))))+
IF(AND($C$4="NHS Scotland",$C$5="Total Operations"),
SUMIFS(AllPublicationData!$E:$E,AllPublicationData!$A:$A,'Publication Table'!$B200,AllPublicationData!$B:$B,'Publication Table'!O$7),
IF(AND($C$4="NHS Scotland",$C$5="All Cancelled Operations"),
SUMIFS(AllPublicationData!$F:$F,AllPublicationData!$A:$A,'Publication Table'!$B200,AllPublicationData!$B:$B,'Publication Table'!O$7),
IF(AND($C$4="NHS Scotland",$C$5="Operations cancelled by patient"),
SUMIFS(AllPublicationData!$G:$G,AllPublicationData!$A:$A,'Publication Table'!$B200,AllPublicationData!$B:$B,'Publication Table'!O$7),
IF(AND($C$4="NHS Scotland",$C$5="Operations cancelled for clinical reasons"),
SUMIFS(AllPublicationData!$H:$H,AllPublicationData!$A:$A,'Publication Table'!$B200,AllPublicationData!$B:$B,'Publication Table'!O$7),
IF(AND($C$4="NHS Scotland",$C$5="Operations cancelled for non-clinical/capacity reasons"),
SUMIFS(AllPublicationData!$I:$I,AllPublicationData!$A:$A,'Publication Table'!$B200,AllPublicationData!$B:$B,'Publication Table'!O$7),
IF(AND($C$4="NHS Scotland",$C$5="Cancellations for other reasons"),
SUMIFS(AllPublicationData!$J:$J,AllPublicationData!$A:$A,'Publication Table'!$B200,AllPublicationData!$B:$B,'Publication Table'!O$7)))))))</f>
        <v>0</v>
      </c>
      <c r="P200" s="90">
        <f>IF($C$5="Total Operations",
SUMIFS(AllPublicationData!$E:$E,AllPublicationData!$A:$A,'Publication Table'!$B200,AllPublicationData!$B:$B,'Publication Table'!$C$4,AllPublicationData!$D:$D,'Publication Table'!P$7),
IF('Publication Table'!$C$5="All Cancelled Operations",
SUMIFS(AllPublicationData!$F:$F,AllPublicationData!$A:$A,'Publication Table'!$B200,AllPublicationData!$B:$B,'Publication Table'!$C$4,AllPublicationData!$D:$D,'Publication Table'!P$7),
IF('Publication Table'!$C$5="Operations cancelled by patient",
SUMIFS(AllPublicationData!$G:$G,AllPublicationData!$A:$A,'Publication Table'!$B200,AllPublicationData!$B:$B,'Publication Table'!$C$4,AllPublicationData!$D:$D,'Publication Table'!P$7),
IF('Publication Table'!$C$5="Operations cancelled for clinical reasons",
SUMIFS(AllPublicationData!$G:$G,AllPublicationData!$A:$A,'Publication Table'!$B200,AllPublicationData!$B:$B,'Publication Table'!$C$4,AllPublicationData!$D:$D,'Publication Table'!P$7),
IF('Publication Table'!$C$5="Operations cancelled for non-clinical/capacity reasons",
SUMIFS(AllPublicationData!$G:$G,AllPublicationData!$A:$A,'Publication Table'!$B200,AllPublicationData!$B:$B,'Publication Table'!$C$4,AllPublicationData!$D:$D,'Publication Table'!P$7),
IF('Publication Table'!$C$5="Cancellations for other reasons",
SUMIFS(AllPublicationData!$G:$G,AllPublicationData!$A:$A,'Publication Table'!$B200,AllPublicationData!$B:$B,'Publication Table'!$C$4,AllPublicationData!$D:$D,'Publication Table'!P$7)))))))+
IF(AND($C$4="NHS Scotland",$C$5="Total Operations"),
SUMIFS(AllPublicationData!$E:$E,AllPublicationData!$A:$A,'Publication Table'!$B200,AllPublicationData!$B:$B,'Publication Table'!P$7),
IF(AND($C$4="NHS Scotland",$C$5="All Cancelled Operations"),
SUMIFS(AllPublicationData!$F:$F,AllPublicationData!$A:$A,'Publication Table'!$B200,AllPublicationData!$B:$B,'Publication Table'!P$7),
IF(AND($C$4="NHS Scotland",$C$5="Operations cancelled by patient"),
SUMIFS(AllPublicationData!$G:$G,AllPublicationData!$A:$A,'Publication Table'!$B200,AllPublicationData!$B:$B,'Publication Table'!P$7),
IF(AND($C$4="NHS Scotland",$C$5="Operations cancelled for clinical reasons"),
SUMIFS(AllPublicationData!$H:$H,AllPublicationData!$A:$A,'Publication Table'!$B200,AllPublicationData!$B:$B,'Publication Table'!P$7),
IF(AND($C$4="NHS Scotland",$C$5="Operations cancelled for non-clinical/capacity reasons"),
SUMIFS(AllPublicationData!$I:$I,AllPublicationData!$A:$A,'Publication Table'!$B200,AllPublicationData!$B:$B,'Publication Table'!P$7),
IF(AND($C$4="NHS Scotland",$C$5="Cancellations for other reasons"),
SUMIFS(AllPublicationData!$J:$J,AllPublicationData!$A:$A,'Publication Table'!$B200,AllPublicationData!$B:$B,'Publication Table'!P$7)))))))</f>
        <v>0</v>
      </c>
      <c r="Q200" s="90">
        <f>IF($C$5="Total Operations",
SUMIFS(AllPublicationData!$E:$E,AllPublicationData!$A:$A,'Publication Table'!$B200,AllPublicationData!$B:$B,'Publication Table'!$C$4,AllPublicationData!$D:$D,'Publication Table'!Q$7),
IF('Publication Table'!$C$5="All Cancelled Operations",
SUMIFS(AllPublicationData!$F:$F,AllPublicationData!$A:$A,'Publication Table'!$B200,AllPublicationData!$B:$B,'Publication Table'!$C$4,AllPublicationData!$D:$D,'Publication Table'!Q$7),
IF('Publication Table'!$C$5="Operations cancelled by patient",
SUMIFS(AllPublicationData!$G:$G,AllPublicationData!$A:$A,'Publication Table'!$B200,AllPublicationData!$B:$B,'Publication Table'!$C$4,AllPublicationData!$D:$D,'Publication Table'!Q$7),
IF('Publication Table'!$C$5="Operations cancelled for clinical reasons",
SUMIFS(AllPublicationData!$G:$G,AllPublicationData!$A:$A,'Publication Table'!$B200,AllPublicationData!$B:$B,'Publication Table'!$C$4,AllPublicationData!$D:$D,'Publication Table'!Q$7),
IF('Publication Table'!$C$5="Operations cancelled for non-clinical/capacity reasons",
SUMIFS(AllPublicationData!$G:$G,AllPublicationData!$A:$A,'Publication Table'!$B200,AllPublicationData!$B:$B,'Publication Table'!$C$4,AllPublicationData!$D:$D,'Publication Table'!Q$7),
IF('Publication Table'!$C$5="Cancellations for other reasons",
SUMIFS(AllPublicationData!$G:$G,AllPublicationData!$A:$A,'Publication Table'!$B200,AllPublicationData!$B:$B,'Publication Table'!$C$4,AllPublicationData!$D:$D,'Publication Table'!Q$7)))))))+
IF(AND($C$4="NHS Scotland",$C$5="Total Operations"),
SUMIFS(AllPublicationData!$E:$E,AllPublicationData!$A:$A,'Publication Table'!$B200,AllPublicationData!$B:$B,'Publication Table'!Q$7),
IF(AND($C$4="NHS Scotland",$C$5="All Cancelled Operations"),
SUMIFS(AllPublicationData!$F:$F,AllPublicationData!$A:$A,'Publication Table'!$B200,AllPublicationData!$B:$B,'Publication Table'!Q$7),
IF(AND($C$4="NHS Scotland",$C$5="Operations cancelled by patient"),
SUMIFS(AllPublicationData!$G:$G,AllPublicationData!$A:$A,'Publication Table'!$B200,AllPublicationData!$B:$B,'Publication Table'!Q$7),
IF(AND($C$4="NHS Scotland",$C$5="Operations cancelled for clinical reasons"),
SUMIFS(AllPublicationData!$H:$H,AllPublicationData!$A:$A,'Publication Table'!$B200,AllPublicationData!$B:$B,'Publication Table'!Q$7),
IF(AND($C$4="NHS Scotland",$C$5="Operations cancelled for non-clinical/capacity reasons"),
SUMIFS(AllPublicationData!$I:$I,AllPublicationData!$A:$A,'Publication Table'!$B200,AllPublicationData!$B:$B,'Publication Table'!Q$7),
IF(AND($C$4="NHS Scotland",$C$5="Cancellations for other reasons"),
SUMIFS(AllPublicationData!$J:$J,AllPublicationData!$A:$A,'Publication Table'!$B200,AllPublicationData!$B:$B,'Publication Table'!Q$7)))))))</f>
        <v>0</v>
      </c>
      <c r="R200" s="90">
        <f>IF($C$5="Total Operations",
SUMIFS(AllPublicationData!$E:$E,AllPublicationData!$A:$A,'Publication Table'!$B200,AllPublicationData!$B:$B,'Publication Table'!$C$4,AllPublicationData!$D:$D,'Publication Table'!R$7),
IF('Publication Table'!$C$5="All Cancelled Operations",
SUMIFS(AllPublicationData!$F:$F,AllPublicationData!$A:$A,'Publication Table'!$B200,AllPublicationData!$B:$B,'Publication Table'!$C$4,AllPublicationData!$D:$D,'Publication Table'!R$7),
IF('Publication Table'!$C$5="Operations cancelled by patient",
SUMIFS(AllPublicationData!$G:$G,AllPublicationData!$A:$A,'Publication Table'!$B200,AllPublicationData!$B:$B,'Publication Table'!$C$4,AllPublicationData!$D:$D,'Publication Table'!R$7),
IF('Publication Table'!$C$5="Operations cancelled for clinical reasons",
SUMIFS(AllPublicationData!$G:$G,AllPublicationData!$A:$A,'Publication Table'!$B200,AllPublicationData!$B:$B,'Publication Table'!$C$4,AllPublicationData!$D:$D,'Publication Table'!R$7),
IF('Publication Table'!$C$5="Operations cancelled for non-clinical/capacity reasons",
SUMIFS(AllPublicationData!$G:$G,AllPublicationData!$A:$A,'Publication Table'!$B200,AllPublicationData!$B:$B,'Publication Table'!$C$4,AllPublicationData!$D:$D,'Publication Table'!R$7),
IF('Publication Table'!$C$5="Cancellations for other reasons",
SUMIFS(AllPublicationData!$G:$G,AllPublicationData!$A:$A,'Publication Table'!$B200,AllPublicationData!$B:$B,'Publication Table'!$C$4,AllPublicationData!$D:$D,'Publication Table'!R$7)))))))+
IF(AND($C$4="NHS Scotland",$C$5="Total Operations"),
SUMIFS(AllPublicationData!$E:$E,AllPublicationData!$A:$A,'Publication Table'!$B200,AllPublicationData!$B:$B,'Publication Table'!R$7),
IF(AND($C$4="NHS Scotland",$C$5="All Cancelled Operations"),
SUMIFS(AllPublicationData!$F:$F,AllPublicationData!$A:$A,'Publication Table'!$B200,AllPublicationData!$B:$B,'Publication Table'!R$7),
IF(AND($C$4="NHS Scotland",$C$5="Operations cancelled by patient"),
SUMIFS(AllPublicationData!$G:$G,AllPublicationData!$A:$A,'Publication Table'!$B200,AllPublicationData!$B:$B,'Publication Table'!R$7),
IF(AND($C$4="NHS Scotland",$C$5="Operations cancelled for clinical reasons"),
SUMIFS(AllPublicationData!$H:$H,AllPublicationData!$A:$A,'Publication Table'!$B200,AllPublicationData!$B:$B,'Publication Table'!R$7),
IF(AND($C$4="NHS Scotland",$C$5="Operations cancelled for non-clinical/capacity reasons"),
SUMIFS(AllPublicationData!$I:$I,AllPublicationData!$A:$A,'Publication Table'!$B200,AllPublicationData!$B:$B,'Publication Table'!R$7),
IF(AND($C$4="NHS Scotland",$C$5="Cancellations for other reasons"),
SUMIFS(AllPublicationData!$J:$J,AllPublicationData!$A:$A,'Publication Table'!$B200,AllPublicationData!$B:$B,'Publication Table'!R$7)))))))</f>
        <v>0</v>
      </c>
    </row>
  </sheetData>
  <mergeCells count="2">
    <mergeCell ref="C5:E5"/>
    <mergeCell ref="C4:E4"/>
  </mergeCells>
  <conditionalFormatting sqref="C7:R7">
    <cfRule type="expression" dxfId="10" priority="1">
      <formula>NOT(ISBLANK(C$7))</formula>
    </cfRule>
    <cfRule type="expression" dxfId="9" priority="3">
      <formula>NOT(ISBLANK(C$7))</formula>
    </cfRule>
  </conditionalFormatting>
  <conditionalFormatting sqref="C8:R200">
    <cfRule type="expression" dxfId="8" priority="2">
      <formula>AND(NOT(ISBLANK($B8)),NOT(ISBLANK(C$7)))</formula>
    </cfRule>
    <cfRule type="expression" dxfId="7" priority="4">
      <formula>OR(ISBLANK(C$7),ISBLANK($B8))</formula>
    </cfRule>
  </conditionalFormatting>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9BCDA109-E276-48EF-88C6-C6510C6D0309}">
          <x14:formula1>
            <xm:f>References!$A$1:$A$16</xm:f>
          </x14:formula1>
          <xm:sqref>C4</xm:sqref>
        </x14:dataValidation>
        <x14:dataValidation type="list" allowBlank="1" showInputMessage="1" showErrorMessage="1" xr:uid="{5978AB3A-2FF4-4F6C-A121-0EE06FA96F85}">
          <x14:formula1>
            <xm:f>References!$B$1:$B$6</xm:f>
          </x14:formula1>
          <xm:sqref>C5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1"/>
  <dimension ref="A2:A17"/>
  <sheetViews>
    <sheetView workbookViewId="0">
      <selection activeCell="G22" sqref="G22"/>
    </sheetView>
  </sheetViews>
  <sheetFormatPr defaultRowHeight="14.5" x14ac:dyDescent="0.35"/>
  <cols>
    <col min="1" max="1" width="30.54296875" bestFit="1" customWidth="1"/>
  </cols>
  <sheetData>
    <row r="2" spans="1:1" x14ac:dyDescent="0.35">
      <c r="A2" t="s">
        <v>102</v>
      </c>
    </row>
    <row r="3" spans="1:1" x14ac:dyDescent="0.35">
      <c r="A3" t="s">
        <v>105</v>
      </c>
    </row>
    <row r="4" spans="1:1" x14ac:dyDescent="0.35">
      <c r="A4" t="s">
        <v>106</v>
      </c>
    </row>
    <row r="5" spans="1:1" x14ac:dyDescent="0.35">
      <c r="A5" t="s">
        <v>12</v>
      </c>
    </row>
    <row r="6" spans="1:1" x14ac:dyDescent="0.35">
      <c r="A6" t="s">
        <v>16</v>
      </c>
    </row>
    <row r="7" spans="1:1" x14ac:dyDescent="0.35">
      <c r="A7" t="s">
        <v>21</v>
      </c>
    </row>
    <row r="8" spans="1:1" x14ac:dyDescent="0.35">
      <c r="A8" t="s">
        <v>93</v>
      </c>
    </row>
    <row r="9" spans="1:1" x14ac:dyDescent="0.35">
      <c r="A9" t="s">
        <v>107</v>
      </c>
    </row>
    <row r="10" spans="1:1" x14ac:dyDescent="0.35">
      <c r="A10" t="s">
        <v>108</v>
      </c>
    </row>
    <row r="11" spans="1:1" x14ac:dyDescent="0.35">
      <c r="A11" t="s">
        <v>109</v>
      </c>
    </row>
    <row r="12" spans="1:1" x14ac:dyDescent="0.35">
      <c r="A12" t="s">
        <v>63</v>
      </c>
    </row>
    <row r="13" spans="1:1" x14ac:dyDescent="0.35">
      <c r="A13" t="s">
        <v>73</v>
      </c>
    </row>
    <row r="14" spans="1:1" x14ac:dyDescent="0.35">
      <c r="A14" t="s">
        <v>76</v>
      </c>
    </row>
    <row r="15" spans="1:1" x14ac:dyDescent="0.35">
      <c r="A15" t="s">
        <v>80</v>
      </c>
    </row>
    <row r="16" spans="1:1" x14ac:dyDescent="0.35">
      <c r="A16" t="s">
        <v>87</v>
      </c>
    </row>
    <row r="17" spans="1:1" x14ac:dyDescent="0.35">
      <c r="A17" t="s">
        <v>90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tabColor rgb="FFFF0000"/>
    <pageSetUpPr fitToPage="1"/>
  </sheetPr>
  <dimension ref="A1:AJ206"/>
  <sheetViews>
    <sheetView showGridLines="0" topLeftCell="B10" zoomScaleNormal="100" workbookViewId="0">
      <selection activeCell="B2" sqref="B2"/>
    </sheetView>
  </sheetViews>
  <sheetFormatPr defaultRowHeight="14.5" x14ac:dyDescent="0.35"/>
  <cols>
    <col min="1" max="1" width="86.54296875" style="26" hidden="1" customWidth="1"/>
    <col min="2" max="2" width="8" style="23" customWidth="1"/>
    <col min="3" max="3" width="8.54296875" customWidth="1"/>
    <col min="4" max="4" width="9" customWidth="1"/>
    <col min="10" max="22" width="9.453125" customWidth="1"/>
    <col min="23" max="24" width="9.453125" hidden="1" customWidth="1"/>
    <col min="25" max="26" width="9.453125" customWidth="1"/>
    <col min="27" max="27" width="20.453125" customWidth="1"/>
  </cols>
  <sheetData>
    <row r="1" spans="2:27" s="26" customFormat="1" ht="18" x14ac:dyDescent="0.4">
      <c r="B1" s="1" t="s">
        <v>0</v>
      </c>
      <c r="K1" s="126"/>
      <c r="L1" s="126"/>
      <c r="AA1" s="26" t="s">
        <v>102</v>
      </c>
    </row>
    <row r="2" spans="2:27" ht="26.25" customHeight="1" x14ac:dyDescent="0.35">
      <c r="B2" s="2" t="s">
        <v>146</v>
      </c>
      <c r="K2" s="126"/>
      <c r="L2" s="126"/>
    </row>
    <row r="7" spans="2:27" x14ac:dyDescent="0.35">
      <c r="AA7" s="26" t="s">
        <v>138</v>
      </c>
    </row>
    <row r="8" spans="2:27" x14ac:dyDescent="0.35">
      <c r="C8" s="8" t="s">
        <v>101</v>
      </c>
      <c r="AA8" s="26" t="s">
        <v>4</v>
      </c>
    </row>
    <row r="9" spans="2:27" x14ac:dyDescent="0.35">
      <c r="AA9" s="26" t="s">
        <v>139</v>
      </c>
    </row>
    <row r="10" spans="2:27" x14ac:dyDescent="0.35">
      <c r="AA10" s="26" t="s">
        <v>140</v>
      </c>
    </row>
    <row r="29" spans="1:25" x14ac:dyDescent="0.35">
      <c r="A29" s="26" t="s">
        <v>103</v>
      </c>
      <c r="N29" s="30" t="s">
        <v>77</v>
      </c>
    </row>
    <row r="30" spans="1:25" x14ac:dyDescent="0.35">
      <c r="A30" s="34"/>
      <c r="B30" s="35"/>
      <c r="C30" s="27" t="str">
        <f>AA1</f>
        <v>NHS Scotland</v>
      </c>
      <c r="D30" s="28"/>
      <c r="E30" s="28"/>
      <c r="F30" s="28"/>
      <c r="G30" s="28"/>
      <c r="H30" s="28"/>
      <c r="I30" s="11"/>
      <c r="J30" s="31">
        <v>42248</v>
      </c>
      <c r="K30" s="31">
        <v>42278</v>
      </c>
      <c r="L30" s="31">
        <v>42309</v>
      </c>
      <c r="M30" s="31">
        <v>42339</v>
      </c>
      <c r="N30" s="29">
        <v>42370</v>
      </c>
      <c r="O30" s="31">
        <v>42401</v>
      </c>
      <c r="P30" s="31">
        <v>42430</v>
      </c>
      <c r="Q30" s="29">
        <v>42461</v>
      </c>
      <c r="R30" s="29">
        <v>42491</v>
      </c>
      <c r="S30" s="29">
        <v>42522</v>
      </c>
      <c r="T30" s="29">
        <v>42552</v>
      </c>
      <c r="U30" s="29">
        <v>42583</v>
      </c>
      <c r="V30" s="29">
        <v>42614</v>
      </c>
      <c r="W30" s="29">
        <v>42644</v>
      </c>
      <c r="X30" s="29">
        <v>42675</v>
      </c>
      <c r="Y30" s="32"/>
    </row>
    <row r="31" spans="1:25" x14ac:dyDescent="0.35">
      <c r="A31" s="26" t="str">
        <f>CONCATENATE($AA$1,$A$29,C31)</f>
        <v>NHS ScotlandAll LocationsTotal Number of scheduled elective cancellations in theatre systems</v>
      </c>
      <c r="C31" s="7" t="s">
        <v>104</v>
      </c>
      <c r="I31" s="12"/>
      <c r="J31" s="42" t="e">
        <f>VLOOKUP($A$31,#REF!,J36,FALSE)</f>
        <v>#REF!</v>
      </c>
      <c r="K31" s="42" t="e">
        <f>VLOOKUP($A$31,#REF!,K36,FALSE)</f>
        <v>#REF!</v>
      </c>
      <c r="L31" s="42" t="e">
        <f>VLOOKUP($A$31,#REF!,L36,FALSE)</f>
        <v>#REF!</v>
      </c>
      <c r="M31" s="42" t="e">
        <f>VLOOKUP($A$31,#REF!,M36,FALSE)</f>
        <v>#REF!</v>
      </c>
      <c r="N31" s="42" t="e">
        <f>VLOOKUP($A$31,#REF!,N36,FALSE)</f>
        <v>#REF!</v>
      </c>
      <c r="O31" s="42" t="e">
        <f>VLOOKUP($A$31,#REF!,O36,FALSE)</f>
        <v>#REF!</v>
      </c>
      <c r="P31" s="42" t="e">
        <f>VLOOKUP($A$31,#REF!,P36,FALSE)</f>
        <v>#REF!</v>
      </c>
      <c r="Q31" s="42" t="e">
        <f>VLOOKUP($A$31,#REF!,Q36,FALSE)</f>
        <v>#REF!</v>
      </c>
      <c r="R31" s="42" t="e">
        <f>VLOOKUP($A$31,#REF!,R36,FALSE)</f>
        <v>#REF!</v>
      </c>
      <c r="S31" s="47" t="e">
        <f>VLOOKUP($A$31,#REF!,S36,FALSE)</f>
        <v>#REF!</v>
      </c>
      <c r="T31" s="47" t="e">
        <f>VLOOKUP($A$31,#REF!,T36,FALSE)</f>
        <v>#REF!</v>
      </c>
      <c r="U31" s="47" t="e">
        <f>VLOOKUP($A$31,#REF!,U36,FALSE)</f>
        <v>#REF!</v>
      </c>
      <c r="V31" s="47" t="e">
        <f>VLOOKUP($A$31,#REF!,V36,FALSE)</f>
        <v>#REF!</v>
      </c>
      <c r="W31" s="47" t="e">
        <f>VLOOKUP($A$31,#REF!,W36,FALSE)</f>
        <v>#REF!</v>
      </c>
      <c r="X31" s="47" t="e">
        <f>VLOOKUP($A$31,#REF!,X36,FALSE)</f>
        <v>#REF!</v>
      </c>
    </row>
    <row r="32" spans="1:25" x14ac:dyDescent="0.35">
      <c r="A32" s="26" t="str">
        <f>CONCATENATE($AA$1,$A$29,C32)</f>
        <v>NHS ScotlandAll LocationsCancellation based on clinical reason by hospital</v>
      </c>
      <c r="C32" s="3" t="s">
        <v>2</v>
      </c>
      <c r="I32" s="12"/>
      <c r="J32" s="43" t="e">
        <f>VLOOKUP($A$32,#REF!,#REF!,FALSE)</f>
        <v>#REF!</v>
      </c>
      <c r="K32" s="43" t="e">
        <f>VLOOKUP($A$32,#REF!,#REF!,FALSE)</f>
        <v>#REF!</v>
      </c>
      <c r="L32" s="43" t="e">
        <f>VLOOKUP($A$32,#REF!,#REF!,FALSE)</f>
        <v>#REF!</v>
      </c>
      <c r="M32" s="43" t="e">
        <f>VLOOKUP($A$32,#REF!,#REF!,FALSE)</f>
        <v>#REF!</v>
      </c>
      <c r="N32" s="43" t="e">
        <f>VLOOKUP($A$32,#REF!,#REF!,FALSE)</f>
        <v>#REF!</v>
      </c>
      <c r="O32" s="43" t="e">
        <f>VLOOKUP($A$32,#REF!,#REF!,FALSE)</f>
        <v>#REF!</v>
      </c>
      <c r="P32" s="43" t="e">
        <f>VLOOKUP($A$32,#REF!,#REF!,FALSE)</f>
        <v>#REF!</v>
      </c>
      <c r="Q32" s="43" t="e">
        <f>VLOOKUP($A$32,#REF!,#REF!,FALSE)</f>
        <v>#REF!</v>
      </c>
      <c r="R32" s="43" t="e">
        <f>VLOOKUP($A$32,#REF!,#REF!,FALSE)</f>
        <v>#REF!</v>
      </c>
      <c r="S32" s="48" t="e">
        <f>VLOOKUP($A$32,#REF!,#REF!,FALSE)</f>
        <v>#REF!</v>
      </c>
      <c r="T32" s="48" t="e">
        <f>VLOOKUP($A$32,#REF!,#REF!,FALSE)</f>
        <v>#REF!</v>
      </c>
      <c r="U32" s="48" t="e">
        <f>VLOOKUP($A$32,#REF!,#REF!,FALSE)</f>
        <v>#REF!</v>
      </c>
      <c r="V32" s="48" t="e">
        <f>VLOOKUP($A$32,#REF!,#REF!,FALSE)</f>
        <v>#REF!</v>
      </c>
      <c r="W32" s="48" t="e">
        <f>VLOOKUP($A$32,#REF!,#REF!,FALSE)</f>
        <v>#REF!</v>
      </c>
      <c r="X32" s="48" t="e">
        <f>VLOOKUP($A$32,#REF!,#REF!,FALSE)</f>
        <v>#REF!</v>
      </c>
    </row>
    <row r="33" spans="1:27" x14ac:dyDescent="0.35">
      <c r="A33" s="26" t="str">
        <f>CONCATENATE($AA$1,$A$29,C33)</f>
        <v>NHS ScotlandAll LocationsCancellation based on capacity or non-clinical reason by hospital</v>
      </c>
      <c r="C33" s="3" t="s">
        <v>3</v>
      </c>
      <c r="I33" s="12"/>
      <c r="J33" s="43" t="e">
        <f>VLOOKUP($A$33,#REF!,#REF!,FALSE)</f>
        <v>#REF!</v>
      </c>
      <c r="K33" s="43" t="e">
        <f>VLOOKUP($A$33,#REF!,#REF!,FALSE)</f>
        <v>#REF!</v>
      </c>
      <c r="L33" s="43" t="e">
        <f>VLOOKUP($A$33,#REF!,#REF!,FALSE)</f>
        <v>#REF!</v>
      </c>
      <c r="M33" s="43" t="e">
        <f>VLOOKUP($A$33,#REF!,#REF!,FALSE)</f>
        <v>#REF!</v>
      </c>
      <c r="N33" s="43" t="e">
        <f>VLOOKUP($A$33,#REF!,#REF!,FALSE)</f>
        <v>#REF!</v>
      </c>
      <c r="O33" s="43" t="e">
        <f>VLOOKUP($A$33,#REF!,#REF!,FALSE)</f>
        <v>#REF!</v>
      </c>
      <c r="P33" s="43" t="e">
        <f>VLOOKUP($A$33,#REF!,#REF!,FALSE)</f>
        <v>#REF!</v>
      </c>
      <c r="Q33" s="43" t="e">
        <f>VLOOKUP($A$33,#REF!,#REF!,FALSE)</f>
        <v>#REF!</v>
      </c>
      <c r="R33" s="43" t="e">
        <f>VLOOKUP($A$33,#REF!,#REF!,FALSE)</f>
        <v>#REF!</v>
      </c>
      <c r="S33" s="48" t="e">
        <f>VLOOKUP($A$33,#REF!,#REF!,FALSE)</f>
        <v>#REF!</v>
      </c>
      <c r="T33" s="48" t="e">
        <f>VLOOKUP($A$33,#REF!,#REF!,FALSE)</f>
        <v>#REF!</v>
      </c>
      <c r="U33" s="48" t="e">
        <f>VLOOKUP($A$33,#REF!,#REF!,FALSE)</f>
        <v>#REF!</v>
      </c>
      <c r="V33" s="48" t="e">
        <f>VLOOKUP($A$33,#REF!,#REF!,FALSE)</f>
        <v>#REF!</v>
      </c>
      <c r="W33" s="48" t="e">
        <f>VLOOKUP($A$33,#REF!,#REF!,FALSE)</f>
        <v>#REF!</v>
      </c>
      <c r="X33" s="48" t="e">
        <f>VLOOKUP($A$33,#REF!,#REF!,FALSE)</f>
        <v>#REF!</v>
      </c>
    </row>
    <row r="34" spans="1:27" x14ac:dyDescent="0.35">
      <c r="A34" s="26" t="str">
        <f>CONCATENATE($AA$1,$A$29,C34)</f>
        <v>NHS ScotlandAll LocationsCancelled by Patient</v>
      </c>
      <c r="C34" s="3" t="s">
        <v>4</v>
      </c>
      <c r="I34" s="12"/>
      <c r="J34" s="43" t="e">
        <f>VLOOKUP($A$34,#REF!,#REF!,FALSE)</f>
        <v>#REF!</v>
      </c>
      <c r="K34" s="43" t="e">
        <f>VLOOKUP($A$34,#REF!,#REF!,FALSE)</f>
        <v>#REF!</v>
      </c>
      <c r="L34" s="43" t="e">
        <f>VLOOKUP($A$34,#REF!,#REF!,FALSE)</f>
        <v>#REF!</v>
      </c>
      <c r="M34" s="43" t="e">
        <f>VLOOKUP($A$34,#REF!,#REF!,FALSE)</f>
        <v>#REF!</v>
      </c>
      <c r="N34" s="43" t="e">
        <f>VLOOKUP($A$34,#REF!,#REF!,FALSE)</f>
        <v>#REF!</v>
      </c>
      <c r="O34" s="43" t="e">
        <f>VLOOKUP($A$34,#REF!,#REF!,FALSE)</f>
        <v>#REF!</v>
      </c>
      <c r="P34" s="43" t="e">
        <f>VLOOKUP($A$34,#REF!,#REF!,FALSE)</f>
        <v>#REF!</v>
      </c>
      <c r="Q34" s="43" t="e">
        <f>VLOOKUP($A$34,#REF!,#REF!,FALSE)</f>
        <v>#REF!</v>
      </c>
      <c r="R34" s="43" t="e">
        <f>VLOOKUP($A$34,#REF!,#REF!,FALSE)</f>
        <v>#REF!</v>
      </c>
      <c r="S34" s="48" t="e">
        <f>VLOOKUP($A$34,#REF!,#REF!,FALSE)</f>
        <v>#REF!</v>
      </c>
      <c r="T34" s="48" t="e">
        <f>VLOOKUP($A$34,#REF!,#REF!,FALSE)</f>
        <v>#REF!</v>
      </c>
      <c r="U34" s="48" t="e">
        <f>VLOOKUP($A$34,#REF!,#REF!,FALSE)</f>
        <v>#REF!</v>
      </c>
      <c r="V34" s="48" t="e">
        <f>VLOOKUP($A$34,#REF!,#REF!,FALSE)</f>
        <v>#REF!</v>
      </c>
      <c r="W34" s="48" t="e">
        <f>VLOOKUP($A$34,#REF!,#REF!,FALSE)</f>
        <v>#REF!</v>
      </c>
      <c r="X34" s="48" t="e">
        <f>VLOOKUP($A$34,#REF!,#REF!,FALSE)</f>
        <v>#REF!</v>
      </c>
    </row>
    <row r="35" spans="1:27" x14ac:dyDescent="0.35">
      <c r="A35" s="26" t="str">
        <f>CONCATENATE($AA$1,$A$29,C35)</f>
        <v>NHS ScotlandAll LocationsOther reason</v>
      </c>
      <c r="C35" s="9" t="s">
        <v>5</v>
      </c>
      <c r="D35" s="10"/>
      <c r="E35" s="10"/>
      <c r="F35" s="10"/>
      <c r="G35" s="10"/>
      <c r="H35" s="10"/>
      <c r="I35" s="13"/>
      <c r="J35" s="44" t="e">
        <f>VLOOKUP($A$35,#REF!,#REF!,FALSE)</f>
        <v>#REF!</v>
      </c>
      <c r="K35" s="44" t="e">
        <f>VLOOKUP($A$35,#REF!,#REF!,FALSE)</f>
        <v>#REF!</v>
      </c>
      <c r="L35" s="44" t="e">
        <f>VLOOKUP($A$35,#REF!,#REF!,FALSE)</f>
        <v>#REF!</v>
      </c>
      <c r="M35" s="44" t="e">
        <f>VLOOKUP($A$35,#REF!,#REF!,FALSE)</f>
        <v>#REF!</v>
      </c>
      <c r="N35" s="44" t="e">
        <f>VLOOKUP($A$35,#REF!,#REF!,FALSE)</f>
        <v>#REF!</v>
      </c>
      <c r="O35" s="44" t="e">
        <f>VLOOKUP($A$35,#REF!,#REF!,FALSE)</f>
        <v>#REF!</v>
      </c>
      <c r="P35" s="44" t="e">
        <f>VLOOKUP($A$35,#REF!,#REF!,FALSE)</f>
        <v>#REF!</v>
      </c>
      <c r="Q35" s="44" t="e">
        <f>VLOOKUP($A$35,#REF!,#REF!,FALSE)</f>
        <v>#REF!</v>
      </c>
      <c r="R35" s="44" t="e">
        <f>VLOOKUP($A$35,#REF!,#REF!,FALSE)</f>
        <v>#REF!</v>
      </c>
      <c r="S35" s="49" t="e">
        <f>VLOOKUP($A$35,#REF!,#REF!,FALSE)</f>
        <v>#REF!</v>
      </c>
      <c r="T35" s="49" t="e">
        <f>VLOOKUP($A$35,#REF!,#REF!,FALSE)</f>
        <v>#REF!</v>
      </c>
      <c r="U35" s="49" t="e">
        <f>VLOOKUP($A$35,#REF!,#REF!,FALSE)</f>
        <v>#REF!</v>
      </c>
      <c r="V35" s="49" t="e">
        <f>VLOOKUP($A$35,#REF!,#REF!,FALSE)</f>
        <v>#REF!</v>
      </c>
      <c r="W35" s="49" t="e">
        <f>VLOOKUP($A$35,#REF!,#REF!,FALSE)</f>
        <v>#REF!</v>
      </c>
      <c r="X35" s="49" t="e">
        <f>VLOOKUP($A$35,#REF!,#REF!,FALSE)</f>
        <v>#REF!</v>
      </c>
    </row>
    <row r="36" spans="1:27" s="30" customFormat="1" x14ac:dyDescent="0.35">
      <c r="C36" s="23"/>
      <c r="D36" s="23"/>
      <c r="E36" s="23"/>
      <c r="F36" s="23"/>
      <c r="G36" s="23"/>
      <c r="H36" s="23"/>
      <c r="I36" s="26"/>
      <c r="J36" s="33">
        <v>8</v>
      </c>
      <c r="K36" s="33">
        <v>9</v>
      </c>
      <c r="L36" s="33">
        <v>10</v>
      </c>
      <c r="M36" s="33">
        <v>11</v>
      </c>
      <c r="N36" s="33">
        <v>12</v>
      </c>
      <c r="O36" s="33">
        <v>13</v>
      </c>
      <c r="P36" s="33">
        <v>14</v>
      </c>
      <c r="Q36" s="33">
        <v>15</v>
      </c>
      <c r="R36" s="33">
        <v>16</v>
      </c>
      <c r="S36" s="33">
        <v>17</v>
      </c>
      <c r="T36" s="33">
        <v>18</v>
      </c>
      <c r="U36" s="33">
        <v>19</v>
      </c>
      <c r="V36" s="33">
        <v>20</v>
      </c>
      <c r="W36" s="36">
        <v>21</v>
      </c>
      <c r="X36" s="36"/>
    </row>
    <row r="37" spans="1:27" s="30" customFormat="1" x14ac:dyDescent="0.35">
      <c r="C37" s="55" t="s">
        <v>144</v>
      </c>
      <c r="D37" s="38"/>
      <c r="E37" s="38"/>
      <c r="F37" s="53"/>
      <c r="G37" s="53"/>
      <c r="H37" s="38"/>
      <c r="I37" s="39"/>
      <c r="J37" s="37">
        <v>42248</v>
      </c>
      <c r="K37" s="37">
        <v>42278</v>
      </c>
      <c r="L37" s="37">
        <v>42309</v>
      </c>
      <c r="M37" s="37">
        <v>42339</v>
      </c>
      <c r="N37" s="37">
        <v>42370</v>
      </c>
      <c r="O37" s="37">
        <v>42401</v>
      </c>
      <c r="P37" s="37">
        <v>42430</v>
      </c>
      <c r="Q37" s="37">
        <v>42461</v>
      </c>
      <c r="R37" s="37">
        <v>42491</v>
      </c>
      <c r="S37" s="37">
        <v>42522</v>
      </c>
      <c r="T37" s="37">
        <v>42552</v>
      </c>
      <c r="U37" s="37">
        <v>42583</v>
      </c>
      <c r="V37" s="37">
        <v>42614</v>
      </c>
      <c r="W37" s="37">
        <v>42644</v>
      </c>
      <c r="X37" s="36"/>
    </row>
    <row r="38" spans="1:27" s="30" customFormat="1" x14ac:dyDescent="0.35">
      <c r="C38" s="3" t="s">
        <v>2</v>
      </c>
      <c r="D38" s="23"/>
      <c r="E38" s="23"/>
      <c r="F38" s="23"/>
      <c r="G38" s="23"/>
      <c r="H38" s="23"/>
      <c r="I38" s="24"/>
      <c r="J38" s="46" t="e">
        <f t="shared" ref="J38:S38" si="0">J32/J$31</f>
        <v>#REF!</v>
      </c>
      <c r="K38" s="46" t="e">
        <f t="shared" si="0"/>
        <v>#REF!</v>
      </c>
      <c r="L38" s="46" t="e">
        <f t="shared" si="0"/>
        <v>#REF!</v>
      </c>
      <c r="M38" s="46" t="e">
        <f t="shared" si="0"/>
        <v>#REF!</v>
      </c>
      <c r="N38" s="46" t="e">
        <f t="shared" si="0"/>
        <v>#REF!</v>
      </c>
      <c r="O38" s="46" t="e">
        <f t="shared" si="0"/>
        <v>#REF!</v>
      </c>
      <c r="P38" s="46" t="e">
        <f t="shared" si="0"/>
        <v>#REF!</v>
      </c>
      <c r="Q38" s="46" t="e">
        <f t="shared" si="0"/>
        <v>#REF!</v>
      </c>
      <c r="R38" s="46" t="e">
        <f t="shared" si="0"/>
        <v>#REF!</v>
      </c>
      <c r="S38" s="50" t="e">
        <f t="shared" si="0"/>
        <v>#REF!</v>
      </c>
      <c r="T38" s="50" t="e">
        <f t="shared" ref="T38:V41" si="1">T32/T$31</f>
        <v>#REF!</v>
      </c>
      <c r="U38" s="50" t="e">
        <f t="shared" si="1"/>
        <v>#REF!</v>
      </c>
      <c r="V38" s="50" t="e">
        <f t="shared" si="1"/>
        <v>#REF!</v>
      </c>
      <c r="W38" s="23"/>
      <c r="X38" s="45"/>
    </row>
    <row r="39" spans="1:27" s="30" customFormat="1" x14ac:dyDescent="0.35">
      <c r="C39" s="3" t="s">
        <v>3</v>
      </c>
      <c r="D39" s="23"/>
      <c r="E39" s="23"/>
      <c r="F39" s="23"/>
      <c r="G39" s="23"/>
      <c r="H39" s="23"/>
      <c r="I39" s="24"/>
      <c r="J39" s="46" t="e">
        <f t="shared" ref="J39:S41" si="2">J33/J$31</f>
        <v>#REF!</v>
      </c>
      <c r="K39" s="46" t="e">
        <f t="shared" si="2"/>
        <v>#REF!</v>
      </c>
      <c r="L39" s="46" t="e">
        <f t="shared" si="2"/>
        <v>#REF!</v>
      </c>
      <c r="M39" s="46" t="e">
        <f t="shared" si="2"/>
        <v>#REF!</v>
      </c>
      <c r="N39" s="46" t="e">
        <f t="shared" si="2"/>
        <v>#REF!</v>
      </c>
      <c r="O39" s="46" t="e">
        <f t="shared" si="2"/>
        <v>#REF!</v>
      </c>
      <c r="P39" s="46" t="e">
        <f t="shared" si="2"/>
        <v>#REF!</v>
      </c>
      <c r="Q39" s="46" t="e">
        <f t="shared" si="2"/>
        <v>#REF!</v>
      </c>
      <c r="R39" s="46" t="e">
        <f t="shared" si="2"/>
        <v>#REF!</v>
      </c>
      <c r="S39" s="50" t="e">
        <f t="shared" si="2"/>
        <v>#REF!</v>
      </c>
      <c r="T39" s="50" t="e">
        <f t="shared" si="1"/>
        <v>#REF!</v>
      </c>
      <c r="U39" s="50" t="e">
        <f t="shared" si="1"/>
        <v>#REF!</v>
      </c>
      <c r="V39" s="50" t="e">
        <f t="shared" si="1"/>
        <v>#REF!</v>
      </c>
      <c r="W39" s="23"/>
      <c r="X39" s="23"/>
    </row>
    <row r="40" spans="1:27" s="30" customFormat="1" x14ac:dyDescent="0.35">
      <c r="C40" s="3" t="s">
        <v>4</v>
      </c>
      <c r="D40" s="23"/>
      <c r="E40" s="23"/>
      <c r="F40" s="23"/>
      <c r="G40" s="23"/>
      <c r="H40" s="23"/>
      <c r="I40" s="24"/>
      <c r="J40" s="46" t="e">
        <f t="shared" si="2"/>
        <v>#REF!</v>
      </c>
      <c r="K40" s="46" t="e">
        <f t="shared" si="2"/>
        <v>#REF!</v>
      </c>
      <c r="L40" s="46" t="e">
        <f t="shared" si="2"/>
        <v>#REF!</v>
      </c>
      <c r="M40" s="46" t="e">
        <f t="shared" si="2"/>
        <v>#REF!</v>
      </c>
      <c r="N40" s="46" t="e">
        <f t="shared" si="2"/>
        <v>#REF!</v>
      </c>
      <c r="O40" s="46" t="e">
        <f t="shared" si="2"/>
        <v>#REF!</v>
      </c>
      <c r="P40" s="46" t="e">
        <f t="shared" si="2"/>
        <v>#REF!</v>
      </c>
      <c r="Q40" s="46" t="e">
        <f t="shared" si="2"/>
        <v>#REF!</v>
      </c>
      <c r="R40" s="46" t="e">
        <f t="shared" si="2"/>
        <v>#REF!</v>
      </c>
      <c r="S40" s="50" t="e">
        <f t="shared" si="2"/>
        <v>#REF!</v>
      </c>
      <c r="T40" s="50" t="e">
        <f t="shared" si="1"/>
        <v>#REF!</v>
      </c>
      <c r="U40" s="50" t="e">
        <f t="shared" si="1"/>
        <v>#REF!</v>
      </c>
      <c r="V40" s="50" t="e">
        <f t="shared" si="1"/>
        <v>#REF!</v>
      </c>
      <c r="W40" s="23"/>
      <c r="X40" s="23"/>
    </row>
    <row r="41" spans="1:27" s="30" customFormat="1" x14ac:dyDescent="0.35">
      <c r="C41" s="9" t="s">
        <v>5</v>
      </c>
      <c r="D41" s="40"/>
      <c r="E41" s="40"/>
      <c r="F41" s="40"/>
      <c r="G41" s="40"/>
      <c r="H41" s="40"/>
      <c r="I41" s="41"/>
      <c r="J41" s="51" t="e">
        <f t="shared" si="2"/>
        <v>#REF!</v>
      </c>
      <c r="K41" s="51" t="e">
        <f t="shared" si="2"/>
        <v>#REF!</v>
      </c>
      <c r="L41" s="51" t="e">
        <f t="shared" si="2"/>
        <v>#REF!</v>
      </c>
      <c r="M41" s="51" t="e">
        <f t="shared" si="2"/>
        <v>#REF!</v>
      </c>
      <c r="N41" s="51" t="e">
        <f t="shared" si="2"/>
        <v>#REF!</v>
      </c>
      <c r="O41" s="51" t="e">
        <f t="shared" si="2"/>
        <v>#REF!</v>
      </c>
      <c r="P41" s="51" t="e">
        <f t="shared" si="2"/>
        <v>#REF!</v>
      </c>
      <c r="Q41" s="51" t="e">
        <f t="shared" si="2"/>
        <v>#REF!</v>
      </c>
      <c r="R41" s="51" t="e">
        <f t="shared" si="2"/>
        <v>#REF!</v>
      </c>
      <c r="S41" s="52" t="e">
        <f t="shared" si="2"/>
        <v>#REF!</v>
      </c>
      <c r="T41" s="52" t="e">
        <f t="shared" si="1"/>
        <v>#REF!</v>
      </c>
      <c r="U41" s="52" t="e">
        <f t="shared" si="1"/>
        <v>#REF!</v>
      </c>
      <c r="V41" s="52" t="e">
        <f t="shared" si="1"/>
        <v>#REF!</v>
      </c>
      <c r="W41" s="23"/>
      <c r="X41" s="23"/>
    </row>
    <row r="42" spans="1:27" s="30" customFormat="1" x14ac:dyDescent="0.35">
      <c r="C42" s="23"/>
      <c r="D42" s="23"/>
      <c r="E42" s="23"/>
      <c r="F42" s="23"/>
      <c r="G42" s="23"/>
      <c r="H42" s="23"/>
      <c r="I42" s="23"/>
      <c r="J42" s="23"/>
      <c r="K42" s="23"/>
      <c r="L42" s="23"/>
      <c r="M42" s="23"/>
      <c r="N42" s="23"/>
      <c r="O42" s="23"/>
      <c r="P42" s="23"/>
      <c r="Q42" s="23"/>
      <c r="R42" s="23"/>
      <c r="S42" s="23"/>
      <c r="T42" s="23"/>
      <c r="U42" s="23"/>
      <c r="V42" s="23"/>
      <c r="W42" s="23"/>
      <c r="X42" s="23"/>
      <c r="Y42" s="23"/>
      <c r="Z42" s="23"/>
      <c r="AA42" s="23"/>
    </row>
    <row r="43" spans="1:27" s="30" customFormat="1" x14ac:dyDescent="0.35">
      <c r="C43" s="56"/>
      <c r="D43" s="23"/>
      <c r="E43" s="23"/>
      <c r="F43" s="23"/>
      <c r="G43" s="23"/>
      <c r="H43" s="23"/>
      <c r="I43" s="23"/>
      <c r="J43" s="23"/>
      <c r="K43" s="23"/>
      <c r="L43" s="23"/>
      <c r="M43" s="23"/>
      <c r="N43" s="23"/>
      <c r="O43" s="23"/>
      <c r="P43" s="23"/>
      <c r="Q43" s="23"/>
      <c r="R43" s="23"/>
      <c r="S43" s="23"/>
      <c r="T43" s="23"/>
      <c r="U43" s="23"/>
      <c r="V43" s="23"/>
      <c r="W43" s="23"/>
      <c r="X43" s="23"/>
      <c r="Y43" s="23"/>
      <c r="Z43" s="23"/>
      <c r="AA43" s="23"/>
    </row>
    <row r="44" spans="1:27" s="30" customFormat="1" x14ac:dyDescent="0.35">
      <c r="C44" s="5"/>
      <c r="D44" s="23"/>
      <c r="E44" s="23"/>
      <c r="F44" s="23"/>
      <c r="G44" s="23"/>
      <c r="H44" s="23"/>
      <c r="I44" s="23"/>
      <c r="J44" s="23"/>
      <c r="K44" s="23"/>
      <c r="L44" s="23"/>
      <c r="M44" s="23"/>
      <c r="N44" s="23"/>
      <c r="O44" s="23"/>
      <c r="P44" s="23"/>
      <c r="Q44" s="23"/>
      <c r="R44" s="23"/>
      <c r="S44" s="23"/>
      <c r="T44" s="23"/>
      <c r="U44" s="23"/>
      <c r="V44" s="23"/>
      <c r="W44" s="23"/>
      <c r="X44" s="23"/>
      <c r="Y44" s="23"/>
      <c r="Z44" s="23"/>
      <c r="AA44" s="23"/>
    </row>
    <row r="45" spans="1:27" s="30" customFormat="1" x14ac:dyDescent="0.35">
      <c r="C45" s="6"/>
    </row>
    <row r="46" spans="1:27" s="30" customFormat="1" x14ac:dyDescent="0.35"/>
    <row r="47" spans="1:27" s="30" customFormat="1" x14ac:dyDescent="0.35"/>
    <row r="48" spans="1:27" s="30" customFormat="1" x14ac:dyDescent="0.35"/>
    <row r="49" spans="9:33" s="30" customFormat="1" x14ac:dyDescent="0.35"/>
    <row r="50" spans="9:33" s="30" customFormat="1" x14ac:dyDescent="0.35"/>
    <row r="51" spans="9:33" s="30" customFormat="1" x14ac:dyDescent="0.35"/>
    <row r="52" spans="9:33" s="30" customFormat="1" x14ac:dyDescent="0.35"/>
    <row r="53" spans="9:33" s="30" customFormat="1" x14ac:dyDescent="0.35"/>
    <row r="54" spans="9:33" s="30" customFormat="1" x14ac:dyDescent="0.35"/>
    <row r="55" spans="9:33" s="30" customFormat="1" x14ac:dyDescent="0.35"/>
    <row r="56" spans="9:33" s="30" customFormat="1" x14ac:dyDescent="0.35"/>
    <row r="57" spans="9:33" s="30" customFormat="1" x14ac:dyDescent="0.35"/>
    <row r="58" spans="9:33" s="26" customFormat="1" x14ac:dyDescent="0.35"/>
    <row r="59" spans="9:33" s="26" customFormat="1" x14ac:dyDescent="0.35"/>
    <row r="60" spans="9:33" s="26" customFormat="1" x14ac:dyDescent="0.35"/>
    <row r="61" spans="9:33" s="26" customFormat="1" x14ac:dyDescent="0.35"/>
    <row r="62" spans="9:33" s="26" customFormat="1" x14ac:dyDescent="0.35"/>
    <row r="63" spans="9:33" s="26" customFormat="1" x14ac:dyDescent="0.35">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row>
    <row r="64" spans="9:33" s="26" customFormat="1" x14ac:dyDescent="0.35">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row>
    <row r="65" spans="2:36" s="26" customFormat="1" x14ac:dyDescent="0.35">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row>
    <row r="66" spans="2:36" s="26" customFormat="1" x14ac:dyDescent="0.35">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row>
    <row r="67" spans="2:36" s="30" customFormat="1" x14ac:dyDescent="0.35"/>
    <row r="68" spans="2:36" s="30" customFormat="1" x14ac:dyDescent="0.35"/>
    <row r="69" spans="2:36" s="30" customFormat="1" x14ac:dyDescent="0.35">
      <c r="B69" s="26"/>
      <c r="C69" s="26"/>
      <c r="D69" s="26"/>
      <c r="E69" s="26"/>
      <c r="F69" s="26"/>
      <c r="G69" s="26"/>
      <c r="H69" s="26"/>
      <c r="I69" s="26"/>
      <c r="J69" s="26"/>
      <c r="K69" s="26"/>
      <c r="L69" s="26"/>
      <c r="M69" s="26"/>
      <c r="N69" s="26"/>
      <c r="O69" s="26"/>
      <c r="P69" s="26"/>
      <c r="Q69" s="26"/>
      <c r="R69" s="26"/>
      <c r="S69" s="26"/>
      <c r="T69" s="26"/>
      <c r="U69" s="26"/>
      <c r="V69" s="26"/>
      <c r="W69" s="26"/>
      <c r="X69" s="26"/>
      <c r="Y69" s="26"/>
      <c r="Z69" s="26"/>
      <c r="AA69" s="26"/>
      <c r="AB69" s="26"/>
      <c r="AC69" s="26"/>
      <c r="AD69" s="26"/>
      <c r="AE69" s="26"/>
      <c r="AF69" s="26"/>
      <c r="AG69" s="26"/>
      <c r="AH69" s="26"/>
      <c r="AI69" s="26"/>
      <c r="AJ69" s="26"/>
    </row>
    <row r="70" spans="2:36" s="30" customFormat="1" x14ac:dyDescent="0.35">
      <c r="B70" s="26"/>
      <c r="C70" s="26"/>
      <c r="D70" s="26"/>
      <c r="E70" s="26"/>
      <c r="F70" s="26"/>
      <c r="G70" s="26"/>
      <c r="H70" s="26"/>
      <c r="I70" s="26"/>
      <c r="J70" s="26"/>
      <c r="K70" s="26"/>
      <c r="L70" s="26"/>
      <c r="M70" s="26"/>
      <c r="N70" s="26"/>
      <c r="O70" s="26"/>
      <c r="P70" s="26"/>
      <c r="Q70" s="26"/>
      <c r="R70" s="26"/>
      <c r="S70" s="26"/>
      <c r="T70" s="26"/>
      <c r="U70" s="26"/>
      <c r="V70" s="26"/>
      <c r="W70" s="26"/>
      <c r="X70" s="26"/>
      <c r="Y70" s="26"/>
      <c r="Z70" s="26"/>
      <c r="AA70" s="26"/>
      <c r="AB70" s="26"/>
      <c r="AC70" s="26"/>
      <c r="AD70" s="26"/>
      <c r="AE70" s="26"/>
      <c r="AF70" s="26"/>
      <c r="AG70" s="26"/>
      <c r="AH70" s="26"/>
      <c r="AI70" s="26"/>
      <c r="AJ70" s="26"/>
    </row>
    <row r="71" spans="2:36" s="30" customFormat="1" x14ac:dyDescent="0.35">
      <c r="B71" s="26"/>
      <c r="C71" s="26"/>
      <c r="D71" s="26"/>
      <c r="E71" s="26"/>
      <c r="F71" s="26"/>
      <c r="G71" s="26"/>
      <c r="H71" s="26"/>
      <c r="I71" s="26"/>
      <c r="J71" s="26"/>
      <c r="K71" s="26"/>
      <c r="L71" s="26"/>
      <c r="M71" s="26"/>
      <c r="N71" s="26"/>
      <c r="O71" s="26"/>
      <c r="P71" s="26"/>
      <c r="Q71" s="26"/>
      <c r="R71" s="26"/>
      <c r="S71" s="26"/>
      <c r="T71" s="26"/>
      <c r="U71" s="26"/>
      <c r="V71" s="26"/>
      <c r="W71" s="26"/>
      <c r="X71" s="26"/>
      <c r="Y71" s="26"/>
      <c r="Z71" s="26"/>
      <c r="AA71" s="26"/>
      <c r="AB71" s="26"/>
      <c r="AC71" s="26"/>
      <c r="AD71" s="26"/>
      <c r="AE71" s="26"/>
      <c r="AF71" s="26"/>
      <c r="AG71" s="26"/>
      <c r="AH71" s="26"/>
      <c r="AI71" s="26"/>
      <c r="AJ71" s="26"/>
    </row>
    <row r="72" spans="2:36" s="30" customFormat="1" x14ac:dyDescent="0.35">
      <c r="B72" s="26"/>
      <c r="C72" s="57" t="s">
        <v>97</v>
      </c>
      <c r="D72" s="26"/>
      <c r="E72" s="26"/>
      <c r="F72" s="26"/>
      <c r="G72" s="26"/>
      <c r="H72" s="26"/>
      <c r="I72" s="26"/>
      <c r="J72" s="58" t="e">
        <f>#REF!/#REF!*100</f>
        <v>#REF!</v>
      </c>
      <c r="K72" s="58" t="e">
        <f>#REF!/#REF!*100</f>
        <v>#REF!</v>
      </c>
      <c r="L72" s="58" t="e">
        <f>#REF!/#REF!*100</f>
        <v>#REF!</v>
      </c>
      <c r="M72" s="58" t="e">
        <f>J38/#REF!*100</f>
        <v>#REF!</v>
      </c>
      <c r="N72" s="58" t="e">
        <f>K38/#REF!*100</f>
        <v>#REF!</v>
      </c>
      <c r="O72" s="58" t="e">
        <f>L38/#REF!*100</f>
        <v>#REF!</v>
      </c>
      <c r="P72" s="58" t="e">
        <f>M38/#REF!*100</f>
        <v>#REF!</v>
      </c>
      <c r="Q72" s="58" t="e">
        <f>N38/#REF!*100</f>
        <v>#REF!</v>
      </c>
      <c r="R72" s="58" t="e">
        <f>O38/#REF!*100</f>
        <v>#REF!</v>
      </c>
      <c r="S72" s="58" t="e">
        <f>P38/#REF!*100</f>
        <v>#REF!</v>
      </c>
      <c r="T72" s="58" t="e">
        <f>Q38/#REF!*100</f>
        <v>#REF!</v>
      </c>
      <c r="U72" s="58" t="e">
        <f>R38/#REF!*100</f>
        <v>#REF!</v>
      </c>
      <c r="V72" s="58" t="e">
        <f>S38/#REF!*100</f>
        <v>#REF!</v>
      </c>
      <c r="W72" s="26" t="e">
        <f t="shared" ref="W72:AG72" si="3">T32/T31</f>
        <v>#REF!</v>
      </c>
      <c r="X72" s="26" t="e">
        <f t="shared" si="3"/>
        <v>#REF!</v>
      </c>
      <c r="Y72" s="26" t="e">
        <f t="shared" si="3"/>
        <v>#REF!</v>
      </c>
      <c r="Z72" s="26" t="e">
        <f t="shared" si="3"/>
        <v>#REF!</v>
      </c>
      <c r="AA72" s="26" t="e">
        <f t="shared" si="3"/>
        <v>#REF!</v>
      </c>
      <c r="AB72" s="26" t="e">
        <f t="shared" si="3"/>
        <v>#DIV/0!</v>
      </c>
      <c r="AC72" s="26" t="e">
        <f t="shared" si="3"/>
        <v>#DIV/0!</v>
      </c>
      <c r="AD72" s="26" t="e">
        <f t="shared" si="3"/>
        <v>#DIV/0!</v>
      </c>
      <c r="AE72" s="26" t="e">
        <f t="shared" si="3"/>
        <v>#DIV/0!</v>
      </c>
      <c r="AF72" s="26" t="e">
        <f t="shared" si="3"/>
        <v>#DIV/0!</v>
      </c>
      <c r="AG72" s="26" t="e">
        <f t="shared" si="3"/>
        <v>#DIV/0!</v>
      </c>
      <c r="AH72" s="26"/>
      <c r="AI72" s="26"/>
      <c r="AJ72" s="26"/>
    </row>
    <row r="73" spans="2:36" s="30" customFormat="1" x14ac:dyDescent="0.35">
      <c r="B73" s="26"/>
      <c r="C73" s="57" t="s">
        <v>98</v>
      </c>
      <c r="D73" s="26"/>
      <c r="E73" s="26"/>
      <c r="F73" s="26"/>
      <c r="G73" s="26"/>
      <c r="H73" s="26"/>
      <c r="I73" s="26"/>
      <c r="J73" s="58" t="e">
        <f>#REF!/#REF!*100</f>
        <v>#REF!</v>
      </c>
      <c r="K73" s="58" t="e">
        <f>#REF!/#REF!*100</f>
        <v>#REF!</v>
      </c>
      <c r="L73" s="58" t="e">
        <f>#REF!/#REF!*100</f>
        <v>#REF!</v>
      </c>
      <c r="M73" s="58" t="e">
        <f>J39/#REF!*100</f>
        <v>#REF!</v>
      </c>
      <c r="N73" s="58" t="e">
        <f>K39/#REF!*100</f>
        <v>#REF!</v>
      </c>
      <c r="O73" s="58" t="e">
        <f>L39/#REF!*100</f>
        <v>#REF!</v>
      </c>
      <c r="P73" s="58" t="e">
        <f>M39/#REF!*100</f>
        <v>#REF!</v>
      </c>
      <c r="Q73" s="58" t="e">
        <f>N39/#REF!*100</f>
        <v>#REF!</v>
      </c>
      <c r="R73" s="58" t="e">
        <f>O39/#REF!*100</f>
        <v>#REF!</v>
      </c>
      <c r="S73" s="58" t="e">
        <f>P39/#REF!*100</f>
        <v>#REF!</v>
      </c>
      <c r="T73" s="58" t="e">
        <f>Q39/#REF!*100</f>
        <v>#REF!</v>
      </c>
      <c r="U73" s="58" t="e">
        <f>R39/#REF!*100</f>
        <v>#REF!</v>
      </c>
      <c r="V73" s="58" t="e">
        <f>S39/#REF!*100</f>
        <v>#REF!</v>
      </c>
      <c r="W73" s="26" t="e">
        <f t="shared" ref="W73:AG73" si="4">T33/T31</f>
        <v>#REF!</v>
      </c>
      <c r="X73" s="26" t="e">
        <f t="shared" si="4"/>
        <v>#REF!</v>
      </c>
      <c r="Y73" s="26" t="e">
        <f t="shared" si="4"/>
        <v>#REF!</v>
      </c>
      <c r="Z73" s="26" t="e">
        <f t="shared" si="4"/>
        <v>#REF!</v>
      </c>
      <c r="AA73" s="26" t="e">
        <f t="shared" si="4"/>
        <v>#REF!</v>
      </c>
      <c r="AB73" s="26" t="e">
        <f t="shared" si="4"/>
        <v>#DIV/0!</v>
      </c>
      <c r="AC73" s="26" t="e">
        <f t="shared" si="4"/>
        <v>#DIV/0!</v>
      </c>
      <c r="AD73" s="26" t="e">
        <f t="shared" si="4"/>
        <v>#DIV/0!</v>
      </c>
      <c r="AE73" s="26" t="e">
        <f t="shared" si="4"/>
        <v>#DIV/0!</v>
      </c>
      <c r="AF73" s="26" t="e">
        <f t="shared" si="4"/>
        <v>#DIV/0!</v>
      </c>
      <c r="AG73" s="26" t="e">
        <f t="shared" si="4"/>
        <v>#DIV/0!</v>
      </c>
      <c r="AH73" s="26"/>
      <c r="AI73" s="26"/>
      <c r="AJ73" s="26"/>
    </row>
    <row r="74" spans="2:36" s="30" customFormat="1" x14ac:dyDescent="0.35">
      <c r="B74" s="26"/>
      <c r="C74" s="57" t="s">
        <v>99</v>
      </c>
      <c r="D74" s="26"/>
      <c r="E74" s="26"/>
      <c r="F74" s="26"/>
      <c r="G74" s="26"/>
      <c r="H74" s="26"/>
      <c r="I74" s="26"/>
      <c r="J74" s="58" t="e">
        <f>#REF!/#REF!*100</f>
        <v>#REF!</v>
      </c>
      <c r="K74" s="58" t="e">
        <f>#REF!/#REF!*100</f>
        <v>#REF!</v>
      </c>
      <c r="L74" s="58" t="e">
        <f>#REF!/#REF!*100</f>
        <v>#REF!</v>
      </c>
      <c r="M74" s="58" t="e">
        <f>J40/#REF!*100</f>
        <v>#REF!</v>
      </c>
      <c r="N74" s="58" t="e">
        <f>K40/#REF!*100</f>
        <v>#REF!</v>
      </c>
      <c r="O74" s="58" t="e">
        <f>L40/#REF!*100</f>
        <v>#REF!</v>
      </c>
      <c r="P74" s="58" t="e">
        <f>M40/#REF!*100</f>
        <v>#REF!</v>
      </c>
      <c r="Q74" s="58" t="e">
        <f>N40/#REF!*100</f>
        <v>#REF!</v>
      </c>
      <c r="R74" s="58" t="e">
        <f>O40/#REF!*100</f>
        <v>#REF!</v>
      </c>
      <c r="S74" s="58" t="e">
        <f>P40/#REF!*100</f>
        <v>#REF!</v>
      </c>
      <c r="T74" s="58" t="e">
        <f>Q40/#REF!*100</f>
        <v>#REF!</v>
      </c>
      <c r="U74" s="58" t="e">
        <f>R40/#REF!*100</f>
        <v>#REF!</v>
      </c>
      <c r="V74" s="58" t="e">
        <f>S40/#REF!*100</f>
        <v>#REF!</v>
      </c>
      <c r="W74" s="26" t="e">
        <f t="shared" ref="W74:AG74" si="5">T34/T31</f>
        <v>#REF!</v>
      </c>
      <c r="X74" s="26" t="e">
        <f t="shared" si="5"/>
        <v>#REF!</v>
      </c>
      <c r="Y74" s="26" t="e">
        <f t="shared" si="5"/>
        <v>#REF!</v>
      </c>
      <c r="Z74" s="26" t="e">
        <f t="shared" si="5"/>
        <v>#REF!</v>
      </c>
      <c r="AA74" s="26" t="e">
        <f t="shared" si="5"/>
        <v>#REF!</v>
      </c>
      <c r="AB74" s="26" t="e">
        <f t="shared" si="5"/>
        <v>#DIV/0!</v>
      </c>
      <c r="AC74" s="26" t="e">
        <f t="shared" si="5"/>
        <v>#DIV/0!</v>
      </c>
      <c r="AD74" s="26" t="e">
        <f t="shared" si="5"/>
        <v>#DIV/0!</v>
      </c>
      <c r="AE74" s="26" t="e">
        <f t="shared" si="5"/>
        <v>#DIV/0!</v>
      </c>
      <c r="AF74" s="26" t="e">
        <f t="shared" si="5"/>
        <v>#DIV/0!</v>
      </c>
      <c r="AG74" s="26" t="e">
        <f t="shared" si="5"/>
        <v>#DIV/0!</v>
      </c>
      <c r="AH74" s="26"/>
      <c r="AI74" s="26"/>
      <c r="AJ74" s="26"/>
    </row>
    <row r="75" spans="2:36" s="30" customFormat="1" x14ac:dyDescent="0.35">
      <c r="B75" s="26"/>
      <c r="C75" s="57" t="s">
        <v>100</v>
      </c>
      <c r="D75" s="26"/>
      <c r="E75" s="26"/>
      <c r="F75" s="26"/>
      <c r="G75" s="26"/>
      <c r="H75" s="26"/>
      <c r="I75" s="26"/>
      <c r="J75" s="58" t="e">
        <f>#REF!/#REF!*100</f>
        <v>#REF!</v>
      </c>
      <c r="K75" s="58" t="e">
        <f>#REF!/#REF!*100</f>
        <v>#REF!</v>
      </c>
      <c r="L75" s="58" t="e">
        <f>#REF!/#REF!*100</f>
        <v>#REF!</v>
      </c>
      <c r="M75" s="58" t="e">
        <f>J41/#REF!*100</f>
        <v>#REF!</v>
      </c>
      <c r="N75" s="58" t="e">
        <f>K41/#REF!*100</f>
        <v>#REF!</v>
      </c>
      <c r="O75" s="58" t="e">
        <f>L41/#REF!*100</f>
        <v>#REF!</v>
      </c>
      <c r="P75" s="58" t="e">
        <f>M41/#REF!*100</f>
        <v>#REF!</v>
      </c>
      <c r="Q75" s="58" t="e">
        <f>N41/#REF!*100</f>
        <v>#REF!</v>
      </c>
      <c r="R75" s="58" t="e">
        <f>O41/#REF!*100</f>
        <v>#REF!</v>
      </c>
      <c r="S75" s="58" t="e">
        <f>P41/#REF!*100</f>
        <v>#REF!</v>
      </c>
      <c r="T75" s="58" t="e">
        <f>Q41/#REF!*100</f>
        <v>#REF!</v>
      </c>
      <c r="U75" s="58" t="e">
        <f>R41/#REF!*100</f>
        <v>#REF!</v>
      </c>
      <c r="V75" s="58" t="e">
        <f>S41/#REF!*100</f>
        <v>#REF!</v>
      </c>
      <c r="W75" s="26" t="e">
        <f t="shared" ref="W75:AG75" si="6">T35/T31</f>
        <v>#REF!</v>
      </c>
      <c r="X75" s="26" t="e">
        <f t="shared" si="6"/>
        <v>#REF!</v>
      </c>
      <c r="Y75" s="26" t="e">
        <f t="shared" si="6"/>
        <v>#REF!</v>
      </c>
      <c r="Z75" s="26" t="e">
        <f t="shared" si="6"/>
        <v>#REF!</v>
      </c>
      <c r="AA75" s="26" t="e">
        <f t="shared" si="6"/>
        <v>#REF!</v>
      </c>
      <c r="AB75" s="26" t="e">
        <f t="shared" si="6"/>
        <v>#DIV/0!</v>
      </c>
      <c r="AC75" s="26" t="e">
        <f t="shared" si="6"/>
        <v>#DIV/0!</v>
      </c>
      <c r="AD75" s="26" t="e">
        <f t="shared" si="6"/>
        <v>#DIV/0!</v>
      </c>
      <c r="AE75" s="26" t="e">
        <f t="shared" si="6"/>
        <v>#DIV/0!</v>
      </c>
      <c r="AF75" s="26" t="e">
        <f t="shared" si="6"/>
        <v>#DIV/0!</v>
      </c>
      <c r="AG75" s="26" t="e">
        <f t="shared" si="6"/>
        <v>#DIV/0!</v>
      </c>
      <c r="AH75" s="26"/>
      <c r="AI75" s="26"/>
      <c r="AJ75" s="26"/>
    </row>
    <row r="76" spans="2:36" s="30" customFormat="1" x14ac:dyDescent="0.35">
      <c r="B76" s="26"/>
      <c r="C76" s="26"/>
      <c r="D76" s="26"/>
      <c r="E76" s="26"/>
      <c r="F76" s="26"/>
      <c r="G76" s="26"/>
      <c r="H76" s="26"/>
      <c r="I76" s="26"/>
      <c r="J76" s="26"/>
      <c r="K76" s="26"/>
      <c r="L76" s="26"/>
      <c r="M76" s="26"/>
      <c r="N76" s="26"/>
      <c r="O76" s="26"/>
      <c r="P76" s="26"/>
      <c r="Q76" s="26"/>
      <c r="R76" s="26"/>
      <c r="S76" s="26"/>
      <c r="T76" s="26"/>
      <c r="U76" s="26"/>
      <c r="V76" s="26"/>
      <c r="W76" s="26"/>
      <c r="X76" s="26"/>
      <c r="Y76" s="26"/>
      <c r="Z76" s="26"/>
      <c r="AA76" s="26"/>
      <c r="AB76" s="26"/>
      <c r="AC76" s="26"/>
      <c r="AD76" s="26"/>
      <c r="AE76" s="26"/>
      <c r="AF76" s="26"/>
      <c r="AG76" s="26"/>
      <c r="AH76" s="26"/>
      <c r="AI76" s="26"/>
      <c r="AJ76" s="26"/>
    </row>
    <row r="77" spans="2:36" s="30" customFormat="1" x14ac:dyDescent="0.35">
      <c r="B77" s="26"/>
      <c r="C77" s="26"/>
      <c r="D77" s="26"/>
      <c r="E77" s="26"/>
      <c r="F77" s="26"/>
      <c r="G77" s="26"/>
      <c r="H77" s="26"/>
      <c r="I77" s="26"/>
      <c r="J77" s="26"/>
      <c r="K77" s="26"/>
      <c r="L77" s="26"/>
      <c r="M77" s="26"/>
      <c r="N77" s="26"/>
      <c r="O77" s="26"/>
      <c r="P77" s="26"/>
      <c r="Q77" s="26"/>
      <c r="R77" s="26"/>
      <c r="S77" s="26"/>
      <c r="T77" s="26"/>
      <c r="U77" s="26"/>
      <c r="V77" s="26"/>
      <c r="W77" s="26"/>
      <c r="X77" s="26"/>
      <c r="Y77" s="26"/>
      <c r="Z77" s="26"/>
      <c r="AA77" s="26"/>
      <c r="AB77" s="26"/>
      <c r="AC77" s="26"/>
      <c r="AD77" s="26"/>
      <c r="AE77" s="26"/>
      <c r="AF77" s="26"/>
      <c r="AG77" s="26"/>
      <c r="AH77" s="26"/>
      <c r="AI77" s="26"/>
      <c r="AJ77" s="26"/>
    </row>
    <row r="78" spans="2:36" s="30" customFormat="1" x14ac:dyDescent="0.35">
      <c r="B78" s="26"/>
      <c r="C78" s="26"/>
      <c r="D78" s="26"/>
      <c r="E78" s="26"/>
      <c r="F78" s="26"/>
      <c r="G78" s="26"/>
      <c r="H78" s="26"/>
      <c r="I78" s="26"/>
      <c r="J78" s="26"/>
      <c r="K78" s="26"/>
      <c r="L78" s="26"/>
      <c r="M78" s="26"/>
      <c r="N78" s="26"/>
      <c r="O78" s="26"/>
      <c r="P78" s="26"/>
      <c r="Q78" s="26"/>
      <c r="R78" s="26"/>
      <c r="S78" s="26"/>
      <c r="T78" s="26"/>
      <c r="U78" s="26"/>
      <c r="V78" s="26"/>
      <c r="W78" s="26"/>
      <c r="X78" s="26"/>
      <c r="Y78" s="26"/>
      <c r="Z78" s="26"/>
      <c r="AA78" s="26"/>
      <c r="AB78" s="26"/>
      <c r="AC78" s="26"/>
      <c r="AD78" s="26"/>
      <c r="AE78" s="26"/>
      <c r="AF78" s="26"/>
      <c r="AG78" s="26"/>
      <c r="AH78" s="26"/>
      <c r="AI78" s="26"/>
      <c r="AJ78" s="26"/>
    </row>
    <row r="79" spans="2:36" s="30" customFormat="1" x14ac:dyDescent="0.35">
      <c r="B79" s="26"/>
      <c r="C79" s="26"/>
      <c r="D79" s="26"/>
      <c r="E79" s="26"/>
      <c r="F79" s="26"/>
      <c r="G79" s="26"/>
      <c r="H79" s="26"/>
      <c r="I79" s="26"/>
      <c r="J79" s="26"/>
      <c r="K79" s="26"/>
      <c r="L79" s="26"/>
      <c r="M79" s="26"/>
      <c r="N79" s="26"/>
      <c r="O79" s="26"/>
      <c r="P79" s="26"/>
      <c r="Q79" s="26"/>
      <c r="R79" s="26"/>
      <c r="S79" s="26"/>
      <c r="T79" s="26"/>
      <c r="U79" s="26"/>
      <c r="V79" s="26"/>
      <c r="W79" s="26"/>
      <c r="X79" s="26"/>
      <c r="Y79" s="26"/>
      <c r="Z79" s="26"/>
      <c r="AA79" s="26"/>
      <c r="AB79" s="26"/>
      <c r="AC79" s="26"/>
      <c r="AD79" s="26"/>
      <c r="AE79" s="26"/>
      <c r="AF79" s="26"/>
      <c r="AG79" s="26"/>
      <c r="AH79" s="26"/>
      <c r="AI79" s="26"/>
      <c r="AJ79" s="26"/>
    </row>
    <row r="80" spans="2:36" s="30" customFormat="1" x14ac:dyDescent="0.35">
      <c r="B80" s="26"/>
      <c r="C80" s="26"/>
      <c r="D80" s="26"/>
      <c r="E80" s="26"/>
      <c r="F80" s="26"/>
      <c r="G80" s="26"/>
      <c r="H80" s="26"/>
      <c r="I80" s="26"/>
      <c r="J80" s="26"/>
      <c r="K80" s="26"/>
      <c r="L80" s="26"/>
      <c r="M80" s="26"/>
      <c r="N80" s="26"/>
      <c r="O80" s="26"/>
      <c r="P80" s="26"/>
      <c r="Q80" s="26"/>
      <c r="R80" s="26"/>
      <c r="S80" s="26"/>
      <c r="T80" s="26"/>
      <c r="U80" s="26"/>
      <c r="V80" s="26"/>
      <c r="W80" s="26"/>
      <c r="X80" s="26"/>
      <c r="Y80" s="26"/>
      <c r="Z80" s="26"/>
      <c r="AA80" s="26"/>
      <c r="AB80" s="26"/>
      <c r="AC80" s="26"/>
      <c r="AD80" s="26"/>
      <c r="AE80" s="26"/>
      <c r="AF80" s="26"/>
      <c r="AG80" s="26"/>
      <c r="AH80" s="26"/>
      <c r="AI80" s="26"/>
      <c r="AJ80" s="26"/>
    </row>
    <row r="81" spans="2:36" s="30" customFormat="1" x14ac:dyDescent="0.35">
      <c r="B81" s="26"/>
      <c r="C81" s="26"/>
      <c r="D81" s="26"/>
      <c r="E81" s="26"/>
      <c r="F81" s="26"/>
      <c r="G81" s="26"/>
      <c r="H81" s="26"/>
      <c r="I81" s="26"/>
      <c r="J81" s="26"/>
      <c r="K81" s="26"/>
      <c r="L81" s="26"/>
      <c r="M81" s="26"/>
      <c r="N81" s="26"/>
      <c r="O81" s="26"/>
      <c r="P81" s="26"/>
      <c r="Q81" s="26"/>
      <c r="R81" s="26"/>
      <c r="S81" s="26"/>
      <c r="T81" s="26"/>
      <c r="U81" s="26"/>
      <c r="V81" s="26"/>
      <c r="W81" s="26"/>
      <c r="X81" s="26"/>
      <c r="Y81" s="26"/>
      <c r="Z81" s="26"/>
      <c r="AA81" s="26"/>
      <c r="AB81" s="26"/>
      <c r="AC81" s="26"/>
      <c r="AD81" s="26"/>
      <c r="AE81" s="26"/>
      <c r="AF81" s="26"/>
      <c r="AG81" s="26"/>
      <c r="AH81" s="26"/>
      <c r="AI81" s="26"/>
      <c r="AJ81" s="26"/>
    </row>
    <row r="82" spans="2:36" s="30" customFormat="1" x14ac:dyDescent="0.35">
      <c r="B82" s="26"/>
      <c r="C82" s="26"/>
      <c r="D82" s="26"/>
      <c r="E82" s="26"/>
      <c r="F82" s="26"/>
      <c r="G82" s="26"/>
      <c r="H82" s="26"/>
      <c r="I82" s="26"/>
      <c r="J82" s="26"/>
      <c r="K82" s="26"/>
      <c r="L82" s="26"/>
      <c r="M82" s="26"/>
      <c r="N82" s="26"/>
      <c r="O82" s="26"/>
      <c r="P82" s="26"/>
      <c r="Q82" s="26"/>
      <c r="R82" s="26"/>
      <c r="S82" s="26"/>
      <c r="T82" s="26"/>
      <c r="U82" s="26"/>
      <c r="V82" s="26"/>
      <c r="W82" s="26"/>
      <c r="X82" s="26"/>
      <c r="Y82" s="26"/>
      <c r="Z82" s="26"/>
      <c r="AA82" s="26"/>
      <c r="AB82" s="26"/>
      <c r="AC82" s="26"/>
      <c r="AD82" s="26"/>
      <c r="AE82" s="26"/>
      <c r="AF82" s="26"/>
      <c r="AG82" s="26"/>
      <c r="AH82" s="26"/>
      <c r="AI82" s="26"/>
      <c r="AJ82" s="26"/>
    </row>
    <row r="83" spans="2:36" s="23" customFormat="1" x14ac:dyDescent="0.35">
      <c r="B83" s="26"/>
      <c r="C83" s="26"/>
      <c r="D83" s="26"/>
      <c r="E83" s="26"/>
      <c r="F83" s="26"/>
      <c r="G83" s="26"/>
      <c r="H83" s="26"/>
      <c r="I83" s="26"/>
      <c r="J83" s="26"/>
      <c r="K83" s="26"/>
      <c r="L83" s="26"/>
      <c r="M83" s="26"/>
      <c r="N83" s="26"/>
      <c r="O83" s="26"/>
      <c r="P83" s="26"/>
      <c r="Q83" s="26"/>
      <c r="R83" s="26"/>
      <c r="S83" s="26"/>
      <c r="T83" s="26"/>
      <c r="U83" s="26"/>
      <c r="V83" s="26"/>
      <c r="W83" s="26"/>
      <c r="X83" s="26"/>
      <c r="Y83" s="26"/>
      <c r="Z83" s="26"/>
      <c r="AA83" s="26"/>
      <c r="AB83" s="26"/>
      <c r="AC83" s="26"/>
      <c r="AD83" s="26"/>
      <c r="AE83" s="26"/>
      <c r="AF83" s="26"/>
      <c r="AG83" s="26"/>
      <c r="AH83" s="26"/>
      <c r="AI83" s="26"/>
      <c r="AJ83" s="26"/>
    </row>
    <row r="84" spans="2:36" s="23" customFormat="1" x14ac:dyDescent="0.35">
      <c r="I84" s="30"/>
      <c r="J84" s="30"/>
      <c r="K84" s="30"/>
      <c r="L84" s="30"/>
      <c r="M84" s="30"/>
      <c r="N84" s="30"/>
      <c r="O84" s="30"/>
      <c r="P84" s="30"/>
      <c r="Q84" s="30"/>
      <c r="R84" s="30"/>
      <c r="S84" s="30"/>
      <c r="T84" s="30"/>
      <c r="U84" s="30"/>
      <c r="V84" s="30"/>
      <c r="W84" s="30"/>
      <c r="X84" s="30"/>
      <c r="Y84" s="30"/>
      <c r="Z84" s="30"/>
      <c r="AA84" s="30"/>
      <c r="AB84" s="30"/>
      <c r="AC84" s="30"/>
      <c r="AD84" s="30"/>
      <c r="AE84" s="30"/>
      <c r="AF84" s="30"/>
      <c r="AG84" s="30"/>
    </row>
    <row r="85" spans="2:36" s="26" customFormat="1" x14ac:dyDescent="0.35">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row>
    <row r="86" spans="2:36" s="26" customFormat="1" x14ac:dyDescent="0.35">
      <c r="I86" s="30"/>
      <c r="J86" s="30"/>
      <c r="K86" s="30"/>
      <c r="L86" s="30"/>
      <c r="M86" s="30"/>
      <c r="N86" s="30"/>
      <c r="O86" s="30"/>
      <c r="P86" s="30"/>
      <c r="Q86" s="30"/>
      <c r="R86" s="30"/>
      <c r="S86" s="30"/>
      <c r="T86" s="30"/>
      <c r="U86" s="30"/>
      <c r="V86" s="30"/>
      <c r="W86" s="30"/>
      <c r="X86" s="30"/>
      <c r="Y86" s="30"/>
      <c r="Z86" s="30"/>
      <c r="AA86" s="30"/>
      <c r="AB86" s="30"/>
      <c r="AC86" s="30"/>
      <c r="AD86" s="30"/>
      <c r="AE86" s="30"/>
      <c r="AF86" s="30"/>
      <c r="AG86" s="30"/>
    </row>
    <row r="87" spans="2:36" s="26" customFormat="1" x14ac:dyDescent="0.35">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row>
    <row r="88" spans="2:36" s="26" customFormat="1" x14ac:dyDescent="0.35">
      <c r="I88" s="30"/>
      <c r="J88" s="30"/>
      <c r="K88" s="30"/>
      <c r="L88" s="30"/>
      <c r="M88" s="30"/>
      <c r="N88" s="30"/>
      <c r="O88" s="30"/>
      <c r="P88" s="30"/>
      <c r="Q88" s="30"/>
      <c r="R88" s="30"/>
      <c r="S88" s="30"/>
      <c r="T88" s="30"/>
      <c r="U88" s="30"/>
      <c r="V88" s="30"/>
      <c r="W88" s="30"/>
      <c r="X88" s="30"/>
      <c r="Y88" s="30"/>
      <c r="Z88" s="30"/>
      <c r="AA88" s="30"/>
      <c r="AB88" s="30"/>
      <c r="AC88" s="30"/>
      <c r="AD88" s="30"/>
      <c r="AE88" s="30"/>
      <c r="AF88" s="30"/>
      <c r="AG88" s="30"/>
    </row>
    <row r="89" spans="2:36" s="26" customFormat="1" x14ac:dyDescent="0.35">
      <c r="I89" s="30"/>
      <c r="J89" s="30"/>
      <c r="K89" s="30"/>
      <c r="L89" s="30"/>
      <c r="M89" s="30"/>
      <c r="N89" s="30"/>
      <c r="O89" s="30"/>
      <c r="P89" s="30"/>
      <c r="Q89" s="30"/>
      <c r="R89" s="30"/>
      <c r="S89" s="30"/>
      <c r="T89" s="30"/>
      <c r="U89" s="30"/>
      <c r="V89" s="30"/>
      <c r="W89" s="30"/>
      <c r="X89" s="30"/>
      <c r="Y89" s="30"/>
      <c r="Z89" s="30"/>
      <c r="AA89" s="30"/>
      <c r="AB89" s="30"/>
      <c r="AC89" s="30"/>
      <c r="AD89" s="30"/>
      <c r="AE89" s="30"/>
      <c r="AF89" s="30"/>
      <c r="AG89" s="30"/>
    </row>
    <row r="90" spans="2:36" s="26" customFormat="1" x14ac:dyDescent="0.35">
      <c r="I90" s="30"/>
      <c r="J90" s="30"/>
      <c r="K90" s="30"/>
      <c r="L90" s="30"/>
      <c r="M90" s="30"/>
      <c r="N90" s="30"/>
      <c r="O90" s="30"/>
      <c r="P90" s="30"/>
      <c r="Q90" s="30"/>
      <c r="R90" s="30"/>
      <c r="S90" s="30"/>
      <c r="T90" s="30"/>
      <c r="U90" s="30"/>
      <c r="V90" s="30"/>
      <c r="W90" s="30"/>
      <c r="X90" s="30"/>
      <c r="Y90" s="30"/>
      <c r="Z90" s="30"/>
      <c r="AA90" s="30"/>
      <c r="AB90" s="30"/>
      <c r="AC90" s="30"/>
      <c r="AD90" s="30"/>
      <c r="AE90" s="30"/>
      <c r="AF90" s="30"/>
      <c r="AG90" s="30"/>
    </row>
    <row r="91" spans="2:36" s="26" customFormat="1" x14ac:dyDescent="0.35">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row>
    <row r="92" spans="2:36" s="26" customFormat="1" x14ac:dyDescent="0.35">
      <c r="I92" s="30"/>
      <c r="J92" s="30"/>
      <c r="K92" s="30"/>
      <c r="L92" s="30"/>
      <c r="M92" s="30"/>
      <c r="N92" s="30"/>
      <c r="O92" s="30"/>
      <c r="P92" s="30"/>
      <c r="Q92" s="30"/>
      <c r="R92" s="30"/>
      <c r="S92" s="30"/>
      <c r="T92" s="30"/>
      <c r="U92" s="30"/>
      <c r="V92" s="30"/>
      <c r="W92" s="30"/>
      <c r="X92" s="30"/>
      <c r="Y92" s="30"/>
      <c r="Z92" s="30"/>
      <c r="AA92" s="30"/>
      <c r="AB92" s="30"/>
      <c r="AC92" s="30"/>
      <c r="AD92" s="30"/>
      <c r="AE92" s="30"/>
      <c r="AF92" s="30"/>
      <c r="AG92" s="30"/>
    </row>
    <row r="93" spans="2:36" s="26" customFormat="1" x14ac:dyDescent="0.35">
      <c r="I93" s="30"/>
      <c r="J93" s="30"/>
      <c r="K93" s="30"/>
      <c r="L93" s="30"/>
      <c r="M93" s="30"/>
      <c r="N93" s="30"/>
      <c r="O93" s="30"/>
      <c r="P93" s="30"/>
      <c r="Q93" s="30"/>
      <c r="R93" s="30"/>
      <c r="S93" s="30"/>
      <c r="T93" s="30"/>
      <c r="U93" s="30"/>
      <c r="V93" s="30"/>
      <c r="W93" s="30"/>
      <c r="X93" s="30"/>
      <c r="Y93" s="30"/>
      <c r="Z93" s="30"/>
      <c r="AA93" s="30"/>
      <c r="AB93" s="30"/>
      <c r="AC93" s="30"/>
      <c r="AD93" s="30"/>
      <c r="AE93" s="30"/>
      <c r="AF93" s="30"/>
      <c r="AG93" s="30"/>
    </row>
    <row r="94" spans="2:36" s="26" customFormat="1" x14ac:dyDescent="0.35">
      <c r="I94" s="30"/>
      <c r="J94" s="30"/>
      <c r="K94" s="30"/>
      <c r="L94" s="30"/>
      <c r="M94" s="30"/>
      <c r="N94" s="30"/>
      <c r="O94" s="30"/>
      <c r="P94" s="30"/>
      <c r="Q94" s="30"/>
      <c r="R94" s="30"/>
      <c r="S94" s="30"/>
      <c r="T94" s="30"/>
      <c r="U94" s="30"/>
      <c r="V94" s="30"/>
      <c r="W94" s="30"/>
      <c r="X94" s="30"/>
      <c r="Y94" s="30"/>
      <c r="Z94" s="30"/>
      <c r="AA94" s="30"/>
      <c r="AB94" s="30"/>
      <c r="AC94" s="30"/>
      <c r="AD94" s="30"/>
      <c r="AE94" s="30"/>
      <c r="AF94" s="30"/>
      <c r="AG94" s="30"/>
    </row>
    <row r="95" spans="2:36" s="26" customFormat="1" x14ac:dyDescent="0.35">
      <c r="I95" s="30"/>
      <c r="J95" s="30"/>
      <c r="K95" s="30"/>
      <c r="L95" s="30"/>
      <c r="M95" s="30"/>
      <c r="N95" s="30"/>
      <c r="O95" s="30"/>
      <c r="P95" s="30"/>
      <c r="Q95" s="30"/>
      <c r="R95" s="30"/>
      <c r="S95" s="30"/>
      <c r="T95" s="30"/>
      <c r="U95" s="30"/>
      <c r="V95" s="30"/>
      <c r="W95" s="30"/>
      <c r="X95" s="30"/>
      <c r="Y95" s="30"/>
      <c r="Z95" s="30"/>
      <c r="AA95" s="30"/>
      <c r="AB95" s="30"/>
      <c r="AC95" s="30"/>
      <c r="AD95" s="30"/>
      <c r="AE95" s="30"/>
      <c r="AF95" s="30"/>
      <c r="AG95" s="30"/>
    </row>
    <row r="96" spans="2:36" s="30" customFormat="1" x14ac:dyDescent="0.35"/>
    <row r="97" spans="1:33" s="30" customFormat="1" x14ac:dyDescent="0.35"/>
    <row r="98" spans="1:33" s="30" customFormat="1" x14ac:dyDescent="0.35"/>
    <row r="99" spans="1:33" s="30" customFormat="1" x14ac:dyDescent="0.35"/>
    <row r="100" spans="1:33" s="30" customFormat="1" x14ac:dyDescent="0.35"/>
    <row r="101" spans="1:33" s="30" customFormat="1" x14ac:dyDescent="0.35"/>
    <row r="102" spans="1:33" s="30" customFormat="1" x14ac:dyDescent="0.35"/>
    <row r="103" spans="1:33" s="30" customFormat="1" x14ac:dyDescent="0.35"/>
    <row r="104" spans="1:33" s="23" customFormat="1" x14ac:dyDescent="0.35">
      <c r="A104" s="26"/>
      <c r="I104" s="30"/>
      <c r="J104" s="30"/>
      <c r="K104" s="30"/>
      <c r="L104" s="30"/>
      <c r="M104" s="30"/>
      <c r="N104" s="30"/>
      <c r="O104" s="30"/>
      <c r="P104" s="30"/>
      <c r="Q104" s="30"/>
      <c r="R104" s="30"/>
      <c r="S104" s="30"/>
      <c r="T104" s="30"/>
      <c r="U104" s="30"/>
      <c r="V104" s="30"/>
      <c r="W104" s="30"/>
      <c r="X104" s="30"/>
      <c r="Y104" s="30"/>
      <c r="Z104" s="30"/>
      <c r="AA104" s="30"/>
      <c r="AB104" s="30"/>
      <c r="AC104" s="30"/>
      <c r="AD104" s="30"/>
      <c r="AE104" s="30"/>
      <c r="AF104" s="30"/>
      <c r="AG104" s="30"/>
    </row>
    <row r="105" spans="1:33" s="23" customFormat="1" x14ac:dyDescent="0.35">
      <c r="A105" s="26"/>
      <c r="I105" s="30"/>
      <c r="J105" s="30"/>
      <c r="K105" s="30"/>
      <c r="L105" s="30"/>
      <c r="M105" s="30"/>
      <c r="N105" s="30"/>
      <c r="O105" s="30"/>
      <c r="P105" s="30"/>
      <c r="Q105" s="30"/>
      <c r="R105" s="30"/>
      <c r="S105" s="30"/>
      <c r="T105" s="30"/>
      <c r="U105" s="30"/>
      <c r="V105" s="30"/>
      <c r="W105" s="30"/>
      <c r="X105" s="30"/>
      <c r="Y105" s="30"/>
      <c r="Z105" s="30"/>
      <c r="AA105" s="30"/>
      <c r="AB105" s="30"/>
      <c r="AC105" s="30"/>
      <c r="AD105" s="30"/>
      <c r="AE105" s="30"/>
      <c r="AF105" s="30"/>
      <c r="AG105" s="30"/>
    </row>
    <row r="106" spans="1:33" s="23" customFormat="1" x14ac:dyDescent="0.35">
      <c r="A106" s="26"/>
      <c r="I106" s="30"/>
      <c r="J106" s="30"/>
      <c r="K106" s="30"/>
      <c r="L106" s="30"/>
      <c r="M106" s="30"/>
      <c r="N106" s="30"/>
      <c r="O106" s="30"/>
      <c r="P106" s="30"/>
      <c r="Q106" s="30"/>
      <c r="R106" s="30"/>
      <c r="S106" s="30"/>
      <c r="T106" s="30"/>
      <c r="U106" s="30"/>
      <c r="V106" s="30"/>
      <c r="W106" s="30"/>
      <c r="X106" s="30"/>
      <c r="Y106" s="30"/>
      <c r="Z106" s="30"/>
      <c r="AA106" s="30"/>
      <c r="AB106" s="30"/>
      <c r="AC106" s="30"/>
      <c r="AD106" s="30"/>
      <c r="AE106" s="30"/>
      <c r="AF106" s="30"/>
      <c r="AG106" s="30"/>
    </row>
    <row r="107" spans="1:33" s="23" customFormat="1" x14ac:dyDescent="0.35">
      <c r="A107" s="26"/>
      <c r="I107" s="30"/>
      <c r="J107" s="30"/>
      <c r="K107" s="30"/>
      <c r="L107" s="30"/>
      <c r="M107" s="30"/>
      <c r="N107" s="30"/>
      <c r="O107" s="30"/>
      <c r="P107" s="30"/>
      <c r="Q107" s="30"/>
      <c r="R107" s="30"/>
      <c r="S107" s="30"/>
      <c r="T107" s="30"/>
      <c r="U107" s="30"/>
      <c r="V107" s="30"/>
      <c r="W107" s="30"/>
      <c r="X107" s="30"/>
      <c r="Y107" s="30"/>
      <c r="Z107" s="30"/>
      <c r="AA107" s="30"/>
      <c r="AB107" s="30"/>
      <c r="AC107" s="30"/>
      <c r="AD107" s="30"/>
      <c r="AE107" s="30"/>
      <c r="AF107" s="30"/>
      <c r="AG107" s="30"/>
    </row>
    <row r="108" spans="1:33" s="23" customFormat="1" x14ac:dyDescent="0.35">
      <c r="A108" s="26"/>
      <c r="I108" s="30"/>
      <c r="J108" s="30"/>
      <c r="K108" s="30"/>
      <c r="L108" s="30"/>
      <c r="M108" s="30"/>
      <c r="N108" s="30"/>
      <c r="O108" s="30"/>
      <c r="P108" s="30"/>
      <c r="Q108" s="30"/>
      <c r="R108" s="30"/>
      <c r="S108" s="30"/>
      <c r="T108" s="30"/>
      <c r="U108" s="30"/>
      <c r="V108" s="30"/>
      <c r="W108" s="30"/>
      <c r="X108" s="30"/>
      <c r="Y108" s="30"/>
      <c r="Z108" s="30"/>
      <c r="AA108" s="30"/>
      <c r="AB108" s="30"/>
      <c r="AC108" s="30"/>
      <c r="AD108" s="30"/>
      <c r="AE108" s="30"/>
      <c r="AF108" s="30"/>
      <c r="AG108" s="30"/>
    </row>
    <row r="109" spans="1:33" s="23" customFormat="1" x14ac:dyDescent="0.35">
      <c r="A109" s="26"/>
      <c r="I109" s="30"/>
      <c r="J109" s="30"/>
      <c r="K109" s="30"/>
      <c r="L109" s="30"/>
      <c r="M109" s="30"/>
      <c r="N109" s="30"/>
      <c r="O109" s="30"/>
      <c r="P109" s="30"/>
      <c r="Q109" s="30"/>
      <c r="R109" s="30"/>
      <c r="S109" s="30"/>
      <c r="T109" s="30"/>
      <c r="U109" s="30"/>
      <c r="V109" s="30"/>
      <c r="W109" s="30"/>
      <c r="X109" s="30"/>
      <c r="Y109" s="30"/>
      <c r="Z109" s="30"/>
      <c r="AA109" s="30"/>
      <c r="AB109" s="30"/>
      <c r="AC109" s="30"/>
      <c r="AD109" s="30"/>
      <c r="AE109" s="30"/>
      <c r="AF109" s="30"/>
      <c r="AG109" s="30"/>
    </row>
    <row r="110" spans="1:33" s="23" customFormat="1" x14ac:dyDescent="0.35">
      <c r="A110" s="26"/>
      <c r="I110" s="30"/>
      <c r="J110" s="30"/>
      <c r="K110" s="30"/>
      <c r="L110" s="30"/>
      <c r="M110" s="30"/>
      <c r="N110" s="30"/>
      <c r="O110" s="30"/>
      <c r="P110" s="30"/>
      <c r="Q110" s="30"/>
      <c r="R110" s="30"/>
      <c r="S110" s="30"/>
      <c r="T110" s="30"/>
      <c r="U110" s="30"/>
      <c r="V110" s="30"/>
      <c r="W110" s="30"/>
      <c r="X110" s="30"/>
      <c r="Y110" s="30"/>
      <c r="Z110" s="30"/>
      <c r="AA110" s="30"/>
      <c r="AB110" s="30"/>
      <c r="AC110" s="30"/>
      <c r="AD110" s="30"/>
      <c r="AE110" s="30"/>
      <c r="AF110" s="30"/>
      <c r="AG110" s="30"/>
    </row>
    <row r="111" spans="1:33" s="23" customFormat="1" x14ac:dyDescent="0.35">
      <c r="A111" s="26"/>
      <c r="I111" s="30"/>
      <c r="J111" s="30"/>
      <c r="K111" s="30"/>
      <c r="L111" s="30"/>
      <c r="M111" s="30"/>
      <c r="N111" s="30"/>
      <c r="O111" s="30"/>
      <c r="P111" s="30"/>
      <c r="Q111" s="30"/>
      <c r="R111" s="30"/>
      <c r="S111" s="30"/>
      <c r="T111" s="30"/>
      <c r="U111" s="30"/>
      <c r="V111" s="30"/>
      <c r="W111" s="30"/>
      <c r="X111" s="30"/>
      <c r="Y111" s="30"/>
      <c r="Z111" s="30"/>
      <c r="AA111" s="30"/>
      <c r="AB111" s="30"/>
      <c r="AC111" s="30"/>
      <c r="AD111" s="30"/>
      <c r="AE111" s="30"/>
      <c r="AF111" s="30"/>
      <c r="AG111" s="30"/>
    </row>
    <row r="112" spans="1:33" s="23" customFormat="1" x14ac:dyDescent="0.35">
      <c r="A112" s="26"/>
      <c r="I112" s="30"/>
      <c r="J112" s="30"/>
      <c r="K112" s="30"/>
      <c r="L112" s="30"/>
      <c r="M112" s="30"/>
      <c r="N112" s="30"/>
      <c r="O112" s="30"/>
      <c r="P112" s="30"/>
      <c r="Q112" s="30"/>
      <c r="R112" s="30"/>
      <c r="S112" s="30"/>
      <c r="T112" s="30"/>
      <c r="U112" s="30"/>
      <c r="V112" s="30"/>
      <c r="W112" s="30"/>
      <c r="X112" s="30"/>
      <c r="Y112" s="30"/>
      <c r="Z112" s="30"/>
      <c r="AA112" s="30"/>
      <c r="AB112" s="30"/>
      <c r="AC112" s="30"/>
      <c r="AD112" s="30"/>
      <c r="AE112" s="30"/>
      <c r="AF112" s="30"/>
      <c r="AG112" s="30"/>
    </row>
    <row r="113" spans="1:33" s="23" customFormat="1" x14ac:dyDescent="0.35">
      <c r="A113" s="26"/>
      <c r="I113" s="30"/>
      <c r="J113" s="30"/>
      <c r="K113" s="30"/>
      <c r="L113" s="30"/>
      <c r="M113" s="30"/>
      <c r="N113" s="30"/>
      <c r="O113" s="30"/>
      <c r="P113" s="30"/>
      <c r="Q113" s="30"/>
      <c r="R113" s="30"/>
      <c r="S113" s="30"/>
      <c r="T113" s="30"/>
      <c r="U113" s="30"/>
      <c r="V113" s="30"/>
      <c r="W113" s="30"/>
      <c r="X113" s="30"/>
      <c r="Y113" s="30"/>
      <c r="Z113" s="30"/>
      <c r="AA113" s="30"/>
      <c r="AB113" s="30"/>
      <c r="AC113" s="30"/>
      <c r="AD113" s="30"/>
      <c r="AE113" s="30"/>
      <c r="AF113" s="30"/>
      <c r="AG113" s="30"/>
    </row>
    <row r="114" spans="1:33" s="23" customFormat="1" x14ac:dyDescent="0.35">
      <c r="A114" s="26"/>
      <c r="I114" s="30"/>
      <c r="J114" s="30"/>
      <c r="K114" s="30"/>
      <c r="L114" s="30"/>
      <c r="M114" s="30"/>
      <c r="N114" s="30"/>
      <c r="O114" s="30"/>
      <c r="P114" s="30"/>
      <c r="Q114" s="30"/>
      <c r="R114" s="30"/>
      <c r="S114" s="30"/>
      <c r="T114" s="30"/>
      <c r="U114" s="30"/>
      <c r="V114" s="30"/>
      <c r="W114" s="30"/>
      <c r="X114" s="30"/>
      <c r="Y114" s="30"/>
      <c r="Z114" s="30"/>
      <c r="AA114" s="30"/>
      <c r="AB114" s="30"/>
      <c r="AC114" s="30"/>
      <c r="AD114" s="30"/>
      <c r="AE114" s="30"/>
      <c r="AF114" s="30"/>
      <c r="AG114" s="30"/>
    </row>
    <row r="115" spans="1:33" s="23" customFormat="1" x14ac:dyDescent="0.35">
      <c r="A115" s="26"/>
      <c r="I115" s="30"/>
      <c r="J115" s="30"/>
      <c r="K115" s="30"/>
      <c r="L115" s="30"/>
      <c r="M115" s="30"/>
      <c r="N115" s="30"/>
      <c r="O115" s="30"/>
      <c r="P115" s="30"/>
      <c r="Q115" s="30"/>
      <c r="R115" s="30"/>
      <c r="S115" s="30"/>
      <c r="T115" s="30"/>
      <c r="U115" s="30"/>
      <c r="V115" s="30"/>
      <c r="W115" s="30"/>
      <c r="X115" s="30"/>
      <c r="Y115" s="30"/>
      <c r="Z115" s="30"/>
      <c r="AA115" s="30"/>
      <c r="AB115" s="30"/>
      <c r="AC115" s="30"/>
      <c r="AD115" s="30"/>
      <c r="AE115" s="30"/>
      <c r="AF115" s="30"/>
      <c r="AG115" s="30"/>
    </row>
    <row r="116" spans="1:33" s="23" customFormat="1" x14ac:dyDescent="0.35">
      <c r="A116" s="26"/>
      <c r="I116" s="30"/>
      <c r="J116" s="30"/>
      <c r="K116" s="30"/>
      <c r="L116" s="30"/>
      <c r="M116" s="30"/>
      <c r="N116" s="30"/>
      <c r="O116" s="30"/>
      <c r="P116" s="30"/>
      <c r="Q116" s="30"/>
      <c r="R116" s="30"/>
      <c r="S116" s="30"/>
      <c r="T116" s="30"/>
      <c r="U116" s="30"/>
      <c r="V116" s="30"/>
      <c r="W116" s="30"/>
      <c r="X116" s="30"/>
      <c r="Y116" s="30"/>
      <c r="Z116" s="30"/>
      <c r="AA116" s="30"/>
      <c r="AB116" s="30"/>
      <c r="AC116" s="30"/>
      <c r="AD116" s="30"/>
      <c r="AE116" s="30"/>
      <c r="AF116" s="30"/>
      <c r="AG116" s="30"/>
    </row>
    <row r="117" spans="1:33" s="23" customFormat="1" x14ac:dyDescent="0.35">
      <c r="A117" s="26"/>
      <c r="I117" s="30"/>
      <c r="J117" s="30"/>
      <c r="K117" s="30"/>
      <c r="L117" s="30"/>
      <c r="M117" s="30"/>
      <c r="N117" s="30"/>
      <c r="O117" s="30"/>
      <c r="P117" s="30"/>
      <c r="Q117" s="30"/>
      <c r="R117" s="30"/>
      <c r="S117" s="30"/>
      <c r="T117" s="30"/>
      <c r="U117" s="30"/>
      <c r="V117" s="30"/>
      <c r="W117" s="30"/>
      <c r="X117" s="30"/>
      <c r="Y117" s="30"/>
      <c r="Z117" s="30"/>
      <c r="AA117" s="30"/>
      <c r="AB117" s="30"/>
      <c r="AC117" s="30"/>
      <c r="AD117" s="30"/>
      <c r="AE117" s="30"/>
      <c r="AF117" s="30"/>
      <c r="AG117" s="30"/>
    </row>
    <row r="118" spans="1:33" s="23" customFormat="1" x14ac:dyDescent="0.35">
      <c r="A118" s="26"/>
      <c r="I118" s="30"/>
      <c r="J118" s="30"/>
      <c r="K118" s="30"/>
      <c r="L118" s="30"/>
      <c r="M118" s="30"/>
      <c r="N118" s="30"/>
      <c r="O118" s="30"/>
      <c r="P118" s="30"/>
      <c r="Q118" s="30"/>
      <c r="R118" s="30"/>
      <c r="S118" s="30"/>
      <c r="T118" s="30"/>
      <c r="U118" s="30"/>
      <c r="V118" s="30"/>
      <c r="W118" s="30"/>
      <c r="X118" s="30"/>
      <c r="Y118" s="30"/>
      <c r="Z118" s="30"/>
      <c r="AA118" s="30"/>
      <c r="AB118" s="30"/>
      <c r="AC118" s="30"/>
      <c r="AD118" s="30"/>
      <c r="AE118" s="30"/>
      <c r="AF118" s="30"/>
      <c r="AG118" s="30"/>
    </row>
    <row r="119" spans="1:33" s="23" customFormat="1" x14ac:dyDescent="0.35">
      <c r="A119" s="26"/>
      <c r="I119" s="30"/>
      <c r="J119" s="30"/>
      <c r="K119" s="30"/>
      <c r="L119" s="30"/>
      <c r="M119" s="30"/>
      <c r="N119" s="30"/>
      <c r="O119" s="30"/>
      <c r="P119" s="30"/>
      <c r="Q119" s="30"/>
      <c r="R119" s="30"/>
      <c r="S119" s="30"/>
      <c r="T119" s="30"/>
      <c r="U119" s="30"/>
      <c r="V119" s="30"/>
      <c r="W119" s="30"/>
      <c r="X119" s="30"/>
      <c r="Y119" s="30"/>
      <c r="Z119" s="30"/>
      <c r="AA119" s="30"/>
      <c r="AB119" s="30"/>
      <c r="AC119" s="30"/>
      <c r="AD119" s="30"/>
      <c r="AE119" s="30"/>
      <c r="AF119" s="30"/>
      <c r="AG119" s="30"/>
    </row>
    <row r="120" spans="1:33" s="23" customFormat="1" x14ac:dyDescent="0.35">
      <c r="A120" s="26"/>
      <c r="I120" s="30"/>
      <c r="J120" s="30"/>
      <c r="K120" s="30"/>
      <c r="L120" s="30"/>
      <c r="M120" s="30"/>
      <c r="N120" s="30"/>
      <c r="O120" s="30"/>
      <c r="P120" s="30"/>
      <c r="Q120" s="30"/>
      <c r="R120" s="30"/>
      <c r="S120" s="30"/>
      <c r="T120" s="30"/>
      <c r="U120" s="30"/>
      <c r="V120" s="30"/>
      <c r="W120" s="30"/>
      <c r="X120" s="30"/>
      <c r="Y120" s="30"/>
      <c r="Z120" s="30"/>
      <c r="AA120" s="30"/>
      <c r="AB120" s="30"/>
      <c r="AC120" s="30"/>
      <c r="AD120" s="30"/>
      <c r="AE120" s="30"/>
      <c r="AF120" s="30"/>
      <c r="AG120" s="30"/>
    </row>
    <row r="121" spans="1:33" s="23" customFormat="1" x14ac:dyDescent="0.35">
      <c r="A121" s="26"/>
      <c r="I121" s="30"/>
      <c r="J121" s="30"/>
      <c r="K121" s="30"/>
      <c r="L121" s="30"/>
      <c r="M121" s="30"/>
      <c r="N121" s="30"/>
      <c r="O121" s="30"/>
      <c r="P121" s="30"/>
      <c r="Q121" s="30"/>
      <c r="R121" s="30"/>
      <c r="S121" s="30"/>
      <c r="T121" s="30"/>
      <c r="U121" s="30"/>
      <c r="V121" s="30"/>
      <c r="W121" s="30"/>
      <c r="X121" s="30"/>
      <c r="Y121" s="30"/>
      <c r="Z121" s="30"/>
      <c r="AA121" s="30"/>
      <c r="AB121" s="30"/>
      <c r="AC121" s="30"/>
      <c r="AD121" s="30"/>
      <c r="AE121" s="30"/>
      <c r="AF121" s="30"/>
      <c r="AG121" s="30"/>
    </row>
    <row r="122" spans="1:33" s="23" customFormat="1" x14ac:dyDescent="0.35">
      <c r="A122" s="26"/>
    </row>
    <row r="123" spans="1:33" s="23" customFormat="1" x14ac:dyDescent="0.35">
      <c r="A123" s="26"/>
    </row>
    <row r="124" spans="1:33" s="23" customFormat="1" x14ac:dyDescent="0.35">
      <c r="A124" s="26"/>
    </row>
    <row r="125" spans="1:33" s="23" customFormat="1" x14ac:dyDescent="0.35">
      <c r="A125" s="26"/>
    </row>
    <row r="126" spans="1:33" s="23" customFormat="1" x14ac:dyDescent="0.35">
      <c r="A126" s="26"/>
    </row>
    <row r="127" spans="1:33" s="23" customFormat="1" x14ac:dyDescent="0.35">
      <c r="A127" s="26"/>
    </row>
    <row r="128" spans="1:33" s="23" customFormat="1" x14ac:dyDescent="0.35">
      <c r="A128" s="26"/>
    </row>
    <row r="129" spans="1:1" s="23" customFormat="1" x14ac:dyDescent="0.35">
      <c r="A129" s="26"/>
    </row>
    <row r="130" spans="1:1" s="23" customFormat="1" x14ac:dyDescent="0.35">
      <c r="A130" s="26"/>
    </row>
    <row r="131" spans="1:1" s="23" customFormat="1" x14ac:dyDescent="0.35">
      <c r="A131" s="26"/>
    </row>
    <row r="132" spans="1:1" s="23" customFormat="1" x14ac:dyDescent="0.35">
      <c r="A132" s="26"/>
    </row>
    <row r="133" spans="1:1" s="23" customFormat="1" x14ac:dyDescent="0.35">
      <c r="A133" s="26"/>
    </row>
    <row r="134" spans="1:1" s="23" customFormat="1" x14ac:dyDescent="0.35">
      <c r="A134" s="26"/>
    </row>
    <row r="135" spans="1:1" s="23" customFormat="1" x14ac:dyDescent="0.35">
      <c r="A135" s="26"/>
    </row>
    <row r="136" spans="1:1" s="23" customFormat="1" x14ac:dyDescent="0.35">
      <c r="A136" s="26"/>
    </row>
    <row r="137" spans="1:1" s="23" customFormat="1" x14ac:dyDescent="0.35">
      <c r="A137" s="26"/>
    </row>
    <row r="138" spans="1:1" s="23" customFormat="1" x14ac:dyDescent="0.35">
      <c r="A138" s="26"/>
    </row>
    <row r="139" spans="1:1" s="23" customFormat="1" x14ac:dyDescent="0.35">
      <c r="A139" s="26"/>
    </row>
    <row r="140" spans="1:1" s="23" customFormat="1" x14ac:dyDescent="0.35">
      <c r="A140" s="26"/>
    </row>
    <row r="141" spans="1:1" s="23" customFormat="1" x14ac:dyDescent="0.35">
      <c r="A141" s="26"/>
    </row>
    <row r="142" spans="1:1" s="23" customFormat="1" x14ac:dyDescent="0.35">
      <c r="A142" s="26"/>
    </row>
    <row r="143" spans="1:1" s="23" customFormat="1" x14ac:dyDescent="0.35">
      <c r="A143" s="26"/>
    </row>
    <row r="144" spans="1:1" s="23" customFormat="1" x14ac:dyDescent="0.35">
      <c r="A144" s="26"/>
    </row>
    <row r="145" spans="1:1" s="23" customFormat="1" x14ac:dyDescent="0.35">
      <c r="A145" s="26"/>
    </row>
    <row r="146" spans="1:1" s="23" customFormat="1" x14ac:dyDescent="0.35">
      <c r="A146" s="26"/>
    </row>
    <row r="147" spans="1:1" s="23" customFormat="1" x14ac:dyDescent="0.35">
      <c r="A147" s="26"/>
    </row>
    <row r="148" spans="1:1" s="23" customFormat="1" x14ac:dyDescent="0.35">
      <c r="A148" s="26"/>
    </row>
    <row r="149" spans="1:1" s="23" customFormat="1" x14ac:dyDescent="0.35">
      <c r="A149" s="26"/>
    </row>
    <row r="150" spans="1:1" s="23" customFormat="1" x14ac:dyDescent="0.35">
      <c r="A150" s="26"/>
    </row>
    <row r="151" spans="1:1" s="23" customFormat="1" x14ac:dyDescent="0.35">
      <c r="A151" s="26"/>
    </row>
    <row r="152" spans="1:1" s="23" customFormat="1" x14ac:dyDescent="0.35">
      <c r="A152" s="26"/>
    </row>
    <row r="153" spans="1:1" s="23" customFormat="1" x14ac:dyDescent="0.35">
      <c r="A153" s="26"/>
    </row>
    <row r="154" spans="1:1" s="23" customFormat="1" x14ac:dyDescent="0.35">
      <c r="A154" s="26"/>
    </row>
    <row r="155" spans="1:1" s="23" customFormat="1" x14ac:dyDescent="0.35">
      <c r="A155" s="26"/>
    </row>
    <row r="156" spans="1:1" s="23" customFormat="1" x14ac:dyDescent="0.35">
      <c r="A156" s="26"/>
    </row>
    <row r="157" spans="1:1" s="23" customFormat="1" x14ac:dyDescent="0.35">
      <c r="A157" s="26"/>
    </row>
    <row r="158" spans="1:1" s="23" customFormat="1" x14ac:dyDescent="0.35">
      <c r="A158" s="26"/>
    </row>
    <row r="159" spans="1:1" s="23" customFormat="1" x14ac:dyDescent="0.35">
      <c r="A159" s="26"/>
    </row>
    <row r="160" spans="1:1" s="23" customFormat="1" x14ac:dyDescent="0.35">
      <c r="A160" s="26"/>
    </row>
    <row r="161" spans="1:1" s="23" customFormat="1" x14ac:dyDescent="0.35">
      <c r="A161" s="26"/>
    </row>
    <row r="162" spans="1:1" s="23" customFormat="1" x14ac:dyDescent="0.35">
      <c r="A162" s="26"/>
    </row>
    <row r="163" spans="1:1" s="23" customFormat="1" x14ac:dyDescent="0.35">
      <c r="A163" s="26"/>
    </row>
    <row r="164" spans="1:1" s="23" customFormat="1" x14ac:dyDescent="0.35">
      <c r="A164" s="26"/>
    </row>
    <row r="165" spans="1:1" s="23" customFormat="1" x14ac:dyDescent="0.35">
      <c r="A165" s="26"/>
    </row>
    <row r="166" spans="1:1" s="23" customFormat="1" x14ac:dyDescent="0.35">
      <c r="A166" s="26"/>
    </row>
    <row r="167" spans="1:1" s="23" customFormat="1" x14ac:dyDescent="0.35">
      <c r="A167" s="26"/>
    </row>
    <row r="168" spans="1:1" s="23" customFormat="1" x14ac:dyDescent="0.35">
      <c r="A168" s="26"/>
    </row>
    <row r="169" spans="1:1" s="23" customFormat="1" x14ac:dyDescent="0.35">
      <c r="A169" s="26"/>
    </row>
    <row r="170" spans="1:1" s="23" customFormat="1" x14ac:dyDescent="0.35">
      <c r="A170" s="26"/>
    </row>
    <row r="171" spans="1:1" s="23" customFormat="1" x14ac:dyDescent="0.35">
      <c r="A171" s="26"/>
    </row>
    <row r="172" spans="1:1" s="23" customFormat="1" x14ac:dyDescent="0.35">
      <c r="A172" s="26"/>
    </row>
    <row r="173" spans="1:1" s="23" customFormat="1" x14ac:dyDescent="0.35">
      <c r="A173" s="26"/>
    </row>
    <row r="174" spans="1:1" s="23" customFormat="1" x14ac:dyDescent="0.35">
      <c r="A174" s="26"/>
    </row>
    <row r="175" spans="1:1" s="23" customFormat="1" x14ac:dyDescent="0.35">
      <c r="A175" s="26"/>
    </row>
    <row r="176" spans="1:1" s="23" customFormat="1" x14ac:dyDescent="0.35">
      <c r="A176" s="26"/>
    </row>
    <row r="177" spans="1:1" s="23" customFormat="1" x14ac:dyDescent="0.35">
      <c r="A177" s="26"/>
    </row>
    <row r="178" spans="1:1" s="23" customFormat="1" x14ac:dyDescent="0.35">
      <c r="A178" s="26"/>
    </row>
    <row r="179" spans="1:1" s="23" customFormat="1" x14ac:dyDescent="0.35">
      <c r="A179" s="26"/>
    </row>
    <row r="180" spans="1:1" s="23" customFormat="1" x14ac:dyDescent="0.35">
      <c r="A180" s="26"/>
    </row>
    <row r="181" spans="1:1" s="23" customFormat="1" x14ac:dyDescent="0.35">
      <c r="A181" s="26"/>
    </row>
    <row r="182" spans="1:1" s="23" customFormat="1" x14ac:dyDescent="0.35">
      <c r="A182" s="26"/>
    </row>
    <row r="183" spans="1:1" s="23" customFormat="1" x14ac:dyDescent="0.35">
      <c r="A183" s="26"/>
    </row>
    <row r="184" spans="1:1" s="23" customFormat="1" x14ac:dyDescent="0.35">
      <c r="A184" s="26"/>
    </row>
    <row r="185" spans="1:1" s="23" customFormat="1" x14ac:dyDescent="0.35">
      <c r="A185" s="26"/>
    </row>
    <row r="186" spans="1:1" s="23" customFormat="1" x14ac:dyDescent="0.35">
      <c r="A186" s="26"/>
    </row>
    <row r="187" spans="1:1" s="23" customFormat="1" x14ac:dyDescent="0.35">
      <c r="A187" s="26"/>
    </row>
    <row r="188" spans="1:1" s="23" customFormat="1" x14ac:dyDescent="0.35">
      <c r="A188" s="26"/>
    </row>
    <row r="189" spans="1:1" s="23" customFormat="1" x14ac:dyDescent="0.35">
      <c r="A189" s="26"/>
    </row>
    <row r="190" spans="1:1" s="23" customFormat="1" x14ac:dyDescent="0.35">
      <c r="A190" s="26"/>
    </row>
    <row r="191" spans="1:1" s="23" customFormat="1" x14ac:dyDescent="0.35">
      <c r="A191" s="26"/>
    </row>
    <row r="192" spans="1:1" s="23" customFormat="1" x14ac:dyDescent="0.35">
      <c r="A192" s="26"/>
    </row>
    <row r="193" spans="1:1" s="23" customFormat="1" x14ac:dyDescent="0.35">
      <c r="A193" s="26"/>
    </row>
    <row r="194" spans="1:1" s="23" customFormat="1" x14ac:dyDescent="0.35">
      <c r="A194" s="26"/>
    </row>
    <row r="195" spans="1:1" s="23" customFormat="1" x14ac:dyDescent="0.35">
      <c r="A195" s="26"/>
    </row>
    <row r="196" spans="1:1" s="23" customFormat="1" x14ac:dyDescent="0.35">
      <c r="A196" s="26"/>
    </row>
    <row r="197" spans="1:1" s="23" customFormat="1" x14ac:dyDescent="0.35">
      <c r="A197" s="26"/>
    </row>
    <row r="198" spans="1:1" s="23" customFormat="1" x14ac:dyDescent="0.35">
      <c r="A198" s="26"/>
    </row>
    <row r="199" spans="1:1" s="23" customFormat="1" x14ac:dyDescent="0.35">
      <c r="A199" s="26"/>
    </row>
    <row r="200" spans="1:1" s="23" customFormat="1" x14ac:dyDescent="0.35">
      <c r="A200" s="26"/>
    </row>
    <row r="201" spans="1:1" s="23" customFormat="1" x14ac:dyDescent="0.35">
      <c r="A201" s="26"/>
    </row>
    <row r="202" spans="1:1" s="23" customFormat="1" x14ac:dyDescent="0.35">
      <c r="A202" s="26"/>
    </row>
    <row r="203" spans="1:1" s="23" customFormat="1" x14ac:dyDescent="0.35">
      <c r="A203" s="26"/>
    </row>
    <row r="204" spans="1:1" s="23" customFormat="1" x14ac:dyDescent="0.35">
      <c r="A204" s="26"/>
    </row>
    <row r="205" spans="1:1" s="23" customFormat="1" x14ac:dyDescent="0.35">
      <c r="A205" s="26"/>
    </row>
    <row r="206" spans="1:1" s="23" customFormat="1" x14ac:dyDescent="0.35">
      <c r="A206" s="26"/>
    </row>
  </sheetData>
  <mergeCells count="1">
    <mergeCell ref="K1:L2"/>
  </mergeCells>
  <pageMargins left="0.31496062992125984" right="0.31496062992125984" top="0.74803149606299213" bottom="0.74803149606299213" header="0.31496062992125984" footer="0.31496062992125984"/>
  <pageSetup paperSize="9" scale="67" orientation="landscape" r:id="rId1"/>
  <drawing r:id="rId2"/>
  <legacyDrawing r:id="rId3"/>
  <controls>
    <mc:AlternateContent xmlns:mc="http://schemas.openxmlformats.org/markup-compatibility/2006">
      <mc:Choice Requires="x14">
        <control shapeId="4097" r:id="rId4" name="ComboBox1">
          <controlPr autoLine="0" linkedCell="AA1" listFillRange="LOOKUPS!A2:A17" r:id="rId5">
            <anchor moveWithCells="1">
              <from>
                <xdr:col>3</xdr:col>
                <xdr:colOff>120650</xdr:colOff>
                <xdr:row>7</xdr:row>
                <xdr:rowOff>0</xdr:rowOff>
              </from>
              <to>
                <xdr:col>6</xdr:col>
                <xdr:colOff>514350</xdr:colOff>
                <xdr:row>8</xdr:row>
                <xdr:rowOff>50800</xdr:rowOff>
              </to>
            </anchor>
          </controlPr>
        </control>
      </mc:Choice>
      <mc:Fallback>
        <control shapeId="4097" r:id="rId4" name="ComboBox1"/>
      </mc:Fallback>
    </mc:AlternateContent>
  </control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83242-4D64-4991-8B22-E9DD0631B0B8}">
  <dimension ref="A1:AD200"/>
  <sheetViews>
    <sheetView showGridLines="0" workbookViewId="0">
      <pane xSplit="3" ySplit="7" topLeftCell="D50" activePane="bottomRight" state="frozen"/>
      <selection pane="topRight" activeCell="D1" sqref="D1"/>
      <selection pane="bottomLeft" activeCell="A7" sqref="A7"/>
      <selection pane="bottomRight"/>
    </sheetView>
  </sheetViews>
  <sheetFormatPr defaultColWidth="12.54296875" defaultRowHeight="14.5" x14ac:dyDescent="0.35"/>
  <cols>
    <col min="1" max="1" width="2.54296875" style="67" customWidth="1"/>
    <col min="2" max="2" width="17.08984375" style="87" customWidth="1"/>
    <col min="3" max="3" width="22.54296875" style="67" bestFit="1" customWidth="1"/>
    <col min="4" max="4" width="18.08984375" style="67" customWidth="1"/>
    <col min="5" max="5" width="18.36328125" style="67" customWidth="1"/>
    <col min="6" max="9" width="15.6328125" style="67" customWidth="1"/>
    <col min="10" max="10" width="18.54296875" style="67" bestFit="1" customWidth="1"/>
    <col min="11" max="18" width="15.6328125" style="67" customWidth="1"/>
    <col min="19" max="19" width="8.453125" style="67" bestFit="1" customWidth="1"/>
    <col min="20" max="20" width="9.54296875" style="67" bestFit="1" customWidth="1"/>
    <col min="21" max="21" width="8" style="67" customWidth="1"/>
    <col min="22" max="22" width="8.453125" style="67" bestFit="1" customWidth="1"/>
    <col min="23" max="27" width="8.453125" style="67" customWidth="1"/>
    <col min="28" max="28" width="8.453125" style="67" bestFit="1" customWidth="1"/>
    <col min="29" max="30" width="8.453125" style="67" customWidth="1"/>
    <col min="31" max="31" width="8.453125" style="67" bestFit="1" customWidth="1"/>
    <col min="32" max="35" width="8" style="67" bestFit="1" customWidth="1"/>
    <col min="36" max="36" width="8.453125" style="67" bestFit="1" customWidth="1"/>
    <col min="37" max="47" width="8.54296875" style="67" customWidth="1"/>
    <col min="48" max="49" width="8.453125" style="67" customWidth="1"/>
    <col min="50" max="50" width="7.54296875" style="67" bestFit="1" customWidth="1"/>
    <col min="51" max="51" width="8.54296875" style="67" customWidth="1"/>
    <col min="52" max="52" width="8.453125" style="67" bestFit="1" customWidth="1"/>
    <col min="53" max="54" width="8" style="67" customWidth="1"/>
    <col min="55" max="55" width="7.54296875" style="67" bestFit="1" customWidth="1"/>
    <col min="56" max="56" width="8" style="67" bestFit="1" customWidth="1"/>
    <col min="57" max="57" width="7.54296875" style="67" bestFit="1" customWidth="1"/>
    <col min="58" max="58" width="8.453125" style="67" bestFit="1" customWidth="1"/>
    <col min="59" max="59" width="8" style="67" bestFit="1" customWidth="1"/>
    <col min="60" max="62" width="7.54296875" style="67" bestFit="1" customWidth="1"/>
    <col min="63" max="63" width="7.453125" style="67" bestFit="1" customWidth="1"/>
    <col min="64" max="64" width="8.453125" style="67" bestFit="1" customWidth="1"/>
    <col min="65" max="65" width="7.54296875" style="67" bestFit="1" customWidth="1"/>
    <col min="66" max="67" width="7.54296875" style="67" customWidth="1"/>
    <col min="68" max="68" width="8" style="67" bestFit="1" customWidth="1"/>
    <col min="69" max="69" width="7.54296875" style="67" customWidth="1"/>
    <col min="70" max="70" width="8.08984375" style="67" bestFit="1" customWidth="1"/>
    <col min="71" max="71" width="8" style="67" bestFit="1" customWidth="1"/>
    <col min="72" max="75" width="7.54296875" style="67" customWidth="1"/>
    <col min="76" max="76" width="8" style="67" bestFit="1" customWidth="1"/>
    <col min="77" max="77" width="7.54296875" style="67" customWidth="1"/>
    <col min="78" max="80" width="8.453125" style="67" customWidth="1"/>
    <col min="81" max="81" width="8.54296875" style="67" customWidth="1"/>
    <col min="82" max="82" width="8.08984375" style="67" bestFit="1" customWidth="1"/>
    <col min="83" max="83" width="8" style="67" bestFit="1" customWidth="1"/>
    <col min="84" max="95" width="8" style="67" customWidth="1"/>
    <col min="96" max="96" width="8.453125" style="67" customWidth="1"/>
    <col min="97" max="97" width="7.90625" style="67" customWidth="1"/>
    <col min="98" max="100" width="8" style="67" customWidth="1"/>
    <col min="101" max="16384" width="12.54296875" style="67"/>
  </cols>
  <sheetData>
    <row r="1" spans="1:30" s="86" customFormat="1" ht="23.25" customHeight="1" x14ac:dyDescent="0.55000000000000004">
      <c r="A1" s="82"/>
      <c r="B1" s="92" t="s">
        <v>0</v>
      </c>
      <c r="C1" s="83"/>
      <c r="D1" s="84"/>
      <c r="E1" s="85"/>
      <c r="F1" s="85"/>
      <c r="G1" s="67"/>
      <c r="H1" s="67"/>
      <c r="I1" s="85"/>
      <c r="J1" s="85"/>
      <c r="K1" s="85"/>
      <c r="L1" s="85"/>
      <c r="M1" s="85"/>
      <c r="N1" s="85"/>
      <c r="O1" s="85"/>
      <c r="P1" s="85"/>
      <c r="Q1" s="85"/>
      <c r="R1" s="85"/>
      <c r="S1" s="85"/>
      <c r="T1" s="85"/>
      <c r="U1" s="85"/>
      <c r="V1" s="85"/>
      <c r="W1" s="85"/>
      <c r="X1" s="85"/>
      <c r="Y1" s="85"/>
      <c r="Z1" s="85"/>
      <c r="AA1" s="85"/>
      <c r="AC1" s="85"/>
      <c r="AD1" s="85"/>
    </row>
    <row r="2" spans="1:30" x14ac:dyDescent="0.35">
      <c r="B2" s="87" t="str">
        <f>"Month ending "&amp;TEXT(EOMONTH(MAX('Publication Table'!B8),0),"DD MMMM YYYY")</f>
        <v>Month ending 31 May 2024</v>
      </c>
    </row>
    <row r="3" spans="1:30" ht="15" thickBot="1" x14ac:dyDescent="0.4"/>
    <row r="4" spans="1:30" ht="15" thickBot="1" x14ac:dyDescent="0.4">
      <c r="B4" s="93" t="s">
        <v>191</v>
      </c>
      <c r="C4" s="123" t="s">
        <v>102</v>
      </c>
      <c r="D4" s="124"/>
      <c r="E4" s="125"/>
    </row>
    <row r="5" spans="1:30" ht="15" thickBot="1" x14ac:dyDescent="0.4">
      <c r="B5" s="93" t="s">
        <v>192</v>
      </c>
      <c r="C5" s="123" t="s">
        <v>194</v>
      </c>
      <c r="D5" s="124"/>
      <c r="E5" s="125"/>
    </row>
    <row r="6" spans="1:30" x14ac:dyDescent="0.35">
      <c r="D6" s="113"/>
      <c r="E6" s="113"/>
    </row>
    <row r="7" spans="1:30" ht="61.5" customHeight="1" thickBot="1" x14ac:dyDescent="0.4">
      <c r="B7" s="88"/>
      <c r="C7" s="111" t="str">
        <f>"Number of "&amp;$C$5&amp;" in "&amp;$C$4</f>
        <v>Number of All Cancelled Operations in NHS Scotland</v>
      </c>
      <c r="D7" s="95" t="str">
        <f>$C$4</f>
        <v>NHS Scotland</v>
      </c>
      <c r="E7" s="78" t="str" cm="1">
        <f t="array" ref="E7:S7">IF($C$4="NHS Scotland",TRANSPOSE(_xlfn.UNIQUE(AllPublicationData!$B$2:INDEX(AllPublicationData!$B:$B,COUNTA(AllPublicationData!$B:$B)))),TRANSPOSE(_xlfn.UNIQUE(_xlfn._xlws.FILTER(AllPublicationData!$D$2:INDEX(AllPublicationData!$D:$D,COUNTA(AllPublicationData!$D:$D)),AllPublicationData!$B$2:INDEX(AllPublicationData!$B:$B,COUNTA(AllPublicationData!$B:$B))='Publication Table (%)'!$C$4))))</f>
        <v>Golden Jubilee National Hospital</v>
      </c>
      <c r="F7" s="79" t="str">
        <v>NHS Ayrshire &amp; Arran</v>
      </c>
      <c r="G7" s="79" t="str">
        <v>NHS Borders</v>
      </c>
      <c r="H7" s="79" t="str">
        <v>NHS Dumfries &amp; Galloway</v>
      </c>
      <c r="I7" s="79" t="str">
        <v>NHS Fife</v>
      </c>
      <c r="J7" s="79" t="str">
        <v>NHS Forth Valley</v>
      </c>
      <c r="K7" s="79" t="str">
        <v>NHS Grampian</v>
      </c>
      <c r="L7" s="79" t="str">
        <v>NHS Greater Glasgow &amp; Clyde</v>
      </c>
      <c r="M7" s="79" t="str">
        <v>NHS Highland</v>
      </c>
      <c r="N7" s="8" t="str">
        <v>NHS Lanarkshire</v>
      </c>
      <c r="O7" s="79" t="str">
        <v>NHS Lothian</v>
      </c>
      <c r="P7" s="79" t="str">
        <v>NHS Orkney</v>
      </c>
      <c r="Q7" s="79" t="str">
        <v>NHS Shetland</v>
      </c>
      <c r="R7" s="79" t="str">
        <v>NHS Tayside</v>
      </c>
      <c r="S7" s="8" t="str">
        <v>NHS Western Isles</v>
      </c>
    </row>
    <row r="8" spans="1:30" x14ac:dyDescent="0.35">
      <c r="B8" s="89" cm="1">
        <f t="array" ref="B8:B116">_xlfn._xlws.SORT(_xlfn.UNIQUE(AllPublicationData!$A$2:INDEX(AllPublicationData!$A:$A,COUNTA(AllPublicationData!$A:$A))),1,-1)</f>
        <v>45413</v>
      </c>
      <c r="C8" s="112">
        <f>IF('Publication Table (%)'!$C$5="All Cancelled Operations",
SUMIFS(AllPublicationData!$F:$F,AllPublicationData!$A:$A,'Publication Table (%)'!$B8,AllPublicationData!$B:$B,'Publication Table (%)'!$C$4),
IF('Publication Table (%)'!$C$5="Operations cancelled by patient",
SUMIFS(AllPublicationData!$G:$G,AllPublicationData!$A:$A,'Publication Table (%)'!$B8,AllPublicationData!$B:$B,'Publication Table (%)'!$C$4),
IF('Publication Table (%)'!$C$5="Operations cancelled for clinical reasons",
SUMIFS(AllPublicationData!$H:$H,AllPublicationData!$A:$A,'Publication Table (%)'!$B8,AllPublicationData!$B:$B,'Publication Table (%)'!$C$4),
IF('Publication Table (%)'!$C$5="Operations cancelled for non-clinical/capacity reasons",
SUMIFS(AllPublicationData!$I:$I,AllPublicationData!$A:$A,'Publication Table (%)'!$B8,AllPublicationData!$B:$B,'Publication Table (%)'!$C$4),
IF('Publication Table (%)'!$C$5="Cancellations for other reasons",
SUMIFS(AllPublicationData!$J:$J,AllPublicationData!$A:$A,'Publication Table (%)'!$B8,AllPublicationData!$B:$B,'Publication Table (%)'!$C$4))))))+
IF(AND($C$4="NHS Scotland",$C$5="All Cancelled Operations"),
SUMIFS(AllPublicationData!$F:$F,AllPublicationData!$A:$A,'Publication Table (%)'!$B8),
IF(AND($C$4="NHS Scotland",$C$5="Operations cancelled by patient"),
SUMIFS(AllPublicationData!$G:$G,AllPublicationData!$A:$A,'Publication Table (%)'!$B8),
IF(AND($C$4="NHS Scotland",$C$5="Operations cancelled for clinical reasons"),
SUMIFS(AllPublicationData!$H:$H,AllPublicationData!$A:$A,'Publication Table (%)'!$B8),
IF(AND($C$4="NHS Scotland",$C$5="Operations cancelled for non-clinical/capacity reasons"),
SUMIFS(AllPublicationData!$I:$I,AllPublicationData!$A:$A,'Publication Table (%)'!$B8),
IF(AND($C$4="NHS Scotland",$C$5="Cancellations for other reasons"),
SUMIFS(AllPublicationData!$J:$J,AllPublicationData!$A:$A,'Publication Table (%)'!$B8))))))</f>
        <v>2027</v>
      </c>
      <c r="D8" s="110">
        <f>IF(AND('Publication Table (%)'!$C$5="All Cancelled Operations",$C$4&lt;&gt;"NHS Scotland"),
IFERROR(SUMIFS(AllPublicationData!$F:$F,AllPublicationData!$A:$A,'Publication Table (%)'!$B8,AllPublicationData!$B:$B,'Publication Table (%)'!$C$4,AllPublicationData!$D:$D,'Publication Table (%)'!D$7)/
SUMIFS(AllPublicationData!$E:$E,AllPublicationData!$A:$A,'Publication Table (%)'!$B8,AllPublicationData!$B:$B,'Publication Table (%)'!$C$4,AllPublicationData!$D:$D,'Publication Table (%)'!D$7),
SUMIFS(AllPublicationData!$F:$F,AllPublicationData!$A:$A,'Publication Table (%)'!$B8,AllPublicationData!$B:$B,'Publication Table (%)'!D$7)/
SUMIFS(AllPublicationData!$E:$E,AllPublicationData!$A:$A,'Publication Table (%)'!$B8,AllPublicationData!$B:$B,'Publication Table (%)'!D$7)),
IF(AND('Publication Table (%)'!$C$5="Operations cancelled by patient",$C$4&lt;&gt;"NHS Scotland"),
IFERROR(SUMIFS(AllPublicationData!$G:$G,AllPublicationData!$A:$A,'Publication Table (%)'!$B8,AllPublicationData!$B:$B,'Publication Table (%)'!$C$4,AllPublicationData!$D:$D,'Publication Table (%)'!D$7)/
SUMIFS(AllPublicationData!$E:$E,AllPublicationData!$A:$A,'Publication Table (%)'!$B8,AllPublicationData!$B:$B,'Publication Table (%)'!$C$4,AllPublicationData!$D:$D,'Publication Table (%)'!D$7),
SUMIFS(AllPublicationData!$G:$G,AllPublicationData!$A:$A,'Publication Table (%)'!$B8,AllPublicationData!$B:$B,'Publication Table (%)'!D$7)/
SUMIFS(AllPublicationData!$E:$E,AllPublicationData!$A:$A,'Publication Table (%)'!$B8,AllPublicationData!$B:$B,'Publication Table (%)'!D$7)),
IF(AND('Publication Table (%)'!$C$5="Operations cancelled for clinical reasons",$C$4&lt;&gt;"NHS Scotland"),
IFERROR(SUMIFS(AllPublicationData!$H:$H,AllPublicationData!$A:$A,'Publication Table (%)'!$B8,AllPublicationData!$B:$B,'Publication Table (%)'!$C$4,AllPublicationData!$D:$D,'Publication Table (%)'!D$7)/
SUMIFS(AllPublicationData!$E:$E,AllPublicationData!$A:$A,'Publication Table (%)'!$B8,AllPublicationData!$B:$B,'Publication Table (%)'!$C$4,AllPublicationData!$D:$D,'Publication Table (%)'!D$7),
SUMIFS(AllPublicationData!$H:$H,AllPublicationData!$A:$A,'Publication Table (%)'!$B8,AllPublicationData!$B:$B,'Publication Table (%)'!D$7)/
SUMIFS(AllPublicationData!$E:$E,AllPublicationData!$A:$A,'Publication Table (%)'!$B8,AllPublicationData!$B:$B,'Publication Table (%)'!D$7)),
IF(AND('Publication Table (%)'!$C$5="Operations cancelled for non-clinical/capacity reasons",$C$4&lt;&gt;"NHS Scotland"),
IFERROR(SUMIFS(AllPublicationData!$I:$I,AllPublicationData!$A:$A,'Publication Table (%)'!$B8,AllPublicationData!$B:$B,'Publication Table (%)'!$C$4,AllPublicationData!$D:$D,'Publication Table (%)'!D$7)/
SUMIFS(AllPublicationData!$E:$E,AllPublicationData!$A:$A,'Publication Table (%)'!$B8,AllPublicationData!$B:$B,'Publication Table (%)'!$C$4,AllPublicationData!$D:$D,'Publication Table (%)'!D$7),
SUMIFS(AllPublicationData!$I:$I,AllPublicationData!$A:$A,'Publication Table (%)'!$B8,AllPublicationData!$B:$B,'Publication Table (%)'!D$7)/
SUMIFS(AllPublicationData!$E:$E,AllPublicationData!$A:$A,'Publication Table (%)'!$B8,AllPublicationData!$B:$B,'Publication Table (%)'!D$7)),
IF(AND('Publication Table (%)'!$C$5="Cancellations for other reasons",$C$4&lt;&gt;"NHS Scotland"),
IFERROR(SUMIFS(AllPublicationData!$J:$J,AllPublicationData!$A:$A,'Publication Table (%)'!$B8,AllPublicationData!$B:$B,'Publication Table (%)'!$C$4,AllPublicationData!$D:$D,'Publication Table (%)'!D$7)/
SUMIFS(AllPublicationData!$E:$E,AllPublicationData!$A:$A,'Publication Table (%)'!$B8,AllPublicationData!$B:$B,'Publication Table (%)'!$C$4,AllPublicationData!$D:$D,'Publication Table (%)'!D$7),
SUMIFS(AllPublicationData!$J:$J,AllPublicationData!$A:$A,'Publication Table (%)'!$B8,AllPublicationData!$B:$B,'Publication Table (%)'!D$7)/
SUMIFS(AllPublicationData!$E:$E,AllPublicationData!$A:$A,'Publication Table (%)'!$B8,AllPublicationData!$B:$B,'Publication Table (%)'!D$7)),
IF(AND($C$4="NHS Scotland",$C$5="All Cancelled Operations"),
SUMIFS(AllPublicationData!$F:$F,AllPublicationData!$A:$A,'Publication Table'!$B8)/
SUMIFS(AllPublicationData!$E:$E,AllPublicationData!$A:$A,'Publication Table'!$B8),
IF(AND($C$4="NHS Scotland",$C$5="Operations cancelled by patient"),
SUMIFS(AllPublicationData!$G:$G,AllPublicationData!$A:$A,'Publication Table'!$B8)/
SUMIFS(AllPublicationData!$E:$E,AllPublicationData!$A:$A,'Publication Table'!$B8),
IF(AND($C$4="NHS Scotland",$C$5="Operations cancelled for clinical reasons"),
SUMIFS(AllPublicationData!$H:$H,AllPublicationData!$A:$A,'Publication Table'!$B8)/
SUMIFS(AllPublicationData!$E:$E,AllPublicationData!$A:$A,'Publication Table'!$B8),
IF(AND($C$4="NHS Scotland",$C$5="Operations cancelled for non-clinical/capacity reasons"),
SUMIFS(AllPublicationData!$I:$I,AllPublicationData!$A:$A,'Publication Table'!$B8)/
SUMIFS(AllPublicationData!$E:$E,AllPublicationData!$A:$A,'Publication Table'!$B8),
IF(AND($C$4="NHS Scotland",$C$5="Cancellations for other reasons"),
SUMIFS(AllPublicationData!$J:$J,AllPublicationData!$A:$A,'Publication Table'!$B8)/
SUMIFS(AllPublicationData!$E:$E,AllPublicationData!$A:$A,'Publication Table'!$B8)))))))))))</f>
        <v>7.9003780644658378E-2</v>
      </c>
      <c r="E8" s="96">
        <f>IF('Publication Table (%)'!$C$5="All Cancelled Operations",
IFERROR(SUMIFS(AllPublicationData!$F:$F,AllPublicationData!$A:$A,'Publication Table (%)'!$B8,AllPublicationData!$B:$B,'Publication Table (%)'!$C$4,AllPublicationData!$D:$D,'Publication Table (%)'!E$7)/
SUMIFS(AllPublicationData!$E:$E,AllPublicationData!$A:$A,'Publication Table (%)'!$B8,AllPublicationData!$B:$B,'Publication Table (%)'!$C$4,AllPublicationData!$D:$D,'Publication Table (%)'!E$7),
SUMIFS(AllPublicationData!$F:$F,AllPublicationData!$A:$A,'Publication Table (%)'!$B8,AllPublicationData!$B:$B,'Publication Table (%)'!E$7)/
SUMIFS(AllPublicationData!$E:$E,AllPublicationData!$A:$A,'Publication Table (%)'!$B8,AllPublicationData!$B:$B,'Publication Table (%)'!E$7)),
IF('Publication Table (%)'!$C$5="Operations cancelled by patient",
IFERROR(SUMIFS(AllPublicationData!$G:$G,AllPublicationData!$A:$A,'Publication Table (%)'!$B8,AllPublicationData!$B:$B,'Publication Table (%)'!$C$4,AllPublicationData!$D:$D,'Publication Table (%)'!E$7)/
SUMIFS(AllPublicationData!$E:$E,AllPublicationData!$A:$A,'Publication Table (%)'!$B8,AllPublicationData!$B:$B,'Publication Table (%)'!$C$4,AllPublicationData!$D:$D,'Publication Table (%)'!E$7),
SUMIFS(AllPublicationData!$G:$G,AllPublicationData!$A:$A,'Publication Table (%)'!$B8,AllPublicationData!$B:$B,'Publication Table (%)'!E$7)/
SUMIFS(AllPublicationData!$E:$E,AllPublicationData!$A:$A,'Publication Table (%)'!$B8,AllPublicationData!$B:$B,'Publication Table (%)'!E$7)),
IF('Publication Table (%)'!$C$5="Operations cancelled for clinical reasons",
IFERROR(SUMIFS(AllPublicationData!$H:$H,AllPublicationData!$A:$A,'Publication Table (%)'!$B8,AllPublicationData!$B:$B,'Publication Table (%)'!$C$4,AllPublicationData!$D:$D,'Publication Table (%)'!E$7)/
SUMIFS(AllPublicationData!$E:$E,AllPublicationData!$A:$A,'Publication Table (%)'!$B8,AllPublicationData!$B:$B,'Publication Table (%)'!$C$4,AllPublicationData!$D:$D,'Publication Table (%)'!E$7),
SUMIFS(AllPublicationData!$H:$H,AllPublicationData!$A:$A,'Publication Table (%)'!$B8,AllPublicationData!$B:$B,'Publication Table (%)'!E$7)/
SUMIFS(AllPublicationData!$E:$E,AllPublicationData!$A:$A,'Publication Table (%)'!$B8,AllPublicationData!$B:$B,'Publication Table (%)'!E$7)),
IF('Publication Table (%)'!$C$5="Operations cancelled for non-clinical/capacity reasons",
IFERROR(SUMIFS(AllPublicationData!$I:$I,AllPublicationData!$A:$A,'Publication Table (%)'!$B8,AllPublicationData!$B:$B,'Publication Table (%)'!$C$4,AllPublicationData!$D:$D,'Publication Table (%)'!E$7)/
SUMIFS(AllPublicationData!$E:$E,AllPublicationData!$A:$A,'Publication Table (%)'!$B8,AllPublicationData!$B:$B,'Publication Table (%)'!$C$4,AllPublicationData!$D:$D,'Publication Table (%)'!E$7),
SUMIFS(AllPublicationData!$I:$I,AllPublicationData!$A:$A,'Publication Table (%)'!$B8,AllPublicationData!$B:$B,'Publication Table (%)'!E$7)/
SUMIFS(AllPublicationData!$E:$E,AllPublicationData!$A:$A,'Publication Table (%)'!$B8,AllPublicationData!$B:$B,'Publication Table (%)'!E$7)),
IF('Publication Table (%)'!$C$5="Cancellations for other reasons",
IFERROR(SUMIFS(AllPublicationData!$J:$J,AllPublicationData!$A:$A,'Publication Table (%)'!$B8,AllPublicationData!$B:$B,'Publication Table (%)'!$C$4,AllPublicationData!$D:$D,'Publication Table (%)'!E$7)/
SUMIFS(AllPublicationData!$E:$E,AllPublicationData!$A:$A,'Publication Table (%)'!$B8,AllPublicationData!$B:$B,'Publication Table (%)'!$C$4,AllPublicationData!$D:$D,'Publication Table (%)'!E$7),
SUMIFS(AllPublicationData!$J:$J,AllPublicationData!$A:$A,'Publication Table (%)'!$B8,AllPublicationData!$B:$B,'Publication Table (%)'!E$7)/
SUMIFS(AllPublicationData!$E:$E,AllPublicationData!$A:$A,'Publication Table (%)'!$B8,AllPublicationData!$B:$B,'Publication Table (%)'!E$7)))))))</f>
        <v>6.3951275218880846E-2</v>
      </c>
      <c r="F8" s="96">
        <f>IF('Publication Table (%)'!$C$5="All Cancelled Operations",
IFERROR(SUMIFS(AllPublicationData!$F:$F,AllPublicationData!$A:$A,'Publication Table (%)'!$B8,AllPublicationData!$B:$B,'Publication Table (%)'!$C$4,AllPublicationData!$D:$D,'Publication Table (%)'!F$7)/
SUMIFS(AllPublicationData!$E:$E,AllPublicationData!$A:$A,'Publication Table (%)'!$B8,AllPublicationData!$B:$B,'Publication Table (%)'!$C$4,AllPublicationData!$D:$D,'Publication Table (%)'!F$7),
SUMIFS(AllPublicationData!$F:$F,AllPublicationData!$A:$A,'Publication Table (%)'!$B8,AllPublicationData!$B:$B,'Publication Table (%)'!F$7)/
SUMIFS(AllPublicationData!$E:$E,AllPublicationData!$A:$A,'Publication Table (%)'!$B8,AllPublicationData!$B:$B,'Publication Table (%)'!F$7)),
IF('Publication Table (%)'!$C$5="Operations cancelled by patient",
IFERROR(SUMIFS(AllPublicationData!$G:$G,AllPublicationData!$A:$A,'Publication Table (%)'!$B8,AllPublicationData!$B:$B,'Publication Table (%)'!$C$4,AllPublicationData!$D:$D,'Publication Table (%)'!F$7)/
SUMIFS(AllPublicationData!$E:$E,AllPublicationData!$A:$A,'Publication Table (%)'!$B8,AllPublicationData!$B:$B,'Publication Table (%)'!$C$4,AllPublicationData!$D:$D,'Publication Table (%)'!F$7),
SUMIFS(AllPublicationData!$G:$G,AllPublicationData!$A:$A,'Publication Table (%)'!$B8,AllPublicationData!$B:$B,'Publication Table (%)'!F$7)/
SUMIFS(AllPublicationData!$E:$E,AllPublicationData!$A:$A,'Publication Table (%)'!$B8,AllPublicationData!$B:$B,'Publication Table (%)'!F$7)),
IF('Publication Table (%)'!$C$5="Operations cancelled for clinical reasons",
IFERROR(SUMIFS(AllPublicationData!$H:$H,AllPublicationData!$A:$A,'Publication Table (%)'!$B8,AllPublicationData!$B:$B,'Publication Table (%)'!$C$4,AllPublicationData!$D:$D,'Publication Table (%)'!F$7)/
SUMIFS(AllPublicationData!$E:$E,AllPublicationData!$A:$A,'Publication Table (%)'!$B8,AllPublicationData!$B:$B,'Publication Table (%)'!$C$4,AllPublicationData!$D:$D,'Publication Table (%)'!F$7),
SUMIFS(AllPublicationData!$H:$H,AllPublicationData!$A:$A,'Publication Table (%)'!$B8,AllPublicationData!$B:$B,'Publication Table (%)'!F$7)/
SUMIFS(AllPublicationData!$E:$E,AllPublicationData!$A:$A,'Publication Table (%)'!$B8,AllPublicationData!$B:$B,'Publication Table (%)'!F$7)),
IF('Publication Table (%)'!$C$5="Operations cancelled for non-clinical/capacity reasons",
IFERROR(SUMIFS(AllPublicationData!$I:$I,AllPublicationData!$A:$A,'Publication Table (%)'!$B8,AllPublicationData!$B:$B,'Publication Table (%)'!$C$4,AllPublicationData!$D:$D,'Publication Table (%)'!F$7)/
SUMIFS(AllPublicationData!$E:$E,AllPublicationData!$A:$A,'Publication Table (%)'!$B8,AllPublicationData!$B:$B,'Publication Table (%)'!$C$4,AllPublicationData!$D:$D,'Publication Table (%)'!F$7),
SUMIFS(AllPublicationData!$I:$I,AllPublicationData!$A:$A,'Publication Table (%)'!$B8,AllPublicationData!$B:$B,'Publication Table (%)'!F$7)/
SUMIFS(AllPublicationData!$E:$E,AllPublicationData!$A:$A,'Publication Table (%)'!$B8,AllPublicationData!$B:$B,'Publication Table (%)'!F$7)),
IF('Publication Table (%)'!$C$5="Cancellations for other reasons",
IFERROR(SUMIFS(AllPublicationData!$J:$J,AllPublicationData!$A:$A,'Publication Table (%)'!$B8,AllPublicationData!$B:$B,'Publication Table (%)'!$C$4,AllPublicationData!$D:$D,'Publication Table (%)'!F$7)/
SUMIFS(AllPublicationData!$E:$E,AllPublicationData!$A:$A,'Publication Table (%)'!$B8,AllPublicationData!$B:$B,'Publication Table (%)'!$C$4,AllPublicationData!$D:$D,'Publication Table (%)'!F$7),
SUMIFS(AllPublicationData!$J:$J,AllPublicationData!$A:$A,'Publication Table (%)'!$B8,AllPublicationData!$B:$B,'Publication Table (%)'!F$7)/
SUMIFS(AllPublicationData!$E:$E,AllPublicationData!$A:$A,'Publication Table (%)'!$B8,AllPublicationData!$B:$B,'Publication Table (%)'!F$7)))))))</f>
        <v>0.10297029702970296</v>
      </c>
      <c r="G8" s="96">
        <f>IF('Publication Table (%)'!$C$5="All Cancelled Operations",
IFERROR(SUMIFS(AllPublicationData!$F:$F,AllPublicationData!$A:$A,'Publication Table (%)'!$B8,AllPublicationData!$B:$B,'Publication Table (%)'!$C$4,AllPublicationData!$D:$D,'Publication Table (%)'!G$7)/
SUMIFS(AllPublicationData!$E:$E,AllPublicationData!$A:$A,'Publication Table (%)'!$B8,AllPublicationData!$B:$B,'Publication Table (%)'!$C$4,AllPublicationData!$D:$D,'Publication Table (%)'!G$7),
SUMIFS(AllPublicationData!$F:$F,AllPublicationData!$A:$A,'Publication Table (%)'!$B8,AllPublicationData!$B:$B,'Publication Table (%)'!G$7)/
SUMIFS(AllPublicationData!$E:$E,AllPublicationData!$A:$A,'Publication Table (%)'!$B8,AllPublicationData!$B:$B,'Publication Table (%)'!G$7)),
IF('Publication Table (%)'!$C$5="Operations cancelled by patient",
IFERROR(SUMIFS(AllPublicationData!$G:$G,AllPublicationData!$A:$A,'Publication Table (%)'!$B8,AllPublicationData!$B:$B,'Publication Table (%)'!$C$4,AllPublicationData!$D:$D,'Publication Table (%)'!G$7)/
SUMIFS(AllPublicationData!$E:$E,AllPublicationData!$A:$A,'Publication Table (%)'!$B8,AllPublicationData!$B:$B,'Publication Table (%)'!$C$4,AllPublicationData!$D:$D,'Publication Table (%)'!G$7),
SUMIFS(AllPublicationData!$G:$G,AllPublicationData!$A:$A,'Publication Table (%)'!$B8,AllPublicationData!$B:$B,'Publication Table (%)'!G$7)/
SUMIFS(AllPublicationData!$E:$E,AllPublicationData!$A:$A,'Publication Table (%)'!$B8,AllPublicationData!$B:$B,'Publication Table (%)'!G$7)),
IF('Publication Table (%)'!$C$5="Operations cancelled for clinical reasons",
IFERROR(SUMIFS(AllPublicationData!$H:$H,AllPublicationData!$A:$A,'Publication Table (%)'!$B8,AllPublicationData!$B:$B,'Publication Table (%)'!$C$4,AllPublicationData!$D:$D,'Publication Table (%)'!G$7)/
SUMIFS(AllPublicationData!$E:$E,AllPublicationData!$A:$A,'Publication Table (%)'!$B8,AllPublicationData!$B:$B,'Publication Table (%)'!$C$4,AllPublicationData!$D:$D,'Publication Table (%)'!G$7),
SUMIFS(AllPublicationData!$H:$H,AllPublicationData!$A:$A,'Publication Table (%)'!$B8,AllPublicationData!$B:$B,'Publication Table (%)'!G$7)/
SUMIFS(AllPublicationData!$E:$E,AllPublicationData!$A:$A,'Publication Table (%)'!$B8,AllPublicationData!$B:$B,'Publication Table (%)'!G$7)),
IF('Publication Table (%)'!$C$5="Operations cancelled for non-clinical/capacity reasons",
IFERROR(SUMIFS(AllPublicationData!$I:$I,AllPublicationData!$A:$A,'Publication Table (%)'!$B8,AllPublicationData!$B:$B,'Publication Table (%)'!$C$4,AllPublicationData!$D:$D,'Publication Table (%)'!G$7)/
SUMIFS(AllPublicationData!$E:$E,AllPublicationData!$A:$A,'Publication Table (%)'!$B8,AllPublicationData!$B:$B,'Publication Table (%)'!$C$4,AllPublicationData!$D:$D,'Publication Table (%)'!G$7),
SUMIFS(AllPublicationData!$I:$I,AllPublicationData!$A:$A,'Publication Table (%)'!$B8,AllPublicationData!$B:$B,'Publication Table (%)'!G$7)/
SUMIFS(AllPublicationData!$E:$E,AllPublicationData!$A:$A,'Publication Table (%)'!$B8,AllPublicationData!$B:$B,'Publication Table (%)'!G$7)),
IF('Publication Table (%)'!$C$5="Cancellations for other reasons",
IFERROR(SUMIFS(AllPublicationData!$J:$J,AllPublicationData!$A:$A,'Publication Table (%)'!$B8,AllPublicationData!$B:$B,'Publication Table (%)'!$C$4,AllPublicationData!$D:$D,'Publication Table (%)'!G$7)/
SUMIFS(AllPublicationData!$E:$E,AllPublicationData!$A:$A,'Publication Table (%)'!$B8,AllPublicationData!$B:$B,'Publication Table (%)'!$C$4,AllPublicationData!$D:$D,'Publication Table (%)'!G$7),
SUMIFS(AllPublicationData!$J:$J,AllPublicationData!$A:$A,'Publication Table (%)'!$B8,AllPublicationData!$B:$B,'Publication Table (%)'!G$7)/
SUMIFS(AllPublicationData!$E:$E,AllPublicationData!$A:$A,'Publication Table (%)'!$B8,AllPublicationData!$B:$B,'Publication Table (%)'!G$7)))))))</f>
        <v>8.9918256130790186E-2</v>
      </c>
      <c r="H8" s="96">
        <f>IF('Publication Table (%)'!$C$5="All Cancelled Operations",
IFERROR(SUMIFS(AllPublicationData!$F:$F,AllPublicationData!$A:$A,'Publication Table (%)'!$B8,AllPublicationData!$B:$B,'Publication Table (%)'!$C$4,AllPublicationData!$D:$D,'Publication Table (%)'!H$7)/
SUMIFS(AllPublicationData!$E:$E,AllPublicationData!$A:$A,'Publication Table (%)'!$B8,AllPublicationData!$B:$B,'Publication Table (%)'!$C$4,AllPublicationData!$D:$D,'Publication Table (%)'!H$7),
SUMIFS(AllPublicationData!$F:$F,AllPublicationData!$A:$A,'Publication Table (%)'!$B8,AllPublicationData!$B:$B,'Publication Table (%)'!H$7)/
SUMIFS(AllPublicationData!$E:$E,AllPublicationData!$A:$A,'Publication Table (%)'!$B8,AllPublicationData!$B:$B,'Publication Table (%)'!H$7)),
IF('Publication Table (%)'!$C$5="Operations cancelled by patient",
IFERROR(SUMIFS(AllPublicationData!$G:$G,AllPublicationData!$A:$A,'Publication Table (%)'!$B8,AllPublicationData!$B:$B,'Publication Table (%)'!$C$4,AllPublicationData!$D:$D,'Publication Table (%)'!H$7)/
SUMIFS(AllPublicationData!$E:$E,AllPublicationData!$A:$A,'Publication Table (%)'!$B8,AllPublicationData!$B:$B,'Publication Table (%)'!$C$4,AllPublicationData!$D:$D,'Publication Table (%)'!H$7),
SUMIFS(AllPublicationData!$G:$G,AllPublicationData!$A:$A,'Publication Table (%)'!$B8,AllPublicationData!$B:$B,'Publication Table (%)'!H$7)/
SUMIFS(AllPublicationData!$E:$E,AllPublicationData!$A:$A,'Publication Table (%)'!$B8,AllPublicationData!$B:$B,'Publication Table (%)'!H$7)),
IF('Publication Table (%)'!$C$5="Operations cancelled for clinical reasons",
IFERROR(SUMIFS(AllPublicationData!$H:$H,AllPublicationData!$A:$A,'Publication Table (%)'!$B8,AllPublicationData!$B:$B,'Publication Table (%)'!$C$4,AllPublicationData!$D:$D,'Publication Table (%)'!H$7)/
SUMIFS(AllPublicationData!$E:$E,AllPublicationData!$A:$A,'Publication Table (%)'!$B8,AllPublicationData!$B:$B,'Publication Table (%)'!$C$4,AllPublicationData!$D:$D,'Publication Table (%)'!H$7),
SUMIFS(AllPublicationData!$H:$H,AllPublicationData!$A:$A,'Publication Table (%)'!$B8,AllPublicationData!$B:$B,'Publication Table (%)'!H$7)/
SUMIFS(AllPublicationData!$E:$E,AllPublicationData!$A:$A,'Publication Table (%)'!$B8,AllPublicationData!$B:$B,'Publication Table (%)'!H$7)),
IF('Publication Table (%)'!$C$5="Operations cancelled for non-clinical/capacity reasons",
IFERROR(SUMIFS(AllPublicationData!$I:$I,AllPublicationData!$A:$A,'Publication Table (%)'!$B8,AllPublicationData!$B:$B,'Publication Table (%)'!$C$4,AllPublicationData!$D:$D,'Publication Table (%)'!H$7)/
SUMIFS(AllPublicationData!$E:$E,AllPublicationData!$A:$A,'Publication Table (%)'!$B8,AllPublicationData!$B:$B,'Publication Table (%)'!$C$4,AllPublicationData!$D:$D,'Publication Table (%)'!H$7),
SUMIFS(AllPublicationData!$I:$I,AllPublicationData!$A:$A,'Publication Table (%)'!$B8,AllPublicationData!$B:$B,'Publication Table (%)'!H$7)/
SUMIFS(AllPublicationData!$E:$E,AllPublicationData!$A:$A,'Publication Table (%)'!$B8,AllPublicationData!$B:$B,'Publication Table (%)'!H$7)),
IF('Publication Table (%)'!$C$5="Cancellations for other reasons",
IFERROR(SUMIFS(AllPublicationData!$J:$J,AllPublicationData!$A:$A,'Publication Table (%)'!$B8,AllPublicationData!$B:$B,'Publication Table (%)'!$C$4,AllPublicationData!$D:$D,'Publication Table (%)'!H$7)/
SUMIFS(AllPublicationData!$E:$E,AllPublicationData!$A:$A,'Publication Table (%)'!$B8,AllPublicationData!$B:$B,'Publication Table (%)'!$C$4,AllPublicationData!$D:$D,'Publication Table (%)'!H$7),
SUMIFS(AllPublicationData!$J:$J,AllPublicationData!$A:$A,'Publication Table (%)'!$B8,AllPublicationData!$B:$B,'Publication Table (%)'!H$7)/
SUMIFS(AllPublicationData!$E:$E,AllPublicationData!$A:$A,'Publication Table (%)'!$B8,AllPublicationData!$B:$B,'Publication Table (%)'!H$7)))))))</f>
        <v>9.0429540316503396E-2</v>
      </c>
      <c r="I8" s="96">
        <f>IF('Publication Table (%)'!$C$5="All Cancelled Operations",
IFERROR(SUMIFS(AllPublicationData!$F:$F,AllPublicationData!$A:$A,'Publication Table (%)'!$B8,AllPublicationData!$B:$B,'Publication Table (%)'!$C$4,AllPublicationData!$D:$D,'Publication Table (%)'!I$7)/
SUMIFS(AllPublicationData!$E:$E,AllPublicationData!$A:$A,'Publication Table (%)'!$B8,AllPublicationData!$B:$B,'Publication Table (%)'!$C$4,AllPublicationData!$D:$D,'Publication Table (%)'!I$7),
SUMIFS(AllPublicationData!$F:$F,AllPublicationData!$A:$A,'Publication Table (%)'!$B8,AllPublicationData!$B:$B,'Publication Table (%)'!I$7)/
SUMIFS(AllPublicationData!$E:$E,AllPublicationData!$A:$A,'Publication Table (%)'!$B8,AllPublicationData!$B:$B,'Publication Table (%)'!I$7)),
IF('Publication Table (%)'!$C$5="Operations cancelled by patient",
IFERROR(SUMIFS(AllPublicationData!$G:$G,AllPublicationData!$A:$A,'Publication Table (%)'!$B8,AllPublicationData!$B:$B,'Publication Table (%)'!$C$4,AllPublicationData!$D:$D,'Publication Table (%)'!I$7)/
SUMIFS(AllPublicationData!$E:$E,AllPublicationData!$A:$A,'Publication Table (%)'!$B8,AllPublicationData!$B:$B,'Publication Table (%)'!$C$4,AllPublicationData!$D:$D,'Publication Table (%)'!I$7),
SUMIFS(AllPublicationData!$G:$G,AllPublicationData!$A:$A,'Publication Table (%)'!$B8,AllPublicationData!$B:$B,'Publication Table (%)'!I$7)/
SUMIFS(AllPublicationData!$E:$E,AllPublicationData!$A:$A,'Publication Table (%)'!$B8,AllPublicationData!$B:$B,'Publication Table (%)'!I$7)),
IF('Publication Table (%)'!$C$5="Operations cancelled for clinical reasons",
IFERROR(SUMIFS(AllPublicationData!$H:$H,AllPublicationData!$A:$A,'Publication Table (%)'!$B8,AllPublicationData!$B:$B,'Publication Table (%)'!$C$4,AllPublicationData!$D:$D,'Publication Table (%)'!I$7)/
SUMIFS(AllPublicationData!$E:$E,AllPublicationData!$A:$A,'Publication Table (%)'!$B8,AllPublicationData!$B:$B,'Publication Table (%)'!$C$4,AllPublicationData!$D:$D,'Publication Table (%)'!I$7),
SUMIFS(AllPublicationData!$H:$H,AllPublicationData!$A:$A,'Publication Table (%)'!$B8,AllPublicationData!$B:$B,'Publication Table (%)'!I$7)/
SUMIFS(AllPublicationData!$E:$E,AllPublicationData!$A:$A,'Publication Table (%)'!$B8,AllPublicationData!$B:$B,'Publication Table (%)'!I$7)),
IF('Publication Table (%)'!$C$5="Operations cancelled for non-clinical/capacity reasons",
IFERROR(SUMIFS(AllPublicationData!$I:$I,AllPublicationData!$A:$A,'Publication Table (%)'!$B8,AllPublicationData!$B:$B,'Publication Table (%)'!$C$4,AllPublicationData!$D:$D,'Publication Table (%)'!I$7)/
SUMIFS(AllPublicationData!$E:$E,AllPublicationData!$A:$A,'Publication Table (%)'!$B8,AllPublicationData!$B:$B,'Publication Table (%)'!$C$4,AllPublicationData!$D:$D,'Publication Table (%)'!I$7),
SUMIFS(AllPublicationData!$I:$I,AllPublicationData!$A:$A,'Publication Table (%)'!$B8,AllPublicationData!$B:$B,'Publication Table (%)'!I$7)/
SUMIFS(AllPublicationData!$E:$E,AllPublicationData!$A:$A,'Publication Table (%)'!$B8,AllPublicationData!$B:$B,'Publication Table (%)'!I$7)),
IF('Publication Table (%)'!$C$5="Cancellations for other reasons",
IFERROR(SUMIFS(AllPublicationData!$J:$J,AllPublicationData!$A:$A,'Publication Table (%)'!$B8,AllPublicationData!$B:$B,'Publication Table (%)'!$C$4,AllPublicationData!$D:$D,'Publication Table (%)'!I$7)/
SUMIFS(AllPublicationData!$E:$E,AllPublicationData!$A:$A,'Publication Table (%)'!$B8,AllPublicationData!$B:$B,'Publication Table (%)'!$C$4,AllPublicationData!$D:$D,'Publication Table (%)'!I$7),
SUMIFS(AllPublicationData!$J:$J,AllPublicationData!$A:$A,'Publication Table (%)'!$B8,AllPublicationData!$B:$B,'Publication Table (%)'!I$7)/
SUMIFS(AllPublicationData!$E:$E,AllPublicationData!$A:$A,'Publication Table (%)'!$B8,AllPublicationData!$B:$B,'Publication Table (%)'!I$7)))))))</f>
        <v>5.2454606590450571E-2</v>
      </c>
      <c r="J8" s="96">
        <f>IF('Publication Table (%)'!$C$5="All Cancelled Operations",
IFERROR(SUMIFS(AllPublicationData!$F:$F,AllPublicationData!$A:$A,'Publication Table (%)'!$B8,AllPublicationData!$B:$B,'Publication Table (%)'!$C$4,AllPublicationData!$D:$D,'Publication Table (%)'!J$7)/
SUMIFS(AllPublicationData!$E:$E,AllPublicationData!$A:$A,'Publication Table (%)'!$B8,AllPublicationData!$B:$B,'Publication Table (%)'!$C$4,AllPublicationData!$D:$D,'Publication Table (%)'!J$7),
SUMIFS(AllPublicationData!$F:$F,AllPublicationData!$A:$A,'Publication Table (%)'!$B8,AllPublicationData!$B:$B,'Publication Table (%)'!J$7)/
SUMIFS(AllPublicationData!$E:$E,AllPublicationData!$A:$A,'Publication Table (%)'!$B8,AllPublicationData!$B:$B,'Publication Table (%)'!J$7)),
IF('Publication Table (%)'!$C$5="Operations cancelled by patient",
IFERROR(SUMIFS(AllPublicationData!$G:$G,AllPublicationData!$A:$A,'Publication Table (%)'!$B8,AllPublicationData!$B:$B,'Publication Table (%)'!$C$4,AllPublicationData!$D:$D,'Publication Table (%)'!J$7)/
SUMIFS(AllPublicationData!$E:$E,AllPublicationData!$A:$A,'Publication Table (%)'!$B8,AllPublicationData!$B:$B,'Publication Table (%)'!$C$4,AllPublicationData!$D:$D,'Publication Table (%)'!J$7),
SUMIFS(AllPublicationData!$G:$G,AllPublicationData!$A:$A,'Publication Table (%)'!$B8,AllPublicationData!$B:$B,'Publication Table (%)'!J$7)/
SUMIFS(AllPublicationData!$E:$E,AllPublicationData!$A:$A,'Publication Table (%)'!$B8,AllPublicationData!$B:$B,'Publication Table (%)'!J$7)),
IF('Publication Table (%)'!$C$5="Operations cancelled for clinical reasons",
IFERROR(SUMIFS(AllPublicationData!$H:$H,AllPublicationData!$A:$A,'Publication Table (%)'!$B8,AllPublicationData!$B:$B,'Publication Table (%)'!$C$4,AllPublicationData!$D:$D,'Publication Table (%)'!J$7)/
SUMIFS(AllPublicationData!$E:$E,AllPublicationData!$A:$A,'Publication Table (%)'!$B8,AllPublicationData!$B:$B,'Publication Table (%)'!$C$4,AllPublicationData!$D:$D,'Publication Table (%)'!J$7),
SUMIFS(AllPublicationData!$H:$H,AllPublicationData!$A:$A,'Publication Table (%)'!$B8,AllPublicationData!$B:$B,'Publication Table (%)'!J$7)/
SUMIFS(AllPublicationData!$E:$E,AllPublicationData!$A:$A,'Publication Table (%)'!$B8,AllPublicationData!$B:$B,'Publication Table (%)'!J$7)),
IF('Publication Table (%)'!$C$5="Operations cancelled for non-clinical/capacity reasons",
IFERROR(SUMIFS(AllPublicationData!$I:$I,AllPublicationData!$A:$A,'Publication Table (%)'!$B8,AllPublicationData!$B:$B,'Publication Table (%)'!$C$4,AllPublicationData!$D:$D,'Publication Table (%)'!J$7)/
SUMIFS(AllPublicationData!$E:$E,AllPublicationData!$A:$A,'Publication Table (%)'!$B8,AllPublicationData!$B:$B,'Publication Table (%)'!$C$4,AllPublicationData!$D:$D,'Publication Table (%)'!J$7),
SUMIFS(AllPublicationData!$I:$I,AllPublicationData!$A:$A,'Publication Table (%)'!$B8,AllPublicationData!$B:$B,'Publication Table (%)'!J$7)/
SUMIFS(AllPublicationData!$E:$E,AllPublicationData!$A:$A,'Publication Table (%)'!$B8,AllPublicationData!$B:$B,'Publication Table (%)'!J$7)),
IF('Publication Table (%)'!$C$5="Cancellations for other reasons",
IFERROR(SUMIFS(AllPublicationData!$J:$J,AllPublicationData!$A:$A,'Publication Table (%)'!$B8,AllPublicationData!$B:$B,'Publication Table (%)'!$C$4,AllPublicationData!$D:$D,'Publication Table (%)'!J$7)/
SUMIFS(AllPublicationData!$E:$E,AllPublicationData!$A:$A,'Publication Table (%)'!$B8,AllPublicationData!$B:$B,'Publication Table (%)'!$C$4,AllPublicationData!$D:$D,'Publication Table (%)'!J$7),
SUMIFS(AllPublicationData!$J:$J,AllPublicationData!$A:$A,'Publication Table (%)'!$B8,AllPublicationData!$B:$B,'Publication Table (%)'!J$7)/
SUMIFS(AllPublicationData!$E:$E,AllPublicationData!$A:$A,'Publication Table (%)'!$B8,AllPublicationData!$B:$B,'Publication Table (%)'!J$7)))))))</f>
        <v>7.1770334928229665E-2</v>
      </c>
      <c r="K8" s="96">
        <f>IF('Publication Table (%)'!$C$5="All Cancelled Operations",
IFERROR(SUMIFS(AllPublicationData!$F:$F,AllPublicationData!$A:$A,'Publication Table (%)'!$B8,AllPublicationData!$B:$B,'Publication Table (%)'!$C$4,AllPublicationData!$D:$D,'Publication Table (%)'!K$7)/
SUMIFS(AllPublicationData!$E:$E,AllPublicationData!$A:$A,'Publication Table (%)'!$B8,AllPublicationData!$B:$B,'Publication Table (%)'!$C$4,AllPublicationData!$D:$D,'Publication Table (%)'!K$7),
SUMIFS(AllPublicationData!$F:$F,AllPublicationData!$A:$A,'Publication Table (%)'!$B8,AllPublicationData!$B:$B,'Publication Table (%)'!K$7)/
SUMIFS(AllPublicationData!$E:$E,AllPublicationData!$A:$A,'Publication Table (%)'!$B8,AllPublicationData!$B:$B,'Publication Table (%)'!K$7)),
IF('Publication Table (%)'!$C$5="Operations cancelled by patient",
IFERROR(SUMIFS(AllPublicationData!$G:$G,AllPublicationData!$A:$A,'Publication Table (%)'!$B8,AllPublicationData!$B:$B,'Publication Table (%)'!$C$4,AllPublicationData!$D:$D,'Publication Table (%)'!K$7)/
SUMIFS(AllPublicationData!$E:$E,AllPublicationData!$A:$A,'Publication Table (%)'!$B8,AllPublicationData!$B:$B,'Publication Table (%)'!$C$4,AllPublicationData!$D:$D,'Publication Table (%)'!K$7),
SUMIFS(AllPublicationData!$G:$G,AllPublicationData!$A:$A,'Publication Table (%)'!$B8,AllPublicationData!$B:$B,'Publication Table (%)'!K$7)/
SUMIFS(AllPublicationData!$E:$E,AllPublicationData!$A:$A,'Publication Table (%)'!$B8,AllPublicationData!$B:$B,'Publication Table (%)'!K$7)),
IF('Publication Table (%)'!$C$5="Operations cancelled for clinical reasons",
IFERROR(SUMIFS(AllPublicationData!$H:$H,AllPublicationData!$A:$A,'Publication Table (%)'!$B8,AllPublicationData!$B:$B,'Publication Table (%)'!$C$4,AllPublicationData!$D:$D,'Publication Table (%)'!K$7)/
SUMIFS(AllPublicationData!$E:$E,AllPublicationData!$A:$A,'Publication Table (%)'!$B8,AllPublicationData!$B:$B,'Publication Table (%)'!$C$4,AllPublicationData!$D:$D,'Publication Table (%)'!K$7),
SUMIFS(AllPublicationData!$H:$H,AllPublicationData!$A:$A,'Publication Table (%)'!$B8,AllPublicationData!$B:$B,'Publication Table (%)'!K$7)/
SUMIFS(AllPublicationData!$E:$E,AllPublicationData!$A:$A,'Publication Table (%)'!$B8,AllPublicationData!$B:$B,'Publication Table (%)'!K$7)),
IF('Publication Table (%)'!$C$5="Operations cancelled for non-clinical/capacity reasons",
IFERROR(SUMIFS(AllPublicationData!$I:$I,AllPublicationData!$A:$A,'Publication Table (%)'!$B8,AllPublicationData!$B:$B,'Publication Table (%)'!$C$4,AllPublicationData!$D:$D,'Publication Table (%)'!K$7)/
SUMIFS(AllPublicationData!$E:$E,AllPublicationData!$A:$A,'Publication Table (%)'!$B8,AllPublicationData!$B:$B,'Publication Table (%)'!$C$4,AllPublicationData!$D:$D,'Publication Table (%)'!K$7),
SUMIFS(AllPublicationData!$I:$I,AllPublicationData!$A:$A,'Publication Table (%)'!$B8,AllPublicationData!$B:$B,'Publication Table (%)'!K$7)/
SUMIFS(AllPublicationData!$E:$E,AllPublicationData!$A:$A,'Publication Table (%)'!$B8,AllPublicationData!$B:$B,'Publication Table (%)'!K$7)),
IF('Publication Table (%)'!$C$5="Cancellations for other reasons",
IFERROR(SUMIFS(AllPublicationData!$J:$J,AllPublicationData!$A:$A,'Publication Table (%)'!$B8,AllPublicationData!$B:$B,'Publication Table (%)'!$C$4,AllPublicationData!$D:$D,'Publication Table (%)'!K$7)/
SUMIFS(AllPublicationData!$E:$E,AllPublicationData!$A:$A,'Publication Table (%)'!$B8,AllPublicationData!$B:$B,'Publication Table (%)'!$C$4,AllPublicationData!$D:$D,'Publication Table (%)'!K$7),
SUMIFS(AllPublicationData!$J:$J,AllPublicationData!$A:$A,'Publication Table (%)'!$B8,AllPublicationData!$B:$B,'Publication Table (%)'!K$7)/
SUMIFS(AllPublicationData!$E:$E,AllPublicationData!$A:$A,'Publication Table (%)'!$B8,AllPublicationData!$B:$B,'Publication Table (%)'!K$7)))))))</f>
        <v>9.2891408634976011E-2</v>
      </c>
      <c r="L8" s="96">
        <f>IF('Publication Table (%)'!$C$5="All Cancelled Operations",
IFERROR(SUMIFS(AllPublicationData!$F:$F,AllPublicationData!$A:$A,'Publication Table (%)'!$B8,AllPublicationData!$B:$B,'Publication Table (%)'!$C$4,AllPublicationData!$D:$D,'Publication Table (%)'!L$7)/
SUMIFS(AllPublicationData!$E:$E,AllPublicationData!$A:$A,'Publication Table (%)'!$B8,AllPublicationData!$B:$B,'Publication Table (%)'!$C$4,AllPublicationData!$D:$D,'Publication Table (%)'!L$7),
SUMIFS(AllPublicationData!$F:$F,AllPublicationData!$A:$A,'Publication Table (%)'!$B8,AllPublicationData!$B:$B,'Publication Table (%)'!L$7)/
SUMIFS(AllPublicationData!$E:$E,AllPublicationData!$A:$A,'Publication Table (%)'!$B8,AllPublicationData!$B:$B,'Publication Table (%)'!L$7)),
IF('Publication Table (%)'!$C$5="Operations cancelled by patient",
IFERROR(SUMIFS(AllPublicationData!$G:$G,AllPublicationData!$A:$A,'Publication Table (%)'!$B8,AllPublicationData!$B:$B,'Publication Table (%)'!$C$4,AllPublicationData!$D:$D,'Publication Table (%)'!L$7)/
SUMIFS(AllPublicationData!$E:$E,AllPublicationData!$A:$A,'Publication Table (%)'!$B8,AllPublicationData!$B:$B,'Publication Table (%)'!$C$4,AllPublicationData!$D:$D,'Publication Table (%)'!L$7),
SUMIFS(AllPublicationData!$G:$G,AllPublicationData!$A:$A,'Publication Table (%)'!$B8,AllPublicationData!$B:$B,'Publication Table (%)'!L$7)/
SUMIFS(AllPublicationData!$E:$E,AllPublicationData!$A:$A,'Publication Table (%)'!$B8,AllPublicationData!$B:$B,'Publication Table (%)'!L$7)),
IF('Publication Table (%)'!$C$5="Operations cancelled for clinical reasons",
IFERROR(SUMIFS(AllPublicationData!$H:$H,AllPublicationData!$A:$A,'Publication Table (%)'!$B8,AllPublicationData!$B:$B,'Publication Table (%)'!$C$4,AllPublicationData!$D:$D,'Publication Table (%)'!L$7)/
SUMIFS(AllPublicationData!$E:$E,AllPublicationData!$A:$A,'Publication Table (%)'!$B8,AllPublicationData!$B:$B,'Publication Table (%)'!$C$4,AllPublicationData!$D:$D,'Publication Table (%)'!L$7),
SUMIFS(AllPublicationData!$H:$H,AllPublicationData!$A:$A,'Publication Table (%)'!$B8,AllPublicationData!$B:$B,'Publication Table (%)'!L$7)/
SUMIFS(AllPublicationData!$E:$E,AllPublicationData!$A:$A,'Publication Table (%)'!$B8,AllPublicationData!$B:$B,'Publication Table (%)'!L$7)),
IF('Publication Table (%)'!$C$5="Operations cancelled for non-clinical/capacity reasons",
IFERROR(SUMIFS(AllPublicationData!$I:$I,AllPublicationData!$A:$A,'Publication Table (%)'!$B8,AllPublicationData!$B:$B,'Publication Table (%)'!$C$4,AllPublicationData!$D:$D,'Publication Table (%)'!L$7)/
SUMIFS(AllPublicationData!$E:$E,AllPublicationData!$A:$A,'Publication Table (%)'!$B8,AllPublicationData!$B:$B,'Publication Table (%)'!$C$4,AllPublicationData!$D:$D,'Publication Table (%)'!L$7),
SUMIFS(AllPublicationData!$I:$I,AllPublicationData!$A:$A,'Publication Table (%)'!$B8,AllPublicationData!$B:$B,'Publication Table (%)'!L$7)/
SUMIFS(AllPublicationData!$E:$E,AllPublicationData!$A:$A,'Publication Table (%)'!$B8,AllPublicationData!$B:$B,'Publication Table (%)'!L$7)),
IF('Publication Table (%)'!$C$5="Cancellations for other reasons",
IFERROR(SUMIFS(AllPublicationData!$J:$J,AllPublicationData!$A:$A,'Publication Table (%)'!$B8,AllPublicationData!$B:$B,'Publication Table (%)'!$C$4,AllPublicationData!$D:$D,'Publication Table (%)'!L$7)/
SUMIFS(AllPublicationData!$E:$E,AllPublicationData!$A:$A,'Publication Table (%)'!$B8,AllPublicationData!$B:$B,'Publication Table (%)'!$C$4,AllPublicationData!$D:$D,'Publication Table (%)'!L$7),
SUMIFS(AllPublicationData!$J:$J,AllPublicationData!$A:$A,'Publication Table (%)'!$B8,AllPublicationData!$B:$B,'Publication Table (%)'!L$7)/
SUMIFS(AllPublicationData!$E:$E,AllPublicationData!$A:$A,'Publication Table (%)'!$B8,AllPublicationData!$B:$B,'Publication Table (%)'!L$7)))))))</f>
        <v>6.7329332333083275E-2</v>
      </c>
      <c r="M8" s="96">
        <f>IF('Publication Table (%)'!$C$5="All Cancelled Operations",
IFERROR(SUMIFS(AllPublicationData!$F:$F,AllPublicationData!$A:$A,'Publication Table (%)'!$B8,AllPublicationData!$B:$B,'Publication Table (%)'!$C$4,AllPublicationData!$D:$D,'Publication Table (%)'!M$7)/
SUMIFS(AllPublicationData!$E:$E,AllPublicationData!$A:$A,'Publication Table (%)'!$B8,AllPublicationData!$B:$B,'Publication Table (%)'!$C$4,AllPublicationData!$D:$D,'Publication Table (%)'!M$7),
SUMIFS(AllPublicationData!$F:$F,AllPublicationData!$A:$A,'Publication Table (%)'!$B8,AllPublicationData!$B:$B,'Publication Table (%)'!M$7)/
SUMIFS(AllPublicationData!$E:$E,AllPublicationData!$A:$A,'Publication Table (%)'!$B8,AllPublicationData!$B:$B,'Publication Table (%)'!M$7)),
IF('Publication Table (%)'!$C$5="Operations cancelled by patient",
IFERROR(SUMIFS(AllPublicationData!$G:$G,AllPublicationData!$A:$A,'Publication Table (%)'!$B8,AllPublicationData!$B:$B,'Publication Table (%)'!$C$4,AllPublicationData!$D:$D,'Publication Table (%)'!M$7)/
SUMIFS(AllPublicationData!$E:$E,AllPublicationData!$A:$A,'Publication Table (%)'!$B8,AllPublicationData!$B:$B,'Publication Table (%)'!$C$4,AllPublicationData!$D:$D,'Publication Table (%)'!M$7),
SUMIFS(AllPublicationData!$G:$G,AllPublicationData!$A:$A,'Publication Table (%)'!$B8,AllPublicationData!$B:$B,'Publication Table (%)'!M$7)/
SUMIFS(AllPublicationData!$E:$E,AllPublicationData!$A:$A,'Publication Table (%)'!$B8,AllPublicationData!$B:$B,'Publication Table (%)'!M$7)),
IF('Publication Table (%)'!$C$5="Operations cancelled for clinical reasons",
IFERROR(SUMIFS(AllPublicationData!$H:$H,AllPublicationData!$A:$A,'Publication Table (%)'!$B8,AllPublicationData!$B:$B,'Publication Table (%)'!$C$4,AllPublicationData!$D:$D,'Publication Table (%)'!M$7)/
SUMIFS(AllPublicationData!$E:$E,AllPublicationData!$A:$A,'Publication Table (%)'!$B8,AllPublicationData!$B:$B,'Publication Table (%)'!$C$4,AllPublicationData!$D:$D,'Publication Table (%)'!M$7),
SUMIFS(AllPublicationData!$H:$H,AllPublicationData!$A:$A,'Publication Table (%)'!$B8,AllPublicationData!$B:$B,'Publication Table (%)'!M$7)/
SUMIFS(AllPublicationData!$E:$E,AllPublicationData!$A:$A,'Publication Table (%)'!$B8,AllPublicationData!$B:$B,'Publication Table (%)'!M$7)),
IF('Publication Table (%)'!$C$5="Operations cancelled for non-clinical/capacity reasons",
IFERROR(SUMIFS(AllPublicationData!$I:$I,AllPublicationData!$A:$A,'Publication Table (%)'!$B8,AllPublicationData!$B:$B,'Publication Table (%)'!$C$4,AllPublicationData!$D:$D,'Publication Table (%)'!M$7)/
SUMIFS(AllPublicationData!$E:$E,AllPublicationData!$A:$A,'Publication Table (%)'!$B8,AllPublicationData!$B:$B,'Publication Table (%)'!$C$4,AllPublicationData!$D:$D,'Publication Table (%)'!M$7),
SUMIFS(AllPublicationData!$I:$I,AllPublicationData!$A:$A,'Publication Table (%)'!$B8,AllPublicationData!$B:$B,'Publication Table (%)'!M$7)/
SUMIFS(AllPublicationData!$E:$E,AllPublicationData!$A:$A,'Publication Table (%)'!$B8,AllPublicationData!$B:$B,'Publication Table (%)'!M$7)),
IF('Publication Table (%)'!$C$5="Cancellations for other reasons",
IFERROR(SUMIFS(AllPublicationData!$J:$J,AllPublicationData!$A:$A,'Publication Table (%)'!$B8,AllPublicationData!$B:$B,'Publication Table (%)'!$C$4,AllPublicationData!$D:$D,'Publication Table (%)'!M$7)/
SUMIFS(AllPublicationData!$E:$E,AllPublicationData!$A:$A,'Publication Table (%)'!$B8,AllPublicationData!$B:$B,'Publication Table (%)'!$C$4,AllPublicationData!$D:$D,'Publication Table (%)'!M$7),
SUMIFS(AllPublicationData!$J:$J,AllPublicationData!$A:$A,'Publication Table (%)'!$B8,AllPublicationData!$B:$B,'Publication Table (%)'!M$7)/
SUMIFS(AllPublicationData!$E:$E,AllPublicationData!$A:$A,'Publication Table (%)'!$B8,AllPublicationData!$B:$B,'Publication Table (%)'!M$7)))))))</f>
        <v>7.1069633883704242E-2</v>
      </c>
      <c r="N8" s="96">
        <f>IF('Publication Table (%)'!$C$5="All Cancelled Operations",
IFERROR(SUMIFS(AllPublicationData!$F:$F,AllPublicationData!$A:$A,'Publication Table (%)'!$B8,AllPublicationData!$B:$B,'Publication Table (%)'!$C$4,AllPublicationData!$D:$D,'Publication Table (%)'!N$7)/
SUMIFS(AllPublicationData!$E:$E,AllPublicationData!$A:$A,'Publication Table (%)'!$B8,AllPublicationData!$B:$B,'Publication Table (%)'!$C$4,AllPublicationData!$D:$D,'Publication Table (%)'!N$7),
SUMIFS(AllPublicationData!$F:$F,AllPublicationData!$A:$A,'Publication Table (%)'!$B8,AllPublicationData!$B:$B,'Publication Table (%)'!N$7)/
SUMIFS(AllPublicationData!$E:$E,AllPublicationData!$A:$A,'Publication Table (%)'!$B8,AllPublicationData!$B:$B,'Publication Table (%)'!N$7)),
IF('Publication Table (%)'!$C$5="Operations cancelled by patient",
IFERROR(SUMIFS(AllPublicationData!$G:$G,AllPublicationData!$A:$A,'Publication Table (%)'!$B8,AllPublicationData!$B:$B,'Publication Table (%)'!$C$4,AllPublicationData!$D:$D,'Publication Table (%)'!N$7)/
SUMIFS(AllPublicationData!$E:$E,AllPublicationData!$A:$A,'Publication Table (%)'!$B8,AllPublicationData!$B:$B,'Publication Table (%)'!$C$4,AllPublicationData!$D:$D,'Publication Table (%)'!N$7),
SUMIFS(AllPublicationData!$G:$G,AllPublicationData!$A:$A,'Publication Table (%)'!$B8,AllPublicationData!$B:$B,'Publication Table (%)'!N$7)/
SUMIFS(AllPublicationData!$E:$E,AllPublicationData!$A:$A,'Publication Table (%)'!$B8,AllPublicationData!$B:$B,'Publication Table (%)'!N$7)),
IF('Publication Table (%)'!$C$5="Operations cancelled for clinical reasons",
IFERROR(SUMIFS(AllPublicationData!$H:$H,AllPublicationData!$A:$A,'Publication Table (%)'!$B8,AllPublicationData!$B:$B,'Publication Table (%)'!$C$4,AllPublicationData!$D:$D,'Publication Table (%)'!N$7)/
SUMIFS(AllPublicationData!$E:$E,AllPublicationData!$A:$A,'Publication Table (%)'!$B8,AllPublicationData!$B:$B,'Publication Table (%)'!$C$4,AllPublicationData!$D:$D,'Publication Table (%)'!N$7),
SUMIFS(AllPublicationData!$H:$H,AllPublicationData!$A:$A,'Publication Table (%)'!$B8,AllPublicationData!$B:$B,'Publication Table (%)'!N$7)/
SUMIFS(AllPublicationData!$E:$E,AllPublicationData!$A:$A,'Publication Table (%)'!$B8,AllPublicationData!$B:$B,'Publication Table (%)'!N$7)),
IF('Publication Table (%)'!$C$5="Operations cancelled for non-clinical/capacity reasons",
IFERROR(SUMIFS(AllPublicationData!$I:$I,AllPublicationData!$A:$A,'Publication Table (%)'!$B8,AllPublicationData!$B:$B,'Publication Table (%)'!$C$4,AllPublicationData!$D:$D,'Publication Table (%)'!N$7)/
SUMIFS(AllPublicationData!$E:$E,AllPublicationData!$A:$A,'Publication Table (%)'!$B8,AllPublicationData!$B:$B,'Publication Table (%)'!$C$4,AllPublicationData!$D:$D,'Publication Table (%)'!N$7),
SUMIFS(AllPublicationData!$I:$I,AllPublicationData!$A:$A,'Publication Table (%)'!$B8,AllPublicationData!$B:$B,'Publication Table (%)'!N$7)/
SUMIFS(AllPublicationData!$E:$E,AllPublicationData!$A:$A,'Publication Table (%)'!$B8,AllPublicationData!$B:$B,'Publication Table (%)'!N$7)),
IF('Publication Table (%)'!$C$5="Cancellations for other reasons",
IFERROR(SUMIFS(AllPublicationData!$J:$J,AllPublicationData!$A:$A,'Publication Table (%)'!$B8,AllPublicationData!$B:$B,'Publication Table (%)'!$C$4,AllPublicationData!$D:$D,'Publication Table (%)'!N$7)/
SUMIFS(AllPublicationData!$E:$E,AllPublicationData!$A:$A,'Publication Table (%)'!$B8,AllPublicationData!$B:$B,'Publication Table (%)'!$C$4,AllPublicationData!$D:$D,'Publication Table (%)'!N$7),
SUMIFS(AllPublicationData!$J:$J,AllPublicationData!$A:$A,'Publication Table (%)'!$B8,AllPublicationData!$B:$B,'Publication Table (%)'!N$7)/
SUMIFS(AllPublicationData!$E:$E,AllPublicationData!$A:$A,'Publication Table (%)'!$B8,AllPublicationData!$B:$B,'Publication Table (%)'!N$7)))))))</f>
        <v>7.0221752903907073E-2</v>
      </c>
      <c r="O8" s="96">
        <f>IF('Publication Table (%)'!$C$5="All Cancelled Operations",
IFERROR(SUMIFS(AllPublicationData!$F:$F,AllPublicationData!$A:$A,'Publication Table (%)'!$B8,AllPublicationData!$B:$B,'Publication Table (%)'!$C$4,AllPublicationData!$D:$D,'Publication Table (%)'!O$7)/
SUMIFS(AllPublicationData!$E:$E,AllPublicationData!$A:$A,'Publication Table (%)'!$B8,AllPublicationData!$B:$B,'Publication Table (%)'!$C$4,AllPublicationData!$D:$D,'Publication Table (%)'!O$7),
SUMIFS(AllPublicationData!$F:$F,AllPublicationData!$A:$A,'Publication Table (%)'!$B8,AllPublicationData!$B:$B,'Publication Table (%)'!O$7)/
SUMIFS(AllPublicationData!$E:$E,AllPublicationData!$A:$A,'Publication Table (%)'!$B8,AllPublicationData!$B:$B,'Publication Table (%)'!O$7)),
IF('Publication Table (%)'!$C$5="Operations cancelled by patient",
IFERROR(SUMIFS(AllPublicationData!$G:$G,AllPublicationData!$A:$A,'Publication Table (%)'!$B8,AllPublicationData!$B:$B,'Publication Table (%)'!$C$4,AllPublicationData!$D:$D,'Publication Table (%)'!O$7)/
SUMIFS(AllPublicationData!$E:$E,AllPublicationData!$A:$A,'Publication Table (%)'!$B8,AllPublicationData!$B:$B,'Publication Table (%)'!$C$4,AllPublicationData!$D:$D,'Publication Table (%)'!O$7),
SUMIFS(AllPublicationData!$G:$G,AllPublicationData!$A:$A,'Publication Table (%)'!$B8,AllPublicationData!$B:$B,'Publication Table (%)'!O$7)/
SUMIFS(AllPublicationData!$E:$E,AllPublicationData!$A:$A,'Publication Table (%)'!$B8,AllPublicationData!$B:$B,'Publication Table (%)'!O$7)),
IF('Publication Table (%)'!$C$5="Operations cancelled for clinical reasons",
IFERROR(SUMIFS(AllPublicationData!$H:$H,AllPublicationData!$A:$A,'Publication Table (%)'!$B8,AllPublicationData!$B:$B,'Publication Table (%)'!$C$4,AllPublicationData!$D:$D,'Publication Table (%)'!O$7)/
SUMIFS(AllPublicationData!$E:$E,AllPublicationData!$A:$A,'Publication Table (%)'!$B8,AllPublicationData!$B:$B,'Publication Table (%)'!$C$4,AllPublicationData!$D:$D,'Publication Table (%)'!O$7),
SUMIFS(AllPublicationData!$H:$H,AllPublicationData!$A:$A,'Publication Table (%)'!$B8,AllPublicationData!$B:$B,'Publication Table (%)'!O$7)/
SUMIFS(AllPublicationData!$E:$E,AllPublicationData!$A:$A,'Publication Table (%)'!$B8,AllPublicationData!$B:$B,'Publication Table (%)'!O$7)),
IF('Publication Table (%)'!$C$5="Operations cancelled for non-clinical/capacity reasons",
IFERROR(SUMIFS(AllPublicationData!$I:$I,AllPublicationData!$A:$A,'Publication Table (%)'!$B8,AllPublicationData!$B:$B,'Publication Table (%)'!$C$4,AllPublicationData!$D:$D,'Publication Table (%)'!O$7)/
SUMIFS(AllPublicationData!$E:$E,AllPublicationData!$A:$A,'Publication Table (%)'!$B8,AllPublicationData!$B:$B,'Publication Table (%)'!$C$4,AllPublicationData!$D:$D,'Publication Table (%)'!O$7),
SUMIFS(AllPublicationData!$I:$I,AllPublicationData!$A:$A,'Publication Table (%)'!$B8,AllPublicationData!$B:$B,'Publication Table (%)'!O$7)/
SUMIFS(AllPublicationData!$E:$E,AllPublicationData!$A:$A,'Publication Table (%)'!$B8,AllPublicationData!$B:$B,'Publication Table (%)'!O$7)),
IF('Publication Table (%)'!$C$5="Cancellations for other reasons",
IFERROR(SUMIFS(AllPublicationData!$J:$J,AllPublicationData!$A:$A,'Publication Table (%)'!$B8,AllPublicationData!$B:$B,'Publication Table (%)'!$C$4,AllPublicationData!$D:$D,'Publication Table (%)'!O$7)/
SUMIFS(AllPublicationData!$E:$E,AllPublicationData!$A:$A,'Publication Table (%)'!$B8,AllPublicationData!$B:$B,'Publication Table (%)'!$C$4,AllPublicationData!$D:$D,'Publication Table (%)'!O$7),
SUMIFS(AllPublicationData!$J:$J,AllPublicationData!$A:$A,'Publication Table (%)'!$B8,AllPublicationData!$B:$B,'Publication Table (%)'!O$7)/
SUMIFS(AllPublicationData!$E:$E,AllPublicationData!$A:$A,'Publication Table (%)'!$B8,AllPublicationData!$B:$B,'Publication Table (%)'!O$7)))))))</f>
        <v>0.11054637865311309</v>
      </c>
      <c r="P8" s="96">
        <f>IF('Publication Table (%)'!$C$5="All Cancelled Operations",
IFERROR(SUMIFS(AllPublicationData!$F:$F,AllPublicationData!$A:$A,'Publication Table (%)'!$B8,AllPublicationData!$B:$B,'Publication Table (%)'!$C$4,AllPublicationData!$D:$D,'Publication Table (%)'!P$7)/
SUMIFS(AllPublicationData!$E:$E,AllPublicationData!$A:$A,'Publication Table (%)'!$B8,AllPublicationData!$B:$B,'Publication Table (%)'!$C$4,AllPublicationData!$D:$D,'Publication Table (%)'!P$7),
SUMIFS(AllPublicationData!$F:$F,AllPublicationData!$A:$A,'Publication Table (%)'!$B8,AllPublicationData!$B:$B,'Publication Table (%)'!P$7)/
SUMIFS(AllPublicationData!$E:$E,AllPublicationData!$A:$A,'Publication Table (%)'!$B8,AllPublicationData!$B:$B,'Publication Table (%)'!P$7)),
IF('Publication Table (%)'!$C$5="Operations cancelled by patient",
IFERROR(SUMIFS(AllPublicationData!$G:$G,AllPublicationData!$A:$A,'Publication Table (%)'!$B8,AllPublicationData!$B:$B,'Publication Table (%)'!$C$4,AllPublicationData!$D:$D,'Publication Table (%)'!P$7)/
SUMIFS(AllPublicationData!$E:$E,AllPublicationData!$A:$A,'Publication Table (%)'!$B8,AllPublicationData!$B:$B,'Publication Table (%)'!$C$4,AllPublicationData!$D:$D,'Publication Table (%)'!P$7),
SUMIFS(AllPublicationData!$G:$G,AllPublicationData!$A:$A,'Publication Table (%)'!$B8,AllPublicationData!$B:$B,'Publication Table (%)'!P$7)/
SUMIFS(AllPublicationData!$E:$E,AllPublicationData!$A:$A,'Publication Table (%)'!$B8,AllPublicationData!$B:$B,'Publication Table (%)'!P$7)),
IF('Publication Table (%)'!$C$5="Operations cancelled for clinical reasons",
IFERROR(SUMIFS(AllPublicationData!$H:$H,AllPublicationData!$A:$A,'Publication Table (%)'!$B8,AllPublicationData!$B:$B,'Publication Table (%)'!$C$4,AllPublicationData!$D:$D,'Publication Table (%)'!P$7)/
SUMIFS(AllPublicationData!$E:$E,AllPublicationData!$A:$A,'Publication Table (%)'!$B8,AllPublicationData!$B:$B,'Publication Table (%)'!$C$4,AllPublicationData!$D:$D,'Publication Table (%)'!P$7),
SUMIFS(AllPublicationData!$H:$H,AllPublicationData!$A:$A,'Publication Table (%)'!$B8,AllPublicationData!$B:$B,'Publication Table (%)'!P$7)/
SUMIFS(AllPublicationData!$E:$E,AllPublicationData!$A:$A,'Publication Table (%)'!$B8,AllPublicationData!$B:$B,'Publication Table (%)'!P$7)),
IF('Publication Table (%)'!$C$5="Operations cancelled for non-clinical/capacity reasons",
IFERROR(SUMIFS(AllPublicationData!$I:$I,AllPublicationData!$A:$A,'Publication Table (%)'!$B8,AllPublicationData!$B:$B,'Publication Table (%)'!$C$4,AllPublicationData!$D:$D,'Publication Table (%)'!P$7)/
SUMIFS(AllPublicationData!$E:$E,AllPublicationData!$A:$A,'Publication Table (%)'!$B8,AllPublicationData!$B:$B,'Publication Table (%)'!$C$4,AllPublicationData!$D:$D,'Publication Table (%)'!P$7),
SUMIFS(AllPublicationData!$I:$I,AllPublicationData!$A:$A,'Publication Table (%)'!$B8,AllPublicationData!$B:$B,'Publication Table (%)'!P$7)/
SUMIFS(AllPublicationData!$E:$E,AllPublicationData!$A:$A,'Publication Table (%)'!$B8,AllPublicationData!$B:$B,'Publication Table (%)'!P$7)),
IF('Publication Table (%)'!$C$5="Cancellations for other reasons",
IFERROR(SUMIFS(AllPublicationData!$J:$J,AllPublicationData!$A:$A,'Publication Table (%)'!$B8,AllPublicationData!$B:$B,'Publication Table (%)'!$C$4,AllPublicationData!$D:$D,'Publication Table (%)'!P$7)/
SUMIFS(AllPublicationData!$E:$E,AllPublicationData!$A:$A,'Publication Table (%)'!$B8,AllPublicationData!$B:$B,'Publication Table (%)'!$C$4,AllPublicationData!$D:$D,'Publication Table (%)'!P$7),
SUMIFS(AllPublicationData!$J:$J,AllPublicationData!$A:$A,'Publication Table (%)'!$B8,AllPublicationData!$B:$B,'Publication Table (%)'!P$7)/
SUMIFS(AllPublicationData!$E:$E,AllPublicationData!$A:$A,'Publication Table (%)'!$B8,AllPublicationData!$B:$B,'Publication Table (%)'!P$7)))))))</f>
        <v>7.28744939271255E-2</v>
      </c>
      <c r="Q8" s="96">
        <f>IF('Publication Table (%)'!$C$5="All Cancelled Operations",
IFERROR(SUMIFS(AllPublicationData!$F:$F,AllPublicationData!$A:$A,'Publication Table (%)'!$B8,AllPublicationData!$B:$B,'Publication Table (%)'!$C$4,AllPublicationData!$D:$D,'Publication Table (%)'!Q$7)/
SUMIFS(AllPublicationData!$E:$E,AllPublicationData!$A:$A,'Publication Table (%)'!$B8,AllPublicationData!$B:$B,'Publication Table (%)'!$C$4,AllPublicationData!$D:$D,'Publication Table (%)'!Q$7),
SUMIFS(AllPublicationData!$F:$F,AllPublicationData!$A:$A,'Publication Table (%)'!$B8,AllPublicationData!$B:$B,'Publication Table (%)'!Q$7)/
SUMIFS(AllPublicationData!$E:$E,AllPublicationData!$A:$A,'Publication Table (%)'!$B8,AllPublicationData!$B:$B,'Publication Table (%)'!Q$7)),
IF('Publication Table (%)'!$C$5="Operations cancelled by patient",
IFERROR(SUMIFS(AllPublicationData!$G:$G,AllPublicationData!$A:$A,'Publication Table (%)'!$B8,AllPublicationData!$B:$B,'Publication Table (%)'!$C$4,AllPublicationData!$D:$D,'Publication Table (%)'!Q$7)/
SUMIFS(AllPublicationData!$E:$E,AllPublicationData!$A:$A,'Publication Table (%)'!$B8,AllPublicationData!$B:$B,'Publication Table (%)'!$C$4,AllPublicationData!$D:$D,'Publication Table (%)'!Q$7),
SUMIFS(AllPublicationData!$G:$G,AllPublicationData!$A:$A,'Publication Table (%)'!$B8,AllPublicationData!$B:$B,'Publication Table (%)'!Q$7)/
SUMIFS(AllPublicationData!$E:$E,AllPublicationData!$A:$A,'Publication Table (%)'!$B8,AllPublicationData!$B:$B,'Publication Table (%)'!Q$7)),
IF('Publication Table (%)'!$C$5="Operations cancelled for clinical reasons",
IFERROR(SUMIFS(AllPublicationData!$H:$H,AllPublicationData!$A:$A,'Publication Table (%)'!$B8,AllPublicationData!$B:$B,'Publication Table (%)'!$C$4,AllPublicationData!$D:$D,'Publication Table (%)'!Q$7)/
SUMIFS(AllPublicationData!$E:$E,AllPublicationData!$A:$A,'Publication Table (%)'!$B8,AllPublicationData!$B:$B,'Publication Table (%)'!$C$4,AllPublicationData!$D:$D,'Publication Table (%)'!Q$7),
SUMIFS(AllPublicationData!$H:$H,AllPublicationData!$A:$A,'Publication Table (%)'!$B8,AllPublicationData!$B:$B,'Publication Table (%)'!Q$7)/
SUMIFS(AllPublicationData!$E:$E,AllPublicationData!$A:$A,'Publication Table (%)'!$B8,AllPublicationData!$B:$B,'Publication Table (%)'!Q$7)),
IF('Publication Table (%)'!$C$5="Operations cancelled for non-clinical/capacity reasons",
IFERROR(SUMIFS(AllPublicationData!$I:$I,AllPublicationData!$A:$A,'Publication Table (%)'!$B8,AllPublicationData!$B:$B,'Publication Table (%)'!$C$4,AllPublicationData!$D:$D,'Publication Table (%)'!Q$7)/
SUMIFS(AllPublicationData!$E:$E,AllPublicationData!$A:$A,'Publication Table (%)'!$B8,AllPublicationData!$B:$B,'Publication Table (%)'!$C$4,AllPublicationData!$D:$D,'Publication Table (%)'!Q$7),
SUMIFS(AllPublicationData!$I:$I,AllPublicationData!$A:$A,'Publication Table (%)'!$B8,AllPublicationData!$B:$B,'Publication Table (%)'!Q$7)/
SUMIFS(AllPublicationData!$E:$E,AllPublicationData!$A:$A,'Publication Table (%)'!$B8,AllPublicationData!$B:$B,'Publication Table (%)'!Q$7)),
IF('Publication Table (%)'!$C$5="Cancellations for other reasons",
IFERROR(SUMIFS(AllPublicationData!$J:$J,AllPublicationData!$A:$A,'Publication Table (%)'!$B8,AllPublicationData!$B:$B,'Publication Table (%)'!$C$4,AllPublicationData!$D:$D,'Publication Table (%)'!Q$7)/
SUMIFS(AllPublicationData!$E:$E,AllPublicationData!$A:$A,'Publication Table (%)'!$B8,AllPublicationData!$B:$B,'Publication Table (%)'!$C$4,AllPublicationData!$D:$D,'Publication Table (%)'!Q$7),
SUMIFS(AllPublicationData!$J:$J,AllPublicationData!$A:$A,'Publication Table (%)'!$B8,AllPublicationData!$B:$B,'Publication Table (%)'!Q$7)/
SUMIFS(AllPublicationData!$E:$E,AllPublicationData!$A:$A,'Publication Table (%)'!$B8,AllPublicationData!$B:$B,'Publication Table (%)'!Q$7)))))))</f>
        <v>4.7337278106508875E-2</v>
      </c>
      <c r="R8" s="96">
        <f>IF('Publication Table (%)'!$C$5="All Cancelled Operations",
IFERROR(SUMIFS(AllPublicationData!$F:$F,AllPublicationData!$A:$A,'Publication Table (%)'!$B8,AllPublicationData!$B:$B,'Publication Table (%)'!$C$4,AllPublicationData!$D:$D,'Publication Table (%)'!R$7)/
SUMIFS(AllPublicationData!$E:$E,AllPublicationData!$A:$A,'Publication Table (%)'!$B8,AllPublicationData!$B:$B,'Publication Table (%)'!$C$4,AllPublicationData!$D:$D,'Publication Table (%)'!R$7),
SUMIFS(AllPublicationData!$F:$F,AllPublicationData!$A:$A,'Publication Table (%)'!$B8,AllPublicationData!$B:$B,'Publication Table (%)'!R$7)/
SUMIFS(AllPublicationData!$E:$E,AllPublicationData!$A:$A,'Publication Table (%)'!$B8,AllPublicationData!$B:$B,'Publication Table (%)'!R$7)),
IF('Publication Table (%)'!$C$5="Operations cancelled by patient",
IFERROR(SUMIFS(AllPublicationData!$G:$G,AllPublicationData!$A:$A,'Publication Table (%)'!$B8,AllPublicationData!$B:$B,'Publication Table (%)'!$C$4,AllPublicationData!$D:$D,'Publication Table (%)'!R$7)/
SUMIFS(AllPublicationData!$E:$E,AllPublicationData!$A:$A,'Publication Table (%)'!$B8,AllPublicationData!$B:$B,'Publication Table (%)'!$C$4,AllPublicationData!$D:$D,'Publication Table (%)'!R$7),
SUMIFS(AllPublicationData!$G:$G,AllPublicationData!$A:$A,'Publication Table (%)'!$B8,AllPublicationData!$B:$B,'Publication Table (%)'!R$7)/
SUMIFS(AllPublicationData!$E:$E,AllPublicationData!$A:$A,'Publication Table (%)'!$B8,AllPublicationData!$B:$B,'Publication Table (%)'!R$7)),
IF('Publication Table (%)'!$C$5="Operations cancelled for clinical reasons",
IFERROR(SUMIFS(AllPublicationData!$H:$H,AllPublicationData!$A:$A,'Publication Table (%)'!$B8,AllPublicationData!$B:$B,'Publication Table (%)'!$C$4,AllPublicationData!$D:$D,'Publication Table (%)'!R$7)/
SUMIFS(AllPublicationData!$E:$E,AllPublicationData!$A:$A,'Publication Table (%)'!$B8,AllPublicationData!$B:$B,'Publication Table (%)'!$C$4,AllPublicationData!$D:$D,'Publication Table (%)'!R$7),
SUMIFS(AllPublicationData!$H:$H,AllPublicationData!$A:$A,'Publication Table (%)'!$B8,AllPublicationData!$B:$B,'Publication Table (%)'!R$7)/
SUMIFS(AllPublicationData!$E:$E,AllPublicationData!$A:$A,'Publication Table (%)'!$B8,AllPublicationData!$B:$B,'Publication Table (%)'!R$7)),
IF('Publication Table (%)'!$C$5="Operations cancelled for non-clinical/capacity reasons",
IFERROR(SUMIFS(AllPublicationData!$I:$I,AllPublicationData!$A:$A,'Publication Table (%)'!$B8,AllPublicationData!$B:$B,'Publication Table (%)'!$C$4,AllPublicationData!$D:$D,'Publication Table (%)'!R$7)/
SUMIFS(AllPublicationData!$E:$E,AllPublicationData!$A:$A,'Publication Table (%)'!$B8,AllPublicationData!$B:$B,'Publication Table (%)'!$C$4,AllPublicationData!$D:$D,'Publication Table (%)'!R$7),
SUMIFS(AllPublicationData!$I:$I,AllPublicationData!$A:$A,'Publication Table (%)'!$B8,AllPublicationData!$B:$B,'Publication Table (%)'!R$7)/
SUMIFS(AllPublicationData!$E:$E,AllPublicationData!$A:$A,'Publication Table (%)'!$B8,AllPublicationData!$B:$B,'Publication Table (%)'!R$7)),
IF('Publication Table (%)'!$C$5="Cancellations for other reasons",
IFERROR(SUMIFS(AllPublicationData!$J:$J,AllPublicationData!$A:$A,'Publication Table (%)'!$B8,AllPublicationData!$B:$B,'Publication Table (%)'!$C$4,AllPublicationData!$D:$D,'Publication Table (%)'!R$7)/
SUMIFS(AllPublicationData!$E:$E,AllPublicationData!$A:$A,'Publication Table (%)'!$B8,AllPublicationData!$B:$B,'Publication Table (%)'!$C$4,AllPublicationData!$D:$D,'Publication Table (%)'!R$7),
SUMIFS(AllPublicationData!$J:$J,AllPublicationData!$A:$A,'Publication Table (%)'!$B8,AllPublicationData!$B:$B,'Publication Table (%)'!R$7)/
SUMIFS(AllPublicationData!$E:$E,AllPublicationData!$A:$A,'Publication Table (%)'!$B8,AllPublicationData!$B:$B,'Publication Table (%)'!R$7)))))))</f>
        <v>6.6424494032174361E-2</v>
      </c>
      <c r="S8" s="96">
        <f>IF('Publication Table (%)'!$C$5="All Cancelled Operations",
IFERROR(SUMIFS(AllPublicationData!$F:$F,AllPublicationData!$A:$A,'Publication Table (%)'!$B8,AllPublicationData!$B:$B,'Publication Table (%)'!$C$4,AllPublicationData!$D:$D,'Publication Table (%)'!S$7)/
SUMIFS(AllPublicationData!$E:$E,AllPublicationData!$A:$A,'Publication Table (%)'!$B8,AllPublicationData!$B:$B,'Publication Table (%)'!$C$4,AllPublicationData!$D:$D,'Publication Table (%)'!S$7),
SUMIFS(AllPublicationData!$F:$F,AllPublicationData!$A:$A,'Publication Table (%)'!$B8,AllPublicationData!$B:$B,'Publication Table (%)'!S$7)/
SUMIFS(AllPublicationData!$E:$E,AllPublicationData!$A:$A,'Publication Table (%)'!$B8,AllPublicationData!$B:$B,'Publication Table (%)'!S$7)),
IF('Publication Table (%)'!$C$5="Operations cancelled by patient",
IFERROR(SUMIFS(AllPublicationData!$G:$G,AllPublicationData!$A:$A,'Publication Table (%)'!$B8,AllPublicationData!$B:$B,'Publication Table (%)'!$C$4,AllPublicationData!$D:$D,'Publication Table (%)'!S$7)/
SUMIFS(AllPublicationData!$E:$E,AllPublicationData!$A:$A,'Publication Table (%)'!$B8,AllPublicationData!$B:$B,'Publication Table (%)'!$C$4,AllPublicationData!$D:$D,'Publication Table (%)'!S$7),
SUMIFS(AllPublicationData!$G:$G,AllPublicationData!$A:$A,'Publication Table (%)'!$B8,AllPublicationData!$B:$B,'Publication Table (%)'!S$7)/
SUMIFS(AllPublicationData!$E:$E,AllPublicationData!$A:$A,'Publication Table (%)'!$B8,AllPublicationData!$B:$B,'Publication Table (%)'!S$7)),
IF('Publication Table (%)'!$C$5="Operations cancelled for clinical reasons",
IFERROR(SUMIFS(AllPublicationData!$H:$H,AllPublicationData!$A:$A,'Publication Table (%)'!$B8,AllPublicationData!$B:$B,'Publication Table (%)'!$C$4,AllPublicationData!$D:$D,'Publication Table (%)'!S$7)/
SUMIFS(AllPublicationData!$E:$E,AllPublicationData!$A:$A,'Publication Table (%)'!$B8,AllPublicationData!$B:$B,'Publication Table (%)'!$C$4,AllPublicationData!$D:$D,'Publication Table (%)'!S$7),
SUMIFS(AllPublicationData!$H:$H,AllPublicationData!$A:$A,'Publication Table (%)'!$B8,AllPublicationData!$B:$B,'Publication Table (%)'!S$7)/
SUMIFS(AllPublicationData!$E:$E,AllPublicationData!$A:$A,'Publication Table (%)'!$B8,AllPublicationData!$B:$B,'Publication Table (%)'!S$7)),
IF('Publication Table (%)'!$C$5="Operations cancelled for non-clinical/capacity reasons",
IFERROR(SUMIFS(AllPublicationData!$I:$I,AllPublicationData!$A:$A,'Publication Table (%)'!$B8,AllPublicationData!$B:$B,'Publication Table (%)'!$C$4,AllPublicationData!$D:$D,'Publication Table (%)'!S$7)/
SUMIFS(AllPublicationData!$E:$E,AllPublicationData!$A:$A,'Publication Table (%)'!$B8,AllPublicationData!$B:$B,'Publication Table (%)'!$C$4,AllPublicationData!$D:$D,'Publication Table (%)'!S$7),
SUMIFS(AllPublicationData!$I:$I,AllPublicationData!$A:$A,'Publication Table (%)'!$B8,AllPublicationData!$B:$B,'Publication Table (%)'!S$7)/
SUMIFS(AllPublicationData!$E:$E,AllPublicationData!$A:$A,'Publication Table (%)'!$B8,AllPublicationData!$B:$B,'Publication Table (%)'!S$7)),
IF('Publication Table (%)'!$C$5="Cancellations for other reasons",
IFERROR(SUMIFS(AllPublicationData!$J:$J,AllPublicationData!$A:$A,'Publication Table (%)'!$B8,AllPublicationData!$B:$B,'Publication Table (%)'!$C$4,AllPublicationData!$D:$D,'Publication Table (%)'!S$7)/
SUMIFS(AllPublicationData!$E:$E,AllPublicationData!$A:$A,'Publication Table (%)'!$B8,AllPublicationData!$B:$B,'Publication Table (%)'!$C$4,AllPublicationData!$D:$D,'Publication Table (%)'!S$7),
SUMIFS(AllPublicationData!$J:$J,AllPublicationData!$A:$A,'Publication Table (%)'!$B8,AllPublicationData!$B:$B,'Publication Table (%)'!S$7)/
SUMIFS(AllPublicationData!$E:$E,AllPublicationData!$A:$A,'Publication Table (%)'!$B8,AllPublicationData!$B:$B,'Publication Table (%)'!S$7)))))))</f>
        <v>4.0404040404040407E-2</v>
      </c>
      <c r="U8" s="113"/>
    </row>
    <row r="9" spans="1:30" x14ac:dyDescent="0.35">
      <c r="B9" s="89">
        <v>45383</v>
      </c>
      <c r="C9" s="112">
        <f>IF('Publication Table (%)'!$C$5="All Cancelled Operations",
SUMIFS(AllPublicationData!$F:$F,AllPublicationData!$A:$A,'Publication Table (%)'!$B9,AllPublicationData!$B:$B,'Publication Table (%)'!$C$4),
IF('Publication Table (%)'!$C$5="Operations cancelled by patient",
SUMIFS(AllPublicationData!$G:$G,AllPublicationData!$A:$A,'Publication Table (%)'!$B9,AllPublicationData!$B:$B,'Publication Table (%)'!$C$4),
IF('Publication Table (%)'!$C$5="Operations cancelled for clinical reasons",
SUMIFS(AllPublicationData!$H:$H,AllPublicationData!$A:$A,'Publication Table (%)'!$B9,AllPublicationData!$B:$B,'Publication Table (%)'!$C$4),
IF('Publication Table (%)'!$C$5="Operations cancelled for non-clinical/capacity reasons",
SUMIFS(AllPublicationData!$I:$I,AllPublicationData!$A:$A,'Publication Table (%)'!$B9,AllPublicationData!$B:$B,'Publication Table (%)'!$C$4),
IF('Publication Table (%)'!$C$5="Cancellations for other reasons",
SUMIFS(AllPublicationData!$J:$J,AllPublicationData!$A:$A,'Publication Table (%)'!$B9,AllPublicationData!$B:$B,'Publication Table (%)'!$C$4))))))+
IF(AND($C$4="NHS Scotland",$C$5="All Cancelled Operations"),
SUMIFS(AllPublicationData!$F:$F,AllPublicationData!$A:$A,'Publication Table (%)'!$B9),
IF(AND($C$4="NHS Scotland",$C$5="Operations cancelled by patient"),
SUMIFS(AllPublicationData!$G:$G,AllPublicationData!$A:$A,'Publication Table (%)'!$B9),
IF(AND($C$4="NHS Scotland",$C$5="Operations cancelled for clinical reasons"),
SUMIFS(AllPublicationData!$H:$H,AllPublicationData!$A:$A,'Publication Table (%)'!$B9),
IF(AND($C$4="NHS Scotland",$C$5="Operations cancelled for non-clinical/capacity reasons"),
SUMIFS(AllPublicationData!$I:$I,AllPublicationData!$A:$A,'Publication Table (%)'!$B9),
IF(AND($C$4="NHS Scotland",$C$5="Cancellations for other reasons"),
SUMIFS(AllPublicationData!$J:$J,AllPublicationData!$A:$A,'Publication Table (%)'!$B9))))))</f>
        <v>1943</v>
      </c>
      <c r="D9" s="110">
        <f>IF(AND('Publication Table (%)'!$C$5="All Cancelled Operations",$C$4&lt;&gt;"NHS Scotland"),
IFERROR(SUMIFS(AllPublicationData!$F:$F,AllPublicationData!$A:$A,'Publication Table (%)'!$B9,AllPublicationData!$B:$B,'Publication Table (%)'!$C$4,AllPublicationData!$D:$D,'Publication Table (%)'!D$7)/
SUMIFS(AllPublicationData!$E:$E,AllPublicationData!$A:$A,'Publication Table (%)'!$B9,AllPublicationData!$B:$B,'Publication Table (%)'!$C$4,AllPublicationData!$D:$D,'Publication Table (%)'!D$7),
SUMIFS(AllPublicationData!$F:$F,AllPublicationData!$A:$A,'Publication Table (%)'!$B9,AllPublicationData!$B:$B,'Publication Table (%)'!D$7)/
SUMIFS(AllPublicationData!$E:$E,AllPublicationData!$A:$A,'Publication Table (%)'!$B9,AllPublicationData!$B:$B,'Publication Table (%)'!D$7)),
IF(AND('Publication Table (%)'!$C$5="Operations cancelled by patient",$C$4&lt;&gt;"NHS Scotland"),
IFERROR(SUMIFS(AllPublicationData!$G:$G,AllPublicationData!$A:$A,'Publication Table (%)'!$B9,AllPublicationData!$B:$B,'Publication Table (%)'!$C$4,AllPublicationData!$D:$D,'Publication Table (%)'!D$7)/
SUMIFS(AllPublicationData!$E:$E,AllPublicationData!$A:$A,'Publication Table (%)'!$B9,AllPublicationData!$B:$B,'Publication Table (%)'!$C$4,AllPublicationData!$D:$D,'Publication Table (%)'!D$7),
SUMIFS(AllPublicationData!$G:$G,AllPublicationData!$A:$A,'Publication Table (%)'!$B9,AllPublicationData!$B:$B,'Publication Table (%)'!D$7)/
SUMIFS(AllPublicationData!$E:$E,AllPublicationData!$A:$A,'Publication Table (%)'!$B9,AllPublicationData!$B:$B,'Publication Table (%)'!D$7)),
IF(AND('Publication Table (%)'!$C$5="Operations cancelled for clinical reasons",$C$4&lt;&gt;"NHS Scotland"),
IFERROR(SUMIFS(AllPublicationData!$H:$H,AllPublicationData!$A:$A,'Publication Table (%)'!$B9,AllPublicationData!$B:$B,'Publication Table (%)'!$C$4,AllPublicationData!$D:$D,'Publication Table (%)'!D$7)/
SUMIFS(AllPublicationData!$E:$E,AllPublicationData!$A:$A,'Publication Table (%)'!$B9,AllPublicationData!$B:$B,'Publication Table (%)'!$C$4,AllPublicationData!$D:$D,'Publication Table (%)'!D$7),
SUMIFS(AllPublicationData!$H:$H,AllPublicationData!$A:$A,'Publication Table (%)'!$B9,AllPublicationData!$B:$B,'Publication Table (%)'!D$7)/
SUMIFS(AllPublicationData!$E:$E,AllPublicationData!$A:$A,'Publication Table (%)'!$B9,AllPublicationData!$B:$B,'Publication Table (%)'!D$7)),
IF(AND('Publication Table (%)'!$C$5="Operations cancelled for non-clinical/capacity reasons",$C$4&lt;&gt;"NHS Scotland"),
IFERROR(SUMIFS(AllPublicationData!$I:$I,AllPublicationData!$A:$A,'Publication Table (%)'!$B9,AllPublicationData!$B:$B,'Publication Table (%)'!$C$4,AllPublicationData!$D:$D,'Publication Table (%)'!D$7)/
SUMIFS(AllPublicationData!$E:$E,AllPublicationData!$A:$A,'Publication Table (%)'!$B9,AllPublicationData!$B:$B,'Publication Table (%)'!$C$4,AllPublicationData!$D:$D,'Publication Table (%)'!D$7),
SUMIFS(AllPublicationData!$I:$I,AllPublicationData!$A:$A,'Publication Table (%)'!$B9,AllPublicationData!$B:$B,'Publication Table (%)'!D$7)/
SUMIFS(AllPublicationData!$E:$E,AllPublicationData!$A:$A,'Publication Table (%)'!$B9,AllPublicationData!$B:$B,'Publication Table (%)'!D$7)),
IF(AND('Publication Table (%)'!$C$5="Cancellations for other reasons",$C$4&lt;&gt;"NHS Scotland"),
IFERROR(SUMIFS(AllPublicationData!$J:$J,AllPublicationData!$A:$A,'Publication Table (%)'!$B9,AllPublicationData!$B:$B,'Publication Table (%)'!$C$4,AllPublicationData!$D:$D,'Publication Table (%)'!D$7)/
SUMIFS(AllPublicationData!$E:$E,AllPublicationData!$A:$A,'Publication Table (%)'!$B9,AllPublicationData!$B:$B,'Publication Table (%)'!$C$4,AllPublicationData!$D:$D,'Publication Table (%)'!D$7),
SUMIFS(AllPublicationData!$J:$J,AllPublicationData!$A:$A,'Publication Table (%)'!$B9,AllPublicationData!$B:$B,'Publication Table (%)'!D$7)/
SUMIFS(AllPublicationData!$E:$E,AllPublicationData!$A:$A,'Publication Table (%)'!$B9,AllPublicationData!$B:$B,'Publication Table (%)'!D$7)),
IF(AND($C$4="NHS Scotland",$C$5="All Cancelled Operations"),
SUMIFS(AllPublicationData!$F:$F,AllPublicationData!$A:$A,'Publication Table'!$B9)/
SUMIFS(AllPublicationData!$E:$E,AllPublicationData!$A:$A,'Publication Table'!$B9),
IF(AND($C$4="NHS Scotland",$C$5="Operations cancelled by patient"),
SUMIFS(AllPublicationData!$G:$G,AllPublicationData!$A:$A,'Publication Table'!$B9)/
SUMIFS(AllPublicationData!$E:$E,AllPublicationData!$A:$A,'Publication Table'!$B9),
IF(AND($C$4="NHS Scotland",$C$5="Operations cancelled for clinical reasons"),
SUMIFS(AllPublicationData!$H:$H,AllPublicationData!$A:$A,'Publication Table'!$B9)/
SUMIFS(AllPublicationData!$E:$E,AllPublicationData!$A:$A,'Publication Table'!$B9),
IF(AND($C$4="NHS Scotland",$C$5="Operations cancelled for non-clinical/capacity reasons"),
SUMIFS(AllPublicationData!$I:$I,AllPublicationData!$A:$A,'Publication Table'!$B9)/
SUMIFS(AllPublicationData!$E:$E,AllPublicationData!$A:$A,'Publication Table'!$B9),
IF(AND($C$4="NHS Scotland",$C$5="Cancellations for other reasons"),
SUMIFS(AllPublicationData!$J:$J,AllPublicationData!$A:$A,'Publication Table'!$B9)/
SUMIFS(AllPublicationData!$E:$E,AllPublicationData!$A:$A,'Publication Table'!$B9)))))))))))</f>
        <v>8.2744229622689722E-2</v>
      </c>
      <c r="E9" s="96">
        <f>IF('Publication Table (%)'!$C$5="All Cancelled Operations",
IFERROR(SUMIFS(AllPublicationData!$F:$F,AllPublicationData!$A:$A,'Publication Table (%)'!$B9,AllPublicationData!$B:$B,'Publication Table (%)'!$C$4,AllPublicationData!$D:$D,'Publication Table (%)'!E$7)/
SUMIFS(AllPublicationData!$E:$E,AllPublicationData!$A:$A,'Publication Table (%)'!$B9,AllPublicationData!$B:$B,'Publication Table (%)'!$C$4,AllPublicationData!$D:$D,'Publication Table (%)'!E$7),
SUMIFS(AllPublicationData!$F:$F,AllPublicationData!$A:$A,'Publication Table (%)'!$B9,AllPublicationData!$B:$B,'Publication Table (%)'!E$7)/
SUMIFS(AllPublicationData!$E:$E,AllPublicationData!$A:$A,'Publication Table (%)'!$B9,AllPublicationData!$B:$B,'Publication Table (%)'!E$7)),
IF('Publication Table (%)'!$C$5="Operations cancelled by patient",
IFERROR(SUMIFS(AllPublicationData!$G:$G,AllPublicationData!$A:$A,'Publication Table (%)'!$B9,AllPublicationData!$B:$B,'Publication Table (%)'!$C$4,AllPublicationData!$D:$D,'Publication Table (%)'!E$7)/
SUMIFS(AllPublicationData!$E:$E,AllPublicationData!$A:$A,'Publication Table (%)'!$B9,AllPublicationData!$B:$B,'Publication Table (%)'!$C$4,AllPublicationData!$D:$D,'Publication Table (%)'!E$7),
SUMIFS(AllPublicationData!$G:$G,AllPublicationData!$A:$A,'Publication Table (%)'!$B9,AllPublicationData!$B:$B,'Publication Table (%)'!E$7)/
SUMIFS(AllPublicationData!$E:$E,AllPublicationData!$A:$A,'Publication Table (%)'!$B9,AllPublicationData!$B:$B,'Publication Table (%)'!E$7)),
IF('Publication Table (%)'!$C$5="Operations cancelled for clinical reasons",
IFERROR(SUMIFS(AllPublicationData!$H:$H,AllPublicationData!$A:$A,'Publication Table (%)'!$B9,AllPublicationData!$B:$B,'Publication Table (%)'!$C$4,AllPublicationData!$D:$D,'Publication Table (%)'!E$7)/
SUMIFS(AllPublicationData!$E:$E,AllPublicationData!$A:$A,'Publication Table (%)'!$B9,AllPublicationData!$B:$B,'Publication Table (%)'!$C$4,AllPublicationData!$D:$D,'Publication Table (%)'!E$7),
SUMIFS(AllPublicationData!$H:$H,AllPublicationData!$A:$A,'Publication Table (%)'!$B9,AllPublicationData!$B:$B,'Publication Table (%)'!E$7)/
SUMIFS(AllPublicationData!$E:$E,AllPublicationData!$A:$A,'Publication Table (%)'!$B9,AllPublicationData!$B:$B,'Publication Table (%)'!E$7)),
IF('Publication Table (%)'!$C$5="Operations cancelled for non-clinical/capacity reasons",
IFERROR(SUMIFS(AllPublicationData!$I:$I,AllPublicationData!$A:$A,'Publication Table (%)'!$B9,AllPublicationData!$B:$B,'Publication Table (%)'!$C$4,AllPublicationData!$D:$D,'Publication Table (%)'!E$7)/
SUMIFS(AllPublicationData!$E:$E,AllPublicationData!$A:$A,'Publication Table (%)'!$B9,AllPublicationData!$B:$B,'Publication Table (%)'!$C$4,AllPublicationData!$D:$D,'Publication Table (%)'!E$7),
SUMIFS(AllPublicationData!$I:$I,AllPublicationData!$A:$A,'Publication Table (%)'!$B9,AllPublicationData!$B:$B,'Publication Table (%)'!E$7)/
SUMIFS(AllPublicationData!$E:$E,AllPublicationData!$A:$A,'Publication Table (%)'!$B9,AllPublicationData!$B:$B,'Publication Table (%)'!E$7)),
IF('Publication Table (%)'!$C$5="Cancellations for other reasons",
IFERROR(SUMIFS(AllPublicationData!$J:$J,AllPublicationData!$A:$A,'Publication Table (%)'!$B9,AllPublicationData!$B:$B,'Publication Table (%)'!$C$4,AllPublicationData!$D:$D,'Publication Table (%)'!E$7)/
SUMIFS(AllPublicationData!$E:$E,AllPublicationData!$A:$A,'Publication Table (%)'!$B9,AllPublicationData!$B:$B,'Publication Table (%)'!$C$4,AllPublicationData!$D:$D,'Publication Table (%)'!E$7),
SUMIFS(AllPublicationData!$J:$J,AllPublicationData!$A:$A,'Publication Table (%)'!$B9,AllPublicationData!$B:$B,'Publication Table (%)'!E$7)/
SUMIFS(AllPublicationData!$E:$E,AllPublicationData!$A:$A,'Publication Table (%)'!$B9,AllPublicationData!$B:$B,'Publication Table (%)'!E$7)))))))</f>
        <v>6.6139767054908483E-2</v>
      </c>
      <c r="F9" s="96">
        <f>IF('Publication Table (%)'!$C$5="All Cancelled Operations",
IFERROR(SUMIFS(AllPublicationData!$F:$F,AllPublicationData!$A:$A,'Publication Table (%)'!$B9,AllPublicationData!$B:$B,'Publication Table (%)'!$C$4,AllPublicationData!$D:$D,'Publication Table (%)'!F$7)/
SUMIFS(AllPublicationData!$E:$E,AllPublicationData!$A:$A,'Publication Table (%)'!$B9,AllPublicationData!$B:$B,'Publication Table (%)'!$C$4,AllPublicationData!$D:$D,'Publication Table (%)'!F$7),
SUMIFS(AllPublicationData!$F:$F,AllPublicationData!$A:$A,'Publication Table (%)'!$B9,AllPublicationData!$B:$B,'Publication Table (%)'!F$7)/
SUMIFS(AllPublicationData!$E:$E,AllPublicationData!$A:$A,'Publication Table (%)'!$B9,AllPublicationData!$B:$B,'Publication Table (%)'!F$7)),
IF('Publication Table (%)'!$C$5="Operations cancelled by patient",
IFERROR(SUMIFS(AllPublicationData!$G:$G,AllPublicationData!$A:$A,'Publication Table (%)'!$B9,AllPublicationData!$B:$B,'Publication Table (%)'!$C$4,AllPublicationData!$D:$D,'Publication Table (%)'!F$7)/
SUMIFS(AllPublicationData!$E:$E,AllPublicationData!$A:$A,'Publication Table (%)'!$B9,AllPublicationData!$B:$B,'Publication Table (%)'!$C$4,AllPublicationData!$D:$D,'Publication Table (%)'!F$7),
SUMIFS(AllPublicationData!$G:$G,AllPublicationData!$A:$A,'Publication Table (%)'!$B9,AllPublicationData!$B:$B,'Publication Table (%)'!F$7)/
SUMIFS(AllPublicationData!$E:$E,AllPublicationData!$A:$A,'Publication Table (%)'!$B9,AllPublicationData!$B:$B,'Publication Table (%)'!F$7)),
IF('Publication Table (%)'!$C$5="Operations cancelled for clinical reasons",
IFERROR(SUMIFS(AllPublicationData!$H:$H,AllPublicationData!$A:$A,'Publication Table (%)'!$B9,AllPublicationData!$B:$B,'Publication Table (%)'!$C$4,AllPublicationData!$D:$D,'Publication Table (%)'!F$7)/
SUMIFS(AllPublicationData!$E:$E,AllPublicationData!$A:$A,'Publication Table (%)'!$B9,AllPublicationData!$B:$B,'Publication Table (%)'!$C$4,AllPublicationData!$D:$D,'Publication Table (%)'!F$7),
SUMIFS(AllPublicationData!$H:$H,AllPublicationData!$A:$A,'Publication Table (%)'!$B9,AllPublicationData!$B:$B,'Publication Table (%)'!F$7)/
SUMIFS(AllPublicationData!$E:$E,AllPublicationData!$A:$A,'Publication Table (%)'!$B9,AllPublicationData!$B:$B,'Publication Table (%)'!F$7)),
IF('Publication Table (%)'!$C$5="Operations cancelled for non-clinical/capacity reasons",
IFERROR(SUMIFS(AllPublicationData!$I:$I,AllPublicationData!$A:$A,'Publication Table (%)'!$B9,AllPublicationData!$B:$B,'Publication Table (%)'!$C$4,AllPublicationData!$D:$D,'Publication Table (%)'!F$7)/
SUMIFS(AllPublicationData!$E:$E,AllPublicationData!$A:$A,'Publication Table (%)'!$B9,AllPublicationData!$B:$B,'Publication Table (%)'!$C$4,AllPublicationData!$D:$D,'Publication Table (%)'!F$7),
SUMIFS(AllPublicationData!$I:$I,AllPublicationData!$A:$A,'Publication Table (%)'!$B9,AllPublicationData!$B:$B,'Publication Table (%)'!F$7)/
SUMIFS(AllPublicationData!$E:$E,AllPublicationData!$A:$A,'Publication Table (%)'!$B9,AllPublicationData!$B:$B,'Publication Table (%)'!F$7)),
IF('Publication Table (%)'!$C$5="Cancellations for other reasons",
IFERROR(SUMIFS(AllPublicationData!$J:$J,AllPublicationData!$A:$A,'Publication Table (%)'!$B9,AllPublicationData!$B:$B,'Publication Table (%)'!$C$4,AllPublicationData!$D:$D,'Publication Table (%)'!F$7)/
SUMIFS(AllPublicationData!$E:$E,AllPublicationData!$A:$A,'Publication Table (%)'!$B9,AllPublicationData!$B:$B,'Publication Table (%)'!$C$4,AllPublicationData!$D:$D,'Publication Table (%)'!F$7),
SUMIFS(AllPublicationData!$J:$J,AllPublicationData!$A:$A,'Publication Table (%)'!$B9,AllPublicationData!$B:$B,'Publication Table (%)'!F$7)/
SUMIFS(AllPublicationData!$E:$E,AllPublicationData!$A:$A,'Publication Table (%)'!$B9,AllPublicationData!$B:$B,'Publication Table (%)'!F$7)))))))</f>
        <v>0.10182370820668693</v>
      </c>
      <c r="G9" s="96">
        <f>IF('Publication Table (%)'!$C$5="All Cancelled Operations",
IFERROR(SUMIFS(AllPublicationData!$F:$F,AllPublicationData!$A:$A,'Publication Table (%)'!$B9,AllPublicationData!$B:$B,'Publication Table (%)'!$C$4,AllPublicationData!$D:$D,'Publication Table (%)'!G$7)/
SUMIFS(AllPublicationData!$E:$E,AllPublicationData!$A:$A,'Publication Table (%)'!$B9,AllPublicationData!$B:$B,'Publication Table (%)'!$C$4,AllPublicationData!$D:$D,'Publication Table (%)'!G$7),
SUMIFS(AllPublicationData!$F:$F,AllPublicationData!$A:$A,'Publication Table (%)'!$B9,AllPublicationData!$B:$B,'Publication Table (%)'!G$7)/
SUMIFS(AllPublicationData!$E:$E,AllPublicationData!$A:$A,'Publication Table (%)'!$B9,AllPublicationData!$B:$B,'Publication Table (%)'!G$7)),
IF('Publication Table (%)'!$C$5="Operations cancelled by patient",
IFERROR(SUMIFS(AllPublicationData!$G:$G,AllPublicationData!$A:$A,'Publication Table (%)'!$B9,AllPublicationData!$B:$B,'Publication Table (%)'!$C$4,AllPublicationData!$D:$D,'Publication Table (%)'!G$7)/
SUMIFS(AllPublicationData!$E:$E,AllPublicationData!$A:$A,'Publication Table (%)'!$B9,AllPublicationData!$B:$B,'Publication Table (%)'!$C$4,AllPublicationData!$D:$D,'Publication Table (%)'!G$7),
SUMIFS(AllPublicationData!$G:$G,AllPublicationData!$A:$A,'Publication Table (%)'!$B9,AllPublicationData!$B:$B,'Publication Table (%)'!G$7)/
SUMIFS(AllPublicationData!$E:$E,AllPublicationData!$A:$A,'Publication Table (%)'!$B9,AllPublicationData!$B:$B,'Publication Table (%)'!G$7)),
IF('Publication Table (%)'!$C$5="Operations cancelled for clinical reasons",
IFERROR(SUMIFS(AllPublicationData!$H:$H,AllPublicationData!$A:$A,'Publication Table (%)'!$B9,AllPublicationData!$B:$B,'Publication Table (%)'!$C$4,AllPublicationData!$D:$D,'Publication Table (%)'!G$7)/
SUMIFS(AllPublicationData!$E:$E,AllPublicationData!$A:$A,'Publication Table (%)'!$B9,AllPublicationData!$B:$B,'Publication Table (%)'!$C$4,AllPublicationData!$D:$D,'Publication Table (%)'!G$7),
SUMIFS(AllPublicationData!$H:$H,AllPublicationData!$A:$A,'Publication Table (%)'!$B9,AllPublicationData!$B:$B,'Publication Table (%)'!G$7)/
SUMIFS(AllPublicationData!$E:$E,AllPublicationData!$A:$A,'Publication Table (%)'!$B9,AllPublicationData!$B:$B,'Publication Table (%)'!G$7)),
IF('Publication Table (%)'!$C$5="Operations cancelled for non-clinical/capacity reasons",
IFERROR(SUMIFS(AllPublicationData!$I:$I,AllPublicationData!$A:$A,'Publication Table (%)'!$B9,AllPublicationData!$B:$B,'Publication Table (%)'!$C$4,AllPublicationData!$D:$D,'Publication Table (%)'!G$7)/
SUMIFS(AllPublicationData!$E:$E,AllPublicationData!$A:$A,'Publication Table (%)'!$B9,AllPublicationData!$B:$B,'Publication Table (%)'!$C$4,AllPublicationData!$D:$D,'Publication Table (%)'!G$7),
SUMIFS(AllPublicationData!$I:$I,AllPublicationData!$A:$A,'Publication Table (%)'!$B9,AllPublicationData!$B:$B,'Publication Table (%)'!G$7)/
SUMIFS(AllPublicationData!$E:$E,AllPublicationData!$A:$A,'Publication Table (%)'!$B9,AllPublicationData!$B:$B,'Publication Table (%)'!G$7)),
IF('Publication Table (%)'!$C$5="Cancellations for other reasons",
IFERROR(SUMIFS(AllPublicationData!$J:$J,AllPublicationData!$A:$A,'Publication Table (%)'!$B9,AllPublicationData!$B:$B,'Publication Table (%)'!$C$4,AllPublicationData!$D:$D,'Publication Table (%)'!G$7)/
SUMIFS(AllPublicationData!$E:$E,AllPublicationData!$A:$A,'Publication Table (%)'!$B9,AllPublicationData!$B:$B,'Publication Table (%)'!$C$4,AllPublicationData!$D:$D,'Publication Table (%)'!G$7),
SUMIFS(AllPublicationData!$J:$J,AllPublicationData!$A:$A,'Publication Table (%)'!$B9,AllPublicationData!$B:$B,'Publication Table (%)'!G$7)/
SUMIFS(AllPublicationData!$E:$E,AllPublicationData!$A:$A,'Publication Table (%)'!$B9,AllPublicationData!$B:$B,'Publication Table (%)'!G$7)))))))</f>
        <v>9.8870056497175146E-2</v>
      </c>
      <c r="H9" s="96">
        <f>IF('Publication Table (%)'!$C$5="All Cancelled Operations",
IFERROR(SUMIFS(AllPublicationData!$F:$F,AllPublicationData!$A:$A,'Publication Table (%)'!$B9,AllPublicationData!$B:$B,'Publication Table (%)'!$C$4,AllPublicationData!$D:$D,'Publication Table (%)'!H$7)/
SUMIFS(AllPublicationData!$E:$E,AllPublicationData!$A:$A,'Publication Table (%)'!$B9,AllPublicationData!$B:$B,'Publication Table (%)'!$C$4,AllPublicationData!$D:$D,'Publication Table (%)'!H$7),
SUMIFS(AllPublicationData!$F:$F,AllPublicationData!$A:$A,'Publication Table (%)'!$B9,AllPublicationData!$B:$B,'Publication Table (%)'!H$7)/
SUMIFS(AllPublicationData!$E:$E,AllPublicationData!$A:$A,'Publication Table (%)'!$B9,AllPublicationData!$B:$B,'Publication Table (%)'!H$7)),
IF('Publication Table (%)'!$C$5="Operations cancelled by patient",
IFERROR(SUMIFS(AllPublicationData!$G:$G,AllPublicationData!$A:$A,'Publication Table (%)'!$B9,AllPublicationData!$B:$B,'Publication Table (%)'!$C$4,AllPublicationData!$D:$D,'Publication Table (%)'!H$7)/
SUMIFS(AllPublicationData!$E:$E,AllPublicationData!$A:$A,'Publication Table (%)'!$B9,AllPublicationData!$B:$B,'Publication Table (%)'!$C$4,AllPublicationData!$D:$D,'Publication Table (%)'!H$7),
SUMIFS(AllPublicationData!$G:$G,AllPublicationData!$A:$A,'Publication Table (%)'!$B9,AllPublicationData!$B:$B,'Publication Table (%)'!H$7)/
SUMIFS(AllPublicationData!$E:$E,AllPublicationData!$A:$A,'Publication Table (%)'!$B9,AllPublicationData!$B:$B,'Publication Table (%)'!H$7)),
IF('Publication Table (%)'!$C$5="Operations cancelled for clinical reasons",
IFERROR(SUMIFS(AllPublicationData!$H:$H,AllPublicationData!$A:$A,'Publication Table (%)'!$B9,AllPublicationData!$B:$B,'Publication Table (%)'!$C$4,AllPublicationData!$D:$D,'Publication Table (%)'!H$7)/
SUMIFS(AllPublicationData!$E:$E,AllPublicationData!$A:$A,'Publication Table (%)'!$B9,AllPublicationData!$B:$B,'Publication Table (%)'!$C$4,AllPublicationData!$D:$D,'Publication Table (%)'!H$7),
SUMIFS(AllPublicationData!$H:$H,AllPublicationData!$A:$A,'Publication Table (%)'!$B9,AllPublicationData!$B:$B,'Publication Table (%)'!H$7)/
SUMIFS(AllPublicationData!$E:$E,AllPublicationData!$A:$A,'Publication Table (%)'!$B9,AllPublicationData!$B:$B,'Publication Table (%)'!H$7)),
IF('Publication Table (%)'!$C$5="Operations cancelled for non-clinical/capacity reasons",
IFERROR(SUMIFS(AllPublicationData!$I:$I,AllPublicationData!$A:$A,'Publication Table (%)'!$B9,AllPublicationData!$B:$B,'Publication Table (%)'!$C$4,AllPublicationData!$D:$D,'Publication Table (%)'!H$7)/
SUMIFS(AllPublicationData!$E:$E,AllPublicationData!$A:$A,'Publication Table (%)'!$B9,AllPublicationData!$B:$B,'Publication Table (%)'!$C$4,AllPublicationData!$D:$D,'Publication Table (%)'!H$7),
SUMIFS(AllPublicationData!$I:$I,AllPublicationData!$A:$A,'Publication Table (%)'!$B9,AllPublicationData!$B:$B,'Publication Table (%)'!H$7)/
SUMIFS(AllPublicationData!$E:$E,AllPublicationData!$A:$A,'Publication Table (%)'!$B9,AllPublicationData!$B:$B,'Publication Table (%)'!H$7)),
IF('Publication Table (%)'!$C$5="Cancellations for other reasons",
IFERROR(SUMIFS(AllPublicationData!$J:$J,AllPublicationData!$A:$A,'Publication Table (%)'!$B9,AllPublicationData!$B:$B,'Publication Table (%)'!$C$4,AllPublicationData!$D:$D,'Publication Table (%)'!H$7)/
SUMIFS(AllPublicationData!$E:$E,AllPublicationData!$A:$A,'Publication Table (%)'!$B9,AllPublicationData!$B:$B,'Publication Table (%)'!$C$4,AllPublicationData!$D:$D,'Publication Table (%)'!H$7),
SUMIFS(AllPublicationData!$J:$J,AllPublicationData!$A:$A,'Publication Table (%)'!$B9,AllPublicationData!$B:$B,'Publication Table (%)'!H$7)/
SUMIFS(AllPublicationData!$E:$E,AllPublicationData!$A:$A,'Publication Table (%)'!$B9,AllPublicationData!$B:$B,'Publication Table (%)'!H$7)))))))</f>
        <v>0.10288675055514433</v>
      </c>
      <c r="I9" s="96">
        <f>IF('Publication Table (%)'!$C$5="All Cancelled Operations",
IFERROR(SUMIFS(AllPublicationData!$F:$F,AllPublicationData!$A:$A,'Publication Table (%)'!$B9,AllPublicationData!$B:$B,'Publication Table (%)'!$C$4,AllPublicationData!$D:$D,'Publication Table (%)'!I$7)/
SUMIFS(AllPublicationData!$E:$E,AllPublicationData!$A:$A,'Publication Table (%)'!$B9,AllPublicationData!$B:$B,'Publication Table (%)'!$C$4,AllPublicationData!$D:$D,'Publication Table (%)'!I$7),
SUMIFS(AllPublicationData!$F:$F,AllPublicationData!$A:$A,'Publication Table (%)'!$B9,AllPublicationData!$B:$B,'Publication Table (%)'!I$7)/
SUMIFS(AllPublicationData!$E:$E,AllPublicationData!$A:$A,'Publication Table (%)'!$B9,AllPublicationData!$B:$B,'Publication Table (%)'!I$7)),
IF('Publication Table (%)'!$C$5="Operations cancelled by patient",
IFERROR(SUMIFS(AllPublicationData!$G:$G,AllPublicationData!$A:$A,'Publication Table (%)'!$B9,AllPublicationData!$B:$B,'Publication Table (%)'!$C$4,AllPublicationData!$D:$D,'Publication Table (%)'!I$7)/
SUMIFS(AllPublicationData!$E:$E,AllPublicationData!$A:$A,'Publication Table (%)'!$B9,AllPublicationData!$B:$B,'Publication Table (%)'!$C$4,AllPublicationData!$D:$D,'Publication Table (%)'!I$7),
SUMIFS(AllPublicationData!$G:$G,AllPublicationData!$A:$A,'Publication Table (%)'!$B9,AllPublicationData!$B:$B,'Publication Table (%)'!I$7)/
SUMIFS(AllPublicationData!$E:$E,AllPublicationData!$A:$A,'Publication Table (%)'!$B9,AllPublicationData!$B:$B,'Publication Table (%)'!I$7)),
IF('Publication Table (%)'!$C$5="Operations cancelled for clinical reasons",
IFERROR(SUMIFS(AllPublicationData!$H:$H,AllPublicationData!$A:$A,'Publication Table (%)'!$B9,AllPublicationData!$B:$B,'Publication Table (%)'!$C$4,AllPublicationData!$D:$D,'Publication Table (%)'!I$7)/
SUMIFS(AllPublicationData!$E:$E,AllPublicationData!$A:$A,'Publication Table (%)'!$B9,AllPublicationData!$B:$B,'Publication Table (%)'!$C$4,AllPublicationData!$D:$D,'Publication Table (%)'!I$7),
SUMIFS(AllPublicationData!$H:$H,AllPublicationData!$A:$A,'Publication Table (%)'!$B9,AllPublicationData!$B:$B,'Publication Table (%)'!I$7)/
SUMIFS(AllPublicationData!$E:$E,AllPublicationData!$A:$A,'Publication Table (%)'!$B9,AllPublicationData!$B:$B,'Publication Table (%)'!I$7)),
IF('Publication Table (%)'!$C$5="Operations cancelled for non-clinical/capacity reasons",
IFERROR(SUMIFS(AllPublicationData!$I:$I,AllPublicationData!$A:$A,'Publication Table (%)'!$B9,AllPublicationData!$B:$B,'Publication Table (%)'!$C$4,AllPublicationData!$D:$D,'Publication Table (%)'!I$7)/
SUMIFS(AllPublicationData!$E:$E,AllPublicationData!$A:$A,'Publication Table (%)'!$B9,AllPublicationData!$B:$B,'Publication Table (%)'!$C$4,AllPublicationData!$D:$D,'Publication Table (%)'!I$7),
SUMIFS(AllPublicationData!$I:$I,AllPublicationData!$A:$A,'Publication Table (%)'!$B9,AllPublicationData!$B:$B,'Publication Table (%)'!I$7)/
SUMIFS(AllPublicationData!$E:$E,AllPublicationData!$A:$A,'Publication Table (%)'!$B9,AllPublicationData!$B:$B,'Publication Table (%)'!I$7)),
IF('Publication Table (%)'!$C$5="Cancellations for other reasons",
IFERROR(SUMIFS(AllPublicationData!$J:$J,AllPublicationData!$A:$A,'Publication Table (%)'!$B9,AllPublicationData!$B:$B,'Publication Table (%)'!$C$4,AllPublicationData!$D:$D,'Publication Table (%)'!I$7)/
SUMIFS(AllPublicationData!$E:$E,AllPublicationData!$A:$A,'Publication Table (%)'!$B9,AllPublicationData!$B:$B,'Publication Table (%)'!$C$4,AllPublicationData!$D:$D,'Publication Table (%)'!I$7),
SUMIFS(AllPublicationData!$J:$J,AllPublicationData!$A:$A,'Publication Table (%)'!$B9,AllPublicationData!$B:$B,'Publication Table (%)'!I$7)/
SUMIFS(AllPublicationData!$E:$E,AllPublicationData!$A:$A,'Publication Table (%)'!$B9,AllPublicationData!$B:$B,'Publication Table (%)'!I$7)))))))</f>
        <v>7.3809523809523811E-2</v>
      </c>
      <c r="J9" s="96">
        <f>IF('Publication Table (%)'!$C$5="All Cancelled Operations",
IFERROR(SUMIFS(AllPublicationData!$F:$F,AllPublicationData!$A:$A,'Publication Table (%)'!$B9,AllPublicationData!$B:$B,'Publication Table (%)'!$C$4,AllPublicationData!$D:$D,'Publication Table (%)'!J$7)/
SUMIFS(AllPublicationData!$E:$E,AllPublicationData!$A:$A,'Publication Table (%)'!$B9,AllPublicationData!$B:$B,'Publication Table (%)'!$C$4,AllPublicationData!$D:$D,'Publication Table (%)'!J$7),
SUMIFS(AllPublicationData!$F:$F,AllPublicationData!$A:$A,'Publication Table (%)'!$B9,AllPublicationData!$B:$B,'Publication Table (%)'!J$7)/
SUMIFS(AllPublicationData!$E:$E,AllPublicationData!$A:$A,'Publication Table (%)'!$B9,AllPublicationData!$B:$B,'Publication Table (%)'!J$7)),
IF('Publication Table (%)'!$C$5="Operations cancelled by patient",
IFERROR(SUMIFS(AllPublicationData!$G:$G,AllPublicationData!$A:$A,'Publication Table (%)'!$B9,AllPublicationData!$B:$B,'Publication Table (%)'!$C$4,AllPublicationData!$D:$D,'Publication Table (%)'!J$7)/
SUMIFS(AllPublicationData!$E:$E,AllPublicationData!$A:$A,'Publication Table (%)'!$B9,AllPublicationData!$B:$B,'Publication Table (%)'!$C$4,AllPublicationData!$D:$D,'Publication Table (%)'!J$7),
SUMIFS(AllPublicationData!$G:$G,AllPublicationData!$A:$A,'Publication Table (%)'!$B9,AllPublicationData!$B:$B,'Publication Table (%)'!J$7)/
SUMIFS(AllPublicationData!$E:$E,AllPublicationData!$A:$A,'Publication Table (%)'!$B9,AllPublicationData!$B:$B,'Publication Table (%)'!J$7)),
IF('Publication Table (%)'!$C$5="Operations cancelled for clinical reasons",
IFERROR(SUMIFS(AllPublicationData!$H:$H,AllPublicationData!$A:$A,'Publication Table (%)'!$B9,AllPublicationData!$B:$B,'Publication Table (%)'!$C$4,AllPublicationData!$D:$D,'Publication Table (%)'!J$7)/
SUMIFS(AllPublicationData!$E:$E,AllPublicationData!$A:$A,'Publication Table (%)'!$B9,AllPublicationData!$B:$B,'Publication Table (%)'!$C$4,AllPublicationData!$D:$D,'Publication Table (%)'!J$7),
SUMIFS(AllPublicationData!$H:$H,AllPublicationData!$A:$A,'Publication Table (%)'!$B9,AllPublicationData!$B:$B,'Publication Table (%)'!J$7)/
SUMIFS(AllPublicationData!$E:$E,AllPublicationData!$A:$A,'Publication Table (%)'!$B9,AllPublicationData!$B:$B,'Publication Table (%)'!J$7)),
IF('Publication Table (%)'!$C$5="Operations cancelled for non-clinical/capacity reasons",
IFERROR(SUMIFS(AllPublicationData!$I:$I,AllPublicationData!$A:$A,'Publication Table (%)'!$B9,AllPublicationData!$B:$B,'Publication Table (%)'!$C$4,AllPublicationData!$D:$D,'Publication Table (%)'!J$7)/
SUMIFS(AllPublicationData!$E:$E,AllPublicationData!$A:$A,'Publication Table (%)'!$B9,AllPublicationData!$B:$B,'Publication Table (%)'!$C$4,AllPublicationData!$D:$D,'Publication Table (%)'!J$7),
SUMIFS(AllPublicationData!$I:$I,AllPublicationData!$A:$A,'Publication Table (%)'!$B9,AllPublicationData!$B:$B,'Publication Table (%)'!J$7)/
SUMIFS(AllPublicationData!$E:$E,AllPublicationData!$A:$A,'Publication Table (%)'!$B9,AllPublicationData!$B:$B,'Publication Table (%)'!J$7)),
IF('Publication Table (%)'!$C$5="Cancellations for other reasons",
IFERROR(SUMIFS(AllPublicationData!$J:$J,AllPublicationData!$A:$A,'Publication Table (%)'!$B9,AllPublicationData!$B:$B,'Publication Table (%)'!$C$4,AllPublicationData!$D:$D,'Publication Table (%)'!J$7)/
SUMIFS(AllPublicationData!$E:$E,AllPublicationData!$A:$A,'Publication Table (%)'!$B9,AllPublicationData!$B:$B,'Publication Table (%)'!$C$4,AllPublicationData!$D:$D,'Publication Table (%)'!J$7),
SUMIFS(AllPublicationData!$J:$J,AllPublicationData!$A:$A,'Publication Table (%)'!$B9,AllPublicationData!$B:$B,'Publication Table (%)'!J$7)/
SUMIFS(AllPublicationData!$E:$E,AllPublicationData!$A:$A,'Publication Table (%)'!$B9,AllPublicationData!$B:$B,'Publication Table (%)'!J$7)))))))</f>
        <v>8.9227421109902061E-2</v>
      </c>
      <c r="K9" s="96">
        <f>IF('Publication Table (%)'!$C$5="All Cancelled Operations",
IFERROR(SUMIFS(AllPublicationData!$F:$F,AllPublicationData!$A:$A,'Publication Table (%)'!$B9,AllPublicationData!$B:$B,'Publication Table (%)'!$C$4,AllPublicationData!$D:$D,'Publication Table (%)'!K$7)/
SUMIFS(AllPublicationData!$E:$E,AllPublicationData!$A:$A,'Publication Table (%)'!$B9,AllPublicationData!$B:$B,'Publication Table (%)'!$C$4,AllPublicationData!$D:$D,'Publication Table (%)'!K$7),
SUMIFS(AllPublicationData!$F:$F,AllPublicationData!$A:$A,'Publication Table (%)'!$B9,AllPublicationData!$B:$B,'Publication Table (%)'!K$7)/
SUMIFS(AllPublicationData!$E:$E,AllPublicationData!$A:$A,'Publication Table (%)'!$B9,AllPublicationData!$B:$B,'Publication Table (%)'!K$7)),
IF('Publication Table (%)'!$C$5="Operations cancelled by patient",
IFERROR(SUMIFS(AllPublicationData!$G:$G,AllPublicationData!$A:$A,'Publication Table (%)'!$B9,AllPublicationData!$B:$B,'Publication Table (%)'!$C$4,AllPublicationData!$D:$D,'Publication Table (%)'!K$7)/
SUMIFS(AllPublicationData!$E:$E,AllPublicationData!$A:$A,'Publication Table (%)'!$B9,AllPublicationData!$B:$B,'Publication Table (%)'!$C$4,AllPublicationData!$D:$D,'Publication Table (%)'!K$7),
SUMIFS(AllPublicationData!$G:$G,AllPublicationData!$A:$A,'Publication Table (%)'!$B9,AllPublicationData!$B:$B,'Publication Table (%)'!K$7)/
SUMIFS(AllPublicationData!$E:$E,AllPublicationData!$A:$A,'Publication Table (%)'!$B9,AllPublicationData!$B:$B,'Publication Table (%)'!K$7)),
IF('Publication Table (%)'!$C$5="Operations cancelled for clinical reasons",
IFERROR(SUMIFS(AllPublicationData!$H:$H,AllPublicationData!$A:$A,'Publication Table (%)'!$B9,AllPublicationData!$B:$B,'Publication Table (%)'!$C$4,AllPublicationData!$D:$D,'Publication Table (%)'!K$7)/
SUMIFS(AllPublicationData!$E:$E,AllPublicationData!$A:$A,'Publication Table (%)'!$B9,AllPublicationData!$B:$B,'Publication Table (%)'!$C$4,AllPublicationData!$D:$D,'Publication Table (%)'!K$7),
SUMIFS(AllPublicationData!$H:$H,AllPublicationData!$A:$A,'Publication Table (%)'!$B9,AllPublicationData!$B:$B,'Publication Table (%)'!K$7)/
SUMIFS(AllPublicationData!$E:$E,AllPublicationData!$A:$A,'Publication Table (%)'!$B9,AllPublicationData!$B:$B,'Publication Table (%)'!K$7)),
IF('Publication Table (%)'!$C$5="Operations cancelled for non-clinical/capacity reasons",
IFERROR(SUMIFS(AllPublicationData!$I:$I,AllPublicationData!$A:$A,'Publication Table (%)'!$B9,AllPublicationData!$B:$B,'Publication Table (%)'!$C$4,AllPublicationData!$D:$D,'Publication Table (%)'!K$7)/
SUMIFS(AllPublicationData!$E:$E,AllPublicationData!$A:$A,'Publication Table (%)'!$B9,AllPublicationData!$B:$B,'Publication Table (%)'!$C$4,AllPublicationData!$D:$D,'Publication Table (%)'!K$7),
SUMIFS(AllPublicationData!$I:$I,AllPublicationData!$A:$A,'Publication Table (%)'!$B9,AllPublicationData!$B:$B,'Publication Table (%)'!K$7)/
SUMIFS(AllPublicationData!$E:$E,AllPublicationData!$A:$A,'Publication Table (%)'!$B9,AllPublicationData!$B:$B,'Publication Table (%)'!K$7)),
IF('Publication Table (%)'!$C$5="Cancellations for other reasons",
IFERROR(SUMIFS(AllPublicationData!$J:$J,AllPublicationData!$A:$A,'Publication Table (%)'!$B9,AllPublicationData!$B:$B,'Publication Table (%)'!$C$4,AllPublicationData!$D:$D,'Publication Table (%)'!K$7)/
SUMIFS(AllPublicationData!$E:$E,AllPublicationData!$A:$A,'Publication Table (%)'!$B9,AllPublicationData!$B:$B,'Publication Table (%)'!$C$4,AllPublicationData!$D:$D,'Publication Table (%)'!K$7),
SUMIFS(AllPublicationData!$J:$J,AllPublicationData!$A:$A,'Publication Table (%)'!$B9,AllPublicationData!$B:$B,'Publication Table (%)'!K$7)/
SUMIFS(AllPublicationData!$E:$E,AllPublicationData!$A:$A,'Publication Table (%)'!$B9,AllPublicationData!$B:$B,'Publication Table (%)'!K$7)))))))</f>
        <v>9.7945532728141424E-2</v>
      </c>
      <c r="L9" s="96">
        <f>IF('Publication Table (%)'!$C$5="All Cancelled Operations",
IFERROR(SUMIFS(AllPublicationData!$F:$F,AllPublicationData!$A:$A,'Publication Table (%)'!$B9,AllPublicationData!$B:$B,'Publication Table (%)'!$C$4,AllPublicationData!$D:$D,'Publication Table (%)'!L$7)/
SUMIFS(AllPublicationData!$E:$E,AllPublicationData!$A:$A,'Publication Table (%)'!$B9,AllPublicationData!$B:$B,'Publication Table (%)'!$C$4,AllPublicationData!$D:$D,'Publication Table (%)'!L$7),
SUMIFS(AllPublicationData!$F:$F,AllPublicationData!$A:$A,'Publication Table (%)'!$B9,AllPublicationData!$B:$B,'Publication Table (%)'!L$7)/
SUMIFS(AllPublicationData!$E:$E,AllPublicationData!$A:$A,'Publication Table (%)'!$B9,AllPublicationData!$B:$B,'Publication Table (%)'!L$7)),
IF('Publication Table (%)'!$C$5="Operations cancelled by patient",
IFERROR(SUMIFS(AllPublicationData!$G:$G,AllPublicationData!$A:$A,'Publication Table (%)'!$B9,AllPublicationData!$B:$B,'Publication Table (%)'!$C$4,AllPublicationData!$D:$D,'Publication Table (%)'!L$7)/
SUMIFS(AllPublicationData!$E:$E,AllPublicationData!$A:$A,'Publication Table (%)'!$B9,AllPublicationData!$B:$B,'Publication Table (%)'!$C$4,AllPublicationData!$D:$D,'Publication Table (%)'!L$7),
SUMIFS(AllPublicationData!$G:$G,AllPublicationData!$A:$A,'Publication Table (%)'!$B9,AllPublicationData!$B:$B,'Publication Table (%)'!L$7)/
SUMIFS(AllPublicationData!$E:$E,AllPublicationData!$A:$A,'Publication Table (%)'!$B9,AllPublicationData!$B:$B,'Publication Table (%)'!L$7)),
IF('Publication Table (%)'!$C$5="Operations cancelled for clinical reasons",
IFERROR(SUMIFS(AllPublicationData!$H:$H,AllPublicationData!$A:$A,'Publication Table (%)'!$B9,AllPublicationData!$B:$B,'Publication Table (%)'!$C$4,AllPublicationData!$D:$D,'Publication Table (%)'!L$7)/
SUMIFS(AllPublicationData!$E:$E,AllPublicationData!$A:$A,'Publication Table (%)'!$B9,AllPublicationData!$B:$B,'Publication Table (%)'!$C$4,AllPublicationData!$D:$D,'Publication Table (%)'!L$7),
SUMIFS(AllPublicationData!$H:$H,AllPublicationData!$A:$A,'Publication Table (%)'!$B9,AllPublicationData!$B:$B,'Publication Table (%)'!L$7)/
SUMIFS(AllPublicationData!$E:$E,AllPublicationData!$A:$A,'Publication Table (%)'!$B9,AllPublicationData!$B:$B,'Publication Table (%)'!L$7)),
IF('Publication Table (%)'!$C$5="Operations cancelled for non-clinical/capacity reasons",
IFERROR(SUMIFS(AllPublicationData!$I:$I,AllPublicationData!$A:$A,'Publication Table (%)'!$B9,AllPublicationData!$B:$B,'Publication Table (%)'!$C$4,AllPublicationData!$D:$D,'Publication Table (%)'!L$7)/
SUMIFS(AllPublicationData!$E:$E,AllPublicationData!$A:$A,'Publication Table (%)'!$B9,AllPublicationData!$B:$B,'Publication Table (%)'!$C$4,AllPublicationData!$D:$D,'Publication Table (%)'!L$7),
SUMIFS(AllPublicationData!$I:$I,AllPublicationData!$A:$A,'Publication Table (%)'!$B9,AllPublicationData!$B:$B,'Publication Table (%)'!L$7)/
SUMIFS(AllPublicationData!$E:$E,AllPublicationData!$A:$A,'Publication Table (%)'!$B9,AllPublicationData!$B:$B,'Publication Table (%)'!L$7)),
IF('Publication Table (%)'!$C$5="Cancellations for other reasons",
IFERROR(SUMIFS(AllPublicationData!$J:$J,AllPublicationData!$A:$A,'Publication Table (%)'!$B9,AllPublicationData!$B:$B,'Publication Table (%)'!$C$4,AllPublicationData!$D:$D,'Publication Table (%)'!L$7)/
SUMIFS(AllPublicationData!$E:$E,AllPublicationData!$A:$A,'Publication Table (%)'!$B9,AllPublicationData!$B:$B,'Publication Table (%)'!$C$4,AllPublicationData!$D:$D,'Publication Table (%)'!L$7),
SUMIFS(AllPublicationData!$J:$J,AllPublicationData!$A:$A,'Publication Table (%)'!$B9,AllPublicationData!$B:$B,'Publication Table (%)'!L$7)/
SUMIFS(AllPublicationData!$E:$E,AllPublicationData!$A:$A,'Publication Table (%)'!$B9,AllPublicationData!$B:$B,'Publication Table (%)'!L$7)))))))</f>
        <v>6.7262751473277788E-2</v>
      </c>
      <c r="M9" s="96">
        <f>IF('Publication Table (%)'!$C$5="All Cancelled Operations",
IFERROR(SUMIFS(AllPublicationData!$F:$F,AllPublicationData!$A:$A,'Publication Table (%)'!$B9,AllPublicationData!$B:$B,'Publication Table (%)'!$C$4,AllPublicationData!$D:$D,'Publication Table (%)'!M$7)/
SUMIFS(AllPublicationData!$E:$E,AllPublicationData!$A:$A,'Publication Table (%)'!$B9,AllPublicationData!$B:$B,'Publication Table (%)'!$C$4,AllPublicationData!$D:$D,'Publication Table (%)'!M$7),
SUMIFS(AllPublicationData!$F:$F,AllPublicationData!$A:$A,'Publication Table (%)'!$B9,AllPublicationData!$B:$B,'Publication Table (%)'!M$7)/
SUMIFS(AllPublicationData!$E:$E,AllPublicationData!$A:$A,'Publication Table (%)'!$B9,AllPublicationData!$B:$B,'Publication Table (%)'!M$7)),
IF('Publication Table (%)'!$C$5="Operations cancelled by patient",
IFERROR(SUMIFS(AllPublicationData!$G:$G,AllPublicationData!$A:$A,'Publication Table (%)'!$B9,AllPublicationData!$B:$B,'Publication Table (%)'!$C$4,AllPublicationData!$D:$D,'Publication Table (%)'!M$7)/
SUMIFS(AllPublicationData!$E:$E,AllPublicationData!$A:$A,'Publication Table (%)'!$B9,AllPublicationData!$B:$B,'Publication Table (%)'!$C$4,AllPublicationData!$D:$D,'Publication Table (%)'!M$7),
SUMIFS(AllPublicationData!$G:$G,AllPublicationData!$A:$A,'Publication Table (%)'!$B9,AllPublicationData!$B:$B,'Publication Table (%)'!M$7)/
SUMIFS(AllPublicationData!$E:$E,AllPublicationData!$A:$A,'Publication Table (%)'!$B9,AllPublicationData!$B:$B,'Publication Table (%)'!M$7)),
IF('Publication Table (%)'!$C$5="Operations cancelled for clinical reasons",
IFERROR(SUMIFS(AllPublicationData!$H:$H,AllPublicationData!$A:$A,'Publication Table (%)'!$B9,AllPublicationData!$B:$B,'Publication Table (%)'!$C$4,AllPublicationData!$D:$D,'Publication Table (%)'!M$7)/
SUMIFS(AllPublicationData!$E:$E,AllPublicationData!$A:$A,'Publication Table (%)'!$B9,AllPublicationData!$B:$B,'Publication Table (%)'!$C$4,AllPublicationData!$D:$D,'Publication Table (%)'!M$7),
SUMIFS(AllPublicationData!$H:$H,AllPublicationData!$A:$A,'Publication Table (%)'!$B9,AllPublicationData!$B:$B,'Publication Table (%)'!M$7)/
SUMIFS(AllPublicationData!$E:$E,AllPublicationData!$A:$A,'Publication Table (%)'!$B9,AllPublicationData!$B:$B,'Publication Table (%)'!M$7)),
IF('Publication Table (%)'!$C$5="Operations cancelled for non-clinical/capacity reasons",
IFERROR(SUMIFS(AllPublicationData!$I:$I,AllPublicationData!$A:$A,'Publication Table (%)'!$B9,AllPublicationData!$B:$B,'Publication Table (%)'!$C$4,AllPublicationData!$D:$D,'Publication Table (%)'!M$7)/
SUMIFS(AllPublicationData!$E:$E,AllPublicationData!$A:$A,'Publication Table (%)'!$B9,AllPublicationData!$B:$B,'Publication Table (%)'!$C$4,AllPublicationData!$D:$D,'Publication Table (%)'!M$7),
SUMIFS(AllPublicationData!$I:$I,AllPublicationData!$A:$A,'Publication Table (%)'!$B9,AllPublicationData!$B:$B,'Publication Table (%)'!M$7)/
SUMIFS(AllPublicationData!$E:$E,AllPublicationData!$A:$A,'Publication Table (%)'!$B9,AllPublicationData!$B:$B,'Publication Table (%)'!M$7)),
IF('Publication Table (%)'!$C$5="Cancellations for other reasons",
IFERROR(SUMIFS(AllPublicationData!$J:$J,AllPublicationData!$A:$A,'Publication Table (%)'!$B9,AllPublicationData!$B:$B,'Publication Table (%)'!$C$4,AllPublicationData!$D:$D,'Publication Table (%)'!M$7)/
SUMIFS(AllPublicationData!$E:$E,AllPublicationData!$A:$A,'Publication Table (%)'!$B9,AllPublicationData!$B:$B,'Publication Table (%)'!$C$4,AllPublicationData!$D:$D,'Publication Table (%)'!M$7),
SUMIFS(AllPublicationData!$J:$J,AllPublicationData!$A:$A,'Publication Table (%)'!$B9,AllPublicationData!$B:$B,'Publication Table (%)'!M$7)/
SUMIFS(AllPublicationData!$E:$E,AllPublicationData!$A:$A,'Publication Table (%)'!$B9,AllPublicationData!$B:$B,'Publication Table (%)'!M$7)))))))</f>
        <v>8.1058726220016544E-2</v>
      </c>
      <c r="N9" s="96">
        <f>IF('Publication Table (%)'!$C$5="All Cancelled Operations",
IFERROR(SUMIFS(AllPublicationData!$F:$F,AllPublicationData!$A:$A,'Publication Table (%)'!$B9,AllPublicationData!$B:$B,'Publication Table (%)'!$C$4,AllPublicationData!$D:$D,'Publication Table (%)'!N$7)/
SUMIFS(AllPublicationData!$E:$E,AllPublicationData!$A:$A,'Publication Table (%)'!$B9,AllPublicationData!$B:$B,'Publication Table (%)'!$C$4,AllPublicationData!$D:$D,'Publication Table (%)'!N$7),
SUMIFS(AllPublicationData!$F:$F,AllPublicationData!$A:$A,'Publication Table (%)'!$B9,AllPublicationData!$B:$B,'Publication Table (%)'!N$7)/
SUMIFS(AllPublicationData!$E:$E,AllPublicationData!$A:$A,'Publication Table (%)'!$B9,AllPublicationData!$B:$B,'Publication Table (%)'!N$7)),
IF('Publication Table (%)'!$C$5="Operations cancelled by patient",
IFERROR(SUMIFS(AllPublicationData!$G:$G,AllPublicationData!$A:$A,'Publication Table (%)'!$B9,AllPublicationData!$B:$B,'Publication Table (%)'!$C$4,AllPublicationData!$D:$D,'Publication Table (%)'!N$7)/
SUMIFS(AllPublicationData!$E:$E,AllPublicationData!$A:$A,'Publication Table (%)'!$B9,AllPublicationData!$B:$B,'Publication Table (%)'!$C$4,AllPublicationData!$D:$D,'Publication Table (%)'!N$7),
SUMIFS(AllPublicationData!$G:$G,AllPublicationData!$A:$A,'Publication Table (%)'!$B9,AllPublicationData!$B:$B,'Publication Table (%)'!N$7)/
SUMIFS(AllPublicationData!$E:$E,AllPublicationData!$A:$A,'Publication Table (%)'!$B9,AllPublicationData!$B:$B,'Publication Table (%)'!N$7)),
IF('Publication Table (%)'!$C$5="Operations cancelled for clinical reasons",
IFERROR(SUMIFS(AllPublicationData!$H:$H,AllPublicationData!$A:$A,'Publication Table (%)'!$B9,AllPublicationData!$B:$B,'Publication Table (%)'!$C$4,AllPublicationData!$D:$D,'Publication Table (%)'!N$7)/
SUMIFS(AllPublicationData!$E:$E,AllPublicationData!$A:$A,'Publication Table (%)'!$B9,AllPublicationData!$B:$B,'Publication Table (%)'!$C$4,AllPublicationData!$D:$D,'Publication Table (%)'!N$7),
SUMIFS(AllPublicationData!$H:$H,AllPublicationData!$A:$A,'Publication Table (%)'!$B9,AllPublicationData!$B:$B,'Publication Table (%)'!N$7)/
SUMIFS(AllPublicationData!$E:$E,AllPublicationData!$A:$A,'Publication Table (%)'!$B9,AllPublicationData!$B:$B,'Publication Table (%)'!N$7)),
IF('Publication Table (%)'!$C$5="Operations cancelled for non-clinical/capacity reasons",
IFERROR(SUMIFS(AllPublicationData!$I:$I,AllPublicationData!$A:$A,'Publication Table (%)'!$B9,AllPublicationData!$B:$B,'Publication Table (%)'!$C$4,AllPublicationData!$D:$D,'Publication Table (%)'!N$7)/
SUMIFS(AllPublicationData!$E:$E,AllPublicationData!$A:$A,'Publication Table (%)'!$B9,AllPublicationData!$B:$B,'Publication Table (%)'!$C$4,AllPublicationData!$D:$D,'Publication Table (%)'!N$7),
SUMIFS(AllPublicationData!$I:$I,AllPublicationData!$A:$A,'Publication Table (%)'!$B9,AllPublicationData!$B:$B,'Publication Table (%)'!N$7)/
SUMIFS(AllPublicationData!$E:$E,AllPublicationData!$A:$A,'Publication Table (%)'!$B9,AllPublicationData!$B:$B,'Publication Table (%)'!N$7)),
IF('Publication Table (%)'!$C$5="Cancellations for other reasons",
IFERROR(SUMIFS(AllPublicationData!$J:$J,AllPublicationData!$A:$A,'Publication Table (%)'!$B9,AllPublicationData!$B:$B,'Publication Table (%)'!$C$4,AllPublicationData!$D:$D,'Publication Table (%)'!N$7)/
SUMIFS(AllPublicationData!$E:$E,AllPublicationData!$A:$A,'Publication Table (%)'!$B9,AllPublicationData!$B:$B,'Publication Table (%)'!$C$4,AllPublicationData!$D:$D,'Publication Table (%)'!N$7),
SUMIFS(AllPublicationData!$J:$J,AllPublicationData!$A:$A,'Publication Table (%)'!$B9,AllPublicationData!$B:$B,'Publication Table (%)'!N$7)/
SUMIFS(AllPublicationData!$E:$E,AllPublicationData!$A:$A,'Publication Table (%)'!$B9,AllPublicationData!$B:$B,'Publication Table (%)'!N$7)))))))</f>
        <v>8.5781433607520566E-2</v>
      </c>
      <c r="O9" s="96">
        <f>IF('Publication Table (%)'!$C$5="All Cancelled Operations",
IFERROR(SUMIFS(AllPublicationData!$F:$F,AllPublicationData!$A:$A,'Publication Table (%)'!$B9,AllPublicationData!$B:$B,'Publication Table (%)'!$C$4,AllPublicationData!$D:$D,'Publication Table (%)'!O$7)/
SUMIFS(AllPublicationData!$E:$E,AllPublicationData!$A:$A,'Publication Table (%)'!$B9,AllPublicationData!$B:$B,'Publication Table (%)'!$C$4,AllPublicationData!$D:$D,'Publication Table (%)'!O$7),
SUMIFS(AllPublicationData!$F:$F,AllPublicationData!$A:$A,'Publication Table (%)'!$B9,AllPublicationData!$B:$B,'Publication Table (%)'!O$7)/
SUMIFS(AllPublicationData!$E:$E,AllPublicationData!$A:$A,'Publication Table (%)'!$B9,AllPublicationData!$B:$B,'Publication Table (%)'!O$7)),
IF('Publication Table (%)'!$C$5="Operations cancelled by patient",
IFERROR(SUMIFS(AllPublicationData!$G:$G,AllPublicationData!$A:$A,'Publication Table (%)'!$B9,AllPublicationData!$B:$B,'Publication Table (%)'!$C$4,AllPublicationData!$D:$D,'Publication Table (%)'!O$7)/
SUMIFS(AllPublicationData!$E:$E,AllPublicationData!$A:$A,'Publication Table (%)'!$B9,AllPublicationData!$B:$B,'Publication Table (%)'!$C$4,AllPublicationData!$D:$D,'Publication Table (%)'!O$7),
SUMIFS(AllPublicationData!$G:$G,AllPublicationData!$A:$A,'Publication Table (%)'!$B9,AllPublicationData!$B:$B,'Publication Table (%)'!O$7)/
SUMIFS(AllPublicationData!$E:$E,AllPublicationData!$A:$A,'Publication Table (%)'!$B9,AllPublicationData!$B:$B,'Publication Table (%)'!O$7)),
IF('Publication Table (%)'!$C$5="Operations cancelled for clinical reasons",
IFERROR(SUMIFS(AllPublicationData!$H:$H,AllPublicationData!$A:$A,'Publication Table (%)'!$B9,AllPublicationData!$B:$B,'Publication Table (%)'!$C$4,AllPublicationData!$D:$D,'Publication Table (%)'!O$7)/
SUMIFS(AllPublicationData!$E:$E,AllPublicationData!$A:$A,'Publication Table (%)'!$B9,AllPublicationData!$B:$B,'Publication Table (%)'!$C$4,AllPublicationData!$D:$D,'Publication Table (%)'!O$7),
SUMIFS(AllPublicationData!$H:$H,AllPublicationData!$A:$A,'Publication Table (%)'!$B9,AllPublicationData!$B:$B,'Publication Table (%)'!O$7)/
SUMIFS(AllPublicationData!$E:$E,AllPublicationData!$A:$A,'Publication Table (%)'!$B9,AllPublicationData!$B:$B,'Publication Table (%)'!O$7)),
IF('Publication Table (%)'!$C$5="Operations cancelled for non-clinical/capacity reasons",
IFERROR(SUMIFS(AllPublicationData!$I:$I,AllPublicationData!$A:$A,'Publication Table (%)'!$B9,AllPublicationData!$B:$B,'Publication Table (%)'!$C$4,AllPublicationData!$D:$D,'Publication Table (%)'!O$7)/
SUMIFS(AllPublicationData!$E:$E,AllPublicationData!$A:$A,'Publication Table (%)'!$B9,AllPublicationData!$B:$B,'Publication Table (%)'!$C$4,AllPublicationData!$D:$D,'Publication Table (%)'!O$7),
SUMIFS(AllPublicationData!$I:$I,AllPublicationData!$A:$A,'Publication Table (%)'!$B9,AllPublicationData!$B:$B,'Publication Table (%)'!O$7)/
SUMIFS(AllPublicationData!$E:$E,AllPublicationData!$A:$A,'Publication Table (%)'!$B9,AllPublicationData!$B:$B,'Publication Table (%)'!O$7)),
IF('Publication Table (%)'!$C$5="Cancellations for other reasons",
IFERROR(SUMIFS(AllPublicationData!$J:$J,AllPublicationData!$A:$A,'Publication Table (%)'!$B9,AllPublicationData!$B:$B,'Publication Table (%)'!$C$4,AllPublicationData!$D:$D,'Publication Table (%)'!O$7)/
SUMIFS(AllPublicationData!$E:$E,AllPublicationData!$A:$A,'Publication Table (%)'!$B9,AllPublicationData!$B:$B,'Publication Table (%)'!$C$4,AllPublicationData!$D:$D,'Publication Table (%)'!O$7),
SUMIFS(AllPublicationData!$J:$J,AllPublicationData!$A:$A,'Publication Table (%)'!$B9,AllPublicationData!$B:$B,'Publication Table (%)'!O$7)/
SUMIFS(AllPublicationData!$E:$E,AllPublicationData!$A:$A,'Publication Table (%)'!$B9,AllPublicationData!$B:$B,'Publication Table (%)'!O$7)))))))</f>
        <v>9.8735539413505519E-2</v>
      </c>
      <c r="P9" s="96">
        <f>IF('Publication Table (%)'!$C$5="All Cancelled Operations",
IFERROR(SUMIFS(AllPublicationData!$F:$F,AllPublicationData!$A:$A,'Publication Table (%)'!$B9,AllPublicationData!$B:$B,'Publication Table (%)'!$C$4,AllPublicationData!$D:$D,'Publication Table (%)'!P$7)/
SUMIFS(AllPublicationData!$E:$E,AllPublicationData!$A:$A,'Publication Table (%)'!$B9,AllPublicationData!$B:$B,'Publication Table (%)'!$C$4,AllPublicationData!$D:$D,'Publication Table (%)'!P$7),
SUMIFS(AllPublicationData!$F:$F,AllPublicationData!$A:$A,'Publication Table (%)'!$B9,AllPublicationData!$B:$B,'Publication Table (%)'!P$7)/
SUMIFS(AllPublicationData!$E:$E,AllPublicationData!$A:$A,'Publication Table (%)'!$B9,AllPublicationData!$B:$B,'Publication Table (%)'!P$7)),
IF('Publication Table (%)'!$C$5="Operations cancelled by patient",
IFERROR(SUMIFS(AllPublicationData!$G:$G,AllPublicationData!$A:$A,'Publication Table (%)'!$B9,AllPublicationData!$B:$B,'Publication Table (%)'!$C$4,AllPublicationData!$D:$D,'Publication Table (%)'!P$7)/
SUMIFS(AllPublicationData!$E:$E,AllPublicationData!$A:$A,'Publication Table (%)'!$B9,AllPublicationData!$B:$B,'Publication Table (%)'!$C$4,AllPublicationData!$D:$D,'Publication Table (%)'!P$7),
SUMIFS(AllPublicationData!$G:$G,AllPublicationData!$A:$A,'Publication Table (%)'!$B9,AllPublicationData!$B:$B,'Publication Table (%)'!P$7)/
SUMIFS(AllPublicationData!$E:$E,AllPublicationData!$A:$A,'Publication Table (%)'!$B9,AllPublicationData!$B:$B,'Publication Table (%)'!P$7)),
IF('Publication Table (%)'!$C$5="Operations cancelled for clinical reasons",
IFERROR(SUMIFS(AllPublicationData!$H:$H,AllPublicationData!$A:$A,'Publication Table (%)'!$B9,AllPublicationData!$B:$B,'Publication Table (%)'!$C$4,AllPublicationData!$D:$D,'Publication Table (%)'!P$7)/
SUMIFS(AllPublicationData!$E:$E,AllPublicationData!$A:$A,'Publication Table (%)'!$B9,AllPublicationData!$B:$B,'Publication Table (%)'!$C$4,AllPublicationData!$D:$D,'Publication Table (%)'!P$7),
SUMIFS(AllPublicationData!$H:$H,AllPublicationData!$A:$A,'Publication Table (%)'!$B9,AllPublicationData!$B:$B,'Publication Table (%)'!P$7)/
SUMIFS(AllPublicationData!$E:$E,AllPublicationData!$A:$A,'Publication Table (%)'!$B9,AllPublicationData!$B:$B,'Publication Table (%)'!P$7)),
IF('Publication Table (%)'!$C$5="Operations cancelled for non-clinical/capacity reasons",
IFERROR(SUMIFS(AllPublicationData!$I:$I,AllPublicationData!$A:$A,'Publication Table (%)'!$B9,AllPublicationData!$B:$B,'Publication Table (%)'!$C$4,AllPublicationData!$D:$D,'Publication Table (%)'!P$7)/
SUMIFS(AllPublicationData!$E:$E,AllPublicationData!$A:$A,'Publication Table (%)'!$B9,AllPublicationData!$B:$B,'Publication Table (%)'!$C$4,AllPublicationData!$D:$D,'Publication Table (%)'!P$7),
SUMIFS(AllPublicationData!$I:$I,AllPublicationData!$A:$A,'Publication Table (%)'!$B9,AllPublicationData!$B:$B,'Publication Table (%)'!P$7)/
SUMIFS(AllPublicationData!$E:$E,AllPublicationData!$A:$A,'Publication Table (%)'!$B9,AllPublicationData!$B:$B,'Publication Table (%)'!P$7)),
IF('Publication Table (%)'!$C$5="Cancellations for other reasons",
IFERROR(SUMIFS(AllPublicationData!$J:$J,AllPublicationData!$A:$A,'Publication Table (%)'!$B9,AllPublicationData!$B:$B,'Publication Table (%)'!$C$4,AllPublicationData!$D:$D,'Publication Table (%)'!P$7)/
SUMIFS(AllPublicationData!$E:$E,AllPublicationData!$A:$A,'Publication Table (%)'!$B9,AllPublicationData!$B:$B,'Publication Table (%)'!$C$4,AllPublicationData!$D:$D,'Publication Table (%)'!P$7),
SUMIFS(AllPublicationData!$J:$J,AllPublicationData!$A:$A,'Publication Table (%)'!$B9,AllPublicationData!$B:$B,'Publication Table (%)'!P$7)/
SUMIFS(AllPublicationData!$E:$E,AllPublicationData!$A:$A,'Publication Table (%)'!$B9,AllPublicationData!$B:$B,'Publication Table (%)'!P$7)))))))</f>
        <v>0.14492753623188406</v>
      </c>
      <c r="Q9" s="96">
        <f>IF('Publication Table (%)'!$C$5="All Cancelled Operations",
IFERROR(SUMIFS(AllPublicationData!$F:$F,AllPublicationData!$A:$A,'Publication Table (%)'!$B9,AllPublicationData!$B:$B,'Publication Table (%)'!$C$4,AllPublicationData!$D:$D,'Publication Table (%)'!Q$7)/
SUMIFS(AllPublicationData!$E:$E,AllPublicationData!$A:$A,'Publication Table (%)'!$B9,AllPublicationData!$B:$B,'Publication Table (%)'!$C$4,AllPublicationData!$D:$D,'Publication Table (%)'!Q$7),
SUMIFS(AllPublicationData!$F:$F,AllPublicationData!$A:$A,'Publication Table (%)'!$B9,AllPublicationData!$B:$B,'Publication Table (%)'!Q$7)/
SUMIFS(AllPublicationData!$E:$E,AllPublicationData!$A:$A,'Publication Table (%)'!$B9,AllPublicationData!$B:$B,'Publication Table (%)'!Q$7)),
IF('Publication Table (%)'!$C$5="Operations cancelled by patient",
IFERROR(SUMIFS(AllPublicationData!$G:$G,AllPublicationData!$A:$A,'Publication Table (%)'!$B9,AllPublicationData!$B:$B,'Publication Table (%)'!$C$4,AllPublicationData!$D:$D,'Publication Table (%)'!Q$7)/
SUMIFS(AllPublicationData!$E:$E,AllPublicationData!$A:$A,'Publication Table (%)'!$B9,AllPublicationData!$B:$B,'Publication Table (%)'!$C$4,AllPublicationData!$D:$D,'Publication Table (%)'!Q$7),
SUMIFS(AllPublicationData!$G:$G,AllPublicationData!$A:$A,'Publication Table (%)'!$B9,AllPublicationData!$B:$B,'Publication Table (%)'!Q$7)/
SUMIFS(AllPublicationData!$E:$E,AllPublicationData!$A:$A,'Publication Table (%)'!$B9,AllPublicationData!$B:$B,'Publication Table (%)'!Q$7)),
IF('Publication Table (%)'!$C$5="Operations cancelled for clinical reasons",
IFERROR(SUMIFS(AllPublicationData!$H:$H,AllPublicationData!$A:$A,'Publication Table (%)'!$B9,AllPublicationData!$B:$B,'Publication Table (%)'!$C$4,AllPublicationData!$D:$D,'Publication Table (%)'!Q$7)/
SUMIFS(AllPublicationData!$E:$E,AllPublicationData!$A:$A,'Publication Table (%)'!$B9,AllPublicationData!$B:$B,'Publication Table (%)'!$C$4,AllPublicationData!$D:$D,'Publication Table (%)'!Q$7),
SUMIFS(AllPublicationData!$H:$H,AllPublicationData!$A:$A,'Publication Table (%)'!$B9,AllPublicationData!$B:$B,'Publication Table (%)'!Q$7)/
SUMIFS(AllPublicationData!$E:$E,AllPublicationData!$A:$A,'Publication Table (%)'!$B9,AllPublicationData!$B:$B,'Publication Table (%)'!Q$7)),
IF('Publication Table (%)'!$C$5="Operations cancelled for non-clinical/capacity reasons",
IFERROR(SUMIFS(AllPublicationData!$I:$I,AllPublicationData!$A:$A,'Publication Table (%)'!$B9,AllPublicationData!$B:$B,'Publication Table (%)'!$C$4,AllPublicationData!$D:$D,'Publication Table (%)'!Q$7)/
SUMIFS(AllPublicationData!$E:$E,AllPublicationData!$A:$A,'Publication Table (%)'!$B9,AllPublicationData!$B:$B,'Publication Table (%)'!$C$4,AllPublicationData!$D:$D,'Publication Table (%)'!Q$7),
SUMIFS(AllPublicationData!$I:$I,AllPublicationData!$A:$A,'Publication Table (%)'!$B9,AllPublicationData!$B:$B,'Publication Table (%)'!Q$7)/
SUMIFS(AllPublicationData!$E:$E,AllPublicationData!$A:$A,'Publication Table (%)'!$B9,AllPublicationData!$B:$B,'Publication Table (%)'!Q$7)),
IF('Publication Table (%)'!$C$5="Cancellations for other reasons",
IFERROR(SUMIFS(AllPublicationData!$J:$J,AllPublicationData!$A:$A,'Publication Table (%)'!$B9,AllPublicationData!$B:$B,'Publication Table (%)'!$C$4,AllPublicationData!$D:$D,'Publication Table (%)'!Q$7)/
SUMIFS(AllPublicationData!$E:$E,AllPublicationData!$A:$A,'Publication Table (%)'!$B9,AllPublicationData!$B:$B,'Publication Table (%)'!$C$4,AllPublicationData!$D:$D,'Publication Table (%)'!Q$7),
SUMIFS(AllPublicationData!$J:$J,AllPublicationData!$A:$A,'Publication Table (%)'!$B9,AllPublicationData!$B:$B,'Publication Table (%)'!Q$7)/
SUMIFS(AllPublicationData!$E:$E,AllPublicationData!$A:$A,'Publication Table (%)'!$B9,AllPublicationData!$B:$B,'Publication Table (%)'!Q$7)))))))</f>
        <v>6.6666666666666666E-2</v>
      </c>
      <c r="R9" s="96">
        <f>IF('Publication Table (%)'!$C$5="All Cancelled Operations",
IFERROR(SUMIFS(AllPublicationData!$F:$F,AllPublicationData!$A:$A,'Publication Table (%)'!$B9,AllPublicationData!$B:$B,'Publication Table (%)'!$C$4,AllPublicationData!$D:$D,'Publication Table (%)'!R$7)/
SUMIFS(AllPublicationData!$E:$E,AllPublicationData!$A:$A,'Publication Table (%)'!$B9,AllPublicationData!$B:$B,'Publication Table (%)'!$C$4,AllPublicationData!$D:$D,'Publication Table (%)'!R$7),
SUMIFS(AllPublicationData!$F:$F,AllPublicationData!$A:$A,'Publication Table (%)'!$B9,AllPublicationData!$B:$B,'Publication Table (%)'!R$7)/
SUMIFS(AllPublicationData!$E:$E,AllPublicationData!$A:$A,'Publication Table (%)'!$B9,AllPublicationData!$B:$B,'Publication Table (%)'!R$7)),
IF('Publication Table (%)'!$C$5="Operations cancelled by patient",
IFERROR(SUMIFS(AllPublicationData!$G:$G,AllPublicationData!$A:$A,'Publication Table (%)'!$B9,AllPublicationData!$B:$B,'Publication Table (%)'!$C$4,AllPublicationData!$D:$D,'Publication Table (%)'!R$7)/
SUMIFS(AllPublicationData!$E:$E,AllPublicationData!$A:$A,'Publication Table (%)'!$B9,AllPublicationData!$B:$B,'Publication Table (%)'!$C$4,AllPublicationData!$D:$D,'Publication Table (%)'!R$7),
SUMIFS(AllPublicationData!$G:$G,AllPublicationData!$A:$A,'Publication Table (%)'!$B9,AllPublicationData!$B:$B,'Publication Table (%)'!R$7)/
SUMIFS(AllPublicationData!$E:$E,AllPublicationData!$A:$A,'Publication Table (%)'!$B9,AllPublicationData!$B:$B,'Publication Table (%)'!R$7)),
IF('Publication Table (%)'!$C$5="Operations cancelled for clinical reasons",
IFERROR(SUMIFS(AllPublicationData!$H:$H,AllPublicationData!$A:$A,'Publication Table (%)'!$B9,AllPublicationData!$B:$B,'Publication Table (%)'!$C$4,AllPublicationData!$D:$D,'Publication Table (%)'!R$7)/
SUMIFS(AllPublicationData!$E:$E,AllPublicationData!$A:$A,'Publication Table (%)'!$B9,AllPublicationData!$B:$B,'Publication Table (%)'!$C$4,AllPublicationData!$D:$D,'Publication Table (%)'!R$7),
SUMIFS(AllPublicationData!$H:$H,AllPublicationData!$A:$A,'Publication Table (%)'!$B9,AllPublicationData!$B:$B,'Publication Table (%)'!R$7)/
SUMIFS(AllPublicationData!$E:$E,AllPublicationData!$A:$A,'Publication Table (%)'!$B9,AllPublicationData!$B:$B,'Publication Table (%)'!R$7)),
IF('Publication Table (%)'!$C$5="Operations cancelled for non-clinical/capacity reasons",
IFERROR(SUMIFS(AllPublicationData!$I:$I,AllPublicationData!$A:$A,'Publication Table (%)'!$B9,AllPublicationData!$B:$B,'Publication Table (%)'!$C$4,AllPublicationData!$D:$D,'Publication Table (%)'!R$7)/
SUMIFS(AllPublicationData!$E:$E,AllPublicationData!$A:$A,'Publication Table (%)'!$B9,AllPublicationData!$B:$B,'Publication Table (%)'!$C$4,AllPublicationData!$D:$D,'Publication Table (%)'!R$7),
SUMIFS(AllPublicationData!$I:$I,AllPublicationData!$A:$A,'Publication Table (%)'!$B9,AllPublicationData!$B:$B,'Publication Table (%)'!R$7)/
SUMIFS(AllPublicationData!$E:$E,AllPublicationData!$A:$A,'Publication Table (%)'!$B9,AllPublicationData!$B:$B,'Publication Table (%)'!R$7)),
IF('Publication Table (%)'!$C$5="Cancellations for other reasons",
IFERROR(SUMIFS(AllPublicationData!$J:$J,AllPublicationData!$A:$A,'Publication Table (%)'!$B9,AllPublicationData!$B:$B,'Publication Table (%)'!$C$4,AllPublicationData!$D:$D,'Publication Table (%)'!R$7)/
SUMIFS(AllPublicationData!$E:$E,AllPublicationData!$A:$A,'Publication Table (%)'!$B9,AllPublicationData!$B:$B,'Publication Table (%)'!$C$4,AllPublicationData!$D:$D,'Publication Table (%)'!R$7),
SUMIFS(AllPublicationData!$J:$J,AllPublicationData!$A:$A,'Publication Table (%)'!$B9,AllPublicationData!$B:$B,'Publication Table (%)'!R$7)/
SUMIFS(AllPublicationData!$E:$E,AllPublicationData!$A:$A,'Publication Table (%)'!$B9,AllPublicationData!$B:$B,'Publication Table (%)'!R$7)))))))</f>
        <v>6.0112359550561795E-2</v>
      </c>
      <c r="S9" s="96">
        <f>IF('Publication Table (%)'!$C$5="All Cancelled Operations",
IFERROR(SUMIFS(AllPublicationData!$F:$F,AllPublicationData!$A:$A,'Publication Table (%)'!$B9,AllPublicationData!$B:$B,'Publication Table (%)'!$C$4,AllPublicationData!$D:$D,'Publication Table (%)'!S$7)/
SUMIFS(AllPublicationData!$E:$E,AllPublicationData!$A:$A,'Publication Table (%)'!$B9,AllPublicationData!$B:$B,'Publication Table (%)'!$C$4,AllPublicationData!$D:$D,'Publication Table (%)'!S$7),
SUMIFS(AllPublicationData!$F:$F,AllPublicationData!$A:$A,'Publication Table (%)'!$B9,AllPublicationData!$B:$B,'Publication Table (%)'!S$7)/
SUMIFS(AllPublicationData!$E:$E,AllPublicationData!$A:$A,'Publication Table (%)'!$B9,AllPublicationData!$B:$B,'Publication Table (%)'!S$7)),
IF('Publication Table (%)'!$C$5="Operations cancelled by patient",
IFERROR(SUMIFS(AllPublicationData!$G:$G,AllPublicationData!$A:$A,'Publication Table (%)'!$B9,AllPublicationData!$B:$B,'Publication Table (%)'!$C$4,AllPublicationData!$D:$D,'Publication Table (%)'!S$7)/
SUMIFS(AllPublicationData!$E:$E,AllPublicationData!$A:$A,'Publication Table (%)'!$B9,AllPublicationData!$B:$B,'Publication Table (%)'!$C$4,AllPublicationData!$D:$D,'Publication Table (%)'!S$7),
SUMIFS(AllPublicationData!$G:$G,AllPublicationData!$A:$A,'Publication Table (%)'!$B9,AllPublicationData!$B:$B,'Publication Table (%)'!S$7)/
SUMIFS(AllPublicationData!$E:$E,AllPublicationData!$A:$A,'Publication Table (%)'!$B9,AllPublicationData!$B:$B,'Publication Table (%)'!S$7)),
IF('Publication Table (%)'!$C$5="Operations cancelled for clinical reasons",
IFERROR(SUMIFS(AllPublicationData!$H:$H,AllPublicationData!$A:$A,'Publication Table (%)'!$B9,AllPublicationData!$B:$B,'Publication Table (%)'!$C$4,AllPublicationData!$D:$D,'Publication Table (%)'!S$7)/
SUMIFS(AllPublicationData!$E:$E,AllPublicationData!$A:$A,'Publication Table (%)'!$B9,AllPublicationData!$B:$B,'Publication Table (%)'!$C$4,AllPublicationData!$D:$D,'Publication Table (%)'!S$7),
SUMIFS(AllPublicationData!$H:$H,AllPublicationData!$A:$A,'Publication Table (%)'!$B9,AllPublicationData!$B:$B,'Publication Table (%)'!S$7)/
SUMIFS(AllPublicationData!$E:$E,AllPublicationData!$A:$A,'Publication Table (%)'!$B9,AllPublicationData!$B:$B,'Publication Table (%)'!S$7)),
IF('Publication Table (%)'!$C$5="Operations cancelled for non-clinical/capacity reasons",
IFERROR(SUMIFS(AllPublicationData!$I:$I,AllPublicationData!$A:$A,'Publication Table (%)'!$B9,AllPublicationData!$B:$B,'Publication Table (%)'!$C$4,AllPublicationData!$D:$D,'Publication Table (%)'!S$7)/
SUMIFS(AllPublicationData!$E:$E,AllPublicationData!$A:$A,'Publication Table (%)'!$B9,AllPublicationData!$B:$B,'Publication Table (%)'!$C$4,AllPublicationData!$D:$D,'Publication Table (%)'!S$7),
SUMIFS(AllPublicationData!$I:$I,AllPublicationData!$A:$A,'Publication Table (%)'!$B9,AllPublicationData!$B:$B,'Publication Table (%)'!S$7)/
SUMIFS(AllPublicationData!$E:$E,AllPublicationData!$A:$A,'Publication Table (%)'!$B9,AllPublicationData!$B:$B,'Publication Table (%)'!S$7)),
IF('Publication Table (%)'!$C$5="Cancellations for other reasons",
IFERROR(SUMIFS(AllPublicationData!$J:$J,AllPublicationData!$A:$A,'Publication Table (%)'!$B9,AllPublicationData!$B:$B,'Publication Table (%)'!$C$4,AllPublicationData!$D:$D,'Publication Table (%)'!S$7)/
SUMIFS(AllPublicationData!$E:$E,AllPublicationData!$A:$A,'Publication Table (%)'!$B9,AllPublicationData!$B:$B,'Publication Table (%)'!$C$4,AllPublicationData!$D:$D,'Publication Table (%)'!S$7),
SUMIFS(AllPublicationData!$J:$J,AllPublicationData!$A:$A,'Publication Table (%)'!$B9,AllPublicationData!$B:$B,'Publication Table (%)'!S$7)/
SUMIFS(AllPublicationData!$E:$E,AllPublicationData!$A:$A,'Publication Table (%)'!$B9,AllPublicationData!$B:$B,'Publication Table (%)'!S$7)))))))</f>
        <v>7.1428571428571425E-2</v>
      </c>
    </row>
    <row r="10" spans="1:30" x14ac:dyDescent="0.35">
      <c r="B10" s="89">
        <v>45352</v>
      </c>
      <c r="C10" s="112">
        <f>IF('Publication Table (%)'!$C$5="All Cancelled Operations",
SUMIFS(AllPublicationData!$F:$F,AllPublicationData!$A:$A,'Publication Table (%)'!$B10,AllPublicationData!$B:$B,'Publication Table (%)'!$C$4),
IF('Publication Table (%)'!$C$5="Operations cancelled by patient",
SUMIFS(AllPublicationData!$G:$G,AllPublicationData!$A:$A,'Publication Table (%)'!$B10,AllPublicationData!$B:$B,'Publication Table (%)'!$C$4),
IF('Publication Table (%)'!$C$5="Operations cancelled for clinical reasons",
SUMIFS(AllPublicationData!$H:$H,AllPublicationData!$A:$A,'Publication Table (%)'!$B10,AllPublicationData!$B:$B,'Publication Table (%)'!$C$4),
IF('Publication Table (%)'!$C$5="Operations cancelled for non-clinical/capacity reasons",
SUMIFS(AllPublicationData!$I:$I,AllPublicationData!$A:$A,'Publication Table (%)'!$B10,AllPublicationData!$B:$B,'Publication Table (%)'!$C$4),
IF('Publication Table (%)'!$C$5="Cancellations for other reasons",
SUMIFS(AllPublicationData!$J:$J,AllPublicationData!$A:$A,'Publication Table (%)'!$B10,AllPublicationData!$B:$B,'Publication Table (%)'!$C$4))))))+
IF(AND($C$4="NHS Scotland",$C$5="All Cancelled Operations"),
SUMIFS(AllPublicationData!$F:$F,AllPublicationData!$A:$A,'Publication Table (%)'!$B10),
IF(AND($C$4="NHS Scotland",$C$5="Operations cancelled by patient"),
SUMIFS(AllPublicationData!$G:$G,AllPublicationData!$A:$A,'Publication Table (%)'!$B10),
IF(AND($C$4="NHS Scotland",$C$5="Operations cancelled for clinical reasons"),
SUMIFS(AllPublicationData!$H:$H,AllPublicationData!$A:$A,'Publication Table (%)'!$B10),
IF(AND($C$4="NHS Scotland",$C$5="Operations cancelled for non-clinical/capacity reasons"),
SUMIFS(AllPublicationData!$I:$I,AllPublicationData!$A:$A,'Publication Table (%)'!$B10),
IF(AND($C$4="NHS Scotland",$C$5="Cancellations for other reasons"),
SUMIFS(AllPublicationData!$J:$J,AllPublicationData!$A:$A,'Publication Table (%)'!$B10))))))</f>
        <v>1950</v>
      </c>
      <c r="D10" s="110">
        <f>IF(AND('Publication Table (%)'!$C$5="All Cancelled Operations",$C$4&lt;&gt;"NHS Scotland"),
IFERROR(SUMIFS(AllPublicationData!$F:$F,AllPublicationData!$A:$A,'Publication Table (%)'!$B10,AllPublicationData!$B:$B,'Publication Table (%)'!$C$4,AllPublicationData!$D:$D,'Publication Table (%)'!D$7)/
SUMIFS(AllPublicationData!$E:$E,AllPublicationData!$A:$A,'Publication Table (%)'!$B10,AllPublicationData!$B:$B,'Publication Table (%)'!$C$4,AllPublicationData!$D:$D,'Publication Table (%)'!D$7),
SUMIFS(AllPublicationData!$F:$F,AllPublicationData!$A:$A,'Publication Table (%)'!$B10,AllPublicationData!$B:$B,'Publication Table (%)'!D$7)/
SUMIFS(AllPublicationData!$E:$E,AllPublicationData!$A:$A,'Publication Table (%)'!$B10,AllPublicationData!$B:$B,'Publication Table (%)'!D$7)),
IF(AND('Publication Table (%)'!$C$5="Operations cancelled by patient",$C$4&lt;&gt;"NHS Scotland"),
IFERROR(SUMIFS(AllPublicationData!$G:$G,AllPublicationData!$A:$A,'Publication Table (%)'!$B10,AllPublicationData!$B:$B,'Publication Table (%)'!$C$4,AllPublicationData!$D:$D,'Publication Table (%)'!D$7)/
SUMIFS(AllPublicationData!$E:$E,AllPublicationData!$A:$A,'Publication Table (%)'!$B10,AllPublicationData!$B:$B,'Publication Table (%)'!$C$4,AllPublicationData!$D:$D,'Publication Table (%)'!D$7),
SUMIFS(AllPublicationData!$G:$G,AllPublicationData!$A:$A,'Publication Table (%)'!$B10,AllPublicationData!$B:$B,'Publication Table (%)'!D$7)/
SUMIFS(AllPublicationData!$E:$E,AllPublicationData!$A:$A,'Publication Table (%)'!$B10,AllPublicationData!$B:$B,'Publication Table (%)'!D$7)),
IF(AND('Publication Table (%)'!$C$5="Operations cancelled for clinical reasons",$C$4&lt;&gt;"NHS Scotland"),
IFERROR(SUMIFS(AllPublicationData!$H:$H,AllPublicationData!$A:$A,'Publication Table (%)'!$B10,AllPublicationData!$B:$B,'Publication Table (%)'!$C$4,AllPublicationData!$D:$D,'Publication Table (%)'!D$7)/
SUMIFS(AllPublicationData!$E:$E,AllPublicationData!$A:$A,'Publication Table (%)'!$B10,AllPublicationData!$B:$B,'Publication Table (%)'!$C$4,AllPublicationData!$D:$D,'Publication Table (%)'!D$7),
SUMIFS(AllPublicationData!$H:$H,AllPublicationData!$A:$A,'Publication Table (%)'!$B10,AllPublicationData!$B:$B,'Publication Table (%)'!D$7)/
SUMIFS(AllPublicationData!$E:$E,AllPublicationData!$A:$A,'Publication Table (%)'!$B10,AllPublicationData!$B:$B,'Publication Table (%)'!D$7)),
IF(AND('Publication Table (%)'!$C$5="Operations cancelled for non-clinical/capacity reasons",$C$4&lt;&gt;"NHS Scotland"),
IFERROR(SUMIFS(AllPublicationData!$I:$I,AllPublicationData!$A:$A,'Publication Table (%)'!$B10,AllPublicationData!$B:$B,'Publication Table (%)'!$C$4,AllPublicationData!$D:$D,'Publication Table (%)'!D$7)/
SUMIFS(AllPublicationData!$E:$E,AllPublicationData!$A:$A,'Publication Table (%)'!$B10,AllPublicationData!$B:$B,'Publication Table (%)'!$C$4,AllPublicationData!$D:$D,'Publication Table (%)'!D$7),
SUMIFS(AllPublicationData!$I:$I,AllPublicationData!$A:$A,'Publication Table (%)'!$B10,AllPublicationData!$B:$B,'Publication Table (%)'!D$7)/
SUMIFS(AllPublicationData!$E:$E,AllPublicationData!$A:$A,'Publication Table (%)'!$B10,AllPublicationData!$B:$B,'Publication Table (%)'!D$7)),
IF(AND('Publication Table (%)'!$C$5="Cancellations for other reasons",$C$4&lt;&gt;"NHS Scotland"),
IFERROR(SUMIFS(AllPublicationData!$J:$J,AllPublicationData!$A:$A,'Publication Table (%)'!$B10,AllPublicationData!$B:$B,'Publication Table (%)'!$C$4,AllPublicationData!$D:$D,'Publication Table (%)'!D$7)/
SUMIFS(AllPublicationData!$E:$E,AllPublicationData!$A:$A,'Publication Table (%)'!$B10,AllPublicationData!$B:$B,'Publication Table (%)'!$C$4,AllPublicationData!$D:$D,'Publication Table (%)'!D$7),
SUMIFS(AllPublicationData!$J:$J,AllPublicationData!$A:$A,'Publication Table (%)'!$B10,AllPublicationData!$B:$B,'Publication Table (%)'!D$7)/
SUMIFS(AllPublicationData!$E:$E,AllPublicationData!$A:$A,'Publication Table (%)'!$B10,AllPublicationData!$B:$B,'Publication Table (%)'!D$7)),
IF(AND($C$4="NHS Scotland",$C$5="All Cancelled Operations"),
SUMIFS(AllPublicationData!$F:$F,AllPublicationData!$A:$A,'Publication Table'!$B10)/
SUMIFS(AllPublicationData!$E:$E,AllPublicationData!$A:$A,'Publication Table'!$B10),
IF(AND($C$4="NHS Scotland",$C$5="Operations cancelled by patient"),
SUMIFS(AllPublicationData!$G:$G,AllPublicationData!$A:$A,'Publication Table'!$B10)/
SUMIFS(AllPublicationData!$E:$E,AllPublicationData!$A:$A,'Publication Table'!$B10),
IF(AND($C$4="NHS Scotland",$C$5="Operations cancelled for clinical reasons"),
SUMIFS(AllPublicationData!$H:$H,AllPublicationData!$A:$A,'Publication Table'!$B10)/
SUMIFS(AllPublicationData!$E:$E,AllPublicationData!$A:$A,'Publication Table'!$B10),
IF(AND($C$4="NHS Scotland",$C$5="Operations cancelled for non-clinical/capacity reasons"),
SUMIFS(AllPublicationData!$I:$I,AllPublicationData!$A:$A,'Publication Table'!$B10)/
SUMIFS(AllPublicationData!$E:$E,AllPublicationData!$A:$A,'Publication Table'!$B10),
IF(AND($C$4="NHS Scotland",$C$5="Cancellations for other reasons"),
SUMIFS(AllPublicationData!$J:$J,AllPublicationData!$A:$A,'Publication Table'!$B10)/
SUMIFS(AllPublicationData!$E:$E,AllPublicationData!$A:$A,'Publication Table'!$B10)))))))))))</f>
        <v>8.1671971854582012E-2</v>
      </c>
      <c r="E10" s="96">
        <f>IF('Publication Table (%)'!$C$5="All Cancelled Operations",
IFERROR(SUMIFS(AllPublicationData!$F:$F,AllPublicationData!$A:$A,'Publication Table (%)'!$B10,AllPublicationData!$B:$B,'Publication Table (%)'!$C$4,AllPublicationData!$D:$D,'Publication Table (%)'!E$7)/
SUMIFS(AllPublicationData!$E:$E,AllPublicationData!$A:$A,'Publication Table (%)'!$B10,AllPublicationData!$B:$B,'Publication Table (%)'!$C$4,AllPublicationData!$D:$D,'Publication Table (%)'!E$7),
SUMIFS(AllPublicationData!$F:$F,AllPublicationData!$A:$A,'Publication Table (%)'!$B10,AllPublicationData!$B:$B,'Publication Table (%)'!E$7)/
SUMIFS(AllPublicationData!$E:$E,AllPublicationData!$A:$A,'Publication Table (%)'!$B10,AllPublicationData!$B:$B,'Publication Table (%)'!E$7)),
IF('Publication Table (%)'!$C$5="Operations cancelled by patient",
IFERROR(SUMIFS(AllPublicationData!$G:$G,AllPublicationData!$A:$A,'Publication Table (%)'!$B10,AllPublicationData!$B:$B,'Publication Table (%)'!$C$4,AllPublicationData!$D:$D,'Publication Table (%)'!E$7)/
SUMIFS(AllPublicationData!$E:$E,AllPublicationData!$A:$A,'Publication Table (%)'!$B10,AllPublicationData!$B:$B,'Publication Table (%)'!$C$4,AllPublicationData!$D:$D,'Publication Table (%)'!E$7),
SUMIFS(AllPublicationData!$G:$G,AllPublicationData!$A:$A,'Publication Table (%)'!$B10,AllPublicationData!$B:$B,'Publication Table (%)'!E$7)/
SUMIFS(AllPublicationData!$E:$E,AllPublicationData!$A:$A,'Publication Table (%)'!$B10,AllPublicationData!$B:$B,'Publication Table (%)'!E$7)),
IF('Publication Table (%)'!$C$5="Operations cancelled for clinical reasons",
IFERROR(SUMIFS(AllPublicationData!$H:$H,AllPublicationData!$A:$A,'Publication Table (%)'!$B10,AllPublicationData!$B:$B,'Publication Table (%)'!$C$4,AllPublicationData!$D:$D,'Publication Table (%)'!E$7)/
SUMIFS(AllPublicationData!$E:$E,AllPublicationData!$A:$A,'Publication Table (%)'!$B10,AllPublicationData!$B:$B,'Publication Table (%)'!$C$4,AllPublicationData!$D:$D,'Publication Table (%)'!E$7),
SUMIFS(AllPublicationData!$H:$H,AllPublicationData!$A:$A,'Publication Table (%)'!$B10,AllPublicationData!$B:$B,'Publication Table (%)'!E$7)/
SUMIFS(AllPublicationData!$E:$E,AllPublicationData!$A:$A,'Publication Table (%)'!$B10,AllPublicationData!$B:$B,'Publication Table (%)'!E$7)),
IF('Publication Table (%)'!$C$5="Operations cancelled for non-clinical/capacity reasons",
IFERROR(SUMIFS(AllPublicationData!$I:$I,AllPublicationData!$A:$A,'Publication Table (%)'!$B10,AllPublicationData!$B:$B,'Publication Table (%)'!$C$4,AllPublicationData!$D:$D,'Publication Table (%)'!E$7)/
SUMIFS(AllPublicationData!$E:$E,AllPublicationData!$A:$A,'Publication Table (%)'!$B10,AllPublicationData!$B:$B,'Publication Table (%)'!$C$4,AllPublicationData!$D:$D,'Publication Table (%)'!E$7),
SUMIFS(AllPublicationData!$I:$I,AllPublicationData!$A:$A,'Publication Table (%)'!$B10,AllPublicationData!$B:$B,'Publication Table (%)'!E$7)/
SUMIFS(AllPublicationData!$E:$E,AllPublicationData!$A:$A,'Publication Table (%)'!$B10,AllPublicationData!$B:$B,'Publication Table (%)'!E$7)),
IF('Publication Table (%)'!$C$5="Cancellations for other reasons",
IFERROR(SUMIFS(AllPublicationData!$J:$J,AllPublicationData!$A:$A,'Publication Table (%)'!$B10,AllPublicationData!$B:$B,'Publication Table (%)'!$C$4,AllPublicationData!$D:$D,'Publication Table (%)'!E$7)/
SUMIFS(AllPublicationData!$E:$E,AllPublicationData!$A:$A,'Publication Table (%)'!$B10,AllPublicationData!$B:$B,'Publication Table (%)'!$C$4,AllPublicationData!$D:$D,'Publication Table (%)'!E$7),
SUMIFS(AllPublicationData!$J:$J,AllPublicationData!$A:$A,'Publication Table (%)'!$B10,AllPublicationData!$B:$B,'Publication Table (%)'!E$7)/
SUMIFS(AllPublicationData!$E:$E,AllPublicationData!$A:$A,'Publication Table (%)'!$B10,AllPublicationData!$B:$B,'Publication Table (%)'!E$7)))))))</f>
        <v>6.5132435953104639E-2</v>
      </c>
      <c r="F10" s="96">
        <f>IF('Publication Table (%)'!$C$5="All Cancelled Operations",
IFERROR(SUMIFS(AllPublicationData!$F:$F,AllPublicationData!$A:$A,'Publication Table (%)'!$B10,AllPublicationData!$B:$B,'Publication Table (%)'!$C$4,AllPublicationData!$D:$D,'Publication Table (%)'!F$7)/
SUMIFS(AllPublicationData!$E:$E,AllPublicationData!$A:$A,'Publication Table (%)'!$B10,AllPublicationData!$B:$B,'Publication Table (%)'!$C$4,AllPublicationData!$D:$D,'Publication Table (%)'!F$7),
SUMIFS(AllPublicationData!$F:$F,AllPublicationData!$A:$A,'Publication Table (%)'!$B10,AllPublicationData!$B:$B,'Publication Table (%)'!F$7)/
SUMIFS(AllPublicationData!$E:$E,AllPublicationData!$A:$A,'Publication Table (%)'!$B10,AllPublicationData!$B:$B,'Publication Table (%)'!F$7)),
IF('Publication Table (%)'!$C$5="Operations cancelled by patient",
IFERROR(SUMIFS(AllPublicationData!$G:$G,AllPublicationData!$A:$A,'Publication Table (%)'!$B10,AllPublicationData!$B:$B,'Publication Table (%)'!$C$4,AllPublicationData!$D:$D,'Publication Table (%)'!F$7)/
SUMIFS(AllPublicationData!$E:$E,AllPublicationData!$A:$A,'Publication Table (%)'!$B10,AllPublicationData!$B:$B,'Publication Table (%)'!$C$4,AllPublicationData!$D:$D,'Publication Table (%)'!F$7),
SUMIFS(AllPublicationData!$G:$G,AllPublicationData!$A:$A,'Publication Table (%)'!$B10,AllPublicationData!$B:$B,'Publication Table (%)'!F$7)/
SUMIFS(AllPublicationData!$E:$E,AllPublicationData!$A:$A,'Publication Table (%)'!$B10,AllPublicationData!$B:$B,'Publication Table (%)'!F$7)),
IF('Publication Table (%)'!$C$5="Operations cancelled for clinical reasons",
IFERROR(SUMIFS(AllPublicationData!$H:$H,AllPublicationData!$A:$A,'Publication Table (%)'!$B10,AllPublicationData!$B:$B,'Publication Table (%)'!$C$4,AllPublicationData!$D:$D,'Publication Table (%)'!F$7)/
SUMIFS(AllPublicationData!$E:$E,AllPublicationData!$A:$A,'Publication Table (%)'!$B10,AllPublicationData!$B:$B,'Publication Table (%)'!$C$4,AllPublicationData!$D:$D,'Publication Table (%)'!F$7),
SUMIFS(AllPublicationData!$H:$H,AllPublicationData!$A:$A,'Publication Table (%)'!$B10,AllPublicationData!$B:$B,'Publication Table (%)'!F$7)/
SUMIFS(AllPublicationData!$E:$E,AllPublicationData!$A:$A,'Publication Table (%)'!$B10,AllPublicationData!$B:$B,'Publication Table (%)'!F$7)),
IF('Publication Table (%)'!$C$5="Operations cancelled for non-clinical/capacity reasons",
IFERROR(SUMIFS(AllPublicationData!$I:$I,AllPublicationData!$A:$A,'Publication Table (%)'!$B10,AllPublicationData!$B:$B,'Publication Table (%)'!$C$4,AllPublicationData!$D:$D,'Publication Table (%)'!F$7)/
SUMIFS(AllPublicationData!$E:$E,AllPublicationData!$A:$A,'Publication Table (%)'!$B10,AllPublicationData!$B:$B,'Publication Table (%)'!$C$4,AllPublicationData!$D:$D,'Publication Table (%)'!F$7),
SUMIFS(AllPublicationData!$I:$I,AllPublicationData!$A:$A,'Publication Table (%)'!$B10,AllPublicationData!$B:$B,'Publication Table (%)'!F$7)/
SUMIFS(AllPublicationData!$E:$E,AllPublicationData!$A:$A,'Publication Table (%)'!$B10,AllPublicationData!$B:$B,'Publication Table (%)'!F$7)),
IF('Publication Table (%)'!$C$5="Cancellations for other reasons",
IFERROR(SUMIFS(AllPublicationData!$J:$J,AllPublicationData!$A:$A,'Publication Table (%)'!$B10,AllPublicationData!$B:$B,'Publication Table (%)'!$C$4,AllPublicationData!$D:$D,'Publication Table (%)'!F$7)/
SUMIFS(AllPublicationData!$E:$E,AllPublicationData!$A:$A,'Publication Table (%)'!$B10,AllPublicationData!$B:$B,'Publication Table (%)'!$C$4,AllPublicationData!$D:$D,'Publication Table (%)'!F$7),
SUMIFS(AllPublicationData!$J:$J,AllPublicationData!$A:$A,'Publication Table (%)'!$B10,AllPublicationData!$B:$B,'Publication Table (%)'!F$7)/
SUMIFS(AllPublicationData!$E:$E,AllPublicationData!$A:$A,'Publication Table (%)'!$B10,AllPublicationData!$B:$B,'Publication Table (%)'!F$7)))))))</f>
        <v>8.3333333333333329E-2</v>
      </c>
      <c r="G10" s="96">
        <f>IF('Publication Table (%)'!$C$5="All Cancelled Operations",
IFERROR(SUMIFS(AllPublicationData!$F:$F,AllPublicationData!$A:$A,'Publication Table (%)'!$B10,AllPublicationData!$B:$B,'Publication Table (%)'!$C$4,AllPublicationData!$D:$D,'Publication Table (%)'!G$7)/
SUMIFS(AllPublicationData!$E:$E,AllPublicationData!$A:$A,'Publication Table (%)'!$B10,AllPublicationData!$B:$B,'Publication Table (%)'!$C$4,AllPublicationData!$D:$D,'Publication Table (%)'!G$7),
SUMIFS(AllPublicationData!$F:$F,AllPublicationData!$A:$A,'Publication Table (%)'!$B10,AllPublicationData!$B:$B,'Publication Table (%)'!G$7)/
SUMIFS(AllPublicationData!$E:$E,AllPublicationData!$A:$A,'Publication Table (%)'!$B10,AllPublicationData!$B:$B,'Publication Table (%)'!G$7)),
IF('Publication Table (%)'!$C$5="Operations cancelled by patient",
IFERROR(SUMIFS(AllPublicationData!$G:$G,AllPublicationData!$A:$A,'Publication Table (%)'!$B10,AllPublicationData!$B:$B,'Publication Table (%)'!$C$4,AllPublicationData!$D:$D,'Publication Table (%)'!G$7)/
SUMIFS(AllPublicationData!$E:$E,AllPublicationData!$A:$A,'Publication Table (%)'!$B10,AllPublicationData!$B:$B,'Publication Table (%)'!$C$4,AllPublicationData!$D:$D,'Publication Table (%)'!G$7),
SUMIFS(AllPublicationData!$G:$G,AllPublicationData!$A:$A,'Publication Table (%)'!$B10,AllPublicationData!$B:$B,'Publication Table (%)'!G$7)/
SUMIFS(AllPublicationData!$E:$E,AllPublicationData!$A:$A,'Publication Table (%)'!$B10,AllPublicationData!$B:$B,'Publication Table (%)'!G$7)),
IF('Publication Table (%)'!$C$5="Operations cancelled for clinical reasons",
IFERROR(SUMIFS(AllPublicationData!$H:$H,AllPublicationData!$A:$A,'Publication Table (%)'!$B10,AllPublicationData!$B:$B,'Publication Table (%)'!$C$4,AllPublicationData!$D:$D,'Publication Table (%)'!G$7)/
SUMIFS(AllPublicationData!$E:$E,AllPublicationData!$A:$A,'Publication Table (%)'!$B10,AllPublicationData!$B:$B,'Publication Table (%)'!$C$4,AllPublicationData!$D:$D,'Publication Table (%)'!G$7),
SUMIFS(AllPublicationData!$H:$H,AllPublicationData!$A:$A,'Publication Table (%)'!$B10,AllPublicationData!$B:$B,'Publication Table (%)'!G$7)/
SUMIFS(AllPublicationData!$E:$E,AllPublicationData!$A:$A,'Publication Table (%)'!$B10,AllPublicationData!$B:$B,'Publication Table (%)'!G$7)),
IF('Publication Table (%)'!$C$5="Operations cancelled for non-clinical/capacity reasons",
IFERROR(SUMIFS(AllPublicationData!$I:$I,AllPublicationData!$A:$A,'Publication Table (%)'!$B10,AllPublicationData!$B:$B,'Publication Table (%)'!$C$4,AllPublicationData!$D:$D,'Publication Table (%)'!G$7)/
SUMIFS(AllPublicationData!$E:$E,AllPublicationData!$A:$A,'Publication Table (%)'!$B10,AllPublicationData!$B:$B,'Publication Table (%)'!$C$4,AllPublicationData!$D:$D,'Publication Table (%)'!G$7),
SUMIFS(AllPublicationData!$I:$I,AllPublicationData!$A:$A,'Publication Table (%)'!$B10,AllPublicationData!$B:$B,'Publication Table (%)'!G$7)/
SUMIFS(AllPublicationData!$E:$E,AllPublicationData!$A:$A,'Publication Table (%)'!$B10,AllPublicationData!$B:$B,'Publication Table (%)'!G$7)),
IF('Publication Table (%)'!$C$5="Cancellations for other reasons",
IFERROR(SUMIFS(AllPublicationData!$J:$J,AllPublicationData!$A:$A,'Publication Table (%)'!$B10,AllPublicationData!$B:$B,'Publication Table (%)'!$C$4,AllPublicationData!$D:$D,'Publication Table (%)'!G$7)/
SUMIFS(AllPublicationData!$E:$E,AllPublicationData!$A:$A,'Publication Table (%)'!$B10,AllPublicationData!$B:$B,'Publication Table (%)'!$C$4,AllPublicationData!$D:$D,'Publication Table (%)'!G$7),
SUMIFS(AllPublicationData!$J:$J,AllPublicationData!$A:$A,'Publication Table (%)'!$B10,AllPublicationData!$B:$B,'Publication Table (%)'!G$7)/
SUMIFS(AllPublicationData!$E:$E,AllPublicationData!$A:$A,'Publication Table (%)'!$B10,AllPublicationData!$B:$B,'Publication Table (%)'!G$7)))))))</f>
        <v>7.5520833333333329E-2</v>
      </c>
      <c r="H10" s="96">
        <f>IF('Publication Table (%)'!$C$5="All Cancelled Operations",
IFERROR(SUMIFS(AllPublicationData!$F:$F,AllPublicationData!$A:$A,'Publication Table (%)'!$B10,AllPublicationData!$B:$B,'Publication Table (%)'!$C$4,AllPublicationData!$D:$D,'Publication Table (%)'!H$7)/
SUMIFS(AllPublicationData!$E:$E,AllPublicationData!$A:$A,'Publication Table (%)'!$B10,AllPublicationData!$B:$B,'Publication Table (%)'!$C$4,AllPublicationData!$D:$D,'Publication Table (%)'!H$7),
SUMIFS(AllPublicationData!$F:$F,AllPublicationData!$A:$A,'Publication Table (%)'!$B10,AllPublicationData!$B:$B,'Publication Table (%)'!H$7)/
SUMIFS(AllPublicationData!$E:$E,AllPublicationData!$A:$A,'Publication Table (%)'!$B10,AllPublicationData!$B:$B,'Publication Table (%)'!H$7)),
IF('Publication Table (%)'!$C$5="Operations cancelled by patient",
IFERROR(SUMIFS(AllPublicationData!$G:$G,AllPublicationData!$A:$A,'Publication Table (%)'!$B10,AllPublicationData!$B:$B,'Publication Table (%)'!$C$4,AllPublicationData!$D:$D,'Publication Table (%)'!H$7)/
SUMIFS(AllPublicationData!$E:$E,AllPublicationData!$A:$A,'Publication Table (%)'!$B10,AllPublicationData!$B:$B,'Publication Table (%)'!$C$4,AllPublicationData!$D:$D,'Publication Table (%)'!H$7),
SUMIFS(AllPublicationData!$G:$G,AllPublicationData!$A:$A,'Publication Table (%)'!$B10,AllPublicationData!$B:$B,'Publication Table (%)'!H$7)/
SUMIFS(AllPublicationData!$E:$E,AllPublicationData!$A:$A,'Publication Table (%)'!$B10,AllPublicationData!$B:$B,'Publication Table (%)'!H$7)),
IF('Publication Table (%)'!$C$5="Operations cancelled for clinical reasons",
IFERROR(SUMIFS(AllPublicationData!$H:$H,AllPublicationData!$A:$A,'Publication Table (%)'!$B10,AllPublicationData!$B:$B,'Publication Table (%)'!$C$4,AllPublicationData!$D:$D,'Publication Table (%)'!H$7)/
SUMIFS(AllPublicationData!$E:$E,AllPublicationData!$A:$A,'Publication Table (%)'!$B10,AllPublicationData!$B:$B,'Publication Table (%)'!$C$4,AllPublicationData!$D:$D,'Publication Table (%)'!H$7),
SUMIFS(AllPublicationData!$H:$H,AllPublicationData!$A:$A,'Publication Table (%)'!$B10,AllPublicationData!$B:$B,'Publication Table (%)'!H$7)/
SUMIFS(AllPublicationData!$E:$E,AllPublicationData!$A:$A,'Publication Table (%)'!$B10,AllPublicationData!$B:$B,'Publication Table (%)'!H$7)),
IF('Publication Table (%)'!$C$5="Operations cancelled for non-clinical/capacity reasons",
IFERROR(SUMIFS(AllPublicationData!$I:$I,AllPublicationData!$A:$A,'Publication Table (%)'!$B10,AllPublicationData!$B:$B,'Publication Table (%)'!$C$4,AllPublicationData!$D:$D,'Publication Table (%)'!H$7)/
SUMIFS(AllPublicationData!$E:$E,AllPublicationData!$A:$A,'Publication Table (%)'!$B10,AllPublicationData!$B:$B,'Publication Table (%)'!$C$4,AllPublicationData!$D:$D,'Publication Table (%)'!H$7),
SUMIFS(AllPublicationData!$I:$I,AllPublicationData!$A:$A,'Publication Table (%)'!$B10,AllPublicationData!$B:$B,'Publication Table (%)'!H$7)/
SUMIFS(AllPublicationData!$E:$E,AllPublicationData!$A:$A,'Publication Table (%)'!$B10,AllPublicationData!$B:$B,'Publication Table (%)'!H$7)),
IF('Publication Table (%)'!$C$5="Cancellations for other reasons",
IFERROR(SUMIFS(AllPublicationData!$J:$J,AllPublicationData!$A:$A,'Publication Table (%)'!$B10,AllPublicationData!$B:$B,'Publication Table (%)'!$C$4,AllPublicationData!$D:$D,'Publication Table (%)'!H$7)/
SUMIFS(AllPublicationData!$E:$E,AllPublicationData!$A:$A,'Publication Table (%)'!$B10,AllPublicationData!$B:$B,'Publication Table (%)'!$C$4,AllPublicationData!$D:$D,'Publication Table (%)'!H$7),
SUMIFS(AllPublicationData!$J:$J,AllPublicationData!$A:$A,'Publication Table (%)'!$B10,AllPublicationData!$B:$B,'Publication Table (%)'!H$7)/
SUMIFS(AllPublicationData!$E:$E,AllPublicationData!$A:$A,'Publication Table (%)'!$B10,AllPublicationData!$B:$B,'Publication Table (%)'!H$7)))))))</f>
        <v>8.9939024390243899E-2</v>
      </c>
      <c r="I10" s="96">
        <f>IF('Publication Table (%)'!$C$5="All Cancelled Operations",
IFERROR(SUMIFS(AllPublicationData!$F:$F,AllPublicationData!$A:$A,'Publication Table (%)'!$B10,AllPublicationData!$B:$B,'Publication Table (%)'!$C$4,AllPublicationData!$D:$D,'Publication Table (%)'!I$7)/
SUMIFS(AllPublicationData!$E:$E,AllPublicationData!$A:$A,'Publication Table (%)'!$B10,AllPublicationData!$B:$B,'Publication Table (%)'!$C$4,AllPublicationData!$D:$D,'Publication Table (%)'!I$7),
SUMIFS(AllPublicationData!$F:$F,AllPublicationData!$A:$A,'Publication Table (%)'!$B10,AllPublicationData!$B:$B,'Publication Table (%)'!I$7)/
SUMIFS(AllPublicationData!$E:$E,AllPublicationData!$A:$A,'Publication Table (%)'!$B10,AllPublicationData!$B:$B,'Publication Table (%)'!I$7)),
IF('Publication Table (%)'!$C$5="Operations cancelled by patient",
IFERROR(SUMIFS(AllPublicationData!$G:$G,AllPublicationData!$A:$A,'Publication Table (%)'!$B10,AllPublicationData!$B:$B,'Publication Table (%)'!$C$4,AllPublicationData!$D:$D,'Publication Table (%)'!I$7)/
SUMIFS(AllPublicationData!$E:$E,AllPublicationData!$A:$A,'Publication Table (%)'!$B10,AllPublicationData!$B:$B,'Publication Table (%)'!$C$4,AllPublicationData!$D:$D,'Publication Table (%)'!I$7),
SUMIFS(AllPublicationData!$G:$G,AllPublicationData!$A:$A,'Publication Table (%)'!$B10,AllPublicationData!$B:$B,'Publication Table (%)'!I$7)/
SUMIFS(AllPublicationData!$E:$E,AllPublicationData!$A:$A,'Publication Table (%)'!$B10,AllPublicationData!$B:$B,'Publication Table (%)'!I$7)),
IF('Publication Table (%)'!$C$5="Operations cancelled for clinical reasons",
IFERROR(SUMIFS(AllPublicationData!$H:$H,AllPublicationData!$A:$A,'Publication Table (%)'!$B10,AllPublicationData!$B:$B,'Publication Table (%)'!$C$4,AllPublicationData!$D:$D,'Publication Table (%)'!I$7)/
SUMIFS(AllPublicationData!$E:$E,AllPublicationData!$A:$A,'Publication Table (%)'!$B10,AllPublicationData!$B:$B,'Publication Table (%)'!$C$4,AllPublicationData!$D:$D,'Publication Table (%)'!I$7),
SUMIFS(AllPublicationData!$H:$H,AllPublicationData!$A:$A,'Publication Table (%)'!$B10,AllPublicationData!$B:$B,'Publication Table (%)'!I$7)/
SUMIFS(AllPublicationData!$E:$E,AllPublicationData!$A:$A,'Publication Table (%)'!$B10,AllPublicationData!$B:$B,'Publication Table (%)'!I$7)),
IF('Publication Table (%)'!$C$5="Operations cancelled for non-clinical/capacity reasons",
IFERROR(SUMIFS(AllPublicationData!$I:$I,AllPublicationData!$A:$A,'Publication Table (%)'!$B10,AllPublicationData!$B:$B,'Publication Table (%)'!$C$4,AllPublicationData!$D:$D,'Publication Table (%)'!I$7)/
SUMIFS(AllPublicationData!$E:$E,AllPublicationData!$A:$A,'Publication Table (%)'!$B10,AllPublicationData!$B:$B,'Publication Table (%)'!$C$4,AllPublicationData!$D:$D,'Publication Table (%)'!I$7),
SUMIFS(AllPublicationData!$I:$I,AllPublicationData!$A:$A,'Publication Table (%)'!$B10,AllPublicationData!$B:$B,'Publication Table (%)'!I$7)/
SUMIFS(AllPublicationData!$E:$E,AllPublicationData!$A:$A,'Publication Table (%)'!$B10,AllPublicationData!$B:$B,'Publication Table (%)'!I$7)),
IF('Publication Table (%)'!$C$5="Cancellations for other reasons",
IFERROR(SUMIFS(AllPublicationData!$J:$J,AllPublicationData!$A:$A,'Publication Table (%)'!$B10,AllPublicationData!$B:$B,'Publication Table (%)'!$C$4,AllPublicationData!$D:$D,'Publication Table (%)'!I$7)/
SUMIFS(AllPublicationData!$E:$E,AllPublicationData!$A:$A,'Publication Table (%)'!$B10,AllPublicationData!$B:$B,'Publication Table (%)'!$C$4,AllPublicationData!$D:$D,'Publication Table (%)'!I$7),
SUMIFS(AllPublicationData!$J:$J,AllPublicationData!$A:$A,'Publication Table (%)'!$B10,AllPublicationData!$B:$B,'Publication Table (%)'!I$7)/
SUMIFS(AllPublicationData!$E:$E,AllPublicationData!$A:$A,'Publication Table (%)'!$B10,AllPublicationData!$B:$B,'Publication Table (%)'!I$7)))))))</f>
        <v>6.3218390804597707E-2</v>
      </c>
      <c r="J10" s="96">
        <f>IF('Publication Table (%)'!$C$5="All Cancelled Operations",
IFERROR(SUMIFS(AllPublicationData!$F:$F,AllPublicationData!$A:$A,'Publication Table (%)'!$B10,AllPublicationData!$B:$B,'Publication Table (%)'!$C$4,AllPublicationData!$D:$D,'Publication Table (%)'!J$7)/
SUMIFS(AllPublicationData!$E:$E,AllPublicationData!$A:$A,'Publication Table (%)'!$B10,AllPublicationData!$B:$B,'Publication Table (%)'!$C$4,AllPublicationData!$D:$D,'Publication Table (%)'!J$7),
SUMIFS(AllPublicationData!$F:$F,AllPublicationData!$A:$A,'Publication Table (%)'!$B10,AllPublicationData!$B:$B,'Publication Table (%)'!J$7)/
SUMIFS(AllPublicationData!$E:$E,AllPublicationData!$A:$A,'Publication Table (%)'!$B10,AllPublicationData!$B:$B,'Publication Table (%)'!J$7)),
IF('Publication Table (%)'!$C$5="Operations cancelled by patient",
IFERROR(SUMIFS(AllPublicationData!$G:$G,AllPublicationData!$A:$A,'Publication Table (%)'!$B10,AllPublicationData!$B:$B,'Publication Table (%)'!$C$4,AllPublicationData!$D:$D,'Publication Table (%)'!J$7)/
SUMIFS(AllPublicationData!$E:$E,AllPublicationData!$A:$A,'Publication Table (%)'!$B10,AllPublicationData!$B:$B,'Publication Table (%)'!$C$4,AllPublicationData!$D:$D,'Publication Table (%)'!J$7),
SUMIFS(AllPublicationData!$G:$G,AllPublicationData!$A:$A,'Publication Table (%)'!$B10,AllPublicationData!$B:$B,'Publication Table (%)'!J$7)/
SUMIFS(AllPublicationData!$E:$E,AllPublicationData!$A:$A,'Publication Table (%)'!$B10,AllPublicationData!$B:$B,'Publication Table (%)'!J$7)),
IF('Publication Table (%)'!$C$5="Operations cancelled for clinical reasons",
IFERROR(SUMIFS(AllPublicationData!$H:$H,AllPublicationData!$A:$A,'Publication Table (%)'!$B10,AllPublicationData!$B:$B,'Publication Table (%)'!$C$4,AllPublicationData!$D:$D,'Publication Table (%)'!J$7)/
SUMIFS(AllPublicationData!$E:$E,AllPublicationData!$A:$A,'Publication Table (%)'!$B10,AllPublicationData!$B:$B,'Publication Table (%)'!$C$4,AllPublicationData!$D:$D,'Publication Table (%)'!J$7),
SUMIFS(AllPublicationData!$H:$H,AllPublicationData!$A:$A,'Publication Table (%)'!$B10,AllPublicationData!$B:$B,'Publication Table (%)'!J$7)/
SUMIFS(AllPublicationData!$E:$E,AllPublicationData!$A:$A,'Publication Table (%)'!$B10,AllPublicationData!$B:$B,'Publication Table (%)'!J$7)),
IF('Publication Table (%)'!$C$5="Operations cancelled for non-clinical/capacity reasons",
IFERROR(SUMIFS(AllPublicationData!$I:$I,AllPublicationData!$A:$A,'Publication Table (%)'!$B10,AllPublicationData!$B:$B,'Publication Table (%)'!$C$4,AllPublicationData!$D:$D,'Publication Table (%)'!J$7)/
SUMIFS(AllPublicationData!$E:$E,AllPublicationData!$A:$A,'Publication Table (%)'!$B10,AllPublicationData!$B:$B,'Publication Table (%)'!$C$4,AllPublicationData!$D:$D,'Publication Table (%)'!J$7),
SUMIFS(AllPublicationData!$I:$I,AllPublicationData!$A:$A,'Publication Table (%)'!$B10,AllPublicationData!$B:$B,'Publication Table (%)'!J$7)/
SUMIFS(AllPublicationData!$E:$E,AllPublicationData!$A:$A,'Publication Table (%)'!$B10,AllPublicationData!$B:$B,'Publication Table (%)'!J$7)),
IF('Publication Table (%)'!$C$5="Cancellations for other reasons",
IFERROR(SUMIFS(AllPublicationData!$J:$J,AllPublicationData!$A:$A,'Publication Table (%)'!$B10,AllPublicationData!$B:$B,'Publication Table (%)'!$C$4,AllPublicationData!$D:$D,'Publication Table (%)'!J$7)/
SUMIFS(AllPublicationData!$E:$E,AllPublicationData!$A:$A,'Publication Table (%)'!$B10,AllPublicationData!$B:$B,'Publication Table (%)'!$C$4,AllPublicationData!$D:$D,'Publication Table (%)'!J$7),
SUMIFS(AllPublicationData!$J:$J,AllPublicationData!$A:$A,'Publication Table (%)'!$B10,AllPublicationData!$B:$B,'Publication Table (%)'!J$7)/
SUMIFS(AllPublicationData!$E:$E,AllPublicationData!$A:$A,'Publication Table (%)'!$B10,AllPublicationData!$B:$B,'Publication Table (%)'!J$7)))))))</f>
        <v>7.161803713527852E-2</v>
      </c>
      <c r="K10" s="96">
        <f>IF('Publication Table (%)'!$C$5="All Cancelled Operations",
IFERROR(SUMIFS(AllPublicationData!$F:$F,AllPublicationData!$A:$A,'Publication Table (%)'!$B10,AllPublicationData!$B:$B,'Publication Table (%)'!$C$4,AllPublicationData!$D:$D,'Publication Table (%)'!K$7)/
SUMIFS(AllPublicationData!$E:$E,AllPublicationData!$A:$A,'Publication Table (%)'!$B10,AllPublicationData!$B:$B,'Publication Table (%)'!$C$4,AllPublicationData!$D:$D,'Publication Table (%)'!K$7),
SUMIFS(AllPublicationData!$F:$F,AllPublicationData!$A:$A,'Publication Table (%)'!$B10,AllPublicationData!$B:$B,'Publication Table (%)'!K$7)/
SUMIFS(AllPublicationData!$E:$E,AllPublicationData!$A:$A,'Publication Table (%)'!$B10,AllPublicationData!$B:$B,'Publication Table (%)'!K$7)),
IF('Publication Table (%)'!$C$5="Operations cancelled by patient",
IFERROR(SUMIFS(AllPublicationData!$G:$G,AllPublicationData!$A:$A,'Publication Table (%)'!$B10,AllPublicationData!$B:$B,'Publication Table (%)'!$C$4,AllPublicationData!$D:$D,'Publication Table (%)'!K$7)/
SUMIFS(AllPublicationData!$E:$E,AllPublicationData!$A:$A,'Publication Table (%)'!$B10,AllPublicationData!$B:$B,'Publication Table (%)'!$C$4,AllPublicationData!$D:$D,'Publication Table (%)'!K$7),
SUMIFS(AllPublicationData!$G:$G,AllPublicationData!$A:$A,'Publication Table (%)'!$B10,AllPublicationData!$B:$B,'Publication Table (%)'!K$7)/
SUMIFS(AllPublicationData!$E:$E,AllPublicationData!$A:$A,'Publication Table (%)'!$B10,AllPublicationData!$B:$B,'Publication Table (%)'!K$7)),
IF('Publication Table (%)'!$C$5="Operations cancelled for clinical reasons",
IFERROR(SUMIFS(AllPublicationData!$H:$H,AllPublicationData!$A:$A,'Publication Table (%)'!$B10,AllPublicationData!$B:$B,'Publication Table (%)'!$C$4,AllPublicationData!$D:$D,'Publication Table (%)'!K$7)/
SUMIFS(AllPublicationData!$E:$E,AllPublicationData!$A:$A,'Publication Table (%)'!$B10,AllPublicationData!$B:$B,'Publication Table (%)'!$C$4,AllPublicationData!$D:$D,'Publication Table (%)'!K$7),
SUMIFS(AllPublicationData!$H:$H,AllPublicationData!$A:$A,'Publication Table (%)'!$B10,AllPublicationData!$B:$B,'Publication Table (%)'!K$7)/
SUMIFS(AllPublicationData!$E:$E,AllPublicationData!$A:$A,'Publication Table (%)'!$B10,AllPublicationData!$B:$B,'Publication Table (%)'!K$7)),
IF('Publication Table (%)'!$C$5="Operations cancelled for non-clinical/capacity reasons",
IFERROR(SUMIFS(AllPublicationData!$I:$I,AllPublicationData!$A:$A,'Publication Table (%)'!$B10,AllPublicationData!$B:$B,'Publication Table (%)'!$C$4,AllPublicationData!$D:$D,'Publication Table (%)'!K$7)/
SUMIFS(AllPublicationData!$E:$E,AllPublicationData!$A:$A,'Publication Table (%)'!$B10,AllPublicationData!$B:$B,'Publication Table (%)'!$C$4,AllPublicationData!$D:$D,'Publication Table (%)'!K$7),
SUMIFS(AllPublicationData!$I:$I,AllPublicationData!$A:$A,'Publication Table (%)'!$B10,AllPublicationData!$B:$B,'Publication Table (%)'!K$7)/
SUMIFS(AllPublicationData!$E:$E,AllPublicationData!$A:$A,'Publication Table (%)'!$B10,AllPublicationData!$B:$B,'Publication Table (%)'!K$7)),
IF('Publication Table (%)'!$C$5="Cancellations for other reasons",
IFERROR(SUMIFS(AllPublicationData!$J:$J,AllPublicationData!$A:$A,'Publication Table (%)'!$B10,AllPublicationData!$B:$B,'Publication Table (%)'!$C$4,AllPublicationData!$D:$D,'Publication Table (%)'!K$7)/
SUMIFS(AllPublicationData!$E:$E,AllPublicationData!$A:$A,'Publication Table (%)'!$B10,AllPublicationData!$B:$B,'Publication Table (%)'!$C$4,AllPublicationData!$D:$D,'Publication Table (%)'!K$7),
SUMIFS(AllPublicationData!$J:$J,AllPublicationData!$A:$A,'Publication Table (%)'!$B10,AllPublicationData!$B:$B,'Publication Table (%)'!K$7)/
SUMIFS(AllPublicationData!$E:$E,AllPublicationData!$A:$A,'Publication Table (%)'!$B10,AllPublicationData!$B:$B,'Publication Table (%)'!K$7)))))))</f>
        <v>9.0124640460210931E-2</v>
      </c>
      <c r="L10" s="96">
        <f>IF('Publication Table (%)'!$C$5="All Cancelled Operations",
IFERROR(SUMIFS(AllPublicationData!$F:$F,AllPublicationData!$A:$A,'Publication Table (%)'!$B10,AllPublicationData!$B:$B,'Publication Table (%)'!$C$4,AllPublicationData!$D:$D,'Publication Table (%)'!L$7)/
SUMIFS(AllPublicationData!$E:$E,AllPublicationData!$A:$A,'Publication Table (%)'!$B10,AllPublicationData!$B:$B,'Publication Table (%)'!$C$4,AllPublicationData!$D:$D,'Publication Table (%)'!L$7),
SUMIFS(AllPublicationData!$F:$F,AllPublicationData!$A:$A,'Publication Table (%)'!$B10,AllPublicationData!$B:$B,'Publication Table (%)'!L$7)/
SUMIFS(AllPublicationData!$E:$E,AllPublicationData!$A:$A,'Publication Table (%)'!$B10,AllPublicationData!$B:$B,'Publication Table (%)'!L$7)),
IF('Publication Table (%)'!$C$5="Operations cancelled by patient",
IFERROR(SUMIFS(AllPublicationData!$G:$G,AllPublicationData!$A:$A,'Publication Table (%)'!$B10,AllPublicationData!$B:$B,'Publication Table (%)'!$C$4,AllPublicationData!$D:$D,'Publication Table (%)'!L$7)/
SUMIFS(AllPublicationData!$E:$E,AllPublicationData!$A:$A,'Publication Table (%)'!$B10,AllPublicationData!$B:$B,'Publication Table (%)'!$C$4,AllPublicationData!$D:$D,'Publication Table (%)'!L$7),
SUMIFS(AllPublicationData!$G:$G,AllPublicationData!$A:$A,'Publication Table (%)'!$B10,AllPublicationData!$B:$B,'Publication Table (%)'!L$7)/
SUMIFS(AllPublicationData!$E:$E,AllPublicationData!$A:$A,'Publication Table (%)'!$B10,AllPublicationData!$B:$B,'Publication Table (%)'!L$7)),
IF('Publication Table (%)'!$C$5="Operations cancelled for clinical reasons",
IFERROR(SUMIFS(AllPublicationData!$H:$H,AllPublicationData!$A:$A,'Publication Table (%)'!$B10,AllPublicationData!$B:$B,'Publication Table (%)'!$C$4,AllPublicationData!$D:$D,'Publication Table (%)'!L$7)/
SUMIFS(AllPublicationData!$E:$E,AllPublicationData!$A:$A,'Publication Table (%)'!$B10,AllPublicationData!$B:$B,'Publication Table (%)'!$C$4,AllPublicationData!$D:$D,'Publication Table (%)'!L$7),
SUMIFS(AllPublicationData!$H:$H,AllPublicationData!$A:$A,'Publication Table (%)'!$B10,AllPublicationData!$B:$B,'Publication Table (%)'!L$7)/
SUMIFS(AllPublicationData!$E:$E,AllPublicationData!$A:$A,'Publication Table (%)'!$B10,AllPublicationData!$B:$B,'Publication Table (%)'!L$7)),
IF('Publication Table (%)'!$C$5="Operations cancelled for non-clinical/capacity reasons",
IFERROR(SUMIFS(AllPublicationData!$I:$I,AllPublicationData!$A:$A,'Publication Table (%)'!$B10,AllPublicationData!$B:$B,'Publication Table (%)'!$C$4,AllPublicationData!$D:$D,'Publication Table (%)'!L$7)/
SUMIFS(AllPublicationData!$E:$E,AllPublicationData!$A:$A,'Publication Table (%)'!$B10,AllPublicationData!$B:$B,'Publication Table (%)'!$C$4,AllPublicationData!$D:$D,'Publication Table (%)'!L$7),
SUMIFS(AllPublicationData!$I:$I,AllPublicationData!$A:$A,'Publication Table (%)'!$B10,AllPublicationData!$B:$B,'Publication Table (%)'!L$7)/
SUMIFS(AllPublicationData!$E:$E,AllPublicationData!$A:$A,'Publication Table (%)'!$B10,AllPublicationData!$B:$B,'Publication Table (%)'!L$7)),
IF('Publication Table (%)'!$C$5="Cancellations for other reasons",
IFERROR(SUMIFS(AllPublicationData!$J:$J,AllPublicationData!$A:$A,'Publication Table (%)'!$B10,AllPublicationData!$B:$B,'Publication Table (%)'!$C$4,AllPublicationData!$D:$D,'Publication Table (%)'!L$7)/
SUMIFS(AllPublicationData!$E:$E,AllPublicationData!$A:$A,'Publication Table (%)'!$B10,AllPublicationData!$B:$B,'Publication Table (%)'!$C$4,AllPublicationData!$D:$D,'Publication Table (%)'!L$7),
SUMIFS(AllPublicationData!$J:$J,AllPublicationData!$A:$A,'Publication Table (%)'!$B10,AllPublicationData!$B:$B,'Publication Table (%)'!L$7)/
SUMIFS(AllPublicationData!$E:$E,AllPublicationData!$A:$A,'Publication Table (%)'!$B10,AllPublicationData!$B:$B,'Publication Table (%)'!L$7)))))))</f>
        <v>7.9160894518108052E-2</v>
      </c>
      <c r="M10" s="96">
        <f>IF('Publication Table (%)'!$C$5="All Cancelled Operations",
IFERROR(SUMIFS(AllPublicationData!$F:$F,AllPublicationData!$A:$A,'Publication Table (%)'!$B10,AllPublicationData!$B:$B,'Publication Table (%)'!$C$4,AllPublicationData!$D:$D,'Publication Table (%)'!M$7)/
SUMIFS(AllPublicationData!$E:$E,AllPublicationData!$A:$A,'Publication Table (%)'!$B10,AllPublicationData!$B:$B,'Publication Table (%)'!$C$4,AllPublicationData!$D:$D,'Publication Table (%)'!M$7),
SUMIFS(AllPublicationData!$F:$F,AllPublicationData!$A:$A,'Publication Table (%)'!$B10,AllPublicationData!$B:$B,'Publication Table (%)'!M$7)/
SUMIFS(AllPublicationData!$E:$E,AllPublicationData!$A:$A,'Publication Table (%)'!$B10,AllPublicationData!$B:$B,'Publication Table (%)'!M$7)),
IF('Publication Table (%)'!$C$5="Operations cancelled by patient",
IFERROR(SUMIFS(AllPublicationData!$G:$G,AllPublicationData!$A:$A,'Publication Table (%)'!$B10,AllPublicationData!$B:$B,'Publication Table (%)'!$C$4,AllPublicationData!$D:$D,'Publication Table (%)'!M$7)/
SUMIFS(AllPublicationData!$E:$E,AllPublicationData!$A:$A,'Publication Table (%)'!$B10,AllPublicationData!$B:$B,'Publication Table (%)'!$C$4,AllPublicationData!$D:$D,'Publication Table (%)'!M$7),
SUMIFS(AllPublicationData!$G:$G,AllPublicationData!$A:$A,'Publication Table (%)'!$B10,AllPublicationData!$B:$B,'Publication Table (%)'!M$7)/
SUMIFS(AllPublicationData!$E:$E,AllPublicationData!$A:$A,'Publication Table (%)'!$B10,AllPublicationData!$B:$B,'Publication Table (%)'!M$7)),
IF('Publication Table (%)'!$C$5="Operations cancelled for clinical reasons",
IFERROR(SUMIFS(AllPublicationData!$H:$H,AllPublicationData!$A:$A,'Publication Table (%)'!$B10,AllPublicationData!$B:$B,'Publication Table (%)'!$C$4,AllPublicationData!$D:$D,'Publication Table (%)'!M$7)/
SUMIFS(AllPublicationData!$E:$E,AllPublicationData!$A:$A,'Publication Table (%)'!$B10,AllPublicationData!$B:$B,'Publication Table (%)'!$C$4,AllPublicationData!$D:$D,'Publication Table (%)'!M$7),
SUMIFS(AllPublicationData!$H:$H,AllPublicationData!$A:$A,'Publication Table (%)'!$B10,AllPublicationData!$B:$B,'Publication Table (%)'!M$7)/
SUMIFS(AllPublicationData!$E:$E,AllPublicationData!$A:$A,'Publication Table (%)'!$B10,AllPublicationData!$B:$B,'Publication Table (%)'!M$7)),
IF('Publication Table (%)'!$C$5="Operations cancelled for non-clinical/capacity reasons",
IFERROR(SUMIFS(AllPublicationData!$I:$I,AllPublicationData!$A:$A,'Publication Table (%)'!$B10,AllPublicationData!$B:$B,'Publication Table (%)'!$C$4,AllPublicationData!$D:$D,'Publication Table (%)'!M$7)/
SUMIFS(AllPublicationData!$E:$E,AllPublicationData!$A:$A,'Publication Table (%)'!$B10,AllPublicationData!$B:$B,'Publication Table (%)'!$C$4,AllPublicationData!$D:$D,'Publication Table (%)'!M$7),
SUMIFS(AllPublicationData!$I:$I,AllPublicationData!$A:$A,'Publication Table (%)'!$B10,AllPublicationData!$B:$B,'Publication Table (%)'!M$7)/
SUMIFS(AllPublicationData!$E:$E,AllPublicationData!$A:$A,'Publication Table (%)'!$B10,AllPublicationData!$B:$B,'Publication Table (%)'!M$7)),
IF('Publication Table (%)'!$C$5="Cancellations for other reasons",
IFERROR(SUMIFS(AllPublicationData!$J:$J,AllPublicationData!$A:$A,'Publication Table (%)'!$B10,AllPublicationData!$B:$B,'Publication Table (%)'!$C$4,AllPublicationData!$D:$D,'Publication Table (%)'!M$7)/
SUMIFS(AllPublicationData!$E:$E,AllPublicationData!$A:$A,'Publication Table (%)'!$B10,AllPublicationData!$B:$B,'Publication Table (%)'!$C$4,AllPublicationData!$D:$D,'Publication Table (%)'!M$7),
SUMIFS(AllPublicationData!$J:$J,AllPublicationData!$A:$A,'Publication Table (%)'!$B10,AllPublicationData!$B:$B,'Publication Table (%)'!M$7)/
SUMIFS(AllPublicationData!$E:$E,AllPublicationData!$A:$A,'Publication Table (%)'!$B10,AllPublicationData!$B:$B,'Publication Table (%)'!M$7)))))))</f>
        <v>9.8230088495575227E-2</v>
      </c>
      <c r="N10" s="96">
        <f>IF('Publication Table (%)'!$C$5="All Cancelled Operations",
IFERROR(SUMIFS(AllPublicationData!$F:$F,AllPublicationData!$A:$A,'Publication Table (%)'!$B10,AllPublicationData!$B:$B,'Publication Table (%)'!$C$4,AllPublicationData!$D:$D,'Publication Table (%)'!N$7)/
SUMIFS(AllPublicationData!$E:$E,AllPublicationData!$A:$A,'Publication Table (%)'!$B10,AllPublicationData!$B:$B,'Publication Table (%)'!$C$4,AllPublicationData!$D:$D,'Publication Table (%)'!N$7),
SUMIFS(AllPublicationData!$F:$F,AllPublicationData!$A:$A,'Publication Table (%)'!$B10,AllPublicationData!$B:$B,'Publication Table (%)'!N$7)/
SUMIFS(AllPublicationData!$E:$E,AllPublicationData!$A:$A,'Publication Table (%)'!$B10,AllPublicationData!$B:$B,'Publication Table (%)'!N$7)),
IF('Publication Table (%)'!$C$5="Operations cancelled by patient",
IFERROR(SUMIFS(AllPublicationData!$G:$G,AllPublicationData!$A:$A,'Publication Table (%)'!$B10,AllPublicationData!$B:$B,'Publication Table (%)'!$C$4,AllPublicationData!$D:$D,'Publication Table (%)'!N$7)/
SUMIFS(AllPublicationData!$E:$E,AllPublicationData!$A:$A,'Publication Table (%)'!$B10,AllPublicationData!$B:$B,'Publication Table (%)'!$C$4,AllPublicationData!$D:$D,'Publication Table (%)'!N$7),
SUMIFS(AllPublicationData!$G:$G,AllPublicationData!$A:$A,'Publication Table (%)'!$B10,AllPublicationData!$B:$B,'Publication Table (%)'!N$7)/
SUMIFS(AllPublicationData!$E:$E,AllPublicationData!$A:$A,'Publication Table (%)'!$B10,AllPublicationData!$B:$B,'Publication Table (%)'!N$7)),
IF('Publication Table (%)'!$C$5="Operations cancelled for clinical reasons",
IFERROR(SUMIFS(AllPublicationData!$H:$H,AllPublicationData!$A:$A,'Publication Table (%)'!$B10,AllPublicationData!$B:$B,'Publication Table (%)'!$C$4,AllPublicationData!$D:$D,'Publication Table (%)'!N$7)/
SUMIFS(AllPublicationData!$E:$E,AllPublicationData!$A:$A,'Publication Table (%)'!$B10,AllPublicationData!$B:$B,'Publication Table (%)'!$C$4,AllPublicationData!$D:$D,'Publication Table (%)'!N$7),
SUMIFS(AllPublicationData!$H:$H,AllPublicationData!$A:$A,'Publication Table (%)'!$B10,AllPublicationData!$B:$B,'Publication Table (%)'!N$7)/
SUMIFS(AllPublicationData!$E:$E,AllPublicationData!$A:$A,'Publication Table (%)'!$B10,AllPublicationData!$B:$B,'Publication Table (%)'!N$7)),
IF('Publication Table (%)'!$C$5="Operations cancelled for non-clinical/capacity reasons",
IFERROR(SUMIFS(AllPublicationData!$I:$I,AllPublicationData!$A:$A,'Publication Table (%)'!$B10,AllPublicationData!$B:$B,'Publication Table (%)'!$C$4,AllPublicationData!$D:$D,'Publication Table (%)'!N$7)/
SUMIFS(AllPublicationData!$E:$E,AllPublicationData!$A:$A,'Publication Table (%)'!$B10,AllPublicationData!$B:$B,'Publication Table (%)'!$C$4,AllPublicationData!$D:$D,'Publication Table (%)'!N$7),
SUMIFS(AllPublicationData!$I:$I,AllPublicationData!$A:$A,'Publication Table (%)'!$B10,AllPublicationData!$B:$B,'Publication Table (%)'!N$7)/
SUMIFS(AllPublicationData!$E:$E,AllPublicationData!$A:$A,'Publication Table (%)'!$B10,AllPublicationData!$B:$B,'Publication Table (%)'!N$7)),
IF('Publication Table (%)'!$C$5="Cancellations for other reasons",
IFERROR(SUMIFS(AllPublicationData!$J:$J,AllPublicationData!$A:$A,'Publication Table (%)'!$B10,AllPublicationData!$B:$B,'Publication Table (%)'!$C$4,AllPublicationData!$D:$D,'Publication Table (%)'!N$7)/
SUMIFS(AllPublicationData!$E:$E,AllPublicationData!$A:$A,'Publication Table (%)'!$B10,AllPublicationData!$B:$B,'Publication Table (%)'!$C$4,AllPublicationData!$D:$D,'Publication Table (%)'!N$7),
SUMIFS(AllPublicationData!$J:$J,AllPublicationData!$A:$A,'Publication Table (%)'!$B10,AllPublicationData!$B:$B,'Publication Table (%)'!N$7)/
SUMIFS(AllPublicationData!$E:$E,AllPublicationData!$A:$A,'Publication Table (%)'!$B10,AllPublicationData!$B:$B,'Publication Table (%)'!N$7)))))))</f>
        <v>7.6751946607341484E-2</v>
      </c>
      <c r="O10" s="96">
        <f>IF('Publication Table (%)'!$C$5="All Cancelled Operations",
IFERROR(SUMIFS(AllPublicationData!$F:$F,AllPublicationData!$A:$A,'Publication Table (%)'!$B10,AllPublicationData!$B:$B,'Publication Table (%)'!$C$4,AllPublicationData!$D:$D,'Publication Table (%)'!O$7)/
SUMIFS(AllPublicationData!$E:$E,AllPublicationData!$A:$A,'Publication Table (%)'!$B10,AllPublicationData!$B:$B,'Publication Table (%)'!$C$4,AllPublicationData!$D:$D,'Publication Table (%)'!O$7),
SUMIFS(AllPublicationData!$F:$F,AllPublicationData!$A:$A,'Publication Table (%)'!$B10,AllPublicationData!$B:$B,'Publication Table (%)'!O$7)/
SUMIFS(AllPublicationData!$E:$E,AllPublicationData!$A:$A,'Publication Table (%)'!$B10,AllPublicationData!$B:$B,'Publication Table (%)'!O$7)),
IF('Publication Table (%)'!$C$5="Operations cancelled by patient",
IFERROR(SUMIFS(AllPublicationData!$G:$G,AllPublicationData!$A:$A,'Publication Table (%)'!$B10,AllPublicationData!$B:$B,'Publication Table (%)'!$C$4,AllPublicationData!$D:$D,'Publication Table (%)'!O$7)/
SUMIFS(AllPublicationData!$E:$E,AllPublicationData!$A:$A,'Publication Table (%)'!$B10,AllPublicationData!$B:$B,'Publication Table (%)'!$C$4,AllPublicationData!$D:$D,'Publication Table (%)'!O$7),
SUMIFS(AllPublicationData!$G:$G,AllPublicationData!$A:$A,'Publication Table (%)'!$B10,AllPublicationData!$B:$B,'Publication Table (%)'!O$7)/
SUMIFS(AllPublicationData!$E:$E,AllPublicationData!$A:$A,'Publication Table (%)'!$B10,AllPublicationData!$B:$B,'Publication Table (%)'!O$7)),
IF('Publication Table (%)'!$C$5="Operations cancelled for clinical reasons",
IFERROR(SUMIFS(AllPublicationData!$H:$H,AllPublicationData!$A:$A,'Publication Table (%)'!$B10,AllPublicationData!$B:$B,'Publication Table (%)'!$C$4,AllPublicationData!$D:$D,'Publication Table (%)'!O$7)/
SUMIFS(AllPublicationData!$E:$E,AllPublicationData!$A:$A,'Publication Table (%)'!$B10,AllPublicationData!$B:$B,'Publication Table (%)'!$C$4,AllPublicationData!$D:$D,'Publication Table (%)'!O$7),
SUMIFS(AllPublicationData!$H:$H,AllPublicationData!$A:$A,'Publication Table (%)'!$B10,AllPublicationData!$B:$B,'Publication Table (%)'!O$7)/
SUMIFS(AllPublicationData!$E:$E,AllPublicationData!$A:$A,'Publication Table (%)'!$B10,AllPublicationData!$B:$B,'Publication Table (%)'!O$7)),
IF('Publication Table (%)'!$C$5="Operations cancelled for non-clinical/capacity reasons",
IFERROR(SUMIFS(AllPublicationData!$I:$I,AllPublicationData!$A:$A,'Publication Table (%)'!$B10,AllPublicationData!$B:$B,'Publication Table (%)'!$C$4,AllPublicationData!$D:$D,'Publication Table (%)'!O$7)/
SUMIFS(AllPublicationData!$E:$E,AllPublicationData!$A:$A,'Publication Table (%)'!$B10,AllPublicationData!$B:$B,'Publication Table (%)'!$C$4,AllPublicationData!$D:$D,'Publication Table (%)'!O$7),
SUMIFS(AllPublicationData!$I:$I,AllPublicationData!$A:$A,'Publication Table (%)'!$B10,AllPublicationData!$B:$B,'Publication Table (%)'!O$7)/
SUMIFS(AllPublicationData!$E:$E,AllPublicationData!$A:$A,'Publication Table (%)'!$B10,AllPublicationData!$B:$B,'Publication Table (%)'!O$7)),
IF('Publication Table (%)'!$C$5="Cancellations for other reasons",
IFERROR(SUMIFS(AllPublicationData!$J:$J,AllPublicationData!$A:$A,'Publication Table (%)'!$B10,AllPublicationData!$B:$B,'Publication Table (%)'!$C$4,AllPublicationData!$D:$D,'Publication Table (%)'!O$7)/
SUMIFS(AllPublicationData!$E:$E,AllPublicationData!$A:$A,'Publication Table (%)'!$B10,AllPublicationData!$B:$B,'Publication Table (%)'!$C$4,AllPublicationData!$D:$D,'Publication Table (%)'!O$7),
SUMIFS(AllPublicationData!$J:$J,AllPublicationData!$A:$A,'Publication Table (%)'!$B10,AllPublicationData!$B:$B,'Publication Table (%)'!O$7)/
SUMIFS(AllPublicationData!$E:$E,AllPublicationData!$A:$A,'Publication Table (%)'!$B10,AllPublicationData!$B:$B,'Publication Table (%)'!O$7)))))))</f>
        <v>0.11349160393746381</v>
      </c>
      <c r="P10" s="96">
        <f>IF('Publication Table (%)'!$C$5="All Cancelled Operations",
IFERROR(SUMIFS(AllPublicationData!$F:$F,AllPublicationData!$A:$A,'Publication Table (%)'!$B10,AllPublicationData!$B:$B,'Publication Table (%)'!$C$4,AllPublicationData!$D:$D,'Publication Table (%)'!P$7)/
SUMIFS(AllPublicationData!$E:$E,AllPublicationData!$A:$A,'Publication Table (%)'!$B10,AllPublicationData!$B:$B,'Publication Table (%)'!$C$4,AllPublicationData!$D:$D,'Publication Table (%)'!P$7),
SUMIFS(AllPublicationData!$F:$F,AllPublicationData!$A:$A,'Publication Table (%)'!$B10,AllPublicationData!$B:$B,'Publication Table (%)'!P$7)/
SUMIFS(AllPublicationData!$E:$E,AllPublicationData!$A:$A,'Publication Table (%)'!$B10,AllPublicationData!$B:$B,'Publication Table (%)'!P$7)),
IF('Publication Table (%)'!$C$5="Operations cancelled by patient",
IFERROR(SUMIFS(AllPublicationData!$G:$G,AllPublicationData!$A:$A,'Publication Table (%)'!$B10,AllPublicationData!$B:$B,'Publication Table (%)'!$C$4,AllPublicationData!$D:$D,'Publication Table (%)'!P$7)/
SUMIFS(AllPublicationData!$E:$E,AllPublicationData!$A:$A,'Publication Table (%)'!$B10,AllPublicationData!$B:$B,'Publication Table (%)'!$C$4,AllPublicationData!$D:$D,'Publication Table (%)'!P$7),
SUMIFS(AllPublicationData!$G:$G,AllPublicationData!$A:$A,'Publication Table (%)'!$B10,AllPublicationData!$B:$B,'Publication Table (%)'!P$7)/
SUMIFS(AllPublicationData!$E:$E,AllPublicationData!$A:$A,'Publication Table (%)'!$B10,AllPublicationData!$B:$B,'Publication Table (%)'!P$7)),
IF('Publication Table (%)'!$C$5="Operations cancelled for clinical reasons",
IFERROR(SUMIFS(AllPublicationData!$H:$H,AllPublicationData!$A:$A,'Publication Table (%)'!$B10,AllPublicationData!$B:$B,'Publication Table (%)'!$C$4,AllPublicationData!$D:$D,'Publication Table (%)'!P$7)/
SUMIFS(AllPublicationData!$E:$E,AllPublicationData!$A:$A,'Publication Table (%)'!$B10,AllPublicationData!$B:$B,'Publication Table (%)'!$C$4,AllPublicationData!$D:$D,'Publication Table (%)'!P$7),
SUMIFS(AllPublicationData!$H:$H,AllPublicationData!$A:$A,'Publication Table (%)'!$B10,AllPublicationData!$B:$B,'Publication Table (%)'!P$7)/
SUMIFS(AllPublicationData!$E:$E,AllPublicationData!$A:$A,'Publication Table (%)'!$B10,AllPublicationData!$B:$B,'Publication Table (%)'!P$7)),
IF('Publication Table (%)'!$C$5="Operations cancelled for non-clinical/capacity reasons",
IFERROR(SUMIFS(AllPublicationData!$I:$I,AllPublicationData!$A:$A,'Publication Table (%)'!$B10,AllPublicationData!$B:$B,'Publication Table (%)'!$C$4,AllPublicationData!$D:$D,'Publication Table (%)'!P$7)/
SUMIFS(AllPublicationData!$E:$E,AllPublicationData!$A:$A,'Publication Table (%)'!$B10,AllPublicationData!$B:$B,'Publication Table (%)'!$C$4,AllPublicationData!$D:$D,'Publication Table (%)'!P$7),
SUMIFS(AllPublicationData!$I:$I,AllPublicationData!$A:$A,'Publication Table (%)'!$B10,AllPublicationData!$B:$B,'Publication Table (%)'!P$7)/
SUMIFS(AllPublicationData!$E:$E,AllPublicationData!$A:$A,'Publication Table (%)'!$B10,AllPublicationData!$B:$B,'Publication Table (%)'!P$7)),
IF('Publication Table (%)'!$C$5="Cancellations for other reasons",
IFERROR(SUMIFS(AllPublicationData!$J:$J,AllPublicationData!$A:$A,'Publication Table (%)'!$B10,AllPublicationData!$B:$B,'Publication Table (%)'!$C$4,AllPublicationData!$D:$D,'Publication Table (%)'!P$7)/
SUMIFS(AllPublicationData!$E:$E,AllPublicationData!$A:$A,'Publication Table (%)'!$B10,AllPublicationData!$B:$B,'Publication Table (%)'!$C$4,AllPublicationData!$D:$D,'Publication Table (%)'!P$7),
SUMIFS(AllPublicationData!$J:$J,AllPublicationData!$A:$A,'Publication Table (%)'!$B10,AllPublicationData!$B:$B,'Publication Table (%)'!P$7)/
SUMIFS(AllPublicationData!$E:$E,AllPublicationData!$A:$A,'Publication Table (%)'!$B10,AllPublicationData!$B:$B,'Publication Table (%)'!P$7)))))))</f>
        <v>8.9473684210526316E-2</v>
      </c>
      <c r="Q10" s="96">
        <f>IF('Publication Table (%)'!$C$5="All Cancelled Operations",
IFERROR(SUMIFS(AllPublicationData!$F:$F,AllPublicationData!$A:$A,'Publication Table (%)'!$B10,AllPublicationData!$B:$B,'Publication Table (%)'!$C$4,AllPublicationData!$D:$D,'Publication Table (%)'!Q$7)/
SUMIFS(AllPublicationData!$E:$E,AllPublicationData!$A:$A,'Publication Table (%)'!$B10,AllPublicationData!$B:$B,'Publication Table (%)'!$C$4,AllPublicationData!$D:$D,'Publication Table (%)'!Q$7),
SUMIFS(AllPublicationData!$F:$F,AllPublicationData!$A:$A,'Publication Table (%)'!$B10,AllPublicationData!$B:$B,'Publication Table (%)'!Q$7)/
SUMIFS(AllPublicationData!$E:$E,AllPublicationData!$A:$A,'Publication Table (%)'!$B10,AllPublicationData!$B:$B,'Publication Table (%)'!Q$7)),
IF('Publication Table (%)'!$C$5="Operations cancelled by patient",
IFERROR(SUMIFS(AllPublicationData!$G:$G,AllPublicationData!$A:$A,'Publication Table (%)'!$B10,AllPublicationData!$B:$B,'Publication Table (%)'!$C$4,AllPublicationData!$D:$D,'Publication Table (%)'!Q$7)/
SUMIFS(AllPublicationData!$E:$E,AllPublicationData!$A:$A,'Publication Table (%)'!$B10,AllPublicationData!$B:$B,'Publication Table (%)'!$C$4,AllPublicationData!$D:$D,'Publication Table (%)'!Q$7),
SUMIFS(AllPublicationData!$G:$G,AllPublicationData!$A:$A,'Publication Table (%)'!$B10,AllPublicationData!$B:$B,'Publication Table (%)'!Q$7)/
SUMIFS(AllPublicationData!$E:$E,AllPublicationData!$A:$A,'Publication Table (%)'!$B10,AllPublicationData!$B:$B,'Publication Table (%)'!Q$7)),
IF('Publication Table (%)'!$C$5="Operations cancelled for clinical reasons",
IFERROR(SUMIFS(AllPublicationData!$H:$H,AllPublicationData!$A:$A,'Publication Table (%)'!$B10,AllPublicationData!$B:$B,'Publication Table (%)'!$C$4,AllPublicationData!$D:$D,'Publication Table (%)'!Q$7)/
SUMIFS(AllPublicationData!$E:$E,AllPublicationData!$A:$A,'Publication Table (%)'!$B10,AllPublicationData!$B:$B,'Publication Table (%)'!$C$4,AllPublicationData!$D:$D,'Publication Table (%)'!Q$7),
SUMIFS(AllPublicationData!$H:$H,AllPublicationData!$A:$A,'Publication Table (%)'!$B10,AllPublicationData!$B:$B,'Publication Table (%)'!Q$7)/
SUMIFS(AllPublicationData!$E:$E,AllPublicationData!$A:$A,'Publication Table (%)'!$B10,AllPublicationData!$B:$B,'Publication Table (%)'!Q$7)),
IF('Publication Table (%)'!$C$5="Operations cancelled for non-clinical/capacity reasons",
IFERROR(SUMIFS(AllPublicationData!$I:$I,AllPublicationData!$A:$A,'Publication Table (%)'!$B10,AllPublicationData!$B:$B,'Publication Table (%)'!$C$4,AllPublicationData!$D:$D,'Publication Table (%)'!Q$7)/
SUMIFS(AllPublicationData!$E:$E,AllPublicationData!$A:$A,'Publication Table (%)'!$B10,AllPublicationData!$B:$B,'Publication Table (%)'!$C$4,AllPublicationData!$D:$D,'Publication Table (%)'!Q$7),
SUMIFS(AllPublicationData!$I:$I,AllPublicationData!$A:$A,'Publication Table (%)'!$B10,AllPublicationData!$B:$B,'Publication Table (%)'!Q$7)/
SUMIFS(AllPublicationData!$E:$E,AllPublicationData!$A:$A,'Publication Table (%)'!$B10,AllPublicationData!$B:$B,'Publication Table (%)'!Q$7)),
IF('Publication Table (%)'!$C$5="Cancellations for other reasons",
IFERROR(SUMIFS(AllPublicationData!$J:$J,AllPublicationData!$A:$A,'Publication Table (%)'!$B10,AllPublicationData!$B:$B,'Publication Table (%)'!$C$4,AllPublicationData!$D:$D,'Publication Table (%)'!Q$7)/
SUMIFS(AllPublicationData!$E:$E,AllPublicationData!$A:$A,'Publication Table (%)'!$B10,AllPublicationData!$B:$B,'Publication Table (%)'!$C$4,AllPublicationData!$D:$D,'Publication Table (%)'!Q$7),
SUMIFS(AllPublicationData!$J:$J,AllPublicationData!$A:$A,'Publication Table (%)'!$B10,AllPublicationData!$B:$B,'Publication Table (%)'!Q$7)/
SUMIFS(AllPublicationData!$E:$E,AllPublicationData!$A:$A,'Publication Table (%)'!$B10,AllPublicationData!$B:$B,'Publication Table (%)'!Q$7)))))))</f>
        <v>6.8181818181818177E-2</v>
      </c>
      <c r="R10" s="96">
        <f>IF('Publication Table (%)'!$C$5="All Cancelled Operations",
IFERROR(SUMIFS(AllPublicationData!$F:$F,AllPublicationData!$A:$A,'Publication Table (%)'!$B10,AllPublicationData!$B:$B,'Publication Table (%)'!$C$4,AllPublicationData!$D:$D,'Publication Table (%)'!R$7)/
SUMIFS(AllPublicationData!$E:$E,AllPublicationData!$A:$A,'Publication Table (%)'!$B10,AllPublicationData!$B:$B,'Publication Table (%)'!$C$4,AllPublicationData!$D:$D,'Publication Table (%)'!R$7),
SUMIFS(AllPublicationData!$F:$F,AllPublicationData!$A:$A,'Publication Table (%)'!$B10,AllPublicationData!$B:$B,'Publication Table (%)'!R$7)/
SUMIFS(AllPublicationData!$E:$E,AllPublicationData!$A:$A,'Publication Table (%)'!$B10,AllPublicationData!$B:$B,'Publication Table (%)'!R$7)),
IF('Publication Table (%)'!$C$5="Operations cancelled by patient",
IFERROR(SUMIFS(AllPublicationData!$G:$G,AllPublicationData!$A:$A,'Publication Table (%)'!$B10,AllPublicationData!$B:$B,'Publication Table (%)'!$C$4,AllPublicationData!$D:$D,'Publication Table (%)'!R$7)/
SUMIFS(AllPublicationData!$E:$E,AllPublicationData!$A:$A,'Publication Table (%)'!$B10,AllPublicationData!$B:$B,'Publication Table (%)'!$C$4,AllPublicationData!$D:$D,'Publication Table (%)'!R$7),
SUMIFS(AllPublicationData!$G:$G,AllPublicationData!$A:$A,'Publication Table (%)'!$B10,AllPublicationData!$B:$B,'Publication Table (%)'!R$7)/
SUMIFS(AllPublicationData!$E:$E,AllPublicationData!$A:$A,'Publication Table (%)'!$B10,AllPublicationData!$B:$B,'Publication Table (%)'!R$7)),
IF('Publication Table (%)'!$C$5="Operations cancelled for clinical reasons",
IFERROR(SUMIFS(AllPublicationData!$H:$H,AllPublicationData!$A:$A,'Publication Table (%)'!$B10,AllPublicationData!$B:$B,'Publication Table (%)'!$C$4,AllPublicationData!$D:$D,'Publication Table (%)'!R$7)/
SUMIFS(AllPublicationData!$E:$E,AllPublicationData!$A:$A,'Publication Table (%)'!$B10,AllPublicationData!$B:$B,'Publication Table (%)'!$C$4,AllPublicationData!$D:$D,'Publication Table (%)'!R$7),
SUMIFS(AllPublicationData!$H:$H,AllPublicationData!$A:$A,'Publication Table (%)'!$B10,AllPublicationData!$B:$B,'Publication Table (%)'!R$7)/
SUMIFS(AllPublicationData!$E:$E,AllPublicationData!$A:$A,'Publication Table (%)'!$B10,AllPublicationData!$B:$B,'Publication Table (%)'!R$7)),
IF('Publication Table (%)'!$C$5="Operations cancelled for non-clinical/capacity reasons",
IFERROR(SUMIFS(AllPublicationData!$I:$I,AllPublicationData!$A:$A,'Publication Table (%)'!$B10,AllPublicationData!$B:$B,'Publication Table (%)'!$C$4,AllPublicationData!$D:$D,'Publication Table (%)'!R$7)/
SUMIFS(AllPublicationData!$E:$E,AllPublicationData!$A:$A,'Publication Table (%)'!$B10,AllPublicationData!$B:$B,'Publication Table (%)'!$C$4,AllPublicationData!$D:$D,'Publication Table (%)'!R$7),
SUMIFS(AllPublicationData!$I:$I,AllPublicationData!$A:$A,'Publication Table (%)'!$B10,AllPublicationData!$B:$B,'Publication Table (%)'!R$7)/
SUMIFS(AllPublicationData!$E:$E,AllPublicationData!$A:$A,'Publication Table (%)'!$B10,AllPublicationData!$B:$B,'Publication Table (%)'!R$7)),
IF('Publication Table (%)'!$C$5="Cancellations for other reasons",
IFERROR(SUMIFS(AllPublicationData!$J:$J,AllPublicationData!$A:$A,'Publication Table (%)'!$B10,AllPublicationData!$B:$B,'Publication Table (%)'!$C$4,AllPublicationData!$D:$D,'Publication Table (%)'!R$7)/
SUMIFS(AllPublicationData!$E:$E,AllPublicationData!$A:$A,'Publication Table (%)'!$B10,AllPublicationData!$B:$B,'Publication Table (%)'!$C$4,AllPublicationData!$D:$D,'Publication Table (%)'!R$7),
SUMIFS(AllPublicationData!$J:$J,AllPublicationData!$A:$A,'Publication Table (%)'!$B10,AllPublicationData!$B:$B,'Publication Table (%)'!R$7)/
SUMIFS(AllPublicationData!$E:$E,AllPublicationData!$A:$A,'Publication Table (%)'!$B10,AllPublicationData!$B:$B,'Publication Table (%)'!R$7)))))))</f>
        <v>5.3975903614457831E-2</v>
      </c>
      <c r="S10" s="96">
        <f>IF('Publication Table (%)'!$C$5="All Cancelled Operations",
IFERROR(SUMIFS(AllPublicationData!$F:$F,AllPublicationData!$A:$A,'Publication Table (%)'!$B10,AllPublicationData!$B:$B,'Publication Table (%)'!$C$4,AllPublicationData!$D:$D,'Publication Table (%)'!S$7)/
SUMIFS(AllPublicationData!$E:$E,AllPublicationData!$A:$A,'Publication Table (%)'!$B10,AllPublicationData!$B:$B,'Publication Table (%)'!$C$4,AllPublicationData!$D:$D,'Publication Table (%)'!S$7),
SUMIFS(AllPublicationData!$F:$F,AllPublicationData!$A:$A,'Publication Table (%)'!$B10,AllPublicationData!$B:$B,'Publication Table (%)'!S$7)/
SUMIFS(AllPublicationData!$E:$E,AllPublicationData!$A:$A,'Publication Table (%)'!$B10,AllPublicationData!$B:$B,'Publication Table (%)'!S$7)),
IF('Publication Table (%)'!$C$5="Operations cancelled by patient",
IFERROR(SUMIFS(AllPublicationData!$G:$G,AllPublicationData!$A:$A,'Publication Table (%)'!$B10,AllPublicationData!$B:$B,'Publication Table (%)'!$C$4,AllPublicationData!$D:$D,'Publication Table (%)'!S$7)/
SUMIFS(AllPublicationData!$E:$E,AllPublicationData!$A:$A,'Publication Table (%)'!$B10,AllPublicationData!$B:$B,'Publication Table (%)'!$C$4,AllPublicationData!$D:$D,'Publication Table (%)'!S$7),
SUMIFS(AllPublicationData!$G:$G,AllPublicationData!$A:$A,'Publication Table (%)'!$B10,AllPublicationData!$B:$B,'Publication Table (%)'!S$7)/
SUMIFS(AllPublicationData!$E:$E,AllPublicationData!$A:$A,'Publication Table (%)'!$B10,AllPublicationData!$B:$B,'Publication Table (%)'!S$7)),
IF('Publication Table (%)'!$C$5="Operations cancelled for clinical reasons",
IFERROR(SUMIFS(AllPublicationData!$H:$H,AllPublicationData!$A:$A,'Publication Table (%)'!$B10,AllPublicationData!$B:$B,'Publication Table (%)'!$C$4,AllPublicationData!$D:$D,'Publication Table (%)'!S$7)/
SUMIFS(AllPublicationData!$E:$E,AllPublicationData!$A:$A,'Publication Table (%)'!$B10,AllPublicationData!$B:$B,'Publication Table (%)'!$C$4,AllPublicationData!$D:$D,'Publication Table (%)'!S$7),
SUMIFS(AllPublicationData!$H:$H,AllPublicationData!$A:$A,'Publication Table (%)'!$B10,AllPublicationData!$B:$B,'Publication Table (%)'!S$7)/
SUMIFS(AllPublicationData!$E:$E,AllPublicationData!$A:$A,'Publication Table (%)'!$B10,AllPublicationData!$B:$B,'Publication Table (%)'!S$7)),
IF('Publication Table (%)'!$C$5="Operations cancelled for non-clinical/capacity reasons",
IFERROR(SUMIFS(AllPublicationData!$I:$I,AllPublicationData!$A:$A,'Publication Table (%)'!$B10,AllPublicationData!$B:$B,'Publication Table (%)'!$C$4,AllPublicationData!$D:$D,'Publication Table (%)'!S$7)/
SUMIFS(AllPublicationData!$E:$E,AllPublicationData!$A:$A,'Publication Table (%)'!$B10,AllPublicationData!$B:$B,'Publication Table (%)'!$C$4,AllPublicationData!$D:$D,'Publication Table (%)'!S$7),
SUMIFS(AllPublicationData!$I:$I,AllPublicationData!$A:$A,'Publication Table (%)'!$B10,AllPublicationData!$B:$B,'Publication Table (%)'!S$7)/
SUMIFS(AllPublicationData!$E:$E,AllPublicationData!$A:$A,'Publication Table (%)'!$B10,AllPublicationData!$B:$B,'Publication Table (%)'!S$7)),
IF('Publication Table (%)'!$C$5="Cancellations for other reasons",
IFERROR(SUMIFS(AllPublicationData!$J:$J,AllPublicationData!$A:$A,'Publication Table (%)'!$B10,AllPublicationData!$B:$B,'Publication Table (%)'!$C$4,AllPublicationData!$D:$D,'Publication Table (%)'!S$7)/
SUMIFS(AllPublicationData!$E:$E,AllPublicationData!$A:$A,'Publication Table (%)'!$B10,AllPublicationData!$B:$B,'Publication Table (%)'!$C$4,AllPublicationData!$D:$D,'Publication Table (%)'!S$7),
SUMIFS(AllPublicationData!$J:$J,AllPublicationData!$A:$A,'Publication Table (%)'!$B10,AllPublicationData!$B:$B,'Publication Table (%)'!S$7)/
SUMIFS(AllPublicationData!$E:$E,AllPublicationData!$A:$A,'Publication Table (%)'!$B10,AllPublicationData!$B:$B,'Publication Table (%)'!S$7)))))))</f>
        <v>6.4814814814814811E-2</v>
      </c>
    </row>
    <row r="11" spans="1:30" x14ac:dyDescent="0.35">
      <c r="B11" s="89">
        <v>45323</v>
      </c>
      <c r="C11" s="112">
        <f>IF('Publication Table (%)'!$C$5="All Cancelled Operations",
SUMIFS(AllPublicationData!$F:$F,AllPublicationData!$A:$A,'Publication Table (%)'!$B11,AllPublicationData!$B:$B,'Publication Table (%)'!$C$4),
IF('Publication Table (%)'!$C$5="Operations cancelled by patient",
SUMIFS(AllPublicationData!$G:$G,AllPublicationData!$A:$A,'Publication Table (%)'!$B11,AllPublicationData!$B:$B,'Publication Table (%)'!$C$4),
IF('Publication Table (%)'!$C$5="Operations cancelled for clinical reasons",
SUMIFS(AllPublicationData!$H:$H,AllPublicationData!$A:$A,'Publication Table (%)'!$B11,AllPublicationData!$B:$B,'Publication Table (%)'!$C$4),
IF('Publication Table (%)'!$C$5="Operations cancelled for non-clinical/capacity reasons",
SUMIFS(AllPublicationData!$I:$I,AllPublicationData!$A:$A,'Publication Table (%)'!$B11,AllPublicationData!$B:$B,'Publication Table (%)'!$C$4),
IF('Publication Table (%)'!$C$5="Cancellations for other reasons",
SUMIFS(AllPublicationData!$J:$J,AllPublicationData!$A:$A,'Publication Table (%)'!$B11,AllPublicationData!$B:$B,'Publication Table (%)'!$C$4))))))+
IF(AND($C$4="NHS Scotland",$C$5="All Cancelled Operations"),
SUMIFS(AllPublicationData!$F:$F,AllPublicationData!$A:$A,'Publication Table (%)'!$B11),
IF(AND($C$4="NHS Scotland",$C$5="Operations cancelled by patient"),
SUMIFS(AllPublicationData!$G:$G,AllPublicationData!$A:$A,'Publication Table (%)'!$B11),
IF(AND($C$4="NHS Scotland",$C$5="Operations cancelled for clinical reasons"),
SUMIFS(AllPublicationData!$H:$H,AllPublicationData!$A:$A,'Publication Table (%)'!$B11),
IF(AND($C$4="NHS Scotland",$C$5="Operations cancelled for non-clinical/capacity reasons"),
SUMIFS(AllPublicationData!$I:$I,AllPublicationData!$A:$A,'Publication Table (%)'!$B11),
IF(AND($C$4="NHS Scotland",$C$5="Cancellations for other reasons"),
SUMIFS(AllPublicationData!$J:$J,AllPublicationData!$A:$A,'Publication Table (%)'!$B11))))))</f>
        <v>2113</v>
      </c>
      <c r="D11" s="110">
        <f>IF(AND('Publication Table (%)'!$C$5="All Cancelled Operations",$C$4&lt;&gt;"NHS Scotland"),
IFERROR(SUMIFS(AllPublicationData!$F:$F,AllPublicationData!$A:$A,'Publication Table (%)'!$B11,AllPublicationData!$B:$B,'Publication Table (%)'!$C$4,AllPublicationData!$D:$D,'Publication Table (%)'!D$7)/
SUMIFS(AllPublicationData!$E:$E,AllPublicationData!$A:$A,'Publication Table (%)'!$B11,AllPublicationData!$B:$B,'Publication Table (%)'!$C$4,AllPublicationData!$D:$D,'Publication Table (%)'!D$7),
SUMIFS(AllPublicationData!$F:$F,AllPublicationData!$A:$A,'Publication Table (%)'!$B11,AllPublicationData!$B:$B,'Publication Table (%)'!D$7)/
SUMIFS(AllPublicationData!$E:$E,AllPublicationData!$A:$A,'Publication Table (%)'!$B11,AllPublicationData!$B:$B,'Publication Table (%)'!D$7)),
IF(AND('Publication Table (%)'!$C$5="Operations cancelled by patient",$C$4&lt;&gt;"NHS Scotland"),
IFERROR(SUMIFS(AllPublicationData!$G:$G,AllPublicationData!$A:$A,'Publication Table (%)'!$B11,AllPublicationData!$B:$B,'Publication Table (%)'!$C$4,AllPublicationData!$D:$D,'Publication Table (%)'!D$7)/
SUMIFS(AllPublicationData!$E:$E,AllPublicationData!$A:$A,'Publication Table (%)'!$B11,AllPublicationData!$B:$B,'Publication Table (%)'!$C$4,AllPublicationData!$D:$D,'Publication Table (%)'!D$7),
SUMIFS(AllPublicationData!$G:$G,AllPublicationData!$A:$A,'Publication Table (%)'!$B11,AllPublicationData!$B:$B,'Publication Table (%)'!D$7)/
SUMIFS(AllPublicationData!$E:$E,AllPublicationData!$A:$A,'Publication Table (%)'!$B11,AllPublicationData!$B:$B,'Publication Table (%)'!D$7)),
IF(AND('Publication Table (%)'!$C$5="Operations cancelled for clinical reasons",$C$4&lt;&gt;"NHS Scotland"),
IFERROR(SUMIFS(AllPublicationData!$H:$H,AllPublicationData!$A:$A,'Publication Table (%)'!$B11,AllPublicationData!$B:$B,'Publication Table (%)'!$C$4,AllPublicationData!$D:$D,'Publication Table (%)'!D$7)/
SUMIFS(AllPublicationData!$E:$E,AllPublicationData!$A:$A,'Publication Table (%)'!$B11,AllPublicationData!$B:$B,'Publication Table (%)'!$C$4,AllPublicationData!$D:$D,'Publication Table (%)'!D$7),
SUMIFS(AllPublicationData!$H:$H,AllPublicationData!$A:$A,'Publication Table (%)'!$B11,AllPublicationData!$B:$B,'Publication Table (%)'!D$7)/
SUMIFS(AllPublicationData!$E:$E,AllPublicationData!$A:$A,'Publication Table (%)'!$B11,AllPublicationData!$B:$B,'Publication Table (%)'!D$7)),
IF(AND('Publication Table (%)'!$C$5="Operations cancelled for non-clinical/capacity reasons",$C$4&lt;&gt;"NHS Scotland"),
IFERROR(SUMIFS(AllPublicationData!$I:$I,AllPublicationData!$A:$A,'Publication Table (%)'!$B11,AllPublicationData!$B:$B,'Publication Table (%)'!$C$4,AllPublicationData!$D:$D,'Publication Table (%)'!D$7)/
SUMIFS(AllPublicationData!$E:$E,AllPublicationData!$A:$A,'Publication Table (%)'!$B11,AllPublicationData!$B:$B,'Publication Table (%)'!$C$4,AllPublicationData!$D:$D,'Publication Table (%)'!D$7),
SUMIFS(AllPublicationData!$I:$I,AllPublicationData!$A:$A,'Publication Table (%)'!$B11,AllPublicationData!$B:$B,'Publication Table (%)'!D$7)/
SUMIFS(AllPublicationData!$E:$E,AllPublicationData!$A:$A,'Publication Table (%)'!$B11,AllPublicationData!$B:$B,'Publication Table (%)'!D$7)),
IF(AND('Publication Table (%)'!$C$5="Cancellations for other reasons",$C$4&lt;&gt;"NHS Scotland"),
IFERROR(SUMIFS(AllPublicationData!$J:$J,AllPublicationData!$A:$A,'Publication Table (%)'!$B11,AllPublicationData!$B:$B,'Publication Table (%)'!$C$4,AllPublicationData!$D:$D,'Publication Table (%)'!D$7)/
SUMIFS(AllPublicationData!$E:$E,AllPublicationData!$A:$A,'Publication Table (%)'!$B11,AllPublicationData!$B:$B,'Publication Table (%)'!$C$4,AllPublicationData!$D:$D,'Publication Table (%)'!D$7),
SUMIFS(AllPublicationData!$J:$J,AllPublicationData!$A:$A,'Publication Table (%)'!$B11,AllPublicationData!$B:$B,'Publication Table (%)'!D$7)/
SUMIFS(AllPublicationData!$E:$E,AllPublicationData!$A:$A,'Publication Table (%)'!$B11,AllPublicationData!$B:$B,'Publication Table (%)'!D$7)),
IF(AND($C$4="NHS Scotland",$C$5="All Cancelled Operations"),
SUMIFS(AllPublicationData!$F:$F,AllPublicationData!$A:$A,'Publication Table'!$B11)/
SUMIFS(AllPublicationData!$E:$E,AllPublicationData!$A:$A,'Publication Table'!$B11),
IF(AND($C$4="NHS Scotland",$C$5="Operations cancelled by patient"),
SUMIFS(AllPublicationData!$G:$G,AllPublicationData!$A:$A,'Publication Table'!$B11)/
SUMIFS(AllPublicationData!$E:$E,AllPublicationData!$A:$A,'Publication Table'!$B11),
IF(AND($C$4="NHS Scotland",$C$5="Operations cancelled for clinical reasons"),
SUMIFS(AllPublicationData!$H:$H,AllPublicationData!$A:$A,'Publication Table'!$B11)/
SUMIFS(AllPublicationData!$E:$E,AllPublicationData!$A:$A,'Publication Table'!$B11),
IF(AND($C$4="NHS Scotland",$C$5="Operations cancelled for non-clinical/capacity reasons"),
SUMIFS(AllPublicationData!$I:$I,AllPublicationData!$A:$A,'Publication Table'!$B11)/
SUMIFS(AllPublicationData!$E:$E,AllPublicationData!$A:$A,'Publication Table'!$B11),
IF(AND($C$4="NHS Scotland",$C$5="Cancellations for other reasons"),
SUMIFS(AllPublicationData!$J:$J,AllPublicationData!$A:$A,'Publication Table'!$B11)/
SUMIFS(AllPublicationData!$E:$E,AllPublicationData!$A:$A,'Publication Table'!$B11)))))))))))</f>
        <v>8.7069391791659803E-2</v>
      </c>
      <c r="E11" s="96">
        <f>IF('Publication Table (%)'!$C$5="All Cancelled Operations",
IFERROR(SUMIFS(AllPublicationData!$F:$F,AllPublicationData!$A:$A,'Publication Table (%)'!$B11,AllPublicationData!$B:$B,'Publication Table (%)'!$C$4,AllPublicationData!$D:$D,'Publication Table (%)'!E$7)/
SUMIFS(AllPublicationData!$E:$E,AllPublicationData!$A:$A,'Publication Table (%)'!$B11,AllPublicationData!$B:$B,'Publication Table (%)'!$C$4,AllPublicationData!$D:$D,'Publication Table (%)'!E$7),
SUMIFS(AllPublicationData!$F:$F,AllPublicationData!$A:$A,'Publication Table (%)'!$B11,AllPublicationData!$B:$B,'Publication Table (%)'!E$7)/
SUMIFS(AllPublicationData!$E:$E,AllPublicationData!$A:$A,'Publication Table (%)'!$B11,AllPublicationData!$B:$B,'Publication Table (%)'!E$7)),
IF('Publication Table (%)'!$C$5="Operations cancelled by patient",
IFERROR(SUMIFS(AllPublicationData!$G:$G,AllPublicationData!$A:$A,'Publication Table (%)'!$B11,AllPublicationData!$B:$B,'Publication Table (%)'!$C$4,AllPublicationData!$D:$D,'Publication Table (%)'!E$7)/
SUMIFS(AllPublicationData!$E:$E,AllPublicationData!$A:$A,'Publication Table (%)'!$B11,AllPublicationData!$B:$B,'Publication Table (%)'!$C$4,AllPublicationData!$D:$D,'Publication Table (%)'!E$7),
SUMIFS(AllPublicationData!$G:$G,AllPublicationData!$A:$A,'Publication Table (%)'!$B11,AllPublicationData!$B:$B,'Publication Table (%)'!E$7)/
SUMIFS(AllPublicationData!$E:$E,AllPublicationData!$A:$A,'Publication Table (%)'!$B11,AllPublicationData!$B:$B,'Publication Table (%)'!E$7)),
IF('Publication Table (%)'!$C$5="Operations cancelled for clinical reasons",
IFERROR(SUMIFS(AllPublicationData!$H:$H,AllPublicationData!$A:$A,'Publication Table (%)'!$B11,AllPublicationData!$B:$B,'Publication Table (%)'!$C$4,AllPublicationData!$D:$D,'Publication Table (%)'!E$7)/
SUMIFS(AllPublicationData!$E:$E,AllPublicationData!$A:$A,'Publication Table (%)'!$B11,AllPublicationData!$B:$B,'Publication Table (%)'!$C$4,AllPublicationData!$D:$D,'Publication Table (%)'!E$7),
SUMIFS(AllPublicationData!$H:$H,AllPublicationData!$A:$A,'Publication Table (%)'!$B11,AllPublicationData!$B:$B,'Publication Table (%)'!E$7)/
SUMIFS(AllPublicationData!$E:$E,AllPublicationData!$A:$A,'Publication Table (%)'!$B11,AllPublicationData!$B:$B,'Publication Table (%)'!E$7)),
IF('Publication Table (%)'!$C$5="Operations cancelled for non-clinical/capacity reasons",
IFERROR(SUMIFS(AllPublicationData!$I:$I,AllPublicationData!$A:$A,'Publication Table (%)'!$B11,AllPublicationData!$B:$B,'Publication Table (%)'!$C$4,AllPublicationData!$D:$D,'Publication Table (%)'!E$7)/
SUMIFS(AllPublicationData!$E:$E,AllPublicationData!$A:$A,'Publication Table (%)'!$B11,AllPublicationData!$B:$B,'Publication Table (%)'!$C$4,AllPublicationData!$D:$D,'Publication Table (%)'!E$7),
SUMIFS(AllPublicationData!$I:$I,AllPublicationData!$A:$A,'Publication Table (%)'!$B11,AllPublicationData!$B:$B,'Publication Table (%)'!E$7)/
SUMIFS(AllPublicationData!$E:$E,AllPublicationData!$A:$A,'Publication Table (%)'!$B11,AllPublicationData!$B:$B,'Publication Table (%)'!E$7)),
IF('Publication Table (%)'!$C$5="Cancellations for other reasons",
IFERROR(SUMIFS(AllPublicationData!$J:$J,AllPublicationData!$A:$A,'Publication Table (%)'!$B11,AllPublicationData!$B:$B,'Publication Table (%)'!$C$4,AllPublicationData!$D:$D,'Publication Table (%)'!E$7)/
SUMIFS(AllPublicationData!$E:$E,AllPublicationData!$A:$A,'Publication Table (%)'!$B11,AllPublicationData!$B:$B,'Publication Table (%)'!$C$4,AllPublicationData!$D:$D,'Publication Table (%)'!E$7),
SUMIFS(AllPublicationData!$J:$J,AllPublicationData!$A:$A,'Publication Table (%)'!$B11,AllPublicationData!$B:$B,'Publication Table (%)'!E$7)/
SUMIFS(AllPublicationData!$E:$E,AllPublicationData!$A:$A,'Publication Table (%)'!$B11,AllPublicationData!$B:$B,'Publication Table (%)'!E$7)))))))</f>
        <v>6.0210526315789471E-2</v>
      </c>
      <c r="F11" s="96">
        <f>IF('Publication Table (%)'!$C$5="All Cancelled Operations",
IFERROR(SUMIFS(AllPublicationData!$F:$F,AllPublicationData!$A:$A,'Publication Table (%)'!$B11,AllPublicationData!$B:$B,'Publication Table (%)'!$C$4,AllPublicationData!$D:$D,'Publication Table (%)'!F$7)/
SUMIFS(AllPublicationData!$E:$E,AllPublicationData!$A:$A,'Publication Table (%)'!$B11,AllPublicationData!$B:$B,'Publication Table (%)'!$C$4,AllPublicationData!$D:$D,'Publication Table (%)'!F$7),
SUMIFS(AllPublicationData!$F:$F,AllPublicationData!$A:$A,'Publication Table (%)'!$B11,AllPublicationData!$B:$B,'Publication Table (%)'!F$7)/
SUMIFS(AllPublicationData!$E:$E,AllPublicationData!$A:$A,'Publication Table (%)'!$B11,AllPublicationData!$B:$B,'Publication Table (%)'!F$7)),
IF('Publication Table (%)'!$C$5="Operations cancelled by patient",
IFERROR(SUMIFS(AllPublicationData!$G:$G,AllPublicationData!$A:$A,'Publication Table (%)'!$B11,AllPublicationData!$B:$B,'Publication Table (%)'!$C$4,AllPublicationData!$D:$D,'Publication Table (%)'!F$7)/
SUMIFS(AllPublicationData!$E:$E,AllPublicationData!$A:$A,'Publication Table (%)'!$B11,AllPublicationData!$B:$B,'Publication Table (%)'!$C$4,AllPublicationData!$D:$D,'Publication Table (%)'!F$7),
SUMIFS(AllPublicationData!$G:$G,AllPublicationData!$A:$A,'Publication Table (%)'!$B11,AllPublicationData!$B:$B,'Publication Table (%)'!F$7)/
SUMIFS(AllPublicationData!$E:$E,AllPublicationData!$A:$A,'Publication Table (%)'!$B11,AllPublicationData!$B:$B,'Publication Table (%)'!F$7)),
IF('Publication Table (%)'!$C$5="Operations cancelled for clinical reasons",
IFERROR(SUMIFS(AllPublicationData!$H:$H,AllPublicationData!$A:$A,'Publication Table (%)'!$B11,AllPublicationData!$B:$B,'Publication Table (%)'!$C$4,AllPublicationData!$D:$D,'Publication Table (%)'!F$7)/
SUMIFS(AllPublicationData!$E:$E,AllPublicationData!$A:$A,'Publication Table (%)'!$B11,AllPublicationData!$B:$B,'Publication Table (%)'!$C$4,AllPublicationData!$D:$D,'Publication Table (%)'!F$7),
SUMIFS(AllPublicationData!$H:$H,AllPublicationData!$A:$A,'Publication Table (%)'!$B11,AllPublicationData!$B:$B,'Publication Table (%)'!F$7)/
SUMIFS(AllPublicationData!$E:$E,AllPublicationData!$A:$A,'Publication Table (%)'!$B11,AllPublicationData!$B:$B,'Publication Table (%)'!F$7)),
IF('Publication Table (%)'!$C$5="Operations cancelled for non-clinical/capacity reasons",
IFERROR(SUMIFS(AllPublicationData!$I:$I,AllPublicationData!$A:$A,'Publication Table (%)'!$B11,AllPublicationData!$B:$B,'Publication Table (%)'!$C$4,AllPublicationData!$D:$D,'Publication Table (%)'!F$7)/
SUMIFS(AllPublicationData!$E:$E,AllPublicationData!$A:$A,'Publication Table (%)'!$B11,AllPublicationData!$B:$B,'Publication Table (%)'!$C$4,AllPublicationData!$D:$D,'Publication Table (%)'!F$7),
SUMIFS(AllPublicationData!$I:$I,AllPublicationData!$A:$A,'Publication Table (%)'!$B11,AllPublicationData!$B:$B,'Publication Table (%)'!F$7)/
SUMIFS(AllPublicationData!$E:$E,AllPublicationData!$A:$A,'Publication Table (%)'!$B11,AllPublicationData!$B:$B,'Publication Table (%)'!F$7)),
IF('Publication Table (%)'!$C$5="Cancellations for other reasons",
IFERROR(SUMIFS(AllPublicationData!$J:$J,AllPublicationData!$A:$A,'Publication Table (%)'!$B11,AllPublicationData!$B:$B,'Publication Table (%)'!$C$4,AllPublicationData!$D:$D,'Publication Table (%)'!F$7)/
SUMIFS(AllPublicationData!$E:$E,AllPublicationData!$A:$A,'Publication Table (%)'!$B11,AllPublicationData!$B:$B,'Publication Table (%)'!$C$4,AllPublicationData!$D:$D,'Publication Table (%)'!F$7),
SUMIFS(AllPublicationData!$J:$J,AllPublicationData!$A:$A,'Publication Table (%)'!$B11,AllPublicationData!$B:$B,'Publication Table (%)'!F$7)/
SUMIFS(AllPublicationData!$E:$E,AllPublicationData!$A:$A,'Publication Table (%)'!$B11,AllPublicationData!$B:$B,'Publication Table (%)'!F$7)))))))</f>
        <v>9.6527777777777782E-2</v>
      </c>
      <c r="G11" s="96">
        <f>IF('Publication Table (%)'!$C$5="All Cancelled Operations",
IFERROR(SUMIFS(AllPublicationData!$F:$F,AllPublicationData!$A:$A,'Publication Table (%)'!$B11,AllPublicationData!$B:$B,'Publication Table (%)'!$C$4,AllPublicationData!$D:$D,'Publication Table (%)'!G$7)/
SUMIFS(AllPublicationData!$E:$E,AllPublicationData!$A:$A,'Publication Table (%)'!$B11,AllPublicationData!$B:$B,'Publication Table (%)'!$C$4,AllPublicationData!$D:$D,'Publication Table (%)'!G$7),
SUMIFS(AllPublicationData!$F:$F,AllPublicationData!$A:$A,'Publication Table (%)'!$B11,AllPublicationData!$B:$B,'Publication Table (%)'!G$7)/
SUMIFS(AllPublicationData!$E:$E,AllPublicationData!$A:$A,'Publication Table (%)'!$B11,AllPublicationData!$B:$B,'Publication Table (%)'!G$7)),
IF('Publication Table (%)'!$C$5="Operations cancelled by patient",
IFERROR(SUMIFS(AllPublicationData!$G:$G,AllPublicationData!$A:$A,'Publication Table (%)'!$B11,AllPublicationData!$B:$B,'Publication Table (%)'!$C$4,AllPublicationData!$D:$D,'Publication Table (%)'!G$7)/
SUMIFS(AllPublicationData!$E:$E,AllPublicationData!$A:$A,'Publication Table (%)'!$B11,AllPublicationData!$B:$B,'Publication Table (%)'!$C$4,AllPublicationData!$D:$D,'Publication Table (%)'!G$7),
SUMIFS(AllPublicationData!$G:$G,AllPublicationData!$A:$A,'Publication Table (%)'!$B11,AllPublicationData!$B:$B,'Publication Table (%)'!G$7)/
SUMIFS(AllPublicationData!$E:$E,AllPublicationData!$A:$A,'Publication Table (%)'!$B11,AllPublicationData!$B:$B,'Publication Table (%)'!G$7)),
IF('Publication Table (%)'!$C$5="Operations cancelled for clinical reasons",
IFERROR(SUMIFS(AllPublicationData!$H:$H,AllPublicationData!$A:$A,'Publication Table (%)'!$B11,AllPublicationData!$B:$B,'Publication Table (%)'!$C$4,AllPublicationData!$D:$D,'Publication Table (%)'!G$7)/
SUMIFS(AllPublicationData!$E:$E,AllPublicationData!$A:$A,'Publication Table (%)'!$B11,AllPublicationData!$B:$B,'Publication Table (%)'!$C$4,AllPublicationData!$D:$D,'Publication Table (%)'!G$7),
SUMIFS(AllPublicationData!$H:$H,AllPublicationData!$A:$A,'Publication Table (%)'!$B11,AllPublicationData!$B:$B,'Publication Table (%)'!G$7)/
SUMIFS(AllPublicationData!$E:$E,AllPublicationData!$A:$A,'Publication Table (%)'!$B11,AllPublicationData!$B:$B,'Publication Table (%)'!G$7)),
IF('Publication Table (%)'!$C$5="Operations cancelled for non-clinical/capacity reasons",
IFERROR(SUMIFS(AllPublicationData!$I:$I,AllPublicationData!$A:$A,'Publication Table (%)'!$B11,AllPublicationData!$B:$B,'Publication Table (%)'!$C$4,AllPublicationData!$D:$D,'Publication Table (%)'!G$7)/
SUMIFS(AllPublicationData!$E:$E,AllPublicationData!$A:$A,'Publication Table (%)'!$B11,AllPublicationData!$B:$B,'Publication Table (%)'!$C$4,AllPublicationData!$D:$D,'Publication Table (%)'!G$7),
SUMIFS(AllPublicationData!$I:$I,AllPublicationData!$A:$A,'Publication Table (%)'!$B11,AllPublicationData!$B:$B,'Publication Table (%)'!G$7)/
SUMIFS(AllPublicationData!$E:$E,AllPublicationData!$A:$A,'Publication Table (%)'!$B11,AllPublicationData!$B:$B,'Publication Table (%)'!G$7)),
IF('Publication Table (%)'!$C$5="Cancellations for other reasons",
IFERROR(SUMIFS(AllPublicationData!$J:$J,AllPublicationData!$A:$A,'Publication Table (%)'!$B11,AllPublicationData!$B:$B,'Publication Table (%)'!$C$4,AllPublicationData!$D:$D,'Publication Table (%)'!G$7)/
SUMIFS(AllPublicationData!$E:$E,AllPublicationData!$A:$A,'Publication Table (%)'!$B11,AllPublicationData!$B:$B,'Publication Table (%)'!$C$4,AllPublicationData!$D:$D,'Publication Table (%)'!G$7),
SUMIFS(AllPublicationData!$J:$J,AllPublicationData!$A:$A,'Publication Table (%)'!$B11,AllPublicationData!$B:$B,'Publication Table (%)'!G$7)/
SUMIFS(AllPublicationData!$E:$E,AllPublicationData!$A:$A,'Publication Table (%)'!$B11,AllPublicationData!$B:$B,'Publication Table (%)'!G$7)))))))</f>
        <v>0.11363636363636363</v>
      </c>
      <c r="H11" s="96">
        <f>IF('Publication Table (%)'!$C$5="All Cancelled Operations",
IFERROR(SUMIFS(AllPublicationData!$F:$F,AllPublicationData!$A:$A,'Publication Table (%)'!$B11,AllPublicationData!$B:$B,'Publication Table (%)'!$C$4,AllPublicationData!$D:$D,'Publication Table (%)'!H$7)/
SUMIFS(AllPublicationData!$E:$E,AllPublicationData!$A:$A,'Publication Table (%)'!$B11,AllPublicationData!$B:$B,'Publication Table (%)'!$C$4,AllPublicationData!$D:$D,'Publication Table (%)'!H$7),
SUMIFS(AllPublicationData!$F:$F,AllPublicationData!$A:$A,'Publication Table (%)'!$B11,AllPublicationData!$B:$B,'Publication Table (%)'!H$7)/
SUMIFS(AllPublicationData!$E:$E,AllPublicationData!$A:$A,'Publication Table (%)'!$B11,AllPublicationData!$B:$B,'Publication Table (%)'!H$7)),
IF('Publication Table (%)'!$C$5="Operations cancelled by patient",
IFERROR(SUMIFS(AllPublicationData!$G:$G,AllPublicationData!$A:$A,'Publication Table (%)'!$B11,AllPublicationData!$B:$B,'Publication Table (%)'!$C$4,AllPublicationData!$D:$D,'Publication Table (%)'!H$7)/
SUMIFS(AllPublicationData!$E:$E,AllPublicationData!$A:$A,'Publication Table (%)'!$B11,AllPublicationData!$B:$B,'Publication Table (%)'!$C$4,AllPublicationData!$D:$D,'Publication Table (%)'!H$7),
SUMIFS(AllPublicationData!$G:$G,AllPublicationData!$A:$A,'Publication Table (%)'!$B11,AllPublicationData!$B:$B,'Publication Table (%)'!H$7)/
SUMIFS(AllPublicationData!$E:$E,AllPublicationData!$A:$A,'Publication Table (%)'!$B11,AllPublicationData!$B:$B,'Publication Table (%)'!H$7)),
IF('Publication Table (%)'!$C$5="Operations cancelled for clinical reasons",
IFERROR(SUMIFS(AllPublicationData!$H:$H,AllPublicationData!$A:$A,'Publication Table (%)'!$B11,AllPublicationData!$B:$B,'Publication Table (%)'!$C$4,AllPublicationData!$D:$D,'Publication Table (%)'!H$7)/
SUMIFS(AllPublicationData!$E:$E,AllPublicationData!$A:$A,'Publication Table (%)'!$B11,AllPublicationData!$B:$B,'Publication Table (%)'!$C$4,AllPublicationData!$D:$D,'Publication Table (%)'!H$7),
SUMIFS(AllPublicationData!$H:$H,AllPublicationData!$A:$A,'Publication Table (%)'!$B11,AllPublicationData!$B:$B,'Publication Table (%)'!H$7)/
SUMIFS(AllPublicationData!$E:$E,AllPublicationData!$A:$A,'Publication Table (%)'!$B11,AllPublicationData!$B:$B,'Publication Table (%)'!H$7)),
IF('Publication Table (%)'!$C$5="Operations cancelled for non-clinical/capacity reasons",
IFERROR(SUMIFS(AllPublicationData!$I:$I,AllPublicationData!$A:$A,'Publication Table (%)'!$B11,AllPublicationData!$B:$B,'Publication Table (%)'!$C$4,AllPublicationData!$D:$D,'Publication Table (%)'!H$7)/
SUMIFS(AllPublicationData!$E:$E,AllPublicationData!$A:$A,'Publication Table (%)'!$B11,AllPublicationData!$B:$B,'Publication Table (%)'!$C$4,AllPublicationData!$D:$D,'Publication Table (%)'!H$7),
SUMIFS(AllPublicationData!$I:$I,AllPublicationData!$A:$A,'Publication Table (%)'!$B11,AllPublicationData!$B:$B,'Publication Table (%)'!H$7)/
SUMIFS(AllPublicationData!$E:$E,AllPublicationData!$A:$A,'Publication Table (%)'!$B11,AllPublicationData!$B:$B,'Publication Table (%)'!H$7)),
IF('Publication Table (%)'!$C$5="Cancellations for other reasons",
IFERROR(SUMIFS(AllPublicationData!$J:$J,AllPublicationData!$A:$A,'Publication Table (%)'!$B11,AllPublicationData!$B:$B,'Publication Table (%)'!$C$4,AllPublicationData!$D:$D,'Publication Table (%)'!H$7)/
SUMIFS(AllPublicationData!$E:$E,AllPublicationData!$A:$A,'Publication Table (%)'!$B11,AllPublicationData!$B:$B,'Publication Table (%)'!$C$4,AllPublicationData!$D:$D,'Publication Table (%)'!H$7),
SUMIFS(AllPublicationData!$J:$J,AllPublicationData!$A:$A,'Publication Table (%)'!$B11,AllPublicationData!$B:$B,'Publication Table (%)'!H$7)/
SUMIFS(AllPublicationData!$E:$E,AllPublicationData!$A:$A,'Publication Table (%)'!$B11,AllPublicationData!$B:$B,'Publication Table (%)'!H$7)))))))</f>
        <v>0.10730253353204174</v>
      </c>
      <c r="I11" s="96">
        <f>IF('Publication Table (%)'!$C$5="All Cancelled Operations",
IFERROR(SUMIFS(AllPublicationData!$F:$F,AllPublicationData!$A:$A,'Publication Table (%)'!$B11,AllPublicationData!$B:$B,'Publication Table (%)'!$C$4,AllPublicationData!$D:$D,'Publication Table (%)'!I$7)/
SUMIFS(AllPublicationData!$E:$E,AllPublicationData!$A:$A,'Publication Table (%)'!$B11,AllPublicationData!$B:$B,'Publication Table (%)'!$C$4,AllPublicationData!$D:$D,'Publication Table (%)'!I$7),
SUMIFS(AllPublicationData!$F:$F,AllPublicationData!$A:$A,'Publication Table (%)'!$B11,AllPublicationData!$B:$B,'Publication Table (%)'!I$7)/
SUMIFS(AllPublicationData!$E:$E,AllPublicationData!$A:$A,'Publication Table (%)'!$B11,AllPublicationData!$B:$B,'Publication Table (%)'!I$7)),
IF('Publication Table (%)'!$C$5="Operations cancelled by patient",
IFERROR(SUMIFS(AllPublicationData!$G:$G,AllPublicationData!$A:$A,'Publication Table (%)'!$B11,AllPublicationData!$B:$B,'Publication Table (%)'!$C$4,AllPublicationData!$D:$D,'Publication Table (%)'!I$7)/
SUMIFS(AllPublicationData!$E:$E,AllPublicationData!$A:$A,'Publication Table (%)'!$B11,AllPublicationData!$B:$B,'Publication Table (%)'!$C$4,AllPublicationData!$D:$D,'Publication Table (%)'!I$7),
SUMIFS(AllPublicationData!$G:$G,AllPublicationData!$A:$A,'Publication Table (%)'!$B11,AllPublicationData!$B:$B,'Publication Table (%)'!I$7)/
SUMIFS(AllPublicationData!$E:$E,AllPublicationData!$A:$A,'Publication Table (%)'!$B11,AllPublicationData!$B:$B,'Publication Table (%)'!I$7)),
IF('Publication Table (%)'!$C$5="Operations cancelled for clinical reasons",
IFERROR(SUMIFS(AllPublicationData!$H:$H,AllPublicationData!$A:$A,'Publication Table (%)'!$B11,AllPublicationData!$B:$B,'Publication Table (%)'!$C$4,AllPublicationData!$D:$D,'Publication Table (%)'!I$7)/
SUMIFS(AllPublicationData!$E:$E,AllPublicationData!$A:$A,'Publication Table (%)'!$B11,AllPublicationData!$B:$B,'Publication Table (%)'!$C$4,AllPublicationData!$D:$D,'Publication Table (%)'!I$7),
SUMIFS(AllPublicationData!$H:$H,AllPublicationData!$A:$A,'Publication Table (%)'!$B11,AllPublicationData!$B:$B,'Publication Table (%)'!I$7)/
SUMIFS(AllPublicationData!$E:$E,AllPublicationData!$A:$A,'Publication Table (%)'!$B11,AllPublicationData!$B:$B,'Publication Table (%)'!I$7)),
IF('Publication Table (%)'!$C$5="Operations cancelled for non-clinical/capacity reasons",
IFERROR(SUMIFS(AllPublicationData!$I:$I,AllPublicationData!$A:$A,'Publication Table (%)'!$B11,AllPublicationData!$B:$B,'Publication Table (%)'!$C$4,AllPublicationData!$D:$D,'Publication Table (%)'!I$7)/
SUMIFS(AllPublicationData!$E:$E,AllPublicationData!$A:$A,'Publication Table (%)'!$B11,AllPublicationData!$B:$B,'Publication Table (%)'!$C$4,AllPublicationData!$D:$D,'Publication Table (%)'!I$7),
SUMIFS(AllPublicationData!$I:$I,AllPublicationData!$A:$A,'Publication Table (%)'!$B11,AllPublicationData!$B:$B,'Publication Table (%)'!I$7)/
SUMIFS(AllPublicationData!$E:$E,AllPublicationData!$A:$A,'Publication Table (%)'!$B11,AllPublicationData!$B:$B,'Publication Table (%)'!I$7)),
IF('Publication Table (%)'!$C$5="Cancellations for other reasons",
IFERROR(SUMIFS(AllPublicationData!$J:$J,AllPublicationData!$A:$A,'Publication Table (%)'!$B11,AllPublicationData!$B:$B,'Publication Table (%)'!$C$4,AllPublicationData!$D:$D,'Publication Table (%)'!I$7)/
SUMIFS(AllPublicationData!$E:$E,AllPublicationData!$A:$A,'Publication Table (%)'!$B11,AllPublicationData!$B:$B,'Publication Table (%)'!$C$4,AllPublicationData!$D:$D,'Publication Table (%)'!I$7),
SUMIFS(AllPublicationData!$J:$J,AllPublicationData!$A:$A,'Publication Table (%)'!$B11,AllPublicationData!$B:$B,'Publication Table (%)'!I$7)/
SUMIFS(AllPublicationData!$E:$E,AllPublicationData!$A:$A,'Publication Table (%)'!$B11,AllPublicationData!$B:$B,'Publication Table (%)'!I$7)))))))</f>
        <v>6.4227035100821506E-2</v>
      </c>
      <c r="J11" s="96">
        <f>IF('Publication Table (%)'!$C$5="All Cancelled Operations",
IFERROR(SUMIFS(AllPublicationData!$F:$F,AllPublicationData!$A:$A,'Publication Table (%)'!$B11,AllPublicationData!$B:$B,'Publication Table (%)'!$C$4,AllPublicationData!$D:$D,'Publication Table (%)'!J$7)/
SUMIFS(AllPublicationData!$E:$E,AllPublicationData!$A:$A,'Publication Table (%)'!$B11,AllPublicationData!$B:$B,'Publication Table (%)'!$C$4,AllPublicationData!$D:$D,'Publication Table (%)'!J$7),
SUMIFS(AllPublicationData!$F:$F,AllPublicationData!$A:$A,'Publication Table (%)'!$B11,AllPublicationData!$B:$B,'Publication Table (%)'!J$7)/
SUMIFS(AllPublicationData!$E:$E,AllPublicationData!$A:$A,'Publication Table (%)'!$B11,AllPublicationData!$B:$B,'Publication Table (%)'!J$7)),
IF('Publication Table (%)'!$C$5="Operations cancelled by patient",
IFERROR(SUMIFS(AllPublicationData!$G:$G,AllPublicationData!$A:$A,'Publication Table (%)'!$B11,AllPublicationData!$B:$B,'Publication Table (%)'!$C$4,AllPublicationData!$D:$D,'Publication Table (%)'!J$7)/
SUMIFS(AllPublicationData!$E:$E,AllPublicationData!$A:$A,'Publication Table (%)'!$B11,AllPublicationData!$B:$B,'Publication Table (%)'!$C$4,AllPublicationData!$D:$D,'Publication Table (%)'!J$7),
SUMIFS(AllPublicationData!$G:$G,AllPublicationData!$A:$A,'Publication Table (%)'!$B11,AllPublicationData!$B:$B,'Publication Table (%)'!J$7)/
SUMIFS(AllPublicationData!$E:$E,AllPublicationData!$A:$A,'Publication Table (%)'!$B11,AllPublicationData!$B:$B,'Publication Table (%)'!J$7)),
IF('Publication Table (%)'!$C$5="Operations cancelled for clinical reasons",
IFERROR(SUMIFS(AllPublicationData!$H:$H,AllPublicationData!$A:$A,'Publication Table (%)'!$B11,AllPublicationData!$B:$B,'Publication Table (%)'!$C$4,AllPublicationData!$D:$D,'Publication Table (%)'!J$7)/
SUMIFS(AllPublicationData!$E:$E,AllPublicationData!$A:$A,'Publication Table (%)'!$B11,AllPublicationData!$B:$B,'Publication Table (%)'!$C$4,AllPublicationData!$D:$D,'Publication Table (%)'!J$7),
SUMIFS(AllPublicationData!$H:$H,AllPublicationData!$A:$A,'Publication Table (%)'!$B11,AllPublicationData!$B:$B,'Publication Table (%)'!J$7)/
SUMIFS(AllPublicationData!$E:$E,AllPublicationData!$A:$A,'Publication Table (%)'!$B11,AllPublicationData!$B:$B,'Publication Table (%)'!J$7)),
IF('Publication Table (%)'!$C$5="Operations cancelled for non-clinical/capacity reasons",
IFERROR(SUMIFS(AllPublicationData!$I:$I,AllPublicationData!$A:$A,'Publication Table (%)'!$B11,AllPublicationData!$B:$B,'Publication Table (%)'!$C$4,AllPublicationData!$D:$D,'Publication Table (%)'!J$7)/
SUMIFS(AllPublicationData!$E:$E,AllPublicationData!$A:$A,'Publication Table (%)'!$B11,AllPublicationData!$B:$B,'Publication Table (%)'!$C$4,AllPublicationData!$D:$D,'Publication Table (%)'!J$7),
SUMIFS(AllPublicationData!$I:$I,AllPublicationData!$A:$A,'Publication Table (%)'!$B11,AllPublicationData!$B:$B,'Publication Table (%)'!J$7)/
SUMIFS(AllPublicationData!$E:$E,AllPublicationData!$A:$A,'Publication Table (%)'!$B11,AllPublicationData!$B:$B,'Publication Table (%)'!J$7)),
IF('Publication Table (%)'!$C$5="Cancellations for other reasons",
IFERROR(SUMIFS(AllPublicationData!$J:$J,AllPublicationData!$A:$A,'Publication Table (%)'!$B11,AllPublicationData!$B:$B,'Publication Table (%)'!$C$4,AllPublicationData!$D:$D,'Publication Table (%)'!J$7)/
SUMIFS(AllPublicationData!$E:$E,AllPublicationData!$A:$A,'Publication Table (%)'!$B11,AllPublicationData!$B:$B,'Publication Table (%)'!$C$4,AllPublicationData!$D:$D,'Publication Table (%)'!J$7),
SUMIFS(AllPublicationData!$J:$J,AllPublicationData!$A:$A,'Publication Table (%)'!$B11,AllPublicationData!$B:$B,'Publication Table (%)'!J$7)/
SUMIFS(AllPublicationData!$E:$E,AllPublicationData!$A:$A,'Publication Table (%)'!$B11,AllPublicationData!$B:$B,'Publication Table (%)'!J$7)))))))</f>
        <v>8.5436893203883493E-2</v>
      </c>
      <c r="K11" s="96">
        <f>IF('Publication Table (%)'!$C$5="All Cancelled Operations",
IFERROR(SUMIFS(AllPublicationData!$F:$F,AllPublicationData!$A:$A,'Publication Table (%)'!$B11,AllPublicationData!$B:$B,'Publication Table (%)'!$C$4,AllPublicationData!$D:$D,'Publication Table (%)'!K$7)/
SUMIFS(AllPublicationData!$E:$E,AllPublicationData!$A:$A,'Publication Table (%)'!$B11,AllPublicationData!$B:$B,'Publication Table (%)'!$C$4,AllPublicationData!$D:$D,'Publication Table (%)'!K$7),
SUMIFS(AllPublicationData!$F:$F,AllPublicationData!$A:$A,'Publication Table (%)'!$B11,AllPublicationData!$B:$B,'Publication Table (%)'!K$7)/
SUMIFS(AllPublicationData!$E:$E,AllPublicationData!$A:$A,'Publication Table (%)'!$B11,AllPublicationData!$B:$B,'Publication Table (%)'!K$7)),
IF('Publication Table (%)'!$C$5="Operations cancelled by patient",
IFERROR(SUMIFS(AllPublicationData!$G:$G,AllPublicationData!$A:$A,'Publication Table (%)'!$B11,AllPublicationData!$B:$B,'Publication Table (%)'!$C$4,AllPublicationData!$D:$D,'Publication Table (%)'!K$7)/
SUMIFS(AllPublicationData!$E:$E,AllPublicationData!$A:$A,'Publication Table (%)'!$B11,AllPublicationData!$B:$B,'Publication Table (%)'!$C$4,AllPublicationData!$D:$D,'Publication Table (%)'!K$7),
SUMIFS(AllPublicationData!$G:$G,AllPublicationData!$A:$A,'Publication Table (%)'!$B11,AllPublicationData!$B:$B,'Publication Table (%)'!K$7)/
SUMIFS(AllPublicationData!$E:$E,AllPublicationData!$A:$A,'Publication Table (%)'!$B11,AllPublicationData!$B:$B,'Publication Table (%)'!K$7)),
IF('Publication Table (%)'!$C$5="Operations cancelled for clinical reasons",
IFERROR(SUMIFS(AllPublicationData!$H:$H,AllPublicationData!$A:$A,'Publication Table (%)'!$B11,AllPublicationData!$B:$B,'Publication Table (%)'!$C$4,AllPublicationData!$D:$D,'Publication Table (%)'!K$7)/
SUMIFS(AllPublicationData!$E:$E,AllPublicationData!$A:$A,'Publication Table (%)'!$B11,AllPublicationData!$B:$B,'Publication Table (%)'!$C$4,AllPublicationData!$D:$D,'Publication Table (%)'!K$7),
SUMIFS(AllPublicationData!$H:$H,AllPublicationData!$A:$A,'Publication Table (%)'!$B11,AllPublicationData!$B:$B,'Publication Table (%)'!K$7)/
SUMIFS(AllPublicationData!$E:$E,AllPublicationData!$A:$A,'Publication Table (%)'!$B11,AllPublicationData!$B:$B,'Publication Table (%)'!K$7)),
IF('Publication Table (%)'!$C$5="Operations cancelled for non-clinical/capacity reasons",
IFERROR(SUMIFS(AllPublicationData!$I:$I,AllPublicationData!$A:$A,'Publication Table (%)'!$B11,AllPublicationData!$B:$B,'Publication Table (%)'!$C$4,AllPublicationData!$D:$D,'Publication Table (%)'!K$7)/
SUMIFS(AllPublicationData!$E:$E,AllPublicationData!$A:$A,'Publication Table (%)'!$B11,AllPublicationData!$B:$B,'Publication Table (%)'!$C$4,AllPublicationData!$D:$D,'Publication Table (%)'!K$7),
SUMIFS(AllPublicationData!$I:$I,AllPublicationData!$A:$A,'Publication Table (%)'!$B11,AllPublicationData!$B:$B,'Publication Table (%)'!K$7)/
SUMIFS(AllPublicationData!$E:$E,AllPublicationData!$A:$A,'Publication Table (%)'!$B11,AllPublicationData!$B:$B,'Publication Table (%)'!K$7)),
IF('Publication Table (%)'!$C$5="Cancellations for other reasons",
IFERROR(SUMIFS(AllPublicationData!$J:$J,AllPublicationData!$A:$A,'Publication Table (%)'!$B11,AllPublicationData!$B:$B,'Publication Table (%)'!$C$4,AllPublicationData!$D:$D,'Publication Table (%)'!K$7)/
SUMIFS(AllPublicationData!$E:$E,AllPublicationData!$A:$A,'Publication Table (%)'!$B11,AllPublicationData!$B:$B,'Publication Table (%)'!$C$4,AllPublicationData!$D:$D,'Publication Table (%)'!K$7),
SUMIFS(AllPublicationData!$J:$J,AllPublicationData!$A:$A,'Publication Table (%)'!$B11,AllPublicationData!$B:$B,'Publication Table (%)'!K$7)/
SUMIFS(AllPublicationData!$E:$E,AllPublicationData!$A:$A,'Publication Table (%)'!$B11,AllPublicationData!$B:$B,'Publication Table (%)'!K$7)))))))</f>
        <v>9.7652582159624413E-2</v>
      </c>
      <c r="L11" s="96">
        <f>IF('Publication Table (%)'!$C$5="All Cancelled Operations",
IFERROR(SUMIFS(AllPublicationData!$F:$F,AllPublicationData!$A:$A,'Publication Table (%)'!$B11,AllPublicationData!$B:$B,'Publication Table (%)'!$C$4,AllPublicationData!$D:$D,'Publication Table (%)'!L$7)/
SUMIFS(AllPublicationData!$E:$E,AllPublicationData!$A:$A,'Publication Table (%)'!$B11,AllPublicationData!$B:$B,'Publication Table (%)'!$C$4,AllPublicationData!$D:$D,'Publication Table (%)'!L$7),
SUMIFS(AllPublicationData!$F:$F,AllPublicationData!$A:$A,'Publication Table (%)'!$B11,AllPublicationData!$B:$B,'Publication Table (%)'!L$7)/
SUMIFS(AllPublicationData!$E:$E,AllPublicationData!$A:$A,'Publication Table (%)'!$B11,AllPublicationData!$B:$B,'Publication Table (%)'!L$7)),
IF('Publication Table (%)'!$C$5="Operations cancelled by patient",
IFERROR(SUMIFS(AllPublicationData!$G:$G,AllPublicationData!$A:$A,'Publication Table (%)'!$B11,AllPublicationData!$B:$B,'Publication Table (%)'!$C$4,AllPublicationData!$D:$D,'Publication Table (%)'!L$7)/
SUMIFS(AllPublicationData!$E:$E,AllPublicationData!$A:$A,'Publication Table (%)'!$B11,AllPublicationData!$B:$B,'Publication Table (%)'!$C$4,AllPublicationData!$D:$D,'Publication Table (%)'!L$7),
SUMIFS(AllPublicationData!$G:$G,AllPublicationData!$A:$A,'Publication Table (%)'!$B11,AllPublicationData!$B:$B,'Publication Table (%)'!L$7)/
SUMIFS(AllPublicationData!$E:$E,AllPublicationData!$A:$A,'Publication Table (%)'!$B11,AllPublicationData!$B:$B,'Publication Table (%)'!L$7)),
IF('Publication Table (%)'!$C$5="Operations cancelled for clinical reasons",
IFERROR(SUMIFS(AllPublicationData!$H:$H,AllPublicationData!$A:$A,'Publication Table (%)'!$B11,AllPublicationData!$B:$B,'Publication Table (%)'!$C$4,AllPublicationData!$D:$D,'Publication Table (%)'!L$7)/
SUMIFS(AllPublicationData!$E:$E,AllPublicationData!$A:$A,'Publication Table (%)'!$B11,AllPublicationData!$B:$B,'Publication Table (%)'!$C$4,AllPublicationData!$D:$D,'Publication Table (%)'!L$7),
SUMIFS(AllPublicationData!$H:$H,AllPublicationData!$A:$A,'Publication Table (%)'!$B11,AllPublicationData!$B:$B,'Publication Table (%)'!L$7)/
SUMIFS(AllPublicationData!$E:$E,AllPublicationData!$A:$A,'Publication Table (%)'!$B11,AllPublicationData!$B:$B,'Publication Table (%)'!L$7)),
IF('Publication Table (%)'!$C$5="Operations cancelled for non-clinical/capacity reasons",
IFERROR(SUMIFS(AllPublicationData!$I:$I,AllPublicationData!$A:$A,'Publication Table (%)'!$B11,AllPublicationData!$B:$B,'Publication Table (%)'!$C$4,AllPublicationData!$D:$D,'Publication Table (%)'!L$7)/
SUMIFS(AllPublicationData!$E:$E,AllPublicationData!$A:$A,'Publication Table (%)'!$B11,AllPublicationData!$B:$B,'Publication Table (%)'!$C$4,AllPublicationData!$D:$D,'Publication Table (%)'!L$7),
SUMIFS(AllPublicationData!$I:$I,AllPublicationData!$A:$A,'Publication Table (%)'!$B11,AllPublicationData!$B:$B,'Publication Table (%)'!L$7)/
SUMIFS(AllPublicationData!$E:$E,AllPublicationData!$A:$A,'Publication Table (%)'!$B11,AllPublicationData!$B:$B,'Publication Table (%)'!L$7)),
IF('Publication Table (%)'!$C$5="Cancellations for other reasons",
IFERROR(SUMIFS(AllPublicationData!$J:$J,AllPublicationData!$A:$A,'Publication Table (%)'!$B11,AllPublicationData!$B:$B,'Publication Table (%)'!$C$4,AllPublicationData!$D:$D,'Publication Table (%)'!L$7)/
SUMIFS(AllPublicationData!$E:$E,AllPublicationData!$A:$A,'Publication Table (%)'!$B11,AllPublicationData!$B:$B,'Publication Table (%)'!$C$4,AllPublicationData!$D:$D,'Publication Table (%)'!L$7),
SUMIFS(AllPublicationData!$J:$J,AllPublicationData!$A:$A,'Publication Table (%)'!$B11,AllPublicationData!$B:$B,'Publication Table (%)'!L$7)/
SUMIFS(AllPublicationData!$E:$E,AllPublicationData!$A:$A,'Publication Table (%)'!$B11,AllPublicationData!$B:$B,'Publication Table (%)'!L$7)))))))</f>
        <v>7.0545731127590799E-2</v>
      </c>
      <c r="M11" s="96">
        <f>IF('Publication Table (%)'!$C$5="All Cancelled Operations",
IFERROR(SUMIFS(AllPublicationData!$F:$F,AllPublicationData!$A:$A,'Publication Table (%)'!$B11,AllPublicationData!$B:$B,'Publication Table (%)'!$C$4,AllPublicationData!$D:$D,'Publication Table (%)'!M$7)/
SUMIFS(AllPublicationData!$E:$E,AllPublicationData!$A:$A,'Publication Table (%)'!$B11,AllPublicationData!$B:$B,'Publication Table (%)'!$C$4,AllPublicationData!$D:$D,'Publication Table (%)'!M$7),
SUMIFS(AllPublicationData!$F:$F,AllPublicationData!$A:$A,'Publication Table (%)'!$B11,AllPublicationData!$B:$B,'Publication Table (%)'!M$7)/
SUMIFS(AllPublicationData!$E:$E,AllPublicationData!$A:$A,'Publication Table (%)'!$B11,AllPublicationData!$B:$B,'Publication Table (%)'!M$7)),
IF('Publication Table (%)'!$C$5="Operations cancelled by patient",
IFERROR(SUMIFS(AllPublicationData!$G:$G,AllPublicationData!$A:$A,'Publication Table (%)'!$B11,AllPublicationData!$B:$B,'Publication Table (%)'!$C$4,AllPublicationData!$D:$D,'Publication Table (%)'!M$7)/
SUMIFS(AllPublicationData!$E:$E,AllPublicationData!$A:$A,'Publication Table (%)'!$B11,AllPublicationData!$B:$B,'Publication Table (%)'!$C$4,AllPublicationData!$D:$D,'Publication Table (%)'!M$7),
SUMIFS(AllPublicationData!$G:$G,AllPublicationData!$A:$A,'Publication Table (%)'!$B11,AllPublicationData!$B:$B,'Publication Table (%)'!M$7)/
SUMIFS(AllPublicationData!$E:$E,AllPublicationData!$A:$A,'Publication Table (%)'!$B11,AllPublicationData!$B:$B,'Publication Table (%)'!M$7)),
IF('Publication Table (%)'!$C$5="Operations cancelled for clinical reasons",
IFERROR(SUMIFS(AllPublicationData!$H:$H,AllPublicationData!$A:$A,'Publication Table (%)'!$B11,AllPublicationData!$B:$B,'Publication Table (%)'!$C$4,AllPublicationData!$D:$D,'Publication Table (%)'!M$7)/
SUMIFS(AllPublicationData!$E:$E,AllPublicationData!$A:$A,'Publication Table (%)'!$B11,AllPublicationData!$B:$B,'Publication Table (%)'!$C$4,AllPublicationData!$D:$D,'Publication Table (%)'!M$7),
SUMIFS(AllPublicationData!$H:$H,AllPublicationData!$A:$A,'Publication Table (%)'!$B11,AllPublicationData!$B:$B,'Publication Table (%)'!M$7)/
SUMIFS(AllPublicationData!$E:$E,AllPublicationData!$A:$A,'Publication Table (%)'!$B11,AllPublicationData!$B:$B,'Publication Table (%)'!M$7)),
IF('Publication Table (%)'!$C$5="Operations cancelled for non-clinical/capacity reasons",
IFERROR(SUMIFS(AllPublicationData!$I:$I,AllPublicationData!$A:$A,'Publication Table (%)'!$B11,AllPublicationData!$B:$B,'Publication Table (%)'!$C$4,AllPublicationData!$D:$D,'Publication Table (%)'!M$7)/
SUMIFS(AllPublicationData!$E:$E,AllPublicationData!$A:$A,'Publication Table (%)'!$B11,AllPublicationData!$B:$B,'Publication Table (%)'!$C$4,AllPublicationData!$D:$D,'Publication Table (%)'!M$7),
SUMIFS(AllPublicationData!$I:$I,AllPublicationData!$A:$A,'Publication Table (%)'!$B11,AllPublicationData!$B:$B,'Publication Table (%)'!M$7)/
SUMIFS(AllPublicationData!$E:$E,AllPublicationData!$A:$A,'Publication Table (%)'!$B11,AllPublicationData!$B:$B,'Publication Table (%)'!M$7)),
IF('Publication Table (%)'!$C$5="Cancellations for other reasons",
IFERROR(SUMIFS(AllPublicationData!$J:$J,AllPublicationData!$A:$A,'Publication Table (%)'!$B11,AllPublicationData!$B:$B,'Publication Table (%)'!$C$4,AllPublicationData!$D:$D,'Publication Table (%)'!M$7)/
SUMIFS(AllPublicationData!$E:$E,AllPublicationData!$A:$A,'Publication Table (%)'!$B11,AllPublicationData!$B:$B,'Publication Table (%)'!$C$4,AllPublicationData!$D:$D,'Publication Table (%)'!M$7),
SUMIFS(AllPublicationData!$J:$J,AllPublicationData!$A:$A,'Publication Table (%)'!$B11,AllPublicationData!$B:$B,'Publication Table (%)'!M$7)/
SUMIFS(AllPublicationData!$E:$E,AllPublicationData!$A:$A,'Publication Table (%)'!$B11,AllPublicationData!$B:$B,'Publication Table (%)'!M$7)))))))</f>
        <v>0.1163575042158516</v>
      </c>
      <c r="N11" s="96">
        <f>IF('Publication Table (%)'!$C$5="All Cancelled Operations",
IFERROR(SUMIFS(AllPublicationData!$F:$F,AllPublicationData!$A:$A,'Publication Table (%)'!$B11,AllPublicationData!$B:$B,'Publication Table (%)'!$C$4,AllPublicationData!$D:$D,'Publication Table (%)'!N$7)/
SUMIFS(AllPublicationData!$E:$E,AllPublicationData!$A:$A,'Publication Table (%)'!$B11,AllPublicationData!$B:$B,'Publication Table (%)'!$C$4,AllPublicationData!$D:$D,'Publication Table (%)'!N$7),
SUMIFS(AllPublicationData!$F:$F,AllPublicationData!$A:$A,'Publication Table (%)'!$B11,AllPublicationData!$B:$B,'Publication Table (%)'!N$7)/
SUMIFS(AllPublicationData!$E:$E,AllPublicationData!$A:$A,'Publication Table (%)'!$B11,AllPublicationData!$B:$B,'Publication Table (%)'!N$7)),
IF('Publication Table (%)'!$C$5="Operations cancelled by patient",
IFERROR(SUMIFS(AllPublicationData!$G:$G,AllPublicationData!$A:$A,'Publication Table (%)'!$B11,AllPublicationData!$B:$B,'Publication Table (%)'!$C$4,AllPublicationData!$D:$D,'Publication Table (%)'!N$7)/
SUMIFS(AllPublicationData!$E:$E,AllPublicationData!$A:$A,'Publication Table (%)'!$B11,AllPublicationData!$B:$B,'Publication Table (%)'!$C$4,AllPublicationData!$D:$D,'Publication Table (%)'!N$7),
SUMIFS(AllPublicationData!$G:$G,AllPublicationData!$A:$A,'Publication Table (%)'!$B11,AllPublicationData!$B:$B,'Publication Table (%)'!N$7)/
SUMIFS(AllPublicationData!$E:$E,AllPublicationData!$A:$A,'Publication Table (%)'!$B11,AllPublicationData!$B:$B,'Publication Table (%)'!N$7)),
IF('Publication Table (%)'!$C$5="Operations cancelled for clinical reasons",
IFERROR(SUMIFS(AllPublicationData!$H:$H,AllPublicationData!$A:$A,'Publication Table (%)'!$B11,AllPublicationData!$B:$B,'Publication Table (%)'!$C$4,AllPublicationData!$D:$D,'Publication Table (%)'!N$7)/
SUMIFS(AllPublicationData!$E:$E,AllPublicationData!$A:$A,'Publication Table (%)'!$B11,AllPublicationData!$B:$B,'Publication Table (%)'!$C$4,AllPublicationData!$D:$D,'Publication Table (%)'!N$7),
SUMIFS(AllPublicationData!$H:$H,AllPublicationData!$A:$A,'Publication Table (%)'!$B11,AllPublicationData!$B:$B,'Publication Table (%)'!N$7)/
SUMIFS(AllPublicationData!$E:$E,AllPublicationData!$A:$A,'Publication Table (%)'!$B11,AllPublicationData!$B:$B,'Publication Table (%)'!N$7)),
IF('Publication Table (%)'!$C$5="Operations cancelled for non-clinical/capacity reasons",
IFERROR(SUMIFS(AllPublicationData!$I:$I,AllPublicationData!$A:$A,'Publication Table (%)'!$B11,AllPublicationData!$B:$B,'Publication Table (%)'!$C$4,AllPublicationData!$D:$D,'Publication Table (%)'!N$7)/
SUMIFS(AllPublicationData!$E:$E,AllPublicationData!$A:$A,'Publication Table (%)'!$B11,AllPublicationData!$B:$B,'Publication Table (%)'!$C$4,AllPublicationData!$D:$D,'Publication Table (%)'!N$7),
SUMIFS(AllPublicationData!$I:$I,AllPublicationData!$A:$A,'Publication Table (%)'!$B11,AllPublicationData!$B:$B,'Publication Table (%)'!N$7)/
SUMIFS(AllPublicationData!$E:$E,AllPublicationData!$A:$A,'Publication Table (%)'!$B11,AllPublicationData!$B:$B,'Publication Table (%)'!N$7)),
IF('Publication Table (%)'!$C$5="Cancellations for other reasons",
IFERROR(SUMIFS(AllPublicationData!$J:$J,AllPublicationData!$A:$A,'Publication Table (%)'!$B11,AllPublicationData!$B:$B,'Publication Table (%)'!$C$4,AllPublicationData!$D:$D,'Publication Table (%)'!N$7)/
SUMIFS(AllPublicationData!$E:$E,AllPublicationData!$A:$A,'Publication Table (%)'!$B11,AllPublicationData!$B:$B,'Publication Table (%)'!$C$4,AllPublicationData!$D:$D,'Publication Table (%)'!N$7),
SUMIFS(AllPublicationData!$J:$J,AllPublicationData!$A:$A,'Publication Table (%)'!$B11,AllPublicationData!$B:$B,'Publication Table (%)'!N$7)/
SUMIFS(AllPublicationData!$E:$E,AllPublicationData!$A:$A,'Publication Table (%)'!$B11,AllPublicationData!$B:$B,'Publication Table (%)'!N$7)))))))</f>
        <v>8.873162765378334E-2</v>
      </c>
      <c r="O11" s="96">
        <f>IF('Publication Table (%)'!$C$5="All Cancelled Operations",
IFERROR(SUMIFS(AllPublicationData!$F:$F,AllPublicationData!$A:$A,'Publication Table (%)'!$B11,AllPublicationData!$B:$B,'Publication Table (%)'!$C$4,AllPublicationData!$D:$D,'Publication Table (%)'!O$7)/
SUMIFS(AllPublicationData!$E:$E,AllPublicationData!$A:$A,'Publication Table (%)'!$B11,AllPublicationData!$B:$B,'Publication Table (%)'!$C$4,AllPublicationData!$D:$D,'Publication Table (%)'!O$7),
SUMIFS(AllPublicationData!$F:$F,AllPublicationData!$A:$A,'Publication Table (%)'!$B11,AllPublicationData!$B:$B,'Publication Table (%)'!O$7)/
SUMIFS(AllPublicationData!$E:$E,AllPublicationData!$A:$A,'Publication Table (%)'!$B11,AllPublicationData!$B:$B,'Publication Table (%)'!O$7)),
IF('Publication Table (%)'!$C$5="Operations cancelled by patient",
IFERROR(SUMIFS(AllPublicationData!$G:$G,AllPublicationData!$A:$A,'Publication Table (%)'!$B11,AllPublicationData!$B:$B,'Publication Table (%)'!$C$4,AllPublicationData!$D:$D,'Publication Table (%)'!O$7)/
SUMIFS(AllPublicationData!$E:$E,AllPublicationData!$A:$A,'Publication Table (%)'!$B11,AllPublicationData!$B:$B,'Publication Table (%)'!$C$4,AllPublicationData!$D:$D,'Publication Table (%)'!O$7),
SUMIFS(AllPublicationData!$G:$G,AllPublicationData!$A:$A,'Publication Table (%)'!$B11,AllPublicationData!$B:$B,'Publication Table (%)'!O$7)/
SUMIFS(AllPublicationData!$E:$E,AllPublicationData!$A:$A,'Publication Table (%)'!$B11,AllPublicationData!$B:$B,'Publication Table (%)'!O$7)),
IF('Publication Table (%)'!$C$5="Operations cancelled for clinical reasons",
IFERROR(SUMIFS(AllPublicationData!$H:$H,AllPublicationData!$A:$A,'Publication Table (%)'!$B11,AllPublicationData!$B:$B,'Publication Table (%)'!$C$4,AllPublicationData!$D:$D,'Publication Table (%)'!O$7)/
SUMIFS(AllPublicationData!$E:$E,AllPublicationData!$A:$A,'Publication Table (%)'!$B11,AllPublicationData!$B:$B,'Publication Table (%)'!$C$4,AllPublicationData!$D:$D,'Publication Table (%)'!O$7),
SUMIFS(AllPublicationData!$H:$H,AllPublicationData!$A:$A,'Publication Table (%)'!$B11,AllPublicationData!$B:$B,'Publication Table (%)'!O$7)/
SUMIFS(AllPublicationData!$E:$E,AllPublicationData!$A:$A,'Publication Table (%)'!$B11,AllPublicationData!$B:$B,'Publication Table (%)'!O$7)),
IF('Publication Table (%)'!$C$5="Operations cancelled for non-clinical/capacity reasons",
IFERROR(SUMIFS(AllPublicationData!$I:$I,AllPublicationData!$A:$A,'Publication Table (%)'!$B11,AllPublicationData!$B:$B,'Publication Table (%)'!$C$4,AllPublicationData!$D:$D,'Publication Table (%)'!O$7)/
SUMIFS(AllPublicationData!$E:$E,AllPublicationData!$A:$A,'Publication Table (%)'!$B11,AllPublicationData!$B:$B,'Publication Table (%)'!$C$4,AllPublicationData!$D:$D,'Publication Table (%)'!O$7),
SUMIFS(AllPublicationData!$I:$I,AllPublicationData!$A:$A,'Publication Table (%)'!$B11,AllPublicationData!$B:$B,'Publication Table (%)'!O$7)/
SUMIFS(AllPublicationData!$E:$E,AllPublicationData!$A:$A,'Publication Table (%)'!$B11,AllPublicationData!$B:$B,'Publication Table (%)'!O$7)),
IF('Publication Table (%)'!$C$5="Cancellations for other reasons",
IFERROR(SUMIFS(AllPublicationData!$J:$J,AllPublicationData!$A:$A,'Publication Table (%)'!$B11,AllPublicationData!$B:$B,'Publication Table (%)'!$C$4,AllPublicationData!$D:$D,'Publication Table (%)'!O$7)/
SUMIFS(AllPublicationData!$E:$E,AllPublicationData!$A:$A,'Publication Table (%)'!$B11,AllPublicationData!$B:$B,'Publication Table (%)'!$C$4,AllPublicationData!$D:$D,'Publication Table (%)'!O$7),
SUMIFS(AllPublicationData!$J:$J,AllPublicationData!$A:$A,'Publication Table (%)'!$B11,AllPublicationData!$B:$B,'Publication Table (%)'!O$7)/
SUMIFS(AllPublicationData!$E:$E,AllPublicationData!$A:$A,'Publication Table (%)'!$B11,AllPublicationData!$B:$B,'Publication Table (%)'!O$7)))))))</f>
        <v>0.10733844468784227</v>
      </c>
      <c r="P11" s="96">
        <f>IF('Publication Table (%)'!$C$5="All Cancelled Operations",
IFERROR(SUMIFS(AllPublicationData!$F:$F,AllPublicationData!$A:$A,'Publication Table (%)'!$B11,AllPublicationData!$B:$B,'Publication Table (%)'!$C$4,AllPublicationData!$D:$D,'Publication Table (%)'!P$7)/
SUMIFS(AllPublicationData!$E:$E,AllPublicationData!$A:$A,'Publication Table (%)'!$B11,AllPublicationData!$B:$B,'Publication Table (%)'!$C$4,AllPublicationData!$D:$D,'Publication Table (%)'!P$7),
SUMIFS(AllPublicationData!$F:$F,AllPublicationData!$A:$A,'Publication Table (%)'!$B11,AllPublicationData!$B:$B,'Publication Table (%)'!P$7)/
SUMIFS(AllPublicationData!$E:$E,AllPublicationData!$A:$A,'Publication Table (%)'!$B11,AllPublicationData!$B:$B,'Publication Table (%)'!P$7)),
IF('Publication Table (%)'!$C$5="Operations cancelled by patient",
IFERROR(SUMIFS(AllPublicationData!$G:$G,AllPublicationData!$A:$A,'Publication Table (%)'!$B11,AllPublicationData!$B:$B,'Publication Table (%)'!$C$4,AllPublicationData!$D:$D,'Publication Table (%)'!P$7)/
SUMIFS(AllPublicationData!$E:$E,AllPublicationData!$A:$A,'Publication Table (%)'!$B11,AllPublicationData!$B:$B,'Publication Table (%)'!$C$4,AllPublicationData!$D:$D,'Publication Table (%)'!P$7),
SUMIFS(AllPublicationData!$G:$G,AllPublicationData!$A:$A,'Publication Table (%)'!$B11,AllPublicationData!$B:$B,'Publication Table (%)'!P$7)/
SUMIFS(AllPublicationData!$E:$E,AllPublicationData!$A:$A,'Publication Table (%)'!$B11,AllPublicationData!$B:$B,'Publication Table (%)'!P$7)),
IF('Publication Table (%)'!$C$5="Operations cancelled for clinical reasons",
IFERROR(SUMIFS(AllPublicationData!$H:$H,AllPublicationData!$A:$A,'Publication Table (%)'!$B11,AllPublicationData!$B:$B,'Publication Table (%)'!$C$4,AllPublicationData!$D:$D,'Publication Table (%)'!P$7)/
SUMIFS(AllPublicationData!$E:$E,AllPublicationData!$A:$A,'Publication Table (%)'!$B11,AllPublicationData!$B:$B,'Publication Table (%)'!$C$4,AllPublicationData!$D:$D,'Publication Table (%)'!P$7),
SUMIFS(AllPublicationData!$H:$H,AllPublicationData!$A:$A,'Publication Table (%)'!$B11,AllPublicationData!$B:$B,'Publication Table (%)'!P$7)/
SUMIFS(AllPublicationData!$E:$E,AllPublicationData!$A:$A,'Publication Table (%)'!$B11,AllPublicationData!$B:$B,'Publication Table (%)'!P$7)),
IF('Publication Table (%)'!$C$5="Operations cancelled for non-clinical/capacity reasons",
IFERROR(SUMIFS(AllPublicationData!$I:$I,AllPublicationData!$A:$A,'Publication Table (%)'!$B11,AllPublicationData!$B:$B,'Publication Table (%)'!$C$4,AllPublicationData!$D:$D,'Publication Table (%)'!P$7)/
SUMIFS(AllPublicationData!$E:$E,AllPublicationData!$A:$A,'Publication Table (%)'!$B11,AllPublicationData!$B:$B,'Publication Table (%)'!$C$4,AllPublicationData!$D:$D,'Publication Table (%)'!P$7),
SUMIFS(AllPublicationData!$I:$I,AllPublicationData!$A:$A,'Publication Table (%)'!$B11,AllPublicationData!$B:$B,'Publication Table (%)'!P$7)/
SUMIFS(AllPublicationData!$E:$E,AllPublicationData!$A:$A,'Publication Table (%)'!$B11,AllPublicationData!$B:$B,'Publication Table (%)'!P$7)),
IF('Publication Table (%)'!$C$5="Cancellations for other reasons",
IFERROR(SUMIFS(AllPublicationData!$J:$J,AllPublicationData!$A:$A,'Publication Table (%)'!$B11,AllPublicationData!$B:$B,'Publication Table (%)'!$C$4,AllPublicationData!$D:$D,'Publication Table (%)'!P$7)/
SUMIFS(AllPublicationData!$E:$E,AllPublicationData!$A:$A,'Publication Table (%)'!$B11,AllPublicationData!$B:$B,'Publication Table (%)'!$C$4,AllPublicationData!$D:$D,'Publication Table (%)'!P$7),
SUMIFS(AllPublicationData!$J:$J,AllPublicationData!$A:$A,'Publication Table (%)'!$B11,AllPublicationData!$B:$B,'Publication Table (%)'!P$7)/
SUMIFS(AllPublicationData!$E:$E,AllPublicationData!$A:$A,'Publication Table (%)'!$B11,AllPublicationData!$B:$B,'Publication Table (%)'!P$7)))))))</f>
        <v>0.14873417721518986</v>
      </c>
      <c r="Q11" s="96">
        <f>IF('Publication Table (%)'!$C$5="All Cancelled Operations",
IFERROR(SUMIFS(AllPublicationData!$F:$F,AllPublicationData!$A:$A,'Publication Table (%)'!$B11,AllPublicationData!$B:$B,'Publication Table (%)'!$C$4,AllPublicationData!$D:$D,'Publication Table (%)'!Q$7)/
SUMIFS(AllPublicationData!$E:$E,AllPublicationData!$A:$A,'Publication Table (%)'!$B11,AllPublicationData!$B:$B,'Publication Table (%)'!$C$4,AllPublicationData!$D:$D,'Publication Table (%)'!Q$7),
SUMIFS(AllPublicationData!$F:$F,AllPublicationData!$A:$A,'Publication Table (%)'!$B11,AllPublicationData!$B:$B,'Publication Table (%)'!Q$7)/
SUMIFS(AllPublicationData!$E:$E,AllPublicationData!$A:$A,'Publication Table (%)'!$B11,AllPublicationData!$B:$B,'Publication Table (%)'!Q$7)),
IF('Publication Table (%)'!$C$5="Operations cancelled by patient",
IFERROR(SUMIFS(AllPublicationData!$G:$G,AllPublicationData!$A:$A,'Publication Table (%)'!$B11,AllPublicationData!$B:$B,'Publication Table (%)'!$C$4,AllPublicationData!$D:$D,'Publication Table (%)'!Q$7)/
SUMIFS(AllPublicationData!$E:$E,AllPublicationData!$A:$A,'Publication Table (%)'!$B11,AllPublicationData!$B:$B,'Publication Table (%)'!$C$4,AllPublicationData!$D:$D,'Publication Table (%)'!Q$7),
SUMIFS(AllPublicationData!$G:$G,AllPublicationData!$A:$A,'Publication Table (%)'!$B11,AllPublicationData!$B:$B,'Publication Table (%)'!Q$7)/
SUMIFS(AllPublicationData!$E:$E,AllPublicationData!$A:$A,'Publication Table (%)'!$B11,AllPublicationData!$B:$B,'Publication Table (%)'!Q$7)),
IF('Publication Table (%)'!$C$5="Operations cancelled for clinical reasons",
IFERROR(SUMIFS(AllPublicationData!$H:$H,AllPublicationData!$A:$A,'Publication Table (%)'!$B11,AllPublicationData!$B:$B,'Publication Table (%)'!$C$4,AllPublicationData!$D:$D,'Publication Table (%)'!Q$7)/
SUMIFS(AllPublicationData!$E:$E,AllPublicationData!$A:$A,'Publication Table (%)'!$B11,AllPublicationData!$B:$B,'Publication Table (%)'!$C$4,AllPublicationData!$D:$D,'Publication Table (%)'!Q$7),
SUMIFS(AllPublicationData!$H:$H,AllPublicationData!$A:$A,'Publication Table (%)'!$B11,AllPublicationData!$B:$B,'Publication Table (%)'!Q$7)/
SUMIFS(AllPublicationData!$E:$E,AllPublicationData!$A:$A,'Publication Table (%)'!$B11,AllPublicationData!$B:$B,'Publication Table (%)'!Q$7)),
IF('Publication Table (%)'!$C$5="Operations cancelled for non-clinical/capacity reasons",
IFERROR(SUMIFS(AllPublicationData!$I:$I,AllPublicationData!$A:$A,'Publication Table (%)'!$B11,AllPublicationData!$B:$B,'Publication Table (%)'!$C$4,AllPublicationData!$D:$D,'Publication Table (%)'!Q$7)/
SUMIFS(AllPublicationData!$E:$E,AllPublicationData!$A:$A,'Publication Table (%)'!$B11,AllPublicationData!$B:$B,'Publication Table (%)'!$C$4,AllPublicationData!$D:$D,'Publication Table (%)'!Q$7),
SUMIFS(AllPublicationData!$I:$I,AllPublicationData!$A:$A,'Publication Table (%)'!$B11,AllPublicationData!$B:$B,'Publication Table (%)'!Q$7)/
SUMIFS(AllPublicationData!$E:$E,AllPublicationData!$A:$A,'Publication Table (%)'!$B11,AllPublicationData!$B:$B,'Publication Table (%)'!Q$7)),
IF('Publication Table (%)'!$C$5="Cancellations for other reasons",
IFERROR(SUMIFS(AllPublicationData!$J:$J,AllPublicationData!$A:$A,'Publication Table (%)'!$B11,AllPublicationData!$B:$B,'Publication Table (%)'!$C$4,AllPublicationData!$D:$D,'Publication Table (%)'!Q$7)/
SUMIFS(AllPublicationData!$E:$E,AllPublicationData!$A:$A,'Publication Table (%)'!$B11,AllPublicationData!$B:$B,'Publication Table (%)'!$C$4,AllPublicationData!$D:$D,'Publication Table (%)'!Q$7),
SUMIFS(AllPublicationData!$J:$J,AllPublicationData!$A:$A,'Publication Table (%)'!$B11,AllPublicationData!$B:$B,'Publication Table (%)'!Q$7)/
SUMIFS(AllPublicationData!$E:$E,AllPublicationData!$A:$A,'Publication Table (%)'!$B11,AllPublicationData!$B:$B,'Publication Table (%)'!Q$7)))))))</f>
        <v>0.10695187165775401</v>
      </c>
      <c r="R11" s="96">
        <f>IF('Publication Table (%)'!$C$5="All Cancelled Operations",
IFERROR(SUMIFS(AllPublicationData!$F:$F,AllPublicationData!$A:$A,'Publication Table (%)'!$B11,AllPublicationData!$B:$B,'Publication Table (%)'!$C$4,AllPublicationData!$D:$D,'Publication Table (%)'!R$7)/
SUMIFS(AllPublicationData!$E:$E,AllPublicationData!$A:$A,'Publication Table (%)'!$B11,AllPublicationData!$B:$B,'Publication Table (%)'!$C$4,AllPublicationData!$D:$D,'Publication Table (%)'!R$7),
SUMIFS(AllPublicationData!$F:$F,AllPublicationData!$A:$A,'Publication Table (%)'!$B11,AllPublicationData!$B:$B,'Publication Table (%)'!R$7)/
SUMIFS(AllPublicationData!$E:$E,AllPublicationData!$A:$A,'Publication Table (%)'!$B11,AllPublicationData!$B:$B,'Publication Table (%)'!R$7)),
IF('Publication Table (%)'!$C$5="Operations cancelled by patient",
IFERROR(SUMIFS(AllPublicationData!$G:$G,AllPublicationData!$A:$A,'Publication Table (%)'!$B11,AllPublicationData!$B:$B,'Publication Table (%)'!$C$4,AllPublicationData!$D:$D,'Publication Table (%)'!R$7)/
SUMIFS(AllPublicationData!$E:$E,AllPublicationData!$A:$A,'Publication Table (%)'!$B11,AllPublicationData!$B:$B,'Publication Table (%)'!$C$4,AllPublicationData!$D:$D,'Publication Table (%)'!R$7),
SUMIFS(AllPublicationData!$G:$G,AllPublicationData!$A:$A,'Publication Table (%)'!$B11,AllPublicationData!$B:$B,'Publication Table (%)'!R$7)/
SUMIFS(AllPublicationData!$E:$E,AllPublicationData!$A:$A,'Publication Table (%)'!$B11,AllPublicationData!$B:$B,'Publication Table (%)'!R$7)),
IF('Publication Table (%)'!$C$5="Operations cancelled for clinical reasons",
IFERROR(SUMIFS(AllPublicationData!$H:$H,AllPublicationData!$A:$A,'Publication Table (%)'!$B11,AllPublicationData!$B:$B,'Publication Table (%)'!$C$4,AllPublicationData!$D:$D,'Publication Table (%)'!R$7)/
SUMIFS(AllPublicationData!$E:$E,AllPublicationData!$A:$A,'Publication Table (%)'!$B11,AllPublicationData!$B:$B,'Publication Table (%)'!$C$4,AllPublicationData!$D:$D,'Publication Table (%)'!R$7),
SUMIFS(AllPublicationData!$H:$H,AllPublicationData!$A:$A,'Publication Table (%)'!$B11,AllPublicationData!$B:$B,'Publication Table (%)'!R$7)/
SUMIFS(AllPublicationData!$E:$E,AllPublicationData!$A:$A,'Publication Table (%)'!$B11,AllPublicationData!$B:$B,'Publication Table (%)'!R$7)),
IF('Publication Table (%)'!$C$5="Operations cancelled for non-clinical/capacity reasons",
IFERROR(SUMIFS(AllPublicationData!$I:$I,AllPublicationData!$A:$A,'Publication Table (%)'!$B11,AllPublicationData!$B:$B,'Publication Table (%)'!$C$4,AllPublicationData!$D:$D,'Publication Table (%)'!R$7)/
SUMIFS(AllPublicationData!$E:$E,AllPublicationData!$A:$A,'Publication Table (%)'!$B11,AllPublicationData!$B:$B,'Publication Table (%)'!$C$4,AllPublicationData!$D:$D,'Publication Table (%)'!R$7),
SUMIFS(AllPublicationData!$I:$I,AllPublicationData!$A:$A,'Publication Table (%)'!$B11,AllPublicationData!$B:$B,'Publication Table (%)'!R$7)/
SUMIFS(AllPublicationData!$E:$E,AllPublicationData!$A:$A,'Publication Table (%)'!$B11,AllPublicationData!$B:$B,'Publication Table (%)'!R$7)),
IF('Publication Table (%)'!$C$5="Cancellations for other reasons",
IFERROR(SUMIFS(AllPublicationData!$J:$J,AllPublicationData!$A:$A,'Publication Table (%)'!$B11,AllPublicationData!$B:$B,'Publication Table (%)'!$C$4,AllPublicationData!$D:$D,'Publication Table (%)'!R$7)/
SUMIFS(AllPublicationData!$E:$E,AllPublicationData!$A:$A,'Publication Table (%)'!$B11,AllPublicationData!$B:$B,'Publication Table (%)'!$C$4,AllPublicationData!$D:$D,'Publication Table (%)'!R$7),
SUMIFS(AllPublicationData!$J:$J,AllPublicationData!$A:$A,'Publication Table (%)'!$B11,AllPublicationData!$B:$B,'Publication Table (%)'!R$7)/
SUMIFS(AllPublicationData!$E:$E,AllPublicationData!$A:$A,'Publication Table (%)'!$B11,AllPublicationData!$B:$B,'Publication Table (%)'!R$7)))))))</f>
        <v>7.5438596491228069E-2</v>
      </c>
      <c r="S11" s="96">
        <f>IF('Publication Table (%)'!$C$5="All Cancelled Operations",
IFERROR(SUMIFS(AllPublicationData!$F:$F,AllPublicationData!$A:$A,'Publication Table (%)'!$B11,AllPublicationData!$B:$B,'Publication Table (%)'!$C$4,AllPublicationData!$D:$D,'Publication Table (%)'!S$7)/
SUMIFS(AllPublicationData!$E:$E,AllPublicationData!$A:$A,'Publication Table (%)'!$B11,AllPublicationData!$B:$B,'Publication Table (%)'!$C$4,AllPublicationData!$D:$D,'Publication Table (%)'!S$7),
SUMIFS(AllPublicationData!$F:$F,AllPublicationData!$A:$A,'Publication Table (%)'!$B11,AllPublicationData!$B:$B,'Publication Table (%)'!S$7)/
SUMIFS(AllPublicationData!$E:$E,AllPublicationData!$A:$A,'Publication Table (%)'!$B11,AllPublicationData!$B:$B,'Publication Table (%)'!S$7)),
IF('Publication Table (%)'!$C$5="Operations cancelled by patient",
IFERROR(SUMIFS(AllPublicationData!$G:$G,AllPublicationData!$A:$A,'Publication Table (%)'!$B11,AllPublicationData!$B:$B,'Publication Table (%)'!$C$4,AllPublicationData!$D:$D,'Publication Table (%)'!S$7)/
SUMIFS(AllPublicationData!$E:$E,AllPublicationData!$A:$A,'Publication Table (%)'!$B11,AllPublicationData!$B:$B,'Publication Table (%)'!$C$4,AllPublicationData!$D:$D,'Publication Table (%)'!S$7),
SUMIFS(AllPublicationData!$G:$G,AllPublicationData!$A:$A,'Publication Table (%)'!$B11,AllPublicationData!$B:$B,'Publication Table (%)'!S$7)/
SUMIFS(AllPublicationData!$E:$E,AllPublicationData!$A:$A,'Publication Table (%)'!$B11,AllPublicationData!$B:$B,'Publication Table (%)'!S$7)),
IF('Publication Table (%)'!$C$5="Operations cancelled for clinical reasons",
IFERROR(SUMIFS(AllPublicationData!$H:$H,AllPublicationData!$A:$A,'Publication Table (%)'!$B11,AllPublicationData!$B:$B,'Publication Table (%)'!$C$4,AllPublicationData!$D:$D,'Publication Table (%)'!S$7)/
SUMIFS(AllPublicationData!$E:$E,AllPublicationData!$A:$A,'Publication Table (%)'!$B11,AllPublicationData!$B:$B,'Publication Table (%)'!$C$4,AllPublicationData!$D:$D,'Publication Table (%)'!S$7),
SUMIFS(AllPublicationData!$H:$H,AllPublicationData!$A:$A,'Publication Table (%)'!$B11,AllPublicationData!$B:$B,'Publication Table (%)'!S$7)/
SUMIFS(AllPublicationData!$E:$E,AllPublicationData!$A:$A,'Publication Table (%)'!$B11,AllPublicationData!$B:$B,'Publication Table (%)'!S$7)),
IF('Publication Table (%)'!$C$5="Operations cancelled for non-clinical/capacity reasons",
IFERROR(SUMIFS(AllPublicationData!$I:$I,AllPublicationData!$A:$A,'Publication Table (%)'!$B11,AllPublicationData!$B:$B,'Publication Table (%)'!$C$4,AllPublicationData!$D:$D,'Publication Table (%)'!S$7)/
SUMIFS(AllPublicationData!$E:$E,AllPublicationData!$A:$A,'Publication Table (%)'!$B11,AllPublicationData!$B:$B,'Publication Table (%)'!$C$4,AllPublicationData!$D:$D,'Publication Table (%)'!S$7),
SUMIFS(AllPublicationData!$I:$I,AllPublicationData!$A:$A,'Publication Table (%)'!$B11,AllPublicationData!$B:$B,'Publication Table (%)'!S$7)/
SUMIFS(AllPublicationData!$E:$E,AllPublicationData!$A:$A,'Publication Table (%)'!$B11,AllPublicationData!$B:$B,'Publication Table (%)'!S$7)),
IF('Publication Table (%)'!$C$5="Cancellations for other reasons",
IFERROR(SUMIFS(AllPublicationData!$J:$J,AllPublicationData!$A:$A,'Publication Table (%)'!$B11,AllPublicationData!$B:$B,'Publication Table (%)'!$C$4,AllPublicationData!$D:$D,'Publication Table (%)'!S$7)/
SUMIFS(AllPublicationData!$E:$E,AllPublicationData!$A:$A,'Publication Table (%)'!$B11,AllPublicationData!$B:$B,'Publication Table (%)'!$C$4,AllPublicationData!$D:$D,'Publication Table (%)'!S$7),
SUMIFS(AllPublicationData!$J:$J,AllPublicationData!$A:$A,'Publication Table (%)'!$B11,AllPublicationData!$B:$B,'Publication Table (%)'!S$7)/
SUMIFS(AllPublicationData!$E:$E,AllPublicationData!$A:$A,'Publication Table (%)'!$B11,AllPublicationData!$B:$B,'Publication Table (%)'!S$7)))))))</f>
        <v>4.4247787610619468E-2</v>
      </c>
    </row>
    <row r="12" spans="1:30" x14ac:dyDescent="0.35">
      <c r="B12" s="89">
        <v>45292</v>
      </c>
      <c r="C12" s="112">
        <f>IF('Publication Table (%)'!$C$5="All Cancelled Operations",
SUMIFS(AllPublicationData!$F:$F,AllPublicationData!$A:$A,'Publication Table (%)'!$B12,AllPublicationData!$B:$B,'Publication Table (%)'!$C$4),
IF('Publication Table (%)'!$C$5="Operations cancelled by patient",
SUMIFS(AllPublicationData!$G:$G,AllPublicationData!$A:$A,'Publication Table (%)'!$B12,AllPublicationData!$B:$B,'Publication Table (%)'!$C$4),
IF('Publication Table (%)'!$C$5="Operations cancelled for clinical reasons",
SUMIFS(AllPublicationData!$H:$H,AllPublicationData!$A:$A,'Publication Table (%)'!$B12,AllPublicationData!$B:$B,'Publication Table (%)'!$C$4),
IF('Publication Table (%)'!$C$5="Operations cancelled for non-clinical/capacity reasons",
SUMIFS(AllPublicationData!$I:$I,AllPublicationData!$A:$A,'Publication Table (%)'!$B12,AllPublicationData!$B:$B,'Publication Table (%)'!$C$4),
IF('Publication Table (%)'!$C$5="Cancellations for other reasons",
SUMIFS(AllPublicationData!$J:$J,AllPublicationData!$A:$A,'Publication Table (%)'!$B12,AllPublicationData!$B:$B,'Publication Table (%)'!$C$4))))))+
IF(AND($C$4="NHS Scotland",$C$5="All Cancelled Operations"),
SUMIFS(AllPublicationData!$F:$F,AllPublicationData!$A:$A,'Publication Table (%)'!$B12),
IF(AND($C$4="NHS Scotland",$C$5="Operations cancelled by patient"),
SUMIFS(AllPublicationData!$G:$G,AllPublicationData!$A:$A,'Publication Table (%)'!$B12),
IF(AND($C$4="NHS Scotland",$C$5="Operations cancelled for clinical reasons"),
SUMIFS(AllPublicationData!$H:$H,AllPublicationData!$A:$A,'Publication Table (%)'!$B12),
IF(AND($C$4="NHS Scotland",$C$5="Operations cancelled for non-clinical/capacity reasons"),
SUMIFS(AllPublicationData!$I:$I,AllPublicationData!$A:$A,'Publication Table (%)'!$B12),
IF(AND($C$4="NHS Scotland",$C$5="Cancellations for other reasons"),
SUMIFS(AllPublicationData!$J:$J,AllPublicationData!$A:$A,'Publication Table (%)'!$B12))))))</f>
        <v>2425</v>
      </c>
      <c r="D12" s="110">
        <f>IF(AND('Publication Table (%)'!$C$5="All Cancelled Operations",$C$4&lt;&gt;"NHS Scotland"),
IFERROR(SUMIFS(AllPublicationData!$F:$F,AllPublicationData!$A:$A,'Publication Table (%)'!$B12,AllPublicationData!$B:$B,'Publication Table (%)'!$C$4,AllPublicationData!$D:$D,'Publication Table (%)'!D$7)/
SUMIFS(AllPublicationData!$E:$E,AllPublicationData!$A:$A,'Publication Table (%)'!$B12,AllPublicationData!$B:$B,'Publication Table (%)'!$C$4,AllPublicationData!$D:$D,'Publication Table (%)'!D$7),
SUMIFS(AllPublicationData!$F:$F,AllPublicationData!$A:$A,'Publication Table (%)'!$B12,AllPublicationData!$B:$B,'Publication Table (%)'!D$7)/
SUMIFS(AllPublicationData!$E:$E,AllPublicationData!$A:$A,'Publication Table (%)'!$B12,AllPublicationData!$B:$B,'Publication Table (%)'!D$7)),
IF(AND('Publication Table (%)'!$C$5="Operations cancelled by patient",$C$4&lt;&gt;"NHS Scotland"),
IFERROR(SUMIFS(AllPublicationData!$G:$G,AllPublicationData!$A:$A,'Publication Table (%)'!$B12,AllPublicationData!$B:$B,'Publication Table (%)'!$C$4,AllPublicationData!$D:$D,'Publication Table (%)'!D$7)/
SUMIFS(AllPublicationData!$E:$E,AllPublicationData!$A:$A,'Publication Table (%)'!$B12,AllPublicationData!$B:$B,'Publication Table (%)'!$C$4,AllPublicationData!$D:$D,'Publication Table (%)'!D$7),
SUMIFS(AllPublicationData!$G:$G,AllPublicationData!$A:$A,'Publication Table (%)'!$B12,AllPublicationData!$B:$B,'Publication Table (%)'!D$7)/
SUMIFS(AllPublicationData!$E:$E,AllPublicationData!$A:$A,'Publication Table (%)'!$B12,AllPublicationData!$B:$B,'Publication Table (%)'!D$7)),
IF(AND('Publication Table (%)'!$C$5="Operations cancelled for clinical reasons",$C$4&lt;&gt;"NHS Scotland"),
IFERROR(SUMIFS(AllPublicationData!$H:$H,AllPublicationData!$A:$A,'Publication Table (%)'!$B12,AllPublicationData!$B:$B,'Publication Table (%)'!$C$4,AllPublicationData!$D:$D,'Publication Table (%)'!D$7)/
SUMIFS(AllPublicationData!$E:$E,AllPublicationData!$A:$A,'Publication Table (%)'!$B12,AllPublicationData!$B:$B,'Publication Table (%)'!$C$4,AllPublicationData!$D:$D,'Publication Table (%)'!D$7),
SUMIFS(AllPublicationData!$H:$H,AllPublicationData!$A:$A,'Publication Table (%)'!$B12,AllPublicationData!$B:$B,'Publication Table (%)'!D$7)/
SUMIFS(AllPublicationData!$E:$E,AllPublicationData!$A:$A,'Publication Table (%)'!$B12,AllPublicationData!$B:$B,'Publication Table (%)'!D$7)),
IF(AND('Publication Table (%)'!$C$5="Operations cancelled for non-clinical/capacity reasons",$C$4&lt;&gt;"NHS Scotland"),
IFERROR(SUMIFS(AllPublicationData!$I:$I,AllPublicationData!$A:$A,'Publication Table (%)'!$B12,AllPublicationData!$B:$B,'Publication Table (%)'!$C$4,AllPublicationData!$D:$D,'Publication Table (%)'!D$7)/
SUMIFS(AllPublicationData!$E:$E,AllPublicationData!$A:$A,'Publication Table (%)'!$B12,AllPublicationData!$B:$B,'Publication Table (%)'!$C$4,AllPublicationData!$D:$D,'Publication Table (%)'!D$7),
SUMIFS(AllPublicationData!$I:$I,AllPublicationData!$A:$A,'Publication Table (%)'!$B12,AllPublicationData!$B:$B,'Publication Table (%)'!D$7)/
SUMIFS(AllPublicationData!$E:$E,AllPublicationData!$A:$A,'Publication Table (%)'!$B12,AllPublicationData!$B:$B,'Publication Table (%)'!D$7)),
IF(AND('Publication Table (%)'!$C$5="Cancellations for other reasons",$C$4&lt;&gt;"NHS Scotland"),
IFERROR(SUMIFS(AllPublicationData!$J:$J,AllPublicationData!$A:$A,'Publication Table (%)'!$B12,AllPublicationData!$B:$B,'Publication Table (%)'!$C$4,AllPublicationData!$D:$D,'Publication Table (%)'!D$7)/
SUMIFS(AllPublicationData!$E:$E,AllPublicationData!$A:$A,'Publication Table (%)'!$B12,AllPublicationData!$B:$B,'Publication Table (%)'!$C$4,AllPublicationData!$D:$D,'Publication Table (%)'!D$7),
SUMIFS(AllPublicationData!$J:$J,AllPublicationData!$A:$A,'Publication Table (%)'!$B12,AllPublicationData!$B:$B,'Publication Table (%)'!D$7)/
SUMIFS(AllPublicationData!$E:$E,AllPublicationData!$A:$A,'Publication Table (%)'!$B12,AllPublicationData!$B:$B,'Publication Table (%)'!D$7)),
IF(AND($C$4="NHS Scotland",$C$5="All Cancelled Operations"),
SUMIFS(AllPublicationData!$F:$F,AllPublicationData!$A:$A,'Publication Table'!$B12)/
SUMIFS(AllPublicationData!$E:$E,AllPublicationData!$A:$A,'Publication Table'!$B12),
IF(AND($C$4="NHS Scotland",$C$5="Operations cancelled by patient"),
SUMIFS(AllPublicationData!$G:$G,AllPublicationData!$A:$A,'Publication Table'!$B12)/
SUMIFS(AllPublicationData!$E:$E,AllPublicationData!$A:$A,'Publication Table'!$B12),
IF(AND($C$4="NHS Scotland",$C$5="Operations cancelled for clinical reasons"),
SUMIFS(AllPublicationData!$H:$H,AllPublicationData!$A:$A,'Publication Table'!$B12)/
SUMIFS(AllPublicationData!$E:$E,AllPublicationData!$A:$A,'Publication Table'!$B12),
IF(AND($C$4="NHS Scotland",$C$5="Operations cancelled for non-clinical/capacity reasons"),
SUMIFS(AllPublicationData!$I:$I,AllPublicationData!$A:$A,'Publication Table'!$B12)/
SUMIFS(AllPublicationData!$E:$E,AllPublicationData!$A:$A,'Publication Table'!$B12),
IF(AND($C$4="NHS Scotland",$C$5="Cancellations for other reasons"),
SUMIFS(AllPublicationData!$J:$J,AllPublicationData!$A:$A,'Publication Table'!$B12)/
SUMIFS(AllPublicationData!$E:$E,AllPublicationData!$A:$A,'Publication Table'!$B12)))))))))))</f>
        <v>0.1002646158934921</v>
      </c>
      <c r="E12" s="96">
        <f>IF('Publication Table (%)'!$C$5="All Cancelled Operations",
IFERROR(SUMIFS(AllPublicationData!$F:$F,AllPublicationData!$A:$A,'Publication Table (%)'!$B12,AllPublicationData!$B:$B,'Publication Table (%)'!$C$4,AllPublicationData!$D:$D,'Publication Table (%)'!E$7)/
SUMIFS(AllPublicationData!$E:$E,AllPublicationData!$A:$A,'Publication Table (%)'!$B12,AllPublicationData!$B:$B,'Publication Table (%)'!$C$4,AllPublicationData!$D:$D,'Publication Table (%)'!E$7),
SUMIFS(AllPublicationData!$F:$F,AllPublicationData!$A:$A,'Publication Table (%)'!$B12,AllPublicationData!$B:$B,'Publication Table (%)'!E$7)/
SUMIFS(AllPublicationData!$E:$E,AllPublicationData!$A:$A,'Publication Table (%)'!$B12,AllPublicationData!$B:$B,'Publication Table (%)'!E$7)),
IF('Publication Table (%)'!$C$5="Operations cancelled by patient",
IFERROR(SUMIFS(AllPublicationData!$G:$G,AllPublicationData!$A:$A,'Publication Table (%)'!$B12,AllPublicationData!$B:$B,'Publication Table (%)'!$C$4,AllPublicationData!$D:$D,'Publication Table (%)'!E$7)/
SUMIFS(AllPublicationData!$E:$E,AllPublicationData!$A:$A,'Publication Table (%)'!$B12,AllPublicationData!$B:$B,'Publication Table (%)'!$C$4,AllPublicationData!$D:$D,'Publication Table (%)'!E$7),
SUMIFS(AllPublicationData!$G:$G,AllPublicationData!$A:$A,'Publication Table (%)'!$B12,AllPublicationData!$B:$B,'Publication Table (%)'!E$7)/
SUMIFS(AllPublicationData!$E:$E,AllPublicationData!$A:$A,'Publication Table (%)'!$B12,AllPublicationData!$B:$B,'Publication Table (%)'!E$7)),
IF('Publication Table (%)'!$C$5="Operations cancelled for clinical reasons",
IFERROR(SUMIFS(AllPublicationData!$H:$H,AllPublicationData!$A:$A,'Publication Table (%)'!$B12,AllPublicationData!$B:$B,'Publication Table (%)'!$C$4,AllPublicationData!$D:$D,'Publication Table (%)'!E$7)/
SUMIFS(AllPublicationData!$E:$E,AllPublicationData!$A:$A,'Publication Table (%)'!$B12,AllPublicationData!$B:$B,'Publication Table (%)'!$C$4,AllPublicationData!$D:$D,'Publication Table (%)'!E$7),
SUMIFS(AllPublicationData!$H:$H,AllPublicationData!$A:$A,'Publication Table (%)'!$B12,AllPublicationData!$B:$B,'Publication Table (%)'!E$7)/
SUMIFS(AllPublicationData!$E:$E,AllPublicationData!$A:$A,'Publication Table (%)'!$B12,AllPublicationData!$B:$B,'Publication Table (%)'!E$7)),
IF('Publication Table (%)'!$C$5="Operations cancelled for non-clinical/capacity reasons",
IFERROR(SUMIFS(AllPublicationData!$I:$I,AllPublicationData!$A:$A,'Publication Table (%)'!$B12,AllPublicationData!$B:$B,'Publication Table (%)'!$C$4,AllPublicationData!$D:$D,'Publication Table (%)'!E$7)/
SUMIFS(AllPublicationData!$E:$E,AllPublicationData!$A:$A,'Publication Table (%)'!$B12,AllPublicationData!$B:$B,'Publication Table (%)'!$C$4,AllPublicationData!$D:$D,'Publication Table (%)'!E$7),
SUMIFS(AllPublicationData!$I:$I,AllPublicationData!$A:$A,'Publication Table (%)'!$B12,AllPublicationData!$B:$B,'Publication Table (%)'!E$7)/
SUMIFS(AllPublicationData!$E:$E,AllPublicationData!$A:$A,'Publication Table (%)'!$B12,AllPublicationData!$B:$B,'Publication Table (%)'!E$7)),
IF('Publication Table (%)'!$C$5="Cancellations for other reasons",
IFERROR(SUMIFS(AllPublicationData!$J:$J,AllPublicationData!$A:$A,'Publication Table (%)'!$B12,AllPublicationData!$B:$B,'Publication Table (%)'!$C$4,AllPublicationData!$D:$D,'Publication Table (%)'!E$7)/
SUMIFS(AllPublicationData!$E:$E,AllPublicationData!$A:$A,'Publication Table (%)'!$B12,AllPublicationData!$B:$B,'Publication Table (%)'!$C$4,AllPublicationData!$D:$D,'Publication Table (%)'!E$7),
SUMIFS(AllPublicationData!$J:$J,AllPublicationData!$A:$A,'Publication Table (%)'!$B12,AllPublicationData!$B:$B,'Publication Table (%)'!E$7)/
SUMIFS(AllPublicationData!$E:$E,AllPublicationData!$A:$A,'Publication Table (%)'!$B12,AllPublicationData!$B:$B,'Publication Table (%)'!E$7)))))))</f>
        <v>7.0804195804195807E-2</v>
      </c>
      <c r="F12" s="96">
        <f>IF('Publication Table (%)'!$C$5="All Cancelled Operations",
IFERROR(SUMIFS(AllPublicationData!$F:$F,AllPublicationData!$A:$A,'Publication Table (%)'!$B12,AllPublicationData!$B:$B,'Publication Table (%)'!$C$4,AllPublicationData!$D:$D,'Publication Table (%)'!F$7)/
SUMIFS(AllPublicationData!$E:$E,AllPublicationData!$A:$A,'Publication Table (%)'!$B12,AllPublicationData!$B:$B,'Publication Table (%)'!$C$4,AllPublicationData!$D:$D,'Publication Table (%)'!F$7),
SUMIFS(AllPublicationData!$F:$F,AllPublicationData!$A:$A,'Publication Table (%)'!$B12,AllPublicationData!$B:$B,'Publication Table (%)'!F$7)/
SUMIFS(AllPublicationData!$E:$E,AllPublicationData!$A:$A,'Publication Table (%)'!$B12,AllPublicationData!$B:$B,'Publication Table (%)'!F$7)),
IF('Publication Table (%)'!$C$5="Operations cancelled by patient",
IFERROR(SUMIFS(AllPublicationData!$G:$G,AllPublicationData!$A:$A,'Publication Table (%)'!$B12,AllPublicationData!$B:$B,'Publication Table (%)'!$C$4,AllPublicationData!$D:$D,'Publication Table (%)'!F$7)/
SUMIFS(AllPublicationData!$E:$E,AllPublicationData!$A:$A,'Publication Table (%)'!$B12,AllPublicationData!$B:$B,'Publication Table (%)'!$C$4,AllPublicationData!$D:$D,'Publication Table (%)'!F$7),
SUMIFS(AllPublicationData!$G:$G,AllPublicationData!$A:$A,'Publication Table (%)'!$B12,AllPublicationData!$B:$B,'Publication Table (%)'!F$7)/
SUMIFS(AllPublicationData!$E:$E,AllPublicationData!$A:$A,'Publication Table (%)'!$B12,AllPublicationData!$B:$B,'Publication Table (%)'!F$7)),
IF('Publication Table (%)'!$C$5="Operations cancelled for clinical reasons",
IFERROR(SUMIFS(AllPublicationData!$H:$H,AllPublicationData!$A:$A,'Publication Table (%)'!$B12,AllPublicationData!$B:$B,'Publication Table (%)'!$C$4,AllPublicationData!$D:$D,'Publication Table (%)'!F$7)/
SUMIFS(AllPublicationData!$E:$E,AllPublicationData!$A:$A,'Publication Table (%)'!$B12,AllPublicationData!$B:$B,'Publication Table (%)'!$C$4,AllPublicationData!$D:$D,'Publication Table (%)'!F$7),
SUMIFS(AllPublicationData!$H:$H,AllPublicationData!$A:$A,'Publication Table (%)'!$B12,AllPublicationData!$B:$B,'Publication Table (%)'!F$7)/
SUMIFS(AllPublicationData!$E:$E,AllPublicationData!$A:$A,'Publication Table (%)'!$B12,AllPublicationData!$B:$B,'Publication Table (%)'!F$7)),
IF('Publication Table (%)'!$C$5="Operations cancelled for non-clinical/capacity reasons",
IFERROR(SUMIFS(AllPublicationData!$I:$I,AllPublicationData!$A:$A,'Publication Table (%)'!$B12,AllPublicationData!$B:$B,'Publication Table (%)'!$C$4,AllPublicationData!$D:$D,'Publication Table (%)'!F$7)/
SUMIFS(AllPublicationData!$E:$E,AllPublicationData!$A:$A,'Publication Table (%)'!$B12,AllPublicationData!$B:$B,'Publication Table (%)'!$C$4,AllPublicationData!$D:$D,'Publication Table (%)'!F$7),
SUMIFS(AllPublicationData!$I:$I,AllPublicationData!$A:$A,'Publication Table (%)'!$B12,AllPublicationData!$B:$B,'Publication Table (%)'!F$7)/
SUMIFS(AllPublicationData!$E:$E,AllPublicationData!$A:$A,'Publication Table (%)'!$B12,AllPublicationData!$B:$B,'Publication Table (%)'!F$7)),
IF('Publication Table (%)'!$C$5="Cancellations for other reasons",
IFERROR(SUMIFS(AllPublicationData!$J:$J,AllPublicationData!$A:$A,'Publication Table (%)'!$B12,AllPublicationData!$B:$B,'Publication Table (%)'!$C$4,AllPublicationData!$D:$D,'Publication Table (%)'!F$7)/
SUMIFS(AllPublicationData!$E:$E,AllPublicationData!$A:$A,'Publication Table (%)'!$B12,AllPublicationData!$B:$B,'Publication Table (%)'!$C$4,AllPublicationData!$D:$D,'Publication Table (%)'!F$7),
SUMIFS(AllPublicationData!$J:$J,AllPublicationData!$A:$A,'Publication Table (%)'!$B12,AllPublicationData!$B:$B,'Publication Table (%)'!F$7)/
SUMIFS(AllPublicationData!$E:$E,AllPublicationData!$A:$A,'Publication Table (%)'!$B12,AllPublicationData!$B:$B,'Publication Table (%)'!F$7)))))))</f>
        <v>0.11414565826330532</v>
      </c>
      <c r="G12" s="96">
        <f>IF('Publication Table (%)'!$C$5="All Cancelled Operations",
IFERROR(SUMIFS(AllPublicationData!$F:$F,AllPublicationData!$A:$A,'Publication Table (%)'!$B12,AllPublicationData!$B:$B,'Publication Table (%)'!$C$4,AllPublicationData!$D:$D,'Publication Table (%)'!G$7)/
SUMIFS(AllPublicationData!$E:$E,AllPublicationData!$A:$A,'Publication Table (%)'!$B12,AllPublicationData!$B:$B,'Publication Table (%)'!$C$4,AllPublicationData!$D:$D,'Publication Table (%)'!G$7),
SUMIFS(AllPublicationData!$F:$F,AllPublicationData!$A:$A,'Publication Table (%)'!$B12,AllPublicationData!$B:$B,'Publication Table (%)'!G$7)/
SUMIFS(AllPublicationData!$E:$E,AllPublicationData!$A:$A,'Publication Table (%)'!$B12,AllPublicationData!$B:$B,'Publication Table (%)'!G$7)),
IF('Publication Table (%)'!$C$5="Operations cancelled by patient",
IFERROR(SUMIFS(AllPublicationData!$G:$G,AllPublicationData!$A:$A,'Publication Table (%)'!$B12,AllPublicationData!$B:$B,'Publication Table (%)'!$C$4,AllPublicationData!$D:$D,'Publication Table (%)'!G$7)/
SUMIFS(AllPublicationData!$E:$E,AllPublicationData!$A:$A,'Publication Table (%)'!$B12,AllPublicationData!$B:$B,'Publication Table (%)'!$C$4,AllPublicationData!$D:$D,'Publication Table (%)'!G$7),
SUMIFS(AllPublicationData!$G:$G,AllPublicationData!$A:$A,'Publication Table (%)'!$B12,AllPublicationData!$B:$B,'Publication Table (%)'!G$7)/
SUMIFS(AllPublicationData!$E:$E,AllPublicationData!$A:$A,'Publication Table (%)'!$B12,AllPublicationData!$B:$B,'Publication Table (%)'!G$7)),
IF('Publication Table (%)'!$C$5="Operations cancelled for clinical reasons",
IFERROR(SUMIFS(AllPublicationData!$H:$H,AllPublicationData!$A:$A,'Publication Table (%)'!$B12,AllPublicationData!$B:$B,'Publication Table (%)'!$C$4,AllPublicationData!$D:$D,'Publication Table (%)'!G$7)/
SUMIFS(AllPublicationData!$E:$E,AllPublicationData!$A:$A,'Publication Table (%)'!$B12,AllPublicationData!$B:$B,'Publication Table (%)'!$C$4,AllPublicationData!$D:$D,'Publication Table (%)'!G$7),
SUMIFS(AllPublicationData!$H:$H,AllPublicationData!$A:$A,'Publication Table (%)'!$B12,AllPublicationData!$B:$B,'Publication Table (%)'!G$7)/
SUMIFS(AllPublicationData!$E:$E,AllPublicationData!$A:$A,'Publication Table (%)'!$B12,AllPublicationData!$B:$B,'Publication Table (%)'!G$7)),
IF('Publication Table (%)'!$C$5="Operations cancelled for non-clinical/capacity reasons",
IFERROR(SUMIFS(AllPublicationData!$I:$I,AllPublicationData!$A:$A,'Publication Table (%)'!$B12,AllPublicationData!$B:$B,'Publication Table (%)'!$C$4,AllPublicationData!$D:$D,'Publication Table (%)'!G$7)/
SUMIFS(AllPublicationData!$E:$E,AllPublicationData!$A:$A,'Publication Table (%)'!$B12,AllPublicationData!$B:$B,'Publication Table (%)'!$C$4,AllPublicationData!$D:$D,'Publication Table (%)'!G$7),
SUMIFS(AllPublicationData!$I:$I,AllPublicationData!$A:$A,'Publication Table (%)'!$B12,AllPublicationData!$B:$B,'Publication Table (%)'!G$7)/
SUMIFS(AllPublicationData!$E:$E,AllPublicationData!$A:$A,'Publication Table (%)'!$B12,AllPublicationData!$B:$B,'Publication Table (%)'!G$7)),
IF('Publication Table (%)'!$C$5="Cancellations for other reasons",
IFERROR(SUMIFS(AllPublicationData!$J:$J,AllPublicationData!$A:$A,'Publication Table (%)'!$B12,AllPublicationData!$B:$B,'Publication Table (%)'!$C$4,AllPublicationData!$D:$D,'Publication Table (%)'!G$7)/
SUMIFS(AllPublicationData!$E:$E,AllPublicationData!$A:$A,'Publication Table (%)'!$B12,AllPublicationData!$B:$B,'Publication Table (%)'!$C$4,AllPublicationData!$D:$D,'Publication Table (%)'!G$7),
SUMIFS(AllPublicationData!$J:$J,AllPublicationData!$A:$A,'Publication Table (%)'!$B12,AllPublicationData!$B:$B,'Publication Table (%)'!G$7)/
SUMIFS(AllPublicationData!$E:$E,AllPublicationData!$A:$A,'Publication Table (%)'!$B12,AllPublicationData!$B:$B,'Publication Table (%)'!G$7)))))))</f>
        <v>0.14921465968586387</v>
      </c>
      <c r="H12" s="96">
        <f>IF('Publication Table (%)'!$C$5="All Cancelled Operations",
IFERROR(SUMIFS(AllPublicationData!$F:$F,AllPublicationData!$A:$A,'Publication Table (%)'!$B12,AllPublicationData!$B:$B,'Publication Table (%)'!$C$4,AllPublicationData!$D:$D,'Publication Table (%)'!H$7)/
SUMIFS(AllPublicationData!$E:$E,AllPublicationData!$A:$A,'Publication Table (%)'!$B12,AllPublicationData!$B:$B,'Publication Table (%)'!$C$4,AllPublicationData!$D:$D,'Publication Table (%)'!H$7),
SUMIFS(AllPublicationData!$F:$F,AllPublicationData!$A:$A,'Publication Table (%)'!$B12,AllPublicationData!$B:$B,'Publication Table (%)'!H$7)/
SUMIFS(AllPublicationData!$E:$E,AllPublicationData!$A:$A,'Publication Table (%)'!$B12,AllPublicationData!$B:$B,'Publication Table (%)'!H$7)),
IF('Publication Table (%)'!$C$5="Operations cancelled by patient",
IFERROR(SUMIFS(AllPublicationData!$G:$G,AllPublicationData!$A:$A,'Publication Table (%)'!$B12,AllPublicationData!$B:$B,'Publication Table (%)'!$C$4,AllPublicationData!$D:$D,'Publication Table (%)'!H$7)/
SUMIFS(AllPublicationData!$E:$E,AllPublicationData!$A:$A,'Publication Table (%)'!$B12,AllPublicationData!$B:$B,'Publication Table (%)'!$C$4,AllPublicationData!$D:$D,'Publication Table (%)'!H$7),
SUMIFS(AllPublicationData!$G:$G,AllPublicationData!$A:$A,'Publication Table (%)'!$B12,AllPublicationData!$B:$B,'Publication Table (%)'!H$7)/
SUMIFS(AllPublicationData!$E:$E,AllPublicationData!$A:$A,'Publication Table (%)'!$B12,AllPublicationData!$B:$B,'Publication Table (%)'!H$7)),
IF('Publication Table (%)'!$C$5="Operations cancelled for clinical reasons",
IFERROR(SUMIFS(AllPublicationData!$H:$H,AllPublicationData!$A:$A,'Publication Table (%)'!$B12,AllPublicationData!$B:$B,'Publication Table (%)'!$C$4,AllPublicationData!$D:$D,'Publication Table (%)'!H$7)/
SUMIFS(AllPublicationData!$E:$E,AllPublicationData!$A:$A,'Publication Table (%)'!$B12,AllPublicationData!$B:$B,'Publication Table (%)'!$C$4,AllPublicationData!$D:$D,'Publication Table (%)'!H$7),
SUMIFS(AllPublicationData!$H:$H,AllPublicationData!$A:$A,'Publication Table (%)'!$B12,AllPublicationData!$B:$B,'Publication Table (%)'!H$7)/
SUMIFS(AllPublicationData!$E:$E,AllPublicationData!$A:$A,'Publication Table (%)'!$B12,AllPublicationData!$B:$B,'Publication Table (%)'!H$7)),
IF('Publication Table (%)'!$C$5="Operations cancelled for non-clinical/capacity reasons",
IFERROR(SUMIFS(AllPublicationData!$I:$I,AllPublicationData!$A:$A,'Publication Table (%)'!$B12,AllPublicationData!$B:$B,'Publication Table (%)'!$C$4,AllPublicationData!$D:$D,'Publication Table (%)'!H$7)/
SUMIFS(AllPublicationData!$E:$E,AllPublicationData!$A:$A,'Publication Table (%)'!$B12,AllPublicationData!$B:$B,'Publication Table (%)'!$C$4,AllPublicationData!$D:$D,'Publication Table (%)'!H$7),
SUMIFS(AllPublicationData!$I:$I,AllPublicationData!$A:$A,'Publication Table (%)'!$B12,AllPublicationData!$B:$B,'Publication Table (%)'!H$7)/
SUMIFS(AllPublicationData!$E:$E,AllPublicationData!$A:$A,'Publication Table (%)'!$B12,AllPublicationData!$B:$B,'Publication Table (%)'!H$7)),
IF('Publication Table (%)'!$C$5="Cancellations for other reasons",
IFERROR(SUMIFS(AllPublicationData!$J:$J,AllPublicationData!$A:$A,'Publication Table (%)'!$B12,AllPublicationData!$B:$B,'Publication Table (%)'!$C$4,AllPublicationData!$D:$D,'Publication Table (%)'!H$7)/
SUMIFS(AllPublicationData!$E:$E,AllPublicationData!$A:$A,'Publication Table (%)'!$B12,AllPublicationData!$B:$B,'Publication Table (%)'!$C$4,AllPublicationData!$D:$D,'Publication Table (%)'!H$7),
SUMIFS(AllPublicationData!$J:$J,AllPublicationData!$A:$A,'Publication Table (%)'!$B12,AllPublicationData!$B:$B,'Publication Table (%)'!H$7)/
SUMIFS(AllPublicationData!$E:$E,AllPublicationData!$A:$A,'Publication Table (%)'!$B12,AllPublicationData!$B:$B,'Publication Table (%)'!H$7)))))))</f>
        <v>0.10842541436464088</v>
      </c>
      <c r="I12" s="96">
        <f>IF('Publication Table (%)'!$C$5="All Cancelled Operations",
IFERROR(SUMIFS(AllPublicationData!$F:$F,AllPublicationData!$A:$A,'Publication Table (%)'!$B12,AllPublicationData!$B:$B,'Publication Table (%)'!$C$4,AllPublicationData!$D:$D,'Publication Table (%)'!I$7)/
SUMIFS(AllPublicationData!$E:$E,AllPublicationData!$A:$A,'Publication Table (%)'!$B12,AllPublicationData!$B:$B,'Publication Table (%)'!$C$4,AllPublicationData!$D:$D,'Publication Table (%)'!I$7),
SUMIFS(AllPublicationData!$F:$F,AllPublicationData!$A:$A,'Publication Table (%)'!$B12,AllPublicationData!$B:$B,'Publication Table (%)'!I$7)/
SUMIFS(AllPublicationData!$E:$E,AllPublicationData!$A:$A,'Publication Table (%)'!$B12,AllPublicationData!$B:$B,'Publication Table (%)'!I$7)),
IF('Publication Table (%)'!$C$5="Operations cancelled by patient",
IFERROR(SUMIFS(AllPublicationData!$G:$G,AllPublicationData!$A:$A,'Publication Table (%)'!$B12,AllPublicationData!$B:$B,'Publication Table (%)'!$C$4,AllPublicationData!$D:$D,'Publication Table (%)'!I$7)/
SUMIFS(AllPublicationData!$E:$E,AllPublicationData!$A:$A,'Publication Table (%)'!$B12,AllPublicationData!$B:$B,'Publication Table (%)'!$C$4,AllPublicationData!$D:$D,'Publication Table (%)'!I$7),
SUMIFS(AllPublicationData!$G:$G,AllPublicationData!$A:$A,'Publication Table (%)'!$B12,AllPublicationData!$B:$B,'Publication Table (%)'!I$7)/
SUMIFS(AllPublicationData!$E:$E,AllPublicationData!$A:$A,'Publication Table (%)'!$B12,AllPublicationData!$B:$B,'Publication Table (%)'!I$7)),
IF('Publication Table (%)'!$C$5="Operations cancelled for clinical reasons",
IFERROR(SUMIFS(AllPublicationData!$H:$H,AllPublicationData!$A:$A,'Publication Table (%)'!$B12,AllPublicationData!$B:$B,'Publication Table (%)'!$C$4,AllPublicationData!$D:$D,'Publication Table (%)'!I$7)/
SUMIFS(AllPublicationData!$E:$E,AllPublicationData!$A:$A,'Publication Table (%)'!$B12,AllPublicationData!$B:$B,'Publication Table (%)'!$C$4,AllPublicationData!$D:$D,'Publication Table (%)'!I$7),
SUMIFS(AllPublicationData!$H:$H,AllPublicationData!$A:$A,'Publication Table (%)'!$B12,AllPublicationData!$B:$B,'Publication Table (%)'!I$7)/
SUMIFS(AllPublicationData!$E:$E,AllPublicationData!$A:$A,'Publication Table (%)'!$B12,AllPublicationData!$B:$B,'Publication Table (%)'!I$7)),
IF('Publication Table (%)'!$C$5="Operations cancelled for non-clinical/capacity reasons",
IFERROR(SUMIFS(AllPublicationData!$I:$I,AllPublicationData!$A:$A,'Publication Table (%)'!$B12,AllPublicationData!$B:$B,'Publication Table (%)'!$C$4,AllPublicationData!$D:$D,'Publication Table (%)'!I$7)/
SUMIFS(AllPublicationData!$E:$E,AllPublicationData!$A:$A,'Publication Table (%)'!$B12,AllPublicationData!$B:$B,'Publication Table (%)'!$C$4,AllPublicationData!$D:$D,'Publication Table (%)'!I$7),
SUMIFS(AllPublicationData!$I:$I,AllPublicationData!$A:$A,'Publication Table (%)'!$B12,AllPublicationData!$B:$B,'Publication Table (%)'!I$7)/
SUMIFS(AllPublicationData!$E:$E,AllPublicationData!$A:$A,'Publication Table (%)'!$B12,AllPublicationData!$B:$B,'Publication Table (%)'!I$7)),
IF('Publication Table (%)'!$C$5="Cancellations for other reasons",
IFERROR(SUMIFS(AllPublicationData!$J:$J,AllPublicationData!$A:$A,'Publication Table (%)'!$B12,AllPublicationData!$B:$B,'Publication Table (%)'!$C$4,AllPublicationData!$D:$D,'Publication Table (%)'!I$7)/
SUMIFS(AllPublicationData!$E:$E,AllPublicationData!$A:$A,'Publication Table (%)'!$B12,AllPublicationData!$B:$B,'Publication Table (%)'!$C$4,AllPublicationData!$D:$D,'Publication Table (%)'!I$7),
SUMIFS(AllPublicationData!$J:$J,AllPublicationData!$A:$A,'Publication Table (%)'!$B12,AllPublicationData!$B:$B,'Publication Table (%)'!I$7)/
SUMIFS(AllPublicationData!$E:$E,AllPublicationData!$A:$A,'Publication Table (%)'!$B12,AllPublicationData!$B:$B,'Publication Table (%)'!I$7)))))))</f>
        <v>4.7976011994002997E-2</v>
      </c>
      <c r="J12" s="96">
        <f>IF('Publication Table (%)'!$C$5="All Cancelled Operations",
IFERROR(SUMIFS(AllPublicationData!$F:$F,AllPublicationData!$A:$A,'Publication Table (%)'!$B12,AllPublicationData!$B:$B,'Publication Table (%)'!$C$4,AllPublicationData!$D:$D,'Publication Table (%)'!J$7)/
SUMIFS(AllPublicationData!$E:$E,AllPublicationData!$A:$A,'Publication Table (%)'!$B12,AllPublicationData!$B:$B,'Publication Table (%)'!$C$4,AllPublicationData!$D:$D,'Publication Table (%)'!J$7),
SUMIFS(AllPublicationData!$F:$F,AllPublicationData!$A:$A,'Publication Table (%)'!$B12,AllPublicationData!$B:$B,'Publication Table (%)'!J$7)/
SUMIFS(AllPublicationData!$E:$E,AllPublicationData!$A:$A,'Publication Table (%)'!$B12,AllPublicationData!$B:$B,'Publication Table (%)'!J$7)),
IF('Publication Table (%)'!$C$5="Operations cancelled by patient",
IFERROR(SUMIFS(AllPublicationData!$G:$G,AllPublicationData!$A:$A,'Publication Table (%)'!$B12,AllPublicationData!$B:$B,'Publication Table (%)'!$C$4,AllPublicationData!$D:$D,'Publication Table (%)'!J$7)/
SUMIFS(AllPublicationData!$E:$E,AllPublicationData!$A:$A,'Publication Table (%)'!$B12,AllPublicationData!$B:$B,'Publication Table (%)'!$C$4,AllPublicationData!$D:$D,'Publication Table (%)'!J$7),
SUMIFS(AllPublicationData!$G:$G,AllPublicationData!$A:$A,'Publication Table (%)'!$B12,AllPublicationData!$B:$B,'Publication Table (%)'!J$7)/
SUMIFS(AllPublicationData!$E:$E,AllPublicationData!$A:$A,'Publication Table (%)'!$B12,AllPublicationData!$B:$B,'Publication Table (%)'!J$7)),
IF('Publication Table (%)'!$C$5="Operations cancelled for clinical reasons",
IFERROR(SUMIFS(AllPublicationData!$H:$H,AllPublicationData!$A:$A,'Publication Table (%)'!$B12,AllPublicationData!$B:$B,'Publication Table (%)'!$C$4,AllPublicationData!$D:$D,'Publication Table (%)'!J$7)/
SUMIFS(AllPublicationData!$E:$E,AllPublicationData!$A:$A,'Publication Table (%)'!$B12,AllPublicationData!$B:$B,'Publication Table (%)'!$C$4,AllPublicationData!$D:$D,'Publication Table (%)'!J$7),
SUMIFS(AllPublicationData!$H:$H,AllPublicationData!$A:$A,'Publication Table (%)'!$B12,AllPublicationData!$B:$B,'Publication Table (%)'!J$7)/
SUMIFS(AllPublicationData!$E:$E,AllPublicationData!$A:$A,'Publication Table (%)'!$B12,AllPublicationData!$B:$B,'Publication Table (%)'!J$7)),
IF('Publication Table (%)'!$C$5="Operations cancelled for non-clinical/capacity reasons",
IFERROR(SUMIFS(AllPublicationData!$I:$I,AllPublicationData!$A:$A,'Publication Table (%)'!$B12,AllPublicationData!$B:$B,'Publication Table (%)'!$C$4,AllPublicationData!$D:$D,'Publication Table (%)'!J$7)/
SUMIFS(AllPublicationData!$E:$E,AllPublicationData!$A:$A,'Publication Table (%)'!$B12,AllPublicationData!$B:$B,'Publication Table (%)'!$C$4,AllPublicationData!$D:$D,'Publication Table (%)'!J$7),
SUMIFS(AllPublicationData!$I:$I,AllPublicationData!$A:$A,'Publication Table (%)'!$B12,AllPublicationData!$B:$B,'Publication Table (%)'!J$7)/
SUMIFS(AllPublicationData!$E:$E,AllPublicationData!$A:$A,'Publication Table (%)'!$B12,AllPublicationData!$B:$B,'Publication Table (%)'!J$7)),
IF('Publication Table (%)'!$C$5="Cancellations for other reasons",
IFERROR(SUMIFS(AllPublicationData!$J:$J,AllPublicationData!$A:$A,'Publication Table (%)'!$B12,AllPublicationData!$B:$B,'Publication Table (%)'!$C$4,AllPublicationData!$D:$D,'Publication Table (%)'!J$7)/
SUMIFS(AllPublicationData!$E:$E,AllPublicationData!$A:$A,'Publication Table (%)'!$B12,AllPublicationData!$B:$B,'Publication Table (%)'!$C$4,AllPublicationData!$D:$D,'Publication Table (%)'!J$7),
SUMIFS(AllPublicationData!$J:$J,AllPublicationData!$A:$A,'Publication Table (%)'!$B12,AllPublicationData!$B:$B,'Publication Table (%)'!J$7)/
SUMIFS(AllPublicationData!$E:$E,AllPublicationData!$A:$A,'Publication Table (%)'!$B12,AllPublicationData!$B:$B,'Publication Table (%)'!J$7)))))))</f>
        <v>0.16357688113413305</v>
      </c>
      <c r="K12" s="96">
        <f>IF('Publication Table (%)'!$C$5="All Cancelled Operations",
IFERROR(SUMIFS(AllPublicationData!$F:$F,AllPublicationData!$A:$A,'Publication Table (%)'!$B12,AllPublicationData!$B:$B,'Publication Table (%)'!$C$4,AllPublicationData!$D:$D,'Publication Table (%)'!K$7)/
SUMIFS(AllPublicationData!$E:$E,AllPublicationData!$A:$A,'Publication Table (%)'!$B12,AllPublicationData!$B:$B,'Publication Table (%)'!$C$4,AllPublicationData!$D:$D,'Publication Table (%)'!K$7),
SUMIFS(AllPublicationData!$F:$F,AllPublicationData!$A:$A,'Publication Table (%)'!$B12,AllPublicationData!$B:$B,'Publication Table (%)'!K$7)/
SUMIFS(AllPublicationData!$E:$E,AllPublicationData!$A:$A,'Publication Table (%)'!$B12,AllPublicationData!$B:$B,'Publication Table (%)'!K$7)),
IF('Publication Table (%)'!$C$5="Operations cancelled by patient",
IFERROR(SUMIFS(AllPublicationData!$G:$G,AllPublicationData!$A:$A,'Publication Table (%)'!$B12,AllPublicationData!$B:$B,'Publication Table (%)'!$C$4,AllPublicationData!$D:$D,'Publication Table (%)'!K$7)/
SUMIFS(AllPublicationData!$E:$E,AllPublicationData!$A:$A,'Publication Table (%)'!$B12,AllPublicationData!$B:$B,'Publication Table (%)'!$C$4,AllPublicationData!$D:$D,'Publication Table (%)'!K$7),
SUMIFS(AllPublicationData!$G:$G,AllPublicationData!$A:$A,'Publication Table (%)'!$B12,AllPublicationData!$B:$B,'Publication Table (%)'!K$7)/
SUMIFS(AllPublicationData!$E:$E,AllPublicationData!$A:$A,'Publication Table (%)'!$B12,AllPublicationData!$B:$B,'Publication Table (%)'!K$7)),
IF('Publication Table (%)'!$C$5="Operations cancelled for clinical reasons",
IFERROR(SUMIFS(AllPublicationData!$H:$H,AllPublicationData!$A:$A,'Publication Table (%)'!$B12,AllPublicationData!$B:$B,'Publication Table (%)'!$C$4,AllPublicationData!$D:$D,'Publication Table (%)'!K$7)/
SUMIFS(AllPublicationData!$E:$E,AllPublicationData!$A:$A,'Publication Table (%)'!$B12,AllPublicationData!$B:$B,'Publication Table (%)'!$C$4,AllPublicationData!$D:$D,'Publication Table (%)'!K$7),
SUMIFS(AllPublicationData!$H:$H,AllPublicationData!$A:$A,'Publication Table (%)'!$B12,AllPublicationData!$B:$B,'Publication Table (%)'!K$7)/
SUMIFS(AllPublicationData!$E:$E,AllPublicationData!$A:$A,'Publication Table (%)'!$B12,AllPublicationData!$B:$B,'Publication Table (%)'!K$7)),
IF('Publication Table (%)'!$C$5="Operations cancelled for non-clinical/capacity reasons",
IFERROR(SUMIFS(AllPublicationData!$I:$I,AllPublicationData!$A:$A,'Publication Table (%)'!$B12,AllPublicationData!$B:$B,'Publication Table (%)'!$C$4,AllPublicationData!$D:$D,'Publication Table (%)'!K$7)/
SUMIFS(AllPublicationData!$E:$E,AllPublicationData!$A:$A,'Publication Table (%)'!$B12,AllPublicationData!$B:$B,'Publication Table (%)'!$C$4,AllPublicationData!$D:$D,'Publication Table (%)'!K$7),
SUMIFS(AllPublicationData!$I:$I,AllPublicationData!$A:$A,'Publication Table (%)'!$B12,AllPublicationData!$B:$B,'Publication Table (%)'!K$7)/
SUMIFS(AllPublicationData!$E:$E,AllPublicationData!$A:$A,'Publication Table (%)'!$B12,AllPublicationData!$B:$B,'Publication Table (%)'!K$7)),
IF('Publication Table (%)'!$C$5="Cancellations for other reasons",
IFERROR(SUMIFS(AllPublicationData!$J:$J,AllPublicationData!$A:$A,'Publication Table (%)'!$B12,AllPublicationData!$B:$B,'Publication Table (%)'!$C$4,AllPublicationData!$D:$D,'Publication Table (%)'!K$7)/
SUMIFS(AllPublicationData!$E:$E,AllPublicationData!$A:$A,'Publication Table (%)'!$B12,AllPublicationData!$B:$B,'Publication Table (%)'!$C$4,AllPublicationData!$D:$D,'Publication Table (%)'!K$7),
SUMIFS(AllPublicationData!$J:$J,AllPublicationData!$A:$A,'Publication Table (%)'!$B12,AllPublicationData!$B:$B,'Publication Table (%)'!K$7)/
SUMIFS(AllPublicationData!$E:$E,AllPublicationData!$A:$A,'Publication Table (%)'!$B12,AllPublicationData!$B:$B,'Publication Table (%)'!K$7)))))))</f>
        <v>0.11297071129707113</v>
      </c>
      <c r="L12" s="96">
        <f>IF('Publication Table (%)'!$C$5="All Cancelled Operations",
IFERROR(SUMIFS(AllPublicationData!$F:$F,AllPublicationData!$A:$A,'Publication Table (%)'!$B12,AllPublicationData!$B:$B,'Publication Table (%)'!$C$4,AllPublicationData!$D:$D,'Publication Table (%)'!L$7)/
SUMIFS(AllPublicationData!$E:$E,AllPublicationData!$A:$A,'Publication Table (%)'!$B12,AllPublicationData!$B:$B,'Publication Table (%)'!$C$4,AllPublicationData!$D:$D,'Publication Table (%)'!L$7),
SUMIFS(AllPublicationData!$F:$F,AllPublicationData!$A:$A,'Publication Table (%)'!$B12,AllPublicationData!$B:$B,'Publication Table (%)'!L$7)/
SUMIFS(AllPublicationData!$E:$E,AllPublicationData!$A:$A,'Publication Table (%)'!$B12,AllPublicationData!$B:$B,'Publication Table (%)'!L$7)),
IF('Publication Table (%)'!$C$5="Operations cancelled by patient",
IFERROR(SUMIFS(AllPublicationData!$G:$G,AllPublicationData!$A:$A,'Publication Table (%)'!$B12,AllPublicationData!$B:$B,'Publication Table (%)'!$C$4,AllPublicationData!$D:$D,'Publication Table (%)'!L$7)/
SUMIFS(AllPublicationData!$E:$E,AllPublicationData!$A:$A,'Publication Table (%)'!$B12,AllPublicationData!$B:$B,'Publication Table (%)'!$C$4,AllPublicationData!$D:$D,'Publication Table (%)'!L$7),
SUMIFS(AllPublicationData!$G:$G,AllPublicationData!$A:$A,'Publication Table (%)'!$B12,AllPublicationData!$B:$B,'Publication Table (%)'!L$7)/
SUMIFS(AllPublicationData!$E:$E,AllPublicationData!$A:$A,'Publication Table (%)'!$B12,AllPublicationData!$B:$B,'Publication Table (%)'!L$7)),
IF('Publication Table (%)'!$C$5="Operations cancelled for clinical reasons",
IFERROR(SUMIFS(AllPublicationData!$H:$H,AllPublicationData!$A:$A,'Publication Table (%)'!$B12,AllPublicationData!$B:$B,'Publication Table (%)'!$C$4,AllPublicationData!$D:$D,'Publication Table (%)'!L$7)/
SUMIFS(AllPublicationData!$E:$E,AllPublicationData!$A:$A,'Publication Table (%)'!$B12,AllPublicationData!$B:$B,'Publication Table (%)'!$C$4,AllPublicationData!$D:$D,'Publication Table (%)'!L$7),
SUMIFS(AllPublicationData!$H:$H,AllPublicationData!$A:$A,'Publication Table (%)'!$B12,AllPublicationData!$B:$B,'Publication Table (%)'!L$7)/
SUMIFS(AllPublicationData!$E:$E,AllPublicationData!$A:$A,'Publication Table (%)'!$B12,AllPublicationData!$B:$B,'Publication Table (%)'!L$7)),
IF('Publication Table (%)'!$C$5="Operations cancelled for non-clinical/capacity reasons",
IFERROR(SUMIFS(AllPublicationData!$I:$I,AllPublicationData!$A:$A,'Publication Table (%)'!$B12,AllPublicationData!$B:$B,'Publication Table (%)'!$C$4,AllPublicationData!$D:$D,'Publication Table (%)'!L$7)/
SUMIFS(AllPublicationData!$E:$E,AllPublicationData!$A:$A,'Publication Table (%)'!$B12,AllPublicationData!$B:$B,'Publication Table (%)'!$C$4,AllPublicationData!$D:$D,'Publication Table (%)'!L$7),
SUMIFS(AllPublicationData!$I:$I,AllPublicationData!$A:$A,'Publication Table (%)'!$B12,AllPublicationData!$B:$B,'Publication Table (%)'!L$7)/
SUMIFS(AllPublicationData!$E:$E,AllPublicationData!$A:$A,'Publication Table (%)'!$B12,AllPublicationData!$B:$B,'Publication Table (%)'!L$7)),
IF('Publication Table (%)'!$C$5="Cancellations for other reasons",
IFERROR(SUMIFS(AllPublicationData!$J:$J,AllPublicationData!$A:$A,'Publication Table (%)'!$B12,AllPublicationData!$B:$B,'Publication Table (%)'!$C$4,AllPublicationData!$D:$D,'Publication Table (%)'!L$7)/
SUMIFS(AllPublicationData!$E:$E,AllPublicationData!$A:$A,'Publication Table (%)'!$B12,AllPublicationData!$B:$B,'Publication Table (%)'!$C$4,AllPublicationData!$D:$D,'Publication Table (%)'!L$7),
SUMIFS(AllPublicationData!$J:$J,AllPublicationData!$A:$A,'Publication Table (%)'!$B12,AllPublicationData!$B:$B,'Publication Table (%)'!L$7)/
SUMIFS(AllPublicationData!$E:$E,AllPublicationData!$A:$A,'Publication Table (%)'!$B12,AllPublicationData!$B:$B,'Publication Table (%)'!L$7)))))))</f>
        <v>8.8264010935364193E-2</v>
      </c>
      <c r="M12" s="96">
        <f>IF('Publication Table (%)'!$C$5="All Cancelled Operations",
IFERROR(SUMIFS(AllPublicationData!$F:$F,AllPublicationData!$A:$A,'Publication Table (%)'!$B12,AllPublicationData!$B:$B,'Publication Table (%)'!$C$4,AllPublicationData!$D:$D,'Publication Table (%)'!M$7)/
SUMIFS(AllPublicationData!$E:$E,AllPublicationData!$A:$A,'Publication Table (%)'!$B12,AllPublicationData!$B:$B,'Publication Table (%)'!$C$4,AllPublicationData!$D:$D,'Publication Table (%)'!M$7),
SUMIFS(AllPublicationData!$F:$F,AllPublicationData!$A:$A,'Publication Table (%)'!$B12,AllPublicationData!$B:$B,'Publication Table (%)'!M$7)/
SUMIFS(AllPublicationData!$E:$E,AllPublicationData!$A:$A,'Publication Table (%)'!$B12,AllPublicationData!$B:$B,'Publication Table (%)'!M$7)),
IF('Publication Table (%)'!$C$5="Operations cancelled by patient",
IFERROR(SUMIFS(AllPublicationData!$G:$G,AllPublicationData!$A:$A,'Publication Table (%)'!$B12,AllPublicationData!$B:$B,'Publication Table (%)'!$C$4,AllPublicationData!$D:$D,'Publication Table (%)'!M$7)/
SUMIFS(AllPublicationData!$E:$E,AllPublicationData!$A:$A,'Publication Table (%)'!$B12,AllPublicationData!$B:$B,'Publication Table (%)'!$C$4,AllPublicationData!$D:$D,'Publication Table (%)'!M$7),
SUMIFS(AllPublicationData!$G:$G,AllPublicationData!$A:$A,'Publication Table (%)'!$B12,AllPublicationData!$B:$B,'Publication Table (%)'!M$7)/
SUMIFS(AllPublicationData!$E:$E,AllPublicationData!$A:$A,'Publication Table (%)'!$B12,AllPublicationData!$B:$B,'Publication Table (%)'!M$7)),
IF('Publication Table (%)'!$C$5="Operations cancelled for clinical reasons",
IFERROR(SUMIFS(AllPublicationData!$H:$H,AllPublicationData!$A:$A,'Publication Table (%)'!$B12,AllPublicationData!$B:$B,'Publication Table (%)'!$C$4,AllPublicationData!$D:$D,'Publication Table (%)'!M$7)/
SUMIFS(AllPublicationData!$E:$E,AllPublicationData!$A:$A,'Publication Table (%)'!$B12,AllPublicationData!$B:$B,'Publication Table (%)'!$C$4,AllPublicationData!$D:$D,'Publication Table (%)'!M$7),
SUMIFS(AllPublicationData!$H:$H,AllPublicationData!$A:$A,'Publication Table (%)'!$B12,AllPublicationData!$B:$B,'Publication Table (%)'!M$7)/
SUMIFS(AllPublicationData!$E:$E,AllPublicationData!$A:$A,'Publication Table (%)'!$B12,AllPublicationData!$B:$B,'Publication Table (%)'!M$7)),
IF('Publication Table (%)'!$C$5="Operations cancelled for non-clinical/capacity reasons",
IFERROR(SUMIFS(AllPublicationData!$I:$I,AllPublicationData!$A:$A,'Publication Table (%)'!$B12,AllPublicationData!$B:$B,'Publication Table (%)'!$C$4,AllPublicationData!$D:$D,'Publication Table (%)'!M$7)/
SUMIFS(AllPublicationData!$E:$E,AllPublicationData!$A:$A,'Publication Table (%)'!$B12,AllPublicationData!$B:$B,'Publication Table (%)'!$C$4,AllPublicationData!$D:$D,'Publication Table (%)'!M$7),
SUMIFS(AllPublicationData!$I:$I,AllPublicationData!$A:$A,'Publication Table (%)'!$B12,AllPublicationData!$B:$B,'Publication Table (%)'!M$7)/
SUMIFS(AllPublicationData!$E:$E,AllPublicationData!$A:$A,'Publication Table (%)'!$B12,AllPublicationData!$B:$B,'Publication Table (%)'!M$7)),
IF('Publication Table (%)'!$C$5="Cancellations for other reasons",
IFERROR(SUMIFS(AllPublicationData!$J:$J,AllPublicationData!$A:$A,'Publication Table (%)'!$B12,AllPublicationData!$B:$B,'Publication Table (%)'!$C$4,AllPublicationData!$D:$D,'Publication Table (%)'!M$7)/
SUMIFS(AllPublicationData!$E:$E,AllPublicationData!$A:$A,'Publication Table (%)'!$B12,AllPublicationData!$B:$B,'Publication Table (%)'!$C$4,AllPublicationData!$D:$D,'Publication Table (%)'!M$7),
SUMIFS(AllPublicationData!$J:$J,AllPublicationData!$A:$A,'Publication Table (%)'!$B12,AllPublicationData!$B:$B,'Publication Table (%)'!M$7)/
SUMIFS(AllPublicationData!$E:$E,AllPublicationData!$A:$A,'Publication Table (%)'!$B12,AllPublicationData!$B:$B,'Publication Table (%)'!M$7)))))))</f>
        <v>0.10812943962115233</v>
      </c>
      <c r="N12" s="96">
        <f>IF('Publication Table (%)'!$C$5="All Cancelled Operations",
IFERROR(SUMIFS(AllPublicationData!$F:$F,AllPublicationData!$A:$A,'Publication Table (%)'!$B12,AllPublicationData!$B:$B,'Publication Table (%)'!$C$4,AllPublicationData!$D:$D,'Publication Table (%)'!N$7)/
SUMIFS(AllPublicationData!$E:$E,AllPublicationData!$A:$A,'Publication Table (%)'!$B12,AllPublicationData!$B:$B,'Publication Table (%)'!$C$4,AllPublicationData!$D:$D,'Publication Table (%)'!N$7),
SUMIFS(AllPublicationData!$F:$F,AllPublicationData!$A:$A,'Publication Table (%)'!$B12,AllPublicationData!$B:$B,'Publication Table (%)'!N$7)/
SUMIFS(AllPublicationData!$E:$E,AllPublicationData!$A:$A,'Publication Table (%)'!$B12,AllPublicationData!$B:$B,'Publication Table (%)'!N$7)),
IF('Publication Table (%)'!$C$5="Operations cancelled by patient",
IFERROR(SUMIFS(AllPublicationData!$G:$G,AllPublicationData!$A:$A,'Publication Table (%)'!$B12,AllPublicationData!$B:$B,'Publication Table (%)'!$C$4,AllPublicationData!$D:$D,'Publication Table (%)'!N$7)/
SUMIFS(AllPublicationData!$E:$E,AllPublicationData!$A:$A,'Publication Table (%)'!$B12,AllPublicationData!$B:$B,'Publication Table (%)'!$C$4,AllPublicationData!$D:$D,'Publication Table (%)'!N$7),
SUMIFS(AllPublicationData!$G:$G,AllPublicationData!$A:$A,'Publication Table (%)'!$B12,AllPublicationData!$B:$B,'Publication Table (%)'!N$7)/
SUMIFS(AllPublicationData!$E:$E,AllPublicationData!$A:$A,'Publication Table (%)'!$B12,AllPublicationData!$B:$B,'Publication Table (%)'!N$7)),
IF('Publication Table (%)'!$C$5="Operations cancelled for clinical reasons",
IFERROR(SUMIFS(AllPublicationData!$H:$H,AllPublicationData!$A:$A,'Publication Table (%)'!$B12,AllPublicationData!$B:$B,'Publication Table (%)'!$C$4,AllPublicationData!$D:$D,'Publication Table (%)'!N$7)/
SUMIFS(AllPublicationData!$E:$E,AllPublicationData!$A:$A,'Publication Table (%)'!$B12,AllPublicationData!$B:$B,'Publication Table (%)'!$C$4,AllPublicationData!$D:$D,'Publication Table (%)'!N$7),
SUMIFS(AllPublicationData!$H:$H,AllPublicationData!$A:$A,'Publication Table (%)'!$B12,AllPublicationData!$B:$B,'Publication Table (%)'!N$7)/
SUMIFS(AllPublicationData!$E:$E,AllPublicationData!$A:$A,'Publication Table (%)'!$B12,AllPublicationData!$B:$B,'Publication Table (%)'!N$7)),
IF('Publication Table (%)'!$C$5="Operations cancelled for non-clinical/capacity reasons",
IFERROR(SUMIFS(AllPublicationData!$I:$I,AllPublicationData!$A:$A,'Publication Table (%)'!$B12,AllPublicationData!$B:$B,'Publication Table (%)'!$C$4,AllPublicationData!$D:$D,'Publication Table (%)'!N$7)/
SUMIFS(AllPublicationData!$E:$E,AllPublicationData!$A:$A,'Publication Table (%)'!$B12,AllPublicationData!$B:$B,'Publication Table (%)'!$C$4,AllPublicationData!$D:$D,'Publication Table (%)'!N$7),
SUMIFS(AllPublicationData!$I:$I,AllPublicationData!$A:$A,'Publication Table (%)'!$B12,AllPublicationData!$B:$B,'Publication Table (%)'!N$7)/
SUMIFS(AllPublicationData!$E:$E,AllPublicationData!$A:$A,'Publication Table (%)'!$B12,AllPublicationData!$B:$B,'Publication Table (%)'!N$7)),
IF('Publication Table (%)'!$C$5="Cancellations for other reasons",
IFERROR(SUMIFS(AllPublicationData!$J:$J,AllPublicationData!$A:$A,'Publication Table (%)'!$B12,AllPublicationData!$B:$B,'Publication Table (%)'!$C$4,AllPublicationData!$D:$D,'Publication Table (%)'!N$7)/
SUMIFS(AllPublicationData!$E:$E,AllPublicationData!$A:$A,'Publication Table (%)'!$B12,AllPublicationData!$B:$B,'Publication Table (%)'!$C$4,AllPublicationData!$D:$D,'Publication Table (%)'!N$7),
SUMIFS(AllPublicationData!$J:$J,AllPublicationData!$A:$A,'Publication Table (%)'!$B12,AllPublicationData!$B:$B,'Publication Table (%)'!N$7)/
SUMIFS(AllPublicationData!$E:$E,AllPublicationData!$A:$A,'Publication Table (%)'!$B12,AllPublicationData!$B:$B,'Publication Table (%)'!N$7)))))))</f>
        <v>8.652849740932643E-2</v>
      </c>
      <c r="O12" s="96">
        <f>IF('Publication Table (%)'!$C$5="All Cancelled Operations",
IFERROR(SUMIFS(AllPublicationData!$F:$F,AllPublicationData!$A:$A,'Publication Table (%)'!$B12,AllPublicationData!$B:$B,'Publication Table (%)'!$C$4,AllPublicationData!$D:$D,'Publication Table (%)'!O$7)/
SUMIFS(AllPublicationData!$E:$E,AllPublicationData!$A:$A,'Publication Table (%)'!$B12,AllPublicationData!$B:$B,'Publication Table (%)'!$C$4,AllPublicationData!$D:$D,'Publication Table (%)'!O$7),
SUMIFS(AllPublicationData!$F:$F,AllPublicationData!$A:$A,'Publication Table (%)'!$B12,AllPublicationData!$B:$B,'Publication Table (%)'!O$7)/
SUMIFS(AllPublicationData!$E:$E,AllPublicationData!$A:$A,'Publication Table (%)'!$B12,AllPublicationData!$B:$B,'Publication Table (%)'!O$7)),
IF('Publication Table (%)'!$C$5="Operations cancelled by patient",
IFERROR(SUMIFS(AllPublicationData!$G:$G,AllPublicationData!$A:$A,'Publication Table (%)'!$B12,AllPublicationData!$B:$B,'Publication Table (%)'!$C$4,AllPublicationData!$D:$D,'Publication Table (%)'!O$7)/
SUMIFS(AllPublicationData!$E:$E,AllPublicationData!$A:$A,'Publication Table (%)'!$B12,AllPublicationData!$B:$B,'Publication Table (%)'!$C$4,AllPublicationData!$D:$D,'Publication Table (%)'!O$7),
SUMIFS(AllPublicationData!$G:$G,AllPublicationData!$A:$A,'Publication Table (%)'!$B12,AllPublicationData!$B:$B,'Publication Table (%)'!O$7)/
SUMIFS(AllPublicationData!$E:$E,AllPublicationData!$A:$A,'Publication Table (%)'!$B12,AllPublicationData!$B:$B,'Publication Table (%)'!O$7)),
IF('Publication Table (%)'!$C$5="Operations cancelled for clinical reasons",
IFERROR(SUMIFS(AllPublicationData!$H:$H,AllPublicationData!$A:$A,'Publication Table (%)'!$B12,AllPublicationData!$B:$B,'Publication Table (%)'!$C$4,AllPublicationData!$D:$D,'Publication Table (%)'!O$7)/
SUMIFS(AllPublicationData!$E:$E,AllPublicationData!$A:$A,'Publication Table (%)'!$B12,AllPublicationData!$B:$B,'Publication Table (%)'!$C$4,AllPublicationData!$D:$D,'Publication Table (%)'!O$7),
SUMIFS(AllPublicationData!$H:$H,AllPublicationData!$A:$A,'Publication Table (%)'!$B12,AllPublicationData!$B:$B,'Publication Table (%)'!O$7)/
SUMIFS(AllPublicationData!$E:$E,AllPublicationData!$A:$A,'Publication Table (%)'!$B12,AllPublicationData!$B:$B,'Publication Table (%)'!O$7)),
IF('Publication Table (%)'!$C$5="Operations cancelled for non-clinical/capacity reasons",
IFERROR(SUMIFS(AllPublicationData!$I:$I,AllPublicationData!$A:$A,'Publication Table (%)'!$B12,AllPublicationData!$B:$B,'Publication Table (%)'!$C$4,AllPublicationData!$D:$D,'Publication Table (%)'!O$7)/
SUMIFS(AllPublicationData!$E:$E,AllPublicationData!$A:$A,'Publication Table (%)'!$B12,AllPublicationData!$B:$B,'Publication Table (%)'!$C$4,AllPublicationData!$D:$D,'Publication Table (%)'!O$7),
SUMIFS(AllPublicationData!$I:$I,AllPublicationData!$A:$A,'Publication Table (%)'!$B12,AllPublicationData!$B:$B,'Publication Table (%)'!O$7)/
SUMIFS(AllPublicationData!$E:$E,AllPublicationData!$A:$A,'Publication Table (%)'!$B12,AllPublicationData!$B:$B,'Publication Table (%)'!O$7)),
IF('Publication Table (%)'!$C$5="Cancellations for other reasons",
IFERROR(SUMIFS(AllPublicationData!$J:$J,AllPublicationData!$A:$A,'Publication Table (%)'!$B12,AllPublicationData!$B:$B,'Publication Table (%)'!$C$4,AllPublicationData!$D:$D,'Publication Table (%)'!O$7)/
SUMIFS(AllPublicationData!$E:$E,AllPublicationData!$A:$A,'Publication Table (%)'!$B12,AllPublicationData!$B:$B,'Publication Table (%)'!$C$4,AllPublicationData!$D:$D,'Publication Table (%)'!O$7),
SUMIFS(AllPublicationData!$J:$J,AllPublicationData!$A:$A,'Publication Table (%)'!$B12,AllPublicationData!$B:$B,'Publication Table (%)'!O$7)/
SUMIFS(AllPublicationData!$E:$E,AllPublicationData!$A:$A,'Publication Table (%)'!$B12,AllPublicationData!$B:$B,'Publication Table (%)'!O$7)))))))</f>
        <v>0.11633530360021493</v>
      </c>
      <c r="P12" s="96">
        <f>IF('Publication Table (%)'!$C$5="All Cancelled Operations",
IFERROR(SUMIFS(AllPublicationData!$F:$F,AllPublicationData!$A:$A,'Publication Table (%)'!$B12,AllPublicationData!$B:$B,'Publication Table (%)'!$C$4,AllPublicationData!$D:$D,'Publication Table (%)'!P$7)/
SUMIFS(AllPublicationData!$E:$E,AllPublicationData!$A:$A,'Publication Table (%)'!$B12,AllPublicationData!$B:$B,'Publication Table (%)'!$C$4,AllPublicationData!$D:$D,'Publication Table (%)'!P$7),
SUMIFS(AllPublicationData!$F:$F,AllPublicationData!$A:$A,'Publication Table (%)'!$B12,AllPublicationData!$B:$B,'Publication Table (%)'!P$7)/
SUMIFS(AllPublicationData!$E:$E,AllPublicationData!$A:$A,'Publication Table (%)'!$B12,AllPublicationData!$B:$B,'Publication Table (%)'!P$7)),
IF('Publication Table (%)'!$C$5="Operations cancelled by patient",
IFERROR(SUMIFS(AllPublicationData!$G:$G,AllPublicationData!$A:$A,'Publication Table (%)'!$B12,AllPublicationData!$B:$B,'Publication Table (%)'!$C$4,AllPublicationData!$D:$D,'Publication Table (%)'!P$7)/
SUMIFS(AllPublicationData!$E:$E,AllPublicationData!$A:$A,'Publication Table (%)'!$B12,AllPublicationData!$B:$B,'Publication Table (%)'!$C$4,AllPublicationData!$D:$D,'Publication Table (%)'!P$7),
SUMIFS(AllPublicationData!$G:$G,AllPublicationData!$A:$A,'Publication Table (%)'!$B12,AllPublicationData!$B:$B,'Publication Table (%)'!P$7)/
SUMIFS(AllPublicationData!$E:$E,AllPublicationData!$A:$A,'Publication Table (%)'!$B12,AllPublicationData!$B:$B,'Publication Table (%)'!P$7)),
IF('Publication Table (%)'!$C$5="Operations cancelled for clinical reasons",
IFERROR(SUMIFS(AllPublicationData!$H:$H,AllPublicationData!$A:$A,'Publication Table (%)'!$B12,AllPublicationData!$B:$B,'Publication Table (%)'!$C$4,AllPublicationData!$D:$D,'Publication Table (%)'!P$7)/
SUMIFS(AllPublicationData!$E:$E,AllPublicationData!$A:$A,'Publication Table (%)'!$B12,AllPublicationData!$B:$B,'Publication Table (%)'!$C$4,AllPublicationData!$D:$D,'Publication Table (%)'!P$7),
SUMIFS(AllPublicationData!$H:$H,AllPublicationData!$A:$A,'Publication Table (%)'!$B12,AllPublicationData!$B:$B,'Publication Table (%)'!P$7)/
SUMIFS(AllPublicationData!$E:$E,AllPublicationData!$A:$A,'Publication Table (%)'!$B12,AllPublicationData!$B:$B,'Publication Table (%)'!P$7)),
IF('Publication Table (%)'!$C$5="Operations cancelled for non-clinical/capacity reasons",
IFERROR(SUMIFS(AllPublicationData!$I:$I,AllPublicationData!$A:$A,'Publication Table (%)'!$B12,AllPublicationData!$B:$B,'Publication Table (%)'!$C$4,AllPublicationData!$D:$D,'Publication Table (%)'!P$7)/
SUMIFS(AllPublicationData!$E:$E,AllPublicationData!$A:$A,'Publication Table (%)'!$B12,AllPublicationData!$B:$B,'Publication Table (%)'!$C$4,AllPublicationData!$D:$D,'Publication Table (%)'!P$7),
SUMIFS(AllPublicationData!$I:$I,AllPublicationData!$A:$A,'Publication Table (%)'!$B12,AllPublicationData!$B:$B,'Publication Table (%)'!P$7)/
SUMIFS(AllPublicationData!$E:$E,AllPublicationData!$A:$A,'Publication Table (%)'!$B12,AllPublicationData!$B:$B,'Publication Table (%)'!P$7)),
IF('Publication Table (%)'!$C$5="Cancellations for other reasons",
IFERROR(SUMIFS(AllPublicationData!$J:$J,AllPublicationData!$A:$A,'Publication Table (%)'!$B12,AllPublicationData!$B:$B,'Publication Table (%)'!$C$4,AllPublicationData!$D:$D,'Publication Table (%)'!P$7)/
SUMIFS(AllPublicationData!$E:$E,AllPublicationData!$A:$A,'Publication Table (%)'!$B12,AllPublicationData!$B:$B,'Publication Table (%)'!$C$4,AllPublicationData!$D:$D,'Publication Table (%)'!P$7),
SUMIFS(AllPublicationData!$J:$J,AllPublicationData!$A:$A,'Publication Table (%)'!$B12,AllPublicationData!$B:$B,'Publication Table (%)'!P$7)/
SUMIFS(AllPublicationData!$E:$E,AllPublicationData!$A:$A,'Publication Table (%)'!$B12,AllPublicationData!$B:$B,'Publication Table (%)'!P$7)))))))</f>
        <v>0.18911174785100288</v>
      </c>
      <c r="Q12" s="96">
        <f>IF('Publication Table (%)'!$C$5="All Cancelled Operations",
IFERROR(SUMIFS(AllPublicationData!$F:$F,AllPublicationData!$A:$A,'Publication Table (%)'!$B12,AllPublicationData!$B:$B,'Publication Table (%)'!$C$4,AllPublicationData!$D:$D,'Publication Table (%)'!Q$7)/
SUMIFS(AllPublicationData!$E:$E,AllPublicationData!$A:$A,'Publication Table (%)'!$B12,AllPublicationData!$B:$B,'Publication Table (%)'!$C$4,AllPublicationData!$D:$D,'Publication Table (%)'!Q$7),
SUMIFS(AllPublicationData!$F:$F,AllPublicationData!$A:$A,'Publication Table (%)'!$B12,AllPublicationData!$B:$B,'Publication Table (%)'!Q$7)/
SUMIFS(AllPublicationData!$E:$E,AllPublicationData!$A:$A,'Publication Table (%)'!$B12,AllPublicationData!$B:$B,'Publication Table (%)'!Q$7)),
IF('Publication Table (%)'!$C$5="Operations cancelled by patient",
IFERROR(SUMIFS(AllPublicationData!$G:$G,AllPublicationData!$A:$A,'Publication Table (%)'!$B12,AllPublicationData!$B:$B,'Publication Table (%)'!$C$4,AllPublicationData!$D:$D,'Publication Table (%)'!Q$7)/
SUMIFS(AllPublicationData!$E:$E,AllPublicationData!$A:$A,'Publication Table (%)'!$B12,AllPublicationData!$B:$B,'Publication Table (%)'!$C$4,AllPublicationData!$D:$D,'Publication Table (%)'!Q$7),
SUMIFS(AllPublicationData!$G:$G,AllPublicationData!$A:$A,'Publication Table (%)'!$B12,AllPublicationData!$B:$B,'Publication Table (%)'!Q$7)/
SUMIFS(AllPublicationData!$E:$E,AllPublicationData!$A:$A,'Publication Table (%)'!$B12,AllPublicationData!$B:$B,'Publication Table (%)'!Q$7)),
IF('Publication Table (%)'!$C$5="Operations cancelled for clinical reasons",
IFERROR(SUMIFS(AllPublicationData!$H:$H,AllPublicationData!$A:$A,'Publication Table (%)'!$B12,AllPublicationData!$B:$B,'Publication Table (%)'!$C$4,AllPublicationData!$D:$D,'Publication Table (%)'!Q$7)/
SUMIFS(AllPublicationData!$E:$E,AllPublicationData!$A:$A,'Publication Table (%)'!$B12,AllPublicationData!$B:$B,'Publication Table (%)'!$C$4,AllPublicationData!$D:$D,'Publication Table (%)'!Q$7),
SUMIFS(AllPublicationData!$H:$H,AllPublicationData!$A:$A,'Publication Table (%)'!$B12,AllPublicationData!$B:$B,'Publication Table (%)'!Q$7)/
SUMIFS(AllPublicationData!$E:$E,AllPublicationData!$A:$A,'Publication Table (%)'!$B12,AllPublicationData!$B:$B,'Publication Table (%)'!Q$7)),
IF('Publication Table (%)'!$C$5="Operations cancelled for non-clinical/capacity reasons",
IFERROR(SUMIFS(AllPublicationData!$I:$I,AllPublicationData!$A:$A,'Publication Table (%)'!$B12,AllPublicationData!$B:$B,'Publication Table (%)'!$C$4,AllPublicationData!$D:$D,'Publication Table (%)'!Q$7)/
SUMIFS(AllPublicationData!$E:$E,AllPublicationData!$A:$A,'Publication Table (%)'!$B12,AllPublicationData!$B:$B,'Publication Table (%)'!$C$4,AllPublicationData!$D:$D,'Publication Table (%)'!Q$7),
SUMIFS(AllPublicationData!$I:$I,AllPublicationData!$A:$A,'Publication Table (%)'!$B12,AllPublicationData!$B:$B,'Publication Table (%)'!Q$7)/
SUMIFS(AllPublicationData!$E:$E,AllPublicationData!$A:$A,'Publication Table (%)'!$B12,AllPublicationData!$B:$B,'Publication Table (%)'!Q$7)),
IF('Publication Table (%)'!$C$5="Cancellations for other reasons",
IFERROR(SUMIFS(AllPublicationData!$J:$J,AllPublicationData!$A:$A,'Publication Table (%)'!$B12,AllPublicationData!$B:$B,'Publication Table (%)'!$C$4,AllPublicationData!$D:$D,'Publication Table (%)'!Q$7)/
SUMIFS(AllPublicationData!$E:$E,AllPublicationData!$A:$A,'Publication Table (%)'!$B12,AllPublicationData!$B:$B,'Publication Table (%)'!$C$4,AllPublicationData!$D:$D,'Publication Table (%)'!Q$7),
SUMIFS(AllPublicationData!$J:$J,AllPublicationData!$A:$A,'Publication Table (%)'!$B12,AllPublicationData!$B:$B,'Publication Table (%)'!Q$7)/
SUMIFS(AllPublicationData!$E:$E,AllPublicationData!$A:$A,'Publication Table (%)'!$B12,AllPublicationData!$B:$B,'Publication Table (%)'!Q$7)))))))</f>
        <v>0.16463414634146342</v>
      </c>
      <c r="R12" s="96">
        <f>IF('Publication Table (%)'!$C$5="All Cancelled Operations",
IFERROR(SUMIFS(AllPublicationData!$F:$F,AllPublicationData!$A:$A,'Publication Table (%)'!$B12,AllPublicationData!$B:$B,'Publication Table (%)'!$C$4,AllPublicationData!$D:$D,'Publication Table (%)'!R$7)/
SUMIFS(AllPublicationData!$E:$E,AllPublicationData!$A:$A,'Publication Table (%)'!$B12,AllPublicationData!$B:$B,'Publication Table (%)'!$C$4,AllPublicationData!$D:$D,'Publication Table (%)'!R$7),
SUMIFS(AllPublicationData!$F:$F,AllPublicationData!$A:$A,'Publication Table (%)'!$B12,AllPublicationData!$B:$B,'Publication Table (%)'!R$7)/
SUMIFS(AllPublicationData!$E:$E,AllPublicationData!$A:$A,'Publication Table (%)'!$B12,AllPublicationData!$B:$B,'Publication Table (%)'!R$7)),
IF('Publication Table (%)'!$C$5="Operations cancelled by patient",
IFERROR(SUMIFS(AllPublicationData!$G:$G,AllPublicationData!$A:$A,'Publication Table (%)'!$B12,AllPublicationData!$B:$B,'Publication Table (%)'!$C$4,AllPublicationData!$D:$D,'Publication Table (%)'!R$7)/
SUMIFS(AllPublicationData!$E:$E,AllPublicationData!$A:$A,'Publication Table (%)'!$B12,AllPublicationData!$B:$B,'Publication Table (%)'!$C$4,AllPublicationData!$D:$D,'Publication Table (%)'!R$7),
SUMIFS(AllPublicationData!$G:$G,AllPublicationData!$A:$A,'Publication Table (%)'!$B12,AllPublicationData!$B:$B,'Publication Table (%)'!R$7)/
SUMIFS(AllPublicationData!$E:$E,AllPublicationData!$A:$A,'Publication Table (%)'!$B12,AllPublicationData!$B:$B,'Publication Table (%)'!R$7)),
IF('Publication Table (%)'!$C$5="Operations cancelled for clinical reasons",
IFERROR(SUMIFS(AllPublicationData!$H:$H,AllPublicationData!$A:$A,'Publication Table (%)'!$B12,AllPublicationData!$B:$B,'Publication Table (%)'!$C$4,AllPublicationData!$D:$D,'Publication Table (%)'!R$7)/
SUMIFS(AllPublicationData!$E:$E,AllPublicationData!$A:$A,'Publication Table (%)'!$B12,AllPublicationData!$B:$B,'Publication Table (%)'!$C$4,AllPublicationData!$D:$D,'Publication Table (%)'!R$7),
SUMIFS(AllPublicationData!$H:$H,AllPublicationData!$A:$A,'Publication Table (%)'!$B12,AllPublicationData!$B:$B,'Publication Table (%)'!R$7)/
SUMIFS(AllPublicationData!$E:$E,AllPublicationData!$A:$A,'Publication Table (%)'!$B12,AllPublicationData!$B:$B,'Publication Table (%)'!R$7)),
IF('Publication Table (%)'!$C$5="Operations cancelled for non-clinical/capacity reasons",
IFERROR(SUMIFS(AllPublicationData!$I:$I,AllPublicationData!$A:$A,'Publication Table (%)'!$B12,AllPublicationData!$B:$B,'Publication Table (%)'!$C$4,AllPublicationData!$D:$D,'Publication Table (%)'!R$7)/
SUMIFS(AllPublicationData!$E:$E,AllPublicationData!$A:$A,'Publication Table (%)'!$B12,AllPublicationData!$B:$B,'Publication Table (%)'!$C$4,AllPublicationData!$D:$D,'Publication Table (%)'!R$7),
SUMIFS(AllPublicationData!$I:$I,AllPublicationData!$A:$A,'Publication Table (%)'!$B12,AllPublicationData!$B:$B,'Publication Table (%)'!R$7)/
SUMIFS(AllPublicationData!$E:$E,AllPublicationData!$A:$A,'Publication Table (%)'!$B12,AllPublicationData!$B:$B,'Publication Table (%)'!R$7)),
IF('Publication Table (%)'!$C$5="Cancellations for other reasons",
IFERROR(SUMIFS(AllPublicationData!$J:$J,AllPublicationData!$A:$A,'Publication Table (%)'!$B12,AllPublicationData!$B:$B,'Publication Table (%)'!$C$4,AllPublicationData!$D:$D,'Publication Table (%)'!R$7)/
SUMIFS(AllPublicationData!$E:$E,AllPublicationData!$A:$A,'Publication Table (%)'!$B12,AllPublicationData!$B:$B,'Publication Table (%)'!$C$4,AllPublicationData!$D:$D,'Publication Table (%)'!R$7),
SUMIFS(AllPublicationData!$J:$J,AllPublicationData!$A:$A,'Publication Table (%)'!$B12,AllPublicationData!$B:$B,'Publication Table (%)'!R$7)/
SUMIFS(AllPublicationData!$E:$E,AllPublicationData!$A:$A,'Publication Table (%)'!$B12,AllPublicationData!$B:$B,'Publication Table (%)'!R$7)))))))</f>
        <v>8.4516129032258067E-2</v>
      </c>
      <c r="S12" s="96">
        <f>IF('Publication Table (%)'!$C$5="All Cancelled Operations",
IFERROR(SUMIFS(AllPublicationData!$F:$F,AllPublicationData!$A:$A,'Publication Table (%)'!$B12,AllPublicationData!$B:$B,'Publication Table (%)'!$C$4,AllPublicationData!$D:$D,'Publication Table (%)'!S$7)/
SUMIFS(AllPublicationData!$E:$E,AllPublicationData!$A:$A,'Publication Table (%)'!$B12,AllPublicationData!$B:$B,'Publication Table (%)'!$C$4,AllPublicationData!$D:$D,'Publication Table (%)'!S$7),
SUMIFS(AllPublicationData!$F:$F,AllPublicationData!$A:$A,'Publication Table (%)'!$B12,AllPublicationData!$B:$B,'Publication Table (%)'!S$7)/
SUMIFS(AllPublicationData!$E:$E,AllPublicationData!$A:$A,'Publication Table (%)'!$B12,AllPublicationData!$B:$B,'Publication Table (%)'!S$7)),
IF('Publication Table (%)'!$C$5="Operations cancelled by patient",
IFERROR(SUMIFS(AllPublicationData!$G:$G,AllPublicationData!$A:$A,'Publication Table (%)'!$B12,AllPublicationData!$B:$B,'Publication Table (%)'!$C$4,AllPublicationData!$D:$D,'Publication Table (%)'!S$7)/
SUMIFS(AllPublicationData!$E:$E,AllPublicationData!$A:$A,'Publication Table (%)'!$B12,AllPublicationData!$B:$B,'Publication Table (%)'!$C$4,AllPublicationData!$D:$D,'Publication Table (%)'!S$7),
SUMIFS(AllPublicationData!$G:$G,AllPublicationData!$A:$A,'Publication Table (%)'!$B12,AllPublicationData!$B:$B,'Publication Table (%)'!S$7)/
SUMIFS(AllPublicationData!$E:$E,AllPublicationData!$A:$A,'Publication Table (%)'!$B12,AllPublicationData!$B:$B,'Publication Table (%)'!S$7)),
IF('Publication Table (%)'!$C$5="Operations cancelled for clinical reasons",
IFERROR(SUMIFS(AllPublicationData!$H:$H,AllPublicationData!$A:$A,'Publication Table (%)'!$B12,AllPublicationData!$B:$B,'Publication Table (%)'!$C$4,AllPublicationData!$D:$D,'Publication Table (%)'!S$7)/
SUMIFS(AllPublicationData!$E:$E,AllPublicationData!$A:$A,'Publication Table (%)'!$B12,AllPublicationData!$B:$B,'Publication Table (%)'!$C$4,AllPublicationData!$D:$D,'Publication Table (%)'!S$7),
SUMIFS(AllPublicationData!$H:$H,AllPublicationData!$A:$A,'Publication Table (%)'!$B12,AllPublicationData!$B:$B,'Publication Table (%)'!S$7)/
SUMIFS(AllPublicationData!$E:$E,AllPublicationData!$A:$A,'Publication Table (%)'!$B12,AllPublicationData!$B:$B,'Publication Table (%)'!S$7)),
IF('Publication Table (%)'!$C$5="Operations cancelled for non-clinical/capacity reasons",
IFERROR(SUMIFS(AllPublicationData!$I:$I,AllPublicationData!$A:$A,'Publication Table (%)'!$B12,AllPublicationData!$B:$B,'Publication Table (%)'!$C$4,AllPublicationData!$D:$D,'Publication Table (%)'!S$7)/
SUMIFS(AllPublicationData!$E:$E,AllPublicationData!$A:$A,'Publication Table (%)'!$B12,AllPublicationData!$B:$B,'Publication Table (%)'!$C$4,AllPublicationData!$D:$D,'Publication Table (%)'!S$7),
SUMIFS(AllPublicationData!$I:$I,AllPublicationData!$A:$A,'Publication Table (%)'!$B12,AllPublicationData!$B:$B,'Publication Table (%)'!S$7)/
SUMIFS(AllPublicationData!$E:$E,AllPublicationData!$A:$A,'Publication Table (%)'!$B12,AllPublicationData!$B:$B,'Publication Table (%)'!S$7)),
IF('Publication Table (%)'!$C$5="Cancellations for other reasons",
IFERROR(SUMIFS(AllPublicationData!$J:$J,AllPublicationData!$A:$A,'Publication Table (%)'!$B12,AllPublicationData!$B:$B,'Publication Table (%)'!$C$4,AllPublicationData!$D:$D,'Publication Table (%)'!S$7)/
SUMIFS(AllPublicationData!$E:$E,AllPublicationData!$A:$A,'Publication Table (%)'!$B12,AllPublicationData!$B:$B,'Publication Table (%)'!$C$4,AllPublicationData!$D:$D,'Publication Table (%)'!S$7),
SUMIFS(AllPublicationData!$J:$J,AllPublicationData!$A:$A,'Publication Table (%)'!$B12,AllPublicationData!$B:$B,'Publication Table (%)'!S$7)/
SUMIFS(AllPublicationData!$E:$E,AllPublicationData!$A:$A,'Publication Table (%)'!$B12,AllPublicationData!$B:$B,'Publication Table (%)'!S$7)))))))</f>
        <v>0.11851851851851852</v>
      </c>
    </row>
    <row r="13" spans="1:30" x14ac:dyDescent="0.35">
      <c r="B13" s="89">
        <v>45261</v>
      </c>
      <c r="C13" s="112">
        <f>IF('Publication Table (%)'!$C$5="All Cancelled Operations",
SUMIFS(AllPublicationData!$F:$F,AllPublicationData!$A:$A,'Publication Table (%)'!$B13,AllPublicationData!$B:$B,'Publication Table (%)'!$C$4),
IF('Publication Table (%)'!$C$5="Operations cancelled by patient",
SUMIFS(AllPublicationData!$G:$G,AllPublicationData!$A:$A,'Publication Table (%)'!$B13,AllPublicationData!$B:$B,'Publication Table (%)'!$C$4),
IF('Publication Table (%)'!$C$5="Operations cancelled for clinical reasons",
SUMIFS(AllPublicationData!$H:$H,AllPublicationData!$A:$A,'Publication Table (%)'!$B13,AllPublicationData!$B:$B,'Publication Table (%)'!$C$4),
IF('Publication Table (%)'!$C$5="Operations cancelled for non-clinical/capacity reasons",
SUMIFS(AllPublicationData!$I:$I,AllPublicationData!$A:$A,'Publication Table (%)'!$B13,AllPublicationData!$B:$B,'Publication Table (%)'!$C$4),
IF('Publication Table (%)'!$C$5="Cancellations for other reasons",
SUMIFS(AllPublicationData!$J:$J,AllPublicationData!$A:$A,'Publication Table (%)'!$B13,AllPublicationData!$B:$B,'Publication Table (%)'!$C$4))))))+
IF(AND($C$4="NHS Scotland",$C$5="All Cancelled Operations"),
SUMIFS(AllPublicationData!$F:$F,AllPublicationData!$A:$A,'Publication Table (%)'!$B13),
IF(AND($C$4="NHS Scotland",$C$5="Operations cancelled by patient"),
SUMIFS(AllPublicationData!$G:$G,AllPublicationData!$A:$A,'Publication Table (%)'!$B13),
IF(AND($C$4="NHS Scotland",$C$5="Operations cancelled for clinical reasons"),
SUMIFS(AllPublicationData!$H:$H,AllPublicationData!$A:$A,'Publication Table (%)'!$B13),
IF(AND($C$4="NHS Scotland",$C$5="Operations cancelled for non-clinical/capacity reasons"),
SUMIFS(AllPublicationData!$I:$I,AllPublicationData!$A:$A,'Publication Table (%)'!$B13),
IF(AND($C$4="NHS Scotland",$C$5="Cancellations for other reasons"),
SUMIFS(AllPublicationData!$J:$J,AllPublicationData!$A:$A,'Publication Table (%)'!$B13))))))</f>
        <v>2014</v>
      </c>
      <c r="D13" s="110">
        <f>IF(AND('Publication Table (%)'!$C$5="All Cancelled Operations",$C$4&lt;&gt;"NHS Scotland"),
IFERROR(SUMIFS(AllPublicationData!$F:$F,AllPublicationData!$A:$A,'Publication Table (%)'!$B13,AllPublicationData!$B:$B,'Publication Table (%)'!$C$4,AllPublicationData!$D:$D,'Publication Table (%)'!D$7)/
SUMIFS(AllPublicationData!$E:$E,AllPublicationData!$A:$A,'Publication Table (%)'!$B13,AllPublicationData!$B:$B,'Publication Table (%)'!$C$4,AllPublicationData!$D:$D,'Publication Table (%)'!D$7),
SUMIFS(AllPublicationData!$F:$F,AllPublicationData!$A:$A,'Publication Table (%)'!$B13,AllPublicationData!$B:$B,'Publication Table (%)'!D$7)/
SUMIFS(AllPublicationData!$E:$E,AllPublicationData!$A:$A,'Publication Table (%)'!$B13,AllPublicationData!$B:$B,'Publication Table (%)'!D$7)),
IF(AND('Publication Table (%)'!$C$5="Operations cancelled by patient",$C$4&lt;&gt;"NHS Scotland"),
IFERROR(SUMIFS(AllPublicationData!$G:$G,AllPublicationData!$A:$A,'Publication Table (%)'!$B13,AllPublicationData!$B:$B,'Publication Table (%)'!$C$4,AllPublicationData!$D:$D,'Publication Table (%)'!D$7)/
SUMIFS(AllPublicationData!$E:$E,AllPublicationData!$A:$A,'Publication Table (%)'!$B13,AllPublicationData!$B:$B,'Publication Table (%)'!$C$4,AllPublicationData!$D:$D,'Publication Table (%)'!D$7),
SUMIFS(AllPublicationData!$G:$G,AllPublicationData!$A:$A,'Publication Table (%)'!$B13,AllPublicationData!$B:$B,'Publication Table (%)'!D$7)/
SUMIFS(AllPublicationData!$E:$E,AllPublicationData!$A:$A,'Publication Table (%)'!$B13,AllPublicationData!$B:$B,'Publication Table (%)'!D$7)),
IF(AND('Publication Table (%)'!$C$5="Operations cancelled for clinical reasons",$C$4&lt;&gt;"NHS Scotland"),
IFERROR(SUMIFS(AllPublicationData!$H:$H,AllPublicationData!$A:$A,'Publication Table (%)'!$B13,AllPublicationData!$B:$B,'Publication Table (%)'!$C$4,AllPublicationData!$D:$D,'Publication Table (%)'!D$7)/
SUMIFS(AllPublicationData!$E:$E,AllPublicationData!$A:$A,'Publication Table (%)'!$B13,AllPublicationData!$B:$B,'Publication Table (%)'!$C$4,AllPublicationData!$D:$D,'Publication Table (%)'!D$7),
SUMIFS(AllPublicationData!$H:$H,AllPublicationData!$A:$A,'Publication Table (%)'!$B13,AllPublicationData!$B:$B,'Publication Table (%)'!D$7)/
SUMIFS(AllPublicationData!$E:$E,AllPublicationData!$A:$A,'Publication Table (%)'!$B13,AllPublicationData!$B:$B,'Publication Table (%)'!D$7)),
IF(AND('Publication Table (%)'!$C$5="Operations cancelled for non-clinical/capacity reasons",$C$4&lt;&gt;"NHS Scotland"),
IFERROR(SUMIFS(AllPublicationData!$I:$I,AllPublicationData!$A:$A,'Publication Table (%)'!$B13,AllPublicationData!$B:$B,'Publication Table (%)'!$C$4,AllPublicationData!$D:$D,'Publication Table (%)'!D$7)/
SUMIFS(AllPublicationData!$E:$E,AllPublicationData!$A:$A,'Publication Table (%)'!$B13,AllPublicationData!$B:$B,'Publication Table (%)'!$C$4,AllPublicationData!$D:$D,'Publication Table (%)'!D$7),
SUMIFS(AllPublicationData!$I:$I,AllPublicationData!$A:$A,'Publication Table (%)'!$B13,AllPublicationData!$B:$B,'Publication Table (%)'!D$7)/
SUMIFS(AllPublicationData!$E:$E,AllPublicationData!$A:$A,'Publication Table (%)'!$B13,AllPublicationData!$B:$B,'Publication Table (%)'!D$7)),
IF(AND('Publication Table (%)'!$C$5="Cancellations for other reasons",$C$4&lt;&gt;"NHS Scotland"),
IFERROR(SUMIFS(AllPublicationData!$J:$J,AllPublicationData!$A:$A,'Publication Table (%)'!$B13,AllPublicationData!$B:$B,'Publication Table (%)'!$C$4,AllPublicationData!$D:$D,'Publication Table (%)'!D$7)/
SUMIFS(AllPublicationData!$E:$E,AllPublicationData!$A:$A,'Publication Table (%)'!$B13,AllPublicationData!$B:$B,'Publication Table (%)'!$C$4,AllPublicationData!$D:$D,'Publication Table (%)'!D$7),
SUMIFS(AllPublicationData!$J:$J,AllPublicationData!$A:$A,'Publication Table (%)'!$B13,AllPublicationData!$B:$B,'Publication Table (%)'!D$7)/
SUMIFS(AllPublicationData!$E:$E,AllPublicationData!$A:$A,'Publication Table (%)'!$B13,AllPublicationData!$B:$B,'Publication Table (%)'!D$7)),
IF(AND($C$4="NHS Scotland",$C$5="All Cancelled Operations"),
SUMIFS(AllPublicationData!$F:$F,AllPublicationData!$A:$A,'Publication Table'!$B13)/
SUMIFS(AllPublicationData!$E:$E,AllPublicationData!$A:$A,'Publication Table'!$B13),
IF(AND($C$4="NHS Scotland",$C$5="Operations cancelled by patient"),
SUMIFS(AllPublicationData!$G:$G,AllPublicationData!$A:$A,'Publication Table'!$B13)/
SUMIFS(AllPublicationData!$E:$E,AllPublicationData!$A:$A,'Publication Table'!$B13),
IF(AND($C$4="NHS Scotland",$C$5="Operations cancelled for clinical reasons"),
SUMIFS(AllPublicationData!$H:$H,AllPublicationData!$A:$A,'Publication Table'!$B13)/
SUMIFS(AllPublicationData!$E:$E,AllPublicationData!$A:$A,'Publication Table'!$B13),
IF(AND($C$4="NHS Scotland",$C$5="Operations cancelled for non-clinical/capacity reasons"),
SUMIFS(AllPublicationData!$I:$I,AllPublicationData!$A:$A,'Publication Table'!$B13)/
SUMIFS(AllPublicationData!$E:$E,AllPublicationData!$A:$A,'Publication Table'!$B13),
IF(AND($C$4="NHS Scotland",$C$5="Cancellations for other reasons"),
SUMIFS(AllPublicationData!$J:$J,AllPublicationData!$A:$A,'Publication Table'!$B13)/
SUMIFS(AllPublicationData!$E:$E,AllPublicationData!$A:$A,'Publication Table'!$B13)))))))))))</f>
        <v>9.6654988721984927E-2</v>
      </c>
      <c r="E13" s="96">
        <f>IF('Publication Table (%)'!$C$5="All Cancelled Operations",
IFERROR(SUMIFS(AllPublicationData!$F:$F,AllPublicationData!$A:$A,'Publication Table (%)'!$B13,AllPublicationData!$B:$B,'Publication Table (%)'!$C$4,AllPublicationData!$D:$D,'Publication Table (%)'!E$7)/
SUMIFS(AllPublicationData!$E:$E,AllPublicationData!$A:$A,'Publication Table (%)'!$B13,AllPublicationData!$B:$B,'Publication Table (%)'!$C$4,AllPublicationData!$D:$D,'Publication Table (%)'!E$7),
SUMIFS(AllPublicationData!$F:$F,AllPublicationData!$A:$A,'Publication Table (%)'!$B13,AllPublicationData!$B:$B,'Publication Table (%)'!E$7)/
SUMIFS(AllPublicationData!$E:$E,AllPublicationData!$A:$A,'Publication Table (%)'!$B13,AllPublicationData!$B:$B,'Publication Table (%)'!E$7)),
IF('Publication Table (%)'!$C$5="Operations cancelled by patient",
IFERROR(SUMIFS(AllPublicationData!$G:$G,AllPublicationData!$A:$A,'Publication Table (%)'!$B13,AllPublicationData!$B:$B,'Publication Table (%)'!$C$4,AllPublicationData!$D:$D,'Publication Table (%)'!E$7)/
SUMIFS(AllPublicationData!$E:$E,AllPublicationData!$A:$A,'Publication Table (%)'!$B13,AllPublicationData!$B:$B,'Publication Table (%)'!$C$4,AllPublicationData!$D:$D,'Publication Table (%)'!E$7),
SUMIFS(AllPublicationData!$G:$G,AllPublicationData!$A:$A,'Publication Table (%)'!$B13,AllPublicationData!$B:$B,'Publication Table (%)'!E$7)/
SUMIFS(AllPublicationData!$E:$E,AllPublicationData!$A:$A,'Publication Table (%)'!$B13,AllPublicationData!$B:$B,'Publication Table (%)'!E$7)),
IF('Publication Table (%)'!$C$5="Operations cancelled for clinical reasons",
IFERROR(SUMIFS(AllPublicationData!$H:$H,AllPublicationData!$A:$A,'Publication Table (%)'!$B13,AllPublicationData!$B:$B,'Publication Table (%)'!$C$4,AllPublicationData!$D:$D,'Publication Table (%)'!E$7)/
SUMIFS(AllPublicationData!$E:$E,AllPublicationData!$A:$A,'Publication Table (%)'!$B13,AllPublicationData!$B:$B,'Publication Table (%)'!$C$4,AllPublicationData!$D:$D,'Publication Table (%)'!E$7),
SUMIFS(AllPublicationData!$H:$H,AllPublicationData!$A:$A,'Publication Table (%)'!$B13,AllPublicationData!$B:$B,'Publication Table (%)'!E$7)/
SUMIFS(AllPublicationData!$E:$E,AllPublicationData!$A:$A,'Publication Table (%)'!$B13,AllPublicationData!$B:$B,'Publication Table (%)'!E$7)),
IF('Publication Table (%)'!$C$5="Operations cancelled for non-clinical/capacity reasons",
IFERROR(SUMIFS(AllPublicationData!$I:$I,AllPublicationData!$A:$A,'Publication Table (%)'!$B13,AllPublicationData!$B:$B,'Publication Table (%)'!$C$4,AllPublicationData!$D:$D,'Publication Table (%)'!E$7)/
SUMIFS(AllPublicationData!$E:$E,AllPublicationData!$A:$A,'Publication Table (%)'!$B13,AllPublicationData!$B:$B,'Publication Table (%)'!$C$4,AllPublicationData!$D:$D,'Publication Table (%)'!E$7),
SUMIFS(AllPublicationData!$I:$I,AllPublicationData!$A:$A,'Publication Table (%)'!$B13,AllPublicationData!$B:$B,'Publication Table (%)'!E$7)/
SUMIFS(AllPublicationData!$E:$E,AllPublicationData!$A:$A,'Publication Table (%)'!$B13,AllPublicationData!$B:$B,'Publication Table (%)'!E$7)),
IF('Publication Table (%)'!$C$5="Cancellations for other reasons",
IFERROR(SUMIFS(AllPublicationData!$J:$J,AllPublicationData!$A:$A,'Publication Table (%)'!$B13,AllPublicationData!$B:$B,'Publication Table (%)'!$C$4,AllPublicationData!$D:$D,'Publication Table (%)'!E$7)/
SUMIFS(AllPublicationData!$E:$E,AllPublicationData!$A:$A,'Publication Table (%)'!$B13,AllPublicationData!$B:$B,'Publication Table (%)'!$C$4,AllPublicationData!$D:$D,'Publication Table (%)'!E$7),
SUMIFS(AllPublicationData!$J:$J,AllPublicationData!$A:$A,'Publication Table (%)'!$B13,AllPublicationData!$B:$B,'Publication Table (%)'!E$7)/
SUMIFS(AllPublicationData!$E:$E,AllPublicationData!$A:$A,'Publication Table (%)'!$B13,AllPublicationData!$B:$B,'Publication Table (%)'!E$7)))))))</f>
        <v>6.4731080437886723E-2</v>
      </c>
      <c r="F13" s="96">
        <f>IF('Publication Table (%)'!$C$5="All Cancelled Operations",
IFERROR(SUMIFS(AllPublicationData!$F:$F,AllPublicationData!$A:$A,'Publication Table (%)'!$B13,AllPublicationData!$B:$B,'Publication Table (%)'!$C$4,AllPublicationData!$D:$D,'Publication Table (%)'!F$7)/
SUMIFS(AllPublicationData!$E:$E,AllPublicationData!$A:$A,'Publication Table (%)'!$B13,AllPublicationData!$B:$B,'Publication Table (%)'!$C$4,AllPublicationData!$D:$D,'Publication Table (%)'!F$7),
SUMIFS(AllPublicationData!$F:$F,AllPublicationData!$A:$A,'Publication Table (%)'!$B13,AllPublicationData!$B:$B,'Publication Table (%)'!F$7)/
SUMIFS(AllPublicationData!$E:$E,AllPublicationData!$A:$A,'Publication Table (%)'!$B13,AllPublicationData!$B:$B,'Publication Table (%)'!F$7)),
IF('Publication Table (%)'!$C$5="Operations cancelled by patient",
IFERROR(SUMIFS(AllPublicationData!$G:$G,AllPublicationData!$A:$A,'Publication Table (%)'!$B13,AllPublicationData!$B:$B,'Publication Table (%)'!$C$4,AllPublicationData!$D:$D,'Publication Table (%)'!F$7)/
SUMIFS(AllPublicationData!$E:$E,AllPublicationData!$A:$A,'Publication Table (%)'!$B13,AllPublicationData!$B:$B,'Publication Table (%)'!$C$4,AllPublicationData!$D:$D,'Publication Table (%)'!F$7),
SUMIFS(AllPublicationData!$G:$G,AllPublicationData!$A:$A,'Publication Table (%)'!$B13,AllPublicationData!$B:$B,'Publication Table (%)'!F$7)/
SUMIFS(AllPublicationData!$E:$E,AllPublicationData!$A:$A,'Publication Table (%)'!$B13,AllPublicationData!$B:$B,'Publication Table (%)'!F$7)),
IF('Publication Table (%)'!$C$5="Operations cancelled for clinical reasons",
IFERROR(SUMIFS(AllPublicationData!$H:$H,AllPublicationData!$A:$A,'Publication Table (%)'!$B13,AllPublicationData!$B:$B,'Publication Table (%)'!$C$4,AllPublicationData!$D:$D,'Publication Table (%)'!F$7)/
SUMIFS(AllPublicationData!$E:$E,AllPublicationData!$A:$A,'Publication Table (%)'!$B13,AllPublicationData!$B:$B,'Publication Table (%)'!$C$4,AllPublicationData!$D:$D,'Publication Table (%)'!F$7),
SUMIFS(AllPublicationData!$H:$H,AllPublicationData!$A:$A,'Publication Table (%)'!$B13,AllPublicationData!$B:$B,'Publication Table (%)'!F$7)/
SUMIFS(AllPublicationData!$E:$E,AllPublicationData!$A:$A,'Publication Table (%)'!$B13,AllPublicationData!$B:$B,'Publication Table (%)'!F$7)),
IF('Publication Table (%)'!$C$5="Operations cancelled for non-clinical/capacity reasons",
IFERROR(SUMIFS(AllPublicationData!$I:$I,AllPublicationData!$A:$A,'Publication Table (%)'!$B13,AllPublicationData!$B:$B,'Publication Table (%)'!$C$4,AllPublicationData!$D:$D,'Publication Table (%)'!F$7)/
SUMIFS(AllPublicationData!$E:$E,AllPublicationData!$A:$A,'Publication Table (%)'!$B13,AllPublicationData!$B:$B,'Publication Table (%)'!$C$4,AllPublicationData!$D:$D,'Publication Table (%)'!F$7),
SUMIFS(AllPublicationData!$I:$I,AllPublicationData!$A:$A,'Publication Table (%)'!$B13,AllPublicationData!$B:$B,'Publication Table (%)'!F$7)/
SUMIFS(AllPublicationData!$E:$E,AllPublicationData!$A:$A,'Publication Table (%)'!$B13,AllPublicationData!$B:$B,'Publication Table (%)'!F$7)),
IF('Publication Table (%)'!$C$5="Cancellations for other reasons",
IFERROR(SUMIFS(AllPublicationData!$J:$J,AllPublicationData!$A:$A,'Publication Table (%)'!$B13,AllPublicationData!$B:$B,'Publication Table (%)'!$C$4,AllPublicationData!$D:$D,'Publication Table (%)'!F$7)/
SUMIFS(AllPublicationData!$E:$E,AllPublicationData!$A:$A,'Publication Table (%)'!$B13,AllPublicationData!$B:$B,'Publication Table (%)'!$C$4,AllPublicationData!$D:$D,'Publication Table (%)'!F$7),
SUMIFS(AllPublicationData!$J:$J,AllPublicationData!$A:$A,'Publication Table (%)'!$B13,AllPublicationData!$B:$B,'Publication Table (%)'!F$7)/
SUMIFS(AllPublicationData!$E:$E,AllPublicationData!$A:$A,'Publication Table (%)'!$B13,AllPublicationData!$B:$B,'Publication Table (%)'!F$7)))))))</f>
        <v>9.0981644054269756E-2</v>
      </c>
      <c r="G13" s="96">
        <f>IF('Publication Table (%)'!$C$5="All Cancelled Operations",
IFERROR(SUMIFS(AllPublicationData!$F:$F,AllPublicationData!$A:$A,'Publication Table (%)'!$B13,AllPublicationData!$B:$B,'Publication Table (%)'!$C$4,AllPublicationData!$D:$D,'Publication Table (%)'!G$7)/
SUMIFS(AllPublicationData!$E:$E,AllPublicationData!$A:$A,'Publication Table (%)'!$B13,AllPublicationData!$B:$B,'Publication Table (%)'!$C$4,AllPublicationData!$D:$D,'Publication Table (%)'!G$7),
SUMIFS(AllPublicationData!$F:$F,AllPublicationData!$A:$A,'Publication Table (%)'!$B13,AllPublicationData!$B:$B,'Publication Table (%)'!G$7)/
SUMIFS(AllPublicationData!$E:$E,AllPublicationData!$A:$A,'Publication Table (%)'!$B13,AllPublicationData!$B:$B,'Publication Table (%)'!G$7)),
IF('Publication Table (%)'!$C$5="Operations cancelled by patient",
IFERROR(SUMIFS(AllPublicationData!$G:$G,AllPublicationData!$A:$A,'Publication Table (%)'!$B13,AllPublicationData!$B:$B,'Publication Table (%)'!$C$4,AllPublicationData!$D:$D,'Publication Table (%)'!G$7)/
SUMIFS(AllPublicationData!$E:$E,AllPublicationData!$A:$A,'Publication Table (%)'!$B13,AllPublicationData!$B:$B,'Publication Table (%)'!$C$4,AllPublicationData!$D:$D,'Publication Table (%)'!G$7),
SUMIFS(AllPublicationData!$G:$G,AllPublicationData!$A:$A,'Publication Table (%)'!$B13,AllPublicationData!$B:$B,'Publication Table (%)'!G$7)/
SUMIFS(AllPublicationData!$E:$E,AllPublicationData!$A:$A,'Publication Table (%)'!$B13,AllPublicationData!$B:$B,'Publication Table (%)'!G$7)),
IF('Publication Table (%)'!$C$5="Operations cancelled for clinical reasons",
IFERROR(SUMIFS(AllPublicationData!$H:$H,AllPublicationData!$A:$A,'Publication Table (%)'!$B13,AllPublicationData!$B:$B,'Publication Table (%)'!$C$4,AllPublicationData!$D:$D,'Publication Table (%)'!G$7)/
SUMIFS(AllPublicationData!$E:$E,AllPublicationData!$A:$A,'Publication Table (%)'!$B13,AllPublicationData!$B:$B,'Publication Table (%)'!$C$4,AllPublicationData!$D:$D,'Publication Table (%)'!G$7),
SUMIFS(AllPublicationData!$H:$H,AllPublicationData!$A:$A,'Publication Table (%)'!$B13,AllPublicationData!$B:$B,'Publication Table (%)'!G$7)/
SUMIFS(AllPublicationData!$E:$E,AllPublicationData!$A:$A,'Publication Table (%)'!$B13,AllPublicationData!$B:$B,'Publication Table (%)'!G$7)),
IF('Publication Table (%)'!$C$5="Operations cancelled for non-clinical/capacity reasons",
IFERROR(SUMIFS(AllPublicationData!$I:$I,AllPublicationData!$A:$A,'Publication Table (%)'!$B13,AllPublicationData!$B:$B,'Publication Table (%)'!$C$4,AllPublicationData!$D:$D,'Publication Table (%)'!G$7)/
SUMIFS(AllPublicationData!$E:$E,AllPublicationData!$A:$A,'Publication Table (%)'!$B13,AllPublicationData!$B:$B,'Publication Table (%)'!$C$4,AllPublicationData!$D:$D,'Publication Table (%)'!G$7),
SUMIFS(AllPublicationData!$I:$I,AllPublicationData!$A:$A,'Publication Table (%)'!$B13,AllPublicationData!$B:$B,'Publication Table (%)'!G$7)/
SUMIFS(AllPublicationData!$E:$E,AllPublicationData!$A:$A,'Publication Table (%)'!$B13,AllPublicationData!$B:$B,'Publication Table (%)'!G$7)),
IF('Publication Table (%)'!$C$5="Cancellations for other reasons",
IFERROR(SUMIFS(AllPublicationData!$J:$J,AllPublicationData!$A:$A,'Publication Table (%)'!$B13,AllPublicationData!$B:$B,'Publication Table (%)'!$C$4,AllPublicationData!$D:$D,'Publication Table (%)'!G$7)/
SUMIFS(AllPublicationData!$E:$E,AllPublicationData!$A:$A,'Publication Table (%)'!$B13,AllPublicationData!$B:$B,'Publication Table (%)'!$C$4,AllPublicationData!$D:$D,'Publication Table (%)'!G$7),
SUMIFS(AllPublicationData!$J:$J,AllPublicationData!$A:$A,'Publication Table (%)'!$B13,AllPublicationData!$B:$B,'Publication Table (%)'!G$7)/
SUMIFS(AllPublicationData!$E:$E,AllPublicationData!$A:$A,'Publication Table (%)'!$B13,AllPublicationData!$B:$B,'Publication Table (%)'!G$7)))))))</f>
        <v>0.1111111111111111</v>
      </c>
      <c r="H13" s="96">
        <f>IF('Publication Table (%)'!$C$5="All Cancelled Operations",
IFERROR(SUMIFS(AllPublicationData!$F:$F,AllPublicationData!$A:$A,'Publication Table (%)'!$B13,AllPublicationData!$B:$B,'Publication Table (%)'!$C$4,AllPublicationData!$D:$D,'Publication Table (%)'!H$7)/
SUMIFS(AllPublicationData!$E:$E,AllPublicationData!$A:$A,'Publication Table (%)'!$B13,AllPublicationData!$B:$B,'Publication Table (%)'!$C$4,AllPublicationData!$D:$D,'Publication Table (%)'!H$7),
SUMIFS(AllPublicationData!$F:$F,AllPublicationData!$A:$A,'Publication Table (%)'!$B13,AllPublicationData!$B:$B,'Publication Table (%)'!H$7)/
SUMIFS(AllPublicationData!$E:$E,AllPublicationData!$A:$A,'Publication Table (%)'!$B13,AllPublicationData!$B:$B,'Publication Table (%)'!H$7)),
IF('Publication Table (%)'!$C$5="Operations cancelled by patient",
IFERROR(SUMIFS(AllPublicationData!$G:$G,AllPublicationData!$A:$A,'Publication Table (%)'!$B13,AllPublicationData!$B:$B,'Publication Table (%)'!$C$4,AllPublicationData!$D:$D,'Publication Table (%)'!H$7)/
SUMIFS(AllPublicationData!$E:$E,AllPublicationData!$A:$A,'Publication Table (%)'!$B13,AllPublicationData!$B:$B,'Publication Table (%)'!$C$4,AllPublicationData!$D:$D,'Publication Table (%)'!H$7),
SUMIFS(AllPublicationData!$G:$G,AllPublicationData!$A:$A,'Publication Table (%)'!$B13,AllPublicationData!$B:$B,'Publication Table (%)'!H$7)/
SUMIFS(AllPublicationData!$E:$E,AllPublicationData!$A:$A,'Publication Table (%)'!$B13,AllPublicationData!$B:$B,'Publication Table (%)'!H$7)),
IF('Publication Table (%)'!$C$5="Operations cancelled for clinical reasons",
IFERROR(SUMIFS(AllPublicationData!$H:$H,AllPublicationData!$A:$A,'Publication Table (%)'!$B13,AllPublicationData!$B:$B,'Publication Table (%)'!$C$4,AllPublicationData!$D:$D,'Publication Table (%)'!H$7)/
SUMIFS(AllPublicationData!$E:$E,AllPublicationData!$A:$A,'Publication Table (%)'!$B13,AllPublicationData!$B:$B,'Publication Table (%)'!$C$4,AllPublicationData!$D:$D,'Publication Table (%)'!H$7),
SUMIFS(AllPublicationData!$H:$H,AllPublicationData!$A:$A,'Publication Table (%)'!$B13,AllPublicationData!$B:$B,'Publication Table (%)'!H$7)/
SUMIFS(AllPublicationData!$E:$E,AllPublicationData!$A:$A,'Publication Table (%)'!$B13,AllPublicationData!$B:$B,'Publication Table (%)'!H$7)),
IF('Publication Table (%)'!$C$5="Operations cancelled for non-clinical/capacity reasons",
IFERROR(SUMIFS(AllPublicationData!$I:$I,AllPublicationData!$A:$A,'Publication Table (%)'!$B13,AllPublicationData!$B:$B,'Publication Table (%)'!$C$4,AllPublicationData!$D:$D,'Publication Table (%)'!H$7)/
SUMIFS(AllPublicationData!$E:$E,AllPublicationData!$A:$A,'Publication Table (%)'!$B13,AllPublicationData!$B:$B,'Publication Table (%)'!$C$4,AllPublicationData!$D:$D,'Publication Table (%)'!H$7),
SUMIFS(AllPublicationData!$I:$I,AllPublicationData!$A:$A,'Publication Table (%)'!$B13,AllPublicationData!$B:$B,'Publication Table (%)'!H$7)/
SUMIFS(AllPublicationData!$E:$E,AllPublicationData!$A:$A,'Publication Table (%)'!$B13,AllPublicationData!$B:$B,'Publication Table (%)'!H$7)),
IF('Publication Table (%)'!$C$5="Cancellations for other reasons",
IFERROR(SUMIFS(AllPublicationData!$J:$J,AllPublicationData!$A:$A,'Publication Table (%)'!$B13,AllPublicationData!$B:$B,'Publication Table (%)'!$C$4,AllPublicationData!$D:$D,'Publication Table (%)'!H$7)/
SUMIFS(AllPublicationData!$E:$E,AllPublicationData!$A:$A,'Publication Table (%)'!$B13,AllPublicationData!$B:$B,'Publication Table (%)'!$C$4,AllPublicationData!$D:$D,'Publication Table (%)'!H$7),
SUMIFS(AllPublicationData!$J:$J,AllPublicationData!$A:$A,'Publication Table (%)'!$B13,AllPublicationData!$B:$B,'Publication Table (%)'!H$7)/
SUMIFS(AllPublicationData!$E:$E,AllPublicationData!$A:$A,'Publication Table (%)'!$B13,AllPublicationData!$B:$B,'Publication Table (%)'!H$7)))))))</f>
        <v>0.10225303292894281</v>
      </c>
      <c r="I13" s="96">
        <f>IF('Publication Table (%)'!$C$5="All Cancelled Operations",
IFERROR(SUMIFS(AllPublicationData!$F:$F,AllPublicationData!$A:$A,'Publication Table (%)'!$B13,AllPublicationData!$B:$B,'Publication Table (%)'!$C$4,AllPublicationData!$D:$D,'Publication Table (%)'!I$7)/
SUMIFS(AllPublicationData!$E:$E,AllPublicationData!$A:$A,'Publication Table (%)'!$B13,AllPublicationData!$B:$B,'Publication Table (%)'!$C$4,AllPublicationData!$D:$D,'Publication Table (%)'!I$7),
SUMIFS(AllPublicationData!$F:$F,AllPublicationData!$A:$A,'Publication Table (%)'!$B13,AllPublicationData!$B:$B,'Publication Table (%)'!I$7)/
SUMIFS(AllPublicationData!$E:$E,AllPublicationData!$A:$A,'Publication Table (%)'!$B13,AllPublicationData!$B:$B,'Publication Table (%)'!I$7)),
IF('Publication Table (%)'!$C$5="Operations cancelled by patient",
IFERROR(SUMIFS(AllPublicationData!$G:$G,AllPublicationData!$A:$A,'Publication Table (%)'!$B13,AllPublicationData!$B:$B,'Publication Table (%)'!$C$4,AllPublicationData!$D:$D,'Publication Table (%)'!I$7)/
SUMIFS(AllPublicationData!$E:$E,AllPublicationData!$A:$A,'Publication Table (%)'!$B13,AllPublicationData!$B:$B,'Publication Table (%)'!$C$4,AllPublicationData!$D:$D,'Publication Table (%)'!I$7),
SUMIFS(AllPublicationData!$G:$G,AllPublicationData!$A:$A,'Publication Table (%)'!$B13,AllPublicationData!$B:$B,'Publication Table (%)'!I$7)/
SUMIFS(AllPublicationData!$E:$E,AllPublicationData!$A:$A,'Publication Table (%)'!$B13,AllPublicationData!$B:$B,'Publication Table (%)'!I$7)),
IF('Publication Table (%)'!$C$5="Operations cancelled for clinical reasons",
IFERROR(SUMIFS(AllPublicationData!$H:$H,AllPublicationData!$A:$A,'Publication Table (%)'!$B13,AllPublicationData!$B:$B,'Publication Table (%)'!$C$4,AllPublicationData!$D:$D,'Publication Table (%)'!I$7)/
SUMIFS(AllPublicationData!$E:$E,AllPublicationData!$A:$A,'Publication Table (%)'!$B13,AllPublicationData!$B:$B,'Publication Table (%)'!$C$4,AllPublicationData!$D:$D,'Publication Table (%)'!I$7),
SUMIFS(AllPublicationData!$H:$H,AllPublicationData!$A:$A,'Publication Table (%)'!$B13,AllPublicationData!$B:$B,'Publication Table (%)'!I$7)/
SUMIFS(AllPublicationData!$E:$E,AllPublicationData!$A:$A,'Publication Table (%)'!$B13,AllPublicationData!$B:$B,'Publication Table (%)'!I$7)),
IF('Publication Table (%)'!$C$5="Operations cancelled for non-clinical/capacity reasons",
IFERROR(SUMIFS(AllPublicationData!$I:$I,AllPublicationData!$A:$A,'Publication Table (%)'!$B13,AllPublicationData!$B:$B,'Publication Table (%)'!$C$4,AllPublicationData!$D:$D,'Publication Table (%)'!I$7)/
SUMIFS(AllPublicationData!$E:$E,AllPublicationData!$A:$A,'Publication Table (%)'!$B13,AllPublicationData!$B:$B,'Publication Table (%)'!$C$4,AllPublicationData!$D:$D,'Publication Table (%)'!I$7),
SUMIFS(AllPublicationData!$I:$I,AllPublicationData!$A:$A,'Publication Table (%)'!$B13,AllPublicationData!$B:$B,'Publication Table (%)'!I$7)/
SUMIFS(AllPublicationData!$E:$E,AllPublicationData!$A:$A,'Publication Table (%)'!$B13,AllPublicationData!$B:$B,'Publication Table (%)'!I$7)),
IF('Publication Table (%)'!$C$5="Cancellations for other reasons",
IFERROR(SUMIFS(AllPublicationData!$J:$J,AllPublicationData!$A:$A,'Publication Table (%)'!$B13,AllPublicationData!$B:$B,'Publication Table (%)'!$C$4,AllPublicationData!$D:$D,'Publication Table (%)'!I$7)/
SUMIFS(AllPublicationData!$E:$E,AllPublicationData!$A:$A,'Publication Table (%)'!$B13,AllPublicationData!$B:$B,'Publication Table (%)'!$C$4,AllPublicationData!$D:$D,'Publication Table (%)'!I$7),
SUMIFS(AllPublicationData!$J:$J,AllPublicationData!$A:$A,'Publication Table (%)'!$B13,AllPublicationData!$B:$B,'Publication Table (%)'!I$7)/
SUMIFS(AllPublicationData!$E:$E,AllPublicationData!$A:$A,'Publication Table (%)'!$B13,AllPublicationData!$B:$B,'Publication Table (%)'!I$7)))))))</f>
        <v>8.7159533073929957E-2</v>
      </c>
      <c r="J13" s="96">
        <f>IF('Publication Table (%)'!$C$5="All Cancelled Operations",
IFERROR(SUMIFS(AllPublicationData!$F:$F,AllPublicationData!$A:$A,'Publication Table (%)'!$B13,AllPublicationData!$B:$B,'Publication Table (%)'!$C$4,AllPublicationData!$D:$D,'Publication Table (%)'!J$7)/
SUMIFS(AllPublicationData!$E:$E,AllPublicationData!$A:$A,'Publication Table (%)'!$B13,AllPublicationData!$B:$B,'Publication Table (%)'!$C$4,AllPublicationData!$D:$D,'Publication Table (%)'!J$7),
SUMIFS(AllPublicationData!$F:$F,AllPublicationData!$A:$A,'Publication Table (%)'!$B13,AllPublicationData!$B:$B,'Publication Table (%)'!J$7)/
SUMIFS(AllPublicationData!$E:$E,AllPublicationData!$A:$A,'Publication Table (%)'!$B13,AllPublicationData!$B:$B,'Publication Table (%)'!J$7)),
IF('Publication Table (%)'!$C$5="Operations cancelled by patient",
IFERROR(SUMIFS(AllPublicationData!$G:$G,AllPublicationData!$A:$A,'Publication Table (%)'!$B13,AllPublicationData!$B:$B,'Publication Table (%)'!$C$4,AllPublicationData!$D:$D,'Publication Table (%)'!J$7)/
SUMIFS(AllPublicationData!$E:$E,AllPublicationData!$A:$A,'Publication Table (%)'!$B13,AllPublicationData!$B:$B,'Publication Table (%)'!$C$4,AllPublicationData!$D:$D,'Publication Table (%)'!J$7),
SUMIFS(AllPublicationData!$G:$G,AllPublicationData!$A:$A,'Publication Table (%)'!$B13,AllPublicationData!$B:$B,'Publication Table (%)'!J$7)/
SUMIFS(AllPublicationData!$E:$E,AllPublicationData!$A:$A,'Publication Table (%)'!$B13,AllPublicationData!$B:$B,'Publication Table (%)'!J$7)),
IF('Publication Table (%)'!$C$5="Operations cancelled for clinical reasons",
IFERROR(SUMIFS(AllPublicationData!$H:$H,AllPublicationData!$A:$A,'Publication Table (%)'!$B13,AllPublicationData!$B:$B,'Publication Table (%)'!$C$4,AllPublicationData!$D:$D,'Publication Table (%)'!J$7)/
SUMIFS(AllPublicationData!$E:$E,AllPublicationData!$A:$A,'Publication Table (%)'!$B13,AllPublicationData!$B:$B,'Publication Table (%)'!$C$4,AllPublicationData!$D:$D,'Publication Table (%)'!J$7),
SUMIFS(AllPublicationData!$H:$H,AllPublicationData!$A:$A,'Publication Table (%)'!$B13,AllPublicationData!$B:$B,'Publication Table (%)'!J$7)/
SUMIFS(AllPublicationData!$E:$E,AllPublicationData!$A:$A,'Publication Table (%)'!$B13,AllPublicationData!$B:$B,'Publication Table (%)'!J$7)),
IF('Publication Table (%)'!$C$5="Operations cancelled for non-clinical/capacity reasons",
IFERROR(SUMIFS(AllPublicationData!$I:$I,AllPublicationData!$A:$A,'Publication Table (%)'!$B13,AllPublicationData!$B:$B,'Publication Table (%)'!$C$4,AllPublicationData!$D:$D,'Publication Table (%)'!J$7)/
SUMIFS(AllPublicationData!$E:$E,AllPublicationData!$A:$A,'Publication Table (%)'!$B13,AllPublicationData!$B:$B,'Publication Table (%)'!$C$4,AllPublicationData!$D:$D,'Publication Table (%)'!J$7),
SUMIFS(AllPublicationData!$I:$I,AllPublicationData!$A:$A,'Publication Table (%)'!$B13,AllPublicationData!$B:$B,'Publication Table (%)'!J$7)/
SUMIFS(AllPublicationData!$E:$E,AllPublicationData!$A:$A,'Publication Table (%)'!$B13,AllPublicationData!$B:$B,'Publication Table (%)'!J$7)),
IF('Publication Table (%)'!$C$5="Cancellations for other reasons",
IFERROR(SUMIFS(AllPublicationData!$J:$J,AllPublicationData!$A:$A,'Publication Table (%)'!$B13,AllPublicationData!$B:$B,'Publication Table (%)'!$C$4,AllPublicationData!$D:$D,'Publication Table (%)'!J$7)/
SUMIFS(AllPublicationData!$E:$E,AllPublicationData!$A:$A,'Publication Table (%)'!$B13,AllPublicationData!$B:$B,'Publication Table (%)'!$C$4,AllPublicationData!$D:$D,'Publication Table (%)'!J$7),
SUMIFS(AllPublicationData!$J:$J,AllPublicationData!$A:$A,'Publication Table (%)'!$B13,AllPublicationData!$B:$B,'Publication Table (%)'!J$7)/
SUMIFS(AllPublicationData!$E:$E,AllPublicationData!$A:$A,'Publication Table (%)'!$B13,AllPublicationData!$B:$B,'Publication Table (%)'!J$7)))))))</f>
        <v>0.16170763260025872</v>
      </c>
      <c r="K13" s="96">
        <f>IF('Publication Table (%)'!$C$5="All Cancelled Operations",
IFERROR(SUMIFS(AllPublicationData!$F:$F,AllPublicationData!$A:$A,'Publication Table (%)'!$B13,AllPublicationData!$B:$B,'Publication Table (%)'!$C$4,AllPublicationData!$D:$D,'Publication Table (%)'!K$7)/
SUMIFS(AllPublicationData!$E:$E,AllPublicationData!$A:$A,'Publication Table (%)'!$B13,AllPublicationData!$B:$B,'Publication Table (%)'!$C$4,AllPublicationData!$D:$D,'Publication Table (%)'!K$7),
SUMIFS(AllPublicationData!$F:$F,AllPublicationData!$A:$A,'Publication Table (%)'!$B13,AllPublicationData!$B:$B,'Publication Table (%)'!K$7)/
SUMIFS(AllPublicationData!$E:$E,AllPublicationData!$A:$A,'Publication Table (%)'!$B13,AllPublicationData!$B:$B,'Publication Table (%)'!K$7)),
IF('Publication Table (%)'!$C$5="Operations cancelled by patient",
IFERROR(SUMIFS(AllPublicationData!$G:$G,AllPublicationData!$A:$A,'Publication Table (%)'!$B13,AllPublicationData!$B:$B,'Publication Table (%)'!$C$4,AllPublicationData!$D:$D,'Publication Table (%)'!K$7)/
SUMIFS(AllPublicationData!$E:$E,AllPublicationData!$A:$A,'Publication Table (%)'!$B13,AllPublicationData!$B:$B,'Publication Table (%)'!$C$4,AllPublicationData!$D:$D,'Publication Table (%)'!K$7),
SUMIFS(AllPublicationData!$G:$G,AllPublicationData!$A:$A,'Publication Table (%)'!$B13,AllPublicationData!$B:$B,'Publication Table (%)'!K$7)/
SUMIFS(AllPublicationData!$E:$E,AllPublicationData!$A:$A,'Publication Table (%)'!$B13,AllPublicationData!$B:$B,'Publication Table (%)'!K$7)),
IF('Publication Table (%)'!$C$5="Operations cancelled for clinical reasons",
IFERROR(SUMIFS(AllPublicationData!$H:$H,AllPublicationData!$A:$A,'Publication Table (%)'!$B13,AllPublicationData!$B:$B,'Publication Table (%)'!$C$4,AllPublicationData!$D:$D,'Publication Table (%)'!K$7)/
SUMIFS(AllPublicationData!$E:$E,AllPublicationData!$A:$A,'Publication Table (%)'!$B13,AllPublicationData!$B:$B,'Publication Table (%)'!$C$4,AllPublicationData!$D:$D,'Publication Table (%)'!K$7),
SUMIFS(AllPublicationData!$H:$H,AllPublicationData!$A:$A,'Publication Table (%)'!$B13,AllPublicationData!$B:$B,'Publication Table (%)'!K$7)/
SUMIFS(AllPublicationData!$E:$E,AllPublicationData!$A:$A,'Publication Table (%)'!$B13,AllPublicationData!$B:$B,'Publication Table (%)'!K$7)),
IF('Publication Table (%)'!$C$5="Operations cancelled for non-clinical/capacity reasons",
IFERROR(SUMIFS(AllPublicationData!$I:$I,AllPublicationData!$A:$A,'Publication Table (%)'!$B13,AllPublicationData!$B:$B,'Publication Table (%)'!$C$4,AllPublicationData!$D:$D,'Publication Table (%)'!K$7)/
SUMIFS(AllPublicationData!$E:$E,AllPublicationData!$A:$A,'Publication Table (%)'!$B13,AllPublicationData!$B:$B,'Publication Table (%)'!$C$4,AllPublicationData!$D:$D,'Publication Table (%)'!K$7),
SUMIFS(AllPublicationData!$I:$I,AllPublicationData!$A:$A,'Publication Table (%)'!$B13,AllPublicationData!$B:$B,'Publication Table (%)'!K$7)/
SUMIFS(AllPublicationData!$E:$E,AllPublicationData!$A:$A,'Publication Table (%)'!$B13,AllPublicationData!$B:$B,'Publication Table (%)'!K$7)),
IF('Publication Table (%)'!$C$5="Cancellations for other reasons",
IFERROR(SUMIFS(AllPublicationData!$J:$J,AllPublicationData!$A:$A,'Publication Table (%)'!$B13,AllPublicationData!$B:$B,'Publication Table (%)'!$C$4,AllPublicationData!$D:$D,'Publication Table (%)'!K$7)/
SUMIFS(AllPublicationData!$E:$E,AllPublicationData!$A:$A,'Publication Table (%)'!$B13,AllPublicationData!$B:$B,'Publication Table (%)'!$C$4,AllPublicationData!$D:$D,'Publication Table (%)'!K$7),
SUMIFS(AllPublicationData!$J:$J,AllPublicationData!$A:$A,'Publication Table (%)'!$B13,AllPublicationData!$B:$B,'Publication Table (%)'!K$7)/
SUMIFS(AllPublicationData!$E:$E,AllPublicationData!$A:$A,'Publication Table (%)'!$B13,AllPublicationData!$B:$B,'Publication Table (%)'!K$7)))))))</f>
        <v>0.11072463768115942</v>
      </c>
      <c r="L13" s="96">
        <f>IF('Publication Table (%)'!$C$5="All Cancelled Operations",
IFERROR(SUMIFS(AllPublicationData!$F:$F,AllPublicationData!$A:$A,'Publication Table (%)'!$B13,AllPublicationData!$B:$B,'Publication Table (%)'!$C$4,AllPublicationData!$D:$D,'Publication Table (%)'!L$7)/
SUMIFS(AllPublicationData!$E:$E,AllPublicationData!$A:$A,'Publication Table (%)'!$B13,AllPublicationData!$B:$B,'Publication Table (%)'!$C$4,AllPublicationData!$D:$D,'Publication Table (%)'!L$7),
SUMIFS(AllPublicationData!$F:$F,AllPublicationData!$A:$A,'Publication Table (%)'!$B13,AllPublicationData!$B:$B,'Publication Table (%)'!L$7)/
SUMIFS(AllPublicationData!$E:$E,AllPublicationData!$A:$A,'Publication Table (%)'!$B13,AllPublicationData!$B:$B,'Publication Table (%)'!L$7)),
IF('Publication Table (%)'!$C$5="Operations cancelled by patient",
IFERROR(SUMIFS(AllPublicationData!$G:$G,AllPublicationData!$A:$A,'Publication Table (%)'!$B13,AllPublicationData!$B:$B,'Publication Table (%)'!$C$4,AllPublicationData!$D:$D,'Publication Table (%)'!L$7)/
SUMIFS(AllPublicationData!$E:$E,AllPublicationData!$A:$A,'Publication Table (%)'!$B13,AllPublicationData!$B:$B,'Publication Table (%)'!$C$4,AllPublicationData!$D:$D,'Publication Table (%)'!L$7),
SUMIFS(AllPublicationData!$G:$G,AllPublicationData!$A:$A,'Publication Table (%)'!$B13,AllPublicationData!$B:$B,'Publication Table (%)'!L$7)/
SUMIFS(AllPublicationData!$E:$E,AllPublicationData!$A:$A,'Publication Table (%)'!$B13,AllPublicationData!$B:$B,'Publication Table (%)'!L$7)),
IF('Publication Table (%)'!$C$5="Operations cancelled for clinical reasons",
IFERROR(SUMIFS(AllPublicationData!$H:$H,AllPublicationData!$A:$A,'Publication Table (%)'!$B13,AllPublicationData!$B:$B,'Publication Table (%)'!$C$4,AllPublicationData!$D:$D,'Publication Table (%)'!L$7)/
SUMIFS(AllPublicationData!$E:$E,AllPublicationData!$A:$A,'Publication Table (%)'!$B13,AllPublicationData!$B:$B,'Publication Table (%)'!$C$4,AllPublicationData!$D:$D,'Publication Table (%)'!L$7),
SUMIFS(AllPublicationData!$H:$H,AllPublicationData!$A:$A,'Publication Table (%)'!$B13,AllPublicationData!$B:$B,'Publication Table (%)'!L$7)/
SUMIFS(AllPublicationData!$E:$E,AllPublicationData!$A:$A,'Publication Table (%)'!$B13,AllPublicationData!$B:$B,'Publication Table (%)'!L$7)),
IF('Publication Table (%)'!$C$5="Operations cancelled for non-clinical/capacity reasons",
IFERROR(SUMIFS(AllPublicationData!$I:$I,AllPublicationData!$A:$A,'Publication Table (%)'!$B13,AllPublicationData!$B:$B,'Publication Table (%)'!$C$4,AllPublicationData!$D:$D,'Publication Table (%)'!L$7)/
SUMIFS(AllPublicationData!$E:$E,AllPublicationData!$A:$A,'Publication Table (%)'!$B13,AllPublicationData!$B:$B,'Publication Table (%)'!$C$4,AllPublicationData!$D:$D,'Publication Table (%)'!L$7),
SUMIFS(AllPublicationData!$I:$I,AllPublicationData!$A:$A,'Publication Table (%)'!$B13,AllPublicationData!$B:$B,'Publication Table (%)'!L$7)/
SUMIFS(AllPublicationData!$E:$E,AllPublicationData!$A:$A,'Publication Table (%)'!$B13,AllPublicationData!$B:$B,'Publication Table (%)'!L$7)),
IF('Publication Table (%)'!$C$5="Cancellations for other reasons",
IFERROR(SUMIFS(AllPublicationData!$J:$J,AllPublicationData!$A:$A,'Publication Table (%)'!$B13,AllPublicationData!$B:$B,'Publication Table (%)'!$C$4,AllPublicationData!$D:$D,'Publication Table (%)'!L$7)/
SUMIFS(AllPublicationData!$E:$E,AllPublicationData!$A:$A,'Publication Table (%)'!$B13,AllPublicationData!$B:$B,'Publication Table (%)'!$C$4,AllPublicationData!$D:$D,'Publication Table (%)'!L$7),
SUMIFS(AllPublicationData!$J:$J,AllPublicationData!$A:$A,'Publication Table (%)'!$B13,AllPublicationData!$B:$B,'Publication Table (%)'!L$7)/
SUMIFS(AllPublicationData!$E:$E,AllPublicationData!$A:$A,'Publication Table (%)'!$B13,AllPublicationData!$B:$B,'Publication Table (%)'!L$7)))))))</f>
        <v>8.6229652441706994E-2</v>
      </c>
      <c r="M13" s="96">
        <f>IF('Publication Table (%)'!$C$5="All Cancelled Operations",
IFERROR(SUMIFS(AllPublicationData!$F:$F,AllPublicationData!$A:$A,'Publication Table (%)'!$B13,AllPublicationData!$B:$B,'Publication Table (%)'!$C$4,AllPublicationData!$D:$D,'Publication Table (%)'!M$7)/
SUMIFS(AllPublicationData!$E:$E,AllPublicationData!$A:$A,'Publication Table (%)'!$B13,AllPublicationData!$B:$B,'Publication Table (%)'!$C$4,AllPublicationData!$D:$D,'Publication Table (%)'!M$7),
SUMIFS(AllPublicationData!$F:$F,AllPublicationData!$A:$A,'Publication Table (%)'!$B13,AllPublicationData!$B:$B,'Publication Table (%)'!M$7)/
SUMIFS(AllPublicationData!$E:$E,AllPublicationData!$A:$A,'Publication Table (%)'!$B13,AllPublicationData!$B:$B,'Publication Table (%)'!M$7)),
IF('Publication Table (%)'!$C$5="Operations cancelled by patient",
IFERROR(SUMIFS(AllPublicationData!$G:$G,AllPublicationData!$A:$A,'Publication Table (%)'!$B13,AllPublicationData!$B:$B,'Publication Table (%)'!$C$4,AllPublicationData!$D:$D,'Publication Table (%)'!M$7)/
SUMIFS(AllPublicationData!$E:$E,AllPublicationData!$A:$A,'Publication Table (%)'!$B13,AllPublicationData!$B:$B,'Publication Table (%)'!$C$4,AllPublicationData!$D:$D,'Publication Table (%)'!M$7),
SUMIFS(AllPublicationData!$G:$G,AllPublicationData!$A:$A,'Publication Table (%)'!$B13,AllPublicationData!$B:$B,'Publication Table (%)'!M$7)/
SUMIFS(AllPublicationData!$E:$E,AllPublicationData!$A:$A,'Publication Table (%)'!$B13,AllPublicationData!$B:$B,'Publication Table (%)'!M$7)),
IF('Publication Table (%)'!$C$5="Operations cancelled for clinical reasons",
IFERROR(SUMIFS(AllPublicationData!$H:$H,AllPublicationData!$A:$A,'Publication Table (%)'!$B13,AllPublicationData!$B:$B,'Publication Table (%)'!$C$4,AllPublicationData!$D:$D,'Publication Table (%)'!M$7)/
SUMIFS(AllPublicationData!$E:$E,AllPublicationData!$A:$A,'Publication Table (%)'!$B13,AllPublicationData!$B:$B,'Publication Table (%)'!$C$4,AllPublicationData!$D:$D,'Publication Table (%)'!M$7),
SUMIFS(AllPublicationData!$H:$H,AllPublicationData!$A:$A,'Publication Table (%)'!$B13,AllPublicationData!$B:$B,'Publication Table (%)'!M$7)/
SUMIFS(AllPublicationData!$E:$E,AllPublicationData!$A:$A,'Publication Table (%)'!$B13,AllPublicationData!$B:$B,'Publication Table (%)'!M$7)),
IF('Publication Table (%)'!$C$5="Operations cancelled for non-clinical/capacity reasons",
IFERROR(SUMIFS(AllPublicationData!$I:$I,AllPublicationData!$A:$A,'Publication Table (%)'!$B13,AllPublicationData!$B:$B,'Publication Table (%)'!$C$4,AllPublicationData!$D:$D,'Publication Table (%)'!M$7)/
SUMIFS(AllPublicationData!$E:$E,AllPublicationData!$A:$A,'Publication Table (%)'!$B13,AllPublicationData!$B:$B,'Publication Table (%)'!$C$4,AllPublicationData!$D:$D,'Publication Table (%)'!M$7),
SUMIFS(AllPublicationData!$I:$I,AllPublicationData!$A:$A,'Publication Table (%)'!$B13,AllPublicationData!$B:$B,'Publication Table (%)'!M$7)/
SUMIFS(AllPublicationData!$E:$E,AllPublicationData!$A:$A,'Publication Table (%)'!$B13,AllPublicationData!$B:$B,'Publication Table (%)'!M$7)),
IF('Publication Table (%)'!$C$5="Cancellations for other reasons",
IFERROR(SUMIFS(AllPublicationData!$J:$J,AllPublicationData!$A:$A,'Publication Table (%)'!$B13,AllPublicationData!$B:$B,'Publication Table (%)'!$C$4,AllPublicationData!$D:$D,'Publication Table (%)'!M$7)/
SUMIFS(AllPublicationData!$E:$E,AllPublicationData!$A:$A,'Publication Table (%)'!$B13,AllPublicationData!$B:$B,'Publication Table (%)'!$C$4,AllPublicationData!$D:$D,'Publication Table (%)'!M$7),
SUMIFS(AllPublicationData!$J:$J,AllPublicationData!$A:$A,'Publication Table (%)'!$B13,AllPublicationData!$B:$B,'Publication Table (%)'!M$7)/
SUMIFS(AllPublicationData!$E:$E,AllPublicationData!$A:$A,'Publication Table (%)'!$B13,AllPublicationData!$B:$B,'Publication Table (%)'!M$7)))))))</f>
        <v>0.1042311661506708</v>
      </c>
      <c r="N13" s="96">
        <f>IF('Publication Table (%)'!$C$5="All Cancelled Operations",
IFERROR(SUMIFS(AllPublicationData!$F:$F,AllPublicationData!$A:$A,'Publication Table (%)'!$B13,AllPublicationData!$B:$B,'Publication Table (%)'!$C$4,AllPublicationData!$D:$D,'Publication Table (%)'!N$7)/
SUMIFS(AllPublicationData!$E:$E,AllPublicationData!$A:$A,'Publication Table (%)'!$B13,AllPublicationData!$B:$B,'Publication Table (%)'!$C$4,AllPublicationData!$D:$D,'Publication Table (%)'!N$7),
SUMIFS(AllPublicationData!$F:$F,AllPublicationData!$A:$A,'Publication Table (%)'!$B13,AllPublicationData!$B:$B,'Publication Table (%)'!N$7)/
SUMIFS(AllPublicationData!$E:$E,AllPublicationData!$A:$A,'Publication Table (%)'!$B13,AllPublicationData!$B:$B,'Publication Table (%)'!N$7)),
IF('Publication Table (%)'!$C$5="Operations cancelled by patient",
IFERROR(SUMIFS(AllPublicationData!$G:$G,AllPublicationData!$A:$A,'Publication Table (%)'!$B13,AllPublicationData!$B:$B,'Publication Table (%)'!$C$4,AllPublicationData!$D:$D,'Publication Table (%)'!N$7)/
SUMIFS(AllPublicationData!$E:$E,AllPublicationData!$A:$A,'Publication Table (%)'!$B13,AllPublicationData!$B:$B,'Publication Table (%)'!$C$4,AllPublicationData!$D:$D,'Publication Table (%)'!N$7),
SUMIFS(AllPublicationData!$G:$G,AllPublicationData!$A:$A,'Publication Table (%)'!$B13,AllPublicationData!$B:$B,'Publication Table (%)'!N$7)/
SUMIFS(AllPublicationData!$E:$E,AllPublicationData!$A:$A,'Publication Table (%)'!$B13,AllPublicationData!$B:$B,'Publication Table (%)'!N$7)),
IF('Publication Table (%)'!$C$5="Operations cancelled for clinical reasons",
IFERROR(SUMIFS(AllPublicationData!$H:$H,AllPublicationData!$A:$A,'Publication Table (%)'!$B13,AllPublicationData!$B:$B,'Publication Table (%)'!$C$4,AllPublicationData!$D:$D,'Publication Table (%)'!N$7)/
SUMIFS(AllPublicationData!$E:$E,AllPublicationData!$A:$A,'Publication Table (%)'!$B13,AllPublicationData!$B:$B,'Publication Table (%)'!$C$4,AllPublicationData!$D:$D,'Publication Table (%)'!N$7),
SUMIFS(AllPublicationData!$H:$H,AllPublicationData!$A:$A,'Publication Table (%)'!$B13,AllPublicationData!$B:$B,'Publication Table (%)'!N$7)/
SUMIFS(AllPublicationData!$E:$E,AllPublicationData!$A:$A,'Publication Table (%)'!$B13,AllPublicationData!$B:$B,'Publication Table (%)'!N$7)),
IF('Publication Table (%)'!$C$5="Operations cancelled for non-clinical/capacity reasons",
IFERROR(SUMIFS(AllPublicationData!$I:$I,AllPublicationData!$A:$A,'Publication Table (%)'!$B13,AllPublicationData!$B:$B,'Publication Table (%)'!$C$4,AllPublicationData!$D:$D,'Publication Table (%)'!N$7)/
SUMIFS(AllPublicationData!$E:$E,AllPublicationData!$A:$A,'Publication Table (%)'!$B13,AllPublicationData!$B:$B,'Publication Table (%)'!$C$4,AllPublicationData!$D:$D,'Publication Table (%)'!N$7),
SUMIFS(AllPublicationData!$I:$I,AllPublicationData!$A:$A,'Publication Table (%)'!$B13,AllPublicationData!$B:$B,'Publication Table (%)'!N$7)/
SUMIFS(AllPublicationData!$E:$E,AllPublicationData!$A:$A,'Publication Table (%)'!$B13,AllPublicationData!$B:$B,'Publication Table (%)'!N$7)),
IF('Publication Table (%)'!$C$5="Cancellations for other reasons",
IFERROR(SUMIFS(AllPublicationData!$J:$J,AllPublicationData!$A:$A,'Publication Table (%)'!$B13,AllPublicationData!$B:$B,'Publication Table (%)'!$C$4,AllPublicationData!$D:$D,'Publication Table (%)'!N$7)/
SUMIFS(AllPublicationData!$E:$E,AllPublicationData!$A:$A,'Publication Table (%)'!$B13,AllPublicationData!$B:$B,'Publication Table (%)'!$C$4,AllPublicationData!$D:$D,'Publication Table (%)'!N$7),
SUMIFS(AllPublicationData!$J:$J,AllPublicationData!$A:$A,'Publication Table (%)'!$B13,AllPublicationData!$B:$B,'Publication Table (%)'!N$7)/
SUMIFS(AllPublicationData!$E:$E,AllPublicationData!$A:$A,'Publication Table (%)'!$B13,AllPublicationData!$B:$B,'Publication Table (%)'!N$7)))))))</f>
        <v>0.1005586592178771</v>
      </c>
      <c r="O13" s="96">
        <f>IF('Publication Table (%)'!$C$5="All Cancelled Operations",
IFERROR(SUMIFS(AllPublicationData!$F:$F,AllPublicationData!$A:$A,'Publication Table (%)'!$B13,AllPublicationData!$B:$B,'Publication Table (%)'!$C$4,AllPublicationData!$D:$D,'Publication Table (%)'!O$7)/
SUMIFS(AllPublicationData!$E:$E,AllPublicationData!$A:$A,'Publication Table (%)'!$B13,AllPublicationData!$B:$B,'Publication Table (%)'!$C$4,AllPublicationData!$D:$D,'Publication Table (%)'!O$7),
SUMIFS(AllPublicationData!$F:$F,AllPublicationData!$A:$A,'Publication Table (%)'!$B13,AllPublicationData!$B:$B,'Publication Table (%)'!O$7)/
SUMIFS(AllPublicationData!$E:$E,AllPublicationData!$A:$A,'Publication Table (%)'!$B13,AllPublicationData!$B:$B,'Publication Table (%)'!O$7)),
IF('Publication Table (%)'!$C$5="Operations cancelled by patient",
IFERROR(SUMIFS(AllPublicationData!$G:$G,AllPublicationData!$A:$A,'Publication Table (%)'!$B13,AllPublicationData!$B:$B,'Publication Table (%)'!$C$4,AllPublicationData!$D:$D,'Publication Table (%)'!O$7)/
SUMIFS(AllPublicationData!$E:$E,AllPublicationData!$A:$A,'Publication Table (%)'!$B13,AllPublicationData!$B:$B,'Publication Table (%)'!$C$4,AllPublicationData!$D:$D,'Publication Table (%)'!O$7),
SUMIFS(AllPublicationData!$G:$G,AllPublicationData!$A:$A,'Publication Table (%)'!$B13,AllPublicationData!$B:$B,'Publication Table (%)'!O$7)/
SUMIFS(AllPublicationData!$E:$E,AllPublicationData!$A:$A,'Publication Table (%)'!$B13,AllPublicationData!$B:$B,'Publication Table (%)'!O$7)),
IF('Publication Table (%)'!$C$5="Operations cancelled for clinical reasons",
IFERROR(SUMIFS(AllPublicationData!$H:$H,AllPublicationData!$A:$A,'Publication Table (%)'!$B13,AllPublicationData!$B:$B,'Publication Table (%)'!$C$4,AllPublicationData!$D:$D,'Publication Table (%)'!O$7)/
SUMIFS(AllPublicationData!$E:$E,AllPublicationData!$A:$A,'Publication Table (%)'!$B13,AllPublicationData!$B:$B,'Publication Table (%)'!$C$4,AllPublicationData!$D:$D,'Publication Table (%)'!O$7),
SUMIFS(AllPublicationData!$H:$H,AllPublicationData!$A:$A,'Publication Table (%)'!$B13,AllPublicationData!$B:$B,'Publication Table (%)'!O$7)/
SUMIFS(AllPublicationData!$E:$E,AllPublicationData!$A:$A,'Publication Table (%)'!$B13,AllPublicationData!$B:$B,'Publication Table (%)'!O$7)),
IF('Publication Table (%)'!$C$5="Operations cancelled for non-clinical/capacity reasons",
IFERROR(SUMIFS(AllPublicationData!$I:$I,AllPublicationData!$A:$A,'Publication Table (%)'!$B13,AllPublicationData!$B:$B,'Publication Table (%)'!$C$4,AllPublicationData!$D:$D,'Publication Table (%)'!O$7)/
SUMIFS(AllPublicationData!$E:$E,AllPublicationData!$A:$A,'Publication Table (%)'!$B13,AllPublicationData!$B:$B,'Publication Table (%)'!$C$4,AllPublicationData!$D:$D,'Publication Table (%)'!O$7),
SUMIFS(AllPublicationData!$I:$I,AllPublicationData!$A:$A,'Publication Table (%)'!$B13,AllPublicationData!$B:$B,'Publication Table (%)'!O$7)/
SUMIFS(AllPublicationData!$E:$E,AllPublicationData!$A:$A,'Publication Table (%)'!$B13,AllPublicationData!$B:$B,'Publication Table (%)'!O$7)),
IF('Publication Table (%)'!$C$5="Cancellations for other reasons",
IFERROR(SUMIFS(AllPublicationData!$J:$J,AllPublicationData!$A:$A,'Publication Table (%)'!$B13,AllPublicationData!$B:$B,'Publication Table (%)'!$C$4,AllPublicationData!$D:$D,'Publication Table (%)'!O$7)/
SUMIFS(AllPublicationData!$E:$E,AllPublicationData!$A:$A,'Publication Table (%)'!$B13,AllPublicationData!$B:$B,'Publication Table (%)'!$C$4,AllPublicationData!$D:$D,'Publication Table (%)'!O$7),
SUMIFS(AllPublicationData!$J:$J,AllPublicationData!$A:$A,'Publication Table (%)'!$B13,AllPublicationData!$B:$B,'Publication Table (%)'!O$7)/
SUMIFS(AllPublicationData!$E:$E,AllPublicationData!$A:$A,'Publication Table (%)'!$B13,AllPublicationData!$B:$B,'Publication Table (%)'!O$7)))))))</f>
        <v>0.11255280627640314</v>
      </c>
      <c r="P13" s="96">
        <f>IF('Publication Table (%)'!$C$5="All Cancelled Operations",
IFERROR(SUMIFS(AllPublicationData!$F:$F,AllPublicationData!$A:$A,'Publication Table (%)'!$B13,AllPublicationData!$B:$B,'Publication Table (%)'!$C$4,AllPublicationData!$D:$D,'Publication Table (%)'!P$7)/
SUMIFS(AllPublicationData!$E:$E,AllPublicationData!$A:$A,'Publication Table (%)'!$B13,AllPublicationData!$B:$B,'Publication Table (%)'!$C$4,AllPublicationData!$D:$D,'Publication Table (%)'!P$7),
SUMIFS(AllPublicationData!$F:$F,AllPublicationData!$A:$A,'Publication Table (%)'!$B13,AllPublicationData!$B:$B,'Publication Table (%)'!P$7)/
SUMIFS(AllPublicationData!$E:$E,AllPublicationData!$A:$A,'Publication Table (%)'!$B13,AllPublicationData!$B:$B,'Publication Table (%)'!P$7)),
IF('Publication Table (%)'!$C$5="Operations cancelled by patient",
IFERROR(SUMIFS(AllPublicationData!$G:$G,AllPublicationData!$A:$A,'Publication Table (%)'!$B13,AllPublicationData!$B:$B,'Publication Table (%)'!$C$4,AllPublicationData!$D:$D,'Publication Table (%)'!P$7)/
SUMIFS(AllPublicationData!$E:$E,AllPublicationData!$A:$A,'Publication Table (%)'!$B13,AllPublicationData!$B:$B,'Publication Table (%)'!$C$4,AllPublicationData!$D:$D,'Publication Table (%)'!P$7),
SUMIFS(AllPublicationData!$G:$G,AllPublicationData!$A:$A,'Publication Table (%)'!$B13,AllPublicationData!$B:$B,'Publication Table (%)'!P$7)/
SUMIFS(AllPublicationData!$E:$E,AllPublicationData!$A:$A,'Publication Table (%)'!$B13,AllPublicationData!$B:$B,'Publication Table (%)'!P$7)),
IF('Publication Table (%)'!$C$5="Operations cancelled for clinical reasons",
IFERROR(SUMIFS(AllPublicationData!$H:$H,AllPublicationData!$A:$A,'Publication Table (%)'!$B13,AllPublicationData!$B:$B,'Publication Table (%)'!$C$4,AllPublicationData!$D:$D,'Publication Table (%)'!P$7)/
SUMIFS(AllPublicationData!$E:$E,AllPublicationData!$A:$A,'Publication Table (%)'!$B13,AllPublicationData!$B:$B,'Publication Table (%)'!$C$4,AllPublicationData!$D:$D,'Publication Table (%)'!P$7),
SUMIFS(AllPublicationData!$H:$H,AllPublicationData!$A:$A,'Publication Table (%)'!$B13,AllPublicationData!$B:$B,'Publication Table (%)'!P$7)/
SUMIFS(AllPublicationData!$E:$E,AllPublicationData!$A:$A,'Publication Table (%)'!$B13,AllPublicationData!$B:$B,'Publication Table (%)'!P$7)),
IF('Publication Table (%)'!$C$5="Operations cancelled for non-clinical/capacity reasons",
IFERROR(SUMIFS(AllPublicationData!$I:$I,AllPublicationData!$A:$A,'Publication Table (%)'!$B13,AllPublicationData!$B:$B,'Publication Table (%)'!$C$4,AllPublicationData!$D:$D,'Publication Table (%)'!P$7)/
SUMIFS(AllPublicationData!$E:$E,AllPublicationData!$A:$A,'Publication Table (%)'!$B13,AllPublicationData!$B:$B,'Publication Table (%)'!$C$4,AllPublicationData!$D:$D,'Publication Table (%)'!P$7),
SUMIFS(AllPublicationData!$I:$I,AllPublicationData!$A:$A,'Publication Table (%)'!$B13,AllPublicationData!$B:$B,'Publication Table (%)'!P$7)/
SUMIFS(AllPublicationData!$E:$E,AllPublicationData!$A:$A,'Publication Table (%)'!$B13,AllPublicationData!$B:$B,'Publication Table (%)'!P$7)),
IF('Publication Table (%)'!$C$5="Cancellations for other reasons",
IFERROR(SUMIFS(AllPublicationData!$J:$J,AllPublicationData!$A:$A,'Publication Table (%)'!$B13,AllPublicationData!$B:$B,'Publication Table (%)'!$C$4,AllPublicationData!$D:$D,'Publication Table (%)'!P$7)/
SUMIFS(AllPublicationData!$E:$E,AllPublicationData!$A:$A,'Publication Table (%)'!$B13,AllPublicationData!$B:$B,'Publication Table (%)'!$C$4,AllPublicationData!$D:$D,'Publication Table (%)'!P$7),
SUMIFS(AllPublicationData!$J:$J,AllPublicationData!$A:$A,'Publication Table (%)'!$B13,AllPublicationData!$B:$B,'Publication Table (%)'!P$7)/
SUMIFS(AllPublicationData!$E:$E,AllPublicationData!$A:$A,'Publication Table (%)'!$B13,AllPublicationData!$B:$B,'Publication Table (%)'!P$7)))))))</f>
        <v>0.13953488372093023</v>
      </c>
      <c r="Q13" s="96">
        <f>IF('Publication Table (%)'!$C$5="All Cancelled Operations",
IFERROR(SUMIFS(AllPublicationData!$F:$F,AllPublicationData!$A:$A,'Publication Table (%)'!$B13,AllPublicationData!$B:$B,'Publication Table (%)'!$C$4,AllPublicationData!$D:$D,'Publication Table (%)'!Q$7)/
SUMIFS(AllPublicationData!$E:$E,AllPublicationData!$A:$A,'Publication Table (%)'!$B13,AllPublicationData!$B:$B,'Publication Table (%)'!$C$4,AllPublicationData!$D:$D,'Publication Table (%)'!Q$7),
SUMIFS(AllPublicationData!$F:$F,AllPublicationData!$A:$A,'Publication Table (%)'!$B13,AllPublicationData!$B:$B,'Publication Table (%)'!Q$7)/
SUMIFS(AllPublicationData!$E:$E,AllPublicationData!$A:$A,'Publication Table (%)'!$B13,AllPublicationData!$B:$B,'Publication Table (%)'!Q$7)),
IF('Publication Table (%)'!$C$5="Operations cancelled by patient",
IFERROR(SUMIFS(AllPublicationData!$G:$G,AllPublicationData!$A:$A,'Publication Table (%)'!$B13,AllPublicationData!$B:$B,'Publication Table (%)'!$C$4,AllPublicationData!$D:$D,'Publication Table (%)'!Q$7)/
SUMIFS(AllPublicationData!$E:$E,AllPublicationData!$A:$A,'Publication Table (%)'!$B13,AllPublicationData!$B:$B,'Publication Table (%)'!$C$4,AllPublicationData!$D:$D,'Publication Table (%)'!Q$7),
SUMIFS(AllPublicationData!$G:$G,AllPublicationData!$A:$A,'Publication Table (%)'!$B13,AllPublicationData!$B:$B,'Publication Table (%)'!Q$7)/
SUMIFS(AllPublicationData!$E:$E,AllPublicationData!$A:$A,'Publication Table (%)'!$B13,AllPublicationData!$B:$B,'Publication Table (%)'!Q$7)),
IF('Publication Table (%)'!$C$5="Operations cancelled for clinical reasons",
IFERROR(SUMIFS(AllPublicationData!$H:$H,AllPublicationData!$A:$A,'Publication Table (%)'!$B13,AllPublicationData!$B:$B,'Publication Table (%)'!$C$4,AllPublicationData!$D:$D,'Publication Table (%)'!Q$7)/
SUMIFS(AllPublicationData!$E:$E,AllPublicationData!$A:$A,'Publication Table (%)'!$B13,AllPublicationData!$B:$B,'Publication Table (%)'!$C$4,AllPublicationData!$D:$D,'Publication Table (%)'!Q$7),
SUMIFS(AllPublicationData!$H:$H,AllPublicationData!$A:$A,'Publication Table (%)'!$B13,AllPublicationData!$B:$B,'Publication Table (%)'!Q$7)/
SUMIFS(AllPublicationData!$E:$E,AllPublicationData!$A:$A,'Publication Table (%)'!$B13,AllPublicationData!$B:$B,'Publication Table (%)'!Q$7)),
IF('Publication Table (%)'!$C$5="Operations cancelled for non-clinical/capacity reasons",
IFERROR(SUMIFS(AllPublicationData!$I:$I,AllPublicationData!$A:$A,'Publication Table (%)'!$B13,AllPublicationData!$B:$B,'Publication Table (%)'!$C$4,AllPublicationData!$D:$D,'Publication Table (%)'!Q$7)/
SUMIFS(AllPublicationData!$E:$E,AllPublicationData!$A:$A,'Publication Table (%)'!$B13,AllPublicationData!$B:$B,'Publication Table (%)'!$C$4,AllPublicationData!$D:$D,'Publication Table (%)'!Q$7),
SUMIFS(AllPublicationData!$I:$I,AllPublicationData!$A:$A,'Publication Table (%)'!$B13,AllPublicationData!$B:$B,'Publication Table (%)'!Q$7)/
SUMIFS(AllPublicationData!$E:$E,AllPublicationData!$A:$A,'Publication Table (%)'!$B13,AllPublicationData!$B:$B,'Publication Table (%)'!Q$7)),
IF('Publication Table (%)'!$C$5="Cancellations for other reasons",
IFERROR(SUMIFS(AllPublicationData!$J:$J,AllPublicationData!$A:$A,'Publication Table (%)'!$B13,AllPublicationData!$B:$B,'Publication Table (%)'!$C$4,AllPublicationData!$D:$D,'Publication Table (%)'!Q$7)/
SUMIFS(AllPublicationData!$E:$E,AllPublicationData!$A:$A,'Publication Table (%)'!$B13,AllPublicationData!$B:$B,'Publication Table (%)'!$C$4,AllPublicationData!$D:$D,'Publication Table (%)'!Q$7),
SUMIFS(AllPublicationData!$J:$J,AllPublicationData!$A:$A,'Publication Table (%)'!$B13,AllPublicationData!$B:$B,'Publication Table (%)'!Q$7)/
SUMIFS(AllPublicationData!$E:$E,AllPublicationData!$A:$A,'Publication Table (%)'!$B13,AllPublicationData!$B:$B,'Publication Table (%)'!Q$7)))))))</f>
        <v>0.1402439024390244</v>
      </c>
      <c r="R13" s="96">
        <f>IF('Publication Table (%)'!$C$5="All Cancelled Operations",
IFERROR(SUMIFS(AllPublicationData!$F:$F,AllPublicationData!$A:$A,'Publication Table (%)'!$B13,AllPublicationData!$B:$B,'Publication Table (%)'!$C$4,AllPublicationData!$D:$D,'Publication Table (%)'!R$7)/
SUMIFS(AllPublicationData!$E:$E,AllPublicationData!$A:$A,'Publication Table (%)'!$B13,AllPublicationData!$B:$B,'Publication Table (%)'!$C$4,AllPublicationData!$D:$D,'Publication Table (%)'!R$7),
SUMIFS(AllPublicationData!$F:$F,AllPublicationData!$A:$A,'Publication Table (%)'!$B13,AllPublicationData!$B:$B,'Publication Table (%)'!R$7)/
SUMIFS(AllPublicationData!$E:$E,AllPublicationData!$A:$A,'Publication Table (%)'!$B13,AllPublicationData!$B:$B,'Publication Table (%)'!R$7)),
IF('Publication Table (%)'!$C$5="Operations cancelled by patient",
IFERROR(SUMIFS(AllPublicationData!$G:$G,AllPublicationData!$A:$A,'Publication Table (%)'!$B13,AllPublicationData!$B:$B,'Publication Table (%)'!$C$4,AllPublicationData!$D:$D,'Publication Table (%)'!R$7)/
SUMIFS(AllPublicationData!$E:$E,AllPublicationData!$A:$A,'Publication Table (%)'!$B13,AllPublicationData!$B:$B,'Publication Table (%)'!$C$4,AllPublicationData!$D:$D,'Publication Table (%)'!R$7),
SUMIFS(AllPublicationData!$G:$G,AllPublicationData!$A:$A,'Publication Table (%)'!$B13,AllPublicationData!$B:$B,'Publication Table (%)'!R$7)/
SUMIFS(AllPublicationData!$E:$E,AllPublicationData!$A:$A,'Publication Table (%)'!$B13,AllPublicationData!$B:$B,'Publication Table (%)'!R$7)),
IF('Publication Table (%)'!$C$5="Operations cancelled for clinical reasons",
IFERROR(SUMIFS(AllPublicationData!$H:$H,AllPublicationData!$A:$A,'Publication Table (%)'!$B13,AllPublicationData!$B:$B,'Publication Table (%)'!$C$4,AllPublicationData!$D:$D,'Publication Table (%)'!R$7)/
SUMIFS(AllPublicationData!$E:$E,AllPublicationData!$A:$A,'Publication Table (%)'!$B13,AllPublicationData!$B:$B,'Publication Table (%)'!$C$4,AllPublicationData!$D:$D,'Publication Table (%)'!R$7),
SUMIFS(AllPublicationData!$H:$H,AllPublicationData!$A:$A,'Publication Table (%)'!$B13,AllPublicationData!$B:$B,'Publication Table (%)'!R$7)/
SUMIFS(AllPublicationData!$E:$E,AllPublicationData!$A:$A,'Publication Table (%)'!$B13,AllPublicationData!$B:$B,'Publication Table (%)'!R$7)),
IF('Publication Table (%)'!$C$5="Operations cancelled for non-clinical/capacity reasons",
IFERROR(SUMIFS(AllPublicationData!$I:$I,AllPublicationData!$A:$A,'Publication Table (%)'!$B13,AllPublicationData!$B:$B,'Publication Table (%)'!$C$4,AllPublicationData!$D:$D,'Publication Table (%)'!R$7)/
SUMIFS(AllPublicationData!$E:$E,AllPublicationData!$A:$A,'Publication Table (%)'!$B13,AllPublicationData!$B:$B,'Publication Table (%)'!$C$4,AllPublicationData!$D:$D,'Publication Table (%)'!R$7),
SUMIFS(AllPublicationData!$I:$I,AllPublicationData!$A:$A,'Publication Table (%)'!$B13,AllPublicationData!$B:$B,'Publication Table (%)'!R$7)/
SUMIFS(AllPublicationData!$E:$E,AllPublicationData!$A:$A,'Publication Table (%)'!$B13,AllPublicationData!$B:$B,'Publication Table (%)'!R$7)),
IF('Publication Table (%)'!$C$5="Cancellations for other reasons",
IFERROR(SUMIFS(AllPublicationData!$J:$J,AllPublicationData!$A:$A,'Publication Table (%)'!$B13,AllPublicationData!$B:$B,'Publication Table (%)'!$C$4,AllPublicationData!$D:$D,'Publication Table (%)'!R$7)/
SUMIFS(AllPublicationData!$E:$E,AllPublicationData!$A:$A,'Publication Table (%)'!$B13,AllPublicationData!$B:$B,'Publication Table (%)'!$C$4,AllPublicationData!$D:$D,'Publication Table (%)'!R$7),
SUMIFS(AllPublicationData!$J:$J,AllPublicationData!$A:$A,'Publication Table (%)'!$B13,AllPublicationData!$B:$B,'Publication Table (%)'!R$7)/
SUMIFS(AllPublicationData!$E:$E,AllPublicationData!$A:$A,'Publication Table (%)'!$B13,AllPublicationData!$B:$B,'Publication Table (%)'!R$7)))))))</f>
        <v>7.3496659242761692E-2</v>
      </c>
      <c r="S13" s="96">
        <f>IF('Publication Table (%)'!$C$5="All Cancelled Operations",
IFERROR(SUMIFS(AllPublicationData!$F:$F,AllPublicationData!$A:$A,'Publication Table (%)'!$B13,AllPublicationData!$B:$B,'Publication Table (%)'!$C$4,AllPublicationData!$D:$D,'Publication Table (%)'!S$7)/
SUMIFS(AllPublicationData!$E:$E,AllPublicationData!$A:$A,'Publication Table (%)'!$B13,AllPublicationData!$B:$B,'Publication Table (%)'!$C$4,AllPublicationData!$D:$D,'Publication Table (%)'!S$7),
SUMIFS(AllPublicationData!$F:$F,AllPublicationData!$A:$A,'Publication Table (%)'!$B13,AllPublicationData!$B:$B,'Publication Table (%)'!S$7)/
SUMIFS(AllPublicationData!$E:$E,AllPublicationData!$A:$A,'Publication Table (%)'!$B13,AllPublicationData!$B:$B,'Publication Table (%)'!S$7)),
IF('Publication Table (%)'!$C$5="Operations cancelled by patient",
IFERROR(SUMIFS(AllPublicationData!$G:$G,AllPublicationData!$A:$A,'Publication Table (%)'!$B13,AllPublicationData!$B:$B,'Publication Table (%)'!$C$4,AllPublicationData!$D:$D,'Publication Table (%)'!S$7)/
SUMIFS(AllPublicationData!$E:$E,AllPublicationData!$A:$A,'Publication Table (%)'!$B13,AllPublicationData!$B:$B,'Publication Table (%)'!$C$4,AllPublicationData!$D:$D,'Publication Table (%)'!S$7),
SUMIFS(AllPublicationData!$G:$G,AllPublicationData!$A:$A,'Publication Table (%)'!$B13,AllPublicationData!$B:$B,'Publication Table (%)'!S$7)/
SUMIFS(AllPublicationData!$E:$E,AllPublicationData!$A:$A,'Publication Table (%)'!$B13,AllPublicationData!$B:$B,'Publication Table (%)'!S$7)),
IF('Publication Table (%)'!$C$5="Operations cancelled for clinical reasons",
IFERROR(SUMIFS(AllPublicationData!$H:$H,AllPublicationData!$A:$A,'Publication Table (%)'!$B13,AllPublicationData!$B:$B,'Publication Table (%)'!$C$4,AllPublicationData!$D:$D,'Publication Table (%)'!S$7)/
SUMIFS(AllPublicationData!$E:$E,AllPublicationData!$A:$A,'Publication Table (%)'!$B13,AllPublicationData!$B:$B,'Publication Table (%)'!$C$4,AllPublicationData!$D:$D,'Publication Table (%)'!S$7),
SUMIFS(AllPublicationData!$H:$H,AllPublicationData!$A:$A,'Publication Table (%)'!$B13,AllPublicationData!$B:$B,'Publication Table (%)'!S$7)/
SUMIFS(AllPublicationData!$E:$E,AllPublicationData!$A:$A,'Publication Table (%)'!$B13,AllPublicationData!$B:$B,'Publication Table (%)'!S$7)),
IF('Publication Table (%)'!$C$5="Operations cancelled for non-clinical/capacity reasons",
IFERROR(SUMIFS(AllPublicationData!$I:$I,AllPublicationData!$A:$A,'Publication Table (%)'!$B13,AllPublicationData!$B:$B,'Publication Table (%)'!$C$4,AllPublicationData!$D:$D,'Publication Table (%)'!S$7)/
SUMIFS(AllPublicationData!$E:$E,AllPublicationData!$A:$A,'Publication Table (%)'!$B13,AllPublicationData!$B:$B,'Publication Table (%)'!$C$4,AllPublicationData!$D:$D,'Publication Table (%)'!S$7),
SUMIFS(AllPublicationData!$I:$I,AllPublicationData!$A:$A,'Publication Table (%)'!$B13,AllPublicationData!$B:$B,'Publication Table (%)'!S$7)/
SUMIFS(AllPublicationData!$E:$E,AllPublicationData!$A:$A,'Publication Table (%)'!$B13,AllPublicationData!$B:$B,'Publication Table (%)'!S$7)),
IF('Publication Table (%)'!$C$5="Cancellations for other reasons",
IFERROR(SUMIFS(AllPublicationData!$J:$J,AllPublicationData!$A:$A,'Publication Table (%)'!$B13,AllPublicationData!$B:$B,'Publication Table (%)'!$C$4,AllPublicationData!$D:$D,'Publication Table (%)'!S$7)/
SUMIFS(AllPublicationData!$E:$E,AllPublicationData!$A:$A,'Publication Table (%)'!$B13,AllPublicationData!$B:$B,'Publication Table (%)'!$C$4,AllPublicationData!$D:$D,'Publication Table (%)'!S$7),
SUMIFS(AllPublicationData!$J:$J,AllPublicationData!$A:$A,'Publication Table (%)'!$B13,AllPublicationData!$B:$B,'Publication Table (%)'!S$7)/
SUMIFS(AllPublicationData!$E:$E,AllPublicationData!$A:$A,'Publication Table (%)'!$B13,AllPublicationData!$B:$B,'Publication Table (%)'!S$7)))))))</f>
        <v>3.9473684210526314E-2</v>
      </c>
    </row>
    <row r="14" spans="1:30" x14ac:dyDescent="0.35">
      <c r="B14" s="89">
        <v>45231</v>
      </c>
      <c r="C14" s="112">
        <f>IF('Publication Table (%)'!$C$5="All Cancelled Operations",
SUMIFS(AllPublicationData!$F:$F,AllPublicationData!$A:$A,'Publication Table (%)'!$B14,AllPublicationData!$B:$B,'Publication Table (%)'!$C$4),
IF('Publication Table (%)'!$C$5="Operations cancelled by patient",
SUMIFS(AllPublicationData!$G:$G,AllPublicationData!$A:$A,'Publication Table (%)'!$B14,AllPublicationData!$B:$B,'Publication Table (%)'!$C$4),
IF('Publication Table (%)'!$C$5="Operations cancelled for clinical reasons",
SUMIFS(AllPublicationData!$H:$H,AllPublicationData!$A:$A,'Publication Table (%)'!$B14,AllPublicationData!$B:$B,'Publication Table (%)'!$C$4),
IF('Publication Table (%)'!$C$5="Operations cancelled for non-clinical/capacity reasons",
SUMIFS(AllPublicationData!$I:$I,AllPublicationData!$A:$A,'Publication Table (%)'!$B14,AllPublicationData!$B:$B,'Publication Table (%)'!$C$4),
IF('Publication Table (%)'!$C$5="Cancellations for other reasons",
SUMIFS(AllPublicationData!$J:$J,AllPublicationData!$A:$A,'Publication Table (%)'!$B14,AllPublicationData!$B:$B,'Publication Table (%)'!$C$4))))))+
IF(AND($C$4="NHS Scotland",$C$5="All Cancelled Operations"),
SUMIFS(AllPublicationData!$F:$F,AllPublicationData!$A:$A,'Publication Table (%)'!$B14),
IF(AND($C$4="NHS Scotland",$C$5="Operations cancelled by patient"),
SUMIFS(AllPublicationData!$G:$G,AllPublicationData!$A:$A,'Publication Table (%)'!$B14),
IF(AND($C$4="NHS Scotland",$C$5="Operations cancelled for clinical reasons"),
SUMIFS(AllPublicationData!$H:$H,AllPublicationData!$A:$A,'Publication Table (%)'!$B14),
IF(AND($C$4="NHS Scotland",$C$5="Operations cancelled for non-clinical/capacity reasons"),
SUMIFS(AllPublicationData!$I:$I,AllPublicationData!$A:$A,'Publication Table (%)'!$B14),
IF(AND($C$4="NHS Scotland",$C$5="Cancellations for other reasons"),
SUMIFS(AllPublicationData!$J:$J,AllPublicationData!$A:$A,'Publication Table (%)'!$B14))))))</f>
        <v>2277</v>
      </c>
      <c r="D14" s="110">
        <f>IF(AND('Publication Table (%)'!$C$5="All Cancelled Operations",$C$4&lt;&gt;"NHS Scotland"),
IFERROR(SUMIFS(AllPublicationData!$F:$F,AllPublicationData!$A:$A,'Publication Table (%)'!$B14,AllPublicationData!$B:$B,'Publication Table (%)'!$C$4,AllPublicationData!$D:$D,'Publication Table (%)'!D$7)/
SUMIFS(AllPublicationData!$E:$E,AllPublicationData!$A:$A,'Publication Table (%)'!$B14,AllPublicationData!$B:$B,'Publication Table (%)'!$C$4,AllPublicationData!$D:$D,'Publication Table (%)'!D$7),
SUMIFS(AllPublicationData!$F:$F,AllPublicationData!$A:$A,'Publication Table (%)'!$B14,AllPublicationData!$B:$B,'Publication Table (%)'!D$7)/
SUMIFS(AllPublicationData!$E:$E,AllPublicationData!$A:$A,'Publication Table (%)'!$B14,AllPublicationData!$B:$B,'Publication Table (%)'!D$7)),
IF(AND('Publication Table (%)'!$C$5="Operations cancelled by patient",$C$4&lt;&gt;"NHS Scotland"),
IFERROR(SUMIFS(AllPublicationData!$G:$G,AllPublicationData!$A:$A,'Publication Table (%)'!$B14,AllPublicationData!$B:$B,'Publication Table (%)'!$C$4,AllPublicationData!$D:$D,'Publication Table (%)'!D$7)/
SUMIFS(AllPublicationData!$E:$E,AllPublicationData!$A:$A,'Publication Table (%)'!$B14,AllPublicationData!$B:$B,'Publication Table (%)'!$C$4,AllPublicationData!$D:$D,'Publication Table (%)'!D$7),
SUMIFS(AllPublicationData!$G:$G,AllPublicationData!$A:$A,'Publication Table (%)'!$B14,AllPublicationData!$B:$B,'Publication Table (%)'!D$7)/
SUMIFS(AllPublicationData!$E:$E,AllPublicationData!$A:$A,'Publication Table (%)'!$B14,AllPublicationData!$B:$B,'Publication Table (%)'!D$7)),
IF(AND('Publication Table (%)'!$C$5="Operations cancelled for clinical reasons",$C$4&lt;&gt;"NHS Scotland"),
IFERROR(SUMIFS(AllPublicationData!$H:$H,AllPublicationData!$A:$A,'Publication Table (%)'!$B14,AllPublicationData!$B:$B,'Publication Table (%)'!$C$4,AllPublicationData!$D:$D,'Publication Table (%)'!D$7)/
SUMIFS(AllPublicationData!$E:$E,AllPublicationData!$A:$A,'Publication Table (%)'!$B14,AllPublicationData!$B:$B,'Publication Table (%)'!$C$4,AllPublicationData!$D:$D,'Publication Table (%)'!D$7),
SUMIFS(AllPublicationData!$H:$H,AllPublicationData!$A:$A,'Publication Table (%)'!$B14,AllPublicationData!$B:$B,'Publication Table (%)'!D$7)/
SUMIFS(AllPublicationData!$E:$E,AllPublicationData!$A:$A,'Publication Table (%)'!$B14,AllPublicationData!$B:$B,'Publication Table (%)'!D$7)),
IF(AND('Publication Table (%)'!$C$5="Operations cancelled for non-clinical/capacity reasons",$C$4&lt;&gt;"NHS Scotland"),
IFERROR(SUMIFS(AllPublicationData!$I:$I,AllPublicationData!$A:$A,'Publication Table (%)'!$B14,AllPublicationData!$B:$B,'Publication Table (%)'!$C$4,AllPublicationData!$D:$D,'Publication Table (%)'!D$7)/
SUMIFS(AllPublicationData!$E:$E,AllPublicationData!$A:$A,'Publication Table (%)'!$B14,AllPublicationData!$B:$B,'Publication Table (%)'!$C$4,AllPublicationData!$D:$D,'Publication Table (%)'!D$7),
SUMIFS(AllPublicationData!$I:$I,AllPublicationData!$A:$A,'Publication Table (%)'!$B14,AllPublicationData!$B:$B,'Publication Table (%)'!D$7)/
SUMIFS(AllPublicationData!$E:$E,AllPublicationData!$A:$A,'Publication Table (%)'!$B14,AllPublicationData!$B:$B,'Publication Table (%)'!D$7)),
IF(AND('Publication Table (%)'!$C$5="Cancellations for other reasons",$C$4&lt;&gt;"NHS Scotland"),
IFERROR(SUMIFS(AllPublicationData!$J:$J,AllPublicationData!$A:$A,'Publication Table (%)'!$B14,AllPublicationData!$B:$B,'Publication Table (%)'!$C$4,AllPublicationData!$D:$D,'Publication Table (%)'!D$7)/
SUMIFS(AllPublicationData!$E:$E,AllPublicationData!$A:$A,'Publication Table (%)'!$B14,AllPublicationData!$B:$B,'Publication Table (%)'!$C$4,AllPublicationData!$D:$D,'Publication Table (%)'!D$7),
SUMIFS(AllPublicationData!$J:$J,AllPublicationData!$A:$A,'Publication Table (%)'!$B14,AllPublicationData!$B:$B,'Publication Table (%)'!D$7)/
SUMIFS(AllPublicationData!$E:$E,AllPublicationData!$A:$A,'Publication Table (%)'!$B14,AllPublicationData!$B:$B,'Publication Table (%)'!D$7)),
IF(AND($C$4="NHS Scotland",$C$5="All Cancelled Operations"),
SUMIFS(AllPublicationData!$F:$F,AllPublicationData!$A:$A,'Publication Table'!$B14)/
SUMIFS(AllPublicationData!$E:$E,AllPublicationData!$A:$A,'Publication Table'!$B14),
IF(AND($C$4="NHS Scotland",$C$5="Operations cancelled by patient"),
SUMIFS(AllPublicationData!$G:$G,AllPublicationData!$A:$A,'Publication Table'!$B14)/
SUMIFS(AllPublicationData!$E:$E,AllPublicationData!$A:$A,'Publication Table'!$B14),
IF(AND($C$4="NHS Scotland",$C$5="Operations cancelled for clinical reasons"),
SUMIFS(AllPublicationData!$H:$H,AllPublicationData!$A:$A,'Publication Table'!$B14)/
SUMIFS(AllPublicationData!$E:$E,AllPublicationData!$A:$A,'Publication Table'!$B14),
IF(AND($C$4="NHS Scotland",$C$5="Operations cancelled for non-clinical/capacity reasons"),
SUMIFS(AllPublicationData!$I:$I,AllPublicationData!$A:$A,'Publication Table'!$B14)/
SUMIFS(AllPublicationData!$E:$E,AllPublicationData!$A:$A,'Publication Table'!$B14),
IF(AND($C$4="NHS Scotland",$C$5="Cancellations for other reasons"),
SUMIFS(AllPublicationData!$J:$J,AllPublicationData!$A:$A,'Publication Table'!$B14)/
SUMIFS(AllPublicationData!$E:$E,AllPublicationData!$A:$A,'Publication Table'!$B14)))))))))))</f>
        <v>8.784044441015354E-2</v>
      </c>
      <c r="E14" s="96">
        <f>IF('Publication Table (%)'!$C$5="All Cancelled Operations",
IFERROR(SUMIFS(AllPublicationData!$F:$F,AllPublicationData!$A:$A,'Publication Table (%)'!$B14,AllPublicationData!$B:$B,'Publication Table (%)'!$C$4,AllPublicationData!$D:$D,'Publication Table (%)'!E$7)/
SUMIFS(AllPublicationData!$E:$E,AllPublicationData!$A:$A,'Publication Table (%)'!$B14,AllPublicationData!$B:$B,'Publication Table (%)'!$C$4,AllPublicationData!$D:$D,'Publication Table (%)'!E$7),
SUMIFS(AllPublicationData!$F:$F,AllPublicationData!$A:$A,'Publication Table (%)'!$B14,AllPublicationData!$B:$B,'Publication Table (%)'!E$7)/
SUMIFS(AllPublicationData!$E:$E,AllPublicationData!$A:$A,'Publication Table (%)'!$B14,AllPublicationData!$B:$B,'Publication Table (%)'!E$7)),
IF('Publication Table (%)'!$C$5="Operations cancelled by patient",
IFERROR(SUMIFS(AllPublicationData!$G:$G,AllPublicationData!$A:$A,'Publication Table (%)'!$B14,AllPublicationData!$B:$B,'Publication Table (%)'!$C$4,AllPublicationData!$D:$D,'Publication Table (%)'!E$7)/
SUMIFS(AllPublicationData!$E:$E,AllPublicationData!$A:$A,'Publication Table (%)'!$B14,AllPublicationData!$B:$B,'Publication Table (%)'!$C$4,AllPublicationData!$D:$D,'Publication Table (%)'!E$7),
SUMIFS(AllPublicationData!$G:$G,AllPublicationData!$A:$A,'Publication Table (%)'!$B14,AllPublicationData!$B:$B,'Publication Table (%)'!E$7)/
SUMIFS(AllPublicationData!$E:$E,AllPublicationData!$A:$A,'Publication Table (%)'!$B14,AllPublicationData!$B:$B,'Publication Table (%)'!E$7)),
IF('Publication Table (%)'!$C$5="Operations cancelled for clinical reasons",
IFERROR(SUMIFS(AllPublicationData!$H:$H,AllPublicationData!$A:$A,'Publication Table (%)'!$B14,AllPublicationData!$B:$B,'Publication Table (%)'!$C$4,AllPublicationData!$D:$D,'Publication Table (%)'!E$7)/
SUMIFS(AllPublicationData!$E:$E,AllPublicationData!$A:$A,'Publication Table (%)'!$B14,AllPublicationData!$B:$B,'Publication Table (%)'!$C$4,AllPublicationData!$D:$D,'Publication Table (%)'!E$7),
SUMIFS(AllPublicationData!$H:$H,AllPublicationData!$A:$A,'Publication Table (%)'!$B14,AllPublicationData!$B:$B,'Publication Table (%)'!E$7)/
SUMIFS(AllPublicationData!$E:$E,AllPublicationData!$A:$A,'Publication Table (%)'!$B14,AllPublicationData!$B:$B,'Publication Table (%)'!E$7)),
IF('Publication Table (%)'!$C$5="Operations cancelled for non-clinical/capacity reasons",
IFERROR(SUMIFS(AllPublicationData!$I:$I,AllPublicationData!$A:$A,'Publication Table (%)'!$B14,AllPublicationData!$B:$B,'Publication Table (%)'!$C$4,AllPublicationData!$D:$D,'Publication Table (%)'!E$7)/
SUMIFS(AllPublicationData!$E:$E,AllPublicationData!$A:$A,'Publication Table (%)'!$B14,AllPublicationData!$B:$B,'Publication Table (%)'!$C$4,AllPublicationData!$D:$D,'Publication Table (%)'!E$7),
SUMIFS(AllPublicationData!$I:$I,AllPublicationData!$A:$A,'Publication Table (%)'!$B14,AllPublicationData!$B:$B,'Publication Table (%)'!E$7)/
SUMIFS(AllPublicationData!$E:$E,AllPublicationData!$A:$A,'Publication Table (%)'!$B14,AllPublicationData!$B:$B,'Publication Table (%)'!E$7)),
IF('Publication Table (%)'!$C$5="Cancellations for other reasons",
IFERROR(SUMIFS(AllPublicationData!$J:$J,AllPublicationData!$A:$A,'Publication Table (%)'!$B14,AllPublicationData!$B:$B,'Publication Table (%)'!$C$4,AllPublicationData!$D:$D,'Publication Table (%)'!E$7)/
SUMIFS(AllPublicationData!$E:$E,AllPublicationData!$A:$A,'Publication Table (%)'!$B14,AllPublicationData!$B:$B,'Publication Table (%)'!$C$4,AllPublicationData!$D:$D,'Publication Table (%)'!E$7),
SUMIFS(AllPublicationData!$J:$J,AllPublicationData!$A:$A,'Publication Table (%)'!$B14,AllPublicationData!$B:$B,'Publication Table (%)'!E$7)/
SUMIFS(AllPublicationData!$E:$E,AllPublicationData!$A:$A,'Publication Table (%)'!$B14,AllPublicationData!$B:$B,'Publication Table (%)'!E$7)))))))</f>
        <v>6.6589237320944641E-2</v>
      </c>
      <c r="F14" s="96">
        <f>IF('Publication Table (%)'!$C$5="All Cancelled Operations",
IFERROR(SUMIFS(AllPublicationData!$F:$F,AllPublicationData!$A:$A,'Publication Table (%)'!$B14,AllPublicationData!$B:$B,'Publication Table (%)'!$C$4,AllPublicationData!$D:$D,'Publication Table (%)'!F$7)/
SUMIFS(AllPublicationData!$E:$E,AllPublicationData!$A:$A,'Publication Table (%)'!$B14,AllPublicationData!$B:$B,'Publication Table (%)'!$C$4,AllPublicationData!$D:$D,'Publication Table (%)'!F$7),
SUMIFS(AllPublicationData!$F:$F,AllPublicationData!$A:$A,'Publication Table (%)'!$B14,AllPublicationData!$B:$B,'Publication Table (%)'!F$7)/
SUMIFS(AllPublicationData!$E:$E,AllPublicationData!$A:$A,'Publication Table (%)'!$B14,AllPublicationData!$B:$B,'Publication Table (%)'!F$7)),
IF('Publication Table (%)'!$C$5="Operations cancelled by patient",
IFERROR(SUMIFS(AllPublicationData!$G:$G,AllPublicationData!$A:$A,'Publication Table (%)'!$B14,AllPublicationData!$B:$B,'Publication Table (%)'!$C$4,AllPublicationData!$D:$D,'Publication Table (%)'!F$7)/
SUMIFS(AllPublicationData!$E:$E,AllPublicationData!$A:$A,'Publication Table (%)'!$B14,AllPublicationData!$B:$B,'Publication Table (%)'!$C$4,AllPublicationData!$D:$D,'Publication Table (%)'!F$7),
SUMIFS(AllPublicationData!$G:$G,AllPublicationData!$A:$A,'Publication Table (%)'!$B14,AllPublicationData!$B:$B,'Publication Table (%)'!F$7)/
SUMIFS(AllPublicationData!$E:$E,AllPublicationData!$A:$A,'Publication Table (%)'!$B14,AllPublicationData!$B:$B,'Publication Table (%)'!F$7)),
IF('Publication Table (%)'!$C$5="Operations cancelled for clinical reasons",
IFERROR(SUMIFS(AllPublicationData!$H:$H,AllPublicationData!$A:$A,'Publication Table (%)'!$B14,AllPublicationData!$B:$B,'Publication Table (%)'!$C$4,AllPublicationData!$D:$D,'Publication Table (%)'!F$7)/
SUMIFS(AllPublicationData!$E:$E,AllPublicationData!$A:$A,'Publication Table (%)'!$B14,AllPublicationData!$B:$B,'Publication Table (%)'!$C$4,AllPublicationData!$D:$D,'Publication Table (%)'!F$7),
SUMIFS(AllPublicationData!$H:$H,AllPublicationData!$A:$A,'Publication Table (%)'!$B14,AllPublicationData!$B:$B,'Publication Table (%)'!F$7)/
SUMIFS(AllPublicationData!$E:$E,AllPublicationData!$A:$A,'Publication Table (%)'!$B14,AllPublicationData!$B:$B,'Publication Table (%)'!F$7)),
IF('Publication Table (%)'!$C$5="Operations cancelled for non-clinical/capacity reasons",
IFERROR(SUMIFS(AllPublicationData!$I:$I,AllPublicationData!$A:$A,'Publication Table (%)'!$B14,AllPublicationData!$B:$B,'Publication Table (%)'!$C$4,AllPublicationData!$D:$D,'Publication Table (%)'!F$7)/
SUMIFS(AllPublicationData!$E:$E,AllPublicationData!$A:$A,'Publication Table (%)'!$B14,AllPublicationData!$B:$B,'Publication Table (%)'!$C$4,AllPublicationData!$D:$D,'Publication Table (%)'!F$7),
SUMIFS(AllPublicationData!$I:$I,AllPublicationData!$A:$A,'Publication Table (%)'!$B14,AllPublicationData!$B:$B,'Publication Table (%)'!F$7)/
SUMIFS(AllPublicationData!$E:$E,AllPublicationData!$A:$A,'Publication Table (%)'!$B14,AllPublicationData!$B:$B,'Publication Table (%)'!F$7)),
IF('Publication Table (%)'!$C$5="Cancellations for other reasons",
IFERROR(SUMIFS(AllPublicationData!$J:$J,AllPublicationData!$A:$A,'Publication Table (%)'!$B14,AllPublicationData!$B:$B,'Publication Table (%)'!$C$4,AllPublicationData!$D:$D,'Publication Table (%)'!F$7)/
SUMIFS(AllPublicationData!$E:$E,AllPublicationData!$A:$A,'Publication Table (%)'!$B14,AllPublicationData!$B:$B,'Publication Table (%)'!$C$4,AllPublicationData!$D:$D,'Publication Table (%)'!F$7),
SUMIFS(AllPublicationData!$J:$J,AllPublicationData!$A:$A,'Publication Table (%)'!$B14,AllPublicationData!$B:$B,'Publication Table (%)'!F$7)/
SUMIFS(AllPublicationData!$E:$E,AllPublicationData!$A:$A,'Publication Table (%)'!$B14,AllPublicationData!$B:$B,'Publication Table (%)'!F$7)))))))</f>
        <v>8.5204755614266839E-2</v>
      </c>
      <c r="G14" s="96">
        <f>IF('Publication Table (%)'!$C$5="All Cancelled Operations",
IFERROR(SUMIFS(AllPublicationData!$F:$F,AllPublicationData!$A:$A,'Publication Table (%)'!$B14,AllPublicationData!$B:$B,'Publication Table (%)'!$C$4,AllPublicationData!$D:$D,'Publication Table (%)'!G$7)/
SUMIFS(AllPublicationData!$E:$E,AllPublicationData!$A:$A,'Publication Table (%)'!$B14,AllPublicationData!$B:$B,'Publication Table (%)'!$C$4,AllPublicationData!$D:$D,'Publication Table (%)'!G$7),
SUMIFS(AllPublicationData!$F:$F,AllPublicationData!$A:$A,'Publication Table (%)'!$B14,AllPublicationData!$B:$B,'Publication Table (%)'!G$7)/
SUMIFS(AllPublicationData!$E:$E,AllPublicationData!$A:$A,'Publication Table (%)'!$B14,AllPublicationData!$B:$B,'Publication Table (%)'!G$7)),
IF('Publication Table (%)'!$C$5="Operations cancelled by patient",
IFERROR(SUMIFS(AllPublicationData!$G:$G,AllPublicationData!$A:$A,'Publication Table (%)'!$B14,AllPublicationData!$B:$B,'Publication Table (%)'!$C$4,AllPublicationData!$D:$D,'Publication Table (%)'!G$7)/
SUMIFS(AllPublicationData!$E:$E,AllPublicationData!$A:$A,'Publication Table (%)'!$B14,AllPublicationData!$B:$B,'Publication Table (%)'!$C$4,AllPublicationData!$D:$D,'Publication Table (%)'!G$7),
SUMIFS(AllPublicationData!$G:$G,AllPublicationData!$A:$A,'Publication Table (%)'!$B14,AllPublicationData!$B:$B,'Publication Table (%)'!G$7)/
SUMIFS(AllPublicationData!$E:$E,AllPublicationData!$A:$A,'Publication Table (%)'!$B14,AllPublicationData!$B:$B,'Publication Table (%)'!G$7)),
IF('Publication Table (%)'!$C$5="Operations cancelled for clinical reasons",
IFERROR(SUMIFS(AllPublicationData!$H:$H,AllPublicationData!$A:$A,'Publication Table (%)'!$B14,AllPublicationData!$B:$B,'Publication Table (%)'!$C$4,AllPublicationData!$D:$D,'Publication Table (%)'!G$7)/
SUMIFS(AllPublicationData!$E:$E,AllPublicationData!$A:$A,'Publication Table (%)'!$B14,AllPublicationData!$B:$B,'Publication Table (%)'!$C$4,AllPublicationData!$D:$D,'Publication Table (%)'!G$7),
SUMIFS(AllPublicationData!$H:$H,AllPublicationData!$A:$A,'Publication Table (%)'!$B14,AllPublicationData!$B:$B,'Publication Table (%)'!G$7)/
SUMIFS(AllPublicationData!$E:$E,AllPublicationData!$A:$A,'Publication Table (%)'!$B14,AllPublicationData!$B:$B,'Publication Table (%)'!G$7)),
IF('Publication Table (%)'!$C$5="Operations cancelled for non-clinical/capacity reasons",
IFERROR(SUMIFS(AllPublicationData!$I:$I,AllPublicationData!$A:$A,'Publication Table (%)'!$B14,AllPublicationData!$B:$B,'Publication Table (%)'!$C$4,AllPublicationData!$D:$D,'Publication Table (%)'!G$7)/
SUMIFS(AllPublicationData!$E:$E,AllPublicationData!$A:$A,'Publication Table (%)'!$B14,AllPublicationData!$B:$B,'Publication Table (%)'!$C$4,AllPublicationData!$D:$D,'Publication Table (%)'!G$7),
SUMIFS(AllPublicationData!$I:$I,AllPublicationData!$A:$A,'Publication Table (%)'!$B14,AllPublicationData!$B:$B,'Publication Table (%)'!G$7)/
SUMIFS(AllPublicationData!$E:$E,AllPublicationData!$A:$A,'Publication Table (%)'!$B14,AllPublicationData!$B:$B,'Publication Table (%)'!G$7)),
IF('Publication Table (%)'!$C$5="Cancellations for other reasons",
IFERROR(SUMIFS(AllPublicationData!$J:$J,AllPublicationData!$A:$A,'Publication Table (%)'!$B14,AllPublicationData!$B:$B,'Publication Table (%)'!$C$4,AllPublicationData!$D:$D,'Publication Table (%)'!G$7)/
SUMIFS(AllPublicationData!$E:$E,AllPublicationData!$A:$A,'Publication Table (%)'!$B14,AllPublicationData!$B:$B,'Publication Table (%)'!$C$4,AllPublicationData!$D:$D,'Publication Table (%)'!G$7),
SUMIFS(AllPublicationData!$J:$J,AllPublicationData!$A:$A,'Publication Table (%)'!$B14,AllPublicationData!$B:$B,'Publication Table (%)'!G$7)/
SUMIFS(AllPublicationData!$E:$E,AllPublicationData!$A:$A,'Publication Table (%)'!$B14,AllPublicationData!$B:$B,'Publication Table (%)'!G$7)))))))</f>
        <v>8.2352941176470587E-2</v>
      </c>
      <c r="H14" s="96">
        <f>IF('Publication Table (%)'!$C$5="All Cancelled Operations",
IFERROR(SUMIFS(AllPublicationData!$F:$F,AllPublicationData!$A:$A,'Publication Table (%)'!$B14,AllPublicationData!$B:$B,'Publication Table (%)'!$C$4,AllPublicationData!$D:$D,'Publication Table (%)'!H$7)/
SUMIFS(AllPublicationData!$E:$E,AllPublicationData!$A:$A,'Publication Table (%)'!$B14,AllPublicationData!$B:$B,'Publication Table (%)'!$C$4,AllPublicationData!$D:$D,'Publication Table (%)'!H$7),
SUMIFS(AllPublicationData!$F:$F,AllPublicationData!$A:$A,'Publication Table (%)'!$B14,AllPublicationData!$B:$B,'Publication Table (%)'!H$7)/
SUMIFS(AllPublicationData!$E:$E,AllPublicationData!$A:$A,'Publication Table (%)'!$B14,AllPublicationData!$B:$B,'Publication Table (%)'!H$7)),
IF('Publication Table (%)'!$C$5="Operations cancelled by patient",
IFERROR(SUMIFS(AllPublicationData!$G:$G,AllPublicationData!$A:$A,'Publication Table (%)'!$B14,AllPublicationData!$B:$B,'Publication Table (%)'!$C$4,AllPublicationData!$D:$D,'Publication Table (%)'!H$7)/
SUMIFS(AllPublicationData!$E:$E,AllPublicationData!$A:$A,'Publication Table (%)'!$B14,AllPublicationData!$B:$B,'Publication Table (%)'!$C$4,AllPublicationData!$D:$D,'Publication Table (%)'!H$7),
SUMIFS(AllPublicationData!$G:$G,AllPublicationData!$A:$A,'Publication Table (%)'!$B14,AllPublicationData!$B:$B,'Publication Table (%)'!H$7)/
SUMIFS(AllPublicationData!$E:$E,AllPublicationData!$A:$A,'Publication Table (%)'!$B14,AllPublicationData!$B:$B,'Publication Table (%)'!H$7)),
IF('Publication Table (%)'!$C$5="Operations cancelled for clinical reasons",
IFERROR(SUMIFS(AllPublicationData!$H:$H,AllPublicationData!$A:$A,'Publication Table (%)'!$B14,AllPublicationData!$B:$B,'Publication Table (%)'!$C$4,AllPublicationData!$D:$D,'Publication Table (%)'!H$7)/
SUMIFS(AllPublicationData!$E:$E,AllPublicationData!$A:$A,'Publication Table (%)'!$B14,AllPublicationData!$B:$B,'Publication Table (%)'!$C$4,AllPublicationData!$D:$D,'Publication Table (%)'!H$7),
SUMIFS(AllPublicationData!$H:$H,AllPublicationData!$A:$A,'Publication Table (%)'!$B14,AllPublicationData!$B:$B,'Publication Table (%)'!H$7)/
SUMIFS(AllPublicationData!$E:$E,AllPublicationData!$A:$A,'Publication Table (%)'!$B14,AllPublicationData!$B:$B,'Publication Table (%)'!H$7)),
IF('Publication Table (%)'!$C$5="Operations cancelled for non-clinical/capacity reasons",
IFERROR(SUMIFS(AllPublicationData!$I:$I,AllPublicationData!$A:$A,'Publication Table (%)'!$B14,AllPublicationData!$B:$B,'Publication Table (%)'!$C$4,AllPublicationData!$D:$D,'Publication Table (%)'!H$7)/
SUMIFS(AllPublicationData!$E:$E,AllPublicationData!$A:$A,'Publication Table (%)'!$B14,AllPublicationData!$B:$B,'Publication Table (%)'!$C$4,AllPublicationData!$D:$D,'Publication Table (%)'!H$7),
SUMIFS(AllPublicationData!$I:$I,AllPublicationData!$A:$A,'Publication Table (%)'!$B14,AllPublicationData!$B:$B,'Publication Table (%)'!H$7)/
SUMIFS(AllPublicationData!$E:$E,AllPublicationData!$A:$A,'Publication Table (%)'!$B14,AllPublicationData!$B:$B,'Publication Table (%)'!H$7)),
IF('Publication Table (%)'!$C$5="Cancellations for other reasons",
IFERROR(SUMIFS(AllPublicationData!$J:$J,AllPublicationData!$A:$A,'Publication Table (%)'!$B14,AllPublicationData!$B:$B,'Publication Table (%)'!$C$4,AllPublicationData!$D:$D,'Publication Table (%)'!H$7)/
SUMIFS(AllPublicationData!$E:$E,AllPublicationData!$A:$A,'Publication Table (%)'!$B14,AllPublicationData!$B:$B,'Publication Table (%)'!$C$4,AllPublicationData!$D:$D,'Publication Table (%)'!H$7),
SUMIFS(AllPublicationData!$J:$J,AllPublicationData!$A:$A,'Publication Table (%)'!$B14,AllPublicationData!$B:$B,'Publication Table (%)'!H$7)/
SUMIFS(AllPublicationData!$E:$E,AllPublicationData!$A:$A,'Publication Table (%)'!$B14,AllPublicationData!$B:$B,'Publication Table (%)'!H$7)))))))</f>
        <v>0.11225144323284157</v>
      </c>
      <c r="I14" s="96">
        <f>IF('Publication Table (%)'!$C$5="All Cancelled Operations",
IFERROR(SUMIFS(AllPublicationData!$F:$F,AllPublicationData!$A:$A,'Publication Table (%)'!$B14,AllPublicationData!$B:$B,'Publication Table (%)'!$C$4,AllPublicationData!$D:$D,'Publication Table (%)'!I$7)/
SUMIFS(AllPublicationData!$E:$E,AllPublicationData!$A:$A,'Publication Table (%)'!$B14,AllPublicationData!$B:$B,'Publication Table (%)'!$C$4,AllPublicationData!$D:$D,'Publication Table (%)'!I$7),
SUMIFS(AllPublicationData!$F:$F,AllPublicationData!$A:$A,'Publication Table (%)'!$B14,AllPublicationData!$B:$B,'Publication Table (%)'!I$7)/
SUMIFS(AllPublicationData!$E:$E,AllPublicationData!$A:$A,'Publication Table (%)'!$B14,AllPublicationData!$B:$B,'Publication Table (%)'!I$7)),
IF('Publication Table (%)'!$C$5="Operations cancelled by patient",
IFERROR(SUMIFS(AllPublicationData!$G:$G,AllPublicationData!$A:$A,'Publication Table (%)'!$B14,AllPublicationData!$B:$B,'Publication Table (%)'!$C$4,AllPublicationData!$D:$D,'Publication Table (%)'!I$7)/
SUMIFS(AllPublicationData!$E:$E,AllPublicationData!$A:$A,'Publication Table (%)'!$B14,AllPublicationData!$B:$B,'Publication Table (%)'!$C$4,AllPublicationData!$D:$D,'Publication Table (%)'!I$7),
SUMIFS(AllPublicationData!$G:$G,AllPublicationData!$A:$A,'Publication Table (%)'!$B14,AllPublicationData!$B:$B,'Publication Table (%)'!I$7)/
SUMIFS(AllPublicationData!$E:$E,AllPublicationData!$A:$A,'Publication Table (%)'!$B14,AllPublicationData!$B:$B,'Publication Table (%)'!I$7)),
IF('Publication Table (%)'!$C$5="Operations cancelled for clinical reasons",
IFERROR(SUMIFS(AllPublicationData!$H:$H,AllPublicationData!$A:$A,'Publication Table (%)'!$B14,AllPublicationData!$B:$B,'Publication Table (%)'!$C$4,AllPublicationData!$D:$D,'Publication Table (%)'!I$7)/
SUMIFS(AllPublicationData!$E:$E,AllPublicationData!$A:$A,'Publication Table (%)'!$B14,AllPublicationData!$B:$B,'Publication Table (%)'!$C$4,AllPublicationData!$D:$D,'Publication Table (%)'!I$7),
SUMIFS(AllPublicationData!$H:$H,AllPublicationData!$A:$A,'Publication Table (%)'!$B14,AllPublicationData!$B:$B,'Publication Table (%)'!I$7)/
SUMIFS(AllPublicationData!$E:$E,AllPublicationData!$A:$A,'Publication Table (%)'!$B14,AllPublicationData!$B:$B,'Publication Table (%)'!I$7)),
IF('Publication Table (%)'!$C$5="Operations cancelled for non-clinical/capacity reasons",
IFERROR(SUMIFS(AllPublicationData!$I:$I,AllPublicationData!$A:$A,'Publication Table (%)'!$B14,AllPublicationData!$B:$B,'Publication Table (%)'!$C$4,AllPublicationData!$D:$D,'Publication Table (%)'!I$7)/
SUMIFS(AllPublicationData!$E:$E,AllPublicationData!$A:$A,'Publication Table (%)'!$B14,AllPublicationData!$B:$B,'Publication Table (%)'!$C$4,AllPublicationData!$D:$D,'Publication Table (%)'!I$7),
SUMIFS(AllPublicationData!$I:$I,AllPublicationData!$A:$A,'Publication Table (%)'!$B14,AllPublicationData!$B:$B,'Publication Table (%)'!I$7)/
SUMIFS(AllPublicationData!$E:$E,AllPublicationData!$A:$A,'Publication Table (%)'!$B14,AllPublicationData!$B:$B,'Publication Table (%)'!I$7)),
IF('Publication Table (%)'!$C$5="Cancellations for other reasons",
IFERROR(SUMIFS(AllPublicationData!$J:$J,AllPublicationData!$A:$A,'Publication Table (%)'!$B14,AllPublicationData!$B:$B,'Publication Table (%)'!$C$4,AllPublicationData!$D:$D,'Publication Table (%)'!I$7)/
SUMIFS(AllPublicationData!$E:$E,AllPublicationData!$A:$A,'Publication Table (%)'!$B14,AllPublicationData!$B:$B,'Publication Table (%)'!$C$4,AllPublicationData!$D:$D,'Publication Table (%)'!I$7),
SUMIFS(AllPublicationData!$J:$J,AllPublicationData!$A:$A,'Publication Table (%)'!$B14,AllPublicationData!$B:$B,'Publication Table (%)'!I$7)/
SUMIFS(AllPublicationData!$E:$E,AllPublicationData!$A:$A,'Publication Table (%)'!$B14,AllPublicationData!$B:$B,'Publication Table (%)'!I$7)))))))</f>
        <v>7.7298050139275765E-2</v>
      </c>
      <c r="J14" s="96">
        <f>IF('Publication Table (%)'!$C$5="All Cancelled Operations",
IFERROR(SUMIFS(AllPublicationData!$F:$F,AllPublicationData!$A:$A,'Publication Table (%)'!$B14,AllPublicationData!$B:$B,'Publication Table (%)'!$C$4,AllPublicationData!$D:$D,'Publication Table (%)'!J$7)/
SUMIFS(AllPublicationData!$E:$E,AllPublicationData!$A:$A,'Publication Table (%)'!$B14,AllPublicationData!$B:$B,'Publication Table (%)'!$C$4,AllPublicationData!$D:$D,'Publication Table (%)'!J$7),
SUMIFS(AllPublicationData!$F:$F,AllPublicationData!$A:$A,'Publication Table (%)'!$B14,AllPublicationData!$B:$B,'Publication Table (%)'!J$7)/
SUMIFS(AllPublicationData!$E:$E,AllPublicationData!$A:$A,'Publication Table (%)'!$B14,AllPublicationData!$B:$B,'Publication Table (%)'!J$7)),
IF('Publication Table (%)'!$C$5="Operations cancelled by patient",
IFERROR(SUMIFS(AllPublicationData!$G:$G,AllPublicationData!$A:$A,'Publication Table (%)'!$B14,AllPublicationData!$B:$B,'Publication Table (%)'!$C$4,AllPublicationData!$D:$D,'Publication Table (%)'!J$7)/
SUMIFS(AllPublicationData!$E:$E,AllPublicationData!$A:$A,'Publication Table (%)'!$B14,AllPublicationData!$B:$B,'Publication Table (%)'!$C$4,AllPublicationData!$D:$D,'Publication Table (%)'!J$7),
SUMIFS(AllPublicationData!$G:$G,AllPublicationData!$A:$A,'Publication Table (%)'!$B14,AllPublicationData!$B:$B,'Publication Table (%)'!J$7)/
SUMIFS(AllPublicationData!$E:$E,AllPublicationData!$A:$A,'Publication Table (%)'!$B14,AllPublicationData!$B:$B,'Publication Table (%)'!J$7)),
IF('Publication Table (%)'!$C$5="Operations cancelled for clinical reasons",
IFERROR(SUMIFS(AllPublicationData!$H:$H,AllPublicationData!$A:$A,'Publication Table (%)'!$B14,AllPublicationData!$B:$B,'Publication Table (%)'!$C$4,AllPublicationData!$D:$D,'Publication Table (%)'!J$7)/
SUMIFS(AllPublicationData!$E:$E,AllPublicationData!$A:$A,'Publication Table (%)'!$B14,AllPublicationData!$B:$B,'Publication Table (%)'!$C$4,AllPublicationData!$D:$D,'Publication Table (%)'!J$7),
SUMIFS(AllPublicationData!$H:$H,AllPublicationData!$A:$A,'Publication Table (%)'!$B14,AllPublicationData!$B:$B,'Publication Table (%)'!J$7)/
SUMIFS(AllPublicationData!$E:$E,AllPublicationData!$A:$A,'Publication Table (%)'!$B14,AllPublicationData!$B:$B,'Publication Table (%)'!J$7)),
IF('Publication Table (%)'!$C$5="Operations cancelled for non-clinical/capacity reasons",
IFERROR(SUMIFS(AllPublicationData!$I:$I,AllPublicationData!$A:$A,'Publication Table (%)'!$B14,AllPublicationData!$B:$B,'Publication Table (%)'!$C$4,AllPublicationData!$D:$D,'Publication Table (%)'!J$7)/
SUMIFS(AllPublicationData!$E:$E,AllPublicationData!$A:$A,'Publication Table (%)'!$B14,AllPublicationData!$B:$B,'Publication Table (%)'!$C$4,AllPublicationData!$D:$D,'Publication Table (%)'!J$7),
SUMIFS(AllPublicationData!$I:$I,AllPublicationData!$A:$A,'Publication Table (%)'!$B14,AllPublicationData!$B:$B,'Publication Table (%)'!J$7)/
SUMIFS(AllPublicationData!$E:$E,AllPublicationData!$A:$A,'Publication Table (%)'!$B14,AllPublicationData!$B:$B,'Publication Table (%)'!J$7)),
IF('Publication Table (%)'!$C$5="Cancellations for other reasons",
IFERROR(SUMIFS(AllPublicationData!$J:$J,AllPublicationData!$A:$A,'Publication Table (%)'!$B14,AllPublicationData!$B:$B,'Publication Table (%)'!$C$4,AllPublicationData!$D:$D,'Publication Table (%)'!J$7)/
SUMIFS(AllPublicationData!$E:$E,AllPublicationData!$A:$A,'Publication Table (%)'!$B14,AllPublicationData!$B:$B,'Publication Table (%)'!$C$4,AllPublicationData!$D:$D,'Publication Table (%)'!J$7),
SUMIFS(AllPublicationData!$J:$J,AllPublicationData!$A:$A,'Publication Table (%)'!$B14,AllPublicationData!$B:$B,'Publication Table (%)'!J$7)/
SUMIFS(AllPublicationData!$E:$E,AllPublicationData!$A:$A,'Publication Table (%)'!$B14,AllPublicationData!$B:$B,'Publication Table (%)'!J$7)))))))</f>
        <v>8.3720930232558138E-2</v>
      </c>
      <c r="K14" s="96">
        <f>IF('Publication Table (%)'!$C$5="All Cancelled Operations",
IFERROR(SUMIFS(AllPublicationData!$F:$F,AllPublicationData!$A:$A,'Publication Table (%)'!$B14,AllPublicationData!$B:$B,'Publication Table (%)'!$C$4,AllPublicationData!$D:$D,'Publication Table (%)'!K$7)/
SUMIFS(AllPublicationData!$E:$E,AllPublicationData!$A:$A,'Publication Table (%)'!$B14,AllPublicationData!$B:$B,'Publication Table (%)'!$C$4,AllPublicationData!$D:$D,'Publication Table (%)'!K$7),
SUMIFS(AllPublicationData!$F:$F,AllPublicationData!$A:$A,'Publication Table (%)'!$B14,AllPublicationData!$B:$B,'Publication Table (%)'!K$7)/
SUMIFS(AllPublicationData!$E:$E,AllPublicationData!$A:$A,'Publication Table (%)'!$B14,AllPublicationData!$B:$B,'Publication Table (%)'!K$7)),
IF('Publication Table (%)'!$C$5="Operations cancelled by patient",
IFERROR(SUMIFS(AllPublicationData!$G:$G,AllPublicationData!$A:$A,'Publication Table (%)'!$B14,AllPublicationData!$B:$B,'Publication Table (%)'!$C$4,AllPublicationData!$D:$D,'Publication Table (%)'!K$7)/
SUMIFS(AllPublicationData!$E:$E,AllPublicationData!$A:$A,'Publication Table (%)'!$B14,AllPublicationData!$B:$B,'Publication Table (%)'!$C$4,AllPublicationData!$D:$D,'Publication Table (%)'!K$7),
SUMIFS(AllPublicationData!$G:$G,AllPublicationData!$A:$A,'Publication Table (%)'!$B14,AllPublicationData!$B:$B,'Publication Table (%)'!K$7)/
SUMIFS(AllPublicationData!$E:$E,AllPublicationData!$A:$A,'Publication Table (%)'!$B14,AllPublicationData!$B:$B,'Publication Table (%)'!K$7)),
IF('Publication Table (%)'!$C$5="Operations cancelled for clinical reasons",
IFERROR(SUMIFS(AllPublicationData!$H:$H,AllPublicationData!$A:$A,'Publication Table (%)'!$B14,AllPublicationData!$B:$B,'Publication Table (%)'!$C$4,AllPublicationData!$D:$D,'Publication Table (%)'!K$7)/
SUMIFS(AllPublicationData!$E:$E,AllPublicationData!$A:$A,'Publication Table (%)'!$B14,AllPublicationData!$B:$B,'Publication Table (%)'!$C$4,AllPublicationData!$D:$D,'Publication Table (%)'!K$7),
SUMIFS(AllPublicationData!$H:$H,AllPublicationData!$A:$A,'Publication Table (%)'!$B14,AllPublicationData!$B:$B,'Publication Table (%)'!K$7)/
SUMIFS(AllPublicationData!$E:$E,AllPublicationData!$A:$A,'Publication Table (%)'!$B14,AllPublicationData!$B:$B,'Publication Table (%)'!K$7)),
IF('Publication Table (%)'!$C$5="Operations cancelled for non-clinical/capacity reasons",
IFERROR(SUMIFS(AllPublicationData!$I:$I,AllPublicationData!$A:$A,'Publication Table (%)'!$B14,AllPublicationData!$B:$B,'Publication Table (%)'!$C$4,AllPublicationData!$D:$D,'Publication Table (%)'!K$7)/
SUMIFS(AllPublicationData!$E:$E,AllPublicationData!$A:$A,'Publication Table (%)'!$B14,AllPublicationData!$B:$B,'Publication Table (%)'!$C$4,AllPublicationData!$D:$D,'Publication Table (%)'!K$7),
SUMIFS(AllPublicationData!$I:$I,AllPublicationData!$A:$A,'Publication Table (%)'!$B14,AllPublicationData!$B:$B,'Publication Table (%)'!K$7)/
SUMIFS(AllPublicationData!$E:$E,AllPublicationData!$A:$A,'Publication Table (%)'!$B14,AllPublicationData!$B:$B,'Publication Table (%)'!K$7)),
IF('Publication Table (%)'!$C$5="Cancellations for other reasons",
IFERROR(SUMIFS(AllPublicationData!$J:$J,AllPublicationData!$A:$A,'Publication Table (%)'!$B14,AllPublicationData!$B:$B,'Publication Table (%)'!$C$4,AllPublicationData!$D:$D,'Publication Table (%)'!K$7)/
SUMIFS(AllPublicationData!$E:$E,AllPublicationData!$A:$A,'Publication Table (%)'!$B14,AllPublicationData!$B:$B,'Publication Table (%)'!$C$4,AllPublicationData!$D:$D,'Publication Table (%)'!K$7),
SUMIFS(AllPublicationData!$J:$J,AllPublicationData!$A:$A,'Publication Table (%)'!$B14,AllPublicationData!$B:$B,'Publication Table (%)'!K$7)/
SUMIFS(AllPublicationData!$E:$E,AllPublicationData!$A:$A,'Publication Table (%)'!$B14,AllPublicationData!$B:$B,'Publication Table (%)'!K$7)))))))</f>
        <v>9.4312105007292174E-2</v>
      </c>
      <c r="L14" s="96">
        <f>IF('Publication Table (%)'!$C$5="All Cancelled Operations",
IFERROR(SUMIFS(AllPublicationData!$F:$F,AllPublicationData!$A:$A,'Publication Table (%)'!$B14,AllPublicationData!$B:$B,'Publication Table (%)'!$C$4,AllPublicationData!$D:$D,'Publication Table (%)'!L$7)/
SUMIFS(AllPublicationData!$E:$E,AllPublicationData!$A:$A,'Publication Table (%)'!$B14,AllPublicationData!$B:$B,'Publication Table (%)'!$C$4,AllPublicationData!$D:$D,'Publication Table (%)'!L$7),
SUMIFS(AllPublicationData!$F:$F,AllPublicationData!$A:$A,'Publication Table (%)'!$B14,AllPublicationData!$B:$B,'Publication Table (%)'!L$7)/
SUMIFS(AllPublicationData!$E:$E,AllPublicationData!$A:$A,'Publication Table (%)'!$B14,AllPublicationData!$B:$B,'Publication Table (%)'!L$7)),
IF('Publication Table (%)'!$C$5="Operations cancelled by patient",
IFERROR(SUMIFS(AllPublicationData!$G:$G,AllPublicationData!$A:$A,'Publication Table (%)'!$B14,AllPublicationData!$B:$B,'Publication Table (%)'!$C$4,AllPublicationData!$D:$D,'Publication Table (%)'!L$7)/
SUMIFS(AllPublicationData!$E:$E,AllPublicationData!$A:$A,'Publication Table (%)'!$B14,AllPublicationData!$B:$B,'Publication Table (%)'!$C$4,AllPublicationData!$D:$D,'Publication Table (%)'!L$7),
SUMIFS(AllPublicationData!$G:$G,AllPublicationData!$A:$A,'Publication Table (%)'!$B14,AllPublicationData!$B:$B,'Publication Table (%)'!L$7)/
SUMIFS(AllPublicationData!$E:$E,AllPublicationData!$A:$A,'Publication Table (%)'!$B14,AllPublicationData!$B:$B,'Publication Table (%)'!L$7)),
IF('Publication Table (%)'!$C$5="Operations cancelled for clinical reasons",
IFERROR(SUMIFS(AllPublicationData!$H:$H,AllPublicationData!$A:$A,'Publication Table (%)'!$B14,AllPublicationData!$B:$B,'Publication Table (%)'!$C$4,AllPublicationData!$D:$D,'Publication Table (%)'!L$7)/
SUMIFS(AllPublicationData!$E:$E,AllPublicationData!$A:$A,'Publication Table (%)'!$B14,AllPublicationData!$B:$B,'Publication Table (%)'!$C$4,AllPublicationData!$D:$D,'Publication Table (%)'!L$7),
SUMIFS(AllPublicationData!$H:$H,AllPublicationData!$A:$A,'Publication Table (%)'!$B14,AllPublicationData!$B:$B,'Publication Table (%)'!L$7)/
SUMIFS(AllPublicationData!$E:$E,AllPublicationData!$A:$A,'Publication Table (%)'!$B14,AllPublicationData!$B:$B,'Publication Table (%)'!L$7)),
IF('Publication Table (%)'!$C$5="Operations cancelled for non-clinical/capacity reasons",
IFERROR(SUMIFS(AllPublicationData!$I:$I,AllPublicationData!$A:$A,'Publication Table (%)'!$B14,AllPublicationData!$B:$B,'Publication Table (%)'!$C$4,AllPublicationData!$D:$D,'Publication Table (%)'!L$7)/
SUMIFS(AllPublicationData!$E:$E,AllPublicationData!$A:$A,'Publication Table (%)'!$B14,AllPublicationData!$B:$B,'Publication Table (%)'!$C$4,AllPublicationData!$D:$D,'Publication Table (%)'!L$7),
SUMIFS(AllPublicationData!$I:$I,AllPublicationData!$A:$A,'Publication Table (%)'!$B14,AllPublicationData!$B:$B,'Publication Table (%)'!L$7)/
SUMIFS(AllPublicationData!$E:$E,AllPublicationData!$A:$A,'Publication Table (%)'!$B14,AllPublicationData!$B:$B,'Publication Table (%)'!L$7)),
IF('Publication Table (%)'!$C$5="Cancellations for other reasons",
IFERROR(SUMIFS(AllPublicationData!$J:$J,AllPublicationData!$A:$A,'Publication Table (%)'!$B14,AllPublicationData!$B:$B,'Publication Table (%)'!$C$4,AllPublicationData!$D:$D,'Publication Table (%)'!L$7)/
SUMIFS(AllPublicationData!$E:$E,AllPublicationData!$A:$A,'Publication Table (%)'!$B14,AllPublicationData!$B:$B,'Publication Table (%)'!$C$4,AllPublicationData!$D:$D,'Publication Table (%)'!L$7),
SUMIFS(AllPublicationData!$J:$J,AllPublicationData!$A:$A,'Publication Table (%)'!$B14,AllPublicationData!$B:$B,'Publication Table (%)'!L$7)/
SUMIFS(AllPublicationData!$E:$E,AllPublicationData!$A:$A,'Publication Table (%)'!$B14,AllPublicationData!$B:$B,'Publication Table (%)'!L$7)))))))</f>
        <v>7.8234880450070321E-2</v>
      </c>
      <c r="M14" s="96">
        <f>IF('Publication Table (%)'!$C$5="All Cancelled Operations",
IFERROR(SUMIFS(AllPublicationData!$F:$F,AllPublicationData!$A:$A,'Publication Table (%)'!$B14,AllPublicationData!$B:$B,'Publication Table (%)'!$C$4,AllPublicationData!$D:$D,'Publication Table (%)'!M$7)/
SUMIFS(AllPublicationData!$E:$E,AllPublicationData!$A:$A,'Publication Table (%)'!$B14,AllPublicationData!$B:$B,'Publication Table (%)'!$C$4,AllPublicationData!$D:$D,'Publication Table (%)'!M$7),
SUMIFS(AllPublicationData!$F:$F,AllPublicationData!$A:$A,'Publication Table (%)'!$B14,AllPublicationData!$B:$B,'Publication Table (%)'!M$7)/
SUMIFS(AllPublicationData!$E:$E,AllPublicationData!$A:$A,'Publication Table (%)'!$B14,AllPublicationData!$B:$B,'Publication Table (%)'!M$7)),
IF('Publication Table (%)'!$C$5="Operations cancelled by patient",
IFERROR(SUMIFS(AllPublicationData!$G:$G,AllPublicationData!$A:$A,'Publication Table (%)'!$B14,AllPublicationData!$B:$B,'Publication Table (%)'!$C$4,AllPublicationData!$D:$D,'Publication Table (%)'!M$7)/
SUMIFS(AllPublicationData!$E:$E,AllPublicationData!$A:$A,'Publication Table (%)'!$B14,AllPublicationData!$B:$B,'Publication Table (%)'!$C$4,AllPublicationData!$D:$D,'Publication Table (%)'!M$7),
SUMIFS(AllPublicationData!$G:$G,AllPublicationData!$A:$A,'Publication Table (%)'!$B14,AllPublicationData!$B:$B,'Publication Table (%)'!M$7)/
SUMIFS(AllPublicationData!$E:$E,AllPublicationData!$A:$A,'Publication Table (%)'!$B14,AllPublicationData!$B:$B,'Publication Table (%)'!M$7)),
IF('Publication Table (%)'!$C$5="Operations cancelled for clinical reasons",
IFERROR(SUMIFS(AllPublicationData!$H:$H,AllPublicationData!$A:$A,'Publication Table (%)'!$B14,AllPublicationData!$B:$B,'Publication Table (%)'!$C$4,AllPublicationData!$D:$D,'Publication Table (%)'!M$7)/
SUMIFS(AllPublicationData!$E:$E,AllPublicationData!$A:$A,'Publication Table (%)'!$B14,AllPublicationData!$B:$B,'Publication Table (%)'!$C$4,AllPublicationData!$D:$D,'Publication Table (%)'!M$7),
SUMIFS(AllPublicationData!$H:$H,AllPublicationData!$A:$A,'Publication Table (%)'!$B14,AllPublicationData!$B:$B,'Publication Table (%)'!M$7)/
SUMIFS(AllPublicationData!$E:$E,AllPublicationData!$A:$A,'Publication Table (%)'!$B14,AllPublicationData!$B:$B,'Publication Table (%)'!M$7)),
IF('Publication Table (%)'!$C$5="Operations cancelled for non-clinical/capacity reasons",
IFERROR(SUMIFS(AllPublicationData!$I:$I,AllPublicationData!$A:$A,'Publication Table (%)'!$B14,AllPublicationData!$B:$B,'Publication Table (%)'!$C$4,AllPublicationData!$D:$D,'Publication Table (%)'!M$7)/
SUMIFS(AllPublicationData!$E:$E,AllPublicationData!$A:$A,'Publication Table (%)'!$B14,AllPublicationData!$B:$B,'Publication Table (%)'!$C$4,AllPublicationData!$D:$D,'Publication Table (%)'!M$7),
SUMIFS(AllPublicationData!$I:$I,AllPublicationData!$A:$A,'Publication Table (%)'!$B14,AllPublicationData!$B:$B,'Publication Table (%)'!M$7)/
SUMIFS(AllPublicationData!$E:$E,AllPublicationData!$A:$A,'Publication Table (%)'!$B14,AllPublicationData!$B:$B,'Publication Table (%)'!M$7)),
IF('Publication Table (%)'!$C$5="Cancellations for other reasons",
IFERROR(SUMIFS(AllPublicationData!$J:$J,AllPublicationData!$A:$A,'Publication Table (%)'!$B14,AllPublicationData!$B:$B,'Publication Table (%)'!$C$4,AllPublicationData!$D:$D,'Publication Table (%)'!M$7)/
SUMIFS(AllPublicationData!$E:$E,AllPublicationData!$A:$A,'Publication Table (%)'!$B14,AllPublicationData!$B:$B,'Publication Table (%)'!$C$4,AllPublicationData!$D:$D,'Publication Table (%)'!M$7),
SUMIFS(AllPublicationData!$J:$J,AllPublicationData!$A:$A,'Publication Table (%)'!$B14,AllPublicationData!$B:$B,'Publication Table (%)'!M$7)/
SUMIFS(AllPublicationData!$E:$E,AllPublicationData!$A:$A,'Publication Table (%)'!$B14,AllPublicationData!$B:$B,'Publication Table (%)'!M$7)))))))</f>
        <v>7.793273174733388E-2</v>
      </c>
      <c r="N14" s="96">
        <f>IF('Publication Table (%)'!$C$5="All Cancelled Operations",
IFERROR(SUMIFS(AllPublicationData!$F:$F,AllPublicationData!$A:$A,'Publication Table (%)'!$B14,AllPublicationData!$B:$B,'Publication Table (%)'!$C$4,AllPublicationData!$D:$D,'Publication Table (%)'!N$7)/
SUMIFS(AllPublicationData!$E:$E,AllPublicationData!$A:$A,'Publication Table (%)'!$B14,AllPublicationData!$B:$B,'Publication Table (%)'!$C$4,AllPublicationData!$D:$D,'Publication Table (%)'!N$7),
SUMIFS(AllPublicationData!$F:$F,AllPublicationData!$A:$A,'Publication Table (%)'!$B14,AllPublicationData!$B:$B,'Publication Table (%)'!N$7)/
SUMIFS(AllPublicationData!$E:$E,AllPublicationData!$A:$A,'Publication Table (%)'!$B14,AllPublicationData!$B:$B,'Publication Table (%)'!N$7)),
IF('Publication Table (%)'!$C$5="Operations cancelled by patient",
IFERROR(SUMIFS(AllPublicationData!$G:$G,AllPublicationData!$A:$A,'Publication Table (%)'!$B14,AllPublicationData!$B:$B,'Publication Table (%)'!$C$4,AllPublicationData!$D:$D,'Publication Table (%)'!N$7)/
SUMIFS(AllPublicationData!$E:$E,AllPublicationData!$A:$A,'Publication Table (%)'!$B14,AllPublicationData!$B:$B,'Publication Table (%)'!$C$4,AllPublicationData!$D:$D,'Publication Table (%)'!N$7),
SUMIFS(AllPublicationData!$G:$G,AllPublicationData!$A:$A,'Publication Table (%)'!$B14,AllPublicationData!$B:$B,'Publication Table (%)'!N$7)/
SUMIFS(AllPublicationData!$E:$E,AllPublicationData!$A:$A,'Publication Table (%)'!$B14,AllPublicationData!$B:$B,'Publication Table (%)'!N$7)),
IF('Publication Table (%)'!$C$5="Operations cancelled for clinical reasons",
IFERROR(SUMIFS(AllPublicationData!$H:$H,AllPublicationData!$A:$A,'Publication Table (%)'!$B14,AllPublicationData!$B:$B,'Publication Table (%)'!$C$4,AllPublicationData!$D:$D,'Publication Table (%)'!N$7)/
SUMIFS(AllPublicationData!$E:$E,AllPublicationData!$A:$A,'Publication Table (%)'!$B14,AllPublicationData!$B:$B,'Publication Table (%)'!$C$4,AllPublicationData!$D:$D,'Publication Table (%)'!N$7),
SUMIFS(AllPublicationData!$H:$H,AllPublicationData!$A:$A,'Publication Table (%)'!$B14,AllPublicationData!$B:$B,'Publication Table (%)'!N$7)/
SUMIFS(AllPublicationData!$E:$E,AllPublicationData!$A:$A,'Publication Table (%)'!$B14,AllPublicationData!$B:$B,'Publication Table (%)'!N$7)),
IF('Publication Table (%)'!$C$5="Operations cancelled for non-clinical/capacity reasons",
IFERROR(SUMIFS(AllPublicationData!$I:$I,AllPublicationData!$A:$A,'Publication Table (%)'!$B14,AllPublicationData!$B:$B,'Publication Table (%)'!$C$4,AllPublicationData!$D:$D,'Publication Table (%)'!N$7)/
SUMIFS(AllPublicationData!$E:$E,AllPublicationData!$A:$A,'Publication Table (%)'!$B14,AllPublicationData!$B:$B,'Publication Table (%)'!$C$4,AllPublicationData!$D:$D,'Publication Table (%)'!N$7),
SUMIFS(AllPublicationData!$I:$I,AllPublicationData!$A:$A,'Publication Table (%)'!$B14,AllPublicationData!$B:$B,'Publication Table (%)'!N$7)/
SUMIFS(AllPublicationData!$E:$E,AllPublicationData!$A:$A,'Publication Table (%)'!$B14,AllPublicationData!$B:$B,'Publication Table (%)'!N$7)),
IF('Publication Table (%)'!$C$5="Cancellations for other reasons",
IFERROR(SUMIFS(AllPublicationData!$J:$J,AllPublicationData!$A:$A,'Publication Table (%)'!$B14,AllPublicationData!$B:$B,'Publication Table (%)'!$C$4,AllPublicationData!$D:$D,'Publication Table (%)'!N$7)/
SUMIFS(AllPublicationData!$E:$E,AllPublicationData!$A:$A,'Publication Table (%)'!$B14,AllPublicationData!$B:$B,'Publication Table (%)'!$C$4,AllPublicationData!$D:$D,'Publication Table (%)'!N$7),
SUMIFS(AllPublicationData!$J:$J,AllPublicationData!$A:$A,'Publication Table (%)'!$B14,AllPublicationData!$B:$B,'Publication Table (%)'!N$7)/
SUMIFS(AllPublicationData!$E:$E,AllPublicationData!$A:$A,'Publication Table (%)'!$B14,AllPublicationData!$B:$B,'Publication Table (%)'!N$7)))))))</f>
        <v>8.5095137420718822E-2</v>
      </c>
      <c r="O14" s="96">
        <f>IF('Publication Table (%)'!$C$5="All Cancelled Operations",
IFERROR(SUMIFS(AllPublicationData!$F:$F,AllPublicationData!$A:$A,'Publication Table (%)'!$B14,AllPublicationData!$B:$B,'Publication Table (%)'!$C$4,AllPublicationData!$D:$D,'Publication Table (%)'!O$7)/
SUMIFS(AllPublicationData!$E:$E,AllPublicationData!$A:$A,'Publication Table (%)'!$B14,AllPublicationData!$B:$B,'Publication Table (%)'!$C$4,AllPublicationData!$D:$D,'Publication Table (%)'!O$7),
SUMIFS(AllPublicationData!$F:$F,AllPublicationData!$A:$A,'Publication Table (%)'!$B14,AllPublicationData!$B:$B,'Publication Table (%)'!O$7)/
SUMIFS(AllPublicationData!$E:$E,AllPublicationData!$A:$A,'Publication Table (%)'!$B14,AllPublicationData!$B:$B,'Publication Table (%)'!O$7)),
IF('Publication Table (%)'!$C$5="Operations cancelled by patient",
IFERROR(SUMIFS(AllPublicationData!$G:$G,AllPublicationData!$A:$A,'Publication Table (%)'!$B14,AllPublicationData!$B:$B,'Publication Table (%)'!$C$4,AllPublicationData!$D:$D,'Publication Table (%)'!O$7)/
SUMIFS(AllPublicationData!$E:$E,AllPublicationData!$A:$A,'Publication Table (%)'!$B14,AllPublicationData!$B:$B,'Publication Table (%)'!$C$4,AllPublicationData!$D:$D,'Publication Table (%)'!O$7),
SUMIFS(AllPublicationData!$G:$G,AllPublicationData!$A:$A,'Publication Table (%)'!$B14,AllPublicationData!$B:$B,'Publication Table (%)'!O$7)/
SUMIFS(AllPublicationData!$E:$E,AllPublicationData!$A:$A,'Publication Table (%)'!$B14,AllPublicationData!$B:$B,'Publication Table (%)'!O$7)),
IF('Publication Table (%)'!$C$5="Operations cancelled for clinical reasons",
IFERROR(SUMIFS(AllPublicationData!$H:$H,AllPublicationData!$A:$A,'Publication Table (%)'!$B14,AllPublicationData!$B:$B,'Publication Table (%)'!$C$4,AllPublicationData!$D:$D,'Publication Table (%)'!O$7)/
SUMIFS(AllPublicationData!$E:$E,AllPublicationData!$A:$A,'Publication Table (%)'!$B14,AllPublicationData!$B:$B,'Publication Table (%)'!$C$4,AllPublicationData!$D:$D,'Publication Table (%)'!O$7),
SUMIFS(AllPublicationData!$H:$H,AllPublicationData!$A:$A,'Publication Table (%)'!$B14,AllPublicationData!$B:$B,'Publication Table (%)'!O$7)/
SUMIFS(AllPublicationData!$E:$E,AllPublicationData!$A:$A,'Publication Table (%)'!$B14,AllPublicationData!$B:$B,'Publication Table (%)'!O$7)),
IF('Publication Table (%)'!$C$5="Operations cancelled for non-clinical/capacity reasons",
IFERROR(SUMIFS(AllPublicationData!$I:$I,AllPublicationData!$A:$A,'Publication Table (%)'!$B14,AllPublicationData!$B:$B,'Publication Table (%)'!$C$4,AllPublicationData!$D:$D,'Publication Table (%)'!O$7)/
SUMIFS(AllPublicationData!$E:$E,AllPublicationData!$A:$A,'Publication Table (%)'!$B14,AllPublicationData!$B:$B,'Publication Table (%)'!$C$4,AllPublicationData!$D:$D,'Publication Table (%)'!O$7),
SUMIFS(AllPublicationData!$I:$I,AllPublicationData!$A:$A,'Publication Table (%)'!$B14,AllPublicationData!$B:$B,'Publication Table (%)'!O$7)/
SUMIFS(AllPublicationData!$E:$E,AllPublicationData!$A:$A,'Publication Table (%)'!$B14,AllPublicationData!$B:$B,'Publication Table (%)'!O$7)),
IF('Publication Table (%)'!$C$5="Cancellations for other reasons",
IFERROR(SUMIFS(AllPublicationData!$J:$J,AllPublicationData!$A:$A,'Publication Table (%)'!$B14,AllPublicationData!$B:$B,'Publication Table (%)'!$C$4,AllPublicationData!$D:$D,'Publication Table (%)'!O$7)/
SUMIFS(AllPublicationData!$E:$E,AllPublicationData!$A:$A,'Publication Table (%)'!$B14,AllPublicationData!$B:$B,'Publication Table (%)'!$C$4,AllPublicationData!$D:$D,'Publication Table (%)'!O$7),
SUMIFS(AllPublicationData!$J:$J,AllPublicationData!$A:$A,'Publication Table (%)'!$B14,AllPublicationData!$B:$B,'Publication Table (%)'!O$7)/
SUMIFS(AllPublicationData!$E:$E,AllPublicationData!$A:$A,'Publication Table (%)'!$B14,AllPublicationData!$B:$B,'Publication Table (%)'!O$7)))))))</f>
        <v>0.11903566047212456</v>
      </c>
      <c r="P14" s="96">
        <f>IF('Publication Table (%)'!$C$5="All Cancelled Operations",
IFERROR(SUMIFS(AllPublicationData!$F:$F,AllPublicationData!$A:$A,'Publication Table (%)'!$B14,AllPublicationData!$B:$B,'Publication Table (%)'!$C$4,AllPublicationData!$D:$D,'Publication Table (%)'!P$7)/
SUMIFS(AllPublicationData!$E:$E,AllPublicationData!$A:$A,'Publication Table (%)'!$B14,AllPublicationData!$B:$B,'Publication Table (%)'!$C$4,AllPublicationData!$D:$D,'Publication Table (%)'!P$7),
SUMIFS(AllPublicationData!$F:$F,AllPublicationData!$A:$A,'Publication Table (%)'!$B14,AllPublicationData!$B:$B,'Publication Table (%)'!P$7)/
SUMIFS(AllPublicationData!$E:$E,AllPublicationData!$A:$A,'Publication Table (%)'!$B14,AllPublicationData!$B:$B,'Publication Table (%)'!P$7)),
IF('Publication Table (%)'!$C$5="Operations cancelled by patient",
IFERROR(SUMIFS(AllPublicationData!$G:$G,AllPublicationData!$A:$A,'Publication Table (%)'!$B14,AllPublicationData!$B:$B,'Publication Table (%)'!$C$4,AllPublicationData!$D:$D,'Publication Table (%)'!P$7)/
SUMIFS(AllPublicationData!$E:$E,AllPublicationData!$A:$A,'Publication Table (%)'!$B14,AllPublicationData!$B:$B,'Publication Table (%)'!$C$4,AllPublicationData!$D:$D,'Publication Table (%)'!P$7),
SUMIFS(AllPublicationData!$G:$G,AllPublicationData!$A:$A,'Publication Table (%)'!$B14,AllPublicationData!$B:$B,'Publication Table (%)'!P$7)/
SUMIFS(AllPublicationData!$E:$E,AllPublicationData!$A:$A,'Publication Table (%)'!$B14,AllPublicationData!$B:$B,'Publication Table (%)'!P$7)),
IF('Publication Table (%)'!$C$5="Operations cancelled for clinical reasons",
IFERROR(SUMIFS(AllPublicationData!$H:$H,AllPublicationData!$A:$A,'Publication Table (%)'!$B14,AllPublicationData!$B:$B,'Publication Table (%)'!$C$4,AllPublicationData!$D:$D,'Publication Table (%)'!P$7)/
SUMIFS(AllPublicationData!$E:$E,AllPublicationData!$A:$A,'Publication Table (%)'!$B14,AllPublicationData!$B:$B,'Publication Table (%)'!$C$4,AllPublicationData!$D:$D,'Publication Table (%)'!P$7),
SUMIFS(AllPublicationData!$H:$H,AllPublicationData!$A:$A,'Publication Table (%)'!$B14,AllPublicationData!$B:$B,'Publication Table (%)'!P$7)/
SUMIFS(AllPublicationData!$E:$E,AllPublicationData!$A:$A,'Publication Table (%)'!$B14,AllPublicationData!$B:$B,'Publication Table (%)'!P$7)),
IF('Publication Table (%)'!$C$5="Operations cancelled for non-clinical/capacity reasons",
IFERROR(SUMIFS(AllPublicationData!$I:$I,AllPublicationData!$A:$A,'Publication Table (%)'!$B14,AllPublicationData!$B:$B,'Publication Table (%)'!$C$4,AllPublicationData!$D:$D,'Publication Table (%)'!P$7)/
SUMIFS(AllPublicationData!$E:$E,AllPublicationData!$A:$A,'Publication Table (%)'!$B14,AllPublicationData!$B:$B,'Publication Table (%)'!$C$4,AllPublicationData!$D:$D,'Publication Table (%)'!P$7),
SUMIFS(AllPublicationData!$I:$I,AllPublicationData!$A:$A,'Publication Table (%)'!$B14,AllPublicationData!$B:$B,'Publication Table (%)'!P$7)/
SUMIFS(AllPublicationData!$E:$E,AllPublicationData!$A:$A,'Publication Table (%)'!$B14,AllPublicationData!$B:$B,'Publication Table (%)'!P$7)),
IF('Publication Table (%)'!$C$5="Cancellations for other reasons",
IFERROR(SUMIFS(AllPublicationData!$J:$J,AllPublicationData!$A:$A,'Publication Table (%)'!$B14,AllPublicationData!$B:$B,'Publication Table (%)'!$C$4,AllPublicationData!$D:$D,'Publication Table (%)'!P$7)/
SUMIFS(AllPublicationData!$E:$E,AllPublicationData!$A:$A,'Publication Table (%)'!$B14,AllPublicationData!$B:$B,'Publication Table (%)'!$C$4,AllPublicationData!$D:$D,'Publication Table (%)'!P$7),
SUMIFS(AllPublicationData!$J:$J,AllPublicationData!$A:$A,'Publication Table (%)'!$B14,AllPublicationData!$B:$B,'Publication Table (%)'!P$7)/
SUMIFS(AllPublicationData!$E:$E,AllPublicationData!$A:$A,'Publication Table (%)'!$B14,AllPublicationData!$B:$B,'Publication Table (%)'!P$7)))))))</f>
        <v>0.10197368421052631</v>
      </c>
      <c r="Q14" s="96">
        <f>IF('Publication Table (%)'!$C$5="All Cancelled Operations",
IFERROR(SUMIFS(AllPublicationData!$F:$F,AllPublicationData!$A:$A,'Publication Table (%)'!$B14,AllPublicationData!$B:$B,'Publication Table (%)'!$C$4,AllPublicationData!$D:$D,'Publication Table (%)'!Q$7)/
SUMIFS(AllPublicationData!$E:$E,AllPublicationData!$A:$A,'Publication Table (%)'!$B14,AllPublicationData!$B:$B,'Publication Table (%)'!$C$4,AllPublicationData!$D:$D,'Publication Table (%)'!Q$7),
SUMIFS(AllPublicationData!$F:$F,AllPublicationData!$A:$A,'Publication Table (%)'!$B14,AllPublicationData!$B:$B,'Publication Table (%)'!Q$7)/
SUMIFS(AllPublicationData!$E:$E,AllPublicationData!$A:$A,'Publication Table (%)'!$B14,AllPublicationData!$B:$B,'Publication Table (%)'!Q$7)),
IF('Publication Table (%)'!$C$5="Operations cancelled by patient",
IFERROR(SUMIFS(AllPublicationData!$G:$G,AllPublicationData!$A:$A,'Publication Table (%)'!$B14,AllPublicationData!$B:$B,'Publication Table (%)'!$C$4,AllPublicationData!$D:$D,'Publication Table (%)'!Q$7)/
SUMIFS(AllPublicationData!$E:$E,AllPublicationData!$A:$A,'Publication Table (%)'!$B14,AllPublicationData!$B:$B,'Publication Table (%)'!$C$4,AllPublicationData!$D:$D,'Publication Table (%)'!Q$7),
SUMIFS(AllPublicationData!$G:$G,AllPublicationData!$A:$A,'Publication Table (%)'!$B14,AllPublicationData!$B:$B,'Publication Table (%)'!Q$7)/
SUMIFS(AllPublicationData!$E:$E,AllPublicationData!$A:$A,'Publication Table (%)'!$B14,AllPublicationData!$B:$B,'Publication Table (%)'!Q$7)),
IF('Publication Table (%)'!$C$5="Operations cancelled for clinical reasons",
IFERROR(SUMIFS(AllPublicationData!$H:$H,AllPublicationData!$A:$A,'Publication Table (%)'!$B14,AllPublicationData!$B:$B,'Publication Table (%)'!$C$4,AllPublicationData!$D:$D,'Publication Table (%)'!Q$7)/
SUMIFS(AllPublicationData!$E:$E,AllPublicationData!$A:$A,'Publication Table (%)'!$B14,AllPublicationData!$B:$B,'Publication Table (%)'!$C$4,AllPublicationData!$D:$D,'Publication Table (%)'!Q$7),
SUMIFS(AllPublicationData!$H:$H,AllPublicationData!$A:$A,'Publication Table (%)'!$B14,AllPublicationData!$B:$B,'Publication Table (%)'!Q$7)/
SUMIFS(AllPublicationData!$E:$E,AllPublicationData!$A:$A,'Publication Table (%)'!$B14,AllPublicationData!$B:$B,'Publication Table (%)'!Q$7)),
IF('Publication Table (%)'!$C$5="Operations cancelled for non-clinical/capacity reasons",
IFERROR(SUMIFS(AllPublicationData!$I:$I,AllPublicationData!$A:$A,'Publication Table (%)'!$B14,AllPublicationData!$B:$B,'Publication Table (%)'!$C$4,AllPublicationData!$D:$D,'Publication Table (%)'!Q$7)/
SUMIFS(AllPublicationData!$E:$E,AllPublicationData!$A:$A,'Publication Table (%)'!$B14,AllPublicationData!$B:$B,'Publication Table (%)'!$C$4,AllPublicationData!$D:$D,'Publication Table (%)'!Q$7),
SUMIFS(AllPublicationData!$I:$I,AllPublicationData!$A:$A,'Publication Table (%)'!$B14,AllPublicationData!$B:$B,'Publication Table (%)'!Q$7)/
SUMIFS(AllPublicationData!$E:$E,AllPublicationData!$A:$A,'Publication Table (%)'!$B14,AllPublicationData!$B:$B,'Publication Table (%)'!Q$7)),
IF('Publication Table (%)'!$C$5="Cancellations for other reasons",
IFERROR(SUMIFS(AllPublicationData!$J:$J,AllPublicationData!$A:$A,'Publication Table (%)'!$B14,AllPublicationData!$B:$B,'Publication Table (%)'!$C$4,AllPublicationData!$D:$D,'Publication Table (%)'!Q$7)/
SUMIFS(AllPublicationData!$E:$E,AllPublicationData!$A:$A,'Publication Table (%)'!$B14,AllPublicationData!$B:$B,'Publication Table (%)'!$C$4,AllPublicationData!$D:$D,'Publication Table (%)'!Q$7),
SUMIFS(AllPublicationData!$J:$J,AllPublicationData!$A:$A,'Publication Table (%)'!$B14,AllPublicationData!$B:$B,'Publication Table (%)'!Q$7)/
SUMIFS(AllPublicationData!$E:$E,AllPublicationData!$A:$A,'Publication Table (%)'!$B14,AllPublicationData!$B:$B,'Publication Table (%)'!Q$7)))))))</f>
        <v>7.6923076923076927E-2</v>
      </c>
      <c r="R14" s="96">
        <f>IF('Publication Table (%)'!$C$5="All Cancelled Operations",
IFERROR(SUMIFS(AllPublicationData!$F:$F,AllPublicationData!$A:$A,'Publication Table (%)'!$B14,AllPublicationData!$B:$B,'Publication Table (%)'!$C$4,AllPublicationData!$D:$D,'Publication Table (%)'!R$7)/
SUMIFS(AllPublicationData!$E:$E,AllPublicationData!$A:$A,'Publication Table (%)'!$B14,AllPublicationData!$B:$B,'Publication Table (%)'!$C$4,AllPublicationData!$D:$D,'Publication Table (%)'!R$7),
SUMIFS(AllPublicationData!$F:$F,AllPublicationData!$A:$A,'Publication Table (%)'!$B14,AllPublicationData!$B:$B,'Publication Table (%)'!R$7)/
SUMIFS(AllPublicationData!$E:$E,AllPublicationData!$A:$A,'Publication Table (%)'!$B14,AllPublicationData!$B:$B,'Publication Table (%)'!R$7)),
IF('Publication Table (%)'!$C$5="Operations cancelled by patient",
IFERROR(SUMIFS(AllPublicationData!$G:$G,AllPublicationData!$A:$A,'Publication Table (%)'!$B14,AllPublicationData!$B:$B,'Publication Table (%)'!$C$4,AllPublicationData!$D:$D,'Publication Table (%)'!R$7)/
SUMIFS(AllPublicationData!$E:$E,AllPublicationData!$A:$A,'Publication Table (%)'!$B14,AllPublicationData!$B:$B,'Publication Table (%)'!$C$4,AllPublicationData!$D:$D,'Publication Table (%)'!R$7),
SUMIFS(AllPublicationData!$G:$G,AllPublicationData!$A:$A,'Publication Table (%)'!$B14,AllPublicationData!$B:$B,'Publication Table (%)'!R$7)/
SUMIFS(AllPublicationData!$E:$E,AllPublicationData!$A:$A,'Publication Table (%)'!$B14,AllPublicationData!$B:$B,'Publication Table (%)'!R$7)),
IF('Publication Table (%)'!$C$5="Operations cancelled for clinical reasons",
IFERROR(SUMIFS(AllPublicationData!$H:$H,AllPublicationData!$A:$A,'Publication Table (%)'!$B14,AllPublicationData!$B:$B,'Publication Table (%)'!$C$4,AllPublicationData!$D:$D,'Publication Table (%)'!R$7)/
SUMIFS(AllPublicationData!$E:$E,AllPublicationData!$A:$A,'Publication Table (%)'!$B14,AllPublicationData!$B:$B,'Publication Table (%)'!$C$4,AllPublicationData!$D:$D,'Publication Table (%)'!R$7),
SUMIFS(AllPublicationData!$H:$H,AllPublicationData!$A:$A,'Publication Table (%)'!$B14,AllPublicationData!$B:$B,'Publication Table (%)'!R$7)/
SUMIFS(AllPublicationData!$E:$E,AllPublicationData!$A:$A,'Publication Table (%)'!$B14,AllPublicationData!$B:$B,'Publication Table (%)'!R$7)),
IF('Publication Table (%)'!$C$5="Operations cancelled for non-clinical/capacity reasons",
IFERROR(SUMIFS(AllPublicationData!$I:$I,AllPublicationData!$A:$A,'Publication Table (%)'!$B14,AllPublicationData!$B:$B,'Publication Table (%)'!$C$4,AllPublicationData!$D:$D,'Publication Table (%)'!R$7)/
SUMIFS(AllPublicationData!$E:$E,AllPublicationData!$A:$A,'Publication Table (%)'!$B14,AllPublicationData!$B:$B,'Publication Table (%)'!$C$4,AllPublicationData!$D:$D,'Publication Table (%)'!R$7),
SUMIFS(AllPublicationData!$I:$I,AllPublicationData!$A:$A,'Publication Table (%)'!$B14,AllPublicationData!$B:$B,'Publication Table (%)'!R$7)/
SUMIFS(AllPublicationData!$E:$E,AllPublicationData!$A:$A,'Publication Table (%)'!$B14,AllPublicationData!$B:$B,'Publication Table (%)'!R$7)),
IF('Publication Table (%)'!$C$5="Cancellations for other reasons",
IFERROR(SUMIFS(AllPublicationData!$J:$J,AllPublicationData!$A:$A,'Publication Table (%)'!$B14,AllPublicationData!$B:$B,'Publication Table (%)'!$C$4,AllPublicationData!$D:$D,'Publication Table (%)'!R$7)/
SUMIFS(AllPublicationData!$E:$E,AllPublicationData!$A:$A,'Publication Table (%)'!$B14,AllPublicationData!$B:$B,'Publication Table (%)'!$C$4,AllPublicationData!$D:$D,'Publication Table (%)'!R$7),
SUMIFS(AllPublicationData!$J:$J,AllPublicationData!$A:$A,'Publication Table (%)'!$B14,AllPublicationData!$B:$B,'Publication Table (%)'!R$7)/
SUMIFS(AllPublicationData!$E:$E,AllPublicationData!$A:$A,'Publication Table (%)'!$B14,AllPublicationData!$B:$B,'Publication Table (%)'!R$7)))))))</f>
        <v>7.4430379746835446E-2</v>
      </c>
      <c r="S14" s="96">
        <f>IF('Publication Table (%)'!$C$5="All Cancelled Operations",
IFERROR(SUMIFS(AllPublicationData!$F:$F,AllPublicationData!$A:$A,'Publication Table (%)'!$B14,AllPublicationData!$B:$B,'Publication Table (%)'!$C$4,AllPublicationData!$D:$D,'Publication Table (%)'!S$7)/
SUMIFS(AllPublicationData!$E:$E,AllPublicationData!$A:$A,'Publication Table (%)'!$B14,AllPublicationData!$B:$B,'Publication Table (%)'!$C$4,AllPublicationData!$D:$D,'Publication Table (%)'!S$7),
SUMIFS(AllPublicationData!$F:$F,AllPublicationData!$A:$A,'Publication Table (%)'!$B14,AllPublicationData!$B:$B,'Publication Table (%)'!S$7)/
SUMIFS(AllPublicationData!$E:$E,AllPublicationData!$A:$A,'Publication Table (%)'!$B14,AllPublicationData!$B:$B,'Publication Table (%)'!S$7)),
IF('Publication Table (%)'!$C$5="Operations cancelled by patient",
IFERROR(SUMIFS(AllPublicationData!$G:$G,AllPublicationData!$A:$A,'Publication Table (%)'!$B14,AllPublicationData!$B:$B,'Publication Table (%)'!$C$4,AllPublicationData!$D:$D,'Publication Table (%)'!S$7)/
SUMIFS(AllPublicationData!$E:$E,AllPublicationData!$A:$A,'Publication Table (%)'!$B14,AllPublicationData!$B:$B,'Publication Table (%)'!$C$4,AllPublicationData!$D:$D,'Publication Table (%)'!S$7),
SUMIFS(AllPublicationData!$G:$G,AllPublicationData!$A:$A,'Publication Table (%)'!$B14,AllPublicationData!$B:$B,'Publication Table (%)'!S$7)/
SUMIFS(AllPublicationData!$E:$E,AllPublicationData!$A:$A,'Publication Table (%)'!$B14,AllPublicationData!$B:$B,'Publication Table (%)'!S$7)),
IF('Publication Table (%)'!$C$5="Operations cancelled for clinical reasons",
IFERROR(SUMIFS(AllPublicationData!$H:$H,AllPublicationData!$A:$A,'Publication Table (%)'!$B14,AllPublicationData!$B:$B,'Publication Table (%)'!$C$4,AllPublicationData!$D:$D,'Publication Table (%)'!S$7)/
SUMIFS(AllPublicationData!$E:$E,AllPublicationData!$A:$A,'Publication Table (%)'!$B14,AllPublicationData!$B:$B,'Publication Table (%)'!$C$4,AllPublicationData!$D:$D,'Publication Table (%)'!S$7),
SUMIFS(AllPublicationData!$H:$H,AllPublicationData!$A:$A,'Publication Table (%)'!$B14,AllPublicationData!$B:$B,'Publication Table (%)'!S$7)/
SUMIFS(AllPublicationData!$E:$E,AllPublicationData!$A:$A,'Publication Table (%)'!$B14,AllPublicationData!$B:$B,'Publication Table (%)'!S$7)),
IF('Publication Table (%)'!$C$5="Operations cancelled for non-clinical/capacity reasons",
IFERROR(SUMIFS(AllPublicationData!$I:$I,AllPublicationData!$A:$A,'Publication Table (%)'!$B14,AllPublicationData!$B:$B,'Publication Table (%)'!$C$4,AllPublicationData!$D:$D,'Publication Table (%)'!S$7)/
SUMIFS(AllPublicationData!$E:$E,AllPublicationData!$A:$A,'Publication Table (%)'!$B14,AllPublicationData!$B:$B,'Publication Table (%)'!$C$4,AllPublicationData!$D:$D,'Publication Table (%)'!S$7),
SUMIFS(AllPublicationData!$I:$I,AllPublicationData!$A:$A,'Publication Table (%)'!$B14,AllPublicationData!$B:$B,'Publication Table (%)'!S$7)/
SUMIFS(AllPublicationData!$E:$E,AllPublicationData!$A:$A,'Publication Table (%)'!$B14,AllPublicationData!$B:$B,'Publication Table (%)'!S$7)),
IF('Publication Table (%)'!$C$5="Cancellations for other reasons",
IFERROR(SUMIFS(AllPublicationData!$J:$J,AllPublicationData!$A:$A,'Publication Table (%)'!$B14,AllPublicationData!$B:$B,'Publication Table (%)'!$C$4,AllPublicationData!$D:$D,'Publication Table (%)'!S$7)/
SUMIFS(AllPublicationData!$E:$E,AllPublicationData!$A:$A,'Publication Table (%)'!$B14,AllPublicationData!$B:$B,'Publication Table (%)'!$C$4,AllPublicationData!$D:$D,'Publication Table (%)'!S$7),
SUMIFS(AllPublicationData!$J:$J,AllPublicationData!$A:$A,'Publication Table (%)'!$B14,AllPublicationData!$B:$B,'Publication Table (%)'!S$7)/
SUMIFS(AllPublicationData!$E:$E,AllPublicationData!$A:$A,'Publication Table (%)'!$B14,AllPublicationData!$B:$B,'Publication Table (%)'!S$7)))))))</f>
        <v>9.3023255813953487E-2</v>
      </c>
    </row>
    <row r="15" spans="1:30" x14ac:dyDescent="0.35">
      <c r="B15" s="89">
        <v>45200</v>
      </c>
      <c r="C15" s="112">
        <f>IF('Publication Table (%)'!$C$5="All Cancelled Operations",
SUMIFS(AllPublicationData!$F:$F,AllPublicationData!$A:$A,'Publication Table (%)'!$B15,AllPublicationData!$B:$B,'Publication Table (%)'!$C$4),
IF('Publication Table (%)'!$C$5="Operations cancelled by patient",
SUMIFS(AllPublicationData!$G:$G,AllPublicationData!$A:$A,'Publication Table (%)'!$B15,AllPublicationData!$B:$B,'Publication Table (%)'!$C$4),
IF('Publication Table (%)'!$C$5="Operations cancelled for clinical reasons",
SUMIFS(AllPublicationData!$H:$H,AllPublicationData!$A:$A,'Publication Table (%)'!$B15,AllPublicationData!$B:$B,'Publication Table (%)'!$C$4),
IF('Publication Table (%)'!$C$5="Operations cancelled for non-clinical/capacity reasons",
SUMIFS(AllPublicationData!$I:$I,AllPublicationData!$A:$A,'Publication Table (%)'!$B15,AllPublicationData!$B:$B,'Publication Table (%)'!$C$4),
IF('Publication Table (%)'!$C$5="Cancellations for other reasons",
SUMIFS(AllPublicationData!$J:$J,AllPublicationData!$A:$A,'Publication Table (%)'!$B15,AllPublicationData!$B:$B,'Publication Table (%)'!$C$4))))))+
IF(AND($C$4="NHS Scotland",$C$5="All Cancelled Operations"),
SUMIFS(AllPublicationData!$F:$F,AllPublicationData!$A:$A,'Publication Table (%)'!$B15),
IF(AND($C$4="NHS Scotland",$C$5="Operations cancelled by patient"),
SUMIFS(AllPublicationData!$G:$G,AllPublicationData!$A:$A,'Publication Table (%)'!$B15),
IF(AND($C$4="NHS Scotland",$C$5="Operations cancelled for clinical reasons"),
SUMIFS(AllPublicationData!$H:$H,AllPublicationData!$A:$A,'Publication Table (%)'!$B15),
IF(AND($C$4="NHS Scotland",$C$5="Operations cancelled for non-clinical/capacity reasons"),
SUMIFS(AllPublicationData!$I:$I,AllPublicationData!$A:$A,'Publication Table (%)'!$B15),
IF(AND($C$4="NHS Scotland",$C$5="Cancellations for other reasons"),
SUMIFS(AllPublicationData!$J:$J,AllPublicationData!$A:$A,'Publication Table (%)'!$B15))))))</f>
        <v>2286</v>
      </c>
      <c r="D15" s="110">
        <f>IF(AND('Publication Table (%)'!$C$5="All Cancelled Operations",$C$4&lt;&gt;"NHS Scotland"),
IFERROR(SUMIFS(AllPublicationData!$F:$F,AllPublicationData!$A:$A,'Publication Table (%)'!$B15,AllPublicationData!$B:$B,'Publication Table (%)'!$C$4,AllPublicationData!$D:$D,'Publication Table (%)'!D$7)/
SUMIFS(AllPublicationData!$E:$E,AllPublicationData!$A:$A,'Publication Table (%)'!$B15,AllPublicationData!$B:$B,'Publication Table (%)'!$C$4,AllPublicationData!$D:$D,'Publication Table (%)'!D$7),
SUMIFS(AllPublicationData!$F:$F,AllPublicationData!$A:$A,'Publication Table (%)'!$B15,AllPublicationData!$B:$B,'Publication Table (%)'!D$7)/
SUMIFS(AllPublicationData!$E:$E,AllPublicationData!$A:$A,'Publication Table (%)'!$B15,AllPublicationData!$B:$B,'Publication Table (%)'!D$7)),
IF(AND('Publication Table (%)'!$C$5="Operations cancelled by patient",$C$4&lt;&gt;"NHS Scotland"),
IFERROR(SUMIFS(AllPublicationData!$G:$G,AllPublicationData!$A:$A,'Publication Table (%)'!$B15,AllPublicationData!$B:$B,'Publication Table (%)'!$C$4,AllPublicationData!$D:$D,'Publication Table (%)'!D$7)/
SUMIFS(AllPublicationData!$E:$E,AllPublicationData!$A:$A,'Publication Table (%)'!$B15,AllPublicationData!$B:$B,'Publication Table (%)'!$C$4,AllPublicationData!$D:$D,'Publication Table (%)'!D$7),
SUMIFS(AllPublicationData!$G:$G,AllPublicationData!$A:$A,'Publication Table (%)'!$B15,AllPublicationData!$B:$B,'Publication Table (%)'!D$7)/
SUMIFS(AllPublicationData!$E:$E,AllPublicationData!$A:$A,'Publication Table (%)'!$B15,AllPublicationData!$B:$B,'Publication Table (%)'!D$7)),
IF(AND('Publication Table (%)'!$C$5="Operations cancelled for clinical reasons",$C$4&lt;&gt;"NHS Scotland"),
IFERROR(SUMIFS(AllPublicationData!$H:$H,AllPublicationData!$A:$A,'Publication Table (%)'!$B15,AllPublicationData!$B:$B,'Publication Table (%)'!$C$4,AllPublicationData!$D:$D,'Publication Table (%)'!D$7)/
SUMIFS(AllPublicationData!$E:$E,AllPublicationData!$A:$A,'Publication Table (%)'!$B15,AllPublicationData!$B:$B,'Publication Table (%)'!$C$4,AllPublicationData!$D:$D,'Publication Table (%)'!D$7),
SUMIFS(AllPublicationData!$H:$H,AllPublicationData!$A:$A,'Publication Table (%)'!$B15,AllPublicationData!$B:$B,'Publication Table (%)'!D$7)/
SUMIFS(AllPublicationData!$E:$E,AllPublicationData!$A:$A,'Publication Table (%)'!$B15,AllPublicationData!$B:$B,'Publication Table (%)'!D$7)),
IF(AND('Publication Table (%)'!$C$5="Operations cancelled for non-clinical/capacity reasons",$C$4&lt;&gt;"NHS Scotland"),
IFERROR(SUMIFS(AllPublicationData!$I:$I,AllPublicationData!$A:$A,'Publication Table (%)'!$B15,AllPublicationData!$B:$B,'Publication Table (%)'!$C$4,AllPublicationData!$D:$D,'Publication Table (%)'!D$7)/
SUMIFS(AllPublicationData!$E:$E,AllPublicationData!$A:$A,'Publication Table (%)'!$B15,AllPublicationData!$B:$B,'Publication Table (%)'!$C$4,AllPublicationData!$D:$D,'Publication Table (%)'!D$7),
SUMIFS(AllPublicationData!$I:$I,AllPublicationData!$A:$A,'Publication Table (%)'!$B15,AllPublicationData!$B:$B,'Publication Table (%)'!D$7)/
SUMIFS(AllPublicationData!$E:$E,AllPublicationData!$A:$A,'Publication Table (%)'!$B15,AllPublicationData!$B:$B,'Publication Table (%)'!D$7)),
IF(AND('Publication Table (%)'!$C$5="Cancellations for other reasons",$C$4&lt;&gt;"NHS Scotland"),
IFERROR(SUMIFS(AllPublicationData!$J:$J,AllPublicationData!$A:$A,'Publication Table (%)'!$B15,AllPublicationData!$B:$B,'Publication Table (%)'!$C$4,AllPublicationData!$D:$D,'Publication Table (%)'!D$7)/
SUMIFS(AllPublicationData!$E:$E,AllPublicationData!$A:$A,'Publication Table (%)'!$B15,AllPublicationData!$B:$B,'Publication Table (%)'!$C$4,AllPublicationData!$D:$D,'Publication Table (%)'!D$7),
SUMIFS(AllPublicationData!$J:$J,AllPublicationData!$A:$A,'Publication Table (%)'!$B15,AllPublicationData!$B:$B,'Publication Table (%)'!D$7)/
SUMIFS(AllPublicationData!$E:$E,AllPublicationData!$A:$A,'Publication Table (%)'!$B15,AllPublicationData!$B:$B,'Publication Table (%)'!D$7)),
IF(AND($C$4="NHS Scotland",$C$5="All Cancelled Operations"),
SUMIFS(AllPublicationData!$F:$F,AllPublicationData!$A:$A,'Publication Table'!$B15)/
SUMIFS(AllPublicationData!$E:$E,AllPublicationData!$A:$A,'Publication Table'!$B15),
IF(AND($C$4="NHS Scotland",$C$5="Operations cancelled by patient"),
SUMIFS(AllPublicationData!$G:$G,AllPublicationData!$A:$A,'Publication Table'!$B15)/
SUMIFS(AllPublicationData!$E:$E,AllPublicationData!$A:$A,'Publication Table'!$B15),
IF(AND($C$4="NHS Scotland",$C$5="Operations cancelled for clinical reasons"),
SUMIFS(AllPublicationData!$H:$H,AllPublicationData!$A:$A,'Publication Table'!$B15)/
SUMIFS(AllPublicationData!$E:$E,AllPublicationData!$A:$A,'Publication Table'!$B15),
IF(AND($C$4="NHS Scotland",$C$5="Operations cancelled for non-clinical/capacity reasons"),
SUMIFS(AllPublicationData!$I:$I,AllPublicationData!$A:$A,'Publication Table'!$B15)/
SUMIFS(AllPublicationData!$E:$E,AllPublicationData!$A:$A,'Publication Table'!$B15),
IF(AND($C$4="NHS Scotland",$C$5="Cancellations for other reasons"),
SUMIFS(AllPublicationData!$J:$J,AllPublicationData!$A:$A,'Publication Table'!$B15)/
SUMIFS(AllPublicationData!$E:$E,AllPublicationData!$A:$A,'Publication Table'!$B15)))))))))))</f>
        <v>9.4458906656749719E-2</v>
      </c>
      <c r="E15" s="96">
        <f>IF('Publication Table (%)'!$C$5="All Cancelled Operations",
IFERROR(SUMIFS(AllPublicationData!$F:$F,AllPublicationData!$A:$A,'Publication Table (%)'!$B15,AllPublicationData!$B:$B,'Publication Table (%)'!$C$4,AllPublicationData!$D:$D,'Publication Table (%)'!E$7)/
SUMIFS(AllPublicationData!$E:$E,AllPublicationData!$A:$A,'Publication Table (%)'!$B15,AllPublicationData!$B:$B,'Publication Table (%)'!$C$4,AllPublicationData!$D:$D,'Publication Table (%)'!E$7),
SUMIFS(AllPublicationData!$F:$F,AllPublicationData!$A:$A,'Publication Table (%)'!$B15,AllPublicationData!$B:$B,'Publication Table (%)'!E$7)/
SUMIFS(AllPublicationData!$E:$E,AllPublicationData!$A:$A,'Publication Table (%)'!$B15,AllPublicationData!$B:$B,'Publication Table (%)'!E$7)),
IF('Publication Table (%)'!$C$5="Operations cancelled by patient",
IFERROR(SUMIFS(AllPublicationData!$G:$G,AllPublicationData!$A:$A,'Publication Table (%)'!$B15,AllPublicationData!$B:$B,'Publication Table (%)'!$C$4,AllPublicationData!$D:$D,'Publication Table (%)'!E$7)/
SUMIFS(AllPublicationData!$E:$E,AllPublicationData!$A:$A,'Publication Table (%)'!$B15,AllPublicationData!$B:$B,'Publication Table (%)'!$C$4,AllPublicationData!$D:$D,'Publication Table (%)'!E$7),
SUMIFS(AllPublicationData!$G:$G,AllPublicationData!$A:$A,'Publication Table (%)'!$B15,AllPublicationData!$B:$B,'Publication Table (%)'!E$7)/
SUMIFS(AllPublicationData!$E:$E,AllPublicationData!$A:$A,'Publication Table (%)'!$B15,AllPublicationData!$B:$B,'Publication Table (%)'!E$7)),
IF('Publication Table (%)'!$C$5="Operations cancelled for clinical reasons",
IFERROR(SUMIFS(AllPublicationData!$H:$H,AllPublicationData!$A:$A,'Publication Table (%)'!$B15,AllPublicationData!$B:$B,'Publication Table (%)'!$C$4,AllPublicationData!$D:$D,'Publication Table (%)'!E$7)/
SUMIFS(AllPublicationData!$E:$E,AllPublicationData!$A:$A,'Publication Table (%)'!$B15,AllPublicationData!$B:$B,'Publication Table (%)'!$C$4,AllPublicationData!$D:$D,'Publication Table (%)'!E$7),
SUMIFS(AllPublicationData!$H:$H,AllPublicationData!$A:$A,'Publication Table (%)'!$B15,AllPublicationData!$B:$B,'Publication Table (%)'!E$7)/
SUMIFS(AllPublicationData!$E:$E,AllPublicationData!$A:$A,'Publication Table (%)'!$B15,AllPublicationData!$B:$B,'Publication Table (%)'!E$7)),
IF('Publication Table (%)'!$C$5="Operations cancelled for non-clinical/capacity reasons",
IFERROR(SUMIFS(AllPublicationData!$I:$I,AllPublicationData!$A:$A,'Publication Table (%)'!$B15,AllPublicationData!$B:$B,'Publication Table (%)'!$C$4,AllPublicationData!$D:$D,'Publication Table (%)'!E$7)/
SUMIFS(AllPublicationData!$E:$E,AllPublicationData!$A:$A,'Publication Table (%)'!$B15,AllPublicationData!$B:$B,'Publication Table (%)'!$C$4,AllPublicationData!$D:$D,'Publication Table (%)'!E$7),
SUMIFS(AllPublicationData!$I:$I,AllPublicationData!$A:$A,'Publication Table (%)'!$B15,AllPublicationData!$B:$B,'Publication Table (%)'!E$7)/
SUMIFS(AllPublicationData!$E:$E,AllPublicationData!$A:$A,'Publication Table (%)'!$B15,AllPublicationData!$B:$B,'Publication Table (%)'!E$7)),
IF('Publication Table (%)'!$C$5="Cancellations for other reasons",
IFERROR(SUMIFS(AllPublicationData!$J:$J,AllPublicationData!$A:$A,'Publication Table (%)'!$B15,AllPublicationData!$B:$B,'Publication Table (%)'!$C$4,AllPublicationData!$D:$D,'Publication Table (%)'!E$7)/
SUMIFS(AllPublicationData!$E:$E,AllPublicationData!$A:$A,'Publication Table (%)'!$B15,AllPublicationData!$B:$B,'Publication Table (%)'!$C$4,AllPublicationData!$D:$D,'Publication Table (%)'!E$7),
SUMIFS(AllPublicationData!$J:$J,AllPublicationData!$A:$A,'Publication Table (%)'!$B15,AllPublicationData!$B:$B,'Publication Table (%)'!E$7)/
SUMIFS(AllPublicationData!$E:$E,AllPublicationData!$A:$A,'Publication Table (%)'!$B15,AllPublicationData!$B:$B,'Publication Table (%)'!E$7)))))))</f>
        <v>6.6559096409842672E-2</v>
      </c>
      <c r="F15" s="96">
        <f>IF('Publication Table (%)'!$C$5="All Cancelled Operations",
IFERROR(SUMIFS(AllPublicationData!$F:$F,AllPublicationData!$A:$A,'Publication Table (%)'!$B15,AllPublicationData!$B:$B,'Publication Table (%)'!$C$4,AllPublicationData!$D:$D,'Publication Table (%)'!F$7)/
SUMIFS(AllPublicationData!$E:$E,AllPublicationData!$A:$A,'Publication Table (%)'!$B15,AllPublicationData!$B:$B,'Publication Table (%)'!$C$4,AllPublicationData!$D:$D,'Publication Table (%)'!F$7),
SUMIFS(AllPublicationData!$F:$F,AllPublicationData!$A:$A,'Publication Table (%)'!$B15,AllPublicationData!$B:$B,'Publication Table (%)'!F$7)/
SUMIFS(AllPublicationData!$E:$E,AllPublicationData!$A:$A,'Publication Table (%)'!$B15,AllPublicationData!$B:$B,'Publication Table (%)'!F$7)),
IF('Publication Table (%)'!$C$5="Operations cancelled by patient",
IFERROR(SUMIFS(AllPublicationData!$G:$G,AllPublicationData!$A:$A,'Publication Table (%)'!$B15,AllPublicationData!$B:$B,'Publication Table (%)'!$C$4,AllPublicationData!$D:$D,'Publication Table (%)'!F$7)/
SUMIFS(AllPublicationData!$E:$E,AllPublicationData!$A:$A,'Publication Table (%)'!$B15,AllPublicationData!$B:$B,'Publication Table (%)'!$C$4,AllPublicationData!$D:$D,'Publication Table (%)'!F$7),
SUMIFS(AllPublicationData!$G:$G,AllPublicationData!$A:$A,'Publication Table (%)'!$B15,AllPublicationData!$B:$B,'Publication Table (%)'!F$7)/
SUMIFS(AllPublicationData!$E:$E,AllPublicationData!$A:$A,'Publication Table (%)'!$B15,AllPublicationData!$B:$B,'Publication Table (%)'!F$7)),
IF('Publication Table (%)'!$C$5="Operations cancelled for clinical reasons",
IFERROR(SUMIFS(AllPublicationData!$H:$H,AllPublicationData!$A:$A,'Publication Table (%)'!$B15,AllPublicationData!$B:$B,'Publication Table (%)'!$C$4,AllPublicationData!$D:$D,'Publication Table (%)'!F$7)/
SUMIFS(AllPublicationData!$E:$E,AllPublicationData!$A:$A,'Publication Table (%)'!$B15,AllPublicationData!$B:$B,'Publication Table (%)'!$C$4,AllPublicationData!$D:$D,'Publication Table (%)'!F$7),
SUMIFS(AllPublicationData!$H:$H,AllPublicationData!$A:$A,'Publication Table (%)'!$B15,AllPublicationData!$B:$B,'Publication Table (%)'!F$7)/
SUMIFS(AllPublicationData!$E:$E,AllPublicationData!$A:$A,'Publication Table (%)'!$B15,AllPublicationData!$B:$B,'Publication Table (%)'!F$7)),
IF('Publication Table (%)'!$C$5="Operations cancelled for non-clinical/capacity reasons",
IFERROR(SUMIFS(AllPublicationData!$I:$I,AllPublicationData!$A:$A,'Publication Table (%)'!$B15,AllPublicationData!$B:$B,'Publication Table (%)'!$C$4,AllPublicationData!$D:$D,'Publication Table (%)'!F$7)/
SUMIFS(AllPublicationData!$E:$E,AllPublicationData!$A:$A,'Publication Table (%)'!$B15,AllPublicationData!$B:$B,'Publication Table (%)'!$C$4,AllPublicationData!$D:$D,'Publication Table (%)'!F$7),
SUMIFS(AllPublicationData!$I:$I,AllPublicationData!$A:$A,'Publication Table (%)'!$B15,AllPublicationData!$B:$B,'Publication Table (%)'!F$7)/
SUMIFS(AllPublicationData!$E:$E,AllPublicationData!$A:$A,'Publication Table (%)'!$B15,AllPublicationData!$B:$B,'Publication Table (%)'!F$7)),
IF('Publication Table (%)'!$C$5="Cancellations for other reasons",
IFERROR(SUMIFS(AllPublicationData!$J:$J,AllPublicationData!$A:$A,'Publication Table (%)'!$B15,AllPublicationData!$B:$B,'Publication Table (%)'!$C$4,AllPublicationData!$D:$D,'Publication Table (%)'!F$7)/
SUMIFS(AllPublicationData!$E:$E,AllPublicationData!$A:$A,'Publication Table (%)'!$B15,AllPublicationData!$B:$B,'Publication Table (%)'!$C$4,AllPublicationData!$D:$D,'Publication Table (%)'!F$7),
SUMIFS(AllPublicationData!$J:$J,AllPublicationData!$A:$A,'Publication Table (%)'!$B15,AllPublicationData!$B:$B,'Publication Table (%)'!F$7)/
SUMIFS(AllPublicationData!$E:$E,AllPublicationData!$A:$A,'Publication Table (%)'!$B15,AllPublicationData!$B:$B,'Publication Table (%)'!F$7)))))))</f>
        <v>9.8611111111111108E-2</v>
      </c>
      <c r="G15" s="96">
        <f>IF('Publication Table (%)'!$C$5="All Cancelled Operations",
IFERROR(SUMIFS(AllPublicationData!$F:$F,AllPublicationData!$A:$A,'Publication Table (%)'!$B15,AllPublicationData!$B:$B,'Publication Table (%)'!$C$4,AllPublicationData!$D:$D,'Publication Table (%)'!G$7)/
SUMIFS(AllPublicationData!$E:$E,AllPublicationData!$A:$A,'Publication Table (%)'!$B15,AllPublicationData!$B:$B,'Publication Table (%)'!$C$4,AllPublicationData!$D:$D,'Publication Table (%)'!G$7),
SUMIFS(AllPublicationData!$F:$F,AllPublicationData!$A:$A,'Publication Table (%)'!$B15,AllPublicationData!$B:$B,'Publication Table (%)'!G$7)/
SUMIFS(AllPublicationData!$E:$E,AllPublicationData!$A:$A,'Publication Table (%)'!$B15,AllPublicationData!$B:$B,'Publication Table (%)'!G$7)),
IF('Publication Table (%)'!$C$5="Operations cancelled by patient",
IFERROR(SUMIFS(AllPublicationData!$G:$G,AllPublicationData!$A:$A,'Publication Table (%)'!$B15,AllPublicationData!$B:$B,'Publication Table (%)'!$C$4,AllPublicationData!$D:$D,'Publication Table (%)'!G$7)/
SUMIFS(AllPublicationData!$E:$E,AllPublicationData!$A:$A,'Publication Table (%)'!$B15,AllPublicationData!$B:$B,'Publication Table (%)'!$C$4,AllPublicationData!$D:$D,'Publication Table (%)'!G$7),
SUMIFS(AllPublicationData!$G:$G,AllPublicationData!$A:$A,'Publication Table (%)'!$B15,AllPublicationData!$B:$B,'Publication Table (%)'!G$7)/
SUMIFS(AllPublicationData!$E:$E,AllPublicationData!$A:$A,'Publication Table (%)'!$B15,AllPublicationData!$B:$B,'Publication Table (%)'!G$7)),
IF('Publication Table (%)'!$C$5="Operations cancelled for clinical reasons",
IFERROR(SUMIFS(AllPublicationData!$H:$H,AllPublicationData!$A:$A,'Publication Table (%)'!$B15,AllPublicationData!$B:$B,'Publication Table (%)'!$C$4,AllPublicationData!$D:$D,'Publication Table (%)'!G$7)/
SUMIFS(AllPublicationData!$E:$E,AllPublicationData!$A:$A,'Publication Table (%)'!$B15,AllPublicationData!$B:$B,'Publication Table (%)'!$C$4,AllPublicationData!$D:$D,'Publication Table (%)'!G$7),
SUMIFS(AllPublicationData!$H:$H,AllPublicationData!$A:$A,'Publication Table (%)'!$B15,AllPublicationData!$B:$B,'Publication Table (%)'!G$7)/
SUMIFS(AllPublicationData!$E:$E,AllPublicationData!$A:$A,'Publication Table (%)'!$B15,AllPublicationData!$B:$B,'Publication Table (%)'!G$7)),
IF('Publication Table (%)'!$C$5="Operations cancelled for non-clinical/capacity reasons",
IFERROR(SUMIFS(AllPublicationData!$I:$I,AllPublicationData!$A:$A,'Publication Table (%)'!$B15,AllPublicationData!$B:$B,'Publication Table (%)'!$C$4,AllPublicationData!$D:$D,'Publication Table (%)'!G$7)/
SUMIFS(AllPublicationData!$E:$E,AllPublicationData!$A:$A,'Publication Table (%)'!$B15,AllPublicationData!$B:$B,'Publication Table (%)'!$C$4,AllPublicationData!$D:$D,'Publication Table (%)'!G$7),
SUMIFS(AllPublicationData!$I:$I,AllPublicationData!$A:$A,'Publication Table (%)'!$B15,AllPublicationData!$B:$B,'Publication Table (%)'!G$7)/
SUMIFS(AllPublicationData!$E:$E,AllPublicationData!$A:$A,'Publication Table (%)'!$B15,AllPublicationData!$B:$B,'Publication Table (%)'!G$7)),
IF('Publication Table (%)'!$C$5="Cancellations for other reasons",
IFERROR(SUMIFS(AllPublicationData!$J:$J,AllPublicationData!$A:$A,'Publication Table (%)'!$B15,AllPublicationData!$B:$B,'Publication Table (%)'!$C$4,AllPublicationData!$D:$D,'Publication Table (%)'!G$7)/
SUMIFS(AllPublicationData!$E:$E,AllPublicationData!$A:$A,'Publication Table (%)'!$B15,AllPublicationData!$B:$B,'Publication Table (%)'!$C$4,AllPublicationData!$D:$D,'Publication Table (%)'!G$7),
SUMIFS(AllPublicationData!$J:$J,AllPublicationData!$A:$A,'Publication Table (%)'!$B15,AllPublicationData!$B:$B,'Publication Table (%)'!G$7)/
SUMIFS(AllPublicationData!$E:$E,AllPublicationData!$A:$A,'Publication Table (%)'!$B15,AllPublicationData!$B:$B,'Publication Table (%)'!G$7)))))))</f>
        <v>8.1250000000000003E-2</v>
      </c>
      <c r="H15" s="96">
        <f>IF('Publication Table (%)'!$C$5="All Cancelled Operations",
IFERROR(SUMIFS(AllPublicationData!$F:$F,AllPublicationData!$A:$A,'Publication Table (%)'!$B15,AllPublicationData!$B:$B,'Publication Table (%)'!$C$4,AllPublicationData!$D:$D,'Publication Table (%)'!H$7)/
SUMIFS(AllPublicationData!$E:$E,AllPublicationData!$A:$A,'Publication Table (%)'!$B15,AllPublicationData!$B:$B,'Publication Table (%)'!$C$4,AllPublicationData!$D:$D,'Publication Table (%)'!H$7),
SUMIFS(AllPublicationData!$F:$F,AllPublicationData!$A:$A,'Publication Table (%)'!$B15,AllPublicationData!$B:$B,'Publication Table (%)'!H$7)/
SUMIFS(AllPublicationData!$E:$E,AllPublicationData!$A:$A,'Publication Table (%)'!$B15,AllPublicationData!$B:$B,'Publication Table (%)'!H$7)),
IF('Publication Table (%)'!$C$5="Operations cancelled by patient",
IFERROR(SUMIFS(AllPublicationData!$G:$G,AllPublicationData!$A:$A,'Publication Table (%)'!$B15,AllPublicationData!$B:$B,'Publication Table (%)'!$C$4,AllPublicationData!$D:$D,'Publication Table (%)'!H$7)/
SUMIFS(AllPublicationData!$E:$E,AllPublicationData!$A:$A,'Publication Table (%)'!$B15,AllPublicationData!$B:$B,'Publication Table (%)'!$C$4,AllPublicationData!$D:$D,'Publication Table (%)'!H$7),
SUMIFS(AllPublicationData!$G:$G,AllPublicationData!$A:$A,'Publication Table (%)'!$B15,AllPublicationData!$B:$B,'Publication Table (%)'!H$7)/
SUMIFS(AllPublicationData!$E:$E,AllPublicationData!$A:$A,'Publication Table (%)'!$B15,AllPublicationData!$B:$B,'Publication Table (%)'!H$7)),
IF('Publication Table (%)'!$C$5="Operations cancelled for clinical reasons",
IFERROR(SUMIFS(AllPublicationData!$H:$H,AllPublicationData!$A:$A,'Publication Table (%)'!$B15,AllPublicationData!$B:$B,'Publication Table (%)'!$C$4,AllPublicationData!$D:$D,'Publication Table (%)'!H$7)/
SUMIFS(AllPublicationData!$E:$E,AllPublicationData!$A:$A,'Publication Table (%)'!$B15,AllPublicationData!$B:$B,'Publication Table (%)'!$C$4,AllPublicationData!$D:$D,'Publication Table (%)'!H$7),
SUMIFS(AllPublicationData!$H:$H,AllPublicationData!$A:$A,'Publication Table (%)'!$B15,AllPublicationData!$B:$B,'Publication Table (%)'!H$7)/
SUMIFS(AllPublicationData!$E:$E,AllPublicationData!$A:$A,'Publication Table (%)'!$B15,AllPublicationData!$B:$B,'Publication Table (%)'!H$7)),
IF('Publication Table (%)'!$C$5="Operations cancelled for non-clinical/capacity reasons",
IFERROR(SUMIFS(AllPublicationData!$I:$I,AllPublicationData!$A:$A,'Publication Table (%)'!$B15,AllPublicationData!$B:$B,'Publication Table (%)'!$C$4,AllPublicationData!$D:$D,'Publication Table (%)'!H$7)/
SUMIFS(AllPublicationData!$E:$E,AllPublicationData!$A:$A,'Publication Table (%)'!$B15,AllPublicationData!$B:$B,'Publication Table (%)'!$C$4,AllPublicationData!$D:$D,'Publication Table (%)'!H$7),
SUMIFS(AllPublicationData!$I:$I,AllPublicationData!$A:$A,'Publication Table (%)'!$B15,AllPublicationData!$B:$B,'Publication Table (%)'!H$7)/
SUMIFS(AllPublicationData!$E:$E,AllPublicationData!$A:$A,'Publication Table (%)'!$B15,AllPublicationData!$B:$B,'Publication Table (%)'!H$7)),
IF('Publication Table (%)'!$C$5="Cancellations for other reasons",
IFERROR(SUMIFS(AllPublicationData!$J:$J,AllPublicationData!$A:$A,'Publication Table (%)'!$B15,AllPublicationData!$B:$B,'Publication Table (%)'!$C$4,AllPublicationData!$D:$D,'Publication Table (%)'!H$7)/
SUMIFS(AllPublicationData!$E:$E,AllPublicationData!$A:$A,'Publication Table (%)'!$B15,AllPublicationData!$B:$B,'Publication Table (%)'!$C$4,AllPublicationData!$D:$D,'Publication Table (%)'!H$7),
SUMIFS(AllPublicationData!$J:$J,AllPublicationData!$A:$A,'Publication Table (%)'!$B15,AllPublicationData!$B:$B,'Publication Table (%)'!H$7)/
SUMIFS(AllPublicationData!$E:$E,AllPublicationData!$A:$A,'Publication Table (%)'!$B15,AllPublicationData!$B:$B,'Publication Table (%)'!H$7)))))))</f>
        <v>0.1111111111111111</v>
      </c>
      <c r="I15" s="96">
        <f>IF('Publication Table (%)'!$C$5="All Cancelled Operations",
IFERROR(SUMIFS(AllPublicationData!$F:$F,AllPublicationData!$A:$A,'Publication Table (%)'!$B15,AllPublicationData!$B:$B,'Publication Table (%)'!$C$4,AllPublicationData!$D:$D,'Publication Table (%)'!I$7)/
SUMIFS(AllPublicationData!$E:$E,AllPublicationData!$A:$A,'Publication Table (%)'!$B15,AllPublicationData!$B:$B,'Publication Table (%)'!$C$4,AllPublicationData!$D:$D,'Publication Table (%)'!I$7),
SUMIFS(AllPublicationData!$F:$F,AllPublicationData!$A:$A,'Publication Table (%)'!$B15,AllPublicationData!$B:$B,'Publication Table (%)'!I$7)/
SUMIFS(AllPublicationData!$E:$E,AllPublicationData!$A:$A,'Publication Table (%)'!$B15,AllPublicationData!$B:$B,'Publication Table (%)'!I$7)),
IF('Publication Table (%)'!$C$5="Operations cancelled by patient",
IFERROR(SUMIFS(AllPublicationData!$G:$G,AllPublicationData!$A:$A,'Publication Table (%)'!$B15,AllPublicationData!$B:$B,'Publication Table (%)'!$C$4,AllPublicationData!$D:$D,'Publication Table (%)'!I$7)/
SUMIFS(AllPublicationData!$E:$E,AllPublicationData!$A:$A,'Publication Table (%)'!$B15,AllPublicationData!$B:$B,'Publication Table (%)'!$C$4,AllPublicationData!$D:$D,'Publication Table (%)'!I$7),
SUMIFS(AllPublicationData!$G:$G,AllPublicationData!$A:$A,'Publication Table (%)'!$B15,AllPublicationData!$B:$B,'Publication Table (%)'!I$7)/
SUMIFS(AllPublicationData!$E:$E,AllPublicationData!$A:$A,'Publication Table (%)'!$B15,AllPublicationData!$B:$B,'Publication Table (%)'!I$7)),
IF('Publication Table (%)'!$C$5="Operations cancelled for clinical reasons",
IFERROR(SUMIFS(AllPublicationData!$H:$H,AllPublicationData!$A:$A,'Publication Table (%)'!$B15,AllPublicationData!$B:$B,'Publication Table (%)'!$C$4,AllPublicationData!$D:$D,'Publication Table (%)'!I$7)/
SUMIFS(AllPublicationData!$E:$E,AllPublicationData!$A:$A,'Publication Table (%)'!$B15,AllPublicationData!$B:$B,'Publication Table (%)'!$C$4,AllPublicationData!$D:$D,'Publication Table (%)'!I$7),
SUMIFS(AllPublicationData!$H:$H,AllPublicationData!$A:$A,'Publication Table (%)'!$B15,AllPublicationData!$B:$B,'Publication Table (%)'!I$7)/
SUMIFS(AllPublicationData!$E:$E,AllPublicationData!$A:$A,'Publication Table (%)'!$B15,AllPublicationData!$B:$B,'Publication Table (%)'!I$7)),
IF('Publication Table (%)'!$C$5="Operations cancelled for non-clinical/capacity reasons",
IFERROR(SUMIFS(AllPublicationData!$I:$I,AllPublicationData!$A:$A,'Publication Table (%)'!$B15,AllPublicationData!$B:$B,'Publication Table (%)'!$C$4,AllPublicationData!$D:$D,'Publication Table (%)'!I$7)/
SUMIFS(AllPublicationData!$E:$E,AllPublicationData!$A:$A,'Publication Table (%)'!$B15,AllPublicationData!$B:$B,'Publication Table (%)'!$C$4,AllPublicationData!$D:$D,'Publication Table (%)'!I$7),
SUMIFS(AllPublicationData!$I:$I,AllPublicationData!$A:$A,'Publication Table (%)'!$B15,AllPublicationData!$B:$B,'Publication Table (%)'!I$7)/
SUMIFS(AllPublicationData!$E:$E,AllPublicationData!$A:$A,'Publication Table (%)'!$B15,AllPublicationData!$B:$B,'Publication Table (%)'!I$7)),
IF('Publication Table (%)'!$C$5="Cancellations for other reasons",
IFERROR(SUMIFS(AllPublicationData!$J:$J,AllPublicationData!$A:$A,'Publication Table (%)'!$B15,AllPublicationData!$B:$B,'Publication Table (%)'!$C$4,AllPublicationData!$D:$D,'Publication Table (%)'!I$7)/
SUMIFS(AllPublicationData!$E:$E,AllPublicationData!$A:$A,'Publication Table (%)'!$B15,AllPublicationData!$B:$B,'Publication Table (%)'!$C$4,AllPublicationData!$D:$D,'Publication Table (%)'!I$7),
SUMIFS(AllPublicationData!$J:$J,AllPublicationData!$A:$A,'Publication Table (%)'!$B15,AllPublicationData!$B:$B,'Publication Table (%)'!I$7)/
SUMIFS(AllPublicationData!$E:$E,AllPublicationData!$A:$A,'Publication Table (%)'!$B15,AllPublicationData!$B:$B,'Publication Table (%)'!I$7)))))))</f>
        <v>7.1841453344343512E-2</v>
      </c>
      <c r="J15" s="96">
        <f>IF('Publication Table (%)'!$C$5="All Cancelled Operations",
IFERROR(SUMIFS(AllPublicationData!$F:$F,AllPublicationData!$A:$A,'Publication Table (%)'!$B15,AllPublicationData!$B:$B,'Publication Table (%)'!$C$4,AllPublicationData!$D:$D,'Publication Table (%)'!J$7)/
SUMIFS(AllPublicationData!$E:$E,AllPublicationData!$A:$A,'Publication Table (%)'!$B15,AllPublicationData!$B:$B,'Publication Table (%)'!$C$4,AllPublicationData!$D:$D,'Publication Table (%)'!J$7),
SUMIFS(AllPublicationData!$F:$F,AllPublicationData!$A:$A,'Publication Table (%)'!$B15,AllPublicationData!$B:$B,'Publication Table (%)'!J$7)/
SUMIFS(AllPublicationData!$E:$E,AllPublicationData!$A:$A,'Publication Table (%)'!$B15,AllPublicationData!$B:$B,'Publication Table (%)'!J$7)),
IF('Publication Table (%)'!$C$5="Operations cancelled by patient",
IFERROR(SUMIFS(AllPublicationData!$G:$G,AllPublicationData!$A:$A,'Publication Table (%)'!$B15,AllPublicationData!$B:$B,'Publication Table (%)'!$C$4,AllPublicationData!$D:$D,'Publication Table (%)'!J$7)/
SUMIFS(AllPublicationData!$E:$E,AllPublicationData!$A:$A,'Publication Table (%)'!$B15,AllPublicationData!$B:$B,'Publication Table (%)'!$C$4,AllPublicationData!$D:$D,'Publication Table (%)'!J$7),
SUMIFS(AllPublicationData!$G:$G,AllPublicationData!$A:$A,'Publication Table (%)'!$B15,AllPublicationData!$B:$B,'Publication Table (%)'!J$7)/
SUMIFS(AllPublicationData!$E:$E,AllPublicationData!$A:$A,'Publication Table (%)'!$B15,AllPublicationData!$B:$B,'Publication Table (%)'!J$7)),
IF('Publication Table (%)'!$C$5="Operations cancelled for clinical reasons",
IFERROR(SUMIFS(AllPublicationData!$H:$H,AllPublicationData!$A:$A,'Publication Table (%)'!$B15,AllPublicationData!$B:$B,'Publication Table (%)'!$C$4,AllPublicationData!$D:$D,'Publication Table (%)'!J$7)/
SUMIFS(AllPublicationData!$E:$E,AllPublicationData!$A:$A,'Publication Table (%)'!$B15,AllPublicationData!$B:$B,'Publication Table (%)'!$C$4,AllPublicationData!$D:$D,'Publication Table (%)'!J$7),
SUMIFS(AllPublicationData!$H:$H,AllPublicationData!$A:$A,'Publication Table (%)'!$B15,AllPublicationData!$B:$B,'Publication Table (%)'!J$7)/
SUMIFS(AllPublicationData!$E:$E,AllPublicationData!$A:$A,'Publication Table (%)'!$B15,AllPublicationData!$B:$B,'Publication Table (%)'!J$7)),
IF('Publication Table (%)'!$C$5="Operations cancelled for non-clinical/capacity reasons",
IFERROR(SUMIFS(AllPublicationData!$I:$I,AllPublicationData!$A:$A,'Publication Table (%)'!$B15,AllPublicationData!$B:$B,'Publication Table (%)'!$C$4,AllPublicationData!$D:$D,'Publication Table (%)'!J$7)/
SUMIFS(AllPublicationData!$E:$E,AllPublicationData!$A:$A,'Publication Table (%)'!$B15,AllPublicationData!$B:$B,'Publication Table (%)'!$C$4,AllPublicationData!$D:$D,'Publication Table (%)'!J$7),
SUMIFS(AllPublicationData!$I:$I,AllPublicationData!$A:$A,'Publication Table (%)'!$B15,AllPublicationData!$B:$B,'Publication Table (%)'!J$7)/
SUMIFS(AllPublicationData!$E:$E,AllPublicationData!$A:$A,'Publication Table (%)'!$B15,AllPublicationData!$B:$B,'Publication Table (%)'!J$7)),
IF('Publication Table (%)'!$C$5="Cancellations for other reasons",
IFERROR(SUMIFS(AllPublicationData!$J:$J,AllPublicationData!$A:$A,'Publication Table (%)'!$B15,AllPublicationData!$B:$B,'Publication Table (%)'!$C$4,AllPublicationData!$D:$D,'Publication Table (%)'!J$7)/
SUMIFS(AllPublicationData!$E:$E,AllPublicationData!$A:$A,'Publication Table (%)'!$B15,AllPublicationData!$B:$B,'Publication Table (%)'!$C$4,AllPublicationData!$D:$D,'Publication Table (%)'!J$7),
SUMIFS(AllPublicationData!$J:$J,AllPublicationData!$A:$A,'Publication Table (%)'!$B15,AllPublicationData!$B:$B,'Publication Table (%)'!J$7)/
SUMIFS(AllPublicationData!$E:$E,AllPublicationData!$A:$A,'Publication Table (%)'!$B15,AllPublicationData!$B:$B,'Publication Table (%)'!J$7)))))))</f>
        <v>7.5984990619136966E-2</v>
      </c>
      <c r="K15" s="96">
        <f>IF('Publication Table (%)'!$C$5="All Cancelled Operations",
IFERROR(SUMIFS(AllPublicationData!$F:$F,AllPublicationData!$A:$A,'Publication Table (%)'!$B15,AllPublicationData!$B:$B,'Publication Table (%)'!$C$4,AllPublicationData!$D:$D,'Publication Table (%)'!K$7)/
SUMIFS(AllPublicationData!$E:$E,AllPublicationData!$A:$A,'Publication Table (%)'!$B15,AllPublicationData!$B:$B,'Publication Table (%)'!$C$4,AllPublicationData!$D:$D,'Publication Table (%)'!K$7),
SUMIFS(AllPublicationData!$F:$F,AllPublicationData!$A:$A,'Publication Table (%)'!$B15,AllPublicationData!$B:$B,'Publication Table (%)'!K$7)/
SUMIFS(AllPublicationData!$E:$E,AllPublicationData!$A:$A,'Publication Table (%)'!$B15,AllPublicationData!$B:$B,'Publication Table (%)'!K$7)),
IF('Publication Table (%)'!$C$5="Operations cancelled by patient",
IFERROR(SUMIFS(AllPublicationData!$G:$G,AllPublicationData!$A:$A,'Publication Table (%)'!$B15,AllPublicationData!$B:$B,'Publication Table (%)'!$C$4,AllPublicationData!$D:$D,'Publication Table (%)'!K$7)/
SUMIFS(AllPublicationData!$E:$E,AllPublicationData!$A:$A,'Publication Table (%)'!$B15,AllPublicationData!$B:$B,'Publication Table (%)'!$C$4,AllPublicationData!$D:$D,'Publication Table (%)'!K$7),
SUMIFS(AllPublicationData!$G:$G,AllPublicationData!$A:$A,'Publication Table (%)'!$B15,AllPublicationData!$B:$B,'Publication Table (%)'!K$7)/
SUMIFS(AllPublicationData!$E:$E,AllPublicationData!$A:$A,'Publication Table (%)'!$B15,AllPublicationData!$B:$B,'Publication Table (%)'!K$7)),
IF('Publication Table (%)'!$C$5="Operations cancelled for clinical reasons",
IFERROR(SUMIFS(AllPublicationData!$H:$H,AllPublicationData!$A:$A,'Publication Table (%)'!$B15,AllPublicationData!$B:$B,'Publication Table (%)'!$C$4,AllPublicationData!$D:$D,'Publication Table (%)'!K$7)/
SUMIFS(AllPublicationData!$E:$E,AllPublicationData!$A:$A,'Publication Table (%)'!$B15,AllPublicationData!$B:$B,'Publication Table (%)'!$C$4,AllPublicationData!$D:$D,'Publication Table (%)'!K$7),
SUMIFS(AllPublicationData!$H:$H,AllPublicationData!$A:$A,'Publication Table (%)'!$B15,AllPublicationData!$B:$B,'Publication Table (%)'!K$7)/
SUMIFS(AllPublicationData!$E:$E,AllPublicationData!$A:$A,'Publication Table (%)'!$B15,AllPublicationData!$B:$B,'Publication Table (%)'!K$7)),
IF('Publication Table (%)'!$C$5="Operations cancelled for non-clinical/capacity reasons",
IFERROR(SUMIFS(AllPublicationData!$I:$I,AllPublicationData!$A:$A,'Publication Table (%)'!$B15,AllPublicationData!$B:$B,'Publication Table (%)'!$C$4,AllPublicationData!$D:$D,'Publication Table (%)'!K$7)/
SUMIFS(AllPublicationData!$E:$E,AllPublicationData!$A:$A,'Publication Table (%)'!$B15,AllPublicationData!$B:$B,'Publication Table (%)'!$C$4,AllPublicationData!$D:$D,'Publication Table (%)'!K$7),
SUMIFS(AllPublicationData!$I:$I,AllPublicationData!$A:$A,'Publication Table (%)'!$B15,AllPublicationData!$B:$B,'Publication Table (%)'!K$7)/
SUMIFS(AllPublicationData!$E:$E,AllPublicationData!$A:$A,'Publication Table (%)'!$B15,AllPublicationData!$B:$B,'Publication Table (%)'!K$7)),
IF('Publication Table (%)'!$C$5="Cancellations for other reasons",
IFERROR(SUMIFS(AllPublicationData!$J:$J,AllPublicationData!$A:$A,'Publication Table (%)'!$B15,AllPublicationData!$B:$B,'Publication Table (%)'!$C$4,AllPublicationData!$D:$D,'Publication Table (%)'!K$7)/
SUMIFS(AllPublicationData!$E:$E,AllPublicationData!$A:$A,'Publication Table (%)'!$B15,AllPublicationData!$B:$B,'Publication Table (%)'!$C$4,AllPublicationData!$D:$D,'Publication Table (%)'!K$7),
SUMIFS(AllPublicationData!$J:$J,AllPublicationData!$A:$A,'Publication Table (%)'!$B15,AllPublicationData!$B:$B,'Publication Table (%)'!K$7)/
SUMIFS(AllPublicationData!$E:$E,AllPublicationData!$A:$A,'Publication Table (%)'!$B15,AllPublicationData!$B:$B,'Publication Table (%)'!K$7)))))))</f>
        <v>0.10668633235004917</v>
      </c>
      <c r="L15" s="96">
        <f>IF('Publication Table (%)'!$C$5="All Cancelled Operations",
IFERROR(SUMIFS(AllPublicationData!$F:$F,AllPublicationData!$A:$A,'Publication Table (%)'!$B15,AllPublicationData!$B:$B,'Publication Table (%)'!$C$4,AllPublicationData!$D:$D,'Publication Table (%)'!L$7)/
SUMIFS(AllPublicationData!$E:$E,AllPublicationData!$A:$A,'Publication Table (%)'!$B15,AllPublicationData!$B:$B,'Publication Table (%)'!$C$4,AllPublicationData!$D:$D,'Publication Table (%)'!L$7),
SUMIFS(AllPublicationData!$F:$F,AllPublicationData!$A:$A,'Publication Table (%)'!$B15,AllPublicationData!$B:$B,'Publication Table (%)'!L$7)/
SUMIFS(AllPublicationData!$E:$E,AllPublicationData!$A:$A,'Publication Table (%)'!$B15,AllPublicationData!$B:$B,'Publication Table (%)'!L$7)),
IF('Publication Table (%)'!$C$5="Operations cancelled by patient",
IFERROR(SUMIFS(AllPublicationData!$G:$G,AllPublicationData!$A:$A,'Publication Table (%)'!$B15,AllPublicationData!$B:$B,'Publication Table (%)'!$C$4,AllPublicationData!$D:$D,'Publication Table (%)'!L$7)/
SUMIFS(AllPublicationData!$E:$E,AllPublicationData!$A:$A,'Publication Table (%)'!$B15,AllPublicationData!$B:$B,'Publication Table (%)'!$C$4,AllPublicationData!$D:$D,'Publication Table (%)'!L$7),
SUMIFS(AllPublicationData!$G:$G,AllPublicationData!$A:$A,'Publication Table (%)'!$B15,AllPublicationData!$B:$B,'Publication Table (%)'!L$7)/
SUMIFS(AllPublicationData!$E:$E,AllPublicationData!$A:$A,'Publication Table (%)'!$B15,AllPublicationData!$B:$B,'Publication Table (%)'!L$7)),
IF('Publication Table (%)'!$C$5="Operations cancelled for clinical reasons",
IFERROR(SUMIFS(AllPublicationData!$H:$H,AllPublicationData!$A:$A,'Publication Table (%)'!$B15,AllPublicationData!$B:$B,'Publication Table (%)'!$C$4,AllPublicationData!$D:$D,'Publication Table (%)'!L$7)/
SUMIFS(AllPublicationData!$E:$E,AllPublicationData!$A:$A,'Publication Table (%)'!$B15,AllPublicationData!$B:$B,'Publication Table (%)'!$C$4,AllPublicationData!$D:$D,'Publication Table (%)'!L$7),
SUMIFS(AllPublicationData!$H:$H,AllPublicationData!$A:$A,'Publication Table (%)'!$B15,AllPublicationData!$B:$B,'Publication Table (%)'!L$7)/
SUMIFS(AllPublicationData!$E:$E,AllPublicationData!$A:$A,'Publication Table (%)'!$B15,AllPublicationData!$B:$B,'Publication Table (%)'!L$7)),
IF('Publication Table (%)'!$C$5="Operations cancelled for non-clinical/capacity reasons",
IFERROR(SUMIFS(AllPublicationData!$I:$I,AllPublicationData!$A:$A,'Publication Table (%)'!$B15,AllPublicationData!$B:$B,'Publication Table (%)'!$C$4,AllPublicationData!$D:$D,'Publication Table (%)'!L$7)/
SUMIFS(AllPublicationData!$E:$E,AllPublicationData!$A:$A,'Publication Table (%)'!$B15,AllPublicationData!$B:$B,'Publication Table (%)'!$C$4,AllPublicationData!$D:$D,'Publication Table (%)'!L$7),
SUMIFS(AllPublicationData!$I:$I,AllPublicationData!$A:$A,'Publication Table (%)'!$B15,AllPublicationData!$B:$B,'Publication Table (%)'!L$7)/
SUMIFS(AllPublicationData!$E:$E,AllPublicationData!$A:$A,'Publication Table (%)'!$B15,AllPublicationData!$B:$B,'Publication Table (%)'!L$7)),
IF('Publication Table (%)'!$C$5="Cancellations for other reasons",
IFERROR(SUMIFS(AllPublicationData!$J:$J,AllPublicationData!$A:$A,'Publication Table (%)'!$B15,AllPublicationData!$B:$B,'Publication Table (%)'!$C$4,AllPublicationData!$D:$D,'Publication Table (%)'!L$7)/
SUMIFS(AllPublicationData!$E:$E,AllPublicationData!$A:$A,'Publication Table (%)'!$B15,AllPublicationData!$B:$B,'Publication Table (%)'!$C$4,AllPublicationData!$D:$D,'Publication Table (%)'!L$7),
SUMIFS(AllPublicationData!$J:$J,AllPublicationData!$A:$A,'Publication Table (%)'!$B15,AllPublicationData!$B:$B,'Publication Table (%)'!L$7)/
SUMIFS(AllPublicationData!$E:$E,AllPublicationData!$A:$A,'Publication Table (%)'!$B15,AllPublicationData!$B:$B,'Publication Table (%)'!L$7)))))))</f>
        <v>8.0538184574568877E-2</v>
      </c>
      <c r="M15" s="96">
        <f>IF('Publication Table (%)'!$C$5="All Cancelled Operations",
IFERROR(SUMIFS(AllPublicationData!$F:$F,AllPublicationData!$A:$A,'Publication Table (%)'!$B15,AllPublicationData!$B:$B,'Publication Table (%)'!$C$4,AllPublicationData!$D:$D,'Publication Table (%)'!M$7)/
SUMIFS(AllPublicationData!$E:$E,AllPublicationData!$A:$A,'Publication Table (%)'!$B15,AllPublicationData!$B:$B,'Publication Table (%)'!$C$4,AllPublicationData!$D:$D,'Publication Table (%)'!M$7),
SUMIFS(AllPublicationData!$F:$F,AllPublicationData!$A:$A,'Publication Table (%)'!$B15,AllPublicationData!$B:$B,'Publication Table (%)'!M$7)/
SUMIFS(AllPublicationData!$E:$E,AllPublicationData!$A:$A,'Publication Table (%)'!$B15,AllPublicationData!$B:$B,'Publication Table (%)'!M$7)),
IF('Publication Table (%)'!$C$5="Operations cancelled by patient",
IFERROR(SUMIFS(AllPublicationData!$G:$G,AllPublicationData!$A:$A,'Publication Table (%)'!$B15,AllPublicationData!$B:$B,'Publication Table (%)'!$C$4,AllPublicationData!$D:$D,'Publication Table (%)'!M$7)/
SUMIFS(AllPublicationData!$E:$E,AllPublicationData!$A:$A,'Publication Table (%)'!$B15,AllPublicationData!$B:$B,'Publication Table (%)'!$C$4,AllPublicationData!$D:$D,'Publication Table (%)'!M$7),
SUMIFS(AllPublicationData!$G:$G,AllPublicationData!$A:$A,'Publication Table (%)'!$B15,AllPublicationData!$B:$B,'Publication Table (%)'!M$7)/
SUMIFS(AllPublicationData!$E:$E,AllPublicationData!$A:$A,'Publication Table (%)'!$B15,AllPublicationData!$B:$B,'Publication Table (%)'!M$7)),
IF('Publication Table (%)'!$C$5="Operations cancelled for clinical reasons",
IFERROR(SUMIFS(AllPublicationData!$H:$H,AllPublicationData!$A:$A,'Publication Table (%)'!$B15,AllPublicationData!$B:$B,'Publication Table (%)'!$C$4,AllPublicationData!$D:$D,'Publication Table (%)'!M$7)/
SUMIFS(AllPublicationData!$E:$E,AllPublicationData!$A:$A,'Publication Table (%)'!$B15,AllPublicationData!$B:$B,'Publication Table (%)'!$C$4,AllPublicationData!$D:$D,'Publication Table (%)'!M$7),
SUMIFS(AllPublicationData!$H:$H,AllPublicationData!$A:$A,'Publication Table (%)'!$B15,AllPublicationData!$B:$B,'Publication Table (%)'!M$7)/
SUMIFS(AllPublicationData!$E:$E,AllPublicationData!$A:$A,'Publication Table (%)'!$B15,AllPublicationData!$B:$B,'Publication Table (%)'!M$7)),
IF('Publication Table (%)'!$C$5="Operations cancelled for non-clinical/capacity reasons",
IFERROR(SUMIFS(AllPublicationData!$I:$I,AllPublicationData!$A:$A,'Publication Table (%)'!$B15,AllPublicationData!$B:$B,'Publication Table (%)'!$C$4,AllPublicationData!$D:$D,'Publication Table (%)'!M$7)/
SUMIFS(AllPublicationData!$E:$E,AllPublicationData!$A:$A,'Publication Table (%)'!$B15,AllPublicationData!$B:$B,'Publication Table (%)'!$C$4,AllPublicationData!$D:$D,'Publication Table (%)'!M$7),
SUMIFS(AllPublicationData!$I:$I,AllPublicationData!$A:$A,'Publication Table (%)'!$B15,AllPublicationData!$B:$B,'Publication Table (%)'!M$7)/
SUMIFS(AllPublicationData!$E:$E,AllPublicationData!$A:$A,'Publication Table (%)'!$B15,AllPublicationData!$B:$B,'Publication Table (%)'!M$7)),
IF('Publication Table (%)'!$C$5="Cancellations for other reasons",
IFERROR(SUMIFS(AllPublicationData!$J:$J,AllPublicationData!$A:$A,'Publication Table (%)'!$B15,AllPublicationData!$B:$B,'Publication Table (%)'!$C$4,AllPublicationData!$D:$D,'Publication Table (%)'!M$7)/
SUMIFS(AllPublicationData!$E:$E,AllPublicationData!$A:$A,'Publication Table (%)'!$B15,AllPublicationData!$B:$B,'Publication Table (%)'!$C$4,AllPublicationData!$D:$D,'Publication Table (%)'!M$7),
SUMIFS(AllPublicationData!$J:$J,AllPublicationData!$A:$A,'Publication Table (%)'!$B15,AllPublicationData!$B:$B,'Publication Table (%)'!M$7)/
SUMIFS(AllPublicationData!$E:$E,AllPublicationData!$A:$A,'Publication Table (%)'!$B15,AllPublicationData!$B:$B,'Publication Table (%)'!M$7)))))))</f>
        <v>0.10297872340425532</v>
      </c>
      <c r="N15" s="96">
        <f>IF('Publication Table (%)'!$C$5="All Cancelled Operations",
IFERROR(SUMIFS(AllPublicationData!$F:$F,AllPublicationData!$A:$A,'Publication Table (%)'!$B15,AllPublicationData!$B:$B,'Publication Table (%)'!$C$4,AllPublicationData!$D:$D,'Publication Table (%)'!N$7)/
SUMIFS(AllPublicationData!$E:$E,AllPublicationData!$A:$A,'Publication Table (%)'!$B15,AllPublicationData!$B:$B,'Publication Table (%)'!$C$4,AllPublicationData!$D:$D,'Publication Table (%)'!N$7),
SUMIFS(AllPublicationData!$F:$F,AllPublicationData!$A:$A,'Publication Table (%)'!$B15,AllPublicationData!$B:$B,'Publication Table (%)'!N$7)/
SUMIFS(AllPublicationData!$E:$E,AllPublicationData!$A:$A,'Publication Table (%)'!$B15,AllPublicationData!$B:$B,'Publication Table (%)'!N$7)),
IF('Publication Table (%)'!$C$5="Operations cancelled by patient",
IFERROR(SUMIFS(AllPublicationData!$G:$G,AllPublicationData!$A:$A,'Publication Table (%)'!$B15,AllPublicationData!$B:$B,'Publication Table (%)'!$C$4,AllPublicationData!$D:$D,'Publication Table (%)'!N$7)/
SUMIFS(AllPublicationData!$E:$E,AllPublicationData!$A:$A,'Publication Table (%)'!$B15,AllPublicationData!$B:$B,'Publication Table (%)'!$C$4,AllPublicationData!$D:$D,'Publication Table (%)'!N$7),
SUMIFS(AllPublicationData!$G:$G,AllPublicationData!$A:$A,'Publication Table (%)'!$B15,AllPublicationData!$B:$B,'Publication Table (%)'!N$7)/
SUMIFS(AllPublicationData!$E:$E,AllPublicationData!$A:$A,'Publication Table (%)'!$B15,AllPublicationData!$B:$B,'Publication Table (%)'!N$7)),
IF('Publication Table (%)'!$C$5="Operations cancelled for clinical reasons",
IFERROR(SUMIFS(AllPublicationData!$H:$H,AllPublicationData!$A:$A,'Publication Table (%)'!$B15,AllPublicationData!$B:$B,'Publication Table (%)'!$C$4,AllPublicationData!$D:$D,'Publication Table (%)'!N$7)/
SUMIFS(AllPublicationData!$E:$E,AllPublicationData!$A:$A,'Publication Table (%)'!$B15,AllPublicationData!$B:$B,'Publication Table (%)'!$C$4,AllPublicationData!$D:$D,'Publication Table (%)'!N$7),
SUMIFS(AllPublicationData!$H:$H,AllPublicationData!$A:$A,'Publication Table (%)'!$B15,AllPublicationData!$B:$B,'Publication Table (%)'!N$7)/
SUMIFS(AllPublicationData!$E:$E,AllPublicationData!$A:$A,'Publication Table (%)'!$B15,AllPublicationData!$B:$B,'Publication Table (%)'!N$7)),
IF('Publication Table (%)'!$C$5="Operations cancelled for non-clinical/capacity reasons",
IFERROR(SUMIFS(AllPublicationData!$I:$I,AllPublicationData!$A:$A,'Publication Table (%)'!$B15,AllPublicationData!$B:$B,'Publication Table (%)'!$C$4,AllPublicationData!$D:$D,'Publication Table (%)'!N$7)/
SUMIFS(AllPublicationData!$E:$E,AllPublicationData!$A:$A,'Publication Table (%)'!$B15,AllPublicationData!$B:$B,'Publication Table (%)'!$C$4,AllPublicationData!$D:$D,'Publication Table (%)'!N$7),
SUMIFS(AllPublicationData!$I:$I,AllPublicationData!$A:$A,'Publication Table (%)'!$B15,AllPublicationData!$B:$B,'Publication Table (%)'!N$7)/
SUMIFS(AllPublicationData!$E:$E,AllPublicationData!$A:$A,'Publication Table (%)'!$B15,AllPublicationData!$B:$B,'Publication Table (%)'!N$7)),
IF('Publication Table (%)'!$C$5="Cancellations for other reasons",
IFERROR(SUMIFS(AllPublicationData!$J:$J,AllPublicationData!$A:$A,'Publication Table (%)'!$B15,AllPublicationData!$B:$B,'Publication Table (%)'!$C$4,AllPublicationData!$D:$D,'Publication Table (%)'!N$7)/
SUMIFS(AllPublicationData!$E:$E,AllPublicationData!$A:$A,'Publication Table (%)'!$B15,AllPublicationData!$B:$B,'Publication Table (%)'!$C$4,AllPublicationData!$D:$D,'Publication Table (%)'!N$7),
SUMIFS(AllPublicationData!$J:$J,AllPublicationData!$A:$A,'Publication Table (%)'!$B15,AllPublicationData!$B:$B,'Publication Table (%)'!N$7)/
SUMIFS(AllPublicationData!$E:$E,AllPublicationData!$A:$A,'Publication Table (%)'!$B15,AllPublicationData!$B:$B,'Publication Table (%)'!N$7)))))))</f>
        <v>0.10060472787245739</v>
      </c>
      <c r="O15" s="96">
        <f>IF('Publication Table (%)'!$C$5="All Cancelled Operations",
IFERROR(SUMIFS(AllPublicationData!$F:$F,AllPublicationData!$A:$A,'Publication Table (%)'!$B15,AllPublicationData!$B:$B,'Publication Table (%)'!$C$4,AllPublicationData!$D:$D,'Publication Table (%)'!O$7)/
SUMIFS(AllPublicationData!$E:$E,AllPublicationData!$A:$A,'Publication Table (%)'!$B15,AllPublicationData!$B:$B,'Publication Table (%)'!$C$4,AllPublicationData!$D:$D,'Publication Table (%)'!O$7),
SUMIFS(AllPublicationData!$F:$F,AllPublicationData!$A:$A,'Publication Table (%)'!$B15,AllPublicationData!$B:$B,'Publication Table (%)'!O$7)/
SUMIFS(AllPublicationData!$E:$E,AllPublicationData!$A:$A,'Publication Table (%)'!$B15,AllPublicationData!$B:$B,'Publication Table (%)'!O$7)),
IF('Publication Table (%)'!$C$5="Operations cancelled by patient",
IFERROR(SUMIFS(AllPublicationData!$G:$G,AllPublicationData!$A:$A,'Publication Table (%)'!$B15,AllPublicationData!$B:$B,'Publication Table (%)'!$C$4,AllPublicationData!$D:$D,'Publication Table (%)'!O$7)/
SUMIFS(AllPublicationData!$E:$E,AllPublicationData!$A:$A,'Publication Table (%)'!$B15,AllPublicationData!$B:$B,'Publication Table (%)'!$C$4,AllPublicationData!$D:$D,'Publication Table (%)'!O$7),
SUMIFS(AllPublicationData!$G:$G,AllPublicationData!$A:$A,'Publication Table (%)'!$B15,AllPublicationData!$B:$B,'Publication Table (%)'!O$7)/
SUMIFS(AllPublicationData!$E:$E,AllPublicationData!$A:$A,'Publication Table (%)'!$B15,AllPublicationData!$B:$B,'Publication Table (%)'!O$7)),
IF('Publication Table (%)'!$C$5="Operations cancelled for clinical reasons",
IFERROR(SUMIFS(AllPublicationData!$H:$H,AllPublicationData!$A:$A,'Publication Table (%)'!$B15,AllPublicationData!$B:$B,'Publication Table (%)'!$C$4,AllPublicationData!$D:$D,'Publication Table (%)'!O$7)/
SUMIFS(AllPublicationData!$E:$E,AllPublicationData!$A:$A,'Publication Table (%)'!$B15,AllPublicationData!$B:$B,'Publication Table (%)'!$C$4,AllPublicationData!$D:$D,'Publication Table (%)'!O$7),
SUMIFS(AllPublicationData!$H:$H,AllPublicationData!$A:$A,'Publication Table (%)'!$B15,AllPublicationData!$B:$B,'Publication Table (%)'!O$7)/
SUMIFS(AllPublicationData!$E:$E,AllPublicationData!$A:$A,'Publication Table (%)'!$B15,AllPublicationData!$B:$B,'Publication Table (%)'!O$7)),
IF('Publication Table (%)'!$C$5="Operations cancelled for non-clinical/capacity reasons",
IFERROR(SUMIFS(AllPublicationData!$I:$I,AllPublicationData!$A:$A,'Publication Table (%)'!$B15,AllPublicationData!$B:$B,'Publication Table (%)'!$C$4,AllPublicationData!$D:$D,'Publication Table (%)'!O$7)/
SUMIFS(AllPublicationData!$E:$E,AllPublicationData!$A:$A,'Publication Table (%)'!$B15,AllPublicationData!$B:$B,'Publication Table (%)'!$C$4,AllPublicationData!$D:$D,'Publication Table (%)'!O$7),
SUMIFS(AllPublicationData!$I:$I,AllPublicationData!$A:$A,'Publication Table (%)'!$B15,AllPublicationData!$B:$B,'Publication Table (%)'!O$7)/
SUMIFS(AllPublicationData!$E:$E,AllPublicationData!$A:$A,'Publication Table (%)'!$B15,AllPublicationData!$B:$B,'Publication Table (%)'!O$7)),
IF('Publication Table (%)'!$C$5="Cancellations for other reasons",
IFERROR(SUMIFS(AllPublicationData!$J:$J,AllPublicationData!$A:$A,'Publication Table (%)'!$B15,AllPublicationData!$B:$B,'Publication Table (%)'!$C$4,AllPublicationData!$D:$D,'Publication Table (%)'!O$7)/
SUMIFS(AllPublicationData!$E:$E,AllPublicationData!$A:$A,'Publication Table (%)'!$B15,AllPublicationData!$B:$B,'Publication Table (%)'!$C$4,AllPublicationData!$D:$D,'Publication Table (%)'!O$7),
SUMIFS(AllPublicationData!$J:$J,AllPublicationData!$A:$A,'Publication Table (%)'!$B15,AllPublicationData!$B:$B,'Publication Table (%)'!O$7)/
SUMIFS(AllPublicationData!$E:$E,AllPublicationData!$A:$A,'Publication Table (%)'!$B15,AllPublicationData!$B:$B,'Publication Table (%)'!O$7)))))))</f>
        <v>0.12496738846856248</v>
      </c>
      <c r="P15" s="96">
        <f>IF('Publication Table (%)'!$C$5="All Cancelled Operations",
IFERROR(SUMIFS(AllPublicationData!$F:$F,AllPublicationData!$A:$A,'Publication Table (%)'!$B15,AllPublicationData!$B:$B,'Publication Table (%)'!$C$4,AllPublicationData!$D:$D,'Publication Table (%)'!P$7)/
SUMIFS(AllPublicationData!$E:$E,AllPublicationData!$A:$A,'Publication Table (%)'!$B15,AllPublicationData!$B:$B,'Publication Table (%)'!$C$4,AllPublicationData!$D:$D,'Publication Table (%)'!P$7),
SUMIFS(AllPublicationData!$F:$F,AllPublicationData!$A:$A,'Publication Table (%)'!$B15,AllPublicationData!$B:$B,'Publication Table (%)'!P$7)/
SUMIFS(AllPublicationData!$E:$E,AllPublicationData!$A:$A,'Publication Table (%)'!$B15,AllPublicationData!$B:$B,'Publication Table (%)'!P$7)),
IF('Publication Table (%)'!$C$5="Operations cancelled by patient",
IFERROR(SUMIFS(AllPublicationData!$G:$G,AllPublicationData!$A:$A,'Publication Table (%)'!$B15,AllPublicationData!$B:$B,'Publication Table (%)'!$C$4,AllPublicationData!$D:$D,'Publication Table (%)'!P$7)/
SUMIFS(AllPublicationData!$E:$E,AllPublicationData!$A:$A,'Publication Table (%)'!$B15,AllPublicationData!$B:$B,'Publication Table (%)'!$C$4,AllPublicationData!$D:$D,'Publication Table (%)'!P$7),
SUMIFS(AllPublicationData!$G:$G,AllPublicationData!$A:$A,'Publication Table (%)'!$B15,AllPublicationData!$B:$B,'Publication Table (%)'!P$7)/
SUMIFS(AllPublicationData!$E:$E,AllPublicationData!$A:$A,'Publication Table (%)'!$B15,AllPublicationData!$B:$B,'Publication Table (%)'!P$7)),
IF('Publication Table (%)'!$C$5="Operations cancelled for clinical reasons",
IFERROR(SUMIFS(AllPublicationData!$H:$H,AllPublicationData!$A:$A,'Publication Table (%)'!$B15,AllPublicationData!$B:$B,'Publication Table (%)'!$C$4,AllPublicationData!$D:$D,'Publication Table (%)'!P$7)/
SUMIFS(AllPublicationData!$E:$E,AllPublicationData!$A:$A,'Publication Table (%)'!$B15,AllPublicationData!$B:$B,'Publication Table (%)'!$C$4,AllPublicationData!$D:$D,'Publication Table (%)'!P$7),
SUMIFS(AllPublicationData!$H:$H,AllPublicationData!$A:$A,'Publication Table (%)'!$B15,AllPublicationData!$B:$B,'Publication Table (%)'!P$7)/
SUMIFS(AllPublicationData!$E:$E,AllPublicationData!$A:$A,'Publication Table (%)'!$B15,AllPublicationData!$B:$B,'Publication Table (%)'!P$7)),
IF('Publication Table (%)'!$C$5="Operations cancelled for non-clinical/capacity reasons",
IFERROR(SUMIFS(AllPublicationData!$I:$I,AllPublicationData!$A:$A,'Publication Table (%)'!$B15,AllPublicationData!$B:$B,'Publication Table (%)'!$C$4,AllPublicationData!$D:$D,'Publication Table (%)'!P$7)/
SUMIFS(AllPublicationData!$E:$E,AllPublicationData!$A:$A,'Publication Table (%)'!$B15,AllPublicationData!$B:$B,'Publication Table (%)'!$C$4,AllPublicationData!$D:$D,'Publication Table (%)'!P$7),
SUMIFS(AllPublicationData!$I:$I,AllPublicationData!$A:$A,'Publication Table (%)'!$B15,AllPublicationData!$B:$B,'Publication Table (%)'!P$7)/
SUMIFS(AllPublicationData!$E:$E,AllPublicationData!$A:$A,'Publication Table (%)'!$B15,AllPublicationData!$B:$B,'Publication Table (%)'!P$7)),
IF('Publication Table (%)'!$C$5="Cancellations for other reasons",
IFERROR(SUMIFS(AllPublicationData!$J:$J,AllPublicationData!$A:$A,'Publication Table (%)'!$B15,AllPublicationData!$B:$B,'Publication Table (%)'!$C$4,AllPublicationData!$D:$D,'Publication Table (%)'!P$7)/
SUMIFS(AllPublicationData!$E:$E,AllPublicationData!$A:$A,'Publication Table (%)'!$B15,AllPublicationData!$B:$B,'Publication Table (%)'!$C$4,AllPublicationData!$D:$D,'Publication Table (%)'!P$7),
SUMIFS(AllPublicationData!$J:$J,AllPublicationData!$A:$A,'Publication Table (%)'!$B15,AllPublicationData!$B:$B,'Publication Table (%)'!P$7)/
SUMIFS(AllPublicationData!$E:$E,AllPublicationData!$A:$A,'Publication Table (%)'!$B15,AllPublicationData!$B:$B,'Publication Table (%)'!P$7)))))))</f>
        <v>0.14137931034482759</v>
      </c>
      <c r="Q15" s="96">
        <f>IF('Publication Table (%)'!$C$5="All Cancelled Operations",
IFERROR(SUMIFS(AllPublicationData!$F:$F,AllPublicationData!$A:$A,'Publication Table (%)'!$B15,AllPublicationData!$B:$B,'Publication Table (%)'!$C$4,AllPublicationData!$D:$D,'Publication Table (%)'!Q$7)/
SUMIFS(AllPublicationData!$E:$E,AllPublicationData!$A:$A,'Publication Table (%)'!$B15,AllPublicationData!$B:$B,'Publication Table (%)'!$C$4,AllPublicationData!$D:$D,'Publication Table (%)'!Q$7),
SUMIFS(AllPublicationData!$F:$F,AllPublicationData!$A:$A,'Publication Table (%)'!$B15,AllPublicationData!$B:$B,'Publication Table (%)'!Q$7)/
SUMIFS(AllPublicationData!$E:$E,AllPublicationData!$A:$A,'Publication Table (%)'!$B15,AllPublicationData!$B:$B,'Publication Table (%)'!Q$7)),
IF('Publication Table (%)'!$C$5="Operations cancelled by patient",
IFERROR(SUMIFS(AllPublicationData!$G:$G,AllPublicationData!$A:$A,'Publication Table (%)'!$B15,AllPublicationData!$B:$B,'Publication Table (%)'!$C$4,AllPublicationData!$D:$D,'Publication Table (%)'!Q$7)/
SUMIFS(AllPublicationData!$E:$E,AllPublicationData!$A:$A,'Publication Table (%)'!$B15,AllPublicationData!$B:$B,'Publication Table (%)'!$C$4,AllPublicationData!$D:$D,'Publication Table (%)'!Q$7),
SUMIFS(AllPublicationData!$G:$G,AllPublicationData!$A:$A,'Publication Table (%)'!$B15,AllPublicationData!$B:$B,'Publication Table (%)'!Q$7)/
SUMIFS(AllPublicationData!$E:$E,AllPublicationData!$A:$A,'Publication Table (%)'!$B15,AllPublicationData!$B:$B,'Publication Table (%)'!Q$7)),
IF('Publication Table (%)'!$C$5="Operations cancelled for clinical reasons",
IFERROR(SUMIFS(AllPublicationData!$H:$H,AllPublicationData!$A:$A,'Publication Table (%)'!$B15,AllPublicationData!$B:$B,'Publication Table (%)'!$C$4,AllPublicationData!$D:$D,'Publication Table (%)'!Q$7)/
SUMIFS(AllPublicationData!$E:$E,AllPublicationData!$A:$A,'Publication Table (%)'!$B15,AllPublicationData!$B:$B,'Publication Table (%)'!$C$4,AllPublicationData!$D:$D,'Publication Table (%)'!Q$7),
SUMIFS(AllPublicationData!$H:$H,AllPublicationData!$A:$A,'Publication Table (%)'!$B15,AllPublicationData!$B:$B,'Publication Table (%)'!Q$7)/
SUMIFS(AllPublicationData!$E:$E,AllPublicationData!$A:$A,'Publication Table (%)'!$B15,AllPublicationData!$B:$B,'Publication Table (%)'!Q$7)),
IF('Publication Table (%)'!$C$5="Operations cancelled for non-clinical/capacity reasons",
IFERROR(SUMIFS(AllPublicationData!$I:$I,AllPublicationData!$A:$A,'Publication Table (%)'!$B15,AllPublicationData!$B:$B,'Publication Table (%)'!$C$4,AllPublicationData!$D:$D,'Publication Table (%)'!Q$7)/
SUMIFS(AllPublicationData!$E:$E,AllPublicationData!$A:$A,'Publication Table (%)'!$B15,AllPublicationData!$B:$B,'Publication Table (%)'!$C$4,AllPublicationData!$D:$D,'Publication Table (%)'!Q$7),
SUMIFS(AllPublicationData!$I:$I,AllPublicationData!$A:$A,'Publication Table (%)'!$B15,AllPublicationData!$B:$B,'Publication Table (%)'!Q$7)/
SUMIFS(AllPublicationData!$E:$E,AllPublicationData!$A:$A,'Publication Table (%)'!$B15,AllPublicationData!$B:$B,'Publication Table (%)'!Q$7)),
IF('Publication Table (%)'!$C$5="Cancellations for other reasons",
IFERROR(SUMIFS(AllPublicationData!$J:$J,AllPublicationData!$A:$A,'Publication Table (%)'!$B15,AllPublicationData!$B:$B,'Publication Table (%)'!$C$4,AllPublicationData!$D:$D,'Publication Table (%)'!Q$7)/
SUMIFS(AllPublicationData!$E:$E,AllPublicationData!$A:$A,'Publication Table (%)'!$B15,AllPublicationData!$B:$B,'Publication Table (%)'!$C$4,AllPublicationData!$D:$D,'Publication Table (%)'!Q$7),
SUMIFS(AllPublicationData!$J:$J,AllPublicationData!$A:$A,'Publication Table (%)'!$B15,AllPublicationData!$B:$B,'Publication Table (%)'!Q$7)/
SUMIFS(AllPublicationData!$E:$E,AllPublicationData!$A:$A,'Publication Table (%)'!$B15,AllPublicationData!$B:$B,'Publication Table (%)'!Q$7)))))))</f>
        <v>0.1206896551724138</v>
      </c>
      <c r="R15" s="96">
        <f>IF('Publication Table (%)'!$C$5="All Cancelled Operations",
IFERROR(SUMIFS(AllPublicationData!$F:$F,AllPublicationData!$A:$A,'Publication Table (%)'!$B15,AllPublicationData!$B:$B,'Publication Table (%)'!$C$4,AllPublicationData!$D:$D,'Publication Table (%)'!R$7)/
SUMIFS(AllPublicationData!$E:$E,AllPublicationData!$A:$A,'Publication Table (%)'!$B15,AllPublicationData!$B:$B,'Publication Table (%)'!$C$4,AllPublicationData!$D:$D,'Publication Table (%)'!R$7),
SUMIFS(AllPublicationData!$F:$F,AllPublicationData!$A:$A,'Publication Table (%)'!$B15,AllPublicationData!$B:$B,'Publication Table (%)'!R$7)/
SUMIFS(AllPublicationData!$E:$E,AllPublicationData!$A:$A,'Publication Table (%)'!$B15,AllPublicationData!$B:$B,'Publication Table (%)'!R$7)),
IF('Publication Table (%)'!$C$5="Operations cancelled by patient",
IFERROR(SUMIFS(AllPublicationData!$G:$G,AllPublicationData!$A:$A,'Publication Table (%)'!$B15,AllPublicationData!$B:$B,'Publication Table (%)'!$C$4,AllPublicationData!$D:$D,'Publication Table (%)'!R$7)/
SUMIFS(AllPublicationData!$E:$E,AllPublicationData!$A:$A,'Publication Table (%)'!$B15,AllPublicationData!$B:$B,'Publication Table (%)'!$C$4,AllPublicationData!$D:$D,'Publication Table (%)'!R$7),
SUMIFS(AllPublicationData!$G:$G,AllPublicationData!$A:$A,'Publication Table (%)'!$B15,AllPublicationData!$B:$B,'Publication Table (%)'!R$7)/
SUMIFS(AllPublicationData!$E:$E,AllPublicationData!$A:$A,'Publication Table (%)'!$B15,AllPublicationData!$B:$B,'Publication Table (%)'!R$7)),
IF('Publication Table (%)'!$C$5="Operations cancelled for clinical reasons",
IFERROR(SUMIFS(AllPublicationData!$H:$H,AllPublicationData!$A:$A,'Publication Table (%)'!$B15,AllPublicationData!$B:$B,'Publication Table (%)'!$C$4,AllPublicationData!$D:$D,'Publication Table (%)'!R$7)/
SUMIFS(AllPublicationData!$E:$E,AllPublicationData!$A:$A,'Publication Table (%)'!$B15,AllPublicationData!$B:$B,'Publication Table (%)'!$C$4,AllPublicationData!$D:$D,'Publication Table (%)'!R$7),
SUMIFS(AllPublicationData!$H:$H,AllPublicationData!$A:$A,'Publication Table (%)'!$B15,AllPublicationData!$B:$B,'Publication Table (%)'!R$7)/
SUMIFS(AllPublicationData!$E:$E,AllPublicationData!$A:$A,'Publication Table (%)'!$B15,AllPublicationData!$B:$B,'Publication Table (%)'!R$7)),
IF('Publication Table (%)'!$C$5="Operations cancelled for non-clinical/capacity reasons",
IFERROR(SUMIFS(AllPublicationData!$I:$I,AllPublicationData!$A:$A,'Publication Table (%)'!$B15,AllPublicationData!$B:$B,'Publication Table (%)'!$C$4,AllPublicationData!$D:$D,'Publication Table (%)'!R$7)/
SUMIFS(AllPublicationData!$E:$E,AllPublicationData!$A:$A,'Publication Table (%)'!$B15,AllPublicationData!$B:$B,'Publication Table (%)'!$C$4,AllPublicationData!$D:$D,'Publication Table (%)'!R$7),
SUMIFS(AllPublicationData!$I:$I,AllPublicationData!$A:$A,'Publication Table (%)'!$B15,AllPublicationData!$B:$B,'Publication Table (%)'!R$7)/
SUMIFS(AllPublicationData!$E:$E,AllPublicationData!$A:$A,'Publication Table (%)'!$B15,AllPublicationData!$B:$B,'Publication Table (%)'!R$7)),
IF('Publication Table (%)'!$C$5="Cancellations for other reasons",
IFERROR(SUMIFS(AllPublicationData!$J:$J,AllPublicationData!$A:$A,'Publication Table (%)'!$B15,AllPublicationData!$B:$B,'Publication Table (%)'!$C$4,AllPublicationData!$D:$D,'Publication Table (%)'!R$7)/
SUMIFS(AllPublicationData!$E:$E,AllPublicationData!$A:$A,'Publication Table (%)'!$B15,AllPublicationData!$B:$B,'Publication Table (%)'!$C$4,AllPublicationData!$D:$D,'Publication Table (%)'!R$7),
SUMIFS(AllPublicationData!$J:$J,AllPublicationData!$A:$A,'Publication Table (%)'!$B15,AllPublicationData!$B:$B,'Publication Table (%)'!R$7)/
SUMIFS(AllPublicationData!$E:$E,AllPublicationData!$A:$A,'Publication Table (%)'!$B15,AllPublicationData!$B:$B,'Publication Table (%)'!R$7)))))))</f>
        <v>7.9883805374001457E-2</v>
      </c>
      <c r="S15" s="96">
        <f>IF('Publication Table (%)'!$C$5="All Cancelled Operations",
IFERROR(SUMIFS(AllPublicationData!$F:$F,AllPublicationData!$A:$A,'Publication Table (%)'!$B15,AllPublicationData!$B:$B,'Publication Table (%)'!$C$4,AllPublicationData!$D:$D,'Publication Table (%)'!S$7)/
SUMIFS(AllPublicationData!$E:$E,AllPublicationData!$A:$A,'Publication Table (%)'!$B15,AllPublicationData!$B:$B,'Publication Table (%)'!$C$4,AllPublicationData!$D:$D,'Publication Table (%)'!S$7),
SUMIFS(AllPublicationData!$F:$F,AllPublicationData!$A:$A,'Publication Table (%)'!$B15,AllPublicationData!$B:$B,'Publication Table (%)'!S$7)/
SUMIFS(AllPublicationData!$E:$E,AllPublicationData!$A:$A,'Publication Table (%)'!$B15,AllPublicationData!$B:$B,'Publication Table (%)'!S$7)),
IF('Publication Table (%)'!$C$5="Operations cancelled by patient",
IFERROR(SUMIFS(AllPublicationData!$G:$G,AllPublicationData!$A:$A,'Publication Table (%)'!$B15,AllPublicationData!$B:$B,'Publication Table (%)'!$C$4,AllPublicationData!$D:$D,'Publication Table (%)'!S$7)/
SUMIFS(AllPublicationData!$E:$E,AllPublicationData!$A:$A,'Publication Table (%)'!$B15,AllPublicationData!$B:$B,'Publication Table (%)'!$C$4,AllPublicationData!$D:$D,'Publication Table (%)'!S$7),
SUMIFS(AllPublicationData!$G:$G,AllPublicationData!$A:$A,'Publication Table (%)'!$B15,AllPublicationData!$B:$B,'Publication Table (%)'!S$7)/
SUMIFS(AllPublicationData!$E:$E,AllPublicationData!$A:$A,'Publication Table (%)'!$B15,AllPublicationData!$B:$B,'Publication Table (%)'!S$7)),
IF('Publication Table (%)'!$C$5="Operations cancelled for clinical reasons",
IFERROR(SUMIFS(AllPublicationData!$H:$H,AllPublicationData!$A:$A,'Publication Table (%)'!$B15,AllPublicationData!$B:$B,'Publication Table (%)'!$C$4,AllPublicationData!$D:$D,'Publication Table (%)'!S$7)/
SUMIFS(AllPublicationData!$E:$E,AllPublicationData!$A:$A,'Publication Table (%)'!$B15,AllPublicationData!$B:$B,'Publication Table (%)'!$C$4,AllPublicationData!$D:$D,'Publication Table (%)'!S$7),
SUMIFS(AllPublicationData!$H:$H,AllPublicationData!$A:$A,'Publication Table (%)'!$B15,AllPublicationData!$B:$B,'Publication Table (%)'!S$7)/
SUMIFS(AllPublicationData!$E:$E,AllPublicationData!$A:$A,'Publication Table (%)'!$B15,AllPublicationData!$B:$B,'Publication Table (%)'!S$7)),
IF('Publication Table (%)'!$C$5="Operations cancelled for non-clinical/capacity reasons",
IFERROR(SUMIFS(AllPublicationData!$I:$I,AllPublicationData!$A:$A,'Publication Table (%)'!$B15,AllPublicationData!$B:$B,'Publication Table (%)'!$C$4,AllPublicationData!$D:$D,'Publication Table (%)'!S$7)/
SUMIFS(AllPublicationData!$E:$E,AllPublicationData!$A:$A,'Publication Table (%)'!$B15,AllPublicationData!$B:$B,'Publication Table (%)'!$C$4,AllPublicationData!$D:$D,'Publication Table (%)'!S$7),
SUMIFS(AllPublicationData!$I:$I,AllPublicationData!$A:$A,'Publication Table (%)'!$B15,AllPublicationData!$B:$B,'Publication Table (%)'!S$7)/
SUMIFS(AllPublicationData!$E:$E,AllPublicationData!$A:$A,'Publication Table (%)'!$B15,AllPublicationData!$B:$B,'Publication Table (%)'!S$7)),
IF('Publication Table (%)'!$C$5="Cancellations for other reasons",
IFERROR(SUMIFS(AllPublicationData!$J:$J,AllPublicationData!$A:$A,'Publication Table (%)'!$B15,AllPublicationData!$B:$B,'Publication Table (%)'!$C$4,AllPublicationData!$D:$D,'Publication Table (%)'!S$7)/
SUMIFS(AllPublicationData!$E:$E,AllPublicationData!$A:$A,'Publication Table (%)'!$B15,AllPublicationData!$B:$B,'Publication Table (%)'!$C$4,AllPublicationData!$D:$D,'Publication Table (%)'!S$7),
SUMIFS(AllPublicationData!$J:$J,AllPublicationData!$A:$A,'Publication Table (%)'!$B15,AllPublicationData!$B:$B,'Publication Table (%)'!S$7)/
SUMIFS(AllPublicationData!$E:$E,AllPublicationData!$A:$A,'Publication Table (%)'!$B15,AllPublicationData!$B:$B,'Publication Table (%)'!S$7)))))))</f>
        <v>9.6153846153846159E-2</v>
      </c>
    </row>
    <row r="16" spans="1:30" x14ac:dyDescent="0.35">
      <c r="B16" s="89">
        <v>45170</v>
      </c>
      <c r="C16" s="112">
        <f>IF('Publication Table (%)'!$C$5="All Cancelled Operations",
SUMIFS(AllPublicationData!$F:$F,AllPublicationData!$A:$A,'Publication Table (%)'!$B16,AllPublicationData!$B:$B,'Publication Table (%)'!$C$4),
IF('Publication Table (%)'!$C$5="Operations cancelled by patient",
SUMIFS(AllPublicationData!$G:$G,AllPublicationData!$A:$A,'Publication Table (%)'!$B16,AllPublicationData!$B:$B,'Publication Table (%)'!$C$4),
IF('Publication Table (%)'!$C$5="Operations cancelled for clinical reasons",
SUMIFS(AllPublicationData!$H:$H,AllPublicationData!$A:$A,'Publication Table (%)'!$B16,AllPublicationData!$B:$B,'Publication Table (%)'!$C$4),
IF('Publication Table (%)'!$C$5="Operations cancelled for non-clinical/capacity reasons",
SUMIFS(AllPublicationData!$I:$I,AllPublicationData!$A:$A,'Publication Table (%)'!$B16,AllPublicationData!$B:$B,'Publication Table (%)'!$C$4),
IF('Publication Table (%)'!$C$5="Cancellations for other reasons",
SUMIFS(AllPublicationData!$J:$J,AllPublicationData!$A:$A,'Publication Table (%)'!$B16,AllPublicationData!$B:$B,'Publication Table (%)'!$C$4))))))+
IF(AND($C$4="NHS Scotland",$C$5="All Cancelled Operations"),
SUMIFS(AllPublicationData!$F:$F,AllPublicationData!$A:$A,'Publication Table (%)'!$B16),
IF(AND($C$4="NHS Scotland",$C$5="Operations cancelled by patient"),
SUMIFS(AllPublicationData!$G:$G,AllPublicationData!$A:$A,'Publication Table (%)'!$B16),
IF(AND($C$4="NHS Scotland",$C$5="Operations cancelled for clinical reasons"),
SUMIFS(AllPublicationData!$H:$H,AllPublicationData!$A:$A,'Publication Table (%)'!$B16),
IF(AND($C$4="NHS Scotland",$C$5="Operations cancelled for non-clinical/capacity reasons"),
SUMIFS(AllPublicationData!$I:$I,AllPublicationData!$A:$A,'Publication Table (%)'!$B16),
IF(AND($C$4="NHS Scotland",$C$5="Cancellations for other reasons"),
SUMIFS(AllPublicationData!$J:$J,AllPublicationData!$A:$A,'Publication Table (%)'!$B16))))))</f>
        <v>2105</v>
      </c>
      <c r="D16" s="110">
        <f>IF(AND('Publication Table (%)'!$C$5="All Cancelled Operations",$C$4&lt;&gt;"NHS Scotland"),
IFERROR(SUMIFS(AllPublicationData!$F:$F,AllPublicationData!$A:$A,'Publication Table (%)'!$B16,AllPublicationData!$B:$B,'Publication Table (%)'!$C$4,AllPublicationData!$D:$D,'Publication Table (%)'!D$7)/
SUMIFS(AllPublicationData!$E:$E,AllPublicationData!$A:$A,'Publication Table (%)'!$B16,AllPublicationData!$B:$B,'Publication Table (%)'!$C$4,AllPublicationData!$D:$D,'Publication Table (%)'!D$7),
SUMIFS(AllPublicationData!$F:$F,AllPublicationData!$A:$A,'Publication Table (%)'!$B16,AllPublicationData!$B:$B,'Publication Table (%)'!D$7)/
SUMIFS(AllPublicationData!$E:$E,AllPublicationData!$A:$A,'Publication Table (%)'!$B16,AllPublicationData!$B:$B,'Publication Table (%)'!D$7)),
IF(AND('Publication Table (%)'!$C$5="Operations cancelled by patient",$C$4&lt;&gt;"NHS Scotland"),
IFERROR(SUMIFS(AllPublicationData!$G:$G,AllPublicationData!$A:$A,'Publication Table (%)'!$B16,AllPublicationData!$B:$B,'Publication Table (%)'!$C$4,AllPublicationData!$D:$D,'Publication Table (%)'!D$7)/
SUMIFS(AllPublicationData!$E:$E,AllPublicationData!$A:$A,'Publication Table (%)'!$B16,AllPublicationData!$B:$B,'Publication Table (%)'!$C$4,AllPublicationData!$D:$D,'Publication Table (%)'!D$7),
SUMIFS(AllPublicationData!$G:$G,AllPublicationData!$A:$A,'Publication Table (%)'!$B16,AllPublicationData!$B:$B,'Publication Table (%)'!D$7)/
SUMIFS(AllPublicationData!$E:$E,AllPublicationData!$A:$A,'Publication Table (%)'!$B16,AllPublicationData!$B:$B,'Publication Table (%)'!D$7)),
IF(AND('Publication Table (%)'!$C$5="Operations cancelled for clinical reasons",$C$4&lt;&gt;"NHS Scotland"),
IFERROR(SUMIFS(AllPublicationData!$H:$H,AllPublicationData!$A:$A,'Publication Table (%)'!$B16,AllPublicationData!$B:$B,'Publication Table (%)'!$C$4,AllPublicationData!$D:$D,'Publication Table (%)'!D$7)/
SUMIFS(AllPublicationData!$E:$E,AllPublicationData!$A:$A,'Publication Table (%)'!$B16,AllPublicationData!$B:$B,'Publication Table (%)'!$C$4,AllPublicationData!$D:$D,'Publication Table (%)'!D$7),
SUMIFS(AllPublicationData!$H:$H,AllPublicationData!$A:$A,'Publication Table (%)'!$B16,AllPublicationData!$B:$B,'Publication Table (%)'!D$7)/
SUMIFS(AllPublicationData!$E:$E,AllPublicationData!$A:$A,'Publication Table (%)'!$B16,AllPublicationData!$B:$B,'Publication Table (%)'!D$7)),
IF(AND('Publication Table (%)'!$C$5="Operations cancelled for non-clinical/capacity reasons",$C$4&lt;&gt;"NHS Scotland"),
IFERROR(SUMIFS(AllPublicationData!$I:$I,AllPublicationData!$A:$A,'Publication Table (%)'!$B16,AllPublicationData!$B:$B,'Publication Table (%)'!$C$4,AllPublicationData!$D:$D,'Publication Table (%)'!D$7)/
SUMIFS(AllPublicationData!$E:$E,AllPublicationData!$A:$A,'Publication Table (%)'!$B16,AllPublicationData!$B:$B,'Publication Table (%)'!$C$4,AllPublicationData!$D:$D,'Publication Table (%)'!D$7),
SUMIFS(AllPublicationData!$I:$I,AllPublicationData!$A:$A,'Publication Table (%)'!$B16,AllPublicationData!$B:$B,'Publication Table (%)'!D$7)/
SUMIFS(AllPublicationData!$E:$E,AllPublicationData!$A:$A,'Publication Table (%)'!$B16,AllPublicationData!$B:$B,'Publication Table (%)'!D$7)),
IF(AND('Publication Table (%)'!$C$5="Cancellations for other reasons",$C$4&lt;&gt;"NHS Scotland"),
IFERROR(SUMIFS(AllPublicationData!$J:$J,AllPublicationData!$A:$A,'Publication Table (%)'!$B16,AllPublicationData!$B:$B,'Publication Table (%)'!$C$4,AllPublicationData!$D:$D,'Publication Table (%)'!D$7)/
SUMIFS(AllPublicationData!$E:$E,AllPublicationData!$A:$A,'Publication Table (%)'!$B16,AllPublicationData!$B:$B,'Publication Table (%)'!$C$4,AllPublicationData!$D:$D,'Publication Table (%)'!D$7),
SUMIFS(AllPublicationData!$J:$J,AllPublicationData!$A:$A,'Publication Table (%)'!$B16,AllPublicationData!$B:$B,'Publication Table (%)'!D$7)/
SUMIFS(AllPublicationData!$E:$E,AllPublicationData!$A:$A,'Publication Table (%)'!$B16,AllPublicationData!$B:$B,'Publication Table (%)'!D$7)),
IF(AND($C$4="NHS Scotland",$C$5="All Cancelled Operations"),
SUMIFS(AllPublicationData!$F:$F,AllPublicationData!$A:$A,'Publication Table'!$B16)/
SUMIFS(AllPublicationData!$E:$E,AllPublicationData!$A:$A,'Publication Table'!$B16),
IF(AND($C$4="NHS Scotland",$C$5="Operations cancelled by patient"),
SUMIFS(AllPublicationData!$G:$G,AllPublicationData!$A:$A,'Publication Table'!$B16)/
SUMIFS(AllPublicationData!$E:$E,AllPublicationData!$A:$A,'Publication Table'!$B16),
IF(AND($C$4="NHS Scotland",$C$5="Operations cancelled for clinical reasons"),
SUMIFS(AllPublicationData!$H:$H,AllPublicationData!$A:$A,'Publication Table'!$B16)/
SUMIFS(AllPublicationData!$E:$E,AllPublicationData!$A:$A,'Publication Table'!$B16),
IF(AND($C$4="NHS Scotland",$C$5="Operations cancelled for non-clinical/capacity reasons"),
SUMIFS(AllPublicationData!$I:$I,AllPublicationData!$A:$A,'Publication Table'!$B16)/
SUMIFS(AllPublicationData!$E:$E,AllPublicationData!$A:$A,'Publication Table'!$B16),
IF(AND($C$4="NHS Scotland",$C$5="Cancellations for other reasons"),
SUMIFS(AllPublicationData!$J:$J,AllPublicationData!$A:$A,'Publication Table'!$B16)/
SUMIFS(AllPublicationData!$E:$E,AllPublicationData!$A:$A,'Publication Table'!$B16)))))))))))</f>
        <v>9.0697574216898613E-2</v>
      </c>
      <c r="E16" s="96">
        <f>IF('Publication Table (%)'!$C$5="All Cancelled Operations",
IFERROR(SUMIFS(AllPublicationData!$F:$F,AllPublicationData!$A:$A,'Publication Table (%)'!$B16,AllPublicationData!$B:$B,'Publication Table (%)'!$C$4,AllPublicationData!$D:$D,'Publication Table (%)'!E$7)/
SUMIFS(AllPublicationData!$E:$E,AllPublicationData!$A:$A,'Publication Table (%)'!$B16,AllPublicationData!$B:$B,'Publication Table (%)'!$C$4,AllPublicationData!$D:$D,'Publication Table (%)'!E$7),
SUMIFS(AllPublicationData!$F:$F,AllPublicationData!$A:$A,'Publication Table (%)'!$B16,AllPublicationData!$B:$B,'Publication Table (%)'!E$7)/
SUMIFS(AllPublicationData!$E:$E,AllPublicationData!$A:$A,'Publication Table (%)'!$B16,AllPublicationData!$B:$B,'Publication Table (%)'!E$7)),
IF('Publication Table (%)'!$C$5="Operations cancelled by patient",
IFERROR(SUMIFS(AllPublicationData!$G:$G,AllPublicationData!$A:$A,'Publication Table (%)'!$B16,AllPublicationData!$B:$B,'Publication Table (%)'!$C$4,AllPublicationData!$D:$D,'Publication Table (%)'!E$7)/
SUMIFS(AllPublicationData!$E:$E,AllPublicationData!$A:$A,'Publication Table (%)'!$B16,AllPublicationData!$B:$B,'Publication Table (%)'!$C$4,AllPublicationData!$D:$D,'Publication Table (%)'!E$7),
SUMIFS(AllPublicationData!$G:$G,AllPublicationData!$A:$A,'Publication Table (%)'!$B16,AllPublicationData!$B:$B,'Publication Table (%)'!E$7)/
SUMIFS(AllPublicationData!$E:$E,AllPublicationData!$A:$A,'Publication Table (%)'!$B16,AllPublicationData!$B:$B,'Publication Table (%)'!E$7)),
IF('Publication Table (%)'!$C$5="Operations cancelled for clinical reasons",
IFERROR(SUMIFS(AllPublicationData!$H:$H,AllPublicationData!$A:$A,'Publication Table (%)'!$B16,AllPublicationData!$B:$B,'Publication Table (%)'!$C$4,AllPublicationData!$D:$D,'Publication Table (%)'!E$7)/
SUMIFS(AllPublicationData!$E:$E,AllPublicationData!$A:$A,'Publication Table (%)'!$B16,AllPublicationData!$B:$B,'Publication Table (%)'!$C$4,AllPublicationData!$D:$D,'Publication Table (%)'!E$7),
SUMIFS(AllPublicationData!$H:$H,AllPublicationData!$A:$A,'Publication Table (%)'!$B16,AllPublicationData!$B:$B,'Publication Table (%)'!E$7)/
SUMIFS(AllPublicationData!$E:$E,AllPublicationData!$A:$A,'Publication Table (%)'!$B16,AllPublicationData!$B:$B,'Publication Table (%)'!E$7)),
IF('Publication Table (%)'!$C$5="Operations cancelled for non-clinical/capacity reasons",
IFERROR(SUMIFS(AllPublicationData!$I:$I,AllPublicationData!$A:$A,'Publication Table (%)'!$B16,AllPublicationData!$B:$B,'Publication Table (%)'!$C$4,AllPublicationData!$D:$D,'Publication Table (%)'!E$7)/
SUMIFS(AllPublicationData!$E:$E,AllPublicationData!$A:$A,'Publication Table (%)'!$B16,AllPublicationData!$B:$B,'Publication Table (%)'!$C$4,AllPublicationData!$D:$D,'Publication Table (%)'!E$7),
SUMIFS(AllPublicationData!$I:$I,AllPublicationData!$A:$A,'Publication Table (%)'!$B16,AllPublicationData!$B:$B,'Publication Table (%)'!E$7)/
SUMIFS(AllPublicationData!$E:$E,AllPublicationData!$A:$A,'Publication Table (%)'!$B16,AllPublicationData!$B:$B,'Publication Table (%)'!E$7)),
IF('Publication Table (%)'!$C$5="Cancellations for other reasons",
IFERROR(SUMIFS(AllPublicationData!$J:$J,AllPublicationData!$A:$A,'Publication Table (%)'!$B16,AllPublicationData!$B:$B,'Publication Table (%)'!$C$4,AllPublicationData!$D:$D,'Publication Table (%)'!E$7)/
SUMIFS(AllPublicationData!$E:$E,AllPublicationData!$A:$A,'Publication Table (%)'!$B16,AllPublicationData!$B:$B,'Publication Table (%)'!$C$4,AllPublicationData!$D:$D,'Publication Table (%)'!E$7),
SUMIFS(AllPublicationData!$J:$J,AllPublicationData!$A:$A,'Publication Table (%)'!$B16,AllPublicationData!$B:$B,'Publication Table (%)'!E$7)/
SUMIFS(AllPublicationData!$E:$E,AllPublicationData!$A:$A,'Publication Table (%)'!$B16,AllPublicationData!$B:$B,'Publication Table (%)'!E$7)))))))</f>
        <v>5.8207705192629813E-2</v>
      </c>
      <c r="F16" s="96">
        <f>IF('Publication Table (%)'!$C$5="All Cancelled Operations",
IFERROR(SUMIFS(AllPublicationData!$F:$F,AllPublicationData!$A:$A,'Publication Table (%)'!$B16,AllPublicationData!$B:$B,'Publication Table (%)'!$C$4,AllPublicationData!$D:$D,'Publication Table (%)'!F$7)/
SUMIFS(AllPublicationData!$E:$E,AllPublicationData!$A:$A,'Publication Table (%)'!$B16,AllPublicationData!$B:$B,'Publication Table (%)'!$C$4,AllPublicationData!$D:$D,'Publication Table (%)'!F$7),
SUMIFS(AllPublicationData!$F:$F,AllPublicationData!$A:$A,'Publication Table (%)'!$B16,AllPublicationData!$B:$B,'Publication Table (%)'!F$7)/
SUMIFS(AllPublicationData!$E:$E,AllPublicationData!$A:$A,'Publication Table (%)'!$B16,AllPublicationData!$B:$B,'Publication Table (%)'!F$7)),
IF('Publication Table (%)'!$C$5="Operations cancelled by patient",
IFERROR(SUMIFS(AllPublicationData!$G:$G,AllPublicationData!$A:$A,'Publication Table (%)'!$B16,AllPublicationData!$B:$B,'Publication Table (%)'!$C$4,AllPublicationData!$D:$D,'Publication Table (%)'!F$7)/
SUMIFS(AllPublicationData!$E:$E,AllPublicationData!$A:$A,'Publication Table (%)'!$B16,AllPublicationData!$B:$B,'Publication Table (%)'!$C$4,AllPublicationData!$D:$D,'Publication Table (%)'!F$7),
SUMIFS(AllPublicationData!$G:$G,AllPublicationData!$A:$A,'Publication Table (%)'!$B16,AllPublicationData!$B:$B,'Publication Table (%)'!F$7)/
SUMIFS(AllPublicationData!$E:$E,AllPublicationData!$A:$A,'Publication Table (%)'!$B16,AllPublicationData!$B:$B,'Publication Table (%)'!F$7)),
IF('Publication Table (%)'!$C$5="Operations cancelled for clinical reasons",
IFERROR(SUMIFS(AllPublicationData!$H:$H,AllPublicationData!$A:$A,'Publication Table (%)'!$B16,AllPublicationData!$B:$B,'Publication Table (%)'!$C$4,AllPublicationData!$D:$D,'Publication Table (%)'!F$7)/
SUMIFS(AllPublicationData!$E:$E,AllPublicationData!$A:$A,'Publication Table (%)'!$B16,AllPublicationData!$B:$B,'Publication Table (%)'!$C$4,AllPublicationData!$D:$D,'Publication Table (%)'!F$7),
SUMIFS(AllPublicationData!$H:$H,AllPublicationData!$A:$A,'Publication Table (%)'!$B16,AllPublicationData!$B:$B,'Publication Table (%)'!F$7)/
SUMIFS(AllPublicationData!$E:$E,AllPublicationData!$A:$A,'Publication Table (%)'!$B16,AllPublicationData!$B:$B,'Publication Table (%)'!F$7)),
IF('Publication Table (%)'!$C$5="Operations cancelled for non-clinical/capacity reasons",
IFERROR(SUMIFS(AllPublicationData!$I:$I,AllPublicationData!$A:$A,'Publication Table (%)'!$B16,AllPublicationData!$B:$B,'Publication Table (%)'!$C$4,AllPublicationData!$D:$D,'Publication Table (%)'!F$7)/
SUMIFS(AllPublicationData!$E:$E,AllPublicationData!$A:$A,'Publication Table (%)'!$B16,AllPublicationData!$B:$B,'Publication Table (%)'!$C$4,AllPublicationData!$D:$D,'Publication Table (%)'!F$7),
SUMIFS(AllPublicationData!$I:$I,AllPublicationData!$A:$A,'Publication Table (%)'!$B16,AllPublicationData!$B:$B,'Publication Table (%)'!F$7)/
SUMIFS(AllPublicationData!$E:$E,AllPublicationData!$A:$A,'Publication Table (%)'!$B16,AllPublicationData!$B:$B,'Publication Table (%)'!F$7)),
IF('Publication Table (%)'!$C$5="Cancellations for other reasons",
IFERROR(SUMIFS(AllPublicationData!$J:$J,AllPublicationData!$A:$A,'Publication Table (%)'!$B16,AllPublicationData!$B:$B,'Publication Table (%)'!$C$4,AllPublicationData!$D:$D,'Publication Table (%)'!F$7)/
SUMIFS(AllPublicationData!$E:$E,AllPublicationData!$A:$A,'Publication Table (%)'!$B16,AllPublicationData!$B:$B,'Publication Table (%)'!$C$4,AllPublicationData!$D:$D,'Publication Table (%)'!F$7),
SUMIFS(AllPublicationData!$J:$J,AllPublicationData!$A:$A,'Publication Table (%)'!$B16,AllPublicationData!$B:$B,'Publication Table (%)'!F$7)/
SUMIFS(AllPublicationData!$E:$E,AllPublicationData!$A:$A,'Publication Table (%)'!$B16,AllPublicationData!$B:$B,'Publication Table (%)'!F$7)))))))</f>
        <v>0.10076923076923076</v>
      </c>
      <c r="G16" s="96">
        <f>IF('Publication Table (%)'!$C$5="All Cancelled Operations",
IFERROR(SUMIFS(AllPublicationData!$F:$F,AllPublicationData!$A:$A,'Publication Table (%)'!$B16,AllPublicationData!$B:$B,'Publication Table (%)'!$C$4,AllPublicationData!$D:$D,'Publication Table (%)'!G$7)/
SUMIFS(AllPublicationData!$E:$E,AllPublicationData!$A:$A,'Publication Table (%)'!$B16,AllPublicationData!$B:$B,'Publication Table (%)'!$C$4,AllPublicationData!$D:$D,'Publication Table (%)'!G$7),
SUMIFS(AllPublicationData!$F:$F,AllPublicationData!$A:$A,'Publication Table (%)'!$B16,AllPublicationData!$B:$B,'Publication Table (%)'!G$7)/
SUMIFS(AllPublicationData!$E:$E,AllPublicationData!$A:$A,'Publication Table (%)'!$B16,AllPublicationData!$B:$B,'Publication Table (%)'!G$7)),
IF('Publication Table (%)'!$C$5="Operations cancelled by patient",
IFERROR(SUMIFS(AllPublicationData!$G:$G,AllPublicationData!$A:$A,'Publication Table (%)'!$B16,AllPublicationData!$B:$B,'Publication Table (%)'!$C$4,AllPublicationData!$D:$D,'Publication Table (%)'!G$7)/
SUMIFS(AllPublicationData!$E:$E,AllPublicationData!$A:$A,'Publication Table (%)'!$B16,AllPublicationData!$B:$B,'Publication Table (%)'!$C$4,AllPublicationData!$D:$D,'Publication Table (%)'!G$7),
SUMIFS(AllPublicationData!$G:$G,AllPublicationData!$A:$A,'Publication Table (%)'!$B16,AllPublicationData!$B:$B,'Publication Table (%)'!G$7)/
SUMIFS(AllPublicationData!$E:$E,AllPublicationData!$A:$A,'Publication Table (%)'!$B16,AllPublicationData!$B:$B,'Publication Table (%)'!G$7)),
IF('Publication Table (%)'!$C$5="Operations cancelled for clinical reasons",
IFERROR(SUMIFS(AllPublicationData!$H:$H,AllPublicationData!$A:$A,'Publication Table (%)'!$B16,AllPublicationData!$B:$B,'Publication Table (%)'!$C$4,AllPublicationData!$D:$D,'Publication Table (%)'!G$7)/
SUMIFS(AllPublicationData!$E:$E,AllPublicationData!$A:$A,'Publication Table (%)'!$B16,AllPublicationData!$B:$B,'Publication Table (%)'!$C$4,AllPublicationData!$D:$D,'Publication Table (%)'!G$7),
SUMIFS(AllPublicationData!$H:$H,AllPublicationData!$A:$A,'Publication Table (%)'!$B16,AllPublicationData!$B:$B,'Publication Table (%)'!G$7)/
SUMIFS(AllPublicationData!$E:$E,AllPublicationData!$A:$A,'Publication Table (%)'!$B16,AllPublicationData!$B:$B,'Publication Table (%)'!G$7)),
IF('Publication Table (%)'!$C$5="Operations cancelled for non-clinical/capacity reasons",
IFERROR(SUMIFS(AllPublicationData!$I:$I,AllPublicationData!$A:$A,'Publication Table (%)'!$B16,AllPublicationData!$B:$B,'Publication Table (%)'!$C$4,AllPublicationData!$D:$D,'Publication Table (%)'!G$7)/
SUMIFS(AllPublicationData!$E:$E,AllPublicationData!$A:$A,'Publication Table (%)'!$B16,AllPublicationData!$B:$B,'Publication Table (%)'!$C$4,AllPublicationData!$D:$D,'Publication Table (%)'!G$7),
SUMIFS(AllPublicationData!$I:$I,AllPublicationData!$A:$A,'Publication Table (%)'!$B16,AllPublicationData!$B:$B,'Publication Table (%)'!G$7)/
SUMIFS(AllPublicationData!$E:$E,AllPublicationData!$A:$A,'Publication Table (%)'!$B16,AllPublicationData!$B:$B,'Publication Table (%)'!G$7)),
IF('Publication Table (%)'!$C$5="Cancellations for other reasons",
IFERROR(SUMIFS(AllPublicationData!$J:$J,AllPublicationData!$A:$A,'Publication Table (%)'!$B16,AllPublicationData!$B:$B,'Publication Table (%)'!$C$4,AllPublicationData!$D:$D,'Publication Table (%)'!G$7)/
SUMIFS(AllPublicationData!$E:$E,AllPublicationData!$A:$A,'Publication Table (%)'!$B16,AllPublicationData!$B:$B,'Publication Table (%)'!$C$4,AllPublicationData!$D:$D,'Publication Table (%)'!G$7),
SUMIFS(AllPublicationData!$J:$J,AllPublicationData!$A:$A,'Publication Table (%)'!$B16,AllPublicationData!$B:$B,'Publication Table (%)'!G$7)/
SUMIFS(AllPublicationData!$E:$E,AllPublicationData!$A:$A,'Publication Table (%)'!$B16,AllPublicationData!$B:$B,'Publication Table (%)'!G$7)))))))</f>
        <v>8.3892617449664433E-2</v>
      </c>
      <c r="H16" s="96">
        <f>IF('Publication Table (%)'!$C$5="All Cancelled Operations",
IFERROR(SUMIFS(AllPublicationData!$F:$F,AllPublicationData!$A:$A,'Publication Table (%)'!$B16,AllPublicationData!$B:$B,'Publication Table (%)'!$C$4,AllPublicationData!$D:$D,'Publication Table (%)'!H$7)/
SUMIFS(AllPublicationData!$E:$E,AllPublicationData!$A:$A,'Publication Table (%)'!$B16,AllPublicationData!$B:$B,'Publication Table (%)'!$C$4,AllPublicationData!$D:$D,'Publication Table (%)'!H$7),
SUMIFS(AllPublicationData!$F:$F,AllPublicationData!$A:$A,'Publication Table (%)'!$B16,AllPublicationData!$B:$B,'Publication Table (%)'!H$7)/
SUMIFS(AllPublicationData!$E:$E,AllPublicationData!$A:$A,'Publication Table (%)'!$B16,AllPublicationData!$B:$B,'Publication Table (%)'!H$7)),
IF('Publication Table (%)'!$C$5="Operations cancelled by patient",
IFERROR(SUMIFS(AllPublicationData!$G:$G,AllPublicationData!$A:$A,'Publication Table (%)'!$B16,AllPublicationData!$B:$B,'Publication Table (%)'!$C$4,AllPublicationData!$D:$D,'Publication Table (%)'!H$7)/
SUMIFS(AllPublicationData!$E:$E,AllPublicationData!$A:$A,'Publication Table (%)'!$B16,AllPublicationData!$B:$B,'Publication Table (%)'!$C$4,AllPublicationData!$D:$D,'Publication Table (%)'!H$7),
SUMIFS(AllPublicationData!$G:$G,AllPublicationData!$A:$A,'Publication Table (%)'!$B16,AllPublicationData!$B:$B,'Publication Table (%)'!H$7)/
SUMIFS(AllPublicationData!$E:$E,AllPublicationData!$A:$A,'Publication Table (%)'!$B16,AllPublicationData!$B:$B,'Publication Table (%)'!H$7)),
IF('Publication Table (%)'!$C$5="Operations cancelled for clinical reasons",
IFERROR(SUMIFS(AllPublicationData!$H:$H,AllPublicationData!$A:$A,'Publication Table (%)'!$B16,AllPublicationData!$B:$B,'Publication Table (%)'!$C$4,AllPublicationData!$D:$D,'Publication Table (%)'!H$7)/
SUMIFS(AllPublicationData!$E:$E,AllPublicationData!$A:$A,'Publication Table (%)'!$B16,AllPublicationData!$B:$B,'Publication Table (%)'!$C$4,AllPublicationData!$D:$D,'Publication Table (%)'!H$7),
SUMIFS(AllPublicationData!$H:$H,AllPublicationData!$A:$A,'Publication Table (%)'!$B16,AllPublicationData!$B:$B,'Publication Table (%)'!H$7)/
SUMIFS(AllPublicationData!$E:$E,AllPublicationData!$A:$A,'Publication Table (%)'!$B16,AllPublicationData!$B:$B,'Publication Table (%)'!H$7)),
IF('Publication Table (%)'!$C$5="Operations cancelled for non-clinical/capacity reasons",
IFERROR(SUMIFS(AllPublicationData!$I:$I,AllPublicationData!$A:$A,'Publication Table (%)'!$B16,AllPublicationData!$B:$B,'Publication Table (%)'!$C$4,AllPublicationData!$D:$D,'Publication Table (%)'!H$7)/
SUMIFS(AllPublicationData!$E:$E,AllPublicationData!$A:$A,'Publication Table (%)'!$B16,AllPublicationData!$B:$B,'Publication Table (%)'!$C$4,AllPublicationData!$D:$D,'Publication Table (%)'!H$7),
SUMIFS(AllPublicationData!$I:$I,AllPublicationData!$A:$A,'Publication Table (%)'!$B16,AllPublicationData!$B:$B,'Publication Table (%)'!H$7)/
SUMIFS(AllPublicationData!$E:$E,AllPublicationData!$A:$A,'Publication Table (%)'!$B16,AllPublicationData!$B:$B,'Publication Table (%)'!H$7)),
IF('Publication Table (%)'!$C$5="Cancellations for other reasons",
IFERROR(SUMIFS(AllPublicationData!$J:$J,AllPublicationData!$A:$A,'Publication Table (%)'!$B16,AllPublicationData!$B:$B,'Publication Table (%)'!$C$4,AllPublicationData!$D:$D,'Publication Table (%)'!H$7)/
SUMIFS(AllPublicationData!$E:$E,AllPublicationData!$A:$A,'Publication Table (%)'!$B16,AllPublicationData!$B:$B,'Publication Table (%)'!$C$4,AllPublicationData!$D:$D,'Publication Table (%)'!H$7),
SUMIFS(AllPublicationData!$J:$J,AllPublicationData!$A:$A,'Publication Table (%)'!$B16,AllPublicationData!$B:$B,'Publication Table (%)'!H$7)/
SUMIFS(AllPublicationData!$E:$E,AllPublicationData!$A:$A,'Publication Table (%)'!$B16,AllPublicationData!$B:$B,'Publication Table (%)'!H$7)))))))</f>
        <v>0.10167224080267559</v>
      </c>
      <c r="I16" s="96">
        <f>IF('Publication Table (%)'!$C$5="All Cancelled Operations",
IFERROR(SUMIFS(AllPublicationData!$F:$F,AllPublicationData!$A:$A,'Publication Table (%)'!$B16,AllPublicationData!$B:$B,'Publication Table (%)'!$C$4,AllPublicationData!$D:$D,'Publication Table (%)'!I$7)/
SUMIFS(AllPublicationData!$E:$E,AllPublicationData!$A:$A,'Publication Table (%)'!$B16,AllPublicationData!$B:$B,'Publication Table (%)'!$C$4,AllPublicationData!$D:$D,'Publication Table (%)'!I$7),
SUMIFS(AllPublicationData!$F:$F,AllPublicationData!$A:$A,'Publication Table (%)'!$B16,AllPublicationData!$B:$B,'Publication Table (%)'!I$7)/
SUMIFS(AllPublicationData!$E:$E,AllPublicationData!$A:$A,'Publication Table (%)'!$B16,AllPublicationData!$B:$B,'Publication Table (%)'!I$7)),
IF('Publication Table (%)'!$C$5="Operations cancelled by patient",
IFERROR(SUMIFS(AllPublicationData!$G:$G,AllPublicationData!$A:$A,'Publication Table (%)'!$B16,AllPublicationData!$B:$B,'Publication Table (%)'!$C$4,AllPublicationData!$D:$D,'Publication Table (%)'!I$7)/
SUMIFS(AllPublicationData!$E:$E,AllPublicationData!$A:$A,'Publication Table (%)'!$B16,AllPublicationData!$B:$B,'Publication Table (%)'!$C$4,AllPublicationData!$D:$D,'Publication Table (%)'!I$7),
SUMIFS(AllPublicationData!$G:$G,AllPublicationData!$A:$A,'Publication Table (%)'!$B16,AllPublicationData!$B:$B,'Publication Table (%)'!I$7)/
SUMIFS(AllPublicationData!$E:$E,AllPublicationData!$A:$A,'Publication Table (%)'!$B16,AllPublicationData!$B:$B,'Publication Table (%)'!I$7)),
IF('Publication Table (%)'!$C$5="Operations cancelled for clinical reasons",
IFERROR(SUMIFS(AllPublicationData!$H:$H,AllPublicationData!$A:$A,'Publication Table (%)'!$B16,AllPublicationData!$B:$B,'Publication Table (%)'!$C$4,AllPublicationData!$D:$D,'Publication Table (%)'!I$7)/
SUMIFS(AllPublicationData!$E:$E,AllPublicationData!$A:$A,'Publication Table (%)'!$B16,AllPublicationData!$B:$B,'Publication Table (%)'!$C$4,AllPublicationData!$D:$D,'Publication Table (%)'!I$7),
SUMIFS(AllPublicationData!$H:$H,AllPublicationData!$A:$A,'Publication Table (%)'!$B16,AllPublicationData!$B:$B,'Publication Table (%)'!I$7)/
SUMIFS(AllPublicationData!$E:$E,AllPublicationData!$A:$A,'Publication Table (%)'!$B16,AllPublicationData!$B:$B,'Publication Table (%)'!I$7)),
IF('Publication Table (%)'!$C$5="Operations cancelled for non-clinical/capacity reasons",
IFERROR(SUMIFS(AllPublicationData!$I:$I,AllPublicationData!$A:$A,'Publication Table (%)'!$B16,AllPublicationData!$B:$B,'Publication Table (%)'!$C$4,AllPublicationData!$D:$D,'Publication Table (%)'!I$7)/
SUMIFS(AllPublicationData!$E:$E,AllPublicationData!$A:$A,'Publication Table (%)'!$B16,AllPublicationData!$B:$B,'Publication Table (%)'!$C$4,AllPublicationData!$D:$D,'Publication Table (%)'!I$7),
SUMIFS(AllPublicationData!$I:$I,AllPublicationData!$A:$A,'Publication Table (%)'!$B16,AllPublicationData!$B:$B,'Publication Table (%)'!I$7)/
SUMIFS(AllPublicationData!$E:$E,AllPublicationData!$A:$A,'Publication Table (%)'!$B16,AllPublicationData!$B:$B,'Publication Table (%)'!I$7)),
IF('Publication Table (%)'!$C$5="Cancellations for other reasons",
IFERROR(SUMIFS(AllPublicationData!$J:$J,AllPublicationData!$A:$A,'Publication Table (%)'!$B16,AllPublicationData!$B:$B,'Publication Table (%)'!$C$4,AllPublicationData!$D:$D,'Publication Table (%)'!I$7)/
SUMIFS(AllPublicationData!$E:$E,AllPublicationData!$A:$A,'Publication Table (%)'!$B16,AllPublicationData!$B:$B,'Publication Table (%)'!$C$4,AllPublicationData!$D:$D,'Publication Table (%)'!I$7),
SUMIFS(AllPublicationData!$J:$J,AllPublicationData!$A:$A,'Publication Table (%)'!$B16,AllPublicationData!$B:$B,'Publication Table (%)'!I$7)/
SUMIFS(AllPublicationData!$E:$E,AllPublicationData!$A:$A,'Publication Table (%)'!$B16,AllPublicationData!$B:$B,'Publication Table (%)'!I$7)))))))</f>
        <v>9.5087163232963554E-2</v>
      </c>
      <c r="J16" s="96">
        <f>IF('Publication Table (%)'!$C$5="All Cancelled Operations",
IFERROR(SUMIFS(AllPublicationData!$F:$F,AllPublicationData!$A:$A,'Publication Table (%)'!$B16,AllPublicationData!$B:$B,'Publication Table (%)'!$C$4,AllPublicationData!$D:$D,'Publication Table (%)'!J$7)/
SUMIFS(AllPublicationData!$E:$E,AllPublicationData!$A:$A,'Publication Table (%)'!$B16,AllPublicationData!$B:$B,'Publication Table (%)'!$C$4,AllPublicationData!$D:$D,'Publication Table (%)'!J$7),
SUMIFS(AllPublicationData!$F:$F,AllPublicationData!$A:$A,'Publication Table (%)'!$B16,AllPublicationData!$B:$B,'Publication Table (%)'!J$7)/
SUMIFS(AllPublicationData!$E:$E,AllPublicationData!$A:$A,'Publication Table (%)'!$B16,AllPublicationData!$B:$B,'Publication Table (%)'!J$7)),
IF('Publication Table (%)'!$C$5="Operations cancelled by patient",
IFERROR(SUMIFS(AllPublicationData!$G:$G,AllPublicationData!$A:$A,'Publication Table (%)'!$B16,AllPublicationData!$B:$B,'Publication Table (%)'!$C$4,AllPublicationData!$D:$D,'Publication Table (%)'!J$7)/
SUMIFS(AllPublicationData!$E:$E,AllPublicationData!$A:$A,'Publication Table (%)'!$B16,AllPublicationData!$B:$B,'Publication Table (%)'!$C$4,AllPublicationData!$D:$D,'Publication Table (%)'!J$7),
SUMIFS(AllPublicationData!$G:$G,AllPublicationData!$A:$A,'Publication Table (%)'!$B16,AllPublicationData!$B:$B,'Publication Table (%)'!J$7)/
SUMIFS(AllPublicationData!$E:$E,AllPublicationData!$A:$A,'Publication Table (%)'!$B16,AllPublicationData!$B:$B,'Publication Table (%)'!J$7)),
IF('Publication Table (%)'!$C$5="Operations cancelled for clinical reasons",
IFERROR(SUMIFS(AllPublicationData!$H:$H,AllPublicationData!$A:$A,'Publication Table (%)'!$B16,AllPublicationData!$B:$B,'Publication Table (%)'!$C$4,AllPublicationData!$D:$D,'Publication Table (%)'!J$7)/
SUMIFS(AllPublicationData!$E:$E,AllPublicationData!$A:$A,'Publication Table (%)'!$B16,AllPublicationData!$B:$B,'Publication Table (%)'!$C$4,AllPublicationData!$D:$D,'Publication Table (%)'!J$7),
SUMIFS(AllPublicationData!$H:$H,AllPublicationData!$A:$A,'Publication Table (%)'!$B16,AllPublicationData!$B:$B,'Publication Table (%)'!J$7)/
SUMIFS(AllPublicationData!$E:$E,AllPublicationData!$A:$A,'Publication Table (%)'!$B16,AllPublicationData!$B:$B,'Publication Table (%)'!J$7)),
IF('Publication Table (%)'!$C$5="Operations cancelled for non-clinical/capacity reasons",
IFERROR(SUMIFS(AllPublicationData!$I:$I,AllPublicationData!$A:$A,'Publication Table (%)'!$B16,AllPublicationData!$B:$B,'Publication Table (%)'!$C$4,AllPublicationData!$D:$D,'Publication Table (%)'!J$7)/
SUMIFS(AllPublicationData!$E:$E,AllPublicationData!$A:$A,'Publication Table (%)'!$B16,AllPublicationData!$B:$B,'Publication Table (%)'!$C$4,AllPublicationData!$D:$D,'Publication Table (%)'!J$7),
SUMIFS(AllPublicationData!$I:$I,AllPublicationData!$A:$A,'Publication Table (%)'!$B16,AllPublicationData!$B:$B,'Publication Table (%)'!J$7)/
SUMIFS(AllPublicationData!$E:$E,AllPublicationData!$A:$A,'Publication Table (%)'!$B16,AllPublicationData!$B:$B,'Publication Table (%)'!J$7)),
IF('Publication Table (%)'!$C$5="Cancellations for other reasons",
IFERROR(SUMIFS(AllPublicationData!$J:$J,AllPublicationData!$A:$A,'Publication Table (%)'!$B16,AllPublicationData!$B:$B,'Publication Table (%)'!$C$4,AllPublicationData!$D:$D,'Publication Table (%)'!J$7)/
SUMIFS(AllPublicationData!$E:$E,AllPublicationData!$A:$A,'Publication Table (%)'!$B16,AllPublicationData!$B:$B,'Publication Table (%)'!$C$4,AllPublicationData!$D:$D,'Publication Table (%)'!J$7),
SUMIFS(AllPublicationData!$J:$J,AllPublicationData!$A:$A,'Publication Table (%)'!$B16,AllPublicationData!$B:$B,'Publication Table (%)'!J$7)/
SUMIFS(AllPublicationData!$E:$E,AllPublicationData!$A:$A,'Publication Table (%)'!$B16,AllPublicationData!$B:$B,'Publication Table (%)'!J$7)))))))</f>
        <v>8.6432160804020094E-2</v>
      </c>
      <c r="K16" s="96">
        <f>IF('Publication Table (%)'!$C$5="All Cancelled Operations",
IFERROR(SUMIFS(AllPublicationData!$F:$F,AllPublicationData!$A:$A,'Publication Table (%)'!$B16,AllPublicationData!$B:$B,'Publication Table (%)'!$C$4,AllPublicationData!$D:$D,'Publication Table (%)'!K$7)/
SUMIFS(AllPublicationData!$E:$E,AllPublicationData!$A:$A,'Publication Table (%)'!$B16,AllPublicationData!$B:$B,'Publication Table (%)'!$C$4,AllPublicationData!$D:$D,'Publication Table (%)'!K$7),
SUMIFS(AllPublicationData!$F:$F,AllPublicationData!$A:$A,'Publication Table (%)'!$B16,AllPublicationData!$B:$B,'Publication Table (%)'!K$7)/
SUMIFS(AllPublicationData!$E:$E,AllPublicationData!$A:$A,'Publication Table (%)'!$B16,AllPublicationData!$B:$B,'Publication Table (%)'!K$7)),
IF('Publication Table (%)'!$C$5="Operations cancelled by patient",
IFERROR(SUMIFS(AllPublicationData!$G:$G,AllPublicationData!$A:$A,'Publication Table (%)'!$B16,AllPublicationData!$B:$B,'Publication Table (%)'!$C$4,AllPublicationData!$D:$D,'Publication Table (%)'!K$7)/
SUMIFS(AllPublicationData!$E:$E,AllPublicationData!$A:$A,'Publication Table (%)'!$B16,AllPublicationData!$B:$B,'Publication Table (%)'!$C$4,AllPublicationData!$D:$D,'Publication Table (%)'!K$7),
SUMIFS(AllPublicationData!$G:$G,AllPublicationData!$A:$A,'Publication Table (%)'!$B16,AllPublicationData!$B:$B,'Publication Table (%)'!K$7)/
SUMIFS(AllPublicationData!$E:$E,AllPublicationData!$A:$A,'Publication Table (%)'!$B16,AllPublicationData!$B:$B,'Publication Table (%)'!K$7)),
IF('Publication Table (%)'!$C$5="Operations cancelled for clinical reasons",
IFERROR(SUMIFS(AllPublicationData!$H:$H,AllPublicationData!$A:$A,'Publication Table (%)'!$B16,AllPublicationData!$B:$B,'Publication Table (%)'!$C$4,AllPublicationData!$D:$D,'Publication Table (%)'!K$7)/
SUMIFS(AllPublicationData!$E:$E,AllPublicationData!$A:$A,'Publication Table (%)'!$B16,AllPublicationData!$B:$B,'Publication Table (%)'!$C$4,AllPublicationData!$D:$D,'Publication Table (%)'!K$7),
SUMIFS(AllPublicationData!$H:$H,AllPublicationData!$A:$A,'Publication Table (%)'!$B16,AllPublicationData!$B:$B,'Publication Table (%)'!K$7)/
SUMIFS(AllPublicationData!$E:$E,AllPublicationData!$A:$A,'Publication Table (%)'!$B16,AllPublicationData!$B:$B,'Publication Table (%)'!K$7)),
IF('Publication Table (%)'!$C$5="Operations cancelled for non-clinical/capacity reasons",
IFERROR(SUMIFS(AllPublicationData!$I:$I,AllPublicationData!$A:$A,'Publication Table (%)'!$B16,AllPublicationData!$B:$B,'Publication Table (%)'!$C$4,AllPublicationData!$D:$D,'Publication Table (%)'!K$7)/
SUMIFS(AllPublicationData!$E:$E,AllPublicationData!$A:$A,'Publication Table (%)'!$B16,AllPublicationData!$B:$B,'Publication Table (%)'!$C$4,AllPublicationData!$D:$D,'Publication Table (%)'!K$7),
SUMIFS(AllPublicationData!$I:$I,AllPublicationData!$A:$A,'Publication Table (%)'!$B16,AllPublicationData!$B:$B,'Publication Table (%)'!K$7)/
SUMIFS(AllPublicationData!$E:$E,AllPublicationData!$A:$A,'Publication Table (%)'!$B16,AllPublicationData!$B:$B,'Publication Table (%)'!K$7)),
IF('Publication Table (%)'!$C$5="Cancellations for other reasons",
IFERROR(SUMIFS(AllPublicationData!$J:$J,AllPublicationData!$A:$A,'Publication Table (%)'!$B16,AllPublicationData!$B:$B,'Publication Table (%)'!$C$4,AllPublicationData!$D:$D,'Publication Table (%)'!K$7)/
SUMIFS(AllPublicationData!$E:$E,AllPublicationData!$A:$A,'Publication Table (%)'!$B16,AllPublicationData!$B:$B,'Publication Table (%)'!$C$4,AllPublicationData!$D:$D,'Publication Table (%)'!K$7),
SUMIFS(AllPublicationData!$J:$J,AllPublicationData!$A:$A,'Publication Table (%)'!$B16,AllPublicationData!$B:$B,'Publication Table (%)'!K$7)/
SUMIFS(AllPublicationData!$E:$E,AllPublicationData!$A:$A,'Publication Table (%)'!$B16,AllPublicationData!$B:$B,'Publication Table (%)'!K$7)))))))</f>
        <v>9.405940594059406E-2</v>
      </c>
      <c r="L16" s="96">
        <f>IF('Publication Table (%)'!$C$5="All Cancelled Operations",
IFERROR(SUMIFS(AllPublicationData!$F:$F,AllPublicationData!$A:$A,'Publication Table (%)'!$B16,AllPublicationData!$B:$B,'Publication Table (%)'!$C$4,AllPublicationData!$D:$D,'Publication Table (%)'!L$7)/
SUMIFS(AllPublicationData!$E:$E,AllPublicationData!$A:$A,'Publication Table (%)'!$B16,AllPublicationData!$B:$B,'Publication Table (%)'!$C$4,AllPublicationData!$D:$D,'Publication Table (%)'!L$7),
SUMIFS(AllPublicationData!$F:$F,AllPublicationData!$A:$A,'Publication Table (%)'!$B16,AllPublicationData!$B:$B,'Publication Table (%)'!L$7)/
SUMIFS(AllPublicationData!$E:$E,AllPublicationData!$A:$A,'Publication Table (%)'!$B16,AllPublicationData!$B:$B,'Publication Table (%)'!L$7)),
IF('Publication Table (%)'!$C$5="Operations cancelled by patient",
IFERROR(SUMIFS(AllPublicationData!$G:$G,AllPublicationData!$A:$A,'Publication Table (%)'!$B16,AllPublicationData!$B:$B,'Publication Table (%)'!$C$4,AllPublicationData!$D:$D,'Publication Table (%)'!L$7)/
SUMIFS(AllPublicationData!$E:$E,AllPublicationData!$A:$A,'Publication Table (%)'!$B16,AllPublicationData!$B:$B,'Publication Table (%)'!$C$4,AllPublicationData!$D:$D,'Publication Table (%)'!L$7),
SUMIFS(AllPublicationData!$G:$G,AllPublicationData!$A:$A,'Publication Table (%)'!$B16,AllPublicationData!$B:$B,'Publication Table (%)'!L$7)/
SUMIFS(AllPublicationData!$E:$E,AllPublicationData!$A:$A,'Publication Table (%)'!$B16,AllPublicationData!$B:$B,'Publication Table (%)'!L$7)),
IF('Publication Table (%)'!$C$5="Operations cancelled for clinical reasons",
IFERROR(SUMIFS(AllPublicationData!$H:$H,AllPublicationData!$A:$A,'Publication Table (%)'!$B16,AllPublicationData!$B:$B,'Publication Table (%)'!$C$4,AllPublicationData!$D:$D,'Publication Table (%)'!L$7)/
SUMIFS(AllPublicationData!$E:$E,AllPublicationData!$A:$A,'Publication Table (%)'!$B16,AllPublicationData!$B:$B,'Publication Table (%)'!$C$4,AllPublicationData!$D:$D,'Publication Table (%)'!L$7),
SUMIFS(AllPublicationData!$H:$H,AllPublicationData!$A:$A,'Publication Table (%)'!$B16,AllPublicationData!$B:$B,'Publication Table (%)'!L$7)/
SUMIFS(AllPublicationData!$E:$E,AllPublicationData!$A:$A,'Publication Table (%)'!$B16,AllPublicationData!$B:$B,'Publication Table (%)'!L$7)),
IF('Publication Table (%)'!$C$5="Operations cancelled for non-clinical/capacity reasons",
IFERROR(SUMIFS(AllPublicationData!$I:$I,AllPublicationData!$A:$A,'Publication Table (%)'!$B16,AllPublicationData!$B:$B,'Publication Table (%)'!$C$4,AllPublicationData!$D:$D,'Publication Table (%)'!L$7)/
SUMIFS(AllPublicationData!$E:$E,AllPublicationData!$A:$A,'Publication Table (%)'!$B16,AllPublicationData!$B:$B,'Publication Table (%)'!$C$4,AllPublicationData!$D:$D,'Publication Table (%)'!L$7),
SUMIFS(AllPublicationData!$I:$I,AllPublicationData!$A:$A,'Publication Table (%)'!$B16,AllPublicationData!$B:$B,'Publication Table (%)'!L$7)/
SUMIFS(AllPublicationData!$E:$E,AllPublicationData!$A:$A,'Publication Table (%)'!$B16,AllPublicationData!$B:$B,'Publication Table (%)'!L$7)),
IF('Publication Table (%)'!$C$5="Cancellations for other reasons",
IFERROR(SUMIFS(AllPublicationData!$J:$J,AllPublicationData!$A:$A,'Publication Table (%)'!$B16,AllPublicationData!$B:$B,'Publication Table (%)'!$C$4,AllPublicationData!$D:$D,'Publication Table (%)'!L$7)/
SUMIFS(AllPublicationData!$E:$E,AllPublicationData!$A:$A,'Publication Table (%)'!$B16,AllPublicationData!$B:$B,'Publication Table (%)'!$C$4,AllPublicationData!$D:$D,'Publication Table (%)'!L$7),
SUMIFS(AllPublicationData!$J:$J,AllPublicationData!$A:$A,'Publication Table (%)'!$B16,AllPublicationData!$B:$B,'Publication Table (%)'!L$7)/
SUMIFS(AllPublicationData!$E:$E,AllPublicationData!$A:$A,'Publication Table (%)'!$B16,AllPublicationData!$B:$B,'Publication Table (%)'!L$7)))))))</f>
        <v>7.2509457755359399E-2</v>
      </c>
      <c r="M16" s="96">
        <f>IF('Publication Table (%)'!$C$5="All Cancelled Operations",
IFERROR(SUMIFS(AllPublicationData!$F:$F,AllPublicationData!$A:$A,'Publication Table (%)'!$B16,AllPublicationData!$B:$B,'Publication Table (%)'!$C$4,AllPublicationData!$D:$D,'Publication Table (%)'!M$7)/
SUMIFS(AllPublicationData!$E:$E,AllPublicationData!$A:$A,'Publication Table (%)'!$B16,AllPublicationData!$B:$B,'Publication Table (%)'!$C$4,AllPublicationData!$D:$D,'Publication Table (%)'!M$7),
SUMIFS(AllPublicationData!$F:$F,AllPublicationData!$A:$A,'Publication Table (%)'!$B16,AllPublicationData!$B:$B,'Publication Table (%)'!M$7)/
SUMIFS(AllPublicationData!$E:$E,AllPublicationData!$A:$A,'Publication Table (%)'!$B16,AllPublicationData!$B:$B,'Publication Table (%)'!M$7)),
IF('Publication Table (%)'!$C$5="Operations cancelled by patient",
IFERROR(SUMIFS(AllPublicationData!$G:$G,AllPublicationData!$A:$A,'Publication Table (%)'!$B16,AllPublicationData!$B:$B,'Publication Table (%)'!$C$4,AllPublicationData!$D:$D,'Publication Table (%)'!M$7)/
SUMIFS(AllPublicationData!$E:$E,AllPublicationData!$A:$A,'Publication Table (%)'!$B16,AllPublicationData!$B:$B,'Publication Table (%)'!$C$4,AllPublicationData!$D:$D,'Publication Table (%)'!M$7),
SUMIFS(AllPublicationData!$G:$G,AllPublicationData!$A:$A,'Publication Table (%)'!$B16,AllPublicationData!$B:$B,'Publication Table (%)'!M$7)/
SUMIFS(AllPublicationData!$E:$E,AllPublicationData!$A:$A,'Publication Table (%)'!$B16,AllPublicationData!$B:$B,'Publication Table (%)'!M$7)),
IF('Publication Table (%)'!$C$5="Operations cancelled for clinical reasons",
IFERROR(SUMIFS(AllPublicationData!$H:$H,AllPublicationData!$A:$A,'Publication Table (%)'!$B16,AllPublicationData!$B:$B,'Publication Table (%)'!$C$4,AllPublicationData!$D:$D,'Publication Table (%)'!M$7)/
SUMIFS(AllPublicationData!$E:$E,AllPublicationData!$A:$A,'Publication Table (%)'!$B16,AllPublicationData!$B:$B,'Publication Table (%)'!$C$4,AllPublicationData!$D:$D,'Publication Table (%)'!M$7),
SUMIFS(AllPublicationData!$H:$H,AllPublicationData!$A:$A,'Publication Table (%)'!$B16,AllPublicationData!$B:$B,'Publication Table (%)'!M$7)/
SUMIFS(AllPublicationData!$E:$E,AllPublicationData!$A:$A,'Publication Table (%)'!$B16,AllPublicationData!$B:$B,'Publication Table (%)'!M$7)),
IF('Publication Table (%)'!$C$5="Operations cancelled for non-clinical/capacity reasons",
IFERROR(SUMIFS(AllPublicationData!$I:$I,AllPublicationData!$A:$A,'Publication Table (%)'!$B16,AllPublicationData!$B:$B,'Publication Table (%)'!$C$4,AllPublicationData!$D:$D,'Publication Table (%)'!M$7)/
SUMIFS(AllPublicationData!$E:$E,AllPublicationData!$A:$A,'Publication Table (%)'!$B16,AllPublicationData!$B:$B,'Publication Table (%)'!$C$4,AllPublicationData!$D:$D,'Publication Table (%)'!M$7),
SUMIFS(AllPublicationData!$I:$I,AllPublicationData!$A:$A,'Publication Table (%)'!$B16,AllPublicationData!$B:$B,'Publication Table (%)'!M$7)/
SUMIFS(AllPublicationData!$E:$E,AllPublicationData!$A:$A,'Publication Table (%)'!$B16,AllPublicationData!$B:$B,'Publication Table (%)'!M$7)),
IF('Publication Table (%)'!$C$5="Cancellations for other reasons",
IFERROR(SUMIFS(AllPublicationData!$J:$J,AllPublicationData!$A:$A,'Publication Table (%)'!$B16,AllPublicationData!$B:$B,'Publication Table (%)'!$C$4,AllPublicationData!$D:$D,'Publication Table (%)'!M$7)/
SUMIFS(AllPublicationData!$E:$E,AllPublicationData!$A:$A,'Publication Table (%)'!$B16,AllPublicationData!$B:$B,'Publication Table (%)'!$C$4,AllPublicationData!$D:$D,'Publication Table (%)'!M$7),
SUMIFS(AllPublicationData!$J:$J,AllPublicationData!$A:$A,'Publication Table (%)'!$B16,AllPublicationData!$B:$B,'Publication Table (%)'!M$7)/
SUMIFS(AllPublicationData!$E:$E,AllPublicationData!$A:$A,'Publication Table (%)'!$B16,AllPublicationData!$B:$B,'Publication Table (%)'!M$7)))))))</f>
        <v>7.6286764705882359E-2</v>
      </c>
      <c r="N16" s="96">
        <f>IF('Publication Table (%)'!$C$5="All Cancelled Operations",
IFERROR(SUMIFS(AllPublicationData!$F:$F,AllPublicationData!$A:$A,'Publication Table (%)'!$B16,AllPublicationData!$B:$B,'Publication Table (%)'!$C$4,AllPublicationData!$D:$D,'Publication Table (%)'!N$7)/
SUMIFS(AllPublicationData!$E:$E,AllPublicationData!$A:$A,'Publication Table (%)'!$B16,AllPublicationData!$B:$B,'Publication Table (%)'!$C$4,AllPublicationData!$D:$D,'Publication Table (%)'!N$7),
SUMIFS(AllPublicationData!$F:$F,AllPublicationData!$A:$A,'Publication Table (%)'!$B16,AllPublicationData!$B:$B,'Publication Table (%)'!N$7)/
SUMIFS(AllPublicationData!$E:$E,AllPublicationData!$A:$A,'Publication Table (%)'!$B16,AllPublicationData!$B:$B,'Publication Table (%)'!N$7)),
IF('Publication Table (%)'!$C$5="Operations cancelled by patient",
IFERROR(SUMIFS(AllPublicationData!$G:$G,AllPublicationData!$A:$A,'Publication Table (%)'!$B16,AllPublicationData!$B:$B,'Publication Table (%)'!$C$4,AllPublicationData!$D:$D,'Publication Table (%)'!N$7)/
SUMIFS(AllPublicationData!$E:$E,AllPublicationData!$A:$A,'Publication Table (%)'!$B16,AllPublicationData!$B:$B,'Publication Table (%)'!$C$4,AllPublicationData!$D:$D,'Publication Table (%)'!N$7),
SUMIFS(AllPublicationData!$G:$G,AllPublicationData!$A:$A,'Publication Table (%)'!$B16,AllPublicationData!$B:$B,'Publication Table (%)'!N$7)/
SUMIFS(AllPublicationData!$E:$E,AllPublicationData!$A:$A,'Publication Table (%)'!$B16,AllPublicationData!$B:$B,'Publication Table (%)'!N$7)),
IF('Publication Table (%)'!$C$5="Operations cancelled for clinical reasons",
IFERROR(SUMIFS(AllPublicationData!$H:$H,AllPublicationData!$A:$A,'Publication Table (%)'!$B16,AllPublicationData!$B:$B,'Publication Table (%)'!$C$4,AllPublicationData!$D:$D,'Publication Table (%)'!N$7)/
SUMIFS(AllPublicationData!$E:$E,AllPublicationData!$A:$A,'Publication Table (%)'!$B16,AllPublicationData!$B:$B,'Publication Table (%)'!$C$4,AllPublicationData!$D:$D,'Publication Table (%)'!N$7),
SUMIFS(AllPublicationData!$H:$H,AllPublicationData!$A:$A,'Publication Table (%)'!$B16,AllPublicationData!$B:$B,'Publication Table (%)'!N$7)/
SUMIFS(AllPublicationData!$E:$E,AllPublicationData!$A:$A,'Publication Table (%)'!$B16,AllPublicationData!$B:$B,'Publication Table (%)'!N$7)),
IF('Publication Table (%)'!$C$5="Operations cancelled for non-clinical/capacity reasons",
IFERROR(SUMIFS(AllPublicationData!$I:$I,AllPublicationData!$A:$A,'Publication Table (%)'!$B16,AllPublicationData!$B:$B,'Publication Table (%)'!$C$4,AllPublicationData!$D:$D,'Publication Table (%)'!N$7)/
SUMIFS(AllPublicationData!$E:$E,AllPublicationData!$A:$A,'Publication Table (%)'!$B16,AllPublicationData!$B:$B,'Publication Table (%)'!$C$4,AllPublicationData!$D:$D,'Publication Table (%)'!N$7),
SUMIFS(AllPublicationData!$I:$I,AllPublicationData!$A:$A,'Publication Table (%)'!$B16,AllPublicationData!$B:$B,'Publication Table (%)'!N$7)/
SUMIFS(AllPublicationData!$E:$E,AllPublicationData!$A:$A,'Publication Table (%)'!$B16,AllPublicationData!$B:$B,'Publication Table (%)'!N$7)),
IF('Publication Table (%)'!$C$5="Cancellations for other reasons",
IFERROR(SUMIFS(AllPublicationData!$J:$J,AllPublicationData!$A:$A,'Publication Table (%)'!$B16,AllPublicationData!$B:$B,'Publication Table (%)'!$C$4,AllPublicationData!$D:$D,'Publication Table (%)'!N$7)/
SUMIFS(AllPublicationData!$E:$E,AllPublicationData!$A:$A,'Publication Table (%)'!$B16,AllPublicationData!$B:$B,'Publication Table (%)'!$C$4,AllPublicationData!$D:$D,'Publication Table (%)'!N$7),
SUMIFS(AllPublicationData!$J:$J,AllPublicationData!$A:$A,'Publication Table (%)'!$B16,AllPublicationData!$B:$B,'Publication Table (%)'!N$7)/
SUMIFS(AllPublicationData!$E:$E,AllPublicationData!$A:$A,'Publication Table (%)'!$B16,AllPublicationData!$B:$B,'Publication Table (%)'!N$7)))))))</f>
        <v>9.2346616065781151E-2</v>
      </c>
      <c r="O16" s="96">
        <f>IF('Publication Table (%)'!$C$5="All Cancelled Operations",
IFERROR(SUMIFS(AllPublicationData!$F:$F,AllPublicationData!$A:$A,'Publication Table (%)'!$B16,AllPublicationData!$B:$B,'Publication Table (%)'!$C$4,AllPublicationData!$D:$D,'Publication Table (%)'!O$7)/
SUMIFS(AllPublicationData!$E:$E,AllPublicationData!$A:$A,'Publication Table (%)'!$B16,AllPublicationData!$B:$B,'Publication Table (%)'!$C$4,AllPublicationData!$D:$D,'Publication Table (%)'!O$7),
SUMIFS(AllPublicationData!$F:$F,AllPublicationData!$A:$A,'Publication Table (%)'!$B16,AllPublicationData!$B:$B,'Publication Table (%)'!O$7)/
SUMIFS(AllPublicationData!$E:$E,AllPublicationData!$A:$A,'Publication Table (%)'!$B16,AllPublicationData!$B:$B,'Publication Table (%)'!O$7)),
IF('Publication Table (%)'!$C$5="Operations cancelled by patient",
IFERROR(SUMIFS(AllPublicationData!$G:$G,AllPublicationData!$A:$A,'Publication Table (%)'!$B16,AllPublicationData!$B:$B,'Publication Table (%)'!$C$4,AllPublicationData!$D:$D,'Publication Table (%)'!O$7)/
SUMIFS(AllPublicationData!$E:$E,AllPublicationData!$A:$A,'Publication Table (%)'!$B16,AllPublicationData!$B:$B,'Publication Table (%)'!$C$4,AllPublicationData!$D:$D,'Publication Table (%)'!O$7),
SUMIFS(AllPublicationData!$G:$G,AllPublicationData!$A:$A,'Publication Table (%)'!$B16,AllPublicationData!$B:$B,'Publication Table (%)'!O$7)/
SUMIFS(AllPublicationData!$E:$E,AllPublicationData!$A:$A,'Publication Table (%)'!$B16,AllPublicationData!$B:$B,'Publication Table (%)'!O$7)),
IF('Publication Table (%)'!$C$5="Operations cancelled for clinical reasons",
IFERROR(SUMIFS(AllPublicationData!$H:$H,AllPublicationData!$A:$A,'Publication Table (%)'!$B16,AllPublicationData!$B:$B,'Publication Table (%)'!$C$4,AllPublicationData!$D:$D,'Publication Table (%)'!O$7)/
SUMIFS(AllPublicationData!$E:$E,AllPublicationData!$A:$A,'Publication Table (%)'!$B16,AllPublicationData!$B:$B,'Publication Table (%)'!$C$4,AllPublicationData!$D:$D,'Publication Table (%)'!O$7),
SUMIFS(AllPublicationData!$H:$H,AllPublicationData!$A:$A,'Publication Table (%)'!$B16,AllPublicationData!$B:$B,'Publication Table (%)'!O$7)/
SUMIFS(AllPublicationData!$E:$E,AllPublicationData!$A:$A,'Publication Table (%)'!$B16,AllPublicationData!$B:$B,'Publication Table (%)'!O$7)),
IF('Publication Table (%)'!$C$5="Operations cancelled for non-clinical/capacity reasons",
IFERROR(SUMIFS(AllPublicationData!$I:$I,AllPublicationData!$A:$A,'Publication Table (%)'!$B16,AllPublicationData!$B:$B,'Publication Table (%)'!$C$4,AllPublicationData!$D:$D,'Publication Table (%)'!O$7)/
SUMIFS(AllPublicationData!$E:$E,AllPublicationData!$A:$A,'Publication Table (%)'!$B16,AllPublicationData!$B:$B,'Publication Table (%)'!$C$4,AllPublicationData!$D:$D,'Publication Table (%)'!O$7),
SUMIFS(AllPublicationData!$I:$I,AllPublicationData!$A:$A,'Publication Table (%)'!$B16,AllPublicationData!$B:$B,'Publication Table (%)'!O$7)/
SUMIFS(AllPublicationData!$E:$E,AllPublicationData!$A:$A,'Publication Table (%)'!$B16,AllPublicationData!$B:$B,'Publication Table (%)'!O$7)),
IF('Publication Table (%)'!$C$5="Cancellations for other reasons",
IFERROR(SUMIFS(AllPublicationData!$J:$J,AllPublicationData!$A:$A,'Publication Table (%)'!$B16,AllPublicationData!$B:$B,'Publication Table (%)'!$C$4,AllPublicationData!$D:$D,'Publication Table (%)'!O$7)/
SUMIFS(AllPublicationData!$E:$E,AllPublicationData!$A:$A,'Publication Table (%)'!$B16,AllPublicationData!$B:$B,'Publication Table (%)'!$C$4,AllPublicationData!$D:$D,'Publication Table (%)'!O$7),
SUMIFS(AllPublicationData!$J:$J,AllPublicationData!$A:$A,'Publication Table (%)'!$B16,AllPublicationData!$B:$B,'Publication Table (%)'!O$7)/
SUMIFS(AllPublicationData!$E:$E,AllPublicationData!$A:$A,'Publication Table (%)'!$B16,AllPublicationData!$B:$B,'Publication Table (%)'!O$7)))))))</f>
        <v>0.14321962221595716</v>
      </c>
      <c r="P16" s="96">
        <f>IF('Publication Table (%)'!$C$5="All Cancelled Operations",
IFERROR(SUMIFS(AllPublicationData!$F:$F,AllPublicationData!$A:$A,'Publication Table (%)'!$B16,AllPublicationData!$B:$B,'Publication Table (%)'!$C$4,AllPublicationData!$D:$D,'Publication Table (%)'!P$7)/
SUMIFS(AllPublicationData!$E:$E,AllPublicationData!$A:$A,'Publication Table (%)'!$B16,AllPublicationData!$B:$B,'Publication Table (%)'!$C$4,AllPublicationData!$D:$D,'Publication Table (%)'!P$7),
SUMIFS(AllPublicationData!$F:$F,AllPublicationData!$A:$A,'Publication Table (%)'!$B16,AllPublicationData!$B:$B,'Publication Table (%)'!P$7)/
SUMIFS(AllPublicationData!$E:$E,AllPublicationData!$A:$A,'Publication Table (%)'!$B16,AllPublicationData!$B:$B,'Publication Table (%)'!P$7)),
IF('Publication Table (%)'!$C$5="Operations cancelled by patient",
IFERROR(SUMIFS(AllPublicationData!$G:$G,AllPublicationData!$A:$A,'Publication Table (%)'!$B16,AllPublicationData!$B:$B,'Publication Table (%)'!$C$4,AllPublicationData!$D:$D,'Publication Table (%)'!P$7)/
SUMIFS(AllPublicationData!$E:$E,AllPublicationData!$A:$A,'Publication Table (%)'!$B16,AllPublicationData!$B:$B,'Publication Table (%)'!$C$4,AllPublicationData!$D:$D,'Publication Table (%)'!P$7),
SUMIFS(AllPublicationData!$G:$G,AllPublicationData!$A:$A,'Publication Table (%)'!$B16,AllPublicationData!$B:$B,'Publication Table (%)'!P$7)/
SUMIFS(AllPublicationData!$E:$E,AllPublicationData!$A:$A,'Publication Table (%)'!$B16,AllPublicationData!$B:$B,'Publication Table (%)'!P$7)),
IF('Publication Table (%)'!$C$5="Operations cancelled for clinical reasons",
IFERROR(SUMIFS(AllPublicationData!$H:$H,AllPublicationData!$A:$A,'Publication Table (%)'!$B16,AllPublicationData!$B:$B,'Publication Table (%)'!$C$4,AllPublicationData!$D:$D,'Publication Table (%)'!P$7)/
SUMIFS(AllPublicationData!$E:$E,AllPublicationData!$A:$A,'Publication Table (%)'!$B16,AllPublicationData!$B:$B,'Publication Table (%)'!$C$4,AllPublicationData!$D:$D,'Publication Table (%)'!P$7),
SUMIFS(AllPublicationData!$H:$H,AllPublicationData!$A:$A,'Publication Table (%)'!$B16,AllPublicationData!$B:$B,'Publication Table (%)'!P$7)/
SUMIFS(AllPublicationData!$E:$E,AllPublicationData!$A:$A,'Publication Table (%)'!$B16,AllPublicationData!$B:$B,'Publication Table (%)'!P$7)),
IF('Publication Table (%)'!$C$5="Operations cancelled for non-clinical/capacity reasons",
IFERROR(SUMIFS(AllPublicationData!$I:$I,AllPublicationData!$A:$A,'Publication Table (%)'!$B16,AllPublicationData!$B:$B,'Publication Table (%)'!$C$4,AllPublicationData!$D:$D,'Publication Table (%)'!P$7)/
SUMIFS(AllPublicationData!$E:$E,AllPublicationData!$A:$A,'Publication Table (%)'!$B16,AllPublicationData!$B:$B,'Publication Table (%)'!$C$4,AllPublicationData!$D:$D,'Publication Table (%)'!P$7),
SUMIFS(AllPublicationData!$I:$I,AllPublicationData!$A:$A,'Publication Table (%)'!$B16,AllPublicationData!$B:$B,'Publication Table (%)'!P$7)/
SUMIFS(AllPublicationData!$E:$E,AllPublicationData!$A:$A,'Publication Table (%)'!$B16,AllPublicationData!$B:$B,'Publication Table (%)'!P$7)),
IF('Publication Table (%)'!$C$5="Cancellations for other reasons",
IFERROR(SUMIFS(AllPublicationData!$J:$J,AllPublicationData!$A:$A,'Publication Table (%)'!$B16,AllPublicationData!$B:$B,'Publication Table (%)'!$C$4,AllPublicationData!$D:$D,'Publication Table (%)'!P$7)/
SUMIFS(AllPublicationData!$E:$E,AllPublicationData!$A:$A,'Publication Table (%)'!$B16,AllPublicationData!$B:$B,'Publication Table (%)'!$C$4,AllPublicationData!$D:$D,'Publication Table (%)'!P$7),
SUMIFS(AllPublicationData!$J:$J,AllPublicationData!$A:$A,'Publication Table (%)'!$B16,AllPublicationData!$B:$B,'Publication Table (%)'!P$7)/
SUMIFS(AllPublicationData!$E:$E,AllPublicationData!$A:$A,'Publication Table (%)'!$B16,AllPublicationData!$B:$B,'Publication Table (%)'!P$7)))))))</f>
        <v>9.7378277153558054E-2</v>
      </c>
      <c r="Q16" s="96">
        <f>IF('Publication Table (%)'!$C$5="All Cancelled Operations",
IFERROR(SUMIFS(AllPublicationData!$F:$F,AllPublicationData!$A:$A,'Publication Table (%)'!$B16,AllPublicationData!$B:$B,'Publication Table (%)'!$C$4,AllPublicationData!$D:$D,'Publication Table (%)'!Q$7)/
SUMIFS(AllPublicationData!$E:$E,AllPublicationData!$A:$A,'Publication Table (%)'!$B16,AllPublicationData!$B:$B,'Publication Table (%)'!$C$4,AllPublicationData!$D:$D,'Publication Table (%)'!Q$7),
SUMIFS(AllPublicationData!$F:$F,AllPublicationData!$A:$A,'Publication Table (%)'!$B16,AllPublicationData!$B:$B,'Publication Table (%)'!Q$7)/
SUMIFS(AllPublicationData!$E:$E,AllPublicationData!$A:$A,'Publication Table (%)'!$B16,AllPublicationData!$B:$B,'Publication Table (%)'!Q$7)),
IF('Publication Table (%)'!$C$5="Operations cancelled by patient",
IFERROR(SUMIFS(AllPublicationData!$G:$G,AllPublicationData!$A:$A,'Publication Table (%)'!$B16,AllPublicationData!$B:$B,'Publication Table (%)'!$C$4,AllPublicationData!$D:$D,'Publication Table (%)'!Q$7)/
SUMIFS(AllPublicationData!$E:$E,AllPublicationData!$A:$A,'Publication Table (%)'!$B16,AllPublicationData!$B:$B,'Publication Table (%)'!$C$4,AllPublicationData!$D:$D,'Publication Table (%)'!Q$7),
SUMIFS(AllPublicationData!$G:$G,AllPublicationData!$A:$A,'Publication Table (%)'!$B16,AllPublicationData!$B:$B,'Publication Table (%)'!Q$7)/
SUMIFS(AllPublicationData!$E:$E,AllPublicationData!$A:$A,'Publication Table (%)'!$B16,AllPublicationData!$B:$B,'Publication Table (%)'!Q$7)),
IF('Publication Table (%)'!$C$5="Operations cancelled for clinical reasons",
IFERROR(SUMIFS(AllPublicationData!$H:$H,AllPublicationData!$A:$A,'Publication Table (%)'!$B16,AllPublicationData!$B:$B,'Publication Table (%)'!$C$4,AllPublicationData!$D:$D,'Publication Table (%)'!Q$7)/
SUMIFS(AllPublicationData!$E:$E,AllPublicationData!$A:$A,'Publication Table (%)'!$B16,AllPublicationData!$B:$B,'Publication Table (%)'!$C$4,AllPublicationData!$D:$D,'Publication Table (%)'!Q$7),
SUMIFS(AllPublicationData!$H:$H,AllPublicationData!$A:$A,'Publication Table (%)'!$B16,AllPublicationData!$B:$B,'Publication Table (%)'!Q$7)/
SUMIFS(AllPublicationData!$E:$E,AllPublicationData!$A:$A,'Publication Table (%)'!$B16,AllPublicationData!$B:$B,'Publication Table (%)'!Q$7)),
IF('Publication Table (%)'!$C$5="Operations cancelled for non-clinical/capacity reasons",
IFERROR(SUMIFS(AllPublicationData!$I:$I,AllPublicationData!$A:$A,'Publication Table (%)'!$B16,AllPublicationData!$B:$B,'Publication Table (%)'!$C$4,AllPublicationData!$D:$D,'Publication Table (%)'!Q$7)/
SUMIFS(AllPublicationData!$E:$E,AllPublicationData!$A:$A,'Publication Table (%)'!$B16,AllPublicationData!$B:$B,'Publication Table (%)'!$C$4,AllPublicationData!$D:$D,'Publication Table (%)'!Q$7),
SUMIFS(AllPublicationData!$I:$I,AllPublicationData!$A:$A,'Publication Table (%)'!$B16,AllPublicationData!$B:$B,'Publication Table (%)'!Q$7)/
SUMIFS(AllPublicationData!$E:$E,AllPublicationData!$A:$A,'Publication Table (%)'!$B16,AllPublicationData!$B:$B,'Publication Table (%)'!Q$7)),
IF('Publication Table (%)'!$C$5="Cancellations for other reasons",
IFERROR(SUMIFS(AllPublicationData!$J:$J,AllPublicationData!$A:$A,'Publication Table (%)'!$B16,AllPublicationData!$B:$B,'Publication Table (%)'!$C$4,AllPublicationData!$D:$D,'Publication Table (%)'!Q$7)/
SUMIFS(AllPublicationData!$E:$E,AllPublicationData!$A:$A,'Publication Table (%)'!$B16,AllPublicationData!$B:$B,'Publication Table (%)'!$C$4,AllPublicationData!$D:$D,'Publication Table (%)'!Q$7),
SUMIFS(AllPublicationData!$J:$J,AllPublicationData!$A:$A,'Publication Table (%)'!$B16,AllPublicationData!$B:$B,'Publication Table (%)'!Q$7)/
SUMIFS(AllPublicationData!$E:$E,AllPublicationData!$A:$A,'Publication Table (%)'!$B16,AllPublicationData!$B:$B,'Publication Table (%)'!Q$7)))))))</f>
        <v>0.11872146118721461</v>
      </c>
      <c r="R16" s="96">
        <f>IF('Publication Table (%)'!$C$5="All Cancelled Operations",
IFERROR(SUMIFS(AllPublicationData!$F:$F,AllPublicationData!$A:$A,'Publication Table (%)'!$B16,AllPublicationData!$B:$B,'Publication Table (%)'!$C$4,AllPublicationData!$D:$D,'Publication Table (%)'!R$7)/
SUMIFS(AllPublicationData!$E:$E,AllPublicationData!$A:$A,'Publication Table (%)'!$B16,AllPublicationData!$B:$B,'Publication Table (%)'!$C$4,AllPublicationData!$D:$D,'Publication Table (%)'!R$7),
SUMIFS(AllPublicationData!$F:$F,AllPublicationData!$A:$A,'Publication Table (%)'!$B16,AllPublicationData!$B:$B,'Publication Table (%)'!R$7)/
SUMIFS(AllPublicationData!$E:$E,AllPublicationData!$A:$A,'Publication Table (%)'!$B16,AllPublicationData!$B:$B,'Publication Table (%)'!R$7)),
IF('Publication Table (%)'!$C$5="Operations cancelled by patient",
IFERROR(SUMIFS(AllPublicationData!$G:$G,AllPublicationData!$A:$A,'Publication Table (%)'!$B16,AllPublicationData!$B:$B,'Publication Table (%)'!$C$4,AllPublicationData!$D:$D,'Publication Table (%)'!R$7)/
SUMIFS(AllPublicationData!$E:$E,AllPublicationData!$A:$A,'Publication Table (%)'!$B16,AllPublicationData!$B:$B,'Publication Table (%)'!$C$4,AllPublicationData!$D:$D,'Publication Table (%)'!R$7),
SUMIFS(AllPublicationData!$G:$G,AllPublicationData!$A:$A,'Publication Table (%)'!$B16,AllPublicationData!$B:$B,'Publication Table (%)'!R$7)/
SUMIFS(AllPublicationData!$E:$E,AllPublicationData!$A:$A,'Publication Table (%)'!$B16,AllPublicationData!$B:$B,'Publication Table (%)'!R$7)),
IF('Publication Table (%)'!$C$5="Operations cancelled for clinical reasons",
IFERROR(SUMIFS(AllPublicationData!$H:$H,AllPublicationData!$A:$A,'Publication Table (%)'!$B16,AllPublicationData!$B:$B,'Publication Table (%)'!$C$4,AllPublicationData!$D:$D,'Publication Table (%)'!R$7)/
SUMIFS(AllPublicationData!$E:$E,AllPublicationData!$A:$A,'Publication Table (%)'!$B16,AllPublicationData!$B:$B,'Publication Table (%)'!$C$4,AllPublicationData!$D:$D,'Publication Table (%)'!R$7),
SUMIFS(AllPublicationData!$H:$H,AllPublicationData!$A:$A,'Publication Table (%)'!$B16,AllPublicationData!$B:$B,'Publication Table (%)'!R$7)/
SUMIFS(AllPublicationData!$E:$E,AllPublicationData!$A:$A,'Publication Table (%)'!$B16,AllPublicationData!$B:$B,'Publication Table (%)'!R$7)),
IF('Publication Table (%)'!$C$5="Operations cancelled for non-clinical/capacity reasons",
IFERROR(SUMIFS(AllPublicationData!$I:$I,AllPublicationData!$A:$A,'Publication Table (%)'!$B16,AllPublicationData!$B:$B,'Publication Table (%)'!$C$4,AllPublicationData!$D:$D,'Publication Table (%)'!R$7)/
SUMIFS(AllPublicationData!$E:$E,AllPublicationData!$A:$A,'Publication Table (%)'!$B16,AllPublicationData!$B:$B,'Publication Table (%)'!$C$4,AllPublicationData!$D:$D,'Publication Table (%)'!R$7),
SUMIFS(AllPublicationData!$I:$I,AllPublicationData!$A:$A,'Publication Table (%)'!$B16,AllPublicationData!$B:$B,'Publication Table (%)'!R$7)/
SUMIFS(AllPublicationData!$E:$E,AllPublicationData!$A:$A,'Publication Table (%)'!$B16,AllPublicationData!$B:$B,'Publication Table (%)'!R$7)),
IF('Publication Table (%)'!$C$5="Cancellations for other reasons",
IFERROR(SUMIFS(AllPublicationData!$J:$J,AllPublicationData!$A:$A,'Publication Table (%)'!$B16,AllPublicationData!$B:$B,'Publication Table (%)'!$C$4,AllPublicationData!$D:$D,'Publication Table (%)'!R$7)/
SUMIFS(AllPublicationData!$E:$E,AllPublicationData!$A:$A,'Publication Table (%)'!$B16,AllPublicationData!$B:$B,'Publication Table (%)'!$C$4,AllPublicationData!$D:$D,'Publication Table (%)'!R$7),
SUMIFS(AllPublicationData!$J:$J,AllPublicationData!$A:$A,'Publication Table (%)'!$B16,AllPublicationData!$B:$B,'Publication Table (%)'!R$7)/
SUMIFS(AllPublicationData!$E:$E,AllPublicationData!$A:$A,'Publication Table (%)'!$B16,AllPublicationData!$B:$B,'Publication Table (%)'!R$7)))))))</f>
        <v>6.4413938753959871E-2</v>
      </c>
      <c r="S16" s="96">
        <f>IF('Publication Table (%)'!$C$5="All Cancelled Operations",
IFERROR(SUMIFS(AllPublicationData!$F:$F,AllPublicationData!$A:$A,'Publication Table (%)'!$B16,AllPublicationData!$B:$B,'Publication Table (%)'!$C$4,AllPublicationData!$D:$D,'Publication Table (%)'!S$7)/
SUMIFS(AllPublicationData!$E:$E,AllPublicationData!$A:$A,'Publication Table (%)'!$B16,AllPublicationData!$B:$B,'Publication Table (%)'!$C$4,AllPublicationData!$D:$D,'Publication Table (%)'!S$7),
SUMIFS(AllPublicationData!$F:$F,AllPublicationData!$A:$A,'Publication Table (%)'!$B16,AllPublicationData!$B:$B,'Publication Table (%)'!S$7)/
SUMIFS(AllPublicationData!$E:$E,AllPublicationData!$A:$A,'Publication Table (%)'!$B16,AllPublicationData!$B:$B,'Publication Table (%)'!S$7)),
IF('Publication Table (%)'!$C$5="Operations cancelled by patient",
IFERROR(SUMIFS(AllPublicationData!$G:$G,AllPublicationData!$A:$A,'Publication Table (%)'!$B16,AllPublicationData!$B:$B,'Publication Table (%)'!$C$4,AllPublicationData!$D:$D,'Publication Table (%)'!S$7)/
SUMIFS(AllPublicationData!$E:$E,AllPublicationData!$A:$A,'Publication Table (%)'!$B16,AllPublicationData!$B:$B,'Publication Table (%)'!$C$4,AllPublicationData!$D:$D,'Publication Table (%)'!S$7),
SUMIFS(AllPublicationData!$G:$G,AllPublicationData!$A:$A,'Publication Table (%)'!$B16,AllPublicationData!$B:$B,'Publication Table (%)'!S$7)/
SUMIFS(AllPublicationData!$E:$E,AllPublicationData!$A:$A,'Publication Table (%)'!$B16,AllPublicationData!$B:$B,'Publication Table (%)'!S$7)),
IF('Publication Table (%)'!$C$5="Operations cancelled for clinical reasons",
IFERROR(SUMIFS(AllPublicationData!$H:$H,AllPublicationData!$A:$A,'Publication Table (%)'!$B16,AllPublicationData!$B:$B,'Publication Table (%)'!$C$4,AllPublicationData!$D:$D,'Publication Table (%)'!S$7)/
SUMIFS(AllPublicationData!$E:$E,AllPublicationData!$A:$A,'Publication Table (%)'!$B16,AllPublicationData!$B:$B,'Publication Table (%)'!$C$4,AllPublicationData!$D:$D,'Publication Table (%)'!S$7),
SUMIFS(AllPublicationData!$H:$H,AllPublicationData!$A:$A,'Publication Table (%)'!$B16,AllPublicationData!$B:$B,'Publication Table (%)'!S$7)/
SUMIFS(AllPublicationData!$E:$E,AllPublicationData!$A:$A,'Publication Table (%)'!$B16,AllPublicationData!$B:$B,'Publication Table (%)'!S$7)),
IF('Publication Table (%)'!$C$5="Operations cancelled for non-clinical/capacity reasons",
IFERROR(SUMIFS(AllPublicationData!$I:$I,AllPublicationData!$A:$A,'Publication Table (%)'!$B16,AllPublicationData!$B:$B,'Publication Table (%)'!$C$4,AllPublicationData!$D:$D,'Publication Table (%)'!S$7)/
SUMIFS(AllPublicationData!$E:$E,AllPublicationData!$A:$A,'Publication Table (%)'!$B16,AllPublicationData!$B:$B,'Publication Table (%)'!$C$4,AllPublicationData!$D:$D,'Publication Table (%)'!S$7),
SUMIFS(AllPublicationData!$I:$I,AllPublicationData!$A:$A,'Publication Table (%)'!$B16,AllPublicationData!$B:$B,'Publication Table (%)'!S$7)/
SUMIFS(AllPublicationData!$E:$E,AllPublicationData!$A:$A,'Publication Table (%)'!$B16,AllPublicationData!$B:$B,'Publication Table (%)'!S$7)),
IF('Publication Table (%)'!$C$5="Cancellations for other reasons",
IFERROR(SUMIFS(AllPublicationData!$J:$J,AllPublicationData!$A:$A,'Publication Table (%)'!$B16,AllPublicationData!$B:$B,'Publication Table (%)'!$C$4,AllPublicationData!$D:$D,'Publication Table (%)'!S$7)/
SUMIFS(AllPublicationData!$E:$E,AllPublicationData!$A:$A,'Publication Table (%)'!$B16,AllPublicationData!$B:$B,'Publication Table (%)'!$C$4,AllPublicationData!$D:$D,'Publication Table (%)'!S$7),
SUMIFS(AllPublicationData!$J:$J,AllPublicationData!$A:$A,'Publication Table (%)'!$B16,AllPublicationData!$B:$B,'Publication Table (%)'!S$7)/
SUMIFS(AllPublicationData!$E:$E,AllPublicationData!$A:$A,'Publication Table (%)'!$B16,AllPublicationData!$B:$B,'Publication Table (%)'!S$7)))))))</f>
        <v>6.1855670103092786E-2</v>
      </c>
    </row>
    <row r="17" spans="2:19" x14ac:dyDescent="0.35">
      <c r="B17" s="89">
        <v>45139</v>
      </c>
      <c r="C17" s="112">
        <f>IF('Publication Table (%)'!$C$5="All Cancelled Operations",
SUMIFS(AllPublicationData!$F:$F,AllPublicationData!$A:$A,'Publication Table (%)'!$B17,AllPublicationData!$B:$B,'Publication Table (%)'!$C$4),
IF('Publication Table (%)'!$C$5="Operations cancelled by patient",
SUMIFS(AllPublicationData!$G:$G,AllPublicationData!$A:$A,'Publication Table (%)'!$B17,AllPublicationData!$B:$B,'Publication Table (%)'!$C$4),
IF('Publication Table (%)'!$C$5="Operations cancelled for clinical reasons",
SUMIFS(AllPublicationData!$H:$H,AllPublicationData!$A:$A,'Publication Table (%)'!$B17,AllPublicationData!$B:$B,'Publication Table (%)'!$C$4),
IF('Publication Table (%)'!$C$5="Operations cancelled for non-clinical/capacity reasons",
SUMIFS(AllPublicationData!$I:$I,AllPublicationData!$A:$A,'Publication Table (%)'!$B17,AllPublicationData!$B:$B,'Publication Table (%)'!$C$4),
IF('Publication Table (%)'!$C$5="Cancellations for other reasons",
SUMIFS(AllPublicationData!$J:$J,AllPublicationData!$A:$A,'Publication Table (%)'!$B17,AllPublicationData!$B:$B,'Publication Table (%)'!$C$4))))))+
IF(AND($C$4="NHS Scotland",$C$5="All Cancelled Operations"),
SUMIFS(AllPublicationData!$F:$F,AllPublicationData!$A:$A,'Publication Table (%)'!$B17),
IF(AND($C$4="NHS Scotland",$C$5="Operations cancelled by patient"),
SUMIFS(AllPublicationData!$G:$G,AllPublicationData!$A:$A,'Publication Table (%)'!$B17),
IF(AND($C$4="NHS Scotland",$C$5="Operations cancelled for clinical reasons"),
SUMIFS(AllPublicationData!$H:$H,AllPublicationData!$A:$A,'Publication Table (%)'!$B17),
IF(AND($C$4="NHS Scotland",$C$5="Operations cancelled for non-clinical/capacity reasons"),
SUMIFS(AllPublicationData!$I:$I,AllPublicationData!$A:$A,'Publication Table (%)'!$B17),
IF(AND($C$4="NHS Scotland",$C$5="Cancellations for other reasons"),
SUMIFS(AllPublicationData!$J:$J,AllPublicationData!$A:$A,'Publication Table (%)'!$B17))))))</f>
        <v>2229</v>
      </c>
      <c r="D17" s="110">
        <f>IF(AND('Publication Table (%)'!$C$5="All Cancelled Operations",$C$4&lt;&gt;"NHS Scotland"),
IFERROR(SUMIFS(AllPublicationData!$F:$F,AllPublicationData!$A:$A,'Publication Table (%)'!$B17,AllPublicationData!$B:$B,'Publication Table (%)'!$C$4,AllPublicationData!$D:$D,'Publication Table (%)'!D$7)/
SUMIFS(AllPublicationData!$E:$E,AllPublicationData!$A:$A,'Publication Table (%)'!$B17,AllPublicationData!$B:$B,'Publication Table (%)'!$C$4,AllPublicationData!$D:$D,'Publication Table (%)'!D$7),
SUMIFS(AllPublicationData!$F:$F,AllPublicationData!$A:$A,'Publication Table (%)'!$B17,AllPublicationData!$B:$B,'Publication Table (%)'!D$7)/
SUMIFS(AllPublicationData!$E:$E,AllPublicationData!$A:$A,'Publication Table (%)'!$B17,AllPublicationData!$B:$B,'Publication Table (%)'!D$7)),
IF(AND('Publication Table (%)'!$C$5="Operations cancelled by patient",$C$4&lt;&gt;"NHS Scotland"),
IFERROR(SUMIFS(AllPublicationData!$G:$G,AllPublicationData!$A:$A,'Publication Table (%)'!$B17,AllPublicationData!$B:$B,'Publication Table (%)'!$C$4,AllPublicationData!$D:$D,'Publication Table (%)'!D$7)/
SUMIFS(AllPublicationData!$E:$E,AllPublicationData!$A:$A,'Publication Table (%)'!$B17,AllPublicationData!$B:$B,'Publication Table (%)'!$C$4,AllPublicationData!$D:$D,'Publication Table (%)'!D$7),
SUMIFS(AllPublicationData!$G:$G,AllPublicationData!$A:$A,'Publication Table (%)'!$B17,AllPublicationData!$B:$B,'Publication Table (%)'!D$7)/
SUMIFS(AllPublicationData!$E:$E,AllPublicationData!$A:$A,'Publication Table (%)'!$B17,AllPublicationData!$B:$B,'Publication Table (%)'!D$7)),
IF(AND('Publication Table (%)'!$C$5="Operations cancelled for clinical reasons",$C$4&lt;&gt;"NHS Scotland"),
IFERROR(SUMIFS(AllPublicationData!$H:$H,AllPublicationData!$A:$A,'Publication Table (%)'!$B17,AllPublicationData!$B:$B,'Publication Table (%)'!$C$4,AllPublicationData!$D:$D,'Publication Table (%)'!D$7)/
SUMIFS(AllPublicationData!$E:$E,AllPublicationData!$A:$A,'Publication Table (%)'!$B17,AllPublicationData!$B:$B,'Publication Table (%)'!$C$4,AllPublicationData!$D:$D,'Publication Table (%)'!D$7),
SUMIFS(AllPublicationData!$H:$H,AllPublicationData!$A:$A,'Publication Table (%)'!$B17,AllPublicationData!$B:$B,'Publication Table (%)'!D$7)/
SUMIFS(AllPublicationData!$E:$E,AllPublicationData!$A:$A,'Publication Table (%)'!$B17,AllPublicationData!$B:$B,'Publication Table (%)'!D$7)),
IF(AND('Publication Table (%)'!$C$5="Operations cancelled for non-clinical/capacity reasons",$C$4&lt;&gt;"NHS Scotland"),
IFERROR(SUMIFS(AllPublicationData!$I:$I,AllPublicationData!$A:$A,'Publication Table (%)'!$B17,AllPublicationData!$B:$B,'Publication Table (%)'!$C$4,AllPublicationData!$D:$D,'Publication Table (%)'!D$7)/
SUMIFS(AllPublicationData!$E:$E,AllPublicationData!$A:$A,'Publication Table (%)'!$B17,AllPublicationData!$B:$B,'Publication Table (%)'!$C$4,AllPublicationData!$D:$D,'Publication Table (%)'!D$7),
SUMIFS(AllPublicationData!$I:$I,AllPublicationData!$A:$A,'Publication Table (%)'!$B17,AllPublicationData!$B:$B,'Publication Table (%)'!D$7)/
SUMIFS(AllPublicationData!$E:$E,AllPublicationData!$A:$A,'Publication Table (%)'!$B17,AllPublicationData!$B:$B,'Publication Table (%)'!D$7)),
IF(AND('Publication Table (%)'!$C$5="Cancellations for other reasons",$C$4&lt;&gt;"NHS Scotland"),
IFERROR(SUMIFS(AllPublicationData!$J:$J,AllPublicationData!$A:$A,'Publication Table (%)'!$B17,AllPublicationData!$B:$B,'Publication Table (%)'!$C$4,AllPublicationData!$D:$D,'Publication Table (%)'!D$7)/
SUMIFS(AllPublicationData!$E:$E,AllPublicationData!$A:$A,'Publication Table (%)'!$B17,AllPublicationData!$B:$B,'Publication Table (%)'!$C$4,AllPublicationData!$D:$D,'Publication Table (%)'!D$7),
SUMIFS(AllPublicationData!$J:$J,AllPublicationData!$A:$A,'Publication Table (%)'!$B17,AllPublicationData!$B:$B,'Publication Table (%)'!D$7)/
SUMIFS(AllPublicationData!$E:$E,AllPublicationData!$A:$A,'Publication Table (%)'!$B17,AllPublicationData!$B:$B,'Publication Table (%)'!D$7)),
IF(AND($C$4="NHS Scotland",$C$5="All Cancelled Operations"),
SUMIFS(AllPublicationData!$F:$F,AllPublicationData!$A:$A,'Publication Table'!$B17)/
SUMIFS(AllPublicationData!$E:$E,AllPublicationData!$A:$A,'Publication Table'!$B17),
IF(AND($C$4="NHS Scotland",$C$5="Operations cancelled by patient"),
SUMIFS(AllPublicationData!$G:$G,AllPublicationData!$A:$A,'Publication Table'!$B17)/
SUMIFS(AllPublicationData!$E:$E,AllPublicationData!$A:$A,'Publication Table'!$B17),
IF(AND($C$4="NHS Scotland",$C$5="Operations cancelled for clinical reasons"),
SUMIFS(AllPublicationData!$H:$H,AllPublicationData!$A:$A,'Publication Table'!$B17)/
SUMIFS(AllPublicationData!$E:$E,AllPublicationData!$A:$A,'Publication Table'!$B17),
IF(AND($C$4="NHS Scotland",$C$5="Operations cancelled for non-clinical/capacity reasons"),
SUMIFS(AllPublicationData!$I:$I,AllPublicationData!$A:$A,'Publication Table'!$B17)/
SUMIFS(AllPublicationData!$E:$E,AllPublicationData!$A:$A,'Publication Table'!$B17),
IF(AND($C$4="NHS Scotland",$C$5="Cancellations for other reasons"),
SUMIFS(AllPublicationData!$J:$J,AllPublicationData!$A:$A,'Publication Table'!$B17)/
SUMIFS(AllPublicationData!$E:$E,AllPublicationData!$A:$A,'Publication Table'!$B17)))))))))))</f>
        <v>8.5710989771591167E-2</v>
      </c>
      <c r="E17" s="96">
        <f>IF('Publication Table (%)'!$C$5="All Cancelled Operations",
IFERROR(SUMIFS(AllPublicationData!$F:$F,AllPublicationData!$A:$A,'Publication Table (%)'!$B17,AllPublicationData!$B:$B,'Publication Table (%)'!$C$4,AllPublicationData!$D:$D,'Publication Table (%)'!E$7)/
SUMIFS(AllPublicationData!$E:$E,AllPublicationData!$A:$A,'Publication Table (%)'!$B17,AllPublicationData!$B:$B,'Publication Table (%)'!$C$4,AllPublicationData!$D:$D,'Publication Table (%)'!E$7),
SUMIFS(AllPublicationData!$F:$F,AllPublicationData!$A:$A,'Publication Table (%)'!$B17,AllPublicationData!$B:$B,'Publication Table (%)'!E$7)/
SUMIFS(AllPublicationData!$E:$E,AllPublicationData!$A:$A,'Publication Table (%)'!$B17,AllPublicationData!$B:$B,'Publication Table (%)'!E$7)),
IF('Publication Table (%)'!$C$5="Operations cancelled by patient",
IFERROR(SUMIFS(AllPublicationData!$G:$G,AllPublicationData!$A:$A,'Publication Table (%)'!$B17,AllPublicationData!$B:$B,'Publication Table (%)'!$C$4,AllPublicationData!$D:$D,'Publication Table (%)'!E$7)/
SUMIFS(AllPublicationData!$E:$E,AllPublicationData!$A:$A,'Publication Table (%)'!$B17,AllPublicationData!$B:$B,'Publication Table (%)'!$C$4,AllPublicationData!$D:$D,'Publication Table (%)'!E$7),
SUMIFS(AllPublicationData!$G:$G,AllPublicationData!$A:$A,'Publication Table (%)'!$B17,AllPublicationData!$B:$B,'Publication Table (%)'!E$7)/
SUMIFS(AllPublicationData!$E:$E,AllPublicationData!$A:$A,'Publication Table (%)'!$B17,AllPublicationData!$B:$B,'Publication Table (%)'!E$7)),
IF('Publication Table (%)'!$C$5="Operations cancelled for clinical reasons",
IFERROR(SUMIFS(AllPublicationData!$H:$H,AllPublicationData!$A:$A,'Publication Table (%)'!$B17,AllPublicationData!$B:$B,'Publication Table (%)'!$C$4,AllPublicationData!$D:$D,'Publication Table (%)'!E$7)/
SUMIFS(AllPublicationData!$E:$E,AllPublicationData!$A:$A,'Publication Table (%)'!$B17,AllPublicationData!$B:$B,'Publication Table (%)'!$C$4,AllPublicationData!$D:$D,'Publication Table (%)'!E$7),
SUMIFS(AllPublicationData!$H:$H,AllPublicationData!$A:$A,'Publication Table (%)'!$B17,AllPublicationData!$B:$B,'Publication Table (%)'!E$7)/
SUMIFS(AllPublicationData!$E:$E,AllPublicationData!$A:$A,'Publication Table (%)'!$B17,AllPublicationData!$B:$B,'Publication Table (%)'!E$7)),
IF('Publication Table (%)'!$C$5="Operations cancelled for non-clinical/capacity reasons",
IFERROR(SUMIFS(AllPublicationData!$I:$I,AllPublicationData!$A:$A,'Publication Table (%)'!$B17,AllPublicationData!$B:$B,'Publication Table (%)'!$C$4,AllPublicationData!$D:$D,'Publication Table (%)'!E$7)/
SUMIFS(AllPublicationData!$E:$E,AllPublicationData!$A:$A,'Publication Table (%)'!$B17,AllPublicationData!$B:$B,'Publication Table (%)'!$C$4,AllPublicationData!$D:$D,'Publication Table (%)'!E$7),
SUMIFS(AllPublicationData!$I:$I,AllPublicationData!$A:$A,'Publication Table (%)'!$B17,AllPublicationData!$B:$B,'Publication Table (%)'!E$7)/
SUMIFS(AllPublicationData!$E:$E,AllPublicationData!$A:$A,'Publication Table (%)'!$B17,AllPublicationData!$B:$B,'Publication Table (%)'!E$7)),
IF('Publication Table (%)'!$C$5="Cancellations for other reasons",
IFERROR(SUMIFS(AllPublicationData!$J:$J,AllPublicationData!$A:$A,'Publication Table (%)'!$B17,AllPublicationData!$B:$B,'Publication Table (%)'!$C$4,AllPublicationData!$D:$D,'Publication Table (%)'!E$7)/
SUMIFS(AllPublicationData!$E:$E,AllPublicationData!$A:$A,'Publication Table (%)'!$B17,AllPublicationData!$B:$B,'Publication Table (%)'!$C$4,AllPublicationData!$D:$D,'Publication Table (%)'!E$7),
SUMIFS(AllPublicationData!$J:$J,AllPublicationData!$A:$A,'Publication Table (%)'!$B17,AllPublicationData!$B:$B,'Publication Table (%)'!E$7)/
SUMIFS(AllPublicationData!$E:$E,AllPublicationData!$A:$A,'Publication Table (%)'!$B17,AllPublicationData!$B:$B,'Publication Table (%)'!E$7)))))))</f>
        <v>5.5949008498583572E-2</v>
      </c>
      <c r="F17" s="96">
        <f>IF('Publication Table (%)'!$C$5="All Cancelled Operations",
IFERROR(SUMIFS(AllPublicationData!$F:$F,AllPublicationData!$A:$A,'Publication Table (%)'!$B17,AllPublicationData!$B:$B,'Publication Table (%)'!$C$4,AllPublicationData!$D:$D,'Publication Table (%)'!F$7)/
SUMIFS(AllPublicationData!$E:$E,AllPublicationData!$A:$A,'Publication Table (%)'!$B17,AllPublicationData!$B:$B,'Publication Table (%)'!$C$4,AllPublicationData!$D:$D,'Publication Table (%)'!F$7),
SUMIFS(AllPublicationData!$F:$F,AllPublicationData!$A:$A,'Publication Table (%)'!$B17,AllPublicationData!$B:$B,'Publication Table (%)'!F$7)/
SUMIFS(AllPublicationData!$E:$E,AllPublicationData!$A:$A,'Publication Table (%)'!$B17,AllPublicationData!$B:$B,'Publication Table (%)'!F$7)),
IF('Publication Table (%)'!$C$5="Operations cancelled by patient",
IFERROR(SUMIFS(AllPublicationData!$G:$G,AllPublicationData!$A:$A,'Publication Table (%)'!$B17,AllPublicationData!$B:$B,'Publication Table (%)'!$C$4,AllPublicationData!$D:$D,'Publication Table (%)'!F$7)/
SUMIFS(AllPublicationData!$E:$E,AllPublicationData!$A:$A,'Publication Table (%)'!$B17,AllPublicationData!$B:$B,'Publication Table (%)'!$C$4,AllPublicationData!$D:$D,'Publication Table (%)'!F$7),
SUMIFS(AllPublicationData!$G:$G,AllPublicationData!$A:$A,'Publication Table (%)'!$B17,AllPublicationData!$B:$B,'Publication Table (%)'!F$7)/
SUMIFS(AllPublicationData!$E:$E,AllPublicationData!$A:$A,'Publication Table (%)'!$B17,AllPublicationData!$B:$B,'Publication Table (%)'!F$7)),
IF('Publication Table (%)'!$C$5="Operations cancelled for clinical reasons",
IFERROR(SUMIFS(AllPublicationData!$H:$H,AllPublicationData!$A:$A,'Publication Table (%)'!$B17,AllPublicationData!$B:$B,'Publication Table (%)'!$C$4,AllPublicationData!$D:$D,'Publication Table (%)'!F$7)/
SUMIFS(AllPublicationData!$E:$E,AllPublicationData!$A:$A,'Publication Table (%)'!$B17,AllPublicationData!$B:$B,'Publication Table (%)'!$C$4,AllPublicationData!$D:$D,'Publication Table (%)'!F$7),
SUMIFS(AllPublicationData!$H:$H,AllPublicationData!$A:$A,'Publication Table (%)'!$B17,AllPublicationData!$B:$B,'Publication Table (%)'!F$7)/
SUMIFS(AllPublicationData!$E:$E,AllPublicationData!$A:$A,'Publication Table (%)'!$B17,AllPublicationData!$B:$B,'Publication Table (%)'!F$7)),
IF('Publication Table (%)'!$C$5="Operations cancelled for non-clinical/capacity reasons",
IFERROR(SUMIFS(AllPublicationData!$I:$I,AllPublicationData!$A:$A,'Publication Table (%)'!$B17,AllPublicationData!$B:$B,'Publication Table (%)'!$C$4,AllPublicationData!$D:$D,'Publication Table (%)'!F$7)/
SUMIFS(AllPublicationData!$E:$E,AllPublicationData!$A:$A,'Publication Table (%)'!$B17,AllPublicationData!$B:$B,'Publication Table (%)'!$C$4,AllPublicationData!$D:$D,'Publication Table (%)'!F$7),
SUMIFS(AllPublicationData!$I:$I,AllPublicationData!$A:$A,'Publication Table (%)'!$B17,AllPublicationData!$B:$B,'Publication Table (%)'!F$7)/
SUMIFS(AllPublicationData!$E:$E,AllPublicationData!$A:$A,'Publication Table (%)'!$B17,AllPublicationData!$B:$B,'Publication Table (%)'!F$7)),
IF('Publication Table (%)'!$C$5="Cancellations for other reasons",
IFERROR(SUMIFS(AllPublicationData!$J:$J,AllPublicationData!$A:$A,'Publication Table (%)'!$B17,AllPublicationData!$B:$B,'Publication Table (%)'!$C$4,AllPublicationData!$D:$D,'Publication Table (%)'!F$7)/
SUMIFS(AllPublicationData!$E:$E,AllPublicationData!$A:$A,'Publication Table (%)'!$B17,AllPublicationData!$B:$B,'Publication Table (%)'!$C$4,AllPublicationData!$D:$D,'Publication Table (%)'!F$7),
SUMIFS(AllPublicationData!$J:$J,AllPublicationData!$A:$A,'Publication Table (%)'!$B17,AllPublicationData!$B:$B,'Publication Table (%)'!F$7)/
SUMIFS(AllPublicationData!$E:$E,AllPublicationData!$A:$A,'Publication Table (%)'!$B17,AllPublicationData!$B:$B,'Publication Table (%)'!F$7)))))))</f>
        <v>8.0949057920446613E-2</v>
      </c>
      <c r="G17" s="96">
        <f>IF('Publication Table (%)'!$C$5="All Cancelled Operations",
IFERROR(SUMIFS(AllPublicationData!$F:$F,AllPublicationData!$A:$A,'Publication Table (%)'!$B17,AllPublicationData!$B:$B,'Publication Table (%)'!$C$4,AllPublicationData!$D:$D,'Publication Table (%)'!G$7)/
SUMIFS(AllPublicationData!$E:$E,AllPublicationData!$A:$A,'Publication Table (%)'!$B17,AllPublicationData!$B:$B,'Publication Table (%)'!$C$4,AllPublicationData!$D:$D,'Publication Table (%)'!G$7),
SUMIFS(AllPublicationData!$F:$F,AllPublicationData!$A:$A,'Publication Table (%)'!$B17,AllPublicationData!$B:$B,'Publication Table (%)'!G$7)/
SUMIFS(AllPublicationData!$E:$E,AllPublicationData!$A:$A,'Publication Table (%)'!$B17,AllPublicationData!$B:$B,'Publication Table (%)'!G$7)),
IF('Publication Table (%)'!$C$5="Operations cancelled by patient",
IFERROR(SUMIFS(AllPublicationData!$G:$G,AllPublicationData!$A:$A,'Publication Table (%)'!$B17,AllPublicationData!$B:$B,'Publication Table (%)'!$C$4,AllPublicationData!$D:$D,'Publication Table (%)'!G$7)/
SUMIFS(AllPublicationData!$E:$E,AllPublicationData!$A:$A,'Publication Table (%)'!$B17,AllPublicationData!$B:$B,'Publication Table (%)'!$C$4,AllPublicationData!$D:$D,'Publication Table (%)'!G$7),
SUMIFS(AllPublicationData!$G:$G,AllPublicationData!$A:$A,'Publication Table (%)'!$B17,AllPublicationData!$B:$B,'Publication Table (%)'!G$7)/
SUMIFS(AllPublicationData!$E:$E,AllPublicationData!$A:$A,'Publication Table (%)'!$B17,AllPublicationData!$B:$B,'Publication Table (%)'!G$7)),
IF('Publication Table (%)'!$C$5="Operations cancelled for clinical reasons",
IFERROR(SUMIFS(AllPublicationData!$H:$H,AllPublicationData!$A:$A,'Publication Table (%)'!$B17,AllPublicationData!$B:$B,'Publication Table (%)'!$C$4,AllPublicationData!$D:$D,'Publication Table (%)'!G$7)/
SUMIFS(AllPublicationData!$E:$E,AllPublicationData!$A:$A,'Publication Table (%)'!$B17,AllPublicationData!$B:$B,'Publication Table (%)'!$C$4,AllPublicationData!$D:$D,'Publication Table (%)'!G$7),
SUMIFS(AllPublicationData!$H:$H,AllPublicationData!$A:$A,'Publication Table (%)'!$B17,AllPublicationData!$B:$B,'Publication Table (%)'!G$7)/
SUMIFS(AllPublicationData!$E:$E,AllPublicationData!$A:$A,'Publication Table (%)'!$B17,AllPublicationData!$B:$B,'Publication Table (%)'!G$7)),
IF('Publication Table (%)'!$C$5="Operations cancelled for non-clinical/capacity reasons",
IFERROR(SUMIFS(AllPublicationData!$I:$I,AllPublicationData!$A:$A,'Publication Table (%)'!$B17,AllPublicationData!$B:$B,'Publication Table (%)'!$C$4,AllPublicationData!$D:$D,'Publication Table (%)'!G$7)/
SUMIFS(AllPublicationData!$E:$E,AllPublicationData!$A:$A,'Publication Table (%)'!$B17,AllPublicationData!$B:$B,'Publication Table (%)'!$C$4,AllPublicationData!$D:$D,'Publication Table (%)'!G$7),
SUMIFS(AllPublicationData!$I:$I,AllPublicationData!$A:$A,'Publication Table (%)'!$B17,AllPublicationData!$B:$B,'Publication Table (%)'!G$7)/
SUMIFS(AllPublicationData!$E:$E,AllPublicationData!$A:$A,'Publication Table (%)'!$B17,AllPublicationData!$B:$B,'Publication Table (%)'!G$7)),
IF('Publication Table (%)'!$C$5="Cancellations for other reasons",
IFERROR(SUMIFS(AllPublicationData!$J:$J,AllPublicationData!$A:$A,'Publication Table (%)'!$B17,AllPublicationData!$B:$B,'Publication Table (%)'!$C$4,AllPublicationData!$D:$D,'Publication Table (%)'!G$7)/
SUMIFS(AllPublicationData!$E:$E,AllPublicationData!$A:$A,'Publication Table (%)'!$B17,AllPublicationData!$B:$B,'Publication Table (%)'!$C$4,AllPublicationData!$D:$D,'Publication Table (%)'!G$7),
SUMIFS(AllPublicationData!$J:$J,AllPublicationData!$A:$A,'Publication Table (%)'!$B17,AllPublicationData!$B:$B,'Publication Table (%)'!G$7)/
SUMIFS(AllPublicationData!$E:$E,AllPublicationData!$A:$A,'Publication Table (%)'!$B17,AllPublicationData!$B:$B,'Publication Table (%)'!G$7)))))))</f>
        <v>8.069164265129683E-2</v>
      </c>
      <c r="H17" s="96">
        <f>IF('Publication Table (%)'!$C$5="All Cancelled Operations",
IFERROR(SUMIFS(AllPublicationData!$F:$F,AllPublicationData!$A:$A,'Publication Table (%)'!$B17,AllPublicationData!$B:$B,'Publication Table (%)'!$C$4,AllPublicationData!$D:$D,'Publication Table (%)'!H$7)/
SUMIFS(AllPublicationData!$E:$E,AllPublicationData!$A:$A,'Publication Table (%)'!$B17,AllPublicationData!$B:$B,'Publication Table (%)'!$C$4,AllPublicationData!$D:$D,'Publication Table (%)'!H$7),
SUMIFS(AllPublicationData!$F:$F,AllPublicationData!$A:$A,'Publication Table (%)'!$B17,AllPublicationData!$B:$B,'Publication Table (%)'!H$7)/
SUMIFS(AllPublicationData!$E:$E,AllPublicationData!$A:$A,'Publication Table (%)'!$B17,AllPublicationData!$B:$B,'Publication Table (%)'!H$7)),
IF('Publication Table (%)'!$C$5="Operations cancelled by patient",
IFERROR(SUMIFS(AllPublicationData!$G:$G,AllPublicationData!$A:$A,'Publication Table (%)'!$B17,AllPublicationData!$B:$B,'Publication Table (%)'!$C$4,AllPublicationData!$D:$D,'Publication Table (%)'!H$7)/
SUMIFS(AllPublicationData!$E:$E,AllPublicationData!$A:$A,'Publication Table (%)'!$B17,AllPublicationData!$B:$B,'Publication Table (%)'!$C$4,AllPublicationData!$D:$D,'Publication Table (%)'!H$7),
SUMIFS(AllPublicationData!$G:$G,AllPublicationData!$A:$A,'Publication Table (%)'!$B17,AllPublicationData!$B:$B,'Publication Table (%)'!H$7)/
SUMIFS(AllPublicationData!$E:$E,AllPublicationData!$A:$A,'Publication Table (%)'!$B17,AllPublicationData!$B:$B,'Publication Table (%)'!H$7)),
IF('Publication Table (%)'!$C$5="Operations cancelled for clinical reasons",
IFERROR(SUMIFS(AllPublicationData!$H:$H,AllPublicationData!$A:$A,'Publication Table (%)'!$B17,AllPublicationData!$B:$B,'Publication Table (%)'!$C$4,AllPublicationData!$D:$D,'Publication Table (%)'!H$7)/
SUMIFS(AllPublicationData!$E:$E,AllPublicationData!$A:$A,'Publication Table (%)'!$B17,AllPublicationData!$B:$B,'Publication Table (%)'!$C$4,AllPublicationData!$D:$D,'Publication Table (%)'!H$7),
SUMIFS(AllPublicationData!$H:$H,AllPublicationData!$A:$A,'Publication Table (%)'!$B17,AllPublicationData!$B:$B,'Publication Table (%)'!H$7)/
SUMIFS(AllPublicationData!$E:$E,AllPublicationData!$A:$A,'Publication Table (%)'!$B17,AllPublicationData!$B:$B,'Publication Table (%)'!H$7)),
IF('Publication Table (%)'!$C$5="Operations cancelled for non-clinical/capacity reasons",
IFERROR(SUMIFS(AllPublicationData!$I:$I,AllPublicationData!$A:$A,'Publication Table (%)'!$B17,AllPublicationData!$B:$B,'Publication Table (%)'!$C$4,AllPublicationData!$D:$D,'Publication Table (%)'!H$7)/
SUMIFS(AllPublicationData!$E:$E,AllPublicationData!$A:$A,'Publication Table (%)'!$B17,AllPublicationData!$B:$B,'Publication Table (%)'!$C$4,AllPublicationData!$D:$D,'Publication Table (%)'!H$7),
SUMIFS(AllPublicationData!$I:$I,AllPublicationData!$A:$A,'Publication Table (%)'!$B17,AllPublicationData!$B:$B,'Publication Table (%)'!H$7)/
SUMIFS(AllPublicationData!$E:$E,AllPublicationData!$A:$A,'Publication Table (%)'!$B17,AllPublicationData!$B:$B,'Publication Table (%)'!H$7)),
IF('Publication Table (%)'!$C$5="Cancellations for other reasons",
IFERROR(SUMIFS(AllPublicationData!$J:$J,AllPublicationData!$A:$A,'Publication Table (%)'!$B17,AllPublicationData!$B:$B,'Publication Table (%)'!$C$4,AllPublicationData!$D:$D,'Publication Table (%)'!H$7)/
SUMIFS(AllPublicationData!$E:$E,AllPublicationData!$A:$A,'Publication Table (%)'!$B17,AllPublicationData!$B:$B,'Publication Table (%)'!$C$4,AllPublicationData!$D:$D,'Publication Table (%)'!H$7),
SUMIFS(AllPublicationData!$J:$J,AllPublicationData!$A:$A,'Publication Table (%)'!$B17,AllPublicationData!$B:$B,'Publication Table (%)'!H$7)/
SUMIFS(AllPublicationData!$E:$E,AllPublicationData!$A:$A,'Publication Table (%)'!$B17,AllPublicationData!$B:$B,'Publication Table (%)'!H$7)))))))</f>
        <v>0.11133200795228629</v>
      </c>
      <c r="I17" s="96">
        <f>IF('Publication Table (%)'!$C$5="All Cancelled Operations",
IFERROR(SUMIFS(AllPublicationData!$F:$F,AllPublicationData!$A:$A,'Publication Table (%)'!$B17,AllPublicationData!$B:$B,'Publication Table (%)'!$C$4,AllPublicationData!$D:$D,'Publication Table (%)'!I$7)/
SUMIFS(AllPublicationData!$E:$E,AllPublicationData!$A:$A,'Publication Table (%)'!$B17,AllPublicationData!$B:$B,'Publication Table (%)'!$C$4,AllPublicationData!$D:$D,'Publication Table (%)'!I$7),
SUMIFS(AllPublicationData!$F:$F,AllPublicationData!$A:$A,'Publication Table (%)'!$B17,AllPublicationData!$B:$B,'Publication Table (%)'!I$7)/
SUMIFS(AllPublicationData!$E:$E,AllPublicationData!$A:$A,'Publication Table (%)'!$B17,AllPublicationData!$B:$B,'Publication Table (%)'!I$7)),
IF('Publication Table (%)'!$C$5="Operations cancelled by patient",
IFERROR(SUMIFS(AllPublicationData!$G:$G,AllPublicationData!$A:$A,'Publication Table (%)'!$B17,AllPublicationData!$B:$B,'Publication Table (%)'!$C$4,AllPublicationData!$D:$D,'Publication Table (%)'!I$7)/
SUMIFS(AllPublicationData!$E:$E,AllPublicationData!$A:$A,'Publication Table (%)'!$B17,AllPublicationData!$B:$B,'Publication Table (%)'!$C$4,AllPublicationData!$D:$D,'Publication Table (%)'!I$7),
SUMIFS(AllPublicationData!$G:$G,AllPublicationData!$A:$A,'Publication Table (%)'!$B17,AllPublicationData!$B:$B,'Publication Table (%)'!I$7)/
SUMIFS(AllPublicationData!$E:$E,AllPublicationData!$A:$A,'Publication Table (%)'!$B17,AllPublicationData!$B:$B,'Publication Table (%)'!I$7)),
IF('Publication Table (%)'!$C$5="Operations cancelled for clinical reasons",
IFERROR(SUMIFS(AllPublicationData!$H:$H,AllPublicationData!$A:$A,'Publication Table (%)'!$B17,AllPublicationData!$B:$B,'Publication Table (%)'!$C$4,AllPublicationData!$D:$D,'Publication Table (%)'!I$7)/
SUMIFS(AllPublicationData!$E:$E,AllPublicationData!$A:$A,'Publication Table (%)'!$B17,AllPublicationData!$B:$B,'Publication Table (%)'!$C$4,AllPublicationData!$D:$D,'Publication Table (%)'!I$7),
SUMIFS(AllPublicationData!$H:$H,AllPublicationData!$A:$A,'Publication Table (%)'!$B17,AllPublicationData!$B:$B,'Publication Table (%)'!I$7)/
SUMIFS(AllPublicationData!$E:$E,AllPublicationData!$A:$A,'Publication Table (%)'!$B17,AllPublicationData!$B:$B,'Publication Table (%)'!I$7)),
IF('Publication Table (%)'!$C$5="Operations cancelled for non-clinical/capacity reasons",
IFERROR(SUMIFS(AllPublicationData!$I:$I,AllPublicationData!$A:$A,'Publication Table (%)'!$B17,AllPublicationData!$B:$B,'Publication Table (%)'!$C$4,AllPublicationData!$D:$D,'Publication Table (%)'!I$7)/
SUMIFS(AllPublicationData!$E:$E,AllPublicationData!$A:$A,'Publication Table (%)'!$B17,AllPublicationData!$B:$B,'Publication Table (%)'!$C$4,AllPublicationData!$D:$D,'Publication Table (%)'!I$7),
SUMIFS(AllPublicationData!$I:$I,AllPublicationData!$A:$A,'Publication Table (%)'!$B17,AllPublicationData!$B:$B,'Publication Table (%)'!I$7)/
SUMIFS(AllPublicationData!$E:$E,AllPublicationData!$A:$A,'Publication Table (%)'!$B17,AllPublicationData!$B:$B,'Publication Table (%)'!I$7)),
IF('Publication Table (%)'!$C$5="Cancellations for other reasons",
IFERROR(SUMIFS(AllPublicationData!$J:$J,AllPublicationData!$A:$A,'Publication Table (%)'!$B17,AllPublicationData!$B:$B,'Publication Table (%)'!$C$4,AllPublicationData!$D:$D,'Publication Table (%)'!I$7)/
SUMIFS(AllPublicationData!$E:$E,AllPublicationData!$A:$A,'Publication Table (%)'!$B17,AllPublicationData!$B:$B,'Publication Table (%)'!$C$4,AllPublicationData!$D:$D,'Publication Table (%)'!I$7),
SUMIFS(AllPublicationData!$J:$J,AllPublicationData!$A:$A,'Publication Table (%)'!$B17,AllPublicationData!$B:$B,'Publication Table (%)'!I$7)/
SUMIFS(AllPublicationData!$E:$E,AllPublicationData!$A:$A,'Publication Table (%)'!$B17,AllPublicationData!$B:$B,'Publication Table (%)'!I$7)))))))</f>
        <v>7.3835125448028671E-2</v>
      </c>
      <c r="J17" s="96">
        <f>IF('Publication Table (%)'!$C$5="All Cancelled Operations",
IFERROR(SUMIFS(AllPublicationData!$F:$F,AllPublicationData!$A:$A,'Publication Table (%)'!$B17,AllPublicationData!$B:$B,'Publication Table (%)'!$C$4,AllPublicationData!$D:$D,'Publication Table (%)'!J$7)/
SUMIFS(AllPublicationData!$E:$E,AllPublicationData!$A:$A,'Publication Table (%)'!$B17,AllPublicationData!$B:$B,'Publication Table (%)'!$C$4,AllPublicationData!$D:$D,'Publication Table (%)'!J$7),
SUMIFS(AllPublicationData!$F:$F,AllPublicationData!$A:$A,'Publication Table (%)'!$B17,AllPublicationData!$B:$B,'Publication Table (%)'!J$7)/
SUMIFS(AllPublicationData!$E:$E,AllPublicationData!$A:$A,'Publication Table (%)'!$B17,AllPublicationData!$B:$B,'Publication Table (%)'!J$7)),
IF('Publication Table (%)'!$C$5="Operations cancelled by patient",
IFERROR(SUMIFS(AllPublicationData!$G:$G,AllPublicationData!$A:$A,'Publication Table (%)'!$B17,AllPublicationData!$B:$B,'Publication Table (%)'!$C$4,AllPublicationData!$D:$D,'Publication Table (%)'!J$7)/
SUMIFS(AllPublicationData!$E:$E,AllPublicationData!$A:$A,'Publication Table (%)'!$B17,AllPublicationData!$B:$B,'Publication Table (%)'!$C$4,AllPublicationData!$D:$D,'Publication Table (%)'!J$7),
SUMIFS(AllPublicationData!$G:$G,AllPublicationData!$A:$A,'Publication Table (%)'!$B17,AllPublicationData!$B:$B,'Publication Table (%)'!J$7)/
SUMIFS(AllPublicationData!$E:$E,AllPublicationData!$A:$A,'Publication Table (%)'!$B17,AllPublicationData!$B:$B,'Publication Table (%)'!J$7)),
IF('Publication Table (%)'!$C$5="Operations cancelled for clinical reasons",
IFERROR(SUMIFS(AllPublicationData!$H:$H,AllPublicationData!$A:$A,'Publication Table (%)'!$B17,AllPublicationData!$B:$B,'Publication Table (%)'!$C$4,AllPublicationData!$D:$D,'Publication Table (%)'!J$7)/
SUMIFS(AllPublicationData!$E:$E,AllPublicationData!$A:$A,'Publication Table (%)'!$B17,AllPublicationData!$B:$B,'Publication Table (%)'!$C$4,AllPublicationData!$D:$D,'Publication Table (%)'!J$7),
SUMIFS(AllPublicationData!$H:$H,AllPublicationData!$A:$A,'Publication Table (%)'!$B17,AllPublicationData!$B:$B,'Publication Table (%)'!J$7)/
SUMIFS(AllPublicationData!$E:$E,AllPublicationData!$A:$A,'Publication Table (%)'!$B17,AllPublicationData!$B:$B,'Publication Table (%)'!J$7)),
IF('Publication Table (%)'!$C$5="Operations cancelled for non-clinical/capacity reasons",
IFERROR(SUMIFS(AllPublicationData!$I:$I,AllPublicationData!$A:$A,'Publication Table (%)'!$B17,AllPublicationData!$B:$B,'Publication Table (%)'!$C$4,AllPublicationData!$D:$D,'Publication Table (%)'!J$7)/
SUMIFS(AllPublicationData!$E:$E,AllPublicationData!$A:$A,'Publication Table (%)'!$B17,AllPublicationData!$B:$B,'Publication Table (%)'!$C$4,AllPublicationData!$D:$D,'Publication Table (%)'!J$7),
SUMIFS(AllPublicationData!$I:$I,AllPublicationData!$A:$A,'Publication Table (%)'!$B17,AllPublicationData!$B:$B,'Publication Table (%)'!J$7)/
SUMIFS(AllPublicationData!$E:$E,AllPublicationData!$A:$A,'Publication Table (%)'!$B17,AllPublicationData!$B:$B,'Publication Table (%)'!J$7)),
IF('Publication Table (%)'!$C$5="Cancellations for other reasons",
IFERROR(SUMIFS(AllPublicationData!$J:$J,AllPublicationData!$A:$A,'Publication Table (%)'!$B17,AllPublicationData!$B:$B,'Publication Table (%)'!$C$4,AllPublicationData!$D:$D,'Publication Table (%)'!J$7)/
SUMIFS(AllPublicationData!$E:$E,AllPublicationData!$A:$A,'Publication Table (%)'!$B17,AllPublicationData!$B:$B,'Publication Table (%)'!$C$4,AllPublicationData!$D:$D,'Publication Table (%)'!J$7),
SUMIFS(AllPublicationData!$J:$J,AllPublicationData!$A:$A,'Publication Table (%)'!$B17,AllPublicationData!$B:$B,'Publication Table (%)'!J$7)/
SUMIFS(AllPublicationData!$E:$E,AllPublicationData!$A:$A,'Publication Table (%)'!$B17,AllPublicationData!$B:$B,'Publication Table (%)'!J$7)))))))</f>
        <v>8.9020771513353122E-2</v>
      </c>
      <c r="K17" s="96">
        <f>IF('Publication Table (%)'!$C$5="All Cancelled Operations",
IFERROR(SUMIFS(AllPublicationData!$F:$F,AllPublicationData!$A:$A,'Publication Table (%)'!$B17,AllPublicationData!$B:$B,'Publication Table (%)'!$C$4,AllPublicationData!$D:$D,'Publication Table (%)'!K$7)/
SUMIFS(AllPublicationData!$E:$E,AllPublicationData!$A:$A,'Publication Table (%)'!$B17,AllPublicationData!$B:$B,'Publication Table (%)'!$C$4,AllPublicationData!$D:$D,'Publication Table (%)'!K$7),
SUMIFS(AllPublicationData!$F:$F,AllPublicationData!$A:$A,'Publication Table (%)'!$B17,AllPublicationData!$B:$B,'Publication Table (%)'!K$7)/
SUMIFS(AllPublicationData!$E:$E,AllPublicationData!$A:$A,'Publication Table (%)'!$B17,AllPublicationData!$B:$B,'Publication Table (%)'!K$7)),
IF('Publication Table (%)'!$C$5="Operations cancelled by patient",
IFERROR(SUMIFS(AllPublicationData!$G:$G,AllPublicationData!$A:$A,'Publication Table (%)'!$B17,AllPublicationData!$B:$B,'Publication Table (%)'!$C$4,AllPublicationData!$D:$D,'Publication Table (%)'!K$7)/
SUMIFS(AllPublicationData!$E:$E,AllPublicationData!$A:$A,'Publication Table (%)'!$B17,AllPublicationData!$B:$B,'Publication Table (%)'!$C$4,AllPublicationData!$D:$D,'Publication Table (%)'!K$7),
SUMIFS(AllPublicationData!$G:$G,AllPublicationData!$A:$A,'Publication Table (%)'!$B17,AllPublicationData!$B:$B,'Publication Table (%)'!K$7)/
SUMIFS(AllPublicationData!$E:$E,AllPublicationData!$A:$A,'Publication Table (%)'!$B17,AllPublicationData!$B:$B,'Publication Table (%)'!K$7)),
IF('Publication Table (%)'!$C$5="Operations cancelled for clinical reasons",
IFERROR(SUMIFS(AllPublicationData!$H:$H,AllPublicationData!$A:$A,'Publication Table (%)'!$B17,AllPublicationData!$B:$B,'Publication Table (%)'!$C$4,AllPublicationData!$D:$D,'Publication Table (%)'!K$7)/
SUMIFS(AllPublicationData!$E:$E,AllPublicationData!$A:$A,'Publication Table (%)'!$B17,AllPublicationData!$B:$B,'Publication Table (%)'!$C$4,AllPublicationData!$D:$D,'Publication Table (%)'!K$7),
SUMIFS(AllPublicationData!$H:$H,AllPublicationData!$A:$A,'Publication Table (%)'!$B17,AllPublicationData!$B:$B,'Publication Table (%)'!K$7)/
SUMIFS(AllPublicationData!$E:$E,AllPublicationData!$A:$A,'Publication Table (%)'!$B17,AllPublicationData!$B:$B,'Publication Table (%)'!K$7)),
IF('Publication Table (%)'!$C$5="Operations cancelled for non-clinical/capacity reasons",
IFERROR(SUMIFS(AllPublicationData!$I:$I,AllPublicationData!$A:$A,'Publication Table (%)'!$B17,AllPublicationData!$B:$B,'Publication Table (%)'!$C$4,AllPublicationData!$D:$D,'Publication Table (%)'!K$7)/
SUMIFS(AllPublicationData!$E:$E,AllPublicationData!$A:$A,'Publication Table (%)'!$B17,AllPublicationData!$B:$B,'Publication Table (%)'!$C$4,AllPublicationData!$D:$D,'Publication Table (%)'!K$7),
SUMIFS(AllPublicationData!$I:$I,AllPublicationData!$A:$A,'Publication Table (%)'!$B17,AllPublicationData!$B:$B,'Publication Table (%)'!K$7)/
SUMIFS(AllPublicationData!$E:$E,AllPublicationData!$A:$A,'Publication Table (%)'!$B17,AllPublicationData!$B:$B,'Publication Table (%)'!K$7)),
IF('Publication Table (%)'!$C$5="Cancellations for other reasons",
IFERROR(SUMIFS(AllPublicationData!$J:$J,AllPublicationData!$A:$A,'Publication Table (%)'!$B17,AllPublicationData!$B:$B,'Publication Table (%)'!$C$4,AllPublicationData!$D:$D,'Publication Table (%)'!K$7)/
SUMIFS(AllPublicationData!$E:$E,AllPublicationData!$A:$A,'Publication Table (%)'!$B17,AllPublicationData!$B:$B,'Publication Table (%)'!$C$4,AllPublicationData!$D:$D,'Publication Table (%)'!K$7),
SUMIFS(AllPublicationData!$J:$J,AllPublicationData!$A:$A,'Publication Table (%)'!$B17,AllPublicationData!$B:$B,'Publication Table (%)'!K$7)/
SUMIFS(AllPublicationData!$E:$E,AllPublicationData!$A:$A,'Publication Table (%)'!$B17,AllPublicationData!$B:$B,'Publication Table (%)'!K$7)))))))</f>
        <v>8.7960906263882713E-2</v>
      </c>
      <c r="L17" s="96">
        <f>IF('Publication Table (%)'!$C$5="All Cancelled Operations",
IFERROR(SUMIFS(AllPublicationData!$F:$F,AllPublicationData!$A:$A,'Publication Table (%)'!$B17,AllPublicationData!$B:$B,'Publication Table (%)'!$C$4,AllPublicationData!$D:$D,'Publication Table (%)'!L$7)/
SUMIFS(AllPublicationData!$E:$E,AllPublicationData!$A:$A,'Publication Table (%)'!$B17,AllPublicationData!$B:$B,'Publication Table (%)'!$C$4,AllPublicationData!$D:$D,'Publication Table (%)'!L$7),
SUMIFS(AllPublicationData!$F:$F,AllPublicationData!$A:$A,'Publication Table (%)'!$B17,AllPublicationData!$B:$B,'Publication Table (%)'!L$7)/
SUMIFS(AllPublicationData!$E:$E,AllPublicationData!$A:$A,'Publication Table (%)'!$B17,AllPublicationData!$B:$B,'Publication Table (%)'!L$7)),
IF('Publication Table (%)'!$C$5="Operations cancelled by patient",
IFERROR(SUMIFS(AllPublicationData!$G:$G,AllPublicationData!$A:$A,'Publication Table (%)'!$B17,AllPublicationData!$B:$B,'Publication Table (%)'!$C$4,AllPublicationData!$D:$D,'Publication Table (%)'!L$7)/
SUMIFS(AllPublicationData!$E:$E,AllPublicationData!$A:$A,'Publication Table (%)'!$B17,AllPublicationData!$B:$B,'Publication Table (%)'!$C$4,AllPublicationData!$D:$D,'Publication Table (%)'!L$7),
SUMIFS(AllPublicationData!$G:$G,AllPublicationData!$A:$A,'Publication Table (%)'!$B17,AllPublicationData!$B:$B,'Publication Table (%)'!L$7)/
SUMIFS(AllPublicationData!$E:$E,AllPublicationData!$A:$A,'Publication Table (%)'!$B17,AllPublicationData!$B:$B,'Publication Table (%)'!L$7)),
IF('Publication Table (%)'!$C$5="Operations cancelled for clinical reasons",
IFERROR(SUMIFS(AllPublicationData!$H:$H,AllPublicationData!$A:$A,'Publication Table (%)'!$B17,AllPublicationData!$B:$B,'Publication Table (%)'!$C$4,AllPublicationData!$D:$D,'Publication Table (%)'!L$7)/
SUMIFS(AllPublicationData!$E:$E,AllPublicationData!$A:$A,'Publication Table (%)'!$B17,AllPublicationData!$B:$B,'Publication Table (%)'!$C$4,AllPublicationData!$D:$D,'Publication Table (%)'!L$7),
SUMIFS(AllPublicationData!$H:$H,AllPublicationData!$A:$A,'Publication Table (%)'!$B17,AllPublicationData!$B:$B,'Publication Table (%)'!L$7)/
SUMIFS(AllPublicationData!$E:$E,AllPublicationData!$A:$A,'Publication Table (%)'!$B17,AllPublicationData!$B:$B,'Publication Table (%)'!L$7)),
IF('Publication Table (%)'!$C$5="Operations cancelled for non-clinical/capacity reasons",
IFERROR(SUMIFS(AllPublicationData!$I:$I,AllPublicationData!$A:$A,'Publication Table (%)'!$B17,AllPublicationData!$B:$B,'Publication Table (%)'!$C$4,AllPublicationData!$D:$D,'Publication Table (%)'!L$7)/
SUMIFS(AllPublicationData!$E:$E,AllPublicationData!$A:$A,'Publication Table (%)'!$B17,AllPublicationData!$B:$B,'Publication Table (%)'!$C$4,AllPublicationData!$D:$D,'Publication Table (%)'!L$7),
SUMIFS(AllPublicationData!$I:$I,AllPublicationData!$A:$A,'Publication Table (%)'!$B17,AllPublicationData!$B:$B,'Publication Table (%)'!L$7)/
SUMIFS(AllPublicationData!$E:$E,AllPublicationData!$A:$A,'Publication Table (%)'!$B17,AllPublicationData!$B:$B,'Publication Table (%)'!L$7)),
IF('Publication Table (%)'!$C$5="Cancellations for other reasons",
IFERROR(SUMIFS(AllPublicationData!$J:$J,AllPublicationData!$A:$A,'Publication Table (%)'!$B17,AllPublicationData!$B:$B,'Publication Table (%)'!$C$4,AllPublicationData!$D:$D,'Publication Table (%)'!L$7)/
SUMIFS(AllPublicationData!$E:$E,AllPublicationData!$A:$A,'Publication Table (%)'!$B17,AllPublicationData!$B:$B,'Publication Table (%)'!$C$4,AllPublicationData!$D:$D,'Publication Table (%)'!L$7),
SUMIFS(AllPublicationData!$J:$J,AllPublicationData!$A:$A,'Publication Table (%)'!$B17,AllPublicationData!$B:$B,'Publication Table (%)'!L$7)/
SUMIFS(AllPublicationData!$E:$E,AllPublicationData!$A:$A,'Publication Table (%)'!$B17,AllPublicationData!$B:$B,'Publication Table (%)'!L$7)))))))</f>
        <v>7.3307929595354746E-2</v>
      </c>
      <c r="M17" s="96">
        <f>IF('Publication Table (%)'!$C$5="All Cancelled Operations",
IFERROR(SUMIFS(AllPublicationData!$F:$F,AllPublicationData!$A:$A,'Publication Table (%)'!$B17,AllPublicationData!$B:$B,'Publication Table (%)'!$C$4,AllPublicationData!$D:$D,'Publication Table (%)'!M$7)/
SUMIFS(AllPublicationData!$E:$E,AllPublicationData!$A:$A,'Publication Table (%)'!$B17,AllPublicationData!$B:$B,'Publication Table (%)'!$C$4,AllPublicationData!$D:$D,'Publication Table (%)'!M$7),
SUMIFS(AllPublicationData!$F:$F,AllPublicationData!$A:$A,'Publication Table (%)'!$B17,AllPublicationData!$B:$B,'Publication Table (%)'!M$7)/
SUMIFS(AllPublicationData!$E:$E,AllPublicationData!$A:$A,'Publication Table (%)'!$B17,AllPublicationData!$B:$B,'Publication Table (%)'!M$7)),
IF('Publication Table (%)'!$C$5="Operations cancelled by patient",
IFERROR(SUMIFS(AllPublicationData!$G:$G,AllPublicationData!$A:$A,'Publication Table (%)'!$B17,AllPublicationData!$B:$B,'Publication Table (%)'!$C$4,AllPublicationData!$D:$D,'Publication Table (%)'!M$7)/
SUMIFS(AllPublicationData!$E:$E,AllPublicationData!$A:$A,'Publication Table (%)'!$B17,AllPublicationData!$B:$B,'Publication Table (%)'!$C$4,AllPublicationData!$D:$D,'Publication Table (%)'!M$7),
SUMIFS(AllPublicationData!$G:$G,AllPublicationData!$A:$A,'Publication Table (%)'!$B17,AllPublicationData!$B:$B,'Publication Table (%)'!M$7)/
SUMIFS(AllPublicationData!$E:$E,AllPublicationData!$A:$A,'Publication Table (%)'!$B17,AllPublicationData!$B:$B,'Publication Table (%)'!M$7)),
IF('Publication Table (%)'!$C$5="Operations cancelled for clinical reasons",
IFERROR(SUMIFS(AllPublicationData!$H:$H,AllPublicationData!$A:$A,'Publication Table (%)'!$B17,AllPublicationData!$B:$B,'Publication Table (%)'!$C$4,AllPublicationData!$D:$D,'Publication Table (%)'!M$7)/
SUMIFS(AllPublicationData!$E:$E,AllPublicationData!$A:$A,'Publication Table (%)'!$B17,AllPublicationData!$B:$B,'Publication Table (%)'!$C$4,AllPublicationData!$D:$D,'Publication Table (%)'!M$7),
SUMIFS(AllPublicationData!$H:$H,AllPublicationData!$A:$A,'Publication Table (%)'!$B17,AllPublicationData!$B:$B,'Publication Table (%)'!M$7)/
SUMIFS(AllPublicationData!$E:$E,AllPublicationData!$A:$A,'Publication Table (%)'!$B17,AllPublicationData!$B:$B,'Publication Table (%)'!M$7)),
IF('Publication Table (%)'!$C$5="Operations cancelled for non-clinical/capacity reasons",
IFERROR(SUMIFS(AllPublicationData!$I:$I,AllPublicationData!$A:$A,'Publication Table (%)'!$B17,AllPublicationData!$B:$B,'Publication Table (%)'!$C$4,AllPublicationData!$D:$D,'Publication Table (%)'!M$7)/
SUMIFS(AllPublicationData!$E:$E,AllPublicationData!$A:$A,'Publication Table (%)'!$B17,AllPublicationData!$B:$B,'Publication Table (%)'!$C$4,AllPublicationData!$D:$D,'Publication Table (%)'!M$7),
SUMIFS(AllPublicationData!$I:$I,AllPublicationData!$A:$A,'Publication Table (%)'!$B17,AllPublicationData!$B:$B,'Publication Table (%)'!M$7)/
SUMIFS(AllPublicationData!$E:$E,AllPublicationData!$A:$A,'Publication Table (%)'!$B17,AllPublicationData!$B:$B,'Publication Table (%)'!M$7)),
IF('Publication Table (%)'!$C$5="Cancellations for other reasons",
IFERROR(SUMIFS(AllPublicationData!$J:$J,AllPublicationData!$A:$A,'Publication Table (%)'!$B17,AllPublicationData!$B:$B,'Publication Table (%)'!$C$4,AllPublicationData!$D:$D,'Publication Table (%)'!M$7)/
SUMIFS(AllPublicationData!$E:$E,AllPublicationData!$A:$A,'Publication Table (%)'!$B17,AllPublicationData!$B:$B,'Publication Table (%)'!$C$4,AllPublicationData!$D:$D,'Publication Table (%)'!M$7),
SUMIFS(AllPublicationData!$J:$J,AllPublicationData!$A:$A,'Publication Table (%)'!$B17,AllPublicationData!$B:$B,'Publication Table (%)'!M$7)/
SUMIFS(AllPublicationData!$E:$E,AllPublicationData!$A:$A,'Publication Table (%)'!$B17,AllPublicationData!$B:$B,'Publication Table (%)'!M$7)))))))</f>
        <v>7.6588337684943428E-2</v>
      </c>
      <c r="N17" s="96">
        <f>IF('Publication Table (%)'!$C$5="All Cancelled Operations",
IFERROR(SUMIFS(AllPublicationData!$F:$F,AllPublicationData!$A:$A,'Publication Table (%)'!$B17,AllPublicationData!$B:$B,'Publication Table (%)'!$C$4,AllPublicationData!$D:$D,'Publication Table (%)'!N$7)/
SUMIFS(AllPublicationData!$E:$E,AllPublicationData!$A:$A,'Publication Table (%)'!$B17,AllPublicationData!$B:$B,'Publication Table (%)'!$C$4,AllPublicationData!$D:$D,'Publication Table (%)'!N$7),
SUMIFS(AllPublicationData!$F:$F,AllPublicationData!$A:$A,'Publication Table (%)'!$B17,AllPublicationData!$B:$B,'Publication Table (%)'!N$7)/
SUMIFS(AllPublicationData!$E:$E,AllPublicationData!$A:$A,'Publication Table (%)'!$B17,AllPublicationData!$B:$B,'Publication Table (%)'!N$7)),
IF('Publication Table (%)'!$C$5="Operations cancelled by patient",
IFERROR(SUMIFS(AllPublicationData!$G:$G,AllPublicationData!$A:$A,'Publication Table (%)'!$B17,AllPublicationData!$B:$B,'Publication Table (%)'!$C$4,AllPublicationData!$D:$D,'Publication Table (%)'!N$7)/
SUMIFS(AllPublicationData!$E:$E,AllPublicationData!$A:$A,'Publication Table (%)'!$B17,AllPublicationData!$B:$B,'Publication Table (%)'!$C$4,AllPublicationData!$D:$D,'Publication Table (%)'!N$7),
SUMIFS(AllPublicationData!$G:$G,AllPublicationData!$A:$A,'Publication Table (%)'!$B17,AllPublicationData!$B:$B,'Publication Table (%)'!N$7)/
SUMIFS(AllPublicationData!$E:$E,AllPublicationData!$A:$A,'Publication Table (%)'!$B17,AllPublicationData!$B:$B,'Publication Table (%)'!N$7)),
IF('Publication Table (%)'!$C$5="Operations cancelled for clinical reasons",
IFERROR(SUMIFS(AllPublicationData!$H:$H,AllPublicationData!$A:$A,'Publication Table (%)'!$B17,AllPublicationData!$B:$B,'Publication Table (%)'!$C$4,AllPublicationData!$D:$D,'Publication Table (%)'!N$7)/
SUMIFS(AllPublicationData!$E:$E,AllPublicationData!$A:$A,'Publication Table (%)'!$B17,AllPublicationData!$B:$B,'Publication Table (%)'!$C$4,AllPublicationData!$D:$D,'Publication Table (%)'!N$7),
SUMIFS(AllPublicationData!$H:$H,AllPublicationData!$A:$A,'Publication Table (%)'!$B17,AllPublicationData!$B:$B,'Publication Table (%)'!N$7)/
SUMIFS(AllPublicationData!$E:$E,AllPublicationData!$A:$A,'Publication Table (%)'!$B17,AllPublicationData!$B:$B,'Publication Table (%)'!N$7)),
IF('Publication Table (%)'!$C$5="Operations cancelled for non-clinical/capacity reasons",
IFERROR(SUMIFS(AllPublicationData!$I:$I,AllPublicationData!$A:$A,'Publication Table (%)'!$B17,AllPublicationData!$B:$B,'Publication Table (%)'!$C$4,AllPublicationData!$D:$D,'Publication Table (%)'!N$7)/
SUMIFS(AllPublicationData!$E:$E,AllPublicationData!$A:$A,'Publication Table (%)'!$B17,AllPublicationData!$B:$B,'Publication Table (%)'!$C$4,AllPublicationData!$D:$D,'Publication Table (%)'!N$7),
SUMIFS(AllPublicationData!$I:$I,AllPublicationData!$A:$A,'Publication Table (%)'!$B17,AllPublicationData!$B:$B,'Publication Table (%)'!N$7)/
SUMIFS(AllPublicationData!$E:$E,AllPublicationData!$A:$A,'Publication Table (%)'!$B17,AllPublicationData!$B:$B,'Publication Table (%)'!N$7)),
IF('Publication Table (%)'!$C$5="Cancellations for other reasons",
IFERROR(SUMIFS(AllPublicationData!$J:$J,AllPublicationData!$A:$A,'Publication Table (%)'!$B17,AllPublicationData!$B:$B,'Publication Table (%)'!$C$4,AllPublicationData!$D:$D,'Publication Table (%)'!N$7)/
SUMIFS(AllPublicationData!$E:$E,AllPublicationData!$A:$A,'Publication Table (%)'!$B17,AllPublicationData!$B:$B,'Publication Table (%)'!$C$4,AllPublicationData!$D:$D,'Publication Table (%)'!N$7),
SUMIFS(AllPublicationData!$J:$J,AllPublicationData!$A:$A,'Publication Table (%)'!$B17,AllPublicationData!$B:$B,'Publication Table (%)'!N$7)/
SUMIFS(AllPublicationData!$E:$E,AllPublicationData!$A:$A,'Publication Table (%)'!$B17,AllPublicationData!$B:$B,'Publication Table (%)'!N$7)))))))</f>
        <v>0.10706967213114754</v>
      </c>
      <c r="O17" s="96">
        <f>IF('Publication Table (%)'!$C$5="All Cancelled Operations",
IFERROR(SUMIFS(AllPublicationData!$F:$F,AllPublicationData!$A:$A,'Publication Table (%)'!$B17,AllPublicationData!$B:$B,'Publication Table (%)'!$C$4,AllPublicationData!$D:$D,'Publication Table (%)'!O$7)/
SUMIFS(AllPublicationData!$E:$E,AllPublicationData!$A:$A,'Publication Table (%)'!$B17,AllPublicationData!$B:$B,'Publication Table (%)'!$C$4,AllPublicationData!$D:$D,'Publication Table (%)'!O$7),
SUMIFS(AllPublicationData!$F:$F,AllPublicationData!$A:$A,'Publication Table (%)'!$B17,AllPublicationData!$B:$B,'Publication Table (%)'!O$7)/
SUMIFS(AllPublicationData!$E:$E,AllPublicationData!$A:$A,'Publication Table (%)'!$B17,AllPublicationData!$B:$B,'Publication Table (%)'!O$7)),
IF('Publication Table (%)'!$C$5="Operations cancelled by patient",
IFERROR(SUMIFS(AllPublicationData!$G:$G,AllPublicationData!$A:$A,'Publication Table (%)'!$B17,AllPublicationData!$B:$B,'Publication Table (%)'!$C$4,AllPublicationData!$D:$D,'Publication Table (%)'!O$7)/
SUMIFS(AllPublicationData!$E:$E,AllPublicationData!$A:$A,'Publication Table (%)'!$B17,AllPublicationData!$B:$B,'Publication Table (%)'!$C$4,AllPublicationData!$D:$D,'Publication Table (%)'!O$7),
SUMIFS(AllPublicationData!$G:$G,AllPublicationData!$A:$A,'Publication Table (%)'!$B17,AllPublicationData!$B:$B,'Publication Table (%)'!O$7)/
SUMIFS(AllPublicationData!$E:$E,AllPublicationData!$A:$A,'Publication Table (%)'!$B17,AllPublicationData!$B:$B,'Publication Table (%)'!O$7)),
IF('Publication Table (%)'!$C$5="Operations cancelled for clinical reasons",
IFERROR(SUMIFS(AllPublicationData!$H:$H,AllPublicationData!$A:$A,'Publication Table (%)'!$B17,AllPublicationData!$B:$B,'Publication Table (%)'!$C$4,AllPublicationData!$D:$D,'Publication Table (%)'!O$7)/
SUMIFS(AllPublicationData!$E:$E,AllPublicationData!$A:$A,'Publication Table (%)'!$B17,AllPublicationData!$B:$B,'Publication Table (%)'!$C$4,AllPublicationData!$D:$D,'Publication Table (%)'!O$7),
SUMIFS(AllPublicationData!$H:$H,AllPublicationData!$A:$A,'Publication Table (%)'!$B17,AllPublicationData!$B:$B,'Publication Table (%)'!O$7)/
SUMIFS(AllPublicationData!$E:$E,AllPublicationData!$A:$A,'Publication Table (%)'!$B17,AllPublicationData!$B:$B,'Publication Table (%)'!O$7)),
IF('Publication Table (%)'!$C$5="Operations cancelled for non-clinical/capacity reasons",
IFERROR(SUMIFS(AllPublicationData!$I:$I,AllPublicationData!$A:$A,'Publication Table (%)'!$B17,AllPublicationData!$B:$B,'Publication Table (%)'!$C$4,AllPublicationData!$D:$D,'Publication Table (%)'!O$7)/
SUMIFS(AllPublicationData!$E:$E,AllPublicationData!$A:$A,'Publication Table (%)'!$B17,AllPublicationData!$B:$B,'Publication Table (%)'!$C$4,AllPublicationData!$D:$D,'Publication Table (%)'!O$7),
SUMIFS(AllPublicationData!$I:$I,AllPublicationData!$A:$A,'Publication Table (%)'!$B17,AllPublicationData!$B:$B,'Publication Table (%)'!O$7)/
SUMIFS(AllPublicationData!$E:$E,AllPublicationData!$A:$A,'Publication Table (%)'!$B17,AllPublicationData!$B:$B,'Publication Table (%)'!O$7)),
IF('Publication Table (%)'!$C$5="Cancellations for other reasons",
IFERROR(SUMIFS(AllPublicationData!$J:$J,AllPublicationData!$A:$A,'Publication Table (%)'!$B17,AllPublicationData!$B:$B,'Publication Table (%)'!$C$4,AllPublicationData!$D:$D,'Publication Table (%)'!O$7)/
SUMIFS(AllPublicationData!$E:$E,AllPublicationData!$A:$A,'Publication Table (%)'!$B17,AllPublicationData!$B:$B,'Publication Table (%)'!$C$4,AllPublicationData!$D:$D,'Publication Table (%)'!O$7),
SUMIFS(AllPublicationData!$J:$J,AllPublicationData!$A:$A,'Publication Table (%)'!$B17,AllPublicationData!$B:$B,'Publication Table (%)'!O$7)/
SUMIFS(AllPublicationData!$E:$E,AllPublicationData!$A:$A,'Publication Table (%)'!$B17,AllPublicationData!$B:$B,'Publication Table (%)'!O$7)))))))</f>
        <v>0.11556091676718938</v>
      </c>
      <c r="P17" s="96">
        <f>IF('Publication Table (%)'!$C$5="All Cancelled Operations",
IFERROR(SUMIFS(AllPublicationData!$F:$F,AllPublicationData!$A:$A,'Publication Table (%)'!$B17,AllPublicationData!$B:$B,'Publication Table (%)'!$C$4,AllPublicationData!$D:$D,'Publication Table (%)'!P$7)/
SUMIFS(AllPublicationData!$E:$E,AllPublicationData!$A:$A,'Publication Table (%)'!$B17,AllPublicationData!$B:$B,'Publication Table (%)'!$C$4,AllPublicationData!$D:$D,'Publication Table (%)'!P$7),
SUMIFS(AllPublicationData!$F:$F,AllPublicationData!$A:$A,'Publication Table (%)'!$B17,AllPublicationData!$B:$B,'Publication Table (%)'!P$7)/
SUMIFS(AllPublicationData!$E:$E,AllPublicationData!$A:$A,'Publication Table (%)'!$B17,AllPublicationData!$B:$B,'Publication Table (%)'!P$7)),
IF('Publication Table (%)'!$C$5="Operations cancelled by patient",
IFERROR(SUMIFS(AllPublicationData!$G:$G,AllPublicationData!$A:$A,'Publication Table (%)'!$B17,AllPublicationData!$B:$B,'Publication Table (%)'!$C$4,AllPublicationData!$D:$D,'Publication Table (%)'!P$7)/
SUMIFS(AllPublicationData!$E:$E,AllPublicationData!$A:$A,'Publication Table (%)'!$B17,AllPublicationData!$B:$B,'Publication Table (%)'!$C$4,AllPublicationData!$D:$D,'Publication Table (%)'!P$7),
SUMIFS(AllPublicationData!$G:$G,AllPublicationData!$A:$A,'Publication Table (%)'!$B17,AllPublicationData!$B:$B,'Publication Table (%)'!P$7)/
SUMIFS(AllPublicationData!$E:$E,AllPublicationData!$A:$A,'Publication Table (%)'!$B17,AllPublicationData!$B:$B,'Publication Table (%)'!P$7)),
IF('Publication Table (%)'!$C$5="Operations cancelled for clinical reasons",
IFERROR(SUMIFS(AllPublicationData!$H:$H,AllPublicationData!$A:$A,'Publication Table (%)'!$B17,AllPublicationData!$B:$B,'Publication Table (%)'!$C$4,AllPublicationData!$D:$D,'Publication Table (%)'!P$7)/
SUMIFS(AllPublicationData!$E:$E,AllPublicationData!$A:$A,'Publication Table (%)'!$B17,AllPublicationData!$B:$B,'Publication Table (%)'!$C$4,AllPublicationData!$D:$D,'Publication Table (%)'!P$7),
SUMIFS(AllPublicationData!$H:$H,AllPublicationData!$A:$A,'Publication Table (%)'!$B17,AllPublicationData!$B:$B,'Publication Table (%)'!P$7)/
SUMIFS(AllPublicationData!$E:$E,AllPublicationData!$A:$A,'Publication Table (%)'!$B17,AllPublicationData!$B:$B,'Publication Table (%)'!P$7)),
IF('Publication Table (%)'!$C$5="Operations cancelled for non-clinical/capacity reasons",
IFERROR(SUMIFS(AllPublicationData!$I:$I,AllPublicationData!$A:$A,'Publication Table (%)'!$B17,AllPublicationData!$B:$B,'Publication Table (%)'!$C$4,AllPublicationData!$D:$D,'Publication Table (%)'!P$7)/
SUMIFS(AllPublicationData!$E:$E,AllPublicationData!$A:$A,'Publication Table (%)'!$B17,AllPublicationData!$B:$B,'Publication Table (%)'!$C$4,AllPublicationData!$D:$D,'Publication Table (%)'!P$7),
SUMIFS(AllPublicationData!$I:$I,AllPublicationData!$A:$A,'Publication Table (%)'!$B17,AllPublicationData!$B:$B,'Publication Table (%)'!P$7)/
SUMIFS(AllPublicationData!$E:$E,AllPublicationData!$A:$A,'Publication Table (%)'!$B17,AllPublicationData!$B:$B,'Publication Table (%)'!P$7)),
IF('Publication Table (%)'!$C$5="Cancellations for other reasons",
IFERROR(SUMIFS(AllPublicationData!$J:$J,AllPublicationData!$A:$A,'Publication Table (%)'!$B17,AllPublicationData!$B:$B,'Publication Table (%)'!$C$4,AllPublicationData!$D:$D,'Publication Table (%)'!P$7)/
SUMIFS(AllPublicationData!$E:$E,AllPublicationData!$A:$A,'Publication Table (%)'!$B17,AllPublicationData!$B:$B,'Publication Table (%)'!$C$4,AllPublicationData!$D:$D,'Publication Table (%)'!P$7),
SUMIFS(AllPublicationData!$J:$J,AllPublicationData!$A:$A,'Publication Table (%)'!$B17,AllPublicationData!$B:$B,'Publication Table (%)'!P$7)/
SUMIFS(AllPublicationData!$E:$E,AllPublicationData!$A:$A,'Publication Table (%)'!$B17,AllPublicationData!$B:$B,'Publication Table (%)'!P$7)))))))</f>
        <v>0.17508417508417509</v>
      </c>
      <c r="Q17" s="96">
        <f>IF('Publication Table (%)'!$C$5="All Cancelled Operations",
IFERROR(SUMIFS(AllPublicationData!$F:$F,AllPublicationData!$A:$A,'Publication Table (%)'!$B17,AllPublicationData!$B:$B,'Publication Table (%)'!$C$4,AllPublicationData!$D:$D,'Publication Table (%)'!Q$7)/
SUMIFS(AllPublicationData!$E:$E,AllPublicationData!$A:$A,'Publication Table (%)'!$B17,AllPublicationData!$B:$B,'Publication Table (%)'!$C$4,AllPublicationData!$D:$D,'Publication Table (%)'!Q$7),
SUMIFS(AllPublicationData!$F:$F,AllPublicationData!$A:$A,'Publication Table (%)'!$B17,AllPublicationData!$B:$B,'Publication Table (%)'!Q$7)/
SUMIFS(AllPublicationData!$E:$E,AllPublicationData!$A:$A,'Publication Table (%)'!$B17,AllPublicationData!$B:$B,'Publication Table (%)'!Q$7)),
IF('Publication Table (%)'!$C$5="Operations cancelled by patient",
IFERROR(SUMIFS(AllPublicationData!$G:$G,AllPublicationData!$A:$A,'Publication Table (%)'!$B17,AllPublicationData!$B:$B,'Publication Table (%)'!$C$4,AllPublicationData!$D:$D,'Publication Table (%)'!Q$7)/
SUMIFS(AllPublicationData!$E:$E,AllPublicationData!$A:$A,'Publication Table (%)'!$B17,AllPublicationData!$B:$B,'Publication Table (%)'!$C$4,AllPublicationData!$D:$D,'Publication Table (%)'!Q$7),
SUMIFS(AllPublicationData!$G:$G,AllPublicationData!$A:$A,'Publication Table (%)'!$B17,AllPublicationData!$B:$B,'Publication Table (%)'!Q$7)/
SUMIFS(AllPublicationData!$E:$E,AllPublicationData!$A:$A,'Publication Table (%)'!$B17,AllPublicationData!$B:$B,'Publication Table (%)'!Q$7)),
IF('Publication Table (%)'!$C$5="Operations cancelled for clinical reasons",
IFERROR(SUMIFS(AllPublicationData!$H:$H,AllPublicationData!$A:$A,'Publication Table (%)'!$B17,AllPublicationData!$B:$B,'Publication Table (%)'!$C$4,AllPublicationData!$D:$D,'Publication Table (%)'!Q$7)/
SUMIFS(AllPublicationData!$E:$E,AllPublicationData!$A:$A,'Publication Table (%)'!$B17,AllPublicationData!$B:$B,'Publication Table (%)'!$C$4,AllPublicationData!$D:$D,'Publication Table (%)'!Q$7),
SUMIFS(AllPublicationData!$H:$H,AllPublicationData!$A:$A,'Publication Table (%)'!$B17,AllPublicationData!$B:$B,'Publication Table (%)'!Q$7)/
SUMIFS(AllPublicationData!$E:$E,AllPublicationData!$A:$A,'Publication Table (%)'!$B17,AllPublicationData!$B:$B,'Publication Table (%)'!Q$7)),
IF('Publication Table (%)'!$C$5="Operations cancelled for non-clinical/capacity reasons",
IFERROR(SUMIFS(AllPublicationData!$I:$I,AllPublicationData!$A:$A,'Publication Table (%)'!$B17,AllPublicationData!$B:$B,'Publication Table (%)'!$C$4,AllPublicationData!$D:$D,'Publication Table (%)'!Q$7)/
SUMIFS(AllPublicationData!$E:$E,AllPublicationData!$A:$A,'Publication Table (%)'!$B17,AllPublicationData!$B:$B,'Publication Table (%)'!$C$4,AllPublicationData!$D:$D,'Publication Table (%)'!Q$7),
SUMIFS(AllPublicationData!$I:$I,AllPublicationData!$A:$A,'Publication Table (%)'!$B17,AllPublicationData!$B:$B,'Publication Table (%)'!Q$7)/
SUMIFS(AllPublicationData!$E:$E,AllPublicationData!$A:$A,'Publication Table (%)'!$B17,AllPublicationData!$B:$B,'Publication Table (%)'!Q$7)),
IF('Publication Table (%)'!$C$5="Cancellations for other reasons",
IFERROR(SUMIFS(AllPublicationData!$J:$J,AllPublicationData!$A:$A,'Publication Table (%)'!$B17,AllPublicationData!$B:$B,'Publication Table (%)'!$C$4,AllPublicationData!$D:$D,'Publication Table (%)'!Q$7)/
SUMIFS(AllPublicationData!$E:$E,AllPublicationData!$A:$A,'Publication Table (%)'!$B17,AllPublicationData!$B:$B,'Publication Table (%)'!$C$4,AllPublicationData!$D:$D,'Publication Table (%)'!Q$7),
SUMIFS(AllPublicationData!$J:$J,AllPublicationData!$A:$A,'Publication Table (%)'!$B17,AllPublicationData!$B:$B,'Publication Table (%)'!Q$7)/
SUMIFS(AllPublicationData!$E:$E,AllPublicationData!$A:$A,'Publication Table (%)'!$B17,AllPublicationData!$B:$B,'Publication Table (%)'!Q$7)))))))</f>
        <v>9.947643979057591E-2</v>
      </c>
      <c r="R17" s="96">
        <f>IF('Publication Table (%)'!$C$5="All Cancelled Operations",
IFERROR(SUMIFS(AllPublicationData!$F:$F,AllPublicationData!$A:$A,'Publication Table (%)'!$B17,AllPublicationData!$B:$B,'Publication Table (%)'!$C$4,AllPublicationData!$D:$D,'Publication Table (%)'!R$7)/
SUMIFS(AllPublicationData!$E:$E,AllPublicationData!$A:$A,'Publication Table (%)'!$B17,AllPublicationData!$B:$B,'Publication Table (%)'!$C$4,AllPublicationData!$D:$D,'Publication Table (%)'!R$7),
SUMIFS(AllPublicationData!$F:$F,AllPublicationData!$A:$A,'Publication Table (%)'!$B17,AllPublicationData!$B:$B,'Publication Table (%)'!R$7)/
SUMIFS(AllPublicationData!$E:$E,AllPublicationData!$A:$A,'Publication Table (%)'!$B17,AllPublicationData!$B:$B,'Publication Table (%)'!R$7)),
IF('Publication Table (%)'!$C$5="Operations cancelled by patient",
IFERROR(SUMIFS(AllPublicationData!$G:$G,AllPublicationData!$A:$A,'Publication Table (%)'!$B17,AllPublicationData!$B:$B,'Publication Table (%)'!$C$4,AllPublicationData!$D:$D,'Publication Table (%)'!R$7)/
SUMIFS(AllPublicationData!$E:$E,AllPublicationData!$A:$A,'Publication Table (%)'!$B17,AllPublicationData!$B:$B,'Publication Table (%)'!$C$4,AllPublicationData!$D:$D,'Publication Table (%)'!R$7),
SUMIFS(AllPublicationData!$G:$G,AllPublicationData!$A:$A,'Publication Table (%)'!$B17,AllPublicationData!$B:$B,'Publication Table (%)'!R$7)/
SUMIFS(AllPublicationData!$E:$E,AllPublicationData!$A:$A,'Publication Table (%)'!$B17,AllPublicationData!$B:$B,'Publication Table (%)'!R$7)),
IF('Publication Table (%)'!$C$5="Operations cancelled for clinical reasons",
IFERROR(SUMIFS(AllPublicationData!$H:$H,AllPublicationData!$A:$A,'Publication Table (%)'!$B17,AllPublicationData!$B:$B,'Publication Table (%)'!$C$4,AllPublicationData!$D:$D,'Publication Table (%)'!R$7)/
SUMIFS(AllPublicationData!$E:$E,AllPublicationData!$A:$A,'Publication Table (%)'!$B17,AllPublicationData!$B:$B,'Publication Table (%)'!$C$4,AllPublicationData!$D:$D,'Publication Table (%)'!R$7),
SUMIFS(AllPublicationData!$H:$H,AllPublicationData!$A:$A,'Publication Table (%)'!$B17,AllPublicationData!$B:$B,'Publication Table (%)'!R$7)/
SUMIFS(AllPublicationData!$E:$E,AllPublicationData!$A:$A,'Publication Table (%)'!$B17,AllPublicationData!$B:$B,'Publication Table (%)'!R$7)),
IF('Publication Table (%)'!$C$5="Operations cancelled for non-clinical/capacity reasons",
IFERROR(SUMIFS(AllPublicationData!$I:$I,AllPublicationData!$A:$A,'Publication Table (%)'!$B17,AllPublicationData!$B:$B,'Publication Table (%)'!$C$4,AllPublicationData!$D:$D,'Publication Table (%)'!R$7)/
SUMIFS(AllPublicationData!$E:$E,AllPublicationData!$A:$A,'Publication Table (%)'!$B17,AllPublicationData!$B:$B,'Publication Table (%)'!$C$4,AllPublicationData!$D:$D,'Publication Table (%)'!R$7),
SUMIFS(AllPublicationData!$I:$I,AllPublicationData!$A:$A,'Publication Table (%)'!$B17,AllPublicationData!$B:$B,'Publication Table (%)'!R$7)/
SUMIFS(AllPublicationData!$E:$E,AllPublicationData!$A:$A,'Publication Table (%)'!$B17,AllPublicationData!$B:$B,'Publication Table (%)'!R$7)),
IF('Publication Table (%)'!$C$5="Cancellations for other reasons",
IFERROR(SUMIFS(AllPublicationData!$J:$J,AllPublicationData!$A:$A,'Publication Table (%)'!$B17,AllPublicationData!$B:$B,'Publication Table (%)'!$C$4,AllPublicationData!$D:$D,'Publication Table (%)'!R$7)/
SUMIFS(AllPublicationData!$E:$E,AllPublicationData!$A:$A,'Publication Table (%)'!$B17,AllPublicationData!$B:$B,'Publication Table (%)'!$C$4,AllPublicationData!$D:$D,'Publication Table (%)'!R$7),
SUMIFS(AllPublicationData!$J:$J,AllPublicationData!$A:$A,'Publication Table (%)'!$B17,AllPublicationData!$B:$B,'Publication Table (%)'!R$7)/
SUMIFS(AllPublicationData!$E:$E,AllPublicationData!$A:$A,'Publication Table (%)'!$B17,AllPublicationData!$B:$B,'Publication Table (%)'!R$7)))))))</f>
        <v>5.8226495726495728E-2</v>
      </c>
      <c r="S17" s="96">
        <f>IF('Publication Table (%)'!$C$5="All Cancelled Operations",
IFERROR(SUMIFS(AllPublicationData!$F:$F,AllPublicationData!$A:$A,'Publication Table (%)'!$B17,AllPublicationData!$B:$B,'Publication Table (%)'!$C$4,AllPublicationData!$D:$D,'Publication Table (%)'!S$7)/
SUMIFS(AllPublicationData!$E:$E,AllPublicationData!$A:$A,'Publication Table (%)'!$B17,AllPublicationData!$B:$B,'Publication Table (%)'!$C$4,AllPublicationData!$D:$D,'Publication Table (%)'!S$7),
SUMIFS(AllPublicationData!$F:$F,AllPublicationData!$A:$A,'Publication Table (%)'!$B17,AllPublicationData!$B:$B,'Publication Table (%)'!S$7)/
SUMIFS(AllPublicationData!$E:$E,AllPublicationData!$A:$A,'Publication Table (%)'!$B17,AllPublicationData!$B:$B,'Publication Table (%)'!S$7)),
IF('Publication Table (%)'!$C$5="Operations cancelled by patient",
IFERROR(SUMIFS(AllPublicationData!$G:$G,AllPublicationData!$A:$A,'Publication Table (%)'!$B17,AllPublicationData!$B:$B,'Publication Table (%)'!$C$4,AllPublicationData!$D:$D,'Publication Table (%)'!S$7)/
SUMIFS(AllPublicationData!$E:$E,AllPublicationData!$A:$A,'Publication Table (%)'!$B17,AllPublicationData!$B:$B,'Publication Table (%)'!$C$4,AllPublicationData!$D:$D,'Publication Table (%)'!S$7),
SUMIFS(AllPublicationData!$G:$G,AllPublicationData!$A:$A,'Publication Table (%)'!$B17,AllPublicationData!$B:$B,'Publication Table (%)'!S$7)/
SUMIFS(AllPublicationData!$E:$E,AllPublicationData!$A:$A,'Publication Table (%)'!$B17,AllPublicationData!$B:$B,'Publication Table (%)'!S$7)),
IF('Publication Table (%)'!$C$5="Operations cancelled for clinical reasons",
IFERROR(SUMIFS(AllPublicationData!$H:$H,AllPublicationData!$A:$A,'Publication Table (%)'!$B17,AllPublicationData!$B:$B,'Publication Table (%)'!$C$4,AllPublicationData!$D:$D,'Publication Table (%)'!S$7)/
SUMIFS(AllPublicationData!$E:$E,AllPublicationData!$A:$A,'Publication Table (%)'!$B17,AllPublicationData!$B:$B,'Publication Table (%)'!$C$4,AllPublicationData!$D:$D,'Publication Table (%)'!S$7),
SUMIFS(AllPublicationData!$H:$H,AllPublicationData!$A:$A,'Publication Table (%)'!$B17,AllPublicationData!$B:$B,'Publication Table (%)'!S$7)/
SUMIFS(AllPublicationData!$E:$E,AllPublicationData!$A:$A,'Publication Table (%)'!$B17,AllPublicationData!$B:$B,'Publication Table (%)'!S$7)),
IF('Publication Table (%)'!$C$5="Operations cancelled for non-clinical/capacity reasons",
IFERROR(SUMIFS(AllPublicationData!$I:$I,AllPublicationData!$A:$A,'Publication Table (%)'!$B17,AllPublicationData!$B:$B,'Publication Table (%)'!$C$4,AllPublicationData!$D:$D,'Publication Table (%)'!S$7)/
SUMIFS(AllPublicationData!$E:$E,AllPublicationData!$A:$A,'Publication Table (%)'!$B17,AllPublicationData!$B:$B,'Publication Table (%)'!$C$4,AllPublicationData!$D:$D,'Publication Table (%)'!S$7),
SUMIFS(AllPublicationData!$I:$I,AllPublicationData!$A:$A,'Publication Table (%)'!$B17,AllPublicationData!$B:$B,'Publication Table (%)'!S$7)/
SUMIFS(AllPublicationData!$E:$E,AllPublicationData!$A:$A,'Publication Table (%)'!$B17,AllPublicationData!$B:$B,'Publication Table (%)'!S$7)),
IF('Publication Table (%)'!$C$5="Cancellations for other reasons",
IFERROR(SUMIFS(AllPublicationData!$J:$J,AllPublicationData!$A:$A,'Publication Table (%)'!$B17,AllPublicationData!$B:$B,'Publication Table (%)'!$C$4,AllPublicationData!$D:$D,'Publication Table (%)'!S$7)/
SUMIFS(AllPublicationData!$E:$E,AllPublicationData!$A:$A,'Publication Table (%)'!$B17,AllPublicationData!$B:$B,'Publication Table (%)'!$C$4,AllPublicationData!$D:$D,'Publication Table (%)'!S$7),
SUMIFS(AllPublicationData!$J:$J,AllPublicationData!$A:$A,'Publication Table (%)'!$B17,AllPublicationData!$B:$B,'Publication Table (%)'!S$7)/
SUMIFS(AllPublicationData!$E:$E,AllPublicationData!$A:$A,'Publication Table (%)'!$B17,AllPublicationData!$B:$B,'Publication Table (%)'!S$7)))))))</f>
        <v>6.7226890756302518E-2</v>
      </c>
    </row>
    <row r="18" spans="2:19" x14ac:dyDescent="0.35">
      <c r="B18" s="89">
        <v>45108</v>
      </c>
      <c r="C18" s="112">
        <f>IF('Publication Table (%)'!$C$5="All Cancelled Operations",
SUMIFS(AllPublicationData!$F:$F,AllPublicationData!$A:$A,'Publication Table (%)'!$B18,AllPublicationData!$B:$B,'Publication Table (%)'!$C$4),
IF('Publication Table (%)'!$C$5="Operations cancelled by patient",
SUMIFS(AllPublicationData!$G:$G,AllPublicationData!$A:$A,'Publication Table (%)'!$B18,AllPublicationData!$B:$B,'Publication Table (%)'!$C$4),
IF('Publication Table (%)'!$C$5="Operations cancelled for clinical reasons",
SUMIFS(AllPublicationData!$H:$H,AllPublicationData!$A:$A,'Publication Table (%)'!$B18,AllPublicationData!$B:$B,'Publication Table (%)'!$C$4),
IF('Publication Table (%)'!$C$5="Operations cancelled for non-clinical/capacity reasons",
SUMIFS(AllPublicationData!$I:$I,AllPublicationData!$A:$A,'Publication Table (%)'!$B18,AllPublicationData!$B:$B,'Publication Table (%)'!$C$4),
IF('Publication Table (%)'!$C$5="Cancellations for other reasons",
SUMIFS(AllPublicationData!$J:$J,AllPublicationData!$A:$A,'Publication Table (%)'!$B18,AllPublicationData!$B:$B,'Publication Table (%)'!$C$4))))))+
IF(AND($C$4="NHS Scotland",$C$5="All Cancelled Operations"),
SUMIFS(AllPublicationData!$F:$F,AllPublicationData!$A:$A,'Publication Table (%)'!$B18),
IF(AND($C$4="NHS Scotland",$C$5="Operations cancelled by patient"),
SUMIFS(AllPublicationData!$G:$G,AllPublicationData!$A:$A,'Publication Table (%)'!$B18),
IF(AND($C$4="NHS Scotland",$C$5="Operations cancelled for clinical reasons"),
SUMIFS(AllPublicationData!$H:$H,AllPublicationData!$A:$A,'Publication Table (%)'!$B18),
IF(AND($C$4="NHS Scotland",$C$5="Operations cancelled for non-clinical/capacity reasons"),
SUMIFS(AllPublicationData!$I:$I,AllPublicationData!$A:$A,'Publication Table (%)'!$B18),
IF(AND($C$4="NHS Scotland",$C$5="Cancellations for other reasons"),
SUMIFS(AllPublicationData!$J:$J,AllPublicationData!$A:$A,'Publication Table (%)'!$B18))))))</f>
        <v>1732</v>
      </c>
      <c r="D18" s="110">
        <f>IF(AND('Publication Table (%)'!$C$5="All Cancelled Operations",$C$4&lt;&gt;"NHS Scotland"),
IFERROR(SUMIFS(AllPublicationData!$F:$F,AllPublicationData!$A:$A,'Publication Table (%)'!$B18,AllPublicationData!$B:$B,'Publication Table (%)'!$C$4,AllPublicationData!$D:$D,'Publication Table (%)'!D$7)/
SUMIFS(AllPublicationData!$E:$E,AllPublicationData!$A:$A,'Publication Table (%)'!$B18,AllPublicationData!$B:$B,'Publication Table (%)'!$C$4,AllPublicationData!$D:$D,'Publication Table (%)'!D$7),
SUMIFS(AllPublicationData!$F:$F,AllPublicationData!$A:$A,'Publication Table (%)'!$B18,AllPublicationData!$B:$B,'Publication Table (%)'!D$7)/
SUMIFS(AllPublicationData!$E:$E,AllPublicationData!$A:$A,'Publication Table (%)'!$B18,AllPublicationData!$B:$B,'Publication Table (%)'!D$7)),
IF(AND('Publication Table (%)'!$C$5="Operations cancelled by patient",$C$4&lt;&gt;"NHS Scotland"),
IFERROR(SUMIFS(AllPublicationData!$G:$G,AllPublicationData!$A:$A,'Publication Table (%)'!$B18,AllPublicationData!$B:$B,'Publication Table (%)'!$C$4,AllPublicationData!$D:$D,'Publication Table (%)'!D$7)/
SUMIFS(AllPublicationData!$E:$E,AllPublicationData!$A:$A,'Publication Table (%)'!$B18,AllPublicationData!$B:$B,'Publication Table (%)'!$C$4,AllPublicationData!$D:$D,'Publication Table (%)'!D$7),
SUMIFS(AllPublicationData!$G:$G,AllPublicationData!$A:$A,'Publication Table (%)'!$B18,AllPublicationData!$B:$B,'Publication Table (%)'!D$7)/
SUMIFS(AllPublicationData!$E:$E,AllPublicationData!$A:$A,'Publication Table (%)'!$B18,AllPublicationData!$B:$B,'Publication Table (%)'!D$7)),
IF(AND('Publication Table (%)'!$C$5="Operations cancelled for clinical reasons",$C$4&lt;&gt;"NHS Scotland"),
IFERROR(SUMIFS(AllPublicationData!$H:$H,AllPublicationData!$A:$A,'Publication Table (%)'!$B18,AllPublicationData!$B:$B,'Publication Table (%)'!$C$4,AllPublicationData!$D:$D,'Publication Table (%)'!D$7)/
SUMIFS(AllPublicationData!$E:$E,AllPublicationData!$A:$A,'Publication Table (%)'!$B18,AllPublicationData!$B:$B,'Publication Table (%)'!$C$4,AllPublicationData!$D:$D,'Publication Table (%)'!D$7),
SUMIFS(AllPublicationData!$H:$H,AllPublicationData!$A:$A,'Publication Table (%)'!$B18,AllPublicationData!$B:$B,'Publication Table (%)'!D$7)/
SUMIFS(AllPublicationData!$E:$E,AllPublicationData!$A:$A,'Publication Table (%)'!$B18,AllPublicationData!$B:$B,'Publication Table (%)'!D$7)),
IF(AND('Publication Table (%)'!$C$5="Operations cancelled for non-clinical/capacity reasons",$C$4&lt;&gt;"NHS Scotland"),
IFERROR(SUMIFS(AllPublicationData!$I:$I,AllPublicationData!$A:$A,'Publication Table (%)'!$B18,AllPublicationData!$B:$B,'Publication Table (%)'!$C$4,AllPublicationData!$D:$D,'Publication Table (%)'!D$7)/
SUMIFS(AllPublicationData!$E:$E,AllPublicationData!$A:$A,'Publication Table (%)'!$B18,AllPublicationData!$B:$B,'Publication Table (%)'!$C$4,AllPublicationData!$D:$D,'Publication Table (%)'!D$7),
SUMIFS(AllPublicationData!$I:$I,AllPublicationData!$A:$A,'Publication Table (%)'!$B18,AllPublicationData!$B:$B,'Publication Table (%)'!D$7)/
SUMIFS(AllPublicationData!$E:$E,AllPublicationData!$A:$A,'Publication Table (%)'!$B18,AllPublicationData!$B:$B,'Publication Table (%)'!D$7)),
IF(AND('Publication Table (%)'!$C$5="Cancellations for other reasons",$C$4&lt;&gt;"NHS Scotland"),
IFERROR(SUMIFS(AllPublicationData!$J:$J,AllPublicationData!$A:$A,'Publication Table (%)'!$B18,AllPublicationData!$B:$B,'Publication Table (%)'!$C$4,AllPublicationData!$D:$D,'Publication Table (%)'!D$7)/
SUMIFS(AllPublicationData!$E:$E,AllPublicationData!$A:$A,'Publication Table (%)'!$B18,AllPublicationData!$B:$B,'Publication Table (%)'!$C$4,AllPublicationData!$D:$D,'Publication Table (%)'!D$7),
SUMIFS(AllPublicationData!$J:$J,AllPublicationData!$A:$A,'Publication Table (%)'!$B18,AllPublicationData!$B:$B,'Publication Table (%)'!D$7)/
SUMIFS(AllPublicationData!$E:$E,AllPublicationData!$A:$A,'Publication Table (%)'!$B18,AllPublicationData!$B:$B,'Publication Table (%)'!D$7)),
IF(AND($C$4="NHS Scotland",$C$5="All Cancelled Operations"),
SUMIFS(AllPublicationData!$F:$F,AllPublicationData!$A:$A,'Publication Table'!$B18)/
SUMIFS(AllPublicationData!$E:$E,AllPublicationData!$A:$A,'Publication Table'!$B18),
IF(AND($C$4="NHS Scotland",$C$5="Operations cancelled by patient"),
SUMIFS(AllPublicationData!$G:$G,AllPublicationData!$A:$A,'Publication Table'!$B18)/
SUMIFS(AllPublicationData!$E:$E,AllPublicationData!$A:$A,'Publication Table'!$B18),
IF(AND($C$4="NHS Scotland",$C$5="Operations cancelled for clinical reasons"),
SUMIFS(AllPublicationData!$H:$H,AllPublicationData!$A:$A,'Publication Table'!$B18)/
SUMIFS(AllPublicationData!$E:$E,AllPublicationData!$A:$A,'Publication Table'!$B18),
IF(AND($C$4="NHS Scotland",$C$5="Operations cancelled for non-clinical/capacity reasons"),
SUMIFS(AllPublicationData!$I:$I,AllPublicationData!$A:$A,'Publication Table'!$B18)/
SUMIFS(AllPublicationData!$E:$E,AllPublicationData!$A:$A,'Publication Table'!$B18),
IF(AND($C$4="NHS Scotland",$C$5="Cancellations for other reasons"),
SUMIFS(AllPublicationData!$J:$J,AllPublicationData!$A:$A,'Publication Table'!$B18)/
SUMIFS(AllPublicationData!$E:$E,AllPublicationData!$A:$A,'Publication Table'!$B18)))))))))))</f>
        <v>7.901820338519093E-2</v>
      </c>
      <c r="E18" s="96">
        <f>IF('Publication Table (%)'!$C$5="All Cancelled Operations",
IFERROR(SUMIFS(AllPublicationData!$F:$F,AllPublicationData!$A:$A,'Publication Table (%)'!$B18,AllPublicationData!$B:$B,'Publication Table (%)'!$C$4,AllPublicationData!$D:$D,'Publication Table (%)'!E$7)/
SUMIFS(AllPublicationData!$E:$E,AllPublicationData!$A:$A,'Publication Table (%)'!$B18,AllPublicationData!$B:$B,'Publication Table (%)'!$C$4,AllPublicationData!$D:$D,'Publication Table (%)'!E$7),
SUMIFS(AllPublicationData!$F:$F,AllPublicationData!$A:$A,'Publication Table (%)'!$B18,AllPublicationData!$B:$B,'Publication Table (%)'!E$7)/
SUMIFS(AllPublicationData!$E:$E,AllPublicationData!$A:$A,'Publication Table (%)'!$B18,AllPublicationData!$B:$B,'Publication Table (%)'!E$7)),
IF('Publication Table (%)'!$C$5="Operations cancelled by patient",
IFERROR(SUMIFS(AllPublicationData!$G:$G,AllPublicationData!$A:$A,'Publication Table (%)'!$B18,AllPublicationData!$B:$B,'Publication Table (%)'!$C$4,AllPublicationData!$D:$D,'Publication Table (%)'!E$7)/
SUMIFS(AllPublicationData!$E:$E,AllPublicationData!$A:$A,'Publication Table (%)'!$B18,AllPublicationData!$B:$B,'Publication Table (%)'!$C$4,AllPublicationData!$D:$D,'Publication Table (%)'!E$7),
SUMIFS(AllPublicationData!$G:$G,AllPublicationData!$A:$A,'Publication Table (%)'!$B18,AllPublicationData!$B:$B,'Publication Table (%)'!E$7)/
SUMIFS(AllPublicationData!$E:$E,AllPublicationData!$A:$A,'Publication Table (%)'!$B18,AllPublicationData!$B:$B,'Publication Table (%)'!E$7)),
IF('Publication Table (%)'!$C$5="Operations cancelled for clinical reasons",
IFERROR(SUMIFS(AllPublicationData!$H:$H,AllPublicationData!$A:$A,'Publication Table (%)'!$B18,AllPublicationData!$B:$B,'Publication Table (%)'!$C$4,AllPublicationData!$D:$D,'Publication Table (%)'!E$7)/
SUMIFS(AllPublicationData!$E:$E,AllPublicationData!$A:$A,'Publication Table (%)'!$B18,AllPublicationData!$B:$B,'Publication Table (%)'!$C$4,AllPublicationData!$D:$D,'Publication Table (%)'!E$7),
SUMIFS(AllPublicationData!$H:$H,AllPublicationData!$A:$A,'Publication Table (%)'!$B18,AllPublicationData!$B:$B,'Publication Table (%)'!E$7)/
SUMIFS(AllPublicationData!$E:$E,AllPublicationData!$A:$A,'Publication Table (%)'!$B18,AllPublicationData!$B:$B,'Publication Table (%)'!E$7)),
IF('Publication Table (%)'!$C$5="Operations cancelled for non-clinical/capacity reasons",
IFERROR(SUMIFS(AllPublicationData!$I:$I,AllPublicationData!$A:$A,'Publication Table (%)'!$B18,AllPublicationData!$B:$B,'Publication Table (%)'!$C$4,AllPublicationData!$D:$D,'Publication Table (%)'!E$7)/
SUMIFS(AllPublicationData!$E:$E,AllPublicationData!$A:$A,'Publication Table (%)'!$B18,AllPublicationData!$B:$B,'Publication Table (%)'!$C$4,AllPublicationData!$D:$D,'Publication Table (%)'!E$7),
SUMIFS(AllPublicationData!$I:$I,AllPublicationData!$A:$A,'Publication Table (%)'!$B18,AllPublicationData!$B:$B,'Publication Table (%)'!E$7)/
SUMIFS(AllPublicationData!$E:$E,AllPublicationData!$A:$A,'Publication Table (%)'!$B18,AllPublicationData!$B:$B,'Publication Table (%)'!E$7)),
IF('Publication Table (%)'!$C$5="Cancellations for other reasons",
IFERROR(SUMIFS(AllPublicationData!$J:$J,AllPublicationData!$A:$A,'Publication Table (%)'!$B18,AllPublicationData!$B:$B,'Publication Table (%)'!$C$4,AllPublicationData!$D:$D,'Publication Table (%)'!E$7)/
SUMIFS(AllPublicationData!$E:$E,AllPublicationData!$A:$A,'Publication Table (%)'!$B18,AllPublicationData!$B:$B,'Publication Table (%)'!$C$4,AllPublicationData!$D:$D,'Publication Table (%)'!E$7),
SUMIFS(AllPublicationData!$J:$J,AllPublicationData!$A:$A,'Publication Table (%)'!$B18,AllPublicationData!$B:$B,'Publication Table (%)'!E$7)/
SUMIFS(AllPublicationData!$E:$E,AllPublicationData!$A:$A,'Publication Table (%)'!$B18,AllPublicationData!$B:$B,'Publication Table (%)'!E$7)))))))</f>
        <v>4.7662694775435381E-2</v>
      </c>
      <c r="F18" s="96">
        <f>IF('Publication Table (%)'!$C$5="All Cancelled Operations",
IFERROR(SUMIFS(AllPublicationData!$F:$F,AllPublicationData!$A:$A,'Publication Table (%)'!$B18,AllPublicationData!$B:$B,'Publication Table (%)'!$C$4,AllPublicationData!$D:$D,'Publication Table (%)'!F$7)/
SUMIFS(AllPublicationData!$E:$E,AllPublicationData!$A:$A,'Publication Table (%)'!$B18,AllPublicationData!$B:$B,'Publication Table (%)'!$C$4,AllPublicationData!$D:$D,'Publication Table (%)'!F$7),
SUMIFS(AllPublicationData!$F:$F,AllPublicationData!$A:$A,'Publication Table (%)'!$B18,AllPublicationData!$B:$B,'Publication Table (%)'!F$7)/
SUMIFS(AllPublicationData!$E:$E,AllPublicationData!$A:$A,'Publication Table (%)'!$B18,AllPublicationData!$B:$B,'Publication Table (%)'!F$7)),
IF('Publication Table (%)'!$C$5="Operations cancelled by patient",
IFERROR(SUMIFS(AllPublicationData!$G:$G,AllPublicationData!$A:$A,'Publication Table (%)'!$B18,AllPublicationData!$B:$B,'Publication Table (%)'!$C$4,AllPublicationData!$D:$D,'Publication Table (%)'!F$7)/
SUMIFS(AllPublicationData!$E:$E,AllPublicationData!$A:$A,'Publication Table (%)'!$B18,AllPublicationData!$B:$B,'Publication Table (%)'!$C$4,AllPublicationData!$D:$D,'Publication Table (%)'!F$7),
SUMIFS(AllPublicationData!$G:$G,AllPublicationData!$A:$A,'Publication Table (%)'!$B18,AllPublicationData!$B:$B,'Publication Table (%)'!F$7)/
SUMIFS(AllPublicationData!$E:$E,AllPublicationData!$A:$A,'Publication Table (%)'!$B18,AllPublicationData!$B:$B,'Publication Table (%)'!F$7)),
IF('Publication Table (%)'!$C$5="Operations cancelled for clinical reasons",
IFERROR(SUMIFS(AllPublicationData!$H:$H,AllPublicationData!$A:$A,'Publication Table (%)'!$B18,AllPublicationData!$B:$B,'Publication Table (%)'!$C$4,AllPublicationData!$D:$D,'Publication Table (%)'!F$7)/
SUMIFS(AllPublicationData!$E:$E,AllPublicationData!$A:$A,'Publication Table (%)'!$B18,AllPublicationData!$B:$B,'Publication Table (%)'!$C$4,AllPublicationData!$D:$D,'Publication Table (%)'!F$7),
SUMIFS(AllPublicationData!$H:$H,AllPublicationData!$A:$A,'Publication Table (%)'!$B18,AllPublicationData!$B:$B,'Publication Table (%)'!F$7)/
SUMIFS(AllPublicationData!$E:$E,AllPublicationData!$A:$A,'Publication Table (%)'!$B18,AllPublicationData!$B:$B,'Publication Table (%)'!F$7)),
IF('Publication Table (%)'!$C$5="Operations cancelled for non-clinical/capacity reasons",
IFERROR(SUMIFS(AllPublicationData!$I:$I,AllPublicationData!$A:$A,'Publication Table (%)'!$B18,AllPublicationData!$B:$B,'Publication Table (%)'!$C$4,AllPublicationData!$D:$D,'Publication Table (%)'!F$7)/
SUMIFS(AllPublicationData!$E:$E,AllPublicationData!$A:$A,'Publication Table (%)'!$B18,AllPublicationData!$B:$B,'Publication Table (%)'!$C$4,AllPublicationData!$D:$D,'Publication Table (%)'!F$7),
SUMIFS(AllPublicationData!$I:$I,AllPublicationData!$A:$A,'Publication Table (%)'!$B18,AllPublicationData!$B:$B,'Publication Table (%)'!F$7)/
SUMIFS(AllPublicationData!$E:$E,AllPublicationData!$A:$A,'Publication Table (%)'!$B18,AllPublicationData!$B:$B,'Publication Table (%)'!F$7)),
IF('Publication Table (%)'!$C$5="Cancellations for other reasons",
IFERROR(SUMIFS(AllPublicationData!$J:$J,AllPublicationData!$A:$A,'Publication Table (%)'!$B18,AllPublicationData!$B:$B,'Publication Table (%)'!$C$4,AllPublicationData!$D:$D,'Publication Table (%)'!F$7)/
SUMIFS(AllPublicationData!$E:$E,AllPublicationData!$A:$A,'Publication Table (%)'!$B18,AllPublicationData!$B:$B,'Publication Table (%)'!$C$4,AllPublicationData!$D:$D,'Publication Table (%)'!F$7),
SUMIFS(AllPublicationData!$J:$J,AllPublicationData!$A:$A,'Publication Table (%)'!$B18,AllPublicationData!$B:$B,'Publication Table (%)'!F$7)/
SUMIFS(AllPublicationData!$E:$E,AllPublicationData!$A:$A,'Publication Table (%)'!$B18,AllPublicationData!$B:$B,'Publication Table (%)'!F$7)))))))</f>
        <v>7.17741935483871E-2</v>
      </c>
      <c r="G18" s="96">
        <f>IF('Publication Table (%)'!$C$5="All Cancelled Operations",
IFERROR(SUMIFS(AllPublicationData!$F:$F,AllPublicationData!$A:$A,'Publication Table (%)'!$B18,AllPublicationData!$B:$B,'Publication Table (%)'!$C$4,AllPublicationData!$D:$D,'Publication Table (%)'!G$7)/
SUMIFS(AllPublicationData!$E:$E,AllPublicationData!$A:$A,'Publication Table (%)'!$B18,AllPublicationData!$B:$B,'Publication Table (%)'!$C$4,AllPublicationData!$D:$D,'Publication Table (%)'!G$7),
SUMIFS(AllPublicationData!$F:$F,AllPublicationData!$A:$A,'Publication Table (%)'!$B18,AllPublicationData!$B:$B,'Publication Table (%)'!G$7)/
SUMIFS(AllPublicationData!$E:$E,AllPublicationData!$A:$A,'Publication Table (%)'!$B18,AllPublicationData!$B:$B,'Publication Table (%)'!G$7)),
IF('Publication Table (%)'!$C$5="Operations cancelled by patient",
IFERROR(SUMIFS(AllPublicationData!$G:$G,AllPublicationData!$A:$A,'Publication Table (%)'!$B18,AllPublicationData!$B:$B,'Publication Table (%)'!$C$4,AllPublicationData!$D:$D,'Publication Table (%)'!G$7)/
SUMIFS(AllPublicationData!$E:$E,AllPublicationData!$A:$A,'Publication Table (%)'!$B18,AllPublicationData!$B:$B,'Publication Table (%)'!$C$4,AllPublicationData!$D:$D,'Publication Table (%)'!G$7),
SUMIFS(AllPublicationData!$G:$G,AllPublicationData!$A:$A,'Publication Table (%)'!$B18,AllPublicationData!$B:$B,'Publication Table (%)'!G$7)/
SUMIFS(AllPublicationData!$E:$E,AllPublicationData!$A:$A,'Publication Table (%)'!$B18,AllPublicationData!$B:$B,'Publication Table (%)'!G$7)),
IF('Publication Table (%)'!$C$5="Operations cancelled for clinical reasons",
IFERROR(SUMIFS(AllPublicationData!$H:$H,AllPublicationData!$A:$A,'Publication Table (%)'!$B18,AllPublicationData!$B:$B,'Publication Table (%)'!$C$4,AllPublicationData!$D:$D,'Publication Table (%)'!G$7)/
SUMIFS(AllPublicationData!$E:$E,AllPublicationData!$A:$A,'Publication Table (%)'!$B18,AllPublicationData!$B:$B,'Publication Table (%)'!$C$4,AllPublicationData!$D:$D,'Publication Table (%)'!G$7),
SUMIFS(AllPublicationData!$H:$H,AllPublicationData!$A:$A,'Publication Table (%)'!$B18,AllPublicationData!$B:$B,'Publication Table (%)'!G$7)/
SUMIFS(AllPublicationData!$E:$E,AllPublicationData!$A:$A,'Publication Table (%)'!$B18,AllPublicationData!$B:$B,'Publication Table (%)'!G$7)),
IF('Publication Table (%)'!$C$5="Operations cancelled for non-clinical/capacity reasons",
IFERROR(SUMIFS(AllPublicationData!$I:$I,AllPublicationData!$A:$A,'Publication Table (%)'!$B18,AllPublicationData!$B:$B,'Publication Table (%)'!$C$4,AllPublicationData!$D:$D,'Publication Table (%)'!G$7)/
SUMIFS(AllPublicationData!$E:$E,AllPublicationData!$A:$A,'Publication Table (%)'!$B18,AllPublicationData!$B:$B,'Publication Table (%)'!$C$4,AllPublicationData!$D:$D,'Publication Table (%)'!G$7),
SUMIFS(AllPublicationData!$I:$I,AllPublicationData!$A:$A,'Publication Table (%)'!$B18,AllPublicationData!$B:$B,'Publication Table (%)'!G$7)/
SUMIFS(AllPublicationData!$E:$E,AllPublicationData!$A:$A,'Publication Table (%)'!$B18,AllPublicationData!$B:$B,'Publication Table (%)'!G$7)),
IF('Publication Table (%)'!$C$5="Cancellations for other reasons",
IFERROR(SUMIFS(AllPublicationData!$J:$J,AllPublicationData!$A:$A,'Publication Table (%)'!$B18,AllPublicationData!$B:$B,'Publication Table (%)'!$C$4,AllPublicationData!$D:$D,'Publication Table (%)'!G$7)/
SUMIFS(AllPublicationData!$E:$E,AllPublicationData!$A:$A,'Publication Table (%)'!$B18,AllPublicationData!$B:$B,'Publication Table (%)'!$C$4,AllPublicationData!$D:$D,'Publication Table (%)'!G$7),
SUMIFS(AllPublicationData!$J:$J,AllPublicationData!$A:$A,'Publication Table (%)'!$B18,AllPublicationData!$B:$B,'Publication Table (%)'!G$7)/
SUMIFS(AllPublicationData!$E:$E,AllPublicationData!$A:$A,'Publication Table (%)'!$B18,AllPublicationData!$B:$B,'Publication Table (%)'!G$7)))))))</f>
        <v>8.2018927444794956E-2</v>
      </c>
      <c r="H18" s="96">
        <f>IF('Publication Table (%)'!$C$5="All Cancelled Operations",
IFERROR(SUMIFS(AllPublicationData!$F:$F,AllPublicationData!$A:$A,'Publication Table (%)'!$B18,AllPublicationData!$B:$B,'Publication Table (%)'!$C$4,AllPublicationData!$D:$D,'Publication Table (%)'!H$7)/
SUMIFS(AllPublicationData!$E:$E,AllPublicationData!$A:$A,'Publication Table (%)'!$B18,AllPublicationData!$B:$B,'Publication Table (%)'!$C$4,AllPublicationData!$D:$D,'Publication Table (%)'!H$7),
SUMIFS(AllPublicationData!$F:$F,AllPublicationData!$A:$A,'Publication Table (%)'!$B18,AllPublicationData!$B:$B,'Publication Table (%)'!H$7)/
SUMIFS(AllPublicationData!$E:$E,AllPublicationData!$A:$A,'Publication Table (%)'!$B18,AllPublicationData!$B:$B,'Publication Table (%)'!H$7)),
IF('Publication Table (%)'!$C$5="Operations cancelled by patient",
IFERROR(SUMIFS(AllPublicationData!$G:$G,AllPublicationData!$A:$A,'Publication Table (%)'!$B18,AllPublicationData!$B:$B,'Publication Table (%)'!$C$4,AllPublicationData!$D:$D,'Publication Table (%)'!H$7)/
SUMIFS(AllPublicationData!$E:$E,AllPublicationData!$A:$A,'Publication Table (%)'!$B18,AllPublicationData!$B:$B,'Publication Table (%)'!$C$4,AllPublicationData!$D:$D,'Publication Table (%)'!H$7),
SUMIFS(AllPublicationData!$G:$G,AllPublicationData!$A:$A,'Publication Table (%)'!$B18,AllPublicationData!$B:$B,'Publication Table (%)'!H$7)/
SUMIFS(AllPublicationData!$E:$E,AllPublicationData!$A:$A,'Publication Table (%)'!$B18,AllPublicationData!$B:$B,'Publication Table (%)'!H$7)),
IF('Publication Table (%)'!$C$5="Operations cancelled for clinical reasons",
IFERROR(SUMIFS(AllPublicationData!$H:$H,AllPublicationData!$A:$A,'Publication Table (%)'!$B18,AllPublicationData!$B:$B,'Publication Table (%)'!$C$4,AllPublicationData!$D:$D,'Publication Table (%)'!H$7)/
SUMIFS(AllPublicationData!$E:$E,AllPublicationData!$A:$A,'Publication Table (%)'!$B18,AllPublicationData!$B:$B,'Publication Table (%)'!$C$4,AllPublicationData!$D:$D,'Publication Table (%)'!H$7),
SUMIFS(AllPublicationData!$H:$H,AllPublicationData!$A:$A,'Publication Table (%)'!$B18,AllPublicationData!$B:$B,'Publication Table (%)'!H$7)/
SUMIFS(AllPublicationData!$E:$E,AllPublicationData!$A:$A,'Publication Table (%)'!$B18,AllPublicationData!$B:$B,'Publication Table (%)'!H$7)),
IF('Publication Table (%)'!$C$5="Operations cancelled for non-clinical/capacity reasons",
IFERROR(SUMIFS(AllPublicationData!$I:$I,AllPublicationData!$A:$A,'Publication Table (%)'!$B18,AllPublicationData!$B:$B,'Publication Table (%)'!$C$4,AllPublicationData!$D:$D,'Publication Table (%)'!H$7)/
SUMIFS(AllPublicationData!$E:$E,AllPublicationData!$A:$A,'Publication Table (%)'!$B18,AllPublicationData!$B:$B,'Publication Table (%)'!$C$4,AllPublicationData!$D:$D,'Publication Table (%)'!H$7),
SUMIFS(AllPublicationData!$I:$I,AllPublicationData!$A:$A,'Publication Table (%)'!$B18,AllPublicationData!$B:$B,'Publication Table (%)'!H$7)/
SUMIFS(AllPublicationData!$E:$E,AllPublicationData!$A:$A,'Publication Table (%)'!$B18,AllPublicationData!$B:$B,'Publication Table (%)'!H$7)),
IF('Publication Table (%)'!$C$5="Cancellations for other reasons",
IFERROR(SUMIFS(AllPublicationData!$J:$J,AllPublicationData!$A:$A,'Publication Table (%)'!$B18,AllPublicationData!$B:$B,'Publication Table (%)'!$C$4,AllPublicationData!$D:$D,'Publication Table (%)'!H$7)/
SUMIFS(AllPublicationData!$E:$E,AllPublicationData!$A:$A,'Publication Table (%)'!$B18,AllPublicationData!$B:$B,'Publication Table (%)'!$C$4,AllPublicationData!$D:$D,'Publication Table (%)'!H$7),
SUMIFS(AllPublicationData!$J:$J,AllPublicationData!$A:$A,'Publication Table (%)'!$B18,AllPublicationData!$B:$B,'Publication Table (%)'!H$7)/
SUMIFS(AllPublicationData!$E:$E,AllPublicationData!$A:$A,'Publication Table (%)'!$B18,AllPublicationData!$B:$B,'Publication Table (%)'!H$7)))))))</f>
        <v>9.925373134328358E-2</v>
      </c>
      <c r="I18" s="96">
        <f>IF('Publication Table (%)'!$C$5="All Cancelled Operations",
IFERROR(SUMIFS(AllPublicationData!$F:$F,AllPublicationData!$A:$A,'Publication Table (%)'!$B18,AllPublicationData!$B:$B,'Publication Table (%)'!$C$4,AllPublicationData!$D:$D,'Publication Table (%)'!I$7)/
SUMIFS(AllPublicationData!$E:$E,AllPublicationData!$A:$A,'Publication Table (%)'!$B18,AllPublicationData!$B:$B,'Publication Table (%)'!$C$4,AllPublicationData!$D:$D,'Publication Table (%)'!I$7),
SUMIFS(AllPublicationData!$F:$F,AllPublicationData!$A:$A,'Publication Table (%)'!$B18,AllPublicationData!$B:$B,'Publication Table (%)'!I$7)/
SUMIFS(AllPublicationData!$E:$E,AllPublicationData!$A:$A,'Publication Table (%)'!$B18,AllPublicationData!$B:$B,'Publication Table (%)'!I$7)),
IF('Publication Table (%)'!$C$5="Operations cancelled by patient",
IFERROR(SUMIFS(AllPublicationData!$G:$G,AllPublicationData!$A:$A,'Publication Table (%)'!$B18,AllPublicationData!$B:$B,'Publication Table (%)'!$C$4,AllPublicationData!$D:$D,'Publication Table (%)'!I$7)/
SUMIFS(AllPublicationData!$E:$E,AllPublicationData!$A:$A,'Publication Table (%)'!$B18,AllPublicationData!$B:$B,'Publication Table (%)'!$C$4,AllPublicationData!$D:$D,'Publication Table (%)'!I$7),
SUMIFS(AllPublicationData!$G:$G,AllPublicationData!$A:$A,'Publication Table (%)'!$B18,AllPublicationData!$B:$B,'Publication Table (%)'!I$7)/
SUMIFS(AllPublicationData!$E:$E,AllPublicationData!$A:$A,'Publication Table (%)'!$B18,AllPublicationData!$B:$B,'Publication Table (%)'!I$7)),
IF('Publication Table (%)'!$C$5="Operations cancelled for clinical reasons",
IFERROR(SUMIFS(AllPublicationData!$H:$H,AllPublicationData!$A:$A,'Publication Table (%)'!$B18,AllPublicationData!$B:$B,'Publication Table (%)'!$C$4,AllPublicationData!$D:$D,'Publication Table (%)'!I$7)/
SUMIFS(AllPublicationData!$E:$E,AllPublicationData!$A:$A,'Publication Table (%)'!$B18,AllPublicationData!$B:$B,'Publication Table (%)'!$C$4,AllPublicationData!$D:$D,'Publication Table (%)'!I$7),
SUMIFS(AllPublicationData!$H:$H,AllPublicationData!$A:$A,'Publication Table (%)'!$B18,AllPublicationData!$B:$B,'Publication Table (%)'!I$7)/
SUMIFS(AllPublicationData!$E:$E,AllPublicationData!$A:$A,'Publication Table (%)'!$B18,AllPublicationData!$B:$B,'Publication Table (%)'!I$7)),
IF('Publication Table (%)'!$C$5="Operations cancelled for non-clinical/capacity reasons",
IFERROR(SUMIFS(AllPublicationData!$I:$I,AllPublicationData!$A:$A,'Publication Table (%)'!$B18,AllPublicationData!$B:$B,'Publication Table (%)'!$C$4,AllPublicationData!$D:$D,'Publication Table (%)'!I$7)/
SUMIFS(AllPublicationData!$E:$E,AllPublicationData!$A:$A,'Publication Table (%)'!$B18,AllPublicationData!$B:$B,'Publication Table (%)'!$C$4,AllPublicationData!$D:$D,'Publication Table (%)'!I$7),
SUMIFS(AllPublicationData!$I:$I,AllPublicationData!$A:$A,'Publication Table (%)'!$B18,AllPublicationData!$B:$B,'Publication Table (%)'!I$7)/
SUMIFS(AllPublicationData!$E:$E,AllPublicationData!$A:$A,'Publication Table (%)'!$B18,AllPublicationData!$B:$B,'Publication Table (%)'!I$7)),
IF('Publication Table (%)'!$C$5="Cancellations for other reasons",
IFERROR(SUMIFS(AllPublicationData!$J:$J,AllPublicationData!$A:$A,'Publication Table (%)'!$B18,AllPublicationData!$B:$B,'Publication Table (%)'!$C$4,AllPublicationData!$D:$D,'Publication Table (%)'!I$7)/
SUMIFS(AllPublicationData!$E:$E,AllPublicationData!$A:$A,'Publication Table (%)'!$B18,AllPublicationData!$B:$B,'Publication Table (%)'!$C$4,AllPublicationData!$D:$D,'Publication Table (%)'!I$7),
SUMIFS(AllPublicationData!$J:$J,AllPublicationData!$A:$A,'Publication Table (%)'!$B18,AllPublicationData!$B:$B,'Publication Table (%)'!I$7)/
SUMIFS(AllPublicationData!$E:$E,AllPublicationData!$A:$A,'Publication Table (%)'!$B18,AllPublicationData!$B:$B,'Publication Table (%)'!I$7)))))))</f>
        <v>6.9375619425173438E-2</v>
      </c>
      <c r="J18" s="96">
        <f>IF('Publication Table (%)'!$C$5="All Cancelled Operations",
IFERROR(SUMIFS(AllPublicationData!$F:$F,AllPublicationData!$A:$A,'Publication Table (%)'!$B18,AllPublicationData!$B:$B,'Publication Table (%)'!$C$4,AllPublicationData!$D:$D,'Publication Table (%)'!J$7)/
SUMIFS(AllPublicationData!$E:$E,AllPublicationData!$A:$A,'Publication Table (%)'!$B18,AllPublicationData!$B:$B,'Publication Table (%)'!$C$4,AllPublicationData!$D:$D,'Publication Table (%)'!J$7),
SUMIFS(AllPublicationData!$F:$F,AllPublicationData!$A:$A,'Publication Table (%)'!$B18,AllPublicationData!$B:$B,'Publication Table (%)'!J$7)/
SUMIFS(AllPublicationData!$E:$E,AllPublicationData!$A:$A,'Publication Table (%)'!$B18,AllPublicationData!$B:$B,'Publication Table (%)'!J$7)),
IF('Publication Table (%)'!$C$5="Operations cancelled by patient",
IFERROR(SUMIFS(AllPublicationData!$G:$G,AllPublicationData!$A:$A,'Publication Table (%)'!$B18,AllPublicationData!$B:$B,'Publication Table (%)'!$C$4,AllPublicationData!$D:$D,'Publication Table (%)'!J$7)/
SUMIFS(AllPublicationData!$E:$E,AllPublicationData!$A:$A,'Publication Table (%)'!$B18,AllPublicationData!$B:$B,'Publication Table (%)'!$C$4,AllPublicationData!$D:$D,'Publication Table (%)'!J$7),
SUMIFS(AllPublicationData!$G:$G,AllPublicationData!$A:$A,'Publication Table (%)'!$B18,AllPublicationData!$B:$B,'Publication Table (%)'!J$7)/
SUMIFS(AllPublicationData!$E:$E,AllPublicationData!$A:$A,'Publication Table (%)'!$B18,AllPublicationData!$B:$B,'Publication Table (%)'!J$7)),
IF('Publication Table (%)'!$C$5="Operations cancelled for clinical reasons",
IFERROR(SUMIFS(AllPublicationData!$H:$H,AllPublicationData!$A:$A,'Publication Table (%)'!$B18,AllPublicationData!$B:$B,'Publication Table (%)'!$C$4,AllPublicationData!$D:$D,'Publication Table (%)'!J$7)/
SUMIFS(AllPublicationData!$E:$E,AllPublicationData!$A:$A,'Publication Table (%)'!$B18,AllPublicationData!$B:$B,'Publication Table (%)'!$C$4,AllPublicationData!$D:$D,'Publication Table (%)'!J$7),
SUMIFS(AllPublicationData!$H:$H,AllPublicationData!$A:$A,'Publication Table (%)'!$B18,AllPublicationData!$B:$B,'Publication Table (%)'!J$7)/
SUMIFS(AllPublicationData!$E:$E,AllPublicationData!$A:$A,'Publication Table (%)'!$B18,AllPublicationData!$B:$B,'Publication Table (%)'!J$7)),
IF('Publication Table (%)'!$C$5="Operations cancelled for non-clinical/capacity reasons",
IFERROR(SUMIFS(AllPublicationData!$I:$I,AllPublicationData!$A:$A,'Publication Table (%)'!$B18,AllPublicationData!$B:$B,'Publication Table (%)'!$C$4,AllPublicationData!$D:$D,'Publication Table (%)'!J$7)/
SUMIFS(AllPublicationData!$E:$E,AllPublicationData!$A:$A,'Publication Table (%)'!$B18,AllPublicationData!$B:$B,'Publication Table (%)'!$C$4,AllPublicationData!$D:$D,'Publication Table (%)'!J$7),
SUMIFS(AllPublicationData!$I:$I,AllPublicationData!$A:$A,'Publication Table (%)'!$B18,AllPublicationData!$B:$B,'Publication Table (%)'!J$7)/
SUMIFS(AllPublicationData!$E:$E,AllPublicationData!$A:$A,'Publication Table (%)'!$B18,AllPublicationData!$B:$B,'Publication Table (%)'!J$7)),
IF('Publication Table (%)'!$C$5="Cancellations for other reasons",
IFERROR(SUMIFS(AllPublicationData!$J:$J,AllPublicationData!$A:$A,'Publication Table (%)'!$B18,AllPublicationData!$B:$B,'Publication Table (%)'!$C$4,AllPublicationData!$D:$D,'Publication Table (%)'!J$7)/
SUMIFS(AllPublicationData!$E:$E,AllPublicationData!$A:$A,'Publication Table (%)'!$B18,AllPublicationData!$B:$B,'Publication Table (%)'!$C$4,AllPublicationData!$D:$D,'Publication Table (%)'!J$7),
SUMIFS(AllPublicationData!$J:$J,AllPublicationData!$A:$A,'Publication Table (%)'!$B18,AllPublicationData!$B:$B,'Publication Table (%)'!J$7)/
SUMIFS(AllPublicationData!$E:$E,AllPublicationData!$A:$A,'Publication Table (%)'!$B18,AllPublicationData!$B:$B,'Publication Table (%)'!J$7)))))))</f>
        <v>8.5714285714285715E-2</v>
      </c>
      <c r="K18" s="96">
        <f>IF('Publication Table (%)'!$C$5="All Cancelled Operations",
IFERROR(SUMIFS(AllPublicationData!$F:$F,AllPublicationData!$A:$A,'Publication Table (%)'!$B18,AllPublicationData!$B:$B,'Publication Table (%)'!$C$4,AllPublicationData!$D:$D,'Publication Table (%)'!K$7)/
SUMIFS(AllPublicationData!$E:$E,AllPublicationData!$A:$A,'Publication Table (%)'!$B18,AllPublicationData!$B:$B,'Publication Table (%)'!$C$4,AllPublicationData!$D:$D,'Publication Table (%)'!K$7),
SUMIFS(AllPublicationData!$F:$F,AllPublicationData!$A:$A,'Publication Table (%)'!$B18,AllPublicationData!$B:$B,'Publication Table (%)'!K$7)/
SUMIFS(AllPublicationData!$E:$E,AllPublicationData!$A:$A,'Publication Table (%)'!$B18,AllPublicationData!$B:$B,'Publication Table (%)'!K$7)),
IF('Publication Table (%)'!$C$5="Operations cancelled by patient",
IFERROR(SUMIFS(AllPublicationData!$G:$G,AllPublicationData!$A:$A,'Publication Table (%)'!$B18,AllPublicationData!$B:$B,'Publication Table (%)'!$C$4,AllPublicationData!$D:$D,'Publication Table (%)'!K$7)/
SUMIFS(AllPublicationData!$E:$E,AllPublicationData!$A:$A,'Publication Table (%)'!$B18,AllPublicationData!$B:$B,'Publication Table (%)'!$C$4,AllPublicationData!$D:$D,'Publication Table (%)'!K$7),
SUMIFS(AllPublicationData!$G:$G,AllPublicationData!$A:$A,'Publication Table (%)'!$B18,AllPublicationData!$B:$B,'Publication Table (%)'!K$7)/
SUMIFS(AllPublicationData!$E:$E,AllPublicationData!$A:$A,'Publication Table (%)'!$B18,AllPublicationData!$B:$B,'Publication Table (%)'!K$7)),
IF('Publication Table (%)'!$C$5="Operations cancelled for clinical reasons",
IFERROR(SUMIFS(AllPublicationData!$H:$H,AllPublicationData!$A:$A,'Publication Table (%)'!$B18,AllPublicationData!$B:$B,'Publication Table (%)'!$C$4,AllPublicationData!$D:$D,'Publication Table (%)'!K$7)/
SUMIFS(AllPublicationData!$E:$E,AllPublicationData!$A:$A,'Publication Table (%)'!$B18,AllPublicationData!$B:$B,'Publication Table (%)'!$C$4,AllPublicationData!$D:$D,'Publication Table (%)'!K$7),
SUMIFS(AllPublicationData!$H:$H,AllPublicationData!$A:$A,'Publication Table (%)'!$B18,AllPublicationData!$B:$B,'Publication Table (%)'!K$7)/
SUMIFS(AllPublicationData!$E:$E,AllPublicationData!$A:$A,'Publication Table (%)'!$B18,AllPublicationData!$B:$B,'Publication Table (%)'!K$7)),
IF('Publication Table (%)'!$C$5="Operations cancelled for non-clinical/capacity reasons",
IFERROR(SUMIFS(AllPublicationData!$I:$I,AllPublicationData!$A:$A,'Publication Table (%)'!$B18,AllPublicationData!$B:$B,'Publication Table (%)'!$C$4,AllPublicationData!$D:$D,'Publication Table (%)'!K$7)/
SUMIFS(AllPublicationData!$E:$E,AllPublicationData!$A:$A,'Publication Table (%)'!$B18,AllPublicationData!$B:$B,'Publication Table (%)'!$C$4,AllPublicationData!$D:$D,'Publication Table (%)'!K$7),
SUMIFS(AllPublicationData!$I:$I,AllPublicationData!$A:$A,'Publication Table (%)'!$B18,AllPublicationData!$B:$B,'Publication Table (%)'!K$7)/
SUMIFS(AllPublicationData!$E:$E,AllPublicationData!$A:$A,'Publication Table (%)'!$B18,AllPublicationData!$B:$B,'Publication Table (%)'!K$7)),
IF('Publication Table (%)'!$C$5="Cancellations for other reasons",
IFERROR(SUMIFS(AllPublicationData!$J:$J,AllPublicationData!$A:$A,'Publication Table (%)'!$B18,AllPublicationData!$B:$B,'Publication Table (%)'!$C$4,AllPublicationData!$D:$D,'Publication Table (%)'!K$7)/
SUMIFS(AllPublicationData!$E:$E,AllPublicationData!$A:$A,'Publication Table (%)'!$B18,AllPublicationData!$B:$B,'Publication Table (%)'!$C$4,AllPublicationData!$D:$D,'Publication Table (%)'!K$7),
SUMIFS(AllPublicationData!$J:$J,AllPublicationData!$A:$A,'Publication Table (%)'!$B18,AllPublicationData!$B:$B,'Publication Table (%)'!K$7)/
SUMIFS(AllPublicationData!$E:$E,AllPublicationData!$A:$A,'Publication Table (%)'!$B18,AllPublicationData!$B:$B,'Publication Table (%)'!K$7)))))))</f>
        <v>7.0861977789529351E-2</v>
      </c>
      <c r="L18" s="96">
        <f>IF('Publication Table (%)'!$C$5="All Cancelled Operations",
IFERROR(SUMIFS(AllPublicationData!$F:$F,AllPublicationData!$A:$A,'Publication Table (%)'!$B18,AllPublicationData!$B:$B,'Publication Table (%)'!$C$4,AllPublicationData!$D:$D,'Publication Table (%)'!L$7)/
SUMIFS(AllPublicationData!$E:$E,AllPublicationData!$A:$A,'Publication Table (%)'!$B18,AllPublicationData!$B:$B,'Publication Table (%)'!$C$4,AllPublicationData!$D:$D,'Publication Table (%)'!L$7),
SUMIFS(AllPublicationData!$F:$F,AllPublicationData!$A:$A,'Publication Table (%)'!$B18,AllPublicationData!$B:$B,'Publication Table (%)'!L$7)/
SUMIFS(AllPublicationData!$E:$E,AllPublicationData!$A:$A,'Publication Table (%)'!$B18,AllPublicationData!$B:$B,'Publication Table (%)'!L$7)),
IF('Publication Table (%)'!$C$5="Operations cancelled by patient",
IFERROR(SUMIFS(AllPublicationData!$G:$G,AllPublicationData!$A:$A,'Publication Table (%)'!$B18,AllPublicationData!$B:$B,'Publication Table (%)'!$C$4,AllPublicationData!$D:$D,'Publication Table (%)'!L$7)/
SUMIFS(AllPublicationData!$E:$E,AllPublicationData!$A:$A,'Publication Table (%)'!$B18,AllPublicationData!$B:$B,'Publication Table (%)'!$C$4,AllPublicationData!$D:$D,'Publication Table (%)'!L$7),
SUMIFS(AllPublicationData!$G:$G,AllPublicationData!$A:$A,'Publication Table (%)'!$B18,AllPublicationData!$B:$B,'Publication Table (%)'!L$7)/
SUMIFS(AllPublicationData!$E:$E,AllPublicationData!$A:$A,'Publication Table (%)'!$B18,AllPublicationData!$B:$B,'Publication Table (%)'!L$7)),
IF('Publication Table (%)'!$C$5="Operations cancelled for clinical reasons",
IFERROR(SUMIFS(AllPublicationData!$H:$H,AllPublicationData!$A:$A,'Publication Table (%)'!$B18,AllPublicationData!$B:$B,'Publication Table (%)'!$C$4,AllPublicationData!$D:$D,'Publication Table (%)'!L$7)/
SUMIFS(AllPublicationData!$E:$E,AllPublicationData!$A:$A,'Publication Table (%)'!$B18,AllPublicationData!$B:$B,'Publication Table (%)'!$C$4,AllPublicationData!$D:$D,'Publication Table (%)'!L$7),
SUMIFS(AllPublicationData!$H:$H,AllPublicationData!$A:$A,'Publication Table (%)'!$B18,AllPublicationData!$B:$B,'Publication Table (%)'!L$7)/
SUMIFS(AllPublicationData!$E:$E,AllPublicationData!$A:$A,'Publication Table (%)'!$B18,AllPublicationData!$B:$B,'Publication Table (%)'!L$7)),
IF('Publication Table (%)'!$C$5="Operations cancelled for non-clinical/capacity reasons",
IFERROR(SUMIFS(AllPublicationData!$I:$I,AllPublicationData!$A:$A,'Publication Table (%)'!$B18,AllPublicationData!$B:$B,'Publication Table (%)'!$C$4,AllPublicationData!$D:$D,'Publication Table (%)'!L$7)/
SUMIFS(AllPublicationData!$E:$E,AllPublicationData!$A:$A,'Publication Table (%)'!$B18,AllPublicationData!$B:$B,'Publication Table (%)'!$C$4,AllPublicationData!$D:$D,'Publication Table (%)'!L$7),
SUMIFS(AllPublicationData!$I:$I,AllPublicationData!$A:$A,'Publication Table (%)'!$B18,AllPublicationData!$B:$B,'Publication Table (%)'!L$7)/
SUMIFS(AllPublicationData!$E:$E,AllPublicationData!$A:$A,'Publication Table (%)'!$B18,AllPublicationData!$B:$B,'Publication Table (%)'!L$7)),
IF('Publication Table (%)'!$C$5="Cancellations for other reasons",
IFERROR(SUMIFS(AllPublicationData!$J:$J,AllPublicationData!$A:$A,'Publication Table (%)'!$B18,AllPublicationData!$B:$B,'Publication Table (%)'!$C$4,AllPublicationData!$D:$D,'Publication Table (%)'!L$7)/
SUMIFS(AllPublicationData!$E:$E,AllPublicationData!$A:$A,'Publication Table (%)'!$B18,AllPublicationData!$B:$B,'Publication Table (%)'!$C$4,AllPublicationData!$D:$D,'Publication Table (%)'!L$7),
SUMIFS(AllPublicationData!$J:$J,AllPublicationData!$A:$A,'Publication Table (%)'!$B18,AllPublicationData!$B:$B,'Publication Table (%)'!L$7)/
SUMIFS(AllPublicationData!$E:$E,AllPublicationData!$A:$A,'Publication Table (%)'!$B18,AllPublicationData!$B:$B,'Publication Table (%)'!L$7)))))))</f>
        <v>7.1676300578034688E-2</v>
      </c>
      <c r="M18" s="96">
        <f>IF('Publication Table (%)'!$C$5="All Cancelled Operations",
IFERROR(SUMIFS(AllPublicationData!$F:$F,AllPublicationData!$A:$A,'Publication Table (%)'!$B18,AllPublicationData!$B:$B,'Publication Table (%)'!$C$4,AllPublicationData!$D:$D,'Publication Table (%)'!M$7)/
SUMIFS(AllPublicationData!$E:$E,AllPublicationData!$A:$A,'Publication Table (%)'!$B18,AllPublicationData!$B:$B,'Publication Table (%)'!$C$4,AllPublicationData!$D:$D,'Publication Table (%)'!M$7),
SUMIFS(AllPublicationData!$F:$F,AllPublicationData!$A:$A,'Publication Table (%)'!$B18,AllPublicationData!$B:$B,'Publication Table (%)'!M$7)/
SUMIFS(AllPublicationData!$E:$E,AllPublicationData!$A:$A,'Publication Table (%)'!$B18,AllPublicationData!$B:$B,'Publication Table (%)'!M$7)),
IF('Publication Table (%)'!$C$5="Operations cancelled by patient",
IFERROR(SUMIFS(AllPublicationData!$G:$G,AllPublicationData!$A:$A,'Publication Table (%)'!$B18,AllPublicationData!$B:$B,'Publication Table (%)'!$C$4,AllPublicationData!$D:$D,'Publication Table (%)'!M$7)/
SUMIFS(AllPublicationData!$E:$E,AllPublicationData!$A:$A,'Publication Table (%)'!$B18,AllPublicationData!$B:$B,'Publication Table (%)'!$C$4,AllPublicationData!$D:$D,'Publication Table (%)'!M$7),
SUMIFS(AllPublicationData!$G:$G,AllPublicationData!$A:$A,'Publication Table (%)'!$B18,AllPublicationData!$B:$B,'Publication Table (%)'!M$7)/
SUMIFS(AllPublicationData!$E:$E,AllPublicationData!$A:$A,'Publication Table (%)'!$B18,AllPublicationData!$B:$B,'Publication Table (%)'!M$7)),
IF('Publication Table (%)'!$C$5="Operations cancelled for clinical reasons",
IFERROR(SUMIFS(AllPublicationData!$H:$H,AllPublicationData!$A:$A,'Publication Table (%)'!$B18,AllPublicationData!$B:$B,'Publication Table (%)'!$C$4,AllPublicationData!$D:$D,'Publication Table (%)'!M$7)/
SUMIFS(AllPublicationData!$E:$E,AllPublicationData!$A:$A,'Publication Table (%)'!$B18,AllPublicationData!$B:$B,'Publication Table (%)'!$C$4,AllPublicationData!$D:$D,'Publication Table (%)'!M$7),
SUMIFS(AllPublicationData!$H:$H,AllPublicationData!$A:$A,'Publication Table (%)'!$B18,AllPublicationData!$B:$B,'Publication Table (%)'!M$7)/
SUMIFS(AllPublicationData!$E:$E,AllPublicationData!$A:$A,'Publication Table (%)'!$B18,AllPublicationData!$B:$B,'Publication Table (%)'!M$7)),
IF('Publication Table (%)'!$C$5="Operations cancelled for non-clinical/capacity reasons",
IFERROR(SUMIFS(AllPublicationData!$I:$I,AllPublicationData!$A:$A,'Publication Table (%)'!$B18,AllPublicationData!$B:$B,'Publication Table (%)'!$C$4,AllPublicationData!$D:$D,'Publication Table (%)'!M$7)/
SUMIFS(AllPublicationData!$E:$E,AllPublicationData!$A:$A,'Publication Table (%)'!$B18,AllPublicationData!$B:$B,'Publication Table (%)'!$C$4,AllPublicationData!$D:$D,'Publication Table (%)'!M$7),
SUMIFS(AllPublicationData!$I:$I,AllPublicationData!$A:$A,'Publication Table (%)'!$B18,AllPublicationData!$B:$B,'Publication Table (%)'!M$7)/
SUMIFS(AllPublicationData!$E:$E,AllPublicationData!$A:$A,'Publication Table (%)'!$B18,AllPublicationData!$B:$B,'Publication Table (%)'!M$7)),
IF('Publication Table (%)'!$C$5="Cancellations for other reasons",
IFERROR(SUMIFS(AllPublicationData!$J:$J,AllPublicationData!$A:$A,'Publication Table (%)'!$B18,AllPublicationData!$B:$B,'Publication Table (%)'!$C$4,AllPublicationData!$D:$D,'Publication Table (%)'!M$7)/
SUMIFS(AllPublicationData!$E:$E,AllPublicationData!$A:$A,'Publication Table (%)'!$B18,AllPublicationData!$B:$B,'Publication Table (%)'!$C$4,AllPublicationData!$D:$D,'Publication Table (%)'!M$7),
SUMIFS(AllPublicationData!$J:$J,AllPublicationData!$A:$A,'Publication Table (%)'!$B18,AllPublicationData!$B:$B,'Publication Table (%)'!M$7)/
SUMIFS(AllPublicationData!$E:$E,AllPublicationData!$A:$A,'Publication Table (%)'!$B18,AllPublicationData!$B:$B,'Publication Table (%)'!M$7)))))))</f>
        <v>0.10541310541310542</v>
      </c>
      <c r="N18" s="96">
        <f>IF('Publication Table (%)'!$C$5="All Cancelled Operations",
IFERROR(SUMIFS(AllPublicationData!$F:$F,AllPublicationData!$A:$A,'Publication Table (%)'!$B18,AllPublicationData!$B:$B,'Publication Table (%)'!$C$4,AllPublicationData!$D:$D,'Publication Table (%)'!N$7)/
SUMIFS(AllPublicationData!$E:$E,AllPublicationData!$A:$A,'Publication Table (%)'!$B18,AllPublicationData!$B:$B,'Publication Table (%)'!$C$4,AllPublicationData!$D:$D,'Publication Table (%)'!N$7),
SUMIFS(AllPublicationData!$F:$F,AllPublicationData!$A:$A,'Publication Table (%)'!$B18,AllPublicationData!$B:$B,'Publication Table (%)'!N$7)/
SUMIFS(AllPublicationData!$E:$E,AllPublicationData!$A:$A,'Publication Table (%)'!$B18,AllPublicationData!$B:$B,'Publication Table (%)'!N$7)),
IF('Publication Table (%)'!$C$5="Operations cancelled by patient",
IFERROR(SUMIFS(AllPublicationData!$G:$G,AllPublicationData!$A:$A,'Publication Table (%)'!$B18,AllPublicationData!$B:$B,'Publication Table (%)'!$C$4,AllPublicationData!$D:$D,'Publication Table (%)'!N$7)/
SUMIFS(AllPublicationData!$E:$E,AllPublicationData!$A:$A,'Publication Table (%)'!$B18,AllPublicationData!$B:$B,'Publication Table (%)'!$C$4,AllPublicationData!$D:$D,'Publication Table (%)'!N$7),
SUMIFS(AllPublicationData!$G:$G,AllPublicationData!$A:$A,'Publication Table (%)'!$B18,AllPublicationData!$B:$B,'Publication Table (%)'!N$7)/
SUMIFS(AllPublicationData!$E:$E,AllPublicationData!$A:$A,'Publication Table (%)'!$B18,AllPublicationData!$B:$B,'Publication Table (%)'!N$7)),
IF('Publication Table (%)'!$C$5="Operations cancelled for clinical reasons",
IFERROR(SUMIFS(AllPublicationData!$H:$H,AllPublicationData!$A:$A,'Publication Table (%)'!$B18,AllPublicationData!$B:$B,'Publication Table (%)'!$C$4,AllPublicationData!$D:$D,'Publication Table (%)'!N$7)/
SUMIFS(AllPublicationData!$E:$E,AllPublicationData!$A:$A,'Publication Table (%)'!$B18,AllPublicationData!$B:$B,'Publication Table (%)'!$C$4,AllPublicationData!$D:$D,'Publication Table (%)'!N$7),
SUMIFS(AllPublicationData!$H:$H,AllPublicationData!$A:$A,'Publication Table (%)'!$B18,AllPublicationData!$B:$B,'Publication Table (%)'!N$7)/
SUMIFS(AllPublicationData!$E:$E,AllPublicationData!$A:$A,'Publication Table (%)'!$B18,AllPublicationData!$B:$B,'Publication Table (%)'!N$7)),
IF('Publication Table (%)'!$C$5="Operations cancelled for non-clinical/capacity reasons",
IFERROR(SUMIFS(AllPublicationData!$I:$I,AllPublicationData!$A:$A,'Publication Table (%)'!$B18,AllPublicationData!$B:$B,'Publication Table (%)'!$C$4,AllPublicationData!$D:$D,'Publication Table (%)'!N$7)/
SUMIFS(AllPublicationData!$E:$E,AllPublicationData!$A:$A,'Publication Table (%)'!$B18,AllPublicationData!$B:$B,'Publication Table (%)'!$C$4,AllPublicationData!$D:$D,'Publication Table (%)'!N$7),
SUMIFS(AllPublicationData!$I:$I,AllPublicationData!$A:$A,'Publication Table (%)'!$B18,AllPublicationData!$B:$B,'Publication Table (%)'!N$7)/
SUMIFS(AllPublicationData!$E:$E,AllPublicationData!$A:$A,'Publication Table (%)'!$B18,AllPublicationData!$B:$B,'Publication Table (%)'!N$7)),
IF('Publication Table (%)'!$C$5="Cancellations for other reasons",
IFERROR(SUMIFS(AllPublicationData!$J:$J,AllPublicationData!$A:$A,'Publication Table (%)'!$B18,AllPublicationData!$B:$B,'Publication Table (%)'!$C$4,AllPublicationData!$D:$D,'Publication Table (%)'!N$7)/
SUMIFS(AllPublicationData!$E:$E,AllPublicationData!$A:$A,'Publication Table (%)'!$B18,AllPublicationData!$B:$B,'Publication Table (%)'!$C$4,AllPublicationData!$D:$D,'Publication Table (%)'!N$7),
SUMIFS(AllPublicationData!$J:$J,AllPublicationData!$A:$A,'Publication Table (%)'!$B18,AllPublicationData!$B:$B,'Publication Table (%)'!N$7)/
SUMIFS(AllPublicationData!$E:$E,AllPublicationData!$A:$A,'Publication Table (%)'!$B18,AllPublicationData!$B:$B,'Publication Table (%)'!N$7)))))))</f>
        <v>8.5159674389480272E-2</v>
      </c>
      <c r="O18" s="96">
        <f>IF('Publication Table (%)'!$C$5="All Cancelled Operations",
IFERROR(SUMIFS(AllPublicationData!$F:$F,AllPublicationData!$A:$A,'Publication Table (%)'!$B18,AllPublicationData!$B:$B,'Publication Table (%)'!$C$4,AllPublicationData!$D:$D,'Publication Table (%)'!O$7)/
SUMIFS(AllPublicationData!$E:$E,AllPublicationData!$A:$A,'Publication Table (%)'!$B18,AllPublicationData!$B:$B,'Publication Table (%)'!$C$4,AllPublicationData!$D:$D,'Publication Table (%)'!O$7),
SUMIFS(AllPublicationData!$F:$F,AllPublicationData!$A:$A,'Publication Table (%)'!$B18,AllPublicationData!$B:$B,'Publication Table (%)'!O$7)/
SUMIFS(AllPublicationData!$E:$E,AllPublicationData!$A:$A,'Publication Table (%)'!$B18,AllPublicationData!$B:$B,'Publication Table (%)'!O$7)),
IF('Publication Table (%)'!$C$5="Operations cancelled by patient",
IFERROR(SUMIFS(AllPublicationData!$G:$G,AllPublicationData!$A:$A,'Publication Table (%)'!$B18,AllPublicationData!$B:$B,'Publication Table (%)'!$C$4,AllPublicationData!$D:$D,'Publication Table (%)'!O$7)/
SUMIFS(AllPublicationData!$E:$E,AllPublicationData!$A:$A,'Publication Table (%)'!$B18,AllPublicationData!$B:$B,'Publication Table (%)'!$C$4,AllPublicationData!$D:$D,'Publication Table (%)'!O$7),
SUMIFS(AllPublicationData!$G:$G,AllPublicationData!$A:$A,'Publication Table (%)'!$B18,AllPublicationData!$B:$B,'Publication Table (%)'!O$7)/
SUMIFS(AllPublicationData!$E:$E,AllPublicationData!$A:$A,'Publication Table (%)'!$B18,AllPublicationData!$B:$B,'Publication Table (%)'!O$7)),
IF('Publication Table (%)'!$C$5="Operations cancelled for clinical reasons",
IFERROR(SUMIFS(AllPublicationData!$H:$H,AllPublicationData!$A:$A,'Publication Table (%)'!$B18,AllPublicationData!$B:$B,'Publication Table (%)'!$C$4,AllPublicationData!$D:$D,'Publication Table (%)'!O$7)/
SUMIFS(AllPublicationData!$E:$E,AllPublicationData!$A:$A,'Publication Table (%)'!$B18,AllPublicationData!$B:$B,'Publication Table (%)'!$C$4,AllPublicationData!$D:$D,'Publication Table (%)'!O$7),
SUMIFS(AllPublicationData!$H:$H,AllPublicationData!$A:$A,'Publication Table (%)'!$B18,AllPublicationData!$B:$B,'Publication Table (%)'!O$7)/
SUMIFS(AllPublicationData!$E:$E,AllPublicationData!$A:$A,'Publication Table (%)'!$B18,AllPublicationData!$B:$B,'Publication Table (%)'!O$7)),
IF('Publication Table (%)'!$C$5="Operations cancelled for non-clinical/capacity reasons",
IFERROR(SUMIFS(AllPublicationData!$I:$I,AllPublicationData!$A:$A,'Publication Table (%)'!$B18,AllPublicationData!$B:$B,'Publication Table (%)'!$C$4,AllPublicationData!$D:$D,'Publication Table (%)'!O$7)/
SUMIFS(AllPublicationData!$E:$E,AllPublicationData!$A:$A,'Publication Table (%)'!$B18,AllPublicationData!$B:$B,'Publication Table (%)'!$C$4,AllPublicationData!$D:$D,'Publication Table (%)'!O$7),
SUMIFS(AllPublicationData!$I:$I,AllPublicationData!$A:$A,'Publication Table (%)'!$B18,AllPublicationData!$B:$B,'Publication Table (%)'!O$7)/
SUMIFS(AllPublicationData!$E:$E,AllPublicationData!$A:$A,'Publication Table (%)'!$B18,AllPublicationData!$B:$B,'Publication Table (%)'!O$7)),
IF('Publication Table (%)'!$C$5="Cancellations for other reasons",
IFERROR(SUMIFS(AllPublicationData!$J:$J,AllPublicationData!$A:$A,'Publication Table (%)'!$B18,AllPublicationData!$B:$B,'Publication Table (%)'!$C$4,AllPublicationData!$D:$D,'Publication Table (%)'!O$7)/
SUMIFS(AllPublicationData!$E:$E,AllPublicationData!$A:$A,'Publication Table (%)'!$B18,AllPublicationData!$B:$B,'Publication Table (%)'!$C$4,AllPublicationData!$D:$D,'Publication Table (%)'!O$7),
SUMIFS(AllPublicationData!$J:$J,AllPublicationData!$A:$A,'Publication Table (%)'!$B18,AllPublicationData!$B:$B,'Publication Table (%)'!O$7)/
SUMIFS(AllPublicationData!$E:$E,AllPublicationData!$A:$A,'Publication Table (%)'!$B18,AllPublicationData!$B:$B,'Publication Table (%)'!O$7)))))))</f>
        <v>0.11157270029673591</v>
      </c>
      <c r="P18" s="96">
        <f>IF('Publication Table (%)'!$C$5="All Cancelled Operations",
IFERROR(SUMIFS(AllPublicationData!$F:$F,AllPublicationData!$A:$A,'Publication Table (%)'!$B18,AllPublicationData!$B:$B,'Publication Table (%)'!$C$4,AllPublicationData!$D:$D,'Publication Table (%)'!P$7)/
SUMIFS(AllPublicationData!$E:$E,AllPublicationData!$A:$A,'Publication Table (%)'!$B18,AllPublicationData!$B:$B,'Publication Table (%)'!$C$4,AllPublicationData!$D:$D,'Publication Table (%)'!P$7),
SUMIFS(AllPublicationData!$F:$F,AllPublicationData!$A:$A,'Publication Table (%)'!$B18,AllPublicationData!$B:$B,'Publication Table (%)'!P$7)/
SUMIFS(AllPublicationData!$E:$E,AllPublicationData!$A:$A,'Publication Table (%)'!$B18,AllPublicationData!$B:$B,'Publication Table (%)'!P$7)),
IF('Publication Table (%)'!$C$5="Operations cancelled by patient",
IFERROR(SUMIFS(AllPublicationData!$G:$G,AllPublicationData!$A:$A,'Publication Table (%)'!$B18,AllPublicationData!$B:$B,'Publication Table (%)'!$C$4,AllPublicationData!$D:$D,'Publication Table (%)'!P$7)/
SUMIFS(AllPublicationData!$E:$E,AllPublicationData!$A:$A,'Publication Table (%)'!$B18,AllPublicationData!$B:$B,'Publication Table (%)'!$C$4,AllPublicationData!$D:$D,'Publication Table (%)'!P$7),
SUMIFS(AllPublicationData!$G:$G,AllPublicationData!$A:$A,'Publication Table (%)'!$B18,AllPublicationData!$B:$B,'Publication Table (%)'!P$7)/
SUMIFS(AllPublicationData!$E:$E,AllPublicationData!$A:$A,'Publication Table (%)'!$B18,AllPublicationData!$B:$B,'Publication Table (%)'!P$7)),
IF('Publication Table (%)'!$C$5="Operations cancelled for clinical reasons",
IFERROR(SUMIFS(AllPublicationData!$H:$H,AllPublicationData!$A:$A,'Publication Table (%)'!$B18,AllPublicationData!$B:$B,'Publication Table (%)'!$C$4,AllPublicationData!$D:$D,'Publication Table (%)'!P$7)/
SUMIFS(AllPublicationData!$E:$E,AllPublicationData!$A:$A,'Publication Table (%)'!$B18,AllPublicationData!$B:$B,'Publication Table (%)'!$C$4,AllPublicationData!$D:$D,'Publication Table (%)'!P$7),
SUMIFS(AllPublicationData!$H:$H,AllPublicationData!$A:$A,'Publication Table (%)'!$B18,AllPublicationData!$B:$B,'Publication Table (%)'!P$7)/
SUMIFS(AllPublicationData!$E:$E,AllPublicationData!$A:$A,'Publication Table (%)'!$B18,AllPublicationData!$B:$B,'Publication Table (%)'!P$7)),
IF('Publication Table (%)'!$C$5="Operations cancelled for non-clinical/capacity reasons",
IFERROR(SUMIFS(AllPublicationData!$I:$I,AllPublicationData!$A:$A,'Publication Table (%)'!$B18,AllPublicationData!$B:$B,'Publication Table (%)'!$C$4,AllPublicationData!$D:$D,'Publication Table (%)'!P$7)/
SUMIFS(AllPublicationData!$E:$E,AllPublicationData!$A:$A,'Publication Table (%)'!$B18,AllPublicationData!$B:$B,'Publication Table (%)'!$C$4,AllPublicationData!$D:$D,'Publication Table (%)'!P$7),
SUMIFS(AllPublicationData!$I:$I,AllPublicationData!$A:$A,'Publication Table (%)'!$B18,AllPublicationData!$B:$B,'Publication Table (%)'!P$7)/
SUMIFS(AllPublicationData!$E:$E,AllPublicationData!$A:$A,'Publication Table (%)'!$B18,AllPublicationData!$B:$B,'Publication Table (%)'!P$7)),
IF('Publication Table (%)'!$C$5="Cancellations for other reasons",
IFERROR(SUMIFS(AllPublicationData!$J:$J,AllPublicationData!$A:$A,'Publication Table (%)'!$B18,AllPublicationData!$B:$B,'Publication Table (%)'!$C$4,AllPublicationData!$D:$D,'Publication Table (%)'!P$7)/
SUMIFS(AllPublicationData!$E:$E,AllPublicationData!$A:$A,'Publication Table (%)'!$B18,AllPublicationData!$B:$B,'Publication Table (%)'!$C$4,AllPublicationData!$D:$D,'Publication Table (%)'!P$7),
SUMIFS(AllPublicationData!$J:$J,AllPublicationData!$A:$A,'Publication Table (%)'!$B18,AllPublicationData!$B:$B,'Publication Table (%)'!P$7)/
SUMIFS(AllPublicationData!$E:$E,AllPublicationData!$A:$A,'Publication Table (%)'!$B18,AllPublicationData!$B:$B,'Publication Table (%)'!P$7)))))))</f>
        <v>8.7378640776699032E-2</v>
      </c>
      <c r="Q18" s="96">
        <f>IF('Publication Table (%)'!$C$5="All Cancelled Operations",
IFERROR(SUMIFS(AllPublicationData!$F:$F,AllPublicationData!$A:$A,'Publication Table (%)'!$B18,AllPublicationData!$B:$B,'Publication Table (%)'!$C$4,AllPublicationData!$D:$D,'Publication Table (%)'!Q$7)/
SUMIFS(AllPublicationData!$E:$E,AllPublicationData!$A:$A,'Publication Table (%)'!$B18,AllPublicationData!$B:$B,'Publication Table (%)'!$C$4,AllPublicationData!$D:$D,'Publication Table (%)'!Q$7),
SUMIFS(AllPublicationData!$F:$F,AllPublicationData!$A:$A,'Publication Table (%)'!$B18,AllPublicationData!$B:$B,'Publication Table (%)'!Q$7)/
SUMIFS(AllPublicationData!$E:$E,AllPublicationData!$A:$A,'Publication Table (%)'!$B18,AllPublicationData!$B:$B,'Publication Table (%)'!Q$7)),
IF('Publication Table (%)'!$C$5="Operations cancelled by patient",
IFERROR(SUMIFS(AllPublicationData!$G:$G,AllPublicationData!$A:$A,'Publication Table (%)'!$B18,AllPublicationData!$B:$B,'Publication Table (%)'!$C$4,AllPublicationData!$D:$D,'Publication Table (%)'!Q$7)/
SUMIFS(AllPublicationData!$E:$E,AllPublicationData!$A:$A,'Publication Table (%)'!$B18,AllPublicationData!$B:$B,'Publication Table (%)'!$C$4,AllPublicationData!$D:$D,'Publication Table (%)'!Q$7),
SUMIFS(AllPublicationData!$G:$G,AllPublicationData!$A:$A,'Publication Table (%)'!$B18,AllPublicationData!$B:$B,'Publication Table (%)'!Q$7)/
SUMIFS(AllPublicationData!$E:$E,AllPublicationData!$A:$A,'Publication Table (%)'!$B18,AllPublicationData!$B:$B,'Publication Table (%)'!Q$7)),
IF('Publication Table (%)'!$C$5="Operations cancelled for clinical reasons",
IFERROR(SUMIFS(AllPublicationData!$H:$H,AllPublicationData!$A:$A,'Publication Table (%)'!$B18,AllPublicationData!$B:$B,'Publication Table (%)'!$C$4,AllPublicationData!$D:$D,'Publication Table (%)'!Q$7)/
SUMIFS(AllPublicationData!$E:$E,AllPublicationData!$A:$A,'Publication Table (%)'!$B18,AllPublicationData!$B:$B,'Publication Table (%)'!$C$4,AllPublicationData!$D:$D,'Publication Table (%)'!Q$7),
SUMIFS(AllPublicationData!$H:$H,AllPublicationData!$A:$A,'Publication Table (%)'!$B18,AllPublicationData!$B:$B,'Publication Table (%)'!Q$7)/
SUMIFS(AllPublicationData!$E:$E,AllPublicationData!$A:$A,'Publication Table (%)'!$B18,AllPublicationData!$B:$B,'Publication Table (%)'!Q$7)),
IF('Publication Table (%)'!$C$5="Operations cancelled for non-clinical/capacity reasons",
IFERROR(SUMIFS(AllPublicationData!$I:$I,AllPublicationData!$A:$A,'Publication Table (%)'!$B18,AllPublicationData!$B:$B,'Publication Table (%)'!$C$4,AllPublicationData!$D:$D,'Publication Table (%)'!Q$7)/
SUMIFS(AllPublicationData!$E:$E,AllPublicationData!$A:$A,'Publication Table (%)'!$B18,AllPublicationData!$B:$B,'Publication Table (%)'!$C$4,AllPublicationData!$D:$D,'Publication Table (%)'!Q$7),
SUMIFS(AllPublicationData!$I:$I,AllPublicationData!$A:$A,'Publication Table (%)'!$B18,AllPublicationData!$B:$B,'Publication Table (%)'!Q$7)/
SUMIFS(AllPublicationData!$E:$E,AllPublicationData!$A:$A,'Publication Table (%)'!$B18,AllPublicationData!$B:$B,'Publication Table (%)'!Q$7)),
IF('Publication Table (%)'!$C$5="Cancellations for other reasons",
IFERROR(SUMIFS(AllPublicationData!$J:$J,AllPublicationData!$A:$A,'Publication Table (%)'!$B18,AllPublicationData!$B:$B,'Publication Table (%)'!$C$4,AllPublicationData!$D:$D,'Publication Table (%)'!Q$7)/
SUMIFS(AllPublicationData!$E:$E,AllPublicationData!$A:$A,'Publication Table (%)'!$B18,AllPublicationData!$B:$B,'Publication Table (%)'!$C$4,AllPublicationData!$D:$D,'Publication Table (%)'!Q$7),
SUMIFS(AllPublicationData!$J:$J,AllPublicationData!$A:$A,'Publication Table (%)'!$B18,AllPublicationData!$B:$B,'Publication Table (%)'!Q$7)/
SUMIFS(AllPublicationData!$E:$E,AllPublicationData!$A:$A,'Publication Table (%)'!$B18,AllPublicationData!$B:$B,'Publication Table (%)'!Q$7)))))))</f>
        <v>9.0909090909090912E-2</v>
      </c>
      <c r="R18" s="96">
        <f>IF('Publication Table (%)'!$C$5="All Cancelled Operations",
IFERROR(SUMIFS(AllPublicationData!$F:$F,AllPublicationData!$A:$A,'Publication Table (%)'!$B18,AllPublicationData!$B:$B,'Publication Table (%)'!$C$4,AllPublicationData!$D:$D,'Publication Table (%)'!R$7)/
SUMIFS(AllPublicationData!$E:$E,AllPublicationData!$A:$A,'Publication Table (%)'!$B18,AllPublicationData!$B:$B,'Publication Table (%)'!$C$4,AllPublicationData!$D:$D,'Publication Table (%)'!R$7),
SUMIFS(AllPublicationData!$F:$F,AllPublicationData!$A:$A,'Publication Table (%)'!$B18,AllPublicationData!$B:$B,'Publication Table (%)'!R$7)/
SUMIFS(AllPublicationData!$E:$E,AllPublicationData!$A:$A,'Publication Table (%)'!$B18,AllPublicationData!$B:$B,'Publication Table (%)'!R$7)),
IF('Publication Table (%)'!$C$5="Operations cancelled by patient",
IFERROR(SUMIFS(AllPublicationData!$G:$G,AllPublicationData!$A:$A,'Publication Table (%)'!$B18,AllPublicationData!$B:$B,'Publication Table (%)'!$C$4,AllPublicationData!$D:$D,'Publication Table (%)'!R$7)/
SUMIFS(AllPublicationData!$E:$E,AllPublicationData!$A:$A,'Publication Table (%)'!$B18,AllPublicationData!$B:$B,'Publication Table (%)'!$C$4,AllPublicationData!$D:$D,'Publication Table (%)'!R$7),
SUMIFS(AllPublicationData!$G:$G,AllPublicationData!$A:$A,'Publication Table (%)'!$B18,AllPublicationData!$B:$B,'Publication Table (%)'!R$7)/
SUMIFS(AllPublicationData!$E:$E,AllPublicationData!$A:$A,'Publication Table (%)'!$B18,AllPublicationData!$B:$B,'Publication Table (%)'!R$7)),
IF('Publication Table (%)'!$C$5="Operations cancelled for clinical reasons",
IFERROR(SUMIFS(AllPublicationData!$H:$H,AllPublicationData!$A:$A,'Publication Table (%)'!$B18,AllPublicationData!$B:$B,'Publication Table (%)'!$C$4,AllPublicationData!$D:$D,'Publication Table (%)'!R$7)/
SUMIFS(AllPublicationData!$E:$E,AllPublicationData!$A:$A,'Publication Table (%)'!$B18,AllPublicationData!$B:$B,'Publication Table (%)'!$C$4,AllPublicationData!$D:$D,'Publication Table (%)'!R$7),
SUMIFS(AllPublicationData!$H:$H,AllPublicationData!$A:$A,'Publication Table (%)'!$B18,AllPublicationData!$B:$B,'Publication Table (%)'!R$7)/
SUMIFS(AllPublicationData!$E:$E,AllPublicationData!$A:$A,'Publication Table (%)'!$B18,AllPublicationData!$B:$B,'Publication Table (%)'!R$7)),
IF('Publication Table (%)'!$C$5="Operations cancelled for non-clinical/capacity reasons",
IFERROR(SUMIFS(AllPublicationData!$I:$I,AllPublicationData!$A:$A,'Publication Table (%)'!$B18,AllPublicationData!$B:$B,'Publication Table (%)'!$C$4,AllPublicationData!$D:$D,'Publication Table (%)'!R$7)/
SUMIFS(AllPublicationData!$E:$E,AllPublicationData!$A:$A,'Publication Table (%)'!$B18,AllPublicationData!$B:$B,'Publication Table (%)'!$C$4,AllPublicationData!$D:$D,'Publication Table (%)'!R$7),
SUMIFS(AllPublicationData!$I:$I,AllPublicationData!$A:$A,'Publication Table (%)'!$B18,AllPublicationData!$B:$B,'Publication Table (%)'!R$7)/
SUMIFS(AllPublicationData!$E:$E,AllPublicationData!$A:$A,'Publication Table (%)'!$B18,AllPublicationData!$B:$B,'Publication Table (%)'!R$7)),
IF('Publication Table (%)'!$C$5="Cancellations for other reasons",
IFERROR(SUMIFS(AllPublicationData!$J:$J,AllPublicationData!$A:$A,'Publication Table (%)'!$B18,AllPublicationData!$B:$B,'Publication Table (%)'!$C$4,AllPublicationData!$D:$D,'Publication Table (%)'!R$7)/
SUMIFS(AllPublicationData!$E:$E,AllPublicationData!$A:$A,'Publication Table (%)'!$B18,AllPublicationData!$B:$B,'Publication Table (%)'!$C$4,AllPublicationData!$D:$D,'Publication Table (%)'!R$7),
SUMIFS(AllPublicationData!$J:$J,AllPublicationData!$A:$A,'Publication Table (%)'!$B18,AllPublicationData!$B:$B,'Publication Table (%)'!R$7)/
SUMIFS(AllPublicationData!$E:$E,AllPublicationData!$A:$A,'Publication Table (%)'!$B18,AllPublicationData!$B:$B,'Publication Table (%)'!R$7)))))))</f>
        <v>4.6153846153846156E-2</v>
      </c>
      <c r="S18" s="96">
        <f>IF('Publication Table (%)'!$C$5="All Cancelled Operations",
IFERROR(SUMIFS(AllPublicationData!$F:$F,AllPublicationData!$A:$A,'Publication Table (%)'!$B18,AllPublicationData!$B:$B,'Publication Table (%)'!$C$4,AllPublicationData!$D:$D,'Publication Table (%)'!S$7)/
SUMIFS(AllPublicationData!$E:$E,AllPublicationData!$A:$A,'Publication Table (%)'!$B18,AllPublicationData!$B:$B,'Publication Table (%)'!$C$4,AllPublicationData!$D:$D,'Publication Table (%)'!S$7),
SUMIFS(AllPublicationData!$F:$F,AllPublicationData!$A:$A,'Publication Table (%)'!$B18,AllPublicationData!$B:$B,'Publication Table (%)'!S$7)/
SUMIFS(AllPublicationData!$E:$E,AllPublicationData!$A:$A,'Publication Table (%)'!$B18,AllPublicationData!$B:$B,'Publication Table (%)'!S$7)),
IF('Publication Table (%)'!$C$5="Operations cancelled by patient",
IFERROR(SUMIFS(AllPublicationData!$G:$G,AllPublicationData!$A:$A,'Publication Table (%)'!$B18,AllPublicationData!$B:$B,'Publication Table (%)'!$C$4,AllPublicationData!$D:$D,'Publication Table (%)'!S$7)/
SUMIFS(AllPublicationData!$E:$E,AllPublicationData!$A:$A,'Publication Table (%)'!$B18,AllPublicationData!$B:$B,'Publication Table (%)'!$C$4,AllPublicationData!$D:$D,'Publication Table (%)'!S$7),
SUMIFS(AllPublicationData!$G:$G,AllPublicationData!$A:$A,'Publication Table (%)'!$B18,AllPublicationData!$B:$B,'Publication Table (%)'!S$7)/
SUMIFS(AllPublicationData!$E:$E,AllPublicationData!$A:$A,'Publication Table (%)'!$B18,AllPublicationData!$B:$B,'Publication Table (%)'!S$7)),
IF('Publication Table (%)'!$C$5="Operations cancelled for clinical reasons",
IFERROR(SUMIFS(AllPublicationData!$H:$H,AllPublicationData!$A:$A,'Publication Table (%)'!$B18,AllPublicationData!$B:$B,'Publication Table (%)'!$C$4,AllPublicationData!$D:$D,'Publication Table (%)'!S$7)/
SUMIFS(AllPublicationData!$E:$E,AllPublicationData!$A:$A,'Publication Table (%)'!$B18,AllPublicationData!$B:$B,'Publication Table (%)'!$C$4,AllPublicationData!$D:$D,'Publication Table (%)'!S$7),
SUMIFS(AllPublicationData!$H:$H,AllPublicationData!$A:$A,'Publication Table (%)'!$B18,AllPublicationData!$B:$B,'Publication Table (%)'!S$7)/
SUMIFS(AllPublicationData!$E:$E,AllPublicationData!$A:$A,'Publication Table (%)'!$B18,AllPublicationData!$B:$B,'Publication Table (%)'!S$7)),
IF('Publication Table (%)'!$C$5="Operations cancelled for non-clinical/capacity reasons",
IFERROR(SUMIFS(AllPublicationData!$I:$I,AllPublicationData!$A:$A,'Publication Table (%)'!$B18,AllPublicationData!$B:$B,'Publication Table (%)'!$C$4,AllPublicationData!$D:$D,'Publication Table (%)'!S$7)/
SUMIFS(AllPublicationData!$E:$E,AllPublicationData!$A:$A,'Publication Table (%)'!$B18,AllPublicationData!$B:$B,'Publication Table (%)'!$C$4,AllPublicationData!$D:$D,'Publication Table (%)'!S$7),
SUMIFS(AllPublicationData!$I:$I,AllPublicationData!$A:$A,'Publication Table (%)'!$B18,AllPublicationData!$B:$B,'Publication Table (%)'!S$7)/
SUMIFS(AllPublicationData!$E:$E,AllPublicationData!$A:$A,'Publication Table (%)'!$B18,AllPublicationData!$B:$B,'Publication Table (%)'!S$7)),
IF('Publication Table (%)'!$C$5="Cancellations for other reasons",
IFERROR(SUMIFS(AllPublicationData!$J:$J,AllPublicationData!$A:$A,'Publication Table (%)'!$B18,AllPublicationData!$B:$B,'Publication Table (%)'!$C$4,AllPublicationData!$D:$D,'Publication Table (%)'!S$7)/
SUMIFS(AllPublicationData!$E:$E,AllPublicationData!$A:$A,'Publication Table (%)'!$B18,AllPublicationData!$B:$B,'Publication Table (%)'!$C$4,AllPublicationData!$D:$D,'Publication Table (%)'!S$7),
SUMIFS(AllPublicationData!$J:$J,AllPublicationData!$A:$A,'Publication Table (%)'!$B18,AllPublicationData!$B:$B,'Publication Table (%)'!S$7)/
SUMIFS(AllPublicationData!$E:$E,AllPublicationData!$A:$A,'Publication Table (%)'!$B18,AllPublicationData!$B:$B,'Publication Table (%)'!S$7)))))))</f>
        <v>0.12931034482758622</v>
      </c>
    </row>
    <row r="19" spans="2:19" x14ac:dyDescent="0.35">
      <c r="B19" s="89">
        <v>45078</v>
      </c>
      <c r="C19" s="112">
        <f>IF('Publication Table (%)'!$C$5="All Cancelled Operations",
SUMIFS(AllPublicationData!$F:$F,AllPublicationData!$A:$A,'Publication Table (%)'!$B19,AllPublicationData!$B:$B,'Publication Table (%)'!$C$4),
IF('Publication Table (%)'!$C$5="Operations cancelled by patient",
SUMIFS(AllPublicationData!$G:$G,AllPublicationData!$A:$A,'Publication Table (%)'!$B19,AllPublicationData!$B:$B,'Publication Table (%)'!$C$4),
IF('Publication Table (%)'!$C$5="Operations cancelled for clinical reasons",
SUMIFS(AllPublicationData!$H:$H,AllPublicationData!$A:$A,'Publication Table (%)'!$B19,AllPublicationData!$B:$B,'Publication Table (%)'!$C$4),
IF('Publication Table (%)'!$C$5="Operations cancelled for non-clinical/capacity reasons",
SUMIFS(AllPublicationData!$I:$I,AllPublicationData!$A:$A,'Publication Table (%)'!$B19,AllPublicationData!$B:$B,'Publication Table (%)'!$C$4),
IF('Publication Table (%)'!$C$5="Cancellations for other reasons",
SUMIFS(AllPublicationData!$J:$J,AllPublicationData!$A:$A,'Publication Table (%)'!$B19,AllPublicationData!$B:$B,'Publication Table (%)'!$C$4))))))+
IF(AND($C$4="NHS Scotland",$C$5="All Cancelled Operations"),
SUMIFS(AllPublicationData!$F:$F,AllPublicationData!$A:$A,'Publication Table (%)'!$B19),
IF(AND($C$4="NHS Scotland",$C$5="Operations cancelled by patient"),
SUMIFS(AllPublicationData!$G:$G,AllPublicationData!$A:$A,'Publication Table (%)'!$B19),
IF(AND($C$4="NHS Scotland",$C$5="Operations cancelled for clinical reasons"),
SUMIFS(AllPublicationData!$H:$H,AllPublicationData!$A:$A,'Publication Table (%)'!$B19),
IF(AND($C$4="NHS Scotland",$C$5="Operations cancelled for non-clinical/capacity reasons"),
SUMIFS(AllPublicationData!$I:$I,AllPublicationData!$A:$A,'Publication Table (%)'!$B19),
IF(AND($C$4="NHS Scotland",$C$5="Cancellations for other reasons"),
SUMIFS(AllPublicationData!$J:$J,AllPublicationData!$A:$A,'Publication Table (%)'!$B19))))))</f>
        <v>2216</v>
      </c>
      <c r="D19" s="110">
        <f>IF(AND('Publication Table (%)'!$C$5="All Cancelled Operations",$C$4&lt;&gt;"NHS Scotland"),
IFERROR(SUMIFS(AllPublicationData!$F:$F,AllPublicationData!$A:$A,'Publication Table (%)'!$B19,AllPublicationData!$B:$B,'Publication Table (%)'!$C$4,AllPublicationData!$D:$D,'Publication Table (%)'!D$7)/
SUMIFS(AllPublicationData!$E:$E,AllPublicationData!$A:$A,'Publication Table (%)'!$B19,AllPublicationData!$B:$B,'Publication Table (%)'!$C$4,AllPublicationData!$D:$D,'Publication Table (%)'!D$7),
SUMIFS(AllPublicationData!$F:$F,AllPublicationData!$A:$A,'Publication Table (%)'!$B19,AllPublicationData!$B:$B,'Publication Table (%)'!D$7)/
SUMIFS(AllPublicationData!$E:$E,AllPublicationData!$A:$A,'Publication Table (%)'!$B19,AllPublicationData!$B:$B,'Publication Table (%)'!D$7)),
IF(AND('Publication Table (%)'!$C$5="Operations cancelled by patient",$C$4&lt;&gt;"NHS Scotland"),
IFERROR(SUMIFS(AllPublicationData!$G:$G,AllPublicationData!$A:$A,'Publication Table (%)'!$B19,AllPublicationData!$B:$B,'Publication Table (%)'!$C$4,AllPublicationData!$D:$D,'Publication Table (%)'!D$7)/
SUMIFS(AllPublicationData!$E:$E,AllPublicationData!$A:$A,'Publication Table (%)'!$B19,AllPublicationData!$B:$B,'Publication Table (%)'!$C$4,AllPublicationData!$D:$D,'Publication Table (%)'!D$7),
SUMIFS(AllPublicationData!$G:$G,AllPublicationData!$A:$A,'Publication Table (%)'!$B19,AllPublicationData!$B:$B,'Publication Table (%)'!D$7)/
SUMIFS(AllPublicationData!$E:$E,AllPublicationData!$A:$A,'Publication Table (%)'!$B19,AllPublicationData!$B:$B,'Publication Table (%)'!D$7)),
IF(AND('Publication Table (%)'!$C$5="Operations cancelled for clinical reasons",$C$4&lt;&gt;"NHS Scotland"),
IFERROR(SUMIFS(AllPublicationData!$H:$H,AllPublicationData!$A:$A,'Publication Table (%)'!$B19,AllPublicationData!$B:$B,'Publication Table (%)'!$C$4,AllPublicationData!$D:$D,'Publication Table (%)'!D$7)/
SUMIFS(AllPublicationData!$E:$E,AllPublicationData!$A:$A,'Publication Table (%)'!$B19,AllPublicationData!$B:$B,'Publication Table (%)'!$C$4,AllPublicationData!$D:$D,'Publication Table (%)'!D$7),
SUMIFS(AllPublicationData!$H:$H,AllPublicationData!$A:$A,'Publication Table (%)'!$B19,AllPublicationData!$B:$B,'Publication Table (%)'!D$7)/
SUMIFS(AllPublicationData!$E:$E,AllPublicationData!$A:$A,'Publication Table (%)'!$B19,AllPublicationData!$B:$B,'Publication Table (%)'!D$7)),
IF(AND('Publication Table (%)'!$C$5="Operations cancelled for non-clinical/capacity reasons",$C$4&lt;&gt;"NHS Scotland"),
IFERROR(SUMIFS(AllPublicationData!$I:$I,AllPublicationData!$A:$A,'Publication Table (%)'!$B19,AllPublicationData!$B:$B,'Publication Table (%)'!$C$4,AllPublicationData!$D:$D,'Publication Table (%)'!D$7)/
SUMIFS(AllPublicationData!$E:$E,AllPublicationData!$A:$A,'Publication Table (%)'!$B19,AllPublicationData!$B:$B,'Publication Table (%)'!$C$4,AllPublicationData!$D:$D,'Publication Table (%)'!D$7),
SUMIFS(AllPublicationData!$I:$I,AllPublicationData!$A:$A,'Publication Table (%)'!$B19,AllPublicationData!$B:$B,'Publication Table (%)'!D$7)/
SUMIFS(AllPublicationData!$E:$E,AllPublicationData!$A:$A,'Publication Table (%)'!$B19,AllPublicationData!$B:$B,'Publication Table (%)'!D$7)),
IF(AND('Publication Table (%)'!$C$5="Cancellations for other reasons",$C$4&lt;&gt;"NHS Scotland"),
IFERROR(SUMIFS(AllPublicationData!$J:$J,AllPublicationData!$A:$A,'Publication Table (%)'!$B19,AllPublicationData!$B:$B,'Publication Table (%)'!$C$4,AllPublicationData!$D:$D,'Publication Table (%)'!D$7)/
SUMIFS(AllPublicationData!$E:$E,AllPublicationData!$A:$A,'Publication Table (%)'!$B19,AllPublicationData!$B:$B,'Publication Table (%)'!$C$4,AllPublicationData!$D:$D,'Publication Table (%)'!D$7),
SUMIFS(AllPublicationData!$J:$J,AllPublicationData!$A:$A,'Publication Table (%)'!$B19,AllPublicationData!$B:$B,'Publication Table (%)'!D$7)/
SUMIFS(AllPublicationData!$E:$E,AllPublicationData!$A:$A,'Publication Table (%)'!$B19,AllPublicationData!$B:$B,'Publication Table (%)'!D$7)),
IF(AND($C$4="NHS Scotland",$C$5="All Cancelled Operations"),
SUMIFS(AllPublicationData!$F:$F,AllPublicationData!$A:$A,'Publication Table'!$B19)/
SUMIFS(AllPublicationData!$E:$E,AllPublicationData!$A:$A,'Publication Table'!$B19),
IF(AND($C$4="NHS Scotland",$C$5="Operations cancelled by patient"),
SUMIFS(AllPublicationData!$G:$G,AllPublicationData!$A:$A,'Publication Table'!$B19)/
SUMIFS(AllPublicationData!$E:$E,AllPublicationData!$A:$A,'Publication Table'!$B19),
IF(AND($C$4="NHS Scotland",$C$5="Operations cancelled for clinical reasons"),
SUMIFS(AllPublicationData!$H:$H,AllPublicationData!$A:$A,'Publication Table'!$B19)/
SUMIFS(AllPublicationData!$E:$E,AllPublicationData!$A:$A,'Publication Table'!$B19),
IF(AND($C$4="NHS Scotland",$C$5="Operations cancelled for non-clinical/capacity reasons"),
SUMIFS(AllPublicationData!$I:$I,AllPublicationData!$A:$A,'Publication Table'!$B19)/
SUMIFS(AllPublicationData!$E:$E,AllPublicationData!$A:$A,'Publication Table'!$B19),
IF(AND($C$4="NHS Scotland",$C$5="Cancellations for other reasons"),
SUMIFS(AllPublicationData!$J:$J,AllPublicationData!$A:$A,'Publication Table'!$B19)/
SUMIFS(AllPublicationData!$E:$E,AllPublicationData!$A:$A,'Publication Table'!$B19)))))))))))</f>
        <v>9.0689584612236543E-2</v>
      </c>
      <c r="E19" s="96">
        <f>IF('Publication Table (%)'!$C$5="All Cancelled Operations",
IFERROR(SUMIFS(AllPublicationData!$F:$F,AllPublicationData!$A:$A,'Publication Table (%)'!$B19,AllPublicationData!$B:$B,'Publication Table (%)'!$C$4,AllPublicationData!$D:$D,'Publication Table (%)'!E$7)/
SUMIFS(AllPublicationData!$E:$E,AllPublicationData!$A:$A,'Publication Table (%)'!$B19,AllPublicationData!$B:$B,'Publication Table (%)'!$C$4,AllPublicationData!$D:$D,'Publication Table (%)'!E$7),
SUMIFS(AllPublicationData!$F:$F,AllPublicationData!$A:$A,'Publication Table (%)'!$B19,AllPublicationData!$B:$B,'Publication Table (%)'!E$7)/
SUMIFS(AllPublicationData!$E:$E,AllPublicationData!$A:$A,'Publication Table (%)'!$B19,AllPublicationData!$B:$B,'Publication Table (%)'!E$7)),
IF('Publication Table (%)'!$C$5="Operations cancelled by patient",
IFERROR(SUMIFS(AllPublicationData!$G:$G,AllPublicationData!$A:$A,'Publication Table (%)'!$B19,AllPublicationData!$B:$B,'Publication Table (%)'!$C$4,AllPublicationData!$D:$D,'Publication Table (%)'!E$7)/
SUMIFS(AllPublicationData!$E:$E,AllPublicationData!$A:$A,'Publication Table (%)'!$B19,AllPublicationData!$B:$B,'Publication Table (%)'!$C$4,AllPublicationData!$D:$D,'Publication Table (%)'!E$7),
SUMIFS(AllPublicationData!$G:$G,AllPublicationData!$A:$A,'Publication Table (%)'!$B19,AllPublicationData!$B:$B,'Publication Table (%)'!E$7)/
SUMIFS(AllPublicationData!$E:$E,AllPublicationData!$A:$A,'Publication Table (%)'!$B19,AllPublicationData!$B:$B,'Publication Table (%)'!E$7)),
IF('Publication Table (%)'!$C$5="Operations cancelled for clinical reasons",
IFERROR(SUMIFS(AllPublicationData!$H:$H,AllPublicationData!$A:$A,'Publication Table (%)'!$B19,AllPublicationData!$B:$B,'Publication Table (%)'!$C$4,AllPublicationData!$D:$D,'Publication Table (%)'!E$7)/
SUMIFS(AllPublicationData!$E:$E,AllPublicationData!$A:$A,'Publication Table (%)'!$B19,AllPublicationData!$B:$B,'Publication Table (%)'!$C$4,AllPublicationData!$D:$D,'Publication Table (%)'!E$7),
SUMIFS(AllPublicationData!$H:$H,AllPublicationData!$A:$A,'Publication Table (%)'!$B19,AllPublicationData!$B:$B,'Publication Table (%)'!E$7)/
SUMIFS(AllPublicationData!$E:$E,AllPublicationData!$A:$A,'Publication Table (%)'!$B19,AllPublicationData!$B:$B,'Publication Table (%)'!E$7)),
IF('Publication Table (%)'!$C$5="Operations cancelled for non-clinical/capacity reasons",
IFERROR(SUMIFS(AllPublicationData!$I:$I,AllPublicationData!$A:$A,'Publication Table (%)'!$B19,AllPublicationData!$B:$B,'Publication Table (%)'!$C$4,AllPublicationData!$D:$D,'Publication Table (%)'!E$7)/
SUMIFS(AllPublicationData!$E:$E,AllPublicationData!$A:$A,'Publication Table (%)'!$B19,AllPublicationData!$B:$B,'Publication Table (%)'!$C$4,AllPublicationData!$D:$D,'Publication Table (%)'!E$7),
SUMIFS(AllPublicationData!$I:$I,AllPublicationData!$A:$A,'Publication Table (%)'!$B19,AllPublicationData!$B:$B,'Publication Table (%)'!E$7)/
SUMIFS(AllPublicationData!$E:$E,AllPublicationData!$A:$A,'Publication Table (%)'!$B19,AllPublicationData!$B:$B,'Publication Table (%)'!E$7)),
IF('Publication Table (%)'!$C$5="Cancellations for other reasons",
IFERROR(SUMIFS(AllPublicationData!$J:$J,AllPublicationData!$A:$A,'Publication Table (%)'!$B19,AllPublicationData!$B:$B,'Publication Table (%)'!$C$4,AllPublicationData!$D:$D,'Publication Table (%)'!E$7)/
SUMIFS(AllPublicationData!$E:$E,AllPublicationData!$A:$A,'Publication Table (%)'!$B19,AllPublicationData!$B:$B,'Publication Table (%)'!$C$4,AllPublicationData!$D:$D,'Publication Table (%)'!E$7),
SUMIFS(AllPublicationData!$J:$J,AllPublicationData!$A:$A,'Publication Table (%)'!$B19,AllPublicationData!$B:$B,'Publication Table (%)'!E$7)/
SUMIFS(AllPublicationData!$E:$E,AllPublicationData!$A:$A,'Publication Table (%)'!$B19,AllPublicationData!$B:$B,'Publication Table (%)'!E$7)))))))</f>
        <v>7.8680203045685279E-2</v>
      </c>
      <c r="F19" s="96">
        <f>IF('Publication Table (%)'!$C$5="All Cancelled Operations",
IFERROR(SUMIFS(AllPublicationData!$F:$F,AllPublicationData!$A:$A,'Publication Table (%)'!$B19,AllPublicationData!$B:$B,'Publication Table (%)'!$C$4,AllPublicationData!$D:$D,'Publication Table (%)'!F$7)/
SUMIFS(AllPublicationData!$E:$E,AllPublicationData!$A:$A,'Publication Table (%)'!$B19,AllPublicationData!$B:$B,'Publication Table (%)'!$C$4,AllPublicationData!$D:$D,'Publication Table (%)'!F$7),
SUMIFS(AllPublicationData!$F:$F,AllPublicationData!$A:$A,'Publication Table (%)'!$B19,AllPublicationData!$B:$B,'Publication Table (%)'!F$7)/
SUMIFS(AllPublicationData!$E:$E,AllPublicationData!$A:$A,'Publication Table (%)'!$B19,AllPublicationData!$B:$B,'Publication Table (%)'!F$7)),
IF('Publication Table (%)'!$C$5="Operations cancelled by patient",
IFERROR(SUMIFS(AllPublicationData!$G:$G,AllPublicationData!$A:$A,'Publication Table (%)'!$B19,AllPublicationData!$B:$B,'Publication Table (%)'!$C$4,AllPublicationData!$D:$D,'Publication Table (%)'!F$7)/
SUMIFS(AllPublicationData!$E:$E,AllPublicationData!$A:$A,'Publication Table (%)'!$B19,AllPublicationData!$B:$B,'Publication Table (%)'!$C$4,AllPublicationData!$D:$D,'Publication Table (%)'!F$7),
SUMIFS(AllPublicationData!$G:$G,AllPublicationData!$A:$A,'Publication Table (%)'!$B19,AllPublicationData!$B:$B,'Publication Table (%)'!F$7)/
SUMIFS(AllPublicationData!$E:$E,AllPublicationData!$A:$A,'Publication Table (%)'!$B19,AllPublicationData!$B:$B,'Publication Table (%)'!F$7)),
IF('Publication Table (%)'!$C$5="Operations cancelled for clinical reasons",
IFERROR(SUMIFS(AllPublicationData!$H:$H,AllPublicationData!$A:$A,'Publication Table (%)'!$B19,AllPublicationData!$B:$B,'Publication Table (%)'!$C$4,AllPublicationData!$D:$D,'Publication Table (%)'!F$7)/
SUMIFS(AllPublicationData!$E:$E,AllPublicationData!$A:$A,'Publication Table (%)'!$B19,AllPublicationData!$B:$B,'Publication Table (%)'!$C$4,AllPublicationData!$D:$D,'Publication Table (%)'!F$7),
SUMIFS(AllPublicationData!$H:$H,AllPublicationData!$A:$A,'Publication Table (%)'!$B19,AllPublicationData!$B:$B,'Publication Table (%)'!F$7)/
SUMIFS(AllPublicationData!$E:$E,AllPublicationData!$A:$A,'Publication Table (%)'!$B19,AllPublicationData!$B:$B,'Publication Table (%)'!F$7)),
IF('Publication Table (%)'!$C$5="Operations cancelled for non-clinical/capacity reasons",
IFERROR(SUMIFS(AllPublicationData!$I:$I,AllPublicationData!$A:$A,'Publication Table (%)'!$B19,AllPublicationData!$B:$B,'Publication Table (%)'!$C$4,AllPublicationData!$D:$D,'Publication Table (%)'!F$7)/
SUMIFS(AllPublicationData!$E:$E,AllPublicationData!$A:$A,'Publication Table (%)'!$B19,AllPublicationData!$B:$B,'Publication Table (%)'!$C$4,AllPublicationData!$D:$D,'Publication Table (%)'!F$7),
SUMIFS(AllPublicationData!$I:$I,AllPublicationData!$A:$A,'Publication Table (%)'!$B19,AllPublicationData!$B:$B,'Publication Table (%)'!F$7)/
SUMIFS(AllPublicationData!$E:$E,AllPublicationData!$A:$A,'Publication Table (%)'!$B19,AllPublicationData!$B:$B,'Publication Table (%)'!F$7)),
IF('Publication Table (%)'!$C$5="Cancellations for other reasons",
IFERROR(SUMIFS(AllPublicationData!$J:$J,AllPublicationData!$A:$A,'Publication Table (%)'!$B19,AllPublicationData!$B:$B,'Publication Table (%)'!$C$4,AllPublicationData!$D:$D,'Publication Table (%)'!F$7)/
SUMIFS(AllPublicationData!$E:$E,AllPublicationData!$A:$A,'Publication Table (%)'!$B19,AllPublicationData!$B:$B,'Publication Table (%)'!$C$4,AllPublicationData!$D:$D,'Publication Table (%)'!F$7),
SUMIFS(AllPublicationData!$J:$J,AllPublicationData!$A:$A,'Publication Table (%)'!$B19,AllPublicationData!$B:$B,'Publication Table (%)'!F$7)/
SUMIFS(AllPublicationData!$E:$E,AllPublicationData!$A:$A,'Publication Table (%)'!$B19,AllPublicationData!$B:$B,'Publication Table (%)'!F$7)))))))</f>
        <v>9.5930232558139539E-2</v>
      </c>
      <c r="G19" s="96">
        <f>IF('Publication Table (%)'!$C$5="All Cancelled Operations",
IFERROR(SUMIFS(AllPublicationData!$F:$F,AllPublicationData!$A:$A,'Publication Table (%)'!$B19,AllPublicationData!$B:$B,'Publication Table (%)'!$C$4,AllPublicationData!$D:$D,'Publication Table (%)'!G$7)/
SUMIFS(AllPublicationData!$E:$E,AllPublicationData!$A:$A,'Publication Table (%)'!$B19,AllPublicationData!$B:$B,'Publication Table (%)'!$C$4,AllPublicationData!$D:$D,'Publication Table (%)'!G$7),
SUMIFS(AllPublicationData!$F:$F,AllPublicationData!$A:$A,'Publication Table (%)'!$B19,AllPublicationData!$B:$B,'Publication Table (%)'!G$7)/
SUMIFS(AllPublicationData!$E:$E,AllPublicationData!$A:$A,'Publication Table (%)'!$B19,AllPublicationData!$B:$B,'Publication Table (%)'!G$7)),
IF('Publication Table (%)'!$C$5="Operations cancelled by patient",
IFERROR(SUMIFS(AllPublicationData!$G:$G,AllPublicationData!$A:$A,'Publication Table (%)'!$B19,AllPublicationData!$B:$B,'Publication Table (%)'!$C$4,AllPublicationData!$D:$D,'Publication Table (%)'!G$7)/
SUMIFS(AllPublicationData!$E:$E,AllPublicationData!$A:$A,'Publication Table (%)'!$B19,AllPublicationData!$B:$B,'Publication Table (%)'!$C$4,AllPublicationData!$D:$D,'Publication Table (%)'!G$7),
SUMIFS(AllPublicationData!$G:$G,AllPublicationData!$A:$A,'Publication Table (%)'!$B19,AllPublicationData!$B:$B,'Publication Table (%)'!G$7)/
SUMIFS(AllPublicationData!$E:$E,AllPublicationData!$A:$A,'Publication Table (%)'!$B19,AllPublicationData!$B:$B,'Publication Table (%)'!G$7)),
IF('Publication Table (%)'!$C$5="Operations cancelled for clinical reasons",
IFERROR(SUMIFS(AllPublicationData!$H:$H,AllPublicationData!$A:$A,'Publication Table (%)'!$B19,AllPublicationData!$B:$B,'Publication Table (%)'!$C$4,AllPublicationData!$D:$D,'Publication Table (%)'!G$7)/
SUMIFS(AllPublicationData!$E:$E,AllPublicationData!$A:$A,'Publication Table (%)'!$B19,AllPublicationData!$B:$B,'Publication Table (%)'!$C$4,AllPublicationData!$D:$D,'Publication Table (%)'!G$7),
SUMIFS(AllPublicationData!$H:$H,AllPublicationData!$A:$A,'Publication Table (%)'!$B19,AllPublicationData!$B:$B,'Publication Table (%)'!G$7)/
SUMIFS(AllPublicationData!$E:$E,AllPublicationData!$A:$A,'Publication Table (%)'!$B19,AllPublicationData!$B:$B,'Publication Table (%)'!G$7)),
IF('Publication Table (%)'!$C$5="Operations cancelled for non-clinical/capacity reasons",
IFERROR(SUMIFS(AllPublicationData!$I:$I,AllPublicationData!$A:$A,'Publication Table (%)'!$B19,AllPublicationData!$B:$B,'Publication Table (%)'!$C$4,AllPublicationData!$D:$D,'Publication Table (%)'!G$7)/
SUMIFS(AllPublicationData!$E:$E,AllPublicationData!$A:$A,'Publication Table (%)'!$B19,AllPublicationData!$B:$B,'Publication Table (%)'!$C$4,AllPublicationData!$D:$D,'Publication Table (%)'!G$7),
SUMIFS(AllPublicationData!$I:$I,AllPublicationData!$A:$A,'Publication Table (%)'!$B19,AllPublicationData!$B:$B,'Publication Table (%)'!G$7)/
SUMIFS(AllPublicationData!$E:$E,AllPublicationData!$A:$A,'Publication Table (%)'!$B19,AllPublicationData!$B:$B,'Publication Table (%)'!G$7)),
IF('Publication Table (%)'!$C$5="Cancellations for other reasons",
IFERROR(SUMIFS(AllPublicationData!$J:$J,AllPublicationData!$A:$A,'Publication Table (%)'!$B19,AllPublicationData!$B:$B,'Publication Table (%)'!$C$4,AllPublicationData!$D:$D,'Publication Table (%)'!G$7)/
SUMIFS(AllPublicationData!$E:$E,AllPublicationData!$A:$A,'Publication Table (%)'!$B19,AllPublicationData!$B:$B,'Publication Table (%)'!$C$4,AllPublicationData!$D:$D,'Publication Table (%)'!G$7),
SUMIFS(AllPublicationData!$J:$J,AllPublicationData!$A:$A,'Publication Table (%)'!$B19,AllPublicationData!$B:$B,'Publication Table (%)'!G$7)/
SUMIFS(AllPublicationData!$E:$E,AllPublicationData!$A:$A,'Publication Table (%)'!$B19,AllPublicationData!$B:$B,'Publication Table (%)'!G$7)))))))</f>
        <v>7.8431372549019607E-2</v>
      </c>
      <c r="H19" s="96">
        <f>IF('Publication Table (%)'!$C$5="All Cancelled Operations",
IFERROR(SUMIFS(AllPublicationData!$F:$F,AllPublicationData!$A:$A,'Publication Table (%)'!$B19,AllPublicationData!$B:$B,'Publication Table (%)'!$C$4,AllPublicationData!$D:$D,'Publication Table (%)'!H$7)/
SUMIFS(AllPublicationData!$E:$E,AllPublicationData!$A:$A,'Publication Table (%)'!$B19,AllPublicationData!$B:$B,'Publication Table (%)'!$C$4,AllPublicationData!$D:$D,'Publication Table (%)'!H$7),
SUMIFS(AllPublicationData!$F:$F,AllPublicationData!$A:$A,'Publication Table (%)'!$B19,AllPublicationData!$B:$B,'Publication Table (%)'!H$7)/
SUMIFS(AllPublicationData!$E:$E,AllPublicationData!$A:$A,'Publication Table (%)'!$B19,AllPublicationData!$B:$B,'Publication Table (%)'!H$7)),
IF('Publication Table (%)'!$C$5="Operations cancelled by patient",
IFERROR(SUMIFS(AllPublicationData!$G:$G,AllPublicationData!$A:$A,'Publication Table (%)'!$B19,AllPublicationData!$B:$B,'Publication Table (%)'!$C$4,AllPublicationData!$D:$D,'Publication Table (%)'!H$7)/
SUMIFS(AllPublicationData!$E:$E,AllPublicationData!$A:$A,'Publication Table (%)'!$B19,AllPublicationData!$B:$B,'Publication Table (%)'!$C$4,AllPublicationData!$D:$D,'Publication Table (%)'!H$7),
SUMIFS(AllPublicationData!$G:$G,AllPublicationData!$A:$A,'Publication Table (%)'!$B19,AllPublicationData!$B:$B,'Publication Table (%)'!H$7)/
SUMIFS(AllPublicationData!$E:$E,AllPublicationData!$A:$A,'Publication Table (%)'!$B19,AllPublicationData!$B:$B,'Publication Table (%)'!H$7)),
IF('Publication Table (%)'!$C$5="Operations cancelled for clinical reasons",
IFERROR(SUMIFS(AllPublicationData!$H:$H,AllPublicationData!$A:$A,'Publication Table (%)'!$B19,AllPublicationData!$B:$B,'Publication Table (%)'!$C$4,AllPublicationData!$D:$D,'Publication Table (%)'!H$7)/
SUMIFS(AllPublicationData!$E:$E,AllPublicationData!$A:$A,'Publication Table (%)'!$B19,AllPublicationData!$B:$B,'Publication Table (%)'!$C$4,AllPublicationData!$D:$D,'Publication Table (%)'!H$7),
SUMIFS(AllPublicationData!$H:$H,AllPublicationData!$A:$A,'Publication Table (%)'!$B19,AllPublicationData!$B:$B,'Publication Table (%)'!H$7)/
SUMIFS(AllPublicationData!$E:$E,AllPublicationData!$A:$A,'Publication Table (%)'!$B19,AllPublicationData!$B:$B,'Publication Table (%)'!H$7)),
IF('Publication Table (%)'!$C$5="Operations cancelled for non-clinical/capacity reasons",
IFERROR(SUMIFS(AllPublicationData!$I:$I,AllPublicationData!$A:$A,'Publication Table (%)'!$B19,AllPublicationData!$B:$B,'Publication Table (%)'!$C$4,AllPublicationData!$D:$D,'Publication Table (%)'!H$7)/
SUMIFS(AllPublicationData!$E:$E,AllPublicationData!$A:$A,'Publication Table (%)'!$B19,AllPublicationData!$B:$B,'Publication Table (%)'!$C$4,AllPublicationData!$D:$D,'Publication Table (%)'!H$7),
SUMIFS(AllPublicationData!$I:$I,AllPublicationData!$A:$A,'Publication Table (%)'!$B19,AllPublicationData!$B:$B,'Publication Table (%)'!H$7)/
SUMIFS(AllPublicationData!$E:$E,AllPublicationData!$A:$A,'Publication Table (%)'!$B19,AllPublicationData!$B:$B,'Publication Table (%)'!H$7)),
IF('Publication Table (%)'!$C$5="Cancellations for other reasons",
IFERROR(SUMIFS(AllPublicationData!$J:$J,AllPublicationData!$A:$A,'Publication Table (%)'!$B19,AllPublicationData!$B:$B,'Publication Table (%)'!$C$4,AllPublicationData!$D:$D,'Publication Table (%)'!H$7)/
SUMIFS(AllPublicationData!$E:$E,AllPublicationData!$A:$A,'Publication Table (%)'!$B19,AllPublicationData!$B:$B,'Publication Table (%)'!$C$4,AllPublicationData!$D:$D,'Publication Table (%)'!H$7),
SUMIFS(AllPublicationData!$J:$J,AllPublicationData!$A:$A,'Publication Table (%)'!$B19,AllPublicationData!$B:$B,'Publication Table (%)'!H$7)/
SUMIFS(AllPublicationData!$E:$E,AllPublicationData!$A:$A,'Publication Table (%)'!$B19,AllPublicationData!$B:$B,'Publication Table (%)'!H$7)))))))</f>
        <v>0.10856269113149847</v>
      </c>
      <c r="I19" s="96">
        <f>IF('Publication Table (%)'!$C$5="All Cancelled Operations",
IFERROR(SUMIFS(AllPublicationData!$F:$F,AllPublicationData!$A:$A,'Publication Table (%)'!$B19,AllPublicationData!$B:$B,'Publication Table (%)'!$C$4,AllPublicationData!$D:$D,'Publication Table (%)'!I$7)/
SUMIFS(AllPublicationData!$E:$E,AllPublicationData!$A:$A,'Publication Table (%)'!$B19,AllPublicationData!$B:$B,'Publication Table (%)'!$C$4,AllPublicationData!$D:$D,'Publication Table (%)'!I$7),
SUMIFS(AllPublicationData!$F:$F,AllPublicationData!$A:$A,'Publication Table (%)'!$B19,AllPublicationData!$B:$B,'Publication Table (%)'!I$7)/
SUMIFS(AllPublicationData!$E:$E,AllPublicationData!$A:$A,'Publication Table (%)'!$B19,AllPublicationData!$B:$B,'Publication Table (%)'!I$7)),
IF('Publication Table (%)'!$C$5="Operations cancelled by patient",
IFERROR(SUMIFS(AllPublicationData!$G:$G,AllPublicationData!$A:$A,'Publication Table (%)'!$B19,AllPublicationData!$B:$B,'Publication Table (%)'!$C$4,AllPublicationData!$D:$D,'Publication Table (%)'!I$7)/
SUMIFS(AllPublicationData!$E:$E,AllPublicationData!$A:$A,'Publication Table (%)'!$B19,AllPublicationData!$B:$B,'Publication Table (%)'!$C$4,AllPublicationData!$D:$D,'Publication Table (%)'!I$7),
SUMIFS(AllPublicationData!$G:$G,AllPublicationData!$A:$A,'Publication Table (%)'!$B19,AllPublicationData!$B:$B,'Publication Table (%)'!I$7)/
SUMIFS(AllPublicationData!$E:$E,AllPublicationData!$A:$A,'Publication Table (%)'!$B19,AllPublicationData!$B:$B,'Publication Table (%)'!I$7)),
IF('Publication Table (%)'!$C$5="Operations cancelled for clinical reasons",
IFERROR(SUMIFS(AllPublicationData!$H:$H,AllPublicationData!$A:$A,'Publication Table (%)'!$B19,AllPublicationData!$B:$B,'Publication Table (%)'!$C$4,AllPublicationData!$D:$D,'Publication Table (%)'!I$7)/
SUMIFS(AllPublicationData!$E:$E,AllPublicationData!$A:$A,'Publication Table (%)'!$B19,AllPublicationData!$B:$B,'Publication Table (%)'!$C$4,AllPublicationData!$D:$D,'Publication Table (%)'!I$7),
SUMIFS(AllPublicationData!$H:$H,AllPublicationData!$A:$A,'Publication Table (%)'!$B19,AllPublicationData!$B:$B,'Publication Table (%)'!I$7)/
SUMIFS(AllPublicationData!$E:$E,AllPublicationData!$A:$A,'Publication Table (%)'!$B19,AllPublicationData!$B:$B,'Publication Table (%)'!I$7)),
IF('Publication Table (%)'!$C$5="Operations cancelled for non-clinical/capacity reasons",
IFERROR(SUMIFS(AllPublicationData!$I:$I,AllPublicationData!$A:$A,'Publication Table (%)'!$B19,AllPublicationData!$B:$B,'Publication Table (%)'!$C$4,AllPublicationData!$D:$D,'Publication Table (%)'!I$7)/
SUMIFS(AllPublicationData!$E:$E,AllPublicationData!$A:$A,'Publication Table (%)'!$B19,AllPublicationData!$B:$B,'Publication Table (%)'!$C$4,AllPublicationData!$D:$D,'Publication Table (%)'!I$7),
SUMIFS(AllPublicationData!$I:$I,AllPublicationData!$A:$A,'Publication Table (%)'!$B19,AllPublicationData!$B:$B,'Publication Table (%)'!I$7)/
SUMIFS(AllPublicationData!$E:$E,AllPublicationData!$A:$A,'Publication Table (%)'!$B19,AllPublicationData!$B:$B,'Publication Table (%)'!I$7)),
IF('Publication Table (%)'!$C$5="Cancellations for other reasons",
IFERROR(SUMIFS(AllPublicationData!$J:$J,AllPublicationData!$A:$A,'Publication Table (%)'!$B19,AllPublicationData!$B:$B,'Publication Table (%)'!$C$4,AllPublicationData!$D:$D,'Publication Table (%)'!I$7)/
SUMIFS(AllPublicationData!$E:$E,AllPublicationData!$A:$A,'Publication Table (%)'!$B19,AllPublicationData!$B:$B,'Publication Table (%)'!$C$4,AllPublicationData!$D:$D,'Publication Table (%)'!I$7),
SUMIFS(AllPublicationData!$J:$J,AllPublicationData!$A:$A,'Publication Table (%)'!$B19,AllPublicationData!$B:$B,'Publication Table (%)'!I$7)/
SUMIFS(AllPublicationData!$E:$E,AllPublicationData!$A:$A,'Publication Table (%)'!$B19,AllPublicationData!$B:$B,'Publication Table (%)'!I$7)))))))</f>
        <v>8.682855040470934E-2</v>
      </c>
      <c r="J19" s="96">
        <f>IF('Publication Table (%)'!$C$5="All Cancelled Operations",
IFERROR(SUMIFS(AllPublicationData!$F:$F,AllPublicationData!$A:$A,'Publication Table (%)'!$B19,AllPublicationData!$B:$B,'Publication Table (%)'!$C$4,AllPublicationData!$D:$D,'Publication Table (%)'!J$7)/
SUMIFS(AllPublicationData!$E:$E,AllPublicationData!$A:$A,'Publication Table (%)'!$B19,AllPublicationData!$B:$B,'Publication Table (%)'!$C$4,AllPublicationData!$D:$D,'Publication Table (%)'!J$7),
SUMIFS(AllPublicationData!$F:$F,AllPublicationData!$A:$A,'Publication Table (%)'!$B19,AllPublicationData!$B:$B,'Publication Table (%)'!J$7)/
SUMIFS(AllPublicationData!$E:$E,AllPublicationData!$A:$A,'Publication Table (%)'!$B19,AllPublicationData!$B:$B,'Publication Table (%)'!J$7)),
IF('Publication Table (%)'!$C$5="Operations cancelled by patient",
IFERROR(SUMIFS(AllPublicationData!$G:$G,AllPublicationData!$A:$A,'Publication Table (%)'!$B19,AllPublicationData!$B:$B,'Publication Table (%)'!$C$4,AllPublicationData!$D:$D,'Publication Table (%)'!J$7)/
SUMIFS(AllPublicationData!$E:$E,AllPublicationData!$A:$A,'Publication Table (%)'!$B19,AllPublicationData!$B:$B,'Publication Table (%)'!$C$4,AllPublicationData!$D:$D,'Publication Table (%)'!J$7),
SUMIFS(AllPublicationData!$G:$G,AllPublicationData!$A:$A,'Publication Table (%)'!$B19,AllPublicationData!$B:$B,'Publication Table (%)'!J$7)/
SUMIFS(AllPublicationData!$E:$E,AllPublicationData!$A:$A,'Publication Table (%)'!$B19,AllPublicationData!$B:$B,'Publication Table (%)'!J$7)),
IF('Publication Table (%)'!$C$5="Operations cancelled for clinical reasons",
IFERROR(SUMIFS(AllPublicationData!$H:$H,AllPublicationData!$A:$A,'Publication Table (%)'!$B19,AllPublicationData!$B:$B,'Publication Table (%)'!$C$4,AllPublicationData!$D:$D,'Publication Table (%)'!J$7)/
SUMIFS(AllPublicationData!$E:$E,AllPublicationData!$A:$A,'Publication Table (%)'!$B19,AllPublicationData!$B:$B,'Publication Table (%)'!$C$4,AllPublicationData!$D:$D,'Publication Table (%)'!J$7),
SUMIFS(AllPublicationData!$H:$H,AllPublicationData!$A:$A,'Publication Table (%)'!$B19,AllPublicationData!$B:$B,'Publication Table (%)'!J$7)/
SUMIFS(AllPublicationData!$E:$E,AllPublicationData!$A:$A,'Publication Table (%)'!$B19,AllPublicationData!$B:$B,'Publication Table (%)'!J$7)),
IF('Publication Table (%)'!$C$5="Operations cancelled for non-clinical/capacity reasons",
IFERROR(SUMIFS(AllPublicationData!$I:$I,AllPublicationData!$A:$A,'Publication Table (%)'!$B19,AllPublicationData!$B:$B,'Publication Table (%)'!$C$4,AllPublicationData!$D:$D,'Publication Table (%)'!J$7)/
SUMIFS(AllPublicationData!$E:$E,AllPublicationData!$A:$A,'Publication Table (%)'!$B19,AllPublicationData!$B:$B,'Publication Table (%)'!$C$4,AllPublicationData!$D:$D,'Publication Table (%)'!J$7),
SUMIFS(AllPublicationData!$I:$I,AllPublicationData!$A:$A,'Publication Table (%)'!$B19,AllPublicationData!$B:$B,'Publication Table (%)'!J$7)/
SUMIFS(AllPublicationData!$E:$E,AllPublicationData!$A:$A,'Publication Table (%)'!$B19,AllPublicationData!$B:$B,'Publication Table (%)'!J$7)),
IF('Publication Table (%)'!$C$5="Cancellations for other reasons",
IFERROR(SUMIFS(AllPublicationData!$J:$J,AllPublicationData!$A:$A,'Publication Table (%)'!$B19,AllPublicationData!$B:$B,'Publication Table (%)'!$C$4,AllPublicationData!$D:$D,'Publication Table (%)'!J$7)/
SUMIFS(AllPublicationData!$E:$E,AllPublicationData!$A:$A,'Publication Table (%)'!$B19,AllPublicationData!$B:$B,'Publication Table (%)'!$C$4,AllPublicationData!$D:$D,'Publication Table (%)'!J$7),
SUMIFS(AllPublicationData!$J:$J,AllPublicationData!$A:$A,'Publication Table (%)'!$B19,AllPublicationData!$B:$B,'Publication Table (%)'!J$7)/
SUMIFS(AllPublicationData!$E:$E,AllPublicationData!$A:$A,'Publication Table (%)'!$B19,AllPublicationData!$B:$B,'Publication Table (%)'!J$7)))))))</f>
        <v>7.3869900771775077E-2</v>
      </c>
      <c r="K19" s="96">
        <f>IF('Publication Table (%)'!$C$5="All Cancelled Operations",
IFERROR(SUMIFS(AllPublicationData!$F:$F,AllPublicationData!$A:$A,'Publication Table (%)'!$B19,AllPublicationData!$B:$B,'Publication Table (%)'!$C$4,AllPublicationData!$D:$D,'Publication Table (%)'!K$7)/
SUMIFS(AllPublicationData!$E:$E,AllPublicationData!$A:$A,'Publication Table (%)'!$B19,AllPublicationData!$B:$B,'Publication Table (%)'!$C$4,AllPublicationData!$D:$D,'Publication Table (%)'!K$7),
SUMIFS(AllPublicationData!$F:$F,AllPublicationData!$A:$A,'Publication Table (%)'!$B19,AllPublicationData!$B:$B,'Publication Table (%)'!K$7)/
SUMIFS(AllPublicationData!$E:$E,AllPublicationData!$A:$A,'Publication Table (%)'!$B19,AllPublicationData!$B:$B,'Publication Table (%)'!K$7)),
IF('Publication Table (%)'!$C$5="Operations cancelled by patient",
IFERROR(SUMIFS(AllPublicationData!$G:$G,AllPublicationData!$A:$A,'Publication Table (%)'!$B19,AllPublicationData!$B:$B,'Publication Table (%)'!$C$4,AllPublicationData!$D:$D,'Publication Table (%)'!K$7)/
SUMIFS(AllPublicationData!$E:$E,AllPublicationData!$A:$A,'Publication Table (%)'!$B19,AllPublicationData!$B:$B,'Publication Table (%)'!$C$4,AllPublicationData!$D:$D,'Publication Table (%)'!K$7),
SUMIFS(AllPublicationData!$G:$G,AllPublicationData!$A:$A,'Publication Table (%)'!$B19,AllPublicationData!$B:$B,'Publication Table (%)'!K$7)/
SUMIFS(AllPublicationData!$E:$E,AllPublicationData!$A:$A,'Publication Table (%)'!$B19,AllPublicationData!$B:$B,'Publication Table (%)'!K$7)),
IF('Publication Table (%)'!$C$5="Operations cancelled for clinical reasons",
IFERROR(SUMIFS(AllPublicationData!$H:$H,AllPublicationData!$A:$A,'Publication Table (%)'!$B19,AllPublicationData!$B:$B,'Publication Table (%)'!$C$4,AllPublicationData!$D:$D,'Publication Table (%)'!K$7)/
SUMIFS(AllPublicationData!$E:$E,AllPublicationData!$A:$A,'Publication Table (%)'!$B19,AllPublicationData!$B:$B,'Publication Table (%)'!$C$4,AllPublicationData!$D:$D,'Publication Table (%)'!K$7),
SUMIFS(AllPublicationData!$H:$H,AllPublicationData!$A:$A,'Publication Table (%)'!$B19,AllPublicationData!$B:$B,'Publication Table (%)'!K$7)/
SUMIFS(AllPublicationData!$E:$E,AllPublicationData!$A:$A,'Publication Table (%)'!$B19,AllPublicationData!$B:$B,'Publication Table (%)'!K$7)),
IF('Publication Table (%)'!$C$5="Operations cancelled for non-clinical/capacity reasons",
IFERROR(SUMIFS(AllPublicationData!$I:$I,AllPublicationData!$A:$A,'Publication Table (%)'!$B19,AllPublicationData!$B:$B,'Publication Table (%)'!$C$4,AllPublicationData!$D:$D,'Publication Table (%)'!K$7)/
SUMIFS(AllPublicationData!$E:$E,AllPublicationData!$A:$A,'Publication Table (%)'!$B19,AllPublicationData!$B:$B,'Publication Table (%)'!$C$4,AllPublicationData!$D:$D,'Publication Table (%)'!K$7),
SUMIFS(AllPublicationData!$I:$I,AllPublicationData!$A:$A,'Publication Table (%)'!$B19,AllPublicationData!$B:$B,'Publication Table (%)'!K$7)/
SUMIFS(AllPublicationData!$E:$E,AllPublicationData!$A:$A,'Publication Table (%)'!$B19,AllPublicationData!$B:$B,'Publication Table (%)'!K$7)),
IF('Publication Table (%)'!$C$5="Cancellations for other reasons",
IFERROR(SUMIFS(AllPublicationData!$J:$J,AllPublicationData!$A:$A,'Publication Table (%)'!$B19,AllPublicationData!$B:$B,'Publication Table (%)'!$C$4,AllPublicationData!$D:$D,'Publication Table (%)'!K$7)/
SUMIFS(AllPublicationData!$E:$E,AllPublicationData!$A:$A,'Publication Table (%)'!$B19,AllPublicationData!$B:$B,'Publication Table (%)'!$C$4,AllPublicationData!$D:$D,'Publication Table (%)'!K$7),
SUMIFS(AllPublicationData!$J:$J,AllPublicationData!$A:$A,'Publication Table (%)'!$B19,AllPublicationData!$B:$B,'Publication Table (%)'!K$7)/
SUMIFS(AllPublicationData!$E:$E,AllPublicationData!$A:$A,'Publication Table (%)'!$B19,AllPublicationData!$B:$B,'Publication Table (%)'!K$7)))))))</f>
        <v>9.1200733272227316E-2</v>
      </c>
      <c r="L19" s="96">
        <f>IF('Publication Table (%)'!$C$5="All Cancelled Operations",
IFERROR(SUMIFS(AllPublicationData!$F:$F,AllPublicationData!$A:$A,'Publication Table (%)'!$B19,AllPublicationData!$B:$B,'Publication Table (%)'!$C$4,AllPublicationData!$D:$D,'Publication Table (%)'!L$7)/
SUMIFS(AllPublicationData!$E:$E,AllPublicationData!$A:$A,'Publication Table (%)'!$B19,AllPublicationData!$B:$B,'Publication Table (%)'!$C$4,AllPublicationData!$D:$D,'Publication Table (%)'!L$7),
SUMIFS(AllPublicationData!$F:$F,AllPublicationData!$A:$A,'Publication Table (%)'!$B19,AllPublicationData!$B:$B,'Publication Table (%)'!L$7)/
SUMIFS(AllPublicationData!$E:$E,AllPublicationData!$A:$A,'Publication Table (%)'!$B19,AllPublicationData!$B:$B,'Publication Table (%)'!L$7)),
IF('Publication Table (%)'!$C$5="Operations cancelled by patient",
IFERROR(SUMIFS(AllPublicationData!$G:$G,AllPublicationData!$A:$A,'Publication Table (%)'!$B19,AllPublicationData!$B:$B,'Publication Table (%)'!$C$4,AllPublicationData!$D:$D,'Publication Table (%)'!L$7)/
SUMIFS(AllPublicationData!$E:$E,AllPublicationData!$A:$A,'Publication Table (%)'!$B19,AllPublicationData!$B:$B,'Publication Table (%)'!$C$4,AllPublicationData!$D:$D,'Publication Table (%)'!L$7),
SUMIFS(AllPublicationData!$G:$G,AllPublicationData!$A:$A,'Publication Table (%)'!$B19,AllPublicationData!$B:$B,'Publication Table (%)'!L$7)/
SUMIFS(AllPublicationData!$E:$E,AllPublicationData!$A:$A,'Publication Table (%)'!$B19,AllPublicationData!$B:$B,'Publication Table (%)'!L$7)),
IF('Publication Table (%)'!$C$5="Operations cancelled for clinical reasons",
IFERROR(SUMIFS(AllPublicationData!$H:$H,AllPublicationData!$A:$A,'Publication Table (%)'!$B19,AllPublicationData!$B:$B,'Publication Table (%)'!$C$4,AllPublicationData!$D:$D,'Publication Table (%)'!L$7)/
SUMIFS(AllPublicationData!$E:$E,AllPublicationData!$A:$A,'Publication Table (%)'!$B19,AllPublicationData!$B:$B,'Publication Table (%)'!$C$4,AllPublicationData!$D:$D,'Publication Table (%)'!L$7),
SUMIFS(AllPublicationData!$H:$H,AllPublicationData!$A:$A,'Publication Table (%)'!$B19,AllPublicationData!$B:$B,'Publication Table (%)'!L$7)/
SUMIFS(AllPublicationData!$E:$E,AllPublicationData!$A:$A,'Publication Table (%)'!$B19,AllPublicationData!$B:$B,'Publication Table (%)'!L$7)),
IF('Publication Table (%)'!$C$5="Operations cancelled for non-clinical/capacity reasons",
IFERROR(SUMIFS(AllPublicationData!$I:$I,AllPublicationData!$A:$A,'Publication Table (%)'!$B19,AllPublicationData!$B:$B,'Publication Table (%)'!$C$4,AllPublicationData!$D:$D,'Publication Table (%)'!L$7)/
SUMIFS(AllPublicationData!$E:$E,AllPublicationData!$A:$A,'Publication Table (%)'!$B19,AllPublicationData!$B:$B,'Publication Table (%)'!$C$4,AllPublicationData!$D:$D,'Publication Table (%)'!L$7),
SUMIFS(AllPublicationData!$I:$I,AllPublicationData!$A:$A,'Publication Table (%)'!$B19,AllPublicationData!$B:$B,'Publication Table (%)'!L$7)/
SUMIFS(AllPublicationData!$E:$E,AllPublicationData!$A:$A,'Publication Table (%)'!$B19,AllPublicationData!$B:$B,'Publication Table (%)'!L$7)),
IF('Publication Table (%)'!$C$5="Cancellations for other reasons",
IFERROR(SUMIFS(AllPublicationData!$J:$J,AllPublicationData!$A:$A,'Publication Table (%)'!$B19,AllPublicationData!$B:$B,'Publication Table (%)'!$C$4,AllPublicationData!$D:$D,'Publication Table (%)'!L$7)/
SUMIFS(AllPublicationData!$E:$E,AllPublicationData!$A:$A,'Publication Table (%)'!$B19,AllPublicationData!$B:$B,'Publication Table (%)'!$C$4,AllPublicationData!$D:$D,'Publication Table (%)'!L$7),
SUMIFS(AllPublicationData!$J:$J,AllPublicationData!$A:$A,'Publication Table (%)'!$B19,AllPublicationData!$B:$B,'Publication Table (%)'!L$7)/
SUMIFS(AllPublicationData!$E:$E,AllPublicationData!$A:$A,'Publication Table (%)'!$B19,AllPublicationData!$B:$B,'Publication Table (%)'!L$7)))))))</f>
        <v>7.9895949461166849E-2</v>
      </c>
      <c r="M19" s="96">
        <f>IF('Publication Table (%)'!$C$5="All Cancelled Operations",
IFERROR(SUMIFS(AllPublicationData!$F:$F,AllPublicationData!$A:$A,'Publication Table (%)'!$B19,AllPublicationData!$B:$B,'Publication Table (%)'!$C$4,AllPublicationData!$D:$D,'Publication Table (%)'!M$7)/
SUMIFS(AllPublicationData!$E:$E,AllPublicationData!$A:$A,'Publication Table (%)'!$B19,AllPublicationData!$B:$B,'Publication Table (%)'!$C$4,AllPublicationData!$D:$D,'Publication Table (%)'!M$7),
SUMIFS(AllPublicationData!$F:$F,AllPublicationData!$A:$A,'Publication Table (%)'!$B19,AllPublicationData!$B:$B,'Publication Table (%)'!M$7)/
SUMIFS(AllPublicationData!$E:$E,AllPublicationData!$A:$A,'Publication Table (%)'!$B19,AllPublicationData!$B:$B,'Publication Table (%)'!M$7)),
IF('Publication Table (%)'!$C$5="Operations cancelled by patient",
IFERROR(SUMIFS(AllPublicationData!$G:$G,AllPublicationData!$A:$A,'Publication Table (%)'!$B19,AllPublicationData!$B:$B,'Publication Table (%)'!$C$4,AllPublicationData!$D:$D,'Publication Table (%)'!M$7)/
SUMIFS(AllPublicationData!$E:$E,AllPublicationData!$A:$A,'Publication Table (%)'!$B19,AllPublicationData!$B:$B,'Publication Table (%)'!$C$4,AllPublicationData!$D:$D,'Publication Table (%)'!M$7),
SUMIFS(AllPublicationData!$G:$G,AllPublicationData!$A:$A,'Publication Table (%)'!$B19,AllPublicationData!$B:$B,'Publication Table (%)'!M$7)/
SUMIFS(AllPublicationData!$E:$E,AllPublicationData!$A:$A,'Publication Table (%)'!$B19,AllPublicationData!$B:$B,'Publication Table (%)'!M$7)),
IF('Publication Table (%)'!$C$5="Operations cancelled for clinical reasons",
IFERROR(SUMIFS(AllPublicationData!$H:$H,AllPublicationData!$A:$A,'Publication Table (%)'!$B19,AllPublicationData!$B:$B,'Publication Table (%)'!$C$4,AllPublicationData!$D:$D,'Publication Table (%)'!M$7)/
SUMIFS(AllPublicationData!$E:$E,AllPublicationData!$A:$A,'Publication Table (%)'!$B19,AllPublicationData!$B:$B,'Publication Table (%)'!$C$4,AllPublicationData!$D:$D,'Publication Table (%)'!M$7),
SUMIFS(AllPublicationData!$H:$H,AllPublicationData!$A:$A,'Publication Table (%)'!$B19,AllPublicationData!$B:$B,'Publication Table (%)'!M$7)/
SUMIFS(AllPublicationData!$E:$E,AllPublicationData!$A:$A,'Publication Table (%)'!$B19,AllPublicationData!$B:$B,'Publication Table (%)'!M$7)),
IF('Publication Table (%)'!$C$5="Operations cancelled for non-clinical/capacity reasons",
IFERROR(SUMIFS(AllPublicationData!$I:$I,AllPublicationData!$A:$A,'Publication Table (%)'!$B19,AllPublicationData!$B:$B,'Publication Table (%)'!$C$4,AllPublicationData!$D:$D,'Publication Table (%)'!M$7)/
SUMIFS(AllPublicationData!$E:$E,AllPublicationData!$A:$A,'Publication Table (%)'!$B19,AllPublicationData!$B:$B,'Publication Table (%)'!$C$4,AllPublicationData!$D:$D,'Publication Table (%)'!M$7),
SUMIFS(AllPublicationData!$I:$I,AllPublicationData!$A:$A,'Publication Table (%)'!$B19,AllPublicationData!$B:$B,'Publication Table (%)'!M$7)/
SUMIFS(AllPublicationData!$E:$E,AllPublicationData!$A:$A,'Publication Table (%)'!$B19,AllPublicationData!$B:$B,'Publication Table (%)'!M$7)),
IF('Publication Table (%)'!$C$5="Cancellations for other reasons",
IFERROR(SUMIFS(AllPublicationData!$J:$J,AllPublicationData!$A:$A,'Publication Table (%)'!$B19,AllPublicationData!$B:$B,'Publication Table (%)'!$C$4,AllPublicationData!$D:$D,'Publication Table (%)'!M$7)/
SUMIFS(AllPublicationData!$E:$E,AllPublicationData!$A:$A,'Publication Table (%)'!$B19,AllPublicationData!$B:$B,'Publication Table (%)'!$C$4,AllPublicationData!$D:$D,'Publication Table (%)'!M$7),
SUMIFS(AllPublicationData!$J:$J,AllPublicationData!$A:$A,'Publication Table (%)'!$B19,AllPublicationData!$B:$B,'Publication Table (%)'!M$7)/
SUMIFS(AllPublicationData!$E:$E,AllPublicationData!$A:$A,'Publication Table (%)'!$B19,AllPublicationData!$B:$B,'Publication Table (%)'!M$7)))))))</f>
        <v>9.2485549132947972E-2</v>
      </c>
      <c r="N19" s="96">
        <f>IF('Publication Table (%)'!$C$5="All Cancelled Operations",
IFERROR(SUMIFS(AllPublicationData!$F:$F,AllPublicationData!$A:$A,'Publication Table (%)'!$B19,AllPublicationData!$B:$B,'Publication Table (%)'!$C$4,AllPublicationData!$D:$D,'Publication Table (%)'!N$7)/
SUMIFS(AllPublicationData!$E:$E,AllPublicationData!$A:$A,'Publication Table (%)'!$B19,AllPublicationData!$B:$B,'Publication Table (%)'!$C$4,AllPublicationData!$D:$D,'Publication Table (%)'!N$7),
SUMIFS(AllPublicationData!$F:$F,AllPublicationData!$A:$A,'Publication Table (%)'!$B19,AllPublicationData!$B:$B,'Publication Table (%)'!N$7)/
SUMIFS(AllPublicationData!$E:$E,AllPublicationData!$A:$A,'Publication Table (%)'!$B19,AllPublicationData!$B:$B,'Publication Table (%)'!N$7)),
IF('Publication Table (%)'!$C$5="Operations cancelled by patient",
IFERROR(SUMIFS(AllPublicationData!$G:$G,AllPublicationData!$A:$A,'Publication Table (%)'!$B19,AllPublicationData!$B:$B,'Publication Table (%)'!$C$4,AllPublicationData!$D:$D,'Publication Table (%)'!N$7)/
SUMIFS(AllPublicationData!$E:$E,AllPublicationData!$A:$A,'Publication Table (%)'!$B19,AllPublicationData!$B:$B,'Publication Table (%)'!$C$4,AllPublicationData!$D:$D,'Publication Table (%)'!N$7),
SUMIFS(AllPublicationData!$G:$G,AllPublicationData!$A:$A,'Publication Table (%)'!$B19,AllPublicationData!$B:$B,'Publication Table (%)'!N$7)/
SUMIFS(AllPublicationData!$E:$E,AllPublicationData!$A:$A,'Publication Table (%)'!$B19,AllPublicationData!$B:$B,'Publication Table (%)'!N$7)),
IF('Publication Table (%)'!$C$5="Operations cancelled for clinical reasons",
IFERROR(SUMIFS(AllPublicationData!$H:$H,AllPublicationData!$A:$A,'Publication Table (%)'!$B19,AllPublicationData!$B:$B,'Publication Table (%)'!$C$4,AllPublicationData!$D:$D,'Publication Table (%)'!N$7)/
SUMIFS(AllPublicationData!$E:$E,AllPublicationData!$A:$A,'Publication Table (%)'!$B19,AllPublicationData!$B:$B,'Publication Table (%)'!$C$4,AllPublicationData!$D:$D,'Publication Table (%)'!N$7),
SUMIFS(AllPublicationData!$H:$H,AllPublicationData!$A:$A,'Publication Table (%)'!$B19,AllPublicationData!$B:$B,'Publication Table (%)'!N$7)/
SUMIFS(AllPublicationData!$E:$E,AllPublicationData!$A:$A,'Publication Table (%)'!$B19,AllPublicationData!$B:$B,'Publication Table (%)'!N$7)),
IF('Publication Table (%)'!$C$5="Operations cancelled for non-clinical/capacity reasons",
IFERROR(SUMIFS(AllPublicationData!$I:$I,AllPublicationData!$A:$A,'Publication Table (%)'!$B19,AllPublicationData!$B:$B,'Publication Table (%)'!$C$4,AllPublicationData!$D:$D,'Publication Table (%)'!N$7)/
SUMIFS(AllPublicationData!$E:$E,AllPublicationData!$A:$A,'Publication Table (%)'!$B19,AllPublicationData!$B:$B,'Publication Table (%)'!$C$4,AllPublicationData!$D:$D,'Publication Table (%)'!N$7),
SUMIFS(AllPublicationData!$I:$I,AllPublicationData!$A:$A,'Publication Table (%)'!$B19,AllPublicationData!$B:$B,'Publication Table (%)'!N$7)/
SUMIFS(AllPublicationData!$E:$E,AllPublicationData!$A:$A,'Publication Table (%)'!$B19,AllPublicationData!$B:$B,'Publication Table (%)'!N$7)),
IF('Publication Table (%)'!$C$5="Cancellations for other reasons",
IFERROR(SUMIFS(AllPublicationData!$J:$J,AllPublicationData!$A:$A,'Publication Table (%)'!$B19,AllPublicationData!$B:$B,'Publication Table (%)'!$C$4,AllPublicationData!$D:$D,'Publication Table (%)'!N$7)/
SUMIFS(AllPublicationData!$E:$E,AllPublicationData!$A:$A,'Publication Table (%)'!$B19,AllPublicationData!$B:$B,'Publication Table (%)'!$C$4,AllPublicationData!$D:$D,'Publication Table (%)'!N$7),
SUMIFS(AllPublicationData!$J:$J,AllPublicationData!$A:$A,'Publication Table (%)'!$B19,AllPublicationData!$B:$B,'Publication Table (%)'!N$7)/
SUMIFS(AllPublicationData!$E:$E,AllPublicationData!$A:$A,'Publication Table (%)'!$B19,AllPublicationData!$B:$B,'Publication Table (%)'!N$7)))))))</f>
        <v>8.0219780219780226E-2</v>
      </c>
      <c r="O19" s="96">
        <f>IF('Publication Table (%)'!$C$5="All Cancelled Operations",
IFERROR(SUMIFS(AllPublicationData!$F:$F,AllPublicationData!$A:$A,'Publication Table (%)'!$B19,AllPublicationData!$B:$B,'Publication Table (%)'!$C$4,AllPublicationData!$D:$D,'Publication Table (%)'!O$7)/
SUMIFS(AllPublicationData!$E:$E,AllPublicationData!$A:$A,'Publication Table (%)'!$B19,AllPublicationData!$B:$B,'Publication Table (%)'!$C$4,AllPublicationData!$D:$D,'Publication Table (%)'!O$7),
SUMIFS(AllPublicationData!$F:$F,AllPublicationData!$A:$A,'Publication Table (%)'!$B19,AllPublicationData!$B:$B,'Publication Table (%)'!O$7)/
SUMIFS(AllPublicationData!$E:$E,AllPublicationData!$A:$A,'Publication Table (%)'!$B19,AllPublicationData!$B:$B,'Publication Table (%)'!O$7)),
IF('Publication Table (%)'!$C$5="Operations cancelled by patient",
IFERROR(SUMIFS(AllPublicationData!$G:$G,AllPublicationData!$A:$A,'Publication Table (%)'!$B19,AllPublicationData!$B:$B,'Publication Table (%)'!$C$4,AllPublicationData!$D:$D,'Publication Table (%)'!O$7)/
SUMIFS(AllPublicationData!$E:$E,AllPublicationData!$A:$A,'Publication Table (%)'!$B19,AllPublicationData!$B:$B,'Publication Table (%)'!$C$4,AllPublicationData!$D:$D,'Publication Table (%)'!O$7),
SUMIFS(AllPublicationData!$G:$G,AllPublicationData!$A:$A,'Publication Table (%)'!$B19,AllPublicationData!$B:$B,'Publication Table (%)'!O$7)/
SUMIFS(AllPublicationData!$E:$E,AllPublicationData!$A:$A,'Publication Table (%)'!$B19,AllPublicationData!$B:$B,'Publication Table (%)'!O$7)),
IF('Publication Table (%)'!$C$5="Operations cancelled for clinical reasons",
IFERROR(SUMIFS(AllPublicationData!$H:$H,AllPublicationData!$A:$A,'Publication Table (%)'!$B19,AllPublicationData!$B:$B,'Publication Table (%)'!$C$4,AllPublicationData!$D:$D,'Publication Table (%)'!O$7)/
SUMIFS(AllPublicationData!$E:$E,AllPublicationData!$A:$A,'Publication Table (%)'!$B19,AllPublicationData!$B:$B,'Publication Table (%)'!$C$4,AllPublicationData!$D:$D,'Publication Table (%)'!O$7),
SUMIFS(AllPublicationData!$H:$H,AllPublicationData!$A:$A,'Publication Table (%)'!$B19,AllPublicationData!$B:$B,'Publication Table (%)'!O$7)/
SUMIFS(AllPublicationData!$E:$E,AllPublicationData!$A:$A,'Publication Table (%)'!$B19,AllPublicationData!$B:$B,'Publication Table (%)'!O$7)),
IF('Publication Table (%)'!$C$5="Operations cancelled for non-clinical/capacity reasons",
IFERROR(SUMIFS(AllPublicationData!$I:$I,AllPublicationData!$A:$A,'Publication Table (%)'!$B19,AllPublicationData!$B:$B,'Publication Table (%)'!$C$4,AllPublicationData!$D:$D,'Publication Table (%)'!O$7)/
SUMIFS(AllPublicationData!$E:$E,AllPublicationData!$A:$A,'Publication Table (%)'!$B19,AllPublicationData!$B:$B,'Publication Table (%)'!$C$4,AllPublicationData!$D:$D,'Publication Table (%)'!O$7),
SUMIFS(AllPublicationData!$I:$I,AllPublicationData!$A:$A,'Publication Table (%)'!$B19,AllPublicationData!$B:$B,'Publication Table (%)'!O$7)/
SUMIFS(AllPublicationData!$E:$E,AllPublicationData!$A:$A,'Publication Table (%)'!$B19,AllPublicationData!$B:$B,'Publication Table (%)'!O$7)),
IF('Publication Table (%)'!$C$5="Cancellations for other reasons",
IFERROR(SUMIFS(AllPublicationData!$J:$J,AllPublicationData!$A:$A,'Publication Table (%)'!$B19,AllPublicationData!$B:$B,'Publication Table (%)'!$C$4,AllPublicationData!$D:$D,'Publication Table (%)'!O$7)/
SUMIFS(AllPublicationData!$E:$E,AllPublicationData!$A:$A,'Publication Table (%)'!$B19,AllPublicationData!$B:$B,'Publication Table (%)'!$C$4,AllPublicationData!$D:$D,'Publication Table (%)'!O$7),
SUMIFS(AllPublicationData!$J:$J,AllPublicationData!$A:$A,'Publication Table (%)'!$B19,AllPublicationData!$B:$B,'Publication Table (%)'!O$7)/
SUMIFS(AllPublicationData!$E:$E,AllPublicationData!$A:$A,'Publication Table (%)'!$B19,AllPublicationData!$B:$B,'Publication Table (%)'!O$7)))))))</f>
        <v>0.13135593220338984</v>
      </c>
      <c r="P19" s="96">
        <f>IF('Publication Table (%)'!$C$5="All Cancelled Operations",
IFERROR(SUMIFS(AllPublicationData!$F:$F,AllPublicationData!$A:$A,'Publication Table (%)'!$B19,AllPublicationData!$B:$B,'Publication Table (%)'!$C$4,AllPublicationData!$D:$D,'Publication Table (%)'!P$7)/
SUMIFS(AllPublicationData!$E:$E,AllPublicationData!$A:$A,'Publication Table (%)'!$B19,AllPublicationData!$B:$B,'Publication Table (%)'!$C$4,AllPublicationData!$D:$D,'Publication Table (%)'!P$7),
SUMIFS(AllPublicationData!$F:$F,AllPublicationData!$A:$A,'Publication Table (%)'!$B19,AllPublicationData!$B:$B,'Publication Table (%)'!P$7)/
SUMIFS(AllPublicationData!$E:$E,AllPublicationData!$A:$A,'Publication Table (%)'!$B19,AllPublicationData!$B:$B,'Publication Table (%)'!P$7)),
IF('Publication Table (%)'!$C$5="Operations cancelled by patient",
IFERROR(SUMIFS(AllPublicationData!$G:$G,AllPublicationData!$A:$A,'Publication Table (%)'!$B19,AllPublicationData!$B:$B,'Publication Table (%)'!$C$4,AllPublicationData!$D:$D,'Publication Table (%)'!P$7)/
SUMIFS(AllPublicationData!$E:$E,AllPublicationData!$A:$A,'Publication Table (%)'!$B19,AllPublicationData!$B:$B,'Publication Table (%)'!$C$4,AllPublicationData!$D:$D,'Publication Table (%)'!P$7),
SUMIFS(AllPublicationData!$G:$G,AllPublicationData!$A:$A,'Publication Table (%)'!$B19,AllPublicationData!$B:$B,'Publication Table (%)'!P$7)/
SUMIFS(AllPublicationData!$E:$E,AllPublicationData!$A:$A,'Publication Table (%)'!$B19,AllPublicationData!$B:$B,'Publication Table (%)'!P$7)),
IF('Publication Table (%)'!$C$5="Operations cancelled for clinical reasons",
IFERROR(SUMIFS(AllPublicationData!$H:$H,AllPublicationData!$A:$A,'Publication Table (%)'!$B19,AllPublicationData!$B:$B,'Publication Table (%)'!$C$4,AllPublicationData!$D:$D,'Publication Table (%)'!P$7)/
SUMIFS(AllPublicationData!$E:$E,AllPublicationData!$A:$A,'Publication Table (%)'!$B19,AllPublicationData!$B:$B,'Publication Table (%)'!$C$4,AllPublicationData!$D:$D,'Publication Table (%)'!P$7),
SUMIFS(AllPublicationData!$H:$H,AllPublicationData!$A:$A,'Publication Table (%)'!$B19,AllPublicationData!$B:$B,'Publication Table (%)'!P$7)/
SUMIFS(AllPublicationData!$E:$E,AllPublicationData!$A:$A,'Publication Table (%)'!$B19,AllPublicationData!$B:$B,'Publication Table (%)'!P$7)),
IF('Publication Table (%)'!$C$5="Operations cancelled for non-clinical/capacity reasons",
IFERROR(SUMIFS(AllPublicationData!$I:$I,AllPublicationData!$A:$A,'Publication Table (%)'!$B19,AllPublicationData!$B:$B,'Publication Table (%)'!$C$4,AllPublicationData!$D:$D,'Publication Table (%)'!P$7)/
SUMIFS(AllPublicationData!$E:$E,AllPublicationData!$A:$A,'Publication Table (%)'!$B19,AllPublicationData!$B:$B,'Publication Table (%)'!$C$4,AllPublicationData!$D:$D,'Publication Table (%)'!P$7),
SUMIFS(AllPublicationData!$I:$I,AllPublicationData!$A:$A,'Publication Table (%)'!$B19,AllPublicationData!$B:$B,'Publication Table (%)'!P$7)/
SUMIFS(AllPublicationData!$E:$E,AllPublicationData!$A:$A,'Publication Table (%)'!$B19,AllPublicationData!$B:$B,'Publication Table (%)'!P$7)),
IF('Publication Table (%)'!$C$5="Cancellations for other reasons",
IFERROR(SUMIFS(AllPublicationData!$J:$J,AllPublicationData!$A:$A,'Publication Table (%)'!$B19,AllPublicationData!$B:$B,'Publication Table (%)'!$C$4,AllPublicationData!$D:$D,'Publication Table (%)'!P$7)/
SUMIFS(AllPublicationData!$E:$E,AllPublicationData!$A:$A,'Publication Table (%)'!$B19,AllPublicationData!$B:$B,'Publication Table (%)'!$C$4,AllPublicationData!$D:$D,'Publication Table (%)'!P$7),
SUMIFS(AllPublicationData!$J:$J,AllPublicationData!$A:$A,'Publication Table (%)'!$B19,AllPublicationData!$B:$B,'Publication Table (%)'!P$7)/
SUMIFS(AllPublicationData!$E:$E,AllPublicationData!$A:$A,'Publication Table (%)'!$B19,AllPublicationData!$B:$B,'Publication Table (%)'!P$7)))))))</f>
        <v>8.6757990867579904E-2</v>
      </c>
      <c r="Q19" s="96">
        <f>IF('Publication Table (%)'!$C$5="All Cancelled Operations",
IFERROR(SUMIFS(AllPublicationData!$F:$F,AllPublicationData!$A:$A,'Publication Table (%)'!$B19,AllPublicationData!$B:$B,'Publication Table (%)'!$C$4,AllPublicationData!$D:$D,'Publication Table (%)'!Q$7)/
SUMIFS(AllPublicationData!$E:$E,AllPublicationData!$A:$A,'Publication Table (%)'!$B19,AllPublicationData!$B:$B,'Publication Table (%)'!$C$4,AllPublicationData!$D:$D,'Publication Table (%)'!Q$7),
SUMIFS(AllPublicationData!$F:$F,AllPublicationData!$A:$A,'Publication Table (%)'!$B19,AllPublicationData!$B:$B,'Publication Table (%)'!Q$7)/
SUMIFS(AllPublicationData!$E:$E,AllPublicationData!$A:$A,'Publication Table (%)'!$B19,AllPublicationData!$B:$B,'Publication Table (%)'!Q$7)),
IF('Publication Table (%)'!$C$5="Operations cancelled by patient",
IFERROR(SUMIFS(AllPublicationData!$G:$G,AllPublicationData!$A:$A,'Publication Table (%)'!$B19,AllPublicationData!$B:$B,'Publication Table (%)'!$C$4,AllPublicationData!$D:$D,'Publication Table (%)'!Q$7)/
SUMIFS(AllPublicationData!$E:$E,AllPublicationData!$A:$A,'Publication Table (%)'!$B19,AllPublicationData!$B:$B,'Publication Table (%)'!$C$4,AllPublicationData!$D:$D,'Publication Table (%)'!Q$7),
SUMIFS(AllPublicationData!$G:$G,AllPublicationData!$A:$A,'Publication Table (%)'!$B19,AllPublicationData!$B:$B,'Publication Table (%)'!Q$7)/
SUMIFS(AllPublicationData!$E:$E,AllPublicationData!$A:$A,'Publication Table (%)'!$B19,AllPublicationData!$B:$B,'Publication Table (%)'!Q$7)),
IF('Publication Table (%)'!$C$5="Operations cancelled for clinical reasons",
IFERROR(SUMIFS(AllPublicationData!$H:$H,AllPublicationData!$A:$A,'Publication Table (%)'!$B19,AllPublicationData!$B:$B,'Publication Table (%)'!$C$4,AllPublicationData!$D:$D,'Publication Table (%)'!Q$7)/
SUMIFS(AllPublicationData!$E:$E,AllPublicationData!$A:$A,'Publication Table (%)'!$B19,AllPublicationData!$B:$B,'Publication Table (%)'!$C$4,AllPublicationData!$D:$D,'Publication Table (%)'!Q$7),
SUMIFS(AllPublicationData!$H:$H,AllPublicationData!$A:$A,'Publication Table (%)'!$B19,AllPublicationData!$B:$B,'Publication Table (%)'!Q$7)/
SUMIFS(AllPublicationData!$E:$E,AllPublicationData!$A:$A,'Publication Table (%)'!$B19,AllPublicationData!$B:$B,'Publication Table (%)'!Q$7)),
IF('Publication Table (%)'!$C$5="Operations cancelled for non-clinical/capacity reasons",
IFERROR(SUMIFS(AllPublicationData!$I:$I,AllPublicationData!$A:$A,'Publication Table (%)'!$B19,AllPublicationData!$B:$B,'Publication Table (%)'!$C$4,AllPublicationData!$D:$D,'Publication Table (%)'!Q$7)/
SUMIFS(AllPublicationData!$E:$E,AllPublicationData!$A:$A,'Publication Table (%)'!$B19,AllPublicationData!$B:$B,'Publication Table (%)'!$C$4,AllPublicationData!$D:$D,'Publication Table (%)'!Q$7),
SUMIFS(AllPublicationData!$I:$I,AllPublicationData!$A:$A,'Publication Table (%)'!$B19,AllPublicationData!$B:$B,'Publication Table (%)'!Q$7)/
SUMIFS(AllPublicationData!$E:$E,AllPublicationData!$A:$A,'Publication Table (%)'!$B19,AllPublicationData!$B:$B,'Publication Table (%)'!Q$7)),
IF('Publication Table (%)'!$C$5="Cancellations for other reasons",
IFERROR(SUMIFS(AllPublicationData!$J:$J,AllPublicationData!$A:$A,'Publication Table (%)'!$B19,AllPublicationData!$B:$B,'Publication Table (%)'!$C$4,AllPublicationData!$D:$D,'Publication Table (%)'!Q$7)/
SUMIFS(AllPublicationData!$E:$E,AllPublicationData!$A:$A,'Publication Table (%)'!$B19,AllPublicationData!$B:$B,'Publication Table (%)'!$C$4,AllPublicationData!$D:$D,'Publication Table (%)'!Q$7),
SUMIFS(AllPublicationData!$J:$J,AllPublicationData!$A:$A,'Publication Table (%)'!$B19,AllPublicationData!$B:$B,'Publication Table (%)'!Q$7)/
SUMIFS(AllPublicationData!$E:$E,AllPublicationData!$A:$A,'Publication Table (%)'!$B19,AllPublicationData!$B:$B,'Publication Table (%)'!Q$7)))))))</f>
        <v>9.9378881987577633E-2</v>
      </c>
      <c r="R19" s="96">
        <f>IF('Publication Table (%)'!$C$5="All Cancelled Operations",
IFERROR(SUMIFS(AllPublicationData!$F:$F,AllPublicationData!$A:$A,'Publication Table (%)'!$B19,AllPublicationData!$B:$B,'Publication Table (%)'!$C$4,AllPublicationData!$D:$D,'Publication Table (%)'!R$7)/
SUMIFS(AllPublicationData!$E:$E,AllPublicationData!$A:$A,'Publication Table (%)'!$B19,AllPublicationData!$B:$B,'Publication Table (%)'!$C$4,AllPublicationData!$D:$D,'Publication Table (%)'!R$7),
SUMIFS(AllPublicationData!$F:$F,AllPublicationData!$A:$A,'Publication Table (%)'!$B19,AllPublicationData!$B:$B,'Publication Table (%)'!R$7)/
SUMIFS(AllPublicationData!$E:$E,AllPublicationData!$A:$A,'Publication Table (%)'!$B19,AllPublicationData!$B:$B,'Publication Table (%)'!R$7)),
IF('Publication Table (%)'!$C$5="Operations cancelled by patient",
IFERROR(SUMIFS(AllPublicationData!$G:$G,AllPublicationData!$A:$A,'Publication Table (%)'!$B19,AllPublicationData!$B:$B,'Publication Table (%)'!$C$4,AllPublicationData!$D:$D,'Publication Table (%)'!R$7)/
SUMIFS(AllPublicationData!$E:$E,AllPublicationData!$A:$A,'Publication Table (%)'!$B19,AllPublicationData!$B:$B,'Publication Table (%)'!$C$4,AllPublicationData!$D:$D,'Publication Table (%)'!R$7),
SUMIFS(AllPublicationData!$G:$G,AllPublicationData!$A:$A,'Publication Table (%)'!$B19,AllPublicationData!$B:$B,'Publication Table (%)'!R$7)/
SUMIFS(AllPublicationData!$E:$E,AllPublicationData!$A:$A,'Publication Table (%)'!$B19,AllPublicationData!$B:$B,'Publication Table (%)'!R$7)),
IF('Publication Table (%)'!$C$5="Operations cancelled for clinical reasons",
IFERROR(SUMIFS(AllPublicationData!$H:$H,AllPublicationData!$A:$A,'Publication Table (%)'!$B19,AllPublicationData!$B:$B,'Publication Table (%)'!$C$4,AllPublicationData!$D:$D,'Publication Table (%)'!R$7)/
SUMIFS(AllPublicationData!$E:$E,AllPublicationData!$A:$A,'Publication Table (%)'!$B19,AllPublicationData!$B:$B,'Publication Table (%)'!$C$4,AllPublicationData!$D:$D,'Publication Table (%)'!R$7),
SUMIFS(AllPublicationData!$H:$H,AllPublicationData!$A:$A,'Publication Table (%)'!$B19,AllPublicationData!$B:$B,'Publication Table (%)'!R$7)/
SUMIFS(AllPublicationData!$E:$E,AllPublicationData!$A:$A,'Publication Table (%)'!$B19,AllPublicationData!$B:$B,'Publication Table (%)'!R$7)),
IF('Publication Table (%)'!$C$5="Operations cancelled for non-clinical/capacity reasons",
IFERROR(SUMIFS(AllPublicationData!$I:$I,AllPublicationData!$A:$A,'Publication Table (%)'!$B19,AllPublicationData!$B:$B,'Publication Table (%)'!$C$4,AllPublicationData!$D:$D,'Publication Table (%)'!R$7)/
SUMIFS(AllPublicationData!$E:$E,AllPublicationData!$A:$A,'Publication Table (%)'!$B19,AllPublicationData!$B:$B,'Publication Table (%)'!$C$4,AllPublicationData!$D:$D,'Publication Table (%)'!R$7),
SUMIFS(AllPublicationData!$I:$I,AllPublicationData!$A:$A,'Publication Table (%)'!$B19,AllPublicationData!$B:$B,'Publication Table (%)'!R$7)/
SUMIFS(AllPublicationData!$E:$E,AllPublicationData!$A:$A,'Publication Table (%)'!$B19,AllPublicationData!$B:$B,'Publication Table (%)'!R$7)),
IF('Publication Table (%)'!$C$5="Cancellations for other reasons",
IFERROR(SUMIFS(AllPublicationData!$J:$J,AllPublicationData!$A:$A,'Publication Table (%)'!$B19,AllPublicationData!$B:$B,'Publication Table (%)'!$C$4,AllPublicationData!$D:$D,'Publication Table (%)'!R$7)/
SUMIFS(AllPublicationData!$E:$E,AllPublicationData!$A:$A,'Publication Table (%)'!$B19,AllPublicationData!$B:$B,'Publication Table (%)'!$C$4,AllPublicationData!$D:$D,'Publication Table (%)'!R$7),
SUMIFS(AllPublicationData!$J:$J,AllPublicationData!$A:$A,'Publication Table (%)'!$B19,AllPublicationData!$B:$B,'Publication Table (%)'!R$7)/
SUMIFS(AllPublicationData!$E:$E,AllPublicationData!$A:$A,'Publication Table (%)'!$B19,AllPublicationData!$B:$B,'Publication Table (%)'!R$7)))))))</f>
        <v>6.3109286813750637E-2</v>
      </c>
      <c r="S19" s="96">
        <f>IF('Publication Table (%)'!$C$5="All Cancelled Operations",
IFERROR(SUMIFS(AllPublicationData!$F:$F,AllPublicationData!$A:$A,'Publication Table (%)'!$B19,AllPublicationData!$B:$B,'Publication Table (%)'!$C$4,AllPublicationData!$D:$D,'Publication Table (%)'!S$7)/
SUMIFS(AllPublicationData!$E:$E,AllPublicationData!$A:$A,'Publication Table (%)'!$B19,AllPublicationData!$B:$B,'Publication Table (%)'!$C$4,AllPublicationData!$D:$D,'Publication Table (%)'!S$7),
SUMIFS(AllPublicationData!$F:$F,AllPublicationData!$A:$A,'Publication Table (%)'!$B19,AllPublicationData!$B:$B,'Publication Table (%)'!S$7)/
SUMIFS(AllPublicationData!$E:$E,AllPublicationData!$A:$A,'Publication Table (%)'!$B19,AllPublicationData!$B:$B,'Publication Table (%)'!S$7)),
IF('Publication Table (%)'!$C$5="Operations cancelled by patient",
IFERROR(SUMIFS(AllPublicationData!$G:$G,AllPublicationData!$A:$A,'Publication Table (%)'!$B19,AllPublicationData!$B:$B,'Publication Table (%)'!$C$4,AllPublicationData!$D:$D,'Publication Table (%)'!S$7)/
SUMIFS(AllPublicationData!$E:$E,AllPublicationData!$A:$A,'Publication Table (%)'!$B19,AllPublicationData!$B:$B,'Publication Table (%)'!$C$4,AllPublicationData!$D:$D,'Publication Table (%)'!S$7),
SUMIFS(AllPublicationData!$G:$G,AllPublicationData!$A:$A,'Publication Table (%)'!$B19,AllPublicationData!$B:$B,'Publication Table (%)'!S$7)/
SUMIFS(AllPublicationData!$E:$E,AllPublicationData!$A:$A,'Publication Table (%)'!$B19,AllPublicationData!$B:$B,'Publication Table (%)'!S$7)),
IF('Publication Table (%)'!$C$5="Operations cancelled for clinical reasons",
IFERROR(SUMIFS(AllPublicationData!$H:$H,AllPublicationData!$A:$A,'Publication Table (%)'!$B19,AllPublicationData!$B:$B,'Publication Table (%)'!$C$4,AllPublicationData!$D:$D,'Publication Table (%)'!S$7)/
SUMIFS(AllPublicationData!$E:$E,AllPublicationData!$A:$A,'Publication Table (%)'!$B19,AllPublicationData!$B:$B,'Publication Table (%)'!$C$4,AllPublicationData!$D:$D,'Publication Table (%)'!S$7),
SUMIFS(AllPublicationData!$H:$H,AllPublicationData!$A:$A,'Publication Table (%)'!$B19,AllPublicationData!$B:$B,'Publication Table (%)'!S$7)/
SUMIFS(AllPublicationData!$E:$E,AllPublicationData!$A:$A,'Publication Table (%)'!$B19,AllPublicationData!$B:$B,'Publication Table (%)'!S$7)),
IF('Publication Table (%)'!$C$5="Operations cancelled for non-clinical/capacity reasons",
IFERROR(SUMIFS(AllPublicationData!$I:$I,AllPublicationData!$A:$A,'Publication Table (%)'!$B19,AllPublicationData!$B:$B,'Publication Table (%)'!$C$4,AllPublicationData!$D:$D,'Publication Table (%)'!S$7)/
SUMIFS(AllPublicationData!$E:$E,AllPublicationData!$A:$A,'Publication Table (%)'!$B19,AllPublicationData!$B:$B,'Publication Table (%)'!$C$4,AllPublicationData!$D:$D,'Publication Table (%)'!S$7),
SUMIFS(AllPublicationData!$I:$I,AllPublicationData!$A:$A,'Publication Table (%)'!$B19,AllPublicationData!$B:$B,'Publication Table (%)'!S$7)/
SUMIFS(AllPublicationData!$E:$E,AllPublicationData!$A:$A,'Publication Table (%)'!$B19,AllPublicationData!$B:$B,'Publication Table (%)'!S$7)),
IF('Publication Table (%)'!$C$5="Cancellations for other reasons",
IFERROR(SUMIFS(AllPublicationData!$J:$J,AllPublicationData!$A:$A,'Publication Table (%)'!$B19,AllPublicationData!$B:$B,'Publication Table (%)'!$C$4,AllPublicationData!$D:$D,'Publication Table (%)'!S$7)/
SUMIFS(AllPublicationData!$E:$E,AllPublicationData!$A:$A,'Publication Table (%)'!$B19,AllPublicationData!$B:$B,'Publication Table (%)'!$C$4,AllPublicationData!$D:$D,'Publication Table (%)'!S$7),
SUMIFS(AllPublicationData!$J:$J,AllPublicationData!$A:$A,'Publication Table (%)'!$B19,AllPublicationData!$B:$B,'Publication Table (%)'!S$7)/
SUMIFS(AllPublicationData!$E:$E,AllPublicationData!$A:$A,'Publication Table (%)'!$B19,AllPublicationData!$B:$B,'Publication Table (%)'!S$7)))))))</f>
        <v>5.2173913043478258E-2</v>
      </c>
    </row>
    <row r="20" spans="2:19" x14ac:dyDescent="0.35">
      <c r="B20" s="89">
        <v>45047</v>
      </c>
      <c r="C20" s="112">
        <f>IF('Publication Table (%)'!$C$5="All Cancelled Operations",
SUMIFS(AllPublicationData!$F:$F,AllPublicationData!$A:$A,'Publication Table (%)'!$B20,AllPublicationData!$B:$B,'Publication Table (%)'!$C$4),
IF('Publication Table (%)'!$C$5="Operations cancelled by patient",
SUMIFS(AllPublicationData!$G:$G,AllPublicationData!$A:$A,'Publication Table (%)'!$B20,AllPublicationData!$B:$B,'Publication Table (%)'!$C$4),
IF('Publication Table (%)'!$C$5="Operations cancelled for clinical reasons",
SUMIFS(AllPublicationData!$H:$H,AllPublicationData!$A:$A,'Publication Table (%)'!$B20,AllPublicationData!$B:$B,'Publication Table (%)'!$C$4),
IF('Publication Table (%)'!$C$5="Operations cancelled for non-clinical/capacity reasons",
SUMIFS(AllPublicationData!$I:$I,AllPublicationData!$A:$A,'Publication Table (%)'!$B20,AllPublicationData!$B:$B,'Publication Table (%)'!$C$4),
IF('Publication Table (%)'!$C$5="Cancellations for other reasons",
SUMIFS(AllPublicationData!$J:$J,AllPublicationData!$A:$A,'Publication Table (%)'!$B20,AllPublicationData!$B:$B,'Publication Table (%)'!$C$4))))))+
IF(AND($C$4="NHS Scotland",$C$5="All Cancelled Operations"),
SUMIFS(AllPublicationData!$F:$F,AllPublicationData!$A:$A,'Publication Table (%)'!$B20),
IF(AND($C$4="NHS Scotland",$C$5="Operations cancelled by patient"),
SUMIFS(AllPublicationData!$G:$G,AllPublicationData!$A:$A,'Publication Table (%)'!$B20),
IF(AND($C$4="NHS Scotland",$C$5="Operations cancelled for clinical reasons"),
SUMIFS(AllPublicationData!$H:$H,AllPublicationData!$A:$A,'Publication Table (%)'!$B20),
IF(AND($C$4="NHS Scotland",$C$5="Operations cancelled for non-clinical/capacity reasons"),
SUMIFS(AllPublicationData!$I:$I,AllPublicationData!$A:$A,'Publication Table (%)'!$B20),
IF(AND($C$4="NHS Scotland",$C$5="Cancellations for other reasons"),
SUMIFS(AllPublicationData!$J:$J,AllPublicationData!$A:$A,'Publication Table (%)'!$B20))))))</f>
        <v>2003</v>
      </c>
      <c r="D20" s="110">
        <f>IF(AND('Publication Table (%)'!$C$5="All Cancelled Operations",$C$4&lt;&gt;"NHS Scotland"),
IFERROR(SUMIFS(AllPublicationData!$F:$F,AllPublicationData!$A:$A,'Publication Table (%)'!$B20,AllPublicationData!$B:$B,'Publication Table (%)'!$C$4,AllPublicationData!$D:$D,'Publication Table (%)'!D$7)/
SUMIFS(AllPublicationData!$E:$E,AllPublicationData!$A:$A,'Publication Table (%)'!$B20,AllPublicationData!$B:$B,'Publication Table (%)'!$C$4,AllPublicationData!$D:$D,'Publication Table (%)'!D$7),
SUMIFS(AllPublicationData!$F:$F,AllPublicationData!$A:$A,'Publication Table (%)'!$B20,AllPublicationData!$B:$B,'Publication Table (%)'!D$7)/
SUMIFS(AllPublicationData!$E:$E,AllPublicationData!$A:$A,'Publication Table (%)'!$B20,AllPublicationData!$B:$B,'Publication Table (%)'!D$7)),
IF(AND('Publication Table (%)'!$C$5="Operations cancelled by patient",$C$4&lt;&gt;"NHS Scotland"),
IFERROR(SUMIFS(AllPublicationData!$G:$G,AllPublicationData!$A:$A,'Publication Table (%)'!$B20,AllPublicationData!$B:$B,'Publication Table (%)'!$C$4,AllPublicationData!$D:$D,'Publication Table (%)'!D$7)/
SUMIFS(AllPublicationData!$E:$E,AllPublicationData!$A:$A,'Publication Table (%)'!$B20,AllPublicationData!$B:$B,'Publication Table (%)'!$C$4,AllPublicationData!$D:$D,'Publication Table (%)'!D$7),
SUMIFS(AllPublicationData!$G:$G,AllPublicationData!$A:$A,'Publication Table (%)'!$B20,AllPublicationData!$B:$B,'Publication Table (%)'!D$7)/
SUMIFS(AllPublicationData!$E:$E,AllPublicationData!$A:$A,'Publication Table (%)'!$B20,AllPublicationData!$B:$B,'Publication Table (%)'!D$7)),
IF(AND('Publication Table (%)'!$C$5="Operations cancelled for clinical reasons",$C$4&lt;&gt;"NHS Scotland"),
IFERROR(SUMIFS(AllPublicationData!$H:$H,AllPublicationData!$A:$A,'Publication Table (%)'!$B20,AllPublicationData!$B:$B,'Publication Table (%)'!$C$4,AllPublicationData!$D:$D,'Publication Table (%)'!D$7)/
SUMIFS(AllPublicationData!$E:$E,AllPublicationData!$A:$A,'Publication Table (%)'!$B20,AllPublicationData!$B:$B,'Publication Table (%)'!$C$4,AllPublicationData!$D:$D,'Publication Table (%)'!D$7),
SUMIFS(AllPublicationData!$H:$H,AllPublicationData!$A:$A,'Publication Table (%)'!$B20,AllPublicationData!$B:$B,'Publication Table (%)'!D$7)/
SUMIFS(AllPublicationData!$E:$E,AllPublicationData!$A:$A,'Publication Table (%)'!$B20,AllPublicationData!$B:$B,'Publication Table (%)'!D$7)),
IF(AND('Publication Table (%)'!$C$5="Operations cancelled for non-clinical/capacity reasons",$C$4&lt;&gt;"NHS Scotland"),
IFERROR(SUMIFS(AllPublicationData!$I:$I,AllPublicationData!$A:$A,'Publication Table (%)'!$B20,AllPublicationData!$B:$B,'Publication Table (%)'!$C$4,AllPublicationData!$D:$D,'Publication Table (%)'!D$7)/
SUMIFS(AllPublicationData!$E:$E,AllPublicationData!$A:$A,'Publication Table (%)'!$B20,AllPublicationData!$B:$B,'Publication Table (%)'!$C$4,AllPublicationData!$D:$D,'Publication Table (%)'!D$7),
SUMIFS(AllPublicationData!$I:$I,AllPublicationData!$A:$A,'Publication Table (%)'!$B20,AllPublicationData!$B:$B,'Publication Table (%)'!D$7)/
SUMIFS(AllPublicationData!$E:$E,AllPublicationData!$A:$A,'Publication Table (%)'!$B20,AllPublicationData!$B:$B,'Publication Table (%)'!D$7)),
IF(AND('Publication Table (%)'!$C$5="Cancellations for other reasons",$C$4&lt;&gt;"NHS Scotland"),
IFERROR(SUMIFS(AllPublicationData!$J:$J,AllPublicationData!$A:$A,'Publication Table (%)'!$B20,AllPublicationData!$B:$B,'Publication Table (%)'!$C$4,AllPublicationData!$D:$D,'Publication Table (%)'!D$7)/
SUMIFS(AllPublicationData!$E:$E,AllPublicationData!$A:$A,'Publication Table (%)'!$B20,AllPublicationData!$B:$B,'Publication Table (%)'!$C$4,AllPublicationData!$D:$D,'Publication Table (%)'!D$7),
SUMIFS(AllPublicationData!$J:$J,AllPublicationData!$A:$A,'Publication Table (%)'!$B20,AllPublicationData!$B:$B,'Publication Table (%)'!D$7)/
SUMIFS(AllPublicationData!$E:$E,AllPublicationData!$A:$A,'Publication Table (%)'!$B20,AllPublicationData!$B:$B,'Publication Table (%)'!D$7)),
IF(AND($C$4="NHS Scotland",$C$5="All Cancelled Operations"),
SUMIFS(AllPublicationData!$F:$F,AllPublicationData!$A:$A,'Publication Table'!$B20)/
SUMIFS(AllPublicationData!$E:$E,AllPublicationData!$A:$A,'Publication Table'!$B20),
IF(AND($C$4="NHS Scotland",$C$5="Operations cancelled by patient"),
SUMIFS(AllPublicationData!$G:$G,AllPublicationData!$A:$A,'Publication Table'!$B20)/
SUMIFS(AllPublicationData!$E:$E,AllPublicationData!$A:$A,'Publication Table'!$B20),
IF(AND($C$4="NHS Scotland",$C$5="Operations cancelled for clinical reasons"),
SUMIFS(AllPublicationData!$H:$H,AllPublicationData!$A:$A,'Publication Table'!$B20)/
SUMIFS(AllPublicationData!$E:$E,AllPublicationData!$A:$A,'Publication Table'!$B20),
IF(AND($C$4="NHS Scotland",$C$5="Operations cancelled for non-clinical/capacity reasons"),
SUMIFS(AllPublicationData!$I:$I,AllPublicationData!$A:$A,'Publication Table'!$B20)/
SUMIFS(AllPublicationData!$E:$E,AllPublicationData!$A:$A,'Publication Table'!$B20),
IF(AND($C$4="NHS Scotland",$C$5="Cancellations for other reasons"),
SUMIFS(AllPublicationData!$J:$J,AllPublicationData!$A:$A,'Publication Table'!$B20)/
SUMIFS(AllPublicationData!$E:$E,AllPublicationData!$A:$A,'Publication Table'!$B20)))))))))))</f>
        <v>8.302590673575129E-2</v>
      </c>
      <c r="E20" s="96">
        <f>IF('Publication Table (%)'!$C$5="All Cancelled Operations",
IFERROR(SUMIFS(AllPublicationData!$F:$F,AllPublicationData!$A:$A,'Publication Table (%)'!$B20,AllPublicationData!$B:$B,'Publication Table (%)'!$C$4,AllPublicationData!$D:$D,'Publication Table (%)'!E$7)/
SUMIFS(AllPublicationData!$E:$E,AllPublicationData!$A:$A,'Publication Table (%)'!$B20,AllPublicationData!$B:$B,'Publication Table (%)'!$C$4,AllPublicationData!$D:$D,'Publication Table (%)'!E$7),
SUMIFS(AllPublicationData!$F:$F,AllPublicationData!$A:$A,'Publication Table (%)'!$B20,AllPublicationData!$B:$B,'Publication Table (%)'!E$7)/
SUMIFS(AllPublicationData!$E:$E,AllPublicationData!$A:$A,'Publication Table (%)'!$B20,AllPublicationData!$B:$B,'Publication Table (%)'!E$7)),
IF('Publication Table (%)'!$C$5="Operations cancelled by patient",
IFERROR(SUMIFS(AllPublicationData!$G:$G,AllPublicationData!$A:$A,'Publication Table (%)'!$B20,AllPublicationData!$B:$B,'Publication Table (%)'!$C$4,AllPublicationData!$D:$D,'Publication Table (%)'!E$7)/
SUMIFS(AllPublicationData!$E:$E,AllPublicationData!$A:$A,'Publication Table (%)'!$B20,AllPublicationData!$B:$B,'Publication Table (%)'!$C$4,AllPublicationData!$D:$D,'Publication Table (%)'!E$7),
SUMIFS(AllPublicationData!$G:$G,AllPublicationData!$A:$A,'Publication Table (%)'!$B20,AllPublicationData!$B:$B,'Publication Table (%)'!E$7)/
SUMIFS(AllPublicationData!$E:$E,AllPublicationData!$A:$A,'Publication Table (%)'!$B20,AllPublicationData!$B:$B,'Publication Table (%)'!E$7)),
IF('Publication Table (%)'!$C$5="Operations cancelled for clinical reasons",
IFERROR(SUMIFS(AllPublicationData!$H:$H,AllPublicationData!$A:$A,'Publication Table (%)'!$B20,AllPublicationData!$B:$B,'Publication Table (%)'!$C$4,AllPublicationData!$D:$D,'Publication Table (%)'!E$7)/
SUMIFS(AllPublicationData!$E:$E,AllPublicationData!$A:$A,'Publication Table (%)'!$B20,AllPublicationData!$B:$B,'Publication Table (%)'!$C$4,AllPublicationData!$D:$D,'Publication Table (%)'!E$7),
SUMIFS(AllPublicationData!$H:$H,AllPublicationData!$A:$A,'Publication Table (%)'!$B20,AllPublicationData!$B:$B,'Publication Table (%)'!E$7)/
SUMIFS(AllPublicationData!$E:$E,AllPublicationData!$A:$A,'Publication Table (%)'!$B20,AllPublicationData!$B:$B,'Publication Table (%)'!E$7)),
IF('Publication Table (%)'!$C$5="Operations cancelled for non-clinical/capacity reasons",
IFERROR(SUMIFS(AllPublicationData!$I:$I,AllPublicationData!$A:$A,'Publication Table (%)'!$B20,AllPublicationData!$B:$B,'Publication Table (%)'!$C$4,AllPublicationData!$D:$D,'Publication Table (%)'!E$7)/
SUMIFS(AllPublicationData!$E:$E,AllPublicationData!$A:$A,'Publication Table (%)'!$B20,AllPublicationData!$B:$B,'Publication Table (%)'!$C$4,AllPublicationData!$D:$D,'Publication Table (%)'!E$7),
SUMIFS(AllPublicationData!$I:$I,AllPublicationData!$A:$A,'Publication Table (%)'!$B20,AllPublicationData!$B:$B,'Publication Table (%)'!E$7)/
SUMIFS(AllPublicationData!$E:$E,AllPublicationData!$A:$A,'Publication Table (%)'!$B20,AllPublicationData!$B:$B,'Publication Table (%)'!E$7)),
IF('Publication Table (%)'!$C$5="Cancellations for other reasons",
IFERROR(SUMIFS(AllPublicationData!$J:$J,AllPublicationData!$A:$A,'Publication Table (%)'!$B20,AllPublicationData!$B:$B,'Publication Table (%)'!$C$4,AllPublicationData!$D:$D,'Publication Table (%)'!E$7)/
SUMIFS(AllPublicationData!$E:$E,AllPublicationData!$A:$A,'Publication Table (%)'!$B20,AllPublicationData!$B:$B,'Publication Table (%)'!$C$4,AllPublicationData!$D:$D,'Publication Table (%)'!E$7),
SUMIFS(AllPublicationData!$J:$J,AllPublicationData!$A:$A,'Publication Table (%)'!$B20,AllPublicationData!$B:$B,'Publication Table (%)'!E$7)/
SUMIFS(AllPublicationData!$E:$E,AllPublicationData!$A:$A,'Publication Table (%)'!$B20,AllPublicationData!$B:$B,'Publication Table (%)'!E$7)))))))</f>
        <v>5.0156739811912224E-2</v>
      </c>
      <c r="F20" s="96">
        <f>IF('Publication Table (%)'!$C$5="All Cancelled Operations",
IFERROR(SUMIFS(AllPublicationData!$F:$F,AllPublicationData!$A:$A,'Publication Table (%)'!$B20,AllPublicationData!$B:$B,'Publication Table (%)'!$C$4,AllPublicationData!$D:$D,'Publication Table (%)'!F$7)/
SUMIFS(AllPublicationData!$E:$E,AllPublicationData!$A:$A,'Publication Table (%)'!$B20,AllPublicationData!$B:$B,'Publication Table (%)'!$C$4,AllPublicationData!$D:$D,'Publication Table (%)'!F$7),
SUMIFS(AllPublicationData!$F:$F,AllPublicationData!$A:$A,'Publication Table (%)'!$B20,AllPublicationData!$B:$B,'Publication Table (%)'!F$7)/
SUMIFS(AllPublicationData!$E:$E,AllPublicationData!$A:$A,'Publication Table (%)'!$B20,AllPublicationData!$B:$B,'Publication Table (%)'!F$7)),
IF('Publication Table (%)'!$C$5="Operations cancelled by patient",
IFERROR(SUMIFS(AllPublicationData!$G:$G,AllPublicationData!$A:$A,'Publication Table (%)'!$B20,AllPublicationData!$B:$B,'Publication Table (%)'!$C$4,AllPublicationData!$D:$D,'Publication Table (%)'!F$7)/
SUMIFS(AllPublicationData!$E:$E,AllPublicationData!$A:$A,'Publication Table (%)'!$B20,AllPublicationData!$B:$B,'Publication Table (%)'!$C$4,AllPublicationData!$D:$D,'Publication Table (%)'!F$7),
SUMIFS(AllPublicationData!$G:$G,AllPublicationData!$A:$A,'Publication Table (%)'!$B20,AllPublicationData!$B:$B,'Publication Table (%)'!F$7)/
SUMIFS(AllPublicationData!$E:$E,AllPublicationData!$A:$A,'Publication Table (%)'!$B20,AllPublicationData!$B:$B,'Publication Table (%)'!F$7)),
IF('Publication Table (%)'!$C$5="Operations cancelled for clinical reasons",
IFERROR(SUMIFS(AllPublicationData!$H:$H,AllPublicationData!$A:$A,'Publication Table (%)'!$B20,AllPublicationData!$B:$B,'Publication Table (%)'!$C$4,AllPublicationData!$D:$D,'Publication Table (%)'!F$7)/
SUMIFS(AllPublicationData!$E:$E,AllPublicationData!$A:$A,'Publication Table (%)'!$B20,AllPublicationData!$B:$B,'Publication Table (%)'!$C$4,AllPublicationData!$D:$D,'Publication Table (%)'!F$7),
SUMIFS(AllPublicationData!$H:$H,AllPublicationData!$A:$A,'Publication Table (%)'!$B20,AllPublicationData!$B:$B,'Publication Table (%)'!F$7)/
SUMIFS(AllPublicationData!$E:$E,AllPublicationData!$A:$A,'Publication Table (%)'!$B20,AllPublicationData!$B:$B,'Publication Table (%)'!F$7)),
IF('Publication Table (%)'!$C$5="Operations cancelled for non-clinical/capacity reasons",
IFERROR(SUMIFS(AllPublicationData!$I:$I,AllPublicationData!$A:$A,'Publication Table (%)'!$B20,AllPublicationData!$B:$B,'Publication Table (%)'!$C$4,AllPublicationData!$D:$D,'Publication Table (%)'!F$7)/
SUMIFS(AllPublicationData!$E:$E,AllPublicationData!$A:$A,'Publication Table (%)'!$B20,AllPublicationData!$B:$B,'Publication Table (%)'!$C$4,AllPublicationData!$D:$D,'Publication Table (%)'!F$7),
SUMIFS(AllPublicationData!$I:$I,AllPublicationData!$A:$A,'Publication Table (%)'!$B20,AllPublicationData!$B:$B,'Publication Table (%)'!F$7)/
SUMIFS(AllPublicationData!$E:$E,AllPublicationData!$A:$A,'Publication Table (%)'!$B20,AllPublicationData!$B:$B,'Publication Table (%)'!F$7)),
IF('Publication Table (%)'!$C$5="Cancellations for other reasons",
IFERROR(SUMIFS(AllPublicationData!$J:$J,AllPublicationData!$A:$A,'Publication Table (%)'!$B20,AllPublicationData!$B:$B,'Publication Table (%)'!$C$4,AllPublicationData!$D:$D,'Publication Table (%)'!F$7)/
SUMIFS(AllPublicationData!$E:$E,AllPublicationData!$A:$A,'Publication Table (%)'!$B20,AllPublicationData!$B:$B,'Publication Table (%)'!$C$4,AllPublicationData!$D:$D,'Publication Table (%)'!F$7),
SUMIFS(AllPublicationData!$J:$J,AllPublicationData!$A:$A,'Publication Table (%)'!$B20,AllPublicationData!$B:$B,'Publication Table (%)'!F$7)/
SUMIFS(AllPublicationData!$E:$E,AllPublicationData!$A:$A,'Publication Table (%)'!$B20,AllPublicationData!$B:$B,'Publication Table (%)'!F$7)))))))</f>
        <v>0.10050983248361253</v>
      </c>
      <c r="G20" s="96">
        <f>IF('Publication Table (%)'!$C$5="All Cancelled Operations",
IFERROR(SUMIFS(AllPublicationData!$F:$F,AllPublicationData!$A:$A,'Publication Table (%)'!$B20,AllPublicationData!$B:$B,'Publication Table (%)'!$C$4,AllPublicationData!$D:$D,'Publication Table (%)'!G$7)/
SUMIFS(AllPublicationData!$E:$E,AllPublicationData!$A:$A,'Publication Table (%)'!$B20,AllPublicationData!$B:$B,'Publication Table (%)'!$C$4,AllPublicationData!$D:$D,'Publication Table (%)'!G$7),
SUMIFS(AllPublicationData!$F:$F,AllPublicationData!$A:$A,'Publication Table (%)'!$B20,AllPublicationData!$B:$B,'Publication Table (%)'!G$7)/
SUMIFS(AllPublicationData!$E:$E,AllPublicationData!$A:$A,'Publication Table (%)'!$B20,AllPublicationData!$B:$B,'Publication Table (%)'!G$7)),
IF('Publication Table (%)'!$C$5="Operations cancelled by patient",
IFERROR(SUMIFS(AllPublicationData!$G:$G,AllPublicationData!$A:$A,'Publication Table (%)'!$B20,AllPublicationData!$B:$B,'Publication Table (%)'!$C$4,AllPublicationData!$D:$D,'Publication Table (%)'!G$7)/
SUMIFS(AllPublicationData!$E:$E,AllPublicationData!$A:$A,'Publication Table (%)'!$B20,AllPublicationData!$B:$B,'Publication Table (%)'!$C$4,AllPublicationData!$D:$D,'Publication Table (%)'!G$7),
SUMIFS(AllPublicationData!$G:$G,AllPublicationData!$A:$A,'Publication Table (%)'!$B20,AllPublicationData!$B:$B,'Publication Table (%)'!G$7)/
SUMIFS(AllPublicationData!$E:$E,AllPublicationData!$A:$A,'Publication Table (%)'!$B20,AllPublicationData!$B:$B,'Publication Table (%)'!G$7)),
IF('Publication Table (%)'!$C$5="Operations cancelled for clinical reasons",
IFERROR(SUMIFS(AllPublicationData!$H:$H,AllPublicationData!$A:$A,'Publication Table (%)'!$B20,AllPublicationData!$B:$B,'Publication Table (%)'!$C$4,AllPublicationData!$D:$D,'Publication Table (%)'!G$7)/
SUMIFS(AllPublicationData!$E:$E,AllPublicationData!$A:$A,'Publication Table (%)'!$B20,AllPublicationData!$B:$B,'Publication Table (%)'!$C$4,AllPublicationData!$D:$D,'Publication Table (%)'!G$7),
SUMIFS(AllPublicationData!$H:$H,AllPublicationData!$A:$A,'Publication Table (%)'!$B20,AllPublicationData!$B:$B,'Publication Table (%)'!G$7)/
SUMIFS(AllPublicationData!$E:$E,AllPublicationData!$A:$A,'Publication Table (%)'!$B20,AllPublicationData!$B:$B,'Publication Table (%)'!G$7)),
IF('Publication Table (%)'!$C$5="Operations cancelled for non-clinical/capacity reasons",
IFERROR(SUMIFS(AllPublicationData!$I:$I,AllPublicationData!$A:$A,'Publication Table (%)'!$B20,AllPublicationData!$B:$B,'Publication Table (%)'!$C$4,AllPublicationData!$D:$D,'Publication Table (%)'!G$7)/
SUMIFS(AllPublicationData!$E:$E,AllPublicationData!$A:$A,'Publication Table (%)'!$B20,AllPublicationData!$B:$B,'Publication Table (%)'!$C$4,AllPublicationData!$D:$D,'Publication Table (%)'!G$7),
SUMIFS(AllPublicationData!$I:$I,AllPublicationData!$A:$A,'Publication Table (%)'!$B20,AllPublicationData!$B:$B,'Publication Table (%)'!G$7)/
SUMIFS(AllPublicationData!$E:$E,AllPublicationData!$A:$A,'Publication Table (%)'!$B20,AllPublicationData!$B:$B,'Publication Table (%)'!G$7)),
IF('Publication Table (%)'!$C$5="Cancellations for other reasons",
IFERROR(SUMIFS(AllPublicationData!$J:$J,AllPublicationData!$A:$A,'Publication Table (%)'!$B20,AllPublicationData!$B:$B,'Publication Table (%)'!$C$4,AllPublicationData!$D:$D,'Publication Table (%)'!G$7)/
SUMIFS(AllPublicationData!$E:$E,AllPublicationData!$A:$A,'Publication Table (%)'!$B20,AllPublicationData!$B:$B,'Publication Table (%)'!$C$4,AllPublicationData!$D:$D,'Publication Table (%)'!G$7),
SUMIFS(AllPublicationData!$J:$J,AllPublicationData!$A:$A,'Publication Table (%)'!$B20,AllPublicationData!$B:$B,'Publication Table (%)'!G$7)/
SUMIFS(AllPublicationData!$E:$E,AllPublicationData!$A:$A,'Publication Table (%)'!$B20,AllPublicationData!$B:$B,'Publication Table (%)'!G$7)))))))</f>
        <v>7.4850299401197598E-2</v>
      </c>
      <c r="H20" s="96">
        <f>IF('Publication Table (%)'!$C$5="All Cancelled Operations",
IFERROR(SUMIFS(AllPublicationData!$F:$F,AllPublicationData!$A:$A,'Publication Table (%)'!$B20,AllPublicationData!$B:$B,'Publication Table (%)'!$C$4,AllPublicationData!$D:$D,'Publication Table (%)'!H$7)/
SUMIFS(AllPublicationData!$E:$E,AllPublicationData!$A:$A,'Publication Table (%)'!$B20,AllPublicationData!$B:$B,'Publication Table (%)'!$C$4,AllPublicationData!$D:$D,'Publication Table (%)'!H$7),
SUMIFS(AllPublicationData!$F:$F,AllPublicationData!$A:$A,'Publication Table (%)'!$B20,AllPublicationData!$B:$B,'Publication Table (%)'!H$7)/
SUMIFS(AllPublicationData!$E:$E,AllPublicationData!$A:$A,'Publication Table (%)'!$B20,AllPublicationData!$B:$B,'Publication Table (%)'!H$7)),
IF('Publication Table (%)'!$C$5="Operations cancelled by patient",
IFERROR(SUMIFS(AllPublicationData!$G:$G,AllPublicationData!$A:$A,'Publication Table (%)'!$B20,AllPublicationData!$B:$B,'Publication Table (%)'!$C$4,AllPublicationData!$D:$D,'Publication Table (%)'!H$7)/
SUMIFS(AllPublicationData!$E:$E,AllPublicationData!$A:$A,'Publication Table (%)'!$B20,AllPublicationData!$B:$B,'Publication Table (%)'!$C$4,AllPublicationData!$D:$D,'Publication Table (%)'!H$7),
SUMIFS(AllPublicationData!$G:$G,AllPublicationData!$A:$A,'Publication Table (%)'!$B20,AllPublicationData!$B:$B,'Publication Table (%)'!H$7)/
SUMIFS(AllPublicationData!$E:$E,AllPublicationData!$A:$A,'Publication Table (%)'!$B20,AllPublicationData!$B:$B,'Publication Table (%)'!H$7)),
IF('Publication Table (%)'!$C$5="Operations cancelled for clinical reasons",
IFERROR(SUMIFS(AllPublicationData!$H:$H,AllPublicationData!$A:$A,'Publication Table (%)'!$B20,AllPublicationData!$B:$B,'Publication Table (%)'!$C$4,AllPublicationData!$D:$D,'Publication Table (%)'!H$7)/
SUMIFS(AllPublicationData!$E:$E,AllPublicationData!$A:$A,'Publication Table (%)'!$B20,AllPublicationData!$B:$B,'Publication Table (%)'!$C$4,AllPublicationData!$D:$D,'Publication Table (%)'!H$7),
SUMIFS(AllPublicationData!$H:$H,AllPublicationData!$A:$A,'Publication Table (%)'!$B20,AllPublicationData!$B:$B,'Publication Table (%)'!H$7)/
SUMIFS(AllPublicationData!$E:$E,AllPublicationData!$A:$A,'Publication Table (%)'!$B20,AllPublicationData!$B:$B,'Publication Table (%)'!H$7)),
IF('Publication Table (%)'!$C$5="Operations cancelled for non-clinical/capacity reasons",
IFERROR(SUMIFS(AllPublicationData!$I:$I,AllPublicationData!$A:$A,'Publication Table (%)'!$B20,AllPublicationData!$B:$B,'Publication Table (%)'!$C$4,AllPublicationData!$D:$D,'Publication Table (%)'!H$7)/
SUMIFS(AllPublicationData!$E:$E,AllPublicationData!$A:$A,'Publication Table (%)'!$B20,AllPublicationData!$B:$B,'Publication Table (%)'!$C$4,AllPublicationData!$D:$D,'Publication Table (%)'!H$7),
SUMIFS(AllPublicationData!$I:$I,AllPublicationData!$A:$A,'Publication Table (%)'!$B20,AllPublicationData!$B:$B,'Publication Table (%)'!H$7)/
SUMIFS(AllPublicationData!$E:$E,AllPublicationData!$A:$A,'Publication Table (%)'!$B20,AllPublicationData!$B:$B,'Publication Table (%)'!H$7)),
IF('Publication Table (%)'!$C$5="Cancellations for other reasons",
IFERROR(SUMIFS(AllPublicationData!$J:$J,AllPublicationData!$A:$A,'Publication Table (%)'!$B20,AllPublicationData!$B:$B,'Publication Table (%)'!$C$4,AllPublicationData!$D:$D,'Publication Table (%)'!H$7)/
SUMIFS(AllPublicationData!$E:$E,AllPublicationData!$A:$A,'Publication Table (%)'!$B20,AllPublicationData!$B:$B,'Publication Table (%)'!$C$4,AllPublicationData!$D:$D,'Publication Table (%)'!H$7),
SUMIFS(AllPublicationData!$J:$J,AllPublicationData!$A:$A,'Publication Table (%)'!$B20,AllPublicationData!$B:$B,'Publication Table (%)'!H$7)/
SUMIFS(AllPublicationData!$E:$E,AllPublicationData!$A:$A,'Publication Table (%)'!$B20,AllPublicationData!$B:$B,'Publication Table (%)'!H$7)))))))</f>
        <v>0.11250983477576711</v>
      </c>
      <c r="I20" s="96">
        <f>IF('Publication Table (%)'!$C$5="All Cancelled Operations",
IFERROR(SUMIFS(AllPublicationData!$F:$F,AllPublicationData!$A:$A,'Publication Table (%)'!$B20,AllPublicationData!$B:$B,'Publication Table (%)'!$C$4,AllPublicationData!$D:$D,'Publication Table (%)'!I$7)/
SUMIFS(AllPublicationData!$E:$E,AllPublicationData!$A:$A,'Publication Table (%)'!$B20,AllPublicationData!$B:$B,'Publication Table (%)'!$C$4,AllPublicationData!$D:$D,'Publication Table (%)'!I$7),
SUMIFS(AllPublicationData!$F:$F,AllPublicationData!$A:$A,'Publication Table (%)'!$B20,AllPublicationData!$B:$B,'Publication Table (%)'!I$7)/
SUMIFS(AllPublicationData!$E:$E,AllPublicationData!$A:$A,'Publication Table (%)'!$B20,AllPublicationData!$B:$B,'Publication Table (%)'!I$7)),
IF('Publication Table (%)'!$C$5="Operations cancelled by patient",
IFERROR(SUMIFS(AllPublicationData!$G:$G,AllPublicationData!$A:$A,'Publication Table (%)'!$B20,AllPublicationData!$B:$B,'Publication Table (%)'!$C$4,AllPublicationData!$D:$D,'Publication Table (%)'!I$7)/
SUMIFS(AllPublicationData!$E:$E,AllPublicationData!$A:$A,'Publication Table (%)'!$B20,AllPublicationData!$B:$B,'Publication Table (%)'!$C$4,AllPublicationData!$D:$D,'Publication Table (%)'!I$7),
SUMIFS(AllPublicationData!$G:$G,AllPublicationData!$A:$A,'Publication Table (%)'!$B20,AllPublicationData!$B:$B,'Publication Table (%)'!I$7)/
SUMIFS(AllPublicationData!$E:$E,AllPublicationData!$A:$A,'Publication Table (%)'!$B20,AllPublicationData!$B:$B,'Publication Table (%)'!I$7)),
IF('Publication Table (%)'!$C$5="Operations cancelled for clinical reasons",
IFERROR(SUMIFS(AllPublicationData!$H:$H,AllPublicationData!$A:$A,'Publication Table (%)'!$B20,AllPublicationData!$B:$B,'Publication Table (%)'!$C$4,AllPublicationData!$D:$D,'Publication Table (%)'!I$7)/
SUMIFS(AllPublicationData!$E:$E,AllPublicationData!$A:$A,'Publication Table (%)'!$B20,AllPublicationData!$B:$B,'Publication Table (%)'!$C$4,AllPublicationData!$D:$D,'Publication Table (%)'!I$7),
SUMIFS(AllPublicationData!$H:$H,AllPublicationData!$A:$A,'Publication Table (%)'!$B20,AllPublicationData!$B:$B,'Publication Table (%)'!I$7)/
SUMIFS(AllPublicationData!$E:$E,AllPublicationData!$A:$A,'Publication Table (%)'!$B20,AllPublicationData!$B:$B,'Publication Table (%)'!I$7)),
IF('Publication Table (%)'!$C$5="Operations cancelled for non-clinical/capacity reasons",
IFERROR(SUMIFS(AllPublicationData!$I:$I,AllPublicationData!$A:$A,'Publication Table (%)'!$B20,AllPublicationData!$B:$B,'Publication Table (%)'!$C$4,AllPublicationData!$D:$D,'Publication Table (%)'!I$7)/
SUMIFS(AllPublicationData!$E:$E,AllPublicationData!$A:$A,'Publication Table (%)'!$B20,AllPublicationData!$B:$B,'Publication Table (%)'!$C$4,AllPublicationData!$D:$D,'Publication Table (%)'!I$7),
SUMIFS(AllPublicationData!$I:$I,AllPublicationData!$A:$A,'Publication Table (%)'!$B20,AllPublicationData!$B:$B,'Publication Table (%)'!I$7)/
SUMIFS(AllPublicationData!$E:$E,AllPublicationData!$A:$A,'Publication Table (%)'!$B20,AllPublicationData!$B:$B,'Publication Table (%)'!I$7)),
IF('Publication Table (%)'!$C$5="Cancellations for other reasons",
IFERROR(SUMIFS(AllPublicationData!$J:$J,AllPublicationData!$A:$A,'Publication Table (%)'!$B20,AllPublicationData!$B:$B,'Publication Table (%)'!$C$4,AllPublicationData!$D:$D,'Publication Table (%)'!I$7)/
SUMIFS(AllPublicationData!$E:$E,AllPublicationData!$A:$A,'Publication Table (%)'!$B20,AllPublicationData!$B:$B,'Publication Table (%)'!$C$4,AllPublicationData!$D:$D,'Publication Table (%)'!I$7),
SUMIFS(AllPublicationData!$J:$J,AllPublicationData!$A:$A,'Publication Table (%)'!$B20,AllPublicationData!$B:$B,'Publication Table (%)'!I$7)/
SUMIFS(AllPublicationData!$E:$E,AllPublicationData!$A:$A,'Publication Table (%)'!$B20,AllPublicationData!$B:$B,'Publication Table (%)'!I$7)))))))</f>
        <v>7.64525993883792E-2</v>
      </c>
      <c r="J20" s="96">
        <f>IF('Publication Table (%)'!$C$5="All Cancelled Operations",
IFERROR(SUMIFS(AllPublicationData!$F:$F,AllPublicationData!$A:$A,'Publication Table (%)'!$B20,AllPublicationData!$B:$B,'Publication Table (%)'!$C$4,AllPublicationData!$D:$D,'Publication Table (%)'!J$7)/
SUMIFS(AllPublicationData!$E:$E,AllPublicationData!$A:$A,'Publication Table (%)'!$B20,AllPublicationData!$B:$B,'Publication Table (%)'!$C$4,AllPublicationData!$D:$D,'Publication Table (%)'!J$7),
SUMIFS(AllPublicationData!$F:$F,AllPublicationData!$A:$A,'Publication Table (%)'!$B20,AllPublicationData!$B:$B,'Publication Table (%)'!J$7)/
SUMIFS(AllPublicationData!$E:$E,AllPublicationData!$A:$A,'Publication Table (%)'!$B20,AllPublicationData!$B:$B,'Publication Table (%)'!J$7)),
IF('Publication Table (%)'!$C$5="Operations cancelled by patient",
IFERROR(SUMIFS(AllPublicationData!$G:$G,AllPublicationData!$A:$A,'Publication Table (%)'!$B20,AllPublicationData!$B:$B,'Publication Table (%)'!$C$4,AllPublicationData!$D:$D,'Publication Table (%)'!J$7)/
SUMIFS(AllPublicationData!$E:$E,AllPublicationData!$A:$A,'Publication Table (%)'!$B20,AllPublicationData!$B:$B,'Publication Table (%)'!$C$4,AllPublicationData!$D:$D,'Publication Table (%)'!J$7),
SUMIFS(AllPublicationData!$G:$G,AllPublicationData!$A:$A,'Publication Table (%)'!$B20,AllPublicationData!$B:$B,'Publication Table (%)'!J$7)/
SUMIFS(AllPublicationData!$E:$E,AllPublicationData!$A:$A,'Publication Table (%)'!$B20,AllPublicationData!$B:$B,'Publication Table (%)'!J$7)),
IF('Publication Table (%)'!$C$5="Operations cancelled for clinical reasons",
IFERROR(SUMIFS(AllPublicationData!$H:$H,AllPublicationData!$A:$A,'Publication Table (%)'!$B20,AllPublicationData!$B:$B,'Publication Table (%)'!$C$4,AllPublicationData!$D:$D,'Publication Table (%)'!J$7)/
SUMIFS(AllPublicationData!$E:$E,AllPublicationData!$A:$A,'Publication Table (%)'!$B20,AllPublicationData!$B:$B,'Publication Table (%)'!$C$4,AllPublicationData!$D:$D,'Publication Table (%)'!J$7),
SUMIFS(AllPublicationData!$H:$H,AllPublicationData!$A:$A,'Publication Table (%)'!$B20,AllPublicationData!$B:$B,'Publication Table (%)'!J$7)/
SUMIFS(AllPublicationData!$E:$E,AllPublicationData!$A:$A,'Publication Table (%)'!$B20,AllPublicationData!$B:$B,'Publication Table (%)'!J$7)),
IF('Publication Table (%)'!$C$5="Operations cancelled for non-clinical/capacity reasons",
IFERROR(SUMIFS(AllPublicationData!$I:$I,AllPublicationData!$A:$A,'Publication Table (%)'!$B20,AllPublicationData!$B:$B,'Publication Table (%)'!$C$4,AllPublicationData!$D:$D,'Publication Table (%)'!J$7)/
SUMIFS(AllPublicationData!$E:$E,AllPublicationData!$A:$A,'Publication Table (%)'!$B20,AllPublicationData!$B:$B,'Publication Table (%)'!$C$4,AllPublicationData!$D:$D,'Publication Table (%)'!J$7),
SUMIFS(AllPublicationData!$I:$I,AllPublicationData!$A:$A,'Publication Table (%)'!$B20,AllPublicationData!$B:$B,'Publication Table (%)'!J$7)/
SUMIFS(AllPublicationData!$E:$E,AllPublicationData!$A:$A,'Publication Table (%)'!$B20,AllPublicationData!$B:$B,'Publication Table (%)'!J$7)),
IF('Publication Table (%)'!$C$5="Cancellations for other reasons",
IFERROR(SUMIFS(AllPublicationData!$J:$J,AllPublicationData!$A:$A,'Publication Table (%)'!$B20,AllPublicationData!$B:$B,'Publication Table (%)'!$C$4,AllPublicationData!$D:$D,'Publication Table (%)'!J$7)/
SUMIFS(AllPublicationData!$E:$E,AllPublicationData!$A:$A,'Publication Table (%)'!$B20,AllPublicationData!$B:$B,'Publication Table (%)'!$C$4,AllPublicationData!$D:$D,'Publication Table (%)'!J$7),
SUMIFS(AllPublicationData!$J:$J,AllPublicationData!$A:$A,'Publication Table (%)'!$B20,AllPublicationData!$B:$B,'Publication Table (%)'!J$7)/
SUMIFS(AllPublicationData!$E:$E,AllPublicationData!$A:$A,'Publication Table (%)'!$B20,AllPublicationData!$B:$B,'Publication Table (%)'!J$7)))))))</f>
        <v>9.4704684317718946E-2</v>
      </c>
      <c r="K20" s="96">
        <f>IF('Publication Table (%)'!$C$5="All Cancelled Operations",
IFERROR(SUMIFS(AllPublicationData!$F:$F,AllPublicationData!$A:$A,'Publication Table (%)'!$B20,AllPublicationData!$B:$B,'Publication Table (%)'!$C$4,AllPublicationData!$D:$D,'Publication Table (%)'!K$7)/
SUMIFS(AllPublicationData!$E:$E,AllPublicationData!$A:$A,'Publication Table (%)'!$B20,AllPublicationData!$B:$B,'Publication Table (%)'!$C$4,AllPublicationData!$D:$D,'Publication Table (%)'!K$7),
SUMIFS(AllPublicationData!$F:$F,AllPublicationData!$A:$A,'Publication Table (%)'!$B20,AllPublicationData!$B:$B,'Publication Table (%)'!K$7)/
SUMIFS(AllPublicationData!$E:$E,AllPublicationData!$A:$A,'Publication Table (%)'!$B20,AllPublicationData!$B:$B,'Publication Table (%)'!K$7)),
IF('Publication Table (%)'!$C$5="Operations cancelled by patient",
IFERROR(SUMIFS(AllPublicationData!$G:$G,AllPublicationData!$A:$A,'Publication Table (%)'!$B20,AllPublicationData!$B:$B,'Publication Table (%)'!$C$4,AllPublicationData!$D:$D,'Publication Table (%)'!K$7)/
SUMIFS(AllPublicationData!$E:$E,AllPublicationData!$A:$A,'Publication Table (%)'!$B20,AllPublicationData!$B:$B,'Publication Table (%)'!$C$4,AllPublicationData!$D:$D,'Publication Table (%)'!K$7),
SUMIFS(AllPublicationData!$G:$G,AllPublicationData!$A:$A,'Publication Table (%)'!$B20,AllPublicationData!$B:$B,'Publication Table (%)'!K$7)/
SUMIFS(AllPublicationData!$E:$E,AllPublicationData!$A:$A,'Publication Table (%)'!$B20,AllPublicationData!$B:$B,'Publication Table (%)'!K$7)),
IF('Publication Table (%)'!$C$5="Operations cancelled for clinical reasons",
IFERROR(SUMIFS(AllPublicationData!$H:$H,AllPublicationData!$A:$A,'Publication Table (%)'!$B20,AllPublicationData!$B:$B,'Publication Table (%)'!$C$4,AllPublicationData!$D:$D,'Publication Table (%)'!K$7)/
SUMIFS(AllPublicationData!$E:$E,AllPublicationData!$A:$A,'Publication Table (%)'!$B20,AllPublicationData!$B:$B,'Publication Table (%)'!$C$4,AllPublicationData!$D:$D,'Publication Table (%)'!K$7),
SUMIFS(AllPublicationData!$H:$H,AllPublicationData!$A:$A,'Publication Table (%)'!$B20,AllPublicationData!$B:$B,'Publication Table (%)'!K$7)/
SUMIFS(AllPublicationData!$E:$E,AllPublicationData!$A:$A,'Publication Table (%)'!$B20,AllPublicationData!$B:$B,'Publication Table (%)'!K$7)),
IF('Publication Table (%)'!$C$5="Operations cancelled for non-clinical/capacity reasons",
IFERROR(SUMIFS(AllPublicationData!$I:$I,AllPublicationData!$A:$A,'Publication Table (%)'!$B20,AllPublicationData!$B:$B,'Publication Table (%)'!$C$4,AllPublicationData!$D:$D,'Publication Table (%)'!K$7)/
SUMIFS(AllPublicationData!$E:$E,AllPublicationData!$A:$A,'Publication Table (%)'!$B20,AllPublicationData!$B:$B,'Publication Table (%)'!$C$4,AllPublicationData!$D:$D,'Publication Table (%)'!K$7),
SUMIFS(AllPublicationData!$I:$I,AllPublicationData!$A:$A,'Publication Table (%)'!$B20,AllPublicationData!$B:$B,'Publication Table (%)'!K$7)/
SUMIFS(AllPublicationData!$E:$E,AllPublicationData!$A:$A,'Publication Table (%)'!$B20,AllPublicationData!$B:$B,'Publication Table (%)'!K$7)),
IF('Publication Table (%)'!$C$5="Cancellations for other reasons",
IFERROR(SUMIFS(AllPublicationData!$J:$J,AllPublicationData!$A:$A,'Publication Table (%)'!$B20,AllPublicationData!$B:$B,'Publication Table (%)'!$C$4,AllPublicationData!$D:$D,'Publication Table (%)'!K$7)/
SUMIFS(AllPublicationData!$E:$E,AllPublicationData!$A:$A,'Publication Table (%)'!$B20,AllPublicationData!$B:$B,'Publication Table (%)'!$C$4,AllPublicationData!$D:$D,'Publication Table (%)'!K$7),
SUMIFS(AllPublicationData!$J:$J,AllPublicationData!$A:$A,'Publication Table (%)'!$B20,AllPublicationData!$B:$B,'Publication Table (%)'!K$7)/
SUMIFS(AllPublicationData!$E:$E,AllPublicationData!$A:$A,'Publication Table (%)'!$B20,AllPublicationData!$B:$B,'Publication Table (%)'!K$7)))))))</f>
        <v>8.3259911894273134E-2</v>
      </c>
      <c r="L20" s="96">
        <f>IF('Publication Table (%)'!$C$5="All Cancelled Operations",
IFERROR(SUMIFS(AllPublicationData!$F:$F,AllPublicationData!$A:$A,'Publication Table (%)'!$B20,AllPublicationData!$B:$B,'Publication Table (%)'!$C$4,AllPublicationData!$D:$D,'Publication Table (%)'!L$7)/
SUMIFS(AllPublicationData!$E:$E,AllPublicationData!$A:$A,'Publication Table (%)'!$B20,AllPublicationData!$B:$B,'Publication Table (%)'!$C$4,AllPublicationData!$D:$D,'Publication Table (%)'!L$7),
SUMIFS(AllPublicationData!$F:$F,AllPublicationData!$A:$A,'Publication Table (%)'!$B20,AllPublicationData!$B:$B,'Publication Table (%)'!L$7)/
SUMIFS(AllPublicationData!$E:$E,AllPublicationData!$A:$A,'Publication Table (%)'!$B20,AllPublicationData!$B:$B,'Publication Table (%)'!L$7)),
IF('Publication Table (%)'!$C$5="Operations cancelled by patient",
IFERROR(SUMIFS(AllPublicationData!$G:$G,AllPublicationData!$A:$A,'Publication Table (%)'!$B20,AllPublicationData!$B:$B,'Publication Table (%)'!$C$4,AllPublicationData!$D:$D,'Publication Table (%)'!L$7)/
SUMIFS(AllPublicationData!$E:$E,AllPublicationData!$A:$A,'Publication Table (%)'!$B20,AllPublicationData!$B:$B,'Publication Table (%)'!$C$4,AllPublicationData!$D:$D,'Publication Table (%)'!L$7),
SUMIFS(AllPublicationData!$G:$G,AllPublicationData!$A:$A,'Publication Table (%)'!$B20,AllPublicationData!$B:$B,'Publication Table (%)'!L$7)/
SUMIFS(AllPublicationData!$E:$E,AllPublicationData!$A:$A,'Publication Table (%)'!$B20,AllPublicationData!$B:$B,'Publication Table (%)'!L$7)),
IF('Publication Table (%)'!$C$5="Operations cancelled for clinical reasons",
IFERROR(SUMIFS(AllPublicationData!$H:$H,AllPublicationData!$A:$A,'Publication Table (%)'!$B20,AllPublicationData!$B:$B,'Publication Table (%)'!$C$4,AllPublicationData!$D:$D,'Publication Table (%)'!L$7)/
SUMIFS(AllPublicationData!$E:$E,AllPublicationData!$A:$A,'Publication Table (%)'!$B20,AllPublicationData!$B:$B,'Publication Table (%)'!$C$4,AllPublicationData!$D:$D,'Publication Table (%)'!L$7),
SUMIFS(AllPublicationData!$H:$H,AllPublicationData!$A:$A,'Publication Table (%)'!$B20,AllPublicationData!$B:$B,'Publication Table (%)'!L$7)/
SUMIFS(AllPublicationData!$E:$E,AllPublicationData!$A:$A,'Publication Table (%)'!$B20,AllPublicationData!$B:$B,'Publication Table (%)'!L$7)),
IF('Publication Table (%)'!$C$5="Operations cancelled for non-clinical/capacity reasons",
IFERROR(SUMIFS(AllPublicationData!$I:$I,AllPublicationData!$A:$A,'Publication Table (%)'!$B20,AllPublicationData!$B:$B,'Publication Table (%)'!$C$4,AllPublicationData!$D:$D,'Publication Table (%)'!L$7)/
SUMIFS(AllPublicationData!$E:$E,AllPublicationData!$A:$A,'Publication Table (%)'!$B20,AllPublicationData!$B:$B,'Publication Table (%)'!$C$4,AllPublicationData!$D:$D,'Publication Table (%)'!L$7),
SUMIFS(AllPublicationData!$I:$I,AllPublicationData!$A:$A,'Publication Table (%)'!$B20,AllPublicationData!$B:$B,'Publication Table (%)'!L$7)/
SUMIFS(AllPublicationData!$E:$E,AllPublicationData!$A:$A,'Publication Table (%)'!$B20,AllPublicationData!$B:$B,'Publication Table (%)'!L$7)),
IF('Publication Table (%)'!$C$5="Cancellations for other reasons",
IFERROR(SUMIFS(AllPublicationData!$J:$J,AllPublicationData!$A:$A,'Publication Table (%)'!$B20,AllPublicationData!$B:$B,'Publication Table (%)'!$C$4,AllPublicationData!$D:$D,'Publication Table (%)'!L$7)/
SUMIFS(AllPublicationData!$E:$E,AllPublicationData!$A:$A,'Publication Table (%)'!$B20,AllPublicationData!$B:$B,'Publication Table (%)'!$C$4,AllPublicationData!$D:$D,'Publication Table (%)'!L$7),
SUMIFS(AllPublicationData!$J:$J,AllPublicationData!$A:$A,'Publication Table (%)'!$B20,AllPublicationData!$B:$B,'Publication Table (%)'!L$7)/
SUMIFS(AllPublicationData!$E:$E,AllPublicationData!$A:$A,'Publication Table (%)'!$B20,AllPublicationData!$B:$B,'Publication Table (%)'!L$7)))))))</f>
        <v>6.8217054263565891E-2</v>
      </c>
      <c r="M20" s="96">
        <f>IF('Publication Table (%)'!$C$5="All Cancelled Operations",
IFERROR(SUMIFS(AllPublicationData!$F:$F,AllPublicationData!$A:$A,'Publication Table (%)'!$B20,AllPublicationData!$B:$B,'Publication Table (%)'!$C$4,AllPublicationData!$D:$D,'Publication Table (%)'!M$7)/
SUMIFS(AllPublicationData!$E:$E,AllPublicationData!$A:$A,'Publication Table (%)'!$B20,AllPublicationData!$B:$B,'Publication Table (%)'!$C$4,AllPublicationData!$D:$D,'Publication Table (%)'!M$7),
SUMIFS(AllPublicationData!$F:$F,AllPublicationData!$A:$A,'Publication Table (%)'!$B20,AllPublicationData!$B:$B,'Publication Table (%)'!M$7)/
SUMIFS(AllPublicationData!$E:$E,AllPublicationData!$A:$A,'Publication Table (%)'!$B20,AllPublicationData!$B:$B,'Publication Table (%)'!M$7)),
IF('Publication Table (%)'!$C$5="Operations cancelled by patient",
IFERROR(SUMIFS(AllPublicationData!$G:$G,AllPublicationData!$A:$A,'Publication Table (%)'!$B20,AllPublicationData!$B:$B,'Publication Table (%)'!$C$4,AllPublicationData!$D:$D,'Publication Table (%)'!M$7)/
SUMIFS(AllPublicationData!$E:$E,AllPublicationData!$A:$A,'Publication Table (%)'!$B20,AllPublicationData!$B:$B,'Publication Table (%)'!$C$4,AllPublicationData!$D:$D,'Publication Table (%)'!M$7),
SUMIFS(AllPublicationData!$G:$G,AllPublicationData!$A:$A,'Publication Table (%)'!$B20,AllPublicationData!$B:$B,'Publication Table (%)'!M$7)/
SUMIFS(AllPublicationData!$E:$E,AllPublicationData!$A:$A,'Publication Table (%)'!$B20,AllPublicationData!$B:$B,'Publication Table (%)'!M$7)),
IF('Publication Table (%)'!$C$5="Operations cancelled for clinical reasons",
IFERROR(SUMIFS(AllPublicationData!$H:$H,AllPublicationData!$A:$A,'Publication Table (%)'!$B20,AllPublicationData!$B:$B,'Publication Table (%)'!$C$4,AllPublicationData!$D:$D,'Publication Table (%)'!M$7)/
SUMIFS(AllPublicationData!$E:$E,AllPublicationData!$A:$A,'Publication Table (%)'!$B20,AllPublicationData!$B:$B,'Publication Table (%)'!$C$4,AllPublicationData!$D:$D,'Publication Table (%)'!M$7),
SUMIFS(AllPublicationData!$H:$H,AllPublicationData!$A:$A,'Publication Table (%)'!$B20,AllPublicationData!$B:$B,'Publication Table (%)'!M$7)/
SUMIFS(AllPublicationData!$E:$E,AllPublicationData!$A:$A,'Publication Table (%)'!$B20,AllPublicationData!$B:$B,'Publication Table (%)'!M$7)),
IF('Publication Table (%)'!$C$5="Operations cancelled for non-clinical/capacity reasons",
IFERROR(SUMIFS(AllPublicationData!$I:$I,AllPublicationData!$A:$A,'Publication Table (%)'!$B20,AllPublicationData!$B:$B,'Publication Table (%)'!$C$4,AllPublicationData!$D:$D,'Publication Table (%)'!M$7)/
SUMIFS(AllPublicationData!$E:$E,AllPublicationData!$A:$A,'Publication Table (%)'!$B20,AllPublicationData!$B:$B,'Publication Table (%)'!$C$4,AllPublicationData!$D:$D,'Publication Table (%)'!M$7),
SUMIFS(AllPublicationData!$I:$I,AllPublicationData!$A:$A,'Publication Table (%)'!$B20,AllPublicationData!$B:$B,'Publication Table (%)'!M$7)/
SUMIFS(AllPublicationData!$E:$E,AllPublicationData!$A:$A,'Publication Table (%)'!$B20,AllPublicationData!$B:$B,'Publication Table (%)'!M$7)),
IF('Publication Table (%)'!$C$5="Cancellations for other reasons",
IFERROR(SUMIFS(AllPublicationData!$J:$J,AllPublicationData!$A:$A,'Publication Table (%)'!$B20,AllPublicationData!$B:$B,'Publication Table (%)'!$C$4,AllPublicationData!$D:$D,'Publication Table (%)'!M$7)/
SUMIFS(AllPublicationData!$E:$E,AllPublicationData!$A:$A,'Publication Table (%)'!$B20,AllPublicationData!$B:$B,'Publication Table (%)'!$C$4,AllPublicationData!$D:$D,'Publication Table (%)'!M$7),
SUMIFS(AllPublicationData!$J:$J,AllPublicationData!$A:$A,'Publication Table (%)'!$B20,AllPublicationData!$B:$B,'Publication Table (%)'!M$7)/
SUMIFS(AllPublicationData!$E:$E,AllPublicationData!$A:$A,'Publication Table (%)'!$B20,AllPublicationData!$B:$B,'Publication Table (%)'!M$7)))))))</f>
        <v>0.10586319218241043</v>
      </c>
      <c r="N20" s="96">
        <f>IF('Publication Table (%)'!$C$5="All Cancelled Operations",
IFERROR(SUMIFS(AllPublicationData!$F:$F,AllPublicationData!$A:$A,'Publication Table (%)'!$B20,AllPublicationData!$B:$B,'Publication Table (%)'!$C$4,AllPublicationData!$D:$D,'Publication Table (%)'!N$7)/
SUMIFS(AllPublicationData!$E:$E,AllPublicationData!$A:$A,'Publication Table (%)'!$B20,AllPublicationData!$B:$B,'Publication Table (%)'!$C$4,AllPublicationData!$D:$D,'Publication Table (%)'!N$7),
SUMIFS(AllPublicationData!$F:$F,AllPublicationData!$A:$A,'Publication Table (%)'!$B20,AllPublicationData!$B:$B,'Publication Table (%)'!N$7)/
SUMIFS(AllPublicationData!$E:$E,AllPublicationData!$A:$A,'Publication Table (%)'!$B20,AllPublicationData!$B:$B,'Publication Table (%)'!N$7)),
IF('Publication Table (%)'!$C$5="Operations cancelled by patient",
IFERROR(SUMIFS(AllPublicationData!$G:$G,AllPublicationData!$A:$A,'Publication Table (%)'!$B20,AllPublicationData!$B:$B,'Publication Table (%)'!$C$4,AllPublicationData!$D:$D,'Publication Table (%)'!N$7)/
SUMIFS(AllPublicationData!$E:$E,AllPublicationData!$A:$A,'Publication Table (%)'!$B20,AllPublicationData!$B:$B,'Publication Table (%)'!$C$4,AllPublicationData!$D:$D,'Publication Table (%)'!N$7),
SUMIFS(AllPublicationData!$G:$G,AllPublicationData!$A:$A,'Publication Table (%)'!$B20,AllPublicationData!$B:$B,'Publication Table (%)'!N$7)/
SUMIFS(AllPublicationData!$E:$E,AllPublicationData!$A:$A,'Publication Table (%)'!$B20,AllPublicationData!$B:$B,'Publication Table (%)'!N$7)),
IF('Publication Table (%)'!$C$5="Operations cancelled for clinical reasons",
IFERROR(SUMIFS(AllPublicationData!$H:$H,AllPublicationData!$A:$A,'Publication Table (%)'!$B20,AllPublicationData!$B:$B,'Publication Table (%)'!$C$4,AllPublicationData!$D:$D,'Publication Table (%)'!N$7)/
SUMIFS(AllPublicationData!$E:$E,AllPublicationData!$A:$A,'Publication Table (%)'!$B20,AllPublicationData!$B:$B,'Publication Table (%)'!$C$4,AllPublicationData!$D:$D,'Publication Table (%)'!N$7),
SUMIFS(AllPublicationData!$H:$H,AllPublicationData!$A:$A,'Publication Table (%)'!$B20,AllPublicationData!$B:$B,'Publication Table (%)'!N$7)/
SUMIFS(AllPublicationData!$E:$E,AllPublicationData!$A:$A,'Publication Table (%)'!$B20,AllPublicationData!$B:$B,'Publication Table (%)'!N$7)),
IF('Publication Table (%)'!$C$5="Operations cancelled for non-clinical/capacity reasons",
IFERROR(SUMIFS(AllPublicationData!$I:$I,AllPublicationData!$A:$A,'Publication Table (%)'!$B20,AllPublicationData!$B:$B,'Publication Table (%)'!$C$4,AllPublicationData!$D:$D,'Publication Table (%)'!N$7)/
SUMIFS(AllPublicationData!$E:$E,AllPublicationData!$A:$A,'Publication Table (%)'!$B20,AllPublicationData!$B:$B,'Publication Table (%)'!$C$4,AllPublicationData!$D:$D,'Publication Table (%)'!N$7),
SUMIFS(AllPublicationData!$I:$I,AllPublicationData!$A:$A,'Publication Table (%)'!$B20,AllPublicationData!$B:$B,'Publication Table (%)'!N$7)/
SUMIFS(AllPublicationData!$E:$E,AllPublicationData!$A:$A,'Publication Table (%)'!$B20,AllPublicationData!$B:$B,'Publication Table (%)'!N$7)),
IF('Publication Table (%)'!$C$5="Cancellations for other reasons",
IFERROR(SUMIFS(AllPublicationData!$J:$J,AllPublicationData!$A:$A,'Publication Table (%)'!$B20,AllPublicationData!$B:$B,'Publication Table (%)'!$C$4,AllPublicationData!$D:$D,'Publication Table (%)'!N$7)/
SUMIFS(AllPublicationData!$E:$E,AllPublicationData!$A:$A,'Publication Table (%)'!$B20,AllPublicationData!$B:$B,'Publication Table (%)'!$C$4,AllPublicationData!$D:$D,'Publication Table (%)'!N$7),
SUMIFS(AllPublicationData!$J:$J,AllPublicationData!$A:$A,'Publication Table (%)'!$B20,AllPublicationData!$B:$B,'Publication Table (%)'!N$7)/
SUMIFS(AllPublicationData!$E:$E,AllPublicationData!$A:$A,'Publication Table (%)'!$B20,AllPublicationData!$B:$B,'Publication Table (%)'!N$7)))))))</f>
        <v>9.4264622373651338E-2</v>
      </c>
      <c r="O20" s="96">
        <f>IF('Publication Table (%)'!$C$5="All Cancelled Operations",
IFERROR(SUMIFS(AllPublicationData!$F:$F,AllPublicationData!$A:$A,'Publication Table (%)'!$B20,AllPublicationData!$B:$B,'Publication Table (%)'!$C$4,AllPublicationData!$D:$D,'Publication Table (%)'!O$7)/
SUMIFS(AllPublicationData!$E:$E,AllPublicationData!$A:$A,'Publication Table (%)'!$B20,AllPublicationData!$B:$B,'Publication Table (%)'!$C$4,AllPublicationData!$D:$D,'Publication Table (%)'!O$7),
SUMIFS(AllPublicationData!$F:$F,AllPublicationData!$A:$A,'Publication Table (%)'!$B20,AllPublicationData!$B:$B,'Publication Table (%)'!O$7)/
SUMIFS(AllPublicationData!$E:$E,AllPublicationData!$A:$A,'Publication Table (%)'!$B20,AllPublicationData!$B:$B,'Publication Table (%)'!O$7)),
IF('Publication Table (%)'!$C$5="Operations cancelled by patient",
IFERROR(SUMIFS(AllPublicationData!$G:$G,AllPublicationData!$A:$A,'Publication Table (%)'!$B20,AllPublicationData!$B:$B,'Publication Table (%)'!$C$4,AllPublicationData!$D:$D,'Publication Table (%)'!O$7)/
SUMIFS(AllPublicationData!$E:$E,AllPublicationData!$A:$A,'Publication Table (%)'!$B20,AllPublicationData!$B:$B,'Publication Table (%)'!$C$4,AllPublicationData!$D:$D,'Publication Table (%)'!O$7),
SUMIFS(AllPublicationData!$G:$G,AllPublicationData!$A:$A,'Publication Table (%)'!$B20,AllPublicationData!$B:$B,'Publication Table (%)'!O$7)/
SUMIFS(AllPublicationData!$E:$E,AllPublicationData!$A:$A,'Publication Table (%)'!$B20,AllPublicationData!$B:$B,'Publication Table (%)'!O$7)),
IF('Publication Table (%)'!$C$5="Operations cancelled for clinical reasons",
IFERROR(SUMIFS(AllPublicationData!$H:$H,AllPublicationData!$A:$A,'Publication Table (%)'!$B20,AllPublicationData!$B:$B,'Publication Table (%)'!$C$4,AllPublicationData!$D:$D,'Publication Table (%)'!O$7)/
SUMIFS(AllPublicationData!$E:$E,AllPublicationData!$A:$A,'Publication Table (%)'!$B20,AllPublicationData!$B:$B,'Publication Table (%)'!$C$4,AllPublicationData!$D:$D,'Publication Table (%)'!O$7),
SUMIFS(AllPublicationData!$H:$H,AllPublicationData!$A:$A,'Publication Table (%)'!$B20,AllPublicationData!$B:$B,'Publication Table (%)'!O$7)/
SUMIFS(AllPublicationData!$E:$E,AllPublicationData!$A:$A,'Publication Table (%)'!$B20,AllPublicationData!$B:$B,'Publication Table (%)'!O$7)),
IF('Publication Table (%)'!$C$5="Operations cancelled for non-clinical/capacity reasons",
IFERROR(SUMIFS(AllPublicationData!$I:$I,AllPublicationData!$A:$A,'Publication Table (%)'!$B20,AllPublicationData!$B:$B,'Publication Table (%)'!$C$4,AllPublicationData!$D:$D,'Publication Table (%)'!O$7)/
SUMIFS(AllPublicationData!$E:$E,AllPublicationData!$A:$A,'Publication Table (%)'!$B20,AllPublicationData!$B:$B,'Publication Table (%)'!$C$4,AllPublicationData!$D:$D,'Publication Table (%)'!O$7),
SUMIFS(AllPublicationData!$I:$I,AllPublicationData!$A:$A,'Publication Table (%)'!$B20,AllPublicationData!$B:$B,'Publication Table (%)'!O$7)/
SUMIFS(AllPublicationData!$E:$E,AllPublicationData!$A:$A,'Publication Table (%)'!$B20,AllPublicationData!$B:$B,'Publication Table (%)'!O$7)),
IF('Publication Table (%)'!$C$5="Cancellations for other reasons",
IFERROR(SUMIFS(AllPublicationData!$J:$J,AllPublicationData!$A:$A,'Publication Table (%)'!$B20,AllPublicationData!$B:$B,'Publication Table (%)'!$C$4,AllPublicationData!$D:$D,'Publication Table (%)'!O$7)/
SUMIFS(AllPublicationData!$E:$E,AllPublicationData!$A:$A,'Publication Table (%)'!$B20,AllPublicationData!$B:$B,'Publication Table (%)'!$C$4,AllPublicationData!$D:$D,'Publication Table (%)'!O$7),
SUMIFS(AllPublicationData!$J:$J,AllPublicationData!$A:$A,'Publication Table (%)'!$B20,AllPublicationData!$B:$B,'Publication Table (%)'!O$7)/
SUMIFS(AllPublicationData!$E:$E,AllPublicationData!$A:$A,'Publication Table (%)'!$B20,AllPublicationData!$B:$B,'Publication Table (%)'!O$7)))))))</f>
        <v>0.10644479661912308</v>
      </c>
      <c r="P20" s="96">
        <f>IF('Publication Table (%)'!$C$5="All Cancelled Operations",
IFERROR(SUMIFS(AllPublicationData!$F:$F,AllPublicationData!$A:$A,'Publication Table (%)'!$B20,AllPublicationData!$B:$B,'Publication Table (%)'!$C$4,AllPublicationData!$D:$D,'Publication Table (%)'!P$7)/
SUMIFS(AllPublicationData!$E:$E,AllPublicationData!$A:$A,'Publication Table (%)'!$B20,AllPublicationData!$B:$B,'Publication Table (%)'!$C$4,AllPublicationData!$D:$D,'Publication Table (%)'!P$7),
SUMIFS(AllPublicationData!$F:$F,AllPublicationData!$A:$A,'Publication Table (%)'!$B20,AllPublicationData!$B:$B,'Publication Table (%)'!P$7)/
SUMIFS(AllPublicationData!$E:$E,AllPublicationData!$A:$A,'Publication Table (%)'!$B20,AllPublicationData!$B:$B,'Publication Table (%)'!P$7)),
IF('Publication Table (%)'!$C$5="Operations cancelled by patient",
IFERROR(SUMIFS(AllPublicationData!$G:$G,AllPublicationData!$A:$A,'Publication Table (%)'!$B20,AllPublicationData!$B:$B,'Publication Table (%)'!$C$4,AllPublicationData!$D:$D,'Publication Table (%)'!P$7)/
SUMIFS(AllPublicationData!$E:$E,AllPublicationData!$A:$A,'Publication Table (%)'!$B20,AllPublicationData!$B:$B,'Publication Table (%)'!$C$4,AllPublicationData!$D:$D,'Publication Table (%)'!P$7),
SUMIFS(AllPublicationData!$G:$G,AllPublicationData!$A:$A,'Publication Table (%)'!$B20,AllPublicationData!$B:$B,'Publication Table (%)'!P$7)/
SUMIFS(AllPublicationData!$E:$E,AllPublicationData!$A:$A,'Publication Table (%)'!$B20,AllPublicationData!$B:$B,'Publication Table (%)'!P$7)),
IF('Publication Table (%)'!$C$5="Operations cancelled for clinical reasons",
IFERROR(SUMIFS(AllPublicationData!$H:$H,AllPublicationData!$A:$A,'Publication Table (%)'!$B20,AllPublicationData!$B:$B,'Publication Table (%)'!$C$4,AllPublicationData!$D:$D,'Publication Table (%)'!P$7)/
SUMIFS(AllPublicationData!$E:$E,AllPublicationData!$A:$A,'Publication Table (%)'!$B20,AllPublicationData!$B:$B,'Publication Table (%)'!$C$4,AllPublicationData!$D:$D,'Publication Table (%)'!P$7),
SUMIFS(AllPublicationData!$H:$H,AllPublicationData!$A:$A,'Publication Table (%)'!$B20,AllPublicationData!$B:$B,'Publication Table (%)'!P$7)/
SUMIFS(AllPublicationData!$E:$E,AllPublicationData!$A:$A,'Publication Table (%)'!$B20,AllPublicationData!$B:$B,'Publication Table (%)'!P$7)),
IF('Publication Table (%)'!$C$5="Operations cancelled for non-clinical/capacity reasons",
IFERROR(SUMIFS(AllPublicationData!$I:$I,AllPublicationData!$A:$A,'Publication Table (%)'!$B20,AllPublicationData!$B:$B,'Publication Table (%)'!$C$4,AllPublicationData!$D:$D,'Publication Table (%)'!P$7)/
SUMIFS(AllPublicationData!$E:$E,AllPublicationData!$A:$A,'Publication Table (%)'!$B20,AllPublicationData!$B:$B,'Publication Table (%)'!$C$4,AllPublicationData!$D:$D,'Publication Table (%)'!P$7),
SUMIFS(AllPublicationData!$I:$I,AllPublicationData!$A:$A,'Publication Table (%)'!$B20,AllPublicationData!$B:$B,'Publication Table (%)'!P$7)/
SUMIFS(AllPublicationData!$E:$E,AllPublicationData!$A:$A,'Publication Table (%)'!$B20,AllPublicationData!$B:$B,'Publication Table (%)'!P$7)),
IF('Publication Table (%)'!$C$5="Cancellations for other reasons",
IFERROR(SUMIFS(AllPublicationData!$J:$J,AllPublicationData!$A:$A,'Publication Table (%)'!$B20,AllPublicationData!$B:$B,'Publication Table (%)'!$C$4,AllPublicationData!$D:$D,'Publication Table (%)'!P$7)/
SUMIFS(AllPublicationData!$E:$E,AllPublicationData!$A:$A,'Publication Table (%)'!$B20,AllPublicationData!$B:$B,'Publication Table (%)'!$C$4,AllPublicationData!$D:$D,'Publication Table (%)'!P$7),
SUMIFS(AllPublicationData!$J:$J,AllPublicationData!$A:$A,'Publication Table (%)'!$B20,AllPublicationData!$B:$B,'Publication Table (%)'!P$7)/
SUMIFS(AllPublicationData!$E:$E,AllPublicationData!$A:$A,'Publication Table (%)'!$B20,AllPublicationData!$B:$B,'Publication Table (%)'!P$7)))))))</f>
        <v>0.12096774193548387</v>
      </c>
      <c r="Q20" s="96">
        <f>IF('Publication Table (%)'!$C$5="All Cancelled Operations",
IFERROR(SUMIFS(AllPublicationData!$F:$F,AllPublicationData!$A:$A,'Publication Table (%)'!$B20,AllPublicationData!$B:$B,'Publication Table (%)'!$C$4,AllPublicationData!$D:$D,'Publication Table (%)'!Q$7)/
SUMIFS(AllPublicationData!$E:$E,AllPublicationData!$A:$A,'Publication Table (%)'!$B20,AllPublicationData!$B:$B,'Publication Table (%)'!$C$4,AllPublicationData!$D:$D,'Publication Table (%)'!Q$7),
SUMIFS(AllPublicationData!$F:$F,AllPublicationData!$A:$A,'Publication Table (%)'!$B20,AllPublicationData!$B:$B,'Publication Table (%)'!Q$7)/
SUMIFS(AllPublicationData!$E:$E,AllPublicationData!$A:$A,'Publication Table (%)'!$B20,AllPublicationData!$B:$B,'Publication Table (%)'!Q$7)),
IF('Publication Table (%)'!$C$5="Operations cancelled by patient",
IFERROR(SUMIFS(AllPublicationData!$G:$G,AllPublicationData!$A:$A,'Publication Table (%)'!$B20,AllPublicationData!$B:$B,'Publication Table (%)'!$C$4,AllPublicationData!$D:$D,'Publication Table (%)'!Q$7)/
SUMIFS(AllPublicationData!$E:$E,AllPublicationData!$A:$A,'Publication Table (%)'!$B20,AllPublicationData!$B:$B,'Publication Table (%)'!$C$4,AllPublicationData!$D:$D,'Publication Table (%)'!Q$7),
SUMIFS(AllPublicationData!$G:$G,AllPublicationData!$A:$A,'Publication Table (%)'!$B20,AllPublicationData!$B:$B,'Publication Table (%)'!Q$7)/
SUMIFS(AllPublicationData!$E:$E,AllPublicationData!$A:$A,'Publication Table (%)'!$B20,AllPublicationData!$B:$B,'Publication Table (%)'!Q$7)),
IF('Publication Table (%)'!$C$5="Operations cancelled for clinical reasons",
IFERROR(SUMIFS(AllPublicationData!$H:$H,AllPublicationData!$A:$A,'Publication Table (%)'!$B20,AllPublicationData!$B:$B,'Publication Table (%)'!$C$4,AllPublicationData!$D:$D,'Publication Table (%)'!Q$7)/
SUMIFS(AllPublicationData!$E:$E,AllPublicationData!$A:$A,'Publication Table (%)'!$B20,AllPublicationData!$B:$B,'Publication Table (%)'!$C$4,AllPublicationData!$D:$D,'Publication Table (%)'!Q$7),
SUMIFS(AllPublicationData!$H:$H,AllPublicationData!$A:$A,'Publication Table (%)'!$B20,AllPublicationData!$B:$B,'Publication Table (%)'!Q$7)/
SUMIFS(AllPublicationData!$E:$E,AllPublicationData!$A:$A,'Publication Table (%)'!$B20,AllPublicationData!$B:$B,'Publication Table (%)'!Q$7)),
IF('Publication Table (%)'!$C$5="Operations cancelled for non-clinical/capacity reasons",
IFERROR(SUMIFS(AllPublicationData!$I:$I,AllPublicationData!$A:$A,'Publication Table (%)'!$B20,AllPublicationData!$B:$B,'Publication Table (%)'!$C$4,AllPublicationData!$D:$D,'Publication Table (%)'!Q$7)/
SUMIFS(AllPublicationData!$E:$E,AllPublicationData!$A:$A,'Publication Table (%)'!$B20,AllPublicationData!$B:$B,'Publication Table (%)'!$C$4,AllPublicationData!$D:$D,'Publication Table (%)'!Q$7),
SUMIFS(AllPublicationData!$I:$I,AllPublicationData!$A:$A,'Publication Table (%)'!$B20,AllPublicationData!$B:$B,'Publication Table (%)'!Q$7)/
SUMIFS(AllPublicationData!$E:$E,AllPublicationData!$A:$A,'Publication Table (%)'!$B20,AllPublicationData!$B:$B,'Publication Table (%)'!Q$7)),
IF('Publication Table (%)'!$C$5="Cancellations for other reasons",
IFERROR(SUMIFS(AllPublicationData!$J:$J,AllPublicationData!$A:$A,'Publication Table (%)'!$B20,AllPublicationData!$B:$B,'Publication Table (%)'!$C$4,AllPublicationData!$D:$D,'Publication Table (%)'!Q$7)/
SUMIFS(AllPublicationData!$E:$E,AllPublicationData!$A:$A,'Publication Table (%)'!$B20,AllPublicationData!$B:$B,'Publication Table (%)'!$C$4,AllPublicationData!$D:$D,'Publication Table (%)'!Q$7),
SUMIFS(AllPublicationData!$J:$J,AllPublicationData!$A:$A,'Publication Table (%)'!$B20,AllPublicationData!$B:$B,'Publication Table (%)'!Q$7)/
SUMIFS(AllPublicationData!$E:$E,AllPublicationData!$A:$A,'Publication Table (%)'!$B20,AllPublicationData!$B:$B,'Publication Table (%)'!Q$7)))))))</f>
        <v>6.2827225130890049E-2</v>
      </c>
      <c r="R20" s="96">
        <f>IF('Publication Table (%)'!$C$5="All Cancelled Operations",
IFERROR(SUMIFS(AllPublicationData!$F:$F,AllPublicationData!$A:$A,'Publication Table (%)'!$B20,AllPublicationData!$B:$B,'Publication Table (%)'!$C$4,AllPublicationData!$D:$D,'Publication Table (%)'!R$7)/
SUMIFS(AllPublicationData!$E:$E,AllPublicationData!$A:$A,'Publication Table (%)'!$B20,AllPublicationData!$B:$B,'Publication Table (%)'!$C$4,AllPublicationData!$D:$D,'Publication Table (%)'!R$7),
SUMIFS(AllPublicationData!$F:$F,AllPublicationData!$A:$A,'Publication Table (%)'!$B20,AllPublicationData!$B:$B,'Publication Table (%)'!R$7)/
SUMIFS(AllPublicationData!$E:$E,AllPublicationData!$A:$A,'Publication Table (%)'!$B20,AllPublicationData!$B:$B,'Publication Table (%)'!R$7)),
IF('Publication Table (%)'!$C$5="Operations cancelled by patient",
IFERROR(SUMIFS(AllPublicationData!$G:$G,AllPublicationData!$A:$A,'Publication Table (%)'!$B20,AllPublicationData!$B:$B,'Publication Table (%)'!$C$4,AllPublicationData!$D:$D,'Publication Table (%)'!R$7)/
SUMIFS(AllPublicationData!$E:$E,AllPublicationData!$A:$A,'Publication Table (%)'!$B20,AllPublicationData!$B:$B,'Publication Table (%)'!$C$4,AllPublicationData!$D:$D,'Publication Table (%)'!R$7),
SUMIFS(AllPublicationData!$G:$G,AllPublicationData!$A:$A,'Publication Table (%)'!$B20,AllPublicationData!$B:$B,'Publication Table (%)'!R$7)/
SUMIFS(AllPublicationData!$E:$E,AllPublicationData!$A:$A,'Publication Table (%)'!$B20,AllPublicationData!$B:$B,'Publication Table (%)'!R$7)),
IF('Publication Table (%)'!$C$5="Operations cancelled for clinical reasons",
IFERROR(SUMIFS(AllPublicationData!$H:$H,AllPublicationData!$A:$A,'Publication Table (%)'!$B20,AllPublicationData!$B:$B,'Publication Table (%)'!$C$4,AllPublicationData!$D:$D,'Publication Table (%)'!R$7)/
SUMIFS(AllPublicationData!$E:$E,AllPublicationData!$A:$A,'Publication Table (%)'!$B20,AllPublicationData!$B:$B,'Publication Table (%)'!$C$4,AllPublicationData!$D:$D,'Publication Table (%)'!R$7),
SUMIFS(AllPublicationData!$H:$H,AllPublicationData!$A:$A,'Publication Table (%)'!$B20,AllPublicationData!$B:$B,'Publication Table (%)'!R$7)/
SUMIFS(AllPublicationData!$E:$E,AllPublicationData!$A:$A,'Publication Table (%)'!$B20,AllPublicationData!$B:$B,'Publication Table (%)'!R$7)),
IF('Publication Table (%)'!$C$5="Operations cancelled for non-clinical/capacity reasons",
IFERROR(SUMIFS(AllPublicationData!$I:$I,AllPublicationData!$A:$A,'Publication Table (%)'!$B20,AllPublicationData!$B:$B,'Publication Table (%)'!$C$4,AllPublicationData!$D:$D,'Publication Table (%)'!R$7)/
SUMIFS(AllPublicationData!$E:$E,AllPublicationData!$A:$A,'Publication Table (%)'!$B20,AllPublicationData!$B:$B,'Publication Table (%)'!$C$4,AllPublicationData!$D:$D,'Publication Table (%)'!R$7),
SUMIFS(AllPublicationData!$I:$I,AllPublicationData!$A:$A,'Publication Table (%)'!$B20,AllPublicationData!$B:$B,'Publication Table (%)'!R$7)/
SUMIFS(AllPublicationData!$E:$E,AllPublicationData!$A:$A,'Publication Table (%)'!$B20,AllPublicationData!$B:$B,'Publication Table (%)'!R$7)),
IF('Publication Table (%)'!$C$5="Cancellations for other reasons",
IFERROR(SUMIFS(AllPublicationData!$J:$J,AllPublicationData!$A:$A,'Publication Table (%)'!$B20,AllPublicationData!$B:$B,'Publication Table (%)'!$C$4,AllPublicationData!$D:$D,'Publication Table (%)'!R$7)/
SUMIFS(AllPublicationData!$E:$E,AllPublicationData!$A:$A,'Publication Table (%)'!$B20,AllPublicationData!$B:$B,'Publication Table (%)'!$C$4,AllPublicationData!$D:$D,'Publication Table (%)'!R$7),
SUMIFS(AllPublicationData!$J:$J,AllPublicationData!$A:$A,'Publication Table (%)'!$B20,AllPublicationData!$B:$B,'Publication Table (%)'!R$7)/
SUMIFS(AllPublicationData!$E:$E,AllPublicationData!$A:$A,'Publication Table (%)'!$B20,AllPublicationData!$B:$B,'Publication Table (%)'!R$7)))))))</f>
        <v>5.2127659574468084E-2</v>
      </c>
      <c r="S20" s="96">
        <f>IF('Publication Table (%)'!$C$5="All Cancelled Operations",
IFERROR(SUMIFS(AllPublicationData!$F:$F,AllPublicationData!$A:$A,'Publication Table (%)'!$B20,AllPublicationData!$B:$B,'Publication Table (%)'!$C$4,AllPublicationData!$D:$D,'Publication Table (%)'!S$7)/
SUMIFS(AllPublicationData!$E:$E,AllPublicationData!$A:$A,'Publication Table (%)'!$B20,AllPublicationData!$B:$B,'Publication Table (%)'!$C$4,AllPublicationData!$D:$D,'Publication Table (%)'!S$7),
SUMIFS(AllPublicationData!$F:$F,AllPublicationData!$A:$A,'Publication Table (%)'!$B20,AllPublicationData!$B:$B,'Publication Table (%)'!S$7)/
SUMIFS(AllPublicationData!$E:$E,AllPublicationData!$A:$A,'Publication Table (%)'!$B20,AllPublicationData!$B:$B,'Publication Table (%)'!S$7)),
IF('Publication Table (%)'!$C$5="Operations cancelled by patient",
IFERROR(SUMIFS(AllPublicationData!$G:$G,AllPublicationData!$A:$A,'Publication Table (%)'!$B20,AllPublicationData!$B:$B,'Publication Table (%)'!$C$4,AllPublicationData!$D:$D,'Publication Table (%)'!S$7)/
SUMIFS(AllPublicationData!$E:$E,AllPublicationData!$A:$A,'Publication Table (%)'!$B20,AllPublicationData!$B:$B,'Publication Table (%)'!$C$4,AllPublicationData!$D:$D,'Publication Table (%)'!S$7),
SUMIFS(AllPublicationData!$G:$G,AllPublicationData!$A:$A,'Publication Table (%)'!$B20,AllPublicationData!$B:$B,'Publication Table (%)'!S$7)/
SUMIFS(AllPublicationData!$E:$E,AllPublicationData!$A:$A,'Publication Table (%)'!$B20,AllPublicationData!$B:$B,'Publication Table (%)'!S$7)),
IF('Publication Table (%)'!$C$5="Operations cancelled for clinical reasons",
IFERROR(SUMIFS(AllPublicationData!$H:$H,AllPublicationData!$A:$A,'Publication Table (%)'!$B20,AllPublicationData!$B:$B,'Publication Table (%)'!$C$4,AllPublicationData!$D:$D,'Publication Table (%)'!S$7)/
SUMIFS(AllPublicationData!$E:$E,AllPublicationData!$A:$A,'Publication Table (%)'!$B20,AllPublicationData!$B:$B,'Publication Table (%)'!$C$4,AllPublicationData!$D:$D,'Publication Table (%)'!S$7),
SUMIFS(AllPublicationData!$H:$H,AllPublicationData!$A:$A,'Publication Table (%)'!$B20,AllPublicationData!$B:$B,'Publication Table (%)'!S$7)/
SUMIFS(AllPublicationData!$E:$E,AllPublicationData!$A:$A,'Publication Table (%)'!$B20,AllPublicationData!$B:$B,'Publication Table (%)'!S$7)),
IF('Publication Table (%)'!$C$5="Operations cancelled for non-clinical/capacity reasons",
IFERROR(SUMIFS(AllPublicationData!$I:$I,AllPublicationData!$A:$A,'Publication Table (%)'!$B20,AllPublicationData!$B:$B,'Publication Table (%)'!$C$4,AllPublicationData!$D:$D,'Publication Table (%)'!S$7)/
SUMIFS(AllPublicationData!$E:$E,AllPublicationData!$A:$A,'Publication Table (%)'!$B20,AllPublicationData!$B:$B,'Publication Table (%)'!$C$4,AllPublicationData!$D:$D,'Publication Table (%)'!S$7),
SUMIFS(AllPublicationData!$I:$I,AllPublicationData!$A:$A,'Publication Table (%)'!$B20,AllPublicationData!$B:$B,'Publication Table (%)'!S$7)/
SUMIFS(AllPublicationData!$E:$E,AllPublicationData!$A:$A,'Publication Table (%)'!$B20,AllPublicationData!$B:$B,'Publication Table (%)'!S$7)),
IF('Publication Table (%)'!$C$5="Cancellations for other reasons",
IFERROR(SUMIFS(AllPublicationData!$J:$J,AllPublicationData!$A:$A,'Publication Table (%)'!$B20,AllPublicationData!$B:$B,'Publication Table (%)'!$C$4,AllPublicationData!$D:$D,'Publication Table (%)'!S$7)/
SUMIFS(AllPublicationData!$E:$E,AllPublicationData!$A:$A,'Publication Table (%)'!$B20,AllPublicationData!$B:$B,'Publication Table (%)'!$C$4,AllPublicationData!$D:$D,'Publication Table (%)'!S$7),
SUMIFS(AllPublicationData!$J:$J,AllPublicationData!$A:$A,'Publication Table (%)'!$B20,AllPublicationData!$B:$B,'Publication Table (%)'!S$7)/
SUMIFS(AllPublicationData!$E:$E,AllPublicationData!$A:$A,'Publication Table (%)'!$B20,AllPublicationData!$B:$B,'Publication Table (%)'!S$7)))))))</f>
        <v>0.12</v>
      </c>
    </row>
    <row r="21" spans="2:19" x14ac:dyDescent="0.35">
      <c r="B21" s="89">
        <v>45017</v>
      </c>
      <c r="C21" s="112">
        <f>IF('Publication Table (%)'!$C$5="All Cancelled Operations",
SUMIFS(AllPublicationData!$F:$F,AllPublicationData!$A:$A,'Publication Table (%)'!$B21,AllPublicationData!$B:$B,'Publication Table (%)'!$C$4),
IF('Publication Table (%)'!$C$5="Operations cancelled by patient",
SUMIFS(AllPublicationData!$G:$G,AllPublicationData!$A:$A,'Publication Table (%)'!$B21,AllPublicationData!$B:$B,'Publication Table (%)'!$C$4),
IF('Publication Table (%)'!$C$5="Operations cancelled for clinical reasons",
SUMIFS(AllPublicationData!$H:$H,AllPublicationData!$A:$A,'Publication Table (%)'!$B21,AllPublicationData!$B:$B,'Publication Table (%)'!$C$4),
IF('Publication Table (%)'!$C$5="Operations cancelled for non-clinical/capacity reasons",
SUMIFS(AllPublicationData!$I:$I,AllPublicationData!$A:$A,'Publication Table (%)'!$B21,AllPublicationData!$B:$B,'Publication Table (%)'!$C$4),
IF('Publication Table (%)'!$C$5="Cancellations for other reasons",
SUMIFS(AllPublicationData!$J:$J,AllPublicationData!$A:$A,'Publication Table (%)'!$B21,AllPublicationData!$B:$B,'Publication Table (%)'!$C$4))))))+
IF(AND($C$4="NHS Scotland",$C$5="All Cancelled Operations"),
SUMIFS(AllPublicationData!$F:$F,AllPublicationData!$A:$A,'Publication Table (%)'!$B21),
IF(AND($C$4="NHS Scotland",$C$5="Operations cancelled by patient"),
SUMIFS(AllPublicationData!$G:$G,AllPublicationData!$A:$A,'Publication Table (%)'!$B21),
IF(AND($C$4="NHS Scotland",$C$5="Operations cancelled for clinical reasons"),
SUMIFS(AllPublicationData!$H:$H,AllPublicationData!$A:$A,'Publication Table (%)'!$B21),
IF(AND($C$4="NHS Scotland",$C$5="Operations cancelled for non-clinical/capacity reasons"),
SUMIFS(AllPublicationData!$I:$I,AllPublicationData!$A:$A,'Publication Table (%)'!$B21),
IF(AND($C$4="NHS Scotland",$C$5="Cancellations for other reasons"),
SUMIFS(AllPublicationData!$J:$J,AllPublicationData!$A:$A,'Publication Table (%)'!$B21))))))</f>
        <v>1733</v>
      </c>
      <c r="D21" s="110">
        <f>IF(AND('Publication Table (%)'!$C$5="All Cancelled Operations",$C$4&lt;&gt;"NHS Scotland"),
IFERROR(SUMIFS(AllPublicationData!$F:$F,AllPublicationData!$A:$A,'Publication Table (%)'!$B21,AllPublicationData!$B:$B,'Publication Table (%)'!$C$4,AllPublicationData!$D:$D,'Publication Table (%)'!D$7)/
SUMIFS(AllPublicationData!$E:$E,AllPublicationData!$A:$A,'Publication Table (%)'!$B21,AllPublicationData!$B:$B,'Publication Table (%)'!$C$4,AllPublicationData!$D:$D,'Publication Table (%)'!D$7),
SUMIFS(AllPublicationData!$F:$F,AllPublicationData!$A:$A,'Publication Table (%)'!$B21,AllPublicationData!$B:$B,'Publication Table (%)'!D$7)/
SUMIFS(AllPublicationData!$E:$E,AllPublicationData!$A:$A,'Publication Table (%)'!$B21,AllPublicationData!$B:$B,'Publication Table (%)'!D$7)),
IF(AND('Publication Table (%)'!$C$5="Operations cancelled by patient",$C$4&lt;&gt;"NHS Scotland"),
IFERROR(SUMIFS(AllPublicationData!$G:$G,AllPublicationData!$A:$A,'Publication Table (%)'!$B21,AllPublicationData!$B:$B,'Publication Table (%)'!$C$4,AllPublicationData!$D:$D,'Publication Table (%)'!D$7)/
SUMIFS(AllPublicationData!$E:$E,AllPublicationData!$A:$A,'Publication Table (%)'!$B21,AllPublicationData!$B:$B,'Publication Table (%)'!$C$4,AllPublicationData!$D:$D,'Publication Table (%)'!D$7),
SUMIFS(AllPublicationData!$G:$G,AllPublicationData!$A:$A,'Publication Table (%)'!$B21,AllPublicationData!$B:$B,'Publication Table (%)'!D$7)/
SUMIFS(AllPublicationData!$E:$E,AllPublicationData!$A:$A,'Publication Table (%)'!$B21,AllPublicationData!$B:$B,'Publication Table (%)'!D$7)),
IF(AND('Publication Table (%)'!$C$5="Operations cancelled for clinical reasons",$C$4&lt;&gt;"NHS Scotland"),
IFERROR(SUMIFS(AllPublicationData!$H:$H,AllPublicationData!$A:$A,'Publication Table (%)'!$B21,AllPublicationData!$B:$B,'Publication Table (%)'!$C$4,AllPublicationData!$D:$D,'Publication Table (%)'!D$7)/
SUMIFS(AllPublicationData!$E:$E,AllPublicationData!$A:$A,'Publication Table (%)'!$B21,AllPublicationData!$B:$B,'Publication Table (%)'!$C$4,AllPublicationData!$D:$D,'Publication Table (%)'!D$7),
SUMIFS(AllPublicationData!$H:$H,AllPublicationData!$A:$A,'Publication Table (%)'!$B21,AllPublicationData!$B:$B,'Publication Table (%)'!D$7)/
SUMIFS(AllPublicationData!$E:$E,AllPublicationData!$A:$A,'Publication Table (%)'!$B21,AllPublicationData!$B:$B,'Publication Table (%)'!D$7)),
IF(AND('Publication Table (%)'!$C$5="Operations cancelled for non-clinical/capacity reasons",$C$4&lt;&gt;"NHS Scotland"),
IFERROR(SUMIFS(AllPublicationData!$I:$I,AllPublicationData!$A:$A,'Publication Table (%)'!$B21,AllPublicationData!$B:$B,'Publication Table (%)'!$C$4,AllPublicationData!$D:$D,'Publication Table (%)'!D$7)/
SUMIFS(AllPublicationData!$E:$E,AllPublicationData!$A:$A,'Publication Table (%)'!$B21,AllPublicationData!$B:$B,'Publication Table (%)'!$C$4,AllPublicationData!$D:$D,'Publication Table (%)'!D$7),
SUMIFS(AllPublicationData!$I:$I,AllPublicationData!$A:$A,'Publication Table (%)'!$B21,AllPublicationData!$B:$B,'Publication Table (%)'!D$7)/
SUMIFS(AllPublicationData!$E:$E,AllPublicationData!$A:$A,'Publication Table (%)'!$B21,AllPublicationData!$B:$B,'Publication Table (%)'!D$7)),
IF(AND('Publication Table (%)'!$C$5="Cancellations for other reasons",$C$4&lt;&gt;"NHS Scotland"),
IFERROR(SUMIFS(AllPublicationData!$J:$J,AllPublicationData!$A:$A,'Publication Table (%)'!$B21,AllPublicationData!$B:$B,'Publication Table (%)'!$C$4,AllPublicationData!$D:$D,'Publication Table (%)'!D$7)/
SUMIFS(AllPublicationData!$E:$E,AllPublicationData!$A:$A,'Publication Table (%)'!$B21,AllPublicationData!$B:$B,'Publication Table (%)'!$C$4,AllPublicationData!$D:$D,'Publication Table (%)'!D$7),
SUMIFS(AllPublicationData!$J:$J,AllPublicationData!$A:$A,'Publication Table (%)'!$B21,AllPublicationData!$B:$B,'Publication Table (%)'!D$7)/
SUMIFS(AllPublicationData!$E:$E,AllPublicationData!$A:$A,'Publication Table (%)'!$B21,AllPublicationData!$B:$B,'Publication Table (%)'!D$7)),
IF(AND($C$4="NHS Scotland",$C$5="All Cancelled Operations"),
SUMIFS(AllPublicationData!$F:$F,AllPublicationData!$A:$A,'Publication Table'!$B21)/
SUMIFS(AllPublicationData!$E:$E,AllPublicationData!$A:$A,'Publication Table'!$B21),
IF(AND($C$4="NHS Scotland",$C$5="Operations cancelled by patient"),
SUMIFS(AllPublicationData!$G:$G,AllPublicationData!$A:$A,'Publication Table'!$B21)/
SUMIFS(AllPublicationData!$E:$E,AllPublicationData!$A:$A,'Publication Table'!$B21),
IF(AND($C$4="NHS Scotland",$C$5="Operations cancelled for clinical reasons"),
SUMIFS(AllPublicationData!$H:$H,AllPublicationData!$A:$A,'Publication Table'!$B21)/
SUMIFS(AllPublicationData!$E:$E,AllPublicationData!$A:$A,'Publication Table'!$B21),
IF(AND($C$4="NHS Scotland",$C$5="Operations cancelled for non-clinical/capacity reasons"),
SUMIFS(AllPublicationData!$I:$I,AllPublicationData!$A:$A,'Publication Table'!$B21)/
SUMIFS(AllPublicationData!$E:$E,AllPublicationData!$A:$A,'Publication Table'!$B21),
IF(AND($C$4="NHS Scotland",$C$5="Cancellations for other reasons"),
SUMIFS(AllPublicationData!$J:$J,AllPublicationData!$A:$A,'Publication Table'!$B21)/
SUMIFS(AllPublicationData!$E:$E,AllPublicationData!$A:$A,'Publication Table'!$B21)))))))))))</f>
        <v>8.7348790322580638E-2</v>
      </c>
      <c r="E21" s="96">
        <f>IF('Publication Table (%)'!$C$5="All Cancelled Operations",
IFERROR(SUMIFS(AllPublicationData!$F:$F,AllPublicationData!$A:$A,'Publication Table (%)'!$B21,AllPublicationData!$B:$B,'Publication Table (%)'!$C$4,AllPublicationData!$D:$D,'Publication Table (%)'!E$7)/
SUMIFS(AllPublicationData!$E:$E,AllPublicationData!$A:$A,'Publication Table (%)'!$B21,AllPublicationData!$B:$B,'Publication Table (%)'!$C$4,AllPublicationData!$D:$D,'Publication Table (%)'!E$7),
SUMIFS(AllPublicationData!$F:$F,AllPublicationData!$A:$A,'Publication Table (%)'!$B21,AllPublicationData!$B:$B,'Publication Table (%)'!E$7)/
SUMIFS(AllPublicationData!$E:$E,AllPublicationData!$A:$A,'Publication Table (%)'!$B21,AllPublicationData!$B:$B,'Publication Table (%)'!E$7)),
IF('Publication Table (%)'!$C$5="Operations cancelled by patient",
IFERROR(SUMIFS(AllPublicationData!$G:$G,AllPublicationData!$A:$A,'Publication Table (%)'!$B21,AllPublicationData!$B:$B,'Publication Table (%)'!$C$4,AllPublicationData!$D:$D,'Publication Table (%)'!E$7)/
SUMIFS(AllPublicationData!$E:$E,AllPublicationData!$A:$A,'Publication Table (%)'!$B21,AllPublicationData!$B:$B,'Publication Table (%)'!$C$4,AllPublicationData!$D:$D,'Publication Table (%)'!E$7),
SUMIFS(AllPublicationData!$G:$G,AllPublicationData!$A:$A,'Publication Table (%)'!$B21,AllPublicationData!$B:$B,'Publication Table (%)'!E$7)/
SUMIFS(AllPublicationData!$E:$E,AllPublicationData!$A:$A,'Publication Table (%)'!$B21,AllPublicationData!$B:$B,'Publication Table (%)'!E$7)),
IF('Publication Table (%)'!$C$5="Operations cancelled for clinical reasons",
IFERROR(SUMIFS(AllPublicationData!$H:$H,AllPublicationData!$A:$A,'Publication Table (%)'!$B21,AllPublicationData!$B:$B,'Publication Table (%)'!$C$4,AllPublicationData!$D:$D,'Publication Table (%)'!E$7)/
SUMIFS(AllPublicationData!$E:$E,AllPublicationData!$A:$A,'Publication Table (%)'!$B21,AllPublicationData!$B:$B,'Publication Table (%)'!$C$4,AllPublicationData!$D:$D,'Publication Table (%)'!E$7),
SUMIFS(AllPublicationData!$H:$H,AllPublicationData!$A:$A,'Publication Table (%)'!$B21,AllPublicationData!$B:$B,'Publication Table (%)'!E$7)/
SUMIFS(AllPublicationData!$E:$E,AllPublicationData!$A:$A,'Publication Table (%)'!$B21,AllPublicationData!$B:$B,'Publication Table (%)'!E$7)),
IF('Publication Table (%)'!$C$5="Operations cancelled for non-clinical/capacity reasons",
IFERROR(SUMIFS(AllPublicationData!$I:$I,AllPublicationData!$A:$A,'Publication Table (%)'!$B21,AllPublicationData!$B:$B,'Publication Table (%)'!$C$4,AllPublicationData!$D:$D,'Publication Table (%)'!E$7)/
SUMIFS(AllPublicationData!$E:$E,AllPublicationData!$A:$A,'Publication Table (%)'!$B21,AllPublicationData!$B:$B,'Publication Table (%)'!$C$4,AllPublicationData!$D:$D,'Publication Table (%)'!E$7),
SUMIFS(AllPublicationData!$I:$I,AllPublicationData!$A:$A,'Publication Table (%)'!$B21,AllPublicationData!$B:$B,'Publication Table (%)'!E$7)/
SUMIFS(AllPublicationData!$E:$E,AllPublicationData!$A:$A,'Publication Table (%)'!$B21,AllPublicationData!$B:$B,'Publication Table (%)'!E$7)),
IF('Publication Table (%)'!$C$5="Cancellations for other reasons",
IFERROR(SUMIFS(AllPublicationData!$J:$J,AllPublicationData!$A:$A,'Publication Table (%)'!$B21,AllPublicationData!$B:$B,'Publication Table (%)'!$C$4,AllPublicationData!$D:$D,'Publication Table (%)'!E$7)/
SUMIFS(AllPublicationData!$E:$E,AllPublicationData!$A:$A,'Publication Table (%)'!$B21,AllPublicationData!$B:$B,'Publication Table (%)'!$C$4,AllPublicationData!$D:$D,'Publication Table (%)'!E$7),
SUMIFS(AllPublicationData!$J:$J,AllPublicationData!$A:$A,'Publication Table (%)'!$B21,AllPublicationData!$B:$B,'Publication Table (%)'!E$7)/
SUMIFS(AllPublicationData!$E:$E,AllPublicationData!$A:$A,'Publication Table (%)'!$B21,AllPublicationData!$B:$B,'Publication Table (%)'!E$7)))))))</f>
        <v>6.6535239034006904E-2</v>
      </c>
      <c r="F21" s="96">
        <f>IF('Publication Table (%)'!$C$5="All Cancelled Operations",
IFERROR(SUMIFS(AllPublicationData!$F:$F,AllPublicationData!$A:$A,'Publication Table (%)'!$B21,AllPublicationData!$B:$B,'Publication Table (%)'!$C$4,AllPublicationData!$D:$D,'Publication Table (%)'!F$7)/
SUMIFS(AllPublicationData!$E:$E,AllPublicationData!$A:$A,'Publication Table (%)'!$B21,AllPublicationData!$B:$B,'Publication Table (%)'!$C$4,AllPublicationData!$D:$D,'Publication Table (%)'!F$7),
SUMIFS(AllPublicationData!$F:$F,AllPublicationData!$A:$A,'Publication Table (%)'!$B21,AllPublicationData!$B:$B,'Publication Table (%)'!F$7)/
SUMIFS(AllPublicationData!$E:$E,AllPublicationData!$A:$A,'Publication Table (%)'!$B21,AllPublicationData!$B:$B,'Publication Table (%)'!F$7)),
IF('Publication Table (%)'!$C$5="Operations cancelled by patient",
IFERROR(SUMIFS(AllPublicationData!$G:$G,AllPublicationData!$A:$A,'Publication Table (%)'!$B21,AllPublicationData!$B:$B,'Publication Table (%)'!$C$4,AllPublicationData!$D:$D,'Publication Table (%)'!F$7)/
SUMIFS(AllPublicationData!$E:$E,AllPublicationData!$A:$A,'Publication Table (%)'!$B21,AllPublicationData!$B:$B,'Publication Table (%)'!$C$4,AllPublicationData!$D:$D,'Publication Table (%)'!F$7),
SUMIFS(AllPublicationData!$G:$G,AllPublicationData!$A:$A,'Publication Table (%)'!$B21,AllPublicationData!$B:$B,'Publication Table (%)'!F$7)/
SUMIFS(AllPublicationData!$E:$E,AllPublicationData!$A:$A,'Publication Table (%)'!$B21,AllPublicationData!$B:$B,'Publication Table (%)'!F$7)),
IF('Publication Table (%)'!$C$5="Operations cancelled for clinical reasons",
IFERROR(SUMIFS(AllPublicationData!$H:$H,AllPublicationData!$A:$A,'Publication Table (%)'!$B21,AllPublicationData!$B:$B,'Publication Table (%)'!$C$4,AllPublicationData!$D:$D,'Publication Table (%)'!F$7)/
SUMIFS(AllPublicationData!$E:$E,AllPublicationData!$A:$A,'Publication Table (%)'!$B21,AllPublicationData!$B:$B,'Publication Table (%)'!$C$4,AllPublicationData!$D:$D,'Publication Table (%)'!F$7),
SUMIFS(AllPublicationData!$H:$H,AllPublicationData!$A:$A,'Publication Table (%)'!$B21,AllPublicationData!$B:$B,'Publication Table (%)'!F$7)/
SUMIFS(AllPublicationData!$E:$E,AllPublicationData!$A:$A,'Publication Table (%)'!$B21,AllPublicationData!$B:$B,'Publication Table (%)'!F$7)),
IF('Publication Table (%)'!$C$5="Operations cancelled for non-clinical/capacity reasons",
IFERROR(SUMIFS(AllPublicationData!$I:$I,AllPublicationData!$A:$A,'Publication Table (%)'!$B21,AllPublicationData!$B:$B,'Publication Table (%)'!$C$4,AllPublicationData!$D:$D,'Publication Table (%)'!F$7)/
SUMIFS(AllPublicationData!$E:$E,AllPublicationData!$A:$A,'Publication Table (%)'!$B21,AllPublicationData!$B:$B,'Publication Table (%)'!$C$4,AllPublicationData!$D:$D,'Publication Table (%)'!F$7),
SUMIFS(AllPublicationData!$I:$I,AllPublicationData!$A:$A,'Publication Table (%)'!$B21,AllPublicationData!$B:$B,'Publication Table (%)'!F$7)/
SUMIFS(AllPublicationData!$E:$E,AllPublicationData!$A:$A,'Publication Table (%)'!$B21,AllPublicationData!$B:$B,'Publication Table (%)'!F$7)),
IF('Publication Table (%)'!$C$5="Cancellations for other reasons",
IFERROR(SUMIFS(AllPublicationData!$J:$J,AllPublicationData!$A:$A,'Publication Table (%)'!$B21,AllPublicationData!$B:$B,'Publication Table (%)'!$C$4,AllPublicationData!$D:$D,'Publication Table (%)'!F$7)/
SUMIFS(AllPublicationData!$E:$E,AllPublicationData!$A:$A,'Publication Table (%)'!$B21,AllPublicationData!$B:$B,'Publication Table (%)'!$C$4,AllPublicationData!$D:$D,'Publication Table (%)'!F$7),
SUMIFS(AllPublicationData!$J:$J,AllPublicationData!$A:$A,'Publication Table (%)'!$B21,AllPublicationData!$B:$B,'Publication Table (%)'!F$7)/
SUMIFS(AllPublicationData!$E:$E,AllPublicationData!$A:$A,'Publication Table (%)'!$B21,AllPublicationData!$B:$B,'Publication Table (%)'!F$7)))))))</f>
        <v>0.10049423393739704</v>
      </c>
      <c r="G21" s="96">
        <f>IF('Publication Table (%)'!$C$5="All Cancelled Operations",
IFERROR(SUMIFS(AllPublicationData!$F:$F,AllPublicationData!$A:$A,'Publication Table (%)'!$B21,AllPublicationData!$B:$B,'Publication Table (%)'!$C$4,AllPublicationData!$D:$D,'Publication Table (%)'!G$7)/
SUMIFS(AllPublicationData!$E:$E,AllPublicationData!$A:$A,'Publication Table (%)'!$B21,AllPublicationData!$B:$B,'Publication Table (%)'!$C$4,AllPublicationData!$D:$D,'Publication Table (%)'!G$7),
SUMIFS(AllPublicationData!$F:$F,AllPublicationData!$A:$A,'Publication Table (%)'!$B21,AllPublicationData!$B:$B,'Publication Table (%)'!G$7)/
SUMIFS(AllPublicationData!$E:$E,AllPublicationData!$A:$A,'Publication Table (%)'!$B21,AllPublicationData!$B:$B,'Publication Table (%)'!G$7)),
IF('Publication Table (%)'!$C$5="Operations cancelled by patient",
IFERROR(SUMIFS(AllPublicationData!$G:$G,AllPublicationData!$A:$A,'Publication Table (%)'!$B21,AllPublicationData!$B:$B,'Publication Table (%)'!$C$4,AllPublicationData!$D:$D,'Publication Table (%)'!G$7)/
SUMIFS(AllPublicationData!$E:$E,AllPublicationData!$A:$A,'Publication Table (%)'!$B21,AllPublicationData!$B:$B,'Publication Table (%)'!$C$4,AllPublicationData!$D:$D,'Publication Table (%)'!G$7),
SUMIFS(AllPublicationData!$G:$G,AllPublicationData!$A:$A,'Publication Table (%)'!$B21,AllPublicationData!$B:$B,'Publication Table (%)'!G$7)/
SUMIFS(AllPublicationData!$E:$E,AllPublicationData!$A:$A,'Publication Table (%)'!$B21,AllPublicationData!$B:$B,'Publication Table (%)'!G$7)),
IF('Publication Table (%)'!$C$5="Operations cancelled for clinical reasons",
IFERROR(SUMIFS(AllPublicationData!$H:$H,AllPublicationData!$A:$A,'Publication Table (%)'!$B21,AllPublicationData!$B:$B,'Publication Table (%)'!$C$4,AllPublicationData!$D:$D,'Publication Table (%)'!G$7)/
SUMIFS(AllPublicationData!$E:$E,AllPublicationData!$A:$A,'Publication Table (%)'!$B21,AllPublicationData!$B:$B,'Publication Table (%)'!$C$4,AllPublicationData!$D:$D,'Publication Table (%)'!G$7),
SUMIFS(AllPublicationData!$H:$H,AllPublicationData!$A:$A,'Publication Table (%)'!$B21,AllPublicationData!$B:$B,'Publication Table (%)'!G$7)/
SUMIFS(AllPublicationData!$E:$E,AllPublicationData!$A:$A,'Publication Table (%)'!$B21,AllPublicationData!$B:$B,'Publication Table (%)'!G$7)),
IF('Publication Table (%)'!$C$5="Operations cancelled for non-clinical/capacity reasons",
IFERROR(SUMIFS(AllPublicationData!$I:$I,AllPublicationData!$A:$A,'Publication Table (%)'!$B21,AllPublicationData!$B:$B,'Publication Table (%)'!$C$4,AllPublicationData!$D:$D,'Publication Table (%)'!G$7)/
SUMIFS(AllPublicationData!$E:$E,AllPublicationData!$A:$A,'Publication Table (%)'!$B21,AllPublicationData!$B:$B,'Publication Table (%)'!$C$4,AllPublicationData!$D:$D,'Publication Table (%)'!G$7),
SUMIFS(AllPublicationData!$I:$I,AllPublicationData!$A:$A,'Publication Table (%)'!$B21,AllPublicationData!$B:$B,'Publication Table (%)'!G$7)/
SUMIFS(AllPublicationData!$E:$E,AllPublicationData!$A:$A,'Publication Table (%)'!$B21,AllPublicationData!$B:$B,'Publication Table (%)'!G$7)),
IF('Publication Table (%)'!$C$5="Cancellations for other reasons",
IFERROR(SUMIFS(AllPublicationData!$J:$J,AllPublicationData!$A:$A,'Publication Table (%)'!$B21,AllPublicationData!$B:$B,'Publication Table (%)'!$C$4,AllPublicationData!$D:$D,'Publication Table (%)'!G$7)/
SUMIFS(AllPublicationData!$E:$E,AllPublicationData!$A:$A,'Publication Table (%)'!$B21,AllPublicationData!$B:$B,'Publication Table (%)'!$C$4,AllPublicationData!$D:$D,'Publication Table (%)'!G$7),
SUMIFS(AllPublicationData!$J:$J,AllPublicationData!$A:$A,'Publication Table (%)'!$B21,AllPublicationData!$B:$B,'Publication Table (%)'!G$7)/
SUMIFS(AllPublicationData!$E:$E,AllPublicationData!$A:$A,'Publication Table (%)'!$B21,AllPublicationData!$B:$B,'Publication Table (%)'!G$7)))))))</f>
        <v>8.9795918367346933E-2</v>
      </c>
      <c r="H21" s="96">
        <f>IF('Publication Table (%)'!$C$5="All Cancelled Operations",
IFERROR(SUMIFS(AllPublicationData!$F:$F,AllPublicationData!$A:$A,'Publication Table (%)'!$B21,AllPublicationData!$B:$B,'Publication Table (%)'!$C$4,AllPublicationData!$D:$D,'Publication Table (%)'!H$7)/
SUMIFS(AllPublicationData!$E:$E,AllPublicationData!$A:$A,'Publication Table (%)'!$B21,AllPublicationData!$B:$B,'Publication Table (%)'!$C$4,AllPublicationData!$D:$D,'Publication Table (%)'!H$7),
SUMIFS(AllPublicationData!$F:$F,AllPublicationData!$A:$A,'Publication Table (%)'!$B21,AllPublicationData!$B:$B,'Publication Table (%)'!H$7)/
SUMIFS(AllPublicationData!$E:$E,AllPublicationData!$A:$A,'Publication Table (%)'!$B21,AllPublicationData!$B:$B,'Publication Table (%)'!H$7)),
IF('Publication Table (%)'!$C$5="Operations cancelled by patient",
IFERROR(SUMIFS(AllPublicationData!$G:$G,AllPublicationData!$A:$A,'Publication Table (%)'!$B21,AllPublicationData!$B:$B,'Publication Table (%)'!$C$4,AllPublicationData!$D:$D,'Publication Table (%)'!H$7)/
SUMIFS(AllPublicationData!$E:$E,AllPublicationData!$A:$A,'Publication Table (%)'!$B21,AllPublicationData!$B:$B,'Publication Table (%)'!$C$4,AllPublicationData!$D:$D,'Publication Table (%)'!H$7),
SUMIFS(AllPublicationData!$G:$G,AllPublicationData!$A:$A,'Publication Table (%)'!$B21,AllPublicationData!$B:$B,'Publication Table (%)'!H$7)/
SUMIFS(AllPublicationData!$E:$E,AllPublicationData!$A:$A,'Publication Table (%)'!$B21,AllPublicationData!$B:$B,'Publication Table (%)'!H$7)),
IF('Publication Table (%)'!$C$5="Operations cancelled for clinical reasons",
IFERROR(SUMIFS(AllPublicationData!$H:$H,AllPublicationData!$A:$A,'Publication Table (%)'!$B21,AllPublicationData!$B:$B,'Publication Table (%)'!$C$4,AllPublicationData!$D:$D,'Publication Table (%)'!H$7)/
SUMIFS(AllPublicationData!$E:$E,AllPublicationData!$A:$A,'Publication Table (%)'!$B21,AllPublicationData!$B:$B,'Publication Table (%)'!$C$4,AllPublicationData!$D:$D,'Publication Table (%)'!H$7),
SUMIFS(AllPublicationData!$H:$H,AllPublicationData!$A:$A,'Publication Table (%)'!$B21,AllPublicationData!$B:$B,'Publication Table (%)'!H$7)/
SUMIFS(AllPublicationData!$E:$E,AllPublicationData!$A:$A,'Publication Table (%)'!$B21,AllPublicationData!$B:$B,'Publication Table (%)'!H$7)),
IF('Publication Table (%)'!$C$5="Operations cancelled for non-clinical/capacity reasons",
IFERROR(SUMIFS(AllPublicationData!$I:$I,AllPublicationData!$A:$A,'Publication Table (%)'!$B21,AllPublicationData!$B:$B,'Publication Table (%)'!$C$4,AllPublicationData!$D:$D,'Publication Table (%)'!H$7)/
SUMIFS(AllPublicationData!$E:$E,AllPublicationData!$A:$A,'Publication Table (%)'!$B21,AllPublicationData!$B:$B,'Publication Table (%)'!$C$4,AllPublicationData!$D:$D,'Publication Table (%)'!H$7),
SUMIFS(AllPublicationData!$I:$I,AllPublicationData!$A:$A,'Publication Table (%)'!$B21,AllPublicationData!$B:$B,'Publication Table (%)'!H$7)/
SUMIFS(AllPublicationData!$E:$E,AllPublicationData!$A:$A,'Publication Table (%)'!$B21,AllPublicationData!$B:$B,'Publication Table (%)'!H$7)),
IF('Publication Table (%)'!$C$5="Cancellations for other reasons",
IFERROR(SUMIFS(AllPublicationData!$J:$J,AllPublicationData!$A:$A,'Publication Table (%)'!$B21,AllPublicationData!$B:$B,'Publication Table (%)'!$C$4,AllPublicationData!$D:$D,'Publication Table (%)'!H$7)/
SUMIFS(AllPublicationData!$E:$E,AllPublicationData!$A:$A,'Publication Table (%)'!$B21,AllPublicationData!$B:$B,'Publication Table (%)'!$C$4,AllPublicationData!$D:$D,'Publication Table (%)'!H$7),
SUMIFS(AllPublicationData!$J:$J,AllPublicationData!$A:$A,'Publication Table (%)'!$B21,AllPublicationData!$B:$B,'Publication Table (%)'!H$7)/
SUMIFS(AllPublicationData!$E:$E,AllPublicationData!$A:$A,'Publication Table (%)'!$B21,AllPublicationData!$B:$B,'Publication Table (%)'!H$7)))))))</f>
        <v>8.4622383985441307E-2</v>
      </c>
      <c r="I21" s="96">
        <f>IF('Publication Table (%)'!$C$5="All Cancelled Operations",
IFERROR(SUMIFS(AllPublicationData!$F:$F,AllPublicationData!$A:$A,'Publication Table (%)'!$B21,AllPublicationData!$B:$B,'Publication Table (%)'!$C$4,AllPublicationData!$D:$D,'Publication Table (%)'!I$7)/
SUMIFS(AllPublicationData!$E:$E,AllPublicationData!$A:$A,'Publication Table (%)'!$B21,AllPublicationData!$B:$B,'Publication Table (%)'!$C$4,AllPublicationData!$D:$D,'Publication Table (%)'!I$7),
SUMIFS(AllPublicationData!$F:$F,AllPublicationData!$A:$A,'Publication Table (%)'!$B21,AllPublicationData!$B:$B,'Publication Table (%)'!I$7)/
SUMIFS(AllPublicationData!$E:$E,AllPublicationData!$A:$A,'Publication Table (%)'!$B21,AllPublicationData!$B:$B,'Publication Table (%)'!I$7)),
IF('Publication Table (%)'!$C$5="Operations cancelled by patient",
IFERROR(SUMIFS(AllPublicationData!$G:$G,AllPublicationData!$A:$A,'Publication Table (%)'!$B21,AllPublicationData!$B:$B,'Publication Table (%)'!$C$4,AllPublicationData!$D:$D,'Publication Table (%)'!I$7)/
SUMIFS(AllPublicationData!$E:$E,AllPublicationData!$A:$A,'Publication Table (%)'!$B21,AllPublicationData!$B:$B,'Publication Table (%)'!$C$4,AllPublicationData!$D:$D,'Publication Table (%)'!I$7),
SUMIFS(AllPublicationData!$G:$G,AllPublicationData!$A:$A,'Publication Table (%)'!$B21,AllPublicationData!$B:$B,'Publication Table (%)'!I$7)/
SUMIFS(AllPublicationData!$E:$E,AllPublicationData!$A:$A,'Publication Table (%)'!$B21,AllPublicationData!$B:$B,'Publication Table (%)'!I$7)),
IF('Publication Table (%)'!$C$5="Operations cancelled for clinical reasons",
IFERROR(SUMIFS(AllPublicationData!$H:$H,AllPublicationData!$A:$A,'Publication Table (%)'!$B21,AllPublicationData!$B:$B,'Publication Table (%)'!$C$4,AllPublicationData!$D:$D,'Publication Table (%)'!I$7)/
SUMIFS(AllPublicationData!$E:$E,AllPublicationData!$A:$A,'Publication Table (%)'!$B21,AllPublicationData!$B:$B,'Publication Table (%)'!$C$4,AllPublicationData!$D:$D,'Publication Table (%)'!I$7),
SUMIFS(AllPublicationData!$H:$H,AllPublicationData!$A:$A,'Publication Table (%)'!$B21,AllPublicationData!$B:$B,'Publication Table (%)'!I$7)/
SUMIFS(AllPublicationData!$E:$E,AllPublicationData!$A:$A,'Publication Table (%)'!$B21,AllPublicationData!$B:$B,'Publication Table (%)'!I$7)),
IF('Publication Table (%)'!$C$5="Operations cancelled for non-clinical/capacity reasons",
IFERROR(SUMIFS(AllPublicationData!$I:$I,AllPublicationData!$A:$A,'Publication Table (%)'!$B21,AllPublicationData!$B:$B,'Publication Table (%)'!$C$4,AllPublicationData!$D:$D,'Publication Table (%)'!I$7)/
SUMIFS(AllPublicationData!$E:$E,AllPublicationData!$A:$A,'Publication Table (%)'!$B21,AllPublicationData!$B:$B,'Publication Table (%)'!$C$4,AllPublicationData!$D:$D,'Publication Table (%)'!I$7),
SUMIFS(AllPublicationData!$I:$I,AllPublicationData!$A:$A,'Publication Table (%)'!$B21,AllPublicationData!$B:$B,'Publication Table (%)'!I$7)/
SUMIFS(AllPublicationData!$E:$E,AllPublicationData!$A:$A,'Publication Table (%)'!$B21,AllPublicationData!$B:$B,'Publication Table (%)'!I$7)),
IF('Publication Table (%)'!$C$5="Cancellations for other reasons",
IFERROR(SUMIFS(AllPublicationData!$J:$J,AllPublicationData!$A:$A,'Publication Table (%)'!$B21,AllPublicationData!$B:$B,'Publication Table (%)'!$C$4,AllPublicationData!$D:$D,'Publication Table (%)'!I$7)/
SUMIFS(AllPublicationData!$E:$E,AllPublicationData!$A:$A,'Publication Table (%)'!$B21,AllPublicationData!$B:$B,'Publication Table (%)'!$C$4,AllPublicationData!$D:$D,'Publication Table (%)'!I$7),
SUMIFS(AllPublicationData!$J:$J,AllPublicationData!$A:$A,'Publication Table (%)'!$B21,AllPublicationData!$B:$B,'Publication Table (%)'!I$7)/
SUMIFS(AllPublicationData!$E:$E,AllPublicationData!$A:$A,'Publication Table (%)'!$B21,AllPublicationData!$B:$B,'Publication Table (%)'!I$7)))))))</f>
        <v>7.5435203094777567E-2</v>
      </c>
      <c r="J21" s="96">
        <f>IF('Publication Table (%)'!$C$5="All Cancelled Operations",
IFERROR(SUMIFS(AllPublicationData!$F:$F,AllPublicationData!$A:$A,'Publication Table (%)'!$B21,AllPublicationData!$B:$B,'Publication Table (%)'!$C$4,AllPublicationData!$D:$D,'Publication Table (%)'!J$7)/
SUMIFS(AllPublicationData!$E:$E,AllPublicationData!$A:$A,'Publication Table (%)'!$B21,AllPublicationData!$B:$B,'Publication Table (%)'!$C$4,AllPublicationData!$D:$D,'Publication Table (%)'!J$7),
SUMIFS(AllPublicationData!$F:$F,AllPublicationData!$A:$A,'Publication Table (%)'!$B21,AllPublicationData!$B:$B,'Publication Table (%)'!J$7)/
SUMIFS(AllPublicationData!$E:$E,AllPublicationData!$A:$A,'Publication Table (%)'!$B21,AllPublicationData!$B:$B,'Publication Table (%)'!J$7)),
IF('Publication Table (%)'!$C$5="Operations cancelled by patient",
IFERROR(SUMIFS(AllPublicationData!$G:$G,AllPublicationData!$A:$A,'Publication Table (%)'!$B21,AllPublicationData!$B:$B,'Publication Table (%)'!$C$4,AllPublicationData!$D:$D,'Publication Table (%)'!J$7)/
SUMIFS(AllPublicationData!$E:$E,AllPublicationData!$A:$A,'Publication Table (%)'!$B21,AllPublicationData!$B:$B,'Publication Table (%)'!$C$4,AllPublicationData!$D:$D,'Publication Table (%)'!J$7),
SUMIFS(AllPublicationData!$G:$G,AllPublicationData!$A:$A,'Publication Table (%)'!$B21,AllPublicationData!$B:$B,'Publication Table (%)'!J$7)/
SUMIFS(AllPublicationData!$E:$E,AllPublicationData!$A:$A,'Publication Table (%)'!$B21,AllPublicationData!$B:$B,'Publication Table (%)'!J$7)),
IF('Publication Table (%)'!$C$5="Operations cancelled for clinical reasons",
IFERROR(SUMIFS(AllPublicationData!$H:$H,AllPublicationData!$A:$A,'Publication Table (%)'!$B21,AllPublicationData!$B:$B,'Publication Table (%)'!$C$4,AllPublicationData!$D:$D,'Publication Table (%)'!J$7)/
SUMIFS(AllPublicationData!$E:$E,AllPublicationData!$A:$A,'Publication Table (%)'!$B21,AllPublicationData!$B:$B,'Publication Table (%)'!$C$4,AllPublicationData!$D:$D,'Publication Table (%)'!J$7),
SUMIFS(AllPublicationData!$H:$H,AllPublicationData!$A:$A,'Publication Table (%)'!$B21,AllPublicationData!$B:$B,'Publication Table (%)'!J$7)/
SUMIFS(AllPublicationData!$E:$E,AllPublicationData!$A:$A,'Publication Table (%)'!$B21,AllPublicationData!$B:$B,'Publication Table (%)'!J$7)),
IF('Publication Table (%)'!$C$5="Operations cancelled for non-clinical/capacity reasons",
IFERROR(SUMIFS(AllPublicationData!$I:$I,AllPublicationData!$A:$A,'Publication Table (%)'!$B21,AllPublicationData!$B:$B,'Publication Table (%)'!$C$4,AllPublicationData!$D:$D,'Publication Table (%)'!J$7)/
SUMIFS(AllPublicationData!$E:$E,AllPublicationData!$A:$A,'Publication Table (%)'!$B21,AllPublicationData!$B:$B,'Publication Table (%)'!$C$4,AllPublicationData!$D:$D,'Publication Table (%)'!J$7),
SUMIFS(AllPublicationData!$I:$I,AllPublicationData!$A:$A,'Publication Table (%)'!$B21,AllPublicationData!$B:$B,'Publication Table (%)'!J$7)/
SUMIFS(AllPublicationData!$E:$E,AllPublicationData!$A:$A,'Publication Table (%)'!$B21,AllPublicationData!$B:$B,'Publication Table (%)'!J$7)),
IF('Publication Table (%)'!$C$5="Cancellations for other reasons",
IFERROR(SUMIFS(AllPublicationData!$J:$J,AllPublicationData!$A:$A,'Publication Table (%)'!$B21,AllPublicationData!$B:$B,'Publication Table (%)'!$C$4,AllPublicationData!$D:$D,'Publication Table (%)'!J$7)/
SUMIFS(AllPublicationData!$E:$E,AllPublicationData!$A:$A,'Publication Table (%)'!$B21,AllPublicationData!$B:$B,'Publication Table (%)'!$C$4,AllPublicationData!$D:$D,'Publication Table (%)'!J$7),
SUMIFS(AllPublicationData!$J:$J,AllPublicationData!$A:$A,'Publication Table (%)'!$B21,AllPublicationData!$B:$B,'Publication Table (%)'!J$7)/
SUMIFS(AllPublicationData!$E:$E,AllPublicationData!$A:$A,'Publication Table (%)'!$B21,AllPublicationData!$B:$B,'Publication Table (%)'!J$7)))))))</f>
        <v>7.779171894604768E-2</v>
      </c>
      <c r="K21" s="96">
        <f>IF('Publication Table (%)'!$C$5="All Cancelled Operations",
IFERROR(SUMIFS(AllPublicationData!$F:$F,AllPublicationData!$A:$A,'Publication Table (%)'!$B21,AllPublicationData!$B:$B,'Publication Table (%)'!$C$4,AllPublicationData!$D:$D,'Publication Table (%)'!K$7)/
SUMIFS(AllPublicationData!$E:$E,AllPublicationData!$A:$A,'Publication Table (%)'!$B21,AllPublicationData!$B:$B,'Publication Table (%)'!$C$4,AllPublicationData!$D:$D,'Publication Table (%)'!K$7),
SUMIFS(AllPublicationData!$F:$F,AllPublicationData!$A:$A,'Publication Table (%)'!$B21,AllPublicationData!$B:$B,'Publication Table (%)'!K$7)/
SUMIFS(AllPublicationData!$E:$E,AllPublicationData!$A:$A,'Publication Table (%)'!$B21,AllPublicationData!$B:$B,'Publication Table (%)'!K$7)),
IF('Publication Table (%)'!$C$5="Operations cancelled by patient",
IFERROR(SUMIFS(AllPublicationData!$G:$G,AllPublicationData!$A:$A,'Publication Table (%)'!$B21,AllPublicationData!$B:$B,'Publication Table (%)'!$C$4,AllPublicationData!$D:$D,'Publication Table (%)'!K$7)/
SUMIFS(AllPublicationData!$E:$E,AllPublicationData!$A:$A,'Publication Table (%)'!$B21,AllPublicationData!$B:$B,'Publication Table (%)'!$C$4,AllPublicationData!$D:$D,'Publication Table (%)'!K$7),
SUMIFS(AllPublicationData!$G:$G,AllPublicationData!$A:$A,'Publication Table (%)'!$B21,AllPublicationData!$B:$B,'Publication Table (%)'!K$7)/
SUMIFS(AllPublicationData!$E:$E,AllPublicationData!$A:$A,'Publication Table (%)'!$B21,AllPublicationData!$B:$B,'Publication Table (%)'!K$7)),
IF('Publication Table (%)'!$C$5="Operations cancelled for clinical reasons",
IFERROR(SUMIFS(AllPublicationData!$H:$H,AllPublicationData!$A:$A,'Publication Table (%)'!$B21,AllPublicationData!$B:$B,'Publication Table (%)'!$C$4,AllPublicationData!$D:$D,'Publication Table (%)'!K$7)/
SUMIFS(AllPublicationData!$E:$E,AllPublicationData!$A:$A,'Publication Table (%)'!$B21,AllPublicationData!$B:$B,'Publication Table (%)'!$C$4,AllPublicationData!$D:$D,'Publication Table (%)'!K$7),
SUMIFS(AllPublicationData!$H:$H,AllPublicationData!$A:$A,'Publication Table (%)'!$B21,AllPublicationData!$B:$B,'Publication Table (%)'!K$7)/
SUMIFS(AllPublicationData!$E:$E,AllPublicationData!$A:$A,'Publication Table (%)'!$B21,AllPublicationData!$B:$B,'Publication Table (%)'!K$7)),
IF('Publication Table (%)'!$C$5="Operations cancelled for non-clinical/capacity reasons",
IFERROR(SUMIFS(AllPublicationData!$I:$I,AllPublicationData!$A:$A,'Publication Table (%)'!$B21,AllPublicationData!$B:$B,'Publication Table (%)'!$C$4,AllPublicationData!$D:$D,'Publication Table (%)'!K$7)/
SUMIFS(AllPublicationData!$E:$E,AllPublicationData!$A:$A,'Publication Table (%)'!$B21,AllPublicationData!$B:$B,'Publication Table (%)'!$C$4,AllPublicationData!$D:$D,'Publication Table (%)'!K$7),
SUMIFS(AllPublicationData!$I:$I,AllPublicationData!$A:$A,'Publication Table (%)'!$B21,AllPublicationData!$B:$B,'Publication Table (%)'!K$7)/
SUMIFS(AllPublicationData!$E:$E,AllPublicationData!$A:$A,'Publication Table (%)'!$B21,AllPublicationData!$B:$B,'Publication Table (%)'!K$7)),
IF('Publication Table (%)'!$C$5="Cancellations for other reasons",
IFERROR(SUMIFS(AllPublicationData!$J:$J,AllPublicationData!$A:$A,'Publication Table (%)'!$B21,AllPublicationData!$B:$B,'Publication Table (%)'!$C$4,AllPublicationData!$D:$D,'Publication Table (%)'!K$7)/
SUMIFS(AllPublicationData!$E:$E,AllPublicationData!$A:$A,'Publication Table (%)'!$B21,AllPublicationData!$B:$B,'Publication Table (%)'!$C$4,AllPublicationData!$D:$D,'Publication Table (%)'!K$7),
SUMIFS(AllPublicationData!$J:$J,AllPublicationData!$A:$A,'Publication Table (%)'!$B21,AllPublicationData!$B:$B,'Publication Table (%)'!K$7)/
SUMIFS(AllPublicationData!$E:$E,AllPublicationData!$A:$A,'Publication Table (%)'!$B21,AllPublicationData!$B:$B,'Publication Table (%)'!K$7)))))))</f>
        <v>8.6888657648283033E-2</v>
      </c>
      <c r="L21" s="96">
        <f>IF('Publication Table (%)'!$C$5="All Cancelled Operations",
IFERROR(SUMIFS(AllPublicationData!$F:$F,AllPublicationData!$A:$A,'Publication Table (%)'!$B21,AllPublicationData!$B:$B,'Publication Table (%)'!$C$4,AllPublicationData!$D:$D,'Publication Table (%)'!L$7)/
SUMIFS(AllPublicationData!$E:$E,AllPublicationData!$A:$A,'Publication Table (%)'!$B21,AllPublicationData!$B:$B,'Publication Table (%)'!$C$4,AllPublicationData!$D:$D,'Publication Table (%)'!L$7),
SUMIFS(AllPublicationData!$F:$F,AllPublicationData!$A:$A,'Publication Table (%)'!$B21,AllPublicationData!$B:$B,'Publication Table (%)'!L$7)/
SUMIFS(AllPublicationData!$E:$E,AllPublicationData!$A:$A,'Publication Table (%)'!$B21,AllPublicationData!$B:$B,'Publication Table (%)'!L$7)),
IF('Publication Table (%)'!$C$5="Operations cancelled by patient",
IFERROR(SUMIFS(AllPublicationData!$G:$G,AllPublicationData!$A:$A,'Publication Table (%)'!$B21,AllPublicationData!$B:$B,'Publication Table (%)'!$C$4,AllPublicationData!$D:$D,'Publication Table (%)'!L$7)/
SUMIFS(AllPublicationData!$E:$E,AllPublicationData!$A:$A,'Publication Table (%)'!$B21,AllPublicationData!$B:$B,'Publication Table (%)'!$C$4,AllPublicationData!$D:$D,'Publication Table (%)'!L$7),
SUMIFS(AllPublicationData!$G:$G,AllPublicationData!$A:$A,'Publication Table (%)'!$B21,AllPublicationData!$B:$B,'Publication Table (%)'!L$7)/
SUMIFS(AllPublicationData!$E:$E,AllPublicationData!$A:$A,'Publication Table (%)'!$B21,AllPublicationData!$B:$B,'Publication Table (%)'!L$7)),
IF('Publication Table (%)'!$C$5="Operations cancelled for clinical reasons",
IFERROR(SUMIFS(AllPublicationData!$H:$H,AllPublicationData!$A:$A,'Publication Table (%)'!$B21,AllPublicationData!$B:$B,'Publication Table (%)'!$C$4,AllPublicationData!$D:$D,'Publication Table (%)'!L$7)/
SUMIFS(AllPublicationData!$E:$E,AllPublicationData!$A:$A,'Publication Table (%)'!$B21,AllPublicationData!$B:$B,'Publication Table (%)'!$C$4,AllPublicationData!$D:$D,'Publication Table (%)'!L$7),
SUMIFS(AllPublicationData!$H:$H,AllPublicationData!$A:$A,'Publication Table (%)'!$B21,AllPublicationData!$B:$B,'Publication Table (%)'!L$7)/
SUMIFS(AllPublicationData!$E:$E,AllPublicationData!$A:$A,'Publication Table (%)'!$B21,AllPublicationData!$B:$B,'Publication Table (%)'!L$7)),
IF('Publication Table (%)'!$C$5="Operations cancelled for non-clinical/capacity reasons",
IFERROR(SUMIFS(AllPublicationData!$I:$I,AllPublicationData!$A:$A,'Publication Table (%)'!$B21,AllPublicationData!$B:$B,'Publication Table (%)'!$C$4,AllPublicationData!$D:$D,'Publication Table (%)'!L$7)/
SUMIFS(AllPublicationData!$E:$E,AllPublicationData!$A:$A,'Publication Table (%)'!$B21,AllPublicationData!$B:$B,'Publication Table (%)'!$C$4,AllPublicationData!$D:$D,'Publication Table (%)'!L$7),
SUMIFS(AllPublicationData!$I:$I,AllPublicationData!$A:$A,'Publication Table (%)'!$B21,AllPublicationData!$B:$B,'Publication Table (%)'!L$7)/
SUMIFS(AllPublicationData!$E:$E,AllPublicationData!$A:$A,'Publication Table (%)'!$B21,AllPublicationData!$B:$B,'Publication Table (%)'!L$7)),
IF('Publication Table (%)'!$C$5="Cancellations for other reasons",
IFERROR(SUMIFS(AllPublicationData!$J:$J,AllPublicationData!$A:$A,'Publication Table (%)'!$B21,AllPublicationData!$B:$B,'Publication Table (%)'!$C$4,AllPublicationData!$D:$D,'Publication Table (%)'!L$7)/
SUMIFS(AllPublicationData!$E:$E,AllPublicationData!$A:$A,'Publication Table (%)'!$B21,AllPublicationData!$B:$B,'Publication Table (%)'!$C$4,AllPublicationData!$D:$D,'Publication Table (%)'!L$7),
SUMIFS(AllPublicationData!$J:$J,AllPublicationData!$A:$A,'Publication Table (%)'!$B21,AllPublicationData!$B:$B,'Publication Table (%)'!L$7)/
SUMIFS(AllPublicationData!$E:$E,AllPublicationData!$A:$A,'Publication Table (%)'!$B21,AllPublicationData!$B:$B,'Publication Table (%)'!L$7)))))))</f>
        <v>7.9588014981273408E-2</v>
      </c>
      <c r="M21" s="96">
        <f>IF('Publication Table (%)'!$C$5="All Cancelled Operations",
IFERROR(SUMIFS(AllPublicationData!$F:$F,AllPublicationData!$A:$A,'Publication Table (%)'!$B21,AllPublicationData!$B:$B,'Publication Table (%)'!$C$4,AllPublicationData!$D:$D,'Publication Table (%)'!M$7)/
SUMIFS(AllPublicationData!$E:$E,AllPublicationData!$A:$A,'Publication Table (%)'!$B21,AllPublicationData!$B:$B,'Publication Table (%)'!$C$4,AllPublicationData!$D:$D,'Publication Table (%)'!M$7),
SUMIFS(AllPublicationData!$F:$F,AllPublicationData!$A:$A,'Publication Table (%)'!$B21,AllPublicationData!$B:$B,'Publication Table (%)'!M$7)/
SUMIFS(AllPublicationData!$E:$E,AllPublicationData!$A:$A,'Publication Table (%)'!$B21,AllPublicationData!$B:$B,'Publication Table (%)'!M$7)),
IF('Publication Table (%)'!$C$5="Operations cancelled by patient",
IFERROR(SUMIFS(AllPublicationData!$G:$G,AllPublicationData!$A:$A,'Publication Table (%)'!$B21,AllPublicationData!$B:$B,'Publication Table (%)'!$C$4,AllPublicationData!$D:$D,'Publication Table (%)'!M$7)/
SUMIFS(AllPublicationData!$E:$E,AllPublicationData!$A:$A,'Publication Table (%)'!$B21,AllPublicationData!$B:$B,'Publication Table (%)'!$C$4,AllPublicationData!$D:$D,'Publication Table (%)'!M$7),
SUMIFS(AllPublicationData!$G:$G,AllPublicationData!$A:$A,'Publication Table (%)'!$B21,AllPublicationData!$B:$B,'Publication Table (%)'!M$7)/
SUMIFS(AllPublicationData!$E:$E,AllPublicationData!$A:$A,'Publication Table (%)'!$B21,AllPublicationData!$B:$B,'Publication Table (%)'!M$7)),
IF('Publication Table (%)'!$C$5="Operations cancelled for clinical reasons",
IFERROR(SUMIFS(AllPublicationData!$H:$H,AllPublicationData!$A:$A,'Publication Table (%)'!$B21,AllPublicationData!$B:$B,'Publication Table (%)'!$C$4,AllPublicationData!$D:$D,'Publication Table (%)'!M$7)/
SUMIFS(AllPublicationData!$E:$E,AllPublicationData!$A:$A,'Publication Table (%)'!$B21,AllPublicationData!$B:$B,'Publication Table (%)'!$C$4,AllPublicationData!$D:$D,'Publication Table (%)'!M$7),
SUMIFS(AllPublicationData!$H:$H,AllPublicationData!$A:$A,'Publication Table (%)'!$B21,AllPublicationData!$B:$B,'Publication Table (%)'!M$7)/
SUMIFS(AllPublicationData!$E:$E,AllPublicationData!$A:$A,'Publication Table (%)'!$B21,AllPublicationData!$B:$B,'Publication Table (%)'!M$7)),
IF('Publication Table (%)'!$C$5="Operations cancelled for non-clinical/capacity reasons",
IFERROR(SUMIFS(AllPublicationData!$I:$I,AllPublicationData!$A:$A,'Publication Table (%)'!$B21,AllPublicationData!$B:$B,'Publication Table (%)'!$C$4,AllPublicationData!$D:$D,'Publication Table (%)'!M$7)/
SUMIFS(AllPublicationData!$E:$E,AllPublicationData!$A:$A,'Publication Table (%)'!$B21,AllPublicationData!$B:$B,'Publication Table (%)'!$C$4,AllPublicationData!$D:$D,'Publication Table (%)'!M$7),
SUMIFS(AllPublicationData!$I:$I,AllPublicationData!$A:$A,'Publication Table (%)'!$B21,AllPublicationData!$B:$B,'Publication Table (%)'!M$7)/
SUMIFS(AllPublicationData!$E:$E,AllPublicationData!$A:$A,'Publication Table (%)'!$B21,AllPublicationData!$B:$B,'Publication Table (%)'!M$7)),
IF('Publication Table (%)'!$C$5="Cancellations for other reasons",
IFERROR(SUMIFS(AllPublicationData!$J:$J,AllPublicationData!$A:$A,'Publication Table (%)'!$B21,AllPublicationData!$B:$B,'Publication Table (%)'!$C$4,AllPublicationData!$D:$D,'Publication Table (%)'!M$7)/
SUMIFS(AllPublicationData!$E:$E,AllPublicationData!$A:$A,'Publication Table (%)'!$B21,AllPublicationData!$B:$B,'Publication Table (%)'!$C$4,AllPublicationData!$D:$D,'Publication Table (%)'!M$7),
SUMIFS(AllPublicationData!$J:$J,AllPublicationData!$A:$A,'Publication Table (%)'!$B21,AllPublicationData!$B:$B,'Publication Table (%)'!M$7)/
SUMIFS(AllPublicationData!$E:$E,AllPublicationData!$A:$A,'Publication Table (%)'!$B21,AllPublicationData!$B:$B,'Publication Table (%)'!M$7)))))))</f>
        <v>0.10638297872340426</v>
      </c>
      <c r="N21" s="96">
        <f>IF('Publication Table (%)'!$C$5="All Cancelled Operations",
IFERROR(SUMIFS(AllPublicationData!$F:$F,AllPublicationData!$A:$A,'Publication Table (%)'!$B21,AllPublicationData!$B:$B,'Publication Table (%)'!$C$4,AllPublicationData!$D:$D,'Publication Table (%)'!N$7)/
SUMIFS(AllPublicationData!$E:$E,AllPublicationData!$A:$A,'Publication Table (%)'!$B21,AllPublicationData!$B:$B,'Publication Table (%)'!$C$4,AllPublicationData!$D:$D,'Publication Table (%)'!N$7),
SUMIFS(AllPublicationData!$F:$F,AllPublicationData!$A:$A,'Publication Table (%)'!$B21,AllPublicationData!$B:$B,'Publication Table (%)'!N$7)/
SUMIFS(AllPublicationData!$E:$E,AllPublicationData!$A:$A,'Publication Table (%)'!$B21,AllPublicationData!$B:$B,'Publication Table (%)'!N$7)),
IF('Publication Table (%)'!$C$5="Operations cancelled by patient",
IFERROR(SUMIFS(AllPublicationData!$G:$G,AllPublicationData!$A:$A,'Publication Table (%)'!$B21,AllPublicationData!$B:$B,'Publication Table (%)'!$C$4,AllPublicationData!$D:$D,'Publication Table (%)'!N$7)/
SUMIFS(AllPublicationData!$E:$E,AllPublicationData!$A:$A,'Publication Table (%)'!$B21,AllPublicationData!$B:$B,'Publication Table (%)'!$C$4,AllPublicationData!$D:$D,'Publication Table (%)'!N$7),
SUMIFS(AllPublicationData!$G:$G,AllPublicationData!$A:$A,'Publication Table (%)'!$B21,AllPublicationData!$B:$B,'Publication Table (%)'!N$7)/
SUMIFS(AllPublicationData!$E:$E,AllPublicationData!$A:$A,'Publication Table (%)'!$B21,AllPublicationData!$B:$B,'Publication Table (%)'!N$7)),
IF('Publication Table (%)'!$C$5="Operations cancelled for clinical reasons",
IFERROR(SUMIFS(AllPublicationData!$H:$H,AllPublicationData!$A:$A,'Publication Table (%)'!$B21,AllPublicationData!$B:$B,'Publication Table (%)'!$C$4,AllPublicationData!$D:$D,'Publication Table (%)'!N$7)/
SUMIFS(AllPublicationData!$E:$E,AllPublicationData!$A:$A,'Publication Table (%)'!$B21,AllPublicationData!$B:$B,'Publication Table (%)'!$C$4,AllPublicationData!$D:$D,'Publication Table (%)'!N$7),
SUMIFS(AllPublicationData!$H:$H,AllPublicationData!$A:$A,'Publication Table (%)'!$B21,AllPublicationData!$B:$B,'Publication Table (%)'!N$7)/
SUMIFS(AllPublicationData!$E:$E,AllPublicationData!$A:$A,'Publication Table (%)'!$B21,AllPublicationData!$B:$B,'Publication Table (%)'!N$7)),
IF('Publication Table (%)'!$C$5="Operations cancelled for non-clinical/capacity reasons",
IFERROR(SUMIFS(AllPublicationData!$I:$I,AllPublicationData!$A:$A,'Publication Table (%)'!$B21,AllPublicationData!$B:$B,'Publication Table (%)'!$C$4,AllPublicationData!$D:$D,'Publication Table (%)'!N$7)/
SUMIFS(AllPublicationData!$E:$E,AllPublicationData!$A:$A,'Publication Table (%)'!$B21,AllPublicationData!$B:$B,'Publication Table (%)'!$C$4,AllPublicationData!$D:$D,'Publication Table (%)'!N$7),
SUMIFS(AllPublicationData!$I:$I,AllPublicationData!$A:$A,'Publication Table (%)'!$B21,AllPublicationData!$B:$B,'Publication Table (%)'!N$7)/
SUMIFS(AllPublicationData!$E:$E,AllPublicationData!$A:$A,'Publication Table (%)'!$B21,AllPublicationData!$B:$B,'Publication Table (%)'!N$7)),
IF('Publication Table (%)'!$C$5="Cancellations for other reasons",
IFERROR(SUMIFS(AllPublicationData!$J:$J,AllPublicationData!$A:$A,'Publication Table (%)'!$B21,AllPublicationData!$B:$B,'Publication Table (%)'!$C$4,AllPublicationData!$D:$D,'Publication Table (%)'!N$7)/
SUMIFS(AllPublicationData!$E:$E,AllPublicationData!$A:$A,'Publication Table (%)'!$B21,AllPublicationData!$B:$B,'Publication Table (%)'!$C$4,AllPublicationData!$D:$D,'Publication Table (%)'!N$7),
SUMIFS(AllPublicationData!$J:$J,AllPublicationData!$A:$A,'Publication Table (%)'!$B21,AllPublicationData!$B:$B,'Publication Table (%)'!N$7)/
SUMIFS(AllPublicationData!$E:$E,AllPublicationData!$A:$A,'Publication Table (%)'!$B21,AllPublicationData!$B:$B,'Publication Table (%)'!N$7)))))))</f>
        <v>9.792993630573249E-2</v>
      </c>
      <c r="O21" s="96">
        <f>IF('Publication Table (%)'!$C$5="All Cancelled Operations",
IFERROR(SUMIFS(AllPublicationData!$F:$F,AllPublicationData!$A:$A,'Publication Table (%)'!$B21,AllPublicationData!$B:$B,'Publication Table (%)'!$C$4,AllPublicationData!$D:$D,'Publication Table (%)'!O$7)/
SUMIFS(AllPublicationData!$E:$E,AllPublicationData!$A:$A,'Publication Table (%)'!$B21,AllPublicationData!$B:$B,'Publication Table (%)'!$C$4,AllPublicationData!$D:$D,'Publication Table (%)'!O$7),
SUMIFS(AllPublicationData!$F:$F,AllPublicationData!$A:$A,'Publication Table (%)'!$B21,AllPublicationData!$B:$B,'Publication Table (%)'!O$7)/
SUMIFS(AllPublicationData!$E:$E,AllPublicationData!$A:$A,'Publication Table (%)'!$B21,AllPublicationData!$B:$B,'Publication Table (%)'!O$7)),
IF('Publication Table (%)'!$C$5="Operations cancelled by patient",
IFERROR(SUMIFS(AllPublicationData!$G:$G,AllPublicationData!$A:$A,'Publication Table (%)'!$B21,AllPublicationData!$B:$B,'Publication Table (%)'!$C$4,AllPublicationData!$D:$D,'Publication Table (%)'!O$7)/
SUMIFS(AllPublicationData!$E:$E,AllPublicationData!$A:$A,'Publication Table (%)'!$B21,AllPublicationData!$B:$B,'Publication Table (%)'!$C$4,AllPublicationData!$D:$D,'Publication Table (%)'!O$7),
SUMIFS(AllPublicationData!$G:$G,AllPublicationData!$A:$A,'Publication Table (%)'!$B21,AllPublicationData!$B:$B,'Publication Table (%)'!O$7)/
SUMIFS(AllPublicationData!$E:$E,AllPublicationData!$A:$A,'Publication Table (%)'!$B21,AllPublicationData!$B:$B,'Publication Table (%)'!O$7)),
IF('Publication Table (%)'!$C$5="Operations cancelled for clinical reasons",
IFERROR(SUMIFS(AllPublicationData!$H:$H,AllPublicationData!$A:$A,'Publication Table (%)'!$B21,AllPublicationData!$B:$B,'Publication Table (%)'!$C$4,AllPublicationData!$D:$D,'Publication Table (%)'!O$7)/
SUMIFS(AllPublicationData!$E:$E,AllPublicationData!$A:$A,'Publication Table (%)'!$B21,AllPublicationData!$B:$B,'Publication Table (%)'!$C$4,AllPublicationData!$D:$D,'Publication Table (%)'!O$7),
SUMIFS(AllPublicationData!$H:$H,AllPublicationData!$A:$A,'Publication Table (%)'!$B21,AllPublicationData!$B:$B,'Publication Table (%)'!O$7)/
SUMIFS(AllPublicationData!$E:$E,AllPublicationData!$A:$A,'Publication Table (%)'!$B21,AllPublicationData!$B:$B,'Publication Table (%)'!O$7)),
IF('Publication Table (%)'!$C$5="Operations cancelled for non-clinical/capacity reasons",
IFERROR(SUMIFS(AllPublicationData!$I:$I,AllPublicationData!$A:$A,'Publication Table (%)'!$B21,AllPublicationData!$B:$B,'Publication Table (%)'!$C$4,AllPublicationData!$D:$D,'Publication Table (%)'!O$7)/
SUMIFS(AllPublicationData!$E:$E,AllPublicationData!$A:$A,'Publication Table (%)'!$B21,AllPublicationData!$B:$B,'Publication Table (%)'!$C$4,AllPublicationData!$D:$D,'Publication Table (%)'!O$7),
SUMIFS(AllPublicationData!$I:$I,AllPublicationData!$A:$A,'Publication Table (%)'!$B21,AllPublicationData!$B:$B,'Publication Table (%)'!O$7)/
SUMIFS(AllPublicationData!$E:$E,AllPublicationData!$A:$A,'Publication Table (%)'!$B21,AllPublicationData!$B:$B,'Publication Table (%)'!O$7)),
IF('Publication Table (%)'!$C$5="Cancellations for other reasons",
IFERROR(SUMIFS(AllPublicationData!$J:$J,AllPublicationData!$A:$A,'Publication Table (%)'!$B21,AllPublicationData!$B:$B,'Publication Table (%)'!$C$4,AllPublicationData!$D:$D,'Publication Table (%)'!O$7)/
SUMIFS(AllPublicationData!$E:$E,AllPublicationData!$A:$A,'Publication Table (%)'!$B21,AllPublicationData!$B:$B,'Publication Table (%)'!$C$4,AllPublicationData!$D:$D,'Publication Table (%)'!O$7),
SUMIFS(AllPublicationData!$J:$J,AllPublicationData!$A:$A,'Publication Table (%)'!$B21,AllPublicationData!$B:$B,'Publication Table (%)'!O$7)/
SUMIFS(AllPublicationData!$E:$E,AllPublicationData!$A:$A,'Publication Table (%)'!$B21,AllPublicationData!$B:$B,'Publication Table (%)'!O$7)))))))</f>
        <v>0.11002213088839709</v>
      </c>
      <c r="P21" s="96">
        <f>IF('Publication Table (%)'!$C$5="All Cancelled Operations",
IFERROR(SUMIFS(AllPublicationData!$F:$F,AllPublicationData!$A:$A,'Publication Table (%)'!$B21,AllPublicationData!$B:$B,'Publication Table (%)'!$C$4,AllPublicationData!$D:$D,'Publication Table (%)'!P$7)/
SUMIFS(AllPublicationData!$E:$E,AllPublicationData!$A:$A,'Publication Table (%)'!$B21,AllPublicationData!$B:$B,'Publication Table (%)'!$C$4,AllPublicationData!$D:$D,'Publication Table (%)'!P$7),
SUMIFS(AllPublicationData!$F:$F,AllPublicationData!$A:$A,'Publication Table (%)'!$B21,AllPublicationData!$B:$B,'Publication Table (%)'!P$7)/
SUMIFS(AllPublicationData!$E:$E,AllPublicationData!$A:$A,'Publication Table (%)'!$B21,AllPublicationData!$B:$B,'Publication Table (%)'!P$7)),
IF('Publication Table (%)'!$C$5="Operations cancelled by patient",
IFERROR(SUMIFS(AllPublicationData!$G:$G,AllPublicationData!$A:$A,'Publication Table (%)'!$B21,AllPublicationData!$B:$B,'Publication Table (%)'!$C$4,AllPublicationData!$D:$D,'Publication Table (%)'!P$7)/
SUMIFS(AllPublicationData!$E:$E,AllPublicationData!$A:$A,'Publication Table (%)'!$B21,AllPublicationData!$B:$B,'Publication Table (%)'!$C$4,AllPublicationData!$D:$D,'Publication Table (%)'!P$7),
SUMIFS(AllPublicationData!$G:$G,AllPublicationData!$A:$A,'Publication Table (%)'!$B21,AllPublicationData!$B:$B,'Publication Table (%)'!P$7)/
SUMIFS(AllPublicationData!$E:$E,AllPublicationData!$A:$A,'Publication Table (%)'!$B21,AllPublicationData!$B:$B,'Publication Table (%)'!P$7)),
IF('Publication Table (%)'!$C$5="Operations cancelled for clinical reasons",
IFERROR(SUMIFS(AllPublicationData!$H:$H,AllPublicationData!$A:$A,'Publication Table (%)'!$B21,AllPublicationData!$B:$B,'Publication Table (%)'!$C$4,AllPublicationData!$D:$D,'Publication Table (%)'!P$7)/
SUMIFS(AllPublicationData!$E:$E,AllPublicationData!$A:$A,'Publication Table (%)'!$B21,AllPublicationData!$B:$B,'Publication Table (%)'!$C$4,AllPublicationData!$D:$D,'Publication Table (%)'!P$7),
SUMIFS(AllPublicationData!$H:$H,AllPublicationData!$A:$A,'Publication Table (%)'!$B21,AllPublicationData!$B:$B,'Publication Table (%)'!P$7)/
SUMIFS(AllPublicationData!$E:$E,AllPublicationData!$A:$A,'Publication Table (%)'!$B21,AllPublicationData!$B:$B,'Publication Table (%)'!P$7)),
IF('Publication Table (%)'!$C$5="Operations cancelled for non-clinical/capacity reasons",
IFERROR(SUMIFS(AllPublicationData!$I:$I,AllPublicationData!$A:$A,'Publication Table (%)'!$B21,AllPublicationData!$B:$B,'Publication Table (%)'!$C$4,AllPublicationData!$D:$D,'Publication Table (%)'!P$7)/
SUMIFS(AllPublicationData!$E:$E,AllPublicationData!$A:$A,'Publication Table (%)'!$B21,AllPublicationData!$B:$B,'Publication Table (%)'!$C$4,AllPublicationData!$D:$D,'Publication Table (%)'!P$7),
SUMIFS(AllPublicationData!$I:$I,AllPublicationData!$A:$A,'Publication Table (%)'!$B21,AllPublicationData!$B:$B,'Publication Table (%)'!P$7)/
SUMIFS(AllPublicationData!$E:$E,AllPublicationData!$A:$A,'Publication Table (%)'!$B21,AllPublicationData!$B:$B,'Publication Table (%)'!P$7)),
IF('Publication Table (%)'!$C$5="Cancellations for other reasons",
IFERROR(SUMIFS(AllPublicationData!$J:$J,AllPublicationData!$A:$A,'Publication Table (%)'!$B21,AllPublicationData!$B:$B,'Publication Table (%)'!$C$4,AllPublicationData!$D:$D,'Publication Table (%)'!P$7)/
SUMIFS(AllPublicationData!$E:$E,AllPublicationData!$A:$A,'Publication Table (%)'!$B21,AllPublicationData!$B:$B,'Publication Table (%)'!$C$4,AllPublicationData!$D:$D,'Publication Table (%)'!P$7),
SUMIFS(AllPublicationData!$J:$J,AllPublicationData!$A:$A,'Publication Table (%)'!$B21,AllPublicationData!$B:$B,'Publication Table (%)'!P$7)/
SUMIFS(AllPublicationData!$E:$E,AllPublicationData!$A:$A,'Publication Table (%)'!$B21,AllPublicationData!$B:$B,'Publication Table (%)'!P$7)))))))</f>
        <v>9.6638655462184878E-2</v>
      </c>
      <c r="Q21" s="96">
        <f>IF('Publication Table (%)'!$C$5="All Cancelled Operations",
IFERROR(SUMIFS(AllPublicationData!$F:$F,AllPublicationData!$A:$A,'Publication Table (%)'!$B21,AllPublicationData!$B:$B,'Publication Table (%)'!$C$4,AllPublicationData!$D:$D,'Publication Table (%)'!Q$7)/
SUMIFS(AllPublicationData!$E:$E,AllPublicationData!$A:$A,'Publication Table (%)'!$B21,AllPublicationData!$B:$B,'Publication Table (%)'!$C$4,AllPublicationData!$D:$D,'Publication Table (%)'!Q$7),
SUMIFS(AllPublicationData!$F:$F,AllPublicationData!$A:$A,'Publication Table (%)'!$B21,AllPublicationData!$B:$B,'Publication Table (%)'!Q$7)/
SUMIFS(AllPublicationData!$E:$E,AllPublicationData!$A:$A,'Publication Table (%)'!$B21,AllPublicationData!$B:$B,'Publication Table (%)'!Q$7)),
IF('Publication Table (%)'!$C$5="Operations cancelled by patient",
IFERROR(SUMIFS(AllPublicationData!$G:$G,AllPublicationData!$A:$A,'Publication Table (%)'!$B21,AllPublicationData!$B:$B,'Publication Table (%)'!$C$4,AllPublicationData!$D:$D,'Publication Table (%)'!Q$7)/
SUMIFS(AllPublicationData!$E:$E,AllPublicationData!$A:$A,'Publication Table (%)'!$B21,AllPublicationData!$B:$B,'Publication Table (%)'!$C$4,AllPublicationData!$D:$D,'Publication Table (%)'!Q$7),
SUMIFS(AllPublicationData!$G:$G,AllPublicationData!$A:$A,'Publication Table (%)'!$B21,AllPublicationData!$B:$B,'Publication Table (%)'!Q$7)/
SUMIFS(AllPublicationData!$E:$E,AllPublicationData!$A:$A,'Publication Table (%)'!$B21,AllPublicationData!$B:$B,'Publication Table (%)'!Q$7)),
IF('Publication Table (%)'!$C$5="Operations cancelled for clinical reasons",
IFERROR(SUMIFS(AllPublicationData!$H:$H,AllPublicationData!$A:$A,'Publication Table (%)'!$B21,AllPublicationData!$B:$B,'Publication Table (%)'!$C$4,AllPublicationData!$D:$D,'Publication Table (%)'!Q$7)/
SUMIFS(AllPublicationData!$E:$E,AllPublicationData!$A:$A,'Publication Table (%)'!$B21,AllPublicationData!$B:$B,'Publication Table (%)'!$C$4,AllPublicationData!$D:$D,'Publication Table (%)'!Q$7),
SUMIFS(AllPublicationData!$H:$H,AllPublicationData!$A:$A,'Publication Table (%)'!$B21,AllPublicationData!$B:$B,'Publication Table (%)'!Q$7)/
SUMIFS(AllPublicationData!$E:$E,AllPublicationData!$A:$A,'Publication Table (%)'!$B21,AllPublicationData!$B:$B,'Publication Table (%)'!Q$7)),
IF('Publication Table (%)'!$C$5="Operations cancelled for non-clinical/capacity reasons",
IFERROR(SUMIFS(AllPublicationData!$I:$I,AllPublicationData!$A:$A,'Publication Table (%)'!$B21,AllPublicationData!$B:$B,'Publication Table (%)'!$C$4,AllPublicationData!$D:$D,'Publication Table (%)'!Q$7)/
SUMIFS(AllPublicationData!$E:$E,AllPublicationData!$A:$A,'Publication Table (%)'!$B21,AllPublicationData!$B:$B,'Publication Table (%)'!$C$4,AllPublicationData!$D:$D,'Publication Table (%)'!Q$7),
SUMIFS(AllPublicationData!$I:$I,AllPublicationData!$A:$A,'Publication Table (%)'!$B21,AllPublicationData!$B:$B,'Publication Table (%)'!Q$7)/
SUMIFS(AllPublicationData!$E:$E,AllPublicationData!$A:$A,'Publication Table (%)'!$B21,AllPublicationData!$B:$B,'Publication Table (%)'!Q$7)),
IF('Publication Table (%)'!$C$5="Cancellations for other reasons",
IFERROR(SUMIFS(AllPublicationData!$J:$J,AllPublicationData!$A:$A,'Publication Table (%)'!$B21,AllPublicationData!$B:$B,'Publication Table (%)'!$C$4,AllPublicationData!$D:$D,'Publication Table (%)'!Q$7)/
SUMIFS(AllPublicationData!$E:$E,AllPublicationData!$A:$A,'Publication Table (%)'!$B21,AllPublicationData!$B:$B,'Publication Table (%)'!$C$4,AllPublicationData!$D:$D,'Publication Table (%)'!Q$7),
SUMIFS(AllPublicationData!$J:$J,AllPublicationData!$A:$A,'Publication Table (%)'!$B21,AllPublicationData!$B:$B,'Publication Table (%)'!Q$7)/
SUMIFS(AllPublicationData!$E:$E,AllPublicationData!$A:$A,'Publication Table (%)'!$B21,AllPublicationData!$B:$B,'Publication Table (%)'!Q$7)))))))</f>
        <v>5.4263565891472867E-2</v>
      </c>
      <c r="R21" s="96">
        <f>IF('Publication Table (%)'!$C$5="All Cancelled Operations",
IFERROR(SUMIFS(AllPublicationData!$F:$F,AllPublicationData!$A:$A,'Publication Table (%)'!$B21,AllPublicationData!$B:$B,'Publication Table (%)'!$C$4,AllPublicationData!$D:$D,'Publication Table (%)'!R$7)/
SUMIFS(AllPublicationData!$E:$E,AllPublicationData!$A:$A,'Publication Table (%)'!$B21,AllPublicationData!$B:$B,'Publication Table (%)'!$C$4,AllPublicationData!$D:$D,'Publication Table (%)'!R$7),
SUMIFS(AllPublicationData!$F:$F,AllPublicationData!$A:$A,'Publication Table (%)'!$B21,AllPublicationData!$B:$B,'Publication Table (%)'!R$7)/
SUMIFS(AllPublicationData!$E:$E,AllPublicationData!$A:$A,'Publication Table (%)'!$B21,AllPublicationData!$B:$B,'Publication Table (%)'!R$7)),
IF('Publication Table (%)'!$C$5="Operations cancelled by patient",
IFERROR(SUMIFS(AllPublicationData!$G:$G,AllPublicationData!$A:$A,'Publication Table (%)'!$B21,AllPublicationData!$B:$B,'Publication Table (%)'!$C$4,AllPublicationData!$D:$D,'Publication Table (%)'!R$7)/
SUMIFS(AllPublicationData!$E:$E,AllPublicationData!$A:$A,'Publication Table (%)'!$B21,AllPublicationData!$B:$B,'Publication Table (%)'!$C$4,AllPublicationData!$D:$D,'Publication Table (%)'!R$7),
SUMIFS(AllPublicationData!$G:$G,AllPublicationData!$A:$A,'Publication Table (%)'!$B21,AllPublicationData!$B:$B,'Publication Table (%)'!R$7)/
SUMIFS(AllPublicationData!$E:$E,AllPublicationData!$A:$A,'Publication Table (%)'!$B21,AllPublicationData!$B:$B,'Publication Table (%)'!R$7)),
IF('Publication Table (%)'!$C$5="Operations cancelled for clinical reasons",
IFERROR(SUMIFS(AllPublicationData!$H:$H,AllPublicationData!$A:$A,'Publication Table (%)'!$B21,AllPublicationData!$B:$B,'Publication Table (%)'!$C$4,AllPublicationData!$D:$D,'Publication Table (%)'!R$7)/
SUMIFS(AllPublicationData!$E:$E,AllPublicationData!$A:$A,'Publication Table (%)'!$B21,AllPublicationData!$B:$B,'Publication Table (%)'!$C$4,AllPublicationData!$D:$D,'Publication Table (%)'!R$7),
SUMIFS(AllPublicationData!$H:$H,AllPublicationData!$A:$A,'Publication Table (%)'!$B21,AllPublicationData!$B:$B,'Publication Table (%)'!R$7)/
SUMIFS(AllPublicationData!$E:$E,AllPublicationData!$A:$A,'Publication Table (%)'!$B21,AllPublicationData!$B:$B,'Publication Table (%)'!R$7)),
IF('Publication Table (%)'!$C$5="Operations cancelled for non-clinical/capacity reasons",
IFERROR(SUMIFS(AllPublicationData!$I:$I,AllPublicationData!$A:$A,'Publication Table (%)'!$B21,AllPublicationData!$B:$B,'Publication Table (%)'!$C$4,AllPublicationData!$D:$D,'Publication Table (%)'!R$7)/
SUMIFS(AllPublicationData!$E:$E,AllPublicationData!$A:$A,'Publication Table (%)'!$B21,AllPublicationData!$B:$B,'Publication Table (%)'!$C$4,AllPublicationData!$D:$D,'Publication Table (%)'!R$7),
SUMIFS(AllPublicationData!$I:$I,AllPublicationData!$A:$A,'Publication Table (%)'!$B21,AllPublicationData!$B:$B,'Publication Table (%)'!R$7)/
SUMIFS(AllPublicationData!$E:$E,AllPublicationData!$A:$A,'Publication Table (%)'!$B21,AllPublicationData!$B:$B,'Publication Table (%)'!R$7)),
IF('Publication Table (%)'!$C$5="Cancellations for other reasons",
IFERROR(SUMIFS(AllPublicationData!$J:$J,AllPublicationData!$A:$A,'Publication Table (%)'!$B21,AllPublicationData!$B:$B,'Publication Table (%)'!$C$4,AllPublicationData!$D:$D,'Publication Table (%)'!R$7)/
SUMIFS(AllPublicationData!$E:$E,AllPublicationData!$A:$A,'Publication Table (%)'!$B21,AllPublicationData!$B:$B,'Publication Table (%)'!$C$4,AllPublicationData!$D:$D,'Publication Table (%)'!R$7),
SUMIFS(AllPublicationData!$J:$J,AllPublicationData!$A:$A,'Publication Table (%)'!$B21,AllPublicationData!$B:$B,'Publication Table (%)'!R$7)/
SUMIFS(AllPublicationData!$E:$E,AllPublicationData!$A:$A,'Publication Table (%)'!$B21,AllPublicationData!$B:$B,'Publication Table (%)'!R$7)))))))</f>
        <v>7.7637690776376903E-2</v>
      </c>
      <c r="S21" s="96">
        <f>IF('Publication Table (%)'!$C$5="All Cancelled Operations",
IFERROR(SUMIFS(AllPublicationData!$F:$F,AllPublicationData!$A:$A,'Publication Table (%)'!$B21,AllPublicationData!$B:$B,'Publication Table (%)'!$C$4,AllPublicationData!$D:$D,'Publication Table (%)'!S$7)/
SUMIFS(AllPublicationData!$E:$E,AllPublicationData!$A:$A,'Publication Table (%)'!$B21,AllPublicationData!$B:$B,'Publication Table (%)'!$C$4,AllPublicationData!$D:$D,'Publication Table (%)'!S$7),
SUMIFS(AllPublicationData!$F:$F,AllPublicationData!$A:$A,'Publication Table (%)'!$B21,AllPublicationData!$B:$B,'Publication Table (%)'!S$7)/
SUMIFS(AllPublicationData!$E:$E,AllPublicationData!$A:$A,'Publication Table (%)'!$B21,AllPublicationData!$B:$B,'Publication Table (%)'!S$7)),
IF('Publication Table (%)'!$C$5="Operations cancelled by patient",
IFERROR(SUMIFS(AllPublicationData!$G:$G,AllPublicationData!$A:$A,'Publication Table (%)'!$B21,AllPublicationData!$B:$B,'Publication Table (%)'!$C$4,AllPublicationData!$D:$D,'Publication Table (%)'!S$7)/
SUMIFS(AllPublicationData!$E:$E,AllPublicationData!$A:$A,'Publication Table (%)'!$B21,AllPublicationData!$B:$B,'Publication Table (%)'!$C$4,AllPublicationData!$D:$D,'Publication Table (%)'!S$7),
SUMIFS(AllPublicationData!$G:$G,AllPublicationData!$A:$A,'Publication Table (%)'!$B21,AllPublicationData!$B:$B,'Publication Table (%)'!S$7)/
SUMIFS(AllPublicationData!$E:$E,AllPublicationData!$A:$A,'Publication Table (%)'!$B21,AllPublicationData!$B:$B,'Publication Table (%)'!S$7)),
IF('Publication Table (%)'!$C$5="Operations cancelled for clinical reasons",
IFERROR(SUMIFS(AllPublicationData!$H:$H,AllPublicationData!$A:$A,'Publication Table (%)'!$B21,AllPublicationData!$B:$B,'Publication Table (%)'!$C$4,AllPublicationData!$D:$D,'Publication Table (%)'!S$7)/
SUMIFS(AllPublicationData!$E:$E,AllPublicationData!$A:$A,'Publication Table (%)'!$B21,AllPublicationData!$B:$B,'Publication Table (%)'!$C$4,AllPublicationData!$D:$D,'Publication Table (%)'!S$7),
SUMIFS(AllPublicationData!$H:$H,AllPublicationData!$A:$A,'Publication Table (%)'!$B21,AllPublicationData!$B:$B,'Publication Table (%)'!S$7)/
SUMIFS(AllPublicationData!$E:$E,AllPublicationData!$A:$A,'Publication Table (%)'!$B21,AllPublicationData!$B:$B,'Publication Table (%)'!S$7)),
IF('Publication Table (%)'!$C$5="Operations cancelled for non-clinical/capacity reasons",
IFERROR(SUMIFS(AllPublicationData!$I:$I,AllPublicationData!$A:$A,'Publication Table (%)'!$B21,AllPublicationData!$B:$B,'Publication Table (%)'!$C$4,AllPublicationData!$D:$D,'Publication Table (%)'!S$7)/
SUMIFS(AllPublicationData!$E:$E,AllPublicationData!$A:$A,'Publication Table (%)'!$B21,AllPublicationData!$B:$B,'Publication Table (%)'!$C$4,AllPublicationData!$D:$D,'Publication Table (%)'!S$7),
SUMIFS(AllPublicationData!$I:$I,AllPublicationData!$A:$A,'Publication Table (%)'!$B21,AllPublicationData!$B:$B,'Publication Table (%)'!S$7)/
SUMIFS(AllPublicationData!$E:$E,AllPublicationData!$A:$A,'Publication Table (%)'!$B21,AllPublicationData!$B:$B,'Publication Table (%)'!S$7)),
IF('Publication Table (%)'!$C$5="Cancellations for other reasons",
IFERROR(SUMIFS(AllPublicationData!$J:$J,AllPublicationData!$A:$A,'Publication Table (%)'!$B21,AllPublicationData!$B:$B,'Publication Table (%)'!$C$4,AllPublicationData!$D:$D,'Publication Table (%)'!S$7)/
SUMIFS(AllPublicationData!$E:$E,AllPublicationData!$A:$A,'Publication Table (%)'!$B21,AllPublicationData!$B:$B,'Publication Table (%)'!$C$4,AllPublicationData!$D:$D,'Publication Table (%)'!S$7),
SUMIFS(AllPublicationData!$J:$J,AllPublicationData!$A:$A,'Publication Table (%)'!$B21,AllPublicationData!$B:$B,'Publication Table (%)'!S$7)/
SUMIFS(AllPublicationData!$E:$E,AllPublicationData!$A:$A,'Publication Table (%)'!$B21,AllPublicationData!$B:$B,'Publication Table (%)'!S$7)))))))</f>
        <v>6.741573033707865E-2</v>
      </c>
    </row>
    <row r="22" spans="2:19" x14ac:dyDescent="0.35">
      <c r="B22" s="89">
        <v>44986</v>
      </c>
      <c r="C22" s="112">
        <f>IF('Publication Table (%)'!$C$5="All Cancelled Operations",
SUMIFS(AllPublicationData!$F:$F,AllPublicationData!$A:$A,'Publication Table (%)'!$B22,AllPublicationData!$B:$B,'Publication Table (%)'!$C$4),
IF('Publication Table (%)'!$C$5="Operations cancelled by patient",
SUMIFS(AllPublicationData!$G:$G,AllPublicationData!$A:$A,'Publication Table (%)'!$B22,AllPublicationData!$B:$B,'Publication Table (%)'!$C$4),
IF('Publication Table (%)'!$C$5="Operations cancelled for clinical reasons",
SUMIFS(AllPublicationData!$H:$H,AllPublicationData!$A:$A,'Publication Table (%)'!$B22,AllPublicationData!$B:$B,'Publication Table (%)'!$C$4),
IF('Publication Table (%)'!$C$5="Operations cancelled for non-clinical/capacity reasons",
SUMIFS(AllPublicationData!$I:$I,AllPublicationData!$A:$A,'Publication Table (%)'!$B22,AllPublicationData!$B:$B,'Publication Table (%)'!$C$4),
IF('Publication Table (%)'!$C$5="Cancellations for other reasons",
SUMIFS(AllPublicationData!$J:$J,AllPublicationData!$A:$A,'Publication Table (%)'!$B22,AllPublicationData!$B:$B,'Publication Table (%)'!$C$4))))))+
IF(AND($C$4="NHS Scotland",$C$5="All Cancelled Operations"),
SUMIFS(AllPublicationData!$F:$F,AllPublicationData!$A:$A,'Publication Table (%)'!$B22),
IF(AND($C$4="NHS Scotland",$C$5="Operations cancelled by patient"),
SUMIFS(AllPublicationData!$G:$G,AllPublicationData!$A:$A,'Publication Table (%)'!$B22),
IF(AND($C$4="NHS Scotland",$C$5="Operations cancelled for clinical reasons"),
SUMIFS(AllPublicationData!$H:$H,AllPublicationData!$A:$A,'Publication Table (%)'!$B22),
IF(AND($C$4="NHS Scotland",$C$5="Operations cancelled for non-clinical/capacity reasons"),
SUMIFS(AllPublicationData!$I:$I,AllPublicationData!$A:$A,'Publication Table (%)'!$B22),
IF(AND($C$4="NHS Scotland",$C$5="Cancellations for other reasons"),
SUMIFS(AllPublicationData!$J:$J,AllPublicationData!$A:$A,'Publication Table (%)'!$B22))))))</f>
        <v>2264</v>
      </c>
      <c r="D22" s="110">
        <f>IF(AND('Publication Table (%)'!$C$5="All Cancelled Operations",$C$4&lt;&gt;"NHS Scotland"),
IFERROR(SUMIFS(AllPublicationData!$F:$F,AllPublicationData!$A:$A,'Publication Table (%)'!$B22,AllPublicationData!$B:$B,'Publication Table (%)'!$C$4,AllPublicationData!$D:$D,'Publication Table (%)'!D$7)/
SUMIFS(AllPublicationData!$E:$E,AllPublicationData!$A:$A,'Publication Table (%)'!$B22,AllPublicationData!$B:$B,'Publication Table (%)'!$C$4,AllPublicationData!$D:$D,'Publication Table (%)'!D$7),
SUMIFS(AllPublicationData!$F:$F,AllPublicationData!$A:$A,'Publication Table (%)'!$B22,AllPublicationData!$B:$B,'Publication Table (%)'!D$7)/
SUMIFS(AllPublicationData!$E:$E,AllPublicationData!$A:$A,'Publication Table (%)'!$B22,AllPublicationData!$B:$B,'Publication Table (%)'!D$7)),
IF(AND('Publication Table (%)'!$C$5="Operations cancelled by patient",$C$4&lt;&gt;"NHS Scotland"),
IFERROR(SUMIFS(AllPublicationData!$G:$G,AllPublicationData!$A:$A,'Publication Table (%)'!$B22,AllPublicationData!$B:$B,'Publication Table (%)'!$C$4,AllPublicationData!$D:$D,'Publication Table (%)'!D$7)/
SUMIFS(AllPublicationData!$E:$E,AllPublicationData!$A:$A,'Publication Table (%)'!$B22,AllPublicationData!$B:$B,'Publication Table (%)'!$C$4,AllPublicationData!$D:$D,'Publication Table (%)'!D$7),
SUMIFS(AllPublicationData!$G:$G,AllPublicationData!$A:$A,'Publication Table (%)'!$B22,AllPublicationData!$B:$B,'Publication Table (%)'!D$7)/
SUMIFS(AllPublicationData!$E:$E,AllPublicationData!$A:$A,'Publication Table (%)'!$B22,AllPublicationData!$B:$B,'Publication Table (%)'!D$7)),
IF(AND('Publication Table (%)'!$C$5="Operations cancelled for clinical reasons",$C$4&lt;&gt;"NHS Scotland"),
IFERROR(SUMIFS(AllPublicationData!$H:$H,AllPublicationData!$A:$A,'Publication Table (%)'!$B22,AllPublicationData!$B:$B,'Publication Table (%)'!$C$4,AllPublicationData!$D:$D,'Publication Table (%)'!D$7)/
SUMIFS(AllPublicationData!$E:$E,AllPublicationData!$A:$A,'Publication Table (%)'!$B22,AllPublicationData!$B:$B,'Publication Table (%)'!$C$4,AllPublicationData!$D:$D,'Publication Table (%)'!D$7),
SUMIFS(AllPublicationData!$H:$H,AllPublicationData!$A:$A,'Publication Table (%)'!$B22,AllPublicationData!$B:$B,'Publication Table (%)'!D$7)/
SUMIFS(AllPublicationData!$E:$E,AllPublicationData!$A:$A,'Publication Table (%)'!$B22,AllPublicationData!$B:$B,'Publication Table (%)'!D$7)),
IF(AND('Publication Table (%)'!$C$5="Operations cancelled for non-clinical/capacity reasons",$C$4&lt;&gt;"NHS Scotland"),
IFERROR(SUMIFS(AllPublicationData!$I:$I,AllPublicationData!$A:$A,'Publication Table (%)'!$B22,AllPublicationData!$B:$B,'Publication Table (%)'!$C$4,AllPublicationData!$D:$D,'Publication Table (%)'!D$7)/
SUMIFS(AllPublicationData!$E:$E,AllPublicationData!$A:$A,'Publication Table (%)'!$B22,AllPublicationData!$B:$B,'Publication Table (%)'!$C$4,AllPublicationData!$D:$D,'Publication Table (%)'!D$7),
SUMIFS(AllPublicationData!$I:$I,AllPublicationData!$A:$A,'Publication Table (%)'!$B22,AllPublicationData!$B:$B,'Publication Table (%)'!D$7)/
SUMIFS(AllPublicationData!$E:$E,AllPublicationData!$A:$A,'Publication Table (%)'!$B22,AllPublicationData!$B:$B,'Publication Table (%)'!D$7)),
IF(AND('Publication Table (%)'!$C$5="Cancellations for other reasons",$C$4&lt;&gt;"NHS Scotland"),
IFERROR(SUMIFS(AllPublicationData!$J:$J,AllPublicationData!$A:$A,'Publication Table (%)'!$B22,AllPublicationData!$B:$B,'Publication Table (%)'!$C$4,AllPublicationData!$D:$D,'Publication Table (%)'!D$7)/
SUMIFS(AllPublicationData!$E:$E,AllPublicationData!$A:$A,'Publication Table (%)'!$B22,AllPublicationData!$B:$B,'Publication Table (%)'!$C$4,AllPublicationData!$D:$D,'Publication Table (%)'!D$7),
SUMIFS(AllPublicationData!$J:$J,AllPublicationData!$A:$A,'Publication Table (%)'!$B22,AllPublicationData!$B:$B,'Publication Table (%)'!D$7)/
SUMIFS(AllPublicationData!$E:$E,AllPublicationData!$A:$A,'Publication Table (%)'!$B22,AllPublicationData!$B:$B,'Publication Table (%)'!D$7)),
IF(AND($C$4="NHS Scotland",$C$5="All Cancelled Operations"),
SUMIFS(AllPublicationData!$F:$F,AllPublicationData!$A:$A,'Publication Table'!$B22)/
SUMIFS(AllPublicationData!$E:$E,AllPublicationData!$A:$A,'Publication Table'!$B22),
IF(AND($C$4="NHS Scotland",$C$5="Operations cancelled by patient"),
SUMIFS(AllPublicationData!$G:$G,AllPublicationData!$A:$A,'Publication Table'!$B22)/
SUMIFS(AllPublicationData!$E:$E,AllPublicationData!$A:$A,'Publication Table'!$B22),
IF(AND($C$4="NHS Scotland",$C$5="Operations cancelled for clinical reasons"),
SUMIFS(AllPublicationData!$H:$H,AllPublicationData!$A:$A,'Publication Table'!$B22)/
SUMIFS(AllPublicationData!$E:$E,AllPublicationData!$A:$A,'Publication Table'!$B22),
IF(AND($C$4="NHS Scotland",$C$5="Operations cancelled for non-clinical/capacity reasons"),
SUMIFS(AllPublicationData!$I:$I,AllPublicationData!$A:$A,'Publication Table'!$B22)/
SUMIFS(AllPublicationData!$E:$E,AllPublicationData!$A:$A,'Publication Table'!$B22),
IF(AND($C$4="NHS Scotland",$C$5="Cancellations for other reasons"),
SUMIFS(AllPublicationData!$J:$J,AllPublicationData!$A:$A,'Publication Table'!$B22)/
SUMIFS(AllPublicationData!$E:$E,AllPublicationData!$A:$A,'Publication Table'!$B22)))))))))))</f>
        <v>8.9053219525626406E-2</v>
      </c>
      <c r="E22" s="96">
        <f>IF('Publication Table (%)'!$C$5="All Cancelled Operations",
IFERROR(SUMIFS(AllPublicationData!$F:$F,AllPublicationData!$A:$A,'Publication Table (%)'!$B22,AllPublicationData!$B:$B,'Publication Table (%)'!$C$4,AllPublicationData!$D:$D,'Publication Table (%)'!E$7)/
SUMIFS(AllPublicationData!$E:$E,AllPublicationData!$A:$A,'Publication Table (%)'!$B22,AllPublicationData!$B:$B,'Publication Table (%)'!$C$4,AllPublicationData!$D:$D,'Publication Table (%)'!E$7),
SUMIFS(AllPublicationData!$F:$F,AllPublicationData!$A:$A,'Publication Table (%)'!$B22,AllPublicationData!$B:$B,'Publication Table (%)'!E$7)/
SUMIFS(AllPublicationData!$E:$E,AllPublicationData!$A:$A,'Publication Table (%)'!$B22,AllPublicationData!$B:$B,'Publication Table (%)'!E$7)),
IF('Publication Table (%)'!$C$5="Operations cancelled by patient",
IFERROR(SUMIFS(AllPublicationData!$G:$G,AllPublicationData!$A:$A,'Publication Table (%)'!$B22,AllPublicationData!$B:$B,'Publication Table (%)'!$C$4,AllPublicationData!$D:$D,'Publication Table (%)'!E$7)/
SUMIFS(AllPublicationData!$E:$E,AllPublicationData!$A:$A,'Publication Table (%)'!$B22,AllPublicationData!$B:$B,'Publication Table (%)'!$C$4,AllPublicationData!$D:$D,'Publication Table (%)'!E$7),
SUMIFS(AllPublicationData!$G:$G,AllPublicationData!$A:$A,'Publication Table (%)'!$B22,AllPublicationData!$B:$B,'Publication Table (%)'!E$7)/
SUMIFS(AllPublicationData!$E:$E,AllPublicationData!$A:$A,'Publication Table (%)'!$B22,AllPublicationData!$B:$B,'Publication Table (%)'!E$7)),
IF('Publication Table (%)'!$C$5="Operations cancelled for clinical reasons",
IFERROR(SUMIFS(AllPublicationData!$H:$H,AllPublicationData!$A:$A,'Publication Table (%)'!$B22,AllPublicationData!$B:$B,'Publication Table (%)'!$C$4,AllPublicationData!$D:$D,'Publication Table (%)'!E$7)/
SUMIFS(AllPublicationData!$E:$E,AllPublicationData!$A:$A,'Publication Table (%)'!$B22,AllPublicationData!$B:$B,'Publication Table (%)'!$C$4,AllPublicationData!$D:$D,'Publication Table (%)'!E$7),
SUMIFS(AllPublicationData!$H:$H,AllPublicationData!$A:$A,'Publication Table (%)'!$B22,AllPublicationData!$B:$B,'Publication Table (%)'!E$7)/
SUMIFS(AllPublicationData!$E:$E,AllPublicationData!$A:$A,'Publication Table (%)'!$B22,AllPublicationData!$B:$B,'Publication Table (%)'!E$7)),
IF('Publication Table (%)'!$C$5="Operations cancelled for non-clinical/capacity reasons",
IFERROR(SUMIFS(AllPublicationData!$I:$I,AllPublicationData!$A:$A,'Publication Table (%)'!$B22,AllPublicationData!$B:$B,'Publication Table (%)'!$C$4,AllPublicationData!$D:$D,'Publication Table (%)'!E$7)/
SUMIFS(AllPublicationData!$E:$E,AllPublicationData!$A:$A,'Publication Table (%)'!$B22,AllPublicationData!$B:$B,'Publication Table (%)'!$C$4,AllPublicationData!$D:$D,'Publication Table (%)'!E$7),
SUMIFS(AllPublicationData!$I:$I,AllPublicationData!$A:$A,'Publication Table (%)'!$B22,AllPublicationData!$B:$B,'Publication Table (%)'!E$7)/
SUMIFS(AllPublicationData!$E:$E,AllPublicationData!$A:$A,'Publication Table (%)'!$B22,AllPublicationData!$B:$B,'Publication Table (%)'!E$7)),
IF('Publication Table (%)'!$C$5="Cancellations for other reasons",
IFERROR(SUMIFS(AllPublicationData!$J:$J,AllPublicationData!$A:$A,'Publication Table (%)'!$B22,AllPublicationData!$B:$B,'Publication Table (%)'!$C$4,AllPublicationData!$D:$D,'Publication Table (%)'!E$7)/
SUMIFS(AllPublicationData!$E:$E,AllPublicationData!$A:$A,'Publication Table (%)'!$B22,AllPublicationData!$B:$B,'Publication Table (%)'!$C$4,AllPublicationData!$D:$D,'Publication Table (%)'!E$7),
SUMIFS(AllPublicationData!$J:$J,AllPublicationData!$A:$A,'Publication Table (%)'!$B22,AllPublicationData!$B:$B,'Publication Table (%)'!E$7)/
SUMIFS(AllPublicationData!$E:$E,AllPublicationData!$A:$A,'Publication Table (%)'!$B22,AllPublicationData!$B:$B,'Publication Table (%)'!E$7)))))))</f>
        <v>6.2295081967213117E-2</v>
      </c>
      <c r="F22" s="96">
        <f>IF('Publication Table (%)'!$C$5="All Cancelled Operations",
IFERROR(SUMIFS(AllPublicationData!$F:$F,AllPublicationData!$A:$A,'Publication Table (%)'!$B22,AllPublicationData!$B:$B,'Publication Table (%)'!$C$4,AllPublicationData!$D:$D,'Publication Table (%)'!F$7)/
SUMIFS(AllPublicationData!$E:$E,AllPublicationData!$A:$A,'Publication Table (%)'!$B22,AllPublicationData!$B:$B,'Publication Table (%)'!$C$4,AllPublicationData!$D:$D,'Publication Table (%)'!F$7),
SUMIFS(AllPublicationData!$F:$F,AllPublicationData!$A:$A,'Publication Table (%)'!$B22,AllPublicationData!$B:$B,'Publication Table (%)'!F$7)/
SUMIFS(AllPublicationData!$E:$E,AllPublicationData!$A:$A,'Publication Table (%)'!$B22,AllPublicationData!$B:$B,'Publication Table (%)'!F$7)),
IF('Publication Table (%)'!$C$5="Operations cancelled by patient",
IFERROR(SUMIFS(AllPublicationData!$G:$G,AllPublicationData!$A:$A,'Publication Table (%)'!$B22,AllPublicationData!$B:$B,'Publication Table (%)'!$C$4,AllPublicationData!$D:$D,'Publication Table (%)'!F$7)/
SUMIFS(AllPublicationData!$E:$E,AllPublicationData!$A:$A,'Publication Table (%)'!$B22,AllPublicationData!$B:$B,'Publication Table (%)'!$C$4,AllPublicationData!$D:$D,'Publication Table (%)'!F$7),
SUMIFS(AllPublicationData!$G:$G,AllPublicationData!$A:$A,'Publication Table (%)'!$B22,AllPublicationData!$B:$B,'Publication Table (%)'!F$7)/
SUMIFS(AllPublicationData!$E:$E,AllPublicationData!$A:$A,'Publication Table (%)'!$B22,AllPublicationData!$B:$B,'Publication Table (%)'!F$7)),
IF('Publication Table (%)'!$C$5="Operations cancelled for clinical reasons",
IFERROR(SUMIFS(AllPublicationData!$H:$H,AllPublicationData!$A:$A,'Publication Table (%)'!$B22,AllPublicationData!$B:$B,'Publication Table (%)'!$C$4,AllPublicationData!$D:$D,'Publication Table (%)'!F$7)/
SUMIFS(AllPublicationData!$E:$E,AllPublicationData!$A:$A,'Publication Table (%)'!$B22,AllPublicationData!$B:$B,'Publication Table (%)'!$C$4,AllPublicationData!$D:$D,'Publication Table (%)'!F$7),
SUMIFS(AllPublicationData!$H:$H,AllPublicationData!$A:$A,'Publication Table (%)'!$B22,AllPublicationData!$B:$B,'Publication Table (%)'!F$7)/
SUMIFS(AllPublicationData!$E:$E,AllPublicationData!$A:$A,'Publication Table (%)'!$B22,AllPublicationData!$B:$B,'Publication Table (%)'!F$7)),
IF('Publication Table (%)'!$C$5="Operations cancelled for non-clinical/capacity reasons",
IFERROR(SUMIFS(AllPublicationData!$I:$I,AllPublicationData!$A:$A,'Publication Table (%)'!$B22,AllPublicationData!$B:$B,'Publication Table (%)'!$C$4,AllPublicationData!$D:$D,'Publication Table (%)'!F$7)/
SUMIFS(AllPublicationData!$E:$E,AllPublicationData!$A:$A,'Publication Table (%)'!$B22,AllPublicationData!$B:$B,'Publication Table (%)'!$C$4,AllPublicationData!$D:$D,'Publication Table (%)'!F$7),
SUMIFS(AllPublicationData!$I:$I,AllPublicationData!$A:$A,'Publication Table (%)'!$B22,AllPublicationData!$B:$B,'Publication Table (%)'!F$7)/
SUMIFS(AllPublicationData!$E:$E,AllPublicationData!$A:$A,'Publication Table (%)'!$B22,AllPublicationData!$B:$B,'Publication Table (%)'!F$7)),
IF('Publication Table (%)'!$C$5="Cancellations for other reasons",
IFERROR(SUMIFS(AllPublicationData!$J:$J,AllPublicationData!$A:$A,'Publication Table (%)'!$B22,AllPublicationData!$B:$B,'Publication Table (%)'!$C$4,AllPublicationData!$D:$D,'Publication Table (%)'!F$7)/
SUMIFS(AllPublicationData!$E:$E,AllPublicationData!$A:$A,'Publication Table (%)'!$B22,AllPublicationData!$B:$B,'Publication Table (%)'!$C$4,AllPublicationData!$D:$D,'Publication Table (%)'!F$7),
SUMIFS(AllPublicationData!$J:$J,AllPublicationData!$A:$A,'Publication Table (%)'!$B22,AllPublicationData!$B:$B,'Publication Table (%)'!F$7)/
SUMIFS(AllPublicationData!$E:$E,AllPublicationData!$A:$A,'Publication Table (%)'!$B22,AllPublicationData!$B:$B,'Publication Table (%)'!F$7)))))))</f>
        <v>9.3387866394001359E-2</v>
      </c>
      <c r="G22" s="96">
        <f>IF('Publication Table (%)'!$C$5="All Cancelled Operations",
IFERROR(SUMIFS(AllPublicationData!$F:$F,AllPublicationData!$A:$A,'Publication Table (%)'!$B22,AllPublicationData!$B:$B,'Publication Table (%)'!$C$4,AllPublicationData!$D:$D,'Publication Table (%)'!G$7)/
SUMIFS(AllPublicationData!$E:$E,AllPublicationData!$A:$A,'Publication Table (%)'!$B22,AllPublicationData!$B:$B,'Publication Table (%)'!$C$4,AllPublicationData!$D:$D,'Publication Table (%)'!G$7),
SUMIFS(AllPublicationData!$F:$F,AllPublicationData!$A:$A,'Publication Table (%)'!$B22,AllPublicationData!$B:$B,'Publication Table (%)'!G$7)/
SUMIFS(AllPublicationData!$E:$E,AllPublicationData!$A:$A,'Publication Table (%)'!$B22,AllPublicationData!$B:$B,'Publication Table (%)'!G$7)),
IF('Publication Table (%)'!$C$5="Operations cancelled by patient",
IFERROR(SUMIFS(AllPublicationData!$G:$G,AllPublicationData!$A:$A,'Publication Table (%)'!$B22,AllPublicationData!$B:$B,'Publication Table (%)'!$C$4,AllPublicationData!$D:$D,'Publication Table (%)'!G$7)/
SUMIFS(AllPublicationData!$E:$E,AllPublicationData!$A:$A,'Publication Table (%)'!$B22,AllPublicationData!$B:$B,'Publication Table (%)'!$C$4,AllPublicationData!$D:$D,'Publication Table (%)'!G$7),
SUMIFS(AllPublicationData!$G:$G,AllPublicationData!$A:$A,'Publication Table (%)'!$B22,AllPublicationData!$B:$B,'Publication Table (%)'!G$7)/
SUMIFS(AllPublicationData!$E:$E,AllPublicationData!$A:$A,'Publication Table (%)'!$B22,AllPublicationData!$B:$B,'Publication Table (%)'!G$7)),
IF('Publication Table (%)'!$C$5="Operations cancelled for clinical reasons",
IFERROR(SUMIFS(AllPublicationData!$H:$H,AllPublicationData!$A:$A,'Publication Table (%)'!$B22,AllPublicationData!$B:$B,'Publication Table (%)'!$C$4,AllPublicationData!$D:$D,'Publication Table (%)'!G$7)/
SUMIFS(AllPublicationData!$E:$E,AllPublicationData!$A:$A,'Publication Table (%)'!$B22,AllPublicationData!$B:$B,'Publication Table (%)'!$C$4,AllPublicationData!$D:$D,'Publication Table (%)'!G$7),
SUMIFS(AllPublicationData!$H:$H,AllPublicationData!$A:$A,'Publication Table (%)'!$B22,AllPublicationData!$B:$B,'Publication Table (%)'!G$7)/
SUMIFS(AllPublicationData!$E:$E,AllPublicationData!$A:$A,'Publication Table (%)'!$B22,AllPublicationData!$B:$B,'Publication Table (%)'!G$7)),
IF('Publication Table (%)'!$C$5="Operations cancelled for non-clinical/capacity reasons",
IFERROR(SUMIFS(AllPublicationData!$I:$I,AllPublicationData!$A:$A,'Publication Table (%)'!$B22,AllPublicationData!$B:$B,'Publication Table (%)'!$C$4,AllPublicationData!$D:$D,'Publication Table (%)'!G$7)/
SUMIFS(AllPublicationData!$E:$E,AllPublicationData!$A:$A,'Publication Table (%)'!$B22,AllPublicationData!$B:$B,'Publication Table (%)'!$C$4,AllPublicationData!$D:$D,'Publication Table (%)'!G$7),
SUMIFS(AllPublicationData!$I:$I,AllPublicationData!$A:$A,'Publication Table (%)'!$B22,AllPublicationData!$B:$B,'Publication Table (%)'!G$7)/
SUMIFS(AllPublicationData!$E:$E,AllPublicationData!$A:$A,'Publication Table (%)'!$B22,AllPublicationData!$B:$B,'Publication Table (%)'!G$7)),
IF('Publication Table (%)'!$C$5="Cancellations for other reasons",
IFERROR(SUMIFS(AllPublicationData!$J:$J,AllPublicationData!$A:$A,'Publication Table (%)'!$B22,AllPublicationData!$B:$B,'Publication Table (%)'!$C$4,AllPublicationData!$D:$D,'Publication Table (%)'!G$7)/
SUMIFS(AllPublicationData!$E:$E,AllPublicationData!$A:$A,'Publication Table (%)'!$B22,AllPublicationData!$B:$B,'Publication Table (%)'!$C$4,AllPublicationData!$D:$D,'Publication Table (%)'!G$7),
SUMIFS(AllPublicationData!$J:$J,AllPublicationData!$A:$A,'Publication Table (%)'!$B22,AllPublicationData!$B:$B,'Publication Table (%)'!G$7)/
SUMIFS(AllPublicationData!$E:$E,AllPublicationData!$A:$A,'Publication Table (%)'!$B22,AllPublicationData!$B:$B,'Publication Table (%)'!G$7)))))))</f>
        <v>9.5588235294117641E-2</v>
      </c>
      <c r="H22" s="96">
        <f>IF('Publication Table (%)'!$C$5="All Cancelled Operations",
IFERROR(SUMIFS(AllPublicationData!$F:$F,AllPublicationData!$A:$A,'Publication Table (%)'!$B22,AllPublicationData!$B:$B,'Publication Table (%)'!$C$4,AllPublicationData!$D:$D,'Publication Table (%)'!H$7)/
SUMIFS(AllPublicationData!$E:$E,AllPublicationData!$A:$A,'Publication Table (%)'!$B22,AllPublicationData!$B:$B,'Publication Table (%)'!$C$4,AllPublicationData!$D:$D,'Publication Table (%)'!H$7),
SUMIFS(AllPublicationData!$F:$F,AllPublicationData!$A:$A,'Publication Table (%)'!$B22,AllPublicationData!$B:$B,'Publication Table (%)'!H$7)/
SUMIFS(AllPublicationData!$E:$E,AllPublicationData!$A:$A,'Publication Table (%)'!$B22,AllPublicationData!$B:$B,'Publication Table (%)'!H$7)),
IF('Publication Table (%)'!$C$5="Operations cancelled by patient",
IFERROR(SUMIFS(AllPublicationData!$G:$G,AllPublicationData!$A:$A,'Publication Table (%)'!$B22,AllPublicationData!$B:$B,'Publication Table (%)'!$C$4,AllPublicationData!$D:$D,'Publication Table (%)'!H$7)/
SUMIFS(AllPublicationData!$E:$E,AllPublicationData!$A:$A,'Publication Table (%)'!$B22,AllPublicationData!$B:$B,'Publication Table (%)'!$C$4,AllPublicationData!$D:$D,'Publication Table (%)'!H$7),
SUMIFS(AllPublicationData!$G:$G,AllPublicationData!$A:$A,'Publication Table (%)'!$B22,AllPublicationData!$B:$B,'Publication Table (%)'!H$7)/
SUMIFS(AllPublicationData!$E:$E,AllPublicationData!$A:$A,'Publication Table (%)'!$B22,AllPublicationData!$B:$B,'Publication Table (%)'!H$7)),
IF('Publication Table (%)'!$C$5="Operations cancelled for clinical reasons",
IFERROR(SUMIFS(AllPublicationData!$H:$H,AllPublicationData!$A:$A,'Publication Table (%)'!$B22,AllPublicationData!$B:$B,'Publication Table (%)'!$C$4,AllPublicationData!$D:$D,'Publication Table (%)'!H$7)/
SUMIFS(AllPublicationData!$E:$E,AllPublicationData!$A:$A,'Publication Table (%)'!$B22,AllPublicationData!$B:$B,'Publication Table (%)'!$C$4,AllPublicationData!$D:$D,'Publication Table (%)'!H$7),
SUMIFS(AllPublicationData!$H:$H,AllPublicationData!$A:$A,'Publication Table (%)'!$B22,AllPublicationData!$B:$B,'Publication Table (%)'!H$7)/
SUMIFS(AllPublicationData!$E:$E,AllPublicationData!$A:$A,'Publication Table (%)'!$B22,AllPublicationData!$B:$B,'Publication Table (%)'!H$7)),
IF('Publication Table (%)'!$C$5="Operations cancelled for non-clinical/capacity reasons",
IFERROR(SUMIFS(AllPublicationData!$I:$I,AllPublicationData!$A:$A,'Publication Table (%)'!$B22,AllPublicationData!$B:$B,'Publication Table (%)'!$C$4,AllPublicationData!$D:$D,'Publication Table (%)'!H$7)/
SUMIFS(AllPublicationData!$E:$E,AllPublicationData!$A:$A,'Publication Table (%)'!$B22,AllPublicationData!$B:$B,'Publication Table (%)'!$C$4,AllPublicationData!$D:$D,'Publication Table (%)'!H$7),
SUMIFS(AllPublicationData!$I:$I,AllPublicationData!$A:$A,'Publication Table (%)'!$B22,AllPublicationData!$B:$B,'Publication Table (%)'!H$7)/
SUMIFS(AllPublicationData!$E:$E,AllPublicationData!$A:$A,'Publication Table (%)'!$B22,AllPublicationData!$B:$B,'Publication Table (%)'!H$7)),
IF('Publication Table (%)'!$C$5="Cancellations for other reasons",
IFERROR(SUMIFS(AllPublicationData!$J:$J,AllPublicationData!$A:$A,'Publication Table (%)'!$B22,AllPublicationData!$B:$B,'Publication Table (%)'!$C$4,AllPublicationData!$D:$D,'Publication Table (%)'!H$7)/
SUMIFS(AllPublicationData!$E:$E,AllPublicationData!$A:$A,'Publication Table (%)'!$B22,AllPublicationData!$B:$B,'Publication Table (%)'!$C$4,AllPublicationData!$D:$D,'Publication Table (%)'!H$7),
SUMIFS(AllPublicationData!$J:$J,AllPublicationData!$A:$A,'Publication Table (%)'!$B22,AllPublicationData!$B:$B,'Publication Table (%)'!H$7)/
SUMIFS(AllPublicationData!$E:$E,AllPublicationData!$A:$A,'Publication Table (%)'!$B22,AllPublicationData!$B:$B,'Publication Table (%)'!H$7)))))))</f>
        <v>9.4637223974763401E-2</v>
      </c>
      <c r="I22" s="96">
        <f>IF('Publication Table (%)'!$C$5="All Cancelled Operations",
IFERROR(SUMIFS(AllPublicationData!$F:$F,AllPublicationData!$A:$A,'Publication Table (%)'!$B22,AllPublicationData!$B:$B,'Publication Table (%)'!$C$4,AllPublicationData!$D:$D,'Publication Table (%)'!I$7)/
SUMIFS(AllPublicationData!$E:$E,AllPublicationData!$A:$A,'Publication Table (%)'!$B22,AllPublicationData!$B:$B,'Publication Table (%)'!$C$4,AllPublicationData!$D:$D,'Publication Table (%)'!I$7),
SUMIFS(AllPublicationData!$F:$F,AllPublicationData!$A:$A,'Publication Table (%)'!$B22,AllPublicationData!$B:$B,'Publication Table (%)'!I$7)/
SUMIFS(AllPublicationData!$E:$E,AllPublicationData!$A:$A,'Publication Table (%)'!$B22,AllPublicationData!$B:$B,'Publication Table (%)'!I$7)),
IF('Publication Table (%)'!$C$5="Operations cancelled by patient",
IFERROR(SUMIFS(AllPublicationData!$G:$G,AllPublicationData!$A:$A,'Publication Table (%)'!$B22,AllPublicationData!$B:$B,'Publication Table (%)'!$C$4,AllPublicationData!$D:$D,'Publication Table (%)'!I$7)/
SUMIFS(AllPublicationData!$E:$E,AllPublicationData!$A:$A,'Publication Table (%)'!$B22,AllPublicationData!$B:$B,'Publication Table (%)'!$C$4,AllPublicationData!$D:$D,'Publication Table (%)'!I$7),
SUMIFS(AllPublicationData!$G:$G,AllPublicationData!$A:$A,'Publication Table (%)'!$B22,AllPublicationData!$B:$B,'Publication Table (%)'!I$7)/
SUMIFS(AllPublicationData!$E:$E,AllPublicationData!$A:$A,'Publication Table (%)'!$B22,AllPublicationData!$B:$B,'Publication Table (%)'!I$7)),
IF('Publication Table (%)'!$C$5="Operations cancelled for clinical reasons",
IFERROR(SUMIFS(AllPublicationData!$H:$H,AllPublicationData!$A:$A,'Publication Table (%)'!$B22,AllPublicationData!$B:$B,'Publication Table (%)'!$C$4,AllPublicationData!$D:$D,'Publication Table (%)'!I$7)/
SUMIFS(AllPublicationData!$E:$E,AllPublicationData!$A:$A,'Publication Table (%)'!$B22,AllPublicationData!$B:$B,'Publication Table (%)'!$C$4,AllPublicationData!$D:$D,'Publication Table (%)'!I$7),
SUMIFS(AllPublicationData!$H:$H,AllPublicationData!$A:$A,'Publication Table (%)'!$B22,AllPublicationData!$B:$B,'Publication Table (%)'!I$7)/
SUMIFS(AllPublicationData!$E:$E,AllPublicationData!$A:$A,'Publication Table (%)'!$B22,AllPublicationData!$B:$B,'Publication Table (%)'!I$7)),
IF('Publication Table (%)'!$C$5="Operations cancelled for non-clinical/capacity reasons",
IFERROR(SUMIFS(AllPublicationData!$I:$I,AllPublicationData!$A:$A,'Publication Table (%)'!$B22,AllPublicationData!$B:$B,'Publication Table (%)'!$C$4,AllPublicationData!$D:$D,'Publication Table (%)'!I$7)/
SUMIFS(AllPublicationData!$E:$E,AllPublicationData!$A:$A,'Publication Table (%)'!$B22,AllPublicationData!$B:$B,'Publication Table (%)'!$C$4,AllPublicationData!$D:$D,'Publication Table (%)'!I$7),
SUMIFS(AllPublicationData!$I:$I,AllPublicationData!$A:$A,'Publication Table (%)'!$B22,AllPublicationData!$B:$B,'Publication Table (%)'!I$7)/
SUMIFS(AllPublicationData!$E:$E,AllPublicationData!$A:$A,'Publication Table (%)'!$B22,AllPublicationData!$B:$B,'Publication Table (%)'!I$7)),
IF('Publication Table (%)'!$C$5="Cancellations for other reasons",
IFERROR(SUMIFS(AllPublicationData!$J:$J,AllPublicationData!$A:$A,'Publication Table (%)'!$B22,AllPublicationData!$B:$B,'Publication Table (%)'!$C$4,AllPublicationData!$D:$D,'Publication Table (%)'!I$7)/
SUMIFS(AllPublicationData!$E:$E,AllPublicationData!$A:$A,'Publication Table (%)'!$B22,AllPublicationData!$B:$B,'Publication Table (%)'!$C$4,AllPublicationData!$D:$D,'Publication Table (%)'!I$7),
SUMIFS(AllPublicationData!$J:$J,AllPublicationData!$A:$A,'Publication Table (%)'!$B22,AllPublicationData!$B:$B,'Publication Table (%)'!I$7)/
SUMIFS(AllPublicationData!$E:$E,AllPublicationData!$A:$A,'Publication Table (%)'!$B22,AllPublicationData!$B:$B,'Publication Table (%)'!I$7)))))))</f>
        <v>7.774390243902439E-2</v>
      </c>
      <c r="J22" s="96">
        <f>IF('Publication Table (%)'!$C$5="All Cancelled Operations",
IFERROR(SUMIFS(AllPublicationData!$F:$F,AllPublicationData!$A:$A,'Publication Table (%)'!$B22,AllPublicationData!$B:$B,'Publication Table (%)'!$C$4,AllPublicationData!$D:$D,'Publication Table (%)'!J$7)/
SUMIFS(AllPublicationData!$E:$E,AllPublicationData!$A:$A,'Publication Table (%)'!$B22,AllPublicationData!$B:$B,'Publication Table (%)'!$C$4,AllPublicationData!$D:$D,'Publication Table (%)'!J$7),
SUMIFS(AllPublicationData!$F:$F,AllPublicationData!$A:$A,'Publication Table (%)'!$B22,AllPublicationData!$B:$B,'Publication Table (%)'!J$7)/
SUMIFS(AllPublicationData!$E:$E,AllPublicationData!$A:$A,'Publication Table (%)'!$B22,AllPublicationData!$B:$B,'Publication Table (%)'!J$7)),
IF('Publication Table (%)'!$C$5="Operations cancelled by patient",
IFERROR(SUMIFS(AllPublicationData!$G:$G,AllPublicationData!$A:$A,'Publication Table (%)'!$B22,AllPublicationData!$B:$B,'Publication Table (%)'!$C$4,AllPublicationData!$D:$D,'Publication Table (%)'!J$7)/
SUMIFS(AllPublicationData!$E:$E,AllPublicationData!$A:$A,'Publication Table (%)'!$B22,AllPublicationData!$B:$B,'Publication Table (%)'!$C$4,AllPublicationData!$D:$D,'Publication Table (%)'!J$7),
SUMIFS(AllPublicationData!$G:$G,AllPublicationData!$A:$A,'Publication Table (%)'!$B22,AllPublicationData!$B:$B,'Publication Table (%)'!J$7)/
SUMIFS(AllPublicationData!$E:$E,AllPublicationData!$A:$A,'Publication Table (%)'!$B22,AllPublicationData!$B:$B,'Publication Table (%)'!J$7)),
IF('Publication Table (%)'!$C$5="Operations cancelled for clinical reasons",
IFERROR(SUMIFS(AllPublicationData!$H:$H,AllPublicationData!$A:$A,'Publication Table (%)'!$B22,AllPublicationData!$B:$B,'Publication Table (%)'!$C$4,AllPublicationData!$D:$D,'Publication Table (%)'!J$7)/
SUMIFS(AllPublicationData!$E:$E,AllPublicationData!$A:$A,'Publication Table (%)'!$B22,AllPublicationData!$B:$B,'Publication Table (%)'!$C$4,AllPublicationData!$D:$D,'Publication Table (%)'!J$7),
SUMIFS(AllPublicationData!$H:$H,AllPublicationData!$A:$A,'Publication Table (%)'!$B22,AllPublicationData!$B:$B,'Publication Table (%)'!J$7)/
SUMIFS(AllPublicationData!$E:$E,AllPublicationData!$A:$A,'Publication Table (%)'!$B22,AllPublicationData!$B:$B,'Publication Table (%)'!J$7)),
IF('Publication Table (%)'!$C$5="Operations cancelled for non-clinical/capacity reasons",
IFERROR(SUMIFS(AllPublicationData!$I:$I,AllPublicationData!$A:$A,'Publication Table (%)'!$B22,AllPublicationData!$B:$B,'Publication Table (%)'!$C$4,AllPublicationData!$D:$D,'Publication Table (%)'!J$7)/
SUMIFS(AllPublicationData!$E:$E,AllPublicationData!$A:$A,'Publication Table (%)'!$B22,AllPublicationData!$B:$B,'Publication Table (%)'!$C$4,AllPublicationData!$D:$D,'Publication Table (%)'!J$7),
SUMIFS(AllPublicationData!$I:$I,AllPublicationData!$A:$A,'Publication Table (%)'!$B22,AllPublicationData!$B:$B,'Publication Table (%)'!J$7)/
SUMIFS(AllPublicationData!$E:$E,AllPublicationData!$A:$A,'Publication Table (%)'!$B22,AllPublicationData!$B:$B,'Publication Table (%)'!J$7)),
IF('Publication Table (%)'!$C$5="Cancellations for other reasons",
IFERROR(SUMIFS(AllPublicationData!$J:$J,AllPublicationData!$A:$A,'Publication Table (%)'!$B22,AllPublicationData!$B:$B,'Publication Table (%)'!$C$4,AllPublicationData!$D:$D,'Publication Table (%)'!J$7)/
SUMIFS(AllPublicationData!$E:$E,AllPublicationData!$A:$A,'Publication Table (%)'!$B22,AllPublicationData!$B:$B,'Publication Table (%)'!$C$4,AllPublicationData!$D:$D,'Publication Table (%)'!J$7),
SUMIFS(AllPublicationData!$J:$J,AllPublicationData!$A:$A,'Publication Table (%)'!$B22,AllPublicationData!$B:$B,'Publication Table (%)'!J$7)/
SUMIFS(AllPublicationData!$E:$E,AllPublicationData!$A:$A,'Publication Table (%)'!$B22,AllPublicationData!$B:$B,'Publication Table (%)'!J$7)))))))</f>
        <v>7.8350515463917525E-2</v>
      </c>
      <c r="K22" s="96">
        <f>IF('Publication Table (%)'!$C$5="All Cancelled Operations",
IFERROR(SUMIFS(AllPublicationData!$F:$F,AllPublicationData!$A:$A,'Publication Table (%)'!$B22,AllPublicationData!$B:$B,'Publication Table (%)'!$C$4,AllPublicationData!$D:$D,'Publication Table (%)'!K$7)/
SUMIFS(AllPublicationData!$E:$E,AllPublicationData!$A:$A,'Publication Table (%)'!$B22,AllPublicationData!$B:$B,'Publication Table (%)'!$C$4,AllPublicationData!$D:$D,'Publication Table (%)'!K$7),
SUMIFS(AllPublicationData!$F:$F,AllPublicationData!$A:$A,'Publication Table (%)'!$B22,AllPublicationData!$B:$B,'Publication Table (%)'!K$7)/
SUMIFS(AllPublicationData!$E:$E,AllPublicationData!$A:$A,'Publication Table (%)'!$B22,AllPublicationData!$B:$B,'Publication Table (%)'!K$7)),
IF('Publication Table (%)'!$C$5="Operations cancelled by patient",
IFERROR(SUMIFS(AllPublicationData!$G:$G,AllPublicationData!$A:$A,'Publication Table (%)'!$B22,AllPublicationData!$B:$B,'Publication Table (%)'!$C$4,AllPublicationData!$D:$D,'Publication Table (%)'!K$7)/
SUMIFS(AllPublicationData!$E:$E,AllPublicationData!$A:$A,'Publication Table (%)'!$B22,AllPublicationData!$B:$B,'Publication Table (%)'!$C$4,AllPublicationData!$D:$D,'Publication Table (%)'!K$7),
SUMIFS(AllPublicationData!$G:$G,AllPublicationData!$A:$A,'Publication Table (%)'!$B22,AllPublicationData!$B:$B,'Publication Table (%)'!K$7)/
SUMIFS(AllPublicationData!$E:$E,AllPublicationData!$A:$A,'Publication Table (%)'!$B22,AllPublicationData!$B:$B,'Publication Table (%)'!K$7)),
IF('Publication Table (%)'!$C$5="Operations cancelled for clinical reasons",
IFERROR(SUMIFS(AllPublicationData!$H:$H,AllPublicationData!$A:$A,'Publication Table (%)'!$B22,AllPublicationData!$B:$B,'Publication Table (%)'!$C$4,AllPublicationData!$D:$D,'Publication Table (%)'!K$7)/
SUMIFS(AllPublicationData!$E:$E,AllPublicationData!$A:$A,'Publication Table (%)'!$B22,AllPublicationData!$B:$B,'Publication Table (%)'!$C$4,AllPublicationData!$D:$D,'Publication Table (%)'!K$7),
SUMIFS(AllPublicationData!$H:$H,AllPublicationData!$A:$A,'Publication Table (%)'!$B22,AllPublicationData!$B:$B,'Publication Table (%)'!K$7)/
SUMIFS(AllPublicationData!$E:$E,AllPublicationData!$A:$A,'Publication Table (%)'!$B22,AllPublicationData!$B:$B,'Publication Table (%)'!K$7)),
IF('Publication Table (%)'!$C$5="Operations cancelled for non-clinical/capacity reasons",
IFERROR(SUMIFS(AllPublicationData!$I:$I,AllPublicationData!$A:$A,'Publication Table (%)'!$B22,AllPublicationData!$B:$B,'Publication Table (%)'!$C$4,AllPublicationData!$D:$D,'Publication Table (%)'!K$7)/
SUMIFS(AllPublicationData!$E:$E,AllPublicationData!$A:$A,'Publication Table (%)'!$B22,AllPublicationData!$B:$B,'Publication Table (%)'!$C$4,AllPublicationData!$D:$D,'Publication Table (%)'!K$7),
SUMIFS(AllPublicationData!$I:$I,AllPublicationData!$A:$A,'Publication Table (%)'!$B22,AllPublicationData!$B:$B,'Publication Table (%)'!K$7)/
SUMIFS(AllPublicationData!$E:$E,AllPublicationData!$A:$A,'Publication Table (%)'!$B22,AllPublicationData!$B:$B,'Publication Table (%)'!K$7)),
IF('Publication Table (%)'!$C$5="Cancellations for other reasons",
IFERROR(SUMIFS(AllPublicationData!$J:$J,AllPublicationData!$A:$A,'Publication Table (%)'!$B22,AllPublicationData!$B:$B,'Publication Table (%)'!$C$4,AllPublicationData!$D:$D,'Publication Table (%)'!K$7)/
SUMIFS(AllPublicationData!$E:$E,AllPublicationData!$A:$A,'Publication Table (%)'!$B22,AllPublicationData!$B:$B,'Publication Table (%)'!$C$4,AllPublicationData!$D:$D,'Publication Table (%)'!K$7),
SUMIFS(AllPublicationData!$J:$J,AllPublicationData!$A:$A,'Publication Table (%)'!$B22,AllPublicationData!$B:$B,'Publication Table (%)'!K$7)/
SUMIFS(AllPublicationData!$E:$E,AllPublicationData!$A:$A,'Publication Table (%)'!$B22,AllPublicationData!$B:$B,'Publication Table (%)'!K$7)))))))</f>
        <v>9.9618320610687025E-2</v>
      </c>
      <c r="L22" s="96">
        <f>IF('Publication Table (%)'!$C$5="All Cancelled Operations",
IFERROR(SUMIFS(AllPublicationData!$F:$F,AllPublicationData!$A:$A,'Publication Table (%)'!$B22,AllPublicationData!$B:$B,'Publication Table (%)'!$C$4,AllPublicationData!$D:$D,'Publication Table (%)'!L$7)/
SUMIFS(AllPublicationData!$E:$E,AllPublicationData!$A:$A,'Publication Table (%)'!$B22,AllPublicationData!$B:$B,'Publication Table (%)'!$C$4,AllPublicationData!$D:$D,'Publication Table (%)'!L$7),
SUMIFS(AllPublicationData!$F:$F,AllPublicationData!$A:$A,'Publication Table (%)'!$B22,AllPublicationData!$B:$B,'Publication Table (%)'!L$7)/
SUMIFS(AllPublicationData!$E:$E,AllPublicationData!$A:$A,'Publication Table (%)'!$B22,AllPublicationData!$B:$B,'Publication Table (%)'!L$7)),
IF('Publication Table (%)'!$C$5="Operations cancelled by patient",
IFERROR(SUMIFS(AllPublicationData!$G:$G,AllPublicationData!$A:$A,'Publication Table (%)'!$B22,AllPublicationData!$B:$B,'Publication Table (%)'!$C$4,AllPublicationData!$D:$D,'Publication Table (%)'!L$7)/
SUMIFS(AllPublicationData!$E:$E,AllPublicationData!$A:$A,'Publication Table (%)'!$B22,AllPublicationData!$B:$B,'Publication Table (%)'!$C$4,AllPublicationData!$D:$D,'Publication Table (%)'!L$7),
SUMIFS(AllPublicationData!$G:$G,AllPublicationData!$A:$A,'Publication Table (%)'!$B22,AllPublicationData!$B:$B,'Publication Table (%)'!L$7)/
SUMIFS(AllPublicationData!$E:$E,AllPublicationData!$A:$A,'Publication Table (%)'!$B22,AllPublicationData!$B:$B,'Publication Table (%)'!L$7)),
IF('Publication Table (%)'!$C$5="Operations cancelled for clinical reasons",
IFERROR(SUMIFS(AllPublicationData!$H:$H,AllPublicationData!$A:$A,'Publication Table (%)'!$B22,AllPublicationData!$B:$B,'Publication Table (%)'!$C$4,AllPublicationData!$D:$D,'Publication Table (%)'!L$7)/
SUMIFS(AllPublicationData!$E:$E,AllPublicationData!$A:$A,'Publication Table (%)'!$B22,AllPublicationData!$B:$B,'Publication Table (%)'!$C$4,AllPublicationData!$D:$D,'Publication Table (%)'!L$7),
SUMIFS(AllPublicationData!$H:$H,AllPublicationData!$A:$A,'Publication Table (%)'!$B22,AllPublicationData!$B:$B,'Publication Table (%)'!L$7)/
SUMIFS(AllPublicationData!$E:$E,AllPublicationData!$A:$A,'Publication Table (%)'!$B22,AllPublicationData!$B:$B,'Publication Table (%)'!L$7)),
IF('Publication Table (%)'!$C$5="Operations cancelled for non-clinical/capacity reasons",
IFERROR(SUMIFS(AllPublicationData!$I:$I,AllPublicationData!$A:$A,'Publication Table (%)'!$B22,AllPublicationData!$B:$B,'Publication Table (%)'!$C$4,AllPublicationData!$D:$D,'Publication Table (%)'!L$7)/
SUMIFS(AllPublicationData!$E:$E,AllPublicationData!$A:$A,'Publication Table (%)'!$B22,AllPublicationData!$B:$B,'Publication Table (%)'!$C$4,AllPublicationData!$D:$D,'Publication Table (%)'!L$7),
SUMIFS(AllPublicationData!$I:$I,AllPublicationData!$A:$A,'Publication Table (%)'!$B22,AllPublicationData!$B:$B,'Publication Table (%)'!L$7)/
SUMIFS(AllPublicationData!$E:$E,AllPublicationData!$A:$A,'Publication Table (%)'!$B22,AllPublicationData!$B:$B,'Publication Table (%)'!L$7)),
IF('Publication Table (%)'!$C$5="Cancellations for other reasons",
IFERROR(SUMIFS(AllPublicationData!$J:$J,AllPublicationData!$A:$A,'Publication Table (%)'!$B22,AllPublicationData!$B:$B,'Publication Table (%)'!$C$4,AllPublicationData!$D:$D,'Publication Table (%)'!L$7)/
SUMIFS(AllPublicationData!$E:$E,AllPublicationData!$A:$A,'Publication Table (%)'!$B22,AllPublicationData!$B:$B,'Publication Table (%)'!$C$4,AllPublicationData!$D:$D,'Publication Table (%)'!L$7),
SUMIFS(AllPublicationData!$J:$J,AllPublicationData!$A:$A,'Publication Table (%)'!$B22,AllPublicationData!$B:$B,'Publication Table (%)'!L$7)/
SUMIFS(AllPublicationData!$E:$E,AllPublicationData!$A:$A,'Publication Table (%)'!$B22,AllPublicationData!$B:$B,'Publication Table (%)'!L$7)))))))</f>
        <v>7.9004329004329008E-2</v>
      </c>
      <c r="M22" s="96">
        <f>IF('Publication Table (%)'!$C$5="All Cancelled Operations",
IFERROR(SUMIFS(AllPublicationData!$F:$F,AllPublicationData!$A:$A,'Publication Table (%)'!$B22,AllPublicationData!$B:$B,'Publication Table (%)'!$C$4,AllPublicationData!$D:$D,'Publication Table (%)'!M$7)/
SUMIFS(AllPublicationData!$E:$E,AllPublicationData!$A:$A,'Publication Table (%)'!$B22,AllPublicationData!$B:$B,'Publication Table (%)'!$C$4,AllPublicationData!$D:$D,'Publication Table (%)'!M$7),
SUMIFS(AllPublicationData!$F:$F,AllPublicationData!$A:$A,'Publication Table (%)'!$B22,AllPublicationData!$B:$B,'Publication Table (%)'!M$7)/
SUMIFS(AllPublicationData!$E:$E,AllPublicationData!$A:$A,'Publication Table (%)'!$B22,AllPublicationData!$B:$B,'Publication Table (%)'!M$7)),
IF('Publication Table (%)'!$C$5="Operations cancelled by patient",
IFERROR(SUMIFS(AllPublicationData!$G:$G,AllPublicationData!$A:$A,'Publication Table (%)'!$B22,AllPublicationData!$B:$B,'Publication Table (%)'!$C$4,AllPublicationData!$D:$D,'Publication Table (%)'!M$7)/
SUMIFS(AllPublicationData!$E:$E,AllPublicationData!$A:$A,'Publication Table (%)'!$B22,AllPublicationData!$B:$B,'Publication Table (%)'!$C$4,AllPublicationData!$D:$D,'Publication Table (%)'!M$7),
SUMIFS(AllPublicationData!$G:$G,AllPublicationData!$A:$A,'Publication Table (%)'!$B22,AllPublicationData!$B:$B,'Publication Table (%)'!M$7)/
SUMIFS(AllPublicationData!$E:$E,AllPublicationData!$A:$A,'Publication Table (%)'!$B22,AllPublicationData!$B:$B,'Publication Table (%)'!M$7)),
IF('Publication Table (%)'!$C$5="Operations cancelled for clinical reasons",
IFERROR(SUMIFS(AllPublicationData!$H:$H,AllPublicationData!$A:$A,'Publication Table (%)'!$B22,AllPublicationData!$B:$B,'Publication Table (%)'!$C$4,AllPublicationData!$D:$D,'Publication Table (%)'!M$7)/
SUMIFS(AllPublicationData!$E:$E,AllPublicationData!$A:$A,'Publication Table (%)'!$B22,AllPublicationData!$B:$B,'Publication Table (%)'!$C$4,AllPublicationData!$D:$D,'Publication Table (%)'!M$7),
SUMIFS(AllPublicationData!$H:$H,AllPublicationData!$A:$A,'Publication Table (%)'!$B22,AllPublicationData!$B:$B,'Publication Table (%)'!M$7)/
SUMIFS(AllPublicationData!$E:$E,AllPublicationData!$A:$A,'Publication Table (%)'!$B22,AllPublicationData!$B:$B,'Publication Table (%)'!M$7)),
IF('Publication Table (%)'!$C$5="Operations cancelled for non-clinical/capacity reasons",
IFERROR(SUMIFS(AllPublicationData!$I:$I,AllPublicationData!$A:$A,'Publication Table (%)'!$B22,AllPublicationData!$B:$B,'Publication Table (%)'!$C$4,AllPublicationData!$D:$D,'Publication Table (%)'!M$7)/
SUMIFS(AllPublicationData!$E:$E,AllPublicationData!$A:$A,'Publication Table (%)'!$B22,AllPublicationData!$B:$B,'Publication Table (%)'!$C$4,AllPublicationData!$D:$D,'Publication Table (%)'!M$7),
SUMIFS(AllPublicationData!$I:$I,AllPublicationData!$A:$A,'Publication Table (%)'!$B22,AllPublicationData!$B:$B,'Publication Table (%)'!M$7)/
SUMIFS(AllPublicationData!$E:$E,AllPublicationData!$A:$A,'Publication Table (%)'!$B22,AllPublicationData!$B:$B,'Publication Table (%)'!M$7)),
IF('Publication Table (%)'!$C$5="Cancellations for other reasons",
IFERROR(SUMIFS(AllPublicationData!$J:$J,AllPublicationData!$A:$A,'Publication Table (%)'!$B22,AllPublicationData!$B:$B,'Publication Table (%)'!$C$4,AllPublicationData!$D:$D,'Publication Table (%)'!M$7)/
SUMIFS(AllPublicationData!$E:$E,AllPublicationData!$A:$A,'Publication Table (%)'!$B22,AllPublicationData!$B:$B,'Publication Table (%)'!$C$4,AllPublicationData!$D:$D,'Publication Table (%)'!M$7),
SUMIFS(AllPublicationData!$J:$J,AllPublicationData!$A:$A,'Publication Table (%)'!$B22,AllPublicationData!$B:$B,'Publication Table (%)'!M$7)/
SUMIFS(AllPublicationData!$E:$E,AllPublicationData!$A:$A,'Publication Table (%)'!$B22,AllPublicationData!$B:$B,'Publication Table (%)'!M$7)))))))</f>
        <v>0.1162303664921466</v>
      </c>
      <c r="N22" s="96">
        <f>IF('Publication Table (%)'!$C$5="All Cancelled Operations",
IFERROR(SUMIFS(AllPublicationData!$F:$F,AllPublicationData!$A:$A,'Publication Table (%)'!$B22,AllPublicationData!$B:$B,'Publication Table (%)'!$C$4,AllPublicationData!$D:$D,'Publication Table (%)'!N$7)/
SUMIFS(AllPublicationData!$E:$E,AllPublicationData!$A:$A,'Publication Table (%)'!$B22,AllPublicationData!$B:$B,'Publication Table (%)'!$C$4,AllPublicationData!$D:$D,'Publication Table (%)'!N$7),
SUMIFS(AllPublicationData!$F:$F,AllPublicationData!$A:$A,'Publication Table (%)'!$B22,AllPublicationData!$B:$B,'Publication Table (%)'!N$7)/
SUMIFS(AllPublicationData!$E:$E,AllPublicationData!$A:$A,'Publication Table (%)'!$B22,AllPublicationData!$B:$B,'Publication Table (%)'!N$7)),
IF('Publication Table (%)'!$C$5="Operations cancelled by patient",
IFERROR(SUMIFS(AllPublicationData!$G:$G,AllPublicationData!$A:$A,'Publication Table (%)'!$B22,AllPublicationData!$B:$B,'Publication Table (%)'!$C$4,AllPublicationData!$D:$D,'Publication Table (%)'!N$7)/
SUMIFS(AllPublicationData!$E:$E,AllPublicationData!$A:$A,'Publication Table (%)'!$B22,AllPublicationData!$B:$B,'Publication Table (%)'!$C$4,AllPublicationData!$D:$D,'Publication Table (%)'!N$7),
SUMIFS(AllPublicationData!$G:$G,AllPublicationData!$A:$A,'Publication Table (%)'!$B22,AllPublicationData!$B:$B,'Publication Table (%)'!N$7)/
SUMIFS(AllPublicationData!$E:$E,AllPublicationData!$A:$A,'Publication Table (%)'!$B22,AllPublicationData!$B:$B,'Publication Table (%)'!N$7)),
IF('Publication Table (%)'!$C$5="Operations cancelled for clinical reasons",
IFERROR(SUMIFS(AllPublicationData!$H:$H,AllPublicationData!$A:$A,'Publication Table (%)'!$B22,AllPublicationData!$B:$B,'Publication Table (%)'!$C$4,AllPublicationData!$D:$D,'Publication Table (%)'!N$7)/
SUMIFS(AllPublicationData!$E:$E,AllPublicationData!$A:$A,'Publication Table (%)'!$B22,AllPublicationData!$B:$B,'Publication Table (%)'!$C$4,AllPublicationData!$D:$D,'Publication Table (%)'!N$7),
SUMIFS(AllPublicationData!$H:$H,AllPublicationData!$A:$A,'Publication Table (%)'!$B22,AllPublicationData!$B:$B,'Publication Table (%)'!N$7)/
SUMIFS(AllPublicationData!$E:$E,AllPublicationData!$A:$A,'Publication Table (%)'!$B22,AllPublicationData!$B:$B,'Publication Table (%)'!N$7)),
IF('Publication Table (%)'!$C$5="Operations cancelled for non-clinical/capacity reasons",
IFERROR(SUMIFS(AllPublicationData!$I:$I,AllPublicationData!$A:$A,'Publication Table (%)'!$B22,AllPublicationData!$B:$B,'Publication Table (%)'!$C$4,AllPublicationData!$D:$D,'Publication Table (%)'!N$7)/
SUMIFS(AllPublicationData!$E:$E,AllPublicationData!$A:$A,'Publication Table (%)'!$B22,AllPublicationData!$B:$B,'Publication Table (%)'!$C$4,AllPublicationData!$D:$D,'Publication Table (%)'!N$7),
SUMIFS(AllPublicationData!$I:$I,AllPublicationData!$A:$A,'Publication Table (%)'!$B22,AllPublicationData!$B:$B,'Publication Table (%)'!N$7)/
SUMIFS(AllPublicationData!$E:$E,AllPublicationData!$A:$A,'Publication Table (%)'!$B22,AllPublicationData!$B:$B,'Publication Table (%)'!N$7)),
IF('Publication Table (%)'!$C$5="Cancellations for other reasons",
IFERROR(SUMIFS(AllPublicationData!$J:$J,AllPublicationData!$A:$A,'Publication Table (%)'!$B22,AllPublicationData!$B:$B,'Publication Table (%)'!$C$4,AllPublicationData!$D:$D,'Publication Table (%)'!N$7)/
SUMIFS(AllPublicationData!$E:$E,AllPublicationData!$A:$A,'Publication Table (%)'!$B22,AllPublicationData!$B:$B,'Publication Table (%)'!$C$4,AllPublicationData!$D:$D,'Publication Table (%)'!N$7),
SUMIFS(AllPublicationData!$J:$J,AllPublicationData!$A:$A,'Publication Table (%)'!$B22,AllPublicationData!$B:$B,'Publication Table (%)'!N$7)/
SUMIFS(AllPublicationData!$E:$E,AllPublicationData!$A:$A,'Publication Table (%)'!$B22,AllPublicationData!$B:$B,'Publication Table (%)'!N$7)))))))</f>
        <v>9.6174863387978149E-2</v>
      </c>
      <c r="O22" s="96">
        <f>IF('Publication Table (%)'!$C$5="All Cancelled Operations",
IFERROR(SUMIFS(AllPublicationData!$F:$F,AllPublicationData!$A:$A,'Publication Table (%)'!$B22,AllPublicationData!$B:$B,'Publication Table (%)'!$C$4,AllPublicationData!$D:$D,'Publication Table (%)'!O$7)/
SUMIFS(AllPublicationData!$E:$E,AllPublicationData!$A:$A,'Publication Table (%)'!$B22,AllPublicationData!$B:$B,'Publication Table (%)'!$C$4,AllPublicationData!$D:$D,'Publication Table (%)'!O$7),
SUMIFS(AllPublicationData!$F:$F,AllPublicationData!$A:$A,'Publication Table (%)'!$B22,AllPublicationData!$B:$B,'Publication Table (%)'!O$7)/
SUMIFS(AllPublicationData!$E:$E,AllPublicationData!$A:$A,'Publication Table (%)'!$B22,AllPublicationData!$B:$B,'Publication Table (%)'!O$7)),
IF('Publication Table (%)'!$C$5="Operations cancelled by patient",
IFERROR(SUMIFS(AllPublicationData!$G:$G,AllPublicationData!$A:$A,'Publication Table (%)'!$B22,AllPublicationData!$B:$B,'Publication Table (%)'!$C$4,AllPublicationData!$D:$D,'Publication Table (%)'!O$7)/
SUMIFS(AllPublicationData!$E:$E,AllPublicationData!$A:$A,'Publication Table (%)'!$B22,AllPublicationData!$B:$B,'Publication Table (%)'!$C$4,AllPublicationData!$D:$D,'Publication Table (%)'!O$7),
SUMIFS(AllPublicationData!$G:$G,AllPublicationData!$A:$A,'Publication Table (%)'!$B22,AllPublicationData!$B:$B,'Publication Table (%)'!O$7)/
SUMIFS(AllPublicationData!$E:$E,AllPublicationData!$A:$A,'Publication Table (%)'!$B22,AllPublicationData!$B:$B,'Publication Table (%)'!O$7)),
IF('Publication Table (%)'!$C$5="Operations cancelled for clinical reasons",
IFERROR(SUMIFS(AllPublicationData!$H:$H,AllPublicationData!$A:$A,'Publication Table (%)'!$B22,AllPublicationData!$B:$B,'Publication Table (%)'!$C$4,AllPublicationData!$D:$D,'Publication Table (%)'!O$7)/
SUMIFS(AllPublicationData!$E:$E,AllPublicationData!$A:$A,'Publication Table (%)'!$B22,AllPublicationData!$B:$B,'Publication Table (%)'!$C$4,AllPublicationData!$D:$D,'Publication Table (%)'!O$7),
SUMIFS(AllPublicationData!$H:$H,AllPublicationData!$A:$A,'Publication Table (%)'!$B22,AllPublicationData!$B:$B,'Publication Table (%)'!O$7)/
SUMIFS(AllPublicationData!$E:$E,AllPublicationData!$A:$A,'Publication Table (%)'!$B22,AllPublicationData!$B:$B,'Publication Table (%)'!O$7)),
IF('Publication Table (%)'!$C$5="Operations cancelled for non-clinical/capacity reasons",
IFERROR(SUMIFS(AllPublicationData!$I:$I,AllPublicationData!$A:$A,'Publication Table (%)'!$B22,AllPublicationData!$B:$B,'Publication Table (%)'!$C$4,AllPublicationData!$D:$D,'Publication Table (%)'!O$7)/
SUMIFS(AllPublicationData!$E:$E,AllPublicationData!$A:$A,'Publication Table (%)'!$B22,AllPublicationData!$B:$B,'Publication Table (%)'!$C$4,AllPublicationData!$D:$D,'Publication Table (%)'!O$7),
SUMIFS(AllPublicationData!$I:$I,AllPublicationData!$A:$A,'Publication Table (%)'!$B22,AllPublicationData!$B:$B,'Publication Table (%)'!O$7)/
SUMIFS(AllPublicationData!$E:$E,AllPublicationData!$A:$A,'Publication Table (%)'!$B22,AllPublicationData!$B:$B,'Publication Table (%)'!O$7)),
IF('Publication Table (%)'!$C$5="Cancellations for other reasons",
IFERROR(SUMIFS(AllPublicationData!$J:$J,AllPublicationData!$A:$A,'Publication Table (%)'!$B22,AllPublicationData!$B:$B,'Publication Table (%)'!$C$4,AllPublicationData!$D:$D,'Publication Table (%)'!O$7)/
SUMIFS(AllPublicationData!$E:$E,AllPublicationData!$A:$A,'Publication Table (%)'!$B22,AllPublicationData!$B:$B,'Publication Table (%)'!$C$4,AllPublicationData!$D:$D,'Publication Table (%)'!O$7),
SUMIFS(AllPublicationData!$J:$J,AllPublicationData!$A:$A,'Publication Table (%)'!$B22,AllPublicationData!$B:$B,'Publication Table (%)'!O$7)/
SUMIFS(AllPublicationData!$E:$E,AllPublicationData!$A:$A,'Publication Table (%)'!$B22,AllPublicationData!$B:$B,'Publication Table (%)'!O$7)))))))</f>
        <v>0.12398723299779033</v>
      </c>
      <c r="P22" s="96">
        <f>IF('Publication Table (%)'!$C$5="All Cancelled Operations",
IFERROR(SUMIFS(AllPublicationData!$F:$F,AllPublicationData!$A:$A,'Publication Table (%)'!$B22,AllPublicationData!$B:$B,'Publication Table (%)'!$C$4,AllPublicationData!$D:$D,'Publication Table (%)'!P$7)/
SUMIFS(AllPublicationData!$E:$E,AllPublicationData!$A:$A,'Publication Table (%)'!$B22,AllPublicationData!$B:$B,'Publication Table (%)'!$C$4,AllPublicationData!$D:$D,'Publication Table (%)'!P$7),
SUMIFS(AllPublicationData!$F:$F,AllPublicationData!$A:$A,'Publication Table (%)'!$B22,AllPublicationData!$B:$B,'Publication Table (%)'!P$7)/
SUMIFS(AllPublicationData!$E:$E,AllPublicationData!$A:$A,'Publication Table (%)'!$B22,AllPublicationData!$B:$B,'Publication Table (%)'!P$7)),
IF('Publication Table (%)'!$C$5="Operations cancelled by patient",
IFERROR(SUMIFS(AllPublicationData!$G:$G,AllPublicationData!$A:$A,'Publication Table (%)'!$B22,AllPublicationData!$B:$B,'Publication Table (%)'!$C$4,AllPublicationData!$D:$D,'Publication Table (%)'!P$7)/
SUMIFS(AllPublicationData!$E:$E,AllPublicationData!$A:$A,'Publication Table (%)'!$B22,AllPublicationData!$B:$B,'Publication Table (%)'!$C$4,AllPublicationData!$D:$D,'Publication Table (%)'!P$7),
SUMIFS(AllPublicationData!$G:$G,AllPublicationData!$A:$A,'Publication Table (%)'!$B22,AllPublicationData!$B:$B,'Publication Table (%)'!P$7)/
SUMIFS(AllPublicationData!$E:$E,AllPublicationData!$A:$A,'Publication Table (%)'!$B22,AllPublicationData!$B:$B,'Publication Table (%)'!P$7)),
IF('Publication Table (%)'!$C$5="Operations cancelled for clinical reasons",
IFERROR(SUMIFS(AllPublicationData!$H:$H,AllPublicationData!$A:$A,'Publication Table (%)'!$B22,AllPublicationData!$B:$B,'Publication Table (%)'!$C$4,AllPublicationData!$D:$D,'Publication Table (%)'!P$7)/
SUMIFS(AllPublicationData!$E:$E,AllPublicationData!$A:$A,'Publication Table (%)'!$B22,AllPublicationData!$B:$B,'Publication Table (%)'!$C$4,AllPublicationData!$D:$D,'Publication Table (%)'!P$7),
SUMIFS(AllPublicationData!$H:$H,AllPublicationData!$A:$A,'Publication Table (%)'!$B22,AllPublicationData!$B:$B,'Publication Table (%)'!P$7)/
SUMIFS(AllPublicationData!$E:$E,AllPublicationData!$A:$A,'Publication Table (%)'!$B22,AllPublicationData!$B:$B,'Publication Table (%)'!P$7)),
IF('Publication Table (%)'!$C$5="Operations cancelled for non-clinical/capacity reasons",
IFERROR(SUMIFS(AllPublicationData!$I:$I,AllPublicationData!$A:$A,'Publication Table (%)'!$B22,AllPublicationData!$B:$B,'Publication Table (%)'!$C$4,AllPublicationData!$D:$D,'Publication Table (%)'!P$7)/
SUMIFS(AllPublicationData!$E:$E,AllPublicationData!$A:$A,'Publication Table (%)'!$B22,AllPublicationData!$B:$B,'Publication Table (%)'!$C$4,AllPublicationData!$D:$D,'Publication Table (%)'!P$7),
SUMIFS(AllPublicationData!$I:$I,AllPublicationData!$A:$A,'Publication Table (%)'!$B22,AllPublicationData!$B:$B,'Publication Table (%)'!P$7)/
SUMIFS(AllPublicationData!$E:$E,AllPublicationData!$A:$A,'Publication Table (%)'!$B22,AllPublicationData!$B:$B,'Publication Table (%)'!P$7)),
IF('Publication Table (%)'!$C$5="Cancellations for other reasons",
IFERROR(SUMIFS(AllPublicationData!$J:$J,AllPublicationData!$A:$A,'Publication Table (%)'!$B22,AllPublicationData!$B:$B,'Publication Table (%)'!$C$4,AllPublicationData!$D:$D,'Publication Table (%)'!P$7)/
SUMIFS(AllPublicationData!$E:$E,AllPublicationData!$A:$A,'Publication Table (%)'!$B22,AllPublicationData!$B:$B,'Publication Table (%)'!$C$4,AllPublicationData!$D:$D,'Publication Table (%)'!P$7),
SUMIFS(AllPublicationData!$J:$J,AllPublicationData!$A:$A,'Publication Table (%)'!$B22,AllPublicationData!$B:$B,'Publication Table (%)'!P$7)/
SUMIFS(AllPublicationData!$E:$E,AllPublicationData!$A:$A,'Publication Table (%)'!$B22,AllPublicationData!$B:$B,'Publication Table (%)'!P$7)))))))</f>
        <v>8.1632653061224483E-2</v>
      </c>
      <c r="Q22" s="96">
        <f>IF('Publication Table (%)'!$C$5="All Cancelled Operations",
IFERROR(SUMIFS(AllPublicationData!$F:$F,AllPublicationData!$A:$A,'Publication Table (%)'!$B22,AllPublicationData!$B:$B,'Publication Table (%)'!$C$4,AllPublicationData!$D:$D,'Publication Table (%)'!Q$7)/
SUMIFS(AllPublicationData!$E:$E,AllPublicationData!$A:$A,'Publication Table (%)'!$B22,AllPublicationData!$B:$B,'Publication Table (%)'!$C$4,AllPublicationData!$D:$D,'Publication Table (%)'!Q$7),
SUMIFS(AllPublicationData!$F:$F,AllPublicationData!$A:$A,'Publication Table (%)'!$B22,AllPublicationData!$B:$B,'Publication Table (%)'!Q$7)/
SUMIFS(AllPublicationData!$E:$E,AllPublicationData!$A:$A,'Publication Table (%)'!$B22,AllPublicationData!$B:$B,'Publication Table (%)'!Q$7)),
IF('Publication Table (%)'!$C$5="Operations cancelled by patient",
IFERROR(SUMIFS(AllPublicationData!$G:$G,AllPublicationData!$A:$A,'Publication Table (%)'!$B22,AllPublicationData!$B:$B,'Publication Table (%)'!$C$4,AllPublicationData!$D:$D,'Publication Table (%)'!Q$7)/
SUMIFS(AllPublicationData!$E:$E,AllPublicationData!$A:$A,'Publication Table (%)'!$B22,AllPublicationData!$B:$B,'Publication Table (%)'!$C$4,AllPublicationData!$D:$D,'Publication Table (%)'!Q$7),
SUMIFS(AllPublicationData!$G:$G,AllPublicationData!$A:$A,'Publication Table (%)'!$B22,AllPublicationData!$B:$B,'Publication Table (%)'!Q$7)/
SUMIFS(AllPublicationData!$E:$E,AllPublicationData!$A:$A,'Publication Table (%)'!$B22,AllPublicationData!$B:$B,'Publication Table (%)'!Q$7)),
IF('Publication Table (%)'!$C$5="Operations cancelled for clinical reasons",
IFERROR(SUMIFS(AllPublicationData!$H:$H,AllPublicationData!$A:$A,'Publication Table (%)'!$B22,AllPublicationData!$B:$B,'Publication Table (%)'!$C$4,AllPublicationData!$D:$D,'Publication Table (%)'!Q$7)/
SUMIFS(AllPublicationData!$E:$E,AllPublicationData!$A:$A,'Publication Table (%)'!$B22,AllPublicationData!$B:$B,'Publication Table (%)'!$C$4,AllPublicationData!$D:$D,'Publication Table (%)'!Q$7),
SUMIFS(AllPublicationData!$H:$H,AllPublicationData!$A:$A,'Publication Table (%)'!$B22,AllPublicationData!$B:$B,'Publication Table (%)'!Q$7)/
SUMIFS(AllPublicationData!$E:$E,AllPublicationData!$A:$A,'Publication Table (%)'!$B22,AllPublicationData!$B:$B,'Publication Table (%)'!Q$7)),
IF('Publication Table (%)'!$C$5="Operations cancelled for non-clinical/capacity reasons",
IFERROR(SUMIFS(AllPublicationData!$I:$I,AllPublicationData!$A:$A,'Publication Table (%)'!$B22,AllPublicationData!$B:$B,'Publication Table (%)'!$C$4,AllPublicationData!$D:$D,'Publication Table (%)'!Q$7)/
SUMIFS(AllPublicationData!$E:$E,AllPublicationData!$A:$A,'Publication Table (%)'!$B22,AllPublicationData!$B:$B,'Publication Table (%)'!$C$4,AllPublicationData!$D:$D,'Publication Table (%)'!Q$7),
SUMIFS(AllPublicationData!$I:$I,AllPublicationData!$A:$A,'Publication Table (%)'!$B22,AllPublicationData!$B:$B,'Publication Table (%)'!Q$7)/
SUMIFS(AllPublicationData!$E:$E,AllPublicationData!$A:$A,'Publication Table (%)'!$B22,AllPublicationData!$B:$B,'Publication Table (%)'!Q$7)),
IF('Publication Table (%)'!$C$5="Cancellations for other reasons",
IFERROR(SUMIFS(AllPublicationData!$J:$J,AllPublicationData!$A:$A,'Publication Table (%)'!$B22,AllPublicationData!$B:$B,'Publication Table (%)'!$C$4,AllPublicationData!$D:$D,'Publication Table (%)'!Q$7)/
SUMIFS(AllPublicationData!$E:$E,AllPublicationData!$A:$A,'Publication Table (%)'!$B22,AllPublicationData!$B:$B,'Publication Table (%)'!$C$4,AllPublicationData!$D:$D,'Publication Table (%)'!Q$7),
SUMIFS(AllPublicationData!$J:$J,AllPublicationData!$A:$A,'Publication Table (%)'!$B22,AllPublicationData!$B:$B,'Publication Table (%)'!Q$7)/
SUMIFS(AllPublicationData!$E:$E,AllPublicationData!$A:$A,'Publication Table (%)'!$B22,AllPublicationData!$B:$B,'Publication Table (%)'!Q$7)))))))</f>
        <v>7.3298429319371722E-2</v>
      </c>
      <c r="R22" s="96">
        <f>IF('Publication Table (%)'!$C$5="All Cancelled Operations",
IFERROR(SUMIFS(AllPublicationData!$F:$F,AllPublicationData!$A:$A,'Publication Table (%)'!$B22,AllPublicationData!$B:$B,'Publication Table (%)'!$C$4,AllPublicationData!$D:$D,'Publication Table (%)'!R$7)/
SUMIFS(AllPublicationData!$E:$E,AllPublicationData!$A:$A,'Publication Table (%)'!$B22,AllPublicationData!$B:$B,'Publication Table (%)'!$C$4,AllPublicationData!$D:$D,'Publication Table (%)'!R$7),
SUMIFS(AllPublicationData!$F:$F,AllPublicationData!$A:$A,'Publication Table (%)'!$B22,AllPublicationData!$B:$B,'Publication Table (%)'!R$7)/
SUMIFS(AllPublicationData!$E:$E,AllPublicationData!$A:$A,'Publication Table (%)'!$B22,AllPublicationData!$B:$B,'Publication Table (%)'!R$7)),
IF('Publication Table (%)'!$C$5="Operations cancelled by patient",
IFERROR(SUMIFS(AllPublicationData!$G:$G,AllPublicationData!$A:$A,'Publication Table (%)'!$B22,AllPublicationData!$B:$B,'Publication Table (%)'!$C$4,AllPublicationData!$D:$D,'Publication Table (%)'!R$7)/
SUMIFS(AllPublicationData!$E:$E,AllPublicationData!$A:$A,'Publication Table (%)'!$B22,AllPublicationData!$B:$B,'Publication Table (%)'!$C$4,AllPublicationData!$D:$D,'Publication Table (%)'!R$7),
SUMIFS(AllPublicationData!$G:$G,AllPublicationData!$A:$A,'Publication Table (%)'!$B22,AllPublicationData!$B:$B,'Publication Table (%)'!R$7)/
SUMIFS(AllPublicationData!$E:$E,AllPublicationData!$A:$A,'Publication Table (%)'!$B22,AllPublicationData!$B:$B,'Publication Table (%)'!R$7)),
IF('Publication Table (%)'!$C$5="Operations cancelled for clinical reasons",
IFERROR(SUMIFS(AllPublicationData!$H:$H,AllPublicationData!$A:$A,'Publication Table (%)'!$B22,AllPublicationData!$B:$B,'Publication Table (%)'!$C$4,AllPublicationData!$D:$D,'Publication Table (%)'!R$7)/
SUMIFS(AllPublicationData!$E:$E,AllPublicationData!$A:$A,'Publication Table (%)'!$B22,AllPublicationData!$B:$B,'Publication Table (%)'!$C$4,AllPublicationData!$D:$D,'Publication Table (%)'!R$7),
SUMIFS(AllPublicationData!$H:$H,AllPublicationData!$A:$A,'Publication Table (%)'!$B22,AllPublicationData!$B:$B,'Publication Table (%)'!R$7)/
SUMIFS(AllPublicationData!$E:$E,AllPublicationData!$A:$A,'Publication Table (%)'!$B22,AllPublicationData!$B:$B,'Publication Table (%)'!R$7)),
IF('Publication Table (%)'!$C$5="Operations cancelled for non-clinical/capacity reasons",
IFERROR(SUMIFS(AllPublicationData!$I:$I,AllPublicationData!$A:$A,'Publication Table (%)'!$B22,AllPublicationData!$B:$B,'Publication Table (%)'!$C$4,AllPublicationData!$D:$D,'Publication Table (%)'!R$7)/
SUMIFS(AllPublicationData!$E:$E,AllPublicationData!$A:$A,'Publication Table (%)'!$B22,AllPublicationData!$B:$B,'Publication Table (%)'!$C$4,AllPublicationData!$D:$D,'Publication Table (%)'!R$7),
SUMIFS(AllPublicationData!$I:$I,AllPublicationData!$A:$A,'Publication Table (%)'!$B22,AllPublicationData!$B:$B,'Publication Table (%)'!R$7)/
SUMIFS(AllPublicationData!$E:$E,AllPublicationData!$A:$A,'Publication Table (%)'!$B22,AllPublicationData!$B:$B,'Publication Table (%)'!R$7)),
IF('Publication Table (%)'!$C$5="Cancellations for other reasons",
IFERROR(SUMIFS(AllPublicationData!$J:$J,AllPublicationData!$A:$A,'Publication Table (%)'!$B22,AllPublicationData!$B:$B,'Publication Table (%)'!$C$4,AllPublicationData!$D:$D,'Publication Table (%)'!R$7)/
SUMIFS(AllPublicationData!$E:$E,AllPublicationData!$A:$A,'Publication Table (%)'!$B22,AllPublicationData!$B:$B,'Publication Table (%)'!$C$4,AllPublicationData!$D:$D,'Publication Table (%)'!R$7),
SUMIFS(AllPublicationData!$J:$J,AllPublicationData!$A:$A,'Publication Table (%)'!$B22,AllPublicationData!$B:$B,'Publication Table (%)'!R$7)/
SUMIFS(AllPublicationData!$E:$E,AllPublicationData!$A:$A,'Publication Table (%)'!$B22,AllPublicationData!$B:$B,'Publication Table (%)'!R$7)))))))</f>
        <v>5.6567593480345159E-2</v>
      </c>
      <c r="S22" s="96">
        <f>IF('Publication Table (%)'!$C$5="All Cancelled Operations",
IFERROR(SUMIFS(AllPublicationData!$F:$F,AllPublicationData!$A:$A,'Publication Table (%)'!$B22,AllPublicationData!$B:$B,'Publication Table (%)'!$C$4,AllPublicationData!$D:$D,'Publication Table (%)'!S$7)/
SUMIFS(AllPublicationData!$E:$E,AllPublicationData!$A:$A,'Publication Table (%)'!$B22,AllPublicationData!$B:$B,'Publication Table (%)'!$C$4,AllPublicationData!$D:$D,'Publication Table (%)'!S$7),
SUMIFS(AllPublicationData!$F:$F,AllPublicationData!$A:$A,'Publication Table (%)'!$B22,AllPublicationData!$B:$B,'Publication Table (%)'!S$7)/
SUMIFS(AllPublicationData!$E:$E,AllPublicationData!$A:$A,'Publication Table (%)'!$B22,AllPublicationData!$B:$B,'Publication Table (%)'!S$7)),
IF('Publication Table (%)'!$C$5="Operations cancelled by patient",
IFERROR(SUMIFS(AllPublicationData!$G:$G,AllPublicationData!$A:$A,'Publication Table (%)'!$B22,AllPublicationData!$B:$B,'Publication Table (%)'!$C$4,AllPublicationData!$D:$D,'Publication Table (%)'!S$7)/
SUMIFS(AllPublicationData!$E:$E,AllPublicationData!$A:$A,'Publication Table (%)'!$B22,AllPublicationData!$B:$B,'Publication Table (%)'!$C$4,AllPublicationData!$D:$D,'Publication Table (%)'!S$7),
SUMIFS(AllPublicationData!$G:$G,AllPublicationData!$A:$A,'Publication Table (%)'!$B22,AllPublicationData!$B:$B,'Publication Table (%)'!S$7)/
SUMIFS(AllPublicationData!$E:$E,AllPublicationData!$A:$A,'Publication Table (%)'!$B22,AllPublicationData!$B:$B,'Publication Table (%)'!S$7)),
IF('Publication Table (%)'!$C$5="Operations cancelled for clinical reasons",
IFERROR(SUMIFS(AllPublicationData!$H:$H,AllPublicationData!$A:$A,'Publication Table (%)'!$B22,AllPublicationData!$B:$B,'Publication Table (%)'!$C$4,AllPublicationData!$D:$D,'Publication Table (%)'!S$7)/
SUMIFS(AllPublicationData!$E:$E,AllPublicationData!$A:$A,'Publication Table (%)'!$B22,AllPublicationData!$B:$B,'Publication Table (%)'!$C$4,AllPublicationData!$D:$D,'Publication Table (%)'!S$7),
SUMIFS(AllPublicationData!$H:$H,AllPublicationData!$A:$A,'Publication Table (%)'!$B22,AllPublicationData!$B:$B,'Publication Table (%)'!S$7)/
SUMIFS(AllPublicationData!$E:$E,AllPublicationData!$A:$A,'Publication Table (%)'!$B22,AllPublicationData!$B:$B,'Publication Table (%)'!S$7)),
IF('Publication Table (%)'!$C$5="Operations cancelled for non-clinical/capacity reasons",
IFERROR(SUMIFS(AllPublicationData!$I:$I,AllPublicationData!$A:$A,'Publication Table (%)'!$B22,AllPublicationData!$B:$B,'Publication Table (%)'!$C$4,AllPublicationData!$D:$D,'Publication Table (%)'!S$7)/
SUMIFS(AllPublicationData!$E:$E,AllPublicationData!$A:$A,'Publication Table (%)'!$B22,AllPublicationData!$B:$B,'Publication Table (%)'!$C$4,AllPublicationData!$D:$D,'Publication Table (%)'!S$7),
SUMIFS(AllPublicationData!$I:$I,AllPublicationData!$A:$A,'Publication Table (%)'!$B22,AllPublicationData!$B:$B,'Publication Table (%)'!S$7)/
SUMIFS(AllPublicationData!$E:$E,AllPublicationData!$A:$A,'Publication Table (%)'!$B22,AllPublicationData!$B:$B,'Publication Table (%)'!S$7)),
IF('Publication Table (%)'!$C$5="Cancellations for other reasons",
IFERROR(SUMIFS(AllPublicationData!$J:$J,AllPublicationData!$A:$A,'Publication Table (%)'!$B22,AllPublicationData!$B:$B,'Publication Table (%)'!$C$4,AllPublicationData!$D:$D,'Publication Table (%)'!S$7)/
SUMIFS(AllPublicationData!$E:$E,AllPublicationData!$A:$A,'Publication Table (%)'!$B22,AllPublicationData!$B:$B,'Publication Table (%)'!$C$4,AllPublicationData!$D:$D,'Publication Table (%)'!S$7),
SUMIFS(AllPublicationData!$J:$J,AllPublicationData!$A:$A,'Publication Table (%)'!$B22,AllPublicationData!$B:$B,'Publication Table (%)'!S$7)/
SUMIFS(AllPublicationData!$E:$E,AllPublicationData!$A:$A,'Publication Table (%)'!$B22,AllPublicationData!$B:$B,'Publication Table (%)'!S$7)))))))</f>
        <v>3.9603960396039604E-2</v>
      </c>
    </row>
    <row r="23" spans="2:19" x14ac:dyDescent="0.35">
      <c r="B23" s="89">
        <v>44958</v>
      </c>
      <c r="C23" s="112">
        <f>IF('Publication Table (%)'!$C$5="All Cancelled Operations",
SUMIFS(AllPublicationData!$F:$F,AllPublicationData!$A:$A,'Publication Table (%)'!$B23,AllPublicationData!$B:$B,'Publication Table (%)'!$C$4),
IF('Publication Table (%)'!$C$5="Operations cancelled by patient",
SUMIFS(AllPublicationData!$G:$G,AllPublicationData!$A:$A,'Publication Table (%)'!$B23,AllPublicationData!$B:$B,'Publication Table (%)'!$C$4),
IF('Publication Table (%)'!$C$5="Operations cancelled for clinical reasons",
SUMIFS(AllPublicationData!$H:$H,AllPublicationData!$A:$A,'Publication Table (%)'!$B23,AllPublicationData!$B:$B,'Publication Table (%)'!$C$4),
IF('Publication Table (%)'!$C$5="Operations cancelled for non-clinical/capacity reasons",
SUMIFS(AllPublicationData!$I:$I,AllPublicationData!$A:$A,'Publication Table (%)'!$B23,AllPublicationData!$B:$B,'Publication Table (%)'!$C$4),
IF('Publication Table (%)'!$C$5="Cancellations for other reasons",
SUMIFS(AllPublicationData!$J:$J,AllPublicationData!$A:$A,'Publication Table (%)'!$B23,AllPublicationData!$B:$B,'Publication Table (%)'!$C$4))))))+
IF(AND($C$4="NHS Scotland",$C$5="All Cancelled Operations"),
SUMIFS(AllPublicationData!$F:$F,AllPublicationData!$A:$A,'Publication Table (%)'!$B23),
IF(AND($C$4="NHS Scotland",$C$5="Operations cancelled by patient"),
SUMIFS(AllPublicationData!$G:$G,AllPublicationData!$A:$A,'Publication Table (%)'!$B23),
IF(AND($C$4="NHS Scotland",$C$5="Operations cancelled for clinical reasons"),
SUMIFS(AllPublicationData!$H:$H,AllPublicationData!$A:$A,'Publication Table (%)'!$B23),
IF(AND($C$4="NHS Scotland",$C$5="Operations cancelled for non-clinical/capacity reasons"),
SUMIFS(AllPublicationData!$I:$I,AllPublicationData!$A:$A,'Publication Table (%)'!$B23),
IF(AND($C$4="NHS Scotland",$C$5="Cancellations for other reasons"),
SUMIFS(AllPublicationData!$J:$J,AllPublicationData!$A:$A,'Publication Table (%)'!$B23))))))</f>
        <v>1910</v>
      </c>
      <c r="D23" s="110">
        <f>IF(AND('Publication Table (%)'!$C$5="All Cancelled Operations",$C$4&lt;&gt;"NHS Scotland"),
IFERROR(SUMIFS(AllPublicationData!$F:$F,AllPublicationData!$A:$A,'Publication Table (%)'!$B23,AllPublicationData!$B:$B,'Publication Table (%)'!$C$4,AllPublicationData!$D:$D,'Publication Table (%)'!D$7)/
SUMIFS(AllPublicationData!$E:$E,AllPublicationData!$A:$A,'Publication Table (%)'!$B23,AllPublicationData!$B:$B,'Publication Table (%)'!$C$4,AllPublicationData!$D:$D,'Publication Table (%)'!D$7),
SUMIFS(AllPublicationData!$F:$F,AllPublicationData!$A:$A,'Publication Table (%)'!$B23,AllPublicationData!$B:$B,'Publication Table (%)'!D$7)/
SUMIFS(AllPublicationData!$E:$E,AllPublicationData!$A:$A,'Publication Table (%)'!$B23,AllPublicationData!$B:$B,'Publication Table (%)'!D$7)),
IF(AND('Publication Table (%)'!$C$5="Operations cancelled by patient",$C$4&lt;&gt;"NHS Scotland"),
IFERROR(SUMIFS(AllPublicationData!$G:$G,AllPublicationData!$A:$A,'Publication Table (%)'!$B23,AllPublicationData!$B:$B,'Publication Table (%)'!$C$4,AllPublicationData!$D:$D,'Publication Table (%)'!D$7)/
SUMIFS(AllPublicationData!$E:$E,AllPublicationData!$A:$A,'Publication Table (%)'!$B23,AllPublicationData!$B:$B,'Publication Table (%)'!$C$4,AllPublicationData!$D:$D,'Publication Table (%)'!D$7),
SUMIFS(AllPublicationData!$G:$G,AllPublicationData!$A:$A,'Publication Table (%)'!$B23,AllPublicationData!$B:$B,'Publication Table (%)'!D$7)/
SUMIFS(AllPublicationData!$E:$E,AllPublicationData!$A:$A,'Publication Table (%)'!$B23,AllPublicationData!$B:$B,'Publication Table (%)'!D$7)),
IF(AND('Publication Table (%)'!$C$5="Operations cancelled for clinical reasons",$C$4&lt;&gt;"NHS Scotland"),
IFERROR(SUMIFS(AllPublicationData!$H:$H,AllPublicationData!$A:$A,'Publication Table (%)'!$B23,AllPublicationData!$B:$B,'Publication Table (%)'!$C$4,AllPublicationData!$D:$D,'Publication Table (%)'!D$7)/
SUMIFS(AllPublicationData!$E:$E,AllPublicationData!$A:$A,'Publication Table (%)'!$B23,AllPublicationData!$B:$B,'Publication Table (%)'!$C$4,AllPublicationData!$D:$D,'Publication Table (%)'!D$7),
SUMIFS(AllPublicationData!$H:$H,AllPublicationData!$A:$A,'Publication Table (%)'!$B23,AllPublicationData!$B:$B,'Publication Table (%)'!D$7)/
SUMIFS(AllPublicationData!$E:$E,AllPublicationData!$A:$A,'Publication Table (%)'!$B23,AllPublicationData!$B:$B,'Publication Table (%)'!D$7)),
IF(AND('Publication Table (%)'!$C$5="Operations cancelled for non-clinical/capacity reasons",$C$4&lt;&gt;"NHS Scotland"),
IFERROR(SUMIFS(AllPublicationData!$I:$I,AllPublicationData!$A:$A,'Publication Table (%)'!$B23,AllPublicationData!$B:$B,'Publication Table (%)'!$C$4,AllPublicationData!$D:$D,'Publication Table (%)'!D$7)/
SUMIFS(AllPublicationData!$E:$E,AllPublicationData!$A:$A,'Publication Table (%)'!$B23,AllPublicationData!$B:$B,'Publication Table (%)'!$C$4,AllPublicationData!$D:$D,'Publication Table (%)'!D$7),
SUMIFS(AllPublicationData!$I:$I,AllPublicationData!$A:$A,'Publication Table (%)'!$B23,AllPublicationData!$B:$B,'Publication Table (%)'!D$7)/
SUMIFS(AllPublicationData!$E:$E,AllPublicationData!$A:$A,'Publication Table (%)'!$B23,AllPublicationData!$B:$B,'Publication Table (%)'!D$7)),
IF(AND('Publication Table (%)'!$C$5="Cancellations for other reasons",$C$4&lt;&gt;"NHS Scotland"),
IFERROR(SUMIFS(AllPublicationData!$J:$J,AllPublicationData!$A:$A,'Publication Table (%)'!$B23,AllPublicationData!$B:$B,'Publication Table (%)'!$C$4,AllPublicationData!$D:$D,'Publication Table (%)'!D$7)/
SUMIFS(AllPublicationData!$E:$E,AllPublicationData!$A:$A,'Publication Table (%)'!$B23,AllPublicationData!$B:$B,'Publication Table (%)'!$C$4,AllPublicationData!$D:$D,'Publication Table (%)'!D$7),
SUMIFS(AllPublicationData!$J:$J,AllPublicationData!$A:$A,'Publication Table (%)'!$B23,AllPublicationData!$B:$B,'Publication Table (%)'!D$7)/
SUMIFS(AllPublicationData!$E:$E,AllPublicationData!$A:$A,'Publication Table (%)'!$B23,AllPublicationData!$B:$B,'Publication Table (%)'!D$7)),
IF(AND($C$4="NHS Scotland",$C$5="All Cancelled Operations"),
SUMIFS(AllPublicationData!$F:$F,AllPublicationData!$A:$A,'Publication Table'!$B23)/
SUMIFS(AllPublicationData!$E:$E,AllPublicationData!$A:$A,'Publication Table'!$B23),
IF(AND($C$4="NHS Scotland",$C$5="Operations cancelled by patient"),
SUMIFS(AllPublicationData!$G:$G,AllPublicationData!$A:$A,'Publication Table'!$B23)/
SUMIFS(AllPublicationData!$E:$E,AllPublicationData!$A:$A,'Publication Table'!$B23),
IF(AND($C$4="NHS Scotland",$C$5="Operations cancelled for clinical reasons"),
SUMIFS(AllPublicationData!$H:$H,AllPublicationData!$A:$A,'Publication Table'!$B23)/
SUMIFS(AllPublicationData!$E:$E,AllPublicationData!$A:$A,'Publication Table'!$B23),
IF(AND($C$4="NHS Scotland",$C$5="Operations cancelled for non-clinical/capacity reasons"),
SUMIFS(AllPublicationData!$I:$I,AllPublicationData!$A:$A,'Publication Table'!$B23)/
SUMIFS(AllPublicationData!$E:$E,AllPublicationData!$A:$A,'Publication Table'!$B23),
IF(AND($C$4="NHS Scotland",$C$5="Cancellations for other reasons"),
SUMIFS(AllPublicationData!$J:$J,AllPublicationData!$A:$A,'Publication Table'!$B23)/
SUMIFS(AllPublicationData!$E:$E,AllPublicationData!$A:$A,'Publication Table'!$B23)))))))))))</f>
        <v>8.8688707280832099E-2</v>
      </c>
      <c r="E23" s="96">
        <f>IF('Publication Table (%)'!$C$5="All Cancelled Operations",
IFERROR(SUMIFS(AllPublicationData!$F:$F,AllPublicationData!$A:$A,'Publication Table (%)'!$B23,AllPublicationData!$B:$B,'Publication Table (%)'!$C$4,AllPublicationData!$D:$D,'Publication Table (%)'!E$7)/
SUMIFS(AllPublicationData!$E:$E,AllPublicationData!$A:$A,'Publication Table (%)'!$B23,AllPublicationData!$B:$B,'Publication Table (%)'!$C$4,AllPublicationData!$D:$D,'Publication Table (%)'!E$7),
SUMIFS(AllPublicationData!$F:$F,AllPublicationData!$A:$A,'Publication Table (%)'!$B23,AllPublicationData!$B:$B,'Publication Table (%)'!E$7)/
SUMIFS(AllPublicationData!$E:$E,AllPublicationData!$A:$A,'Publication Table (%)'!$B23,AllPublicationData!$B:$B,'Publication Table (%)'!E$7)),
IF('Publication Table (%)'!$C$5="Operations cancelled by patient",
IFERROR(SUMIFS(AllPublicationData!$G:$G,AllPublicationData!$A:$A,'Publication Table (%)'!$B23,AllPublicationData!$B:$B,'Publication Table (%)'!$C$4,AllPublicationData!$D:$D,'Publication Table (%)'!E$7)/
SUMIFS(AllPublicationData!$E:$E,AllPublicationData!$A:$A,'Publication Table (%)'!$B23,AllPublicationData!$B:$B,'Publication Table (%)'!$C$4,AllPublicationData!$D:$D,'Publication Table (%)'!E$7),
SUMIFS(AllPublicationData!$G:$G,AllPublicationData!$A:$A,'Publication Table (%)'!$B23,AllPublicationData!$B:$B,'Publication Table (%)'!E$7)/
SUMIFS(AllPublicationData!$E:$E,AllPublicationData!$A:$A,'Publication Table (%)'!$B23,AllPublicationData!$B:$B,'Publication Table (%)'!E$7)),
IF('Publication Table (%)'!$C$5="Operations cancelled for clinical reasons",
IFERROR(SUMIFS(AllPublicationData!$H:$H,AllPublicationData!$A:$A,'Publication Table (%)'!$B23,AllPublicationData!$B:$B,'Publication Table (%)'!$C$4,AllPublicationData!$D:$D,'Publication Table (%)'!E$7)/
SUMIFS(AllPublicationData!$E:$E,AllPublicationData!$A:$A,'Publication Table (%)'!$B23,AllPublicationData!$B:$B,'Publication Table (%)'!$C$4,AllPublicationData!$D:$D,'Publication Table (%)'!E$7),
SUMIFS(AllPublicationData!$H:$H,AllPublicationData!$A:$A,'Publication Table (%)'!$B23,AllPublicationData!$B:$B,'Publication Table (%)'!E$7)/
SUMIFS(AllPublicationData!$E:$E,AllPublicationData!$A:$A,'Publication Table (%)'!$B23,AllPublicationData!$B:$B,'Publication Table (%)'!E$7)),
IF('Publication Table (%)'!$C$5="Operations cancelled for non-clinical/capacity reasons",
IFERROR(SUMIFS(AllPublicationData!$I:$I,AllPublicationData!$A:$A,'Publication Table (%)'!$B23,AllPublicationData!$B:$B,'Publication Table (%)'!$C$4,AllPublicationData!$D:$D,'Publication Table (%)'!E$7)/
SUMIFS(AllPublicationData!$E:$E,AllPublicationData!$A:$A,'Publication Table (%)'!$B23,AllPublicationData!$B:$B,'Publication Table (%)'!$C$4,AllPublicationData!$D:$D,'Publication Table (%)'!E$7),
SUMIFS(AllPublicationData!$I:$I,AllPublicationData!$A:$A,'Publication Table (%)'!$B23,AllPublicationData!$B:$B,'Publication Table (%)'!E$7)/
SUMIFS(AllPublicationData!$E:$E,AllPublicationData!$A:$A,'Publication Table (%)'!$B23,AllPublicationData!$B:$B,'Publication Table (%)'!E$7)),
IF('Publication Table (%)'!$C$5="Cancellations for other reasons",
IFERROR(SUMIFS(AllPublicationData!$J:$J,AllPublicationData!$A:$A,'Publication Table (%)'!$B23,AllPublicationData!$B:$B,'Publication Table (%)'!$C$4,AllPublicationData!$D:$D,'Publication Table (%)'!E$7)/
SUMIFS(AllPublicationData!$E:$E,AllPublicationData!$A:$A,'Publication Table (%)'!$B23,AllPublicationData!$B:$B,'Publication Table (%)'!$C$4,AllPublicationData!$D:$D,'Publication Table (%)'!E$7),
SUMIFS(AllPublicationData!$J:$J,AllPublicationData!$A:$A,'Publication Table (%)'!$B23,AllPublicationData!$B:$B,'Publication Table (%)'!E$7)/
SUMIFS(AllPublicationData!$E:$E,AllPublicationData!$A:$A,'Publication Table (%)'!$B23,AllPublicationData!$B:$B,'Publication Table (%)'!E$7)))))))</f>
        <v>5.3003533568904596E-2</v>
      </c>
      <c r="F23" s="96">
        <f>IF('Publication Table (%)'!$C$5="All Cancelled Operations",
IFERROR(SUMIFS(AllPublicationData!$F:$F,AllPublicationData!$A:$A,'Publication Table (%)'!$B23,AllPublicationData!$B:$B,'Publication Table (%)'!$C$4,AllPublicationData!$D:$D,'Publication Table (%)'!F$7)/
SUMIFS(AllPublicationData!$E:$E,AllPublicationData!$A:$A,'Publication Table (%)'!$B23,AllPublicationData!$B:$B,'Publication Table (%)'!$C$4,AllPublicationData!$D:$D,'Publication Table (%)'!F$7),
SUMIFS(AllPublicationData!$F:$F,AllPublicationData!$A:$A,'Publication Table (%)'!$B23,AllPublicationData!$B:$B,'Publication Table (%)'!F$7)/
SUMIFS(AllPublicationData!$E:$E,AllPublicationData!$A:$A,'Publication Table (%)'!$B23,AllPublicationData!$B:$B,'Publication Table (%)'!F$7)),
IF('Publication Table (%)'!$C$5="Operations cancelled by patient",
IFERROR(SUMIFS(AllPublicationData!$G:$G,AllPublicationData!$A:$A,'Publication Table (%)'!$B23,AllPublicationData!$B:$B,'Publication Table (%)'!$C$4,AllPublicationData!$D:$D,'Publication Table (%)'!F$7)/
SUMIFS(AllPublicationData!$E:$E,AllPublicationData!$A:$A,'Publication Table (%)'!$B23,AllPublicationData!$B:$B,'Publication Table (%)'!$C$4,AllPublicationData!$D:$D,'Publication Table (%)'!F$7),
SUMIFS(AllPublicationData!$G:$G,AllPublicationData!$A:$A,'Publication Table (%)'!$B23,AllPublicationData!$B:$B,'Publication Table (%)'!F$7)/
SUMIFS(AllPublicationData!$E:$E,AllPublicationData!$A:$A,'Publication Table (%)'!$B23,AllPublicationData!$B:$B,'Publication Table (%)'!F$7)),
IF('Publication Table (%)'!$C$5="Operations cancelled for clinical reasons",
IFERROR(SUMIFS(AllPublicationData!$H:$H,AllPublicationData!$A:$A,'Publication Table (%)'!$B23,AllPublicationData!$B:$B,'Publication Table (%)'!$C$4,AllPublicationData!$D:$D,'Publication Table (%)'!F$7)/
SUMIFS(AllPublicationData!$E:$E,AllPublicationData!$A:$A,'Publication Table (%)'!$B23,AllPublicationData!$B:$B,'Publication Table (%)'!$C$4,AllPublicationData!$D:$D,'Publication Table (%)'!F$7),
SUMIFS(AllPublicationData!$H:$H,AllPublicationData!$A:$A,'Publication Table (%)'!$B23,AllPublicationData!$B:$B,'Publication Table (%)'!F$7)/
SUMIFS(AllPublicationData!$E:$E,AllPublicationData!$A:$A,'Publication Table (%)'!$B23,AllPublicationData!$B:$B,'Publication Table (%)'!F$7)),
IF('Publication Table (%)'!$C$5="Operations cancelled for non-clinical/capacity reasons",
IFERROR(SUMIFS(AllPublicationData!$I:$I,AllPublicationData!$A:$A,'Publication Table (%)'!$B23,AllPublicationData!$B:$B,'Publication Table (%)'!$C$4,AllPublicationData!$D:$D,'Publication Table (%)'!F$7)/
SUMIFS(AllPublicationData!$E:$E,AllPublicationData!$A:$A,'Publication Table (%)'!$B23,AllPublicationData!$B:$B,'Publication Table (%)'!$C$4,AllPublicationData!$D:$D,'Publication Table (%)'!F$7),
SUMIFS(AllPublicationData!$I:$I,AllPublicationData!$A:$A,'Publication Table (%)'!$B23,AllPublicationData!$B:$B,'Publication Table (%)'!F$7)/
SUMIFS(AllPublicationData!$E:$E,AllPublicationData!$A:$A,'Publication Table (%)'!$B23,AllPublicationData!$B:$B,'Publication Table (%)'!F$7)),
IF('Publication Table (%)'!$C$5="Cancellations for other reasons",
IFERROR(SUMIFS(AllPublicationData!$J:$J,AllPublicationData!$A:$A,'Publication Table (%)'!$B23,AllPublicationData!$B:$B,'Publication Table (%)'!$C$4,AllPublicationData!$D:$D,'Publication Table (%)'!F$7)/
SUMIFS(AllPublicationData!$E:$E,AllPublicationData!$A:$A,'Publication Table (%)'!$B23,AllPublicationData!$B:$B,'Publication Table (%)'!$C$4,AllPublicationData!$D:$D,'Publication Table (%)'!F$7),
SUMIFS(AllPublicationData!$J:$J,AllPublicationData!$A:$A,'Publication Table (%)'!$B23,AllPublicationData!$B:$B,'Publication Table (%)'!F$7)/
SUMIFS(AllPublicationData!$E:$E,AllPublicationData!$A:$A,'Publication Table (%)'!$B23,AllPublicationData!$B:$B,'Publication Table (%)'!F$7)))))))</f>
        <v>0.11924342105263158</v>
      </c>
      <c r="G23" s="96">
        <f>IF('Publication Table (%)'!$C$5="All Cancelled Operations",
IFERROR(SUMIFS(AllPublicationData!$F:$F,AllPublicationData!$A:$A,'Publication Table (%)'!$B23,AllPublicationData!$B:$B,'Publication Table (%)'!$C$4,AllPublicationData!$D:$D,'Publication Table (%)'!G$7)/
SUMIFS(AllPublicationData!$E:$E,AllPublicationData!$A:$A,'Publication Table (%)'!$B23,AllPublicationData!$B:$B,'Publication Table (%)'!$C$4,AllPublicationData!$D:$D,'Publication Table (%)'!G$7),
SUMIFS(AllPublicationData!$F:$F,AllPublicationData!$A:$A,'Publication Table (%)'!$B23,AllPublicationData!$B:$B,'Publication Table (%)'!G$7)/
SUMIFS(AllPublicationData!$E:$E,AllPublicationData!$A:$A,'Publication Table (%)'!$B23,AllPublicationData!$B:$B,'Publication Table (%)'!G$7)),
IF('Publication Table (%)'!$C$5="Operations cancelled by patient",
IFERROR(SUMIFS(AllPublicationData!$G:$G,AllPublicationData!$A:$A,'Publication Table (%)'!$B23,AllPublicationData!$B:$B,'Publication Table (%)'!$C$4,AllPublicationData!$D:$D,'Publication Table (%)'!G$7)/
SUMIFS(AllPublicationData!$E:$E,AllPublicationData!$A:$A,'Publication Table (%)'!$B23,AllPublicationData!$B:$B,'Publication Table (%)'!$C$4,AllPublicationData!$D:$D,'Publication Table (%)'!G$7),
SUMIFS(AllPublicationData!$G:$G,AllPublicationData!$A:$A,'Publication Table (%)'!$B23,AllPublicationData!$B:$B,'Publication Table (%)'!G$7)/
SUMIFS(AllPublicationData!$E:$E,AllPublicationData!$A:$A,'Publication Table (%)'!$B23,AllPublicationData!$B:$B,'Publication Table (%)'!G$7)),
IF('Publication Table (%)'!$C$5="Operations cancelled for clinical reasons",
IFERROR(SUMIFS(AllPublicationData!$H:$H,AllPublicationData!$A:$A,'Publication Table (%)'!$B23,AllPublicationData!$B:$B,'Publication Table (%)'!$C$4,AllPublicationData!$D:$D,'Publication Table (%)'!G$7)/
SUMIFS(AllPublicationData!$E:$E,AllPublicationData!$A:$A,'Publication Table (%)'!$B23,AllPublicationData!$B:$B,'Publication Table (%)'!$C$4,AllPublicationData!$D:$D,'Publication Table (%)'!G$7),
SUMIFS(AllPublicationData!$H:$H,AllPublicationData!$A:$A,'Publication Table (%)'!$B23,AllPublicationData!$B:$B,'Publication Table (%)'!G$7)/
SUMIFS(AllPublicationData!$E:$E,AllPublicationData!$A:$A,'Publication Table (%)'!$B23,AllPublicationData!$B:$B,'Publication Table (%)'!G$7)),
IF('Publication Table (%)'!$C$5="Operations cancelled for non-clinical/capacity reasons",
IFERROR(SUMIFS(AllPublicationData!$I:$I,AllPublicationData!$A:$A,'Publication Table (%)'!$B23,AllPublicationData!$B:$B,'Publication Table (%)'!$C$4,AllPublicationData!$D:$D,'Publication Table (%)'!G$7)/
SUMIFS(AllPublicationData!$E:$E,AllPublicationData!$A:$A,'Publication Table (%)'!$B23,AllPublicationData!$B:$B,'Publication Table (%)'!$C$4,AllPublicationData!$D:$D,'Publication Table (%)'!G$7),
SUMIFS(AllPublicationData!$I:$I,AllPublicationData!$A:$A,'Publication Table (%)'!$B23,AllPublicationData!$B:$B,'Publication Table (%)'!G$7)/
SUMIFS(AllPublicationData!$E:$E,AllPublicationData!$A:$A,'Publication Table (%)'!$B23,AllPublicationData!$B:$B,'Publication Table (%)'!G$7)),
IF('Publication Table (%)'!$C$5="Cancellations for other reasons",
IFERROR(SUMIFS(AllPublicationData!$J:$J,AllPublicationData!$A:$A,'Publication Table (%)'!$B23,AllPublicationData!$B:$B,'Publication Table (%)'!$C$4,AllPublicationData!$D:$D,'Publication Table (%)'!G$7)/
SUMIFS(AllPublicationData!$E:$E,AllPublicationData!$A:$A,'Publication Table (%)'!$B23,AllPublicationData!$B:$B,'Publication Table (%)'!$C$4,AllPublicationData!$D:$D,'Publication Table (%)'!G$7),
SUMIFS(AllPublicationData!$J:$J,AllPublicationData!$A:$A,'Publication Table (%)'!$B23,AllPublicationData!$B:$B,'Publication Table (%)'!G$7)/
SUMIFS(AllPublicationData!$E:$E,AllPublicationData!$A:$A,'Publication Table (%)'!$B23,AllPublicationData!$B:$B,'Publication Table (%)'!G$7)))))))</f>
        <v>4.5685279187817257E-2</v>
      </c>
      <c r="H23" s="96">
        <f>IF('Publication Table (%)'!$C$5="All Cancelled Operations",
IFERROR(SUMIFS(AllPublicationData!$F:$F,AllPublicationData!$A:$A,'Publication Table (%)'!$B23,AllPublicationData!$B:$B,'Publication Table (%)'!$C$4,AllPublicationData!$D:$D,'Publication Table (%)'!H$7)/
SUMIFS(AllPublicationData!$E:$E,AllPublicationData!$A:$A,'Publication Table (%)'!$B23,AllPublicationData!$B:$B,'Publication Table (%)'!$C$4,AllPublicationData!$D:$D,'Publication Table (%)'!H$7),
SUMIFS(AllPublicationData!$F:$F,AllPublicationData!$A:$A,'Publication Table (%)'!$B23,AllPublicationData!$B:$B,'Publication Table (%)'!H$7)/
SUMIFS(AllPublicationData!$E:$E,AllPublicationData!$A:$A,'Publication Table (%)'!$B23,AllPublicationData!$B:$B,'Publication Table (%)'!H$7)),
IF('Publication Table (%)'!$C$5="Operations cancelled by patient",
IFERROR(SUMIFS(AllPublicationData!$G:$G,AllPublicationData!$A:$A,'Publication Table (%)'!$B23,AllPublicationData!$B:$B,'Publication Table (%)'!$C$4,AllPublicationData!$D:$D,'Publication Table (%)'!H$7)/
SUMIFS(AllPublicationData!$E:$E,AllPublicationData!$A:$A,'Publication Table (%)'!$B23,AllPublicationData!$B:$B,'Publication Table (%)'!$C$4,AllPublicationData!$D:$D,'Publication Table (%)'!H$7),
SUMIFS(AllPublicationData!$G:$G,AllPublicationData!$A:$A,'Publication Table (%)'!$B23,AllPublicationData!$B:$B,'Publication Table (%)'!H$7)/
SUMIFS(AllPublicationData!$E:$E,AllPublicationData!$A:$A,'Publication Table (%)'!$B23,AllPublicationData!$B:$B,'Publication Table (%)'!H$7)),
IF('Publication Table (%)'!$C$5="Operations cancelled for clinical reasons",
IFERROR(SUMIFS(AllPublicationData!$H:$H,AllPublicationData!$A:$A,'Publication Table (%)'!$B23,AllPublicationData!$B:$B,'Publication Table (%)'!$C$4,AllPublicationData!$D:$D,'Publication Table (%)'!H$7)/
SUMIFS(AllPublicationData!$E:$E,AllPublicationData!$A:$A,'Publication Table (%)'!$B23,AllPublicationData!$B:$B,'Publication Table (%)'!$C$4,AllPublicationData!$D:$D,'Publication Table (%)'!H$7),
SUMIFS(AllPublicationData!$H:$H,AllPublicationData!$A:$A,'Publication Table (%)'!$B23,AllPublicationData!$B:$B,'Publication Table (%)'!H$7)/
SUMIFS(AllPublicationData!$E:$E,AllPublicationData!$A:$A,'Publication Table (%)'!$B23,AllPublicationData!$B:$B,'Publication Table (%)'!H$7)),
IF('Publication Table (%)'!$C$5="Operations cancelled for non-clinical/capacity reasons",
IFERROR(SUMIFS(AllPublicationData!$I:$I,AllPublicationData!$A:$A,'Publication Table (%)'!$B23,AllPublicationData!$B:$B,'Publication Table (%)'!$C$4,AllPublicationData!$D:$D,'Publication Table (%)'!H$7)/
SUMIFS(AllPublicationData!$E:$E,AllPublicationData!$A:$A,'Publication Table (%)'!$B23,AllPublicationData!$B:$B,'Publication Table (%)'!$C$4,AllPublicationData!$D:$D,'Publication Table (%)'!H$7),
SUMIFS(AllPublicationData!$I:$I,AllPublicationData!$A:$A,'Publication Table (%)'!$B23,AllPublicationData!$B:$B,'Publication Table (%)'!H$7)/
SUMIFS(AllPublicationData!$E:$E,AllPublicationData!$A:$A,'Publication Table (%)'!$B23,AllPublicationData!$B:$B,'Publication Table (%)'!H$7)),
IF('Publication Table (%)'!$C$5="Cancellations for other reasons",
IFERROR(SUMIFS(AllPublicationData!$J:$J,AllPublicationData!$A:$A,'Publication Table (%)'!$B23,AllPublicationData!$B:$B,'Publication Table (%)'!$C$4,AllPublicationData!$D:$D,'Publication Table (%)'!H$7)/
SUMIFS(AllPublicationData!$E:$E,AllPublicationData!$A:$A,'Publication Table (%)'!$B23,AllPublicationData!$B:$B,'Publication Table (%)'!$C$4,AllPublicationData!$D:$D,'Publication Table (%)'!H$7),
SUMIFS(AllPublicationData!$J:$J,AllPublicationData!$A:$A,'Publication Table (%)'!$B23,AllPublicationData!$B:$B,'Publication Table (%)'!H$7)/
SUMIFS(AllPublicationData!$E:$E,AllPublicationData!$A:$A,'Publication Table (%)'!$B23,AllPublicationData!$B:$B,'Publication Table (%)'!H$7)))))))</f>
        <v>7.8817733990147784E-2</v>
      </c>
      <c r="I23" s="96">
        <f>IF('Publication Table (%)'!$C$5="All Cancelled Operations",
IFERROR(SUMIFS(AllPublicationData!$F:$F,AllPublicationData!$A:$A,'Publication Table (%)'!$B23,AllPublicationData!$B:$B,'Publication Table (%)'!$C$4,AllPublicationData!$D:$D,'Publication Table (%)'!I$7)/
SUMIFS(AllPublicationData!$E:$E,AllPublicationData!$A:$A,'Publication Table (%)'!$B23,AllPublicationData!$B:$B,'Publication Table (%)'!$C$4,AllPublicationData!$D:$D,'Publication Table (%)'!I$7),
SUMIFS(AllPublicationData!$F:$F,AllPublicationData!$A:$A,'Publication Table (%)'!$B23,AllPublicationData!$B:$B,'Publication Table (%)'!I$7)/
SUMIFS(AllPublicationData!$E:$E,AllPublicationData!$A:$A,'Publication Table (%)'!$B23,AllPublicationData!$B:$B,'Publication Table (%)'!I$7)),
IF('Publication Table (%)'!$C$5="Operations cancelled by patient",
IFERROR(SUMIFS(AllPublicationData!$G:$G,AllPublicationData!$A:$A,'Publication Table (%)'!$B23,AllPublicationData!$B:$B,'Publication Table (%)'!$C$4,AllPublicationData!$D:$D,'Publication Table (%)'!I$7)/
SUMIFS(AllPublicationData!$E:$E,AllPublicationData!$A:$A,'Publication Table (%)'!$B23,AllPublicationData!$B:$B,'Publication Table (%)'!$C$4,AllPublicationData!$D:$D,'Publication Table (%)'!I$7),
SUMIFS(AllPublicationData!$G:$G,AllPublicationData!$A:$A,'Publication Table (%)'!$B23,AllPublicationData!$B:$B,'Publication Table (%)'!I$7)/
SUMIFS(AllPublicationData!$E:$E,AllPublicationData!$A:$A,'Publication Table (%)'!$B23,AllPublicationData!$B:$B,'Publication Table (%)'!I$7)),
IF('Publication Table (%)'!$C$5="Operations cancelled for clinical reasons",
IFERROR(SUMIFS(AllPublicationData!$H:$H,AllPublicationData!$A:$A,'Publication Table (%)'!$B23,AllPublicationData!$B:$B,'Publication Table (%)'!$C$4,AllPublicationData!$D:$D,'Publication Table (%)'!I$7)/
SUMIFS(AllPublicationData!$E:$E,AllPublicationData!$A:$A,'Publication Table (%)'!$B23,AllPublicationData!$B:$B,'Publication Table (%)'!$C$4,AllPublicationData!$D:$D,'Publication Table (%)'!I$7),
SUMIFS(AllPublicationData!$H:$H,AllPublicationData!$A:$A,'Publication Table (%)'!$B23,AllPublicationData!$B:$B,'Publication Table (%)'!I$7)/
SUMIFS(AllPublicationData!$E:$E,AllPublicationData!$A:$A,'Publication Table (%)'!$B23,AllPublicationData!$B:$B,'Publication Table (%)'!I$7)),
IF('Publication Table (%)'!$C$5="Operations cancelled for non-clinical/capacity reasons",
IFERROR(SUMIFS(AllPublicationData!$I:$I,AllPublicationData!$A:$A,'Publication Table (%)'!$B23,AllPublicationData!$B:$B,'Publication Table (%)'!$C$4,AllPublicationData!$D:$D,'Publication Table (%)'!I$7)/
SUMIFS(AllPublicationData!$E:$E,AllPublicationData!$A:$A,'Publication Table (%)'!$B23,AllPublicationData!$B:$B,'Publication Table (%)'!$C$4,AllPublicationData!$D:$D,'Publication Table (%)'!I$7),
SUMIFS(AllPublicationData!$I:$I,AllPublicationData!$A:$A,'Publication Table (%)'!$B23,AllPublicationData!$B:$B,'Publication Table (%)'!I$7)/
SUMIFS(AllPublicationData!$E:$E,AllPublicationData!$A:$A,'Publication Table (%)'!$B23,AllPublicationData!$B:$B,'Publication Table (%)'!I$7)),
IF('Publication Table (%)'!$C$5="Cancellations for other reasons",
IFERROR(SUMIFS(AllPublicationData!$J:$J,AllPublicationData!$A:$A,'Publication Table (%)'!$B23,AllPublicationData!$B:$B,'Publication Table (%)'!$C$4,AllPublicationData!$D:$D,'Publication Table (%)'!I$7)/
SUMIFS(AllPublicationData!$E:$E,AllPublicationData!$A:$A,'Publication Table (%)'!$B23,AllPublicationData!$B:$B,'Publication Table (%)'!$C$4,AllPublicationData!$D:$D,'Publication Table (%)'!I$7),
SUMIFS(AllPublicationData!$J:$J,AllPublicationData!$A:$A,'Publication Table (%)'!$B23,AllPublicationData!$B:$B,'Publication Table (%)'!I$7)/
SUMIFS(AllPublicationData!$E:$E,AllPublicationData!$A:$A,'Publication Table (%)'!$B23,AllPublicationData!$B:$B,'Publication Table (%)'!I$7)))))))</f>
        <v>9.0760425183973828E-2</v>
      </c>
      <c r="J23" s="96">
        <f>IF('Publication Table (%)'!$C$5="All Cancelled Operations",
IFERROR(SUMIFS(AllPublicationData!$F:$F,AllPublicationData!$A:$A,'Publication Table (%)'!$B23,AllPublicationData!$B:$B,'Publication Table (%)'!$C$4,AllPublicationData!$D:$D,'Publication Table (%)'!J$7)/
SUMIFS(AllPublicationData!$E:$E,AllPublicationData!$A:$A,'Publication Table (%)'!$B23,AllPublicationData!$B:$B,'Publication Table (%)'!$C$4,AllPublicationData!$D:$D,'Publication Table (%)'!J$7),
SUMIFS(AllPublicationData!$F:$F,AllPublicationData!$A:$A,'Publication Table (%)'!$B23,AllPublicationData!$B:$B,'Publication Table (%)'!J$7)/
SUMIFS(AllPublicationData!$E:$E,AllPublicationData!$A:$A,'Publication Table (%)'!$B23,AllPublicationData!$B:$B,'Publication Table (%)'!J$7)),
IF('Publication Table (%)'!$C$5="Operations cancelled by patient",
IFERROR(SUMIFS(AllPublicationData!$G:$G,AllPublicationData!$A:$A,'Publication Table (%)'!$B23,AllPublicationData!$B:$B,'Publication Table (%)'!$C$4,AllPublicationData!$D:$D,'Publication Table (%)'!J$7)/
SUMIFS(AllPublicationData!$E:$E,AllPublicationData!$A:$A,'Publication Table (%)'!$B23,AllPublicationData!$B:$B,'Publication Table (%)'!$C$4,AllPublicationData!$D:$D,'Publication Table (%)'!J$7),
SUMIFS(AllPublicationData!$G:$G,AllPublicationData!$A:$A,'Publication Table (%)'!$B23,AllPublicationData!$B:$B,'Publication Table (%)'!J$7)/
SUMIFS(AllPublicationData!$E:$E,AllPublicationData!$A:$A,'Publication Table (%)'!$B23,AllPublicationData!$B:$B,'Publication Table (%)'!J$7)),
IF('Publication Table (%)'!$C$5="Operations cancelled for clinical reasons",
IFERROR(SUMIFS(AllPublicationData!$H:$H,AllPublicationData!$A:$A,'Publication Table (%)'!$B23,AllPublicationData!$B:$B,'Publication Table (%)'!$C$4,AllPublicationData!$D:$D,'Publication Table (%)'!J$7)/
SUMIFS(AllPublicationData!$E:$E,AllPublicationData!$A:$A,'Publication Table (%)'!$B23,AllPublicationData!$B:$B,'Publication Table (%)'!$C$4,AllPublicationData!$D:$D,'Publication Table (%)'!J$7),
SUMIFS(AllPublicationData!$H:$H,AllPublicationData!$A:$A,'Publication Table (%)'!$B23,AllPublicationData!$B:$B,'Publication Table (%)'!J$7)/
SUMIFS(AllPublicationData!$E:$E,AllPublicationData!$A:$A,'Publication Table (%)'!$B23,AllPublicationData!$B:$B,'Publication Table (%)'!J$7)),
IF('Publication Table (%)'!$C$5="Operations cancelled for non-clinical/capacity reasons",
IFERROR(SUMIFS(AllPublicationData!$I:$I,AllPublicationData!$A:$A,'Publication Table (%)'!$B23,AllPublicationData!$B:$B,'Publication Table (%)'!$C$4,AllPublicationData!$D:$D,'Publication Table (%)'!J$7)/
SUMIFS(AllPublicationData!$E:$E,AllPublicationData!$A:$A,'Publication Table (%)'!$B23,AllPublicationData!$B:$B,'Publication Table (%)'!$C$4,AllPublicationData!$D:$D,'Publication Table (%)'!J$7),
SUMIFS(AllPublicationData!$I:$I,AllPublicationData!$A:$A,'Publication Table (%)'!$B23,AllPublicationData!$B:$B,'Publication Table (%)'!J$7)/
SUMIFS(AllPublicationData!$E:$E,AllPublicationData!$A:$A,'Publication Table (%)'!$B23,AllPublicationData!$B:$B,'Publication Table (%)'!J$7)),
IF('Publication Table (%)'!$C$5="Cancellations for other reasons",
IFERROR(SUMIFS(AllPublicationData!$J:$J,AllPublicationData!$A:$A,'Publication Table (%)'!$B23,AllPublicationData!$B:$B,'Publication Table (%)'!$C$4,AllPublicationData!$D:$D,'Publication Table (%)'!J$7)/
SUMIFS(AllPublicationData!$E:$E,AllPublicationData!$A:$A,'Publication Table (%)'!$B23,AllPublicationData!$B:$B,'Publication Table (%)'!$C$4,AllPublicationData!$D:$D,'Publication Table (%)'!J$7),
SUMIFS(AllPublicationData!$J:$J,AllPublicationData!$A:$A,'Publication Table (%)'!$B23,AllPublicationData!$B:$B,'Publication Table (%)'!J$7)/
SUMIFS(AllPublicationData!$E:$E,AllPublicationData!$A:$A,'Publication Table (%)'!$B23,AllPublicationData!$B:$B,'Publication Table (%)'!J$7)))))))</f>
        <v>8.9017341040462425E-2</v>
      </c>
      <c r="K23" s="96">
        <f>IF('Publication Table (%)'!$C$5="All Cancelled Operations",
IFERROR(SUMIFS(AllPublicationData!$F:$F,AllPublicationData!$A:$A,'Publication Table (%)'!$B23,AllPublicationData!$B:$B,'Publication Table (%)'!$C$4,AllPublicationData!$D:$D,'Publication Table (%)'!K$7)/
SUMIFS(AllPublicationData!$E:$E,AllPublicationData!$A:$A,'Publication Table (%)'!$B23,AllPublicationData!$B:$B,'Publication Table (%)'!$C$4,AllPublicationData!$D:$D,'Publication Table (%)'!K$7),
SUMIFS(AllPublicationData!$F:$F,AllPublicationData!$A:$A,'Publication Table (%)'!$B23,AllPublicationData!$B:$B,'Publication Table (%)'!K$7)/
SUMIFS(AllPublicationData!$E:$E,AllPublicationData!$A:$A,'Publication Table (%)'!$B23,AllPublicationData!$B:$B,'Publication Table (%)'!K$7)),
IF('Publication Table (%)'!$C$5="Operations cancelled by patient",
IFERROR(SUMIFS(AllPublicationData!$G:$G,AllPublicationData!$A:$A,'Publication Table (%)'!$B23,AllPublicationData!$B:$B,'Publication Table (%)'!$C$4,AllPublicationData!$D:$D,'Publication Table (%)'!K$7)/
SUMIFS(AllPublicationData!$E:$E,AllPublicationData!$A:$A,'Publication Table (%)'!$B23,AllPublicationData!$B:$B,'Publication Table (%)'!$C$4,AllPublicationData!$D:$D,'Publication Table (%)'!K$7),
SUMIFS(AllPublicationData!$G:$G,AllPublicationData!$A:$A,'Publication Table (%)'!$B23,AllPublicationData!$B:$B,'Publication Table (%)'!K$7)/
SUMIFS(AllPublicationData!$E:$E,AllPublicationData!$A:$A,'Publication Table (%)'!$B23,AllPublicationData!$B:$B,'Publication Table (%)'!K$7)),
IF('Publication Table (%)'!$C$5="Operations cancelled for clinical reasons",
IFERROR(SUMIFS(AllPublicationData!$H:$H,AllPublicationData!$A:$A,'Publication Table (%)'!$B23,AllPublicationData!$B:$B,'Publication Table (%)'!$C$4,AllPublicationData!$D:$D,'Publication Table (%)'!K$7)/
SUMIFS(AllPublicationData!$E:$E,AllPublicationData!$A:$A,'Publication Table (%)'!$B23,AllPublicationData!$B:$B,'Publication Table (%)'!$C$4,AllPublicationData!$D:$D,'Publication Table (%)'!K$7),
SUMIFS(AllPublicationData!$H:$H,AllPublicationData!$A:$A,'Publication Table (%)'!$B23,AllPublicationData!$B:$B,'Publication Table (%)'!K$7)/
SUMIFS(AllPublicationData!$E:$E,AllPublicationData!$A:$A,'Publication Table (%)'!$B23,AllPublicationData!$B:$B,'Publication Table (%)'!K$7)),
IF('Publication Table (%)'!$C$5="Operations cancelled for non-clinical/capacity reasons",
IFERROR(SUMIFS(AllPublicationData!$I:$I,AllPublicationData!$A:$A,'Publication Table (%)'!$B23,AllPublicationData!$B:$B,'Publication Table (%)'!$C$4,AllPublicationData!$D:$D,'Publication Table (%)'!K$7)/
SUMIFS(AllPublicationData!$E:$E,AllPublicationData!$A:$A,'Publication Table (%)'!$B23,AllPublicationData!$B:$B,'Publication Table (%)'!$C$4,AllPublicationData!$D:$D,'Publication Table (%)'!K$7),
SUMIFS(AllPublicationData!$I:$I,AllPublicationData!$A:$A,'Publication Table (%)'!$B23,AllPublicationData!$B:$B,'Publication Table (%)'!K$7)/
SUMIFS(AllPublicationData!$E:$E,AllPublicationData!$A:$A,'Publication Table (%)'!$B23,AllPublicationData!$B:$B,'Publication Table (%)'!K$7)),
IF('Publication Table (%)'!$C$5="Cancellations for other reasons",
IFERROR(SUMIFS(AllPublicationData!$J:$J,AllPublicationData!$A:$A,'Publication Table (%)'!$B23,AllPublicationData!$B:$B,'Publication Table (%)'!$C$4,AllPublicationData!$D:$D,'Publication Table (%)'!K$7)/
SUMIFS(AllPublicationData!$E:$E,AllPublicationData!$A:$A,'Publication Table (%)'!$B23,AllPublicationData!$B:$B,'Publication Table (%)'!$C$4,AllPublicationData!$D:$D,'Publication Table (%)'!K$7),
SUMIFS(AllPublicationData!$J:$J,AllPublicationData!$A:$A,'Publication Table (%)'!$B23,AllPublicationData!$B:$B,'Publication Table (%)'!K$7)/
SUMIFS(AllPublicationData!$E:$E,AllPublicationData!$A:$A,'Publication Table (%)'!$B23,AllPublicationData!$B:$B,'Publication Table (%)'!K$7)))))))</f>
        <v>9.7902097902097904E-2</v>
      </c>
      <c r="L23" s="96">
        <f>IF('Publication Table (%)'!$C$5="All Cancelled Operations",
IFERROR(SUMIFS(AllPublicationData!$F:$F,AllPublicationData!$A:$A,'Publication Table (%)'!$B23,AllPublicationData!$B:$B,'Publication Table (%)'!$C$4,AllPublicationData!$D:$D,'Publication Table (%)'!L$7)/
SUMIFS(AllPublicationData!$E:$E,AllPublicationData!$A:$A,'Publication Table (%)'!$B23,AllPublicationData!$B:$B,'Publication Table (%)'!$C$4,AllPublicationData!$D:$D,'Publication Table (%)'!L$7),
SUMIFS(AllPublicationData!$F:$F,AllPublicationData!$A:$A,'Publication Table (%)'!$B23,AllPublicationData!$B:$B,'Publication Table (%)'!L$7)/
SUMIFS(AllPublicationData!$E:$E,AllPublicationData!$A:$A,'Publication Table (%)'!$B23,AllPublicationData!$B:$B,'Publication Table (%)'!L$7)),
IF('Publication Table (%)'!$C$5="Operations cancelled by patient",
IFERROR(SUMIFS(AllPublicationData!$G:$G,AllPublicationData!$A:$A,'Publication Table (%)'!$B23,AllPublicationData!$B:$B,'Publication Table (%)'!$C$4,AllPublicationData!$D:$D,'Publication Table (%)'!L$7)/
SUMIFS(AllPublicationData!$E:$E,AllPublicationData!$A:$A,'Publication Table (%)'!$B23,AllPublicationData!$B:$B,'Publication Table (%)'!$C$4,AllPublicationData!$D:$D,'Publication Table (%)'!L$7),
SUMIFS(AllPublicationData!$G:$G,AllPublicationData!$A:$A,'Publication Table (%)'!$B23,AllPublicationData!$B:$B,'Publication Table (%)'!L$7)/
SUMIFS(AllPublicationData!$E:$E,AllPublicationData!$A:$A,'Publication Table (%)'!$B23,AllPublicationData!$B:$B,'Publication Table (%)'!L$7)),
IF('Publication Table (%)'!$C$5="Operations cancelled for clinical reasons",
IFERROR(SUMIFS(AllPublicationData!$H:$H,AllPublicationData!$A:$A,'Publication Table (%)'!$B23,AllPublicationData!$B:$B,'Publication Table (%)'!$C$4,AllPublicationData!$D:$D,'Publication Table (%)'!L$7)/
SUMIFS(AllPublicationData!$E:$E,AllPublicationData!$A:$A,'Publication Table (%)'!$B23,AllPublicationData!$B:$B,'Publication Table (%)'!$C$4,AllPublicationData!$D:$D,'Publication Table (%)'!L$7),
SUMIFS(AllPublicationData!$H:$H,AllPublicationData!$A:$A,'Publication Table (%)'!$B23,AllPublicationData!$B:$B,'Publication Table (%)'!L$7)/
SUMIFS(AllPublicationData!$E:$E,AllPublicationData!$A:$A,'Publication Table (%)'!$B23,AllPublicationData!$B:$B,'Publication Table (%)'!L$7)),
IF('Publication Table (%)'!$C$5="Operations cancelled for non-clinical/capacity reasons",
IFERROR(SUMIFS(AllPublicationData!$I:$I,AllPublicationData!$A:$A,'Publication Table (%)'!$B23,AllPublicationData!$B:$B,'Publication Table (%)'!$C$4,AllPublicationData!$D:$D,'Publication Table (%)'!L$7)/
SUMIFS(AllPublicationData!$E:$E,AllPublicationData!$A:$A,'Publication Table (%)'!$B23,AllPublicationData!$B:$B,'Publication Table (%)'!$C$4,AllPublicationData!$D:$D,'Publication Table (%)'!L$7),
SUMIFS(AllPublicationData!$I:$I,AllPublicationData!$A:$A,'Publication Table (%)'!$B23,AllPublicationData!$B:$B,'Publication Table (%)'!L$7)/
SUMIFS(AllPublicationData!$E:$E,AllPublicationData!$A:$A,'Publication Table (%)'!$B23,AllPublicationData!$B:$B,'Publication Table (%)'!L$7)),
IF('Publication Table (%)'!$C$5="Cancellations for other reasons",
IFERROR(SUMIFS(AllPublicationData!$J:$J,AllPublicationData!$A:$A,'Publication Table (%)'!$B23,AllPublicationData!$B:$B,'Publication Table (%)'!$C$4,AllPublicationData!$D:$D,'Publication Table (%)'!L$7)/
SUMIFS(AllPublicationData!$E:$E,AllPublicationData!$A:$A,'Publication Table (%)'!$B23,AllPublicationData!$B:$B,'Publication Table (%)'!$C$4,AllPublicationData!$D:$D,'Publication Table (%)'!L$7),
SUMIFS(AllPublicationData!$J:$J,AllPublicationData!$A:$A,'Publication Table (%)'!$B23,AllPublicationData!$B:$B,'Publication Table (%)'!L$7)/
SUMIFS(AllPublicationData!$E:$E,AllPublicationData!$A:$A,'Publication Table (%)'!$B23,AllPublicationData!$B:$B,'Publication Table (%)'!L$7)))))))</f>
        <v>8.4834020394879583E-2</v>
      </c>
      <c r="M23" s="96">
        <f>IF('Publication Table (%)'!$C$5="All Cancelled Operations",
IFERROR(SUMIFS(AllPublicationData!$F:$F,AllPublicationData!$A:$A,'Publication Table (%)'!$B23,AllPublicationData!$B:$B,'Publication Table (%)'!$C$4,AllPublicationData!$D:$D,'Publication Table (%)'!M$7)/
SUMIFS(AllPublicationData!$E:$E,AllPublicationData!$A:$A,'Publication Table (%)'!$B23,AllPublicationData!$B:$B,'Publication Table (%)'!$C$4,AllPublicationData!$D:$D,'Publication Table (%)'!M$7),
SUMIFS(AllPublicationData!$F:$F,AllPublicationData!$A:$A,'Publication Table (%)'!$B23,AllPublicationData!$B:$B,'Publication Table (%)'!M$7)/
SUMIFS(AllPublicationData!$E:$E,AllPublicationData!$A:$A,'Publication Table (%)'!$B23,AllPublicationData!$B:$B,'Publication Table (%)'!M$7)),
IF('Publication Table (%)'!$C$5="Operations cancelled by patient",
IFERROR(SUMIFS(AllPublicationData!$G:$G,AllPublicationData!$A:$A,'Publication Table (%)'!$B23,AllPublicationData!$B:$B,'Publication Table (%)'!$C$4,AllPublicationData!$D:$D,'Publication Table (%)'!M$7)/
SUMIFS(AllPublicationData!$E:$E,AllPublicationData!$A:$A,'Publication Table (%)'!$B23,AllPublicationData!$B:$B,'Publication Table (%)'!$C$4,AllPublicationData!$D:$D,'Publication Table (%)'!M$7),
SUMIFS(AllPublicationData!$G:$G,AllPublicationData!$A:$A,'Publication Table (%)'!$B23,AllPublicationData!$B:$B,'Publication Table (%)'!M$7)/
SUMIFS(AllPublicationData!$E:$E,AllPublicationData!$A:$A,'Publication Table (%)'!$B23,AllPublicationData!$B:$B,'Publication Table (%)'!M$7)),
IF('Publication Table (%)'!$C$5="Operations cancelled for clinical reasons",
IFERROR(SUMIFS(AllPublicationData!$H:$H,AllPublicationData!$A:$A,'Publication Table (%)'!$B23,AllPublicationData!$B:$B,'Publication Table (%)'!$C$4,AllPublicationData!$D:$D,'Publication Table (%)'!M$7)/
SUMIFS(AllPublicationData!$E:$E,AllPublicationData!$A:$A,'Publication Table (%)'!$B23,AllPublicationData!$B:$B,'Publication Table (%)'!$C$4,AllPublicationData!$D:$D,'Publication Table (%)'!M$7),
SUMIFS(AllPublicationData!$H:$H,AllPublicationData!$A:$A,'Publication Table (%)'!$B23,AllPublicationData!$B:$B,'Publication Table (%)'!M$7)/
SUMIFS(AllPublicationData!$E:$E,AllPublicationData!$A:$A,'Publication Table (%)'!$B23,AllPublicationData!$B:$B,'Publication Table (%)'!M$7)),
IF('Publication Table (%)'!$C$5="Operations cancelled for non-clinical/capacity reasons",
IFERROR(SUMIFS(AllPublicationData!$I:$I,AllPublicationData!$A:$A,'Publication Table (%)'!$B23,AllPublicationData!$B:$B,'Publication Table (%)'!$C$4,AllPublicationData!$D:$D,'Publication Table (%)'!M$7)/
SUMIFS(AllPublicationData!$E:$E,AllPublicationData!$A:$A,'Publication Table (%)'!$B23,AllPublicationData!$B:$B,'Publication Table (%)'!$C$4,AllPublicationData!$D:$D,'Publication Table (%)'!M$7),
SUMIFS(AllPublicationData!$I:$I,AllPublicationData!$A:$A,'Publication Table (%)'!$B23,AllPublicationData!$B:$B,'Publication Table (%)'!M$7)/
SUMIFS(AllPublicationData!$E:$E,AllPublicationData!$A:$A,'Publication Table (%)'!$B23,AllPublicationData!$B:$B,'Publication Table (%)'!M$7)),
IF('Publication Table (%)'!$C$5="Cancellations for other reasons",
IFERROR(SUMIFS(AllPublicationData!$J:$J,AllPublicationData!$A:$A,'Publication Table (%)'!$B23,AllPublicationData!$B:$B,'Publication Table (%)'!$C$4,AllPublicationData!$D:$D,'Publication Table (%)'!M$7)/
SUMIFS(AllPublicationData!$E:$E,AllPublicationData!$A:$A,'Publication Table (%)'!$B23,AllPublicationData!$B:$B,'Publication Table (%)'!$C$4,AllPublicationData!$D:$D,'Publication Table (%)'!M$7),
SUMIFS(AllPublicationData!$J:$J,AllPublicationData!$A:$A,'Publication Table (%)'!$B23,AllPublicationData!$B:$B,'Publication Table (%)'!M$7)/
SUMIFS(AllPublicationData!$E:$E,AllPublicationData!$A:$A,'Publication Table (%)'!$B23,AllPublicationData!$B:$B,'Publication Table (%)'!M$7)))))))</f>
        <v>0.10033076074972437</v>
      </c>
      <c r="N23" s="96">
        <f>IF('Publication Table (%)'!$C$5="All Cancelled Operations",
IFERROR(SUMIFS(AllPublicationData!$F:$F,AllPublicationData!$A:$A,'Publication Table (%)'!$B23,AllPublicationData!$B:$B,'Publication Table (%)'!$C$4,AllPublicationData!$D:$D,'Publication Table (%)'!N$7)/
SUMIFS(AllPublicationData!$E:$E,AllPublicationData!$A:$A,'Publication Table (%)'!$B23,AllPublicationData!$B:$B,'Publication Table (%)'!$C$4,AllPublicationData!$D:$D,'Publication Table (%)'!N$7),
SUMIFS(AllPublicationData!$F:$F,AllPublicationData!$A:$A,'Publication Table (%)'!$B23,AllPublicationData!$B:$B,'Publication Table (%)'!N$7)/
SUMIFS(AllPublicationData!$E:$E,AllPublicationData!$A:$A,'Publication Table (%)'!$B23,AllPublicationData!$B:$B,'Publication Table (%)'!N$7)),
IF('Publication Table (%)'!$C$5="Operations cancelled by patient",
IFERROR(SUMIFS(AllPublicationData!$G:$G,AllPublicationData!$A:$A,'Publication Table (%)'!$B23,AllPublicationData!$B:$B,'Publication Table (%)'!$C$4,AllPublicationData!$D:$D,'Publication Table (%)'!N$7)/
SUMIFS(AllPublicationData!$E:$E,AllPublicationData!$A:$A,'Publication Table (%)'!$B23,AllPublicationData!$B:$B,'Publication Table (%)'!$C$4,AllPublicationData!$D:$D,'Publication Table (%)'!N$7),
SUMIFS(AllPublicationData!$G:$G,AllPublicationData!$A:$A,'Publication Table (%)'!$B23,AllPublicationData!$B:$B,'Publication Table (%)'!N$7)/
SUMIFS(AllPublicationData!$E:$E,AllPublicationData!$A:$A,'Publication Table (%)'!$B23,AllPublicationData!$B:$B,'Publication Table (%)'!N$7)),
IF('Publication Table (%)'!$C$5="Operations cancelled for clinical reasons",
IFERROR(SUMIFS(AllPublicationData!$H:$H,AllPublicationData!$A:$A,'Publication Table (%)'!$B23,AllPublicationData!$B:$B,'Publication Table (%)'!$C$4,AllPublicationData!$D:$D,'Publication Table (%)'!N$7)/
SUMIFS(AllPublicationData!$E:$E,AllPublicationData!$A:$A,'Publication Table (%)'!$B23,AllPublicationData!$B:$B,'Publication Table (%)'!$C$4,AllPublicationData!$D:$D,'Publication Table (%)'!N$7),
SUMIFS(AllPublicationData!$H:$H,AllPublicationData!$A:$A,'Publication Table (%)'!$B23,AllPublicationData!$B:$B,'Publication Table (%)'!N$7)/
SUMIFS(AllPublicationData!$E:$E,AllPublicationData!$A:$A,'Publication Table (%)'!$B23,AllPublicationData!$B:$B,'Publication Table (%)'!N$7)),
IF('Publication Table (%)'!$C$5="Operations cancelled for non-clinical/capacity reasons",
IFERROR(SUMIFS(AllPublicationData!$I:$I,AllPublicationData!$A:$A,'Publication Table (%)'!$B23,AllPublicationData!$B:$B,'Publication Table (%)'!$C$4,AllPublicationData!$D:$D,'Publication Table (%)'!N$7)/
SUMIFS(AllPublicationData!$E:$E,AllPublicationData!$A:$A,'Publication Table (%)'!$B23,AllPublicationData!$B:$B,'Publication Table (%)'!$C$4,AllPublicationData!$D:$D,'Publication Table (%)'!N$7),
SUMIFS(AllPublicationData!$I:$I,AllPublicationData!$A:$A,'Publication Table (%)'!$B23,AllPublicationData!$B:$B,'Publication Table (%)'!N$7)/
SUMIFS(AllPublicationData!$E:$E,AllPublicationData!$A:$A,'Publication Table (%)'!$B23,AllPublicationData!$B:$B,'Publication Table (%)'!N$7)),
IF('Publication Table (%)'!$C$5="Cancellations for other reasons",
IFERROR(SUMIFS(AllPublicationData!$J:$J,AllPublicationData!$A:$A,'Publication Table (%)'!$B23,AllPublicationData!$B:$B,'Publication Table (%)'!$C$4,AllPublicationData!$D:$D,'Publication Table (%)'!N$7)/
SUMIFS(AllPublicationData!$E:$E,AllPublicationData!$A:$A,'Publication Table (%)'!$B23,AllPublicationData!$B:$B,'Publication Table (%)'!$C$4,AllPublicationData!$D:$D,'Publication Table (%)'!N$7),
SUMIFS(AllPublicationData!$J:$J,AllPublicationData!$A:$A,'Publication Table (%)'!$B23,AllPublicationData!$B:$B,'Publication Table (%)'!N$7)/
SUMIFS(AllPublicationData!$E:$E,AllPublicationData!$A:$A,'Publication Table (%)'!$B23,AllPublicationData!$B:$B,'Publication Table (%)'!N$7)))))))</f>
        <v>7.9630698211194464E-2</v>
      </c>
      <c r="O23" s="96">
        <f>IF('Publication Table (%)'!$C$5="All Cancelled Operations",
IFERROR(SUMIFS(AllPublicationData!$F:$F,AllPublicationData!$A:$A,'Publication Table (%)'!$B23,AllPublicationData!$B:$B,'Publication Table (%)'!$C$4,AllPublicationData!$D:$D,'Publication Table (%)'!O$7)/
SUMIFS(AllPublicationData!$E:$E,AllPublicationData!$A:$A,'Publication Table (%)'!$B23,AllPublicationData!$B:$B,'Publication Table (%)'!$C$4,AllPublicationData!$D:$D,'Publication Table (%)'!O$7),
SUMIFS(AllPublicationData!$F:$F,AllPublicationData!$A:$A,'Publication Table (%)'!$B23,AllPublicationData!$B:$B,'Publication Table (%)'!O$7)/
SUMIFS(AllPublicationData!$E:$E,AllPublicationData!$A:$A,'Publication Table (%)'!$B23,AllPublicationData!$B:$B,'Publication Table (%)'!O$7)),
IF('Publication Table (%)'!$C$5="Operations cancelled by patient",
IFERROR(SUMIFS(AllPublicationData!$G:$G,AllPublicationData!$A:$A,'Publication Table (%)'!$B23,AllPublicationData!$B:$B,'Publication Table (%)'!$C$4,AllPublicationData!$D:$D,'Publication Table (%)'!O$7)/
SUMIFS(AllPublicationData!$E:$E,AllPublicationData!$A:$A,'Publication Table (%)'!$B23,AllPublicationData!$B:$B,'Publication Table (%)'!$C$4,AllPublicationData!$D:$D,'Publication Table (%)'!O$7),
SUMIFS(AllPublicationData!$G:$G,AllPublicationData!$A:$A,'Publication Table (%)'!$B23,AllPublicationData!$B:$B,'Publication Table (%)'!O$7)/
SUMIFS(AllPublicationData!$E:$E,AllPublicationData!$A:$A,'Publication Table (%)'!$B23,AllPublicationData!$B:$B,'Publication Table (%)'!O$7)),
IF('Publication Table (%)'!$C$5="Operations cancelled for clinical reasons",
IFERROR(SUMIFS(AllPublicationData!$H:$H,AllPublicationData!$A:$A,'Publication Table (%)'!$B23,AllPublicationData!$B:$B,'Publication Table (%)'!$C$4,AllPublicationData!$D:$D,'Publication Table (%)'!O$7)/
SUMIFS(AllPublicationData!$E:$E,AllPublicationData!$A:$A,'Publication Table (%)'!$B23,AllPublicationData!$B:$B,'Publication Table (%)'!$C$4,AllPublicationData!$D:$D,'Publication Table (%)'!O$7),
SUMIFS(AllPublicationData!$H:$H,AllPublicationData!$A:$A,'Publication Table (%)'!$B23,AllPublicationData!$B:$B,'Publication Table (%)'!O$7)/
SUMIFS(AllPublicationData!$E:$E,AllPublicationData!$A:$A,'Publication Table (%)'!$B23,AllPublicationData!$B:$B,'Publication Table (%)'!O$7)),
IF('Publication Table (%)'!$C$5="Operations cancelled for non-clinical/capacity reasons",
IFERROR(SUMIFS(AllPublicationData!$I:$I,AllPublicationData!$A:$A,'Publication Table (%)'!$B23,AllPublicationData!$B:$B,'Publication Table (%)'!$C$4,AllPublicationData!$D:$D,'Publication Table (%)'!O$7)/
SUMIFS(AllPublicationData!$E:$E,AllPublicationData!$A:$A,'Publication Table (%)'!$B23,AllPublicationData!$B:$B,'Publication Table (%)'!$C$4,AllPublicationData!$D:$D,'Publication Table (%)'!O$7),
SUMIFS(AllPublicationData!$I:$I,AllPublicationData!$A:$A,'Publication Table (%)'!$B23,AllPublicationData!$B:$B,'Publication Table (%)'!O$7)/
SUMIFS(AllPublicationData!$E:$E,AllPublicationData!$A:$A,'Publication Table (%)'!$B23,AllPublicationData!$B:$B,'Publication Table (%)'!O$7)),
IF('Publication Table (%)'!$C$5="Cancellations for other reasons",
IFERROR(SUMIFS(AllPublicationData!$J:$J,AllPublicationData!$A:$A,'Publication Table (%)'!$B23,AllPublicationData!$B:$B,'Publication Table (%)'!$C$4,AllPublicationData!$D:$D,'Publication Table (%)'!O$7)/
SUMIFS(AllPublicationData!$E:$E,AllPublicationData!$A:$A,'Publication Table (%)'!$B23,AllPublicationData!$B:$B,'Publication Table (%)'!$C$4,AllPublicationData!$D:$D,'Publication Table (%)'!O$7),
SUMIFS(AllPublicationData!$J:$J,AllPublicationData!$A:$A,'Publication Table (%)'!$B23,AllPublicationData!$B:$B,'Publication Table (%)'!O$7)/
SUMIFS(AllPublicationData!$E:$E,AllPublicationData!$A:$A,'Publication Table (%)'!$B23,AllPublicationData!$B:$B,'Publication Table (%)'!O$7)))))))</f>
        <v>0.11104701471012403</v>
      </c>
      <c r="P23" s="96">
        <f>IF('Publication Table (%)'!$C$5="All Cancelled Operations",
IFERROR(SUMIFS(AllPublicationData!$F:$F,AllPublicationData!$A:$A,'Publication Table (%)'!$B23,AllPublicationData!$B:$B,'Publication Table (%)'!$C$4,AllPublicationData!$D:$D,'Publication Table (%)'!P$7)/
SUMIFS(AllPublicationData!$E:$E,AllPublicationData!$A:$A,'Publication Table (%)'!$B23,AllPublicationData!$B:$B,'Publication Table (%)'!$C$4,AllPublicationData!$D:$D,'Publication Table (%)'!P$7),
SUMIFS(AllPublicationData!$F:$F,AllPublicationData!$A:$A,'Publication Table (%)'!$B23,AllPublicationData!$B:$B,'Publication Table (%)'!P$7)/
SUMIFS(AllPublicationData!$E:$E,AllPublicationData!$A:$A,'Publication Table (%)'!$B23,AllPublicationData!$B:$B,'Publication Table (%)'!P$7)),
IF('Publication Table (%)'!$C$5="Operations cancelled by patient",
IFERROR(SUMIFS(AllPublicationData!$G:$G,AllPublicationData!$A:$A,'Publication Table (%)'!$B23,AllPublicationData!$B:$B,'Publication Table (%)'!$C$4,AllPublicationData!$D:$D,'Publication Table (%)'!P$7)/
SUMIFS(AllPublicationData!$E:$E,AllPublicationData!$A:$A,'Publication Table (%)'!$B23,AllPublicationData!$B:$B,'Publication Table (%)'!$C$4,AllPublicationData!$D:$D,'Publication Table (%)'!P$7),
SUMIFS(AllPublicationData!$G:$G,AllPublicationData!$A:$A,'Publication Table (%)'!$B23,AllPublicationData!$B:$B,'Publication Table (%)'!P$7)/
SUMIFS(AllPublicationData!$E:$E,AllPublicationData!$A:$A,'Publication Table (%)'!$B23,AllPublicationData!$B:$B,'Publication Table (%)'!P$7)),
IF('Publication Table (%)'!$C$5="Operations cancelled for clinical reasons",
IFERROR(SUMIFS(AllPublicationData!$H:$H,AllPublicationData!$A:$A,'Publication Table (%)'!$B23,AllPublicationData!$B:$B,'Publication Table (%)'!$C$4,AllPublicationData!$D:$D,'Publication Table (%)'!P$7)/
SUMIFS(AllPublicationData!$E:$E,AllPublicationData!$A:$A,'Publication Table (%)'!$B23,AllPublicationData!$B:$B,'Publication Table (%)'!$C$4,AllPublicationData!$D:$D,'Publication Table (%)'!P$7),
SUMIFS(AllPublicationData!$H:$H,AllPublicationData!$A:$A,'Publication Table (%)'!$B23,AllPublicationData!$B:$B,'Publication Table (%)'!P$7)/
SUMIFS(AllPublicationData!$E:$E,AllPublicationData!$A:$A,'Publication Table (%)'!$B23,AllPublicationData!$B:$B,'Publication Table (%)'!P$7)),
IF('Publication Table (%)'!$C$5="Operations cancelled for non-clinical/capacity reasons",
IFERROR(SUMIFS(AllPublicationData!$I:$I,AllPublicationData!$A:$A,'Publication Table (%)'!$B23,AllPublicationData!$B:$B,'Publication Table (%)'!$C$4,AllPublicationData!$D:$D,'Publication Table (%)'!P$7)/
SUMIFS(AllPublicationData!$E:$E,AllPublicationData!$A:$A,'Publication Table (%)'!$B23,AllPublicationData!$B:$B,'Publication Table (%)'!$C$4,AllPublicationData!$D:$D,'Publication Table (%)'!P$7),
SUMIFS(AllPublicationData!$I:$I,AllPublicationData!$A:$A,'Publication Table (%)'!$B23,AllPublicationData!$B:$B,'Publication Table (%)'!P$7)/
SUMIFS(AllPublicationData!$E:$E,AllPublicationData!$A:$A,'Publication Table (%)'!$B23,AllPublicationData!$B:$B,'Publication Table (%)'!P$7)),
IF('Publication Table (%)'!$C$5="Cancellations for other reasons",
IFERROR(SUMIFS(AllPublicationData!$J:$J,AllPublicationData!$A:$A,'Publication Table (%)'!$B23,AllPublicationData!$B:$B,'Publication Table (%)'!$C$4,AllPublicationData!$D:$D,'Publication Table (%)'!P$7)/
SUMIFS(AllPublicationData!$E:$E,AllPublicationData!$A:$A,'Publication Table (%)'!$B23,AllPublicationData!$B:$B,'Publication Table (%)'!$C$4,AllPublicationData!$D:$D,'Publication Table (%)'!P$7),
SUMIFS(AllPublicationData!$J:$J,AllPublicationData!$A:$A,'Publication Table (%)'!$B23,AllPublicationData!$B:$B,'Publication Table (%)'!P$7)/
SUMIFS(AllPublicationData!$E:$E,AllPublicationData!$A:$A,'Publication Table (%)'!$B23,AllPublicationData!$B:$B,'Publication Table (%)'!P$7)))))))</f>
        <v>0.10276679841897234</v>
      </c>
      <c r="Q23" s="96">
        <f>IF('Publication Table (%)'!$C$5="All Cancelled Operations",
IFERROR(SUMIFS(AllPublicationData!$F:$F,AllPublicationData!$A:$A,'Publication Table (%)'!$B23,AllPublicationData!$B:$B,'Publication Table (%)'!$C$4,AllPublicationData!$D:$D,'Publication Table (%)'!Q$7)/
SUMIFS(AllPublicationData!$E:$E,AllPublicationData!$A:$A,'Publication Table (%)'!$B23,AllPublicationData!$B:$B,'Publication Table (%)'!$C$4,AllPublicationData!$D:$D,'Publication Table (%)'!Q$7),
SUMIFS(AllPublicationData!$F:$F,AllPublicationData!$A:$A,'Publication Table (%)'!$B23,AllPublicationData!$B:$B,'Publication Table (%)'!Q$7)/
SUMIFS(AllPublicationData!$E:$E,AllPublicationData!$A:$A,'Publication Table (%)'!$B23,AllPublicationData!$B:$B,'Publication Table (%)'!Q$7)),
IF('Publication Table (%)'!$C$5="Operations cancelled by patient",
IFERROR(SUMIFS(AllPublicationData!$G:$G,AllPublicationData!$A:$A,'Publication Table (%)'!$B23,AllPublicationData!$B:$B,'Publication Table (%)'!$C$4,AllPublicationData!$D:$D,'Publication Table (%)'!Q$7)/
SUMIFS(AllPublicationData!$E:$E,AllPublicationData!$A:$A,'Publication Table (%)'!$B23,AllPublicationData!$B:$B,'Publication Table (%)'!$C$4,AllPublicationData!$D:$D,'Publication Table (%)'!Q$7),
SUMIFS(AllPublicationData!$G:$G,AllPublicationData!$A:$A,'Publication Table (%)'!$B23,AllPublicationData!$B:$B,'Publication Table (%)'!Q$7)/
SUMIFS(AllPublicationData!$E:$E,AllPublicationData!$A:$A,'Publication Table (%)'!$B23,AllPublicationData!$B:$B,'Publication Table (%)'!Q$7)),
IF('Publication Table (%)'!$C$5="Operations cancelled for clinical reasons",
IFERROR(SUMIFS(AllPublicationData!$H:$H,AllPublicationData!$A:$A,'Publication Table (%)'!$B23,AllPublicationData!$B:$B,'Publication Table (%)'!$C$4,AllPublicationData!$D:$D,'Publication Table (%)'!Q$7)/
SUMIFS(AllPublicationData!$E:$E,AllPublicationData!$A:$A,'Publication Table (%)'!$B23,AllPublicationData!$B:$B,'Publication Table (%)'!$C$4,AllPublicationData!$D:$D,'Publication Table (%)'!Q$7),
SUMIFS(AllPublicationData!$H:$H,AllPublicationData!$A:$A,'Publication Table (%)'!$B23,AllPublicationData!$B:$B,'Publication Table (%)'!Q$7)/
SUMIFS(AllPublicationData!$E:$E,AllPublicationData!$A:$A,'Publication Table (%)'!$B23,AllPublicationData!$B:$B,'Publication Table (%)'!Q$7)),
IF('Publication Table (%)'!$C$5="Operations cancelled for non-clinical/capacity reasons",
IFERROR(SUMIFS(AllPublicationData!$I:$I,AllPublicationData!$A:$A,'Publication Table (%)'!$B23,AllPublicationData!$B:$B,'Publication Table (%)'!$C$4,AllPublicationData!$D:$D,'Publication Table (%)'!Q$7)/
SUMIFS(AllPublicationData!$E:$E,AllPublicationData!$A:$A,'Publication Table (%)'!$B23,AllPublicationData!$B:$B,'Publication Table (%)'!$C$4,AllPublicationData!$D:$D,'Publication Table (%)'!Q$7),
SUMIFS(AllPublicationData!$I:$I,AllPublicationData!$A:$A,'Publication Table (%)'!$B23,AllPublicationData!$B:$B,'Publication Table (%)'!Q$7)/
SUMIFS(AllPublicationData!$E:$E,AllPublicationData!$A:$A,'Publication Table (%)'!$B23,AllPublicationData!$B:$B,'Publication Table (%)'!Q$7)),
IF('Publication Table (%)'!$C$5="Cancellations for other reasons",
IFERROR(SUMIFS(AllPublicationData!$J:$J,AllPublicationData!$A:$A,'Publication Table (%)'!$B23,AllPublicationData!$B:$B,'Publication Table (%)'!$C$4,AllPublicationData!$D:$D,'Publication Table (%)'!Q$7)/
SUMIFS(AllPublicationData!$E:$E,AllPublicationData!$A:$A,'Publication Table (%)'!$B23,AllPublicationData!$B:$B,'Publication Table (%)'!$C$4,AllPublicationData!$D:$D,'Publication Table (%)'!Q$7),
SUMIFS(AllPublicationData!$J:$J,AllPublicationData!$A:$A,'Publication Table (%)'!$B23,AllPublicationData!$B:$B,'Publication Table (%)'!Q$7)/
SUMIFS(AllPublicationData!$E:$E,AllPublicationData!$A:$A,'Publication Table (%)'!$B23,AllPublicationData!$B:$B,'Publication Table (%)'!Q$7)))))))</f>
        <v>0.18382352941176472</v>
      </c>
      <c r="R23" s="96">
        <f>IF('Publication Table (%)'!$C$5="All Cancelled Operations",
IFERROR(SUMIFS(AllPublicationData!$F:$F,AllPublicationData!$A:$A,'Publication Table (%)'!$B23,AllPublicationData!$B:$B,'Publication Table (%)'!$C$4,AllPublicationData!$D:$D,'Publication Table (%)'!R$7)/
SUMIFS(AllPublicationData!$E:$E,AllPublicationData!$A:$A,'Publication Table (%)'!$B23,AllPublicationData!$B:$B,'Publication Table (%)'!$C$4,AllPublicationData!$D:$D,'Publication Table (%)'!R$7),
SUMIFS(AllPublicationData!$F:$F,AllPublicationData!$A:$A,'Publication Table (%)'!$B23,AllPublicationData!$B:$B,'Publication Table (%)'!R$7)/
SUMIFS(AllPublicationData!$E:$E,AllPublicationData!$A:$A,'Publication Table (%)'!$B23,AllPublicationData!$B:$B,'Publication Table (%)'!R$7)),
IF('Publication Table (%)'!$C$5="Operations cancelled by patient",
IFERROR(SUMIFS(AllPublicationData!$G:$G,AllPublicationData!$A:$A,'Publication Table (%)'!$B23,AllPublicationData!$B:$B,'Publication Table (%)'!$C$4,AllPublicationData!$D:$D,'Publication Table (%)'!R$7)/
SUMIFS(AllPublicationData!$E:$E,AllPublicationData!$A:$A,'Publication Table (%)'!$B23,AllPublicationData!$B:$B,'Publication Table (%)'!$C$4,AllPublicationData!$D:$D,'Publication Table (%)'!R$7),
SUMIFS(AllPublicationData!$G:$G,AllPublicationData!$A:$A,'Publication Table (%)'!$B23,AllPublicationData!$B:$B,'Publication Table (%)'!R$7)/
SUMIFS(AllPublicationData!$E:$E,AllPublicationData!$A:$A,'Publication Table (%)'!$B23,AllPublicationData!$B:$B,'Publication Table (%)'!R$7)),
IF('Publication Table (%)'!$C$5="Operations cancelled for clinical reasons",
IFERROR(SUMIFS(AllPublicationData!$H:$H,AllPublicationData!$A:$A,'Publication Table (%)'!$B23,AllPublicationData!$B:$B,'Publication Table (%)'!$C$4,AllPublicationData!$D:$D,'Publication Table (%)'!R$7)/
SUMIFS(AllPublicationData!$E:$E,AllPublicationData!$A:$A,'Publication Table (%)'!$B23,AllPublicationData!$B:$B,'Publication Table (%)'!$C$4,AllPublicationData!$D:$D,'Publication Table (%)'!R$7),
SUMIFS(AllPublicationData!$H:$H,AllPublicationData!$A:$A,'Publication Table (%)'!$B23,AllPublicationData!$B:$B,'Publication Table (%)'!R$7)/
SUMIFS(AllPublicationData!$E:$E,AllPublicationData!$A:$A,'Publication Table (%)'!$B23,AllPublicationData!$B:$B,'Publication Table (%)'!R$7)),
IF('Publication Table (%)'!$C$5="Operations cancelled for non-clinical/capacity reasons",
IFERROR(SUMIFS(AllPublicationData!$I:$I,AllPublicationData!$A:$A,'Publication Table (%)'!$B23,AllPublicationData!$B:$B,'Publication Table (%)'!$C$4,AllPublicationData!$D:$D,'Publication Table (%)'!R$7)/
SUMIFS(AllPublicationData!$E:$E,AllPublicationData!$A:$A,'Publication Table (%)'!$B23,AllPublicationData!$B:$B,'Publication Table (%)'!$C$4,AllPublicationData!$D:$D,'Publication Table (%)'!R$7),
SUMIFS(AllPublicationData!$I:$I,AllPublicationData!$A:$A,'Publication Table (%)'!$B23,AllPublicationData!$B:$B,'Publication Table (%)'!R$7)/
SUMIFS(AllPublicationData!$E:$E,AllPublicationData!$A:$A,'Publication Table (%)'!$B23,AllPublicationData!$B:$B,'Publication Table (%)'!R$7)),
IF('Publication Table (%)'!$C$5="Cancellations for other reasons",
IFERROR(SUMIFS(AllPublicationData!$J:$J,AllPublicationData!$A:$A,'Publication Table (%)'!$B23,AllPublicationData!$B:$B,'Publication Table (%)'!$C$4,AllPublicationData!$D:$D,'Publication Table (%)'!R$7)/
SUMIFS(AllPublicationData!$E:$E,AllPublicationData!$A:$A,'Publication Table (%)'!$B23,AllPublicationData!$B:$B,'Publication Table (%)'!$C$4,AllPublicationData!$D:$D,'Publication Table (%)'!R$7),
SUMIFS(AllPublicationData!$J:$J,AllPublicationData!$A:$A,'Publication Table (%)'!$B23,AllPublicationData!$B:$B,'Publication Table (%)'!R$7)/
SUMIFS(AllPublicationData!$E:$E,AllPublicationData!$A:$A,'Publication Table (%)'!$B23,AllPublicationData!$B:$B,'Publication Table (%)'!R$7)))))))</f>
        <v>6.7035670356703561E-2</v>
      </c>
      <c r="S23" s="96">
        <f>IF('Publication Table (%)'!$C$5="All Cancelled Operations",
IFERROR(SUMIFS(AllPublicationData!$F:$F,AllPublicationData!$A:$A,'Publication Table (%)'!$B23,AllPublicationData!$B:$B,'Publication Table (%)'!$C$4,AllPublicationData!$D:$D,'Publication Table (%)'!S$7)/
SUMIFS(AllPublicationData!$E:$E,AllPublicationData!$A:$A,'Publication Table (%)'!$B23,AllPublicationData!$B:$B,'Publication Table (%)'!$C$4,AllPublicationData!$D:$D,'Publication Table (%)'!S$7),
SUMIFS(AllPublicationData!$F:$F,AllPublicationData!$A:$A,'Publication Table (%)'!$B23,AllPublicationData!$B:$B,'Publication Table (%)'!S$7)/
SUMIFS(AllPublicationData!$E:$E,AllPublicationData!$A:$A,'Publication Table (%)'!$B23,AllPublicationData!$B:$B,'Publication Table (%)'!S$7)),
IF('Publication Table (%)'!$C$5="Operations cancelled by patient",
IFERROR(SUMIFS(AllPublicationData!$G:$G,AllPublicationData!$A:$A,'Publication Table (%)'!$B23,AllPublicationData!$B:$B,'Publication Table (%)'!$C$4,AllPublicationData!$D:$D,'Publication Table (%)'!S$7)/
SUMIFS(AllPublicationData!$E:$E,AllPublicationData!$A:$A,'Publication Table (%)'!$B23,AllPublicationData!$B:$B,'Publication Table (%)'!$C$4,AllPublicationData!$D:$D,'Publication Table (%)'!S$7),
SUMIFS(AllPublicationData!$G:$G,AllPublicationData!$A:$A,'Publication Table (%)'!$B23,AllPublicationData!$B:$B,'Publication Table (%)'!S$7)/
SUMIFS(AllPublicationData!$E:$E,AllPublicationData!$A:$A,'Publication Table (%)'!$B23,AllPublicationData!$B:$B,'Publication Table (%)'!S$7)),
IF('Publication Table (%)'!$C$5="Operations cancelled for clinical reasons",
IFERROR(SUMIFS(AllPublicationData!$H:$H,AllPublicationData!$A:$A,'Publication Table (%)'!$B23,AllPublicationData!$B:$B,'Publication Table (%)'!$C$4,AllPublicationData!$D:$D,'Publication Table (%)'!S$7)/
SUMIFS(AllPublicationData!$E:$E,AllPublicationData!$A:$A,'Publication Table (%)'!$B23,AllPublicationData!$B:$B,'Publication Table (%)'!$C$4,AllPublicationData!$D:$D,'Publication Table (%)'!S$7),
SUMIFS(AllPublicationData!$H:$H,AllPublicationData!$A:$A,'Publication Table (%)'!$B23,AllPublicationData!$B:$B,'Publication Table (%)'!S$7)/
SUMIFS(AllPublicationData!$E:$E,AllPublicationData!$A:$A,'Publication Table (%)'!$B23,AllPublicationData!$B:$B,'Publication Table (%)'!S$7)),
IF('Publication Table (%)'!$C$5="Operations cancelled for non-clinical/capacity reasons",
IFERROR(SUMIFS(AllPublicationData!$I:$I,AllPublicationData!$A:$A,'Publication Table (%)'!$B23,AllPublicationData!$B:$B,'Publication Table (%)'!$C$4,AllPublicationData!$D:$D,'Publication Table (%)'!S$7)/
SUMIFS(AllPublicationData!$E:$E,AllPublicationData!$A:$A,'Publication Table (%)'!$B23,AllPublicationData!$B:$B,'Publication Table (%)'!$C$4,AllPublicationData!$D:$D,'Publication Table (%)'!S$7),
SUMIFS(AllPublicationData!$I:$I,AllPublicationData!$A:$A,'Publication Table (%)'!$B23,AllPublicationData!$B:$B,'Publication Table (%)'!S$7)/
SUMIFS(AllPublicationData!$E:$E,AllPublicationData!$A:$A,'Publication Table (%)'!$B23,AllPublicationData!$B:$B,'Publication Table (%)'!S$7)),
IF('Publication Table (%)'!$C$5="Cancellations for other reasons",
IFERROR(SUMIFS(AllPublicationData!$J:$J,AllPublicationData!$A:$A,'Publication Table (%)'!$B23,AllPublicationData!$B:$B,'Publication Table (%)'!$C$4,AllPublicationData!$D:$D,'Publication Table (%)'!S$7)/
SUMIFS(AllPublicationData!$E:$E,AllPublicationData!$A:$A,'Publication Table (%)'!$B23,AllPublicationData!$B:$B,'Publication Table (%)'!$C$4,AllPublicationData!$D:$D,'Publication Table (%)'!S$7),
SUMIFS(AllPublicationData!$J:$J,AllPublicationData!$A:$A,'Publication Table (%)'!$B23,AllPublicationData!$B:$B,'Publication Table (%)'!S$7)/
SUMIFS(AllPublicationData!$E:$E,AllPublicationData!$A:$A,'Publication Table (%)'!$B23,AllPublicationData!$B:$B,'Publication Table (%)'!S$7)))))))</f>
        <v>5.8252427184466021E-2</v>
      </c>
    </row>
    <row r="24" spans="2:19" x14ac:dyDescent="0.35">
      <c r="B24" s="89">
        <v>44927</v>
      </c>
      <c r="C24" s="112">
        <f>IF('Publication Table (%)'!$C$5="All Cancelled Operations",
SUMIFS(AllPublicationData!$F:$F,AllPublicationData!$A:$A,'Publication Table (%)'!$B24,AllPublicationData!$B:$B,'Publication Table (%)'!$C$4),
IF('Publication Table (%)'!$C$5="Operations cancelled by patient",
SUMIFS(AllPublicationData!$G:$G,AllPublicationData!$A:$A,'Publication Table (%)'!$B24,AllPublicationData!$B:$B,'Publication Table (%)'!$C$4),
IF('Publication Table (%)'!$C$5="Operations cancelled for clinical reasons",
SUMIFS(AllPublicationData!$H:$H,AllPublicationData!$A:$A,'Publication Table (%)'!$B24,AllPublicationData!$B:$B,'Publication Table (%)'!$C$4),
IF('Publication Table (%)'!$C$5="Operations cancelled for non-clinical/capacity reasons",
SUMIFS(AllPublicationData!$I:$I,AllPublicationData!$A:$A,'Publication Table (%)'!$B24,AllPublicationData!$B:$B,'Publication Table (%)'!$C$4),
IF('Publication Table (%)'!$C$5="Cancellations for other reasons",
SUMIFS(AllPublicationData!$J:$J,AllPublicationData!$A:$A,'Publication Table (%)'!$B24,AllPublicationData!$B:$B,'Publication Table (%)'!$C$4))))))+
IF(AND($C$4="NHS Scotland",$C$5="All Cancelled Operations"),
SUMIFS(AllPublicationData!$F:$F,AllPublicationData!$A:$A,'Publication Table (%)'!$B24),
IF(AND($C$4="NHS Scotland",$C$5="Operations cancelled by patient"),
SUMIFS(AllPublicationData!$G:$G,AllPublicationData!$A:$A,'Publication Table (%)'!$B24),
IF(AND($C$4="NHS Scotland",$C$5="Operations cancelled for clinical reasons"),
SUMIFS(AllPublicationData!$H:$H,AllPublicationData!$A:$A,'Publication Table (%)'!$B24),
IF(AND($C$4="NHS Scotland",$C$5="Operations cancelled for non-clinical/capacity reasons"),
SUMIFS(AllPublicationData!$I:$I,AllPublicationData!$A:$A,'Publication Table (%)'!$B24),
IF(AND($C$4="NHS Scotland",$C$5="Cancellations for other reasons"),
SUMIFS(AllPublicationData!$J:$J,AllPublicationData!$A:$A,'Publication Table (%)'!$B24))))))</f>
        <v>1973</v>
      </c>
      <c r="D24" s="110">
        <f>IF(AND('Publication Table (%)'!$C$5="All Cancelled Operations",$C$4&lt;&gt;"NHS Scotland"),
IFERROR(SUMIFS(AllPublicationData!$F:$F,AllPublicationData!$A:$A,'Publication Table (%)'!$B24,AllPublicationData!$B:$B,'Publication Table (%)'!$C$4,AllPublicationData!$D:$D,'Publication Table (%)'!D$7)/
SUMIFS(AllPublicationData!$E:$E,AllPublicationData!$A:$A,'Publication Table (%)'!$B24,AllPublicationData!$B:$B,'Publication Table (%)'!$C$4,AllPublicationData!$D:$D,'Publication Table (%)'!D$7),
SUMIFS(AllPublicationData!$F:$F,AllPublicationData!$A:$A,'Publication Table (%)'!$B24,AllPublicationData!$B:$B,'Publication Table (%)'!D$7)/
SUMIFS(AllPublicationData!$E:$E,AllPublicationData!$A:$A,'Publication Table (%)'!$B24,AllPublicationData!$B:$B,'Publication Table (%)'!D$7)),
IF(AND('Publication Table (%)'!$C$5="Operations cancelled by patient",$C$4&lt;&gt;"NHS Scotland"),
IFERROR(SUMIFS(AllPublicationData!$G:$G,AllPublicationData!$A:$A,'Publication Table (%)'!$B24,AllPublicationData!$B:$B,'Publication Table (%)'!$C$4,AllPublicationData!$D:$D,'Publication Table (%)'!D$7)/
SUMIFS(AllPublicationData!$E:$E,AllPublicationData!$A:$A,'Publication Table (%)'!$B24,AllPublicationData!$B:$B,'Publication Table (%)'!$C$4,AllPublicationData!$D:$D,'Publication Table (%)'!D$7),
SUMIFS(AllPublicationData!$G:$G,AllPublicationData!$A:$A,'Publication Table (%)'!$B24,AllPublicationData!$B:$B,'Publication Table (%)'!D$7)/
SUMIFS(AllPublicationData!$E:$E,AllPublicationData!$A:$A,'Publication Table (%)'!$B24,AllPublicationData!$B:$B,'Publication Table (%)'!D$7)),
IF(AND('Publication Table (%)'!$C$5="Operations cancelled for clinical reasons",$C$4&lt;&gt;"NHS Scotland"),
IFERROR(SUMIFS(AllPublicationData!$H:$H,AllPublicationData!$A:$A,'Publication Table (%)'!$B24,AllPublicationData!$B:$B,'Publication Table (%)'!$C$4,AllPublicationData!$D:$D,'Publication Table (%)'!D$7)/
SUMIFS(AllPublicationData!$E:$E,AllPublicationData!$A:$A,'Publication Table (%)'!$B24,AllPublicationData!$B:$B,'Publication Table (%)'!$C$4,AllPublicationData!$D:$D,'Publication Table (%)'!D$7),
SUMIFS(AllPublicationData!$H:$H,AllPublicationData!$A:$A,'Publication Table (%)'!$B24,AllPublicationData!$B:$B,'Publication Table (%)'!D$7)/
SUMIFS(AllPublicationData!$E:$E,AllPublicationData!$A:$A,'Publication Table (%)'!$B24,AllPublicationData!$B:$B,'Publication Table (%)'!D$7)),
IF(AND('Publication Table (%)'!$C$5="Operations cancelled for non-clinical/capacity reasons",$C$4&lt;&gt;"NHS Scotland"),
IFERROR(SUMIFS(AllPublicationData!$I:$I,AllPublicationData!$A:$A,'Publication Table (%)'!$B24,AllPublicationData!$B:$B,'Publication Table (%)'!$C$4,AllPublicationData!$D:$D,'Publication Table (%)'!D$7)/
SUMIFS(AllPublicationData!$E:$E,AllPublicationData!$A:$A,'Publication Table (%)'!$B24,AllPublicationData!$B:$B,'Publication Table (%)'!$C$4,AllPublicationData!$D:$D,'Publication Table (%)'!D$7),
SUMIFS(AllPublicationData!$I:$I,AllPublicationData!$A:$A,'Publication Table (%)'!$B24,AllPublicationData!$B:$B,'Publication Table (%)'!D$7)/
SUMIFS(AllPublicationData!$E:$E,AllPublicationData!$A:$A,'Publication Table (%)'!$B24,AllPublicationData!$B:$B,'Publication Table (%)'!D$7)),
IF(AND('Publication Table (%)'!$C$5="Cancellations for other reasons",$C$4&lt;&gt;"NHS Scotland"),
IFERROR(SUMIFS(AllPublicationData!$J:$J,AllPublicationData!$A:$A,'Publication Table (%)'!$B24,AllPublicationData!$B:$B,'Publication Table (%)'!$C$4,AllPublicationData!$D:$D,'Publication Table (%)'!D$7)/
SUMIFS(AllPublicationData!$E:$E,AllPublicationData!$A:$A,'Publication Table (%)'!$B24,AllPublicationData!$B:$B,'Publication Table (%)'!$C$4,AllPublicationData!$D:$D,'Publication Table (%)'!D$7),
SUMIFS(AllPublicationData!$J:$J,AllPublicationData!$A:$A,'Publication Table (%)'!$B24,AllPublicationData!$B:$B,'Publication Table (%)'!D$7)/
SUMIFS(AllPublicationData!$E:$E,AllPublicationData!$A:$A,'Publication Table (%)'!$B24,AllPublicationData!$B:$B,'Publication Table (%)'!D$7)),
IF(AND($C$4="NHS Scotland",$C$5="All Cancelled Operations"),
SUMIFS(AllPublicationData!$F:$F,AllPublicationData!$A:$A,'Publication Table'!$B24)/
SUMIFS(AllPublicationData!$E:$E,AllPublicationData!$A:$A,'Publication Table'!$B24),
IF(AND($C$4="NHS Scotland",$C$5="Operations cancelled by patient"),
SUMIFS(AllPublicationData!$G:$G,AllPublicationData!$A:$A,'Publication Table'!$B24)/
SUMIFS(AllPublicationData!$E:$E,AllPublicationData!$A:$A,'Publication Table'!$B24),
IF(AND($C$4="NHS Scotland",$C$5="Operations cancelled for clinical reasons"),
SUMIFS(AllPublicationData!$H:$H,AllPublicationData!$A:$A,'Publication Table'!$B24)/
SUMIFS(AllPublicationData!$E:$E,AllPublicationData!$A:$A,'Publication Table'!$B24),
IF(AND($C$4="NHS Scotland",$C$5="Operations cancelled for non-clinical/capacity reasons"),
SUMIFS(AllPublicationData!$I:$I,AllPublicationData!$A:$A,'Publication Table'!$B24)/
SUMIFS(AllPublicationData!$E:$E,AllPublicationData!$A:$A,'Publication Table'!$B24),
IF(AND($C$4="NHS Scotland",$C$5="Cancellations for other reasons"),
SUMIFS(AllPublicationData!$J:$J,AllPublicationData!$A:$A,'Publication Table'!$B24)/
SUMIFS(AllPublicationData!$E:$E,AllPublicationData!$A:$A,'Publication Table'!$B24)))))))))))</f>
        <v>9.5383127870437512E-2</v>
      </c>
      <c r="E24" s="96">
        <f>IF('Publication Table (%)'!$C$5="All Cancelled Operations",
IFERROR(SUMIFS(AllPublicationData!$F:$F,AllPublicationData!$A:$A,'Publication Table (%)'!$B24,AllPublicationData!$B:$B,'Publication Table (%)'!$C$4,AllPublicationData!$D:$D,'Publication Table (%)'!E$7)/
SUMIFS(AllPublicationData!$E:$E,AllPublicationData!$A:$A,'Publication Table (%)'!$B24,AllPublicationData!$B:$B,'Publication Table (%)'!$C$4,AllPublicationData!$D:$D,'Publication Table (%)'!E$7),
SUMIFS(AllPublicationData!$F:$F,AllPublicationData!$A:$A,'Publication Table (%)'!$B24,AllPublicationData!$B:$B,'Publication Table (%)'!E$7)/
SUMIFS(AllPublicationData!$E:$E,AllPublicationData!$A:$A,'Publication Table (%)'!$B24,AllPublicationData!$B:$B,'Publication Table (%)'!E$7)),
IF('Publication Table (%)'!$C$5="Operations cancelled by patient",
IFERROR(SUMIFS(AllPublicationData!$G:$G,AllPublicationData!$A:$A,'Publication Table (%)'!$B24,AllPublicationData!$B:$B,'Publication Table (%)'!$C$4,AllPublicationData!$D:$D,'Publication Table (%)'!E$7)/
SUMIFS(AllPublicationData!$E:$E,AllPublicationData!$A:$A,'Publication Table (%)'!$B24,AllPublicationData!$B:$B,'Publication Table (%)'!$C$4,AllPublicationData!$D:$D,'Publication Table (%)'!E$7),
SUMIFS(AllPublicationData!$G:$G,AllPublicationData!$A:$A,'Publication Table (%)'!$B24,AllPublicationData!$B:$B,'Publication Table (%)'!E$7)/
SUMIFS(AllPublicationData!$E:$E,AllPublicationData!$A:$A,'Publication Table (%)'!$B24,AllPublicationData!$B:$B,'Publication Table (%)'!E$7)),
IF('Publication Table (%)'!$C$5="Operations cancelled for clinical reasons",
IFERROR(SUMIFS(AllPublicationData!$H:$H,AllPublicationData!$A:$A,'Publication Table (%)'!$B24,AllPublicationData!$B:$B,'Publication Table (%)'!$C$4,AllPublicationData!$D:$D,'Publication Table (%)'!E$7)/
SUMIFS(AllPublicationData!$E:$E,AllPublicationData!$A:$A,'Publication Table (%)'!$B24,AllPublicationData!$B:$B,'Publication Table (%)'!$C$4,AllPublicationData!$D:$D,'Publication Table (%)'!E$7),
SUMIFS(AllPublicationData!$H:$H,AllPublicationData!$A:$A,'Publication Table (%)'!$B24,AllPublicationData!$B:$B,'Publication Table (%)'!E$7)/
SUMIFS(AllPublicationData!$E:$E,AllPublicationData!$A:$A,'Publication Table (%)'!$B24,AllPublicationData!$B:$B,'Publication Table (%)'!E$7)),
IF('Publication Table (%)'!$C$5="Operations cancelled for non-clinical/capacity reasons",
IFERROR(SUMIFS(AllPublicationData!$I:$I,AllPublicationData!$A:$A,'Publication Table (%)'!$B24,AllPublicationData!$B:$B,'Publication Table (%)'!$C$4,AllPublicationData!$D:$D,'Publication Table (%)'!E$7)/
SUMIFS(AllPublicationData!$E:$E,AllPublicationData!$A:$A,'Publication Table (%)'!$B24,AllPublicationData!$B:$B,'Publication Table (%)'!$C$4,AllPublicationData!$D:$D,'Publication Table (%)'!E$7),
SUMIFS(AllPublicationData!$I:$I,AllPublicationData!$A:$A,'Publication Table (%)'!$B24,AllPublicationData!$B:$B,'Publication Table (%)'!E$7)/
SUMIFS(AllPublicationData!$E:$E,AllPublicationData!$A:$A,'Publication Table (%)'!$B24,AllPublicationData!$B:$B,'Publication Table (%)'!E$7)),
IF('Publication Table (%)'!$C$5="Cancellations for other reasons",
IFERROR(SUMIFS(AllPublicationData!$J:$J,AllPublicationData!$A:$A,'Publication Table (%)'!$B24,AllPublicationData!$B:$B,'Publication Table (%)'!$C$4,AllPublicationData!$D:$D,'Publication Table (%)'!E$7)/
SUMIFS(AllPublicationData!$E:$E,AllPublicationData!$A:$A,'Publication Table (%)'!$B24,AllPublicationData!$B:$B,'Publication Table (%)'!$C$4,AllPublicationData!$D:$D,'Publication Table (%)'!E$7),
SUMIFS(AllPublicationData!$J:$J,AllPublicationData!$A:$A,'Publication Table (%)'!$B24,AllPublicationData!$B:$B,'Publication Table (%)'!E$7)/
SUMIFS(AllPublicationData!$E:$E,AllPublicationData!$A:$A,'Publication Table (%)'!$B24,AllPublicationData!$B:$B,'Publication Table (%)'!E$7)))))))</f>
        <v>5.9110893991206642E-2</v>
      </c>
      <c r="F24" s="96">
        <f>IF('Publication Table (%)'!$C$5="All Cancelled Operations",
IFERROR(SUMIFS(AllPublicationData!$F:$F,AllPublicationData!$A:$A,'Publication Table (%)'!$B24,AllPublicationData!$B:$B,'Publication Table (%)'!$C$4,AllPublicationData!$D:$D,'Publication Table (%)'!F$7)/
SUMIFS(AllPublicationData!$E:$E,AllPublicationData!$A:$A,'Publication Table (%)'!$B24,AllPublicationData!$B:$B,'Publication Table (%)'!$C$4,AllPublicationData!$D:$D,'Publication Table (%)'!F$7),
SUMIFS(AllPublicationData!$F:$F,AllPublicationData!$A:$A,'Publication Table (%)'!$B24,AllPublicationData!$B:$B,'Publication Table (%)'!F$7)/
SUMIFS(AllPublicationData!$E:$E,AllPublicationData!$A:$A,'Publication Table (%)'!$B24,AllPublicationData!$B:$B,'Publication Table (%)'!F$7)),
IF('Publication Table (%)'!$C$5="Operations cancelled by patient",
IFERROR(SUMIFS(AllPublicationData!$G:$G,AllPublicationData!$A:$A,'Publication Table (%)'!$B24,AllPublicationData!$B:$B,'Publication Table (%)'!$C$4,AllPublicationData!$D:$D,'Publication Table (%)'!F$7)/
SUMIFS(AllPublicationData!$E:$E,AllPublicationData!$A:$A,'Publication Table (%)'!$B24,AllPublicationData!$B:$B,'Publication Table (%)'!$C$4,AllPublicationData!$D:$D,'Publication Table (%)'!F$7),
SUMIFS(AllPublicationData!$G:$G,AllPublicationData!$A:$A,'Publication Table (%)'!$B24,AllPublicationData!$B:$B,'Publication Table (%)'!F$7)/
SUMIFS(AllPublicationData!$E:$E,AllPublicationData!$A:$A,'Publication Table (%)'!$B24,AllPublicationData!$B:$B,'Publication Table (%)'!F$7)),
IF('Publication Table (%)'!$C$5="Operations cancelled for clinical reasons",
IFERROR(SUMIFS(AllPublicationData!$H:$H,AllPublicationData!$A:$A,'Publication Table (%)'!$B24,AllPublicationData!$B:$B,'Publication Table (%)'!$C$4,AllPublicationData!$D:$D,'Publication Table (%)'!F$7)/
SUMIFS(AllPublicationData!$E:$E,AllPublicationData!$A:$A,'Publication Table (%)'!$B24,AllPublicationData!$B:$B,'Publication Table (%)'!$C$4,AllPublicationData!$D:$D,'Publication Table (%)'!F$7),
SUMIFS(AllPublicationData!$H:$H,AllPublicationData!$A:$A,'Publication Table (%)'!$B24,AllPublicationData!$B:$B,'Publication Table (%)'!F$7)/
SUMIFS(AllPublicationData!$E:$E,AllPublicationData!$A:$A,'Publication Table (%)'!$B24,AllPublicationData!$B:$B,'Publication Table (%)'!F$7)),
IF('Publication Table (%)'!$C$5="Operations cancelled for non-clinical/capacity reasons",
IFERROR(SUMIFS(AllPublicationData!$I:$I,AllPublicationData!$A:$A,'Publication Table (%)'!$B24,AllPublicationData!$B:$B,'Publication Table (%)'!$C$4,AllPublicationData!$D:$D,'Publication Table (%)'!F$7)/
SUMIFS(AllPublicationData!$E:$E,AllPublicationData!$A:$A,'Publication Table (%)'!$B24,AllPublicationData!$B:$B,'Publication Table (%)'!$C$4,AllPublicationData!$D:$D,'Publication Table (%)'!F$7),
SUMIFS(AllPublicationData!$I:$I,AllPublicationData!$A:$A,'Publication Table (%)'!$B24,AllPublicationData!$B:$B,'Publication Table (%)'!F$7)/
SUMIFS(AllPublicationData!$E:$E,AllPublicationData!$A:$A,'Publication Table (%)'!$B24,AllPublicationData!$B:$B,'Publication Table (%)'!F$7)),
IF('Publication Table (%)'!$C$5="Cancellations for other reasons",
IFERROR(SUMIFS(AllPublicationData!$J:$J,AllPublicationData!$A:$A,'Publication Table (%)'!$B24,AllPublicationData!$B:$B,'Publication Table (%)'!$C$4,AllPublicationData!$D:$D,'Publication Table (%)'!F$7)/
SUMIFS(AllPublicationData!$E:$E,AllPublicationData!$A:$A,'Publication Table (%)'!$B24,AllPublicationData!$B:$B,'Publication Table (%)'!$C$4,AllPublicationData!$D:$D,'Publication Table (%)'!F$7),
SUMIFS(AllPublicationData!$J:$J,AllPublicationData!$A:$A,'Publication Table (%)'!$B24,AllPublicationData!$B:$B,'Publication Table (%)'!F$7)/
SUMIFS(AllPublicationData!$E:$E,AllPublicationData!$A:$A,'Publication Table (%)'!$B24,AllPublicationData!$B:$B,'Publication Table (%)'!F$7)))))))</f>
        <v>0.11093117408906883</v>
      </c>
      <c r="G24" s="96">
        <f>IF('Publication Table (%)'!$C$5="All Cancelled Operations",
IFERROR(SUMIFS(AllPublicationData!$F:$F,AllPublicationData!$A:$A,'Publication Table (%)'!$B24,AllPublicationData!$B:$B,'Publication Table (%)'!$C$4,AllPublicationData!$D:$D,'Publication Table (%)'!G$7)/
SUMIFS(AllPublicationData!$E:$E,AllPublicationData!$A:$A,'Publication Table (%)'!$B24,AllPublicationData!$B:$B,'Publication Table (%)'!$C$4,AllPublicationData!$D:$D,'Publication Table (%)'!G$7),
SUMIFS(AllPublicationData!$F:$F,AllPublicationData!$A:$A,'Publication Table (%)'!$B24,AllPublicationData!$B:$B,'Publication Table (%)'!G$7)/
SUMIFS(AllPublicationData!$E:$E,AllPublicationData!$A:$A,'Publication Table (%)'!$B24,AllPublicationData!$B:$B,'Publication Table (%)'!G$7)),
IF('Publication Table (%)'!$C$5="Operations cancelled by patient",
IFERROR(SUMIFS(AllPublicationData!$G:$G,AllPublicationData!$A:$A,'Publication Table (%)'!$B24,AllPublicationData!$B:$B,'Publication Table (%)'!$C$4,AllPublicationData!$D:$D,'Publication Table (%)'!G$7)/
SUMIFS(AllPublicationData!$E:$E,AllPublicationData!$A:$A,'Publication Table (%)'!$B24,AllPublicationData!$B:$B,'Publication Table (%)'!$C$4,AllPublicationData!$D:$D,'Publication Table (%)'!G$7),
SUMIFS(AllPublicationData!$G:$G,AllPublicationData!$A:$A,'Publication Table (%)'!$B24,AllPublicationData!$B:$B,'Publication Table (%)'!G$7)/
SUMIFS(AllPublicationData!$E:$E,AllPublicationData!$A:$A,'Publication Table (%)'!$B24,AllPublicationData!$B:$B,'Publication Table (%)'!G$7)),
IF('Publication Table (%)'!$C$5="Operations cancelled for clinical reasons",
IFERROR(SUMIFS(AllPublicationData!$H:$H,AllPublicationData!$A:$A,'Publication Table (%)'!$B24,AllPublicationData!$B:$B,'Publication Table (%)'!$C$4,AllPublicationData!$D:$D,'Publication Table (%)'!G$7)/
SUMIFS(AllPublicationData!$E:$E,AllPublicationData!$A:$A,'Publication Table (%)'!$B24,AllPublicationData!$B:$B,'Publication Table (%)'!$C$4,AllPublicationData!$D:$D,'Publication Table (%)'!G$7),
SUMIFS(AllPublicationData!$H:$H,AllPublicationData!$A:$A,'Publication Table (%)'!$B24,AllPublicationData!$B:$B,'Publication Table (%)'!G$7)/
SUMIFS(AllPublicationData!$E:$E,AllPublicationData!$A:$A,'Publication Table (%)'!$B24,AllPublicationData!$B:$B,'Publication Table (%)'!G$7)),
IF('Publication Table (%)'!$C$5="Operations cancelled for non-clinical/capacity reasons",
IFERROR(SUMIFS(AllPublicationData!$I:$I,AllPublicationData!$A:$A,'Publication Table (%)'!$B24,AllPublicationData!$B:$B,'Publication Table (%)'!$C$4,AllPublicationData!$D:$D,'Publication Table (%)'!G$7)/
SUMIFS(AllPublicationData!$E:$E,AllPublicationData!$A:$A,'Publication Table (%)'!$B24,AllPublicationData!$B:$B,'Publication Table (%)'!$C$4,AllPublicationData!$D:$D,'Publication Table (%)'!G$7),
SUMIFS(AllPublicationData!$I:$I,AllPublicationData!$A:$A,'Publication Table (%)'!$B24,AllPublicationData!$B:$B,'Publication Table (%)'!G$7)/
SUMIFS(AllPublicationData!$E:$E,AllPublicationData!$A:$A,'Publication Table (%)'!$B24,AllPublicationData!$B:$B,'Publication Table (%)'!G$7)),
IF('Publication Table (%)'!$C$5="Cancellations for other reasons",
IFERROR(SUMIFS(AllPublicationData!$J:$J,AllPublicationData!$A:$A,'Publication Table (%)'!$B24,AllPublicationData!$B:$B,'Publication Table (%)'!$C$4,AllPublicationData!$D:$D,'Publication Table (%)'!G$7)/
SUMIFS(AllPublicationData!$E:$E,AllPublicationData!$A:$A,'Publication Table (%)'!$B24,AllPublicationData!$B:$B,'Publication Table (%)'!$C$4,AllPublicationData!$D:$D,'Publication Table (%)'!G$7),
SUMIFS(AllPublicationData!$J:$J,AllPublicationData!$A:$A,'Publication Table (%)'!$B24,AllPublicationData!$B:$B,'Publication Table (%)'!G$7)/
SUMIFS(AllPublicationData!$E:$E,AllPublicationData!$A:$A,'Publication Table (%)'!$B24,AllPublicationData!$B:$B,'Publication Table (%)'!G$7)))))))</f>
        <v>0.10625</v>
      </c>
      <c r="H24" s="96">
        <f>IF('Publication Table (%)'!$C$5="All Cancelled Operations",
IFERROR(SUMIFS(AllPublicationData!$F:$F,AllPublicationData!$A:$A,'Publication Table (%)'!$B24,AllPublicationData!$B:$B,'Publication Table (%)'!$C$4,AllPublicationData!$D:$D,'Publication Table (%)'!H$7)/
SUMIFS(AllPublicationData!$E:$E,AllPublicationData!$A:$A,'Publication Table (%)'!$B24,AllPublicationData!$B:$B,'Publication Table (%)'!$C$4,AllPublicationData!$D:$D,'Publication Table (%)'!H$7),
SUMIFS(AllPublicationData!$F:$F,AllPublicationData!$A:$A,'Publication Table (%)'!$B24,AllPublicationData!$B:$B,'Publication Table (%)'!H$7)/
SUMIFS(AllPublicationData!$E:$E,AllPublicationData!$A:$A,'Publication Table (%)'!$B24,AllPublicationData!$B:$B,'Publication Table (%)'!H$7)),
IF('Publication Table (%)'!$C$5="Operations cancelled by patient",
IFERROR(SUMIFS(AllPublicationData!$G:$G,AllPublicationData!$A:$A,'Publication Table (%)'!$B24,AllPublicationData!$B:$B,'Publication Table (%)'!$C$4,AllPublicationData!$D:$D,'Publication Table (%)'!H$7)/
SUMIFS(AllPublicationData!$E:$E,AllPublicationData!$A:$A,'Publication Table (%)'!$B24,AllPublicationData!$B:$B,'Publication Table (%)'!$C$4,AllPublicationData!$D:$D,'Publication Table (%)'!H$7),
SUMIFS(AllPublicationData!$G:$G,AllPublicationData!$A:$A,'Publication Table (%)'!$B24,AllPublicationData!$B:$B,'Publication Table (%)'!H$7)/
SUMIFS(AllPublicationData!$E:$E,AllPublicationData!$A:$A,'Publication Table (%)'!$B24,AllPublicationData!$B:$B,'Publication Table (%)'!H$7)),
IF('Publication Table (%)'!$C$5="Operations cancelled for clinical reasons",
IFERROR(SUMIFS(AllPublicationData!$H:$H,AllPublicationData!$A:$A,'Publication Table (%)'!$B24,AllPublicationData!$B:$B,'Publication Table (%)'!$C$4,AllPublicationData!$D:$D,'Publication Table (%)'!H$7)/
SUMIFS(AllPublicationData!$E:$E,AllPublicationData!$A:$A,'Publication Table (%)'!$B24,AllPublicationData!$B:$B,'Publication Table (%)'!$C$4,AllPublicationData!$D:$D,'Publication Table (%)'!H$7),
SUMIFS(AllPublicationData!$H:$H,AllPublicationData!$A:$A,'Publication Table (%)'!$B24,AllPublicationData!$B:$B,'Publication Table (%)'!H$7)/
SUMIFS(AllPublicationData!$E:$E,AllPublicationData!$A:$A,'Publication Table (%)'!$B24,AllPublicationData!$B:$B,'Publication Table (%)'!H$7)),
IF('Publication Table (%)'!$C$5="Operations cancelled for non-clinical/capacity reasons",
IFERROR(SUMIFS(AllPublicationData!$I:$I,AllPublicationData!$A:$A,'Publication Table (%)'!$B24,AllPublicationData!$B:$B,'Publication Table (%)'!$C$4,AllPublicationData!$D:$D,'Publication Table (%)'!H$7)/
SUMIFS(AllPublicationData!$E:$E,AllPublicationData!$A:$A,'Publication Table (%)'!$B24,AllPublicationData!$B:$B,'Publication Table (%)'!$C$4,AllPublicationData!$D:$D,'Publication Table (%)'!H$7),
SUMIFS(AllPublicationData!$I:$I,AllPublicationData!$A:$A,'Publication Table (%)'!$B24,AllPublicationData!$B:$B,'Publication Table (%)'!H$7)/
SUMIFS(AllPublicationData!$E:$E,AllPublicationData!$A:$A,'Publication Table (%)'!$B24,AllPublicationData!$B:$B,'Publication Table (%)'!H$7)),
IF('Publication Table (%)'!$C$5="Cancellations for other reasons",
IFERROR(SUMIFS(AllPublicationData!$J:$J,AllPublicationData!$A:$A,'Publication Table (%)'!$B24,AllPublicationData!$B:$B,'Publication Table (%)'!$C$4,AllPublicationData!$D:$D,'Publication Table (%)'!H$7)/
SUMIFS(AllPublicationData!$E:$E,AllPublicationData!$A:$A,'Publication Table (%)'!$B24,AllPublicationData!$B:$B,'Publication Table (%)'!$C$4,AllPublicationData!$D:$D,'Publication Table (%)'!H$7),
SUMIFS(AllPublicationData!$J:$J,AllPublicationData!$A:$A,'Publication Table (%)'!$B24,AllPublicationData!$B:$B,'Publication Table (%)'!H$7)/
SUMIFS(AllPublicationData!$E:$E,AllPublicationData!$A:$A,'Publication Table (%)'!$B24,AllPublicationData!$B:$B,'Publication Table (%)'!H$7)))))))</f>
        <v>0.10647803425167536</v>
      </c>
      <c r="I24" s="96">
        <f>IF('Publication Table (%)'!$C$5="All Cancelled Operations",
IFERROR(SUMIFS(AllPublicationData!$F:$F,AllPublicationData!$A:$A,'Publication Table (%)'!$B24,AllPublicationData!$B:$B,'Publication Table (%)'!$C$4,AllPublicationData!$D:$D,'Publication Table (%)'!I$7)/
SUMIFS(AllPublicationData!$E:$E,AllPublicationData!$A:$A,'Publication Table (%)'!$B24,AllPublicationData!$B:$B,'Publication Table (%)'!$C$4,AllPublicationData!$D:$D,'Publication Table (%)'!I$7),
SUMIFS(AllPublicationData!$F:$F,AllPublicationData!$A:$A,'Publication Table (%)'!$B24,AllPublicationData!$B:$B,'Publication Table (%)'!I$7)/
SUMIFS(AllPublicationData!$E:$E,AllPublicationData!$A:$A,'Publication Table (%)'!$B24,AllPublicationData!$B:$B,'Publication Table (%)'!I$7)),
IF('Publication Table (%)'!$C$5="Operations cancelled by patient",
IFERROR(SUMIFS(AllPublicationData!$G:$G,AllPublicationData!$A:$A,'Publication Table (%)'!$B24,AllPublicationData!$B:$B,'Publication Table (%)'!$C$4,AllPublicationData!$D:$D,'Publication Table (%)'!I$7)/
SUMIFS(AllPublicationData!$E:$E,AllPublicationData!$A:$A,'Publication Table (%)'!$B24,AllPublicationData!$B:$B,'Publication Table (%)'!$C$4,AllPublicationData!$D:$D,'Publication Table (%)'!I$7),
SUMIFS(AllPublicationData!$G:$G,AllPublicationData!$A:$A,'Publication Table (%)'!$B24,AllPublicationData!$B:$B,'Publication Table (%)'!I$7)/
SUMIFS(AllPublicationData!$E:$E,AllPublicationData!$A:$A,'Publication Table (%)'!$B24,AllPublicationData!$B:$B,'Publication Table (%)'!I$7)),
IF('Publication Table (%)'!$C$5="Operations cancelled for clinical reasons",
IFERROR(SUMIFS(AllPublicationData!$H:$H,AllPublicationData!$A:$A,'Publication Table (%)'!$B24,AllPublicationData!$B:$B,'Publication Table (%)'!$C$4,AllPublicationData!$D:$D,'Publication Table (%)'!I$7)/
SUMIFS(AllPublicationData!$E:$E,AllPublicationData!$A:$A,'Publication Table (%)'!$B24,AllPublicationData!$B:$B,'Publication Table (%)'!$C$4,AllPublicationData!$D:$D,'Publication Table (%)'!I$7),
SUMIFS(AllPublicationData!$H:$H,AllPublicationData!$A:$A,'Publication Table (%)'!$B24,AllPublicationData!$B:$B,'Publication Table (%)'!I$7)/
SUMIFS(AllPublicationData!$E:$E,AllPublicationData!$A:$A,'Publication Table (%)'!$B24,AllPublicationData!$B:$B,'Publication Table (%)'!I$7)),
IF('Publication Table (%)'!$C$5="Operations cancelled for non-clinical/capacity reasons",
IFERROR(SUMIFS(AllPublicationData!$I:$I,AllPublicationData!$A:$A,'Publication Table (%)'!$B24,AllPublicationData!$B:$B,'Publication Table (%)'!$C$4,AllPublicationData!$D:$D,'Publication Table (%)'!I$7)/
SUMIFS(AllPublicationData!$E:$E,AllPublicationData!$A:$A,'Publication Table (%)'!$B24,AllPublicationData!$B:$B,'Publication Table (%)'!$C$4,AllPublicationData!$D:$D,'Publication Table (%)'!I$7),
SUMIFS(AllPublicationData!$I:$I,AllPublicationData!$A:$A,'Publication Table (%)'!$B24,AllPublicationData!$B:$B,'Publication Table (%)'!I$7)/
SUMIFS(AllPublicationData!$E:$E,AllPublicationData!$A:$A,'Publication Table (%)'!$B24,AllPublicationData!$B:$B,'Publication Table (%)'!I$7)),
IF('Publication Table (%)'!$C$5="Cancellations for other reasons",
IFERROR(SUMIFS(AllPublicationData!$J:$J,AllPublicationData!$A:$A,'Publication Table (%)'!$B24,AllPublicationData!$B:$B,'Publication Table (%)'!$C$4,AllPublicationData!$D:$D,'Publication Table (%)'!I$7)/
SUMIFS(AllPublicationData!$E:$E,AllPublicationData!$A:$A,'Publication Table (%)'!$B24,AllPublicationData!$B:$B,'Publication Table (%)'!$C$4,AllPublicationData!$D:$D,'Publication Table (%)'!I$7),
SUMIFS(AllPublicationData!$J:$J,AllPublicationData!$A:$A,'Publication Table (%)'!$B24,AllPublicationData!$B:$B,'Publication Table (%)'!I$7)/
SUMIFS(AllPublicationData!$E:$E,AllPublicationData!$A:$A,'Publication Table (%)'!$B24,AllPublicationData!$B:$B,'Publication Table (%)'!I$7)))))))</f>
        <v>9.9581589958158995E-2</v>
      </c>
      <c r="J24" s="96">
        <f>IF('Publication Table (%)'!$C$5="All Cancelled Operations",
IFERROR(SUMIFS(AllPublicationData!$F:$F,AllPublicationData!$A:$A,'Publication Table (%)'!$B24,AllPublicationData!$B:$B,'Publication Table (%)'!$C$4,AllPublicationData!$D:$D,'Publication Table (%)'!J$7)/
SUMIFS(AllPublicationData!$E:$E,AllPublicationData!$A:$A,'Publication Table (%)'!$B24,AllPublicationData!$B:$B,'Publication Table (%)'!$C$4,AllPublicationData!$D:$D,'Publication Table (%)'!J$7),
SUMIFS(AllPublicationData!$F:$F,AllPublicationData!$A:$A,'Publication Table (%)'!$B24,AllPublicationData!$B:$B,'Publication Table (%)'!J$7)/
SUMIFS(AllPublicationData!$E:$E,AllPublicationData!$A:$A,'Publication Table (%)'!$B24,AllPublicationData!$B:$B,'Publication Table (%)'!J$7)),
IF('Publication Table (%)'!$C$5="Operations cancelled by patient",
IFERROR(SUMIFS(AllPublicationData!$G:$G,AllPublicationData!$A:$A,'Publication Table (%)'!$B24,AllPublicationData!$B:$B,'Publication Table (%)'!$C$4,AllPublicationData!$D:$D,'Publication Table (%)'!J$7)/
SUMIFS(AllPublicationData!$E:$E,AllPublicationData!$A:$A,'Publication Table (%)'!$B24,AllPublicationData!$B:$B,'Publication Table (%)'!$C$4,AllPublicationData!$D:$D,'Publication Table (%)'!J$7),
SUMIFS(AllPublicationData!$G:$G,AllPublicationData!$A:$A,'Publication Table (%)'!$B24,AllPublicationData!$B:$B,'Publication Table (%)'!J$7)/
SUMIFS(AllPublicationData!$E:$E,AllPublicationData!$A:$A,'Publication Table (%)'!$B24,AllPublicationData!$B:$B,'Publication Table (%)'!J$7)),
IF('Publication Table (%)'!$C$5="Operations cancelled for clinical reasons",
IFERROR(SUMIFS(AllPublicationData!$H:$H,AllPublicationData!$A:$A,'Publication Table (%)'!$B24,AllPublicationData!$B:$B,'Publication Table (%)'!$C$4,AllPublicationData!$D:$D,'Publication Table (%)'!J$7)/
SUMIFS(AllPublicationData!$E:$E,AllPublicationData!$A:$A,'Publication Table (%)'!$B24,AllPublicationData!$B:$B,'Publication Table (%)'!$C$4,AllPublicationData!$D:$D,'Publication Table (%)'!J$7),
SUMIFS(AllPublicationData!$H:$H,AllPublicationData!$A:$A,'Publication Table (%)'!$B24,AllPublicationData!$B:$B,'Publication Table (%)'!J$7)/
SUMIFS(AllPublicationData!$E:$E,AllPublicationData!$A:$A,'Publication Table (%)'!$B24,AllPublicationData!$B:$B,'Publication Table (%)'!J$7)),
IF('Publication Table (%)'!$C$5="Operations cancelled for non-clinical/capacity reasons",
IFERROR(SUMIFS(AllPublicationData!$I:$I,AllPublicationData!$A:$A,'Publication Table (%)'!$B24,AllPublicationData!$B:$B,'Publication Table (%)'!$C$4,AllPublicationData!$D:$D,'Publication Table (%)'!J$7)/
SUMIFS(AllPublicationData!$E:$E,AllPublicationData!$A:$A,'Publication Table (%)'!$B24,AllPublicationData!$B:$B,'Publication Table (%)'!$C$4,AllPublicationData!$D:$D,'Publication Table (%)'!J$7),
SUMIFS(AllPublicationData!$I:$I,AllPublicationData!$A:$A,'Publication Table (%)'!$B24,AllPublicationData!$B:$B,'Publication Table (%)'!J$7)/
SUMIFS(AllPublicationData!$E:$E,AllPublicationData!$A:$A,'Publication Table (%)'!$B24,AllPublicationData!$B:$B,'Publication Table (%)'!J$7)),
IF('Publication Table (%)'!$C$5="Cancellations for other reasons",
IFERROR(SUMIFS(AllPublicationData!$J:$J,AllPublicationData!$A:$A,'Publication Table (%)'!$B24,AllPublicationData!$B:$B,'Publication Table (%)'!$C$4,AllPublicationData!$D:$D,'Publication Table (%)'!J$7)/
SUMIFS(AllPublicationData!$E:$E,AllPublicationData!$A:$A,'Publication Table (%)'!$B24,AllPublicationData!$B:$B,'Publication Table (%)'!$C$4,AllPublicationData!$D:$D,'Publication Table (%)'!J$7),
SUMIFS(AllPublicationData!$J:$J,AllPublicationData!$A:$A,'Publication Table (%)'!$B24,AllPublicationData!$B:$B,'Publication Table (%)'!J$7)/
SUMIFS(AllPublicationData!$E:$E,AllPublicationData!$A:$A,'Publication Table (%)'!$B24,AllPublicationData!$B:$B,'Publication Table (%)'!J$7)))))))</f>
        <v>8.8699878493317133E-2</v>
      </c>
      <c r="K24" s="96">
        <f>IF('Publication Table (%)'!$C$5="All Cancelled Operations",
IFERROR(SUMIFS(AllPublicationData!$F:$F,AllPublicationData!$A:$A,'Publication Table (%)'!$B24,AllPublicationData!$B:$B,'Publication Table (%)'!$C$4,AllPublicationData!$D:$D,'Publication Table (%)'!K$7)/
SUMIFS(AllPublicationData!$E:$E,AllPublicationData!$A:$A,'Publication Table (%)'!$B24,AllPublicationData!$B:$B,'Publication Table (%)'!$C$4,AllPublicationData!$D:$D,'Publication Table (%)'!K$7),
SUMIFS(AllPublicationData!$F:$F,AllPublicationData!$A:$A,'Publication Table (%)'!$B24,AllPublicationData!$B:$B,'Publication Table (%)'!K$7)/
SUMIFS(AllPublicationData!$E:$E,AllPublicationData!$A:$A,'Publication Table (%)'!$B24,AllPublicationData!$B:$B,'Publication Table (%)'!K$7)),
IF('Publication Table (%)'!$C$5="Operations cancelled by patient",
IFERROR(SUMIFS(AllPublicationData!$G:$G,AllPublicationData!$A:$A,'Publication Table (%)'!$B24,AllPublicationData!$B:$B,'Publication Table (%)'!$C$4,AllPublicationData!$D:$D,'Publication Table (%)'!K$7)/
SUMIFS(AllPublicationData!$E:$E,AllPublicationData!$A:$A,'Publication Table (%)'!$B24,AllPublicationData!$B:$B,'Publication Table (%)'!$C$4,AllPublicationData!$D:$D,'Publication Table (%)'!K$7),
SUMIFS(AllPublicationData!$G:$G,AllPublicationData!$A:$A,'Publication Table (%)'!$B24,AllPublicationData!$B:$B,'Publication Table (%)'!K$7)/
SUMIFS(AllPublicationData!$E:$E,AllPublicationData!$A:$A,'Publication Table (%)'!$B24,AllPublicationData!$B:$B,'Publication Table (%)'!K$7)),
IF('Publication Table (%)'!$C$5="Operations cancelled for clinical reasons",
IFERROR(SUMIFS(AllPublicationData!$H:$H,AllPublicationData!$A:$A,'Publication Table (%)'!$B24,AllPublicationData!$B:$B,'Publication Table (%)'!$C$4,AllPublicationData!$D:$D,'Publication Table (%)'!K$7)/
SUMIFS(AllPublicationData!$E:$E,AllPublicationData!$A:$A,'Publication Table (%)'!$B24,AllPublicationData!$B:$B,'Publication Table (%)'!$C$4,AllPublicationData!$D:$D,'Publication Table (%)'!K$7),
SUMIFS(AllPublicationData!$H:$H,AllPublicationData!$A:$A,'Publication Table (%)'!$B24,AllPublicationData!$B:$B,'Publication Table (%)'!K$7)/
SUMIFS(AllPublicationData!$E:$E,AllPublicationData!$A:$A,'Publication Table (%)'!$B24,AllPublicationData!$B:$B,'Publication Table (%)'!K$7)),
IF('Publication Table (%)'!$C$5="Operations cancelled for non-clinical/capacity reasons",
IFERROR(SUMIFS(AllPublicationData!$I:$I,AllPublicationData!$A:$A,'Publication Table (%)'!$B24,AllPublicationData!$B:$B,'Publication Table (%)'!$C$4,AllPublicationData!$D:$D,'Publication Table (%)'!K$7)/
SUMIFS(AllPublicationData!$E:$E,AllPublicationData!$A:$A,'Publication Table (%)'!$B24,AllPublicationData!$B:$B,'Publication Table (%)'!$C$4,AllPublicationData!$D:$D,'Publication Table (%)'!K$7),
SUMIFS(AllPublicationData!$I:$I,AllPublicationData!$A:$A,'Publication Table (%)'!$B24,AllPublicationData!$B:$B,'Publication Table (%)'!K$7)/
SUMIFS(AllPublicationData!$E:$E,AllPublicationData!$A:$A,'Publication Table (%)'!$B24,AllPublicationData!$B:$B,'Publication Table (%)'!K$7)),
IF('Publication Table (%)'!$C$5="Cancellations for other reasons",
IFERROR(SUMIFS(AllPublicationData!$J:$J,AllPublicationData!$A:$A,'Publication Table (%)'!$B24,AllPublicationData!$B:$B,'Publication Table (%)'!$C$4,AllPublicationData!$D:$D,'Publication Table (%)'!K$7)/
SUMIFS(AllPublicationData!$E:$E,AllPublicationData!$A:$A,'Publication Table (%)'!$B24,AllPublicationData!$B:$B,'Publication Table (%)'!$C$4,AllPublicationData!$D:$D,'Publication Table (%)'!K$7),
SUMIFS(AllPublicationData!$J:$J,AllPublicationData!$A:$A,'Publication Table (%)'!$B24,AllPublicationData!$B:$B,'Publication Table (%)'!K$7)/
SUMIFS(AllPublicationData!$E:$E,AllPublicationData!$A:$A,'Publication Table (%)'!$B24,AllPublicationData!$B:$B,'Publication Table (%)'!K$7)))))))</f>
        <v>0.11194833153928956</v>
      </c>
      <c r="L24" s="96">
        <f>IF('Publication Table (%)'!$C$5="All Cancelled Operations",
IFERROR(SUMIFS(AllPublicationData!$F:$F,AllPublicationData!$A:$A,'Publication Table (%)'!$B24,AllPublicationData!$B:$B,'Publication Table (%)'!$C$4,AllPublicationData!$D:$D,'Publication Table (%)'!L$7)/
SUMIFS(AllPublicationData!$E:$E,AllPublicationData!$A:$A,'Publication Table (%)'!$B24,AllPublicationData!$B:$B,'Publication Table (%)'!$C$4,AllPublicationData!$D:$D,'Publication Table (%)'!L$7),
SUMIFS(AllPublicationData!$F:$F,AllPublicationData!$A:$A,'Publication Table (%)'!$B24,AllPublicationData!$B:$B,'Publication Table (%)'!L$7)/
SUMIFS(AllPublicationData!$E:$E,AllPublicationData!$A:$A,'Publication Table (%)'!$B24,AllPublicationData!$B:$B,'Publication Table (%)'!L$7)),
IF('Publication Table (%)'!$C$5="Operations cancelled by patient",
IFERROR(SUMIFS(AllPublicationData!$G:$G,AllPublicationData!$A:$A,'Publication Table (%)'!$B24,AllPublicationData!$B:$B,'Publication Table (%)'!$C$4,AllPublicationData!$D:$D,'Publication Table (%)'!L$7)/
SUMIFS(AllPublicationData!$E:$E,AllPublicationData!$A:$A,'Publication Table (%)'!$B24,AllPublicationData!$B:$B,'Publication Table (%)'!$C$4,AllPublicationData!$D:$D,'Publication Table (%)'!L$7),
SUMIFS(AllPublicationData!$G:$G,AllPublicationData!$A:$A,'Publication Table (%)'!$B24,AllPublicationData!$B:$B,'Publication Table (%)'!L$7)/
SUMIFS(AllPublicationData!$E:$E,AllPublicationData!$A:$A,'Publication Table (%)'!$B24,AllPublicationData!$B:$B,'Publication Table (%)'!L$7)),
IF('Publication Table (%)'!$C$5="Operations cancelled for clinical reasons",
IFERROR(SUMIFS(AllPublicationData!$H:$H,AllPublicationData!$A:$A,'Publication Table (%)'!$B24,AllPublicationData!$B:$B,'Publication Table (%)'!$C$4,AllPublicationData!$D:$D,'Publication Table (%)'!L$7)/
SUMIFS(AllPublicationData!$E:$E,AllPublicationData!$A:$A,'Publication Table (%)'!$B24,AllPublicationData!$B:$B,'Publication Table (%)'!$C$4,AllPublicationData!$D:$D,'Publication Table (%)'!L$7),
SUMIFS(AllPublicationData!$H:$H,AllPublicationData!$A:$A,'Publication Table (%)'!$B24,AllPublicationData!$B:$B,'Publication Table (%)'!L$7)/
SUMIFS(AllPublicationData!$E:$E,AllPublicationData!$A:$A,'Publication Table (%)'!$B24,AllPublicationData!$B:$B,'Publication Table (%)'!L$7)),
IF('Publication Table (%)'!$C$5="Operations cancelled for non-clinical/capacity reasons",
IFERROR(SUMIFS(AllPublicationData!$I:$I,AllPublicationData!$A:$A,'Publication Table (%)'!$B24,AllPublicationData!$B:$B,'Publication Table (%)'!$C$4,AllPublicationData!$D:$D,'Publication Table (%)'!L$7)/
SUMIFS(AllPublicationData!$E:$E,AllPublicationData!$A:$A,'Publication Table (%)'!$B24,AllPublicationData!$B:$B,'Publication Table (%)'!$C$4,AllPublicationData!$D:$D,'Publication Table (%)'!L$7),
SUMIFS(AllPublicationData!$I:$I,AllPublicationData!$A:$A,'Publication Table (%)'!$B24,AllPublicationData!$B:$B,'Publication Table (%)'!L$7)/
SUMIFS(AllPublicationData!$E:$E,AllPublicationData!$A:$A,'Publication Table (%)'!$B24,AllPublicationData!$B:$B,'Publication Table (%)'!L$7)),
IF('Publication Table (%)'!$C$5="Cancellations for other reasons",
IFERROR(SUMIFS(AllPublicationData!$J:$J,AllPublicationData!$A:$A,'Publication Table (%)'!$B24,AllPublicationData!$B:$B,'Publication Table (%)'!$C$4,AllPublicationData!$D:$D,'Publication Table (%)'!L$7)/
SUMIFS(AllPublicationData!$E:$E,AllPublicationData!$A:$A,'Publication Table (%)'!$B24,AllPublicationData!$B:$B,'Publication Table (%)'!$C$4,AllPublicationData!$D:$D,'Publication Table (%)'!L$7),
SUMIFS(AllPublicationData!$J:$J,AllPublicationData!$A:$A,'Publication Table (%)'!$B24,AllPublicationData!$B:$B,'Publication Table (%)'!L$7)/
SUMIFS(AllPublicationData!$E:$E,AllPublicationData!$A:$A,'Publication Table (%)'!$B24,AllPublicationData!$B:$B,'Publication Table (%)'!L$7)))))))</f>
        <v>7.6686442540101082E-2</v>
      </c>
      <c r="M24" s="96">
        <f>IF('Publication Table (%)'!$C$5="All Cancelled Operations",
IFERROR(SUMIFS(AllPublicationData!$F:$F,AllPublicationData!$A:$A,'Publication Table (%)'!$B24,AllPublicationData!$B:$B,'Publication Table (%)'!$C$4,AllPublicationData!$D:$D,'Publication Table (%)'!M$7)/
SUMIFS(AllPublicationData!$E:$E,AllPublicationData!$A:$A,'Publication Table (%)'!$B24,AllPublicationData!$B:$B,'Publication Table (%)'!$C$4,AllPublicationData!$D:$D,'Publication Table (%)'!M$7),
SUMIFS(AllPublicationData!$F:$F,AllPublicationData!$A:$A,'Publication Table (%)'!$B24,AllPublicationData!$B:$B,'Publication Table (%)'!M$7)/
SUMIFS(AllPublicationData!$E:$E,AllPublicationData!$A:$A,'Publication Table (%)'!$B24,AllPublicationData!$B:$B,'Publication Table (%)'!M$7)),
IF('Publication Table (%)'!$C$5="Operations cancelled by patient",
IFERROR(SUMIFS(AllPublicationData!$G:$G,AllPublicationData!$A:$A,'Publication Table (%)'!$B24,AllPublicationData!$B:$B,'Publication Table (%)'!$C$4,AllPublicationData!$D:$D,'Publication Table (%)'!M$7)/
SUMIFS(AllPublicationData!$E:$E,AllPublicationData!$A:$A,'Publication Table (%)'!$B24,AllPublicationData!$B:$B,'Publication Table (%)'!$C$4,AllPublicationData!$D:$D,'Publication Table (%)'!M$7),
SUMIFS(AllPublicationData!$G:$G,AllPublicationData!$A:$A,'Publication Table (%)'!$B24,AllPublicationData!$B:$B,'Publication Table (%)'!M$7)/
SUMIFS(AllPublicationData!$E:$E,AllPublicationData!$A:$A,'Publication Table (%)'!$B24,AllPublicationData!$B:$B,'Publication Table (%)'!M$7)),
IF('Publication Table (%)'!$C$5="Operations cancelled for clinical reasons",
IFERROR(SUMIFS(AllPublicationData!$H:$H,AllPublicationData!$A:$A,'Publication Table (%)'!$B24,AllPublicationData!$B:$B,'Publication Table (%)'!$C$4,AllPublicationData!$D:$D,'Publication Table (%)'!M$7)/
SUMIFS(AllPublicationData!$E:$E,AllPublicationData!$A:$A,'Publication Table (%)'!$B24,AllPublicationData!$B:$B,'Publication Table (%)'!$C$4,AllPublicationData!$D:$D,'Publication Table (%)'!M$7),
SUMIFS(AllPublicationData!$H:$H,AllPublicationData!$A:$A,'Publication Table (%)'!$B24,AllPublicationData!$B:$B,'Publication Table (%)'!M$7)/
SUMIFS(AllPublicationData!$E:$E,AllPublicationData!$A:$A,'Publication Table (%)'!$B24,AllPublicationData!$B:$B,'Publication Table (%)'!M$7)),
IF('Publication Table (%)'!$C$5="Operations cancelled for non-clinical/capacity reasons",
IFERROR(SUMIFS(AllPublicationData!$I:$I,AllPublicationData!$A:$A,'Publication Table (%)'!$B24,AllPublicationData!$B:$B,'Publication Table (%)'!$C$4,AllPublicationData!$D:$D,'Publication Table (%)'!M$7)/
SUMIFS(AllPublicationData!$E:$E,AllPublicationData!$A:$A,'Publication Table (%)'!$B24,AllPublicationData!$B:$B,'Publication Table (%)'!$C$4,AllPublicationData!$D:$D,'Publication Table (%)'!M$7),
SUMIFS(AllPublicationData!$I:$I,AllPublicationData!$A:$A,'Publication Table (%)'!$B24,AllPublicationData!$B:$B,'Publication Table (%)'!M$7)/
SUMIFS(AllPublicationData!$E:$E,AllPublicationData!$A:$A,'Publication Table (%)'!$B24,AllPublicationData!$B:$B,'Publication Table (%)'!M$7)),
IF('Publication Table (%)'!$C$5="Cancellations for other reasons",
IFERROR(SUMIFS(AllPublicationData!$J:$J,AllPublicationData!$A:$A,'Publication Table (%)'!$B24,AllPublicationData!$B:$B,'Publication Table (%)'!$C$4,AllPublicationData!$D:$D,'Publication Table (%)'!M$7)/
SUMIFS(AllPublicationData!$E:$E,AllPublicationData!$A:$A,'Publication Table (%)'!$B24,AllPublicationData!$B:$B,'Publication Table (%)'!$C$4,AllPublicationData!$D:$D,'Publication Table (%)'!M$7),
SUMIFS(AllPublicationData!$J:$J,AllPublicationData!$A:$A,'Publication Table (%)'!$B24,AllPublicationData!$B:$B,'Publication Table (%)'!M$7)/
SUMIFS(AllPublicationData!$E:$E,AllPublicationData!$A:$A,'Publication Table (%)'!$B24,AllPublicationData!$B:$B,'Publication Table (%)'!M$7)))))))</f>
        <v>0.12365591397849462</v>
      </c>
      <c r="N24" s="96">
        <f>IF('Publication Table (%)'!$C$5="All Cancelled Operations",
IFERROR(SUMIFS(AllPublicationData!$F:$F,AllPublicationData!$A:$A,'Publication Table (%)'!$B24,AllPublicationData!$B:$B,'Publication Table (%)'!$C$4,AllPublicationData!$D:$D,'Publication Table (%)'!N$7)/
SUMIFS(AllPublicationData!$E:$E,AllPublicationData!$A:$A,'Publication Table (%)'!$B24,AllPublicationData!$B:$B,'Publication Table (%)'!$C$4,AllPublicationData!$D:$D,'Publication Table (%)'!N$7),
SUMIFS(AllPublicationData!$F:$F,AllPublicationData!$A:$A,'Publication Table (%)'!$B24,AllPublicationData!$B:$B,'Publication Table (%)'!N$7)/
SUMIFS(AllPublicationData!$E:$E,AllPublicationData!$A:$A,'Publication Table (%)'!$B24,AllPublicationData!$B:$B,'Publication Table (%)'!N$7)),
IF('Publication Table (%)'!$C$5="Operations cancelled by patient",
IFERROR(SUMIFS(AllPublicationData!$G:$G,AllPublicationData!$A:$A,'Publication Table (%)'!$B24,AllPublicationData!$B:$B,'Publication Table (%)'!$C$4,AllPublicationData!$D:$D,'Publication Table (%)'!N$7)/
SUMIFS(AllPublicationData!$E:$E,AllPublicationData!$A:$A,'Publication Table (%)'!$B24,AllPublicationData!$B:$B,'Publication Table (%)'!$C$4,AllPublicationData!$D:$D,'Publication Table (%)'!N$7),
SUMIFS(AllPublicationData!$G:$G,AllPublicationData!$A:$A,'Publication Table (%)'!$B24,AllPublicationData!$B:$B,'Publication Table (%)'!N$7)/
SUMIFS(AllPublicationData!$E:$E,AllPublicationData!$A:$A,'Publication Table (%)'!$B24,AllPublicationData!$B:$B,'Publication Table (%)'!N$7)),
IF('Publication Table (%)'!$C$5="Operations cancelled for clinical reasons",
IFERROR(SUMIFS(AllPublicationData!$H:$H,AllPublicationData!$A:$A,'Publication Table (%)'!$B24,AllPublicationData!$B:$B,'Publication Table (%)'!$C$4,AllPublicationData!$D:$D,'Publication Table (%)'!N$7)/
SUMIFS(AllPublicationData!$E:$E,AllPublicationData!$A:$A,'Publication Table (%)'!$B24,AllPublicationData!$B:$B,'Publication Table (%)'!$C$4,AllPublicationData!$D:$D,'Publication Table (%)'!N$7),
SUMIFS(AllPublicationData!$H:$H,AllPublicationData!$A:$A,'Publication Table (%)'!$B24,AllPublicationData!$B:$B,'Publication Table (%)'!N$7)/
SUMIFS(AllPublicationData!$E:$E,AllPublicationData!$A:$A,'Publication Table (%)'!$B24,AllPublicationData!$B:$B,'Publication Table (%)'!N$7)),
IF('Publication Table (%)'!$C$5="Operations cancelled for non-clinical/capacity reasons",
IFERROR(SUMIFS(AllPublicationData!$I:$I,AllPublicationData!$A:$A,'Publication Table (%)'!$B24,AllPublicationData!$B:$B,'Publication Table (%)'!$C$4,AllPublicationData!$D:$D,'Publication Table (%)'!N$7)/
SUMIFS(AllPublicationData!$E:$E,AllPublicationData!$A:$A,'Publication Table (%)'!$B24,AllPublicationData!$B:$B,'Publication Table (%)'!$C$4,AllPublicationData!$D:$D,'Publication Table (%)'!N$7),
SUMIFS(AllPublicationData!$I:$I,AllPublicationData!$A:$A,'Publication Table (%)'!$B24,AllPublicationData!$B:$B,'Publication Table (%)'!N$7)/
SUMIFS(AllPublicationData!$E:$E,AllPublicationData!$A:$A,'Publication Table (%)'!$B24,AllPublicationData!$B:$B,'Publication Table (%)'!N$7)),
IF('Publication Table (%)'!$C$5="Cancellations for other reasons",
IFERROR(SUMIFS(AllPublicationData!$J:$J,AllPublicationData!$A:$A,'Publication Table (%)'!$B24,AllPublicationData!$B:$B,'Publication Table (%)'!$C$4,AllPublicationData!$D:$D,'Publication Table (%)'!N$7)/
SUMIFS(AllPublicationData!$E:$E,AllPublicationData!$A:$A,'Publication Table (%)'!$B24,AllPublicationData!$B:$B,'Publication Table (%)'!$C$4,AllPublicationData!$D:$D,'Publication Table (%)'!N$7),
SUMIFS(AllPublicationData!$J:$J,AllPublicationData!$A:$A,'Publication Table (%)'!$B24,AllPublicationData!$B:$B,'Publication Table (%)'!N$7)/
SUMIFS(AllPublicationData!$E:$E,AllPublicationData!$A:$A,'Publication Table (%)'!$B24,AllPublicationData!$B:$B,'Publication Table (%)'!N$7)))))))</f>
        <v>0.11055634807417974</v>
      </c>
      <c r="O24" s="96">
        <f>IF('Publication Table (%)'!$C$5="All Cancelled Operations",
IFERROR(SUMIFS(AllPublicationData!$F:$F,AllPublicationData!$A:$A,'Publication Table (%)'!$B24,AllPublicationData!$B:$B,'Publication Table (%)'!$C$4,AllPublicationData!$D:$D,'Publication Table (%)'!O$7)/
SUMIFS(AllPublicationData!$E:$E,AllPublicationData!$A:$A,'Publication Table (%)'!$B24,AllPublicationData!$B:$B,'Publication Table (%)'!$C$4,AllPublicationData!$D:$D,'Publication Table (%)'!O$7),
SUMIFS(AllPublicationData!$F:$F,AllPublicationData!$A:$A,'Publication Table (%)'!$B24,AllPublicationData!$B:$B,'Publication Table (%)'!O$7)/
SUMIFS(AllPublicationData!$E:$E,AllPublicationData!$A:$A,'Publication Table (%)'!$B24,AllPublicationData!$B:$B,'Publication Table (%)'!O$7)),
IF('Publication Table (%)'!$C$5="Operations cancelled by patient",
IFERROR(SUMIFS(AllPublicationData!$G:$G,AllPublicationData!$A:$A,'Publication Table (%)'!$B24,AllPublicationData!$B:$B,'Publication Table (%)'!$C$4,AllPublicationData!$D:$D,'Publication Table (%)'!O$7)/
SUMIFS(AllPublicationData!$E:$E,AllPublicationData!$A:$A,'Publication Table (%)'!$B24,AllPublicationData!$B:$B,'Publication Table (%)'!$C$4,AllPublicationData!$D:$D,'Publication Table (%)'!O$7),
SUMIFS(AllPublicationData!$G:$G,AllPublicationData!$A:$A,'Publication Table (%)'!$B24,AllPublicationData!$B:$B,'Publication Table (%)'!O$7)/
SUMIFS(AllPublicationData!$E:$E,AllPublicationData!$A:$A,'Publication Table (%)'!$B24,AllPublicationData!$B:$B,'Publication Table (%)'!O$7)),
IF('Publication Table (%)'!$C$5="Operations cancelled for clinical reasons",
IFERROR(SUMIFS(AllPublicationData!$H:$H,AllPublicationData!$A:$A,'Publication Table (%)'!$B24,AllPublicationData!$B:$B,'Publication Table (%)'!$C$4,AllPublicationData!$D:$D,'Publication Table (%)'!O$7)/
SUMIFS(AllPublicationData!$E:$E,AllPublicationData!$A:$A,'Publication Table (%)'!$B24,AllPublicationData!$B:$B,'Publication Table (%)'!$C$4,AllPublicationData!$D:$D,'Publication Table (%)'!O$7),
SUMIFS(AllPublicationData!$H:$H,AllPublicationData!$A:$A,'Publication Table (%)'!$B24,AllPublicationData!$B:$B,'Publication Table (%)'!O$7)/
SUMIFS(AllPublicationData!$E:$E,AllPublicationData!$A:$A,'Publication Table (%)'!$B24,AllPublicationData!$B:$B,'Publication Table (%)'!O$7)),
IF('Publication Table (%)'!$C$5="Operations cancelled for non-clinical/capacity reasons",
IFERROR(SUMIFS(AllPublicationData!$I:$I,AllPublicationData!$A:$A,'Publication Table (%)'!$B24,AllPublicationData!$B:$B,'Publication Table (%)'!$C$4,AllPublicationData!$D:$D,'Publication Table (%)'!O$7)/
SUMIFS(AllPublicationData!$E:$E,AllPublicationData!$A:$A,'Publication Table (%)'!$B24,AllPublicationData!$B:$B,'Publication Table (%)'!$C$4,AllPublicationData!$D:$D,'Publication Table (%)'!O$7),
SUMIFS(AllPublicationData!$I:$I,AllPublicationData!$A:$A,'Publication Table (%)'!$B24,AllPublicationData!$B:$B,'Publication Table (%)'!O$7)/
SUMIFS(AllPublicationData!$E:$E,AllPublicationData!$A:$A,'Publication Table (%)'!$B24,AllPublicationData!$B:$B,'Publication Table (%)'!O$7)),
IF('Publication Table (%)'!$C$5="Cancellations for other reasons",
IFERROR(SUMIFS(AllPublicationData!$J:$J,AllPublicationData!$A:$A,'Publication Table (%)'!$B24,AllPublicationData!$B:$B,'Publication Table (%)'!$C$4,AllPublicationData!$D:$D,'Publication Table (%)'!O$7)/
SUMIFS(AllPublicationData!$E:$E,AllPublicationData!$A:$A,'Publication Table (%)'!$B24,AllPublicationData!$B:$B,'Publication Table (%)'!$C$4,AllPublicationData!$D:$D,'Publication Table (%)'!O$7),
SUMIFS(AllPublicationData!$J:$J,AllPublicationData!$A:$A,'Publication Table (%)'!$B24,AllPublicationData!$B:$B,'Publication Table (%)'!O$7)/
SUMIFS(AllPublicationData!$E:$E,AllPublicationData!$A:$A,'Publication Table (%)'!$B24,AllPublicationData!$B:$B,'Publication Table (%)'!O$7)))))))</f>
        <v>0.12333121424030515</v>
      </c>
      <c r="P24" s="96">
        <f>IF('Publication Table (%)'!$C$5="All Cancelled Operations",
IFERROR(SUMIFS(AllPublicationData!$F:$F,AllPublicationData!$A:$A,'Publication Table (%)'!$B24,AllPublicationData!$B:$B,'Publication Table (%)'!$C$4,AllPublicationData!$D:$D,'Publication Table (%)'!P$7)/
SUMIFS(AllPublicationData!$E:$E,AllPublicationData!$A:$A,'Publication Table (%)'!$B24,AllPublicationData!$B:$B,'Publication Table (%)'!$C$4,AllPublicationData!$D:$D,'Publication Table (%)'!P$7),
SUMIFS(AllPublicationData!$F:$F,AllPublicationData!$A:$A,'Publication Table (%)'!$B24,AllPublicationData!$B:$B,'Publication Table (%)'!P$7)/
SUMIFS(AllPublicationData!$E:$E,AllPublicationData!$A:$A,'Publication Table (%)'!$B24,AllPublicationData!$B:$B,'Publication Table (%)'!P$7)),
IF('Publication Table (%)'!$C$5="Operations cancelled by patient",
IFERROR(SUMIFS(AllPublicationData!$G:$G,AllPublicationData!$A:$A,'Publication Table (%)'!$B24,AllPublicationData!$B:$B,'Publication Table (%)'!$C$4,AllPublicationData!$D:$D,'Publication Table (%)'!P$7)/
SUMIFS(AllPublicationData!$E:$E,AllPublicationData!$A:$A,'Publication Table (%)'!$B24,AllPublicationData!$B:$B,'Publication Table (%)'!$C$4,AllPublicationData!$D:$D,'Publication Table (%)'!P$7),
SUMIFS(AllPublicationData!$G:$G,AllPublicationData!$A:$A,'Publication Table (%)'!$B24,AllPublicationData!$B:$B,'Publication Table (%)'!P$7)/
SUMIFS(AllPublicationData!$E:$E,AllPublicationData!$A:$A,'Publication Table (%)'!$B24,AllPublicationData!$B:$B,'Publication Table (%)'!P$7)),
IF('Publication Table (%)'!$C$5="Operations cancelled for clinical reasons",
IFERROR(SUMIFS(AllPublicationData!$H:$H,AllPublicationData!$A:$A,'Publication Table (%)'!$B24,AllPublicationData!$B:$B,'Publication Table (%)'!$C$4,AllPublicationData!$D:$D,'Publication Table (%)'!P$7)/
SUMIFS(AllPublicationData!$E:$E,AllPublicationData!$A:$A,'Publication Table (%)'!$B24,AllPublicationData!$B:$B,'Publication Table (%)'!$C$4,AllPublicationData!$D:$D,'Publication Table (%)'!P$7),
SUMIFS(AllPublicationData!$H:$H,AllPublicationData!$A:$A,'Publication Table (%)'!$B24,AllPublicationData!$B:$B,'Publication Table (%)'!P$7)/
SUMIFS(AllPublicationData!$E:$E,AllPublicationData!$A:$A,'Publication Table (%)'!$B24,AllPublicationData!$B:$B,'Publication Table (%)'!P$7)),
IF('Publication Table (%)'!$C$5="Operations cancelled for non-clinical/capacity reasons",
IFERROR(SUMIFS(AllPublicationData!$I:$I,AllPublicationData!$A:$A,'Publication Table (%)'!$B24,AllPublicationData!$B:$B,'Publication Table (%)'!$C$4,AllPublicationData!$D:$D,'Publication Table (%)'!P$7)/
SUMIFS(AllPublicationData!$E:$E,AllPublicationData!$A:$A,'Publication Table (%)'!$B24,AllPublicationData!$B:$B,'Publication Table (%)'!$C$4,AllPublicationData!$D:$D,'Publication Table (%)'!P$7),
SUMIFS(AllPublicationData!$I:$I,AllPublicationData!$A:$A,'Publication Table (%)'!$B24,AllPublicationData!$B:$B,'Publication Table (%)'!P$7)/
SUMIFS(AllPublicationData!$E:$E,AllPublicationData!$A:$A,'Publication Table (%)'!$B24,AllPublicationData!$B:$B,'Publication Table (%)'!P$7)),
IF('Publication Table (%)'!$C$5="Cancellations for other reasons",
IFERROR(SUMIFS(AllPublicationData!$J:$J,AllPublicationData!$A:$A,'Publication Table (%)'!$B24,AllPublicationData!$B:$B,'Publication Table (%)'!$C$4,AllPublicationData!$D:$D,'Publication Table (%)'!P$7)/
SUMIFS(AllPublicationData!$E:$E,AllPublicationData!$A:$A,'Publication Table (%)'!$B24,AllPublicationData!$B:$B,'Publication Table (%)'!$C$4,AllPublicationData!$D:$D,'Publication Table (%)'!P$7),
SUMIFS(AllPublicationData!$J:$J,AllPublicationData!$A:$A,'Publication Table (%)'!$B24,AllPublicationData!$B:$B,'Publication Table (%)'!P$7)/
SUMIFS(AllPublicationData!$E:$E,AllPublicationData!$A:$A,'Publication Table (%)'!$B24,AllPublicationData!$B:$B,'Publication Table (%)'!P$7)))))))</f>
        <v>0.11355311355311355</v>
      </c>
      <c r="Q24" s="96">
        <f>IF('Publication Table (%)'!$C$5="All Cancelled Operations",
IFERROR(SUMIFS(AllPublicationData!$F:$F,AllPublicationData!$A:$A,'Publication Table (%)'!$B24,AllPublicationData!$B:$B,'Publication Table (%)'!$C$4,AllPublicationData!$D:$D,'Publication Table (%)'!Q$7)/
SUMIFS(AllPublicationData!$E:$E,AllPublicationData!$A:$A,'Publication Table (%)'!$B24,AllPublicationData!$B:$B,'Publication Table (%)'!$C$4,AllPublicationData!$D:$D,'Publication Table (%)'!Q$7),
SUMIFS(AllPublicationData!$F:$F,AllPublicationData!$A:$A,'Publication Table (%)'!$B24,AllPublicationData!$B:$B,'Publication Table (%)'!Q$7)/
SUMIFS(AllPublicationData!$E:$E,AllPublicationData!$A:$A,'Publication Table (%)'!$B24,AllPublicationData!$B:$B,'Publication Table (%)'!Q$7)),
IF('Publication Table (%)'!$C$5="Operations cancelled by patient",
IFERROR(SUMIFS(AllPublicationData!$G:$G,AllPublicationData!$A:$A,'Publication Table (%)'!$B24,AllPublicationData!$B:$B,'Publication Table (%)'!$C$4,AllPublicationData!$D:$D,'Publication Table (%)'!Q$7)/
SUMIFS(AllPublicationData!$E:$E,AllPublicationData!$A:$A,'Publication Table (%)'!$B24,AllPublicationData!$B:$B,'Publication Table (%)'!$C$4,AllPublicationData!$D:$D,'Publication Table (%)'!Q$7),
SUMIFS(AllPublicationData!$G:$G,AllPublicationData!$A:$A,'Publication Table (%)'!$B24,AllPublicationData!$B:$B,'Publication Table (%)'!Q$7)/
SUMIFS(AllPublicationData!$E:$E,AllPublicationData!$A:$A,'Publication Table (%)'!$B24,AllPublicationData!$B:$B,'Publication Table (%)'!Q$7)),
IF('Publication Table (%)'!$C$5="Operations cancelled for clinical reasons",
IFERROR(SUMIFS(AllPublicationData!$H:$H,AllPublicationData!$A:$A,'Publication Table (%)'!$B24,AllPublicationData!$B:$B,'Publication Table (%)'!$C$4,AllPublicationData!$D:$D,'Publication Table (%)'!Q$7)/
SUMIFS(AllPublicationData!$E:$E,AllPublicationData!$A:$A,'Publication Table (%)'!$B24,AllPublicationData!$B:$B,'Publication Table (%)'!$C$4,AllPublicationData!$D:$D,'Publication Table (%)'!Q$7),
SUMIFS(AllPublicationData!$H:$H,AllPublicationData!$A:$A,'Publication Table (%)'!$B24,AllPublicationData!$B:$B,'Publication Table (%)'!Q$7)/
SUMIFS(AllPublicationData!$E:$E,AllPublicationData!$A:$A,'Publication Table (%)'!$B24,AllPublicationData!$B:$B,'Publication Table (%)'!Q$7)),
IF('Publication Table (%)'!$C$5="Operations cancelled for non-clinical/capacity reasons",
IFERROR(SUMIFS(AllPublicationData!$I:$I,AllPublicationData!$A:$A,'Publication Table (%)'!$B24,AllPublicationData!$B:$B,'Publication Table (%)'!$C$4,AllPublicationData!$D:$D,'Publication Table (%)'!Q$7)/
SUMIFS(AllPublicationData!$E:$E,AllPublicationData!$A:$A,'Publication Table (%)'!$B24,AllPublicationData!$B:$B,'Publication Table (%)'!$C$4,AllPublicationData!$D:$D,'Publication Table (%)'!Q$7),
SUMIFS(AllPublicationData!$I:$I,AllPublicationData!$A:$A,'Publication Table (%)'!$B24,AllPublicationData!$B:$B,'Publication Table (%)'!Q$7)/
SUMIFS(AllPublicationData!$E:$E,AllPublicationData!$A:$A,'Publication Table (%)'!$B24,AllPublicationData!$B:$B,'Publication Table (%)'!Q$7)),
IF('Publication Table (%)'!$C$5="Cancellations for other reasons",
IFERROR(SUMIFS(AllPublicationData!$J:$J,AllPublicationData!$A:$A,'Publication Table (%)'!$B24,AllPublicationData!$B:$B,'Publication Table (%)'!$C$4,AllPublicationData!$D:$D,'Publication Table (%)'!Q$7)/
SUMIFS(AllPublicationData!$E:$E,AllPublicationData!$A:$A,'Publication Table (%)'!$B24,AllPublicationData!$B:$B,'Publication Table (%)'!$C$4,AllPublicationData!$D:$D,'Publication Table (%)'!Q$7),
SUMIFS(AllPublicationData!$J:$J,AllPublicationData!$A:$A,'Publication Table (%)'!$B24,AllPublicationData!$B:$B,'Publication Table (%)'!Q$7)/
SUMIFS(AllPublicationData!$E:$E,AllPublicationData!$A:$A,'Publication Table (%)'!$B24,AllPublicationData!$B:$B,'Publication Table (%)'!Q$7)))))))</f>
        <v>4.4303797468354431E-2</v>
      </c>
      <c r="R24" s="96">
        <f>IF('Publication Table (%)'!$C$5="All Cancelled Operations",
IFERROR(SUMIFS(AllPublicationData!$F:$F,AllPublicationData!$A:$A,'Publication Table (%)'!$B24,AllPublicationData!$B:$B,'Publication Table (%)'!$C$4,AllPublicationData!$D:$D,'Publication Table (%)'!R$7)/
SUMIFS(AllPublicationData!$E:$E,AllPublicationData!$A:$A,'Publication Table (%)'!$B24,AllPublicationData!$B:$B,'Publication Table (%)'!$C$4,AllPublicationData!$D:$D,'Publication Table (%)'!R$7),
SUMIFS(AllPublicationData!$F:$F,AllPublicationData!$A:$A,'Publication Table (%)'!$B24,AllPublicationData!$B:$B,'Publication Table (%)'!R$7)/
SUMIFS(AllPublicationData!$E:$E,AllPublicationData!$A:$A,'Publication Table (%)'!$B24,AllPublicationData!$B:$B,'Publication Table (%)'!R$7)),
IF('Publication Table (%)'!$C$5="Operations cancelled by patient",
IFERROR(SUMIFS(AllPublicationData!$G:$G,AllPublicationData!$A:$A,'Publication Table (%)'!$B24,AllPublicationData!$B:$B,'Publication Table (%)'!$C$4,AllPublicationData!$D:$D,'Publication Table (%)'!R$7)/
SUMIFS(AllPublicationData!$E:$E,AllPublicationData!$A:$A,'Publication Table (%)'!$B24,AllPublicationData!$B:$B,'Publication Table (%)'!$C$4,AllPublicationData!$D:$D,'Publication Table (%)'!R$7),
SUMIFS(AllPublicationData!$G:$G,AllPublicationData!$A:$A,'Publication Table (%)'!$B24,AllPublicationData!$B:$B,'Publication Table (%)'!R$7)/
SUMIFS(AllPublicationData!$E:$E,AllPublicationData!$A:$A,'Publication Table (%)'!$B24,AllPublicationData!$B:$B,'Publication Table (%)'!R$7)),
IF('Publication Table (%)'!$C$5="Operations cancelled for clinical reasons",
IFERROR(SUMIFS(AllPublicationData!$H:$H,AllPublicationData!$A:$A,'Publication Table (%)'!$B24,AllPublicationData!$B:$B,'Publication Table (%)'!$C$4,AllPublicationData!$D:$D,'Publication Table (%)'!R$7)/
SUMIFS(AllPublicationData!$E:$E,AllPublicationData!$A:$A,'Publication Table (%)'!$B24,AllPublicationData!$B:$B,'Publication Table (%)'!$C$4,AllPublicationData!$D:$D,'Publication Table (%)'!R$7),
SUMIFS(AllPublicationData!$H:$H,AllPublicationData!$A:$A,'Publication Table (%)'!$B24,AllPublicationData!$B:$B,'Publication Table (%)'!R$7)/
SUMIFS(AllPublicationData!$E:$E,AllPublicationData!$A:$A,'Publication Table (%)'!$B24,AllPublicationData!$B:$B,'Publication Table (%)'!R$7)),
IF('Publication Table (%)'!$C$5="Operations cancelled for non-clinical/capacity reasons",
IFERROR(SUMIFS(AllPublicationData!$I:$I,AllPublicationData!$A:$A,'Publication Table (%)'!$B24,AllPublicationData!$B:$B,'Publication Table (%)'!$C$4,AllPublicationData!$D:$D,'Publication Table (%)'!R$7)/
SUMIFS(AllPublicationData!$E:$E,AllPublicationData!$A:$A,'Publication Table (%)'!$B24,AllPublicationData!$B:$B,'Publication Table (%)'!$C$4,AllPublicationData!$D:$D,'Publication Table (%)'!R$7),
SUMIFS(AllPublicationData!$I:$I,AllPublicationData!$A:$A,'Publication Table (%)'!$B24,AllPublicationData!$B:$B,'Publication Table (%)'!R$7)/
SUMIFS(AllPublicationData!$E:$E,AllPublicationData!$A:$A,'Publication Table (%)'!$B24,AllPublicationData!$B:$B,'Publication Table (%)'!R$7)),
IF('Publication Table (%)'!$C$5="Cancellations for other reasons",
IFERROR(SUMIFS(AllPublicationData!$J:$J,AllPublicationData!$A:$A,'Publication Table (%)'!$B24,AllPublicationData!$B:$B,'Publication Table (%)'!$C$4,AllPublicationData!$D:$D,'Publication Table (%)'!R$7)/
SUMIFS(AllPublicationData!$E:$E,AllPublicationData!$A:$A,'Publication Table (%)'!$B24,AllPublicationData!$B:$B,'Publication Table (%)'!$C$4,AllPublicationData!$D:$D,'Publication Table (%)'!R$7),
SUMIFS(AllPublicationData!$J:$J,AllPublicationData!$A:$A,'Publication Table (%)'!$B24,AllPublicationData!$B:$B,'Publication Table (%)'!R$7)/
SUMIFS(AllPublicationData!$E:$E,AllPublicationData!$A:$A,'Publication Table (%)'!$B24,AllPublicationData!$B:$B,'Publication Table (%)'!R$7)))))))</f>
        <v>7.515151515151515E-2</v>
      </c>
      <c r="S24" s="96">
        <f>IF('Publication Table (%)'!$C$5="All Cancelled Operations",
IFERROR(SUMIFS(AllPublicationData!$F:$F,AllPublicationData!$A:$A,'Publication Table (%)'!$B24,AllPublicationData!$B:$B,'Publication Table (%)'!$C$4,AllPublicationData!$D:$D,'Publication Table (%)'!S$7)/
SUMIFS(AllPublicationData!$E:$E,AllPublicationData!$A:$A,'Publication Table (%)'!$B24,AllPublicationData!$B:$B,'Publication Table (%)'!$C$4,AllPublicationData!$D:$D,'Publication Table (%)'!S$7),
SUMIFS(AllPublicationData!$F:$F,AllPublicationData!$A:$A,'Publication Table (%)'!$B24,AllPublicationData!$B:$B,'Publication Table (%)'!S$7)/
SUMIFS(AllPublicationData!$E:$E,AllPublicationData!$A:$A,'Publication Table (%)'!$B24,AllPublicationData!$B:$B,'Publication Table (%)'!S$7)),
IF('Publication Table (%)'!$C$5="Operations cancelled by patient",
IFERROR(SUMIFS(AllPublicationData!$G:$G,AllPublicationData!$A:$A,'Publication Table (%)'!$B24,AllPublicationData!$B:$B,'Publication Table (%)'!$C$4,AllPublicationData!$D:$D,'Publication Table (%)'!S$7)/
SUMIFS(AllPublicationData!$E:$E,AllPublicationData!$A:$A,'Publication Table (%)'!$B24,AllPublicationData!$B:$B,'Publication Table (%)'!$C$4,AllPublicationData!$D:$D,'Publication Table (%)'!S$7),
SUMIFS(AllPublicationData!$G:$G,AllPublicationData!$A:$A,'Publication Table (%)'!$B24,AllPublicationData!$B:$B,'Publication Table (%)'!S$7)/
SUMIFS(AllPublicationData!$E:$E,AllPublicationData!$A:$A,'Publication Table (%)'!$B24,AllPublicationData!$B:$B,'Publication Table (%)'!S$7)),
IF('Publication Table (%)'!$C$5="Operations cancelled for clinical reasons",
IFERROR(SUMIFS(AllPublicationData!$H:$H,AllPublicationData!$A:$A,'Publication Table (%)'!$B24,AllPublicationData!$B:$B,'Publication Table (%)'!$C$4,AllPublicationData!$D:$D,'Publication Table (%)'!S$7)/
SUMIFS(AllPublicationData!$E:$E,AllPublicationData!$A:$A,'Publication Table (%)'!$B24,AllPublicationData!$B:$B,'Publication Table (%)'!$C$4,AllPublicationData!$D:$D,'Publication Table (%)'!S$7),
SUMIFS(AllPublicationData!$H:$H,AllPublicationData!$A:$A,'Publication Table (%)'!$B24,AllPublicationData!$B:$B,'Publication Table (%)'!S$7)/
SUMIFS(AllPublicationData!$E:$E,AllPublicationData!$A:$A,'Publication Table (%)'!$B24,AllPublicationData!$B:$B,'Publication Table (%)'!S$7)),
IF('Publication Table (%)'!$C$5="Operations cancelled for non-clinical/capacity reasons",
IFERROR(SUMIFS(AllPublicationData!$I:$I,AllPublicationData!$A:$A,'Publication Table (%)'!$B24,AllPublicationData!$B:$B,'Publication Table (%)'!$C$4,AllPublicationData!$D:$D,'Publication Table (%)'!S$7)/
SUMIFS(AllPublicationData!$E:$E,AllPublicationData!$A:$A,'Publication Table (%)'!$B24,AllPublicationData!$B:$B,'Publication Table (%)'!$C$4,AllPublicationData!$D:$D,'Publication Table (%)'!S$7),
SUMIFS(AllPublicationData!$I:$I,AllPublicationData!$A:$A,'Publication Table (%)'!$B24,AllPublicationData!$B:$B,'Publication Table (%)'!S$7)/
SUMIFS(AllPublicationData!$E:$E,AllPublicationData!$A:$A,'Publication Table (%)'!$B24,AllPublicationData!$B:$B,'Publication Table (%)'!S$7)),
IF('Publication Table (%)'!$C$5="Cancellations for other reasons",
IFERROR(SUMIFS(AllPublicationData!$J:$J,AllPublicationData!$A:$A,'Publication Table (%)'!$B24,AllPublicationData!$B:$B,'Publication Table (%)'!$C$4,AllPublicationData!$D:$D,'Publication Table (%)'!S$7)/
SUMIFS(AllPublicationData!$E:$E,AllPublicationData!$A:$A,'Publication Table (%)'!$B24,AllPublicationData!$B:$B,'Publication Table (%)'!$C$4,AllPublicationData!$D:$D,'Publication Table (%)'!S$7),
SUMIFS(AllPublicationData!$J:$J,AllPublicationData!$A:$A,'Publication Table (%)'!$B24,AllPublicationData!$B:$B,'Publication Table (%)'!S$7)/
SUMIFS(AllPublicationData!$E:$E,AllPublicationData!$A:$A,'Publication Table (%)'!$B24,AllPublicationData!$B:$B,'Publication Table (%)'!S$7)))))))</f>
        <v>0.09</v>
      </c>
    </row>
    <row r="25" spans="2:19" x14ac:dyDescent="0.35">
      <c r="B25" s="89">
        <v>44896</v>
      </c>
      <c r="C25" s="112">
        <f>IF('Publication Table (%)'!$C$5="All Cancelled Operations",
SUMIFS(AllPublicationData!$F:$F,AllPublicationData!$A:$A,'Publication Table (%)'!$B25,AllPublicationData!$B:$B,'Publication Table (%)'!$C$4),
IF('Publication Table (%)'!$C$5="Operations cancelled by patient",
SUMIFS(AllPublicationData!$G:$G,AllPublicationData!$A:$A,'Publication Table (%)'!$B25,AllPublicationData!$B:$B,'Publication Table (%)'!$C$4),
IF('Publication Table (%)'!$C$5="Operations cancelled for clinical reasons",
SUMIFS(AllPublicationData!$H:$H,AllPublicationData!$A:$A,'Publication Table (%)'!$B25,AllPublicationData!$B:$B,'Publication Table (%)'!$C$4),
IF('Publication Table (%)'!$C$5="Operations cancelled for non-clinical/capacity reasons",
SUMIFS(AllPublicationData!$I:$I,AllPublicationData!$A:$A,'Publication Table (%)'!$B25,AllPublicationData!$B:$B,'Publication Table (%)'!$C$4),
IF('Publication Table (%)'!$C$5="Cancellations for other reasons",
SUMIFS(AllPublicationData!$J:$J,AllPublicationData!$A:$A,'Publication Table (%)'!$B25,AllPublicationData!$B:$B,'Publication Table (%)'!$C$4))))))+
IF(AND($C$4="NHS Scotland",$C$5="All Cancelled Operations"),
SUMIFS(AllPublicationData!$F:$F,AllPublicationData!$A:$A,'Publication Table (%)'!$B25),
IF(AND($C$4="NHS Scotland",$C$5="Operations cancelled by patient"),
SUMIFS(AllPublicationData!$G:$G,AllPublicationData!$A:$A,'Publication Table (%)'!$B25),
IF(AND($C$4="NHS Scotland",$C$5="Operations cancelled for clinical reasons"),
SUMIFS(AllPublicationData!$H:$H,AllPublicationData!$A:$A,'Publication Table (%)'!$B25),
IF(AND($C$4="NHS Scotland",$C$5="Operations cancelled for non-clinical/capacity reasons"),
SUMIFS(AllPublicationData!$I:$I,AllPublicationData!$A:$A,'Publication Table (%)'!$B25),
IF(AND($C$4="NHS Scotland",$C$5="Cancellations for other reasons"),
SUMIFS(AllPublicationData!$J:$J,AllPublicationData!$A:$A,'Publication Table (%)'!$B25))))))</f>
        <v>2369</v>
      </c>
      <c r="D25" s="110">
        <f>IF(AND('Publication Table (%)'!$C$5="All Cancelled Operations",$C$4&lt;&gt;"NHS Scotland"),
IFERROR(SUMIFS(AllPublicationData!$F:$F,AllPublicationData!$A:$A,'Publication Table (%)'!$B25,AllPublicationData!$B:$B,'Publication Table (%)'!$C$4,AllPublicationData!$D:$D,'Publication Table (%)'!D$7)/
SUMIFS(AllPublicationData!$E:$E,AllPublicationData!$A:$A,'Publication Table (%)'!$B25,AllPublicationData!$B:$B,'Publication Table (%)'!$C$4,AllPublicationData!$D:$D,'Publication Table (%)'!D$7),
SUMIFS(AllPublicationData!$F:$F,AllPublicationData!$A:$A,'Publication Table (%)'!$B25,AllPublicationData!$B:$B,'Publication Table (%)'!D$7)/
SUMIFS(AllPublicationData!$E:$E,AllPublicationData!$A:$A,'Publication Table (%)'!$B25,AllPublicationData!$B:$B,'Publication Table (%)'!D$7)),
IF(AND('Publication Table (%)'!$C$5="Operations cancelled by patient",$C$4&lt;&gt;"NHS Scotland"),
IFERROR(SUMIFS(AllPublicationData!$G:$G,AllPublicationData!$A:$A,'Publication Table (%)'!$B25,AllPublicationData!$B:$B,'Publication Table (%)'!$C$4,AllPublicationData!$D:$D,'Publication Table (%)'!D$7)/
SUMIFS(AllPublicationData!$E:$E,AllPublicationData!$A:$A,'Publication Table (%)'!$B25,AllPublicationData!$B:$B,'Publication Table (%)'!$C$4,AllPublicationData!$D:$D,'Publication Table (%)'!D$7),
SUMIFS(AllPublicationData!$G:$G,AllPublicationData!$A:$A,'Publication Table (%)'!$B25,AllPublicationData!$B:$B,'Publication Table (%)'!D$7)/
SUMIFS(AllPublicationData!$E:$E,AllPublicationData!$A:$A,'Publication Table (%)'!$B25,AllPublicationData!$B:$B,'Publication Table (%)'!D$7)),
IF(AND('Publication Table (%)'!$C$5="Operations cancelled for clinical reasons",$C$4&lt;&gt;"NHS Scotland"),
IFERROR(SUMIFS(AllPublicationData!$H:$H,AllPublicationData!$A:$A,'Publication Table (%)'!$B25,AllPublicationData!$B:$B,'Publication Table (%)'!$C$4,AllPublicationData!$D:$D,'Publication Table (%)'!D$7)/
SUMIFS(AllPublicationData!$E:$E,AllPublicationData!$A:$A,'Publication Table (%)'!$B25,AllPublicationData!$B:$B,'Publication Table (%)'!$C$4,AllPublicationData!$D:$D,'Publication Table (%)'!D$7),
SUMIFS(AllPublicationData!$H:$H,AllPublicationData!$A:$A,'Publication Table (%)'!$B25,AllPublicationData!$B:$B,'Publication Table (%)'!D$7)/
SUMIFS(AllPublicationData!$E:$E,AllPublicationData!$A:$A,'Publication Table (%)'!$B25,AllPublicationData!$B:$B,'Publication Table (%)'!D$7)),
IF(AND('Publication Table (%)'!$C$5="Operations cancelled for non-clinical/capacity reasons",$C$4&lt;&gt;"NHS Scotland"),
IFERROR(SUMIFS(AllPublicationData!$I:$I,AllPublicationData!$A:$A,'Publication Table (%)'!$B25,AllPublicationData!$B:$B,'Publication Table (%)'!$C$4,AllPublicationData!$D:$D,'Publication Table (%)'!D$7)/
SUMIFS(AllPublicationData!$E:$E,AllPublicationData!$A:$A,'Publication Table (%)'!$B25,AllPublicationData!$B:$B,'Publication Table (%)'!$C$4,AllPublicationData!$D:$D,'Publication Table (%)'!D$7),
SUMIFS(AllPublicationData!$I:$I,AllPublicationData!$A:$A,'Publication Table (%)'!$B25,AllPublicationData!$B:$B,'Publication Table (%)'!D$7)/
SUMIFS(AllPublicationData!$E:$E,AllPublicationData!$A:$A,'Publication Table (%)'!$B25,AllPublicationData!$B:$B,'Publication Table (%)'!D$7)),
IF(AND('Publication Table (%)'!$C$5="Cancellations for other reasons",$C$4&lt;&gt;"NHS Scotland"),
IFERROR(SUMIFS(AllPublicationData!$J:$J,AllPublicationData!$A:$A,'Publication Table (%)'!$B25,AllPublicationData!$B:$B,'Publication Table (%)'!$C$4,AllPublicationData!$D:$D,'Publication Table (%)'!D$7)/
SUMIFS(AllPublicationData!$E:$E,AllPublicationData!$A:$A,'Publication Table (%)'!$B25,AllPublicationData!$B:$B,'Publication Table (%)'!$C$4,AllPublicationData!$D:$D,'Publication Table (%)'!D$7),
SUMIFS(AllPublicationData!$J:$J,AllPublicationData!$A:$A,'Publication Table (%)'!$B25,AllPublicationData!$B:$B,'Publication Table (%)'!D$7)/
SUMIFS(AllPublicationData!$E:$E,AllPublicationData!$A:$A,'Publication Table (%)'!$B25,AllPublicationData!$B:$B,'Publication Table (%)'!D$7)),
IF(AND($C$4="NHS Scotland",$C$5="All Cancelled Operations"),
SUMIFS(AllPublicationData!$F:$F,AllPublicationData!$A:$A,'Publication Table'!$B25)/
SUMIFS(AllPublicationData!$E:$E,AllPublicationData!$A:$A,'Publication Table'!$B25),
IF(AND($C$4="NHS Scotland",$C$5="Operations cancelled by patient"),
SUMIFS(AllPublicationData!$G:$G,AllPublicationData!$A:$A,'Publication Table'!$B25)/
SUMIFS(AllPublicationData!$E:$E,AllPublicationData!$A:$A,'Publication Table'!$B25),
IF(AND($C$4="NHS Scotland",$C$5="Operations cancelled for clinical reasons"),
SUMIFS(AllPublicationData!$H:$H,AllPublicationData!$A:$A,'Publication Table'!$B25)/
SUMIFS(AllPublicationData!$E:$E,AllPublicationData!$A:$A,'Publication Table'!$B25),
IF(AND($C$4="NHS Scotland",$C$5="Operations cancelled for non-clinical/capacity reasons"),
SUMIFS(AllPublicationData!$I:$I,AllPublicationData!$A:$A,'Publication Table'!$B25)/
SUMIFS(AllPublicationData!$E:$E,AllPublicationData!$A:$A,'Publication Table'!$B25),
IF(AND($C$4="NHS Scotland",$C$5="Cancellations for other reasons"),
SUMIFS(AllPublicationData!$J:$J,AllPublicationData!$A:$A,'Publication Table'!$B25)/
SUMIFS(AllPublicationData!$E:$E,AllPublicationData!$A:$A,'Publication Table'!$B25)))))))))))</f>
        <v>0.11596260218317098</v>
      </c>
      <c r="E25" s="96">
        <f>IF('Publication Table (%)'!$C$5="All Cancelled Operations",
IFERROR(SUMIFS(AllPublicationData!$F:$F,AllPublicationData!$A:$A,'Publication Table (%)'!$B25,AllPublicationData!$B:$B,'Publication Table (%)'!$C$4,AllPublicationData!$D:$D,'Publication Table (%)'!E$7)/
SUMIFS(AllPublicationData!$E:$E,AllPublicationData!$A:$A,'Publication Table (%)'!$B25,AllPublicationData!$B:$B,'Publication Table (%)'!$C$4,AllPublicationData!$D:$D,'Publication Table (%)'!E$7),
SUMIFS(AllPublicationData!$F:$F,AllPublicationData!$A:$A,'Publication Table (%)'!$B25,AllPublicationData!$B:$B,'Publication Table (%)'!E$7)/
SUMIFS(AllPublicationData!$E:$E,AllPublicationData!$A:$A,'Publication Table (%)'!$B25,AllPublicationData!$B:$B,'Publication Table (%)'!E$7)),
IF('Publication Table (%)'!$C$5="Operations cancelled by patient",
IFERROR(SUMIFS(AllPublicationData!$G:$G,AllPublicationData!$A:$A,'Publication Table (%)'!$B25,AllPublicationData!$B:$B,'Publication Table (%)'!$C$4,AllPublicationData!$D:$D,'Publication Table (%)'!E$7)/
SUMIFS(AllPublicationData!$E:$E,AllPublicationData!$A:$A,'Publication Table (%)'!$B25,AllPublicationData!$B:$B,'Publication Table (%)'!$C$4,AllPublicationData!$D:$D,'Publication Table (%)'!E$7),
SUMIFS(AllPublicationData!$G:$G,AllPublicationData!$A:$A,'Publication Table (%)'!$B25,AllPublicationData!$B:$B,'Publication Table (%)'!E$7)/
SUMIFS(AllPublicationData!$E:$E,AllPublicationData!$A:$A,'Publication Table (%)'!$B25,AllPublicationData!$B:$B,'Publication Table (%)'!E$7)),
IF('Publication Table (%)'!$C$5="Operations cancelled for clinical reasons",
IFERROR(SUMIFS(AllPublicationData!$H:$H,AllPublicationData!$A:$A,'Publication Table (%)'!$B25,AllPublicationData!$B:$B,'Publication Table (%)'!$C$4,AllPublicationData!$D:$D,'Publication Table (%)'!E$7)/
SUMIFS(AllPublicationData!$E:$E,AllPublicationData!$A:$A,'Publication Table (%)'!$B25,AllPublicationData!$B:$B,'Publication Table (%)'!$C$4,AllPublicationData!$D:$D,'Publication Table (%)'!E$7),
SUMIFS(AllPublicationData!$H:$H,AllPublicationData!$A:$A,'Publication Table (%)'!$B25,AllPublicationData!$B:$B,'Publication Table (%)'!E$7)/
SUMIFS(AllPublicationData!$E:$E,AllPublicationData!$A:$A,'Publication Table (%)'!$B25,AllPublicationData!$B:$B,'Publication Table (%)'!E$7)),
IF('Publication Table (%)'!$C$5="Operations cancelled for non-clinical/capacity reasons",
IFERROR(SUMIFS(AllPublicationData!$I:$I,AllPublicationData!$A:$A,'Publication Table (%)'!$B25,AllPublicationData!$B:$B,'Publication Table (%)'!$C$4,AllPublicationData!$D:$D,'Publication Table (%)'!E$7)/
SUMIFS(AllPublicationData!$E:$E,AllPublicationData!$A:$A,'Publication Table (%)'!$B25,AllPublicationData!$B:$B,'Publication Table (%)'!$C$4,AllPublicationData!$D:$D,'Publication Table (%)'!E$7),
SUMIFS(AllPublicationData!$I:$I,AllPublicationData!$A:$A,'Publication Table (%)'!$B25,AllPublicationData!$B:$B,'Publication Table (%)'!E$7)/
SUMIFS(AllPublicationData!$E:$E,AllPublicationData!$A:$A,'Publication Table (%)'!$B25,AllPublicationData!$B:$B,'Publication Table (%)'!E$7)),
IF('Publication Table (%)'!$C$5="Cancellations for other reasons",
IFERROR(SUMIFS(AllPublicationData!$J:$J,AllPublicationData!$A:$A,'Publication Table (%)'!$B25,AllPublicationData!$B:$B,'Publication Table (%)'!$C$4,AllPublicationData!$D:$D,'Publication Table (%)'!E$7)/
SUMIFS(AllPublicationData!$E:$E,AllPublicationData!$A:$A,'Publication Table (%)'!$B25,AllPublicationData!$B:$B,'Publication Table (%)'!$C$4,AllPublicationData!$D:$D,'Publication Table (%)'!E$7),
SUMIFS(AllPublicationData!$J:$J,AllPublicationData!$A:$A,'Publication Table (%)'!$B25,AllPublicationData!$B:$B,'Publication Table (%)'!E$7)/
SUMIFS(AllPublicationData!$E:$E,AllPublicationData!$A:$A,'Publication Table (%)'!$B25,AllPublicationData!$B:$B,'Publication Table (%)'!E$7)))))))</f>
        <v>5.5927342256214152E-2</v>
      </c>
      <c r="F25" s="96">
        <f>IF('Publication Table (%)'!$C$5="All Cancelled Operations",
IFERROR(SUMIFS(AllPublicationData!$F:$F,AllPublicationData!$A:$A,'Publication Table (%)'!$B25,AllPublicationData!$B:$B,'Publication Table (%)'!$C$4,AllPublicationData!$D:$D,'Publication Table (%)'!F$7)/
SUMIFS(AllPublicationData!$E:$E,AllPublicationData!$A:$A,'Publication Table (%)'!$B25,AllPublicationData!$B:$B,'Publication Table (%)'!$C$4,AllPublicationData!$D:$D,'Publication Table (%)'!F$7),
SUMIFS(AllPublicationData!$F:$F,AllPublicationData!$A:$A,'Publication Table (%)'!$B25,AllPublicationData!$B:$B,'Publication Table (%)'!F$7)/
SUMIFS(AllPublicationData!$E:$E,AllPublicationData!$A:$A,'Publication Table (%)'!$B25,AllPublicationData!$B:$B,'Publication Table (%)'!F$7)),
IF('Publication Table (%)'!$C$5="Operations cancelled by patient",
IFERROR(SUMIFS(AllPublicationData!$G:$G,AllPublicationData!$A:$A,'Publication Table (%)'!$B25,AllPublicationData!$B:$B,'Publication Table (%)'!$C$4,AllPublicationData!$D:$D,'Publication Table (%)'!F$7)/
SUMIFS(AllPublicationData!$E:$E,AllPublicationData!$A:$A,'Publication Table (%)'!$B25,AllPublicationData!$B:$B,'Publication Table (%)'!$C$4,AllPublicationData!$D:$D,'Publication Table (%)'!F$7),
SUMIFS(AllPublicationData!$G:$G,AllPublicationData!$A:$A,'Publication Table (%)'!$B25,AllPublicationData!$B:$B,'Publication Table (%)'!F$7)/
SUMIFS(AllPublicationData!$E:$E,AllPublicationData!$A:$A,'Publication Table (%)'!$B25,AllPublicationData!$B:$B,'Publication Table (%)'!F$7)),
IF('Publication Table (%)'!$C$5="Operations cancelled for clinical reasons",
IFERROR(SUMIFS(AllPublicationData!$H:$H,AllPublicationData!$A:$A,'Publication Table (%)'!$B25,AllPublicationData!$B:$B,'Publication Table (%)'!$C$4,AllPublicationData!$D:$D,'Publication Table (%)'!F$7)/
SUMIFS(AllPublicationData!$E:$E,AllPublicationData!$A:$A,'Publication Table (%)'!$B25,AllPublicationData!$B:$B,'Publication Table (%)'!$C$4,AllPublicationData!$D:$D,'Publication Table (%)'!F$7),
SUMIFS(AllPublicationData!$H:$H,AllPublicationData!$A:$A,'Publication Table (%)'!$B25,AllPublicationData!$B:$B,'Publication Table (%)'!F$7)/
SUMIFS(AllPublicationData!$E:$E,AllPublicationData!$A:$A,'Publication Table (%)'!$B25,AllPublicationData!$B:$B,'Publication Table (%)'!F$7)),
IF('Publication Table (%)'!$C$5="Operations cancelled for non-clinical/capacity reasons",
IFERROR(SUMIFS(AllPublicationData!$I:$I,AllPublicationData!$A:$A,'Publication Table (%)'!$B25,AllPublicationData!$B:$B,'Publication Table (%)'!$C$4,AllPublicationData!$D:$D,'Publication Table (%)'!F$7)/
SUMIFS(AllPublicationData!$E:$E,AllPublicationData!$A:$A,'Publication Table (%)'!$B25,AllPublicationData!$B:$B,'Publication Table (%)'!$C$4,AllPublicationData!$D:$D,'Publication Table (%)'!F$7),
SUMIFS(AllPublicationData!$I:$I,AllPublicationData!$A:$A,'Publication Table (%)'!$B25,AllPublicationData!$B:$B,'Publication Table (%)'!F$7)/
SUMIFS(AllPublicationData!$E:$E,AllPublicationData!$A:$A,'Publication Table (%)'!$B25,AllPublicationData!$B:$B,'Publication Table (%)'!F$7)),
IF('Publication Table (%)'!$C$5="Cancellations for other reasons",
IFERROR(SUMIFS(AllPublicationData!$J:$J,AllPublicationData!$A:$A,'Publication Table (%)'!$B25,AllPublicationData!$B:$B,'Publication Table (%)'!$C$4,AllPublicationData!$D:$D,'Publication Table (%)'!F$7)/
SUMIFS(AllPublicationData!$E:$E,AllPublicationData!$A:$A,'Publication Table (%)'!$B25,AllPublicationData!$B:$B,'Publication Table (%)'!$C$4,AllPublicationData!$D:$D,'Publication Table (%)'!F$7),
SUMIFS(AllPublicationData!$J:$J,AllPublicationData!$A:$A,'Publication Table (%)'!$B25,AllPublicationData!$B:$B,'Publication Table (%)'!F$7)/
SUMIFS(AllPublicationData!$E:$E,AllPublicationData!$A:$A,'Publication Table (%)'!$B25,AllPublicationData!$B:$B,'Publication Table (%)'!F$7)))))))</f>
        <v>0.15895196506550219</v>
      </c>
      <c r="G25" s="96">
        <f>IF('Publication Table (%)'!$C$5="All Cancelled Operations",
IFERROR(SUMIFS(AllPublicationData!$F:$F,AllPublicationData!$A:$A,'Publication Table (%)'!$B25,AllPublicationData!$B:$B,'Publication Table (%)'!$C$4,AllPublicationData!$D:$D,'Publication Table (%)'!G$7)/
SUMIFS(AllPublicationData!$E:$E,AllPublicationData!$A:$A,'Publication Table (%)'!$B25,AllPublicationData!$B:$B,'Publication Table (%)'!$C$4,AllPublicationData!$D:$D,'Publication Table (%)'!G$7),
SUMIFS(AllPublicationData!$F:$F,AllPublicationData!$A:$A,'Publication Table (%)'!$B25,AllPublicationData!$B:$B,'Publication Table (%)'!G$7)/
SUMIFS(AllPublicationData!$E:$E,AllPublicationData!$A:$A,'Publication Table (%)'!$B25,AllPublicationData!$B:$B,'Publication Table (%)'!G$7)),
IF('Publication Table (%)'!$C$5="Operations cancelled by patient",
IFERROR(SUMIFS(AllPublicationData!$G:$G,AllPublicationData!$A:$A,'Publication Table (%)'!$B25,AllPublicationData!$B:$B,'Publication Table (%)'!$C$4,AllPublicationData!$D:$D,'Publication Table (%)'!G$7)/
SUMIFS(AllPublicationData!$E:$E,AllPublicationData!$A:$A,'Publication Table (%)'!$B25,AllPublicationData!$B:$B,'Publication Table (%)'!$C$4,AllPublicationData!$D:$D,'Publication Table (%)'!G$7),
SUMIFS(AllPublicationData!$G:$G,AllPublicationData!$A:$A,'Publication Table (%)'!$B25,AllPublicationData!$B:$B,'Publication Table (%)'!G$7)/
SUMIFS(AllPublicationData!$E:$E,AllPublicationData!$A:$A,'Publication Table (%)'!$B25,AllPublicationData!$B:$B,'Publication Table (%)'!G$7)),
IF('Publication Table (%)'!$C$5="Operations cancelled for clinical reasons",
IFERROR(SUMIFS(AllPublicationData!$H:$H,AllPublicationData!$A:$A,'Publication Table (%)'!$B25,AllPublicationData!$B:$B,'Publication Table (%)'!$C$4,AllPublicationData!$D:$D,'Publication Table (%)'!G$7)/
SUMIFS(AllPublicationData!$E:$E,AllPublicationData!$A:$A,'Publication Table (%)'!$B25,AllPublicationData!$B:$B,'Publication Table (%)'!$C$4,AllPublicationData!$D:$D,'Publication Table (%)'!G$7),
SUMIFS(AllPublicationData!$H:$H,AllPublicationData!$A:$A,'Publication Table (%)'!$B25,AllPublicationData!$B:$B,'Publication Table (%)'!G$7)/
SUMIFS(AllPublicationData!$E:$E,AllPublicationData!$A:$A,'Publication Table (%)'!$B25,AllPublicationData!$B:$B,'Publication Table (%)'!G$7)),
IF('Publication Table (%)'!$C$5="Operations cancelled for non-clinical/capacity reasons",
IFERROR(SUMIFS(AllPublicationData!$I:$I,AllPublicationData!$A:$A,'Publication Table (%)'!$B25,AllPublicationData!$B:$B,'Publication Table (%)'!$C$4,AllPublicationData!$D:$D,'Publication Table (%)'!G$7)/
SUMIFS(AllPublicationData!$E:$E,AllPublicationData!$A:$A,'Publication Table (%)'!$B25,AllPublicationData!$B:$B,'Publication Table (%)'!$C$4,AllPublicationData!$D:$D,'Publication Table (%)'!G$7),
SUMIFS(AllPublicationData!$I:$I,AllPublicationData!$A:$A,'Publication Table (%)'!$B25,AllPublicationData!$B:$B,'Publication Table (%)'!G$7)/
SUMIFS(AllPublicationData!$E:$E,AllPublicationData!$A:$A,'Publication Table (%)'!$B25,AllPublicationData!$B:$B,'Publication Table (%)'!G$7)),
IF('Publication Table (%)'!$C$5="Cancellations for other reasons",
IFERROR(SUMIFS(AllPublicationData!$J:$J,AllPublicationData!$A:$A,'Publication Table (%)'!$B25,AllPublicationData!$B:$B,'Publication Table (%)'!$C$4,AllPublicationData!$D:$D,'Publication Table (%)'!G$7)/
SUMIFS(AllPublicationData!$E:$E,AllPublicationData!$A:$A,'Publication Table (%)'!$B25,AllPublicationData!$B:$B,'Publication Table (%)'!$C$4,AllPublicationData!$D:$D,'Publication Table (%)'!G$7),
SUMIFS(AllPublicationData!$J:$J,AllPublicationData!$A:$A,'Publication Table (%)'!$B25,AllPublicationData!$B:$B,'Publication Table (%)'!G$7)/
SUMIFS(AllPublicationData!$E:$E,AllPublicationData!$A:$A,'Publication Table (%)'!$B25,AllPublicationData!$B:$B,'Publication Table (%)'!G$7)))))))</f>
        <v>0.18433179723502305</v>
      </c>
      <c r="H25" s="96">
        <f>IF('Publication Table (%)'!$C$5="All Cancelled Operations",
IFERROR(SUMIFS(AllPublicationData!$F:$F,AllPublicationData!$A:$A,'Publication Table (%)'!$B25,AllPublicationData!$B:$B,'Publication Table (%)'!$C$4,AllPublicationData!$D:$D,'Publication Table (%)'!H$7)/
SUMIFS(AllPublicationData!$E:$E,AllPublicationData!$A:$A,'Publication Table (%)'!$B25,AllPublicationData!$B:$B,'Publication Table (%)'!$C$4,AllPublicationData!$D:$D,'Publication Table (%)'!H$7),
SUMIFS(AllPublicationData!$F:$F,AllPublicationData!$A:$A,'Publication Table (%)'!$B25,AllPublicationData!$B:$B,'Publication Table (%)'!H$7)/
SUMIFS(AllPublicationData!$E:$E,AllPublicationData!$A:$A,'Publication Table (%)'!$B25,AllPublicationData!$B:$B,'Publication Table (%)'!H$7)),
IF('Publication Table (%)'!$C$5="Operations cancelled by patient",
IFERROR(SUMIFS(AllPublicationData!$G:$G,AllPublicationData!$A:$A,'Publication Table (%)'!$B25,AllPublicationData!$B:$B,'Publication Table (%)'!$C$4,AllPublicationData!$D:$D,'Publication Table (%)'!H$7)/
SUMIFS(AllPublicationData!$E:$E,AllPublicationData!$A:$A,'Publication Table (%)'!$B25,AllPublicationData!$B:$B,'Publication Table (%)'!$C$4,AllPublicationData!$D:$D,'Publication Table (%)'!H$7),
SUMIFS(AllPublicationData!$G:$G,AllPublicationData!$A:$A,'Publication Table (%)'!$B25,AllPublicationData!$B:$B,'Publication Table (%)'!H$7)/
SUMIFS(AllPublicationData!$E:$E,AllPublicationData!$A:$A,'Publication Table (%)'!$B25,AllPublicationData!$B:$B,'Publication Table (%)'!H$7)),
IF('Publication Table (%)'!$C$5="Operations cancelled for clinical reasons",
IFERROR(SUMIFS(AllPublicationData!$H:$H,AllPublicationData!$A:$A,'Publication Table (%)'!$B25,AllPublicationData!$B:$B,'Publication Table (%)'!$C$4,AllPublicationData!$D:$D,'Publication Table (%)'!H$7)/
SUMIFS(AllPublicationData!$E:$E,AllPublicationData!$A:$A,'Publication Table (%)'!$B25,AllPublicationData!$B:$B,'Publication Table (%)'!$C$4,AllPublicationData!$D:$D,'Publication Table (%)'!H$7),
SUMIFS(AllPublicationData!$H:$H,AllPublicationData!$A:$A,'Publication Table (%)'!$B25,AllPublicationData!$B:$B,'Publication Table (%)'!H$7)/
SUMIFS(AllPublicationData!$E:$E,AllPublicationData!$A:$A,'Publication Table (%)'!$B25,AllPublicationData!$B:$B,'Publication Table (%)'!H$7)),
IF('Publication Table (%)'!$C$5="Operations cancelled for non-clinical/capacity reasons",
IFERROR(SUMIFS(AllPublicationData!$I:$I,AllPublicationData!$A:$A,'Publication Table (%)'!$B25,AllPublicationData!$B:$B,'Publication Table (%)'!$C$4,AllPublicationData!$D:$D,'Publication Table (%)'!H$7)/
SUMIFS(AllPublicationData!$E:$E,AllPublicationData!$A:$A,'Publication Table (%)'!$B25,AllPublicationData!$B:$B,'Publication Table (%)'!$C$4,AllPublicationData!$D:$D,'Publication Table (%)'!H$7),
SUMIFS(AllPublicationData!$I:$I,AllPublicationData!$A:$A,'Publication Table (%)'!$B25,AllPublicationData!$B:$B,'Publication Table (%)'!H$7)/
SUMIFS(AllPublicationData!$E:$E,AllPublicationData!$A:$A,'Publication Table (%)'!$B25,AllPublicationData!$B:$B,'Publication Table (%)'!H$7)),
IF('Publication Table (%)'!$C$5="Cancellations for other reasons",
IFERROR(SUMIFS(AllPublicationData!$J:$J,AllPublicationData!$A:$A,'Publication Table (%)'!$B25,AllPublicationData!$B:$B,'Publication Table (%)'!$C$4,AllPublicationData!$D:$D,'Publication Table (%)'!H$7)/
SUMIFS(AllPublicationData!$E:$E,AllPublicationData!$A:$A,'Publication Table (%)'!$B25,AllPublicationData!$B:$B,'Publication Table (%)'!$C$4,AllPublicationData!$D:$D,'Publication Table (%)'!H$7),
SUMIFS(AllPublicationData!$J:$J,AllPublicationData!$A:$A,'Publication Table (%)'!$B25,AllPublicationData!$B:$B,'Publication Table (%)'!H$7)/
SUMIFS(AllPublicationData!$E:$E,AllPublicationData!$A:$A,'Publication Table (%)'!$B25,AllPublicationData!$B:$B,'Publication Table (%)'!H$7)))))))</f>
        <v>9.7476066144473461E-2</v>
      </c>
      <c r="I25" s="96">
        <f>IF('Publication Table (%)'!$C$5="All Cancelled Operations",
IFERROR(SUMIFS(AllPublicationData!$F:$F,AllPublicationData!$A:$A,'Publication Table (%)'!$B25,AllPublicationData!$B:$B,'Publication Table (%)'!$C$4,AllPublicationData!$D:$D,'Publication Table (%)'!I$7)/
SUMIFS(AllPublicationData!$E:$E,AllPublicationData!$A:$A,'Publication Table (%)'!$B25,AllPublicationData!$B:$B,'Publication Table (%)'!$C$4,AllPublicationData!$D:$D,'Publication Table (%)'!I$7),
SUMIFS(AllPublicationData!$F:$F,AllPublicationData!$A:$A,'Publication Table (%)'!$B25,AllPublicationData!$B:$B,'Publication Table (%)'!I$7)/
SUMIFS(AllPublicationData!$E:$E,AllPublicationData!$A:$A,'Publication Table (%)'!$B25,AllPublicationData!$B:$B,'Publication Table (%)'!I$7)),
IF('Publication Table (%)'!$C$5="Operations cancelled by patient",
IFERROR(SUMIFS(AllPublicationData!$G:$G,AllPublicationData!$A:$A,'Publication Table (%)'!$B25,AllPublicationData!$B:$B,'Publication Table (%)'!$C$4,AllPublicationData!$D:$D,'Publication Table (%)'!I$7)/
SUMIFS(AllPublicationData!$E:$E,AllPublicationData!$A:$A,'Publication Table (%)'!$B25,AllPublicationData!$B:$B,'Publication Table (%)'!$C$4,AllPublicationData!$D:$D,'Publication Table (%)'!I$7),
SUMIFS(AllPublicationData!$G:$G,AllPublicationData!$A:$A,'Publication Table (%)'!$B25,AllPublicationData!$B:$B,'Publication Table (%)'!I$7)/
SUMIFS(AllPublicationData!$E:$E,AllPublicationData!$A:$A,'Publication Table (%)'!$B25,AllPublicationData!$B:$B,'Publication Table (%)'!I$7)),
IF('Publication Table (%)'!$C$5="Operations cancelled for clinical reasons",
IFERROR(SUMIFS(AllPublicationData!$H:$H,AllPublicationData!$A:$A,'Publication Table (%)'!$B25,AllPublicationData!$B:$B,'Publication Table (%)'!$C$4,AllPublicationData!$D:$D,'Publication Table (%)'!I$7)/
SUMIFS(AllPublicationData!$E:$E,AllPublicationData!$A:$A,'Publication Table (%)'!$B25,AllPublicationData!$B:$B,'Publication Table (%)'!$C$4,AllPublicationData!$D:$D,'Publication Table (%)'!I$7),
SUMIFS(AllPublicationData!$H:$H,AllPublicationData!$A:$A,'Publication Table (%)'!$B25,AllPublicationData!$B:$B,'Publication Table (%)'!I$7)/
SUMIFS(AllPublicationData!$E:$E,AllPublicationData!$A:$A,'Publication Table (%)'!$B25,AllPublicationData!$B:$B,'Publication Table (%)'!I$7)),
IF('Publication Table (%)'!$C$5="Operations cancelled for non-clinical/capacity reasons",
IFERROR(SUMIFS(AllPublicationData!$I:$I,AllPublicationData!$A:$A,'Publication Table (%)'!$B25,AllPublicationData!$B:$B,'Publication Table (%)'!$C$4,AllPublicationData!$D:$D,'Publication Table (%)'!I$7)/
SUMIFS(AllPublicationData!$E:$E,AllPublicationData!$A:$A,'Publication Table (%)'!$B25,AllPublicationData!$B:$B,'Publication Table (%)'!$C$4,AllPublicationData!$D:$D,'Publication Table (%)'!I$7),
SUMIFS(AllPublicationData!$I:$I,AllPublicationData!$A:$A,'Publication Table (%)'!$B25,AllPublicationData!$B:$B,'Publication Table (%)'!I$7)/
SUMIFS(AllPublicationData!$E:$E,AllPublicationData!$A:$A,'Publication Table (%)'!$B25,AllPublicationData!$B:$B,'Publication Table (%)'!I$7)),
IF('Publication Table (%)'!$C$5="Cancellations for other reasons",
IFERROR(SUMIFS(AllPublicationData!$J:$J,AllPublicationData!$A:$A,'Publication Table (%)'!$B25,AllPublicationData!$B:$B,'Publication Table (%)'!$C$4,AllPublicationData!$D:$D,'Publication Table (%)'!I$7)/
SUMIFS(AllPublicationData!$E:$E,AllPublicationData!$A:$A,'Publication Table (%)'!$B25,AllPublicationData!$B:$B,'Publication Table (%)'!$C$4,AllPublicationData!$D:$D,'Publication Table (%)'!I$7),
SUMIFS(AllPublicationData!$J:$J,AllPublicationData!$A:$A,'Publication Table (%)'!$B25,AllPublicationData!$B:$B,'Publication Table (%)'!I$7)/
SUMIFS(AllPublicationData!$E:$E,AllPublicationData!$A:$A,'Publication Table (%)'!$B25,AllPublicationData!$B:$B,'Publication Table (%)'!I$7)))))))</f>
        <v>9.5825426944971537E-2</v>
      </c>
      <c r="J25" s="96">
        <f>IF('Publication Table (%)'!$C$5="All Cancelled Operations",
IFERROR(SUMIFS(AllPublicationData!$F:$F,AllPublicationData!$A:$A,'Publication Table (%)'!$B25,AllPublicationData!$B:$B,'Publication Table (%)'!$C$4,AllPublicationData!$D:$D,'Publication Table (%)'!J$7)/
SUMIFS(AllPublicationData!$E:$E,AllPublicationData!$A:$A,'Publication Table (%)'!$B25,AllPublicationData!$B:$B,'Publication Table (%)'!$C$4,AllPublicationData!$D:$D,'Publication Table (%)'!J$7),
SUMIFS(AllPublicationData!$F:$F,AllPublicationData!$A:$A,'Publication Table (%)'!$B25,AllPublicationData!$B:$B,'Publication Table (%)'!J$7)/
SUMIFS(AllPublicationData!$E:$E,AllPublicationData!$A:$A,'Publication Table (%)'!$B25,AllPublicationData!$B:$B,'Publication Table (%)'!J$7)),
IF('Publication Table (%)'!$C$5="Operations cancelled by patient",
IFERROR(SUMIFS(AllPublicationData!$G:$G,AllPublicationData!$A:$A,'Publication Table (%)'!$B25,AllPublicationData!$B:$B,'Publication Table (%)'!$C$4,AllPublicationData!$D:$D,'Publication Table (%)'!J$7)/
SUMIFS(AllPublicationData!$E:$E,AllPublicationData!$A:$A,'Publication Table (%)'!$B25,AllPublicationData!$B:$B,'Publication Table (%)'!$C$4,AllPublicationData!$D:$D,'Publication Table (%)'!J$7),
SUMIFS(AllPublicationData!$G:$G,AllPublicationData!$A:$A,'Publication Table (%)'!$B25,AllPublicationData!$B:$B,'Publication Table (%)'!J$7)/
SUMIFS(AllPublicationData!$E:$E,AllPublicationData!$A:$A,'Publication Table (%)'!$B25,AllPublicationData!$B:$B,'Publication Table (%)'!J$7)),
IF('Publication Table (%)'!$C$5="Operations cancelled for clinical reasons",
IFERROR(SUMIFS(AllPublicationData!$H:$H,AllPublicationData!$A:$A,'Publication Table (%)'!$B25,AllPublicationData!$B:$B,'Publication Table (%)'!$C$4,AllPublicationData!$D:$D,'Publication Table (%)'!J$7)/
SUMIFS(AllPublicationData!$E:$E,AllPublicationData!$A:$A,'Publication Table (%)'!$B25,AllPublicationData!$B:$B,'Publication Table (%)'!$C$4,AllPublicationData!$D:$D,'Publication Table (%)'!J$7),
SUMIFS(AllPublicationData!$H:$H,AllPublicationData!$A:$A,'Publication Table (%)'!$B25,AllPublicationData!$B:$B,'Publication Table (%)'!J$7)/
SUMIFS(AllPublicationData!$E:$E,AllPublicationData!$A:$A,'Publication Table (%)'!$B25,AllPublicationData!$B:$B,'Publication Table (%)'!J$7)),
IF('Publication Table (%)'!$C$5="Operations cancelled for non-clinical/capacity reasons",
IFERROR(SUMIFS(AllPublicationData!$I:$I,AllPublicationData!$A:$A,'Publication Table (%)'!$B25,AllPublicationData!$B:$B,'Publication Table (%)'!$C$4,AllPublicationData!$D:$D,'Publication Table (%)'!J$7)/
SUMIFS(AllPublicationData!$E:$E,AllPublicationData!$A:$A,'Publication Table (%)'!$B25,AllPublicationData!$B:$B,'Publication Table (%)'!$C$4,AllPublicationData!$D:$D,'Publication Table (%)'!J$7),
SUMIFS(AllPublicationData!$I:$I,AllPublicationData!$A:$A,'Publication Table (%)'!$B25,AllPublicationData!$B:$B,'Publication Table (%)'!J$7)/
SUMIFS(AllPublicationData!$E:$E,AllPublicationData!$A:$A,'Publication Table (%)'!$B25,AllPublicationData!$B:$B,'Publication Table (%)'!J$7)),
IF('Publication Table (%)'!$C$5="Cancellations for other reasons",
IFERROR(SUMIFS(AllPublicationData!$J:$J,AllPublicationData!$A:$A,'Publication Table (%)'!$B25,AllPublicationData!$B:$B,'Publication Table (%)'!$C$4,AllPublicationData!$D:$D,'Publication Table (%)'!J$7)/
SUMIFS(AllPublicationData!$E:$E,AllPublicationData!$A:$A,'Publication Table (%)'!$B25,AllPublicationData!$B:$B,'Publication Table (%)'!$C$4,AllPublicationData!$D:$D,'Publication Table (%)'!J$7),
SUMIFS(AllPublicationData!$J:$J,AllPublicationData!$A:$A,'Publication Table (%)'!$B25,AllPublicationData!$B:$B,'Publication Table (%)'!J$7)/
SUMIFS(AllPublicationData!$E:$E,AllPublicationData!$A:$A,'Publication Table (%)'!$B25,AllPublicationData!$B:$B,'Publication Table (%)'!J$7)))))))</f>
        <v>0.10108303249097472</v>
      </c>
      <c r="K25" s="96">
        <f>IF('Publication Table (%)'!$C$5="All Cancelled Operations",
IFERROR(SUMIFS(AllPublicationData!$F:$F,AllPublicationData!$A:$A,'Publication Table (%)'!$B25,AllPublicationData!$B:$B,'Publication Table (%)'!$C$4,AllPublicationData!$D:$D,'Publication Table (%)'!K$7)/
SUMIFS(AllPublicationData!$E:$E,AllPublicationData!$A:$A,'Publication Table (%)'!$B25,AllPublicationData!$B:$B,'Publication Table (%)'!$C$4,AllPublicationData!$D:$D,'Publication Table (%)'!K$7),
SUMIFS(AllPublicationData!$F:$F,AllPublicationData!$A:$A,'Publication Table (%)'!$B25,AllPublicationData!$B:$B,'Publication Table (%)'!K$7)/
SUMIFS(AllPublicationData!$E:$E,AllPublicationData!$A:$A,'Publication Table (%)'!$B25,AllPublicationData!$B:$B,'Publication Table (%)'!K$7)),
IF('Publication Table (%)'!$C$5="Operations cancelled by patient",
IFERROR(SUMIFS(AllPublicationData!$G:$G,AllPublicationData!$A:$A,'Publication Table (%)'!$B25,AllPublicationData!$B:$B,'Publication Table (%)'!$C$4,AllPublicationData!$D:$D,'Publication Table (%)'!K$7)/
SUMIFS(AllPublicationData!$E:$E,AllPublicationData!$A:$A,'Publication Table (%)'!$B25,AllPublicationData!$B:$B,'Publication Table (%)'!$C$4,AllPublicationData!$D:$D,'Publication Table (%)'!K$7),
SUMIFS(AllPublicationData!$G:$G,AllPublicationData!$A:$A,'Publication Table (%)'!$B25,AllPublicationData!$B:$B,'Publication Table (%)'!K$7)/
SUMIFS(AllPublicationData!$E:$E,AllPublicationData!$A:$A,'Publication Table (%)'!$B25,AllPublicationData!$B:$B,'Publication Table (%)'!K$7)),
IF('Publication Table (%)'!$C$5="Operations cancelled for clinical reasons",
IFERROR(SUMIFS(AllPublicationData!$H:$H,AllPublicationData!$A:$A,'Publication Table (%)'!$B25,AllPublicationData!$B:$B,'Publication Table (%)'!$C$4,AllPublicationData!$D:$D,'Publication Table (%)'!K$7)/
SUMIFS(AllPublicationData!$E:$E,AllPublicationData!$A:$A,'Publication Table (%)'!$B25,AllPublicationData!$B:$B,'Publication Table (%)'!$C$4,AllPublicationData!$D:$D,'Publication Table (%)'!K$7),
SUMIFS(AllPublicationData!$H:$H,AllPublicationData!$A:$A,'Publication Table (%)'!$B25,AllPublicationData!$B:$B,'Publication Table (%)'!K$7)/
SUMIFS(AllPublicationData!$E:$E,AllPublicationData!$A:$A,'Publication Table (%)'!$B25,AllPublicationData!$B:$B,'Publication Table (%)'!K$7)),
IF('Publication Table (%)'!$C$5="Operations cancelled for non-clinical/capacity reasons",
IFERROR(SUMIFS(AllPublicationData!$I:$I,AllPublicationData!$A:$A,'Publication Table (%)'!$B25,AllPublicationData!$B:$B,'Publication Table (%)'!$C$4,AllPublicationData!$D:$D,'Publication Table (%)'!K$7)/
SUMIFS(AllPublicationData!$E:$E,AllPublicationData!$A:$A,'Publication Table (%)'!$B25,AllPublicationData!$B:$B,'Publication Table (%)'!$C$4,AllPublicationData!$D:$D,'Publication Table (%)'!K$7),
SUMIFS(AllPublicationData!$I:$I,AllPublicationData!$A:$A,'Publication Table (%)'!$B25,AllPublicationData!$B:$B,'Publication Table (%)'!K$7)/
SUMIFS(AllPublicationData!$E:$E,AllPublicationData!$A:$A,'Publication Table (%)'!$B25,AllPublicationData!$B:$B,'Publication Table (%)'!K$7)),
IF('Publication Table (%)'!$C$5="Cancellations for other reasons",
IFERROR(SUMIFS(AllPublicationData!$J:$J,AllPublicationData!$A:$A,'Publication Table (%)'!$B25,AllPublicationData!$B:$B,'Publication Table (%)'!$C$4,AllPublicationData!$D:$D,'Publication Table (%)'!K$7)/
SUMIFS(AllPublicationData!$E:$E,AllPublicationData!$A:$A,'Publication Table (%)'!$B25,AllPublicationData!$B:$B,'Publication Table (%)'!$C$4,AllPublicationData!$D:$D,'Publication Table (%)'!K$7),
SUMIFS(AllPublicationData!$J:$J,AllPublicationData!$A:$A,'Publication Table (%)'!$B25,AllPublicationData!$B:$B,'Publication Table (%)'!K$7)/
SUMIFS(AllPublicationData!$E:$E,AllPublicationData!$A:$A,'Publication Table (%)'!$B25,AllPublicationData!$B:$B,'Publication Table (%)'!K$7)))))))</f>
        <v>0.11416490486257928</v>
      </c>
      <c r="L25" s="96">
        <f>IF('Publication Table (%)'!$C$5="All Cancelled Operations",
IFERROR(SUMIFS(AllPublicationData!$F:$F,AllPublicationData!$A:$A,'Publication Table (%)'!$B25,AllPublicationData!$B:$B,'Publication Table (%)'!$C$4,AllPublicationData!$D:$D,'Publication Table (%)'!L$7)/
SUMIFS(AllPublicationData!$E:$E,AllPublicationData!$A:$A,'Publication Table (%)'!$B25,AllPublicationData!$B:$B,'Publication Table (%)'!$C$4,AllPublicationData!$D:$D,'Publication Table (%)'!L$7),
SUMIFS(AllPublicationData!$F:$F,AllPublicationData!$A:$A,'Publication Table (%)'!$B25,AllPublicationData!$B:$B,'Publication Table (%)'!L$7)/
SUMIFS(AllPublicationData!$E:$E,AllPublicationData!$A:$A,'Publication Table (%)'!$B25,AllPublicationData!$B:$B,'Publication Table (%)'!L$7)),
IF('Publication Table (%)'!$C$5="Operations cancelled by patient",
IFERROR(SUMIFS(AllPublicationData!$G:$G,AllPublicationData!$A:$A,'Publication Table (%)'!$B25,AllPublicationData!$B:$B,'Publication Table (%)'!$C$4,AllPublicationData!$D:$D,'Publication Table (%)'!L$7)/
SUMIFS(AllPublicationData!$E:$E,AllPublicationData!$A:$A,'Publication Table (%)'!$B25,AllPublicationData!$B:$B,'Publication Table (%)'!$C$4,AllPublicationData!$D:$D,'Publication Table (%)'!L$7),
SUMIFS(AllPublicationData!$G:$G,AllPublicationData!$A:$A,'Publication Table (%)'!$B25,AllPublicationData!$B:$B,'Publication Table (%)'!L$7)/
SUMIFS(AllPublicationData!$E:$E,AllPublicationData!$A:$A,'Publication Table (%)'!$B25,AllPublicationData!$B:$B,'Publication Table (%)'!L$7)),
IF('Publication Table (%)'!$C$5="Operations cancelled for clinical reasons",
IFERROR(SUMIFS(AllPublicationData!$H:$H,AllPublicationData!$A:$A,'Publication Table (%)'!$B25,AllPublicationData!$B:$B,'Publication Table (%)'!$C$4,AllPublicationData!$D:$D,'Publication Table (%)'!L$7)/
SUMIFS(AllPublicationData!$E:$E,AllPublicationData!$A:$A,'Publication Table (%)'!$B25,AllPublicationData!$B:$B,'Publication Table (%)'!$C$4,AllPublicationData!$D:$D,'Publication Table (%)'!L$7),
SUMIFS(AllPublicationData!$H:$H,AllPublicationData!$A:$A,'Publication Table (%)'!$B25,AllPublicationData!$B:$B,'Publication Table (%)'!L$7)/
SUMIFS(AllPublicationData!$E:$E,AllPublicationData!$A:$A,'Publication Table (%)'!$B25,AllPublicationData!$B:$B,'Publication Table (%)'!L$7)),
IF('Publication Table (%)'!$C$5="Operations cancelled for non-clinical/capacity reasons",
IFERROR(SUMIFS(AllPublicationData!$I:$I,AllPublicationData!$A:$A,'Publication Table (%)'!$B25,AllPublicationData!$B:$B,'Publication Table (%)'!$C$4,AllPublicationData!$D:$D,'Publication Table (%)'!L$7)/
SUMIFS(AllPublicationData!$E:$E,AllPublicationData!$A:$A,'Publication Table (%)'!$B25,AllPublicationData!$B:$B,'Publication Table (%)'!$C$4,AllPublicationData!$D:$D,'Publication Table (%)'!L$7),
SUMIFS(AllPublicationData!$I:$I,AllPublicationData!$A:$A,'Publication Table (%)'!$B25,AllPublicationData!$B:$B,'Publication Table (%)'!L$7)/
SUMIFS(AllPublicationData!$E:$E,AllPublicationData!$A:$A,'Publication Table (%)'!$B25,AllPublicationData!$B:$B,'Publication Table (%)'!L$7)),
IF('Publication Table (%)'!$C$5="Cancellations for other reasons",
IFERROR(SUMIFS(AllPublicationData!$J:$J,AllPublicationData!$A:$A,'Publication Table (%)'!$B25,AllPublicationData!$B:$B,'Publication Table (%)'!$C$4,AllPublicationData!$D:$D,'Publication Table (%)'!L$7)/
SUMIFS(AllPublicationData!$E:$E,AllPublicationData!$A:$A,'Publication Table (%)'!$B25,AllPublicationData!$B:$B,'Publication Table (%)'!$C$4,AllPublicationData!$D:$D,'Publication Table (%)'!L$7),
SUMIFS(AllPublicationData!$J:$J,AllPublicationData!$A:$A,'Publication Table (%)'!$B25,AllPublicationData!$B:$B,'Publication Table (%)'!L$7)/
SUMIFS(AllPublicationData!$E:$E,AllPublicationData!$A:$A,'Publication Table (%)'!$B25,AllPublicationData!$B:$B,'Publication Table (%)'!L$7)))))))</f>
        <v>0.10803080308030803</v>
      </c>
      <c r="M25" s="96">
        <f>IF('Publication Table (%)'!$C$5="All Cancelled Operations",
IFERROR(SUMIFS(AllPublicationData!$F:$F,AllPublicationData!$A:$A,'Publication Table (%)'!$B25,AllPublicationData!$B:$B,'Publication Table (%)'!$C$4,AllPublicationData!$D:$D,'Publication Table (%)'!M$7)/
SUMIFS(AllPublicationData!$E:$E,AllPublicationData!$A:$A,'Publication Table (%)'!$B25,AllPublicationData!$B:$B,'Publication Table (%)'!$C$4,AllPublicationData!$D:$D,'Publication Table (%)'!M$7),
SUMIFS(AllPublicationData!$F:$F,AllPublicationData!$A:$A,'Publication Table (%)'!$B25,AllPublicationData!$B:$B,'Publication Table (%)'!M$7)/
SUMIFS(AllPublicationData!$E:$E,AllPublicationData!$A:$A,'Publication Table (%)'!$B25,AllPublicationData!$B:$B,'Publication Table (%)'!M$7)),
IF('Publication Table (%)'!$C$5="Operations cancelled by patient",
IFERROR(SUMIFS(AllPublicationData!$G:$G,AllPublicationData!$A:$A,'Publication Table (%)'!$B25,AllPublicationData!$B:$B,'Publication Table (%)'!$C$4,AllPublicationData!$D:$D,'Publication Table (%)'!M$7)/
SUMIFS(AllPublicationData!$E:$E,AllPublicationData!$A:$A,'Publication Table (%)'!$B25,AllPublicationData!$B:$B,'Publication Table (%)'!$C$4,AllPublicationData!$D:$D,'Publication Table (%)'!M$7),
SUMIFS(AllPublicationData!$G:$G,AllPublicationData!$A:$A,'Publication Table (%)'!$B25,AllPublicationData!$B:$B,'Publication Table (%)'!M$7)/
SUMIFS(AllPublicationData!$E:$E,AllPublicationData!$A:$A,'Publication Table (%)'!$B25,AllPublicationData!$B:$B,'Publication Table (%)'!M$7)),
IF('Publication Table (%)'!$C$5="Operations cancelled for clinical reasons",
IFERROR(SUMIFS(AllPublicationData!$H:$H,AllPublicationData!$A:$A,'Publication Table (%)'!$B25,AllPublicationData!$B:$B,'Publication Table (%)'!$C$4,AllPublicationData!$D:$D,'Publication Table (%)'!M$7)/
SUMIFS(AllPublicationData!$E:$E,AllPublicationData!$A:$A,'Publication Table (%)'!$B25,AllPublicationData!$B:$B,'Publication Table (%)'!$C$4,AllPublicationData!$D:$D,'Publication Table (%)'!M$7),
SUMIFS(AllPublicationData!$H:$H,AllPublicationData!$A:$A,'Publication Table (%)'!$B25,AllPublicationData!$B:$B,'Publication Table (%)'!M$7)/
SUMIFS(AllPublicationData!$E:$E,AllPublicationData!$A:$A,'Publication Table (%)'!$B25,AllPublicationData!$B:$B,'Publication Table (%)'!M$7)),
IF('Publication Table (%)'!$C$5="Operations cancelled for non-clinical/capacity reasons",
IFERROR(SUMIFS(AllPublicationData!$I:$I,AllPublicationData!$A:$A,'Publication Table (%)'!$B25,AllPublicationData!$B:$B,'Publication Table (%)'!$C$4,AllPublicationData!$D:$D,'Publication Table (%)'!M$7)/
SUMIFS(AllPublicationData!$E:$E,AllPublicationData!$A:$A,'Publication Table (%)'!$B25,AllPublicationData!$B:$B,'Publication Table (%)'!$C$4,AllPublicationData!$D:$D,'Publication Table (%)'!M$7),
SUMIFS(AllPublicationData!$I:$I,AllPublicationData!$A:$A,'Publication Table (%)'!$B25,AllPublicationData!$B:$B,'Publication Table (%)'!M$7)/
SUMIFS(AllPublicationData!$E:$E,AllPublicationData!$A:$A,'Publication Table (%)'!$B25,AllPublicationData!$B:$B,'Publication Table (%)'!M$7)),
IF('Publication Table (%)'!$C$5="Cancellations for other reasons",
IFERROR(SUMIFS(AllPublicationData!$J:$J,AllPublicationData!$A:$A,'Publication Table (%)'!$B25,AllPublicationData!$B:$B,'Publication Table (%)'!$C$4,AllPublicationData!$D:$D,'Publication Table (%)'!M$7)/
SUMIFS(AllPublicationData!$E:$E,AllPublicationData!$A:$A,'Publication Table (%)'!$B25,AllPublicationData!$B:$B,'Publication Table (%)'!$C$4,AllPublicationData!$D:$D,'Publication Table (%)'!M$7),
SUMIFS(AllPublicationData!$J:$J,AllPublicationData!$A:$A,'Publication Table (%)'!$B25,AllPublicationData!$B:$B,'Publication Table (%)'!M$7)/
SUMIFS(AllPublicationData!$E:$E,AllPublicationData!$A:$A,'Publication Table (%)'!$B25,AllPublicationData!$B:$B,'Publication Table (%)'!M$7)))))))</f>
        <v>0.12696493349455865</v>
      </c>
      <c r="N25" s="96">
        <f>IF('Publication Table (%)'!$C$5="All Cancelled Operations",
IFERROR(SUMIFS(AllPublicationData!$F:$F,AllPublicationData!$A:$A,'Publication Table (%)'!$B25,AllPublicationData!$B:$B,'Publication Table (%)'!$C$4,AllPublicationData!$D:$D,'Publication Table (%)'!N$7)/
SUMIFS(AllPublicationData!$E:$E,AllPublicationData!$A:$A,'Publication Table (%)'!$B25,AllPublicationData!$B:$B,'Publication Table (%)'!$C$4,AllPublicationData!$D:$D,'Publication Table (%)'!N$7),
SUMIFS(AllPublicationData!$F:$F,AllPublicationData!$A:$A,'Publication Table (%)'!$B25,AllPublicationData!$B:$B,'Publication Table (%)'!N$7)/
SUMIFS(AllPublicationData!$E:$E,AllPublicationData!$A:$A,'Publication Table (%)'!$B25,AllPublicationData!$B:$B,'Publication Table (%)'!N$7)),
IF('Publication Table (%)'!$C$5="Operations cancelled by patient",
IFERROR(SUMIFS(AllPublicationData!$G:$G,AllPublicationData!$A:$A,'Publication Table (%)'!$B25,AllPublicationData!$B:$B,'Publication Table (%)'!$C$4,AllPublicationData!$D:$D,'Publication Table (%)'!N$7)/
SUMIFS(AllPublicationData!$E:$E,AllPublicationData!$A:$A,'Publication Table (%)'!$B25,AllPublicationData!$B:$B,'Publication Table (%)'!$C$4,AllPublicationData!$D:$D,'Publication Table (%)'!N$7),
SUMIFS(AllPublicationData!$G:$G,AllPublicationData!$A:$A,'Publication Table (%)'!$B25,AllPublicationData!$B:$B,'Publication Table (%)'!N$7)/
SUMIFS(AllPublicationData!$E:$E,AllPublicationData!$A:$A,'Publication Table (%)'!$B25,AllPublicationData!$B:$B,'Publication Table (%)'!N$7)),
IF('Publication Table (%)'!$C$5="Operations cancelled for clinical reasons",
IFERROR(SUMIFS(AllPublicationData!$H:$H,AllPublicationData!$A:$A,'Publication Table (%)'!$B25,AllPublicationData!$B:$B,'Publication Table (%)'!$C$4,AllPublicationData!$D:$D,'Publication Table (%)'!N$7)/
SUMIFS(AllPublicationData!$E:$E,AllPublicationData!$A:$A,'Publication Table (%)'!$B25,AllPublicationData!$B:$B,'Publication Table (%)'!$C$4,AllPublicationData!$D:$D,'Publication Table (%)'!N$7),
SUMIFS(AllPublicationData!$H:$H,AllPublicationData!$A:$A,'Publication Table (%)'!$B25,AllPublicationData!$B:$B,'Publication Table (%)'!N$7)/
SUMIFS(AllPublicationData!$E:$E,AllPublicationData!$A:$A,'Publication Table (%)'!$B25,AllPublicationData!$B:$B,'Publication Table (%)'!N$7)),
IF('Publication Table (%)'!$C$5="Operations cancelled for non-clinical/capacity reasons",
IFERROR(SUMIFS(AllPublicationData!$I:$I,AllPublicationData!$A:$A,'Publication Table (%)'!$B25,AllPublicationData!$B:$B,'Publication Table (%)'!$C$4,AllPublicationData!$D:$D,'Publication Table (%)'!N$7)/
SUMIFS(AllPublicationData!$E:$E,AllPublicationData!$A:$A,'Publication Table (%)'!$B25,AllPublicationData!$B:$B,'Publication Table (%)'!$C$4,AllPublicationData!$D:$D,'Publication Table (%)'!N$7),
SUMIFS(AllPublicationData!$I:$I,AllPublicationData!$A:$A,'Publication Table (%)'!$B25,AllPublicationData!$B:$B,'Publication Table (%)'!N$7)/
SUMIFS(AllPublicationData!$E:$E,AllPublicationData!$A:$A,'Publication Table (%)'!$B25,AllPublicationData!$B:$B,'Publication Table (%)'!N$7)),
IF('Publication Table (%)'!$C$5="Cancellations for other reasons",
IFERROR(SUMIFS(AllPublicationData!$J:$J,AllPublicationData!$A:$A,'Publication Table (%)'!$B25,AllPublicationData!$B:$B,'Publication Table (%)'!$C$4,AllPublicationData!$D:$D,'Publication Table (%)'!N$7)/
SUMIFS(AllPublicationData!$E:$E,AllPublicationData!$A:$A,'Publication Table (%)'!$B25,AllPublicationData!$B:$B,'Publication Table (%)'!$C$4,AllPublicationData!$D:$D,'Publication Table (%)'!N$7),
SUMIFS(AllPublicationData!$J:$J,AllPublicationData!$A:$A,'Publication Table (%)'!$B25,AllPublicationData!$B:$B,'Publication Table (%)'!N$7)/
SUMIFS(AllPublicationData!$E:$E,AllPublicationData!$A:$A,'Publication Table (%)'!$B25,AllPublicationData!$B:$B,'Publication Table (%)'!N$7)))))))</f>
        <v>0.11773151471643933</v>
      </c>
      <c r="O25" s="96">
        <f>IF('Publication Table (%)'!$C$5="All Cancelled Operations",
IFERROR(SUMIFS(AllPublicationData!$F:$F,AllPublicationData!$A:$A,'Publication Table (%)'!$B25,AllPublicationData!$B:$B,'Publication Table (%)'!$C$4,AllPublicationData!$D:$D,'Publication Table (%)'!O$7)/
SUMIFS(AllPublicationData!$E:$E,AllPublicationData!$A:$A,'Publication Table (%)'!$B25,AllPublicationData!$B:$B,'Publication Table (%)'!$C$4,AllPublicationData!$D:$D,'Publication Table (%)'!O$7),
SUMIFS(AllPublicationData!$F:$F,AllPublicationData!$A:$A,'Publication Table (%)'!$B25,AllPublicationData!$B:$B,'Publication Table (%)'!O$7)/
SUMIFS(AllPublicationData!$E:$E,AllPublicationData!$A:$A,'Publication Table (%)'!$B25,AllPublicationData!$B:$B,'Publication Table (%)'!O$7)),
IF('Publication Table (%)'!$C$5="Operations cancelled by patient",
IFERROR(SUMIFS(AllPublicationData!$G:$G,AllPublicationData!$A:$A,'Publication Table (%)'!$B25,AllPublicationData!$B:$B,'Publication Table (%)'!$C$4,AllPublicationData!$D:$D,'Publication Table (%)'!O$7)/
SUMIFS(AllPublicationData!$E:$E,AllPublicationData!$A:$A,'Publication Table (%)'!$B25,AllPublicationData!$B:$B,'Publication Table (%)'!$C$4,AllPublicationData!$D:$D,'Publication Table (%)'!O$7),
SUMIFS(AllPublicationData!$G:$G,AllPublicationData!$A:$A,'Publication Table (%)'!$B25,AllPublicationData!$B:$B,'Publication Table (%)'!O$7)/
SUMIFS(AllPublicationData!$E:$E,AllPublicationData!$A:$A,'Publication Table (%)'!$B25,AllPublicationData!$B:$B,'Publication Table (%)'!O$7)),
IF('Publication Table (%)'!$C$5="Operations cancelled for clinical reasons",
IFERROR(SUMIFS(AllPublicationData!$H:$H,AllPublicationData!$A:$A,'Publication Table (%)'!$B25,AllPublicationData!$B:$B,'Publication Table (%)'!$C$4,AllPublicationData!$D:$D,'Publication Table (%)'!O$7)/
SUMIFS(AllPublicationData!$E:$E,AllPublicationData!$A:$A,'Publication Table (%)'!$B25,AllPublicationData!$B:$B,'Publication Table (%)'!$C$4,AllPublicationData!$D:$D,'Publication Table (%)'!O$7),
SUMIFS(AllPublicationData!$H:$H,AllPublicationData!$A:$A,'Publication Table (%)'!$B25,AllPublicationData!$B:$B,'Publication Table (%)'!O$7)/
SUMIFS(AllPublicationData!$E:$E,AllPublicationData!$A:$A,'Publication Table (%)'!$B25,AllPublicationData!$B:$B,'Publication Table (%)'!O$7)),
IF('Publication Table (%)'!$C$5="Operations cancelled for non-clinical/capacity reasons",
IFERROR(SUMIFS(AllPublicationData!$I:$I,AllPublicationData!$A:$A,'Publication Table (%)'!$B25,AllPublicationData!$B:$B,'Publication Table (%)'!$C$4,AllPublicationData!$D:$D,'Publication Table (%)'!O$7)/
SUMIFS(AllPublicationData!$E:$E,AllPublicationData!$A:$A,'Publication Table (%)'!$B25,AllPublicationData!$B:$B,'Publication Table (%)'!$C$4,AllPublicationData!$D:$D,'Publication Table (%)'!O$7),
SUMIFS(AllPublicationData!$I:$I,AllPublicationData!$A:$A,'Publication Table (%)'!$B25,AllPublicationData!$B:$B,'Publication Table (%)'!O$7)/
SUMIFS(AllPublicationData!$E:$E,AllPublicationData!$A:$A,'Publication Table (%)'!$B25,AllPublicationData!$B:$B,'Publication Table (%)'!O$7)),
IF('Publication Table (%)'!$C$5="Cancellations for other reasons",
IFERROR(SUMIFS(AllPublicationData!$J:$J,AllPublicationData!$A:$A,'Publication Table (%)'!$B25,AllPublicationData!$B:$B,'Publication Table (%)'!$C$4,AllPublicationData!$D:$D,'Publication Table (%)'!O$7)/
SUMIFS(AllPublicationData!$E:$E,AllPublicationData!$A:$A,'Publication Table (%)'!$B25,AllPublicationData!$B:$B,'Publication Table (%)'!$C$4,AllPublicationData!$D:$D,'Publication Table (%)'!O$7),
SUMIFS(AllPublicationData!$J:$J,AllPublicationData!$A:$A,'Publication Table (%)'!$B25,AllPublicationData!$B:$B,'Publication Table (%)'!O$7)/
SUMIFS(AllPublicationData!$E:$E,AllPublicationData!$A:$A,'Publication Table (%)'!$B25,AllPublicationData!$B:$B,'Publication Table (%)'!O$7)))))))</f>
        <v>0.17215189873417722</v>
      </c>
      <c r="P25" s="96">
        <f>IF('Publication Table (%)'!$C$5="All Cancelled Operations",
IFERROR(SUMIFS(AllPublicationData!$F:$F,AllPublicationData!$A:$A,'Publication Table (%)'!$B25,AllPublicationData!$B:$B,'Publication Table (%)'!$C$4,AllPublicationData!$D:$D,'Publication Table (%)'!P$7)/
SUMIFS(AllPublicationData!$E:$E,AllPublicationData!$A:$A,'Publication Table (%)'!$B25,AllPublicationData!$B:$B,'Publication Table (%)'!$C$4,AllPublicationData!$D:$D,'Publication Table (%)'!P$7),
SUMIFS(AllPublicationData!$F:$F,AllPublicationData!$A:$A,'Publication Table (%)'!$B25,AllPublicationData!$B:$B,'Publication Table (%)'!P$7)/
SUMIFS(AllPublicationData!$E:$E,AllPublicationData!$A:$A,'Publication Table (%)'!$B25,AllPublicationData!$B:$B,'Publication Table (%)'!P$7)),
IF('Publication Table (%)'!$C$5="Operations cancelled by patient",
IFERROR(SUMIFS(AllPublicationData!$G:$G,AllPublicationData!$A:$A,'Publication Table (%)'!$B25,AllPublicationData!$B:$B,'Publication Table (%)'!$C$4,AllPublicationData!$D:$D,'Publication Table (%)'!P$7)/
SUMIFS(AllPublicationData!$E:$E,AllPublicationData!$A:$A,'Publication Table (%)'!$B25,AllPublicationData!$B:$B,'Publication Table (%)'!$C$4,AllPublicationData!$D:$D,'Publication Table (%)'!P$7),
SUMIFS(AllPublicationData!$G:$G,AllPublicationData!$A:$A,'Publication Table (%)'!$B25,AllPublicationData!$B:$B,'Publication Table (%)'!P$7)/
SUMIFS(AllPublicationData!$E:$E,AllPublicationData!$A:$A,'Publication Table (%)'!$B25,AllPublicationData!$B:$B,'Publication Table (%)'!P$7)),
IF('Publication Table (%)'!$C$5="Operations cancelled for clinical reasons",
IFERROR(SUMIFS(AllPublicationData!$H:$H,AllPublicationData!$A:$A,'Publication Table (%)'!$B25,AllPublicationData!$B:$B,'Publication Table (%)'!$C$4,AllPublicationData!$D:$D,'Publication Table (%)'!P$7)/
SUMIFS(AllPublicationData!$E:$E,AllPublicationData!$A:$A,'Publication Table (%)'!$B25,AllPublicationData!$B:$B,'Publication Table (%)'!$C$4,AllPublicationData!$D:$D,'Publication Table (%)'!P$7),
SUMIFS(AllPublicationData!$H:$H,AllPublicationData!$A:$A,'Publication Table (%)'!$B25,AllPublicationData!$B:$B,'Publication Table (%)'!P$7)/
SUMIFS(AllPublicationData!$E:$E,AllPublicationData!$A:$A,'Publication Table (%)'!$B25,AllPublicationData!$B:$B,'Publication Table (%)'!P$7)),
IF('Publication Table (%)'!$C$5="Operations cancelled for non-clinical/capacity reasons",
IFERROR(SUMIFS(AllPublicationData!$I:$I,AllPublicationData!$A:$A,'Publication Table (%)'!$B25,AllPublicationData!$B:$B,'Publication Table (%)'!$C$4,AllPublicationData!$D:$D,'Publication Table (%)'!P$7)/
SUMIFS(AllPublicationData!$E:$E,AllPublicationData!$A:$A,'Publication Table (%)'!$B25,AllPublicationData!$B:$B,'Publication Table (%)'!$C$4,AllPublicationData!$D:$D,'Publication Table (%)'!P$7),
SUMIFS(AllPublicationData!$I:$I,AllPublicationData!$A:$A,'Publication Table (%)'!$B25,AllPublicationData!$B:$B,'Publication Table (%)'!P$7)/
SUMIFS(AllPublicationData!$E:$E,AllPublicationData!$A:$A,'Publication Table (%)'!$B25,AllPublicationData!$B:$B,'Publication Table (%)'!P$7)),
IF('Publication Table (%)'!$C$5="Cancellations for other reasons",
IFERROR(SUMIFS(AllPublicationData!$J:$J,AllPublicationData!$A:$A,'Publication Table (%)'!$B25,AllPublicationData!$B:$B,'Publication Table (%)'!$C$4,AllPublicationData!$D:$D,'Publication Table (%)'!P$7)/
SUMIFS(AllPublicationData!$E:$E,AllPublicationData!$A:$A,'Publication Table (%)'!$B25,AllPublicationData!$B:$B,'Publication Table (%)'!$C$4,AllPublicationData!$D:$D,'Publication Table (%)'!P$7),
SUMIFS(AllPublicationData!$J:$J,AllPublicationData!$A:$A,'Publication Table (%)'!$B25,AllPublicationData!$B:$B,'Publication Table (%)'!P$7)/
SUMIFS(AllPublicationData!$E:$E,AllPublicationData!$A:$A,'Publication Table (%)'!$B25,AllPublicationData!$B:$B,'Publication Table (%)'!P$7)))))))</f>
        <v>0.18222222222222223</v>
      </c>
      <c r="Q25" s="96">
        <f>IF('Publication Table (%)'!$C$5="All Cancelled Operations",
IFERROR(SUMIFS(AllPublicationData!$F:$F,AllPublicationData!$A:$A,'Publication Table (%)'!$B25,AllPublicationData!$B:$B,'Publication Table (%)'!$C$4,AllPublicationData!$D:$D,'Publication Table (%)'!Q$7)/
SUMIFS(AllPublicationData!$E:$E,AllPublicationData!$A:$A,'Publication Table (%)'!$B25,AllPublicationData!$B:$B,'Publication Table (%)'!$C$4,AllPublicationData!$D:$D,'Publication Table (%)'!Q$7),
SUMIFS(AllPublicationData!$F:$F,AllPublicationData!$A:$A,'Publication Table (%)'!$B25,AllPublicationData!$B:$B,'Publication Table (%)'!Q$7)/
SUMIFS(AllPublicationData!$E:$E,AllPublicationData!$A:$A,'Publication Table (%)'!$B25,AllPublicationData!$B:$B,'Publication Table (%)'!Q$7)),
IF('Publication Table (%)'!$C$5="Operations cancelled by patient",
IFERROR(SUMIFS(AllPublicationData!$G:$G,AllPublicationData!$A:$A,'Publication Table (%)'!$B25,AllPublicationData!$B:$B,'Publication Table (%)'!$C$4,AllPublicationData!$D:$D,'Publication Table (%)'!Q$7)/
SUMIFS(AllPublicationData!$E:$E,AllPublicationData!$A:$A,'Publication Table (%)'!$B25,AllPublicationData!$B:$B,'Publication Table (%)'!$C$4,AllPublicationData!$D:$D,'Publication Table (%)'!Q$7),
SUMIFS(AllPublicationData!$G:$G,AllPublicationData!$A:$A,'Publication Table (%)'!$B25,AllPublicationData!$B:$B,'Publication Table (%)'!Q$7)/
SUMIFS(AllPublicationData!$E:$E,AllPublicationData!$A:$A,'Publication Table (%)'!$B25,AllPublicationData!$B:$B,'Publication Table (%)'!Q$7)),
IF('Publication Table (%)'!$C$5="Operations cancelled for clinical reasons",
IFERROR(SUMIFS(AllPublicationData!$H:$H,AllPublicationData!$A:$A,'Publication Table (%)'!$B25,AllPublicationData!$B:$B,'Publication Table (%)'!$C$4,AllPublicationData!$D:$D,'Publication Table (%)'!Q$7)/
SUMIFS(AllPublicationData!$E:$E,AllPublicationData!$A:$A,'Publication Table (%)'!$B25,AllPublicationData!$B:$B,'Publication Table (%)'!$C$4,AllPublicationData!$D:$D,'Publication Table (%)'!Q$7),
SUMIFS(AllPublicationData!$H:$H,AllPublicationData!$A:$A,'Publication Table (%)'!$B25,AllPublicationData!$B:$B,'Publication Table (%)'!Q$7)/
SUMIFS(AllPublicationData!$E:$E,AllPublicationData!$A:$A,'Publication Table (%)'!$B25,AllPublicationData!$B:$B,'Publication Table (%)'!Q$7)),
IF('Publication Table (%)'!$C$5="Operations cancelled for non-clinical/capacity reasons",
IFERROR(SUMIFS(AllPublicationData!$I:$I,AllPublicationData!$A:$A,'Publication Table (%)'!$B25,AllPublicationData!$B:$B,'Publication Table (%)'!$C$4,AllPublicationData!$D:$D,'Publication Table (%)'!Q$7)/
SUMIFS(AllPublicationData!$E:$E,AllPublicationData!$A:$A,'Publication Table (%)'!$B25,AllPublicationData!$B:$B,'Publication Table (%)'!$C$4,AllPublicationData!$D:$D,'Publication Table (%)'!Q$7),
SUMIFS(AllPublicationData!$I:$I,AllPublicationData!$A:$A,'Publication Table (%)'!$B25,AllPublicationData!$B:$B,'Publication Table (%)'!Q$7)/
SUMIFS(AllPublicationData!$E:$E,AllPublicationData!$A:$A,'Publication Table (%)'!$B25,AllPublicationData!$B:$B,'Publication Table (%)'!Q$7)),
IF('Publication Table (%)'!$C$5="Cancellations for other reasons",
IFERROR(SUMIFS(AllPublicationData!$J:$J,AllPublicationData!$A:$A,'Publication Table (%)'!$B25,AllPublicationData!$B:$B,'Publication Table (%)'!$C$4,AllPublicationData!$D:$D,'Publication Table (%)'!Q$7)/
SUMIFS(AllPublicationData!$E:$E,AllPublicationData!$A:$A,'Publication Table (%)'!$B25,AllPublicationData!$B:$B,'Publication Table (%)'!$C$4,AllPublicationData!$D:$D,'Publication Table (%)'!Q$7),
SUMIFS(AllPublicationData!$J:$J,AllPublicationData!$A:$A,'Publication Table (%)'!$B25,AllPublicationData!$B:$B,'Publication Table (%)'!Q$7)/
SUMIFS(AllPublicationData!$E:$E,AllPublicationData!$A:$A,'Publication Table (%)'!$B25,AllPublicationData!$B:$B,'Publication Table (%)'!Q$7)))))))</f>
        <v>6.25E-2</v>
      </c>
      <c r="R25" s="96">
        <f>IF('Publication Table (%)'!$C$5="All Cancelled Operations",
IFERROR(SUMIFS(AllPublicationData!$F:$F,AllPublicationData!$A:$A,'Publication Table (%)'!$B25,AllPublicationData!$B:$B,'Publication Table (%)'!$C$4,AllPublicationData!$D:$D,'Publication Table (%)'!R$7)/
SUMIFS(AllPublicationData!$E:$E,AllPublicationData!$A:$A,'Publication Table (%)'!$B25,AllPublicationData!$B:$B,'Publication Table (%)'!$C$4,AllPublicationData!$D:$D,'Publication Table (%)'!R$7),
SUMIFS(AllPublicationData!$F:$F,AllPublicationData!$A:$A,'Publication Table (%)'!$B25,AllPublicationData!$B:$B,'Publication Table (%)'!R$7)/
SUMIFS(AllPublicationData!$E:$E,AllPublicationData!$A:$A,'Publication Table (%)'!$B25,AllPublicationData!$B:$B,'Publication Table (%)'!R$7)),
IF('Publication Table (%)'!$C$5="Operations cancelled by patient",
IFERROR(SUMIFS(AllPublicationData!$G:$G,AllPublicationData!$A:$A,'Publication Table (%)'!$B25,AllPublicationData!$B:$B,'Publication Table (%)'!$C$4,AllPublicationData!$D:$D,'Publication Table (%)'!R$7)/
SUMIFS(AllPublicationData!$E:$E,AllPublicationData!$A:$A,'Publication Table (%)'!$B25,AllPublicationData!$B:$B,'Publication Table (%)'!$C$4,AllPublicationData!$D:$D,'Publication Table (%)'!R$7),
SUMIFS(AllPublicationData!$G:$G,AllPublicationData!$A:$A,'Publication Table (%)'!$B25,AllPublicationData!$B:$B,'Publication Table (%)'!R$7)/
SUMIFS(AllPublicationData!$E:$E,AllPublicationData!$A:$A,'Publication Table (%)'!$B25,AllPublicationData!$B:$B,'Publication Table (%)'!R$7)),
IF('Publication Table (%)'!$C$5="Operations cancelled for clinical reasons",
IFERROR(SUMIFS(AllPublicationData!$H:$H,AllPublicationData!$A:$A,'Publication Table (%)'!$B25,AllPublicationData!$B:$B,'Publication Table (%)'!$C$4,AllPublicationData!$D:$D,'Publication Table (%)'!R$7)/
SUMIFS(AllPublicationData!$E:$E,AllPublicationData!$A:$A,'Publication Table (%)'!$B25,AllPublicationData!$B:$B,'Publication Table (%)'!$C$4,AllPublicationData!$D:$D,'Publication Table (%)'!R$7),
SUMIFS(AllPublicationData!$H:$H,AllPublicationData!$A:$A,'Publication Table (%)'!$B25,AllPublicationData!$B:$B,'Publication Table (%)'!R$7)/
SUMIFS(AllPublicationData!$E:$E,AllPublicationData!$A:$A,'Publication Table (%)'!$B25,AllPublicationData!$B:$B,'Publication Table (%)'!R$7)),
IF('Publication Table (%)'!$C$5="Operations cancelled for non-clinical/capacity reasons",
IFERROR(SUMIFS(AllPublicationData!$I:$I,AllPublicationData!$A:$A,'Publication Table (%)'!$B25,AllPublicationData!$B:$B,'Publication Table (%)'!$C$4,AllPublicationData!$D:$D,'Publication Table (%)'!R$7)/
SUMIFS(AllPublicationData!$E:$E,AllPublicationData!$A:$A,'Publication Table (%)'!$B25,AllPublicationData!$B:$B,'Publication Table (%)'!$C$4,AllPublicationData!$D:$D,'Publication Table (%)'!R$7),
SUMIFS(AllPublicationData!$I:$I,AllPublicationData!$A:$A,'Publication Table (%)'!$B25,AllPublicationData!$B:$B,'Publication Table (%)'!R$7)/
SUMIFS(AllPublicationData!$E:$E,AllPublicationData!$A:$A,'Publication Table (%)'!$B25,AllPublicationData!$B:$B,'Publication Table (%)'!R$7)),
IF('Publication Table (%)'!$C$5="Cancellations for other reasons",
IFERROR(SUMIFS(AllPublicationData!$J:$J,AllPublicationData!$A:$A,'Publication Table (%)'!$B25,AllPublicationData!$B:$B,'Publication Table (%)'!$C$4,AllPublicationData!$D:$D,'Publication Table (%)'!R$7)/
SUMIFS(AllPublicationData!$E:$E,AllPublicationData!$A:$A,'Publication Table (%)'!$B25,AllPublicationData!$B:$B,'Publication Table (%)'!$C$4,AllPublicationData!$D:$D,'Publication Table (%)'!R$7),
SUMIFS(AllPublicationData!$J:$J,AllPublicationData!$A:$A,'Publication Table (%)'!$B25,AllPublicationData!$B:$B,'Publication Table (%)'!R$7)/
SUMIFS(AllPublicationData!$E:$E,AllPublicationData!$A:$A,'Publication Table (%)'!$B25,AllPublicationData!$B:$B,'Publication Table (%)'!R$7)))))))</f>
        <v>9.4917330067360681E-2</v>
      </c>
      <c r="S25" s="96">
        <f>IF('Publication Table (%)'!$C$5="All Cancelled Operations",
IFERROR(SUMIFS(AllPublicationData!$F:$F,AllPublicationData!$A:$A,'Publication Table (%)'!$B25,AllPublicationData!$B:$B,'Publication Table (%)'!$C$4,AllPublicationData!$D:$D,'Publication Table (%)'!S$7)/
SUMIFS(AllPublicationData!$E:$E,AllPublicationData!$A:$A,'Publication Table (%)'!$B25,AllPublicationData!$B:$B,'Publication Table (%)'!$C$4,AllPublicationData!$D:$D,'Publication Table (%)'!S$7),
SUMIFS(AllPublicationData!$F:$F,AllPublicationData!$A:$A,'Publication Table (%)'!$B25,AllPublicationData!$B:$B,'Publication Table (%)'!S$7)/
SUMIFS(AllPublicationData!$E:$E,AllPublicationData!$A:$A,'Publication Table (%)'!$B25,AllPublicationData!$B:$B,'Publication Table (%)'!S$7)),
IF('Publication Table (%)'!$C$5="Operations cancelled by patient",
IFERROR(SUMIFS(AllPublicationData!$G:$G,AllPublicationData!$A:$A,'Publication Table (%)'!$B25,AllPublicationData!$B:$B,'Publication Table (%)'!$C$4,AllPublicationData!$D:$D,'Publication Table (%)'!S$7)/
SUMIFS(AllPublicationData!$E:$E,AllPublicationData!$A:$A,'Publication Table (%)'!$B25,AllPublicationData!$B:$B,'Publication Table (%)'!$C$4,AllPublicationData!$D:$D,'Publication Table (%)'!S$7),
SUMIFS(AllPublicationData!$G:$G,AllPublicationData!$A:$A,'Publication Table (%)'!$B25,AllPublicationData!$B:$B,'Publication Table (%)'!S$7)/
SUMIFS(AllPublicationData!$E:$E,AllPublicationData!$A:$A,'Publication Table (%)'!$B25,AllPublicationData!$B:$B,'Publication Table (%)'!S$7)),
IF('Publication Table (%)'!$C$5="Operations cancelled for clinical reasons",
IFERROR(SUMIFS(AllPublicationData!$H:$H,AllPublicationData!$A:$A,'Publication Table (%)'!$B25,AllPublicationData!$B:$B,'Publication Table (%)'!$C$4,AllPublicationData!$D:$D,'Publication Table (%)'!S$7)/
SUMIFS(AllPublicationData!$E:$E,AllPublicationData!$A:$A,'Publication Table (%)'!$B25,AllPublicationData!$B:$B,'Publication Table (%)'!$C$4,AllPublicationData!$D:$D,'Publication Table (%)'!S$7),
SUMIFS(AllPublicationData!$H:$H,AllPublicationData!$A:$A,'Publication Table (%)'!$B25,AllPublicationData!$B:$B,'Publication Table (%)'!S$7)/
SUMIFS(AllPublicationData!$E:$E,AllPublicationData!$A:$A,'Publication Table (%)'!$B25,AllPublicationData!$B:$B,'Publication Table (%)'!S$7)),
IF('Publication Table (%)'!$C$5="Operations cancelled for non-clinical/capacity reasons",
IFERROR(SUMIFS(AllPublicationData!$I:$I,AllPublicationData!$A:$A,'Publication Table (%)'!$B25,AllPublicationData!$B:$B,'Publication Table (%)'!$C$4,AllPublicationData!$D:$D,'Publication Table (%)'!S$7)/
SUMIFS(AllPublicationData!$E:$E,AllPublicationData!$A:$A,'Publication Table (%)'!$B25,AllPublicationData!$B:$B,'Publication Table (%)'!$C$4,AllPublicationData!$D:$D,'Publication Table (%)'!S$7),
SUMIFS(AllPublicationData!$I:$I,AllPublicationData!$A:$A,'Publication Table (%)'!$B25,AllPublicationData!$B:$B,'Publication Table (%)'!S$7)/
SUMIFS(AllPublicationData!$E:$E,AllPublicationData!$A:$A,'Publication Table (%)'!$B25,AllPublicationData!$B:$B,'Publication Table (%)'!S$7)),
IF('Publication Table (%)'!$C$5="Cancellations for other reasons",
IFERROR(SUMIFS(AllPublicationData!$J:$J,AllPublicationData!$A:$A,'Publication Table (%)'!$B25,AllPublicationData!$B:$B,'Publication Table (%)'!$C$4,AllPublicationData!$D:$D,'Publication Table (%)'!S$7)/
SUMIFS(AllPublicationData!$E:$E,AllPublicationData!$A:$A,'Publication Table (%)'!$B25,AllPublicationData!$B:$B,'Publication Table (%)'!$C$4,AllPublicationData!$D:$D,'Publication Table (%)'!S$7),
SUMIFS(AllPublicationData!$J:$J,AllPublicationData!$A:$A,'Publication Table (%)'!$B25,AllPublicationData!$B:$B,'Publication Table (%)'!S$7)/
SUMIFS(AllPublicationData!$E:$E,AllPublicationData!$A:$A,'Publication Table (%)'!$B25,AllPublicationData!$B:$B,'Publication Table (%)'!S$7)))))))</f>
        <v>6.5573770491803282E-2</v>
      </c>
    </row>
    <row r="26" spans="2:19" x14ac:dyDescent="0.35">
      <c r="B26" s="89">
        <v>44866</v>
      </c>
      <c r="C26" s="112">
        <f>IF('Publication Table (%)'!$C$5="All Cancelled Operations",
SUMIFS(AllPublicationData!$F:$F,AllPublicationData!$A:$A,'Publication Table (%)'!$B26,AllPublicationData!$B:$B,'Publication Table (%)'!$C$4),
IF('Publication Table (%)'!$C$5="Operations cancelled by patient",
SUMIFS(AllPublicationData!$G:$G,AllPublicationData!$A:$A,'Publication Table (%)'!$B26,AllPublicationData!$B:$B,'Publication Table (%)'!$C$4),
IF('Publication Table (%)'!$C$5="Operations cancelled for clinical reasons",
SUMIFS(AllPublicationData!$H:$H,AllPublicationData!$A:$A,'Publication Table (%)'!$B26,AllPublicationData!$B:$B,'Publication Table (%)'!$C$4),
IF('Publication Table (%)'!$C$5="Operations cancelled for non-clinical/capacity reasons",
SUMIFS(AllPublicationData!$I:$I,AllPublicationData!$A:$A,'Publication Table (%)'!$B26,AllPublicationData!$B:$B,'Publication Table (%)'!$C$4),
IF('Publication Table (%)'!$C$5="Cancellations for other reasons",
SUMIFS(AllPublicationData!$J:$J,AllPublicationData!$A:$A,'Publication Table (%)'!$B26,AllPublicationData!$B:$B,'Publication Table (%)'!$C$4))))))+
IF(AND($C$4="NHS Scotland",$C$5="All Cancelled Operations"),
SUMIFS(AllPublicationData!$F:$F,AllPublicationData!$A:$A,'Publication Table (%)'!$B26),
IF(AND($C$4="NHS Scotland",$C$5="Operations cancelled by patient"),
SUMIFS(AllPublicationData!$G:$G,AllPublicationData!$A:$A,'Publication Table (%)'!$B26),
IF(AND($C$4="NHS Scotland",$C$5="Operations cancelled for clinical reasons"),
SUMIFS(AllPublicationData!$H:$H,AllPublicationData!$A:$A,'Publication Table (%)'!$B26),
IF(AND($C$4="NHS Scotland",$C$5="Operations cancelled for non-clinical/capacity reasons"),
SUMIFS(AllPublicationData!$I:$I,AllPublicationData!$A:$A,'Publication Table (%)'!$B26),
IF(AND($C$4="NHS Scotland",$C$5="Cancellations for other reasons"),
SUMIFS(AllPublicationData!$J:$J,AllPublicationData!$A:$A,'Publication Table (%)'!$B26))))))</f>
        <v>2254</v>
      </c>
      <c r="D26" s="110">
        <f>IF(AND('Publication Table (%)'!$C$5="All Cancelled Operations",$C$4&lt;&gt;"NHS Scotland"),
IFERROR(SUMIFS(AllPublicationData!$F:$F,AllPublicationData!$A:$A,'Publication Table (%)'!$B26,AllPublicationData!$B:$B,'Publication Table (%)'!$C$4,AllPublicationData!$D:$D,'Publication Table (%)'!D$7)/
SUMIFS(AllPublicationData!$E:$E,AllPublicationData!$A:$A,'Publication Table (%)'!$B26,AllPublicationData!$B:$B,'Publication Table (%)'!$C$4,AllPublicationData!$D:$D,'Publication Table (%)'!D$7),
SUMIFS(AllPublicationData!$F:$F,AllPublicationData!$A:$A,'Publication Table (%)'!$B26,AllPublicationData!$B:$B,'Publication Table (%)'!D$7)/
SUMIFS(AllPublicationData!$E:$E,AllPublicationData!$A:$A,'Publication Table (%)'!$B26,AllPublicationData!$B:$B,'Publication Table (%)'!D$7)),
IF(AND('Publication Table (%)'!$C$5="Operations cancelled by patient",$C$4&lt;&gt;"NHS Scotland"),
IFERROR(SUMIFS(AllPublicationData!$G:$G,AllPublicationData!$A:$A,'Publication Table (%)'!$B26,AllPublicationData!$B:$B,'Publication Table (%)'!$C$4,AllPublicationData!$D:$D,'Publication Table (%)'!D$7)/
SUMIFS(AllPublicationData!$E:$E,AllPublicationData!$A:$A,'Publication Table (%)'!$B26,AllPublicationData!$B:$B,'Publication Table (%)'!$C$4,AllPublicationData!$D:$D,'Publication Table (%)'!D$7),
SUMIFS(AllPublicationData!$G:$G,AllPublicationData!$A:$A,'Publication Table (%)'!$B26,AllPublicationData!$B:$B,'Publication Table (%)'!D$7)/
SUMIFS(AllPublicationData!$E:$E,AllPublicationData!$A:$A,'Publication Table (%)'!$B26,AllPublicationData!$B:$B,'Publication Table (%)'!D$7)),
IF(AND('Publication Table (%)'!$C$5="Operations cancelled for clinical reasons",$C$4&lt;&gt;"NHS Scotland"),
IFERROR(SUMIFS(AllPublicationData!$H:$H,AllPublicationData!$A:$A,'Publication Table (%)'!$B26,AllPublicationData!$B:$B,'Publication Table (%)'!$C$4,AllPublicationData!$D:$D,'Publication Table (%)'!D$7)/
SUMIFS(AllPublicationData!$E:$E,AllPublicationData!$A:$A,'Publication Table (%)'!$B26,AllPublicationData!$B:$B,'Publication Table (%)'!$C$4,AllPublicationData!$D:$D,'Publication Table (%)'!D$7),
SUMIFS(AllPublicationData!$H:$H,AllPublicationData!$A:$A,'Publication Table (%)'!$B26,AllPublicationData!$B:$B,'Publication Table (%)'!D$7)/
SUMIFS(AllPublicationData!$E:$E,AllPublicationData!$A:$A,'Publication Table (%)'!$B26,AllPublicationData!$B:$B,'Publication Table (%)'!D$7)),
IF(AND('Publication Table (%)'!$C$5="Operations cancelled for non-clinical/capacity reasons",$C$4&lt;&gt;"NHS Scotland"),
IFERROR(SUMIFS(AllPublicationData!$I:$I,AllPublicationData!$A:$A,'Publication Table (%)'!$B26,AllPublicationData!$B:$B,'Publication Table (%)'!$C$4,AllPublicationData!$D:$D,'Publication Table (%)'!D$7)/
SUMIFS(AllPublicationData!$E:$E,AllPublicationData!$A:$A,'Publication Table (%)'!$B26,AllPublicationData!$B:$B,'Publication Table (%)'!$C$4,AllPublicationData!$D:$D,'Publication Table (%)'!D$7),
SUMIFS(AllPublicationData!$I:$I,AllPublicationData!$A:$A,'Publication Table (%)'!$B26,AllPublicationData!$B:$B,'Publication Table (%)'!D$7)/
SUMIFS(AllPublicationData!$E:$E,AllPublicationData!$A:$A,'Publication Table (%)'!$B26,AllPublicationData!$B:$B,'Publication Table (%)'!D$7)),
IF(AND('Publication Table (%)'!$C$5="Cancellations for other reasons",$C$4&lt;&gt;"NHS Scotland"),
IFERROR(SUMIFS(AllPublicationData!$J:$J,AllPublicationData!$A:$A,'Publication Table (%)'!$B26,AllPublicationData!$B:$B,'Publication Table (%)'!$C$4,AllPublicationData!$D:$D,'Publication Table (%)'!D$7)/
SUMIFS(AllPublicationData!$E:$E,AllPublicationData!$A:$A,'Publication Table (%)'!$B26,AllPublicationData!$B:$B,'Publication Table (%)'!$C$4,AllPublicationData!$D:$D,'Publication Table (%)'!D$7),
SUMIFS(AllPublicationData!$J:$J,AllPublicationData!$A:$A,'Publication Table (%)'!$B26,AllPublicationData!$B:$B,'Publication Table (%)'!D$7)/
SUMIFS(AllPublicationData!$E:$E,AllPublicationData!$A:$A,'Publication Table (%)'!$B26,AllPublicationData!$B:$B,'Publication Table (%)'!D$7)),
IF(AND($C$4="NHS Scotland",$C$5="All Cancelled Operations"),
SUMIFS(AllPublicationData!$F:$F,AllPublicationData!$A:$A,'Publication Table'!$B26)/
SUMIFS(AllPublicationData!$E:$E,AllPublicationData!$A:$A,'Publication Table'!$B26),
IF(AND($C$4="NHS Scotland",$C$5="Operations cancelled by patient"),
SUMIFS(AllPublicationData!$G:$G,AllPublicationData!$A:$A,'Publication Table'!$B26)/
SUMIFS(AllPublicationData!$E:$E,AllPublicationData!$A:$A,'Publication Table'!$B26),
IF(AND($C$4="NHS Scotland",$C$5="Operations cancelled for clinical reasons"),
SUMIFS(AllPublicationData!$H:$H,AllPublicationData!$A:$A,'Publication Table'!$B26)/
SUMIFS(AllPublicationData!$E:$E,AllPublicationData!$A:$A,'Publication Table'!$B26),
IF(AND($C$4="NHS Scotland",$C$5="Operations cancelled for non-clinical/capacity reasons"),
SUMIFS(AllPublicationData!$I:$I,AllPublicationData!$A:$A,'Publication Table'!$B26)/
SUMIFS(AllPublicationData!$E:$E,AllPublicationData!$A:$A,'Publication Table'!$B26),
IF(AND($C$4="NHS Scotland",$C$5="Cancellations for other reasons"),
SUMIFS(AllPublicationData!$J:$J,AllPublicationData!$A:$A,'Publication Table'!$B26)/
SUMIFS(AllPublicationData!$E:$E,AllPublicationData!$A:$A,'Publication Table'!$B26)))))))))))</f>
        <v>8.9811531258716187E-2</v>
      </c>
      <c r="E26" s="96">
        <f>IF('Publication Table (%)'!$C$5="All Cancelled Operations",
IFERROR(SUMIFS(AllPublicationData!$F:$F,AllPublicationData!$A:$A,'Publication Table (%)'!$B26,AllPublicationData!$B:$B,'Publication Table (%)'!$C$4,AllPublicationData!$D:$D,'Publication Table (%)'!E$7)/
SUMIFS(AllPublicationData!$E:$E,AllPublicationData!$A:$A,'Publication Table (%)'!$B26,AllPublicationData!$B:$B,'Publication Table (%)'!$C$4,AllPublicationData!$D:$D,'Publication Table (%)'!E$7),
SUMIFS(AllPublicationData!$F:$F,AllPublicationData!$A:$A,'Publication Table (%)'!$B26,AllPublicationData!$B:$B,'Publication Table (%)'!E$7)/
SUMIFS(AllPublicationData!$E:$E,AllPublicationData!$A:$A,'Publication Table (%)'!$B26,AllPublicationData!$B:$B,'Publication Table (%)'!E$7)),
IF('Publication Table (%)'!$C$5="Operations cancelled by patient",
IFERROR(SUMIFS(AllPublicationData!$G:$G,AllPublicationData!$A:$A,'Publication Table (%)'!$B26,AllPublicationData!$B:$B,'Publication Table (%)'!$C$4,AllPublicationData!$D:$D,'Publication Table (%)'!E$7)/
SUMIFS(AllPublicationData!$E:$E,AllPublicationData!$A:$A,'Publication Table (%)'!$B26,AllPublicationData!$B:$B,'Publication Table (%)'!$C$4,AllPublicationData!$D:$D,'Publication Table (%)'!E$7),
SUMIFS(AllPublicationData!$G:$G,AllPublicationData!$A:$A,'Publication Table (%)'!$B26,AllPublicationData!$B:$B,'Publication Table (%)'!E$7)/
SUMIFS(AllPublicationData!$E:$E,AllPublicationData!$A:$A,'Publication Table (%)'!$B26,AllPublicationData!$B:$B,'Publication Table (%)'!E$7)),
IF('Publication Table (%)'!$C$5="Operations cancelled for clinical reasons",
IFERROR(SUMIFS(AllPublicationData!$H:$H,AllPublicationData!$A:$A,'Publication Table (%)'!$B26,AllPublicationData!$B:$B,'Publication Table (%)'!$C$4,AllPublicationData!$D:$D,'Publication Table (%)'!E$7)/
SUMIFS(AllPublicationData!$E:$E,AllPublicationData!$A:$A,'Publication Table (%)'!$B26,AllPublicationData!$B:$B,'Publication Table (%)'!$C$4,AllPublicationData!$D:$D,'Publication Table (%)'!E$7),
SUMIFS(AllPublicationData!$H:$H,AllPublicationData!$A:$A,'Publication Table (%)'!$B26,AllPublicationData!$B:$B,'Publication Table (%)'!E$7)/
SUMIFS(AllPublicationData!$E:$E,AllPublicationData!$A:$A,'Publication Table (%)'!$B26,AllPublicationData!$B:$B,'Publication Table (%)'!E$7)),
IF('Publication Table (%)'!$C$5="Operations cancelled for non-clinical/capacity reasons",
IFERROR(SUMIFS(AllPublicationData!$I:$I,AllPublicationData!$A:$A,'Publication Table (%)'!$B26,AllPublicationData!$B:$B,'Publication Table (%)'!$C$4,AllPublicationData!$D:$D,'Publication Table (%)'!E$7)/
SUMIFS(AllPublicationData!$E:$E,AllPublicationData!$A:$A,'Publication Table (%)'!$B26,AllPublicationData!$B:$B,'Publication Table (%)'!$C$4,AllPublicationData!$D:$D,'Publication Table (%)'!E$7),
SUMIFS(AllPublicationData!$I:$I,AllPublicationData!$A:$A,'Publication Table (%)'!$B26,AllPublicationData!$B:$B,'Publication Table (%)'!E$7)/
SUMIFS(AllPublicationData!$E:$E,AllPublicationData!$A:$A,'Publication Table (%)'!$B26,AllPublicationData!$B:$B,'Publication Table (%)'!E$7)),
IF('Publication Table (%)'!$C$5="Cancellations for other reasons",
IFERROR(SUMIFS(AllPublicationData!$J:$J,AllPublicationData!$A:$A,'Publication Table (%)'!$B26,AllPublicationData!$B:$B,'Publication Table (%)'!$C$4,AllPublicationData!$D:$D,'Publication Table (%)'!E$7)/
SUMIFS(AllPublicationData!$E:$E,AllPublicationData!$A:$A,'Publication Table (%)'!$B26,AllPublicationData!$B:$B,'Publication Table (%)'!$C$4,AllPublicationData!$D:$D,'Publication Table (%)'!E$7),
SUMIFS(AllPublicationData!$J:$J,AllPublicationData!$A:$A,'Publication Table (%)'!$B26,AllPublicationData!$B:$B,'Publication Table (%)'!E$7)/
SUMIFS(AllPublicationData!$E:$E,AllPublicationData!$A:$A,'Publication Table (%)'!$B26,AllPublicationData!$B:$B,'Publication Table (%)'!E$7)))))))</f>
        <v>5.3701572688914463E-2</v>
      </c>
      <c r="F26" s="96">
        <f>IF('Publication Table (%)'!$C$5="All Cancelled Operations",
IFERROR(SUMIFS(AllPublicationData!$F:$F,AllPublicationData!$A:$A,'Publication Table (%)'!$B26,AllPublicationData!$B:$B,'Publication Table (%)'!$C$4,AllPublicationData!$D:$D,'Publication Table (%)'!F$7)/
SUMIFS(AllPublicationData!$E:$E,AllPublicationData!$A:$A,'Publication Table (%)'!$B26,AllPublicationData!$B:$B,'Publication Table (%)'!$C$4,AllPublicationData!$D:$D,'Publication Table (%)'!F$7),
SUMIFS(AllPublicationData!$F:$F,AllPublicationData!$A:$A,'Publication Table (%)'!$B26,AllPublicationData!$B:$B,'Publication Table (%)'!F$7)/
SUMIFS(AllPublicationData!$E:$E,AllPublicationData!$A:$A,'Publication Table (%)'!$B26,AllPublicationData!$B:$B,'Publication Table (%)'!F$7)),
IF('Publication Table (%)'!$C$5="Operations cancelled by patient",
IFERROR(SUMIFS(AllPublicationData!$G:$G,AllPublicationData!$A:$A,'Publication Table (%)'!$B26,AllPublicationData!$B:$B,'Publication Table (%)'!$C$4,AllPublicationData!$D:$D,'Publication Table (%)'!F$7)/
SUMIFS(AllPublicationData!$E:$E,AllPublicationData!$A:$A,'Publication Table (%)'!$B26,AllPublicationData!$B:$B,'Publication Table (%)'!$C$4,AllPublicationData!$D:$D,'Publication Table (%)'!F$7),
SUMIFS(AllPublicationData!$G:$G,AllPublicationData!$A:$A,'Publication Table (%)'!$B26,AllPublicationData!$B:$B,'Publication Table (%)'!F$7)/
SUMIFS(AllPublicationData!$E:$E,AllPublicationData!$A:$A,'Publication Table (%)'!$B26,AllPublicationData!$B:$B,'Publication Table (%)'!F$7)),
IF('Publication Table (%)'!$C$5="Operations cancelled for clinical reasons",
IFERROR(SUMIFS(AllPublicationData!$H:$H,AllPublicationData!$A:$A,'Publication Table (%)'!$B26,AllPublicationData!$B:$B,'Publication Table (%)'!$C$4,AllPublicationData!$D:$D,'Publication Table (%)'!F$7)/
SUMIFS(AllPublicationData!$E:$E,AllPublicationData!$A:$A,'Publication Table (%)'!$B26,AllPublicationData!$B:$B,'Publication Table (%)'!$C$4,AllPublicationData!$D:$D,'Publication Table (%)'!F$7),
SUMIFS(AllPublicationData!$H:$H,AllPublicationData!$A:$A,'Publication Table (%)'!$B26,AllPublicationData!$B:$B,'Publication Table (%)'!F$7)/
SUMIFS(AllPublicationData!$E:$E,AllPublicationData!$A:$A,'Publication Table (%)'!$B26,AllPublicationData!$B:$B,'Publication Table (%)'!F$7)),
IF('Publication Table (%)'!$C$5="Operations cancelled for non-clinical/capacity reasons",
IFERROR(SUMIFS(AllPublicationData!$I:$I,AllPublicationData!$A:$A,'Publication Table (%)'!$B26,AllPublicationData!$B:$B,'Publication Table (%)'!$C$4,AllPublicationData!$D:$D,'Publication Table (%)'!F$7)/
SUMIFS(AllPublicationData!$E:$E,AllPublicationData!$A:$A,'Publication Table (%)'!$B26,AllPublicationData!$B:$B,'Publication Table (%)'!$C$4,AllPublicationData!$D:$D,'Publication Table (%)'!F$7),
SUMIFS(AllPublicationData!$I:$I,AllPublicationData!$A:$A,'Publication Table (%)'!$B26,AllPublicationData!$B:$B,'Publication Table (%)'!F$7)/
SUMIFS(AllPublicationData!$E:$E,AllPublicationData!$A:$A,'Publication Table (%)'!$B26,AllPublicationData!$B:$B,'Publication Table (%)'!F$7)),
IF('Publication Table (%)'!$C$5="Cancellations for other reasons",
IFERROR(SUMIFS(AllPublicationData!$J:$J,AllPublicationData!$A:$A,'Publication Table (%)'!$B26,AllPublicationData!$B:$B,'Publication Table (%)'!$C$4,AllPublicationData!$D:$D,'Publication Table (%)'!F$7)/
SUMIFS(AllPublicationData!$E:$E,AllPublicationData!$A:$A,'Publication Table (%)'!$B26,AllPublicationData!$B:$B,'Publication Table (%)'!$C$4,AllPublicationData!$D:$D,'Publication Table (%)'!F$7),
SUMIFS(AllPublicationData!$J:$J,AllPublicationData!$A:$A,'Publication Table (%)'!$B26,AllPublicationData!$B:$B,'Publication Table (%)'!F$7)/
SUMIFS(AllPublicationData!$E:$E,AllPublicationData!$A:$A,'Publication Table (%)'!$B26,AllPublicationData!$B:$B,'Publication Table (%)'!F$7)))))))</f>
        <v>0.12315930388219545</v>
      </c>
      <c r="G26" s="96">
        <f>IF('Publication Table (%)'!$C$5="All Cancelled Operations",
IFERROR(SUMIFS(AllPublicationData!$F:$F,AllPublicationData!$A:$A,'Publication Table (%)'!$B26,AllPublicationData!$B:$B,'Publication Table (%)'!$C$4,AllPublicationData!$D:$D,'Publication Table (%)'!G$7)/
SUMIFS(AllPublicationData!$E:$E,AllPublicationData!$A:$A,'Publication Table (%)'!$B26,AllPublicationData!$B:$B,'Publication Table (%)'!$C$4,AllPublicationData!$D:$D,'Publication Table (%)'!G$7),
SUMIFS(AllPublicationData!$F:$F,AllPublicationData!$A:$A,'Publication Table (%)'!$B26,AllPublicationData!$B:$B,'Publication Table (%)'!G$7)/
SUMIFS(AllPublicationData!$E:$E,AllPublicationData!$A:$A,'Publication Table (%)'!$B26,AllPublicationData!$B:$B,'Publication Table (%)'!G$7)),
IF('Publication Table (%)'!$C$5="Operations cancelled by patient",
IFERROR(SUMIFS(AllPublicationData!$G:$G,AllPublicationData!$A:$A,'Publication Table (%)'!$B26,AllPublicationData!$B:$B,'Publication Table (%)'!$C$4,AllPublicationData!$D:$D,'Publication Table (%)'!G$7)/
SUMIFS(AllPublicationData!$E:$E,AllPublicationData!$A:$A,'Publication Table (%)'!$B26,AllPublicationData!$B:$B,'Publication Table (%)'!$C$4,AllPublicationData!$D:$D,'Publication Table (%)'!G$7),
SUMIFS(AllPublicationData!$G:$G,AllPublicationData!$A:$A,'Publication Table (%)'!$B26,AllPublicationData!$B:$B,'Publication Table (%)'!G$7)/
SUMIFS(AllPublicationData!$E:$E,AllPublicationData!$A:$A,'Publication Table (%)'!$B26,AllPublicationData!$B:$B,'Publication Table (%)'!G$7)),
IF('Publication Table (%)'!$C$5="Operations cancelled for clinical reasons",
IFERROR(SUMIFS(AllPublicationData!$H:$H,AllPublicationData!$A:$A,'Publication Table (%)'!$B26,AllPublicationData!$B:$B,'Publication Table (%)'!$C$4,AllPublicationData!$D:$D,'Publication Table (%)'!G$7)/
SUMIFS(AllPublicationData!$E:$E,AllPublicationData!$A:$A,'Publication Table (%)'!$B26,AllPublicationData!$B:$B,'Publication Table (%)'!$C$4,AllPublicationData!$D:$D,'Publication Table (%)'!G$7),
SUMIFS(AllPublicationData!$H:$H,AllPublicationData!$A:$A,'Publication Table (%)'!$B26,AllPublicationData!$B:$B,'Publication Table (%)'!G$7)/
SUMIFS(AllPublicationData!$E:$E,AllPublicationData!$A:$A,'Publication Table (%)'!$B26,AllPublicationData!$B:$B,'Publication Table (%)'!G$7)),
IF('Publication Table (%)'!$C$5="Operations cancelled for non-clinical/capacity reasons",
IFERROR(SUMIFS(AllPublicationData!$I:$I,AllPublicationData!$A:$A,'Publication Table (%)'!$B26,AllPublicationData!$B:$B,'Publication Table (%)'!$C$4,AllPublicationData!$D:$D,'Publication Table (%)'!G$7)/
SUMIFS(AllPublicationData!$E:$E,AllPublicationData!$A:$A,'Publication Table (%)'!$B26,AllPublicationData!$B:$B,'Publication Table (%)'!$C$4,AllPublicationData!$D:$D,'Publication Table (%)'!G$7),
SUMIFS(AllPublicationData!$I:$I,AllPublicationData!$A:$A,'Publication Table (%)'!$B26,AllPublicationData!$B:$B,'Publication Table (%)'!G$7)/
SUMIFS(AllPublicationData!$E:$E,AllPublicationData!$A:$A,'Publication Table (%)'!$B26,AllPublicationData!$B:$B,'Publication Table (%)'!G$7)),
IF('Publication Table (%)'!$C$5="Cancellations for other reasons",
IFERROR(SUMIFS(AllPublicationData!$J:$J,AllPublicationData!$A:$A,'Publication Table (%)'!$B26,AllPublicationData!$B:$B,'Publication Table (%)'!$C$4,AllPublicationData!$D:$D,'Publication Table (%)'!G$7)/
SUMIFS(AllPublicationData!$E:$E,AllPublicationData!$A:$A,'Publication Table (%)'!$B26,AllPublicationData!$B:$B,'Publication Table (%)'!$C$4,AllPublicationData!$D:$D,'Publication Table (%)'!G$7),
SUMIFS(AllPublicationData!$J:$J,AllPublicationData!$A:$A,'Publication Table (%)'!$B26,AllPublicationData!$B:$B,'Publication Table (%)'!G$7)/
SUMIFS(AllPublicationData!$E:$E,AllPublicationData!$A:$A,'Publication Table (%)'!$B26,AllPublicationData!$B:$B,'Publication Table (%)'!G$7)))))))</f>
        <v>0.1198501872659176</v>
      </c>
      <c r="H26" s="96">
        <f>IF('Publication Table (%)'!$C$5="All Cancelled Operations",
IFERROR(SUMIFS(AllPublicationData!$F:$F,AllPublicationData!$A:$A,'Publication Table (%)'!$B26,AllPublicationData!$B:$B,'Publication Table (%)'!$C$4,AllPublicationData!$D:$D,'Publication Table (%)'!H$7)/
SUMIFS(AllPublicationData!$E:$E,AllPublicationData!$A:$A,'Publication Table (%)'!$B26,AllPublicationData!$B:$B,'Publication Table (%)'!$C$4,AllPublicationData!$D:$D,'Publication Table (%)'!H$7),
SUMIFS(AllPublicationData!$F:$F,AllPublicationData!$A:$A,'Publication Table (%)'!$B26,AllPublicationData!$B:$B,'Publication Table (%)'!H$7)/
SUMIFS(AllPublicationData!$E:$E,AllPublicationData!$A:$A,'Publication Table (%)'!$B26,AllPublicationData!$B:$B,'Publication Table (%)'!H$7)),
IF('Publication Table (%)'!$C$5="Operations cancelled by patient",
IFERROR(SUMIFS(AllPublicationData!$G:$G,AllPublicationData!$A:$A,'Publication Table (%)'!$B26,AllPublicationData!$B:$B,'Publication Table (%)'!$C$4,AllPublicationData!$D:$D,'Publication Table (%)'!H$7)/
SUMIFS(AllPublicationData!$E:$E,AllPublicationData!$A:$A,'Publication Table (%)'!$B26,AllPublicationData!$B:$B,'Publication Table (%)'!$C$4,AllPublicationData!$D:$D,'Publication Table (%)'!H$7),
SUMIFS(AllPublicationData!$G:$G,AllPublicationData!$A:$A,'Publication Table (%)'!$B26,AllPublicationData!$B:$B,'Publication Table (%)'!H$7)/
SUMIFS(AllPublicationData!$E:$E,AllPublicationData!$A:$A,'Publication Table (%)'!$B26,AllPublicationData!$B:$B,'Publication Table (%)'!H$7)),
IF('Publication Table (%)'!$C$5="Operations cancelled for clinical reasons",
IFERROR(SUMIFS(AllPublicationData!$H:$H,AllPublicationData!$A:$A,'Publication Table (%)'!$B26,AllPublicationData!$B:$B,'Publication Table (%)'!$C$4,AllPublicationData!$D:$D,'Publication Table (%)'!H$7)/
SUMIFS(AllPublicationData!$E:$E,AllPublicationData!$A:$A,'Publication Table (%)'!$B26,AllPublicationData!$B:$B,'Publication Table (%)'!$C$4,AllPublicationData!$D:$D,'Publication Table (%)'!H$7),
SUMIFS(AllPublicationData!$H:$H,AllPublicationData!$A:$A,'Publication Table (%)'!$B26,AllPublicationData!$B:$B,'Publication Table (%)'!H$7)/
SUMIFS(AllPublicationData!$E:$E,AllPublicationData!$A:$A,'Publication Table (%)'!$B26,AllPublicationData!$B:$B,'Publication Table (%)'!H$7)),
IF('Publication Table (%)'!$C$5="Operations cancelled for non-clinical/capacity reasons",
IFERROR(SUMIFS(AllPublicationData!$I:$I,AllPublicationData!$A:$A,'Publication Table (%)'!$B26,AllPublicationData!$B:$B,'Publication Table (%)'!$C$4,AllPublicationData!$D:$D,'Publication Table (%)'!H$7)/
SUMIFS(AllPublicationData!$E:$E,AllPublicationData!$A:$A,'Publication Table (%)'!$B26,AllPublicationData!$B:$B,'Publication Table (%)'!$C$4,AllPublicationData!$D:$D,'Publication Table (%)'!H$7),
SUMIFS(AllPublicationData!$I:$I,AllPublicationData!$A:$A,'Publication Table (%)'!$B26,AllPublicationData!$B:$B,'Publication Table (%)'!H$7)/
SUMIFS(AllPublicationData!$E:$E,AllPublicationData!$A:$A,'Publication Table (%)'!$B26,AllPublicationData!$B:$B,'Publication Table (%)'!H$7)),
IF('Publication Table (%)'!$C$5="Cancellations for other reasons",
IFERROR(SUMIFS(AllPublicationData!$J:$J,AllPublicationData!$A:$A,'Publication Table (%)'!$B26,AllPublicationData!$B:$B,'Publication Table (%)'!$C$4,AllPublicationData!$D:$D,'Publication Table (%)'!H$7)/
SUMIFS(AllPublicationData!$E:$E,AllPublicationData!$A:$A,'Publication Table (%)'!$B26,AllPublicationData!$B:$B,'Publication Table (%)'!$C$4,AllPublicationData!$D:$D,'Publication Table (%)'!H$7),
SUMIFS(AllPublicationData!$J:$J,AllPublicationData!$A:$A,'Publication Table (%)'!$B26,AllPublicationData!$B:$B,'Publication Table (%)'!H$7)/
SUMIFS(AllPublicationData!$E:$E,AllPublicationData!$A:$A,'Publication Table (%)'!$B26,AllPublicationData!$B:$B,'Publication Table (%)'!H$7)))))))</f>
        <v>0.10518626734842951</v>
      </c>
      <c r="I26" s="96">
        <f>IF('Publication Table (%)'!$C$5="All Cancelled Operations",
IFERROR(SUMIFS(AllPublicationData!$F:$F,AllPublicationData!$A:$A,'Publication Table (%)'!$B26,AllPublicationData!$B:$B,'Publication Table (%)'!$C$4,AllPublicationData!$D:$D,'Publication Table (%)'!I$7)/
SUMIFS(AllPublicationData!$E:$E,AllPublicationData!$A:$A,'Publication Table (%)'!$B26,AllPublicationData!$B:$B,'Publication Table (%)'!$C$4,AllPublicationData!$D:$D,'Publication Table (%)'!I$7),
SUMIFS(AllPublicationData!$F:$F,AllPublicationData!$A:$A,'Publication Table (%)'!$B26,AllPublicationData!$B:$B,'Publication Table (%)'!I$7)/
SUMIFS(AllPublicationData!$E:$E,AllPublicationData!$A:$A,'Publication Table (%)'!$B26,AllPublicationData!$B:$B,'Publication Table (%)'!I$7)),
IF('Publication Table (%)'!$C$5="Operations cancelled by patient",
IFERROR(SUMIFS(AllPublicationData!$G:$G,AllPublicationData!$A:$A,'Publication Table (%)'!$B26,AllPublicationData!$B:$B,'Publication Table (%)'!$C$4,AllPublicationData!$D:$D,'Publication Table (%)'!I$7)/
SUMIFS(AllPublicationData!$E:$E,AllPublicationData!$A:$A,'Publication Table (%)'!$B26,AllPublicationData!$B:$B,'Publication Table (%)'!$C$4,AllPublicationData!$D:$D,'Publication Table (%)'!I$7),
SUMIFS(AllPublicationData!$G:$G,AllPublicationData!$A:$A,'Publication Table (%)'!$B26,AllPublicationData!$B:$B,'Publication Table (%)'!I$7)/
SUMIFS(AllPublicationData!$E:$E,AllPublicationData!$A:$A,'Publication Table (%)'!$B26,AllPublicationData!$B:$B,'Publication Table (%)'!I$7)),
IF('Publication Table (%)'!$C$5="Operations cancelled for clinical reasons",
IFERROR(SUMIFS(AllPublicationData!$H:$H,AllPublicationData!$A:$A,'Publication Table (%)'!$B26,AllPublicationData!$B:$B,'Publication Table (%)'!$C$4,AllPublicationData!$D:$D,'Publication Table (%)'!I$7)/
SUMIFS(AllPublicationData!$E:$E,AllPublicationData!$A:$A,'Publication Table (%)'!$B26,AllPublicationData!$B:$B,'Publication Table (%)'!$C$4,AllPublicationData!$D:$D,'Publication Table (%)'!I$7),
SUMIFS(AllPublicationData!$H:$H,AllPublicationData!$A:$A,'Publication Table (%)'!$B26,AllPublicationData!$B:$B,'Publication Table (%)'!I$7)/
SUMIFS(AllPublicationData!$E:$E,AllPublicationData!$A:$A,'Publication Table (%)'!$B26,AllPublicationData!$B:$B,'Publication Table (%)'!I$7)),
IF('Publication Table (%)'!$C$5="Operations cancelled for non-clinical/capacity reasons",
IFERROR(SUMIFS(AllPublicationData!$I:$I,AllPublicationData!$A:$A,'Publication Table (%)'!$B26,AllPublicationData!$B:$B,'Publication Table (%)'!$C$4,AllPublicationData!$D:$D,'Publication Table (%)'!I$7)/
SUMIFS(AllPublicationData!$E:$E,AllPublicationData!$A:$A,'Publication Table (%)'!$B26,AllPublicationData!$B:$B,'Publication Table (%)'!$C$4,AllPublicationData!$D:$D,'Publication Table (%)'!I$7),
SUMIFS(AllPublicationData!$I:$I,AllPublicationData!$A:$A,'Publication Table (%)'!$B26,AllPublicationData!$B:$B,'Publication Table (%)'!I$7)/
SUMIFS(AllPublicationData!$E:$E,AllPublicationData!$A:$A,'Publication Table (%)'!$B26,AllPublicationData!$B:$B,'Publication Table (%)'!I$7)),
IF('Publication Table (%)'!$C$5="Cancellations for other reasons",
IFERROR(SUMIFS(AllPublicationData!$J:$J,AllPublicationData!$A:$A,'Publication Table (%)'!$B26,AllPublicationData!$B:$B,'Publication Table (%)'!$C$4,AllPublicationData!$D:$D,'Publication Table (%)'!I$7)/
SUMIFS(AllPublicationData!$E:$E,AllPublicationData!$A:$A,'Publication Table (%)'!$B26,AllPublicationData!$B:$B,'Publication Table (%)'!$C$4,AllPublicationData!$D:$D,'Publication Table (%)'!I$7),
SUMIFS(AllPublicationData!$J:$J,AllPublicationData!$A:$A,'Publication Table (%)'!$B26,AllPublicationData!$B:$B,'Publication Table (%)'!I$7)/
SUMIFS(AllPublicationData!$E:$E,AllPublicationData!$A:$A,'Publication Table (%)'!$B26,AllPublicationData!$B:$B,'Publication Table (%)'!I$7)))))))</f>
        <v>7.5499629903774984E-2</v>
      </c>
      <c r="J26" s="96">
        <f>IF('Publication Table (%)'!$C$5="All Cancelled Operations",
IFERROR(SUMIFS(AllPublicationData!$F:$F,AllPublicationData!$A:$A,'Publication Table (%)'!$B26,AllPublicationData!$B:$B,'Publication Table (%)'!$C$4,AllPublicationData!$D:$D,'Publication Table (%)'!J$7)/
SUMIFS(AllPublicationData!$E:$E,AllPublicationData!$A:$A,'Publication Table (%)'!$B26,AllPublicationData!$B:$B,'Publication Table (%)'!$C$4,AllPublicationData!$D:$D,'Publication Table (%)'!J$7),
SUMIFS(AllPublicationData!$F:$F,AllPublicationData!$A:$A,'Publication Table (%)'!$B26,AllPublicationData!$B:$B,'Publication Table (%)'!J$7)/
SUMIFS(AllPublicationData!$E:$E,AllPublicationData!$A:$A,'Publication Table (%)'!$B26,AllPublicationData!$B:$B,'Publication Table (%)'!J$7)),
IF('Publication Table (%)'!$C$5="Operations cancelled by patient",
IFERROR(SUMIFS(AllPublicationData!$G:$G,AllPublicationData!$A:$A,'Publication Table (%)'!$B26,AllPublicationData!$B:$B,'Publication Table (%)'!$C$4,AllPublicationData!$D:$D,'Publication Table (%)'!J$7)/
SUMIFS(AllPublicationData!$E:$E,AllPublicationData!$A:$A,'Publication Table (%)'!$B26,AllPublicationData!$B:$B,'Publication Table (%)'!$C$4,AllPublicationData!$D:$D,'Publication Table (%)'!J$7),
SUMIFS(AllPublicationData!$G:$G,AllPublicationData!$A:$A,'Publication Table (%)'!$B26,AllPublicationData!$B:$B,'Publication Table (%)'!J$7)/
SUMIFS(AllPublicationData!$E:$E,AllPublicationData!$A:$A,'Publication Table (%)'!$B26,AllPublicationData!$B:$B,'Publication Table (%)'!J$7)),
IF('Publication Table (%)'!$C$5="Operations cancelled for clinical reasons",
IFERROR(SUMIFS(AllPublicationData!$H:$H,AllPublicationData!$A:$A,'Publication Table (%)'!$B26,AllPublicationData!$B:$B,'Publication Table (%)'!$C$4,AllPublicationData!$D:$D,'Publication Table (%)'!J$7)/
SUMIFS(AllPublicationData!$E:$E,AllPublicationData!$A:$A,'Publication Table (%)'!$B26,AllPublicationData!$B:$B,'Publication Table (%)'!$C$4,AllPublicationData!$D:$D,'Publication Table (%)'!J$7),
SUMIFS(AllPublicationData!$H:$H,AllPublicationData!$A:$A,'Publication Table (%)'!$B26,AllPublicationData!$B:$B,'Publication Table (%)'!J$7)/
SUMIFS(AllPublicationData!$E:$E,AllPublicationData!$A:$A,'Publication Table (%)'!$B26,AllPublicationData!$B:$B,'Publication Table (%)'!J$7)),
IF('Publication Table (%)'!$C$5="Operations cancelled for non-clinical/capacity reasons",
IFERROR(SUMIFS(AllPublicationData!$I:$I,AllPublicationData!$A:$A,'Publication Table (%)'!$B26,AllPublicationData!$B:$B,'Publication Table (%)'!$C$4,AllPublicationData!$D:$D,'Publication Table (%)'!J$7)/
SUMIFS(AllPublicationData!$E:$E,AllPublicationData!$A:$A,'Publication Table (%)'!$B26,AllPublicationData!$B:$B,'Publication Table (%)'!$C$4,AllPublicationData!$D:$D,'Publication Table (%)'!J$7),
SUMIFS(AllPublicationData!$I:$I,AllPublicationData!$A:$A,'Publication Table (%)'!$B26,AllPublicationData!$B:$B,'Publication Table (%)'!J$7)/
SUMIFS(AllPublicationData!$E:$E,AllPublicationData!$A:$A,'Publication Table (%)'!$B26,AllPublicationData!$B:$B,'Publication Table (%)'!J$7)),
IF('Publication Table (%)'!$C$5="Cancellations for other reasons",
IFERROR(SUMIFS(AllPublicationData!$J:$J,AllPublicationData!$A:$A,'Publication Table (%)'!$B26,AllPublicationData!$B:$B,'Publication Table (%)'!$C$4,AllPublicationData!$D:$D,'Publication Table (%)'!J$7)/
SUMIFS(AllPublicationData!$E:$E,AllPublicationData!$A:$A,'Publication Table (%)'!$B26,AllPublicationData!$B:$B,'Publication Table (%)'!$C$4,AllPublicationData!$D:$D,'Publication Table (%)'!J$7),
SUMIFS(AllPublicationData!$J:$J,AllPublicationData!$A:$A,'Publication Table (%)'!$B26,AllPublicationData!$B:$B,'Publication Table (%)'!J$7)/
SUMIFS(AllPublicationData!$E:$E,AllPublicationData!$A:$A,'Publication Table (%)'!$B26,AllPublicationData!$B:$B,'Publication Table (%)'!J$7)))))))</f>
        <v>9.5036958817317843E-2</v>
      </c>
      <c r="K26" s="96">
        <f>IF('Publication Table (%)'!$C$5="All Cancelled Operations",
IFERROR(SUMIFS(AllPublicationData!$F:$F,AllPublicationData!$A:$A,'Publication Table (%)'!$B26,AllPublicationData!$B:$B,'Publication Table (%)'!$C$4,AllPublicationData!$D:$D,'Publication Table (%)'!K$7)/
SUMIFS(AllPublicationData!$E:$E,AllPublicationData!$A:$A,'Publication Table (%)'!$B26,AllPublicationData!$B:$B,'Publication Table (%)'!$C$4,AllPublicationData!$D:$D,'Publication Table (%)'!K$7),
SUMIFS(AllPublicationData!$F:$F,AllPublicationData!$A:$A,'Publication Table (%)'!$B26,AllPublicationData!$B:$B,'Publication Table (%)'!K$7)/
SUMIFS(AllPublicationData!$E:$E,AllPublicationData!$A:$A,'Publication Table (%)'!$B26,AllPublicationData!$B:$B,'Publication Table (%)'!K$7)),
IF('Publication Table (%)'!$C$5="Operations cancelled by patient",
IFERROR(SUMIFS(AllPublicationData!$G:$G,AllPublicationData!$A:$A,'Publication Table (%)'!$B26,AllPublicationData!$B:$B,'Publication Table (%)'!$C$4,AllPublicationData!$D:$D,'Publication Table (%)'!K$7)/
SUMIFS(AllPublicationData!$E:$E,AllPublicationData!$A:$A,'Publication Table (%)'!$B26,AllPublicationData!$B:$B,'Publication Table (%)'!$C$4,AllPublicationData!$D:$D,'Publication Table (%)'!K$7),
SUMIFS(AllPublicationData!$G:$G,AllPublicationData!$A:$A,'Publication Table (%)'!$B26,AllPublicationData!$B:$B,'Publication Table (%)'!K$7)/
SUMIFS(AllPublicationData!$E:$E,AllPublicationData!$A:$A,'Publication Table (%)'!$B26,AllPublicationData!$B:$B,'Publication Table (%)'!K$7)),
IF('Publication Table (%)'!$C$5="Operations cancelled for clinical reasons",
IFERROR(SUMIFS(AllPublicationData!$H:$H,AllPublicationData!$A:$A,'Publication Table (%)'!$B26,AllPublicationData!$B:$B,'Publication Table (%)'!$C$4,AllPublicationData!$D:$D,'Publication Table (%)'!K$7)/
SUMIFS(AllPublicationData!$E:$E,AllPublicationData!$A:$A,'Publication Table (%)'!$B26,AllPublicationData!$B:$B,'Publication Table (%)'!$C$4,AllPublicationData!$D:$D,'Publication Table (%)'!K$7),
SUMIFS(AllPublicationData!$H:$H,AllPublicationData!$A:$A,'Publication Table (%)'!$B26,AllPublicationData!$B:$B,'Publication Table (%)'!K$7)/
SUMIFS(AllPublicationData!$E:$E,AllPublicationData!$A:$A,'Publication Table (%)'!$B26,AllPublicationData!$B:$B,'Publication Table (%)'!K$7)),
IF('Publication Table (%)'!$C$5="Operations cancelled for non-clinical/capacity reasons",
IFERROR(SUMIFS(AllPublicationData!$I:$I,AllPublicationData!$A:$A,'Publication Table (%)'!$B26,AllPublicationData!$B:$B,'Publication Table (%)'!$C$4,AllPublicationData!$D:$D,'Publication Table (%)'!K$7)/
SUMIFS(AllPublicationData!$E:$E,AllPublicationData!$A:$A,'Publication Table (%)'!$B26,AllPublicationData!$B:$B,'Publication Table (%)'!$C$4,AllPublicationData!$D:$D,'Publication Table (%)'!K$7),
SUMIFS(AllPublicationData!$I:$I,AllPublicationData!$A:$A,'Publication Table (%)'!$B26,AllPublicationData!$B:$B,'Publication Table (%)'!K$7)/
SUMIFS(AllPublicationData!$E:$E,AllPublicationData!$A:$A,'Publication Table (%)'!$B26,AllPublicationData!$B:$B,'Publication Table (%)'!K$7)),
IF('Publication Table (%)'!$C$5="Cancellations for other reasons",
IFERROR(SUMIFS(AllPublicationData!$J:$J,AllPublicationData!$A:$A,'Publication Table (%)'!$B26,AllPublicationData!$B:$B,'Publication Table (%)'!$C$4,AllPublicationData!$D:$D,'Publication Table (%)'!K$7)/
SUMIFS(AllPublicationData!$E:$E,AllPublicationData!$A:$A,'Publication Table (%)'!$B26,AllPublicationData!$B:$B,'Publication Table (%)'!$C$4,AllPublicationData!$D:$D,'Publication Table (%)'!K$7),
SUMIFS(AllPublicationData!$J:$J,AllPublicationData!$A:$A,'Publication Table (%)'!$B26,AllPublicationData!$B:$B,'Publication Table (%)'!K$7)/
SUMIFS(AllPublicationData!$E:$E,AllPublicationData!$A:$A,'Publication Table (%)'!$B26,AllPublicationData!$B:$B,'Publication Table (%)'!K$7)))))))</f>
        <v>9.515260323159784E-2</v>
      </c>
      <c r="L26" s="96">
        <f>IF('Publication Table (%)'!$C$5="All Cancelled Operations",
IFERROR(SUMIFS(AllPublicationData!$F:$F,AllPublicationData!$A:$A,'Publication Table (%)'!$B26,AllPublicationData!$B:$B,'Publication Table (%)'!$C$4,AllPublicationData!$D:$D,'Publication Table (%)'!L$7)/
SUMIFS(AllPublicationData!$E:$E,AllPublicationData!$A:$A,'Publication Table (%)'!$B26,AllPublicationData!$B:$B,'Publication Table (%)'!$C$4,AllPublicationData!$D:$D,'Publication Table (%)'!L$7),
SUMIFS(AllPublicationData!$F:$F,AllPublicationData!$A:$A,'Publication Table (%)'!$B26,AllPublicationData!$B:$B,'Publication Table (%)'!L$7)/
SUMIFS(AllPublicationData!$E:$E,AllPublicationData!$A:$A,'Publication Table (%)'!$B26,AllPublicationData!$B:$B,'Publication Table (%)'!L$7)),
IF('Publication Table (%)'!$C$5="Operations cancelled by patient",
IFERROR(SUMIFS(AllPublicationData!$G:$G,AllPublicationData!$A:$A,'Publication Table (%)'!$B26,AllPublicationData!$B:$B,'Publication Table (%)'!$C$4,AllPublicationData!$D:$D,'Publication Table (%)'!L$7)/
SUMIFS(AllPublicationData!$E:$E,AllPublicationData!$A:$A,'Publication Table (%)'!$B26,AllPublicationData!$B:$B,'Publication Table (%)'!$C$4,AllPublicationData!$D:$D,'Publication Table (%)'!L$7),
SUMIFS(AllPublicationData!$G:$G,AllPublicationData!$A:$A,'Publication Table (%)'!$B26,AllPublicationData!$B:$B,'Publication Table (%)'!L$7)/
SUMIFS(AllPublicationData!$E:$E,AllPublicationData!$A:$A,'Publication Table (%)'!$B26,AllPublicationData!$B:$B,'Publication Table (%)'!L$7)),
IF('Publication Table (%)'!$C$5="Operations cancelled for clinical reasons",
IFERROR(SUMIFS(AllPublicationData!$H:$H,AllPublicationData!$A:$A,'Publication Table (%)'!$B26,AllPublicationData!$B:$B,'Publication Table (%)'!$C$4,AllPublicationData!$D:$D,'Publication Table (%)'!L$7)/
SUMIFS(AllPublicationData!$E:$E,AllPublicationData!$A:$A,'Publication Table (%)'!$B26,AllPublicationData!$B:$B,'Publication Table (%)'!$C$4,AllPublicationData!$D:$D,'Publication Table (%)'!L$7),
SUMIFS(AllPublicationData!$H:$H,AllPublicationData!$A:$A,'Publication Table (%)'!$B26,AllPublicationData!$B:$B,'Publication Table (%)'!L$7)/
SUMIFS(AllPublicationData!$E:$E,AllPublicationData!$A:$A,'Publication Table (%)'!$B26,AllPublicationData!$B:$B,'Publication Table (%)'!L$7)),
IF('Publication Table (%)'!$C$5="Operations cancelled for non-clinical/capacity reasons",
IFERROR(SUMIFS(AllPublicationData!$I:$I,AllPublicationData!$A:$A,'Publication Table (%)'!$B26,AllPublicationData!$B:$B,'Publication Table (%)'!$C$4,AllPublicationData!$D:$D,'Publication Table (%)'!L$7)/
SUMIFS(AllPublicationData!$E:$E,AllPublicationData!$A:$A,'Publication Table (%)'!$B26,AllPublicationData!$B:$B,'Publication Table (%)'!$C$4,AllPublicationData!$D:$D,'Publication Table (%)'!L$7),
SUMIFS(AllPublicationData!$I:$I,AllPublicationData!$A:$A,'Publication Table (%)'!$B26,AllPublicationData!$B:$B,'Publication Table (%)'!L$7)/
SUMIFS(AllPublicationData!$E:$E,AllPublicationData!$A:$A,'Publication Table (%)'!$B26,AllPublicationData!$B:$B,'Publication Table (%)'!L$7)),
IF('Publication Table (%)'!$C$5="Cancellations for other reasons",
IFERROR(SUMIFS(AllPublicationData!$J:$J,AllPublicationData!$A:$A,'Publication Table (%)'!$B26,AllPublicationData!$B:$B,'Publication Table (%)'!$C$4,AllPublicationData!$D:$D,'Publication Table (%)'!L$7)/
SUMIFS(AllPublicationData!$E:$E,AllPublicationData!$A:$A,'Publication Table (%)'!$B26,AllPublicationData!$B:$B,'Publication Table (%)'!$C$4,AllPublicationData!$D:$D,'Publication Table (%)'!L$7),
SUMIFS(AllPublicationData!$J:$J,AllPublicationData!$A:$A,'Publication Table (%)'!$B26,AllPublicationData!$B:$B,'Publication Table (%)'!L$7)/
SUMIFS(AllPublicationData!$E:$E,AllPublicationData!$A:$A,'Publication Table (%)'!$B26,AllPublicationData!$B:$B,'Publication Table (%)'!L$7)))))))</f>
        <v>7.8055703388327125E-2</v>
      </c>
      <c r="M26" s="96">
        <f>IF('Publication Table (%)'!$C$5="All Cancelled Operations",
IFERROR(SUMIFS(AllPublicationData!$F:$F,AllPublicationData!$A:$A,'Publication Table (%)'!$B26,AllPublicationData!$B:$B,'Publication Table (%)'!$C$4,AllPublicationData!$D:$D,'Publication Table (%)'!M$7)/
SUMIFS(AllPublicationData!$E:$E,AllPublicationData!$A:$A,'Publication Table (%)'!$B26,AllPublicationData!$B:$B,'Publication Table (%)'!$C$4,AllPublicationData!$D:$D,'Publication Table (%)'!M$7),
SUMIFS(AllPublicationData!$F:$F,AllPublicationData!$A:$A,'Publication Table (%)'!$B26,AllPublicationData!$B:$B,'Publication Table (%)'!M$7)/
SUMIFS(AllPublicationData!$E:$E,AllPublicationData!$A:$A,'Publication Table (%)'!$B26,AllPublicationData!$B:$B,'Publication Table (%)'!M$7)),
IF('Publication Table (%)'!$C$5="Operations cancelled by patient",
IFERROR(SUMIFS(AllPublicationData!$G:$G,AllPublicationData!$A:$A,'Publication Table (%)'!$B26,AllPublicationData!$B:$B,'Publication Table (%)'!$C$4,AllPublicationData!$D:$D,'Publication Table (%)'!M$7)/
SUMIFS(AllPublicationData!$E:$E,AllPublicationData!$A:$A,'Publication Table (%)'!$B26,AllPublicationData!$B:$B,'Publication Table (%)'!$C$4,AllPublicationData!$D:$D,'Publication Table (%)'!M$7),
SUMIFS(AllPublicationData!$G:$G,AllPublicationData!$A:$A,'Publication Table (%)'!$B26,AllPublicationData!$B:$B,'Publication Table (%)'!M$7)/
SUMIFS(AllPublicationData!$E:$E,AllPublicationData!$A:$A,'Publication Table (%)'!$B26,AllPublicationData!$B:$B,'Publication Table (%)'!M$7)),
IF('Publication Table (%)'!$C$5="Operations cancelled for clinical reasons",
IFERROR(SUMIFS(AllPublicationData!$H:$H,AllPublicationData!$A:$A,'Publication Table (%)'!$B26,AllPublicationData!$B:$B,'Publication Table (%)'!$C$4,AllPublicationData!$D:$D,'Publication Table (%)'!M$7)/
SUMIFS(AllPublicationData!$E:$E,AllPublicationData!$A:$A,'Publication Table (%)'!$B26,AllPublicationData!$B:$B,'Publication Table (%)'!$C$4,AllPublicationData!$D:$D,'Publication Table (%)'!M$7),
SUMIFS(AllPublicationData!$H:$H,AllPublicationData!$A:$A,'Publication Table (%)'!$B26,AllPublicationData!$B:$B,'Publication Table (%)'!M$7)/
SUMIFS(AllPublicationData!$E:$E,AllPublicationData!$A:$A,'Publication Table (%)'!$B26,AllPublicationData!$B:$B,'Publication Table (%)'!M$7)),
IF('Publication Table (%)'!$C$5="Operations cancelled for non-clinical/capacity reasons",
IFERROR(SUMIFS(AllPublicationData!$I:$I,AllPublicationData!$A:$A,'Publication Table (%)'!$B26,AllPublicationData!$B:$B,'Publication Table (%)'!$C$4,AllPublicationData!$D:$D,'Publication Table (%)'!M$7)/
SUMIFS(AllPublicationData!$E:$E,AllPublicationData!$A:$A,'Publication Table (%)'!$B26,AllPublicationData!$B:$B,'Publication Table (%)'!$C$4,AllPublicationData!$D:$D,'Publication Table (%)'!M$7),
SUMIFS(AllPublicationData!$I:$I,AllPublicationData!$A:$A,'Publication Table (%)'!$B26,AllPublicationData!$B:$B,'Publication Table (%)'!M$7)/
SUMIFS(AllPublicationData!$E:$E,AllPublicationData!$A:$A,'Publication Table (%)'!$B26,AllPublicationData!$B:$B,'Publication Table (%)'!M$7)),
IF('Publication Table (%)'!$C$5="Cancellations for other reasons",
IFERROR(SUMIFS(AllPublicationData!$J:$J,AllPublicationData!$A:$A,'Publication Table (%)'!$B26,AllPublicationData!$B:$B,'Publication Table (%)'!$C$4,AllPublicationData!$D:$D,'Publication Table (%)'!M$7)/
SUMIFS(AllPublicationData!$E:$E,AllPublicationData!$A:$A,'Publication Table (%)'!$B26,AllPublicationData!$B:$B,'Publication Table (%)'!$C$4,AllPublicationData!$D:$D,'Publication Table (%)'!M$7),
SUMIFS(AllPublicationData!$J:$J,AllPublicationData!$A:$A,'Publication Table (%)'!$B26,AllPublicationData!$B:$B,'Publication Table (%)'!M$7)/
SUMIFS(AllPublicationData!$E:$E,AllPublicationData!$A:$A,'Publication Table (%)'!$B26,AllPublicationData!$B:$B,'Publication Table (%)'!M$7)))))))</f>
        <v>0.14432989690721648</v>
      </c>
      <c r="N26" s="96">
        <f>IF('Publication Table (%)'!$C$5="All Cancelled Operations",
IFERROR(SUMIFS(AllPublicationData!$F:$F,AllPublicationData!$A:$A,'Publication Table (%)'!$B26,AllPublicationData!$B:$B,'Publication Table (%)'!$C$4,AllPublicationData!$D:$D,'Publication Table (%)'!N$7)/
SUMIFS(AllPublicationData!$E:$E,AllPublicationData!$A:$A,'Publication Table (%)'!$B26,AllPublicationData!$B:$B,'Publication Table (%)'!$C$4,AllPublicationData!$D:$D,'Publication Table (%)'!N$7),
SUMIFS(AllPublicationData!$F:$F,AllPublicationData!$A:$A,'Publication Table (%)'!$B26,AllPublicationData!$B:$B,'Publication Table (%)'!N$7)/
SUMIFS(AllPublicationData!$E:$E,AllPublicationData!$A:$A,'Publication Table (%)'!$B26,AllPublicationData!$B:$B,'Publication Table (%)'!N$7)),
IF('Publication Table (%)'!$C$5="Operations cancelled by patient",
IFERROR(SUMIFS(AllPublicationData!$G:$G,AllPublicationData!$A:$A,'Publication Table (%)'!$B26,AllPublicationData!$B:$B,'Publication Table (%)'!$C$4,AllPublicationData!$D:$D,'Publication Table (%)'!N$7)/
SUMIFS(AllPublicationData!$E:$E,AllPublicationData!$A:$A,'Publication Table (%)'!$B26,AllPublicationData!$B:$B,'Publication Table (%)'!$C$4,AllPublicationData!$D:$D,'Publication Table (%)'!N$7),
SUMIFS(AllPublicationData!$G:$G,AllPublicationData!$A:$A,'Publication Table (%)'!$B26,AllPublicationData!$B:$B,'Publication Table (%)'!N$7)/
SUMIFS(AllPublicationData!$E:$E,AllPublicationData!$A:$A,'Publication Table (%)'!$B26,AllPublicationData!$B:$B,'Publication Table (%)'!N$7)),
IF('Publication Table (%)'!$C$5="Operations cancelled for clinical reasons",
IFERROR(SUMIFS(AllPublicationData!$H:$H,AllPublicationData!$A:$A,'Publication Table (%)'!$B26,AllPublicationData!$B:$B,'Publication Table (%)'!$C$4,AllPublicationData!$D:$D,'Publication Table (%)'!N$7)/
SUMIFS(AllPublicationData!$E:$E,AllPublicationData!$A:$A,'Publication Table (%)'!$B26,AllPublicationData!$B:$B,'Publication Table (%)'!$C$4,AllPublicationData!$D:$D,'Publication Table (%)'!N$7),
SUMIFS(AllPublicationData!$H:$H,AllPublicationData!$A:$A,'Publication Table (%)'!$B26,AllPublicationData!$B:$B,'Publication Table (%)'!N$7)/
SUMIFS(AllPublicationData!$E:$E,AllPublicationData!$A:$A,'Publication Table (%)'!$B26,AllPublicationData!$B:$B,'Publication Table (%)'!N$7)),
IF('Publication Table (%)'!$C$5="Operations cancelled for non-clinical/capacity reasons",
IFERROR(SUMIFS(AllPublicationData!$I:$I,AllPublicationData!$A:$A,'Publication Table (%)'!$B26,AllPublicationData!$B:$B,'Publication Table (%)'!$C$4,AllPublicationData!$D:$D,'Publication Table (%)'!N$7)/
SUMIFS(AllPublicationData!$E:$E,AllPublicationData!$A:$A,'Publication Table (%)'!$B26,AllPublicationData!$B:$B,'Publication Table (%)'!$C$4,AllPublicationData!$D:$D,'Publication Table (%)'!N$7),
SUMIFS(AllPublicationData!$I:$I,AllPublicationData!$A:$A,'Publication Table (%)'!$B26,AllPublicationData!$B:$B,'Publication Table (%)'!N$7)/
SUMIFS(AllPublicationData!$E:$E,AllPublicationData!$A:$A,'Publication Table (%)'!$B26,AllPublicationData!$B:$B,'Publication Table (%)'!N$7)),
IF('Publication Table (%)'!$C$5="Cancellations for other reasons",
IFERROR(SUMIFS(AllPublicationData!$J:$J,AllPublicationData!$A:$A,'Publication Table (%)'!$B26,AllPublicationData!$B:$B,'Publication Table (%)'!$C$4,AllPublicationData!$D:$D,'Publication Table (%)'!N$7)/
SUMIFS(AllPublicationData!$E:$E,AllPublicationData!$A:$A,'Publication Table (%)'!$B26,AllPublicationData!$B:$B,'Publication Table (%)'!$C$4,AllPublicationData!$D:$D,'Publication Table (%)'!N$7),
SUMIFS(AllPublicationData!$J:$J,AllPublicationData!$A:$A,'Publication Table (%)'!$B26,AllPublicationData!$B:$B,'Publication Table (%)'!N$7)/
SUMIFS(AllPublicationData!$E:$E,AllPublicationData!$A:$A,'Publication Table (%)'!$B26,AllPublicationData!$B:$B,'Publication Table (%)'!N$7)))))))</f>
        <v>9.8407281001137659E-2</v>
      </c>
      <c r="O26" s="96">
        <f>IF('Publication Table (%)'!$C$5="All Cancelled Operations",
IFERROR(SUMIFS(AllPublicationData!$F:$F,AllPublicationData!$A:$A,'Publication Table (%)'!$B26,AllPublicationData!$B:$B,'Publication Table (%)'!$C$4,AllPublicationData!$D:$D,'Publication Table (%)'!O$7)/
SUMIFS(AllPublicationData!$E:$E,AllPublicationData!$A:$A,'Publication Table (%)'!$B26,AllPublicationData!$B:$B,'Publication Table (%)'!$C$4,AllPublicationData!$D:$D,'Publication Table (%)'!O$7),
SUMIFS(AllPublicationData!$F:$F,AllPublicationData!$A:$A,'Publication Table (%)'!$B26,AllPublicationData!$B:$B,'Publication Table (%)'!O$7)/
SUMIFS(AllPublicationData!$E:$E,AllPublicationData!$A:$A,'Publication Table (%)'!$B26,AllPublicationData!$B:$B,'Publication Table (%)'!O$7)),
IF('Publication Table (%)'!$C$5="Operations cancelled by patient",
IFERROR(SUMIFS(AllPublicationData!$G:$G,AllPublicationData!$A:$A,'Publication Table (%)'!$B26,AllPublicationData!$B:$B,'Publication Table (%)'!$C$4,AllPublicationData!$D:$D,'Publication Table (%)'!O$7)/
SUMIFS(AllPublicationData!$E:$E,AllPublicationData!$A:$A,'Publication Table (%)'!$B26,AllPublicationData!$B:$B,'Publication Table (%)'!$C$4,AllPublicationData!$D:$D,'Publication Table (%)'!O$7),
SUMIFS(AllPublicationData!$G:$G,AllPublicationData!$A:$A,'Publication Table (%)'!$B26,AllPublicationData!$B:$B,'Publication Table (%)'!O$7)/
SUMIFS(AllPublicationData!$E:$E,AllPublicationData!$A:$A,'Publication Table (%)'!$B26,AllPublicationData!$B:$B,'Publication Table (%)'!O$7)),
IF('Publication Table (%)'!$C$5="Operations cancelled for clinical reasons",
IFERROR(SUMIFS(AllPublicationData!$H:$H,AllPublicationData!$A:$A,'Publication Table (%)'!$B26,AllPublicationData!$B:$B,'Publication Table (%)'!$C$4,AllPublicationData!$D:$D,'Publication Table (%)'!O$7)/
SUMIFS(AllPublicationData!$E:$E,AllPublicationData!$A:$A,'Publication Table (%)'!$B26,AllPublicationData!$B:$B,'Publication Table (%)'!$C$4,AllPublicationData!$D:$D,'Publication Table (%)'!O$7),
SUMIFS(AllPublicationData!$H:$H,AllPublicationData!$A:$A,'Publication Table (%)'!$B26,AllPublicationData!$B:$B,'Publication Table (%)'!O$7)/
SUMIFS(AllPublicationData!$E:$E,AllPublicationData!$A:$A,'Publication Table (%)'!$B26,AllPublicationData!$B:$B,'Publication Table (%)'!O$7)),
IF('Publication Table (%)'!$C$5="Operations cancelled for non-clinical/capacity reasons",
IFERROR(SUMIFS(AllPublicationData!$I:$I,AllPublicationData!$A:$A,'Publication Table (%)'!$B26,AllPublicationData!$B:$B,'Publication Table (%)'!$C$4,AllPublicationData!$D:$D,'Publication Table (%)'!O$7)/
SUMIFS(AllPublicationData!$E:$E,AllPublicationData!$A:$A,'Publication Table (%)'!$B26,AllPublicationData!$B:$B,'Publication Table (%)'!$C$4,AllPublicationData!$D:$D,'Publication Table (%)'!O$7),
SUMIFS(AllPublicationData!$I:$I,AllPublicationData!$A:$A,'Publication Table (%)'!$B26,AllPublicationData!$B:$B,'Publication Table (%)'!O$7)/
SUMIFS(AllPublicationData!$E:$E,AllPublicationData!$A:$A,'Publication Table (%)'!$B26,AllPublicationData!$B:$B,'Publication Table (%)'!O$7)),
IF('Publication Table (%)'!$C$5="Cancellations for other reasons",
IFERROR(SUMIFS(AllPublicationData!$J:$J,AllPublicationData!$A:$A,'Publication Table (%)'!$B26,AllPublicationData!$B:$B,'Publication Table (%)'!$C$4,AllPublicationData!$D:$D,'Publication Table (%)'!O$7)/
SUMIFS(AllPublicationData!$E:$E,AllPublicationData!$A:$A,'Publication Table (%)'!$B26,AllPublicationData!$B:$B,'Publication Table (%)'!$C$4,AllPublicationData!$D:$D,'Publication Table (%)'!O$7),
SUMIFS(AllPublicationData!$J:$J,AllPublicationData!$A:$A,'Publication Table (%)'!$B26,AllPublicationData!$B:$B,'Publication Table (%)'!O$7)/
SUMIFS(AllPublicationData!$E:$E,AllPublicationData!$A:$A,'Publication Table (%)'!$B26,AllPublicationData!$B:$B,'Publication Table (%)'!O$7)))))))</f>
        <v>0.10927944695559691</v>
      </c>
      <c r="P26" s="96">
        <f>IF('Publication Table (%)'!$C$5="All Cancelled Operations",
IFERROR(SUMIFS(AllPublicationData!$F:$F,AllPublicationData!$A:$A,'Publication Table (%)'!$B26,AllPublicationData!$B:$B,'Publication Table (%)'!$C$4,AllPublicationData!$D:$D,'Publication Table (%)'!P$7)/
SUMIFS(AllPublicationData!$E:$E,AllPublicationData!$A:$A,'Publication Table (%)'!$B26,AllPublicationData!$B:$B,'Publication Table (%)'!$C$4,AllPublicationData!$D:$D,'Publication Table (%)'!P$7),
SUMIFS(AllPublicationData!$F:$F,AllPublicationData!$A:$A,'Publication Table (%)'!$B26,AllPublicationData!$B:$B,'Publication Table (%)'!P$7)/
SUMIFS(AllPublicationData!$E:$E,AllPublicationData!$A:$A,'Publication Table (%)'!$B26,AllPublicationData!$B:$B,'Publication Table (%)'!P$7)),
IF('Publication Table (%)'!$C$5="Operations cancelled by patient",
IFERROR(SUMIFS(AllPublicationData!$G:$G,AllPublicationData!$A:$A,'Publication Table (%)'!$B26,AllPublicationData!$B:$B,'Publication Table (%)'!$C$4,AllPublicationData!$D:$D,'Publication Table (%)'!P$7)/
SUMIFS(AllPublicationData!$E:$E,AllPublicationData!$A:$A,'Publication Table (%)'!$B26,AllPublicationData!$B:$B,'Publication Table (%)'!$C$4,AllPublicationData!$D:$D,'Publication Table (%)'!P$7),
SUMIFS(AllPublicationData!$G:$G,AllPublicationData!$A:$A,'Publication Table (%)'!$B26,AllPublicationData!$B:$B,'Publication Table (%)'!P$7)/
SUMIFS(AllPublicationData!$E:$E,AllPublicationData!$A:$A,'Publication Table (%)'!$B26,AllPublicationData!$B:$B,'Publication Table (%)'!P$7)),
IF('Publication Table (%)'!$C$5="Operations cancelled for clinical reasons",
IFERROR(SUMIFS(AllPublicationData!$H:$H,AllPublicationData!$A:$A,'Publication Table (%)'!$B26,AllPublicationData!$B:$B,'Publication Table (%)'!$C$4,AllPublicationData!$D:$D,'Publication Table (%)'!P$7)/
SUMIFS(AllPublicationData!$E:$E,AllPublicationData!$A:$A,'Publication Table (%)'!$B26,AllPublicationData!$B:$B,'Publication Table (%)'!$C$4,AllPublicationData!$D:$D,'Publication Table (%)'!P$7),
SUMIFS(AllPublicationData!$H:$H,AllPublicationData!$A:$A,'Publication Table (%)'!$B26,AllPublicationData!$B:$B,'Publication Table (%)'!P$7)/
SUMIFS(AllPublicationData!$E:$E,AllPublicationData!$A:$A,'Publication Table (%)'!$B26,AllPublicationData!$B:$B,'Publication Table (%)'!P$7)),
IF('Publication Table (%)'!$C$5="Operations cancelled for non-clinical/capacity reasons",
IFERROR(SUMIFS(AllPublicationData!$I:$I,AllPublicationData!$A:$A,'Publication Table (%)'!$B26,AllPublicationData!$B:$B,'Publication Table (%)'!$C$4,AllPublicationData!$D:$D,'Publication Table (%)'!P$7)/
SUMIFS(AllPublicationData!$E:$E,AllPublicationData!$A:$A,'Publication Table (%)'!$B26,AllPublicationData!$B:$B,'Publication Table (%)'!$C$4,AllPublicationData!$D:$D,'Publication Table (%)'!P$7),
SUMIFS(AllPublicationData!$I:$I,AllPublicationData!$A:$A,'Publication Table (%)'!$B26,AllPublicationData!$B:$B,'Publication Table (%)'!P$7)/
SUMIFS(AllPublicationData!$E:$E,AllPublicationData!$A:$A,'Publication Table (%)'!$B26,AllPublicationData!$B:$B,'Publication Table (%)'!P$7)),
IF('Publication Table (%)'!$C$5="Cancellations for other reasons",
IFERROR(SUMIFS(AllPublicationData!$J:$J,AllPublicationData!$A:$A,'Publication Table (%)'!$B26,AllPublicationData!$B:$B,'Publication Table (%)'!$C$4,AllPublicationData!$D:$D,'Publication Table (%)'!P$7)/
SUMIFS(AllPublicationData!$E:$E,AllPublicationData!$A:$A,'Publication Table (%)'!$B26,AllPublicationData!$B:$B,'Publication Table (%)'!$C$4,AllPublicationData!$D:$D,'Publication Table (%)'!P$7),
SUMIFS(AllPublicationData!$J:$J,AllPublicationData!$A:$A,'Publication Table (%)'!$B26,AllPublicationData!$B:$B,'Publication Table (%)'!P$7)/
SUMIFS(AllPublicationData!$E:$E,AllPublicationData!$A:$A,'Publication Table (%)'!$B26,AllPublicationData!$B:$B,'Publication Table (%)'!P$7)))))))</f>
        <v>9.7315436241610737E-2</v>
      </c>
      <c r="Q26" s="96">
        <f>IF('Publication Table (%)'!$C$5="All Cancelled Operations",
IFERROR(SUMIFS(AllPublicationData!$F:$F,AllPublicationData!$A:$A,'Publication Table (%)'!$B26,AllPublicationData!$B:$B,'Publication Table (%)'!$C$4,AllPublicationData!$D:$D,'Publication Table (%)'!Q$7)/
SUMIFS(AllPublicationData!$E:$E,AllPublicationData!$A:$A,'Publication Table (%)'!$B26,AllPublicationData!$B:$B,'Publication Table (%)'!$C$4,AllPublicationData!$D:$D,'Publication Table (%)'!Q$7),
SUMIFS(AllPublicationData!$F:$F,AllPublicationData!$A:$A,'Publication Table (%)'!$B26,AllPublicationData!$B:$B,'Publication Table (%)'!Q$7)/
SUMIFS(AllPublicationData!$E:$E,AllPublicationData!$A:$A,'Publication Table (%)'!$B26,AllPublicationData!$B:$B,'Publication Table (%)'!Q$7)),
IF('Publication Table (%)'!$C$5="Operations cancelled by patient",
IFERROR(SUMIFS(AllPublicationData!$G:$G,AllPublicationData!$A:$A,'Publication Table (%)'!$B26,AllPublicationData!$B:$B,'Publication Table (%)'!$C$4,AllPublicationData!$D:$D,'Publication Table (%)'!Q$7)/
SUMIFS(AllPublicationData!$E:$E,AllPublicationData!$A:$A,'Publication Table (%)'!$B26,AllPublicationData!$B:$B,'Publication Table (%)'!$C$4,AllPublicationData!$D:$D,'Publication Table (%)'!Q$7),
SUMIFS(AllPublicationData!$G:$G,AllPublicationData!$A:$A,'Publication Table (%)'!$B26,AllPublicationData!$B:$B,'Publication Table (%)'!Q$7)/
SUMIFS(AllPublicationData!$E:$E,AllPublicationData!$A:$A,'Publication Table (%)'!$B26,AllPublicationData!$B:$B,'Publication Table (%)'!Q$7)),
IF('Publication Table (%)'!$C$5="Operations cancelled for clinical reasons",
IFERROR(SUMIFS(AllPublicationData!$H:$H,AllPublicationData!$A:$A,'Publication Table (%)'!$B26,AllPublicationData!$B:$B,'Publication Table (%)'!$C$4,AllPublicationData!$D:$D,'Publication Table (%)'!Q$7)/
SUMIFS(AllPublicationData!$E:$E,AllPublicationData!$A:$A,'Publication Table (%)'!$B26,AllPublicationData!$B:$B,'Publication Table (%)'!$C$4,AllPublicationData!$D:$D,'Publication Table (%)'!Q$7),
SUMIFS(AllPublicationData!$H:$H,AllPublicationData!$A:$A,'Publication Table (%)'!$B26,AllPublicationData!$B:$B,'Publication Table (%)'!Q$7)/
SUMIFS(AllPublicationData!$E:$E,AllPublicationData!$A:$A,'Publication Table (%)'!$B26,AllPublicationData!$B:$B,'Publication Table (%)'!Q$7)),
IF('Publication Table (%)'!$C$5="Operations cancelled for non-clinical/capacity reasons",
IFERROR(SUMIFS(AllPublicationData!$I:$I,AllPublicationData!$A:$A,'Publication Table (%)'!$B26,AllPublicationData!$B:$B,'Publication Table (%)'!$C$4,AllPublicationData!$D:$D,'Publication Table (%)'!Q$7)/
SUMIFS(AllPublicationData!$E:$E,AllPublicationData!$A:$A,'Publication Table (%)'!$B26,AllPublicationData!$B:$B,'Publication Table (%)'!$C$4,AllPublicationData!$D:$D,'Publication Table (%)'!Q$7),
SUMIFS(AllPublicationData!$I:$I,AllPublicationData!$A:$A,'Publication Table (%)'!$B26,AllPublicationData!$B:$B,'Publication Table (%)'!Q$7)/
SUMIFS(AllPublicationData!$E:$E,AllPublicationData!$A:$A,'Publication Table (%)'!$B26,AllPublicationData!$B:$B,'Publication Table (%)'!Q$7)),
IF('Publication Table (%)'!$C$5="Cancellations for other reasons",
IFERROR(SUMIFS(AllPublicationData!$J:$J,AllPublicationData!$A:$A,'Publication Table (%)'!$B26,AllPublicationData!$B:$B,'Publication Table (%)'!$C$4,AllPublicationData!$D:$D,'Publication Table (%)'!Q$7)/
SUMIFS(AllPublicationData!$E:$E,AllPublicationData!$A:$A,'Publication Table (%)'!$B26,AllPublicationData!$B:$B,'Publication Table (%)'!$C$4,AllPublicationData!$D:$D,'Publication Table (%)'!Q$7),
SUMIFS(AllPublicationData!$J:$J,AllPublicationData!$A:$A,'Publication Table (%)'!$B26,AllPublicationData!$B:$B,'Publication Table (%)'!Q$7)/
SUMIFS(AllPublicationData!$E:$E,AllPublicationData!$A:$A,'Publication Table (%)'!$B26,AllPublicationData!$B:$B,'Publication Table (%)'!Q$7)))))))</f>
        <v>5.8201058201058198E-2</v>
      </c>
      <c r="R26" s="96">
        <f>IF('Publication Table (%)'!$C$5="All Cancelled Operations",
IFERROR(SUMIFS(AllPublicationData!$F:$F,AllPublicationData!$A:$A,'Publication Table (%)'!$B26,AllPublicationData!$B:$B,'Publication Table (%)'!$C$4,AllPublicationData!$D:$D,'Publication Table (%)'!R$7)/
SUMIFS(AllPublicationData!$E:$E,AllPublicationData!$A:$A,'Publication Table (%)'!$B26,AllPublicationData!$B:$B,'Publication Table (%)'!$C$4,AllPublicationData!$D:$D,'Publication Table (%)'!R$7),
SUMIFS(AllPublicationData!$F:$F,AllPublicationData!$A:$A,'Publication Table (%)'!$B26,AllPublicationData!$B:$B,'Publication Table (%)'!R$7)/
SUMIFS(AllPublicationData!$E:$E,AllPublicationData!$A:$A,'Publication Table (%)'!$B26,AllPublicationData!$B:$B,'Publication Table (%)'!R$7)),
IF('Publication Table (%)'!$C$5="Operations cancelled by patient",
IFERROR(SUMIFS(AllPublicationData!$G:$G,AllPublicationData!$A:$A,'Publication Table (%)'!$B26,AllPublicationData!$B:$B,'Publication Table (%)'!$C$4,AllPublicationData!$D:$D,'Publication Table (%)'!R$7)/
SUMIFS(AllPublicationData!$E:$E,AllPublicationData!$A:$A,'Publication Table (%)'!$B26,AllPublicationData!$B:$B,'Publication Table (%)'!$C$4,AllPublicationData!$D:$D,'Publication Table (%)'!R$7),
SUMIFS(AllPublicationData!$G:$G,AllPublicationData!$A:$A,'Publication Table (%)'!$B26,AllPublicationData!$B:$B,'Publication Table (%)'!R$7)/
SUMIFS(AllPublicationData!$E:$E,AllPublicationData!$A:$A,'Publication Table (%)'!$B26,AllPublicationData!$B:$B,'Publication Table (%)'!R$7)),
IF('Publication Table (%)'!$C$5="Operations cancelled for clinical reasons",
IFERROR(SUMIFS(AllPublicationData!$H:$H,AllPublicationData!$A:$A,'Publication Table (%)'!$B26,AllPublicationData!$B:$B,'Publication Table (%)'!$C$4,AllPublicationData!$D:$D,'Publication Table (%)'!R$7)/
SUMIFS(AllPublicationData!$E:$E,AllPublicationData!$A:$A,'Publication Table (%)'!$B26,AllPublicationData!$B:$B,'Publication Table (%)'!$C$4,AllPublicationData!$D:$D,'Publication Table (%)'!R$7),
SUMIFS(AllPublicationData!$H:$H,AllPublicationData!$A:$A,'Publication Table (%)'!$B26,AllPublicationData!$B:$B,'Publication Table (%)'!R$7)/
SUMIFS(AllPublicationData!$E:$E,AllPublicationData!$A:$A,'Publication Table (%)'!$B26,AllPublicationData!$B:$B,'Publication Table (%)'!R$7)),
IF('Publication Table (%)'!$C$5="Operations cancelled for non-clinical/capacity reasons",
IFERROR(SUMIFS(AllPublicationData!$I:$I,AllPublicationData!$A:$A,'Publication Table (%)'!$B26,AllPublicationData!$B:$B,'Publication Table (%)'!$C$4,AllPublicationData!$D:$D,'Publication Table (%)'!R$7)/
SUMIFS(AllPublicationData!$E:$E,AllPublicationData!$A:$A,'Publication Table (%)'!$B26,AllPublicationData!$B:$B,'Publication Table (%)'!$C$4,AllPublicationData!$D:$D,'Publication Table (%)'!R$7),
SUMIFS(AllPublicationData!$I:$I,AllPublicationData!$A:$A,'Publication Table (%)'!$B26,AllPublicationData!$B:$B,'Publication Table (%)'!R$7)/
SUMIFS(AllPublicationData!$E:$E,AllPublicationData!$A:$A,'Publication Table (%)'!$B26,AllPublicationData!$B:$B,'Publication Table (%)'!R$7)),
IF('Publication Table (%)'!$C$5="Cancellations for other reasons",
IFERROR(SUMIFS(AllPublicationData!$J:$J,AllPublicationData!$A:$A,'Publication Table (%)'!$B26,AllPublicationData!$B:$B,'Publication Table (%)'!$C$4,AllPublicationData!$D:$D,'Publication Table (%)'!R$7)/
SUMIFS(AllPublicationData!$E:$E,AllPublicationData!$A:$A,'Publication Table (%)'!$B26,AllPublicationData!$B:$B,'Publication Table (%)'!$C$4,AllPublicationData!$D:$D,'Publication Table (%)'!R$7),
SUMIFS(AllPublicationData!$J:$J,AllPublicationData!$A:$A,'Publication Table (%)'!$B26,AllPublicationData!$B:$B,'Publication Table (%)'!R$7)/
SUMIFS(AllPublicationData!$E:$E,AllPublicationData!$A:$A,'Publication Table (%)'!$B26,AllPublicationData!$B:$B,'Publication Table (%)'!R$7)))))))</f>
        <v>6.6921606118546847E-2</v>
      </c>
      <c r="S26" s="96">
        <f>IF('Publication Table (%)'!$C$5="All Cancelled Operations",
IFERROR(SUMIFS(AllPublicationData!$F:$F,AllPublicationData!$A:$A,'Publication Table (%)'!$B26,AllPublicationData!$B:$B,'Publication Table (%)'!$C$4,AllPublicationData!$D:$D,'Publication Table (%)'!S$7)/
SUMIFS(AllPublicationData!$E:$E,AllPublicationData!$A:$A,'Publication Table (%)'!$B26,AllPublicationData!$B:$B,'Publication Table (%)'!$C$4,AllPublicationData!$D:$D,'Publication Table (%)'!S$7),
SUMIFS(AllPublicationData!$F:$F,AllPublicationData!$A:$A,'Publication Table (%)'!$B26,AllPublicationData!$B:$B,'Publication Table (%)'!S$7)/
SUMIFS(AllPublicationData!$E:$E,AllPublicationData!$A:$A,'Publication Table (%)'!$B26,AllPublicationData!$B:$B,'Publication Table (%)'!S$7)),
IF('Publication Table (%)'!$C$5="Operations cancelled by patient",
IFERROR(SUMIFS(AllPublicationData!$G:$G,AllPublicationData!$A:$A,'Publication Table (%)'!$B26,AllPublicationData!$B:$B,'Publication Table (%)'!$C$4,AllPublicationData!$D:$D,'Publication Table (%)'!S$7)/
SUMIFS(AllPublicationData!$E:$E,AllPublicationData!$A:$A,'Publication Table (%)'!$B26,AllPublicationData!$B:$B,'Publication Table (%)'!$C$4,AllPublicationData!$D:$D,'Publication Table (%)'!S$7),
SUMIFS(AllPublicationData!$G:$G,AllPublicationData!$A:$A,'Publication Table (%)'!$B26,AllPublicationData!$B:$B,'Publication Table (%)'!S$7)/
SUMIFS(AllPublicationData!$E:$E,AllPublicationData!$A:$A,'Publication Table (%)'!$B26,AllPublicationData!$B:$B,'Publication Table (%)'!S$7)),
IF('Publication Table (%)'!$C$5="Operations cancelled for clinical reasons",
IFERROR(SUMIFS(AllPublicationData!$H:$H,AllPublicationData!$A:$A,'Publication Table (%)'!$B26,AllPublicationData!$B:$B,'Publication Table (%)'!$C$4,AllPublicationData!$D:$D,'Publication Table (%)'!S$7)/
SUMIFS(AllPublicationData!$E:$E,AllPublicationData!$A:$A,'Publication Table (%)'!$B26,AllPublicationData!$B:$B,'Publication Table (%)'!$C$4,AllPublicationData!$D:$D,'Publication Table (%)'!S$7),
SUMIFS(AllPublicationData!$H:$H,AllPublicationData!$A:$A,'Publication Table (%)'!$B26,AllPublicationData!$B:$B,'Publication Table (%)'!S$7)/
SUMIFS(AllPublicationData!$E:$E,AllPublicationData!$A:$A,'Publication Table (%)'!$B26,AllPublicationData!$B:$B,'Publication Table (%)'!S$7)),
IF('Publication Table (%)'!$C$5="Operations cancelled for non-clinical/capacity reasons",
IFERROR(SUMIFS(AllPublicationData!$I:$I,AllPublicationData!$A:$A,'Publication Table (%)'!$B26,AllPublicationData!$B:$B,'Publication Table (%)'!$C$4,AllPublicationData!$D:$D,'Publication Table (%)'!S$7)/
SUMIFS(AllPublicationData!$E:$E,AllPublicationData!$A:$A,'Publication Table (%)'!$B26,AllPublicationData!$B:$B,'Publication Table (%)'!$C$4,AllPublicationData!$D:$D,'Publication Table (%)'!S$7),
SUMIFS(AllPublicationData!$I:$I,AllPublicationData!$A:$A,'Publication Table (%)'!$B26,AllPublicationData!$B:$B,'Publication Table (%)'!S$7)/
SUMIFS(AllPublicationData!$E:$E,AllPublicationData!$A:$A,'Publication Table (%)'!$B26,AllPublicationData!$B:$B,'Publication Table (%)'!S$7)),
IF('Publication Table (%)'!$C$5="Cancellations for other reasons",
IFERROR(SUMIFS(AllPublicationData!$J:$J,AllPublicationData!$A:$A,'Publication Table (%)'!$B26,AllPublicationData!$B:$B,'Publication Table (%)'!$C$4,AllPublicationData!$D:$D,'Publication Table (%)'!S$7)/
SUMIFS(AllPublicationData!$E:$E,AllPublicationData!$A:$A,'Publication Table (%)'!$B26,AllPublicationData!$B:$B,'Publication Table (%)'!$C$4,AllPublicationData!$D:$D,'Publication Table (%)'!S$7),
SUMIFS(AllPublicationData!$J:$J,AllPublicationData!$A:$A,'Publication Table (%)'!$B26,AllPublicationData!$B:$B,'Publication Table (%)'!S$7)/
SUMIFS(AllPublicationData!$E:$E,AllPublicationData!$A:$A,'Publication Table (%)'!$B26,AllPublicationData!$B:$B,'Publication Table (%)'!S$7)))))))</f>
        <v>4.6511627906976744E-2</v>
      </c>
    </row>
    <row r="27" spans="2:19" x14ac:dyDescent="0.35">
      <c r="B27" s="89">
        <v>44835</v>
      </c>
      <c r="C27" s="112">
        <f>IF('Publication Table (%)'!$C$5="All Cancelled Operations",
SUMIFS(AllPublicationData!$F:$F,AllPublicationData!$A:$A,'Publication Table (%)'!$B27,AllPublicationData!$B:$B,'Publication Table (%)'!$C$4),
IF('Publication Table (%)'!$C$5="Operations cancelled by patient",
SUMIFS(AllPublicationData!$G:$G,AllPublicationData!$A:$A,'Publication Table (%)'!$B27,AllPublicationData!$B:$B,'Publication Table (%)'!$C$4),
IF('Publication Table (%)'!$C$5="Operations cancelled for clinical reasons",
SUMIFS(AllPublicationData!$H:$H,AllPublicationData!$A:$A,'Publication Table (%)'!$B27,AllPublicationData!$B:$B,'Publication Table (%)'!$C$4),
IF('Publication Table (%)'!$C$5="Operations cancelled for non-clinical/capacity reasons",
SUMIFS(AllPublicationData!$I:$I,AllPublicationData!$A:$A,'Publication Table (%)'!$B27,AllPublicationData!$B:$B,'Publication Table (%)'!$C$4),
IF('Publication Table (%)'!$C$5="Cancellations for other reasons",
SUMIFS(AllPublicationData!$J:$J,AllPublicationData!$A:$A,'Publication Table (%)'!$B27,AllPublicationData!$B:$B,'Publication Table (%)'!$C$4))))))+
IF(AND($C$4="NHS Scotland",$C$5="All Cancelled Operations"),
SUMIFS(AllPublicationData!$F:$F,AllPublicationData!$A:$A,'Publication Table (%)'!$B27),
IF(AND($C$4="NHS Scotland",$C$5="Operations cancelled by patient"),
SUMIFS(AllPublicationData!$G:$G,AllPublicationData!$A:$A,'Publication Table (%)'!$B27),
IF(AND($C$4="NHS Scotland",$C$5="Operations cancelled for clinical reasons"),
SUMIFS(AllPublicationData!$H:$H,AllPublicationData!$A:$A,'Publication Table (%)'!$B27),
IF(AND($C$4="NHS Scotland",$C$5="Operations cancelled for non-clinical/capacity reasons"),
SUMIFS(AllPublicationData!$I:$I,AllPublicationData!$A:$A,'Publication Table (%)'!$B27),
IF(AND($C$4="NHS Scotland",$C$5="Cancellations for other reasons"),
SUMIFS(AllPublicationData!$J:$J,AllPublicationData!$A:$A,'Publication Table (%)'!$B27))))))</f>
        <v>2100</v>
      </c>
      <c r="D27" s="110">
        <f>IF(AND('Publication Table (%)'!$C$5="All Cancelled Operations",$C$4&lt;&gt;"NHS Scotland"),
IFERROR(SUMIFS(AllPublicationData!$F:$F,AllPublicationData!$A:$A,'Publication Table (%)'!$B27,AllPublicationData!$B:$B,'Publication Table (%)'!$C$4,AllPublicationData!$D:$D,'Publication Table (%)'!D$7)/
SUMIFS(AllPublicationData!$E:$E,AllPublicationData!$A:$A,'Publication Table (%)'!$B27,AllPublicationData!$B:$B,'Publication Table (%)'!$C$4,AllPublicationData!$D:$D,'Publication Table (%)'!D$7),
SUMIFS(AllPublicationData!$F:$F,AllPublicationData!$A:$A,'Publication Table (%)'!$B27,AllPublicationData!$B:$B,'Publication Table (%)'!D$7)/
SUMIFS(AllPublicationData!$E:$E,AllPublicationData!$A:$A,'Publication Table (%)'!$B27,AllPublicationData!$B:$B,'Publication Table (%)'!D$7)),
IF(AND('Publication Table (%)'!$C$5="Operations cancelled by patient",$C$4&lt;&gt;"NHS Scotland"),
IFERROR(SUMIFS(AllPublicationData!$G:$G,AllPublicationData!$A:$A,'Publication Table (%)'!$B27,AllPublicationData!$B:$B,'Publication Table (%)'!$C$4,AllPublicationData!$D:$D,'Publication Table (%)'!D$7)/
SUMIFS(AllPublicationData!$E:$E,AllPublicationData!$A:$A,'Publication Table (%)'!$B27,AllPublicationData!$B:$B,'Publication Table (%)'!$C$4,AllPublicationData!$D:$D,'Publication Table (%)'!D$7),
SUMIFS(AllPublicationData!$G:$G,AllPublicationData!$A:$A,'Publication Table (%)'!$B27,AllPublicationData!$B:$B,'Publication Table (%)'!D$7)/
SUMIFS(AllPublicationData!$E:$E,AllPublicationData!$A:$A,'Publication Table (%)'!$B27,AllPublicationData!$B:$B,'Publication Table (%)'!D$7)),
IF(AND('Publication Table (%)'!$C$5="Operations cancelled for clinical reasons",$C$4&lt;&gt;"NHS Scotland"),
IFERROR(SUMIFS(AllPublicationData!$H:$H,AllPublicationData!$A:$A,'Publication Table (%)'!$B27,AllPublicationData!$B:$B,'Publication Table (%)'!$C$4,AllPublicationData!$D:$D,'Publication Table (%)'!D$7)/
SUMIFS(AllPublicationData!$E:$E,AllPublicationData!$A:$A,'Publication Table (%)'!$B27,AllPublicationData!$B:$B,'Publication Table (%)'!$C$4,AllPublicationData!$D:$D,'Publication Table (%)'!D$7),
SUMIFS(AllPublicationData!$H:$H,AllPublicationData!$A:$A,'Publication Table (%)'!$B27,AllPublicationData!$B:$B,'Publication Table (%)'!D$7)/
SUMIFS(AllPublicationData!$E:$E,AllPublicationData!$A:$A,'Publication Table (%)'!$B27,AllPublicationData!$B:$B,'Publication Table (%)'!D$7)),
IF(AND('Publication Table (%)'!$C$5="Operations cancelled for non-clinical/capacity reasons",$C$4&lt;&gt;"NHS Scotland"),
IFERROR(SUMIFS(AllPublicationData!$I:$I,AllPublicationData!$A:$A,'Publication Table (%)'!$B27,AllPublicationData!$B:$B,'Publication Table (%)'!$C$4,AllPublicationData!$D:$D,'Publication Table (%)'!D$7)/
SUMIFS(AllPublicationData!$E:$E,AllPublicationData!$A:$A,'Publication Table (%)'!$B27,AllPublicationData!$B:$B,'Publication Table (%)'!$C$4,AllPublicationData!$D:$D,'Publication Table (%)'!D$7),
SUMIFS(AllPublicationData!$I:$I,AllPublicationData!$A:$A,'Publication Table (%)'!$B27,AllPublicationData!$B:$B,'Publication Table (%)'!D$7)/
SUMIFS(AllPublicationData!$E:$E,AllPublicationData!$A:$A,'Publication Table (%)'!$B27,AllPublicationData!$B:$B,'Publication Table (%)'!D$7)),
IF(AND('Publication Table (%)'!$C$5="Cancellations for other reasons",$C$4&lt;&gt;"NHS Scotland"),
IFERROR(SUMIFS(AllPublicationData!$J:$J,AllPublicationData!$A:$A,'Publication Table (%)'!$B27,AllPublicationData!$B:$B,'Publication Table (%)'!$C$4,AllPublicationData!$D:$D,'Publication Table (%)'!D$7)/
SUMIFS(AllPublicationData!$E:$E,AllPublicationData!$A:$A,'Publication Table (%)'!$B27,AllPublicationData!$B:$B,'Publication Table (%)'!$C$4,AllPublicationData!$D:$D,'Publication Table (%)'!D$7),
SUMIFS(AllPublicationData!$J:$J,AllPublicationData!$A:$A,'Publication Table (%)'!$B27,AllPublicationData!$B:$B,'Publication Table (%)'!D$7)/
SUMIFS(AllPublicationData!$E:$E,AllPublicationData!$A:$A,'Publication Table (%)'!$B27,AllPublicationData!$B:$B,'Publication Table (%)'!D$7)),
IF(AND($C$4="NHS Scotland",$C$5="All Cancelled Operations"),
SUMIFS(AllPublicationData!$F:$F,AllPublicationData!$A:$A,'Publication Table'!$B27)/
SUMIFS(AllPublicationData!$E:$E,AllPublicationData!$A:$A,'Publication Table'!$B27),
IF(AND($C$4="NHS Scotland",$C$5="Operations cancelled by patient"),
SUMIFS(AllPublicationData!$G:$G,AllPublicationData!$A:$A,'Publication Table'!$B27)/
SUMIFS(AllPublicationData!$E:$E,AllPublicationData!$A:$A,'Publication Table'!$B27),
IF(AND($C$4="NHS Scotland",$C$5="Operations cancelled for clinical reasons"),
SUMIFS(AllPublicationData!$H:$H,AllPublicationData!$A:$A,'Publication Table'!$B27)/
SUMIFS(AllPublicationData!$E:$E,AllPublicationData!$A:$A,'Publication Table'!$B27),
IF(AND($C$4="NHS Scotland",$C$5="Operations cancelled for non-clinical/capacity reasons"),
SUMIFS(AllPublicationData!$I:$I,AllPublicationData!$A:$A,'Publication Table'!$B27)/
SUMIFS(AllPublicationData!$E:$E,AllPublicationData!$A:$A,'Publication Table'!$B27),
IF(AND($C$4="NHS Scotland",$C$5="Cancellations for other reasons"),
SUMIFS(AllPublicationData!$J:$J,AllPublicationData!$A:$A,'Publication Table'!$B27)/
SUMIFS(AllPublicationData!$E:$E,AllPublicationData!$A:$A,'Publication Table'!$B27)))))))))))</f>
        <v>9.4048098884858253E-2</v>
      </c>
      <c r="E27" s="96">
        <f>IF('Publication Table (%)'!$C$5="All Cancelled Operations",
IFERROR(SUMIFS(AllPublicationData!$F:$F,AllPublicationData!$A:$A,'Publication Table (%)'!$B27,AllPublicationData!$B:$B,'Publication Table (%)'!$C$4,AllPublicationData!$D:$D,'Publication Table (%)'!E$7)/
SUMIFS(AllPublicationData!$E:$E,AllPublicationData!$A:$A,'Publication Table (%)'!$B27,AllPublicationData!$B:$B,'Publication Table (%)'!$C$4,AllPublicationData!$D:$D,'Publication Table (%)'!E$7),
SUMIFS(AllPublicationData!$F:$F,AllPublicationData!$A:$A,'Publication Table (%)'!$B27,AllPublicationData!$B:$B,'Publication Table (%)'!E$7)/
SUMIFS(AllPublicationData!$E:$E,AllPublicationData!$A:$A,'Publication Table (%)'!$B27,AllPublicationData!$B:$B,'Publication Table (%)'!E$7)),
IF('Publication Table (%)'!$C$5="Operations cancelled by patient",
IFERROR(SUMIFS(AllPublicationData!$G:$G,AllPublicationData!$A:$A,'Publication Table (%)'!$B27,AllPublicationData!$B:$B,'Publication Table (%)'!$C$4,AllPublicationData!$D:$D,'Publication Table (%)'!E$7)/
SUMIFS(AllPublicationData!$E:$E,AllPublicationData!$A:$A,'Publication Table (%)'!$B27,AllPublicationData!$B:$B,'Publication Table (%)'!$C$4,AllPublicationData!$D:$D,'Publication Table (%)'!E$7),
SUMIFS(AllPublicationData!$G:$G,AllPublicationData!$A:$A,'Publication Table (%)'!$B27,AllPublicationData!$B:$B,'Publication Table (%)'!E$7)/
SUMIFS(AllPublicationData!$E:$E,AllPublicationData!$A:$A,'Publication Table (%)'!$B27,AllPublicationData!$B:$B,'Publication Table (%)'!E$7)),
IF('Publication Table (%)'!$C$5="Operations cancelled for clinical reasons",
IFERROR(SUMIFS(AllPublicationData!$H:$H,AllPublicationData!$A:$A,'Publication Table (%)'!$B27,AllPublicationData!$B:$B,'Publication Table (%)'!$C$4,AllPublicationData!$D:$D,'Publication Table (%)'!E$7)/
SUMIFS(AllPublicationData!$E:$E,AllPublicationData!$A:$A,'Publication Table (%)'!$B27,AllPublicationData!$B:$B,'Publication Table (%)'!$C$4,AllPublicationData!$D:$D,'Publication Table (%)'!E$7),
SUMIFS(AllPublicationData!$H:$H,AllPublicationData!$A:$A,'Publication Table (%)'!$B27,AllPublicationData!$B:$B,'Publication Table (%)'!E$7)/
SUMIFS(AllPublicationData!$E:$E,AllPublicationData!$A:$A,'Publication Table (%)'!$B27,AllPublicationData!$B:$B,'Publication Table (%)'!E$7)),
IF('Publication Table (%)'!$C$5="Operations cancelled for non-clinical/capacity reasons",
IFERROR(SUMIFS(AllPublicationData!$I:$I,AllPublicationData!$A:$A,'Publication Table (%)'!$B27,AllPublicationData!$B:$B,'Publication Table (%)'!$C$4,AllPublicationData!$D:$D,'Publication Table (%)'!E$7)/
SUMIFS(AllPublicationData!$E:$E,AllPublicationData!$A:$A,'Publication Table (%)'!$B27,AllPublicationData!$B:$B,'Publication Table (%)'!$C$4,AllPublicationData!$D:$D,'Publication Table (%)'!E$7),
SUMIFS(AllPublicationData!$I:$I,AllPublicationData!$A:$A,'Publication Table (%)'!$B27,AllPublicationData!$B:$B,'Publication Table (%)'!E$7)/
SUMIFS(AllPublicationData!$E:$E,AllPublicationData!$A:$A,'Publication Table (%)'!$B27,AllPublicationData!$B:$B,'Publication Table (%)'!E$7)),
IF('Publication Table (%)'!$C$5="Cancellations for other reasons",
IFERROR(SUMIFS(AllPublicationData!$J:$J,AllPublicationData!$A:$A,'Publication Table (%)'!$B27,AllPublicationData!$B:$B,'Publication Table (%)'!$C$4,AllPublicationData!$D:$D,'Publication Table (%)'!E$7)/
SUMIFS(AllPublicationData!$E:$E,AllPublicationData!$A:$A,'Publication Table (%)'!$B27,AllPublicationData!$B:$B,'Publication Table (%)'!$C$4,AllPublicationData!$D:$D,'Publication Table (%)'!E$7),
SUMIFS(AllPublicationData!$J:$J,AllPublicationData!$A:$A,'Publication Table (%)'!$B27,AllPublicationData!$B:$B,'Publication Table (%)'!E$7)/
SUMIFS(AllPublicationData!$E:$E,AllPublicationData!$A:$A,'Publication Table (%)'!$B27,AllPublicationData!$B:$B,'Publication Table (%)'!E$7)))))))</f>
        <v>5.8521999145664243E-2</v>
      </c>
      <c r="F27" s="96">
        <f>IF('Publication Table (%)'!$C$5="All Cancelled Operations",
IFERROR(SUMIFS(AllPublicationData!$F:$F,AllPublicationData!$A:$A,'Publication Table (%)'!$B27,AllPublicationData!$B:$B,'Publication Table (%)'!$C$4,AllPublicationData!$D:$D,'Publication Table (%)'!F$7)/
SUMIFS(AllPublicationData!$E:$E,AllPublicationData!$A:$A,'Publication Table (%)'!$B27,AllPublicationData!$B:$B,'Publication Table (%)'!$C$4,AllPublicationData!$D:$D,'Publication Table (%)'!F$7),
SUMIFS(AllPublicationData!$F:$F,AllPublicationData!$A:$A,'Publication Table (%)'!$B27,AllPublicationData!$B:$B,'Publication Table (%)'!F$7)/
SUMIFS(AllPublicationData!$E:$E,AllPublicationData!$A:$A,'Publication Table (%)'!$B27,AllPublicationData!$B:$B,'Publication Table (%)'!F$7)),
IF('Publication Table (%)'!$C$5="Operations cancelled by patient",
IFERROR(SUMIFS(AllPublicationData!$G:$G,AllPublicationData!$A:$A,'Publication Table (%)'!$B27,AllPublicationData!$B:$B,'Publication Table (%)'!$C$4,AllPublicationData!$D:$D,'Publication Table (%)'!F$7)/
SUMIFS(AllPublicationData!$E:$E,AllPublicationData!$A:$A,'Publication Table (%)'!$B27,AllPublicationData!$B:$B,'Publication Table (%)'!$C$4,AllPublicationData!$D:$D,'Publication Table (%)'!F$7),
SUMIFS(AllPublicationData!$G:$G,AllPublicationData!$A:$A,'Publication Table (%)'!$B27,AllPublicationData!$B:$B,'Publication Table (%)'!F$7)/
SUMIFS(AllPublicationData!$E:$E,AllPublicationData!$A:$A,'Publication Table (%)'!$B27,AllPublicationData!$B:$B,'Publication Table (%)'!F$7)),
IF('Publication Table (%)'!$C$5="Operations cancelled for clinical reasons",
IFERROR(SUMIFS(AllPublicationData!$H:$H,AllPublicationData!$A:$A,'Publication Table (%)'!$B27,AllPublicationData!$B:$B,'Publication Table (%)'!$C$4,AllPublicationData!$D:$D,'Publication Table (%)'!F$7)/
SUMIFS(AllPublicationData!$E:$E,AllPublicationData!$A:$A,'Publication Table (%)'!$B27,AllPublicationData!$B:$B,'Publication Table (%)'!$C$4,AllPublicationData!$D:$D,'Publication Table (%)'!F$7),
SUMIFS(AllPublicationData!$H:$H,AllPublicationData!$A:$A,'Publication Table (%)'!$B27,AllPublicationData!$B:$B,'Publication Table (%)'!F$7)/
SUMIFS(AllPublicationData!$E:$E,AllPublicationData!$A:$A,'Publication Table (%)'!$B27,AllPublicationData!$B:$B,'Publication Table (%)'!F$7)),
IF('Publication Table (%)'!$C$5="Operations cancelled for non-clinical/capacity reasons",
IFERROR(SUMIFS(AllPublicationData!$I:$I,AllPublicationData!$A:$A,'Publication Table (%)'!$B27,AllPublicationData!$B:$B,'Publication Table (%)'!$C$4,AllPublicationData!$D:$D,'Publication Table (%)'!F$7)/
SUMIFS(AllPublicationData!$E:$E,AllPublicationData!$A:$A,'Publication Table (%)'!$B27,AllPublicationData!$B:$B,'Publication Table (%)'!$C$4,AllPublicationData!$D:$D,'Publication Table (%)'!F$7),
SUMIFS(AllPublicationData!$I:$I,AllPublicationData!$A:$A,'Publication Table (%)'!$B27,AllPublicationData!$B:$B,'Publication Table (%)'!F$7)/
SUMIFS(AllPublicationData!$E:$E,AllPublicationData!$A:$A,'Publication Table (%)'!$B27,AllPublicationData!$B:$B,'Publication Table (%)'!F$7)),
IF('Publication Table (%)'!$C$5="Cancellations for other reasons",
IFERROR(SUMIFS(AllPublicationData!$J:$J,AllPublicationData!$A:$A,'Publication Table (%)'!$B27,AllPublicationData!$B:$B,'Publication Table (%)'!$C$4,AllPublicationData!$D:$D,'Publication Table (%)'!F$7)/
SUMIFS(AllPublicationData!$E:$E,AllPublicationData!$A:$A,'Publication Table (%)'!$B27,AllPublicationData!$B:$B,'Publication Table (%)'!$C$4,AllPublicationData!$D:$D,'Publication Table (%)'!F$7),
SUMIFS(AllPublicationData!$J:$J,AllPublicationData!$A:$A,'Publication Table (%)'!$B27,AllPublicationData!$B:$B,'Publication Table (%)'!F$7)/
SUMIFS(AllPublicationData!$E:$E,AllPublicationData!$A:$A,'Publication Table (%)'!$B27,AllPublicationData!$B:$B,'Publication Table (%)'!F$7)))))))</f>
        <v>0.11644951140065146</v>
      </c>
      <c r="G27" s="96">
        <f>IF('Publication Table (%)'!$C$5="All Cancelled Operations",
IFERROR(SUMIFS(AllPublicationData!$F:$F,AllPublicationData!$A:$A,'Publication Table (%)'!$B27,AllPublicationData!$B:$B,'Publication Table (%)'!$C$4,AllPublicationData!$D:$D,'Publication Table (%)'!G$7)/
SUMIFS(AllPublicationData!$E:$E,AllPublicationData!$A:$A,'Publication Table (%)'!$B27,AllPublicationData!$B:$B,'Publication Table (%)'!$C$4,AllPublicationData!$D:$D,'Publication Table (%)'!G$7),
SUMIFS(AllPublicationData!$F:$F,AllPublicationData!$A:$A,'Publication Table (%)'!$B27,AllPublicationData!$B:$B,'Publication Table (%)'!G$7)/
SUMIFS(AllPublicationData!$E:$E,AllPublicationData!$A:$A,'Publication Table (%)'!$B27,AllPublicationData!$B:$B,'Publication Table (%)'!G$7)),
IF('Publication Table (%)'!$C$5="Operations cancelled by patient",
IFERROR(SUMIFS(AllPublicationData!$G:$G,AllPublicationData!$A:$A,'Publication Table (%)'!$B27,AllPublicationData!$B:$B,'Publication Table (%)'!$C$4,AllPublicationData!$D:$D,'Publication Table (%)'!G$7)/
SUMIFS(AllPublicationData!$E:$E,AllPublicationData!$A:$A,'Publication Table (%)'!$B27,AllPublicationData!$B:$B,'Publication Table (%)'!$C$4,AllPublicationData!$D:$D,'Publication Table (%)'!G$7),
SUMIFS(AllPublicationData!$G:$G,AllPublicationData!$A:$A,'Publication Table (%)'!$B27,AllPublicationData!$B:$B,'Publication Table (%)'!G$7)/
SUMIFS(AllPublicationData!$E:$E,AllPublicationData!$A:$A,'Publication Table (%)'!$B27,AllPublicationData!$B:$B,'Publication Table (%)'!G$7)),
IF('Publication Table (%)'!$C$5="Operations cancelled for clinical reasons",
IFERROR(SUMIFS(AllPublicationData!$H:$H,AllPublicationData!$A:$A,'Publication Table (%)'!$B27,AllPublicationData!$B:$B,'Publication Table (%)'!$C$4,AllPublicationData!$D:$D,'Publication Table (%)'!G$7)/
SUMIFS(AllPublicationData!$E:$E,AllPublicationData!$A:$A,'Publication Table (%)'!$B27,AllPublicationData!$B:$B,'Publication Table (%)'!$C$4,AllPublicationData!$D:$D,'Publication Table (%)'!G$7),
SUMIFS(AllPublicationData!$H:$H,AllPublicationData!$A:$A,'Publication Table (%)'!$B27,AllPublicationData!$B:$B,'Publication Table (%)'!G$7)/
SUMIFS(AllPublicationData!$E:$E,AllPublicationData!$A:$A,'Publication Table (%)'!$B27,AllPublicationData!$B:$B,'Publication Table (%)'!G$7)),
IF('Publication Table (%)'!$C$5="Operations cancelled for non-clinical/capacity reasons",
IFERROR(SUMIFS(AllPublicationData!$I:$I,AllPublicationData!$A:$A,'Publication Table (%)'!$B27,AllPublicationData!$B:$B,'Publication Table (%)'!$C$4,AllPublicationData!$D:$D,'Publication Table (%)'!G$7)/
SUMIFS(AllPublicationData!$E:$E,AllPublicationData!$A:$A,'Publication Table (%)'!$B27,AllPublicationData!$B:$B,'Publication Table (%)'!$C$4,AllPublicationData!$D:$D,'Publication Table (%)'!G$7),
SUMIFS(AllPublicationData!$I:$I,AllPublicationData!$A:$A,'Publication Table (%)'!$B27,AllPublicationData!$B:$B,'Publication Table (%)'!G$7)/
SUMIFS(AllPublicationData!$E:$E,AllPublicationData!$A:$A,'Publication Table (%)'!$B27,AllPublicationData!$B:$B,'Publication Table (%)'!G$7)),
IF('Publication Table (%)'!$C$5="Cancellations for other reasons",
IFERROR(SUMIFS(AllPublicationData!$J:$J,AllPublicationData!$A:$A,'Publication Table (%)'!$B27,AllPublicationData!$B:$B,'Publication Table (%)'!$C$4,AllPublicationData!$D:$D,'Publication Table (%)'!G$7)/
SUMIFS(AllPublicationData!$E:$E,AllPublicationData!$A:$A,'Publication Table (%)'!$B27,AllPublicationData!$B:$B,'Publication Table (%)'!$C$4,AllPublicationData!$D:$D,'Publication Table (%)'!G$7),
SUMIFS(AllPublicationData!$J:$J,AllPublicationData!$A:$A,'Publication Table (%)'!$B27,AllPublicationData!$B:$B,'Publication Table (%)'!G$7)/
SUMIFS(AllPublicationData!$E:$E,AllPublicationData!$A:$A,'Publication Table (%)'!$B27,AllPublicationData!$B:$B,'Publication Table (%)'!G$7)))))))</f>
        <v>9.0909090909090912E-2</v>
      </c>
      <c r="H27" s="96">
        <f>IF('Publication Table (%)'!$C$5="All Cancelled Operations",
IFERROR(SUMIFS(AllPublicationData!$F:$F,AllPublicationData!$A:$A,'Publication Table (%)'!$B27,AllPublicationData!$B:$B,'Publication Table (%)'!$C$4,AllPublicationData!$D:$D,'Publication Table (%)'!H$7)/
SUMIFS(AllPublicationData!$E:$E,AllPublicationData!$A:$A,'Publication Table (%)'!$B27,AllPublicationData!$B:$B,'Publication Table (%)'!$C$4,AllPublicationData!$D:$D,'Publication Table (%)'!H$7),
SUMIFS(AllPublicationData!$F:$F,AllPublicationData!$A:$A,'Publication Table (%)'!$B27,AllPublicationData!$B:$B,'Publication Table (%)'!H$7)/
SUMIFS(AllPublicationData!$E:$E,AllPublicationData!$A:$A,'Publication Table (%)'!$B27,AllPublicationData!$B:$B,'Publication Table (%)'!H$7)),
IF('Publication Table (%)'!$C$5="Operations cancelled by patient",
IFERROR(SUMIFS(AllPublicationData!$G:$G,AllPublicationData!$A:$A,'Publication Table (%)'!$B27,AllPublicationData!$B:$B,'Publication Table (%)'!$C$4,AllPublicationData!$D:$D,'Publication Table (%)'!H$7)/
SUMIFS(AllPublicationData!$E:$E,AllPublicationData!$A:$A,'Publication Table (%)'!$B27,AllPublicationData!$B:$B,'Publication Table (%)'!$C$4,AllPublicationData!$D:$D,'Publication Table (%)'!H$7),
SUMIFS(AllPublicationData!$G:$G,AllPublicationData!$A:$A,'Publication Table (%)'!$B27,AllPublicationData!$B:$B,'Publication Table (%)'!H$7)/
SUMIFS(AllPublicationData!$E:$E,AllPublicationData!$A:$A,'Publication Table (%)'!$B27,AllPublicationData!$B:$B,'Publication Table (%)'!H$7)),
IF('Publication Table (%)'!$C$5="Operations cancelled for clinical reasons",
IFERROR(SUMIFS(AllPublicationData!$H:$H,AllPublicationData!$A:$A,'Publication Table (%)'!$B27,AllPublicationData!$B:$B,'Publication Table (%)'!$C$4,AllPublicationData!$D:$D,'Publication Table (%)'!H$7)/
SUMIFS(AllPublicationData!$E:$E,AllPublicationData!$A:$A,'Publication Table (%)'!$B27,AllPublicationData!$B:$B,'Publication Table (%)'!$C$4,AllPublicationData!$D:$D,'Publication Table (%)'!H$7),
SUMIFS(AllPublicationData!$H:$H,AllPublicationData!$A:$A,'Publication Table (%)'!$B27,AllPublicationData!$B:$B,'Publication Table (%)'!H$7)/
SUMIFS(AllPublicationData!$E:$E,AllPublicationData!$A:$A,'Publication Table (%)'!$B27,AllPublicationData!$B:$B,'Publication Table (%)'!H$7)),
IF('Publication Table (%)'!$C$5="Operations cancelled for non-clinical/capacity reasons",
IFERROR(SUMIFS(AllPublicationData!$I:$I,AllPublicationData!$A:$A,'Publication Table (%)'!$B27,AllPublicationData!$B:$B,'Publication Table (%)'!$C$4,AllPublicationData!$D:$D,'Publication Table (%)'!H$7)/
SUMIFS(AllPublicationData!$E:$E,AllPublicationData!$A:$A,'Publication Table (%)'!$B27,AllPublicationData!$B:$B,'Publication Table (%)'!$C$4,AllPublicationData!$D:$D,'Publication Table (%)'!H$7),
SUMIFS(AllPublicationData!$I:$I,AllPublicationData!$A:$A,'Publication Table (%)'!$B27,AllPublicationData!$B:$B,'Publication Table (%)'!H$7)/
SUMIFS(AllPublicationData!$E:$E,AllPublicationData!$A:$A,'Publication Table (%)'!$B27,AllPublicationData!$B:$B,'Publication Table (%)'!H$7)),
IF('Publication Table (%)'!$C$5="Cancellations for other reasons",
IFERROR(SUMIFS(AllPublicationData!$J:$J,AllPublicationData!$A:$A,'Publication Table (%)'!$B27,AllPublicationData!$B:$B,'Publication Table (%)'!$C$4,AllPublicationData!$D:$D,'Publication Table (%)'!H$7)/
SUMIFS(AllPublicationData!$E:$E,AllPublicationData!$A:$A,'Publication Table (%)'!$B27,AllPublicationData!$B:$B,'Publication Table (%)'!$C$4,AllPublicationData!$D:$D,'Publication Table (%)'!H$7),
SUMIFS(AllPublicationData!$J:$J,AllPublicationData!$A:$A,'Publication Table (%)'!$B27,AllPublicationData!$B:$B,'Publication Table (%)'!H$7)/
SUMIFS(AllPublicationData!$E:$E,AllPublicationData!$A:$A,'Publication Table (%)'!$B27,AllPublicationData!$B:$B,'Publication Table (%)'!H$7)))))))</f>
        <v>0.13611615245009073</v>
      </c>
      <c r="I27" s="96">
        <f>IF('Publication Table (%)'!$C$5="All Cancelled Operations",
IFERROR(SUMIFS(AllPublicationData!$F:$F,AllPublicationData!$A:$A,'Publication Table (%)'!$B27,AllPublicationData!$B:$B,'Publication Table (%)'!$C$4,AllPublicationData!$D:$D,'Publication Table (%)'!I$7)/
SUMIFS(AllPublicationData!$E:$E,AllPublicationData!$A:$A,'Publication Table (%)'!$B27,AllPublicationData!$B:$B,'Publication Table (%)'!$C$4,AllPublicationData!$D:$D,'Publication Table (%)'!I$7),
SUMIFS(AllPublicationData!$F:$F,AllPublicationData!$A:$A,'Publication Table (%)'!$B27,AllPublicationData!$B:$B,'Publication Table (%)'!I$7)/
SUMIFS(AllPublicationData!$E:$E,AllPublicationData!$A:$A,'Publication Table (%)'!$B27,AllPublicationData!$B:$B,'Publication Table (%)'!I$7)),
IF('Publication Table (%)'!$C$5="Operations cancelled by patient",
IFERROR(SUMIFS(AllPublicationData!$G:$G,AllPublicationData!$A:$A,'Publication Table (%)'!$B27,AllPublicationData!$B:$B,'Publication Table (%)'!$C$4,AllPublicationData!$D:$D,'Publication Table (%)'!I$7)/
SUMIFS(AllPublicationData!$E:$E,AllPublicationData!$A:$A,'Publication Table (%)'!$B27,AllPublicationData!$B:$B,'Publication Table (%)'!$C$4,AllPublicationData!$D:$D,'Publication Table (%)'!I$7),
SUMIFS(AllPublicationData!$G:$G,AllPublicationData!$A:$A,'Publication Table (%)'!$B27,AllPublicationData!$B:$B,'Publication Table (%)'!I$7)/
SUMIFS(AllPublicationData!$E:$E,AllPublicationData!$A:$A,'Publication Table (%)'!$B27,AllPublicationData!$B:$B,'Publication Table (%)'!I$7)),
IF('Publication Table (%)'!$C$5="Operations cancelled for clinical reasons",
IFERROR(SUMIFS(AllPublicationData!$H:$H,AllPublicationData!$A:$A,'Publication Table (%)'!$B27,AllPublicationData!$B:$B,'Publication Table (%)'!$C$4,AllPublicationData!$D:$D,'Publication Table (%)'!I$7)/
SUMIFS(AllPublicationData!$E:$E,AllPublicationData!$A:$A,'Publication Table (%)'!$B27,AllPublicationData!$B:$B,'Publication Table (%)'!$C$4,AllPublicationData!$D:$D,'Publication Table (%)'!I$7),
SUMIFS(AllPublicationData!$H:$H,AllPublicationData!$A:$A,'Publication Table (%)'!$B27,AllPublicationData!$B:$B,'Publication Table (%)'!I$7)/
SUMIFS(AllPublicationData!$E:$E,AllPublicationData!$A:$A,'Publication Table (%)'!$B27,AllPublicationData!$B:$B,'Publication Table (%)'!I$7)),
IF('Publication Table (%)'!$C$5="Operations cancelled for non-clinical/capacity reasons",
IFERROR(SUMIFS(AllPublicationData!$I:$I,AllPublicationData!$A:$A,'Publication Table (%)'!$B27,AllPublicationData!$B:$B,'Publication Table (%)'!$C$4,AllPublicationData!$D:$D,'Publication Table (%)'!I$7)/
SUMIFS(AllPublicationData!$E:$E,AllPublicationData!$A:$A,'Publication Table (%)'!$B27,AllPublicationData!$B:$B,'Publication Table (%)'!$C$4,AllPublicationData!$D:$D,'Publication Table (%)'!I$7),
SUMIFS(AllPublicationData!$I:$I,AllPublicationData!$A:$A,'Publication Table (%)'!$B27,AllPublicationData!$B:$B,'Publication Table (%)'!I$7)/
SUMIFS(AllPublicationData!$E:$E,AllPublicationData!$A:$A,'Publication Table (%)'!$B27,AllPublicationData!$B:$B,'Publication Table (%)'!I$7)),
IF('Publication Table (%)'!$C$5="Cancellations for other reasons",
IFERROR(SUMIFS(AllPublicationData!$J:$J,AllPublicationData!$A:$A,'Publication Table (%)'!$B27,AllPublicationData!$B:$B,'Publication Table (%)'!$C$4,AllPublicationData!$D:$D,'Publication Table (%)'!I$7)/
SUMIFS(AllPublicationData!$E:$E,AllPublicationData!$A:$A,'Publication Table (%)'!$B27,AllPublicationData!$B:$B,'Publication Table (%)'!$C$4,AllPublicationData!$D:$D,'Publication Table (%)'!I$7),
SUMIFS(AllPublicationData!$J:$J,AllPublicationData!$A:$A,'Publication Table (%)'!$B27,AllPublicationData!$B:$B,'Publication Table (%)'!I$7)/
SUMIFS(AllPublicationData!$E:$E,AllPublicationData!$A:$A,'Publication Table (%)'!$B27,AllPublicationData!$B:$B,'Publication Table (%)'!I$7)))))))</f>
        <v>6.3677130044843044E-2</v>
      </c>
      <c r="J27" s="96">
        <f>IF('Publication Table (%)'!$C$5="All Cancelled Operations",
IFERROR(SUMIFS(AllPublicationData!$F:$F,AllPublicationData!$A:$A,'Publication Table (%)'!$B27,AllPublicationData!$B:$B,'Publication Table (%)'!$C$4,AllPublicationData!$D:$D,'Publication Table (%)'!J$7)/
SUMIFS(AllPublicationData!$E:$E,AllPublicationData!$A:$A,'Publication Table (%)'!$B27,AllPublicationData!$B:$B,'Publication Table (%)'!$C$4,AllPublicationData!$D:$D,'Publication Table (%)'!J$7),
SUMIFS(AllPublicationData!$F:$F,AllPublicationData!$A:$A,'Publication Table (%)'!$B27,AllPublicationData!$B:$B,'Publication Table (%)'!J$7)/
SUMIFS(AllPublicationData!$E:$E,AllPublicationData!$A:$A,'Publication Table (%)'!$B27,AllPublicationData!$B:$B,'Publication Table (%)'!J$7)),
IF('Publication Table (%)'!$C$5="Operations cancelled by patient",
IFERROR(SUMIFS(AllPublicationData!$G:$G,AllPublicationData!$A:$A,'Publication Table (%)'!$B27,AllPublicationData!$B:$B,'Publication Table (%)'!$C$4,AllPublicationData!$D:$D,'Publication Table (%)'!J$7)/
SUMIFS(AllPublicationData!$E:$E,AllPublicationData!$A:$A,'Publication Table (%)'!$B27,AllPublicationData!$B:$B,'Publication Table (%)'!$C$4,AllPublicationData!$D:$D,'Publication Table (%)'!J$7),
SUMIFS(AllPublicationData!$G:$G,AllPublicationData!$A:$A,'Publication Table (%)'!$B27,AllPublicationData!$B:$B,'Publication Table (%)'!J$7)/
SUMIFS(AllPublicationData!$E:$E,AllPublicationData!$A:$A,'Publication Table (%)'!$B27,AllPublicationData!$B:$B,'Publication Table (%)'!J$7)),
IF('Publication Table (%)'!$C$5="Operations cancelled for clinical reasons",
IFERROR(SUMIFS(AllPublicationData!$H:$H,AllPublicationData!$A:$A,'Publication Table (%)'!$B27,AllPublicationData!$B:$B,'Publication Table (%)'!$C$4,AllPublicationData!$D:$D,'Publication Table (%)'!J$7)/
SUMIFS(AllPublicationData!$E:$E,AllPublicationData!$A:$A,'Publication Table (%)'!$B27,AllPublicationData!$B:$B,'Publication Table (%)'!$C$4,AllPublicationData!$D:$D,'Publication Table (%)'!J$7),
SUMIFS(AllPublicationData!$H:$H,AllPublicationData!$A:$A,'Publication Table (%)'!$B27,AllPublicationData!$B:$B,'Publication Table (%)'!J$7)/
SUMIFS(AllPublicationData!$E:$E,AllPublicationData!$A:$A,'Publication Table (%)'!$B27,AllPublicationData!$B:$B,'Publication Table (%)'!J$7)),
IF('Publication Table (%)'!$C$5="Operations cancelled for non-clinical/capacity reasons",
IFERROR(SUMIFS(AllPublicationData!$I:$I,AllPublicationData!$A:$A,'Publication Table (%)'!$B27,AllPublicationData!$B:$B,'Publication Table (%)'!$C$4,AllPublicationData!$D:$D,'Publication Table (%)'!J$7)/
SUMIFS(AllPublicationData!$E:$E,AllPublicationData!$A:$A,'Publication Table (%)'!$B27,AllPublicationData!$B:$B,'Publication Table (%)'!$C$4,AllPublicationData!$D:$D,'Publication Table (%)'!J$7),
SUMIFS(AllPublicationData!$I:$I,AllPublicationData!$A:$A,'Publication Table (%)'!$B27,AllPublicationData!$B:$B,'Publication Table (%)'!J$7)/
SUMIFS(AllPublicationData!$E:$E,AllPublicationData!$A:$A,'Publication Table (%)'!$B27,AllPublicationData!$B:$B,'Publication Table (%)'!J$7)),
IF('Publication Table (%)'!$C$5="Cancellations for other reasons",
IFERROR(SUMIFS(AllPublicationData!$J:$J,AllPublicationData!$A:$A,'Publication Table (%)'!$B27,AllPublicationData!$B:$B,'Publication Table (%)'!$C$4,AllPublicationData!$D:$D,'Publication Table (%)'!J$7)/
SUMIFS(AllPublicationData!$E:$E,AllPublicationData!$A:$A,'Publication Table (%)'!$B27,AllPublicationData!$B:$B,'Publication Table (%)'!$C$4,AllPublicationData!$D:$D,'Publication Table (%)'!J$7),
SUMIFS(AllPublicationData!$J:$J,AllPublicationData!$A:$A,'Publication Table (%)'!$B27,AllPublicationData!$B:$B,'Publication Table (%)'!J$7)/
SUMIFS(AllPublicationData!$E:$E,AllPublicationData!$A:$A,'Publication Table (%)'!$B27,AllPublicationData!$B:$B,'Publication Table (%)'!J$7)))))))</f>
        <v>8.9385474860335198E-2</v>
      </c>
      <c r="K27" s="96">
        <f>IF('Publication Table (%)'!$C$5="All Cancelled Operations",
IFERROR(SUMIFS(AllPublicationData!$F:$F,AllPublicationData!$A:$A,'Publication Table (%)'!$B27,AllPublicationData!$B:$B,'Publication Table (%)'!$C$4,AllPublicationData!$D:$D,'Publication Table (%)'!K$7)/
SUMIFS(AllPublicationData!$E:$E,AllPublicationData!$A:$A,'Publication Table (%)'!$B27,AllPublicationData!$B:$B,'Publication Table (%)'!$C$4,AllPublicationData!$D:$D,'Publication Table (%)'!K$7),
SUMIFS(AllPublicationData!$F:$F,AllPublicationData!$A:$A,'Publication Table (%)'!$B27,AllPublicationData!$B:$B,'Publication Table (%)'!K$7)/
SUMIFS(AllPublicationData!$E:$E,AllPublicationData!$A:$A,'Publication Table (%)'!$B27,AllPublicationData!$B:$B,'Publication Table (%)'!K$7)),
IF('Publication Table (%)'!$C$5="Operations cancelled by patient",
IFERROR(SUMIFS(AllPublicationData!$G:$G,AllPublicationData!$A:$A,'Publication Table (%)'!$B27,AllPublicationData!$B:$B,'Publication Table (%)'!$C$4,AllPublicationData!$D:$D,'Publication Table (%)'!K$7)/
SUMIFS(AllPublicationData!$E:$E,AllPublicationData!$A:$A,'Publication Table (%)'!$B27,AllPublicationData!$B:$B,'Publication Table (%)'!$C$4,AllPublicationData!$D:$D,'Publication Table (%)'!K$7),
SUMIFS(AllPublicationData!$G:$G,AllPublicationData!$A:$A,'Publication Table (%)'!$B27,AllPublicationData!$B:$B,'Publication Table (%)'!K$7)/
SUMIFS(AllPublicationData!$E:$E,AllPublicationData!$A:$A,'Publication Table (%)'!$B27,AllPublicationData!$B:$B,'Publication Table (%)'!K$7)),
IF('Publication Table (%)'!$C$5="Operations cancelled for clinical reasons",
IFERROR(SUMIFS(AllPublicationData!$H:$H,AllPublicationData!$A:$A,'Publication Table (%)'!$B27,AllPublicationData!$B:$B,'Publication Table (%)'!$C$4,AllPublicationData!$D:$D,'Publication Table (%)'!K$7)/
SUMIFS(AllPublicationData!$E:$E,AllPublicationData!$A:$A,'Publication Table (%)'!$B27,AllPublicationData!$B:$B,'Publication Table (%)'!$C$4,AllPublicationData!$D:$D,'Publication Table (%)'!K$7),
SUMIFS(AllPublicationData!$H:$H,AllPublicationData!$A:$A,'Publication Table (%)'!$B27,AllPublicationData!$B:$B,'Publication Table (%)'!K$7)/
SUMIFS(AllPublicationData!$E:$E,AllPublicationData!$A:$A,'Publication Table (%)'!$B27,AllPublicationData!$B:$B,'Publication Table (%)'!K$7)),
IF('Publication Table (%)'!$C$5="Operations cancelled for non-clinical/capacity reasons",
IFERROR(SUMIFS(AllPublicationData!$I:$I,AllPublicationData!$A:$A,'Publication Table (%)'!$B27,AllPublicationData!$B:$B,'Publication Table (%)'!$C$4,AllPublicationData!$D:$D,'Publication Table (%)'!K$7)/
SUMIFS(AllPublicationData!$E:$E,AllPublicationData!$A:$A,'Publication Table (%)'!$B27,AllPublicationData!$B:$B,'Publication Table (%)'!$C$4,AllPublicationData!$D:$D,'Publication Table (%)'!K$7),
SUMIFS(AllPublicationData!$I:$I,AllPublicationData!$A:$A,'Publication Table (%)'!$B27,AllPublicationData!$B:$B,'Publication Table (%)'!K$7)/
SUMIFS(AllPublicationData!$E:$E,AllPublicationData!$A:$A,'Publication Table (%)'!$B27,AllPublicationData!$B:$B,'Publication Table (%)'!K$7)),
IF('Publication Table (%)'!$C$5="Cancellations for other reasons",
IFERROR(SUMIFS(AllPublicationData!$J:$J,AllPublicationData!$A:$A,'Publication Table (%)'!$B27,AllPublicationData!$B:$B,'Publication Table (%)'!$C$4,AllPublicationData!$D:$D,'Publication Table (%)'!K$7)/
SUMIFS(AllPublicationData!$E:$E,AllPublicationData!$A:$A,'Publication Table (%)'!$B27,AllPublicationData!$B:$B,'Publication Table (%)'!$C$4,AllPublicationData!$D:$D,'Publication Table (%)'!K$7),
SUMIFS(AllPublicationData!$J:$J,AllPublicationData!$A:$A,'Publication Table (%)'!$B27,AllPublicationData!$B:$B,'Publication Table (%)'!K$7)/
SUMIFS(AllPublicationData!$E:$E,AllPublicationData!$A:$A,'Publication Table (%)'!$B27,AllPublicationData!$B:$B,'Publication Table (%)'!K$7)))))))</f>
        <v>9.0417690417690419E-2</v>
      </c>
      <c r="L27" s="96">
        <f>IF('Publication Table (%)'!$C$5="All Cancelled Operations",
IFERROR(SUMIFS(AllPublicationData!$F:$F,AllPublicationData!$A:$A,'Publication Table (%)'!$B27,AllPublicationData!$B:$B,'Publication Table (%)'!$C$4,AllPublicationData!$D:$D,'Publication Table (%)'!L$7)/
SUMIFS(AllPublicationData!$E:$E,AllPublicationData!$A:$A,'Publication Table (%)'!$B27,AllPublicationData!$B:$B,'Publication Table (%)'!$C$4,AllPublicationData!$D:$D,'Publication Table (%)'!L$7),
SUMIFS(AllPublicationData!$F:$F,AllPublicationData!$A:$A,'Publication Table (%)'!$B27,AllPublicationData!$B:$B,'Publication Table (%)'!L$7)/
SUMIFS(AllPublicationData!$E:$E,AllPublicationData!$A:$A,'Publication Table (%)'!$B27,AllPublicationData!$B:$B,'Publication Table (%)'!L$7)),
IF('Publication Table (%)'!$C$5="Operations cancelled by patient",
IFERROR(SUMIFS(AllPublicationData!$G:$G,AllPublicationData!$A:$A,'Publication Table (%)'!$B27,AllPublicationData!$B:$B,'Publication Table (%)'!$C$4,AllPublicationData!$D:$D,'Publication Table (%)'!L$7)/
SUMIFS(AllPublicationData!$E:$E,AllPublicationData!$A:$A,'Publication Table (%)'!$B27,AllPublicationData!$B:$B,'Publication Table (%)'!$C$4,AllPublicationData!$D:$D,'Publication Table (%)'!L$7),
SUMIFS(AllPublicationData!$G:$G,AllPublicationData!$A:$A,'Publication Table (%)'!$B27,AllPublicationData!$B:$B,'Publication Table (%)'!L$7)/
SUMIFS(AllPublicationData!$E:$E,AllPublicationData!$A:$A,'Publication Table (%)'!$B27,AllPublicationData!$B:$B,'Publication Table (%)'!L$7)),
IF('Publication Table (%)'!$C$5="Operations cancelled for clinical reasons",
IFERROR(SUMIFS(AllPublicationData!$H:$H,AllPublicationData!$A:$A,'Publication Table (%)'!$B27,AllPublicationData!$B:$B,'Publication Table (%)'!$C$4,AllPublicationData!$D:$D,'Publication Table (%)'!L$7)/
SUMIFS(AllPublicationData!$E:$E,AllPublicationData!$A:$A,'Publication Table (%)'!$B27,AllPublicationData!$B:$B,'Publication Table (%)'!$C$4,AllPublicationData!$D:$D,'Publication Table (%)'!L$7),
SUMIFS(AllPublicationData!$H:$H,AllPublicationData!$A:$A,'Publication Table (%)'!$B27,AllPublicationData!$B:$B,'Publication Table (%)'!L$7)/
SUMIFS(AllPublicationData!$E:$E,AllPublicationData!$A:$A,'Publication Table (%)'!$B27,AllPublicationData!$B:$B,'Publication Table (%)'!L$7)),
IF('Publication Table (%)'!$C$5="Operations cancelled for non-clinical/capacity reasons",
IFERROR(SUMIFS(AllPublicationData!$I:$I,AllPublicationData!$A:$A,'Publication Table (%)'!$B27,AllPublicationData!$B:$B,'Publication Table (%)'!$C$4,AllPublicationData!$D:$D,'Publication Table (%)'!L$7)/
SUMIFS(AllPublicationData!$E:$E,AllPublicationData!$A:$A,'Publication Table (%)'!$B27,AllPublicationData!$B:$B,'Publication Table (%)'!$C$4,AllPublicationData!$D:$D,'Publication Table (%)'!L$7),
SUMIFS(AllPublicationData!$I:$I,AllPublicationData!$A:$A,'Publication Table (%)'!$B27,AllPublicationData!$B:$B,'Publication Table (%)'!L$7)/
SUMIFS(AllPublicationData!$E:$E,AllPublicationData!$A:$A,'Publication Table (%)'!$B27,AllPublicationData!$B:$B,'Publication Table (%)'!L$7)),
IF('Publication Table (%)'!$C$5="Cancellations for other reasons",
IFERROR(SUMIFS(AllPublicationData!$J:$J,AllPublicationData!$A:$A,'Publication Table (%)'!$B27,AllPublicationData!$B:$B,'Publication Table (%)'!$C$4,AllPublicationData!$D:$D,'Publication Table (%)'!L$7)/
SUMIFS(AllPublicationData!$E:$E,AllPublicationData!$A:$A,'Publication Table (%)'!$B27,AllPublicationData!$B:$B,'Publication Table (%)'!$C$4,AllPublicationData!$D:$D,'Publication Table (%)'!L$7),
SUMIFS(AllPublicationData!$J:$J,AllPublicationData!$A:$A,'Publication Table (%)'!$B27,AllPublicationData!$B:$B,'Publication Table (%)'!L$7)/
SUMIFS(AllPublicationData!$E:$E,AllPublicationData!$A:$A,'Publication Table (%)'!$B27,AllPublicationData!$B:$B,'Publication Table (%)'!L$7)))))))</f>
        <v>8.1821617535903252E-2</v>
      </c>
      <c r="M27" s="96">
        <f>IF('Publication Table (%)'!$C$5="All Cancelled Operations",
IFERROR(SUMIFS(AllPublicationData!$F:$F,AllPublicationData!$A:$A,'Publication Table (%)'!$B27,AllPublicationData!$B:$B,'Publication Table (%)'!$C$4,AllPublicationData!$D:$D,'Publication Table (%)'!M$7)/
SUMIFS(AllPublicationData!$E:$E,AllPublicationData!$A:$A,'Publication Table (%)'!$B27,AllPublicationData!$B:$B,'Publication Table (%)'!$C$4,AllPublicationData!$D:$D,'Publication Table (%)'!M$7),
SUMIFS(AllPublicationData!$F:$F,AllPublicationData!$A:$A,'Publication Table (%)'!$B27,AllPublicationData!$B:$B,'Publication Table (%)'!M$7)/
SUMIFS(AllPublicationData!$E:$E,AllPublicationData!$A:$A,'Publication Table (%)'!$B27,AllPublicationData!$B:$B,'Publication Table (%)'!M$7)),
IF('Publication Table (%)'!$C$5="Operations cancelled by patient",
IFERROR(SUMIFS(AllPublicationData!$G:$G,AllPublicationData!$A:$A,'Publication Table (%)'!$B27,AllPublicationData!$B:$B,'Publication Table (%)'!$C$4,AllPublicationData!$D:$D,'Publication Table (%)'!M$7)/
SUMIFS(AllPublicationData!$E:$E,AllPublicationData!$A:$A,'Publication Table (%)'!$B27,AllPublicationData!$B:$B,'Publication Table (%)'!$C$4,AllPublicationData!$D:$D,'Publication Table (%)'!M$7),
SUMIFS(AllPublicationData!$G:$G,AllPublicationData!$A:$A,'Publication Table (%)'!$B27,AllPublicationData!$B:$B,'Publication Table (%)'!M$7)/
SUMIFS(AllPublicationData!$E:$E,AllPublicationData!$A:$A,'Publication Table (%)'!$B27,AllPublicationData!$B:$B,'Publication Table (%)'!M$7)),
IF('Publication Table (%)'!$C$5="Operations cancelled for clinical reasons",
IFERROR(SUMIFS(AllPublicationData!$H:$H,AllPublicationData!$A:$A,'Publication Table (%)'!$B27,AllPublicationData!$B:$B,'Publication Table (%)'!$C$4,AllPublicationData!$D:$D,'Publication Table (%)'!M$7)/
SUMIFS(AllPublicationData!$E:$E,AllPublicationData!$A:$A,'Publication Table (%)'!$B27,AllPublicationData!$B:$B,'Publication Table (%)'!$C$4,AllPublicationData!$D:$D,'Publication Table (%)'!M$7),
SUMIFS(AllPublicationData!$H:$H,AllPublicationData!$A:$A,'Publication Table (%)'!$B27,AllPublicationData!$B:$B,'Publication Table (%)'!M$7)/
SUMIFS(AllPublicationData!$E:$E,AllPublicationData!$A:$A,'Publication Table (%)'!$B27,AllPublicationData!$B:$B,'Publication Table (%)'!M$7)),
IF('Publication Table (%)'!$C$5="Operations cancelled for non-clinical/capacity reasons",
IFERROR(SUMIFS(AllPublicationData!$I:$I,AllPublicationData!$A:$A,'Publication Table (%)'!$B27,AllPublicationData!$B:$B,'Publication Table (%)'!$C$4,AllPublicationData!$D:$D,'Publication Table (%)'!M$7)/
SUMIFS(AllPublicationData!$E:$E,AllPublicationData!$A:$A,'Publication Table (%)'!$B27,AllPublicationData!$B:$B,'Publication Table (%)'!$C$4,AllPublicationData!$D:$D,'Publication Table (%)'!M$7),
SUMIFS(AllPublicationData!$I:$I,AllPublicationData!$A:$A,'Publication Table (%)'!$B27,AllPublicationData!$B:$B,'Publication Table (%)'!M$7)/
SUMIFS(AllPublicationData!$E:$E,AllPublicationData!$A:$A,'Publication Table (%)'!$B27,AllPublicationData!$B:$B,'Publication Table (%)'!M$7)),
IF('Publication Table (%)'!$C$5="Cancellations for other reasons",
IFERROR(SUMIFS(AllPublicationData!$J:$J,AllPublicationData!$A:$A,'Publication Table (%)'!$B27,AllPublicationData!$B:$B,'Publication Table (%)'!$C$4,AllPublicationData!$D:$D,'Publication Table (%)'!M$7)/
SUMIFS(AllPublicationData!$E:$E,AllPublicationData!$A:$A,'Publication Table (%)'!$B27,AllPublicationData!$B:$B,'Publication Table (%)'!$C$4,AllPublicationData!$D:$D,'Publication Table (%)'!M$7),
SUMIFS(AllPublicationData!$J:$J,AllPublicationData!$A:$A,'Publication Table (%)'!$B27,AllPublicationData!$B:$B,'Publication Table (%)'!M$7)/
SUMIFS(AllPublicationData!$E:$E,AllPublicationData!$A:$A,'Publication Table (%)'!$B27,AllPublicationData!$B:$B,'Publication Table (%)'!M$7)))))))</f>
        <v>0.16939890710382513</v>
      </c>
      <c r="N27" s="96">
        <f>IF('Publication Table (%)'!$C$5="All Cancelled Operations",
IFERROR(SUMIFS(AllPublicationData!$F:$F,AllPublicationData!$A:$A,'Publication Table (%)'!$B27,AllPublicationData!$B:$B,'Publication Table (%)'!$C$4,AllPublicationData!$D:$D,'Publication Table (%)'!N$7)/
SUMIFS(AllPublicationData!$E:$E,AllPublicationData!$A:$A,'Publication Table (%)'!$B27,AllPublicationData!$B:$B,'Publication Table (%)'!$C$4,AllPublicationData!$D:$D,'Publication Table (%)'!N$7),
SUMIFS(AllPublicationData!$F:$F,AllPublicationData!$A:$A,'Publication Table (%)'!$B27,AllPublicationData!$B:$B,'Publication Table (%)'!N$7)/
SUMIFS(AllPublicationData!$E:$E,AllPublicationData!$A:$A,'Publication Table (%)'!$B27,AllPublicationData!$B:$B,'Publication Table (%)'!N$7)),
IF('Publication Table (%)'!$C$5="Operations cancelled by patient",
IFERROR(SUMIFS(AllPublicationData!$G:$G,AllPublicationData!$A:$A,'Publication Table (%)'!$B27,AllPublicationData!$B:$B,'Publication Table (%)'!$C$4,AllPublicationData!$D:$D,'Publication Table (%)'!N$7)/
SUMIFS(AllPublicationData!$E:$E,AllPublicationData!$A:$A,'Publication Table (%)'!$B27,AllPublicationData!$B:$B,'Publication Table (%)'!$C$4,AllPublicationData!$D:$D,'Publication Table (%)'!N$7),
SUMIFS(AllPublicationData!$G:$G,AllPublicationData!$A:$A,'Publication Table (%)'!$B27,AllPublicationData!$B:$B,'Publication Table (%)'!N$7)/
SUMIFS(AllPublicationData!$E:$E,AllPublicationData!$A:$A,'Publication Table (%)'!$B27,AllPublicationData!$B:$B,'Publication Table (%)'!N$7)),
IF('Publication Table (%)'!$C$5="Operations cancelled for clinical reasons",
IFERROR(SUMIFS(AllPublicationData!$H:$H,AllPublicationData!$A:$A,'Publication Table (%)'!$B27,AllPublicationData!$B:$B,'Publication Table (%)'!$C$4,AllPublicationData!$D:$D,'Publication Table (%)'!N$7)/
SUMIFS(AllPublicationData!$E:$E,AllPublicationData!$A:$A,'Publication Table (%)'!$B27,AllPublicationData!$B:$B,'Publication Table (%)'!$C$4,AllPublicationData!$D:$D,'Publication Table (%)'!N$7),
SUMIFS(AllPublicationData!$H:$H,AllPublicationData!$A:$A,'Publication Table (%)'!$B27,AllPublicationData!$B:$B,'Publication Table (%)'!N$7)/
SUMIFS(AllPublicationData!$E:$E,AllPublicationData!$A:$A,'Publication Table (%)'!$B27,AllPublicationData!$B:$B,'Publication Table (%)'!N$7)),
IF('Publication Table (%)'!$C$5="Operations cancelled for non-clinical/capacity reasons",
IFERROR(SUMIFS(AllPublicationData!$I:$I,AllPublicationData!$A:$A,'Publication Table (%)'!$B27,AllPublicationData!$B:$B,'Publication Table (%)'!$C$4,AllPublicationData!$D:$D,'Publication Table (%)'!N$7)/
SUMIFS(AllPublicationData!$E:$E,AllPublicationData!$A:$A,'Publication Table (%)'!$B27,AllPublicationData!$B:$B,'Publication Table (%)'!$C$4,AllPublicationData!$D:$D,'Publication Table (%)'!N$7),
SUMIFS(AllPublicationData!$I:$I,AllPublicationData!$A:$A,'Publication Table (%)'!$B27,AllPublicationData!$B:$B,'Publication Table (%)'!N$7)/
SUMIFS(AllPublicationData!$E:$E,AllPublicationData!$A:$A,'Publication Table (%)'!$B27,AllPublicationData!$B:$B,'Publication Table (%)'!N$7)),
IF('Publication Table (%)'!$C$5="Cancellations for other reasons",
IFERROR(SUMIFS(AllPublicationData!$J:$J,AllPublicationData!$A:$A,'Publication Table (%)'!$B27,AllPublicationData!$B:$B,'Publication Table (%)'!$C$4,AllPublicationData!$D:$D,'Publication Table (%)'!N$7)/
SUMIFS(AllPublicationData!$E:$E,AllPublicationData!$A:$A,'Publication Table (%)'!$B27,AllPublicationData!$B:$B,'Publication Table (%)'!$C$4,AllPublicationData!$D:$D,'Publication Table (%)'!N$7),
SUMIFS(AllPublicationData!$J:$J,AllPublicationData!$A:$A,'Publication Table (%)'!$B27,AllPublicationData!$B:$B,'Publication Table (%)'!N$7)/
SUMIFS(AllPublicationData!$E:$E,AllPublicationData!$A:$A,'Publication Table (%)'!$B27,AllPublicationData!$B:$B,'Publication Table (%)'!N$7)))))))</f>
        <v>9.8076923076923075E-2</v>
      </c>
      <c r="O27" s="96">
        <f>IF('Publication Table (%)'!$C$5="All Cancelled Operations",
IFERROR(SUMIFS(AllPublicationData!$F:$F,AllPublicationData!$A:$A,'Publication Table (%)'!$B27,AllPublicationData!$B:$B,'Publication Table (%)'!$C$4,AllPublicationData!$D:$D,'Publication Table (%)'!O$7)/
SUMIFS(AllPublicationData!$E:$E,AllPublicationData!$A:$A,'Publication Table (%)'!$B27,AllPublicationData!$B:$B,'Publication Table (%)'!$C$4,AllPublicationData!$D:$D,'Publication Table (%)'!O$7),
SUMIFS(AllPublicationData!$F:$F,AllPublicationData!$A:$A,'Publication Table (%)'!$B27,AllPublicationData!$B:$B,'Publication Table (%)'!O$7)/
SUMIFS(AllPublicationData!$E:$E,AllPublicationData!$A:$A,'Publication Table (%)'!$B27,AllPublicationData!$B:$B,'Publication Table (%)'!O$7)),
IF('Publication Table (%)'!$C$5="Operations cancelled by patient",
IFERROR(SUMIFS(AllPublicationData!$G:$G,AllPublicationData!$A:$A,'Publication Table (%)'!$B27,AllPublicationData!$B:$B,'Publication Table (%)'!$C$4,AllPublicationData!$D:$D,'Publication Table (%)'!O$7)/
SUMIFS(AllPublicationData!$E:$E,AllPublicationData!$A:$A,'Publication Table (%)'!$B27,AllPublicationData!$B:$B,'Publication Table (%)'!$C$4,AllPublicationData!$D:$D,'Publication Table (%)'!O$7),
SUMIFS(AllPublicationData!$G:$G,AllPublicationData!$A:$A,'Publication Table (%)'!$B27,AllPublicationData!$B:$B,'Publication Table (%)'!O$7)/
SUMIFS(AllPublicationData!$E:$E,AllPublicationData!$A:$A,'Publication Table (%)'!$B27,AllPublicationData!$B:$B,'Publication Table (%)'!O$7)),
IF('Publication Table (%)'!$C$5="Operations cancelled for clinical reasons",
IFERROR(SUMIFS(AllPublicationData!$H:$H,AllPublicationData!$A:$A,'Publication Table (%)'!$B27,AllPublicationData!$B:$B,'Publication Table (%)'!$C$4,AllPublicationData!$D:$D,'Publication Table (%)'!O$7)/
SUMIFS(AllPublicationData!$E:$E,AllPublicationData!$A:$A,'Publication Table (%)'!$B27,AllPublicationData!$B:$B,'Publication Table (%)'!$C$4,AllPublicationData!$D:$D,'Publication Table (%)'!O$7),
SUMIFS(AllPublicationData!$H:$H,AllPublicationData!$A:$A,'Publication Table (%)'!$B27,AllPublicationData!$B:$B,'Publication Table (%)'!O$7)/
SUMIFS(AllPublicationData!$E:$E,AllPublicationData!$A:$A,'Publication Table (%)'!$B27,AllPublicationData!$B:$B,'Publication Table (%)'!O$7)),
IF('Publication Table (%)'!$C$5="Operations cancelled for non-clinical/capacity reasons",
IFERROR(SUMIFS(AllPublicationData!$I:$I,AllPublicationData!$A:$A,'Publication Table (%)'!$B27,AllPublicationData!$B:$B,'Publication Table (%)'!$C$4,AllPublicationData!$D:$D,'Publication Table (%)'!O$7)/
SUMIFS(AllPublicationData!$E:$E,AllPublicationData!$A:$A,'Publication Table (%)'!$B27,AllPublicationData!$B:$B,'Publication Table (%)'!$C$4,AllPublicationData!$D:$D,'Publication Table (%)'!O$7),
SUMIFS(AllPublicationData!$I:$I,AllPublicationData!$A:$A,'Publication Table (%)'!$B27,AllPublicationData!$B:$B,'Publication Table (%)'!O$7)/
SUMIFS(AllPublicationData!$E:$E,AllPublicationData!$A:$A,'Publication Table (%)'!$B27,AllPublicationData!$B:$B,'Publication Table (%)'!O$7)),
IF('Publication Table (%)'!$C$5="Cancellations for other reasons",
IFERROR(SUMIFS(AllPublicationData!$J:$J,AllPublicationData!$A:$A,'Publication Table (%)'!$B27,AllPublicationData!$B:$B,'Publication Table (%)'!$C$4,AllPublicationData!$D:$D,'Publication Table (%)'!O$7)/
SUMIFS(AllPublicationData!$E:$E,AllPublicationData!$A:$A,'Publication Table (%)'!$B27,AllPublicationData!$B:$B,'Publication Table (%)'!$C$4,AllPublicationData!$D:$D,'Publication Table (%)'!O$7),
SUMIFS(AllPublicationData!$J:$J,AllPublicationData!$A:$A,'Publication Table (%)'!$B27,AllPublicationData!$B:$B,'Publication Table (%)'!O$7)/
SUMIFS(AllPublicationData!$E:$E,AllPublicationData!$A:$A,'Publication Table (%)'!$B27,AllPublicationData!$B:$B,'Publication Table (%)'!O$7)))))))</f>
        <v>0.12489082969432315</v>
      </c>
      <c r="P27" s="96">
        <f>IF('Publication Table (%)'!$C$5="All Cancelled Operations",
IFERROR(SUMIFS(AllPublicationData!$F:$F,AllPublicationData!$A:$A,'Publication Table (%)'!$B27,AllPublicationData!$B:$B,'Publication Table (%)'!$C$4,AllPublicationData!$D:$D,'Publication Table (%)'!P$7)/
SUMIFS(AllPublicationData!$E:$E,AllPublicationData!$A:$A,'Publication Table (%)'!$B27,AllPublicationData!$B:$B,'Publication Table (%)'!$C$4,AllPublicationData!$D:$D,'Publication Table (%)'!P$7),
SUMIFS(AllPublicationData!$F:$F,AllPublicationData!$A:$A,'Publication Table (%)'!$B27,AllPublicationData!$B:$B,'Publication Table (%)'!P$7)/
SUMIFS(AllPublicationData!$E:$E,AllPublicationData!$A:$A,'Publication Table (%)'!$B27,AllPublicationData!$B:$B,'Publication Table (%)'!P$7)),
IF('Publication Table (%)'!$C$5="Operations cancelled by patient",
IFERROR(SUMIFS(AllPublicationData!$G:$G,AllPublicationData!$A:$A,'Publication Table (%)'!$B27,AllPublicationData!$B:$B,'Publication Table (%)'!$C$4,AllPublicationData!$D:$D,'Publication Table (%)'!P$7)/
SUMIFS(AllPublicationData!$E:$E,AllPublicationData!$A:$A,'Publication Table (%)'!$B27,AllPublicationData!$B:$B,'Publication Table (%)'!$C$4,AllPublicationData!$D:$D,'Publication Table (%)'!P$7),
SUMIFS(AllPublicationData!$G:$G,AllPublicationData!$A:$A,'Publication Table (%)'!$B27,AllPublicationData!$B:$B,'Publication Table (%)'!P$7)/
SUMIFS(AllPublicationData!$E:$E,AllPublicationData!$A:$A,'Publication Table (%)'!$B27,AllPublicationData!$B:$B,'Publication Table (%)'!P$7)),
IF('Publication Table (%)'!$C$5="Operations cancelled for clinical reasons",
IFERROR(SUMIFS(AllPublicationData!$H:$H,AllPublicationData!$A:$A,'Publication Table (%)'!$B27,AllPublicationData!$B:$B,'Publication Table (%)'!$C$4,AllPublicationData!$D:$D,'Publication Table (%)'!P$7)/
SUMIFS(AllPublicationData!$E:$E,AllPublicationData!$A:$A,'Publication Table (%)'!$B27,AllPublicationData!$B:$B,'Publication Table (%)'!$C$4,AllPublicationData!$D:$D,'Publication Table (%)'!P$7),
SUMIFS(AllPublicationData!$H:$H,AllPublicationData!$A:$A,'Publication Table (%)'!$B27,AllPublicationData!$B:$B,'Publication Table (%)'!P$7)/
SUMIFS(AllPublicationData!$E:$E,AllPublicationData!$A:$A,'Publication Table (%)'!$B27,AllPublicationData!$B:$B,'Publication Table (%)'!P$7)),
IF('Publication Table (%)'!$C$5="Operations cancelled for non-clinical/capacity reasons",
IFERROR(SUMIFS(AllPublicationData!$I:$I,AllPublicationData!$A:$A,'Publication Table (%)'!$B27,AllPublicationData!$B:$B,'Publication Table (%)'!$C$4,AllPublicationData!$D:$D,'Publication Table (%)'!P$7)/
SUMIFS(AllPublicationData!$E:$E,AllPublicationData!$A:$A,'Publication Table (%)'!$B27,AllPublicationData!$B:$B,'Publication Table (%)'!$C$4,AllPublicationData!$D:$D,'Publication Table (%)'!P$7),
SUMIFS(AllPublicationData!$I:$I,AllPublicationData!$A:$A,'Publication Table (%)'!$B27,AllPublicationData!$B:$B,'Publication Table (%)'!P$7)/
SUMIFS(AllPublicationData!$E:$E,AllPublicationData!$A:$A,'Publication Table (%)'!$B27,AllPublicationData!$B:$B,'Publication Table (%)'!P$7)),
IF('Publication Table (%)'!$C$5="Cancellations for other reasons",
IFERROR(SUMIFS(AllPublicationData!$J:$J,AllPublicationData!$A:$A,'Publication Table (%)'!$B27,AllPublicationData!$B:$B,'Publication Table (%)'!$C$4,AllPublicationData!$D:$D,'Publication Table (%)'!P$7)/
SUMIFS(AllPublicationData!$E:$E,AllPublicationData!$A:$A,'Publication Table (%)'!$B27,AllPublicationData!$B:$B,'Publication Table (%)'!$C$4,AllPublicationData!$D:$D,'Publication Table (%)'!P$7),
SUMIFS(AllPublicationData!$J:$J,AllPublicationData!$A:$A,'Publication Table (%)'!$B27,AllPublicationData!$B:$B,'Publication Table (%)'!P$7)/
SUMIFS(AllPublicationData!$E:$E,AllPublicationData!$A:$A,'Publication Table (%)'!$B27,AllPublicationData!$B:$B,'Publication Table (%)'!P$7)))))))</f>
        <v>6.25E-2</v>
      </c>
      <c r="Q27" s="96">
        <f>IF('Publication Table (%)'!$C$5="All Cancelled Operations",
IFERROR(SUMIFS(AllPublicationData!$F:$F,AllPublicationData!$A:$A,'Publication Table (%)'!$B27,AllPublicationData!$B:$B,'Publication Table (%)'!$C$4,AllPublicationData!$D:$D,'Publication Table (%)'!Q$7)/
SUMIFS(AllPublicationData!$E:$E,AllPublicationData!$A:$A,'Publication Table (%)'!$B27,AllPublicationData!$B:$B,'Publication Table (%)'!$C$4,AllPublicationData!$D:$D,'Publication Table (%)'!Q$7),
SUMIFS(AllPublicationData!$F:$F,AllPublicationData!$A:$A,'Publication Table (%)'!$B27,AllPublicationData!$B:$B,'Publication Table (%)'!Q$7)/
SUMIFS(AllPublicationData!$E:$E,AllPublicationData!$A:$A,'Publication Table (%)'!$B27,AllPublicationData!$B:$B,'Publication Table (%)'!Q$7)),
IF('Publication Table (%)'!$C$5="Operations cancelled by patient",
IFERROR(SUMIFS(AllPublicationData!$G:$G,AllPublicationData!$A:$A,'Publication Table (%)'!$B27,AllPublicationData!$B:$B,'Publication Table (%)'!$C$4,AllPublicationData!$D:$D,'Publication Table (%)'!Q$7)/
SUMIFS(AllPublicationData!$E:$E,AllPublicationData!$A:$A,'Publication Table (%)'!$B27,AllPublicationData!$B:$B,'Publication Table (%)'!$C$4,AllPublicationData!$D:$D,'Publication Table (%)'!Q$7),
SUMIFS(AllPublicationData!$G:$G,AllPublicationData!$A:$A,'Publication Table (%)'!$B27,AllPublicationData!$B:$B,'Publication Table (%)'!Q$7)/
SUMIFS(AllPublicationData!$E:$E,AllPublicationData!$A:$A,'Publication Table (%)'!$B27,AllPublicationData!$B:$B,'Publication Table (%)'!Q$7)),
IF('Publication Table (%)'!$C$5="Operations cancelled for clinical reasons",
IFERROR(SUMIFS(AllPublicationData!$H:$H,AllPublicationData!$A:$A,'Publication Table (%)'!$B27,AllPublicationData!$B:$B,'Publication Table (%)'!$C$4,AllPublicationData!$D:$D,'Publication Table (%)'!Q$7)/
SUMIFS(AllPublicationData!$E:$E,AllPublicationData!$A:$A,'Publication Table (%)'!$B27,AllPublicationData!$B:$B,'Publication Table (%)'!$C$4,AllPublicationData!$D:$D,'Publication Table (%)'!Q$7),
SUMIFS(AllPublicationData!$H:$H,AllPublicationData!$A:$A,'Publication Table (%)'!$B27,AllPublicationData!$B:$B,'Publication Table (%)'!Q$7)/
SUMIFS(AllPublicationData!$E:$E,AllPublicationData!$A:$A,'Publication Table (%)'!$B27,AllPublicationData!$B:$B,'Publication Table (%)'!Q$7)),
IF('Publication Table (%)'!$C$5="Operations cancelled for non-clinical/capacity reasons",
IFERROR(SUMIFS(AllPublicationData!$I:$I,AllPublicationData!$A:$A,'Publication Table (%)'!$B27,AllPublicationData!$B:$B,'Publication Table (%)'!$C$4,AllPublicationData!$D:$D,'Publication Table (%)'!Q$7)/
SUMIFS(AllPublicationData!$E:$E,AllPublicationData!$A:$A,'Publication Table (%)'!$B27,AllPublicationData!$B:$B,'Publication Table (%)'!$C$4,AllPublicationData!$D:$D,'Publication Table (%)'!Q$7),
SUMIFS(AllPublicationData!$I:$I,AllPublicationData!$A:$A,'Publication Table (%)'!$B27,AllPublicationData!$B:$B,'Publication Table (%)'!Q$7)/
SUMIFS(AllPublicationData!$E:$E,AllPublicationData!$A:$A,'Publication Table (%)'!$B27,AllPublicationData!$B:$B,'Publication Table (%)'!Q$7)),
IF('Publication Table (%)'!$C$5="Cancellations for other reasons",
IFERROR(SUMIFS(AllPublicationData!$J:$J,AllPublicationData!$A:$A,'Publication Table (%)'!$B27,AllPublicationData!$B:$B,'Publication Table (%)'!$C$4,AllPublicationData!$D:$D,'Publication Table (%)'!Q$7)/
SUMIFS(AllPublicationData!$E:$E,AllPublicationData!$A:$A,'Publication Table (%)'!$B27,AllPublicationData!$B:$B,'Publication Table (%)'!$C$4,AllPublicationData!$D:$D,'Publication Table (%)'!Q$7),
SUMIFS(AllPublicationData!$J:$J,AllPublicationData!$A:$A,'Publication Table (%)'!$B27,AllPublicationData!$B:$B,'Publication Table (%)'!Q$7)/
SUMIFS(AllPublicationData!$E:$E,AllPublicationData!$A:$A,'Publication Table (%)'!$B27,AllPublicationData!$B:$B,'Publication Table (%)'!Q$7)))))))</f>
        <v>6.7307692307692304E-2</v>
      </c>
      <c r="R27" s="96">
        <f>IF('Publication Table (%)'!$C$5="All Cancelled Operations",
IFERROR(SUMIFS(AllPublicationData!$F:$F,AllPublicationData!$A:$A,'Publication Table (%)'!$B27,AllPublicationData!$B:$B,'Publication Table (%)'!$C$4,AllPublicationData!$D:$D,'Publication Table (%)'!R$7)/
SUMIFS(AllPublicationData!$E:$E,AllPublicationData!$A:$A,'Publication Table (%)'!$B27,AllPublicationData!$B:$B,'Publication Table (%)'!$C$4,AllPublicationData!$D:$D,'Publication Table (%)'!R$7),
SUMIFS(AllPublicationData!$F:$F,AllPublicationData!$A:$A,'Publication Table (%)'!$B27,AllPublicationData!$B:$B,'Publication Table (%)'!R$7)/
SUMIFS(AllPublicationData!$E:$E,AllPublicationData!$A:$A,'Publication Table (%)'!$B27,AllPublicationData!$B:$B,'Publication Table (%)'!R$7)),
IF('Publication Table (%)'!$C$5="Operations cancelled by patient",
IFERROR(SUMIFS(AllPublicationData!$G:$G,AllPublicationData!$A:$A,'Publication Table (%)'!$B27,AllPublicationData!$B:$B,'Publication Table (%)'!$C$4,AllPublicationData!$D:$D,'Publication Table (%)'!R$7)/
SUMIFS(AllPublicationData!$E:$E,AllPublicationData!$A:$A,'Publication Table (%)'!$B27,AllPublicationData!$B:$B,'Publication Table (%)'!$C$4,AllPublicationData!$D:$D,'Publication Table (%)'!R$7),
SUMIFS(AllPublicationData!$G:$G,AllPublicationData!$A:$A,'Publication Table (%)'!$B27,AllPublicationData!$B:$B,'Publication Table (%)'!R$7)/
SUMIFS(AllPublicationData!$E:$E,AllPublicationData!$A:$A,'Publication Table (%)'!$B27,AllPublicationData!$B:$B,'Publication Table (%)'!R$7)),
IF('Publication Table (%)'!$C$5="Operations cancelled for clinical reasons",
IFERROR(SUMIFS(AllPublicationData!$H:$H,AllPublicationData!$A:$A,'Publication Table (%)'!$B27,AllPublicationData!$B:$B,'Publication Table (%)'!$C$4,AllPublicationData!$D:$D,'Publication Table (%)'!R$7)/
SUMIFS(AllPublicationData!$E:$E,AllPublicationData!$A:$A,'Publication Table (%)'!$B27,AllPublicationData!$B:$B,'Publication Table (%)'!$C$4,AllPublicationData!$D:$D,'Publication Table (%)'!R$7),
SUMIFS(AllPublicationData!$H:$H,AllPublicationData!$A:$A,'Publication Table (%)'!$B27,AllPublicationData!$B:$B,'Publication Table (%)'!R$7)/
SUMIFS(AllPublicationData!$E:$E,AllPublicationData!$A:$A,'Publication Table (%)'!$B27,AllPublicationData!$B:$B,'Publication Table (%)'!R$7)),
IF('Publication Table (%)'!$C$5="Operations cancelled for non-clinical/capacity reasons",
IFERROR(SUMIFS(AllPublicationData!$I:$I,AllPublicationData!$A:$A,'Publication Table (%)'!$B27,AllPublicationData!$B:$B,'Publication Table (%)'!$C$4,AllPublicationData!$D:$D,'Publication Table (%)'!R$7)/
SUMIFS(AllPublicationData!$E:$E,AllPublicationData!$A:$A,'Publication Table (%)'!$B27,AllPublicationData!$B:$B,'Publication Table (%)'!$C$4,AllPublicationData!$D:$D,'Publication Table (%)'!R$7),
SUMIFS(AllPublicationData!$I:$I,AllPublicationData!$A:$A,'Publication Table (%)'!$B27,AllPublicationData!$B:$B,'Publication Table (%)'!R$7)/
SUMIFS(AllPublicationData!$E:$E,AllPublicationData!$A:$A,'Publication Table (%)'!$B27,AllPublicationData!$B:$B,'Publication Table (%)'!R$7)),
IF('Publication Table (%)'!$C$5="Cancellations for other reasons",
IFERROR(SUMIFS(AllPublicationData!$J:$J,AllPublicationData!$A:$A,'Publication Table (%)'!$B27,AllPublicationData!$B:$B,'Publication Table (%)'!$C$4,AllPublicationData!$D:$D,'Publication Table (%)'!R$7)/
SUMIFS(AllPublicationData!$E:$E,AllPublicationData!$A:$A,'Publication Table (%)'!$B27,AllPublicationData!$B:$B,'Publication Table (%)'!$C$4,AllPublicationData!$D:$D,'Publication Table (%)'!R$7),
SUMIFS(AllPublicationData!$J:$J,AllPublicationData!$A:$A,'Publication Table (%)'!$B27,AllPublicationData!$B:$B,'Publication Table (%)'!R$7)/
SUMIFS(AllPublicationData!$E:$E,AllPublicationData!$A:$A,'Publication Table (%)'!$B27,AllPublicationData!$B:$B,'Publication Table (%)'!R$7)))))))</f>
        <v>6.6499372647427848E-2</v>
      </c>
      <c r="S27" s="96">
        <f>IF('Publication Table (%)'!$C$5="All Cancelled Operations",
IFERROR(SUMIFS(AllPublicationData!$F:$F,AllPublicationData!$A:$A,'Publication Table (%)'!$B27,AllPublicationData!$B:$B,'Publication Table (%)'!$C$4,AllPublicationData!$D:$D,'Publication Table (%)'!S$7)/
SUMIFS(AllPublicationData!$E:$E,AllPublicationData!$A:$A,'Publication Table (%)'!$B27,AllPublicationData!$B:$B,'Publication Table (%)'!$C$4,AllPublicationData!$D:$D,'Publication Table (%)'!S$7),
SUMIFS(AllPublicationData!$F:$F,AllPublicationData!$A:$A,'Publication Table (%)'!$B27,AllPublicationData!$B:$B,'Publication Table (%)'!S$7)/
SUMIFS(AllPublicationData!$E:$E,AllPublicationData!$A:$A,'Publication Table (%)'!$B27,AllPublicationData!$B:$B,'Publication Table (%)'!S$7)),
IF('Publication Table (%)'!$C$5="Operations cancelled by patient",
IFERROR(SUMIFS(AllPublicationData!$G:$G,AllPublicationData!$A:$A,'Publication Table (%)'!$B27,AllPublicationData!$B:$B,'Publication Table (%)'!$C$4,AllPublicationData!$D:$D,'Publication Table (%)'!S$7)/
SUMIFS(AllPublicationData!$E:$E,AllPublicationData!$A:$A,'Publication Table (%)'!$B27,AllPublicationData!$B:$B,'Publication Table (%)'!$C$4,AllPublicationData!$D:$D,'Publication Table (%)'!S$7),
SUMIFS(AllPublicationData!$G:$G,AllPublicationData!$A:$A,'Publication Table (%)'!$B27,AllPublicationData!$B:$B,'Publication Table (%)'!S$7)/
SUMIFS(AllPublicationData!$E:$E,AllPublicationData!$A:$A,'Publication Table (%)'!$B27,AllPublicationData!$B:$B,'Publication Table (%)'!S$7)),
IF('Publication Table (%)'!$C$5="Operations cancelled for clinical reasons",
IFERROR(SUMIFS(AllPublicationData!$H:$H,AllPublicationData!$A:$A,'Publication Table (%)'!$B27,AllPublicationData!$B:$B,'Publication Table (%)'!$C$4,AllPublicationData!$D:$D,'Publication Table (%)'!S$7)/
SUMIFS(AllPublicationData!$E:$E,AllPublicationData!$A:$A,'Publication Table (%)'!$B27,AllPublicationData!$B:$B,'Publication Table (%)'!$C$4,AllPublicationData!$D:$D,'Publication Table (%)'!S$7),
SUMIFS(AllPublicationData!$H:$H,AllPublicationData!$A:$A,'Publication Table (%)'!$B27,AllPublicationData!$B:$B,'Publication Table (%)'!S$7)/
SUMIFS(AllPublicationData!$E:$E,AllPublicationData!$A:$A,'Publication Table (%)'!$B27,AllPublicationData!$B:$B,'Publication Table (%)'!S$7)),
IF('Publication Table (%)'!$C$5="Operations cancelled for non-clinical/capacity reasons",
IFERROR(SUMIFS(AllPublicationData!$I:$I,AllPublicationData!$A:$A,'Publication Table (%)'!$B27,AllPublicationData!$B:$B,'Publication Table (%)'!$C$4,AllPublicationData!$D:$D,'Publication Table (%)'!S$7)/
SUMIFS(AllPublicationData!$E:$E,AllPublicationData!$A:$A,'Publication Table (%)'!$B27,AllPublicationData!$B:$B,'Publication Table (%)'!$C$4,AllPublicationData!$D:$D,'Publication Table (%)'!S$7),
SUMIFS(AllPublicationData!$I:$I,AllPublicationData!$A:$A,'Publication Table (%)'!$B27,AllPublicationData!$B:$B,'Publication Table (%)'!S$7)/
SUMIFS(AllPublicationData!$E:$E,AllPublicationData!$A:$A,'Publication Table (%)'!$B27,AllPublicationData!$B:$B,'Publication Table (%)'!S$7)),
IF('Publication Table (%)'!$C$5="Cancellations for other reasons",
IFERROR(SUMIFS(AllPublicationData!$J:$J,AllPublicationData!$A:$A,'Publication Table (%)'!$B27,AllPublicationData!$B:$B,'Publication Table (%)'!$C$4,AllPublicationData!$D:$D,'Publication Table (%)'!S$7)/
SUMIFS(AllPublicationData!$E:$E,AllPublicationData!$A:$A,'Publication Table (%)'!$B27,AllPublicationData!$B:$B,'Publication Table (%)'!$C$4,AllPublicationData!$D:$D,'Publication Table (%)'!S$7),
SUMIFS(AllPublicationData!$J:$J,AllPublicationData!$A:$A,'Publication Table (%)'!$B27,AllPublicationData!$B:$B,'Publication Table (%)'!S$7)/
SUMIFS(AllPublicationData!$E:$E,AllPublicationData!$A:$A,'Publication Table (%)'!$B27,AllPublicationData!$B:$B,'Publication Table (%)'!S$7)))))))</f>
        <v>6.2992125984251968E-2</v>
      </c>
    </row>
    <row r="28" spans="2:19" x14ac:dyDescent="0.35">
      <c r="B28" s="89">
        <v>44805</v>
      </c>
      <c r="C28" s="112">
        <f>IF('Publication Table (%)'!$C$5="All Cancelled Operations",
SUMIFS(AllPublicationData!$F:$F,AllPublicationData!$A:$A,'Publication Table (%)'!$B28,AllPublicationData!$B:$B,'Publication Table (%)'!$C$4),
IF('Publication Table (%)'!$C$5="Operations cancelled by patient",
SUMIFS(AllPublicationData!$G:$G,AllPublicationData!$A:$A,'Publication Table (%)'!$B28,AllPublicationData!$B:$B,'Publication Table (%)'!$C$4),
IF('Publication Table (%)'!$C$5="Operations cancelled for clinical reasons",
SUMIFS(AllPublicationData!$H:$H,AllPublicationData!$A:$A,'Publication Table (%)'!$B28,AllPublicationData!$B:$B,'Publication Table (%)'!$C$4),
IF('Publication Table (%)'!$C$5="Operations cancelled for non-clinical/capacity reasons",
SUMIFS(AllPublicationData!$I:$I,AllPublicationData!$A:$A,'Publication Table (%)'!$B28,AllPublicationData!$B:$B,'Publication Table (%)'!$C$4),
IF('Publication Table (%)'!$C$5="Cancellations for other reasons",
SUMIFS(AllPublicationData!$J:$J,AllPublicationData!$A:$A,'Publication Table (%)'!$B28,AllPublicationData!$B:$B,'Publication Table (%)'!$C$4))))))+
IF(AND($C$4="NHS Scotland",$C$5="All Cancelled Operations"),
SUMIFS(AllPublicationData!$F:$F,AllPublicationData!$A:$A,'Publication Table (%)'!$B28),
IF(AND($C$4="NHS Scotland",$C$5="Operations cancelled by patient"),
SUMIFS(AllPublicationData!$G:$G,AllPublicationData!$A:$A,'Publication Table (%)'!$B28),
IF(AND($C$4="NHS Scotland",$C$5="Operations cancelled for clinical reasons"),
SUMIFS(AllPublicationData!$H:$H,AllPublicationData!$A:$A,'Publication Table (%)'!$B28),
IF(AND($C$4="NHS Scotland",$C$5="Operations cancelled for non-clinical/capacity reasons"),
SUMIFS(AllPublicationData!$I:$I,AllPublicationData!$A:$A,'Publication Table (%)'!$B28),
IF(AND($C$4="NHS Scotland",$C$5="Cancellations for other reasons"),
SUMIFS(AllPublicationData!$J:$J,AllPublicationData!$A:$A,'Publication Table (%)'!$B28))))))</f>
        <v>2080</v>
      </c>
      <c r="D28" s="110">
        <f>IF(AND('Publication Table (%)'!$C$5="All Cancelled Operations",$C$4&lt;&gt;"NHS Scotland"),
IFERROR(SUMIFS(AllPublicationData!$F:$F,AllPublicationData!$A:$A,'Publication Table (%)'!$B28,AllPublicationData!$B:$B,'Publication Table (%)'!$C$4,AllPublicationData!$D:$D,'Publication Table (%)'!D$7)/
SUMIFS(AllPublicationData!$E:$E,AllPublicationData!$A:$A,'Publication Table (%)'!$B28,AllPublicationData!$B:$B,'Publication Table (%)'!$C$4,AllPublicationData!$D:$D,'Publication Table (%)'!D$7),
SUMIFS(AllPublicationData!$F:$F,AllPublicationData!$A:$A,'Publication Table (%)'!$B28,AllPublicationData!$B:$B,'Publication Table (%)'!D$7)/
SUMIFS(AllPublicationData!$E:$E,AllPublicationData!$A:$A,'Publication Table (%)'!$B28,AllPublicationData!$B:$B,'Publication Table (%)'!D$7)),
IF(AND('Publication Table (%)'!$C$5="Operations cancelled by patient",$C$4&lt;&gt;"NHS Scotland"),
IFERROR(SUMIFS(AllPublicationData!$G:$G,AllPublicationData!$A:$A,'Publication Table (%)'!$B28,AllPublicationData!$B:$B,'Publication Table (%)'!$C$4,AllPublicationData!$D:$D,'Publication Table (%)'!D$7)/
SUMIFS(AllPublicationData!$E:$E,AllPublicationData!$A:$A,'Publication Table (%)'!$B28,AllPublicationData!$B:$B,'Publication Table (%)'!$C$4,AllPublicationData!$D:$D,'Publication Table (%)'!D$7),
SUMIFS(AllPublicationData!$G:$G,AllPublicationData!$A:$A,'Publication Table (%)'!$B28,AllPublicationData!$B:$B,'Publication Table (%)'!D$7)/
SUMIFS(AllPublicationData!$E:$E,AllPublicationData!$A:$A,'Publication Table (%)'!$B28,AllPublicationData!$B:$B,'Publication Table (%)'!D$7)),
IF(AND('Publication Table (%)'!$C$5="Operations cancelled for clinical reasons",$C$4&lt;&gt;"NHS Scotland"),
IFERROR(SUMIFS(AllPublicationData!$H:$H,AllPublicationData!$A:$A,'Publication Table (%)'!$B28,AllPublicationData!$B:$B,'Publication Table (%)'!$C$4,AllPublicationData!$D:$D,'Publication Table (%)'!D$7)/
SUMIFS(AllPublicationData!$E:$E,AllPublicationData!$A:$A,'Publication Table (%)'!$B28,AllPublicationData!$B:$B,'Publication Table (%)'!$C$4,AllPublicationData!$D:$D,'Publication Table (%)'!D$7),
SUMIFS(AllPublicationData!$H:$H,AllPublicationData!$A:$A,'Publication Table (%)'!$B28,AllPublicationData!$B:$B,'Publication Table (%)'!D$7)/
SUMIFS(AllPublicationData!$E:$E,AllPublicationData!$A:$A,'Publication Table (%)'!$B28,AllPublicationData!$B:$B,'Publication Table (%)'!D$7)),
IF(AND('Publication Table (%)'!$C$5="Operations cancelled for non-clinical/capacity reasons",$C$4&lt;&gt;"NHS Scotland"),
IFERROR(SUMIFS(AllPublicationData!$I:$I,AllPublicationData!$A:$A,'Publication Table (%)'!$B28,AllPublicationData!$B:$B,'Publication Table (%)'!$C$4,AllPublicationData!$D:$D,'Publication Table (%)'!D$7)/
SUMIFS(AllPublicationData!$E:$E,AllPublicationData!$A:$A,'Publication Table (%)'!$B28,AllPublicationData!$B:$B,'Publication Table (%)'!$C$4,AllPublicationData!$D:$D,'Publication Table (%)'!D$7),
SUMIFS(AllPublicationData!$I:$I,AllPublicationData!$A:$A,'Publication Table (%)'!$B28,AllPublicationData!$B:$B,'Publication Table (%)'!D$7)/
SUMIFS(AllPublicationData!$E:$E,AllPublicationData!$A:$A,'Publication Table (%)'!$B28,AllPublicationData!$B:$B,'Publication Table (%)'!D$7)),
IF(AND('Publication Table (%)'!$C$5="Cancellations for other reasons",$C$4&lt;&gt;"NHS Scotland"),
IFERROR(SUMIFS(AllPublicationData!$J:$J,AllPublicationData!$A:$A,'Publication Table (%)'!$B28,AllPublicationData!$B:$B,'Publication Table (%)'!$C$4,AllPublicationData!$D:$D,'Publication Table (%)'!D$7)/
SUMIFS(AllPublicationData!$E:$E,AllPublicationData!$A:$A,'Publication Table (%)'!$B28,AllPublicationData!$B:$B,'Publication Table (%)'!$C$4,AllPublicationData!$D:$D,'Publication Table (%)'!D$7),
SUMIFS(AllPublicationData!$J:$J,AllPublicationData!$A:$A,'Publication Table (%)'!$B28,AllPublicationData!$B:$B,'Publication Table (%)'!D$7)/
SUMIFS(AllPublicationData!$E:$E,AllPublicationData!$A:$A,'Publication Table (%)'!$B28,AllPublicationData!$B:$B,'Publication Table (%)'!D$7)),
IF(AND($C$4="NHS Scotland",$C$5="All Cancelled Operations"),
SUMIFS(AllPublicationData!$F:$F,AllPublicationData!$A:$A,'Publication Table'!$B28)/
SUMIFS(AllPublicationData!$E:$E,AllPublicationData!$A:$A,'Publication Table'!$B28),
IF(AND($C$4="NHS Scotland",$C$5="Operations cancelled by patient"),
SUMIFS(AllPublicationData!$G:$G,AllPublicationData!$A:$A,'Publication Table'!$B28)/
SUMIFS(AllPublicationData!$E:$E,AllPublicationData!$A:$A,'Publication Table'!$B28),
IF(AND($C$4="NHS Scotland",$C$5="Operations cancelled for clinical reasons"),
SUMIFS(AllPublicationData!$H:$H,AllPublicationData!$A:$A,'Publication Table'!$B28)/
SUMIFS(AllPublicationData!$E:$E,AllPublicationData!$A:$A,'Publication Table'!$B28),
IF(AND($C$4="NHS Scotland",$C$5="Operations cancelled for non-clinical/capacity reasons"),
SUMIFS(AllPublicationData!$I:$I,AllPublicationData!$A:$A,'Publication Table'!$B28)/
SUMIFS(AllPublicationData!$E:$E,AllPublicationData!$A:$A,'Publication Table'!$B28),
IF(AND($C$4="NHS Scotland",$C$5="Cancellations for other reasons"),
SUMIFS(AllPublicationData!$J:$J,AllPublicationData!$A:$A,'Publication Table'!$B28)/
SUMIFS(AllPublicationData!$E:$E,AllPublicationData!$A:$A,'Publication Table'!$B28)))))))))))</f>
        <v>9.1678420310296188E-2</v>
      </c>
      <c r="E28" s="96">
        <f>IF('Publication Table (%)'!$C$5="All Cancelled Operations",
IFERROR(SUMIFS(AllPublicationData!$F:$F,AllPublicationData!$A:$A,'Publication Table (%)'!$B28,AllPublicationData!$B:$B,'Publication Table (%)'!$C$4,AllPublicationData!$D:$D,'Publication Table (%)'!E$7)/
SUMIFS(AllPublicationData!$E:$E,AllPublicationData!$A:$A,'Publication Table (%)'!$B28,AllPublicationData!$B:$B,'Publication Table (%)'!$C$4,AllPublicationData!$D:$D,'Publication Table (%)'!E$7),
SUMIFS(AllPublicationData!$F:$F,AllPublicationData!$A:$A,'Publication Table (%)'!$B28,AllPublicationData!$B:$B,'Publication Table (%)'!E$7)/
SUMIFS(AllPublicationData!$E:$E,AllPublicationData!$A:$A,'Publication Table (%)'!$B28,AllPublicationData!$B:$B,'Publication Table (%)'!E$7)),
IF('Publication Table (%)'!$C$5="Operations cancelled by patient",
IFERROR(SUMIFS(AllPublicationData!$G:$G,AllPublicationData!$A:$A,'Publication Table (%)'!$B28,AllPublicationData!$B:$B,'Publication Table (%)'!$C$4,AllPublicationData!$D:$D,'Publication Table (%)'!E$7)/
SUMIFS(AllPublicationData!$E:$E,AllPublicationData!$A:$A,'Publication Table (%)'!$B28,AllPublicationData!$B:$B,'Publication Table (%)'!$C$4,AllPublicationData!$D:$D,'Publication Table (%)'!E$7),
SUMIFS(AllPublicationData!$G:$G,AllPublicationData!$A:$A,'Publication Table (%)'!$B28,AllPublicationData!$B:$B,'Publication Table (%)'!E$7)/
SUMIFS(AllPublicationData!$E:$E,AllPublicationData!$A:$A,'Publication Table (%)'!$B28,AllPublicationData!$B:$B,'Publication Table (%)'!E$7)),
IF('Publication Table (%)'!$C$5="Operations cancelled for clinical reasons",
IFERROR(SUMIFS(AllPublicationData!$H:$H,AllPublicationData!$A:$A,'Publication Table (%)'!$B28,AllPublicationData!$B:$B,'Publication Table (%)'!$C$4,AllPublicationData!$D:$D,'Publication Table (%)'!E$7)/
SUMIFS(AllPublicationData!$E:$E,AllPublicationData!$A:$A,'Publication Table (%)'!$B28,AllPublicationData!$B:$B,'Publication Table (%)'!$C$4,AllPublicationData!$D:$D,'Publication Table (%)'!E$7),
SUMIFS(AllPublicationData!$H:$H,AllPublicationData!$A:$A,'Publication Table (%)'!$B28,AllPublicationData!$B:$B,'Publication Table (%)'!E$7)/
SUMIFS(AllPublicationData!$E:$E,AllPublicationData!$A:$A,'Publication Table (%)'!$B28,AllPublicationData!$B:$B,'Publication Table (%)'!E$7)),
IF('Publication Table (%)'!$C$5="Operations cancelled for non-clinical/capacity reasons",
IFERROR(SUMIFS(AllPublicationData!$I:$I,AllPublicationData!$A:$A,'Publication Table (%)'!$B28,AllPublicationData!$B:$B,'Publication Table (%)'!$C$4,AllPublicationData!$D:$D,'Publication Table (%)'!E$7)/
SUMIFS(AllPublicationData!$E:$E,AllPublicationData!$A:$A,'Publication Table (%)'!$B28,AllPublicationData!$B:$B,'Publication Table (%)'!$C$4,AllPublicationData!$D:$D,'Publication Table (%)'!E$7),
SUMIFS(AllPublicationData!$I:$I,AllPublicationData!$A:$A,'Publication Table (%)'!$B28,AllPublicationData!$B:$B,'Publication Table (%)'!E$7)/
SUMIFS(AllPublicationData!$E:$E,AllPublicationData!$A:$A,'Publication Table (%)'!$B28,AllPublicationData!$B:$B,'Publication Table (%)'!E$7)),
IF('Publication Table (%)'!$C$5="Cancellations for other reasons",
IFERROR(SUMIFS(AllPublicationData!$J:$J,AllPublicationData!$A:$A,'Publication Table (%)'!$B28,AllPublicationData!$B:$B,'Publication Table (%)'!$C$4,AllPublicationData!$D:$D,'Publication Table (%)'!E$7)/
SUMIFS(AllPublicationData!$E:$E,AllPublicationData!$A:$A,'Publication Table (%)'!$B28,AllPublicationData!$B:$B,'Publication Table (%)'!$C$4,AllPublicationData!$D:$D,'Publication Table (%)'!E$7),
SUMIFS(AllPublicationData!$J:$J,AllPublicationData!$A:$A,'Publication Table (%)'!$B28,AllPublicationData!$B:$B,'Publication Table (%)'!E$7)/
SUMIFS(AllPublicationData!$E:$E,AllPublicationData!$A:$A,'Publication Table (%)'!$B28,AllPublicationData!$B:$B,'Publication Table (%)'!E$7)))))))</f>
        <v>6.80431722196152E-2</v>
      </c>
      <c r="F28" s="96">
        <f>IF('Publication Table (%)'!$C$5="All Cancelled Operations",
IFERROR(SUMIFS(AllPublicationData!$F:$F,AllPublicationData!$A:$A,'Publication Table (%)'!$B28,AllPublicationData!$B:$B,'Publication Table (%)'!$C$4,AllPublicationData!$D:$D,'Publication Table (%)'!F$7)/
SUMIFS(AllPublicationData!$E:$E,AllPublicationData!$A:$A,'Publication Table (%)'!$B28,AllPublicationData!$B:$B,'Publication Table (%)'!$C$4,AllPublicationData!$D:$D,'Publication Table (%)'!F$7),
SUMIFS(AllPublicationData!$F:$F,AllPublicationData!$A:$A,'Publication Table (%)'!$B28,AllPublicationData!$B:$B,'Publication Table (%)'!F$7)/
SUMIFS(AllPublicationData!$E:$E,AllPublicationData!$A:$A,'Publication Table (%)'!$B28,AllPublicationData!$B:$B,'Publication Table (%)'!F$7)),
IF('Publication Table (%)'!$C$5="Operations cancelled by patient",
IFERROR(SUMIFS(AllPublicationData!$G:$G,AllPublicationData!$A:$A,'Publication Table (%)'!$B28,AllPublicationData!$B:$B,'Publication Table (%)'!$C$4,AllPublicationData!$D:$D,'Publication Table (%)'!F$7)/
SUMIFS(AllPublicationData!$E:$E,AllPublicationData!$A:$A,'Publication Table (%)'!$B28,AllPublicationData!$B:$B,'Publication Table (%)'!$C$4,AllPublicationData!$D:$D,'Publication Table (%)'!F$7),
SUMIFS(AllPublicationData!$G:$G,AllPublicationData!$A:$A,'Publication Table (%)'!$B28,AllPublicationData!$B:$B,'Publication Table (%)'!F$7)/
SUMIFS(AllPublicationData!$E:$E,AllPublicationData!$A:$A,'Publication Table (%)'!$B28,AllPublicationData!$B:$B,'Publication Table (%)'!F$7)),
IF('Publication Table (%)'!$C$5="Operations cancelled for clinical reasons",
IFERROR(SUMIFS(AllPublicationData!$H:$H,AllPublicationData!$A:$A,'Publication Table (%)'!$B28,AllPublicationData!$B:$B,'Publication Table (%)'!$C$4,AllPublicationData!$D:$D,'Publication Table (%)'!F$7)/
SUMIFS(AllPublicationData!$E:$E,AllPublicationData!$A:$A,'Publication Table (%)'!$B28,AllPublicationData!$B:$B,'Publication Table (%)'!$C$4,AllPublicationData!$D:$D,'Publication Table (%)'!F$7),
SUMIFS(AllPublicationData!$H:$H,AllPublicationData!$A:$A,'Publication Table (%)'!$B28,AllPublicationData!$B:$B,'Publication Table (%)'!F$7)/
SUMIFS(AllPublicationData!$E:$E,AllPublicationData!$A:$A,'Publication Table (%)'!$B28,AllPublicationData!$B:$B,'Publication Table (%)'!F$7)),
IF('Publication Table (%)'!$C$5="Operations cancelled for non-clinical/capacity reasons",
IFERROR(SUMIFS(AllPublicationData!$I:$I,AllPublicationData!$A:$A,'Publication Table (%)'!$B28,AllPublicationData!$B:$B,'Publication Table (%)'!$C$4,AllPublicationData!$D:$D,'Publication Table (%)'!F$7)/
SUMIFS(AllPublicationData!$E:$E,AllPublicationData!$A:$A,'Publication Table (%)'!$B28,AllPublicationData!$B:$B,'Publication Table (%)'!$C$4,AllPublicationData!$D:$D,'Publication Table (%)'!F$7),
SUMIFS(AllPublicationData!$I:$I,AllPublicationData!$A:$A,'Publication Table (%)'!$B28,AllPublicationData!$B:$B,'Publication Table (%)'!F$7)/
SUMIFS(AllPublicationData!$E:$E,AllPublicationData!$A:$A,'Publication Table (%)'!$B28,AllPublicationData!$B:$B,'Publication Table (%)'!F$7)),
IF('Publication Table (%)'!$C$5="Cancellations for other reasons",
IFERROR(SUMIFS(AllPublicationData!$J:$J,AllPublicationData!$A:$A,'Publication Table (%)'!$B28,AllPublicationData!$B:$B,'Publication Table (%)'!$C$4,AllPublicationData!$D:$D,'Publication Table (%)'!F$7)/
SUMIFS(AllPublicationData!$E:$E,AllPublicationData!$A:$A,'Publication Table (%)'!$B28,AllPublicationData!$B:$B,'Publication Table (%)'!$C$4,AllPublicationData!$D:$D,'Publication Table (%)'!F$7),
SUMIFS(AllPublicationData!$J:$J,AllPublicationData!$A:$A,'Publication Table (%)'!$B28,AllPublicationData!$B:$B,'Publication Table (%)'!F$7)/
SUMIFS(AllPublicationData!$E:$E,AllPublicationData!$A:$A,'Publication Table (%)'!$B28,AllPublicationData!$B:$B,'Publication Table (%)'!F$7)))))))</f>
        <v>9.1197462331482945E-2</v>
      </c>
      <c r="G28" s="96">
        <f>IF('Publication Table (%)'!$C$5="All Cancelled Operations",
IFERROR(SUMIFS(AllPublicationData!$F:$F,AllPublicationData!$A:$A,'Publication Table (%)'!$B28,AllPublicationData!$B:$B,'Publication Table (%)'!$C$4,AllPublicationData!$D:$D,'Publication Table (%)'!G$7)/
SUMIFS(AllPublicationData!$E:$E,AllPublicationData!$A:$A,'Publication Table (%)'!$B28,AllPublicationData!$B:$B,'Publication Table (%)'!$C$4,AllPublicationData!$D:$D,'Publication Table (%)'!G$7),
SUMIFS(AllPublicationData!$F:$F,AllPublicationData!$A:$A,'Publication Table (%)'!$B28,AllPublicationData!$B:$B,'Publication Table (%)'!G$7)/
SUMIFS(AllPublicationData!$E:$E,AllPublicationData!$A:$A,'Publication Table (%)'!$B28,AllPublicationData!$B:$B,'Publication Table (%)'!G$7)),
IF('Publication Table (%)'!$C$5="Operations cancelled by patient",
IFERROR(SUMIFS(AllPublicationData!$G:$G,AllPublicationData!$A:$A,'Publication Table (%)'!$B28,AllPublicationData!$B:$B,'Publication Table (%)'!$C$4,AllPublicationData!$D:$D,'Publication Table (%)'!G$7)/
SUMIFS(AllPublicationData!$E:$E,AllPublicationData!$A:$A,'Publication Table (%)'!$B28,AllPublicationData!$B:$B,'Publication Table (%)'!$C$4,AllPublicationData!$D:$D,'Publication Table (%)'!G$7),
SUMIFS(AllPublicationData!$G:$G,AllPublicationData!$A:$A,'Publication Table (%)'!$B28,AllPublicationData!$B:$B,'Publication Table (%)'!G$7)/
SUMIFS(AllPublicationData!$E:$E,AllPublicationData!$A:$A,'Publication Table (%)'!$B28,AllPublicationData!$B:$B,'Publication Table (%)'!G$7)),
IF('Publication Table (%)'!$C$5="Operations cancelled for clinical reasons",
IFERROR(SUMIFS(AllPublicationData!$H:$H,AllPublicationData!$A:$A,'Publication Table (%)'!$B28,AllPublicationData!$B:$B,'Publication Table (%)'!$C$4,AllPublicationData!$D:$D,'Publication Table (%)'!G$7)/
SUMIFS(AllPublicationData!$E:$E,AllPublicationData!$A:$A,'Publication Table (%)'!$B28,AllPublicationData!$B:$B,'Publication Table (%)'!$C$4,AllPublicationData!$D:$D,'Publication Table (%)'!G$7),
SUMIFS(AllPublicationData!$H:$H,AllPublicationData!$A:$A,'Publication Table (%)'!$B28,AllPublicationData!$B:$B,'Publication Table (%)'!G$7)/
SUMIFS(AllPublicationData!$E:$E,AllPublicationData!$A:$A,'Publication Table (%)'!$B28,AllPublicationData!$B:$B,'Publication Table (%)'!G$7)),
IF('Publication Table (%)'!$C$5="Operations cancelled for non-clinical/capacity reasons",
IFERROR(SUMIFS(AllPublicationData!$I:$I,AllPublicationData!$A:$A,'Publication Table (%)'!$B28,AllPublicationData!$B:$B,'Publication Table (%)'!$C$4,AllPublicationData!$D:$D,'Publication Table (%)'!G$7)/
SUMIFS(AllPublicationData!$E:$E,AllPublicationData!$A:$A,'Publication Table (%)'!$B28,AllPublicationData!$B:$B,'Publication Table (%)'!$C$4,AllPublicationData!$D:$D,'Publication Table (%)'!G$7),
SUMIFS(AllPublicationData!$I:$I,AllPublicationData!$A:$A,'Publication Table (%)'!$B28,AllPublicationData!$B:$B,'Publication Table (%)'!G$7)/
SUMIFS(AllPublicationData!$E:$E,AllPublicationData!$A:$A,'Publication Table (%)'!$B28,AllPublicationData!$B:$B,'Publication Table (%)'!G$7)),
IF('Publication Table (%)'!$C$5="Cancellations for other reasons",
IFERROR(SUMIFS(AllPublicationData!$J:$J,AllPublicationData!$A:$A,'Publication Table (%)'!$B28,AllPublicationData!$B:$B,'Publication Table (%)'!$C$4,AllPublicationData!$D:$D,'Publication Table (%)'!G$7)/
SUMIFS(AllPublicationData!$E:$E,AllPublicationData!$A:$A,'Publication Table (%)'!$B28,AllPublicationData!$B:$B,'Publication Table (%)'!$C$4,AllPublicationData!$D:$D,'Publication Table (%)'!G$7),
SUMIFS(AllPublicationData!$J:$J,AllPublicationData!$A:$A,'Publication Table (%)'!$B28,AllPublicationData!$B:$B,'Publication Table (%)'!G$7)/
SUMIFS(AllPublicationData!$E:$E,AllPublicationData!$A:$A,'Publication Table (%)'!$B28,AllPublicationData!$B:$B,'Publication Table (%)'!G$7)))))))</f>
        <v>0.10822510822510822</v>
      </c>
      <c r="H28" s="96">
        <f>IF('Publication Table (%)'!$C$5="All Cancelled Operations",
IFERROR(SUMIFS(AllPublicationData!$F:$F,AllPublicationData!$A:$A,'Publication Table (%)'!$B28,AllPublicationData!$B:$B,'Publication Table (%)'!$C$4,AllPublicationData!$D:$D,'Publication Table (%)'!H$7)/
SUMIFS(AllPublicationData!$E:$E,AllPublicationData!$A:$A,'Publication Table (%)'!$B28,AllPublicationData!$B:$B,'Publication Table (%)'!$C$4,AllPublicationData!$D:$D,'Publication Table (%)'!H$7),
SUMIFS(AllPublicationData!$F:$F,AllPublicationData!$A:$A,'Publication Table (%)'!$B28,AllPublicationData!$B:$B,'Publication Table (%)'!H$7)/
SUMIFS(AllPublicationData!$E:$E,AllPublicationData!$A:$A,'Publication Table (%)'!$B28,AllPublicationData!$B:$B,'Publication Table (%)'!H$7)),
IF('Publication Table (%)'!$C$5="Operations cancelled by patient",
IFERROR(SUMIFS(AllPublicationData!$G:$G,AllPublicationData!$A:$A,'Publication Table (%)'!$B28,AllPublicationData!$B:$B,'Publication Table (%)'!$C$4,AllPublicationData!$D:$D,'Publication Table (%)'!H$7)/
SUMIFS(AllPublicationData!$E:$E,AllPublicationData!$A:$A,'Publication Table (%)'!$B28,AllPublicationData!$B:$B,'Publication Table (%)'!$C$4,AllPublicationData!$D:$D,'Publication Table (%)'!H$7),
SUMIFS(AllPublicationData!$G:$G,AllPublicationData!$A:$A,'Publication Table (%)'!$B28,AllPublicationData!$B:$B,'Publication Table (%)'!H$7)/
SUMIFS(AllPublicationData!$E:$E,AllPublicationData!$A:$A,'Publication Table (%)'!$B28,AllPublicationData!$B:$B,'Publication Table (%)'!H$7)),
IF('Publication Table (%)'!$C$5="Operations cancelled for clinical reasons",
IFERROR(SUMIFS(AllPublicationData!$H:$H,AllPublicationData!$A:$A,'Publication Table (%)'!$B28,AllPublicationData!$B:$B,'Publication Table (%)'!$C$4,AllPublicationData!$D:$D,'Publication Table (%)'!H$7)/
SUMIFS(AllPublicationData!$E:$E,AllPublicationData!$A:$A,'Publication Table (%)'!$B28,AllPublicationData!$B:$B,'Publication Table (%)'!$C$4,AllPublicationData!$D:$D,'Publication Table (%)'!H$7),
SUMIFS(AllPublicationData!$H:$H,AllPublicationData!$A:$A,'Publication Table (%)'!$B28,AllPublicationData!$B:$B,'Publication Table (%)'!H$7)/
SUMIFS(AllPublicationData!$E:$E,AllPublicationData!$A:$A,'Publication Table (%)'!$B28,AllPublicationData!$B:$B,'Publication Table (%)'!H$7)),
IF('Publication Table (%)'!$C$5="Operations cancelled for non-clinical/capacity reasons",
IFERROR(SUMIFS(AllPublicationData!$I:$I,AllPublicationData!$A:$A,'Publication Table (%)'!$B28,AllPublicationData!$B:$B,'Publication Table (%)'!$C$4,AllPublicationData!$D:$D,'Publication Table (%)'!H$7)/
SUMIFS(AllPublicationData!$E:$E,AllPublicationData!$A:$A,'Publication Table (%)'!$B28,AllPublicationData!$B:$B,'Publication Table (%)'!$C$4,AllPublicationData!$D:$D,'Publication Table (%)'!H$7),
SUMIFS(AllPublicationData!$I:$I,AllPublicationData!$A:$A,'Publication Table (%)'!$B28,AllPublicationData!$B:$B,'Publication Table (%)'!H$7)/
SUMIFS(AllPublicationData!$E:$E,AllPublicationData!$A:$A,'Publication Table (%)'!$B28,AllPublicationData!$B:$B,'Publication Table (%)'!H$7)),
IF('Publication Table (%)'!$C$5="Cancellations for other reasons",
IFERROR(SUMIFS(AllPublicationData!$J:$J,AllPublicationData!$A:$A,'Publication Table (%)'!$B28,AllPublicationData!$B:$B,'Publication Table (%)'!$C$4,AllPublicationData!$D:$D,'Publication Table (%)'!H$7)/
SUMIFS(AllPublicationData!$E:$E,AllPublicationData!$A:$A,'Publication Table (%)'!$B28,AllPublicationData!$B:$B,'Publication Table (%)'!$C$4,AllPublicationData!$D:$D,'Publication Table (%)'!H$7),
SUMIFS(AllPublicationData!$J:$J,AllPublicationData!$A:$A,'Publication Table (%)'!$B28,AllPublicationData!$B:$B,'Publication Table (%)'!H$7)/
SUMIFS(AllPublicationData!$E:$E,AllPublicationData!$A:$A,'Publication Table (%)'!$B28,AllPublicationData!$B:$B,'Publication Table (%)'!H$7)))))))</f>
        <v>0.11726384364820847</v>
      </c>
      <c r="I28" s="96">
        <f>IF('Publication Table (%)'!$C$5="All Cancelled Operations",
IFERROR(SUMIFS(AllPublicationData!$F:$F,AllPublicationData!$A:$A,'Publication Table (%)'!$B28,AllPublicationData!$B:$B,'Publication Table (%)'!$C$4,AllPublicationData!$D:$D,'Publication Table (%)'!I$7)/
SUMIFS(AllPublicationData!$E:$E,AllPublicationData!$A:$A,'Publication Table (%)'!$B28,AllPublicationData!$B:$B,'Publication Table (%)'!$C$4,AllPublicationData!$D:$D,'Publication Table (%)'!I$7),
SUMIFS(AllPublicationData!$F:$F,AllPublicationData!$A:$A,'Publication Table (%)'!$B28,AllPublicationData!$B:$B,'Publication Table (%)'!I$7)/
SUMIFS(AllPublicationData!$E:$E,AllPublicationData!$A:$A,'Publication Table (%)'!$B28,AllPublicationData!$B:$B,'Publication Table (%)'!I$7)),
IF('Publication Table (%)'!$C$5="Operations cancelled by patient",
IFERROR(SUMIFS(AllPublicationData!$G:$G,AllPublicationData!$A:$A,'Publication Table (%)'!$B28,AllPublicationData!$B:$B,'Publication Table (%)'!$C$4,AllPublicationData!$D:$D,'Publication Table (%)'!I$7)/
SUMIFS(AllPublicationData!$E:$E,AllPublicationData!$A:$A,'Publication Table (%)'!$B28,AllPublicationData!$B:$B,'Publication Table (%)'!$C$4,AllPublicationData!$D:$D,'Publication Table (%)'!I$7),
SUMIFS(AllPublicationData!$G:$G,AllPublicationData!$A:$A,'Publication Table (%)'!$B28,AllPublicationData!$B:$B,'Publication Table (%)'!I$7)/
SUMIFS(AllPublicationData!$E:$E,AllPublicationData!$A:$A,'Publication Table (%)'!$B28,AllPublicationData!$B:$B,'Publication Table (%)'!I$7)),
IF('Publication Table (%)'!$C$5="Operations cancelled for clinical reasons",
IFERROR(SUMIFS(AllPublicationData!$H:$H,AllPublicationData!$A:$A,'Publication Table (%)'!$B28,AllPublicationData!$B:$B,'Publication Table (%)'!$C$4,AllPublicationData!$D:$D,'Publication Table (%)'!I$7)/
SUMIFS(AllPublicationData!$E:$E,AllPublicationData!$A:$A,'Publication Table (%)'!$B28,AllPublicationData!$B:$B,'Publication Table (%)'!$C$4,AllPublicationData!$D:$D,'Publication Table (%)'!I$7),
SUMIFS(AllPublicationData!$H:$H,AllPublicationData!$A:$A,'Publication Table (%)'!$B28,AllPublicationData!$B:$B,'Publication Table (%)'!I$7)/
SUMIFS(AllPublicationData!$E:$E,AllPublicationData!$A:$A,'Publication Table (%)'!$B28,AllPublicationData!$B:$B,'Publication Table (%)'!I$7)),
IF('Publication Table (%)'!$C$5="Operations cancelled for non-clinical/capacity reasons",
IFERROR(SUMIFS(AllPublicationData!$I:$I,AllPublicationData!$A:$A,'Publication Table (%)'!$B28,AllPublicationData!$B:$B,'Publication Table (%)'!$C$4,AllPublicationData!$D:$D,'Publication Table (%)'!I$7)/
SUMIFS(AllPublicationData!$E:$E,AllPublicationData!$A:$A,'Publication Table (%)'!$B28,AllPublicationData!$B:$B,'Publication Table (%)'!$C$4,AllPublicationData!$D:$D,'Publication Table (%)'!I$7),
SUMIFS(AllPublicationData!$I:$I,AllPublicationData!$A:$A,'Publication Table (%)'!$B28,AllPublicationData!$B:$B,'Publication Table (%)'!I$7)/
SUMIFS(AllPublicationData!$E:$E,AllPublicationData!$A:$A,'Publication Table (%)'!$B28,AllPublicationData!$B:$B,'Publication Table (%)'!I$7)),
IF('Publication Table (%)'!$C$5="Cancellations for other reasons",
IFERROR(SUMIFS(AllPublicationData!$J:$J,AllPublicationData!$A:$A,'Publication Table (%)'!$B28,AllPublicationData!$B:$B,'Publication Table (%)'!$C$4,AllPublicationData!$D:$D,'Publication Table (%)'!I$7)/
SUMIFS(AllPublicationData!$E:$E,AllPublicationData!$A:$A,'Publication Table (%)'!$B28,AllPublicationData!$B:$B,'Publication Table (%)'!$C$4,AllPublicationData!$D:$D,'Publication Table (%)'!I$7),
SUMIFS(AllPublicationData!$J:$J,AllPublicationData!$A:$A,'Publication Table (%)'!$B28,AllPublicationData!$B:$B,'Publication Table (%)'!I$7)/
SUMIFS(AllPublicationData!$E:$E,AllPublicationData!$A:$A,'Publication Table (%)'!$B28,AllPublicationData!$B:$B,'Publication Table (%)'!I$7)))))))</f>
        <v>0.1166532582461786</v>
      </c>
      <c r="J28" s="96">
        <f>IF('Publication Table (%)'!$C$5="All Cancelled Operations",
IFERROR(SUMIFS(AllPublicationData!$F:$F,AllPublicationData!$A:$A,'Publication Table (%)'!$B28,AllPublicationData!$B:$B,'Publication Table (%)'!$C$4,AllPublicationData!$D:$D,'Publication Table (%)'!J$7)/
SUMIFS(AllPublicationData!$E:$E,AllPublicationData!$A:$A,'Publication Table (%)'!$B28,AllPublicationData!$B:$B,'Publication Table (%)'!$C$4,AllPublicationData!$D:$D,'Publication Table (%)'!J$7),
SUMIFS(AllPublicationData!$F:$F,AllPublicationData!$A:$A,'Publication Table (%)'!$B28,AllPublicationData!$B:$B,'Publication Table (%)'!J$7)/
SUMIFS(AllPublicationData!$E:$E,AllPublicationData!$A:$A,'Publication Table (%)'!$B28,AllPublicationData!$B:$B,'Publication Table (%)'!J$7)),
IF('Publication Table (%)'!$C$5="Operations cancelled by patient",
IFERROR(SUMIFS(AllPublicationData!$G:$G,AllPublicationData!$A:$A,'Publication Table (%)'!$B28,AllPublicationData!$B:$B,'Publication Table (%)'!$C$4,AllPublicationData!$D:$D,'Publication Table (%)'!J$7)/
SUMIFS(AllPublicationData!$E:$E,AllPublicationData!$A:$A,'Publication Table (%)'!$B28,AllPublicationData!$B:$B,'Publication Table (%)'!$C$4,AllPublicationData!$D:$D,'Publication Table (%)'!J$7),
SUMIFS(AllPublicationData!$G:$G,AllPublicationData!$A:$A,'Publication Table (%)'!$B28,AllPublicationData!$B:$B,'Publication Table (%)'!J$7)/
SUMIFS(AllPublicationData!$E:$E,AllPublicationData!$A:$A,'Publication Table (%)'!$B28,AllPublicationData!$B:$B,'Publication Table (%)'!J$7)),
IF('Publication Table (%)'!$C$5="Operations cancelled for clinical reasons",
IFERROR(SUMIFS(AllPublicationData!$H:$H,AllPublicationData!$A:$A,'Publication Table (%)'!$B28,AllPublicationData!$B:$B,'Publication Table (%)'!$C$4,AllPublicationData!$D:$D,'Publication Table (%)'!J$7)/
SUMIFS(AllPublicationData!$E:$E,AllPublicationData!$A:$A,'Publication Table (%)'!$B28,AllPublicationData!$B:$B,'Publication Table (%)'!$C$4,AllPublicationData!$D:$D,'Publication Table (%)'!J$7),
SUMIFS(AllPublicationData!$H:$H,AllPublicationData!$A:$A,'Publication Table (%)'!$B28,AllPublicationData!$B:$B,'Publication Table (%)'!J$7)/
SUMIFS(AllPublicationData!$E:$E,AllPublicationData!$A:$A,'Publication Table (%)'!$B28,AllPublicationData!$B:$B,'Publication Table (%)'!J$7)),
IF('Publication Table (%)'!$C$5="Operations cancelled for non-clinical/capacity reasons",
IFERROR(SUMIFS(AllPublicationData!$I:$I,AllPublicationData!$A:$A,'Publication Table (%)'!$B28,AllPublicationData!$B:$B,'Publication Table (%)'!$C$4,AllPublicationData!$D:$D,'Publication Table (%)'!J$7)/
SUMIFS(AllPublicationData!$E:$E,AllPublicationData!$A:$A,'Publication Table (%)'!$B28,AllPublicationData!$B:$B,'Publication Table (%)'!$C$4,AllPublicationData!$D:$D,'Publication Table (%)'!J$7),
SUMIFS(AllPublicationData!$I:$I,AllPublicationData!$A:$A,'Publication Table (%)'!$B28,AllPublicationData!$B:$B,'Publication Table (%)'!J$7)/
SUMIFS(AllPublicationData!$E:$E,AllPublicationData!$A:$A,'Publication Table (%)'!$B28,AllPublicationData!$B:$B,'Publication Table (%)'!J$7)),
IF('Publication Table (%)'!$C$5="Cancellations for other reasons",
IFERROR(SUMIFS(AllPublicationData!$J:$J,AllPublicationData!$A:$A,'Publication Table (%)'!$B28,AllPublicationData!$B:$B,'Publication Table (%)'!$C$4,AllPublicationData!$D:$D,'Publication Table (%)'!J$7)/
SUMIFS(AllPublicationData!$E:$E,AllPublicationData!$A:$A,'Publication Table (%)'!$B28,AllPublicationData!$B:$B,'Publication Table (%)'!$C$4,AllPublicationData!$D:$D,'Publication Table (%)'!J$7),
SUMIFS(AllPublicationData!$J:$J,AllPublicationData!$A:$A,'Publication Table (%)'!$B28,AllPublicationData!$B:$B,'Publication Table (%)'!J$7)/
SUMIFS(AllPublicationData!$E:$E,AllPublicationData!$A:$A,'Publication Table (%)'!$B28,AllPublicationData!$B:$B,'Publication Table (%)'!J$7)))))))</f>
        <v>8.2205029013539654E-2</v>
      </c>
      <c r="K28" s="96">
        <f>IF('Publication Table (%)'!$C$5="All Cancelled Operations",
IFERROR(SUMIFS(AllPublicationData!$F:$F,AllPublicationData!$A:$A,'Publication Table (%)'!$B28,AllPublicationData!$B:$B,'Publication Table (%)'!$C$4,AllPublicationData!$D:$D,'Publication Table (%)'!K$7)/
SUMIFS(AllPublicationData!$E:$E,AllPublicationData!$A:$A,'Publication Table (%)'!$B28,AllPublicationData!$B:$B,'Publication Table (%)'!$C$4,AllPublicationData!$D:$D,'Publication Table (%)'!K$7),
SUMIFS(AllPublicationData!$F:$F,AllPublicationData!$A:$A,'Publication Table (%)'!$B28,AllPublicationData!$B:$B,'Publication Table (%)'!K$7)/
SUMIFS(AllPublicationData!$E:$E,AllPublicationData!$A:$A,'Publication Table (%)'!$B28,AllPublicationData!$B:$B,'Publication Table (%)'!K$7)),
IF('Publication Table (%)'!$C$5="Operations cancelled by patient",
IFERROR(SUMIFS(AllPublicationData!$G:$G,AllPublicationData!$A:$A,'Publication Table (%)'!$B28,AllPublicationData!$B:$B,'Publication Table (%)'!$C$4,AllPublicationData!$D:$D,'Publication Table (%)'!K$7)/
SUMIFS(AllPublicationData!$E:$E,AllPublicationData!$A:$A,'Publication Table (%)'!$B28,AllPublicationData!$B:$B,'Publication Table (%)'!$C$4,AllPublicationData!$D:$D,'Publication Table (%)'!K$7),
SUMIFS(AllPublicationData!$G:$G,AllPublicationData!$A:$A,'Publication Table (%)'!$B28,AllPublicationData!$B:$B,'Publication Table (%)'!K$7)/
SUMIFS(AllPublicationData!$E:$E,AllPublicationData!$A:$A,'Publication Table (%)'!$B28,AllPublicationData!$B:$B,'Publication Table (%)'!K$7)),
IF('Publication Table (%)'!$C$5="Operations cancelled for clinical reasons",
IFERROR(SUMIFS(AllPublicationData!$H:$H,AllPublicationData!$A:$A,'Publication Table (%)'!$B28,AllPublicationData!$B:$B,'Publication Table (%)'!$C$4,AllPublicationData!$D:$D,'Publication Table (%)'!K$7)/
SUMIFS(AllPublicationData!$E:$E,AllPublicationData!$A:$A,'Publication Table (%)'!$B28,AllPublicationData!$B:$B,'Publication Table (%)'!$C$4,AllPublicationData!$D:$D,'Publication Table (%)'!K$7),
SUMIFS(AllPublicationData!$H:$H,AllPublicationData!$A:$A,'Publication Table (%)'!$B28,AllPublicationData!$B:$B,'Publication Table (%)'!K$7)/
SUMIFS(AllPublicationData!$E:$E,AllPublicationData!$A:$A,'Publication Table (%)'!$B28,AllPublicationData!$B:$B,'Publication Table (%)'!K$7)),
IF('Publication Table (%)'!$C$5="Operations cancelled for non-clinical/capacity reasons",
IFERROR(SUMIFS(AllPublicationData!$I:$I,AllPublicationData!$A:$A,'Publication Table (%)'!$B28,AllPublicationData!$B:$B,'Publication Table (%)'!$C$4,AllPublicationData!$D:$D,'Publication Table (%)'!K$7)/
SUMIFS(AllPublicationData!$E:$E,AllPublicationData!$A:$A,'Publication Table (%)'!$B28,AllPublicationData!$B:$B,'Publication Table (%)'!$C$4,AllPublicationData!$D:$D,'Publication Table (%)'!K$7),
SUMIFS(AllPublicationData!$I:$I,AllPublicationData!$A:$A,'Publication Table (%)'!$B28,AllPublicationData!$B:$B,'Publication Table (%)'!K$7)/
SUMIFS(AllPublicationData!$E:$E,AllPublicationData!$A:$A,'Publication Table (%)'!$B28,AllPublicationData!$B:$B,'Publication Table (%)'!K$7)),
IF('Publication Table (%)'!$C$5="Cancellations for other reasons",
IFERROR(SUMIFS(AllPublicationData!$J:$J,AllPublicationData!$A:$A,'Publication Table (%)'!$B28,AllPublicationData!$B:$B,'Publication Table (%)'!$C$4,AllPublicationData!$D:$D,'Publication Table (%)'!K$7)/
SUMIFS(AllPublicationData!$E:$E,AllPublicationData!$A:$A,'Publication Table (%)'!$B28,AllPublicationData!$B:$B,'Publication Table (%)'!$C$4,AllPublicationData!$D:$D,'Publication Table (%)'!K$7),
SUMIFS(AllPublicationData!$J:$J,AllPublicationData!$A:$A,'Publication Table (%)'!$B28,AllPublicationData!$B:$B,'Publication Table (%)'!K$7)/
SUMIFS(AllPublicationData!$E:$E,AllPublicationData!$A:$A,'Publication Table (%)'!$B28,AllPublicationData!$B:$B,'Publication Table (%)'!K$7)))))))</f>
        <v>9.4214876033057851E-2</v>
      </c>
      <c r="L28" s="96">
        <f>IF('Publication Table (%)'!$C$5="All Cancelled Operations",
IFERROR(SUMIFS(AllPublicationData!$F:$F,AllPublicationData!$A:$A,'Publication Table (%)'!$B28,AllPublicationData!$B:$B,'Publication Table (%)'!$C$4,AllPublicationData!$D:$D,'Publication Table (%)'!L$7)/
SUMIFS(AllPublicationData!$E:$E,AllPublicationData!$A:$A,'Publication Table (%)'!$B28,AllPublicationData!$B:$B,'Publication Table (%)'!$C$4,AllPublicationData!$D:$D,'Publication Table (%)'!L$7),
SUMIFS(AllPublicationData!$F:$F,AllPublicationData!$A:$A,'Publication Table (%)'!$B28,AllPublicationData!$B:$B,'Publication Table (%)'!L$7)/
SUMIFS(AllPublicationData!$E:$E,AllPublicationData!$A:$A,'Publication Table (%)'!$B28,AllPublicationData!$B:$B,'Publication Table (%)'!L$7)),
IF('Publication Table (%)'!$C$5="Operations cancelled by patient",
IFERROR(SUMIFS(AllPublicationData!$G:$G,AllPublicationData!$A:$A,'Publication Table (%)'!$B28,AllPublicationData!$B:$B,'Publication Table (%)'!$C$4,AllPublicationData!$D:$D,'Publication Table (%)'!L$7)/
SUMIFS(AllPublicationData!$E:$E,AllPublicationData!$A:$A,'Publication Table (%)'!$B28,AllPublicationData!$B:$B,'Publication Table (%)'!$C$4,AllPublicationData!$D:$D,'Publication Table (%)'!L$7),
SUMIFS(AllPublicationData!$G:$G,AllPublicationData!$A:$A,'Publication Table (%)'!$B28,AllPublicationData!$B:$B,'Publication Table (%)'!L$7)/
SUMIFS(AllPublicationData!$E:$E,AllPublicationData!$A:$A,'Publication Table (%)'!$B28,AllPublicationData!$B:$B,'Publication Table (%)'!L$7)),
IF('Publication Table (%)'!$C$5="Operations cancelled for clinical reasons",
IFERROR(SUMIFS(AllPublicationData!$H:$H,AllPublicationData!$A:$A,'Publication Table (%)'!$B28,AllPublicationData!$B:$B,'Publication Table (%)'!$C$4,AllPublicationData!$D:$D,'Publication Table (%)'!L$7)/
SUMIFS(AllPublicationData!$E:$E,AllPublicationData!$A:$A,'Publication Table (%)'!$B28,AllPublicationData!$B:$B,'Publication Table (%)'!$C$4,AllPublicationData!$D:$D,'Publication Table (%)'!L$7),
SUMIFS(AllPublicationData!$H:$H,AllPublicationData!$A:$A,'Publication Table (%)'!$B28,AllPublicationData!$B:$B,'Publication Table (%)'!L$7)/
SUMIFS(AllPublicationData!$E:$E,AllPublicationData!$A:$A,'Publication Table (%)'!$B28,AllPublicationData!$B:$B,'Publication Table (%)'!L$7)),
IF('Publication Table (%)'!$C$5="Operations cancelled for non-clinical/capacity reasons",
IFERROR(SUMIFS(AllPublicationData!$I:$I,AllPublicationData!$A:$A,'Publication Table (%)'!$B28,AllPublicationData!$B:$B,'Publication Table (%)'!$C$4,AllPublicationData!$D:$D,'Publication Table (%)'!L$7)/
SUMIFS(AllPublicationData!$E:$E,AllPublicationData!$A:$A,'Publication Table (%)'!$B28,AllPublicationData!$B:$B,'Publication Table (%)'!$C$4,AllPublicationData!$D:$D,'Publication Table (%)'!L$7),
SUMIFS(AllPublicationData!$I:$I,AllPublicationData!$A:$A,'Publication Table (%)'!$B28,AllPublicationData!$B:$B,'Publication Table (%)'!L$7)/
SUMIFS(AllPublicationData!$E:$E,AllPublicationData!$A:$A,'Publication Table (%)'!$B28,AllPublicationData!$B:$B,'Publication Table (%)'!L$7)),
IF('Publication Table (%)'!$C$5="Cancellations for other reasons",
IFERROR(SUMIFS(AllPublicationData!$J:$J,AllPublicationData!$A:$A,'Publication Table (%)'!$B28,AllPublicationData!$B:$B,'Publication Table (%)'!$C$4,AllPublicationData!$D:$D,'Publication Table (%)'!L$7)/
SUMIFS(AllPublicationData!$E:$E,AllPublicationData!$A:$A,'Publication Table (%)'!$B28,AllPublicationData!$B:$B,'Publication Table (%)'!$C$4,AllPublicationData!$D:$D,'Publication Table (%)'!L$7),
SUMIFS(AllPublicationData!$J:$J,AllPublicationData!$A:$A,'Publication Table (%)'!$B28,AllPublicationData!$B:$B,'Publication Table (%)'!L$7)/
SUMIFS(AllPublicationData!$E:$E,AllPublicationData!$A:$A,'Publication Table (%)'!$B28,AllPublicationData!$B:$B,'Publication Table (%)'!L$7)))))))</f>
        <v>8.4097859327217125E-2</v>
      </c>
      <c r="M28" s="96">
        <f>IF('Publication Table (%)'!$C$5="All Cancelled Operations",
IFERROR(SUMIFS(AllPublicationData!$F:$F,AllPublicationData!$A:$A,'Publication Table (%)'!$B28,AllPublicationData!$B:$B,'Publication Table (%)'!$C$4,AllPublicationData!$D:$D,'Publication Table (%)'!M$7)/
SUMIFS(AllPublicationData!$E:$E,AllPublicationData!$A:$A,'Publication Table (%)'!$B28,AllPublicationData!$B:$B,'Publication Table (%)'!$C$4,AllPublicationData!$D:$D,'Publication Table (%)'!M$7),
SUMIFS(AllPublicationData!$F:$F,AllPublicationData!$A:$A,'Publication Table (%)'!$B28,AllPublicationData!$B:$B,'Publication Table (%)'!M$7)/
SUMIFS(AllPublicationData!$E:$E,AllPublicationData!$A:$A,'Publication Table (%)'!$B28,AllPublicationData!$B:$B,'Publication Table (%)'!M$7)),
IF('Publication Table (%)'!$C$5="Operations cancelled by patient",
IFERROR(SUMIFS(AllPublicationData!$G:$G,AllPublicationData!$A:$A,'Publication Table (%)'!$B28,AllPublicationData!$B:$B,'Publication Table (%)'!$C$4,AllPublicationData!$D:$D,'Publication Table (%)'!M$7)/
SUMIFS(AllPublicationData!$E:$E,AllPublicationData!$A:$A,'Publication Table (%)'!$B28,AllPublicationData!$B:$B,'Publication Table (%)'!$C$4,AllPublicationData!$D:$D,'Publication Table (%)'!M$7),
SUMIFS(AllPublicationData!$G:$G,AllPublicationData!$A:$A,'Publication Table (%)'!$B28,AllPublicationData!$B:$B,'Publication Table (%)'!M$7)/
SUMIFS(AllPublicationData!$E:$E,AllPublicationData!$A:$A,'Publication Table (%)'!$B28,AllPublicationData!$B:$B,'Publication Table (%)'!M$7)),
IF('Publication Table (%)'!$C$5="Operations cancelled for clinical reasons",
IFERROR(SUMIFS(AllPublicationData!$H:$H,AllPublicationData!$A:$A,'Publication Table (%)'!$B28,AllPublicationData!$B:$B,'Publication Table (%)'!$C$4,AllPublicationData!$D:$D,'Publication Table (%)'!M$7)/
SUMIFS(AllPublicationData!$E:$E,AllPublicationData!$A:$A,'Publication Table (%)'!$B28,AllPublicationData!$B:$B,'Publication Table (%)'!$C$4,AllPublicationData!$D:$D,'Publication Table (%)'!M$7),
SUMIFS(AllPublicationData!$H:$H,AllPublicationData!$A:$A,'Publication Table (%)'!$B28,AllPublicationData!$B:$B,'Publication Table (%)'!M$7)/
SUMIFS(AllPublicationData!$E:$E,AllPublicationData!$A:$A,'Publication Table (%)'!$B28,AllPublicationData!$B:$B,'Publication Table (%)'!M$7)),
IF('Publication Table (%)'!$C$5="Operations cancelled for non-clinical/capacity reasons",
IFERROR(SUMIFS(AllPublicationData!$I:$I,AllPublicationData!$A:$A,'Publication Table (%)'!$B28,AllPublicationData!$B:$B,'Publication Table (%)'!$C$4,AllPublicationData!$D:$D,'Publication Table (%)'!M$7)/
SUMIFS(AllPublicationData!$E:$E,AllPublicationData!$A:$A,'Publication Table (%)'!$B28,AllPublicationData!$B:$B,'Publication Table (%)'!$C$4,AllPublicationData!$D:$D,'Publication Table (%)'!M$7),
SUMIFS(AllPublicationData!$I:$I,AllPublicationData!$A:$A,'Publication Table (%)'!$B28,AllPublicationData!$B:$B,'Publication Table (%)'!M$7)/
SUMIFS(AllPublicationData!$E:$E,AllPublicationData!$A:$A,'Publication Table (%)'!$B28,AllPublicationData!$B:$B,'Publication Table (%)'!M$7)),
IF('Publication Table (%)'!$C$5="Cancellations for other reasons",
IFERROR(SUMIFS(AllPublicationData!$J:$J,AllPublicationData!$A:$A,'Publication Table (%)'!$B28,AllPublicationData!$B:$B,'Publication Table (%)'!$C$4,AllPublicationData!$D:$D,'Publication Table (%)'!M$7)/
SUMIFS(AllPublicationData!$E:$E,AllPublicationData!$A:$A,'Publication Table (%)'!$B28,AllPublicationData!$B:$B,'Publication Table (%)'!$C$4,AllPublicationData!$D:$D,'Publication Table (%)'!M$7),
SUMIFS(AllPublicationData!$J:$J,AllPublicationData!$A:$A,'Publication Table (%)'!$B28,AllPublicationData!$B:$B,'Publication Table (%)'!M$7)/
SUMIFS(AllPublicationData!$E:$E,AllPublicationData!$A:$A,'Publication Table (%)'!$B28,AllPublicationData!$B:$B,'Publication Table (%)'!M$7)))))))</f>
        <v>0.1148936170212766</v>
      </c>
      <c r="N28" s="96">
        <f>IF('Publication Table (%)'!$C$5="All Cancelled Operations",
IFERROR(SUMIFS(AllPublicationData!$F:$F,AllPublicationData!$A:$A,'Publication Table (%)'!$B28,AllPublicationData!$B:$B,'Publication Table (%)'!$C$4,AllPublicationData!$D:$D,'Publication Table (%)'!N$7)/
SUMIFS(AllPublicationData!$E:$E,AllPublicationData!$A:$A,'Publication Table (%)'!$B28,AllPublicationData!$B:$B,'Publication Table (%)'!$C$4,AllPublicationData!$D:$D,'Publication Table (%)'!N$7),
SUMIFS(AllPublicationData!$F:$F,AllPublicationData!$A:$A,'Publication Table (%)'!$B28,AllPublicationData!$B:$B,'Publication Table (%)'!N$7)/
SUMIFS(AllPublicationData!$E:$E,AllPublicationData!$A:$A,'Publication Table (%)'!$B28,AllPublicationData!$B:$B,'Publication Table (%)'!N$7)),
IF('Publication Table (%)'!$C$5="Operations cancelled by patient",
IFERROR(SUMIFS(AllPublicationData!$G:$G,AllPublicationData!$A:$A,'Publication Table (%)'!$B28,AllPublicationData!$B:$B,'Publication Table (%)'!$C$4,AllPublicationData!$D:$D,'Publication Table (%)'!N$7)/
SUMIFS(AllPublicationData!$E:$E,AllPublicationData!$A:$A,'Publication Table (%)'!$B28,AllPublicationData!$B:$B,'Publication Table (%)'!$C$4,AllPublicationData!$D:$D,'Publication Table (%)'!N$7),
SUMIFS(AllPublicationData!$G:$G,AllPublicationData!$A:$A,'Publication Table (%)'!$B28,AllPublicationData!$B:$B,'Publication Table (%)'!N$7)/
SUMIFS(AllPublicationData!$E:$E,AllPublicationData!$A:$A,'Publication Table (%)'!$B28,AllPublicationData!$B:$B,'Publication Table (%)'!N$7)),
IF('Publication Table (%)'!$C$5="Operations cancelled for clinical reasons",
IFERROR(SUMIFS(AllPublicationData!$H:$H,AllPublicationData!$A:$A,'Publication Table (%)'!$B28,AllPublicationData!$B:$B,'Publication Table (%)'!$C$4,AllPublicationData!$D:$D,'Publication Table (%)'!N$7)/
SUMIFS(AllPublicationData!$E:$E,AllPublicationData!$A:$A,'Publication Table (%)'!$B28,AllPublicationData!$B:$B,'Publication Table (%)'!$C$4,AllPublicationData!$D:$D,'Publication Table (%)'!N$7),
SUMIFS(AllPublicationData!$H:$H,AllPublicationData!$A:$A,'Publication Table (%)'!$B28,AllPublicationData!$B:$B,'Publication Table (%)'!N$7)/
SUMIFS(AllPublicationData!$E:$E,AllPublicationData!$A:$A,'Publication Table (%)'!$B28,AllPublicationData!$B:$B,'Publication Table (%)'!N$7)),
IF('Publication Table (%)'!$C$5="Operations cancelled for non-clinical/capacity reasons",
IFERROR(SUMIFS(AllPublicationData!$I:$I,AllPublicationData!$A:$A,'Publication Table (%)'!$B28,AllPublicationData!$B:$B,'Publication Table (%)'!$C$4,AllPublicationData!$D:$D,'Publication Table (%)'!N$7)/
SUMIFS(AllPublicationData!$E:$E,AllPublicationData!$A:$A,'Publication Table (%)'!$B28,AllPublicationData!$B:$B,'Publication Table (%)'!$C$4,AllPublicationData!$D:$D,'Publication Table (%)'!N$7),
SUMIFS(AllPublicationData!$I:$I,AllPublicationData!$A:$A,'Publication Table (%)'!$B28,AllPublicationData!$B:$B,'Publication Table (%)'!N$7)/
SUMIFS(AllPublicationData!$E:$E,AllPublicationData!$A:$A,'Publication Table (%)'!$B28,AllPublicationData!$B:$B,'Publication Table (%)'!N$7)),
IF('Publication Table (%)'!$C$5="Cancellations for other reasons",
IFERROR(SUMIFS(AllPublicationData!$J:$J,AllPublicationData!$A:$A,'Publication Table (%)'!$B28,AllPublicationData!$B:$B,'Publication Table (%)'!$C$4,AllPublicationData!$D:$D,'Publication Table (%)'!N$7)/
SUMIFS(AllPublicationData!$E:$E,AllPublicationData!$A:$A,'Publication Table (%)'!$B28,AllPublicationData!$B:$B,'Publication Table (%)'!$C$4,AllPublicationData!$D:$D,'Publication Table (%)'!N$7),
SUMIFS(AllPublicationData!$J:$J,AllPublicationData!$A:$A,'Publication Table (%)'!$B28,AllPublicationData!$B:$B,'Publication Table (%)'!N$7)/
SUMIFS(AllPublicationData!$E:$E,AllPublicationData!$A:$A,'Publication Table (%)'!$B28,AllPublicationData!$B:$B,'Publication Table (%)'!N$7)))))))</f>
        <v>9.9493029150823822E-2</v>
      </c>
      <c r="O28" s="96">
        <f>IF('Publication Table (%)'!$C$5="All Cancelled Operations",
IFERROR(SUMIFS(AllPublicationData!$F:$F,AllPublicationData!$A:$A,'Publication Table (%)'!$B28,AllPublicationData!$B:$B,'Publication Table (%)'!$C$4,AllPublicationData!$D:$D,'Publication Table (%)'!O$7)/
SUMIFS(AllPublicationData!$E:$E,AllPublicationData!$A:$A,'Publication Table (%)'!$B28,AllPublicationData!$B:$B,'Publication Table (%)'!$C$4,AllPublicationData!$D:$D,'Publication Table (%)'!O$7),
SUMIFS(AllPublicationData!$F:$F,AllPublicationData!$A:$A,'Publication Table (%)'!$B28,AllPublicationData!$B:$B,'Publication Table (%)'!O$7)/
SUMIFS(AllPublicationData!$E:$E,AllPublicationData!$A:$A,'Publication Table (%)'!$B28,AllPublicationData!$B:$B,'Publication Table (%)'!O$7)),
IF('Publication Table (%)'!$C$5="Operations cancelled by patient",
IFERROR(SUMIFS(AllPublicationData!$G:$G,AllPublicationData!$A:$A,'Publication Table (%)'!$B28,AllPublicationData!$B:$B,'Publication Table (%)'!$C$4,AllPublicationData!$D:$D,'Publication Table (%)'!O$7)/
SUMIFS(AllPublicationData!$E:$E,AllPublicationData!$A:$A,'Publication Table (%)'!$B28,AllPublicationData!$B:$B,'Publication Table (%)'!$C$4,AllPublicationData!$D:$D,'Publication Table (%)'!O$7),
SUMIFS(AllPublicationData!$G:$G,AllPublicationData!$A:$A,'Publication Table (%)'!$B28,AllPublicationData!$B:$B,'Publication Table (%)'!O$7)/
SUMIFS(AllPublicationData!$E:$E,AllPublicationData!$A:$A,'Publication Table (%)'!$B28,AllPublicationData!$B:$B,'Publication Table (%)'!O$7)),
IF('Publication Table (%)'!$C$5="Operations cancelled for clinical reasons",
IFERROR(SUMIFS(AllPublicationData!$H:$H,AllPublicationData!$A:$A,'Publication Table (%)'!$B28,AllPublicationData!$B:$B,'Publication Table (%)'!$C$4,AllPublicationData!$D:$D,'Publication Table (%)'!O$7)/
SUMIFS(AllPublicationData!$E:$E,AllPublicationData!$A:$A,'Publication Table (%)'!$B28,AllPublicationData!$B:$B,'Publication Table (%)'!$C$4,AllPublicationData!$D:$D,'Publication Table (%)'!O$7),
SUMIFS(AllPublicationData!$H:$H,AllPublicationData!$A:$A,'Publication Table (%)'!$B28,AllPublicationData!$B:$B,'Publication Table (%)'!O$7)/
SUMIFS(AllPublicationData!$E:$E,AllPublicationData!$A:$A,'Publication Table (%)'!$B28,AllPublicationData!$B:$B,'Publication Table (%)'!O$7)),
IF('Publication Table (%)'!$C$5="Operations cancelled for non-clinical/capacity reasons",
IFERROR(SUMIFS(AllPublicationData!$I:$I,AllPublicationData!$A:$A,'Publication Table (%)'!$B28,AllPublicationData!$B:$B,'Publication Table (%)'!$C$4,AllPublicationData!$D:$D,'Publication Table (%)'!O$7)/
SUMIFS(AllPublicationData!$E:$E,AllPublicationData!$A:$A,'Publication Table (%)'!$B28,AllPublicationData!$B:$B,'Publication Table (%)'!$C$4,AllPublicationData!$D:$D,'Publication Table (%)'!O$7),
SUMIFS(AllPublicationData!$I:$I,AllPublicationData!$A:$A,'Publication Table (%)'!$B28,AllPublicationData!$B:$B,'Publication Table (%)'!O$7)/
SUMIFS(AllPublicationData!$E:$E,AllPublicationData!$A:$A,'Publication Table (%)'!$B28,AllPublicationData!$B:$B,'Publication Table (%)'!O$7)),
IF('Publication Table (%)'!$C$5="Cancellations for other reasons",
IFERROR(SUMIFS(AllPublicationData!$J:$J,AllPublicationData!$A:$A,'Publication Table (%)'!$B28,AllPublicationData!$B:$B,'Publication Table (%)'!$C$4,AllPublicationData!$D:$D,'Publication Table (%)'!O$7)/
SUMIFS(AllPublicationData!$E:$E,AllPublicationData!$A:$A,'Publication Table (%)'!$B28,AllPublicationData!$B:$B,'Publication Table (%)'!$C$4,AllPublicationData!$D:$D,'Publication Table (%)'!O$7),
SUMIFS(AllPublicationData!$J:$J,AllPublicationData!$A:$A,'Publication Table (%)'!$B28,AllPublicationData!$B:$B,'Publication Table (%)'!O$7)/
SUMIFS(AllPublicationData!$E:$E,AllPublicationData!$A:$A,'Publication Table (%)'!$B28,AllPublicationData!$B:$B,'Publication Table (%)'!O$7)))))))</f>
        <v>0.11184971098265896</v>
      </c>
      <c r="P28" s="96">
        <f>IF('Publication Table (%)'!$C$5="All Cancelled Operations",
IFERROR(SUMIFS(AllPublicationData!$F:$F,AllPublicationData!$A:$A,'Publication Table (%)'!$B28,AllPublicationData!$B:$B,'Publication Table (%)'!$C$4,AllPublicationData!$D:$D,'Publication Table (%)'!P$7)/
SUMIFS(AllPublicationData!$E:$E,AllPublicationData!$A:$A,'Publication Table (%)'!$B28,AllPublicationData!$B:$B,'Publication Table (%)'!$C$4,AllPublicationData!$D:$D,'Publication Table (%)'!P$7),
SUMIFS(AllPublicationData!$F:$F,AllPublicationData!$A:$A,'Publication Table (%)'!$B28,AllPublicationData!$B:$B,'Publication Table (%)'!P$7)/
SUMIFS(AllPublicationData!$E:$E,AllPublicationData!$A:$A,'Publication Table (%)'!$B28,AllPublicationData!$B:$B,'Publication Table (%)'!P$7)),
IF('Publication Table (%)'!$C$5="Operations cancelled by patient",
IFERROR(SUMIFS(AllPublicationData!$G:$G,AllPublicationData!$A:$A,'Publication Table (%)'!$B28,AllPublicationData!$B:$B,'Publication Table (%)'!$C$4,AllPublicationData!$D:$D,'Publication Table (%)'!P$7)/
SUMIFS(AllPublicationData!$E:$E,AllPublicationData!$A:$A,'Publication Table (%)'!$B28,AllPublicationData!$B:$B,'Publication Table (%)'!$C$4,AllPublicationData!$D:$D,'Publication Table (%)'!P$7),
SUMIFS(AllPublicationData!$G:$G,AllPublicationData!$A:$A,'Publication Table (%)'!$B28,AllPublicationData!$B:$B,'Publication Table (%)'!P$7)/
SUMIFS(AllPublicationData!$E:$E,AllPublicationData!$A:$A,'Publication Table (%)'!$B28,AllPublicationData!$B:$B,'Publication Table (%)'!P$7)),
IF('Publication Table (%)'!$C$5="Operations cancelled for clinical reasons",
IFERROR(SUMIFS(AllPublicationData!$H:$H,AllPublicationData!$A:$A,'Publication Table (%)'!$B28,AllPublicationData!$B:$B,'Publication Table (%)'!$C$4,AllPublicationData!$D:$D,'Publication Table (%)'!P$7)/
SUMIFS(AllPublicationData!$E:$E,AllPublicationData!$A:$A,'Publication Table (%)'!$B28,AllPublicationData!$B:$B,'Publication Table (%)'!$C$4,AllPublicationData!$D:$D,'Publication Table (%)'!P$7),
SUMIFS(AllPublicationData!$H:$H,AllPublicationData!$A:$A,'Publication Table (%)'!$B28,AllPublicationData!$B:$B,'Publication Table (%)'!P$7)/
SUMIFS(AllPublicationData!$E:$E,AllPublicationData!$A:$A,'Publication Table (%)'!$B28,AllPublicationData!$B:$B,'Publication Table (%)'!P$7)),
IF('Publication Table (%)'!$C$5="Operations cancelled for non-clinical/capacity reasons",
IFERROR(SUMIFS(AllPublicationData!$I:$I,AllPublicationData!$A:$A,'Publication Table (%)'!$B28,AllPublicationData!$B:$B,'Publication Table (%)'!$C$4,AllPublicationData!$D:$D,'Publication Table (%)'!P$7)/
SUMIFS(AllPublicationData!$E:$E,AllPublicationData!$A:$A,'Publication Table (%)'!$B28,AllPublicationData!$B:$B,'Publication Table (%)'!$C$4,AllPublicationData!$D:$D,'Publication Table (%)'!P$7),
SUMIFS(AllPublicationData!$I:$I,AllPublicationData!$A:$A,'Publication Table (%)'!$B28,AllPublicationData!$B:$B,'Publication Table (%)'!P$7)/
SUMIFS(AllPublicationData!$E:$E,AllPublicationData!$A:$A,'Publication Table (%)'!$B28,AllPublicationData!$B:$B,'Publication Table (%)'!P$7)),
IF('Publication Table (%)'!$C$5="Cancellations for other reasons",
IFERROR(SUMIFS(AllPublicationData!$J:$J,AllPublicationData!$A:$A,'Publication Table (%)'!$B28,AllPublicationData!$B:$B,'Publication Table (%)'!$C$4,AllPublicationData!$D:$D,'Publication Table (%)'!P$7)/
SUMIFS(AllPublicationData!$E:$E,AllPublicationData!$A:$A,'Publication Table (%)'!$B28,AllPublicationData!$B:$B,'Publication Table (%)'!$C$4,AllPublicationData!$D:$D,'Publication Table (%)'!P$7),
SUMIFS(AllPublicationData!$J:$J,AllPublicationData!$A:$A,'Publication Table (%)'!$B28,AllPublicationData!$B:$B,'Publication Table (%)'!P$7)/
SUMIFS(AllPublicationData!$E:$E,AllPublicationData!$A:$A,'Publication Table (%)'!$B28,AllPublicationData!$B:$B,'Publication Table (%)'!P$7)))))))</f>
        <v>5.6818181818181816E-2</v>
      </c>
      <c r="Q28" s="96">
        <f>IF('Publication Table (%)'!$C$5="All Cancelled Operations",
IFERROR(SUMIFS(AllPublicationData!$F:$F,AllPublicationData!$A:$A,'Publication Table (%)'!$B28,AllPublicationData!$B:$B,'Publication Table (%)'!$C$4,AllPublicationData!$D:$D,'Publication Table (%)'!Q$7)/
SUMIFS(AllPublicationData!$E:$E,AllPublicationData!$A:$A,'Publication Table (%)'!$B28,AllPublicationData!$B:$B,'Publication Table (%)'!$C$4,AllPublicationData!$D:$D,'Publication Table (%)'!Q$7),
SUMIFS(AllPublicationData!$F:$F,AllPublicationData!$A:$A,'Publication Table (%)'!$B28,AllPublicationData!$B:$B,'Publication Table (%)'!Q$7)/
SUMIFS(AllPublicationData!$E:$E,AllPublicationData!$A:$A,'Publication Table (%)'!$B28,AllPublicationData!$B:$B,'Publication Table (%)'!Q$7)),
IF('Publication Table (%)'!$C$5="Operations cancelled by patient",
IFERROR(SUMIFS(AllPublicationData!$G:$G,AllPublicationData!$A:$A,'Publication Table (%)'!$B28,AllPublicationData!$B:$B,'Publication Table (%)'!$C$4,AllPublicationData!$D:$D,'Publication Table (%)'!Q$7)/
SUMIFS(AllPublicationData!$E:$E,AllPublicationData!$A:$A,'Publication Table (%)'!$B28,AllPublicationData!$B:$B,'Publication Table (%)'!$C$4,AllPublicationData!$D:$D,'Publication Table (%)'!Q$7),
SUMIFS(AllPublicationData!$G:$G,AllPublicationData!$A:$A,'Publication Table (%)'!$B28,AllPublicationData!$B:$B,'Publication Table (%)'!Q$7)/
SUMIFS(AllPublicationData!$E:$E,AllPublicationData!$A:$A,'Publication Table (%)'!$B28,AllPublicationData!$B:$B,'Publication Table (%)'!Q$7)),
IF('Publication Table (%)'!$C$5="Operations cancelled for clinical reasons",
IFERROR(SUMIFS(AllPublicationData!$H:$H,AllPublicationData!$A:$A,'Publication Table (%)'!$B28,AllPublicationData!$B:$B,'Publication Table (%)'!$C$4,AllPublicationData!$D:$D,'Publication Table (%)'!Q$7)/
SUMIFS(AllPublicationData!$E:$E,AllPublicationData!$A:$A,'Publication Table (%)'!$B28,AllPublicationData!$B:$B,'Publication Table (%)'!$C$4,AllPublicationData!$D:$D,'Publication Table (%)'!Q$7),
SUMIFS(AllPublicationData!$H:$H,AllPublicationData!$A:$A,'Publication Table (%)'!$B28,AllPublicationData!$B:$B,'Publication Table (%)'!Q$7)/
SUMIFS(AllPublicationData!$E:$E,AllPublicationData!$A:$A,'Publication Table (%)'!$B28,AllPublicationData!$B:$B,'Publication Table (%)'!Q$7)),
IF('Publication Table (%)'!$C$5="Operations cancelled for non-clinical/capacity reasons",
IFERROR(SUMIFS(AllPublicationData!$I:$I,AllPublicationData!$A:$A,'Publication Table (%)'!$B28,AllPublicationData!$B:$B,'Publication Table (%)'!$C$4,AllPublicationData!$D:$D,'Publication Table (%)'!Q$7)/
SUMIFS(AllPublicationData!$E:$E,AllPublicationData!$A:$A,'Publication Table (%)'!$B28,AllPublicationData!$B:$B,'Publication Table (%)'!$C$4,AllPublicationData!$D:$D,'Publication Table (%)'!Q$7),
SUMIFS(AllPublicationData!$I:$I,AllPublicationData!$A:$A,'Publication Table (%)'!$B28,AllPublicationData!$B:$B,'Publication Table (%)'!Q$7)/
SUMIFS(AllPublicationData!$E:$E,AllPublicationData!$A:$A,'Publication Table (%)'!$B28,AllPublicationData!$B:$B,'Publication Table (%)'!Q$7)),
IF('Publication Table (%)'!$C$5="Cancellations for other reasons",
IFERROR(SUMIFS(AllPublicationData!$J:$J,AllPublicationData!$A:$A,'Publication Table (%)'!$B28,AllPublicationData!$B:$B,'Publication Table (%)'!$C$4,AllPublicationData!$D:$D,'Publication Table (%)'!Q$7)/
SUMIFS(AllPublicationData!$E:$E,AllPublicationData!$A:$A,'Publication Table (%)'!$B28,AllPublicationData!$B:$B,'Publication Table (%)'!$C$4,AllPublicationData!$D:$D,'Publication Table (%)'!Q$7),
SUMIFS(AllPublicationData!$J:$J,AllPublicationData!$A:$A,'Publication Table (%)'!$B28,AllPublicationData!$B:$B,'Publication Table (%)'!Q$7)/
SUMIFS(AllPublicationData!$E:$E,AllPublicationData!$A:$A,'Publication Table (%)'!$B28,AllPublicationData!$B:$B,'Publication Table (%)'!Q$7)))))))</f>
        <v>3.9647577092511016E-2</v>
      </c>
      <c r="R28" s="96">
        <f>IF('Publication Table (%)'!$C$5="All Cancelled Operations",
IFERROR(SUMIFS(AllPublicationData!$F:$F,AllPublicationData!$A:$A,'Publication Table (%)'!$B28,AllPublicationData!$B:$B,'Publication Table (%)'!$C$4,AllPublicationData!$D:$D,'Publication Table (%)'!R$7)/
SUMIFS(AllPublicationData!$E:$E,AllPublicationData!$A:$A,'Publication Table (%)'!$B28,AllPublicationData!$B:$B,'Publication Table (%)'!$C$4,AllPublicationData!$D:$D,'Publication Table (%)'!R$7),
SUMIFS(AllPublicationData!$F:$F,AllPublicationData!$A:$A,'Publication Table (%)'!$B28,AllPublicationData!$B:$B,'Publication Table (%)'!R$7)/
SUMIFS(AllPublicationData!$E:$E,AllPublicationData!$A:$A,'Publication Table (%)'!$B28,AllPublicationData!$B:$B,'Publication Table (%)'!R$7)),
IF('Publication Table (%)'!$C$5="Operations cancelled by patient",
IFERROR(SUMIFS(AllPublicationData!$G:$G,AllPublicationData!$A:$A,'Publication Table (%)'!$B28,AllPublicationData!$B:$B,'Publication Table (%)'!$C$4,AllPublicationData!$D:$D,'Publication Table (%)'!R$7)/
SUMIFS(AllPublicationData!$E:$E,AllPublicationData!$A:$A,'Publication Table (%)'!$B28,AllPublicationData!$B:$B,'Publication Table (%)'!$C$4,AllPublicationData!$D:$D,'Publication Table (%)'!R$7),
SUMIFS(AllPublicationData!$G:$G,AllPublicationData!$A:$A,'Publication Table (%)'!$B28,AllPublicationData!$B:$B,'Publication Table (%)'!R$7)/
SUMIFS(AllPublicationData!$E:$E,AllPublicationData!$A:$A,'Publication Table (%)'!$B28,AllPublicationData!$B:$B,'Publication Table (%)'!R$7)),
IF('Publication Table (%)'!$C$5="Operations cancelled for clinical reasons",
IFERROR(SUMIFS(AllPublicationData!$H:$H,AllPublicationData!$A:$A,'Publication Table (%)'!$B28,AllPublicationData!$B:$B,'Publication Table (%)'!$C$4,AllPublicationData!$D:$D,'Publication Table (%)'!R$7)/
SUMIFS(AllPublicationData!$E:$E,AllPublicationData!$A:$A,'Publication Table (%)'!$B28,AllPublicationData!$B:$B,'Publication Table (%)'!$C$4,AllPublicationData!$D:$D,'Publication Table (%)'!R$7),
SUMIFS(AllPublicationData!$H:$H,AllPublicationData!$A:$A,'Publication Table (%)'!$B28,AllPublicationData!$B:$B,'Publication Table (%)'!R$7)/
SUMIFS(AllPublicationData!$E:$E,AllPublicationData!$A:$A,'Publication Table (%)'!$B28,AllPublicationData!$B:$B,'Publication Table (%)'!R$7)),
IF('Publication Table (%)'!$C$5="Operations cancelled for non-clinical/capacity reasons",
IFERROR(SUMIFS(AllPublicationData!$I:$I,AllPublicationData!$A:$A,'Publication Table (%)'!$B28,AllPublicationData!$B:$B,'Publication Table (%)'!$C$4,AllPublicationData!$D:$D,'Publication Table (%)'!R$7)/
SUMIFS(AllPublicationData!$E:$E,AllPublicationData!$A:$A,'Publication Table (%)'!$B28,AllPublicationData!$B:$B,'Publication Table (%)'!$C$4,AllPublicationData!$D:$D,'Publication Table (%)'!R$7),
SUMIFS(AllPublicationData!$I:$I,AllPublicationData!$A:$A,'Publication Table (%)'!$B28,AllPublicationData!$B:$B,'Publication Table (%)'!R$7)/
SUMIFS(AllPublicationData!$E:$E,AllPublicationData!$A:$A,'Publication Table (%)'!$B28,AllPublicationData!$B:$B,'Publication Table (%)'!R$7)),
IF('Publication Table (%)'!$C$5="Cancellations for other reasons",
IFERROR(SUMIFS(AllPublicationData!$J:$J,AllPublicationData!$A:$A,'Publication Table (%)'!$B28,AllPublicationData!$B:$B,'Publication Table (%)'!$C$4,AllPublicationData!$D:$D,'Publication Table (%)'!R$7)/
SUMIFS(AllPublicationData!$E:$E,AllPublicationData!$A:$A,'Publication Table (%)'!$B28,AllPublicationData!$B:$B,'Publication Table (%)'!$C$4,AllPublicationData!$D:$D,'Publication Table (%)'!R$7),
SUMIFS(AllPublicationData!$J:$J,AllPublicationData!$A:$A,'Publication Table (%)'!$B28,AllPublicationData!$B:$B,'Publication Table (%)'!R$7)/
SUMIFS(AllPublicationData!$E:$E,AllPublicationData!$A:$A,'Publication Table (%)'!$B28,AllPublicationData!$B:$B,'Publication Table (%)'!R$7)))))))</f>
        <v>6.6528066528066532E-2</v>
      </c>
      <c r="S28" s="96">
        <f>IF('Publication Table (%)'!$C$5="All Cancelled Operations",
IFERROR(SUMIFS(AllPublicationData!$F:$F,AllPublicationData!$A:$A,'Publication Table (%)'!$B28,AllPublicationData!$B:$B,'Publication Table (%)'!$C$4,AllPublicationData!$D:$D,'Publication Table (%)'!S$7)/
SUMIFS(AllPublicationData!$E:$E,AllPublicationData!$A:$A,'Publication Table (%)'!$B28,AllPublicationData!$B:$B,'Publication Table (%)'!$C$4,AllPublicationData!$D:$D,'Publication Table (%)'!S$7),
SUMIFS(AllPublicationData!$F:$F,AllPublicationData!$A:$A,'Publication Table (%)'!$B28,AllPublicationData!$B:$B,'Publication Table (%)'!S$7)/
SUMIFS(AllPublicationData!$E:$E,AllPublicationData!$A:$A,'Publication Table (%)'!$B28,AllPublicationData!$B:$B,'Publication Table (%)'!S$7)),
IF('Publication Table (%)'!$C$5="Operations cancelled by patient",
IFERROR(SUMIFS(AllPublicationData!$G:$G,AllPublicationData!$A:$A,'Publication Table (%)'!$B28,AllPublicationData!$B:$B,'Publication Table (%)'!$C$4,AllPublicationData!$D:$D,'Publication Table (%)'!S$7)/
SUMIFS(AllPublicationData!$E:$E,AllPublicationData!$A:$A,'Publication Table (%)'!$B28,AllPublicationData!$B:$B,'Publication Table (%)'!$C$4,AllPublicationData!$D:$D,'Publication Table (%)'!S$7),
SUMIFS(AllPublicationData!$G:$G,AllPublicationData!$A:$A,'Publication Table (%)'!$B28,AllPublicationData!$B:$B,'Publication Table (%)'!S$7)/
SUMIFS(AllPublicationData!$E:$E,AllPublicationData!$A:$A,'Publication Table (%)'!$B28,AllPublicationData!$B:$B,'Publication Table (%)'!S$7)),
IF('Publication Table (%)'!$C$5="Operations cancelled for clinical reasons",
IFERROR(SUMIFS(AllPublicationData!$H:$H,AllPublicationData!$A:$A,'Publication Table (%)'!$B28,AllPublicationData!$B:$B,'Publication Table (%)'!$C$4,AllPublicationData!$D:$D,'Publication Table (%)'!S$7)/
SUMIFS(AllPublicationData!$E:$E,AllPublicationData!$A:$A,'Publication Table (%)'!$B28,AllPublicationData!$B:$B,'Publication Table (%)'!$C$4,AllPublicationData!$D:$D,'Publication Table (%)'!S$7),
SUMIFS(AllPublicationData!$H:$H,AllPublicationData!$A:$A,'Publication Table (%)'!$B28,AllPublicationData!$B:$B,'Publication Table (%)'!S$7)/
SUMIFS(AllPublicationData!$E:$E,AllPublicationData!$A:$A,'Publication Table (%)'!$B28,AllPublicationData!$B:$B,'Publication Table (%)'!S$7)),
IF('Publication Table (%)'!$C$5="Operations cancelled for non-clinical/capacity reasons",
IFERROR(SUMIFS(AllPublicationData!$I:$I,AllPublicationData!$A:$A,'Publication Table (%)'!$B28,AllPublicationData!$B:$B,'Publication Table (%)'!$C$4,AllPublicationData!$D:$D,'Publication Table (%)'!S$7)/
SUMIFS(AllPublicationData!$E:$E,AllPublicationData!$A:$A,'Publication Table (%)'!$B28,AllPublicationData!$B:$B,'Publication Table (%)'!$C$4,AllPublicationData!$D:$D,'Publication Table (%)'!S$7),
SUMIFS(AllPublicationData!$I:$I,AllPublicationData!$A:$A,'Publication Table (%)'!$B28,AllPublicationData!$B:$B,'Publication Table (%)'!S$7)/
SUMIFS(AllPublicationData!$E:$E,AllPublicationData!$A:$A,'Publication Table (%)'!$B28,AllPublicationData!$B:$B,'Publication Table (%)'!S$7)),
IF('Publication Table (%)'!$C$5="Cancellations for other reasons",
IFERROR(SUMIFS(AllPublicationData!$J:$J,AllPublicationData!$A:$A,'Publication Table (%)'!$B28,AllPublicationData!$B:$B,'Publication Table (%)'!$C$4,AllPublicationData!$D:$D,'Publication Table (%)'!S$7)/
SUMIFS(AllPublicationData!$E:$E,AllPublicationData!$A:$A,'Publication Table (%)'!$B28,AllPublicationData!$B:$B,'Publication Table (%)'!$C$4,AllPublicationData!$D:$D,'Publication Table (%)'!S$7),
SUMIFS(AllPublicationData!$J:$J,AllPublicationData!$A:$A,'Publication Table (%)'!$B28,AllPublicationData!$B:$B,'Publication Table (%)'!S$7)/
SUMIFS(AllPublicationData!$E:$E,AllPublicationData!$A:$A,'Publication Table (%)'!$B28,AllPublicationData!$B:$B,'Publication Table (%)'!S$7)))))))</f>
        <v>0.05</v>
      </c>
    </row>
    <row r="29" spans="2:19" x14ac:dyDescent="0.35">
      <c r="B29" s="89">
        <v>44774</v>
      </c>
      <c r="C29" s="112">
        <f>IF('Publication Table (%)'!$C$5="All Cancelled Operations",
SUMIFS(AllPublicationData!$F:$F,AllPublicationData!$A:$A,'Publication Table (%)'!$B29,AllPublicationData!$B:$B,'Publication Table (%)'!$C$4),
IF('Publication Table (%)'!$C$5="Operations cancelled by patient",
SUMIFS(AllPublicationData!$G:$G,AllPublicationData!$A:$A,'Publication Table (%)'!$B29,AllPublicationData!$B:$B,'Publication Table (%)'!$C$4),
IF('Publication Table (%)'!$C$5="Operations cancelled for clinical reasons",
SUMIFS(AllPublicationData!$H:$H,AllPublicationData!$A:$A,'Publication Table (%)'!$B29,AllPublicationData!$B:$B,'Publication Table (%)'!$C$4),
IF('Publication Table (%)'!$C$5="Operations cancelled for non-clinical/capacity reasons",
SUMIFS(AllPublicationData!$I:$I,AllPublicationData!$A:$A,'Publication Table (%)'!$B29,AllPublicationData!$B:$B,'Publication Table (%)'!$C$4),
IF('Publication Table (%)'!$C$5="Cancellations for other reasons",
SUMIFS(AllPublicationData!$J:$J,AllPublicationData!$A:$A,'Publication Table (%)'!$B29,AllPublicationData!$B:$B,'Publication Table (%)'!$C$4))))))+
IF(AND($C$4="NHS Scotland",$C$5="All Cancelled Operations"),
SUMIFS(AllPublicationData!$F:$F,AllPublicationData!$A:$A,'Publication Table (%)'!$B29),
IF(AND($C$4="NHS Scotland",$C$5="Operations cancelled by patient"),
SUMIFS(AllPublicationData!$G:$G,AllPublicationData!$A:$A,'Publication Table (%)'!$B29),
IF(AND($C$4="NHS Scotland",$C$5="Operations cancelled for clinical reasons"),
SUMIFS(AllPublicationData!$H:$H,AllPublicationData!$A:$A,'Publication Table (%)'!$B29),
IF(AND($C$4="NHS Scotland",$C$5="Operations cancelled for non-clinical/capacity reasons"),
SUMIFS(AllPublicationData!$I:$I,AllPublicationData!$A:$A,'Publication Table (%)'!$B29),
IF(AND($C$4="NHS Scotland",$C$5="Cancellations for other reasons"),
SUMIFS(AllPublicationData!$J:$J,AllPublicationData!$A:$A,'Publication Table (%)'!$B29))))))</f>
        <v>2408</v>
      </c>
      <c r="D29" s="110">
        <f>IF(AND('Publication Table (%)'!$C$5="All Cancelled Operations",$C$4&lt;&gt;"NHS Scotland"),
IFERROR(SUMIFS(AllPublicationData!$F:$F,AllPublicationData!$A:$A,'Publication Table (%)'!$B29,AllPublicationData!$B:$B,'Publication Table (%)'!$C$4,AllPublicationData!$D:$D,'Publication Table (%)'!D$7)/
SUMIFS(AllPublicationData!$E:$E,AllPublicationData!$A:$A,'Publication Table (%)'!$B29,AllPublicationData!$B:$B,'Publication Table (%)'!$C$4,AllPublicationData!$D:$D,'Publication Table (%)'!D$7),
SUMIFS(AllPublicationData!$F:$F,AllPublicationData!$A:$A,'Publication Table (%)'!$B29,AllPublicationData!$B:$B,'Publication Table (%)'!D$7)/
SUMIFS(AllPublicationData!$E:$E,AllPublicationData!$A:$A,'Publication Table (%)'!$B29,AllPublicationData!$B:$B,'Publication Table (%)'!D$7)),
IF(AND('Publication Table (%)'!$C$5="Operations cancelled by patient",$C$4&lt;&gt;"NHS Scotland"),
IFERROR(SUMIFS(AllPublicationData!$G:$G,AllPublicationData!$A:$A,'Publication Table (%)'!$B29,AllPublicationData!$B:$B,'Publication Table (%)'!$C$4,AllPublicationData!$D:$D,'Publication Table (%)'!D$7)/
SUMIFS(AllPublicationData!$E:$E,AllPublicationData!$A:$A,'Publication Table (%)'!$B29,AllPublicationData!$B:$B,'Publication Table (%)'!$C$4,AllPublicationData!$D:$D,'Publication Table (%)'!D$7),
SUMIFS(AllPublicationData!$G:$G,AllPublicationData!$A:$A,'Publication Table (%)'!$B29,AllPublicationData!$B:$B,'Publication Table (%)'!D$7)/
SUMIFS(AllPublicationData!$E:$E,AllPublicationData!$A:$A,'Publication Table (%)'!$B29,AllPublicationData!$B:$B,'Publication Table (%)'!D$7)),
IF(AND('Publication Table (%)'!$C$5="Operations cancelled for clinical reasons",$C$4&lt;&gt;"NHS Scotland"),
IFERROR(SUMIFS(AllPublicationData!$H:$H,AllPublicationData!$A:$A,'Publication Table (%)'!$B29,AllPublicationData!$B:$B,'Publication Table (%)'!$C$4,AllPublicationData!$D:$D,'Publication Table (%)'!D$7)/
SUMIFS(AllPublicationData!$E:$E,AllPublicationData!$A:$A,'Publication Table (%)'!$B29,AllPublicationData!$B:$B,'Publication Table (%)'!$C$4,AllPublicationData!$D:$D,'Publication Table (%)'!D$7),
SUMIFS(AllPublicationData!$H:$H,AllPublicationData!$A:$A,'Publication Table (%)'!$B29,AllPublicationData!$B:$B,'Publication Table (%)'!D$7)/
SUMIFS(AllPublicationData!$E:$E,AllPublicationData!$A:$A,'Publication Table (%)'!$B29,AllPublicationData!$B:$B,'Publication Table (%)'!D$7)),
IF(AND('Publication Table (%)'!$C$5="Operations cancelled for non-clinical/capacity reasons",$C$4&lt;&gt;"NHS Scotland"),
IFERROR(SUMIFS(AllPublicationData!$I:$I,AllPublicationData!$A:$A,'Publication Table (%)'!$B29,AllPublicationData!$B:$B,'Publication Table (%)'!$C$4,AllPublicationData!$D:$D,'Publication Table (%)'!D$7)/
SUMIFS(AllPublicationData!$E:$E,AllPublicationData!$A:$A,'Publication Table (%)'!$B29,AllPublicationData!$B:$B,'Publication Table (%)'!$C$4,AllPublicationData!$D:$D,'Publication Table (%)'!D$7),
SUMIFS(AllPublicationData!$I:$I,AllPublicationData!$A:$A,'Publication Table (%)'!$B29,AllPublicationData!$B:$B,'Publication Table (%)'!D$7)/
SUMIFS(AllPublicationData!$E:$E,AllPublicationData!$A:$A,'Publication Table (%)'!$B29,AllPublicationData!$B:$B,'Publication Table (%)'!D$7)),
IF(AND('Publication Table (%)'!$C$5="Cancellations for other reasons",$C$4&lt;&gt;"NHS Scotland"),
IFERROR(SUMIFS(AllPublicationData!$J:$J,AllPublicationData!$A:$A,'Publication Table (%)'!$B29,AllPublicationData!$B:$B,'Publication Table (%)'!$C$4,AllPublicationData!$D:$D,'Publication Table (%)'!D$7)/
SUMIFS(AllPublicationData!$E:$E,AllPublicationData!$A:$A,'Publication Table (%)'!$B29,AllPublicationData!$B:$B,'Publication Table (%)'!$C$4,AllPublicationData!$D:$D,'Publication Table (%)'!D$7),
SUMIFS(AllPublicationData!$J:$J,AllPublicationData!$A:$A,'Publication Table (%)'!$B29,AllPublicationData!$B:$B,'Publication Table (%)'!D$7)/
SUMIFS(AllPublicationData!$E:$E,AllPublicationData!$A:$A,'Publication Table (%)'!$B29,AllPublicationData!$B:$B,'Publication Table (%)'!D$7)),
IF(AND($C$4="NHS Scotland",$C$5="All Cancelled Operations"),
SUMIFS(AllPublicationData!$F:$F,AllPublicationData!$A:$A,'Publication Table'!$B29)/
SUMIFS(AllPublicationData!$E:$E,AllPublicationData!$A:$A,'Publication Table'!$B29),
IF(AND($C$4="NHS Scotland",$C$5="Operations cancelled by patient"),
SUMIFS(AllPublicationData!$G:$G,AllPublicationData!$A:$A,'Publication Table'!$B29)/
SUMIFS(AllPublicationData!$E:$E,AllPublicationData!$A:$A,'Publication Table'!$B29),
IF(AND($C$4="NHS Scotland",$C$5="Operations cancelled for clinical reasons"),
SUMIFS(AllPublicationData!$H:$H,AllPublicationData!$A:$A,'Publication Table'!$B29)/
SUMIFS(AllPublicationData!$E:$E,AllPublicationData!$A:$A,'Publication Table'!$B29),
IF(AND($C$4="NHS Scotland",$C$5="Operations cancelled for non-clinical/capacity reasons"),
SUMIFS(AllPublicationData!$I:$I,AllPublicationData!$A:$A,'Publication Table'!$B29)/
SUMIFS(AllPublicationData!$E:$E,AllPublicationData!$A:$A,'Publication Table'!$B29),
IF(AND($C$4="NHS Scotland",$C$5="Cancellations for other reasons"),
SUMIFS(AllPublicationData!$J:$J,AllPublicationData!$A:$A,'Publication Table'!$B29)/
SUMIFS(AllPublicationData!$E:$E,AllPublicationData!$A:$A,'Publication Table'!$B29)))))))))))</f>
        <v>0.1019216117836282</v>
      </c>
      <c r="E29" s="96">
        <f>IF('Publication Table (%)'!$C$5="All Cancelled Operations",
IFERROR(SUMIFS(AllPublicationData!$F:$F,AllPublicationData!$A:$A,'Publication Table (%)'!$B29,AllPublicationData!$B:$B,'Publication Table (%)'!$C$4,AllPublicationData!$D:$D,'Publication Table (%)'!E$7)/
SUMIFS(AllPublicationData!$E:$E,AllPublicationData!$A:$A,'Publication Table (%)'!$B29,AllPublicationData!$B:$B,'Publication Table (%)'!$C$4,AllPublicationData!$D:$D,'Publication Table (%)'!E$7),
SUMIFS(AllPublicationData!$F:$F,AllPublicationData!$A:$A,'Publication Table (%)'!$B29,AllPublicationData!$B:$B,'Publication Table (%)'!E$7)/
SUMIFS(AllPublicationData!$E:$E,AllPublicationData!$A:$A,'Publication Table (%)'!$B29,AllPublicationData!$B:$B,'Publication Table (%)'!E$7)),
IF('Publication Table (%)'!$C$5="Operations cancelled by patient",
IFERROR(SUMIFS(AllPublicationData!$G:$G,AllPublicationData!$A:$A,'Publication Table (%)'!$B29,AllPublicationData!$B:$B,'Publication Table (%)'!$C$4,AllPublicationData!$D:$D,'Publication Table (%)'!E$7)/
SUMIFS(AllPublicationData!$E:$E,AllPublicationData!$A:$A,'Publication Table (%)'!$B29,AllPublicationData!$B:$B,'Publication Table (%)'!$C$4,AllPublicationData!$D:$D,'Publication Table (%)'!E$7),
SUMIFS(AllPublicationData!$G:$G,AllPublicationData!$A:$A,'Publication Table (%)'!$B29,AllPublicationData!$B:$B,'Publication Table (%)'!E$7)/
SUMIFS(AllPublicationData!$E:$E,AllPublicationData!$A:$A,'Publication Table (%)'!$B29,AllPublicationData!$B:$B,'Publication Table (%)'!E$7)),
IF('Publication Table (%)'!$C$5="Operations cancelled for clinical reasons",
IFERROR(SUMIFS(AllPublicationData!$H:$H,AllPublicationData!$A:$A,'Publication Table (%)'!$B29,AllPublicationData!$B:$B,'Publication Table (%)'!$C$4,AllPublicationData!$D:$D,'Publication Table (%)'!E$7)/
SUMIFS(AllPublicationData!$E:$E,AllPublicationData!$A:$A,'Publication Table (%)'!$B29,AllPublicationData!$B:$B,'Publication Table (%)'!$C$4,AllPublicationData!$D:$D,'Publication Table (%)'!E$7),
SUMIFS(AllPublicationData!$H:$H,AllPublicationData!$A:$A,'Publication Table (%)'!$B29,AllPublicationData!$B:$B,'Publication Table (%)'!E$7)/
SUMIFS(AllPublicationData!$E:$E,AllPublicationData!$A:$A,'Publication Table (%)'!$B29,AllPublicationData!$B:$B,'Publication Table (%)'!E$7)),
IF('Publication Table (%)'!$C$5="Operations cancelled for non-clinical/capacity reasons",
IFERROR(SUMIFS(AllPublicationData!$I:$I,AllPublicationData!$A:$A,'Publication Table (%)'!$B29,AllPublicationData!$B:$B,'Publication Table (%)'!$C$4,AllPublicationData!$D:$D,'Publication Table (%)'!E$7)/
SUMIFS(AllPublicationData!$E:$E,AllPublicationData!$A:$A,'Publication Table (%)'!$B29,AllPublicationData!$B:$B,'Publication Table (%)'!$C$4,AllPublicationData!$D:$D,'Publication Table (%)'!E$7),
SUMIFS(AllPublicationData!$I:$I,AllPublicationData!$A:$A,'Publication Table (%)'!$B29,AllPublicationData!$B:$B,'Publication Table (%)'!E$7)/
SUMIFS(AllPublicationData!$E:$E,AllPublicationData!$A:$A,'Publication Table (%)'!$B29,AllPublicationData!$B:$B,'Publication Table (%)'!E$7)),
IF('Publication Table (%)'!$C$5="Cancellations for other reasons",
IFERROR(SUMIFS(AllPublicationData!$J:$J,AllPublicationData!$A:$A,'Publication Table (%)'!$B29,AllPublicationData!$B:$B,'Publication Table (%)'!$C$4,AllPublicationData!$D:$D,'Publication Table (%)'!E$7)/
SUMIFS(AllPublicationData!$E:$E,AllPublicationData!$A:$A,'Publication Table (%)'!$B29,AllPublicationData!$B:$B,'Publication Table (%)'!$C$4,AllPublicationData!$D:$D,'Publication Table (%)'!E$7),
SUMIFS(AllPublicationData!$J:$J,AllPublicationData!$A:$A,'Publication Table (%)'!$B29,AllPublicationData!$B:$B,'Publication Table (%)'!E$7)/
SUMIFS(AllPublicationData!$E:$E,AllPublicationData!$A:$A,'Publication Table (%)'!$B29,AllPublicationData!$B:$B,'Publication Table (%)'!E$7)))))))</f>
        <v>6.1097256857855359E-2</v>
      </c>
      <c r="F29" s="96">
        <f>IF('Publication Table (%)'!$C$5="All Cancelled Operations",
IFERROR(SUMIFS(AllPublicationData!$F:$F,AllPublicationData!$A:$A,'Publication Table (%)'!$B29,AllPublicationData!$B:$B,'Publication Table (%)'!$C$4,AllPublicationData!$D:$D,'Publication Table (%)'!F$7)/
SUMIFS(AllPublicationData!$E:$E,AllPublicationData!$A:$A,'Publication Table (%)'!$B29,AllPublicationData!$B:$B,'Publication Table (%)'!$C$4,AllPublicationData!$D:$D,'Publication Table (%)'!F$7),
SUMIFS(AllPublicationData!$F:$F,AllPublicationData!$A:$A,'Publication Table (%)'!$B29,AllPublicationData!$B:$B,'Publication Table (%)'!F$7)/
SUMIFS(AllPublicationData!$E:$E,AllPublicationData!$A:$A,'Publication Table (%)'!$B29,AllPublicationData!$B:$B,'Publication Table (%)'!F$7)),
IF('Publication Table (%)'!$C$5="Operations cancelled by patient",
IFERROR(SUMIFS(AllPublicationData!$G:$G,AllPublicationData!$A:$A,'Publication Table (%)'!$B29,AllPublicationData!$B:$B,'Publication Table (%)'!$C$4,AllPublicationData!$D:$D,'Publication Table (%)'!F$7)/
SUMIFS(AllPublicationData!$E:$E,AllPublicationData!$A:$A,'Publication Table (%)'!$B29,AllPublicationData!$B:$B,'Publication Table (%)'!$C$4,AllPublicationData!$D:$D,'Publication Table (%)'!F$7),
SUMIFS(AllPublicationData!$G:$G,AllPublicationData!$A:$A,'Publication Table (%)'!$B29,AllPublicationData!$B:$B,'Publication Table (%)'!F$7)/
SUMIFS(AllPublicationData!$E:$E,AllPublicationData!$A:$A,'Publication Table (%)'!$B29,AllPublicationData!$B:$B,'Publication Table (%)'!F$7)),
IF('Publication Table (%)'!$C$5="Operations cancelled for clinical reasons",
IFERROR(SUMIFS(AllPublicationData!$H:$H,AllPublicationData!$A:$A,'Publication Table (%)'!$B29,AllPublicationData!$B:$B,'Publication Table (%)'!$C$4,AllPublicationData!$D:$D,'Publication Table (%)'!F$7)/
SUMIFS(AllPublicationData!$E:$E,AllPublicationData!$A:$A,'Publication Table (%)'!$B29,AllPublicationData!$B:$B,'Publication Table (%)'!$C$4,AllPublicationData!$D:$D,'Publication Table (%)'!F$7),
SUMIFS(AllPublicationData!$H:$H,AllPublicationData!$A:$A,'Publication Table (%)'!$B29,AllPublicationData!$B:$B,'Publication Table (%)'!F$7)/
SUMIFS(AllPublicationData!$E:$E,AllPublicationData!$A:$A,'Publication Table (%)'!$B29,AllPublicationData!$B:$B,'Publication Table (%)'!F$7)),
IF('Publication Table (%)'!$C$5="Operations cancelled for non-clinical/capacity reasons",
IFERROR(SUMIFS(AllPublicationData!$I:$I,AllPublicationData!$A:$A,'Publication Table (%)'!$B29,AllPublicationData!$B:$B,'Publication Table (%)'!$C$4,AllPublicationData!$D:$D,'Publication Table (%)'!F$7)/
SUMIFS(AllPublicationData!$E:$E,AllPublicationData!$A:$A,'Publication Table (%)'!$B29,AllPublicationData!$B:$B,'Publication Table (%)'!$C$4,AllPublicationData!$D:$D,'Publication Table (%)'!F$7),
SUMIFS(AllPublicationData!$I:$I,AllPublicationData!$A:$A,'Publication Table (%)'!$B29,AllPublicationData!$B:$B,'Publication Table (%)'!F$7)/
SUMIFS(AllPublicationData!$E:$E,AllPublicationData!$A:$A,'Publication Table (%)'!$B29,AllPublicationData!$B:$B,'Publication Table (%)'!F$7)),
IF('Publication Table (%)'!$C$5="Cancellations for other reasons",
IFERROR(SUMIFS(AllPublicationData!$J:$J,AllPublicationData!$A:$A,'Publication Table (%)'!$B29,AllPublicationData!$B:$B,'Publication Table (%)'!$C$4,AllPublicationData!$D:$D,'Publication Table (%)'!F$7)/
SUMIFS(AllPublicationData!$E:$E,AllPublicationData!$A:$A,'Publication Table (%)'!$B29,AllPublicationData!$B:$B,'Publication Table (%)'!$C$4,AllPublicationData!$D:$D,'Publication Table (%)'!F$7),
SUMIFS(AllPublicationData!$J:$J,AllPublicationData!$A:$A,'Publication Table (%)'!$B29,AllPublicationData!$B:$B,'Publication Table (%)'!F$7)/
SUMIFS(AllPublicationData!$E:$E,AllPublicationData!$A:$A,'Publication Table (%)'!$B29,AllPublicationData!$B:$B,'Publication Table (%)'!F$7)))))))</f>
        <v>0.10465949820788531</v>
      </c>
      <c r="G29" s="96">
        <f>IF('Publication Table (%)'!$C$5="All Cancelled Operations",
IFERROR(SUMIFS(AllPublicationData!$F:$F,AllPublicationData!$A:$A,'Publication Table (%)'!$B29,AllPublicationData!$B:$B,'Publication Table (%)'!$C$4,AllPublicationData!$D:$D,'Publication Table (%)'!G$7)/
SUMIFS(AllPublicationData!$E:$E,AllPublicationData!$A:$A,'Publication Table (%)'!$B29,AllPublicationData!$B:$B,'Publication Table (%)'!$C$4,AllPublicationData!$D:$D,'Publication Table (%)'!G$7),
SUMIFS(AllPublicationData!$F:$F,AllPublicationData!$A:$A,'Publication Table (%)'!$B29,AllPublicationData!$B:$B,'Publication Table (%)'!G$7)/
SUMIFS(AllPublicationData!$E:$E,AllPublicationData!$A:$A,'Publication Table (%)'!$B29,AllPublicationData!$B:$B,'Publication Table (%)'!G$7)),
IF('Publication Table (%)'!$C$5="Operations cancelled by patient",
IFERROR(SUMIFS(AllPublicationData!$G:$G,AllPublicationData!$A:$A,'Publication Table (%)'!$B29,AllPublicationData!$B:$B,'Publication Table (%)'!$C$4,AllPublicationData!$D:$D,'Publication Table (%)'!G$7)/
SUMIFS(AllPublicationData!$E:$E,AllPublicationData!$A:$A,'Publication Table (%)'!$B29,AllPublicationData!$B:$B,'Publication Table (%)'!$C$4,AllPublicationData!$D:$D,'Publication Table (%)'!G$7),
SUMIFS(AllPublicationData!$G:$G,AllPublicationData!$A:$A,'Publication Table (%)'!$B29,AllPublicationData!$B:$B,'Publication Table (%)'!G$7)/
SUMIFS(AllPublicationData!$E:$E,AllPublicationData!$A:$A,'Publication Table (%)'!$B29,AllPublicationData!$B:$B,'Publication Table (%)'!G$7)),
IF('Publication Table (%)'!$C$5="Operations cancelled for clinical reasons",
IFERROR(SUMIFS(AllPublicationData!$H:$H,AllPublicationData!$A:$A,'Publication Table (%)'!$B29,AllPublicationData!$B:$B,'Publication Table (%)'!$C$4,AllPublicationData!$D:$D,'Publication Table (%)'!G$7)/
SUMIFS(AllPublicationData!$E:$E,AllPublicationData!$A:$A,'Publication Table (%)'!$B29,AllPublicationData!$B:$B,'Publication Table (%)'!$C$4,AllPublicationData!$D:$D,'Publication Table (%)'!G$7),
SUMIFS(AllPublicationData!$H:$H,AllPublicationData!$A:$A,'Publication Table (%)'!$B29,AllPublicationData!$B:$B,'Publication Table (%)'!G$7)/
SUMIFS(AllPublicationData!$E:$E,AllPublicationData!$A:$A,'Publication Table (%)'!$B29,AllPublicationData!$B:$B,'Publication Table (%)'!G$7)),
IF('Publication Table (%)'!$C$5="Operations cancelled for non-clinical/capacity reasons",
IFERROR(SUMIFS(AllPublicationData!$I:$I,AllPublicationData!$A:$A,'Publication Table (%)'!$B29,AllPublicationData!$B:$B,'Publication Table (%)'!$C$4,AllPublicationData!$D:$D,'Publication Table (%)'!G$7)/
SUMIFS(AllPublicationData!$E:$E,AllPublicationData!$A:$A,'Publication Table (%)'!$B29,AllPublicationData!$B:$B,'Publication Table (%)'!$C$4,AllPublicationData!$D:$D,'Publication Table (%)'!G$7),
SUMIFS(AllPublicationData!$I:$I,AllPublicationData!$A:$A,'Publication Table (%)'!$B29,AllPublicationData!$B:$B,'Publication Table (%)'!G$7)/
SUMIFS(AllPublicationData!$E:$E,AllPublicationData!$A:$A,'Publication Table (%)'!$B29,AllPublicationData!$B:$B,'Publication Table (%)'!G$7)),
IF('Publication Table (%)'!$C$5="Cancellations for other reasons",
IFERROR(SUMIFS(AllPublicationData!$J:$J,AllPublicationData!$A:$A,'Publication Table (%)'!$B29,AllPublicationData!$B:$B,'Publication Table (%)'!$C$4,AllPublicationData!$D:$D,'Publication Table (%)'!G$7)/
SUMIFS(AllPublicationData!$E:$E,AllPublicationData!$A:$A,'Publication Table (%)'!$B29,AllPublicationData!$B:$B,'Publication Table (%)'!$C$4,AllPublicationData!$D:$D,'Publication Table (%)'!G$7),
SUMIFS(AllPublicationData!$J:$J,AllPublicationData!$A:$A,'Publication Table (%)'!$B29,AllPublicationData!$B:$B,'Publication Table (%)'!G$7)/
SUMIFS(AllPublicationData!$E:$E,AllPublicationData!$A:$A,'Publication Table (%)'!$B29,AllPublicationData!$B:$B,'Publication Table (%)'!G$7)))))))</f>
        <v>0.10964912280701754</v>
      </c>
      <c r="H29" s="96">
        <f>IF('Publication Table (%)'!$C$5="All Cancelled Operations",
IFERROR(SUMIFS(AllPublicationData!$F:$F,AllPublicationData!$A:$A,'Publication Table (%)'!$B29,AllPublicationData!$B:$B,'Publication Table (%)'!$C$4,AllPublicationData!$D:$D,'Publication Table (%)'!H$7)/
SUMIFS(AllPublicationData!$E:$E,AllPublicationData!$A:$A,'Publication Table (%)'!$B29,AllPublicationData!$B:$B,'Publication Table (%)'!$C$4,AllPublicationData!$D:$D,'Publication Table (%)'!H$7),
SUMIFS(AllPublicationData!$F:$F,AllPublicationData!$A:$A,'Publication Table (%)'!$B29,AllPublicationData!$B:$B,'Publication Table (%)'!H$7)/
SUMIFS(AllPublicationData!$E:$E,AllPublicationData!$A:$A,'Publication Table (%)'!$B29,AllPublicationData!$B:$B,'Publication Table (%)'!H$7)),
IF('Publication Table (%)'!$C$5="Operations cancelled by patient",
IFERROR(SUMIFS(AllPublicationData!$G:$G,AllPublicationData!$A:$A,'Publication Table (%)'!$B29,AllPublicationData!$B:$B,'Publication Table (%)'!$C$4,AllPublicationData!$D:$D,'Publication Table (%)'!H$7)/
SUMIFS(AllPublicationData!$E:$E,AllPublicationData!$A:$A,'Publication Table (%)'!$B29,AllPublicationData!$B:$B,'Publication Table (%)'!$C$4,AllPublicationData!$D:$D,'Publication Table (%)'!H$7),
SUMIFS(AllPublicationData!$G:$G,AllPublicationData!$A:$A,'Publication Table (%)'!$B29,AllPublicationData!$B:$B,'Publication Table (%)'!H$7)/
SUMIFS(AllPublicationData!$E:$E,AllPublicationData!$A:$A,'Publication Table (%)'!$B29,AllPublicationData!$B:$B,'Publication Table (%)'!H$7)),
IF('Publication Table (%)'!$C$5="Operations cancelled for clinical reasons",
IFERROR(SUMIFS(AllPublicationData!$H:$H,AllPublicationData!$A:$A,'Publication Table (%)'!$B29,AllPublicationData!$B:$B,'Publication Table (%)'!$C$4,AllPublicationData!$D:$D,'Publication Table (%)'!H$7)/
SUMIFS(AllPublicationData!$E:$E,AllPublicationData!$A:$A,'Publication Table (%)'!$B29,AllPublicationData!$B:$B,'Publication Table (%)'!$C$4,AllPublicationData!$D:$D,'Publication Table (%)'!H$7),
SUMIFS(AllPublicationData!$H:$H,AllPublicationData!$A:$A,'Publication Table (%)'!$B29,AllPublicationData!$B:$B,'Publication Table (%)'!H$7)/
SUMIFS(AllPublicationData!$E:$E,AllPublicationData!$A:$A,'Publication Table (%)'!$B29,AllPublicationData!$B:$B,'Publication Table (%)'!H$7)),
IF('Publication Table (%)'!$C$5="Operations cancelled for non-clinical/capacity reasons",
IFERROR(SUMIFS(AllPublicationData!$I:$I,AllPublicationData!$A:$A,'Publication Table (%)'!$B29,AllPublicationData!$B:$B,'Publication Table (%)'!$C$4,AllPublicationData!$D:$D,'Publication Table (%)'!H$7)/
SUMIFS(AllPublicationData!$E:$E,AllPublicationData!$A:$A,'Publication Table (%)'!$B29,AllPublicationData!$B:$B,'Publication Table (%)'!$C$4,AllPublicationData!$D:$D,'Publication Table (%)'!H$7),
SUMIFS(AllPublicationData!$I:$I,AllPublicationData!$A:$A,'Publication Table (%)'!$B29,AllPublicationData!$B:$B,'Publication Table (%)'!H$7)/
SUMIFS(AllPublicationData!$E:$E,AllPublicationData!$A:$A,'Publication Table (%)'!$B29,AllPublicationData!$B:$B,'Publication Table (%)'!H$7)),
IF('Publication Table (%)'!$C$5="Cancellations for other reasons",
IFERROR(SUMIFS(AllPublicationData!$J:$J,AllPublicationData!$A:$A,'Publication Table (%)'!$B29,AllPublicationData!$B:$B,'Publication Table (%)'!$C$4,AllPublicationData!$D:$D,'Publication Table (%)'!H$7)/
SUMIFS(AllPublicationData!$E:$E,AllPublicationData!$A:$A,'Publication Table (%)'!$B29,AllPublicationData!$B:$B,'Publication Table (%)'!$C$4,AllPublicationData!$D:$D,'Publication Table (%)'!H$7),
SUMIFS(AllPublicationData!$J:$J,AllPublicationData!$A:$A,'Publication Table (%)'!$B29,AllPublicationData!$B:$B,'Publication Table (%)'!H$7)/
SUMIFS(AllPublicationData!$E:$E,AllPublicationData!$A:$A,'Publication Table (%)'!$B29,AllPublicationData!$B:$B,'Publication Table (%)'!H$7)))))))</f>
        <v>0.12411626080125687</v>
      </c>
      <c r="I29" s="96">
        <f>IF('Publication Table (%)'!$C$5="All Cancelled Operations",
IFERROR(SUMIFS(AllPublicationData!$F:$F,AllPublicationData!$A:$A,'Publication Table (%)'!$B29,AllPublicationData!$B:$B,'Publication Table (%)'!$C$4,AllPublicationData!$D:$D,'Publication Table (%)'!I$7)/
SUMIFS(AllPublicationData!$E:$E,AllPublicationData!$A:$A,'Publication Table (%)'!$B29,AllPublicationData!$B:$B,'Publication Table (%)'!$C$4,AllPublicationData!$D:$D,'Publication Table (%)'!I$7),
SUMIFS(AllPublicationData!$F:$F,AllPublicationData!$A:$A,'Publication Table (%)'!$B29,AllPublicationData!$B:$B,'Publication Table (%)'!I$7)/
SUMIFS(AllPublicationData!$E:$E,AllPublicationData!$A:$A,'Publication Table (%)'!$B29,AllPublicationData!$B:$B,'Publication Table (%)'!I$7)),
IF('Publication Table (%)'!$C$5="Operations cancelled by patient",
IFERROR(SUMIFS(AllPublicationData!$G:$G,AllPublicationData!$A:$A,'Publication Table (%)'!$B29,AllPublicationData!$B:$B,'Publication Table (%)'!$C$4,AllPublicationData!$D:$D,'Publication Table (%)'!I$7)/
SUMIFS(AllPublicationData!$E:$E,AllPublicationData!$A:$A,'Publication Table (%)'!$B29,AllPublicationData!$B:$B,'Publication Table (%)'!$C$4,AllPublicationData!$D:$D,'Publication Table (%)'!I$7),
SUMIFS(AllPublicationData!$G:$G,AllPublicationData!$A:$A,'Publication Table (%)'!$B29,AllPublicationData!$B:$B,'Publication Table (%)'!I$7)/
SUMIFS(AllPublicationData!$E:$E,AllPublicationData!$A:$A,'Publication Table (%)'!$B29,AllPublicationData!$B:$B,'Publication Table (%)'!I$7)),
IF('Publication Table (%)'!$C$5="Operations cancelled for clinical reasons",
IFERROR(SUMIFS(AllPublicationData!$H:$H,AllPublicationData!$A:$A,'Publication Table (%)'!$B29,AllPublicationData!$B:$B,'Publication Table (%)'!$C$4,AllPublicationData!$D:$D,'Publication Table (%)'!I$7)/
SUMIFS(AllPublicationData!$E:$E,AllPublicationData!$A:$A,'Publication Table (%)'!$B29,AllPublicationData!$B:$B,'Publication Table (%)'!$C$4,AllPublicationData!$D:$D,'Publication Table (%)'!I$7),
SUMIFS(AllPublicationData!$H:$H,AllPublicationData!$A:$A,'Publication Table (%)'!$B29,AllPublicationData!$B:$B,'Publication Table (%)'!I$7)/
SUMIFS(AllPublicationData!$E:$E,AllPublicationData!$A:$A,'Publication Table (%)'!$B29,AllPublicationData!$B:$B,'Publication Table (%)'!I$7)),
IF('Publication Table (%)'!$C$5="Operations cancelled for non-clinical/capacity reasons",
IFERROR(SUMIFS(AllPublicationData!$I:$I,AllPublicationData!$A:$A,'Publication Table (%)'!$B29,AllPublicationData!$B:$B,'Publication Table (%)'!$C$4,AllPublicationData!$D:$D,'Publication Table (%)'!I$7)/
SUMIFS(AllPublicationData!$E:$E,AllPublicationData!$A:$A,'Publication Table (%)'!$B29,AllPublicationData!$B:$B,'Publication Table (%)'!$C$4,AllPublicationData!$D:$D,'Publication Table (%)'!I$7),
SUMIFS(AllPublicationData!$I:$I,AllPublicationData!$A:$A,'Publication Table (%)'!$B29,AllPublicationData!$B:$B,'Publication Table (%)'!I$7)/
SUMIFS(AllPublicationData!$E:$E,AllPublicationData!$A:$A,'Publication Table (%)'!$B29,AllPublicationData!$B:$B,'Publication Table (%)'!I$7)),
IF('Publication Table (%)'!$C$5="Cancellations for other reasons",
IFERROR(SUMIFS(AllPublicationData!$J:$J,AllPublicationData!$A:$A,'Publication Table (%)'!$B29,AllPublicationData!$B:$B,'Publication Table (%)'!$C$4,AllPublicationData!$D:$D,'Publication Table (%)'!I$7)/
SUMIFS(AllPublicationData!$E:$E,AllPublicationData!$A:$A,'Publication Table (%)'!$B29,AllPublicationData!$B:$B,'Publication Table (%)'!$C$4,AllPublicationData!$D:$D,'Publication Table (%)'!I$7),
SUMIFS(AllPublicationData!$J:$J,AllPublicationData!$A:$A,'Publication Table (%)'!$B29,AllPublicationData!$B:$B,'Publication Table (%)'!I$7)/
SUMIFS(AllPublicationData!$E:$E,AllPublicationData!$A:$A,'Publication Table (%)'!$B29,AllPublicationData!$B:$B,'Publication Table (%)'!I$7)))))))</f>
        <v>7.2615923009623801E-2</v>
      </c>
      <c r="J29" s="96">
        <f>IF('Publication Table (%)'!$C$5="All Cancelled Operations",
IFERROR(SUMIFS(AllPublicationData!$F:$F,AllPublicationData!$A:$A,'Publication Table (%)'!$B29,AllPublicationData!$B:$B,'Publication Table (%)'!$C$4,AllPublicationData!$D:$D,'Publication Table (%)'!J$7)/
SUMIFS(AllPublicationData!$E:$E,AllPublicationData!$A:$A,'Publication Table (%)'!$B29,AllPublicationData!$B:$B,'Publication Table (%)'!$C$4,AllPublicationData!$D:$D,'Publication Table (%)'!J$7),
SUMIFS(AllPublicationData!$F:$F,AllPublicationData!$A:$A,'Publication Table (%)'!$B29,AllPublicationData!$B:$B,'Publication Table (%)'!J$7)/
SUMIFS(AllPublicationData!$E:$E,AllPublicationData!$A:$A,'Publication Table (%)'!$B29,AllPublicationData!$B:$B,'Publication Table (%)'!J$7)),
IF('Publication Table (%)'!$C$5="Operations cancelled by patient",
IFERROR(SUMIFS(AllPublicationData!$G:$G,AllPublicationData!$A:$A,'Publication Table (%)'!$B29,AllPublicationData!$B:$B,'Publication Table (%)'!$C$4,AllPublicationData!$D:$D,'Publication Table (%)'!J$7)/
SUMIFS(AllPublicationData!$E:$E,AllPublicationData!$A:$A,'Publication Table (%)'!$B29,AllPublicationData!$B:$B,'Publication Table (%)'!$C$4,AllPublicationData!$D:$D,'Publication Table (%)'!J$7),
SUMIFS(AllPublicationData!$G:$G,AllPublicationData!$A:$A,'Publication Table (%)'!$B29,AllPublicationData!$B:$B,'Publication Table (%)'!J$7)/
SUMIFS(AllPublicationData!$E:$E,AllPublicationData!$A:$A,'Publication Table (%)'!$B29,AllPublicationData!$B:$B,'Publication Table (%)'!J$7)),
IF('Publication Table (%)'!$C$5="Operations cancelled for clinical reasons",
IFERROR(SUMIFS(AllPublicationData!$H:$H,AllPublicationData!$A:$A,'Publication Table (%)'!$B29,AllPublicationData!$B:$B,'Publication Table (%)'!$C$4,AllPublicationData!$D:$D,'Publication Table (%)'!J$7)/
SUMIFS(AllPublicationData!$E:$E,AllPublicationData!$A:$A,'Publication Table (%)'!$B29,AllPublicationData!$B:$B,'Publication Table (%)'!$C$4,AllPublicationData!$D:$D,'Publication Table (%)'!J$7),
SUMIFS(AllPublicationData!$H:$H,AllPublicationData!$A:$A,'Publication Table (%)'!$B29,AllPublicationData!$B:$B,'Publication Table (%)'!J$7)/
SUMIFS(AllPublicationData!$E:$E,AllPublicationData!$A:$A,'Publication Table (%)'!$B29,AllPublicationData!$B:$B,'Publication Table (%)'!J$7)),
IF('Publication Table (%)'!$C$5="Operations cancelled for non-clinical/capacity reasons",
IFERROR(SUMIFS(AllPublicationData!$I:$I,AllPublicationData!$A:$A,'Publication Table (%)'!$B29,AllPublicationData!$B:$B,'Publication Table (%)'!$C$4,AllPublicationData!$D:$D,'Publication Table (%)'!J$7)/
SUMIFS(AllPublicationData!$E:$E,AllPublicationData!$A:$A,'Publication Table (%)'!$B29,AllPublicationData!$B:$B,'Publication Table (%)'!$C$4,AllPublicationData!$D:$D,'Publication Table (%)'!J$7),
SUMIFS(AllPublicationData!$I:$I,AllPublicationData!$A:$A,'Publication Table (%)'!$B29,AllPublicationData!$B:$B,'Publication Table (%)'!J$7)/
SUMIFS(AllPublicationData!$E:$E,AllPublicationData!$A:$A,'Publication Table (%)'!$B29,AllPublicationData!$B:$B,'Publication Table (%)'!J$7)),
IF('Publication Table (%)'!$C$5="Cancellations for other reasons",
IFERROR(SUMIFS(AllPublicationData!$J:$J,AllPublicationData!$A:$A,'Publication Table (%)'!$B29,AllPublicationData!$B:$B,'Publication Table (%)'!$C$4,AllPublicationData!$D:$D,'Publication Table (%)'!J$7)/
SUMIFS(AllPublicationData!$E:$E,AllPublicationData!$A:$A,'Publication Table (%)'!$B29,AllPublicationData!$B:$B,'Publication Table (%)'!$C$4,AllPublicationData!$D:$D,'Publication Table (%)'!J$7),
SUMIFS(AllPublicationData!$J:$J,AllPublicationData!$A:$A,'Publication Table (%)'!$B29,AllPublicationData!$B:$B,'Publication Table (%)'!J$7)/
SUMIFS(AllPublicationData!$E:$E,AllPublicationData!$A:$A,'Publication Table (%)'!$B29,AllPublicationData!$B:$B,'Publication Table (%)'!J$7)))))))</f>
        <v>8.9268755935422606E-2</v>
      </c>
      <c r="K29" s="96">
        <f>IF('Publication Table (%)'!$C$5="All Cancelled Operations",
IFERROR(SUMIFS(AllPublicationData!$F:$F,AllPublicationData!$A:$A,'Publication Table (%)'!$B29,AllPublicationData!$B:$B,'Publication Table (%)'!$C$4,AllPublicationData!$D:$D,'Publication Table (%)'!K$7)/
SUMIFS(AllPublicationData!$E:$E,AllPublicationData!$A:$A,'Publication Table (%)'!$B29,AllPublicationData!$B:$B,'Publication Table (%)'!$C$4,AllPublicationData!$D:$D,'Publication Table (%)'!K$7),
SUMIFS(AllPublicationData!$F:$F,AllPublicationData!$A:$A,'Publication Table (%)'!$B29,AllPublicationData!$B:$B,'Publication Table (%)'!K$7)/
SUMIFS(AllPublicationData!$E:$E,AllPublicationData!$A:$A,'Publication Table (%)'!$B29,AllPublicationData!$B:$B,'Publication Table (%)'!K$7)),
IF('Publication Table (%)'!$C$5="Operations cancelled by patient",
IFERROR(SUMIFS(AllPublicationData!$G:$G,AllPublicationData!$A:$A,'Publication Table (%)'!$B29,AllPublicationData!$B:$B,'Publication Table (%)'!$C$4,AllPublicationData!$D:$D,'Publication Table (%)'!K$7)/
SUMIFS(AllPublicationData!$E:$E,AllPublicationData!$A:$A,'Publication Table (%)'!$B29,AllPublicationData!$B:$B,'Publication Table (%)'!$C$4,AllPublicationData!$D:$D,'Publication Table (%)'!K$7),
SUMIFS(AllPublicationData!$G:$G,AllPublicationData!$A:$A,'Publication Table (%)'!$B29,AllPublicationData!$B:$B,'Publication Table (%)'!K$7)/
SUMIFS(AllPublicationData!$E:$E,AllPublicationData!$A:$A,'Publication Table (%)'!$B29,AllPublicationData!$B:$B,'Publication Table (%)'!K$7)),
IF('Publication Table (%)'!$C$5="Operations cancelled for clinical reasons",
IFERROR(SUMIFS(AllPublicationData!$H:$H,AllPublicationData!$A:$A,'Publication Table (%)'!$B29,AllPublicationData!$B:$B,'Publication Table (%)'!$C$4,AllPublicationData!$D:$D,'Publication Table (%)'!K$7)/
SUMIFS(AllPublicationData!$E:$E,AllPublicationData!$A:$A,'Publication Table (%)'!$B29,AllPublicationData!$B:$B,'Publication Table (%)'!$C$4,AllPublicationData!$D:$D,'Publication Table (%)'!K$7),
SUMIFS(AllPublicationData!$H:$H,AllPublicationData!$A:$A,'Publication Table (%)'!$B29,AllPublicationData!$B:$B,'Publication Table (%)'!K$7)/
SUMIFS(AllPublicationData!$E:$E,AllPublicationData!$A:$A,'Publication Table (%)'!$B29,AllPublicationData!$B:$B,'Publication Table (%)'!K$7)),
IF('Publication Table (%)'!$C$5="Operations cancelled for non-clinical/capacity reasons",
IFERROR(SUMIFS(AllPublicationData!$I:$I,AllPublicationData!$A:$A,'Publication Table (%)'!$B29,AllPublicationData!$B:$B,'Publication Table (%)'!$C$4,AllPublicationData!$D:$D,'Publication Table (%)'!K$7)/
SUMIFS(AllPublicationData!$E:$E,AllPublicationData!$A:$A,'Publication Table (%)'!$B29,AllPublicationData!$B:$B,'Publication Table (%)'!$C$4,AllPublicationData!$D:$D,'Publication Table (%)'!K$7),
SUMIFS(AllPublicationData!$I:$I,AllPublicationData!$A:$A,'Publication Table (%)'!$B29,AllPublicationData!$B:$B,'Publication Table (%)'!K$7)/
SUMIFS(AllPublicationData!$E:$E,AllPublicationData!$A:$A,'Publication Table (%)'!$B29,AllPublicationData!$B:$B,'Publication Table (%)'!K$7)),
IF('Publication Table (%)'!$C$5="Cancellations for other reasons",
IFERROR(SUMIFS(AllPublicationData!$J:$J,AllPublicationData!$A:$A,'Publication Table (%)'!$B29,AllPublicationData!$B:$B,'Publication Table (%)'!$C$4,AllPublicationData!$D:$D,'Publication Table (%)'!K$7)/
SUMIFS(AllPublicationData!$E:$E,AllPublicationData!$A:$A,'Publication Table (%)'!$B29,AllPublicationData!$B:$B,'Publication Table (%)'!$C$4,AllPublicationData!$D:$D,'Publication Table (%)'!K$7),
SUMIFS(AllPublicationData!$J:$J,AllPublicationData!$A:$A,'Publication Table (%)'!$B29,AllPublicationData!$B:$B,'Publication Table (%)'!K$7)/
SUMIFS(AllPublicationData!$E:$E,AllPublicationData!$A:$A,'Publication Table (%)'!$B29,AllPublicationData!$B:$B,'Publication Table (%)'!K$7)))))))</f>
        <v>0.15127175368139223</v>
      </c>
      <c r="L29" s="96">
        <f>IF('Publication Table (%)'!$C$5="All Cancelled Operations",
IFERROR(SUMIFS(AllPublicationData!$F:$F,AllPublicationData!$A:$A,'Publication Table (%)'!$B29,AllPublicationData!$B:$B,'Publication Table (%)'!$C$4,AllPublicationData!$D:$D,'Publication Table (%)'!L$7)/
SUMIFS(AllPublicationData!$E:$E,AllPublicationData!$A:$A,'Publication Table (%)'!$B29,AllPublicationData!$B:$B,'Publication Table (%)'!$C$4,AllPublicationData!$D:$D,'Publication Table (%)'!L$7),
SUMIFS(AllPublicationData!$F:$F,AllPublicationData!$A:$A,'Publication Table (%)'!$B29,AllPublicationData!$B:$B,'Publication Table (%)'!L$7)/
SUMIFS(AllPublicationData!$E:$E,AllPublicationData!$A:$A,'Publication Table (%)'!$B29,AllPublicationData!$B:$B,'Publication Table (%)'!L$7)),
IF('Publication Table (%)'!$C$5="Operations cancelled by patient",
IFERROR(SUMIFS(AllPublicationData!$G:$G,AllPublicationData!$A:$A,'Publication Table (%)'!$B29,AllPublicationData!$B:$B,'Publication Table (%)'!$C$4,AllPublicationData!$D:$D,'Publication Table (%)'!L$7)/
SUMIFS(AllPublicationData!$E:$E,AllPublicationData!$A:$A,'Publication Table (%)'!$B29,AllPublicationData!$B:$B,'Publication Table (%)'!$C$4,AllPublicationData!$D:$D,'Publication Table (%)'!L$7),
SUMIFS(AllPublicationData!$G:$G,AllPublicationData!$A:$A,'Publication Table (%)'!$B29,AllPublicationData!$B:$B,'Publication Table (%)'!L$7)/
SUMIFS(AllPublicationData!$E:$E,AllPublicationData!$A:$A,'Publication Table (%)'!$B29,AllPublicationData!$B:$B,'Publication Table (%)'!L$7)),
IF('Publication Table (%)'!$C$5="Operations cancelled for clinical reasons",
IFERROR(SUMIFS(AllPublicationData!$H:$H,AllPublicationData!$A:$A,'Publication Table (%)'!$B29,AllPublicationData!$B:$B,'Publication Table (%)'!$C$4,AllPublicationData!$D:$D,'Publication Table (%)'!L$7)/
SUMIFS(AllPublicationData!$E:$E,AllPublicationData!$A:$A,'Publication Table (%)'!$B29,AllPublicationData!$B:$B,'Publication Table (%)'!$C$4,AllPublicationData!$D:$D,'Publication Table (%)'!L$7),
SUMIFS(AllPublicationData!$H:$H,AllPublicationData!$A:$A,'Publication Table (%)'!$B29,AllPublicationData!$B:$B,'Publication Table (%)'!L$7)/
SUMIFS(AllPublicationData!$E:$E,AllPublicationData!$A:$A,'Publication Table (%)'!$B29,AllPublicationData!$B:$B,'Publication Table (%)'!L$7)),
IF('Publication Table (%)'!$C$5="Operations cancelled for non-clinical/capacity reasons",
IFERROR(SUMIFS(AllPublicationData!$I:$I,AllPublicationData!$A:$A,'Publication Table (%)'!$B29,AllPublicationData!$B:$B,'Publication Table (%)'!$C$4,AllPublicationData!$D:$D,'Publication Table (%)'!L$7)/
SUMIFS(AllPublicationData!$E:$E,AllPublicationData!$A:$A,'Publication Table (%)'!$B29,AllPublicationData!$B:$B,'Publication Table (%)'!$C$4,AllPublicationData!$D:$D,'Publication Table (%)'!L$7),
SUMIFS(AllPublicationData!$I:$I,AllPublicationData!$A:$A,'Publication Table (%)'!$B29,AllPublicationData!$B:$B,'Publication Table (%)'!L$7)/
SUMIFS(AllPublicationData!$E:$E,AllPublicationData!$A:$A,'Publication Table (%)'!$B29,AllPublicationData!$B:$B,'Publication Table (%)'!L$7)),
IF('Publication Table (%)'!$C$5="Cancellations for other reasons",
IFERROR(SUMIFS(AllPublicationData!$J:$J,AllPublicationData!$A:$A,'Publication Table (%)'!$B29,AllPublicationData!$B:$B,'Publication Table (%)'!$C$4,AllPublicationData!$D:$D,'Publication Table (%)'!L$7)/
SUMIFS(AllPublicationData!$E:$E,AllPublicationData!$A:$A,'Publication Table (%)'!$B29,AllPublicationData!$B:$B,'Publication Table (%)'!$C$4,AllPublicationData!$D:$D,'Publication Table (%)'!L$7),
SUMIFS(AllPublicationData!$J:$J,AllPublicationData!$A:$A,'Publication Table (%)'!$B29,AllPublicationData!$B:$B,'Publication Table (%)'!L$7)/
SUMIFS(AllPublicationData!$E:$E,AllPublicationData!$A:$A,'Publication Table (%)'!$B29,AllPublicationData!$B:$B,'Publication Table (%)'!L$7)))))))</f>
        <v>6.9781078967943708E-2</v>
      </c>
      <c r="M29" s="96">
        <f>IF('Publication Table (%)'!$C$5="All Cancelled Operations",
IFERROR(SUMIFS(AllPublicationData!$F:$F,AllPublicationData!$A:$A,'Publication Table (%)'!$B29,AllPublicationData!$B:$B,'Publication Table (%)'!$C$4,AllPublicationData!$D:$D,'Publication Table (%)'!M$7)/
SUMIFS(AllPublicationData!$E:$E,AllPublicationData!$A:$A,'Publication Table (%)'!$B29,AllPublicationData!$B:$B,'Publication Table (%)'!$C$4,AllPublicationData!$D:$D,'Publication Table (%)'!M$7),
SUMIFS(AllPublicationData!$F:$F,AllPublicationData!$A:$A,'Publication Table (%)'!$B29,AllPublicationData!$B:$B,'Publication Table (%)'!M$7)/
SUMIFS(AllPublicationData!$E:$E,AllPublicationData!$A:$A,'Publication Table (%)'!$B29,AllPublicationData!$B:$B,'Publication Table (%)'!M$7)),
IF('Publication Table (%)'!$C$5="Operations cancelled by patient",
IFERROR(SUMIFS(AllPublicationData!$G:$G,AllPublicationData!$A:$A,'Publication Table (%)'!$B29,AllPublicationData!$B:$B,'Publication Table (%)'!$C$4,AllPublicationData!$D:$D,'Publication Table (%)'!M$7)/
SUMIFS(AllPublicationData!$E:$E,AllPublicationData!$A:$A,'Publication Table (%)'!$B29,AllPublicationData!$B:$B,'Publication Table (%)'!$C$4,AllPublicationData!$D:$D,'Publication Table (%)'!M$7),
SUMIFS(AllPublicationData!$G:$G,AllPublicationData!$A:$A,'Publication Table (%)'!$B29,AllPublicationData!$B:$B,'Publication Table (%)'!M$7)/
SUMIFS(AllPublicationData!$E:$E,AllPublicationData!$A:$A,'Publication Table (%)'!$B29,AllPublicationData!$B:$B,'Publication Table (%)'!M$7)),
IF('Publication Table (%)'!$C$5="Operations cancelled for clinical reasons",
IFERROR(SUMIFS(AllPublicationData!$H:$H,AllPublicationData!$A:$A,'Publication Table (%)'!$B29,AllPublicationData!$B:$B,'Publication Table (%)'!$C$4,AllPublicationData!$D:$D,'Publication Table (%)'!M$7)/
SUMIFS(AllPublicationData!$E:$E,AllPublicationData!$A:$A,'Publication Table (%)'!$B29,AllPublicationData!$B:$B,'Publication Table (%)'!$C$4,AllPublicationData!$D:$D,'Publication Table (%)'!M$7),
SUMIFS(AllPublicationData!$H:$H,AllPublicationData!$A:$A,'Publication Table (%)'!$B29,AllPublicationData!$B:$B,'Publication Table (%)'!M$7)/
SUMIFS(AllPublicationData!$E:$E,AllPublicationData!$A:$A,'Publication Table (%)'!$B29,AllPublicationData!$B:$B,'Publication Table (%)'!M$7)),
IF('Publication Table (%)'!$C$5="Operations cancelled for non-clinical/capacity reasons",
IFERROR(SUMIFS(AllPublicationData!$I:$I,AllPublicationData!$A:$A,'Publication Table (%)'!$B29,AllPublicationData!$B:$B,'Publication Table (%)'!$C$4,AllPublicationData!$D:$D,'Publication Table (%)'!M$7)/
SUMIFS(AllPublicationData!$E:$E,AllPublicationData!$A:$A,'Publication Table (%)'!$B29,AllPublicationData!$B:$B,'Publication Table (%)'!$C$4,AllPublicationData!$D:$D,'Publication Table (%)'!M$7),
SUMIFS(AllPublicationData!$I:$I,AllPublicationData!$A:$A,'Publication Table (%)'!$B29,AllPublicationData!$B:$B,'Publication Table (%)'!M$7)/
SUMIFS(AllPublicationData!$E:$E,AllPublicationData!$A:$A,'Publication Table (%)'!$B29,AllPublicationData!$B:$B,'Publication Table (%)'!M$7)),
IF('Publication Table (%)'!$C$5="Cancellations for other reasons",
IFERROR(SUMIFS(AllPublicationData!$J:$J,AllPublicationData!$A:$A,'Publication Table (%)'!$B29,AllPublicationData!$B:$B,'Publication Table (%)'!$C$4,AllPublicationData!$D:$D,'Publication Table (%)'!M$7)/
SUMIFS(AllPublicationData!$E:$E,AllPublicationData!$A:$A,'Publication Table (%)'!$B29,AllPublicationData!$B:$B,'Publication Table (%)'!$C$4,AllPublicationData!$D:$D,'Publication Table (%)'!M$7),
SUMIFS(AllPublicationData!$J:$J,AllPublicationData!$A:$A,'Publication Table (%)'!$B29,AllPublicationData!$B:$B,'Publication Table (%)'!M$7)/
SUMIFS(AllPublicationData!$E:$E,AllPublicationData!$A:$A,'Publication Table (%)'!$B29,AllPublicationData!$B:$B,'Publication Table (%)'!M$7)))))))</f>
        <v>9.0814196242171186E-2</v>
      </c>
      <c r="N29" s="96">
        <f>IF('Publication Table (%)'!$C$5="All Cancelled Operations",
IFERROR(SUMIFS(AllPublicationData!$F:$F,AllPublicationData!$A:$A,'Publication Table (%)'!$B29,AllPublicationData!$B:$B,'Publication Table (%)'!$C$4,AllPublicationData!$D:$D,'Publication Table (%)'!N$7)/
SUMIFS(AllPublicationData!$E:$E,AllPublicationData!$A:$A,'Publication Table (%)'!$B29,AllPublicationData!$B:$B,'Publication Table (%)'!$C$4,AllPublicationData!$D:$D,'Publication Table (%)'!N$7),
SUMIFS(AllPublicationData!$F:$F,AllPublicationData!$A:$A,'Publication Table (%)'!$B29,AllPublicationData!$B:$B,'Publication Table (%)'!N$7)/
SUMIFS(AllPublicationData!$E:$E,AllPublicationData!$A:$A,'Publication Table (%)'!$B29,AllPublicationData!$B:$B,'Publication Table (%)'!N$7)),
IF('Publication Table (%)'!$C$5="Operations cancelled by patient",
IFERROR(SUMIFS(AllPublicationData!$G:$G,AllPublicationData!$A:$A,'Publication Table (%)'!$B29,AllPublicationData!$B:$B,'Publication Table (%)'!$C$4,AllPublicationData!$D:$D,'Publication Table (%)'!N$7)/
SUMIFS(AllPublicationData!$E:$E,AllPublicationData!$A:$A,'Publication Table (%)'!$B29,AllPublicationData!$B:$B,'Publication Table (%)'!$C$4,AllPublicationData!$D:$D,'Publication Table (%)'!N$7),
SUMIFS(AllPublicationData!$G:$G,AllPublicationData!$A:$A,'Publication Table (%)'!$B29,AllPublicationData!$B:$B,'Publication Table (%)'!N$7)/
SUMIFS(AllPublicationData!$E:$E,AllPublicationData!$A:$A,'Publication Table (%)'!$B29,AllPublicationData!$B:$B,'Publication Table (%)'!N$7)),
IF('Publication Table (%)'!$C$5="Operations cancelled for clinical reasons",
IFERROR(SUMIFS(AllPublicationData!$H:$H,AllPublicationData!$A:$A,'Publication Table (%)'!$B29,AllPublicationData!$B:$B,'Publication Table (%)'!$C$4,AllPublicationData!$D:$D,'Publication Table (%)'!N$7)/
SUMIFS(AllPublicationData!$E:$E,AllPublicationData!$A:$A,'Publication Table (%)'!$B29,AllPublicationData!$B:$B,'Publication Table (%)'!$C$4,AllPublicationData!$D:$D,'Publication Table (%)'!N$7),
SUMIFS(AllPublicationData!$H:$H,AllPublicationData!$A:$A,'Publication Table (%)'!$B29,AllPublicationData!$B:$B,'Publication Table (%)'!N$7)/
SUMIFS(AllPublicationData!$E:$E,AllPublicationData!$A:$A,'Publication Table (%)'!$B29,AllPublicationData!$B:$B,'Publication Table (%)'!N$7)),
IF('Publication Table (%)'!$C$5="Operations cancelled for non-clinical/capacity reasons",
IFERROR(SUMIFS(AllPublicationData!$I:$I,AllPublicationData!$A:$A,'Publication Table (%)'!$B29,AllPublicationData!$B:$B,'Publication Table (%)'!$C$4,AllPublicationData!$D:$D,'Publication Table (%)'!N$7)/
SUMIFS(AllPublicationData!$E:$E,AllPublicationData!$A:$A,'Publication Table (%)'!$B29,AllPublicationData!$B:$B,'Publication Table (%)'!$C$4,AllPublicationData!$D:$D,'Publication Table (%)'!N$7),
SUMIFS(AllPublicationData!$I:$I,AllPublicationData!$A:$A,'Publication Table (%)'!$B29,AllPublicationData!$B:$B,'Publication Table (%)'!N$7)/
SUMIFS(AllPublicationData!$E:$E,AllPublicationData!$A:$A,'Publication Table (%)'!$B29,AllPublicationData!$B:$B,'Publication Table (%)'!N$7)),
IF('Publication Table (%)'!$C$5="Cancellations for other reasons",
IFERROR(SUMIFS(AllPublicationData!$J:$J,AllPublicationData!$A:$A,'Publication Table (%)'!$B29,AllPublicationData!$B:$B,'Publication Table (%)'!$C$4,AllPublicationData!$D:$D,'Publication Table (%)'!N$7)/
SUMIFS(AllPublicationData!$E:$E,AllPublicationData!$A:$A,'Publication Table (%)'!$B29,AllPublicationData!$B:$B,'Publication Table (%)'!$C$4,AllPublicationData!$D:$D,'Publication Table (%)'!N$7),
SUMIFS(AllPublicationData!$J:$J,AllPublicationData!$A:$A,'Publication Table (%)'!$B29,AllPublicationData!$B:$B,'Publication Table (%)'!N$7)/
SUMIFS(AllPublicationData!$E:$E,AllPublicationData!$A:$A,'Publication Table (%)'!$B29,AllPublicationData!$B:$B,'Publication Table (%)'!N$7)))))))</f>
        <v>0.129505192425168</v>
      </c>
      <c r="O29" s="96">
        <f>IF('Publication Table (%)'!$C$5="All Cancelled Operations",
IFERROR(SUMIFS(AllPublicationData!$F:$F,AllPublicationData!$A:$A,'Publication Table (%)'!$B29,AllPublicationData!$B:$B,'Publication Table (%)'!$C$4,AllPublicationData!$D:$D,'Publication Table (%)'!O$7)/
SUMIFS(AllPublicationData!$E:$E,AllPublicationData!$A:$A,'Publication Table (%)'!$B29,AllPublicationData!$B:$B,'Publication Table (%)'!$C$4,AllPublicationData!$D:$D,'Publication Table (%)'!O$7),
SUMIFS(AllPublicationData!$F:$F,AllPublicationData!$A:$A,'Publication Table (%)'!$B29,AllPublicationData!$B:$B,'Publication Table (%)'!O$7)/
SUMIFS(AllPublicationData!$E:$E,AllPublicationData!$A:$A,'Publication Table (%)'!$B29,AllPublicationData!$B:$B,'Publication Table (%)'!O$7)),
IF('Publication Table (%)'!$C$5="Operations cancelled by patient",
IFERROR(SUMIFS(AllPublicationData!$G:$G,AllPublicationData!$A:$A,'Publication Table (%)'!$B29,AllPublicationData!$B:$B,'Publication Table (%)'!$C$4,AllPublicationData!$D:$D,'Publication Table (%)'!O$7)/
SUMIFS(AllPublicationData!$E:$E,AllPublicationData!$A:$A,'Publication Table (%)'!$B29,AllPublicationData!$B:$B,'Publication Table (%)'!$C$4,AllPublicationData!$D:$D,'Publication Table (%)'!O$7),
SUMIFS(AllPublicationData!$G:$G,AllPublicationData!$A:$A,'Publication Table (%)'!$B29,AllPublicationData!$B:$B,'Publication Table (%)'!O$7)/
SUMIFS(AllPublicationData!$E:$E,AllPublicationData!$A:$A,'Publication Table (%)'!$B29,AllPublicationData!$B:$B,'Publication Table (%)'!O$7)),
IF('Publication Table (%)'!$C$5="Operations cancelled for clinical reasons",
IFERROR(SUMIFS(AllPublicationData!$H:$H,AllPublicationData!$A:$A,'Publication Table (%)'!$B29,AllPublicationData!$B:$B,'Publication Table (%)'!$C$4,AllPublicationData!$D:$D,'Publication Table (%)'!O$7)/
SUMIFS(AllPublicationData!$E:$E,AllPublicationData!$A:$A,'Publication Table (%)'!$B29,AllPublicationData!$B:$B,'Publication Table (%)'!$C$4,AllPublicationData!$D:$D,'Publication Table (%)'!O$7),
SUMIFS(AllPublicationData!$H:$H,AllPublicationData!$A:$A,'Publication Table (%)'!$B29,AllPublicationData!$B:$B,'Publication Table (%)'!O$7)/
SUMIFS(AllPublicationData!$E:$E,AllPublicationData!$A:$A,'Publication Table (%)'!$B29,AllPublicationData!$B:$B,'Publication Table (%)'!O$7)),
IF('Publication Table (%)'!$C$5="Operations cancelled for non-clinical/capacity reasons",
IFERROR(SUMIFS(AllPublicationData!$I:$I,AllPublicationData!$A:$A,'Publication Table (%)'!$B29,AllPublicationData!$B:$B,'Publication Table (%)'!$C$4,AllPublicationData!$D:$D,'Publication Table (%)'!O$7)/
SUMIFS(AllPublicationData!$E:$E,AllPublicationData!$A:$A,'Publication Table (%)'!$B29,AllPublicationData!$B:$B,'Publication Table (%)'!$C$4,AllPublicationData!$D:$D,'Publication Table (%)'!O$7),
SUMIFS(AllPublicationData!$I:$I,AllPublicationData!$A:$A,'Publication Table (%)'!$B29,AllPublicationData!$B:$B,'Publication Table (%)'!O$7)/
SUMIFS(AllPublicationData!$E:$E,AllPublicationData!$A:$A,'Publication Table (%)'!$B29,AllPublicationData!$B:$B,'Publication Table (%)'!O$7)),
IF('Publication Table (%)'!$C$5="Cancellations for other reasons",
IFERROR(SUMIFS(AllPublicationData!$J:$J,AllPublicationData!$A:$A,'Publication Table (%)'!$B29,AllPublicationData!$B:$B,'Publication Table (%)'!$C$4,AllPublicationData!$D:$D,'Publication Table (%)'!O$7)/
SUMIFS(AllPublicationData!$E:$E,AllPublicationData!$A:$A,'Publication Table (%)'!$B29,AllPublicationData!$B:$B,'Publication Table (%)'!$C$4,AllPublicationData!$D:$D,'Publication Table (%)'!O$7),
SUMIFS(AllPublicationData!$J:$J,AllPublicationData!$A:$A,'Publication Table (%)'!$B29,AllPublicationData!$B:$B,'Publication Table (%)'!O$7)/
SUMIFS(AllPublicationData!$E:$E,AllPublicationData!$A:$A,'Publication Table (%)'!$B29,AllPublicationData!$B:$B,'Publication Table (%)'!O$7)))))))</f>
        <v>0.16400000000000001</v>
      </c>
      <c r="P29" s="96">
        <f>IF('Publication Table (%)'!$C$5="All Cancelled Operations",
IFERROR(SUMIFS(AllPublicationData!$F:$F,AllPublicationData!$A:$A,'Publication Table (%)'!$B29,AllPublicationData!$B:$B,'Publication Table (%)'!$C$4,AllPublicationData!$D:$D,'Publication Table (%)'!P$7)/
SUMIFS(AllPublicationData!$E:$E,AllPublicationData!$A:$A,'Publication Table (%)'!$B29,AllPublicationData!$B:$B,'Publication Table (%)'!$C$4,AllPublicationData!$D:$D,'Publication Table (%)'!P$7),
SUMIFS(AllPublicationData!$F:$F,AllPublicationData!$A:$A,'Publication Table (%)'!$B29,AllPublicationData!$B:$B,'Publication Table (%)'!P$7)/
SUMIFS(AllPublicationData!$E:$E,AllPublicationData!$A:$A,'Publication Table (%)'!$B29,AllPublicationData!$B:$B,'Publication Table (%)'!P$7)),
IF('Publication Table (%)'!$C$5="Operations cancelled by patient",
IFERROR(SUMIFS(AllPublicationData!$G:$G,AllPublicationData!$A:$A,'Publication Table (%)'!$B29,AllPublicationData!$B:$B,'Publication Table (%)'!$C$4,AllPublicationData!$D:$D,'Publication Table (%)'!P$7)/
SUMIFS(AllPublicationData!$E:$E,AllPublicationData!$A:$A,'Publication Table (%)'!$B29,AllPublicationData!$B:$B,'Publication Table (%)'!$C$4,AllPublicationData!$D:$D,'Publication Table (%)'!P$7),
SUMIFS(AllPublicationData!$G:$G,AllPublicationData!$A:$A,'Publication Table (%)'!$B29,AllPublicationData!$B:$B,'Publication Table (%)'!P$7)/
SUMIFS(AllPublicationData!$E:$E,AllPublicationData!$A:$A,'Publication Table (%)'!$B29,AllPublicationData!$B:$B,'Publication Table (%)'!P$7)),
IF('Publication Table (%)'!$C$5="Operations cancelled for clinical reasons",
IFERROR(SUMIFS(AllPublicationData!$H:$H,AllPublicationData!$A:$A,'Publication Table (%)'!$B29,AllPublicationData!$B:$B,'Publication Table (%)'!$C$4,AllPublicationData!$D:$D,'Publication Table (%)'!P$7)/
SUMIFS(AllPublicationData!$E:$E,AllPublicationData!$A:$A,'Publication Table (%)'!$B29,AllPublicationData!$B:$B,'Publication Table (%)'!$C$4,AllPublicationData!$D:$D,'Publication Table (%)'!P$7),
SUMIFS(AllPublicationData!$H:$H,AllPublicationData!$A:$A,'Publication Table (%)'!$B29,AllPublicationData!$B:$B,'Publication Table (%)'!P$7)/
SUMIFS(AllPublicationData!$E:$E,AllPublicationData!$A:$A,'Publication Table (%)'!$B29,AllPublicationData!$B:$B,'Publication Table (%)'!P$7)),
IF('Publication Table (%)'!$C$5="Operations cancelled for non-clinical/capacity reasons",
IFERROR(SUMIFS(AllPublicationData!$I:$I,AllPublicationData!$A:$A,'Publication Table (%)'!$B29,AllPublicationData!$B:$B,'Publication Table (%)'!$C$4,AllPublicationData!$D:$D,'Publication Table (%)'!P$7)/
SUMIFS(AllPublicationData!$E:$E,AllPublicationData!$A:$A,'Publication Table (%)'!$B29,AllPublicationData!$B:$B,'Publication Table (%)'!$C$4,AllPublicationData!$D:$D,'Publication Table (%)'!P$7),
SUMIFS(AllPublicationData!$I:$I,AllPublicationData!$A:$A,'Publication Table (%)'!$B29,AllPublicationData!$B:$B,'Publication Table (%)'!P$7)/
SUMIFS(AllPublicationData!$E:$E,AllPublicationData!$A:$A,'Publication Table (%)'!$B29,AllPublicationData!$B:$B,'Publication Table (%)'!P$7)),
IF('Publication Table (%)'!$C$5="Cancellations for other reasons",
IFERROR(SUMIFS(AllPublicationData!$J:$J,AllPublicationData!$A:$A,'Publication Table (%)'!$B29,AllPublicationData!$B:$B,'Publication Table (%)'!$C$4,AllPublicationData!$D:$D,'Publication Table (%)'!P$7)/
SUMIFS(AllPublicationData!$E:$E,AllPublicationData!$A:$A,'Publication Table (%)'!$B29,AllPublicationData!$B:$B,'Publication Table (%)'!$C$4,AllPublicationData!$D:$D,'Publication Table (%)'!P$7),
SUMIFS(AllPublicationData!$J:$J,AllPublicationData!$A:$A,'Publication Table (%)'!$B29,AllPublicationData!$B:$B,'Publication Table (%)'!P$7)/
SUMIFS(AllPublicationData!$E:$E,AllPublicationData!$A:$A,'Publication Table (%)'!$B29,AllPublicationData!$B:$B,'Publication Table (%)'!P$7)))))))</f>
        <v>7.476635514018691E-2</v>
      </c>
      <c r="Q29" s="96">
        <f>IF('Publication Table (%)'!$C$5="All Cancelled Operations",
IFERROR(SUMIFS(AllPublicationData!$F:$F,AllPublicationData!$A:$A,'Publication Table (%)'!$B29,AllPublicationData!$B:$B,'Publication Table (%)'!$C$4,AllPublicationData!$D:$D,'Publication Table (%)'!Q$7)/
SUMIFS(AllPublicationData!$E:$E,AllPublicationData!$A:$A,'Publication Table (%)'!$B29,AllPublicationData!$B:$B,'Publication Table (%)'!$C$4,AllPublicationData!$D:$D,'Publication Table (%)'!Q$7),
SUMIFS(AllPublicationData!$F:$F,AllPublicationData!$A:$A,'Publication Table (%)'!$B29,AllPublicationData!$B:$B,'Publication Table (%)'!Q$7)/
SUMIFS(AllPublicationData!$E:$E,AllPublicationData!$A:$A,'Publication Table (%)'!$B29,AllPublicationData!$B:$B,'Publication Table (%)'!Q$7)),
IF('Publication Table (%)'!$C$5="Operations cancelled by patient",
IFERROR(SUMIFS(AllPublicationData!$G:$G,AllPublicationData!$A:$A,'Publication Table (%)'!$B29,AllPublicationData!$B:$B,'Publication Table (%)'!$C$4,AllPublicationData!$D:$D,'Publication Table (%)'!Q$7)/
SUMIFS(AllPublicationData!$E:$E,AllPublicationData!$A:$A,'Publication Table (%)'!$B29,AllPublicationData!$B:$B,'Publication Table (%)'!$C$4,AllPublicationData!$D:$D,'Publication Table (%)'!Q$7),
SUMIFS(AllPublicationData!$G:$G,AllPublicationData!$A:$A,'Publication Table (%)'!$B29,AllPublicationData!$B:$B,'Publication Table (%)'!Q$7)/
SUMIFS(AllPublicationData!$E:$E,AllPublicationData!$A:$A,'Publication Table (%)'!$B29,AllPublicationData!$B:$B,'Publication Table (%)'!Q$7)),
IF('Publication Table (%)'!$C$5="Operations cancelled for clinical reasons",
IFERROR(SUMIFS(AllPublicationData!$H:$H,AllPublicationData!$A:$A,'Publication Table (%)'!$B29,AllPublicationData!$B:$B,'Publication Table (%)'!$C$4,AllPublicationData!$D:$D,'Publication Table (%)'!Q$7)/
SUMIFS(AllPublicationData!$E:$E,AllPublicationData!$A:$A,'Publication Table (%)'!$B29,AllPublicationData!$B:$B,'Publication Table (%)'!$C$4,AllPublicationData!$D:$D,'Publication Table (%)'!Q$7),
SUMIFS(AllPublicationData!$H:$H,AllPublicationData!$A:$A,'Publication Table (%)'!$B29,AllPublicationData!$B:$B,'Publication Table (%)'!Q$7)/
SUMIFS(AllPublicationData!$E:$E,AllPublicationData!$A:$A,'Publication Table (%)'!$B29,AllPublicationData!$B:$B,'Publication Table (%)'!Q$7)),
IF('Publication Table (%)'!$C$5="Operations cancelled for non-clinical/capacity reasons",
IFERROR(SUMIFS(AllPublicationData!$I:$I,AllPublicationData!$A:$A,'Publication Table (%)'!$B29,AllPublicationData!$B:$B,'Publication Table (%)'!$C$4,AllPublicationData!$D:$D,'Publication Table (%)'!Q$7)/
SUMIFS(AllPublicationData!$E:$E,AllPublicationData!$A:$A,'Publication Table (%)'!$B29,AllPublicationData!$B:$B,'Publication Table (%)'!$C$4,AllPublicationData!$D:$D,'Publication Table (%)'!Q$7),
SUMIFS(AllPublicationData!$I:$I,AllPublicationData!$A:$A,'Publication Table (%)'!$B29,AllPublicationData!$B:$B,'Publication Table (%)'!Q$7)/
SUMIFS(AllPublicationData!$E:$E,AllPublicationData!$A:$A,'Publication Table (%)'!$B29,AllPublicationData!$B:$B,'Publication Table (%)'!Q$7)),
IF('Publication Table (%)'!$C$5="Cancellations for other reasons",
IFERROR(SUMIFS(AllPublicationData!$J:$J,AllPublicationData!$A:$A,'Publication Table (%)'!$B29,AllPublicationData!$B:$B,'Publication Table (%)'!$C$4,AllPublicationData!$D:$D,'Publication Table (%)'!Q$7)/
SUMIFS(AllPublicationData!$E:$E,AllPublicationData!$A:$A,'Publication Table (%)'!$B29,AllPublicationData!$B:$B,'Publication Table (%)'!$C$4,AllPublicationData!$D:$D,'Publication Table (%)'!Q$7),
SUMIFS(AllPublicationData!$J:$J,AllPublicationData!$A:$A,'Publication Table (%)'!$B29,AllPublicationData!$B:$B,'Publication Table (%)'!Q$7)/
SUMIFS(AllPublicationData!$E:$E,AllPublicationData!$A:$A,'Publication Table (%)'!$B29,AllPublicationData!$B:$B,'Publication Table (%)'!Q$7)))))))</f>
        <v>2.3809523809523808E-2</v>
      </c>
      <c r="R29" s="96">
        <f>IF('Publication Table (%)'!$C$5="All Cancelled Operations",
IFERROR(SUMIFS(AllPublicationData!$F:$F,AllPublicationData!$A:$A,'Publication Table (%)'!$B29,AllPublicationData!$B:$B,'Publication Table (%)'!$C$4,AllPublicationData!$D:$D,'Publication Table (%)'!R$7)/
SUMIFS(AllPublicationData!$E:$E,AllPublicationData!$A:$A,'Publication Table (%)'!$B29,AllPublicationData!$B:$B,'Publication Table (%)'!$C$4,AllPublicationData!$D:$D,'Publication Table (%)'!R$7),
SUMIFS(AllPublicationData!$F:$F,AllPublicationData!$A:$A,'Publication Table (%)'!$B29,AllPublicationData!$B:$B,'Publication Table (%)'!R$7)/
SUMIFS(AllPublicationData!$E:$E,AllPublicationData!$A:$A,'Publication Table (%)'!$B29,AllPublicationData!$B:$B,'Publication Table (%)'!R$7)),
IF('Publication Table (%)'!$C$5="Operations cancelled by patient",
IFERROR(SUMIFS(AllPublicationData!$G:$G,AllPublicationData!$A:$A,'Publication Table (%)'!$B29,AllPublicationData!$B:$B,'Publication Table (%)'!$C$4,AllPublicationData!$D:$D,'Publication Table (%)'!R$7)/
SUMIFS(AllPublicationData!$E:$E,AllPublicationData!$A:$A,'Publication Table (%)'!$B29,AllPublicationData!$B:$B,'Publication Table (%)'!$C$4,AllPublicationData!$D:$D,'Publication Table (%)'!R$7),
SUMIFS(AllPublicationData!$G:$G,AllPublicationData!$A:$A,'Publication Table (%)'!$B29,AllPublicationData!$B:$B,'Publication Table (%)'!R$7)/
SUMIFS(AllPublicationData!$E:$E,AllPublicationData!$A:$A,'Publication Table (%)'!$B29,AllPublicationData!$B:$B,'Publication Table (%)'!R$7)),
IF('Publication Table (%)'!$C$5="Operations cancelled for clinical reasons",
IFERROR(SUMIFS(AllPublicationData!$H:$H,AllPublicationData!$A:$A,'Publication Table (%)'!$B29,AllPublicationData!$B:$B,'Publication Table (%)'!$C$4,AllPublicationData!$D:$D,'Publication Table (%)'!R$7)/
SUMIFS(AllPublicationData!$E:$E,AllPublicationData!$A:$A,'Publication Table (%)'!$B29,AllPublicationData!$B:$B,'Publication Table (%)'!$C$4,AllPublicationData!$D:$D,'Publication Table (%)'!R$7),
SUMIFS(AllPublicationData!$H:$H,AllPublicationData!$A:$A,'Publication Table (%)'!$B29,AllPublicationData!$B:$B,'Publication Table (%)'!R$7)/
SUMIFS(AllPublicationData!$E:$E,AllPublicationData!$A:$A,'Publication Table (%)'!$B29,AllPublicationData!$B:$B,'Publication Table (%)'!R$7)),
IF('Publication Table (%)'!$C$5="Operations cancelled for non-clinical/capacity reasons",
IFERROR(SUMIFS(AllPublicationData!$I:$I,AllPublicationData!$A:$A,'Publication Table (%)'!$B29,AllPublicationData!$B:$B,'Publication Table (%)'!$C$4,AllPublicationData!$D:$D,'Publication Table (%)'!R$7)/
SUMIFS(AllPublicationData!$E:$E,AllPublicationData!$A:$A,'Publication Table (%)'!$B29,AllPublicationData!$B:$B,'Publication Table (%)'!$C$4,AllPublicationData!$D:$D,'Publication Table (%)'!R$7),
SUMIFS(AllPublicationData!$I:$I,AllPublicationData!$A:$A,'Publication Table (%)'!$B29,AllPublicationData!$B:$B,'Publication Table (%)'!R$7)/
SUMIFS(AllPublicationData!$E:$E,AllPublicationData!$A:$A,'Publication Table (%)'!$B29,AllPublicationData!$B:$B,'Publication Table (%)'!R$7)),
IF('Publication Table (%)'!$C$5="Cancellations for other reasons",
IFERROR(SUMIFS(AllPublicationData!$J:$J,AllPublicationData!$A:$A,'Publication Table (%)'!$B29,AllPublicationData!$B:$B,'Publication Table (%)'!$C$4,AllPublicationData!$D:$D,'Publication Table (%)'!R$7)/
SUMIFS(AllPublicationData!$E:$E,AllPublicationData!$A:$A,'Publication Table (%)'!$B29,AllPublicationData!$B:$B,'Publication Table (%)'!$C$4,AllPublicationData!$D:$D,'Publication Table (%)'!R$7),
SUMIFS(AllPublicationData!$J:$J,AllPublicationData!$A:$A,'Publication Table (%)'!$B29,AllPublicationData!$B:$B,'Publication Table (%)'!R$7)/
SUMIFS(AllPublicationData!$E:$E,AllPublicationData!$A:$A,'Publication Table (%)'!$B29,AllPublicationData!$B:$B,'Publication Table (%)'!R$7)))))))</f>
        <v>6.2667380824852709E-2</v>
      </c>
      <c r="S29" s="96">
        <f>IF('Publication Table (%)'!$C$5="All Cancelled Operations",
IFERROR(SUMIFS(AllPublicationData!$F:$F,AllPublicationData!$A:$A,'Publication Table (%)'!$B29,AllPublicationData!$B:$B,'Publication Table (%)'!$C$4,AllPublicationData!$D:$D,'Publication Table (%)'!S$7)/
SUMIFS(AllPublicationData!$E:$E,AllPublicationData!$A:$A,'Publication Table (%)'!$B29,AllPublicationData!$B:$B,'Publication Table (%)'!$C$4,AllPublicationData!$D:$D,'Publication Table (%)'!S$7),
SUMIFS(AllPublicationData!$F:$F,AllPublicationData!$A:$A,'Publication Table (%)'!$B29,AllPublicationData!$B:$B,'Publication Table (%)'!S$7)/
SUMIFS(AllPublicationData!$E:$E,AllPublicationData!$A:$A,'Publication Table (%)'!$B29,AllPublicationData!$B:$B,'Publication Table (%)'!S$7)),
IF('Publication Table (%)'!$C$5="Operations cancelled by patient",
IFERROR(SUMIFS(AllPublicationData!$G:$G,AllPublicationData!$A:$A,'Publication Table (%)'!$B29,AllPublicationData!$B:$B,'Publication Table (%)'!$C$4,AllPublicationData!$D:$D,'Publication Table (%)'!S$7)/
SUMIFS(AllPublicationData!$E:$E,AllPublicationData!$A:$A,'Publication Table (%)'!$B29,AllPublicationData!$B:$B,'Publication Table (%)'!$C$4,AllPublicationData!$D:$D,'Publication Table (%)'!S$7),
SUMIFS(AllPublicationData!$G:$G,AllPublicationData!$A:$A,'Publication Table (%)'!$B29,AllPublicationData!$B:$B,'Publication Table (%)'!S$7)/
SUMIFS(AllPublicationData!$E:$E,AllPublicationData!$A:$A,'Publication Table (%)'!$B29,AllPublicationData!$B:$B,'Publication Table (%)'!S$7)),
IF('Publication Table (%)'!$C$5="Operations cancelled for clinical reasons",
IFERROR(SUMIFS(AllPublicationData!$H:$H,AllPublicationData!$A:$A,'Publication Table (%)'!$B29,AllPublicationData!$B:$B,'Publication Table (%)'!$C$4,AllPublicationData!$D:$D,'Publication Table (%)'!S$7)/
SUMIFS(AllPublicationData!$E:$E,AllPublicationData!$A:$A,'Publication Table (%)'!$B29,AllPublicationData!$B:$B,'Publication Table (%)'!$C$4,AllPublicationData!$D:$D,'Publication Table (%)'!S$7),
SUMIFS(AllPublicationData!$H:$H,AllPublicationData!$A:$A,'Publication Table (%)'!$B29,AllPublicationData!$B:$B,'Publication Table (%)'!S$7)/
SUMIFS(AllPublicationData!$E:$E,AllPublicationData!$A:$A,'Publication Table (%)'!$B29,AllPublicationData!$B:$B,'Publication Table (%)'!S$7)),
IF('Publication Table (%)'!$C$5="Operations cancelled for non-clinical/capacity reasons",
IFERROR(SUMIFS(AllPublicationData!$I:$I,AllPublicationData!$A:$A,'Publication Table (%)'!$B29,AllPublicationData!$B:$B,'Publication Table (%)'!$C$4,AllPublicationData!$D:$D,'Publication Table (%)'!S$7)/
SUMIFS(AllPublicationData!$E:$E,AllPublicationData!$A:$A,'Publication Table (%)'!$B29,AllPublicationData!$B:$B,'Publication Table (%)'!$C$4,AllPublicationData!$D:$D,'Publication Table (%)'!S$7),
SUMIFS(AllPublicationData!$I:$I,AllPublicationData!$A:$A,'Publication Table (%)'!$B29,AllPublicationData!$B:$B,'Publication Table (%)'!S$7)/
SUMIFS(AllPublicationData!$E:$E,AllPublicationData!$A:$A,'Publication Table (%)'!$B29,AllPublicationData!$B:$B,'Publication Table (%)'!S$7)),
IF('Publication Table (%)'!$C$5="Cancellations for other reasons",
IFERROR(SUMIFS(AllPublicationData!$J:$J,AllPublicationData!$A:$A,'Publication Table (%)'!$B29,AllPublicationData!$B:$B,'Publication Table (%)'!$C$4,AllPublicationData!$D:$D,'Publication Table (%)'!S$7)/
SUMIFS(AllPublicationData!$E:$E,AllPublicationData!$A:$A,'Publication Table (%)'!$B29,AllPublicationData!$B:$B,'Publication Table (%)'!$C$4,AllPublicationData!$D:$D,'Publication Table (%)'!S$7),
SUMIFS(AllPublicationData!$J:$J,AllPublicationData!$A:$A,'Publication Table (%)'!$B29,AllPublicationData!$B:$B,'Publication Table (%)'!S$7)/
SUMIFS(AllPublicationData!$E:$E,AllPublicationData!$A:$A,'Publication Table (%)'!$B29,AllPublicationData!$B:$B,'Publication Table (%)'!S$7)))))))</f>
        <v>5.185185185185185E-2</v>
      </c>
    </row>
    <row r="30" spans="2:19" x14ac:dyDescent="0.35">
      <c r="B30" s="89">
        <v>44743</v>
      </c>
      <c r="C30" s="112">
        <f>IF('Publication Table (%)'!$C$5="All Cancelled Operations",
SUMIFS(AllPublicationData!$F:$F,AllPublicationData!$A:$A,'Publication Table (%)'!$B30,AllPublicationData!$B:$B,'Publication Table (%)'!$C$4),
IF('Publication Table (%)'!$C$5="Operations cancelled by patient",
SUMIFS(AllPublicationData!$G:$G,AllPublicationData!$A:$A,'Publication Table (%)'!$B30,AllPublicationData!$B:$B,'Publication Table (%)'!$C$4),
IF('Publication Table (%)'!$C$5="Operations cancelled for clinical reasons",
SUMIFS(AllPublicationData!$H:$H,AllPublicationData!$A:$A,'Publication Table (%)'!$B30,AllPublicationData!$B:$B,'Publication Table (%)'!$C$4),
IF('Publication Table (%)'!$C$5="Operations cancelled for non-clinical/capacity reasons",
SUMIFS(AllPublicationData!$I:$I,AllPublicationData!$A:$A,'Publication Table (%)'!$B30,AllPublicationData!$B:$B,'Publication Table (%)'!$C$4),
IF('Publication Table (%)'!$C$5="Cancellations for other reasons",
SUMIFS(AllPublicationData!$J:$J,AllPublicationData!$A:$A,'Publication Table (%)'!$B30,AllPublicationData!$B:$B,'Publication Table (%)'!$C$4))))))+
IF(AND($C$4="NHS Scotland",$C$5="All Cancelled Operations"),
SUMIFS(AllPublicationData!$F:$F,AllPublicationData!$A:$A,'Publication Table (%)'!$B30),
IF(AND($C$4="NHS Scotland",$C$5="Operations cancelled by patient"),
SUMIFS(AllPublicationData!$G:$G,AllPublicationData!$A:$A,'Publication Table (%)'!$B30),
IF(AND($C$4="NHS Scotland",$C$5="Operations cancelled for clinical reasons"),
SUMIFS(AllPublicationData!$H:$H,AllPublicationData!$A:$A,'Publication Table (%)'!$B30),
IF(AND($C$4="NHS Scotland",$C$5="Operations cancelled for non-clinical/capacity reasons"),
SUMIFS(AllPublicationData!$I:$I,AllPublicationData!$A:$A,'Publication Table (%)'!$B30),
IF(AND($C$4="NHS Scotland",$C$5="Cancellations for other reasons"),
SUMIFS(AllPublicationData!$J:$J,AllPublicationData!$A:$A,'Publication Table (%)'!$B30))))))</f>
        <v>1854</v>
      </c>
      <c r="D30" s="110">
        <f>IF(AND('Publication Table (%)'!$C$5="All Cancelled Operations",$C$4&lt;&gt;"NHS Scotland"),
IFERROR(SUMIFS(AllPublicationData!$F:$F,AllPublicationData!$A:$A,'Publication Table (%)'!$B30,AllPublicationData!$B:$B,'Publication Table (%)'!$C$4,AllPublicationData!$D:$D,'Publication Table (%)'!D$7)/
SUMIFS(AllPublicationData!$E:$E,AllPublicationData!$A:$A,'Publication Table (%)'!$B30,AllPublicationData!$B:$B,'Publication Table (%)'!$C$4,AllPublicationData!$D:$D,'Publication Table (%)'!D$7),
SUMIFS(AllPublicationData!$F:$F,AllPublicationData!$A:$A,'Publication Table (%)'!$B30,AllPublicationData!$B:$B,'Publication Table (%)'!D$7)/
SUMIFS(AllPublicationData!$E:$E,AllPublicationData!$A:$A,'Publication Table (%)'!$B30,AllPublicationData!$B:$B,'Publication Table (%)'!D$7)),
IF(AND('Publication Table (%)'!$C$5="Operations cancelled by patient",$C$4&lt;&gt;"NHS Scotland"),
IFERROR(SUMIFS(AllPublicationData!$G:$G,AllPublicationData!$A:$A,'Publication Table (%)'!$B30,AllPublicationData!$B:$B,'Publication Table (%)'!$C$4,AllPublicationData!$D:$D,'Publication Table (%)'!D$7)/
SUMIFS(AllPublicationData!$E:$E,AllPublicationData!$A:$A,'Publication Table (%)'!$B30,AllPublicationData!$B:$B,'Publication Table (%)'!$C$4,AllPublicationData!$D:$D,'Publication Table (%)'!D$7),
SUMIFS(AllPublicationData!$G:$G,AllPublicationData!$A:$A,'Publication Table (%)'!$B30,AllPublicationData!$B:$B,'Publication Table (%)'!D$7)/
SUMIFS(AllPublicationData!$E:$E,AllPublicationData!$A:$A,'Publication Table (%)'!$B30,AllPublicationData!$B:$B,'Publication Table (%)'!D$7)),
IF(AND('Publication Table (%)'!$C$5="Operations cancelled for clinical reasons",$C$4&lt;&gt;"NHS Scotland"),
IFERROR(SUMIFS(AllPublicationData!$H:$H,AllPublicationData!$A:$A,'Publication Table (%)'!$B30,AllPublicationData!$B:$B,'Publication Table (%)'!$C$4,AllPublicationData!$D:$D,'Publication Table (%)'!D$7)/
SUMIFS(AllPublicationData!$E:$E,AllPublicationData!$A:$A,'Publication Table (%)'!$B30,AllPublicationData!$B:$B,'Publication Table (%)'!$C$4,AllPublicationData!$D:$D,'Publication Table (%)'!D$7),
SUMIFS(AllPublicationData!$H:$H,AllPublicationData!$A:$A,'Publication Table (%)'!$B30,AllPublicationData!$B:$B,'Publication Table (%)'!D$7)/
SUMIFS(AllPublicationData!$E:$E,AllPublicationData!$A:$A,'Publication Table (%)'!$B30,AllPublicationData!$B:$B,'Publication Table (%)'!D$7)),
IF(AND('Publication Table (%)'!$C$5="Operations cancelled for non-clinical/capacity reasons",$C$4&lt;&gt;"NHS Scotland"),
IFERROR(SUMIFS(AllPublicationData!$I:$I,AllPublicationData!$A:$A,'Publication Table (%)'!$B30,AllPublicationData!$B:$B,'Publication Table (%)'!$C$4,AllPublicationData!$D:$D,'Publication Table (%)'!D$7)/
SUMIFS(AllPublicationData!$E:$E,AllPublicationData!$A:$A,'Publication Table (%)'!$B30,AllPublicationData!$B:$B,'Publication Table (%)'!$C$4,AllPublicationData!$D:$D,'Publication Table (%)'!D$7),
SUMIFS(AllPublicationData!$I:$I,AllPublicationData!$A:$A,'Publication Table (%)'!$B30,AllPublicationData!$B:$B,'Publication Table (%)'!D$7)/
SUMIFS(AllPublicationData!$E:$E,AllPublicationData!$A:$A,'Publication Table (%)'!$B30,AllPublicationData!$B:$B,'Publication Table (%)'!D$7)),
IF(AND('Publication Table (%)'!$C$5="Cancellations for other reasons",$C$4&lt;&gt;"NHS Scotland"),
IFERROR(SUMIFS(AllPublicationData!$J:$J,AllPublicationData!$A:$A,'Publication Table (%)'!$B30,AllPublicationData!$B:$B,'Publication Table (%)'!$C$4,AllPublicationData!$D:$D,'Publication Table (%)'!D$7)/
SUMIFS(AllPublicationData!$E:$E,AllPublicationData!$A:$A,'Publication Table (%)'!$B30,AllPublicationData!$B:$B,'Publication Table (%)'!$C$4,AllPublicationData!$D:$D,'Publication Table (%)'!D$7),
SUMIFS(AllPublicationData!$J:$J,AllPublicationData!$A:$A,'Publication Table (%)'!$B30,AllPublicationData!$B:$B,'Publication Table (%)'!D$7)/
SUMIFS(AllPublicationData!$E:$E,AllPublicationData!$A:$A,'Publication Table (%)'!$B30,AllPublicationData!$B:$B,'Publication Table (%)'!D$7)),
IF(AND($C$4="NHS Scotland",$C$5="All Cancelled Operations"),
SUMIFS(AllPublicationData!$F:$F,AllPublicationData!$A:$A,'Publication Table'!$B30)/
SUMIFS(AllPublicationData!$E:$E,AllPublicationData!$A:$A,'Publication Table'!$B30),
IF(AND($C$4="NHS Scotland",$C$5="Operations cancelled by patient"),
SUMIFS(AllPublicationData!$G:$G,AllPublicationData!$A:$A,'Publication Table'!$B30)/
SUMIFS(AllPublicationData!$E:$E,AllPublicationData!$A:$A,'Publication Table'!$B30),
IF(AND($C$4="NHS Scotland",$C$5="Operations cancelled for clinical reasons"),
SUMIFS(AllPublicationData!$H:$H,AllPublicationData!$A:$A,'Publication Table'!$B30)/
SUMIFS(AllPublicationData!$E:$E,AllPublicationData!$A:$A,'Publication Table'!$B30),
IF(AND($C$4="NHS Scotland",$C$5="Operations cancelled for non-clinical/capacity reasons"),
SUMIFS(AllPublicationData!$I:$I,AllPublicationData!$A:$A,'Publication Table'!$B30)/
SUMIFS(AllPublicationData!$E:$E,AllPublicationData!$A:$A,'Publication Table'!$B30),
IF(AND($C$4="NHS Scotland",$C$5="Cancellations for other reasons"),
SUMIFS(AllPublicationData!$J:$J,AllPublicationData!$A:$A,'Publication Table'!$B30)/
SUMIFS(AllPublicationData!$E:$E,AllPublicationData!$A:$A,'Publication Table'!$B30)))))))))))</f>
        <v>9.4183388366776727E-2</v>
      </c>
      <c r="E30" s="96">
        <f>IF('Publication Table (%)'!$C$5="All Cancelled Operations",
IFERROR(SUMIFS(AllPublicationData!$F:$F,AllPublicationData!$A:$A,'Publication Table (%)'!$B30,AllPublicationData!$B:$B,'Publication Table (%)'!$C$4,AllPublicationData!$D:$D,'Publication Table (%)'!E$7)/
SUMIFS(AllPublicationData!$E:$E,AllPublicationData!$A:$A,'Publication Table (%)'!$B30,AllPublicationData!$B:$B,'Publication Table (%)'!$C$4,AllPublicationData!$D:$D,'Publication Table (%)'!E$7),
SUMIFS(AllPublicationData!$F:$F,AllPublicationData!$A:$A,'Publication Table (%)'!$B30,AllPublicationData!$B:$B,'Publication Table (%)'!E$7)/
SUMIFS(AllPublicationData!$E:$E,AllPublicationData!$A:$A,'Publication Table (%)'!$B30,AllPublicationData!$B:$B,'Publication Table (%)'!E$7)),
IF('Publication Table (%)'!$C$5="Operations cancelled by patient",
IFERROR(SUMIFS(AllPublicationData!$G:$G,AllPublicationData!$A:$A,'Publication Table (%)'!$B30,AllPublicationData!$B:$B,'Publication Table (%)'!$C$4,AllPublicationData!$D:$D,'Publication Table (%)'!E$7)/
SUMIFS(AllPublicationData!$E:$E,AllPublicationData!$A:$A,'Publication Table (%)'!$B30,AllPublicationData!$B:$B,'Publication Table (%)'!$C$4,AllPublicationData!$D:$D,'Publication Table (%)'!E$7),
SUMIFS(AllPublicationData!$G:$G,AllPublicationData!$A:$A,'Publication Table (%)'!$B30,AllPublicationData!$B:$B,'Publication Table (%)'!E$7)/
SUMIFS(AllPublicationData!$E:$E,AllPublicationData!$A:$A,'Publication Table (%)'!$B30,AllPublicationData!$B:$B,'Publication Table (%)'!E$7)),
IF('Publication Table (%)'!$C$5="Operations cancelled for clinical reasons",
IFERROR(SUMIFS(AllPublicationData!$H:$H,AllPublicationData!$A:$A,'Publication Table (%)'!$B30,AllPublicationData!$B:$B,'Publication Table (%)'!$C$4,AllPublicationData!$D:$D,'Publication Table (%)'!E$7)/
SUMIFS(AllPublicationData!$E:$E,AllPublicationData!$A:$A,'Publication Table (%)'!$B30,AllPublicationData!$B:$B,'Publication Table (%)'!$C$4,AllPublicationData!$D:$D,'Publication Table (%)'!E$7),
SUMIFS(AllPublicationData!$H:$H,AllPublicationData!$A:$A,'Publication Table (%)'!$B30,AllPublicationData!$B:$B,'Publication Table (%)'!E$7)/
SUMIFS(AllPublicationData!$E:$E,AllPublicationData!$A:$A,'Publication Table (%)'!$B30,AllPublicationData!$B:$B,'Publication Table (%)'!E$7)),
IF('Publication Table (%)'!$C$5="Operations cancelled for non-clinical/capacity reasons",
IFERROR(SUMIFS(AllPublicationData!$I:$I,AllPublicationData!$A:$A,'Publication Table (%)'!$B30,AllPublicationData!$B:$B,'Publication Table (%)'!$C$4,AllPublicationData!$D:$D,'Publication Table (%)'!E$7)/
SUMIFS(AllPublicationData!$E:$E,AllPublicationData!$A:$A,'Publication Table (%)'!$B30,AllPublicationData!$B:$B,'Publication Table (%)'!$C$4,AllPublicationData!$D:$D,'Publication Table (%)'!E$7),
SUMIFS(AllPublicationData!$I:$I,AllPublicationData!$A:$A,'Publication Table (%)'!$B30,AllPublicationData!$B:$B,'Publication Table (%)'!E$7)/
SUMIFS(AllPublicationData!$E:$E,AllPublicationData!$A:$A,'Publication Table (%)'!$B30,AllPublicationData!$B:$B,'Publication Table (%)'!E$7)),
IF('Publication Table (%)'!$C$5="Cancellations for other reasons",
IFERROR(SUMIFS(AllPublicationData!$J:$J,AllPublicationData!$A:$A,'Publication Table (%)'!$B30,AllPublicationData!$B:$B,'Publication Table (%)'!$C$4,AllPublicationData!$D:$D,'Publication Table (%)'!E$7)/
SUMIFS(AllPublicationData!$E:$E,AllPublicationData!$A:$A,'Publication Table (%)'!$B30,AllPublicationData!$B:$B,'Publication Table (%)'!$C$4,AllPublicationData!$D:$D,'Publication Table (%)'!E$7),
SUMIFS(AllPublicationData!$J:$J,AllPublicationData!$A:$A,'Publication Table (%)'!$B30,AllPublicationData!$B:$B,'Publication Table (%)'!E$7)/
SUMIFS(AllPublicationData!$E:$E,AllPublicationData!$A:$A,'Publication Table (%)'!$B30,AllPublicationData!$B:$B,'Publication Table (%)'!E$7)))))))</f>
        <v>4.5612510860121636E-2</v>
      </c>
      <c r="F30" s="96">
        <f>IF('Publication Table (%)'!$C$5="All Cancelled Operations",
IFERROR(SUMIFS(AllPublicationData!$F:$F,AllPublicationData!$A:$A,'Publication Table (%)'!$B30,AllPublicationData!$B:$B,'Publication Table (%)'!$C$4,AllPublicationData!$D:$D,'Publication Table (%)'!F$7)/
SUMIFS(AllPublicationData!$E:$E,AllPublicationData!$A:$A,'Publication Table (%)'!$B30,AllPublicationData!$B:$B,'Publication Table (%)'!$C$4,AllPublicationData!$D:$D,'Publication Table (%)'!F$7),
SUMIFS(AllPublicationData!$F:$F,AllPublicationData!$A:$A,'Publication Table (%)'!$B30,AllPublicationData!$B:$B,'Publication Table (%)'!F$7)/
SUMIFS(AllPublicationData!$E:$E,AllPublicationData!$A:$A,'Publication Table (%)'!$B30,AllPublicationData!$B:$B,'Publication Table (%)'!F$7)),
IF('Publication Table (%)'!$C$5="Operations cancelled by patient",
IFERROR(SUMIFS(AllPublicationData!$G:$G,AllPublicationData!$A:$A,'Publication Table (%)'!$B30,AllPublicationData!$B:$B,'Publication Table (%)'!$C$4,AllPublicationData!$D:$D,'Publication Table (%)'!F$7)/
SUMIFS(AllPublicationData!$E:$E,AllPublicationData!$A:$A,'Publication Table (%)'!$B30,AllPublicationData!$B:$B,'Publication Table (%)'!$C$4,AllPublicationData!$D:$D,'Publication Table (%)'!F$7),
SUMIFS(AllPublicationData!$G:$G,AllPublicationData!$A:$A,'Publication Table (%)'!$B30,AllPublicationData!$B:$B,'Publication Table (%)'!F$7)/
SUMIFS(AllPublicationData!$E:$E,AllPublicationData!$A:$A,'Publication Table (%)'!$B30,AllPublicationData!$B:$B,'Publication Table (%)'!F$7)),
IF('Publication Table (%)'!$C$5="Operations cancelled for clinical reasons",
IFERROR(SUMIFS(AllPublicationData!$H:$H,AllPublicationData!$A:$A,'Publication Table (%)'!$B30,AllPublicationData!$B:$B,'Publication Table (%)'!$C$4,AllPublicationData!$D:$D,'Publication Table (%)'!F$7)/
SUMIFS(AllPublicationData!$E:$E,AllPublicationData!$A:$A,'Publication Table (%)'!$B30,AllPublicationData!$B:$B,'Publication Table (%)'!$C$4,AllPublicationData!$D:$D,'Publication Table (%)'!F$7),
SUMIFS(AllPublicationData!$H:$H,AllPublicationData!$A:$A,'Publication Table (%)'!$B30,AllPublicationData!$B:$B,'Publication Table (%)'!F$7)/
SUMIFS(AllPublicationData!$E:$E,AllPublicationData!$A:$A,'Publication Table (%)'!$B30,AllPublicationData!$B:$B,'Publication Table (%)'!F$7)),
IF('Publication Table (%)'!$C$5="Operations cancelled for non-clinical/capacity reasons",
IFERROR(SUMIFS(AllPublicationData!$I:$I,AllPublicationData!$A:$A,'Publication Table (%)'!$B30,AllPublicationData!$B:$B,'Publication Table (%)'!$C$4,AllPublicationData!$D:$D,'Publication Table (%)'!F$7)/
SUMIFS(AllPublicationData!$E:$E,AllPublicationData!$A:$A,'Publication Table (%)'!$B30,AllPublicationData!$B:$B,'Publication Table (%)'!$C$4,AllPublicationData!$D:$D,'Publication Table (%)'!F$7),
SUMIFS(AllPublicationData!$I:$I,AllPublicationData!$A:$A,'Publication Table (%)'!$B30,AllPublicationData!$B:$B,'Publication Table (%)'!F$7)/
SUMIFS(AllPublicationData!$E:$E,AllPublicationData!$A:$A,'Publication Table (%)'!$B30,AllPublicationData!$B:$B,'Publication Table (%)'!F$7)),
IF('Publication Table (%)'!$C$5="Cancellations for other reasons",
IFERROR(SUMIFS(AllPublicationData!$J:$J,AllPublicationData!$A:$A,'Publication Table (%)'!$B30,AllPublicationData!$B:$B,'Publication Table (%)'!$C$4,AllPublicationData!$D:$D,'Publication Table (%)'!F$7)/
SUMIFS(AllPublicationData!$E:$E,AllPublicationData!$A:$A,'Publication Table (%)'!$B30,AllPublicationData!$B:$B,'Publication Table (%)'!$C$4,AllPublicationData!$D:$D,'Publication Table (%)'!F$7),
SUMIFS(AllPublicationData!$J:$J,AllPublicationData!$A:$A,'Publication Table (%)'!$B30,AllPublicationData!$B:$B,'Publication Table (%)'!F$7)/
SUMIFS(AllPublicationData!$E:$E,AllPublicationData!$A:$A,'Publication Table (%)'!$B30,AllPublicationData!$B:$B,'Publication Table (%)'!F$7)))))))</f>
        <v>0.10469667318982387</v>
      </c>
      <c r="G30" s="96">
        <f>IF('Publication Table (%)'!$C$5="All Cancelled Operations",
IFERROR(SUMIFS(AllPublicationData!$F:$F,AllPublicationData!$A:$A,'Publication Table (%)'!$B30,AllPublicationData!$B:$B,'Publication Table (%)'!$C$4,AllPublicationData!$D:$D,'Publication Table (%)'!G$7)/
SUMIFS(AllPublicationData!$E:$E,AllPublicationData!$A:$A,'Publication Table (%)'!$B30,AllPublicationData!$B:$B,'Publication Table (%)'!$C$4,AllPublicationData!$D:$D,'Publication Table (%)'!G$7),
SUMIFS(AllPublicationData!$F:$F,AllPublicationData!$A:$A,'Publication Table (%)'!$B30,AllPublicationData!$B:$B,'Publication Table (%)'!G$7)/
SUMIFS(AllPublicationData!$E:$E,AllPublicationData!$A:$A,'Publication Table (%)'!$B30,AllPublicationData!$B:$B,'Publication Table (%)'!G$7)),
IF('Publication Table (%)'!$C$5="Operations cancelled by patient",
IFERROR(SUMIFS(AllPublicationData!$G:$G,AllPublicationData!$A:$A,'Publication Table (%)'!$B30,AllPublicationData!$B:$B,'Publication Table (%)'!$C$4,AllPublicationData!$D:$D,'Publication Table (%)'!G$7)/
SUMIFS(AllPublicationData!$E:$E,AllPublicationData!$A:$A,'Publication Table (%)'!$B30,AllPublicationData!$B:$B,'Publication Table (%)'!$C$4,AllPublicationData!$D:$D,'Publication Table (%)'!G$7),
SUMIFS(AllPublicationData!$G:$G,AllPublicationData!$A:$A,'Publication Table (%)'!$B30,AllPublicationData!$B:$B,'Publication Table (%)'!G$7)/
SUMIFS(AllPublicationData!$E:$E,AllPublicationData!$A:$A,'Publication Table (%)'!$B30,AllPublicationData!$B:$B,'Publication Table (%)'!G$7)),
IF('Publication Table (%)'!$C$5="Operations cancelled for clinical reasons",
IFERROR(SUMIFS(AllPublicationData!$H:$H,AllPublicationData!$A:$A,'Publication Table (%)'!$B30,AllPublicationData!$B:$B,'Publication Table (%)'!$C$4,AllPublicationData!$D:$D,'Publication Table (%)'!G$7)/
SUMIFS(AllPublicationData!$E:$E,AllPublicationData!$A:$A,'Publication Table (%)'!$B30,AllPublicationData!$B:$B,'Publication Table (%)'!$C$4,AllPublicationData!$D:$D,'Publication Table (%)'!G$7),
SUMIFS(AllPublicationData!$H:$H,AllPublicationData!$A:$A,'Publication Table (%)'!$B30,AllPublicationData!$B:$B,'Publication Table (%)'!G$7)/
SUMIFS(AllPublicationData!$E:$E,AllPublicationData!$A:$A,'Publication Table (%)'!$B30,AllPublicationData!$B:$B,'Publication Table (%)'!G$7)),
IF('Publication Table (%)'!$C$5="Operations cancelled for non-clinical/capacity reasons",
IFERROR(SUMIFS(AllPublicationData!$I:$I,AllPublicationData!$A:$A,'Publication Table (%)'!$B30,AllPublicationData!$B:$B,'Publication Table (%)'!$C$4,AllPublicationData!$D:$D,'Publication Table (%)'!G$7)/
SUMIFS(AllPublicationData!$E:$E,AllPublicationData!$A:$A,'Publication Table (%)'!$B30,AllPublicationData!$B:$B,'Publication Table (%)'!$C$4,AllPublicationData!$D:$D,'Publication Table (%)'!G$7),
SUMIFS(AllPublicationData!$I:$I,AllPublicationData!$A:$A,'Publication Table (%)'!$B30,AllPublicationData!$B:$B,'Publication Table (%)'!G$7)/
SUMIFS(AllPublicationData!$E:$E,AllPublicationData!$A:$A,'Publication Table (%)'!$B30,AllPublicationData!$B:$B,'Publication Table (%)'!G$7)),
IF('Publication Table (%)'!$C$5="Cancellations for other reasons",
IFERROR(SUMIFS(AllPublicationData!$J:$J,AllPublicationData!$A:$A,'Publication Table (%)'!$B30,AllPublicationData!$B:$B,'Publication Table (%)'!$C$4,AllPublicationData!$D:$D,'Publication Table (%)'!G$7)/
SUMIFS(AllPublicationData!$E:$E,AllPublicationData!$A:$A,'Publication Table (%)'!$B30,AllPublicationData!$B:$B,'Publication Table (%)'!$C$4,AllPublicationData!$D:$D,'Publication Table (%)'!G$7),
SUMIFS(AllPublicationData!$J:$J,AllPublicationData!$A:$A,'Publication Table (%)'!$B30,AllPublicationData!$B:$B,'Publication Table (%)'!G$7)/
SUMIFS(AllPublicationData!$E:$E,AllPublicationData!$A:$A,'Publication Table (%)'!$B30,AllPublicationData!$B:$B,'Publication Table (%)'!G$7)))))))</f>
        <v>0.22277227722772278</v>
      </c>
      <c r="H30" s="96">
        <f>IF('Publication Table (%)'!$C$5="All Cancelled Operations",
IFERROR(SUMIFS(AllPublicationData!$F:$F,AllPublicationData!$A:$A,'Publication Table (%)'!$B30,AllPublicationData!$B:$B,'Publication Table (%)'!$C$4,AllPublicationData!$D:$D,'Publication Table (%)'!H$7)/
SUMIFS(AllPublicationData!$E:$E,AllPublicationData!$A:$A,'Publication Table (%)'!$B30,AllPublicationData!$B:$B,'Publication Table (%)'!$C$4,AllPublicationData!$D:$D,'Publication Table (%)'!H$7),
SUMIFS(AllPublicationData!$F:$F,AllPublicationData!$A:$A,'Publication Table (%)'!$B30,AllPublicationData!$B:$B,'Publication Table (%)'!H$7)/
SUMIFS(AllPublicationData!$E:$E,AllPublicationData!$A:$A,'Publication Table (%)'!$B30,AllPublicationData!$B:$B,'Publication Table (%)'!H$7)),
IF('Publication Table (%)'!$C$5="Operations cancelled by patient",
IFERROR(SUMIFS(AllPublicationData!$G:$G,AllPublicationData!$A:$A,'Publication Table (%)'!$B30,AllPublicationData!$B:$B,'Publication Table (%)'!$C$4,AllPublicationData!$D:$D,'Publication Table (%)'!H$7)/
SUMIFS(AllPublicationData!$E:$E,AllPublicationData!$A:$A,'Publication Table (%)'!$B30,AllPublicationData!$B:$B,'Publication Table (%)'!$C$4,AllPublicationData!$D:$D,'Publication Table (%)'!H$7),
SUMIFS(AllPublicationData!$G:$G,AllPublicationData!$A:$A,'Publication Table (%)'!$B30,AllPublicationData!$B:$B,'Publication Table (%)'!H$7)/
SUMIFS(AllPublicationData!$E:$E,AllPublicationData!$A:$A,'Publication Table (%)'!$B30,AllPublicationData!$B:$B,'Publication Table (%)'!H$7)),
IF('Publication Table (%)'!$C$5="Operations cancelled for clinical reasons",
IFERROR(SUMIFS(AllPublicationData!$H:$H,AllPublicationData!$A:$A,'Publication Table (%)'!$B30,AllPublicationData!$B:$B,'Publication Table (%)'!$C$4,AllPublicationData!$D:$D,'Publication Table (%)'!H$7)/
SUMIFS(AllPublicationData!$E:$E,AllPublicationData!$A:$A,'Publication Table (%)'!$B30,AllPublicationData!$B:$B,'Publication Table (%)'!$C$4,AllPublicationData!$D:$D,'Publication Table (%)'!H$7),
SUMIFS(AllPublicationData!$H:$H,AllPublicationData!$A:$A,'Publication Table (%)'!$B30,AllPublicationData!$B:$B,'Publication Table (%)'!H$7)/
SUMIFS(AllPublicationData!$E:$E,AllPublicationData!$A:$A,'Publication Table (%)'!$B30,AllPublicationData!$B:$B,'Publication Table (%)'!H$7)),
IF('Publication Table (%)'!$C$5="Operations cancelled for non-clinical/capacity reasons",
IFERROR(SUMIFS(AllPublicationData!$I:$I,AllPublicationData!$A:$A,'Publication Table (%)'!$B30,AllPublicationData!$B:$B,'Publication Table (%)'!$C$4,AllPublicationData!$D:$D,'Publication Table (%)'!H$7)/
SUMIFS(AllPublicationData!$E:$E,AllPublicationData!$A:$A,'Publication Table (%)'!$B30,AllPublicationData!$B:$B,'Publication Table (%)'!$C$4,AllPublicationData!$D:$D,'Publication Table (%)'!H$7),
SUMIFS(AllPublicationData!$I:$I,AllPublicationData!$A:$A,'Publication Table (%)'!$B30,AllPublicationData!$B:$B,'Publication Table (%)'!H$7)/
SUMIFS(AllPublicationData!$E:$E,AllPublicationData!$A:$A,'Publication Table (%)'!$B30,AllPublicationData!$B:$B,'Publication Table (%)'!H$7)),
IF('Publication Table (%)'!$C$5="Cancellations for other reasons",
IFERROR(SUMIFS(AllPublicationData!$J:$J,AllPublicationData!$A:$A,'Publication Table (%)'!$B30,AllPublicationData!$B:$B,'Publication Table (%)'!$C$4,AllPublicationData!$D:$D,'Publication Table (%)'!H$7)/
SUMIFS(AllPublicationData!$E:$E,AllPublicationData!$A:$A,'Publication Table (%)'!$B30,AllPublicationData!$B:$B,'Publication Table (%)'!$C$4,AllPublicationData!$D:$D,'Publication Table (%)'!H$7),
SUMIFS(AllPublicationData!$J:$J,AllPublicationData!$A:$A,'Publication Table (%)'!$B30,AllPublicationData!$B:$B,'Publication Table (%)'!H$7)/
SUMIFS(AllPublicationData!$E:$E,AllPublicationData!$A:$A,'Publication Table (%)'!$B30,AllPublicationData!$B:$B,'Publication Table (%)'!H$7)))))))</f>
        <v>0.10236220472440945</v>
      </c>
      <c r="I30" s="96">
        <f>IF('Publication Table (%)'!$C$5="All Cancelled Operations",
IFERROR(SUMIFS(AllPublicationData!$F:$F,AllPublicationData!$A:$A,'Publication Table (%)'!$B30,AllPublicationData!$B:$B,'Publication Table (%)'!$C$4,AllPublicationData!$D:$D,'Publication Table (%)'!I$7)/
SUMIFS(AllPublicationData!$E:$E,AllPublicationData!$A:$A,'Publication Table (%)'!$B30,AllPublicationData!$B:$B,'Publication Table (%)'!$C$4,AllPublicationData!$D:$D,'Publication Table (%)'!I$7),
SUMIFS(AllPublicationData!$F:$F,AllPublicationData!$A:$A,'Publication Table (%)'!$B30,AllPublicationData!$B:$B,'Publication Table (%)'!I$7)/
SUMIFS(AllPublicationData!$E:$E,AllPublicationData!$A:$A,'Publication Table (%)'!$B30,AllPublicationData!$B:$B,'Publication Table (%)'!I$7)),
IF('Publication Table (%)'!$C$5="Operations cancelled by patient",
IFERROR(SUMIFS(AllPublicationData!$G:$G,AllPublicationData!$A:$A,'Publication Table (%)'!$B30,AllPublicationData!$B:$B,'Publication Table (%)'!$C$4,AllPublicationData!$D:$D,'Publication Table (%)'!I$7)/
SUMIFS(AllPublicationData!$E:$E,AllPublicationData!$A:$A,'Publication Table (%)'!$B30,AllPublicationData!$B:$B,'Publication Table (%)'!$C$4,AllPublicationData!$D:$D,'Publication Table (%)'!I$7),
SUMIFS(AllPublicationData!$G:$G,AllPublicationData!$A:$A,'Publication Table (%)'!$B30,AllPublicationData!$B:$B,'Publication Table (%)'!I$7)/
SUMIFS(AllPublicationData!$E:$E,AllPublicationData!$A:$A,'Publication Table (%)'!$B30,AllPublicationData!$B:$B,'Publication Table (%)'!I$7)),
IF('Publication Table (%)'!$C$5="Operations cancelled for clinical reasons",
IFERROR(SUMIFS(AllPublicationData!$H:$H,AllPublicationData!$A:$A,'Publication Table (%)'!$B30,AllPublicationData!$B:$B,'Publication Table (%)'!$C$4,AllPublicationData!$D:$D,'Publication Table (%)'!I$7)/
SUMIFS(AllPublicationData!$E:$E,AllPublicationData!$A:$A,'Publication Table (%)'!$B30,AllPublicationData!$B:$B,'Publication Table (%)'!$C$4,AllPublicationData!$D:$D,'Publication Table (%)'!I$7),
SUMIFS(AllPublicationData!$H:$H,AllPublicationData!$A:$A,'Publication Table (%)'!$B30,AllPublicationData!$B:$B,'Publication Table (%)'!I$7)/
SUMIFS(AllPublicationData!$E:$E,AllPublicationData!$A:$A,'Publication Table (%)'!$B30,AllPublicationData!$B:$B,'Publication Table (%)'!I$7)),
IF('Publication Table (%)'!$C$5="Operations cancelled for non-clinical/capacity reasons",
IFERROR(SUMIFS(AllPublicationData!$I:$I,AllPublicationData!$A:$A,'Publication Table (%)'!$B30,AllPublicationData!$B:$B,'Publication Table (%)'!$C$4,AllPublicationData!$D:$D,'Publication Table (%)'!I$7)/
SUMIFS(AllPublicationData!$E:$E,AllPublicationData!$A:$A,'Publication Table (%)'!$B30,AllPublicationData!$B:$B,'Publication Table (%)'!$C$4,AllPublicationData!$D:$D,'Publication Table (%)'!I$7),
SUMIFS(AllPublicationData!$I:$I,AllPublicationData!$A:$A,'Publication Table (%)'!$B30,AllPublicationData!$B:$B,'Publication Table (%)'!I$7)/
SUMIFS(AllPublicationData!$E:$E,AllPublicationData!$A:$A,'Publication Table (%)'!$B30,AllPublicationData!$B:$B,'Publication Table (%)'!I$7)),
IF('Publication Table (%)'!$C$5="Cancellations for other reasons",
IFERROR(SUMIFS(AllPublicationData!$J:$J,AllPublicationData!$A:$A,'Publication Table (%)'!$B30,AllPublicationData!$B:$B,'Publication Table (%)'!$C$4,AllPublicationData!$D:$D,'Publication Table (%)'!I$7)/
SUMIFS(AllPublicationData!$E:$E,AllPublicationData!$A:$A,'Publication Table (%)'!$B30,AllPublicationData!$B:$B,'Publication Table (%)'!$C$4,AllPublicationData!$D:$D,'Publication Table (%)'!I$7),
SUMIFS(AllPublicationData!$J:$J,AllPublicationData!$A:$A,'Publication Table (%)'!$B30,AllPublicationData!$B:$B,'Publication Table (%)'!I$7)/
SUMIFS(AllPublicationData!$E:$E,AllPublicationData!$A:$A,'Publication Table (%)'!$B30,AllPublicationData!$B:$B,'Publication Table (%)'!I$7)))))))</f>
        <v>8.489634748272458E-2</v>
      </c>
      <c r="J30" s="96">
        <f>IF('Publication Table (%)'!$C$5="All Cancelled Operations",
IFERROR(SUMIFS(AllPublicationData!$F:$F,AllPublicationData!$A:$A,'Publication Table (%)'!$B30,AllPublicationData!$B:$B,'Publication Table (%)'!$C$4,AllPublicationData!$D:$D,'Publication Table (%)'!J$7)/
SUMIFS(AllPublicationData!$E:$E,AllPublicationData!$A:$A,'Publication Table (%)'!$B30,AllPublicationData!$B:$B,'Publication Table (%)'!$C$4,AllPublicationData!$D:$D,'Publication Table (%)'!J$7),
SUMIFS(AllPublicationData!$F:$F,AllPublicationData!$A:$A,'Publication Table (%)'!$B30,AllPublicationData!$B:$B,'Publication Table (%)'!J$7)/
SUMIFS(AllPublicationData!$E:$E,AllPublicationData!$A:$A,'Publication Table (%)'!$B30,AllPublicationData!$B:$B,'Publication Table (%)'!J$7)),
IF('Publication Table (%)'!$C$5="Operations cancelled by patient",
IFERROR(SUMIFS(AllPublicationData!$G:$G,AllPublicationData!$A:$A,'Publication Table (%)'!$B30,AllPublicationData!$B:$B,'Publication Table (%)'!$C$4,AllPublicationData!$D:$D,'Publication Table (%)'!J$7)/
SUMIFS(AllPublicationData!$E:$E,AllPublicationData!$A:$A,'Publication Table (%)'!$B30,AllPublicationData!$B:$B,'Publication Table (%)'!$C$4,AllPublicationData!$D:$D,'Publication Table (%)'!J$7),
SUMIFS(AllPublicationData!$G:$G,AllPublicationData!$A:$A,'Publication Table (%)'!$B30,AllPublicationData!$B:$B,'Publication Table (%)'!J$7)/
SUMIFS(AllPublicationData!$E:$E,AllPublicationData!$A:$A,'Publication Table (%)'!$B30,AllPublicationData!$B:$B,'Publication Table (%)'!J$7)),
IF('Publication Table (%)'!$C$5="Operations cancelled for clinical reasons",
IFERROR(SUMIFS(AllPublicationData!$H:$H,AllPublicationData!$A:$A,'Publication Table (%)'!$B30,AllPublicationData!$B:$B,'Publication Table (%)'!$C$4,AllPublicationData!$D:$D,'Publication Table (%)'!J$7)/
SUMIFS(AllPublicationData!$E:$E,AllPublicationData!$A:$A,'Publication Table (%)'!$B30,AllPublicationData!$B:$B,'Publication Table (%)'!$C$4,AllPublicationData!$D:$D,'Publication Table (%)'!J$7),
SUMIFS(AllPublicationData!$H:$H,AllPublicationData!$A:$A,'Publication Table (%)'!$B30,AllPublicationData!$B:$B,'Publication Table (%)'!J$7)/
SUMIFS(AllPublicationData!$E:$E,AllPublicationData!$A:$A,'Publication Table (%)'!$B30,AllPublicationData!$B:$B,'Publication Table (%)'!J$7)),
IF('Publication Table (%)'!$C$5="Operations cancelled for non-clinical/capacity reasons",
IFERROR(SUMIFS(AllPublicationData!$I:$I,AllPublicationData!$A:$A,'Publication Table (%)'!$B30,AllPublicationData!$B:$B,'Publication Table (%)'!$C$4,AllPublicationData!$D:$D,'Publication Table (%)'!J$7)/
SUMIFS(AllPublicationData!$E:$E,AllPublicationData!$A:$A,'Publication Table (%)'!$B30,AllPublicationData!$B:$B,'Publication Table (%)'!$C$4,AllPublicationData!$D:$D,'Publication Table (%)'!J$7),
SUMIFS(AllPublicationData!$I:$I,AllPublicationData!$A:$A,'Publication Table (%)'!$B30,AllPublicationData!$B:$B,'Publication Table (%)'!J$7)/
SUMIFS(AllPublicationData!$E:$E,AllPublicationData!$A:$A,'Publication Table (%)'!$B30,AllPublicationData!$B:$B,'Publication Table (%)'!J$7)),
IF('Publication Table (%)'!$C$5="Cancellations for other reasons",
IFERROR(SUMIFS(AllPublicationData!$J:$J,AllPublicationData!$A:$A,'Publication Table (%)'!$B30,AllPublicationData!$B:$B,'Publication Table (%)'!$C$4,AllPublicationData!$D:$D,'Publication Table (%)'!J$7)/
SUMIFS(AllPublicationData!$E:$E,AllPublicationData!$A:$A,'Publication Table (%)'!$B30,AllPublicationData!$B:$B,'Publication Table (%)'!$C$4,AllPublicationData!$D:$D,'Publication Table (%)'!J$7),
SUMIFS(AllPublicationData!$J:$J,AllPublicationData!$A:$A,'Publication Table (%)'!$B30,AllPublicationData!$B:$B,'Publication Table (%)'!J$7)/
SUMIFS(AllPublicationData!$E:$E,AllPublicationData!$A:$A,'Publication Table (%)'!$B30,AllPublicationData!$B:$B,'Publication Table (%)'!J$7)))))))</f>
        <v>0.1468005018820577</v>
      </c>
      <c r="K30" s="96">
        <f>IF('Publication Table (%)'!$C$5="All Cancelled Operations",
IFERROR(SUMIFS(AllPublicationData!$F:$F,AllPublicationData!$A:$A,'Publication Table (%)'!$B30,AllPublicationData!$B:$B,'Publication Table (%)'!$C$4,AllPublicationData!$D:$D,'Publication Table (%)'!K$7)/
SUMIFS(AllPublicationData!$E:$E,AllPublicationData!$A:$A,'Publication Table (%)'!$B30,AllPublicationData!$B:$B,'Publication Table (%)'!$C$4,AllPublicationData!$D:$D,'Publication Table (%)'!K$7),
SUMIFS(AllPublicationData!$F:$F,AllPublicationData!$A:$A,'Publication Table (%)'!$B30,AllPublicationData!$B:$B,'Publication Table (%)'!K$7)/
SUMIFS(AllPublicationData!$E:$E,AllPublicationData!$A:$A,'Publication Table (%)'!$B30,AllPublicationData!$B:$B,'Publication Table (%)'!K$7)),
IF('Publication Table (%)'!$C$5="Operations cancelled by patient",
IFERROR(SUMIFS(AllPublicationData!$G:$G,AllPublicationData!$A:$A,'Publication Table (%)'!$B30,AllPublicationData!$B:$B,'Publication Table (%)'!$C$4,AllPublicationData!$D:$D,'Publication Table (%)'!K$7)/
SUMIFS(AllPublicationData!$E:$E,AllPublicationData!$A:$A,'Publication Table (%)'!$B30,AllPublicationData!$B:$B,'Publication Table (%)'!$C$4,AllPublicationData!$D:$D,'Publication Table (%)'!K$7),
SUMIFS(AllPublicationData!$G:$G,AllPublicationData!$A:$A,'Publication Table (%)'!$B30,AllPublicationData!$B:$B,'Publication Table (%)'!K$7)/
SUMIFS(AllPublicationData!$E:$E,AllPublicationData!$A:$A,'Publication Table (%)'!$B30,AllPublicationData!$B:$B,'Publication Table (%)'!K$7)),
IF('Publication Table (%)'!$C$5="Operations cancelled for clinical reasons",
IFERROR(SUMIFS(AllPublicationData!$H:$H,AllPublicationData!$A:$A,'Publication Table (%)'!$B30,AllPublicationData!$B:$B,'Publication Table (%)'!$C$4,AllPublicationData!$D:$D,'Publication Table (%)'!K$7)/
SUMIFS(AllPublicationData!$E:$E,AllPublicationData!$A:$A,'Publication Table (%)'!$B30,AllPublicationData!$B:$B,'Publication Table (%)'!$C$4,AllPublicationData!$D:$D,'Publication Table (%)'!K$7),
SUMIFS(AllPublicationData!$H:$H,AllPublicationData!$A:$A,'Publication Table (%)'!$B30,AllPublicationData!$B:$B,'Publication Table (%)'!K$7)/
SUMIFS(AllPublicationData!$E:$E,AllPublicationData!$A:$A,'Publication Table (%)'!$B30,AllPublicationData!$B:$B,'Publication Table (%)'!K$7)),
IF('Publication Table (%)'!$C$5="Operations cancelled for non-clinical/capacity reasons",
IFERROR(SUMIFS(AllPublicationData!$I:$I,AllPublicationData!$A:$A,'Publication Table (%)'!$B30,AllPublicationData!$B:$B,'Publication Table (%)'!$C$4,AllPublicationData!$D:$D,'Publication Table (%)'!K$7)/
SUMIFS(AllPublicationData!$E:$E,AllPublicationData!$A:$A,'Publication Table (%)'!$B30,AllPublicationData!$B:$B,'Publication Table (%)'!$C$4,AllPublicationData!$D:$D,'Publication Table (%)'!K$7),
SUMIFS(AllPublicationData!$I:$I,AllPublicationData!$A:$A,'Publication Table (%)'!$B30,AllPublicationData!$B:$B,'Publication Table (%)'!K$7)/
SUMIFS(AllPublicationData!$E:$E,AllPublicationData!$A:$A,'Publication Table (%)'!$B30,AllPublicationData!$B:$B,'Publication Table (%)'!K$7)),
IF('Publication Table (%)'!$C$5="Cancellations for other reasons",
IFERROR(SUMIFS(AllPublicationData!$J:$J,AllPublicationData!$A:$A,'Publication Table (%)'!$B30,AllPublicationData!$B:$B,'Publication Table (%)'!$C$4,AllPublicationData!$D:$D,'Publication Table (%)'!K$7)/
SUMIFS(AllPublicationData!$E:$E,AllPublicationData!$A:$A,'Publication Table (%)'!$B30,AllPublicationData!$B:$B,'Publication Table (%)'!$C$4,AllPublicationData!$D:$D,'Publication Table (%)'!K$7),
SUMIFS(AllPublicationData!$J:$J,AllPublicationData!$A:$A,'Publication Table (%)'!$B30,AllPublicationData!$B:$B,'Publication Table (%)'!K$7)/
SUMIFS(AllPublicationData!$E:$E,AllPublicationData!$A:$A,'Publication Table (%)'!$B30,AllPublicationData!$B:$B,'Publication Table (%)'!K$7)))))))</f>
        <v>0.10309278350515463</v>
      </c>
      <c r="L30" s="96">
        <f>IF('Publication Table (%)'!$C$5="All Cancelled Operations",
IFERROR(SUMIFS(AllPublicationData!$F:$F,AllPublicationData!$A:$A,'Publication Table (%)'!$B30,AllPublicationData!$B:$B,'Publication Table (%)'!$C$4,AllPublicationData!$D:$D,'Publication Table (%)'!L$7)/
SUMIFS(AllPublicationData!$E:$E,AllPublicationData!$A:$A,'Publication Table (%)'!$B30,AllPublicationData!$B:$B,'Publication Table (%)'!$C$4,AllPublicationData!$D:$D,'Publication Table (%)'!L$7),
SUMIFS(AllPublicationData!$F:$F,AllPublicationData!$A:$A,'Publication Table (%)'!$B30,AllPublicationData!$B:$B,'Publication Table (%)'!L$7)/
SUMIFS(AllPublicationData!$E:$E,AllPublicationData!$A:$A,'Publication Table (%)'!$B30,AllPublicationData!$B:$B,'Publication Table (%)'!L$7)),
IF('Publication Table (%)'!$C$5="Operations cancelled by patient",
IFERROR(SUMIFS(AllPublicationData!$G:$G,AllPublicationData!$A:$A,'Publication Table (%)'!$B30,AllPublicationData!$B:$B,'Publication Table (%)'!$C$4,AllPublicationData!$D:$D,'Publication Table (%)'!L$7)/
SUMIFS(AllPublicationData!$E:$E,AllPublicationData!$A:$A,'Publication Table (%)'!$B30,AllPublicationData!$B:$B,'Publication Table (%)'!$C$4,AllPublicationData!$D:$D,'Publication Table (%)'!L$7),
SUMIFS(AllPublicationData!$G:$G,AllPublicationData!$A:$A,'Publication Table (%)'!$B30,AllPublicationData!$B:$B,'Publication Table (%)'!L$7)/
SUMIFS(AllPublicationData!$E:$E,AllPublicationData!$A:$A,'Publication Table (%)'!$B30,AllPublicationData!$B:$B,'Publication Table (%)'!L$7)),
IF('Publication Table (%)'!$C$5="Operations cancelled for clinical reasons",
IFERROR(SUMIFS(AllPublicationData!$H:$H,AllPublicationData!$A:$A,'Publication Table (%)'!$B30,AllPublicationData!$B:$B,'Publication Table (%)'!$C$4,AllPublicationData!$D:$D,'Publication Table (%)'!L$7)/
SUMIFS(AllPublicationData!$E:$E,AllPublicationData!$A:$A,'Publication Table (%)'!$B30,AllPublicationData!$B:$B,'Publication Table (%)'!$C$4,AllPublicationData!$D:$D,'Publication Table (%)'!L$7),
SUMIFS(AllPublicationData!$H:$H,AllPublicationData!$A:$A,'Publication Table (%)'!$B30,AllPublicationData!$B:$B,'Publication Table (%)'!L$7)/
SUMIFS(AllPublicationData!$E:$E,AllPublicationData!$A:$A,'Publication Table (%)'!$B30,AllPublicationData!$B:$B,'Publication Table (%)'!L$7)),
IF('Publication Table (%)'!$C$5="Operations cancelled for non-clinical/capacity reasons",
IFERROR(SUMIFS(AllPublicationData!$I:$I,AllPublicationData!$A:$A,'Publication Table (%)'!$B30,AllPublicationData!$B:$B,'Publication Table (%)'!$C$4,AllPublicationData!$D:$D,'Publication Table (%)'!L$7)/
SUMIFS(AllPublicationData!$E:$E,AllPublicationData!$A:$A,'Publication Table (%)'!$B30,AllPublicationData!$B:$B,'Publication Table (%)'!$C$4,AllPublicationData!$D:$D,'Publication Table (%)'!L$7),
SUMIFS(AllPublicationData!$I:$I,AllPublicationData!$A:$A,'Publication Table (%)'!$B30,AllPublicationData!$B:$B,'Publication Table (%)'!L$7)/
SUMIFS(AllPublicationData!$E:$E,AllPublicationData!$A:$A,'Publication Table (%)'!$B30,AllPublicationData!$B:$B,'Publication Table (%)'!L$7)),
IF('Publication Table (%)'!$C$5="Cancellations for other reasons",
IFERROR(SUMIFS(AllPublicationData!$J:$J,AllPublicationData!$A:$A,'Publication Table (%)'!$B30,AllPublicationData!$B:$B,'Publication Table (%)'!$C$4,AllPublicationData!$D:$D,'Publication Table (%)'!L$7)/
SUMIFS(AllPublicationData!$E:$E,AllPublicationData!$A:$A,'Publication Table (%)'!$B30,AllPublicationData!$B:$B,'Publication Table (%)'!$C$4,AllPublicationData!$D:$D,'Publication Table (%)'!L$7),
SUMIFS(AllPublicationData!$J:$J,AllPublicationData!$A:$A,'Publication Table (%)'!$B30,AllPublicationData!$B:$B,'Publication Table (%)'!L$7)/
SUMIFS(AllPublicationData!$E:$E,AllPublicationData!$A:$A,'Publication Table (%)'!$B30,AllPublicationData!$B:$B,'Publication Table (%)'!L$7)))))))</f>
        <v>7.6190476190476197E-2</v>
      </c>
      <c r="M30" s="96">
        <f>IF('Publication Table (%)'!$C$5="All Cancelled Operations",
IFERROR(SUMIFS(AllPublicationData!$F:$F,AllPublicationData!$A:$A,'Publication Table (%)'!$B30,AllPublicationData!$B:$B,'Publication Table (%)'!$C$4,AllPublicationData!$D:$D,'Publication Table (%)'!M$7)/
SUMIFS(AllPublicationData!$E:$E,AllPublicationData!$A:$A,'Publication Table (%)'!$B30,AllPublicationData!$B:$B,'Publication Table (%)'!$C$4,AllPublicationData!$D:$D,'Publication Table (%)'!M$7),
SUMIFS(AllPublicationData!$F:$F,AllPublicationData!$A:$A,'Publication Table (%)'!$B30,AllPublicationData!$B:$B,'Publication Table (%)'!M$7)/
SUMIFS(AllPublicationData!$E:$E,AllPublicationData!$A:$A,'Publication Table (%)'!$B30,AllPublicationData!$B:$B,'Publication Table (%)'!M$7)),
IF('Publication Table (%)'!$C$5="Operations cancelled by patient",
IFERROR(SUMIFS(AllPublicationData!$G:$G,AllPublicationData!$A:$A,'Publication Table (%)'!$B30,AllPublicationData!$B:$B,'Publication Table (%)'!$C$4,AllPublicationData!$D:$D,'Publication Table (%)'!M$7)/
SUMIFS(AllPublicationData!$E:$E,AllPublicationData!$A:$A,'Publication Table (%)'!$B30,AllPublicationData!$B:$B,'Publication Table (%)'!$C$4,AllPublicationData!$D:$D,'Publication Table (%)'!M$7),
SUMIFS(AllPublicationData!$G:$G,AllPublicationData!$A:$A,'Publication Table (%)'!$B30,AllPublicationData!$B:$B,'Publication Table (%)'!M$7)/
SUMIFS(AllPublicationData!$E:$E,AllPublicationData!$A:$A,'Publication Table (%)'!$B30,AllPublicationData!$B:$B,'Publication Table (%)'!M$7)),
IF('Publication Table (%)'!$C$5="Operations cancelled for clinical reasons",
IFERROR(SUMIFS(AllPublicationData!$H:$H,AllPublicationData!$A:$A,'Publication Table (%)'!$B30,AllPublicationData!$B:$B,'Publication Table (%)'!$C$4,AllPublicationData!$D:$D,'Publication Table (%)'!M$7)/
SUMIFS(AllPublicationData!$E:$E,AllPublicationData!$A:$A,'Publication Table (%)'!$B30,AllPublicationData!$B:$B,'Publication Table (%)'!$C$4,AllPublicationData!$D:$D,'Publication Table (%)'!M$7),
SUMIFS(AllPublicationData!$H:$H,AllPublicationData!$A:$A,'Publication Table (%)'!$B30,AllPublicationData!$B:$B,'Publication Table (%)'!M$7)/
SUMIFS(AllPublicationData!$E:$E,AllPublicationData!$A:$A,'Publication Table (%)'!$B30,AllPublicationData!$B:$B,'Publication Table (%)'!M$7)),
IF('Publication Table (%)'!$C$5="Operations cancelled for non-clinical/capacity reasons",
IFERROR(SUMIFS(AllPublicationData!$I:$I,AllPublicationData!$A:$A,'Publication Table (%)'!$B30,AllPublicationData!$B:$B,'Publication Table (%)'!$C$4,AllPublicationData!$D:$D,'Publication Table (%)'!M$7)/
SUMIFS(AllPublicationData!$E:$E,AllPublicationData!$A:$A,'Publication Table (%)'!$B30,AllPublicationData!$B:$B,'Publication Table (%)'!$C$4,AllPublicationData!$D:$D,'Publication Table (%)'!M$7),
SUMIFS(AllPublicationData!$I:$I,AllPublicationData!$A:$A,'Publication Table (%)'!$B30,AllPublicationData!$B:$B,'Publication Table (%)'!M$7)/
SUMIFS(AllPublicationData!$E:$E,AllPublicationData!$A:$A,'Publication Table (%)'!$B30,AllPublicationData!$B:$B,'Publication Table (%)'!M$7)),
IF('Publication Table (%)'!$C$5="Cancellations for other reasons",
IFERROR(SUMIFS(AllPublicationData!$J:$J,AllPublicationData!$A:$A,'Publication Table (%)'!$B30,AllPublicationData!$B:$B,'Publication Table (%)'!$C$4,AllPublicationData!$D:$D,'Publication Table (%)'!M$7)/
SUMIFS(AllPublicationData!$E:$E,AllPublicationData!$A:$A,'Publication Table (%)'!$B30,AllPublicationData!$B:$B,'Publication Table (%)'!$C$4,AllPublicationData!$D:$D,'Publication Table (%)'!M$7),
SUMIFS(AllPublicationData!$J:$J,AllPublicationData!$A:$A,'Publication Table (%)'!$B30,AllPublicationData!$B:$B,'Publication Table (%)'!M$7)/
SUMIFS(AllPublicationData!$E:$E,AllPublicationData!$A:$A,'Publication Table (%)'!$B30,AllPublicationData!$B:$B,'Publication Table (%)'!M$7)))))))</f>
        <v>9.4919786096256689E-2</v>
      </c>
      <c r="N30" s="96">
        <f>IF('Publication Table (%)'!$C$5="All Cancelled Operations",
IFERROR(SUMIFS(AllPublicationData!$F:$F,AllPublicationData!$A:$A,'Publication Table (%)'!$B30,AllPublicationData!$B:$B,'Publication Table (%)'!$C$4,AllPublicationData!$D:$D,'Publication Table (%)'!N$7)/
SUMIFS(AllPublicationData!$E:$E,AllPublicationData!$A:$A,'Publication Table (%)'!$B30,AllPublicationData!$B:$B,'Publication Table (%)'!$C$4,AllPublicationData!$D:$D,'Publication Table (%)'!N$7),
SUMIFS(AllPublicationData!$F:$F,AllPublicationData!$A:$A,'Publication Table (%)'!$B30,AllPublicationData!$B:$B,'Publication Table (%)'!N$7)/
SUMIFS(AllPublicationData!$E:$E,AllPublicationData!$A:$A,'Publication Table (%)'!$B30,AllPublicationData!$B:$B,'Publication Table (%)'!N$7)),
IF('Publication Table (%)'!$C$5="Operations cancelled by patient",
IFERROR(SUMIFS(AllPublicationData!$G:$G,AllPublicationData!$A:$A,'Publication Table (%)'!$B30,AllPublicationData!$B:$B,'Publication Table (%)'!$C$4,AllPublicationData!$D:$D,'Publication Table (%)'!N$7)/
SUMIFS(AllPublicationData!$E:$E,AllPublicationData!$A:$A,'Publication Table (%)'!$B30,AllPublicationData!$B:$B,'Publication Table (%)'!$C$4,AllPublicationData!$D:$D,'Publication Table (%)'!N$7),
SUMIFS(AllPublicationData!$G:$G,AllPublicationData!$A:$A,'Publication Table (%)'!$B30,AllPublicationData!$B:$B,'Publication Table (%)'!N$7)/
SUMIFS(AllPublicationData!$E:$E,AllPublicationData!$A:$A,'Publication Table (%)'!$B30,AllPublicationData!$B:$B,'Publication Table (%)'!N$7)),
IF('Publication Table (%)'!$C$5="Operations cancelled for clinical reasons",
IFERROR(SUMIFS(AllPublicationData!$H:$H,AllPublicationData!$A:$A,'Publication Table (%)'!$B30,AllPublicationData!$B:$B,'Publication Table (%)'!$C$4,AllPublicationData!$D:$D,'Publication Table (%)'!N$7)/
SUMIFS(AllPublicationData!$E:$E,AllPublicationData!$A:$A,'Publication Table (%)'!$B30,AllPublicationData!$B:$B,'Publication Table (%)'!$C$4,AllPublicationData!$D:$D,'Publication Table (%)'!N$7),
SUMIFS(AllPublicationData!$H:$H,AllPublicationData!$A:$A,'Publication Table (%)'!$B30,AllPublicationData!$B:$B,'Publication Table (%)'!N$7)/
SUMIFS(AllPublicationData!$E:$E,AllPublicationData!$A:$A,'Publication Table (%)'!$B30,AllPublicationData!$B:$B,'Publication Table (%)'!N$7)),
IF('Publication Table (%)'!$C$5="Operations cancelled for non-clinical/capacity reasons",
IFERROR(SUMIFS(AllPublicationData!$I:$I,AllPublicationData!$A:$A,'Publication Table (%)'!$B30,AllPublicationData!$B:$B,'Publication Table (%)'!$C$4,AllPublicationData!$D:$D,'Publication Table (%)'!N$7)/
SUMIFS(AllPublicationData!$E:$E,AllPublicationData!$A:$A,'Publication Table (%)'!$B30,AllPublicationData!$B:$B,'Publication Table (%)'!$C$4,AllPublicationData!$D:$D,'Publication Table (%)'!N$7),
SUMIFS(AllPublicationData!$I:$I,AllPublicationData!$A:$A,'Publication Table (%)'!$B30,AllPublicationData!$B:$B,'Publication Table (%)'!N$7)/
SUMIFS(AllPublicationData!$E:$E,AllPublicationData!$A:$A,'Publication Table (%)'!$B30,AllPublicationData!$B:$B,'Publication Table (%)'!N$7)),
IF('Publication Table (%)'!$C$5="Cancellations for other reasons",
IFERROR(SUMIFS(AllPublicationData!$J:$J,AllPublicationData!$A:$A,'Publication Table (%)'!$B30,AllPublicationData!$B:$B,'Publication Table (%)'!$C$4,AllPublicationData!$D:$D,'Publication Table (%)'!N$7)/
SUMIFS(AllPublicationData!$E:$E,AllPublicationData!$A:$A,'Publication Table (%)'!$B30,AllPublicationData!$B:$B,'Publication Table (%)'!$C$4,AllPublicationData!$D:$D,'Publication Table (%)'!N$7),
SUMIFS(AllPublicationData!$J:$J,AllPublicationData!$A:$A,'Publication Table (%)'!$B30,AllPublicationData!$B:$B,'Publication Table (%)'!N$7)/
SUMIFS(AllPublicationData!$E:$E,AllPublicationData!$A:$A,'Publication Table (%)'!$B30,AllPublicationData!$B:$B,'Publication Table (%)'!N$7)))))))</f>
        <v>0.14315642458100558</v>
      </c>
      <c r="O30" s="96">
        <f>IF('Publication Table (%)'!$C$5="All Cancelled Operations",
IFERROR(SUMIFS(AllPublicationData!$F:$F,AllPublicationData!$A:$A,'Publication Table (%)'!$B30,AllPublicationData!$B:$B,'Publication Table (%)'!$C$4,AllPublicationData!$D:$D,'Publication Table (%)'!O$7)/
SUMIFS(AllPublicationData!$E:$E,AllPublicationData!$A:$A,'Publication Table (%)'!$B30,AllPublicationData!$B:$B,'Publication Table (%)'!$C$4,AllPublicationData!$D:$D,'Publication Table (%)'!O$7),
SUMIFS(AllPublicationData!$F:$F,AllPublicationData!$A:$A,'Publication Table (%)'!$B30,AllPublicationData!$B:$B,'Publication Table (%)'!O$7)/
SUMIFS(AllPublicationData!$E:$E,AllPublicationData!$A:$A,'Publication Table (%)'!$B30,AllPublicationData!$B:$B,'Publication Table (%)'!O$7)),
IF('Publication Table (%)'!$C$5="Operations cancelled by patient",
IFERROR(SUMIFS(AllPublicationData!$G:$G,AllPublicationData!$A:$A,'Publication Table (%)'!$B30,AllPublicationData!$B:$B,'Publication Table (%)'!$C$4,AllPublicationData!$D:$D,'Publication Table (%)'!O$7)/
SUMIFS(AllPublicationData!$E:$E,AllPublicationData!$A:$A,'Publication Table (%)'!$B30,AllPublicationData!$B:$B,'Publication Table (%)'!$C$4,AllPublicationData!$D:$D,'Publication Table (%)'!O$7),
SUMIFS(AllPublicationData!$G:$G,AllPublicationData!$A:$A,'Publication Table (%)'!$B30,AllPublicationData!$B:$B,'Publication Table (%)'!O$7)/
SUMIFS(AllPublicationData!$E:$E,AllPublicationData!$A:$A,'Publication Table (%)'!$B30,AllPublicationData!$B:$B,'Publication Table (%)'!O$7)),
IF('Publication Table (%)'!$C$5="Operations cancelled for clinical reasons",
IFERROR(SUMIFS(AllPublicationData!$H:$H,AllPublicationData!$A:$A,'Publication Table (%)'!$B30,AllPublicationData!$B:$B,'Publication Table (%)'!$C$4,AllPublicationData!$D:$D,'Publication Table (%)'!O$7)/
SUMIFS(AllPublicationData!$E:$E,AllPublicationData!$A:$A,'Publication Table (%)'!$B30,AllPublicationData!$B:$B,'Publication Table (%)'!$C$4,AllPublicationData!$D:$D,'Publication Table (%)'!O$7),
SUMIFS(AllPublicationData!$H:$H,AllPublicationData!$A:$A,'Publication Table (%)'!$B30,AllPublicationData!$B:$B,'Publication Table (%)'!O$7)/
SUMIFS(AllPublicationData!$E:$E,AllPublicationData!$A:$A,'Publication Table (%)'!$B30,AllPublicationData!$B:$B,'Publication Table (%)'!O$7)),
IF('Publication Table (%)'!$C$5="Operations cancelled for non-clinical/capacity reasons",
IFERROR(SUMIFS(AllPublicationData!$I:$I,AllPublicationData!$A:$A,'Publication Table (%)'!$B30,AllPublicationData!$B:$B,'Publication Table (%)'!$C$4,AllPublicationData!$D:$D,'Publication Table (%)'!O$7)/
SUMIFS(AllPublicationData!$E:$E,AllPublicationData!$A:$A,'Publication Table (%)'!$B30,AllPublicationData!$B:$B,'Publication Table (%)'!$C$4,AllPublicationData!$D:$D,'Publication Table (%)'!O$7),
SUMIFS(AllPublicationData!$I:$I,AllPublicationData!$A:$A,'Publication Table (%)'!$B30,AllPublicationData!$B:$B,'Publication Table (%)'!O$7)/
SUMIFS(AllPublicationData!$E:$E,AllPublicationData!$A:$A,'Publication Table (%)'!$B30,AllPublicationData!$B:$B,'Publication Table (%)'!O$7)),
IF('Publication Table (%)'!$C$5="Cancellations for other reasons",
IFERROR(SUMIFS(AllPublicationData!$J:$J,AllPublicationData!$A:$A,'Publication Table (%)'!$B30,AllPublicationData!$B:$B,'Publication Table (%)'!$C$4,AllPublicationData!$D:$D,'Publication Table (%)'!O$7)/
SUMIFS(AllPublicationData!$E:$E,AllPublicationData!$A:$A,'Publication Table (%)'!$B30,AllPublicationData!$B:$B,'Publication Table (%)'!$C$4,AllPublicationData!$D:$D,'Publication Table (%)'!O$7),
SUMIFS(AllPublicationData!$J:$J,AllPublicationData!$A:$A,'Publication Table (%)'!$B30,AllPublicationData!$B:$B,'Publication Table (%)'!O$7)/
SUMIFS(AllPublicationData!$E:$E,AllPublicationData!$A:$A,'Publication Table (%)'!$B30,AllPublicationData!$B:$B,'Publication Table (%)'!O$7)))))))</f>
        <v>0.10801393728222997</v>
      </c>
      <c r="P30" s="96">
        <f>IF('Publication Table (%)'!$C$5="All Cancelled Operations",
IFERROR(SUMIFS(AllPublicationData!$F:$F,AllPublicationData!$A:$A,'Publication Table (%)'!$B30,AllPublicationData!$B:$B,'Publication Table (%)'!$C$4,AllPublicationData!$D:$D,'Publication Table (%)'!P$7)/
SUMIFS(AllPublicationData!$E:$E,AllPublicationData!$A:$A,'Publication Table (%)'!$B30,AllPublicationData!$B:$B,'Publication Table (%)'!$C$4,AllPublicationData!$D:$D,'Publication Table (%)'!P$7),
SUMIFS(AllPublicationData!$F:$F,AllPublicationData!$A:$A,'Publication Table (%)'!$B30,AllPublicationData!$B:$B,'Publication Table (%)'!P$7)/
SUMIFS(AllPublicationData!$E:$E,AllPublicationData!$A:$A,'Publication Table (%)'!$B30,AllPublicationData!$B:$B,'Publication Table (%)'!P$7)),
IF('Publication Table (%)'!$C$5="Operations cancelled by patient",
IFERROR(SUMIFS(AllPublicationData!$G:$G,AllPublicationData!$A:$A,'Publication Table (%)'!$B30,AllPublicationData!$B:$B,'Publication Table (%)'!$C$4,AllPublicationData!$D:$D,'Publication Table (%)'!P$7)/
SUMIFS(AllPublicationData!$E:$E,AllPublicationData!$A:$A,'Publication Table (%)'!$B30,AllPublicationData!$B:$B,'Publication Table (%)'!$C$4,AllPublicationData!$D:$D,'Publication Table (%)'!P$7),
SUMIFS(AllPublicationData!$G:$G,AllPublicationData!$A:$A,'Publication Table (%)'!$B30,AllPublicationData!$B:$B,'Publication Table (%)'!P$7)/
SUMIFS(AllPublicationData!$E:$E,AllPublicationData!$A:$A,'Publication Table (%)'!$B30,AllPublicationData!$B:$B,'Publication Table (%)'!P$7)),
IF('Publication Table (%)'!$C$5="Operations cancelled for clinical reasons",
IFERROR(SUMIFS(AllPublicationData!$H:$H,AllPublicationData!$A:$A,'Publication Table (%)'!$B30,AllPublicationData!$B:$B,'Publication Table (%)'!$C$4,AllPublicationData!$D:$D,'Publication Table (%)'!P$7)/
SUMIFS(AllPublicationData!$E:$E,AllPublicationData!$A:$A,'Publication Table (%)'!$B30,AllPublicationData!$B:$B,'Publication Table (%)'!$C$4,AllPublicationData!$D:$D,'Publication Table (%)'!P$7),
SUMIFS(AllPublicationData!$H:$H,AllPublicationData!$A:$A,'Publication Table (%)'!$B30,AllPublicationData!$B:$B,'Publication Table (%)'!P$7)/
SUMIFS(AllPublicationData!$E:$E,AllPublicationData!$A:$A,'Publication Table (%)'!$B30,AllPublicationData!$B:$B,'Publication Table (%)'!P$7)),
IF('Publication Table (%)'!$C$5="Operations cancelled for non-clinical/capacity reasons",
IFERROR(SUMIFS(AllPublicationData!$I:$I,AllPublicationData!$A:$A,'Publication Table (%)'!$B30,AllPublicationData!$B:$B,'Publication Table (%)'!$C$4,AllPublicationData!$D:$D,'Publication Table (%)'!P$7)/
SUMIFS(AllPublicationData!$E:$E,AllPublicationData!$A:$A,'Publication Table (%)'!$B30,AllPublicationData!$B:$B,'Publication Table (%)'!$C$4,AllPublicationData!$D:$D,'Publication Table (%)'!P$7),
SUMIFS(AllPublicationData!$I:$I,AllPublicationData!$A:$A,'Publication Table (%)'!$B30,AllPublicationData!$B:$B,'Publication Table (%)'!P$7)/
SUMIFS(AllPublicationData!$E:$E,AllPublicationData!$A:$A,'Publication Table (%)'!$B30,AllPublicationData!$B:$B,'Publication Table (%)'!P$7)),
IF('Publication Table (%)'!$C$5="Cancellations for other reasons",
IFERROR(SUMIFS(AllPublicationData!$J:$J,AllPublicationData!$A:$A,'Publication Table (%)'!$B30,AllPublicationData!$B:$B,'Publication Table (%)'!$C$4,AllPublicationData!$D:$D,'Publication Table (%)'!P$7)/
SUMIFS(AllPublicationData!$E:$E,AllPublicationData!$A:$A,'Publication Table (%)'!$B30,AllPublicationData!$B:$B,'Publication Table (%)'!$C$4,AllPublicationData!$D:$D,'Publication Table (%)'!P$7),
SUMIFS(AllPublicationData!$J:$J,AllPublicationData!$A:$A,'Publication Table (%)'!$B30,AllPublicationData!$B:$B,'Publication Table (%)'!P$7)/
SUMIFS(AllPublicationData!$E:$E,AllPublicationData!$A:$A,'Publication Table (%)'!$B30,AllPublicationData!$B:$B,'Publication Table (%)'!P$7)))))))</f>
        <v>0.1124031007751938</v>
      </c>
      <c r="Q30" s="96">
        <f>IF('Publication Table (%)'!$C$5="All Cancelled Operations",
IFERROR(SUMIFS(AllPublicationData!$F:$F,AllPublicationData!$A:$A,'Publication Table (%)'!$B30,AllPublicationData!$B:$B,'Publication Table (%)'!$C$4,AllPublicationData!$D:$D,'Publication Table (%)'!Q$7)/
SUMIFS(AllPublicationData!$E:$E,AllPublicationData!$A:$A,'Publication Table (%)'!$B30,AllPublicationData!$B:$B,'Publication Table (%)'!$C$4,AllPublicationData!$D:$D,'Publication Table (%)'!Q$7),
SUMIFS(AllPublicationData!$F:$F,AllPublicationData!$A:$A,'Publication Table (%)'!$B30,AllPublicationData!$B:$B,'Publication Table (%)'!Q$7)/
SUMIFS(AllPublicationData!$E:$E,AllPublicationData!$A:$A,'Publication Table (%)'!$B30,AllPublicationData!$B:$B,'Publication Table (%)'!Q$7)),
IF('Publication Table (%)'!$C$5="Operations cancelled by patient",
IFERROR(SUMIFS(AllPublicationData!$G:$G,AllPublicationData!$A:$A,'Publication Table (%)'!$B30,AllPublicationData!$B:$B,'Publication Table (%)'!$C$4,AllPublicationData!$D:$D,'Publication Table (%)'!Q$7)/
SUMIFS(AllPublicationData!$E:$E,AllPublicationData!$A:$A,'Publication Table (%)'!$B30,AllPublicationData!$B:$B,'Publication Table (%)'!$C$4,AllPublicationData!$D:$D,'Publication Table (%)'!Q$7),
SUMIFS(AllPublicationData!$G:$G,AllPublicationData!$A:$A,'Publication Table (%)'!$B30,AllPublicationData!$B:$B,'Publication Table (%)'!Q$7)/
SUMIFS(AllPublicationData!$E:$E,AllPublicationData!$A:$A,'Publication Table (%)'!$B30,AllPublicationData!$B:$B,'Publication Table (%)'!Q$7)),
IF('Publication Table (%)'!$C$5="Operations cancelled for clinical reasons",
IFERROR(SUMIFS(AllPublicationData!$H:$H,AllPublicationData!$A:$A,'Publication Table (%)'!$B30,AllPublicationData!$B:$B,'Publication Table (%)'!$C$4,AllPublicationData!$D:$D,'Publication Table (%)'!Q$7)/
SUMIFS(AllPublicationData!$E:$E,AllPublicationData!$A:$A,'Publication Table (%)'!$B30,AllPublicationData!$B:$B,'Publication Table (%)'!$C$4,AllPublicationData!$D:$D,'Publication Table (%)'!Q$7),
SUMIFS(AllPublicationData!$H:$H,AllPublicationData!$A:$A,'Publication Table (%)'!$B30,AllPublicationData!$B:$B,'Publication Table (%)'!Q$7)/
SUMIFS(AllPublicationData!$E:$E,AllPublicationData!$A:$A,'Publication Table (%)'!$B30,AllPublicationData!$B:$B,'Publication Table (%)'!Q$7)),
IF('Publication Table (%)'!$C$5="Operations cancelled for non-clinical/capacity reasons",
IFERROR(SUMIFS(AllPublicationData!$I:$I,AllPublicationData!$A:$A,'Publication Table (%)'!$B30,AllPublicationData!$B:$B,'Publication Table (%)'!$C$4,AllPublicationData!$D:$D,'Publication Table (%)'!Q$7)/
SUMIFS(AllPublicationData!$E:$E,AllPublicationData!$A:$A,'Publication Table (%)'!$B30,AllPublicationData!$B:$B,'Publication Table (%)'!$C$4,AllPublicationData!$D:$D,'Publication Table (%)'!Q$7),
SUMIFS(AllPublicationData!$I:$I,AllPublicationData!$A:$A,'Publication Table (%)'!$B30,AllPublicationData!$B:$B,'Publication Table (%)'!Q$7)/
SUMIFS(AllPublicationData!$E:$E,AllPublicationData!$A:$A,'Publication Table (%)'!$B30,AllPublicationData!$B:$B,'Publication Table (%)'!Q$7)),
IF('Publication Table (%)'!$C$5="Cancellations for other reasons",
IFERROR(SUMIFS(AllPublicationData!$J:$J,AllPublicationData!$A:$A,'Publication Table (%)'!$B30,AllPublicationData!$B:$B,'Publication Table (%)'!$C$4,AllPublicationData!$D:$D,'Publication Table (%)'!Q$7)/
SUMIFS(AllPublicationData!$E:$E,AllPublicationData!$A:$A,'Publication Table (%)'!$B30,AllPublicationData!$B:$B,'Publication Table (%)'!$C$4,AllPublicationData!$D:$D,'Publication Table (%)'!Q$7),
SUMIFS(AllPublicationData!$J:$J,AllPublicationData!$A:$A,'Publication Table (%)'!$B30,AllPublicationData!$B:$B,'Publication Table (%)'!Q$7)/
SUMIFS(AllPublicationData!$E:$E,AllPublicationData!$A:$A,'Publication Table (%)'!$B30,AllPublicationData!$B:$B,'Publication Table (%)'!Q$7)))))))</f>
        <v>0.10317460317460317</v>
      </c>
      <c r="R30" s="96">
        <f>IF('Publication Table (%)'!$C$5="All Cancelled Operations",
IFERROR(SUMIFS(AllPublicationData!$F:$F,AllPublicationData!$A:$A,'Publication Table (%)'!$B30,AllPublicationData!$B:$B,'Publication Table (%)'!$C$4,AllPublicationData!$D:$D,'Publication Table (%)'!R$7)/
SUMIFS(AllPublicationData!$E:$E,AllPublicationData!$A:$A,'Publication Table (%)'!$B30,AllPublicationData!$B:$B,'Publication Table (%)'!$C$4,AllPublicationData!$D:$D,'Publication Table (%)'!R$7),
SUMIFS(AllPublicationData!$F:$F,AllPublicationData!$A:$A,'Publication Table (%)'!$B30,AllPublicationData!$B:$B,'Publication Table (%)'!R$7)/
SUMIFS(AllPublicationData!$E:$E,AllPublicationData!$A:$A,'Publication Table (%)'!$B30,AllPublicationData!$B:$B,'Publication Table (%)'!R$7)),
IF('Publication Table (%)'!$C$5="Operations cancelled by patient",
IFERROR(SUMIFS(AllPublicationData!$G:$G,AllPublicationData!$A:$A,'Publication Table (%)'!$B30,AllPublicationData!$B:$B,'Publication Table (%)'!$C$4,AllPublicationData!$D:$D,'Publication Table (%)'!R$7)/
SUMIFS(AllPublicationData!$E:$E,AllPublicationData!$A:$A,'Publication Table (%)'!$B30,AllPublicationData!$B:$B,'Publication Table (%)'!$C$4,AllPublicationData!$D:$D,'Publication Table (%)'!R$7),
SUMIFS(AllPublicationData!$G:$G,AllPublicationData!$A:$A,'Publication Table (%)'!$B30,AllPublicationData!$B:$B,'Publication Table (%)'!R$7)/
SUMIFS(AllPublicationData!$E:$E,AllPublicationData!$A:$A,'Publication Table (%)'!$B30,AllPublicationData!$B:$B,'Publication Table (%)'!R$7)),
IF('Publication Table (%)'!$C$5="Operations cancelled for clinical reasons",
IFERROR(SUMIFS(AllPublicationData!$H:$H,AllPublicationData!$A:$A,'Publication Table (%)'!$B30,AllPublicationData!$B:$B,'Publication Table (%)'!$C$4,AllPublicationData!$D:$D,'Publication Table (%)'!R$7)/
SUMIFS(AllPublicationData!$E:$E,AllPublicationData!$A:$A,'Publication Table (%)'!$B30,AllPublicationData!$B:$B,'Publication Table (%)'!$C$4,AllPublicationData!$D:$D,'Publication Table (%)'!R$7),
SUMIFS(AllPublicationData!$H:$H,AllPublicationData!$A:$A,'Publication Table (%)'!$B30,AllPublicationData!$B:$B,'Publication Table (%)'!R$7)/
SUMIFS(AllPublicationData!$E:$E,AllPublicationData!$A:$A,'Publication Table (%)'!$B30,AllPublicationData!$B:$B,'Publication Table (%)'!R$7)),
IF('Publication Table (%)'!$C$5="Operations cancelled for non-clinical/capacity reasons",
IFERROR(SUMIFS(AllPublicationData!$I:$I,AllPublicationData!$A:$A,'Publication Table (%)'!$B30,AllPublicationData!$B:$B,'Publication Table (%)'!$C$4,AllPublicationData!$D:$D,'Publication Table (%)'!R$7)/
SUMIFS(AllPublicationData!$E:$E,AllPublicationData!$A:$A,'Publication Table (%)'!$B30,AllPublicationData!$B:$B,'Publication Table (%)'!$C$4,AllPublicationData!$D:$D,'Publication Table (%)'!R$7),
SUMIFS(AllPublicationData!$I:$I,AllPublicationData!$A:$A,'Publication Table (%)'!$B30,AllPublicationData!$B:$B,'Publication Table (%)'!R$7)/
SUMIFS(AllPublicationData!$E:$E,AllPublicationData!$A:$A,'Publication Table (%)'!$B30,AllPublicationData!$B:$B,'Publication Table (%)'!R$7)),
IF('Publication Table (%)'!$C$5="Cancellations for other reasons",
IFERROR(SUMIFS(AllPublicationData!$J:$J,AllPublicationData!$A:$A,'Publication Table (%)'!$B30,AllPublicationData!$B:$B,'Publication Table (%)'!$C$4,AllPublicationData!$D:$D,'Publication Table (%)'!R$7)/
SUMIFS(AllPublicationData!$E:$E,AllPublicationData!$A:$A,'Publication Table (%)'!$B30,AllPublicationData!$B:$B,'Publication Table (%)'!$C$4,AllPublicationData!$D:$D,'Publication Table (%)'!R$7),
SUMIFS(AllPublicationData!$J:$J,AllPublicationData!$A:$A,'Publication Table (%)'!$B30,AllPublicationData!$B:$B,'Publication Table (%)'!R$7)/
SUMIFS(AllPublicationData!$E:$E,AllPublicationData!$A:$A,'Publication Table (%)'!$B30,AllPublicationData!$B:$B,'Publication Table (%)'!R$7)))))))</f>
        <v>6.4345193035579104E-2</v>
      </c>
      <c r="S30" s="96">
        <f>IF('Publication Table (%)'!$C$5="All Cancelled Operations",
IFERROR(SUMIFS(AllPublicationData!$F:$F,AllPublicationData!$A:$A,'Publication Table (%)'!$B30,AllPublicationData!$B:$B,'Publication Table (%)'!$C$4,AllPublicationData!$D:$D,'Publication Table (%)'!S$7)/
SUMIFS(AllPublicationData!$E:$E,AllPublicationData!$A:$A,'Publication Table (%)'!$B30,AllPublicationData!$B:$B,'Publication Table (%)'!$C$4,AllPublicationData!$D:$D,'Publication Table (%)'!S$7),
SUMIFS(AllPublicationData!$F:$F,AllPublicationData!$A:$A,'Publication Table (%)'!$B30,AllPublicationData!$B:$B,'Publication Table (%)'!S$7)/
SUMIFS(AllPublicationData!$E:$E,AllPublicationData!$A:$A,'Publication Table (%)'!$B30,AllPublicationData!$B:$B,'Publication Table (%)'!S$7)),
IF('Publication Table (%)'!$C$5="Operations cancelled by patient",
IFERROR(SUMIFS(AllPublicationData!$G:$G,AllPublicationData!$A:$A,'Publication Table (%)'!$B30,AllPublicationData!$B:$B,'Publication Table (%)'!$C$4,AllPublicationData!$D:$D,'Publication Table (%)'!S$7)/
SUMIFS(AllPublicationData!$E:$E,AllPublicationData!$A:$A,'Publication Table (%)'!$B30,AllPublicationData!$B:$B,'Publication Table (%)'!$C$4,AllPublicationData!$D:$D,'Publication Table (%)'!S$7),
SUMIFS(AllPublicationData!$G:$G,AllPublicationData!$A:$A,'Publication Table (%)'!$B30,AllPublicationData!$B:$B,'Publication Table (%)'!S$7)/
SUMIFS(AllPublicationData!$E:$E,AllPublicationData!$A:$A,'Publication Table (%)'!$B30,AllPublicationData!$B:$B,'Publication Table (%)'!S$7)),
IF('Publication Table (%)'!$C$5="Operations cancelled for clinical reasons",
IFERROR(SUMIFS(AllPublicationData!$H:$H,AllPublicationData!$A:$A,'Publication Table (%)'!$B30,AllPublicationData!$B:$B,'Publication Table (%)'!$C$4,AllPublicationData!$D:$D,'Publication Table (%)'!S$7)/
SUMIFS(AllPublicationData!$E:$E,AllPublicationData!$A:$A,'Publication Table (%)'!$B30,AllPublicationData!$B:$B,'Publication Table (%)'!$C$4,AllPublicationData!$D:$D,'Publication Table (%)'!S$7),
SUMIFS(AllPublicationData!$H:$H,AllPublicationData!$A:$A,'Publication Table (%)'!$B30,AllPublicationData!$B:$B,'Publication Table (%)'!S$7)/
SUMIFS(AllPublicationData!$E:$E,AllPublicationData!$A:$A,'Publication Table (%)'!$B30,AllPublicationData!$B:$B,'Publication Table (%)'!S$7)),
IF('Publication Table (%)'!$C$5="Operations cancelled for non-clinical/capacity reasons",
IFERROR(SUMIFS(AllPublicationData!$I:$I,AllPublicationData!$A:$A,'Publication Table (%)'!$B30,AllPublicationData!$B:$B,'Publication Table (%)'!$C$4,AllPublicationData!$D:$D,'Publication Table (%)'!S$7)/
SUMIFS(AllPublicationData!$E:$E,AllPublicationData!$A:$A,'Publication Table (%)'!$B30,AllPublicationData!$B:$B,'Publication Table (%)'!$C$4,AllPublicationData!$D:$D,'Publication Table (%)'!S$7),
SUMIFS(AllPublicationData!$I:$I,AllPublicationData!$A:$A,'Publication Table (%)'!$B30,AllPublicationData!$B:$B,'Publication Table (%)'!S$7)/
SUMIFS(AllPublicationData!$E:$E,AllPublicationData!$A:$A,'Publication Table (%)'!$B30,AllPublicationData!$B:$B,'Publication Table (%)'!S$7)),
IF('Publication Table (%)'!$C$5="Cancellations for other reasons",
IFERROR(SUMIFS(AllPublicationData!$J:$J,AllPublicationData!$A:$A,'Publication Table (%)'!$B30,AllPublicationData!$B:$B,'Publication Table (%)'!$C$4,AllPublicationData!$D:$D,'Publication Table (%)'!S$7)/
SUMIFS(AllPublicationData!$E:$E,AllPublicationData!$A:$A,'Publication Table (%)'!$B30,AllPublicationData!$B:$B,'Publication Table (%)'!$C$4,AllPublicationData!$D:$D,'Publication Table (%)'!S$7),
SUMIFS(AllPublicationData!$J:$J,AllPublicationData!$A:$A,'Publication Table (%)'!$B30,AllPublicationData!$B:$B,'Publication Table (%)'!S$7)/
SUMIFS(AllPublicationData!$E:$E,AllPublicationData!$A:$A,'Publication Table (%)'!$B30,AllPublicationData!$B:$B,'Publication Table (%)'!S$7)))))))</f>
        <v>0.12173913043478261</v>
      </c>
    </row>
    <row r="31" spans="2:19" x14ac:dyDescent="0.35">
      <c r="B31" s="89">
        <v>44713</v>
      </c>
      <c r="C31" s="112">
        <f>IF('Publication Table (%)'!$C$5="All Cancelled Operations",
SUMIFS(AllPublicationData!$F:$F,AllPublicationData!$A:$A,'Publication Table (%)'!$B31,AllPublicationData!$B:$B,'Publication Table (%)'!$C$4),
IF('Publication Table (%)'!$C$5="Operations cancelled by patient",
SUMIFS(AllPublicationData!$G:$G,AllPublicationData!$A:$A,'Publication Table (%)'!$B31,AllPublicationData!$B:$B,'Publication Table (%)'!$C$4),
IF('Publication Table (%)'!$C$5="Operations cancelled for clinical reasons",
SUMIFS(AllPublicationData!$H:$H,AllPublicationData!$A:$A,'Publication Table (%)'!$B31,AllPublicationData!$B:$B,'Publication Table (%)'!$C$4),
IF('Publication Table (%)'!$C$5="Operations cancelled for non-clinical/capacity reasons",
SUMIFS(AllPublicationData!$I:$I,AllPublicationData!$A:$A,'Publication Table (%)'!$B31,AllPublicationData!$B:$B,'Publication Table (%)'!$C$4),
IF('Publication Table (%)'!$C$5="Cancellations for other reasons",
SUMIFS(AllPublicationData!$J:$J,AllPublicationData!$A:$A,'Publication Table (%)'!$B31,AllPublicationData!$B:$B,'Publication Table (%)'!$C$4))))))+
IF(AND($C$4="NHS Scotland",$C$5="All Cancelled Operations"),
SUMIFS(AllPublicationData!$F:$F,AllPublicationData!$A:$A,'Publication Table (%)'!$B31),
IF(AND($C$4="NHS Scotland",$C$5="Operations cancelled by patient"),
SUMIFS(AllPublicationData!$G:$G,AllPublicationData!$A:$A,'Publication Table (%)'!$B31),
IF(AND($C$4="NHS Scotland",$C$5="Operations cancelled for clinical reasons"),
SUMIFS(AllPublicationData!$H:$H,AllPublicationData!$A:$A,'Publication Table (%)'!$B31),
IF(AND($C$4="NHS Scotland",$C$5="Operations cancelled for non-clinical/capacity reasons"),
SUMIFS(AllPublicationData!$I:$I,AllPublicationData!$A:$A,'Publication Table (%)'!$B31),
IF(AND($C$4="NHS Scotland",$C$5="Cancellations for other reasons"),
SUMIFS(AllPublicationData!$J:$J,AllPublicationData!$A:$A,'Publication Table (%)'!$B31))))))</f>
        <v>2000</v>
      </c>
      <c r="D31" s="110">
        <f>IF(AND('Publication Table (%)'!$C$5="All Cancelled Operations",$C$4&lt;&gt;"NHS Scotland"),
IFERROR(SUMIFS(AllPublicationData!$F:$F,AllPublicationData!$A:$A,'Publication Table (%)'!$B31,AllPublicationData!$B:$B,'Publication Table (%)'!$C$4,AllPublicationData!$D:$D,'Publication Table (%)'!D$7)/
SUMIFS(AllPublicationData!$E:$E,AllPublicationData!$A:$A,'Publication Table (%)'!$B31,AllPublicationData!$B:$B,'Publication Table (%)'!$C$4,AllPublicationData!$D:$D,'Publication Table (%)'!D$7),
SUMIFS(AllPublicationData!$F:$F,AllPublicationData!$A:$A,'Publication Table (%)'!$B31,AllPublicationData!$B:$B,'Publication Table (%)'!D$7)/
SUMIFS(AllPublicationData!$E:$E,AllPublicationData!$A:$A,'Publication Table (%)'!$B31,AllPublicationData!$B:$B,'Publication Table (%)'!D$7)),
IF(AND('Publication Table (%)'!$C$5="Operations cancelled by patient",$C$4&lt;&gt;"NHS Scotland"),
IFERROR(SUMIFS(AllPublicationData!$G:$G,AllPublicationData!$A:$A,'Publication Table (%)'!$B31,AllPublicationData!$B:$B,'Publication Table (%)'!$C$4,AllPublicationData!$D:$D,'Publication Table (%)'!D$7)/
SUMIFS(AllPublicationData!$E:$E,AllPublicationData!$A:$A,'Publication Table (%)'!$B31,AllPublicationData!$B:$B,'Publication Table (%)'!$C$4,AllPublicationData!$D:$D,'Publication Table (%)'!D$7),
SUMIFS(AllPublicationData!$G:$G,AllPublicationData!$A:$A,'Publication Table (%)'!$B31,AllPublicationData!$B:$B,'Publication Table (%)'!D$7)/
SUMIFS(AllPublicationData!$E:$E,AllPublicationData!$A:$A,'Publication Table (%)'!$B31,AllPublicationData!$B:$B,'Publication Table (%)'!D$7)),
IF(AND('Publication Table (%)'!$C$5="Operations cancelled for clinical reasons",$C$4&lt;&gt;"NHS Scotland"),
IFERROR(SUMIFS(AllPublicationData!$H:$H,AllPublicationData!$A:$A,'Publication Table (%)'!$B31,AllPublicationData!$B:$B,'Publication Table (%)'!$C$4,AllPublicationData!$D:$D,'Publication Table (%)'!D$7)/
SUMIFS(AllPublicationData!$E:$E,AllPublicationData!$A:$A,'Publication Table (%)'!$B31,AllPublicationData!$B:$B,'Publication Table (%)'!$C$4,AllPublicationData!$D:$D,'Publication Table (%)'!D$7),
SUMIFS(AllPublicationData!$H:$H,AllPublicationData!$A:$A,'Publication Table (%)'!$B31,AllPublicationData!$B:$B,'Publication Table (%)'!D$7)/
SUMIFS(AllPublicationData!$E:$E,AllPublicationData!$A:$A,'Publication Table (%)'!$B31,AllPublicationData!$B:$B,'Publication Table (%)'!D$7)),
IF(AND('Publication Table (%)'!$C$5="Operations cancelled for non-clinical/capacity reasons",$C$4&lt;&gt;"NHS Scotland"),
IFERROR(SUMIFS(AllPublicationData!$I:$I,AllPublicationData!$A:$A,'Publication Table (%)'!$B31,AllPublicationData!$B:$B,'Publication Table (%)'!$C$4,AllPublicationData!$D:$D,'Publication Table (%)'!D$7)/
SUMIFS(AllPublicationData!$E:$E,AllPublicationData!$A:$A,'Publication Table (%)'!$B31,AllPublicationData!$B:$B,'Publication Table (%)'!$C$4,AllPublicationData!$D:$D,'Publication Table (%)'!D$7),
SUMIFS(AllPublicationData!$I:$I,AllPublicationData!$A:$A,'Publication Table (%)'!$B31,AllPublicationData!$B:$B,'Publication Table (%)'!D$7)/
SUMIFS(AllPublicationData!$E:$E,AllPublicationData!$A:$A,'Publication Table (%)'!$B31,AllPublicationData!$B:$B,'Publication Table (%)'!D$7)),
IF(AND('Publication Table (%)'!$C$5="Cancellations for other reasons",$C$4&lt;&gt;"NHS Scotland"),
IFERROR(SUMIFS(AllPublicationData!$J:$J,AllPublicationData!$A:$A,'Publication Table (%)'!$B31,AllPublicationData!$B:$B,'Publication Table (%)'!$C$4,AllPublicationData!$D:$D,'Publication Table (%)'!D$7)/
SUMIFS(AllPublicationData!$E:$E,AllPublicationData!$A:$A,'Publication Table (%)'!$B31,AllPublicationData!$B:$B,'Publication Table (%)'!$C$4,AllPublicationData!$D:$D,'Publication Table (%)'!D$7),
SUMIFS(AllPublicationData!$J:$J,AllPublicationData!$A:$A,'Publication Table (%)'!$B31,AllPublicationData!$B:$B,'Publication Table (%)'!D$7)/
SUMIFS(AllPublicationData!$E:$E,AllPublicationData!$A:$A,'Publication Table (%)'!$B31,AllPublicationData!$B:$B,'Publication Table (%)'!D$7)),
IF(AND($C$4="NHS Scotland",$C$5="All Cancelled Operations"),
SUMIFS(AllPublicationData!$F:$F,AllPublicationData!$A:$A,'Publication Table'!$B31)/
SUMIFS(AllPublicationData!$E:$E,AllPublicationData!$A:$A,'Publication Table'!$B31),
IF(AND($C$4="NHS Scotland",$C$5="Operations cancelled by patient"),
SUMIFS(AllPublicationData!$G:$G,AllPublicationData!$A:$A,'Publication Table'!$B31)/
SUMIFS(AllPublicationData!$E:$E,AllPublicationData!$A:$A,'Publication Table'!$B31),
IF(AND($C$4="NHS Scotland",$C$5="Operations cancelled for clinical reasons"),
SUMIFS(AllPublicationData!$H:$H,AllPublicationData!$A:$A,'Publication Table'!$B31)/
SUMIFS(AllPublicationData!$E:$E,AllPublicationData!$A:$A,'Publication Table'!$B31),
IF(AND($C$4="NHS Scotland",$C$5="Operations cancelled for non-clinical/capacity reasons"),
SUMIFS(AllPublicationData!$I:$I,AllPublicationData!$A:$A,'Publication Table'!$B31)/
SUMIFS(AllPublicationData!$E:$E,AllPublicationData!$A:$A,'Publication Table'!$B31),
IF(AND($C$4="NHS Scotland",$C$5="Cancellations for other reasons"),
SUMIFS(AllPublicationData!$J:$J,AllPublicationData!$A:$A,'Publication Table'!$B31)/
SUMIFS(AllPublicationData!$E:$E,AllPublicationData!$A:$A,'Publication Table'!$B31)))))))))))</f>
        <v>9.4813691096994404E-2</v>
      </c>
      <c r="E31" s="96">
        <f>IF('Publication Table (%)'!$C$5="All Cancelled Operations",
IFERROR(SUMIFS(AllPublicationData!$F:$F,AllPublicationData!$A:$A,'Publication Table (%)'!$B31,AllPublicationData!$B:$B,'Publication Table (%)'!$C$4,AllPublicationData!$D:$D,'Publication Table (%)'!E$7)/
SUMIFS(AllPublicationData!$E:$E,AllPublicationData!$A:$A,'Publication Table (%)'!$B31,AllPublicationData!$B:$B,'Publication Table (%)'!$C$4,AllPublicationData!$D:$D,'Publication Table (%)'!E$7),
SUMIFS(AllPublicationData!$F:$F,AllPublicationData!$A:$A,'Publication Table (%)'!$B31,AllPublicationData!$B:$B,'Publication Table (%)'!E$7)/
SUMIFS(AllPublicationData!$E:$E,AllPublicationData!$A:$A,'Publication Table (%)'!$B31,AllPublicationData!$B:$B,'Publication Table (%)'!E$7)),
IF('Publication Table (%)'!$C$5="Operations cancelled by patient",
IFERROR(SUMIFS(AllPublicationData!$G:$G,AllPublicationData!$A:$A,'Publication Table (%)'!$B31,AllPublicationData!$B:$B,'Publication Table (%)'!$C$4,AllPublicationData!$D:$D,'Publication Table (%)'!E$7)/
SUMIFS(AllPublicationData!$E:$E,AllPublicationData!$A:$A,'Publication Table (%)'!$B31,AllPublicationData!$B:$B,'Publication Table (%)'!$C$4,AllPublicationData!$D:$D,'Publication Table (%)'!E$7),
SUMIFS(AllPublicationData!$G:$G,AllPublicationData!$A:$A,'Publication Table (%)'!$B31,AllPublicationData!$B:$B,'Publication Table (%)'!E$7)/
SUMIFS(AllPublicationData!$E:$E,AllPublicationData!$A:$A,'Publication Table (%)'!$B31,AllPublicationData!$B:$B,'Publication Table (%)'!E$7)),
IF('Publication Table (%)'!$C$5="Operations cancelled for clinical reasons",
IFERROR(SUMIFS(AllPublicationData!$H:$H,AllPublicationData!$A:$A,'Publication Table (%)'!$B31,AllPublicationData!$B:$B,'Publication Table (%)'!$C$4,AllPublicationData!$D:$D,'Publication Table (%)'!E$7)/
SUMIFS(AllPublicationData!$E:$E,AllPublicationData!$A:$A,'Publication Table (%)'!$B31,AllPublicationData!$B:$B,'Publication Table (%)'!$C$4,AllPublicationData!$D:$D,'Publication Table (%)'!E$7),
SUMIFS(AllPublicationData!$H:$H,AllPublicationData!$A:$A,'Publication Table (%)'!$B31,AllPublicationData!$B:$B,'Publication Table (%)'!E$7)/
SUMIFS(AllPublicationData!$E:$E,AllPublicationData!$A:$A,'Publication Table (%)'!$B31,AllPublicationData!$B:$B,'Publication Table (%)'!E$7)),
IF('Publication Table (%)'!$C$5="Operations cancelled for non-clinical/capacity reasons",
IFERROR(SUMIFS(AllPublicationData!$I:$I,AllPublicationData!$A:$A,'Publication Table (%)'!$B31,AllPublicationData!$B:$B,'Publication Table (%)'!$C$4,AllPublicationData!$D:$D,'Publication Table (%)'!E$7)/
SUMIFS(AllPublicationData!$E:$E,AllPublicationData!$A:$A,'Publication Table (%)'!$B31,AllPublicationData!$B:$B,'Publication Table (%)'!$C$4,AllPublicationData!$D:$D,'Publication Table (%)'!E$7),
SUMIFS(AllPublicationData!$I:$I,AllPublicationData!$A:$A,'Publication Table (%)'!$B31,AllPublicationData!$B:$B,'Publication Table (%)'!E$7)/
SUMIFS(AllPublicationData!$E:$E,AllPublicationData!$A:$A,'Publication Table (%)'!$B31,AllPublicationData!$B:$B,'Publication Table (%)'!E$7)),
IF('Publication Table (%)'!$C$5="Cancellations for other reasons",
IFERROR(SUMIFS(AllPublicationData!$J:$J,AllPublicationData!$A:$A,'Publication Table (%)'!$B31,AllPublicationData!$B:$B,'Publication Table (%)'!$C$4,AllPublicationData!$D:$D,'Publication Table (%)'!E$7)/
SUMIFS(AllPublicationData!$E:$E,AllPublicationData!$A:$A,'Publication Table (%)'!$B31,AllPublicationData!$B:$B,'Publication Table (%)'!$C$4,AllPublicationData!$D:$D,'Publication Table (%)'!E$7),
SUMIFS(AllPublicationData!$J:$J,AllPublicationData!$A:$A,'Publication Table (%)'!$B31,AllPublicationData!$B:$B,'Publication Table (%)'!E$7)/
SUMIFS(AllPublicationData!$E:$E,AllPublicationData!$A:$A,'Publication Table (%)'!$B31,AllPublicationData!$B:$B,'Publication Table (%)'!E$7)))))))</f>
        <v>6.5743944636678195E-2</v>
      </c>
      <c r="F31" s="96">
        <f>IF('Publication Table (%)'!$C$5="All Cancelled Operations",
IFERROR(SUMIFS(AllPublicationData!$F:$F,AllPublicationData!$A:$A,'Publication Table (%)'!$B31,AllPublicationData!$B:$B,'Publication Table (%)'!$C$4,AllPublicationData!$D:$D,'Publication Table (%)'!F$7)/
SUMIFS(AllPublicationData!$E:$E,AllPublicationData!$A:$A,'Publication Table (%)'!$B31,AllPublicationData!$B:$B,'Publication Table (%)'!$C$4,AllPublicationData!$D:$D,'Publication Table (%)'!F$7),
SUMIFS(AllPublicationData!$F:$F,AllPublicationData!$A:$A,'Publication Table (%)'!$B31,AllPublicationData!$B:$B,'Publication Table (%)'!F$7)/
SUMIFS(AllPublicationData!$E:$E,AllPublicationData!$A:$A,'Publication Table (%)'!$B31,AllPublicationData!$B:$B,'Publication Table (%)'!F$7)),
IF('Publication Table (%)'!$C$5="Operations cancelled by patient",
IFERROR(SUMIFS(AllPublicationData!$G:$G,AllPublicationData!$A:$A,'Publication Table (%)'!$B31,AllPublicationData!$B:$B,'Publication Table (%)'!$C$4,AllPublicationData!$D:$D,'Publication Table (%)'!F$7)/
SUMIFS(AllPublicationData!$E:$E,AllPublicationData!$A:$A,'Publication Table (%)'!$B31,AllPublicationData!$B:$B,'Publication Table (%)'!$C$4,AllPublicationData!$D:$D,'Publication Table (%)'!F$7),
SUMIFS(AllPublicationData!$G:$G,AllPublicationData!$A:$A,'Publication Table (%)'!$B31,AllPublicationData!$B:$B,'Publication Table (%)'!F$7)/
SUMIFS(AllPublicationData!$E:$E,AllPublicationData!$A:$A,'Publication Table (%)'!$B31,AllPublicationData!$B:$B,'Publication Table (%)'!F$7)),
IF('Publication Table (%)'!$C$5="Operations cancelled for clinical reasons",
IFERROR(SUMIFS(AllPublicationData!$H:$H,AllPublicationData!$A:$A,'Publication Table (%)'!$B31,AllPublicationData!$B:$B,'Publication Table (%)'!$C$4,AllPublicationData!$D:$D,'Publication Table (%)'!F$7)/
SUMIFS(AllPublicationData!$E:$E,AllPublicationData!$A:$A,'Publication Table (%)'!$B31,AllPublicationData!$B:$B,'Publication Table (%)'!$C$4,AllPublicationData!$D:$D,'Publication Table (%)'!F$7),
SUMIFS(AllPublicationData!$H:$H,AllPublicationData!$A:$A,'Publication Table (%)'!$B31,AllPublicationData!$B:$B,'Publication Table (%)'!F$7)/
SUMIFS(AllPublicationData!$E:$E,AllPublicationData!$A:$A,'Publication Table (%)'!$B31,AllPublicationData!$B:$B,'Publication Table (%)'!F$7)),
IF('Publication Table (%)'!$C$5="Operations cancelled for non-clinical/capacity reasons",
IFERROR(SUMIFS(AllPublicationData!$I:$I,AllPublicationData!$A:$A,'Publication Table (%)'!$B31,AllPublicationData!$B:$B,'Publication Table (%)'!$C$4,AllPublicationData!$D:$D,'Publication Table (%)'!F$7)/
SUMIFS(AllPublicationData!$E:$E,AllPublicationData!$A:$A,'Publication Table (%)'!$B31,AllPublicationData!$B:$B,'Publication Table (%)'!$C$4,AllPublicationData!$D:$D,'Publication Table (%)'!F$7),
SUMIFS(AllPublicationData!$I:$I,AllPublicationData!$A:$A,'Publication Table (%)'!$B31,AllPublicationData!$B:$B,'Publication Table (%)'!F$7)/
SUMIFS(AllPublicationData!$E:$E,AllPublicationData!$A:$A,'Publication Table (%)'!$B31,AllPublicationData!$B:$B,'Publication Table (%)'!F$7)),
IF('Publication Table (%)'!$C$5="Cancellations for other reasons",
IFERROR(SUMIFS(AllPublicationData!$J:$J,AllPublicationData!$A:$A,'Publication Table (%)'!$B31,AllPublicationData!$B:$B,'Publication Table (%)'!$C$4,AllPublicationData!$D:$D,'Publication Table (%)'!F$7)/
SUMIFS(AllPublicationData!$E:$E,AllPublicationData!$A:$A,'Publication Table (%)'!$B31,AllPublicationData!$B:$B,'Publication Table (%)'!$C$4,AllPublicationData!$D:$D,'Publication Table (%)'!F$7),
SUMIFS(AllPublicationData!$J:$J,AllPublicationData!$A:$A,'Publication Table (%)'!$B31,AllPublicationData!$B:$B,'Publication Table (%)'!F$7)/
SUMIFS(AllPublicationData!$E:$E,AllPublicationData!$A:$A,'Publication Table (%)'!$B31,AllPublicationData!$B:$B,'Publication Table (%)'!F$7)))))))</f>
        <v>0.1199021207177814</v>
      </c>
      <c r="G31" s="96">
        <f>IF('Publication Table (%)'!$C$5="All Cancelled Operations",
IFERROR(SUMIFS(AllPublicationData!$F:$F,AllPublicationData!$A:$A,'Publication Table (%)'!$B31,AllPublicationData!$B:$B,'Publication Table (%)'!$C$4,AllPublicationData!$D:$D,'Publication Table (%)'!G$7)/
SUMIFS(AllPublicationData!$E:$E,AllPublicationData!$A:$A,'Publication Table (%)'!$B31,AllPublicationData!$B:$B,'Publication Table (%)'!$C$4,AllPublicationData!$D:$D,'Publication Table (%)'!G$7),
SUMIFS(AllPublicationData!$F:$F,AllPublicationData!$A:$A,'Publication Table (%)'!$B31,AllPublicationData!$B:$B,'Publication Table (%)'!G$7)/
SUMIFS(AllPublicationData!$E:$E,AllPublicationData!$A:$A,'Publication Table (%)'!$B31,AllPublicationData!$B:$B,'Publication Table (%)'!G$7)),
IF('Publication Table (%)'!$C$5="Operations cancelled by patient",
IFERROR(SUMIFS(AllPublicationData!$G:$G,AllPublicationData!$A:$A,'Publication Table (%)'!$B31,AllPublicationData!$B:$B,'Publication Table (%)'!$C$4,AllPublicationData!$D:$D,'Publication Table (%)'!G$7)/
SUMIFS(AllPublicationData!$E:$E,AllPublicationData!$A:$A,'Publication Table (%)'!$B31,AllPublicationData!$B:$B,'Publication Table (%)'!$C$4,AllPublicationData!$D:$D,'Publication Table (%)'!G$7),
SUMIFS(AllPublicationData!$G:$G,AllPublicationData!$A:$A,'Publication Table (%)'!$B31,AllPublicationData!$B:$B,'Publication Table (%)'!G$7)/
SUMIFS(AllPublicationData!$E:$E,AllPublicationData!$A:$A,'Publication Table (%)'!$B31,AllPublicationData!$B:$B,'Publication Table (%)'!G$7)),
IF('Publication Table (%)'!$C$5="Operations cancelled for clinical reasons",
IFERROR(SUMIFS(AllPublicationData!$H:$H,AllPublicationData!$A:$A,'Publication Table (%)'!$B31,AllPublicationData!$B:$B,'Publication Table (%)'!$C$4,AllPublicationData!$D:$D,'Publication Table (%)'!G$7)/
SUMIFS(AllPublicationData!$E:$E,AllPublicationData!$A:$A,'Publication Table (%)'!$B31,AllPublicationData!$B:$B,'Publication Table (%)'!$C$4,AllPublicationData!$D:$D,'Publication Table (%)'!G$7),
SUMIFS(AllPublicationData!$H:$H,AllPublicationData!$A:$A,'Publication Table (%)'!$B31,AllPublicationData!$B:$B,'Publication Table (%)'!G$7)/
SUMIFS(AllPublicationData!$E:$E,AllPublicationData!$A:$A,'Publication Table (%)'!$B31,AllPublicationData!$B:$B,'Publication Table (%)'!G$7)),
IF('Publication Table (%)'!$C$5="Operations cancelled for non-clinical/capacity reasons",
IFERROR(SUMIFS(AllPublicationData!$I:$I,AllPublicationData!$A:$A,'Publication Table (%)'!$B31,AllPublicationData!$B:$B,'Publication Table (%)'!$C$4,AllPublicationData!$D:$D,'Publication Table (%)'!G$7)/
SUMIFS(AllPublicationData!$E:$E,AllPublicationData!$A:$A,'Publication Table (%)'!$B31,AllPublicationData!$B:$B,'Publication Table (%)'!$C$4,AllPublicationData!$D:$D,'Publication Table (%)'!G$7),
SUMIFS(AllPublicationData!$I:$I,AllPublicationData!$A:$A,'Publication Table (%)'!$B31,AllPublicationData!$B:$B,'Publication Table (%)'!G$7)/
SUMIFS(AllPublicationData!$E:$E,AllPublicationData!$A:$A,'Publication Table (%)'!$B31,AllPublicationData!$B:$B,'Publication Table (%)'!G$7)),
IF('Publication Table (%)'!$C$5="Cancellations for other reasons",
IFERROR(SUMIFS(AllPublicationData!$J:$J,AllPublicationData!$A:$A,'Publication Table (%)'!$B31,AllPublicationData!$B:$B,'Publication Table (%)'!$C$4,AllPublicationData!$D:$D,'Publication Table (%)'!G$7)/
SUMIFS(AllPublicationData!$E:$E,AllPublicationData!$A:$A,'Publication Table (%)'!$B31,AllPublicationData!$B:$B,'Publication Table (%)'!$C$4,AllPublicationData!$D:$D,'Publication Table (%)'!G$7),
SUMIFS(AllPublicationData!$J:$J,AllPublicationData!$A:$A,'Publication Table (%)'!$B31,AllPublicationData!$B:$B,'Publication Table (%)'!G$7)/
SUMIFS(AllPublicationData!$E:$E,AllPublicationData!$A:$A,'Publication Table (%)'!$B31,AllPublicationData!$B:$B,'Publication Table (%)'!G$7)))))))</f>
        <v>0.18264840182648401</v>
      </c>
      <c r="H31" s="96">
        <f>IF('Publication Table (%)'!$C$5="All Cancelled Operations",
IFERROR(SUMIFS(AllPublicationData!$F:$F,AllPublicationData!$A:$A,'Publication Table (%)'!$B31,AllPublicationData!$B:$B,'Publication Table (%)'!$C$4,AllPublicationData!$D:$D,'Publication Table (%)'!H$7)/
SUMIFS(AllPublicationData!$E:$E,AllPublicationData!$A:$A,'Publication Table (%)'!$B31,AllPublicationData!$B:$B,'Publication Table (%)'!$C$4,AllPublicationData!$D:$D,'Publication Table (%)'!H$7),
SUMIFS(AllPublicationData!$F:$F,AllPublicationData!$A:$A,'Publication Table (%)'!$B31,AllPublicationData!$B:$B,'Publication Table (%)'!H$7)/
SUMIFS(AllPublicationData!$E:$E,AllPublicationData!$A:$A,'Publication Table (%)'!$B31,AllPublicationData!$B:$B,'Publication Table (%)'!H$7)),
IF('Publication Table (%)'!$C$5="Operations cancelled by patient",
IFERROR(SUMIFS(AllPublicationData!$G:$G,AllPublicationData!$A:$A,'Publication Table (%)'!$B31,AllPublicationData!$B:$B,'Publication Table (%)'!$C$4,AllPublicationData!$D:$D,'Publication Table (%)'!H$7)/
SUMIFS(AllPublicationData!$E:$E,AllPublicationData!$A:$A,'Publication Table (%)'!$B31,AllPublicationData!$B:$B,'Publication Table (%)'!$C$4,AllPublicationData!$D:$D,'Publication Table (%)'!H$7),
SUMIFS(AllPublicationData!$G:$G,AllPublicationData!$A:$A,'Publication Table (%)'!$B31,AllPublicationData!$B:$B,'Publication Table (%)'!H$7)/
SUMIFS(AllPublicationData!$E:$E,AllPublicationData!$A:$A,'Publication Table (%)'!$B31,AllPublicationData!$B:$B,'Publication Table (%)'!H$7)),
IF('Publication Table (%)'!$C$5="Operations cancelled for clinical reasons",
IFERROR(SUMIFS(AllPublicationData!$H:$H,AllPublicationData!$A:$A,'Publication Table (%)'!$B31,AllPublicationData!$B:$B,'Publication Table (%)'!$C$4,AllPublicationData!$D:$D,'Publication Table (%)'!H$7)/
SUMIFS(AllPublicationData!$E:$E,AllPublicationData!$A:$A,'Publication Table (%)'!$B31,AllPublicationData!$B:$B,'Publication Table (%)'!$C$4,AllPublicationData!$D:$D,'Publication Table (%)'!H$7),
SUMIFS(AllPublicationData!$H:$H,AllPublicationData!$A:$A,'Publication Table (%)'!$B31,AllPublicationData!$B:$B,'Publication Table (%)'!H$7)/
SUMIFS(AllPublicationData!$E:$E,AllPublicationData!$A:$A,'Publication Table (%)'!$B31,AllPublicationData!$B:$B,'Publication Table (%)'!H$7)),
IF('Publication Table (%)'!$C$5="Operations cancelled for non-clinical/capacity reasons",
IFERROR(SUMIFS(AllPublicationData!$I:$I,AllPublicationData!$A:$A,'Publication Table (%)'!$B31,AllPublicationData!$B:$B,'Publication Table (%)'!$C$4,AllPublicationData!$D:$D,'Publication Table (%)'!H$7)/
SUMIFS(AllPublicationData!$E:$E,AllPublicationData!$A:$A,'Publication Table (%)'!$B31,AllPublicationData!$B:$B,'Publication Table (%)'!$C$4,AllPublicationData!$D:$D,'Publication Table (%)'!H$7),
SUMIFS(AllPublicationData!$I:$I,AllPublicationData!$A:$A,'Publication Table (%)'!$B31,AllPublicationData!$B:$B,'Publication Table (%)'!H$7)/
SUMIFS(AllPublicationData!$E:$E,AllPublicationData!$A:$A,'Publication Table (%)'!$B31,AllPublicationData!$B:$B,'Publication Table (%)'!H$7)),
IF('Publication Table (%)'!$C$5="Cancellations for other reasons",
IFERROR(SUMIFS(AllPublicationData!$J:$J,AllPublicationData!$A:$A,'Publication Table (%)'!$B31,AllPublicationData!$B:$B,'Publication Table (%)'!$C$4,AllPublicationData!$D:$D,'Publication Table (%)'!H$7)/
SUMIFS(AllPublicationData!$E:$E,AllPublicationData!$A:$A,'Publication Table (%)'!$B31,AllPublicationData!$B:$B,'Publication Table (%)'!$C$4,AllPublicationData!$D:$D,'Publication Table (%)'!H$7),
SUMIFS(AllPublicationData!$J:$J,AllPublicationData!$A:$A,'Publication Table (%)'!$B31,AllPublicationData!$B:$B,'Publication Table (%)'!H$7)/
SUMIFS(AllPublicationData!$E:$E,AllPublicationData!$A:$A,'Publication Table (%)'!$B31,AllPublicationData!$B:$B,'Publication Table (%)'!H$7)))))))</f>
        <v>0.10452418096723869</v>
      </c>
      <c r="I31" s="96">
        <f>IF('Publication Table (%)'!$C$5="All Cancelled Operations",
IFERROR(SUMIFS(AllPublicationData!$F:$F,AllPublicationData!$A:$A,'Publication Table (%)'!$B31,AllPublicationData!$B:$B,'Publication Table (%)'!$C$4,AllPublicationData!$D:$D,'Publication Table (%)'!I$7)/
SUMIFS(AllPublicationData!$E:$E,AllPublicationData!$A:$A,'Publication Table (%)'!$B31,AllPublicationData!$B:$B,'Publication Table (%)'!$C$4,AllPublicationData!$D:$D,'Publication Table (%)'!I$7),
SUMIFS(AllPublicationData!$F:$F,AllPublicationData!$A:$A,'Publication Table (%)'!$B31,AllPublicationData!$B:$B,'Publication Table (%)'!I$7)/
SUMIFS(AllPublicationData!$E:$E,AllPublicationData!$A:$A,'Publication Table (%)'!$B31,AllPublicationData!$B:$B,'Publication Table (%)'!I$7)),
IF('Publication Table (%)'!$C$5="Operations cancelled by patient",
IFERROR(SUMIFS(AllPublicationData!$G:$G,AllPublicationData!$A:$A,'Publication Table (%)'!$B31,AllPublicationData!$B:$B,'Publication Table (%)'!$C$4,AllPublicationData!$D:$D,'Publication Table (%)'!I$7)/
SUMIFS(AllPublicationData!$E:$E,AllPublicationData!$A:$A,'Publication Table (%)'!$B31,AllPublicationData!$B:$B,'Publication Table (%)'!$C$4,AllPublicationData!$D:$D,'Publication Table (%)'!I$7),
SUMIFS(AllPublicationData!$G:$G,AllPublicationData!$A:$A,'Publication Table (%)'!$B31,AllPublicationData!$B:$B,'Publication Table (%)'!I$7)/
SUMIFS(AllPublicationData!$E:$E,AllPublicationData!$A:$A,'Publication Table (%)'!$B31,AllPublicationData!$B:$B,'Publication Table (%)'!I$7)),
IF('Publication Table (%)'!$C$5="Operations cancelled for clinical reasons",
IFERROR(SUMIFS(AllPublicationData!$H:$H,AllPublicationData!$A:$A,'Publication Table (%)'!$B31,AllPublicationData!$B:$B,'Publication Table (%)'!$C$4,AllPublicationData!$D:$D,'Publication Table (%)'!I$7)/
SUMIFS(AllPublicationData!$E:$E,AllPublicationData!$A:$A,'Publication Table (%)'!$B31,AllPublicationData!$B:$B,'Publication Table (%)'!$C$4,AllPublicationData!$D:$D,'Publication Table (%)'!I$7),
SUMIFS(AllPublicationData!$H:$H,AllPublicationData!$A:$A,'Publication Table (%)'!$B31,AllPublicationData!$B:$B,'Publication Table (%)'!I$7)/
SUMIFS(AllPublicationData!$E:$E,AllPublicationData!$A:$A,'Publication Table (%)'!$B31,AllPublicationData!$B:$B,'Publication Table (%)'!I$7)),
IF('Publication Table (%)'!$C$5="Operations cancelled for non-clinical/capacity reasons",
IFERROR(SUMIFS(AllPublicationData!$I:$I,AllPublicationData!$A:$A,'Publication Table (%)'!$B31,AllPublicationData!$B:$B,'Publication Table (%)'!$C$4,AllPublicationData!$D:$D,'Publication Table (%)'!I$7)/
SUMIFS(AllPublicationData!$E:$E,AllPublicationData!$A:$A,'Publication Table (%)'!$B31,AllPublicationData!$B:$B,'Publication Table (%)'!$C$4,AllPublicationData!$D:$D,'Publication Table (%)'!I$7),
SUMIFS(AllPublicationData!$I:$I,AllPublicationData!$A:$A,'Publication Table (%)'!$B31,AllPublicationData!$B:$B,'Publication Table (%)'!I$7)/
SUMIFS(AllPublicationData!$E:$E,AllPublicationData!$A:$A,'Publication Table (%)'!$B31,AllPublicationData!$B:$B,'Publication Table (%)'!I$7)),
IF('Publication Table (%)'!$C$5="Cancellations for other reasons",
IFERROR(SUMIFS(AllPublicationData!$J:$J,AllPublicationData!$A:$A,'Publication Table (%)'!$B31,AllPublicationData!$B:$B,'Publication Table (%)'!$C$4,AllPublicationData!$D:$D,'Publication Table (%)'!I$7)/
SUMIFS(AllPublicationData!$E:$E,AllPublicationData!$A:$A,'Publication Table (%)'!$B31,AllPublicationData!$B:$B,'Publication Table (%)'!$C$4,AllPublicationData!$D:$D,'Publication Table (%)'!I$7),
SUMIFS(AllPublicationData!$J:$J,AllPublicationData!$A:$A,'Publication Table (%)'!$B31,AllPublicationData!$B:$B,'Publication Table (%)'!I$7)/
SUMIFS(AllPublicationData!$E:$E,AllPublicationData!$A:$A,'Publication Table (%)'!$B31,AllPublicationData!$B:$B,'Publication Table (%)'!I$7)))))))</f>
        <v>7.548845470692718E-2</v>
      </c>
      <c r="J31" s="96">
        <f>IF('Publication Table (%)'!$C$5="All Cancelled Operations",
IFERROR(SUMIFS(AllPublicationData!$F:$F,AllPublicationData!$A:$A,'Publication Table (%)'!$B31,AllPublicationData!$B:$B,'Publication Table (%)'!$C$4,AllPublicationData!$D:$D,'Publication Table (%)'!J$7)/
SUMIFS(AllPublicationData!$E:$E,AllPublicationData!$A:$A,'Publication Table (%)'!$B31,AllPublicationData!$B:$B,'Publication Table (%)'!$C$4,AllPublicationData!$D:$D,'Publication Table (%)'!J$7),
SUMIFS(AllPublicationData!$F:$F,AllPublicationData!$A:$A,'Publication Table (%)'!$B31,AllPublicationData!$B:$B,'Publication Table (%)'!J$7)/
SUMIFS(AllPublicationData!$E:$E,AllPublicationData!$A:$A,'Publication Table (%)'!$B31,AllPublicationData!$B:$B,'Publication Table (%)'!J$7)),
IF('Publication Table (%)'!$C$5="Operations cancelled by patient",
IFERROR(SUMIFS(AllPublicationData!$G:$G,AllPublicationData!$A:$A,'Publication Table (%)'!$B31,AllPublicationData!$B:$B,'Publication Table (%)'!$C$4,AllPublicationData!$D:$D,'Publication Table (%)'!J$7)/
SUMIFS(AllPublicationData!$E:$E,AllPublicationData!$A:$A,'Publication Table (%)'!$B31,AllPublicationData!$B:$B,'Publication Table (%)'!$C$4,AllPublicationData!$D:$D,'Publication Table (%)'!J$7),
SUMIFS(AllPublicationData!$G:$G,AllPublicationData!$A:$A,'Publication Table (%)'!$B31,AllPublicationData!$B:$B,'Publication Table (%)'!J$7)/
SUMIFS(AllPublicationData!$E:$E,AllPublicationData!$A:$A,'Publication Table (%)'!$B31,AllPublicationData!$B:$B,'Publication Table (%)'!J$7)),
IF('Publication Table (%)'!$C$5="Operations cancelled for clinical reasons",
IFERROR(SUMIFS(AllPublicationData!$H:$H,AllPublicationData!$A:$A,'Publication Table (%)'!$B31,AllPublicationData!$B:$B,'Publication Table (%)'!$C$4,AllPublicationData!$D:$D,'Publication Table (%)'!J$7)/
SUMIFS(AllPublicationData!$E:$E,AllPublicationData!$A:$A,'Publication Table (%)'!$B31,AllPublicationData!$B:$B,'Publication Table (%)'!$C$4,AllPublicationData!$D:$D,'Publication Table (%)'!J$7),
SUMIFS(AllPublicationData!$H:$H,AllPublicationData!$A:$A,'Publication Table (%)'!$B31,AllPublicationData!$B:$B,'Publication Table (%)'!J$7)/
SUMIFS(AllPublicationData!$E:$E,AllPublicationData!$A:$A,'Publication Table (%)'!$B31,AllPublicationData!$B:$B,'Publication Table (%)'!J$7)),
IF('Publication Table (%)'!$C$5="Operations cancelled for non-clinical/capacity reasons",
IFERROR(SUMIFS(AllPublicationData!$I:$I,AllPublicationData!$A:$A,'Publication Table (%)'!$B31,AllPublicationData!$B:$B,'Publication Table (%)'!$C$4,AllPublicationData!$D:$D,'Publication Table (%)'!J$7)/
SUMIFS(AllPublicationData!$E:$E,AllPublicationData!$A:$A,'Publication Table (%)'!$B31,AllPublicationData!$B:$B,'Publication Table (%)'!$C$4,AllPublicationData!$D:$D,'Publication Table (%)'!J$7),
SUMIFS(AllPublicationData!$I:$I,AllPublicationData!$A:$A,'Publication Table (%)'!$B31,AllPublicationData!$B:$B,'Publication Table (%)'!J$7)/
SUMIFS(AllPublicationData!$E:$E,AllPublicationData!$A:$A,'Publication Table (%)'!$B31,AllPublicationData!$B:$B,'Publication Table (%)'!J$7)),
IF('Publication Table (%)'!$C$5="Cancellations for other reasons",
IFERROR(SUMIFS(AllPublicationData!$J:$J,AllPublicationData!$A:$A,'Publication Table (%)'!$B31,AllPublicationData!$B:$B,'Publication Table (%)'!$C$4,AllPublicationData!$D:$D,'Publication Table (%)'!J$7)/
SUMIFS(AllPublicationData!$E:$E,AllPublicationData!$A:$A,'Publication Table (%)'!$B31,AllPublicationData!$B:$B,'Publication Table (%)'!$C$4,AllPublicationData!$D:$D,'Publication Table (%)'!J$7),
SUMIFS(AllPublicationData!$J:$J,AllPublicationData!$A:$A,'Publication Table (%)'!$B31,AllPublicationData!$B:$B,'Publication Table (%)'!J$7)/
SUMIFS(AllPublicationData!$E:$E,AllPublicationData!$A:$A,'Publication Table (%)'!$B31,AllPublicationData!$B:$B,'Publication Table (%)'!J$7)))))))</f>
        <v>9.4179894179894183E-2</v>
      </c>
      <c r="K31" s="96">
        <f>IF('Publication Table (%)'!$C$5="All Cancelled Operations",
IFERROR(SUMIFS(AllPublicationData!$F:$F,AllPublicationData!$A:$A,'Publication Table (%)'!$B31,AllPublicationData!$B:$B,'Publication Table (%)'!$C$4,AllPublicationData!$D:$D,'Publication Table (%)'!K$7)/
SUMIFS(AllPublicationData!$E:$E,AllPublicationData!$A:$A,'Publication Table (%)'!$B31,AllPublicationData!$B:$B,'Publication Table (%)'!$C$4,AllPublicationData!$D:$D,'Publication Table (%)'!K$7),
SUMIFS(AllPublicationData!$F:$F,AllPublicationData!$A:$A,'Publication Table (%)'!$B31,AllPublicationData!$B:$B,'Publication Table (%)'!K$7)/
SUMIFS(AllPublicationData!$E:$E,AllPublicationData!$A:$A,'Publication Table (%)'!$B31,AllPublicationData!$B:$B,'Publication Table (%)'!K$7)),
IF('Publication Table (%)'!$C$5="Operations cancelled by patient",
IFERROR(SUMIFS(AllPublicationData!$G:$G,AllPublicationData!$A:$A,'Publication Table (%)'!$B31,AllPublicationData!$B:$B,'Publication Table (%)'!$C$4,AllPublicationData!$D:$D,'Publication Table (%)'!K$7)/
SUMIFS(AllPublicationData!$E:$E,AllPublicationData!$A:$A,'Publication Table (%)'!$B31,AllPublicationData!$B:$B,'Publication Table (%)'!$C$4,AllPublicationData!$D:$D,'Publication Table (%)'!K$7),
SUMIFS(AllPublicationData!$G:$G,AllPublicationData!$A:$A,'Publication Table (%)'!$B31,AllPublicationData!$B:$B,'Publication Table (%)'!K$7)/
SUMIFS(AllPublicationData!$E:$E,AllPublicationData!$A:$A,'Publication Table (%)'!$B31,AllPublicationData!$B:$B,'Publication Table (%)'!K$7)),
IF('Publication Table (%)'!$C$5="Operations cancelled for clinical reasons",
IFERROR(SUMIFS(AllPublicationData!$H:$H,AllPublicationData!$A:$A,'Publication Table (%)'!$B31,AllPublicationData!$B:$B,'Publication Table (%)'!$C$4,AllPublicationData!$D:$D,'Publication Table (%)'!K$7)/
SUMIFS(AllPublicationData!$E:$E,AllPublicationData!$A:$A,'Publication Table (%)'!$B31,AllPublicationData!$B:$B,'Publication Table (%)'!$C$4,AllPublicationData!$D:$D,'Publication Table (%)'!K$7),
SUMIFS(AllPublicationData!$H:$H,AllPublicationData!$A:$A,'Publication Table (%)'!$B31,AllPublicationData!$B:$B,'Publication Table (%)'!K$7)/
SUMIFS(AllPublicationData!$E:$E,AllPublicationData!$A:$A,'Publication Table (%)'!$B31,AllPublicationData!$B:$B,'Publication Table (%)'!K$7)),
IF('Publication Table (%)'!$C$5="Operations cancelled for non-clinical/capacity reasons",
IFERROR(SUMIFS(AllPublicationData!$I:$I,AllPublicationData!$A:$A,'Publication Table (%)'!$B31,AllPublicationData!$B:$B,'Publication Table (%)'!$C$4,AllPublicationData!$D:$D,'Publication Table (%)'!K$7)/
SUMIFS(AllPublicationData!$E:$E,AllPublicationData!$A:$A,'Publication Table (%)'!$B31,AllPublicationData!$B:$B,'Publication Table (%)'!$C$4,AllPublicationData!$D:$D,'Publication Table (%)'!K$7),
SUMIFS(AllPublicationData!$I:$I,AllPublicationData!$A:$A,'Publication Table (%)'!$B31,AllPublicationData!$B:$B,'Publication Table (%)'!K$7)/
SUMIFS(AllPublicationData!$E:$E,AllPublicationData!$A:$A,'Publication Table (%)'!$B31,AllPublicationData!$B:$B,'Publication Table (%)'!K$7)),
IF('Publication Table (%)'!$C$5="Cancellations for other reasons",
IFERROR(SUMIFS(AllPublicationData!$J:$J,AllPublicationData!$A:$A,'Publication Table (%)'!$B31,AllPublicationData!$B:$B,'Publication Table (%)'!$C$4,AllPublicationData!$D:$D,'Publication Table (%)'!K$7)/
SUMIFS(AllPublicationData!$E:$E,AllPublicationData!$A:$A,'Publication Table (%)'!$B31,AllPublicationData!$B:$B,'Publication Table (%)'!$C$4,AllPublicationData!$D:$D,'Publication Table (%)'!K$7),
SUMIFS(AllPublicationData!$J:$J,AllPublicationData!$A:$A,'Publication Table (%)'!$B31,AllPublicationData!$B:$B,'Publication Table (%)'!K$7)/
SUMIFS(AllPublicationData!$E:$E,AllPublicationData!$A:$A,'Publication Table (%)'!$B31,AllPublicationData!$B:$B,'Publication Table (%)'!K$7)))))))</f>
        <v>9.8190045248868776E-2</v>
      </c>
      <c r="L31" s="96">
        <f>IF('Publication Table (%)'!$C$5="All Cancelled Operations",
IFERROR(SUMIFS(AllPublicationData!$F:$F,AllPublicationData!$A:$A,'Publication Table (%)'!$B31,AllPublicationData!$B:$B,'Publication Table (%)'!$C$4,AllPublicationData!$D:$D,'Publication Table (%)'!L$7)/
SUMIFS(AllPublicationData!$E:$E,AllPublicationData!$A:$A,'Publication Table (%)'!$B31,AllPublicationData!$B:$B,'Publication Table (%)'!$C$4,AllPublicationData!$D:$D,'Publication Table (%)'!L$7),
SUMIFS(AllPublicationData!$F:$F,AllPublicationData!$A:$A,'Publication Table (%)'!$B31,AllPublicationData!$B:$B,'Publication Table (%)'!L$7)/
SUMIFS(AllPublicationData!$E:$E,AllPublicationData!$A:$A,'Publication Table (%)'!$B31,AllPublicationData!$B:$B,'Publication Table (%)'!L$7)),
IF('Publication Table (%)'!$C$5="Operations cancelled by patient",
IFERROR(SUMIFS(AllPublicationData!$G:$G,AllPublicationData!$A:$A,'Publication Table (%)'!$B31,AllPublicationData!$B:$B,'Publication Table (%)'!$C$4,AllPublicationData!$D:$D,'Publication Table (%)'!L$7)/
SUMIFS(AllPublicationData!$E:$E,AllPublicationData!$A:$A,'Publication Table (%)'!$B31,AllPublicationData!$B:$B,'Publication Table (%)'!$C$4,AllPublicationData!$D:$D,'Publication Table (%)'!L$7),
SUMIFS(AllPublicationData!$G:$G,AllPublicationData!$A:$A,'Publication Table (%)'!$B31,AllPublicationData!$B:$B,'Publication Table (%)'!L$7)/
SUMIFS(AllPublicationData!$E:$E,AllPublicationData!$A:$A,'Publication Table (%)'!$B31,AllPublicationData!$B:$B,'Publication Table (%)'!L$7)),
IF('Publication Table (%)'!$C$5="Operations cancelled for clinical reasons",
IFERROR(SUMIFS(AllPublicationData!$H:$H,AllPublicationData!$A:$A,'Publication Table (%)'!$B31,AllPublicationData!$B:$B,'Publication Table (%)'!$C$4,AllPublicationData!$D:$D,'Publication Table (%)'!L$7)/
SUMIFS(AllPublicationData!$E:$E,AllPublicationData!$A:$A,'Publication Table (%)'!$B31,AllPublicationData!$B:$B,'Publication Table (%)'!$C$4,AllPublicationData!$D:$D,'Publication Table (%)'!L$7),
SUMIFS(AllPublicationData!$H:$H,AllPublicationData!$A:$A,'Publication Table (%)'!$B31,AllPublicationData!$B:$B,'Publication Table (%)'!L$7)/
SUMIFS(AllPublicationData!$E:$E,AllPublicationData!$A:$A,'Publication Table (%)'!$B31,AllPublicationData!$B:$B,'Publication Table (%)'!L$7)),
IF('Publication Table (%)'!$C$5="Operations cancelled for non-clinical/capacity reasons",
IFERROR(SUMIFS(AllPublicationData!$I:$I,AllPublicationData!$A:$A,'Publication Table (%)'!$B31,AllPublicationData!$B:$B,'Publication Table (%)'!$C$4,AllPublicationData!$D:$D,'Publication Table (%)'!L$7)/
SUMIFS(AllPublicationData!$E:$E,AllPublicationData!$A:$A,'Publication Table (%)'!$B31,AllPublicationData!$B:$B,'Publication Table (%)'!$C$4,AllPublicationData!$D:$D,'Publication Table (%)'!L$7),
SUMIFS(AllPublicationData!$I:$I,AllPublicationData!$A:$A,'Publication Table (%)'!$B31,AllPublicationData!$B:$B,'Publication Table (%)'!L$7)/
SUMIFS(AllPublicationData!$E:$E,AllPublicationData!$A:$A,'Publication Table (%)'!$B31,AllPublicationData!$B:$B,'Publication Table (%)'!L$7)),
IF('Publication Table (%)'!$C$5="Cancellations for other reasons",
IFERROR(SUMIFS(AllPublicationData!$J:$J,AllPublicationData!$A:$A,'Publication Table (%)'!$B31,AllPublicationData!$B:$B,'Publication Table (%)'!$C$4,AllPublicationData!$D:$D,'Publication Table (%)'!L$7)/
SUMIFS(AllPublicationData!$E:$E,AllPublicationData!$A:$A,'Publication Table (%)'!$B31,AllPublicationData!$B:$B,'Publication Table (%)'!$C$4,AllPublicationData!$D:$D,'Publication Table (%)'!L$7),
SUMIFS(AllPublicationData!$J:$J,AllPublicationData!$A:$A,'Publication Table (%)'!$B31,AllPublicationData!$B:$B,'Publication Table (%)'!L$7)/
SUMIFS(AllPublicationData!$E:$E,AllPublicationData!$A:$A,'Publication Table (%)'!$B31,AllPublicationData!$B:$B,'Publication Table (%)'!L$7)))))))</f>
        <v>8.5653104925053528E-2</v>
      </c>
      <c r="M31" s="96">
        <f>IF('Publication Table (%)'!$C$5="All Cancelled Operations",
IFERROR(SUMIFS(AllPublicationData!$F:$F,AllPublicationData!$A:$A,'Publication Table (%)'!$B31,AllPublicationData!$B:$B,'Publication Table (%)'!$C$4,AllPublicationData!$D:$D,'Publication Table (%)'!M$7)/
SUMIFS(AllPublicationData!$E:$E,AllPublicationData!$A:$A,'Publication Table (%)'!$B31,AllPublicationData!$B:$B,'Publication Table (%)'!$C$4,AllPublicationData!$D:$D,'Publication Table (%)'!M$7),
SUMIFS(AllPublicationData!$F:$F,AllPublicationData!$A:$A,'Publication Table (%)'!$B31,AllPublicationData!$B:$B,'Publication Table (%)'!M$7)/
SUMIFS(AllPublicationData!$E:$E,AllPublicationData!$A:$A,'Publication Table (%)'!$B31,AllPublicationData!$B:$B,'Publication Table (%)'!M$7)),
IF('Publication Table (%)'!$C$5="Operations cancelled by patient",
IFERROR(SUMIFS(AllPublicationData!$G:$G,AllPublicationData!$A:$A,'Publication Table (%)'!$B31,AllPublicationData!$B:$B,'Publication Table (%)'!$C$4,AllPublicationData!$D:$D,'Publication Table (%)'!M$7)/
SUMIFS(AllPublicationData!$E:$E,AllPublicationData!$A:$A,'Publication Table (%)'!$B31,AllPublicationData!$B:$B,'Publication Table (%)'!$C$4,AllPublicationData!$D:$D,'Publication Table (%)'!M$7),
SUMIFS(AllPublicationData!$G:$G,AllPublicationData!$A:$A,'Publication Table (%)'!$B31,AllPublicationData!$B:$B,'Publication Table (%)'!M$7)/
SUMIFS(AllPublicationData!$E:$E,AllPublicationData!$A:$A,'Publication Table (%)'!$B31,AllPublicationData!$B:$B,'Publication Table (%)'!M$7)),
IF('Publication Table (%)'!$C$5="Operations cancelled for clinical reasons",
IFERROR(SUMIFS(AllPublicationData!$H:$H,AllPublicationData!$A:$A,'Publication Table (%)'!$B31,AllPublicationData!$B:$B,'Publication Table (%)'!$C$4,AllPublicationData!$D:$D,'Publication Table (%)'!M$7)/
SUMIFS(AllPublicationData!$E:$E,AllPublicationData!$A:$A,'Publication Table (%)'!$B31,AllPublicationData!$B:$B,'Publication Table (%)'!$C$4,AllPublicationData!$D:$D,'Publication Table (%)'!M$7),
SUMIFS(AllPublicationData!$H:$H,AllPublicationData!$A:$A,'Publication Table (%)'!$B31,AllPublicationData!$B:$B,'Publication Table (%)'!M$7)/
SUMIFS(AllPublicationData!$E:$E,AllPublicationData!$A:$A,'Publication Table (%)'!$B31,AllPublicationData!$B:$B,'Publication Table (%)'!M$7)),
IF('Publication Table (%)'!$C$5="Operations cancelled for non-clinical/capacity reasons",
IFERROR(SUMIFS(AllPublicationData!$I:$I,AllPublicationData!$A:$A,'Publication Table (%)'!$B31,AllPublicationData!$B:$B,'Publication Table (%)'!$C$4,AllPublicationData!$D:$D,'Publication Table (%)'!M$7)/
SUMIFS(AllPublicationData!$E:$E,AllPublicationData!$A:$A,'Publication Table (%)'!$B31,AllPublicationData!$B:$B,'Publication Table (%)'!$C$4,AllPublicationData!$D:$D,'Publication Table (%)'!M$7),
SUMIFS(AllPublicationData!$I:$I,AllPublicationData!$A:$A,'Publication Table (%)'!$B31,AllPublicationData!$B:$B,'Publication Table (%)'!M$7)/
SUMIFS(AllPublicationData!$E:$E,AllPublicationData!$A:$A,'Publication Table (%)'!$B31,AllPublicationData!$B:$B,'Publication Table (%)'!M$7)),
IF('Publication Table (%)'!$C$5="Cancellations for other reasons",
IFERROR(SUMIFS(AllPublicationData!$J:$J,AllPublicationData!$A:$A,'Publication Table (%)'!$B31,AllPublicationData!$B:$B,'Publication Table (%)'!$C$4,AllPublicationData!$D:$D,'Publication Table (%)'!M$7)/
SUMIFS(AllPublicationData!$E:$E,AllPublicationData!$A:$A,'Publication Table (%)'!$B31,AllPublicationData!$B:$B,'Publication Table (%)'!$C$4,AllPublicationData!$D:$D,'Publication Table (%)'!M$7),
SUMIFS(AllPublicationData!$J:$J,AllPublicationData!$A:$A,'Publication Table (%)'!$B31,AllPublicationData!$B:$B,'Publication Table (%)'!M$7)/
SUMIFS(AllPublicationData!$E:$E,AllPublicationData!$A:$A,'Publication Table (%)'!$B31,AllPublicationData!$B:$B,'Publication Table (%)'!M$7)))))))</f>
        <v>0.1407702523240372</v>
      </c>
      <c r="N31" s="96">
        <f>IF('Publication Table (%)'!$C$5="All Cancelled Operations",
IFERROR(SUMIFS(AllPublicationData!$F:$F,AllPublicationData!$A:$A,'Publication Table (%)'!$B31,AllPublicationData!$B:$B,'Publication Table (%)'!$C$4,AllPublicationData!$D:$D,'Publication Table (%)'!N$7)/
SUMIFS(AllPublicationData!$E:$E,AllPublicationData!$A:$A,'Publication Table (%)'!$B31,AllPublicationData!$B:$B,'Publication Table (%)'!$C$4,AllPublicationData!$D:$D,'Publication Table (%)'!N$7),
SUMIFS(AllPublicationData!$F:$F,AllPublicationData!$A:$A,'Publication Table (%)'!$B31,AllPublicationData!$B:$B,'Publication Table (%)'!N$7)/
SUMIFS(AllPublicationData!$E:$E,AllPublicationData!$A:$A,'Publication Table (%)'!$B31,AllPublicationData!$B:$B,'Publication Table (%)'!N$7)),
IF('Publication Table (%)'!$C$5="Operations cancelled by patient",
IFERROR(SUMIFS(AllPublicationData!$G:$G,AllPublicationData!$A:$A,'Publication Table (%)'!$B31,AllPublicationData!$B:$B,'Publication Table (%)'!$C$4,AllPublicationData!$D:$D,'Publication Table (%)'!N$7)/
SUMIFS(AllPublicationData!$E:$E,AllPublicationData!$A:$A,'Publication Table (%)'!$B31,AllPublicationData!$B:$B,'Publication Table (%)'!$C$4,AllPublicationData!$D:$D,'Publication Table (%)'!N$7),
SUMIFS(AllPublicationData!$G:$G,AllPublicationData!$A:$A,'Publication Table (%)'!$B31,AllPublicationData!$B:$B,'Publication Table (%)'!N$7)/
SUMIFS(AllPublicationData!$E:$E,AllPublicationData!$A:$A,'Publication Table (%)'!$B31,AllPublicationData!$B:$B,'Publication Table (%)'!N$7)),
IF('Publication Table (%)'!$C$5="Operations cancelled for clinical reasons",
IFERROR(SUMIFS(AllPublicationData!$H:$H,AllPublicationData!$A:$A,'Publication Table (%)'!$B31,AllPublicationData!$B:$B,'Publication Table (%)'!$C$4,AllPublicationData!$D:$D,'Publication Table (%)'!N$7)/
SUMIFS(AllPublicationData!$E:$E,AllPublicationData!$A:$A,'Publication Table (%)'!$B31,AllPublicationData!$B:$B,'Publication Table (%)'!$C$4,AllPublicationData!$D:$D,'Publication Table (%)'!N$7),
SUMIFS(AllPublicationData!$H:$H,AllPublicationData!$A:$A,'Publication Table (%)'!$B31,AllPublicationData!$B:$B,'Publication Table (%)'!N$7)/
SUMIFS(AllPublicationData!$E:$E,AllPublicationData!$A:$A,'Publication Table (%)'!$B31,AllPublicationData!$B:$B,'Publication Table (%)'!N$7)),
IF('Publication Table (%)'!$C$5="Operations cancelled for non-clinical/capacity reasons",
IFERROR(SUMIFS(AllPublicationData!$I:$I,AllPublicationData!$A:$A,'Publication Table (%)'!$B31,AllPublicationData!$B:$B,'Publication Table (%)'!$C$4,AllPublicationData!$D:$D,'Publication Table (%)'!N$7)/
SUMIFS(AllPublicationData!$E:$E,AllPublicationData!$A:$A,'Publication Table (%)'!$B31,AllPublicationData!$B:$B,'Publication Table (%)'!$C$4,AllPublicationData!$D:$D,'Publication Table (%)'!N$7),
SUMIFS(AllPublicationData!$I:$I,AllPublicationData!$A:$A,'Publication Table (%)'!$B31,AllPublicationData!$B:$B,'Publication Table (%)'!N$7)/
SUMIFS(AllPublicationData!$E:$E,AllPublicationData!$A:$A,'Publication Table (%)'!$B31,AllPublicationData!$B:$B,'Publication Table (%)'!N$7)),
IF('Publication Table (%)'!$C$5="Cancellations for other reasons",
IFERROR(SUMIFS(AllPublicationData!$J:$J,AllPublicationData!$A:$A,'Publication Table (%)'!$B31,AllPublicationData!$B:$B,'Publication Table (%)'!$C$4,AllPublicationData!$D:$D,'Publication Table (%)'!N$7)/
SUMIFS(AllPublicationData!$E:$E,AllPublicationData!$A:$A,'Publication Table (%)'!$B31,AllPublicationData!$B:$B,'Publication Table (%)'!$C$4,AllPublicationData!$D:$D,'Publication Table (%)'!N$7),
SUMIFS(AllPublicationData!$J:$J,AllPublicationData!$A:$A,'Publication Table (%)'!$B31,AllPublicationData!$B:$B,'Publication Table (%)'!N$7)/
SUMIFS(AllPublicationData!$E:$E,AllPublicationData!$A:$A,'Publication Table (%)'!$B31,AllPublicationData!$B:$B,'Publication Table (%)'!N$7)))))))</f>
        <v>9.9410898379970539E-2</v>
      </c>
      <c r="O31" s="96">
        <f>IF('Publication Table (%)'!$C$5="All Cancelled Operations",
IFERROR(SUMIFS(AllPublicationData!$F:$F,AllPublicationData!$A:$A,'Publication Table (%)'!$B31,AllPublicationData!$B:$B,'Publication Table (%)'!$C$4,AllPublicationData!$D:$D,'Publication Table (%)'!O$7)/
SUMIFS(AllPublicationData!$E:$E,AllPublicationData!$A:$A,'Publication Table (%)'!$B31,AllPublicationData!$B:$B,'Publication Table (%)'!$C$4,AllPublicationData!$D:$D,'Publication Table (%)'!O$7),
SUMIFS(AllPublicationData!$F:$F,AllPublicationData!$A:$A,'Publication Table (%)'!$B31,AllPublicationData!$B:$B,'Publication Table (%)'!O$7)/
SUMIFS(AllPublicationData!$E:$E,AllPublicationData!$A:$A,'Publication Table (%)'!$B31,AllPublicationData!$B:$B,'Publication Table (%)'!O$7)),
IF('Publication Table (%)'!$C$5="Operations cancelled by patient",
IFERROR(SUMIFS(AllPublicationData!$G:$G,AllPublicationData!$A:$A,'Publication Table (%)'!$B31,AllPublicationData!$B:$B,'Publication Table (%)'!$C$4,AllPublicationData!$D:$D,'Publication Table (%)'!O$7)/
SUMIFS(AllPublicationData!$E:$E,AllPublicationData!$A:$A,'Publication Table (%)'!$B31,AllPublicationData!$B:$B,'Publication Table (%)'!$C$4,AllPublicationData!$D:$D,'Publication Table (%)'!O$7),
SUMIFS(AllPublicationData!$G:$G,AllPublicationData!$A:$A,'Publication Table (%)'!$B31,AllPublicationData!$B:$B,'Publication Table (%)'!O$7)/
SUMIFS(AllPublicationData!$E:$E,AllPublicationData!$A:$A,'Publication Table (%)'!$B31,AllPublicationData!$B:$B,'Publication Table (%)'!O$7)),
IF('Publication Table (%)'!$C$5="Operations cancelled for clinical reasons",
IFERROR(SUMIFS(AllPublicationData!$H:$H,AllPublicationData!$A:$A,'Publication Table (%)'!$B31,AllPublicationData!$B:$B,'Publication Table (%)'!$C$4,AllPublicationData!$D:$D,'Publication Table (%)'!O$7)/
SUMIFS(AllPublicationData!$E:$E,AllPublicationData!$A:$A,'Publication Table (%)'!$B31,AllPublicationData!$B:$B,'Publication Table (%)'!$C$4,AllPublicationData!$D:$D,'Publication Table (%)'!O$7),
SUMIFS(AllPublicationData!$H:$H,AllPublicationData!$A:$A,'Publication Table (%)'!$B31,AllPublicationData!$B:$B,'Publication Table (%)'!O$7)/
SUMIFS(AllPublicationData!$E:$E,AllPublicationData!$A:$A,'Publication Table (%)'!$B31,AllPublicationData!$B:$B,'Publication Table (%)'!O$7)),
IF('Publication Table (%)'!$C$5="Operations cancelled for non-clinical/capacity reasons",
IFERROR(SUMIFS(AllPublicationData!$I:$I,AllPublicationData!$A:$A,'Publication Table (%)'!$B31,AllPublicationData!$B:$B,'Publication Table (%)'!$C$4,AllPublicationData!$D:$D,'Publication Table (%)'!O$7)/
SUMIFS(AllPublicationData!$E:$E,AllPublicationData!$A:$A,'Publication Table (%)'!$B31,AllPublicationData!$B:$B,'Publication Table (%)'!$C$4,AllPublicationData!$D:$D,'Publication Table (%)'!O$7),
SUMIFS(AllPublicationData!$I:$I,AllPublicationData!$A:$A,'Publication Table (%)'!$B31,AllPublicationData!$B:$B,'Publication Table (%)'!O$7)/
SUMIFS(AllPublicationData!$E:$E,AllPublicationData!$A:$A,'Publication Table (%)'!$B31,AllPublicationData!$B:$B,'Publication Table (%)'!O$7)),
IF('Publication Table (%)'!$C$5="Cancellations for other reasons",
IFERROR(SUMIFS(AllPublicationData!$J:$J,AllPublicationData!$A:$A,'Publication Table (%)'!$B31,AllPublicationData!$B:$B,'Publication Table (%)'!$C$4,AllPublicationData!$D:$D,'Publication Table (%)'!O$7)/
SUMIFS(AllPublicationData!$E:$E,AllPublicationData!$A:$A,'Publication Table (%)'!$B31,AllPublicationData!$B:$B,'Publication Table (%)'!$C$4,AllPublicationData!$D:$D,'Publication Table (%)'!O$7),
SUMIFS(AllPublicationData!$J:$J,AllPublicationData!$A:$A,'Publication Table (%)'!$B31,AllPublicationData!$B:$B,'Publication Table (%)'!O$7)/
SUMIFS(AllPublicationData!$E:$E,AllPublicationData!$A:$A,'Publication Table (%)'!$B31,AllPublicationData!$B:$B,'Publication Table (%)'!O$7)))))))</f>
        <v>0.11821471652593486</v>
      </c>
      <c r="P31" s="96">
        <f>IF('Publication Table (%)'!$C$5="All Cancelled Operations",
IFERROR(SUMIFS(AllPublicationData!$F:$F,AllPublicationData!$A:$A,'Publication Table (%)'!$B31,AllPublicationData!$B:$B,'Publication Table (%)'!$C$4,AllPublicationData!$D:$D,'Publication Table (%)'!P$7)/
SUMIFS(AllPublicationData!$E:$E,AllPublicationData!$A:$A,'Publication Table (%)'!$B31,AllPublicationData!$B:$B,'Publication Table (%)'!$C$4,AllPublicationData!$D:$D,'Publication Table (%)'!P$7),
SUMIFS(AllPublicationData!$F:$F,AllPublicationData!$A:$A,'Publication Table (%)'!$B31,AllPublicationData!$B:$B,'Publication Table (%)'!P$7)/
SUMIFS(AllPublicationData!$E:$E,AllPublicationData!$A:$A,'Publication Table (%)'!$B31,AllPublicationData!$B:$B,'Publication Table (%)'!P$7)),
IF('Publication Table (%)'!$C$5="Operations cancelled by patient",
IFERROR(SUMIFS(AllPublicationData!$G:$G,AllPublicationData!$A:$A,'Publication Table (%)'!$B31,AllPublicationData!$B:$B,'Publication Table (%)'!$C$4,AllPublicationData!$D:$D,'Publication Table (%)'!P$7)/
SUMIFS(AllPublicationData!$E:$E,AllPublicationData!$A:$A,'Publication Table (%)'!$B31,AllPublicationData!$B:$B,'Publication Table (%)'!$C$4,AllPublicationData!$D:$D,'Publication Table (%)'!P$7),
SUMIFS(AllPublicationData!$G:$G,AllPublicationData!$A:$A,'Publication Table (%)'!$B31,AllPublicationData!$B:$B,'Publication Table (%)'!P$7)/
SUMIFS(AllPublicationData!$E:$E,AllPublicationData!$A:$A,'Publication Table (%)'!$B31,AllPublicationData!$B:$B,'Publication Table (%)'!P$7)),
IF('Publication Table (%)'!$C$5="Operations cancelled for clinical reasons",
IFERROR(SUMIFS(AllPublicationData!$H:$H,AllPublicationData!$A:$A,'Publication Table (%)'!$B31,AllPublicationData!$B:$B,'Publication Table (%)'!$C$4,AllPublicationData!$D:$D,'Publication Table (%)'!P$7)/
SUMIFS(AllPublicationData!$E:$E,AllPublicationData!$A:$A,'Publication Table (%)'!$B31,AllPublicationData!$B:$B,'Publication Table (%)'!$C$4,AllPublicationData!$D:$D,'Publication Table (%)'!P$7),
SUMIFS(AllPublicationData!$H:$H,AllPublicationData!$A:$A,'Publication Table (%)'!$B31,AllPublicationData!$B:$B,'Publication Table (%)'!P$7)/
SUMIFS(AllPublicationData!$E:$E,AllPublicationData!$A:$A,'Publication Table (%)'!$B31,AllPublicationData!$B:$B,'Publication Table (%)'!P$7)),
IF('Publication Table (%)'!$C$5="Operations cancelled for non-clinical/capacity reasons",
IFERROR(SUMIFS(AllPublicationData!$I:$I,AllPublicationData!$A:$A,'Publication Table (%)'!$B31,AllPublicationData!$B:$B,'Publication Table (%)'!$C$4,AllPublicationData!$D:$D,'Publication Table (%)'!P$7)/
SUMIFS(AllPublicationData!$E:$E,AllPublicationData!$A:$A,'Publication Table (%)'!$B31,AllPublicationData!$B:$B,'Publication Table (%)'!$C$4,AllPublicationData!$D:$D,'Publication Table (%)'!P$7),
SUMIFS(AllPublicationData!$I:$I,AllPublicationData!$A:$A,'Publication Table (%)'!$B31,AllPublicationData!$B:$B,'Publication Table (%)'!P$7)/
SUMIFS(AllPublicationData!$E:$E,AllPublicationData!$A:$A,'Publication Table (%)'!$B31,AllPublicationData!$B:$B,'Publication Table (%)'!P$7)),
IF('Publication Table (%)'!$C$5="Cancellations for other reasons",
IFERROR(SUMIFS(AllPublicationData!$J:$J,AllPublicationData!$A:$A,'Publication Table (%)'!$B31,AllPublicationData!$B:$B,'Publication Table (%)'!$C$4,AllPublicationData!$D:$D,'Publication Table (%)'!P$7)/
SUMIFS(AllPublicationData!$E:$E,AllPublicationData!$A:$A,'Publication Table (%)'!$B31,AllPublicationData!$B:$B,'Publication Table (%)'!$C$4,AllPublicationData!$D:$D,'Publication Table (%)'!P$7),
SUMIFS(AllPublicationData!$J:$J,AllPublicationData!$A:$A,'Publication Table (%)'!$B31,AllPublicationData!$B:$B,'Publication Table (%)'!P$7)/
SUMIFS(AllPublicationData!$E:$E,AllPublicationData!$A:$A,'Publication Table (%)'!$B31,AllPublicationData!$B:$B,'Publication Table (%)'!P$7)))))))</f>
        <v>0.14234875444839859</v>
      </c>
      <c r="Q31" s="96">
        <f>IF('Publication Table (%)'!$C$5="All Cancelled Operations",
IFERROR(SUMIFS(AllPublicationData!$F:$F,AllPublicationData!$A:$A,'Publication Table (%)'!$B31,AllPublicationData!$B:$B,'Publication Table (%)'!$C$4,AllPublicationData!$D:$D,'Publication Table (%)'!Q$7)/
SUMIFS(AllPublicationData!$E:$E,AllPublicationData!$A:$A,'Publication Table (%)'!$B31,AllPublicationData!$B:$B,'Publication Table (%)'!$C$4,AllPublicationData!$D:$D,'Publication Table (%)'!Q$7),
SUMIFS(AllPublicationData!$F:$F,AllPublicationData!$A:$A,'Publication Table (%)'!$B31,AllPublicationData!$B:$B,'Publication Table (%)'!Q$7)/
SUMIFS(AllPublicationData!$E:$E,AllPublicationData!$A:$A,'Publication Table (%)'!$B31,AllPublicationData!$B:$B,'Publication Table (%)'!Q$7)),
IF('Publication Table (%)'!$C$5="Operations cancelled by patient",
IFERROR(SUMIFS(AllPublicationData!$G:$G,AllPublicationData!$A:$A,'Publication Table (%)'!$B31,AllPublicationData!$B:$B,'Publication Table (%)'!$C$4,AllPublicationData!$D:$D,'Publication Table (%)'!Q$7)/
SUMIFS(AllPublicationData!$E:$E,AllPublicationData!$A:$A,'Publication Table (%)'!$B31,AllPublicationData!$B:$B,'Publication Table (%)'!$C$4,AllPublicationData!$D:$D,'Publication Table (%)'!Q$7),
SUMIFS(AllPublicationData!$G:$G,AllPublicationData!$A:$A,'Publication Table (%)'!$B31,AllPublicationData!$B:$B,'Publication Table (%)'!Q$7)/
SUMIFS(AllPublicationData!$E:$E,AllPublicationData!$A:$A,'Publication Table (%)'!$B31,AllPublicationData!$B:$B,'Publication Table (%)'!Q$7)),
IF('Publication Table (%)'!$C$5="Operations cancelled for clinical reasons",
IFERROR(SUMIFS(AllPublicationData!$H:$H,AllPublicationData!$A:$A,'Publication Table (%)'!$B31,AllPublicationData!$B:$B,'Publication Table (%)'!$C$4,AllPublicationData!$D:$D,'Publication Table (%)'!Q$7)/
SUMIFS(AllPublicationData!$E:$E,AllPublicationData!$A:$A,'Publication Table (%)'!$B31,AllPublicationData!$B:$B,'Publication Table (%)'!$C$4,AllPublicationData!$D:$D,'Publication Table (%)'!Q$7),
SUMIFS(AllPublicationData!$H:$H,AllPublicationData!$A:$A,'Publication Table (%)'!$B31,AllPublicationData!$B:$B,'Publication Table (%)'!Q$7)/
SUMIFS(AllPublicationData!$E:$E,AllPublicationData!$A:$A,'Publication Table (%)'!$B31,AllPublicationData!$B:$B,'Publication Table (%)'!Q$7)),
IF('Publication Table (%)'!$C$5="Operations cancelled for non-clinical/capacity reasons",
IFERROR(SUMIFS(AllPublicationData!$I:$I,AllPublicationData!$A:$A,'Publication Table (%)'!$B31,AllPublicationData!$B:$B,'Publication Table (%)'!$C$4,AllPublicationData!$D:$D,'Publication Table (%)'!Q$7)/
SUMIFS(AllPublicationData!$E:$E,AllPublicationData!$A:$A,'Publication Table (%)'!$B31,AllPublicationData!$B:$B,'Publication Table (%)'!$C$4,AllPublicationData!$D:$D,'Publication Table (%)'!Q$7),
SUMIFS(AllPublicationData!$I:$I,AllPublicationData!$A:$A,'Publication Table (%)'!$B31,AllPublicationData!$B:$B,'Publication Table (%)'!Q$7)/
SUMIFS(AllPublicationData!$E:$E,AllPublicationData!$A:$A,'Publication Table (%)'!$B31,AllPublicationData!$B:$B,'Publication Table (%)'!Q$7)),
IF('Publication Table (%)'!$C$5="Cancellations for other reasons",
IFERROR(SUMIFS(AllPublicationData!$J:$J,AllPublicationData!$A:$A,'Publication Table (%)'!$B31,AllPublicationData!$B:$B,'Publication Table (%)'!$C$4,AllPublicationData!$D:$D,'Publication Table (%)'!Q$7)/
SUMIFS(AllPublicationData!$E:$E,AllPublicationData!$A:$A,'Publication Table (%)'!$B31,AllPublicationData!$B:$B,'Publication Table (%)'!$C$4,AllPublicationData!$D:$D,'Publication Table (%)'!Q$7),
SUMIFS(AllPublicationData!$J:$J,AllPublicationData!$A:$A,'Publication Table (%)'!$B31,AllPublicationData!$B:$B,'Publication Table (%)'!Q$7)/
SUMIFS(AllPublicationData!$E:$E,AllPublicationData!$A:$A,'Publication Table (%)'!$B31,AllPublicationData!$B:$B,'Publication Table (%)'!Q$7)))))))</f>
        <v>0.10563380281690141</v>
      </c>
      <c r="R31" s="96">
        <f>IF('Publication Table (%)'!$C$5="All Cancelled Operations",
IFERROR(SUMIFS(AllPublicationData!$F:$F,AllPublicationData!$A:$A,'Publication Table (%)'!$B31,AllPublicationData!$B:$B,'Publication Table (%)'!$C$4,AllPublicationData!$D:$D,'Publication Table (%)'!R$7)/
SUMIFS(AllPublicationData!$E:$E,AllPublicationData!$A:$A,'Publication Table (%)'!$B31,AllPublicationData!$B:$B,'Publication Table (%)'!$C$4,AllPublicationData!$D:$D,'Publication Table (%)'!R$7),
SUMIFS(AllPublicationData!$F:$F,AllPublicationData!$A:$A,'Publication Table (%)'!$B31,AllPublicationData!$B:$B,'Publication Table (%)'!R$7)/
SUMIFS(AllPublicationData!$E:$E,AllPublicationData!$A:$A,'Publication Table (%)'!$B31,AllPublicationData!$B:$B,'Publication Table (%)'!R$7)),
IF('Publication Table (%)'!$C$5="Operations cancelled by patient",
IFERROR(SUMIFS(AllPublicationData!$G:$G,AllPublicationData!$A:$A,'Publication Table (%)'!$B31,AllPublicationData!$B:$B,'Publication Table (%)'!$C$4,AllPublicationData!$D:$D,'Publication Table (%)'!R$7)/
SUMIFS(AllPublicationData!$E:$E,AllPublicationData!$A:$A,'Publication Table (%)'!$B31,AllPublicationData!$B:$B,'Publication Table (%)'!$C$4,AllPublicationData!$D:$D,'Publication Table (%)'!R$7),
SUMIFS(AllPublicationData!$G:$G,AllPublicationData!$A:$A,'Publication Table (%)'!$B31,AllPublicationData!$B:$B,'Publication Table (%)'!R$7)/
SUMIFS(AllPublicationData!$E:$E,AllPublicationData!$A:$A,'Publication Table (%)'!$B31,AllPublicationData!$B:$B,'Publication Table (%)'!R$7)),
IF('Publication Table (%)'!$C$5="Operations cancelled for clinical reasons",
IFERROR(SUMIFS(AllPublicationData!$H:$H,AllPublicationData!$A:$A,'Publication Table (%)'!$B31,AllPublicationData!$B:$B,'Publication Table (%)'!$C$4,AllPublicationData!$D:$D,'Publication Table (%)'!R$7)/
SUMIFS(AllPublicationData!$E:$E,AllPublicationData!$A:$A,'Publication Table (%)'!$B31,AllPublicationData!$B:$B,'Publication Table (%)'!$C$4,AllPublicationData!$D:$D,'Publication Table (%)'!R$7),
SUMIFS(AllPublicationData!$H:$H,AllPublicationData!$A:$A,'Publication Table (%)'!$B31,AllPublicationData!$B:$B,'Publication Table (%)'!R$7)/
SUMIFS(AllPublicationData!$E:$E,AllPublicationData!$A:$A,'Publication Table (%)'!$B31,AllPublicationData!$B:$B,'Publication Table (%)'!R$7)),
IF('Publication Table (%)'!$C$5="Operations cancelled for non-clinical/capacity reasons",
IFERROR(SUMIFS(AllPublicationData!$I:$I,AllPublicationData!$A:$A,'Publication Table (%)'!$B31,AllPublicationData!$B:$B,'Publication Table (%)'!$C$4,AllPublicationData!$D:$D,'Publication Table (%)'!R$7)/
SUMIFS(AllPublicationData!$E:$E,AllPublicationData!$A:$A,'Publication Table (%)'!$B31,AllPublicationData!$B:$B,'Publication Table (%)'!$C$4,AllPublicationData!$D:$D,'Publication Table (%)'!R$7),
SUMIFS(AllPublicationData!$I:$I,AllPublicationData!$A:$A,'Publication Table (%)'!$B31,AllPublicationData!$B:$B,'Publication Table (%)'!R$7)/
SUMIFS(AllPublicationData!$E:$E,AllPublicationData!$A:$A,'Publication Table (%)'!$B31,AllPublicationData!$B:$B,'Publication Table (%)'!R$7)),
IF('Publication Table (%)'!$C$5="Cancellations for other reasons",
IFERROR(SUMIFS(AllPublicationData!$J:$J,AllPublicationData!$A:$A,'Publication Table (%)'!$B31,AllPublicationData!$B:$B,'Publication Table (%)'!$C$4,AllPublicationData!$D:$D,'Publication Table (%)'!R$7)/
SUMIFS(AllPublicationData!$E:$E,AllPublicationData!$A:$A,'Publication Table (%)'!$B31,AllPublicationData!$B:$B,'Publication Table (%)'!$C$4,AllPublicationData!$D:$D,'Publication Table (%)'!R$7),
SUMIFS(AllPublicationData!$J:$J,AllPublicationData!$A:$A,'Publication Table (%)'!$B31,AllPublicationData!$B:$B,'Publication Table (%)'!R$7)/
SUMIFS(AllPublicationData!$E:$E,AllPublicationData!$A:$A,'Publication Table (%)'!$B31,AllPublicationData!$B:$B,'Publication Table (%)'!R$7)))))))</f>
        <v>5.1456912585244888E-2</v>
      </c>
      <c r="S31" s="96">
        <f>IF('Publication Table (%)'!$C$5="All Cancelled Operations",
IFERROR(SUMIFS(AllPublicationData!$F:$F,AllPublicationData!$A:$A,'Publication Table (%)'!$B31,AllPublicationData!$B:$B,'Publication Table (%)'!$C$4,AllPublicationData!$D:$D,'Publication Table (%)'!S$7)/
SUMIFS(AllPublicationData!$E:$E,AllPublicationData!$A:$A,'Publication Table (%)'!$B31,AllPublicationData!$B:$B,'Publication Table (%)'!$C$4,AllPublicationData!$D:$D,'Publication Table (%)'!S$7),
SUMIFS(AllPublicationData!$F:$F,AllPublicationData!$A:$A,'Publication Table (%)'!$B31,AllPublicationData!$B:$B,'Publication Table (%)'!S$7)/
SUMIFS(AllPublicationData!$E:$E,AllPublicationData!$A:$A,'Publication Table (%)'!$B31,AllPublicationData!$B:$B,'Publication Table (%)'!S$7)),
IF('Publication Table (%)'!$C$5="Operations cancelled by patient",
IFERROR(SUMIFS(AllPublicationData!$G:$G,AllPublicationData!$A:$A,'Publication Table (%)'!$B31,AllPublicationData!$B:$B,'Publication Table (%)'!$C$4,AllPublicationData!$D:$D,'Publication Table (%)'!S$7)/
SUMIFS(AllPublicationData!$E:$E,AllPublicationData!$A:$A,'Publication Table (%)'!$B31,AllPublicationData!$B:$B,'Publication Table (%)'!$C$4,AllPublicationData!$D:$D,'Publication Table (%)'!S$7),
SUMIFS(AllPublicationData!$G:$G,AllPublicationData!$A:$A,'Publication Table (%)'!$B31,AllPublicationData!$B:$B,'Publication Table (%)'!S$7)/
SUMIFS(AllPublicationData!$E:$E,AllPublicationData!$A:$A,'Publication Table (%)'!$B31,AllPublicationData!$B:$B,'Publication Table (%)'!S$7)),
IF('Publication Table (%)'!$C$5="Operations cancelled for clinical reasons",
IFERROR(SUMIFS(AllPublicationData!$H:$H,AllPublicationData!$A:$A,'Publication Table (%)'!$B31,AllPublicationData!$B:$B,'Publication Table (%)'!$C$4,AllPublicationData!$D:$D,'Publication Table (%)'!S$7)/
SUMIFS(AllPublicationData!$E:$E,AllPublicationData!$A:$A,'Publication Table (%)'!$B31,AllPublicationData!$B:$B,'Publication Table (%)'!$C$4,AllPublicationData!$D:$D,'Publication Table (%)'!S$7),
SUMIFS(AllPublicationData!$H:$H,AllPublicationData!$A:$A,'Publication Table (%)'!$B31,AllPublicationData!$B:$B,'Publication Table (%)'!S$7)/
SUMIFS(AllPublicationData!$E:$E,AllPublicationData!$A:$A,'Publication Table (%)'!$B31,AllPublicationData!$B:$B,'Publication Table (%)'!S$7)),
IF('Publication Table (%)'!$C$5="Operations cancelled for non-clinical/capacity reasons",
IFERROR(SUMIFS(AllPublicationData!$I:$I,AllPublicationData!$A:$A,'Publication Table (%)'!$B31,AllPublicationData!$B:$B,'Publication Table (%)'!$C$4,AllPublicationData!$D:$D,'Publication Table (%)'!S$7)/
SUMIFS(AllPublicationData!$E:$E,AllPublicationData!$A:$A,'Publication Table (%)'!$B31,AllPublicationData!$B:$B,'Publication Table (%)'!$C$4,AllPublicationData!$D:$D,'Publication Table (%)'!S$7),
SUMIFS(AllPublicationData!$I:$I,AllPublicationData!$A:$A,'Publication Table (%)'!$B31,AllPublicationData!$B:$B,'Publication Table (%)'!S$7)/
SUMIFS(AllPublicationData!$E:$E,AllPublicationData!$A:$A,'Publication Table (%)'!$B31,AllPublicationData!$B:$B,'Publication Table (%)'!S$7)),
IF('Publication Table (%)'!$C$5="Cancellations for other reasons",
IFERROR(SUMIFS(AllPublicationData!$J:$J,AllPublicationData!$A:$A,'Publication Table (%)'!$B31,AllPublicationData!$B:$B,'Publication Table (%)'!$C$4,AllPublicationData!$D:$D,'Publication Table (%)'!S$7)/
SUMIFS(AllPublicationData!$E:$E,AllPublicationData!$A:$A,'Publication Table (%)'!$B31,AllPublicationData!$B:$B,'Publication Table (%)'!$C$4,AllPublicationData!$D:$D,'Publication Table (%)'!S$7),
SUMIFS(AllPublicationData!$J:$J,AllPublicationData!$A:$A,'Publication Table (%)'!$B31,AllPublicationData!$B:$B,'Publication Table (%)'!S$7)/
SUMIFS(AllPublicationData!$E:$E,AllPublicationData!$A:$A,'Publication Table (%)'!$B31,AllPublicationData!$B:$B,'Publication Table (%)'!S$7)))))))</f>
        <v>4.6296296296296294E-2</v>
      </c>
    </row>
    <row r="32" spans="2:19" x14ac:dyDescent="0.35">
      <c r="B32" s="89">
        <v>44682</v>
      </c>
      <c r="C32" s="112">
        <f>IF('Publication Table (%)'!$C$5="All Cancelled Operations",
SUMIFS(AllPublicationData!$F:$F,AllPublicationData!$A:$A,'Publication Table (%)'!$B32,AllPublicationData!$B:$B,'Publication Table (%)'!$C$4),
IF('Publication Table (%)'!$C$5="Operations cancelled by patient",
SUMIFS(AllPublicationData!$G:$G,AllPublicationData!$A:$A,'Publication Table (%)'!$B32,AllPublicationData!$B:$B,'Publication Table (%)'!$C$4),
IF('Publication Table (%)'!$C$5="Operations cancelled for clinical reasons",
SUMIFS(AllPublicationData!$H:$H,AllPublicationData!$A:$A,'Publication Table (%)'!$B32,AllPublicationData!$B:$B,'Publication Table (%)'!$C$4),
IF('Publication Table (%)'!$C$5="Operations cancelled for non-clinical/capacity reasons",
SUMIFS(AllPublicationData!$I:$I,AllPublicationData!$A:$A,'Publication Table (%)'!$B32,AllPublicationData!$B:$B,'Publication Table (%)'!$C$4),
IF('Publication Table (%)'!$C$5="Cancellations for other reasons",
SUMIFS(AllPublicationData!$J:$J,AllPublicationData!$A:$A,'Publication Table (%)'!$B32,AllPublicationData!$B:$B,'Publication Table (%)'!$C$4))))))+
IF(AND($C$4="NHS Scotland",$C$5="All Cancelled Operations"),
SUMIFS(AllPublicationData!$F:$F,AllPublicationData!$A:$A,'Publication Table (%)'!$B32),
IF(AND($C$4="NHS Scotland",$C$5="Operations cancelled by patient"),
SUMIFS(AllPublicationData!$G:$G,AllPublicationData!$A:$A,'Publication Table (%)'!$B32),
IF(AND($C$4="NHS Scotland",$C$5="Operations cancelled for clinical reasons"),
SUMIFS(AllPublicationData!$H:$H,AllPublicationData!$A:$A,'Publication Table (%)'!$B32),
IF(AND($C$4="NHS Scotland",$C$5="Operations cancelled for non-clinical/capacity reasons"),
SUMIFS(AllPublicationData!$I:$I,AllPublicationData!$A:$A,'Publication Table (%)'!$B32),
IF(AND($C$4="NHS Scotland",$C$5="Cancellations for other reasons"),
SUMIFS(AllPublicationData!$J:$J,AllPublicationData!$A:$A,'Publication Table (%)'!$B32))))))</f>
        <v>1911</v>
      </c>
      <c r="D32" s="110">
        <f>IF(AND('Publication Table (%)'!$C$5="All Cancelled Operations",$C$4&lt;&gt;"NHS Scotland"),
IFERROR(SUMIFS(AllPublicationData!$F:$F,AllPublicationData!$A:$A,'Publication Table (%)'!$B32,AllPublicationData!$B:$B,'Publication Table (%)'!$C$4,AllPublicationData!$D:$D,'Publication Table (%)'!D$7)/
SUMIFS(AllPublicationData!$E:$E,AllPublicationData!$A:$A,'Publication Table (%)'!$B32,AllPublicationData!$B:$B,'Publication Table (%)'!$C$4,AllPublicationData!$D:$D,'Publication Table (%)'!D$7),
SUMIFS(AllPublicationData!$F:$F,AllPublicationData!$A:$A,'Publication Table (%)'!$B32,AllPublicationData!$B:$B,'Publication Table (%)'!D$7)/
SUMIFS(AllPublicationData!$E:$E,AllPublicationData!$A:$A,'Publication Table (%)'!$B32,AllPublicationData!$B:$B,'Publication Table (%)'!D$7)),
IF(AND('Publication Table (%)'!$C$5="Operations cancelled by patient",$C$4&lt;&gt;"NHS Scotland"),
IFERROR(SUMIFS(AllPublicationData!$G:$G,AllPublicationData!$A:$A,'Publication Table (%)'!$B32,AllPublicationData!$B:$B,'Publication Table (%)'!$C$4,AllPublicationData!$D:$D,'Publication Table (%)'!D$7)/
SUMIFS(AllPublicationData!$E:$E,AllPublicationData!$A:$A,'Publication Table (%)'!$B32,AllPublicationData!$B:$B,'Publication Table (%)'!$C$4,AllPublicationData!$D:$D,'Publication Table (%)'!D$7),
SUMIFS(AllPublicationData!$G:$G,AllPublicationData!$A:$A,'Publication Table (%)'!$B32,AllPublicationData!$B:$B,'Publication Table (%)'!D$7)/
SUMIFS(AllPublicationData!$E:$E,AllPublicationData!$A:$A,'Publication Table (%)'!$B32,AllPublicationData!$B:$B,'Publication Table (%)'!D$7)),
IF(AND('Publication Table (%)'!$C$5="Operations cancelled for clinical reasons",$C$4&lt;&gt;"NHS Scotland"),
IFERROR(SUMIFS(AllPublicationData!$H:$H,AllPublicationData!$A:$A,'Publication Table (%)'!$B32,AllPublicationData!$B:$B,'Publication Table (%)'!$C$4,AllPublicationData!$D:$D,'Publication Table (%)'!D$7)/
SUMIFS(AllPublicationData!$E:$E,AllPublicationData!$A:$A,'Publication Table (%)'!$B32,AllPublicationData!$B:$B,'Publication Table (%)'!$C$4,AllPublicationData!$D:$D,'Publication Table (%)'!D$7),
SUMIFS(AllPublicationData!$H:$H,AllPublicationData!$A:$A,'Publication Table (%)'!$B32,AllPublicationData!$B:$B,'Publication Table (%)'!D$7)/
SUMIFS(AllPublicationData!$E:$E,AllPublicationData!$A:$A,'Publication Table (%)'!$B32,AllPublicationData!$B:$B,'Publication Table (%)'!D$7)),
IF(AND('Publication Table (%)'!$C$5="Operations cancelled for non-clinical/capacity reasons",$C$4&lt;&gt;"NHS Scotland"),
IFERROR(SUMIFS(AllPublicationData!$I:$I,AllPublicationData!$A:$A,'Publication Table (%)'!$B32,AllPublicationData!$B:$B,'Publication Table (%)'!$C$4,AllPublicationData!$D:$D,'Publication Table (%)'!D$7)/
SUMIFS(AllPublicationData!$E:$E,AllPublicationData!$A:$A,'Publication Table (%)'!$B32,AllPublicationData!$B:$B,'Publication Table (%)'!$C$4,AllPublicationData!$D:$D,'Publication Table (%)'!D$7),
SUMIFS(AllPublicationData!$I:$I,AllPublicationData!$A:$A,'Publication Table (%)'!$B32,AllPublicationData!$B:$B,'Publication Table (%)'!D$7)/
SUMIFS(AllPublicationData!$E:$E,AllPublicationData!$A:$A,'Publication Table (%)'!$B32,AllPublicationData!$B:$B,'Publication Table (%)'!D$7)),
IF(AND('Publication Table (%)'!$C$5="Cancellations for other reasons",$C$4&lt;&gt;"NHS Scotland"),
IFERROR(SUMIFS(AllPublicationData!$J:$J,AllPublicationData!$A:$A,'Publication Table (%)'!$B32,AllPublicationData!$B:$B,'Publication Table (%)'!$C$4,AllPublicationData!$D:$D,'Publication Table (%)'!D$7)/
SUMIFS(AllPublicationData!$E:$E,AllPublicationData!$A:$A,'Publication Table (%)'!$B32,AllPublicationData!$B:$B,'Publication Table (%)'!$C$4,AllPublicationData!$D:$D,'Publication Table (%)'!D$7),
SUMIFS(AllPublicationData!$J:$J,AllPublicationData!$A:$A,'Publication Table (%)'!$B32,AllPublicationData!$B:$B,'Publication Table (%)'!D$7)/
SUMIFS(AllPublicationData!$E:$E,AllPublicationData!$A:$A,'Publication Table (%)'!$B32,AllPublicationData!$B:$B,'Publication Table (%)'!D$7)),
IF(AND($C$4="NHS Scotland",$C$5="All Cancelled Operations"),
SUMIFS(AllPublicationData!$F:$F,AllPublicationData!$A:$A,'Publication Table'!$B32)/
SUMIFS(AllPublicationData!$E:$E,AllPublicationData!$A:$A,'Publication Table'!$B32),
IF(AND($C$4="NHS Scotland",$C$5="Operations cancelled by patient"),
SUMIFS(AllPublicationData!$G:$G,AllPublicationData!$A:$A,'Publication Table'!$B32)/
SUMIFS(AllPublicationData!$E:$E,AllPublicationData!$A:$A,'Publication Table'!$B32),
IF(AND($C$4="NHS Scotland",$C$5="Operations cancelled for clinical reasons"),
SUMIFS(AllPublicationData!$H:$H,AllPublicationData!$A:$A,'Publication Table'!$B32)/
SUMIFS(AllPublicationData!$E:$E,AllPublicationData!$A:$A,'Publication Table'!$B32),
IF(AND($C$4="NHS Scotland",$C$5="Operations cancelled for non-clinical/capacity reasons"),
SUMIFS(AllPublicationData!$I:$I,AllPublicationData!$A:$A,'Publication Table'!$B32)/
SUMIFS(AllPublicationData!$E:$E,AllPublicationData!$A:$A,'Publication Table'!$B32),
IF(AND($C$4="NHS Scotland",$C$5="Cancellations for other reasons"),
SUMIFS(AllPublicationData!$J:$J,AllPublicationData!$A:$A,'Publication Table'!$B32)/
SUMIFS(AllPublicationData!$E:$E,AllPublicationData!$A:$A,'Publication Table'!$B32)))))))))))</f>
        <v>8.7280200959123089E-2</v>
      </c>
      <c r="E32" s="96">
        <f>IF('Publication Table (%)'!$C$5="All Cancelled Operations",
IFERROR(SUMIFS(AllPublicationData!$F:$F,AllPublicationData!$A:$A,'Publication Table (%)'!$B32,AllPublicationData!$B:$B,'Publication Table (%)'!$C$4,AllPublicationData!$D:$D,'Publication Table (%)'!E$7)/
SUMIFS(AllPublicationData!$E:$E,AllPublicationData!$A:$A,'Publication Table (%)'!$B32,AllPublicationData!$B:$B,'Publication Table (%)'!$C$4,AllPublicationData!$D:$D,'Publication Table (%)'!E$7),
SUMIFS(AllPublicationData!$F:$F,AllPublicationData!$A:$A,'Publication Table (%)'!$B32,AllPublicationData!$B:$B,'Publication Table (%)'!E$7)/
SUMIFS(AllPublicationData!$E:$E,AllPublicationData!$A:$A,'Publication Table (%)'!$B32,AllPublicationData!$B:$B,'Publication Table (%)'!E$7)),
IF('Publication Table (%)'!$C$5="Operations cancelled by patient",
IFERROR(SUMIFS(AllPublicationData!$G:$G,AllPublicationData!$A:$A,'Publication Table (%)'!$B32,AllPublicationData!$B:$B,'Publication Table (%)'!$C$4,AllPublicationData!$D:$D,'Publication Table (%)'!E$7)/
SUMIFS(AllPublicationData!$E:$E,AllPublicationData!$A:$A,'Publication Table (%)'!$B32,AllPublicationData!$B:$B,'Publication Table (%)'!$C$4,AllPublicationData!$D:$D,'Publication Table (%)'!E$7),
SUMIFS(AllPublicationData!$G:$G,AllPublicationData!$A:$A,'Publication Table (%)'!$B32,AllPublicationData!$B:$B,'Publication Table (%)'!E$7)/
SUMIFS(AllPublicationData!$E:$E,AllPublicationData!$A:$A,'Publication Table (%)'!$B32,AllPublicationData!$B:$B,'Publication Table (%)'!E$7)),
IF('Publication Table (%)'!$C$5="Operations cancelled for clinical reasons",
IFERROR(SUMIFS(AllPublicationData!$H:$H,AllPublicationData!$A:$A,'Publication Table (%)'!$B32,AllPublicationData!$B:$B,'Publication Table (%)'!$C$4,AllPublicationData!$D:$D,'Publication Table (%)'!E$7)/
SUMIFS(AllPublicationData!$E:$E,AllPublicationData!$A:$A,'Publication Table (%)'!$B32,AllPublicationData!$B:$B,'Publication Table (%)'!$C$4,AllPublicationData!$D:$D,'Publication Table (%)'!E$7),
SUMIFS(AllPublicationData!$H:$H,AllPublicationData!$A:$A,'Publication Table (%)'!$B32,AllPublicationData!$B:$B,'Publication Table (%)'!E$7)/
SUMIFS(AllPublicationData!$E:$E,AllPublicationData!$A:$A,'Publication Table (%)'!$B32,AllPublicationData!$B:$B,'Publication Table (%)'!E$7)),
IF('Publication Table (%)'!$C$5="Operations cancelled for non-clinical/capacity reasons",
IFERROR(SUMIFS(AllPublicationData!$I:$I,AllPublicationData!$A:$A,'Publication Table (%)'!$B32,AllPublicationData!$B:$B,'Publication Table (%)'!$C$4,AllPublicationData!$D:$D,'Publication Table (%)'!E$7)/
SUMIFS(AllPublicationData!$E:$E,AllPublicationData!$A:$A,'Publication Table (%)'!$B32,AllPublicationData!$B:$B,'Publication Table (%)'!$C$4,AllPublicationData!$D:$D,'Publication Table (%)'!E$7),
SUMIFS(AllPublicationData!$I:$I,AllPublicationData!$A:$A,'Publication Table (%)'!$B32,AllPublicationData!$B:$B,'Publication Table (%)'!E$7)/
SUMIFS(AllPublicationData!$E:$E,AllPublicationData!$A:$A,'Publication Table (%)'!$B32,AllPublicationData!$B:$B,'Publication Table (%)'!E$7)),
IF('Publication Table (%)'!$C$5="Cancellations for other reasons",
IFERROR(SUMIFS(AllPublicationData!$J:$J,AllPublicationData!$A:$A,'Publication Table (%)'!$B32,AllPublicationData!$B:$B,'Publication Table (%)'!$C$4,AllPublicationData!$D:$D,'Publication Table (%)'!E$7)/
SUMIFS(AllPublicationData!$E:$E,AllPublicationData!$A:$A,'Publication Table (%)'!$B32,AllPublicationData!$B:$B,'Publication Table (%)'!$C$4,AllPublicationData!$D:$D,'Publication Table (%)'!E$7),
SUMIFS(AllPublicationData!$J:$J,AllPublicationData!$A:$A,'Publication Table (%)'!$B32,AllPublicationData!$B:$B,'Publication Table (%)'!E$7)/
SUMIFS(AllPublicationData!$E:$E,AllPublicationData!$A:$A,'Publication Table (%)'!$B32,AllPublicationData!$B:$B,'Publication Table (%)'!E$7)))))))</f>
        <v>5.7932263814616754E-2</v>
      </c>
      <c r="F32" s="96">
        <f>IF('Publication Table (%)'!$C$5="All Cancelled Operations",
IFERROR(SUMIFS(AllPublicationData!$F:$F,AllPublicationData!$A:$A,'Publication Table (%)'!$B32,AllPublicationData!$B:$B,'Publication Table (%)'!$C$4,AllPublicationData!$D:$D,'Publication Table (%)'!F$7)/
SUMIFS(AllPublicationData!$E:$E,AllPublicationData!$A:$A,'Publication Table (%)'!$B32,AllPublicationData!$B:$B,'Publication Table (%)'!$C$4,AllPublicationData!$D:$D,'Publication Table (%)'!F$7),
SUMIFS(AllPublicationData!$F:$F,AllPublicationData!$A:$A,'Publication Table (%)'!$B32,AllPublicationData!$B:$B,'Publication Table (%)'!F$7)/
SUMIFS(AllPublicationData!$E:$E,AllPublicationData!$A:$A,'Publication Table (%)'!$B32,AllPublicationData!$B:$B,'Publication Table (%)'!F$7)),
IF('Publication Table (%)'!$C$5="Operations cancelled by patient",
IFERROR(SUMIFS(AllPublicationData!$G:$G,AllPublicationData!$A:$A,'Publication Table (%)'!$B32,AllPublicationData!$B:$B,'Publication Table (%)'!$C$4,AllPublicationData!$D:$D,'Publication Table (%)'!F$7)/
SUMIFS(AllPublicationData!$E:$E,AllPublicationData!$A:$A,'Publication Table (%)'!$B32,AllPublicationData!$B:$B,'Publication Table (%)'!$C$4,AllPublicationData!$D:$D,'Publication Table (%)'!F$7),
SUMIFS(AllPublicationData!$G:$G,AllPublicationData!$A:$A,'Publication Table (%)'!$B32,AllPublicationData!$B:$B,'Publication Table (%)'!F$7)/
SUMIFS(AllPublicationData!$E:$E,AllPublicationData!$A:$A,'Publication Table (%)'!$B32,AllPublicationData!$B:$B,'Publication Table (%)'!F$7)),
IF('Publication Table (%)'!$C$5="Operations cancelled for clinical reasons",
IFERROR(SUMIFS(AllPublicationData!$H:$H,AllPublicationData!$A:$A,'Publication Table (%)'!$B32,AllPublicationData!$B:$B,'Publication Table (%)'!$C$4,AllPublicationData!$D:$D,'Publication Table (%)'!F$7)/
SUMIFS(AllPublicationData!$E:$E,AllPublicationData!$A:$A,'Publication Table (%)'!$B32,AllPublicationData!$B:$B,'Publication Table (%)'!$C$4,AllPublicationData!$D:$D,'Publication Table (%)'!F$7),
SUMIFS(AllPublicationData!$H:$H,AllPublicationData!$A:$A,'Publication Table (%)'!$B32,AllPublicationData!$B:$B,'Publication Table (%)'!F$7)/
SUMIFS(AllPublicationData!$E:$E,AllPublicationData!$A:$A,'Publication Table (%)'!$B32,AllPublicationData!$B:$B,'Publication Table (%)'!F$7)),
IF('Publication Table (%)'!$C$5="Operations cancelled for non-clinical/capacity reasons",
IFERROR(SUMIFS(AllPublicationData!$I:$I,AllPublicationData!$A:$A,'Publication Table (%)'!$B32,AllPublicationData!$B:$B,'Publication Table (%)'!$C$4,AllPublicationData!$D:$D,'Publication Table (%)'!F$7)/
SUMIFS(AllPublicationData!$E:$E,AllPublicationData!$A:$A,'Publication Table (%)'!$B32,AllPublicationData!$B:$B,'Publication Table (%)'!$C$4,AllPublicationData!$D:$D,'Publication Table (%)'!F$7),
SUMIFS(AllPublicationData!$I:$I,AllPublicationData!$A:$A,'Publication Table (%)'!$B32,AllPublicationData!$B:$B,'Publication Table (%)'!F$7)/
SUMIFS(AllPublicationData!$E:$E,AllPublicationData!$A:$A,'Publication Table (%)'!$B32,AllPublicationData!$B:$B,'Publication Table (%)'!F$7)),
IF('Publication Table (%)'!$C$5="Cancellations for other reasons",
IFERROR(SUMIFS(AllPublicationData!$J:$J,AllPublicationData!$A:$A,'Publication Table (%)'!$B32,AllPublicationData!$B:$B,'Publication Table (%)'!$C$4,AllPublicationData!$D:$D,'Publication Table (%)'!F$7)/
SUMIFS(AllPublicationData!$E:$E,AllPublicationData!$A:$A,'Publication Table (%)'!$B32,AllPublicationData!$B:$B,'Publication Table (%)'!$C$4,AllPublicationData!$D:$D,'Publication Table (%)'!F$7),
SUMIFS(AllPublicationData!$J:$J,AllPublicationData!$A:$A,'Publication Table (%)'!$B32,AllPublicationData!$B:$B,'Publication Table (%)'!F$7)/
SUMIFS(AllPublicationData!$E:$E,AllPublicationData!$A:$A,'Publication Table (%)'!$B32,AllPublicationData!$B:$B,'Publication Table (%)'!F$7)))))))</f>
        <v>9.2833876221498371E-2</v>
      </c>
      <c r="G32" s="96">
        <f>IF('Publication Table (%)'!$C$5="All Cancelled Operations",
IFERROR(SUMIFS(AllPublicationData!$F:$F,AllPublicationData!$A:$A,'Publication Table (%)'!$B32,AllPublicationData!$B:$B,'Publication Table (%)'!$C$4,AllPublicationData!$D:$D,'Publication Table (%)'!G$7)/
SUMIFS(AllPublicationData!$E:$E,AllPublicationData!$A:$A,'Publication Table (%)'!$B32,AllPublicationData!$B:$B,'Publication Table (%)'!$C$4,AllPublicationData!$D:$D,'Publication Table (%)'!G$7),
SUMIFS(AllPublicationData!$F:$F,AllPublicationData!$A:$A,'Publication Table (%)'!$B32,AllPublicationData!$B:$B,'Publication Table (%)'!G$7)/
SUMIFS(AllPublicationData!$E:$E,AllPublicationData!$A:$A,'Publication Table (%)'!$B32,AllPublicationData!$B:$B,'Publication Table (%)'!G$7)),
IF('Publication Table (%)'!$C$5="Operations cancelled by patient",
IFERROR(SUMIFS(AllPublicationData!$G:$G,AllPublicationData!$A:$A,'Publication Table (%)'!$B32,AllPublicationData!$B:$B,'Publication Table (%)'!$C$4,AllPublicationData!$D:$D,'Publication Table (%)'!G$7)/
SUMIFS(AllPublicationData!$E:$E,AllPublicationData!$A:$A,'Publication Table (%)'!$B32,AllPublicationData!$B:$B,'Publication Table (%)'!$C$4,AllPublicationData!$D:$D,'Publication Table (%)'!G$7),
SUMIFS(AllPublicationData!$G:$G,AllPublicationData!$A:$A,'Publication Table (%)'!$B32,AllPublicationData!$B:$B,'Publication Table (%)'!G$7)/
SUMIFS(AllPublicationData!$E:$E,AllPublicationData!$A:$A,'Publication Table (%)'!$B32,AllPublicationData!$B:$B,'Publication Table (%)'!G$7)),
IF('Publication Table (%)'!$C$5="Operations cancelled for clinical reasons",
IFERROR(SUMIFS(AllPublicationData!$H:$H,AllPublicationData!$A:$A,'Publication Table (%)'!$B32,AllPublicationData!$B:$B,'Publication Table (%)'!$C$4,AllPublicationData!$D:$D,'Publication Table (%)'!G$7)/
SUMIFS(AllPublicationData!$E:$E,AllPublicationData!$A:$A,'Publication Table (%)'!$B32,AllPublicationData!$B:$B,'Publication Table (%)'!$C$4,AllPublicationData!$D:$D,'Publication Table (%)'!G$7),
SUMIFS(AllPublicationData!$H:$H,AllPublicationData!$A:$A,'Publication Table (%)'!$B32,AllPublicationData!$B:$B,'Publication Table (%)'!G$7)/
SUMIFS(AllPublicationData!$E:$E,AllPublicationData!$A:$A,'Publication Table (%)'!$B32,AllPublicationData!$B:$B,'Publication Table (%)'!G$7)),
IF('Publication Table (%)'!$C$5="Operations cancelled for non-clinical/capacity reasons",
IFERROR(SUMIFS(AllPublicationData!$I:$I,AllPublicationData!$A:$A,'Publication Table (%)'!$B32,AllPublicationData!$B:$B,'Publication Table (%)'!$C$4,AllPublicationData!$D:$D,'Publication Table (%)'!G$7)/
SUMIFS(AllPublicationData!$E:$E,AllPublicationData!$A:$A,'Publication Table (%)'!$B32,AllPublicationData!$B:$B,'Publication Table (%)'!$C$4,AllPublicationData!$D:$D,'Publication Table (%)'!G$7),
SUMIFS(AllPublicationData!$I:$I,AllPublicationData!$A:$A,'Publication Table (%)'!$B32,AllPublicationData!$B:$B,'Publication Table (%)'!G$7)/
SUMIFS(AllPublicationData!$E:$E,AllPublicationData!$A:$A,'Publication Table (%)'!$B32,AllPublicationData!$B:$B,'Publication Table (%)'!G$7)),
IF('Publication Table (%)'!$C$5="Cancellations for other reasons",
IFERROR(SUMIFS(AllPublicationData!$J:$J,AllPublicationData!$A:$A,'Publication Table (%)'!$B32,AllPublicationData!$B:$B,'Publication Table (%)'!$C$4,AllPublicationData!$D:$D,'Publication Table (%)'!G$7)/
SUMIFS(AllPublicationData!$E:$E,AllPublicationData!$A:$A,'Publication Table (%)'!$B32,AllPublicationData!$B:$B,'Publication Table (%)'!$C$4,AllPublicationData!$D:$D,'Publication Table (%)'!G$7),
SUMIFS(AllPublicationData!$J:$J,AllPublicationData!$A:$A,'Publication Table (%)'!$B32,AllPublicationData!$B:$B,'Publication Table (%)'!G$7)/
SUMIFS(AllPublicationData!$E:$E,AllPublicationData!$A:$A,'Publication Table (%)'!$B32,AllPublicationData!$B:$B,'Publication Table (%)'!G$7)))))))</f>
        <v>8.2524271844660199E-2</v>
      </c>
      <c r="H32" s="96">
        <f>IF('Publication Table (%)'!$C$5="All Cancelled Operations",
IFERROR(SUMIFS(AllPublicationData!$F:$F,AllPublicationData!$A:$A,'Publication Table (%)'!$B32,AllPublicationData!$B:$B,'Publication Table (%)'!$C$4,AllPublicationData!$D:$D,'Publication Table (%)'!H$7)/
SUMIFS(AllPublicationData!$E:$E,AllPublicationData!$A:$A,'Publication Table (%)'!$B32,AllPublicationData!$B:$B,'Publication Table (%)'!$C$4,AllPublicationData!$D:$D,'Publication Table (%)'!H$7),
SUMIFS(AllPublicationData!$F:$F,AllPublicationData!$A:$A,'Publication Table (%)'!$B32,AllPublicationData!$B:$B,'Publication Table (%)'!H$7)/
SUMIFS(AllPublicationData!$E:$E,AllPublicationData!$A:$A,'Publication Table (%)'!$B32,AllPublicationData!$B:$B,'Publication Table (%)'!H$7)),
IF('Publication Table (%)'!$C$5="Operations cancelled by patient",
IFERROR(SUMIFS(AllPublicationData!$G:$G,AllPublicationData!$A:$A,'Publication Table (%)'!$B32,AllPublicationData!$B:$B,'Publication Table (%)'!$C$4,AllPublicationData!$D:$D,'Publication Table (%)'!H$7)/
SUMIFS(AllPublicationData!$E:$E,AllPublicationData!$A:$A,'Publication Table (%)'!$B32,AllPublicationData!$B:$B,'Publication Table (%)'!$C$4,AllPublicationData!$D:$D,'Publication Table (%)'!H$7),
SUMIFS(AllPublicationData!$G:$G,AllPublicationData!$A:$A,'Publication Table (%)'!$B32,AllPublicationData!$B:$B,'Publication Table (%)'!H$7)/
SUMIFS(AllPublicationData!$E:$E,AllPublicationData!$A:$A,'Publication Table (%)'!$B32,AllPublicationData!$B:$B,'Publication Table (%)'!H$7)),
IF('Publication Table (%)'!$C$5="Operations cancelled for clinical reasons",
IFERROR(SUMIFS(AllPublicationData!$H:$H,AllPublicationData!$A:$A,'Publication Table (%)'!$B32,AllPublicationData!$B:$B,'Publication Table (%)'!$C$4,AllPublicationData!$D:$D,'Publication Table (%)'!H$7)/
SUMIFS(AllPublicationData!$E:$E,AllPublicationData!$A:$A,'Publication Table (%)'!$B32,AllPublicationData!$B:$B,'Publication Table (%)'!$C$4,AllPublicationData!$D:$D,'Publication Table (%)'!H$7),
SUMIFS(AllPublicationData!$H:$H,AllPublicationData!$A:$A,'Publication Table (%)'!$B32,AllPublicationData!$B:$B,'Publication Table (%)'!H$7)/
SUMIFS(AllPublicationData!$E:$E,AllPublicationData!$A:$A,'Publication Table (%)'!$B32,AllPublicationData!$B:$B,'Publication Table (%)'!H$7)),
IF('Publication Table (%)'!$C$5="Operations cancelled for non-clinical/capacity reasons",
IFERROR(SUMIFS(AllPublicationData!$I:$I,AllPublicationData!$A:$A,'Publication Table (%)'!$B32,AllPublicationData!$B:$B,'Publication Table (%)'!$C$4,AllPublicationData!$D:$D,'Publication Table (%)'!H$7)/
SUMIFS(AllPublicationData!$E:$E,AllPublicationData!$A:$A,'Publication Table (%)'!$B32,AllPublicationData!$B:$B,'Publication Table (%)'!$C$4,AllPublicationData!$D:$D,'Publication Table (%)'!H$7),
SUMIFS(AllPublicationData!$I:$I,AllPublicationData!$A:$A,'Publication Table (%)'!$B32,AllPublicationData!$B:$B,'Publication Table (%)'!H$7)/
SUMIFS(AllPublicationData!$E:$E,AllPublicationData!$A:$A,'Publication Table (%)'!$B32,AllPublicationData!$B:$B,'Publication Table (%)'!H$7)),
IF('Publication Table (%)'!$C$5="Cancellations for other reasons",
IFERROR(SUMIFS(AllPublicationData!$J:$J,AllPublicationData!$A:$A,'Publication Table (%)'!$B32,AllPublicationData!$B:$B,'Publication Table (%)'!$C$4,AllPublicationData!$D:$D,'Publication Table (%)'!H$7)/
SUMIFS(AllPublicationData!$E:$E,AllPublicationData!$A:$A,'Publication Table (%)'!$B32,AllPublicationData!$B:$B,'Publication Table (%)'!$C$4,AllPublicationData!$D:$D,'Publication Table (%)'!H$7),
SUMIFS(AllPublicationData!$J:$J,AllPublicationData!$A:$A,'Publication Table (%)'!$B32,AllPublicationData!$B:$B,'Publication Table (%)'!H$7)/
SUMIFS(AllPublicationData!$E:$E,AllPublicationData!$A:$A,'Publication Table (%)'!$B32,AllPublicationData!$B:$B,'Publication Table (%)'!H$7)))))))</f>
        <v>0.10947368421052632</v>
      </c>
      <c r="I32" s="96">
        <f>IF('Publication Table (%)'!$C$5="All Cancelled Operations",
IFERROR(SUMIFS(AllPublicationData!$F:$F,AllPublicationData!$A:$A,'Publication Table (%)'!$B32,AllPublicationData!$B:$B,'Publication Table (%)'!$C$4,AllPublicationData!$D:$D,'Publication Table (%)'!I$7)/
SUMIFS(AllPublicationData!$E:$E,AllPublicationData!$A:$A,'Publication Table (%)'!$B32,AllPublicationData!$B:$B,'Publication Table (%)'!$C$4,AllPublicationData!$D:$D,'Publication Table (%)'!I$7),
SUMIFS(AllPublicationData!$F:$F,AllPublicationData!$A:$A,'Publication Table (%)'!$B32,AllPublicationData!$B:$B,'Publication Table (%)'!I$7)/
SUMIFS(AllPublicationData!$E:$E,AllPublicationData!$A:$A,'Publication Table (%)'!$B32,AllPublicationData!$B:$B,'Publication Table (%)'!I$7)),
IF('Publication Table (%)'!$C$5="Operations cancelled by patient",
IFERROR(SUMIFS(AllPublicationData!$G:$G,AllPublicationData!$A:$A,'Publication Table (%)'!$B32,AllPublicationData!$B:$B,'Publication Table (%)'!$C$4,AllPublicationData!$D:$D,'Publication Table (%)'!I$7)/
SUMIFS(AllPublicationData!$E:$E,AllPublicationData!$A:$A,'Publication Table (%)'!$B32,AllPublicationData!$B:$B,'Publication Table (%)'!$C$4,AllPublicationData!$D:$D,'Publication Table (%)'!I$7),
SUMIFS(AllPublicationData!$G:$G,AllPublicationData!$A:$A,'Publication Table (%)'!$B32,AllPublicationData!$B:$B,'Publication Table (%)'!I$7)/
SUMIFS(AllPublicationData!$E:$E,AllPublicationData!$A:$A,'Publication Table (%)'!$B32,AllPublicationData!$B:$B,'Publication Table (%)'!I$7)),
IF('Publication Table (%)'!$C$5="Operations cancelled for clinical reasons",
IFERROR(SUMIFS(AllPublicationData!$H:$H,AllPublicationData!$A:$A,'Publication Table (%)'!$B32,AllPublicationData!$B:$B,'Publication Table (%)'!$C$4,AllPublicationData!$D:$D,'Publication Table (%)'!I$7)/
SUMIFS(AllPublicationData!$E:$E,AllPublicationData!$A:$A,'Publication Table (%)'!$B32,AllPublicationData!$B:$B,'Publication Table (%)'!$C$4,AllPublicationData!$D:$D,'Publication Table (%)'!I$7),
SUMIFS(AllPublicationData!$H:$H,AllPublicationData!$A:$A,'Publication Table (%)'!$B32,AllPublicationData!$B:$B,'Publication Table (%)'!I$7)/
SUMIFS(AllPublicationData!$E:$E,AllPublicationData!$A:$A,'Publication Table (%)'!$B32,AllPublicationData!$B:$B,'Publication Table (%)'!I$7)),
IF('Publication Table (%)'!$C$5="Operations cancelled for non-clinical/capacity reasons",
IFERROR(SUMIFS(AllPublicationData!$I:$I,AllPublicationData!$A:$A,'Publication Table (%)'!$B32,AllPublicationData!$B:$B,'Publication Table (%)'!$C$4,AllPublicationData!$D:$D,'Publication Table (%)'!I$7)/
SUMIFS(AllPublicationData!$E:$E,AllPublicationData!$A:$A,'Publication Table (%)'!$B32,AllPublicationData!$B:$B,'Publication Table (%)'!$C$4,AllPublicationData!$D:$D,'Publication Table (%)'!I$7),
SUMIFS(AllPublicationData!$I:$I,AllPublicationData!$A:$A,'Publication Table (%)'!$B32,AllPublicationData!$B:$B,'Publication Table (%)'!I$7)/
SUMIFS(AllPublicationData!$E:$E,AllPublicationData!$A:$A,'Publication Table (%)'!$B32,AllPublicationData!$B:$B,'Publication Table (%)'!I$7)),
IF('Publication Table (%)'!$C$5="Cancellations for other reasons",
IFERROR(SUMIFS(AllPublicationData!$J:$J,AllPublicationData!$A:$A,'Publication Table (%)'!$B32,AllPublicationData!$B:$B,'Publication Table (%)'!$C$4,AllPublicationData!$D:$D,'Publication Table (%)'!I$7)/
SUMIFS(AllPublicationData!$E:$E,AllPublicationData!$A:$A,'Publication Table (%)'!$B32,AllPublicationData!$B:$B,'Publication Table (%)'!$C$4,AllPublicationData!$D:$D,'Publication Table (%)'!I$7),
SUMIFS(AllPublicationData!$J:$J,AllPublicationData!$A:$A,'Publication Table (%)'!$B32,AllPublicationData!$B:$B,'Publication Table (%)'!I$7)/
SUMIFS(AllPublicationData!$E:$E,AllPublicationData!$A:$A,'Publication Table (%)'!$B32,AllPublicationData!$B:$B,'Publication Table (%)'!I$7)))))))</f>
        <v>8.462164361269324E-2</v>
      </c>
      <c r="J32" s="96">
        <f>IF('Publication Table (%)'!$C$5="All Cancelled Operations",
IFERROR(SUMIFS(AllPublicationData!$F:$F,AllPublicationData!$A:$A,'Publication Table (%)'!$B32,AllPublicationData!$B:$B,'Publication Table (%)'!$C$4,AllPublicationData!$D:$D,'Publication Table (%)'!J$7)/
SUMIFS(AllPublicationData!$E:$E,AllPublicationData!$A:$A,'Publication Table (%)'!$B32,AllPublicationData!$B:$B,'Publication Table (%)'!$C$4,AllPublicationData!$D:$D,'Publication Table (%)'!J$7),
SUMIFS(AllPublicationData!$F:$F,AllPublicationData!$A:$A,'Publication Table (%)'!$B32,AllPublicationData!$B:$B,'Publication Table (%)'!J$7)/
SUMIFS(AllPublicationData!$E:$E,AllPublicationData!$A:$A,'Publication Table (%)'!$B32,AllPublicationData!$B:$B,'Publication Table (%)'!J$7)),
IF('Publication Table (%)'!$C$5="Operations cancelled by patient",
IFERROR(SUMIFS(AllPublicationData!$G:$G,AllPublicationData!$A:$A,'Publication Table (%)'!$B32,AllPublicationData!$B:$B,'Publication Table (%)'!$C$4,AllPublicationData!$D:$D,'Publication Table (%)'!J$7)/
SUMIFS(AllPublicationData!$E:$E,AllPublicationData!$A:$A,'Publication Table (%)'!$B32,AllPublicationData!$B:$B,'Publication Table (%)'!$C$4,AllPublicationData!$D:$D,'Publication Table (%)'!J$7),
SUMIFS(AllPublicationData!$G:$G,AllPublicationData!$A:$A,'Publication Table (%)'!$B32,AllPublicationData!$B:$B,'Publication Table (%)'!J$7)/
SUMIFS(AllPublicationData!$E:$E,AllPublicationData!$A:$A,'Publication Table (%)'!$B32,AllPublicationData!$B:$B,'Publication Table (%)'!J$7)),
IF('Publication Table (%)'!$C$5="Operations cancelled for clinical reasons",
IFERROR(SUMIFS(AllPublicationData!$H:$H,AllPublicationData!$A:$A,'Publication Table (%)'!$B32,AllPublicationData!$B:$B,'Publication Table (%)'!$C$4,AllPublicationData!$D:$D,'Publication Table (%)'!J$7)/
SUMIFS(AllPublicationData!$E:$E,AllPublicationData!$A:$A,'Publication Table (%)'!$B32,AllPublicationData!$B:$B,'Publication Table (%)'!$C$4,AllPublicationData!$D:$D,'Publication Table (%)'!J$7),
SUMIFS(AllPublicationData!$H:$H,AllPublicationData!$A:$A,'Publication Table (%)'!$B32,AllPublicationData!$B:$B,'Publication Table (%)'!J$7)/
SUMIFS(AllPublicationData!$E:$E,AllPublicationData!$A:$A,'Publication Table (%)'!$B32,AllPublicationData!$B:$B,'Publication Table (%)'!J$7)),
IF('Publication Table (%)'!$C$5="Operations cancelled for non-clinical/capacity reasons",
IFERROR(SUMIFS(AllPublicationData!$I:$I,AllPublicationData!$A:$A,'Publication Table (%)'!$B32,AllPublicationData!$B:$B,'Publication Table (%)'!$C$4,AllPublicationData!$D:$D,'Publication Table (%)'!J$7)/
SUMIFS(AllPublicationData!$E:$E,AllPublicationData!$A:$A,'Publication Table (%)'!$B32,AllPublicationData!$B:$B,'Publication Table (%)'!$C$4,AllPublicationData!$D:$D,'Publication Table (%)'!J$7),
SUMIFS(AllPublicationData!$I:$I,AllPublicationData!$A:$A,'Publication Table (%)'!$B32,AllPublicationData!$B:$B,'Publication Table (%)'!J$7)/
SUMIFS(AllPublicationData!$E:$E,AllPublicationData!$A:$A,'Publication Table (%)'!$B32,AllPublicationData!$B:$B,'Publication Table (%)'!J$7)),
IF('Publication Table (%)'!$C$5="Cancellations for other reasons",
IFERROR(SUMIFS(AllPublicationData!$J:$J,AllPublicationData!$A:$A,'Publication Table (%)'!$B32,AllPublicationData!$B:$B,'Publication Table (%)'!$C$4,AllPublicationData!$D:$D,'Publication Table (%)'!J$7)/
SUMIFS(AllPublicationData!$E:$E,AllPublicationData!$A:$A,'Publication Table (%)'!$B32,AllPublicationData!$B:$B,'Publication Table (%)'!$C$4,AllPublicationData!$D:$D,'Publication Table (%)'!J$7),
SUMIFS(AllPublicationData!$J:$J,AllPublicationData!$A:$A,'Publication Table (%)'!$B32,AllPublicationData!$B:$B,'Publication Table (%)'!J$7)/
SUMIFS(AllPublicationData!$E:$E,AllPublicationData!$A:$A,'Publication Table (%)'!$B32,AllPublicationData!$B:$B,'Publication Table (%)'!J$7)))))))</f>
        <v>0.1062992125984252</v>
      </c>
      <c r="K32" s="96">
        <f>IF('Publication Table (%)'!$C$5="All Cancelled Operations",
IFERROR(SUMIFS(AllPublicationData!$F:$F,AllPublicationData!$A:$A,'Publication Table (%)'!$B32,AllPublicationData!$B:$B,'Publication Table (%)'!$C$4,AllPublicationData!$D:$D,'Publication Table (%)'!K$7)/
SUMIFS(AllPublicationData!$E:$E,AllPublicationData!$A:$A,'Publication Table (%)'!$B32,AllPublicationData!$B:$B,'Publication Table (%)'!$C$4,AllPublicationData!$D:$D,'Publication Table (%)'!K$7),
SUMIFS(AllPublicationData!$F:$F,AllPublicationData!$A:$A,'Publication Table (%)'!$B32,AllPublicationData!$B:$B,'Publication Table (%)'!K$7)/
SUMIFS(AllPublicationData!$E:$E,AllPublicationData!$A:$A,'Publication Table (%)'!$B32,AllPublicationData!$B:$B,'Publication Table (%)'!K$7)),
IF('Publication Table (%)'!$C$5="Operations cancelled by patient",
IFERROR(SUMIFS(AllPublicationData!$G:$G,AllPublicationData!$A:$A,'Publication Table (%)'!$B32,AllPublicationData!$B:$B,'Publication Table (%)'!$C$4,AllPublicationData!$D:$D,'Publication Table (%)'!K$7)/
SUMIFS(AllPublicationData!$E:$E,AllPublicationData!$A:$A,'Publication Table (%)'!$B32,AllPublicationData!$B:$B,'Publication Table (%)'!$C$4,AllPublicationData!$D:$D,'Publication Table (%)'!K$7),
SUMIFS(AllPublicationData!$G:$G,AllPublicationData!$A:$A,'Publication Table (%)'!$B32,AllPublicationData!$B:$B,'Publication Table (%)'!K$7)/
SUMIFS(AllPublicationData!$E:$E,AllPublicationData!$A:$A,'Publication Table (%)'!$B32,AllPublicationData!$B:$B,'Publication Table (%)'!K$7)),
IF('Publication Table (%)'!$C$5="Operations cancelled for clinical reasons",
IFERROR(SUMIFS(AllPublicationData!$H:$H,AllPublicationData!$A:$A,'Publication Table (%)'!$B32,AllPublicationData!$B:$B,'Publication Table (%)'!$C$4,AllPublicationData!$D:$D,'Publication Table (%)'!K$7)/
SUMIFS(AllPublicationData!$E:$E,AllPublicationData!$A:$A,'Publication Table (%)'!$B32,AllPublicationData!$B:$B,'Publication Table (%)'!$C$4,AllPublicationData!$D:$D,'Publication Table (%)'!K$7),
SUMIFS(AllPublicationData!$H:$H,AllPublicationData!$A:$A,'Publication Table (%)'!$B32,AllPublicationData!$B:$B,'Publication Table (%)'!K$7)/
SUMIFS(AllPublicationData!$E:$E,AllPublicationData!$A:$A,'Publication Table (%)'!$B32,AllPublicationData!$B:$B,'Publication Table (%)'!K$7)),
IF('Publication Table (%)'!$C$5="Operations cancelled for non-clinical/capacity reasons",
IFERROR(SUMIFS(AllPublicationData!$I:$I,AllPublicationData!$A:$A,'Publication Table (%)'!$B32,AllPublicationData!$B:$B,'Publication Table (%)'!$C$4,AllPublicationData!$D:$D,'Publication Table (%)'!K$7)/
SUMIFS(AllPublicationData!$E:$E,AllPublicationData!$A:$A,'Publication Table (%)'!$B32,AllPublicationData!$B:$B,'Publication Table (%)'!$C$4,AllPublicationData!$D:$D,'Publication Table (%)'!K$7),
SUMIFS(AllPublicationData!$I:$I,AllPublicationData!$A:$A,'Publication Table (%)'!$B32,AllPublicationData!$B:$B,'Publication Table (%)'!K$7)/
SUMIFS(AllPublicationData!$E:$E,AllPublicationData!$A:$A,'Publication Table (%)'!$B32,AllPublicationData!$B:$B,'Publication Table (%)'!K$7)),
IF('Publication Table (%)'!$C$5="Cancellations for other reasons",
IFERROR(SUMIFS(AllPublicationData!$J:$J,AllPublicationData!$A:$A,'Publication Table (%)'!$B32,AllPublicationData!$B:$B,'Publication Table (%)'!$C$4,AllPublicationData!$D:$D,'Publication Table (%)'!K$7)/
SUMIFS(AllPublicationData!$E:$E,AllPublicationData!$A:$A,'Publication Table (%)'!$B32,AllPublicationData!$B:$B,'Publication Table (%)'!$C$4,AllPublicationData!$D:$D,'Publication Table (%)'!K$7),
SUMIFS(AllPublicationData!$J:$J,AllPublicationData!$A:$A,'Publication Table (%)'!$B32,AllPublicationData!$B:$B,'Publication Table (%)'!K$7)/
SUMIFS(AllPublicationData!$E:$E,AllPublicationData!$A:$A,'Publication Table (%)'!$B32,AllPublicationData!$B:$B,'Publication Table (%)'!K$7)))))))</f>
        <v>7.91304347826087E-2</v>
      </c>
      <c r="L32" s="96">
        <f>IF('Publication Table (%)'!$C$5="All Cancelled Operations",
IFERROR(SUMIFS(AllPublicationData!$F:$F,AllPublicationData!$A:$A,'Publication Table (%)'!$B32,AllPublicationData!$B:$B,'Publication Table (%)'!$C$4,AllPublicationData!$D:$D,'Publication Table (%)'!L$7)/
SUMIFS(AllPublicationData!$E:$E,AllPublicationData!$A:$A,'Publication Table (%)'!$B32,AllPublicationData!$B:$B,'Publication Table (%)'!$C$4,AllPublicationData!$D:$D,'Publication Table (%)'!L$7),
SUMIFS(AllPublicationData!$F:$F,AllPublicationData!$A:$A,'Publication Table (%)'!$B32,AllPublicationData!$B:$B,'Publication Table (%)'!L$7)/
SUMIFS(AllPublicationData!$E:$E,AllPublicationData!$A:$A,'Publication Table (%)'!$B32,AllPublicationData!$B:$B,'Publication Table (%)'!L$7)),
IF('Publication Table (%)'!$C$5="Operations cancelled by patient",
IFERROR(SUMIFS(AllPublicationData!$G:$G,AllPublicationData!$A:$A,'Publication Table (%)'!$B32,AllPublicationData!$B:$B,'Publication Table (%)'!$C$4,AllPublicationData!$D:$D,'Publication Table (%)'!L$7)/
SUMIFS(AllPublicationData!$E:$E,AllPublicationData!$A:$A,'Publication Table (%)'!$B32,AllPublicationData!$B:$B,'Publication Table (%)'!$C$4,AllPublicationData!$D:$D,'Publication Table (%)'!L$7),
SUMIFS(AllPublicationData!$G:$G,AllPublicationData!$A:$A,'Publication Table (%)'!$B32,AllPublicationData!$B:$B,'Publication Table (%)'!L$7)/
SUMIFS(AllPublicationData!$E:$E,AllPublicationData!$A:$A,'Publication Table (%)'!$B32,AllPublicationData!$B:$B,'Publication Table (%)'!L$7)),
IF('Publication Table (%)'!$C$5="Operations cancelled for clinical reasons",
IFERROR(SUMIFS(AllPublicationData!$H:$H,AllPublicationData!$A:$A,'Publication Table (%)'!$B32,AllPublicationData!$B:$B,'Publication Table (%)'!$C$4,AllPublicationData!$D:$D,'Publication Table (%)'!L$7)/
SUMIFS(AllPublicationData!$E:$E,AllPublicationData!$A:$A,'Publication Table (%)'!$B32,AllPublicationData!$B:$B,'Publication Table (%)'!$C$4,AllPublicationData!$D:$D,'Publication Table (%)'!L$7),
SUMIFS(AllPublicationData!$H:$H,AllPublicationData!$A:$A,'Publication Table (%)'!$B32,AllPublicationData!$B:$B,'Publication Table (%)'!L$7)/
SUMIFS(AllPublicationData!$E:$E,AllPublicationData!$A:$A,'Publication Table (%)'!$B32,AllPublicationData!$B:$B,'Publication Table (%)'!L$7)),
IF('Publication Table (%)'!$C$5="Operations cancelled for non-clinical/capacity reasons",
IFERROR(SUMIFS(AllPublicationData!$I:$I,AllPublicationData!$A:$A,'Publication Table (%)'!$B32,AllPublicationData!$B:$B,'Publication Table (%)'!$C$4,AllPublicationData!$D:$D,'Publication Table (%)'!L$7)/
SUMIFS(AllPublicationData!$E:$E,AllPublicationData!$A:$A,'Publication Table (%)'!$B32,AllPublicationData!$B:$B,'Publication Table (%)'!$C$4,AllPublicationData!$D:$D,'Publication Table (%)'!L$7),
SUMIFS(AllPublicationData!$I:$I,AllPublicationData!$A:$A,'Publication Table (%)'!$B32,AllPublicationData!$B:$B,'Publication Table (%)'!L$7)/
SUMIFS(AllPublicationData!$E:$E,AllPublicationData!$A:$A,'Publication Table (%)'!$B32,AllPublicationData!$B:$B,'Publication Table (%)'!L$7)),
IF('Publication Table (%)'!$C$5="Cancellations for other reasons",
IFERROR(SUMIFS(AllPublicationData!$J:$J,AllPublicationData!$A:$A,'Publication Table (%)'!$B32,AllPublicationData!$B:$B,'Publication Table (%)'!$C$4,AllPublicationData!$D:$D,'Publication Table (%)'!L$7)/
SUMIFS(AllPublicationData!$E:$E,AllPublicationData!$A:$A,'Publication Table (%)'!$B32,AllPublicationData!$B:$B,'Publication Table (%)'!$C$4,AllPublicationData!$D:$D,'Publication Table (%)'!L$7),
SUMIFS(AllPublicationData!$J:$J,AllPublicationData!$A:$A,'Publication Table (%)'!$B32,AllPublicationData!$B:$B,'Publication Table (%)'!L$7)/
SUMIFS(AllPublicationData!$E:$E,AllPublicationData!$A:$A,'Publication Table (%)'!$B32,AllPublicationData!$B:$B,'Publication Table (%)'!L$7)))))))</f>
        <v>8.2329810764315559E-2</v>
      </c>
      <c r="M32" s="96">
        <f>IF('Publication Table (%)'!$C$5="All Cancelled Operations",
IFERROR(SUMIFS(AllPublicationData!$F:$F,AllPublicationData!$A:$A,'Publication Table (%)'!$B32,AllPublicationData!$B:$B,'Publication Table (%)'!$C$4,AllPublicationData!$D:$D,'Publication Table (%)'!M$7)/
SUMIFS(AllPublicationData!$E:$E,AllPublicationData!$A:$A,'Publication Table (%)'!$B32,AllPublicationData!$B:$B,'Publication Table (%)'!$C$4,AllPublicationData!$D:$D,'Publication Table (%)'!M$7),
SUMIFS(AllPublicationData!$F:$F,AllPublicationData!$A:$A,'Publication Table (%)'!$B32,AllPublicationData!$B:$B,'Publication Table (%)'!M$7)/
SUMIFS(AllPublicationData!$E:$E,AllPublicationData!$A:$A,'Publication Table (%)'!$B32,AllPublicationData!$B:$B,'Publication Table (%)'!M$7)),
IF('Publication Table (%)'!$C$5="Operations cancelled by patient",
IFERROR(SUMIFS(AllPublicationData!$G:$G,AllPublicationData!$A:$A,'Publication Table (%)'!$B32,AllPublicationData!$B:$B,'Publication Table (%)'!$C$4,AllPublicationData!$D:$D,'Publication Table (%)'!M$7)/
SUMIFS(AllPublicationData!$E:$E,AllPublicationData!$A:$A,'Publication Table (%)'!$B32,AllPublicationData!$B:$B,'Publication Table (%)'!$C$4,AllPublicationData!$D:$D,'Publication Table (%)'!M$7),
SUMIFS(AllPublicationData!$G:$G,AllPublicationData!$A:$A,'Publication Table (%)'!$B32,AllPublicationData!$B:$B,'Publication Table (%)'!M$7)/
SUMIFS(AllPublicationData!$E:$E,AllPublicationData!$A:$A,'Publication Table (%)'!$B32,AllPublicationData!$B:$B,'Publication Table (%)'!M$7)),
IF('Publication Table (%)'!$C$5="Operations cancelled for clinical reasons",
IFERROR(SUMIFS(AllPublicationData!$H:$H,AllPublicationData!$A:$A,'Publication Table (%)'!$B32,AllPublicationData!$B:$B,'Publication Table (%)'!$C$4,AllPublicationData!$D:$D,'Publication Table (%)'!M$7)/
SUMIFS(AllPublicationData!$E:$E,AllPublicationData!$A:$A,'Publication Table (%)'!$B32,AllPublicationData!$B:$B,'Publication Table (%)'!$C$4,AllPublicationData!$D:$D,'Publication Table (%)'!M$7),
SUMIFS(AllPublicationData!$H:$H,AllPublicationData!$A:$A,'Publication Table (%)'!$B32,AllPublicationData!$B:$B,'Publication Table (%)'!M$7)/
SUMIFS(AllPublicationData!$E:$E,AllPublicationData!$A:$A,'Publication Table (%)'!$B32,AllPublicationData!$B:$B,'Publication Table (%)'!M$7)),
IF('Publication Table (%)'!$C$5="Operations cancelled for non-clinical/capacity reasons",
IFERROR(SUMIFS(AllPublicationData!$I:$I,AllPublicationData!$A:$A,'Publication Table (%)'!$B32,AllPublicationData!$B:$B,'Publication Table (%)'!$C$4,AllPublicationData!$D:$D,'Publication Table (%)'!M$7)/
SUMIFS(AllPublicationData!$E:$E,AllPublicationData!$A:$A,'Publication Table (%)'!$B32,AllPublicationData!$B:$B,'Publication Table (%)'!$C$4,AllPublicationData!$D:$D,'Publication Table (%)'!M$7),
SUMIFS(AllPublicationData!$I:$I,AllPublicationData!$A:$A,'Publication Table (%)'!$B32,AllPublicationData!$B:$B,'Publication Table (%)'!M$7)/
SUMIFS(AllPublicationData!$E:$E,AllPublicationData!$A:$A,'Publication Table (%)'!$B32,AllPublicationData!$B:$B,'Publication Table (%)'!M$7)),
IF('Publication Table (%)'!$C$5="Cancellations for other reasons",
IFERROR(SUMIFS(AllPublicationData!$J:$J,AllPublicationData!$A:$A,'Publication Table (%)'!$B32,AllPublicationData!$B:$B,'Publication Table (%)'!$C$4,AllPublicationData!$D:$D,'Publication Table (%)'!M$7)/
SUMIFS(AllPublicationData!$E:$E,AllPublicationData!$A:$A,'Publication Table (%)'!$B32,AllPublicationData!$B:$B,'Publication Table (%)'!$C$4,AllPublicationData!$D:$D,'Publication Table (%)'!M$7),
SUMIFS(AllPublicationData!$J:$J,AllPublicationData!$A:$A,'Publication Table (%)'!$B32,AllPublicationData!$B:$B,'Publication Table (%)'!M$7)/
SUMIFS(AllPublicationData!$E:$E,AllPublicationData!$A:$A,'Publication Table (%)'!$B32,AllPublicationData!$B:$B,'Publication Table (%)'!M$7)))))))</f>
        <v>0.11224489795918367</v>
      </c>
      <c r="N32" s="96">
        <f>IF('Publication Table (%)'!$C$5="All Cancelled Operations",
IFERROR(SUMIFS(AllPublicationData!$F:$F,AllPublicationData!$A:$A,'Publication Table (%)'!$B32,AllPublicationData!$B:$B,'Publication Table (%)'!$C$4,AllPublicationData!$D:$D,'Publication Table (%)'!N$7)/
SUMIFS(AllPublicationData!$E:$E,AllPublicationData!$A:$A,'Publication Table (%)'!$B32,AllPublicationData!$B:$B,'Publication Table (%)'!$C$4,AllPublicationData!$D:$D,'Publication Table (%)'!N$7),
SUMIFS(AllPublicationData!$F:$F,AllPublicationData!$A:$A,'Publication Table (%)'!$B32,AllPublicationData!$B:$B,'Publication Table (%)'!N$7)/
SUMIFS(AllPublicationData!$E:$E,AllPublicationData!$A:$A,'Publication Table (%)'!$B32,AllPublicationData!$B:$B,'Publication Table (%)'!N$7)),
IF('Publication Table (%)'!$C$5="Operations cancelled by patient",
IFERROR(SUMIFS(AllPublicationData!$G:$G,AllPublicationData!$A:$A,'Publication Table (%)'!$B32,AllPublicationData!$B:$B,'Publication Table (%)'!$C$4,AllPublicationData!$D:$D,'Publication Table (%)'!N$7)/
SUMIFS(AllPublicationData!$E:$E,AllPublicationData!$A:$A,'Publication Table (%)'!$B32,AllPublicationData!$B:$B,'Publication Table (%)'!$C$4,AllPublicationData!$D:$D,'Publication Table (%)'!N$7),
SUMIFS(AllPublicationData!$G:$G,AllPublicationData!$A:$A,'Publication Table (%)'!$B32,AllPublicationData!$B:$B,'Publication Table (%)'!N$7)/
SUMIFS(AllPublicationData!$E:$E,AllPublicationData!$A:$A,'Publication Table (%)'!$B32,AllPublicationData!$B:$B,'Publication Table (%)'!N$7)),
IF('Publication Table (%)'!$C$5="Operations cancelled for clinical reasons",
IFERROR(SUMIFS(AllPublicationData!$H:$H,AllPublicationData!$A:$A,'Publication Table (%)'!$B32,AllPublicationData!$B:$B,'Publication Table (%)'!$C$4,AllPublicationData!$D:$D,'Publication Table (%)'!N$7)/
SUMIFS(AllPublicationData!$E:$E,AllPublicationData!$A:$A,'Publication Table (%)'!$B32,AllPublicationData!$B:$B,'Publication Table (%)'!$C$4,AllPublicationData!$D:$D,'Publication Table (%)'!N$7),
SUMIFS(AllPublicationData!$H:$H,AllPublicationData!$A:$A,'Publication Table (%)'!$B32,AllPublicationData!$B:$B,'Publication Table (%)'!N$7)/
SUMIFS(AllPublicationData!$E:$E,AllPublicationData!$A:$A,'Publication Table (%)'!$B32,AllPublicationData!$B:$B,'Publication Table (%)'!N$7)),
IF('Publication Table (%)'!$C$5="Operations cancelled for non-clinical/capacity reasons",
IFERROR(SUMIFS(AllPublicationData!$I:$I,AllPublicationData!$A:$A,'Publication Table (%)'!$B32,AllPublicationData!$B:$B,'Publication Table (%)'!$C$4,AllPublicationData!$D:$D,'Publication Table (%)'!N$7)/
SUMIFS(AllPublicationData!$E:$E,AllPublicationData!$A:$A,'Publication Table (%)'!$B32,AllPublicationData!$B:$B,'Publication Table (%)'!$C$4,AllPublicationData!$D:$D,'Publication Table (%)'!N$7),
SUMIFS(AllPublicationData!$I:$I,AllPublicationData!$A:$A,'Publication Table (%)'!$B32,AllPublicationData!$B:$B,'Publication Table (%)'!N$7)/
SUMIFS(AllPublicationData!$E:$E,AllPublicationData!$A:$A,'Publication Table (%)'!$B32,AllPublicationData!$B:$B,'Publication Table (%)'!N$7)),
IF('Publication Table (%)'!$C$5="Cancellations for other reasons",
IFERROR(SUMIFS(AllPublicationData!$J:$J,AllPublicationData!$A:$A,'Publication Table (%)'!$B32,AllPublicationData!$B:$B,'Publication Table (%)'!$C$4,AllPublicationData!$D:$D,'Publication Table (%)'!N$7)/
SUMIFS(AllPublicationData!$E:$E,AllPublicationData!$A:$A,'Publication Table (%)'!$B32,AllPublicationData!$B:$B,'Publication Table (%)'!$C$4,AllPublicationData!$D:$D,'Publication Table (%)'!N$7),
SUMIFS(AllPublicationData!$J:$J,AllPublicationData!$A:$A,'Publication Table (%)'!$B32,AllPublicationData!$B:$B,'Publication Table (%)'!N$7)/
SUMIFS(AllPublicationData!$E:$E,AllPublicationData!$A:$A,'Publication Table (%)'!$B32,AllPublicationData!$B:$B,'Publication Table (%)'!N$7)))))))</f>
        <v>0.1340815121086828</v>
      </c>
      <c r="O32" s="96">
        <f>IF('Publication Table (%)'!$C$5="All Cancelled Operations",
IFERROR(SUMIFS(AllPublicationData!$F:$F,AllPublicationData!$A:$A,'Publication Table (%)'!$B32,AllPublicationData!$B:$B,'Publication Table (%)'!$C$4,AllPublicationData!$D:$D,'Publication Table (%)'!O$7)/
SUMIFS(AllPublicationData!$E:$E,AllPublicationData!$A:$A,'Publication Table (%)'!$B32,AllPublicationData!$B:$B,'Publication Table (%)'!$C$4,AllPublicationData!$D:$D,'Publication Table (%)'!O$7),
SUMIFS(AllPublicationData!$F:$F,AllPublicationData!$A:$A,'Publication Table (%)'!$B32,AllPublicationData!$B:$B,'Publication Table (%)'!O$7)/
SUMIFS(AllPublicationData!$E:$E,AllPublicationData!$A:$A,'Publication Table (%)'!$B32,AllPublicationData!$B:$B,'Publication Table (%)'!O$7)),
IF('Publication Table (%)'!$C$5="Operations cancelled by patient",
IFERROR(SUMIFS(AllPublicationData!$G:$G,AllPublicationData!$A:$A,'Publication Table (%)'!$B32,AllPublicationData!$B:$B,'Publication Table (%)'!$C$4,AllPublicationData!$D:$D,'Publication Table (%)'!O$7)/
SUMIFS(AllPublicationData!$E:$E,AllPublicationData!$A:$A,'Publication Table (%)'!$B32,AllPublicationData!$B:$B,'Publication Table (%)'!$C$4,AllPublicationData!$D:$D,'Publication Table (%)'!O$7),
SUMIFS(AllPublicationData!$G:$G,AllPublicationData!$A:$A,'Publication Table (%)'!$B32,AllPublicationData!$B:$B,'Publication Table (%)'!O$7)/
SUMIFS(AllPublicationData!$E:$E,AllPublicationData!$A:$A,'Publication Table (%)'!$B32,AllPublicationData!$B:$B,'Publication Table (%)'!O$7)),
IF('Publication Table (%)'!$C$5="Operations cancelled for clinical reasons",
IFERROR(SUMIFS(AllPublicationData!$H:$H,AllPublicationData!$A:$A,'Publication Table (%)'!$B32,AllPublicationData!$B:$B,'Publication Table (%)'!$C$4,AllPublicationData!$D:$D,'Publication Table (%)'!O$7)/
SUMIFS(AllPublicationData!$E:$E,AllPublicationData!$A:$A,'Publication Table (%)'!$B32,AllPublicationData!$B:$B,'Publication Table (%)'!$C$4,AllPublicationData!$D:$D,'Publication Table (%)'!O$7),
SUMIFS(AllPublicationData!$H:$H,AllPublicationData!$A:$A,'Publication Table (%)'!$B32,AllPublicationData!$B:$B,'Publication Table (%)'!O$7)/
SUMIFS(AllPublicationData!$E:$E,AllPublicationData!$A:$A,'Publication Table (%)'!$B32,AllPublicationData!$B:$B,'Publication Table (%)'!O$7)),
IF('Publication Table (%)'!$C$5="Operations cancelled for non-clinical/capacity reasons",
IFERROR(SUMIFS(AllPublicationData!$I:$I,AllPublicationData!$A:$A,'Publication Table (%)'!$B32,AllPublicationData!$B:$B,'Publication Table (%)'!$C$4,AllPublicationData!$D:$D,'Publication Table (%)'!O$7)/
SUMIFS(AllPublicationData!$E:$E,AllPublicationData!$A:$A,'Publication Table (%)'!$B32,AllPublicationData!$B:$B,'Publication Table (%)'!$C$4,AllPublicationData!$D:$D,'Publication Table (%)'!O$7),
SUMIFS(AllPublicationData!$I:$I,AllPublicationData!$A:$A,'Publication Table (%)'!$B32,AllPublicationData!$B:$B,'Publication Table (%)'!O$7)/
SUMIFS(AllPublicationData!$E:$E,AllPublicationData!$A:$A,'Publication Table (%)'!$B32,AllPublicationData!$B:$B,'Publication Table (%)'!O$7)),
IF('Publication Table (%)'!$C$5="Cancellations for other reasons",
IFERROR(SUMIFS(AllPublicationData!$J:$J,AllPublicationData!$A:$A,'Publication Table (%)'!$B32,AllPublicationData!$B:$B,'Publication Table (%)'!$C$4,AllPublicationData!$D:$D,'Publication Table (%)'!O$7)/
SUMIFS(AllPublicationData!$E:$E,AllPublicationData!$A:$A,'Publication Table (%)'!$B32,AllPublicationData!$B:$B,'Publication Table (%)'!$C$4,AllPublicationData!$D:$D,'Publication Table (%)'!O$7),
SUMIFS(AllPublicationData!$J:$J,AllPublicationData!$A:$A,'Publication Table (%)'!$B32,AllPublicationData!$B:$B,'Publication Table (%)'!O$7)/
SUMIFS(AllPublicationData!$E:$E,AllPublicationData!$A:$A,'Publication Table (%)'!$B32,AllPublicationData!$B:$B,'Publication Table (%)'!O$7)))))))</f>
        <v>9.4268257201047423E-2</v>
      </c>
      <c r="P32" s="96">
        <f>IF('Publication Table (%)'!$C$5="All Cancelled Operations",
IFERROR(SUMIFS(AllPublicationData!$F:$F,AllPublicationData!$A:$A,'Publication Table (%)'!$B32,AllPublicationData!$B:$B,'Publication Table (%)'!$C$4,AllPublicationData!$D:$D,'Publication Table (%)'!P$7)/
SUMIFS(AllPublicationData!$E:$E,AllPublicationData!$A:$A,'Publication Table (%)'!$B32,AllPublicationData!$B:$B,'Publication Table (%)'!$C$4,AllPublicationData!$D:$D,'Publication Table (%)'!P$7),
SUMIFS(AllPublicationData!$F:$F,AllPublicationData!$A:$A,'Publication Table (%)'!$B32,AllPublicationData!$B:$B,'Publication Table (%)'!P$7)/
SUMIFS(AllPublicationData!$E:$E,AllPublicationData!$A:$A,'Publication Table (%)'!$B32,AllPublicationData!$B:$B,'Publication Table (%)'!P$7)),
IF('Publication Table (%)'!$C$5="Operations cancelled by patient",
IFERROR(SUMIFS(AllPublicationData!$G:$G,AllPublicationData!$A:$A,'Publication Table (%)'!$B32,AllPublicationData!$B:$B,'Publication Table (%)'!$C$4,AllPublicationData!$D:$D,'Publication Table (%)'!P$7)/
SUMIFS(AllPublicationData!$E:$E,AllPublicationData!$A:$A,'Publication Table (%)'!$B32,AllPublicationData!$B:$B,'Publication Table (%)'!$C$4,AllPublicationData!$D:$D,'Publication Table (%)'!P$7),
SUMIFS(AllPublicationData!$G:$G,AllPublicationData!$A:$A,'Publication Table (%)'!$B32,AllPublicationData!$B:$B,'Publication Table (%)'!P$7)/
SUMIFS(AllPublicationData!$E:$E,AllPublicationData!$A:$A,'Publication Table (%)'!$B32,AllPublicationData!$B:$B,'Publication Table (%)'!P$7)),
IF('Publication Table (%)'!$C$5="Operations cancelled for clinical reasons",
IFERROR(SUMIFS(AllPublicationData!$H:$H,AllPublicationData!$A:$A,'Publication Table (%)'!$B32,AllPublicationData!$B:$B,'Publication Table (%)'!$C$4,AllPublicationData!$D:$D,'Publication Table (%)'!P$7)/
SUMIFS(AllPublicationData!$E:$E,AllPublicationData!$A:$A,'Publication Table (%)'!$B32,AllPublicationData!$B:$B,'Publication Table (%)'!$C$4,AllPublicationData!$D:$D,'Publication Table (%)'!P$7),
SUMIFS(AllPublicationData!$H:$H,AllPublicationData!$A:$A,'Publication Table (%)'!$B32,AllPublicationData!$B:$B,'Publication Table (%)'!P$7)/
SUMIFS(AllPublicationData!$E:$E,AllPublicationData!$A:$A,'Publication Table (%)'!$B32,AllPublicationData!$B:$B,'Publication Table (%)'!P$7)),
IF('Publication Table (%)'!$C$5="Operations cancelled for non-clinical/capacity reasons",
IFERROR(SUMIFS(AllPublicationData!$I:$I,AllPublicationData!$A:$A,'Publication Table (%)'!$B32,AllPublicationData!$B:$B,'Publication Table (%)'!$C$4,AllPublicationData!$D:$D,'Publication Table (%)'!P$7)/
SUMIFS(AllPublicationData!$E:$E,AllPublicationData!$A:$A,'Publication Table (%)'!$B32,AllPublicationData!$B:$B,'Publication Table (%)'!$C$4,AllPublicationData!$D:$D,'Publication Table (%)'!P$7),
SUMIFS(AllPublicationData!$I:$I,AllPublicationData!$A:$A,'Publication Table (%)'!$B32,AllPublicationData!$B:$B,'Publication Table (%)'!P$7)/
SUMIFS(AllPublicationData!$E:$E,AllPublicationData!$A:$A,'Publication Table (%)'!$B32,AllPublicationData!$B:$B,'Publication Table (%)'!P$7)),
IF('Publication Table (%)'!$C$5="Cancellations for other reasons",
IFERROR(SUMIFS(AllPublicationData!$J:$J,AllPublicationData!$A:$A,'Publication Table (%)'!$B32,AllPublicationData!$B:$B,'Publication Table (%)'!$C$4,AllPublicationData!$D:$D,'Publication Table (%)'!P$7)/
SUMIFS(AllPublicationData!$E:$E,AllPublicationData!$A:$A,'Publication Table (%)'!$B32,AllPublicationData!$B:$B,'Publication Table (%)'!$C$4,AllPublicationData!$D:$D,'Publication Table (%)'!P$7),
SUMIFS(AllPublicationData!$J:$J,AllPublicationData!$A:$A,'Publication Table (%)'!$B32,AllPublicationData!$B:$B,'Publication Table (%)'!P$7)/
SUMIFS(AllPublicationData!$E:$E,AllPublicationData!$A:$A,'Publication Table (%)'!$B32,AllPublicationData!$B:$B,'Publication Table (%)'!P$7)))))))</f>
        <v>9.0604026845637578E-2</v>
      </c>
      <c r="Q32" s="96">
        <f>IF('Publication Table (%)'!$C$5="All Cancelled Operations",
IFERROR(SUMIFS(AllPublicationData!$F:$F,AllPublicationData!$A:$A,'Publication Table (%)'!$B32,AllPublicationData!$B:$B,'Publication Table (%)'!$C$4,AllPublicationData!$D:$D,'Publication Table (%)'!Q$7)/
SUMIFS(AllPublicationData!$E:$E,AllPublicationData!$A:$A,'Publication Table (%)'!$B32,AllPublicationData!$B:$B,'Publication Table (%)'!$C$4,AllPublicationData!$D:$D,'Publication Table (%)'!Q$7),
SUMIFS(AllPublicationData!$F:$F,AllPublicationData!$A:$A,'Publication Table (%)'!$B32,AllPublicationData!$B:$B,'Publication Table (%)'!Q$7)/
SUMIFS(AllPublicationData!$E:$E,AllPublicationData!$A:$A,'Publication Table (%)'!$B32,AllPublicationData!$B:$B,'Publication Table (%)'!Q$7)),
IF('Publication Table (%)'!$C$5="Operations cancelled by patient",
IFERROR(SUMIFS(AllPublicationData!$G:$G,AllPublicationData!$A:$A,'Publication Table (%)'!$B32,AllPublicationData!$B:$B,'Publication Table (%)'!$C$4,AllPublicationData!$D:$D,'Publication Table (%)'!Q$7)/
SUMIFS(AllPublicationData!$E:$E,AllPublicationData!$A:$A,'Publication Table (%)'!$B32,AllPublicationData!$B:$B,'Publication Table (%)'!$C$4,AllPublicationData!$D:$D,'Publication Table (%)'!Q$7),
SUMIFS(AllPublicationData!$G:$G,AllPublicationData!$A:$A,'Publication Table (%)'!$B32,AllPublicationData!$B:$B,'Publication Table (%)'!Q$7)/
SUMIFS(AllPublicationData!$E:$E,AllPublicationData!$A:$A,'Publication Table (%)'!$B32,AllPublicationData!$B:$B,'Publication Table (%)'!Q$7)),
IF('Publication Table (%)'!$C$5="Operations cancelled for clinical reasons",
IFERROR(SUMIFS(AllPublicationData!$H:$H,AllPublicationData!$A:$A,'Publication Table (%)'!$B32,AllPublicationData!$B:$B,'Publication Table (%)'!$C$4,AllPublicationData!$D:$D,'Publication Table (%)'!Q$7)/
SUMIFS(AllPublicationData!$E:$E,AllPublicationData!$A:$A,'Publication Table (%)'!$B32,AllPublicationData!$B:$B,'Publication Table (%)'!$C$4,AllPublicationData!$D:$D,'Publication Table (%)'!Q$7),
SUMIFS(AllPublicationData!$H:$H,AllPublicationData!$A:$A,'Publication Table (%)'!$B32,AllPublicationData!$B:$B,'Publication Table (%)'!Q$7)/
SUMIFS(AllPublicationData!$E:$E,AllPublicationData!$A:$A,'Publication Table (%)'!$B32,AllPublicationData!$B:$B,'Publication Table (%)'!Q$7)),
IF('Publication Table (%)'!$C$5="Operations cancelled for non-clinical/capacity reasons",
IFERROR(SUMIFS(AllPublicationData!$I:$I,AllPublicationData!$A:$A,'Publication Table (%)'!$B32,AllPublicationData!$B:$B,'Publication Table (%)'!$C$4,AllPublicationData!$D:$D,'Publication Table (%)'!Q$7)/
SUMIFS(AllPublicationData!$E:$E,AllPublicationData!$A:$A,'Publication Table (%)'!$B32,AllPublicationData!$B:$B,'Publication Table (%)'!$C$4,AllPublicationData!$D:$D,'Publication Table (%)'!Q$7),
SUMIFS(AllPublicationData!$I:$I,AllPublicationData!$A:$A,'Publication Table (%)'!$B32,AllPublicationData!$B:$B,'Publication Table (%)'!Q$7)/
SUMIFS(AllPublicationData!$E:$E,AllPublicationData!$A:$A,'Publication Table (%)'!$B32,AllPublicationData!$B:$B,'Publication Table (%)'!Q$7)),
IF('Publication Table (%)'!$C$5="Cancellations for other reasons",
IFERROR(SUMIFS(AllPublicationData!$J:$J,AllPublicationData!$A:$A,'Publication Table (%)'!$B32,AllPublicationData!$B:$B,'Publication Table (%)'!$C$4,AllPublicationData!$D:$D,'Publication Table (%)'!Q$7)/
SUMIFS(AllPublicationData!$E:$E,AllPublicationData!$A:$A,'Publication Table (%)'!$B32,AllPublicationData!$B:$B,'Publication Table (%)'!$C$4,AllPublicationData!$D:$D,'Publication Table (%)'!Q$7),
SUMIFS(AllPublicationData!$J:$J,AllPublicationData!$A:$A,'Publication Table (%)'!$B32,AllPublicationData!$B:$B,'Publication Table (%)'!Q$7)/
SUMIFS(AllPublicationData!$E:$E,AllPublicationData!$A:$A,'Publication Table (%)'!$B32,AllPublicationData!$B:$B,'Publication Table (%)'!Q$7)))))))</f>
        <v>7.567567567567568E-2</v>
      </c>
      <c r="R32" s="96">
        <f>IF('Publication Table (%)'!$C$5="All Cancelled Operations",
IFERROR(SUMIFS(AllPublicationData!$F:$F,AllPublicationData!$A:$A,'Publication Table (%)'!$B32,AllPublicationData!$B:$B,'Publication Table (%)'!$C$4,AllPublicationData!$D:$D,'Publication Table (%)'!R$7)/
SUMIFS(AllPublicationData!$E:$E,AllPublicationData!$A:$A,'Publication Table (%)'!$B32,AllPublicationData!$B:$B,'Publication Table (%)'!$C$4,AllPublicationData!$D:$D,'Publication Table (%)'!R$7),
SUMIFS(AllPublicationData!$F:$F,AllPublicationData!$A:$A,'Publication Table (%)'!$B32,AllPublicationData!$B:$B,'Publication Table (%)'!R$7)/
SUMIFS(AllPublicationData!$E:$E,AllPublicationData!$A:$A,'Publication Table (%)'!$B32,AllPublicationData!$B:$B,'Publication Table (%)'!R$7)),
IF('Publication Table (%)'!$C$5="Operations cancelled by patient",
IFERROR(SUMIFS(AllPublicationData!$G:$G,AllPublicationData!$A:$A,'Publication Table (%)'!$B32,AllPublicationData!$B:$B,'Publication Table (%)'!$C$4,AllPublicationData!$D:$D,'Publication Table (%)'!R$7)/
SUMIFS(AllPublicationData!$E:$E,AllPublicationData!$A:$A,'Publication Table (%)'!$B32,AllPublicationData!$B:$B,'Publication Table (%)'!$C$4,AllPublicationData!$D:$D,'Publication Table (%)'!R$7),
SUMIFS(AllPublicationData!$G:$G,AllPublicationData!$A:$A,'Publication Table (%)'!$B32,AllPublicationData!$B:$B,'Publication Table (%)'!R$7)/
SUMIFS(AllPublicationData!$E:$E,AllPublicationData!$A:$A,'Publication Table (%)'!$B32,AllPublicationData!$B:$B,'Publication Table (%)'!R$7)),
IF('Publication Table (%)'!$C$5="Operations cancelled for clinical reasons",
IFERROR(SUMIFS(AllPublicationData!$H:$H,AllPublicationData!$A:$A,'Publication Table (%)'!$B32,AllPublicationData!$B:$B,'Publication Table (%)'!$C$4,AllPublicationData!$D:$D,'Publication Table (%)'!R$7)/
SUMIFS(AllPublicationData!$E:$E,AllPublicationData!$A:$A,'Publication Table (%)'!$B32,AllPublicationData!$B:$B,'Publication Table (%)'!$C$4,AllPublicationData!$D:$D,'Publication Table (%)'!R$7),
SUMIFS(AllPublicationData!$H:$H,AllPublicationData!$A:$A,'Publication Table (%)'!$B32,AllPublicationData!$B:$B,'Publication Table (%)'!R$7)/
SUMIFS(AllPublicationData!$E:$E,AllPublicationData!$A:$A,'Publication Table (%)'!$B32,AllPublicationData!$B:$B,'Publication Table (%)'!R$7)),
IF('Publication Table (%)'!$C$5="Operations cancelled for non-clinical/capacity reasons",
IFERROR(SUMIFS(AllPublicationData!$I:$I,AllPublicationData!$A:$A,'Publication Table (%)'!$B32,AllPublicationData!$B:$B,'Publication Table (%)'!$C$4,AllPublicationData!$D:$D,'Publication Table (%)'!R$7)/
SUMIFS(AllPublicationData!$E:$E,AllPublicationData!$A:$A,'Publication Table (%)'!$B32,AllPublicationData!$B:$B,'Publication Table (%)'!$C$4,AllPublicationData!$D:$D,'Publication Table (%)'!R$7),
SUMIFS(AllPublicationData!$I:$I,AllPublicationData!$A:$A,'Publication Table (%)'!$B32,AllPublicationData!$B:$B,'Publication Table (%)'!R$7)/
SUMIFS(AllPublicationData!$E:$E,AllPublicationData!$A:$A,'Publication Table (%)'!$B32,AllPublicationData!$B:$B,'Publication Table (%)'!R$7)),
IF('Publication Table (%)'!$C$5="Cancellations for other reasons",
IFERROR(SUMIFS(AllPublicationData!$J:$J,AllPublicationData!$A:$A,'Publication Table (%)'!$B32,AllPublicationData!$B:$B,'Publication Table (%)'!$C$4,AllPublicationData!$D:$D,'Publication Table (%)'!R$7)/
SUMIFS(AllPublicationData!$E:$E,AllPublicationData!$A:$A,'Publication Table (%)'!$B32,AllPublicationData!$B:$B,'Publication Table (%)'!$C$4,AllPublicationData!$D:$D,'Publication Table (%)'!R$7),
SUMIFS(AllPublicationData!$J:$J,AllPublicationData!$A:$A,'Publication Table (%)'!$B32,AllPublicationData!$B:$B,'Publication Table (%)'!R$7)/
SUMIFS(AllPublicationData!$E:$E,AllPublicationData!$A:$A,'Publication Table (%)'!$B32,AllPublicationData!$B:$B,'Publication Table (%)'!R$7)))))))</f>
        <v>4.8896839594514012E-2</v>
      </c>
      <c r="S32" s="96">
        <f>IF('Publication Table (%)'!$C$5="All Cancelled Operations",
IFERROR(SUMIFS(AllPublicationData!$F:$F,AllPublicationData!$A:$A,'Publication Table (%)'!$B32,AllPublicationData!$B:$B,'Publication Table (%)'!$C$4,AllPublicationData!$D:$D,'Publication Table (%)'!S$7)/
SUMIFS(AllPublicationData!$E:$E,AllPublicationData!$A:$A,'Publication Table (%)'!$B32,AllPublicationData!$B:$B,'Publication Table (%)'!$C$4,AllPublicationData!$D:$D,'Publication Table (%)'!S$7),
SUMIFS(AllPublicationData!$F:$F,AllPublicationData!$A:$A,'Publication Table (%)'!$B32,AllPublicationData!$B:$B,'Publication Table (%)'!S$7)/
SUMIFS(AllPublicationData!$E:$E,AllPublicationData!$A:$A,'Publication Table (%)'!$B32,AllPublicationData!$B:$B,'Publication Table (%)'!S$7)),
IF('Publication Table (%)'!$C$5="Operations cancelled by patient",
IFERROR(SUMIFS(AllPublicationData!$G:$G,AllPublicationData!$A:$A,'Publication Table (%)'!$B32,AllPublicationData!$B:$B,'Publication Table (%)'!$C$4,AllPublicationData!$D:$D,'Publication Table (%)'!S$7)/
SUMIFS(AllPublicationData!$E:$E,AllPublicationData!$A:$A,'Publication Table (%)'!$B32,AllPublicationData!$B:$B,'Publication Table (%)'!$C$4,AllPublicationData!$D:$D,'Publication Table (%)'!S$7),
SUMIFS(AllPublicationData!$G:$G,AllPublicationData!$A:$A,'Publication Table (%)'!$B32,AllPublicationData!$B:$B,'Publication Table (%)'!S$7)/
SUMIFS(AllPublicationData!$E:$E,AllPublicationData!$A:$A,'Publication Table (%)'!$B32,AllPublicationData!$B:$B,'Publication Table (%)'!S$7)),
IF('Publication Table (%)'!$C$5="Operations cancelled for clinical reasons",
IFERROR(SUMIFS(AllPublicationData!$H:$H,AllPublicationData!$A:$A,'Publication Table (%)'!$B32,AllPublicationData!$B:$B,'Publication Table (%)'!$C$4,AllPublicationData!$D:$D,'Publication Table (%)'!S$7)/
SUMIFS(AllPublicationData!$E:$E,AllPublicationData!$A:$A,'Publication Table (%)'!$B32,AllPublicationData!$B:$B,'Publication Table (%)'!$C$4,AllPublicationData!$D:$D,'Publication Table (%)'!S$7),
SUMIFS(AllPublicationData!$H:$H,AllPublicationData!$A:$A,'Publication Table (%)'!$B32,AllPublicationData!$B:$B,'Publication Table (%)'!S$7)/
SUMIFS(AllPublicationData!$E:$E,AllPublicationData!$A:$A,'Publication Table (%)'!$B32,AllPublicationData!$B:$B,'Publication Table (%)'!S$7)),
IF('Publication Table (%)'!$C$5="Operations cancelled for non-clinical/capacity reasons",
IFERROR(SUMIFS(AllPublicationData!$I:$I,AllPublicationData!$A:$A,'Publication Table (%)'!$B32,AllPublicationData!$B:$B,'Publication Table (%)'!$C$4,AllPublicationData!$D:$D,'Publication Table (%)'!S$7)/
SUMIFS(AllPublicationData!$E:$E,AllPublicationData!$A:$A,'Publication Table (%)'!$B32,AllPublicationData!$B:$B,'Publication Table (%)'!$C$4,AllPublicationData!$D:$D,'Publication Table (%)'!S$7),
SUMIFS(AllPublicationData!$I:$I,AllPublicationData!$A:$A,'Publication Table (%)'!$B32,AllPublicationData!$B:$B,'Publication Table (%)'!S$7)/
SUMIFS(AllPublicationData!$E:$E,AllPublicationData!$A:$A,'Publication Table (%)'!$B32,AllPublicationData!$B:$B,'Publication Table (%)'!S$7)),
IF('Publication Table (%)'!$C$5="Cancellations for other reasons",
IFERROR(SUMIFS(AllPublicationData!$J:$J,AllPublicationData!$A:$A,'Publication Table (%)'!$B32,AllPublicationData!$B:$B,'Publication Table (%)'!$C$4,AllPublicationData!$D:$D,'Publication Table (%)'!S$7)/
SUMIFS(AllPublicationData!$E:$E,AllPublicationData!$A:$A,'Publication Table (%)'!$B32,AllPublicationData!$B:$B,'Publication Table (%)'!$C$4,AllPublicationData!$D:$D,'Publication Table (%)'!S$7),
SUMIFS(AllPublicationData!$J:$J,AllPublicationData!$A:$A,'Publication Table (%)'!$B32,AllPublicationData!$B:$B,'Publication Table (%)'!S$7)/
SUMIFS(AllPublicationData!$E:$E,AllPublicationData!$A:$A,'Publication Table (%)'!$B32,AllPublicationData!$B:$B,'Publication Table (%)'!S$7)))))))</f>
        <v>2.8846153846153848E-2</v>
      </c>
    </row>
    <row r="33" spans="2:19" x14ac:dyDescent="0.35">
      <c r="B33" s="89">
        <v>44652</v>
      </c>
      <c r="C33" s="112">
        <f>IF('Publication Table (%)'!$C$5="All Cancelled Operations",
SUMIFS(AllPublicationData!$F:$F,AllPublicationData!$A:$A,'Publication Table (%)'!$B33,AllPublicationData!$B:$B,'Publication Table (%)'!$C$4),
IF('Publication Table (%)'!$C$5="Operations cancelled by patient",
SUMIFS(AllPublicationData!$G:$G,AllPublicationData!$A:$A,'Publication Table (%)'!$B33,AllPublicationData!$B:$B,'Publication Table (%)'!$C$4),
IF('Publication Table (%)'!$C$5="Operations cancelled for clinical reasons",
SUMIFS(AllPublicationData!$H:$H,AllPublicationData!$A:$A,'Publication Table (%)'!$B33,AllPublicationData!$B:$B,'Publication Table (%)'!$C$4),
IF('Publication Table (%)'!$C$5="Operations cancelled for non-clinical/capacity reasons",
SUMIFS(AllPublicationData!$I:$I,AllPublicationData!$A:$A,'Publication Table (%)'!$B33,AllPublicationData!$B:$B,'Publication Table (%)'!$C$4),
IF('Publication Table (%)'!$C$5="Cancellations for other reasons",
SUMIFS(AllPublicationData!$J:$J,AllPublicationData!$A:$A,'Publication Table (%)'!$B33,AllPublicationData!$B:$B,'Publication Table (%)'!$C$4))))))+
IF(AND($C$4="NHS Scotland",$C$5="All Cancelled Operations"),
SUMIFS(AllPublicationData!$F:$F,AllPublicationData!$A:$A,'Publication Table (%)'!$B33),
IF(AND($C$4="NHS Scotland",$C$5="Operations cancelled by patient"),
SUMIFS(AllPublicationData!$G:$G,AllPublicationData!$A:$A,'Publication Table (%)'!$B33),
IF(AND($C$4="NHS Scotland",$C$5="Operations cancelled for clinical reasons"),
SUMIFS(AllPublicationData!$H:$H,AllPublicationData!$A:$A,'Publication Table (%)'!$B33),
IF(AND($C$4="NHS Scotland",$C$5="Operations cancelled for non-clinical/capacity reasons"),
SUMIFS(AllPublicationData!$I:$I,AllPublicationData!$A:$A,'Publication Table (%)'!$B33),
IF(AND($C$4="NHS Scotland",$C$5="Cancellations for other reasons"),
SUMIFS(AllPublicationData!$J:$J,AllPublicationData!$A:$A,'Publication Table (%)'!$B33))))))</f>
        <v>1712</v>
      </c>
      <c r="D33" s="110">
        <f>IF(AND('Publication Table (%)'!$C$5="All Cancelled Operations",$C$4&lt;&gt;"NHS Scotland"),
IFERROR(SUMIFS(AllPublicationData!$F:$F,AllPublicationData!$A:$A,'Publication Table (%)'!$B33,AllPublicationData!$B:$B,'Publication Table (%)'!$C$4,AllPublicationData!$D:$D,'Publication Table (%)'!D$7)/
SUMIFS(AllPublicationData!$E:$E,AllPublicationData!$A:$A,'Publication Table (%)'!$B33,AllPublicationData!$B:$B,'Publication Table (%)'!$C$4,AllPublicationData!$D:$D,'Publication Table (%)'!D$7),
SUMIFS(AllPublicationData!$F:$F,AllPublicationData!$A:$A,'Publication Table (%)'!$B33,AllPublicationData!$B:$B,'Publication Table (%)'!D$7)/
SUMIFS(AllPublicationData!$E:$E,AllPublicationData!$A:$A,'Publication Table (%)'!$B33,AllPublicationData!$B:$B,'Publication Table (%)'!D$7)),
IF(AND('Publication Table (%)'!$C$5="Operations cancelled by patient",$C$4&lt;&gt;"NHS Scotland"),
IFERROR(SUMIFS(AllPublicationData!$G:$G,AllPublicationData!$A:$A,'Publication Table (%)'!$B33,AllPublicationData!$B:$B,'Publication Table (%)'!$C$4,AllPublicationData!$D:$D,'Publication Table (%)'!D$7)/
SUMIFS(AllPublicationData!$E:$E,AllPublicationData!$A:$A,'Publication Table (%)'!$B33,AllPublicationData!$B:$B,'Publication Table (%)'!$C$4,AllPublicationData!$D:$D,'Publication Table (%)'!D$7),
SUMIFS(AllPublicationData!$G:$G,AllPublicationData!$A:$A,'Publication Table (%)'!$B33,AllPublicationData!$B:$B,'Publication Table (%)'!D$7)/
SUMIFS(AllPublicationData!$E:$E,AllPublicationData!$A:$A,'Publication Table (%)'!$B33,AllPublicationData!$B:$B,'Publication Table (%)'!D$7)),
IF(AND('Publication Table (%)'!$C$5="Operations cancelled for clinical reasons",$C$4&lt;&gt;"NHS Scotland"),
IFERROR(SUMIFS(AllPublicationData!$H:$H,AllPublicationData!$A:$A,'Publication Table (%)'!$B33,AllPublicationData!$B:$B,'Publication Table (%)'!$C$4,AllPublicationData!$D:$D,'Publication Table (%)'!D$7)/
SUMIFS(AllPublicationData!$E:$E,AllPublicationData!$A:$A,'Publication Table (%)'!$B33,AllPublicationData!$B:$B,'Publication Table (%)'!$C$4,AllPublicationData!$D:$D,'Publication Table (%)'!D$7),
SUMIFS(AllPublicationData!$H:$H,AllPublicationData!$A:$A,'Publication Table (%)'!$B33,AllPublicationData!$B:$B,'Publication Table (%)'!D$7)/
SUMIFS(AllPublicationData!$E:$E,AllPublicationData!$A:$A,'Publication Table (%)'!$B33,AllPublicationData!$B:$B,'Publication Table (%)'!D$7)),
IF(AND('Publication Table (%)'!$C$5="Operations cancelled for non-clinical/capacity reasons",$C$4&lt;&gt;"NHS Scotland"),
IFERROR(SUMIFS(AllPublicationData!$I:$I,AllPublicationData!$A:$A,'Publication Table (%)'!$B33,AllPublicationData!$B:$B,'Publication Table (%)'!$C$4,AllPublicationData!$D:$D,'Publication Table (%)'!D$7)/
SUMIFS(AllPublicationData!$E:$E,AllPublicationData!$A:$A,'Publication Table (%)'!$B33,AllPublicationData!$B:$B,'Publication Table (%)'!$C$4,AllPublicationData!$D:$D,'Publication Table (%)'!D$7),
SUMIFS(AllPublicationData!$I:$I,AllPublicationData!$A:$A,'Publication Table (%)'!$B33,AllPublicationData!$B:$B,'Publication Table (%)'!D$7)/
SUMIFS(AllPublicationData!$E:$E,AllPublicationData!$A:$A,'Publication Table (%)'!$B33,AllPublicationData!$B:$B,'Publication Table (%)'!D$7)),
IF(AND('Publication Table (%)'!$C$5="Cancellations for other reasons",$C$4&lt;&gt;"NHS Scotland"),
IFERROR(SUMIFS(AllPublicationData!$J:$J,AllPublicationData!$A:$A,'Publication Table (%)'!$B33,AllPublicationData!$B:$B,'Publication Table (%)'!$C$4,AllPublicationData!$D:$D,'Publication Table (%)'!D$7)/
SUMIFS(AllPublicationData!$E:$E,AllPublicationData!$A:$A,'Publication Table (%)'!$B33,AllPublicationData!$B:$B,'Publication Table (%)'!$C$4,AllPublicationData!$D:$D,'Publication Table (%)'!D$7),
SUMIFS(AllPublicationData!$J:$J,AllPublicationData!$A:$A,'Publication Table (%)'!$B33,AllPublicationData!$B:$B,'Publication Table (%)'!D$7)/
SUMIFS(AllPublicationData!$E:$E,AllPublicationData!$A:$A,'Publication Table (%)'!$B33,AllPublicationData!$B:$B,'Publication Table (%)'!D$7)),
IF(AND($C$4="NHS Scotland",$C$5="All Cancelled Operations"),
SUMIFS(AllPublicationData!$F:$F,AllPublicationData!$A:$A,'Publication Table'!$B33)/
SUMIFS(AllPublicationData!$E:$E,AllPublicationData!$A:$A,'Publication Table'!$B33),
IF(AND($C$4="NHS Scotland",$C$5="Operations cancelled by patient"),
SUMIFS(AllPublicationData!$G:$G,AllPublicationData!$A:$A,'Publication Table'!$B33)/
SUMIFS(AllPublicationData!$E:$E,AllPublicationData!$A:$A,'Publication Table'!$B33),
IF(AND($C$4="NHS Scotland",$C$5="Operations cancelled for clinical reasons"),
SUMIFS(AllPublicationData!$H:$H,AllPublicationData!$A:$A,'Publication Table'!$B33)/
SUMIFS(AllPublicationData!$E:$E,AllPublicationData!$A:$A,'Publication Table'!$B33),
IF(AND($C$4="NHS Scotland",$C$5="Operations cancelled for non-clinical/capacity reasons"),
SUMIFS(AllPublicationData!$I:$I,AllPublicationData!$A:$A,'Publication Table'!$B33)/
SUMIFS(AllPublicationData!$E:$E,AllPublicationData!$A:$A,'Publication Table'!$B33),
IF(AND($C$4="NHS Scotland",$C$5="Cancellations for other reasons"),
SUMIFS(AllPublicationData!$J:$J,AllPublicationData!$A:$A,'Publication Table'!$B33)/
SUMIFS(AllPublicationData!$E:$E,AllPublicationData!$A:$A,'Publication Table'!$B33)))))))))))</f>
        <v>9.3083949543279684E-2</v>
      </c>
      <c r="E33" s="96">
        <f>IF('Publication Table (%)'!$C$5="All Cancelled Operations",
IFERROR(SUMIFS(AllPublicationData!$F:$F,AllPublicationData!$A:$A,'Publication Table (%)'!$B33,AllPublicationData!$B:$B,'Publication Table (%)'!$C$4,AllPublicationData!$D:$D,'Publication Table (%)'!E$7)/
SUMIFS(AllPublicationData!$E:$E,AllPublicationData!$A:$A,'Publication Table (%)'!$B33,AllPublicationData!$B:$B,'Publication Table (%)'!$C$4,AllPublicationData!$D:$D,'Publication Table (%)'!E$7),
SUMIFS(AllPublicationData!$F:$F,AllPublicationData!$A:$A,'Publication Table (%)'!$B33,AllPublicationData!$B:$B,'Publication Table (%)'!E$7)/
SUMIFS(AllPublicationData!$E:$E,AllPublicationData!$A:$A,'Publication Table (%)'!$B33,AllPublicationData!$B:$B,'Publication Table (%)'!E$7)),
IF('Publication Table (%)'!$C$5="Operations cancelled by patient",
IFERROR(SUMIFS(AllPublicationData!$G:$G,AllPublicationData!$A:$A,'Publication Table (%)'!$B33,AllPublicationData!$B:$B,'Publication Table (%)'!$C$4,AllPublicationData!$D:$D,'Publication Table (%)'!E$7)/
SUMIFS(AllPublicationData!$E:$E,AllPublicationData!$A:$A,'Publication Table (%)'!$B33,AllPublicationData!$B:$B,'Publication Table (%)'!$C$4,AllPublicationData!$D:$D,'Publication Table (%)'!E$7),
SUMIFS(AllPublicationData!$G:$G,AllPublicationData!$A:$A,'Publication Table (%)'!$B33,AllPublicationData!$B:$B,'Publication Table (%)'!E$7)/
SUMIFS(AllPublicationData!$E:$E,AllPublicationData!$A:$A,'Publication Table (%)'!$B33,AllPublicationData!$B:$B,'Publication Table (%)'!E$7)),
IF('Publication Table (%)'!$C$5="Operations cancelled for clinical reasons",
IFERROR(SUMIFS(AllPublicationData!$H:$H,AllPublicationData!$A:$A,'Publication Table (%)'!$B33,AllPublicationData!$B:$B,'Publication Table (%)'!$C$4,AllPublicationData!$D:$D,'Publication Table (%)'!E$7)/
SUMIFS(AllPublicationData!$E:$E,AllPublicationData!$A:$A,'Publication Table (%)'!$B33,AllPublicationData!$B:$B,'Publication Table (%)'!$C$4,AllPublicationData!$D:$D,'Publication Table (%)'!E$7),
SUMIFS(AllPublicationData!$H:$H,AllPublicationData!$A:$A,'Publication Table (%)'!$B33,AllPublicationData!$B:$B,'Publication Table (%)'!E$7)/
SUMIFS(AllPublicationData!$E:$E,AllPublicationData!$A:$A,'Publication Table (%)'!$B33,AllPublicationData!$B:$B,'Publication Table (%)'!E$7)),
IF('Publication Table (%)'!$C$5="Operations cancelled for non-clinical/capacity reasons",
IFERROR(SUMIFS(AllPublicationData!$I:$I,AllPublicationData!$A:$A,'Publication Table (%)'!$B33,AllPublicationData!$B:$B,'Publication Table (%)'!$C$4,AllPublicationData!$D:$D,'Publication Table (%)'!E$7)/
SUMIFS(AllPublicationData!$E:$E,AllPublicationData!$A:$A,'Publication Table (%)'!$B33,AllPublicationData!$B:$B,'Publication Table (%)'!$C$4,AllPublicationData!$D:$D,'Publication Table (%)'!E$7),
SUMIFS(AllPublicationData!$I:$I,AllPublicationData!$A:$A,'Publication Table (%)'!$B33,AllPublicationData!$B:$B,'Publication Table (%)'!E$7)/
SUMIFS(AllPublicationData!$E:$E,AllPublicationData!$A:$A,'Publication Table (%)'!$B33,AllPublicationData!$B:$B,'Publication Table (%)'!E$7)),
IF('Publication Table (%)'!$C$5="Cancellations for other reasons",
IFERROR(SUMIFS(AllPublicationData!$J:$J,AllPublicationData!$A:$A,'Publication Table (%)'!$B33,AllPublicationData!$B:$B,'Publication Table (%)'!$C$4,AllPublicationData!$D:$D,'Publication Table (%)'!E$7)/
SUMIFS(AllPublicationData!$E:$E,AllPublicationData!$A:$A,'Publication Table (%)'!$B33,AllPublicationData!$B:$B,'Publication Table (%)'!$C$4,AllPublicationData!$D:$D,'Publication Table (%)'!E$7),
SUMIFS(AllPublicationData!$J:$J,AllPublicationData!$A:$A,'Publication Table (%)'!$B33,AllPublicationData!$B:$B,'Publication Table (%)'!E$7)/
SUMIFS(AllPublicationData!$E:$E,AllPublicationData!$A:$A,'Publication Table (%)'!$B33,AllPublicationData!$B:$B,'Publication Table (%)'!E$7)))))))</f>
        <v>6.1290322580645158E-2</v>
      </c>
      <c r="F33" s="96">
        <f>IF('Publication Table (%)'!$C$5="All Cancelled Operations",
IFERROR(SUMIFS(AllPublicationData!$F:$F,AllPublicationData!$A:$A,'Publication Table (%)'!$B33,AllPublicationData!$B:$B,'Publication Table (%)'!$C$4,AllPublicationData!$D:$D,'Publication Table (%)'!F$7)/
SUMIFS(AllPublicationData!$E:$E,AllPublicationData!$A:$A,'Publication Table (%)'!$B33,AllPublicationData!$B:$B,'Publication Table (%)'!$C$4,AllPublicationData!$D:$D,'Publication Table (%)'!F$7),
SUMIFS(AllPublicationData!$F:$F,AllPublicationData!$A:$A,'Publication Table (%)'!$B33,AllPublicationData!$B:$B,'Publication Table (%)'!F$7)/
SUMIFS(AllPublicationData!$E:$E,AllPublicationData!$A:$A,'Publication Table (%)'!$B33,AllPublicationData!$B:$B,'Publication Table (%)'!F$7)),
IF('Publication Table (%)'!$C$5="Operations cancelled by patient",
IFERROR(SUMIFS(AllPublicationData!$G:$G,AllPublicationData!$A:$A,'Publication Table (%)'!$B33,AllPublicationData!$B:$B,'Publication Table (%)'!$C$4,AllPublicationData!$D:$D,'Publication Table (%)'!F$7)/
SUMIFS(AllPublicationData!$E:$E,AllPublicationData!$A:$A,'Publication Table (%)'!$B33,AllPublicationData!$B:$B,'Publication Table (%)'!$C$4,AllPublicationData!$D:$D,'Publication Table (%)'!F$7),
SUMIFS(AllPublicationData!$G:$G,AllPublicationData!$A:$A,'Publication Table (%)'!$B33,AllPublicationData!$B:$B,'Publication Table (%)'!F$7)/
SUMIFS(AllPublicationData!$E:$E,AllPublicationData!$A:$A,'Publication Table (%)'!$B33,AllPublicationData!$B:$B,'Publication Table (%)'!F$7)),
IF('Publication Table (%)'!$C$5="Operations cancelled for clinical reasons",
IFERROR(SUMIFS(AllPublicationData!$H:$H,AllPublicationData!$A:$A,'Publication Table (%)'!$B33,AllPublicationData!$B:$B,'Publication Table (%)'!$C$4,AllPublicationData!$D:$D,'Publication Table (%)'!F$7)/
SUMIFS(AllPublicationData!$E:$E,AllPublicationData!$A:$A,'Publication Table (%)'!$B33,AllPublicationData!$B:$B,'Publication Table (%)'!$C$4,AllPublicationData!$D:$D,'Publication Table (%)'!F$7),
SUMIFS(AllPublicationData!$H:$H,AllPublicationData!$A:$A,'Publication Table (%)'!$B33,AllPublicationData!$B:$B,'Publication Table (%)'!F$7)/
SUMIFS(AllPublicationData!$E:$E,AllPublicationData!$A:$A,'Publication Table (%)'!$B33,AllPublicationData!$B:$B,'Publication Table (%)'!F$7)),
IF('Publication Table (%)'!$C$5="Operations cancelled for non-clinical/capacity reasons",
IFERROR(SUMIFS(AllPublicationData!$I:$I,AllPublicationData!$A:$A,'Publication Table (%)'!$B33,AllPublicationData!$B:$B,'Publication Table (%)'!$C$4,AllPublicationData!$D:$D,'Publication Table (%)'!F$7)/
SUMIFS(AllPublicationData!$E:$E,AllPublicationData!$A:$A,'Publication Table (%)'!$B33,AllPublicationData!$B:$B,'Publication Table (%)'!$C$4,AllPublicationData!$D:$D,'Publication Table (%)'!F$7),
SUMIFS(AllPublicationData!$I:$I,AllPublicationData!$A:$A,'Publication Table (%)'!$B33,AllPublicationData!$B:$B,'Publication Table (%)'!F$7)/
SUMIFS(AllPublicationData!$E:$E,AllPublicationData!$A:$A,'Publication Table (%)'!$B33,AllPublicationData!$B:$B,'Publication Table (%)'!F$7)),
IF('Publication Table (%)'!$C$5="Cancellations for other reasons",
IFERROR(SUMIFS(AllPublicationData!$J:$J,AllPublicationData!$A:$A,'Publication Table (%)'!$B33,AllPublicationData!$B:$B,'Publication Table (%)'!$C$4,AllPublicationData!$D:$D,'Publication Table (%)'!F$7)/
SUMIFS(AllPublicationData!$E:$E,AllPublicationData!$A:$A,'Publication Table (%)'!$B33,AllPublicationData!$B:$B,'Publication Table (%)'!$C$4,AllPublicationData!$D:$D,'Publication Table (%)'!F$7),
SUMIFS(AllPublicationData!$J:$J,AllPublicationData!$A:$A,'Publication Table (%)'!$B33,AllPublicationData!$B:$B,'Publication Table (%)'!F$7)/
SUMIFS(AllPublicationData!$E:$E,AllPublicationData!$A:$A,'Publication Table (%)'!$B33,AllPublicationData!$B:$B,'Publication Table (%)'!F$7)))))))</f>
        <v>0.10435663627152988</v>
      </c>
      <c r="G33" s="96">
        <f>IF('Publication Table (%)'!$C$5="All Cancelled Operations",
IFERROR(SUMIFS(AllPublicationData!$F:$F,AllPublicationData!$A:$A,'Publication Table (%)'!$B33,AllPublicationData!$B:$B,'Publication Table (%)'!$C$4,AllPublicationData!$D:$D,'Publication Table (%)'!G$7)/
SUMIFS(AllPublicationData!$E:$E,AllPublicationData!$A:$A,'Publication Table (%)'!$B33,AllPublicationData!$B:$B,'Publication Table (%)'!$C$4,AllPublicationData!$D:$D,'Publication Table (%)'!G$7),
SUMIFS(AllPublicationData!$F:$F,AllPublicationData!$A:$A,'Publication Table (%)'!$B33,AllPublicationData!$B:$B,'Publication Table (%)'!G$7)/
SUMIFS(AllPublicationData!$E:$E,AllPublicationData!$A:$A,'Publication Table (%)'!$B33,AllPublicationData!$B:$B,'Publication Table (%)'!G$7)),
IF('Publication Table (%)'!$C$5="Operations cancelled by patient",
IFERROR(SUMIFS(AllPublicationData!$G:$G,AllPublicationData!$A:$A,'Publication Table (%)'!$B33,AllPublicationData!$B:$B,'Publication Table (%)'!$C$4,AllPublicationData!$D:$D,'Publication Table (%)'!G$7)/
SUMIFS(AllPublicationData!$E:$E,AllPublicationData!$A:$A,'Publication Table (%)'!$B33,AllPublicationData!$B:$B,'Publication Table (%)'!$C$4,AllPublicationData!$D:$D,'Publication Table (%)'!G$7),
SUMIFS(AllPublicationData!$G:$G,AllPublicationData!$A:$A,'Publication Table (%)'!$B33,AllPublicationData!$B:$B,'Publication Table (%)'!G$7)/
SUMIFS(AllPublicationData!$E:$E,AllPublicationData!$A:$A,'Publication Table (%)'!$B33,AllPublicationData!$B:$B,'Publication Table (%)'!G$7)),
IF('Publication Table (%)'!$C$5="Operations cancelled for clinical reasons",
IFERROR(SUMIFS(AllPublicationData!$H:$H,AllPublicationData!$A:$A,'Publication Table (%)'!$B33,AllPublicationData!$B:$B,'Publication Table (%)'!$C$4,AllPublicationData!$D:$D,'Publication Table (%)'!G$7)/
SUMIFS(AllPublicationData!$E:$E,AllPublicationData!$A:$A,'Publication Table (%)'!$B33,AllPublicationData!$B:$B,'Publication Table (%)'!$C$4,AllPublicationData!$D:$D,'Publication Table (%)'!G$7),
SUMIFS(AllPublicationData!$H:$H,AllPublicationData!$A:$A,'Publication Table (%)'!$B33,AllPublicationData!$B:$B,'Publication Table (%)'!G$7)/
SUMIFS(AllPublicationData!$E:$E,AllPublicationData!$A:$A,'Publication Table (%)'!$B33,AllPublicationData!$B:$B,'Publication Table (%)'!G$7)),
IF('Publication Table (%)'!$C$5="Operations cancelled for non-clinical/capacity reasons",
IFERROR(SUMIFS(AllPublicationData!$I:$I,AllPublicationData!$A:$A,'Publication Table (%)'!$B33,AllPublicationData!$B:$B,'Publication Table (%)'!$C$4,AllPublicationData!$D:$D,'Publication Table (%)'!G$7)/
SUMIFS(AllPublicationData!$E:$E,AllPublicationData!$A:$A,'Publication Table (%)'!$B33,AllPublicationData!$B:$B,'Publication Table (%)'!$C$4,AllPublicationData!$D:$D,'Publication Table (%)'!G$7),
SUMIFS(AllPublicationData!$I:$I,AllPublicationData!$A:$A,'Publication Table (%)'!$B33,AllPublicationData!$B:$B,'Publication Table (%)'!G$7)/
SUMIFS(AllPublicationData!$E:$E,AllPublicationData!$A:$A,'Publication Table (%)'!$B33,AllPublicationData!$B:$B,'Publication Table (%)'!G$7)),
IF('Publication Table (%)'!$C$5="Cancellations for other reasons",
IFERROR(SUMIFS(AllPublicationData!$J:$J,AllPublicationData!$A:$A,'Publication Table (%)'!$B33,AllPublicationData!$B:$B,'Publication Table (%)'!$C$4,AllPublicationData!$D:$D,'Publication Table (%)'!G$7)/
SUMIFS(AllPublicationData!$E:$E,AllPublicationData!$A:$A,'Publication Table (%)'!$B33,AllPublicationData!$B:$B,'Publication Table (%)'!$C$4,AllPublicationData!$D:$D,'Publication Table (%)'!G$7),
SUMIFS(AllPublicationData!$J:$J,AllPublicationData!$A:$A,'Publication Table (%)'!$B33,AllPublicationData!$B:$B,'Publication Table (%)'!G$7)/
SUMIFS(AllPublicationData!$E:$E,AllPublicationData!$A:$A,'Publication Table (%)'!$B33,AllPublicationData!$B:$B,'Publication Table (%)'!G$7)))))))</f>
        <v>0.17647058823529413</v>
      </c>
      <c r="H33" s="96">
        <f>IF('Publication Table (%)'!$C$5="All Cancelled Operations",
IFERROR(SUMIFS(AllPublicationData!$F:$F,AllPublicationData!$A:$A,'Publication Table (%)'!$B33,AllPublicationData!$B:$B,'Publication Table (%)'!$C$4,AllPublicationData!$D:$D,'Publication Table (%)'!H$7)/
SUMIFS(AllPublicationData!$E:$E,AllPublicationData!$A:$A,'Publication Table (%)'!$B33,AllPublicationData!$B:$B,'Publication Table (%)'!$C$4,AllPublicationData!$D:$D,'Publication Table (%)'!H$7),
SUMIFS(AllPublicationData!$F:$F,AllPublicationData!$A:$A,'Publication Table (%)'!$B33,AllPublicationData!$B:$B,'Publication Table (%)'!H$7)/
SUMIFS(AllPublicationData!$E:$E,AllPublicationData!$A:$A,'Publication Table (%)'!$B33,AllPublicationData!$B:$B,'Publication Table (%)'!H$7)),
IF('Publication Table (%)'!$C$5="Operations cancelled by patient",
IFERROR(SUMIFS(AllPublicationData!$G:$G,AllPublicationData!$A:$A,'Publication Table (%)'!$B33,AllPublicationData!$B:$B,'Publication Table (%)'!$C$4,AllPublicationData!$D:$D,'Publication Table (%)'!H$7)/
SUMIFS(AllPublicationData!$E:$E,AllPublicationData!$A:$A,'Publication Table (%)'!$B33,AllPublicationData!$B:$B,'Publication Table (%)'!$C$4,AllPublicationData!$D:$D,'Publication Table (%)'!H$7),
SUMIFS(AllPublicationData!$G:$G,AllPublicationData!$A:$A,'Publication Table (%)'!$B33,AllPublicationData!$B:$B,'Publication Table (%)'!H$7)/
SUMIFS(AllPublicationData!$E:$E,AllPublicationData!$A:$A,'Publication Table (%)'!$B33,AllPublicationData!$B:$B,'Publication Table (%)'!H$7)),
IF('Publication Table (%)'!$C$5="Operations cancelled for clinical reasons",
IFERROR(SUMIFS(AllPublicationData!$H:$H,AllPublicationData!$A:$A,'Publication Table (%)'!$B33,AllPublicationData!$B:$B,'Publication Table (%)'!$C$4,AllPublicationData!$D:$D,'Publication Table (%)'!H$7)/
SUMIFS(AllPublicationData!$E:$E,AllPublicationData!$A:$A,'Publication Table (%)'!$B33,AllPublicationData!$B:$B,'Publication Table (%)'!$C$4,AllPublicationData!$D:$D,'Publication Table (%)'!H$7),
SUMIFS(AllPublicationData!$H:$H,AllPublicationData!$A:$A,'Publication Table (%)'!$B33,AllPublicationData!$B:$B,'Publication Table (%)'!H$7)/
SUMIFS(AllPublicationData!$E:$E,AllPublicationData!$A:$A,'Publication Table (%)'!$B33,AllPublicationData!$B:$B,'Publication Table (%)'!H$7)),
IF('Publication Table (%)'!$C$5="Operations cancelled for non-clinical/capacity reasons",
IFERROR(SUMIFS(AllPublicationData!$I:$I,AllPublicationData!$A:$A,'Publication Table (%)'!$B33,AllPublicationData!$B:$B,'Publication Table (%)'!$C$4,AllPublicationData!$D:$D,'Publication Table (%)'!H$7)/
SUMIFS(AllPublicationData!$E:$E,AllPublicationData!$A:$A,'Publication Table (%)'!$B33,AllPublicationData!$B:$B,'Publication Table (%)'!$C$4,AllPublicationData!$D:$D,'Publication Table (%)'!H$7),
SUMIFS(AllPublicationData!$I:$I,AllPublicationData!$A:$A,'Publication Table (%)'!$B33,AllPublicationData!$B:$B,'Publication Table (%)'!H$7)/
SUMIFS(AllPublicationData!$E:$E,AllPublicationData!$A:$A,'Publication Table (%)'!$B33,AllPublicationData!$B:$B,'Publication Table (%)'!H$7)),
IF('Publication Table (%)'!$C$5="Cancellations for other reasons",
IFERROR(SUMIFS(AllPublicationData!$J:$J,AllPublicationData!$A:$A,'Publication Table (%)'!$B33,AllPublicationData!$B:$B,'Publication Table (%)'!$C$4,AllPublicationData!$D:$D,'Publication Table (%)'!H$7)/
SUMIFS(AllPublicationData!$E:$E,AllPublicationData!$A:$A,'Publication Table (%)'!$B33,AllPublicationData!$B:$B,'Publication Table (%)'!$C$4,AllPublicationData!$D:$D,'Publication Table (%)'!H$7),
SUMIFS(AllPublicationData!$J:$J,AllPublicationData!$A:$A,'Publication Table (%)'!$B33,AllPublicationData!$B:$B,'Publication Table (%)'!H$7)/
SUMIFS(AllPublicationData!$E:$E,AllPublicationData!$A:$A,'Publication Table (%)'!$B33,AllPublicationData!$B:$B,'Publication Table (%)'!H$7)))))))</f>
        <v>8.3468395461912481E-2</v>
      </c>
      <c r="I33" s="96">
        <f>IF('Publication Table (%)'!$C$5="All Cancelled Operations",
IFERROR(SUMIFS(AllPublicationData!$F:$F,AllPublicationData!$A:$A,'Publication Table (%)'!$B33,AllPublicationData!$B:$B,'Publication Table (%)'!$C$4,AllPublicationData!$D:$D,'Publication Table (%)'!I$7)/
SUMIFS(AllPublicationData!$E:$E,AllPublicationData!$A:$A,'Publication Table (%)'!$B33,AllPublicationData!$B:$B,'Publication Table (%)'!$C$4,AllPublicationData!$D:$D,'Publication Table (%)'!I$7),
SUMIFS(AllPublicationData!$F:$F,AllPublicationData!$A:$A,'Publication Table (%)'!$B33,AllPublicationData!$B:$B,'Publication Table (%)'!I$7)/
SUMIFS(AllPublicationData!$E:$E,AllPublicationData!$A:$A,'Publication Table (%)'!$B33,AllPublicationData!$B:$B,'Publication Table (%)'!I$7)),
IF('Publication Table (%)'!$C$5="Operations cancelled by patient",
IFERROR(SUMIFS(AllPublicationData!$G:$G,AllPublicationData!$A:$A,'Publication Table (%)'!$B33,AllPublicationData!$B:$B,'Publication Table (%)'!$C$4,AllPublicationData!$D:$D,'Publication Table (%)'!I$7)/
SUMIFS(AllPublicationData!$E:$E,AllPublicationData!$A:$A,'Publication Table (%)'!$B33,AllPublicationData!$B:$B,'Publication Table (%)'!$C$4,AllPublicationData!$D:$D,'Publication Table (%)'!I$7),
SUMIFS(AllPublicationData!$G:$G,AllPublicationData!$A:$A,'Publication Table (%)'!$B33,AllPublicationData!$B:$B,'Publication Table (%)'!I$7)/
SUMIFS(AllPublicationData!$E:$E,AllPublicationData!$A:$A,'Publication Table (%)'!$B33,AllPublicationData!$B:$B,'Publication Table (%)'!I$7)),
IF('Publication Table (%)'!$C$5="Operations cancelled for clinical reasons",
IFERROR(SUMIFS(AllPublicationData!$H:$H,AllPublicationData!$A:$A,'Publication Table (%)'!$B33,AllPublicationData!$B:$B,'Publication Table (%)'!$C$4,AllPublicationData!$D:$D,'Publication Table (%)'!I$7)/
SUMIFS(AllPublicationData!$E:$E,AllPublicationData!$A:$A,'Publication Table (%)'!$B33,AllPublicationData!$B:$B,'Publication Table (%)'!$C$4,AllPublicationData!$D:$D,'Publication Table (%)'!I$7),
SUMIFS(AllPublicationData!$H:$H,AllPublicationData!$A:$A,'Publication Table (%)'!$B33,AllPublicationData!$B:$B,'Publication Table (%)'!I$7)/
SUMIFS(AllPublicationData!$E:$E,AllPublicationData!$A:$A,'Publication Table (%)'!$B33,AllPublicationData!$B:$B,'Publication Table (%)'!I$7)),
IF('Publication Table (%)'!$C$5="Operations cancelled for non-clinical/capacity reasons",
IFERROR(SUMIFS(AllPublicationData!$I:$I,AllPublicationData!$A:$A,'Publication Table (%)'!$B33,AllPublicationData!$B:$B,'Publication Table (%)'!$C$4,AllPublicationData!$D:$D,'Publication Table (%)'!I$7)/
SUMIFS(AllPublicationData!$E:$E,AllPublicationData!$A:$A,'Publication Table (%)'!$B33,AllPublicationData!$B:$B,'Publication Table (%)'!$C$4,AllPublicationData!$D:$D,'Publication Table (%)'!I$7),
SUMIFS(AllPublicationData!$I:$I,AllPublicationData!$A:$A,'Publication Table (%)'!$B33,AllPublicationData!$B:$B,'Publication Table (%)'!I$7)/
SUMIFS(AllPublicationData!$E:$E,AllPublicationData!$A:$A,'Publication Table (%)'!$B33,AllPublicationData!$B:$B,'Publication Table (%)'!I$7)),
IF('Publication Table (%)'!$C$5="Cancellations for other reasons",
IFERROR(SUMIFS(AllPublicationData!$J:$J,AllPublicationData!$A:$A,'Publication Table (%)'!$B33,AllPublicationData!$B:$B,'Publication Table (%)'!$C$4,AllPublicationData!$D:$D,'Publication Table (%)'!I$7)/
SUMIFS(AllPublicationData!$E:$E,AllPublicationData!$A:$A,'Publication Table (%)'!$B33,AllPublicationData!$B:$B,'Publication Table (%)'!$C$4,AllPublicationData!$D:$D,'Publication Table (%)'!I$7),
SUMIFS(AllPublicationData!$J:$J,AllPublicationData!$A:$A,'Publication Table (%)'!$B33,AllPublicationData!$B:$B,'Publication Table (%)'!I$7)/
SUMIFS(AllPublicationData!$E:$E,AllPublicationData!$A:$A,'Publication Table (%)'!$B33,AllPublicationData!$B:$B,'Publication Table (%)'!I$7)))))))</f>
        <v>7.3333333333333334E-2</v>
      </c>
      <c r="J33" s="96">
        <f>IF('Publication Table (%)'!$C$5="All Cancelled Operations",
IFERROR(SUMIFS(AllPublicationData!$F:$F,AllPublicationData!$A:$A,'Publication Table (%)'!$B33,AllPublicationData!$B:$B,'Publication Table (%)'!$C$4,AllPublicationData!$D:$D,'Publication Table (%)'!J$7)/
SUMIFS(AllPublicationData!$E:$E,AllPublicationData!$A:$A,'Publication Table (%)'!$B33,AllPublicationData!$B:$B,'Publication Table (%)'!$C$4,AllPublicationData!$D:$D,'Publication Table (%)'!J$7),
SUMIFS(AllPublicationData!$F:$F,AllPublicationData!$A:$A,'Publication Table (%)'!$B33,AllPublicationData!$B:$B,'Publication Table (%)'!J$7)/
SUMIFS(AllPublicationData!$E:$E,AllPublicationData!$A:$A,'Publication Table (%)'!$B33,AllPublicationData!$B:$B,'Publication Table (%)'!J$7)),
IF('Publication Table (%)'!$C$5="Operations cancelled by patient",
IFERROR(SUMIFS(AllPublicationData!$G:$G,AllPublicationData!$A:$A,'Publication Table (%)'!$B33,AllPublicationData!$B:$B,'Publication Table (%)'!$C$4,AllPublicationData!$D:$D,'Publication Table (%)'!J$7)/
SUMIFS(AllPublicationData!$E:$E,AllPublicationData!$A:$A,'Publication Table (%)'!$B33,AllPublicationData!$B:$B,'Publication Table (%)'!$C$4,AllPublicationData!$D:$D,'Publication Table (%)'!J$7),
SUMIFS(AllPublicationData!$G:$G,AllPublicationData!$A:$A,'Publication Table (%)'!$B33,AllPublicationData!$B:$B,'Publication Table (%)'!J$7)/
SUMIFS(AllPublicationData!$E:$E,AllPublicationData!$A:$A,'Publication Table (%)'!$B33,AllPublicationData!$B:$B,'Publication Table (%)'!J$7)),
IF('Publication Table (%)'!$C$5="Operations cancelled for clinical reasons",
IFERROR(SUMIFS(AllPublicationData!$H:$H,AllPublicationData!$A:$A,'Publication Table (%)'!$B33,AllPublicationData!$B:$B,'Publication Table (%)'!$C$4,AllPublicationData!$D:$D,'Publication Table (%)'!J$7)/
SUMIFS(AllPublicationData!$E:$E,AllPublicationData!$A:$A,'Publication Table (%)'!$B33,AllPublicationData!$B:$B,'Publication Table (%)'!$C$4,AllPublicationData!$D:$D,'Publication Table (%)'!J$7),
SUMIFS(AllPublicationData!$H:$H,AllPublicationData!$A:$A,'Publication Table (%)'!$B33,AllPublicationData!$B:$B,'Publication Table (%)'!J$7)/
SUMIFS(AllPublicationData!$E:$E,AllPublicationData!$A:$A,'Publication Table (%)'!$B33,AllPublicationData!$B:$B,'Publication Table (%)'!J$7)),
IF('Publication Table (%)'!$C$5="Operations cancelled for non-clinical/capacity reasons",
IFERROR(SUMIFS(AllPublicationData!$I:$I,AllPublicationData!$A:$A,'Publication Table (%)'!$B33,AllPublicationData!$B:$B,'Publication Table (%)'!$C$4,AllPublicationData!$D:$D,'Publication Table (%)'!J$7)/
SUMIFS(AllPublicationData!$E:$E,AllPublicationData!$A:$A,'Publication Table (%)'!$B33,AllPublicationData!$B:$B,'Publication Table (%)'!$C$4,AllPublicationData!$D:$D,'Publication Table (%)'!J$7),
SUMIFS(AllPublicationData!$I:$I,AllPublicationData!$A:$A,'Publication Table (%)'!$B33,AllPublicationData!$B:$B,'Publication Table (%)'!J$7)/
SUMIFS(AllPublicationData!$E:$E,AllPublicationData!$A:$A,'Publication Table (%)'!$B33,AllPublicationData!$B:$B,'Publication Table (%)'!J$7)),
IF('Publication Table (%)'!$C$5="Cancellations for other reasons",
IFERROR(SUMIFS(AllPublicationData!$J:$J,AllPublicationData!$A:$A,'Publication Table (%)'!$B33,AllPublicationData!$B:$B,'Publication Table (%)'!$C$4,AllPublicationData!$D:$D,'Publication Table (%)'!J$7)/
SUMIFS(AllPublicationData!$E:$E,AllPublicationData!$A:$A,'Publication Table (%)'!$B33,AllPublicationData!$B:$B,'Publication Table (%)'!$C$4,AllPublicationData!$D:$D,'Publication Table (%)'!J$7),
SUMIFS(AllPublicationData!$J:$J,AllPublicationData!$A:$A,'Publication Table (%)'!$B33,AllPublicationData!$B:$B,'Publication Table (%)'!J$7)/
SUMIFS(AllPublicationData!$E:$E,AllPublicationData!$A:$A,'Publication Table (%)'!$B33,AllPublicationData!$B:$B,'Publication Table (%)'!J$7)))))))</f>
        <v>0.10981308411214953</v>
      </c>
      <c r="K33" s="96">
        <f>IF('Publication Table (%)'!$C$5="All Cancelled Operations",
IFERROR(SUMIFS(AllPublicationData!$F:$F,AllPublicationData!$A:$A,'Publication Table (%)'!$B33,AllPublicationData!$B:$B,'Publication Table (%)'!$C$4,AllPublicationData!$D:$D,'Publication Table (%)'!K$7)/
SUMIFS(AllPublicationData!$E:$E,AllPublicationData!$A:$A,'Publication Table (%)'!$B33,AllPublicationData!$B:$B,'Publication Table (%)'!$C$4,AllPublicationData!$D:$D,'Publication Table (%)'!K$7),
SUMIFS(AllPublicationData!$F:$F,AllPublicationData!$A:$A,'Publication Table (%)'!$B33,AllPublicationData!$B:$B,'Publication Table (%)'!K$7)/
SUMIFS(AllPublicationData!$E:$E,AllPublicationData!$A:$A,'Publication Table (%)'!$B33,AllPublicationData!$B:$B,'Publication Table (%)'!K$7)),
IF('Publication Table (%)'!$C$5="Operations cancelled by patient",
IFERROR(SUMIFS(AllPublicationData!$G:$G,AllPublicationData!$A:$A,'Publication Table (%)'!$B33,AllPublicationData!$B:$B,'Publication Table (%)'!$C$4,AllPublicationData!$D:$D,'Publication Table (%)'!K$7)/
SUMIFS(AllPublicationData!$E:$E,AllPublicationData!$A:$A,'Publication Table (%)'!$B33,AllPublicationData!$B:$B,'Publication Table (%)'!$C$4,AllPublicationData!$D:$D,'Publication Table (%)'!K$7),
SUMIFS(AllPublicationData!$G:$G,AllPublicationData!$A:$A,'Publication Table (%)'!$B33,AllPublicationData!$B:$B,'Publication Table (%)'!K$7)/
SUMIFS(AllPublicationData!$E:$E,AllPublicationData!$A:$A,'Publication Table (%)'!$B33,AllPublicationData!$B:$B,'Publication Table (%)'!K$7)),
IF('Publication Table (%)'!$C$5="Operations cancelled for clinical reasons",
IFERROR(SUMIFS(AllPublicationData!$H:$H,AllPublicationData!$A:$A,'Publication Table (%)'!$B33,AllPublicationData!$B:$B,'Publication Table (%)'!$C$4,AllPublicationData!$D:$D,'Publication Table (%)'!K$7)/
SUMIFS(AllPublicationData!$E:$E,AllPublicationData!$A:$A,'Publication Table (%)'!$B33,AllPublicationData!$B:$B,'Publication Table (%)'!$C$4,AllPublicationData!$D:$D,'Publication Table (%)'!K$7),
SUMIFS(AllPublicationData!$H:$H,AllPublicationData!$A:$A,'Publication Table (%)'!$B33,AllPublicationData!$B:$B,'Publication Table (%)'!K$7)/
SUMIFS(AllPublicationData!$E:$E,AllPublicationData!$A:$A,'Publication Table (%)'!$B33,AllPublicationData!$B:$B,'Publication Table (%)'!K$7)),
IF('Publication Table (%)'!$C$5="Operations cancelled for non-clinical/capacity reasons",
IFERROR(SUMIFS(AllPublicationData!$I:$I,AllPublicationData!$A:$A,'Publication Table (%)'!$B33,AllPublicationData!$B:$B,'Publication Table (%)'!$C$4,AllPublicationData!$D:$D,'Publication Table (%)'!K$7)/
SUMIFS(AllPublicationData!$E:$E,AllPublicationData!$A:$A,'Publication Table (%)'!$B33,AllPublicationData!$B:$B,'Publication Table (%)'!$C$4,AllPublicationData!$D:$D,'Publication Table (%)'!K$7),
SUMIFS(AllPublicationData!$I:$I,AllPublicationData!$A:$A,'Publication Table (%)'!$B33,AllPublicationData!$B:$B,'Publication Table (%)'!K$7)/
SUMIFS(AllPublicationData!$E:$E,AllPublicationData!$A:$A,'Publication Table (%)'!$B33,AllPublicationData!$B:$B,'Publication Table (%)'!K$7)),
IF('Publication Table (%)'!$C$5="Cancellations for other reasons",
IFERROR(SUMIFS(AllPublicationData!$J:$J,AllPublicationData!$A:$A,'Publication Table (%)'!$B33,AllPublicationData!$B:$B,'Publication Table (%)'!$C$4,AllPublicationData!$D:$D,'Publication Table (%)'!K$7)/
SUMIFS(AllPublicationData!$E:$E,AllPublicationData!$A:$A,'Publication Table (%)'!$B33,AllPublicationData!$B:$B,'Publication Table (%)'!$C$4,AllPublicationData!$D:$D,'Publication Table (%)'!K$7),
SUMIFS(AllPublicationData!$J:$J,AllPublicationData!$A:$A,'Publication Table (%)'!$B33,AllPublicationData!$B:$B,'Publication Table (%)'!K$7)/
SUMIFS(AllPublicationData!$E:$E,AllPublicationData!$A:$A,'Publication Table (%)'!$B33,AllPublicationData!$B:$B,'Publication Table (%)'!K$7)))))))</f>
        <v>0.10046850598646538</v>
      </c>
      <c r="L33" s="96">
        <f>IF('Publication Table (%)'!$C$5="All Cancelled Operations",
IFERROR(SUMIFS(AllPublicationData!$F:$F,AllPublicationData!$A:$A,'Publication Table (%)'!$B33,AllPublicationData!$B:$B,'Publication Table (%)'!$C$4,AllPublicationData!$D:$D,'Publication Table (%)'!L$7)/
SUMIFS(AllPublicationData!$E:$E,AllPublicationData!$A:$A,'Publication Table (%)'!$B33,AllPublicationData!$B:$B,'Publication Table (%)'!$C$4,AllPublicationData!$D:$D,'Publication Table (%)'!L$7),
SUMIFS(AllPublicationData!$F:$F,AllPublicationData!$A:$A,'Publication Table (%)'!$B33,AllPublicationData!$B:$B,'Publication Table (%)'!L$7)/
SUMIFS(AllPublicationData!$E:$E,AllPublicationData!$A:$A,'Publication Table (%)'!$B33,AllPublicationData!$B:$B,'Publication Table (%)'!L$7)),
IF('Publication Table (%)'!$C$5="Operations cancelled by patient",
IFERROR(SUMIFS(AllPublicationData!$G:$G,AllPublicationData!$A:$A,'Publication Table (%)'!$B33,AllPublicationData!$B:$B,'Publication Table (%)'!$C$4,AllPublicationData!$D:$D,'Publication Table (%)'!L$7)/
SUMIFS(AllPublicationData!$E:$E,AllPublicationData!$A:$A,'Publication Table (%)'!$B33,AllPublicationData!$B:$B,'Publication Table (%)'!$C$4,AllPublicationData!$D:$D,'Publication Table (%)'!L$7),
SUMIFS(AllPublicationData!$G:$G,AllPublicationData!$A:$A,'Publication Table (%)'!$B33,AllPublicationData!$B:$B,'Publication Table (%)'!L$7)/
SUMIFS(AllPublicationData!$E:$E,AllPublicationData!$A:$A,'Publication Table (%)'!$B33,AllPublicationData!$B:$B,'Publication Table (%)'!L$7)),
IF('Publication Table (%)'!$C$5="Operations cancelled for clinical reasons",
IFERROR(SUMIFS(AllPublicationData!$H:$H,AllPublicationData!$A:$A,'Publication Table (%)'!$B33,AllPublicationData!$B:$B,'Publication Table (%)'!$C$4,AllPublicationData!$D:$D,'Publication Table (%)'!L$7)/
SUMIFS(AllPublicationData!$E:$E,AllPublicationData!$A:$A,'Publication Table (%)'!$B33,AllPublicationData!$B:$B,'Publication Table (%)'!$C$4,AllPublicationData!$D:$D,'Publication Table (%)'!L$7),
SUMIFS(AllPublicationData!$H:$H,AllPublicationData!$A:$A,'Publication Table (%)'!$B33,AllPublicationData!$B:$B,'Publication Table (%)'!L$7)/
SUMIFS(AllPublicationData!$E:$E,AllPublicationData!$A:$A,'Publication Table (%)'!$B33,AllPublicationData!$B:$B,'Publication Table (%)'!L$7)),
IF('Publication Table (%)'!$C$5="Operations cancelled for non-clinical/capacity reasons",
IFERROR(SUMIFS(AllPublicationData!$I:$I,AllPublicationData!$A:$A,'Publication Table (%)'!$B33,AllPublicationData!$B:$B,'Publication Table (%)'!$C$4,AllPublicationData!$D:$D,'Publication Table (%)'!L$7)/
SUMIFS(AllPublicationData!$E:$E,AllPublicationData!$A:$A,'Publication Table (%)'!$B33,AllPublicationData!$B:$B,'Publication Table (%)'!$C$4,AllPublicationData!$D:$D,'Publication Table (%)'!L$7),
SUMIFS(AllPublicationData!$I:$I,AllPublicationData!$A:$A,'Publication Table (%)'!$B33,AllPublicationData!$B:$B,'Publication Table (%)'!L$7)/
SUMIFS(AllPublicationData!$E:$E,AllPublicationData!$A:$A,'Publication Table (%)'!$B33,AllPublicationData!$B:$B,'Publication Table (%)'!L$7)),
IF('Publication Table (%)'!$C$5="Cancellations for other reasons",
IFERROR(SUMIFS(AllPublicationData!$J:$J,AllPublicationData!$A:$A,'Publication Table (%)'!$B33,AllPublicationData!$B:$B,'Publication Table (%)'!$C$4,AllPublicationData!$D:$D,'Publication Table (%)'!L$7)/
SUMIFS(AllPublicationData!$E:$E,AllPublicationData!$A:$A,'Publication Table (%)'!$B33,AllPublicationData!$B:$B,'Publication Table (%)'!$C$4,AllPublicationData!$D:$D,'Publication Table (%)'!L$7),
SUMIFS(AllPublicationData!$J:$J,AllPublicationData!$A:$A,'Publication Table (%)'!$B33,AllPublicationData!$B:$B,'Publication Table (%)'!L$7)/
SUMIFS(AllPublicationData!$E:$E,AllPublicationData!$A:$A,'Publication Table (%)'!$B33,AllPublicationData!$B:$B,'Publication Table (%)'!L$7)))))))</f>
        <v>8.9200382287352664E-2</v>
      </c>
      <c r="M33" s="96">
        <f>IF('Publication Table (%)'!$C$5="All Cancelled Operations",
IFERROR(SUMIFS(AllPublicationData!$F:$F,AllPublicationData!$A:$A,'Publication Table (%)'!$B33,AllPublicationData!$B:$B,'Publication Table (%)'!$C$4,AllPublicationData!$D:$D,'Publication Table (%)'!M$7)/
SUMIFS(AllPublicationData!$E:$E,AllPublicationData!$A:$A,'Publication Table (%)'!$B33,AllPublicationData!$B:$B,'Publication Table (%)'!$C$4,AllPublicationData!$D:$D,'Publication Table (%)'!M$7),
SUMIFS(AllPublicationData!$F:$F,AllPublicationData!$A:$A,'Publication Table (%)'!$B33,AllPublicationData!$B:$B,'Publication Table (%)'!M$7)/
SUMIFS(AllPublicationData!$E:$E,AllPublicationData!$A:$A,'Publication Table (%)'!$B33,AllPublicationData!$B:$B,'Publication Table (%)'!M$7)),
IF('Publication Table (%)'!$C$5="Operations cancelled by patient",
IFERROR(SUMIFS(AllPublicationData!$G:$G,AllPublicationData!$A:$A,'Publication Table (%)'!$B33,AllPublicationData!$B:$B,'Publication Table (%)'!$C$4,AllPublicationData!$D:$D,'Publication Table (%)'!M$7)/
SUMIFS(AllPublicationData!$E:$E,AllPublicationData!$A:$A,'Publication Table (%)'!$B33,AllPublicationData!$B:$B,'Publication Table (%)'!$C$4,AllPublicationData!$D:$D,'Publication Table (%)'!M$7),
SUMIFS(AllPublicationData!$G:$G,AllPublicationData!$A:$A,'Publication Table (%)'!$B33,AllPublicationData!$B:$B,'Publication Table (%)'!M$7)/
SUMIFS(AllPublicationData!$E:$E,AllPublicationData!$A:$A,'Publication Table (%)'!$B33,AllPublicationData!$B:$B,'Publication Table (%)'!M$7)),
IF('Publication Table (%)'!$C$5="Operations cancelled for clinical reasons",
IFERROR(SUMIFS(AllPublicationData!$H:$H,AllPublicationData!$A:$A,'Publication Table (%)'!$B33,AllPublicationData!$B:$B,'Publication Table (%)'!$C$4,AllPublicationData!$D:$D,'Publication Table (%)'!M$7)/
SUMIFS(AllPublicationData!$E:$E,AllPublicationData!$A:$A,'Publication Table (%)'!$B33,AllPublicationData!$B:$B,'Publication Table (%)'!$C$4,AllPublicationData!$D:$D,'Publication Table (%)'!M$7),
SUMIFS(AllPublicationData!$H:$H,AllPublicationData!$A:$A,'Publication Table (%)'!$B33,AllPublicationData!$B:$B,'Publication Table (%)'!M$7)/
SUMIFS(AllPublicationData!$E:$E,AllPublicationData!$A:$A,'Publication Table (%)'!$B33,AllPublicationData!$B:$B,'Publication Table (%)'!M$7)),
IF('Publication Table (%)'!$C$5="Operations cancelled for non-clinical/capacity reasons",
IFERROR(SUMIFS(AllPublicationData!$I:$I,AllPublicationData!$A:$A,'Publication Table (%)'!$B33,AllPublicationData!$B:$B,'Publication Table (%)'!$C$4,AllPublicationData!$D:$D,'Publication Table (%)'!M$7)/
SUMIFS(AllPublicationData!$E:$E,AllPublicationData!$A:$A,'Publication Table (%)'!$B33,AllPublicationData!$B:$B,'Publication Table (%)'!$C$4,AllPublicationData!$D:$D,'Publication Table (%)'!M$7),
SUMIFS(AllPublicationData!$I:$I,AllPublicationData!$A:$A,'Publication Table (%)'!$B33,AllPublicationData!$B:$B,'Publication Table (%)'!M$7)/
SUMIFS(AllPublicationData!$E:$E,AllPublicationData!$A:$A,'Publication Table (%)'!$B33,AllPublicationData!$B:$B,'Publication Table (%)'!M$7)),
IF('Publication Table (%)'!$C$5="Cancellations for other reasons",
IFERROR(SUMIFS(AllPublicationData!$J:$J,AllPublicationData!$A:$A,'Publication Table (%)'!$B33,AllPublicationData!$B:$B,'Publication Table (%)'!$C$4,AllPublicationData!$D:$D,'Publication Table (%)'!M$7)/
SUMIFS(AllPublicationData!$E:$E,AllPublicationData!$A:$A,'Publication Table (%)'!$B33,AllPublicationData!$B:$B,'Publication Table (%)'!$C$4,AllPublicationData!$D:$D,'Publication Table (%)'!M$7),
SUMIFS(AllPublicationData!$J:$J,AllPublicationData!$A:$A,'Publication Table (%)'!$B33,AllPublicationData!$B:$B,'Publication Table (%)'!M$7)/
SUMIFS(AllPublicationData!$E:$E,AllPublicationData!$A:$A,'Publication Table (%)'!$B33,AllPublicationData!$B:$B,'Publication Table (%)'!M$7)))))))</f>
        <v>0.18289085545722714</v>
      </c>
      <c r="N33" s="96">
        <f>IF('Publication Table (%)'!$C$5="All Cancelled Operations",
IFERROR(SUMIFS(AllPublicationData!$F:$F,AllPublicationData!$A:$A,'Publication Table (%)'!$B33,AllPublicationData!$B:$B,'Publication Table (%)'!$C$4,AllPublicationData!$D:$D,'Publication Table (%)'!N$7)/
SUMIFS(AllPublicationData!$E:$E,AllPublicationData!$A:$A,'Publication Table (%)'!$B33,AllPublicationData!$B:$B,'Publication Table (%)'!$C$4,AllPublicationData!$D:$D,'Publication Table (%)'!N$7),
SUMIFS(AllPublicationData!$F:$F,AllPublicationData!$A:$A,'Publication Table (%)'!$B33,AllPublicationData!$B:$B,'Publication Table (%)'!N$7)/
SUMIFS(AllPublicationData!$E:$E,AllPublicationData!$A:$A,'Publication Table (%)'!$B33,AllPublicationData!$B:$B,'Publication Table (%)'!N$7)),
IF('Publication Table (%)'!$C$5="Operations cancelled by patient",
IFERROR(SUMIFS(AllPublicationData!$G:$G,AllPublicationData!$A:$A,'Publication Table (%)'!$B33,AllPublicationData!$B:$B,'Publication Table (%)'!$C$4,AllPublicationData!$D:$D,'Publication Table (%)'!N$7)/
SUMIFS(AllPublicationData!$E:$E,AllPublicationData!$A:$A,'Publication Table (%)'!$B33,AllPublicationData!$B:$B,'Publication Table (%)'!$C$4,AllPublicationData!$D:$D,'Publication Table (%)'!N$7),
SUMIFS(AllPublicationData!$G:$G,AllPublicationData!$A:$A,'Publication Table (%)'!$B33,AllPublicationData!$B:$B,'Publication Table (%)'!N$7)/
SUMIFS(AllPublicationData!$E:$E,AllPublicationData!$A:$A,'Publication Table (%)'!$B33,AllPublicationData!$B:$B,'Publication Table (%)'!N$7)),
IF('Publication Table (%)'!$C$5="Operations cancelled for clinical reasons",
IFERROR(SUMIFS(AllPublicationData!$H:$H,AllPublicationData!$A:$A,'Publication Table (%)'!$B33,AllPublicationData!$B:$B,'Publication Table (%)'!$C$4,AllPublicationData!$D:$D,'Publication Table (%)'!N$7)/
SUMIFS(AllPublicationData!$E:$E,AllPublicationData!$A:$A,'Publication Table (%)'!$B33,AllPublicationData!$B:$B,'Publication Table (%)'!$C$4,AllPublicationData!$D:$D,'Publication Table (%)'!N$7),
SUMIFS(AllPublicationData!$H:$H,AllPublicationData!$A:$A,'Publication Table (%)'!$B33,AllPublicationData!$B:$B,'Publication Table (%)'!N$7)/
SUMIFS(AllPublicationData!$E:$E,AllPublicationData!$A:$A,'Publication Table (%)'!$B33,AllPublicationData!$B:$B,'Publication Table (%)'!N$7)),
IF('Publication Table (%)'!$C$5="Operations cancelled for non-clinical/capacity reasons",
IFERROR(SUMIFS(AllPublicationData!$I:$I,AllPublicationData!$A:$A,'Publication Table (%)'!$B33,AllPublicationData!$B:$B,'Publication Table (%)'!$C$4,AllPublicationData!$D:$D,'Publication Table (%)'!N$7)/
SUMIFS(AllPublicationData!$E:$E,AllPublicationData!$A:$A,'Publication Table (%)'!$B33,AllPublicationData!$B:$B,'Publication Table (%)'!$C$4,AllPublicationData!$D:$D,'Publication Table (%)'!N$7),
SUMIFS(AllPublicationData!$I:$I,AllPublicationData!$A:$A,'Publication Table (%)'!$B33,AllPublicationData!$B:$B,'Publication Table (%)'!N$7)/
SUMIFS(AllPublicationData!$E:$E,AllPublicationData!$A:$A,'Publication Table (%)'!$B33,AllPublicationData!$B:$B,'Publication Table (%)'!N$7)),
IF('Publication Table (%)'!$C$5="Cancellations for other reasons",
IFERROR(SUMIFS(AllPublicationData!$J:$J,AllPublicationData!$A:$A,'Publication Table (%)'!$B33,AllPublicationData!$B:$B,'Publication Table (%)'!$C$4,AllPublicationData!$D:$D,'Publication Table (%)'!N$7)/
SUMIFS(AllPublicationData!$E:$E,AllPublicationData!$A:$A,'Publication Table (%)'!$B33,AllPublicationData!$B:$B,'Publication Table (%)'!$C$4,AllPublicationData!$D:$D,'Publication Table (%)'!N$7),
SUMIFS(AllPublicationData!$J:$J,AllPublicationData!$A:$A,'Publication Table (%)'!$B33,AllPublicationData!$B:$B,'Publication Table (%)'!N$7)/
SUMIFS(AllPublicationData!$E:$E,AllPublicationData!$A:$A,'Publication Table (%)'!$B33,AllPublicationData!$B:$B,'Publication Table (%)'!N$7)))))))</f>
        <v>0.12569444444444444</v>
      </c>
      <c r="O33" s="96">
        <f>IF('Publication Table (%)'!$C$5="All Cancelled Operations",
IFERROR(SUMIFS(AllPublicationData!$F:$F,AllPublicationData!$A:$A,'Publication Table (%)'!$B33,AllPublicationData!$B:$B,'Publication Table (%)'!$C$4,AllPublicationData!$D:$D,'Publication Table (%)'!O$7)/
SUMIFS(AllPublicationData!$E:$E,AllPublicationData!$A:$A,'Publication Table (%)'!$B33,AllPublicationData!$B:$B,'Publication Table (%)'!$C$4,AllPublicationData!$D:$D,'Publication Table (%)'!O$7),
SUMIFS(AllPublicationData!$F:$F,AllPublicationData!$A:$A,'Publication Table (%)'!$B33,AllPublicationData!$B:$B,'Publication Table (%)'!O$7)/
SUMIFS(AllPublicationData!$E:$E,AllPublicationData!$A:$A,'Publication Table (%)'!$B33,AllPublicationData!$B:$B,'Publication Table (%)'!O$7)),
IF('Publication Table (%)'!$C$5="Operations cancelled by patient",
IFERROR(SUMIFS(AllPublicationData!$G:$G,AllPublicationData!$A:$A,'Publication Table (%)'!$B33,AllPublicationData!$B:$B,'Publication Table (%)'!$C$4,AllPublicationData!$D:$D,'Publication Table (%)'!O$7)/
SUMIFS(AllPublicationData!$E:$E,AllPublicationData!$A:$A,'Publication Table (%)'!$B33,AllPublicationData!$B:$B,'Publication Table (%)'!$C$4,AllPublicationData!$D:$D,'Publication Table (%)'!O$7),
SUMIFS(AllPublicationData!$G:$G,AllPublicationData!$A:$A,'Publication Table (%)'!$B33,AllPublicationData!$B:$B,'Publication Table (%)'!O$7)/
SUMIFS(AllPublicationData!$E:$E,AllPublicationData!$A:$A,'Publication Table (%)'!$B33,AllPublicationData!$B:$B,'Publication Table (%)'!O$7)),
IF('Publication Table (%)'!$C$5="Operations cancelled for clinical reasons",
IFERROR(SUMIFS(AllPublicationData!$H:$H,AllPublicationData!$A:$A,'Publication Table (%)'!$B33,AllPublicationData!$B:$B,'Publication Table (%)'!$C$4,AllPublicationData!$D:$D,'Publication Table (%)'!O$7)/
SUMIFS(AllPublicationData!$E:$E,AllPublicationData!$A:$A,'Publication Table (%)'!$B33,AllPublicationData!$B:$B,'Publication Table (%)'!$C$4,AllPublicationData!$D:$D,'Publication Table (%)'!O$7),
SUMIFS(AllPublicationData!$H:$H,AllPublicationData!$A:$A,'Publication Table (%)'!$B33,AllPublicationData!$B:$B,'Publication Table (%)'!O$7)/
SUMIFS(AllPublicationData!$E:$E,AllPublicationData!$A:$A,'Publication Table (%)'!$B33,AllPublicationData!$B:$B,'Publication Table (%)'!O$7)),
IF('Publication Table (%)'!$C$5="Operations cancelled for non-clinical/capacity reasons",
IFERROR(SUMIFS(AllPublicationData!$I:$I,AllPublicationData!$A:$A,'Publication Table (%)'!$B33,AllPublicationData!$B:$B,'Publication Table (%)'!$C$4,AllPublicationData!$D:$D,'Publication Table (%)'!O$7)/
SUMIFS(AllPublicationData!$E:$E,AllPublicationData!$A:$A,'Publication Table (%)'!$B33,AllPublicationData!$B:$B,'Publication Table (%)'!$C$4,AllPublicationData!$D:$D,'Publication Table (%)'!O$7),
SUMIFS(AllPublicationData!$I:$I,AllPublicationData!$A:$A,'Publication Table (%)'!$B33,AllPublicationData!$B:$B,'Publication Table (%)'!O$7)/
SUMIFS(AllPublicationData!$E:$E,AllPublicationData!$A:$A,'Publication Table (%)'!$B33,AllPublicationData!$B:$B,'Publication Table (%)'!O$7)),
IF('Publication Table (%)'!$C$5="Cancellations for other reasons",
IFERROR(SUMIFS(AllPublicationData!$J:$J,AllPublicationData!$A:$A,'Publication Table (%)'!$B33,AllPublicationData!$B:$B,'Publication Table (%)'!$C$4,AllPublicationData!$D:$D,'Publication Table (%)'!O$7)/
SUMIFS(AllPublicationData!$E:$E,AllPublicationData!$A:$A,'Publication Table (%)'!$B33,AllPublicationData!$B:$B,'Publication Table (%)'!$C$4,AllPublicationData!$D:$D,'Publication Table (%)'!O$7),
SUMIFS(AllPublicationData!$J:$J,AllPublicationData!$A:$A,'Publication Table (%)'!$B33,AllPublicationData!$B:$B,'Publication Table (%)'!O$7)/
SUMIFS(AllPublicationData!$E:$E,AllPublicationData!$A:$A,'Publication Table (%)'!$B33,AllPublicationData!$B:$B,'Publication Table (%)'!O$7)))))))</f>
        <v>0.10194500335345406</v>
      </c>
      <c r="P33" s="96">
        <f>IF('Publication Table (%)'!$C$5="All Cancelled Operations",
IFERROR(SUMIFS(AllPublicationData!$F:$F,AllPublicationData!$A:$A,'Publication Table (%)'!$B33,AllPublicationData!$B:$B,'Publication Table (%)'!$C$4,AllPublicationData!$D:$D,'Publication Table (%)'!P$7)/
SUMIFS(AllPublicationData!$E:$E,AllPublicationData!$A:$A,'Publication Table (%)'!$B33,AllPublicationData!$B:$B,'Publication Table (%)'!$C$4,AllPublicationData!$D:$D,'Publication Table (%)'!P$7),
SUMIFS(AllPublicationData!$F:$F,AllPublicationData!$A:$A,'Publication Table (%)'!$B33,AllPublicationData!$B:$B,'Publication Table (%)'!P$7)/
SUMIFS(AllPublicationData!$E:$E,AllPublicationData!$A:$A,'Publication Table (%)'!$B33,AllPublicationData!$B:$B,'Publication Table (%)'!P$7)),
IF('Publication Table (%)'!$C$5="Operations cancelled by patient",
IFERROR(SUMIFS(AllPublicationData!$G:$G,AllPublicationData!$A:$A,'Publication Table (%)'!$B33,AllPublicationData!$B:$B,'Publication Table (%)'!$C$4,AllPublicationData!$D:$D,'Publication Table (%)'!P$7)/
SUMIFS(AllPublicationData!$E:$E,AllPublicationData!$A:$A,'Publication Table (%)'!$B33,AllPublicationData!$B:$B,'Publication Table (%)'!$C$4,AllPublicationData!$D:$D,'Publication Table (%)'!P$7),
SUMIFS(AllPublicationData!$G:$G,AllPublicationData!$A:$A,'Publication Table (%)'!$B33,AllPublicationData!$B:$B,'Publication Table (%)'!P$7)/
SUMIFS(AllPublicationData!$E:$E,AllPublicationData!$A:$A,'Publication Table (%)'!$B33,AllPublicationData!$B:$B,'Publication Table (%)'!P$7)),
IF('Publication Table (%)'!$C$5="Operations cancelled for clinical reasons",
IFERROR(SUMIFS(AllPublicationData!$H:$H,AllPublicationData!$A:$A,'Publication Table (%)'!$B33,AllPublicationData!$B:$B,'Publication Table (%)'!$C$4,AllPublicationData!$D:$D,'Publication Table (%)'!P$7)/
SUMIFS(AllPublicationData!$E:$E,AllPublicationData!$A:$A,'Publication Table (%)'!$B33,AllPublicationData!$B:$B,'Publication Table (%)'!$C$4,AllPublicationData!$D:$D,'Publication Table (%)'!P$7),
SUMIFS(AllPublicationData!$H:$H,AllPublicationData!$A:$A,'Publication Table (%)'!$B33,AllPublicationData!$B:$B,'Publication Table (%)'!P$7)/
SUMIFS(AllPublicationData!$E:$E,AllPublicationData!$A:$A,'Publication Table (%)'!$B33,AllPublicationData!$B:$B,'Publication Table (%)'!P$7)),
IF('Publication Table (%)'!$C$5="Operations cancelled for non-clinical/capacity reasons",
IFERROR(SUMIFS(AllPublicationData!$I:$I,AllPublicationData!$A:$A,'Publication Table (%)'!$B33,AllPublicationData!$B:$B,'Publication Table (%)'!$C$4,AllPublicationData!$D:$D,'Publication Table (%)'!P$7)/
SUMIFS(AllPublicationData!$E:$E,AllPublicationData!$A:$A,'Publication Table (%)'!$B33,AllPublicationData!$B:$B,'Publication Table (%)'!$C$4,AllPublicationData!$D:$D,'Publication Table (%)'!P$7),
SUMIFS(AllPublicationData!$I:$I,AllPublicationData!$A:$A,'Publication Table (%)'!$B33,AllPublicationData!$B:$B,'Publication Table (%)'!P$7)/
SUMIFS(AllPublicationData!$E:$E,AllPublicationData!$A:$A,'Publication Table (%)'!$B33,AllPublicationData!$B:$B,'Publication Table (%)'!P$7)),
IF('Publication Table (%)'!$C$5="Cancellations for other reasons",
IFERROR(SUMIFS(AllPublicationData!$J:$J,AllPublicationData!$A:$A,'Publication Table (%)'!$B33,AllPublicationData!$B:$B,'Publication Table (%)'!$C$4,AllPublicationData!$D:$D,'Publication Table (%)'!P$7)/
SUMIFS(AllPublicationData!$E:$E,AllPublicationData!$A:$A,'Publication Table (%)'!$B33,AllPublicationData!$B:$B,'Publication Table (%)'!$C$4,AllPublicationData!$D:$D,'Publication Table (%)'!P$7),
SUMIFS(AllPublicationData!$J:$J,AllPublicationData!$A:$A,'Publication Table (%)'!$B33,AllPublicationData!$B:$B,'Publication Table (%)'!P$7)/
SUMIFS(AllPublicationData!$E:$E,AllPublicationData!$A:$A,'Publication Table (%)'!$B33,AllPublicationData!$B:$B,'Publication Table (%)'!P$7)))))))</f>
        <v>6.1688311688311688E-2</v>
      </c>
      <c r="Q33" s="96">
        <f>IF('Publication Table (%)'!$C$5="All Cancelled Operations",
IFERROR(SUMIFS(AllPublicationData!$F:$F,AllPublicationData!$A:$A,'Publication Table (%)'!$B33,AllPublicationData!$B:$B,'Publication Table (%)'!$C$4,AllPublicationData!$D:$D,'Publication Table (%)'!Q$7)/
SUMIFS(AllPublicationData!$E:$E,AllPublicationData!$A:$A,'Publication Table (%)'!$B33,AllPublicationData!$B:$B,'Publication Table (%)'!$C$4,AllPublicationData!$D:$D,'Publication Table (%)'!Q$7),
SUMIFS(AllPublicationData!$F:$F,AllPublicationData!$A:$A,'Publication Table (%)'!$B33,AllPublicationData!$B:$B,'Publication Table (%)'!Q$7)/
SUMIFS(AllPublicationData!$E:$E,AllPublicationData!$A:$A,'Publication Table (%)'!$B33,AllPublicationData!$B:$B,'Publication Table (%)'!Q$7)),
IF('Publication Table (%)'!$C$5="Operations cancelled by patient",
IFERROR(SUMIFS(AllPublicationData!$G:$G,AllPublicationData!$A:$A,'Publication Table (%)'!$B33,AllPublicationData!$B:$B,'Publication Table (%)'!$C$4,AllPublicationData!$D:$D,'Publication Table (%)'!Q$7)/
SUMIFS(AllPublicationData!$E:$E,AllPublicationData!$A:$A,'Publication Table (%)'!$B33,AllPublicationData!$B:$B,'Publication Table (%)'!$C$4,AllPublicationData!$D:$D,'Publication Table (%)'!Q$7),
SUMIFS(AllPublicationData!$G:$G,AllPublicationData!$A:$A,'Publication Table (%)'!$B33,AllPublicationData!$B:$B,'Publication Table (%)'!Q$7)/
SUMIFS(AllPublicationData!$E:$E,AllPublicationData!$A:$A,'Publication Table (%)'!$B33,AllPublicationData!$B:$B,'Publication Table (%)'!Q$7)),
IF('Publication Table (%)'!$C$5="Operations cancelled for clinical reasons",
IFERROR(SUMIFS(AllPublicationData!$H:$H,AllPublicationData!$A:$A,'Publication Table (%)'!$B33,AllPublicationData!$B:$B,'Publication Table (%)'!$C$4,AllPublicationData!$D:$D,'Publication Table (%)'!Q$7)/
SUMIFS(AllPublicationData!$E:$E,AllPublicationData!$A:$A,'Publication Table (%)'!$B33,AllPublicationData!$B:$B,'Publication Table (%)'!$C$4,AllPublicationData!$D:$D,'Publication Table (%)'!Q$7),
SUMIFS(AllPublicationData!$H:$H,AllPublicationData!$A:$A,'Publication Table (%)'!$B33,AllPublicationData!$B:$B,'Publication Table (%)'!Q$7)/
SUMIFS(AllPublicationData!$E:$E,AllPublicationData!$A:$A,'Publication Table (%)'!$B33,AllPublicationData!$B:$B,'Publication Table (%)'!Q$7)),
IF('Publication Table (%)'!$C$5="Operations cancelled for non-clinical/capacity reasons",
IFERROR(SUMIFS(AllPublicationData!$I:$I,AllPublicationData!$A:$A,'Publication Table (%)'!$B33,AllPublicationData!$B:$B,'Publication Table (%)'!$C$4,AllPublicationData!$D:$D,'Publication Table (%)'!Q$7)/
SUMIFS(AllPublicationData!$E:$E,AllPublicationData!$A:$A,'Publication Table (%)'!$B33,AllPublicationData!$B:$B,'Publication Table (%)'!$C$4,AllPublicationData!$D:$D,'Publication Table (%)'!Q$7),
SUMIFS(AllPublicationData!$I:$I,AllPublicationData!$A:$A,'Publication Table (%)'!$B33,AllPublicationData!$B:$B,'Publication Table (%)'!Q$7)/
SUMIFS(AllPublicationData!$E:$E,AllPublicationData!$A:$A,'Publication Table (%)'!$B33,AllPublicationData!$B:$B,'Publication Table (%)'!Q$7)),
IF('Publication Table (%)'!$C$5="Cancellations for other reasons",
IFERROR(SUMIFS(AllPublicationData!$J:$J,AllPublicationData!$A:$A,'Publication Table (%)'!$B33,AllPublicationData!$B:$B,'Publication Table (%)'!$C$4,AllPublicationData!$D:$D,'Publication Table (%)'!Q$7)/
SUMIFS(AllPublicationData!$E:$E,AllPublicationData!$A:$A,'Publication Table (%)'!$B33,AllPublicationData!$B:$B,'Publication Table (%)'!$C$4,AllPublicationData!$D:$D,'Publication Table (%)'!Q$7),
SUMIFS(AllPublicationData!$J:$J,AllPublicationData!$A:$A,'Publication Table (%)'!$B33,AllPublicationData!$B:$B,'Publication Table (%)'!Q$7)/
SUMIFS(AllPublicationData!$E:$E,AllPublicationData!$A:$A,'Publication Table (%)'!$B33,AllPublicationData!$B:$B,'Publication Table (%)'!Q$7)))))))</f>
        <v>4.5751633986928102E-2</v>
      </c>
      <c r="R33" s="96">
        <f>IF('Publication Table (%)'!$C$5="All Cancelled Operations",
IFERROR(SUMIFS(AllPublicationData!$F:$F,AllPublicationData!$A:$A,'Publication Table (%)'!$B33,AllPublicationData!$B:$B,'Publication Table (%)'!$C$4,AllPublicationData!$D:$D,'Publication Table (%)'!R$7)/
SUMIFS(AllPublicationData!$E:$E,AllPublicationData!$A:$A,'Publication Table (%)'!$B33,AllPublicationData!$B:$B,'Publication Table (%)'!$C$4,AllPublicationData!$D:$D,'Publication Table (%)'!R$7),
SUMIFS(AllPublicationData!$F:$F,AllPublicationData!$A:$A,'Publication Table (%)'!$B33,AllPublicationData!$B:$B,'Publication Table (%)'!R$7)/
SUMIFS(AllPublicationData!$E:$E,AllPublicationData!$A:$A,'Publication Table (%)'!$B33,AllPublicationData!$B:$B,'Publication Table (%)'!R$7)),
IF('Publication Table (%)'!$C$5="Operations cancelled by patient",
IFERROR(SUMIFS(AllPublicationData!$G:$G,AllPublicationData!$A:$A,'Publication Table (%)'!$B33,AllPublicationData!$B:$B,'Publication Table (%)'!$C$4,AllPublicationData!$D:$D,'Publication Table (%)'!R$7)/
SUMIFS(AllPublicationData!$E:$E,AllPublicationData!$A:$A,'Publication Table (%)'!$B33,AllPublicationData!$B:$B,'Publication Table (%)'!$C$4,AllPublicationData!$D:$D,'Publication Table (%)'!R$7),
SUMIFS(AllPublicationData!$G:$G,AllPublicationData!$A:$A,'Publication Table (%)'!$B33,AllPublicationData!$B:$B,'Publication Table (%)'!R$7)/
SUMIFS(AllPublicationData!$E:$E,AllPublicationData!$A:$A,'Publication Table (%)'!$B33,AllPublicationData!$B:$B,'Publication Table (%)'!R$7)),
IF('Publication Table (%)'!$C$5="Operations cancelled for clinical reasons",
IFERROR(SUMIFS(AllPublicationData!$H:$H,AllPublicationData!$A:$A,'Publication Table (%)'!$B33,AllPublicationData!$B:$B,'Publication Table (%)'!$C$4,AllPublicationData!$D:$D,'Publication Table (%)'!R$7)/
SUMIFS(AllPublicationData!$E:$E,AllPublicationData!$A:$A,'Publication Table (%)'!$B33,AllPublicationData!$B:$B,'Publication Table (%)'!$C$4,AllPublicationData!$D:$D,'Publication Table (%)'!R$7),
SUMIFS(AllPublicationData!$H:$H,AllPublicationData!$A:$A,'Publication Table (%)'!$B33,AllPublicationData!$B:$B,'Publication Table (%)'!R$7)/
SUMIFS(AllPublicationData!$E:$E,AllPublicationData!$A:$A,'Publication Table (%)'!$B33,AllPublicationData!$B:$B,'Publication Table (%)'!R$7)),
IF('Publication Table (%)'!$C$5="Operations cancelled for non-clinical/capacity reasons",
IFERROR(SUMIFS(AllPublicationData!$I:$I,AllPublicationData!$A:$A,'Publication Table (%)'!$B33,AllPublicationData!$B:$B,'Publication Table (%)'!$C$4,AllPublicationData!$D:$D,'Publication Table (%)'!R$7)/
SUMIFS(AllPublicationData!$E:$E,AllPublicationData!$A:$A,'Publication Table (%)'!$B33,AllPublicationData!$B:$B,'Publication Table (%)'!$C$4,AllPublicationData!$D:$D,'Publication Table (%)'!R$7),
SUMIFS(AllPublicationData!$I:$I,AllPublicationData!$A:$A,'Publication Table (%)'!$B33,AllPublicationData!$B:$B,'Publication Table (%)'!R$7)/
SUMIFS(AllPublicationData!$E:$E,AllPublicationData!$A:$A,'Publication Table (%)'!$B33,AllPublicationData!$B:$B,'Publication Table (%)'!R$7)),
IF('Publication Table (%)'!$C$5="Cancellations for other reasons",
IFERROR(SUMIFS(AllPublicationData!$J:$J,AllPublicationData!$A:$A,'Publication Table (%)'!$B33,AllPublicationData!$B:$B,'Publication Table (%)'!$C$4,AllPublicationData!$D:$D,'Publication Table (%)'!R$7)/
SUMIFS(AllPublicationData!$E:$E,AllPublicationData!$A:$A,'Publication Table (%)'!$B33,AllPublicationData!$B:$B,'Publication Table (%)'!$C$4,AllPublicationData!$D:$D,'Publication Table (%)'!R$7),
SUMIFS(AllPublicationData!$J:$J,AllPublicationData!$A:$A,'Publication Table (%)'!$B33,AllPublicationData!$B:$B,'Publication Table (%)'!R$7)/
SUMIFS(AllPublicationData!$E:$E,AllPublicationData!$A:$A,'Publication Table (%)'!$B33,AllPublicationData!$B:$B,'Publication Table (%)'!R$7)))))))</f>
        <v>5.0775740479548657E-2</v>
      </c>
      <c r="S33" s="96">
        <f>IF('Publication Table (%)'!$C$5="All Cancelled Operations",
IFERROR(SUMIFS(AllPublicationData!$F:$F,AllPublicationData!$A:$A,'Publication Table (%)'!$B33,AllPublicationData!$B:$B,'Publication Table (%)'!$C$4,AllPublicationData!$D:$D,'Publication Table (%)'!S$7)/
SUMIFS(AllPublicationData!$E:$E,AllPublicationData!$A:$A,'Publication Table (%)'!$B33,AllPublicationData!$B:$B,'Publication Table (%)'!$C$4,AllPublicationData!$D:$D,'Publication Table (%)'!S$7),
SUMIFS(AllPublicationData!$F:$F,AllPublicationData!$A:$A,'Publication Table (%)'!$B33,AllPublicationData!$B:$B,'Publication Table (%)'!S$7)/
SUMIFS(AllPublicationData!$E:$E,AllPublicationData!$A:$A,'Publication Table (%)'!$B33,AllPublicationData!$B:$B,'Publication Table (%)'!S$7)),
IF('Publication Table (%)'!$C$5="Operations cancelled by patient",
IFERROR(SUMIFS(AllPublicationData!$G:$G,AllPublicationData!$A:$A,'Publication Table (%)'!$B33,AllPublicationData!$B:$B,'Publication Table (%)'!$C$4,AllPublicationData!$D:$D,'Publication Table (%)'!S$7)/
SUMIFS(AllPublicationData!$E:$E,AllPublicationData!$A:$A,'Publication Table (%)'!$B33,AllPublicationData!$B:$B,'Publication Table (%)'!$C$4,AllPublicationData!$D:$D,'Publication Table (%)'!S$7),
SUMIFS(AllPublicationData!$G:$G,AllPublicationData!$A:$A,'Publication Table (%)'!$B33,AllPublicationData!$B:$B,'Publication Table (%)'!S$7)/
SUMIFS(AllPublicationData!$E:$E,AllPublicationData!$A:$A,'Publication Table (%)'!$B33,AllPublicationData!$B:$B,'Publication Table (%)'!S$7)),
IF('Publication Table (%)'!$C$5="Operations cancelled for clinical reasons",
IFERROR(SUMIFS(AllPublicationData!$H:$H,AllPublicationData!$A:$A,'Publication Table (%)'!$B33,AllPublicationData!$B:$B,'Publication Table (%)'!$C$4,AllPublicationData!$D:$D,'Publication Table (%)'!S$7)/
SUMIFS(AllPublicationData!$E:$E,AllPublicationData!$A:$A,'Publication Table (%)'!$B33,AllPublicationData!$B:$B,'Publication Table (%)'!$C$4,AllPublicationData!$D:$D,'Publication Table (%)'!S$7),
SUMIFS(AllPublicationData!$H:$H,AllPublicationData!$A:$A,'Publication Table (%)'!$B33,AllPublicationData!$B:$B,'Publication Table (%)'!S$7)/
SUMIFS(AllPublicationData!$E:$E,AllPublicationData!$A:$A,'Publication Table (%)'!$B33,AllPublicationData!$B:$B,'Publication Table (%)'!S$7)),
IF('Publication Table (%)'!$C$5="Operations cancelled for non-clinical/capacity reasons",
IFERROR(SUMIFS(AllPublicationData!$I:$I,AllPublicationData!$A:$A,'Publication Table (%)'!$B33,AllPublicationData!$B:$B,'Publication Table (%)'!$C$4,AllPublicationData!$D:$D,'Publication Table (%)'!S$7)/
SUMIFS(AllPublicationData!$E:$E,AllPublicationData!$A:$A,'Publication Table (%)'!$B33,AllPublicationData!$B:$B,'Publication Table (%)'!$C$4,AllPublicationData!$D:$D,'Publication Table (%)'!S$7),
SUMIFS(AllPublicationData!$I:$I,AllPublicationData!$A:$A,'Publication Table (%)'!$B33,AllPublicationData!$B:$B,'Publication Table (%)'!S$7)/
SUMIFS(AllPublicationData!$E:$E,AllPublicationData!$A:$A,'Publication Table (%)'!$B33,AllPublicationData!$B:$B,'Publication Table (%)'!S$7)),
IF('Publication Table (%)'!$C$5="Cancellations for other reasons",
IFERROR(SUMIFS(AllPublicationData!$J:$J,AllPublicationData!$A:$A,'Publication Table (%)'!$B33,AllPublicationData!$B:$B,'Publication Table (%)'!$C$4,AllPublicationData!$D:$D,'Publication Table (%)'!S$7)/
SUMIFS(AllPublicationData!$E:$E,AllPublicationData!$A:$A,'Publication Table (%)'!$B33,AllPublicationData!$B:$B,'Publication Table (%)'!$C$4,AllPublicationData!$D:$D,'Publication Table (%)'!S$7),
SUMIFS(AllPublicationData!$J:$J,AllPublicationData!$A:$A,'Publication Table (%)'!$B33,AllPublicationData!$B:$B,'Publication Table (%)'!S$7)/
SUMIFS(AllPublicationData!$E:$E,AllPublicationData!$A:$A,'Publication Table (%)'!$B33,AllPublicationData!$B:$B,'Publication Table (%)'!S$7)))))))</f>
        <v>0.11320754716981132</v>
      </c>
    </row>
    <row r="34" spans="2:19" x14ac:dyDescent="0.35">
      <c r="B34" s="89">
        <v>44621</v>
      </c>
      <c r="C34" s="112">
        <f>IF('Publication Table (%)'!$C$5="All Cancelled Operations",
SUMIFS(AllPublicationData!$F:$F,AllPublicationData!$A:$A,'Publication Table (%)'!$B34,AllPublicationData!$B:$B,'Publication Table (%)'!$C$4),
IF('Publication Table (%)'!$C$5="Operations cancelled by patient",
SUMIFS(AllPublicationData!$G:$G,AllPublicationData!$A:$A,'Publication Table (%)'!$B34,AllPublicationData!$B:$B,'Publication Table (%)'!$C$4),
IF('Publication Table (%)'!$C$5="Operations cancelled for clinical reasons",
SUMIFS(AllPublicationData!$H:$H,AllPublicationData!$A:$A,'Publication Table (%)'!$B34,AllPublicationData!$B:$B,'Publication Table (%)'!$C$4),
IF('Publication Table (%)'!$C$5="Operations cancelled for non-clinical/capacity reasons",
SUMIFS(AllPublicationData!$I:$I,AllPublicationData!$A:$A,'Publication Table (%)'!$B34,AllPublicationData!$B:$B,'Publication Table (%)'!$C$4),
IF('Publication Table (%)'!$C$5="Cancellations for other reasons",
SUMIFS(AllPublicationData!$J:$J,AllPublicationData!$A:$A,'Publication Table (%)'!$B34,AllPublicationData!$B:$B,'Publication Table (%)'!$C$4))))))+
IF(AND($C$4="NHS Scotland",$C$5="All Cancelled Operations"),
SUMIFS(AllPublicationData!$F:$F,AllPublicationData!$A:$A,'Publication Table (%)'!$B34),
IF(AND($C$4="NHS Scotland",$C$5="Operations cancelled by patient"),
SUMIFS(AllPublicationData!$G:$G,AllPublicationData!$A:$A,'Publication Table (%)'!$B34),
IF(AND($C$4="NHS Scotland",$C$5="Operations cancelled for clinical reasons"),
SUMIFS(AllPublicationData!$H:$H,AllPublicationData!$A:$A,'Publication Table (%)'!$B34),
IF(AND($C$4="NHS Scotland",$C$5="Operations cancelled for non-clinical/capacity reasons"),
SUMIFS(AllPublicationData!$I:$I,AllPublicationData!$A:$A,'Publication Table (%)'!$B34),
IF(AND($C$4="NHS Scotland",$C$5="Cancellations for other reasons"),
SUMIFS(AllPublicationData!$J:$J,AllPublicationData!$A:$A,'Publication Table (%)'!$B34))))))</f>
        <v>2109</v>
      </c>
      <c r="D34" s="110">
        <f>IF(AND('Publication Table (%)'!$C$5="All Cancelled Operations",$C$4&lt;&gt;"NHS Scotland"),
IFERROR(SUMIFS(AllPublicationData!$F:$F,AllPublicationData!$A:$A,'Publication Table (%)'!$B34,AllPublicationData!$B:$B,'Publication Table (%)'!$C$4,AllPublicationData!$D:$D,'Publication Table (%)'!D$7)/
SUMIFS(AllPublicationData!$E:$E,AllPublicationData!$A:$A,'Publication Table (%)'!$B34,AllPublicationData!$B:$B,'Publication Table (%)'!$C$4,AllPublicationData!$D:$D,'Publication Table (%)'!D$7),
SUMIFS(AllPublicationData!$F:$F,AllPublicationData!$A:$A,'Publication Table (%)'!$B34,AllPublicationData!$B:$B,'Publication Table (%)'!D$7)/
SUMIFS(AllPublicationData!$E:$E,AllPublicationData!$A:$A,'Publication Table (%)'!$B34,AllPublicationData!$B:$B,'Publication Table (%)'!D$7)),
IF(AND('Publication Table (%)'!$C$5="Operations cancelled by patient",$C$4&lt;&gt;"NHS Scotland"),
IFERROR(SUMIFS(AllPublicationData!$G:$G,AllPublicationData!$A:$A,'Publication Table (%)'!$B34,AllPublicationData!$B:$B,'Publication Table (%)'!$C$4,AllPublicationData!$D:$D,'Publication Table (%)'!D$7)/
SUMIFS(AllPublicationData!$E:$E,AllPublicationData!$A:$A,'Publication Table (%)'!$B34,AllPublicationData!$B:$B,'Publication Table (%)'!$C$4,AllPublicationData!$D:$D,'Publication Table (%)'!D$7),
SUMIFS(AllPublicationData!$G:$G,AllPublicationData!$A:$A,'Publication Table (%)'!$B34,AllPublicationData!$B:$B,'Publication Table (%)'!D$7)/
SUMIFS(AllPublicationData!$E:$E,AllPublicationData!$A:$A,'Publication Table (%)'!$B34,AllPublicationData!$B:$B,'Publication Table (%)'!D$7)),
IF(AND('Publication Table (%)'!$C$5="Operations cancelled for clinical reasons",$C$4&lt;&gt;"NHS Scotland"),
IFERROR(SUMIFS(AllPublicationData!$H:$H,AllPublicationData!$A:$A,'Publication Table (%)'!$B34,AllPublicationData!$B:$B,'Publication Table (%)'!$C$4,AllPublicationData!$D:$D,'Publication Table (%)'!D$7)/
SUMIFS(AllPublicationData!$E:$E,AllPublicationData!$A:$A,'Publication Table (%)'!$B34,AllPublicationData!$B:$B,'Publication Table (%)'!$C$4,AllPublicationData!$D:$D,'Publication Table (%)'!D$7),
SUMIFS(AllPublicationData!$H:$H,AllPublicationData!$A:$A,'Publication Table (%)'!$B34,AllPublicationData!$B:$B,'Publication Table (%)'!D$7)/
SUMIFS(AllPublicationData!$E:$E,AllPublicationData!$A:$A,'Publication Table (%)'!$B34,AllPublicationData!$B:$B,'Publication Table (%)'!D$7)),
IF(AND('Publication Table (%)'!$C$5="Operations cancelled for non-clinical/capacity reasons",$C$4&lt;&gt;"NHS Scotland"),
IFERROR(SUMIFS(AllPublicationData!$I:$I,AllPublicationData!$A:$A,'Publication Table (%)'!$B34,AllPublicationData!$B:$B,'Publication Table (%)'!$C$4,AllPublicationData!$D:$D,'Publication Table (%)'!D$7)/
SUMIFS(AllPublicationData!$E:$E,AllPublicationData!$A:$A,'Publication Table (%)'!$B34,AllPublicationData!$B:$B,'Publication Table (%)'!$C$4,AllPublicationData!$D:$D,'Publication Table (%)'!D$7),
SUMIFS(AllPublicationData!$I:$I,AllPublicationData!$A:$A,'Publication Table (%)'!$B34,AllPublicationData!$B:$B,'Publication Table (%)'!D$7)/
SUMIFS(AllPublicationData!$E:$E,AllPublicationData!$A:$A,'Publication Table (%)'!$B34,AllPublicationData!$B:$B,'Publication Table (%)'!D$7)),
IF(AND('Publication Table (%)'!$C$5="Cancellations for other reasons",$C$4&lt;&gt;"NHS Scotland"),
IFERROR(SUMIFS(AllPublicationData!$J:$J,AllPublicationData!$A:$A,'Publication Table (%)'!$B34,AllPublicationData!$B:$B,'Publication Table (%)'!$C$4,AllPublicationData!$D:$D,'Publication Table (%)'!D$7)/
SUMIFS(AllPublicationData!$E:$E,AllPublicationData!$A:$A,'Publication Table (%)'!$B34,AllPublicationData!$B:$B,'Publication Table (%)'!$C$4,AllPublicationData!$D:$D,'Publication Table (%)'!D$7),
SUMIFS(AllPublicationData!$J:$J,AllPublicationData!$A:$A,'Publication Table (%)'!$B34,AllPublicationData!$B:$B,'Publication Table (%)'!D$7)/
SUMIFS(AllPublicationData!$E:$E,AllPublicationData!$A:$A,'Publication Table (%)'!$B34,AllPublicationData!$B:$B,'Publication Table (%)'!D$7)),
IF(AND($C$4="NHS Scotland",$C$5="All Cancelled Operations"),
SUMIFS(AllPublicationData!$F:$F,AllPublicationData!$A:$A,'Publication Table'!$B34)/
SUMIFS(AllPublicationData!$E:$E,AllPublicationData!$A:$A,'Publication Table'!$B34),
IF(AND($C$4="NHS Scotland",$C$5="Operations cancelled by patient"),
SUMIFS(AllPublicationData!$G:$G,AllPublicationData!$A:$A,'Publication Table'!$B34)/
SUMIFS(AllPublicationData!$E:$E,AllPublicationData!$A:$A,'Publication Table'!$B34),
IF(AND($C$4="NHS Scotland",$C$5="Operations cancelled for clinical reasons"),
SUMIFS(AllPublicationData!$H:$H,AllPublicationData!$A:$A,'Publication Table'!$B34)/
SUMIFS(AllPublicationData!$E:$E,AllPublicationData!$A:$A,'Publication Table'!$B34),
IF(AND($C$4="NHS Scotland",$C$5="Operations cancelled for non-clinical/capacity reasons"),
SUMIFS(AllPublicationData!$I:$I,AllPublicationData!$A:$A,'Publication Table'!$B34)/
SUMIFS(AllPublicationData!$E:$E,AllPublicationData!$A:$A,'Publication Table'!$B34),
IF(AND($C$4="NHS Scotland",$C$5="Cancellations for other reasons"),
SUMIFS(AllPublicationData!$J:$J,AllPublicationData!$A:$A,'Publication Table'!$B34)/
SUMIFS(AllPublicationData!$E:$E,AllPublicationData!$A:$A,'Publication Table'!$B34)))))))))))</f>
        <v>9.5863636363636359E-2</v>
      </c>
      <c r="E34" s="96">
        <f>IF('Publication Table (%)'!$C$5="All Cancelled Operations",
IFERROR(SUMIFS(AllPublicationData!$F:$F,AllPublicationData!$A:$A,'Publication Table (%)'!$B34,AllPublicationData!$B:$B,'Publication Table (%)'!$C$4,AllPublicationData!$D:$D,'Publication Table (%)'!E$7)/
SUMIFS(AllPublicationData!$E:$E,AllPublicationData!$A:$A,'Publication Table (%)'!$B34,AllPublicationData!$B:$B,'Publication Table (%)'!$C$4,AllPublicationData!$D:$D,'Publication Table (%)'!E$7),
SUMIFS(AllPublicationData!$F:$F,AllPublicationData!$A:$A,'Publication Table (%)'!$B34,AllPublicationData!$B:$B,'Publication Table (%)'!E$7)/
SUMIFS(AllPublicationData!$E:$E,AllPublicationData!$A:$A,'Publication Table (%)'!$B34,AllPublicationData!$B:$B,'Publication Table (%)'!E$7)),
IF('Publication Table (%)'!$C$5="Operations cancelled by patient",
IFERROR(SUMIFS(AllPublicationData!$G:$G,AllPublicationData!$A:$A,'Publication Table (%)'!$B34,AllPublicationData!$B:$B,'Publication Table (%)'!$C$4,AllPublicationData!$D:$D,'Publication Table (%)'!E$7)/
SUMIFS(AllPublicationData!$E:$E,AllPublicationData!$A:$A,'Publication Table (%)'!$B34,AllPublicationData!$B:$B,'Publication Table (%)'!$C$4,AllPublicationData!$D:$D,'Publication Table (%)'!E$7),
SUMIFS(AllPublicationData!$G:$G,AllPublicationData!$A:$A,'Publication Table (%)'!$B34,AllPublicationData!$B:$B,'Publication Table (%)'!E$7)/
SUMIFS(AllPublicationData!$E:$E,AllPublicationData!$A:$A,'Publication Table (%)'!$B34,AllPublicationData!$B:$B,'Publication Table (%)'!E$7)),
IF('Publication Table (%)'!$C$5="Operations cancelled for clinical reasons",
IFERROR(SUMIFS(AllPublicationData!$H:$H,AllPublicationData!$A:$A,'Publication Table (%)'!$B34,AllPublicationData!$B:$B,'Publication Table (%)'!$C$4,AllPublicationData!$D:$D,'Publication Table (%)'!E$7)/
SUMIFS(AllPublicationData!$E:$E,AllPublicationData!$A:$A,'Publication Table (%)'!$B34,AllPublicationData!$B:$B,'Publication Table (%)'!$C$4,AllPublicationData!$D:$D,'Publication Table (%)'!E$7),
SUMIFS(AllPublicationData!$H:$H,AllPublicationData!$A:$A,'Publication Table (%)'!$B34,AllPublicationData!$B:$B,'Publication Table (%)'!E$7)/
SUMIFS(AllPublicationData!$E:$E,AllPublicationData!$A:$A,'Publication Table (%)'!$B34,AllPublicationData!$B:$B,'Publication Table (%)'!E$7)),
IF('Publication Table (%)'!$C$5="Operations cancelled for non-clinical/capacity reasons",
IFERROR(SUMIFS(AllPublicationData!$I:$I,AllPublicationData!$A:$A,'Publication Table (%)'!$B34,AllPublicationData!$B:$B,'Publication Table (%)'!$C$4,AllPublicationData!$D:$D,'Publication Table (%)'!E$7)/
SUMIFS(AllPublicationData!$E:$E,AllPublicationData!$A:$A,'Publication Table (%)'!$B34,AllPublicationData!$B:$B,'Publication Table (%)'!$C$4,AllPublicationData!$D:$D,'Publication Table (%)'!E$7),
SUMIFS(AllPublicationData!$I:$I,AllPublicationData!$A:$A,'Publication Table (%)'!$B34,AllPublicationData!$B:$B,'Publication Table (%)'!E$7)/
SUMIFS(AllPublicationData!$E:$E,AllPublicationData!$A:$A,'Publication Table (%)'!$B34,AllPublicationData!$B:$B,'Publication Table (%)'!E$7)),
IF('Publication Table (%)'!$C$5="Cancellations for other reasons",
IFERROR(SUMIFS(AllPublicationData!$J:$J,AllPublicationData!$A:$A,'Publication Table (%)'!$B34,AllPublicationData!$B:$B,'Publication Table (%)'!$C$4,AllPublicationData!$D:$D,'Publication Table (%)'!E$7)/
SUMIFS(AllPublicationData!$E:$E,AllPublicationData!$A:$A,'Publication Table (%)'!$B34,AllPublicationData!$B:$B,'Publication Table (%)'!$C$4,AllPublicationData!$D:$D,'Publication Table (%)'!E$7),
SUMIFS(AllPublicationData!$J:$J,AllPublicationData!$A:$A,'Publication Table (%)'!$B34,AllPublicationData!$B:$B,'Publication Table (%)'!E$7)/
SUMIFS(AllPublicationData!$E:$E,AllPublicationData!$A:$A,'Publication Table (%)'!$B34,AllPublicationData!$B:$B,'Publication Table (%)'!E$7)))))))</f>
        <v>6.3365505665127997E-2</v>
      </c>
      <c r="F34" s="96">
        <f>IF('Publication Table (%)'!$C$5="All Cancelled Operations",
IFERROR(SUMIFS(AllPublicationData!$F:$F,AllPublicationData!$A:$A,'Publication Table (%)'!$B34,AllPublicationData!$B:$B,'Publication Table (%)'!$C$4,AllPublicationData!$D:$D,'Publication Table (%)'!F$7)/
SUMIFS(AllPublicationData!$E:$E,AllPublicationData!$A:$A,'Publication Table (%)'!$B34,AllPublicationData!$B:$B,'Publication Table (%)'!$C$4,AllPublicationData!$D:$D,'Publication Table (%)'!F$7),
SUMIFS(AllPublicationData!$F:$F,AllPublicationData!$A:$A,'Publication Table (%)'!$B34,AllPublicationData!$B:$B,'Publication Table (%)'!F$7)/
SUMIFS(AllPublicationData!$E:$E,AllPublicationData!$A:$A,'Publication Table (%)'!$B34,AllPublicationData!$B:$B,'Publication Table (%)'!F$7)),
IF('Publication Table (%)'!$C$5="Operations cancelled by patient",
IFERROR(SUMIFS(AllPublicationData!$G:$G,AllPublicationData!$A:$A,'Publication Table (%)'!$B34,AllPublicationData!$B:$B,'Publication Table (%)'!$C$4,AllPublicationData!$D:$D,'Publication Table (%)'!F$7)/
SUMIFS(AllPublicationData!$E:$E,AllPublicationData!$A:$A,'Publication Table (%)'!$B34,AllPublicationData!$B:$B,'Publication Table (%)'!$C$4,AllPublicationData!$D:$D,'Publication Table (%)'!F$7),
SUMIFS(AllPublicationData!$G:$G,AllPublicationData!$A:$A,'Publication Table (%)'!$B34,AllPublicationData!$B:$B,'Publication Table (%)'!F$7)/
SUMIFS(AllPublicationData!$E:$E,AllPublicationData!$A:$A,'Publication Table (%)'!$B34,AllPublicationData!$B:$B,'Publication Table (%)'!F$7)),
IF('Publication Table (%)'!$C$5="Operations cancelled for clinical reasons",
IFERROR(SUMIFS(AllPublicationData!$H:$H,AllPublicationData!$A:$A,'Publication Table (%)'!$B34,AllPublicationData!$B:$B,'Publication Table (%)'!$C$4,AllPublicationData!$D:$D,'Publication Table (%)'!F$7)/
SUMIFS(AllPublicationData!$E:$E,AllPublicationData!$A:$A,'Publication Table (%)'!$B34,AllPublicationData!$B:$B,'Publication Table (%)'!$C$4,AllPublicationData!$D:$D,'Publication Table (%)'!F$7),
SUMIFS(AllPublicationData!$H:$H,AllPublicationData!$A:$A,'Publication Table (%)'!$B34,AllPublicationData!$B:$B,'Publication Table (%)'!F$7)/
SUMIFS(AllPublicationData!$E:$E,AllPublicationData!$A:$A,'Publication Table (%)'!$B34,AllPublicationData!$B:$B,'Publication Table (%)'!F$7)),
IF('Publication Table (%)'!$C$5="Operations cancelled for non-clinical/capacity reasons",
IFERROR(SUMIFS(AllPublicationData!$I:$I,AllPublicationData!$A:$A,'Publication Table (%)'!$B34,AllPublicationData!$B:$B,'Publication Table (%)'!$C$4,AllPublicationData!$D:$D,'Publication Table (%)'!F$7)/
SUMIFS(AllPublicationData!$E:$E,AllPublicationData!$A:$A,'Publication Table (%)'!$B34,AllPublicationData!$B:$B,'Publication Table (%)'!$C$4,AllPublicationData!$D:$D,'Publication Table (%)'!F$7),
SUMIFS(AllPublicationData!$I:$I,AllPublicationData!$A:$A,'Publication Table (%)'!$B34,AllPublicationData!$B:$B,'Publication Table (%)'!F$7)/
SUMIFS(AllPublicationData!$E:$E,AllPublicationData!$A:$A,'Publication Table (%)'!$B34,AllPublicationData!$B:$B,'Publication Table (%)'!F$7)),
IF('Publication Table (%)'!$C$5="Cancellations for other reasons",
IFERROR(SUMIFS(AllPublicationData!$J:$J,AllPublicationData!$A:$A,'Publication Table (%)'!$B34,AllPublicationData!$B:$B,'Publication Table (%)'!$C$4,AllPublicationData!$D:$D,'Publication Table (%)'!F$7)/
SUMIFS(AllPublicationData!$E:$E,AllPublicationData!$A:$A,'Publication Table (%)'!$B34,AllPublicationData!$B:$B,'Publication Table (%)'!$C$4,AllPublicationData!$D:$D,'Publication Table (%)'!F$7),
SUMIFS(AllPublicationData!$J:$J,AllPublicationData!$A:$A,'Publication Table (%)'!$B34,AllPublicationData!$B:$B,'Publication Table (%)'!F$7)/
SUMIFS(AllPublicationData!$E:$E,AllPublicationData!$A:$A,'Publication Table (%)'!$B34,AllPublicationData!$B:$B,'Publication Table (%)'!F$7)))))))</f>
        <v>0.11942959001782531</v>
      </c>
      <c r="G34" s="96">
        <f>IF('Publication Table (%)'!$C$5="All Cancelled Operations",
IFERROR(SUMIFS(AllPublicationData!$F:$F,AllPublicationData!$A:$A,'Publication Table (%)'!$B34,AllPublicationData!$B:$B,'Publication Table (%)'!$C$4,AllPublicationData!$D:$D,'Publication Table (%)'!G$7)/
SUMIFS(AllPublicationData!$E:$E,AllPublicationData!$A:$A,'Publication Table (%)'!$B34,AllPublicationData!$B:$B,'Publication Table (%)'!$C$4,AllPublicationData!$D:$D,'Publication Table (%)'!G$7),
SUMIFS(AllPublicationData!$F:$F,AllPublicationData!$A:$A,'Publication Table (%)'!$B34,AllPublicationData!$B:$B,'Publication Table (%)'!G$7)/
SUMIFS(AllPublicationData!$E:$E,AllPublicationData!$A:$A,'Publication Table (%)'!$B34,AllPublicationData!$B:$B,'Publication Table (%)'!G$7)),
IF('Publication Table (%)'!$C$5="Operations cancelled by patient",
IFERROR(SUMIFS(AllPublicationData!$G:$G,AllPublicationData!$A:$A,'Publication Table (%)'!$B34,AllPublicationData!$B:$B,'Publication Table (%)'!$C$4,AllPublicationData!$D:$D,'Publication Table (%)'!G$7)/
SUMIFS(AllPublicationData!$E:$E,AllPublicationData!$A:$A,'Publication Table (%)'!$B34,AllPublicationData!$B:$B,'Publication Table (%)'!$C$4,AllPublicationData!$D:$D,'Publication Table (%)'!G$7),
SUMIFS(AllPublicationData!$G:$G,AllPublicationData!$A:$A,'Publication Table (%)'!$B34,AllPublicationData!$B:$B,'Publication Table (%)'!G$7)/
SUMIFS(AllPublicationData!$E:$E,AllPublicationData!$A:$A,'Publication Table (%)'!$B34,AllPublicationData!$B:$B,'Publication Table (%)'!G$7)),
IF('Publication Table (%)'!$C$5="Operations cancelled for clinical reasons",
IFERROR(SUMIFS(AllPublicationData!$H:$H,AllPublicationData!$A:$A,'Publication Table (%)'!$B34,AllPublicationData!$B:$B,'Publication Table (%)'!$C$4,AllPublicationData!$D:$D,'Publication Table (%)'!G$7)/
SUMIFS(AllPublicationData!$E:$E,AllPublicationData!$A:$A,'Publication Table (%)'!$B34,AllPublicationData!$B:$B,'Publication Table (%)'!$C$4,AllPublicationData!$D:$D,'Publication Table (%)'!G$7),
SUMIFS(AllPublicationData!$H:$H,AllPublicationData!$A:$A,'Publication Table (%)'!$B34,AllPublicationData!$B:$B,'Publication Table (%)'!G$7)/
SUMIFS(AllPublicationData!$E:$E,AllPublicationData!$A:$A,'Publication Table (%)'!$B34,AllPublicationData!$B:$B,'Publication Table (%)'!G$7)),
IF('Publication Table (%)'!$C$5="Operations cancelled for non-clinical/capacity reasons",
IFERROR(SUMIFS(AllPublicationData!$I:$I,AllPublicationData!$A:$A,'Publication Table (%)'!$B34,AllPublicationData!$B:$B,'Publication Table (%)'!$C$4,AllPublicationData!$D:$D,'Publication Table (%)'!G$7)/
SUMIFS(AllPublicationData!$E:$E,AllPublicationData!$A:$A,'Publication Table (%)'!$B34,AllPublicationData!$B:$B,'Publication Table (%)'!$C$4,AllPublicationData!$D:$D,'Publication Table (%)'!G$7),
SUMIFS(AllPublicationData!$I:$I,AllPublicationData!$A:$A,'Publication Table (%)'!$B34,AllPublicationData!$B:$B,'Publication Table (%)'!G$7)/
SUMIFS(AllPublicationData!$E:$E,AllPublicationData!$A:$A,'Publication Table (%)'!$B34,AllPublicationData!$B:$B,'Publication Table (%)'!G$7)),
IF('Publication Table (%)'!$C$5="Cancellations for other reasons",
IFERROR(SUMIFS(AllPublicationData!$J:$J,AllPublicationData!$A:$A,'Publication Table (%)'!$B34,AllPublicationData!$B:$B,'Publication Table (%)'!$C$4,AllPublicationData!$D:$D,'Publication Table (%)'!G$7)/
SUMIFS(AllPublicationData!$E:$E,AllPublicationData!$A:$A,'Publication Table (%)'!$B34,AllPublicationData!$B:$B,'Publication Table (%)'!$C$4,AllPublicationData!$D:$D,'Publication Table (%)'!G$7),
SUMIFS(AllPublicationData!$J:$J,AllPublicationData!$A:$A,'Publication Table (%)'!$B34,AllPublicationData!$B:$B,'Publication Table (%)'!G$7)/
SUMIFS(AllPublicationData!$E:$E,AllPublicationData!$A:$A,'Publication Table (%)'!$B34,AllPublicationData!$B:$B,'Publication Table (%)'!G$7)))))))</f>
        <v>6.1320754716981132E-2</v>
      </c>
      <c r="H34" s="96">
        <f>IF('Publication Table (%)'!$C$5="All Cancelled Operations",
IFERROR(SUMIFS(AllPublicationData!$F:$F,AllPublicationData!$A:$A,'Publication Table (%)'!$B34,AllPublicationData!$B:$B,'Publication Table (%)'!$C$4,AllPublicationData!$D:$D,'Publication Table (%)'!H$7)/
SUMIFS(AllPublicationData!$E:$E,AllPublicationData!$A:$A,'Publication Table (%)'!$B34,AllPublicationData!$B:$B,'Publication Table (%)'!$C$4,AllPublicationData!$D:$D,'Publication Table (%)'!H$7),
SUMIFS(AllPublicationData!$F:$F,AllPublicationData!$A:$A,'Publication Table (%)'!$B34,AllPublicationData!$B:$B,'Publication Table (%)'!H$7)/
SUMIFS(AllPublicationData!$E:$E,AllPublicationData!$A:$A,'Publication Table (%)'!$B34,AllPublicationData!$B:$B,'Publication Table (%)'!H$7)),
IF('Publication Table (%)'!$C$5="Operations cancelled by patient",
IFERROR(SUMIFS(AllPublicationData!$G:$G,AllPublicationData!$A:$A,'Publication Table (%)'!$B34,AllPublicationData!$B:$B,'Publication Table (%)'!$C$4,AllPublicationData!$D:$D,'Publication Table (%)'!H$7)/
SUMIFS(AllPublicationData!$E:$E,AllPublicationData!$A:$A,'Publication Table (%)'!$B34,AllPublicationData!$B:$B,'Publication Table (%)'!$C$4,AllPublicationData!$D:$D,'Publication Table (%)'!H$7),
SUMIFS(AllPublicationData!$G:$G,AllPublicationData!$A:$A,'Publication Table (%)'!$B34,AllPublicationData!$B:$B,'Publication Table (%)'!H$7)/
SUMIFS(AllPublicationData!$E:$E,AllPublicationData!$A:$A,'Publication Table (%)'!$B34,AllPublicationData!$B:$B,'Publication Table (%)'!H$7)),
IF('Publication Table (%)'!$C$5="Operations cancelled for clinical reasons",
IFERROR(SUMIFS(AllPublicationData!$H:$H,AllPublicationData!$A:$A,'Publication Table (%)'!$B34,AllPublicationData!$B:$B,'Publication Table (%)'!$C$4,AllPublicationData!$D:$D,'Publication Table (%)'!H$7)/
SUMIFS(AllPublicationData!$E:$E,AllPublicationData!$A:$A,'Publication Table (%)'!$B34,AllPublicationData!$B:$B,'Publication Table (%)'!$C$4,AllPublicationData!$D:$D,'Publication Table (%)'!H$7),
SUMIFS(AllPublicationData!$H:$H,AllPublicationData!$A:$A,'Publication Table (%)'!$B34,AllPublicationData!$B:$B,'Publication Table (%)'!H$7)/
SUMIFS(AllPublicationData!$E:$E,AllPublicationData!$A:$A,'Publication Table (%)'!$B34,AllPublicationData!$B:$B,'Publication Table (%)'!H$7)),
IF('Publication Table (%)'!$C$5="Operations cancelled for non-clinical/capacity reasons",
IFERROR(SUMIFS(AllPublicationData!$I:$I,AllPublicationData!$A:$A,'Publication Table (%)'!$B34,AllPublicationData!$B:$B,'Publication Table (%)'!$C$4,AllPublicationData!$D:$D,'Publication Table (%)'!H$7)/
SUMIFS(AllPublicationData!$E:$E,AllPublicationData!$A:$A,'Publication Table (%)'!$B34,AllPublicationData!$B:$B,'Publication Table (%)'!$C$4,AllPublicationData!$D:$D,'Publication Table (%)'!H$7),
SUMIFS(AllPublicationData!$I:$I,AllPublicationData!$A:$A,'Publication Table (%)'!$B34,AllPublicationData!$B:$B,'Publication Table (%)'!H$7)/
SUMIFS(AllPublicationData!$E:$E,AllPublicationData!$A:$A,'Publication Table (%)'!$B34,AllPublicationData!$B:$B,'Publication Table (%)'!H$7)),
IF('Publication Table (%)'!$C$5="Cancellations for other reasons",
IFERROR(SUMIFS(AllPublicationData!$J:$J,AllPublicationData!$A:$A,'Publication Table (%)'!$B34,AllPublicationData!$B:$B,'Publication Table (%)'!$C$4,AllPublicationData!$D:$D,'Publication Table (%)'!H$7)/
SUMIFS(AllPublicationData!$E:$E,AllPublicationData!$A:$A,'Publication Table (%)'!$B34,AllPublicationData!$B:$B,'Publication Table (%)'!$C$4,AllPublicationData!$D:$D,'Publication Table (%)'!H$7),
SUMIFS(AllPublicationData!$J:$J,AllPublicationData!$A:$A,'Publication Table (%)'!$B34,AllPublicationData!$B:$B,'Publication Table (%)'!H$7)/
SUMIFS(AllPublicationData!$E:$E,AllPublicationData!$A:$A,'Publication Table (%)'!$B34,AllPublicationData!$B:$B,'Publication Table (%)'!H$7)))))))</f>
        <v>9.9002849002849003E-2</v>
      </c>
      <c r="I34" s="96">
        <f>IF('Publication Table (%)'!$C$5="All Cancelled Operations",
IFERROR(SUMIFS(AllPublicationData!$F:$F,AllPublicationData!$A:$A,'Publication Table (%)'!$B34,AllPublicationData!$B:$B,'Publication Table (%)'!$C$4,AllPublicationData!$D:$D,'Publication Table (%)'!I$7)/
SUMIFS(AllPublicationData!$E:$E,AllPublicationData!$A:$A,'Publication Table (%)'!$B34,AllPublicationData!$B:$B,'Publication Table (%)'!$C$4,AllPublicationData!$D:$D,'Publication Table (%)'!I$7),
SUMIFS(AllPublicationData!$F:$F,AllPublicationData!$A:$A,'Publication Table (%)'!$B34,AllPublicationData!$B:$B,'Publication Table (%)'!I$7)/
SUMIFS(AllPublicationData!$E:$E,AllPublicationData!$A:$A,'Publication Table (%)'!$B34,AllPublicationData!$B:$B,'Publication Table (%)'!I$7)),
IF('Publication Table (%)'!$C$5="Operations cancelled by patient",
IFERROR(SUMIFS(AllPublicationData!$G:$G,AllPublicationData!$A:$A,'Publication Table (%)'!$B34,AllPublicationData!$B:$B,'Publication Table (%)'!$C$4,AllPublicationData!$D:$D,'Publication Table (%)'!I$7)/
SUMIFS(AllPublicationData!$E:$E,AllPublicationData!$A:$A,'Publication Table (%)'!$B34,AllPublicationData!$B:$B,'Publication Table (%)'!$C$4,AllPublicationData!$D:$D,'Publication Table (%)'!I$7),
SUMIFS(AllPublicationData!$G:$G,AllPublicationData!$A:$A,'Publication Table (%)'!$B34,AllPublicationData!$B:$B,'Publication Table (%)'!I$7)/
SUMIFS(AllPublicationData!$E:$E,AllPublicationData!$A:$A,'Publication Table (%)'!$B34,AllPublicationData!$B:$B,'Publication Table (%)'!I$7)),
IF('Publication Table (%)'!$C$5="Operations cancelled for clinical reasons",
IFERROR(SUMIFS(AllPublicationData!$H:$H,AllPublicationData!$A:$A,'Publication Table (%)'!$B34,AllPublicationData!$B:$B,'Publication Table (%)'!$C$4,AllPublicationData!$D:$D,'Publication Table (%)'!I$7)/
SUMIFS(AllPublicationData!$E:$E,AllPublicationData!$A:$A,'Publication Table (%)'!$B34,AllPublicationData!$B:$B,'Publication Table (%)'!$C$4,AllPublicationData!$D:$D,'Publication Table (%)'!I$7),
SUMIFS(AllPublicationData!$H:$H,AllPublicationData!$A:$A,'Publication Table (%)'!$B34,AllPublicationData!$B:$B,'Publication Table (%)'!I$7)/
SUMIFS(AllPublicationData!$E:$E,AllPublicationData!$A:$A,'Publication Table (%)'!$B34,AllPublicationData!$B:$B,'Publication Table (%)'!I$7)),
IF('Publication Table (%)'!$C$5="Operations cancelled for non-clinical/capacity reasons",
IFERROR(SUMIFS(AllPublicationData!$I:$I,AllPublicationData!$A:$A,'Publication Table (%)'!$B34,AllPublicationData!$B:$B,'Publication Table (%)'!$C$4,AllPublicationData!$D:$D,'Publication Table (%)'!I$7)/
SUMIFS(AllPublicationData!$E:$E,AllPublicationData!$A:$A,'Publication Table (%)'!$B34,AllPublicationData!$B:$B,'Publication Table (%)'!$C$4,AllPublicationData!$D:$D,'Publication Table (%)'!I$7),
SUMIFS(AllPublicationData!$I:$I,AllPublicationData!$A:$A,'Publication Table (%)'!$B34,AllPublicationData!$B:$B,'Publication Table (%)'!I$7)/
SUMIFS(AllPublicationData!$E:$E,AllPublicationData!$A:$A,'Publication Table (%)'!$B34,AllPublicationData!$B:$B,'Publication Table (%)'!I$7)),
IF('Publication Table (%)'!$C$5="Cancellations for other reasons",
IFERROR(SUMIFS(AllPublicationData!$J:$J,AllPublicationData!$A:$A,'Publication Table (%)'!$B34,AllPublicationData!$B:$B,'Publication Table (%)'!$C$4,AllPublicationData!$D:$D,'Publication Table (%)'!I$7)/
SUMIFS(AllPublicationData!$E:$E,AllPublicationData!$A:$A,'Publication Table (%)'!$B34,AllPublicationData!$B:$B,'Publication Table (%)'!$C$4,AllPublicationData!$D:$D,'Publication Table (%)'!I$7),
SUMIFS(AllPublicationData!$J:$J,AllPublicationData!$A:$A,'Publication Table (%)'!$B34,AllPublicationData!$B:$B,'Publication Table (%)'!I$7)/
SUMIFS(AllPublicationData!$E:$E,AllPublicationData!$A:$A,'Publication Table (%)'!$B34,AllPublicationData!$B:$B,'Publication Table (%)'!I$7)))))))</f>
        <v>6.5027755749405239E-2</v>
      </c>
      <c r="J34" s="96">
        <f>IF('Publication Table (%)'!$C$5="All Cancelled Operations",
IFERROR(SUMIFS(AllPublicationData!$F:$F,AllPublicationData!$A:$A,'Publication Table (%)'!$B34,AllPublicationData!$B:$B,'Publication Table (%)'!$C$4,AllPublicationData!$D:$D,'Publication Table (%)'!J$7)/
SUMIFS(AllPublicationData!$E:$E,AllPublicationData!$A:$A,'Publication Table (%)'!$B34,AllPublicationData!$B:$B,'Publication Table (%)'!$C$4,AllPublicationData!$D:$D,'Publication Table (%)'!J$7),
SUMIFS(AllPublicationData!$F:$F,AllPublicationData!$A:$A,'Publication Table (%)'!$B34,AllPublicationData!$B:$B,'Publication Table (%)'!J$7)/
SUMIFS(AllPublicationData!$E:$E,AllPublicationData!$A:$A,'Publication Table (%)'!$B34,AllPublicationData!$B:$B,'Publication Table (%)'!J$7)),
IF('Publication Table (%)'!$C$5="Operations cancelled by patient",
IFERROR(SUMIFS(AllPublicationData!$G:$G,AllPublicationData!$A:$A,'Publication Table (%)'!$B34,AllPublicationData!$B:$B,'Publication Table (%)'!$C$4,AllPublicationData!$D:$D,'Publication Table (%)'!J$7)/
SUMIFS(AllPublicationData!$E:$E,AllPublicationData!$A:$A,'Publication Table (%)'!$B34,AllPublicationData!$B:$B,'Publication Table (%)'!$C$4,AllPublicationData!$D:$D,'Publication Table (%)'!J$7),
SUMIFS(AllPublicationData!$G:$G,AllPublicationData!$A:$A,'Publication Table (%)'!$B34,AllPublicationData!$B:$B,'Publication Table (%)'!J$7)/
SUMIFS(AllPublicationData!$E:$E,AllPublicationData!$A:$A,'Publication Table (%)'!$B34,AllPublicationData!$B:$B,'Publication Table (%)'!J$7)),
IF('Publication Table (%)'!$C$5="Operations cancelled for clinical reasons",
IFERROR(SUMIFS(AllPublicationData!$H:$H,AllPublicationData!$A:$A,'Publication Table (%)'!$B34,AllPublicationData!$B:$B,'Publication Table (%)'!$C$4,AllPublicationData!$D:$D,'Publication Table (%)'!J$7)/
SUMIFS(AllPublicationData!$E:$E,AllPublicationData!$A:$A,'Publication Table (%)'!$B34,AllPublicationData!$B:$B,'Publication Table (%)'!$C$4,AllPublicationData!$D:$D,'Publication Table (%)'!J$7),
SUMIFS(AllPublicationData!$H:$H,AllPublicationData!$A:$A,'Publication Table (%)'!$B34,AllPublicationData!$B:$B,'Publication Table (%)'!J$7)/
SUMIFS(AllPublicationData!$E:$E,AllPublicationData!$A:$A,'Publication Table (%)'!$B34,AllPublicationData!$B:$B,'Publication Table (%)'!J$7)),
IF('Publication Table (%)'!$C$5="Operations cancelled for non-clinical/capacity reasons",
IFERROR(SUMIFS(AllPublicationData!$I:$I,AllPublicationData!$A:$A,'Publication Table (%)'!$B34,AllPublicationData!$B:$B,'Publication Table (%)'!$C$4,AllPublicationData!$D:$D,'Publication Table (%)'!J$7)/
SUMIFS(AllPublicationData!$E:$E,AllPublicationData!$A:$A,'Publication Table (%)'!$B34,AllPublicationData!$B:$B,'Publication Table (%)'!$C$4,AllPublicationData!$D:$D,'Publication Table (%)'!J$7),
SUMIFS(AllPublicationData!$I:$I,AllPublicationData!$A:$A,'Publication Table (%)'!$B34,AllPublicationData!$B:$B,'Publication Table (%)'!J$7)/
SUMIFS(AllPublicationData!$E:$E,AllPublicationData!$A:$A,'Publication Table (%)'!$B34,AllPublicationData!$B:$B,'Publication Table (%)'!J$7)),
IF('Publication Table (%)'!$C$5="Cancellations for other reasons",
IFERROR(SUMIFS(AllPublicationData!$J:$J,AllPublicationData!$A:$A,'Publication Table (%)'!$B34,AllPublicationData!$B:$B,'Publication Table (%)'!$C$4,AllPublicationData!$D:$D,'Publication Table (%)'!J$7)/
SUMIFS(AllPublicationData!$E:$E,AllPublicationData!$A:$A,'Publication Table (%)'!$B34,AllPublicationData!$B:$B,'Publication Table (%)'!$C$4,AllPublicationData!$D:$D,'Publication Table (%)'!J$7),
SUMIFS(AllPublicationData!$J:$J,AllPublicationData!$A:$A,'Publication Table (%)'!$B34,AllPublicationData!$B:$B,'Publication Table (%)'!J$7)/
SUMIFS(AllPublicationData!$E:$E,AllPublicationData!$A:$A,'Publication Table (%)'!$B34,AllPublicationData!$B:$B,'Publication Table (%)'!J$7)))))))</f>
        <v>0.10559006211180125</v>
      </c>
      <c r="K34" s="96">
        <f>IF('Publication Table (%)'!$C$5="All Cancelled Operations",
IFERROR(SUMIFS(AllPublicationData!$F:$F,AllPublicationData!$A:$A,'Publication Table (%)'!$B34,AllPublicationData!$B:$B,'Publication Table (%)'!$C$4,AllPublicationData!$D:$D,'Publication Table (%)'!K$7)/
SUMIFS(AllPublicationData!$E:$E,AllPublicationData!$A:$A,'Publication Table (%)'!$B34,AllPublicationData!$B:$B,'Publication Table (%)'!$C$4,AllPublicationData!$D:$D,'Publication Table (%)'!K$7),
SUMIFS(AllPublicationData!$F:$F,AllPublicationData!$A:$A,'Publication Table (%)'!$B34,AllPublicationData!$B:$B,'Publication Table (%)'!K$7)/
SUMIFS(AllPublicationData!$E:$E,AllPublicationData!$A:$A,'Publication Table (%)'!$B34,AllPublicationData!$B:$B,'Publication Table (%)'!K$7)),
IF('Publication Table (%)'!$C$5="Operations cancelled by patient",
IFERROR(SUMIFS(AllPublicationData!$G:$G,AllPublicationData!$A:$A,'Publication Table (%)'!$B34,AllPublicationData!$B:$B,'Publication Table (%)'!$C$4,AllPublicationData!$D:$D,'Publication Table (%)'!K$7)/
SUMIFS(AllPublicationData!$E:$E,AllPublicationData!$A:$A,'Publication Table (%)'!$B34,AllPublicationData!$B:$B,'Publication Table (%)'!$C$4,AllPublicationData!$D:$D,'Publication Table (%)'!K$7),
SUMIFS(AllPublicationData!$G:$G,AllPublicationData!$A:$A,'Publication Table (%)'!$B34,AllPublicationData!$B:$B,'Publication Table (%)'!K$7)/
SUMIFS(AllPublicationData!$E:$E,AllPublicationData!$A:$A,'Publication Table (%)'!$B34,AllPublicationData!$B:$B,'Publication Table (%)'!K$7)),
IF('Publication Table (%)'!$C$5="Operations cancelled for clinical reasons",
IFERROR(SUMIFS(AllPublicationData!$H:$H,AllPublicationData!$A:$A,'Publication Table (%)'!$B34,AllPublicationData!$B:$B,'Publication Table (%)'!$C$4,AllPublicationData!$D:$D,'Publication Table (%)'!K$7)/
SUMIFS(AllPublicationData!$E:$E,AllPublicationData!$A:$A,'Publication Table (%)'!$B34,AllPublicationData!$B:$B,'Publication Table (%)'!$C$4,AllPublicationData!$D:$D,'Publication Table (%)'!K$7),
SUMIFS(AllPublicationData!$H:$H,AllPublicationData!$A:$A,'Publication Table (%)'!$B34,AllPublicationData!$B:$B,'Publication Table (%)'!K$7)/
SUMIFS(AllPublicationData!$E:$E,AllPublicationData!$A:$A,'Publication Table (%)'!$B34,AllPublicationData!$B:$B,'Publication Table (%)'!K$7)),
IF('Publication Table (%)'!$C$5="Operations cancelled for non-clinical/capacity reasons",
IFERROR(SUMIFS(AllPublicationData!$I:$I,AllPublicationData!$A:$A,'Publication Table (%)'!$B34,AllPublicationData!$B:$B,'Publication Table (%)'!$C$4,AllPublicationData!$D:$D,'Publication Table (%)'!K$7)/
SUMIFS(AllPublicationData!$E:$E,AllPublicationData!$A:$A,'Publication Table (%)'!$B34,AllPublicationData!$B:$B,'Publication Table (%)'!$C$4,AllPublicationData!$D:$D,'Publication Table (%)'!K$7),
SUMIFS(AllPublicationData!$I:$I,AllPublicationData!$A:$A,'Publication Table (%)'!$B34,AllPublicationData!$B:$B,'Publication Table (%)'!K$7)/
SUMIFS(AllPublicationData!$E:$E,AllPublicationData!$A:$A,'Publication Table (%)'!$B34,AllPublicationData!$B:$B,'Publication Table (%)'!K$7)),
IF('Publication Table (%)'!$C$5="Cancellations for other reasons",
IFERROR(SUMIFS(AllPublicationData!$J:$J,AllPublicationData!$A:$A,'Publication Table (%)'!$B34,AllPublicationData!$B:$B,'Publication Table (%)'!$C$4,AllPublicationData!$D:$D,'Publication Table (%)'!K$7)/
SUMIFS(AllPublicationData!$E:$E,AllPublicationData!$A:$A,'Publication Table (%)'!$B34,AllPublicationData!$B:$B,'Publication Table (%)'!$C$4,AllPublicationData!$D:$D,'Publication Table (%)'!K$7),
SUMIFS(AllPublicationData!$J:$J,AllPublicationData!$A:$A,'Publication Table (%)'!$B34,AllPublicationData!$B:$B,'Publication Table (%)'!K$7)/
SUMIFS(AllPublicationData!$E:$E,AllPublicationData!$A:$A,'Publication Table (%)'!$B34,AllPublicationData!$B:$B,'Publication Table (%)'!K$7)))))))</f>
        <v>8.8152985074626863E-2</v>
      </c>
      <c r="L34" s="96">
        <f>IF('Publication Table (%)'!$C$5="All Cancelled Operations",
IFERROR(SUMIFS(AllPublicationData!$F:$F,AllPublicationData!$A:$A,'Publication Table (%)'!$B34,AllPublicationData!$B:$B,'Publication Table (%)'!$C$4,AllPublicationData!$D:$D,'Publication Table (%)'!L$7)/
SUMIFS(AllPublicationData!$E:$E,AllPublicationData!$A:$A,'Publication Table (%)'!$B34,AllPublicationData!$B:$B,'Publication Table (%)'!$C$4,AllPublicationData!$D:$D,'Publication Table (%)'!L$7),
SUMIFS(AllPublicationData!$F:$F,AllPublicationData!$A:$A,'Publication Table (%)'!$B34,AllPublicationData!$B:$B,'Publication Table (%)'!L$7)/
SUMIFS(AllPublicationData!$E:$E,AllPublicationData!$A:$A,'Publication Table (%)'!$B34,AllPublicationData!$B:$B,'Publication Table (%)'!L$7)),
IF('Publication Table (%)'!$C$5="Operations cancelled by patient",
IFERROR(SUMIFS(AllPublicationData!$G:$G,AllPublicationData!$A:$A,'Publication Table (%)'!$B34,AllPublicationData!$B:$B,'Publication Table (%)'!$C$4,AllPublicationData!$D:$D,'Publication Table (%)'!L$7)/
SUMIFS(AllPublicationData!$E:$E,AllPublicationData!$A:$A,'Publication Table (%)'!$B34,AllPublicationData!$B:$B,'Publication Table (%)'!$C$4,AllPublicationData!$D:$D,'Publication Table (%)'!L$7),
SUMIFS(AllPublicationData!$G:$G,AllPublicationData!$A:$A,'Publication Table (%)'!$B34,AllPublicationData!$B:$B,'Publication Table (%)'!L$7)/
SUMIFS(AllPublicationData!$E:$E,AllPublicationData!$A:$A,'Publication Table (%)'!$B34,AllPublicationData!$B:$B,'Publication Table (%)'!L$7)),
IF('Publication Table (%)'!$C$5="Operations cancelled for clinical reasons",
IFERROR(SUMIFS(AllPublicationData!$H:$H,AllPublicationData!$A:$A,'Publication Table (%)'!$B34,AllPublicationData!$B:$B,'Publication Table (%)'!$C$4,AllPublicationData!$D:$D,'Publication Table (%)'!L$7)/
SUMIFS(AllPublicationData!$E:$E,AllPublicationData!$A:$A,'Publication Table (%)'!$B34,AllPublicationData!$B:$B,'Publication Table (%)'!$C$4,AllPublicationData!$D:$D,'Publication Table (%)'!L$7),
SUMIFS(AllPublicationData!$H:$H,AllPublicationData!$A:$A,'Publication Table (%)'!$B34,AllPublicationData!$B:$B,'Publication Table (%)'!L$7)/
SUMIFS(AllPublicationData!$E:$E,AllPublicationData!$A:$A,'Publication Table (%)'!$B34,AllPublicationData!$B:$B,'Publication Table (%)'!L$7)),
IF('Publication Table (%)'!$C$5="Operations cancelled for non-clinical/capacity reasons",
IFERROR(SUMIFS(AllPublicationData!$I:$I,AllPublicationData!$A:$A,'Publication Table (%)'!$B34,AllPublicationData!$B:$B,'Publication Table (%)'!$C$4,AllPublicationData!$D:$D,'Publication Table (%)'!L$7)/
SUMIFS(AllPublicationData!$E:$E,AllPublicationData!$A:$A,'Publication Table (%)'!$B34,AllPublicationData!$B:$B,'Publication Table (%)'!$C$4,AllPublicationData!$D:$D,'Publication Table (%)'!L$7),
SUMIFS(AllPublicationData!$I:$I,AllPublicationData!$A:$A,'Publication Table (%)'!$B34,AllPublicationData!$B:$B,'Publication Table (%)'!L$7)/
SUMIFS(AllPublicationData!$E:$E,AllPublicationData!$A:$A,'Publication Table (%)'!$B34,AllPublicationData!$B:$B,'Publication Table (%)'!L$7)),
IF('Publication Table (%)'!$C$5="Cancellations for other reasons",
IFERROR(SUMIFS(AllPublicationData!$J:$J,AllPublicationData!$A:$A,'Publication Table (%)'!$B34,AllPublicationData!$B:$B,'Publication Table (%)'!$C$4,AllPublicationData!$D:$D,'Publication Table (%)'!L$7)/
SUMIFS(AllPublicationData!$E:$E,AllPublicationData!$A:$A,'Publication Table (%)'!$B34,AllPublicationData!$B:$B,'Publication Table (%)'!$C$4,AllPublicationData!$D:$D,'Publication Table (%)'!L$7),
SUMIFS(AllPublicationData!$J:$J,AllPublicationData!$A:$A,'Publication Table (%)'!$B34,AllPublicationData!$B:$B,'Publication Table (%)'!L$7)/
SUMIFS(AllPublicationData!$E:$E,AllPublicationData!$A:$A,'Publication Table (%)'!$B34,AllPublicationData!$B:$B,'Publication Table (%)'!L$7)))))))</f>
        <v>9.7099311701081617E-2</v>
      </c>
      <c r="M34" s="96">
        <f>IF('Publication Table (%)'!$C$5="All Cancelled Operations",
IFERROR(SUMIFS(AllPublicationData!$F:$F,AllPublicationData!$A:$A,'Publication Table (%)'!$B34,AllPublicationData!$B:$B,'Publication Table (%)'!$C$4,AllPublicationData!$D:$D,'Publication Table (%)'!M$7)/
SUMIFS(AllPublicationData!$E:$E,AllPublicationData!$A:$A,'Publication Table (%)'!$B34,AllPublicationData!$B:$B,'Publication Table (%)'!$C$4,AllPublicationData!$D:$D,'Publication Table (%)'!M$7),
SUMIFS(AllPublicationData!$F:$F,AllPublicationData!$A:$A,'Publication Table (%)'!$B34,AllPublicationData!$B:$B,'Publication Table (%)'!M$7)/
SUMIFS(AllPublicationData!$E:$E,AllPublicationData!$A:$A,'Publication Table (%)'!$B34,AllPublicationData!$B:$B,'Publication Table (%)'!M$7)),
IF('Publication Table (%)'!$C$5="Operations cancelled by patient",
IFERROR(SUMIFS(AllPublicationData!$G:$G,AllPublicationData!$A:$A,'Publication Table (%)'!$B34,AllPublicationData!$B:$B,'Publication Table (%)'!$C$4,AllPublicationData!$D:$D,'Publication Table (%)'!M$7)/
SUMIFS(AllPublicationData!$E:$E,AllPublicationData!$A:$A,'Publication Table (%)'!$B34,AllPublicationData!$B:$B,'Publication Table (%)'!$C$4,AllPublicationData!$D:$D,'Publication Table (%)'!M$7),
SUMIFS(AllPublicationData!$G:$G,AllPublicationData!$A:$A,'Publication Table (%)'!$B34,AllPublicationData!$B:$B,'Publication Table (%)'!M$7)/
SUMIFS(AllPublicationData!$E:$E,AllPublicationData!$A:$A,'Publication Table (%)'!$B34,AllPublicationData!$B:$B,'Publication Table (%)'!M$7)),
IF('Publication Table (%)'!$C$5="Operations cancelled for clinical reasons",
IFERROR(SUMIFS(AllPublicationData!$H:$H,AllPublicationData!$A:$A,'Publication Table (%)'!$B34,AllPublicationData!$B:$B,'Publication Table (%)'!$C$4,AllPublicationData!$D:$D,'Publication Table (%)'!M$7)/
SUMIFS(AllPublicationData!$E:$E,AllPublicationData!$A:$A,'Publication Table (%)'!$B34,AllPublicationData!$B:$B,'Publication Table (%)'!$C$4,AllPublicationData!$D:$D,'Publication Table (%)'!M$7),
SUMIFS(AllPublicationData!$H:$H,AllPublicationData!$A:$A,'Publication Table (%)'!$B34,AllPublicationData!$B:$B,'Publication Table (%)'!M$7)/
SUMIFS(AllPublicationData!$E:$E,AllPublicationData!$A:$A,'Publication Table (%)'!$B34,AllPublicationData!$B:$B,'Publication Table (%)'!M$7)),
IF('Publication Table (%)'!$C$5="Operations cancelled for non-clinical/capacity reasons",
IFERROR(SUMIFS(AllPublicationData!$I:$I,AllPublicationData!$A:$A,'Publication Table (%)'!$B34,AllPublicationData!$B:$B,'Publication Table (%)'!$C$4,AllPublicationData!$D:$D,'Publication Table (%)'!M$7)/
SUMIFS(AllPublicationData!$E:$E,AllPublicationData!$A:$A,'Publication Table (%)'!$B34,AllPublicationData!$B:$B,'Publication Table (%)'!$C$4,AllPublicationData!$D:$D,'Publication Table (%)'!M$7),
SUMIFS(AllPublicationData!$I:$I,AllPublicationData!$A:$A,'Publication Table (%)'!$B34,AllPublicationData!$B:$B,'Publication Table (%)'!M$7)/
SUMIFS(AllPublicationData!$E:$E,AllPublicationData!$A:$A,'Publication Table (%)'!$B34,AllPublicationData!$B:$B,'Publication Table (%)'!M$7)),
IF('Publication Table (%)'!$C$5="Cancellations for other reasons",
IFERROR(SUMIFS(AllPublicationData!$J:$J,AllPublicationData!$A:$A,'Publication Table (%)'!$B34,AllPublicationData!$B:$B,'Publication Table (%)'!$C$4,AllPublicationData!$D:$D,'Publication Table (%)'!M$7)/
SUMIFS(AllPublicationData!$E:$E,AllPublicationData!$A:$A,'Publication Table (%)'!$B34,AllPublicationData!$B:$B,'Publication Table (%)'!$C$4,AllPublicationData!$D:$D,'Publication Table (%)'!M$7),
SUMIFS(AllPublicationData!$J:$J,AllPublicationData!$A:$A,'Publication Table (%)'!$B34,AllPublicationData!$B:$B,'Publication Table (%)'!M$7)/
SUMIFS(AllPublicationData!$E:$E,AllPublicationData!$A:$A,'Publication Table (%)'!$B34,AllPublicationData!$B:$B,'Publication Table (%)'!M$7)))))))</f>
        <v>0.22099447513812154</v>
      </c>
      <c r="N34" s="96">
        <f>IF('Publication Table (%)'!$C$5="All Cancelled Operations",
IFERROR(SUMIFS(AllPublicationData!$F:$F,AllPublicationData!$A:$A,'Publication Table (%)'!$B34,AllPublicationData!$B:$B,'Publication Table (%)'!$C$4,AllPublicationData!$D:$D,'Publication Table (%)'!N$7)/
SUMIFS(AllPublicationData!$E:$E,AllPublicationData!$A:$A,'Publication Table (%)'!$B34,AllPublicationData!$B:$B,'Publication Table (%)'!$C$4,AllPublicationData!$D:$D,'Publication Table (%)'!N$7),
SUMIFS(AllPublicationData!$F:$F,AllPublicationData!$A:$A,'Publication Table (%)'!$B34,AllPublicationData!$B:$B,'Publication Table (%)'!N$7)/
SUMIFS(AllPublicationData!$E:$E,AllPublicationData!$A:$A,'Publication Table (%)'!$B34,AllPublicationData!$B:$B,'Publication Table (%)'!N$7)),
IF('Publication Table (%)'!$C$5="Operations cancelled by patient",
IFERROR(SUMIFS(AllPublicationData!$G:$G,AllPublicationData!$A:$A,'Publication Table (%)'!$B34,AllPublicationData!$B:$B,'Publication Table (%)'!$C$4,AllPublicationData!$D:$D,'Publication Table (%)'!N$7)/
SUMIFS(AllPublicationData!$E:$E,AllPublicationData!$A:$A,'Publication Table (%)'!$B34,AllPublicationData!$B:$B,'Publication Table (%)'!$C$4,AllPublicationData!$D:$D,'Publication Table (%)'!N$7),
SUMIFS(AllPublicationData!$G:$G,AllPublicationData!$A:$A,'Publication Table (%)'!$B34,AllPublicationData!$B:$B,'Publication Table (%)'!N$7)/
SUMIFS(AllPublicationData!$E:$E,AllPublicationData!$A:$A,'Publication Table (%)'!$B34,AllPublicationData!$B:$B,'Publication Table (%)'!N$7)),
IF('Publication Table (%)'!$C$5="Operations cancelled for clinical reasons",
IFERROR(SUMIFS(AllPublicationData!$H:$H,AllPublicationData!$A:$A,'Publication Table (%)'!$B34,AllPublicationData!$B:$B,'Publication Table (%)'!$C$4,AllPublicationData!$D:$D,'Publication Table (%)'!N$7)/
SUMIFS(AllPublicationData!$E:$E,AllPublicationData!$A:$A,'Publication Table (%)'!$B34,AllPublicationData!$B:$B,'Publication Table (%)'!$C$4,AllPublicationData!$D:$D,'Publication Table (%)'!N$7),
SUMIFS(AllPublicationData!$H:$H,AllPublicationData!$A:$A,'Publication Table (%)'!$B34,AllPublicationData!$B:$B,'Publication Table (%)'!N$7)/
SUMIFS(AllPublicationData!$E:$E,AllPublicationData!$A:$A,'Publication Table (%)'!$B34,AllPublicationData!$B:$B,'Publication Table (%)'!N$7)),
IF('Publication Table (%)'!$C$5="Operations cancelled for non-clinical/capacity reasons",
IFERROR(SUMIFS(AllPublicationData!$I:$I,AllPublicationData!$A:$A,'Publication Table (%)'!$B34,AllPublicationData!$B:$B,'Publication Table (%)'!$C$4,AllPublicationData!$D:$D,'Publication Table (%)'!N$7)/
SUMIFS(AllPublicationData!$E:$E,AllPublicationData!$A:$A,'Publication Table (%)'!$B34,AllPublicationData!$B:$B,'Publication Table (%)'!$C$4,AllPublicationData!$D:$D,'Publication Table (%)'!N$7),
SUMIFS(AllPublicationData!$I:$I,AllPublicationData!$A:$A,'Publication Table (%)'!$B34,AllPublicationData!$B:$B,'Publication Table (%)'!N$7)/
SUMIFS(AllPublicationData!$E:$E,AllPublicationData!$A:$A,'Publication Table (%)'!$B34,AllPublicationData!$B:$B,'Publication Table (%)'!N$7)),
IF('Publication Table (%)'!$C$5="Cancellations for other reasons",
IFERROR(SUMIFS(AllPublicationData!$J:$J,AllPublicationData!$A:$A,'Publication Table (%)'!$B34,AllPublicationData!$B:$B,'Publication Table (%)'!$C$4,AllPublicationData!$D:$D,'Publication Table (%)'!N$7)/
SUMIFS(AllPublicationData!$E:$E,AllPublicationData!$A:$A,'Publication Table (%)'!$B34,AllPublicationData!$B:$B,'Publication Table (%)'!$C$4,AllPublicationData!$D:$D,'Publication Table (%)'!N$7),
SUMIFS(AllPublicationData!$J:$J,AllPublicationData!$A:$A,'Publication Table (%)'!$B34,AllPublicationData!$B:$B,'Publication Table (%)'!N$7)/
SUMIFS(AllPublicationData!$E:$E,AllPublicationData!$A:$A,'Publication Table (%)'!$B34,AllPublicationData!$B:$B,'Publication Table (%)'!N$7)))))))</f>
        <v>0.13559322033898305</v>
      </c>
      <c r="O34" s="96">
        <f>IF('Publication Table (%)'!$C$5="All Cancelled Operations",
IFERROR(SUMIFS(AllPublicationData!$F:$F,AllPublicationData!$A:$A,'Publication Table (%)'!$B34,AllPublicationData!$B:$B,'Publication Table (%)'!$C$4,AllPublicationData!$D:$D,'Publication Table (%)'!O$7)/
SUMIFS(AllPublicationData!$E:$E,AllPublicationData!$A:$A,'Publication Table (%)'!$B34,AllPublicationData!$B:$B,'Publication Table (%)'!$C$4,AllPublicationData!$D:$D,'Publication Table (%)'!O$7),
SUMIFS(AllPublicationData!$F:$F,AllPublicationData!$A:$A,'Publication Table (%)'!$B34,AllPublicationData!$B:$B,'Publication Table (%)'!O$7)/
SUMIFS(AllPublicationData!$E:$E,AllPublicationData!$A:$A,'Publication Table (%)'!$B34,AllPublicationData!$B:$B,'Publication Table (%)'!O$7)),
IF('Publication Table (%)'!$C$5="Operations cancelled by patient",
IFERROR(SUMIFS(AllPublicationData!$G:$G,AllPublicationData!$A:$A,'Publication Table (%)'!$B34,AllPublicationData!$B:$B,'Publication Table (%)'!$C$4,AllPublicationData!$D:$D,'Publication Table (%)'!O$7)/
SUMIFS(AllPublicationData!$E:$E,AllPublicationData!$A:$A,'Publication Table (%)'!$B34,AllPublicationData!$B:$B,'Publication Table (%)'!$C$4,AllPublicationData!$D:$D,'Publication Table (%)'!O$7),
SUMIFS(AllPublicationData!$G:$G,AllPublicationData!$A:$A,'Publication Table (%)'!$B34,AllPublicationData!$B:$B,'Publication Table (%)'!O$7)/
SUMIFS(AllPublicationData!$E:$E,AllPublicationData!$A:$A,'Publication Table (%)'!$B34,AllPublicationData!$B:$B,'Publication Table (%)'!O$7)),
IF('Publication Table (%)'!$C$5="Operations cancelled for clinical reasons",
IFERROR(SUMIFS(AllPublicationData!$H:$H,AllPublicationData!$A:$A,'Publication Table (%)'!$B34,AllPublicationData!$B:$B,'Publication Table (%)'!$C$4,AllPublicationData!$D:$D,'Publication Table (%)'!O$7)/
SUMIFS(AllPublicationData!$E:$E,AllPublicationData!$A:$A,'Publication Table (%)'!$B34,AllPublicationData!$B:$B,'Publication Table (%)'!$C$4,AllPublicationData!$D:$D,'Publication Table (%)'!O$7),
SUMIFS(AllPublicationData!$H:$H,AllPublicationData!$A:$A,'Publication Table (%)'!$B34,AllPublicationData!$B:$B,'Publication Table (%)'!O$7)/
SUMIFS(AllPublicationData!$E:$E,AllPublicationData!$A:$A,'Publication Table (%)'!$B34,AllPublicationData!$B:$B,'Publication Table (%)'!O$7)),
IF('Publication Table (%)'!$C$5="Operations cancelled for non-clinical/capacity reasons",
IFERROR(SUMIFS(AllPublicationData!$I:$I,AllPublicationData!$A:$A,'Publication Table (%)'!$B34,AllPublicationData!$B:$B,'Publication Table (%)'!$C$4,AllPublicationData!$D:$D,'Publication Table (%)'!O$7)/
SUMIFS(AllPublicationData!$E:$E,AllPublicationData!$A:$A,'Publication Table (%)'!$B34,AllPublicationData!$B:$B,'Publication Table (%)'!$C$4,AllPublicationData!$D:$D,'Publication Table (%)'!O$7),
SUMIFS(AllPublicationData!$I:$I,AllPublicationData!$A:$A,'Publication Table (%)'!$B34,AllPublicationData!$B:$B,'Publication Table (%)'!O$7)/
SUMIFS(AllPublicationData!$E:$E,AllPublicationData!$A:$A,'Publication Table (%)'!$B34,AllPublicationData!$B:$B,'Publication Table (%)'!O$7)),
IF('Publication Table (%)'!$C$5="Cancellations for other reasons",
IFERROR(SUMIFS(AllPublicationData!$J:$J,AllPublicationData!$A:$A,'Publication Table (%)'!$B34,AllPublicationData!$B:$B,'Publication Table (%)'!$C$4,AllPublicationData!$D:$D,'Publication Table (%)'!O$7)/
SUMIFS(AllPublicationData!$E:$E,AllPublicationData!$A:$A,'Publication Table (%)'!$B34,AllPublicationData!$B:$B,'Publication Table (%)'!$C$4,AllPublicationData!$D:$D,'Publication Table (%)'!O$7),
SUMIFS(AllPublicationData!$J:$J,AllPublicationData!$A:$A,'Publication Table (%)'!$B34,AllPublicationData!$B:$B,'Publication Table (%)'!O$7)/
SUMIFS(AllPublicationData!$E:$E,AllPublicationData!$A:$A,'Publication Table (%)'!$B34,AllPublicationData!$B:$B,'Publication Table (%)'!O$7)))))))</f>
        <v>0.10075057736720554</v>
      </c>
      <c r="P34" s="96">
        <f>IF('Publication Table (%)'!$C$5="All Cancelled Operations",
IFERROR(SUMIFS(AllPublicationData!$F:$F,AllPublicationData!$A:$A,'Publication Table (%)'!$B34,AllPublicationData!$B:$B,'Publication Table (%)'!$C$4,AllPublicationData!$D:$D,'Publication Table (%)'!P$7)/
SUMIFS(AllPublicationData!$E:$E,AllPublicationData!$A:$A,'Publication Table (%)'!$B34,AllPublicationData!$B:$B,'Publication Table (%)'!$C$4,AllPublicationData!$D:$D,'Publication Table (%)'!P$7),
SUMIFS(AllPublicationData!$F:$F,AllPublicationData!$A:$A,'Publication Table (%)'!$B34,AllPublicationData!$B:$B,'Publication Table (%)'!P$7)/
SUMIFS(AllPublicationData!$E:$E,AllPublicationData!$A:$A,'Publication Table (%)'!$B34,AllPublicationData!$B:$B,'Publication Table (%)'!P$7)),
IF('Publication Table (%)'!$C$5="Operations cancelled by patient",
IFERROR(SUMIFS(AllPublicationData!$G:$G,AllPublicationData!$A:$A,'Publication Table (%)'!$B34,AllPublicationData!$B:$B,'Publication Table (%)'!$C$4,AllPublicationData!$D:$D,'Publication Table (%)'!P$7)/
SUMIFS(AllPublicationData!$E:$E,AllPublicationData!$A:$A,'Publication Table (%)'!$B34,AllPublicationData!$B:$B,'Publication Table (%)'!$C$4,AllPublicationData!$D:$D,'Publication Table (%)'!P$7),
SUMIFS(AllPublicationData!$G:$G,AllPublicationData!$A:$A,'Publication Table (%)'!$B34,AllPublicationData!$B:$B,'Publication Table (%)'!P$7)/
SUMIFS(AllPublicationData!$E:$E,AllPublicationData!$A:$A,'Publication Table (%)'!$B34,AllPublicationData!$B:$B,'Publication Table (%)'!P$7)),
IF('Publication Table (%)'!$C$5="Operations cancelled for clinical reasons",
IFERROR(SUMIFS(AllPublicationData!$H:$H,AllPublicationData!$A:$A,'Publication Table (%)'!$B34,AllPublicationData!$B:$B,'Publication Table (%)'!$C$4,AllPublicationData!$D:$D,'Publication Table (%)'!P$7)/
SUMIFS(AllPublicationData!$E:$E,AllPublicationData!$A:$A,'Publication Table (%)'!$B34,AllPublicationData!$B:$B,'Publication Table (%)'!$C$4,AllPublicationData!$D:$D,'Publication Table (%)'!P$7),
SUMIFS(AllPublicationData!$H:$H,AllPublicationData!$A:$A,'Publication Table (%)'!$B34,AllPublicationData!$B:$B,'Publication Table (%)'!P$7)/
SUMIFS(AllPublicationData!$E:$E,AllPublicationData!$A:$A,'Publication Table (%)'!$B34,AllPublicationData!$B:$B,'Publication Table (%)'!P$7)),
IF('Publication Table (%)'!$C$5="Operations cancelled for non-clinical/capacity reasons",
IFERROR(SUMIFS(AllPublicationData!$I:$I,AllPublicationData!$A:$A,'Publication Table (%)'!$B34,AllPublicationData!$B:$B,'Publication Table (%)'!$C$4,AllPublicationData!$D:$D,'Publication Table (%)'!P$7)/
SUMIFS(AllPublicationData!$E:$E,AllPublicationData!$A:$A,'Publication Table (%)'!$B34,AllPublicationData!$B:$B,'Publication Table (%)'!$C$4,AllPublicationData!$D:$D,'Publication Table (%)'!P$7),
SUMIFS(AllPublicationData!$I:$I,AllPublicationData!$A:$A,'Publication Table (%)'!$B34,AllPublicationData!$B:$B,'Publication Table (%)'!P$7)/
SUMIFS(AllPublicationData!$E:$E,AllPublicationData!$A:$A,'Publication Table (%)'!$B34,AllPublicationData!$B:$B,'Publication Table (%)'!P$7)),
IF('Publication Table (%)'!$C$5="Cancellations for other reasons",
IFERROR(SUMIFS(AllPublicationData!$J:$J,AllPublicationData!$A:$A,'Publication Table (%)'!$B34,AllPublicationData!$B:$B,'Publication Table (%)'!$C$4,AllPublicationData!$D:$D,'Publication Table (%)'!P$7)/
SUMIFS(AllPublicationData!$E:$E,AllPublicationData!$A:$A,'Publication Table (%)'!$B34,AllPublicationData!$B:$B,'Publication Table (%)'!$C$4,AllPublicationData!$D:$D,'Publication Table (%)'!P$7),
SUMIFS(AllPublicationData!$J:$J,AllPublicationData!$A:$A,'Publication Table (%)'!$B34,AllPublicationData!$B:$B,'Publication Table (%)'!P$7)/
SUMIFS(AllPublicationData!$E:$E,AllPublicationData!$A:$A,'Publication Table (%)'!$B34,AllPublicationData!$B:$B,'Publication Table (%)'!P$7)))))))</f>
        <v>0.12074303405572756</v>
      </c>
      <c r="Q34" s="96">
        <f>IF('Publication Table (%)'!$C$5="All Cancelled Operations",
IFERROR(SUMIFS(AllPublicationData!$F:$F,AllPublicationData!$A:$A,'Publication Table (%)'!$B34,AllPublicationData!$B:$B,'Publication Table (%)'!$C$4,AllPublicationData!$D:$D,'Publication Table (%)'!Q$7)/
SUMIFS(AllPublicationData!$E:$E,AllPublicationData!$A:$A,'Publication Table (%)'!$B34,AllPublicationData!$B:$B,'Publication Table (%)'!$C$4,AllPublicationData!$D:$D,'Publication Table (%)'!Q$7),
SUMIFS(AllPublicationData!$F:$F,AllPublicationData!$A:$A,'Publication Table (%)'!$B34,AllPublicationData!$B:$B,'Publication Table (%)'!Q$7)/
SUMIFS(AllPublicationData!$E:$E,AllPublicationData!$A:$A,'Publication Table (%)'!$B34,AllPublicationData!$B:$B,'Publication Table (%)'!Q$7)),
IF('Publication Table (%)'!$C$5="Operations cancelled by patient",
IFERROR(SUMIFS(AllPublicationData!$G:$G,AllPublicationData!$A:$A,'Publication Table (%)'!$B34,AllPublicationData!$B:$B,'Publication Table (%)'!$C$4,AllPublicationData!$D:$D,'Publication Table (%)'!Q$7)/
SUMIFS(AllPublicationData!$E:$E,AllPublicationData!$A:$A,'Publication Table (%)'!$B34,AllPublicationData!$B:$B,'Publication Table (%)'!$C$4,AllPublicationData!$D:$D,'Publication Table (%)'!Q$7),
SUMIFS(AllPublicationData!$G:$G,AllPublicationData!$A:$A,'Publication Table (%)'!$B34,AllPublicationData!$B:$B,'Publication Table (%)'!Q$7)/
SUMIFS(AllPublicationData!$E:$E,AllPublicationData!$A:$A,'Publication Table (%)'!$B34,AllPublicationData!$B:$B,'Publication Table (%)'!Q$7)),
IF('Publication Table (%)'!$C$5="Operations cancelled for clinical reasons",
IFERROR(SUMIFS(AllPublicationData!$H:$H,AllPublicationData!$A:$A,'Publication Table (%)'!$B34,AllPublicationData!$B:$B,'Publication Table (%)'!$C$4,AllPublicationData!$D:$D,'Publication Table (%)'!Q$7)/
SUMIFS(AllPublicationData!$E:$E,AllPublicationData!$A:$A,'Publication Table (%)'!$B34,AllPublicationData!$B:$B,'Publication Table (%)'!$C$4,AllPublicationData!$D:$D,'Publication Table (%)'!Q$7),
SUMIFS(AllPublicationData!$H:$H,AllPublicationData!$A:$A,'Publication Table (%)'!$B34,AllPublicationData!$B:$B,'Publication Table (%)'!Q$7)/
SUMIFS(AllPublicationData!$E:$E,AllPublicationData!$A:$A,'Publication Table (%)'!$B34,AllPublicationData!$B:$B,'Publication Table (%)'!Q$7)),
IF('Publication Table (%)'!$C$5="Operations cancelled for non-clinical/capacity reasons",
IFERROR(SUMIFS(AllPublicationData!$I:$I,AllPublicationData!$A:$A,'Publication Table (%)'!$B34,AllPublicationData!$B:$B,'Publication Table (%)'!$C$4,AllPublicationData!$D:$D,'Publication Table (%)'!Q$7)/
SUMIFS(AllPublicationData!$E:$E,AllPublicationData!$A:$A,'Publication Table (%)'!$B34,AllPublicationData!$B:$B,'Publication Table (%)'!$C$4,AllPublicationData!$D:$D,'Publication Table (%)'!Q$7),
SUMIFS(AllPublicationData!$I:$I,AllPublicationData!$A:$A,'Publication Table (%)'!$B34,AllPublicationData!$B:$B,'Publication Table (%)'!Q$7)/
SUMIFS(AllPublicationData!$E:$E,AllPublicationData!$A:$A,'Publication Table (%)'!$B34,AllPublicationData!$B:$B,'Publication Table (%)'!Q$7)),
IF('Publication Table (%)'!$C$5="Cancellations for other reasons",
IFERROR(SUMIFS(AllPublicationData!$J:$J,AllPublicationData!$A:$A,'Publication Table (%)'!$B34,AllPublicationData!$B:$B,'Publication Table (%)'!$C$4,AllPublicationData!$D:$D,'Publication Table (%)'!Q$7)/
SUMIFS(AllPublicationData!$E:$E,AllPublicationData!$A:$A,'Publication Table (%)'!$B34,AllPublicationData!$B:$B,'Publication Table (%)'!$C$4,AllPublicationData!$D:$D,'Publication Table (%)'!Q$7),
SUMIFS(AllPublicationData!$J:$J,AllPublicationData!$A:$A,'Publication Table (%)'!$B34,AllPublicationData!$B:$B,'Publication Table (%)'!Q$7)/
SUMIFS(AllPublicationData!$E:$E,AllPublicationData!$A:$A,'Publication Table (%)'!$B34,AllPublicationData!$B:$B,'Publication Table (%)'!Q$7)))))))</f>
        <v>5.737704918032787E-2</v>
      </c>
      <c r="R34" s="96">
        <f>IF('Publication Table (%)'!$C$5="All Cancelled Operations",
IFERROR(SUMIFS(AllPublicationData!$F:$F,AllPublicationData!$A:$A,'Publication Table (%)'!$B34,AllPublicationData!$B:$B,'Publication Table (%)'!$C$4,AllPublicationData!$D:$D,'Publication Table (%)'!R$7)/
SUMIFS(AllPublicationData!$E:$E,AllPublicationData!$A:$A,'Publication Table (%)'!$B34,AllPublicationData!$B:$B,'Publication Table (%)'!$C$4,AllPublicationData!$D:$D,'Publication Table (%)'!R$7),
SUMIFS(AllPublicationData!$F:$F,AllPublicationData!$A:$A,'Publication Table (%)'!$B34,AllPublicationData!$B:$B,'Publication Table (%)'!R$7)/
SUMIFS(AllPublicationData!$E:$E,AllPublicationData!$A:$A,'Publication Table (%)'!$B34,AllPublicationData!$B:$B,'Publication Table (%)'!R$7)),
IF('Publication Table (%)'!$C$5="Operations cancelled by patient",
IFERROR(SUMIFS(AllPublicationData!$G:$G,AllPublicationData!$A:$A,'Publication Table (%)'!$B34,AllPublicationData!$B:$B,'Publication Table (%)'!$C$4,AllPublicationData!$D:$D,'Publication Table (%)'!R$7)/
SUMIFS(AllPublicationData!$E:$E,AllPublicationData!$A:$A,'Publication Table (%)'!$B34,AllPublicationData!$B:$B,'Publication Table (%)'!$C$4,AllPublicationData!$D:$D,'Publication Table (%)'!R$7),
SUMIFS(AllPublicationData!$G:$G,AllPublicationData!$A:$A,'Publication Table (%)'!$B34,AllPublicationData!$B:$B,'Publication Table (%)'!R$7)/
SUMIFS(AllPublicationData!$E:$E,AllPublicationData!$A:$A,'Publication Table (%)'!$B34,AllPublicationData!$B:$B,'Publication Table (%)'!R$7)),
IF('Publication Table (%)'!$C$5="Operations cancelled for clinical reasons",
IFERROR(SUMIFS(AllPublicationData!$H:$H,AllPublicationData!$A:$A,'Publication Table (%)'!$B34,AllPublicationData!$B:$B,'Publication Table (%)'!$C$4,AllPublicationData!$D:$D,'Publication Table (%)'!R$7)/
SUMIFS(AllPublicationData!$E:$E,AllPublicationData!$A:$A,'Publication Table (%)'!$B34,AllPublicationData!$B:$B,'Publication Table (%)'!$C$4,AllPublicationData!$D:$D,'Publication Table (%)'!R$7),
SUMIFS(AllPublicationData!$H:$H,AllPublicationData!$A:$A,'Publication Table (%)'!$B34,AllPublicationData!$B:$B,'Publication Table (%)'!R$7)/
SUMIFS(AllPublicationData!$E:$E,AllPublicationData!$A:$A,'Publication Table (%)'!$B34,AllPublicationData!$B:$B,'Publication Table (%)'!R$7)),
IF('Publication Table (%)'!$C$5="Operations cancelled for non-clinical/capacity reasons",
IFERROR(SUMIFS(AllPublicationData!$I:$I,AllPublicationData!$A:$A,'Publication Table (%)'!$B34,AllPublicationData!$B:$B,'Publication Table (%)'!$C$4,AllPublicationData!$D:$D,'Publication Table (%)'!R$7)/
SUMIFS(AllPublicationData!$E:$E,AllPublicationData!$A:$A,'Publication Table (%)'!$B34,AllPublicationData!$B:$B,'Publication Table (%)'!$C$4,AllPublicationData!$D:$D,'Publication Table (%)'!R$7),
SUMIFS(AllPublicationData!$I:$I,AllPublicationData!$A:$A,'Publication Table (%)'!$B34,AllPublicationData!$B:$B,'Publication Table (%)'!R$7)/
SUMIFS(AllPublicationData!$E:$E,AllPublicationData!$A:$A,'Publication Table (%)'!$B34,AllPublicationData!$B:$B,'Publication Table (%)'!R$7)),
IF('Publication Table (%)'!$C$5="Cancellations for other reasons",
IFERROR(SUMIFS(AllPublicationData!$J:$J,AllPublicationData!$A:$A,'Publication Table (%)'!$B34,AllPublicationData!$B:$B,'Publication Table (%)'!$C$4,AllPublicationData!$D:$D,'Publication Table (%)'!R$7)/
SUMIFS(AllPublicationData!$E:$E,AllPublicationData!$A:$A,'Publication Table (%)'!$B34,AllPublicationData!$B:$B,'Publication Table (%)'!$C$4,AllPublicationData!$D:$D,'Publication Table (%)'!R$7),
SUMIFS(AllPublicationData!$J:$J,AllPublicationData!$A:$A,'Publication Table (%)'!$B34,AllPublicationData!$B:$B,'Publication Table (%)'!R$7)/
SUMIFS(AllPublicationData!$E:$E,AllPublicationData!$A:$A,'Publication Table (%)'!$B34,AllPublicationData!$B:$B,'Publication Table (%)'!R$7)))))))</f>
        <v>6.175637393767705E-2</v>
      </c>
      <c r="S34" s="96">
        <f>IF('Publication Table (%)'!$C$5="All Cancelled Operations",
IFERROR(SUMIFS(AllPublicationData!$F:$F,AllPublicationData!$A:$A,'Publication Table (%)'!$B34,AllPublicationData!$B:$B,'Publication Table (%)'!$C$4,AllPublicationData!$D:$D,'Publication Table (%)'!S$7)/
SUMIFS(AllPublicationData!$E:$E,AllPublicationData!$A:$A,'Publication Table (%)'!$B34,AllPublicationData!$B:$B,'Publication Table (%)'!$C$4,AllPublicationData!$D:$D,'Publication Table (%)'!S$7),
SUMIFS(AllPublicationData!$F:$F,AllPublicationData!$A:$A,'Publication Table (%)'!$B34,AllPublicationData!$B:$B,'Publication Table (%)'!S$7)/
SUMIFS(AllPublicationData!$E:$E,AllPublicationData!$A:$A,'Publication Table (%)'!$B34,AllPublicationData!$B:$B,'Publication Table (%)'!S$7)),
IF('Publication Table (%)'!$C$5="Operations cancelled by patient",
IFERROR(SUMIFS(AllPublicationData!$G:$G,AllPublicationData!$A:$A,'Publication Table (%)'!$B34,AllPublicationData!$B:$B,'Publication Table (%)'!$C$4,AllPublicationData!$D:$D,'Publication Table (%)'!S$7)/
SUMIFS(AllPublicationData!$E:$E,AllPublicationData!$A:$A,'Publication Table (%)'!$B34,AllPublicationData!$B:$B,'Publication Table (%)'!$C$4,AllPublicationData!$D:$D,'Publication Table (%)'!S$7),
SUMIFS(AllPublicationData!$G:$G,AllPublicationData!$A:$A,'Publication Table (%)'!$B34,AllPublicationData!$B:$B,'Publication Table (%)'!S$7)/
SUMIFS(AllPublicationData!$E:$E,AllPublicationData!$A:$A,'Publication Table (%)'!$B34,AllPublicationData!$B:$B,'Publication Table (%)'!S$7)),
IF('Publication Table (%)'!$C$5="Operations cancelled for clinical reasons",
IFERROR(SUMIFS(AllPublicationData!$H:$H,AllPublicationData!$A:$A,'Publication Table (%)'!$B34,AllPublicationData!$B:$B,'Publication Table (%)'!$C$4,AllPublicationData!$D:$D,'Publication Table (%)'!S$7)/
SUMIFS(AllPublicationData!$E:$E,AllPublicationData!$A:$A,'Publication Table (%)'!$B34,AllPublicationData!$B:$B,'Publication Table (%)'!$C$4,AllPublicationData!$D:$D,'Publication Table (%)'!S$7),
SUMIFS(AllPublicationData!$H:$H,AllPublicationData!$A:$A,'Publication Table (%)'!$B34,AllPublicationData!$B:$B,'Publication Table (%)'!S$7)/
SUMIFS(AllPublicationData!$E:$E,AllPublicationData!$A:$A,'Publication Table (%)'!$B34,AllPublicationData!$B:$B,'Publication Table (%)'!S$7)),
IF('Publication Table (%)'!$C$5="Operations cancelled for non-clinical/capacity reasons",
IFERROR(SUMIFS(AllPublicationData!$I:$I,AllPublicationData!$A:$A,'Publication Table (%)'!$B34,AllPublicationData!$B:$B,'Publication Table (%)'!$C$4,AllPublicationData!$D:$D,'Publication Table (%)'!S$7)/
SUMIFS(AllPublicationData!$E:$E,AllPublicationData!$A:$A,'Publication Table (%)'!$B34,AllPublicationData!$B:$B,'Publication Table (%)'!$C$4,AllPublicationData!$D:$D,'Publication Table (%)'!S$7),
SUMIFS(AllPublicationData!$I:$I,AllPublicationData!$A:$A,'Publication Table (%)'!$B34,AllPublicationData!$B:$B,'Publication Table (%)'!S$7)/
SUMIFS(AllPublicationData!$E:$E,AllPublicationData!$A:$A,'Publication Table (%)'!$B34,AllPublicationData!$B:$B,'Publication Table (%)'!S$7)),
IF('Publication Table (%)'!$C$5="Cancellations for other reasons",
IFERROR(SUMIFS(AllPublicationData!$J:$J,AllPublicationData!$A:$A,'Publication Table (%)'!$B34,AllPublicationData!$B:$B,'Publication Table (%)'!$C$4,AllPublicationData!$D:$D,'Publication Table (%)'!S$7)/
SUMIFS(AllPublicationData!$E:$E,AllPublicationData!$A:$A,'Publication Table (%)'!$B34,AllPublicationData!$B:$B,'Publication Table (%)'!$C$4,AllPublicationData!$D:$D,'Publication Table (%)'!S$7),
SUMIFS(AllPublicationData!$J:$J,AllPublicationData!$A:$A,'Publication Table (%)'!$B34,AllPublicationData!$B:$B,'Publication Table (%)'!S$7)/
SUMIFS(AllPublicationData!$E:$E,AllPublicationData!$A:$A,'Publication Table (%)'!$B34,AllPublicationData!$B:$B,'Publication Table (%)'!S$7)))))))</f>
        <v>3.4782608695652174E-2</v>
      </c>
    </row>
    <row r="35" spans="2:19" x14ac:dyDescent="0.35">
      <c r="B35" s="89">
        <v>44593</v>
      </c>
      <c r="C35" s="112">
        <f>IF('Publication Table (%)'!$C$5="All Cancelled Operations",
SUMIFS(AllPublicationData!$F:$F,AllPublicationData!$A:$A,'Publication Table (%)'!$B35,AllPublicationData!$B:$B,'Publication Table (%)'!$C$4),
IF('Publication Table (%)'!$C$5="Operations cancelled by patient",
SUMIFS(AllPublicationData!$G:$G,AllPublicationData!$A:$A,'Publication Table (%)'!$B35,AllPublicationData!$B:$B,'Publication Table (%)'!$C$4),
IF('Publication Table (%)'!$C$5="Operations cancelled for clinical reasons",
SUMIFS(AllPublicationData!$H:$H,AllPublicationData!$A:$A,'Publication Table (%)'!$B35,AllPublicationData!$B:$B,'Publication Table (%)'!$C$4),
IF('Publication Table (%)'!$C$5="Operations cancelled for non-clinical/capacity reasons",
SUMIFS(AllPublicationData!$I:$I,AllPublicationData!$A:$A,'Publication Table (%)'!$B35,AllPublicationData!$B:$B,'Publication Table (%)'!$C$4),
IF('Publication Table (%)'!$C$5="Cancellations for other reasons",
SUMIFS(AllPublicationData!$J:$J,AllPublicationData!$A:$A,'Publication Table (%)'!$B35,AllPublicationData!$B:$B,'Publication Table (%)'!$C$4))))))+
IF(AND($C$4="NHS Scotland",$C$5="All Cancelled Operations"),
SUMIFS(AllPublicationData!$F:$F,AllPublicationData!$A:$A,'Publication Table (%)'!$B35),
IF(AND($C$4="NHS Scotland",$C$5="Operations cancelled by patient"),
SUMIFS(AllPublicationData!$G:$G,AllPublicationData!$A:$A,'Publication Table (%)'!$B35),
IF(AND($C$4="NHS Scotland",$C$5="Operations cancelled for clinical reasons"),
SUMIFS(AllPublicationData!$H:$H,AllPublicationData!$A:$A,'Publication Table (%)'!$B35),
IF(AND($C$4="NHS Scotland",$C$5="Operations cancelled for non-clinical/capacity reasons"),
SUMIFS(AllPublicationData!$I:$I,AllPublicationData!$A:$A,'Publication Table (%)'!$B35),
IF(AND($C$4="NHS Scotland",$C$5="Cancellations for other reasons"),
SUMIFS(AllPublicationData!$J:$J,AllPublicationData!$A:$A,'Publication Table (%)'!$B35))))))</f>
        <v>1582</v>
      </c>
      <c r="D35" s="110">
        <f>IF(AND('Publication Table (%)'!$C$5="All Cancelled Operations",$C$4&lt;&gt;"NHS Scotland"),
IFERROR(SUMIFS(AllPublicationData!$F:$F,AllPublicationData!$A:$A,'Publication Table (%)'!$B35,AllPublicationData!$B:$B,'Publication Table (%)'!$C$4,AllPublicationData!$D:$D,'Publication Table (%)'!D$7)/
SUMIFS(AllPublicationData!$E:$E,AllPublicationData!$A:$A,'Publication Table (%)'!$B35,AllPublicationData!$B:$B,'Publication Table (%)'!$C$4,AllPublicationData!$D:$D,'Publication Table (%)'!D$7),
SUMIFS(AllPublicationData!$F:$F,AllPublicationData!$A:$A,'Publication Table (%)'!$B35,AllPublicationData!$B:$B,'Publication Table (%)'!D$7)/
SUMIFS(AllPublicationData!$E:$E,AllPublicationData!$A:$A,'Publication Table (%)'!$B35,AllPublicationData!$B:$B,'Publication Table (%)'!D$7)),
IF(AND('Publication Table (%)'!$C$5="Operations cancelled by patient",$C$4&lt;&gt;"NHS Scotland"),
IFERROR(SUMIFS(AllPublicationData!$G:$G,AllPublicationData!$A:$A,'Publication Table (%)'!$B35,AllPublicationData!$B:$B,'Publication Table (%)'!$C$4,AllPublicationData!$D:$D,'Publication Table (%)'!D$7)/
SUMIFS(AllPublicationData!$E:$E,AllPublicationData!$A:$A,'Publication Table (%)'!$B35,AllPublicationData!$B:$B,'Publication Table (%)'!$C$4,AllPublicationData!$D:$D,'Publication Table (%)'!D$7),
SUMIFS(AllPublicationData!$G:$G,AllPublicationData!$A:$A,'Publication Table (%)'!$B35,AllPublicationData!$B:$B,'Publication Table (%)'!D$7)/
SUMIFS(AllPublicationData!$E:$E,AllPublicationData!$A:$A,'Publication Table (%)'!$B35,AllPublicationData!$B:$B,'Publication Table (%)'!D$7)),
IF(AND('Publication Table (%)'!$C$5="Operations cancelled for clinical reasons",$C$4&lt;&gt;"NHS Scotland"),
IFERROR(SUMIFS(AllPublicationData!$H:$H,AllPublicationData!$A:$A,'Publication Table (%)'!$B35,AllPublicationData!$B:$B,'Publication Table (%)'!$C$4,AllPublicationData!$D:$D,'Publication Table (%)'!D$7)/
SUMIFS(AllPublicationData!$E:$E,AllPublicationData!$A:$A,'Publication Table (%)'!$B35,AllPublicationData!$B:$B,'Publication Table (%)'!$C$4,AllPublicationData!$D:$D,'Publication Table (%)'!D$7),
SUMIFS(AllPublicationData!$H:$H,AllPublicationData!$A:$A,'Publication Table (%)'!$B35,AllPublicationData!$B:$B,'Publication Table (%)'!D$7)/
SUMIFS(AllPublicationData!$E:$E,AllPublicationData!$A:$A,'Publication Table (%)'!$B35,AllPublicationData!$B:$B,'Publication Table (%)'!D$7)),
IF(AND('Publication Table (%)'!$C$5="Operations cancelled for non-clinical/capacity reasons",$C$4&lt;&gt;"NHS Scotland"),
IFERROR(SUMIFS(AllPublicationData!$I:$I,AllPublicationData!$A:$A,'Publication Table (%)'!$B35,AllPublicationData!$B:$B,'Publication Table (%)'!$C$4,AllPublicationData!$D:$D,'Publication Table (%)'!D$7)/
SUMIFS(AllPublicationData!$E:$E,AllPublicationData!$A:$A,'Publication Table (%)'!$B35,AllPublicationData!$B:$B,'Publication Table (%)'!$C$4,AllPublicationData!$D:$D,'Publication Table (%)'!D$7),
SUMIFS(AllPublicationData!$I:$I,AllPublicationData!$A:$A,'Publication Table (%)'!$B35,AllPublicationData!$B:$B,'Publication Table (%)'!D$7)/
SUMIFS(AllPublicationData!$E:$E,AllPublicationData!$A:$A,'Publication Table (%)'!$B35,AllPublicationData!$B:$B,'Publication Table (%)'!D$7)),
IF(AND('Publication Table (%)'!$C$5="Cancellations for other reasons",$C$4&lt;&gt;"NHS Scotland"),
IFERROR(SUMIFS(AllPublicationData!$J:$J,AllPublicationData!$A:$A,'Publication Table (%)'!$B35,AllPublicationData!$B:$B,'Publication Table (%)'!$C$4,AllPublicationData!$D:$D,'Publication Table (%)'!D$7)/
SUMIFS(AllPublicationData!$E:$E,AllPublicationData!$A:$A,'Publication Table (%)'!$B35,AllPublicationData!$B:$B,'Publication Table (%)'!$C$4,AllPublicationData!$D:$D,'Publication Table (%)'!D$7),
SUMIFS(AllPublicationData!$J:$J,AllPublicationData!$A:$A,'Publication Table (%)'!$B35,AllPublicationData!$B:$B,'Publication Table (%)'!D$7)/
SUMIFS(AllPublicationData!$E:$E,AllPublicationData!$A:$A,'Publication Table (%)'!$B35,AllPublicationData!$B:$B,'Publication Table (%)'!D$7)),
IF(AND($C$4="NHS Scotland",$C$5="All Cancelled Operations"),
SUMIFS(AllPublicationData!$F:$F,AllPublicationData!$A:$A,'Publication Table'!$B35)/
SUMIFS(AllPublicationData!$E:$E,AllPublicationData!$A:$A,'Publication Table'!$B35),
IF(AND($C$4="NHS Scotland",$C$5="Operations cancelled by patient"),
SUMIFS(AllPublicationData!$G:$G,AllPublicationData!$A:$A,'Publication Table'!$B35)/
SUMIFS(AllPublicationData!$E:$E,AllPublicationData!$A:$A,'Publication Table'!$B35),
IF(AND($C$4="NHS Scotland",$C$5="Operations cancelled for clinical reasons"),
SUMIFS(AllPublicationData!$H:$H,AllPublicationData!$A:$A,'Publication Table'!$B35)/
SUMIFS(AllPublicationData!$E:$E,AllPublicationData!$A:$A,'Publication Table'!$B35),
IF(AND($C$4="NHS Scotland",$C$5="Operations cancelled for non-clinical/capacity reasons"),
SUMIFS(AllPublicationData!$I:$I,AllPublicationData!$A:$A,'Publication Table'!$B35)/
SUMIFS(AllPublicationData!$E:$E,AllPublicationData!$A:$A,'Publication Table'!$B35),
IF(AND($C$4="NHS Scotland",$C$5="Cancellations for other reasons"),
SUMIFS(AllPublicationData!$J:$J,AllPublicationData!$A:$A,'Publication Table'!$B35)/
SUMIFS(AllPublicationData!$E:$E,AllPublicationData!$A:$A,'Publication Table'!$B35)))))))))))</f>
        <v>8.4139985107967233E-2</v>
      </c>
      <c r="E35" s="96">
        <f>IF('Publication Table (%)'!$C$5="All Cancelled Operations",
IFERROR(SUMIFS(AllPublicationData!$F:$F,AllPublicationData!$A:$A,'Publication Table (%)'!$B35,AllPublicationData!$B:$B,'Publication Table (%)'!$C$4,AllPublicationData!$D:$D,'Publication Table (%)'!E$7)/
SUMIFS(AllPublicationData!$E:$E,AllPublicationData!$A:$A,'Publication Table (%)'!$B35,AllPublicationData!$B:$B,'Publication Table (%)'!$C$4,AllPublicationData!$D:$D,'Publication Table (%)'!E$7),
SUMIFS(AllPublicationData!$F:$F,AllPublicationData!$A:$A,'Publication Table (%)'!$B35,AllPublicationData!$B:$B,'Publication Table (%)'!E$7)/
SUMIFS(AllPublicationData!$E:$E,AllPublicationData!$A:$A,'Publication Table (%)'!$B35,AllPublicationData!$B:$B,'Publication Table (%)'!E$7)),
IF('Publication Table (%)'!$C$5="Operations cancelled by patient",
IFERROR(SUMIFS(AllPublicationData!$G:$G,AllPublicationData!$A:$A,'Publication Table (%)'!$B35,AllPublicationData!$B:$B,'Publication Table (%)'!$C$4,AllPublicationData!$D:$D,'Publication Table (%)'!E$7)/
SUMIFS(AllPublicationData!$E:$E,AllPublicationData!$A:$A,'Publication Table (%)'!$B35,AllPublicationData!$B:$B,'Publication Table (%)'!$C$4,AllPublicationData!$D:$D,'Publication Table (%)'!E$7),
SUMIFS(AllPublicationData!$G:$G,AllPublicationData!$A:$A,'Publication Table (%)'!$B35,AllPublicationData!$B:$B,'Publication Table (%)'!E$7)/
SUMIFS(AllPublicationData!$E:$E,AllPublicationData!$A:$A,'Publication Table (%)'!$B35,AllPublicationData!$B:$B,'Publication Table (%)'!E$7)),
IF('Publication Table (%)'!$C$5="Operations cancelled for clinical reasons",
IFERROR(SUMIFS(AllPublicationData!$H:$H,AllPublicationData!$A:$A,'Publication Table (%)'!$B35,AllPublicationData!$B:$B,'Publication Table (%)'!$C$4,AllPublicationData!$D:$D,'Publication Table (%)'!E$7)/
SUMIFS(AllPublicationData!$E:$E,AllPublicationData!$A:$A,'Publication Table (%)'!$B35,AllPublicationData!$B:$B,'Publication Table (%)'!$C$4,AllPublicationData!$D:$D,'Publication Table (%)'!E$7),
SUMIFS(AllPublicationData!$H:$H,AllPublicationData!$A:$A,'Publication Table (%)'!$B35,AllPublicationData!$B:$B,'Publication Table (%)'!E$7)/
SUMIFS(AllPublicationData!$E:$E,AllPublicationData!$A:$A,'Publication Table (%)'!$B35,AllPublicationData!$B:$B,'Publication Table (%)'!E$7)),
IF('Publication Table (%)'!$C$5="Operations cancelled for non-clinical/capacity reasons",
IFERROR(SUMIFS(AllPublicationData!$I:$I,AllPublicationData!$A:$A,'Publication Table (%)'!$B35,AllPublicationData!$B:$B,'Publication Table (%)'!$C$4,AllPublicationData!$D:$D,'Publication Table (%)'!E$7)/
SUMIFS(AllPublicationData!$E:$E,AllPublicationData!$A:$A,'Publication Table (%)'!$B35,AllPublicationData!$B:$B,'Publication Table (%)'!$C$4,AllPublicationData!$D:$D,'Publication Table (%)'!E$7),
SUMIFS(AllPublicationData!$I:$I,AllPublicationData!$A:$A,'Publication Table (%)'!$B35,AllPublicationData!$B:$B,'Publication Table (%)'!E$7)/
SUMIFS(AllPublicationData!$E:$E,AllPublicationData!$A:$A,'Publication Table (%)'!$B35,AllPublicationData!$B:$B,'Publication Table (%)'!E$7)),
IF('Publication Table (%)'!$C$5="Cancellations for other reasons",
IFERROR(SUMIFS(AllPublicationData!$J:$J,AllPublicationData!$A:$A,'Publication Table (%)'!$B35,AllPublicationData!$B:$B,'Publication Table (%)'!$C$4,AllPublicationData!$D:$D,'Publication Table (%)'!E$7)/
SUMIFS(AllPublicationData!$E:$E,AllPublicationData!$A:$A,'Publication Table (%)'!$B35,AllPublicationData!$B:$B,'Publication Table (%)'!$C$4,AllPublicationData!$D:$D,'Publication Table (%)'!E$7),
SUMIFS(AllPublicationData!$J:$J,AllPublicationData!$A:$A,'Publication Table (%)'!$B35,AllPublicationData!$B:$B,'Publication Table (%)'!E$7)/
SUMIFS(AllPublicationData!$E:$E,AllPublicationData!$A:$A,'Publication Table (%)'!$B35,AllPublicationData!$B:$B,'Publication Table (%)'!E$7)))))))</f>
        <v>6.5608919382504294E-2</v>
      </c>
      <c r="F35" s="96">
        <f>IF('Publication Table (%)'!$C$5="All Cancelled Operations",
IFERROR(SUMIFS(AllPublicationData!$F:$F,AllPublicationData!$A:$A,'Publication Table (%)'!$B35,AllPublicationData!$B:$B,'Publication Table (%)'!$C$4,AllPublicationData!$D:$D,'Publication Table (%)'!F$7)/
SUMIFS(AllPublicationData!$E:$E,AllPublicationData!$A:$A,'Publication Table (%)'!$B35,AllPublicationData!$B:$B,'Publication Table (%)'!$C$4,AllPublicationData!$D:$D,'Publication Table (%)'!F$7),
SUMIFS(AllPublicationData!$F:$F,AllPublicationData!$A:$A,'Publication Table (%)'!$B35,AllPublicationData!$B:$B,'Publication Table (%)'!F$7)/
SUMIFS(AllPublicationData!$E:$E,AllPublicationData!$A:$A,'Publication Table (%)'!$B35,AllPublicationData!$B:$B,'Publication Table (%)'!F$7)),
IF('Publication Table (%)'!$C$5="Operations cancelled by patient",
IFERROR(SUMIFS(AllPublicationData!$G:$G,AllPublicationData!$A:$A,'Publication Table (%)'!$B35,AllPublicationData!$B:$B,'Publication Table (%)'!$C$4,AllPublicationData!$D:$D,'Publication Table (%)'!F$7)/
SUMIFS(AllPublicationData!$E:$E,AllPublicationData!$A:$A,'Publication Table (%)'!$B35,AllPublicationData!$B:$B,'Publication Table (%)'!$C$4,AllPublicationData!$D:$D,'Publication Table (%)'!F$7),
SUMIFS(AllPublicationData!$G:$G,AllPublicationData!$A:$A,'Publication Table (%)'!$B35,AllPublicationData!$B:$B,'Publication Table (%)'!F$7)/
SUMIFS(AllPublicationData!$E:$E,AllPublicationData!$A:$A,'Publication Table (%)'!$B35,AllPublicationData!$B:$B,'Publication Table (%)'!F$7)),
IF('Publication Table (%)'!$C$5="Operations cancelled for clinical reasons",
IFERROR(SUMIFS(AllPublicationData!$H:$H,AllPublicationData!$A:$A,'Publication Table (%)'!$B35,AllPublicationData!$B:$B,'Publication Table (%)'!$C$4,AllPublicationData!$D:$D,'Publication Table (%)'!F$7)/
SUMIFS(AllPublicationData!$E:$E,AllPublicationData!$A:$A,'Publication Table (%)'!$B35,AllPublicationData!$B:$B,'Publication Table (%)'!$C$4,AllPublicationData!$D:$D,'Publication Table (%)'!F$7),
SUMIFS(AllPublicationData!$H:$H,AllPublicationData!$A:$A,'Publication Table (%)'!$B35,AllPublicationData!$B:$B,'Publication Table (%)'!F$7)/
SUMIFS(AllPublicationData!$E:$E,AllPublicationData!$A:$A,'Publication Table (%)'!$B35,AllPublicationData!$B:$B,'Publication Table (%)'!F$7)),
IF('Publication Table (%)'!$C$5="Operations cancelled for non-clinical/capacity reasons",
IFERROR(SUMIFS(AllPublicationData!$I:$I,AllPublicationData!$A:$A,'Publication Table (%)'!$B35,AllPublicationData!$B:$B,'Publication Table (%)'!$C$4,AllPublicationData!$D:$D,'Publication Table (%)'!F$7)/
SUMIFS(AllPublicationData!$E:$E,AllPublicationData!$A:$A,'Publication Table (%)'!$B35,AllPublicationData!$B:$B,'Publication Table (%)'!$C$4,AllPublicationData!$D:$D,'Publication Table (%)'!F$7),
SUMIFS(AllPublicationData!$I:$I,AllPublicationData!$A:$A,'Publication Table (%)'!$B35,AllPublicationData!$B:$B,'Publication Table (%)'!F$7)/
SUMIFS(AllPublicationData!$E:$E,AllPublicationData!$A:$A,'Publication Table (%)'!$B35,AllPublicationData!$B:$B,'Publication Table (%)'!F$7)),
IF('Publication Table (%)'!$C$5="Cancellations for other reasons",
IFERROR(SUMIFS(AllPublicationData!$J:$J,AllPublicationData!$A:$A,'Publication Table (%)'!$B35,AllPublicationData!$B:$B,'Publication Table (%)'!$C$4,AllPublicationData!$D:$D,'Publication Table (%)'!F$7)/
SUMIFS(AllPublicationData!$E:$E,AllPublicationData!$A:$A,'Publication Table (%)'!$B35,AllPublicationData!$B:$B,'Publication Table (%)'!$C$4,AllPublicationData!$D:$D,'Publication Table (%)'!F$7),
SUMIFS(AllPublicationData!$J:$J,AllPublicationData!$A:$A,'Publication Table (%)'!$B35,AllPublicationData!$B:$B,'Publication Table (%)'!F$7)/
SUMIFS(AllPublicationData!$E:$E,AllPublicationData!$A:$A,'Publication Table (%)'!$B35,AllPublicationData!$B:$B,'Publication Table (%)'!F$7)))))))</f>
        <v>0.11134453781512606</v>
      </c>
      <c r="G35" s="96">
        <f>IF('Publication Table (%)'!$C$5="All Cancelled Operations",
IFERROR(SUMIFS(AllPublicationData!$F:$F,AllPublicationData!$A:$A,'Publication Table (%)'!$B35,AllPublicationData!$B:$B,'Publication Table (%)'!$C$4,AllPublicationData!$D:$D,'Publication Table (%)'!G$7)/
SUMIFS(AllPublicationData!$E:$E,AllPublicationData!$A:$A,'Publication Table (%)'!$B35,AllPublicationData!$B:$B,'Publication Table (%)'!$C$4,AllPublicationData!$D:$D,'Publication Table (%)'!G$7),
SUMIFS(AllPublicationData!$F:$F,AllPublicationData!$A:$A,'Publication Table (%)'!$B35,AllPublicationData!$B:$B,'Publication Table (%)'!G$7)/
SUMIFS(AllPublicationData!$E:$E,AllPublicationData!$A:$A,'Publication Table (%)'!$B35,AllPublicationData!$B:$B,'Publication Table (%)'!G$7)),
IF('Publication Table (%)'!$C$5="Operations cancelled by patient",
IFERROR(SUMIFS(AllPublicationData!$G:$G,AllPublicationData!$A:$A,'Publication Table (%)'!$B35,AllPublicationData!$B:$B,'Publication Table (%)'!$C$4,AllPublicationData!$D:$D,'Publication Table (%)'!G$7)/
SUMIFS(AllPublicationData!$E:$E,AllPublicationData!$A:$A,'Publication Table (%)'!$B35,AllPublicationData!$B:$B,'Publication Table (%)'!$C$4,AllPublicationData!$D:$D,'Publication Table (%)'!G$7),
SUMIFS(AllPublicationData!$G:$G,AllPublicationData!$A:$A,'Publication Table (%)'!$B35,AllPublicationData!$B:$B,'Publication Table (%)'!G$7)/
SUMIFS(AllPublicationData!$E:$E,AllPublicationData!$A:$A,'Publication Table (%)'!$B35,AllPublicationData!$B:$B,'Publication Table (%)'!G$7)),
IF('Publication Table (%)'!$C$5="Operations cancelled for clinical reasons",
IFERROR(SUMIFS(AllPublicationData!$H:$H,AllPublicationData!$A:$A,'Publication Table (%)'!$B35,AllPublicationData!$B:$B,'Publication Table (%)'!$C$4,AllPublicationData!$D:$D,'Publication Table (%)'!G$7)/
SUMIFS(AllPublicationData!$E:$E,AllPublicationData!$A:$A,'Publication Table (%)'!$B35,AllPublicationData!$B:$B,'Publication Table (%)'!$C$4,AllPublicationData!$D:$D,'Publication Table (%)'!G$7),
SUMIFS(AllPublicationData!$H:$H,AllPublicationData!$A:$A,'Publication Table (%)'!$B35,AllPublicationData!$B:$B,'Publication Table (%)'!G$7)/
SUMIFS(AllPublicationData!$E:$E,AllPublicationData!$A:$A,'Publication Table (%)'!$B35,AllPublicationData!$B:$B,'Publication Table (%)'!G$7)),
IF('Publication Table (%)'!$C$5="Operations cancelled for non-clinical/capacity reasons",
IFERROR(SUMIFS(AllPublicationData!$I:$I,AllPublicationData!$A:$A,'Publication Table (%)'!$B35,AllPublicationData!$B:$B,'Publication Table (%)'!$C$4,AllPublicationData!$D:$D,'Publication Table (%)'!G$7)/
SUMIFS(AllPublicationData!$E:$E,AllPublicationData!$A:$A,'Publication Table (%)'!$B35,AllPublicationData!$B:$B,'Publication Table (%)'!$C$4,AllPublicationData!$D:$D,'Publication Table (%)'!G$7),
SUMIFS(AllPublicationData!$I:$I,AllPublicationData!$A:$A,'Publication Table (%)'!$B35,AllPublicationData!$B:$B,'Publication Table (%)'!G$7)/
SUMIFS(AllPublicationData!$E:$E,AllPublicationData!$A:$A,'Publication Table (%)'!$B35,AllPublicationData!$B:$B,'Publication Table (%)'!G$7)),
IF('Publication Table (%)'!$C$5="Cancellations for other reasons",
IFERROR(SUMIFS(AllPublicationData!$J:$J,AllPublicationData!$A:$A,'Publication Table (%)'!$B35,AllPublicationData!$B:$B,'Publication Table (%)'!$C$4,AllPublicationData!$D:$D,'Publication Table (%)'!G$7)/
SUMIFS(AllPublicationData!$E:$E,AllPublicationData!$A:$A,'Publication Table (%)'!$B35,AllPublicationData!$B:$B,'Publication Table (%)'!$C$4,AllPublicationData!$D:$D,'Publication Table (%)'!G$7),
SUMIFS(AllPublicationData!$J:$J,AllPublicationData!$A:$A,'Publication Table (%)'!$B35,AllPublicationData!$B:$B,'Publication Table (%)'!G$7)/
SUMIFS(AllPublicationData!$E:$E,AllPublicationData!$A:$A,'Publication Table (%)'!$B35,AllPublicationData!$B:$B,'Publication Table (%)'!G$7)))))))</f>
        <v>0.16015625</v>
      </c>
      <c r="H35" s="96">
        <f>IF('Publication Table (%)'!$C$5="All Cancelled Operations",
IFERROR(SUMIFS(AllPublicationData!$F:$F,AllPublicationData!$A:$A,'Publication Table (%)'!$B35,AllPublicationData!$B:$B,'Publication Table (%)'!$C$4,AllPublicationData!$D:$D,'Publication Table (%)'!H$7)/
SUMIFS(AllPublicationData!$E:$E,AllPublicationData!$A:$A,'Publication Table (%)'!$B35,AllPublicationData!$B:$B,'Publication Table (%)'!$C$4,AllPublicationData!$D:$D,'Publication Table (%)'!H$7),
SUMIFS(AllPublicationData!$F:$F,AllPublicationData!$A:$A,'Publication Table (%)'!$B35,AllPublicationData!$B:$B,'Publication Table (%)'!H$7)/
SUMIFS(AllPublicationData!$E:$E,AllPublicationData!$A:$A,'Publication Table (%)'!$B35,AllPublicationData!$B:$B,'Publication Table (%)'!H$7)),
IF('Publication Table (%)'!$C$5="Operations cancelled by patient",
IFERROR(SUMIFS(AllPublicationData!$G:$G,AllPublicationData!$A:$A,'Publication Table (%)'!$B35,AllPublicationData!$B:$B,'Publication Table (%)'!$C$4,AllPublicationData!$D:$D,'Publication Table (%)'!H$7)/
SUMIFS(AllPublicationData!$E:$E,AllPublicationData!$A:$A,'Publication Table (%)'!$B35,AllPublicationData!$B:$B,'Publication Table (%)'!$C$4,AllPublicationData!$D:$D,'Publication Table (%)'!H$7),
SUMIFS(AllPublicationData!$G:$G,AllPublicationData!$A:$A,'Publication Table (%)'!$B35,AllPublicationData!$B:$B,'Publication Table (%)'!H$7)/
SUMIFS(AllPublicationData!$E:$E,AllPublicationData!$A:$A,'Publication Table (%)'!$B35,AllPublicationData!$B:$B,'Publication Table (%)'!H$7)),
IF('Publication Table (%)'!$C$5="Operations cancelled for clinical reasons",
IFERROR(SUMIFS(AllPublicationData!$H:$H,AllPublicationData!$A:$A,'Publication Table (%)'!$B35,AllPublicationData!$B:$B,'Publication Table (%)'!$C$4,AllPublicationData!$D:$D,'Publication Table (%)'!H$7)/
SUMIFS(AllPublicationData!$E:$E,AllPublicationData!$A:$A,'Publication Table (%)'!$B35,AllPublicationData!$B:$B,'Publication Table (%)'!$C$4,AllPublicationData!$D:$D,'Publication Table (%)'!H$7),
SUMIFS(AllPublicationData!$H:$H,AllPublicationData!$A:$A,'Publication Table (%)'!$B35,AllPublicationData!$B:$B,'Publication Table (%)'!H$7)/
SUMIFS(AllPublicationData!$E:$E,AllPublicationData!$A:$A,'Publication Table (%)'!$B35,AllPublicationData!$B:$B,'Publication Table (%)'!H$7)),
IF('Publication Table (%)'!$C$5="Operations cancelled for non-clinical/capacity reasons",
IFERROR(SUMIFS(AllPublicationData!$I:$I,AllPublicationData!$A:$A,'Publication Table (%)'!$B35,AllPublicationData!$B:$B,'Publication Table (%)'!$C$4,AllPublicationData!$D:$D,'Publication Table (%)'!H$7)/
SUMIFS(AllPublicationData!$E:$E,AllPublicationData!$A:$A,'Publication Table (%)'!$B35,AllPublicationData!$B:$B,'Publication Table (%)'!$C$4,AllPublicationData!$D:$D,'Publication Table (%)'!H$7),
SUMIFS(AllPublicationData!$I:$I,AllPublicationData!$A:$A,'Publication Table (%)'!$B35,AllPublicationData!$B:$B,'Publication Table (%)'!H$7)/
SUMIFS(AllPublicationData!$E:$E,AllPublicationData!$A:$A,'Publication Table (%)'!$B35,AllPublicationData!$B:$B,'Publication Table (%)'!H$7)),
IF('Publication Table (%)'!$C$5="Cancellations for other reasons",
IFERROR(SUMIFS(AllPublicationData!$J:$J,AllPublicationData!$A:$A,'Publication Table (%)'!$B35,AllPublicationData!$B:$B,'Publication Table (%)'!$C$4,AllPublicationData!$D:$D,'Publication Table (%)'!H$7)/
SUMIFS(AllPublicationData!$E:$E,AllPublicationData!$A:$A,'Publication Table (%)'!$B35,AllPublicationData!$B:$B,'Publication Table (%)'!$C$4,AllPublicationData!$D:$D,'Publication Table (%)'!H$7),
SUMIFS(AllPublicationData!$J:$J,AllPublicationData!$A:$A,'Publication Table (%)'!$B35,AllPublicationData!$B:$B,'Publication Table (%)'!H$7)/
SUMIFS(AllPublicationData!$E:$E,AllPublicationData!$A:$A,'Publication Table (%)'!$B35,AllPublicationData!$B:$B,'Publication Table (%)'!H$7)))))))</f>
        <v>9.0206185567010308E-2</v>
      </c>
      <c r="I35" s="96">
        <f>IF('Publication Table (%)'!$C$5="All Cancelled Operations",
IFERROR(SUMIFS(AllPublicationData!$F:$F,AllPublicationData!$A:$A,'Publication Table (%)'!$B35,AllPublicationData!$B:$B,'Publication Table (%)'!$C$4,AllPublicationData!$D:$D,'Publication Table (%)'!I$7)/
SUMIFS(AllPublicationData!$E:$E,AllPublicationData!$A:$A,'Publication Table (%)'!$B35,AllPublicationData!$B:$B,'Publication Table (%)'!$C$4,AllPublicationData!$D:$D,'Publication Table (%)'!I$7),
SUMIFS(AllPublicationData!$F:$F,AllPublicationData!$A:$A,'Publication Table (%)'!$B35,AllPublicationData!$B:$B,'Publication Table (%)'!I$7)/
SUMIFS(AllPublicationData!$E:$E,AllPublicationData!$A:$A,'Publication Table (%)'!$B35,AllPublicationData!$B:$B,'Publication Table (%)'!I$7)),
IF('Publication Table (%)'!$C$5="Operations cancelled by patient",
IFERROR(SUMIFS(AllPublicationData!$G:$G,AllPublicationData!$A:$A,'Publication Table (%)'!$B35,AllPublicationData!$B:$B,'Publication Table (%)'!$C$4,AllPublicationData!$D:$D,'Publication Table (%)'!I$7)/
SUMIFS(AllPublicationData!$E:$E,AllPublicationData!$A:$A,'Publication Table (%)'!$B35,AllPublicationData!$B:$B,'Publication Table (%)'!$C$4,AllPublicationData!$D:$D,'Publication Table (%)'!I$7),
SUMIFS(AllPublicationData!$G:$G,AllPublicationData!$A:$A,'Publication Table (%)'!$B35,AllPublicationData!$B:$B,'Publication Table (%)'!I$7)/
SUMIFS(AllPublicationData!$E:$E,AllPublicationData!$A:$A,'Publication Table (%)'!$B35,AllPublicationData!$B:$B,'Publication Table (%)'!I$7)),
IF('Publication Table (%)'!$C$5="Operations cancelled for clinical reasons",
IFERROR(SUMIFS(AllPublicationData!$H:$H,AllPublicationData!$A:$A,'Publication Table (%)'!$B35,AllPublicationData!$B:$B,'Publication Table (%)'!$C$4,AllPublicationData!$D:$D,'Publication Table (%)'!I$7)/
SUMIFS(AllPublicationData!$E:$E,AllPublicationData!$A:$A,'Publication Table (%)'!$B35,AllPublicationData!$B:$B,'Publication Table (%)'!$C$4,AllPublicationData!$D:$D,'Publication Table (%)'!I$7),
SUMIFS(AllPublicationData!$H:$H,AllPublicationData!$A:$A,'Publication Table (%)'!$B35,AllPublicationData!$B:$B,'Publication Table (%)'!I$7)/
SUMIFS(AllPublicationData!$E:$E,AllPublicationData!$A:$A,'Publication Table (%)'!$B35,AllPublicationData!$B:$B,'Publication Table (%)'!I$7)),
IF('Publication Table (%)'!$C$5="Operations cancelled for non-clinical/capacity reasons",
IFERROR(SUMIFS(AllPublicationData!$I:$I,AllPublicationData!$A:$A,'Publication Table (%)'!$B35,AllPublicationData!$B:$B,'Publication Table (%)'!$C$4,AllPublicationData!$D:$D,'Publication Table (%)'!I$7)/
SUMIFS(AllPublicationData!$E:$E,AllPublicationData!$A:$A,'Publication Table (%)'!$B35,AllPublicationData!$B:$B,'Publication Table (%)'!$C$4,AllPublicationData!$D:$D,'Publication Table (%)'!I$7),
SUMIFS(AllPublicationData!$I:$I,AllPublicationData!$A:$A,'Publication Table (%)'!$B35,AllPublicationData!$B:$B,'Publication Table (%)'!I$7)/
SUMIFS(AllPublicationData!$E:$E,AllPublicationData!$A:$A,'Publication Table (%)'!$B35,AllPublicationData!$B:$B,'Publication Table (%)'!I$7)),
IF('Publication Table (%)'!$C$5="Cancellations for other reasons",
IFERROR(SUMIFS(AllPublicationData!$J:$J,AllPublicationData!$A:$A,'Publication Table (%)'!$B35,AllPublicationData!$B:$B,'Publication Table (%)'!$C$4,AllPublicationData!$D:$D,'Publication Table (%)'!I$7)/
SUMIFS(AllPublicationData!$E:$E,AllPublicationData!$A:$A,'Publication Table (%)'!$B35,AllPublicationData!$B:$B,'Publication Table (%)'!$C$4,AllPublicationData!$D:$D,'Publication Table (%)'!I$7),
SUMIFS(AllPublicationData!$J:$J,AllPublicationData!$A:$A,'Publication Table (%)'!$B35,AllPublicationData!$B:$B,'Publication Table (%)'!I$7)/
SUMIFS(AllPublicationData!$E:$E,AllPublicationData!$A:$A,'Publication Table (%)'!$B35,AllPublicationData!$B:$B,'Publication Table (%)'!I$7)))))))</f>
        <v>5.6657223796033995E-2</v>
      </c>
      <c r="J35" s="96">
        <f>IF('Publication Table (%)'!$C$5="All Cancelled Operations",
IFERROR(SUMIFS(AllPublicationData!$F:$F,AllPublicationData!$A:$A,'Publication Table (%)'!$B35,AllPublicationData!$B:$B,'Publication Table (%)'!$C$4,AllPublicationData!$D:$D,'Publication Table (%)'!J$7)/
SUMIFS(AllPublicationData!$E:$E,AllPublicationData!$A:$A,'Publication Table (%)'!$B35,AllPublicationData!$B:$B,'Publication Table (%)'!$C$4,AllPublicationData!$D:$D,'Publication Table (%)'!J$7),
SUMIFS(AllPublicationData!$F:$F,AllPublicationData!$A:$A,'Publication Table (%)'!$B35,AllPublicationData!$B:$B,'Publication Table (%)'!J$7)/
SUMIFS(AllPublicationData!$E:$E,AllPublicationData!$A:$A,'Publication Table (%)'!$B35,AllPublicationData!$B:$B,'Publication Table (%)'!J$7)),
IF('Publication Table (%)'!$C$5="Operations cancelled by patient",
IFERROR(SUMIFS(AllPublicationData!$G:$G,AllPublicationData!$A:$A,'Publication Table (%)'!$B35,AllPublicationData!$B:$B,'Publication Table (%)'!$C$4,AllPublicationData!$D:$D,'Publication Table (%)'!J$7)/
SUMIFS(AllPublicationData!$E:$E,AllPublicationData!$A:$A,'Publication Table (%)'!$B35,AllPublicationData!$B:$B,'Publication Table (%)'!$C$4,AllPublicationData!$D:$D,'Publication Table (%)'!J$7),
SUMIFS(AllPublicationData!$G:$G,AllPublicationData!$A:$A,'Publication Table (%)'!$B35,AllPublicationData!$B:$B,'Publication Table (%)'!J$7)/
SUMIFS(AllPublicationData!$E:$E,AllPublicationData!$A:$A,'Publication Table (%)'!$B35,AllPublicationData!$B:$B,'Publication Table (%)'!J$7)),
IF('Publication Table (%)'!$C$5="Operations cancelled for clinical reasons",
IFERROR(SUMIFS(AllPublicationData!$H:$H,AllPublicationData!$A:$A,'Publication Table (%)'!$B35,AllPublicationData!$B:$B,'Publication Table (%)'!$C$4,AllPublicationData!$D:$D,'Publication Table (%)'!J$7)/
SUMIFS(AllPublicationData!$E:$E,AllPublicationData!$A:$A,'Publication Table (%)'!$B35,AllPublicationData!$B:$B,'Publication Table (%)'!$C$4,AllPublicationData!$D:$D,'Publication Table (%)'!J$7),
SUMIFS(AllPublicationData!$H:$H,AllPublicationData!$A:$A,'Publication Table (%)'!$B35,AllPublicationData!$B:$B,'Publication Table (%)'!J$7)/
SUMIFS(AllPublicationData!$E:$E,AllPublicationData!$A:$A,'Publication Table (%)'!$B35,AllPublicationData!$B:$B,'Publication Table (%)'!J$7)),
IF('Publication Table (%)'!$C$5="Operations cancelled for non-clinical/capacity reasons",
IFERROR(SUMIFS(AllPublicationData!$I:$I,AllPublicationData!$A:$A,'Publication Table (%)'!$B35,AllPublicationData!$B:$B,'Publication Table (%)'!$C$4,AllPublicationData!$D:$D,'Publication Table (%)'!J$7)/
SUMIFS(AllPublicationData!$E:$E,AllPublicationData!$A:$A,'Publication Table (%)'!$B35,AllPublicationData!$B:$B,'Publication Table (%)'!$C$4,AllPublicationData!$D:$D,'Publication Table (%)'!J$7),
SUMIFS(AllPublicationData!$I:$I,AllPublicationData!$A:$A,'Publication Table (%)'!$B35,AllPublicationData!$B:$B,'Publication Table (%)'!J$7)/
SUMIFS(AllPublicationData!$E:$E,AllPublicationData!$A:$A,'Publication Table (%)'!$B35,AllPublicationData!$B:$B,'Publication Table (%)'!J$7)),
IF('Publication Table (%)'!$C$5="Cancellations for other reasons",
IFERROR(SUMIFS(AllPublicationData!$J:$J,AllPublicationData!$A:$A,'Publication Table (%)'!$B35,AllPublicationData!$B:$B,'Publication Table (%)'!$C$4,AllPublicationData!$D:$D,'Publication Table (%)'!J$7)/
SUMIFS(AllPublicationData!$E:$E,AllPublicationData!$A:$A,'Publication Table (%)'!$B35,AllPublicationData!$B:$B,'Publication Table (%)'!$C$4,AllPublicationData!$D:$D,'Publication Table (%)'!J$7),
SUMIFS(AllPublicationData!$J:$J,AllPublicationData!$A:$A,'Publication Table (%)'!$B35,AllPublicationData!$B:$B,'Publication Table (%)'!J$7)/
SUMIFS(AllPublicationData!$E:$E,AllPublicationData!$A:$A,'Publication Table (%)'!$B35,AllPublicationData!$B:$B,'Publication Table (%)'!J$7)))))))</f>
        <v>7.4452554744525543E-2</v>
      </c>
      <c r="K35" s="96">
        <f>IF('Publication Table (%)'!$C$5="All Cancelled Operations",
IFERROR(SUMIFS(AllPublicationData!$F:$F,AllPublicationData!$A:$A,'Publication Table (%)'!$B35,AllPublicationData!$B:$B,'Publication Table (%)'!$C$4,AllPublicationData!$D:$D,'Publication Table (%)'!K$7)/
SUMIFS(AllPublicationData!$E:$E,AllPublicationData!$A:$A,'Publication Table (%)'!$B35,AllPublicationData!$B:$B,'Publication Table (%)'!$C$4,AllPublicationData!$D:$D,'Publication Table (%)'!K$7),
SUMIFS(AllPublicationData!$F:$F,AllPublicationData!$A:$A,'Publication Table (%)'!$B35,AllPublicationData!$B:$B,'Publication Table (%)'!K$7)/
SUMIFS(AllPublicationData!$E:$E,AllPublicationData!$A:$A,'Publication Table (%)'!$B35,AllPublicationData!$B:$B,'Publication Table (%)'!K$7)),
IF('Publication Table (%)'!$C$5="Operations cancelled by patient",
IFERROR(SUMIFS(AllPublicationData!$G:$G,AllPublicationData!$A:$A,'Publication Table (%)'!$B35,AllPublicationData!$B:$B,'Publication Table (%)'!$C$4,AllPublicationData!$D:$D,'Publication Table (%)'!K$7)/
SUMIFS(AllPublicationData!$E:$E,AllPublicationData!$A:$A,'Publication Table (%)'!$B35,AllPublicationData!$B:$B,'Publication Table (%)'!$C$4,AllPublicationData!$D:$D,'Publication Table (%)'!K$7),
SUMIFS(AllPublicationData!$G:$G,AllPublicationData!$A:$A,'Publication Table (%)'!$B35,AllPublicationData!$B:$B,'Publication Table (%)'!K$7)/
SUMIFS(AllPublicationData!$E:$E,AllPublicationData!$A:$A,'Publication Table (%)'!$B35,AllPublicationData!$B:$B,'Publication Table (%)'!K$7)),
IF('Publication Table (%)'!$C$5="Operations cancelled for clinical reasons",
IFERROR(SUMIFS(AllPublicationData!$H:$H,AllPublicationData!$A:$A,'Publication Table (%)'!$B35,AllPublicationData!$B:$B,'Publication Table (%)'!$C$4,AllPublicationData!$D:$D,'Publication Table (%)'!K$7)/
SUMIFS(AllPublicationData!$E:$E,AllPublicationData!$A:$A,'Publication Table (%)'!$B35,AllPublicationData!$B:$B,'Publication Table (%)'!$C$4,AllPublicationData!$D:$D,'Publication Table (%)'!K$7),
SUMIFS(AllPublicationData!$H:$H,AllPublicationData!$A:$A,'Publication Table (%)'!$B35,AllPublicationData!$B:$B,'Publication Table (%)'!K$7)/
SUMIFS(AllPublicationData!$E:$E,AllPublicationData!$A:$A,'Publication Table (%)'!$B35,AllPublicationData!$B:$B,'Publication Table (%)'!K$7)),
IF('Publication Table (%)'!$C$5="Operations cancelled for non-clinical/capacity reasons",
IFERROR(SUMIFS(AllPublicationData!$I:$I,AllPublicationData!$A:$A,'Publication Table (%)'!$B35,AllPublicationData!$B:$B,'Publication Table (%)'!$C$4,AllPublicationData!$D:$D,'Publication Table (%)'!K$7)/
SUMIFS(AllPublicationData!$E:$E,AllPublicationData!$A:$A,'Publication Table (%)'!$B35,AllPublicationData!$B:$B,'Publication Table (%)'!$C$4,AllPublicationData!$D:$D,'Publication Table (%)'!K$7),
SUMIFS(AllPublicationData!$I:$I,AllPublicationData!$A:$A,'Publication Table (%)'!$B35,AllPublicationData!$B:$B,'Publication Table (%)'!K$7)/
SUMIFS(AllPublicationData!$E:$E,AllPublicationData!$A:$A,'Publication Table (%)'!$B35,AllPublicationData!$B:$B,'Publication Table (%)'!K$7)),
IF('Publication Table (%)'!$C$5="Cancellations for other reasons",
IFERROR(SUMIFS(AllPublicationData!$J:$J,AllPublicationData!$A:$A,'Publication Table (%)'!$B35,AllPublicationData!$B:$B,'Publication Table (%)'!$C$4,AllPublicationData!$D:$D,'Publication Table (%)'!K$7)/
SUMIFS(AllPublicationData!$E:$E,AllPublicationData!$A:$A,'Publication Table (%)'!$B35,AllPublicationData!$B:$B,'Publication Table (%)'!$C$4,AllPublicationData!$D:$D,'Publication Table (%)'!K$7),
SUMIFS(AllPublicationData!$J:$J,AllPublicationData!$A:$A,'Publication Table (%)'!$B35,AllPublicationData!$B:$B,'Publication Table (%)'!K$7)/
SUMIFS(AllPublicationData!$E:$E,AllPublicationData!$A:$A,'Publication Table (%)'!$B35,AllPublicationData!$B:$B,'Publication Table (%)'!K$7)))))))</f>
        <v>9.1326823664560602E-2</v>
      </c>
      <c r="L35" s="96">
        <f>IF('Publication Table (%)'!$C$5="All Cancelled Operations",
IFERROR(SUMIFS(AllPublicationData!$F:$F,AllPublicationData!$A:$A,'Publication Table (%)'!$B35,AllPublicationData!$B:$B,'Publication Table (%)'!$C$4,AllPublicationData!$D:$D,'Publication Table (%)'!L$7)/
SUMIFS(AllPublicationData!$E:$E,AllPublicationData!$A:$A,'Publication Table (%)'!$B35,AllPublicationData!$B:$B,'Publication Table (%)'!$C$4,AllPublicationData!$D:$D,'Publication Table (%)'!L$7),
SUMIFS(AllPublicationData!$F:$F,AllPublicationData!$A:$A,'Publication Table (%)'!$B35,AllPublicationData!$B:$B,'Publication Table (%)'!L$7)/
SUMIFS(AllPublicationData!$E:$E,AllPublicationData!$A:$A,'Publication Table (%)'!$B35,AllPublicationData!$B:$B,'Publication Table (%)'!L$7)),
IF('Publication Table (%)'!$C$5="Operations cancelled by patient",
IFERROR(SUMIFS(AllPublicationData!$G:$G,AllPublicationData!$A:$A,'Publication Table (%)'!$B35,AllPublicationData!$B:$B,'Publication Table (%)'!$C$4,AllPublicationData!$D:$D,'Publication Table (%)'!L$7)/
SUMIFS(AllPublicationData!$E:$E,AllPublicationData!$A:$A,'Publication Table (%)'!$B35,AllPublicationData!$B:$B,'Publication Table (%)'!$C$4,AllPublicationData!$D:$D,'Publication Table (%)'!L$7),
SUMIFS(AllPublicationData!$G:$G,AllPublicationData!$A:$A,'Publication Table (%)'!$B35,AllPublicationData!$B:$B,'Publication Table (%)'!L$7)/
SUMIFS(AllPublicationData!$E:$E,AllPublicationData!$A:$A,'Publication Table (%)'!$B35,AllPublicationData!$B:$B,'Publication Table (%)'!L$7)),
IF('Publication Table (%)'!$C$5="Operations cancelled for clinical reasons",
IFERROR(SUMIFS(AllPublicationData!$H:$H,AllPublicationData!$A:$A,'Publication Table (%)'!$B35,AllPublicationData!$B:$B,'Publication Table (%)'!$C$4,AllPublicationData!$D:$D,'Publication Table (%)'!L$7)/
SUMIFS(AllPublicationData!$E:$E,AllPublicationData!$A:$A,'Publication Table (%)'!$B35,AllPublicationData!$B:$B,'Publication Table (%)'!$C$4,AllPublicationData!$D:$D,'Publication Table (%)'!L$7),
SUMIFS(AllPublicationData!$H:$H,AllPublicationData!$A:$A,'Publication Table (%)'!$B35,AllPublicationData!$B:$B,'Publication Table (%)'!L$7)/
SUMIFS(AllPublicationData!$E:$E,AllPublicationData!$A:$A,'Publication Table (%)'!$B35,AllPublicationData!$B:$B,'Publication Table (%)'!L$7)),
IF('Publication Table (%)'!$C$5="Operations cancelled for non-clinical/capacity reasons",
IFERROR(SUMIFS(AllPublicationData!$I:$I,AllPublicationData!$A:$A,'Publication Table (%)'!$B35,AllPublicationData!$B:$B,'Publication Table (%)'!$C$4,AllPublicationData!$D:$D,'Publication Table (%)'!L$7)/
SUMIFS(AllPublicationData!$E:$E,AllPublicationData!$A:$A,'Publication Table (%)'!$B35,AllPublicationData!$B:$B,'Publication Table (%)'!$C$4,AllPublicationData!$D:$D,'Publication Table (%)'!L$7),
SUMIFS(AllPublicationData!$I:$I,AllPublicationData!$A:$A,'Publication Table (%)'!$B35,AllPublicationData!$B:$B,'Publication Table (%)'!L$7)/
SUMIFS(AllPublicationData!$E:$E,AllPublicationData!$A:$A,'Publication Table (%)'!$B35,AllPublicationData!$B:$B,'Publication Table (%)'!L$7)),
IF('Publication Table (%)'!$C$5="Cancellations for other reasons",
IFERROR(SUMIFS(AllPublicationData!$J:$J,AllPublicationData!$A:$A,'Publication Table (%)'!$B35,AllPublicationData!$B:$B,'Publication Table (%)'!$C$4,AllPublicationData!$D:$D,'Publication Table (%)'!L$7)/
SUMIFS(AllPublicationData!$E:$E,AllPublicationData!$A:$A,'Publication Table (%)'!$B35,AllPublicationData!$B:$B,'Publication Table (%)'!$C$4,AllPublicationData!$D:$D,'Publication Table (%)'!L$7),
SUMIFS(AllPublicationData!$J:$J,AllPublicationData!$A:$A,'Publication Table (%)'!$B35,AllPublicationData!$B:$B,'Publication Table (%)'!L$7)/
SUMIFS(AllPublicationData!$E:$E,AllPublicationData!$A:$A,'Publication Table (%)'!$B35,AllPublicationData!$B:$B,'Publication Table (%)'!L$7)))))))</f>
        <v>7.6081153230112122E-2</v>
      </c>
      <c r="M35" s="96">
        <f>IF('Publication Table (%)'!$C$5="All Cancelled Operations",
IFERROR(SUMIFS(AllPublicationData!$F:$F,AllPublicationData!$A:$A,'Publication Table (%)'!$B35,AllPublicationData!$B:$B,'Publication Table (%)'!$C$4,AllPublicationData!$D:$D,'Publication Table (%)'!M$7)/
SUMIFS(AllPublicationData!$E:$E,AllPublicationData!$A:$A,'Publication Table (%)'!$B35,AllPublicationData!$B:$B,'Publication Table (%)'!$C$4,AllPublicationData!$D:$D,'Publication Table (%)'!M$7),
SUMIFS(AllPublicationData!$F:$F,AllPublicationData!$A:$A,'Publication Table (%)'!$B35,AllPublicationData!$B:$B,'Publication Table (%)'!M$7)/
SUMIFS(AllPublicationData!$E:$E,AllPublicationData!$A:$A,'Publication Table (%)'!$B35,AllPublicationData!$B:$B,'Publication Table (%)'!M$7)),
IF('Publication Table (%)'!$C$5="Operations cancelled by patient",
IFERROR(SUMIFS(AllPublicationData!$G:$G,AllPublicationData!$A:$A,'Publication Table (%)'!$B35,AllPublicationData!$B:$B,'Publication Table (%)'!$C$4,AllPublicationData!$D:$D,'Publication Table (%)'!M$7)/
SUMIFS(AllPublicationData!$E:$E,AllPublicationData!$A:$A,'Publication Table (%)'!$B35,AllPublicationData!$B:$B,'Publication Table (%)'!$C$4,AllPublicationData!$D:$D,'Publication Table (%)'!M$7),
SUMIFS(AllPublicationData!$G:$G,AllPublicationData!$A:$A,'Publication Table (%)'!$B35,AllPublicationData!$B:$B,'Publication Table (%)'!M$7)/
SUMIFS(AllPublicationData!$E:$E,AllPublicationData!$A:$A,'Publication Table (%)'!$B35,AllPublicationData!$B:$B,'Publication Table (%)'!M$7)),
IF('Publication Table (%)'!$C$5="Operations cancelled for clinical reasons",
IFERROR(SUMIFS(AllPublicationData!$H:$H,AllPublicationData!$A:$A,'Publication Table (%)'!$B35,AllPublicationData!$B:$B,'Publication Table (%)'!$C$4,AllPublicationData!$D:$D,'Publication Table (%)'!M$7)/
SUMIFS(AllPublicationData!$E:$E,AllPublicationData!$A:$A,'Publication Table (%)'!$B35,AllPublicationData!$B:$B,'Publication Table (%)'!$C$4,AllPublicationData!$D:$D,'Publication Table (%)'!M$7),
SUMIFS(AllPublicationData!$H:$H,AllPublicationData!$A:$A,'Publication Table (%)'!$B35,AllPublicationData!$B:$B,'Publication Table (%)'!M$7)/
SUMIFS(AllPublicationData!$E:$E,AllPublicationData!$A:$A,'Publication Table (%)'!$B35,AllPublicationData!$B:$B,'Publication Table (%)'!M$7)),
IF('Publication Table (%)'!$C$5="Operations cancelled for non-clinical/capacity reasons",
IFERROR(SUMIFS(AllPublicationData!$I:$I,AllPublicationData!$A:$A,'Publication Table (%)'!$B35,AllPublicationData!$B:$B,'Publication Table (%)'!$C$4,AllPublicationData!$D:$D,'Publication Table (%)'!M$7)/
SUMIFS(AllPublicationData!$E:$E,AllPublicationData!$A:$A,'Publication Table (%)'!$B35,AllPublicationData!$B:$B,'Publication Table (%)'!$C$4,AllPublicationData!$D:$D,'Publication Table (%)'!M$7),
SUMIFS(AllPublicationData!$I:$I,AllPublicationData!$A:$A,'Publication Table (%)'!$B35,AllPublicationData!$B:$B,'Publication Table (%)'!M$7)/
SUMIFS(AllPublicationData!$E:$E,AllPublicationData!$A:$A,'Publication Table (%)'!$B35,AllPublicationData!$B:$B,'Publication Table (%)'!M$7)),
IF('Publication Table (%)'!$C$5="Cancellations for other reasons",
IFERROR(SUMIFS(AllPublicationData!$J:$J,AllPublicationData!$A:$A,'Publication Table (%)'!$B35,AllPublicationData!$B:$B,'Publication Table (%)'!$C$4,AllPublicationData!$D:$D,'Publication Table (%)'!M$7)/
SUMIFS(AllPublicationData!$E:$E,AllPublicationData!$A:$A,'Publication Table (%)'!$B35,AllPublicationData!$B:$B,'Publication Table (%)'!$C$4,AllPublicationData!$D:$D,'Publication Table (%)'!M$7),
SUMIFS(AllPublicationData!$J:$J,AllPublicationData!$A:$A,'Publication Table (%)'!$B35,AllPublicationData!$B:$B,'Publication Table (%)'!M$7)/
SUMIFS(AllPublicationData!$E:$E,AllPublicationData!$A:$A,'Publication Table (%)'!$B35,AllPublicationData!$B:$B,'Publication Table (%)'!M$7)))))))</f>
        <v>0.12763157894736843</v>
      </c>
      <c r="N35" s="96">
        <f>IF('Publication Table (%)'!$C$5="All Cancelled Operations",
IFERROR(SUMIFS(AllPublicationData!$F:$F,AllPublicationData!$A:$A,'Publication Table (%)'!$B35,AllPublicationData!$B:$B,'Publication Table (%)'!$C$4,AllPublicationData!$D:$D,'Publication Table (%)'!N$7)/
SUMIFS(AllPublicationData!$E:$E,AllPublicationData!$A:$A,'Publication Table (%)'!$B35,AllPublicationData!$B:$B,'Publication Table (%)'!$C$4,AllPublicationData!$D:$D,'Publication Table (%)'!N$7),
SUMIFS(AllPublicationData!$F:$F,AllPublicationData!$A:$A,'Publication Table (%)'!$B35,AllPublicationData!$B:$B,'Publication Table (%)'!N$7)/
SUMIFS(AllPublicationData!$E:$E,AllPublicationData!$A:$A,'Publication Table (%)'!$B35,AllPublicationData!$B:$B,'Publication Table (%)'!N$7)),
IF('Publication Table (%)'!$C$5="Operations cancelled by patient",
IFERROR(SUMIFS(AllPublicationData!$G:$G,AllPublicationData!$A:$A,'Publication Table (%)'!$B35,AllPublicationData!$B:$B,'Publication Table (%)'!$C$4,AllPublicationData!$D:$D,'Publication Table (%)'!N$7)/
SUMIFS(AllPublicationData!$E:$E,AllPublicationData!$A:$A,'Publication Table (%)'!$B35,AllPublicationData!$B:$B,'Publication Table (%)'!$C$4,AllPublicationData!$D:$D,'Publication Table (%)'!N$7),
SUMIFS(AllPublicationData!$G:$G,AllPublicationData!$A:$A,'Publication Table (%)'!$B35,AllPublicationData!$B:$B,'Publication Table (%)'!N$7)/
SUMIFS(AllPublicationData!$E:$E,AllPublicationData!$A:$A,'Publication Table (%)'!$B35,AllPublicationData!$B:$B,'Publication Table (%)'!N$7)),
IF('Publication Table (%)'!$C$5="Operations cancelled for clinical reasons",
IFERROR(SUMIFS(AllPublicationData!$H:$H,AllPublicationData!$A:$A,'Publication Table (%)'!$B35,AllPublicationData!$B:$B,'Publication Table (%)'!$C$4,AllPublicationData!$D:$D,'Publication Table (%)'!N$7)/
SUMIFS(AllPublicationData!$E:$E,AllPublicationData!$A:$A,'Publication Table (%)'!$B35,AllPublicationData!$B:$B,'Publication Table (%)'!$C$4,AllPublicationData!$D:$D,'Publication Table (%)'!N$7),
SUMIFS(AllPublicationData!$H:$H,AllPublicationData!$A:$A,'Publication Table (%)'!$B35,AllPublicationData!$B:$B,'Publication Table (%)'!N$7)/
SUMIFS(AllPublicationData!$E:$E,AllPublicationData!$A:$A,'Publication Table (%)'!$B35,AllPublicationData!$B:$B,'Publication Table (%)'!N$7)),
IF('Publication Table (%)'!$C$5="Operations cancelled for non-clinical/capacity reasons",
IFERROR(SUMIFS(AllPublicationData!$I:$I,AllPublicationData!$A:$A,'Publication Table (%)'!$B35,AllPublicationData!$B:$B,'Publication Table (%)'!$C$4,AllPublicationData!$D:$D,'Publication Table (%)'!N$7)/
SUMIFS(AllPublicationData!$E:$E,AllPublicationData!$A:$A,'Publication Table (%)'!$B35,AllPublicationData!$B:$B,'Publication Table (%)'!$C$4,AllPublicationData!$D:$D,'Publication Table (%)'!N$7),
SUMIFS(AllPublicationData!$I:$I,AllPublicationData!$A:$A,'Publication Table (%)'!$B35,AllPublicationData!$B:$B,'Publication Table (%)'!N$7)/
SUMIFS(AllPublicationData!$E:$E,AllPublicationData!$A:$A,'Publication Table (%)'!$B35,AllPublicationData!$B:$B,'Publication Table (%)'!N$7)),
IF('Publication Table (%)'!$C$5="Cancellations for other reasons",
IFERROR(SUMIFS(AllPublicationData!$J:$J,AllPublicationData!$A:$A,'Publication Table (%)'!$B35,AllPublicationData!$B:$B,'Publication Table (%)'!$C$4,AllPublicationData!$D:$D,'Publication Table (%)'!N$7)/
SUMIFS(AllPublicationData!$E:$E,AllPublicationData!$A:$A,'Publication Table (%)'!$B35,AllPublicationData!$B:$B,'Publication Table (%)'!$C$4,AllPublicationData!$D:$D,'Publication Table (%)'!N$7),
SUMIFS(AllPublicationData!$J:$J,AllPublicationData!$A:$A,'Publication Table (%)'!$B35,AllPublicationData!$B:$B,'Publication Table (%)'!N$7)/
SUMIFS(AllPublicationData!$E:$E,AllPublicationData!$A:$A,'Publication Table (%)'!$B35,AllPublicationData!$B:$B,'Publication Table (%)'!N$7)))))))</f>
        <v>9.5753538717735218E-2</v>
      </c>
      <c r="O35" s="96">
        <f>IF('Publication Table (%)'!$C$5="All Cancelled Operations",
IFERROR(SUMIFS(AllPublicationData!$F:$F,AllPublicationData!$A:$A,'Publication Table (%)'!$B35,AllPublicationData!$B:$B,'Publication Table (%)'!$C$4,AllPublicationData!$D:$D,'Publication Table (%)'!O$7)/
SUMIFS(AllPublicationData!$E:$E,AllPublicationData!$A:$A,'Publication Table (%)'!$B35,AllPublicationData!$B:$B,'Publication Table (%)'!$C$4,AllPublicationData!$D:$D,'Publication Table (%)'!O$7),
SUMIFS(AllPublicationData!$F:$F,AllPublicationData!$A:$A,'Publication Table (%)'!$B35,AllPublicationData!$B:$B,'Publication Table (%)'!O$7)/
SUMIFS(AllPublicationData!$E:$E,AllPublicationData!$A:$A,'Publication Table (%)'!$B35,AllPublicationData!$B:$B,'Publication Table (%)'!O$7)),
IF('Publication Table (%)'!$C$5="Operations cancelled by patient",
IFERROR(SUMIFS(AllPublicationData!$G:$G,AllPublicationData!$A:$A,'Publication Table (%)'!$B35,AllPublicationData!$B:$B,'Publication Table (%)'!$C$4,AllPublicationData!$D:$D,'Publication Table (%)'!O$7)/
SUMIFS(AllPublicationData!$E:$E,AllPublicationData!$A:$A,'Publication Table (%)'!$B35,AllPublicationData!$B:$B,'Publication Table (%)'!$C$4,AllPublicationData!$D:$D,'Publication Table (%)'!O$7),
SUMIFS(AllPublicationData!$G:$G,AllPublicationData!$A:$A,'Publication Table (%)'!$B35,AllPublicationData!$B:$B,'Publication Table (%)'!O$7)/
SUMIFS(AllPublicationData!$E:$E,AllPublicationData!$A:$A,'Publication Table (%)'!$B35,AllPublicationData!$B:$B,'Publication Table (%)'!O$7)),
IF('Publication Table (%)'!$C$5="Operations cancelled for clinical reasons",
IFERROR(SUMIFS(AllPublicationData!$H:$H,AllPublicationData!$A:$A,'Publication Table (%)'!$B35,AllPublicationData!$B:$B,'Publication Table (%)'!$C$4,AllPublicationData!$D:$D,'Publication Table (%)'!O$7)/
SUMIFS(AllPublicationData!$E:$E,AllPublicationData!$A:$A,'Publication Table (%)'!$B35,AllPublicationData!$B:$B,'Publication Table (%)'!$C$4,AllPublicationData!$D:$D,'Publication Table (%)'!O$7),
SUMIFS(AllPublicationData!$H:$H,AllPublicationData!$A:$A,'Publication Table (%)'!$B35,AllPublicationData!$B:$B,'Publication Table (%)'!O$7)/
SUMIFS(AllPublicationData!$E:$E,AllPublicationData!$A:$A,'Publication Table (%)'!$B35,AllPublicationData!$B:$B,'Publication Table (%)'!O$7)),
IF('Publication Table (%)'!$C$5="Operations cancelled for non-clinical/capacity reasons",
IFERROR(SUMIFS(AllPublicationData!$I:$I,AllPublicationData!$A:$A,'Publication Table (%)'!$B35,AllPublicationData!$B:$B,'Publication Table (%)'!$C$4,AllPublicationData!$D:$D,'Publication Table (%)'!O$7)/
SUMIFS(AllPublicationData!$E:$E,AllPublicationData!$A:$A,'Publication Table (%)'!$B35,AllPublicationData!$B:$B,'Publication Table (%)'!$C$4,AllPublicationData!$D:$D,'Publication Table (%)'!O$7),
SUMIFS(AllPublicationData!$I:$I,AllPublicationData!$A:$A,'Publication Table (%)'!$B35,AllPublicationData!$B:$B,'Publication Table (%)'!O$7)/
SUMIFS(AllPublicationData!$E:$E,AllPublicationData!$A:$A,'Publication Table (%)'!$B35,AllPublicationData!$B:$B,'Publication Table (%)'!O$7)),
IF('Publication Table (%)'!$C$5="Cancellations for other reasons",
IFERROR(SUMIFS(AllPublicationData!$J:$J,AllPublicationData!$A:$A,'Publication Table (%)'!$B35,AllPublicationData!$B:$B,'Publication Table (%)'!$C$4,AllPublicationData!$D:$D,'Publication Table (%)'!O$7)/
SUMIFS(AllPublicationData!$E:$E,AllPublicationData!$A:$A,'Publication Table (%)'!$B35,AllPublicationData!$B:$B,'Publication Table (%)'!$C$4,AllPublicationData!$D:$D,'Publication Table (%)'!O$7),
SUMIFS(AllPublicationData!$J:$J,AllPublicationData!$A:$A,'Publication Table (%)'!$B35,AllPublicationData!$B:$B,'Publication Table (%)'!O$7)/
SUMIFS(AllPublicationData!$E:$E,AllPublicationData!$A:$A,'Publication Table (%)'!$B35,AllPublicationData!$B:$B,'Publication Table (%)'!O$7)))))))</f>
        <v>9.4069529652351741E-2</v>
      </c>
      <c r="P35" s="96">
        <f>IF('Publication Table (%)'!$C$5="All Cancelled Operations",
IFERROR(SUMIFS(AllPublicationData!$F:$F,AllPublicationData!$A:$A,'Publication Table (%)'!$B35,AllPublicationData!$B:$B,'Publication Table (%)'!$C$4,AllPublicationData!$D:$D,'Publication Table (%)'!P$7)/
SUMIFS(AllPublicationData!$E:$E,AllPublicationData!$A:$A,'Publication Table (%)'!$B35,AllPublicationData!$B:$B,'Publication Table (%)'!$C$4,AllPublicationData!$D:$D,'Publication Table (%)'!P$7),
SUMIFS(AllPublicationData!$F:$F,AllPublicationData!$A:$A,'Publication Table (%)'!$B35,AllPublicationData!$B:$B,'Publication Table (%)'!P$7)/
SUMIFS(AllPublicationData!$E:$E,AllPublicationData!$A:$A,'Publication Table (%)'!$B35,AllPublicationData!$B:$B,'Publication Table (%)'!P$7)),
IF('Publication Table (%)'!$C$5="Operations cancelled by patient",
IFERROR(SUMIFS(AllPublicationData!$G:$G,AllPublicationData!$A:$A,'Publication Table (%)'!$B35,AllPublicationData!$B:$B,'Publication Table (%)'!$C$4,AllPublicationData!$D:$D,'Publication Table (%)'!P$7)/
SUMIFS(AllPublicationData!$E:$E,AllPublicationData!$A:$A,'Publication Table (%)'!$B35,AllPublicationData!$B:$B,'Publication Table (%)'!$C$4,AllPublicationData!$D:$D,'Publication Table (%)'!P$7),
SUMIFS(AllPublicationData!$G:$G,AllPublicationData!$A:$A,'Publication Table (%)'!$B35,AllPublicationData!$B:$B,'Publication Table (%)'!P$7)/
SUMIFS(AllPublicationData!$E:$E,AllPublicationData!$A:$A,'Publication Table (%)'!$B35,AllPublicationData!$B:$B,'Publication Table (%)'!P$7)),
IF('Publication Table (%)'!$C$5="Operations cancelled for clinical reasons",
IFERROR(SUMIFS(AllPublicationData!$H:$H,AllPublicationData!$A:$A,'Publication Table (%)'!$B35,AllPublicationData!$B:$B,'Publication Table (%)'!$C$4,AllPublicationData!$D:$D,'Publication Table (%)'!P$7)/
SUMIFS(AllPublicationData!$E:$E,AllPublicationData!$A:$A,'Publication Table (%)'!$B35,AllPublicationData!$B:$B,'Publication Table (%)'!$C$4,AllPublicationData!$D:$D,'Publication Table (%)'!P$7),
SUMIFS(AllPublicationData!$H:$H,AllPublicationData!$A:$A,'Publication Table (%)'!$B35,AllPublicationData!$B:$B,'Publication Table (%)'!P$7)/
SUMIFS(AllPublicationData!$E:$E,AllPublicationData!$A:$A,'Publication Table (%)'!$B35,AllPublicationData!$B:$B,'Publication Table (%)'!P$7)),
IF('Publication Table (%)'!$C$5="Operations cancelled for non-clinical/capacity reasons",
IFERROR(SUMIFS(AllPublicationData!$I:$I,AllPublicationData!$A:$A,'Publication Table (%)'!$B35,AllPublicationData!$B:$B,'Publication Table (%)'!$C$4,AllPublicationData!$D:$D,'Publication Table (%)'!P$7)/
SUMIFS(AllPublicationData!$E:$E,AllPublicationData!$A:$A,'Publication Table (%)'!$B35,AllPublicationData!$B:$B,'Publication Table (%)'!$C$4,AllPublicationData!$D:$D,'Publication Table (%)'!P$7),
SUMIFS(AllPublicationData!$I:$I,AllPublicationData!$A:$A,'Publication Table (%)'!$B35,AllPublicationData!$B:$B,'Publication Table (%)'!P$7)/
SUMIFS(AllPublicationData!$E:$E,AllPublicationData!$A:$A,'Publication Table (%)'!$B35,AllPublicationData!$B:$B,'Publication Table (%)'!P$7)),
IF('Publication Table (%)'!$C$5="Cancellations for other reasons",
IFERROR(SUMIFS(AllPublicationData!$J:$J,AllPublicationData!$A:$A,'Publication Table (%)'!$B35,AllPublicationData!$B:$B,'Publication Table (%)'!$C$4,AllPublicationData!$D:$D,'Publication Table (%)'!P$7)/
SUMIFS(AllPublicationData!$E:$E,AllPublicationData!$A:$A,'Publication Table (%)'!$B35,AllPublicationData!$B:$B,'Publication Table (%)'!$C$4,AllPublicationData!$D:$D,'Publication Table (%)'!P$7),
SUMIFS(AllPublicationData!$J:$J,AllPublicationData!$A:$A,'Publication Table (%)'!$B35,AllPublicationData!$B:$B,'Publication Table (%)'!P$7)/
SUMIFS(AllPublicationData!$E:$E,AllPublicationData!$A:$A,'Publication Table (%)'!$B35,AllPublicationData!$B:$B,'Publication Table (%)'!P$7)))))))</f>
        <v>7.9207920792079209E-2</v>
      </c>
      <c r="Q35" s="96">
        <f>IF('Publication Table (%)'!$C$5="All Cancelled Operations",
IFERROR(SUMIFS(AllPublicationData!$F:$F,AllPublicationData!$A:$A,'Publication Table (%)'!$B35,AllPublicationData!$B:$B,'Publication Table (%)'!$C$4,AllPublicationData!$D:$D,'Publication Table (%)'!Q$7)/
SUMIFS(AllPublicationData!$E:$E,AllPublicationData!$A:$A,'Publication Table (%)'!$B35,AllPublicationData!$B:$B,'Publication Table (%)'!$C$4,AllPublicationData!$D:$D,'Publication Table (%)'!Q$7),
SUMIFS(AllPublicationData!$F:$F,AllPublicationData!$A:$A,'Publication Table (%)'!$B35,AllPublicationData!$B:$B,'Publication Table (%)'!Q$7)/
SUMIFS(AllPublicationData!$E:$E,AllPublicationData!$A:$A,'Publication Table (%)'!$B35,AllPublicationData!$B:$B,'Publication Table (%)'!Q$7)),
IF('Publication Table (%)'!$C$5="Operations cancelled by patient",
IFERROR(SUMIFS(AllPublicationData!$G:$G,AllPublicationData!$A:$A,'Publication Table (%)'!$B35,AllPublicationData!$B:$B,'Publication Table (%)'!$C$4,AllPublicationData!$D:$D,'Publication Table (%)'!Q$7)/
SUMIFS(AllPublicationData!$E:$E,AllPublicationData!$A:$A,'Publication Table (%)'!$B35,AllPublicationData!$B:$B,'Publication Table (%)'!$C$4,AllPublicationData!$D:$D,'Publication Table (%)'!Q$7),
SUMIFS(AllPublicationData!$G:$G,AllPublicationData!$A:$A,'Publication Table (%)'!$B35,AllPublicationData!$B:$B,'Publication Table (%)'!Q$7)/
SUMIFS(AllPublicationData!$E:$E,AllPublicationData!$A:$A,'Publication Table (%)'!$B35,AllPublicationData!$B:$B,'Publication Table (%)'!Q$7)),
IF('Publication Table (%)'!$C$5="Operations cancelled for clinical reasons",
IFERROR(SUMIFS(AllPublicationData!$H:$H,AllPublicationData!$A:$A,'Publication Table (%)'!$B35,AllPublicationData!$B:$B,'Publication Table (%)'!$C$4,AllPublicationData!$D:$D,'Publication Table (%)'!Q$7)/
SUMIFS(AllPublicationData!$E:$E,AllPublicationData!$A:$A,'Publication Table (%)'!$B35,AllPublicationData!$B:$B,'Publication Table (%)'!$C$4,AllPublicationData!$D:$D,'Publication Table (%)'!Q$7),
SUMIFS(AllPublicationData!$H:$H,AllPublicationData!$A:$A,'Publication Table (%)'!$B35,AllPublicationData!$B:$B,'Publication Table (%)'!Q$7)/
SUMIFS(AllPublicationData!$E:$E,AllPublicationData!$A:$A,'Publication Table (%)'!$B35,AllPublicationData!$B:$B,'Publication Table (%)'!Q$7)),
IF('Publication Table (%)'!$C$5="Operations cancelled for non-clinical/capacity reasons",
IFERROR(SUMIFS(AllPublicationData!$I:$I,AllPublicationData!$A:$A,'Publication Table (%)'!$B35,AllPublicationData!$B:$B,'Publication Table (%)'!$C$4,AllPublicationData!$D:$D,'Publication Table (%)'!Q$7)/
SUMIFS(AllPublicationData!$E:$E,AllPublicationData!$A:$A,'Publication Table (%)'!$B35,AllPublicationData!$B:$B,'Publication Table (%)'!$C$4,AllPublicationData!$D:$D,'Publication Table (%)'!Q$7),
SUMIFS(AllPublicationData!$I:$I,AllPublicationData!$A:$A,'Publication Table (%)'!$B35,AllPublicationData!$B:$B,'Publication Table (%)'!Q$7)/
SUMIFS(AllPublicationData!$E:$E,AllPublicationData!$A:$A,'Publication Table (%)'!$B35,AllPublicationData!$B:$B,'Publication Table (%)'!Q$7)),
IF('Publication Table (%)'!$C$5="Cancellations for other reasons",
IFERROR(SUMIFS(AllPublicationData!$J:$J,AllPublicationData!$A:$A,'Publication Table (%)'!$B35,AllPublicationData!$B:$B,'Publication Table (%)'!$C$4,AllPublicationData!$D:$D,'Publication Table (%)'!Q$7)/
SUMIFS(AllPublicationData!$E:$E,AllPublicationData!$A:$A,'Publication Table (%)'!$B35,AllPublicationData!$B:$B,'Publication Table (%)'!$C$4,AllPublicationData!$D:$D,'Publication Table (%)'!Q$7),
SUMIFS(AllPublicationData!$J:$J,AllPublicationData!$A:$A,'Publication Table (%)'!$B35,AllPublicationData!$B:$B,'Publication Table (%)'!Q$7)/
SUMIFS(AllPublicationData!$E:$E,AllPublicationData!$A:$A,'Publication Table (%)'!$B35,AllPublicationData!$B:$B,'Publication Table (%)'!Q$7)))))))</f>
        <v>6.6666666666666666E-2</v>
      </c>
      <c r="R35" s="96">
        <f>IF('Publication Table (%)'!$C$5="All Cancelled Operations",
IFERROR(SUMIFS(AllPublicationData!$F:$F,AllPublicationData!$A:$A,'Publication Table (%)'!$B35,AllPublicationData!$B:$B,'Publication Table (%)'!$C$4,AllPublicationData!$D:$D,'Publication Table (%)'!R$7)/
SUMIFS(AllPublicationData!$E:$E,AllPublicationData!$A:$A,'Publication Table (%)'!$B35,AllPublicationData!$B:$B,'Publication Table (%)'!$C$4,AllPublicationData!$D:$D,'Publication Table (%)'!R$7),
SUMIFS(AllPublicationData!$F:$F,AllPublicationData!$A:$A,'Publication Table (%)'!$B35,AllPublicationData!$B:$B,'Publication Table (%)'!R$7)/
SUMIFS(AllPublicationData!$E:$E,AllPublicationData!$A:$A,'Publication Table (%)'!$B35,AllPublicationData!$B:$B,'Publication Table (%)'!R$7)),
IF('Publication Table (%)'!$C$5="Operations cancelled by patient",
IFERROR(SUMIFS(AllPublicationData!$G:$G,AllPublicationData!$A:$A,'Publication Table (%)'!$B35,AllPublicationData!$B:$B,'Publication Table (%)'!$C$4,AllPublicationData!$D:$D,'Publication Table (%)'!R$7)/
SUMIFS(AllPublicationData!$E:$E,AllPublicationData!$A:$A,'Publication Table (%)'!$B35,AllPublicationData!$B:$B,'Publication Table (%)'!$C$4,AllPublicationData!$D:$D,'Publication Table (%)'!R$7),
SUMIFS(AllPublicationData!$G:$G,AllPublicationData!$A:$A,'Publication Table (%)'!$B35,AllPublicationData!$B:$B,'Publication Table (%)'!R$7)/
SUMIFS(AllPublicationData!$E:$E,AllPublicationData!$A:$A,'Publication Table (%)'!$B35,AllPublicationData!$B:$B,'Publication Table (%)'!R$7)),
IF('Publication Table (%)'!$C$5="Operations cancelled for clinical reasons",
IFERROR(SUMIFS(AllPublicationData!$H:$H,AllPublicationData!$A:$A,'Publication Table (%)'!$B35,AllPublicationData!$B:$B,'Publication Table (%)'!$C$4,AllPublicationData!$D:$D,'Publication Table (%)'!R$7)/
SUMIFS(AllPublicationData!$E:$E,AllPublicationData!$A:$A,'Publication Table (%)'!$B35,AllPublicationData!$B:$B,'Publication Table (%)'!$C$4,AllPublicationData!$D:$D,'Publication Table (%)'!R$7),
SUMIFS(AllPublicationData!$H:$H,AllPublicationData!$A:$A,'Publication Table (%)'!$B35,AllPublicationData!$B:$B,'Publication Table (%)'!R$7)/
SUMIFS(AllPublicationData!$E:$E,AllPublicationData!$A:$A,'Publication Table (%)'!$B35,AllPublicationData!$B:$B,'Publication Table (%)'!R$7)),
IF('Publication Table (%)'!$C$5="Operations cancelled for non-clinical/capacity reasons",
IFERROR(SUMIFS(AllPublicationData!$I:$I,AllPublicationData!$A:$A,'Publication Table (%)'!$B35,AllPublicationData!$B:$B,'Publication Table (%)'!$C$4,AllPublicationData!$D:$D,'Publication Table (%)'!R$7)/
SUMIFS(AllPublicationData!$E:$E,AllPublicationData!$A:$A,'Publication Table (%)'!$B35,AllPublicationData!$B:$B,'Publication Table (%)'!$C$4,AllPublicationData!$D:$D,'Publication Table (%)'!R$7),
SUMIFS(AllPublicationData!$I:$I,AllPublicationData!$A:$A,'Publication Table (%)'!$B35,AllPublicationData!$B:$B,'Publication Table (%)'!R$7)/
SUMIFS(AllPublicationData!$E:$E,AllPublicationData!$A:$A,'Publication Table (%)'!$B35,AllPublicationData!$B:$B,'Publication Table (%)'!R$7)),
IF('Publication Table (%)'!$C$5="Cancellations for other reasons",
IFERROR(SUMIFS(AllPublicationData!$J:$J,AllPublicationData!$A:$A,'Publication Table (%)'!$B35,AllPublicationData!$B:$B,'Publication Table (%)'!$C$4,AllPublicationData!$D:$D,'Publication Table (%)'!R$7)/
SUMIFS(AllPublicationData!$E:$E,AllPublicationData!$A:$A,'Publication Table (%)'!$B35,AllPublicationData!$B:$B,'Publication Table (%)'!$C$4,AllPublicationData!$D:$D,'Publication Table (%)'!R$7),
SUMIFS(AllPublicationData!$J:$J,AllPublicationData!$A:$A,'Publication Table (%)'!$B35,AllPublicationData!$B:$B,'Publication Table (%)'!R$7)/
SUMIFS(AllPublicationData!$E:$E,AllPublicationData!$A:$A,'Publication Table (%)'!$B35,AllPublicationData!$B:$B,'Publication Table (%)'!R$7)))))))</f>
        <v>6.5264684554024649E-2</v>
      </c>
      <c r="S35" s="96">
        <f>IF('Publication Table (%)'!$C$5="All Cancelled Operations",
IFERROR(SUMIFS(AllPublicationData!$F:$F,AllPublicationData!$A:$A,'Publication Table (%)'!$B35,AllPublicationData!$B:$B,'Publication Table (%)'!$C$4,AllPublicationData!$D:$D,'Publication Table (%)'!S$7)/
SUMIFS(AllPublicationData!$E:$E,AllPublicationData!$A:$A,'Publication Table (%)'!$B35,AllPublicationData!$B:$B,'Publication Table (%)'!$C$4,AllPublicationData!$D:$D,'Publication Table (%)'!S$7),
SUMIFS(AllPublicationData!$F:$F,AllPublicationData!$A:$A,'Publication Table (%)'!$B35,AllPublicationData!$B:$B,'Publication Table (%)'!S$7)/
SUMIFS(AllPublicationData!$E:$E,AllPublicationData!$A:$A,'Publication Table (%)'!$B35,AllPublicationData!$B:$B,'Publication Table (%)'!S$7)),
IF('Publication Table (%)'!$C$5="Operations cancelled by patient",
IFERROR(SUMIFS(AllPublicationData!$G:$G,AllPublicationData!$A:$A,'Publication Table (%)'!$B35,AllPublicationData!$B:$B,'Publication Table (%)'!$C$4,AllPublicationData!$D:$D,'Publication Table (%)'!S$7)/
SUMIFS(AllPublicationData!$E:$E,AllPublicationData!$A:$A,'Publication Table (%)'!$B35,AllPublicationData!$B:$B,'Publication Table (%)'!$C$4,AllPublicationData!$D:$D,'Publication Table (%)'!S$7),
SUMIFS(AllPublicationData!$G:$G,AllPublicationData!$A:$A,'Publication Table (%)'!$B35,AllPublicationData!$B:$B,'Publication Table (%)'!S$7)/
SUMIFS(AllPublicationData!$E:$E,AllPublicationData!$A:$A,'Publication Table (%)'!$B35,AllPublicationData!$B:$B,'Publication Table (%)'!S$7)),
IF('Publication Table (%)'!$C$5="Operations cancelled for clinical reasons",
IFERROR(SUMIFS(AllPublicationData!$H:$H,AllPublicationData!$A:$A,'Publication Table (%)'!$B35,AllPublicationData!$B:$B,'Publication Table (%)'!$C$4,AllPublicationData!$D:$D,'Publication Table (%)'!S$7)/
SUMIFS(AllPublicationData!$E:$E,AllPublicationData!$A:$A,'Publication Table (%)'!$B35,AllPublicationData!$B:$B,'Publication Table (%)'!$C$4,AllPublicationData!$D:$D,'Publication Table (%)'!S$7),
SUMIFS(AllPublicationData!$H:$H,AllPublicationData!$A:$A,'Publication Table (%)'!$B35,AllPublicationData!$B:$B,'Publication Table (%)'!S$7)/
SUMIFS(AllPublicationData!$E:$E,AllPublicationData!$A:$A,'Publication Table (%)'!$B35,AllPublicationData!$B:$B,'Publication Table (%)'!S$7)),
IF('Publication Table (%)'!$C$5="Operations cancelled for non-clinical/capacity reasons",
IFERROR(SUMIFS(AllPublicationData!$I:$I,AllPublicationData!$A:$A,'Publication Table (%)'!$B35,AllPublicationData!$B:$B,'Publication Table (%)'!$C$4,AllPublicationData!$D:$D,'Publication Table (%)'!S$7)/
SUMIFS(AllPublicationData!$E:$E,AllPublicationData!$A:$A,'Publication Table (%)'!$B35,AllPublicationData!$B:$B,'Publication Table (%)'!$C$4,AllPublicationData!$D:$D,'Publication Table (%)'!S$7),
SUMIFS(AllPublicationData!$I:$I,AllPublicationData!$A:$A,'Publication Table (%)'!$B35,AllPublicationData!$B:$B,'Publication Table (%)'!S$7)/
SUMIFS(AllPublicationData!$E:$E,AllPublicationData!$A:$A,'Publication Table (%)'!$B35,AllPublicationData!$B:$B,'Publication Table (%)'!S$7)),
IF('Publication Table (%)'!$C$5="Cancellations for other reasons",
IFERROR(SUMIFS(AllPublicationData!$J:$J,AllPublicationData!$A:$A,'Publication Table (%)'!$B35,AllPublicationData!$B:$B,'Publication Table (%)'!$C$4,AllPublicationData!$D:$D,'Publication Table (%)'!S$7)/
SUMIFS(AllPublicationData!$E:$E,AllPublicationData!$A:$A,'Publication Table (%)'!$B35,AllPublicationData!$B:$B,'Publication Table (%)'!$C$4,AllPublicationData!$D:$D,'Publication Table (%)'!S$7),
SUMIFS(AllPublicationData!$J:$J,AllPublicationData!$A:$A,'Publication Table (%)'!$B35,AllPublicationData!$B:$B,'Publication Table (%)'!S$7)/
SUMIFS(AllPublicationData!$E:$E,AllPublicationData!$A:$A,'Publication Table (%)'!$B35,AllPublicationData!$B:$B,'Publication Table (%)'!S$7)))))))</f>
        <v>7.3684210526315783E-2</v>
      </c>
    </row>
    <row r="36" spans="2:19" x14ac:dyDescent="0.35">
      <c r="B36" s="89">
        <v>44562</v>
      </c>
      <c r="C36" s="112">
        <f>IF('Publication Table (%)'!$C$5="All Cancelled Operations",
SUMIFS(AllPublicationData!$F:$F,AllPublicationData!$A:$A,'Publication Table (%)'!$B36,AllPublicationData!$B:$B,'Publication Table (%)'!$C$4),
IF('Publication Table (%)'!$C$5="Operations cancelled by patient",
SUMIFS(AllPublicationData!$G:$G,AllPublicationData!$A:$A,'Publication Table (%)'!$B36,AllPublicationData!$B:$B,'Publication Table (%)'!$C$4),
IF('Publication Table (%)'!$C$5="Operations cancelled for clinical reasons",
SUMIFS(AllPublicationData!$H:$H,AllPublicationData!$A:$A,'Publication Table (%)'!$B36,AllPublicationData!$B:$B,'Publication Table (%)'!$C$4),
IF('Publication Table (%)'!$C$5="Operations cancelled for non-clinical/capacity reasons",
SUMIFS(AllPublicationData!$I:$I,AllPublicationData!$A:$A,'Publication Table (%)'!$B36,AllPublicationData!$B:$B,'Publication Table (%)'!$C$4),
IF('Publication Table (%)'!$C$5="Cancellations for other reasons",
SUMIFS(AllPublicationData!$J:$J,AllPublicationData!$A:$A,'Publication Table (%)'!$B36,AllPublicationData!$B:$B,'Publication Table (%)'!$C$4))))))+
IF(AND($C$4="NHS Scotland",$C$5="All Cancelled Operations"),
SUMIFS(AllPublicationData!$F:$F,AllPublicationData!$A:$A,'Publication Table (%)'!$B36),
IF(AND($C$4="NHS Scotland",$C$5="Operations cancelled by patient"),
SUMIFS(AllPublicationData!$G:$G,AllPublicationData!$A:$A,'Publication Table (%)'!$B36),
IF(AND($C$4="NHS Scotland",$C$5="Operations cancelled for clinical reasons"),
SUMIFS(AllPublicationData!$H:$H,AllPublicationData!$A:$A,'Publication Table (%)'!$B36),
IF(AND($C$4="NHS Scotland",$C$5="Operations cancelled for non-clinical/capacity reasons"),
SUMIFS(AllPublicationData!$I:$I,AllPublicationData!$A:$A,'Publication Table (%)'!$B36),
IF(AND($C$4="NHS Scotland",$C$5="Cancellations for other reasons"),
SUMIFS(AllPublicationData!$J:$J,AllPublicationData!$A:$A,'Publication Table (%)'!$B36))))))</f>
        <v>1428</v>
      </c>
      <c r="D36" s="110">
        <f>IF(AND('Publication Table (%)'!$C$5="All Cancelled Operations",$C$4&lt;&gt;"NHS Scotland"),
IFERROR(SUMIFS(AllPublicationData!$F:$F,AllPublicationData!$A:$A,'Publication Table (%)'!$B36,AllPublicationData!$B:$B,'Publication Table (%)'!$C$4,AllPublicationData!$D:$D,'Publication Table (%)'!D$7)/
SUMIFS(AllPublicationData!$E:$E,AllPublicationData!$A:$A,'Publication Table (%)'!$B36,AllPublicationData!$B:$B,'Publication Table (%)'!$C$4,AllPublicationData!$D:$D,'Publication Table (%)'!D$7),
SUMIFS(AllPublicationData!$F:$F,AllPublicationData!$A:$A,'Publication Table (%)'!$B36,AllPublicationData!$B:$B,'Publication Table (%)'!D$7)/
SUMIFS(AllPublicationData!$E:$E,AllPublicationData!$A:$A,'Publication Table (%)'!$B36,AllPublicationData!$B:$B,'Publication Table (%)'!D$7)),
IF(AND('Publication Table (%)'!$C$5="Operations cancelled by patient",$C$4&lt;&gt;"NHS Scotland"),
IFERROR(SUMIFS(AllPublicationData!$G:$G,AllPublicationData!$A:$A,'Publication Table (%)'!$B36,AllPublicationData!$B:$B,'Publication Table (%)'!$C$4,AllPublicationData!$D:$D,'Publication Table (%)'!D$7)/
SUMIFS(AllPublicationData!$E:$E,AllPublicationData!$A:$A,'Publication Table (%)'!$B36,AllPublicationData!$B:$B,'Publication Table (%)'!$C$4,AllPublicationData!$D:$D,'Publication Table (%)'!D$7),
SUMIFS(AllPublicationData!$G:$G,AllPublicationData!$A:$A,'Publication Table (%)'!$B36,AllPublicationData!$B:$B,'Publication Table (%)'!D$7)/
SUMIFS(AllPublicationData!$E:$E,AllPublicationData!$A:$A,'Publication Table (%)'!$B36,AllPublicationData!$B:$B,'Publication Table (%)'!D$7)),
IF(AND('Publication Table (%)'!$C$5="Operations cancelled for clinical reasons",$C$4&lt;&gt;"NHS Scotland"),
IFERROR(SUMIFS(AllPublicationData!$H:$H,AllPublicationData!$A:$A,'Publication Table (%)'!$B36,AllPublicationData!$B:$B,'Publication Table (%)'!$C$4,AllPublicationData!$D:$D,'Publication Table (%)'!D$7)/
SUMIFS(AllPublicationData!$E:$E,AllPublicationData!$A:$A,'Publication Table (%)'!$B36,AllPublicationData!$B:$B,'Publication Table (%)'!$C$4,AllPublicationData!$D:$D,'Publication Table (%)'!D$7),
SUMIFS(AllPublicationData!$H:$H,AllPublicationData!$A:$A,'Publication Table (%)'!$B36,AllPublicationData!$B:$B,'Publication Table (%)'!D$7)/
SUMIFS(AllPublicationData!$E:$E,AllPublicationData!$A:$A,'Publication Table (%)'!$B36,AllPublicationData!$B:$B,'Publication Table (%)'!D$7)),
IF(AND('Publication Table (%)'!$C$5="Operations cancelled for non-clinical/capacity reasons",$C$4&lt;&gt;"NHS Scotland"),
IFERROR(SUMIFS(AllPublicationData!$I:$I,AllPublicationData!$A:$A,'Publication Table (%)'!$B36,AllPublicationData!$B:$B,'Publication Table (%)'!$C$4,AllPublicationData!$D:$D,'Publication Table (%)'!D$7)/
SUMIFS(AllPublicationData!$E:$E,AllPublicationData!$A:$A,'Publication Table (%)'!$B36,AllPublicationData!$B:$B,'Publication Table (%)'!$C$4,AllPublicationData!$D:$D,'Publication Table (%)'!D$7),
SUMIFS(AllPublicationData!$I:$I,AllPublicationData!$A:$A,'Publication Table (%)'!$B36,AllPublicationData!$B:$B,'Publication Table (%)'!D$7)/
SUMIFS(AllPublicationData!$E:$E,AllPublicationData!$A:$A,'Publication Table (%)'!$B36,AllPublicationData!$B:$B,'Publication Table (%)'!D$7)),
IF(AND('Publication Table (%)'!$C$5="Cancellations for other reasons",$C$4&lt;&gt;"NHS Scotland"),
IFERROR(SUMIFS(AllPublicationData!$J:$J,AllPublicationData!$A:$A,'Publication Table (%)'!$B36,AllPublicationData!$B:$B,'Publication Table (%)'!$C$4,AllPublicationData!$D:$D,'Publication Table (%)'!D$7)/
SUMIFS(AllPublicationData!$E:$E,AllPublicationData!$A:$A,'Publication Table (%)'!$B36,AllPublicationData!$B:$B,'Publication Table (%)'!$C$4,AllPublicationData!$D:$D,'Publication Table (%)'!D$7),
SUMIFS(AllPublicationData!$J:$J,AllPublicationData!$A:$A,'Publication Table (%)'!$B36,AllPublicationData!$B:$B,'Publication Table (%)'!D$7)/
SUMIFS(AllPublicationData!$E:$E,AllPublicationData!$A:$A,'Publication Table (%)'!$B36,AllPublicationData!$B:$B,'Publication Table (%)'!D$7)),
IF(AND($C$4="NHS Scotland",$C$5="All Cancelled Operations"),
SUMIFS(AllPublicationData!$F:$F,AllPublicationData!$A:$A,'Publication Table'!$B36)/
SUMIFS(AllPublicationData!$E:$E,AllPublicationData!$A:$A,'Publication Table'!$B36),
IF(AND($C$4="NHS Scotland",$C$5="Operations cancelled by patient"),
SUMIFS(AllPublicationData!$G:$G,AllPublicationData!$A:$A,'Publication Table'!$B36)/
SUMIFS(AllPublicationData!$E:$E,AllPublicationData!$A:$A,'Publication Table'!$B36),
IF(AND($C$4="NHS Scotland",$C$5="Operations cancelled for clinical reasons"),
SUMIFS(AllPublicationData!$H:$H,AllPublicationData!$A:$A,'Publication Table'!$B36)/
SUMIFS(AllPublicationData!$E:$E,AllPublicationData!$A:$A,'Publication Table'!$B36),
IF(AND($C$4="NHS Scotland",$C$5="Operations cancelled for non-clinical/capacity reasons"),
SUMIFS(AllPublicationData!$I:$I,AllPublicationData!$A:$A,'Publication Table'!$B36)/
SUMIFS(AllPublicationData!$E:$E,AllPublicationData!$A:$A,'Publication Table'!$B36),
IF(AND($C$4="NHS Scotland",$C$5="Cancellations for other reasons"),
SUMIFS(AllPublicationData!$J:$J,AllPublicationData!$A:$A,'Publication Table'!$B36)/
SUMIFS(AllPublicationData!$E:$E,AllPublicationData!$A:$A,'Publication Table'!$B36)))))))))))</f>
        <v>8.9005235602094238E-2</v>
      </c>
      <c r="E36" s="96">
        <f>IF('Publication Table (%)'!$C$5="All Cancelled Operations",
IFERROR(SUMIFS(AllPublicationData!$F:$F,AllPublicationData!$A:$A,'Publication Table (%)'!$B36,AllPublicationData!$B:$B,'Publication Table (%)'!$C$4,AllPublicationData!$D:$D,'Publication Table (%)'!E$7)/
SUMIFS(AllPublicationData!$E:$E,AllPublicationData!$A:$A,'Publication Table (%)'!$B36,AllPublicationData!$B:$B,'Publication Table (%)'!$C$4,AllPublicationData!$D:$D,'Publication Table (%)'!E$7),
SUMIFS(AllPublicationData!$F:$F,AllPublicationData!$A:$A,'Publication Table (%)'!$B36,AllPublicationData!$B:$B,'Publication Table (%)'!E$7)/
SUMIFS(AllPublicationData!$E:$E,AllPublicationData!$A:$A,'Publication Table (%)'!$B36,AllPublicationData!$B:$B,'Publication Table (%)'!E$7)),
IF('Publication Table (%)'!$C$5="Operations cancelled by patient",
IFERROR(SUMIFS(AllPublicationData!$G:$G,AllPublicationData!$A:$A,'Publication Table (%)'!$B36,AllPublicationData!$B:$B,'Publication Table (%)'!$C$4,AllPublicationData!$D:$D,'Publication Table (%)'!E$7)/
SUMIFS(AllPublicationData!$E:$E,AllPublicationData!$A:$A,'Publication Table (%)'!$B36,AllPublicationData!$B:$B,'Publication Table (%)'!$C$4,AllPublicationData!$D:$D,'Publication Table (%)'!E$7),
SUMIFS(AllPublicationData!$G:$G,AllPublicationData!$A:$A,'Publication Table (%)'!$B36,AllPublicationData!$B:$B,'Publication Table (%)'!E$7)/
SUMIFS(AllPublicationData!$E:$E,AllPublicationData!$A:$A,'Publication Table (%)'!$B36,AllPublicationData!$B:$B,'Publication Table (%)'!E$7)),
IF('Publication Table (%)'!$C$5="Operations cancelled for clinical reasons",
IFERROR(SUMIFS(AllPublicationData!$H:$H,AllPublicationData!$A:$A,'Publication Table (%)'!$B36,AllPublicationData!$B:$B,'Publication Table (%)'!$C$4,AllPublicationData!$D:$D,'Publication Table (%)'!E$7)/
SUMIFS(AllPublicationData!$E:$E,AllPublicationData!$A:$A,'Publication Table (%)'!$B36,AllPublicationData!$B:$B,'Publication Table (%)'!$C$4,AllPublicationData!$D:$D,'Publication Table (%)'!E$7),
SUMIFS(AllPublicationData!$H:$H,AllPublicationData!$A:$A,'Publication Table (%)'!$B36,AllPublicationData!$B:$B,'Publication Table (%)'!E$7)/
SUMIFS(AllPublicationData!$E:$E,AllPublicationData!$A:$A,'Publication Table (%)'!$B36,AllPublicationData!$B:$B,'Publication Table (%)'!E$7)),
IF('Publication Table (%)'!$C$5="Operations cancelled for non-clinical/capacity reasons",
IFERROR(SUMIFS(AllPublicationData!$I:$I,AllPublicationData!$A:$A,'Publication Table (%)'!$B36,AllPublicationData!$B:$B,'Publication Table (%)'!$C$4,AllPublicationData!$D:$D,'Publication Table (%)'!E$7)/
SUMIFS(AllPublicationData!$E:$E,AllPublicationData!$A:$A,'Publication Table (%)'!$B36,AllPublicationData!$B:$B,'Publication Table (%)'!$C$4,AllPublicationData!$D:$D,'Publication Table (%)'!E$7),
SUMIFS(AllPublicationData!$I:$I,AllPublicationData!$A:$A,'Publication Table (%)'!$B36,AllPublicationData!$B:$B,'Publication Table (%)'!E$7)/
SUMIFS(AllPublicationData!$E:$E,AllPublicationData!$A:$A,'Publication Table (%)'!$B36,AllPublicationData!$B:$B,'Publication Table (%)'!E$7)),
IF('Publication Table (%)'!$C$5="Cancellations for other reasons",
IFERROR(SUMIFS(AllPublicationData!$J:$J,AllPublicationData!$A:$A,'Publication Table (%)'!$B36,AllPublicationData!$B:$B,'Publication Table (%)'!$C$4,AllPublicationData!$D:$D,'Publication Table (%)'!E$7)/
SUMIFS(AllPublicationData!$E:$E,AllPublicationData!$A:$A,'Publication Table (%)'!$B36,AllPublicationData!$B:$B,'Publication Table (%)'!$C$4,AllPublicationData!$D:$D,'Publication Table (%)'!E$7),
SUMIFS(AllPublicationData!$J:$J,AllPublicationData!$A:$A,'Publication Table (%)'!$B36,AllPublicationData!$B:$B,'Publication Table (%)'!E$7)/
SUMIFS(AllPublicationData!$E:$E,AllPublicationData!$A:$A,'Publication Table (%)'!$B36,AllPublicationData!$B:$B,'Publication Table (%)'!E$7)))))))</f>
        <v>6.798579401319127E-2</v>
      </c>
      <c r="F36" s="96">
        <f>IF('Publication Table (%)'!$C$5="All Cancelled Operations",
IFERROR(SUMIFS(AllPublicationData!$F:$F,AllPublicationData!$A:$A,'Publication Table (%)'!$B36,AllPublicationData!$B:$B,'Publication Table (%)'!$C$4,AllPublicationData!$D:$D,'Publication Table (%)'!F$7)/
SUMIFS(AllPublicationData!$E:$E,AllPublicationData!$A:$A,'Publication Table (%)'!$B36,AllPublicationData!$B:$B,'Publication Table (%)'!$C$4,AllPublicationData!$D:$D,'Publication Table (%)'!F$7),
SUMIFS(AllPublicationData!$F:$F,AllPublicationData!$A:$A,'Publication Table (%)'!$B36,AllPublicationData!$B:$B,'Publication Table (%)'!F$7)/
SUMIFS(AllPublicationData!$E:$E,AllPublicationData!$A:$A,'Publication Table (%)'!$B36,AllPublicationData!$B:$B,'Publication Table (%)'!F$7)),
IF('Publication Table (%)'!$C$5="Operations cancelled by patient",
IFERROR(SUMIFS(AllPublicationData!$G:$G,AllPublicationData!$A:$A,'Publication Table (%)'!$B36,AllPublicationData!$B:$B,'Publication Table (%)'!$C$4,AllPublicationData!$D:$D,'Publication Table (%)'!F$7)/
SUMIFS(AllPublicationData!$E:$E,AllPublicationData!$A:$A,'Publication Table (%)'!$B36,AllPublicationData!$B:$B,'Publication Table (%)'!$C$4,AllPublicationData!$D:$D,'Publication Table (%)'!F$7),
SUMIFS(AllPublicationData!$G:$G,AllPublicationData!$A:$A,'Publication Table (%)'!$B36,AllPublicationData!$B:$B,'Publication Table (%)'!F$7)/
SUMIFS(AllPublicationData!$E:$E,AllPublicationData!$A:$A,'Publication Table (%)'!$B36,AllPublicationData!$B:$B,'Publication Table (%)'!F$7)),
IF('Publication Table (%)'!$C$5="Operations cancelled for clinical reasons",
IFERROR(SUMIFS(AllPublicationData!$H:$H,AllPublicationData!$A:$A,'Publication Table (%)'!$B36,AllPublicationData!$B:$B,'Publication Table (%)'!$C$4,AllPublicationData!$D:$D,'Publication Table (%)'!F$7)/
SUMIFS(AllPublicationData!$E:$E,AllPublicationData!$A:$A,'Publication Table (%)'!$B36,AllPublicationData!$B:$B,'Publication Table (%)'!$C$4,AllPublicationData!$D:$D,'Publication Table (%)'!F$7),
SUMIFS(AllPublicationData!$H:$H,AllPublicationData!$A:$A,'Publication Table (%)'!$B36,AllPublicationData!$B:$B,'Publication Table (%)'!F$7)/
SUMIFS(AllPublicationData!$E:$E,AllPublicationData!$A:$A,'Publication Table (%)'!$B36,AllPublicationData!$B:$B,'Publication Table (%)'!F$7)),
IF('Publication Table (%)'!$C$5="Operations cancelled for non-clinical/capacity reasons",
IFERROR(SUMIFS(AllPublicationData!$I:$I,AllPublicationData!$A:$A,'Publication Table (%)'!$B36,AllPublicationData!$B:$B,'Publication Table (%)'!$C$4,AllPublicationData!$D:$D,'Publication Table (%)'!F$7)/
SUMIFS(AllPublicationData!$E:$E,AllPublicationData!$A:$A,'Publication Table (%)'!$B36,AllPublicationData!$B:$B,'Publication Table (%)'!$C$4,AllPublicationData!$D:$D,'Publication Table (%)'!F$7),
SUMIFS(AllPublicationData!$I:$I,AllPublicationData!$A:$A,'Publication Table (%)'!$B36,AllPublicationData!$B:$B,'Publication Table (%)'!F$7)/
SUMIFS(AllPublicationData!$E:$E,AllPublicationData!$A:$A,'Publication Table (%)'!$B36,AllPublicationData!$B:$B,'Publication Table (%)'!F$7)),
IF('Publication Table (%)'!$C$5="Cancellations for other reasons",
IFERROR(SUMIFS(AllPublicationData!$J:$J,AllPublicationData!$A:$A,'Publication Table (%)'!$B36,AllPublicationData!$B:$B,'Publication Table (%)'!$C$4,AllPublicationData!$D:$D,'Publication Table (%)'!F$7)/
SUMIFS(AllPublicationData!$E:$E,AllPublicationData!$A:$A,'Publication Table (%)'!$B36,AllPublicationData!$B:$B,'Publication Table (%)'!$C$4,AllPublicationData!$D:$D,'Publication Table (%)'!F$7),
SUMIFS(AllPublicationData!$J:$J,AllPublicationData!$A:$A,'Publication Table (%)'!$B36,AllPublicationData!$B:$B,'Publication Table (%)'!F$7)/
SUMIFS(AllPublicationData!$E:$E,AllPublicationData!$A:$A,'Publication Table (%)'!$B36,AllPublicationData!$B:$B,'Publication Table (%)'!F$7)))))))</f>
        <v>0.11363636363636363</v>
      </c>
      <c r="G36" s="96">
        <f>IF('Publication Table (%)'!$C$5="All Cancelled Operations",
IFERROR(SUMIFS(AllPublicationData!$F:$F,AllPublicationData!$A:$A,'Publication Table (%)'!$B36,AllPublicationData!$B:$B,'Publication Table (%)'!$C$4,AllPublicationData!$D:$D,'Publication Table (%)'!G$7)/
SUMIFS(AllPublicationData!$E:$E,AllPublicationData!$A:$A,'Publication Table (%)'!$B36,AllPublicationData!$B:$B,'Publication Table (%)'!$C$4,AllPublicationData!$D:$D,'Publication Table (%)'!G$7),
SUMIFS(AllPublicationData!$F:$F,AllPublicationData!$A:$A,'Publication Table (%)'!$B36,AllPublicationData!$B:$B,'Publication Table (%)'!G$7)/
SUMIFS(AllPublicationData!$E:$E,AllPublicationData!$A:$A,'Publication Table (%)'!$B36,AllPublicationData!$B:$B,'Publication Table (%)'!G$7)),
IF('Publication Table (%)'!$C$5="Operations cancelled by patient",
IFERROR(SUMIFS(AllPublicationData!$G:$G,AllPublicationData!$A:$A,'Publication Table (%)'!$B36,AllPublicationData!$B:$B,'Publication Table (%)'!$C$4,AllPublicationData!$D:$D,'Publication Table (%)'!G$7)/
SUMIFS(AllPublicationData!$E:$E,AllPublicationData!$A:$A,'Publication Table (%)'!$B36,AllPublicationData!$B:$B,'Publication Table (%)'!$C$4,AllPublicationData!$D:$D,'Publication Table (%)'!G$7),
SUMIFS(AllPublicationData!$G:$G,AllPublicationData!$A:$A,'Publication Table (%)'!$B36,AllPublicationData!$B:$B,'Publication Table (%)'!G$7)/
SUMIFS(AllPublicationData!$E:$E,AllPublicationData!$A:$A,'Publication Table (%)'!$B36,AllPublicationData!$B:$B,'Publication Table (%)'!G$7)),
IF('Publication Table (%)'!$C$5="Operations cancelled for clinical reasons",
IFERROR(SUMIFS(AllPublicationData!$H:$H,AllPublicationData!$A:$A,'Publication Table (%)'!$B36,AllPublicationData!$B:$B,'Publication Table (%)'!$C$4,AllPublicationData!$D:$D,'Publication Table (%)'!G$7)/
SUMIFS(AllPublicationData!$E:$E,AllPublicationData!$A:$A,'Publication Table (%)'!$B36,AllPublicationData!$B:$B,'Publication Table (%)'!$C$4,AllPublicationData!$D:$D,'Publication Table (%)'!G$7),
SUMIFS(AllPublicationData!$H:$H,AllPublicationData!$A:$A,'Publication Table (%)'!$B36,AllPublicationData!$B:$B,'Publication Table (%)'!G$7)/
SUMIFS(AllPublicationData!$E:$E,AllPublicationData!$A:$A,'Publication Table (%)'!$B36,AllPublicationData!$B:$B,'Publication Table (%)'!G$7)),
IF('Publication Table (%)'!$C$5="Operations cancelled for non-clinical/capacity reasons",
IFERROR(SUMIFS(AllPublicationData!$I:$I,AllPublicationData!$A:$A,'Publication Table (%)'!$B36,AllPublicationData!$B:$B,'Publication Table (%)'!$C$4,AllPublicationData!$D:$D,'Publication Table (%)'!G$7)/
SUMIFS(AllPublicationData!$E:$E,AllPublicationData!$A:$A,'Publication Table (%)'!$B36,AllPublicationData!$B:$B,'Publication Table (%)'!$C$4,AllPublicationData!$D:$D,'Publication Table (%)'!G$7),
SUMIFS(AllPublicationData!$I:$I,AllPublicationData!$A:$A,'Publication Table (%)'!$B36,AllPublicationData!$B:$B,'Publication Table (%)'!G$7)/
SUMIFS(AllPublicationData!$E:$E,AllPublicationData!$A:$A,'Publication Table (%)'!$B36,AllPublicationData!$B:$B,'Publication Table (%)'!G$7)),
IF('Publication Table (%)'!$C$5="Cancellations for other reasons",
IFERROR(SUMIFS(AllPublicationData!$J:$J,AllPublicationData!$A:$A,'Publication Table (%)'!$B36,AllPublicationData!$B:$B,'Publication Table (%)'!$C$4,AllPublicationData!$D:$D,'Publication Table (%)'!G$7)/
SUMIFS(AllPublicationData!$E:$E,AllPublicationData!$A:$A,'Publication Table (%)'!$B36,AllPublicationData!$B:$B,'Publication Table (%)'!$C$4,AllPublicationData!$D:$D,'Publication Table (%)'!G$7),
SUMIFS(AllPublicationData!$J:$J,AllPublicationData!$A:$A,'Publication Table (%)'!$B36,AllPublicationData!$B:$B,'Publication Table (%)'!G$7)/
SUMIFS(AllPublicationData!$E:$E,AllPublicationData!$A:$A,'Publication Table (%)'!$B36,AllPublicationData!$B:$B,'Publication Table (%)'!G$7)))))))</f>
        <v>0.32098765432098764</v>
      </c>
      <c r="H36" s="96">
        <f>IF('Publication Table (%)'!$C$5="All Cancelled Operations",
IFERROR(SUMIFS(AllPublicationData!$F:$F,AllPublicationData!$A:$A,'Publication Table (%)'!$B36,AllPublicationData!$B:$B,'Publication Table (%)'!$C$4,AllPublicationData!$D:$D,'Publication Table (%)'!H$7)/
SUMIFS(AllPublicationData!$E:$E,AllPublicationData!$A:$A,'Publication Table (%)'!$B36,AllPublicationData!$B:$B,'Publication Table (%)'!$C$4,AllPublicationData!$D:$D,'Publication Table (%)'!H$7),
SUMIFS(AllPublicationData!$F:$F,AllPublicationData!$A:$A,'Publication Table (%)'!$B36,AllPublicationData!$B:$B,'Publication Table (%)'!H$7)/
SUMIFS(AllPublicationData!$E:$E,AllPublicationData!$A:$A,'Publication Table (%)'!$B36,AllPublicationData!$B:$B,'Publication Table (%)'!H$7)),
IF('Publication Table (%)'!$C$5="Operations cancelled by patient",
IFERROR(SUMIFS(AllPublicationData!$G:$G,AllPublicationData!$A:$A,'Publication Table (%)'!$B36,AllPublicationData!$B:$B,'Publication Table (%)'!$C$4,AllPublicationData!$D:$D,'Publication Table (%)'!H$7)/
SUMIFS(AllPublicationData!$E:$E,AllPublicationData!$A:$A,'Publication Table (%)'!$B36,AllPublicationData!$B:$B,'Publication Table (%)'!$C$4,AllPublicationData!$D:$D,'Publication Table (%)'!H$7),
SUMIFS(AllPublicationData!$G:$G,AllPublicationData!$A:$A,'Publication Table (%)'!$B36,AllPublicationData!$B:$B,'Publication Table (%)'!H$7)/
SUMIFS(AllPublicationData!$E:$E,AllPublicationData!$A:$A,'Publication Table (%)'!$B36,AllPublicationData!$B:$B,'Publication Table (%)'!H$7)),
IF('Publication Table (%)'!$C$5="Operations cancelled for clinical reasons",
IFERROR(SUMIFS(AllPublicationData!$H:$H,AllPublicationData!$A:$A,'Publication Table (%)'!$B36,AllPublicationData!$B:$B,'Publication Table (%)'!$C$4,AllPublicationData!$D:$D,'Publication Table (%)'!H$7)/
SUMIFS(AllPublicationData!$E:$E,AllPublicationData!$A:$A,'Publication Table (%)'!$B36,AllPublicationData!$B:$B,'Publication Table (%)'!$C$4,AllPublicationData!$D:$D,'Publication Table (%)'!H$7),
SUMIFS(AllPublicationData!$H:$H,AllPublicationData!$A:$A,'Publication Table (%)'!$B36,AllPublicationData!$B:$B,'Publication Table (%)'!H$7)/
SUMIFS(AllPublicationData!$E:$E,AllPublicationData!$A:$A,'Publication Table (%)'!$B36,AllPublicationData!$B:$B,'Publication Table (%)'!H$7)),
IF('Publication Table (%)'!$C$5="Operations cancelled for non-clinical/capacity reasons",
IFERROR(SUMIFS(AllPublicationData!$I:$I,AllPublicationData!$A:$A,'Publication Table (%)'!$B36,AllPublicationData!$B:$B,'Publication Table (%)'!$C$4,AllPublicationData!$D:$D,'Publication Table (%)'!H$7)/
SUMIFS(AllPublicationData!$E:$E,AllPublicationData!$A:$A,'Publication Table (%)'!$B36,AllPublicationData!$B:$B,'Publication Table (%)'!$C$4,AllPublicationData!$D:$D,'Publication Table (%)'!H$7),
SUMIFS(AllPublicationData!$I:$I,AllPublicationData!$A:$A,'Publication Table (%)'!$B36,AllPublicationData!$B:$B,'Publication Table (%)'!H$7)/
SUMIFS(AllPublicationData!$E:$E,AllPublicationData!$A:$A,'Publication Table (%)'!$B36,AllPublicationData!$B:$B,'Publication Table (%)'!H$7)),
IF('Publication Table (%)'!$C$5="Cancellations for other reasons",
IFERROR(SUMIFS(AllPublicationData!$J:$J,AllPublicationData!$A:$A,'Publication Table (%)'!$B36,AllPublicationData!$B:$B,'Publication Table (%)'!$C$4,AllPublicationData!$D:$D,'Publication Table (%)'!H$7)/
SUMIFS(AllPublicationData!$E:$E,AllPublicationData!$A:$A,'Publication Table (%)'!$B36,AllPublicationData!$B:$B,'Publication Table (%)'!$C$4,AllPublicationData!$D:$D,'Publication Table (%)'!H$7),
SUMIFS(AllPublicationData!$J:$J,AllPublicationData!$A:$A,'Publication Table (%)'!$B36,AllPublicationData!$B:$B,'Publication Table (%)'!H$7)/
SUMIFS(AllPublicationData!$E:$E,AllPublicationData!$A:$A,'Publication Table (%)'!$B36,AllPublicationData!$B:$B,'Publication Table (%)'!H$7)))))))</f>
        <v>0.10756972111553785</v>
      </c>
      <c r="I36" s="96">
        <f>IF('Publication Table (%)'!$C$5="All Cancelled Operations",
IFERROR(SUMIFS(AllPublicationData!$F:$F,AllPublicationData!$A:$A,'Publication Table (%)'!$B36,AllPublicationData!$B:$B,'Publication Table (%)'!$C$4,AllPublicationData!$D:$D,'Publication Table (%)'!I$7)/
SUMIFS(AllPublicationData!$E:$E,AllPublicationData!$A:$A,'Publication Table (%)'!$B36,AllPublicationData!$B:$B,'Publication Table (%)'!$C$4,AllPublicationData!$D:$D,'Publication Table (%)'!I$7),
SUMIFS(AllPublicationData!$F:$F,AllPublicationData!$A:$A,'Publication Table (%)'!$B36,AllPublicationData!$B:$B,'Publication Table (%)'!I$7)/
SUMIFS(AllPublicationData!$E:$E,AllPublicationData!$A:$A,'Publication Table (%)'!$B36,AllPublicationData!$B:$B,'Publication Table (%)'!I$7)),
IF('Publication Table (%)'!$C$5="Operations cancelled by patient",
IFERROR(SUMIFS(AllPublicationData!$G:$G,AllPublicationData!$A:$A,'Publication Table (%)'!$B36,AllPublicationData!$B:$B,'Publication Table (%)'!$C$4,AllPublicationData!$D:$D,'Publication Table (%)'!I$7)/
SUMIFS(AllPublicationData!$E:$E,AllPublicationData!$A:$A,'Publication Table (%)'!$B36,AllPublicationData!$B:$B,'Publication Table (%)'!$C$4,AllPublicationData!$D:$D,'Publication Table (%)'!I$7),
SUMIFS(AllPublicationData!$G:$G,AllPublicationData!$A:$A,'Publication Table (%)'!$B36,AllPublicationData!$B:$B,'Publication Table (%)'!I$7)/
SUMIFS(AllPublicationData!$E:$E,AllPublicationData!$A:$A,'Publication Table (%)'!$B36,AllPublicationData!$B:$B,'Publication Table (%)'!I$7)),
IF('Publication Table (%)'!$C$5="Operations cancelled for clinical reasons",
IFERROR(SUMIFS(AllPublicationData!$H:$H,AllPublicationData!$A:$A,'Publication Table (%)'!$B36,AllPublicationData!$B:$B,'Publication Table (%)'!$C$4,AllPublicationData!$D:$D,'Publication Table (%)'!I$7)/
SUMIFS(AllPublicationData!$E:$E,AllPublicationData!$A:$A,'Publication Table (%)'!$B36,AllPublicationData!$B:$B,'Publication Table (%)'!$C$4,AllPublicationData!$D:$D,'Publication Table (%)'!I$7),
SUMIFS(AllPublicationData!$H:$H,AllPublicationData!$A:$A,'Publication Table (%)'!$B36,AllPublicationData!$B:$B,'Publication Table (%)'!I$7)/
SUMIFS(AllPublicationData!$E:$E,AllPublicationData!$A:$A,'Publication Table (%)'!$B36,AllPublicationData!$B:$B,'Publication Table (%)'!I$7)),
IF('Publication Table (%)'!$C$5="Operations cancelled for non-clinical/capacity reasons",
IFERROR(SUMIFS(AllPublicationData!$I:$I,AllPublicationData!$A:$A,'Publication Table (%)'!$B36,AllPublicationData!$B:$B,'Publication Table (%)'!$C$4,AllPublicationData!$D:$D,'Publication Table (%)'!I$7)/
SUMIFS(AllPublicationData!$E:$E,AllPublicationData!$A:$A,'Publication Table (%)'!$B36,AllPublicationData!$B:$B,'Publication Table (%)'!$C$4,AllPublicationData!$D:$D,'Publication Table (%)'!I$7),
SUMIFS(AllPublicationData!$I:$I,AllPublicationData!$A:$A,'Publication Table (%)'!$B36,AllPublicationData!$B:$B,'Publication Table (%)'!I$7)/
SUMIFS(AllPublicationData!$E:$E,AllPublicationData!$A:$A,'Publication Table (%)'!$B36,AllPublicationData!$B:$B,'Publication Table (%)'!I$7)),
IF('Publication Table (%)'!$C$5="Cancellations for other reasons",
IFERROR(SUMIFS(AllPublicationData!$J:$J,AllPublicationData!$A:$A,'Publication Table (%)'!$B36,AllPublicationData!$B:$B,'Publication Table (%)'!$C$4,AllPublicationData!$D:$D,'Publication Table (%)'!I$7)/
SUMIFS(AllPublicationData!$E:$E,AllPublicationData!$A:$A,'Publication Table (%)'!$B36,AllPublicationData!$B:$B,'Publication Table (%)'!$C$4,AllPublicationData!$D:$D,'Publication Table (%)'!I$7),
SUMIFS(AllPublicationData!$J:$J,AllPublicationData!$A:$A,'Publication Table (%)'!$B36,AllPublicationData!$B:$B,'Publication Table (%)'!I$7)/
SUMIFS(AllPublicationData!$E:$E,AllPublicationData!$A:$A,'Publication Table (%)'!$B36,AllPublicationData!$B:$B,'Publication Table (%)'!I$7)))))))</f>
        <v>7.3324905183312264E-2</v>
      </c>
      <c r="J36" s="96">
        <f>IF('Publication Table (%)'!$C$5="All Cancelled Operations",
IFERROR(SUMIFS(AllPublicationData!$F:$F,AllPublicationData!$A:$A,'Publication Table (%)'!$B36,AllPublicationData!$B:$B,'Publication Table (%)'!$C$4,AllPublicationData!$D:$D,'Publication Table (%)'!J$7)/
SUMIFS(AllPublicationData!$E:$E,AllPublicationData!$A:$A,'Publication Table (%)'!$B36,AllPublicationData!$B:$B,'Publication Table (%)'!$C$4,AllPublicationData!$D:$D,'Publication Table (%)'!J$7),
SUMIFS(AllPublicationData!$F:$F,AllPublicationData!$A:$A,'Publication Table (%)'!$B36,AllPublicationData!$B:$B,'Publication Table (%)'!J$7)/
SUMIFS(AllPublicationData!$E:$E,AllPublicationData!$A:$A,'Publication Table (%)'!$B36,AllPublicationData!$B:$B,'Publication Table (%)'!J$7)),
IF('Publication Table (%)'!$C$5="Operations cancelled by patient",
IFERROR(SUMIFS(AllPublicationData!$G:$G,AllPublicationData!$A:$A,'Publication Table (%)'!$B36,AllPublicationData!$B:$B,'Publication Table (%)'!$C$4,AllPublicationData!$D:$D,'Publication Table (%)'!J$7)/
SUMIFS(AllPublicationData!$E:$E,AllPublicationData!$A:$A,'Publication Table (%)'!$B36,AllPublicationData!$B:$B,'Publication Table (%)'!$C$4,AllPublicationData!$D:$D,'Publication Table (%)'!J$7),
SUMIFS(AllPublicationData!$G:$G,AllPublicationData!$A:$A,'Publication Table (%)'!$B36,AllPublicationData!$B:$B,'Publication Table (%)'!J$7)/
SUMIFS(AllPublicationData!$E:$E,AllPublicationData!$A:$A,'Publication Table (%)'!$B36,AllPublicationData!$B:$B,'Publication Table (%)'!J$7)),
IF('Publication Table (%)'!$C$5="Operations cancelled for clinical reasons",
IFERROR(SUMIFS(AllPublicationData!$H:$H,AllPublicationData!$A:$A,'Publication Table (%)'!$B36,AllPublicationData!$B:$B,'Publication Table (%)'!$C$4,AllPublicationData!$D:$D,'Publication Table (%)'!J$7)/
SUMIFS(AllPublicationData!$E:$E,AllPublicationData!$A:$A,'Publication Table (%)'!$B36,AllPublicationData!$B:$B,'Publication Table (%)'!$C$4,AllPublicationData!$D:$D,'Publication Table (%)'!J$7),
SUMIFS(AllPublicationData!$H:$H,AllPublicationData!$A:$A,'Publication Table (%)'!$B36,AllPublicationData!$B:$B,'Publication Table (%)'!J$7)/
SUMIFS(AllPublicationData!$E:$E,AllPublicationData!$A:$A,'Publication Table (%)'!$B36,AllPublicationData!$B:$B,'Publication Table (%)'!J$7)),
IF('Publication Table (%)'!$C$5="Operations cancelled for non-clinical/capacity reasons",
IFERROR(SUMIFS(AllPublicationData!$I:$I,AllPublicationData!$A:$A,'Publication Table (%)'!$B36,AllPublicationData!$B:$B,'Publication Table (%)'!$C$4,AllPublicationData!$D:$D,'Publication Table (%)'!J$7)/
SUMIFS(AllPublicationData!$E:$E,AllPublicationData!$A:$A,'Publication Table (%)'!$B36,AllPublicationData!$B:$B,'Publication Table (%)'!$C$4,AllPublicationData!$D:$D,'Publication Table (%)'!J$7),
SUMIFS(AllPublicationData!$I:$I,AllPublicationData!$A:$A,'Publication Table (%)'!$B36,AllPublicationData!$B:$B,'Publication Table (%)'!J$7)/
SUMIFS(AllPublicationData!$E:$E,AllPublicationData!$A:$A,'Publication Table (%)'!$B36,AllPublicationData!$B:$B,'Publication Table (%)'!J$7)),
IF('Publication Table (%)'!$C$5="Cancellations for other reasons",
IFERROR(SUMIFS(AllPublicationData!$J:$J,AllPublicationData!$A:$A,'Publication Table (%)'!$B36,AllPublicationData!$B:$B,'Publication Table (%)'!$C$4,AllPublicationData!$D:$D,'Publication Table (%)'!J$7)/
SUMIFS(AllPublicationData!$E:$E,AllPublicationData!$A:$A,'Publication Table (%)'!$B36,AllPublicationData!$B:$B,'Publication Table (%)'!$C$4,AllPublicationData!$D:$D,'Publication Table (%)'!J$7),
SUMIFS(AllPublicationData!$J:$J,AllPublicationData!$A:$A,'Publication Table (%)'!$B36,AllPublicationData!$B:$B,'Publication Table (%)'!J$7)/
SUMIFS(AllPublicationData!$E:$E,AllPublicationData!$A:$A,'Publication Table (%)'!$B36,AllPublicationData!$B:$B,'Publication Table (%)'!J$7)))))))</f>
        <v>9.0464547677261614E-2</v>
      </c>
      <c r="K36" s="96">
        <f>IF('Publication Table (%)'!$C$5="All Cancelled Operations",
IFERROR(SUMIFS(AllPublicationData!$F:$F,AllPublicationData!$A:$A,'Publication Table (%)'!$B36,AllPublicationData!$B:$B,'Publication Table (%)'!$C$4,AllPublicationData!$D:$D,'Publication Table (%)'!K$7)/
SUMIFS(AllPublicationData!$E:$E,AllPublicationData!$A:$A,'Publication Table (%)'!$B36,AllPublicationData!$B:$B,'Publication Table (%)'!$C$4,AllPublicationData!$D:$D,'Publication Table (%)'!K$7),
SUMIFS(AllPublicationData!$F:$F,AllPublicationData!$A:$A,'Publication Table (%)'!$B36,AllPublicationData!$B:$B,'Publication Table (%)'!K$7)/
SUMIFS(AllPublicationData!$E:$E,AllPublicationData!$A:$A,'Publication Table (%)'!$B36,AllPublicationData!$B:$B,'Publication Table (%)'!K$7)),
IF('Publication Table (%)'!$C$5="Operations cancelled by patient",
IFERROR(SUMIFS(AllPublicationData!$G:$G,AllPublicationData!$A:$A,'Publication Table (%)'!$B36,AllPublicationData!$B:$B,'Publication Table (%)'!$C$4,AllPublicationData!$D:$D,'Publication Table (%)'!K$7)/
SUMIFS(AllPublicationData!$E:$E,AllPublicationData!$A:$A,'Publication Table (%)'!$B36,AllPublicationData!$B:$B,'Publication Table (%)'!$C$4,AllPublicationData!$D:$D,'Publication Table (%)'!K$7),
SUMIFS(AllPublicationData!$G:$G,AllPublicationData!$A:$A,'Publication Table (%)'!$B36,AllPublicationData!$B:$B,'Publication Table (%)'!K$7)/
SUMIFS(AllPublicationData!$E:$E,AllPublicationData!$A:$A,'Publication Table (%)'!$B36,AllPublicationData!$B:$B,'Publication Table (%)'!K$7)),
IF('Publication Table (%)'!$C$5="Operations cancelled for clinical reasons",
IFERROR(SUMIFS(AllPublicationData!$H:$H,AllPublicationData!$A:$A,'Publication Table (%)'!$B36,AllPublicationData!$B:$B,'Publication Table (%)'!$C$4,AllPublicationData!$D:$D,'Publication Table (%)'!K$7)/
SUMIFS(AllPublicationData!$E:$E,AllPublicationData!$A:$A,'Publication Table (%)'!$B36,AllPublicationData!$B:$B,'Publication Table (%)'!$C$4,AllPublicationData!$D:$D,'Publication Table (%)'!K$7),
SUMIFS(AllPublicationData!$H:$H,AllPublicationData!$A:$A,'Publication Table (%)'!$B36,AllPublicationData!$B:$B,'Publication Table (%)'!K$7)/
SUMIFS(AllPublicationData!$E:$E,AllPublicationData!$A:$A,'Publication Table (%)'!$B36,AllPublicationData!$B:$B,'Publication Table (%)'!K$7)),
IF('Publication Table (%)'!$C$5="Operations cancelled for non-clinical/capacity reasons",
IFERROR(SUMIFS(AllPublicationData!$I:$I,AllPublicationData!$A:$A,'Publication Table (%)'!$B36,AllPublicationData!$B:$B,'Publication Table (%)'!$C$4,AllPublicationData!$D:$D,'Publication Table (%)'!K$7)/
SUMIFS(AllPublicationData!$E:$E,AllPublicationData!$A:$A,'Publication Table (%)'!$B36,AllPublicationData!$B:$B,'Publication Table (%)'!$C$4,AllPublicationData!$D:$D,'Publication Table (%)'!K$7),
SUMIFS(AllPublicationData!$I:$I,AllPublicationData!$A:$A,'Publication Table (%)'!$B36,AllPublicationData!$B:$B,'Publication Table (%)'!K$7)/
SUMIFS(AllPublicationData!$E:$E,AllPublicationData!$A:$A,'Publication Table (%)'!$B36,AllPublicationData!$B:$B,'Publication Table (%)'!K$7)),
IF('Publication Table (%)'!$C$5="Cancellations for other reasons",
IFERROR(SUMIFS(AllPublicationData!$J:$J,AllPublicationData!$A:$A,'Publication Table (%)'!$B36,AllPublicationData!$B:$B,'Publication Table (%)'!$C$4,AllPublicationData!$D:$D,'Publication Table (%)'!K$7)/
SUMIFS(AllPublicationData!$E:$E,AllPublicationData!$A:$A,'Publication Table (%)'!$B36,AllPublicationData!$B:$B,'Publication Table (%)'!$C$4,AllPublicationData!$D:$D,'Publication Table (%)'!K$7),
SUMIFS(AllPublicationData!$J:$J,AllPublicationData!$A:$A,'Publication Table (%)'!$B36,AllPublicationData!$B:$B,'Publication Table (%)'!K$7)/
SUMIFS(AllPublicationData!$E:$E,AllPublicationData!$A:$A,'Publication Table (%)'!$B36,AllPublicationData!$B:$B,'Publication Table (%)'!K$7)))))))</f>
        <v>9.03954802259887E-2</v>
      </c>
      <c r="L36" s="96">
        <f>IF('Publication Table (%)'!$C$5="All Cancelled Operations",
IFERROR(SUMIFS(AllPublicationData!$F:$F,AllPublicationData!$A:$A,'Publication Table (%)'!$B36,AllPublicationData!$B:$B,'Publication Table (%)'!$C$4,AllPublicationData!$D:$D,'Publication Table (%)'!L$7)/
SUMIFS(AllPublicationData!$E:$E,AllPublicationData!$A:$A,'Publication Table (%)'!$B36,AllPublicationData!$B:$B,'Publication Table (%)'!$C$4,AllPublicationData!$D:$D,'Publication Table (%)'!L$7),
SUMIFS(AllPublicationData!$F:$F,AllPublicationData!$A:$A,'Publication Table (%)'!$B36,AllPublicationData!$B:$B,'Publication Table (%)'!L$7)/
SUMIFS(AllPublicationData!$E:$E,AllPublicationData!$A:$A,'Publication Table (%)'!$B36,AllPublicationData!$B:$B,'Publication Table (%)'!L$7)),
IF('Publication Table (%)'!$C$5="Operations cancelled by patient",
IFERROR(SUMIFS(AllPublicationData!$G:$G,AllPublicationData!$A:$A,'Publication Table (%)'!$B36,AllPublicationData!$B:$B,'Publication Table (%)'!$C$4,AllPublicationData!$D:$D,'Publication Table (%)'!L$7)/
SUMIFS(AllPublicationData!$E:$E,AllPublicationData!$A:$A,'Publication Table (%)'!$B36,AllPublicationData!$B:$B,'Publication Table (%)'!$C$4,AllPublicationData!$D:$D,'Publication Table (%)'!L$7),
SUMIFS(AllPublicationData!$G:$G,AllPublicationData!$A:$A,'Publication Table (%)'!$B36,AllPublicationData!$B:$B,'Publication Table (%)'!L$7)/
SUMIFS(AllPublicationData!$E:$E,AllPublicationData!$A:$A,'Publication Table (%)'!$B36,AllPublicationData!$B:$B,'Publication Table (%)'!L$7)),
IF('Publication Table (%)'!$C$5="Operations cancelled for clinical reasons",
IFERROR(SUMIFS(AllPublicationData!$H:$H,AllPublicationData!$A:$A,'Publication Table (%)'!$B36,AllPublicationData!$B:$B,'Publication Table (%)'!$C$4,AllPublicationData!$D:$D,'Publication Table (%)'!L$7)/
SUMIFS(AllPublicationData!$E:$E,AllPublicationData!$A:$A,'Publication Table (%)'!$B36,AllPublicationData!$B:$B,'Publication Table (%)'!$C$4,AllPublicationData!$D:$D,'Publication Table (%)'!L$7),
SUMIFS(AllPublicationData!$H:$H,AllPublicationData!$A:$A,'Publication Table (%)'!$B36,AllPublicationData!$B:$B,'Publication Table (%)'!L$7)/
SUMIFS(AllPublicationData!$E:$E,AllPublicationData!$A:$A,'Publication Table (%)'!$B36,AllPublicationData!$B:$B,'Publication Table (%)'!L$7)),
IF('Publication Table (%)'!$C$5="Operations cancelled for non-clinical/capacity reasons",
IFERROR(SUMIFS(AllPublicationData!$I:$I,AllPublicationData!$A:$A,'Publication Table (%)'!$B36,AllPublicationData!$B:$B,'Publication Table (%)'!$C$4,AllPublicationData!$D:$D,'Publication Table (%)'!L$7)/
SUMIFS(AllPublicationData!$E:$E,AllPublicationData!$A:$A,'Publication Table (%)'!$B36,AllPublicationData!$B:$B,'Publication Table (%)'!$C$4,AllPublicationData!$D:$D,'Publication Table (%)'!L$7),
SUMIFS(AllPublicationData!$I:$I,AllPublicationData!$A:$A,'Publication Table (%)'!$B36,AllPublicationData!$B:$B,'Publication Table (%)'!L$7)/
SUMIFS(AllPublicationData!$E:$E,AllPublicationData!$A:$A,'Publication Table (%)'!$B36,AllPublicationData!$B:$B,'Publication Table (%)'!L$7)),
IF('Publication Table (%)'!$C$5="Cancellations for other reasons",
IFERROR(SUMIFS(AllPublicationData!$J:$J,AllPublicationData!$A:$A,'Publication Table (%)'!$B36,AllPublicationData!$B:$B,'Publication Table (%)'!$C$4,AllPublicationData!$D:$D,'Publication Table (%)'!L$7)/
SUMIFS(AllPublicationData!$E:$E,AllPublicationData!$A:$A,'Publication Table (%)'!$B36,AllPublicationData!$B:$B,'Publication Table (%)'!$C$4,AllPublicationData!$D:$D,'Publication Table (%)'!L$7),
SUMIFS(AllPublicationData!$J:$J,AllPublicationData!$A:$A,'Publication Table (%)'!$B36,AllPublicationData!$B:$B,'Publication Table (%)'!L$7)/
SUMIFS(AllPublicationData!$E:$E,AllPublicationData!$A:$A,'Publication Table (%)'!$B36,AllPublicationData!$B:$B,'Publication Table (%)'!L$7)))))))</f>
        <v>7.9401993355481731E-2</v>
      </c>
      <c r="M36" s="96">
        <f>IF('Publication Table (%)'!$C$5="All Cancelled Operations",
IFERROR(SUMIFS(AllPublicationData!$F:$F,AllPublicationData!$A:$A,'Publication Table (%)'!$B36,AllPublicationData!$B:$B,'Publication Table (%)'!$C$4,AllPublicationData!$D:$D,'Publication Table (%)'!M$7)/
SUMIFS(AllPublicationData!$E:$E,AllPublicationData!$A:$A,'Publication Table (%)'!$B36,AllPublicationData!$B:$B,'Publication Table (%)'!$C$4,AllPublicationData!$D:$D,'Publication Table (%)'!M$7),
SUMIFS(AllPublicationData!$F:$F,AllPublicationData!$A:$A,'Publication Table (%)'!$B36,AllPublicationData!$B:$B,'Publication Table (%)'!M$7)/
SUMIFS(AllPublicationData!$E:$E,AllPublicationData!$A:$A,'Publication Table (%)'!$B36,AllPublicationData!$B:$B,'Publication Table (%)'!M$7)),
IF('Publication Table (%)'!$C$5="Operations cancelled by patient",
IFERROR(SUMIFS(AllPublicationData!$G:$G,AllPublicationData!$A:$A,'Publication Table (%)'!$B36,AllPublicationData!$B:$B,'Publication Table (%)'!$C$4,AllPublicationData!$D:$D,'Publication Table (%)'!M$7)/
SUMIFS(AllPublicationData!$E:$E,AllPublicationData!$A:$A,'Publication Table (%)'!$B36,AllPublicationData!$B:$B,'Publication Table (%)'!$C$4,AllPublicationData!$D:$D,'Publication Table (%)'!M$7),
SUMIFS(AllPublicationData!$G:$G,AllPublicationData!$A:$A,'Publication Table (%)'!$B36,AllPublicationData!$B:$B,'Publication Table (%)'!M$7)/
SUMIFS(AllPublicationData!$E:$E,AllPublicationData!$A:$A,'Publication Table (%)'!$B36,AllPublicationData!$B:$B,'Publication Table (%)'!M$7)),
IF('Publication Table (%)'!$C$5="Operations cancelled for clinical reasons",
IFERROR(SUMIFS(AllPublicationData!$H:$H,AllPublicationData!$A:$A,'Publication Table (%)'!$B36,AllPublicationData!$B:$B,'Publication Table (%)'!$C$4,AllPublicationData!$D:$D,'Publication Table (%)'!M$7)/
SUMIFS(AllPublicationData!$E:$E,AllPublicationData!$A:$A,'Publication Table (%)'!$B36,AllPublicationData!$B:$B,'Publication Table (%)'!$C$4,AllPublicationData!$D:$D,'Publication Table (%)'!M$7),
SUMIFS(AllPublicationData!$H:$H,AllPublicationData!$A:$A,'Publication Table (%)'!$B36,AllPublicationData!$B:$B,'Publication Table (%)'!M$7)/
SUMIFS(AllPublicationData!$E:$E,AllPublicationData!$A:$A,'Publication Table (%)'!$B36,AllPublicationData!$B:$B,'Publication Table (%)'!M$7)),
IF('Publication Table (%)'!$C$5="Operations cancelled for non-clinical/capacity reasons",
IFERROR(SUMIFS(AllPublicationData!$I:$I,AllPublicationData!$A:$A,'Publication Table (%)'!$B36,AllPublicationData!$B:$B,'Publication Table (%)'!$C$4,AllPublicationData!$D:$D,'Publication Table (%)'!M$7)/
SUMIFS(AllPublicationData!$E:$E,AllPublicationData!$A:$A,'Publication Table (%)'!$B36,AllPublicationData!$B:$B,'Publication Table (%)'!$C$4,AllPublicationData!$D:$D,'Publication Table (%)'!M$7),
SUMIFS(AllPublicationData!$I:$I,AllPublicationData!$A:$A,'Publication Table (%)'!$B36,AllPublicationData!$B:$B,'Publication Table (%)'!M$7)/
SUMIFS(AllPublicationData!$E:$E,AllPublicationData!$A:$A,'Publication Table (%)'!$B36,AllPublicationData!$B:$B,'Publication Table (%)'!M$7)),
IF('Publication Table (%)'!$C$5="Cancellations for other reasons",
IFERROR(SUMIFS(AllPublicationData!$J:$J,AllPublicationData!$A:$A,'Publication Table (%)'!$B36,AllPublicationData!$B:$B,'Publication Table (%)'!$C$4,AllPublicationData!$D:$D,'Publication Table (%)'!M$7)/
SUMIFS(AllPublicationData!$E:$E,AllPublicationData!$A:$A,'Publication Table (%)'!$B36,AllPublicationData!$B:$B,'Publication Table (%)'!$C$4,AllPublicationData!$D:$D,'Publication Table (%)'!M$7),
SUMIFS(AllPublicationData!$J:$J,AllPublicationData!$A:$A,'Publication Table (%)'!$B36,AllPublicationData!$B:$B,'Publication Table (%)'!M$7)/
SUMIFS(AllPublicationData!$E:$E,AllPublicationData!$A:$A,'Publication Table (%)'!$B36,AllPublicationData!$B:$B,'Publication Table (%)'!M$7)))))))</f>
        <v>9.7484276729559755E-2</v>
      </c>
      <c r="N36" s="96">
        <f>IF('Publication Table (%)'!$C$5="All Cancelled Operations",
IFERROR(SUMIFS(AllPublicationData!$F:$F,AllPublicationData!$A:$A,'Publication Table (%)'!$B36,AllPublicationData!$B:$B,'Publication Table (%)'!$C$4,AllPublicationData!$D:$D,'Publication Table (%)'!N$7)/
SUMIFS(AllPublicationData!$E:$E,AllPublicationData!$A:$A,'Publication Table (%)'!$B36,AllPublicationData!$B:$B,'Publication Table (%)'!$C$4,AllPublicationData!$D:$D,'Publication Table (%)'!N$7),
SUMIFS(AllPublicationData!$F:$F,AllPublicationData!$A:$A,'Publication Table (%)'!$B36,AllPublicationData!$B:$B,'Publication Table (%)'!N$7)/
SUMIFS(AllPublicationData!$E:$E,AllPublicationData!$A:$A,'Publication Table (%)'!$B36,AllPublicationData!$B:$B,'Publication Table (%)'!N$7)),
IF('Publication Table (%)'!$C$5="Operations cancelled by patient",
IFERROR(SUMIFS(AllPublicationData!$G:$G,AllPublicationData!$A:$A,'Publication Table (%)'!$B36,AllPublicationData!$B:$B,'Publication Table (%)'!$C$4,AllPublicationData!$D:$D,'Publication Table (%)'!N$7)/
SUMIFS(AllPublicationData!$E:$E,AllPublicationData!$A:$A,'Publication Table (%)'!$B36,AllPublicationData!$B:$B,'Publication Table (%)'!$C$4,AllPublicationData!$D:$D,'Publication Table (%)'!N$7),
SUMIFS(AllPublicationData!$G:$G,AllPublicationData!$A:$A,'Publication Table (%)'!$B36,AllPublicationData!$B:$B,'Publication Table (%)'!N$7)/
SUMIFS(AllPublicationData!$E:$E,AllPublicationData!$A:$A,'Publication Table (%)'!$B36,AllPublicationData!$B:$B,'Publication Table (%)'!N$7)),
IF('Publication Table (%)'!$C$5="Operations cancelled for clinical reasons",
IFERROR(SUMIFS(AllPublicationData!$H:$H,AllPublicationData!$A:$A,'Publication Table (%)'!$B36,AllPublicationData!$B:$B,'Publication Table (%)'!$C$4,AllPublicationData!$D:$D,'Publication Table (%)'!N$7)/
SUMIFS(AllPublicationData!$E:$E,AllPublicationData!$A:$A,'Publication Table (%)'!$B36,AllPublicationData!$B:$B,'Publication Table (%)'!$C$4,AllPublicationData!$D:$D,'Publication Table (%)'!N$7),
SUMIFS(AllPublicationData!$H:$H,AllPublicationData!$A:$A,'Publication Table (%)'!$B36,AllPublicationData!$B:$B,'Publication Table (%)'!N$7)/
SUMIFS(AllPublicationData!$E:$E,AllPublicationData!$A:$A,'Publication Table (%)'!$B36,AllPublicationData!$B:$B,'Publication Table (%)'!N$7)),
IF('Publication Table (%)'!$C$5="Operations cancelled for non-clinical/capacity reasons",
IFERROR(SUMIFS(AllPublicationData!$I:$I,AllPublicationData!$A:$A,'Publication Table (%)'!$B36,AllPublicationData!$B:$B,'Publication Table (%)'!$C$4,AllPublicationData!$D:$D,'Publication Table (%)'!N$7)/
SUMIFS(AllPublicationData!$E:$E,AllPublicationData!$A:$A,'Publication Table (%)'!$B36,AllPublicationData!$B:$B,'Publication Table (%)'!$C$4,AllPublicationData!$D:$D,'Publication Table (%)'!N$7),
SUMIFS(AllPublicationData!$I:$I,AllPublicationData!$A:$A,'Publication Table (%)'!$B36,AllPublicationData!$B:$B,'Publication Table (%)'!N$7)/
SUMIFS(AllPublicationData!$E:$E,AllPublicationData!$A:$A,'Publication Table (%)'!$B36,AllPublicationData!$B:$B,'Publication Table (%)'!N$7)),
IF('Publication Table (%)'!$C$5="Cancellations for other reasons",
IFERROR(SUMIFS(AllPublicationData!$J:$J,AllPublicationData!$A:$A,'Publication Table (%)'!$B36,AllPublicationData!$B:$B,'Publication Table (%)'!$C$4,AllPublicationData!$D:$D,'Publication Table (%)'!N$7)/
SUMIFS(AllPublicationData!$E:$E,AllPublicationData!$A:$A,'Publication Table (%)'!$B36,AllPublicationData!$B:$B,'Publication Table (%)'!$C$4,AllPublicationData!$D:$D,'Publication Table (%)'!N$7),
SUMIFS(AllPublicationData!$J:$J,AllPublicationData!$A:$A,'Publication Table (%)'!$B36,AllPublicationData!$B:$B,'Publication Table (%)'!N$7)/
SUMIFS(AllPublicationData!$E:$E,AllPublicationData!$A:$A,'Publication Table (%)'!$B36,AllPublicationData!$B:$B,'Publication Table (%)'!N$7)))))))</f>
        <v>0.14245014245014245</v>
      </c>
      <c r="O36" s="96">
        <f>IF('Publication Table (%)'!$C$5="All Cancelled Operations",
IFERROR(SUMIFS(AllPublicationData!$F:$F,AllPublicationData!$A:$A,'Publication Table (%)'!$B36,AllPublicationData!$B:$B,'Publication Table (%)'!$C$4,AllPublicationData!$D:$D,'Publication Table (%)'!O$7)/
SUMIFS(AllPublicationData!$E:$E,AllPublicationData!$A:$A,'Publication Table (%)'!$B36,AllPublicationData!$B:$B,'Publication Table (%)'!$C$4,AllPublicationData!$D:$D,'Publication Table (%)'!O$7),
SUMIFS(AllPublicationData!$F:$F,AllPublicationData!$A:$A,'Publication Table (%)'!$B36,AllPublicationData!$B:$B,'Publication Table (%)'!O$7)/
SUMIFS(AllPublicationData!$E:$E,AllPublicationData!$A:$A,'Publication Table (%)'!$B36,AllPublicationData!$B:$B,'Publication Table (%)'!O$7)),
IF('Publication Table (%)'!$C$5="Operations cancelled by patient",
IFERROR(SUMIFS(AllPublicationData!$G:$G,AllPublicationData!$A:$A,'Publication Table (%)'!$B36,AllPublicationData!$B:$B,'Publication Table (%)'!$C$4,AllPublicationData!$D:$D,'Publication Table (%)'!O$7)/
SUMIFS(AllPublicationData!$E:$E,AllPublicationData!$A:$A,'Publication Table (%)'!$B36,AllPublicationData!$B:$B,'Publication Table (%)'!$C$4,AllPublicationData!$D:$D,'Publication Table (%)'!O$7),
SUMIFS(AllPublicationData!$G:$G,AllPublicationData!$A:$A,'Publication Table (%)'!$B36,AllPublicationData!$B:$B,'Publication Table (%)'!O$7)/
SUMIFS(AllPublicationData!$E:$E,AllPublicationData!$A:$A,'Publication Table (%)'!$B36,AllPublicationData!$B:$B,'Publication Table (%)'!O$7)),
IF('Publication Table (%)'!$C$5="Operations cancelled for clinical reasons",
IFERROR(SUMIFS(AllPublicationData!$H:$H,AllPublicationData!$A:$A,'Publication Table (%)'!$B36,AllPublicationData!$B:$B,'Publication Table (%)'!$C$4,AllPublicationData!$D:$D,'Publication Table (%)'!O$7)/
SUMIFS(AllPublicationData!$E:$E,AllPublicationData!$A:$A,'Publication Table (%)'!$B36,AllPublicationData!$B:$B,'Publication Table (%)'!$C$4,AllPublicationData!$D:$D,'Publication Table (%)'!O$7),
SUMIFS(AllPublicationData!$H:$H,AllPublicationData!$A:$A,'Publication Table (%)'!$B36,AllPublicationData!$B:$B,'Publication Table (%)'!O$7)/
SUMIFS(AllPublicationData!$E:$E,AllPublicationData!$A:$A,'Publication Table (%)'!$B36,AllPublicationData!$B:$B,'Publication Table (%)'!O$7)),
IF('Publication Table (%)'!$C$5="Operations cancelled for non-clinical/capacity reasons",
IFERROR(SUMIFS(AllPublicationData!$I:$I,AllPublicationData!$A:$A,'Publication Table (%)'!$B36,AllPublicationData!$B:$B,'Publication Table (%)'!$C$4,AllPublicationData!$D:$D,'Publication Table (%)'!O$7)/
SUMIFS(AllPublicationData!$E:$E,AllPublicationData!$A:$A,'Publication Table (%)'!$B36,AllPublicationData!$B:$B,'Publication Table (%)'!$C$4,AllPublicationData!$D:$D,'Publication Table (%)'!O$7),
SUMIFS(AllPublicationData!$I:$I,AllPublicationData!$A:$A,'Publication Table (%)'!$B36,AllPublicationData!$B:$B,'Publication Table (%)'!O$7)/
SUMIFS(AllPublicationData!$E:$E,AllPublicationData!$A:$A,'Publication Table (%)'!$B36,AllPublicationData!$B:$B,'Publication Table (%)'!O$7)),
IF('Publication Table (%)'!$C$5="Cancellations for other reasons",
IFERROR(SUMIFS(AllPublicationData!$J:$J,AllPublicationData!$A:$A,'Publication Table (%)'!$B36,AllPublicationData!$B:$B,'Publication Table (%)'!$C$4,AllPublicationData!$D:$D,'Publication Table (%)'!O$7)/
SUMIFS(AllPublicationData!$E:$E,AllPublicationData!$A:$A,'Publication Table (%)'!$B36,AllPublicationData!$B:$B,'Publication Table (%)'!$C$4,AllPublicationData!$D:$D,'Publication Table (%)'!O$7),
SUMIFS(AllPublicationData!$J:$J,AllPublicationData!$A:$A,'Publication Table (%)'!$B36,AllPublicationData!$B:$B,'Publication Table (%)'!O$7)/
SUMIFS(AllPublicationData!$E:$E,AllPublicationData!$A:$A,'Publication Table (%)'!$B36,AllPublicationData!$B:$B,'Publication Table (%)'!O$7)))))))</f>
        <v>9.3457943925233641E-2</v>
      </c>
      <c r="P36" s="96">
        <f>IF('Publication Table (%)'!$C$5="All Cancelled Operations",
IFERROR(SUMIFS(AllPublicationData!$F:$F,AllPublicationData!$A:$A,'Publication Table (%)'!$B36,AllPublicationData!$B:$B,'Publication Table (%)'!$C$4,AllPublicationData!$D:$D,'Publication Table (%)'!P$7)/
SUMIFS(AllPublicationData!$E:$E,AllPublicationData!$A:$A,'Publication Table (%)'!$B36,AllPublicationData!$B:$B,'Publication Table (%)'!$C$4,AllPublicationData!$D:$D,'Publication Table (%)'!P$7),
SUMIFS(AllPublicationData!$F:$F,AllPublicationData!$A:$A,'Publication Table (%)'!$B36,AllPublicationData!$B:$B,'Publication Table (%)'!P$7)/
SUMIFS(AllPublicationData!$E:$E,AllPublicationData!$A:$A,'Publication Table (%)'!$B36,AllPublicationData!$B:$B,'Publication Table (%)'!P$7)),
IF('Publication Table (%)'!$C$5="Operations cancelled by patient",
IFERROR(SUMIFS(AllPublicationData!$G:$G,AllPublicationData!$A:$A,'Publication Table (%)'!$B36,AllPublicationData!$B:$B,'Publication Table (%)'!$C$4,AllPublicationData!$D:$D,'Publication Table (%)'!P$7)/
SUMIFS(AllPublicationData!$E:$E,AllPublicationData!$A:$A,'Publication Table (%)'!$B36,AllPublicationData!$B:$B,'Publication Table (%)'!$C$4,AllPublicationData!$D:$D,'Publication Table (%)'!P$7),
SUMIFS(AllPublicationData!$G:$G,AllPublicationData!$A:$A,'Publication Table (%)'!$B36,AllPublicationData!$B:$B,'Publication Table (%)'!P$7)/
SUMIFS(AllPublicationData!$E:$E,AllPublicationData!$A:$A,'Publication Table (%)'!$B36,AllPublicationData!$B:$B,'Publication Table (%)'!P$7)),
IF('Publication Table (%)'!$C$5="Operations cancelled for clinical reasons",
IFERROR(SUMIFS(AllPublicationData!$H:$H,AllPublicationData!$A:$A,'Publication Table (%)'!$B36,AllPublicationData!$B:$B,'Publication Table (%)'!$C$4,AllPublicationData!$D:$D,'Publication Table (%)'!P$7)/
SUMIFS(AllPublicationData!$E:$E,AllPublicationData!$A:$A,'Publication Table (%)'!$B36,AllPublicationData!$B:$B,'Publication Table (%)'!$C$4,AllPublicationData!$D:$D,'Publication Table (%)'!P$7),
SUMIFS(AllPublicationData!$H:$H,AllPublicationData!$A:$A,'Publication Table (%)'!$B36,AllPublicationData!$B:$B,'Publication Table (%)'!P$7)/
SUMIFS(AllPublicationData!$E:$E,AllPublicationData!$A:$A,'Publication Table (%)'!$B36,AllPublicationData!$B:$B,'Publication Table (%)'!P$7)),
IF('Publication Table (%)'!$C$5="Operations cancelled for non-clinical/capacity reasons",
IFERROR(SUMIFS(AllPublicationData!$I:$I,AllPublicationData!$A:$A,'Publication Table (%)'!$B36,AllPublicationData!$B:$B,'Publication Table (%)'!$C$4,AllPublicationData!$D:$D,'Publication Table (%)'!P$7)/
SUMIFS(AllPublicationData!$E:$E,AllPublicationData!$A:$A,'Publication Table (%)'!$B36,AllPublicationData!$B:$B,'Publication Table (%)'!$C$4,AllPublicationData!$D:$D,'Publication Table (%)'!P$7),
SUMIFS(AllPublicationData!$I:$I,AllPublicationData!$A:$A,'Publication Table (%)'!$B36,AllPublicationData!$B:$B,'Publication Table (%)'!P$7)/
SUMIFS(AllPublicationData!$E:$E,AllPublicationData!$A:$A,'Publication Table (%)'!$B36,AllPublicationData!$B:$B,'Publication Table (%)'!P$7)),
IF('Publication Table (%)'!$C$5="Cancellations for other reasons",
IFERROR(SUMIFS(AllPublicationData!$J:$J,AllPublicationData!$A:$A,'Publication Table (%)'!$B36,AllPublicationData!$B:$B,'Publication Table (%)'!$C$4,AllPublicationData!$D:$D,'Publication Table (%)'!P$7)/
SUMIFS(AllPublicationData!$E:$E,AllPublicationData!$A:$A,'Publication Table (%)'!$B36,AllPublicationData!$B:$B,'Publication Table (%)'!$C$4,AllPublicationData!$D:$D,'Publication Table (%)'!P$7),
SUMIFS(AllPublicationData!$J:$J,AllPublicationData!$A:$A,'Publication Table (%)'!$B36,AllPublicationData!$B:$B,'Publication Table (%)'!P$7)/
SUMIFS(AllPublicationData!$E:$E,AllPublicationData!$A:$A,'Publication Table (%)'!$B36,AllPublicationData!$B:$B,'Publication Table (%)'!P$7)))))))</f>
        <v>7.9207920792079209E-2</v>
      </c>
      <c r="Q36" s="96">
        <f>IF('Publication Table (%)'!$C$5="All Cancelled Operations",
IFERROR(SUMIFS(AllPublicationData!$F:$F,AllPublicationData!$A:$A,'Publication Table (%)'!$B36,AllPublicationData!$B:$B,'Publication Table (%)'!$C$4,AllPublicationData!$D:$D,'Publication Table (%)'!Q$7)/
SUMIFS(AllPublicationData!$E:$E,AllPublicationData!$A:$A,'Publication Table (%)'!$B36,AllPublicationData!$B:$B,'Publication Table (%)'!$C$4,AllPublicationData!$D:$D,'Publication Table (%)'!Q$7),
SUMIFS(AllPublicationData!$F:$F,AllPublicationData!$A:$A,'Publication Table (%)'!$B36,AllPublicationData!$B:$B,'Publication Table (%)'!Q$7)/
SUMIFS(AllPublicationData!$E:$E,AllPublicationData!$A:$A,'Publication Table (%)'!$B36,AllPublicationData!$B:$B,'Publication Table (%)'!Q$7)),
IF('Publication Table (%)'!$C$5="Operations cancelled by patient",
IFERROR(SUMIFS(AllPublicationData!$G:$G,AllPublicationData!$A:$A,'Publication Table (%)'!$B36,AllPublicationData!$B:$B,'Publication Table (%)'!$C$4,AllPublicationData!$D:$D,'Publication Table (%)'!Q$7)/
SUMIFS(AllPublicationData!$E:$E,AllPublicationData!$A:$A,'Publication Table (%)'!$B36,AllPublicationData!$B:$B,'Publication Table (%)'!$C$4,AllPublicationData!$D:$D,'Publication Table (%)'!Q$7),
SUMIFS(AllPublicationData!$G:$G,AllPublicationData!$A:$A,'Publication Table (%)'!$B36,AllPublicationData!$B:$B,'Publication Table (%)'!Q$7)/
SUMIFS(AllPublicationData!$E:$E,AllPublicationData!$A:$A,'Publication Table (%)'!$B36,AllPublicationData!$B:$B,'Publication Table (%)'!Q$7)),
IF('Publication Table (%)'!$C$5="Operations cancelled for clinical reasons",
IFERROR(SUMIFS(AllPublicationData!$H:$H,AllPublicationData!$A:$A,'Publication Table (%)'!$B36,AllPublicationData!$B:$B,'Publication Table (%)'!$C$4,AllPublicationData!$D:$D,'Publication Table (%)'!Q$7)/
SUMIFS(AllPublicationData!$E:$E,AllPublicationData!$A:$A,'Publication Table (%)'!$B36,AllPublicationData!$B:$B,'Publication Table (%)'!$C$4,AllPublicationData!$D:$D,'Publication Table (%)'!Q$7),
SUMIFS(AllPublicationData!$H:$H,AllPublicationData!$A:$A,'Publication Table (%)'!$B36,AllPublicationData!$B:$B,'Publication Table (%)'!Q$7)/
SUMIFS(AllPublicationData!$E:$E,AllPublicationData!$A:$A,'Publication Table (%)'!$B36,AllPublicationData!$B:$B,'Publication Table (%)'!Q$7)),
IF('Publication Table (%)'!$C$5="Operations cancelled for non-clinical/capacity reasons",
IFERROR(SUMIFS(AllPublicationData!$I:$I,AllPublicationData!$A:$A,'Publication Table (%)'!$B36,AllPublicationData!$B:$B,'Publication Table (%)'!$C$4,AllPublicationData!$D:$D,'Publication Table (%)'!Q$7)/
SUMIFS(AllPublicationData!$E:$E,AllPublicationData!$A:$A,'Publication Table (%)'!$B36,AllPublicationData!$B:$B,'Publication Table (%)'!$C$4,AllPublicationData!$D:$D,'Publication Table (%)'!Q$7),
SUMIFS(AllPublicationData!$I:$I,AllPublicationData!$A:$A,'Publication Table (%)'!$B36,AllPublicationData!$B:$B,'Publication Table (%)'!Q$7)/
SUMIFS(AllPublicationData!$E:$E,AllPublicationData!$A:$A,'Publication Table (%)'!$B36,AllPublicationData!$B:$B,'Publication Table (%)'!Q$7)),
IF('Publication Table (%)'!$C$5="Cancellations for other reasons",
IFERROR(SUMIFS(AllPublicationData!$J:$J,AllPublicationData!$A:$A,'Publication Table (%)'!$B36,AllPublicationData!$B:$B,'Publication Table (%)'!$C$4,AllPublicationData!$D:$D,'Publication Table (%)'!Q$7)/
SUMIFS(AllPublicationData!$E:$E,AllPublicationData!$A:$A,'Publication Table (%)'!$B36,AllPublicationData!$B:$B,'Publication Table (%)'!$C$4,AllPublicationData!$D:$D,'Publication Table (%)'!Q$7),
SUMIFS(AllPublicationData!$J:$J,AllPublicationData!$A:$A,'Publication Table (%)'!$B36,AllPublicationData!$B:$B,'Publication Table (%)'!Q$7)/
SUMIFS(AllPublicationData!$E:$E,AllPublicationData!$A:$A,'Publication Table (%)'!$B36,AllPublicationData!$B:$B,'Publication Table (%)'!Q$7)))))))</f>
        <v>4.2402826855123678E-2</v>
      </c>
      <c r="R36" s="96">
        <f>IF('Publication Table (%)'!$C$5="All Cancelled Operations",
IFERROR(SUMIFS(AllPublicationData!$F:$F,AllPublicationData!$A:$A,'Publication Table (%)'!$B36,AllPublicationData!$B:$B,'Publication Table (%)'!$C$4,AllPublicationData!$D:$D,'Publication Table (%)'!R$7)/
SUMIFS(AllPublicationData!$E:$E,AllPublicationData!$A:$A,'Publication Table (%)'!$B36,AllPublicationData!$B:$B,'Publication Table (%)'!$C$4,AllPublicationData!$D:$D,'Publication Table (%)'!R$7),
SUMIFS(AllPublicationData!$F:$F,AllPublicationData!$A:$A,'Publication Table (%)'!$B36,AllPublicationData!$B:$B,'Publication Table (%)'!R$7)/
SUMIFS(AllPublicationData!$E:$E,AllPublicationData!$A:$A,'Publication Table (%)'!$B36,AllPublicationData!$B:$B,'Publication Table (%)'!R$7)),
IF('Publication Table (%)'!$C$5="Operations cancelled by patient",
IFERROR(SUMIFS(AllPublicationData!$G:$G,AllPublicationData!$A:$A,'Publication Table (%)'!$B36,AllPublicationData!$B:$B,'Publication Table (%)'!$C$4,AllPublicationData!$D:$D,'Publication Table (%)'!R$7)/
SUMIFS(AllPublicationData!$E:$E,AllPublicationData!$A:$A,'Publication Table (%)'!$B36,AllPublicationData!$B:$B,'Publication Table (%)'!$C$4,AllPublicationData!$D:$D,'Publication Table (%)'!R$7),
SUMIFS(AllPublicationData!$G:$G,AllPublicationData!$A:$A,'Publication Table (%)'!$B36,AllPublicationData!$B:$B,'Publication Table (%)'!R$7)/
SUMIFS(AllPublicationData!$E:$E,AllPublicationData!$A:$A,'Publication Table (%)'!$B36,AllPublicationData!$B:$B,'Publication Table (%)'!R$7)),
IF('Publication Table (%)'!$C$5="Operations cancelled for clinical reasons",
IFERROR(SUMIFS(AllPublicationData!$H:$H,AllPublicationData!$A:$A,'Publication Table (%)'!$B36,AllPublicationData!$B:$B,'Publication Table (%)'!$C$4,AllPublicationData!$D:$D,'Publication Table (%)'!R$7)/
SUMIFS(AllPublicationData!$E:$E,AllPublicationData!$A:$A,'Publication Table (%)'!$B36,AllPublicationData!$B:$B,'Publication Table (%)'!$C$4,AllPublicationData!$D:$D,'Publication Table (%)'!R$7),
SUMIFS(AllPublicationData!$H:$H,AllPublicationData!$A:$A,'Publication Table (%)'!$B36,AllPublicationData!$B:$B,'Publication Table (%)'!R$7)/
SUMIFS(AllPublicationData!$E:$E,AllPublicationData!$A:$A,'Publication Table (%)'!$B36,AllPublicationData!$B:$B,'Publication Table (%)'!R$7)),
IF('Publication Table (%)'!$C$5="Operations cancelled for non-clinical/capacity reasons",
IFERROR(SUMIFS(AllPublicationData!$I:$I,AllPublicationData!$A:$A,'Publication Table (%)'!$B36,AllPublicationData!$B:$B,'Publication Table (%)'!$C$4,AllPublicationData!$D:$D,'Publication Table (%)'!R$7)/
SUMIFS(AllPublicationData!$E:$E,AllPublicationData!$A:$A,'Publication Table (%)'!$B36,AllPublicationData!$B:$B,'Publication Table (%)'!$C$4,AllPublicationData!$D:$D,'Publication Table (%)'!R$7),
SUMIFS(AllPublicationData!$I:$I,AllPublicationData!$A:$A,'Publication Table (%)'!$B36,AllPublicationData!$B:$B,'Publication Table (%)'!R$7)/
SUMIFS(AllPublicationData!$E:$E,AllPublicationData!$A:$A,'Publication Table (%)'!$B36,AllPublicationData!$B:$B,'Publication Table (%)'!R$7)),
IF('Publication Table (%)'!$C$5="Cancellations for other reasons",
IFERROR(SUMIFS(AllPublicationData!$J:$J,AllPublicationData!$A:$A,'Publication Table (%)'!$B36,AllPublicationData!$B:$B,'Publication Table (%)'!$C$4,AllPublicationData!$D:$D,'Publication Table (%)'!R$7)/
SUMIFS(AllPublicationData!$E:$E,AllPublicationData!$A:$A,'Publication Table (%)'!$B36,AllPublicationData!$B:$B,'Publication Table (%)'!$C$4,AllPublicationData!$D:$D,'Publication Table (%)'!R$7),
SUMIFS(AllPublicationData!$J:$J,AllPublicationData!$A:$A,'Publication Table (%)'!$B36,AllPublicationData!$B:$B,'Publication Table (%)'!R$7)/
SUMIFS(AllPublicationData!$E:$E,AllPublicationData!$A:$A,'Publication Table (%)'!$B36,AllPublicationData!$B:$B,'Publication Table (%)'!R$7)))))))</f>
        <v>6.3106796116504854E-2</v>
      </c>
      <c r="S36" s="96">
        <f>IF('Publication Table (%)'!$C$5="All Cancelled Operations",
IFERROR(SUMIFS(AllPublicationData!$F:$F,AllPublicationData!$A:$A,'Publication Table (%)'!$B36,AllPublicationData!$B:$B,'Publication Table (%)'!$C$4,AllPublicationData!$D:$D,'Publication Table (%)'!S$7)/
SUMIFS(AllPublicationData!$E:$E,AllPublicationData!$A:$A,'Publication Table (%)'!$B36,AllPublicationData!$B:$B,'Publication Table (%)'!$C$4,AllPublicationData!$D:$D,'Publication Table (%)'!S$7),
SUMIFS(AllPublicationData!$F:$F,AllPublicationData!$A:$A,'Publication Table (%)'!$B36,AllPublicationData!$B:$B,'Publication Table (%)'!S$7)/
SUMIFS(AllPublicationData!$E:$E,AllPublicationData!$A:$A,'Publication Table (%)'!$B36,AllPublicationData!$B:$B,'Publication Table (%)'!S$7)),
IF('Publication Table (%)'!$C$5="Operations cancelled by patient",
IFERROR(SUMIFS(AllPublicationData!$G:$G,AllPublicationData!$A:$A,'Publication Table (%)'!$B36,AllPublicationData!$B:$B,'Publication Table (%)'!$C$4,AllPublicationData!$D:$D,'Publication Table (%)'!S$7)/
SUMIFS(AllPublicationData!$E:$E,AllPublicationData!$A:$A,'Publication Table (%)'!$B36,AllPublicationData!$B:$B,'Publication Table (%)'!$C$4,AllPublicationData!$D:$D,'Publication Table (%)'!S$7),
SUMIFS(AllPublicationData!$G:$G,AllPublicationData!$A:$A,'Publication Table (%)'!$B36,AllPublicationData!$B:$B,'Publication Table (%)'!S$7)/
SUMIFS(AllPublicationData!$E:$E,AllPublicationData!$A:$A,'Publication Table (%)'!$B36,AllPublicationData!$B:$B,'Publication Table (%)'!S$7)),
IF('Publication Table (%)'!$C$5="Operations cancelled for clinical reasons",
IFERROR(SUMIFS(AllPublicationData!$H:$H,AllPublicationData!$A:$A,'Publication Table (%)'!$B36,AllPublicationData!$B:$B,'Publication Table (%)'!$C$4,AllPublicationData!$D:$D,'Publication Table (%)'!S$7)/
SUMIFS(AllPublicationData!$E:$E,AllPublicationData!$A:$A,'Publication Table (%)'!$B36,AllPublicationData!$B:$B,'Publication Table (%)'!$C$4,AllPublicationData!$D:$D,'Publication Table (%)'!S$7),
SUMIFS(AllPublicationData!$H:$H,AllPublicationData!$A:$A,'Publication Table (%)'!$B36,AllPublicationData!$B:$B,'Publication Table (%)'!S$7)/
SUMIFS(AllPublicationData!$E:$E,AllPublicationData!$A:$A,'Publication Table (%)'!$B36,AllPublicationData!$B:$B,'Publication Table (%)'!S$7)),
IF('Publication Table (%)'!$C$5="Operations cancelled for non-clinical/capacity reasons",
IFERROR(SUMIFS(AllPublicationData!$I:$I,AllPublicationData!$A:$A,'Publication Table (%)'!$B36,AllPublicationData!$B:$B,'Publication Table (%)'!$C$4,AllPublicationData!$D:$D,'Publication Table (%)'!S$7)/
SUMIFS(AllPublicationData!$E:$E,AllPublicationData!$A:$A,'Publication Table (%)'!$B36,AllPublicationData!$B:$B,'Publication Table (%)'!$C$4,AllPublicationData!$D:$D,'Publication Table (%)'!S$7),
SUMIFS(AllPublicationData!$I:$I,AllPublicationData!$A:$A,'Publication Table (%)'!$B36,AllPublicationData!$B:$B,'Publication Table (%)'!S$7)/
SUMIFS(AllPublicationData!$E:$E,AllPublicationData!$A:$A,'Publication Table (%)'!$B36,AllPublicationData!$B:$B,'Publication Table (%)'!S$7)),
IF('Publication Table (%)'!$C$5="Cancellations for other reasons",
IFERROR(SUMIFS(AllPublicationData!$J:$J,AllPublicationData!$A:$A,'Publication Table (%)'!$B36,AllPublicationData!$B:$B,'Publication Table (%)'!$C$4,AllPublicationData!$D:$D,'Publication Table (%)'!S$7)/
SUMIFS(AllPublicationData!$E:$E,AllPublicationData!$A:$A,'Publication Table (%)'!$B36,AllPublicationData!$B:$B,'Publication Table (%)'!$C$4,AllPublicationData!$D:$D,'Publication Table (%)'!S$7),
SUMIFS(AllPublicationData!$J:$J,AllPublicationData!$A:$A,'Publication Table (%)'!$B36,AllPublicationData!$B:$B,'Publication Table (%)'!S$7)/
SUMIFS(AllPublicationData!$E:$E,AllPublicationData!$A:$A,'Publication Table (%)'!$B36,AllPublicationData!$B:$B,'Publication Table (%)'!S$7)))))))</f>
        <v>2.7027027027027029E-2</v>
      </c>
    </row>
    <row r="37" spans="2:19" x14ac:dyDescent="0.35">
      <c r="B37" s="89">
        <v>44531</v>
      </c>
      <c r="C37" s="112">
        <f>IF('Publication Table (%)'!$C$5="All Cancelled Operations",
SUMIFS(AllPublicationData!$F:$F,AllPublicationData!$A:$A,'Publication Table (%)'!$B37,AllPublicationData!$B:$B,'Publication Table (%)'!$C$4),
IF('Publication Table (%)'!$C$5="Operations cancelled by patient",
SUMIFS(AllPublicationData!$G:$G,AllPublicationData!$A:$A,'Publication Table (%)'!$B37,AllPublicationData!$B:$B,'Publication Table (%)'!$C$4),
IF('Publication Table (%)'!$C$5="Operations cancelled for clinical reasons",
SUMIFS(AllPublicationData!$H:$H,AllPublicationData!$A:$A,'Publication Table (%)'!$B37,AllPublicationData!$B:$B,'Publication Table (%)'!$C$4),
IF('Publication Table (%)'!$C$5="Operations cancelled for non-clinical/capacity reasons",
SUMIFS(AllPublicationData!$I:$I,AllPublicationData!$A:$A,'Publication Table (%)'!$B37,AllPublicationData!$B:$B,'Publication Table (%)'!$C$4),
IF('Publication Table (%)'!$C$5="Cancellations for other reasons",
SUMIFS(AllPublicationData!$J:$J,AllPublicationData!$A:$A,'Publication Table (%)'!$B37,AllPublicationData!$B:$B,'Publication Table (%)'!$C$4))))))+
IF(AND($C$4="NHS Scotland",$C$5="All Cancelled Operations"),
SUMIFS(AllPublicationData!$F:$F,AllPublicationData!$A:$A,'Publication Table (%)'!$B37),
IF(AND($C$4="NHS Scotland",$C$5="Operations cancelled by patient"),
SUMIFS(AllPublicationData!$G:$G,AllPublicationData!$A:$A,'Publication Table (%)'!$B37),
IF(AND($C$4="NHS Scotland",$C$5="Operations cancelled for clinical reasons"),
SUMIFS(AllPublicationData!$H:$H,AllPublicationData!$A:$A,'Publication Table (%)'!$B37),
IF(AND($C$4="NHS Scotland",$C$5="Operations cancelled for non-clinical/capacity reasons"),
SUMIFS(AllPublicationData!$I:$I,AllPublicationData!$A:$A,'Publication Table (%)'!$B37),
IF(AND($C$4="NHS Scotland",$C$5="Cancellations for other reasons"),
SUMIFS(AllPublicationData!$J:$J,AllPublicationData!$A:$A,'Publication Table (%)'!$B37))))))</f>
        <v>1462</v>
      </c>
      <c r="D37" s="110">
        <f>IF(AND('Publication Table (%)'!$C$5="All Cancelled Operations",$C$4&lt;&gt;"NHS Scotland"),
IFERROR(SUMIFS(AllPublicationData!$F:$F,AllPublicationData!$A:$A,'Publication Table (%)'!$B37,AllPublicationData!$B:$B,'Publication Table (%)'!$C$4,AllPublicationData!$D:$D,'Publication Table (%)'!D$7)/
SUMIFS(AllPublicationData!$E:$E,AllPublicationData!$A:$A,'Publication Table (%)'!$B37,AllPublicationData!$B:$B,'Publication Table (%)'!$C$4,AllPublicationData!$D:$D,'Publication Table (%)'!D$7),
SUMIFS(AllPublicationData!$F:$F,AllPublicationData!$A:$A,'Publication Table (%)'!$B37,AllPublicationData!$B:$B,'Publication Table (%)'!D$7)/
SUMIFS(AllPublicationData!$E:$E,AllPublicationData!$A:$A,'Publication Table (%)'!$B37,AllPublicationData!$B:$B,'Publication Table (%)'!D$7)),
IF(AND('Publication Table (%)'!$C$5="Operations cancelled by patient",$C$4&lt;&gt;"NHS Scotland"),
IFERROR(SUMIFS(AllPublicationData!$G:$G,AllPublicationData!$A:$A,'Publication Table (%)'!$B37,AllPublicationData!$B:$B,'Publication Table (%)'!$C$4,AllPublicationData!$D:$D,'Publication Table (%)'!D$7)/
SUMIFS(AllPublicationData!$E:$E,AllPublicationData!$A:$A,'Publication Table (%)'!$B37,AllPublicationData!$B:$B,'Publication Table (%)'!$C$4,AllPublicationData!$D:$D,'Publication Table (%)'!D$7),
SUMIFS(AllPublicationData!$G:$G,AllPublicationData!$A:$A,'Publication Table (%)'!$B37,AllPublicationData!$B:$B,'Publication Table (%)'!D$7)/
SUMIFS(AllPublicationData!$E:$E,AllPublicationData!$A:$A,'Publication Table (%)'!$B37,AllPublicationData!$B:$B,'Publication Table (%)'!D$7)),
IF(AND('Publication Table (%)'!$C$5="Operations cancelled for clinical reasons",$C$4&lt;&gt;"NHS Scotland"),
IFERROR(SUMIFS(AllPublicationData!$H:$H,AllPublicationData!$A:$A,'Publication Table (%)'!$B37,AllPublicationData!$B:$B,'Publication Table (%)'!$C$4,AllPublicationData!$D:$D,'Publication Table (%)'!D$7)/
SUMIFS(AllPublicationData!$E:$E,AllPublicationData!$A:$A,'Publication Table (%)'!$B37,AllPublicationData!$B:$B,'Publication Table (%)'!$C$4,AllPublicationData!$D:$D,'Publication Table (%)'!D$7),
SUMIFS(AllPublicationData!$H:$H,AllPublicationData!$A:$A,'Publication Table (%)'!$B37,AllPublicationData!$B:$B,'Publication Table (%)'!D$7)/
SUMIFS(AllPublicationData!$E:$E,AllPublicationData!$A:$A,'Publication Table (%)'!$B37,AllPublicationData!$B:$B,'Publication Table (%)'!D$7)),
IF(AND('Publication Table (%)'!$C$5="Operations cancelled for non-clinical/capacity reasons",$C$4&lt;&gt;"NHS Scotland"),
IFERROR(SUMIFS(AllPublicationData!$I:$I,AllPublicationData!$A:$A,'Publication Table (%)'!$B37,AllPublicationData!$B:$B,'Publication Table (%)'!$C$4,AllPublicationData!$D:$D,'Publication Table (%)'!D$7)/
SUMIFS(AllPublicationData!$E:$E,AllPublicationData!$A:$A,'Publication Table (%)'!$B37,AllPublicationData!$B:$B,'Publication Table (%)'!$C$4,AllPublicationData!$D:$D,'Publication Table (%)'!D$7),
SUMIFS(AllPublicationData!$I:$I,AllPublicationData!$A:$A,'Publication Table (%)'!$B37,AllPublicationData!$B:$B,'Publication Table (%)'!D$7)/
SUMIFS(AllPublicationData!$E:$E,AllPublicationData!$A:$A,'Publication Table (%)'!$B37,AllPublicationData!$B:$B,'Publication Table (%)'!D$7)),
IF(AND('Publication Table (%)'!$C$5="Cancellations for other reasons",$C$4&lt;&gt;"NHS Scotland"),
IFERROR(SUMIFS(AllPublicationData!$J:$J,AllPublicationData!$A:$A,'Publication Table (%)'!$B37,AllPublicationData!$B:$B,'Publication Table (%)'!$C$4,AllPublicationData!$D:$D,'Publication Table (%)'!D$7)/
SUMIFS(AllPublicationData!$E:$E,AllPublicationData!$A:$A,'Publication Table (%)'!$B37,AllPublicationData!$B:$B,'Publication Table (%)'!$C$4,AllPublicationData!$D:$D,'Publication Table (%)'!D$7),
SUMIFS(AllPublicationData!$J:$J,AllPublicationData!$A:$A,'Publication Table (%)'!$B37,AllPublicationData!$B:$B,'Publication Table (%)'!D$7)/
SUMIFS(AllPublicationData!$E:$E,AllPublicationData!$A:$A,'Publication Table (%)'!$B37,AllPublicationData!$B:$B,'Publication Table (%)'!D$7)),
IF(AND($C$4="NHS Scotland",$C$5="All Cancelled Operations"),
SUMIFS(AllPublicationData!$F:$F,AllPublicationData!$A:$A,'Publication Table'!$B37)/
SUMIFS(AllPublicationData!$E:$E,AllPublicationData!$A:$A,'Publication Table'!$B37),
IF(AND($C$4="NHS Scotland",$C$5="Operations cancelled by patient"),
SUMIFS(AllPublicationData!$G:$G,AllPublicationData!$A:$A,'Publication Table'!$B37)/
SUMIFS(AllPublicationData!$E:$E,AllPublicationData!$A:$A,'Publication Table'!$B37),
IF(AND($C$4="NHS Scotland",$C$5="Operations cancelled for clinical reasons"),
SUMIFS(AllPublicationData!$H:$H,AllPublicationData!$A:$A,'Publication Table'!$B37)/
SUMIFS(AllPublicationData!$E:$E,AllPublicationData!$A:$A,'Publication Table'!$B37),
IF(AND($C$4="NHS Scotland",$C$5="Operations cancelled for non-clinical/capacity reasons"),
SUMIFS(AllPublicationData!$I:$I,AllPublicationData!$A:$A,'Publication Table'!$B37)/
SUMIFS(AllPublicationData!$E:$E,AllPublicationData!$A:$A,'Publication Table'!$B37),
IF(AND($C$4="NHS Scotland",$C$5="Cancellations for other reasons"),
SUMIFS(AllPublicationData!$J:$J,AllPublicationData!$A:$A,'Publication Table'!$B37)/
SUMIFS(AllPublicationData!$E:$E,AllPublicationData!$A:$A,'Publication Table'!$B37)))))))))))</f>
        <v>8.196905135680646E-2</v>
      </c>
      <c r="E37" s="96">
        <f>IF('Publication Table (%)'!$C$5="All Cancelled Operations",
IFERROR(SUMIFS(AllPublicationData!$F:$F,AllPublicationData!$A:$A,'Publication Table (%)'!$B37,AllPublicationData!$B:$B,'Publication Table (%)'!$C$4,AllPublicationData!$D:$D,'Publication Table (%)'!E$7)/
SUMIFS(AllPublicationData!$E:$E,AllPublicationData!$A:$A,'Publication Table (%)'!$B37,AllPublicationData!$B:$B,'Publication Table (%)'!$C$4,AllPublicationData!$D:$D,'Publication Table (%)'!E$7),
SUMIFS(AllPublicationData!$F:$F,AllPublicationData!$A:$A,'Publication Table (%)'!$B37,AllPublicationData!$B:$B,'Publication Table (%)'!E$7)/
SUMIFS(AllPublicationData!$E:$E,AllPublicationData!$A:$A,'Publication Table (%)'!$B37,AllPublicationData!$B:$B,'Publication Table (%)'!E$7)),
IF('Publication Table (%)'!$C$5="Operations cancelled by patient",
IFERROR(SUMIFS(AllPublicationData!$G:$G,AllPublicationData!$A:$A,'Publication Table (%)'!$B37,AllPublicationData!$B:$B,'Publication Table (%)'!$C$4,AllPublicationData!$D:$D,'Publication Table (%)'!E$7)/
SUMIFS(AllPublicationData!$E:$E,AllPublicationData!$A:$A,'Publication Table (%)'!$B37,AllPublicationData!$B:$B,'Publication Table (%)'!$C$4,AllPublicationData!$D:$D,'Publication Table (%)'!E$7),
SUMIFS(AllPublicationData!$G:$G,AllPublicationData!$A:$A,'Publication Table (%)'!$B37,AllPublicationData!$B:$B,'Publication Table (%)'!E$7)/
SUMIFS(AllPublicationData!$E:$E,AllPublicationData!$A:$A,'Publication Table (%)'!$B37,AllPublicationData!$B:$B,'Publication Table (%)'!E$7)),
IF('Publication Table (%)'!$C$5="Operations cancelled for clinical reasons",
IFERROR(SUMIFS(AllPublicationData!$H:$H,AllPublicationData!$A:$A,'Publication Table (%)'!$B37,AllPublicationData!$B:$B,'Publication Table (%)'!$C$4,AllPublicationData!$D:$D,'Publication Table (%)'!E$7)/
SUMIFS(AllPublicationData!$E:$E,AllPublicationData!$A:$A,'Publication Table (%)'!$B37,AllPublicationData!$B:$B,'Publication Table (%)'!$C$4,AllPublicationData!$D:$D,'Publication Table (%)'!E$7),
SUMIFS(AllPublicationData!$H:$H,AllPublicationData!$A:$A,'Publication Table (%)'!$B37,AllPublicationData!$B:$B,'Publication Table (%)'!E$7)/
SUMIFS(AllPublicationData!$E:$E,AllPublicationData!$A:$A,'Publication Table (%)'!$B37,AllPublicationData!$B:$B,'Publication Table (%)'!E$7)),
IF('Publication Table (%)'!$C$5="Operations cancelled for non-clinical/capacity reasons",
IFERROR(SUMIFS(AllPublicationData!$I:$I,AllPublicationData!$A:$A,'Publication Table (%)'!$B37,AllPublicationData!$B:$B,'Publication Table (%)'!$C$4,AllPublicationData!$D:$D,'Publication Table (%)'!E$7)/
SUMIFS(AllPublicationData!$E:$E,AllPublicationData!$A:$A,'Publication Table (%)'!$B37,AllPublicationData!$B:$B,'Publication Table (%)'!$C$4,AllPublicationData!$D:$D,'Publication Table (%)'!E$7),
SUMIFS(AllPublicationData!$I:$I,AllPublicationData!$A:$A,'Publication Table (%)'!$B37,AllPublicationData!$B:$B,'Publication Table (%)'!E$7)/
SUMIFS(AllPublicationData!$E:$E,AllPublicationData!$A:$A,'Publication Table (%)'!$B37,AllPublicationData!$B:$B,'Publication Table (%)'!E$7)),
IF('Publication Table (%)'!$C$5="Cancellations for other reasons",
IFERROR(SUMIFS(AllPublicationData!$J:$J,AllPublicationData!$A:$A,'Publication Table (%)'!$B37,AllPublicationData!$B:$B,'Publication Table (%)'!$C$4,AllPublicationData!$D:$D,'Publication Table (%)'!E$7)/
SUMIFS(AllPublicationData!$E:$E,AllPublicationData!$A:$A,'Publication Table (%)'!$B37,AllPublicationData!$B:$B,'Publication Table (%)'!$C$4,AllPublicationData!$D:$D,'Publication Table (%)'!E$7),
SUMIFS(AllPublicationData!$J:$J,AllPublicationData!$A:$A,'Publication Table (%)'!$B37,AllPublicationData!$B:$B,'Publication Table (%)'!E$7)/
SUMIFS(AllPublicationData!$E:$E,AllPublicationData!$A:$A,'Publication Table (%)'!$B37,AllPublicationData!$B:$B,'Publication Table (%)'!E$7)))))))</f>
        <v>5.0024283632831471E-2</v>
      </c>
      <c r="F37" s="96">
        <f>IF('Publication Table (%)'!$C$5="All Cancelled Operations",
IFERROR(SUMIFS(AllPublicationData!$F:$F,AllPublicationData!$A:$A,'Publication Table (%)'!$B37,AllPublicationData!$B:$B,'Publication Table (%)'!$C$4,AllPublicationData!$D:$D,'Publication Table (%)'!F$7)/
SUMIFS(AllPublicationData!$E:$E,AllPublicationData!$A:$A,'Publication Table (%)'!$B37,AllPublicationData!$B:$B,'Publication Table (%)'!$C$4,AllPublicationData!$D:$D,'Publication Table (%)'!F$7),
SUMIFS(AllPublicationData!$F:$F,AllPublicationData!$A:$A,'Publication Table (%)'!$B37,AllPublicationData!$B:$B,'Publication Table (%)'!F$7)/
SUMIFS(AllPublicationData!$E:$E,AllPublicationData!$A:$A,'Publication Table (%)'!$B37,AllPublicationData!$B:$B,'Publication Table (%)'!F$7)),
IF('Publication Table (%)'!$C$5="Operations cancelled by patient",
IFERROR(SUMIFS(AllPublicationData!$G:$G,AllPublicationData!$A:$A,'Publication Table (%)'!$B37,AllPublicationData!$B:$B,'Publication Table (%)'!$C$4,AllPublicationData!$D:$D,'Publication Table (%)'!F$7)/
SUMIFS(AllPublicationData!$E:$E,AllPublicationData!$A:$A,'Publication Table (%)'!$B37,AllPublicationData!$B:$B,'Publication Table (%)'!$C$4,AllPublicationData!$D:$D,'Publication Table (%)'!F$7),
SUMIFS(AllPublicationData!$G:$G,AllPublicationData!$A:$A,'Publication Table (%)'!$B37,AllPublicationData!$B:$B,'Publication Table (%)'!F$7)/
SUMIFS(AllPublicationData!$E:$E,AllPublicationData!$A:$A,'Publication Table (%)'!$B37,AllPublicationData!$B:$B,'Publication Table (%)'!F$7)),
IF('Publication Table (%)'!$C$5="Operations cancelled for clinical reasons",
IFERROR(SUMIFS(AllPublicationData!$H:$H,AllPublicationData!$A:$A,'Publication Table (%)'!$B37,AllPublicationData!$B:$B,'Publication Table (%)'!$C$4,AllPublicationData!$D:$D,'Publication Table (%)'!F$7)/
SUMIFS(AllPublicationData!$E:$E,AllPublicationData!$A:$A,'Publication Table (%)'!$B37,AllPublicationData!$B:$B,'Publication Table (%)'!$C$4,AllPublicationData!$D:$D,'Publication Table (%)'!F$7),
SUMIFS(AllPublicationData!$H:$H,AllPublicationData!$A:$A,'Publication Table (%)'!$B37,AllPublicationData!$B:$B,'Publication Table (%)'!F$7)/
SUMIFS(AllPublicationData!$E:$E,AllPublicationData!$A:$A,'Publication Table (%)'!$B37,AllPublicationData!$B:$B,'Publication Table (%)'!F$7)),
IF('Publication Table (%)'!$C$5="Operations cancelled for non-clinical/capacity reasons",
IFERROR(SUMIFS(AllPublicationData!$I:$I,AllPublicationData!$A:$A,'Publication Table (%)'!$B37,AllPublicationData!$B:$B,'Publication Table (%)'!$C$4,AllPublicationData!$D:$D,'Publication Table (%)'!F$7)/
SUMIFS(AllPublicationData!$E:$E,AllPublicationData!$A:$A,'Publication Table (%)'!$B37,AllPublicationData!$B:$B,'Publication Table (%)'!$C$4,AllPublicationData!$D:$D,'Publication Table (%)'!F$7),
SUMIFS(AllPublicationData!$I:$I,AllPublicationData!$A:$A,'Publication Table (%)'!$B37,AllPublicationData!$B:$B,'Publication Table (%)'!F$7)/
SUMIFS(AllPublicationData!$E:$E,AllPublicationData!$A:$A,'Publication Table (%)'!$B37,AllPublicationData!$B:$B,'Publication Table (%)'!F$7)),
IF('Publication Table (%)'!$C$5="Cancellations for other reasons",
IFERROR(SUMIFS(AllPublicationData!$J:$J,AllPublicationData!$A:$A,'Publication Table (%)'!$B37,AllPublicationData!$B:$B,'Publication Table (%)'!$C$4,AllPublicationData!$D:$D,'Publication Table (%)'!F$7)/
SUMIFS(AllPublicationData!$E:$E,AllPublicationData!$A:$A,'Publication Table (%)'!$B37,AllPublicationData!$B:$B,'Publication Table (%)'!$C$4,AllPublicationData!$D:$D,'Publication Table (%)'!F$7),
SUMIFS(AllPublicationData!$J:$J,AllPublicationData!$A:$A,'Publication Table (%)'!$B37,AllPublicationData!$B:$B,'Publication Table (%)'!F$7)/
SUMIFS(AllPublicationData!$E:$E,AllPublicationData!$A:$A,'Publication Table (%)'!$B37,AllPublicationData!$B:$B,'Publication Table (%)'!F$7)))))))</f>
        <v>0.11314285714285714</v>
      </c>
      <c r="G37" s="96">
        <f>IF('Publication Table (%)'!$C$5="All Cancelled Operations",
IFERROR(SUMIFS(AllPublicationData!$F:$F,AllPublicationData!$A:$A,'Publication Table (%)'!$B37,AllPublicationData!$B:$B,'Publication Table (%)'!$C$4,AllPublicationData!$D:$D,'Publication Table (%)'!G$7)/
SUMIFS(AllPublicationData!$E:$E,AllPublicationData!$A:$A,'Publication Table (%)'!$B37,AllPublicationData!$B:$B,'Publication Table (%)'!$C$4,AllPublicationData!$D:$D,'Publication Table (%)'!G$7),
SUMIFS(AllPublicationData!$F:$F,AllPublicationData!$A:$A,'Publication Table (%)'!$B37,AllPublicationData!$B:$B,'Publication Table (%)'!G$7)/
SUMIFS(AllPublicationData!$E:$E,AllPublicationData!$A:$A,'Publication Table (%)'!$B37,AllPublicationData!$B:$B,'Publication Table (%)'!G$7)),
IF('Publication Table (%)'!$C$5="Operations cancelled by patient",
IFERROR(SUMIFS(AllPublicationData!$G:$G,AllPublicationData!$A:$A,'Publication Table (%)'!$B37,AllPublicationData!$B:$B,'Publication Table (%)'!$C$4,AllPublicationData!$D:$D,'Publication Table (%)'!G$7)/
SUMIFS(AllPublicationData!$E:$E,AllPublicationData!$A:$A,'Publication Table (%)'!$B37,AllPublicationData!$B:$B,'Publication Table (%)'!$C$4,AllPublicationData!$D:$D,'Publication Table (%)'!G$7),
SUMIFS(AllPublicationData!$G:$G,AllPublicationData!$A:$A,'Publication Table (%)'!$B37,AllPublicationData!$B:$B,'Publication Table (%)'!G$7)/
SUMIFS(AllPublicationData!$E:$E,AllPublicationData!$A:$A,'Publication Table (%)'!$B37,AllPublicationData!$B:$B,'Publication Table (%)'!G$7)),
IF('Publication Table (%)'!$C$5="Operations cancelled for clinical reasons",
IFERROR(SUMIFS(AllPublicationData!$H:$H,AllPublicationData!$A:$A,'Publication Table (%)'!$B37,AllPublicationData!$B:$B,'Publication Table (%)'!$C$4,AllPublicationData!$D:$D,'Publication Table (%)'!G$7)/
SUMIFS(AllPublicationData!$E:$E,AllPublicationData!$A:$A,'Publication Table (%)'!$B37,AllPublicationData!$B:$B,'Publication Table (%)'!$C$4,AllPublicationData!$D:$D,'Publication Table (%)'!G$7),
SUMIFS(AllPublicationData!$H:$H,AllPublicationData!$A:$A,'Publication Table (%)'!$B37,AllPublicationData!$B:$B,'Publication Table (%)'!G$7)/
SUMIFS(AllPublicationData!$E:$E,AllPublicationData!$A:$A,'Publication Table (%)'!$B37,AllPublicationData!$B:$B,'Publication Table (%)'!G$7)),
IF('Publication Table (%)'!$C$5="Operations cancelled for non-clinical/capacity reasons",
IFERROR(SUMIFS(AllPublicationData!$I:$I,AllPublicationData!$A:$A,'Publication Table (%)'!$B37,AllPublicationData!$B:$B,'Publication Table (%)'!$C$4,AllPublicationData!$D:$D,'Publication Table (%)'!G$7)/
SUMIFS(AllPublicationData!$E:$E,AllPublicationData!$A:$A,'Publication Table (%)'!$B37,AllPublicationData!$B:$B,'Publication Table (%)'!$C$4,AllPublicationData!$D:$D,'Publication Table (%)'!G$7),
SUMIFS(AllPublicationData!$I:$I,AllPublicationData!$A:$A,'Publication Table (%)'!$B37,AllPublicationData!$B:$B,'Publication Table (%)'!G$7)/
SUMIFS(AllPublicationData!$E:$E,AllPublicationData!$A:$A,'Publication Table (%)'!$B37,AllPublicationData!$B:$B,'Publication Table (%)'!G$7)),
IF('Publication Table (%)'!$C$5="Cancellations for other reasons",
IFERROR(SUMIFS(AllPublicationData!$J:$J,AllPublicationData!$A:$A,'Publication Table (%)'!$B37,AllPublicationData!$B:$B,'Publication Table (%)'!$C$4,AllPublicationData!$D:$D,'Publication Table (%)'!G$7)/
SUMIFS(AllPublicationData!$E:$E,AllPublicationData!$A:$A,'Publication Table (%)'!$B37,AllPublicationData!$B:$B,'Publication Table (%)'!$C$4,AllPublicationData!$D:$D,'Publication Table (%)'!G$7),
SUMIFS(AllPublicationData!$J:$J,AllPublicationData!$A:$A,'Publication Table (%)'!$B37,AllPublicationData!$B:$B,'Publication Table (%)'!G$7)/
SUMIFS(AllPublicationData!$E:$E,AllPublicationData!$A:$A,'Publication Table (%)'!$B37,AllPublicationData!$B:$B,'Publication Table (%)'!G$7)))))))</f>
        <v>5.434782608695652E-2</v>
      </c>
      <c r="H37" s="96">
        <f>IF('Publication Table (%)'!$C$5="All Cancelled Operations",
IFERROR(SUMIFS(AllPublicationData!$F:$F,AllPublicationData!$A:$A,'Publication Table (%)'!$B37,AllPublicationData!$B:$B,'Publication Table (%)'!$C$4,AllPublicationData!$D:$D,'Publication Table (%)'!H$7)/
SUMIFS(AllPublicationData!$E:$E,AllPublicationData!$A:$A,'Publication Table (%)'!$B37,AllPublicationData!$B:$B,'Publication Table (%)'!$C$4,AllPublicationData!$D:$D,'Publication Table (%)'!H$7),
SUMIFS(AllPublicationData!$F:$F,AllPublicationData!$A:$A,'Publication Table (%)'!$B37,AllPublicationData!$B:$B,'Publication Table (%)'!H$7)/
SUMIFS(AllPublicationData!$E:$E,AllPublicationData!$A:$A,'Publication Table (%)'!$B37,AllPublicationData!$B:$B,'Publication Table (%)'!H$7)),
IF('Publication Table (%)'!$C$5="Operations cancelled by patient",
IFERROR(SUMIFS(AllPublicationData!$G:$G,AllPublicationData!$A:$A,'Publication Table (%)'!$B37,AllPublicationData!$B:$B,'Publication Table (%)'!$C$4,AllPublicationData!$D:$D,'Publication Table (%)'!H$7)/
SUMIFS(AllPublicationData!$E:$E,AllPublicationData!$A:$A,'Publication Table (%)'!$B37,AllPublicationData!$B:$B,'Publication Table (%)'!$C$4,AllPublicationData!$D:$D,'Publication Table (%)'!H$7),
SUMIFS(AllPublicationData!$G:$G,AllPublicationData!$A:$A,'Publication Table (%)'!$B37,AllPublicationData!$B:$B,'Publication Table (%)'!H$7)/
SUMIFS(AllPublicationData!$E:$E,AllPublicationData!$A:$A,'Publication Table (%)'!$B37,AllPublicationData!$B:$B,'Publication Table (%)'!H$7)),
IF('Publication Table (%)'!$C$5="Operations cancelled for clinical reasons",
IFERROR(SUMIFS(AllPublicationData!$H:$H,AllPublicationData!$A:$A,'Publication Table (%)'!$B37,AllPublicationData!$B:$B,'Publication Table (%)'!$C$4,AllPublicationData!$D:$D,'Publication Table (%)'!H$7)/
SUMIFS(AllPublicationData!$E:$E,AllPublicationData!$A:$A,'Publication Table (%)'!$B37,AllPublicationData!$B:$B,'Publication Table (%)'!$C$4,AllPublicationData!$D:$D,'Publication Table (%)'!H$7),
SUMIFS(AllPublicationData!$H:$H,AllPublicationData!$A:$A,'Publication Table (%)'!$B37,AllPublicationData!$B:$B,'Publication Table (%)'!H$7)/
SUMIFS(AllPublicationData!$E:$E,AllPublicationData!$A:$A,'Publication Table (%)'!$B37,AllPublicationData!$B:$B,'Publication Table (%)'!H$7)),
IF('Publication Table (%)'!$C$5="Operations cancelled for non-clinical/capacity reasons",
IFERROR(SUMIFS(AllPublicationData!$I:$I,AllPublicationData!$A:$A,'Publication Table (%)'!$B37,AllPublicationData!$B:$B,'Publication Table (%)'!$C$4,AllPublicationData!$D:$D,'Publication Table (%)'!H$7)/
SUMIFS(AllPublicationData!$E:$E,AllPublicationData!$A:$A,'Publication Table (%)'!$B37,AllPublicationData!$B:$B,'Publication Table (%)'!$C$4,AllPublicationData!$D:$D,'Publication Table (%)'!H$7),
SUMIFS(AllPublicationData!$I:$I,AllPublicationData!$A:$A,'Publication Table (%)'!$B37,AllPublicationData!$B:$B,'Publication Table (%)'!H$7)/
SUMIFS(AllPublicationData!$E:$E,AllPublicationData!$A:$A,'Publication Table (%)'!$B37,AllPublicationData!$B:$B,'Publication Table (%)'!H$7)),
IF('Publication Table (%)'!$C$5="Cancellations for other reasons",
IFERROR(SUMIFS(AllPublicationData!$J:$J,AllPublicationData!$A:$A,'Publication Table (%)'!$B37,AllPublicationData!$B:$B,'Publication Table (%)'!$C$4,AllPublicationData!$D:$D,'Publication Table (%)'!H$7)/
SUMIFS(AllPublicationData!$E:$E,AllPublicationData!$A:$A,'Publication Table (%)'!$B37,AllPublicationData!$B:$B,'Publication Table (%)'!$C$4,AllPublicationData!$D:$D,'Publication Table (%)'!H$7),
SUMIFS(AllPublicationData!$J:$J,AllPublicationData!$A:$A,'Publication Table (%)'!$B37,AllPublicationData!$B:$B,'Publication Table (%)'!H$7)/
SUMIFS(AllPublicationData!$E:$E,AllPublicationData!$A:$A,'Publication Table (%)'!$B37,AllPublicationData!$B:$B,'Publication Table (%)'!H$7)))))))</f>
        <v>8.9592760180995476E-2</v>
      </c>
      <c r="I37" s="96">
        <f>IF('Publication Table (%)'!$C$5="All Cancelled Operations",
IFERROR(SUMIFS(AllPublicationData!$F:$F,AllPublicationData!$A:$A,'Publication Table (%)'!$B37,AllPublicationData!$B:$B,'Publication Table (%)'!$C$4,AllPublicationData!$D:$D,'Publication Table (%)'!I$7)/
SUMIFS(AllPublicationData!$E:$E,AllPublicationData!$A:$A,'Publication Table (%)'!$B37,AllPublicationData!$B:$B,'Publication Table (%)'!$C$4,AllPublicationData!$D:$D,'Publication Table (%)'!I$7),
SUMIFS(AllPublicationData!$F:$F,AllPublicationData!$A:$A,'Publication Table (%)'!$B37,AllPublicationData!$B:$B,'Publication Table (%)'!I$7)/
SUMIFS(AllPublicationData!$E:$E,AllPublicationData!$A:$A,'Publication Table (%)'!$B37,AllPublicationData!$B:$B,'Publication Table (%)'!I$7)),
IF('Publication Table (%)'!$C$5="Operations cancelled by patient",
IFERROR(SUMIFS(AllPublicationData!$G:$G,AllPublicationData!$A:$A,'Publication Table (%)'!$B37,AllPublicationData!$B:$B,'Publication Table (%)'!$C$4,AllPublicationData!$D:$D,'Publication Table (%)'!I$7)/
SUMIFS(AllPublicationData!$E:$E,AllPublicationData!$A:$A,'Publication Table (%)'!$B37,AllPublicationData!$B:$B,'Publication Table (%)'!$C$4,AllPublicationData!$D:$D,'Publication Table (%)'!I$7),
SUMIFS(AllPublicationData!$G:$G,AllPublicationData!$A:$A,'Publication Table (%)'!$B37,AllPublicationData!$B:$B,'Publication Table (%)'!I$7)/
SUMIFS(AllPublicationData!$E:$E,AllPublicationData!$A:$A,'Publication Table (%)'!$B37,AllPublicationData!$B:$B,'Publication Table (%)'!I$7)),
IF('Publication Table (%)'!$C$5="Operations cancelled for clinical reasons",
IFERROR(SUMIFS(AllPublicationData!$H:$H,AllPublicationData!$A:$A,'Publication Table (%)'!$B37,AllPublicationData!$B:$B,'Publication Table (%)'!$C$4,AllPublicationData!$D:$D,'Publication Table (%)'!I$7)/
SUMIFS(AllPublicationData!$E:$E,AllPublicationData!$A:$A,'Publication Table (%)'!$B37,AllPublicationData!$B:$B,'Publication Table (%)'!$C$4,AllPublicationData!$D:$D,'Publication Table (%)'!I$7),
SUMIFS(AllPublicationData!$H:$H,AllPublicationData!$A:$A,'Publication Table (%)'!$B37,AllPublicationData!$B:$B,'Publication Table (%)'!I$7)/
SUMIFS(AllPublicationData!$E:$E,AllPublicationData!$A:$A,'Publication Table (%)'!$B37,AllPublicationData!$B:$B,'Publication Table (%)'!I$7)),
IF('Publication Table (%)'!$C$5="Operations cancelled for non-clinical/capacity reasons",
IFERROR(SUMIFS(AllPublicationData!$I:$I,AllPublicationData!$A:$A,'Publication Table (%)'!$B37,AllPublicationData!$B:$B,'Publication Table (%)'!$C$4,AllPublicationData!$D:$D,'Publication Table (%)'!I$7)/
SUMIFS(AllPublicationData!$E:$E,AllPublicationData!$A:$A,'Publication Table (%)'!$B37,AllPublicationData!$B:$B,'Publication Table (%)'!$C$4,AllPublicationData!$D:$D,'Publication Table (%)'!I$7),
SUMIFS(AllPublicationData!$I:$I,AllPublicationData!$A:$A,'Publication Table (%)'!$B37,AllPublicationData!$B:$B,'Publication Table (%)'!I$7)/
SUMIFS(AllPublicationData!$E:$E,AllPublicationData!$A:$A,'Publication Table (%)'!$B37,AllPublicationData!$B:$B,'Publication Table (%)'!I$7)),
IF('Publication Table (%)'!$C$5="Cancellations for other reasons",
IFERROR(SUMIFS(AllPublicationData!$J:$J,AllPublicationData!$A:$A,'Publication Table (%)'!$B37,AllPublicationData!$B:$B,'Publication Table (%)'!$C$4,AllPublicationData!$D:$D,'Publication Table (%)'!I$7)/
SUMIFS(AllPublicationData!$E:$E,AllPublicationData!$A:$A,'Publication Table (%)'!$B37,AllPublicationData!$B:$B,'Publication Table (%)'!$C$4,AllPublicationData!$D:$D,'Publication Table (%)'!I$7),
SUMIFS(AllPublicationData!$J:$J,AllPublicationData!$A:$A,'Publication Table (%)'!$B37,AllPublicationData!$B:$B,'Publication Table (%)'!I$7)/
SUMIFS(AllPublicationData!$E:$E,AllPublicationData!$A:$A,'Publication Table (%)'!$B37,AllPublicationData!$B:$B,'Publication Table (%)'!I$7)))))))</f>
        <v>5.8492688413948259E-2</v>
      </c>
      <c r="J37" s="96">
        <f>IF('Publication Table (%)'!$C$5="All Cancelled Operations",
IFERROR(SUMIFS(AllPublicationData!$F:$F,AllPublicationData!$A:$A,'Publication Table (%)'!$B37,AllPublicationData!$B:$B,'Publication Table (%)'!$C$4,AllPublicationData!$D:$D,'Publication Table (%)'!J$7)/
SUMIFS(AllPublicationData!$E:$E,AllPublicationData!$A:$A,'Publication Table (%)'!$B37,AllPublicationData!$B:$B,'Publication Table (%)'!$C$4,AllPublicationData!$D:$D,'Publication Table (%)'!J$7),
SUMIFS(AllPublicationData!$F:$F,AllPublicationData!$A:$A,'Publication Table (%)'!$B37,AllPublicationData!$B:$B,'Publication Table (%)'!J$7)/
SUMIFS(AllPublicationData!$E:$E,AllPublicationData!$A:$A,'Publication Table (%)'!$B37,AllPublicationData!$B:$B,'Publication Table (%)'!J$7)),
IF('Publication Table (%)'!$C$5="Operations cancelled by patient",
IFERROR(SUMIFS(AllPublicationData!$G:$G,AllPublicationData!$A:$A,'Publication Table (%)'!$B37,AllPublicationData!$B:$B,'Publication Table (%)'!$C$4,AllPublicationData!$D:$D,'Publication Table (%)'!J$7)/
SUMIFS(AllPublicationData!$E:$E,AllPublicationData!$A:$A,'Publication Table (%)'!$B37,AllPublicationData!$B:$B,'Publication Table (%)'!$C$4,AllPublicationData!$D:$D,'Publication Table (%)'!J$7),
SUMIFS(AllPublicationData!$G:$G,AllPublicationData!$A:$A,'Publication Table (%)'!$B37,AllPublicationData!$B:$B,'Publication Table (%)'!J$7)/
SUMIFS(AllPublicationData!$E:$E,AllPublicationData!$A:$A,'Publication Table (%)'!$B37,AllPublicationData!$B:$B,'Publication Table (%)'!J$7)),
IF('Publication Table (%)'!$C$5="Operations cancelled for clinical reasons",
IFERROR(SUMIFS(AllPublicationData!$H:$H,AllPublicationData!$A:$A,'Publication Table (%)'!$B37,AllPublicationData!$B:$B,'Publication Table (%)'!$C$4,AllPublicationData!$D:$D,'Publication Table (%)'!J$7)/
SUMIFS(AllPublicationData!$E:$E,AllPublicationData!$A:$A,'Publication Table (%)'!$B37,AllPublicationData!$B:$B,'Publication Table (%)'!$C$4,AllPublicationData!$D:$D,'Publication Table (%)'!J$7),
SUMIFS(AllPublicationData!$H:$H,AllPublicationData!$A:$A,'Publication Table (%)'!$B37,AllPublicationData!$B:$B,'Publication Table (%)'!J$7)/
SUMIFS(AllPublicationData!$E:$E,AllPublicationData!$A:$A,'Publication Table (%)'!$B37,AllPublicationData!$B:$B,'Publication Table (%)'!J$7)),
IF('Publication Table (%)'!$C$5="Operations cancelled for non-clinical/capacity reasons",
IFERROR(SUMIFS(AllPublicationData!$I:$I,AllPublicationData!$A:$A,'Publication Table (%)'!$B37,AllPublicationData!$B:$B,'Publication Table (%)'!$C$4,AllPublicationData!$D:$D,'Publication Table (%)'!J$7)/
SUMIFS(AllPublicationData!$E:$E,AllPublicationData!$A:$A,'Publication Table (%)'!$B37,AllPublicationData!$B:$B,'Publication Table (%)'!$C$4,AllPublicationData!$D:$D,'Publication Table (%)'!J$7),
SUMIFS(AllPublicationData!$I:$I,AllPublicationData!$A:$A,'Publication Table (%)'!$B37,AllPublicationData!$B:$B,'Publication Table (%)'!J$7)/
SUMIFS(AllPublicationData!$E:$E,AllPublicationData!$A:$A,'Publication Table (%)'!$B37,AllPublicationData!$B:$B,'Publication Table (%)'!J$7)),
IF('Publication Table (%)'!$C$5="Cancellations for other reasons",
IFERROR(SUMIFS(AllPublicationData!$J:$J,AllPublicationData!$A:$A,'Publication Table (%)'!$B37,AllPublicationData!$B:$B,'Publication Table (%)'!$C$4,AllPublicationData!$D:$D,'Publication Table (%)'!J$7)/
SUMIFS(AllPublicationData!$E:$E,AllPublicationData!$A:$A,'Publication Table (%)'!$B37,AllPublicationData!$B:$B,'Publication Table (%)'!$C$4,AllPublicationData!$D:$D,'Publication Table (%)'!J$7),
SUMIFS(AllPublicationData!$J:$J,AllPublicationData!$A:$A,'Publication Table (%)'!$B37,AllPublicationData!$B:$B,'Publication Table (%)'!J$7)/
SUMIFS(AllPublicationData!$E:$E,AllPublicationData!$A:$A,'Publication Table (%)'!$B37,AllPublicationData!$B:$B,'Publication Table (%)'!J$7)))))))</f>
        <v>7.7565632458233891E-2</v>
      </c>
      <c r="K37" s="96">
        <f>IF('Publication Table (%)'!$C$5="All Cancelled Operations",
IFERROR(SUMIFS(AllPublicationData!$F:$F,AllPublicationData!$A:$A,'Publication Table (%)'!$B37,AllPublicationData!$B:$B,'Publication Table (%)'!$C$4,AllPublicationData!$D:$D,'Publication Table (%)'!K$7)/
SUMIFS(AllPublicationData!$E:$E,AllPublicationData!$A:$A,'Publication Table (%)'!$B37,AllPublicationData!$B:$B,'Publication Table (%)'!$C$4,AllPublicationData!$D:$D,'Publication Table (%)'!K$7),
SUMIFS(AllPublicationData!$F:$F,AllPublicationData!$A:$A,'Publication Table (%)'!$B37,AllPublicationData!$B:$B,'Publication Table (%)'!K$7)/
SUMIFS(AllPublicationData!$E:$E,AllPublicationData!$A:$A,'Publication Table (%)'!$B37,AllPublicationData!$B:$B,'Publication Table (%)'!K$7)),
IF('Publication Table (%)'!$C$5="Operations cancelled by patient",
IFERROR(SUMIFS(AllPublicationData!$G:$G,AllPublicationData!$A:$A,'Publication Table (%)'!$B37,AllPublicationData!$B:$B,'Publication Table (%)'!$C$4,AllPublicationData!$D:$D,'Publication Table (%)'!K$7)/
SUMIFS(AllPublicationData!$E:$E,AllPublicationData!$A:$A,'Publication Table (%)'!$B37,AllPublicationData!$B:$B,'Publication Table (%)'!$C$4,AllPublicationData!$D:$D,'Publication Table (%)'!K$7),
SUMIFS(AllPublicationData!$G:$G,AllPublicationData!$A:$A,'Publication Table (%)'!$B37,AllPublicationData!$B:$B,'Publication Table (%)'!K$7)/
SUMIFS(AllPublicationData!$E:$E,AllPublicationData!$A:$A,'Publication Table (%)'!$B37,AllPublicationData!$B:$B,'Publication Table (%)'!K$7)),
IF('Publication Table (%)'!$C$5="Operations cancelled for clinical reasons",
IFERROR(SUMIFS(AllPublicationData!$H:$H,AllPublicationData!$A:$A,'Publication Table (%)'!$B37,AllPublicationData!$B:$B,'Publication Table (%)'!$C$4,AllPublicationData!$D:$D,'Publication Table (%)'!K$7)/
SUMIFS(AllPublicationData!$E:$E,AllPublicationData!$A:$A,'Publication Table (%)'!$B37,AllPublicationData!$B:$B,'Publication Table (%)'!$C$4,AllPublicationData!$D:$D,'Publication Table (%)'!K$7),
SUMIFS(AllPublicationData!$H:$H,AllPublicationData!$A:$A,'Publication Table (%)'!$B37,AllPublicationData!$B:$B,'Publication Table (%)'!K$7)/
SUMIFS(AllPublicationData!$E:$E,AllPublicationData!$A:$A,'Publication Table (%)'!$B37,AllPublicationData!$B:$B,'Publication Table (%)'!K$7)),
IF('Publication Table (%)'!$C$5="Operations cancelled for non-clinical/capacity reasons",
IFERROR(SUMIFS(AllPublicationData!$I:$I,AllPublicationData!$A:$A,'Publication Table (%)'!$B37,AllPublicationData!$B:$B,'Publication Table (%)'!$C$4,AllPublicationData!$D:$D,'Publication Table (%)'!K$7)/
SUMIFS(AllPublicationData!$E:$E,AllPublicationData!$A:$A,'Publication Table (%)'!$B37,AllPublicationData!$B:$B,'Publication Table (%)'!$C$4,AllPublicationData!$D:$D,'Publication Table (%)'!K$7),
SUMIFS(AllPublicationData!$I:$I,AllPublicationData!$A:$A,'Publication Table (%)'!$B37,AllPublicationData!$B:$B,'Publication Table (%)'!K$7)/
SUMIFS(AllPublicationData!$E:$E,AllPublicationData!$A:$A,'Publication Table (%)'!$B37,AllPublicationData!$B:$B,'Publication Table (%)'!K$7)),
IF('Publication Table (%)'!$C$5="Cancellations for other reasons",
IFERROR(SUMIFS(AllPublicationData!$J:$J,AllPublicationData!$A:$A,'Publication Table (%)'!$B37,AllPublicationData!$B:$B,'Publication Table (%)'!$C$4,AllPublicationData!$D:$D,'Publication Table (%)'!K$7)/
SUMIFS(AllPublicationData!$E:$E,AllPublicationData!$A:$A,'Publication Table (%)'!$B37,AllPublicationData!$B:$B,'Publication Table (%)'!$C$4,AllPublicationData!$D:$D,'Publication Table (%)'!K$7),
SUMIFS(AllPublicationData!$J:$J,AllPublicationData!$A:$A,'Publication Table (%)'!$B37,AllPublicationData!$B:$B,'Publication Table (%)'!K$7)/
SUMIFS(AllPublicationData!$E:$E,AllPublicationData!$A:$A,'Publication Table (%)'!$B37,AllPublicationData!$B:$B,'Publication Table (%)'!K$7)))))))</f>
        <v>9.9660249150622882E-2</v>
      </c>
      <c r="L37" s="96">
        <f>IF('Publication Table (%)'!$C$5="All Cancelled Operations",
IFERROR(SUMIFS(AllPublicationData!$F:$F,AllPublicationData!$A:$A,'Publication Table (%)'!$B37,AllPublicationData!$B:$B,'Publication Table (%)'!$C$4,AllPublicationData!$D:$D,'Publication Table (%)'!L$7)/
SUMIFS(AllPublicationData!$E:$E,AllPublicationData!$A:$A,'Publication Table (%)'!$B37,AllPublicationData!$B:$B,'Publication Table (%)'!$C$4,AllPublicationData!$D:$D,'Publication Table (%)'!L$7),
SUMIFS(AllPublicationData!$F:$F,AllPublicationData!$A:$A,'Publication Table (%)'!$B37,AllPublicationData!$B:$B,'Publication Table (%)'!L$7)/
SUMIFS(AllPublicationData!$E:$E,AllPublicationData!$A:$A,'Publication Table (%)'!$B37,AllPublicationData!$B:$B,'Publication Table (%)'!L$7)),
IF('Publication Table (%)'!$C$5="Operations cancelled by patient",
IFERROR(SUMIFS(AllPublicationData!$G:$G,AllPublicationData!$A:$A,'Publication Table (%)'!$B37,AllPublicationData!$B:$B,'Publication Table (%)'!$C$4,AllPublicationData!$D:$D,'Publication Table (%)'!L$7)/
SUMIFS(AllPublicationData!$E:$E,AllPublicationData!$A:$A,'Publication Table (%)'!$B37,AllPublicationData!$B:$B,'Publication Table (%)'!$C$4,AllPublicationData!$D:$D,'Publication Table (%)'!L$7),
SUMIFS(AllPublicationData!$G:$G,AllPublicationData!$A:$A,'Publication Table (%)'!$B37,AllPublicationData!$B:$B,'Publication Table (%)'!L$7)/
SUMIFS(AllPublicationData!$E:$E,AllPublicationData!$A:$A,'Publication Table (%)'!$B37,AllPublicationData!$B:$B,'Publication Table (%)'!L$7)),
IF('Publication Table (%)'!$C$5="Operations cancelled for clinical reasons",
IFERROR(SUMIFS(AllPublicationData!$H:$H,AllPublicationData!$A:$A,'Publication Table (%)'!$B37,AllPublicationData!$B:$B,'Publication Table (%)'!$C$4,AllPublicationData!$D:$D,'Publication Table (%)'!L$7)/
SUMIFS(AllPublicationData!$E:$E,AllPublicationData!$A:$A,'Publication Table (%)'!$B37,AllPublicationData!$B:$B,'Publication Table (%)'!$C$4,AllPublicationData!$D:$D,'Publication Table (%)'!L$7),
SUMIFS(AllPublicationData!$H:$H,AllPublicationData!$A:$A,'Publication Table (%)'!$B37,AllPublicationData!$B:$B,'Publication Table (%)'!L$7)/
SUMIFS(AllPublicationData!$E:$E,AllPublicationData!$A:$A,'Publication Table (%)'!$B37,AllPublicationData!$B:$B,'Publication Table (%)'!L$7)),
IF('Publication Table (%)'!$C$5="Operations cancelled for non-clinical/capacity reasons",
IFERROR(SUMIFS(AllPublicationData!$I:$I,AllPublicationData!$A:$A,'Publication Table (%)'!$B37,AllPublicationData!$B:$B,'Publication Table (%)'!$C$4,AllPublicationData!$D:$D,'Publication Table (%)'!L$7)/
SUMIFS(AllPublicationData!$E:$E,AllPublicationData!$A:$A,'Publication Table (%)'!$B37,AllPublicationData!$B:$B,'Publication Table (%)'!$C$4,AllPublicationData!$D:$D,'Publication Table (%)'!L$7),
SUMIFS(AllPublicationData!$I:$I,AllPublicationData!$A:$A,'Publication Table (%)'!$B37,AllPublicationData!$B:$B,'Publication Table (%)'!L$7)/
SUMIFS(AllPublicationData!$E:$E,AllPublicationData!$A:$A,'Publication Table (%)'!$B37,AllPublicationData!$B:$B,'Publication Table (%)'!L$7)),
IF('Publication Table (%)'!$C$5="Cancellations for other reasons",
IFERROR(SUMIFS(AllPublicationData!$J:$J,AllPublicationData!$A:$A,'Publication Table (%)'!$B37,AllPublicationData!$B:$B,'Publication Table (%)'!$C$4,AllPublicationData!$D:$D,'Publication Table (%)'!L$7)/
SUMIFS(AllPublicationData!$E:$E,AllPublicationData!$A:$A,'Publication Table (%)'!$B37,AllPublicationData!$B:$B,'Publication Table (%)'!$C$4,AllPublicationData!$D:$D,'Publication Table (%)'!L$7),
SUMIFS(AllPublicationData!$J:$J,AllPublicationData!$A:$A,'Publication Table (%)'!$B37,AllPublicationData!$B:$B,'Publication Table (%)'!L$7)/
SUMIFS(AllPublicationData!$E:$E,AllPublicationData!$A:$A,'Publication Table (%)'!$B37,AllPublicationData!$B:$B,'Publication Table (%)'!L$7)))))))</f>
        <v>8.3522012578616356E-2</v>
      </c>
      <c r="M37" s="96">
        <f>IF('Publication Table (%)'!$C$5="All Cancelled Operations",
IFERROR(SUMIFS(AllPublicationData!$F:$F,AllPublicationData!$A:$A,'Publication Table (%)'!$B37,AllPublicationData!$B:$B,'Publication Table (%)'!$C$4,AllPublicationData!$D:$D,'Publication Table (%)'!M$7)/
SUMIFS(AllPublicationData!$E:$E,AllPublicationData!$A:$A,'Publication Table (%)'!$B37,AllPublicationData!$B:$B,'Publication Table (%)'!$C$4,AllPublicationData!$D:$D,'Publication Table (%)'!M$7),
SUMIFS(AllPublicationData!$F:$F,AllPublicationData!$A:$A,'Publication Table (%)'!$B37,AllPublicationData!$B:$B,'Publication Table (%)'!M$7)/
SUMIFS(AllPublicationData!$E:$E,AllPublicationData!$A:$A,'Publication Table (%)'!$B37,AllPublicationData!$B:$B,'Publication Table (%)'!M$7)),
IF('Publication Table (%)'!$C$5="Operations cancelled by patient",
IFERROR(SUMIFS(AllPublicationData!$G:$G,AllPublicationData!$A:$A,'Publication Table (%)'!$B37,AllPublicationData!$B:$B,'Publication Table (%)'!$C$4,AllPublicationData!$D:$D,'Publication Table (%)'!M$7)/
SUMIFS(AllPublicationData!$E:$E,AllPublicationData!$A:$A,'Publication Table (%)'!$B37,AllPublicationData!$B:$B,'Publication Table (%)'!$C$4,AllPublicationData!$D:$D,'Publication Table (%)'!M$7),
SUMIFS(AllPublicationData!$G:$G,AllPublicationData!$A:$A,'Publication Table (%)'!$B37,AllPublicationData!$B:$B,'Publication Table (%)'!M$7)/
SUMIFS(AllPublicationData!$E:$E,AllPublicationData!$A:$A,'Publication Table (%)'!$B37,AllPublicationData!$B:$B,'Publication Table (%)'!M$7)),
IF('Publication Table (%)'!$C$5="Operations cancelled for clinical reasons",
IFERROR(SUMIFS(AllPublicationData!$H:$H,AllPublicationData!$A:$A,'Publication Table (%)'!$B37,AllPublicationData!$B:$B,'Publication Table (%)'!$C$4,AllPublicationData!$D:$D,'Publication Table (%)'!M$7)/
SUMIFS(AllPublicationData!$E:$E,AllPublicationData!$A:$A,'Publication Table (%)'!$B37,AllPublicationData!$B:$B,'Publication Table (%)'!$C$4,AllPublicationData!$D:$D,'Publication Table (%)'!M$7),
SUMIFS(AllPublicationData!$H:$H,AllPublicationData!$A:$A,'Publication Table (%)'!$B37,AllPublicationData!$B:$B,'Publication Table (%)'!M$7)/
SUMIFS(AllPublicationData!$E:$E,AllPublicationData!$A:$A,'Publication Table (%)'!$B37,AllPublicationData!$B:$B,'Publication Table (%)'!M$7)),
IF('Publication Table (%)'!$C$5="Operations cancelled for non-clinical/capacity reasons",
IFERROR(SUMIFS(AllPublicationData!$I:$I,AllPublicationData!$A:$A,'Publication Table (%)'!$B37,AllPublicationData!$B:$B,'Publication Table (%)'!$C$4,AllPublicationData!$D:$D,'Publication Table (%)'!M$7)/
SUMIFS(AllPublicationData!$E:$E,AllPublicationData!$A:$A,'Publication Table (%)'!$B37,AllPublicationData!$B:$B,'Publication Table (%)'!$C$4,AllPublicationData!$D:$D,'Publication Table (%)'!M$7),
SUMIFS(AllPublicationData!$I:$I,AllPublicationData!$A:$A,'Publication Table (%)'!$B37,AllPublicationData!$B:$B,'Publication Table (%)'!M$7)/
SUMIFS(AllPublicationData!$E:$E,AllPublicationData!$A:$A,'Publication Table (%)'!$B37,AllPublicationData!$B:$B,'Publication Table (%)'!M$7)),
IF('Publication Table (%)'!$C$5="Cancellations for other reasons",
IFERROR(SUMIFS(AllPublicationData!$J:$J,AllPublicationData!$A:$A,'Publication Table (%)'!$B37,AllPublicationData!$B:$B,'Publication Table (%)'!$C$4,AllPublicationData!$D:$D,'Publication Table (%)'!M$7)/
SUMIFS(AllPublicationData!$E:$E,AllPublicationData!$A:$A,'Publication Table (%)'!$B37,AllPublicationData!$B:$B,'Publication Table (%)'!$C$4,AllPublicationData!$D:$D,'Publication Table (%)'!M$7),
SUMIFS(AllPublicationData!$J:$J,AllPublicationData!$A:$A,'Publication Table (%)'!$B37,AllPublicationData!$B:$B,'Publication Table (%)'!M$7)/
SUMIFS(AllPublicationData!$E:$E,AllPublicationData!$A:$A,'Publication Table (%)'!$B37,AllPublicationData!$B:$B,'Publication Table (%)'!M$7)))))))</f>
        <v>9.720176730486009E-2</v>
      </c>
      <c r="N37" s="96">
        <f>IF('Publication Table (%)'!$C$5="All Cancelled Operations",
IFERROR(SUMIFS(AllPublicationData!$F:$F,AllPublicationData!$A:$A,'Publication Table (%)'!$B37,AllPublicationData!$B:$B,'Publication Table (%)'!$C$4,AllPublicationData!$D:$D,'Publication Table (%)'!N$7)/
SUMIFS(AllPublicationData!$E:$E,AllPublicationData!$A:$A,'Publication Table (%)'!$B37,AllPublicationData!$B:$B,'Publication Table (%)'!$C$4,AllPublicationData!$D:$D,'Publication Table (%)'!N$7),
SUMIFS(AllPublicationData!$F:$F,AllPublicationData!$A:$A,'Publication Table (%)'!$B37,AllPublicationData!$B:$B,'Publication Table (%)'!N$7)/
SUMIFS(AllPublicationData!$E:$E,AllPublicationData!$A:$A,'Publication Table (%)'!$B37,AllPublicationData!$B:$B,'Publication Table (%)'!N$7)),
IF('Publication Table (%)'!$C$5="Operations cancelled by patient",
IFERROR(SUMIFS(AllPublicationData!$G:$G,AllPublicationData!$A:$A,'Publication Table (%)'!$B37,AllPublicationData!$B:$B,'Publication Table (%)'!$C$4,AllPublicationData!$D:$D,'Publication Table (%)'!N$7)/
SUMIFS(AllPublicationData!$E:$E,AllPublicationData!$A:$A,'Publication Table (%)'!$B37,AllPublicationData!$B:$B,'Publication Table (%)'!$C$4,AllPublicationData!$D:$D,'Publication Table (%)'!N$7),
SUMIFS(AllPublicationData!$G:$G,AllPublicationData!$A:$A,'Publication Table (%)'!$B37,AllPublicationData!$B:$B,'Publication Table (%)'!N$7)/
SUMIFS(AllPublicationData!$E:$E,AllPublicationData!$A:$A,'Publication Table (%)'!$B37,AllPublicationData!$B:$B,'Publication Table (%)'!N$7)),
IF('Publication Table (%)'!$C$5="Operations cancelled for clinical reasons",
IFERROR(SUMIFS(AllPublicationData!$H:$H,AllPublicationData!$A:$A,'Publication Table (%)'!$B37,AllPublicationData!$B:$B,'Publication Table (%)'!$C$4,AllPublicationData!$D:$D,'Publication Table (%)'!N$7)/
SUMIFS(AllPublicationData!$E:$E,AllPublicationData!$A:$A,'Publication Table (%)'!$B37,AllPublicationData!$B:$B,'Publication Table (%)'!$C$4,AllPublicationData!$D:$D,'Publication Table (%)'!N$7),
SUMIFS(AllPublicationData!$H:$H,AllPublicationData!$A:$A,'Publication Table (%)'!$B37,AllPublicationData!$B:$B,'Publication Table (%)'!N$7)/
SUMIFS(AllPublicationData!$E:$E,AllPublicationData!$A:$A,'Publication Table (%)'!$B37,AllPublicationData!$B:$B,'Publication Table (%)'!N$7)),
IF('Publication Table (%)'!$C$5="Operations cancelled for non-clinical/capacity reasons",
IFERROR(SUMIFS(AllPublicationData!$I:$I,AllPublicationData!$A:$A,'Publication Table (%)'!$B37,AllPublicationData!$B:$B,'Publication Table (%)'!$C$4,AllPublicationData!$D:$D,'Publication Table (%)'!N$7)/
SUMIFS(AllPublicationData!$E:$E,AllPublicationData!$A:$A,'Publication Table (%)'!$B37,AllPublicationData!$B:$B,'Publication Table (%)'!$C$4,AllPublicationData!$D:$D,'Publication Table (%)'!N$7),
SUMIFS(AllPublicationData!$I:$I,AllPublicationData!$A:$A,'Publication Table (%)'!$B37,AllPublicationData!$B:$B,'Publication Table (%)'!N$7)/
SUMIFS(AllPublicationData!$E:$E,AllPublicationData!$A:$A,'Publication Table (%)'!$B37,AllPublicationData!$B:$B,'Publication Table (%)'!N$7)),
IF('Publication Table (%)'!$C$5="Cancellations for other reasons",
IFERROR(SUMIFS(AllPublicationData!$J:$J,AllPublicationData!$A:$A,'Publication Table (%)'!$B37,AllPublicationData!$B:$B,'Publication Table (%)'!$C$4,AllPublicationData!$D:$D,'Publication Table (%)'!N$7)/
SUMIFS(AllPublicationData!$E:$E,AllPublicationData!$A:$A,'Publication Table (%)'!$B37,AllPublicationData!$B:$B,'Publication Table (%)'!$C$4,AllPublicationData!$D:$D,'Publication Table (%)'!N$7),
SUMIFS(AllPublicationData!$J:$J,AllPublicationData!$A:$A,'Publication Table (%)'!$B37,AllPublicationData!$B:$B,'Publication Table (%)'!N$7)/
SUMIFS(AllPublicationData!$E:$E,AllPublicationData!$A:$A,'Publication Table (%)'!$B37,AllPublicationData!$B:$B,'Publication Table (%)'!N$7)))))))</f>
        <v>9.5372993389990557E-2</v>
      </c>
      <c r="O37" s="96">
        <f>IF('Publication Table (%)'!$C$5="All Cancelled Operations",
IFERROR(SUMIFS(AllPublicationData!$F:$F,AllPublicationData!$A:$A,'Publication Table (%)'!$B37,AllPublicationData!$B:$B,'Publication Table (%)'!$C$4,AllPublicationData!$D:$D,'Publication Table (%)'!O$7)/
SUMIFS(AllPublicationData!$E:$E,AllPublicationData!$A:$A,'Publication Table (%)'!$B37,AllPublicationData!$B:$B,'Publication Table (%)'!$C$4,AllPublicationData!$D:$D,'Publication Table (%)'!O$7),
SUMIFS(AllPublicationData!$F:$F,AllPublicationData!$A:$A,'Publication Table (%)'!$B37,AllPublicationData!$B:$B,'Publication Table (%)'!O$7)/
SUMIFS(AllPublicationData!$E:$E,AllPublicationData!$A:$A,'Publication Table (%)'!$B37,AllPublicationData!$B:$B,'Publication Table (%)'!O$7)),
IF('Publication Table (%)'!$C$5="Operations cancelled by patient",
IFERROR(SUMIFS(AllPublicationData!$G:$G,AllPublicationData!$A:$A,'Publication Table (%)'!$B37,AllPublicationData!$B:$B,'Publication Table (%)'!$C$4,AllPublicationData!$D:$D,'Publication Table (%)'!O$7)/
SUMIFS(AllPublicationData!$E:$E,AllPublicationData!$A:$A,'Publication Table (%)'!$B37,AllPublicationData!$B:$B,'Publication Table (%)'!$C$4,AllPublicationData!$D:$D,'Publication Table (%)'!O$7),
SUMIFS(AllPublicationData!$G:$G,AllPublicationData!$A:$A,'Publication Table (%)'!$B37,AllPublicationData!$B:$B,'Publication Table (%)'!O$7)/
SUMIFS(AllPublicationData!$E:$E,AllPublicationData!$A:$A,'Publication Table (%)'!$B37,AllPublicationData!$B:$B,'Publication Table (%)'!O$7)),
IF('Publication Table (%)'!$C$5="Operations cancelled for clinical reasons",
IFERROR(SUMIFS(AllPublicationData!$H:$H,AllPublicationData!$A:$A,'Publication Table (%)'!$B37,AllPublicationData!$B:$B,'Publication Table (%)'!$C$4,AllPublicationData!$D:$D,'Publication Table (%)'!O$7)/
SUMIFS(AllPublicationData!$E:$E,AllPublicationData!$A:$A,'Publication Table (%)'!$B37,AllPublicationData!$B:$B,'Publication Table (%)'!$C$4,AllPublicationData!$D:$D,'Publication Table (%)'!O$7),
SUMIFS(AllPublicationData!$H:$H,AllPublicationData!$A:$A,'Publication Table (%)'!$B37,AllPublicationData!$B:$B,'Publication Table (%)'!O$7)/
SUMIFS(AllPublicationData!$E:$E,AllPublicationData!$A:$A,'Publication Table (%)'!$B37,AllPublicationData!$B:$B,'Publication Table (%)'!O$7)),
IF('Publication Table (%)'!$C$5="Operations cancelled for non-clinical/capacity reasons",
IFERROR(SUMIFS(AllPublicationData!$I:$I,AllPublicationData!$A:$A,'Publication Table (%)'!$B37,AllPublicationData!$B:$B,'Publication Table (%)'!$C$4,AllPublicationData!$D:$D,'Publication Table (%)'!O$7)/
SUMIFS(AllPublicationData!$E:$E,AllPublicationData!$A:$A,'Publication Table (%)'!$B37,AllPublicationData!$B:$B,'Publication Table (%)'!$C$4,AllPublicationData!$D:$D,'Publication Table (%)'!O$7),
SUMIFS(AllPublicationData!$I:$I,AllPublicationData!$A:$A,'Publication Table (%)'!$B37,AllPublicationData!$B:$B,'Publication Table (%)'!O$7)/
SUMIFS(AllPublicationData!$E:$E,AllPublicationData!$A:$A,'Publication Table (%)'!$B37,AllPublicationData!$B:$B,'Publication Table (%)'!O$7)),
IF('Publication Table (%)'!$C$5="Cancellations for other reasons",
IFERROR(SUMIFS(AllPublicationData!$J:$J,AllPublicationData!$A:$A,'Publication Table (%)'!$B37,AllPublicationData!$B:$B,'Publication Table (%)'!$C$4,AllPublicationData!$D:$D,'Publication Table (%)'!O$7)/
SUMIFS(AllPublicationData!$E:$E,AllPublicationData!$A:$A,'Publication Table (%)'!$B37,AllPublicationData!$B:$B,'Publication Table (%)'!$C$4,AllPublicationData!$D:$D,'Publication Table (%)'!O$7),
SUMIFS(AllPublicationData!$J:$J,AllPublicationData!$A:$A,'Publication Table (%)'!$B37,AllPublicationData!$B:$B,'Publication Table (%)'!O$7)/
SUMIFS(AllPublicationData!$E:$E,AllPublicationData!$A:$A,'Publication Table (%)'!$B37,AllPublicationData!$B:$B,'Publication Table (%)'!O$7)))))))</f>
        <v>9.3444404201376313E-2</v>
      </c>
      <c r="P37" s="96">
        <f>IF('Publication Table (%)'!$C$5="All Cancelled Operations",
IFERROR(SUMIFS(AllPublicationData!$F:$F,AllPublicationData!$A:$A,'Publication Table (%)'!$B37,AllPublicationData!$B:$B,'Publication Table (%)'!$C$4,AllPublicationData!$D:$D,'Publication Table (%)'!P$7)/
SUMIFS(AllPublicationData!$E:$E,AllPublicationData!$A:$A,'Publication Table (%)'!$B37,AllPublicationData!$B:$B,'Publication Table (%)'!$C$4,AllPublicationData!$D:$D,'Publication Table (%)'!P$7),
SUMIFS(AllPublicationData!$F:$F,AllPublicationData!$A:$A,'Publication Table (%)'!$B37,AllPublicationData!$B:$B,'Publication Table (%)'!P$7)/
SUMIFS(AllPublicationData!$E:$E,AllPublicationData!$A:$A,'Publication Table (%)'!$B37,AllPublicationData!$B:$B,'Publication Table (%)'!P$7)),
IF('Publication Table (%)'!$C$5="Operations cancelled by patient",
IFERROR(SUMIFS(AllPublicationData!$G:$G,AllPublicationData!$A:$A,'Publication Table (%)'!$B37,AllPublicationData!$B:$B,'Publication Table (%)'!$C$4,AllPublicationData!$D:$D,'Publication Table (%)'!P$7)/
SUMIFS(AllPublicationData!$E:$E,AllPublicationData!$A:$A,'Publication Table (%)'!$B37,AllPublicationData!$B:$B,'Publication Table (%)'!$C$4,AllPublicationData!$D:$D,'Publication Table (%)'!P$7),
SUMIFS(AllPublicationData!$G:$G,AllPublicationData!$A:$A,'Publication Table (%)'!$B37,AllPublicationData!$B:$B,'Publication Table (%)'!P$7)/
SUMIFS(AllPublicationData!$E:$E,AllPublicationData!$A:$A,'Publication Table (%)'!$B37,AllPublicationData!$B:$B,'Publication Table (%)'!P$7)),
IF('Publication Table (%)'!$C$5="Operations cancelled for clinical reasons",
IFERROR(SUMIFS(AllPublicationData!$H:$H,AllPublicationData!$A:$A,'Publication Table (%)'!$B37,AllPublicationData!$B:$B,'Publication Table (%)'!$C$4,AllPublicationData!$D:$D,'Publication Table (%)'!P$7)/
SUMIFS(AllPublicationData!$E:$E,AllPublicationData!$A:$A,'Publication Table (%)'!$B37,AllPublicationData!$B:$B,'Publication Table (%)'!$C$4,AllPublicationData!$D:$D,'Publication Table (%)'!P$7),
SUMIFS(AllPublicationData!$H:$H,AllPublicationData!$A:$A,'Publication Table (%)'!$B37,AllPublicationData!$B:$B,'Publication Table (%)'!P$7)/
SUMIFS(AllPublicationData!$E:$E,AllPublicationData!$A:$A,'Publication Table (%)'!$B37,AllPublicationData!$B:$B,'Publication Table (%)'!P$7)),
IF('Publication Table (%)'!$C$5="Operations cancelled for non-clinical/capacity reasons",
IFERROR(SUMIFS(AllPublicationData!$I:$I,AllPublicationData!$A:$A,'Publication Table (%)'!$B37,AllPublicationData!$B:$B,'Publication Table (%)'!$C$4,AllPublicationData!$D:$D,'Publication Table (%)'!P$7)/
SUMIFS(AllPublicationData!$E:$E,AllPublicationData!$A:$A,'Publication Table (%)'!$B37,AllPublicationData!$B:$B,'Publication Table (%)'!$C$4,AllPublicationData!$D:$D,'Publication Table (%)'!P$7),
SUMIFS(AllPublicationData!$I:$I,AllPublicationData!$A:$A,'Publication Table (%)'!$B37,AllPublicationData!$B:$B,'Publication Table (%)'!P$7)/
SUMIFS(AllPublicationData!$E:$E,AllPublicationData!$A:$A,'Publication Table (%)'!$B37,AllPublicationData!$B:$B,'Publication Table (%)'!P$7)),
IF('Publication Table (%)'!$C$5="Cancellations for other reasons",
IFERROR(SUMIFS(AllPublicationData!$J:$J,AllPublicationData!$A:$A,'Publication Table (%)'!$B37,AllPublicationData!$B:$B,'Publication Table (%)'!$C$4,AllPublicationData!$D:$D,'Publication Table (%)'!P$7)/
SUMIFS(AllPublicationData!$E:$E,AllPublicationData!$A:$A,'Publication Table (%)'!$B37,AllPublicationData!$B:$B,'Publication Table (%)'!$C$4,AllPublicationData!$D:$D,'Publication Table (%)'!P$7),
SUMIFS(AllPublicationData!$J:$J,AllPublicationData!$A:$A,'Publication Table (%)'!$B37,AllPublicationData!$B:$B,'Publication Table (%)'!P$7)/
SUMIFS(AllPublicationData!$E:$E,AllPublicationData!$A:$A,'Publication Table (%)'!$B37,AllPublicationData!$B:$B,'Publication Table (%)'!P$7)))))))</f>
        <v>9.5744680851063829E-2</v>
      </c>
      <c r="Q37" s="96">
        <f>IF('Publication Table (%)'!$C$5="All Cancelled Operations",
IFERROR(SUMIFS(AllPublicationData!$F:$F,AllPublicationData!$A:$A,'Publication Table (%)'!$B37,AllPublicationData!$B:$B,'Publication Table (%)'!$C$4,AllPublicationData!$D:$D,'Publication Table (%)'!Q$7)/
SUMIFS(AllPublicationData!$E:$E,AllPublicationData!$A:$A,'Publication Table (%)'!$B37,AllPublicationData!$B:$B,'Publication Table (%)'!$C$4,AllPublicationData!$D:$D,'Publication Table (%)'!Q$7),
SUMIFS(AllPublicationData!$F:$F,AllPublicationData!$A:$A,'Publication Table (%)'!$B37,AllPublicationData!$B:$B,'Publication Table (%)'!Q$7)/
SUMIFS(AllPublicationData!$E:$E,AllPublicationData!$A:$A,'Publication Table (%)'!$B37,AllPublicationData!$B:$B,'Publication Table (%)'!Q$7)),
IF('Publication Table (%)'!$C$5="Operations cancelled by patient",
IFERROR(SUMIFS(AllPublicationData!$G:$G,AllPublicationData!$A:$A,'Publication Table (%)'!$B37,AllPublicationData!$B:$B,'Publication Table (%)'!$C$4,AllPublicationData!$D:$D,'Publication Table (%)'!Q$7)/
SUMIFS(AllPublicationData!$E:$E,AllPublicationData!$A:$A,'Publication Table (%)'!$B37,AllPublicationData!$B:$B,'Publication Table (%)'!$C$4,AllPublicationData!$D:$D,'Publication Table (%)'!Q$7),
SUMIFS(AllPublicationData!$G:$G,AllPublicationData!$A:$A,'Publication Table (%)'!$B37,AllPublicationData!$B:$B,'Publication Table (%)'!Q$7)/
SUMIFS(AllPublicationData!$E:$E,AllPublicationData!$A:$A,'Publication Table (%)'!$B37,AllPublicationData!$B:$B,'Publication Table (%)'!Q$7)),
IF('Publication Table (%)'!$C$5="Operations cancelled for clinical reasons",
IFERROR(SUMIFS(AllPublicationData!$H:$H,AllPublicationData!$A:$A,'Publication Table (%)'!$B37,AllPublicationData!$B:$B,'Publication Table (%)'!$C$4,AllPublicationData!$D:$D,'Publication Table (%)'!Q$7)/
SUMIFS(AllPublicationData!$E:$E,AllPublicationData!$A:$A,'Publication Table (%)'!$B37,AllPublicationData!$B:$B,'Publication Table (%)'!$C$4,AllPublicationData!$D:$D,'Publication Table (%)'!Q$7),
SUMIFS(AllPublicationData!$H:$H,AllPublicationData!$A:$A,'Publication Table (%)'!$B37,AllPublicationData!$B:$B,'Publication Table (%)'!Q$7)/
SUMIFS(AllPublicationData!$E:$E,AllPublicationData!$A:$A,'Publication Table (%)'!$B37,AllPublicationData!$B:$B,'Publication Table (%)'!Q$7)),
IF('Publication Table (%)'!$C$5="Operations cancelled for non-clinical/capacity reasons",
IFERROR(SUMIFS(AllPublicationData!$I:$I,AllPublicationData!$A:$A,'Publication Table (%)'!$B37,AllPublicationData!$B:$B,'Publication Table (%)'!$C$4,AllPublicationData!$D:$D,'Publication Table (%)'!Q$7)/
SUMIFS(AllPublicationData!$E:$E,AllPublicationData!$A:$A,'Publication Table (%)'!$B37,AllPublicationData!$B:$B,'Publication Table (%)'!$C$4,AllPublicationData!$D:$D,'Publication Table (%)'!Q$7),
SUMIFS(AllPublicationData!$I:$I,AllPublicationData!$A:$A,'Publication Table (%)'!$B37,AllPublicationData!$B:$B,'Publication Table (%)'!Q$7)/
SUMIFS(AllPublicationData!$E:$E,AllPublicationData!$A:$A,'Publication Table (%)'!$B37,AllPublicationData!$B:$B,'Publication Table (%)'!Q$7)),
IF('Publication Table (%)'!$C$5="Cancellations for other reasons",
IFERROR(SUMIFS(AllPublicationData!$J:$J,AllPublicationData!$A:$A,'Publication Table (%)'!$B37,AllPublicationData!$B:$B,'Publication Table (%)'!$C$4,AllPublicationData!$D:$D,'Publication Table (%)'!Q$7)/
SUMIFS(AllPublicationData!$E:$E,AllPublicationData!$A:$A,'Publication Table (%)'!$B37,AllPublicationData!$B:$B,'Publication Table (%)'!$C$4,AllPublicationData!$D:$D,'Publication Table (%)'!Q$7),
SUMIFS(AllPublicationData!$J:$J,AllPublicationData!$A:$A,'Publication Table (%)'!$B37,AllPublicationData!$B:$B,'Publication Table (%)'!Q$7)/
SUMIFS(AllPublicationData!$E:$E,AllPublicationData!$A:$A,'Publication Table (%)'!$B37,AllPublicationData!$B:$B,'Publication Table (%)'!Q$7)))))))</f>
        <v>5.8252427184466021E-2</v>
      </c>
      <c r="R37" s="96">
        <f>IF('Publication Table (%)'!$C$5="All Cancelled Operations",
IFERROR(SUMIFS(AllPublicationData!$F:$F,AllPublicationData!$A:$A,'Publication Table (%)'!$B37,AllPublicationData!$B:$B,'Publication Table (%)'!$C$4,AllPublicationData!$D:$D,'Publication Table (%)'!R$7)/
SUMIFS(AllPublicationData!$E:$E,AllPublicationData!$A:$A,'Publication Table (%)'!$B37,AllPublicationData!$B:$B,'Publication Table (%)'!$C$4,AllPublicationData!$D:$D,'Publication Table (%)'!R$7),
SUMIFS(AllPublicationData!$F:$F,AllPublicationData!$A:$A,'Publication Table (%)'!$B37,AllPublicationData!$B:$B,'Publication Table (%)'!R$7)/
SUMIFS(AllPublicationData!$E:$E,AllPublicationData!$A:$A,'Publication Table (%)'!$B37,AllPublicationData!$B:$B,'Publication Table (%)'!R$7)),
IF('Publication Table (%)'!$C$5="Operations cancelled by patient",
IFERROR(SUMIFS(AllPublicationData!$G:$G,AllPublicationData!$A:$A,'Publication Table (%)'!$B37,AllPublicationData!$B:$B,'Publication Table (%)'!$C$4,AllPublicationData!$D:$D,'Publication Table (%)'!R$7)/
SUMIFS(AllPublicationData!$E:$E,AllPublicationData!$A:$A,'Publication Table (%)'!$B37,AllPublicationData!$B:$B,'Publication Table (%)'!$C$4,AllPublicationData!$D:$D,'Publication Table (%)'!R$7),
SUMIFS(AllPublicationData!$G:$G,AllPublicationData!$A:$A,'Publication Table (%)'!$B37,AllPublicationData!$B:$B,'Publication Table (%)'!R$7)/
SUMIFS(AllPublicationData!$E:$E,AllPublicationData!$A:$A,'Publication Table (%)'!$B37,AllPublicationData!$B:$B,'Publication Table (%)'!R$7)),
IF('Publication Table (%)'!$C$5="Operations cancelled for clinical reasons",
IFERROR(SUMIFS(AllPublicationData!$H:$H,AllPublicationData!$A:$A,'Publication Table (%)'!$B37,AllPublicationData!$B:$B,'Publication Table (%)'!$C$4,AllPublicationData!$D:$D,'Publication Table (%)'!R$7)/
SUMIFS(AllPublicationData!$E:$E,AllPublicationData!$A:$A,'Publication Table (%)'!$B37,AllPublicationData!$B:$B,'Publication Table (%)'!$C$4,AllPublicationData!$D:$D,'Publication Table (%)'!R$7),
SUMIFS(AllPublicationData!$H:$H,AllPublicationData!$A:$A,'Publication Table (%)'!$B37,AllPublicationData!$B:$B,'Publication Table (%)'!R$7)/
SUMIFS(AllPublicationData!$E:$E,AllPublicationData!$A:$A,'Publication Table (%)'!$B37,AllPublicationData!$B:$B,'Publication Table (%)'!R$7)),
IF('Publication Table (%)'!$C$5="Operations cancelled for non-clinical/capacity reasons",
IFERROR(SUMIFS(AllPublicationData!$I:$I,AllPublicationData!$A:$A,'Publication Table (%)'!$B37,AllPublicationData!$B:$B,'Publication Table (%)'!$C$4,AllPublicationData!$D:$D,'Publication Table (%)'!R$7)/
SUMIFS(AllPublicationData!$E:$E,AllPublicationData!$A:$A,'Publication Table (%)'!$B37,AllPublicationData!$B:$B,'Publication Table (%)'!$C$4,AllPublicationData!$D:$D,'Publication Table (%)'!R$7),
SUMIFS(AllPublicationData!$I:$I,AllPublicationData!$A:$A,'Publication Table (%)'!$B37,AllPublicationData!$B:$B,'Publication Table (%)'!R$7)/
SUMIFS(AllPublicationData!$E:$E,AllPublicationData!$A:$A,'Publication Table (%)'!$B37,AllPublicationData!$B:$B,'Publication Table (%)'!R$7)),
IF('Publication Table (%)'!$C$5="Cancellations for other reasons",
IFERROR(SUMIFS(AllPublicationData!$J:$J,AllPublicationData!$A:$A,'Publication Table (%)'!$B37,AllPublicationData!$B:$B,'Publication Table (%)'!$C$4,AllPublicationData!$D:$D,'Publication Table (%)'!R$7)/
SUMIFS(AllPublicationData!$E:$E,AllPublicationData!$A:$A,'Publication Table (%)'!$B37,AllPublicationData!$B:$B,'Publication Table (%)'!$C$4,AllPublicationData!$D:$D,'Publication Table (%)'!R$7),
SUMIFS(AllPublicationData!$J:$J,AllPublicationData!$A:$A,'Publication Table (%)'!$B37,AllPublicationData!$B:$B,'Publication Table (%)'!R$7)/
SUMIFS(AllPublicationData!$E:$E,AllPublicationData!$A:$A,'Publication Table (%)'!$B37,AllPublicationData!$B:$B,'Publication Table (%)'!R$7)))))))</f>
        <v>5.1197357555739058E-2</v>
      </c>
      <c r="S37" s="96">
        <f>IF('Publication Table (%)'!$C$5="All Cancelled Operations",
IFERROR(SUMIFS(AllPublicationData!$F:$F,AllPublicationData!$A:$A,'Publication Table (%)'!$B37,AllPublicationData!$B:$B,'Publication Table (%)'!$C$4,AllPublicationData!$D:$D,'Publication Table (%)'!S$7)/
SUMIFS(AllPublicationData!$E:$E,AllPublicationData!$A:$A,'Publication Table (%)'!$B37,AllPublicationData!$B:$B,'Publication Table (%)'!$C$4,AllPublicationData!$D:$D,'Publication Table (%)'!S$7),
SUMIFS(AllPublicationData!$F:$F,AllPublicationData!$A:$A,'Publication Table (%)'!$B37,AllPublicationData!$B:$B,'Publication Table (%)'!S$7)/
SUMIFS(AllPublicationData!$E:$E,AllPublicationData!$A:$A,'Publication Table (%)'!$B37,AllPublicationData!$B:$B,'Publication Table (%)'!S$7)),
IF('Publication Table (%)'!$C$5="Operations cancelled by patient",
IFERROR(SUMIFS(AllPublicationData!$G:$G,AllPublicationData!$A:$A,'Publication Table (%)'!$B37,AllPublicationData!$B:$B,'Publication Table (%)'!$C$4,AllPublicationData!$D:$D,'Publication Table (%)'!S$7)/
SUMIFS(AllPublicationData!$E:$E,AllPublicationData!$A:$A,'Publication Table (%)'!$B37,AllPublicationData!$B:$B,'Publication Table (%)'!$C$4,AllPublicationData!$D:$D,'Publication Table (%)'!S$7),
SUMIFS(AllPublicationData!$G:$G,AllPublicationData!$A:$A,'Publication Table (%)'!$B37,AllPublicationData!$B:$B,'Publication Table (%)'!S$7)/
SUMIFS(AllPublicationData!$E:$E,AllPublicationData!$A:$A,'Publication Table (%)'!$B37,AllPublicationData!$B:$B,'Publication Table (%)'!S$7)),
IF('Publication Table (%)'!$C$5="Operations cancelled for clinical reasons",
IFERROR(SUMIFS(AllPublicationData!$H:$H,AllPublicationData!$A:$A,'Publication Table (%)'!$B37,AllPublicationData!$B:$B,'Publication Table (%)'!$C$4,AllPublicationData!$D:$D,'Publication Table (%)'!S$7)/
SUMIFS(AllPublicationData!$E:$E,AllPublicationData!$A:$A,'Publication Table (%)'!$B37,AllPublicationData!$B:$B,'Publication Table (%)'!$C$4,AllPublicationData!$D:$D,'Publication Table (%)'!S$7),
SUMIFS(AllPublicationData!$H:$H,AllPublicationData!$A:$A,'Publication Table (%)'!$B37,AllPublicationData!$B:$B,'Publication Table (%)'!S$7)/
SUMIFS(AllPublicationData!$E:$E,AllPublicationData!$A:$A,'Publication Table (%)'!$B37,AllPublicationData!$B:$B,'Publication Table (%)'!S$7)),
IF('Publication Table (%)'!$C$5="Operations cancelled for non-clinical/capacity reasons",
IFERROR(SUMIFS(AllPublicationData!$I:$I,AllPublicationData!$A:$A,'Publication Table (%)'!$B37,AllPublicationData!$B:$B,'Publication Table (%)'!$C$4,AllPublicationData!$D:$D,'Publication Table (%)'!S$7)/
SUMIFS(AllPublicationData!$E:$E,AllPublicationData!$A:$A,'Publication Table (%)'!$B37,AllPublicationData!$B:$B,'Publication Table (%)'!$C$4,AllPublicationData!$D:$D,'Publication Table (%)'!S$7),
SUMIFS(AllPublicationData!$I:$I,AllPublicationData!$A:$A,'Publication Table (%)'!$B37,AllPublicationData!$B:$B,'Publication Table (%)'!S$7)/
SUMIFS(AllPublicationData!$E:$E,AllPublicationData!$A:$A,'Publication Table (%)'!$B37,AllPublicationData!$B:$B,'Publication Table (%)'!S$7)),
IF('Publication Table (%)'!$C$5="Cancellations for other reasons",
IFERROR(SUMIFS(AllPublicationData!$J:$J,AllPublicationData!$A:$A,'Publication Table (%)'!$B37,AllPublicationData!$B:$B,'Publication Table (%)'!$C$4,AllPublicationData!$D:$D,'Publication Table (%)'!S$7)/
SUMIFS(AllPublicationData!$E:$E,AllPublicationData!$A:$A,'Publication Table (%)'!$B37,AllPublicationData!$B:$B,'Publication Table (%)'!$C$4,AllPublicationData!$D:$D,'Publication Table (%)'!S$7),
SUMIFS(AllPublicationData!$J:$J,AllPublicationData!$A:$A,'Publication Table (%)'!$B37,AllPublicationData!$B:$B,'Publication Table (%)'!S$7)/
SUMIFS(AllPublicationData!$E:$E,AllPublicationData!$A:$A,'Publication Table (%)'!$B37,AllPublicationData!$B:$B,'Publication Table (%)'!S$7)))))))</f>
        <v>0.12</v>
      </c>
    </row>
    <row r="38" spans="2:19" x14ac:dyDescent="0.35">
      <c r="B38" s="89">
        <v>44501</v>
      </c>
      <c r="C38" s="112">
        <f>IF('Publication Table (%)'!$C$5="All Cancelled Operations",
SUMIFS(AllPublicationData!$F:$F,AllPublicationData!$A:$A,'Publication Table (%)'!$B38,AllPublicationData!$B:$B,'Publication Table (%)'!$C$4),
IF('Publication Table (%)'!$C$5="Operations cancelled by patient",
SUMIFS(AllPublicationData!$G:$G,AllPublicationData!$A:$A,'Publication Table (%)'!$B38,AllPublicationData!$B:$B,'Publication Table (%)'!$C$4),
IF('Publication Table (%)'!$C$5="Operations cancelled for clinical reasons",
SUMIFS(AllPublicationData!$H:$H,AllPublicationData!$A:$A,'Publication Table (%)'!$B38,AllPublicationData!$B:$B,'Publication Table (%)'!$C$4),
IF('Publication Table (%)'!$C$5="Operations cancelled for non-clinical/capacity reasons",
SUMIFS(AllPublicationData!$I:$I,AllPublicationData!$A:$A,'Publication Table (%)'!$B38,AllPublicationData!$B:$B,'Publication Table (%)'!$C$4),
IF('Publication Table (%)'!$C$5="Cancellations for other reasons",
SUMIFS(AllPublicationData!$J:$J,AllPublicationData!$A:$A,'Publication Table (%)'!$B38,AllPublicationData!$B:$B,'Publication Table (%)'!$C$4))))))+
IF(AND($C$4="NHS Scotland",$C$5="All Cancelled Operations"),
SUMIFS(AllPublicationData!$F:$F,AllPublicationData!$A:$A,'Publication Table (%)'!$B38),
IF(AND($C$4="NHS Scotland",$C$5="Operations cancelled by patient"),
SUMIFS(AllPublicationData!$G:$G,AllPublicationData!$A:$A,'Publication Table (%)'!$B38),
IF(AND($C$4="NHS Scotland",$C$5="Operations cancelled for clinical reasons"),
SUMIFS(AllPublicationData!$H:$H,AllPublicationData!$A:$A,'Publication Table (%)'!$B38),
IF(AND($C$4="NHS Scotland",$C$5="Operations cancelled for non-clinical/capacity reasons"),
SUMIFS(AllPublicationData!$I:$I,AllPublicationData!$A:$A,'Publication Table (%)'!$B38),
IF(AND($C$4="NHS Scotland",$C$5="Cancellations for other reasons"),
SUMIFS(AllPublicationData!$J:$J,AllPublicationData!$A:$A,'Publication Table (%)'!$B38))))))</f>
        <v>1605</v>
      </c>
      <c r="D38" s="110">
        <f>IF(AND('Publication Table (%)'!$C$5="All Cancelled Operations",$C$4&lt;&gt;"NHS Scotland"),
IFERROR(SUMIFS(AllPublicationData!$F:$F,AllPublicationData!$A:$A,'Publication Table (%)'!$B38,AllPublicationData!$B:$B,'Publication Table (%)'!$C$4,AllPublicationData!$D:$D,'Publication Table (%)'!D$7)/
SUMIFS(AllPublicationData!$E:$E,AllPublicationData!$A:$A,'Publication Table (%)'!$B38,AllPublicationData!$B:$B,'Publication Table (%)'!$C$4,AllPublicationData!$D:$D,'Publication Table (%)'!D$7),
SUMIFS(AllPublicationData!$F:$F,AllPublicationData!$A:$A,'Publication Table (%)'!$B38,AllPublicationData!$B:$B,'Publication Table (%)'!D$7)/
SUMIFS(AllPublicationData!$E:$E,AllPublicationData!$A:$A,'Publication Table (%)'!$B38,AllPublicationData!$B:$B,'Publication Table (%)'!D$7)),
IF(AND('Publication Table (%)'!$C$5="Operations cancelled by patient",$C$4&lt;&gt;"NHS Scotland"),
IFERROR(SUMIFS(AllPublicationData!$G:$G,AllPublicationData!$A:$A,'Publication Table (%)'!$B38,AllPublicationData!$B:$B,'Publication Table (%)'!$C$4,AllPublicationData!$D:$D,'Publication Table (%)'!D$7)/
SUMIFS(AllPublicationData!$E:$E,AllPublicationData!$A:$A,'Publication Table (%)'!$B38,AllPublicationData!$B:$B,'Publication Table (%)'!$C$4,AllPublicationData!$D:$D,'Publication Table (%)'!D$7),
SUMIFS(AllPublicationData!$G:$G,AllPublicationData!$A:$A,'Publication Table (%)'!$B38,AllPublicationData!$B:$B,'Publication Table (%)'!D$7)/
SUMIFS(AllPublicationData!$E:$E,AllPublicationData!$A:$A,'Publication Table (%)'!$B38,AllPublicationData!$B:$B,'Publication Table (%)'!D$7)),
IF(AND('Publication Table (%)'!$C$5="Operations cancelled for clinical reasons",$C$4&lt;&gt;"NHS Scotland"),
IFERROR(SUMIFS(AllPublicationData!$H:$H,AllPublicationData!$A:$A,'Publication Table (%)'!$B38,AllPublicationData!$B:$B,'Publication Table (%)'!$C$4,AllPublicationData!$D:$D,'Publication Table (%)'!D$7)/
SUMIFS(AllPublicationData!$E:$E,AllPublicationData!$A:$A,'Publication Table (%)'!$B38,AllPublicationData!$B:$B,'Publication Table (%)'!$C$4,AllPublicationData!$D:$D,'Publication Table (%)'!D$7),
SUMIFS(AllPublicationData!$H:$H,AllPublicationData!$A:$A,'Publication Table (%)'!$B38,AllPublicationData!$B:$B,'Publication Table (%)'!D$7)/
SUMIFS(AllPublicationData!$E:$E,AllPublicationData!$A:$A,'Publication Table (%)'!$B38,AllPublicationData!$B:$B,'Publication Table (%)'!D$7)),
IF(AND('Publication Table (%)'!$C$5="Operations cancelled for non-clinical/capacity reasons",$C$4&lt;&gt;"NHS Scotland"),
IFERROR(SUMIFS(AllPublicationData!$I:$I,AllPublicationData!$A:$A,'Publication Table (%)'!$B38,AllPublicationData!$B:$B,'Publication Table (%)'!$C$4,AllPublicationData!$D:$D,'Publication Table (%)'!D$7)/
SUMIFS(AllPublicationData!$E:$E,AllPublicationData!$A:$A,'Publication Table (%)'!$B38,AllPublicationData!$B:$B,'Publication Table (%)'!$C$4,AllPublicationData!$D:$D,'Publication Table (%)'!D$7),
SUMIFS(AllPublicationData!$I:$I,AllPublicationData!$A:$A,'Publication Table (%)'!$B38,AllPublicationData!$B:$B,'Publication Table (%)'!D$7)/
SUMIFS(AllPublicationData!$E:$E,AllPublicationData!$A:$A,'Publication Table (%)'!$B38,AllPublicationData!$B:$B,'Publication Table (%)'!D$7)),
IF(AND('Publication Table (%)'!$C$5="Cancellations for other reasons",$C$4&lt;&gt;"NHS Scotland"),
IFERROR(SUMIFS(AllPublicationData!$J:$J,AllPublicationData!$A:$A,'Publication Table (%)'!$B38,AllPublicationData!$B:$B,'Publication Table (%)'!$C$4,AllPublicationData!$D:$D,'Publication Table (%)'!D$7)/
SUMIFS(AllPublicationData!$E:$E,AllPublicationData!$A:$A,'Publication Table (%)'!$B38,AllPublicationData!$B:$B,'Publication Table (%)'!$C$4,AllPublicationData!$D:$D,'Publication Table (%)'!D$7),
SUMIFS(AllPublicationData!$J:$J,AllPublicationData!$A:$A,'Publication Table (%)'!$B38,AllPublicationData!$B:$B,'Publication Table (%)'!D$7)/
SUMIFS(AllPublicationData!$E:$E,AllPublicationData!$A:$A,'Publication Table (%)'!$B38,AllPublicationData!$B:$B,'Publication Table (%)'!D$7)),
IF(AND($C$4="NHS Scotland",$C$5="All Cancelled Operations"),
SUMIFS(AllPublicationData!$F:$F,AllPublicationData!$A:$A,'Publication Table'!$B38)/
SUMIFS(AllPublicationData!$E:$E,AllPublicationData!$A:$A,'Publication Table'!$B38),
IF(AND($C$4="NHS Scotland",$C$5="Operations cancelled by patient"),
SUMIFS(AllPublicationData!$G:$G,AllPublicationData!$A:$A,'Publication Table'!$B38)/
SUMIFS(AllPublicationData!$E:$E,AllPublicationData!$A:$A,'Publication Table'!$B38),
IF(AND($C$4="NHS Scotland",$C$5="Operations cancelled for clinical reasons"),
SUMIFS(AllPublicationData!$H:$H,AllPublicationData!$A:$A,'Publication Table'!$B38)/
SUMIFS(AllPublicationData!$E:$E,AllPublicationData!$A:$A,'Publication Table'!$B38),
IF(AND($C$4="NHS Scotland",$C$5="Operations cancelled for non-clinical/capacity reasons"),
SUMIFS(AllPublicationData!$I:$I,AllPublicationData!$A:$A,'Publication Table'!$B38)/
SUMIFS(AllPublicationData!$E:$E,AllPublicationData!$A:$A,'Publication Table'!$B38),
IF(AND($C$4="NHS Scotland",$C$5="Cancellations for other reasons"),
SUMIFS(AllPublicationData!$J:$J,AllPublicationData!$A:$A,'Publication Table'!$B38)/
SUMIFS(AllPublicationData!$E:$E,AllPublicationData!$A:$A,'Publication Table'!$B38)))))))))))</f>
        <v>7.7961820566376835E-2</v>
      </c>
      <c r="E38" s="96">
        <f>IF('Publication Table (%)'!$C$5="All Cancelled Operations",
IFERROR(SUMIFS(AllPublicationData!$F:$F,AllPublicationData!$A:$A,'Publication Table (%)'!$B38,AllPublicationData!$B:$B,'Publication Table (%)'!$C$4,AllPublicationData!$D:$D,'Publication Table (%)'!E$7)/
SUMIFS(AllPublicationData!$E:$E,AllPublicationData!$A:$A,'Publication Table (%)'!$B38,AllPublicationData!$B:$B,'Publication Table (%)'!$C$4,AllPublicationData!$D:$D,'Publication Table (%)'!E$7),
SUMIFS(AllPublicationData!$F:$F,AllPublicationData!$A:$A,'Publication Table (%)'!$B38,AllPublicationData!$B:$B,'Publication Table (%)'!E$7)/
SUMIFS(AllPublicationData!$E:$E,AllPublicationData!$A:$A,'Publication Table (%)'!$B38,AllPublicationData!$B:$B,'Publication Table (%)'!E$7)),
IF('Publication Table (%)'!$C$5="Operations cancelled by patient",
IFERROR(SUMIFS(AllPublicationData!$G:$G,AllPublicationData!$A:$A,'Publication Table (%)'!$B38,AllPublicationData!$B:$B,'Publication Table (%)'!$C$4,AllPublicationData!$D:$D,'Publication Table (%)'!E$7)/
SUMIFS(AllPublicationData!$E:$E,AllPublicationData!$A:$A,'Publication Table (%)'!$B38,AllPublicationData!$B:$B,'Publication Table (%)'!$C$4,AllPublicationData!$D:$D,'Publication Table (%)'!E$7),
SUMIFS(AllPublicationData!$G:$G,AllPublicationData!$A:$A,'Publication Table (%)'!$B38,AllPublicationData!$B:$B,'Publication Table (%)'!E$7)/
SUMIFS(AllPublicationData!$E:$E,AllPublicationData!$A:$A,'Publication Table (%)'!$B38,AllPublicationData!$B:$B,'Publication Table (%)'!E$7)),
IF('Publication Table (%)'!$C$5="Operations cancelled for clinical reasons",
IFERROR(SUMIFS(AllPublicationData!$H:$H,AllPublicationData!$A:$A,'Publication Table (%)'!$B38,AllPublicationData!$B:$B,'Publication Table (%)'!$C$4,AllPublicationData!$D:$D,'Publication Table (%)'!E$7)/
SUMIFS(AllPublicationData!$E:$E,AllPublicationData!$A:$A,'Publication Table (%)'!$B38,AllPublicationData!$B:$B,'Publication Table (%)'!$C$4,AllPublicationData!$D:$D,'Publication Table (%)'!E$7),
SUMIFS(AllPublicationData!$H:$H,AllPublicationData!$A:$A,'Publication Table (%)'!$B38,AllPublicationData!$B:$B,'Publication Table (%)'!E$7)/
SUMIFS(AllPublicationData!$E:$E,AllPublicationData!$A:$A,'Publication Table (%)'!$B38,AllPublicationData!$B:$B,'Publication Table (%)'!E$7)),
IF('Publication Table (%)'!$C$5="Operations cancelled for non-clinical/capacity reasons",
IFERROR(SUMIFS(AllPublicationData!$I:$I,AllPublicationData!$A:$A,'Publication Table (%)'!$B38,AllPublicationData!$B:$B,'Publication Table (%)'!$C$4,AllPublicationData!$D:$D,'Publication Table (%)'!E$7)/
SUMIFS(AllPublicationData!$E:$E,AllPublicationData!$A:$A,'Publication Table (%)'!$B38,AllPublicationData!$B:$B,'Publication Table (%)'!$C$4,AllPublicationData!$D:$D,'Publication Table (%)'!E$7),
SUMIFS(AllPublicationData!$I:$I,AllPublicationData!$A:$A,'Publication Table (%)'!$B38,AllPublicationData!$B:$B,'Publication Table (%)'!E$7)/
SUMIFS(AllPublicationData!$E:$E,AllPublicationData!$A:$A,'Publication Table (%)'!$B38,AllPublicationData!$B:$B,'Publication Table (%)'!E$7)),
IF('Publication Table (%)'!$C$5="Cancellations for other reasons",
IFERROR(SUMIFS(AllPublicationData!$J:$J,AllPublicationData!$A:$A,'Publication Table (%)'!$B38,AllPublicationData!$B:$B,'Publication Table (%)'!$C$4,AllPublicationData!$D:$D,'Publication Table (%)'!E$7)/
SUMIFS(AllPublicationData!$E:$E,AllPublicationData!$A:$A,'Publication Table (%)'!$B38,AllPublicationData!$B:$B,'Publication Table (%)'!$C$4,AllPublicationData!$D:$D,'Publication Table (%)'!E$7),
SUMIFS(AllPublicationData!$J:$J,AllPublicationData!$A:$A,'Publication Table (%)'!$B38,AllPublicationData!$B:$B,'Publication Table (%)'!E$7)/
SUMIFS(AllPublicationData!$E:$E,AllPublicationData!$A:$A,'Publication Table (%)'!$B38,AllPublicationData!$B:$B,'Publication Table (%)'!E$7)))))))</f>
        <v>5.6948576285592863E-2</v>
      </c>
      <c r="F38" s="96">
        <f>IF('Publication Table (%)'!$C$5="All Cancelled Operations",
IFERROR(SUMIFS(AllPublicationData!$F:$F,AllPublicationData!$A:$A,'Publication Table (%)'!$B38,AllPublicationData!$B:$B,'Publication Table (%)'!$C$4,AllPublicationData!$D:$D,'Publication Table (%)'!F$7)/
SUMIFS(AllPublicationData!$E:$E,AllPublicationData!$A:$A,'Publication Table (%)'!$B38,AllPublicationData!$B:$B,'Publication Table (%)'!$C$4,AllPublicationData!$D:$D,'Publication Table (%)'!F$7),
SUMIFS(AllPublicationData!$F:$F,AllPublicationData!$A:$A,'Publication Table (%)'!$B38,AllPublicationData!$B:$B,'Publication Table (%)'!F$7)/
SUMIFS(AllPublicationData!$E:$E,AllPublicationData!$A:$A,'Publication Table (%)'!$B38,AllPublicationData!$B:$B,'Publication Table (%)'!F$7)),
IF('Publication Table (%)'!$C$5="Operations cancelled by patient",
IFERROR(SUMIFS(AllPublicationData!$G:$G,AllPublicationData!$A:$A,'Publication Table (%)'!$B38,AllPublicationData!$B:$B,'Publication Table (%)'!$C$4,AllPublicationData!$D:$D,'Publication Table (%)'!F$7)/
SUMIFS(AllPublicationData!$E:$E,AllPublicationData!$A:$A,'Publication Table (%)'!$B38,AllPublicationData!$B:$B,'Publication Table (%)'!$C$4,AllPublicationData!$D:$D,'Publication Table (%)'!F$7),
SUMIFS(AllPublicationData!$G:$G,AllPublicationData!$A:$A,'Publication Table (%)'!$B38,AllPublicationData!$B:$B,'Publication Table (%)'!F$7)/
SUMIFS(AllPublicationData!$E:$E,AllPublicationData!$A:$A,'Publication Table (%)'!$B38,AllPublicationData!$B:$B,'Publication Table (%)'!F$7)),
IF('Publication Table (%)'!$C$5="Operations cancelled for clinical reasons",
IFERROR(SUMIFS(AllPublicationData!$H:$H,AllPublicationData!$A:$A,'Publication Table (%)'!$B38,AllPublicationData!$B:$B,'Publication Table (%)'!$C$4,AllPublicationData!$D:$D,'Publication Table (%)'!F$7)/
SUMIFS(AllPublicationData!$E:$E,AllPublicationData!$A:$A,'Publication Table (%)'!$B38,AllPublicationData!$B:$B,'Publication Table (%)'!$C$4,AllPublicationData!$D:$D,'Publication Table (%)'!F$7),
SUMIFS(AllPublicationData!$H:$H,AllPublicationData!$A:$A,'Publication Table (%)'!$B38,AllPublicationData!$B:$B,'Publication Table (%)'!F$7)/
SUMIFS(AllPublicationData!$E:$E,AllPublicationData!$A:$A,'Publication Table (%)'!$B38,AllPublicationData!$B:$B,'Publication Table (%)'!F$7)),
IF('Publication Table (%)'!$C$5="Operations cancelled for non-clinical/capacity reasons",
IFERROR(SUMIFS(AllPublicationData!$I:$I,AllPublicationData!$A:$A,'Publication Table (%)'!$B38,AllPublicationData!$B:$B,'Publication Table (%)'!$C$4,AllPublicationData!$D:$D,'Publication Table (%)'!F$7)/
SUMIFS(AllPublicationData!$E:$E,AllPublicationData!$A:$A,'Publication Table (%)'!$B38,AllPublicationData!$B:$B,'Publication Table (%)'!$C$4,AllPublicationData!$D:$D,'Publication Table (%)'!F$7),
SUMIFS(AllPublicationData!$I:$I,AllPublicationData!$A:$A,'Publication Table (%)'!$B38,AllPublicationData!$B:$B,'Publication Table (%)'!F$7)/
SUMIFS(AllPublicationData!$E:$E,AllPublicationData!$A:$A,'Publication Table (%)'!$B38,AllPublicationData!$B:$B,'Publication Table (%)'!F$7)),
IF('Publication Table (%)'!$C$5="Cancellations for other reasons",
IFERROR(SUMIFS(AllPublicationData!$J:$J,AllPublicationData!$A:$A,'Publication Table (%)'!$B38,AllPublicationData!$B:$B,'Publication Table (%)'!$C$4,AllPublicationData!$D:$D,'Publication Table (%)'!F$7)/
SUMIFS(AllPublicationData!$E:$E,AllPublicationData!$A:$A,'Publication Table (%)'!$B38,AllPublicationData!$B:$B,'Publication Table (%)'!$C$4,AllPublicationData!$D:$D,'Publication Table (%)'!F$7),
SUMIFS(AllPublicationData!$J:$J,AllPublicationData!$A:$A,'Publication Table (%)'!$B38,AllPublicationData!$B:$B,'Publication Table (%)'!F$7)/
SUMIFS(AllPublicationData!$E:$E,AllPublicationData!$A:$A,'Publication Table (%)'!$B38,AllPublicationData!$B:$B,'Publication Table (%)'!F$7)))))))</f>
        <v>0.11278195488721804</v>
      </c>
      <c r="G38" s="96">
        <f>IF('Publication Table (%)'!$C$5="All Cancelled Operations",
IFERROR(SUMIFS(AllPublicationData!$F:$F,AllPublicationData!$A:$A,'Publication Table (%)'!$B38,AllPublicationData!$B:$B,'Publication Table (%)'!$C$4,AllPublicationData!$D:$D,'Publication Table (%)'!G$7)/
SUMIFS(AllPublicationData!$E:$E,AllPublicationData!$A:$A,'Publication Table (%)'!$B38,AllPublicationData!$B:$B,'Publication Table (%)'!$C$4,AllPublicationData!$D:$D,'Publication Table (%)'!G$7),
SUMIFS(AllPublicationData!$F:$F,AllPublicationData!$A:$A,'Publication Table (%)'!$B38,AllPublicationData!$B:$B,'Publication Table (%)'!G$7)/
SUMIFS(AllPublicationData!$E:$E,AllPublicationData!$A:$A,'Publication Table (%)'!$B38,AllPublicationData!$B:$B,'Publication Table (%)'!G$7)),
IF('Publication Table (%)'!$C$5="Operations cancelled by patient",
IFERROR(SUMIFS(AllPublicationData!$G:$G,AllPublicationData!$A:$A,'Publication Table (%)'!$B38,AllPublicationData!$B:$B,'Publication Table (%)'!$C$4,AllPublicationData!$D:$D,'Publication Table (%)'!G$7)/
SUMIFS(AllPublicationData!$E:$E,AllPublicationData!$A:$A,'Publication Table (%)'!$B38,AllPublicationData!$B:$B,'Publication Table (%)'!$C$4,AllPublicationData!$D:$D,'Publication Table (%)'!G$7),
SUMIFS(AllPublicationData!$G:$G,AllPublicationData!$A:$A,'Publication Table (%)'!$B38,AllPublicationData!$B:$B,'Publication Table (%)'!G$7)/
SUMIFS(AllPublicationData!$E:$E,AllPublicationData!$A:$A,'Publication Table (%)'!$B38,AllPublicationData!$B:$B,'Publication Table (%)'!G$7)),
IF('Publication Table (%)'!$C$5="Operations cancelled for clinical reasons",
IFERROR(SUMIFS(AllPublicationData!$H:$H,AllPublicationData!$A:$A,'Publication Table (%)'!$B38,AllPublicationData!$B:$B,'Publication Table (%)'!$C$4,AllPublicationData!$D:$D,'Publication Table (%)'!G$7)/
SUMIFS(AllPublicationData!$E:$E,AllPublicationData!$A:$A,'Publication Table (%)'!$B38,AllPublicationData!$B:$B,'Publication Table (%)'!$C$4,AllPublicationData!$D:$D,'Publication Table (%)'!G$7),
SUMIFS(AllPublicationData!$H:$H,AllPublicationData!$A:$A,'Publication Table (%)'!$B38,AllPublicationData!$B:$B,'Publication Table (%)'!G$7)/
SUMIFS(AllPublicationData!$E:$E,AllPublicationData!$A:$A,'Publication Table (%)'!$B38,AllPublicationData!$B:$B,'Publication Table (%)'!G$7)),
IF('Publication Table (%)'!$C$5="Operations cancelled for non-clinical/capacity reasons",
IFERROR(SUMIFS(AllPublicationData!$I:$I,AllPublicationData!$A:$A,'Publication Table (%)'!$B38,AllPublicationData!$B:$B,'Publication Table (%)'!$C$4,AllPublicationData!$D:$D,'Publication Table (%)'!G$7)/
SUMIFS(AllPublicationData!$E:$E,AllPublicationData!$A:$A,'Publication Table (%)'!$B38,AllPublicationData!$B:$B,'Publication Table (%)'!$C$4,AllPublicationData!$D:$D,'Publication Table (%)'!G$7),
SUMIFS(AllPublicationData!$I:$I,AllPublicationData!$A:$A,'Publication Table (%)'!$B38,AllPublicationData!$B:$B,'Publication Table (%)'!G$7)/
SUMIFS(AllPublicationData!$E:$E,AllPublicationData!$A:$A,'Publication Table (%)'!$B38,AllPublicationData!$B:$B,'Publication Table (%)'!G$7)),
IF('Publication Table (%)'!$C$5="Cancellations for other reasons",
IFERROR(SUMIFS(AllPublicationData!$J:$J,AllPublicationData!$A:$A,'Publication Table (%)'!$B38,AllPublicationData!$B:$B,'Publication Table (%)'!$C$4,AllPublicationData!$D:$D,'Publication Table (%)'!G$7)/
SUMIFS(AllPublicationData!$E:$E,AllPublicationData!$A:$A,'Publication Table (%)'!$B38,AllPublicationData!$B:$B,'Publication Table (%)'!$C$4,AllPublicationData!$D:$D,'Publication Table (%)'!G$7),
SUMIFS(AllPublicationData!$J:$J,AllPublicationData!$A:$A,'Publication Table (%)'!$B38,AllPublicationData!$B:$B,'Publication Table (%)'!G$7)/
SUMIFS(AllPublicationData!$E:$E,AllPublicationData!$A:$A,'Publication Table (%)'!$B38,AllPublicationData!$B:$B,'Publication Table (%)'!G$7)))))))</f>
        <v>0.10106382978723404</v>
      </c>
      <c r="H38" s="96">
        <f>IF('Publication Table (%)'!$C$5="All Cancelled Operations",
IFERROR(SUMIFS(AllPublicationData!$F:$F,AllPublicationData!$A:$A,'Publication Table (%)'!$B38,AllPublicationData!$B:$B,'Publication Table (%)'!$C$4,AllPublicationData!$D:$D,'Publication Table (%)'!H$7)/
SUMIFS(AllPublicationData!$E:$E,AllPublicationData!$A:$A,'Publication Table (%)'!$B38,AllPublicationData!$B:$B,'Publication Table (%)'!$C$4,AllPublicationData!$D:$D,'Publication Table (%)'!H$7),
SUMIFS(AllPublicationData!$F:$F,AllPublicationData!$A:$A,'Publication Table (%)'!$B38,AllPublicationData!$B:$B,'Publication Table (%)'!H$7)/
SUMIFS(AllPublicationData!$E:$E,AllPublicationData!$A:$A,'Publication Table (%)'!$B38,AllPublicationData!$B:$B,'Publication Table (%)'!H$7)),
IF('Publication Table (%)'!$C$5="Operations cancelled by patient",
IFERROR(SUMIFS(AllPublicationData!$G:$G,AllPublicationData!$A:$A,'Publication Table (%)'!$B38,AllPublicationData!$B:$B,'Publication Table (%)'!$C$4,AllPublicationData!$D:$D,'Publication Table (%)'!H$7)/
SUMIFS(AllPublicationData!$E:$E,AllPublicationData!$A:$A,'Publication Table (%)'!$B38,AllPublicationData!$B:$B,'Publication Table (%)'!$C$4,AllPublicationData!$D:$D,'Publication Table (%)'!H$7),
SUMIFS(AllPublicationData!$G:$G,AllPublicationData!$A:$A,'Publication Table (%)'!$B38,AllPublicationData!$B:$B,'Publication Table (%)'!H$7)/
SUMIFS(AllPublicationData!$E:$E,AllPublicationData!$A:$A,'Publication Table (%)'!$B38,AllPublicationData!$B:$B,'Publication Table (%)'!H$7)),
IF('Publication Table (%)'!$C$5="Operations cancelled for clinical reasons",
IFERROR(SUMIFS(AllPublicationData!$H:$H,AllPublicationData!$A:$A,'Publication Table (%)'!$B38,AllPublicationData!$B:$B,'Publication Table (%)'!$C$4,AllPublicationData!$D:$D,'Publication Table (%)'!H$7)/
SUMIFS(AllPublicationData!$E:$E,AllPublicationData!$A:$A,'Publication Table (%)'!$B38,AllPublicationData!$B:$B,'Publication Table (%)'!$C$4,AllPublicationData!$D:$D,'Publication Table (%)'!H$7),
SUMIFS(AllPublicationData!$H:$H,AllPublicationData!$A:$A,'Publication Table (%)'!$B38,AllPublicationData!$B:$B,'Publication Table (%)'!H$7)/
SUMIFS(AllPublicationData!$E:$E,AllPublicationData!$A:$A,'Publication Table (%)'!$B38,AllPublicationData!$B:$B,'Publication Table (%)'!H$7)),
IF('Publication Table (%)'!$C$5="Operations cancelled for non-clinical/capacity reasons",
IFERROR(SUMIFS(AllPublicationData!$I:$I,AllPublicationData!$A:$A,'Publication Table (%)'!$B38,AllPublicationData!$B:$B,'Publication Table (%)'!$C$4,AllPublicationData!$D:$D,'Publication Table (%)'!H$7)/
SUMIFS(AllPublicationData!$E:$E,AllPublicationData!$A:$A,'Publication Table (%)'!$B38,AllPublicationData!$B:$B,'Publication Table (%)'!$C$4,AllPublicationData!$D:$D,'Publication Table (%)'!H$7),
SUMIFS(AllPublicationData!$I:$I,AllPublicationData!$A:$A,'Publication Table (%)'!$B38,AllPublicationData!$B:$B,'Publication Table (%)'!H$7)/
SUMIFS(AllPublicationData!$E:$E,AllPublicationData!$A:$A,'Publication Table (%)'!$B38,AllPublicationData!$B:$B,'Publication Table (%)'!H$7)),
IF('Publication Table (%)'!$C$5="Cancellations for other reasons",
IFERROR(SUMIFS(AllPublicationData!$J:$J,AllPublicationData!$A:$A,'Publication Table (%)'!$B38,AllPublicationData!$B:$B,'Publication Table (%)'!$C$4,AllPublicationData!$D:$D,'Publication Table (%)'!H$7)/
SUMIFS(AllPublicationData!$E:$E,AllPublicationData!$A:$A,'Publication Table (%)'!$B38,AllPublicationData!$B:$B,'Publication Table (%)'!$C$4,AllPublicationData!$D:$D,'Publication Table (%)'!H$7),
SUMIFS(AllPublicationData!$J:$J,AllPublicationData!$A:$A,'Publication Table (%)'!$B38,AllPublicationData!$B:$B,'Publication Table (%)'!H$7)/
SUMIFS(AllPublicationData!$E:$E,AllPublicationData!$A:$A,'Publication Table (%)'!$B38,AllPublicationData!$B:$B,'Publication Table (%)'!H$7)))))))</f>
        <v>9.289176090468497E-2</v>
      </c>
      <c r="I38" s="96">
        <f>IF('Publication Table (%)'!$C$5="All Cancelled Operations",
IFERROR(SUMIFS(AllPublicationData!$F:$F,AllPublicationData!$A:$A,'Publication Table (%)'!$B38,AllPublicationData!$B:$B,'Publication Table (%)'!$C$4,AllPublicationData!$D:$D,'Publication Table (%)'!I$7)/
SUMIFS(AllPublicationData!$E:$E,AllPublicationData!$A:$A,'Publication Table (%)'!$B38,AllPublicationData!$B:$B,'Publication Table (%)'!$C$4,AllPublicationData!$D:$D,'Publication Table (%)'!I$7),
SUMIFS(AllPublicationData!$F:$F,AllPublicationData!$A:$A,'Publication Table (%)'!$B38,AllPublicationData!$B:$B,'Publication Table (%)'!I$7)/
SUMIFS(AllPublicationData!$E:$E,AllPublicationData!$A:$A,'Publication Table (%)'!$B38,AllPublicationData!$B:$B,'Publication Table (%)'!I$7)),
IF('Publication Table (%)'!$C$5="Operations cancelled by patient",
IFERROR(SUMIFS(AllPublicationData!$G:$G,AllPublicationData!$A:$A,'Publication Table (%)'!$B38,AllPublicationData!$B:$B,'Publication Table (%)'!$C$4,AllPublicationData!$D:$D,'Publication Table (%)'!I$7)/
SUMIFS(AllPublicationData!$E:$E,AllPublicationData!$A:$A,'Publication Table (%)'!$B38,AllPublicationData!$B:$B,'Publication Table (%)'!$C$4,AllPublicationData!$D:$D,'Publication Table (%)'!I$7),
SUMIFS(AllPublicationData!$G:$G,AllPublicationData!$A:$A,'Publication Table (%)'!$B38,AllPublicationData!$B:$B,'Publication Table (%)'!I$7)/
SUMIFS(AllPublicationData!$E:$E,AllPublicationData!$A:$A,'Publication Table (%)'!$B38,AllPublicationData!$B:$B,'Publication Table (%)'!I$7)),
IF('Publication Table (%)'!$C$5="Operations cancelled for clinical reasons",
IFERROR(SUMIFS(AllPublicationData!$H:$H,AllPublicationData!$A:$A,'Publication Table (%)'!$B38,AllPublicationData!$B:$B,'Publication Table (%)'!$C$4,AllPublicationData!$D:$D,'Publication Table (%)'!I$7)/
SUMIFS(AllPublicationData!$E:$E,AllPublicationData!$A:$A,'Publication Table (%)'!$B38,AllPublicationData!$B:$B,'Publication Table (%)'!$C$4,AllPublicationData!$D:$D,'Publication Table (%)'!I$7),
SUMIFS(AllPublicationData!$H:$H,AllPublicationData!$A:$A,'Publication Table (%)'!$B38,AllPublicationData!$B:$B,'Publication Table (%)'!I$7)/
SUMIFS(AllPublicationData!$E:$E,AllPublicationData!$A:$A,'Publication Table (%)'!$B38,AllPublicationData!$B:$B,'Publication Table (%)'!I$7)),
IF('Publication Table (%)'!$C$5="Operations cancelled for non-clinical/capacity reasons",
IFERROR(SUMIFS(AllPublicationData!$I:$I,AllPublicationData!$A:$A,'Publication Table (%)'!$B38,AllPublicationData!$B:$B,'Publication Table (%)'!$C$4,AllPublicationData!$D:$D,'Publication Table (%)'!I$7)/
SUMIFS(AllPublicationData!$E:$E,AllPublicationData!$A:$A,'Publication Table (%)'!$B38,AllPublicationData!$B:$B,'Publication Table (%)'!$C$4,AllPublicationData!$D:$D,'Publication Table (%)'!I$7),
SUMIFS(AllPublicationData!$I:$I,AllPublicationData!$A:$A,'Publication Table (%)'!$B38,AllPublicationData!$B:$B,'Publication Table (%)'!I$7)/
SUMIFS(AllPublicationData!$E:$E,AllPublicationData!$A:$A,'Publication Table (%)'!$B38,AllPublicationData!$B:$B,'Publication Table (%)'!I$7)),
IF('Publication Table (%)'!$C$5="Cancellations for other reasons",
IFERROR(SUMIFS(AllPublicationData!$J:$J,AllPublicationData!$A:$A,'Publication Table (%)'!$B38,AllPublicationData!$B:$B,'Publication Table (%)'!$C$4,AllPublicationData!$D:$D,'Publication Table (%)'!I$7)/
SUMIFS(AllPublicationData!$E:$E,AllPublicationData!$A:$A,'Publication Table (%)'!$B38,AllPublicationData!$B:$B,'Publication Table (%)'!$C$4,AllPublicationData!$D:$D,'Publication Table (%)'!I$7),
SUMIFS(AllPublicationData!$J:$J,AllPublicationData!$A:$A,'Publication Table (%)'!$B38,AllPublicationData!$B:$B,'Publication Table (%)'!I$7)/
SUMIFS(AllPublicationData!$E:$E,AllPublicationData!$A:$A,'Publication Table (%)'!$B38,AllPublicationData!$B:$B,'Publication Table (%)'!I$7)))))))</f>
        <v>6.2137531068765538E-2</v>
      </c>
      <c r="J38" s="96">
        <f>IF('Publication Table (%)'!$C$5="All Cancelled Operations",
IFERROR(SUMIFS(AllPublicationData!$F:$F,AllPublicationData!$A:$A,'Publication Table (%)'!$B38,AllPublicationData!$B:$B,'Publication Table (%)'!$C$4,AllPublicationData!$D:$D,'Publication Table (%)'!J$7)/
SUMIFS(AllPublicationData!$E:$E,AllPublicationData!$A:$A,'Publication Table (%)'!$B38,AllPublicationData!$B:$B,'Publication Table (%)'!$C$4,AllPublicationData!$D:$D,'Publication Table (%)'!J$7),
SUMIFS(AllPublicationData!$F:$F,AllPublicationData!$A:$A,'Publication Table (%)'!$B38,AllPublicationData!$B:$B,'Publication Table (%)'!J$7)/
SUMIFS(AllPublicationData!$E:$E,AllPublicationData!$A:$A,'Publication Table (%)'!$B38,AllPublicationData!$B:$B,'Publication Table (%)'!J$7)),
IF('Publication Table (%)'!$C$5="Operations cancelled by patient",
IFERROR(SUMIFS(AllPublicationData!$G:$G,AllPublicationData!$A:$A,'Publication Table (%)'!$B38,AllPublicationData!$B:$B,'Publication Table (%)'!$C$4,AllPublicationData!$D:$D,'Publication Table (%)'!J$7)/
SUMIFS(AllPublicationData!$E:$E,AllPublicationData!$A:$A,'Publication Table (%)'!$B38,AllPublicationData!$B:$B,'Publication Table (%)'!$C$4,AllPublicationData!$D:$D,'Publication Table (%)'!J$7),
SUMIFS(AllPublicationData!$G:$G,AllPublicationData!$A:$A,'Publication Table (%)'!$B38,AllPublicationData!$B:$B,'Publication Table (%)'!J$7)/
SUMIFS(AllPublicationData!$E:$E,AllPublicationData!$A:$A,'Publication Table (%)'!$B38,AllPublicationData!$B:$B,'Publication Table (%)'!J$7)),
IF('Publication Table (%)'!$C$5="Operations cancelled for clinical reasons",
IFERROR(SUMIFS(AllPublicationData!$H:$H,AllPublicationData!$A:$A,'Publication Table (%)'!$B38,AllPublicationData!$B:$B,'Publication Table (%)'!$C$4,AllPublicationData!$D:$D,'Publication Table (%)'!J$7)/
SUMIFS(AllPublicationData!$E:$E,AllPublicationData!$A:$A,'Publication Table (%)'!$B38,AllPublicationData!$B:$B,'Publication Table (%)'!$C$4,AllPublicationData!$D:$D,'Publication Table (%)'!J$7),
SUMIFS(AllPublicationData!$H:$H,AllPublicationData!$A:$A,'Publication Table (%)'!$B38,AllPublicationData!$B:$B,'Publication Table (%)'!J$7)/
SUMIFS(AllPublicationData!$E:$E,AllPublicationData!$A:$A,'Publication Table (%)'!$B38,AllPublicationData!$B:$B,'Publication Table (%)'!J$7)),
IF('Publication Table (%)'!$C$5="Operations cancelled for non-clinical/capacity reasons",
IFERROR(SUMIFS(AllPublicationData!$I:$I,AllPublicationData!$A:$A,'Publication Table (%)'!$B38,AllPublicationData!$B:$B,'Publication Table (%)'!$C$4,AllPublicationData!$D:$D,'Publication Table (%)'!J$7)/
SUMIFS(AllPublicationData!$E:$E,AllPublicationData!$A:$A,'Publication Table (%)'!$B38,AllPublicationData!$B:$B,'Publication Table (%)'!$C$4,AllPublicationData!$D:$D,'Publication Table (%)'!J$7),
SUMIFS(AllPublicationData!$I:$I,AllPublicationData!$A:$A,'Publication Table (%)'!$B38,AllPublicationData!$B:$B,'Publication Table (%)'!J$7)/
SUMIFS(AllPublicationData!$E:$E,AllPublicationData!$A:$A,'Publication Table (%)'!$B38,AllPublicationData!$B:$B,'Publication Table (%)'!J$7)),
IF('Publication Table (%)'!$C$5="Cancellations for other reasons",
IFERROR(SUMIFS(AllPublicationData!$J:$J,AllPublicationData!$A:$A,'Publication Table (%)'!$B38,AllPublicationData!$B:$B,'Publication Table (%)'!$C$4,AllPublicationData!$D:$D,'Publication Table (%)'!J$7)/
SUMIFS(AllPublicationData!$E:$E,AllPublicationData!$A:$A,'Publication Table (%)'!$B38,AllPublicationData!$B:$B,'Publication Table (%)'!$C$4,AllPublicationData!$D:$D,'Publication Table (%)'!J$7),
SUMIFS(AllPublicationData!$J:$J,AllPublicationData!$A:$A,'Publication Table (%)'!$B38,AllPublicationData!$B:$B,'Publication Table (%)'!J$7)/
SUMIFS(AllPublicationData!$E:$E,AllPublicationData!$A:$A,'Publication Table (%)'!$B38,AllPublicationData!$B:$B,'Publication Table (%)'!J$7)))))))</f>
        <v>8.3249749247743227E-2</v>
      </c>
      <c r="K38" s="96">
        <f>IF('Publication Table (%)'!$C$5="All Cancelled Operations",
IFERROR(SUMIFS(AllPublicationData!$F:$F,AllPublicationData!$A:$A,'Publication Table (%)'!$B38,AllPublicationData!$B:$B,'Publication Table (%)'!$C$4,AllPublicationData!$D:$D,'Publication Table (%)'!K$7)/
SUMIFS(AllPublicationData!$E:$E,AllPublicationData!$A:$A,'Publication Table (%)'!$B38,AllPublicationData!$B:$B,'Publication Table (%)'!$C$4,AllPublicationData!$D:$D,'Publication Table (%)'!K$7),
SUMIFS(AllPublicationData!$F:$F,AllPublicationData!$A:$A,'Publication Table (%)'!$B38,AllPublicationData!$B:$B,'Publication Table (%)'!K$7)/
SUMIFS(AllPublicationData!$E:$E,AllPublicationData!$A:$A,'Publication Table (%)'!$B38,AllPublicationData!$B:$B,'Publication Table (%)'!K$7)),
IF('Publication Table (%)'!$C$5="Operations cancelled by patient",
IFERROR(SUMIFS(AllPublicationData!$G:$G,AllPublicationData!$A:$A,'Publication Table (%)'!$B38,AllPublicationData!$B:$B,'Publication Table (%)'!$C$4,AllPublicationData!$D:$D,'Publication Table (%)'!K$7)/
SUMIFS(AllPublicationData!$E:$E,AllPublicationData!$A:$A,'Publication Table (%)'!$B38,AllPublicationData!$B:$B,'Publication Table (%)'!$C$4,AllPublicationData!$D:$D,'Publication Table (%)'!K$7),
SUMIFS(AllPublicationData!$G:$G,AllPublicationData!$A:$A,'Publication Table (%)'!$B38,AllPublicationData!$B:$B,'Publication Table (%)'!K$7)/
SUMIFS(AllPublicationData!$E:$E,AllPublicationData!$A:$A,'Publication Table (%)'!$B38,AllPublicationData!$B:$B,'Publication Table (%)'!K$7)),
IF('Publication Table (%)'!$C$5="Operations cancelled for clinical reasons",
IFERROR(SUMIFS(AllPublicationData!$H:$H,AllPublicationData!$A:$A,'Publication Table (%)'!$B38,AllPublicationData!$B:$B,'Publication Table (%)'!$C$4,AllPublicationData!$D:$D,'Publication Table (%)'!K$7)/
SUMIFS(AllPublicationData!$E:$E,AllPublicationData!$A:$A,'Publication Table (%)'!$B38,AllPublicationData!$B:$B,'Publication Table (%)'!$C$4,AllPublicationData!$D:$D,'Publication Table (%)'!K$7),
SUMIFS(AllPublicationData!$H:$H,AllPublicationData!$A:$A,'Publication Table (%)'!$B38,AllPublicationData!$B:$B,'Publication Table (%)'!K$7)/
SUMIFS(AllPublicationData!$E:$E,AllPublicationData!$A:$A,'Publication Table (%)'!$B38,AllPublicationData!$B:$B,'Publication Table (%)'!K$7)),
IF('Publication Table (%)'!$C$5="Operations cancelled for non-clinical/capacity reasons",
IFERROR(SUMIFS(AllPublicationData!$I:$I,AllPublicationData!$A:$A,'Publication Table (%)'!$B38,AllPublicationData!$B:$B,'Publication Table (%)'!$C$4,AllPublicationData!$D:$D,'Publication Table (%)'!K$7)/
SUMIFS(AllPublicationData!$E:$E,AllPublicationData!$A:$A,'Publication Table (%)'!$B38,AllPublicationData!$B:$B,'Publication Table (%)'!$C$4,AllPublicationData!$D:$D,'Publication Table (%)'!K$7),
SUMIFS(AllPublicationData!$I:$I,AllPublicationData!$A:$A,'Publication Table (%)'!$B38,AllPublicationData!$B:$B,'Publication Table (%)'!K$7)/
SUMIFS(AllPublicationData!$E:$E,AllPublicationData!$A:$A,'Publication Table (%)'!$B38,AllPublicationData!$B:$B,'Publication Table (%)'!K$7)),
IF('Publication Table (%)'!$C$5="Cancellations for other reasons",
IFERROR(SUMIFS(AllPublicationData!$J:$J,AllPublicationData!$A:$A,'Publication Table (%)'!$B38,AllPublicationData!$B:$B,'Publication Table (%)'!$C$4,AllPublicationData!$D:$D,'Publication Table (%)'!K$7)/
SUMIFS(AllPublicationData!$E:$E,AllPublicationData!$A:$A,'Publication Table (%)'!$B38,AllPublicationData!$B:$B,'Publication Table (%)'!$C$4,AllPublicationData!$D:$D,'Publication Table (%)'!K$7),
SUMIFS(AllPublicationData!$J:$J,AllPublicationData!$A:$A,'Publication Table (%)'!$B38,AllPublicationData!$B:$B,'Publication Table (%)'!K$7)/
SUMIFS(AllPublicationData!$E:$E,AllPublicationData!$A:$A,'Publication Table (%)'!$B38,AllPublicationData!$B:$B,'Publication Table (%)'!K$7)))))))</f>
        <v>9.7584541062801927E-2</v>
      </c>
      <c r="L38" s="96">
        <f>IF('Publication Table (%)'!$C$5="All Cancelled Operations",
IFERROR(SUMIFS(AllPublicationData!$F:$F,AllPublicationData!$A:$A,'Publication Table (%)'!$B38,AllPublicationData!$B:$B,'Publication Table (%)'!$C$4,AllPublicationData!$D:$D,'Publication Table (%)'!L$7)/
SUMIFS(AllPublicationData!$E:$E,AllPublicationData!$A:$A,'Publication Table (%)'!$B38,AllPublicationData!$B:$B,'Publication Table (%)'!$C$4,AllPublicationData!$D:$D,'Publication Table (%)'!L$7),
SUMIFS(AllPublicationData!$F:$F,AllPublicationData!$A:$A,'Publication Table (%)'!$B38,AllPublicationData!$B:$B,'Publication Table (%)'!L$7)/
SUMIFS(AllPublicationData!$E:$E,AllPublicationData!$A:$A,'Publication Table (%)'!$B38,AllPublicationData!$B:$B,'Publication Table (%)'!L$7)),
IF('Publication Table (%)'!$C$5="Operations cancelled by patient",
IFERROR(SUMIFS(AllPublicationData!$G:$G,AllPublicationData!$A:$A,'Publication Table (%)'!$B38,AllPublicationData!$B:$B,'Publication Table (%)'!$C$4,AllPublicationData!$D:$D,'Publication Table (%)'!L$7)/
SUMIFS(AllPublicationData!$E:$E,AllPublicationData!$A:$A,'Publication Table (%)'!$B38,AllPublicationData!$B:$B,'Publication Table (%)'!$C$4,AllPublicationData!$D:$D,'Publication Table (%)'!L$7),
SUMIFS(AllPublicationData!$G:$G,AllPublicationData!$A:$A,'Publication Table (%)'!$B38,AllPublicationData!$B:$B,'Publication Table (%)'!L$7)/
SUMIFS(AllPublicationData!$E:$E,AllPublicationData!$A:$A,'Publication Table (%)'!$B38,AllPublicationData!$B:$B,'Publication Table (%)'!L$7)),
IF('Publication Table (%)'!$C$5="Operations cancelled for clinical reasons",
IFERROR(SUMIFS(AllPublicationData!$H:$H,AllPublicationData!$A:$A,'Publication Table (%)'!$B38,AllPublicationData!$B:$B,'Publication Table (%)'!$C$4,AllPublicationData!$D:$D,'Publication Table (%)'!L$7)/
SUMIFS(AllPublicationData!$E:$E,AllPublicationData!$A:$A,'Publication Table (%)'!$B38,AllPublicationData!$B:$B,'Publication Table (%)'!$C$4,AllPublicationData!$D:$D,'Publication Table (%)'!L$7),
SUMIFS(AllPublicationData!$H:$H,AllPublicationData!$A:$A,'Publication Table (%)'!$B38,AllPublicationData!$B:$B,'Publication Table (%)'!L$7)/
SUMIFS(AllPublicationData!$E:$E,AllPublicationData!$A:$A,'Publication Table (%)'!$B38,AllPublicationData!$B:$B,'Publication Table (%)'!L$7)),
IF('Publication Table (%)'!$C$5="Operations cancelled for non-clinical/capacity reasons",
IFERROR(SUMIFS(AllPublicationData!$I:$I,AllPublicationData!$A:$A,'Publication Table (%)'!$B38,AllPublicationData!$B:$B,'Publication Table (%)'!$C$4,AllPublicationData!$D:$D,'Publication Table (%)'!L$7)/
SUMIFS(AllPublicationData!$E:$E,AllPublicationData!$A:$A,'Publication Table (%)'!$B38,AllPublicationData!$B:$B,'Publication Table (%)'!$C$4,AllPublicationData!$D:$D,'Publication Table (%)'!L$7),
SUMIFS(AllPublicationData!$I:$I,AllPublicationData!$A:$A,'Publication Table (%)'!$B38,AllPublicationData!$B:$B,'Publication Table (%)'!L$7)/
SUMIFS(AllPublicationData!$E:$E,AllPublicationData!$A:$A,'Publication Table (%)'!$B38,AllPublicationData!$B:$B,'Publication Table (%)'!L$7)),
IF('Publication Table (%)'!$C$5="Cancellations for other reasons",
IFERROR(SUMIFS(AllPublicationData!$J:$J,AllPublicationData!$A:$A,'Publication Table (%)'!$B38,AllPublicationData!$B:$B,'Publication Table (%)'!$C$4,AllPublicationData!$D:$D,'Publication Table (%)'!L$7)/
SUMIFS(AllPublicationData!$E:$E,AllPublicationData!$A:$A,'Publication Table (%)'!$B38,AllPublicationData!$B:$B,'Publication Table (%)'!$C$4,AllPublicationData!$D:$D,'Publication Table (%)'!L$7),
SUMIFS(AllPublicationData!$J:$J,AllPublicationData!$A:$A,'Publication Table (%)'!$B38,AllPublicationData!$B:$B,'Publication Table (%)'!L$7)/
SUMIFS(AllPublicationData!$E:$E,AllPublicationData!$A:$A,'Publication Table (%)'!$B38,AllPublicationData!$B:$B,'Publication Table (%)'!L$7)))))))</f>
        <v>6.1334641805691856E-2</v>
      </c>
      <c r="M38" s="96">
        <f>IF('Publication Table (%)'!$C$5="All Cancelled Operations",
IFERROR(SUMIFS(AllPublicationData!$F:$F,AllPublicationData!$A:$A,'Publication Table (%)'!$B38,AllPublicationData!$B:$B,'Publication Table (%)'!$C$4,AllPublicationData!$D:$D,'Publication Table (%)'!M$7)/
SUMIFS(AllPublicationData!$E:$E,AllPublicationData!$A:$A,'Publication Table (%)'!$B38,AllPublicationData!$B:$B,'Publication Table (%)'!$C$4,AllPublicationData!$D:$D,'Publication Table (%)'!M$7),
SUMIFS(AllPublicationData!$F:$F,AllPublicationData!$A:$A,'Publication Table (%)'!$B38,AllPublicationData!$B:$B,'Publication Table (%)'!M$7)/
SUMIFS(AllPublicationData!$E:$E,AllPublicationData!$A:$A,'Publication Table (%)'!$B38,AllPublicationData!$B:$B,'Publication Table (%)'!M$7)),
IF('Publication Table (%)'!$C$5="Operations cancelled by patient",
IFERROR(SUMIFS(AllPublicationData!$G:$G,AllPublicationData!$A:$A,'Publication Table (%)'!$B38,AllPublicationData!$B:$B,'Publication Table (%)'!$C$4,AllPublicationData!$D:$D,'Publication Table (%)'!M$7)/
SUMIFS(AllPublicationData!$E:$E,AllPublicationData!$A:$A,'Publication Table (%)'!$B38,AllPublicationData!$B:$B,'Publication Table (%)'!$C$4,AllPublicationData!$D:$D,'Publication Table (%)'!M$7),
SUMIFS(AllPublicationData!$G:$G,AllPublicationData!$A:$A,'Publication Table (%)'!$B38,AllPublicationData!$B:$B,'Publication Table (%)'!M$7)/
SUMIFS(AllPublicationData!$E:$E,AllPublicationData!$A:$A,'Publication Table (%)'!$B38,AllPublicationData!$B:$B,'Publication Table (%)'!M$7)),
IF('Publication Table (%)'!$C$5="Operations cancelled for clinical reasons",
IFERROR(SUMIFS(AllPublicationData!$H:$H,AllPublicationData!$A:$A,'Publication Table (%)'!$B38,AllPublicationData!$B:$B,'Publication Table (%)'!$C$4,AllPublicationData!$D:$D,'Publication Table (%)'!M$7)/
SUMIFS(AllPublicationData!$E:$E,AllPublicationData!$A:$A,'Publication Table (%)'!$B38,AllPublicationData!$B:$B,'Publication Table (%)'!$C$4,AllPublicationData!$D:$D,'Publication Table (%)'!M$7),
SUMIFS(AllPublicationData!$H:$H,AllPublicationData!$A:$A,'Publication Table (%)'!$B38,AllPublicationData!$B:$B,'Publication Table (%)'!M$7)/
SUMIFS(AllPublicationData!$E:$E,AllPublicationData!$A:$A,'Publication Table (%)'!$B38,AllPublicationData!$B:$B,'Publication Table (%)'!M$7)),
IF('Publication Table (%)'!$C$5="Operations cancelled for non-clinical/capacity reasons",
IFERROR(SUMIFS(AllPublicationData!$I:$I,AllPublicationData!$A:$A,'Publication Table (%)'!$B38,AllPublicationData!$B:$B,'Publication Table (%)'!$C$4,AllPublicationData!$D:$D,'Publication Table (%)'!M$7)/
SUMIFS(AllPublicationData!$E:$E,AllPublicationData!$A:$A,'Publication Table (%)'!$B38,AllPublicationData!$B:$B,'Publication Table (%)'!$C$4,AllPublicationData!$D:$D,'Publication Table (%)'!M$7),
SUMIFS(AllPublicationData!$I:$I,AllPublicationData!$A:$A,'Publication Table (%)'!$B38,AllPublicationData!$B:$B,'Publication Table (%)'!M$7)/
SUMIFS(AllPublicationData!$E:$E,AllPublicationData!$A:$A,'Publication Table (%)'!$B38,AllPublicationData!$B:$B,'Publication Table (%)'!M$7)),
IF('Publication Table (%)'!$C$5="Cancellations for other reasons",
IFERROR(SUMIFS(AllPublicationData!$J:$J,AllPublicationData!$A:$A,'Publication Table (%)'!$B38,AllPublicationData!$B:$B,'Publication Table (%)'!$C$4,AllPublicationData!$D:$D,'Publication Table (%)'!M$7)/
SUMIFS(AllPublicationData!$E:$E,AllPublicationData!$A:$A,'Publication Table (%)'!$B38,AllPublicationData!$B:$B,'Publication Table (%)'!$C$4,AllPublicationData!$D:$D,'Publication Table (%)'!M$7),
SUMIFS(AllPublicationData!$J:$J,AllPublicationData!$A:$A,'Publication Table (%)'!$B38,AllPublicationData!$B:$B,'Publication Table (%)'!M$7)/
SUMIFS(AllPublicationData!$E:$E,AllPublicationData!$A:$A,'Publication Table (%)'!$B38,AllPublicationData!$B:$B,'Publication Table (%)'!M$7)))))))</f>
        <v>0.11465721040189125</v>
      </c>
      <c r="N38" s="96">
        <f>IF('Publication Table (%)'!$C$5="All Cancelled Operations",
IFERROR(SUMIFS(AllPublicationData!$F:$F,AllPublicationData!$A:$A,'Publication Table (%)'!$B38,AllPublicationData!$B:$B,'Publication Table (%)'!$C$4,AllPublicationData!$D:$D,'Publication Table (%)'!N$7)/
SUMIFS(AllPublicationData!$E:$E,AllPublicationData!$A:$A,'Publication Table (%)'!$B38,AllPublicationData!$B:$B,'Publication Table (%)'!$C$4,AllPublicationData!$D:$D,'Publication Table (%)'!N$7),
SUMIFS(AllPublicationData!$F:$F,AllPublicationData!$A:$A,'Publication Table (%)'!$B38,AllPublicationData!$B:$B,'Publication Table (%)'!N$7)/
SUMIFS(AllPublicationData!$E:$E,AllPublicationData!$A:$A,'Publication Table (%)'!$B38,AllPublicationData!$B:$B,'Publication Table (%)'!N$7)),
IF('Publication Table (%)'!$C$5="Operations cancelled by patient",
IFERROR(SUMIFS(AllPublicationData!$G:$G,AllPublicationData!$A:$A,'Publication Table (%)'!$B38,AllPublicationData!$B:$B,'Publication Table (%)'!$C$4,AllPublicationData!$D:$D,'Publication Table (%)'!N$7)/
SUMIFS(AllPublicationData!$E:$E,AllPublicationData!$A:$A,'Publication Table (%)'!$B38,AllPublicationData!$B:$B,'Publication Table (%)'!$C$4,AllPublicationData!$D:$D,'Publication Table (%)'!N$7),
SUMIFS(AllPublicationData!$G:$G,AllPublicationData!$A:$A,'Publication Table (%)'!$B38,AllPublicationData!$B:$B,'Publication Table (%)'!N$7)/
SUMIFS(AllPublicationData!$E:$E,AllPublicationData!$A:$A,'Publication Table (%)'!$B38,AllPublicationData!$B:$B,'Publication Table (%)'!N$7)),
IF('Publication Table (%)'!$C$5="Operations cancelled for clinical reasons",
IFERROR(SUMIFS(AllPublicationData!$H:$H,AllPublicationData!$A:$A,'Publication Table (%)'!$B38,AllPublicationData!$B:$B,'Publication Table (%)'!$C$4,AllPublicationData!$D:$D,'Publication Table (%)'!N$7)/
SUMIFS(AllPublicationData!$E:$E,AllPublicationData!$A:$A,'Publication Table (%)'!$B38,AllPublicationData!$B:$B,'Publication Table (%)'!$C$4,AllPublicationData!$D:$D,'Publication Table (%)'!N$7),
SUMIFS(AllPublicationData!$H:$H,AllPublicationData!$A:$A,'Publication Table (%)'!$B38,AllPublicationData!$B:$B,'Publication Table (%)'!N$7)/
SUMIFS(AllPublicationData!$E:$E,AllPublicationData!$A:$A,'Publication Table (%)'!$B38,AllPublicationData!$B:$B,'Publication Table (%)'!N$7)),
IF('Publication Table (%)'!$C$5="Operations cancelled for non-clinical/capacity reasons",
IFERROR(SUMIFS(AllPublicationData!$I:$I,AllPublicationData!$A:$A,'Publication Table (%)'!$B38,AllPublicationData!$B:$B,'Publication Table (%)'!$C$4,AllPublicationData!$D:$D,'Publication Table (%)'!N$7)/
SUMIFS(AllPublicationData!$E:$E,AllPublicationData!$A:$A,'Publication Table (%)'!$B38,AllPublicationData!$B:$B,'Publication Table (%)'!$C$4,AllPublicationData!$D:$D,'Publication Table (%)'!N$7),
SUMIFS(AllPublicationData!$I:$I,AllPublicationData!$A:$A,'Publication Table (%)'!$B38,AllPublicationData!$B:$B,'Publication Table (%)'!N$7)/
SUMIFS(AllPublicationData!$E:$E,AllPublicationData!$A:$A,'Publication Table (%)'!$B38,AllPublicationData!$B:$B,'Publication Table (%)'!N$7)),
IF('Publication Table (%)'!$C$5="Cancellations for other reasons",
IFERROR(SUMIFS(AllPublicationData!$J:$J,AllPublicationData!$A:$A,'Publication Table (%)'!$B38,AllPublicationData!$B:$B,'Publication Table (%)'!$C$4,AllPublicationData!$D:$D,'Publication Table (%)'!N$7)/
SUMIFS(AllPublicationData!$E:$E,AllPublicationData!$A:$A,'Publication Table (%)'!$B38,AllPublicationData!$B:$B,'Publication Table (%)'!$C$4,AllPublicationData!$D:$D,'Publication Table (%)'!N$7),
SUMIFS(AllPublicationData!$J:$J,AllPublicationData!$A:$A,'Publication Table (%)'!$B38,AllPublicationData!$B:$B,'Publication Table (%)'!N$7)/
SUMIFS(AllPublicationData!$E:$E,AllPublicationData!$A:$A,'Publication Table (%)'!$B38,AllPublicationData!$B:$B,'Publication Table (%)'!N$7)))))))</f>
        <v>0.11217948717948718</v>
      </c>
      <c r="O38" s="96">
        <f>IF('Publication Table (%)'!$C$5="All Cancelled Operations",
IFERROR(SUMIFS(AllPublicationData!$F:$F,AllPublicationData!$A:$A,'Publication Table (%)'!$B38,AllPublicationData!$B:$B,'Publication Table (%)'!$C$4,AllPublicationData!$D:$D,'Publication Table (%)'!O$7)/
SUMIFS(AllPublicationData!$E:$E,AllPublicationData!$A:$A,'Publication Table (%)'!$B38,AllPublicationData!$B:$B,'Publication Table (%)'!$C$4,AllPublicationData!$D:$D,'Publication Table (%)'!O$7),
SUMIFS(AllPublicationData!$F:$F,AllPublicationData!$A:$A,'Publication Table (%)'!$B38,AllPublicationData!$B:$B,'Publication Table (%)'!O$7)/
SUMIFS(AllPublicationData!$E:$E,AllPublicationData!$A:$A,'Publication Table (%)'!$B38,AllPublicationData!$B:$B,'Publication Table (%)'!O$7)),
IF('Publication Table (%)'!$C$5="Operations cancelled by patient",
IFERROR(SUMIFS(AllPublicationData!$G:$G,AllPublicationData!$A:$A,'Publication Table (%)'!$B38,AllPublicationData!$B:$B,'Publication Table (%)'!$C$4,AllPublicationData!$D:$D,'Publication Table (%)'!O$7)/
SUMIFS(AllPublicationData!$E:$E,AllPublicationData!$A:$A,'Publication Table (%)'!$B38,AllPublicationData!$B:$B,'Publication Table (%)'!$C$4,AllPublicationData!$D:$D,'Publication Table (%)'!O$7),
SUMIFS(AllPublicationData!$G:$G,AllPublicationData!$A:$A,'Publication Table (%)'!$B38,AllPublicationData!$B:$B,'Publication Table (%)'!O$7)/
SUMIFS(AllPublicationData!$E:$E,AllPublicationData!$A:$A,'Publication Table (%)'!$B38,AllPublicationData!$B:$B,'Publication Table (%)'!O$7)),
IF('Publication Table (%)'!$C$5="Operations cancelled for clinical reasons",
IFERROR(SUMIFS(AllPublicationData!$H:$H,AllPublicationData!$A:$A,'Publication Table (%)'!$B38,AllPublicationData!$B:$B,'Publication Table (%)'!$C$4,AllPublicationData!$D:$D,'Publication Table (%)'!O$7)/
SUMIFS(AllPublicationData!$E:$E,AllPublicationData!$A:$A,'Publication Table (%)'!$B38,AllPublicationData!$B:$B,'Publication Table (%)'!$C$4,AllPublicationData!$D:$D,'Publication Table (%)'!O$7),
SUMIFS(AllPublicationData!$H:$H,AllPublicationData!$A:$A,'Publication Table (%)'!$B38,AllPublicationData!$B:$B,'Publication Table (%)'!O$7)/
SUMIFS(AllPublicationData!$E:$E,AllPublicationData!$A:$A,'Publication Table (%)'!$B38,AllPublicationData!$B:$B,'Publication Table (%)'!O$7)),
IF('Publication Table (%)'!$C$5="Operations cancelled for non-clinical/capacity reasons",
IFERROR(SUMIFS(AllPublicationData!$I:$I,AllPublicationData!$A:$A,'Publication Table (%)'!$B38,AllPublicationData!$B:$B,'Publication Table (%)'!$C$4,AllPublicationData!$D:$D,'Publication Table (%)'!O$7)/
SUMIFS(AllPublicationData!$E:$E,AllPublicationData!$A:$A,'Publication Table (%)'!$B38,AllPublicationData!$B:$B,'Publication Table (%)'!$C$4,AllPublicationData!$D:$D,'Publication Table (%)'!O$7),
SUMIFS(AllPublicationData!$I:$I,AllPublicationData!$A:$A,'Publication Table (%)'!$B38,AllPublicationData!$B:$B,'Publication Table (%)'!O$7)/
SUMIFS(AllPublicationData!$E:$E,AllPublicationData!$A:$A,'Publication Table (%)'!$B38,AllPublicationData!$B:$B,'Publication Table (%)'!O$7)),
IF('Publication Table (%)'!$C$5="Cancellations for other reasons",
IFERROR(SUMIFS(AllPublicationData!$J:$J,AllPublicationData!$A:$A,'Publication Table (%)'!$B38,AllPublicationData!$B:$B,'Publication Table (%)'!$C$4,AllPublicationData!$D:$D,'Publication Table (%)'!O$7)/
SUMIFS(AllPublicationData!$E:$E,AllPublicationData!$A:$A,'Publication Table (%)'!$B38,AllPublicationData!$B:$B,'Publication Table (%)'!$C$4,AllPublicationData!$D:$D,'Publication Table (%)'!O$7),
SUMIFS(AllPublicationData!$J:$J,AllPublicationData!$A:$A,'Publication Table (%)'!$B38,AllPublicationData!$B:$B,'Publication Table (%)'!O$7)/
SUMIFS(AllPublicationData!$E:$E,AllPublicationData!$A:$A,'Publication Table (%)'!$B38,AllPublicationData!$B:$B,'Publication Table (%)'!O$7)))))))</f>
        <v>8.1626016260162595E-2</v>
      </c>
      <c r="P38" s="96">
        <f>IF('Publication Table (%)'!$C$5="All Cancelled Operations",
IFERROR(SUMIFS(AllPublicationData!$F:$F,AllPublicationData!$A:$A,'Publication Table (%)'!$B38,AllPublicationData!$B:$B,'Publication Table (%)'!$C$4,AllPublicationData!$D:$D,'Publication Table (%)'!P$7)/
SUMIFS(AllPublicationData!$E:$E,AllPublicationData!$A:$A,'Publication Table (%)'!$B38,AllPublicationData!$B:$B,'Publication Table (%)'!$C$4,AllPublicationData!$D:$D,'Publication Table (%)'!P$7),
SUMIFS(AllPublicationData!$F:$F,AllPublicationData!$A:$A,'Publication Table (%)'!$B38,AllPublicationData!$B:$B,'Publication Table (%)'!P$7)/
SUMIFS(AllPublicationData!$E:$E,AllPublicationData!$A:$A,'Publication Table (%)'!$B38,AllPublicationData!$B:$B,'Publication Table (%)'!P$7)),
IF('Publication Table (%)'!$C$5="Operations cancelled by patient",
IFERROR(SUMIFS(AllPublicationData!$G:$G,AllPublicationData!$A:$A,'Publication Table (%)'!$B38,AllPublicationData!$B:$B,'Publication Table (%)'!$C$4,AllPublicationData!$D:$D,'Publication Table (%)'!P$7)/
SUMIFS(AllPublicationData!$E:$E,AllPublicationData!$A:$A,'Publication Table (%)'!$B38,AllPublicationData!$B:$B,'Publication Table (%)'!$C$4,AllPublicationData!$D:$D,'Publication Table (%)'!P$7),
SUMIFS(AllPublicationData!$G:$G,AllPublicationData!$A:$A,'Publication Table (%)'!$B38,AllPublicationData!$B:$B,'Publication Table (%)'!P$7)/
SUMIFS(AllPublicationData!$E:$E,AllPublicationData!$A:$A,'Publication Table (%)'!$B38,AllPublicationData!$B:$B,'Publication Table (%)'!P$7)),
IF('Publication Table (%)'!$C$5="Operations cancelled for clinical reasons",
IFERROR(SUMIFS(AllPublicationData!$H:$H,AllPublicationData!$A:$A,'Publication Table (%)'!$B38,AllPublicationData!$B:$B,'Publication Table (%)'!$C$4,AllPublicationData!$D:$D,'Publication Table (%)'!P$7)/
SUMIFS(AllPublicationData!$E:$E,AllPublicationData!$A:$A,'Publication Table (%)'!$B38,AllPublicationData!$B:$B,'Publication Table (%)'!$C$4,AllPublicationData!$D:$D,'Publication Table (%)'!P$7),
SUMIFS(AllPublicationData!$H:$H,AllPublicationData!$A:$A,'Publication Table (%)'!$B38,AllPublicationData!$B:$B,'Publication Table (%)'!P$7)/
SUMIFS(AllPublicationData!$E:$E,AllPublicationData!$A:$A,'Publication Table (%)'!$B38,AllPublicationData!$B:$B,'Publication Table (%)'!P$7)),
IF('Publication Table (%)'!$C$5="Operations cancelled for non-clinical/capacity reasons",
IFERROR(SUMIFS(AllPublicationData!$I:$I,AllPublicationData!$A:$A,'Publication Table (%)'!$B38,AllPublicationData!$B:$B,'Publication Table (%)'!$C$4,AllPublicationData!$D:$D,'Publication Table (%)'!P$7)/
SUMIFS(AllPublicationData!$E:$E,AllPublicationData!$A:$A,'Publication Table (%)'!$B38,AllPublicationData!$B:$B,'Publication Table (%)'!$C$4,AllPublicationData!$D:$D,'Publication Table (%)'!P$7),
SUMIFS(AllPublicationData!$I:$I,AllPublicationData!$A:$A,'Publication Table (%)'!$B38,AllPublicationData!$B:$B,'Publication Table (%)'!P$7)/
SUMIFS(AllPublicationData!$E:$E,AllPublicationData!$A:$A,'Publication Table (%)'!$B38,AllPublicationData!$B:$B,'Publication Table (%)'!P$7)),
IF('Publication Table (%)'!$C$5="Cancellations for other reasons",
IFERROR(SUMIFS(AllPublicationData!$J:$J,AllPublicationData!$A:$A,'Publication Table (%)'!$B38,AllPublicationData!$B:$B,'Publication Table (%)'!$C$4,AllPublicationData!$D:$D,'Publication Table (%)'!P$7)/
SUMIFS(AllPublicationData!$E:$E,AllPublicationData!$A:$A,'Publication Table (%)'!$B38,AllPublicationData!$B:$B,'Publication Table (%)'!$C$4,AllPublicationData!$D:$D,'Publication Table (%)'!P$7),
SUMIFS(AllPublicationData!$J:$J,AllPublicationData!$A:$A,'Publication Table (%)'!$B38,AllPublicationData!$B:$B,'Publication Table (%)'!P$7)/
SUMIFS(AllPublicationData!$E:$E,AllPublicationData!$A:$A,'Publication Table (%)'!$B38,AllPublicationData!$B:$B,'Publication Table (%)'!P$7)))))))</f>
        <v>8.0128205128205135E-2</v>
      </c>
      <c r="Q38" s="96">
        <f>IF('Publication Table (%)'!$C$5="All Cancelled Operations",
IFERROR(SUMIFS(AllPublicationData!$F:$F,AllPublicationData!$A:$A,'Publication Table (%)'!$B38,AllPublicationData!$B:$B,'Publication Table (%)'!$C$4,AllPublicationData!$D:$D,'Publication Table (%)'!Q$7)/
SUMIFS(AllPublicationData!$E:$E,AllPublicationData!$A:$A,'Publication Table (%)'!$B38,AllPublicationData!$B:$B,'Publication Table (%)'!$C$4,AllPublicationData!$D:$D,'Publication Table (%)'!Q$7),
SUMIFS(AllPublicationData!$F:$F,AllPublicationData!$A:$A,'Publication Table (%)'!$B38,AllPublicationData!$B:$B,'Publication Table (%)'!Q$7)/
SUMIFS(AllPublicationData!$E:$E,AllPublicationData!$A:$A,'Publication Table (%)'!$B38,AllPublicationData!$B:$B,'Publication Table (%)'!Q$7)),
IF('Publication Table (%)'!$C$5="Operations cancelled by patient",
IFERROR(SUMIFS(AllPublicationData!$G:$G,AllPublicationData!$A:$A,'Publication Table (%)'!$B38,AllPublicationData!$B:$B,'Publication Table (%)'!$C$4,AllPublicationData!$D:$D,'Publication Table (%)'!Q$7)/
SUMIFS(AllPublicationData!$E:$E,AllPublicationData!$A:$A,'Publication Table (%)'!$B38,AllPublicationData!$B:$B,'Publication Table (%)'!$C$4,AllPublicationData!$D:$D,'Publication Table (%)'!Q$7),
SUMIFS(AllPublicationData!$G:$G,AllPublicationData!$A:$A,'Publication Table (%)'!$B38,AllPublicationData!$B:$B,'Publication Table (%)'!Q$7)/
SUMIFS(AllPublicationData!$E:$E,AllPublicationData!$A:$A,'Publication Table (%)'!$B38,AllPublicationData!$B:$B,'Publication Table (%)'!Q$7)),
IF('Publication Table (%)'!$C$5="Operations cancelled for clinical reasons",
IFERROR(SUMIFS(AllPublicationData!$H:$H,AllPublicationData!$A:$A,'Publication Table (%)'!$B38,AllPublicationData!$B:$B,'Publication Table (%)'!$C$4,AllPublicationData!$D:$D,'Publication Table (%)'!Q$7)/
SUMIFS(AllPublicationData!$E:$E,AllPublicationData!$A:$A,'Publication Table (%)'!$B38,AllPublicationData!$B:$B,'Publication Table (%)'!$C$4,AllPublicationData!$D:$D,'Publication Table (%)'!Q$7),
SUMIFS(AllPublicationData!$H:$H,AllPublicationData!$A:$A,'Publication Table (%)'!$B38,AllPublicationData!$B:$B,'Publication Table (%)'!Q$7)/
SUMIFS(AllPublicationData!$E:$E,AllPublicationData!$A:$A,'Publication Table (%)'!$B38,AllPublicationData!$B:$B,'Publication Table (%)'!Q$7)),
IF('Publication Table (%)'!$C$5="Operations cancelled for non-clinical/capacity reasons",
IFERROR(SUMIFS(AllPublicationData!$I:$I,AllPublicationData!$A:$A,'Publication Table (%)'!$B38,AllPublicationData!$B:$B,'Publication Table (%)'!$C$4,AllPublicationData!$D:$D,'Publication Table (%)'!Q$7)/
SUMIFS(AllPublicationData!$E:$E,AllPublicationData!$A:$A,'Publication Table (%)'!$B38,AllPublicationData!$B:$B,'Publication Table (%)'!$C$4,AllPublicationData!$D:$D,'Publication Table (%)'!Q$7),
SUMIFS(AllPublicationData!$I:$I,AllPublicationData!$A:$A,'Publication Table (%)'!$B38,AllPublicationData!$B:$B,'Publication Table (%)'!Q$7)/
SUMIFS(AllPublicationData!$E:$E,AllPublicationData!$A:$A,'Publication Table (%)'!$B38,AllPublicationData!$B:$B,'Publication Table (%)'!Q$7)),
IF('Publication Table (%)'!$C$5="Cancellations for other reasons",
IFERROR(SUMIFS(AllPublicationData!$J:$J,AllPublicationData!$A:$A,'Publication Table (%)'!$B38,AllPublicationData!$B:$B,'Publication Table (%)'!$C$4,AllPublicationData!$D:$D,'Publication Table (%)'!Q$7)/
SUMIFS(AllPublicationData!$E:$E,AllPublicationData!$A:$A,'Publication Table (%)'!$B38,AllPublicationData!$B:$B,'Publication Table (%)'!$C$4,AllPublicationData!$D:$D,'Publication Table (%)'!Q$7),
SUMIFS(AllPublicationData!$J:$J,AllPublicationData!$A:$A,'Publication Table (%)'!$B38,AllPublicationData!$B:$B,'Publication Table (%)'!Q$7)/
SUMIFS(AllPublicationData!$E:$E,AllPublicationData!$A:$A,'Publication Table (%)'!$B38,AllPublicationData!$B:$B,'Publication Table (%)'!Q$7)))))))</f>
        <v>3.3707865168539325E-2</v>
      </c>
      <c r="R38" s="96">
        <f>IF('Publication Table (%)'!$C$5="All Cancelled Operations",
IFERROR(SUMIFS(AllPublicationData!$F:$F,AllPublicationData!$A:$A,'Publication Table (%)'!$B38,AllPublicationData!$B:$B,'Publication Table (%)'!$C$4,AllPublicationData!$D:$D,'Publication Table (%)'!R$7)/
SUMIFS(AllPublicationData!$E:$E,AllPublicationData!$A:$A,'Publication Table (%)'!$B38,AllPublicationData!$B:$B,'Publication Table (%)'!$C$4,AllPublicationData!$D:$D,'Publication Table (%)'!R$7),
SUMIFS(AllPublicationData!$F:$F,AllPublicationData!$A:$A,'Publication Table (%)'!$B38,AllPublicationData!$B:$B,'Publication Table (%)'!R$7)/
SUMIFS(AllPublicationData!$E:$E,AllPublicationData!$A:$A,'Publication Table (%)'!$B38,AllPublicationData!$B:$B,'Publication Table (%)'!R$7)),
IF('Publication Table (%)'!$C$5="Operations cancelled by patient",
IFERROR(SUMIFS(AllPublicationData!$G:$G,AllPublicationData!$A:$A,'Publication Table (%)'!$B38,AllPublicationData!$B:$B,'Publication Table (%)'!$C$4,AllPublicationData!$D:$D,'Publication Table (%)'!R$7)/
SUMIFS(AllPublicationData!$E:$E,AllPublicationData!$A:$A,'Publication Table (%)'!$B38,AllPublicationData!$B:$B,'Publication Table (%)'!$C$4,AllPublicationData!$D:$D,'Publication Table (%)'!R$7),
SUMIFS(AllPublicationData!$G:$G,AllPublicationData!$A:$A,'Publication Table (%)'!$B38,AllPublicationData!$B:$B,'Publication Table (%)'!R$7)/
SUMIFS(AllPublicationData!$E:$E,AllPublicationData!$A:$A,'Publication Table (%)'!$B38,AllPublicationData!$B:$B,'Publication Table (%)'!R$7)),
IF('Publication Table (%)'!$C$5="Operations cancelled for clinical reasons",
IFERROR(SUMIFS(AllPublicationData!$H:$H,AllPublicationData!$A:$A,'Publication Table (%)'!$B38,AllPublicationData!$B:$B,'Publication Table (%)'!$C$4,AllPublicationData!$D:$D,'Publication Table (%)'!R$7)/
SUMIFS(AllPublicationData!$E:$E,AllPublicationData!$A:$A,'Publication Table (%)'!$B38,AllPublicationData!$B:$B,'Publication Table (%)'!$C$4,AllPublicationData!$D:$D,'Publication Table (%)'!R$7),
SUMIFS(AllPublicationData!$H:$H,AllPublicationData!$A:$A,'Publication Table (%)'!$B38,AllPublicationData!$B:$B,'Publication Table (%)'!R$7)/
SUMIFS(AllPublicationData!$E:$E,AllPublicationData!$A:$A,'Publication Table (%)'!$B38,AllPublicationData!$B:$B,'Publication Table (%)'!R$7)),
IF('Publication Table (%)'!$C$5="Operations cancelled for non-clinical/capacity reasons",
IFERROR(SUMIFS(AllPublicationData!$I:$I,AllPublicationData!$A:$A,'Publication Table (%)'!$B38,AllPublicationData!$B:$B,'Publication Table (%)'!$C$4,AllPublicationData!$D:$D,'Publication Table (%)'!R$7)/
SUMIFS(AllPublicationData!$E:$E,AllPublicationData!$A:$A,'Publication Table (%)'!$B38,AllPublicationData!$B:$B,'Publication Table (%)'!$C$4,AllPublicationData!$D:$D,'Publication Table (%)'!R$7),
SUMIFS(AllPublicationData!$I:$I,AllPublicationData!$A:$A,'Publication Table (%)'!$B38,AllPublicationData!$B:$B,'Publication Table (%)'!R$7)/
SUMIFS(AllPublicationData!$E:$E,AllPublicationData!$A:$A,'Publication Table (%)'!$B38,AllPublicationData!$B:$B,'Publication Table (%)'!R$7)),
IF('Publication Table (%)'!$C$5="Cancellations for other reasons",
IFERROR(SUMIFS(AllPublicationData!$J:$J,AllPublicationData!$A:$A,'Publication Table (%)'!$B38,AllPublicationData!$B:$B,'Publication Table (%)'!$C$4,AllPublicationData!$D:$D,'Publication Table (%)'!R$7)/
SUMIFS(AllPublicationData!$E:$E,AllPublicationData!$A:$A,'Publication Table (%)'!$B38,AllPublicationData!$B:$B,'Publication Table (%)'!$C$4,AllPublicationData!$D:$D,'Publication Table (%)'!R$7),
SUMIFS(AllPublicationData!$J:$J,AllPublicationData!$A:$A,'Publication Table (%)'!$B38,AllPublicationData!$B:$B,'Publication Table (%)'!R$7)/
SUMIFS(AllPublicationData!$E:$E,AllPublicationData!$A:$A,'Publication Table (%)'!$B38,AllPublicationData!$B:$B,'Publication Table (%)'!R$7)))))))</f>
        <v>5.1777916406737366E-2</v>
      </c>
      <c r="S38" s="96">
        <f>IF('Publication Table (%)'!$C$5="All Cancelled Operations",
IFERROR(SUMIFS(AllPublicationData!$F:$F,AllPublicationData!$A:$A,'Publication Table (%)'!$B38,AllPublicationData!$B:$B,'Publication Table (%)'!$C$4,AllPublicationData!$D:$D,'Publication Table (%)'!S$7)/
SUMIFS(AllPublicationData!$E:$E,AllPublicationData!$A:$A,'Publication Table (%)'!$B38,AllPublicationData!$B:$B,'Publication Table (%)'!$C$4,AllPublicationData!$D:$D,'Publication Table (%)'!S$7),
SUMIFS(AllPublicationData!$F:$F,AllPublicationData!$A:$A,'Publication Table (%)'!$B38,AllPublicationData!$B:$B,'Publication Table (%)'!S$7)/
SUMIFS(AllPublicationData!$E:$E,AllPublicationData!$A:$A,'Publication Table (%)'!$B38,AllPublicationData!$B:$B,'Publication Table (%)'!S$7)),
IF('Publication Table (%)'!$C$5="Operations cancelled by patient",
IFERROR(SUMIFS(AllPublicationData!$G:$G,AllPublicationData!$A:$A,'Publication Table (%)'!$B38,AllPublicationData!$B:$B,'Publication Table (%)'!$C$4,AllPublicationData!$D:$D,'Publication Table (%)'!S$7)/
SUMIFS(AllPublicationData!$E:$E,AllPublicationData!$A:$A,'Publication Table (%)'!$B38,AllPublicationData!$B:$B,'Publication Table (%)'!$C$4,AllPublicationData!$D:$D,'Publication Table (%)'!S$7),
SUMIFS(AllPublicationData!$G:$G,AllPublicationData!$A:$A,'Publication Table (%)'!$B38,AllPublicationData!$B:$B,'Publication Table (%)'!S$7)/
SUMIFS(AllPublicationData!$E:$E,AllPublicationData!$A:$A,'Publication Table (%)'!$B38,AllPublicationData!$B:$B,'Publication Table (%)'!S$7)),
IF('Publication Table (%)'!$C$5="Operations cancelled for clinical reasons",
IFERROR(SUMIFS(AllPublicationData!$H:$H,AllPublicationData!$A:$A,'Publication Table (%)'!$B38,AllPublicationData!$B:$B,'Publication Table (%)'!$C$4,AllPublicationData!$D:$D,'Publication Table (%)'!S$7)/
SUMIFS(AllPublicationData!$E:$E,AllPublicationData!$A:$A,'Publication Table (%)'!$B38,AllPublicationData!$B:$B,'Publication Table (%)'!$C$4,AllPublicationData!$D:$D,'Publication Table (%)'!S$7),
SUMIFS(AllPublicationData!$H:$H,AllPublicationData!$A:$A,'Publication Table (%)'!$B38,AllPublicationData!$B:$B,'Publication Table (%)'!S$7)/
SUMIFS(AllPublicationData!$E:$E,AllPublicationData!$A:$A,'Publication Table (%)'!$B38,AllPublicationData!$B:$B,'Publication Table (%)'!S$7)),
IF('Publication Table (%)'!$C$5="Operations cancelled for non-clinical/capacity reasons",
IFERROR(SUMIFS(AllPublicationData!$I:$I,AllPublicationData!$A:$A,'Publication Table (%)'!$B38,AllPublicationData!$B:$B,'Publication Table (%)'!$C$4,AllPublicationData!$D:$D,'Publication Table (%)'!S$7)/
SUMIFS(AllPublicationData!$E:$E,AllPublicationData!$A:$A,'Publication Table (%)'!$B38,AllPublicationData!$B:$B,'Publication Table (%)'!$C$4,AllPublicationData!$D:$D,'Publication Table (%)'!S$7),
SUMIFS(AllPublicationData!$I:$I,AllPublicationData!$A:$A,'Publication Table (%)'!$B38,AllPublicationData!$B:$B,'Publication Table (%)'!S$7)/
SUMIFS(AllPublicationData!$E:$E,AllPublicationData!$A:$A,'Publication Table (%)'!$B38,AllPublicationData!$B:$B,'Publication Table (%)'!S$7)),
IF('Publication Table (%)'!$C$5="Cancellations for other reasons",
IFERROR(SUMIFS(AllPublicationData!$J:$J,AllPublicationData!$A:$A,'Publication Table (%)'!$B38,AllPublicationData!$B:$B,'Publication Table (%)'!$C$4,AllPublicationData!$D:$D,'Publication Table (%)'!S$7)/
SUMIFS(AllPublicationData!$E:$E,AllPublicationData!$A:$A,'Publication Table (%)'!$B38,AllPublicationData!$B:$B,'Publication Table (%)'!$C$4,AllPublicationData!$D:$D,'Publication Table (%)'!S$7),
SUMIFS(AllPublicationData!$J:$J,AllPublicationData!$A:$A,'Publication Table (%)'!$B38,AllPublicationData!$B:$B,'Publication Table (%)'!S$7)/
SUMIFS(AllPublicationData!$E:$E,AllPublicationData!$A:$A,'Publication Table (%)'!$B38,AllPublicationData!$B:$B,'Publication Table (%)'!S$7)))))))</f>
        <v>3.787878787878788E-2</v>
      </c>
    </row>
    <row r="39" spans="2:19" x14ac:dyDescent="0.35">
      <c r="B39" s="89">
        <v>44470</v>
      </c>
      <c r="C39" s="112">
        <f>IF('Publication Table (%)'!$C$5="All Cancelled Operations",
SUMIFS(AllPublicationData!$F:$F,AllPublicationData!$A:$A,'Publication Table (%)'!$B39,AllPublicationData!$B:$B,'Publication Table (%)'!$C$4),
IF('Publication Table (%)'!$C$5="Operations cancelled by patient",
SUMIFS(AllPublicationData!$G:$G,AllPublicationData!$A:$A,'Publication Table (%)'!$B39,AllPublicationData!$B:$B,'Publication Table (%)'!$C$4),
IF('Publication Table (%)'!$C$5="Operations cancelled for clinical reasons",
SUMIFS(AllPublicationData!$H:$H,AllPublicationData!$A:$A,'Publication Table (%)'!$B39,AllPublicationData!$B:$B,'Publication Table (%)'!$C$4),
IF('Publication Table (%)'!$C$5="Operations cancelled for non-clinical/capacity reasons",
SUMIFS(AllPublicationData!$I:$I,AllPublicationData!$A:$A,'Publication Table (%)'!$B39,AllPublicationData!$B:$B,'Publication Table (%)'!$C$4),
IF('Publication Table (%)'!$C$5="Cancellations for other reasons",
SUMIFS(AllPublicationData!$J:$J,AllPublicationData!$A:$A,'Publication Table (%)'!$B39,AllPublicationData!$B:$B,'Publication Table (%)'!$C$4))))))+
IF(AND($C$4="NHS Scotland",$C$5="All Cancelled Operations"),
SUMIFS(AllPublicationData!$F:$F,AllPublicationData!$A:$A,'Publication Table (%)'!$B39),
IF(AND($C$4="NHS Scotland",$C$5="Operations cancelled by patient"),
SUMIFS(AllPublicationData!$G:$G,AllPublicationData!$A:$A,'Publication Table (%)'!$B39),
IF(AND($C$4="NHS Scotland",$C$5="Operations cancelled for clinical reasons"),
SUMIFS(AllPublicationData!$H:$H,AllPublicationData!$A:$A,'Publication Table (%)'!$B39),
IF(AND($C$4="NHS Scotland",$C$5="Operations cancelled for non-clinical/capacity reasons"),
SUMIFS(AllPublicationData!$I:$I,AllPublicationData!$A:$A,'Publication Table (%)'!$B39),
IF(AND($C$4="NHS Scotland",$C$5="Cancellations for other reasons"),
SUMIFS(AllPublicationData!$J:$J,AllPublicationData!$A:$A,'Publication Table (%)'!$B39))))))</f>
        <v>1385</v>
      </c>
      <c r="D39" s="110">
        <f>IF(AND('Publication Table (%)'!$C$5="All Cancelled Operations",$C$4&lt;&gt;"NHS Scotland"),
IFERROR(SUMIFS(AllPublicationData!$F:$F,AllPublicationData!$A:$A,'Publication Table (%)'!$B39,AllPublicationData!$B:$B,'Publication Table (%)'!$C$4,AllPublicationData!$D:$D,'Publication Table (%)'!D$7)/
SUMIFS(AllPublicationData!$E:$E,AllPublicationData!$A:$A,'Publication Table (%)'!$B39,AllPublicationData!$B:$B,'Publication Table (%)'!$C$4,AllPublicationData!$D:$D,'Publication Table (%)'!D$7),
SUMIFS(AllPublicationData!$F:$F,AllPublicationData!$A:$A,'Publication Table (%)'!$B39,AllPublicationData!$B:$B,'Publication Table (%)'!D$7)/
SUMIFS(AllPublicationData!$E:$E,AllPublicationData!$A:$A,'Publication Table (%)'!$B39,AllPublicationData!$B:$B,'Publication Table (%)'!D$7)),
IF(AND('Publication Table (%)'!$C$5="Operations cancelled by patient",$C$4&lt;&gt;"NHS Scotland"),
IFERROR(SUMIFS(AllPublicationData!$G:$G,AllPublicationData!$A:$A,'Publication Table (%)'!$B39,AllPublicationData!$B:$B,'Publication Table (%)'!$C$4,AllPublicationData!$D:$D,'Publication Table (%)'!D$7)/
SUMIFS(AllPublicationData!$E:$E,AllPublicationData!$A:$A,'Publication Table (%)'!$B39,AllPublicationData!$B:$B,'Publication Table (%)'!$C$4,AllPublicationData!$D:$D,'Publication Table (%)'!D$7),
SUMIFS(AllPublicationData!$G:$G,AllPublicationData!$A:$A,'Publication Table (%)'!$B39,AllPublicationData!$B:$B,'Publication Table (%)'!D$7)/
SUMIFS(AllPublicationData!$E:$E,AllPublicationData!$A:$A,'Publication Table (%)'!$B39,AllPublicationData!$B:$B,'Publication Table (%)'!D$7)),
IF(AND('Publication Table (%)'!$C$5="Operations cancelled for clinical reasons",$C$4&lt;&gt;"NHS Scotland"),
IFERROR(SUMIFS(AllPublicationData!$H:$H,AllPublicationData!$A:$A,'Publication Table (%)'!$B39,AllPublicationData!$B:$B,'Publication Table (%)'!$C$4,AllPublicationData!$D:$D,'Publication Table (%)'!D$7)/
SUMIFS(AllPublicationData!$E:$E,AllPublicationData!$A:$A,'Publication Table (%)'!$B39,AllPublicationData!$B:$B,'Publication Table (%)'!$C$4,AllPublicationData!$D:$D,'Publication Table (%)'!D$7),
SUMIFS(AllPublicationData!$H:$H,AllPublicationData!$A:$A,'Publication Table (%)'!$B39,AllPublicationData!$B:$B,'Publication Table (%)'!D$7)/
SUMIFS(AllPublicationData!$E:$E,AllPublicationData!$A:$A,'Publication Table (%)'!$B39,AllPublicationData!$B:$B,'Publication Table (%)'!D$7)),
IF(AND('Publication Table (%)'!$C$5="Operations cancelled for non-clinical/capacity reasons",$C$4&lt;&gt;"NHS Scotland"),
IFERROR(SUMIFS(AllPublicationData!$I:$I,AllPublicationData!$A:$A,'Publication Table (%)'!$B39,AllPublicationData!$B:$B,'Publication Table (%)'!$C$4,AllPublicationData!$D:$D,'Publication Table (%)'!D$7)/
SUMIFS(AllPublicationData!$E:$E,AllPublicationData!$A:$A,'Publication Table (%)'!$B39,AllPublicationData!$B:$B,'Publication Table (%)'!$C$4,AllPublicationData!$D:$D,'Publication Table (%)'!D$7),
SUMIFS(AllPublicationData!$I:$I,AllPublicationData!$A:$A,'Publication Table (%)'!$B39,AllPublicationData!$B:$B,'Publication Table (%)'!D$7)/
SUMIFS(AllPublicationData!$E:$E,AllPublicationData!$A:$A,'Publication Table (%)'!$B39,AllPublicationData!$B:$B,'Publication Table (%)'!D$7)),
IF(AND('Publication Table (%)'!$C$5="Cancellations for other reasons",$C$4&lt;&gt;"NHS Scotland"),
IFERROR(SUMIFS(AllPublicationData!$J:$J,AllPublicationData!$A:$A,'Publication Table (%)'!$B39,AllPublicationData!$B:$B,'Publication Table (%)'!$C$4,AllPublicationData!$D:$D,'Publication Table (%)'!D$7)/
SUMIFS(AllPublicationData!$E:$E,AllPublicationData!$A:$A,'Publication Table (%)'!$B39,AllPublicationData!$B:$B,'Publication Table (%)'!$C$4,AllPublicationData!$D:$D,'Publication Table (%)'!D$7),
SUMIFS(AllPublicationData!$J:$J,AllPublicationData!$A:$A,'Publication Table (%)'!$B39,AllPublicationData!$B:$B,'Publication Table (%)'!D$7)/
SUMIFS(AllPublicationData!$E:$E,AllPublicationData!$A:$A,'Publication Table (%)'!$B39,AllPublicationData!$B:$B,'Publication Table (%)'!D$7)),
IF(AND($C$4="NHS Scotland",$C$5="All Cancelled Operations"),
SUMIFS(AllPublicationData!$F:$F,AllPublicationData!$A:$A,'Publication Table'!$B39)/
SUMIFS(AllPublicationData!$E:$E,AllPublicationData!$A:$A,'Publication Table'!$B39),
IF(AND($C$4="NHS Scotland",$C$5="Operations cancelled by patient"),
SUMIFS(AllPublicationData!$G:$G,AllPublicationData!$A:$A,'Publication Table'!$B39)/
SUMIFS(AllPublicationData!$E:$E,AllPublicationData!$A:$A,'Publication Table'!$B39),
IF(AND($C$4="NHS Scotland",$C$5="Operations cancelled for clinical reasons"),
SUMIFS(AllPublicationData!$H:$H,AllPublicationData!$A:$A,'Publication Table'!$B39)/
SUMIFS(AllPublicationData!$E:$E,AllPublicationData!$A:$A,'Publication Table'!$B39),
IF(AND($C$4="NHS Scotland",$C$5="Operations cancelled for non-clinical/capacity reasons"),
SUMIFS(AllPublicationData!$I:$I,AllPublicationData!$A:$A,'Publication Table'!$B39)/
SUMIFS(AllPublicationData!$E:$E,AllPublicationData!$A:$A,'Publication Table'!$B39),
IF(AND($C$4="NHS Scotland",$C$5="Cancellations for other reasons"),
SUMIFS(AllPublicationData!$J:$J,AllPublicationData!$A:$A,'Publication Table'!$B39)/
SUMIFS(AllPublicationData!$E:$E,AllPublicationData!$A:$A,'Publication Table'!$B39)))))))))))</f>
        <v>8.291427203065134E-2</v>
      </c>
      <c r="E39" s="96">
        <f>IF('Publication Table (%)'!$C$5="All Cancelled Operations",
IFERROR(SUMIFS(AllPublicationData!$F:$F,AllPublicationData!$A:$A,'Publication Table (%)'!$B39,AllPublicationData!$B:$B,'Publication Table (%)'!$C$4,AllPublicationData!$D:$D,'Publication Table (%)'!E$7)/
SUMIFS(AllPublicationData!$E:$E,AllPublicationData!$A:$A,'Publication Table (%)'!$B39,AllPublicationData!$B:$B,'Publication Table (%)'!$C$4,AllPublicationData!$D:$D,'Publication Table (%)'!E$7),
SUMIFS(AllPublicationData!$F:$F,AllPublicationData!$A:$A,'Publication Table (%)'!$B39,AllPublicationData!$B:$B,'Publication Table (%)'!E$7)/
SUMIFS(AllPublicationData!$E:$E,AllPublicationData!$A:$A,'Publication Table (%)'!$B39,AllPublicationData!$B:$B,'Publication Table (%)'!E$7)),
IF('Publication Table (%)'!$C$5="Operations cancelled by patient",
IFERROR(SUMIFS(AllPublicationData!$G:$G,AllPublicationData!$A:$A,'Publication Table (%)'!$B39,AllPublicationData!$B:$B,'Publication Table (%)'!$C$4,AllPublicationData!$D:$D,'Publication Table (%)'!E$7)/
SUMIFS(AllPublicationData!$E:$E,AllPublicationData!$A:$A,'Publication Table (%)'!$B39,AllPublicationData!$B:$B,'Publication Table (%)'!$C$4,AllPublicationData!$D:$D,'Publication Table (%)'!E$7),
SUMIFS(AllPublicationData!$G:$G,AllPublicationData!$A:$A,'Publication Table (%)'!$B39,AllPublicationData!$B:$B,'Publication Table (%)'!E$7)/
SUMIFS(AllPublicationData!$E:$E,AllPublicationData!$A:$A,'Publication Table (%)'!$B39,AllPublicationData!$B:$B,'Publication Table (%)'!E$7)),
IF('Publication Table (%)'!$C$5="Operations cancelled for clinical reasons",
IFERROR(SUMIFS(AllPublicationData!$H:$H,AllPublicationData!$A:$A,'Publication Table (%)'!$B39,AllPublicationData!$B:$B,'Publication Table (%)'!$C$4,AllPublicationData!$D:$D,'Publication Table (%)'!E$7)/
SUMIFS(AllPublicationData!$E:$E,AllPublicationData!$A:$A,'Publication Table (%)'!$B39,AllPublicationData!$B:$B,'Publication Table (%)'!$C$4,AllPublicationData!$D:$D,'Publication Table (%)'!E$7),
SUMIFS(AllPublicationData!$H:$H,AllPublicationData!$A:$A,'Publication Table (%)'!$B39,AllPublicationData!$B:$B,'Publication Table (%)'!E$7)/
SUMIFS(AllPublicationData!$E:$E,AllPublicationData!$A:$A,'Publication Table (%)'!$B39,AllPublicationData!$B:$B,'Publication Table (%)'!E$7)),
IF('Publication Table (%)'!$C$5="Operations cancelled for non-clinical/capacity reasons",
IFERROR(SUMIFS(AllPublicationData!$I:$I,AllPublicationData!$A:$A,'Publication Table (%)'!$B39,AllPublicationData!$B:$B,'Publication Table (%)'!$C$4,AllPublicationData!$D:$D,'Publication Table (%)'!E$7)/
SUMIFS(AllPublicationData!$E:$E,AllPublicationData!$A:$A,'Publication Table (%)'!$B39,AllPublicationData!$B:$B,'Publication Table (%)'!$C$4,AllPublicationData!$D:$D,'Publication Table (%)'!E$7),
SUMIFS(AllPublicationData!$I:$I,AllPublicationData!$A:$A,'Publication Table (%)'!$B39,AllPublicationData!$B:$B,'Publication Table (%)'!E$7)/
SUMIFS(AllPublicationData!$E:$E,AllPublicationData!$A:$A,'Publication Table (%)'!$B39,AllPublicationData!$B:$B,'Publication Table (%)'!E$7)),
IF('Publication Table (%)'!$C$5="Cancellations for other reasons",
IFERROR(SUMIFS(AllPublicationData!$J:$J,AllPublicationData!$A:$A,'Publication Table (%)'!$B39,AllPublicationData!$B:$B,'Publication Table (%)'!$C$4,AllPublicationData!$D:$D,'Publication Table (%)'!E$7)/
SUMIFS(AllPublicationData!$E:$E,AllPublicationData!$A:$A,'Publication Table (%)'!$B39,AllPublicationData!$B:$B,'Publication Table (%)'!$C$4,AllPublicationData!$D:$D,'Publication Table (%)'!E$7),
SUMIFS(AllPublicationData!$J:$J,AllPublicationData!$A:$A,'Publication Table (%)'!$B39,AllPublicationData!$B:$B,'Publication Table (%)'!E$7)/
SUMIFS(AllPublicationData!$E:$E,AllPublicationData!$A:$A,'Publication Table (%)'!$B39,AllPublicationData!$B:$B,'Publication Table (%)'!E$7)))))))</f>
        <v>6.3899253731343281E-2</v>
      </c>
      <c r="F39" s="96">
        <f>IF('Publication Table (%)'!$C$5="All Cancelled Operations",
IFERROR(SUMIFS(AllPublicationData!$F:$F,AllPublicationData!$A:$A,'Publication Table (%)'!$B39,AllPublicationData!$B:$B,'Publication Table (%)'!$C$4,AllPublicationData!$D:$D,'Publication Table (%)'!F$7)/
SUMIFS(AllPublicationData!$E:$E,AllPublicationData!$A:$A,'Publication Table (%)'!$B39,AllPublicationData!$B:$B,'Publication Table (%)'!$C$4,AllPublicationData!$D:$D,'Publication Table (%)'!F$7),
SUMIFS(AllPublicationData!$F:$F,AllPublicationData!$A:$A,'Publication Table (%)'!$B39,AllPublicationData!$B:$B,'Publication Table (%)'!F$7)/
SUMIFS(AllPublicationData!$E:$E,AllPublicationData!$A:$A,'Publication Table (%)'!$B39,AllPublicationData!$B:$B,'Publication Table (%)'!F$7)),
IF('Publication Table (%)'!$C$5="Operations cancelled by patient",
IFERROR(SUMIFS(AllPublicationData!$G:$G,AllPublicationData!$A:$A,'Publication Table (%)'!$B39,AllPublicationData!$B:$B,'Publication Table (%)'!$C$4,AllPublicationData!$D:$D,'Publication Table (%)'!F$7)/
SUMIFS(AllPublicationData!$E:$E,AllPublicationData!$A:$A,'Publication Table (%)'!$B39,AllPublicationData!$B:$B,'Publication Table (%)'!$C$4,AllPublicationData!$D:$D,'Publication Table (%)'!F$7),
SUMIFS(AllPublicationData!$G:$G,AllPublicationData!$A:$A,'Publication Table (%)'!$B39,AllPublicationData!$B:$B,'Publication Table (%)'!F$7)/
SUMIFS(AllPublicationData!$E:$E,AllPublicationData!$A:$A,'Publication Table (%)'!$B39,AllPublicationData!$B:$B,'Publication Table (%)'!F$7)),
IF('Publication Table (%)'!$C$5="Operations cancelled for clinical reasons",
IFERROR(SUMIFS(AllPublicationData!$H:$H,AllPublicationData!$A:$A,'Publication Table (%)'!$B39,AllPublicationData!$B:$B,'Publication Table (%)'!$C$4,AllPublicationData!$D:$D,'Publication Table (%)'!F$7)/
SUMIFS(AllPublicationData!$E:$E,AllPublicationData!$A:$A,'Publication Table (%)'!$B39,AllPublicationData!$B:$B,'Publication Table (%)'!$C$4,AllPublicationData!$D:$D,'Publication Table (%)'!F$7),
SUMIFS(AllPublicationData!$H:$H,AllPublicationData!$A:$A,'Publication Table (%)'!$B39,AllPublicationData!$B:$B,'Publication Table (%)'!F$7)/
SUMIFS(AllPublicationData!$E:$E,AllPublicationData!$A:$A,'Publication Table (%)'!$B39,AllPublicationData!$B:$B,'Publication Table (%)'!F$7)),
IF('Publication Table (%)'!$C$5="Operations cancelled for non-clinical/capacity reasons",
IFERROR(SUMIFS(AllPublicationData!$I:$I,AllPublicationData!$A:$A,'Publication Table (%)'!$B39,AllPublicationData!$B:$B,'Publication Table (%)'!$C$4,AllPublicationData!$D:$D,'Publication Table (%)'!F$7)/
SUMIFS(AllPublicationData!$E:$E,AllPublicationData!$A:$A,'Publication Table (%)'!$B39,AllPublicationData!$B:$B,'Publication Table (%)'!$C$4,AllPublicationData!$D:$D,'Publication Table (%)'!F$7),
SUMIFS(AllPublicationData!$I:$I,AllPublicationData!$A:$A,'Publication Table (%)'!$B39,AllPublicationData!$B:$B,'Publication Table (%)'!F$7)/
SUMIFS(AllPublicationData!$E:$E,AllPublicationData!$A:$A,'Publication Table (%)'!$B39,AllPublicationData!$B:$B,'Publication Table (%)'!F$7)),
IF('Publication Table (%)'!$C$5="Cancellations for other reasons",
IFERROR(SUMIFS(AllPublicationData!$J:$J,AllPublicationData!$A:$A,'Publication Table (%)'!$B39,AllPublicationData!$B:$B,'Publication Table (%)'!$C$4,AllPublicationData!$D:$D,'Publication Table (%)'!F$7)/
SUMIFS(AllPublicationData!$E:$E,AllPublicationData!$A:$A,'Publication Table (%)'!$B39,AllPublicationData!$B:$B,'Publication Table (%)'!$C$4,AllPublicationData!$D:$D,'Publication Table (%)'!F$7),
SUMIFS(AllPublicationData!$J:$J,AllPublicationData!$A:$A,'Publication Table (%)'!$B39,AllPublicationData!$B:$B,'Publication Table (%)'!F$7)/
SUMIFS(AllPublicationData!$E:$E,AllPublicationData!$A:$A,'Publication Table (%)'!$B39,AllPublicationData!$B:$B,'Publication Table (%)'!F$7)))))))</f>
        <v>6.8527918781725886E-2</v>
      </c>
      <c r="G39" s="96">
        <f>IF('Publication Table (%)'!$C$5="All Cancelled Operations",
IFERROR(SUMIFS(AllPublicationData!$F:$F,AllPublicationData!$A:$A,'Publication Table (%)'!$B39,AllPublicationData!$B:$B,'Publication Table (%)'!$C$4,AllPublicationData!$D:$D,'Publication Table (%)'!G$7)/
SUMIFS(AllPublicationData!$E:$E,AllPublicationData!$A:$A,'Publication Table (%)'!$B39,AllPublicationData!$B:$B,'Publication Table (%)'!$C$4,AllPublicationData!$D:$D,'Publication Table (%)'!G$7),
SUMIFS(AllPublicationData!$F:$F,AllPublicationData!$A:$A,'Publication Table (%)'!$B39,AllPublicationData!$B:$B,'Publication Table (%)'!G$7)/
SUMIFS(AllPublicationData!$E:$E,AllPublicationData!$A:$A,'Publication Table (%)'!$B39,AllPublicationData!$B:$B,'Publication Table (%)'!G$7)),
IF('Publication Table (%)'!$C$5="Operations cancelled by patient",
IFERROR(SUMIFS(AllPublicationData!$G:$G,AllPublicationData!$A:$A,'Publication Table (%)'!$B39,AllPublicationData!$B:$B,'Publication Table (%)'!$C$4,AllPublicationData!$D:$D,'Publication Table (%)'!G$7)/
SUMIFS(AllPublicationData!$E:$E,AllPublicationData!$A:$A,'Publication Table (%)'!$B39,AllPublicationData!$B:$B,'Publication Table (%)'!$C$4,AllPublicationData!$D:$D,'Publication Table (%)'!G$7),
SUMIFS(AllPublicationData!$G:$G,AllPublicationData!$A:$A,'Publication Table (%)'!$B39,AllPublicationData!$B:$B,'Publication Table (%)'!G$7)/
SUMIFS(AllPublicationData!$E:$E,AllPublicationData!$A:$A,'Publication Table (%)'!$B39,AllPublicationData!$B:$B,'Publication Table (%)'!G$7)),
IF('Publication Table (%)'!$C$5="Operations cancelled for clinical reasons",
IFERROR(SUMIFS(AllPublicationData!$H:$H,AllPublicationData!$A:$A,'Publication Table (%)'!$B39,AllPublicationData!$B:$B,'Publication Table (%)'!$C$4,AllPublicationData!$D:$D,'Publication Table (%)'!G$7)/
SUMIFS(AllPublicationData!$E:$E,AllPublicationData!$A:$A,'Publication Table (%)'!$B39,AllPublicationData!$B:$B,'Publication Table (%)'!$C$4,AllPublicationData!$D:$D,'Publication Table (%)'!G$7),
SUMIFS(AllPublicationData!$H:$H,AllPublicationData!$A:$A,'Publication Table (%)'!$B39,AllPublicationData!$B:$B,'Publication Table (%)'!G$7)/
SUMIFS(AllPublicationData!$E:$E,AllPublicationData!$A:$A,'Publication Table (%)'!$B39,AllPublicationData!$B:$B,'Publication Table (%)'!G$7)),
IF('Publication Table (%)'!$C$5="Operations cancelled for non-clinical/capacity reasons",
IFERROR(SUMIFS(AllPublicationData!$I:$I,AllPublicationData!$A:$A,'Publication Table (%)'!$B39,AllPublicationData!$B:$B,'Publication Table (%)'!$C$4,AllPublicationData!$D:$D,'Publication Table (%)'!G$7)/
SUMIFS(AllPublicationData!$E:$E,AllPublicationData!$A:$A,'Publication Table (%)'!$B39,AllPublicationData!$B:$B,'Publication Table (%)'!$C$4,AllPublicationData!$D:$D,'Publication Table (%)'!G$7),
SUMIFS(AllPublicationData!$I:$I,AllPublicationData!$A:$A,'Publication Table (%)'!$B39,AllPublicationData!$B:$B,'Publication Table (%)'!G$7)/
SUMIFS(AllPublicationData!$E:$E,AllPublicationData!$A:$A,'Publication Table (%)'!$B39,AllPublicationData!$B:$B,'Publication Table (%)'!G$7)),
IF('Publication Table (%)'!$C$5="Cancellations for other reasons",
IFERROR(SUMIFS(AllPublicationData!$J:$J,AllPublicationData!$A:$A,'Publication Table (%)'!$B39,AllPublicationData!$B:$B,'Publication Table (%)'!$C$4,AllPublicationData!$D:$D,'Publication Table (%)'!G$7)/
SUMIFS(AllPublicationData!$E:$E,AllPublicationData!$A:$A,'Publication Table (%)'!$B39,AllPublicationData!$B:$B,'Publication Table (%)'!$C$4,AllPublicationData!$D:$D,'Publication Table (%)'!G$7),
SUMIFS(AllPublicationData!$J:$J,AllPublicationData!$A:$A,'Publication Table (%)'!$B39,AllPublicationData!$B:$B,'Publication Table (%)'!G$7)/
SUMIFS(AllPublicationData!$E:$E,AllPublicationData!$A:$A,'Publication Table (%)'!$B39,AllPublicationData!$B:$B,'Publication Table (%)'!G$7)))))))</f>
        <v>0.14399999999999999</v>
      </c>
      <c r="H39" s="96">
        <f>IF('Publication Table (%)'!$C$5="All Cancelled Operations",
IFERROR(SUMIFS(AllPublicationData!$F:$F,AllPublicationData!$A:$A,'Publication Table (%)'!$B39,AllPublicationData!$B:$B,'Publication Table (%)'!$C$4,AllPublicationData!$D:$D,'Publication Table (%)'!H$7)/
SUMIFS(AllPublicationData!$E:$E,AllPublicationData!$A:$A,'Publication Table (%)'!$B39,AllPublicationData!$B:$B,'Publication Table (%)'!$C$4,AllPublicationData!$D:$D,'Publication Table (%)'!H$7),
SUMIFS(AllPublicationData!$F:$F,AllPublicationData!$A:$A,'Publication Table (%)'!$B39,AllPublicationData!$B:$B,'Publication Table (%)'!H$7)/
SUMIFS(AllPublicationData!$E:$E,AllPublicationData!$A:$A,'Publication Table (%)'!$B39,AllPublicationData!$B:$B,'Publication Table (%)'!H$7)),
IF('Publication Table (%)'!$C$5="Operations cancelled by patient",
IFERROR(SUMIFS(AllPublicationData!$G:$G,AllPublicationData!$A:$A,'Publication Table (%)'!$B39,AllPublicationData!$B:$B,'Publication Table (%)'!$C$4,AllPublicationData!$D:$D,'Publication Table (%)'!H$7)/
SUMIFS(AllPublicationData!$E:$E,AllPublicationData!$A:$A,'Publication Table (%)'!$B39,AllPublicationData!$B:$B,'Publication Table (%)'!$C$4,AllPublicationData!$D:$D,'Publication Table (%)'!H$7),
SUMIFS(AllPublicationData!$G:$G,AllPublicationData!$A:$A,'Publication Table (%)'!$B39,AllPublicationData!$B:$B,'Publication Table (%)'!H$7)/
SUMIFS(AllPublicationData!$E:$E,AllPublicationData!$A:$A,'Publication Table (%)'!$B39,AllPublicationData!$B:$B,'Publication Table (%)'!H$7)),
IF('Publication Table (%)'!$C$5="Operations cancelled for clinical reasons",
IFERROR(SUMIFS(AllPublicationData!$H:$H,AllPublicationData!$A:$A,'Publication Table (%)'!$B39,AllPublicationData!$B:$B,'Publication Table (%)'!$C$4,AllPublicationData!$D:$D,'Publication Table (%)'!H$7)/
SUMIFS(AllPublicationData!$E:$E,AllPublicationData!$A:$A,'Publication Table (%)'!$B39,AllPublicationData!$B:$B,'Publication Table (%)'!$C$4,AllPublicationData!$D:$D,'Publication Table (%)'!H$7),
SUMIFS(AllPublicationData!$H:$H,AllPublicationData!$A:$A,'Publication Table (%)'!$B39,AllPublicationData!$B:$B,'Publication Table (%)'!H$7)/
SUMIFS(AllPublicationData!$E:$E,AllPublicationData!$A:$A,'Publication Table (%)'!$B39,AllPublicationData!$B:$B,'Publication Table (%)'!H$7)),
IF('Publication Table (%)'!$C$5="Operations cancelled for non-clinical/capacity reasons",
IFERROR(SUMIFS(AllPublicationData!$I:$I,AllPublicationData!$A:$A,'Publication Table (%)'!$B39,AllPublicationData!$B:$B,'Publication Table (%)'!$C$4,AllPublicationData!$D:$D,'Publication Table (%)'!H$7)/
SUMIFS(AllPublicationData!$E:$E,AllPublicationData!$A:$A,'Publication Table (%)'!$B39,AllPublicationData!$B:$B,'Publication Table (%)'!$C$4,AllPublicationData!$D:$D,'Publication Table (%)'!H$7),
SUMIFS(AllPublicationData!$I:$I,AllPublicationData!$A:$A,'Publication Table (%)'!$B39,AllPublicationData!$B:$B,'Publication Table (%)'!H$7)/
SUMIFS(AllPublicationData!$E:$E,AllPublicationData!$A:$A,'Publication Table (%)'!$B39,AllPublicationData!$B:$B,'Publication Table (%)'!H$7)),
IF('Publication Table (%)'!$C$5="Cancellations for other reasons",
IFERROR(SUMIFS(AllPublicationData!$J:$J,AllPublicationData!$A:$A,'Publication Table (%)'!$B39,AllPublicationData!$B:$B,'Publication Table (%)'!$C$4,AllPublicationData!$D:$D,'Publication Table (%)'!H$7)/
SUMIFS(AllPublicationData!$E:$E,AllPublicationData!$A:$A,'Publication Table (%)'!$B39,AllPublicationData!$B:$B,'Publication Table (%)'!$C$4,AllPublicationData!$D:$D,'Publication Table (%)'!H$7),
SUMIFS(AllPublicationData!$J:$J,AllPublicationData!$A:$A,'Publication Table (%)'!$B39,AllPublicationData!$B:$B,'Publication Table (%)'!H$7)/
SUMIFS(AllPublicationData!$E:$E,AllPublicationData!$A:$A,'Publication Table (%)'!$B39,AllPublicationData!$B:$B,'Publication Table (%)'!H$7)))))))</f>
        <v>9.2577147623019176E-2</v>
      </c>
      <c r="I39" s="96">
        <f>IF('Publication Table (%)'!$C$5="All Cancelled Operations",
IFERROR(SUMIFS(AllPublicationData!$F:$F,AllPublicationData!$A:$A,'Publication Table (%)'!$B39,AllPublicationData!$B:$B,'Publication Table (%)'!$C$4,AllPublicationData!$D:$D,'Publication Table (%)'!I$7)/
SUMIFS(AllPublicationData!$E:$E,AllPublicationData!$A:$A,'Publication Table (%)'!$B39,AllPublicationData!$B:$B,'Publication Table (%)'!$C$4,AllPublicationData!$D:$D,'Publication Table (%)'!I$7),
SUMIFS(AllPublicationData!$F:$F,AllPublicationData!$A:$A,'Publication Table (%)'!$B39,AllPublicationData!$B:$B,'Publication Table (%)'!I$7)/
SUMIFS(AllPublicationData!$E:$E,AllPublicationData!$A:$A,'Publication Table (%)'!$B39,AllPublicationData!$B:$B,'Publication Table (%)'!I$7)),
IF('Publication Table (%)'!$C$5="Operations cancelled by patient",
IFERROR(SUMIFS(AllPublicationData!$G:$G,AllPublicationData!$A:$A,'Publication Table (%)'!$B39,AllPublicationData!$B:$B,'Publication Table (%)'!$C$4,AllPublicationData!$D:$D,'Publication Table (%)'!I$7)/
SUMIFS(AllPublicationData!$E:$E,AllPublicationData!$A:$A,'Publication Table (%)'!$B39,AllPublicationData!$B:$B,'Publication Table (%)'!$C$4,AllPublicationData!$D:$D,'Publication Table (%)'!I$7),
SUMIFS(AllPublicationData!$G:$G,AllPublicationData!$A:$A,'Publication Table (%)'!$B39,AllPublicationData!$B:$B,'Publication Table (%)'!I$7)/
SUMIFS(AllPublicationData!$E:$E,AllPublicationData!$A:$A,'Publication Table (%)'!$B39,AllPublicationData!$B:$B,'Publication Table (%)'!I$7)),
IF('Publication Table (%)'!$C$5="Operations cancelled for clinical reasons",
IFERROR(SUMIFS(AllPublicationData!$H:$H,AllPublicationData!$A:$A,'Publication Table (%)'!$B39,AllPublicationData!$B:$B,'Publication Table (%)'!$C$4,AllPublicationData!$D:$D,'Publication Table (%)'!I$7)/
SUMIFS(AllPublicationData!$E:$E,AllPublicationData!$A:$A,'Publication Table (%)'!$B39,AllPublicationData!$B:$B,'Publication Table (%)'!$C$4,AllPublicationData!$D:$D,'Publication Table (%)'!I$7),
SUMIFS(AllPublicationData!$H:$H,AllPublicationData!$A:$A,'Publication Table (%)'!$B39,AllPublicationData!$B:$B,'Publication Table (%)'!I$7)/
SUMIFS(AllPublicationData!$E:$E,AllPublicationData!$A:$A,'Publication Table (%)'!$B39,AllPublicationData!$B:$B,'Publication Table (%)'!I$7)),
IF('Publication Table (%)'!$C$5="Operations cancelled for non-clinical/capacity reasons",
IFERROR(SUMIFS(AllPublicationData!$I:$I,AllPublicationData!$A:$A,'Publication Table (%)'!$B39,AllPublicationData!$B:$B,'Publication Table (%)'!$C$4,AllPublicationData!$D:$D,'Publication Table (%)'!I$7)/
SUMIFS(AllPublicationData!$E:$E,AllPublicationData!$A:$A,'Publication Table (%)'!$B39,AllPublicationData!$B:$B,'Publication Table (%)'!$C$4,AllPublicationData!$D:$D,'Publication Table (%)'!I$7),
SUMIFS(AllPublicationData!$I:$I,AllPublicationData!$A:$A,'Publication Table (%)'!$B39,AllPublicationData!$B:$B,'Publication Table (%)'!I$7)/
SUMIFS(AllPublicationData!$E:$E,AllPublicationData!$A:$A,'Publication Table (%)'!$B39,AllPublicationData!$B:$B,'Publication Table (%)'!I$7)),
IF('Publication Table (%)'!$C$5="Cancellations for other reasons",
IFERROR(SUMIFS(AllPublicationData!$J:$J,AllPublicationData!$A:$A,'Publication Table (%)'!$B39,AllPublicationData!$B:$B,'Publication Table (%)'!$C$4,AllPublicationData!$D:$D,'Publication Table (%)'!I$7)/
SUMIFS(AllPublicationData!$E:$E,AllPublicationData!$A:$A,'Publication Table (%)'!$B39,AllPublicationData!$B:$B,'Publication Table (%)'!$C$4,AllPublicationData!$D:$D,'Publication Table (%)'!I$7),
SUMIFS(AllPublicationData!$J:$J,AllPublicationData!$A:$A,'Publication Table (%)'!$B39,AllPublicationData!$B:$B,'Publication Table (%)'!I$7)/
SUMIFS(AllPublicationData!$E:$E,AllPublicationData!$A:$A,'Publication Table (%)'!$B39,AllPublicationData!$B:$B,'Publication Table (%)'!I$7)))))))</f>
        <v>7.399577167019028E-2</v>
      </c>
      <c r="J39" s="96">
        <f>IF('Publication Table (%)'!$C$5="All Cancelled Operations",
IFERROR(SUMIFS(AllPublicationData!$F:$F,AllPublicationData!$A:$A,'Publication Table (%)'!$B39,AllPublicationData!$B:$B,'Publication Table (%)'!$C$4,AllPublicationData!$D:$D,'Publication Table (%)'!J$7)/
SUMIFS(AllPublicationData!$E:$E,AllPublicationData!$A:$A,'Publication Table (%)'!$B39,AllPublicationData!$B:$B,'Publication Table (%)'!$C$4,AllPublicationData!$D:$D,'Publication Table (%)'!J$7),
SUMIFS(AllPublicationData!$F:$F,AllPublicationData!$A:$A,'Publication Table (%)'!$B39,AllPublicationData!$B:$B,'Publication Table (%)'!J$7)/
SUMIFS(AllPublicationData!$E:$E,AllPublicationData!$A:$A,'Publication Table (%)'!$B39,AllPublicationData!$B:$B,'Publication Table (%)'!J$7)),
IF('Publication Table (%)'!$C$5="Operations cancelled by patient",
IFERROR(SUMIFS(AllPublicationData!$G:$G,AllPublicationData!$A:$A,'Publication Table (%)'!$B39,AllPublicationData!$B:$B,'Publication Table (%)'!$C$4,AllPublicationData!$D:$D,'Publication Table (%)'!J$7)/
SUMIFS(AllPublicationData!$E:$E,AllPublicationData!$A:$A,'Publication Table (%)'!$B39,AllPublicationData!$B:$B,'Publication Table (%)'!$C$4,AllPublicationData!$D:$D,'Publication Table (%)'!J$7),
SUMIFS(AllPublicationData!$G:$G,AllPublicationData!$A:$A,'Publication Table (%)'!$B39,AllPublicationData!$B:$B,'Publication Table (%)'!J$7)/
SUMIFS(AllPublicationData!$E:$E,AllPublicationData!$A:$A,'Publication Table (%)'!$B39,AllPublicationData!$B:$B,'Publication Table (%)'!J$7)),
IF('Publication Table (%)'!$C$5="Operations cancelled for clinical reasons",
IFERROR(SUMIFS(AllPublicationData!$H:$H,AllPublicationData!$A:$A,'Publication Table (%)'!$B39,AllPublicationData!$B:$B,'Publication Table (%)'!$C$4,AllPublicationData!$D:$D,'Publication Table (%)'!J$7)/
SUMIFS(AllPublicationData!$E:$E,AllPublicationData!$A:$A,'Publication Table (%)'!$B39,AllPublicationData!$B:$B,'Publication Table (%)'!$C$4,AllPublicationData!$D:$D,'Publication Table (%)'!J$7),
SUMIFS(AllPublicationData!$H:$H,AllPublicationData!$A:$A,'Publication Table (%)'!$B39,AllPublicationData!$B:$B,'Publication Table (%)'!J$7)/
SUMIFS(AllPublicationData!$E:$E,AllPublicationData!$A:$A,'Publication Table (%)'!$B39,AllPublicationData!$B:$B,'Publication Table (%)'!J$7)),
IF('Publication Table (%)'!$C$5="Operations cancelled for non-clinical/capacity reasons",
IFERROR(SUMIFS(AllPublicationData!$I:$I,AllPublicationData!$A:$A,'Publication Table (%)'!$B39,AllPublicationData!$B:$B,'Publication Table (%)'!$C$4,AllPublicationData!$D:$D,'Publication Table (%)'!J$7)/
SUMIFS(AllPublicationData!$E:$E,AllPublicationData!$A:$A,'Publication Table (%)'!$B39,AllPublicationData!$B:$B,'Publication Table (%)'!$C$4,AllPublicationData!$D:$D,'Publication Table (%)'!J$7),
SUMIFS(AllPublicationData!$I:$I,AllPublicationData!$A:$A,'Publication Table (%)'!$B39,AllPublicationData!$B:$B,'Publication Table (%)'!J$7)/
SUMIFS(AllPublicationData!$E:$E,AllPublicationData!$A:$A,'Publication Table (%)'!$B39,AllPublicationData!$B:$B,'Publication Table (%)'!J$7)),
IF('Publication Table (%)'!$C$5="Cancellations for other reasons",
IFERROR(SUMIFS(AllPublicationData!$J:$J,AllPublicationData!$A:$A,'Publication Table (%)'!$B39,AllPublicationData!$B:$B,'Publication Table (%)'!$C$4,AllPublicationData!$D:$D,'Publication Table (%)'!J$7)/
SUMIFS(AllPublicationData!$E:$E,AllPublicationData!$A:$A,'Publication Table (%)'!$B39,AllPublicationData!$B:$B,'Publication Table (%)'!$C$4,AllPublicationData!$D:$D,'Publication Table (%)'!J$7),
SUMIFS(AllPublicationData!$J:$J,AllPublicationData!$A:$A,'Publication Table (%)'!$B39,AllPublicationData!$B:$B,'Publication Table (%)'!J$7)/
SUMIFS(AllPublicationData!$E:$E,AllPublicationData!$A:$A,'Publication Table (%)'!$B39,AllPublicationData!$B:$B,'Publication Table (%)'!J$7)))))))</f>
        <v>8.0667593880389424E-2</v>
      </c>
      <c r="K39" s="96">
        <f>IF('Publication Table (%)'!$C$5="All Cancelled Operations",
IFERROR(SUMIFS(AllPublicationData!$F:$F,AllPublicationData!$A:$A,'Publication Table (%)'!$B39,AllPublicationData!$B:$B,'Publication Table (%)'!$C$4,AllPublicationData!$D:$D,'Publication Table (%)'!K$7)/
SUMIFS(AllPublicationData!$E:$E,AllPublicationData!$A:$A,'Publication Table (%)'!$B39,AllPublicationData!$B:$B,'Publication Table (%)'!$C$4,AllPublicationData!$D:$D,'Publication Table (%)'!K$7),
SUMIFS(AllPublicationData!$F:$F,AllPublicationData!$A:$A,'Publication Table (%)'!$B39,AllPublicationData!$B:$B,'Publication Table (%)'!K$7)/
SUMIFS(AllPublicationData!$E:$E,AllPublicationData!$A:$A,'Publication Table (%)'!$B39,AllPublicationData!$B:$B,'Publication Table (%)'!K$7)),
IF('Publication Table (%)'!$C$5="Operations cancelled by patient",
IFERROR(SUMIFS(AllPublicationData!$G:$G,AllPublicationData!$A:$A,'Publication Table (%)'!$B39,AllPublicationData!$B:$B,'Publication Table (%)'!$C$4,AllPublicationData!$D:$D,'Publication Table (%)'!K$7)/
SUMIFS(AllPublicationData!$E:$E,AllPublicationData!$A:$A,'Publication Table (%)'!$B39,AllPublicationData!$B:$B,'Publication Table (%)'!$C$4,AllPublicationData!$D:$D,'Publication Table (%)'!K$7),
SUMIFS(AllPublicationData!$G:$G,AllPublicationData!$A:$A,'Publication Table (%)'!$B39,AllPublicationData!$B:$B,'Publication Table (%)'!K$7)/
SUMIFS(AllPublicationData!$E:$E,AllPublicationData!$A:$A,'Publication Table (%)'!$B39,AllPublicationData!$B:$B,'Publication Table (%)'!K$7)),
IF('Publication Table (%)'!$C$5="Operations cancelled for clinical reasons",
IFERROR(SUMIFS(AllPublicationData!$H:$H,AllPublicationData!$A:$A,'Publication Table (%)'!$B39,AllPublicationData!$B:$B,'Publication Table (%)'!$C$4,AllPublicationData!$D:$D,'Publication Table (%)'!K$7)/
SUMIFS(AllPublicationData!$E:$E,AllPublicationData!$A:$A,'Publication Table (%)'!$B39,AllPublicationData!$B:$B,'Publication Table (%)'!$C$4,AllPublicationData!$D:$D,'Publication Table (%)'!K$7),
SUMIFS(AllPublicationData!$H:$H,AllPublicationData!$A:$A,'Publication Table (%)'!$B39,AllPublicationData!$B:$B,'Publication Table (%)'!K$7)/
SUMIFS(AllPublicationData!$E:$E,AllPublicationData!$A:$A,'Publication Table (%)'!$B39,AllPublicationData!$B:$B,'Publication Table (%)'!K$7)),
IF('Publication Table (%)'!$C$5="Operations cancelled for non-clinical/capacity reasons",
IFERROR(SUMIFS(AllPublicationData!$I:$I,AllPublicationData!$A:$A,'Publication Table (%)'!$B39,AllPublicationData!$B:$B,'Publication Table (%)'!$C$4,AllPublicationData!$D:$D,'Publication Table (%)'!K$7)/
SUMIFS(AllPublicationData!$E:$E,AllPublicationData!$A:$A,'Publication Table (%)'!$B39,AllPublicationData!$B:$B,'Publication Table (%)'!$C$4,AllPublicationData!$D:$D,'Publication Table (%)'!K$7),
SUMIFS(AllPublicationData!$I:$I,AllPublicationData!$A:$A,'Publication Table (%)'!$B39,AllPublicationData!$B:$B,'Publication Table (%)'!K$7)/
SUMIFS(AllPublicationData!$E:$E,AllPublicationData!$A:$A,'Publication Table (%)'!$B39,AllPublicationData!$B:$B,'Publication Table (%)'!K$7)),
IF('Publication Table (%)'!$C$5="Cancellations for other reasons",
IFERROR(SUMIFS(AllPublicationData!$J:$J,AllPublicationData!$A:$A,'Publication Table (%)'!$B39,AllPublicationData!$B:$B,'Publication Table (%)'!$C$4,AllPublicationData!$D:$D,'Publication Table (%)'!K$7)/
SUMIFS(AllPublicationData!$E:$E,AllPublicationData!$A:$A,'Publication Table (%)'!$B39,AllPublicationData!$B:$B,'Publication Table (%)'!$C$4,AllPublicationData!$D:$D,'Publication Table (%)'!K$7),
SUMIFS(AllPublicationData!$J:$J,AllPublicationData!$A:$A,'Publication Table (%)'!$B39,AllPublicationData!$B:$B,'Publication Table (%)'!K$7)/
SUMIFS(AllPublicationData!$E:$E,AllPublicationData!$A:$A,'Publication Table (%)'!$B39,AllPublicationData!$B:$B,'Publication Table (%)'!K$7)))))))</f>
        <v>0.10499719258843346</v>
      </c>
      <c r="L39" s="96">
        <f>IF('Publication Table (%)'!$C$5="All Cancelled Operations",
IFERROR(SUMIFS(AllPublicationData!$F:$F,AllPublicationData!$A:$A,'Publication Table (%)'!$B39,AllPublicationData!$B:$B,'Publication Table (%)'!$C$4,AllPublicationData!$D:$D,'Publication Table (%)'!L$7)/
SUMIFS(AllPublicationData!$E:$E,AllPublicationData!$A:$A,'Publication Table (%)'!$B39,AllPublicationData!$B:$B,'Publication Table (%)'!$C$4,AllPublicationData!$D:$D,'Publication Table (%)'!L$7),
SUMIFS(AllPublicationData!$F:$F,AllPublicationData!$A:$A,'Publication Table (%)'!$B39,AllPublicationData!$B:$B,'Publication Table (%)'!L$7)/
SUMIFS(AllPublicationData!$E:$E,AllPublicationData!$A:$A,'Publication Table (%)'!$B39,AllPublicationData!$B:$B,'Publication Table (%)'!L$7)),
IF('Publication Table (%)'!$C$5="Operations cancelled by patient",
IFERROR(SUMIFS(AllPublicationData!$G:$G,AllPublicationData!$A:$A,'Publication Table (%)'!$B39,AllPublicationData!$B:$B,'Publication Table (%)'!$C$4,AllPublicationData!$D:$D,'Publication Table (%)'!L$7)/
SUMIFS(AllPublicationData!$E:$E,AllPublicationData!$A:$A,'Publication Table (%)'!$B39,AllPublicationData!$B:$B,'Publication Table (%)'!$C$4,AllPublicationData!$D:$D,'Publication Table (%)'!L$7),
SUMIFS(AllPublicationData!$G:$G,AllPublicationData!$A:$A,'Publication Table (%)'!$B39,AllPublicationData!$B:$B,'Publication Table (%)'!L$7)/
SUMIFS(AllPublicationData!$E:$E,AllPublicationData!$A:$A,'Publication Table (%)'!$B39,AllPublicationData!$B:$B,'Publication Table (%)'!L$7)),
IF('Publication Table (%)'!$C$5="Operations cancelled for clinical reasons",
IFERROR(SUMIFS(AllPublicationData!$H:$H,AllPublicationData!$A:$A,'Publication Table (%)'!$B39,AllPublicationData!$B:$B,'Publication Table (%)'!$C$4,AllPublicationData!$D:$D,'Publication Table (%)'!L$7)/
SUMIFS(AllPublicationData!$E:$E,AllPublicationData!$A:$A,'Publication Table (%)'!$B39,AllPublicationData!$B:$B,'Publication Table (%)'!$C$4,AllPublicationData!$D:$D,'Publication Table (%)'!L$7),
SUMIFS(AllPublicationData!$H:$H,AllPublicationData!$A:$A,'Publication Table (%)'!$B39,AllPublicationData!$B:$B,'Publication Table (%)'!L$7)/
SUMIFS(AllPublicationData!$E:$E,AllPublicationData!$A:$A,'Publication Table (%)'!$B39,AllPublicationData!$B:$B,'Publication Table (%)'!L$7)),
IF('Publication Table (%)'!$C$5="Operations cancelled for non-clinical/capacity reasons",
IFERROR(SUMIFS(AllPublicationData!$I:$I,AllPublicationData!$A:$A,'Publication Table (%)'!$B39,AllPublicationData!$B:$B,'Publication Table (%)'!$C$4,AllPublicationData!$D:$D,'Publication Table (%)'!L$7)/
SUMIFS(AllPublicationData!$E:$E,AllPublicationData!$A:$A,'Publication Table (%)'!$B39,AllPublicationData!$B:$B,'Publication Table (%)'!$C$4,AllPublicationData!$D:$D,'Publication Table (%)'!L$7),
SUMIFS(AllPublicationData!$I:$I,AllPublicationData!$A:$A,'Publication Table (%)'!$B39,AllPublicationData!$B:$B,'Publication Table (%)'!L$7)/
SUMIFS(AllPublicationData!$E:$E,AllPublicationData!$A:$A,'Publication Table (%)'!$B39,AllPublicationData!$B:$B,'Publication Table (%)'!L$7)),
IF('Publication Table (%)'!$C$5="Cancellations for other reasons",
IFERROR(SUMIFS(AllPublicationData!$J:$J,AllPublicationData!$A:$A,'Publication Table (%)'!$B39,AllPublicationData!$B:$B,'Publication Table (%)'!$C$4,AllPublicationData!$D:$D,'Publication Table (%)'!L$7)/
SUMIFS(AllPublicationData!$E:$E,AllPublicationData!$A:$A,'Publication Table (%)'!$B39,AllPublicationData!$B:$B,'Publication Table (%)'!$C$4,AllPublicationData!$D:$D,'Publication Table (%)'!L$7),
SUMIFS(AllPublicationData!$J:$J,AllPublicationData!$A:$A,'Publication Table (%)'!$B39,AllPublicationData!$B:$B,'Publication Table (%)'!L$7)/
SUMIFS(AllPublicationData!$E:$E,AllPublicationData!$A:$A,'Publication Table (%)'!$B39,AllPublicationData!$B:$B,'Publication Table (%)'!L$7)))))))</f>
        <v>6.4729680029422587E-2</v>
      </c>
      <c r="M39" s="96">
        <f>IF('Publication Table (%)'!$C$5="All Cancelled Operations",
IFERROR(SUMIFS(AllPublicationData!$F:$F,AllPublicationData!$A:$A,'Publication Table (%)'!$B39,AllPublicationData!$B:$B,'Publication Table (%)'!$C$4,AllPublicationData!$D:$D,'Publication Table (%)'!M$7)/
SUMIFS(AllPublicationData!$E:$E,AllPublicationData!$A:$A,'Publication Table (%)'!$B39,AllPublicationData!$B:$B,'Publication Table (%)'!$C$4,AllPublicationData!$D:$D,'Publication Table (%)'!M$7),
SUMIFS(AllPublicationData!$F:$F,AllPublicationData!$A:$A,'Publication Table (%)'!$B39,AllPublicationData!$B:$B,'Publication Table (%)'!M$7)/
SUMIFS(AllPublicationData!$E:$E,AllPublicationData!$A:$A,'Publication Table (%)'!$B39,AllPublicationData!$B:$B,'Publication Table (%)'!M$7)),
IF('Publication Table (%)'!$C$5="Operations cancelled by patient",
IFERROR(SUMIFS(AllPublicationData!$G:$G,AllPublicationData!$A:$A,'Publication Table (%)'!$B39,AllPublicationData!$B:$B,'Publication Table (%)'!$C$4,AllPublicationData!$D:$D,'Publication Table (%)'!M$7)/
SUMIFS(AllPublicationData!$E:$E,AllPublicationData!$A:$A,'Publication Table (%)'!$B39,AllPublicationData!$B:$B,'Publication Table (%)'!$C$4,AllPublicationData!$D:$D,'Publication Table (%)'!M$7),
SUMIFS(AllPublicationData!$G:$G,AllPublicationData!$A:$A,'Publication Table (%)'!$B39,AllPublicationData!$B:$B,'Publication Table (%)'!M$7)/
SUMIFS(AllPublicationData!$E:$E,AllPublicationData!$A:$A,'Publication Table (%)'!$B39,AllPublicationData!$B:$B,'Publication Table (%)'!M$7)),
IF('Publication Table (%)'!$C$5="Operations cancelled for clinical reasons",
IFERROR(SUMIFS(AllPublicationData!$H:$H,AllPublicationData!$A:$A,'Publication Table (%)'!$B39,AllPublicationData!$B:$B,'Publication Table (%)'!$C$4,AllPublicationData!$D:$D,'Publication Table (%)'!M$7)/
SUMIFS(AllPublicationData!$E:$E,AllPublicationData!$A:$A,'Publication Table (%)'!$B39,AllPublicationData!$B:$B,'Publication Table (%)'!$C$4,AllPublicationData!$D:$D,'Publication Table (%)'!M$7),
SUMIFS(AllPublicationData!$H:$H,AllPublicationData!$A:$A,'Publication Table (%)'!$B39,AllPublicationData!$B:$B,'Publication Table (%)'!M$7)/
SUMIFS(AllPublicationData!$E:$E,AllPublicationData!$A:$A,'Publication Table (%)'!$B39,AllPublicationData!$B:$B,'Publication Table (%)'!M$7)),
IF('Publication Table (%)'!$C$5="Operations cancelled for non-clinical/capacity reasons",
IFERROR(SUMIFS(AllPublicationData!$I:$I,AllPublicationData!$A:$A,'Publication Table (%)'!$B39,AllPublicationData!$B:$B,'Publication Table (%)'!$C$4,AllPublicationData!$D:$D,'Publication Table (%)'!M$7)/
SUMIFS(AllPublicationData!$E:$E,AllPublicationData!$A:$A,'Publication Table (%)'!$B39,AllPublicationData!$B:$B,'Publication Table (%)'!$C$4,AllPublicationData!$D:$D,'Publication Table (%)'!M$7),
SUMIFS(AllPublicationData!$I:$I,AllPublicationData!$A:$A,'Publication Table (%)'!$B39,AllPublicationData!$B:$B,'Publication Table (%)'!M$7)/
SUMIFS(AllPublicationData!$E:$E,AllPublicationData!$A:$A,'Publication Table (%)'!$B39,AllPublicationData!$B:$B,'Publication Table (%)'!M$7)),
IF('Publication Table (%)'!$C$5="Cancellations for other reasons",
IFERROR(SUMIFS(AllPublicationData!$J:$J,AllPublicationData!$A:$A,'Publication Table (%)'!$B39,AllPublicationData!$B:$B,'Publication Table (%)'!$C$4,AllPublicationData!$D:$D,'Publication Table (%)'!M$7)/
SUMIFS(AllPublicationData!$E:$E,AllPublicationData!$A:$A,'Publication Table (%)'!$B39,AllPublicationData!$B:$B,'Publication Table (%)'!$C$4,AllPublicationData!$D:$D,'Publication Table (%)'!M$7),
SUMIFS(AllPublicationData!$J:$J,AllPublicationData!$A:$A,'Publication Table (%)'!$B39,AllPublicationData!$B:$B,'Publication Table (%)'!M$7)/
SUMIFS(AllPublicationData!$E:$E,AllPublicationData!$A:$A,'Publication Table (%)'!$B39,AllPublicationData!$B:$B,'Publication Table (%)'!M$7)))))))</f>
        <v>0.12606473594548551</v>
      </c>
      <c r="N39" s="96">
        <f>IF('Publication Table (%)'!$C$5="All Cancelled Operations",
IFERROR(SUMIFS(AllPublicationData!$F:$F,AllPublicationData!$A:$A,'Publication Table (%)'!$B39,AllPublicationData!$B:$B,'Publication Table (%)'!$C$4,AllPublicationData!$D:$D,'Publication Table (%)'!N$7)/
SUMIFS(AllPublicationData!$E:$E,AllPublicationData!$A:$A,'Publication Table (%)'!$B39,AllPublicationData!$B:$B,'Publication Table (%)'!$C$4,AllPublicationData!$D:$D,'Publication Table (%)'!N$7),
SUMIFS(AllPublicationData!$F:$F,AllPublicationData!$A:$A,'Publication Table (%)'!$B39,AllPublicationData!$B:$B,'Publication Table (%)'!N$7)/
SUMIFS(AllPublicationData!$E:$E,AllPublicationData!$A:$A,'Publication Table (%)'!$B39,AllPublicationData!$B:$B,'Publication Table (%)'!N$7)),
IF('Publication Table (%)'!$C$5="Operations cancelled by patient",
IFERROR(SUMIFS(AllPublicationData!$G:$G,AllPublicationData!$A:$A,'Publication Table (%)'!$B39,AllPublicationData!$B:$B,'Publication Table (%)'!$C$4,AllPublicationData!$D:$D,'Publication Table (%)'!N$7)/
SUMIFS(AllPublicationData!$E:$E,AllPublicationData!$A:$A,'Publication Table (%)'!$B39,AllPublicationData!$B:$B,'Publication Table (%)'!$C$4,AllPublicationData!$D:$D,'Publication Table (%)'!N$7),
SUMIFS(AllPublicationData!$G:$G,AllPublicationData!$A:$A,'Publication Table (%)'!$B39,AllPublicationData!$B:$B,'Publication Table (%)'!N$7)/
SUMIFS(AllPublicationData!$E:$E,AllPublicationData!$A:$A,'Publication Table (%)'!$B39,AllPublicationData!$B:$B,'Publication Table (%)'!N$7)),
IF('Publication Table (%)'!$C$5="Operations cancelled for clinical reasons",
IFERROR(SUMIFS(AllPublicationData!$H:$H,AllPublicationData!$A:$A,'Publication Table (%)'!$B39,AllPublicationData!$B:$B,'Publication Table (%)'!$C$4,AllPublicationData!$D:$D,'Publication Table (%)'!N$7)/
SUMIFS(AllPublicationData!$E:$E,AllPublicationData!$A:$A,'Publication Table (%)'!$B39,AllPublicationData!$B:$B,'Publication Table (%)'!$C$4,AllPublicationData!$D:$D,'Publication Table (%)'!N$7),
SUMIFS(AllPublicationData!$H:$H,AllPublicationData!$A:$A,'Publication Table (%)'!$B39,AllPublicationData!$B:$B,'Publication Table (%)'!N$7)/
SUMIFS(AllPublicationData!$E:$E,AllPublicationData!$A:$A,'Publication Table (%)'!$B39,AllPublicationData!$B:$B,'Publication Table (%)'!N$7)),
IF('Publication Table (%)'!$C$5="Operations cancelled for non-clinical/capacity reasons",
IFERROR(SUMIFS(AllPublicationData!$I:$I,AllPublicationData!$A:$A,'Publication Table (%)'!$B39,AllPublicationData!$B:$B,'Publication Table (%)'!$C$4,AllPublicationData!$D:$D,'Publication Table (%)'!N$7)/
SUMIFS(AllPublicationData!$E:$E,AllPublicationData!$A:$A,'Publication Table (%)'!$B39,AllPublicationData!$B:$B,'Publication Table (%)'!$C$4,AllPublicationData!$D:$D,'Publication Table (%)'!N$7),
SUMIFS(AllPublicationData!$I:$I,AllPublicationData!$A:$A,'Publication Table (%)'!$B39,AllPublicationData!$B:$B,'Publication Table (%)'!N$7)/
SUMIFS(AllPublicationData!$E:$E,AllPublicationData!$A:$A,'Publication Table (%)'!$B39,AllPublicationData!$B:$B,'Publication Table (%)'!N$7)),
IF('Publication Table (%)'!$C$5="Cancellations for other reasons",
IFERROR(SUMIFS(AllPublicationData!$J:$J,AllPublicationData!$A:$A,'Publication Table (%)'!$B39,AllPublicationData!$B:$B,'Publication Table (%)'!$C$4,AllPublicationData!$D:$D,'Publication Table (%)'!N$7)/
SUMIFS(AllPublicationData!$E:$E,AllPublicationData!$A:$A,'Publication Table (%)'!$B39,AllPublicationData!$B:$B,'Publication Table (%)'!$C$4,AllPublicationData!$D:$D,'Publication Table (%)'!N$7),
SUMIFS(AllPublicationData!$J:$J,AllPublicationData!$A:$A,'Publication Table (%)'!$B39,AllPublicationData!$B:$B,'Publication Table (%)'!N$7)/
SUMIFS(AllPublicationData!$E:$E,AllPublicationData!$A:$A,'Publication Table (%)'!$B39,AllPublicationData!$B:$B,'Publication Table (%)'!N$7)))))))</f>
        <v>7.6535750251762333E-2</v>
      </c>
      <c r="O39" s="96">
        <f>IF('Publication Table (%)'!$C$5="All Cancelled Operations",
IFERROR(SUMIFS(AllPublicationData!$F:$F,AllPublicationData!$A:$A,'Publication Table (%)'!$B39,AllPublicationData!$B:$B,'Publication Table (%)'!$C$4,AllPublicationData!$D:$D,'Publication Table (%)'!O$7)/
SUMIFS(AllPublicationData!$E:$E,AllPublicationData!$A:$A,'Publication Table (%)'!$B39,AllPublicationData!$B:$B,'Publication Table (%)'!$C$4,AllPublicationData!$D:$D,'Publication Table (%)'!O$7),
SUMIFS(AllPublicationData!$F:$F,AllPublicationData!$A:$A,'Publication Table (%)'!$B39,AllPublicationData!$B:$B,'Publication Table (%)'!O$7)/
SUMIFS(AllPublicationData!$E:$E,AllPublicationData!$A:$A,'Publication Table (%)'!$B39,AllPublicationData!$B:$B,'Publication Table (%)'!O$7)),
IF('Publication Table (%)'!$C$5="Operations cancelled by patient",
IFERROR(SUMIFS(AllPublicationData!$G:$G,AllPublicationData!$A:$A,'Publication Table (%)'!$B39,AllPublicationData!$B:$B,'Publication Table (%)'!$C$4,AllPublicationData!$D:$D,'Publication Table (%)'!O$7)/
SUMIFS(AllPublicationData!$E:$E,AllPublicationData!$A:$A,'Publication Table (%)'!$B39,AllPublicationData!$B:$B,'Publication Table (%)'!$C$4,AllPublicationData!$D:$D,'Publication Table (%)'!O$7),
SUMIFS(AllPublicationData!$G:$G,AllPublicationData!$A:$A,'Publication Table (%)'!$B39,AllPublicationData!$B:$B,'Publication Table (%)'!O$7)/
SUMIFS(AllPublicationData!$E:$E,AllPublicationData!$A:$A,'Publication Table (%)'!$B39,AllPublicationData!$B:$B,'Publication Table (%)'!O$7)),
IF('Publication Table (%)'!$C$5="Operations cancelled for clinical reasons",
IFERROR(SUMIFS(AllPublicationData!$H:$H,AllPublicationData!$A:$A,'Publication Table (%)'!$B39,AllPublicationData!$B:$B,'Publication Table (%)'!$C$4,AllPublicationData!$D:$D,'Publication Table (%)'!O$7)/
SUMIFS(AllPublicationData!$E:$E,AllPublicationData!$A:$A,'Publication Table (%)'!$B39,AllPublicationData!$B:$B,'Publication Table (%)'!$C$4,AllPublicationData!$D:$D,'Publication Table (%)'!O$7),
SUMIFS(AllPublicationData!$H:$H,AllPublicationData!$A:$A,'Publication Table (%)'!$B39,AllPublicationData!$B:$B,'Publication Table (%)'!O$7)/
SUMIFS(AllPublicationData!$E:$E,AllPublicationData!$A:$A,'Publication Table (%)'!$B39,AllPublicationData!$B:$B,'Publication Table (%)'!O$7)),
IF('Publication Table (%)'!$C$5="Operations cancelled for non-clinical/capacity reasons",
IFERROR(SUMIFS(AllPublicationData!$I:$I,AllPublicationData!$A:$A,'Publication Table (%)'!$B39,AllPublicationData!$B:$B,'Publication Table (%)'!$C$4,AllPublicationData!$D:$D,'Publication Table (%)'!O$7)/
SUMIFS(AllPublicationData!$E:$E,AllPublicationData!$A:$A,'Publication Table (%)'!$B39,AllPublicationData!$B:$B,'Publication Table (%)'!$C$4,AllPublicationData!$D:$D,'Publication Table (%)'!O$7),
SUMIFS(AllPublicationData!$I:$I,AllPublicationData!$A:$A,'Publication Table (%)'!$B39,AllPublicationData!$B:$B,'Publication Table (%)'!O$7)/
SUMIFS(AllPublicationData!$E:$E,AllPublicationData!$A:$A,'Publication Table (%)'!$B39,AllPublicationData!$B:$B,'Publication Table (%)'!O$7)),
IF('Publication Table (%)'!$C$5="Cancellations for other reasons",
IFERROR(SUMIFS(AllPublicationData!$J:$J,AllPublicationData!$A:$A,'Publication Table (%)'!$B39,AllPublicationData!$B:$B,'Publication Table (%)'!$C$4,AllPublicationData!$D:$D,'Publication Table (%)'!O$7)/
SUMIFS(AllPublicationData!$E:$E,AllPublicationData!$A:$A,'Publication Table (%)'!$B39,AllPublicationData!$B:$B,'Publication Table (%)'!$C$4,AllPublicationData!$D:$D,'Publication Table (%)'!O$7),
SUMIFS(AllPublicationData!$J:$J,AllPublicationData!$A:$A,'Publication Table (%)'!$B39,AllPublicationData!$B:$B,'Publication Table (%)'!O$7)/
SUMIFS(AllPublicationData!$E:$E,AllPublicationData!$A:$A,'Publication Table (%)'!$B39,AllPublicationData!$B:$B,'Publication Table (%)'!O$7)))))))</f>
        <v>0.11037604456824512</v>
      </c>
      <c r="P39" s="96">
        <f>IF('Publication Table (%)'!$C$5="All Cancelled Operations",
IFERROR(SUMIFS(AllPublicationData!$F:$F,AllPublicationData!$A:$A,'Publication Table (%)'!$B39,AllPublicationData!$B:$B,'Publication Table (%)'!$C$4,AllPublicationData!$D:$D,'Publication Table (%)'!P$7)/
SUMIFS(AllPublicationData!$E:$E,AllPublicationData!$A:$A,'Publication Table (%)'!$B39,AllPublicationData!$B:$B,'Publication Table (%)'!$C$4,AllPublicationData!$D:$D,'Publication Table (%)'!P$7),
SUMIFS(AllPublicationData!$F:$F,AllPublicationData!$A:$A,'Publication Table (%)'!$B39,AllPublicationData!$B:$B,'Publication Table (%)'!P$7)/
SUMIFS(AllPublicationData!$E:$E,AllPublicationData!$A:$A,'Publication Table (%)'!$B39,AllPublicationData!$B:$B,'Publication Table (%)'!P$7)),
IF('Publication Table (%)'!$C$5="Operations cancelled by patient",
IFERROR(SUMIFS(AllPublicationData!$G:$G,AllPublicationData!$A:$A,'Publication Table (%)'!$B39,AllPublicationData!$B:$B,'Publication Table (%)'!$C$4,AllPublicationData!$D:$D,'Publication Table (%)'!P$7)/
SUMIFS(AllPublicationData!$E:$E,AllPublicationData!$A:$A,'Publication Table (%)'!$B39,AllPublicationData!$B:$B,'Publication Table (%)'!$C$4,AllPublicationData!$D:$D,'Publication Table (%)'!P$7),
SUMIFS(AllPublicationData!$G:$G,AllPublicationData!$A:$A,'Publication Table (%)'!$B39,AllPublicationData!$B:$B,'Publication Table (%)'!P$7)/
SUMIFS(AllPublicationData!$E:$E,AllPublicationData!$A:$A,'Publication Table (%)'!$B39,AllPublicationData!$B:$B,'Publication Table (%)'!P$7)),
IF('Publication Table (%)'!$C$5="Operations cancelled for clinical reasons",
IFERROR(SUMIFS(AllPublicationData!$H:$H,AllPublicationData!$A:$A,'Publication Table (%)'!$B39,AllPublicationData!$B:$B,'Publication Table (%)'!$C$4,AllPublicationData!$D:$D,'Publication Table (%)'!P$7)/
SUMIFS(AllPublicationData!$E:$E,AllPublicationData!$A:$A,'Publication Table (%)'!$B39,AllPublicationData!$B:$B,'Publication Table (%)'!$C$4,AllPublicationData!$D:$D,'Publication Table (%)'!P$7),
SUMIFS(AllPublicationData!$H:$H,AllPublicationData!$A:$A,'Publication Table (%)'!$B39,AllPublicationData!$B:$B,'Publication Table (%)'!P$7)/
SUMIFS(AllPublicationData!$E:$E,AllPublicationData!$A:$A,'Publication Table (%)'!$B39,AllPublicationData!$B:$B,'Publication Table (%)'!P$7)),
IF('Publication Table (%)'!$C$5="Operations cancelled for non-clinical/capacity reasons",
IFERROR(SUMIFS(AllPublicationData!$I:$I,AllPublicationData!$A:$A,'Publication Table (%)'!$B39,AllPublicationData!$B:$B,'Publication Table (%)'!$C$4,AllPublicationData!$D:$D,'Publication Table (%)'!P$7)/
SUMIFS(AllPublicationData!$E:$E,AllPublicationData!$A:$A,'Publication Table (%)'!$B39,AllPublicationData!$B:$B,'Publication Table (%)'!$C$4,AllPublicationData!$D:$D,'Publication Table (%)'!P$7),
SUMIFS(AllPublicationData!$I:$I,AllPublicationData!$A:$A,'Publication Table (%)'!$B39,AllPublicationData!$B:$B,'Publication Table (%)'!P$7)/
SUMIFS(AllPublicationData!$E:$E,AllPublicationData!$A:$A,'Publication Table (%)'!$B39,AllPublicationData!$B:$B,'Publication Table (%)'!P$7)),
IF('Publication Table (%)'!$C$5="Cancellations for other reasons",
IFERROR(SUMIFS(AllPublicationData!$J:$J,AllPublicationData!$A:$A,'Publication Table (%)'!$B39,AllPublicationData!$B:$B,'Publication Table (%)'!$C$4,AllPublicationData!$D:$D,'Publication Table (%)'!P$7)/
SUMIFS(AllPublicationData!$E:$E,AllPublicationData!$A:$A,'Publication Table (%)'!$B39,AllPublicationData!$B:$B,'Publication Table (%)'!$C$4,AllPublicationData!$D:$D,'Publication Table (%)'!P$7),
SUMIFS(AllPublicationData!$J:$J,AllPublicationData!$A:$A,'Publication Table (%)'!$B39,AllPublicationData!$B:$B,'Publication Table (%)'!P$7)/
SUMIFS(AllPublicationData!$E:$E,AllPublicationData!$A:$A,'Publication Table (%)'!$B39,AllPublicationData!$B:$B,'Publication Table (%)'!P$7)))))))</f>
        <v>8.727272727272728E-2</v>
      </c>
      <c r="Q39" s="96">
        <f>IF('Publication Table (%)'!$C$5="All Cancelled Operations",
IFERROR(SUMIFS(AllPublicationData!$F:$F,AllPublicationData!$A:$A,'Publication Table (%)'!$B39,AllPublicationData!$B:$B,'Publication Table (%)'!$C$4,AllPublicationData!$D:$D,'Publication Table (%)'!Q$7)/
SUMIFS(AllPublicationData!$E:$E,AllPublicationData!$A:$A,'Publication Table (%)'!$B39,AllPublicationData!$B:$B,'Publication Table (%)'!$C$4,AllPublicationData!$D:$D,'Publication Table (%)'!Q$7),
SUMIFS(AllPublicationData!$F:$F,AllPublicationData!$A:$A,'Publication Table (%)'!$B39,AllPublicationData!$B:$B,'Publication Table (%)'!Q$7)/
SUMIFS(AllPublicationData!$E:$E,AllPublicationData!$A:$A,'Publication Table (%)'!$B39,AllPublicationData!$B:$B,'Publication Table (%)'!Q$7)),
IF('Publication Table (%)'!$C$5="Operations cancelled by patient",
IFERROR(SUMIFS(AllPublicationData!$G:$G,AllPublicationData!$A:$A,'Publication Table (%)'!$B39,AllPublicationData!$B:$B,'Publication Table (%)'!$C$4,AllPublicationData!$D:$D,'Publication Table (%)'!Q$7)/
SUMIFS(AllPublicationData!$E:$E,AllPublicationData!$A:$A,'Publication Table (%)'!$B39,AllPublicationData!$B:$B,'Publication Table (%)'!$C$4,AllPublicationData!$D:$D,'Publication Table (%)'!Q$7),
SUMIFS(AllPublicationData!$G:$G,AllPublicationData!$A:$A,'Publication Table (%)'!$B39,AllPublicationData!$B:$B,'Publication Table (%)'!Q$7)/
SUMIFS(AllPublicationData!$E:$E,AllPublicationData!$A:$A,'Publication Table (%)'!$B39,AllPublicationData!$B:$B,'Publication Table (%)'!Q$7)),
IF('Publication Table (%)'!$C$5="Operations cancelled for clinical reasons",
IFERROR(SUMIFS(AllPublicationData!$H:$H,AllPublicationData!$A:$A,'Publication Table (%)'!$B39,AllPublicationData!$B:$B,'Publication Table (%)'!$C$4,AllPublicationData!$D:$D,'Publication Table (%)'!Q$7)/
SUMIFS(AllPublicationData!$E:$E,AllPublicationData!$A:$A,'Publication Table (%)'!$B39,AllPublicationData!$B:$B,'Publication Table (%)'!$C$4,AllPublicationData!$D:$D,'Publication Table (%)'!Q$7),
SUMIFS(AllPublicationData!$H:$H,AllPublicationData!$A:$A,'Publication Table (%)'!$B39,AllPublicationData!$B:$B,'Publication Table (%)'!Q$7)/
SUMIFS(AllPublicationData!$E:$E,AllPublicationData!$A:$A,'Publication Table (%)'!$B39,AllPublicationData!$B:$B,'Publication Table (%)'!Q$7)),
IF('Publication Table (%)'!$C$5="Operations cancelled for non-clinical/capacity reasons",
IFERROR(SUMIFS(AllPublicationData!$I:$I,AllPublicationData!$A:$A,'Publication Table (%)'!$B39,AllPublicationData!$B:$B,'Publication Table (%)'!$C$4,AllPublicationData!$D:$D,'Publication Table (%)'!Q$7)/
SUMIFS(AllPublicationData!$E:$E,AllPublicationData!$A:$A,'Publication Table (%)'!$B39,AllPublicationData!$B:$B,'Publication Table (%)'!$C$4,AllPublicationData!$D:$D,'Publication Table (%)'!Q$7),
SUMIFS(AllPublicationData!$I:$I,AllPublicationData!$A:$A,'Publication Table (%)'!$B39,AllPublicationData!$B:$B,'Publication Table (%)'!Q$7)/
SUMIFS(AllPublicationData!$E:$E,AllPublicationData!$A:$A,'Publication Table (%)'!$B39,AllPublicationData!$B:$B,'Publication Table (%)'!Q$7)),
IF('Publication Table (%)'!$C$5="Cancellations for other reasons",
IFERROR(SUMIFS(AllPublicationData!$J:$J,AllPublicationData!$A:$A,'Publication Table (%)'!$B39,AllPublicationData!$B:$B,'Publication Table (%)'!$C$4,AllPublicationData!$D:$D,'Publication Table (%)'!Q$7)/
SUMIFS(AllPublicationData!$E:$E,AllPublicationData!$A:$A,'Publication Table (%)'!$B39,AllPublicationData!$B:$B,'Publication Table (%)'!$C$4,AllPublicationData!$D:$D,'Publication Table (%)'!Q$7),
SUMIFS(AllPublicationData!$J:$J,AllPublicationData!$A:$A,'Publication Table (%)'!$B39,AllPublicationData!$B:$B,'Publication Table (%)'!Q$7)/
SUMIFS(AllPublicationData!$E:$E,AllPublicationData!$A:$A,'Publication Table (%)'!$B39,AllPublicationData!$B:$B,'Publication Table (%)'!Q$7)))))))</f>
        <v>5.0314465408805034E-2</v>
      </c>
      <c r="R39" s="96">
        <f>IF('Publication Table (%)'!$C$5="All Cancelled Operations",
IFERROR(SUMIFS(AllPublicationData!$F:$F,AllPublicationData!$A:$A,'Publication Table (%)'!$B39,AllPublicationData!$B:$B,'Publication Table (%)'!$C$4,AllPublicationData!$D:$D,'Publication Table (%)'!R$7)/
SUMIFS(AllPublicationData!$E:$E,AllPublicationData!$A:$A,'Publication Table (%)'!$B39,AllPublicationData!$B:$B,'Publication Table (%)'!$C$4,AllPublicationData!$D:$D,'Publication Table (%)'!R$7),
SUMIFS(AllPublicationData!$F:$F,AllPublicationData!$A:$A,'Publication Table (%)'!$B39,AllPublicationData!$B:$B,'Publication Table (%)'!R$7)/
SUMIFS(AllPublicationData!$E:$E,AllPublicationData!$A:$A,'Publication Table (%)'!$B39,AllPublicationData!$B:$B,'Publication Table (%)'!R$7)),
IF('Publication Table (%)'!$C$5="Operations cancelled by patient",
IFERROR(SUMIFS(AllPublicationData!$G:$G,AllPublicationData!$A:$A,'Publication Table (%)'!$B39,AllPublicationData!$B:$B,'Publication Table (%)'!$C$4,AllPublicationData!$D:$D,'Publication Table (%)'!R$7)/
SUMIFS(AllPublicationData!$E:$E,AllPublicationData!$A:$A,'Publication Table (%)'!$B39,AllPublicationData!$B:$B,'Publication Table (%)'!$C$4,AllPublicationData!$D:$D,'Publication Table (%)'!R$7),
SUMIFS(AllPublicationData!$G:$G,AllPublicationData!$A:$A,'Publication Table (%)'!$B39,AllPublicationData!$B:$B,'Publication Table (%)'!R$7)/
SUMIFS(AllPublicationData!$E:$E,AllPublicationData!$A:$A,'Publication Table (%)'!$B39,AllPublicationData!$B:$B,'Publication Table (%)'!R$7)),
IF('Publication Table (%)'!$C$5="Operations cancelled for clinical reasons",
IFERROR(SUMIFS(AllPublicationData!$H:$H,AllPublicationData!$A:$A,'Publication Table (%)'!$B39,AllPublicationData!$B:$B,'Publication Table (%)'!$C$4,AllPublicationData!$D:$D,'Publication Table (%)'!R$7)/
SUMIFS(AllPublicationData!$E:$E,AllPublicationData!$A:$A,'Publication Table (%)'!$B39,AllPublicationData!$B:$B,'Publication Table (%)'!$C$4,AllPublicationData!$D:$D,'Publication Table (%)'!R$7),
SUMIFS(AllPublicationData!$H:$H,AllPublicationData!$A:$A,'Publication Table (%)'!$B39,AllPublicationData!$B:$B,'Publication Table (%)'!R$7)/
SUMIFS(AllPublicationData!$E:$E,AllPublicationData!$A:$A,'Publication Table (%)'!$B39,AllPublicationData!$B:$B,'Publication Table (%)'!R$7)),
IF('Publication Table (%)'!$C$5="Operations cancelled for non-clinical/capacity reasons",
IFERROR(SUMIFS(AllPublicationData!$I:$I,AllPublicationData!$A:$A,'Publication Table (%)'!$B39,AllPublicationData!$B:$B,'Publication Table (%)'!$C$4,AllPublicationData!$D:$D,'Publication Table (%)'!R$7)/
SUMIFS(AllPublicationData!$E:$E,AllPublicationData!$A:$A,'Publication Table (%)'!$B39,AllPublicationData!$B:$B,'Publication Table (%)'!$C$4,AllPublicationData!$D:$D,'Publication Table (%)'!R$7),
SUMIFS(AllPublicationData!$I:$I,AllPublicationData!$A:$A,'Publication Table (%)'!$B39,AllPublicationData!$B:$B,'Publication Table (%)'!R$7)/
SUMIFS(AllPublicationData!$E:$E,AllPublicationData!$A:$A,'Publication Table (%)'!$B39,AllPublicationData!$B:$B,'Publication Table (%)'!R$7)),
IF('Publication Table (%)'!$C$5="Cancellations for other reasons",
IFERROR(SUMIFS(AllPublicationData!$J:$J,AllPublicationData!$A:$A,'Publication Table (%)'!$B39,AllPublicationData!$B:$B,'Publication Table (%)'!$C$4,AllPublicationData!$D:$D,'Publication Table (%)'!R$7)/
SUMIFS(AllPublicationData!$E:$E,AllPublicationData!$A:$A,'Publication Table (%)'!$B39,AllPublicationData!$B:$B,'Publication Table (%)'!$C$4,AllPublicationData!$D:$D,'Publication Table (%)'!R$7),
SUMIFS(AllPublicationData!$J:$J,AllPublicationData!$A:$A,'Publication Table (%)'!$B39,AllPublicationData!$B:$B,'Publication Table (%)'!R$7)/
SUMIFS(AllPublicationData!$E:$E,AllPublicationData!$A:$A,'Publication Table (%)'!$B39,AllPublicationData!$B:$B,'Publication Table (%)'!R$7)))))))</f>
        <v>4.9960967993754879E-2</v>
      </c>
      <c r="S39" s="96">
        <f>IF('Publication Table (%)'!$C$5="All Cancelled Operations",
IFERROR(SUMIFS(AllPublicationData!$F:$F,AllPublicationData!$A:$A,'Publication Table (%)'!$B39,AllPublicationData!$B:$B,'Publication Table (%)'!$C$4,AllPublicationData!$D:$D,'Publication Table (%)'!S$7)/
SUMIFS(AllPublicationData!$E:$E,AllPublicationData!$A:$A,'Publication Table (%)'!$B39,AllPublicationData!$B:$B,'Publication Table (%)'!$C$4,AllPublicationData!$D:$D,'Publication Table (%)'!S$7),
SUMIFS(AllPublicationData!$F:$F,AllPublicationData!$A:$A,'Publication Table (%)'!$B39,AllPublicationData!$B:$B,'Publication Table (%)'!S$7)/
SUMIFS(AllPublicationData!$E:$E,AllPublicationData!$A:$A,'Publication Table (%)'!$B39,AllPublicationData!$B:$B,'Publication Table (%)'!S$7)),
IF('Publication Table (%)'!$C$5="Operations cancelled by patient",
IFERROR(SUMIFS(AllPublicationData!$G:$G,AllPublicationData!$A:$A,'Publication Table (%)'!$B39,AllPublicationData!$B:$B,'Publication Table (%)'!$C$4,AllPublicationData!$D:$D,'Publication Table (%)'!S$7)/
SUMIFS(AllPublicationData!$E:$E,AllPublicationData!$A:$A,'Publication Table (%)'!$B39,AllPublicationData!$B:$B,'Publication Table (%)'!$C$4,AllPublicationData!$D:$D,'Publication Table (%)'!S$7),
SUMIFS(AllPublicationData!$G:$G,AllPublicationData!$A:$A,'Publication Table (%)'!$B39,AllPublicationData!$B:$B,'Publication Table (%)'!S$7)/
SUMIFS(AllPublicationData!$E:$E,AllPublicationData!$A:$A,'Publication Table (%)'!$B39,AllPublicationData!$B:$B,'Publication Table (%)'!S$7)),
IF('Publication Table (%)'!$C$5="Operations cancelled for clinical reasons",
IFERROR(SUMIFS(AllPublicationData!$H:$H,AllPublicationData!$A:$A,'Publication Table (%)'!$B39,AllPublicationData!$B:$B,'Publication Table (%)'!$C$4,AllPublicationData!$D:$D,'Publication Table (%)'!S$7)/
SUMIFS(AllPublicationData!$E:$E,AllPublicationData!$A:$A,'Publication Table (%)'!$B39,AllPublicationData!$B:$B,'Publication Table (%)'!$C$4,AllPublicationData!$D:$D,'Publication Table (%)'!S$7),
SUMIFS(AllPublicationData!$H:$H,AllPublicationData!$A:$A,'Publication Table (%)'!$B39,AllPublicationData!$B:$B,'Publication Table (%)'!S$7)/
SUMIFS(AllPublicationData!$E:$E,AllPublicationData!$A:$A,'Publication Table (%)'!$B39,AllPublicationData!$B:$B,'Publication Table (%)'!S$7)),
IF('Publication Table (%)'!$C$5="Operations cancelled for non-clinical/capacity reasons",
IFERROR(SUMIFS(AllPublicationData!$I:$I,AllPublicationData!$A:$A,'Publication Table (%)'!$B39,AllPublicationData!$B:$B,'Publication Table (%)'!$C$4,AllPublicationData!$D:$D,'Publication Table (%)'!S$7)/
SUMIFS(AllPublicationData!$E:$E,AllPublicationData!$A:$A,'Publication Table (%)'!$B39,AllPublicationData!$B:$B,'Publication Table (%)'!$C$4,AllPublicationData!$D:$D,'Publication Table (%)'!S$7),
SUMIFS(AllPublicationData!$I:$I,AllPublicationData!$A:$A,'Publication Table (%)'!$B39,AllPublicationData!$B:$B,'Publication Table (%)'!S$7)/
SUMIFS(AllPublicationData!$E:$E,AllPublicationData!$A:$A,'Publication Table (%)'!$B39,AllPublicationData!$B:$B,'Publication Table (%)'!S$7)),
IF('Publication Table (%)'!$C$5="Cancellations for other reasons",
IFERROR(SUMIFS(AllPublicationData!$J:$J,AllPublicationData!$A:$A,'Publication Table (%)'!$B39,AllPublicationData!$B:$B,'Publication Table (%)'!$C$4,AllPublicationData!$D:$D,'Publication Table (%)'!S$7)/
SUMIFS(AllPublicationData!$E:$E,AllPublicationData!$A:$A,'Publication Table (%)'!$B39,AllPublicationData!$B:$B,'Publication Table (%)'!$C$4,AllPublicationData!$D:$D,'Publication Table (%)'!S$7),
SUMIFS(AllPublicationData!$J:$J,AllPublicationData!$A:$A,'Publication Table (%)'!$B39,AllPublicationData!$B:$B,'Publication Table (%)'!S$7)/
SUMIFS(AllPublicationData!$E:$E,AllPublicationData!$A:$A,'Publication Table (%)'!$B39,AllPublicationData!$B:$B,'Publication Table (%)'!S$7)))))))</f>
        <v>9.4827586206896547E-2</v>
      </c>
    </row>
    <row r="40" spans="2:19" x14ac:dyDescent="0.35">
      <c r="B40" s="89">
        <v>44440</v>
      </c>
      <c r="C40" s="112">
        <f>IF('Publication Table (%)'!$C$5="All Cancelled Operations",
SUMIFS(AllPublicationData!$F:$F,AllPublicationData!$A:$A,'Publication Table (%)'!$B40,AllPublicationData!$B:$B,'Publication Table (%)'!$C$4),
IF('Publication Table (%)'!$C$5="Operations cancelled by patient",
SUMIFS(AllPublicationData!$G:$G,AllPublicationData!$A:$A,'Publication Table (%)'!$B40,AllPublicationData!$B:$B,'Publication Table (%)'!$C$4),
IF('Publication Table (%)'!$C$5="Operations cancelled for clinical reasons",
SUMIFS(AllPublicationData!$H:$H,AllPublicationData!$A:$A,'Publication Table (%)'!$B40,AllPublicationData!$B:$B,'Publication Table (%)'!$C$4),
IF('Publication Table (%)'!$C$5="Operations cancelled for non-clinical/capacity reasons",
SUMIFS(AllPublicationData!$I:$I,AllPublicationData!$A:$A,'Publication Table (%)'!$B40,AllPublicationData!$B:$B,'Publication Table (%)'!$C$4),
IF('Publication Table (%)'!$C$5="Cancellations for other reasons",
SUMIFS(AllPublicationData!$J:$J,AllPublicationData!$A:$A,'Publication Table (%)'!$B40,AllPublicationData!$B:$B,'Publication Table (%)'!$C$4))))))+
IF(AND($C$4="NHS Scotland",$C$5="All Cancelled Operations"),
SUMIFS(AllPublicationData!$F:$F,AllPublicationData!$A:$A,'Publication Table (%)'!$B40),
IF(AND($C$4="NHS Scotland",$C$5="Operations cancelled by patient"),
SUMIFS(AllPublicationData!$G:$G,AllPublicationData!$A:$A,'Publication Table (%)'!$B40),
IF(AND($C$4="NHS Scotland",$C$5="Operations cancelled for clinical reasons"),
SUMIFS(AllPublicationData!$H:$H,AllPublicationData!$A:$A,'Publication Table (%)'!$B40),
IF(AND($C$4="NHS Scotland",$C$5="Operations cancelled for non-clinical/capacity reasons"),
SUMIFS(AllPublicationData!$I:$I,AllPublicationData!$A:$A,'Publication Table (%)'!$B40),
IF(AND($C$4="NHS Scotland",$C$5="Cancellations for other reasons"),
SUMIFS(AllPublicationData!$J:$J,AllPublicationData!$A:$A,'Publication Table (%)'!$B40))))))</f>
        <v>1544</v>
      </c>
      <c r="D40" s="110">
        <f>IF(AND('Publication Table (%)'!$C$5="All Cancelled Operations",$C$4&lt;&gt;"NHS Scotland"),
IFERROR(SUMIFS(AllPublicationData!$F:$F,AllPublicationData!$A:$A,'Publication Table (%)'!$B40,AllPublicationData!$B:$B,'Publication Table (%)'!$C$4,AllPublicationData!$D:$D,'Publication Table (%)'!D$7)/
SUMIFS(AllPublicationData!$E:$E,AllPublicationData!$A:$A,'Publication Table (%)'!$B40,AllPublicationData!$B:$B,'Publication Table (%)'!$C$4,AllPublicationData!$D:$D,'Publication Table (%)'!D$7),
SUMIFS(AllPublicationData!$F:$F,AllPublicationData!$A:$A,'Publication Table (%)'!$B40,AllPublicationData!$B:$B,'Publication Table (%)'!D$7)/
SUMIFS(AllPublicationData!$E:$E,AllPublicationData!$A:$A,'Publication Table (%)'!$B40,AllPublicationData!$B:$B,'Publication Table (%)'!D$7)),
IF(AND('Publication Table (%)'!$C$5="Operations cancelled by patient",$C$4&lt;&gt;"NHS Scotland"),
IFERROR(SUMIFS(AllPublicationData!$G:$G,AllPublicationData!$A:$A,'Publication Table (%)'!$B40,AllPublicationData!$B:$B,'Publication Table (%)'!$C$4,AllPublicationData!$D:$D,'Publication Table (%)'!D$7)/
SUMIFS(AllPublicationData!$E:$E,AllPublicationData!$A:$A,'Publication Table (%)'!$B40,AllPublicationData!$B:$B,'Publication Table (%)'!$C$4,AllPublicationData!$D:$D,'Publication Table (%)'!D$7),
SUMIFS(AllPublicationData!$G:$G,AllPublicationData!$A:$A,'Publication Table (%)'!$B40,AllPublicationData!$B:$B,'Publication Table (%)'!D$7)/
SUMIFS(AllPublicationData!$E:$E,AllPublicationData!$A:$A,'Publication Table (%)'!$B40,AllPublicationData!$B:$B,'Publication Table (%)'!D$7)),
IF(AND('Publication Table (%)'!$C$5="Operations cancelled for clinical reasons",$C$4&lt;&gt;"NHS Scotland"),
IFERROR(SUMIFS(AllPublicationData!$H:$H,AllPublicationData!$A:$A,'Publication Table (%)'!$B40,AllPublicationData!$B:$B,'Publication Table (%)'!$C$4,AllPublicationData!$D:$D,'Publication Table (%)'!D$7)/
SUMIFS(AllPublicationData!$E:$E,AllPublicationData!$A:$A,'Publication Table (%)'!$B40,AllPublicationData!$B:$B,'Publication Table (%)'!$C$4,AllPublicationData!$D:$D,'Publication Table (%)'!D$7),
SUMIFS(AllPublicationData!$H:$H,AllPublicationData!$A:$A,'Publication Table (%)'!$B40,AllPublicationData!$B:$B,'Publication Table (%)'!D$7)/
SUMIFS(AllPublicationData!$E:$E,AllPublicationData!$A:$A,'Publication Table (%)'!$B40,AllPublicationData!$B:$B,'Publication Table (%)'!D$7)),
IF(AND('Publication Table (%)'!$C$5="Operations cancelled for non-clinical/capacity reasons",$C$4&lt;&gt;"NHS Scotland"),
IFERROR(SUMIFS(AllPublicationData!$I:$I,AllPublicationData!$A:$A,'Publication Table (%)'!$B40,AllPublicationData!$B:$B,'Publication Table (%)'!$C$4,AllPublicationData!$D:$D,'Publication Table (%)'!D$7)/
SUMIFS(AllPublicationData!$E:$E,AllPublicationData!$A:$A,'Publication Table (%)'!$B40,AllPublicationData!$B:$B,'Publication Table (%)'!$C$4,AllPublicationData!$D:$D,'Publication Table (%)'!D$7),
SUMIFS(AllPublicationData!$I:$I,AllPublicationData!$A:$A,'Publication Table (%)'!$B40,AllPublicationData!$B:$B,'Publication Table (%)'!D$7)/
SUMIFS(AllPublicationData!$E:$E,AllPublicationData!$A:$A,'Publication Table (%)'!$B40,AllPublicationData!$B:$B,'Publication Table (%)'!D$7)),
IF(AND('Publication Table (%)'!$C$5="Cancellations for other reasons",$C$4&lt;&gt;"NHS Scotland"),
IFERROR(SUMIFS(AllPublicationData!$J:$J,AllPublicationData!$A:$A,'Publication Table (%)'!$B40,AllPublicationData!$B:$B,'Publication Table (%)'!$C$4,AllPublicationData!$D:$D,'Publication Table (%)'!D$7)/
SUMIFS(AllPublicationData!$E:$E,AllPublicationData!$A:$A,'Publication Table (%)'!$B40,AllPublicationData!$B:$B,'Publication Table (%)'!$C$4,AllPublicationData!$D:$D,'Publication Table (%)'!D$7),
SUMIFS(AllPublicationData!$J:$J,AllPublicationData!$A:$A,'Publication Table (%)'!$B40,AllPublicationData!$B:$B,'Publication Table (%)'!D$7)/
SUMIFS(AllPublicationData!$E:$E,AllPublicationData!$A:$A,'Publication Table (%)'!$B40,AllPublicationData!$B:$B,'Publication Table (%)'!D$7)),
IF(AND($C$4="NHS Scotland",$C$5="All Cancelled Operations"),
SUMIFS(AllPublicationData!$F:$F,AllPublicationData!$A:$A,'Publication Table'!$B40)/
SUMIFS(AllPublicationData!$E:$E,AllPublicationData!$A:$A,'Publication Table'!$B40),
IF(AND($C$4="NHS Scotland",$C$5="Operations cancelled by patient"),
SUMIFS(AllPublicationData!$G:$G,AllPublicationData!$A:$A,'Publication Table'!$B40)/
SUMIFS(AllPublicationData!$E:$E,AllPublicationData!$A:$A,'Publication Table'!$B40),
IF(AND($C$4="NHS Scotland",$C$5="Operations cancelled for clinical reasons"),
SUMIFS(AllPublicationData!$H:$H,AllPublicationData!$A:$A,'Publication Table'!$B40)/
SUMIFS(AllPublicationData!$E:$E,AllPublicationData!$A:$A,'Publication Table'!$B40),
IF(AND($C$4="NHS Scotland",$C$5="Operations cancelled for non-clinical/capacity reasons"),
SUMIFS(AllPublicationData!$I:$I,AllPublicationData!$A:$A,'Publication Table'!$B40)/
SUMIFS(AllPublicationData!$E:$E,AllPublicationData!$A:$A,'Publication Table'!$B40),
IF(AND($C$4="NHS Scotland",$C$5="Cancellations for other reasons"),
SUMIFS(AllPublicationData!$J:$J,AllPublicationData!$A:$A,'Publication Table'!$B40)/
SUMIFS(AllPublicationData!$E:$E,AllPublicationData!$A:$A,'Publication Table'!$B40)))))))))))</f>
        <v>9.0029154518950438E-2</v>
      </c>
      <c r="E40" s="96">
        <f>IF('Publication Table (%)'!$C$5="All Cancelled Operations",
IFERROR(SUMIFS(AllPublicationData!$F:$F,AllPublicationData!$A:$A,'Publication Table (%)'!$B40,AllPublicationData!$B:$B,'Publication Table (%)'!$C$4,AllPublicationData!$D:$D,'Publication Table (%)'!E$7)/
SUMIFS(AllPublicationData!$E:$E,AllPublicationData!$A:$A,'Publication Table (%)'!$B40,AllPublicationData!$B:$B,'Publication Table (%)'!$C$4,AllPublicationData!$D:$D,'Publication Table (%)'!E$7),
SUMIFS(AllPublicationData!$F:$F,AllPublicationData!$A:$A,'Publication Table (%)'!$B40,AllPublicationData!$B:$B,'Publication Table (%)'!E$7)/
SUMIFS(AllPublicationData!$E:$E,AllPublicationData!$A:$A,'Publication Table (%)'!$B40,AllPublicationData!$B:$B,'Publication Table (%)'!E$7)),
IF('Publication Table (%)'!$C$5="Operations cancelled by patient",
IFERROR(SUMIFS(AllPublicationData!$G:$G,AllPublicationData!$A:$A,'Publication Table (%)'!$B40,AllPublicationData!$B:$B,'Publication Table (%)'!$C$4,AllPublicationData!$D:$D,'Publication Table (%)'!E$7)/
SUMIFS(AllPublicationData!$E:$E,AllPublicationData!$A:$A,'Publication Table (%)'!$B40,AllPublicationData!$B:$B,'Publication Table (%)'!$C$4,AllPublicationData!$D:$D,'Publication Table (%)'!E$7),
SUMIFS(AllPublicationData!$G:$G,AllPublicationData!$A:$A,'Publication Table (%)'!$B40,AllPublicationData!$B:$B,'Publication Table (%)'!E$7)/
SUMIFS(AllPublicationData!$E:$E,AllPublicationData!$A:$A,'Publication Table (%)'!$B40,AllPublicationData!$B:$B,'Publication Table (%)'!E$7)),
IF('Publication Table (%)'!$C$5="Operations cancelled for clinical reasons",
IFERROR(SUMIFS(AllPublicationData!$H:$H,AllPublicationData!$A:$A,'Publication Table (%)'!$B40,AllPublicationData!$B:$B,'Publication Table (%)'!$C$4,AllPublicationData!$D:$D,'Publication Table (%)'!E$7)/
SUMIFS(AllPublicationData!$E:$E,AllPublicationData!$A:$A,'Publication Table (%)'!$B40,AllPublicationData!$B:$B,'Publication Table (%)'!$C$4,AllPublicationData!$D:$D,'Publication Table (%)'!E$7),
SUMIFS(AllPublicationData!$H:$H,AllPublicationData!$A:$A,'Publication Table (%)'!$B40,AllPublicationData!$B:$B,'Publication Table (%)'!E$7)/
SUMIFS(AllPublicationData!$E:$E,AllPublicationData!$A:$A,'Publication Table (%)'!$B40,AllPublicationData!$B:$B,'Publication Table (%)'!E$7)),
IF('Publication Table (%)'!$C$5="Operations cancelled for non-clinical/capacity reasons",
IFERROR(SUMIFS(AllPublicationData!$I:$I,AllPublicationData!$A:$A,'Publication Table (%)'!$B40,AllPublicationData!$B:$B,'Publication Table (%)'!$C$4,AllPublicationData!$D:$D,'Publication Table (%)'!E$7)/
SUMIFS(AllPublicationData!$E:$E,AllPublicationData!$A:$A,'Publication Table (%)'!$B40,AllPublicationData!$B:$B,'Publication Table (%)'!$C$4,AllPublicationData!$D:$D,'Publication Table (%)'!E$7),
SUMIFS(AllPublicationData!$I:$I,AllPublicationData!$A:$A,'Publication Table (%)'!$B40,AllPublicationData!$B:$B,'Publication Table (%)'!E$7)/
SUMIFS(AllPublicationData!$E:$E,AllPublicationData!$A:$A,'Publication Table (%)'!$B40,AllPublicationData!$B:$B,'Publication Table (%)'!E$7)),
IF('Publication Table (%)'!$C$5="Cancellations for other reasons",
IFERROR(SUMIFS(AllPublicationData!$J:$J,AllPublicationData!$A:$A,'Publication Table (%)'!$B40,AllPublicationData!$B:$B,'Publication Table (%)'!$C$4,AllPublicationData!$D:$D,'Publication Table (%)'!E$7)/
SUMIFS(AllPublicationData!$E:$E,AllPublicationData!$A:$A,'Publication Table (%)'!$B40,AllPublicationData!$B:$B,'Publication Table (%)'!$C$4,AllPublicationData!$D:$D,'Publication Table (%)'!E$7),
SUMIFS(AllPublicationData!$J:$J,AllPublicationData!$A:$A,'Publication Table (%)'!$B40,AllPublicationData!$B:$B,'Publication Table (%)'!E$7)/
SUMIFS(AllPublicationData!$E:$E,AllPublicationData!$A:$A,'Publication Table (%)'!$B40,AllPublicationData!$B:$B,'Publication Table (%)'!E$7)))))))</f>
        <v>5.6179775280898875E-2</v>
      </c>
      <c r="F40" s="96">
        <f>IF('Publication Table (%)'!$C$5="All Cancelled Operations",
IFERROR(SUMIFS(AllPublicationData!$F:$F,AllPublicationData!$A:$A,'Publication Table (%)'!$B40,AllPublicationData!$B:$B,'Publication Table (%)'!$C$4,AllPublicationData!$D:$D,'Publication Table (%)'!F$7)/
SUMIFS(AllPublicationData!$E:$E,AllPublicationData!$A:$A,'Publication Table (%)'!$B40,AllPublicationData!$B:$B,'Publication Table (%)'!$C$4,AllPublicationData!$D:$D,'Publication Table (%)'!F$7),
SUMIFS(AllPublicationData!$F:$F,AllPublicationData!$A:$A,'Publication Table (%)'!$B40,AllPublicationData!$B:$B,'Publication Table (%)'!F$7)/
SUMIFS(AllPublicationData!$E:$E,AllPublicationData!$A:$A,'Publication Table (%)'!$B40,AllPublicationData!$B:$B,'Publication Table (%)'!F$7)),
IF('Publication Table (%)'!$C$5="Operations cancelled by patient",
IFERROR(SUMIFS(AllPublicationData!$G:$G,AllPublicationData!$A:$A,'Publication Table (%)'!$B40,AllPublicationData!$B:$B,'Publication Table (%)'!$C$4,AllPublicationData!$D:$D,'Publication Table (%)'!F$7)/
SUMIFS(AllPublicationData!$E:$E,AllPublicationData!$A:$A,'Publication Table (%)'!$B40,AllPublicationData!$B:$B,'Publication Table (%)'!$C$4,AllPublicationData!$D:$D,'Publication Table (%)'!F$7),
SUMIFS(AllPublicationData!$G:$G,AllPublicationData!$A:$A,'Publication Table (%)'!$B40,AllPublicationData!$B:$B,'Publication Table (%)'!F$7)/
SUMIFS(AllPublicationData!$E:$E,AllPublicationData!$A:$A,'Publication Table (%)'!$B40,AllPublicationData!$B:$B,'Publication Table (%)'!F$7)),
IF('Publication Table (%)'!$C$5="Operations cancelled for clinical reasons",
IFERROR(SUMIFS(AllPublicationData!$H:$H,AllPublicationData!$A:$A,'Publication Table (%)'!$B40,AllPublicationData!$B:$B,'Publication Table (%)'!$C$4,AllPublicationData!$D:$D,'Publication Table (%)'!F$7)/
SUMIFS(AllPublicationData!$E:$E,AllPublicationData!$A:$A,'Publication Table (%)'!$B40,AllPublicationData!$B:$B,'Publication Table (%)'!$C$4,AllPublicationData!$D:$D,'Publication Table (%)'!F$7),
SUMIFS(AllPublicationData!$H:$H,AllPublicationData!$A:$A,'Publication Table (%)'!$B40,AllPublicationData!$B:$B,'Publication Table (%)'!F$7)/
SUMIFS(AllPublicationData!$E:$E,AllPublicationData!$A:$A,'Publication Table (%)'!$B40,AllPublicationData!$B:$B,'Publication Table (%)'!F$7)),
IF('Publication Table (%)'!$C$5="Operations cancelled for non-clinical/capacity reasons",
IFERROR(SUMIFS(AllPublicationData!$I:$I,AllPublicationData!$A:$A,'Publication Table (%)'!$B40,AllPublicationData!$B:$B,'Publication Table (%)'!$C$4,AllPublicationData!$D:$D,'Publication Table (%)'!F$7)/
SUMIFS(AllPublicationData!$E:$E,AllPublicationData!$A:$A,'Publication Table (%)'!$B40,AllPublicationData!$B:$B,'Publication Table (%)'!$C$4,AllPublicationData!$D:$D,'Publication Table (%)'!F$7),
SUMIFS(AllPublicationData!$I:$I,AllPublicationData!$A:$A,'Publication Table (%)'!$B40,AllPublicationData!$B:$B,'Publication Table (%)'!F$7)/
SUMIFS(AllPublicationData!$E:$E,AllPublicationData!$A:$A,'Publication Table (%)'!$B40,AllPublicationData!$B:$B,'Publication Table (%)'!F$7)),
IF('Publication Table (%)'!$C$5="Cancellations for other reasons",
IFERROR(SUMIFS(AllPublicationData!$J:$J,AllPublicationData!$A:$A,'Publication Table (%)'!$B40,AllPublicationData!$B:$B,'Publication Table (%)'!$C$4,AllPublicationData!$D:$D,'Publication Table (%)'!F$7)/
SUMIFS(AllPublicationData!$E:$E,AllPublicationData!$A:$A,'Publication Table (%)'!$B40,AllPublicationData!$B:$B,'Publication Table (%)'!$C$4,AllPublicationData!$D:$D,'Publication Table (%)'!F$7),
SUMIFS(AllPublicationData!$J:$J,AllPublicationData!$A:$A,'Publication Table (%)'!$B40,AllPublicationData!$B:$B,'Publication Table (%)'!F$7)/
SUMIFS(AllPublicationData!$E:$E,AllPublicationData!$A:$A,'Publication Table (%)'!$B40,AllPublicationData!$B:$B,'Publication Table (%)'!F$7)))))))</f>
        <v>9.7593582887700536E-2</v>
      </c>
      <c r="G40" s="96">
        <f>IF('Publication Table (%)'!$C$5="All Cancelled Operations",
IFERROR(SUMIFS(AllPublicationData!$F:$F,AllPublicationData!$A:$A,'Publication Table (%)'!$B40,AllPublicationData!$B:$B,'Publication Table (%)'!$C$4,AllPublicationData!$D:$D,'Publication Table (%)'!G$7)/
SUMIFS(AllPublicationData!$E:$E,AllPublicationData!$A:$A,'Publication Table (%)'!$B40,AllPublicationData!$B:$B,'Publication Table (%)'!$C$4,AllPublicationData!$D:$D,'Publication Table (%)'!G$7),
SUMIFS(AllPublicationData!$F:$F,AllPublicationData!$A:$A,'Publication Table (%)'!$B40,AllPublicationData!$B:$B,'Publication Table (%)'!G$7)/
SUMIFS(AllPublicationData!$E:$E,AllPublicationData!$A:$A,'Publication Table (%)'!$B40,AllPublicationData!$B:$B,'Publication Table (%)'!G$7)),
IF('Publication Table (%)'!$C$5="Operations cancelled by patient",
IFERROR(SUMIFS(AllPublicationData!$G:$G,AllPublicationData!$A:$A,'Publication Table (%)'!$B40,AllPublicationData!$B:$B,'Publication Table (%)'!$C$4,AllPublicationData!$D:$D,'Publication Table (%)'!G$7)/
SUMIFS(AllPublicationData!$E:$E,AllPublicationData!$A:$A,'Publication Table (%)'!$B40,AllPublicationData!$B:$B,'Publication Table (%)'!$C$4,AllPublicationData!$D:$D,'Publication Table (%)'!G$7),
SUMIFS(AllPublicationData!$G:$G,AllPublicationData!$A:$A,'Publication Table (%)'!$B40,AllPublicationData!$B:$B,'Publication Table (%)'!G$7)/
SUMIFS(AllPublicationData!$E:$E,AllPublicationData!$A:$A,'Publication Table (%)'!$B40,AllPublicationData!$B:$B,'Publication Table (%)'!G$7)),
IF('Publication Table (%)'!$C$5="Operations cancelled for clinical reasons",
IFERROR(SUMIFS(AllPublicationData!$H:$H,AllPublicationData!$A:$A,'Publication Table (%)'!$B40,AllPublicationData!$B:$B,'Publication Table (%)'!$C$4,AllPublicationData!$D:$D,'Publication Table (%)'!G$7)/
SUMIFS(AllPublicationData!$E:$E,AllPublicationData!$A:$A,'Publication Table (%)'!$B40,AllPublicationData!$B:$B,'Publication Table (%)'!$C$4,AllPublicationData!$D:$D,'Publication Table (%)'!G$7),
SUMIFS(AllPublicationData!$H:$H,AllPublicationData!$A:$A,'Publication Table (%)'!$B40,AllPublicationData!$B:$B,'Publication Table (%)'!G$7)/
SUMIFS(AllPublicationData!$E:$E,AllPublicationData!$A:$A,'Publication Table (%)'!$B40,AllPublicationData!$B:$B,'Publication Table (%)'!G$7)),
IF('Publication Table (%)'!$C$5="Operations cancelled for non-clinical/capacity reasons",
IFERROR(SUMIFS(AllPublicationData!$I:$I,AllPublicationData!$A:$A,'Publication Table (%)'!$B40,AllPublicationData!$B:$B,'Publication Table (%)'!$C$4,AllPublicationData!$D:$D,'Publication Table (%)'!G$7)/
SUMIFS(AllPublicationData!$E:$E,AllPublicationData!$A:$A,'Publication Table (%)'!$B40,AllPublicationData!$B:$B,'Publication Table (%)'!$C$4,AllPublicationData!$D:$D,'Publication Table (%)'!G$7),
SUMIFS(AllPublicationData!$I:$I,AllPublicationData!$A:$A,'Publication Table (%)'!$B40,AllPublicationData!$B:$B,'Publication Table (%)'!G$7)/
SUMIFS(AllPublicationData!$E:$E,AllPublicationData!$A:$A,'Publication Table (%)'!$B40,AllPublicationData!$B:$B,'Publication Table (%)'!G$7)),
IF('Publication Table (%)'!$C$5="Cancellations for other reasons",
IFERROR(SUMIFS(AllPublicationData!$J:$J,AllPublicationData!$A:$A,'Publication Table (%)'!$B40,AllPublicationData!$B:$B,'Publication Table (%)'!$C$4,AllPublicationData!$D:$D,'Publication Table (%)'!G$7)/
SUMIFS(AllPublicationData!$E:$E,AllPublicationData!$A:$A,'Publication Table (%)'!$B40,AllPublicationData!$B:$B,'Publication Table (%)'!$C$4,AllPublicationData!$D:$D,'Publication Table (%)'!G$7),
SUMIFS(AllPublicationData!$J:$J,AllPublicationData!$A:$A,'Publication Table (%)'!$B40,AllPublicationData!$B:$B,'Publication Table (%)'!G$7)/
SUMIFS(AllPublicationData!$E:$E,AllPublicationData!$A:$A,'Publication Table (%)'!$B40,AllPublicationData!$B:$B,'Publication Table (%)'!G$7)))))))</f>
        <v>6.9306930693069313E-2</v>
      </c>
      <c r="H40" s="96">
        <f>IF('Publication Table (%)'!$C$5="All Cancelled Operations",
IFERROR(SUMIFS(AllPublicationData!$F:$F,AllPublicationData!$A:$A,'Publication Table (%)'!$B40,AllPublicationData!$B:$B,'Publication Table (%)'!$C$4,AllPublicationData!$D:$D,'Publication Table (%)'!H$7)/
SUMIFS(AllPublicationData!$E:$E,AllPublicationData!$A:$A,'Publication Table (%)'!$B40,AllPublicationData!$B:$B,'Publication Table (%)'!$C$4,AllPublicationData!$D:$D,'Publication Table (%)'!H$7),
SUMIFS(AllPublicationData!$F:$F,AllPublicationData!$A:$A,'Publication Table (%)'!$B40,AllPublicationData!$B:$B,'Publication Table (%)'!H$7)/
SUMIFS(AllPublicationData!$E:$E,AllPublicationData!$A:$A,'Publication Table (%)'!$B40,AllPublicationData!$B:$B,'Publication Table (%)'!H$7)),
IF('Publication Table (%)'!$C$5="Operations cancelled by patient",
IFERROR(SUMIFS(AllPublicationData!$G:$G,AllPublicationData!$A:$A,'Publication Table (%)'!$B40,AllPublicationData!$B:$B,'Publication Table (%)'!$C$4,AllPublicationData!$D:$D,'Publication Table (%)'!H$7)/
SUMIFS(AllPublicationData!$E:$E,AllPublicationData!$A:$A,'Publication Table (%)'!$B40,AllPublicationData!$B:$B,'Publication Table (%)'!$C$4,AllPublicationData!$D:$D,'Publication Table (%)'!H$7),
SUMIFS(AllPublicationData!$G:$G,AllPublicationData!$A:$A,'Publication Table (%)'!$B40,AllPublicationData!$B:$B,'Publication Table (%)'!H$7)/
SUMIFS(AllPublicationData!$E:$E,AllPublicationData!$A:$A,'Publication Table (%)'!$B40,AllPublicationData!$B:$B,'Publication Table (%)'!H$7)),
IF('Publication Table (%)'!$C$5="Operations cancelled for clinical reasons",
IFERROR(SUMIFS(AllPublicationData!$H:$H,AllPublicationData!$A:$A,'Publication Table (%)'!$B40,AllPublicationData!$B:$B,'Publication Table (%)'!$C$4,AllPublicationData!$D:$D,'Publication Table (%)'!H$7)/
SUMIFS(AllPublicationData!$E:$E,AllPublicationData!$A:$A,'Publication Table (%)'!$B40,AllPublicationData!$B:$B,'Publication Table (%)'!$C$4,AllPublicationData!$D:$D,'Publication Table (%)'!H$7),
SUMIFS(AllPublicationData!$H:$H,AllPublicationData!$A:$A,'Publication Table (%)'!$B40,AllPublicationData!$B:$B,'Publication Table (%)'!H$7)/
SUMIFS(AllPublicationData!$E:$E,AllPublicationData!$A:$A,'Publication Table (%)'!$B40,AllPublicationData!$B:$B,'Publication Table (%)'!H$7)),
IF('Publication Table (%)'!$C$5="Operations cancelled for non-clinical/capacity reasons",
IFERROR(SUMIFS(AllPublicationData!$I:$I,AllPublicationData!$A:$A,'Publication Table (%)'!$B40,AllPublicationData!$B:$B,'Publication Table (%)'!$C$4,AllPublicationData!$D:$D,'Publication Table (%)'!H$7)/
SUMIFS(AllPublicationData!$E:$E,AllPublicationData!$A:$A,'Publication Table (%)'!$B40,AllPublicationData!$B:$B,'Publication Table (%)'!$C$4,AllPublicationData!$D:$D,'Publication Table (%)'!H$7),
SUMIFS(AllPublicationData!$I:$I,AllPublicationData!$A:$A,'Publication Table (%)'!$B40,AllPublicationData!$B:$B,'Publication Table (%)'!H$7)/
SUMIFS(AllPublicationData!$E:$E,AllPublicationData!$A:$A,'Publication Table (%)'!$B40,AllPublicationData!$B:$B,'Publication Table (%)'!H$7)),
IF('Publication Table (%)'!$C$5="Cancellations for other reasons",
IFERROR(SUMIFS(AllPublicationData!$J:$J,AllPublicationData!$A:$A,'Publication Table (%)'!$B40,AllPublicationData!$B:$B,'Publication Table (%)'!$C$4,AllPublicationData!$D:$D,'Publication Table (%)'!H$7)/
SUMIFS(AllPublicationData!$E:$E,AllPublicationData!$A:$A,'Publication Table (%)'!$B40,AllPublicationData!$B:$B,'Publication Table (%)'!$C$4,AllPublicationData!$D:$D,'Publication Table (%)'!H$7),
SUMIFS(AllPublicationData!$J:$J,AllPublicationData!$A:$A,'Publication Table (%)'!$B40,AllPublicationData!$B:$B,'Publication Table (%)'!H$7)/
SUMIFS(AllPublicationData!$E:$E,AllPublicationData!$A:$A,'Publication Table (%)'!$B40,AllPublicationData!$B:$B,'Publication Table (%)'!H$7)))))))</f>
        <v>8.5337470907680374E-2</v>
      </c>
      <c r="I40" s="96">
        <f>IF('Publication Table (%)'!$C$5="All Cancelled Operations",
IFERROR(SUMIFS(AllPublicationData!$F:$F,AllPublicationData!$A:$A,'Publication Table (%)'!$B40,AllPublicationData!$B:$B,'Publication Table (%)'!$C$4,AllPublicationData!$D:$D,'Publication Table (%)'!I$7)/
SUMIFS(AllPublicationData!$E:$E,AllPublicationData!$A:$A,'Publication Table (%)'!$B40,AllPublicationData!$B:$B,'Publication Table (%)'!$C$4,AllPublicationData!$D:$D,'Publication Table (%)'!I$7),
SUMIFS(AllPublicationData!$F:$F,AllPublicationData!$A:$A,'Publication Table (%)'!$B40,AllPublicationData!$B:$B,'Publication Table (%)'!I$7)/
SUMIFS(AllPublicationData!$E:$E,AllPublicationData!$A:$A,'Publication Table (%)'!$B40,AllPublicationData!$B:$B,'Publication Table (%)'!I$7)),
IF('Publication Table (%)'!$C$5="Operations cancelled by patient",
IFERROR(SUMIFS(AllPublicationData!$G:$G,AllPublicationData!$A:$A,'Publication Table (%)'!$B40,AllPublicationData!$B:$B,'Publication Table (%)'!$C$4,AllPublicationData!$D:$D,'Publication Table (%)'!I$7)/
SUMIFS(AllPublicationData!$E:$E,AllPublicationData!$A:$A,'Publication Table (%)'!$B40,AllPublicationData!$B:$B,'Publication Table (%)'!$C$4,AllPublicationData!$D:$D,'Publication Table (%)'!I$7),
SUMIFS(AllPublicationData!$G:$G,AllPublicationData!$A:$A,'Publication Table (%)'!$B40,AllPublicationData!$B:$B,'Publication Table (%)'!I$7)/
SUMIFS(AllPublicationData!$E:$E,AllPublicationData!$A:$A,'Publication Table (%)'!$B40,AllPublicationData!$B:$B,'Publication Table (%)'!I$7)),
IF('Publication Table (%)'!$C$5="Operations cancelled for clinical reasons",
IFERROR(SUMIFS(AllPublicationData!$H:$H,AllPublicationData!$A:$A,'Publication Table (%)'!$B40,AllPublicationData!$B:$B,'Publication Table (%)'!$C$4,AllPublicationData!$D:$D,'Publication Table (%)'!I$7)/
SUMIFS(AllPublicationData!$E:$E,AllPublicationData!$A:$A,'Publication Table (%)'!$B40,AllPublicationData!$B:$B,'Publication Table (%)'!$C$4,AllPublicationData!$D:$D,'Publication Table (%)'!I$7),
SUMIFS(AllPublicationData!$H:$H,AllPublicationData!$A:$A,'Publication Table (%)'!$B40,AllPublicationData!$B:$B,'Publication Table (%)'!I$7)/
SUMIFS(AllPublicationData!$E:$E,AllPublicationData!$A:$A,'Publication Table (%)'!$B40,AllPublicationData!$B:$B,'Publication Table (%)'!I$7)),
IF('Publication Table (%)'!$C$5="Operations cancelled for non-clinical/capacity reasons",
IFERROR(SUMIFS(AllPublicationData!$I:$I,AllPublicationData!$A:$A,'Publication Table (%)'!$B40,AllPublicationData!$B:$B,'Publication Table (%)'!$C$4,AllPublicationData!$D:$D,'Publication Table (%)'!I$7)/
SUMIFS(AllPublicationData!$E:$E,AllPublicationData!$A:$A,'Publication Table (%)'!$B40,AllPublicationData!$B:$B,'Publication Table (%)'!$C$4,AllPublicationData!$D:$D,'Publication Table (%)'!I$7),
SUMIFS(AllPublicationData!$I:$I,AllPublicationData!$A:$A,'Publication Table (%)'!$B40,AllPublicationData!$B:$B,'Publication Table (%)'!I$7)/
SUMIFS(AllPublicationData!$E:$E,AllPublicationData!$A:$A,'Publication Table (%)'!$B40,AllPublicationData!$B:$B,'Publication Table (%)'!I$7)),
IF('Publication Table (%)'!$C$5="Cancellations for other reasons",
IFERROR(SUMIFS(AllPublicationData!$J:$J,AllPublicationData!$A:$A,'Publication Table (%)'!$B40,AllPublicationData!$B:$B,'Publication Table (%)'!$C$4,AllPublicationData!$D:$D,'Publication Table (%)'!I$7)/
SUMIFS(AllPublicationData!$E:$E,AllPublicationData!$A:$A,'Publication Table (%)'!$B40,AllPublicationData!$B:$B,'Publication Table (%)'!$C$4,AllPublicationData!$D:$D,'Publication Table (%)'!I$7),
SUMIFS(AllPublicationData!$J:$J,AllPublicationData!$A:$A,'Publication Table (%)'!$B40,AllPublicationData!$B:$B,'Publication Table (%)'!I$7)/
SUMIFS(AllPublicationData!$E:$E,AllPublicationData!$A:$A,'Publication Table (%)'!$B40,AllPublicationData!$B:$B,'Publication Table (%)'!I$7)))))))</f>
        <v>6.2442607897153349E-2</v>
      </c>
      <c r="J40" s="96">
        <f>IF('Publication Table (%)'!$C$5="All Cancelled Operations",
IFERROR(SUMIFS(AllPublicationData!$F:$F,AllPublicationData!$A:$A,'Publication Table (%)'!$B40,AllPublicationData!$B:$B,'Publication Table (%)'!$C$4,AllPublicationData!$D:$D,'Publication Table (%)'!J$7)/
SUMIFS(AllPublicationData!$E:$E,AllPublicationData!$A:$A,'Publication Table (%)'!$B40,AllPublicationData!$B:$B,'Publication Table (%)'!$C$4,AllPublicationData!$D:$D,'Publication Table (%)'!J$7),
SUMIFS(AllPublicationData!$F:$F,AllPublicationData!$A:$A,'Publication Table (%)'!$B40,AllPublicationData!$B:$B,'Publication Table (%)'!J$7)/
SUMIFS(AllPublicationData!$E:$E,AllPublicationData!$A:$A,'Publication Table (%)'!$B40,AllPublicationData!$B:$B,'Publication Table (%)'!J$7)),
IF('Publication Table (%)'!$C$5="Operations cancelled by patient",
IFERROR(SUMIFS(AllPublicationData!$G:$G,AllPublicationData!$A:$A,'Publication Table (%)'!$B40,AllPublicationData!$B:$B,'Publication Table (%)'!$C$4,AllPublicationData!$D:$D,'Publication Table (%)'!J$7)/
SUMIFS(AllPublicationData!$E:$E,AllPublicationData!$A:$A,'Publication Table (%)'!$B40,AllPublicationData!$B:$B,'Publication Table (%)'!$C$4,AllPublicationData!$D:$D,'Publication Table (%)'!J$7),
SUMIFS(AllPublicationData!$G:$G,AllPublicationData!$A:$A,'Publication Table (%)'!$B40,AllPublicationData!$B:$B,'Publication Table (%)'!J$7)/
SUMIFS(AllPublicationData!$E:$E,AllPublicationData!$A:$A,'Publication Table (%)'!$B40,AllPublicationData!$B:$B,'Publication Table (%)'!J$7)),
IF('Publication Table (%)'!$C$5="Operations cancelled for clinical reasons",
IFERROR(SUMIFS(AllPublicationData!$H:$H,AllPublicationData!$A:$A,'Publication Table (%)'!$B40,AllPublicationData!$B:$B,'Publication Table (%)'!$C$4,AllPublicationData!$D:$D,'Publication Table (%)'!J$7)/
SUMIFS(AllPublicationData!$E:$E,AllPublicationData!$A:$A,'Publication Table (%)'!$B40,AllPublicationData!$B:$B,'Publication Table (%)'!$C$4,AllPublicationData!$D:$D,'Publication Table (%)'!J$7),
SUMIFS(AllPublicationData!$H:$H,AllPublicationData!$A:$A,'Publication Table (%)'!$B40,AllPublicationData!$B:$B,'Publication Table (%)'!J$7)/
SUMIFS(AllPublicationData!$E:$E,AllPublicationData!$A:$A,'Publication Table (%)'!$B40,AllPublicationData!$B:$B,'Publication Table (%)'!J$7)),
IF('Publication Table (%)'!$C$5="Operations cancelled for non-clinical/capacity reasons",
IFERROR(SUMIFS(AllPublicationData!$I:$I,AllPublicationData!$A:$A,'Publication Table (%)'!$B40,AllPublicationData!$B:$B,'Publication Table (%)'!$C$4,AllPublicationData!$D:$D,'Publication Table (%)'!J$7)/
SUMIFS(AllPublicationData!$E:$E,AllPublicationData!$A:$A,'Publication Table (%)'!$B40,AllPublicationData!$B:$B,'Publication Table (%)'!$C$4,AllPublicationData!$D:$D,'Publication Table (%)'!J$7),
SUMIFS(AllPublicationData!$I:$I,AllPublicationData!$A:$A,'Publication Table (%)'!$B40,AllPublicationData!$B:$B,'Publication Table (%)'!J$7)/
SUMIFS(AllPublicationData!$E:$E,AllPublicationData!$A:$A,'Publication Table (%)'!$B40,AllPublicationData!$B:$B,'Publication Table (%)'!J$7)),
IF('Publication Table (%)'!$C$5="Cancellations for other reasons",
IFERROR(SUMIFS(AllPublicationData!$J:$J,AllPublicationData!$A:$A,'Publication Table (%)'!$B40,AllPublicationData!$B:$B,'Publication Table (%)'!$C$4,AllPublicationData!$D:$D,'Publication Table (%)'!J$7)/
SUMIFS(AllPublicationData!$E:$E,AllPublicationData!$A:$A,'Publication Table (%)'!$B40,AllPublicationData!$B:$B,'Publication Table (%)'!$C$4,AllPublicationData!$D:$D,'Publication Table (%)'!J$7),
SUMIFS(AllPublicationData!$J:$J,AllPublicationData!$A:$A,'Publication Table (%)'!$B40,AllPublicationData!$B:$B,'Publication Table (%)'!J$7)/
SUMIFS(AllPublicationData!$E:$E,AllPublicationData!$A:$A,'Publication Table (%)'!$B40,AllPublicationData!$B:$B,'Publication Table (%)'!J$7)))))))</f>
        <v>0.1548780487804878</v>
      </c>
      <c r="K40" s="96">
        <f>IF('Publication Table (%)'!$C$5="All Cancelled Operations",
IFERROR(SUMIFS(AllPublicationData!$F:$F,AllPublicationData!$A:$A,'Publication Table (%)'!$B40,AllPublicationData!$B:$B,'Publication Table (%)'!$C$4,AllPublicationData!$D:$D,'Publication Table (%)'!K$7)/
SUMIFS(AllPublicationData!$E:$E,AllPublicationData!$A:$A,'Publication Table (%)'!$B40,AllPublicationData!$B:$B,'Publication Table (%)'!$C$4,AllPublicationData!$D:$D,'Publication Table (%)'!K$7),
SUMIFS(AllPublicationData!$F:$F,AllPublicationData!$A:$A,'Publication Table (%)'!$B40,AllPublicationData!$B:$B,'Publication Table (%)'!K$7)/
SUMIFS(AllPublicationData!$E:$E,AllPublicationData!$A:$A,'Publication Table (%)'!$B40,AllPublicationData!$B:$B,'Publication Table (%)'!K$7)),
IF('Publication Table (%)'!$C$5="Operations cancelled by patient",
IFERROR(SUMIFS(AllPublicationData!$G:$G,AllPublicationData!$A:$A,'Publication Table (%)'!$B40,AllPublicationData!$B:$B,'Publication Table (%)'!$C$4,AllPublicationData!$D:$D,'Publication Table (%)'!K$7)/
SUMIFS(AllPublicationData!$E:$E,AllPublicationData!$A:$A,'Publication Table (%)'!$B40,AllPublicationData!$B:$B,'Publication Table (%)'!$C$4,AllPublicationData!$D:$D,'Publication Table (%)'!K$7),
SUMIFS(AllPublicationData!$G:$G,AllPublicationData!$A:$A,'Publication Table (%)'!$B40,AllPublicationData!$B:$B,'Publication Table (%)'!K$7)/
SUMIFS(AllPublicationData!$E:$E,AllPublicationData!$A:$A,'Publication Table (%)'!$B40,AllPublicationData!$B:$B,'Publication Table (%)'!K$7)),
IF('Publication Table (%)'!$C$5="Operations cancelled for clinical reasons",
IFERROR(SUMIFS(AllPublicationData!$H:$H,AllPublicationData!$A:$A,'Publication Table (%)'!$B40,AllPublicationData!$B:$B,'Publication Table (%)'!$C$4,AllPublicationData!$D:$D,'Publication Table (%)'!K$7)/
SUMIFS(AllPublicationData!$E:$E,AllPublicationData!$A:$A,'Publication Table (%)'!$B40,AllPublicationData!$B:$B,'Publication Table (%)'!$C$4,AllPublicationData!$D:$D,'Publication Table (%)'!K$7),
SUMIFS(AllPublicationData!$H:$H,AllPublicationData!$A:$A,'Publication Table (%)'!$B40,AllPublicationData!$B:$B,'Publication Table (%)'!K$7)/
SUMIFS(AllPublicationData!$E:$E,AllPublicationData!$A:$A,'Publication Table (%)'!$B40,AllPublicationData!$B:$B,'Publication Table (%)'!K$7)),
IF('Publication Table (%)'!$C$5="Operations cancelled for non-clinical/capacity reasons",
IFERROR(SUMIFS(AllPublicationData!$I:$I,AllPublicationData!$A:$A,'Publication Table (%)'!$B40,AllPublicationData!$B:$B,'Publication Table (%)'!$C$4,AllPublicationData!$D:$D,'Publication Table (%)'!K$7)/
SUMIFS(AllPublicationData!$E:$E,AllPublicationData!$A:$A,'Publication Table (%)'!$B40,AllPublicationData!$B:$B,'Publication Table (%)'!$C$4,AllPublicationData!$D:$D,'Publication Table (%)'!K$7),
SUMIFS(AllPublicationData!$I:$I,AllPublicationData!$A:$A,'Publication Table (%)'!$B40,AllPublicationData!$B:$B,'Publication Table (%)'!K$7)/
SUMIFS(AllPublicationData!$E:$E,AllPublicationData!$A:$A,'Publication Table (%)'!$B40,AllPublicationData!$B:$B,'Publication Table (%)'!K$7)),
IF('Publication Table (%)'!$C$5="Cancellations for other reasons",
IFERROR(SUMIFS(AllPublicationData!$J:$J,AllPublicationData!$A:$A,'Publication Table (%)'!$B40,AllPublicationData!$B:$B,'Publication Table (%)'!$C$4,AllPublicationData!$D:$D,'Publication Table (%)'!K$7)/
SUMIFS(AllPublicationData!$E:$E,AllPublicationData!$A:$A,'Publication Table (%)'!$B40,AllPublicationData!$B:$B,'Publication Table (%)'!$C$4,AllPublicationData!$D:$D,'Publication Table (%)'!K$7),
SUMIFS(AllPublicationData!$J:$J,AllPublicationData!$A:$A,'Publication Table (%)'!$B40,AllPublicationData!$B:$B,'Publication Table (%)'!K$7)/
SUMIFS(AllPublicationData!$E:$E,AllPublicationData!$A:$A,'Publication Table (%)'!$B40,AllPublicationData!$B:$B,'Publication Table (%)'!K$7)))))))</f>
        <v>0.11424257674886763</v>
      </c>
      <c r="L40" s="96">
        <f>IF('Publication Table (%)'!$C$5="All Cancelled Operations",
IFERROR(SUMIFS(AllPublicationData!$F:$F,AllPublicationData!$A:$A,'Publication Table (%)'!$B40,AllPublicationData!$B:$B,'Publication Table (%)'!$C$4,AllPublicationData!$D:$D,'Publication Table (%)'!L$7)/
SUMIFS(AllPublicationData!$E:$E,AllPublicationData!$A:$A,'Publication Table (%)'!$B40,AllPublicationData!$B:$B,'Publication Table (%)'!$C$4,AllPublicationData!$D:$D,'Publication Table (%)'!L$7),
SUMIFS(AllPublicationData!$F:$F,AllPublicationData!$A:$A,'Publication Table (%)'!$B40,AllPublicationData!$B:$B,'Publication Table (%)'!L$7)/
SUMIFS(AllPublicationData!$E:$E,AllPublicationData!$A:$A,'Publication Table (%)'!$B40,AllPublicationData!$B:$B,'Publication Table (%)'!L$7)),
IF('Publication Table (%)'!$C$5="Operations cancelled by patient",
IFERROR(SUMIFS(AllPublicationData!$G:$G,AllPublicationData!$A:$A,'Publication Table (%)'!$B40,AllPublicationData!$B:$B,'Publication Table (%)'!$C$4,AllPublicationData!$D:$D,'Publication Table (%)'!L$7)/
SUMIFS(AllPublicationData!$E:$E,AllPublicationData!$A:$A,'Publication Table (%)'!$B40,AllPublicationData!$B:$B,'Publication Table (%)'!$C$4,AllPublicationData!$D:$D,'Publication Table (%)'!L$7),
SUMIFS(AllPublicationData!$G:$G,AllPublicationData!$A:$A,'Publication Table (%)'!$B40,AllPublicationData!$B:$B,'Publication Table (%)'!L$7)/
SUMIFS(AllPublicationData!$E:$E,AllPublicationData!$A:$A,'Publication Table (%)'!$B40,AllPublicationData!$B:$B,'Publication Table (%)'!L$7)),
IF('Publication Table (%)'!$C$5="Operations cancelled for clinical reasons",
IFERROR(SUMIFS(AllPublicationData!$H:$H,AllPublicationData!$A:$A,'Publication Table (%)'!$B40,AllPublicationData!$B:$B,'Publication Table (%)'!$C$4,AllPublicationData!$D:$D,'Publication Table (%)'!L$7)/
SUMIFS(AllPublicationData!$E:$E,AllPublicationData!$A:$A,'Publication Table (%)'!$B40,AllPublicationData!$B:$B,'Publication Table (%)'!$C$4,AllPublicationData!$D:$D,'Publication Table (%)'!L$7),
SUMIFS(AllPublicationData!$H:$H,AllPublicationData!$A:$A,'Publication Table (%)'!$B40,AllPublicationData!$B:$B,'Publication Table (%)'!L$7)/
SUMIFS(AllPublicationData!$E:$E,AllPublicationData!$A:$A,'Publication Table (%)'!$B40,AllPublicationData!$B:$B,'Publication Table (%)'!L$7)),
IF('Publication Table (%)'!$C$5="Operations cancelled for non-clinical/capacity reasons",
IFERROR(SUMIFS(AllPublicationData!$I:$I,AllPublicationData!$A:$A,'Publication Table (%)'!$B40,AllPublicationData!$B:$B,'Publication Table (%)'!$C$4,AllPublicationData!$D:$D,'Publication Table (%)'!L$7)/
SUMIFS(AllPublicationData!$E:$E,AllPublicationData!$A:$A,'Publication Table (%)'!$B40,AllPublicationData!$B:$B,'Publication Table (%)'!$C$4,AllPublicationData!$D:$D,'Publication Table (%)'!L$7),
SUMIFS(AllPublicationData!$I:$I,AllPublicationData!$A:$A,'Publication Table (%)'!$B40,AllPublicationData!$B:$B,'Publication Table (%)'!L$7)/
SUMIFS(AllPublicationData!$E:$E,AllPublicationData!$A:$A,'Publication Table (%)'!$B40,AllPublicationData!$B:$B,'Publication Table (%)'!L$7)),
IF('Publication Table (%)'!$C$5="Cancellations for other reasons",
IFERROR(SUMIFS(AllPublicationData!$J:$J,AllPublicationData!$A:$A,'Publication Table (%)'!$B40,AllPublicationData!$B:$B,'Publication Table (%)'!$C$4,AllPublicationData!$D:$D,'Publication Table (%)'!L$7)/
SUMIFS(AllPublicationData!$E:$E,AllPublicationData!$A:$A,'Publication Table (%)'!$B40,AllPublicationData!$B:$B,'Publication Table (%)'!$C$4,AllPublicationData!$D:$D,'Publication Table (%)'!L$7),
SUMIFS(AllPublicationData!$J:$J,AllPublicationData!$A:$A,'Publication Table (%)'!$B40,AllPublicationData!$B:$B,'Publication Table (%)'!L$7)/
SUMIFS(AllPublicationData!$E:$E,AllPublicationData!$A:$A,'Publication Table (%)'!$B40,AllPublicationData!$B:$B,'Publication Table (%)'!L$7)))))))</f>
        <v>7.9866888519134774E-2</v>
      </c>
      <c r="M40" s="96">
        <f>IF('Publication Table (%)'!$C$5="All Cancelled Operations",
IFERROR(SUMIFS(AllPublicationData!$F:$F,AllPublicationData!$A:$A,'Publication Table (%)'!$B40,AllPublicationData!$B:$B,'Publication Table (%)'!$C$4,AllPublicationData!$D:$D,'Publication Table (%)'!M$7)/
SUMIFS(AllPublicationData!$E:$E,AllPublicationData!$A:$A,'Publication Table (%)'!$B40,AllPublicationData!$B:$B,'Publication Table (%)'!$C$4,AllPublicationData!$D:$D,'Publication Table (%)'!M$7),
SUMIFS(AllPublicationData!$F:$F,AllPublicationData!$A:$A,'Publication Table (%)'!$B40,AllPublicationData!$B:$B,'Publication Table (%)'!M$7)/
SUMIFS(AllPublicationData!$E:$E,AllPublicationData!$A:$A,'Publication Table (%)'!$B40,AllPublicationData!$B:$B,'Publication Table (%)'!M$7)),
IF('Publication Table (%)'!$C$5="Operations cancelled by patient",
IFERROR(SUMIFS(AllPublicationData!$G:$G,AllPublicationData!$A:$A,'Publication Table (%)'!$B40,AllPublicationData!$B:$B,'Publication Table (%)'!$C$4,AllPublicationData!$D:$D,'Publication Table (%)'!M$7)/
SUMIFS(AllPublicationData!$E:$E,AllPublicationData!$A:$A,'Publication Table (%)'!$B40,AllPublicationData!$B:$B,'Publication Table (%)'!$C$4,AllPublicationData!$D:$D,'Publication Table (%)'!M$7),
SUMIFS(AllPublicationData!$G:$G,AllPublicationData!$A:$A,'Publication Table (%)'!$B40,AllPublicationData!$B:$B,'Publication Table (%)'!M$7)/
SUMIFS(AllPublicationData!$E:$E,AllPublicationData!$A:$A,'Publication Table (%)'!$B40,AllPublicationData!$B:$B,'Publication Table (%)'!M$7)),
IF('Publication Table (%)'!$C$5="Operations cancelled for clinical reasons",
IFERROR(SUMIFS(AllPublicationData!$H:$H,AllPublicationData!$A:$A,'Publication Table (%)'!$B40,AllPublicationData!$B:$B,'Publication Table (%)'!$C$4,AllPublicationData!$D:$D,'Publication Table (%)'!M$7)/
SUMIFS(AllPublicationData!$E:$E,AllPublicationData!$A:$A,'Publication Table (%)'!$B40,AllPublicationData!$B:$B,'Publication Table (%)'!$C$4,AllPublicationData!$D:$D,'Publication Table (%)'!M$7),
SUMIFS(AllPublicationData!$H:$H,AllPublicationData!$A:$A,'Publication Table (%)'!$B40,AllPublicationData!$B:$B,'Publication Table (%)'!M$7)/
SUMIFS(AllPublicationData!$E:$E,AllPublicationData!$A:$A,'Publication Table (%)'!$B40,AllPublicationData!$B:$B,'Publication Table (%)'!M$7)),
IF('Publication Table (%)'!$C$5="Operations cancelled for non-clinical/capacity reasons",
IFERROR(SUMIFS(AllPublicationData!$I:$I,AllPublicationData!$A:$A,'Publication Table (%)'!$B40,AllPublicationData!$B:$B,'Publication Table (%)'!$C$4,AllPublicationData!$D:$D,'Publication Table (%)'!M$7)/
SUMIFS(AllPublicationData!$E:$E,AllPublicationData!$A:$A,'Publication Table (%)'!$B40,AllPublicationData!$B:$B,'Publication Table (%)'!$C$4,AllPublicationData!$D:$D,'Publication Table (%)'!M$7),
SUMIFS(AllPublicationData!$I:$I,AllPublicationData!$A:$A,'Publication Table (%)'!$B40,AllPublicationData!$B:$B,'Publication Table (%)'!M$7)/
SUMIFS(AllPublicationData!$E:$E,AllPublicationData!$A:$A,'Publication Table (%)'!$B40,AllPublicationData!$B:$B,'Publication Table (%)'!M$7)),
IF('Publication Table (%)'!$C$5="Cancellations for other reasons",
IFERROR(SUMIFS(AllPublicationData!$J:$J,AllPublicationData!$A:$A,'Publication Table (%)'!$B40,AllPublicationData!$B:$B,'Publication Table (%)'!$C$4,AllPublicationData!$D:$D,'Publication Table (%)'!M$7)/
SUMIFS(AllPublicationData!$E:$E,AllPublicationData!$A:$A,'Publication Table (%)'!$B40,AllPublicationData!$B:$B,'Publication Table (%)'!$C$4,AllPublicationData!$D:$D,'Publication Table (%)'!M$7),
SUMIFS(AllPublicationData!$J:$J,AllPublicationData!$A:$A,'Publication Table (%)'!$B40,AllPublicationData!$B:$B,'Publication Table (%)'!M$7)/
SUMIFS(AllPublicationData!$E:$E,AllPublicationData!$A:$A,'Publication Table (%)'!$B40,AllPublicationData!$B:$B,'Publication Table (%)'!M$7)))))))</f>
        <v>0.11147011308562198</v>
      </c>
      <c r="N40" s="96">
        <f>IF('Publication Table (%)'!$C$5="All Cancelled Operations",
IFERROR(SUMIFS(AllPublicationData!$F:$F,AllPublicationData!$A:$A,'Publication Table (%)'!$B40,AllPublicationData!$B:$B,'Publication Table (%)'!$C$4,AllPublicationData!$D:$D,'Publication Table (%)'!N$7)/
SUMIFS(AllPublicationData!$E:$E,AllPublicationData!$A:$A,'Publication Table (%)'!$B40,AllPublicationData!$B:$B,'Publication Table (%)'!$C$4,AllPublicationData!$D:$D,'Publication Table (%)'!N$7),
SUMIFS(AllPublicationData!$F:$F,AllPublicationData!$A:$A,'Publication Table (%)'!$B40,AllPublicationData!$B:$B,'Publication Table (%)'!N$7)/
SUMIFS(AllPublicationData!$E:$E,AllPublicationData!$A:$A,'Publication Table (%)'!$B40,AllPublicationData!$B:$B,'Publication Table (%)'!N$7)),
IF('Publication Table (%)'!$C$5="Operations cancelled by patient",
IFERROR(SUMIFS(AllPublicationData!$G:$G,AllPublicationData!$A:$A,'Publication Table (%)'!$B40,AllPublicationData!$B:$B,'Publication Table (%)'!$C$4,AllPublicationData!$D:$D,'Publication Table (%)'!N$7)/
SUMIFS(AllPublicationData!$E:$E,AllPublicationData!$A:$A,'Publication Table (%)'!$B40,AllPublicationData!$B:$B,'Publication Table (%)'!$C$4,AllPublicationData!$D:$D,'Publication Table (%)'!N$7),
SUMIFS(AllPublicationData!$G:$G,AllPublicationData!$A:$A,'Publication Table (%)'!$B40,AllPublicationData!$B:$B,'Publication Table (%)'!N$7)/
SUMIFS(AllPublicationData!$E:$E,AllPublicationData!$A:$A,'Publication Table (%)'!$B40,AllPublicationData!$B:$B,'Publication Table (%)'!N$7)),
IF('Publication Table (%)'!$C$5="Operations cancelled for clinical reasons",
IFERROR(SUMIFS(AllPublicationData!$H:$H,AllPublicationData!$A:$A,'Publication Table (%)'!$B40,AllPublicationData!$B:$B,'Publication Table (%)'!$C$4,AllPublicationData!$D:$D,'Publication Table (%)'!N$7)/
SUMIFS(AllPublicationData!$E:$E,AllPublicationData!$A:$A,'Publication Table (%)'!$B40,AllPublicationData!$B:$B,'Publication Table (%)'!$C$4,AllPublicationData!$D:$D,'Publication Table (%)'!N$7),
SUMIFS(AllPublicationData!$H:$H,AllPublicationData!$A:$A,'Publication Table (%)'!$B40,AllPublicationData!$B:$B,'Publication Table (%)'!N$7)/
SUMIFS(AllPublicationData!$E:$E,AllPublicationData!$A:$A,'Publication Table (%)'!$B40,AllPublicationData!$B:$B,'Publication Table (%)'!N$7)),
IF('Publication Table (%)'!$C$5="Operations cancelled for non-clinical/capacity reasons",
IFERROR(SUMIFS(AllPublicationData!$I:$I,AllPublicationData!$A:$A,'Publication Table (%)'!$B40,AllPublicationData!$B:$B,'Publication Table (%)'!$C$4,AllPublicationData!$D:$D,'Publication Table (%)'!N$7)/
SUMIFS(AllPublicationData!$E:$E,AllPublicationData!$A:$A,'Publication Table (%)'!$B40,AllPublicationData!$B:$B,'Publication Table (%)'!$C$4,AllPublicationData!$D:$D,'Publication Table (%)'!N$7),
SUMIFS(AllPublicationData!$I:$I,AllPublicationData!$A:$A,'Publication Table (%)'!$B40,AllPublicationData!$B:$B,'Publication Table (%)'!N$7)/
SUMIFS(AllPublicationData!$E:$E,AllPublicationData!$A:$A,'Publication Table (%)'!$B40,AllPublicationData!$B:$B,'Publication Table (%)'!N$7)),
IF('Publication Table (%)'!$C$5="Cancellations for other reasons",
IFERROR(SUMIFS(AllPublicationData!$J:$J,AllPublicationData!$A:$A,'Publication Table (%)'!$B40,AllPublicationData!$B:$B,'Publication Table (%)'!$C$4,AllPublicationData!$D:$D,'Publication Table (%)'!N$7)/
SUMIFS(AllPublicationData!$E:$E,AllPublicationData!$A:$A,'Publication Table (%)'!$B40,AllPublicationData!$B:$B,'Publication Table (%)'!$C$4,AllPublicationData!$D:$D,'Publication Table (%)'!N$7),
SUMIFS(AllPublicationData!$J:$J,AllPublicationData!$A:$A,'Publication Table (%)'!$B40,AllPublicationData!$B:$B,'Publication Table (%)'!N$7)/
SUMIFS(AllPublicationData!$E:$E,AllPublicationData!$A:$A,'Publication Table (%)'!$B40,AllPublicationData!$B:$B,'Publication Table (%)'!N$7)))))))</f>
        <v>9.3275488069414311E-2</v>
      </c>
      <c r="O40" s="96">
        <f>IF('Publication Table (%)'!$C$5="All Cancelled Operations",
IFERROR(SUMIFS(AllPublicationData!$F:$F,AllPublicationData!$A:$A,'Publication Table (%)'!$B40,AllPublicationData!$B:$B,'Publication Table (%)'!$C$4,AllPublicationData!$D:$D,'Publication Table (%)'!O$7)/
SUMIFS(AllPublicationData!$E:$E,AllPublicationData!$A:$A,'Publication Table (%)'!$B40,AllPublicationData!$B:$B,'Publication Table (%)'!$C$4,AllPublicationData!$D:$D,'Publication Table (%)'!O$7),
SUMIFS(AllPublicationData!$F:$F,AllPublicationData!$A:$A,'Publication Table (%)'!$B40,AllPublicationData!$B:$B,'Publication Table (%)'!O$7)/
SUMIFS(AllPublicationData!$E:$E,AllPublicationData!$A:$A,'Publication Table (%)'!$B40,AllPublicationData!$B:$B,'Publication Table (%)'!O$7)),
IF('Publication Table (%)'!$C$5="Operations cancelled by patient",
IFERROR(SUMIFS(AllPublicationData!$G:$G,AllPublicationData!$A:$A,'Publication Table (%)'!$B40,AllPublicationData!$B:$B,'Publication Table (%)'!$C$4,AllPublicationData!$D:$D,'Publication Table (%)'!O$7)/
SUMIFS(AllPublicationData!$E:$E,AllPublicationData!$A:$A,'Publication Table (%)'!$B40,AllPublicationData!$B:$B,'Publication Table (%)'!$C$4,AllPublicationData!$D:$D,'Publication Table (%)'!O$7),
SUMIFS(AllPublicationData!$G:$G,AllPublicationData!$A:$A,'Publication Table (%)'!$B40,AllPublicationData!$B:$B,'Publication Table (%)'!O$7)/
SUMIFS(AllPublicationData!$E:$E,AllPublicationData!$A:$A,'Publication Table (%)'!$B40,AllPublicationData!$B:$B,'Publication Table (%)'!O$7)),
IF('Publication Table (%)'!$C$5="Operations cancelled for clinical reasons",
IFERROR(SUMIFS(AllPublicationData!$H:$H,AllPublicationData!$A:$A,'Publication Table (%)'!$B40,AllPublicationData!$B:$B,'Publication Table (%)'!$C$4,AllPublicationData!$D:$D,'Publication Table (%)'!O$7)/
SUMIFS(AllPublicationData!$E:$E,AllPublicationData!$A:$A,'Publication Table (%)'!$B40,AllPublicationData!$B:$B,'Publication Table (%)'!$C$4,AllPublicationData!$D:$D,'Publication Table (%)'!O$7),
SUMIFS(AllPublicationData!$H:$H,AllPublicationData!$A:$A,'Publication Table (%)'!$B40,AllPublicationData!$B:$B,'Publication Table (%)'!O$7)/
SUMIFS(AllPublicationData!$E:$E,AllPublicationData!$A:$A,'Publication Table (%)'!$B40,AllPublicationData!$B:$B,'Publication Table (%)'!O$7)),
IF('Publication Table (%)'!$C$5="Operations cancelled for non-clinical/capacity reasons",
IFERROR(SUMIFS(AllPublicationData!$I:$I,AllPublicationData!$A:$A,'Publication Table (%)'!$B40,AllPublicationData!$B:$B,'Publication Table (%)'!$C$4,AllPublicationData!$D:$D,'Publication Table (%)'!O$7)/
SUMIFS(AllPublicationData!$E:$E,AllPublicationData!$A:$A,'Publication Table (%)'!$B40,AllPublicationData!$B:$B,'Publication Table (%)'!$C$4,AllPublicationData!$D:$D,'Publication Table (%)'!O$7),
SUMIFS(AllPublicationData!$I:$I,AllPublicationData!$A:$A,'Publication Table (%)'!$B40,AllPublicationData!$B:$B,'Publication Table (%)'!O$7)/
SUMIFS(AllPublicationData!$E:$E,AllPublicationData!$A:$A,'Publication Table (%)'!$B40,AllPublicationData!$B:$B,'Publication Table (%)'!O$7)),
IF('Publication Table (%)'!$C$5="Cancellations for other reasons",
IFERROR(SUMIFS(AllPublicationData!$J:$J,AllPublicationData!$A:$A,'Publication Table (%)'!$B40,AllPublicationData!$B:$B,'Publication Table (%)'!$C$4,AllPublicationData!$D:$D,'Publication Table (%)'!O$7)/
SUMIFS(AllPublicationData!$E:$E,AllPublicationData!$A:$A,'Publication Table (%)'!$B40,AllPublicationData!$B:$B,'Publication Table (%)'!$C$4,AllPublicationData!$D:$D,'Publication Table (%)'!O$7),
SUMIFS(AllPublicationData!$J:$J,AllPublicationData!$A:$A,'Publication Table (%)'!$B40,AllPublicationData!$B:$B,'Publication Table (%)'!O$7)/
SUMIFS(AllPublicationData!$E:$E,AllPublicationData!$A:$A,'Publication Table (%)'!$B40,AllPublicationData!$B:$B,'Publication Table (%)'!O$7)))))))</f>
        <v>0.11681772406847936</v>
      </c>
      <c r="P40" s="96">
        <f>IF('Publication Table (%)'!$C$5="All Cancelled Operations",
IFERROR(SUMIFS(AllPublicationData!$F:$F,AllPublicationData!$A:$A,'Publication Table (%)'!$B40,AllPublicationData!$B:$B,'Publication Table (%)'!$C$4,AllPublicationData!$D:$D,'Publication Table (%)'!P$7)/
SUMIFS(AllPublicationData!$E:$E,AllPublicationData!$A:$A,'Publication Table (%)'!$B40,AllPublicationData!$B:$B,'Publication Table (%)'!$C$4,AllPublicationData!$D:$D,'Publication Table (%)'!P$7),
SUMIFS(AllPublicationData!$F:$F,AllPublicationData!$A:$A,'Publication Table (%)'!$B40,AllPublicationData!$B:$B,'Publication Table (%)'!P$7)/
SUMIFS(AllPublicationData!$E:$E,AllPublicationData!$A:$A,'Publication Table (%)'!$B40,AllPublicationData!$B:$B,'Publication Table (%)'!P$7)),
IF('Publication Table (%)'!$C$5="Operations cancelled by patient",
IFERROR(SUMIFS(AllPublicationData!$G:$G,AllPublicationData!$A:$A,'Publication Table (%)'!$B40,AllPublicationData!$B:$B,'Publication Table (%)'!$C$4,AllPublicationData!$D:$D,'Publication Table (%)'!P$7)/
SUMIFS(AllPublicationData!$E:$E,AllPublicationData!$A:$A,'Publication Table (%)'!$B40,AllPublicationData!$B:$B,'Publication Table (%)'!$C$4,AllPublicationData!$D:$D,'Publication Table (%)'!P$7),
SUMIFS(AllPublicationData!$G:$G,AllPublicationData!$A:$A,'Publication Table (%)'!$B40,AllPublicationData!$B:$B,'Publication Table (%)'!P$7)/
SUMIFS(AllPublicationData!$E:$E,AllPublicationData!$A:$A,'Publication Table (%)'!$B40,AllPublicationData!$B:$B,'Publication Table (%)'!P$7)),
IF('Publication Table (%)'!$C$5="Operations cancelled for clinical reasons",
IFERROR(SUMIFS(AllPublicationData!$H:$H,AllPublicationData!$A:$A,'Publication Table (%)'!$B40,AllPublicationData!$B:$B,'Publication Table (%)'!$C$4,AllPublicationData!$D:$D,'Publication Table (%)'!P$7)/
SUMIFS(AllPublicationData!$E:$E,AllPublicationData!$A:$A,'Publication Table (%)'!$B40,AllPublicationData!$B:$B,'Publication Table (%)'!$C$4,AllPublicationData!$D:$D,'Publication Table (%)'!P$7),
SUMIFS(AllPublicationData!$H:$H,AllPublicationData!$A:$A,'Publication Table (%)'!$B40,AllPublicationData!$B:$B,'Publication Table (%)'!P$7)/
SUMIFS(AllPublicationData!$E:$E,AllPublicationData!$A:$A,'Publication Table (%)'!$B40,AllPublicationData!$B:$B,'Publication Table (%)'!P$7)),
IF('Publication Table (%)'!$C$5="Operations cancelled for non-clinical/capacity reasons",
IFERROR(SUMIFS(AllPublicationData!$I:$I,AllPublicationData!$A:$A,'Publication Table (%)'!$B40,AllPublicationData!$B:$B,'Publication Table (%)'!$C$4,AllPublicationData!$D:$D,'Publication Table (%)'!P$7)/
SUMIFS(AllPublicationData!$E:$E,AllPublicationData!$A:$A,'Publication Table (%)'!$B40,AllPublicationData!$B:$B,'Publication Table (%)'!$C$4,AllPublicationData!$D:$D,'Publication Table (%)'!P$7),
SUMIFS(AllPublicationData!$I:$I,AllPublicationData!$A:$A,'Publication Table (%)'!$B40,AllPublicationData!$B:$B,'Publication Table (%)'!P$7)/
SUMIFS(AllPublicationData!$E:$E,AllPublicationData!$A:$A,'Publication Table (%)'!$B40,AllPublicationData!$B:$B,'Publication Table (%)'!P$7)),
IF('Publication Table (%)'!$C$5="Cancellations for other reasons",
IFERROR(SUMIFS(AllPublicationData!$J:$J,AllPublicationData!$A:$A,'Publication Table (%)'!$B40,AllPublicationData!$B:$B,'Publication Table (%)'!$C$4,AllPublicationData!$D:$D,'Publication Table (%)'!P$7)/
SUMIFS(AllPublicationData!$E:$E,AllPublicationData!$A:$A,'Publication Table (%)'!$B40,AllPublicationData!$B:$B,'Publication Table (%)'!$C$4,AllPublicationData!$D:$D,'Publication Table (%)'!P$7),
SUMIFS(AllPublicationData!$J:$J,AllPublicationData!$A:$A,'Publication Table (%)'!$B40,AllPublicationData!$B:$B,'Publication Table (%)'!P$7)/
SUMIFS(AllPublicationData!$E:$E,AllPublicationData!$A:$A,'Publication Table (%)'!$B40,AllPublicationData!$B:$B,'Publication Table (%)'!P$7)))))))</f>
        <v>6.0240963855421686E-2</v>
      </c>
      <c r="Q40" s="96">
        <f>IF('Publication Table (%)'!$C$5="All Cancelled Operations",
IFERROR(SUMIFS(AllPublicationData!$F:$F,AllPublicationData!$A:$A,'Publication Table (%)'!$B40,AllPublicationData!$B:$B,'Publication Table (%)'!$C$4,AllPublicationData!$D:$D,'Publication Table (%)'!Q$7)/
SUMIFS(AllPublicationData!$E:$E,AllPublicationData!$A:$A,'Publication Table (%)'!$B40,AllPublicationData!$B:$B,'Publication Table (%)'!$C$4,AllPublicationData!$D:$D,'Publication Table (%)'!Q$7),
SUMIFS(AllPublicationData!$F:$F,AllPublicationData!$A:$A,'Publication Table (%)'!$B40,AllPublicationData!$B:$B,'Publication Table (%)'!Q$7)/
SUMIFS(AllPublicationData!$E:$E,AllPublicationData!$A:$A,'Publication Table (%)'!$B40,AllPublicationData!$B:$B,'Publication Table (%)'!Q$7)),
IF('Publication Table (%)'!$C$5="Operations cancelled by patient",
IFERROR(SUMIFS(AllPublicationData!$G:$G,AllPublicationData!$A:$A,'Publication Table (%)'!$B40,AllPublicationData!$B:$B,'Publication Table (%)'!$C$4,AllPublicationData!$D:$D,'Publication Table (%)'!Q$7)/
SUMIFS(AllPublicationData!$E:$E,AllPublicationData!$A:$A,'Publication Table (%)'!$B40,AllPublicationData!$B:$B,'Publication Table (%)'!$C$4,AllPublicationData!$D:$D,'Publication Table (%)'!Q$7),
SUMIFS(AllPublicationData!$G:$G,AllPublicationData!$A:$A,'Publication Table (%)'!$B40,AllPublicationData!$B:$B,'Publication Table (%)'!Q$7)/
SUMIFS(AllPublicationData!$E:$E,AllPublicationData!$A:$A,'Publication Table (%)'!$B40,AllPublicationData!$B:$B,'Publication Table (%)'!Q$7)),
IF('Publication Table (%)'!$C$5="Operations cancelled for clinical reasons",
IFERROR(SUMIFS(AllPublicationData!$H:$H,AllPublicationData!$A:$A,'Publication Table (%)'!$B40,AllPublicationData!$B:$B,'Publication Table (%)'!$C$4,AllPublicationData!$D:$D,'Publication Table (%)'!Q$7)/
SUMIFS(AllPublicationData!$E:$E,AllPublicationData!$A:$A,'Publication Table (%)'!$B40,AllPublicationData!$B:$B,'Publication Table (%)'!$C$4,AllPublicationData!$D:$D,'Publication Table (%)'!Q$7),
SUMIFS(AllPublicationData!$H:$H,AllPublicationData!$A:$A,'Publication Table (%)'!$B40,AllPublicationData!$B:$B,'Publication Table (%)'!Q$7)/
SUMIFS(AllPublicationData!$E:$E,AllPublicationData!$A:$A,'Publication Table (%)'!$B40,AllPublicationData!$B:$B,'Publication Table (%)'!Q$7)),
IF('Publication Table (%)'!$C$5="Operations cancelled for non-clinical/capacity reasons",
IFERROR(SUMIFS(AllPublicationData!$I:$I,AllPublicationData!$A:$A,'Publication Table (%)'!$B40,AllPublicationData!$B:$B,'Publication Table (%)'!$C$4,AllPublicationData!$D:$D,'Publication Table (%)'!Q$7)/
SUMIFS(AllPublicationData!$E:$E,AllPublicationData!$A:$A,'Publication Table (%)'!$B40,AllPublicationData!$B:$B,'Publication Table (%)'!$C$4,AllPublicationData!$D:$D,'Publication Table (%)'!Q$7),
SUMIFS(AllPublicationData!$I:$I,AllPublicationData!$A:$A,'Publication Table (%)'!$B40,AllPublicationData!$B:$B,'Publication Table (%)'!Q$7)/
SUMIFS(AllPublicationData!$E:$E,AllPublicationData!$A:$A,'Publication Table (%)'!$B40,AllPublicationData!$B:$B,'Publication Table (%)'!Q$7)),
IF('Publication Table (%)'!$C$5="Cancellations for other reasons",
IFERROR(SUMIFS(AllPublicationData!$J:$J,AllPublicationData!$A:$A,'Publication Table (%)'!$B40,AllPublicationData!$B:$B,'Publication Table (%)'!$C$4,AllPublicationData!$D:$D,'Publication Table (%)'!Q$7)/
SUMIFS(AllPublicationData!$E:$E,AllPublicationData!$A:$A,'Publication Table (%)'!$B40,AllPublicationData!$B:$B,'Publication Table (%)'!$C$4,AllPublicationData!$D:$D,'Publication Table (%)'!Q$7),
SUMIFS(AllPublicationData!$J:$J,AllPublicationData!$A:$A,'Publication Table (%)'!$B40,AllPublicationData!$B:$B,'Publication Table (%)'!Q$7)/
SUMIFS(AllPublicationData!$E:$E,AllPublicationData!$A:$A,'Publication Table (%)'!$B40,AllPublicationData!$B:$B,'Publication Table (%)'!Q$7)))))))</f>
        <v>5.1094890510948905E-2</v>
      </c>
      <c r="R40" s="96">
        <f>IF('Publication Table (%)'!$C$5="All Cancelled Operations",
IFERROR(SUMIFS(AllPublicationData!$F:$F,AllPublicationData!$A:$A,'Publication Table (%)'!$B40,AllPublicationData!$B:$B,'Publication Table (%)'!$C$4,AllPublicationData!$D:$D,'Publication Table (%)'!R$7)/
SUMIFS(AllPublicationData!$E:$E,AllPublicationData!$A:$A,'Publication Table (%)'!$B40,AllPublicationData!$B:$B,'Publication Table (%)'!$C$4,AllPublicationData!$D:$D,'Publication Table (%)'!R$7),
SUMIFS(AllPublicationData!$F:$F,AllPublicationData!$A:$A,'Publication Table (%)'!$B40,AllPublicationData!$B:$B,'Publication Table (%)'!R$7)/
SUMIFS(AllPublicationData!$E:$E,AllPublicationData!$A:$A,'Publication Table (%)'!$B40,AllPublicationData!$B:$B,'Publication Table (%)'!R$7)),
IF('Publication Table (%)'!$C$5="Operations cancelled by patient",
IFERROR(SUMIFS(AllPublicationData!$G:$G,AllPublicationData!$A:$A,'Publication Table (%)'!$B40,AllPublicationData!$B:$B,'Publication Table (%)'!$C$4,AllPublicationData!$D:$D,'Publication Table (%)'!R$7)/
SUMIFS(AllPublicationData!$E:$E,AllPublicationData!$A:$A,'Publication Table (%)'!$B40,AllPublicationData!$B:$B,'Publication Table (%)'!$C$4,AllPublicationData!$D:$D,'Publication Table (%)'!R$7),
SUMIFS(AllPublicationData!$G:$G,AllPublicationData!$A:$A,'Publication Table (%)'!$B40,AllPublicationData!$B:$B,'Publication Table (%)'!R$7)/
SUMIFS(AllPublicationData!$E:$E,AllPublicationData!$A:$A,'Publication Table (%)'!$B40,AllPublicationData!$B:$B,'Publication Table (%)'!R$7)),
IF('Publication Table (%)'!$C$5="Operations cancelled for clinical reasons",
IFERROR(SUMIFS(AllPublicationData!$H:$H,AllPublicationData!$A:$A,'Publication Table (%)'!$B40,AllPublicationData!$B:$B,'Publication Table (%)'!$C$4,AllPublicationData!$D:$D,'Publication Table (%)'!R$7)/
SUMIFS(AllPublicationData!$E:$E,AllPublicationData!$A:$A,'Publication Table (%)'!$B40,AllPublicationData!$B:$B,'Publication Table (%)'!$C$4,AllPublicationData!$D:$D,'Publication Table (%)'!R$7),
SUMIFS(AllPublicationData!$H:$H,AllPublicationData!$A:$A,'Publication Table (%)'!$B40,AllPublicationData!$B:$B,'Publication Table (%)'!R$7)/
SUMIFS(AllPublicationData!$E:$E,AllPublicationData!$A:$A,'Publication Table (%)'!$B40,AllPublicationData!$B:$B,'Publication Table (%)'!R$7)),
IF('Publication Table (%)'!$C$5="Operations cancelled for non-clinical/capacity reasons",
IFERROR(SUMIFS(AllPublicationData!$I:$I,AllPublicationData!$A:$A,'Publication Table (%)'!$B40,AllPublicationData!$B:$B,'Publication Table (%)'!$C$4,AllPublicationData!$D:$D,'Publication Table (%)'!R$7)/
SUMIFS(AllPublicationData!$E:$E,AllPublicationData!$A:$A,'Publication Table (%)'!$B40,AllPublicationData!$B:$B,'Publication Table (%)'!$C$4,AllPublicationData!$D:$D,'Publication Table (%)'!R$7),
SUMIFS(AllPublicationData!$I:$I,AllPublicationData!$A:$A,'Publication Table (%)'!$B40,AllPublicationData!$B:$B,'Publication Table (%)'!R$7)/
SUMIFS(AllPublicationData!$E:$E,AllPublicationData!$A:$A,'Publication Table (%)'!$B40,AllPublicationData!$B:$B,'Publication Table (%)'!R$7)),
IF('Publication Table (%)'!$C$5="Cancellations for other reasons",
IFERROR(SUMIFS(AllPublicationData!$J:$J,AllPublicationData!$A:$A,'Publication Table (%)'!$B40,AllPublicationData!$B:$B,'Publication Table (%)'!$C$4,AllPublicationData!$D:$D,'Publication Table (%)'!R$7)/
SUMIFS(AllPublicationData!$E:$E,AllPublicationData!$A:$A,'Publication Table (%)'!$B40,AllPublicationData!$B:$B,'Publication Table (%)'!$C$4,AllPublicationData!$D:$D,'Publication Table (%)'!R$7),
SUMIFS(AllPublicationData!$J:$J,AllPublicationData!$A:$A,'Publication Table (%)'!$B40,AllPublicationData!$B:$B,'Publication Table (%)'!R$7)/
SUMIFS(AllPublicationData!$E:$E,AllPublicationData!$A:$A,'Publication Table (%)'!$B40,AllPublicationData!$B:$B,'Publication Table (%)'!R$7)))))))</f>
        <v>5.559232296492389E-2</v>
      </c>
      <c r="S40" s="96">
        <f>IF('Publication Table (%)'!$C$5="All Cancelled Operations",
IFERROR(SUMIFS(AllPublicationData!$F:$F,AllPublicationData!$A:$A,'Publication Table (%)'!$B40,AllPublicationData!$B:$B,'Publication Table (%)'!$C$4,AllPublicationData!$D:$D,'Publication Table (%)'!S$7)/
SUMIFS(AllPublicationData!$E:$E,AllPublicationData!$A:$A,'Publication Table (%)'!$B40,AllPublicationData!$B:$B,'Publication Table (%)'!$C$4,AllPublicationData!$D:$D,'Publication Table (%)'!S$7),
SUMIFS(AllPublicationData!$F:$F,AllPublicationData!$A:$A,'Publication Table (%)'!$B40,AllPublicationData!$B:$B,'Publication Table (%)'!S$7)/
SUMIFS(AllPublicationData!$E:$E,AllPublicationData!$A:$A,'Publication Table (%)'!$B40,AllPublicationData!$B:$B,'Publication Table (%)'!S$7)),
IF('Publication Table (%)'!$C$5="Operations cancelled by patient",
IFERROR(SUMIFS(AllPublicationData!$G:$G,AllPublicationData!$A:$A,'Publication Table (%)'!$B40,AllPublicationData!$B:$B,'Publication Table (%)'!$C$4,AllPublicationData!$D:$D,'Publication Table (%)'!S$7)/
SUMIFS(AllPublicationData!$E:$E,AllPublicationData!$A:$A,'Publication Table (%)'!$B40,AllPublicationData!$B:$B,'Publication Table (%)'!$C$4,AllPublicationData!$D:$D,'Publication Table (%)'!S$7),
SUMIFS(AllPublicationData!$G:$G,AllPublicationData!$A:$A,'Publication Table (%)'!$B40,AllPublicationData!$B:$B,'Publication Table (%)'!S$7)/
SUMIFS(AllPublicationData!$E:$E,AllPublicationData!$A:$A,'Publication Table (%)'!$B40,AllPublicationData!$B:$B,'Publication Table (%)'!S$7)),
IF('Publication Table (%)'!$C$5="Operations cancelled for clinical reasons",
IFERROR(SUMIFS(AllPublicationData!$H:$H,AllPublicationData!$A:$A,'Publication Table (%)'!$B40,AllPublicationData!$B:$B,'Publication Table (%)'!$C$4,AllPublicationData!$D:$D,'Publication Table (%)'!S$7)/
SUMIFS(AllPublicationData!$E:$E,AllPublicationData!$A:$A,'Publication Table (%)'!$B40,AllPublicationData!$B:$B,'Publication Table (%)'!$C$4,AllPublicationData!$D:$D,'Publication Table (%)'!S$7),
SUMIFS(AllPublicationData!$H:$H,AllPublicationData!$A:$A,'Publication Table (%)'!$B40,AllPublicationData!$B:$B,'Publication Table (%)'!S$7)/
SUMIFS(AllPublicationData!$E:$E,AllPublicationData!$A:$A,'Publication Table (%)'!$B40,AllPublicationData!$B:$B,'Publication Table (%)'!S$7)),
IF('Publication Table (%)'!$C$5="Operations cancelled for non-clinical/capacity reasons",
IFERROR(SUMIFS(AllPublicationData!$I:$I,AllPublicationData!$A:$A,'Publication Table (%)'!$B40,AllPublicationData!$B:$B,'Publication Table (%)'!$C$4,AllPublicationData!$D:$D,'Publication Table (%)'!S$7)/
SUMIFS(AllPublicationData!$E:$E,AllPublicationData!$A:$A,'Publication Table (%)'!$B40,AllPublicationData!$B:$B,'Publication Table (%)'!$C$4,AllPublicationData!$D:$D,'Publication Table (%)'!S$7),
SUMIFS(AllPublicationData!$I:$I,AllPublicationData!$A:$A,'Publication Table (%)'!$B40,AllPublicationData!$B:$B,'Publication Table (%)'!S$7)/
SUMIFS(AllPublicationData!$E:$E,AllPublicationData!$A:$A,'Publication Table (%)'!$B40,AllPublicationData!$B:$B,'Publication Table (%)'!S$7)),
IF('Publication Table (%)'!$C$5="Cancellations for other reasons",
IFERROR(SUMIFS(AllPublicationData!$J:$J,AllPublicationData!$A:$A,'Publication Table (%)'!$B40,AllPublicationData!$B:$B,'Publication Table (%)'!$C$4,AllPublicationData!$D:$D,'Publication Table (%)'!S$7)/
SUMIFS(AllPublicationData!$E:$E,AllPublicationData!$A:$A,'Publication Table (%)'!$B40,AllPublicationData!$B:$B,'Publication Table (%)'!$C$4,AllPublicationData!$D:$D,'Publication Table (%)'!S$7),
SUMIFS(AllPublicationData!$J:$J,AllPublicationData!$A:$A,'Publication Table (%)'!$B40,AllPublicationData!$B:$B,'Publication Table (%)'!S$7)/
SUMIFS(AllPublicationData!$E:$E,AllPublicationData!$A:$A,'Publication Table (%)'!$B40,AllPublicationData!$B:$B,'Publication Table (%)'!S$7)))))))</f>
        <v>8.5714285714285715E-2</v>
      </c>
    </row>
    <row r="41" spans="2:19" x14ac:dyDescent="0.35">
      <c r="B41" s="89">
        <v>44409</v>
      </c>
      <c r="C41" s="112">
        <f>IF('Publication Table (%)'!$C$5="All Cancelled Operations",
SUMIFS(AllPublicationData!$F:$F,AllPublicationData!$A:$A,'Publication Table (%)'!$B41,AllPublicationData!$B:$B,'Publication Table (%)'!$C$4),
IF('Publication Table (%)'!$C$5="Operations cancelled by patient",
SUMIFS(AllPublicationData!$G:$G,AllPublicationData!$A:$A,'Publication Table (%)'!$B41,AllPublicationData!$B:$B,'Publication Table (%)'!$C$4),
IF('Publication Table (%)'!$C$5="Operations cancelled for clinical reasons",
SUMIFS(AllPublicationData!$H:$H,AllPublicationData!$A:$A,'Publication Table (%)'!$B41,AllPublicationData!$B:$B,'Publication Table (%)'!$C$4),
IF('Publication Table (%)'!$C$5="Operations cancelled for non-clinical/capacity reasons",
SUMIFS(AllPublicationData!$I:$I,AllPublicationData!$A:$A,'Publication Table (%)'!$B41,AllPublicationData!$B:$B,'Publication Table (%)'!$C$4),
IF('Publication Table (%)'!$C$5="Cancellations for other reasons",
SUMIFS(AllPublicationData!$J:$J,AllPublicationData!$A:$A,'Publication Table (%)'!$B41,AllPublicationData!$B:$B,'Publication Table (%)'!$C$4))))))+
IF(AND($C$4="NHS Scotland",$C$5="All Cancelled Operations"),
SUMIFS(AllPublicationData!$F:$F,AllPublicationData!$A:$A,'Publication Table (%)'!$B41),
IF(AND($C$4="NHS Scotland",$C$5="Operations cancelled by patient"),
SUMIFS(AllPublicationData!$G:$G,AllPublicationData!$A:$A,'Publication Table (%)'!$B41),
IF(AND($C$4="NHS Scotland",$C$5="Operations cancelled for clinical reasons"),
SUMIFS(AllPublicationData!$H:$H,AllPublicationData!$A:$A,'Publication Table (%)'!$B41),
IF(AND($C$4="NHS Scotland",$C$5="Operations cancelled for non-clinical/capacity reasons"),
SUMIFS(AllPublicationData!$I:$I,AllPublicationData!$A:$A,'Publication Table (%)'!$B41),
IF(AND($C$4="NHS Scotland",$C$5="Cancellations for other reasons"),
SUMIFS(AllPublicationData!$J:$J,AllPublicationData!$A:$A,'Publication Table (%)'!$B41))))))</f>
        <v>1714</v>
      </c>
      <c r="D41" s="110">
        <f>IF(AND('Publication Table (%)'!$C$5="All Cancelled Operations",$C$4&lt;&gt;"NHS Scotland"),
IFERROR(SUMIFS(AllPublicationData!$F:$F,AllPublicationData!$A:$A,'Publication Table (%)'!$B41,AllPublicationData!$B:$B,'Publication Table (%)'!$C$4,AllPublicationData!$D:$D,'Publication Table (%)'!D$7)/
SUMIFS(AllPublicationData!$E:$E,AllPublicationData!$A:$A,'Publication Table (%)'!$B41,AllPublicationData!$B:$B,'Publication Table (%)'!$C$4,AllPublicationData!$D:$D,'Publication Table (%)'!D$7),
SUMIFS(AllPublicationData!$F:$F,AllPublicationData!$A:$A,'Publication Table (%)'!$B41,AllPublicationData!$B:$B,'Publication Table (%)'!D$7)/
SUMIFS(AllPublicationData!$E:$E,AllPublicationData!$A:$A,'Publication Table (%)'!$B41,AllPublicationData!$B:$B,'Publication Table (%)'!D$7)),
IF(AND('Publication Table (%)'!$C$5="Operations cancelled by patient",$C$4&lt;&gt;"NHS Scotland"),
IFERROR(SUMIFS(AllPublicationData!$G:$G,AllPublicationData!$A:$A,'Publication Table (%)'!$B41,AllPublicationData!$B:$B,'Publication Table (%)'!$C$4,AllPublicationData!$D:$D,'Publication Table (%)'!D$7)/
SUMIFS(AllPublicationData!$E:$E,AllPublicationData!$A:$A,'Publication Table (%)'!$B41,AllPublicationData!$B:$B,'Publication Table (%)'!$C$4,AllPublicationData!$D:$D,'Publication Table (%)'!D$7),
SUMIFS(AllPublicationData!$G:$G,AllPublicationData!$A:$A,'Publication Table (%)'!$B41,AllPublicationData!$B:$B,'Publication Table (%)'!D$7)/
SUMIFS(AllPublicationData!$E:$E,AllPublicationData!$A:$A,'Publication Table (%)'!$B41,AllPublicationData!$B:$B,'Publication Table (%)'!D$7)),
IF(AND('Publication Table (%)'!$C$5="Operations cancelled for clinical reasons",$C$4&lt;&gt;"NHS Scotland"),
IFERROR(SUMIFS(AllPublicationData!$H:$H,AllPublicationData!$A:$A,'Publication Table (%)'!$B41,AllPublicationData!$B:$B,'Publication Table (%)'!$C$4,AllPublicationData!$D:$D,'Publication Table (%)'!D$7)/
SUMIFS(AllPublicationData!$E:$E,AllPublicationData!$A:$A,'Publication Table (%)'!$B41,AllPublicationData!$B:$B,'Publication Table (%)'!$C$4,AllPublicationData!$D:$D,'Publication Table (%)'!D$7),
SUMIFS(AllPublicationData!$H:$H,AllPublicationData!$A:$A,'Publication Table (%)'!$B41,AllPublicationData!$B:$B,'Publication Table (%)'!D$7)/
SUMIFS(AllPublicationData!$E:$E,AllPublicationData!$A:$A,'Publication Table (%)'!$B41,AllPublicationData!$B:$B,'Publication Table (%)'!D$7)),
IF(AND('Publication Table (%)'!$C$5="Operations cancelled for non-clinical/capacity reasons",$C$4&lt;&gt;"NHS Scotland"),
IFERROR(SUMIFS(AllPublicationData!$I:$I,AllPublicationData!$A:$A,'Publication Table (%)'!$B41,AllPublicationData!$B:$B,'Publication Table (%)'!$C$4,AllPublicationData!$D:$D,'Publication Table (%)'!D$7)/
SUMIFS(AllPublicationData!$E:$E,AllPublicationData!$A:$A,'Publication Table (%)'!$B41,AllPublicationData!$B:$B,'Publication Table (%)'!$C$4,AllPublicationData!$D:$D,'Publication Table (%)'!D$7),
SUMIFS(AllPublicationData!$I:$I,AllPublicationData!$A:$A,'Publication Table (%)'!$B41,AllPublicationData!$B:$B,'Publication Table (%)'!D$7)/
SUMIFS(AllPublicationData!$E:$E,AllPublicationData!$A:$A,'Publication Table (%)'!$B41,AllPublicationData!$B:$B,'Publication Table (%)'!D$7)),
IF(AND('Publication Table (%)'!$C$5="Cancellations for other reasons",$C$4&lt;&gt;"NHS Scotland"),
IFERROR(SUMIFS(AllPublicationData!$J:$J,AllPublicationData!$A:$A,'Publication Table (%)'!$B41,AllPublicationData!$B:$B,'Publication Table (%)'!$C$4,AllPublicationData!$D:$D,'Publication Table (%)'!D$7)/
SUMIFS(AllPublicationData!$E:$E,AllPublicationData!$A:$A,'Publication Table (%)'!$B41,AllPublicationData!$B:$B,'Publication Table (%)'!$C$4,AllPublicationData!$D:$D,'Publication Table (%)'!D$7),
SUMIFS(AllPublicationData!$J:$J,AllPublicationData!$A:$A,'Publication Table (%)'!$B41,AllPublicationData!$B:$B,'Publication Table (%)'!D$7)/
SUMIFS(AllPublicationData!$E:$E,AllPublicationData!$A:$A,'Publication Table (%)'!$B41,AllPublicationData!$B:$B,'Publication Table (%)'!D$7)),
IF(AND($C$4="NHS Scotland",$C$5="All Cancelled Operations"),
SUMIFS(AllPublicationData!$F:$F,AllPublicationData!$A:$A,'Publication Table'!$B41)/
SUMIFS(AllPublicationData!$E:$E,AllPublicationData!$A:$A,'Publication Table'!$B41),
IF(AND($C$4="NHS Scotland",$C$5="Operations cancelled by patient"),
SUMIFS(AllPublicationData!$G:$G,AllPublicationData!$A:$A,'Publication Table'!$B41)/
SUMIFS(AllPublicationData!$E:$E,AllPublicationData!$A:$A,'Publication Table'!$B41),
IF(AND($C$4="NHS Scotland",$C$5="Operations cancelled for clinical reasons"),
SUMIFS(AllPublicationData!$H:$H,AllPublicationData!$A:$A,'Publication Table'!$B41)/
SUMIFS(AllPublicationData!$E:$E,AllPublicationData!$A:$A,'Publication Table'!$B41),
IF(AND($C$4="NHS Scotland",$C$5="Operations cancelled for non-clinical/capacity reasons"),
SUMIFS(AllPublicationData!$I:$I,AllPublicationData!$A:$A,'Publication Table'!$B41)/
SUMIFS(AllPublicationData!$E:$E,AllPublicationData!$A:$A,'Publication Table'!$B41),
IF(AND($C$4="NHS Scotland",$C$5="Cancellations for other reasons"),
SUMIFS(AllPublicationData!$J:$J,AllPublicationData!$A:$A,'Publication Table'!$B41)/
SUMIFS(AllPublicationData!$E:$E,AllPublicationData!$A:$A,'Publication Table'!$B41)))))))))))</f>
        <v>8.3483512736836976E-2</v>
      </c>
      <c r="E41" s="96">
        <f>IF('Publication Table (%)'!$C$5="All Cancelled Operations",
IFERROR(SUMIFS(AllPublicationData!$F:$F,AllPublicationData!$A:$A,'Publication Table (%)'!$B41,AllPublicationData!$B:$B,'Publication Table (%)'!$C$4,AllPublicationData!$D:$D,'Publication Table (%)'!E$7)/
SUMIFS(AllPublicationData!$E:$E,AllPublicationData!$A:$A,'Publication Table (%)'!$B41,AllPublicationData!$B:$B,'Publication Table (%)'!$C$4,AllPublicationData!$D:$D,'Publication Table (%)'!E$7),
SUMIFS(AllPublicationData!$F:$F,AllPublicationData!$A:$A,'Publication Table (%)'!$B41,AllPublicationData!$B:$B,'Publication Table (%)'!E$7)/
SUMIFS(AllPublicationData!$E:$E,AllPublicationData!$A:$A,'Publication Table (%)'!$B41,AllPublicationData!$B:$B,'Publication Table (%)'!E$7)),
IF('Publication Table (%)'!$C$5="Operations cancelled by patient",
IFERROR(SUMIFS(AllPublicationData!$G:$G,AllPublicationData!$A:$A,'Publication Table (%)'!$B41,AllPublicationData!$B:$B,'Publication Table (%)'!$C$4,AllPublicationData!$D:$D,'Publication Table (%)'!E$7)/
SUMIFS(AllPublicationData!$E:$E,AllPublicationData!$A:$A,'Publication Table (%)'!$B41,AllPublicationData!$B:$B,'Publication Table (%)'!$C$4,AllPublicationData!$D:$D,'Publication Table (%)'!E$7),
SUMIFS(AllPublicationData!$G:$G,AllPublicationData!$A:$A,'Publication Table (%)'!$B41,AllPublicationData!$B:$B,'Publication Table (%)'!E$7)/
SUMIFS(AllPublicationData!$E:$E,AllPublicationData!$A:$A,'Publication Table (%)'!$B41,AllPublicationData!$B:$B,'Publication Table (%)'!E$7)),
IF('Publication Table (%)'!$C$5="Operations cancelled for clinical reasons",
IFERROR(SUMIFS(AllPublicationData!$H:$H,AllPublicationData!$A:$A,'Publication Table (%)'!$B41,AllPublicationData!$B:$B,'Publication Table (%)'!$C$4,AllPublicationData!$D:$D,'Publication Table (%)'!E$7)/
SUMIFS(AllPublicationData!$E:$E,AllPublicationData!$A:$A,'Publication Table (%)'!$B41,AllPublicationData!$B:$B,'Publication Table (%)'!$C$4,AllPublicationData!$D:$D,'Publication Table (%)'!E$7),
SUMIFS(AllPublicationData!$H:$H,AllPublicationData!$A:$A,'Publication Table (%)'!$B41,AllPublicationData!$B:$B,'Publication Table (%)'!E$7)/
SUMIFS(AllPublicationData!$E:$E,AllPublicationData!$A:$A,'Publication Table (%)'!$B41,AllPublicationData!$B:$B,'Publication Table (%)'!E$7)),
IF('Publication Table (%)'!$C$5="Operations cancelled for non-clinical/capacity reasons",
IFERROR(SUMIFS(AllPublicationData!$I:$I,AllPublicationData!$A:$A,'Publication Table (%)'!$B41,AllPublicationData!$B:$B,'Publication Table (%)'!$C$4,AllPublicationData!$D:$D,'Publication Table (%)'!E$7)/
SUMIFS(AllPublicationData!$E:$E,AllPublicationData!$A:$A,'Publication Table (%)'!$B41,AllPublicationData!$B:$B,'Publication Table (%)'!$C$4,AllPublicationData!$D:$D,'Publication Table (%)'!E$7),
SUMIFS(AllPublicationData!$I:$I,AllPublicationData!$A:$A,'Publication Table (%)'!$B41,AllPublicationData!$B:$B,'Publication Table (%)'!E$7)/
SUMIFS(AllPublicationData!$E:$E,AllPublicationData!$A:$A,'Publication Table (%)'!$B41,AllPublicationData!$B:$B,'Publication Table (%)'!E$7)),
IF('Publication Table (%)'!$C$5="Cancellations for other reasons",
IFERROR(SUMIFS(AllPublicationData!$J:$J,AllPublicationData!$A:$A,'Publication Table (%)'!$B41,AllPublicationData!$B:$B,'Publication Table (%)'!$C$4,AllPublicationData!$D:$D,'Publication Table (%)'!E$7)/
SUMIFS(AllPublicationData!$E:$E,AllPublicationData!$A:$A,'Publication Table (%)'!$B41,AllPublicationData!$B:$B,'Publication Table (%)'!$C$4,AllPublicationData!$D:$D,'Publication Table (%)'!E$7),
SUMIFS(AllPublicationData!$J:$J,AllPublicationData!$A:$A,'Publication Table (%)'!$B41,AllPublicationData!$B:$B,'Publication Table (%)'!E$7)/
SUMIFS(AllPublicationData!$E:$E,AllPublicationData!$A:$A,'Publication Table (%)'!$B41,AllPublicationData!$B:$B,'Publication Table (%)'!E$7)))))))</f>
        <v>8.5042735042735046E-2</v>
      </c>
      <c r="F41" s="96">
        <f>IF('Publication Table (%)'!$C$5="All Cancelled Operations",
IFERROR(SUMIFS(AllPublicationData!$F:$F,AllPublicationData!$A:$A,'Publication Table (%)'!$B41,AllPublicationData!$B:$B,'Publication Table (%)'!$C$4,AllPublicationData!$D:$D,'Publication Table (%)'!F$7)/
SUMIFS(AllPublicationData!$E:$E,AllPublicationData!$A:$A,'Publication Table (%)'!$B41,AllPublicationData!$B:$B,'Publication Table (%)'!$C$4,AllPublicationData!$D:$D,'Publication Table (%)'!F$7),
SUMIFS(AllPublicationData!$F:$F,AllPublicationData!$A:$A,'Publication Table (%)'!$B41,AllPublicationData!$B:$B,'Publication Table (%)'!F$7)/
SUMIFS(AllPublicationData!$E:$E,AllPublicationData!$A:$A,'Publication Table (%)'!$B41,AllPublicationData!$B:$B,'Publication Table (%)'!F$7)),
IF('Publication Table (%)'!$C$5="Operations cancelled by patient",
IFERROR(SUMIFS(AllPublicationData!$G:$G,AllPublicationData!$A:$A,'Publication Table (%)'!$B41,AllPublicationData!$B:$B,'Publication Table (%)'!$C$4,AllPublicationData!$D:$D,'Publication Table (%)'!F$7)/
SUMIFS(AllPublicationData!$E:$E,AllPublicationData!$A:$A,'Publication Table (%)'!$B41,AllPublicationData!$B:$B,'Publication Table (%)'!$C$4,AllPublicationData!$D:$D,'Publication Table (%)'!F$7),
SUMIFS(AllPublicationData!$G:$G,AllPublicationData!$A:$A,'Publication Table (%)'!$B41,AllPublicationData!$B:$B,'Publication Table (%)'!F$7)/
SUMIFS(AllPublicationData!$E:$E,AllPublicationData!$A:$A,'Publication Table (%)'!$B41,AllPublicationData!$B:$B,'Publication Table (%)'!F$7)),
IF('Publication Table (%)'!$C$5="Operations cancelled for clinical reasons",
IFERROR(SUMIFS(AllPublicationData!$H:$H,AllPublicationData!$A:$A,'Publication Table (%)'!$B41,AllPublicationData!$B:$B,'Publication Table (%)'!$C$4,AllPublicationData!$D:$D,'Publication Table (%)'!F$7)/
SUMIFS(AllPublicationData!$E:$E,AllPublicationData!$A:$A,'Publication Table (%)'!$B41,AllPublicationData!$B:$B,'Publication Table (%)'!$C$4,AllPublicationData!$D:$D,'Publication Table (%)'!F$7),
SUMIFS(AllPublicationData!$H:$H,AllPublicationData!$A:$A,'Publication Table (%)'!$B41,AllPublicationData!$B:$B,'Publication Table (%)'!F$7)/
SUMIFS(AllPublicationData!$E:$E,AllPublicationData!$A:$A,'Publication Table (%)'!$B41,AllPublicationData!$B:$B,'Publication Table (%)'!F$7)),
IF('Publication Table (%)'!$C$5="Operations cancelled for non-clinical/capacity reasons",
IFERROR(SUMIFS(AllPublicationData!$I:$I,AllPublicationData!$A:$A,'Publication Table (%)'!$B41,AllPublicationData!$B:$B,'Publication Table (%)'!$C$4,AllPublicationData!$D:$D,'Publication Table (%)'!F$7)/
SUMIFS(AllPublicationData!$E:$E,AllPublicationData!$A:$A,'Publication Table (%)'!$B41,AllPublicationData!$B:$B,'Publication Table (%)'!$C$4,AllPublicationData!$D:$D,'Publication Table (%)'!F$7),
SUMIFS(AllPublicationData!$I:$I,AllPublicationData!$A:$A,'Publication Table (%)'!$B41,AllPublicationData!$B:$B,'Publication Table (%)'!F$7)/
SUMIFS(AllPublicationData!$E:$E,AllPublicationData!$A:$A,'Publication Table (%)'!$B41,AllPublicationData!$B:$B,'Publication Table (%)'!F$7)),
IF('Publication Table (%)'!$C$5="Cancellations for other reasons",
IFERROR(SUMIFS(AllPublicationData!$J:$J,AllPublicationData!$A:$A,'Publication Table (%)'!$B41,AllPublicationData!$B:$B,'Publication Table (%)'!$C$4,AllPublicationData!$D:$D,'Publication Table (%)'!F$7)/
SUMIFS(AllPublicationData!$E:$E,AllPublicationData!$A:$A,'Publication Table (%)'!$B41,AllPublicationData!$B:$B,'Publication Table (%)'!$C$4,AllPublicationData!$D:$D,'Publication Table (%)'!F$7),
SUMIFS(AllPublicationData!$J:$J,AllPublicationData!$A:$A,'Publication Table (%)'!$B41,AllPublicationData!$B:$B,'Publication Table (%)'!F$7)/
SUMIFS(AllPublicationData!$E:$E,AllPublicationData!$A:$A,'Publication Table (%)'!$B41,AllPublicationData!$B:$B,'Publication Table (%)'!F$7)))))))</f>
        <v>8.1318681318681321E-2</v>
      </c>
      <c r="G41" s="96">
        <f>IF('Publication Table (%)'!$C$5="All Cancelled Operations",
IFERROR(SUMIFS(AllPublicationData!$F:$F,AllPublicationData!$A:$A,'Publication Table (%)'!$B41,AllPublicationData!$B:$B,'Publication Table (%)'!$C$4,AllPublicationData!$D:$D,'Publication Table (%)'!G$7)/
SUMIFS(AllPublicationData!$E:$E,AllPublicationData!$A:$A,'Publication Table (%)'!$B41,AllPublicationData!$B:$B,'Publication Table (%)'!$C$4,AllPublicationData!$D:$D,'Publication Table (%)'!G$7),
SUMIFS(AllPublicationData!$F:$F,AllPublicationData!$A:$A,'Publication Table (%)'!$B41,AllPublicationData!$B:$B,'Publication Table (%)'!G$7)/
SUMIFS(AllPublicationData!$E:$E,AllPublicationData!$A:$A,'Publication Table (%)'!$B41,AllPublicationData!$B:$B,'Publication Table (%)'!G$7)),
IF('Publication Table (%)'!$C$5="Operations cancelled by patient",
IFERROR(SUMIFS(AllPublicationData!$G:$G,AllPublicationData!$A:$A,'Publication Table (%)'!$B41,AllPublicationData!$B:$B,'Publication Table (%)'!$C$4,AllPublicationData!$D:$D,'Publication Table (%)'!G$7)/
SUMIFS(AllPublicationData!$E:$E,AllPublicationData!$A:$A,'Publication Table (%)'!$B41,AllPublicationData!$B:$B,'Publication Table (%)'!$C$4,AllPublicationData!$D:$D,'Publication Table (%)'!G$7),
SUMIFS(AllPublicationData!$G:$G,AllPublicationData!$A:$A,'Publication Table (%)'!$B41,AllPublicationData!$B:$B,'Publication Table (%)'!G$7)/
SUMIFS(AllPublicationData!$E:$E,AllPublicationData!$A:$A,'Publication Table (%)'!$B41,AllPublicationData!$B:$B,'Publication Table (%)'!G$7)),
IF('Publication Table (%)'!$C$5="Operations cancelled for clinical reasons",
IFERROR(SUMIFS(AllPublicationData!$H:$H,AllPublicationData!$A:$A,'Publication Table (%)'!$B41,AllPublicationData!$B:$B,'Publication Table (%)'!$C$4,AllPublicationData!$D:$D,'Publication Table (%)'!G$7)/
SUMIFS(AllPublicationData!$E:$E,AllPublicationData!$A:$A,'Publication Table (%)'!$B41,AllPublicationData!$B:$B,'Publication Table (%)'!$C$4,AllPublicationData!$D:$D,'Publication Table (%)'!G$7),
SUMIFS(AllPublicationData!$H:$H,AllPublicationData!$A:$A,'Publication Table (%)'!$B41,AllPublicationData!$B:$B,'Publication Table (%)'!G$7)/
SUMIFS(AllPublicationData!$E:$E,AllPublicationData!$A:$A,'Publication Table (%)'!$B41,AllPublicationData!$B:$B,'Publication Table (%)'!G$7)),
IF('Publication Table (%)'!$C$5="Operations cancelled for non-clinical/capacity reasons",
IFERROR(SUMIFS(AllPublicationData!$I:$I,AllPublicationData!$A:$A,'Publication Table (%)'!$B41,AllPublicationData!$B:$B,'Publication Table (%)'!$C$4,AllPublicationData!$D:$D,'Publication Table (%)'!G$7)/
SUMIFS(AllPublicationData!$E:$E,AllPublicationData!$A:$A,'Publication Table (%)'!$B41,AllPublicationData!$B:$B,'Publication Table (%)'!$C$4,AllPublicationData!$D:$D,'Publication Table (%)'!G$7),
SUMIFS(AllPublicationData!$I:$I,AllPublicationData!$A:$A,'Publication Table (%)'!$B41,AllPublicationData!$B:$B,'Publication Table (%)'!G$7)/
SUMIFS(AllPublicationData!$E:$E,AllPublicationData!$A:$A,'Publication Table (%)'!$B41,AllPublicationData!$B:$B,'Publication Table (%)'!G$7)),
IF('Publication Table (%)'!$C$5="Cancellations for other reasons",
IFERROR(SUMIFS(AllPublicationData!$J:$J,AllPublicationData!$A:$A,'Publication Table (%)'!$B41,AllPublicationData!$B:$B,'Publication Table (%)'!$C$4,AllPublicationData!$D:$D,'Publication Table (%)'!G$7)/
SUMIFS(AllPublicationData!$E:$E,AllPublicationData!$A:$A,'Publication Table (%)'!$B41,AllPublicationData!$B:$B,'Publication Table (%)'!$C$4,AllPublicationData!$D:$D,'Publication Table (%)'!G$7),
SUMIFS(AllPublicationData!$J:$J,AllPublicationData!$A:$A,'Publication Table (%)'!$B41,AllPublicationData!$B:$B,'Publication Table (%)'!G$7)/
SUMIFS(AllPublicationData!$E:$E,AllPublicationData!$A:$A,'Publication Table (%)'!$B41,AllPublicationData!$B:$B,'Publication Table (%)'!G$7)))))))</f>
        <v>0.24342105263157895</v>
      </c>
      <c r="H41" s="96">
        <f>IF('Publication Table (%)'!$C$5="All Cancelled Operations",
IFERROR(SUMIFS(AllPublicationData!$F:$F,AllPublicationData!$A:$A,'Publication Table (%)'!$B41,AllPublicationData!$B:$B,'Publication Table (%)'!$C$4,AllPublicationData!$D:$D,'Publication Table (%)'!H$7)/
SUMIFS(AllPublicationData!$E:$E,AllPublicationData!$A:$A,'Publication Table (%)'!$B41,AllPublicationData!$B:$B,'Publication Table (%)'!$C$4,AllPublicationData!$D:$D,'Publication Table (%)'!H$7),
SUMIFS(AllPublicationData!$F:$F,AllPublicationData!$A:$A,'Publication Table (%)'!$B41,AllPublicationData!$B:$B,'Publication Table (%)'!H$7)/
SUMIFS(AllPublicationData!$E:$E,AllPublicationData!$A:$A,'Publication Table (%)'!$B41,AllPublicationData!$B:$B,'Publication Table (%)'!H$7)),
IF('Publication Table (%)'!$C$5="Operations cancelled by patient",
IFERROR(SUMIFS(AllPublicationData!$G:$G,AllPublicationData!$A:$A,'Publication Table (%)'!$B41,AllPublicationData!$B:$B,'Publication Table (%)'!$C$4,AllPublicationData!$D:$D,'Publication Table (%)'!H$7)/
SUMIFS(AllPublicationData!$E:$E,AllPublicationData!$A:$A,'Publication Table (%)'!$B41,AllPublicationData!$B:$B,'Publication Table (%)'!$C$4,AllPublicationData!$D:$D,'Publication Table (%)'!H$7),
SUMIFS(AllPublicationData!$G:$G,AllPublicationData!$A:$A,'Publication Table (%)'!$B41,AllPublicationData!$B:$B,'Publication Table (%)'!H$7)/
SUMIFS(AllPublicationData!$E:$E,AllPublicationData!$A:$A,'Publication Table (%)'!$B41,AllPublicationData!$B:$B,'Publication Table (%)'!H$7)),
IF('Publication Table (%)'!$C$5="Operations cancelled for clinical reasons",
IFERROR(SUMIFS(AllPublicationData!$H:$H,AllPublicationData!$A:$A,'Publication Table (%)'!$B41,AllPublicationData!$B:$B,'Publication Table (%)'!$C$4,AllPublicationData!$D:$D,'Publication Table (%)'!H$7)/
SUMIFS(AllPublicationData!$E:$E,AllPublicationData!$A:$A,'Publication Table (%)'!$B41,AllPublicationData!$B:$B,'Publication Table (%)'!$C$4,AllPublicationData!$D:$D,'Publication Table (%)'!H$7),
SUMIFS(AllPublicationData!$H:$H,AllPublicationData!$A:$A,'Publication Table (%)'!$B41,AllPublicationData!$B:$B,'Publication Table (%)'!H$7)/
SUMIFS(AllPublicationData!$E:$E,AllPublicationData!$A:$A,'Publication Table (%)'!$B41,AllPublicationData!$B:$B,'Publication Table (%)'!H$7)),
IF('Publication Table (%)'!$C$5="Operations cancelled for non-clinical/capacity reasons",
IFERROR(SUMIFS(AllPublicationData!$I:$I,AllPublicationData!$A:$A,'Publication Table (%)'!$B41,AllPublicationData!$B:$B,'Publication Table (%)'!$C$4,AllPublicationData!$D:$D,'Publication Table (%)'!H$7)/
SUMIFS(AllPublicationData!$E:$E,AllPublicationData!$A:$A,'Publication Table (%)'!$B41,AllPublicationData!$B:$B,'Publication Table (%)'!$C$4,AllPublicationData!$D:$D,'Publication Table (%)'!H$7),
SUMIFS(AllPublicationData!$I:$I,AllPublicationData!$A:$A,'Publication Table (%)'!$B41,AllPublicationData!$B:$B,'Publication Table (%)'!H$7)/
SUMIFS(AllPublicationData!$E:$E,AllPublicationData!$A:$A,'Publication Table (%)'!$B41,AllPublicationData!$B:$B,'Publication Table (%)'!H$7)),
IF('Publication Table (%)'!$C$5="Cancellations for other reasons",
IFERROR(SUMIFS(AllPublicationData!$J:$J,AllPublicationData!$A:$A,'Publication Table (%)'!$B41,AllPublicationData!$B:$B,'Publication Table (%)'!$C$4,AllPublicationData!$D:$D,'Publication Table (%)'!H$7)/
SUMIFS(AllPublicationData!$E:$E,AllPublicationData!$A:$A,'Publication Table (%)'!$B41,AllPublicationData!$B:$B,'Publication Table (%)'!$C$4,AllPublicationData!$D:$D,'Publication Table (%)'!H$7),
SUMIFS(AllPublicationData!$J:$J,AllPublicationData!$A:$A,'Publication Table (%)'!$B41,AllPublicationData!$B:$B,'Publication Table (%)'!H$7)/
SUMIFS(AllPublicationData!$E:$E,AllPublicationData!$A:$A,'Publication Table (%)'!$B41,AllPublicationData!$B:$B,'Publication Table (%)'!H$7)))))))</f>
        <v>8.3086053412462904E-2</v>
      </c>
      <c r="I41" s="96">
        <f>IF('Publication Table (%)'!$C$5="All Cancelled Operations",
IFERROR(SUMIFS(AllPublicationData!$F:$F,AllPublicationData!$A:$A,'Publication Table (%)'!$B41,AllPublicationData!$B:$B,'Publication Table (%)'!$C$4,AllPublicationData!$D:$D,'Publication Table (%)'!I$7)/
SUMIFS(AllPublicationData!$E:$E,AllPublicationData!$A:$A,'Publication Table (%)'!$B41,AllPublicationData!$B:$B,'Publication Table (%)'!$C$4,AllPublicationData!$D:$D,'Publication Table (%)'!I$7),
SUMIFS(AllPublicationData!$F:$F,AllPublicationData!$A:$A,'Publication Table (%)'!$B41,AllPublicationData!$B:$B,'Publication Table (%)'!I$7)/
SUMIFS(AllPublicationData!$E:$E,AllPublicationData!$A:$A,'Publication Table (%)'!$B41,AllPublicationData!$B:$B,'Publication Table (%)'!I$7)),
IF('Publication Table (%)'!$C$5="Operations cancelled by patient",
IFERROR(SUMIFS(AllPublicationData!$G:$G,AllPublicationData!$A:$A,'Publication Table (%)'!$B41,AllPublicationData!$B:$B,'Publication Table (%)'!$C$4,AllPublicationData!$D:$D,'Publication Table (%)'!I$7)/
SUMIFS(AllPublicationData!$E:$E,AllPublicationData!$A:$A,'Publication Table (%)'!$B41,AllPublicationData!$B:$B,'Publication Table (%)'!$C$4,AllPublicationData!$D:$D,'Publication Table (%)'!I$7),
SUMIFS(AllPublicationData!$G:$G,AllPublicationData!$A:$A,'Publication Table (%)'!$B41,AllPublicationData!$B:$B,'Publication Table (%)'!I$7)/
SUMIFS(AllPublicationData!$E:$E,AllPublicationData!$A:$A,'Publication Table (%)'!$B41,AllPublicationData!$B:$B,'Publication Table (%)'!I$7)),
IF('Publication Table (%)'!$C$5="Operations cancelled for clinical reasons",
IFERROR(SUMIFS(AllPublicationData!$H:$H,AllPublicationData!$A:$A,'Publication Table (%)'!$B41,AllPublicationData!$B:$B,'Publication Table (%)'!$C$4,AllPublicationData!$D:$D,'Publication Table (%)'!I$7)/
SUMIFS(AllPublicationData!$E:$E,AllPublicationData!$A:$A,'Publication Table (%)'!$B41,AllPublicationData!$B:$B,'Publication Table (%)'!$C$4,AllPublicationData!$D:$D,'Publication Table (%)'!I$7),
SUMIFS(AllPublicationData!$H:$H,AllPublicationData!$A:$A,'Publication Table (%)'!$B41,AllPublicationData!$B:$B,'Publication Table (%)'!I$7)/
SUMIFS(AllPublicationData!$E:$E,AllPublicationData!$A:$A,'Publication Table (%)'!$B41,AllPublicationData!$B:$B,'Publication Table (%)'!I$7)),
IF('Publication Table (%)'!$C$5="Operations cancelled for non-clinical/capacity reasons",
IFERROR(SUMIFS(AllPublicationData!$I:$I,AllPublicationData!$A:$A,'Publication Table (%)'!$B41,AllPublicationData!$B:$B,'Publication Table (%)'!$C$4,AllPublicationData!$D:$D,'Publication Table (%)'!I$7)/
SUMIFS(AllPublicationData!$E:$E,AllPublicationData!$A:$A,'Publication Table (%)'!$B41,AllPublicationData!$B:$B,'Publication Table (%)'!$C$4,AllPublicationData!$D:$D,'Publication Table (%)'!I$7),
SUMIFS(AllPublicationData!$I:$I,AllPublicationData!$A:$A,'Publication Table (%)'!$B41,AllPublicationData!$B:$B,'Publication Table (%)'!I$7)/
SUMIFS(AllPublicationData!$E:$E,AllPublicationData!$A:$A,'Publication Table (%)'!$B41,AllPublicationData!$B:$B,'Publication Table (%)'!I$7)),
IF('Publication Table (%)'!$C$5="Cancellations for other reasons",
IFERROR(SUMIFS(AllPublicationData!$J:$J,AllPublicationData!$A:$A,'Publication Table (%)'!$B41,AllPublicationData!$B:$B,'Publication Table (%)'!$C$4,AllPublicationData!$D:$D,'Publication Table (%)'!I$7)/
SUMIFS(AllPublicationData!$E:$E,AllPublicationData!$A:$A,'Publication Table (%)'!$B41,AllPublicationData!$B:$B,'Publication Table (%)'!$C$4,AllPublicationData!$D:$D,'Publication Table (%)'!I$7),
SUMIFS(AllPublicationData!$J:$J,AllPublicationData!$A:$A,'Publication Table (%)'!$B41,AllPublicationData!$B:$B,'Publication Table (%)'!I$7)/
SUMIFS(AllPublicationData!$E:$E,AllPublicationData!$A:$A,'Publication Table (%)'!$B41,AllPublicationData!$B:$B,'Publication Table (%)'!I$7)))))))</f>
        <v>5.0094517958412098E-2</v>
      </c>
      <c r="J41" s="96">
        <f>IF('Publication Table (%)'!$C$5="All Cancelled Operations",
IFERROR(SUMIFS(AllPublicationData!$F:$F,AllPublicationData!$A:$A,'Publication Table (%)'!$B41,AllPublicationData!$B:$B,'Publication Table (%)'!$C$4,AllPublicationData!$D:$D,'Publication Table (%)'!J$7)/
SUMIFS(AllPublicationData!$E:$E,AllPublicationData!$A:$A,'Publication Table (%)'!$B41,AllPublicationData!$B:$B,'Publication Table (%)'!$C$4,AllPublicationData!$D:$D,'Publication Table (%)'!J$7),
SUMIFS(AllPublicationData!$F:$F,AllPublicationData!$A:$A,'Publication Table (%)'!$B41,AllPublicationData!$B:$B,'Publication Table (%)'!J$7)/
SUMIFS(AllPublicationData!$E:$E,AllPublicationData!$A:$A,'Publication Table (%)'!$B41,AllPublicationData!$B:$B,'Publication Table (%)'!J$7)),
IF('Publication Table (%)'!$C$5="Operations cancelled by patient",
IFERROR(SUMIFS(AllPublicationData!$G:$G,AllPublicationData!$A:$A,'Publication Table (%)'!$B41,AllPublicationData!$B:$B,'Publication Table (%)'!$C$4,AllPublicationData!$D:$D,'Publication Table (%)'!J$7)/
SUMIFS(AllPublicationData!$E:$E,AllPublicationData!$A:$A,'Publication Table (%)'!$B41,AllPublicationData!$B:$B,'Publication Table (%)'!$C$4,AllPublicationData!$D:$D,'Publication Table (%)'!J$7),
SUMIFS(AllPublicationData!$G:$G,AllPublicationData!$A:$A,'Publication Table (%)'!$B41,AllPublicationData!$B:$B,'Publication Table (%)'!J$7)/
SUMIFS(AllPublicationData!$E:$E,AllPublicationData!$A:$A,'Publication Table (%)'!$B41,AllPublicationData!$B:$B,'Publication Table (%)'!J$7)),
IF('Publication Table (%)'!$C$5="Operations cancelled for clinical reasons",
IFERROR(SUMIFS(AllPublicationData!$H:$H,AllPublicationData!$A:$A,'Publication Table (%)'!$B41,AllPublicationData!$B:$B,'Publication Table (%)'!$C$4,AllPublicationData!$D:$D,'Publication Table (%)'!J$7)/
SUMIFS(AllPublicationData!$E:$E,AllPublicationData!$A:$A,'Publication Table (%)'!$B41,AllPublicationData!$B:$B,'Publication Table (%)'!$C$4,AllPublicationData!$D:$D,'Publication Table (%)'!J$7),
SUMIFS(AllPublicationData!$H:$H,AllPublicationData!$A:$A,'Publication Table (%)'!$B41,AllPublicationData!$B:$B,'Publication Table (%)'!J$7)/
SUMIFS(AllPublicationData!$E:$E,AllPublicationData!$A:$A,'Publication Table (%)'!$B41,AllPublicationData!$B:$B,'Publication Table (%)'!J$7)),
IF('Publication Table (%)'!$C$5="Operations cancelled for non-clinical/capacity reasons",
IFERROR(SUMIFS(AllPublicationData!$I:$I,AllPublicationData!$A:$A,'Publication Table (%)'!$B41,AllPublicationData!$B:$B,'Publication Table (%)'!$C$4,AllPublicationData!$D:$D,'Publication Table (%)'!J$7)/
SUMIFS(AllPublicationData!$E:$E,AllPublicationData!$A:$A,'Publication Table (%)'!$B41,AllPublicationData!$B:$B,'Publication Table (%)'!$C$4,AllPublicationData!$D:$D,'Publication Table (%)'!J$7),
SUMIFS(AllPublicationData!$I:$I,AllPublicationData!$A:$A,'Publication Table (%)'!$B41,AllPublicationData!$B:$B,'Publication Table (%)'!J$7)/
SUMIFS(AllPublicationData!$E:$E,AllPublicationData!$A:$A,'Publication Table (%)'!$B41,AllPublicationData!$B:$B,'Publication Table (%)'!J$7)),
IF('Publication Table (%)'!$C$5="Cancellations for other reasons",
IFERROR(SUMIFS(AllPublicationData!$J:$J,AllPublicationData!$A:$A,'Publication Table (%)'!$B41,AllPublicationData!$B:$B,'Publication Table (%)'!$C$4,AllPublicationData!$D:$D,'Publication Table (%)'!J$7)/
SUMIFS(AllPublicationData!$E:$E,AllPublicationData!$A:$A,'Publication Table (%)'!$B41,AllPublicationData!$B:$B,'Publication Table (%)'!$C$4,AllPublicationData!$D:$D,'Publication Table (%)'!J$7),
SUMIFS(AllPublicationData!$J:$J,AllPublicationData!$A:$A,'Publication Table (%)'!$B41,AllPublicationData!$B:$B,'Publication Table (%)'!J$7)/
SUMIFS(AllPublicationData!$E:$E,AllPublicationData!$A:$A,'Publication Table (%)'!$B41,AllPublicationData!$B:$B,'Publication Table (%)'!J$7)))))))</f>
        <v>6.8322981366459631E-2</v>
      </c>
      <c r="K41" s="96">
        <f>IF('Publication Table (%)'!$C$5="All Cancelled Operations",
IFERROR(SUMIFS(AllPublicationData!$F:$F,AllPublicationData!$A:$A,'Publication Table (%)'!$B41,AllPublicationData!$B:$B,'Publication Table (%)'!$C$4,AllPublicationData!$D:$D,'Publication Table (%)'!K$7)/
SUMIFS(AllPublicationData!$E:$E,AllPublicationData!$A:$A,'Publication Table (%)'!$B41,AllPublicationData!$B:$B,'Publication Table (%)'!$C$4,AllPublicationData!$D:$D,'Publication Table (%)'!K$7),
SUMIFS(AllPublicationData!$F:$F,AllPublicationData!$A:$A,'Publication Table (%)'!$B41,AllPublicationData!$B:$B,'Publication Table (%)'!K$7)/
SUMIFS(AllPublicationData!$E:$E,AllPublicationData!$A:$A,'Publication Table (%)'!$B41,AllPublicationData!$B:$B,'Publication Table (%)'!K$7)),
IF('Publication Table (%)'!$C$5="Operations cancelled by patient",
IFERROR(SUMIFS(AllPublicationData!$G:$G,AllPublicationData!$A:$A,'Publication Table (%)'!$B41,AllPublicationData!$B:$B,'Publication Table (%)'!$C$4,AllPublicationData!$D:$D,'Publication Table (%)'!K$7)/
SUMIFS(AllPublicationData!$E:$E,AllPublicationData!$A:$A,'Publication Table (%)'!$B41,AllPublicationData!$B:$B,'Publication Table (%)'!$C$4,AllPublicationData!$D:$D,'Publication Table (%)'!K$7),
SUMIFS(AllPublicationData!$G:$G,AllPublicationData!$A:$A,'Publication Table (%)'!$B41,AllPublicationData!$B:$B,'Publication Table (%)'!K$7)/
SUMIFS(AllPublicationData!$E:$E,AllPublicationData!$A:$A,'Publication Table (%)'!$B41,AllPublicationData!$B:$B,'Publication Table (%)'!K$7)),
IF('Publication Table (%)'!$C$5="Operations cancelled for clinical reasons",
IFERROR(SUMIFS(AllPublicationData!$H:$H,AllPublicationData!$A:$A,'Publication Table (%)'!$B41,AllPublicationData!$B:$B,'Publication Table (%)'!$C$4,AllPublicationData!$D:$D,'Publication Table (%)'!K$7)/
SUMIFS(AllPublicationData!$E:$E,AllPublicationData!$A:$A,'Publication Table (%)'!$B41,AllPublicationData!$B:$B,'Publication Table (%)'!$C$4,AllPublicationData!$D:$D,'Publication Table (%)'!K$7),
SUMIFS(AllPublicationData!$H:$H,AllPublicationData!$A:$A,'Publication Table (%)'!$B41,AllPublicationData!$B:$B,'Publication Table (%)'!K$7)/
SUMIFS(AllPublicationData!$E:$E,AllPublicationData!$A:$A,'Publication Table (%)'!$B41,AllPublicationData!$B:$B,'Publication Table (%)'!K$7)),
IF('Publication Table (%)'!$C$5="Operations cancelled for non-clinical/capacity reasons",
IFERROR(SUMIFS(AllPublicationData!$I:$I,AllPublicationData!$A:$A,'Publication Table (%)'!$B41,AllPublicationData!$B:$B,'Publication Table (%)'!$C$4,AllPublicationData!$D:$D,'Publication Table (%)'!K$7)/
SUMIFS(AllPublicationData!$E:$E,AllPublicationData!$A:$A,'Publication Table (%)'!$B41,AllPublicationData!$B:$B,'Publication Table (%)'!$C$4,AllPublicationData!$D:$D,'Publication Table (%)'!K$7),
SUMIFS(AllPublicationData!$I:$I,AllPublicationData!$A:$A,'Publication Table (%)'!$B41,AllPublicationData!$B:$B,'Publication Table (%)'!K$7)/
SUMIFS(AllPublicationData!$E:$E,AllPublicationData!$A:$A,'Publication Table (%)'!$B41,AllPublicationData!$B:$B,'Publication Table (%)'!K$7)),
IF('Publication Table (%)'!$C$5="Cancellations for other reasons",
IFERROR(SUMIFS(AllPublicationData!$J:$J,AllPublicationData!$A:$A,'Publication Table (%)'!$B41,AllPublicationData!$B:$B,'Publication Table (%)'!$C$4,AllPublicationData!$D:$D,'Publication Table (%)'!K$7)/
SUMIFS(AllPublicationData!$E:$E,AllPublicationData!$A:$A,'Publication Table (%)'!$B41,AllPublicationData!$B:$B,'Publication Table (%)'!$C$4,AllPublicationData!$D:$D,'Publication Table (%)'!K$7),
SUMIFS(AllPublicationData!$J:$J,AllPublicationData!$A:$A,'Publication Table (%)'!$B41,AllPublicationData!$B:$B,'Publication Table (%)'!K$7)/
SUMIFS(AllPublicationData!$E:$E,AllPublicationData!$A:$A,'Publication Table (%)'!$B41,AllPublicationData!$B:$B,'Publication Table (%)'!K$7)))))))</f>
        <v>8.5992428339643046E-2</v>
      </c>
      <c r="L41" s="96">
        <f>IF('Publication Table (%)'!$C$5="All Cancelled Operations",
IFERROR(SUMIFS(AllPublicationData!$F:$F,AllPublicationData!$A:$A,'Publication Table (%)'!$B41,AllPublicationData!$B:$B,'Publication Table (%)'!$C$4,AllPublicationData!$D:$D,'Publication Table (%)'!L$7)/
SUMIFS(AllPublicationData!$E:$E,AllPublicationData!$A:$A,'Publication Table (%)'!$B41,AllPublicationData!$B:$B,'Publication Table (%)'!$C$4,AllPublicationData!$D:$D,'Publication Table (%)'!L$7),
SUMIFS(AllPublicationData!$F:$F,AllPublicationData!$A:$A,'Publication Table (%)'!$B41,AllPublicationData!$B:$B,'Publication Table (%)'!L$7)/
SUMIFS(AllPublicationData!$E:$E,AllPublicationData!$A:$A,'Publication Table (%)'!$B41,AllPublicationData!$B:$B,'Publication Table (%)'!L$7)),
IF('Publication Table (%)'!$C$5="Operations cancelled by patient",
IFERROR(SUMIFS(AllPublicationData!$G:$G,AllPublicationData!$A:$A,'Publication Table (%)'!$B41,AllPublicationData!$B:$B,'Publication Table (%)'!$C$4,AllPublicationData!$D:$D,'Publication Table (%)'!L$7)/
SUMIFS(AllPublicationData!$E:$E,AllPublicationData!$A:$A,'Publication Table (%)'!$B41,AllPublicationData!$B:$B,'Publication Table (%)'!$C$4,AllPublicationData!$D:$D,'Publication Table (%)'!L$7),
SUMIFS(AllPublicationData!$G:$G,AllPublicationData!$A:$A,'Publication Table (%)'!$B41,AllPublicationData!$B:$B,'Publication Table (%)'!L$7)/
SUMIFS(AllPublicationData!$E:$E,AllPublicationData!$A:$A,'Publication Table (%)'!$B41,AllPublicationData!$B:$B,'Publication Table (%)'!L$7)),
IF('Publication Table (%)'!$C$5="Operations cancelled for clinical reasons",
IFERROR(SUMIFS(AllPublicationData!$H:$H,AllPublicationData!$A:$A,'Publication Table (%)'!$B41,AllPublicationData!$B:$B,'Publication Table (%)'!$C$4,AllPublicationData!$D:$D,'Publication Table (%)'!L$7)/
SUMIFS(AllPublicationData!$E:$E,AllPublicationData!$A:$A,'Publication Table (%)'!$B41,AllPublicationData!$B:$B,'Publication Table (%)'!$C$4,AllPublicationData!$D:$D,'Publication Table (%)'!L$7),
SUMIFS(AllPublicationData!$H:$H,AllPublicationData!$A:$A,'Publication Table (%)'!$B41,AllPublicationData!$B:$B,'Publication Table (%)'!L$7)/
SUMIFS(AllPublicationData!$E:$E,AllPublicationData!$A:$A,'Publication Table (%)'!$B41,AllPublicationData!$B:$B,'Publication Table (%)'!L$7)),
IF('Publication Table (%)'!$C$5="Operations cancelled for non-clinical/capacity reasons",
IFERROR(SUMIFS(AllPublicationData!$I:$I,AllPublicationData!$A:$A,'Publication Table (%)'!$B41,AllPublicationData!$B:$B,'Publication Table (%)'!$C$4,AllPublicationData!$D:$D,'Publication Table (%)'!L$7)/
SUMIFS(AllPublicationData!$E:$E,AllPublicationData!$A:$A,'Publication Table (%)'!$B41,AllPublicationData!$B:$B,'Publication Table (%)'!$C$4,AllPublicationData!$D:$D,'Publication Table (%)'!L$7),
SUMIFS(AllPublicationData!$I:$I,AllPublicationData!$A:$A,'Publication Table (%)'!$B41,AllPublicationData!$B:$B,'Publication Table (%)'!L$7)/
SUMIFS(AllPublicationData!$E:$E,AllPublicationData!$A:$A,'Publication Table (%)'!$B41,AllPublicationData!$B:$B,'Publication Table (%)'!L$7)),
IF('Publication Table (%)'!$C$5="Cancellations for other reasons",
IFERROR(SUMIFS(AllPublicationData!$J:$J,AllPublicationData!$A:$A,'Publication Table (%)'!$B41,AllPublicationData!$B:$B,'Publication Table (%)'!$C$4,AllPublicationData!$D:$D,'Publication Table (%)'!L$7)/
SUMIFS(AllPublicationData!$E:$E,AllPublicationData!$A:$A,'Publication Table (%)'!$B41,AllPublicationData!$B:$B,'Publication Table (%)'!$C$4,AllPublicationData!$D:$D,'Publication Table (%)'!L$7),
SUMIFS(AllPublicationData!$J:$J,AllPublicationData!$A:$A,'Publication Table (%)'!$B41,AllPublicationData!$B:$B,'Publication Table (%)'!L$7)/
SUMIFS(AllPublicationData!$E:$E,AllPublicationData!$A:$A,'Publication Table (%)'!$B41,AllPublicationData!$B:$B,'Publication Table (%)'!L$7)))))))</f>
        <v>7.1669287800494266E-2</v>
      </c>
      <c r="M41" s="96">
        <f>IF('Publication Table (%)'!$C$5="All Cancelled Operations",
IFERROR(SUMIFS(AllPublicationData!$F:$F,AllPublicationData!$A:$A,'Publication Table (%)'!$B41,AllPublicationData!$B:$B,'Publication Table (%)'!$C$4,AllPublicationData!$D:$D,'Publication Table (%)'!M$7)/
SUMIFS(AllPublicationData!$E:$E,AllPublicationData!$A:$A,'Publication Table (%)'!$B41,AllPublicationData!$B:$B,'Publication Table (%)'!$C$4,AllPublicationData!$D:$D,'Publication Table (%)'!M$7),
SUMIFS(AllPublicationData!$F:$F,AllPublicationData!$A:$A,'Publication Table (%)'!$B41,AllPublicationData!$B:$B,'Publication Table (%)'!M$7)/
SUMIFS(AllPublicationData!$E:$E,AllPublicationData!$A:$A,'Publication Table (%)'!$B41,AllPublicationData!$B:$B,'Publication Table (%)'!M$7)),
IF('Publication Table (%)'!$C$5="Operations cancelled by patient",
IFERROR(SUMIFS(AllPublicationData!$G:$G,AllPublicationData!$A:$A,'Publication Table (%)'!$B41,AllPublicationData!$B:$B,'Publication Table (%)'!$C$4,AllPublicationData!$D:$D,'Publication Table (%)'!M$7)/
SUMIFS(AllPublicationData!$E:$E,AllPublicationData!$A:$A,'Publication Table (%)'!$B41,AllPublicationData!$B:$B,'Publication Table (%)'!$C$4,AllPublicationData!$D:$D,'Publication Table (%)'!M$7),
SUMIFS(AllPublicationData!$G:$G,AllPublicationData!$A:$A,'Publication Table (%)'!$B41,AllPublicationData!$B:$B,'Publication Table (%)'!M$7)/
SUMIFS(AllPublicationData!$E:$E,AllPublicationData!$A:$A,'Publication Table (%)'!$B41,AllPublicationData!$B:$B,'Publication Table (%)'!M$7)),
IF('Publication Table (%)'!$C$5="Operations cancelled for clinical reasons",
IFERROR(SUMIFS(AllPublicationData!$H:$H,AllPublicationData!$A:$A,'Publication Table (%)'!$B41,AllPublicationData!$B:$B,'Publication Table (%)'!$C$4,AllPublicationData!$D:$D,'Publication Table (%)'!M$7)/
SUMIFS(AllPublicationData!$E:$E,AllPublicationData!$A:$A,'Publication Table (%)'!$B41,AllPublicationData!$B:$B,'Publication Table (%)'!$C$4,AllPublicationData!$D:$D,'Publication Table (%)'!M$7),
SUMIFS(AllPublicationData!$H:$H,AllPublicationData!$A:$A,'Publication Table (%)'!$B41,AllPublicationData!$B:$B,'Publication Table (%)'!M$7)/
SUMIFS(AllPublicationData!$E:$E,AllPublicationData!$A:$A,'Publication Table (%)'!$B41,AllPublicationData!$B:$B,'Publication Table (%)'!M$7)),
IF('Publication Table (%)'!$C$5="Operations cancelled for non-clinical/capacity reasons",
IFERROR(SUMIFS(AllPublicationData!$I:$I,AllPublicationData!$A:$A,'Publication Table (%)'!$B41,AllPublicationData!$B:$B,'Publication Table (%)'!$C$4,AllPublicationData!$D:$D,'Publication Table (%)'!M$7)/
SUMIFS(AllPublicationData!$E:$E,AllPublicationData!$A:$A,'Publication Table (%)'!$B41,AllPublicationData!$B:$B,'Publication Table (%)'!$C$4,AllPublicationData!$D:$D,'Publication Table (%)'!M$7),
SUMIFS(AllPublicationData!$I:$I,AllPublicationData!$A:$A,'Publication Table (%)'!$B41,AllPublicationData!$B:$B,'Publication Table (%)'!M$7)/
SUMIFS(AllPublicationData!$E:$E,AllPublicationData!$A:$A,'Publication Table (%)'!$B41,AllPublicationData!$B:$B,'Publication Table (%)'!M$7)),
IF('Publication Table (%)'!$C$5="Cancellations for other reasons",
IFERROR(SUMIFS(AllPublicationData!$J:$J,AllPublicationData!$A:$A,'Publication Table (%)'!$B41,AllPublicationData!$B:$B,'Publication Table (%)'!$C$4,AllPublicationData!$D:$D,'Publication Table (%)'!M$7)/
SUMIFS(AllPublicationData!$E:$E,AllPublicationData!$A:$A,'Publication Table (%)'!$B41,AllPublicationData!$B:$B,'Publication Table (%)'!$C$4,AllPublicationData!$D:$D,'Publication Table (%)'!M$7),
SUMIFS(AllPublicationData!$J:$J,AllPublicationData!$A:$A,'Publication Table (%)'!$B41,AllPublicationData!$B:$B,'Publication Table (%)'!M$7)/
SUMIFS(AllPublicationData!$E:$E,AllPublicationData!$A:$A,'Publication Table (%)'!$B41,AllPublicationData!$B:$B,'Publication Table (%)'!M$7)))))))</f>
        <v>0.13372093023255813</v>
      </c>
      <c r="N41" s="96">
        <f>IF('Publication Table (%)'!$C$5="All Cancelled Operations",
IFERROR(SUMIFS(AllPublicationData!$F:$F,AllPublicationData!$A:$A,'Publication Table (%)'!$B41,AllPublicationData!$B:$B,'Publication Table (%)'!$C$4,AllPublicationData!$D:$D,'Publication Table (%)'!N$7)/
SUMIFS(AllPublicationData!$E:$E,AllPublicationData!$A:$A,'Publication Table (%)'!$B41,AllPublicationData!$B:$B,'Publication Table (%)'!$C$4,AllPublicationData!$D:$D,'Publication Table (%)'!N$7),
SUMIFS(AllPublicationData!$F:$F,AllPublicationData!$A:$A,'Publication Table (%)'!$B41,AllPublicationData!$B:$B,'Publication Table (%)'!N$7)/
SUMIFS(AllPublicationData!$E:$E,AllPublicationData!$A:$A,'Publication Table (%)'!$B41,AllPublicationData!$B:$B,'Publication Table (%)'!N$7)),
IF('Publication Table (%)'!$C$5="Operations cancelled by patient",
IFERROR(SUMIFS(AllPublicationData!$G:$G,AllPublicationData!$A:$A,'Publication Table (%)'!$B41,AllPublicationData!$B:$B,'Publication Table (%)'!$C$4,AllPublicationData!$D:$D,'Publication Table (%)'!N$7)/
SUMIFS(AllPublicationData!$E:$E,AllPublicationData!$A:$A,'Publication Table (%)'!$B41,AllPublicationData!$B:$B,'Publication Table (%)'!$C$4,AllPublicationData!$D:$D,'Publication Table (%)'!N$7),
SUMIFS(AllPublicationData!$G:$G,AllPublicationData!$A:$A,'Publication Table (%)'!$B41,AllPublicationData!$B:$B,'Publication Table (%)'!N$7)/
SUMIFS(AllPublicationData!$E:$E,AllPublicationData!$A:$A,'Publication Table (%)'!$B41,AllPublicationData!$B:$B,'Publication Table (%)'!N$7)),
IF('Publication Table (%)'!$C$5="Operations cancelled for clinical reasons",
IFERROR(SUMIFS(AllPublicationData!$H:$H,AllPublicationData!$A:$A,'Publication Table (%)'!$B41,AllPublicationData!$B:$B,'Publication Table (%)'!$C$4,AllPublicationData!$D:$D,'Publication Table (%)'!N$7)/
SUMIFS(AllPublicationData!$E:$E,AllPublicationData!$A:$A,'Publication Table (%)'!$B41,AllPublicationData!$B:$B,'Publication Table (%)'!$C$4,AllPublicationData!$D:$D,'Publication Table (%)'!N$7),
SUMIFS(AllPublicationData!$H:$H,AllPublicationData!$A:$A,'Publication Table (%)'!$B41,AllPublicationData!$B:$B,'Publication Table (%)'!N$7)/
SUMIFS(AllPublicationData!$E:$E,AllPublicationData!$A:$A,'Publication Table (%)'!$B41,AllPublicationData!$B:$B,'Publication Table (%)'!N$7)),
IF('Publication Table (%)'!$C$5="Operations cancelled for non-clinical/capacity reasons",
IFERROR(SUMIFS(AllPublicationData!$I:$I,AllPublicationData!$A:$A,'Publication Table (%)'!$B41,AllPublicationData!$B:$B,'Publication Table (%)'!$C$4,AllPublicationData!$D:$D,'Publication Table (%)'!N$7)/
SUMIFS(AllPublicationData!$E:$E,AllPublicationData!$A:$A,'Publication Table (%)'!$B41,AllPublicationData!$B:$B,'Publication Table (%)'!$C$4,AllPublicationData!$D:$D,'Publication Table (%)'!N$7),
SUMIFS(AllPublicationData!$I:$I,AllPublicationData!$A:$A,'Publication Table (%)'!$B41,AllPublicationData!$B:$B,'Publication Table (%)'!N$7)/
SUMIFS(AllPublicationData!$E:$E,AllPublicationData!$A:$A,'Publication Table (%)'!$B41,AllPublicationData!$B:$B,'Publication Table (%)'!N$7)),
IF('Publication Table (%)'!$C$5="Cancellations for other reasons",
IFERROR(SUMIFS(AllPublicationData!$J:$J,AllPublicationData!$A:$A,'Publication Table (%)'!$B41,AllPublicationData!$B:$B,'Publication Table (%)'!$C$4,AllPublicationData!$D:$D,'Publication Table (%)'!N$7)/
SUMIFS(AllPublicationData!$E:$E,AllPublicationData!$A:$A,'Publication Table (%)'!$B41,AllPublicationData!$B:$B,'Publication Table (%)'!$C$4,AllPublicationData!$D:$D,'Publication Table (%)'!N$7),
SUMIFS(AllPublicationData!$J:$J,AllPublicationData!$A:$A,'Publication Table (%)'!$B41,AllPublicationData!$B:$B,'Publication Table (%)'!N$7)/
SUMIFS(AllPublicationData!$E:$E,AllPublicationData!$A:$A,'Publication Table (%)'!$B41,AllPublicationData!$B:$B,'Publication Table (%)'!N$7)))))))</f>
        <v>8.7751371115173671E-2</v>
      </c>
      <c r="O41" s="96">
        <f>IF('Publication Table (%)'!$C$5="All Cancelled Operations",
IFERROR(SUMIFS(AllPublicationData!$F:$F,AllPublicationData!$A:$A,'Publication Table (%)'!$B41,AllPublicationData!$B:$B,'Publication Table (%)'!$C$4,AllPublicationData!$D:$D,'Publication Table (%)'!O$7)/
SUMIFS(AllPublicationData!$E:$E,AllPublicationData!$A:$A,'Publication Table (%)'!$B41,AllPublicationData!$B:$B,'Publication Table (%)'!$C$4,AllPublicationData!$D:$D,'Publication Table (%)'!O$7),
SUMIFS(AllPublicationData!$F:$F,AllPublicationData!$A:$A,'Publication Table (%)'!$B41,AllPublicationData!$B:$B,'Publication Table (%)'!O$7)/
SUMIFS(AllPublicationData!$E:$E,AllPublicationData!$A:$A,'Publication Table (%)'!$B41,AllPublicationData!$B:$B,'Publication Table (%)'!O$7)),
IF('Publication Table (%)'!$C$5="Operations cancelled by patient",
IFERROR(SUMIFS(AllPublicationData!$G:$G,AllPublicationData!$A:$A,'Publication Table (%)'!$B41,AllPublicationData!$B:$B,'Publication Table (%)'!$C$4,AllPublicationData!$D:$D,'Publication Table (%)'!O$7)/
SUMIFS(AllPublicationData!$E:$E,AllPublicationData!$A:$A,'Publication Table (%)'!$B41,AllPublicationData!$B:$B,'Publication Table (%)'!$C$4,AllPublicationData!$D:$D,'Publication Table (%)'!O$7),
SUMIFS(AllPublicationData!$G:$G,AllPublicationData!$A:$A,'Publication Table (%)'!$B41,AllPublicationData!$B:$B,'Publication Table (%)'!O$7)/
SUMIFS(AllPublicationData!$E:$E,AllPublicationData!$A:$A,'Publication Table (%)'!$B41,AllPublicationData!$B:$B,'Publication Table (%)'!O$7)),
IF('Publication Table (%)'!$C$5="Operations cancelled for clinical reasons",
IFERROR(SUMIFS(AllPublicationData!$H:$H,AllPublicationData!$A:$A,'Publication Table (%)'!$B41,AllPublicationData!$B:$B,'Publication Table (%)'!$C$4,AllPublicationData!$D:$D,'Publication Table (%)'!O$7)/
SUMIFS(AllPublicationData!$E:$E,AllPublicationData!$A:$A,'Publication Table (%)'!$B41,AllPublicationData!$B:$B,'Publication Table (%)'!$C$4,AllPublicationData!$D:$D,'Publication Table (%)'!O$7),
SUMIFS(AllPublicationData!$H:$H,AllPublicationData!$A:$A,'Publication Table (%)'!$B41,AllPublicationData!$B:$B,'Publication Table (%)'!O$7)/
SUMIFS(AllPublicationData!$E:$E,AllPublicationData!$A:$A,'Publication Table (%)'!$B41,AllPublicationData!$B:$B,'Publication Table (%)'!O$7)),
IF('Publication Table (%)'!$C$5="Operations cancelled for non-clinical/capacity reasons",
IFERROR(SUMIFS(AllPublicationData!$I:$I,AllPublicationData!$A:$A,'Publication Table (%)'!$B41,AllPublicationData!$B:$B,'Publication Table (%)'!$C$4,AllPublicationData!$D:$D,'Publication Table (%)'!O$7)/
SUMIFS(AllPublicationData!$E:$E,AllPublicationData!$A:$A,'Publication Table (%)'!$B41,AllPublicationData!$B:$B,'Publication Table (%)'!$C$4,AllPublicationData!$D:$D,'Publication Table (%)'!O$7),
SUMIFS(AllPublicationData!$I:$I,AllPublicationData!$A:$A,'Publication Table (%)'!$B41,AllPublicationData!$B:$B,'Publication Table (%)'!O$7)/
SUMIFS(AllPublicationData!$E:$E,AllPublicationData!$A:$A,'Publication Table (%)'!$B41,AllPublicationData!$B:$B,'Publication Table (%)'!O$7)),
IF('Publication Table (%)'!$C$5="Cancellations for other reasons",
IFERROR(SUMIFS(AllPublicationData!$J:$J,AllPublicationData!$A:$A,'Publication Table (%)'!$B41,AllPublicationData!$B:$B,'Publication Table (%)'!$C$4,AllPublicationData!$D:$D,'Publication Table (%)'!O$7)/
SUMIFS(AllPublicationData!$E:$E,AllPublicationData!$A:$A,'Publication Table (%)'!$B41,AllPublicationData!$B:$B,'Publication Table (%)'!$C$4,AllPublicationData!$D:$D,'Publication Table (%)'!O$7),
SUMIFS(AllPublicationData!$J:$J,AllPublicationData!$A:$A,'Publication Table (%)'!$B41,AllPublicationData!$B:$B,'Publication Table (%)'!O$7)/
SUMIFS(AllPublicationData!$E:$E,AllPublicationData!$A:$A,'Publication Table (%)'!$B41,AllPublicationData!$B:$B,'Publication Table (%)'!O$7)))))))</f>
        <v>0.10415394013439218</v>
      </c>
      <c r="P41" s="96">
        <f>IF('Publication Table (%)'!$C$5="All Cancelled Operations",
IFERROR(SUMIFS(AllPublicationData!$F:$F,AllPublicationData!$A:$A,'Publication Table (%)'!$B41,AllPublicationData!$B:$B,'Publication Table (%)'!$C$4,AllPublicationData!$D:$D,'Publication Table (%)'!P$7)/
SUMIFS(AllPublicationData!$E:$E,AllPublicationData!$A:$A,'Publication Table (%)'!$B41,AllPublicationData!$B:$B,'Publication Table (%)'!$C$4,AllPublicationData!$D:$D,'Publication Table (%)'!P$7),
SUMIFS(AllPublicationData!$F:$F,AllPublicationData!$A:$A,'Publication Table (%)'!$B41,AllPublicationData!$B:$B,'Publication Table (%)'!P$7)/
SUMIFS(AllPublicationData!$E:$E,AllPublicationData!$A:$A,'Publication Table (%)'!$B41,AllPublicationData!$B:$B,'Publication Table (%)'!P$7)),
IF('Publication Table (%)'!$C$5="Operations cancelled by patient",
IFERROR(SUMIFS(AllPublicationData!$G:$G,AllPublicationData!$A:$A,'Publication Table (%)'!$B41,AllPublicationData!$B:$B,'Publication Table (%)'!$C$4,AllPublicationData!$D:$D,'Publication Table (%)'!P$7)/
SUMIFS(AllPublicationData!$E:$E,AllPublicationData!$A:$A,'Publication Table (%)'!$B41,AllPublicationData!$B:$B,'Publication Table (%)'!$C$4,AllPublicationData!$D:$D,'Publication Table (%)'!P$7),
SUMIFS(AllPublicationData!$G:$G,AllPublicationData!$A:$A,'Publication Table (%)'!$B41,AllPublicationData!$B:$B,'Publication Table (%)'!P$7)/
SUMIFS(AllPublicationData!$E:$E,AllPublicationData!$A:$A,'Publication Table (%)'!$B41,AllPublicationData!$B:$B,'Publication Table (%)'!P$7)),
IF('Publication Table (%)'!$C$5="Operations cancelled for clinical reasons",
IFERROR(SUMIFS(AllPublicationData!$H:$H,AllPublicationData!$A:$A,'Publication Table (%)'!$B41,AllPublicationData!$B:$B,'Publication Table (%)'!$C$4,AllPublicationData!$D:$D,'Publication Table (%)'!P$7)/
SUMIFS(AllPublicationData!$E:$E,AllPublicationData!$A:$A,'Publication Table (%)'!$B41,AllPublicationData!$B:$B,'Publication Table (%)'!$C$4,AllPublicationData!$D:$D,'Publication Table (%)'!P$7),
SUMIFS(AllPublicationData!$H:$H,AllPublicationData!$A:$A,'Publication Table (%)'!$B41,AllPublicationData!$B:$B,'Publication Table (%)'!P$7)/
SUMIFS(AllPublicationData!$E:$E,AllPublicationData!$A:$A,'Publication Table (%)'!$B41,AllPublicationData!$B:$B,'Publication Table (%)'!P$7)),
IF('Publication Table (%)'!$C$5="Operations cancelled for non-clinical/capacity reasons",
IFERROR(SUMIFS(AllPublicationData!$I:$I,AllPublicationData!$A:$A,'Publication Table (%)'!$B41,AllPublicationData!$B:$B,'Publication Table (%)'!$C$4,AllPublicationData!$D:$D,'Publication Table (%)'!P$7)/
SUMIFS(AllPublicationData!$E:$E,AllPublicationData!$A:$A,'Publication Table (%)'!$B41,AllPublicationData!$B:$B,'Publication Table (%)'!$C$4,AllPublicationData!$D:$D,'Publication Table (%)'!P$7),
SUMIFS(AllPublicationData!$I:$I,AllPublicationData!$A:$A,'Publication Table (%)'!$B41,AllPublicationData!$B:$B,'Publication Table (%)'!P$7)/
SUMIFS(AllPublicationData!$E:$E,AllPublicationData!$A:$A,'Publication Table (%)'!$B41,AllPublicationData!$B:$B,'Publication Table (%)'!P$7)),
IF('Publication Table (%)'!$C$5="Cancellations for other reasons",
IFERROR(SUMIFS(AllPublicationData!$J:$J,AllPublicationData!$A:$A,'Publication Table (%)'!$B41,AllPublicationData!$B:$B,'Publication Table (%)'!$C$4,AllPublicationData!$D:$D,'Publication Table (%)'!P$7)/
SUMIFS(AllPublicationData!$E:$E,AllPublicationData!$A:$A,'Publication Table (%)'!$B41,AllPublicationData!$B:$B,'Publication Table (%)'!$C$4,AllPublicationData!$D:$D,'Publication Table (%)'!P$7),
SUMIFS(AllPublicationData!$J:$J,AllPublicationData!$A:$A,'Publication Table (%)'!$B41,AllPublicationData!$B:$B,'Publication Table (%)'!P$7)/
SUMIFS(AllPublicationData!$E:$E,AllPublicationData!$A:$A,'Publication Table (%)'!$B41,AllPublicationData!$B:$B,'Publication Table (%)'!P$7)))))))</f>
        <v>5.536332179930796E-2</v>
      </c>
      <c r="Q41" s="96">
        <f>IF('Publication Table (%)'!$C$5="All Cancelled Operations",
IFERROR(SUMIFS(AllPublicationData!$F:$F,AllPublicationData!$A:$A,'Publication Table (%)'!$B41,AllPublicationData!$B:$B,'Publication Table (%)'!$C$4,AllPublicationData!$D:$D,'Publication Table (%)'!Q$7)/
SUMIFS(AllPublicationData!$E:$E,AllPublicationData!$A:$A,'Publication Table (%)'!$B41,AllPublicationData!$B:$B,'Publication Table (%)'!$C$4,AllPublicationData!$D:$D,'Publication Table (%)'!Q$7),
SUMIFS(AllPublicationData!$F:$F,AllPublicationData!$A:$A,'Publication Table (%)'!$B41,AllPublicationData!$B:$B,'Publication Table (%)'!Q$7)/
SUMIFS(AllPublicationData!$E:$E,AllPublicationData!$A:$A,'Publication Table (%)'!$B41,AllPublicationData!$B:$B,'Publication Table (%)'!Q$7)),
IF('Publication Table (%)'!$C$5="Operations cancelled by patient",
IFERROR(SUMIFS(AllPublicationData!$G:$G,AllPublicationData!$A:$A,'Publication Table (%)'!$B41,AllPublicationData!$B:$B,'Publication Table (%)'!$C$4,AllPublicationData!$D:$D,'Publication Table (%)'!Q$7)/
SUMIFS(AllPublicationData!$E:$E,AllPublicationData!$A:$A,'Publication Table (%)'!$B41,AllPublicationData!$B:$B,'Publication Table (%)'!$C$4,AllPublicationData!$D:$D,'Publication Table (%)'!Q$7),
SUMIFS(AllPublicationData!$G:$G,AllPublicationData!$A:$A,'Publication Table (%)'!$B41,AllPublicationData!$B:$B,'Publication Table (%)'!Q$7)/
SUMIFS(AllPublicationData!$E:$E,AllPublicationData!$A:$A,'Publication Table (%)'!$B41,AllPublicationData!$B:$B,'Publication Table (%)'!Q$7)),
IF('Publication Table (%)'!$C$5="Operations cancelled for clinical reasons",
IFERROR(SUMIFS(AllPublicationData!$H:$H,AllPublicationData!$A:$A,'Publication Table (%)'!$B41,AllPublicationData!$B:$B,'Publication Table (%)'!$C$4,AllPublicationData!$D:$D,'Publication Table (%)'!Q$7)/
SUMIFS(AllPublicationData!$E:$E,AllPublicationData!$A:$A,'Publication Table (%)'!$B41,AllPublicationData!$B:$B,'Publication Table (%)'!$C$4,AllPublicationData!$D:$D,'Publication Table (%)'!Q$7),
SUMIFS(AllPublicationData!$H:$H,AllPublicationData!$A:$A,'Publication Table (%)'!$B41,AllPublicationData!$B:$B,'Publication Table (%)'!Q$7)/
SUMIFS(AllPublicationData!$E:$E,AllPublicationData!$A:$A,'Publication Table (%)'!$B41,AllPublicationData!$B:$B,'Publication Table (%)'!Q$7)),
IF('Publication Table (%)'!$C$5="Operations cancelled for non-clinical/capacity reasons",
IFERROR(SUMIFS(AllPublicationData!$I:$I,AllPublicationData!$A:$A,'Publication Table (%)'!$B41,AllPublicationData!$B:$B,'Publication Table (%)'!$C$4,AllPublicationData!$D:$D,'Publication Table (%)'!Q$7)/
SUMIFS(AllPublicationData!$E:$E,AllPublicationData!$A:$A,'Publication Table (%)'!$B41,AllPublicationData!$B:$B,'Publication Table (%)'!$C$4,AllPublicationData!$D:$D,'Publication Table (%)'!Q$7),
SUMIFS(AllPublicationData!$I:$I,AllPublicationData!$A:$A,'Publication Table (%)'!$B41,AllPublicationData!$B:$B,'Publication Table (%)'!Q$7)/
SUMIFS(AllPublicationData!$E:$E,AllPublicationData!$A:$A,'Publication Table (%)'!$B41,AllPublicationData!$B:$B,'Publication Table (%)'!Q$7)),
IF('Publication Table (%)'!$C$5="Cancellations for other reasons",
IFERROR(SUMIFS(AllPublicationData!$J:$J,AllPublicationData!$A:$A,'Publication Table (%)'!$B41,AllPublicationData!$B:$B,'Publication Table (%)'!$C$4,AllPublicationData!$D:$D,'Publication Table (%)'!Q$7)/
SUMIFS(AllPublicationData!$E:$E,AllPublicationData!$A:$A,'Publication Table (%)'!$B41,AllPublicationData!$B:$B,'Publication Table (%)'!$C$4,AllPublicationData!$D:$D,'Publication Table (%)'!Q$7),
SUMIFS(AllPublicationData!$J:$J,AllPublicationData!$A:$A,'Publication Table (%)'!$B41,AllPublicationData!$B:$B,'Publication Table (%)'!Q$7)/
SUMIFS(AllPublicationData!$E:$E,AllPublicationData!$A:$A,'Publication Table (%)'!$B41,AllPublicationData!$B:$B,'Publication Table (%)'!Q$7)))))))</f>
        <v>5.737704918032787E-2</v>
      </c>
      <c r="R41" s="96">
        <f>IF('Publication Table (%)'!$C$5="All Cancelled Operations",
IFERROR(SUMIFS(AllPublicationData!$F:$F,AllPublicationData!$A:$A,'Publication Table (%)'!$B41,AllPublicationData!$B:$B,'Publication Table (%)'!$C$4,AllPublicationData!$D:$D,'Publication Table (%)'!R$7)/
SUMIFS(AllPublicationData!$E:$E,AllPublicationData!$A:$A,'Publication Table (%)'!$B41,AllPublicationData!$B:$B,'Publication Table (%)'!$C$4,AllPublicationData!$D:$D,'Publication Table (%)'!R$7),
SUMIFS(AllPublicationData!$F:$F,AllPublicationData!$A:$A,'Publication Table (%)'!$B41,AllPublicationData!$B:$B,'Publication Table (%)'!R$7)/
SUMIFS(AllPublicationData!$E:$E,AllPublicationData!$A:$A,'Publication Table (%)'!$B41,AllPublicationData!$B:$B,'Publication Table (%)'!R$7)),
IF('Publication Table (%)'!$C$5="Operations cancelled by patient",
IFERROR(SUMIFS(AllPublicationData!$G:$G,AllPublicationData!$A:$A,'Publication Table (%)'!$B41,AllPublicationData!$B:$B,'Publication Table (%)'!$C$4,AllPublicationData!$D:$D,'Publication Table (%)'!R$7)/
SUMIFS(AllPublicationData!$E:$E,AllPublicationData!$A:$A,'Publication Table (%)'!$B41,AllPublicationData!$B:$B,'Publication Table (%)'!$C$4,AllPublicationData!$D:$D,'Publication Table (%)'!R$7),
SUMIFS(AllPublicationData!$G:$G,AllPublicationData!$A:$A,'Publication Table (%)'!$B41,AllPublicationData!$B:$B,'Publication Table (%)'!R$7)/
SUMIFS(AllPublicationData!$E:$E,AllPublicationData!$A:$A,'Publication Table (%)'!$B41,AllPublicationData!$B:$B,'Publication Table (%)'!R$7)),
IF('Publication Table (%)'!$C$5="Operations cancelled for clinical reasons",
IFERROR(SUMIFS(AllPublicationData!$H:$H,AllPublicationData!$A:$A,'Publication Table (%)'!$B41,AllPublicationData!$B:$B,'Publication Table (%)'!$C$4,AllPublicationData!$D:$D,'Publication Table (%)'!R$7)/
SUMIFS(AllPublicationData!$E:$E,AllPublicationData!$A:$A,'Publication Table (%)'!$B41,AllPublicationData!$B:$B,'Publication Table (%)'!$C$4,AllPublicationData!$D:$D,'Publication Table (%)'!R$7),
SUMIFS(AllPublicationData!$H:$H,AllPublicationData!$A:$A,'Publication Table (%)'!$B41,AllPublicationData!$B:$B,'Publication Table (%)'!R$7)/
SUMIFS(AllPublicationData!$E:$E,AllPublicationData!$A:$A,'Publication Table (%)'!$B41,AllPublicationData!$B:$B,'Publication Table (%)'!R$7)),
IF('Publication Table (%)'!$C$5="Operations cancelled for non-clinical/capacity reasons",
IFERROR(SUMIFS(AllPublicationData!$I:$I,AllPublicationData!$A:$A,'Publication Table (%)'!$B41,AllPublicationData!$B:$B,'Publication Table (%)'!$C$4,AllPublicationData!$D:$D,'Publication Table (%)'!R$7)/
SUMIFS(AllPublicationData!$E:$E,AllPublicationData!$A:$A,'Publication Table (%)'!$B41,AllPublicationData!$B:$B,'Publication Table (%)'!$C$4,AllPublicationData!$D:$D,'Publication Table (%)'!R$7),
SUMIFS(AllPublicationData!$I:$I,AllPublicationData!$A:$A,'Publication Table (%)'!$B41,AllPublicationData!$B:$B,'Publication Table (%)'!R$7)/
SUMIFS(AllPublicationData!$E:$E,AllPublicationData!$A:$A,'Publication Table (%)'!$B41,AllPublicationData!$B:$B,'Publication Table (%)'!R$7)),
IF('Publication Table (%)'!$C$5="Cancellations for other reasons",
IFERROR(SUMIFS(AllPublicationData!$J:$J,AllPublicationData!$A:$A,'Publication Table (%)'!$B41,AllPublicationData!$B:$B,'Publication Table (%)'!$C$4,AllPublicationData!$D:$D,'Publication Table (%)'!R$7)/
SUMIFS(AllPublicationData!$E:$E,AllPublicationData!$A:$A,'Publication Table (%)'!$B41,AllPublicationData!$B:$B,'Publication Table (%)'!$C$4,AllPublicationData!$D:$D,'Publication Table (%)'!R$7),
SUMIFS(AllPublicationData!$J:$J,AllPublicationData!$A:$A,'Publication Table (%)'!$B41,AllPublicationData!$B:$B,'Publication Table (%)'!R$7)/
SUMIFS(AllPublicationData!$E:$E,AllPublicationData!$A:$A,'Publication Table (%)'!$B41,AllPublicationData!$B:$B,'Publication Table (%)'!R$7)))))))</f>
        <v>6.0719640179910044E-2</v>
      </c>
      <c r="S41" s="96">
        <f>IF('Publication Table (%)'!$C$5="All Cancelled Operations",
IFERROR(SUMIFS(AllPublicationData!$F:$F,AllPublicationData!$A:$A,'Publication Table (%)'!$B41,AllPublicationData!$B:$B,'Publication Table (%)'!$C$4,AllPublicationData!$D:$D,'Publication Table (%)'!S$7)/
SUMIFS(AllPublicationData!$E:$E,AllPublicationData!$A:$A,'Publication Table (%)'!$B41,AllPublicationData!$B:$B,'Publication Table (%)'!$C$4,AllPublicationData!$D:$D,'Publication Table (%)'!S$7),
SUMIFS(AllPublicationData!$F:$F,AllPublicationData!$A:$A,'Publication Table (%)'!$B41,AllPublicationData!$B:$B,'Publication Table (%)'!S$7)/
SUMIFS(AllPublicationData!$E:$E,AllPublicationData!$A:$A,'Publication Table (%)'!$B41,AllPublicationData!$B:$B,'Publication Table (%)'!S$7)),
IF('Publication Table (%)'!$C$5="Operations cancelled by patient",
IFERROR(SUMIFS(AllPublicationData!$G:$G,AllPublicationData!$A:$A,'Publication Table (%)'!$B41,AllPublicationData!$B:$B,'Publication Table (%)'!$C$4,AllPublicationData!$D:$D,'Publication Table (%)'!S$7)/
SUMIFS(AllPublicationData!$E:$E,AllPublicationData!$A:$A,'Publication Table (%)'!$B41,AllPublicationData!$B:$B,'Publication Table (%)'!$C$4,AllPublicationData!$D:$D,'Publication Table (%)'!S$7),
SUMIFS(AllPublicationData!$G:$G,AllPublicationData!$A:$A,'Publication Table (%)'!$B41,AllPublicationData!$B:$B,'Publication Table (%)'!S$7)/
SUMIFS(AllPublicationData!$E:$E,AllPublicationData!$A:$A,'Publication Table (%)'!$B41,AllPublicationData!$B:$B,'Publication Table (%)'!S$7)),
IF('Publication Table (%)'!$C$5="Operations cancelled for clinical reasons",
IFERROR(SUMIFS(AllPublicationData!$H:$H,AllPublicationData!$A:$A,'Publication Table (%)'!$B41,AllPublicationData!$B:$B,'Publication Table (%)'!$C$4,AllPublicationData!$D:$D,'Publication Table (%)'!S$7)/
SUMIFS(AllPublicationData!$E:$E,AllPublicationData!$A:$A,'Publication Table (%)'!$B41,AllPublicationData!$B:$B,'Publication Table (%)'!$C$4,AllPublicationData!$D:$D,'Publication Table (%)'!S$7),
SUMIFS(AllPublicationData!$H:$H,AllPublicationData!$A:$A,'Publication Table (%)'!$B41,AllPublicationData!$B:$B,'Publication Table (%)'!S$7)/
SUMIFS(AllPublicationData!$E:$E,AllPublicationData!$A:$A,'Publication Table (%)'!$B41,AllPublicationData!$B:$B,'Publication Table (%)'!S$7)),
IF('Publication Table (%)'!$C$5="Operations cancelled for non-clinical/capacity reasons",
IFERROR(SUMIFS(AllPublicationData!$I:$I,AllPublicationData!$A:$A,'Publication Table (%)'!$B41,AllPublicationData!$B:$B,'Publication Table (%)'!$C$4,AllPublicationData!$D:$D,'Publication Table (%)'!S$7)/
SUMIFS(AllPublicationData!$E:$E,AllPublicationData!$A:$A,'Publication Table (%)'!$B41,AllPublicationData!$B:$B,'Publication Table (%)'!$C$4,AllPublicationData!$D:$D,'Publication Table (%)'!S$7),
SUMIFS(AllPublicationData!$I:$I,AllPublicationData!$A:$A,'Publication Table (%)'!$B41,AllPublicationData!$B:$B,'Publication Table (%)'!S$7)/
SUMIFS(AllPublicationData!$E:$E,AllPublicationData!$A:$A,'Publication Table (%)'!$B41,AllPublicationData!$B:$B,'Publication Table (%)'!S$7)),
IF('Publication Table (%)'!$C$5="Cancellations for other reasons",
IFERROR(SUMIFS(AllPublicationData!$J:$J,AllPublicationData!$A:$A,'Publication Table (%)'!$B41,AllPublicationData!$B:$B,'Publication Table (%)'!$C$4,AllPublicationData!$D:$D,'Publication Table (%)'!S$7)/
SUMIFS(AllPublicationData!$E:$E,AllPublicationData!$A:$A,'Publication Table (%)'!$B41,AllPublicationData!$B:$B,'Publication Table (%)'!$C$4,AllPublicationData!$D:$D,'Publication Table (%)'!S$7),
SUMIFS(AllPublicationData!$J:$J,AllPublicationData!$A:$A,'Publication Table (%)'!$B41,AllPublicationData!$B:$B,'Publication Table (%)'!S$7)/
SUMIFS(AllPublicationData!$E:$E,AllPublicationData!$A:$A,'Publication Table (%)'!$B41,AllPublicationData!$B:$B,'Publication Table (%)'!S$7)))))))</f>
        <v>2.0408163265306121E-2</v>
      </c>
    </row>
    <row r="42" spans="2:19" x14ac:dyDescent="0.35">
      <c r="B42" s="89">
        <v>44378</v>
      </c>
      <c r="C42" s="112">
        <f>IF('Publication Table (%)'!$C$5="All Cancelled Operations",
SUMIFS(AllPublicationData!$F:$F,AllPublicationData!$A:$A,'Publication Table (%)'!$B42,AllPublicationData!$B:$B,'Publication Table (%)'!$C$4),
IF('Publication Table (%)'!$C$5="Operations cancelled by patient",
SUMIFS(AllPublicationData!$G:$G,AllPublicationData!$A:$A,'Publication Table (%)'!$B42,AllPublicationData!$B:$B,'Publication Table (%)'!$C$4),
IF('Publication Table (%)'!$C$5="Operations cancelled for clinical reasons",
SUMIFS(AllPublicationData!$H:$H,AllPublicationData!$A:$A,'Publication Table (%)'!$B42,AllPublicationData!$B:$B,'Publication Table (%)'!$C$4),
IF('Publication Table (%)'!$C$5="Operations cancelled for non-clinical/capacity reasons",
SUMIFS(AllPublicationData!$I:$I,AllPublicationData!$A:$A,'Publication Table (%)'!$B42,AllPublicationData!$B:$B,'Publication Table (%)'!$C$4),
IF('Publication Table (%)'!$C$5="Cancellations for other reasons",
SUMIFS(AllPublicationData!$J:$J,AllPublicationData!$A:$A,'Publication Table (%)'!$B42,AllPublicationData!$B:$B,'Publication Table (%)'!$C$4))))))+
IF(AND($C$4="NHS Scotland",$C$5="All Cancelled Operations"),
SUMIFS(AllPublicationData!$F:$F,AllPublicationData!$A:$A,'Publication Table (%)'!$B42),
IF(AND($C$4="NHS Scotland",$C$5="Operations cancelled by patient"),
SUMIFS(AllPublicationData!$G:$G,AllPublicationData!$A:$A,'Publication Table (%)'!$B42),
IF(AND($C$4="NHS Scotland",$C$5="Operations cancelled for clinical reasons"),
SUMIFS(AllPublicationData!$H:$H,AllPublicationData!$A:$A,'Publication Table (%)'!$B42),
IF(AND($C$4="NHS Scotland",$C$5="Operations cancelled for non-clinical/capacity reasons"),
SUMIFS(AllPublicationData!$I:$I,AllPublicationData!$A:$A,'Publication Table (%)'!$B42),
IF(AND($C$4="NHS Scotland",$C$5="Cancellations for other reasons"),
SUMIFS(AllPublicationData!$J:$J,AllPublicationData!$A:$A,'Publication Table (%)'!$B42))))))</f>
        <v>1609</v>
      </c>
      <c r="D42" s="110">
        <f>IF(AND('Publication Table (%)'!$C$5="All Cancelled Operations",$C$4&lt;&gt;"NHS Scotland"),
IFERROR(SUMIFS(AllPublicationData!$F:$F,AllPublicationData!$A:$A,'Publication Table (%)'!$B42,AllPublicationData!$B:$B,'Publication Table (%)'!$C$4,AllPublicationData!$D:$D,'Publication Table (%)'!D$7)/
SUMIFS(AllPublicationData!$E:$E,AllPublicationData!$A:$A,'Publication Table (%)'!$B42,AllPublicationData!$B:$B,'Publication Table (%)'!$C$4,AllPublicationData!$D:$D,'Publication Table (%)'!D$7),
SUMIFS(AllPublicationData!$F:$F,AllPublicationData!$A:$A,'Publication Table (%)'!$B42,AllPublicationData!$B:$B,'Publication Table (%)'!D$7)/
SUMIFS(AllPublicationData!$E:$E,AllPublicationData!$A:$A,'Publication Table (%)'!$B42,AllPublicationData!$B:$B,'Publication Table (%)'!D$7)),
IF(AND('Publication Table (%)'!$C$5="Operations cancelled by patient",$C$4&lt;&gt;"NHS Scotland"),
IFERROR(SUMIFS(AllPublicationData!$G:$G,AllPublicationData!$A:$A,'Publication Table (%)'!$B42,AllPublicationData!$B:$B,'Publication Table (%)'!$C$4,AllPublicationData!$D:$D,'Publication Table (%)'!D$7)/
SUMIFS(AllPublicationData!$E:$E,AllPublicationData!$A:$A,'Publication Table (%)'!$B42,AllPublicationData!$B:$B,'Publication Table (%)'!$C$4,AllPublicationData!$D:$D,'Publication Table (%)'!D$7),
SUMIFS(AllPublicationData!$G:$G,AllPublicationData!$A:$A,'Publication Table (%)'!$B42,AllPublicationData!$B:$B,'Publication Table (%)'!D$7)/
SUMIFS(AllPublicationData!$E:$E,AllPublicationData!$A:$A,'Publication Table (%)'!$B42,AllPublicationData!$B:$B,'Publication Table (%)'!D$7)),
IF(AND('Publication Table (%)'!$C$5="Operations cancelled for clinical reasons",$C$4&lt;&gt;"NHS Scotland"),
IFERROR(SUMIFS(AllPublicationData!$H:$H,AllPublicationData!$A:$A,'Publication Table (%)'!$B42,AllPublicationData!$B:$B,'Publication Table (%)'!$C$4,AllPublicationData!$D:$D,'Publication Table (%)'!D$7)/
SUMIFS(AllPublicationData!$E:$E,AllPublicationData!$A:$A,'Publication Table (%)'!$B42,AllPublicationData!$B:$B,'Publication Table (%)'!$C$4,AllPublicationData!$D:$D,'Publication Table (%)'!D$7),
SUMIFS(AllPublicationData!$H:$H,AllPublicationData!$A:$A,'Publication Table (%)'!$B42,AllPublicationData!$B:$B,'Publication Table (%)'!D$7)/
SUMIFS(AllPublicationData!$E:$E,AllPublicationData!$A:$A,'Publication Table (%)'!$B42,AllPublicationData!$B:$B,'Publication Table (%)'!D$7)),
IF(AND('Publication Table (%)'!$C$5="Operations cancelled for non-clinical/capacity reasons",$C$4&lt;&gt;"NHS Scotland"),
IFERROR(SUMIFS(AllPublicationData!$I:$I,AllPublicationData!$A:$A,'Publication Table (%)'!$B42,AllPublicationData!$B:$B,'Publication Table (%)'!$C$4,AllPublicationData!$D:$D,'Publication Table (%)'!D$7)/
SUMIFS(AllPublicationData!$E:$E,AllPublicationData!$A:$A,'Publication Table (%)'!$B42,AllPublicationData!$B:$B,'Publication Table (%)'!$C$4,AllPublicationData!$D:$D,'Publication Table (%)'!D$7),
SUMIFS(AllPublicationData!$I:$I,AllPublicationData!$A:$A,'Publication Table (%)'!$B42,AllPublicationData!$B:$B,'Publication Table (%)'!D$7)/
SUMIFS(AllPublicationData!$E:$E,AllPublicationData!$A:$A,'Publication Table (%)'!$B42,AllPublicationData!$B:$B,'Publication Table (%)'!D$7)),
IF(AND('Publication Table (%)'!$C$5="Cancellations for other reasons",$C$4&lt;&gt;"NHS Scotland"),
IFERROR(SUMIFS(AllPublicationData!$J:$J,AllPublicationData!$A:$A,'Publication Table (%)'!$B42,AllPublicationData!$B:$B,'Publication Table (%)'!$C$4,AllPublicationData!$D:$D,'Publication Table (%)'!D$7)/
SUMIFS(AllPublicationData!$E:$E,AllPublicationData!$A:$A,'Publication Table (%)'!$B42,AllPublicationData!$B:$B,'Publication Table (%)'!$C$4,AllPublicationData!$D:$D,'Publication Table (%)'!D$7),
SUMIFS(AllPublicationData!$J:$J,AllPublicationData!$A:$A,'Publication Table (%)'!$B42,AllPublicationData!$B:$B,'Publication Table (%)'!D$7)/
SUMIFS(AllPublicationData!$E:$E,AllPublicationData!$A:$A,'Publication Table (%)'!$B42,AllPublicationData!$B:$B,'Publication Table (%)'!D$7)),
IF(AND($C$4="NHS Scotland",$C$5="All Cancelled Operations"),
SUMIFS(AllPublicationData!$F:$F,AllPublicationData!$A:$A,'Publication Table'!$B42)/
SUMIFS(AllPublicationData!$E:$E,AllPublicationData!$A:$A,'Publication Table'!$B42),
IF(AND($C$4="NHS Scotland",$C$5="Operations cancelled by patient"),
SUMIFS(AllPublicationData!$G:$G,AllPublicationData!$A:$A,'Publication Table'!$B42)/
SUMIFS(AllPublicationData!$E:$E,AllPublicationData!$A:$A,'Publication Table'!$B42),
IF(AND($C$4="NHS Scotland",$C$5="Operations cancelled for clinical reasons"),
SUMIFS(AllPublicationData!$H:$H,AllPublicationData!$A:$A,'Publication Table'!$B42)/
SUMIFS(AllPublicationData!$E:$E,AllPublicationData!$A:$A,'Publication Table'!$B42),
IF(AND($C$4="NHS Scotland",$C$5="Operations cancelled for non-clinical/capacity reasons"),
SUMIFS(AllPublicationData!$I:$I,AllPublicationData!$A:$A,'Publication Table'!$B42)/
SUMIFS(AllPublicationData!$E:$E,AllPublicationData!$A:$A,'Publication Table'!$B42),
IF(AND($C$4="NHS Scotland",$C$5="Cancellations for other reasons"),
SUMIFS(AllPublicationData!$J:$J,AllPublicationData!$A:$A,'Publication Table'!$B42)/
SUMIFS(AllPublicationData!$E:$E,AllPublicationData!$A:$A,'Publication Table'!$B42)))))))))))</f>
        <v>8.3627858627858626E-2</v>
      </c>
      <c r="E42" s="96">
        <f>IF('Publication Table (%)'!$C$5="All Cancelled Operations",
IFERROR(SUMIFS(AllPublicationData!$F:$F,AllPublicationData!$A:$A,'Publication Table (%)'!$B42,AllPublicationData!$B:$B,'Publication Table (%)'!$C$4,AllPublicationData!$D:$D,'Publication Table (%)'!E$7)/
SUMIFS(AllPublicationData!$E:$E,AllPublicationData!$A:$A,'Publication Table (%)'!$B42,AllPublicationData!$B:$B,'Publication Table (%)'!$C$4,AllPublicationData!$D:$D,'Publication Table (%)'!E$7),
SUMIFS(AllPublicationData!$F:$F,AllPublicationData!$A:$A,'Publication Table (%)'!$B42,AllPublicationData!$B:$B,'Publication Table (%)'!E$7)/
SUMIFS(AllPublicationData!$E:$E,AllPublicationData!$A:$A,'Publication Table (%)'!$B42,AllPublicationData!$B:$B,'Publication Table (%)'!E$7)),
IF('Publication Table (%)'!$C$5="Operations cancelled by patient",
IFERROR(SUMIFS(AllPublicationData!$G:$G,AllPublicationData!$A:$A,'Publication Table (%)'!$B42,AllPublicationData!$B:$B,'Publication Table (%)'!$C$4,AllPublicationData!$D:$D,'Publication Table (%)'!E$7)/
SUMIFS(AllPublicationData!$E:$E,AllPublicationData!$A:$A,'Publication Table (%)'!$B42,AllPublicationData!$B:$B,'Publication Table (%)'!$C$4,AllPublicationData!$D:$D,'Publication Table (%)'!E$7),
SUMIFS(AllPublicationData!$G:$G,AllPublicationData!$A:$A,'Publication Table (%)'!$B42,AllPublicationData!$B:$B,'Publication Table (%)'!E$7)/
SUMIFS(AllPublicationData!$E:$E,AllPublicationData!$A:$A,'Publication Table (%)'!$B42,AllPublicationData!$B:$B,'Publication Table (%)'!E$7)),
IF('Publication Table (%)'!$C$5="Operations cancelled for clinical reasons",
IFERROR(SUMIFS(AllPublicationData!$H:$H,AllPublicationData!$A:$A,'Publication Table (%)'!$B42,AllPublicationData!$B:$B,'Publication Table (%)'!$C$4,AllPublicationData!$D:$D,'Publication Table (%)'!E$7)/
SUMIFS(AllPublicationData!$E:$E,AllPublicationData!$A:$A,'Publication Table (%)'!$B42,AllPublicationData!$B:$B,'Publication Table (%)'!$C$4,AllPublicationData!$D:$D,'Publication Table (%)'!E$7),
SUMIFS(AllPublicationData!$H:$H,AllPublicationData!$A:$A,'Publication Table (%)'!$B42,AllPublicationData!$B:$B,'Publication Table (%)'!E$7)/
SUMIFS(AllPublicationData!$E:$E,AllPublicationData!$A:$A,'Publication Table (%)'!$B42,AllPublicationData!$B:$B,'Publication Table (%)'!E$7)),
IF('Publication Table (%)'!$C$5="Operations cancelled for non-clinical/capacity reasons",
IFERROR(SUMIFS(AllPublicationData!$I:$I,AllPublicationData!$A:$A,'Publication Table (%)'!$B42,AllPublicationData!$B:$B,'Publication Table (%)'!$C$4,AllPublicationData!$D:$D,'Publication Table (%)'!E$7)/
SUMIFS(AllPublicationData!$E:$E,AllPublicationData!$A:$A,'Publication Table (%)'!$B42,AllPublicationData!$B:$B,'Publication Table (%)'!$C$4,AllPublicationData!$D:$D,'Publication Table (%)'!E$7),
SUMIFS(AllPublicationData!$I:$I,AllPublicationData!$A:$A,'Publication Table (%)'!$B42,AllPublicationData!$B:$B,'Publication Table (%)'!E$7)/
SUMIFS(AllPublicationData!$E:$E,AllPublicationData!$A:$A,'Publication Table (%)'!$B42,AllPublicationData!$B:$B,'Publication Table (%)'!E$7)),
IF('Publication Table (%)'!$C$5="Cancellations for other reasons",
IFERROR(SUMIFS(AllPublicationData!$J:$J,AllPublicationData!$A:$A,'Publication Table (%)'!$B42,AllPublicationData!$B:$B,'Publication Table (%)'!$C$4,AllPublicationData!$D:$D,'Publication Table (%)'!E$7)/
SUMIFS(AllPublicationData!$E:$E,AllPublicationData!$A:$A,'Publication Table (%)'!$B42,AllPublicationData!$B:$B,'Publication Table (%)'!$C$4,AllPublicationData!$D:$D,'Publication Table (%)'!E$7),
SUMIFS(AllPublicationData!$J:$J,AllPublicationData!$A:$A,'Publication Table (%)'!$B42,AllPublicationData!$B:$B,'Publication Table (%)'!E$7)/
SUMIFS(AllPublicationData!$E:$E,AllPublicationData!$A:$A,'Publication Table (%)'!$B42,AllPublicationData!$B:$B,'Publication Table (%)'!E$7)))))))</f>
        <v>5.5984555984555984E-2</v>
      </c>
      <c r="F42" s="96">
        <f>IF('Publication Table (%)'!$C$5="All Cancelled Operations",
IFERROR(SUMIFS(AllPublicationData!$F:$F,AllPublicationData!$A:$A,'Publication Table (%)'!$B42,AllPublicationData!$B:$B,'Publication Table (%)'!$C$4,AllPublicationData!$D:$D,'Publication Table (%)'!F$7)/
SUMIFS(AllPublicationData!$E:$E,AllPublicationData!$A:$A,'Publication Table (%)'!$B42,AllPublicationData!$B:$B,'Publication Table (%)'!$C$4,AllPublicationData!$D:$D,'Publication Table (%)'!F$7),
SUMIFS(AllPublicationData!$F:$F,AllPublicationData!$A:$A,'Publication Table (%)'!$B42,AllPublicationData!$B:$B,'Publication Table (%)'!F$7)/
SUMIFS(AllPublicationData!$E:$E,AllPublicationData!$A:$A,'Publication Table (%)'!$B42,AllPublicationData!$B:$B,'Publication Table (%)'!F$7)),
IF('Publication Table (%)'!$C$5="Operations cancelled by patient",
IFERROR(SUMIFS(AllPublicationData!$G:$G,AllPublicationData!$A:$A,'Publication Table (%)'!$B42,AllPublicationData!$B:$B,'Publication Table (%)'!$C$4,AllPublicationData!$D:$D,'Publication Table (%)'!F$7)/
SUMIFS(AllPublicationData!$E:$E,AllPublicationData!$A:$A,'Publication Table (%)'!$B42,AllPublicationData!$B:$B,'Publication Table (%)'!$C$4,AllPublicationData!$D:$D,'Publication Table (%)'!F$7),
SUMIFS(AllPublicationData!$G:$G,AllPublicationData!$A:$A,'Publication Table (%)'!$B42,AllPublicationData!$B:$B,'Publication Table (%)'!F$7)/
SUMIFS(AllPublicationData!$E:$E,AllPublicationData!$A:$A,'Publication Table (%)'!$B42,AllPublicationData!$B:$B,'Publication Table (%)'!F$7)),
IF('Publication Table (%)'!$C$5="Operations cancelled for clinical reasons",
IFERROR(SUMIFS(AllPublicationData!$H:$H,AllPublicationData!$A:$A,'Publication Table (%)'!$B42,AllPublicationData!$B:$B,'Publication Table (%)'!$C$4,AllPublicationData!$D:$D,'Publication Table (%)'!F$7)/
SUMIFS(AllPublicationData!$E:$E,AllPublicationData!$A:$A,'Publication Table (%)'!$B42,AllPublicationData!$B:$B,'Publication Table (%)'!$C$4,AllPublicationData!$D:$D,'Publication Table (%)'!F$7),
SUMIFS(AllPublicationData!$H:$H,AllPublicationData!$A:$A,'Publication Table (%)'!$B42,AllPublicationData!$B:$B,'Publication Table (%)'!F$7)/
SUMIFS(AllPublicationData!$E:$E,AllPublicationData!$A:$A,'Publication Table (%)'!$B42,AllPublicationData!$B:$B,'Publication Table (%)'!F$7)),
IF('Publication Table (%)'!$C$5="Operations cancelled for non-clinical/capacity reasons",
IFERROR(SUMIFS(AllPublicationData!$I:$I,AllPublicationData!$A:$A,'Publication Table (%)'!$B42,AllPublicationData!$B:$B,'Publication Table (%)'!$C$4,AllPublicationData!$D:$D,'Publication Table (%)'!F$7)/
SUMIFS(AllPublicationData!$E:$E,AllPublicationData!$A:$A,'Publication Table (%)'!$B42,AllPublicationData!$B:$B,'Publication Table (%)'!$C$4,AllPublicationData!$D:$D,'Publication Table (%)'!F$7),
SUMIFS(AllPublicationData!$I:$I,AllPublicationData!$A:$A,'Publication Table (%)'!$B42,AllPublicationData!$B:$B,'Publication Table (%)'!F$7)/
SUMIFS(AllPublicationData!$E:$E,AllPublicationData!$A:$A,'Publication Table (%)'!$B42,AllPublicationData!$B:$B,'Publication Table (%)'!F$7)),
IF('Publication Table (%)'!$C$5="Cancellations for other reasons",
IFERROR(SUMIFS(AllPublicationData!$J:$J,AllPublicationData!$A:$A,'Publication Table (%)'!$B42,AllPublicationData!$B:$B,'Publication Table (%)'!$C$4,AllPublicationData!$D:$D,'Publication Table (%)'!F$7)/
SUMIFS(AllPublicationData!$E:$E,AllPublicationData!$A:$A,'Publication Table (%)'!$B42,AllPublicationData!$B:$B,'Publication Table (%)'!$C$4,AllPublicationData!$D:$D,'Publication Table (%)'!F$7),
SUMIFS(AllPublicationData!$J:$J,AllPublicationData!$A:$A,'Publication Table (%)'!$B42,AllPublicationData!$B:$B,'Publication Table (%)'!F$7)/
SUMIFS(AllPublicationData!$E:$E,AllPublicationData!$A:$A,'Publication Table (%)'!$B42,AllPublicationData!$B:$B,'Publication Table (%)'!F$7)))))))</f>
        <v>9.8635886673662118E-2</v>
      </c>
      <c r="G42" s="96">
        <f>IF('Publication Table (%)'!$C$5="All Cancelled Operations",
IFERROR(SUMIFS(AllPublicationData!$F:$F,AllPublicationData!$A:$A,'Publication Table (%)'!$B42,AllPublicationData!$B:$B,'Publication Table (%)'!$C$4,AllPublicationData!$D:$D,'Publication Table (%)'!G$7)/
SUMIFS(AllPublicationData!$E:$E,AllPublicationData!$A:$A,'Publication Table (%)'!$B42,AllPublicationData!$B:$B,'Publication Table (%)'!$C$4,AllPublicationData!$D:$D,'Publication Table (%)'!G$7),
SUMIFS(AllPublicationData!$F:$F,AllPublicationData!$A:$A,'Publication Table (%)'!$B42,AllPublicationData!$B:$B,'Publication Table (%)'!G$7)/
SUMIFS(AllPublicationData!$E:$E,AllPublicationData!$A:$A,'Publication Table (%)'!$B42,AllPublicationData!$B:$B,'Publication Table (%)'!G$7)),
IF('Publication Table (%)'!$C$5="Operations cancelled by patient",
IFERROR(SUMIFS(AllPublicationData!$G:$G,AllPublicationData!$A:$A,'Publication Table (%)'!$B42,AllPublicationData!$B:$B,'Publication Table (%)'!$C$4,AllPublicationData!$D:$D,'Publication Table (%)'!G$7)/
SUMIFS(AllPublicationData!$E:$E,AllPublicationData!$A:$A,'Publication Table (%)'!$B42,AllPublicationData!$B:$B,'Publication Table (%)'!$C$4,AllPublicationData!$D:$D,'Publication Table (%)'!G$7),
SUMIFS(AllPublicationData!$G:$G,AllPublicationData!$A:$A,'Publication Table (%)'!$B42,AllPublicationData!$B:$B,'Publication Table (%)'!G$7)/
SUMIFS(AllPublicationData!$E:$E,AllPublicationData!$A:$A,'Publication Table (%)'!$B42,AllPublicationData!$B:$B,'Publication Table (%)'!G$7)),
IF('Publication Table (%)'!$C$5="Operations cancelled for clinical reasons",
IFERROR(SUMIFS(AllPublicationData!$H:$H,AllPublicationData!$A:$A,'Publication Table (%)'!$B42,AllPublicationData!$B:$B,'Publication Table (%)'!$C$4,AllPublicationData!$D:$D,'Publication Table (%)'!G$7)/
SUMIFS(AllPublicationData!$E:$E,AllPublicationData!$A:$A,'Publication Table (%)'!$B42,AllPublicationData!$B:$B,'Publication Table (%)'!$C$4,AllPublicationData!$D:$D,'Publication Table (%)'!G$7),
SUMIFS(AllPublicationData!$H:$H,AllPublicationData!$A:$A,'Publication Table (%)'!$B42,AllPublicationData!$B:$B,'Publication Table (%)'!G$7)/
SUMIFS(AllPublicationData!$E:$E,AllPublicationData!$A:$A,'Publication Table (%)'!$B42,AllPublicationData!$B:$B,'Publication Table (%)'!G$7)),
IF('Publication Table (%)'!$C$5="Operations cancelled for non-clinical/capacity reasons",
IFERROR(SUMIFS(AllPublicationData!$I:$I,AllPublicationData!$A:$A,'Publication Table (%)'!$B42,AllPublicationData!$B:$B,'Publication Table (%)'!$C$4,AllPublicationData!$D:$D,'Publication Table (%)'!G$7)/
SUMIFS(AllPublicationData!$E:$E,AllPublicationData!$A:$A,'Publication Table (%)'!$B42,AllPublicationData!$B:$B,'Publication Table (%)'!$C$4,AllPublicationData!$D:$D,'Publication Table (%)'!G$7),
SUMIFS(AllPublicationData!$I:$I,AllPublicationData!$A:$A,'Publication Table (%)'!$B42,AllPublicationData!$B:$B,'Publication Table (%)'!G$7)/
SUMIFS(AllPublicationData!$E:$E,AllPublicationData!$A:$A,'Publication Table (%)'!$B42,AllPublicationData!$B:$B,'Publication Table (%)'!G$7)),
IF('Publication Table (%)'!$C$5="Cancellations for other reasons",
IFERROR(SUMIFS(AllPublicationData!$J:$J,AllPublicationData!$A:$A,'Publication Table (%)'!$B42,AllPublicationData!$B:$B,'Publication Table (%)'!$C$4,AllPublicationData!$D:$D,'Publication Table (%)'!G$7)/
SUMIFS(AllPublicationData!$E:$E,AllPublicationData!$A:$A,'Publication Table (%)'!$B42,AllPublicationData!$B:$B,'Publication Table (%)'!$C$4,AllPublicationData!$D:$D,'Publication Table (%)'!G$7),
SUMIFS(AllPublicationData!$J:$J,AllPublicationData!$A:$A,'Publication Table (%)'!$B42,AllPublicationData!$B:$B,'Publication Table (%)'!G$7)/
SUMIFS(AllPublicationData!$E:$E,AllPublicationData!$A:$A,'Publication Table (%)'!$B42,AllPublicationData!$B:$B,'Publication Table (%)'!G$7)))))))</f>
        <v>0.10599078341013825</v>
      </c>
      <c r="H42" s="96">
        <f>IF('Publication Table (%)'!$C$5="All Cancelled Operations",
IFERROR(SUMIFS(AllPublicationData!$F:$F,AllPublicationData!$A:$A,'Publication Table (%)'!$B42,AllPublicationData!$B:$B,'Publication Table (%)'!$C$4,AllPublicationData!$D:$D,'Publication Table (%)'!H$7)/
SUMIFS(AllPublicationData!$E:$E,AllPublicationData!$A:$A,'Publication Table (%)'!$B42,AllPublicationData!$B:$B,'Publication Table (%)'!$C$4,AllPublicationData!$D:$D,'Publication Table (%)'!H$7),
SUMIFS(AllPublicationData!$F:$F,AllPublicationData!$A:$A,'Publication Table (%)'!$B42,AllPublicationData!$B:$B,'Publication Table (%)'!H$7)/
SUMIFS(AllPublicationData!$E:$E,AllPublicationData!$A:$A,'Publication Table (%)'!$B42,AllPublicationData!$B:$B,'Publication Table (%)'!H$7)),
IF('Publication Table (%)'!$C$5="Operations cancelled by patient",
IFERROR(SUMIFS(AllPublicationData!$G:$G,AllPublicationData!$A:$A,'Publication Table (%)'!$B42,AllPublicationData!$B:$B,'Publication Table (%)'!$C$4,AllPublicationData!$D:$D,'Publication Table (%)'!H$7)/
SUMIFS(AllPublicationData!$E:$E,AllPublicationData!$A:$A,'Publication Table (%)'!$B42,AllPublicationData!$B:$B,'Publication Table (%)'!$C$4,AllPublicationData!$D:$D,'Publication Table (%)'!H$7),
SUMIFS(AllPublicationData!$G:$G,AllPublicationData!$A:$A,'Publication Table (%)'!$B42,AllPublicationData!$B:$B,'Publication Table (%)'!H$7)/
SUMIFS(AllPublicationData!$E:$E,AllPublicationData!$A:$A,'Publication Table (%)'!$B42,AllPublicationData!$B:$B,'Publication Table (%)'!H$7)),
IF('Publication Table (%)'!$C$5="Operations cancelled for clinical reasons",
IFERROR(SUMIFS(AllPublicationData!$H:$H,AllPublicationData!$A:$A,'Publication Table (%)'!$B42,AllPublicationData!$B:$B,'Publication Table (%)'!$C$4,AllPublicationData!$D:$D,'Publication Table (%)'!H$7)/
SUMIFS(AllPublicationData!$E:$E,AllPublicationData!$A:$A,'Publication Table (%)'!$B42,AllPublicationData!$B:$B,'Publication Table (%)'!$C$4,AllPublicationData!$D:$D,'Publication Table (%)'!H$7),
SUMIFS(AllPublicationData!$H:$H,AllPublicationData!$A:$A,'Publication Table (%)'!$B42,AllPublicationData!$B:$B,'Publication Table (%)'!H$7)/
SUMIFS(AllPublicationData!$E:$E,AllPublicationData!$A:$A,'Publication Table (%)'!$B42,AllPublicationData!$B:$B,'Publication Table (%)'!H$7)),
IF('Publication Table (%)'!$C$5="Operations cancelled for non-clinical/capacity reasons",
IFERROR(SUMIFS(AllPublicationData!$I:$I,AllPublicationData!$A:$A,'Publication Table (%)'!$B42,AllPublicationData!$B:$B,'Publication Table (%)'!$C$4,AllPublicationData!$D:$D,'Publication Table (%)'!H$7)/
SUMIFS(AllPublicationData!$E:$E,AllPublicationData!$A:$A,'Publication Table (%)'!$B42,AllPublicationData!$B:$B,'Publication Table (%)'!$C$4,AllPublicationData!$D:$D,'Publication Table (%)'!H$7),
SUMIFS(AllPublicationData!$I:$I,AllPublicationData!$A:$A,'Publication Table (%)'!$B42,AllPublicationData!$B:$B,'Publication Table (%)'!H$7)/
SUMIFS(AllPublicationData!$E:$E,AllPublicationData!$A:$A,'Publication Table (%)'!$B42,AllPublicationData!$B:$B,'Publication Table (%)'!H$7)),
IF('Publication Table (%)'!$C$5="Cancellations for other reasons",
IFERROR(SUMIFS(AllPublicationData!$J:$J,AllPublicationData!$A:$A,'Publication Table (%)'!$B42,AllPublicationData!$B:$B,'Publication Table (%)'!$C$4,AllPublicationData!$D:$D,'Publication Table (%)'!H$7)/
SUMIFS(AllPublicationData!$E:$E,AllPublicationData!$A:$A,'Publication Table (%)'!$B42,AllPublicationData!$B:$B,'Publication Table (%)'!$C$4,AllPublicationData!$D:$D,'Publication Table (%)'!H$7),
SUMIFS(AllPublicationData!$J:$J,AllPublicationData!$A:$A,'Publication Table (%)'!$B42,AllPublicationData!$B:$B,'Publication Table (%)'!H$7)/
SUMIFS(AllPublicationData!$E:$E,AllPublicationData!$A:$A,'Publication Table (%)'!$B42,AllPublicationData!$B:$B,'Publication Table (%)'!H$7)))))))</f>
        <v>6.9858712715855573E-2</v>
      </c>
      <c r="I42" s="96">
        <f>IF('Publication Table (%)'!$C$5="All Cancelled Operations",
IFERROR(SUMIFS(AllPublicationData!$F:$F,AllPublicationData!$A:$A,'Publication Table (%)'!$B42,AllPublicationData!$B:$B,'Publication Table (%)'!$C$4,AllPublicationData!$D:$D,'Publication Table (%)'!I$7)/
SUMIFS(AllPublicationData!$E:$E,AllPublicationData!$A:$A,'Publication Table (%)'!$B42,AllPublicationData!$B:$B,'Publication Table (%)'!$C$4,AllPublicationData!$D:$D,'Publication Table (%)'!I$7),
SUMIFS(AllPublicationData!$F:$F,AllPublicationData!$A:$A,'Publication Table (%)'!$B42,AllPublicationData!$B:$B,'Publication Table (%)'!I$7)/
SUMIFS(AllPublicationData!$E:$E,AllPublicationData!$A:$A,'Publication Table (%)'!$B42,AllPublicationData!$B:$B,'Publication Table (%)'!I$7)),
IF('Publication Table (%)'!$C$5="Operations cancelled by patient",
IFERROR(SUMIFS(AllPublicationData!$G:$G,AllPublicationData!$A:$A,'Publication Table (%)'!$B42,AllPublicationData!$B:$B,'Publication Table (%)'!$C$4,AllPublicationData!$D:$D,'Publication Table (%)'!I$7)/
SUMIFS(AllPublicationData!$E:$E,AllPublicationData!$A:$A,'Publication Table (%)'!$B42,AllPublicationData!$B:$B,'Publication Table (%)'!$C$4,AllPublicationData!$D:$D,'Publication Table (%)'!I$7),
SUMIFS(AllPublicationData!$G:$G,AllPublicationData!$A:$A,'Publication Table (%)'!$B42,AllPublicationData!$B:$B,'Publication Table (%)'!I$7)/
SUMIFS(AllPublicationData!$E:$E,AllPublicationData!$A:$A,'Publication Table (%)'!$B42,AllPublicationData!$B:$B,'Publication Table (%)'!I$7)),
IF('Publication Table (%)'!$C$5="Operations cancelled for clinical reasons",
IFERROR(SUMIFS(AllPublicationData!$H:$H,AllPublicationData!$A:$A,'Publication Table (%)'!$B42,AllPublicationData!$B:$B,'Publication Table (%)'!$C$4,AllPublicationData!$D:$D,'Publication Table (%)'!I$7)/
SUMIFS(AllPublicationData!$E:$E,AllPublicationData!$A:$A,'Publication Table (%)'!$B42,AllPublicationData!$B:$B,'Publication Table (%)'!$C$4,AllPublicationData!$D:$D,'Publication Table (%)'!I$7),
SUMIFS(AllPublicationData!$H:$H,AllPublicationData!$A:$A,'Publication Table (%)'!$B42,AllPublicationData!$B:$B,'Publication Table (%)'!I$7)/
SUMIFS(AllPublicationData!$E:$E,AllPublicationData!$A:$A,'Publication Table (%)'!$B42,AllPublicationData!$B:$B,'Publication Table (%)'!I$7)),
IF('Publication Table (%)'!$C$5="Operations cancelled for non-clinical/capacity reasons",
IFERROR(SUMIFS(AllPublicationData!$I:$I,AllPublicationData!$A:$A,'Publication Table (%)'!$B42,AllPublicationData!$B:$B,'Publication Table (%)'!$C$4,AllPublicationData!$D:$D,'Publication Table (%)'!I$7)/
SUMIFS(AllPublicationData!$E:$E,AllPublicationData!$A:$A,'Publication Table (%)'!$B42,AllPublicationData!$B:$B,'Publication Table (%)'!$C$4,AllPublicationData!$D:$D,'Publication Table (%)'!I$7),
SUMIFS(AllPublicationData!$I:$I,AllPublicationData!$A:$A,'Publication Table (%)'!$B42,AllPublicationData!$B:$B,'Publication Table (%)'!I$7)/
SUMIFS(AllPublicationData!$E:$E,AllPublicationData!$A:$A,'Publication Table (%)'!$B42,AllPublicationData!$B:$B,'Publication Table (%)'!I$7)),
IF('Publication Table (%)'!$C$5="Cancellations for other reasons",
IFERROR(SUMIFS(AllPublicationData!$J:$J,AllPublicationData!$A:$A,'Publication Table (%)'!$B42,AllPublicationData!$B:$B,'Publication Table (%)'!$C$4,AllPublicationData!$D:$D,'Publication Table (%)'!I$7)/
SUMIFS(AllPublicationData!$E:$E,AllPublicationData!$A:$A,'Publication Table (%)'!$B42,AllPublicationData!$B:$B,'Publication Table (%)'!$C$4,AllPublicationData!$D:$D,'Publication Table (%)'!I$7),
SUMIFS(AllPublicationData!$J:$J,AllPublicationData!$A:$A,'Publication Table (%)'!$B42,AllPublicationData!$B:$B,'Publication Table (%)'!I$7)/
SUMIFS(AllPublicationData!$E:$E,AllPublicationData!$A:$A,'Publication Table (%)'!$B42,AllPublicationData!$B:$B,'Publication Table (%)'!I$7)))))))</f>
        <v>6.4658990256864488E-2</v>
      </c>
      <c r="J42" s="96">
        <f>IF('Publication Table (%)'!$C$5="All Cancelled Operations",
IFERROR(SUMIFS(AllPublicationData!$F:$F,AllPublicationData!$A:$A,'Publication Table (%)'!$B42,AllPublicationData!$B:$B,'Publication Table (%)'!$C$4,AllPublicationData!$D:$D,'Publication Table (%)'!J$7)/
SUMIFS(AllPublicationData!$E:$E,AllPublicationData!$A:$A,'Publication Table (%)'!$B42,AllPublicationData!$B:$B,'Publication Table (%)'!$C$4,AllPublicationData!$D:$D,'Publication Table (%)'!J$7),
SUMIFS(AllPublicationData!$F:$F,AllPublicationData!$A:$A,'Publication Table (%)'!$B42,AllPublicationData!$B:$B,'Publication Table (%)'!J$7)/
SUMIFS(AllPublicationData!$E:$E,AllPublicationData!$A:$A,'Publication Table (%)'!$B42,AllPublicationData!$B:$B,'Publication Table (%)'!J$7)),
IF('Publication Table (%)'!$C$5="Operations cancelled by patient",
IFERROR(SUMIFS(AllPublicationData!$G:$G,AllPublicationData!$A:$A,'Publication Table (%)'!$B42,AllPublicationData!$B:$B,'Publication Table (%)'!$C$4,AllPublicationData!$D:$D,'Publication Table (%)'!J$7)/
SUMIFS(AllPublicationData!$E:$E,AllPublicationData!$A:$A,'Publication Table (%)'!$B42,AllPublicationData!$B:$B,'Publication Table (%)'!$C$4,AllPublicationData!$D:$D,'Publication Table (%)'!J$7),
SUMIFS(AllPublicationData!$G:$G,AllPublicationData!$A:$A,'Publication Table (%)'!$B42,AllPublicationData!$B:$B,'Publication Table (%)'!J$7)/
SUMIFS(AllPublicationData!$E:$E,AllPublicationData!$A:$A,'Publication Table (%)'!$B42,AllPublicationData!$B:$B,'Publication Table (%)'!J$7)),
IF('Publication Table (%)'!$C$5="Operations cancelled for clinical reasons",
IFERROR(SUMIFS(AllPublicationData!$H:$H,AllPublicationData!$A:$A,'Publication Table (%)'!$B42,AllPublicationData!$B:$B,'Publication Table (%)'!$C$4,AllPublicationData!$D:$D,'Publication Table (%)'!J$7)/
SUMIFS(AllPublicationData!$E:$E,AllPublicationData!$A:$A,'Publication Table (%)'!$B42,AllPublicationData!$B:$B,'Publication Table (%)'!$C$4,AllPublicationData!$D:$D,'Publication Table (%)'!J$7),
SUMIFS(AllPublicationData!$H:$H,AllPublicationData!$A:$A,'Publication Table (%)'!$B42,AllPublicationData!$B:$B,'Publication Table (%)'!J$7)/
SUMIFS(AllPublicationData!$E:$E,AllPublicationData!$A:$A,'Publication Table (%)'!$B42,AllPublicationData!$B:$B,'Publication Table (%)'!J$7)),
IF('Publication Table (%)'!$C$5="Operations cancelled for non-clinical/capacity reasons",
IFERROR(SUMIFS(AllPublicationData!$I:$I,AllPublicationData!$A:$A,'Publication Table (%)'!$B42,AllPublicationData!$B:$B,'Publication Table (%)'!$C$4,AllPublicationData!$D:$D,'Publication Table (%)'!J$7)/
SUMIFS(AllPublicationData!$E:$E,AllPublicationData!$A:$A,'Publication Table (%)'!$B42,AllPublicationData!$B:$B,'Publication Table (%)'!$C$4,AllPublicationData!$D:$D,'Publication Table (%)'!J$7),
SUMIFS(AllPublicationData!$I:$I,AllPublicationData!$A:$A,'Publication Table (%)'!$B42,AllPublicationData!$B:$B,'Publication Table (%)'!J$7)/
SUMIFS(AllPublicationData!$E:$E,AllPublicationData!$A:$A,'Publication Table (%)'!$B42,AllPublicationData!$B:$B,'Publication Table (%)'!J$7)),
IF('Publication Table (%)'!$C$5="Cancellations for other reasons",
IFERROR(SUMIFS(AllPublicationData!$J:$J,AllPublicationData!$A:$A,'Publication Table (%)'!$B42,AllPublicationData!$B:$B,'Publication Table (%)'!$C$4,AllPublicationData!$D:$D,'Publication Table (%)'!J$7)/
SUMIFS(AllPublicationData!$E:$E,AllPublicationData!$A:$A,'Publication Table (%)'!$B42,AllPublicationData!$B:$B,'Publication Table (%)'!$C$4,AllPublicationData!$D:$D,'Publication Table (%)'!J$7),
SUMIFS(AllPublicationData!$J:$J,AllPublicationData!$A:$A,'Publication Table (%)'!$B42,AllPublicationData!$B:$B,'Publication Table (%)'!J$7)/
SUMIFS(AllPublicationData!$E:$E,AllPublicationData!$A:$A,'Publication Table (%)'!$B42,AllPublicationData!$B:$B,'Publication Table (%)'!J$7)))))))</f>
        <v>7.2784810126582278E-2</v>
      </c>
      <c r="K42" s="96">
        <f>IF('Publication Table (%)'!$C$5="All Cancelled Operations",
IFERROR(SUMIFS(AllPublicationData!$F:$F,AllPublicationData!$A:$A,'Publication Table (%)'!$B42,AllPublicationData!$B:$B,'Publication Table (%)'!$C$4,AllPublicationData!$D:$D,'Publication Table (%)'!K$7)/
SUMIFS(AllPublicationData!$E:$E,AllPublicationData!$A:$A,'Publication Table (%)'!$B42,AllPublicationData!$B:$B,'Publication Table (%)'!$C$4,AllPublicationData!$D:$D,'Publication Table (%)'!K$7),
SUMIFS(AllPublicationData!$F:$F,AllPublicationData!$A:$A,'Publication Table (%)'!$B42,AllPublicationData!$B:$B,'Publication Table (%)'!K$7)/
SUMIFS(AllPublicationData!$E:$E,AllPublicationData!$A:$A,'Publication Table (%)'!$B42,AllPublicationData!$B:$B,'Publication Table (%)'!K$7)),
IF('Publication Table (%)'!$C$5="Operations cancelled by patient",
IFERROR(SUMIFS(AllPublicationData!$G:$G,AllPublicationData!$A:$A,'Publication Table (%)'!$B42,AllPublicationData!$B:$B,'Publication Table (%)'!$C$4,AllPublicationData!$D:$D,'Publication Table (%)'!K$7)/
SUMIFS(AllPublicationData!$E:$E,AllPublicationData!$A:$A,'Publication Table (%)'!$B42,AllPublicationData!$B:$B,'Publication Table (%)'!$C$4,AllPublicationData!$D:$D,'Publication Table (%)'!K$7),
SUMIFS(AllPublicationData!$G:$G,AllPublicationData!$A:$A,'Publication Table (%)'!$B42,AllPublicationData!$B:$B,'Publication Table (%)'!K$7)/
SUMIFS(AllPublicationData!$E:$E,AllPublicationData!$A:$A,'Publication Table (%)'!$B42,AllPublicationData!$B:$B,'Publication Table (%)'!K$7)),
IF('Publication Table (%)'!$C$5="Operations cancelled for clinical reasons",
IFERROR(SUMIFS(AllPublicationData!$H:$H,AllPublicationData!$A:$A,'Publication Table (%)'!$B42,AllPublicationData!$B:$B,'Publication Table (%)'!$C$4,AllPublicationData!$D:$D,'Publication Table (%)'!K$7)/
SUMIFS(AllPublicationData!$E:$E,AllPublicationData!$A:$A,'Publication Table (%)'!$B42,AllPublicationData!$B:$B,'Publication Table (%)'!$C$4,AllPublicationData!$D:$D,'Publication Table (%)'!K$7),
SUMIFS(AllPublicationData!$H:$H,AllPublicationData!$A:$A,'Publication Table (%)'!$B42,AllPublicationData!$B:$B,'Publication Table (%)'!K$7)/
SUMIFS(AllPublicationData!$E:$E,AllPublicationData!$A:$A,'Publication Table (%)'!$B42,AllPublicationData!$B:$B,'Publication Table (%)'!K$7)),
IF('Publication Table (%)'!$C$5="Operations cancelled for non-clinical/capacity reasons",
IFERROR(SUMIFS(AllPublicationData!$I:$I,AllPublicationData!$A:$A,'Publication Table (%)'!$B42,AllPublicationData!$B:$B,'Publication Table (%)'!$C$4,AllPublicationData!$D:$D,'Publication Table (%)'!K$7)/
SUMIFS(AllPublicationData!$E:$E,AllPublicationData!$A:$A,'Publication Table (%)'!$B42,AllPublicationData!$B:$B,'Publication Table (%)'!$C$4,AllPublicationData!$D:$D,'Publication Table (%)'!K$7),
SUMIFS(AllPublicationData!$I:$I,AllPublicationData!$A:$A,'Publication Table (%)'!$B42,AllPublicationData!$B:$B,'Publication Table (%)'!K$7)/
SUMIFS(AllPublicationData!$E:$E,AllPublicationData!$A:$A,'Publication Table (%)'!$B42,AllPublicationData!$B:$B,'Publication Table (%)'!K$7)),
IF('Publication Table (%)'!$C$5="Cancellations for other reasons",
IFERROR(SUMIFS(AllPublicationData!$J:$J,AllPublicationData!$A:$A,'Publication Table (%)'!$B42,AllPublicationData!$B:$B,'Publication Table (%)'!$C$4,AllPublicationData!$D:$D,'Publication Table (%)'!K$7)/
SUMIFS(AllPublicationData!$E:$E,AllPublicationData!$A:$A,'Publication Table (%)'!$B42,AllPublicationData!$B:$B,'Publication Table (%)'!$C$4,AllPublicationData!$D:$D,'Publication Table (%)'!K$7),
SUMIFS(AllPublicationData!$J:$J,AllPublicationData!$A:$A,'Publication Table (%)'!$B42,AllPublicationData!$B:$B,'Publication Table (%)'!K$7)/
SUMIFS(AllPublicationData!$E:$E,AllPublicationData!$A:$A,'Publication Table (%)'!$B42,AllPublicationData!$B:$B,'Publication Table (%)'!K$7)))))))</f>
        <v>8.4390512961941527E-2</v>
      </c>
      <c r="L42" s="96">
        <f>IF('Publication Table (%)'!$C$5="All Cancelled Operations",
IFERROR(SUMIFS(AllPublicationData!$F:$F,AllPublicationData!$A:$A,'Publication Table (%)'!$B42,AllPublicationData!$B:$B,'Publication Table (%)'!$C$4,AllPublicationData!$D:$D,'Publication Table (%)'!L$7)/
SUMIFS(AllPublicationData!$E:$E,AllPublicationData!$A:$A,'Publication Table (%)'!$B42,AllPublicationData!$B:$B,'Publication Table (%)'!$C$4,AllPublicationData!$D:$D,'Publication Table (%)'!L$7),
SUMIFS(AllPublicationData!$F:$F,AllPublicationData!$A:$A,'Publication Table (%)'!$B42,AllPublicationData!$B:$B,'Publication Table (%)'!L$7)/
SUMIFS(AllPublicationData!$E:$E,AllPublicationData!$A:$A,'Publication Table (%)'!$B42,AllPublicationData!$B:$B,'Publication Table (%)'!L$7)),
IF('Publication Table (%)'!$C$5="Operations cancelled by patient",
IFERROR(SUMIFS(AllPublicationData!$G:$G,AllPublicationData!$A:$A,'Publication Table (%)'!$B42,AllPublicationData!$B:$B,'Publication Table (%)'!$C$4,AllPublicationData!$D:$D,'Publication Table (%)'!L$7)/
SUMIFS(AllPublicationData!$E:$E,AllPublicationData!$A:$A,'Publication Table (%)'!$B42,AllPublicationData!$B:$B,'Publication Table (%)'!$C$4,AllPublicationData!$D:$D,'Publication Table (%)'!L$7),
SUMIFS(AllPublicationData!$G:$G,AllPublicationData!$A:$A,'Publication Table (%)'!$B42,AllPublicationData!$B:$B,'Publication Table (%)'!L$7)/
SUMIFS(AllPublicationData!$E:$E,AllPublicationData!$A:$A,'Publication Table (%)'!$B42,AllPublicationData!$B:$B,'Publication Table (%)'!L$7)),
IF('Publication Table (%)'!$C$5="Operations cancelled for clinical reasons",
IFERROR(SUMIFS(AllPublicationData!$H:$H,AllPublicationData!$A:$A,'Publication Table (%)'!$B42,AllPublicationData!$B:$B,'Publication Table (%)'!$C$4,AllPublicationData!$D:$D,'Publication Table (%)'!L$7)/
SUMIFS(AllPublicationData!$E:$E,AllPublicationData!$A:$A,'Publication Table (%)'!$B42,AllPublicationData!$B:$B,'Publication Table (%)'!$C$4,AllPublicationData!$D:$D,'Publication Table (%)'!L$7),
SUMIFS(AllPublicationData!$H:$H,AllPublicationData!$A:$A,'Publication Table (%)'!$B42,AllPublicationData!$B:$B,'Publication Table (%)'!L$7)/
SUMIFS(AllPublicationData!$E:$E,AllPublicationData!$A:$A,'Publication Table (%)'!$B42,AllPublicationData!$B:$B,'Publication Table (%)'!L$7)),
IF('Publication Table (%)'!$C$5="Operations cancelled for non-clinical/capacity reasons",
IFERROR(SUMIFS(AllPublicationData!$I:$I,AllPublicationData!$A:$A,'Publication Table (%)'!$B42,AllPublicationData!$B:$B,'Publication Table (%)'!$C$4,AllPublicationData!$D:$D,'Publication Table (%)'!L$7)/
SUMIFS(AllPublicationData!$E:$E,AllPublicationData!$A:$A,'Publication Table (%)'!$B42,AllPublicationData!$B:$B,'Publication Table (%)'!$C$4,AllPublicationData!$D:$D,'Publication Table (%)'!L$7),
SUMIFS(AllPublicationData!$I:$I,AllPublicationData!$A:$A,'Publication Table (%)'!$B42,AllPublicationData!$B:$B,'Publication Table (%)'!L$7)/
SUMIFS(AllPublicationData!$E:$E,AllPublicationData!$A:$A,'Publication Table (%)'!$B42,AllPublicationData!$B:$B,'Publication Table (%)'!L$7)),
IF('Publication Table (%)'!$C$5="Cancellations for other reasons",
IFERROR(SUMIFS(AllPublicationData!$J:$J,AllPublicationData!$A:$A,'Publication Table (%)'!$B42,AllPublicationData!$B:$B,'Publication Table (%)'!$C$4,AllPublicationData!$D:$D,'Publication Table (%)'!L$7)/
SUMIFS(AllPublicationData!$E:$E,AllPublicationData!$A:$A,'Publication Table (%)'!$B42,AllPublicationData!$B:$B,'Publication Table (%)'!$C$4,AllPublicationData!$D:$D,'Publication Table (%)'!L$7),
SUMIFS(AllPublicationData!$J:$J,AllPublicationData!$A:$A,'Publication Table (%)'!$B42,AllPublicationData!$B:$B,'Publication Table (%)'!L$7)/
SUMIFS(AllPublicationData!$E:$E,AllPublicationData!$A:$A,'Publication Table (%)'!$B42,AllPublicationData!$B:$B,'Publication Table (%)'!L$7)))))))</f>
        <v>6.8664464369985842E-2</v>
      </c>
      <c r="M42" s="96">
        <f>IF('Publication Table (%)'!$C$5="All Cancelled Operations",
IFERROR(SUMIFS(AllPublicationData!$F:$F,AllPublicationData!$A:$A,'Publication Table (%)'!$B42,AllPublicationData!$B:$B,'Publication Table (%)'!$C$4,AllPublicationData!$D:$D,'Publication Table (%)'!M$7)/
SUMIFS(AllPublicationData!$E:$E,AllPublicationData!$A:$A,'Publication Table (%)'!$B42,AllPublicationData!$B:$B,'Publication Table (%)'!$C$4,AllPublicationData!$D:$D,'Publication Table (%)'!M$7),
SUMIFS(AllPublicationData!$F:$F,AllPublicationData!$A:$A,'Publication Table (%)'!$B42,AllPublicationData!$B:$B,'Publication Table (%)'!M$7)/
SUMIFS(AllPublicationData!$E:$E,AllPublicationData!$A:$A,'Publication Table (%)'!$B42,AllPublicationData!$B:$B,'Publication Table (%)'!M$7)),
IF('Publication Table (%)'!$C$5="Operations cancelled by patient",
IFERROR(SUMIFS(AllPublicationData!$G:$G,AllPublicationData!$A:$A,'Publication Table (%)'!$B42,AllPublicationData!$B:$B,'Publication Table (%)'!$C$4,AllPublicationData!$D:$D,'Publication Table (%)'!M$7)/
SUMIFS(AllPublicationData!$E:$E,AllPublicationData!$A:$A,'Publication Table (%)'!$B42,AllPublicationData!$B:$B,'Publication Table (%)'!$C$4,AllPublicationData!$D:$D,'Publication Table (%)'!M$7),
SUMIFS(AllPublicationData!$G:$G,AllPublicationData!$A:$A,'Publication Table (%)'!$B42,AllPublicationData!$B:$B,'Publication Table (%)'!M$7)/
SUMIFS(AllPublicationData!$E:$E,AllPublicationData!$A:$A,'Publication Table (%)'!$B42,AllPublicationData!$B:$B,'Publication Table (%)'!M$7)),
IF('Publication Table (%)'!$C$5="Operations cancelled for clinical reasons",
IFERROR(SUMIFS(AllPublicationData!$H:$H,AllPublicationData!$A:$A,'Publication Table (%)'!$B42,AllPublicationData!$B:$B,'Publication Table (%)'!$C$4,AllPublicationData!$D:$D,'Publication Table (%)'!M$7)/
SUMIFS(AllPublicationData!$E:$E,AllPublicationData!$A:$A,'Publication Table (%)'!$B42,AllPublicationData!$B:$B,'Publication Table (%)'!$C$4,AllPublicationData!$D:$D,'Publication Table (%)'!M$7),
SUMIFS(AllPublicationData!$H:$H,AllPublicationData!$A:$A,'Publication Table (%)'!$B42,AllPublicationData!$B:$B,'Publication Table (%)'!M$7)/
SUMIFS(AllPublicationData!$E:$E,AllPublicationData!$A:$A,'Publication Table (%)'!$B42,AllPublicationData!$B:$B,'Publication Table (%)'!M$7)),
IF('Publication Table (%)'!$C$5="Operations cancelled for non-clinical/capacity reasons",
IFERROR(SUMIFS(AllPublicationData!$I:$I,AllPublicationData!$A:$A,'Publication Table (%)'!$B42,AllPublicationData!$B:$B,'Publication Table (%)'!$C$4,AllPublicationData!$D:$D,'Publication Table (%)'!M$7)/
SUMIFS(AllPublicationData!$E:$E,AllPublicationData!$A:$A,'Publication Table (%)'!$B42,AllPublicationData!$B:$B,'Publication Table (%)'!$C$4,AllPublicationData!$D:$D,'Publication Table (%)'!M$7),
SUMIFS(AllPublicationData!$I:$I,AllPublicationData!$A:$A,'Publication Table (%)'!$B42,AllPublicationData!$B:$B,'Publication Table (%)'!M$7)/
SUMIFS(AllPublicationData!$E:$E,AllPublicationData!$A:$A,'Publication Table (%)'!$B42,AllPublicationData!$B:$B,'Publication Table (%)'!M$7)),
IF('Publication Table (%)'!$C$5="Cancellations for other reasons",
IFERROR(SUMIFS(AllPublicationData!$J:$J,AllPublicationData!$A:$A,'Publication Table (%)'!$B42,AllPublicationData!$B:$B,'Publication Table (%)'!$C$4,AllPublicationData!$D:$D,'Publication Table (%)'!M$7)/
SUMIFS(AllPublicationData!$E:$E,AllPublicationData!$A:$A,'Publication Table (%)'!$B42,AllPublicationData!$B:$B,'Publication Table (%)'!$C$4,AllPublicationData!$D:$D,'Publication Table (%)'!M$7),
SUMIFS(AllPublicationData!$J:$J,AllPublicationData!$A:$A,'Publication Table (%)'!$B42,AllPublicationData!$B:$B,'Publication Table (%)'!M$7)/
SUMIFS(AllPublicationData!$E:$E,AllPublicationData!$A:$A,'Publication Table (%)'!$B42,AllPublicationData!$B:$B,'Publication Table (%)'!M$7)))))))</f>
        <v>0.21368547418967587</v>
      </c>
      <c r="N42" s="96">
        <f>IF('Publication Table (%)'!$C$5="All Cancelled Operations",
IFERROR(SUMIFS(AllPublicationData!$F:$F,AllPublicationData!$A:$A,'Publication Table (%)'!$B42,AllPublicationData!$B:$B,'Publication Table (%)'!$C$4,AllPublicationData!$D:$D,'Publication Table (%)'!N$7)/
SUMIFS(AllPublicationData!$E:$E,AllPublicationData!$A:$A,'Publication Table (%)'!$B42,AllPublicationData!$B:$B,'Publication Table (%)'!$C$4,AllPublicationData!$D:$D,'Publication Table (%)'!N$7),
SUMIFS(AllPublicationData!$F:$F,AllPublicationData!$A:$A,'Publication Table (%)'!$B42,AllPublicationData!$B:$B,'Publication Table (%)'!N$7)/
SUMIFS(AllPublicationData!$E:$E,AllPublicationData!$A:$A,'Publication Table (%)'!$B42,AllPublicationData!$B:$B,'Publication Table (%)'!N$7)),
IF('Publication Table (%)'!$C$5="Operations cancelled by patient",
IFERROR(SUMIFS(AllPublicationData!$G:$G,AllPublicationData!$A:$A,'Publication Table (%)'!$B42,AllPublicationData!$B:$B,'Publication Table (%)'!$C$4,AllPublicationData!$D:$D,'Publication Table (%)'!N$7)/
SUMIFS(AllPublicationData!$E:$E,AllPublicationData!$A:$A,'Publication Table (%)'!$B42,AllPublicationData!$B:$B,'Publication Table (%)'!$C$4,AllPublicationData!$D:$D,'Publication Table (%)'!N$7),
SUMIFS(AllPublicationData!$G:$G,AllPublicationData!$A:$A,'Publication Table (%)'!$B42,AllPublicationData!$B:$B,'Publication Table (%)'!N$7)/
SUMIFS(AllPublicationData!$E:$E,AllPublicationData!$A:$A,'Publication Table (%)'!$B42,AllPublicationData!$B:$B,'Publication Table (%)'!N$7)),
IF('Publication Table (%)'!$C$5="Operations cancelled for clinical reasons",
IFERROR(SUMIFS(AllPublicationData!$H:$H,AllPublicationData!$A:$A,'Publication Table (%)'!$B42,AllPublicationData!$B:$B,'Publication Table (%)'!$C$4,AllPublicationData!$D:$D,'Publication Table (%)'!N$7)/
SUMIFS(AllPublicationData!$E:$E,AllPublicationData!$A:$A,'Publication Table (%)'!$B42,AllPublicationData!$B:$B,'Publication Table (%)'!$C$4,AllPublicationData!$D:$D,'Publication Table (%)'!N$7),
SUMIFS(AllPublicationData!$H:$H,AllPublicationData!$A:$A,'Publication Table (%)'!$B42,AllPublicationData!$B:$B,'Publication Table (%)'!N$7)/
SUMIFS(AllPublicationData!$E:$E,AllPublicationData!$A:$A,'Publication Table (%)'!$B42,AllPublicationData!$B:$B,'Publication Table (%)'!N$7)),
IF('Publication Table (%)'!$C$5="Operations cancelled for non-clinical/capacity reasons",
IFERROR(SUMIFS(AllPublicationData!$I:$I,AllPublicationData!$A:$A,'Publication Table (%)'!$B42,AllPublicationData!$B:$B,'Publication Table (%)'!$C$4,AllPublicationData!$D:$D,'Publication Table (%)'!N$7)/
SUMIFS(AllPublicationData!$E:$E,AllPublicationData!$A:$A,'Publication Table (%)'!$B42,AllPublicationData!$B:$B,'Publication Table (%)'!$C$4,AllPublicationData!$D:$D,'Publication Table (%)'!N$7),
SUMIFS(AllPublicationData!$I:$I,AllPublicationData!$A:$A,'Publication Table (%)'!$B42,AllPublicationData!$B:$B,'Publication Table (%)'!N$7)/
SUMIFS(AllPublicationData!$E:$E,AllPublicationData!$A:$A,'Publication Table (%)'!$B42,AllPublicationData!$B:$B,'Publication Table (%)'!N$7)),
IF('Publication Table (%)'!$C$5="Cancellations for other reasons",
IFERROR(SUMIFS(AllPublicationData!$J:$J,AllPublicationData!$A:$A,'Publication Table (%)'!$B42,AllPublicationData!$B:$B,'Publication Table (%)'!$C$4,AllPublicationData!$D:$D,'Publication Table (%)'!N$7)/
SUMIFS(AllPublicationData!$E:$E,AllPublicationData!$A:$A,'Publication Table (%)'!$B42,AllPublicationData!$B:$B,'Publication Table (%)'!$C$4,AllPublicationData!$D:$D,'Publication Table (%)'!N$7),
SUMIFS(AllPublicationData!$J:$J,AllPublicationData!$A:$A,'Publication Table (%)'!$B42,AllPublicationData!$B:$B,'Publication Table (%)'!N$7)/
SUMIFS(AllPublicationData!$E:$E,AllPublicationData!$A:$A,'Publication Table (%)'!$B42,AllPublicationData!$B:$B,'Publication Table (%)'!N$7)))))))</f>
        <v>9.9776619508562925E-2</v>
      </c>
      <c r="O42" s="96">
        <f>IF('Publication Table (%)'!$C$5="All Cancelled Operations",
IFERROR(SUMIFS(AllPublicationData!$F:$F,AllPublicationData!$A:$A,'Publication Table (%)'!$B42,AllPublicationData!$B:$B,'Publication Table (%)'!$C$4,AllPublicationData!$D:$D,'Publication Table (%)'!O$7)/
SUMIFS(AllPublicationData!$E:$E,AllPublicationData!$A:$A,'Publication Table (%)'!$B42,AllPublicationData!$B:$B,'Publication Table (%)'!$C$4,AllPublicationData!$D:$D,'Publication Table (%)'!O$7),
SUMIFS(AllPublicationData!$F:$F,AllPublicationData!$A:$A,'Publication Table (%)'!$B42,AllPublicationData!$B:$B,'Publication Table (%)'!O$7)/
SUMIFS(AllPublicationData!$E:$E,AllPublicationData!$A:$A,'Publication Table (%)'!$B42,AllPublicationData!$B:$B,'Publication Table (%)'!O$7)),
IF('Publication Table (%)'!$C$5="Operations cancelled by patient",
IFERROR(SUMIFS(AllPublicationData!$G:$G,AllPublicationData!$A:$A,'Publication Table (%)'!$B42,AllPublicationData!$B:$B,'Publication Table (%)'!$C$4,AllPublicationData!$D:$D,'Publication Table (%)'!O$7)/
SUMIFS(AllPublicationData!$E:$E,AllPublicationData!$A:$A,'Publication Table (%)'!$B42,AllPublicationData!$B:$B,'Publication Table (%)'!$C$4,AllPublicationData!$D:$D,'Publication Table (%)'!O$7),
SUMIFS(AllPublicationData!$G:$G,AllPublicationData!$A:$A,'Publication Table (%)'!$B42,AllPublicationData!$B:$B,'Publication Table (%)'!O$7)/
SUMIFS(AllPublicationData!$E:$E,AllPublicationData!$A:$A,'Publication Table (%)'!$B42,AllPublicationData!$B:$B,'Publication Table (%)'!O$7)),
IF('Publication Table (%)'!$C$5="Operations cancelled for clinical reasons",
IFERROR(SUMIFS(AllPublicationData!$H:$H,AllPublicationData!$A:$A,'Publication Table (%)'!$B42,AllPublicationData!$B:$B,'Publication Table (%)'!$C$4,AllPublicationData!$D:$D,'Publication Table (%)'!O$7)/
SUMIFS(AllPublicationData!$E:$E,AllPublicationData!$A:$A,'Publication Table (%)'!$B42,AllPublicationData!$B:$B,'Publication Table (%)'!$C$4,AllPublicationData!$D:$D,'Publication Table (%)'!O$7),
SUMIFS(AllPublicationData!$H:$H,AllPublicationData!$A:$A,'Publication Table (%)'!$B42,AllPublicationData!$B:$B,'Publication Table (%)'!O$7)/
SUMIFS(AllPublicationData!$E:$E,AllPublicationData!$A:$A,'Publication Table (%)'!$B42,AllPublicationData!$B:$B,'Publication Table (%)'!O$7)),
IF('Publication Table (%)'!$C$5="Operations cancelled for non-clinical/capacity reasons",
IFERROR(SUMIFS(AllPublicationData!$I:$I,AllPublicationData!$A:$A,'Publication Table (%)'!$B42,AllPublicationData!$B:$B,'Publication Table (%)'!$C$4,AllPublicationData!$D:$D,'Publication Table (%)'!O$7)/
SUMIFS(AllPublicationData!$E:$E,AllPublicationData!$A:$A,'Publication Table (%)'!$B42,AllPublicationData!$B:$B,'Publication Table (%)'!$C$4,AllPublicationData!$D:$D,'Publication Table (%)'!O$7),
SUMIFS(AllPublicationData!$I:$I,AllPublicationData!$A:$A,'Publication Table (%)'!$B42,AllPublicationData!$B:$B,'Publication Table (%)'!O$7)/
SUMIFS(AllPublicationData!$E:$E,AllPublicationData!$A:$A,'Publication Table (%)'!$B42,AllPublicationData!$B:$B,'Publication Table (%)'!O$7)),
IF('Publication Table (%)'!$C$5="Cancellations for other reasons",
IFERROR(SUMIFS(AllPublicationData!$J:$J,AllPublicationData!$A:$A,'Publication Table (%)'!$B42,AllPublicationData!$B:$B,'Publication Table (%)'!$C$4,AllPublicationData!$D:$D,'Publication Table (%)'!O$7)/
SUMIFS(AllPublicationData!$E:$E,AllPublicationData!$A:$A,'Publication Table (%)'!$B42,AllPublicationData!$B:$B,'Publication Table (%)'!$C$4,AllPublicationData!$D:$D,'Publication Table (%)'!O$7),
SUMIFS(AllPublicationData!$J:$J,AllPublicationData!$A:$A,'Publication Table (%)'!$B42,AllPublicationData!$B:$B,'Publication Table (%)'!O$7)/
SUMIFS(AllPublicationData!$E:$E,AllPublicationData!$A:$A,'Publication Table (%)'!$B42,AllPublicationData!$B:$B,'Publication Table (%)'!O$7)))))))</f>
        <v>0.10332346166502139</v>
      </c>
      <c r="P42" s="96">
        <f>IF('Publication Table (%)'!$C$5="All Cancelled Operations",
IFERROR(SUMIFS(AllPublicationData!$F:$F,AllPublicationData!$A:$A,'Publication Table (%)'!$B42,AllPublicationData!$B:$B,'Publication Table (%)'!$C$4,AllPublicationData!$D:$D,'Publication Table (%)'!P$7)/
SUMIFS(AllPublicationData!$E:$E,AllPublicationData!$A:$A,'Publication Table (%)'!$B42,AllPublicationData!$B:$B,'Publication Table (%)'!$C$4,AllPublicationData!$D:$D,'Publication Table (%)'!P$7),
SUMIFS(AllPublicationData!$F:$F,AllPublicationData!$A:$A,'Publication Table (%)'!$B42,AllPublicationData!$B:$B,'Publication Table (%)'!P$7)/
SUMIFS(AllPublicationData!$E:$E,AllPublicationData!$A:$A,'Publication Table (%)'!$B42,AllPublicationData!$B:$B,'Publication Table (%)'!P$7)),
IF('Publication Table (%)'!$C$5="Operations cancelled by patient",
IFERROR(SUMIFS(AllPublicationData!$G:$G,AllPublicationData!$A:$A,'Publication Table (%)'!$B42,AllPublicationData!$B:$B,'Publication Table (%)'!$C$4,AllPublicationData!$D:$D,'Publication Table (%)'!P$7)/
SUMIFS(AllPublicationData!$E:$E,AllPublicationData!$A:$A,'Publication Table (%)'!$B42,AllPublicationData!$B:$B,'Publication Table (%)'!$C$4,AllPublicationData!$D:$D,'Publication Table (%)'!P$7),
SUMIFS(AllPublicationData!$G:$G,AllPublicationData!$A:$A,'Publication Table (%)'!$B42,AllPublicationData!$B:$B,'Publication Table (%)'!P$7)/
SUMIFS(AllPublicationData!$E:$E,AllPublicationData!$A:$A,'Publication Table (%)'!$B42,AllPublicationData!$B:$B,'Publication Table (%)'!P$7)),
IF('Publication Table (%)'!$C$5="Operations cancelled for clinical reasons",
IFERROR(SUMIFS(AllPublicationData!$H:$H,AllPublicationData!$A:$A,'Publication Table (%)'!$B42,AllPublicationData!$B:$B,'Publication Table (%)'!$C$4,AllPublicationData!$D:$D,'Publication Table (%)'!P$7)/
SUMIFS(AllPublicationData!$E:$E,AllPublicationData!$A:$A,'Publication Table (%)'!$B42,AllPublicationData!$B:$B,'Publication Table (%)'!$C$4,AllPublicationData!$D:$D,'Publication Table (%)'!P$7),
SUMIFS(AllPublicationData!$H:$H,AllPublicationData!$A:$A,'Publication Table (%)'!$B42,AllPublicationData!$B:$B,'Publication Table (%)'!P$7)/
SUMIFS(AllPublicationData!$E:$E,AllPublicationData!$A:$A,'Publication Table (%)'!$B42,AllPublicationData!$B:$B,'Publication Table (%)'!P$7)),
IF('Publication Table (%)'!$C$5="Operations cancelled for non-clinical/capacity reasons",
IFERROR(SUMIFS(AllPublicationData!$I:$I,AllPublicationData!$A:$A,'Publication Table (%)'!$B42,AllPublicationData!$B:$B,'Publication Table (%)'!$C$4,AllPublicationData!$D:$D,'Publication Table (%)'!P$7)/
SUMIFS(AllPublicationData!$E:$E,AllPublicationData!$A:$A,'Publication Table (%)'!$B42,AllPublicationData!$B:$B,'Publication Table (%)'!$C$4,AllPublicationData!$D:$D,'Publication Table (%)'!P$7),
SUMIFS(AllPublicationData!$I:$I,AllPublicationData!$A:$A,'Publication Table (%)'!$B42,AllPublicationData!$B:$B,'Publication Table (%)'!P$7)/
SUMIFS(AllPublicationData!$E:$E,AllPublicationData!$A:$A,'Publication Table (%)'!$B42,AllPublicationData!$B:$B,'Publication Table (%)'!P$7)),
IF('Publication Table (%)'!$C$5="Cancellations for other reasons",
IFERROR(SUMIFS(AllPublicationData!$J:$J,AllPublicationData!$A:$A,'Publication Table (%)'!$B42,AllPublicationData!$B:$B,'Publication Table (%)'!$C$4,AllPublicationData!$D:$D,'Publication Table (%)'!P$7)/
SUMIFS(AllPublicationData!$E:$E,AllPublicationData!$A:$A,'Publication Table (%)'!$B42,AllPublicationData!$B:$B,'Publication Table (%)'!$C$4,AllPublicationData!$D:$D,'Publication Table (%)'!P$7),
SUMIFS(AllPublicationData!$J:$J,AllPublicationData!$A:$A,'Publication Table (%)'!$B42,AllPublicationData!$B:$B,'Publication Table (%)'!P$7)/
SUMIFS(AllPublicationData!$E:$E,AllPublicationData!$A:$A,'Publication Table (%)'!$B42,AllPublicationData!$B:$B,'Publication Table (%)'!P$7)))))))</f>
        <v>6.9090909090909092E-2</v>
      </c>
      <c r="Q42" s="96">
        <f>IF('Publication Table (%)'!$C$5="All Cancelled Operations",
IFERROR(SUMIFS(AllPublicationData!$F:$F,AllPublicationData!$A:$A,'Publication Table (%)'!$B42,AllPublicationData!$B:$B,'Publication Table (%)'!$C$4,AllPublicationData!$D:$D,'Publication Table (%)'!Q$7)/
SUMIFS(AllPublicationData!$E:$E,AllPublicationData!$A:$A,'Publication Table (%)'!$B42,AllPublicationData!$B:$B,'Publication Table (%)'!$C$4,AllPublicationData!$D:$D,'Publication Table (%)'!Q$7),
SUMIFS(AllPublicationData!$F:$F,AllPublicationData!$A:$A,'Publication Table (%)'!$B42,AllPublicationData!$B:$B,'Publication Table (%)'!Q$7)/
SUMIFS(AllPublicationData!$E:$E,AllPublicationData!$A:$A,'Publication Table (%)'!$B42,AllPublicationData!$B:$B,'Publication Table (%)'!Q$7)),
IF('Publication Table (%)'!$C$5="Operations cancelled by patient",
IFERROR(SUMIFS(AllPublicationData!$G:$G,AllPublicationData!$A:$A,'Publication Table (%)'!$B42,AllPublicationData!$B:$B,'Publication Table (%)'!$C$4,AllPublicationData!$D:$D,'Publication Table (%)'!Q$7)/
SUMIFS(AllPublicationData!$E:$E,AllPublicationData!$A:$A,'Publication Table (%)'!$B42,AllPublicationData!$B:$B,'Publication Table (%)'!$C$4,AllPublicationData!$D:$D,'Publication Table (%)'!Q$7),
SUMIFS(AllPublicationData!$G:$G,AllPublicationData!$A:$A,'Publication Table (%)'!$B42,AllPublicationData!$B:$B,'Publication Table (%)'!Q$7)/
SUMIFS(AllPublicationData!$E:$E,AllPublicationData!$A:$A,'Publication Table (%)'!$B42,AllPublicationData!$B:$B,'Publication Table (%)'!Q$7)),
IF('Publication Table (%)'!$C$5="Operations cancelled for clinical reasons",
IFERROR(SUMIFS(AllPublicationData!$H:$H,AllPublicationData!$A:$A,'Publication Table (%)'!$B42,AllPublicationData!$B:$B,'Publication Table (%)'!$C$4,AllPublicationData!$D:$D,'Publication Table (%)'!Q$7)/
SUMIFS(AllPublicationData!$E:$E,AllPublicationData!$A:$A,'Publication Table (%)'!$B42,AllPublicationData!$B:$B,'Publication Table (%)'!$C$4,AllPublicationData!$D:$D,'Publication Table (%)'!Q$7),
SUMIFS(AllPublicationData!$H:$H,AllPublicationData!$A:$A,'Publication Table (%)'!$B42,AllPublicationData!$B:$B,'Publication Table (%)'!Q$7)/
SUMIFS(AllPublicationData!$E:$E,AllPublicationData!$A:$A,'Publication Table (%)'!$B42,AllPublicationData!$B:$B,'Publication Table (%)'!Q$7)),
IF('Publication Table (%)'!$C$5="Operations cancelled for non-clinical/capacity reasons",
IFERROR(SUMIFS(AllPublicationData!$I:$I,AllPublicationData!$A:$A,'Publication Table (%)'!$B42,AllPublicationData!$B:$B,'Publication Table (%)'!$C$4,AllPublicationData!$D:$D,'Publication Table (%)'!Q$7)/
SUMIFS(AllPublicationData!$E:$E,AllPublicationData!$A:$A,'Publication Table (%)'!$B42,AllPublicationData!$B:$B,'Publication Table (%)'!$C$4,AllPublicationData!$D:$D,'Publication Table (%)'!Q$7),
SUMIFS(AllPublicationData!$I:$I,AllPublicationData!$A:$A,'Publication Table (%)'!$B42,AllPublicationData!$B:$B,'Publication Table (%)'!Q$7)/
SUMIFS(AllPublicationData!$E:$E,AllPublicationData!$A:$A,'Publication Table (%)'!$B42,AllPublicationData!$B:$B,'Publication Table (%)'!Q$7)),
IF('Publication Table (%)'!$C$5="Cancellations for other reasons",
IFERROR(SUMIFS(AllPublicationData!$J:$J,AllPublicationData!$A:$A,'Publication Table (%)'!$B42,AllPublicationData!$B:$B,'Publication Table (%)'!$C$4,AllPublicationData!$D:$D,'Publication Table (%)'!Q$7)/
SUMIFS(AllPublicationData!$E:$E,AllPublicationData!$A:$A,'Publication Table (%)'!$B42,AllPublicationData!$B:$B,'Publication Table (%)'!$C$4,AllPublicationData!$D:$D,'Publication Table (%)'!Q$7),
SUMIFS(AllPublicationData!$J:$J,AllPublicationData!$A:$A,'Publication Table (%)'!$B42,AllPublicationData!$B:$B,'Publication Table (%)'!Q$7)/
SUMIFS(AllPublicationData!$E:$E,AllPublicationData!$A:$A,'Publication Table (%)'!$B42,AllPublicationData!$B:$B,'Publication Table (%)'!Q$7)))))))</f>
        <v>8.4745762711864403E-2</v>
      </c>
      <c r="R42" s="96">
        <f>IF('Publication Table (%)'!$C$5="All Cancelled Operations",
IFERROR(SUMIFS(AllPublicationData!$F:$F,AllPublicationData!$A:$A,'Publication Table (%)'!$B42,AllPublicationData!$B:$B,'Publication Table (%)'!$C$4,AllPublicationData!$D:$D,'Publication Table (%)'!R$7)/
SUMIFS(AllPublicationData!$E:$E,AllPublicationData!$A:$A,'Publication Table (%)'!$B42,AllPublicationData!$B:$B,'Publication Table (%)'!$C$4,AllPublicationData!$D:$D,'Publication Table (%)'!R$7),
SUMIFS(AllPublicationData!$F:$F,AllPublicationData!$A:$A,'Publication Table (%)'!$B42,AllPublicationData!$B:$B,'Publication Table (%)'!R$7)/
SUMIFS(AllPublicationData!$E:$E,AllPublicationData!$A:$A,'Publication Table (%)'!$B42,AllPublicationData!$B:$B,'Publication Table (%)'!R$7)),
IF('Publication Table (%)'!$C$5="Operations cancelled by patient",
IFERROR(SUMIFS(AllPublicationData!$G:$G,AllPublicationData!$A:$A,'Publication Table (%)'!$B42,AllPublicationData!$B:$B,'Publication Table (%)'!$C$4,AllPublicationData!$D:$D,'Publication Table (%)'!R$7)/
SUMIFS(AllPublicationData!$E:$E,AllPublicationData!$A:$A,'Publication Table (%)'!$B42,AllPublicationData!$B:$B,'Publication Table (%)'!$C$4,AllPublicationData!$D:$D,'Publication Table (%)'!R$7),
SUMIFS(AllPublicationData!$G:$G,AllPublicationData!$A:$A,'Publication Table (%)'!$B42,AllPublicationData!$B:$B,'Publication Table (%)'!R$7)/
SUMIFS(AllPublicationData!$E:$E,AllPublicationData!$A:$A,'Publication Table (%)'!$B42,AllPublicationData!$B:$B,'Publication Table (%)'!R$7)),
IF('Publication Table (%)'!$C$5="Operations cancelled for clinical reasons",
IFERROR(SUMIFS(AllPublicationData!$H:$H,AllPublicationData!$A:$A,'Publication Table (%)'!$B42,AllPublicationData!$B:$B,'Publication Table (%)'!$C$4,AllPublicationData!$D:$D,'Publication Table (%)'!R$7)/
SUMIFS(AllPublicationData!$E:$E,AllPublicationData!$A:$A,'Publication Table (%)'!$B42,AllPublicationData!$B:$B,'Publication Table (%)'!$C$4,AllPublicationData!$D:$D,'Publication Table (%)'!R$7),
SUMIFS(AllPublicationData!$H:$H,AllPublicationData!$A:$A,'Publication Table (%)'!$B42,AllPublicationData!$B:$B,'Publication Table (%)'!R$7)/
SUMIFS(AllPublicationData!$E:$E,AllPublicationData!$A:$A,'Publication Table (%)'!$B42,AllPublicationData!$B:$B,'Publication Table (%)'!R$7)),
IF('Publication Table (%)'!$C$5="Operations cancelled for non-clinical/capacity reasons",
IFERROR(SUMIFS(AllPublicationData!$I:$I,AllPublicationData!$A:$A,'Publication Table (%)'!$B42,AllPublicationData!$B:$B,'Publication Table (%)'!$C$4,AllPublicationData!$D:$D,'Publication Table (%)'!R$7)/
SUMIFS(AllPublicationData!$E:$E,AllPublicationData!$A:$A,'Publication Table (%)'!$B42,AllPublicationData!$B:$B,'Publication Table (%)'!$C$4,AllPublicationData!$D:$D,'Publication Table (%)'!R$7),
SUMIFS(AllPublicationData!$I:$I,AllPublicationData!$A:$A,'Publication Table (%)'!$B42,AllPublicationData!$B:$B,'Publication Table (%)'!R$7)/
SUMIFS(AllPublicationData!$E:$E,AllPublicationData!$A:$A,'Publication Table (%)'!$B42,AllPublicationData!$B:$B,'Publication Table (%)'!R$7)),
IF('Publication Table (%)'!$C$5="Cancellations for other reasons",
IFERROR(SUMIFS(AllPublicationData!$J:$J,AllPublicationData!$A:$A,'Publication Table (%)'!$B42,AllPublicationData!$B:$B,'Publication Table (%)'!$C$4,AllPublicationData!$D:$D,'Publication Table (%)'!R$7)/
SUMIFS(AllPublicationData!$E:$E,AllPublicationData!$A:$A,'Publication Table (%)'!$B42,AllPublicationData!$B:$B,'Publication Table (%)'!$C$4,AllPublicationData!$D:$D,'Publication Table (%)'!R$7),
SUMIFS(AllPublicationData!$J:$J,AllPublicationData!$A:$A,'Publication Table (%)'!$B42,AllPublicationData!$B:$B,'Publication Table (%)'!R$7)/
SUMIFS(AllPublicationData!$E:$E,AllPublicationData!$A:$A,'Publication Table (%)'!$B42,AllPublicationData!$B:$B,'Publication Table (%)'!R$7)))))))</f>
        <v>5.0960735171261484E-2</v>
      </c>
      <c r="S42" s="96">
        <f>IF('Publication Table (%)'!$C$5="All Cancelled Operations",
IFERROR(SUMIFS(AllPublicationData!$F:$F,AllPublicationData!$A:$A,'Publication Table (%)'!$B42,AllPublicationData!$B:$B,'Publication Table (%)'!$C$4,AllPublicationData!$D:$D,'Publication Table (%)'!S$7)/
SUMIFS(AllPublicationData!$E:$E,AllPublicationData!$A:$A,'Publication Table (%)'!$B42,AllPublicationData!$B:$B,'Publication Table (%)'!$C$4,AllPublicationData!$D:$D,'Publication Table (%)'!S$7),
SUMIFS(AllPublicationData!$F:$F,AllPublicationData!$A:$A,'Publication Table (%)'!$B42,AllPublicationData!$B:$B,'Publication Table (%)'!S$7)/
SUMIFS(AllPublicationData!$E:$E,AllPublicationData!$A:$A,'Publication Table (%)'!$B42,AllPublicationData!$B:$B,'Publication Table (%)'!S$7)),
IF('Publication Table (%)'!$C$5="Operations cancelled by patient",
IFERROR(SUMIFS(AllPublicationData!$G:$G,AllPublicationData!$A:$A,'Publication Table (%)'!$B42,AllPublicationData!$B:$B,'Publication Table (%)'!$C$4,AllPublicationData!$D:$D,'Publication Table (%)'!S$7)/
SUMIFS(AllPublicationData!$E:$E,AllPublicationData!$A:$A,'Publication Table (%)'!$B42,AllPublicationData!$B:$B,'Publication Table (%)'!$C$4,AllPublicationData!$D:$D,'Publication Table (%)'!S$7),
SUMIFS(AllPublicationData!$G:$G,AllPublicationData!$A:$A,'Publication Table (%)'!$B42,AllPublicationData!$B:$B,'Publication Table (%)'!S$7)/
SUMIFS(AllPublicationData!$E:$E,AllPublicationData!$A:$A,'Publication Table (%)'!$B42,AllPublicationData!$B:$B,'Publication Table (%)'!S$7)),
IF('Publication Table (%)'!$C$5="Operations cancelled for clinical reasons",
IFERROR(SUMIFS(AllPublicationData!$H:$H,AllPublicationData!$A:$A,'Publication Table (%)'!$B42,AllPublicationData!$B:$B,'Publication Table (%)'!$C$4,AllPublicationData!$D:$D,'Publication Table (%)'!S$7)/
SUMIFS(AllPublicationData!$E:$E,AllPublicationData!$A:$A,'Publication Table (%)'!$B42,AllPublicationData!$B:$B,'Publication Table (%)'!$C$4,AllPublicationData!$D:$D,'Publication Table (%)'!S$7),
SUMIFS(AllPublicationData!$H:$H,AllPublicationData!$A:$A,'Publication Table (%)'!$B42,AllPublicationData!$B:$B,'Publication Table (%)'!S$7)/
SUMIFS(AllPublicationData!$E:$E,AllPublicationData!$A:$A,'Publication Table (%)'!$B42,AllPublicationData!$B:$B,'Publication Table (%)'!S$7)),
IF('Publication Table (%)'!$C$5="Operations cancelled for non-clinical/capacity reasons",
IFERROR(SUMIFS(AllPublicationData!$I:$I,AllPublicationData!$A:$A,'Publication Table (%)'!$B42,AllPublicationData!$B:$B,'Publication Table (%)'!$C$4,AllPublicationData!$D:$D,'Publication Table (%)'!S$7)/
SUMIFS(AllPublicationData!$E:$E,AllPublicationData!$A:$A,'Publication Table (%)'!$B42,AllPublicationData!$B:$B,'Publication Table (%)'!$C$4,AllPublicationData!$D:$D,'Publication Table (%)'!S$7),
SUMIFS(AllPublicationData!$I:$I,AllPublicationData!$A:$A,'Publication Table (%)'!$B42,AllPublicationData!$B:$B,'Publication Table (%)'!S$7)/
SUMIFS(AllPublicationData!$E:$E,AllPublicationData!$A:$A,'Publication Table (%)'!$B42,AllPublicationData!$B:$B,'Publication Table (%)'!S$7)),
IF('Publication Table (%)'!$C$5="Cancellations for other reasons",
IFERROR(SUMIFS(AllPublicationData!$J:$J,AllPublicationData!$A:$A,'Publication Table (%)'!$B42,AllPublicationData!$B:$B,'Publication Table (%)'!$C$4,AllPublicationData!$D:$D,'Publication Table (%)'!S$7)/
SUMIFS(AllPublicationData!$E:$E,AllPublicationData!$A:$A,'Publication Table (%)'!$B42,AllPublicationData!$B:$B,'Publication Table (%)'!$C$4,AllPublicationData!$D:$D,'Publication Table (%)'!S$7),
SUMIFS(AllPublicationData!$J:$J,AllPublicationData!$A:$A,'Publication Table (%)'!$B42,AllPublicationData!$B:$B,'Publication Table (%)'!S$7)/
SUMIFS(AllPublicationData!$E:$E,AllPublicationData!$A:$A,'Publication Table (%)'!$B42,AllPublicationData!$B:$B,'Publication Table (%)'!S$7)))))))</f>
        <v>7.476635514018691E-2</v>
      </c>
    </row>
    <row r="43" spans="2:19" x14ac:dyDescent="0.35">
      <c r="B43" s="89">
        <v>44348</v>
      </c>
      <c r="C43" s="112">
        <f>IF('Publication Table (%)'!$C$5="All Cancelled Operations",
SUMIFS(AllPublicationData!$F:$F,AllPublicationData!$A:$A,'Publication Table (%)'!$B43,AllPublicationData!$B:$B,'Publication Table (%)'!$C$4),
IF('Publication Table (%)'!$C$5="Operations cancelled by patient",
SUMIFS(AllPublicationData!$G:$G,AllPublicationData!$A:$A,'Publication Table (%)'!$B43,AllPublicationData!$B:$B,'Publication Table (%)'!$C$4),
IF('Publication Table (%)'!$C$5="Operations cancelled for clinical reasons",
SUMIFS(AllPublicationData!$H:$H,AllPublicationData!$A:$A,'Publication Table (%)'!$B43,AllPublicationData!$B:$B,'Publication Table (%)'!$C$4),
IF('Publication Table (%)'!$C$5="Operations cancelled for non-clinical/capacity reasons",
SUMIFS(AllPublicationData!$I:$I,AllPublicationData!$A:$A,'Publication Table (%)'!$B43,AllPublicationData!$B:$B,'Publication Table (%)'!$C$4),
IF('Publication Table (%)'!$C$5="Cancellations for other reasons",
SUMIFS(AllPublicationData!$J:$J,AllPublicationData!$A:$A,'Publication Table (%)'!$B43,AllPublicationData!$B:$B,'Publication Table (%)'!$C$4))))))+
IF(AND($C$4="NHS Scotland",$C$5="All Cancelled Operations"),
SUMIFS(AllPublicationData!$F:$F,AllPublicationData!$A:$A,'Publication Table (%)'!$B43),
IF(AND($C$4="NHS Scotland",$C$5="Operations cancelled by patient"),
SUMIFS(AllPublicationData!$G:$G,AllPublicationData!$A:$A,'Publication Table (%)'!$B43),
IF(AND($C$4="NHS Scotland",$C$5="Operations cancelled for clinical reasons"),
SUMIFS(AllPublicationData!$H:$H,AllPublicationData!$A:$A,'Publication Table (%)'!$B43),
IF(AND($C$4="NHS Scotland",$C$5="Operations cancelled for non-clinical/capacity reasons"),
SUMIFS(AllPublicationData!$I:$I,AllPublicationData!$A:$A,'Publication Table (%)'!$B43),
IF(AND($C$4="NHS Scotland",$C$5="Cancellations for other reasons"),
SUMIFS(AllPublicationData!$J:$J,AllPublicationData!$A:$A,'Publication Table (%)'!$B43))))))</f>
        <v>1643</v>
      </c>
      <c r="D43" s="110">
        <f>IF(AND('Publication Table (%)'!$C$5="All Cancelled Operations",$C$4&lt;&gt;"NHS Scotland"),
IFERROR(SUMIFS(AllPublicationData!$F:$F,AllPublicationData!$A:$A,'Publication Table (%)'!$B43,AllPublicationData!$B:$B,'Publication Table (%)'!$C$4,AllPublicationData!$D:$D,'Publication Table (%)'!D$7)/
SUMIFS(AllPublicationData!$E:$E,AllPublicationData!$A:$A,'Publication Table (%)'!$B43,AllPublicationData!$B:$B,'Publication Table (%)'!$C$4,AllPublicationData!$D:$D,'Publication Table (%)'!D$7),
SUMIFS(AllPublicationData!$F:$F,AllPublicationData!$A:$A,'Publication Table (%)'!$B43,AllPublicationData!$B:$B,'Publication Table (%)'!D$7)/
SUMIFS(AllPublicationData!$E:$E,AllPublicationData!$A:$A,'Publication Table (%)'!$B43,AllPublicationData!$B:$B,'Publication Table (%)'!D$7)),
IF(AND('Publication Table (%)'!$C$5="Operations cancelled by patient",$C$4&lt;&gt;"NHS Scotland"),
IFERROR(SUMIFS(AllPublicationData!$G:$G,AllPublicationData!$A:$A,'Publication Table (%)'!$B43,AllPublicationData!$B:$B,'Publication Table (%)'!$C$4,AllPublicationData!$D:$D,'Publication Table (%)'!D$7)/
SUMIFS(AllPublicationData!$E:$E,AllPublicationData!$A:$A,'Publication Table (%)'!$B43,AllPublicationData!$B:$B,'Publication Table (%)'!$C$4,AllPublicationData!$D:$D,'Publication Table (%)'!D$7),
SUMIFS(AllPublicationData!$G:$G,AllPublicationData!$A:$A,'Publication Table (%)'!$B43,AllPublicationData!$B:$B,'Publication Table (%)'!D$7)/
SUMIFS(AllPublicationData!$E:$E,AllPublicationData!$A:$A,'Publication Table (%)'!$B43,AllPublicationData!$B:$B,'Publication Table (%)'!D$7)),
IF(AND('Publication Table (%)'!$C$5="Operations cancelled for clinical reasons",$C$4&lt;&gt;"NHS Scotland"),
IFERROR(SUMIFS(AllPublicationData!$H:$H,AllPublicationData!$A:$A,'Publication Table (%)'!$B43,AllPublicationData!$B:$B,'Publication Table (%)'!$C$4,AllPublicationData!$D:$D,'Publication Table (%)'!D$7)/
SUMIFS(AllPublicationData!$E:$E,AllPublicationData!$A:$A,'Publication Table (%)'!$B43,AllPublicationData!$B:$B,'Publication Table (%)'!$C$4,AllPublicationData!$D:$D,'Publication Table (%)'!D$7),
SUMIFS(AllPublicationData!$H:$H,AllPublicationData!$A:$A,'Publication Table (%)'!$B43,AllPublicationData!$B:$B,'Publication Table (%)'!D$7)/
SUMIFS(AllPublicationData!$E:$E,AllPublicationData!$A:$A,'Publication Table (%)'!$B43,AllPublicationData!$B:$B,'Publication Table (%)'!D$7)),
IF(AND('Publication Table (%)'!$C$5="Operations cancelled for non-clinical/capacity reasons",$C$4&lt;&gt;"NHS Scotland"),
IFERROR(SUMIFS(AllPublicationData!$I:$I,AllPublicationData!$A:$A,'Publication Table (%)'!$B43,AllPublicationData!$B:$B,'Publication Table (%)'!$C$4,AllPublicationData!$D:$D,'Publication Table (%)'!D$7)/
SUMIFS(AllPublicationData!$E:$E,AllPublicationData!$A:$A,'Publication Table (%)'!$B43,AllPublicationData!$B:$B,'Publication Table (%)'!$C$4,AllPublicationData!$D:$D,'Publication Table (%)'!D$7),
SUMIFS(AllPublicationData!$I:$I,AllPublicationData!$A:$A,'Publication Table (%)'!$B43,AllPublicationData!$B:$B,'Publication Table (%)'!D$7)/
SUMIFS(AllPublicationData!$E:$E,AllPublicationData!$A:$A,'Publication Table (%)'!$B43,AllPublicationData!$B:$B,'Publication Table (%)'!D$7)),
IF(AND('Publication Table (%)'!$C$5="Cancellations for other reasons",$C$4&lt;&gt;"NHS Scotland"),
IFERROR(SUMIFS(AllPublicationData!$J:$J,AllPublicationData!$A:$A,'Publication Table (%)'!$B43,AllPublicationData!$B:$B,'Publication Table (%)'!$C$4,AllPublicationData!$D:$D,'Publication Table (%)'!D$7)/
SUMIFS(AllPublicationData!$E:$E,AllPublicationData!$A:$A,'Publication Table (%)'!$B43,AllPublicationData!$B:$B,'Publication Table (%)'!$C$4,AllPublicationData!$D:$D,'Publication Table (%)'!D$7),
SUMIFS(AllPublicationData!$J:$J,AllPublicationData!$A:$A,'Publication Table (%)'!$B43,AllPublicationData!$B:$B,'Publication Table (%)'!D$7)/
SUMIFS(AllPublicationData!$E:$E,AllPublicationData!$A:$A,'Publication Table (%)'!$B43,AllPublicationData!$B:$B,'Publication Table (%)'!D$7)),
IF(AND($C$4="NHS Scotland",$C$5="All Cancelled Operations"),
SUMIFS(AllPublicationData!$F:$F,AllPublicationData!$A:$A,'Publication Table'!$B43)/
SUMIFS(AllPublicationData!$E:$E,AllPublicationData!$A:$A,'Publication Table'!$B43),
IF(AND($C$4="NHS Scotland",$C$5="Operations cancelled by patient"),
SUMIFS(AllPublicationData!$G:$G,AllPublicationData!$A:$A,'Publication Table'!$B43)/
SUMIFS(AllPublicationData!$E:$E,AllPublicationData!$A:$A,'Publication Table'!$B43),
IF(AND($C$4="NHS Scotland",$C$5="Operations cancelled for clinical reasons"),
SUMIFS(AllPublicationData!$H:$H,AllPublicationData!$A:$A,'Publication Table'!$B43)/
SUMIFS(AllPublicationData!$E:$E,AllPublicationData!$A:$A,'Publication Table'!$B43),
IF(AND($C$4="NHS Scotland",$C$5="Operations cancelled for non-clinical/capacity reasons"),
SUMIFS(AllPublicationData!$I:$I,AllPublicationData!$A:$A,'Publication Table'!$B43)/
SUMIFS(AllPublicationData!$E:$E,AllPublicationData!$A:$A,'Publication Table'!$B43),
IF(AND($C$4="NHS Scotland",$C$5="Cancellations for other reasons"),
SUMIFS(AllPublicationData!$J:$J,AllPublicationData!$A:$A,'Publication Table'!$B43)/
SUMIFS(AllPublicationData!$E:$E,AllPublicationData!$A:$A,'Publication Table'!$B43)))))))))))</f>
        <v>7.4634323612246756E-2</v>
      </c>
      <c r="E43" s="96">
        <f>IF('Publication Table (%)'!$C$5="All Cancelled Operations",
IFERROR(SUMIFS(AllPublicationData!$F:$F,AllPublicationData!$A:$A,'Publication Table (%)'!$B43,AllPublicationData!$B:$B,'Publication Table (%)'!$C$4,AllPublicationData!$D:$D,'Publication Table (%)'!E$7)/
SUMIFS(AllPublicationData!$E:$E,AllPublicationData!$A:$A,'Publication Table (%)'!$B43,AllPublicationData!$B:$B,'Publication Table (%)'!$C$4,AllPublicationData!$D:$D,'Publication Table (%)'!E$7),
SUMIFS(AllPublicationData!$F:$F,AllPublicationData!$A:$A,'Publication Table (%)'!$B43,AllPublicationData!$B:$B,'Publication Table (%)'!E$7)/
SUMIFS(AllPublicationData!$E:$E,AllPublicationData!$A:$A,'Publication Table (%)'!$B43,AllPublicationData!$B:$B,'Publication Table (%)'!E$7)),
IF('Publication Table (%)'!$C$5="Operations cancelled by patient",
IFERROR(SUMIFS(AllPublicationData!$G:$G,AllPublicationData!$A:$A,'Publication Table (%)'!$B43,AllPublicationData!$B:$B,'Publication Table (%)'!$C$4,AllPublicationData!$D:$D,'Publication Table (%)'!E$7)/
SUMIFS(AllPublicationData!$E:$E,AllPublicationData!$A:$A,'Publication Table (%)'!$B43,AllPublicationData!$B:$B,'Publication Table (%)'!$C$4,AllPublicationData!$D:$D,'Publication Table (%)'!E$7),
SUMIFS(AllPublicationData!$G:$G,AllPublicationData!$A:$A,'Publication Table (%)'!$B43,AllPublicationData!$B:$B,'Publication Table (%)'!E$7)/
SUMIFS(AllPublicationData!$E:$E,AllPublicationData!$A:$A,'Publication Table (%)'!$B43,AllPublicationData!$B:$B,'Publication Table (%)'!E$7)),
IF('Publication Table (%)'!$C$5="Operations cancelled for clinical reasons",
IFERROR(SUMIFS(AllPublicationData!$H:$H,AllPublicationData!$A:$A,'Publication Table (%)'!$B43,AllPublicationData!$B:$B,'Publication Table (%)'!$C$4,AllPublicationData!$D:$D,'Publication Table (%)'!E$7)/
SUMIFS(AllPublicationData!$E:$E,AllPublicationData!$A:$A,'Publication Table (%)'!$B43,AllPublicationData!$B:$B,'Publication Table (%)'!$C$4,AllPublicationData!$D:$D,'Publication Table (%)'!E$7),
SUMIFS(AllPublicationData!$H:$H,AllPublicationData!$A:$A,'Publication Table (%)'!$B43,AllPublicationData!$B:$B,'Publication Table (%)'!E$7)/
SUMIFS(AllPublicationData!$E:$E,AllPublicationData!$A:$A,'Publication Table (%)'!$B43,AllPublicationData!$B:$B,'Publication Table (%)'!E$7)),
IF('Publication Table (%)'!$C$5="Operations cancelled for non-clinical/capacity reasons",
IFERROR(SUMIFS(AllPublicationData!$I:$I,AllPublicationData!$A:$A,'Publication Table (%)'!$B43,AllPublicationData!$B:$B,'Publication Table (%)'!$C$4,AllPublicationData!$D:$D,'Publication Table (%)'!E$7)/
SUMIFS(AllPublicationData!$E:$E,AllPublicationData!$A:$A,'Publication Table (%)'!$B43,AllPublicationData!$B:$B,'Publication Table (%)'!$C$4,AllPublicationData!$D:$D,'Publication Table (%)'!E$7),
SUMIFS(AllPublicationData!$I:$I,AllPublicationData!$A:$A,'Publication Table (%)'!$B43,AllPublicationData!$B:$B,'Publication Table (%)'!E$7)/
SUMIFS(AllPublicationData!$E:$E,AllPublicationData!$A:$A,'Publication Table (%)'!$B43,AllPublicationData!$B:$B,'Publication Table (%)'!E$7)),
IF('Publication Table (%)'!$C$5="Cancellations for other reasons",
IFERROR(SUMIFS(AllPublicationData!$J:$J,AllPublicationData!$A:$A,'Publication Table (%)'!$B43,AllPublicationData!$B:$B,'Publication Table (%)'!$C$4,AllPublicationData!$D:$D,'Publication Table (%)'!E$7)/
SUMIFS(AllPublicationData!$E:$E,AllPublicationData!$A:$A,'Publication Table (%)'!$B43,AllPublicationData!$B:$B,'Publication Table (%)'!$C$4,AllPublicationData!$D:$D,'Publication Table (%)'!E$7),
SUMIFS(AllPublicationData!$J:$J,AllPublicationData!$A:$A,'Publication Table (%)'!$B43,AllPublicationData!$B:$B,'Publication Table (%)'!E$7)/
SUMIFS(AllPublicationData!$E:$E,AllPublicationData!$A:$A,'Publication Table (%)'!$B43,AllPublicationData!$B:$B,'Publication Table (%)'!E$7)))))))</f>
        <v>5.1580698835274545E-2</v>
      </c>
      <c r="F43" s="96">
        <f>IF('Publication Table (%)'!$C$5="All Cancelled Operations",
IFERROR(SUMIFS(AllPublicationData!$F:$F,AllPublicationData!$A:$A,'Publication Table (%)'!$B43,AllPublicationData!$B:$B,'Publication Table (%)'!$C$4,AllPublicationData!$D:$D,'Publication Table (%)'!F$7)/
SUMIFS(AllPublicationData!$E:$E,AllPublicationData!$A:$A,'Publication Table (%)'!$B43,AllPublicationData!$B:$B,'Publication Table (%)'!$C$4,AllPublicationData!$D:$D,'Publication Table (%)'!F$7),
SUMIFS(AllPublicationData!$F:$F,AllPublicationData!$A:$A,'Publication Table (%)'!$B43,AllPublicationData!$B:$B,'Publication Table (%)'!F$7)/
SUMIFS(AllPublicationData!$E:$E,AllPublicationData!$A:$A,'Publication Table (%)'!$B43,AllPublicationData!$B:$B,'Publication Table (%)'!F$7)),
IF('Publication Table (%)'!$C$5="Operations cancelled by patient",
IFERROR(SUMIFS(AllPublicationData!$G:$G,AllPublicationData!$A:$A,'Publication Table (%)'!$B43,AllPublicationData!$B:$B,'Publication Table (%)'!$C$4,AllPublicationData!$D:$D,'Publication Table (%)'!F$7)/
SUMIFS(AllPublicationData!$E:$E,AllPublicationData!$A:$A,'Publication Table (%)'!$B43,AllPublicationData!$B:$B,'Publication Table (%)'!$C$4,AllPublicationData!$D:$D,'Publication Table (%)'!F$7),
SUMIFS(AllPublicationData!$G:$G,AllPublicationData!$A:$A,'Publication Table (%)'!$B43,AllPublicationData!$B:$B,'Publication Table (%)'!F$7)/
SUMIFS(AllPublicationData!$E:$E,AllPublicationData!$A:$A,'Publication Table (%)'!$B43,AllPublicationData!$B:$B,'Publication Table (%)'!F$7)),
IF('Publication Table (%)'!$C$5="Operations cancelled for clinical reasons",
IFERROR(SUMIFS(AllPublicationData!$H:$H,AllPublicationData!$A:$A,'Publication Table (%)'!$B43,AllPublicationData!$B:$B,'Publication Table (%)'!$C$4,AllPublicationData!$D:$D,'Publication Table (%)'!F$7)/
SUMIFS(AllPublicationData!$E:$E,AllPublicationData!$A:$A,'Publication Table (%)'!$B43,AllPublicationData!$B:$B,'Publication Table (%)'!$C$4,AllPublicationData!$D:$D,'Publication Table (%)'!F$7),
SUMIFS(AllPublicationData!$H:$H,AllPublicationData!$A:$A,'Publication Table (%)'!$B43,AllPublicationData!$B:$B,'Publication Table (%)'!F$7)/
SUMIFS(AllPublicationData!$E:$E,AllPublicationData!$A:$A,'Publication Table (%)'!$B43,AllPublicationData!$B:$B,'Publication Table (%)'!F$7)),
IF('Publication Table (%)'!$C$5="Operations cancelled for non-clinical/capacity reasons",
IFERROR(SUMIFS(AllPublicationData!$I:$I,AllPublicationData!$A:$A,'Publication Table (%)'!$B43,AllPublicationData!$B:$B,'Publication Table (%)'!$C$4,AllPublicationData!$D:$D,'Publication Table (%)'!F$7)/
SUMIFS(AllPublicationData!$E:$E,AllPublicationData!$A:$A,'Publication Table (%)'!$B43,AllPublicationData!$B:$B,'Publication Table (%)'!$C$4,AllPublicationData!$D:$D,'Publication Table (%)'!F$7),
SUMIFS(AllPublicationData!$I:$I,AllPublicationData!$A:$A,'Publication Table (%)'!$B43,AllPublicationData!$B:$B,'Publication Table (%)'!F$7)/
SUMIFS(AllPublicationData!$E:$E,AllPublicationData!$A:$A,'Publication Table (%)'!$B43,AllPublicationData!$B:$B,'Publication Table (%)'!F$7)),
IF('Publication Table (%)'!$C$5="Cancellations for other reasons",
IFERROR(SUMIFS(AllPublicationData!$J:$J,AllPublicationData!$A:$A,'Publication Table (%)'!$B43,AllPublicationData!$B:$B,'Publication Table (%)'!$C$4,AllPublicationData!$D:$D,'Publication Table (%)'!F$7)/
SUMIFS(AllPublicationData!$E:$E,AllPublicationData!$A:$A,'Publication Table (%)'!$B43,AllPublicationData!$B:$B,'Publication Table (%)'!$C$4,AllPublicationData!$D:$D,'Publication Table (%)'!F$7),
SUMIFS(AllPublicationData!$J:$J,AllPublicationData!$A:$A,'Publication Table (%)'!$B43,AllPublicationData!$B:$B,'Publication Table (%)'!F$7)/
SUMIFS(AllPublicationData!$E:$E,AllPublicationData!$A:$A,'Publication Table (%)'!$B43,AllPublicationData!$B:$B,'Publication Table (%)'!F$7)))))))</f>
        <v>9.3198992443324941E-2</v>
      </c>
      <c r="G43" s="96">
        <f>IF('Publication Table (%)'!$C$5="All Cancelled Operations",
IFERROR(SUMIFS(AllPublicationData!$F:$F,AllPublicationData!$A:$A,'Publication Table (%)'!$B43,AllPublicationData!$B:$B,'Publication Table (%)'!$C$4,AllPublicationData!$D:$D,'Publication Table (%)'!G$7)/
SUMIFS(AllPublicationData!$E:$E,AllPublicationData!$A:$A,'Publication Table (%)'!$B43,AllPublicationData!$B:$B,'Publication Table (%)'!$C$4,AllPublicationData!$D:$D,'Publication Table (%)'!G$7),
SUMIFS(AllPublicationData!$F:$F,AllPublicationData!$A:$A,'Publication Table (%)'!$B43,AllPublicationData!$B:$B,'Publication Table (%)'!G$7)/
SUMIFS(AllPublicationData!$E:$E,AllPublicationData!$A:$A,'Publication Table (%)'!$B43,AllPublicationData!$B:$B,'Publication Table (%)'!G$7)),
IF('Publication Table (%)'!$C$5="Operations cancelled by patient",
IFERROR(SUMIFS(AllPublicationData!$G:$G,AllPublicationData!$A:$A,'Publication Table (%)'!$B43,AllPublicationData!$B:$B,'Publication Table (%)'!$C$4,AllPublicationData!$D:$D,'Publication Table (%)'!G$7)/
SUMIFS(AllPublicationData!$E:$E,AllPublicationData!$A:$A,'Publication Table (%)'!$B43,AllPublicationData!$B:$B,'Publication Table (%)'!$C$4,AllPublicationData!$D:$D,'Publication Table (%)'!G$7),
SUMIFS(AllPublicationData!$G:$G,AllPublicationData!$A:$A,'Publication Table (%)'!$B43,AllPublicationData!$B:$B,'Publication Table (%)'!G$7)/
SUMIFS(AllPublicationData!$E:$E,AllPublicationData!$A:$A,'Publication Table (%)'!$B43,AllPublicationData!$B:$B,'Publication Table (%)'!G$7)),
IF('Publication Table (%)'!$C$5="Operations cancelled for clinical reasons",
IFERROR(SUMIFS(AllPublicationData!$H:$H,AllPublicationData!$A:$A,'Publication Table (%)'!$B43,AllPublicationData!$B:$B,'Publication Table (%)'!$C$4,AllPublicationData!$D:$D,'Publication Table (%)'!G$7)/
SUMIFS(AllPublicationData!$E:$E,AllPublicationData!$A:$A,'Publication Table (%)'!$B43,AllPublicationData!$B:$B,'Publication Table (%)'!$C$4,AllPublicationData!$D:$D,'Publication Table (%)'!G$7),
SUMIFS(AllPublicationData!$H:$H,AllPublicationData!$A:$A,'Publication Table (%)'!$B43,AllPublicationData!$B:$B,'Publication Table (%)'!G$7)/
SUMIFS(AllPublicationData!$E:$E,AllPublicationData!$A:$A,'Publication Table (%)'!$B43,AllPublicationData!$B:$B,'Publication Table (%)'!G$7)),
IF('Publication Table (%)'!$C$5="Operations cancelled for non-clinical/capacity reasons",
IFERROR(SUMIFS(AllPublicationData!$I:$I,AllPublicationData!$A:$A,'Publication Table (%)'!$B43,AllPublicationData!$B:$B,'Publication Table (%)'!$C$4,AllPublicationData!$D:$D,'Publication Table (%)'!G$7)/
SUMIFS(AllPublicationData!$E:$E,AllPublicationData!$A:$A,'Publication Table (%)'!$B43,AllPublicationData!$B:$B,'Publication Table (%)'!$C$4,AllPublicationData!$D:$D,'Publication Table (%)'!G$7),
SUMIFS(AllPublicationData!$I:$I,AllPublicationData!$A:$A,'Publication Table (%)'!$B43,AllPublicationData!$B:$B,'Publication Table (%)'!G$7)/
SUMIFS(AllPublicationData!$E:$E,AllPublicationData!$A:$A,'Publication Table (%)'!$B43,AllPublicationData!$B:$B,'Publication Table (%)'!G$7)),
IF('Publication Table (%)'!$C$5="Cancellations for other reasons",
IFERROR(SUMIFS(AllPublicationData!$J:$J,AllPublicationData!$A:$A,'Publication Table (%)'!$B43,AllPublicationData!$B:$B,'Publication Table (%)'!$C$4,AllPublicationData!$D:$D,'Publication Table (%)'!G$7)/
SUMIFS(AllPublicationData!$E:$E,AllPublicationData!$A:$A,'Publication Table (%)'!$B43,AllPublicationData!$B:$B,'Publication Table (%)'!$C$4,AllPublicationData!$D:$D,'Publication Table (%)'!G$7),
SUMIFS(AllPublicationData!$J:$J,AllPublicationData!$A:$A,'Publication Table (%)'!$B43,AllPublicationData!$B:$B,'Publication Table (%)'!G$7)/
SUMIFS(AllPublicationData!$E:$E,AllPublicationData!$A:$A,'Publication Table (%)'!$B43,AllPublicationData!$B:$B,'Publication Table (%)'!G$7)))))))</f>
        <v>6.9767441860465115E-2</v>
      </c>
      <c r="H43" s="96">
        <f>IF('Publication Table (%)'!$C$5="All Cancelled Operations",
IFERROR(SUMIFS(AllPublicationData!$F:$F,AllPublicationData!$A:$A,'Publication Table (%)'!$B43,AllPublicationData!$B:$B,'Publication Table (%)'!$C$4,AllPublicationData!$D:$D,'Publication Table (%)'!H$7)/
SUMIFS(AllPublicationData!$E:$E,AllPublicationData!$A:$A,'Publication Table (%)'!$B43,AllPublicationData!$B:$B,'Publication Table (%)'!$C$4,AllPublicationData!$D:$D,'Publication Table (%)'!H$7),
SUMIFS(AllPublicationData!$F:$F,AllPublicationData!$A:$A,'Publication Table (%)'!$B43,AllPublicationData!$B:$B,'Publication Table (%)'!H$7)/
SUMIFS(AllPublicationData!$E:$E,AllPublicationData!$A:$A,'Publication Table (%)'!$B43,AllPublicationData!$B:$B,'Publication Table (%)'!H$7)),
IF('Publication Table (%)'!$C$5="Operations cancelled by patient",
IFERROR(SUMIFS(AllPublicationData!$G:$G,AllPublicationData!$A:$A,'Publication Table (%)'!$B43,AllPublicationData!$B:$B,'Publication Table (%)'!$C$4,AllPublicationData!$D:$D,'Publication Table (%)'!H$7)/
SUMIFS(AllPublicationData!$E:$E,AllPublicationData!$A:$A,'Publication Table (%)'!$B43,AllPublicationData!$B:$B,'Publication Table (%)'!$C$4,AllPublicationData!$D:$D,'Publication Table (%)'!H$7),
SUMIFS(AllPublicationData!$G:$G,AllPublicationData!$A:$A,'Publication Table (%)'!$B43,AllPublicationData!$B:$B,'Publication Table (%)'!H$7)/
SUMIFS(AllPublicationData!$E:$E,AllPublicationData!$A:$A,'Publication Table (%)'!$B43,AllPublicationData!$B:$B,'Publication Table (%)'!H$7)),
IF('Publication Table (%)'!$C$5="Operations cancelled for clinical reasons",
IFERROR(SUMIFS(AllPublicationData!$H:$H,AllPublicationData!$A:$A,'Publication Table (%)'!$B43,AllPublicationData!$B:$B,'Publication Table (%)'!$C$4,AllPublicationData!$D:$D,'Publication Table (%)'!H$7)/
SUMIFS(AllPublicationData!$E:$E,AllPublicationData!$A:$A,'Publication Table (%)'!$B43,AllPublicationData!$B:$B,'Publication Table (%)'!$C$4,AllPublicationData!$D:$D,'Publication Table (%)'!H$7),
SUMIFS(AllPublicationData!$H:$H,AllPublicationData!$A:$A,'Publication Table (%)'!$B43,AllPublicationData!$B:$B,'Publication Table (%)'!H$7)/
SUMIFS(AllPublicationData!$E:$E,AllPublicationData!$A:$A,'Publication Table (%)'!$B43,AllPublicationData!$B:$B,'Publication Table (%)'!H$7)),
IF('Publication Table (%)'!$C$5="Operations cancelled for non-clinical/capacity reasons",
IFERROR(SUMIFS(AllPublicationData!$I:$I,AllPublicationData!$A:$A,'Publication Table (%)'!$B43,AllPublicationData!$B:$B,'Publication Table (%)'!$C$4,AllPublicationData!$D:$D,'Publication Table (%)'!H$7)/
SUMIFS(AllPublicationData!$E:$E,AllPublicationData!$A:$A,'Publication Table (%)'!$B43,AllPublicationData!$B:$B,'Publication Table (%)'!$C$4,AllPublicationData!$D:$D,'Publication Table (%)'!H$7),
SUMIFS(AllPublicationData!$I:$I,AllPublicationData!$A:$A,'Publication Table (%)'!$B43,AllPublicationData!$B:$B,'Publication Table (%)'!H$7)/
SUMIFS(AllPublicationData!$E:$E,AllPublicationData!$A:$A,'Publication Table (%)'!$B43,AllPublicationData!$B:$B,'Publication Table (%)'!H$7)),
IF('Publication Table (%)'!$C$5="Cancellations for other reasons",
IFERROR(SUMIFS(AllPublicationData!$J:$J,AllPublicationData!$A:$A,'Publication Table (%)'!$B43,AllPublicationData!$B:$B,'Publication Table (%)'!$C$4,AllPublicationData!$D:$D,'Publication Table (%)'!H$7)/
SUMIFS(AllPublicationData!$E:$E,AllPublicationData!$A:$A,'Publication Table (%)'!$B43,AllPublicationData!$B:$B,'Publication Table (%)'!$C$4,AllPublicationData!$D:$D,'Publication Table (%)'!H$7),
SUMIFS(AllPublicationData!$J:$J,AllPublicationData!$A:$A,'Publication Table (%)'!$B43,AllPublicationData!$B:$B,'Publication Table (%)'!H$7)/
SUMIFS(AllPublicationData!$E:$E,AllPublicationData!$A:$A,'Publication Table (%)'!$B43,AllPublicationData!$B:$B,'Publication Table (%)'!H$7)))))))</f>
        <v>6.7353951890034361E-2</v>
      </c>
      <c r="I43" s="96">
        <f>IF('Publication Table (%)'!$C$5="All Cancelled Operations",
IFERROR(SUMIFS(AllPublicationData!$F:$F,AllPublicationData!$A:$A,'Publication Table (%)'!$B43,AllPublicationData!$B:$B,'Publication Table (%)'!$C$4,AllPublicationData!$D:$D,'Publication Table (%)'!I$7)/
SUMIFS(AllPublicationData!$E:$E,AllPublicationData!$A:$A,'Publication Table (%)'!$B43,AllPublicationData!$B:$B,'Publication Table (%)'!$C$4,AllPublicationData!$D:$D,'Publication Table (%)'!I$7),
SUMIFS(AllPublicationData!$F:$F,AllPublicationData!$A:$A,'Publication Table (%)'!$B43,AllPublicationData!$B:$B,'Publication Table (%)'!I$7)/
SUMIFS(AllPublicationData!$E:$E,AllPublicationData!$A:$A,'Publication Table (%)'!$B43,AllPublicationData!$B:$B,'Publication Table (%)'!I$7)),
IF('Publication Table (%)'!$C$5="Operations cancelled by patient",
IFERROR(SUMIFS(AllPublicationData!$G:$G,AllPublicationData!$A:$A,'Publication Table (%)'!$B43,AllPublicationData!$B:$B,'Publication Table (%)'!$C$4,AllPublicationData!$D:$D,'Publication Table (%)'!I$7)/
SUMIFS(AllPublicationData!$E:$E,AllPublicationData!$A:$A,'Publication Table (%)'!$B43,AllPublicationData!$B:$B,'Publication Table (%)'!$C$4,AllPublicationData!$D:$D,'Publication Table (%)'!I$7),
SUMIFS(AllPublicationData!$G:$G,AllPublicationData!$A:$A,'Publication Table (%)'!$B43,AllPublicationData!$B:$B,'Publication Table (%)'!I$7)/
SUMIFS(AllPublicationData!$E:$E,AllPublicationData!$A:$A,'Publication Table (%)'!$B43,AllPublicationData!$B:$B,'Publication Table (%)'!I$7)),
IF('Publication Table (%)'!$C$5="Operations cancelled for clinical reasons",
IFERROR(SUMIFS(AllPublicationData!$H:$H,AllPublicationData!$A:$A,'Publication Table (%)'!$B43,AllPublicationData!$B:$B,'Publication Table (%)'!$C$4,AllPublicationData!$D:$D,'Publication Table (%)'!I$7)/
SUMIFS(AllPublicationData!$E:$E,AllPublicationData!$A:$A,'Publication Table (%)'!$B43,AllPublicationData!$B:$B,'Publication Table (%)'!$C$4,AllPublicationData!$D:$D,'Publication Table (%)'!I$7),
SUMIFS(AllPublicationData!$H:$H,AllPublicationData!$A:$A,'Publication Table (%)'!$B43,AllPublicationData!$B:$B,'Publication Table (%)'!I$7)/
SUMIFS(AllPublicationData!$E:$E,AllPublicationData!$A:$A,'Publication Table (%)'!$B43,AllPublicationData!$B:$B,'Publication Table (%)'!I$7)),
IF('Publication Table (%)'!$C$5="Operations cancelled for non-clinical/capacity reasons",
IFERROR(SUMIFS(AllPublicationData!$I:$I,AllPublicationData!$A:$A,'Publication Table (%)'!$B43,AllPublicationData!$B:$B,'Publication Table (%)'!$C$4,AllPublicationData!$D:$D,'Publication Table (%)'!I$7)/
SUMIFS(AllPublicationData!$E:$E,AllPublicationData!$A:$A,'Publication Table (%)'!$B43,AllPublicationData!$B:$B,'Publication Table (%)'!$C$4,AllPublicationData!$D:$D,'Publication Table (%)'!I$7),
SUMIFS(AllPublicationData!$I:$I,AllPublicationData!$A:$A,'Publication Table (%)'!$B43,AllPublicationData!$B:$B,'Publication Table (%)'!I$7)/
SUMIFS(AllPublicationData!$E:$E,AllPublicationData!$A:$A,'Publication Table (%)'!$B43,AllPublicationData!$B:$B,'Publication Table (%)'!I$7)),
IF('Publication Table (%)'!$C$5="Cancellations for other reasons",
IFERROR(SUMIFS(AllPublicationData!$J:$J,AllPublicationData!$A:$A,'Publication Table (%)'!$B43,AllPublicationData!$B:$B,'Publication Table (%)'!$C$4,AllPublicationData!$D:$D,'Publication Table (%)'!I$7)/
SUMIFS(AllPublicationData!$E:$E,AllPublicationData!$A:$A,'Publication Table (%)'!$B43,AllPublicationData!$B:$B,'Publication Table (%)'!$C$4,AllPublicationData!$D:$D,'Publication Table (%)'!I$7),
SUMIFS(AllPublicationData!$J:$J,AllPublicationData!$A:$A,'Publication Table (%)'!$B43,AllPublicationData!$B:$B,'Publication Table (%)'!I$7)/
SUMIFS(AllPublicationData!$E:$E,AllPublicationData!$A:$A,'Publication Table (%)'!$B43,AllPublicationData!$B:$B,'Publication Table (%)'!I$7)))))))</f>
        <v>5.7142857142857141E-2</v>
      </c>
      <c r="J43" s="96">
        <f>IF('Publication Table (%)'!$C$5="All Cancelled Operations",
IFERROR(SUMIFS(AllPublicationData!$F:$F,AllPublicationData!$A:$A,'Publication Table (%)'!$B43,AllPublicationData!$B:$B,'Publication Table (%)'!$C$4,AllPublicationData!$D:$D,'Publication Table (%)'!J$7)/
SUMIFS(AllPublicationData!$E:$E,AllPublicationData!$A:$A,'Publication Table (%)'!$B43,AllPublicationData!$B:$B,'Publication Table (%)'!$C$4,AllPublicationData!$D:$D,'Publication Table (%)'!J$7),
SUMIFS(AllPublicationData!$F:$F,AllPublicationData!$A:$A,'Publication Table (%)'!$B43,AllPublicationData!$B:$B,'Publication Table (%)'!J$7)/
SUMIFS(AllPublicationData!$E:$E,AllPublicationData!$A:$A,'Publication Table (%)'!$B43,AllPublicationData!$B:$B,'Publication Table (%)'!J$7)),
IF('Publication Table (%)'!$C$5="Operations cancelled by patient",
IFERROR(SUMIFS(AllPublicationData!$G:$G,AllPublicationData!$A:$A,'Publication Table (%)'!$B43,AllPublicationData!$B:$B,'Publication Table (%)'!$C$4,AllPublicationData!$D:$D,'Publication Table (%)'!J$7)/
SUMIFS(AllPublicationData!$E:$E,AllPublicationData!$A:$A,'Publication Table (%)'!$B43,AllPublicationData!$B:$B,'Publication Table (%)'!$C$4,AllPublicationData!$D:$D,'Publication Table (%)'!J$7),
SUMIFS(AllPublicationData!$G:$G,AllPublicationData!$A:$A,'Publication Table (%)'!$B43,AllPublicationData!$B:$B,'Publication Table (%)'!J$7)/
SUMIFS(AllPublicationData!$E:$E,AllPublicationData!$A:$A,'Publication Table (%)'!$B43,AllPublicationData!$B:$B,'Publication Table (%)'!J$7)),
IF('Publication Table (%)'!$C$5="Operations cancelled for clinical reasons",
IFERROR(SUMIFS(AllPublicationData!$H:$H,AllPublicationData!$A:$A,'Publication Table (%)'!$B43,AllPublicationData!$B:$B,'Publication Table (%)'!$C$4,AllPublicationData!$D:$D,'Publication Table (%)'!J$7)/
SUMIFS(AllPublicationData!$E:$E,AllPublicationData!$A:$A,'Publication Table (%)'!$B43,AllPublicationData!$B:$B,'Publication Table (%)'!$C$4,AllPublicationData!$D:$D,'Publication Table (%)'!J$7),
SUMIFS(AllPublicationData!$H:$H,AllPublicationData!$A:$A,'Publication Table (%)'!$B43,AllPublicationData!$B:$B,'Publication Table (%)'!J$7)/
SUMIFS(AllPublicationData!$E:$E,AllPublicationData!$A:$A,'Publication Table (%)'!$B43,AllPublicationData!$B:$B,'Publication Table (%)'!J$7)),
IF('Publication Table (%)'!$C$5="Operations cancelled for non-clinical/capacity reasons",
IFERROR(SUMIFS(AllPublicationData!$I:$I,AllPublicationData!$A:$A,'Publication Table (%)'!$B43,AllPublicationData!$B:$B,'Publication Table (%)'!$C$4,AllPublicationData!$D:$D,'Publication Table (%)'!J$7)/
SUMIFS(AllPublicationData!$E:$E,AllPublicationData!$A:$A,'Publication Table (%)'!$B43,AllPublicationData!$B:$B,'Publication Table (%)'!$C$4,AllPublicationData!$D:$D,'Publication Table (%)'!J$7),
SUMIFS(AllPublicationData!$I:$I,AllPublicationData!$A:$A,'Publication Table (%)'!$B43,AllPublicationData!$B:$B,'Publication Table (%)'!J$7)/
SUMIFS(AllPublicationData!$E:$E,AllPublicationData!$A:$A,'Publication Table (%)'!$B43,AllPublicationData!$B:$B,'Publication Table (%)'!J$7)),
IF('Publication Table (%)'!$C$5="Cancellations for other reasons",
IFERROR(SUMIFS(AllPublicationData!$J:$J,AllPublicationData!$A:$A,'Publication Table (%)'!$B43,AllPublicationData!$B:$B,'Publication Table (%)'!$C$4,AllPublicationData!$D:$D,'Publication Table (%)'!J$7)/
SUMIFS(AllPublicationData!$E:$E,AllPublicationData!$A:$A,'Publication Table (%)'!$B43,AllPublicationData!$B:$B,'Publication Table (%)'!$C$4,AllPublicationData!$D:$D,'Publication Table (%)'!J$7),
SUMIFS(AllPublicationData!$J:$J,AllPublicationData!$A:$A,'Publication Table (%)'!$B43,AllPublicationData!$B:$B,'Publication Table (%)'!J$7)/
SUMIFS(AllPublicationData!$E:$E,AllPublicationData!$A:$A,'Publication Table (%)'!$B43,AllPublicationData!$B:$B,'Publication Table (%)'!J$7)))))))</f>
        <v>7.2463768115942032E-2</v>
      </c>
      <c r="K43" s="96">
        <f>IF('Publication Table (%)'!$C$5="All Cancelled Operations",
IFERROR(SUMIFS(AllPublicationData!$F:$F,AllPublicationData!$A:$A,'Publication Table (%)'!$B43,AllPublicationData!$B:$B,'Publication Table (%)'!$C$4,AllPublicationData!$D:$D,'Publication Table (%)'!K$7)/
SUMIFS(AllPublicationData!$E:$E,AllPublicationData!$A:$A,'Publication Table (%)'!$B43,AllPublicationData!$B:$B,'Publication Table (%)'!$C$4,AllPublicationData!$D:$D,'Publication Table (%)'!K$7),
SUMIFS(AllPublicationData!$F:$F,AllPublicationData!$A:$A,'Publication Table (%)'!$B43,AllPublicationData!$B:$B,'Publication Table (%)'!K$7)/
SUMIFS(AllPublicationData!$E:$E,AllPublicationData!$A:$A,'Publication Table (%)'!$B43,AllPublicationData!$B:$B,'Publication Table (%)'!K$7)),
IF('Publication Table (%)'!$C$5="Operations cancelled by patient",
IFERROR(SUMIFS(AllPublicationData!$G:$G,AllPublicationData!$A:$A,'Publication Table (%)'!$B43,AllPublicationData!$B:$B,'Publication Table (%)'!$C$4,AllPublicationData!$D:$D,'Publication Table (%)'!K$7)/
SUMIFS(AllPublicationData!$E:$E,AllPublicationData!$A:$A,'Publication Table (%)'!$B43,AllPublicationData!$B:$B,'Publication Table (%)'!$C$4,AllPublicationData!$D:$D,'Publication Table (%)'!K$7),
SUMIFS(AllPublicationData!$G:$G,AllPublicationData!$A:$A,'Publication Table (%)'!$B43,AllPublicationData!$B:$B,'Publication Table (%)'!K$7)/
SUMIFS(AllPublicationData!$E:$E,AllPublicationData!$A:$A,'Publication Table (%)'!$B43,AllPublicationData!$B:$B,'Publication Table (%)'!K$7)),
IF('Publication Table (%)'!$C$5="Operations cancelled for clinical reasons",
IFERROR(SUMIFS(AllPublicationData!$H:$H,AllPublicationData!$A:$A,'Publication Table (%)'!$B43,AllPublicationData!$B:$B,'Publication Table (%)'!$C$4,AllPublicationData!$D:$D,'Publication Table (%)'!K$7)/
SUMIFS(AllPublicationData!$E:$E,AllPublicationData!$A:$A,'Publication Table (%)'!$B43,AllPublicationData!$B:$B,'Publication Table (%)'!$C$4,AllPublicationData!$D:$D,'Publication Table (%)'!K$7),
SUMIFS(AllPublicationData!$H:$H,AllPublicationData!$A:$A,'Publication Table (%)'!$B43,AllPublicationData!$B:$B,'Publication Table (%)'!K$7)/
SUMIFS(AllPublicationData!$E:$E,AllPublicationData!$A:$A,'Publication Table (%)'!$B43,AllPublicationData!$B:$B,'Publication Table (%)'!K$7)),
IF('Publication Table (%)'!$C$5="Operations cancelled for non-clinical/capacity reasons",
IFERROR(SUMIFS(AllPublicationData!$I:$I,AllPublicationData!$A:$A,'Publication Table (%)'!$B43,AllPublicationData!$B:$B,'Publication Table (%)'!$C$4,AllPublicationData!$D:$D,'Publication Table (%)'!K$7)/
SUMIFS(AllPublicationData!$E:$E,AllPublicationData!$A:$A,'Publication Table (%)'!$B43,AllPublicationData!$B:$B,'Publication Table (%)'!$C$4,AllPublicationData!$D:$D,'Publication Table (%)'!K$7),
SUMIFS(AllPublicationData!$I:$I,AllPublicationData!$A:$A,'Publication Table (%)'!$B43,AllPublicationData!$B:$B,'Publication Table (%)'!K$7)/
SUMIFS(AllPublicationData!$E:$E,AllPublicationData!$A:$A,'Publication Table (%)'!$B43,AllPublicationData!$B:$B,'Publication Table (%)'!K$7)),
IF('Publication Table (%)'!$C$5="Cancellations for other reasons",
IFERROR(SUMIFS(AllPublicationData!$J:$J,AllPublicationData!$A:$A,'Publication Table (%)'!$B43,AllPublicationData!$B:$B,'Publication Table (%)'!$C$4,AllPublicationData!$D:$D,'Publication Table (%)'!K$7)/
SUMIFS(AllPublicationData!$E:$E,AllPublicationData!$A:$A,'Publication Table (%)'!$B43,AllPublicationData!$B:$B,'Publication Table (%)'!$C$4,AllPublicationData!$D:$D,'Publication Table (%)'!K$7),
SUMIFS(AllPublicationData!$J:$J,AllPublicationData!$A:$A,'Publication Table (%)'!$B43,AllPublicationData!$B:$B,'Publication Table (%)'!K$7)/
SUMIFS(AllPublicationData!$E:$E,AllPublicationData!$A:$A,'Publication Table (%)'!$B43,AllPublicationData!$B:$B,'Publication Table (%)'!K$7)))))))</f>
        <v>9.5045500505561167E-2</v>
      </c>
      <c r="L43" s="96">
        <f>IF('Publication Table (%)'!$C$5="All Cancelled Operations",
IFERROR(SUMIFS(AllPublicationData!$F:$F,AllPublicationData!$A:$A,'Publication Table (%)'!$B43,AllPublicationData!$B:$B,'Publication Table (%)'!$C$4,AllPublicationData!$D:$D,'Publication Table (%)'!L$7)/
SUMIFS(AllPublicationData!$E:$E,AllPublicationData!$A:$A,'Publication Table (%)'!$B43,AllPublicationData!$B:$B,'Publication Table (%)'!$C$4,AllPublicationData!$D:$D,'Publication Table (%)'!L$7),
SUMIFS(AllPublicationData!$F:$F,AllPublicationData!$A:$A,'Publication Table (%)'!$B43,AllPublicationData!$B:$B,'Publication Table (%)'!L$7)/
SUMIFS(AllPublicationData!$E:$E,AllPublicationData!$A:$A,'Publication Table (%)'!$B43,AllPublicationData!$B:$B,'Publication Table (%)'!L$7)),
IF('Publication Table (%)'!$C$5="Operations cancelled by patient",
IFERROR(SUMIFS(AllPublicationData!$G:$G,AllPublicationData!$A:$A,'Publication Table (%)'!$B43,AllPublicationData!$B:$B,'Publication Table (%)'!$C$4,AllPublicationData!$D:$D,'Publication Table (%)'!L$7)/
SUMIFS(AllPublicationData!$E:$E,AllPublicationData!$A:$A,'Publication Table (%)'!$B43,AllPublicationData!$B:$B,'Publication Table (%)'!$C$4,AllPublicationData!$D:$D,'Publication Table (%)'!L$7),
SUMIFS(AllPublicationData!$G:$G,AllPublicationData!$A:$A,'Publication Table (%)'!$B43,AllPublicationData!$B:$B,'Publication Table (%)'!L$7)/
SUMIFS(AllPublicationData!$E:$E,AllPublicationData!$A:$A,'Publication Table (%)'!$B43,AllPublicationData!$B:$B,'Publication Table (%)'!L$7)),
IF('Publication Table (%)'!$C$5="Operations cancelled for clinical reasons",
IFERROR(SUMIFS(AllPublicationData!$H:$H,AllPublicationData!$A:$A,'Publication Table (%)'!$B43,AllPublicationData!$B:$B,'Publication Table (%)'!$C$4,AllPublicationData!$D:$D,'Publication Table (%)'!L$7)/
SUMIFS(AllPublicationData!$E:$E,AllPublicationData!$A:$A,'Publication Table (%)'!$B43,AllPublicationData!$B:$B,'Publication Table (%)'!$C$4,AllPublicationData!$D:$D,'Publication Table (%)'!L$7),
SUMIFS(AllPublicationData!$H:$H,AllPublicationData!$A:$A,'Publication Table (%)'!$B43,AllPublicationData!$B:$B,'Publication Table (%)'!L$7)/
SUMIFS(AllPublicationData!$E:$E,AllPublicationData!$A:$A,'Publication Table (%)'!$B43,AllPublicationData!$B:$B,'Publication Table (%)'!L$7)),
IF('Publication Table (%)'!$C$5="Operations cancelled for non-clinical/capacity reasons",
IFERROR(SUMIFS(AllPublicationData!$I:$I,AllPublicationData!$A:$A,'Publication Table (%)'!$B43,AllPublicationData!$B:$B,'Publication Table (%)'!$C$4,AllPublicationData!$D:$D,'Publication Table (%)'!L$7)/
SUMIFS(AllPublicationData!$E:$E,AllPublicationData!$A:$A,'Publication Table (%)'!$B43,AllPublicationData!$B:$B,'Publication Table (%)'!$C$4,AllPublicationData!$D:$D,'Publication Table (%)'!L$7),
SUMIFS(AllPublicationData!$I:$I,AllPublicationData!$A:$A,'Publication Table (%)'!$B43,AllPublicationData!$B:$B,'Publication Table (%)'!L$7)/
SUMIFS(AllPublicationData!$E:$E,AllPublicationData!$A:$A,'Publication Table (%)'!$B43,AllPublicationData!$B:$B,'Publication Table (%)'!L$7)),
IF('Publication Table (%)'!$C$5="Cancellations for other reasons",
IFERROR(SUMIFS(AllPublicationData!$J:$J,AllPublicationData!$A:$A,'Publication Table (%)'!$B43,AllPublicationData!$B:$B,'Publication Table (%)'!$C$4,AllPublicationData!$D:$D,'Publication Table (%)'!L$7)/
SUMIFS(AllPublicationData!$E:$E,AllPublicationData!$A:$A,'Publication Table (%)'!$B43,AllPublicationData!$B:$B,'Publication Table (%)'!$C$4,AllPublicationData!$D:$D,'Publication Table (%)'!L$7),
SUMIFS(AllPublicationData!$J:$J,AllPublicationData!$A:$A,'Publication Table (%)'!$B43,AllPublicationData!$B:$B,'Publication Table (%)'!L$7)/
SUMIFS(AllPublicationData!$E:$E,AllPublicationData!$A:$A,'Publication Table (%)'!$B43,AllPublicationData!$B:$B,'Publication Table (%)'!L$7)))))))</f>
        <v>6.4465715960148468E-2</v>
      </c>
      <c r="M43" s="96">
        <f>IF('Publication Table (%)'!$C$5="All Cancelled Operations",
IFERROR(SUMIFS(AllPublicationData!$F:$F,AllPublicationData!$A:$A,'Publication Table (%)'!$B43,AllPublicationData!$B:$B,'Publication Table (%)'!$C$4,AllPublicationData!$D:$D,'Publication Table (%)'!M$7)/
SUMIFS(AllPublicationData!$E:$E,AllPublicationData!$A:$A,'Publication Table (%)'!$B43,AllPublicationData!$B:$B,'Publication Table (%)'!$C$4,AllPublicationData!$D:$D,'Publication Table (%)'!M$7),
SUMIFS(AllPublicationData!$F:$F,AllPublicationData!$A:$A,'Publication Table (%)'!$B43,AllPublicationData!$B:$B,'Publication Table (%)'!M$7)/
SUMIFS(AllPublicationData!$E:$E,AllPublicationData!$A:$A,'Publication Table (%)'!$B43,AllPublicationData!$B:$B,'Publication Table (%)'!M$7)),
IF('Publication Table (%)'!$C$5="Operations cancelled by patient",
IFERROR(SUMIFS(AllPublicationData!$G:$G,AllPublicationData!$A:$A,'Publication Table (%)'!$B43,AllPublicationData!$B:$B,'Publication Table (%)'!$C$4,AllPublicationData!$D:$D,'Publication Table (%)'!M$7)/
SUMIFS(AllPublicationData!$E:$E,AllPublicationData!$A:$A,'Publication Table (%)'!$B43,AllPublicationData!$B:$B,'Publication Table (%)'!$C$4,AllPublicationData!$D:$D,'Publication Table (%)'!M$7),
SUMIFS(AllPublicationData!$G:$G,AllPublicationData!$A:$A,'Publication Table (%)'!$B43,AllPublicationData!$B:$B,'Publication Table (%)'!M$7)/
SUMIFS(AllPublicationData!$E:$E,AllPublicationData!$A:$A,'Publication Table (%)'!$B43,AllPublicationData!$B:$B,'Publication Table (%)'!M$7)),
IF('Publication Table (%)'!$C$5="Operations cancelled for clinical reasons",
IFERROR(SUMIFS(AllPublicationData!$H:$H,AllPublicationData!$A:$A,'Publication Table (%)'!$B43,AllPublicationData!$B:$B,'Publication Table (%)'!$C$4,AllPublicationData!$D:$D,'Publication Table (%)'!M$7)/
SUMIFS(AllPublicationData!$E:$E,AllPublicationData!$A:$A,'Publication Table (%)'!$B43,AllPublicationData!$B:$B,'Publication Table (%)'!$C$4,AllPublicationData!$D:$D,'Publication Table (%)'!M$7),
SUMIFS(AllPublicationData!$H:$H,AllPublicationData!$A:$A,'Publication Table (%)'!$B43,AllPublicationData!$B:$B,'Publication Table (%)'!M$7)/
SUMIFS(AllPublicationData!$E:$E,AllPublicationData!$A:$A,'Publication Table (%)'!$B43,AllPublicationData!$B:$B,'Publication Table (%)'!M$7)),
IF('Publication Table (%)'!$C$5="Operations cancelled for non-clinical/capacity reasons",
IFERROR(SUMIFS(AllPublicationData!$I:$I,AllPublicationData!$A:$A,'Publication Table (%)'!$B43,AllPublicationData!$B:$B,'Publication Table (%)'!$C$4,AllPublicationData!$D:$D,'Publication Table (%)'!M$7)/
SUMIFS(AllPublicationData!$E:$E,AllPublicationData!$A:$A,'Publication Table (%)'!$B43,AllPublicationData!$B:$B,'Publication Table (%)'!$C$4,AllPublicationData!$D:$D,'Publication Table (%)'!M$7),
SUMIFS(AllPublicationData!$I:$I,AllPublicationData!$A:$A,'Publication Table (%)'!$B43,AllPublicationData!$B:$B,'Publication Table (%)'!M$7)/
SUMIFS(AllPublicationData!$E:$E,AllPublicationData!$A:$A,'Publication Table (%)'!$B43,AllPublicationData!$B:$B,'Publication Table (%)'!M$7)),
IF('Publication Table (%)'!$C$5="Cancellations for other reasons",
IFERROR(SUMIFS(AllPublicationData!$J:$J,AllPublicationData!$A:$A,'Publication Table (%)'!$B43,AllPublicationData!$B:$B,'Publication Table (%)'!$C$4,AllPublicationData!$D:$D,'Publication Table (%)'!M$7)/
SUMIFS(AllPublicationData!$E:$E,AllPublicationData!$A:$A,'Publication Table (%)'!$B43,AllPublicationData!$B:$B,'Publication Table (%)'!$C$4,AllPublicationData!$D:$D,'Publication Table (%)'!M$7),
SUMIFS(AllPublicationData!$J:$J,AllPublicationData!$A:$A,'Publication Table (%)'!$B43,AllPublicationData!$B:$B,'Publication Table (%)'!M$7)/
SUMIFS(AllPublicationData!$E:$E,AllPublicationData!$A:$A,'Publication Table (%)'!$B43,AllPublicationData!$B:$B,'Publication Table (%)'!M$7)))))))</f>
        <v>8.924731182795699E-2</v>
      </c>
      <c r="N43" s="96">
        <f>IF('Publication Table (%)'!$C$5="All Cancelled Operations",
IFERROR(SUMIFS(AllPublicationData!$F:$F,AllPublicationData!$A:$A,'Publication Table (%)'!$B43,AllPublicationData!$B:$B,'Publication Table (%)'!$C$4,AllPublicationData!$D:$D,'Publication Table (%)'!N$7)/
SUMIFS(AllPublicationData!$E:$E,AllPublicationData!$A:$A,'Publication Table (%)'!$B43,AllPublicationData!$B:$B,'Publication Table (%)'!$C$4,AllPublicationData!$D:$D,'Publication Table (%)'!N$7),
SUMIFS(AllPublicationData!$F:$F,AllPublicationData!$A:$A,'Publication Table (%)'!$B43,AllPublicationData!$B:$B,'Publication Table (%)'!N$7)/
SUMIFS(AllPublicationData!$E:$E,AllPublicationData!$A:$A,'Publication Table (%)'!$B43,AllPublicationData!$B:$B,'Publication Table (%)'!N$7)),
IF('Publication Table (%)'!$C$5="Operations cancelled by patient",
IFERROR(SUMIFS(AllPublicationData!$G:$G,AllPublicationData!$A:$A,'Publication Table (%)'!$B43,AllPublicationData!$B:$B,'Publication Table (%)'!$C$4,AllPublicationData!$D:$D,'Publication Table (%)'!N$7)/
SUMIFS(AllPublicationData!$E:$E,AllPublicationData!$A:$A,'Publication Table (%)'!$B43,AllPublicationData!$B:$B,'Publication Table (%)'!$C$4,AllPublicationData!$D:$D,'Publication Table (%)'!N$7),
SUMIFS(AllPublicationData!$G:$G,AllPublicationData!$A:$A,'Publication Table (%)'!$B43,AllPublicationData!$B:$B,'Publication Table (%)'!N$7)/
SUMIFS(AllPublicationData!$E:$E,AllPublicationData!$A:$A,'Publication Table (%)'!$B43,AllPublicationData!$B:$B,'Publication Table (%)'!N$7)),
IF('Publication Table (%)'!$C$5="Operations cancelled for clinical reasons",
IFERROR(SUMIFS(AllPublicationData!$H:$H,AllPublicationData!$A:$A,'Publication Table (%)'!$B43,AllPublicationData!$B:$B,'Publication Table (%)'!$C$4,AllPublicationData!$D:$D,'Publication Table (%)'!N$7)/
SUMIFS(AllPublicationData!$E:$E,AllPublicationData!$A:$A,'Publication Table (%)'!$B43,AllPublicationData!$B:$B,'Publication Table (%)'!$C$4,AllPublicationData!$D:$D,'Publication Table (%)'!N$7),
SUMIFS(AllPublicationData!$H:$H,AllPublicationData!$A:$A,'Publication Table (%)'!$B43,AllPublicationData!$B:$B,'Publication Table (%)'!N$7)/
SUMIFS(AllPublicationData!$E:$E,AllPublicationData!$A:$A,'Publication Table (%)'!$B43,AllPublicationData!$B:$B,'Publication Table (%)'!N$7)),
IF('Publication Table (%)'!$C$5="Operations cancelled for non-clinical/capacity reasons",
IFERROR(SUMIFS(AllPublicationData!$I:$I,AllPublicationData!$A:$A,'Publication Table (%)'!$B43,AllPublicationData!$B:$B,'Publication Table (%)'!$C$4,AllPublicationData!$D:$D,'Publication Table (%)'!N$7)/
SUMIFS(AllPublicationData!$E:$E,AllPublicationData!$A:$A,'Publication Table (%)'!$B43,AllPublicationData!$B:$B,'Publication Table (%)'!$C$4,AllPublicationData!$D:$D,'Publication Table (%)'!N$7),
SUMIFS(AllPublicationData!$I:$I,AllPublicationData!$A:$A,'Publication Table (%)'!$B43,AllPublicationData!$B:$B,'Publication Table (%)'!N$7)/
SUMIFS(AllPublicationData!$E:$E,AllPublicationData!$A:$A,'Publication Table (%)'!$B43,AllPublicationData!$B:$B,'Publication Table (%)'!N$7)),
IF('Publication Table (%)'!$C$5="Cancellations for other reasons",
IFERROR(SUMIFS(AllPublicationData!$J:$J,AllPublicationData!$A:$A,'Publication Table (%)'!$B43,AllPublicationData!$B:$B,'Publication Table (%)'!$C$4,AllPublicationData!$D:$D,'Publication Table (%)'!N$7)/
SUMIFS(AllPublicationData!$E:$E,AllPublicationData!$A:$A,'Publication Table (%)'!$B43,AllPublicationData!$B:$B,'Publication Table (%)'!$C$4,AllPublicationData!$D:$D,'Publication Table (%)'!N$7),
SUMIFS(AllPublicationData!$J:$J,AllPublicationData!$A:$A,'Publication Table (%)'!$B43,AllPublicationData!$B:$B,'Publication Table (%)'!N$7)/
SUMIFS(AllPublicationData!$E:$E,AllPublicationData!$A:$A,'Publication Table (%)'!$B43,AllPublicationData!$B:$B,'Publication Table (%)'!N$7)))))))</f>
        <v>8.2619339045287635E-2</v>
      </c>
      <c r="O43" s="96">
        <f>IF('Publication Table (%)'!$C$5="All Cancelled Operations",
IFERROR(SUMIFS(AllPublicationData!$F:$F,AllPublicationData!$A:$A,'Publication Table (%)'!$B43,AllPublicationData!$B:$B,'Publication Table (%)'!$C$4,AllPublicationData!$D:$D,'Publication Table (%)'!O$7)/
SUMIFS(AllPublicationData!$E:$E,AllPublicationData!$A:$A,'Publication Table (%)'!$B43,AllPublicationData!$B:$B,'Publication Table (%)'!$C$4,AllPublicationData!$D:$D,'Publication Table (%)'!O$7),
SUMIFS(AllPublicationData!$F:$F,AllPublicationData!$A:$A,'Publication Table (%)'!$B43,AllPublicationData!$B:$B,'Publication Table (%)'!O$7)/
SUMIFS(AllPublicationData!$E:$E,AllPublicationData!$A:$A,'Publication Table (%)'!$B43,AllPublicationData!$B:$B,'Publication Table (%)'!O$7)),
IF('Publication Table (%)'!$C$5="Operations cancelled by patient",
IFERROR(SUMIFS(AllPublicationData!$G:$G,AllPublicationData!$A:$A,'Publication Table (%)'!$B43,AllPublicationData!$B:$B,'Publication Table (%)'!$C$4,AllPublicationData!$D:$D,'Publication Table (%)'!O$7)/
SUMIFS(AllPublicationData!$E:$E,AllPublicationData!$A:$A,'Publication Table (%)'!$B43,AllPublicationData!$B:$B,'Publication Table (%)'!$C$4,AllPublicationData!$D:$D,'Publication Table (%)'!O$7),
SUMIFS(AllPublicationData!$G:$G,AllPublicationData!$A:$A,'Publication Table (%)'!$B43,AllPublicationData!$B:$B,'Publication Table (%)'!O$7)/
SUMIFS(AllPublicationData!$E:$E,AllPublicationData!$A:$A,'Publication Table (%)'!$B43,AllPublicationData!$B:$B,'Publication Table (%)'!O$7)),
IF('Publication Table (%)'!$C$5="Operations cancelled for clinical reasons",
IFERROR(SUMIFS(AllPublicationData!$H:$H,AllPublicationData!$A:$A,'Publication Table (%)'!$B43,AllPublicationData!$B:$B,'Publication Table (%)'!$C$4,AllPublicationData!$D:$D,'Publication Table (%)'!O$7)/
SUMIFS(AllPublicationData!$E:$E,AllPublicationData!$A:$A,'Publication Table (%)'!$B43,AllPublicationData!$B:$B,'Publication Table (%)'!$C$4,AllPublicationData!$D:$D,'Publication Table (%)'!O$7),
SUMIFS(AllPublicationData!$H:$H,AllPublicationData!$A:$A,'Publication Table (%)'!$B43,AllPublicationData!$B:$B,'Publication Table (%)'!O$7)/
SUMIFS(AllPublicationData!$E:$E,AllPublicationData!$A:$A,'Publication Table (%)'!$B43,AllPublicationData!$B:$B,'Publication Table (%)'!O$7)),
IF('Publication Table (%)'!$C$5="Operations cancelled for non-clinical/capacity reasons",
IFERROR(SUMIFS(AllPublicationData!$I:$I,AllPublicationData!$A:$A,'Publication Table (%)'!$B43,AllPublicationData!$B:$B,'Publication Table (%)'!$C$4,AllPublicationData!$D:$D,'Publication Table (%)'!O$7)/
SUMIFS(AllPublicationData!$E:$E,AllPublicationData!$A:$A,'Publication Table (%)'!$B43,AllPublicationData!$B:$B,'Publication Table (%)'!$C$4,AllPublicationData!$D:$D,'Publication Table (%)'!O$7),
SUMIFS(AllPublicationData!$I:$I,AllPublicationData!$A:$A,'Publication Table (%)'!$B43,AllPublicationData!$B:$B,'Publication Table (%)'!O$7)/
SUMIFS(AllPublicationData!$E:$E,AllPublicationData!$A:$A,'Publication Table (%)'!$B43,AllPublicationData!$B:$B,'Publication Table (%)'!O$7)),
IF('Publication Table (%)'!$C$5="Cancellations for other reasons",
IFERROR(SUMIFS(AllPublicationData!$J:$J,AllPublicationData!$A:$A,'Publication Table (%)'!$B43,AllPublicationData!$B:$B,'Publication Table (%)'!$C$4,AllPublicationData!$D:$D,'Publication Table (%)'!O$7)/
SUMIFS(AllPublicationData!$E:$E,AllPublicationData!$A:$A,'Publication Table (%)'!$B43,AllPublicationData!$B:$B,'Publication Table (%)'!$C$4,AllPublicationData!$D:$D,'Publication Table (%)'!O$7),
SUMIFS(AllPublicationData!$J:$J,AllPublicationData!$A:$A,'Publication Table (%)'!$B43,AllPublicationData!$B:$B,'Publication Table (%)'!O$7)/
SUMIFS(AllPublicationData!$E:$E,AllPublicationData!$A:$A,'Publication Table (%)'!$B43,AllPublicationData!$B:$B,'Publication Table (%)'!O$7)))))))</f>
        <v>9.7931034482758625E-2</v>
      </c>
      <c r="P43" s="96">
        <f>IF('Publication Table (%)'!$C$5="All Cancelled Operations",
IFERROR(SUMIFS(AllPublicationData!$F:$F,AllPublicationData!$A:$A,'Publication Table (%)'!$B43,AllPublicationData!$B:$B,'Publication Table (%)'!$C$4,AllPublicationData!$D:$D,'Publication Table (%)'!P$7)/
SUMIFS(AllPublicationData!$E:$E,AllPublicationData!$A:$A,'Publication Table (%)'!$B43,AllPublicationData!$B:$B,'Publication Table (%)'!$C$4,AllPublicationData!$D:$D,'Publication Table (%)'!P$7),
SUMIFS(AllPublicationData!$F:$F,AllPublicationData!$A:$A,'Publication Table (%)'!$B43,AllPublicationData!$B:$B,'Publication Table (%)'!P$7)/
SUMIFS(AllPublicationData!$E:$E,AllPublicationData!$A:$A,'Publication Table (%)'!$B43,AllPublicationData!$B:$B,'Publication Table (%)'!P$7)),
IF('Publication Table (%)'!$C$5="Operations cancelled by patient",
IFERROR(SUMIFS(AllPublicationData!$G:$G,AllPublicationData!$A:$A,'Publication Table (%)'!$B43,AllPublicationData!$B:$B,'Publication Table (%)'!$C$4,AllPublicationData!$D:$D,'Publication Table (%)'!P$7)/
SUMIFS(AllPublicationData!$E:$E,AllPublicationData!$A:$A,'Publication Table (%)'!$B43,AllPublicationData!$B:$B,'Publication Table (%)'!$C$4,AllPublicationData!$D:$D,'Publication Table (%)'!P$7),
SUMIFS(AllPublicationData!$G:$G,AllPublicationData!$A:$A,'Publication Table (%)'!$B43,AllPublicationData!$B:$B,'Publication Table (%)'!P$7)/
SUMIFS(AllPublicationData!$E:$E,AllPublicationData!$A:$A,'Publication Table (%)'!$B43,AllPublicationData!$B:$B,'Publication Table (%)'!P$7)),
IF('Publication Table (%)'!$C$5="Operations cancelled for clinical reasons",
IFERROR(SUMIFS(AllPublicationData!$H:$H,AllPublicationData!$A:$A,'Publication Table (%)'!$B43,AllPublicationData!$B:$B,'Publication Table (%)'!$C$4,AllPublicationData!$D:$D,'Publication Table (%)'!P$7)/
SUMIFS(AllPublicationData!$E:$E,AllPublicationData!$A:$A,'Publication Table (%)'!$B43,AllPublicationData!$B:$B,'Publication Table (%)'!$C$4,AllPublicationData!$D:$D,'Publication Table (%)'!P$7),
SUMIFS(AllPublicationData!$H:$H,AllPublicationData!$A:$A,'Publication Table (%)'!$B43,AllPublicationData!$B:$B,'Publication Table (%)'!P$7)/
SUMIFS(AllPublicationData!$E:$E,AllPublicationData!$A:$A,'Publication Table (%)'!$B43,AllPublicationData!$B:$B,'Publication Table (%)'!P$7)),
IF('Publication Table (%)'!$C$5="Operations cancelled for non-clinical/capacity reasons",
IFERROR(SUMIFS(AllPublicationData!$I:$I,AllPublicationData!$A:$A,'Publication Table (%)'!$B43,AllPublicationData!$B:$B,'Publication Table (%)'!$C$4,AllPublicationData!$D:$D,'Publication Table (%)'!P$7)/
SUMIFS(AllPublicationData!$E:$E,AllPublicationData!$A:$A,'Publication Table (%)'!$B43,AllPublicationData!$B:$B,'Publication Table (%)'!$C$4,AllPublicationData!$D:$D,'Publication Table (%)'!P$7),
SUMIFS(AllPublicationData!$I:$I,AllPublicationData!$A:$A,'Publication Table (%)'!$B43,AllPublicationData!$B:$B,'Publication Table (%)'!P$7)/
SUMIFS(AllPublicationData!$E:$E,AllPublicationData!$A:$A,'Publication Table (%)'!$B43,AllPublicationData!$B:$B,'Publication Table (%)'!P$7)),
IF('Publication Table (%)'!$C$5="Cancellations for other reasons",
IFERROR(SUMIFS(AllPublicationData!$J:$J,AllPublicationData!$A:$A,'Publication Table (%)'!$B43,AllPublicationData!$B:$B,'Publication Table (%)'!$C$4,AllPublicationData!$D:$D,'Publication Table (%)'!P$7)/
SUMIFS(AllPublicationData!$E:$E,AllPublicationData!$A:$A,'Publication Table (%)'!$B43,AllPublicationData!$B:$B,'Publication Table (%)'!$C$4,AllPublicationData!$D:$D,'Publication Table (%)'!P$7),
SUMIFS(AllPublicationData!$J:$J,AllPublicationData!$A:$A,'Publication Table (%)'!$B43,AllPublicationData!$B:$B,'Publication Table (%)'!P$7)/
SUMIFS(AllPublicationData!$E:$E,AllPublicationData!$A:$A,'Publication Table (%)'!$B43,AllPublicationData!$B:$B,'Publication Table (%)'!P$7)))))))</f>
        <v>5.8394160583941604E-2</v>
      </c>
      <c r="Q43" s="96">
        <f>IF('Publication Table (%)'!$C$5="All Cancelled Operations",
IFERROR(SUMIFS(AllPublicationData!$F:$F,AllPublicationData!$A:$A,'Publication Table (%)'!$B43,AllPublicationData!$B:$B,'Publication Table (%)'!$C$4,AllPublicationData!$D:$D,'Publication Table (%)'!Q$7)/
SUMIFS(AllPublicationData!$E:$E,AllPublicationData!$A:$A,'Publication Table (%)'!$B43,AllPublicationData!$B:$B,'Publication Table (%)'!$C$4,AllPublicationData!$D:$D,'Publication Table (%)'!Q$7),
SUMIFS(AllPublicationData!$F:$F,AllPublicationData!$A:$A,'Publication Table (%)'!$B43,AllPublicationData!$B:$B,'Publication Table (%)'!Q$7)/
SUMIFS(AllPublicationData!$E:$E,AllPublicationData!$A:$A,'Publication Table (%)'!$B43,AllPublicationData!$B:$B,'Publication Table (%)'!Q$7)),
IF('Publication Table (%)'!$C$5="Operations cancelled by patient",
IFERROR(SUMIFS(AllPublicationData!$G:$G,AllPublicationData!$A:$A,'Publication Table (%)'!$B43,AllPublicationData!$B:$B,'Publication Table (%)'!$C$4,AllPublicationData!$D:$D,'Publication Table (%)'!Q$7)/
SUMIFS(AllPublicationData!$E:$E,AllPublicationData!$A:$A,'Publication Table (%)'!$B43,AllPublicationData!$B:$B,'Publication Table (%)'!$C$4,AllPublicationData!$D:$D,'Publication Table (%)'!Q$7),
SUMIFS(AllPublicationData!$G:$G,AllPublicationData!$A:$A,'Publication Table (%)'!$B43,AllPublicationData!$B:$B,'Publication Table (%)'!Q$7)/
SUMIFS(AllPublicationData!$E:$E,AllPublicationData!$A:$A,'Publication Table (%)'!$B43,AllPublicationData!$B:$B,'Publication Table (%)'!Q$7)),
IF('Publication Table (%)'!$C$5="Operations cancelled for clinical reasons",
IFERROR(SUMIFS(AllPublicationData!$H:$H,AllPublicationData!$A:$A,'Publication Table (%)'!$B43,AllPublicationData!$B:$B,'Publication Table (%)'!$C$4,AllPublicationData!$D:$D,'Publication Table (%)'!Q$7)/
SUMIFS(AllPublicationData!$E:$E,AllPublicationData!$A:$A,'Publication Table (%)'!$B43,AllPublicationData!$B:$B,'Publication Table (%)'!$C$4,AllPublicationData!$D:$D,'Publication Table (%)'!Q$7),
SUMIFS(AllPublicationData!$H:$H,AllPublicationData!$A:$A,'Publication Table (%)'!$B43,AllPublicationData!$B:$B,'Publication Table (%)'!Q$7)/
SUMIFS(AllPublicationData!$E:$E,AllPublicationData!$A:$A,'Publication Table (%)'!$B43,AllPublicationData!$B:$B,'Publication Table (%)'!Q$7)),
IF('Publication Table (%)'!$C$5="Operations cancelled for non-clinical/capacity reasons",
IFERROR(SUMIFS(AllPublicationData!$I:$I,AllPublicationData!$A:$A,'Publication Table (%)'!$B43,AllPublicationData!$B:$B,'Publication Table (%)'!$C$4,AllPublicationData!$D:$D,'Publication Table (%)'!Q$7)/
SUMIFS(AllPublicationData!$E:$E,AllPublicationData!$A:$A,'Publication Table (%)'!$B43,AllPublicationData!$B:$B,'Publication Table (%)'!$C$4,AllPublicationData!$D:$D,'Publication Table (%)'!Q$7),
SUMIFS(AllPublicationData!$I:$I,AllPublicationData!$A:$A,'Publication Table (%)'!$B43,AllPublicationData!$B:$B,'Publication Table (%)'!Q$7)/
SUMIFS(AllPublicationData!$E:$E,AllPublicationData!$A:$A,'Publication Table (%)'!$B43,AllPublicationData!$B:$B,'Publication Table (%)'!Q$7)),
IF('Publication Table (%)'!$C$5="Cancellations for other reasons",
IFERROR(SUMIFS(AllPublicationData!$J:$J,AllPublicationData!$A:$A,'Publication Table (%)'!$B43,AllPublicationData!$B:$B,'Publication Table (%)'!$C$4,AllPublicationData!$D:$D,'Publication Table (%)'!Q$7)/
SUMIFS(AllPublicationData!$E:$E,AllPublicationData!$A:$A,'Publication Table (%)'!$B43,AllPublicationData!$B:$B,'Publication Table (%)'!$C$4,AllPublicationData!$D:$D,'Publication Table (%)'!Q$7),
SUMIFS(AllPublicationData!$J:$J,AllPublicationData!$A:$A,'Publication Table (%)'!$B43,AllPublicationData!$B:$B,'Publication Table (%)'!Q$7)/
SUMIFS(AllPublicationData!$E:$E,AllPublicationData!$A:$A,'Publication Table (%)'!$B43,AllPublicationData!$B:$B,'Publication Table (%)'!Q$7)))))))</f>
        <v>5.4054054054054057E-2</v>
      </c>
      <c r="R43" s="96">
        <f>IF('Publication Table (%)'!$C$5="All Cancelled Operations",
IFERROR(SUMIFS(AllPublicationData!$F:$F,AllPublicationData!$A:$A,'Publication Table (%)'!$B43,AllPublicationData!$B:$B,'Publication Table (%)'!$C$4,AllPublicationData!$D:$D,'Publication Table (%)'!R$7)/
SUMIFS(AllPublicationData!$E:$E,AllPublicationData!$A:$A,'Publication Table (%)'!$B43,AllPublicationData!$B:$B,'Publication Table (%)'!$C$4,AllPublicationData!$D:$D,'Publication Table (%)'!R$7),
SUMIFS(AllPublicationData!$F:$F,AllPublicationData!$A:$A,'Publication Table (%)'!$B43,AllPublicationData!$B:$B,'Publication Table (%)'!R$7)/
SUMIFS(AllPublicationData!$E:$E,AllPublicationData!$A:$A,'Publication Table (%)'!$B43,AllPublicationData!$B:$B,'Publication Table (%)'!R$7)),
IF('Publication Table (%)'!$C$5="Operations cancelled by patient",
IFERROR(SUMIFS(AllPublicationData!$G:$G,AllPublicationData!$A:$A,'Publication Table (%)'!$B43,AllPublicationData!$B:$B,'Publication Table (%)'!$C$4,AllPublicationData!$D:$D,'Publication Table (%)'!R$7)/
SUMIFS(AllPublicationData!$E:$E,AllPublicationData!$A:$A,'Publication Table (%)'!$B43,AllPublicationData!$B:$B,'Publication Table (%)'!$C$4,AllPublicationData!$D:$D,'Publication Table (%)'!R$7),
SUMIFS(AllPublicationData!$G:$G,AllPublicationData!$A:$A,'Publication Table (%)'!$B43,AllPublicationData!$B:$B,'Publication Table (%)'!R$7)/
SUMIFS(AllPublicationData!$E:$E,AllPublicationData!$A:$A,'Publication Table (%)'!$B43,AllPublicationData!$B:$B,'Publication Table (%)'!R$7)),
IF('Publication Table (%)'!$C$5="Operations cancelled for clinical reasons",
IFERROR(SUMIFS(AllPublicationData!$H:$H,AllPublicationData!$A:$A,'Publication Table (%)'!$B43,AllPublicationData!$B:$B,'Publication Table (%)'!$C$4,AllPublicationData!$D:$D,'Publication Table (%)'!R$7)/
SUMIFS(AllPublicationData!$E:$E,AllPublicationData!$A:$A,'Publication Table (%)'!$B43,AllPublicationData!$B:$B,'Publication Table (%)'!$C$4,AllPublicationData!$D:$D,'Publication Table (%)'!R$7),
SUMIFS(AllPublicationData!$H:$H,AllPublicationData!$A:$A,'Publication Table (%)'!$B43,AllPublicationData!$B:$B,'Publication Table (%)'!R$7)/
SUMIFS(AllPublicationData!$E:$E,AllPublicationData!$A:$A,'Publication Table (%)'!$B43,AllPublicationData!$B:$B,'Publication Table (%)'!R$7)),
IF('Publication Table (%)'!$C$5="Operations cancelled for non-clinical/capacity reasons",
IFERROR(SUMIFS(AllPublicationData!$I:$I,AllPublicationData!$A:$A,'Publication Table (%)'!$B43,AllPublicationData!$B:$B,'Publication Table (%)'!$C$4,AllPublicationData!$D:$D,'Publication Table (%)'!R$7)/
SUMIFS(AllPublicationData!$E:$E,AllPublicationData!$A:$A,'Publication Table (%)'!$B43,AllPublicationData!$B:$B,'Publication Table (%)'!$C$4,AllPublicationData!$D:$D,'Publication Table (%)'!R$7),
SUMIFS(AllPublicationData!$I:$I,AllPublicationData!$A:$A,'Publication Table (%)'!$B43,AllPublicationData!$B:$B,'Publication Table (%)'!R$7)/
SUMIFS(AllPublicationData!$E:$E,AllPublicationData!$A:$A,'Publication Table (%)'!$B43,AllPublicationData!$B:$B,'Publication Table (%)'!R$7)),
IF('Publication Table (%)'!$C$5="Cancellations for other reasons",
IFERROR(SUMIFS(AllPublicationData!$J:$J,AllPublicationData!$A:$A,'Publication Table (%)'!$B43,AllPublicationData!$B:$B,'Publication Table (%)'!$C$4,AllPublicationData!$D:$D,'Publication Table (%)'!R$7)/
SUMIFS(AllPublicationData!$E:$E,AllPublicationData!$A:$A,'Publication Table (%)'!$B43,AllPublicationData!$B:$B,'Publication Table (%)'!$C$4,AllPublicationData!$D:$D,'Publication Table (%)'!R$7),
SUMIFS(AllPublicationData!$J:$J,AllPublicationData!$A:$A,'Publication Table (%)'!$B43,AllPublicationData!$B:$B,'Publication Table (%)'!R$7)/
SUMIFS(AllPublicationData!$E:$E,AllPublicationData!$A:$A,'Publication Table (%)'!$B43,AllPublicationData!$B:$B,'Publication Table (%)'!R$7)))))))</f>
        <v>5.030181086519115E-2</v>
      </c>
      <c r="S43" s="96">
        <f>IF('Publication Table (%)'!$C$5="All Cancelled Operations",
IFERROR(SUMIFS(AllPublicationData!$F:$F,AllPublicationData!$A:$A,'Publication Table (%)'!$B43,AllPublicationData!$B:$B,'Publication Table (%)'!$C$4,AllPublicationData!$D:$D,'Publication Table (%)'!S$7)/
SUMIFS(AllPublicationData!$E:$E,AllPublicationData!$A:$A,'Publication Table (%)'!$B43,AllPublicationData!$B:$B,'Publication Table (%)'!$C$4,AllPublicationData!$D:$D,'Publication Table (%)'!S$7),
SUMIFS(AllPublicationData!$F:$F,AllPublicationData!$A:$A,'Publication Table (%)'!$B43,AllPublicationData!$B:$B,'Publication Table (%)'!S$7)/
SUMIFS(AllPublicationData!$E:$E,AllPublicationData!$A:$A,'Publication Table (%)'!$B43,AllPublicationData!$B:$B,'Publication Table (%)'!S$7)),
IF('Publication Table (%)'!$C$5="Operations cancelled by patient",
IFERROR(SUMIFS(AllPublicationData!$G:$G,AllPublicationData!$A:$A,'Publication Table (%)'!$B43,AllPublicationData!$B:$B,'Publication Table (%)'!$C$4,AllPublicationData!$D:$D,'Publication Table (%)'!S$7)/
SUMIFS(AllPublicationData!$E:$E,AllPublicationData!$A:$A,'Publication Table (%)'!$B43,AllPublicationData!$B:$B,'Publication Table (%)'!$C$4,AllPublicationData!$D:$D,'Publication Table (%)'!S$7),
SUMIFS(AllPublicationData!$G:$G,AllPublicationData!$A:$A,'Publication Table (%)'!$B43,AllPublicationData!$B:$B,'Publication Table (%)'!S$7)/
SUMIFS(AllPublicationData!$E:$E,AllPublicationData!$A:$A,'Publication Table (%)'!$B43,AllPublicationData!$B:$B,'Publication Table (%)'!S$7)),
IF('Publication Table (%)'!$C$5="Operations cancelled for clinical reasons",
IFERROR(SUMIFS(AllPublicationData!$H:$H,AllPublicationData!$A:$A,'Publication Table (%)'!$B43,AllPublicationData!$B:$B,'Publication Table (%)'!$C$4,AllPublicationData!$D:$D,'Publication Table (%)'!S$7)/
SUMIFS(AllPublicationData!$E:$E,AllPublicationData!$A:$A,'Publication Table (%)'!$B43,AllPublicationData!$B:$B,'Publication Table (%)'!$C$4,AllPublicationData!$D:$D,'Publication Table (%)'!S$7),
SUMIFS(AllPublicationData!$H:$H,AllPublicationData!$A:$A,'Publication Table (%)'!$B43,AllPublicationData!$B:$B,'Publication Table (%)'!S$7)/
SUMIFS(AllPublicationData!$E:$E,AllPublicationData!$A:$A,'Publication Table (%)'!$B43,AllPublicationData!$B:$B,'Publication Table (%)'!S$7)),
IF('Publication Table (%)'!$C$5="Operations cancelled for non-clinical/capacity reasons",
IFERROR(SUMIFS(AllPublicationData!$I:$I,AllPublicationData!$A:$A,'Publication Table (%)'!$B43,AllPublicationData!$B:$B,'Publication Table (%)'!$C$4,AllPublicationData!$D:$D,'Publication Table (%)'!S$7)/
SUMIFS(AllPublicationData!$E:$E,AllPublicationData!$A:$A,'Publication Table (%)'!$B43,AllPublicationData!$B:$B,'Publication Table (%)'!$C$4,AllPublicationData!$D:$D,'Publication Table (%)'!S$7),
SUMIFS(AllPublicationData!$I:$I,AllPublicationData!$A:$A,'Publication Table (%)'!$B43,AllPublicationData!$B:$B,'Publication Table (%)'!S$7)/
SUMIFS(AllPublicationData!$E:$E,AllPublicationData!$A:$A,'Publication Table (%)'!$B43,AllPublicationData!$B:$B,'Publication Table (%)'!S$7)),
IF('Publication Table (%)'!$C$5="Cancellations for other reasons",
IFERROR(SUMIFS(AllPublicationData!$J:$J,AllPublicationData!$A:$A,'Publication Table (%)'!$B43,AllPublicationData!$B:$B,'Publication Table (%)'!$C$4,AllPublicationData!$D:$D,'Publication Table (%)'!S$7)/
SUMIFS(AllPublicationData!$E:$E,AllPublicationData!$A:$A,'Publication Table (%)'!$B43,AllPublicationData!$B:$B,'Publication Table (%)'!$C$4,AllPublicationData!$D:$D,'Publication Table (%)'!S$7),
SUMIFS(AllPublicationData!$J:$J,AllPublicationData!$A:$A,'Publication Table (%)'!$B43,AllPublicationData!$B:$B,'Publication Table (%)'!S$7)/
SUMIFS(AllPublicationData!$E:$E,AllPublicationData!$A:$A,'Publication Table (%)'!$B43,AllPublicationData!$B:$B,'Publication Table (%)'!S$7)))))))</f>
        <v>6.1224489795918366E-2</v>
      </c>
    </row>
    <row r="44" spans="2:19" x14ac:dyDescent="0.35">
      <c r="B44" s="89">
        <v>44317</v>
      </c>
      <c r="C44" s="112">
        <f>IF('Publication Table (%)'!$C$5="All Cancelled Operations",
SUMIFS(AllPublicationData!$F:$F,AllPublicationData!$A:$A,'Publication Table (%)'!$B44,AllPublicationData!$B:$B,'Publication Table (%)'!$C$4),
IF('Publication Table (%)'!$C$5="Operations cancelled by patient",
SUMIFS(AllPublicationData!$G:$G,AllPublicationData!$A:$A,'Publication Table (%)'!$B44,AllPublicationData!$B:$B,'Publication Table (%)'!$C$4),
IF('Publication Table (%)'!$C$5="Operations cancelled for clinical reasons",
SUMIFS(AllPublicationData!$H:$H,AllPublicationData!$A:$A,'Publication Table (%)'!$B44,AllPublicationData!$B:$B,'Publication Table (%)'!$C$4),
IF('Publication Table (%)'!$C$5="Operations cancelled for non-clinical/capacity reasons",
SUMIFS(AllPublicationData!$I:$I,AllPublicationData!$A:$A,'Publication Table (%)'!$B44,AllPublicationData!$B:$B,'Publication Table (%)'!$C$4),
IF('Publication Table (%)'!$C$5="Cancellations for other reasons",
SUMIFS(AllPublicationData!$J:$J,AllPublicationData!$A:$A,'Publication Table (%)'!$B44,AllPublicationData!$B:$B,'Publication Table (%)'!$C$4))))))+
IF(AND($C$4="NHS Scotland",$C$5="All Cancelled Operations"),
SUMIFS(AllPublicationData!$F:$F,AllPublicationData!$A:$A,'Publication Table (%)'!$B44),
IF(AND($C$4="NHS Scotland",$C$5="Operations cancelled by patient"),
SUMIFS(AllPublicationData!$G:$G,AllPublicationData!$A:$A,'Publication Table (%)'!$B44),
IF(AND($C$4="NHS Scotland",$C$5="Operations cancelled for clinical reasons"),
SUMIFS(AllPublicationData!$H:$H,AllPublicationData!$A:$A,'Publication Table (%)'!$B44),
IF(AND($C$4="NHS Scotland",$C$5="Operations cancelled for non-clinical/capacity reasons"),
SUMIFS(AllPublicationData!$I:$I,AllPublicationData!$A:$A,'Publication Table (%)'!$B44),
IF(AND($C$4="NHS Scotland",$C$5="Cancellations for other reasons"),
SUMIFS(AllPublicationData!$J:$J,AllPublicationData!$A:$A,'Publication Table (%)'!$B44))))))</f>
        <v>1269</v>
      </c>
      <c r="D44" s="110">
        <f>IF(AND('Publication Table (%)'!$C$5="All Cancelled Operations",$C$4&lt;&gt;"NHS Scotland"),
IFERROR(SUMIFS(AllPublicationData!$F:$F,AllPublicationData!$A:$A,'Publication Table (%)'!$B44,AllPublicationData!$B:$B,'Publication Table (%)'!$C$4,AllPublicationData!$D:$D,'Publication Table (%)'!D$7)/
SUMIFS(AllPublicationData!$E:$E,AllPublicationData!$A:$A,'Publication Table (%)'!$B44,AllPublicationData!$B:$B,'Publication Table (%)'!$C$4,AllPublicationData!$D:$D,'Publication Table (%)'!D$7),
SUMIFS(AllPublicationData!$F:$F,AllPublicationData!$A:$A,'Publication Table (%)'!$B44,AllPublicationData!$B:$B,'Publication Table (%)'!D$7)/
SUMIFS(AllPublicationData!$E:$E,AllPublicationData!$A:$A,'Publication Table (%)'!$B44,AllPublicationData!$B:$B,'Publication Table (%)'!D$7)),
IF(AND('Publication Table (%)'!$C$5="Operations cancelled by patient",$C$4&lt;&gt;"NHS Scotland"),
IFERROR(SUMIFS(AllPublicationData!$G:$G,AllPublicationData!$A:$A,'Publication Table (%)'!$B44,AllPublicationData!$B:$B,'Publication Table (%)'!$C$4,AllPublicationData!$D:$D,'Publication Table (%)'!D$7)/
SUMIFS(AllPublicationData!$E:$E,AllPublicationData!$A:$A,'Publication Table (%)'!$B44,AllPublicationData!$B:$B,'Publication Table (%)'!$C$4,AllPublicationData!$D:$D,'Publication Table (%)'!D$7),
SUMIFS(AllPublicationData!$G:$G,AllPublicationData!$A:$A,'Publication Table (%)'!$B44,AllPublicationData!$B:$B,'Publication Table (%)'!D$7)/
SUMIFS(AllPublicationData!$E:$E,AllPublicationData!$A:$A,'Publication Table (%)'!$B44,AllPublicationData!$B:$B,'Publication Table (%)'!D$7)),
IF(AND('Publication Table (%)'!$C$5="Operations cancelled for clinical reasons",$C$4&lt;&gt;"NHS Scotland"),
IFERROR(SUMIFS(AllPublicationData!$H:$H,AllPublicationData!$A:$A,'Publication Table (%)'!$B44,AllPublicationData!$B:$B,'Publication Table (%)'!$C$4,AllPublicationData!$D:$D,'Publication Table (%)'!D$7)/
SUMIFS(AllPublicationData!$E:$E,AllPublicationData!$A:$A,'Publication Table (%)'!$B44,AllPublicationData!$B:$B,'Publication Table (%)'!$C$4,AllPublicationData!$D:$D,'Publication Table (%)'!D$7),
SUMIFS(AllPublicationData!$H:$H,AllPublicationData!$A:$A,'Publication Table (%)'!$B44,AllPublicationData!$B:$B,'Publication Table (%)'!D$7)/
SUMIFS(AllPublicationData!$E:$E,AllPublicationData!$A:$A,'Publication Table (%)'!$B44,AllPublicationData!$B:$B,'Publication Table (%)'!D$7)),
IF(AND('Publication Table (%)'!$C$5="Operations cancelled for non-clinical/capacity reasons",$C$4&lt;&gt;"NHS Scotland"),
IFERROR(SUMIFS(AllPublicationData!$I:$I,AllPublicationData!$A:$A,'Publication Table (%)'!$B44,AllPublicationData!$B:$B,'Publication Table (%)'!$C$4,AllPublicationData!$D:$D,'Publication Table (%)'!D$7)/
SUMIFS(AllPublicationData!$E:$E,AllPublicationData!$A:$A,'Publication Table (%)'!$B44,AllPublicationData!$B:$B,'Publication Table (%)'!$C$4,AllPublicationData!$D:$D,'Publication Table (%)'!D$7),
SUMIFS(AllPublicationData!$I:$I,AllPublicationData!$A:$A,'Publication Table (%)'!$B44,AllPublicationData!$B:$B,'Publication Table (%)'!D$7)/
SUMIFS(AllPublicationData!$E:$E,AllPublicationData!$A:$A,'Publication Table (%)'!$B44,AllPublicationData!$B:$B,'Publication Table (%)'!D$7)),
IF(AND('Publication Table (%)'!$C$5="Cancellations for other reasons",$C$4&lt;&gt;"NHS Scotland"),
IFERROR(SUMIFS(AllPublicationData!$J:$J,AllPublicationData!$A:$A,'Publication Table (%)'!$B44,AllPublicationData!$B:$B,'Publication Table (%)'!$C$4,AllPublicationData!$D:$D,'Publication Table (%)'!D$7)/
SUMIFS(AllPublicationData!$E:$E,AllPublicationData!$A:$A,'Publication Table (%)'!$B44,AllPublicationData!$B:$B,'Publication Table (%)'!$C$4,AllPublicationData!$D:$D,'Publication Table (%)'!D$7),
SUMIFS(AllPublicationData!$J:$J,AllPublicationData!$A:$A,'Publication Table (%)'!$B44,AllPublicationData!$B:$B,'Publication Table (%)'!D$7)/
SUMIFS(AllPublicationData!$E:$E,AllPublicationData!$A:$A,'Publication Table (%)'!$B44,AllPublicationData!$B:$B,'Publication Table (%)'!D$7)),
IF(AND($C$4="NHS Scotland",$C$5="All Cancelled Operations"),
SUMIFS(AllPublicationData!$F:$F,AllPublicationData!$A:$A,'Publication Table'!$B44)/
SUMIFS(AllPublicationData!$E:$E,AllPublicationData!$A:$A,'Publication Table'!$B44),
IF(AND($C$4="NHS Scotland",$C$5="Operations cancelled by patient"),
SUMIFS(AllPublicationData!$G:$G,AllPublicationData!$A:$A,'Publication Table'!$B44)/
SUMIFS(AllPublicationData!$E:$E,AllPublicationData!$A:$A,'Publication Table'!$B44),
IF(AND($C$4="NHS Scotland",$C$5="Operations cancelled for clinical reasons"),
SUMIFS(AllPublicationData!$H:$H,AllPublicationData!$A:$A,'Publication Table'!$B44)/
SUMIFS(AllPublicationData!$E:$E,AllPublicationData!$A:$A,'Publication Table'!$B44),
IF(AND($C$4="NHS Scotland",$C$5="Operations cancelled for non-clinical/capacity reasons"),
SUMIFS(AllPublicationData!$I:$I,AllPublicationData!$A:$A,'Publication Table'!$B44)/
SUMIFS(AllPublicationData!$E:$E,AllPublicationData!$A:$A,'Publication Table'!$B44),
IF(AND($C$4="NHS Scotland",$C$5="Cancellations for other reasons"),
SUMIFS(AllPublicationData!$J:$J,AllPublicationData!$A:$A,'Publication Table'!$B44)/
SUMIFS(AllPublicationData!$E:$E,AllPublicationData!$A:$A,'Publication Table'!$B44)))))))))))</f>
        <v>6.319406404063542E-2</v>
      </c>
      <c r="E44" s="96">
        <f>IF('Publication Table (%)'!$C$5="All Cancelled Operations",
IFERROR(SUMIFS(AllPublicationData!$F:$F,AllPublicationData!$A:$A,'Publication Table (%)'!$B44,AllPublicationData!$B:$B,'Publication Table (%)'!$C$4,AllPublicationData!$D:$D,'Publication Table (%)'!E$7)/
SUMIFS(AllPublicationData!$E:$E,AllPublicationData!$A:$A,'Publication Table (%)'!$B44,AllPublicationData!$B:$B,'Publication Table (%)'!$C$4,AllPublicationData!$D:$D,'Publication Table (%)'!E$7),
SUMIFS(AllPublicationData!$F:$F,AllPublicationData!$A:$A,'Publication Table (%)'!$B44,AllPublicationData!$B:$B,'Publication Table (%)'!E$7)/
SUMIFS(AllPublicationData!$E:$E,AllPublicationData!$A:$A,'Publication Table (%)'!$B44,AllPublicationData!$B:$B,'Publication Table (%)'!E$7)),
IF('Publication Table (%)'!$C$5="Operations cancelled by patient",
IFERROR(SUMIFS(AllPublicationData!$G:$G,AllPublicationData!$A:$A,'Publication Table (%)'!$B44,AllPublicationData!$B:$B,'Publication Table (%)'!$C$4,AllPublicationData!$D:$D,'Publication Table (%)'!E$7)/
SUMIFS(AllPublicationData!$E:$E,AllPublicationData!$A:$A,'Publication Table (%)'!$B44,AllPublicationData!$B:$B,'Publication Table (%)'!$C$4,AllPublicationData!$D:$D,'Publication Table (%)'!E$7),
SUMIFS(AllPublicationData!$G:$G,AllPublicationData!$A:$A,'Publication Table (%)'!$B44,AllPublicationData!$B:$B,'Publication Table (%)'!E$7)/
SUMIFS(AllPublicationData!$E:$E,AllPublicationData!$A:$A,'Publication Table (%)'!$B44,AllPublicationData!$B:$B,'Publication Table (%)'!E$7)),
IF('Publication Table (%)'!$C$5="Operations cancelled for clinical reasons",
IFERROR(SUMIFS(AllPublicationData!$H:$H,AllPublicationData!$A:$A,'Publication Table (%)'!$B44,AllPublicationData!$B:$B,'Publication Table (%)'!$C$4,AllPublicationData!$D:$D,'Publication Table (%)'!E$7)/
SUMIFS(AllPublicationData!$E:$E,AllPublicationData!$A:$A,'Publication Table (%)'!$B44,AllPublicationData!$B:$B,'Publication Table (%)'!$C$4,AllPublicationData!$D:$D,'Publication Table (%)'!E$7),
SUMIFS(AllPublicationData!$H:$H,AllPublicationData!$A:$A,'Publication Table (%)'!$B44,AllPublicationData!$B:$B,'Publication Table (%)'!E$7)/
SUMIFS(AllPublicationData!$E:$E,AllPublicationData!$A:$A,'Publication Table (%)'!$B44,AllPublicationData!$B:$B,'Publication Table (%)'!E$7)),
IF('Publication Table (%)'!$C$5="Operations cancelled for non-clinical/capacity reasons",
IFERROR(SUMIFS(AllPublicationData!$I:$I,AllPublicationData!$A:$A,'Publication Table (%)'!$B44,AllPublicationData!$B:$B,'Publication Table (%)'!$C$4,AllPublicationData!$D:$D,'Publication Table (%)'!E$7)/
SUMIFS(AllPublicationData!$E:$E,AllPublicationData!$A:$A,'Publication Table (%)'!$B44,AllPublicationData!$B:$B,'Publication Table (%)'!$C$4,AllPublicationData!$D:$D,'Publication Table (%)'!E$7),
SUMIFS(AllPublicationData!$I:$I,AllPublicationData!$A:$A,'Publication Table (%)'!$B44,AllPublicationData!$B:$B,'Publication Table (%)'!E$7)/
SUMIFS(AllPublicationData!$E:$E,AllPublicationData!$A:$A,'Publication Table (%)'!$B44,AllPublicationData!$B:$B,'Publication Table (%)'!E$7)),
IF('Publication Table (%)'!$C$5="Cancellations for other reasons",
IFERROR(SUMIFS(AllPublicationData!$J:$J,AllPublicationData!$A:$A,'Publication Table (%)'!$B44,AllPublicationData!$B:$B,'Publication Table (%)'!$C$4,AllPublicationData!$D:$D,'Publication Table (%)'!E$7)/
SUMIFS(AllPublicationData!$E:$E,AllPublicationData!$A:$A,'Publication Table (%)'!$B44,AllPublicationData!$B:$B,'Publication Table (%)'!$C$4,AllPublicationData!$D:$D,'Publication Table (%)'!E$7),
SUMIFS(AllPublicationData!$J:$J,AllPublicationData!$A:$A,'Publication Table (%)'!$B44,AllPublicationData!$B:$B,'Publication Table (%)'!E$7)/
SUMIFS(AllPublicationData!$E:$E,AllPublicationData!$A:$A,'Publication Table (%)'!$B44,AllPublicationData!$B:$B,'Publication Table (%)'!E$7)))))))</f>
        <v>3.9857227840571087E-2</v>
      </c>
      <c r="F44" s="96">
        <f>IF('Publication Table (%)'!$C$5="All Cancelled Operations",
IFERROR(SUMIFS(AllPublicationData!$F:$F,AllPublicationData!$A:$A,'Publication Table (%)'!$B44,AllPublicationData!$B:$B,'Publication Table (%)'!$C$4,AllPublicationData!$D:$D,'Publication Table (%)'!F$7)/
SUMIFS(AllPublicationData!$E:$E,AllPublicationData!$A:$A,'Publication Table (%)'!$B44,AllPublicationData!$B:$B,'Publication Table (%)'!$C$4,AllPublicationData!$D:$D,'Publication Table (%)'!F$7),
SUMIFS(AllPublicationData!$F:$F,AllPublicationData!$A:$A,'Publication Table (%)'!$B44,AllPublicationData!$B:$B,'Publication Table (%)'!F$7)/
SUMIFS(AllPublicationData!$E:$E,AllPublicationData!$A:$A,'Publication Table (%)'!$B44,AllPublicationData!$B:$B,'Publication Table (%)'!F$7)),
IF('Publication Table (%)'!$C$5="Operations cancelled by patient",
IFERROR(SUMIFS(AllPublicationData!$G:$G,AllPublicationData!$A:$A,'Publication Table (%)'!$B44,AllPublicationData!$B:$B,'Publication Table (%)'!$C$4,AllPublicationData!$D:$D,'Publication Table (%)'!F$7)/
SUMIFS(AllPublicationData!$E:$E,AllPublicationData!$A:$A,'Publication Table (%)'!$B44,AllPublicationData!$B:$B,'Publication Table (%)'!$C$4,AllPublicationData!$D:$D,'Publication Table (%)'!F$7),
SUMIFS(AllPublicationData!$G:$G,AllPublicationData!$A:$A,'Publication Table (%)'!$B44,AllPublicationData!$B:$B,'Publication Table (%)'!F$7)/
SUMIFS(AllPublicationData!$E:$E,AllPublicationData!$A:$A,'Publication Table (%)'!$B44,AllPublicationData!$B:$B,'Publication Table (%)'!F$7)),
IF('Publication Table (%)'!$C$5="Operations cancelled for clinical reasons",
IFERROR(SUMIFS(AllPublicationData!$H:$H,AllPublicationData!$A:$A,'Publication Table (%)'!$B44,AllPublicationData!$B:$B,'Publication Table (%)'!$C$4,AllPublicationData!$D:$D,'Publication Table (%)'!F$7)/
SUMIFS(AllPublicationData!$E:$E,AllPublicationData!$A:$A,'Publication Table (%)'!$B44,AllPublicationData!$B:$B,'Publication Table (%)'!$C$4,AllPublicationData!$D:$D,'Publication Table (%)'!F$7),
SUMIFS(AllPublicationData!$H:$H,AllPublicationData!$A:$A,'Publication Table (%)'!$B44,AllPublicationData!$B:$B,'Publication Table (%)'!F$7)/
SUMIFS(AllPublicationData!$E:$E,AllPublicationData!$A:$A,'Publication Table (%)'!$B44,AllPublicationData!$B:$B,'Publication Table (%)'!F$7)),
IF('Publication Table (%)'!$C$5="Operations cancelled for non-clinical/capacity reasons",
IFERROR(SUMIFS(AllPublicationData!$I:$I,AllPublicationData!$A:$A,'Publication Table (%)'!$B44,AllPublicationData!$B:$B,'Publication Table (%)'!$C$4,AllPublicationData!$D:$D,'Publication Table (%)'!F$7)/
SUMIFS(AllPublicationData!$E:$E,AllPublicationData!$A:$A,'Publication Table (%)'!$B44,AllPublicationData!$B:$B,'Publication Table (%)'!$C$4,AllPublicationData!$D:$D,'Publication Table (%)'!F$7),
SUMIFS(AllPublicationData!$I:$I,AllPublicationData!$A:$A,'Publication Table (%)'!$B44,AllPublicationData!$B:$B,'Publication Table (%)'!F$7)/
SUMIFS(AllPublicationData!$E:$E,AllPublicationData!$A:$A,'Publication Table (%)'!$B44,AllPublicationData!$B:$B,'Publication Table (%)'!F$7)),
IF('Publication Table (%)'!$C$5="Cancellations for other reasons",
IFERROR(SUMIFS(AllPublicationData!$J:$J,AllPublicationData!$A:$A,'Publication Table (%)'!$B44,AllPublicationData!$B:$B,'Publication Table (%)'!$C$4,AllPublicationData!$D:$D,'Publication Table (%)'!F$7)/
SUMIFS(AllPublicationData!$E:$E,AllPublicationData!$A:$A,'Publication Table (%)'!$B44,AllPublicationData!$B:$B,'Publication Table (%)'!$C$4,AllPublicationData!$D:$D,'Publication Table (%)'!F$7),
SUMIFS(AllPublicationData!$J:$J,AllPublicationData!$A:$A,'Publication Table (%)'!$B44,AllPublicationData!$B:$B,'Publication Table (%)'!F$7)/
SUMIFS(AllPublicationData!$E:$E,AllPublicationData!$A:$A,'Publication Table (%)'!$B44,AllPublicationData!$B:$B,'Publication Table (%)'!F$7)))))))</f>
        <v>6.9744597249508836E-2</v>
      </c>
      <c r="G44" s="96">
        <f>IF('Publication Table (%)'!$C$5="All Cancelled Operations",
IFERROR(SUMIFS(AllPublicationData!$F:$F,AllPublicationData!$A:$A,'Publication Table (%)'!$B44,AllPublicationData!$B:$B,'Publication Table (%)'!$C$4,AllPublicationData!$D:$D,'Publication Table (%)'!G$7)/
SUMIFS(AllPublicationData!$E:$E,AllPublicationData!$A:$A,'Publication Table (%)'!$B44,AllPublicationData!$B:$B,'Publication Table (%)'!$C$4,AllPublicationData!$D:$D,'Publication Table (%)'!G$7),
SUMIFS(AllPublicationData!$F:$F,AllPublicationData!$A:$A,'Publication Table (%)'!$B44,AllPublicationData!$B:$B,'Publication Table (%)'!G$7)/
SUMIFS(AllPublicationData!$E:$E,AllPublicationData!$A:$A,'Publication Table (%)'!$B44,AllPublicationData!$B:$B,'Publication Table (%)'!G$7)),
IF('Publication Table (%)'!$C$5="Operations cancelled by patient",
IFERROR(SUMIFS(AllPublicationData!$G:$G,AllPublicationData!$A:$A,'Publication Table (%)'!$B44,AllPublicationData!$B:$B,'Publication Table (%)'!$C$4,AllPublicationData!$D:$D,'Publication Table (%)'!G$7)/
SUMIFS(AllPublicationData!$E:$E,AllPublicationData!$A:$A,'Publication Table (%)'!$B44,AllPublicationData!$B:$B,'Publication Table (%)'!$C$4,AllPublicationData!$D:$D,'Publication Table (%)'!G$7),
SUMIFS(AllPublicationData!$G:$G,AllPublicationData!$A:$A,'Publication Table (%)'!$B44,AllPublicationData!$B:$B,'Publication Table (%)'!G$7)/
SUMIFS(AllPublicationData!$E:$E,AllPublicationData!$A:$A,'Publication Table (%)'!$B44,AllPublicationData!$B:$B,'Publication Table (%)'!G$7)),
IF('Publication Table (%)'!$C$5="Operations cancelled for clinical reasons",
IFERROR(SUMIFS(AllPublicationData!$H:$H,AllPublicationData!$A:$A,'Publication Table (%)'!$B44,AllPublicationData!$B:$B,'Publication Table (%)'!$C$4,AllPublicationData!$D:$D,'Publication Table (%)'!G$7)/
SUMIFS(AllPublicationData!$E:$E,AllPublicationData!$A:$A,'Publication Table (%)'!$B44,AllPublicationData!$B:$B,'Publication Table (%)'!$C$4,AllPublicationData!$D:$D,'Publication Table (%)'!G$7),
SUMIFS(AllPublicationData!$H:$H,AllPublicationData!$A:$A,'Publication Table (%)'!$B44,AllPublicationData!$B:$B,'Publication Table (%)'!G$7)/
SUMIFS(AllPublicationData!$E:$E,AllPublicationData!$A:$A,'Publication Table (%)'!$B44,AllPublicationData!$B:$B,'Publication Table (%)'!G$7)),
IF('Publication Table (%)'!$C$5="Operations cancelled for non-clinical/capacity reasons",
IFERROR(SUMIFS(AllPublicationData!$I:$I,AllPublicationData!$A:$A,'Publication Table (%)'!$B44,AllPublicationData!$B:$B,'Publication Table (%)'!$C$4,AllPublicationData!$D:$D,'Publication Table (%)'!G$7)/
SUMIFS(AllPublicationData!$E:$E,AllPublicationData!$A:$A,'Publication Table (%)'!$B44,AllPublicationData!$B:$B,'Publication Table (%)'!$C$4,AllPublicationData!$D:$D,'Publication Table (%)'!G$7),
SUMIFS(AllPublicationData!$I:$I,AllPublicationData!$A:$A,'Publication Table (%)'!$B44,AllPublicationData!$B:$B,'Publication Table (%)'!G$7)/
SUMIFS(AllPublicationData!$E:$E,AllPublicationData!$A:$A,'Publication Table (%)'!$B44,AllPublicationData!$B:$B,'Publication Table (%)'!G$7)),
IF('Publication Table (%)'!$C$5="Cancellations for other reasons",
IFERROR(SUMIFS(AllPublicationData!$J:$J,AllPublicationData!$A:$A,'Publication Table (%)'!$B44,AllPublicationData!$B:$B,'Publication Table (%)'!$C$4,AllPublicationData!$D:$D,'Publication Table (%)'!G$7)/
SUMIFS(AllPublicationData!$E:$E,AllPublicationData!$A:$A,'Publication Table (%)'!$B44,AllPublicationData!$B:$B,'Publication Table (%)'!$C$4,AllPublicationData!$D:$D,'Publication Table (%)'!G$7),
SUMIFS(AllPublicationData!$J:$J,AllPublicationData!$A:$A,'Publication Table (%)'!$B44,AllPublicationData!$B:$B,'Publication Table (%)'!G$7)/
SUMIFS(AllPublicationData!$E:$E,AllPublicationData!$A:$A,'Publication Table (%)'!$B44,AllPublicationData!$B:$B,'Publication Table (%)'!G$7)))))))</f>
        <v>2.976190476190476E-2</v>
      </c>
      <c r="H44" s="96">
        <f>IF('Publication Table (%)'!$C$5="All Cancelled Operations",
IFERROR(SUMIFS(AllPublicationData!$F:$F,AllPublicationData!$A:$A,'Publication Table (%)'!$B44,AllPublicationData!$B:$B,'Publication Table (%)'!$C$4,AllPublicationData!$D:$D,'Publication Table (%)'!H$7)/
SUMIFS(AllPublicationData!$E:$E,AllPublicationData!$A:$A,'Publication Table (%)'!$B44,AllPublicationData!$B:$B,'Publication Table (%)'!$C$4,AllPublicationData!$D:$D,'Publication Table (%)'!H$7),
SUMIFS(AllPublicationData!$F:$F,AllPublicationData!$A:$A,'Publication Table (%)'!$B44,AllPublicationData!$B:$B,'Publication Table (%)'!H$7)/
SUMIFS(AllPublicationData!$E:$E,AllPublicationData!$A:$A,'Publication Table (%)'!$B44,AllPublicationData!$B:$B,'Publication Table (%)'!H$7)),
IF('Publication Table (%)'!$C$5="Operations cancelled by patient",
IFERROR(SUMIFS(AllPublicationData!$G:$G,AllPublicationData!$A:$A,'Publication Table (%)'!$B44,AllPublicationData!$B:$B,'Publication Table (%)'!$C$4,AllPublicationData!$D:$D,'Publication Table (%)'!H$7)/
SUMIFS(AllPublicationData!$E:$E,AllPublicationData!$A:$A,'Publication Table (%)'!$B44,AllPublicationData!$B:$B,'Publication Table (%)'!$C$4,AllPublicationData!$D:$D,'Publication Table (%)'!H$7),
SUMIFS(AllPublicationData!$G:$G,AllPublicationData!$A:$A,'Publication Table (%)'!$B44,AllPublicationData!$B:$B,'Publication Table (%)'!H$7)/
SUMIFS(AllPublicationData!$E:$E,AllPublicationData!$A:$A,'Publication Table (%)'!$B44,AllPublicationData!$B:$B,'Publication Table (%)'!H$7)),
IF('Publication Table (%)'!$C$5="Operations cancelled for clinical reasons",
IFERROR(SUMIFS(AllPublicationData!$H:$H,AllPublicationData!$A:$A,'Publication Table (%)'!$B44,AllPublicationData!$B:$B,'Publication Table (%)'!$C$4,AllPublicationData!$D:$D,'Publication Table (%)'!H$7)/
SUMIFS(AllPublicationData!$E:$E,AllPublicationData!$A:$A,'Publication Table (%)'!$B44,AllPublicationData!$B:$B,'Publication Table (%)'!$C$4,AllPublicationData!$D:$D,'Publication Table (%)'!H$7),
SUMIFS(AllPublicationData!$H:$H,AllPublicationData!$A:$A,'Publication Table (%)'!$B44,AllPublicationData!$B:$B,'Publication Table (%)'!H$7)/
SUMIFS(AllPublicationData!$E:$E,AllPublicationData!$A:$A,'Publication Table (%)'!$B44,AllPublicationData!$B:$B,'Publication Table (%)'!H$7)),
IF('Publication Table (%)'!$C$5="Operations cancelled for non-clinical/capacity reasons",
IFERROR(SUMIFS(AllPublicationData!$I:$I,AllPublicationData!$A:$A,'Publication Table (%)'!$B44,AllPublicationData!$B:$B,'Publication Table (%)'!$C$4,AllPublicationData!$D:$D,'Publication Table (%)'!H$7)/
SUMIFS(AllPublicationData!$E:$E,AllPublicationData!$A:$A,'Publication Table (%)'!$B44,AllPublicationData!$B:$B,'Publication Table (%)'!$C$4,AllPublicationData!$D:$D,'Publication Table (%)'!H$7),
SUMIFS(AllPublicationData!$I:$I,AllPublicationData!$A:$A,'Publication Table (%)'!$B44,AllPublicationData!$B:$B,'Publication Table (%)'!H$7)/
SUMIFS(AllPublicationData!$E:$E,AllPublicationData!$A:$A,'Publication Table (%)'!$B44,AllPublicationData!$B:$B,'Publication Table (%)'!H$7)),
IF('Publication Table (%)'!$C$5="Cancellations for other reasons",
IFERROR(SUMIFS(AllPublicationData!$J:$J,AllPublicationData!$A:$A,'Publication Table (%)'!$B44,AllPublicationData!$B:$B,'Publication Table (%)'!$C$4,AllPublicationData!$D:$D,'Publication Table (%)'!H$7)/
SUMIFS(AllPublicationData!$E:$E,AllPublicationData!$A:$A,'Publication Table (%)'!$B44,AllPublicationData!$B:$B,'Publication Table (%)'!$C$4,AllPublicationData!$D:$D,'Publication Table (%)'!H$7),
SUMIFS(AllPublicationData!$J:$J,AllPublicationData!$A:$A,'Publication Table (%)'!$B44,AllPublicationData!$B:$B,'Publication Table (%)'!H$7)/
SUMIFS(AllPublicationData!$E:$E,AllPublicationData!$A:$A,'Publication Table (%)'!$B44,AllPublicationData!$B:$B,'Publication Table (%)'!H$7)))))))</f>
        <v>5.0714285714285712E-2</v>
      </c>
      <c r="I44" s="96">
        <f>IF('Publication Table (%)'!$C$5="All Cancelled Operations",
IFERROR(SUMIFS(AllPublicationData!$F:$F,AllPublicationData!$A:$A,'Publication Table (%)'!$B44,AllPublicationData!$B:$B,'Publication Table (%)'!$C$4,AllPublicationData!$D:$D,'Publication Table (%)'!I$7)/
SUMIFS(AllPublicationData!$E:$E,AllPublicationData!$A:$A,'Publication Table (%)'!$B44,AllPublicationData!$B:$B,'Publication Table (%)'!$C$4,AllPublicationData!$D:$D,'Publication Table (%)'!I$7),
SUMIFS(AllPublicationData!$F:$F,AllPublicationData!$A:$A,'Publication Table (%)'!$B44,AllPublicationData!$B:$B,'Publication Table (%)'!I$7)/
SUMIFS(AllPublicationData!$E:$E,AllPublicationData!$A:$A,'Publication Table (%)'!$B44,AllPublicationData!$B:$B,'Publication Table (%)'!I$7)),
IF('Publication Table (%)'!$C$5="Operations cancelled by patient",
IFERROR(SUMIFS(AllPublicationData!$G:$G,AllPublicationData!$A:$A,'Publication Table (%)'!$B44,AllPublicationData!$B:$B,'Publication Table (%)'!$C$4,AllPublicationData!$D:$D,'Publication Table (%)'!I$7)/
SUMIFS(AllPublicationData!$E:$E,AllPublicationData!$A:$A,'Publication Table (%)'!$B44,AllPublicationData!$B:$B,'Publication Table (%)'!$C$4,AllPublicationData!$D:$D,'Publication Table (%)'!I$7),
SUMIFS(AllPublicationData!$G:$G,AllPublicationData!$A:$A,'Publication Table (%)'!$B44,AllPublicationData!$B:$B,'Publication Table (%)'!I$7)/
SUMIFS(AllPublicationData!$E:$E,AllPublicationData!$A:$A,'Publication Table (%)'!$B44,AllPublicationData!$B:$B,'Publication Table (%)'!I$7)),
IF('Publication Table (%)'!$C$5="Operations cancelled for clinical reasons",
IFERROR(SUMIFS(AllPublicationData!$H:$H,AllPublicationData!$A:$A,'Publication Table (%)'!$B44,AllPublicationData!$B:$B,'Publication Table (%)'!$C$4,AllPublicationData!$D:$D,'Publication Table (%)'!I$7)/
SUMIFS(AllPublicationData!$E:$E,AllPublicationData!$A:$A,'Publication Table (%)'!$B44,AllPublicationData!$B:$B,'Publication Table (%)'!$C$4,AllPublicationData!$D:$D,'Publication Table (%)'!I$7),
SUMIFS(AllPublicationData!$H:$H,AllPublicationData!$A:$A,'Publication Table (%)'!$B44,AllPublicationData!$B:$B,'Publication Table (%)'!I$7)/
SUMIFS(AllPublicationData!$E:$E,AllPublicationData!$A:$A,'Publication Table (%)'!$B44,AllPublicationData!$B:$B,'Publication Table (%)'!I$7)),
IF('Publication Table (%)'!$C$5="Operations cancelled for non-clinical/capacity reasons",
IFERROR(SUMIFS(AllPublicationData!$I:$I,AllPublicationData!$A:$A,'Publication Table (%)'!$B44,AllPublicationData!$B:$B,'Publication Table (%)'!$C$4,AllPublicationData!$D:$D,'Publication Table (%)'!I$7)/
SUMIFS(AllPublicationData!$E:$E,AllPublicationData!$A:$A,'Publication Table (%)'!$B44,AllPublicationData!$B:$B,'Publication Table (%)'!$C$4,AllPublicationData!$D:$D,'Publication Table (%)'!I$7),
SUMIFS(AllPublicationData!$I:$I,AllPublicationData!$A:$A,'Publication Table (%)'!$B44,AllPublicationData!$B:$B,'Publication Table (%)'!I$7)/
SUMIFS(AllPublicationData!$E:$E,AllPublicationData!$A:$A,'Publication Table (%)'!$B44,AllPublicationData!$B:$B,'Publication Table (%)'!I$7)),
IF('Publication Table (%)'!$C$5="Cancellations for other reasons",
IFERROR(SUMIFS(AllPublicationData!$J:$J,AllPublicationData!$A:$A,'Publication Table (%)'!$B44,AllPublicationData!$B:$B,'Publication Table (%)'!$C$4,AllPublicationData!$D:$D,'Publication Table (%)'!I$7)/
SUMIFS(AllPublicationData!$E:$E,AllPublicationData!$A:$A,'Publication Table (%)'!$B44,AllPublicationData!$B:$B,'Publication Table (%)'!$C$4,AllPublicationData!$D:$D,'Publication Table (%)'!I$7),
SUMIFS(AllPublicationData!$J:$J,AllPublicationData!$A:$A,'Publication Table (%)'!$B44,AllPublicationData!$B:$B,'Publication Table (%)'!I$7)/
SUMIFS(AllPublicationData!$E:$E,AllPublicationData!$A:$A,'Publication Table (%)'!$B44,AllPublicationData!$B:$B,'Publication Table (%)'!I$7)))))))</f>
        <v>4.1141897565071368E-2</v>
      </c>
      <c r="J44" s="96">
        <f>IF('Publication Table (%)'!$C$5="All Cancelled Operations",
IFERROR(SUMIFS(AllPublicationData!$F:$F,AllPublicationData!$A:$A,'Publication Table (%)'!$B44,AllPublicationData!$B:$B,'Publication Table (%)'!$C$4,AllPublicationData!$D:$D,'Publication Table (%)'!J$7)/
SUMIFS(AllPublicationData!$E:$E,AllPublicationData!$A:$A,'Publication Table (%)'!$B44,AllPublicationData!$B:$B,'Publication Table (%)'!$C$4,AllPublicationData!$D:$D,'Publication Table (%)'!J$7),
SUMIFS(AllPublicationData!$F:$F,AllPublicationData!$A:$A,'Publication Table (%)'!$B44,AllPublicationData!$B:$B,'Publication Table (%)'!J$7)/
SUMIFS(AllPublicationData!$E:$E,AllPublicationData!$A:$A,'Publication Table (%)'!$B44,AllPublicationData!$B:$B,'Publication Table (%)'!J$7)),
IF('Publication Table (%)'!$C$5="Operations cancelled by patient",
IFERROR(SUMIFS(AllPublicationData!$G:$G,AllPublicationData!$A:$A,'Publication Table (%)'!$B44,AllPublicationData!$B:$B,'Publication Table (%)'!$C$4,AllPublicationData!$D:$D,'Publication Table (%)'!J$7)/
SUMIFS(AllPublicationData!$E:$E,AllPublicationData!$A:$A,'Publication Table (%)'!$B44,AllPublicationData!$B:$B,'Publication Table (%)'!$C$4,AllPublicationData!$D:$D,'Publication Table (%)'!J$7),
SUMIFS(AllPublicationData!$G:$G,AllPublicationData!$A:$A,'Publication Table (%)'!$B44,AllPublicationData!$B:$B,'Publication Table (%)'!J$7)/
SUMIFS(AllPublicationData!$E:$E,AllPublicationData!$A:$A,'Publication Table (%)'!$B44,AllPublicationData!$B:$B,'Publication Table (%)'!J$7)),
IF('Publication Table (%)'!$C$5="Operations cancelled for clinical reasons",
IFERROR(SUMIFS(AllPublicationData!$H:$H,AllPublicationData!$A:$A,'Publication Table (%)'!$B44,AllPublicationData!$B:$B,'Publication Table (%)'!$C$4,AllPublicationData!$D:$D,'Publication Table (%)'!J$7)/
SUMIFS(AllPublicationData!$E:$E,AllPublicationData!$A:$A,'Publication Table (%)'!$B44,AllPublicationData!$B:$B,'Publication Table (%)'!$C$4,AllPublicationData!$D:$D,'Publication Table (%)'!J$7),
SUMIFS(AllPublicationData!$H:$H,AllPublicationData!$A:$A,'Publication Table (%)'!$B44,AllPublicationData!$B:$B,'Publication Table (%)'!J$7)/
SUMIFS(AllPublicationData!$E:$E,AllPublicationData!$A:$A,'Publication Table (%)'!$B44,AllPublicationData!$B:$B,'Publication Table (%)'!J$7)),
IF('Publication Table (%)'!$C$5="Operations cancelled for non-clinical/capacity reasons",
IFERROR(SUMIFS(AllPublicationData!$I:$I,AllPublicationData!$A:$A,'Publication Table (%)'!$B44,AllPublicationData!$B:$B,'Publication Table (%)'!$C$4,AllPublicationData!$D:$D,'Publication Table (%)'!J$7)/
SUMIFS(AllPublicationData!$E:$E,AllPublicationData!$A:$A,'Publication Table (%)'!$B44,AllPublicationData!$B:$B,'Publication Table (%)'!$C$4,AllPublicationData!$D:$D,'Publication Table (%)'!J$7),
SUMIFS(AllPublicationData!$I:$I,AllPublicationData!$A:$A,'Publication Table (%)'!$B44,AllPublicationData!$B:$B,'Publication Table (%)'!J$7)/
SUMIFS(AllPublicationData!$E:$E,AllPublicationData!$A:$A,'Publication Table (%)'!$B44,AllPublicationData!$B:$B,'Publication Table (%)'!J$7)),
IF('Publication Table (%)'!$C$5="Cancellations for other reasons",
IFERROR(SUMIFS(AllPublicationData!$J:$J,AllPublicationData!$A:$A,'Publication Table (%)'!$B44,AllPublicationData!$B:$B,'Publication Table (%)'!$C$4,AllPublicationData!$D:$D,'Publication Table (%)'!J$7)/
SUMIFS(AllPublicationData!$E:$E,AllPublicationData!$A:$A,'Publication Table (%)'!$B44,AllPublicationData!$B:$B,'Publication Table (%)'!$C$4,AllPublicationData!$D:$D,'Publication Table (%)'!J$7),
SUMIFS(AllPublicationData!$J:$J,AllPublicationData!$A:$A,'Publication Table (%)'!$B44,AllPublicationData!$B:$B,'Publication Table (%)'!J$7)/
SUMIFS(AllPublicationData!$E:$E,AllPublicationData!$A:$A,'Publication Table (%)'!$B44,AllPublicationData!$B:$B,'Publication Table (%)'!J$7)))))))</f>
        <v>7.8184110970996215E-2</v>
      </c>
      <c r="K44" s="96">
        <f>IF('Publication Table (%)'!$C$5="All Cancelled Operations",
IFERROR(SUMIFS(AllPublicationData!$F:$F,AllPublicationData!$A:$A,'Publication Table (%)'!$B44,AllPublicationData!$B:$B,'Publication Table (%)'!$C$4,AllPublicationData!$D:$D,'Publication Table (%)'!K$7)/
SUMIFS(AllPublicationData!$E:$E,AllPublicationData!$A:$A,'Publication Table (%)'!$B44,AllPublicationData!$B:$B,'Publication Table (%)'!$C$4,AllPublicationData!$D:$D,'Publication Table (%)'!K$7),
SUMIFS(AllPublicationData!$F:$F,AllPublicationData!$A:$A,'Publication Table (%)'!$B44,AllPublicationData!$B:$B,'Publication Table (%)'!K$7)/
SUMIFS(AllPublicationData!$E:$E,AllPublicationData!$A:$A,'Publication Table (%)'!$B44,AllPublicationData!$B:$B,'Publication Table (%)'!K$7)),
IF('Publication Table (%)'!$C$5="Operations cancelled by patient",
IFERROR(SUMIFS(AllPublicationData!$G:$G,AllPublicationData!$A:$A,'Publication Table (%)'!$B44,AllPublicationData!$B:$B,'Publication Table (%)'!$C$4,AllPublicationData!$D:$D,'Publication Table (%)'!K$7)/
SUMIFS(AllPublicationData!$E:$E,AllPublicationData!$A:$A,'Publication Table (%)'!$B44,AllPublicationData!$B:$B,'Publication Table (%)'!$C$4,AllPublicationData!$D:$D,'Publication Table (%)'!K$7),
SUMIFS(AllPublicationData!$G:$G,AllPublicationData!$A:$A,'Publication Table (%)'!$B44,AllPublicationData!$B:$B,'Publication Table (%)'!K$7)/
SUMIFS(AllPublicationData!$E:$E,AllPublicationData!$A:$A,'Publication Table (%)'!$B44,AllPublicationData!$B:$B,'Publication Table (%)'!K$7)),
IF('Publication Table (%)'!$C$5="Operations cancelled for clinical reasons",
IFERROR(SUMIFS(AllPublicationData!$H:$H,AllPublicationData!$A:$A,'Publication Table (%)'!$B44,AllPublicationData!$B:$B,'Publication Table (%)'!$C$4,AllPublicationData!$D:$D,'Publication Table (%)'!K$7)/
SUMIFS(AllPublicationData!$E:$E,AllPublicationData!$A:$A,'Publication Table (%)'!$B44,AllPublicationData!$B:$B,'Publication Table (%)'!$C$4,AllPublicationData!$D:$D,'Publication Table (%)'!K$7),
SUMIFS(AllPublicationData!$H:$H,AllPublicationData!$A:$A,'Publication Table (%)'!$B44,AllPublicationData!$B:$B,'Publication Table (%)'!K$7)/
SUMIFS(AllPublicationData!$E:$E,AllPublicationData!$A:$A,'Publication Table (%)'!$B44,AllPublicationData!$B:$B,'Publication Table (%)'!K$7)),
IF('Publication Table (%)'!$C$5="Operations cancelled for non-clinical/capacity reasons",
IFERROR(SUMIFS(AllPublicationData!$I:$I,AllPublicationData!$A:$A,'Publication Table (%)'!$B44,AllPublicationData!$B:$B,'Publication Table (%)'!$C$4,AllPublicationData!$D:$D,'Publication Table (%)'!K$7)/
SUMIFS(AllPublicationData!$E:$E,AllPublicationData!$A:$A,'Publication Table (%)'!$B44,AllPublicationData!$B:$B,'Publication Table (%)'!$C$4,AllPublicationData!$D:$D,'Publication Table (%)'!K$7),
SUMIFS(AllPublicationData!$I:$I,AllPublicationData!$A:$A,'Publication Table (%)'!$B44,AllPublicationData!$B:$B,'Publication Table (%)'!K$7)/
SUMIFS(AllPublicationData!$E:$E,AllPublicationData!$A:$A,'Publication Table (%)'!$B44,AllPublicationData!$B:$B,'Publication Table (%)'!K$7)),
IF('Publication Table (%)'!$C$5="Cancellations for other reasons",
IFERROR(SUMIFS(AllPublicationData!$J:$J,AllPublicationData!$A:$A,'Publication Table (%)'!$B44,AllPublicationData!$B:$B,'Publication Table (%)'!$C$4,AllPublicationData!$D:$D,'Publication Table (%)'!K$7)/
SUMIFS(AllPublicationData!$E:$E,AllPublicationData!$A:$A,'Publication Table (%)'!$B44,AllPublicationData!$B:$B,'Publication Table (%)'!$C$4,AllPublicationData!$D:$D,'Publication Table (%)'!K$7),
SUMIFS(AllPublicationData!$J:$J,AllPublicationData!$A:$A,'Publication Table (%)'!$B44,AllPublicationData!$B:$B,'Publication Table (%)'!K$7)/
SUMIFS(AllPublicationData!$E:$E,AllPublicationData!$A:$A,'Publication Table (%)'!$B44,AllPublicationData!$B:$B,'Publication Table (%)'!K$7)))))))</f>
        <v>7.6851851851851852E-2</v>
      </c>
      <c r="L44" s="96">
        <f>IF('Publication Table (%)'!$C$5="All Cancelled Operations",
IFERROR(SUMIFS(AllPublicationData!$F:$F,AllPublicationData!$A:$A,'Publication Table (%)'!$B44,AllPublicationData!$B:$B,'Publication Table (%)'!$C$4,AllPublicationData!$D:$D,'Publication Table (%)'!L$7)/
SUMIFS(AllPublicationData!$E:$E,AllPublicationData!$A:$A,'Publication Table (%)'!$B44,AllPublicationData!$B:$B,'Publication Table (%)'!$C$4,AllPublicationData!$D:$D,'Publication Table (%)'!L$7),
SUMIFS(AllPublicationData!$F:$F,AllPublicationData!$A:$A,'Publication Table (%)'!$B44,AllPublicationData!$B:$B,'Publication Table (%)'!L$7)/
SUMIFS(AllPublicationData!$E:$E,AllPublicationData!$A:$A,'Publication Table (%)'!$B44,AllPublicationData!$B:$B,'Publication Table (%)'!L$7)),
IF('Publication Table (%)'!$C$5="Operations cancelled by patient",
IFERROR(SUMIFS(AllPublicationData!$G:$G,AllPublicationData!$A:$A,'Publication Table (%)'!$B44,AllPublicationData!$B:$B,'Publication Table (%)'!$C$4,AllPublicationData!$D:$D,'Publication Table (%)'!L$7)/
SUMIFS(AllPublicationData!$E:$E,AllPublicationData!$A:$A,'Publication Table (%)'!$B44,AllPublicationData!$B:$B,'Publication Table (%)'!$C$4,AllPublicationData!$D:$D,'Publication Table (%)'!L$7),
SUMIFS(AllPublicationData!$G:$G,AllPublicationData!$A:$A,'Publication Table (%)'!$B44,AllPublicationData!$B:$B,'Publication Table (%)'!L$7)/
SUMIFS(AllPublicationData!$E:$E,AllPublicationData!$A:$A,'Publication Table (%)'!$B44,AllPublicationData!$B:$B,'Publication Table (%)'!L$7)),
IF('Publication Table (%)'!$C$5="Operations cancelled for clinical reasons",
IFERROR(SUMIFS(AllPublicationData!$H:$H,AllPublicationData!$A:$A,'Publication Table (%)'!$B44,AllPublicationData!$B:$B,'Publication Table (%)'!$C$4,AllPublicationData!$D:$D,'Publication Table (%)'!L$7)/
SUMIFS(AllPublicationData!$E:$E,AllPublicationData!$A:$A,'Publication Table (%)'!$B44,AllPublicationData!$B:$B,'Publication Table (%)'!$C$4,AllPublicationData!$D:$D,'Publication Table (%)'!L$7),
SUMIFS(AllPublicationData!$H:$H,AllPublicationData!$A:$A,'Publication Table (%)'!$B44,AllPublicationData!$B:$B,'Publication Table (%)'!L$7)/
SUMIFS(AllPublicationData!$E:$E,AllPublicationData!$A:$A,'Publication Table (%)'!$B44,AllPublicationData!$B:$B,'Publication Table (%)'!L$7)),
IF('Publication Table (%)'!$C$5="Operations cancelled for non-clinical/capacity reasons",
IFERROR(SUMIFS(AllPublicationData!$I:$I,AllPublicationData!$A:$A,'Publication Table (%)'!$B44,AllPublicationData!$B:$B,'Publication Table (%)'!$C$4,AllPublicationData!$D:$D,'Publication Table (%)'!L$7)/
SUMIFS(AllPublicationData!$E:$E,AllPublicationData!$A:$A,'Publication Table (%)'!$B44,AllPublicationData!$B:$B,'Publication Table (%)'!$C$4,AllPublicationData!$D:$D,'Publication Table (%)'!L$7),
SUMIFS(AllPublicationData!$I:$I,AllPublicationData!$A:$A,'Publication Table (%)'!$B44,AllPublicationData!$B:$B,'Publication Table (%)'!L$7)/
SUMIFS(AllPublicationData!$E:$E,AllPublicationData!$A:$A,'Publication Table (%)'!$B44,AllPublicationData!$B:$B,'Publication Table (%)'!L$7)),
IF('Publication Table (%)'!$C$5="Cancellations for other reasons",
IFERROR(SUMIFS(AllPublicationData!$J:$J,AllPublicationData!$A:$A,'Publication Table (%)'!$B44,AllPublicationData!$B:$B,'Publication Table (%)'!$C$4,AllPublicationData!$D:$D,'Publication Table (%)'!L$7)/
SUMIFS(AllPublicationData!$E:$E,AllPublicationData!$A:$A,'Publication Table (%)'!$B44,AllPublicationData!$B:$B,'Publication Table (%)'!$C$4,AllPublicationData!$D:$D,'Publication Table (%)'!L$7),
SUMIFS(AllPublicationData!$J:$J,AllPublicationData!$A:$A,'Publication Table (%)'!$B44,AllPublicationData!$B:$B,'Publication Table (%)'!L$7)/
SUMIFS(AllPublicationData!$E:$E,AllPublicationData!$A:$A,'Publication Table (%)'!$B44,AllPublicationData!$B:$B,'Publication Table (%)'!L$7)))))))</f>
        <v>5.8770138416156116E-2</v>
      </c>
      <c r="M44" s="96">
        <f>IF('Publication Table (%)'!$C$5="All Cancelled Operations",
IFERROR(SUMIFS(AllPublicationData!$F:$F,AllPublicationData!$A:$A,'Publication Table (%)'!$B44,AllPublicationData!$B:$B,'Publication Table (%)'!$C$4,AllPublicationData!$D:$D,'Publication Table (%)'!M$7)/
SUMIFS(AllPublicationData!$E:$E,AllPublicationData!$A:$A,'Publication Table (%)'!$B44,AllPublicationData!$B:$B,'Publication Table (%)'!$C$4,AllPublicationData!$D:$D,'Publication Table (%)'!M$7),
SUMIFS(AllPublicationData!$F:$F,AllPublicationData!$A:$A,'Publication Table (%)'!$B44,AllPublicationData!$B:$B,'Publication Table (%)'!M$7)/
SUMIFS(AllPublicationData!$E:$E,AllPublicationData!$A:$A,'Publication Table (%)'!$B44,AllPublicationData!$B:$B,'Publication Table (%)'!M$7)),
IF('Publication Table (%)'!$C$5="Operations cancelled by patient",
IFERROR(SUMIFS(AllPublicationData!$G:$G,AllPublicationData!$A:$A,'Publication Table (%)'!$B44,AllPublicationData!$B:$B,'Publication Table (%)'!$C$4,AllPublicationData!$D:$D,'Publication Table (%)'!M$7)/
SUMIFS(AllPublicationData!$E:$E,AllPublicationData!$A:$A,'Publication Table (%)'!$B44,AllPublicationData!$B:$B,'Publication Table (%)'!$C$4,AllPublicationData!$D:$D,'Publication Table (%)'!M$7),
SUMIFS(AllPublicationData!$G:$G,AllPublicationData!$A:$A,'Publication Table (%)'!$B44,AllPublicationData!$B:$B,'Publication Table (%)'!M$7)/
SUMIFS(AllPublicationData!$E:$E,AllPublicationData!$A:$A,'Publication Table (%)'!$B44,AllPublicationData!$B:$B,'Publication Table (%)'!M$7)),
IF('Publication Table (%)'!$C$5="Operations cancelled for clinical reasons",
IFERROR(SUMIFS(AllPublicationData!$H:$H,AllPublicationData!$A:$A,'Publication Table (%)'!$B44,AllPublicationData!$B:$B,'Publication Table (%)'!$C$4,AllPublicationData!$D:$D,'Publication Table (%)'!M$7)/
SUMIFS(AllPublicationData!$E:$E,AllPublicationData!$A:$A,'Publication Table (%)'!$B44,AllPublicationData!$B:$B,'Publication Table (%)'!$C$4,AllPublicationData!$D:$D,'Publication Table (%)'!M$7),
SUMIFS(AllPublicationData!$H:$H,AllPublicationData!$A:$A,'Publication Table (%)'!$B44,AllPublicationData!$B:$B,'Publication Table (%)'!M$7)/
SUMIFS(AllPublicationData!$E:$E,AllPublicationData!$A:$A,'Publication Table (%)'!$B44,AllPublicationData!$B:$B,'Publication Table (%)'!M$7)),
IF('Publication Table (%)'!$C$5="Operations cancelled for non-clinical/capacity reasons",
IFERROR(SUMIFS(AllPublicationData!$I:$I,AllPublicationData!$A:$A,'Publication Table (%)'!$B44,AllPublicationData!$B:$B,'Publication Table (%)'!$C$4,AllPublicationData!$D:$D,'Publication Table (%)'!M$7)/
SUMIFS(AllPublicationData!$E:$E,AllPublicationData!$A:$A,'Publication Table (%)'!$B44,AllPublicationData!$B:$B,'Publication Table (%)'!$C$4,AllPublicationData!$D:$D,'Publication Table (%)'!M$7),
SUMIFS(AllPublicationData!$I:$I,AllPublicationData!$A:$A,'Publication Table (%)'!$B44,AllPublicationData!$B:$B,'Publication Table (%)'!M$7)/
SUMIFS(AllPublicationData!$E:$E,AllPublicationData!$A:$A,'Publication Table (%)'!$B44,AllPublicationData!$B:$B,'Publication Table (%)'!M$7)),
IF('Publication Table (%)'!$C$5="Cancellations for other reasons",
IFERROR(SUMIFS(AllPublicationData!$J:$J,AllPublicationData!$A:$A,'Publication Table (%)'!$B44,AllPublicationData!$B:$B,'Publication Table (%)'!$C$4,AllPublicationData!$D:$D,'Publication Table (%)'!M$7)/
SUMIFS(AllPublicationData!$E:$E,AllPublicationData!$A:$A,'Publication Table (%)'!$B44,AllPublicationData!$B:$B,'Publication Table (%)'!$C$4,AllPublicationData!$D:$D,'Publication Table (%)'!M$7),
SUMIFS(AllPublicationData!$J:$J,AllPublicationData!$A:$A,'Publication Table (%)'!$B44,AllPublicationData!$B:$B,'Publication Table (%)'!M$7)/
SUMIFS(AllPublicationData!$E:$E,AllPublicationData!$A:$A,'Publication Table (%)'!$B44,AllPublicationData!$B:$B,'Publication Table (%)'!M$7)))))))</f>
        <v>6.2841530054644809E-2</v>
      </c>
      <c r="N44" s="96">
        <f>IF('Publication Table (%)'!$C$5="All Cancelled Operations",
IFERROR(SUMIFS(AllPublicationData!$F:$F,AllPublicationData!$A:$A,'Publication Table (%)'!$B44,AllPublicationData!$B:$B,'Publication Table (%)'!$C$4,AllPublicationData!$D:$D,'Publication Table (%)'!N$7)/
SUMIFS(AllPublicationData!$E:$E,AllPublicationData!$A:$A,'Publication Table (%)'!$B44,AllPublicationData!$B:$B,'Publication Table (%)'!$C$4,AllPublicationData!$D:$D,'Publication Table (%)'!N$7),
SUMIFS(AllPublicationData!$F:$F,AllPublicationData!$A:$A,'Publication Table (%)'!$B44,AllPublicationData!$B:$B,'Publication Table (%)'!N$7)/
SUMIFS(AllPublicationData!$E:$E,AllPublicationData!$A:$A,'Publication Table (%)'!$B44,AllPublicationData!$B:$B,'Publication Table (%)'!N$7)),
IF('Publication Table (%)'!$C$5="Operations cancelled by patient",
IFERROR(SUMIFS(AllPublicationData!$G:$G,AllPublicationData!$A:$A,'Publication Table (%)'!$B44,AllPublicationData!$B:$B,'Publication Table (%)'!$C$4,AllPublicationData!$D:$D,'Publication Table (%)'!N$7)/
SUMIFS(AllPublicationData!$E:$E,AllPublicationData!$A:$A,'Publication Table (%)'!$B44,AllPublicationData!$B:$B,'Publication Table (%)'!$C$4,AllPublicationData!$D:$D,'Publication Table (%)'!N$7),
SUMIFS(AllPublicationData!$G:$G,AllPublicationData!$A:$A,'Publication Table (%)'!$B44,AllPublicationData!$B:$B,'Publication Table (%)'!N$7)/
SUMIFS(AllPublicationData!$E:$E,AllPublicationData!$A:$A,'Publication Table (%)'!$B44,AllPublicationData!$B:$B,'Publication Table (%)'!N$7)),
IF('Publication Table (%)'!$C$5="Operations cancelled for clinical reasons",
IFERROR(SUMIFS(AllPublicationData!$H:$H,AllPublicationData!$A:$A,'Publication Table (%)'!$B44,AllPublicationData!$B:$B,'Publication Table (%)'!$C$4,AllPublicationData!$D:$D,'Publication Table (%)'!N$7)/
SUMIFS(AllPublicationData!$E:$E,AllPublicationData!$A:$A,'Publication Table (%)'!$B44,AllPublicationData!$B:$B,'Publication Table (%)'!$C$4,AllPublicationData!$D:$D,'Publication Table (%)'!N$7),
SUMIFS(AllPublicationData!$H:$H,AllPublicationData!$A:$A,'Publication Table (%)'!$B44,AllPublicationData!$B:$B,'Publication Table (%)'!N$7)/
SUMIFS(AllPublicationData!$E:$E,AllPublicationData!$A:$A,'Publication Table (%)'!$B44,AllPublicationData!$B:$B,'Publication Table (%)'!N$7)),
IF('Publication Table (%)'!$C$5="Operations cancelled for non-clinical/capacity reasons",
IFERROR(SUMIFS(AllPublicationData!$I:$I,AllPublicationData!$A:$A,'Publication Table (%)'!$B44,AllPublicationData!$B:$B,'Publication Table (%)'!$C$4,AllPublicationData!$D:$D,'Publication Table (%)'!N$7)/
SUMIFS(AllPublicationData!$E:$E,AllPublicationData!$A:$A,'Publication Table (%)'!$B44,AllPublicationData!$B:$B,'Publication Table (%)'!$C$4,AllPublicationData!$D:$D,'Publication Table (%)'!N$7),
SUMIFS(AllPublicationData!$I:$I,AllPublicationData!$A:$A,'Publication Table (%)'!$B44,AllPublicationData!$B:$B,'Publication Table (%)'!N$7)/
SUMIFS(AllPublicationData!$E:$E,AllPublicationData!$A:$A,'Publication Table (%)'!$B44,AllPublicationData!$B:$B,'Publication Table (%)'!N$7)),
IF('Publication Table (%)'!$C$5="Cancellations for other reasons",
IFERROR(SUMIFS(AllPublicationData!$J:$J,AllPublicationData!$A:$A,'Publication Table (%)'!$B44,AllPublicationData!$B:$B,'Publication Table (%)'!$C$4,AllPublicationData!$D:$D,'Publication Table (%)'!N$7)/
SUMIFS(AllPublicationData!$E:$E,AllPublicationData!$A:$A,'Publication Table (%)'!$B44,AllPublicationData!$B:$B,'Publication Table (%)'!$C$4,AllPublicationData!$D:$D,'Publication Table (%)'!N$7),
SUMIFS(AllPublicationData!$J:$J,AllPublicationData!$A:$A,'Publication Table (%)'!$B44,AllPublicationData!$B:$B,'Publication Table (%)'!N$7)/
SUMIFS(AllPublicationData!$E:$E,AllPublicationData!$A:$A,'Publication Table (%)'!$B44,AllPublicationData!$B:$B,'Publication Table (%)'!N$7)))))))</f>
        <v>9.1803278688524587E-2</v>
      </c>
      <c r="O44" s="96">
        <f>IF('Publication Table (%)'!$C$5="All Cancelled Operations",
IFERROR(SUMIFS(AllPublicationData!$F:$F,AllPublicationData!$A:$A,'Publication Table (%)'!$B44,AllPublicationData!$B:$B,'Publication Table (%)'!$C$4,AllPublicationData!$D:$D,'Publication Table (%)'!O$7)/
SUMIFS(AllPublicationData!$E:$E,AllPublicationData!$A:$A,'Publication Table (%)'!$B44,AllPublicationData!$B:$B,'Publication Table (%)'!$C$4,AllPublicationData!$D:$D,'Publication Table (%)'!O$7),
SUMIFS(AllPublicationData!$F:$F,AllPublicationData!$A:$A,'Publication Table (%)'!$B44,AllPublicationData!$B:$B,'Publication Table (%)'!O$7)/
SUMIFS(AllPublicationData!$E:$E,AllPublicationData!$A:$A,'Publication Table (%)'!$B44,AllPublicationData!$B:$B,'Publication Table (%)'!O$7)),
IF('Publication Table (%)'!$C$5="Operations cancelled by patient",
IFERROR(SUMIFS(AllPublicationData!$G:$G,AllPublicationData!$A:$A,'Publication Table (%)'!$B44,AllPublicationData!$B:$B,'Publication Table (%)'!$C$4,AllPublicationData!$D:$D,'Publication Table (%)'!O$7)/
SUMIFS(AllPublicationData!$E:$E,AllPublicationData!$A:$A,'Publication Table (%)'!$B44,AllPublicationData!$B:$B,'Publication Table (%)'!$C$4,AllPublicationData!$D:$D,'Publication Table (%)'!O$7),
SUMIFS(AllPublicationData!$G:$G,AllPublicationData!$A:$A,'Publication Table (%)'!$B44,AllPublicationData!$B:$B,'Publication Table (%)'!O$7)/
SUMIFS(AllPublicationData!$E:$E,AllPublicationData!$A:$A,'Publication Table (%)'!$B44,AllPublicationData!$B:$B,'Publication Table (%)'!O$7)),
IF('Publication Table (%)'!$C$5="Operations cancelled for clinical reasons",
IFERROR(SUMIFS(AllPublicationData!$H:$H,AllPublicationData!$A:$A,'Publication Table (%)'!$B44,AllPublicationData!$B:$B,'Publication Table (%)'!$C$4,AllPublicationData!$D:$D,'Publication Table (%)'!O$7)/
SUMIFS(AllPublicationData!$E:$E,AllPublicationData!$A:$A,'Publication Table (%)'!$B44,AllPublicationData!$B:$B,'Publication Table (%)'!$C$4,AllPublicationData!$D:$D,'Publication Table (%)'!O$7),
SUMIFS(AllPublicationData!$H:$H,AllPublicationData!$A:$A,'Publication Table (%)'!$B44,AllPublicationData!$B:$B,'Publication Table (%)'!O$7)/
SUMIFS(AllPublicationData!$E:$E,AllPublicationData!$A:$A,'Publication Table (%)'!$B44,AllPublicationData!$B:$B,'Publication Table (%)'!O$7)),
IF('Publication Table (%)'!$C$5="Operations cancelled for non-clinical/capacity reasons",
IFERROR(SUMIFS(AllPublicationData!$I:$I,AllPublicationData!$A:$A,'Publication Table (%)'!$B44,AllPublicationData!$B:$B,'Publication Table (%)'!$C$4,AllPublicationData!$D:$D,'Publication Table (%)'!O$7)/
SUMIFS(AllPublicationData!$E:$E,AllPublicationData!$A:$A,'Publication Table (%)'!$B44,AllPublicationData!$B:$B,'Publication Table (%)'!$C$4,AllPublicationData!$D:$D,'Publication Table (%)'!O$7),
SUMIFS(AllPublicationData!$I:$I,AllPublicationData!$A:$A,'Publication Table (%)'!$B44,AllPublicationData!$B:$B,'Publication Table (%)'!O$7)/
SUMIFS(AllPublicationData!$E:$E,AllPublicationData!$A:$A,'Publication Table (%)'!$B44,AllPublicationData!$B:$B,'Publication Table (%)'!O$7)),
IF('Publication Table (%)'!$C$5="Cancellations for other reasons",
IFERROR(SUMIFS(AllPublicationData!$J:$J,AllPublicationData!$A:$A,'Publication Table (%)'!$B44,AllPublicationData!$B:$B,'Publication Table (%)'!$C$4,AllPublicationData!$D:$D,'Publication Table (%)'!O$7)/
SUMIFS(AllPublicationData!$E:$E,AllPublicationData!$A:$A,'Publication Table (%)'!$B44,AllPublicationData!$B:$B,'Publication Table (%)'!$C$4,AllPublicationData!$D:$D,'Publication Table (%)'!O$7),
SUMIFS(AllPublicationData!$J:$J,AllPublicationData!$A:$A,'Publication Table (%)'!$B44,AllPublicationData!$B:$B,'Publication Table (%)'!O$7)/
SUMIFS(AllPublicationData!$E:$E,AllPublicationData!$A:$A,'Publication Table (%)'!$B44,AllPublicationData!$B:$B,'Publication Table (%)'!O$7)))))))</f>
        <v>8.225245175577349E-2</v>
      </c>
      <c r="P44" s="96">
        <f>IF('Publication Table (%)'!$C$5="All Cancelled Operations",
IFERROR(SUMIFS(AllPublicationData!$F:$F,AllPublicationData!$A:$A,'Publication Table (%)'!$B44,AllPublicationData!$B:$B,'Publication Table (%)'!$C$4,AllPublicationData!$D:$D,'Publication Table (%)'!P$7)/
SUMIFS(AllPublicationData!$E:$E,AllPublicationData!$A:$A,'Publication Table (%)'!$B44,AllPublicationData!$B:$B,'Publication Table (%)'!$C$4,AllPublicationData!$D:$D,'Publication Table (%)'!P$7),
SUMIFS(AllPublicationData!$F:$F,AllPublicationData!$A:$A,'Publication Table (%)'!$B44,AllPublicationData!$B:$B,'Publication Table (%)'!P$7)/
SUMIFS(AllPublicationData!$E:$E,AllPublicationData!$A:$A,'Publication Table (%)'!$B44,AllPublicationData!$B:$B,'Publication Table (%)'!P$7)),
IF('Publication Table (%)'!$C$5="Operations cancelled by patient",
IFERROR(SUMIFS(AllPublicationData!$G:$G,AllPublicationData!$A:$A,'Publication Table (%)'!$B44,AllPublicationData!$B:$B,'Publication Table (%)'!$C$4,AllPublicationData!$D:$D,'Publication Table (%)'!P$7)/
SUMIFS(AllPublicationData!$E:$E,AllPublicationData!$A:$A,'Publication Table (%)'!$B44,AllPublicationData!$B:$B,'Publication Table (%)'!$C$4,AllPublicationData!$D:$D,'Publication Table (%)'!P$7),
SUMIFS(AllPublicationData!$G:$G,AllPublicationData!$A:$A,'Publication Table (%)'!$B44,AllPublicationData!$B:$B,'Publication Table (%)'!P$7)/
SUMIFS(AllPublicationData!$E:$E,AllPublicationData!$A:$A,'Publication Table (%)'!$B44,AllPublicationData!$B:$B,'Publication Table (%)'!P$7)),
IF('Publication Table (%)'!$C$5="Operations cancelled for clinical reasons",
IFERROR(SUMIFS(AllPublicationData!$H:$H,AllPublicationData!$A:$A,'Publication Table (%)'!$B44,AllPublicationData!$B:$B,'Publication Table (%)'!$C$4,AllPublicationData!$D:$D,'Publication Table (%)'!P$7)/
SUMIFS(AllPublicationData!$E:$E,AllPublicationData!$A:$A,'Publication Table (%)'!$B44,AllPublicationData!$B:$B,'Publication Table (%)'!$C$4,AllPublicationData!$D:$D,'Publication Table (%)'!P$7),
SUMIFS(AllPublicationData!$H:$H,AllPublicationData!$A:$A,'Publication Table (%)'!$B44,AllPublicationData!$B:$B,'Publication Table (%)'!P$7)/
SUMIFS(AllPublicationData!$E:$E,AllPublicationData!$A:$A,'Publication Table (%)'!$B44,AllPublicationData!$B:$B,'Publication Table (%)'!P$7)),
IF('Publication Table (%)'!$C$5="Operations cancelled for non-clinical/capacity reasons",
IFERROR(SUMIFS(AllPublicationData!$I:$I,AllPublicationData!$A:$A,'Publication Table (%)'!$B44,AllPublicationData!$B:$B,'Publication Table (%)'!$C$4,AllPublicationData!$D:$D,'Publication Table (%)'!P$7)/
SUMIFS(AllPublicationData!$E:$E,AllPublicationData!$A:$A,'Publication Table (%)'!$B44,AllPublicationData!$B:$B,'Publication Table (%)'!$C$4,AllPublicationData!$D:$D,'Publication Table (%)'!P$7),
SUMIFS(AllPublicationData!$I:$I,AllPublicationData!$A:$A,'Publication Table (%)'!$B44,AllPublicationData!$B:$B,'Publication Table (%)'!P$7)/
SUMIFS(AllPublicationData!$E:$E,AllPublicationData!$A:$A,'Publication Table (%)'!$B44,AllPublicationData!$B:$B,'Publication Table (%)'!P$7)),
IF('Publication Table (%)'!$C$5="Cancellations for other reasons",
IFERROR(SUMIFS(AllPublicationData!$J:$J,AllPublicationData!$A:$A,'Publication Table (%)'!$B44,AllPublicationData!$B:$B,'Publication Table (%)'!$C$4,AllPublicationData!$D:$D,'Publication Table (%)'!P$7)/
SUMIFS(AllPublicationData!$E:$E,AllPublicationData!$A:$A,'Publication Table (%)'!$B44,AllPublicationData!$B:$B,'Publication Table (%)'!$C$4,AllPublicationData!$D:$D,'Publication Table (%)'!P$7),
SUMIFS(AllPublicationData!$J:$J,AllPublicationData!$A:$A,'Publication Table (%)'!$B44,AllPublicationData!$B:$B,'Publication Table (%)'!P$7)/
SUMIFS(AllPublicationData!$E:$E,AllPublicationData!$A:$A,'Publication Table (%)'!$B44,AllPublicationData!$B:$B,'Publication Table (%)'!P$7)))))))</f>
        <v>3.8793103448275863E-2</v>
      </c>
      <c r="Q44" s="96">
        <f>IF('Publication Table (%)'!$C$5="All Cancelled Operations",
IFERROR(SUMIFS(AllPublicationData!$F:$F,AllPublicationData!$A:$A,'Publication Table (%)'!$B44,AllPublicationData!$B:$B,'Publication Table (%)'!$C$4,AllPublicationData!$D:$D,'Publication Table (%)'!Q$7)/
SUMIFS(AllPublicationData!$E:$E,AllPublicationData!$A:$A,'Publication Table (%)'!$B44,AllPublicationData!$B:$B,'Publication Table (%)'!$C$4,AllPublicationData!$D:$D,'Publication Table (%)'!Q$7),
SUMIFS(AllPublicationData!$F:$F,AllPublicationData!$A:$A,'Publication Table (%)'!$B44,AllPublicationData!$B:$B,'Publication Table (%)'!Q$7)/
SUMIFS(AllPublicationData!$E:$E,AllPublicationData!$A:$A,'Publication Table (%)'!$B44,AllPublicationData!$B:$B,'Publication Table (%)'!Q$7)),
IF('Publication Table (%)'!$C$5="Operations cancelled by patient",
IFERROR(SUMIFS(AllPublicationData!$G:$G,AllPublicationData!$A:$A,'Publication Table (%)'!$B44,AllPublicationData!$B:$B,'Publication Table (%)'!$C$4,AllPublicationData!$D:$D,'Publication Table (%)'!Q$7)/
SUMIFS(AllPublicationData!$E:$E,AllPublicationData!$A:$A,'Publication Table (%)'!$B44,AllPublicationData!$B:$B,'Publication Table (%)'!$C$4,AllPublicationData!$D:$D,'Publication Table (%)'!Q$7),
SUMIFS(AllPublicationData!$G:$G,AllPublicationData!$A:$A,'Publication Table (%)'!$B44,AllPublicationData!$B:$B,'Publication Table (%)'!Q$7)/
SUMIFS(AllPublicationData!$E:$E,AllPublicationData!$A:$A,'Publication Table (%)'!$B44,AllPublicationData!$B:$B,'Publication Table (%)'!Q$7)),
IF('Publication Table (%)'!$C$5="Operations cancelled for clinical reasons",
IFERROR(SUMIFS(AllPublicationData!$H:$H,AllPublicationData!$A:$A,'Publication Table (%)'!$B44,AllPublicationData!$B:$B,'Publication Table (%)'!$C$4,AllPublicationData!$D:$D,'Publication Table (%)'!Q$7)/
SUMIFS(AllPublicationData!$E:$E,AllPublicationData!$A:$A,'Publication Table (%)'!$B44,AllPublicationData!$B:$B,'Publication Table (%)'!$C$4,AllPublicationData!$D:$D,'Publication Table (%)'!Q$7),
SUMIFS(AllPublicationData!$H:$H,AllPublicationData!$A:$A,'Publication Table (%)'!$B44,AllPublicationData!$B:$B,'Publication Table (%)'!Q$7)/
SUMIFS(AllPublicationData!$E:$E,AllPublicationData!$A:$A,'Publication Table (%)'!$B44,AllPublicationData!$B:$B,'Publication Table (%)'!Q$7)),
IF('Publication Table (%)'!$C$5="Operations cancelled for non-clinical/capacity reasons",
IFERROR(SUMIFS(AllPublicationData!$I:$I,AllPublicationData!$A:$A,'Publication Table (%)'!$B44,AllPublicationData!$B:$B,'Publication Table (%)'!$C$4,AllPublicationData!$D:$D,'Publication Table (%)'!Q$7)/
SUMIFS(AllPublicationData!$E:$E,AllPublicationData!$A:$A,'Publication Table (%)'!$B44,AllPublicationData!$B:$B,'Publication Table (%)'!$C$4,AllPublicationData!$D:$D,'Publication Table (%)'!Q$7),
SUMIFS(AllPublicationData!$I:$I,AllPublicationData!$A:$A,'Publication Table (%)'!$B44,AllPublicationData!$B:$B,'Publication Table (%)'!Q$7)/
SUMIFS(AllPublicationData!$E:$E,AllPublicationData!$A:$A,'Publication Table (%)'!$B44,AllPublicationData!$B:$B,'Publication Table (%)'!Q$7)),
IF('Publication Table (%)'!$C$5="Cancellations for other reasons",
IFERROR(SUMIFS(AllPublicationData!$J:$J,AllPublicationData!$A:$A,'Publication Table (%)'!$B44,AllPublicationData!$B:$B,'Publication Table (%)'!$C$4,AllPublicationData!$D:$D,'Publication Table (%)'!Q$7)/
SUMIFS(AllPublicationData!$E:$E,AllPublicationData!$A:$A,'Publication Table (%)'!$B44,AllPublicationData!$B:$B,'Publication Table (%)'!$C$4,AllPublicationData!$D:$D,'Publication Table (%)'!Q$7),
SUMIFS(AllPublicationData!$J:$J,AllPublicationData!$A:$A,'Publication Table (%)'!$B44,AllPublicationData!$B:$B,'Publication Table (%)'!Q$7)/
SUMIFS(AllPublicationData!$E:$E,AllPublicationData!$A:$A,'Publication Table (%)'!$B44,AllPublicationData!$B:$B,'Publication Table (%)'!Q$7)))))))</f>
        <v>1.0810810810810811E-2</v>
      </c>
      <c r="R44" s="96">
        <f>IF('Publication Table (%)'!$C$5="All Cancelled Operations",
IFERROR(SUMIFS(AllPublicationData!$F:$F,AllPublicationData!$A:$A,'Publication Table (%)'!$B44,AllPublicationData!$B:$B,'Publication Table (%)'!$C$4,AllPublicationData!$D:$D,'Publication Table (%)'!R$7)/
SUMIFS(AllPublicationData!$E:$E,AllPublicationData!$A:$A,'Publication Table (%)'!$B44,AllPublicationData!$B:$B,'Publication Table (%)'!$C$4,AllPublicationData!$D:$D,'Publication Table (%)'!R$7),
SUMIFS(AllPublicationData!$F:$F,AllPublicationData!$A:$A,'Publication Table (%)'!$B44,AllPublicationData!$B:$B,'Publication Table (%)'!R$7)/
SUMIFS(AllPublicationData!$E:$E,AllPublicationData!$A:$A,'Publication Table (%)'!$B44,AllPublicationData!$B:$B,'Publication Table (%)'!R$7)),
IF('Publication Table (%)'!$C$5="Operations cancelled by patient",
IFERROR(SUMIFS(AllPublicationData!$G:$G,AllPublicationData!$A:$A,'Publication Table (%)'!$B44,AllPublicationData!$B:$B,'Publication Table (%)'!$C$4,AllPublicationData!$D:$D,'Publication Table (%)'!R$7)/
SUMIFS(AllPublicationData!$E:$E,AllPublicationData!$A:$A,'Publication Table (%)'!$B44,AllPublicationData!$B:$B,'Publication Table (%)'!$C$4,AllPublicationData!$D:$D,'Publication Table (%)'!R$7),
SUMIFS(AllPublicationData!$G:$G,AllPublicationData!$A:$A,'Publication Table (%)'!$B44,AllPublicationData!$B:$B,'Publication Table (%)'!R$7)/
SUMIFS(AllPublicationData!$E:$E,AllPublicationData!$A:$A,'Publication Table (%)'!$B44,AllPublicationData!$B:$B,'Publication Table (%)'!R$7)),
IF('Publication Table (%)'!$C$5="Operations cancelled for clinical reasons",
IFERROR(SUMIFS(AllPublicationData!$H:$H,AllPublicationData!$A:$A,'Publication Table (%)'!$B44,AllPublicationData!$B:$B,'Publication Table (%)'!$C$4,AllPublicationData!$D:$D,'Publication Table (%)'!R$7)/
SUMIFS(AllPublicationData!$E:$E,AllPublicationData!$A:$A,'Publication Table (%)'!$B44,AllPublicationData!$B:$B,'Publication Table (%)'!$C$4,AllPublicationData!$D:$D,'Publication Table (%)'!R$7),
SUMIFS(AllPublicationData!$H:$H,AllPublicationData!$A:$A,'Publication Table (%)'!$B44,AllPublicationData!$B:$B,'Publication Table (%)'!R$7)/
SUMIFS(AllPublicationData!$E:$E,AllPublicationData!$A:$A,'Publication Table (%)'!$B44,AllPublicationData!$B:$B,'Publication Table (%)'!R$7)),
IF('Publication Table (%)'!$C$5="Operations cancelled for non-clinical/capacity reasons",
IFERROR(SUMIFS(AllPublicationData!$I:$I,AllPublicationData!$A:$A,'Publication Table (%)'!$B44,AllPublicationData!$B:$B,'Publication Table (%)'!$C$4,AllPublicationData!$D:$D,'Publication Table (%)'!R$7)/
SUMIFS(AllPublicationData!$E:$E,AllPublicationData!$A:$A,'Publication Table (%)'!$B44,AllPublicationData!$B:$B,'Publication Table (%)'!$C$4,AllPublicationData!$D:$D,'Publication Table (%)'!R$7),
SUMIFS(AllPublicationData!$I:$I,AllPublicationData!$A:$A,'Publication Table (%)'!$B44,AllPublicationData!$B:$B,'Publication Table (%)'!R$7)/
SUMIFS(AllPublicationData!$E:$E,AllPublicationData!$A:$A,'Publication Table (%)'!$B44,AllPublicationData!$B:$B,'Publication Table (%)'!R$7)),
IF('Publication Table (%)'!$C$5="Cancellations for other reasons",
IFERROR(SUMIFS(AllPublicationData!$J:$J,AllPublicationData!$A:$A,'Publication Table (%)'!$B44,AllPublicationData!$B:$B,'Publication Table (%)'!$C$4,AllPublicationData!$D:$D,'Publication Table (%)'!R$7)/
SUMIFS(AllPublicationData!$E:$E,AllPublicationData!$A:$A,'Publication Table (%)'!$B44,AllPublicationData!$B:$B,'Publication Table (%)'!$C$4,AllPublicationData!$D:$D,'Publication Table (%)'!R$7),
SUMIFS(AllPublicationData!$J:$J,AllPublicationData!$A:$A,'Publication Table (%)'!$B44,AllPublicationData!$B:$B,'Publication Table (%)'!R$7)/
SUMIFS(AllPublicationData!$E:$E,AllPublicationData!$A:$A,'Publication Table (%)'!$B44,AllPublicationData!$B:$B,'Publication Table (%)'!R$7)))))))</f>
        <v>4.244229337304542E-2</v>
      </c>
      <c r="S44" s="96">
        <f>IF('Publication Table (%)'!$C$5="All Cancelled Operations",
IFERROR(SUMIFS(AllPublicationData!$F:$F,AllPublicationData!$A:$A,'Publication Table (%)'!$B44,AllPublicationData!$B:$B,'Publication Table (%)'!$C$4,AllPublicationData!$D:$D,'Publication Table (%)'!S$7)/
SUMIFS(AllPublicationData!$E:$E,AllPublicationData!$A:$A,'Publication Table (%)'!$B44,AllPublicationData!$B:$B,'Publication Table (%)'!$C$4,AllPublicationData!$D:$D,'Publication Table (%)'!S$7),
SUMIFS(AllPublicationData!$F:$F,AllPublicationData!$A:$A,'Publication Table (%)'!$B44,AllPublicationData!$B:$B,'Publication Table (%)'!S$7)/
SUMIFS(AllPublicationData!$E:$E,AllPublicationData!$A:$A,'Publication Table (%)'!$B44,AllPublicationData!$B:$B,'Publication Table (%)'!S$7)),
IF('Publication Table (%)'!$C$5="Operations cancelled by patient",
IFERROR(SUMIFS(AllPublicationData!$G:$G,AllPublicationData!$A:$A,'Publication Table (%)'!$B44,AllPublicationData!$B:$B,'Publication Table (%)'!$C$4,AllPublicationData!$D:$D,'Publication Table (%)'!S$7)/
SUMIFS(AllPublicationData!$E:$E,AllPublicationData!$A:$A,'Publication Table (%)'!$B44,AllPublicationData!$B:$B,'Publication Table (%)'!$C$4,AllPublicationData!$D:$D,'Publication Table (%)'!S$7),
SUMIFS(AllPublicationData!$G:$G,AllPublicationData!$A:$A,'Publication Table (%)'!$B44,AllPublicationData!$B:$B,'Publication Table (%)'!S$7)/
SUMIFS(AllPublicationData!$E:$E,AllPublicationData!$A:$A,'Publication Table (%)'!$B44,AllPublicationData!$B:$B,'Publication Table (%)'!S$7)),
IF('Publication Table (%)'!$C$5="Operations cancelled for clinical reasons",
IFERROR(SUMIFS(AllPublicationData!$H:$H,AllPublicationData!$A:$A,'Publication Table (%)'!$B44,AllPublicationData!$B:$B,'Publication Table (%)'!$C$4,AllPublicationData!$D:$D,'Publication Table (%)'!S$7)/
SUMIFS(AllPublicationData!$E:$E,AllPublicationData!$A:$A,'Publication Table (%)'!$B44,AllPublicationData!$B:$B,'Publication Table (%)'!$C$4,AllPublicationData!$D:$D,'Publication Table (%)'!S$7),
SUMIFS(AllPublicationData!$H:$H,AllPublicationData!$A:$A,'Publication Table (%)'!$B44,AllPublicationData!$B:$B,'Publication Table (%)'!S$7)/
SUMIFS(AllPublicationData!$E:$E,AllPublicationData!$A:$A,'Publication Table (%)'!$B44,AllPublicationData!$B:$B,'Publication Table (%)'!S$7)),
IF('Publication Table (%)'!$C$5="Operations cancelled for non-clinical/capacity reasons",
IFERROR(SUMIFS(AllPublicationData!$I:$I,AllPublicationData!$A:$A,'Publication Table (%)'!$B44,AllPublicationData!$B:$B,'Publication Table (%)'!$C$4,AllPublicationData!$D:$D,'Publication Table (%)'!S$7)/
SUMIFS(AllPublicationData!$E:$E,AllPublicationData!$A:$A,'Publication Table (%)'!$B44,AllPublicationData!$B:$B,'Publication Table (%)'!$C$4,AllPublicationData!$D:$D,'Publication Table (%)'!S$7),
SUMIFS(AllPublicationData!$I:$I,AllPublicationData!$A:$A,'Publication Table (%)'!$B44,AllPublicationData!$B:$B,'Publication Table (%)'!S$7)/
SUMIFS(AllPublicationData!$E:$E,AllPublicationData!$A:$A,'Publication Table (%)'!$B44,AllPublicationData!$B:$B,'Publication Table (%)'!S$7)),
IF('Publication Table (%)'!$C$5="Cancellations for other reasons",
IFERROR(SUMIFS(AllPublicationData!$J:$J,AllPublicationData!$A:$A,'Publication Table (%)'!$B44,AllPublicationData!$B:$B,'Publication Table (%)'!$C$4,AllPublicationData!$D:$D,'Publication Table (%)'!S$7)/
SUMIFS(AllPublicationData!$E:$E,AllPublicationData!$A:$A,'Publication Table (%)'!$B44,AllPublicationData!$B:$B,'Publication Table (%)'!$C$4,AllPublicationData!$D:$D,'Publication Table (%)'!S$7),
SUMIFS(AllPublicationData!$J:$J,AllPublicationData!$A:$A,'Publication Table (%)'!$B44,AllPublicationData!$B:$B,'Publication Table (%)'!S$7)/
SUMIFS(AllPublicationData!$E:$E,AllPublicationData!$A:$A,'Publication Table (%)'!$B44,AllPublicationData!$B:$B,'Publication Table (%)'!S$7)))))))</f>
        <v>5.8823529411764705E-2</v>
      </c>
    </row>
    <row r="45" spans="2:19" x14ac:dyDescent="0.35">
      <c r="B45" s="89">
        <v>44287</v>
      </c>
      <c r="C45" s="112">
        <f>IF('Publication Table (%)'!$C$5="All Cancelled Operations",
SUMIFS(AllPublicationData!$F:$F,AllPublicationData!$A:$A,'Publication Table (%)'!$B45,AllPublicationData!$B:$B,'Publication Table (%)'!$C$4),
IF('Publication Table (%)'!$C$5="Operations cancelled by patient",
SUMIFS(AllPublicationData!$G:$G,AllPublicationData!$A:$A,'Publication Table (%)'!$B45,AllPublicationData!$B:$B,'Publication Table (%)'!$C$4),
IF('Publication Table (%)'!$C$5="Operations cancelled for clinical reasons",
SUMIFS(AllPublicationData!$H:$H,AllPublicationData!$A:$A,'Publication Table (%)'!$B45,AllPublicationData!$B:$B,'Publication Table (%)'!$C$4),
IF('Publication Table (%)'!$C$5="Operations cancelled for non-clinical/capacity reasons",
SUMIFS(AllPublicationData!$I:$I,AllPublicationData!$A:$A,'Publication Table (%)'!$B45,AllPublicationData!$B:$B,'Publication Table (%)'!$C$4),
IF('Publication Table (%)'!$C$5="Cancellations for other reasons",
SUMIFS(AllPublicationData!$J:$J,AllPublicationData!$A:$A,'Publication Table (%)'!$B45,AllPublicationData!$B:$B,'Publication Table (%)'!$C$4))))))+
IF(AND($C$4="NHS Scotland",$C$5="All Cancelled Operations"),
SUMIFS(AllPublicationData!$F:$F,AllPublicationData!$A:$A,'Publication Table (%)'!$B45),
IF(AND($C$4="NHS Scotland",$C$5="Operations cancelled by patient"),
SUMIFS(AllPublicationData!$G:$G,AllPublicationData!$A:$A,'Publication Table (%)'!$B45),
IF(AND($C$4="NHS Scotland",$C$5="Operations cancelled for clinical reasons"),
SUMIFS(AllPublicationData!$H:$H,AllPublicationData!$A:$A,'Publication Table (%)'!$B45),
IF(AND($C$4="NHS Scotland",$C$5="Operations cancelled for non-clinical/capacity reasons"),
SUMIFS(AllPublicationData!$I:$I,AllPublicationData!$A:$A,'Publication Table (%)'!$B45),
IF(AND($C$4="NHS Scotland",$C$5="Cancellations for other reasons"),
SUMIFS(AllPublicationData!$J:$J,AllPublicationData!$A:$A,'Publication Table (%)'!$B45))))))</f>
        <v>1141</v>
      </c>
      <c r="D45" s="110">
        <f>IF(AND('Publication Table (%)'!$C$5="All Cancelled Operations",$C$4&lt;&gt;"NHS Scotland"),
IFERROR(SUMIFS(AllPublicationData!$F:$F,AllPublicationData!$A:$A,'Publication Table (%)'!$B45,AllPublicationData!$B:$B,'Publication Table (%)'!$C$4,AllPublicationData!$D:$D,'Publication Table (%)'!D$7)/
SUMIFS(AllPublicationData!$E:$E,AllPublicationData!$A:$A,'Publication Table (%)'!$B45,AllPublicationData!$B:$B,'Publication Table (%)'!$C$4,AllPublicationData!$D:$D,'Publication Table (%)'!D$7),
SUMIFS(AllPublicationData!$F:$F,AllPublicationData!$A:$A,'Publication Table (%)'!$B45,AllPublicationData!$B:$B,'Publication Table (%)'!D$7)/
SUMIFS(AllPublicationData!$E:$E,AllPublicationData!$A:$A,'Publication Table (%)'!$B45,AllPublicationData!$B:$B,'Publication Table (%)'!D$7)),
IF(AND('Publication Table (%)'!$C$5="Operations cancelled by patient",$C$4&lt;&gt;"NHS Scotland"),
IFERROR(SUMIFS(AllPublicationData!$G:$G,AllPublicationData!$A:$A,'Publication Table (%)'!$B45,AllPublicationData!$B:$B,'Publication Table (%)'!$C$4,AllPublicationData!$D:$D,'Publication Table (%)'!D$7)/
SUMIFS(AllPublicationData!$E:$E,AllPublicationData!$A:$A,'Publication Table (%)'!$B45,AllPublicationData!$B:$B,'Publication Table (%)'!$C$4,AllPublicationData!$D:$D,'Publication Table (%)'!D$7),
SUMIFS(AllPublicationData!$G:$G,AllPublicationData!$A:$A,'Publication Table (%)'!$B45,AllPublicationData!$B:$B,'Publication Table (%)'!D$7)/
SUMIFS(AllPublicationData!$E:$E,AllPublicationData!$A:$A,'Publication Table (%)'!$B45,AllPublicationData!$B:$B,'Publication Table (%)'!D$7)),
IF(AND('Publication Table (%)'!$C$5="Operations cancelled for clinical reasons",$C$4&lt;&gt;"NHS Scotland"),
IFERROR(SUMIFS(AllPublicationData!$H:$H,AllPublicationData!$A:$A,'Publication Table (%)'!$B45,AllPublicationData!$B:$B,'Publication Table (%)'!$C$4,AllPublicationData!$D:$D,'Publication Table (%)'!D$7)/
SUMIFS(AllPublicationData!$E:$E,AllPublicationData!$A:$A,'Publication Table (%)'!$B45,AllPublicationData!$B:$B,'Publication Table (%)'!$C$4,AllPublicationData!$D:$D,'Publication Table (%)'!D$7),
SUMIFS(AllPublicationData!$H:$H,AllPublicationData!$A:$A,'Publication Table (%)'!$B45,AllPublicationData!$B:$B,'Publication Table (%)'!D$7)/
SUMIFS(AllPublicationData!$E:$E,AllPublicationData!$A:$A,'Publication Table (%)'!$B45,AllPublicationData!$B:$B,'Publication Table (%)'!D$7)),
IF(AND('Publication Table (%)'!$C$5="Operations cancelled for non-clinical/capacity reasons",$C$4&lt;&gt;"NHS Scotland"),
IFERROR(SUMIFS(AllPublicationData!$I:$I,AllPublicationData!$A:$A,'Publication Table (%)'!$B45,AllPublicationData!$B:$B,'Publication Table (%)'!$C$4,AllPublicationData!$D:$D,'Publication Table (%)'!D$7)/
SUMIFS(AllPublicationData!$E:$E,AllPublicationData!$A:$A,'Publication Table (%)'!$B45,AllPublicationData!$B:$B,'Publication Table (%)'!$C$4,AllPublicationData!$D:$D,'Publication Table (%)'!D$7),
SUMIFS(AllPublicationData!$I:$I,AllPublicationData!$A:$A,'Publication Table (%)'!$B45,AllPublicationData!$B:$B,'Publication Table (%)'!D$7)/
SUMIFS(AllPublicationData!$E:$E,AllPublicationData!$A:$A,'Publication Table (%)'!$B45,AllPublicationData!$B:$B,'Publication Table (%)'!D$7)),
IF(AND('Publication Table (%)'!$C$5="Cancellations for other reasons",$C$4&lt;&gt;"NHS Scotland"),
IFERROR(SUMIFS(AllPublicationData!$J:$J,AllPublicationData!$A:$A,'Publication Table (%)'!$B45,AllPublicationData!$B:$B,'Publication Table (%)'!$C$4,AllPublicationData!$D:$D,'Publication Table (%)'!D$7)/
SUMIFS(AllPublicationData!$E:$E,AllPublicationData!$A:$A,'Publication Table (%)'!$B45,AllPublicationData!$B:$B,'Publication Table (%)'!$C$4,AllPublicationData!$D:$D,'Publication Table (%)'!D$7),
SUMIFS(AllPublicationData!$J:$J,AllPublicationData!$A:$A,'Publication Table (%)'!$B45,AllPublicationData!$B:$B,'Publication Table (%)'!D$7)/
SUMIFS(AllPublicationData!$E:$E,AllPublicationData!$A:$A,'Publication Table (%)'!$B45,AllPublicationData!$B:$B,'Publication Table (%)'!D$7)),
IF(AND($C$4="NHS Scotland",$C$5="All Cancelled Operations"),
SUMIFS(AllPublicationData!$F:$F,AllPublicationData!$A:$A,'Publication Table'!$B45)/
SUMIFS(AllPublicationData!$E:$E,AllPublicationData!$A:$A,'Publication Table'!$B45),
IF(AND($C$4="NHS Scotland",$C$5="Operations cancelled by patient"),
SUMIFS(AllPublicationData!$G:$G,AllPublicationData!$A:$A,'Publication Table'!$B45)/
SUMIFS(AllPublicationData!$E:$E,AllPublicationData!$A:$A,'Publication Table'!$B45),
IF(AND($C$4="NHS Scotland",$C$5="Operations cancelled for clinical reasons"),
SUMIFS(AllPublicationData!$H:$H,AllPublicationData!$A:$A,'Publication Table'!$B45)/
SUMIFS(AllPublicationData!$E:$E,AllPublicationData!$A:$A,'Publication Table'!$B45),
IF(AND($C$4="NHS Scotland",$C$5="Operations cancelled for non-clinical/capacity reasons"),
SUMIFS(AllPublicationData!$I:$I,AllPublicationData!$A:$A,'Publication Table'!$B45)/
SUMIFS(AllPublicationData!$E:$E,AllPublicationData!$A:$A,'Publication Table'!$B45),
IF(AND($C$4="NHS Scotland",$C$5="Cancellations for other reasons"),
SUMIFS(AllPublicationData!$J:$J,AllPublicationData!$A:$A,'Publication Table'!$B45)/
SUMIFS(AllPublicationData!$E:$E,AllPublicationData!$A:$A,'Publication Table'!$B45)))))))))))</f>
        <v>6.124530327428878E-2</v>
      </c>
      <c r="E45" s="96">
        <f>IF('Publication Table (%)'!$C$5="All Cancelled Operations",
IFERROR(SUMIFS(AllPublicationData!$F:$F,AllPublicationData!$A:$A,'Publication Table (%)'!$B45,AllPublicationData!$B:$B,'Publication Table (%)'!$C$4,AllPublicationData!$D:$D,'Publication Table (%)'!E$7)/
SUMIFS(AllPublicationData!$E:$E,AllPublicationData!$A:$A,'Publication Table (%)'!$B45,AllPublicationData!$B:$B,'Publication Table (%)'!$C$4,AllPublicationData!$D:$D,'Publication Table (%)'!E$7),
SUMIFS(AllPublicationData!$F:$F,AllPublicationData!$A:$A,'Publication Table (%)'!$B45,AllPublicationData!$B:$B,'Publication Table (%)'!E$7)/
SUMIFS(AllPublicationData!$E:$E,AllPublicationData!$A:$A,'Publication Table (%)'!$B45,AllPublicationData!$B:$B,'Publication Table (%)'!E$7)),
IF('Publication Table (%)'!$C$5="Operations cancelled by patient",
IFERROR(SUMIFS(AllPublicationData!$G:$G,AllPublicationData!$A:$A,'Publication Table (%)'!$B45,AllPublicationData!$B:$B,'Publication Table (%)'!$C$4,AllPublicationData!$D:$D,'Publication Table (%)'!E$7)/
SUMIFS(AllPublicationData!$E:$E,AllPublicationData!$A:$A,'Publication Table (%)'!$B45,AllPublicationData!$B:$B,'Publication Table (%)'!$C$4,AllPublicationData!$D:$D,'Publication Table (%)'!E$7),
SUMIFS(AllPublicationData!$G:$G,AllPublicationData!$A:$A,'Publication Table (%)'!$B45,AllPublicationData!$B:$B,'Publication Table (%)'!E$7)/
SUMIFS(AllPublicationData!$E:$E,AllPublicationData!$A:$A,'Publication Table (%)'!$B45,AllPublicationData!$B:$B,'Publication Table (%)'!E$7)),
IF('Publication Table (%)'!$C$5="Operations cancelled for clinical reasons",
IFERROR(SUMIFS(AllPublicationData!$H:$H,AllPublicationData!$A:$A,'Publication Table (%)'!$B45,AllPublicationData!$B:$B,'Publication Table (%)'!$C$4,AllPublicationData!$D:$D,'Publication Table (%)'!E$7)/
SUMIFS(AllPublicationData!$E:$E,AllPublicationData!$A:$A,'Publication Table (%)'!$B45,AllPublicationData!$B:$B,'Publication Table (%)'!$C$4,AllPublicationData!$D:$D,'Publication Table (%)'!E$7),
SUMIFS(AllPublicationData!$H:$H,AllPublicationData!$A:$A,'Publication Table (%)'!$B45,AllPublicationData!$B:$B,'Publication Table (%)'!E$7)/
SUMIFS(AllPublicationData!$E:$E,AllPublicationData!$A:$A,'Publication Table (%)'!$B45,AllPublicationData!$B:$B,'Publication Table (%)'!E$7)),
IF('Publication Table (%)'!$C$5="Operations cancelled for non-clinical/capacity reasons",
IFERROR(SUMIFS(AllPublicationData!$I:$I,AllPublicationData!$A:$A,'Publication Table (%)'!$B45,AllPublicationData!$B:$B,'Publication Table (%)'!$C$4,AllPublicationData!$D:$D,'Publication Table (%)'!E$7)/
SUMIFS(AllPublicationData!$E:$E,AllPublicationData!$A:$A,'Publication Table (%)'!$B45,AllPublicationData!$B:$B,'Publication Table (%)'!$C$4,AllPublicationData!$D:$D,'Publication Table (%)'!E$7),
SUMIFS(AllPublicationData!$I:$I,AllPublicationData!$A:$A,'Publication Table (%)'!$B45,AllPublicationData!$B:$B,'Publication Table (%)'!E$7)/
SUMIFS(AllPublicationData!$E:$E,AllPublicationData!$A:$A,'Publication Table (%)'!$B45,AllPublicationData!$B:$B,'Publication Table (%)'!E$7)),
IF('Publication Table (%)'!$C$5="Cancellations for other reasons",
IFERROR(SUMIFS(AllPublicationData!$J:$J,AllPublicationData!$A:$A,'Publication Table (%)'!$B45,AllPublicationData!$B:$B,'Publication Table (%)'!$C$4,AllPublicationData!$D:$D,'Publication Table (%)'!E$7)/
SUMIFS(AllPublicationData!$E:$E,AllPublicationData!$A:$A,'Publication Table (%)'!$B45,AllPublicationData!$B:$B,'Publication Table (%)'!$C$4,AllPublicationData!$D:$D,'Publication Table (%)'!E$7),
SUMIFS(AllPublicationData!$J:$J,AllPublicationData!$A:$A,'Publication Table (%)'!$B45,AllPublicationData!$B:$B,'Publication Table (%)'!E$7)/
SUMIFS(AllPublicationData!$E:$E,AllPublicationData!$A:$A,'Publication Table (%)'!$B45,AllPublicationData!$B:$B,'Publication Table (%)'!E$7)))))))</f>
        <v>4.1243654822335024E-2</v>
      </c>
      <c r="F45" s="96">
        <f>IF('Publication Table (%)'!$C$5="All Cancelled Operations",
IFERROR(SUMIFS(AllPublicationData!$F:$F,AllPublicationData!$A:$A,'Publication Table (%)'!$B45,AllPublicationData!$B:$B,'Publication Table (%)'!$C$4,AllPublicationData!$D:$D,'Publication Table (%)'!F$7)/
SUMIFS(AllPublicationData!$E:$E,AllPublicationData!$A:$A,'Publication Table (%)'!$B45,AllPublicationData!$B:$B,'Publication Table (%)'!$C$4,AllPublicationData!$D:$D,'Publication Table (%)'!F$7),
SUMIFS(AllPublicationData!$F:$F,AllPublicationData!$A:$A,'Publication Table (%)'!$B45,AllPublicationData!$B:$B,'Publication Table (%)'!F$7)/
SUMIFS(AllPublicationData!$E:$E,AllPublicationData!$A:$A,'Publication Table (%)'!$B45,AllPublicationData!$B:$B,'Publication Table (%)'!F$7)),
IF('Publication Table (%)'!$C$5="Operations cancelled by patient",
IFERROR(SUMIFS(AllPublicationData!$G:$G,AllPublicationData!$A:$A,'Publication Table (%)'!$B45,AllPublicationData!$B:$B,'Publication Table (%)'!$C$4,AllPublicationData!$D:$D,'Publication Table (%)'!F$7)/
SUMIFS(AllPublicationData!$E:$E,AllPublicationData!$A:$A,'Publication Table (%)'!$B45,AllPublicationData!$B:$B,'Publication Table (%)'!$C$4,AllPublicationData!$D:$D,'Publication Table (%)'!F$7),
SUMIFS(AllPublicationData!$G:$G,AllPublicationData!$A:$A,'Publication Table (%)'!$B45,AllPublicationData!$B:$B,'Publication Table (%)'!F$7)/
SUMIFS(AllPublicationData!$E:$E,AllPublicationData!$A:$A,'Publication Table (%)'!$B45,AllPublicationData!$B:$B,'Publication Table (%)'!F$7)),
IF('Publication Table (%)'!$C$5="Operations cancelled for clinical reasons",
IFERROR(SUMIFS(AllPublicationData!$H:$H,AllPublicationData!$A:$A,'Publication Table (%)'!$B45,AllPublicationData!$B:$B,'Publication Table (%)'!$C$4,AllPublicationData!$D:$D,'Publication Table (%)'!F$7)/
SUMIFS(AllPublicationData!$E:$E,AllPublicationData!$A:$A,'Publication Table (%)'!$B45,AllPublicationData!$B:$B,'Publication Table (%)'!$C$4,AllPublicationData!$D:$D,'Publication Table (%)'!F$7),
SUMIFS(AllPublicationData!$H:$H,AllPublicationData!$A:$A,'Publication Table (%)'!$B45,AllPublicationData!$B:$B,'Publication Table (%)'!F$7)/
SUMIFS(AllPublicationData!$E:$E,AllPublicationData!$A:$A,'Publication Table (%)'!$B45,AllPublicationData!$B:$B,'Publication Table (%)'!F$7)),
IF('Publication Table (%)'!$C$5="Operations cancelled for non-clinical/capacity reasons",
IFERROR(SUMIFS(AllPublicationData!$I:$I,AllPublicationData!$A:$A,'Publication Table (%)'!$B45,AllPublicationData!$B:$B,'Publication Table (%)'!$C$4,AllPublicationData!$D:$D,'Publication Table (%)'!F$7)/
SUMIFS(AllPublicationData!$E:$E,AllPublicationData!$A:$A,'Publication Table (%)'!$B45,AllPublicationData!$B:$B,'Publication Table (%)'!$C$4,AllPublicationData!$D:$D,'Publication Table (%)'!F$7),
SUMIFS(AllPublicationData!$I:$I,AllPublicationData!$A:$A,'Publication Table (%)'!$B45,AllPublicationData!$B:$B,'Publication Table (%)'!F$7)/
SUMIFS(AllPublicationData!$E:$E,AllPublicationData!$A:$A,'Publication Table (%)'!$B45,AllPublicationData!$B:$B,'Publication Table (%)'!F$7)),
IF('Publication Table (%)'!$C$5="Cancellations for other reasons",
IFERROR(SUMIFS(AllPublicationData!$J:$J,AllPublicationData!$A:$A,'Publication Table (%)'!$B45,AllPublicationData!$B:$B,'Publication Table (%)'!$C$4,AllPublicationData!$D:$D,'Publication Table (%)'!F$7)/
SUMIFS(AllPublicationData!$E:$E,AllPublicationData!$A:$A,'Publication Table (%)'!$B45,AllPublicationData!$B:$B,'Publication Table (%)'!$C$4,AllPublicationData!$D:$D,'Publication Table (%)'!F$7),
SUMIFS(AllPublicationData!$J:$J,AllPublicationData!$A:$A,'Publication Table (%)'!$B45,AllPublicationData!$B:$B,'Publication Table (%)'!F$7)/
SUMIFS(AllPublicationData!$E:$E,AllPublicationData!$A:$A,'Publication Table (%)'!$B45,AllPublicationData!$B:$B,'Publication Table (%)'!F$7)))))))</f>
        <v>6.9423929098966025E-2</v>
      </c>
      <c r="G45" s="96">
        <f>IF('Publication Table (%)'!$C$5="All Cancelled Operations",
IFERROR(SUMIFS(AllPublicationData!$F:$F,AllPublicationData!$A:$A,'Publication Table (%)'!$B45,AllPublicationData!$B:$B,'Publication Table (%)'!$C$4,AllPublicationData!$D:$D,'Publication Table (%)'!G$7)/
SUMIFS(AllPublicationData!$E:$E,AllPublicationData!$A:$A,'Publication Table (%)'!$B45,AllPublicationData!$B:$B,'Publication Table (%)'!$C$4,AllPublicationData!$D:$D,'Publication Table (%)'!G$7),
SUMIFS(AllPublicationData!$F:$F,AllPublicationData!$A:$A,'Publication Table (%)'!$B45,AllPublicationData!$B:$B,'Publication Table (%)'!G$7)/
SUMIFS(AllPublicationData!$E:$E,AllPublicationData!$A:$A,'Publication Table (%)'!$B45,AllPublicationData!$B:$B,'Publication Table (%)'!G$7)),
IF('Publication Table (%)'!$C$5="Operations cancelled by patient",
IFERROR(SUMIFS(AllPublicationData!$G:$G,AllPublicationData!$A:$A,'Publication Table (%)'!$B45,AllPublicationData!$B:$B,'Publication Table (%)'!$C$4,AllPublicationData!$D:$D,'Publication Table (%)'!G$7)/
SUMIFS(AllPublicationData!$E:$E,AllPublicationData!$A:$A,'Publication Table (%)'!$B45,AllPublicationData!$B:$B,'Publication Table (%)'!$C$4,AllPublicationData!$D:$D,'Publication Table (%)'!G$7),
SUMIFS(AllPublicationData!$G:$G,AllPublicationData!$A:$A,'Publication Table (%)'!$B45,AllPublicationData!$B:$B,'Publication Table (%)'!G$7)/
SUMIFS(AllPublicationData!$E:$E,AllPublicationData!$A:$A,'Publication Table (%)'!$B45,AllPublicationData!$B:$B,'Publication Table (%)'!G$7)),
IF('Publication Table (%)'!$C$5="Operations cancelled for clinical reasons",
IFERROR(SUMIFS(AllPublicationData!$H:$H,AllPublicationData!$A:$A,'Publication Table (%)'!$B45,AllPublicationData!$B:$B,'Publication Table (%)'!$C$4,AllPublicationData!$D:$D,'Publication Table (%)'!G$7)/
SUMIFS(AllPublicationData!$E:$E,AllPublicationData!$A:$A,'Publication Table (%)'!$B45,AllPublicationData!$B:$B,'Publication Table (%)'!$C$4,AllPublicationData!$D:$D,'Publication Table (%)'!G$7),
SUMIFS(AllPublicationData!$H:$H,AllPublicationData!$A:$A,'Publication Table (%)'!$B45,AllPublicationData!$B:$B,'Publication Table (%)'!G$7)/
SUMIFS(AllPublicationData!$E:$E,AllPublicationData!$A:$A,'Publication Table (%)'!$B45,AllPublicationData!$B:$B,'Publication Table (%)'!G$7)),
IF('Publication Table (%)'!$C$5="Operations cancelled for non-clinical/capacity reasons",
IFERROR(SUMIFS(AllPublicationData!$I:$I,AllPublicationData!$A:$A,'Publication Table (%)'!$B45,AllPublicationData!$B:$B,'Publication Table (%)'!$C$4,AllPublicationData!$D:$D,'Publication Table (%)'!G$7)/
SUMIFS(AllPublicationData!$E:$E,AllPublicationData!$A:$A,'Publication Table (%)'!$B45,AllPublicationData!$B:$B,'Publication Table (%)'!$C$4,AllPublicationData!$D:$D,'Publication Table (%)'!G$7),
SUMIFS(AllPublicationData!$I:$I,AllPublicationData!$A:$A,'Publication Table (%)'!$B45,AllPublicationData!$B:$B,'Publication Table (%)'!G$7)/
SUMIFS(AllPublicationData!$E:$E,AllPublicationData!$A:$A,'Publication Table (%)'!$B45,AllPublicationData!$B:$B,'Publication Table (%)'!G$7)),
IF('Publication Table (%)'!$C$5="Cancellations for other reasons",
IFERROR(SUMIFS(AllPublicationData!$J:$J,AllPublicationData!$A:$A,'Publication Table (%)'!$B45,AllPublicationData!$B:$B,'Publication Table (%)'!$C$4,AllPublicationData!$D:$D,'Publication Table (%)'!G$7)/
SUMIFS(AllPublicationData!$E:$E,AllPublicationData!$A:$A,'Publication Table (%)'!$B45,AllPublicationData!$B:$B,'Publication Table (%)'!$C$4,AllPublicationData!$D:$D,'Publication Table (%)'!G$7),
SUMIFS(AllPublicationData!$J:$J,AllPublicationData!$A:$A,'Publication Table (%)'!$B45,AllPublicationData!$B:$B,'Publication Table (%)'!G$7)/
SUMIFS(AllPublicationData!$E:$E,AllPublicationData!$A:$A,'Publication Table (%)'!$B45,AllPublicationData!$B:$B,'Publication Table (%)'!G$7)))))))</f>
        <v>3.4965034965034968E-2</v>
      </c>
      <c r="H45" s="96">
        <f>IF('Publication Table (%)'!$C$5="All Cancelled Operations",
IFERROR(SUMIFS(AllPublicationData!$F:$F,AllPublicationData!$A:$A,'Publication Table (%)'!$B45,AllPublicationData!$B:$B,'Publication Table (%)'!$C$4,AllPublicationData!$D:$D,'Publication Table (%)'!H$7)/
SUMIFS(AllPublicationData!$E:$E,AllPublicationData!$A:$A,'Publication Table (%)'!$B45,AllPublicationData!$B:$B,'Publication Table (%)'!$C$4,AllPublicationData!$D:$D,'Publication Table (%)'!H$7),
SUMIFS(AllPublicationData!$F:$F,AllPublicationData!$A:$A,'Publication Table (%)'!$B45,AllPublicationData!$B:$B,'Publication Table (%)'!H$7)/
SUMIFS(AllPublicationData!$E:$E,AllPublicationData!$A:$A,'Publication Table (%)'!$B45,AllPublicationData!$B:$B,'Publication Table (%)'!H$7)),
IF('Publication Table (%)'!$C$5="Operations cancelled by patient",
IFERROR(SUMIFS(AllPublicationData!$G:$G,AllPublicationData!$A:$A,'Publication Table (%)'!$B45,AllPublicationData!$B:$B,'Publication Table (%)'!$C$4,AllPublicationData!$D:$D,'Publication Table (%)'!H$7)/
SUMIFS(AllPublicationData!$E:$E,AllPublicationData!$A:$A,'Publication Table (%)'!$B45,AllPublicationData!$B:$B,'Publication Table (%)'!$C$4,AllPublicationData!$D:$D,'Publication Table (%)'!H$7),
SUMIFS(AllPublicationData!$G:$G,AllPublicationData!$A:$A,'Publication Table (%)'!$B45,AllPublicationData!$B:$B,'Publication Table (%)'!H$7)/
SUMIFS(AllPublicationData!$E:$E,AllPublicationData!$A:$A,'Publication Table (%)'!$B45,AllPublicationData!$B:$B,'Publication Table (%)'!H$7)),
IF('Publication Table (%)'!$C$5="Operations cancelled for clinical reasons",
IFERROR(SUMIFS(AllPublicationData!$H:$H,AllPublicationData!$A:$A,'Publication Table (%)'!$B45,AllPublicationData!$B:$B,'Publication Table (%)'!$C$4,AllPublicationData!$D:$D,'Publication Table (%)'!H$7)/
SUMIFS(AllPublicationData!$E:$E,AllPublicationData!$A:$A,'Publication Table (%)'!$B45,AllPublicationData!$B:$B,'Publication Table (%)'!$C$4,AllPublicationData!$D:$D,'Publication Table (%)'!H$7),
SUMIFS(AllPublicationData!$H:$H,AllPublicationData!$A:$A,'Publication Table (%)'!$B45,AllPublicationData!$B:$B,'Publication Table (%)'!H$7)/
SUMIFS(AllPublicationData!$E:$E,AllPublicationData!$A:$A,'Publication Table (%)'!$B45,AllPublicationData!$B:$B,'Publication Table (%)'!H$7)),
IF('Publication Table (%)'!$C$5="Operations cancelled for non-clinical/capacity reasons",
IFERROR(SUMIFS(AllPublicationData!$I:$I,AllPublicationData!$A:$A,'Publication Table (%)'!$B45,AllPublicationData!$B:$B,'Publication Table (%)'!$C$4,AllPublicationData!$D:$D,'Publication Table (%)'!H$7)/
SUMIFS(AllPublicationData!$E:$E,AllPublicationData!$A:$A,'Publication Table (%)'!$B45,AllPublicationData!$B:$B,'Publication Table (%)'!$C$4,AllPublicationData!$D:$D,'Publication Table (%)'!H$7),
SUMIFS(AllPublicationData!$I:$I,AllPublicationData!$A:$A,'Publication Table (%)'!$B45,AllPublicationData!$B:$B,'Publication Table (%)'!H$7)/
SUMIFS(AllPublicationData!$E:$E,AllPublicationData!$A:$A,'Publication Table (%)'!$B45,AllPublicationData!$B:$B,'Publication Table (%)'!H$7)),
IF('Publication Table (%)'!$C$5="Cancellations for other reasons",
IFERROR(SUMIFS(AllPublicationData!$J:$J,AllPublicationData!$A:$A,'Publication Table (%)'!$B45,AllPublicationData!$B:$B,'Publication Table (%)'!$C$4,AllPublicationData!$D:$D,'Publication Table (%)'!H$7)/
SUMIFS(AllPublicationData!$E:$E,AllPublicationData!$A:$A,'Publication Table (%)'!$B45,AllPublicationData!$B:$B,'Publication Table (%)'!$C$4,AllPublicationData!$D:$D,'Publication Table (%)'!H$7),
SUMIFS(AllPublicationData!$J:$J,AllPublicationData!$A:$A,'Publication Table (%)'!$B45,AllPublicationData!$B:$B,'Publication Table (%)'!H$7)/
SUMIFS(AllPublicationData!$E:$E,AllPublicationData!$A:$A,'Publication Table (%)'!$B45,AllPublicationData!$B:$B,'Publication Table (%)'!H$7)))))))</f>
        <v>6.2645011600928072E-2</v>
      </c>
      <c r="I45" s="96">
        <f>IF('Publication Table (%)'!$C$5="All Cancelled Operations",
IFERROR(SUMIFS(AllPublicationData!$F:$F,AllPublicationData!$A:$A,'Publication Table (%)'!$B45,AllPublicationData!$B:$B,'Publication Table (%)'!$C$4,AllPublicationData!$D:$D,'Publication Table (%)'!I$7)/
SUMIFS(AllPublicationData!$E:$E,AllPublicationData!$A:$A,'Publication Table (%)'!$B45,AllPublicationData!$B:$B,'Publication Table (%)'!$C$4,AllPublicationData!$D:$D,'Publication Table (%)'!I$7),
SUMIFS(AllPublicationData!$F:$F,AllPublicationData!$A:$A,'Publication Table (%)'!$B45,AllPublicationData!$B:$B,'Publication Table (%)'!I$7)/
SUMIFS(AllPublicationData!$E:$E,AllPublicationData!$A:$A,'Publication Table (%)'!$B45,AllPublicationData!$B:$B,'Publication Table (%)'!I$7)),
IF('Publication Table (%)'!$C$5="Operations cancelled by patient",
IFERROR(SUMIFS(AllPublicationData!$G:$G,AllPublicationData!$A:$A,'Publication Table (%)'!$B45,AllPublicationData!$B:$B,'Publication Table (%)'!$C$4,AllPublicationData!$D:$D,'Publication Table (%)'!I$7)/
SUMIFS(AllPublicationData!$E:$E,AllPublicationData!$A:$A,'Publication Table (%)'!$B45,AllPublicationData!$B:$B,'Publication Table (%)'!$C$4,AllPublicationData!$D:$D,'Publication Table (%)'!I$7),
SUMIFS(AllPublicationData!$G:$G,AllPublicationData!$A:$A,'Publication Table (%)'!$B45,AllPublicationData!$B:$B,'Publication Table (%)'!I$7)/
SUMIFS(AllPublicationData!$E:$E,AllPublicationData!$A:$A,'Publication Table (%)'!$B45,AllPublicationData!$B:$B,'Publication Table (%)'!I$7)),
IF('Publication Table (%)'!$C$5="Operations cancelled for clinical reasons",
IFERROR(SUMIFS(AllPublicationData!$H:$H,AllPublicationData!$A:$A,'Publication Table (%)'!$B45,AllPublicationData!$B:$B,'Publication Table (%)'!$C$4,AllPublicationData!$D:$D,'Publication Table (%)'!I$7)/
SUMIFS(AllPublicationData!$E:$E,AllPublicationData!$A:$A,'Publication Table (%)'!$B45,AllPublicationData!$B:$B,'Publication Table (%)'!$C$4,AllPublicationData!$D:$D,'Publication Table (%)'!I$7),
SUMIFS(AllPublicationData!$H:$H,AllPublicationData!$A:$A,'Publication Table (%)'!$B45,AllPublicationData!$B:$B,'Publication Table (%)'!I$7)/
SUMIFS(AllPublicationData!$E:$E,AllPublicationData!$A:$A,'Publication Table (%)'!$B45,AllPublicationData!$B:$B,'Publication Table (%)'!I$7)),
IF('Publication Table (%)'!$C$5="Operations cancelled for non-clinical/capacity reasons",
IFERROR(SUMIFS(AllPublicationData!$I:$I,AllPublicationData!$A:$A,'Publication Table (%)'!$B45,AllPublicationData!$B:$B,'Publication Table (%)'!$C$4,AllPublicationData!$D:$D,'Publication Table (%)'!I$7)/
SUMIFS(AllPublicationData!$E:$E,AllPublicationData!$A:$A,'Publication Table (%)'!$B45,AllPublicationData!$B:$B,'Publication Table (%)'!$C$4,AllPublicationData!$D:$D,'Publication Table (%)'!I$7),
SUMIFS(AllPublicationData!$I:$I,AllPublicationData!$A:$A,'Publication Table (%)'!$B45,AllPublicationData!$B:$B,'Publication Table (%)'!I$7)/
SUMIFS(AllPublicationData!$E:$E,AllPublicationData!$A:$A,'Publication Table (%)'!$B45,AllPublicationData!$B:$B,'Publication Table (%)'!I$7)),
IF('Publication Table (%)'!$C$5="Cancellations for other reasons",
IFERROR(SUMIFS(AllPublicationData!$J:$J,AllPublicationData!$A:$A,'Publication Table (%)'!$B45,AllPublicationData!$B:$B,'Publication Table (%)'!$C$4,AllPublicationData!$D:$D,'Publication Table (%)'!I$7)/
SUMIFS(AllPublicationData!$E:$E,AllPublicationData!$A:$A,'Publication Table (%)'!$B45,AllPublicationData!$B:$B,'Publication Table (%)'!$C$4,AllPublicationData!$D:$D,'Publication Table (%)'!I$7),
SUMIFS(AllPublicationData!$J:$J,AllPublicationData!$A:$A,'Publication Table (%)'!$B45,AllPublicationData!$B:$B,'Publication Table (%)'!I$7)/
SUMIFS(AllPublicationData!$E:$E,AllPublicationData!$A:$A,'Publication Table (%)'!$B45,AllPublicationData!$B:$B,'Publication Table (%)'!I$7)))))))</f>
        <v>5.484818805093046E-2</v>
      </c>
      <c r="J45" s="96">
        <f>IF('Publication Table (%)'!$C$5="All Cancelled Operations",
IFERROR(SUMIFS(AllPublicationData!$F:$F,AllPublicationData!$A:$A,'Publication Table (%)'!$B45,AllPublicationData!$B:$B,'Publication Table (%)'!$C$4,AllPublicationData!$D:$D,'Publication Table (%)'!J$7)/
SUMIFS(AllPublicationData!$E:$E,AllPublicationData!$A:$A,'Publication Table (%)'!$B45,AllPublicationData!$B:$B,'Publication Table (%)'!$C$4,AllPublicationData!$D:$D,'Publication Table (%)'!J$7),
SUMIFS(AllPublicationData!$F:$F,AllPublicationData!$A:$A,'Publication Table (%)'!$B45,AllPublicationData!$B:$B,'Publication Table (%)'!J$7)/
SUMIFS(AllPublicationData!$E:$E,AllPublicationData!$A:$A,'Publication Table (%)'!$B45,AllPublicationData!$B:$B,'Publication Table (%)'!J$7)),
IF('Publication Table (%)'!$C$5="Operations cancelled by patient",
IFERROR(SUMIFS(AllPublicationData!$G:$G,AllPublicationData!$A:$A,'Publication Table (%)'!$B45,AllPublicationData!$B:$B,'Publication Table (%)'!$C$4,AllPublicationData!$D:$D,'Publication Table (%)'!J$7)/
SUMIFS(AllPublicationData!$E:$E,AllPublicationData!$A:$A,'Publication Table (%)'!$B45,AllPublicationData!$B:$B,'Publication Table (%)'!$C$4,AllPublicationData!$D:$D,'Publication Table (%)'!J$7),
SUMIFS(AllPublicationData!$G:$G,AllPublicationData!$A:$A,'Publication Table (%)'!$B45,AllPublicationData!$B:$B,'Publication Table (%)'!J$7)/
SUMIFS(AllPublicationData!$E:$E,AllPublicationData!$A:$A,'Publication Table (%)'!$B45,AllPublicationData!$B:$B,'Publication Table (%)'!J$7)),
IF('Publication Table (%)'!$C$5="Operations cancelled for clinical reasons",
IFERROR(SUMIFS(AllPublicationData!$H:$H,AllPublicationData!$A:$A,'Publication Table (%)'!$B45,AllPublicationData!$B:$B,'Publication Table (%)'!$C$4,AllPublicationData!$D:$D,'Publication Table (%)'!J$7)/
SUMIFS(AllPublicationData!$E:$E,AllPublicationData!$A:$A,'Publication Table (%)'!$B45,AllPublicationData!$B:$B,'Publication Table (%)'!$C$4,AllPublicationData!$D:$D,'Publication Table (%)'!J$7),
SUMIFS(AllPublicationData!$H:$H,AllPublicationData!$A:$A,'Publication Table (%)'!$B45,AllPublicationData!$B:$B,'Publication Table (%)'!J$7)/
SUMIFS(AllPublicationData!$E:$E,AllPublicationData!$A:$A,'Publication Table (%)'!$B45,AllPublicationData!$B:$B,'Publication Table (%)'!J$7)),
IF('Publication Table (%)'!$C$5="Operations cancelled for non-clinical/capacity reasons",
IFERROR(SUMIFS(AllPublicationData!$I:$I,AllPublicationData!$A:$A,'Publication Table (%)'!$B45,AllPublicationData!$B:$B,'Publication Table (%)'!$C$4,AllPublicationData!$D:$D,'Publication Table (%)'!J$7)/
SUMIFS(AllPublicationData!$E:$E,AllPublicationData!$A:$A,'Publication Table (%)'!$B45,AllPublicationData!$B:$B,'Publication Table (%)'!$C$4,AllPublicationData!$D:$D,'Publication Table (%)'!J$7),
SUMIFS(AllPublicationData!$I:$I,AllPublicationData!$A:$A,'Publication Table (%)'!$B45,AllPublicationData!$B:$B,'Publication Table (%)'!J$7)/
SUMIFS(AllPublicationData!$E:$E,AllPublicationData!$A:$A,'Publication Table (%)'!$B45,AllPublicationData!$B:$B,'Publication Table (%)'!J$7)),
IF('Publication Table (%)'!$C$5="Cancellations for other reasons",
IFERROR(SUMIFS(AllPublicationData!$J:$J,AllPublicationData!$A:$A,'Publication Table (%)'!$B45,AllPublicationData!$B:$B,'Publication Table (%)'!$C$4,AllPublicationData!$D:$D,'Publication Table (%)'!J$7)/
SUMIFS(AllPublicationData!$E:$E,AllPublicationData!$A:$A,'Publication Table (%)'!$B45,AllPublicationData!$B:$B,'Publication Table (%)'!$C$4,AllPublicationData!$D:$D,'Publication Table (%)'!J$7),
SUMIFS(AllPublicationData!$J:$J,AllPublicationData!$A:$A,'Publication Table (%)'!$B45,AllPublicationData!$B:$B,'Publication Table (%)'!J$7)/
SUMIFS(AllPublicationData!$E:$E,AllPublicationData!$A:$A,'Publication Table (%)'!$B45,AllPublicationData!$B:$B,'Publication Table (%)'!J$7)))))))</f>
        <v>5.0931677018633541E-2</v>
      </c>
      <c r="K45" s="96">
        <f>IF('Publication Table (%)'!$C$5="All Cancelled Operations",
IFERROR(SUMIFS(AllPublicationData!$F:$F,AllPublicationData!$A:$A,'Publication Table (%)'!$B45,AllPublicationData!$B:$B,'Publication Table (%)'!$C$4,AllPublicationData!$D:$D,'Publication Table (%)'!K$7)/
SUMIFS(AllPublicationData!$E:$E,AllPublicationData!$A:$A,'Publication Table (%)'!$B45,AllPublicationData!$B:$B,'Publication Table (%)'!$C$4,AllPublicationData!$D:$D,'Publication Table (%)'!K$7),
SUMIFS(AllPublicationData!$F:$F,AllPublicationData!$A:$A,'Publication Table (%)'!$B45,AllPublicationData!$B:$B,'Publication Table (%)'!K$7)/
SUMIFS(AllPublicationData!$E:$E,AllPublicationData!$A:$A,'Publication Table (%)'!$B45,AllPublicationData!$B:$B,'Publication Table (%)'!K$7)),
IF('Publication Table (%)'!$C$5="Operations cancelled by patient",
IFERROR(SUMIFS(AllPublicationData!$G:$G,AllPublicationData!$A:$A,'Publication Table (%)'!$B45,AllPublicationData!$B:$B,'Publication Table (%)'!$C$4,AllPublicationData!$D:$D,'Publication Table (%)'!K$7)/
SUMIFS(AllPublicationData!$E:$E,AllPublicationData!$A:$A,'Publication Table (%)'!$B45,AllPublicationData!$B:$B,'Publication Table (%)'!$C$4,AllPublicationData!$D:$D,'Publication Table (%)'!K$7),
SUMIFS(AllPublicationData!$G:$G,AllPublicationData!$A:$A,'Publication Table (%)'!$B45,AllPublicationData!$B:$B,'Publication Table (%)'!K$7)/
SUMIFS(AllPublicationData!$E:$E,AllPublicationData!$A:$A,'Publication Table (%)'!$B45,AllPublicationData!$B:$B,'Publication Table (%)'!K$7)),
IF('Publication Table (%)'!$C$5="Operations cancelled for clinical reasons",
IFERROR(SUMIFS(AllPublicationData!$H:$H,AllPublicationData!$A:$A,'Publication Table (%)'!$B45,AllPublicationData!$B:$B,'Publication Table (%)'!$C$4,AllPublicationData!$D:$D,'Publication Table (%)'!K$7)/
SUMIFS(AllPublicationData!$E:$E,AllPublicationData!$A:$A,'Publication Table (%)'!$B45,AllPublicationData!$B:$B,'Publication Table (%)'!$C$4,AllPublicationData!$D:$D,'Publication Table (%)'!K$7),
SUMIFS(AllPublicationData!$H:$H,AllPublicationData!$A:$A,'Publication Table (%)'!$B45,AllPublicationData!$B:$B,'Publication Table (%)'!K$7)/
SUMIFS(AllPublicationData!$E:$E,AllPublicationData!$A:$A,'Publication Table (%)'!$B45,AllPublicationData!$B:$B,'Publication Table (%)'!K$7)),
IF('Publication Table (%)'!$C$5="Operations cancelled for non-clinical/capacity reasons",
IFERROR(SUMIFS(AllPublicationData!$I:$I,AllPublicationData!$A:$A,'Publication Table (%)'!$B45,AllPublicationData!$B:$B,'Publication Table (%)'!$C$4,AllPublicationData!$D:$D,'Publication Table (%)'!K$7)/
SUMIFS(AllPublicationData!$E:$E,AllPublicationData!$A:$A,'Publication Table (%)'!$B45,AllPublicationData!$B:$B,'Publication Table (%)'!$C$4,AllPublicationData!$D:$D,'Publication Table (%)'!K$7),
SUMIFS(AllPublicationData!$I:$I,AllPublicationData!$A:$A,'Publication Table (%)'!$B45,AllPublicationData!$B:$B,'Publication Table (%)'!K$7)/
SUMIFS(AllPublicationData!$E:$E,AllPublicationData!$A:$A,'Publication Table (%)'!$B45,AllPublicationData!$B:$B,'Publication Table (%)'!K$7)),
IF('Publication Table (%)'!$C$5="Cancellations for other reasons",
IFERROR(SUMIFS(AllPublicationData!$J:$J,AllPublicationData!$A:$A,'Publication Table (%)'!$B45,AllPublicationData!$B:$B,'Publication Table (%)'!$C$4,AllPublicationData!$D:$D,'Publication Table (%)'!K$7)/
SUMIFS(AllPublicationData!$E:$E,AllPublicationData!$A:$A,'Publication Table (%)'!$B45,AllPublicationData!$B:$B,'Publication Table (%)'!$C$4,AllPublicationData!$D:$D,'Publication Table (%)'!K$7),
SUMIFS(AllPublicationData!$J:$J,AllPublicationData!$A:$A,'Publication Table (%)'!$B45,AllPublicationData!$B:$B,'Publication Table (%)'!K$7)/
SUMIFS(AllPublicationData!$E:$E,AllPublicationData!$A:$A,'Publication Table (%)'!$B45,AllPublicationData!$B:$B,'Publication Table (%)'!K$7)))))))</f>
        <v>8.1796690307328598E-2</v>
      </c>
      <c r="L45" s="96">
        <f>IF('Publication Table (%)'!$C$5="All Cancelled Operations",
IFERROR(SUMIFS(AllPublicationData!$F:$F,AllPublicationData!$A:$A,'Publication Table (%)'!$B45,AllPublicationData!$B:$B,'Publication Table (%)'!$C$4,AllPublicationData!$D:$D,'Publication Table (%)'!L$7)/
SUMIFS(AllPublicationData!$E:$E,AllPublicationData!$A:$A,'Publication Table (%)'!$B45,AllPublicationData!$B:$B,'Publication Table (%)'!$C$4,AllPublicationData!$D:$D,'Publication Table (%)'!L$7),
SUMIFS(AllPublicationData!$F:$F,AllPublicationData!$A:$A,'Publication Table (%)'!$B45,AllPublicationData!$B:$B,'Publication Table (%)'!L$7)/
SUMIFS(AllPublicationData!$E:$E,AllPublicationData!$A:$A,'Publication Table (%)'!$B45,AllPublicationData!$B:$B,'Publication Table (%)'!L$7)),
IF('Publication Table (%)'!$C$5="Operations cancelled by patient",
IFERROR(SUMIFS(AllPublicationData!$G:$G,AllPublicationData!$A:$A,'Publication Table (%)'!$B45,AllPublicationData!$B:$B,'Publication Table (%)'!$C$4,AllPublicationData!$D:$D,'Publication Table (%)'!L$7)/
SUMIFS(AllPublicationData!$E:$E,AllPublicationData!$A:$A,'Publication Table (%)'!$B45,AllPublicationData!$B:$B,'Publication Table (%)'!$C$4,AllPublicationData!$D:$D,'Publication Table (%)'!L$7),
SUMIFS(AllPublicationData!$G:$G,AllPublicationData!$A:$A,'Publication Table (%)'!$B45,AllPublicationData!$B:$B,'Publication Table (%)'!L$7)/
SUMIFS(AllPublicationData!$E:$E,AllPublicationData!$A:$A,'Publication Table (%)'!$B45,AllPublicationData!$B:$B,'Publication Table (%)'!L$7)),
IF('Publication Table (%)'!$C$5="Operations cancelled for clinical reasons",
IFERROR(SUMIFS(AllPublicationData!$H:$H,AllPublicationData!$A:$A,'Publication Table (%)'!$B45,AllPublicationData!$B:$B,'Publication Table (%)'!$C$4,AllPublicationData!$D:$D,'Publication Table (%)'!L$7)/
SUMIFS(AllPublicationData!$E:$E,AllPublicationData!$A:$A,'Publication Table (%)'!$B45,AllPublicationData!$B:$B,'Publication Table (%)'!$C$4,AllPublicationData!$D:$D,'Publication Table (%)'!L$7),
SUMIFS(AllPublicationData!$H:$H,AllPublicationData!$A:$A,'Publication Table (%)'!$B45,AllPublicationData!$B:$B,'Publication Table (%)'!L$7)/
SUMIFS(AllPublicationData!$E:$E,AllPublicationData!$A:$A,'Publication Table (%)'!$B45,AllPublicationData!$B:$B,'Publication Table (%)'!L$7)),
IF('Publication Table (%)'!$C$5="Operations cancelled for non-clinical/capacity reasons",
IFERROR(SUMIFS(AllPublicationData!$I:$I,AllPublicationData!$A:$A,'Publication Table (%)'!$B45,AllPublicationData!$B:$B,'Publication Table (%)'!$C$4,AllPublicationData!$D:$D,'Publication Table (%)'!L$7)/
SUMIFS(AllPublicationData!$E:$E,AllPublicationData!$A:$A,'Publication Table (%)'!$B45,AllPublicationData!$B:$B,'Publication Table (%)'!$C$4,AllPublicationData!$D:$D,'Publication Table (%)'!L$7),
SUMIFS(AllPublicationData!$I:$I,AllPublicationData!$A:$A,'Publication Table (%)'!$B45,AllPublicationData!$B:$B,'Publication Table (%)'!L$7)/
SUMIFS(AllPublicationData!$E:$E,AllPublicationData!$A:$A,'Publication Table (%)'!$B45,AllPublicationData!$B:$B,'Publication Table (%)'!L$7)),
IF('Publication Table (%)'!$C$5="Cancellations for other reasons",
IFERROR(SUMIFS(AllPublicationData!$J:$J,AllPublicationData!$A:$A,'Publication Table (%)'!$B45,AllPublicationData!$B:$B,'Publication Table (%)'!$C$4,AllPublicationData!$D:$D,'Publication Table (%)'!L$7)/
SUMIFS(AllPublicationData!$E:$E,AllPublicationData!$A:$A,'Publication Table (%)'!$B45,AllPublicationData!$B:$B,'Publication Table (%)'!$C$4,AllPublicationData!$D:$D,'Publication Table (%)'!L$7),
SUMIFS(AllPublicationData!$J:$J,AllPublicationData!$A:$A,'Publication Table (%)'!$B45,AllPublicationData!$B:$B,'Publication Table (%)'!L$7)/
SUMIFS(AllPublicationData!$E:$E,AllPublicationData!$A:$A,'Publication Table (%)'!$B45,AllPublicationData!$B:$B,'Publication Table (%)'!L$7)))))))</f>
        <v>5.7198728917135178E-2</v>
      </c>
      <c r="M45" s="96">
        <f>IF('Publication Table (%)'!$C$5="All Cancelled Operations",
IFERROR(SUMIFS(AllPublicationData!$F:$F,AllPublicationData!$A:$A,'Publication Table (%)'!$B45,AllPublicationData!$B:$B,'Publication Table (%)'!$C$4,AllPublicationData!$D:$D,'Publication Table (%)'!M$7)/
SUMIFS(AllPublicationData!$E:$E,AllPublicationData!$A:$A,'Publication Table (%)'!$B45,AllPublicationData!$B:$B,'Publication Table (%)'!$C$4,AllPublicationData!$D:$D,'Publication Table (%)'!M$7),
SUMIFS(AllPublicationData!$F:$F,AllPublicationData!$A:$A,'Publication Table (%)'!$B45,AllPublicationData!$B:$B,'Publication Table (%)'!M$7)/
SUMIFS(AllPublicationData!$E:$E,AllPublicationData!$A:$A,'Publication Table (%)'!$B45,AllPublicationData!$B:$B,'Publication Table (%)'!M$7)),
IF('Publication Table (%)'!$C$5="Operations cancelled by patient",
IFERROR(SUMIFS(AllPublicationData!$G:$G,AllPublicationData!$A:$A,'Publication Table (%)'!$B45,AllPublicationData!$B:$B,'Publication Table (%)'!$C$4,AllPublicationData!$D:$D,'Publication Table (%)'!M$7)/
SUMIFS(AllPublicationData!$E:$E,AllPublicationData!$A:$A,'Publication Table (%)'!$B45,AllPublicationData!$B:$B,'Publication Table (%)'!$C$4,AllPublicationData!$D:$D,'Publication Table (%)'!M$7),
SUMIFS(AllPublicationData!$G:$G,AllPublicationData!$A:$A,'Publication Table (%)'!$B45,AllPublicationData!$B:$B,'Publication Table (%)'!M$7)/
SUMIFS(AllPublicationData!$E:$E,AllPublicationData!$A:$A,'Publication Table (%)'!$B45,AllPublicationData!$B:$B,'Publication Table (%)'!M$7)),
IF('Publication Table (%)'!$C$5="Operations cancelled for clinical reasons",
IFERROR(SUMIFS(AllPublicationData!$H:$H,AllPublicationData!$A:$A,'Publication Table (%)'!$B45,AllPublicationData!$B:$B,'Publication Table (%)'!$C$4,AllPublicationData!$D:$D,'Publication Table (%)'!M$7)/
SUMIFS(AllPublicationData!$E:$E,AllPublicationData!$A:$A,'Publication Table (%)'!$B45,AllPublicationData!$B:$B,'Publication Table (%)'!$C$4,AllPublicationData!$D:$D,'Publication Table (%)'!M$7),
SUMIFS(AllPublicationData!$H:$H,AllPublicationData!$A:$A,'Publication Table (%)'!$B45,AllPublicationData!$B:$B,'Publication Table (%)'!M$7)/
SUMIFS(AllPublicationData!$E:$E,AllPublicationData!$A:$A,'Publication Table (%)'!$B45,AllPublicationData!$B:$B,'Publication Table (%)'!M$7)),
IF('Publication Table (%)'!$C$5="Operations cancelled for non-clinical/capacity reasons",
IFERROR(SUMIFS(AllPublicationData!$I:$I,AllPublicationData!$A:$A,'Publication Table (%)'!$B45,AllPublicationData!$B:$B,'Publication Table (%)'!$C$4,AllPublicationData!$D:$D,'Publication Table (%)'!M$7)/
SUMIFS(AllPublicationData!$E:$E,AllPublicationData!$A:$A,'Publication Table (%)'!$B45,AllPublicationData!$B:$B,'Publication Table (%)'!$C$4,AllPublicationData!$D:$D,'Publication Table (%)'!M$7),
SUMIFS(AllPublicationData!$I:$I,AllPublicationData!$A:$A,'Publication Table (%)'!$B45,AllPublicationData!$B:$B,'Publication Table (%)'!M$7)/
SUMIFS(AllPublicationData!$E:$E,AllPublicationData!$A:$A,'Publication Table (%)'!$B45,AllPublicationData!$B:$B,'Publication Table (%)'!M$7)),
IF('Publication Table (%)'!$C$5="Cancellations for other reasons",
IFERROR(SUMIFS(AllPublicationData!$J:$J,AllPublicationData!$A:$A,'Publication Table (%)'!$B45,AllPublicationData!$B:$B,'Publication Table (%)'!$C$4,AllPublicationData!$D:$D,'Publication Table (%)'!M$7)/
SUMIFS(AllPublicationData!$E:$E,AllPublicationData!$A:$A,'Publication Table (%)'!$B45,AllPublicationData!$B:$B,'Publication Table (%)'!$C$4,AllPublicationData!$D:$D,'Publication Table (%)'!M$7),
SUMIFS(AllPublicationData!$J:$J,AllPublicationData!$A:$A,'Publication Table (%)'!$B45,AllPublicationData!$B:$B,'Publication Table (%)'!M$7)/
SUMIFS(AllPublicationData!$E:$E,AllPublicationData!$A:$A,'Publication Table (%)'!$B45,AllPublicationData!$B:$B,'Publication Table (%)'!M$7)))))))</f>
        <v>5.28E-2</v>
      </c>
      <c r="N45" s="96">
        <f>IF('Publication Table (%)'!$C$5="All Cancelled Operations",
IFERROR(SUMIFS(AllPublicationData!$F:$F,AllPublicationData!$A:$A,'Publication Table (%)'!$B45,AllPublicationData!$B:$B,'Publication Table (%)'!$C$4,AllPublicationData!$D:$D,'Publication Table (%)'!N$7)/
SUMIFS(AllPublicationData!$E:$E,AllPublicationData!$A:$A,'Publication Table (%)'!$B45,AllPublicationData!$B:$B,'Publication Table (%)'!$C$4,AllPublicationData!$D:$D,'Publication Table (%)'!N$7),
SUMIFS(AllPublicationData!$F:$F,AllPublicationData!$A:$A,'Publication Table (%)'!$B45,AllPublicationData!$B:$B,'Publication Table (%)'!N$7)/
SUMIFS(AllPublicationData!$E:$E,AllPublicationData!$A:$A,'Publication Table (%)'!$B45,AllPublicationData!$B:$B,'Publication Table (%)'!N$7)),
IF('Publication Table (%)'!$C$5="Operations cancelled by patient",
IFERROR(SUMIFS(AllPublicationData!$G:$G,AllPublicationData!$A:$A,'Publication Table (%)'!$B45,AllPublicationData!$B:$B,'Publication Table (%)'!$C$4,AllPublicationData!$D:$D,'Publication Table (%)'!N$7)/
SUMIFS(AllPublicationData!$E:$E,AllPublicationData!$A:$A,'Publication Table (%)'!$B45,AllPublicationData!$B:$B,'Publication Table (%)'!$C$4,AllPublicationData!$D:$D,'Publication Table (%)'!N$7),
SUMIFS(AllPublicationData!$G:$G,AllPublicationData!$A:$A,'Publication Table (%)'!$B45,AllPublicationData!$B:$B,'Publication Table (%)'!N$7)/
SUMIFS(AllPublicationData!$E:$E,AllPublicationData!$A:$A,'Publication Table (%)'!$B45,AllPublicationData!$B:$B,'Publication Table (%)'!N$7)),
IF('Publication Table (%)'!$C$5="Operations cancelled for clinical reasons",
IFERROR(SUMIFS(AllPublicationData!$H:$H,AllPublicationData!$A:$A,'Publication Table (%)'!$B45,AllPublicationData!$B:$B,'Publication Table (%)'!$C$4,AllPublicationData!$D:$D,'Publication Table (%)'!N$7)/
SUMIFS(AllPublicationData!$E:$E,AllPublicationData!$A:$A,'Publication Table (%)'!$B45,AllPublicationData!$B:$B,'Publication Table (%)'!$C$4,AllPublicationData!$D:$D,'Publication Table (%)'!N$7),
SUMIFS(AllPublicationData!$H:$H,AllPublicationData!$A:$A,'Publication Table (%)'!$B45,AllPublicationData!$B:$B,'Publication Table (%)'!N$7)/
SUMIFS(AllPublicationData!$E:$E,AllPublicationData!$A:$A,'Publication Table (%)'!$B45,AllPublicationData!$B:$B,'Publication Table (%)'!N$7)),
IF('Publication Table (%)'!$C$5="Operations cancelled for non-clinical/capacity reasons",
IFERROR(SUMIFS(AllPublicationData!$I:$I,AllPublicationData!$A:$A,'Publication Table (%)'!$B45,AllPublicationData!$B:$B,'Publication Table (%)'!$C$4,AllPublicationData!$D:$D,'Publication Table (%)'!N$7)/
SUMIFS(AllPublicationData!$E:$E,AllPublicationData!$A:$A,'Publication Table (%)'!$B45,AllPublicationData!$B:$B,'Publication Table (%)'!$C$4,AllPublicationData!$D:$D,'Publication Table (%)'!N$7),
SUMIFS(AllPublicationData!$I:$I,AllPublicationData!$A:$A,'Publication Table (%)'!$B45,AllPublicationData!$B:$B,'Publication Table (%)'!N$7)/
SUMIFS(AllPublicationData!$E:$E,AllPublicationData!$A:$A,'Publication Table (%)'!$B45,AllPublicationData!$B:$B,'Publication Table (%)'!N$7)),
IF('Publication Table (%)'!$C$5="Cancellations for other reasons",
IFERROR(SUMIFS(AllPublicationData!$J:$J,AllPublicationData!$A:$A,'Publication Table (%)'!$B45,AllPublicationData!$B:$B,'Publication Table (%)'!$C$4,AllPublicationData!$D:$D,'Publication Table (%)'!N$7)/
SUMIFS(AllPublicationData!$E:$E,AllPublicationData!$A:$A,'Publication Table (%)'!$B45,AllPublicationData!$B:$B,'Publication Table (%)'!$C$4,AllPublicationData!$D:$D,'Publication Table (%)'!N$7),
SUMIFS(AllPublicationData!$J:$J,AllPublicationData!$A:$A,'Publication Table (%)'!$B45,AllPublicationData!$B:$B,'Publication Table (%)'!N$7)/
SUMIFS(AllPublicationData!$E:$E,AllPublicationData!$A:$A,'Publication Table (%)'!$B45,AllPublicationData!$B:$B,'Publication Table (%)'!N$7)))))))</f>
        <v>7.4102368220015286E-2</v>
      </c>
      <c r="O45" s="96">
        <f>IF('Publication Table (%)'!$C$5="All Cancelled Operations",
IFERROR(SUMIFS(AllPublicationData!$F:$F,AllPublicationData!$A:$A,'Publication Table (%)'!$B45,AllPublicationData!$B:$B,'Publication Table (%)'!$C$4,AllPublicationData!$D:$D,'Publication Table (%)'!O$7)/
SUMIFS(AllPublicationData!$E:$E,AllPublicationData!$A:$A,'Publication Table (%)'!$B45,AllPublicationData!$B:$B,'Publication Table (%)'!$C$4,AllPublicationData!$D:$D,'Publication Table (%)'!O$7),
SUMIFS(AllPublicationData!$F:$F,AllPublicationData!$A:$A,'Publication Table (%)'!$B45,AllPublicationData!$B:$B,'Publication Table (%)'!O$7)/
SUMIFS(AllPublicationData!$E:$E,AllPublicationData!$A:$A,'Publication Table (%)'!$B45,AllPublicationData!$B:$B,'Publication Table (%)'!O$7)),
IF('Publication Table (%)'!$C$5="Operations cancelled by patient",
IFERROR(SUMIFS(AllPublicationData!$G:$G,AllPublicationData!$A:$A,'Publication Table (%)'!$B45,AllPublicationData!$B:$B,'Publication Table (%)'!$C$4,AllPublicationData!$D:$D,'Publication Table (%)'!O$7)/
SUMIFS(AllPublicationData!$E:$E,AllPublicationData!$A:$A,'Publication Table (%)'!$B45,AllPublicationData!$B:$B,'Publication Table (%)'!$C$4,AllPublicationData!$D:$D,'Publication Table (%)'!O$7),
SUMIFS(AllPublicationData!$G:$G,AllPublicationData!$A:$A,'Publication Table (%)'!$B45,AllPublicationData!$B:$B,'Publication Table (%)'!O$7)/
SUMIFS(AllPublicationData!$E:$E,AllPublicationData!$A:$A,'Publication Table (%)'!$B45,AllPublicationData!$B:$B,'Publication Table (%)'!O$7)),
IF('Publication Table (%)'!$C$5="Operations cancelled for clinical reasons",
IFERROR(SUMIFS(AllPublicationData!$H:$H,AllPublicationData!$A:$A,'Publication Table (%)'!$B45,AllPublicationData!$B:$B,'Publication Table (%)'!$C$4,AllPublicationData!$D:$D,'Publication Table (%)'!O$7)/
SUMIFS(AllPublicationData!$E:$E,AllPublicationData!$A:$A,'Publication Table (%)'!$B45,AllPublicationData!$B:$B,'Publication Table (%)'!$C$4,AllPublicationData!$D:$D,'Publication Table (%)'!O$7),
SUMIFS(AllPublicationData!$H:$H,AllPublicationData!$A:$A,'Publication Table (%)'!$B45,AllPublicationData!$B:$B,'Publication Table (%)'!O$7)/
SUMIFS(AllPublicationData!$E:$E,AllPublicationData!$A:$A,'Publication Table (%)'!$B45,AllPublicationData!$B:$B,'Publication Table (%)'!O$7)),
IF('Publication Table (%)'!$C$5="Operations cancelled for non-clinical/capacity reasons",
IFERROR(SUMIFS(AllPublicationData!$I:$I,AllPublicationData!$A:$A,'Publication Table (%)'!$B45,AllPublicationData!$B:$B,'Publication Table (%)'!$C$4,AllPublicationData!$D:$D,'Publication Table (%)'!O$7)/
SUMIFS(AllPublicationData!$E:$E,AllPublicationData!$A:$A,'Publication Table (%)'!$B45,AllPublicationData!$B:$B,'Publication Table (%)'!$C$4,AllPublicationData!$D:$D,'Publication Table (%)'!O$7),
SUMIFS(AllPublicationData!$I:$I,AllPublicationData!$A:$A,'Publication Table (%)'!$B45,AllPublicationData!$B:$B,'Publication Table (%)'!O$7)/
SUMIFS(AllPublicationData!$E:$E,AllPublicationData!$A:$A,'Publication Table (%)'!$B45,AllPublicationData!$B:$B,'Publication Table (%)'!O$7)),
IF('Publication Table (%)'!$C$5="Cancellations for other reasons",
IFERROR(SUMIFS(AllPublicationData!$J:$J,AllPublicationData!$A:$A,'Publication Table (%)'!$B45,AllPublicationData!$B:$B,'Publication Table (%)'!$C$4,AllPublicationData!$D:$D,'Publication Table (%)'!O$7)/
SUMIFS(AllPublicationData!$E:$E,AllPublicationData!$A:$A,'Publication Table (%)'!$B45,AllPublicationData!$B:$B,'Publication Table (%)'!$C$4,AllPublicationData!$D:$D,'Publication Table (%)'!O$7),
SUMIFS(AllPublicationData!$J:$J,AllPublicationData!$A:$A,'Publication Table (%)'!$B45,AllPublicationData!$B:$B,'Publication Table (%)'!O$7)/
SUMIFS(AllPublicationData!$E:$E,AllPublicationData!$A:$A,'Publication Table (%)'!$B45,AllPublicationData!$B:$B,'Publication Table (%)'!O$7)))))))</f>
        <v>6.9095477386934667E-2</v>
      </c>
      <c r="P45" s="96">
        <f>IF('Publication Table (%)'!$C$5="All Cancelled Operations",
IFERROR(SUMIFS(AllPublicationData!$F:$F,AllPublicationData!$A:$A,'Publication Table (%)'!$B45,AllPublicationData!$B:$B,'Publication Table (%)'!$C$4,AllPublicationData!$D:$D,'Publication Table (%)'!P$7)/
SUMIFS(AllPublicationData!$E:$E,AllPublicationData!$A:$A,'Publication Table (%)'!$B45,AllPublicationData!$B:$B,'Publication Table (%)'!$C$4,AllPublicationData!$D:$D,'Publication Table (%)'!P$7),
SUMIFS(AllPublicationData!$F:$F,AllPublicationData!$A:$A,'Publication Table (%)'!$B45,AllPublicationData!$B:$B,'Publication Table (%)'!P$7)/
SUMIFS(AllPublicationData!$E:$E,AllPublicationData!$A:$A,'Publication Table (%)'!$B45,AllPublicationData!$B:$B,'Publication Table (%)'!P$7)),
IF('Publication Table (%)'!$C$5="Operations cancelled by patient",
IFERROR(SUMIFS(AllPublicationData!$G:$G,AllPublicationData!$A:$A,'Publication Table (%)'!$B45,AllPublicationData!$B:$B,'Publication Table (%)'!$C$4,AllPublicationData!$D:$D,'Publication Table (%)'!P$7)/
SUMIFS(AllPublicationData!$E:$E,AllPublicationData!$A:$A,'Publication Table (%)'!$B45,AllPublicationData!$B:$B,'Publication Table (%)'!$C$4,AllPublicationData!$D:$D,'Publication Table (%)'!P$7),
SUMIFS(AllPublicationData!$G:$G,AllPublicationData!$A:$A,'Publication Table (%)'!$B45,AllPublicationData!$B:$B,'Publication Table (%)'!P$7)/
SUMIFS(AllPublicationData!$E:$E,AllPublicationData!$A:$A,'Publication Table (%)'!$B45,AllPublicationData!$B:$B,'Publication Table (%)'!P$7)),
IF('Publication Table (%)'!$C$5="Operations cancelled for clinical reasons",
IFERROR(SUMIFS(AllPublicationData!$H:$H,AllPublicationData!$A:$A,'Publication Table (%)'!$B45,AllPublicationData!$B:$B,'Publication Table (%)'!$C$4,AllPublicationData!$D:$D,'Publication Table (%)'!P$7)/
SUMIFS(AllPublicationData!$E:$E,AllPublicationData!$A:$A,'Publication Table (%)'!$B45,AllPublicationData!$B:$B,'Publication Table (%)'!$C$4,AllPublicationData!$D:$D,'Publication Table (%)'!P$7),
SUMIFS(AllPublicationData!$H:$H,AllPublicationData!$A:$A,'Publication Table (%)'!$B45,AllPublicationData!$B:$B,'Publication Table (%)'!P$7)/
SUMIFS(AllPublicationData!$E:$E,AllPublicationData!$A:$A,'Publication Table (%)'!$B45,AllPublicationData!$B:$B,'Publication Table (%)'!P$7)),
IF('Publication Table (%)'!$C$5="Operations cancelled for non-clinical/capacity reasons",
IFERROR(SUMIFS(AllPublicationData!$I:$I,AllPublicationData!$A:$A,'Publication Table (%)'!$B45,AllPublicationData!$B:$B,'Publication Table (%)'!$C$4,AllPublicationData!$D:$D,'Publication Table (%)'!P$7)/
SUMIFS(AllPublicationData!$E:$E,AllPublicationData!$A:$A,'Publication Table (%)'!$B45,AllPublicationData!$B:$B,'Publication Table (%)'!$C$4,AllPublicationData!$D:$D,'Publication Table (%)'!P$7),
SUMIFS(AllPublicationData!$I:$I,AllPublicationData!$A:$A,'Publication Table (%)'!$B45,AllPublicationData!$B:$B,'Publication Table (%)'!P$7)/
SUMIFS(AllPublicationData!$E:$E,AllPublicationData!$A:$A,'Publication Table (%)'!$B45,AllPublicationData!$B:$B,'Publication Table (%)'!P$7)),
IF('Publication Table (%)'!$C$5="Cancellations for other reasons",
IFERROR(SUMIFS(AllPublicationData!$J:$J,AllPublicationData!$A:$A,'Publication Table (%)'!$B45,AllPublicationData!$B:$B,'Publication Table (%)'!$C$4,AllPublicationData!$D:$D,'Publication Table (%)'!P$7)/
SUMIFS(AllPublicationData!$E:$E,AllPublicationData!$A:$A,'Publication Table (%)'!$B45,AllPublicationData!$B:$B,'Publication Table (%)'!$C$4,AllPublicationData!$D:$D,'Publication Table (%)'!P$7),
SUMIFS(AllPublicationData!$J:$J,AllPublicationData!$A:$A,'Publication Table (%)'!$B45,AllPublicationData!$B:$B,'Publication Table (%)'!P$7)/
SUMIFS(AllPublicationData!$E:$E,AllPublicationData!$A:$A,'Publication Table (%)'!$B45,AllPublicationData!$B:$B,'Publication Table (%)'!P$7)))))))</f>
        <v>5.6521739130434782E-2</v>
      </c>
      <c r="Q45" s="96">
        <f>IF('Publication Table (%)'!$C$5="All Cancelled Operations",
IFERROR(SUMIFS(AllPublicationData!$F:$F,AllPublicationData!$A:$A,'Publication Table (%)'!$B45,AllPublicationData!$B:$B,'Publication Table (%)'!$C$4,AllPublicationData!$D:$D,'Publication Table (%)'!Q$7)/
SUMIFS(AllPublicationData!$E:$E,AllPublicationData!$A:$A,'Publication Table (%)'!$B45,AllPublicationData!$B:$B,'Publication Table (%)'!$C$4,AllPublicationData!$D:$D,'Publication Table (%)'!Q$7),
SUMIFS(AllPublicationData!$F:$F,AllPublicationData!$A:$A,'Publication Table (%)'!$B45,AllPublicationData!$B:$B,'Publication Table (%)'!Q$7)/
SUMIFS(AllPublicationData!$E:$E,AllPublicationData!$A:$A,'Publication Table (%)'!$B45,AllPublicationData!$B:$B,'Publication Table (%)'!Q$7)),
IF('Publication Table (%)'!$C$5="Operations cancelled by patient",
IFERROR(SUMIFS(AllPublicationData!$G:$G,AllPublicationData!$A:$A,'Publication Table (%)'!$B45,AllPublicationData!$B:$B,'Publication Table (%)'!$C$4,AllPublicationData!$D:$D,'Publication Table (%)'!Q$7)/
SUMIFS(AllPublicationData!$E:$E,AllPublicationData!$A:$A,'Publication Table (%)'!$B45,AllPublicationData!$B:$B,'Publication Table (%)'!$C$4,AllPublicationData!$D:$D,'Publication Table (%)'!Q$7),
SUMIFS(AllPublicationData!$G:$G,AllPublicationData!$A:$A,'Publication Table (%)'!$B45,AllPublicationData!$B:$B,'Publication Table (%)'!Q$7)/
SUMIFS(AllPublicationData!$E:$E,AllPublicationData!$A:$A,'Publication Table (%)'!$B45,AllPublicationData!$B:$B,'Publication Table (%)'!Q$7)),
IF('Publication Table (%)'!$C$5="Operations cancelled for clinical reasons",
IFERROR(SUMIFS(AllPublicationData!$H:$H,AllPublicationData!$A:$A,'Publication Table (%)'!$B45,AllPublicationData!$B:$B,'Publication Table (%)'!$C$4,AllPublicationData!$D:$D,'Publication Table (%)'!Q$7)/
SUMIFS(AllPublicationData!$E:$E,AllPublicationData!$A:$A,'Publication Table (%)'!$B45,AllPublicationData!$B:$B,'Publication Table (%)'!$C$4,AllPublicationData!$D:$D,'Publication Table (%)'!Q$7),
SUMIFS(AllPublicationData!$H:$H,AllPublicationData!$A:$A,'Publication Table (%)'!$B45,AllPublicationData!$B:$B,'Publication Table (%)'!Q$7)/
SUMIFS(AllPublicationData!$E:$E,AllPublicationData!$A:$A,'Publication Table (%)'!$B45,AllPublicationData!$B:$B,'Publication Table (%)'!Q$7)),
IF('Publication Table (%)'!$C$5="Operations cancelled for non-clinical/capacity reasons",
IFERROR(SUMIFS(AllPublicationData!$I:$I,AllPublicationData!$A:$A,'Publication Table (%)'!$B45,AllPublicationData!$B:$B,'Publication Table (%)'!$C$4,AllPublicationData!$D:$D,'Publication Table (%)'!Q$7)/
SUMIFS(AllPublicationData!$E:$E,AllPublicationData!$A:$A,'Publication Table (%)'!$B45,AllPublicationData!$B:$B,'Publication Table (%)'!$C$4,AllPublicationData!$D:$D,'Publication Table (%)'!Q$7),
SUMIFS(AllPublicationData!$I:$I,AllPublicationData!$A:$A,'Publication Table (%)'!$B45,AllPublicationData!$B:$B,'Publication Table (%)'!Q$7)/
SUMIFS(AllPublicationData!$E:$E,AllPublicationData!$A:$A,'Publication Table (%)'!$B45,AllPublicationData!$B:$B,'Publication Table (%)'!Q$7)),
IF('Publication Table (%)'!$C$5="Cancellations for other reasons",
IFERROR(SUMIFS(AllPublicationData!$J:$J,AllPublicationData!$A:$A,'Publication Table (%)'!$B45,AllPublicationData!$B:$B,'Publication Table (%)'!$C$4,AllPublicationData!$D:$D,'Publication Table (%)'!Q$7)/
SUMIFS(AllPublicationData!$E:$E,AllPublicationData!$A:$A,'Publication Table (%)'!$B45,AllPublicationData!$B:$B,'Publication Table (%)'!$C$4,AllPublicationData!$D:$D,'Publication Table (%)'!Q$7),
SUMIFS(AllPublicationData!$J:$J,AllPublicationData!$A:$A,'Publication Table (%)'!$B45,AllPublicationData!$B:$B,'Publication Table (%)'!Q$7)/
SUMIFS(AllPublicationData!$E:$E,AllPublicationData!$A:$A,'Publication Table (%)'!$B45,AllPublicationData!$B:$B,'Publication Table (%)'!Q$7)))))))</f>
        <v>7.2847682119205295E-2</v>
      </c>
      <c r="R45" s="96">
        <f>IF('Publication Table (%)'!$C$5="All Cancelled Operations",
IFERROR(SUMIFS(AllPublicationData!$F:$F,AllPublicationData!$A:$A,'Publication Table (%)'!$B45,AllPublicationData!$B:$B,'Publication Table (%)'!$C$4,AllPublicationData!$D:$D,'Publication Table (%)'!R$7)/
SUMIFS(AllPublicationData!$E:$E,AllPublicationData!$A:$A,'Publication Table (%)'!$B45,AllPublicationData!$B:$B,'Publication Table (%)'!$C$4,AllPublicationData!$D:$D,'Publication Table (%)'!R$7),
SUMIFS(AllPublicationData!$F:$F,AllPublicationData!$A:$A,'Publication Table (%)'!$B45,AllPublicationData!$B:$B,'Publication Table (%)'!R$7)/
SUMIFS(AllPublicationData!$E:$E,AllPublicationData!$A:$A,'Publication Table (%)'!$B45,AllPublicationData!$B:$B,'Publication Table (%)'!R$7)),
IF('Publication Table (%)'!$C$5="Operations cancelled by patient",
IFERROR(SUMIFS(AllPublicationData!$G:$G,AllPublicationData!$A:$A,'Publication Table (%)'!$B45,AllPublicationData!$B:$B,'Publication Table (%)'!$C$4,AllPublicationData!$D:$D,'Publication Table (%)'!R$7)/
SUMIFS(AllPublicationData!$E:$E,AllPublicationData!$A:$A,'Publication Table (%)'!$B45,AllPublicationData!$B:$B,'Publication Table (%)'!$C$4,AllPublicationData!$D:$D,'Publication Table (%)'!R$7),
SUMIFS(AllPublicationData!$G:$G,AllPublicationData!$A:$A,'Publication Table (%)'!$B45,AllPublicationData!$B:$B,'Publication Table (%)'!R$7)/
SUMIFS(AllPublicationData!$E:$E,AllPublicationData!$A:$A,'Publication Table (%)'!$B45,AllPublicationData!$B:$B,'Publication Table (%)'!R$7)),
IF('Publication Table (%)'!$C$5="Operations cancelled for clinical reasons",
IFERROR(SUMIFS(AllPublicationData!$H:$H,AllPublicationData!$A:$A,'Publication Table (%)'!$B45,AllPublicationData!$B:$B,'Publication Table (%)'!$C$4,AllPublicationData!$D:$D,'Publication Table (%)'!R$7)/
SUMIFS(AllPublicationData!$E:$E,AllPublicationData!$A:$A,'Publication Table (%)'!$B45,AllPublicationData!$B:$B,'Publication Table (%)'!$C$4,AllPublicationData!$D:$D,'Publication Table (%)'!R$7),
SUMIFS(AllPublicationData!$H:$H,AllPublicationData!$A:$A,'Publication Table (%)'!$B45,AllPublicationData!$B:$B,'Publication Table (%)'!R$7)/
SUMIFS(AllPublicationData!$E:$E,AllPublicationData!$A:$A,'Publication Table (%)'!$B45,AllPublicationData!$B:$B,'Publication Table (%)'!R$7)),
IF('Publication Table (%)'!$C$5="Operations cancelled for non-clinical/capacity reasons",
IFERROR(SUMIFS(AllPublicationData!$I:$I,AllPublicationData!$A:$A,'Publication Table (%)'!$B45,AllPublicationData!$B:$B,'Publication Table (%)'!$C$4,AllPublicationData!$D:$D,'Publication Table (%)'!R$7)/
SUMIFS(AllPublicationData!$E:$E,AllPublicationData!$A:$A,'Publication Table (%)'!$B45,AllPublicationData!$B:$B,'Publication Table (%)'!$C$4,AllPublicationData!$D:$D,'Publication Table (%)'!R$7),
SUMIFS(AllPublicationData!$I:$I,AllPublicationData!$A:$A,'Publication Table (%)'!$B45,AllPublicationData!$B:$B,'Publication Table (%)'!R$7)/
SUMIFS(AllPublicationData!$E:$E,AllPublicationData!$A:$A,'Publication Table (%)'!$B45,AllPublicationData!$B:$B,'Publication Table (%)'!R$7)),
IF('Publication Table (%)'!$C$5="Cancellations for other reasons",
IFERROR(SUMIFS(AllPublicationData!$J:$J,AllPublicationData!$A:$A,'Publication Table (%)'!$B45,AllPublicationData!$B:$B,'Publication Table (%)'!$C$4,AllPublicationData!$D:$D,'Publication Table (%)'!R$7)/
SUMIFS(AllPublicationData!$E:$E,AllPublicationData!$A:$A,'Publication Table (%)'!$B45,AllPublicationData!$B:$B,'Publication Table (%)'!$C$4,AllPublicationData!$D:$D,'Publication Table (%)'!R$7),
SUMIFS(AllPublicationData!$J:$J,AllPublicationData!$A:$A,'Publication Table (%)'!$B45,AllPublicationData!$B:$B,'Publication Table (%)'!R$7)/
SUMIFS(AllPublicationData!$E:$E,AllPublicationData!$A:$A,'Publication Table (%)'!$B45,AllPublicationData!$B:$B,'Publication Table (%)'!R$7)))))))</f>
        <v>4.7802621434078645E-2</v>
      </c>
      <c r="S45" s="96">
        <f>IF('Publication Table (%)'!$C$5="All Cancelled Operations",
IFERROR(SUMIFS(AllPublicationData!$F:$F,AllPublicationData!$A:$A,'Publication Table (%)'!$B45,AllPublicationData!$B:$B,'Publication Table (%)'!$C$4,AllPublicationData!$D:$D,'Publication Table (%)'!S$7)/
SUMIFS(AllPublicationData!$E:$E,AllPublicationData!$A:$A,'Publication Table (%)'!$B45,AllPublicationData!$B:$B,'Publication Table (%)'!$C$4,AllPublicationData!$D:$D,'Publication Table (%)'!S$7),
SUMIFS(AllPublicationData!$F:$F,AllPublicationData!$A:$A,'Publication Table (%)'!$B45,AllPublicationData!$B:$B,'Publication Table (%)'!S$7)/
SUMIFS(AllPublicationData!$E:$E,AllPublicationData!$A:$A,'Publication Table (%)'!$B45,AllPublicationData!$B:$B,'Publication Table (%)'!S$7)),
IF('Publication Table (%)'!$C$5="Operations cancelled by patient",
IFERROR(SUMIFS(AllPublicationData!$G:$G,AllPublicationData!$A:$A,'Publication Table (%)'!$B45,AllPublicationData!$B:$B,'Publication Table (%)'!$C$4,AllPublicationData!$D:$D,'Publication Table (%)'!S$7)/
SUMIFS(AllPublicationData!$E:$E,AllPublicationData!$A:$A,'Publication Table (%)'!$B45,AllPublicationData!$B:$B,'Publication Table (%)'!$C$4,AllPublicationData!$D:$D,'Publication Table (%)'!S$7),
SUMIFS(AllPublicationData!$G:$G,AllPublicationData!$A:$A,'Publication Table (%)'!$B45,AllPublicationData!$B:$B,'Publication Table (%)'!S$7)/
SUMIFS(AllPublicationData!$E:$E,AllPublicationData!$A:$A,'Publication Table (%)'!$B45,AllPublicationData!$B:$B,'Publication Table (%)'!S$7)),
IF('Publication Table (%)'!$C$5="Operations cancelled for clinical reasons",
IFERROR(SUMIFS(AllPublicationData!$H:$H,AllPublicationData!$A:$A,'Publication Table (%)'!$B45,AllPublicationData!$B:$B,'Publication Table (%)'!$C$4,AllPublicationData!$D:$D,'Publication Table (%)'!S$7)/
SUMIFS(AllPublicationData!$E:$E,AllPublicationData!$A:$A,'Publication Table (%)'!$B45,AllPublicationData!$B:$B,'Publication Table (%)'!$C$4,AllPublicationData!$D:$D,'Publication Table (%)'!S$7),
SUMIFS(AllPublicationData!$H:$H,AllPublicationData!$A:$A,'Publication Table (%)'!$B45,AllPublicationData!$B:$B,'Publication Table (%)'!S$7)/
SUMIFS(AllPublicationData!$E:$E,AllPublicationData!$A:$A,'Publication Table (%)'!$B45,AllPublicationData!$B:$B,'Publication Table (%)'!S$7)),
IF('Publication Table (%)'!$C$5="Operations cancelled for non-clinical/capacity reasons",
IFERROR(SUMIFS(AllPublicationData!$I:$I,AllPublicationData!$A:$A,'Publication Table (%)'!$B45,AllPublicationData!$B:$B,'Publication Table (%)'!$C$4,AllPublicationData!$D:$D,'Publication Table (%)'!S$7)/
SUMIFS(AllPublicationData!$E:$E,AllPublicationData!$A:$A,'Publication Table (%)'!$B45,AllPublicationData!$B:$B,'Publication Table (%)'!$C$4,AllPublicationData!$D:$D,'Publication Table (%)'!S$7),
SUMIFS(AllPublicationData!$I:$I,AllPublicationData!$A:$A,'Publication Table (%)'!$B45,AllPublicationData!$B:$B,'Publication Table (%)'!S$7)/
SUMIFS(AllPublicationData!$E:$E,AllPublicationData!$A:$A,'Publication Table (%)'!$B45,AllPublicationData!$B:$B,'Publication Table (%)'!S$7)),
IF('Publication Table (%)'!$C$5="Cancellations for other reasons",
IFERROR(SUMIFS(AllPublicationData!$J:$J,AllPublicationData!$A:$A,'Publication Table (%)'!$B45,AllPublicationData!$B:$B,'Publication Table (%)'!$C$4,AllPublicationData!$D:$D,'Publication Table (%)'!S$7)/
SUMIFS(AllPublicationData!$E:$E,AllPublicationData!$A:$A,'Publication Table (%)'!$B45,AllPublicationData!$B:$B,'Publication Table (%)'!$C$4,AllPublicationData!$D:$D,'Publication Table (%)'!S$7),
SUMIFS(AllPublicationData!$J:$J,AllPublicationData!$A:$A,'Publication Table (%)'!$B45,AllPublicationData!$B:$B,'Publication Table (%)'!S$7)/
SUMIFS(AllPublicationData!$E:$E,AllPublicationData!$A:$A,'Publication Table (%)'!$B45,AllPublicationData!$B:$B,'Publication Table (%)'!S$7)))))))</f>
        <v>2.6548672566371681E-2</v>
      </c>
    </row>
    <row r="46" spans="2:19" x14ac:dyDescent="0.35">
      <c r="B46" s="89">
        <v>44256</v>
      </c>
      <c r="C46" s="112">
        <f>IF('Publication Table (%)'!$C$5="All Cancelled Operations",
SUMIFS(AllPublicationData!$F:$F,AllPublicationData!$A:$A,'Publication Table (%)'!$B46,AllPublicationData!$B:$B,'Publication Table (%)'!$C$4),
IF('Publication Table (%)'!$C$5="Operations cancelled by patient",
SUMIFS(AllPublicationData!$G:$G,AllPublicationData!$A:$A,'Publication Table (%)'!$B46,AllPublicationData!$B:$B,'Publication Table (%)'!$C$4),
IF('Publication Table (%)'!$C$5="Operations cancelled for clinical reasons",
SUMIFS(AllPublicationData!$H:$H,AllPublicationData!$A:$A,'Publication Table (%)'!$B46,AllPublicationData!$B:$B,'Publication Table (%)'!$C$4),
IF('Publication Table (%)'!$C$5="Operations cancelled for non-clinical/capacity reasons",
SUMIFS(AllPublicationData!$I:$I,AllPublicationData!$A:$A,'Publication Table (%)'!$B46,AllPublicationData!$B:$B,'Publication Table (%)'!$C$4),
IF('Publication Table (%)'!$C$5="Cancellations for other reasons",
SUMIFS(AllPublicationData!$J:$J,AllPublicationData!$A:$A,'Publication Table (%)'!$B46,AllPublicationData!$B:$B,'Publication Table (%)'!$C$4))))))+
IF(AND($C$4="NHS Scotland",$C$5="All Cancelled Operations"),
SUMIFS(AllPublicationData!$F:$F,AllPublicationData!$A:$A,'Publication Table (%)'!$B46),
IF(AND($C$4="NHS Scotland",$C$5="Operations cancelled by patient"),
SUMIFS(AllPublicationData!$G:$G,AllPublicationData!$A:$A,'Publication Table (%)'!$B46),
IF(AND($C$4="NHS Scotland",$C$5="Operations cancelled for clinical reasons"),
SUMIFS(AllPublicationData!$H:$H,AllPublicationData!$A:$A,'Publication Table (%)'!$B46),
IF(AND($C$4="NHS Scotland",$C$5="Operations cancelled for non-clinical/capacity reasons"),
SUMIFS(AllPublicationData!$I:$I,AllPublicationData!$A:$A,'Publication Table (%)'!$B46),
IF(AND($C$4="NHS Scotland",$C$5="Cancellations for other reasons"),
SUMIFS(AllPublicationData!$J:$J,AllPublicationData!$A:$A,'Publication Table (%)'!$B46))))))</f>
        <v>1111</v>
      </c>
      <c r="D46" s="110">
        <f>IF(AND('Publication Table (%)'!$C$5="All Cancelled Operations",$C$4&lt;&gt;"NHS Scotland"),
IFERROR(SUMIFS(AllPublicationData!$F:$F,AllPublicationData!$A:$A,'Publication Table (%)'!$B46,AllPublicationData!$B:$B,'Publication Table (%)'!$C$4,AllPublicationData!$D:$D,'Publication Table (%)'!D$7)/
SUMIFS(AllPublicationData!$E:$E,AllPublicationData!$A:$A,'Publication Table (%)'!$B46,AllPublicationData!$B:$B,'Publication Table (%)'!$C$4,AllPublicationData!$D:$D,'Publication Table (%)'!D$7),
SUMIFS(AllPublicationData!$F:$F,AllPublicationData!$A:$A,'Publication Table (%)'!$B46,AllPublicationData!$B:$B,'Publication Table (%)'!D$7)/
SUMIFS(AllPublicationData!$E:$E,AllPublicationData!$A:$A,'Publication Table (%)'!$B46,AllPublicationData!$B:$B,'Publication Table (%)'!D$7)),
IF(AND('Publication Table (%)'!$C$5="Operations cancelled by patient",$C$4&lt;&gt;"NHS Scotland"),
IFERROR(SUMIFS(AllPublicationData!$G:$G,AllPublicationData!$A:$A,'Publication Table (%)'!$B46,AllPublicationData!$B:$B,'Publication Table (%)'!$C$4,AllPublicationData!$D:$D,'Publication Table (%)'!D$7)/
SUMIFS(AllPublicationData!$E:$E,AllPublicationData!$A:$A,'Publication Table (%)'!$B46,AllPublicationData!$B:$B,'Publication Table (%)'!$C$4,AllPublicationData!$D:$D,'Publication Table (%)'!D$7),
SUMIFS(AllPublicationData!$G:$G,AllPublicationData!$A:$A,'Publication Table (%)'!$B46,AllPublicationData!$B:$B,'Publication Table (%)'!D$7)/
SUMIFS(AllPublicationData!$E:$E,AllPublicationData!$A:$A,'Publication Table (%)'!$B46,AllPublicationData!$B:$B,'Publication Table (%)'!D$7)),
IF(AND('Publication Table (%)'!$C$5="Operations cancelled for clinical reasons",$C$4&lt;&gt;"NHS Scotland"),
IFERROR(SUMIFS(AllPublicationData!$H:$H,AllPublicationData!$A:$A,'Publication Table (%)'!$B46,AllPublicationData!$B:$B,'Publication Table (%)'!$C$4,AllPublicationData!$D:$D,'Publication Table (%)'!D$7)/
SUMIFS(AllPublicationData!$E:$E,AllPublicationData!$A:$A,'Publication Table (%)'!$B46,AllPublicationData!$B:$B,'Publication Table (%)'!$C$4,AllPublicationData!$D:$D,'Publication Table (%)'!D$7),
SUMIFS(AllPublicationData!$H:$H,AllPublicationData!$A:$A,'Publication Table (%)'!$B46,AllPublicationData!$B:$B,'Publication Table (%)'!D$7)/
SUMIFS(AllPublicationData!$E:$E,AllPublicationData!$A:$A,'Publication Table (%)'!$B46,AllPublicationData!$B:$B,'Publication Table (%)'!D$7)),
IF(AND('Publication Table (%)'!$C$5="Operations cancelled for non-clinical/capacity reasons",$C$4&lt;&gt;"NHS Scotland"),
IFERROR(SUMIFS(AllPublicationData!$I:$I,AllPublicationData!$A:$A,'Publication Table (%)'!$B46,AllPublicationData!$B:$B,'Publication Table (%)'!$C$4,AllPublicationData!$D:$D,'Publication Table (%)'!D$7)/
SUMIFS(AllPublicationData!$E:$E,AllPublicationData!$A:$A,'Publication Table (%)'!$B46,AllPublicationData!$B:$B,'Publication Table (%)'!$C$4,AllPublicationData!$D:$D,'Publication Table (%)'!D$7),
SUMIFS(AllPublicationData!$I:$I,AllPublicationData!$A:$A,'Publication Table (%)'!$B46,AllPublicationData!$B:$B,'Publication Table (%)'!D$7)/
SUMIFS(AllPublicationData!$E:$E,AllPublicationData!$A:$A,'Publication Table (%)'!$B46,AllPublicationData!$B:$B,'Publication Table (%)'!D$7)),
IF(AND('Publication Table (%)'!$C$5="Cancellations for other reasons",$C$4&lt;&gt;"NHS Scotland"),
IFERROR(SUMIFS(AllPublicationData!$J:$J,AllPublicationData!$A:$A,'Publication Table (%)'!$B46,AllPublicationData!$B:$B,'Publication Table (%)'!$C$4,AllPublicationData!$D:$D,'Publication Table (%)'!D$7)/
SUMIFS(AllPublicationData!$E:$E,AllPublicationData!$A:$A,'Publication Table (%)'!$B46,AllPublicationData!$B:$B,'Publication Table (%)'!$C$4,AllPublicationData!$D:$D,'Publication Table (%)'!D$7),
SUMIFS(AllPublicationData!$J:$J,AllPublicationData!$A:$A,'Publication Table (%)'!$B46,AllPublicationData!$B:$B,'Publication Table (%)'!D$7)/
SUMIFS(AllPublicationData!$E:$E,AllPublicationData!$A:$A,'Publication Table (%)'!$B46,AllPublicationData!$B:$B,'Publication Table (%)'!D$7)),
IF(AND($C$4="NHS Scotland",$C$5="All Cancelled Operations"),
SUMIFS(AllPublicationData!$F:$F,AllPublicationData!$A:$A,'Publication Table'!$B46)/
SUMIFS(AllPublicationData!$E:$E,AllPublicationData!$A:$A,'Publication Table'!$B46),
IF(AND($C$4="NHS Scotland",$C$5="Operations cancelled by patient"),
SUMIFS(AllPublicationData!$G:$G,AllPublicationData!$A:$A,'Publication Table'!$B46)/
SUMIFS(AllPublicationData!$E:$E,AllPublicationData!$A:$A,'Publication Table'!$B46),
IF(AND($C$4="NHS Scotland",$C$5="Operations cancelled for clinical reasons"),
SUMIFS(AllPublicationData!$H:$H,AllPublicationData!$A:$A,'Publication Table'!$B46)/
SUMIFS(AllPublicationData!$E:$E,AllPublicationData!$A:$A,'Publication Table'!$B46),
IF(AND($C$4="NHS Scotland",$C$5="Operations cancelled for non-clinical/capacity reasons"),
SUMIFS(AllPublicationData!$I:$I,AllPublicationData!$A:$A,'Publication Table'!$B46)/
SUMIFS(AllPublicationData!$E:$E,AllPublicationData!$A:$A,'Publication Table'!$B46),
IF(AND($C$4="NHS Scotland",$C$5="Cancellations for other reasons"),
SUMIFS(AllPublicationData!$J:$J,AllPublicationData!$A:$A,'Publication Table'!$B46)/
SUMIFS(AllPublicationData!$E:$E,AllPublicationData!$A:$A,'Publication Table'!$B46)))))))))))</f>
        <v>6.2573922838636997E-2</v>
      </c>
      <c r="E46" s="96">
        <f>IF('Publication Table (%)'!$C$5="All Cancelled Operations",
IFERROR(SUMIFS(AllPublicationData!$F:$F,AllPublicationData!$A:$A,'Publication Table (%)'!$B46,AllPublicationData!$B:$B,'Publication Table (%)'!$C$4,AllPublicationData!$D:$D,'Publication Table (%)'!E$7)/
SUMIFS(AllPublicationData!$E:$E,AllPublicationData!$A:$A,'Publication Table (%)'!$B46,AllPublicationData!$B:$B,'Publication Table (%)'!$C$4,AllPublicationData!$D:$D,'Publication Table (%)'!E$7),
SUMIFS(AllPublicationData!$F:$F,AllPublicationData!$A:$A,'Publication Table (%)'!$B46,AllPublicationData!$B:$B,'Publication Table (%)'!E$7)/
SUMIFS(AllPublicationData!$E:$E,AllPublicationData!$A:$A,'Publication Table (%)'!$B46,AllPublicationData!$B:$B,'Publication Table (%)'!E$7)),
IF('Publication Table (%)'!$C$5="Operations cancelled by patient",
IFERROR(SUMIFS(AllPublicationData!$G:$G,AllPublicationData!$A:$A,'Publication Table (%)'!$B46,AllPublicationData!$B:$B,'Publication Table (%)'!$C$4,AllPublicationData!$D:$D,'Publication Table (%)'!E$7)/
SUMIFS(AllPublicationData!$E:$E,AllPublicationData!$A:$A,'Publication Table (%)'!$B46,AllPublicationData!$B:$B,'Publication Table (%)'!$C$4,AllPublicationData!$D:$D,'Publication Table (%)'!E$7),
SUMIFS(AllPublicationData!$G:$G,AllPublicationData!$A:$A,'Publication Table (%)'!$B46,AllPublicationData!$B:$B,'Publication Table (%)'!E$7)/
SUMIFS(AllPublicationData!$E:$E,AllPublicationData!$A:$A,'Publication Table (%)'!$B46,AllPublicationData!$B:$B,'Publication Table (%)'!E$7)),
IF('Publication Table (%)'!$C$5="Operations cancelled for clinical reasons",
IFERROR(SUMIFS(AllPublicationData!$H:$H,AllPublicationData!$A:$A,'Publication Table (%)'!$B46,AllPublicationData!$B:$B,'Publication Table (%)'!$C$4,AllPublicationData!$D:$D,'Publication Table (%)'!E$7)/
SUMIFS(AllPublicationData!$E:$E,AllPublicationData!$A:$A,'Publication Table (%)'!$B46,AllPublicationData!$B:$B,'Publication Table (%)'!$C$4,AllPublicationData!$D:$D,'Publication Table (%)'!E$7),
SUMIFS(AllPublicationData!$H:$H,AllPublicationData!$A:$A,'Publication Table (%)'!$B46,AllPublicationData!$B:$B,'Publication Table (%)'!E$7)/
SUMIFS(AllPublicationData!$E:$E,AllPublicationData!$A:$A,'Publication Table (%)'!$B46,AllPublicationData!$B:$B,'Publication Table (%)'!E$7)),
IF('Publication Table (%)'!$C$5="Operations cancelled for non-clinical/capacity reasons",
IFERROR(SUMIFS(AllPublicationData!$I:$I,AllPublicationData!$A:$A,'Publication Table (%)'!$B46,AllPublicationData!$B:$B,'Publication Table (%)'!$C$4,AllPublicationData!$D:$D,'Publication Table (%)'!E$7)/
SUMIFS(AllPublicationData!$E:$E,AllPublicationData!$A:$A,'Publication Table (%)'!$B46,AllPublicationData!$B:$B,'Publication Table (%)'!$C$4,AllPublicationData!$D:$D,'Publication Table (%)'!E$7),
SUMIFS(AllPublicationData!$I:$I,AllPublicationData!$A:$A,'Publication Table (%)'!$B46,AllPublicationData!$B:$B,'Publication Table (%)'!E$7)/
SUMIFS(AllPublicationData!$E:$E,AllPublicationData!$A:$A,'Publication Table (%)'!$B46,AllPublicationData!$B:$B,'Publication Table (%)'!E$7)),
IF('Publication Table (%)'!$C$5="Cancellations for other reasons",
IFERROR(SUMIFS(AllPublicationData!$J:$J,AllPublicationData!$A:$A,'Publication Table (%)'!$B46,AllPublicationData!$B:$B,'Publication Table (%)'!$C$4,AllPublicationData!$D:$D,'Publication Table (%)'!E$7)/
SUMIFS(AllPublicationData!$E:$E,AllPublicationData!$A:$A,'Publication Table (%)'!$B46,AllPublicationData!$B:$B,'Publication Table (%)'!$C$4,AllPublicationData!$D:$D,'Publication Table (%)'!E$7),
SUMIFS(AllPublicationData!$J:$J,AllPublicationData!$A:$A,'Publication Table (%)'!$B46,AllPublicationData!$B:$B,'Publication Table (%)'!E$7)/
SUMIFS(AllPublicationData!$E:$E,AllPublicationData!$A:$A,'Publication Table (%)'!$B46,AllPublicationData!$B:$B,'Publication Table (%)'!E$7)))))))</f>
        <v>5.4068522483940042E-2</v>
      </c>
      <c r="F46" s="96">
        <f>IF('Publication Table (%)'!$C$5="All Cancelled Operations",
IFERROR(SUMIFS(AllPublicationData!$F:$F,AllPublicationData!$A:$A,'Publication Table (%)'!$B46,AllPublicationData!$B:$B,'Publication Table (%)'!$C$4,AllPublicationData!$D:$D,'Publication Table (%)'!F$7)/
SUMIFS(AllPublicationData!$E:$E,AllPublicationData!$A:$A,'Publication Table (%)'!$B46,AllPublicationData!$B:$B,'Publication Table (%)'!$C$4,AllPublicationData!$D:$D,'Publication Table (%)'!F$7),
SUMIFS(AllPublicationData!$F:$F,AllPublicationData!$A:$A,'Publication Table (%)'!$B46,AllPublicationData!$B:$B,'Publication Table (%)'!F$7)/
SUMIFS(AllPublicationData!$E:$E,AllPublicationData!$A:$A,'Publication Table (%)'!$B46,AllPublicationData!$B:$B,'Publication Table (%)'!F$7)),
IF('Publication Table (%)'!$C$5="Operations cancelled by patient",
IFERROR(SUMIFS(AllPublicationData!$G:$G,AllPublicationData!$A:$A,'Publication Table (%)'!$B46,AllPublicationData!$B:$B,'Publication Table (%)'!$C$4,AllPublicationData!$D:$D,'Publication Table (%)'!F$7)/
SUMIFS(AllPublicationData!$E:$E,AllPublicationData!$A:$A,'Publication Table (%)'!$B46,AllPublicationData!$B:$B,'Publication Table (%)'!$C$4,AllPublicationData!$D:$D,'Publication Table (%)'!F$7),
SUMIFS(AllPublicationData!$G:$G,AllPublicationData!$A:$A,'Publication Table (%)'!$B46,AllPublicationData!$B:$B,'Publication Table (%)'!F$7)/
SUMIFS(AllPublicationData!$E:$E,AllPublicationData!$A:$A,'Publication Table (%)'!$B46,AllPublicationData!$B:$B,'Publication Table (%)'!F$7)),
IF('Publication Table (%)'!$C$5="Operations cancelled for clinical reasons",
IFERROR(SUMIFS(AllPublicationData!$H:$H,AllPublicationData!$A:$A,'Publication Table (%)'!$B46,AllPublicationData!$B:$B,'Publication Table (%)'!$C$4,AllPublicationData!$D:$D,'Publication Table (%)'!F$7)/
SUMIFS(AllPublicationData!$E:$E,AllPublicationData!$A:$A,'Publication Table (%)'!$B46,AllPublicationData!$B:$B,'Publication Table (%)'!$C$4,AllPublicationData!$D:$D,'Publication Table (%)'!F$7),
SUMIFS(AllPublicationData!$H:$H,AllPublicationData!$A:$A,'Publication Table (%)'!$B46,AllPublicationData!$B:$B,'Publication Table (%)'!F$7)/
SUMIFS(AllPublicationData!$E:$E,AllPublicationData!$A:$A,'Publication Table (%)'!$B46,AllPublicationData!$B:$B,'Publication Table (%)'!F$7)),
IF('Publication Table (%)'!$C$5="Operations cancelled for non-clinical/capacity reasons",
IFERROR(SUMIFS(AllPublicationData!$I:$I,AllPublicationData!$A:$A,'Publication Table (%)'!$B46,AllPublicationData!$B:$B,'Publication Table (%)'!$C$4,AllPublicationData!$D:$D,'Publication Table (%)'!F$7)/
SUMIFS(AllPublicationData!$E:$E,AllPublicationData!$A:$A,'Publication Table (%)'!$B46,AllPublicationData!$B:$B,'Publication Table (%)'!$C$4,AllPublicationData!$D:$D,'Publication Table (%)'!F$7),
SUMIFS(AllPublicationData!$I:$I,AllPublicationData!$A:$A,'Publication Table (%)'!$B46,AllPublicationData!$B:$B,'Publication Table (%)'!F$7)/
SUMIFS(AllPublicationData!$E:$E,AllPublicationData!$A:$A,'Publication Table (%)'!$B46,AllPublicationData!$B:$B,'Publication Table (%)'!F$7)),
IF('Publication Table (%)'!$C$5="Cancellations for other reasons",
IFERROR(SUMIFS(AllPublicationData!$J:$J,AllPublicationData!$A:$A,'Publication Table (%)'!$B46,AllPublicationData!$B:$B,'Publication Table (%)'!$C$4,AllPublicationData!$D:$D,'Publication Table (%)'!F$7)/
SUMIFS(AllPublicationData!$E:$E,AllPublicationData!$A:$A,'Publication Table (%)'!$B46,AllPublicationData!$B:$B,'Publication Table (%)'!$C$4,AllPublicationData!$D:$D,'Publication Table (%)'!F$7),
SUMIFS(AllPublicationData!$J:$J,AllPublicationData!$A:$A,'Publication Table (%)'!$B46,AllPublicationData!$B:$B,'Publication Table (%)'!F$7)/
SUMIFS(AllPublicationData!$E:$E,AllPublicationData!$A:$A,'Publication Table (%)'!$B46,AllPublicationData!$B:$B,'Publication Table (%)'!F$7)))))))</f>
        <v>7.512953367875648E-2</v>
      </c>
      <c r="G46" s="96">
        <f>IF('Publication Table (%)'!$C$5="All Cancelled Operations",
IFERROR(SUMIFS(AllPublicationData!$F:$F,AllPublicationData!$A:$A,'Publication Table (%)'!$B46,AllPublicationData!$B:$B,'Publication Table (%)'!$C$4,AllPublicationData!$D:$D,'Publication Table (%)'!G$7)/
SUMIFS(AllPublicationData!$E:$E,AllPublicationData!$A:$A,'Publication Table (%)'!$B46,AllPublicationData!$B:$B,'Publication Table (%)'!$C$4,AllPublicationData!$D:$D,'Publication Table (%)'!G$7),
SUMIFS(AllPublicationData!$F:$F,AllPublicationData!$A:$A,'Publication Table (%)'!$B46,AllPublicationData!$B:$B,'Publication Table (%)'!G$7)/
SUMIFS(AllPublicationData!$E:$E,AllPublicationData!$A:$A,'Publication Table (%)'!$B46,AllPublicationData!$B:$B,'Publication Table (%)'!G$7)),
IF('Publication Table (%)'!$C$5="Operations cancelled by patient",
IFERROR(SUMIFS(AllPublicationData!$G:$G,AllPublicationData!$A:$A,'Publication Table (%)'!$B46,AllPublicationData!$B:$B,'Publication Table (%)'!$C$4,AllPublicationData!$D:$D,'Publication Table (%)'!G$7)/
SUMIFS(AllPublicationData!$E:$E,AllPublicationData!$A:$A,'Publication Table (%)'!$B46,AllPublicationData!$B:$B,'Publication Table (%)'!$C$4,AllPublicationData!$D:$D,'Publication Table (%)'!G$7),
SUMIFS(AllPublicationData!$G:$G,AllPublicationData!$A:$A,'Publication Table (%)'!$B46,AllPublicationData!$B:$B,'Publication Table (%)'!G$7)/
SUMIFS(AllPublicationData!$E:$E,AllPublicationData!$A:$A,'Publication Table (%)'!$B46,AllPublicationData!$B:$B,'Publication Table (%)'!G$7)),
IF('Publication Table (%)'!$C$5="Operations cancelled for clinical reasons",
IFERROR(SUMIFS(AllPublicationData!$H:$H,AllPublicationData!$A:$A,'Publication Table (%)'!$B46,AllPublicationData!$B:$B,'Publication Table (%)'!$C$4,AllPublicationData!$D:$D,'Publication Table (%)'!G$7)/
SUMIFS(AllPublicationData!$E:$E,AllPublicationData!$A:$A,'Publication Table (%)'!$B46,AllPublicationData!$B:$B,'Publication Table (%)'!$C$4,AllPublicationData!$D:$D,'Publication Table (%)'!G$7),
SUMIFS(AllPublicationData!$H:$H,AllPublicationData!$A:$A,'Publication Table (%)'!$B46,AllPublicationData!$B:$B,'Publication Table (%)'!G$7)/
SUMIFS(AllPublicationData!$E:$E,AllPublicationData!$A:$A,'Publication Table (%)'!$B46,AllPublicationData!$B:$B,'Publication Table (%)'!G$7)),
IF('Publication Table (%)'!$C$5="Operations cancelled for non-clinical/capacity reasons",
IFERROR(SUMIFS(AllPublicationData!$I:$I,AllPublicationData!$A:$A,'Publication Table (%)'!$B46,AllPublicationData!$B:$B,'Publication Table (%)'!$C$4,AllPublicationData!$D:$D,'Publication Table (%)'!G$7)/
SUMIFS(AllPublicationData!$E:$E,AllPublicationData!$A:$A,'Publication Table (%)'!$B46,AllPublicationData!$B:$B,'Publication Table (%)'!$C$4,AllPublicationData!$D:$D,'Publication Table (%)'!G$7),
SUMIFS(AllPublicationData!$I:$I,AllPublicationData!$A:$A,'Publication Table (%)'!$B46,AllPublicationData!$B:$B,'Publication Table (%)'!G$7)/
SUMIFS(AllPublicationData!$E:$E,AllPublicationData!$A:$A,'Publication Table (%)'!$B46,AllPublicationData!$B:$B,'Publication Table (%)'!G$7)),
IF('Publication Table (%)'!$C$5="Cancellations for other reasons",
IFERROR(SUMIFS(AllPublicationData!$J:$J,AllPublicationData!$A:$A,'Publication Table (%)'!$B46,AllPublicationData!$B:$B,'Publication Table (%)'!$C$4,AllPublicationData!$D:$D,'Publication Table (%)'!G$7)/
SUMIFS(AllPublicationData!$E:$E,AllPublicationData!$A:$A,'Publication Table (%)'!$B46,AllPublicationData!$B:$B,'Publication Table (%)'!$C$4,AllPublicationData!$D:$D,'Publication Table (%)'!G$7),
SUMIFS(AllPublicationData!$J:$J,AllPublicationData!$A:$A,'Publication Table (%)'!$B46,AllPublicationData!$B:$B,'Publication Table (%)'!G$7)/
SUMIFS(AllPublicationData!$E:$E,AllPublicationData!$A:$A,'Publication Table (%)'!$B46,AllPublicationData!$B:$B,'Publication Table (%)'!G$7)))))))</f>
        <v>5.4054054054054057E-2</v>
      </c>
      <c r="H46" s="96">
        <f>IF('Publication Table (%)'!$C$5="All Cancelled Operations",
IFERROR(SUMIFS(AllPublicationData!$F:$F,AllPublicationData!$A:$A,'Publication Table (%)'!$B46,AllPublicationData!$B:$B,'Publication Table (%)'!$C$4,AllPublicationData!$D:$D,'Publication Table (%)'!H$7)/
SUMIFS(AllPublicationData!$E:$E,AllPublicationData!$A:$A,'Publication Table (%)'!$B46,AllPublicationData!$B:$B,'Publication Table (%)'!$C$4,AllPublicationData!$D:$D,'Publication Table (%)'!H$7),
SUMIFS(AllPublicationData!$F:$F,AllPublicationData!$A:$A,'Publication Table (%)'!$B46,AllPublicationData!$B:$B,'Publication Table (%)'!H$7)/
SUMIFS(AllPublicationData!$E:$E,AllPublicationData!$A:$A,'Publication Table (%)'!$B46,AllPublicationData!$B:$B,'Publication Table (%)'!H$7)),
IF('Publication Table (%)'!$C$5="Operations cancelled by patient",
IFERROR(SUMIFS(AllPublicationData!$G:$G,AllPublicationData!$A:$A,'Publication Table (%)'!$B46,AllPublicationData!$B:$B,'Publication Table (%)'!$C$4,AllPublicationData!$D:$D,'Publication Table (%)'!H$7)/
SUMIFS(AllPublicationData!$E:$E,AllPublicationData!$A:$A,'Publication Table (%)'!$B46,AllPublicationData!$B:$B,'Publication Table (%)'!$C$4,AllPublicationData!$D:$D,'Publication Table (%)'!H$7),
SUMIFS(AllPublicationData!$G:$G,AllPublicationData!$A:$A,'Publication Table (%)'!$B46,AllPublicationData!$B:$B,'Publication Table (%)'!H$7)/
SUMIFS(AllPublicationData!$E:$E,AllPublicationData!$A:$A,'Publication Table (%)'!$B46,AllPublicationData!$B:$B,'Publication Table (%)'!H$7)),
IF('Publication Table (%)'!$C$5="Operations cancelled for clinical reasons",
IFERROR(SUMIFS(AllPublicationData!$H:$H,AllPublicationData!$A:$A,'Publication Table (%)'!$B46,AllPublicationData!$B:$B,'Publication Table (%)'!$C$4,AllPublicationData!$D:$D,'Publication Table (%)'!H$7)/
SUMIFS(AllPublicationData!$E:$E,AllPublicationData!$A:$A,'Publication Table (%)'!$B46,AllPublicationData!$B:$B,'Publication Table (%)'!$C$4,AllPublicationData!$D:$D,'Publication Table (%)'!H$7),
SUMIFS(AllPublicationData!$H:$H,AllPublicationData!$A:$A,'Publication Table (%)'!$B46,AllPublicationData!$B:$B,'Publication Table (%)'!H$7)/
SUMIFS(AllPublicationData!$E:$E,AllPublicationData!$A:$A,'Publication Table (%)'!$B46,AllPublicationData!$B:$B,'Publication Table (%)'!H$7)),
IF('Publication Table (%)'!$C$5="Operations cancelled for non-clinical/capacity reasons",
IFERROR(SUMIFS(AllPublicationData!$I:$I,AllPublicationData!$A:$A,'Publication Table (%)'!$B46,AllPublicationData!$B:$B,'Publication Table (%)'!$C$4,AllPublicationData!$D:$D,'Publication Table (%)'!H$7)/
SUMIFS(AllPublicationData!$E:$E,AllPublicationData!$A:$A,'Publication Table (%)'!$B46,AllPublicationData!$B:$B,'Publication Table (%)'!$C$4,AllPublicationData!$D:$D,'Publication Table (%)'!H$7),
SUMIFS(AllPublicationData!$I:$I,AllPublicationData!$A:$A,'Publication Table (%)'!$B46,AllPublicationData!$B:$B,'Publication Table (%)'!H$7)/
SUMIFS(AllPublicationData!$E:$E,AllPublicationData!$A:$A,'Publication Table (%)'!$B46,AllPublicationData!$B:$B,'Publication Table (%)'!H$7)),
IF('Publication Table (%)'!$C$5="Cancellations for other reasons",
IFERROR(SUMIFS(AllPublicationData!$J:$J,AllPublicationData!$A:$A,'Publication Table (%)'!$B46,AllPublicationData!$B:$B,'Publication Table (%)'!$C$4,AllPublicationData!$D:$D,'Publication Table (%)'!H$7)/
SUMIFS(AllPublicationData!$E:$E,AllPublicationData!$A:$A,'Publication Table (%)'!$B46,AllPublicationData!$B:$B,'Publication Table (%)'!$C$4,AllPublicationData!$D:$D,'Publication Table (%)'!H$7),
SUMIFS(AllPublicationData!$J:$J,AllPublicationData!$A:$A,'Publication Table (%)'!$B46,AllPublicationData!$B:$B,'Publication Table (%)'!H$7)/
SUMIFS(AllPublicationData!$E:$E,AllPublicationData!$A:$A,'Publication Table (%)'!$B46,AllPublicationData!$B:$B,'Publication Table (%)'!H$7)))))))</f>
        <v>5.9335443037974681E-2</v>
      </c>
      <c r="I46" s="96">
        <f>IF('Publication Table (%)'!$C$5="All Cancelled Operations",
IFERROR(SUMIFS(AllPublicationData!$F:$F,AllPublicationData!$A:$A,'Publication Table (%)'!$B46,AllPublicationData!$B:$B,'Publication Table (%)'!$C$4,AllPublicationData!$D:$D,'Publication Table (%)'!I$7)/
SUMIFS(AllPublicationData!$E:$E,AllPublicationData!$A:$A,'Publication Table (%)'!$B46,AllPublicationData!$B:$B,'Publication Table (%)'!$C$4,AllPublicationData!$D:$D,'Publication Table (%)'!I$7),
SUMIFS(AllPublicationData!$F:$F,AllPublicationData!$A:$A,'Publication Table (%)'!$B46,AllPublicationData!$B:$B,'Publication Table (%)'!I$7)/
SUMIFS(AllPublicationData!$E:$E,AllPublicationData!$A:$A,'Publication Table (%)'!$B46,AllPublicationData!$B:$B,'Publication Table (%)'!I$7)),
IF('Publication Table (%)'!$C$5="Operations cancelled by patient",
IFERROR(SUMIFS(AllPublicationData!$G:$G,AllPublicationData!$A:$A,'Publication Table (%)'!$B46,AllPublicationData!$B:$B,'Publication Table (%)'!$C$4,AllPublicationData!$D:$D,'Publication Table (%)'!I$7)/
SUMIFS(AllPublicationData!$E:$E,AllPublicationData!$A:$A,'Publication Table (%)'!$B46,AllPublicationData!$B:$B,'Publication Table (%)'!$C$4,AllPublicationData!$D:$D,'Publication Table (%)'!I$7),
SUMIFS(AllPublicationData!$G:$G,AllPublicationData!$A:$A,'Publication Table (%)'!$B46,AllPublicationData!$B:$B,'Publication Table (%)'!I$7)/
SUMIFS(AllPublicationData!$E:$E,AllPublicationData!$A:$A,'Publication Table (%)'!$B46,AllPublicationData!$B:$B,'Publication Table (%)'!I$7)),
IF('Publication Table (%)'!$C$5="Operations cancelled for clinical reasons",
IFERROR(SUMIFS(AllPublicationData!$H:$H,AllPublicationData!$A:$A,'Publication Table (%)'!$B46,AllPublicationData!$B:$B,'Publication Table (%)'!$C$4,AllPublicationData!$D:$D,'Publication Table (%)'!I$7)/
SUMIFS(AllPublicationData!$E:$E,AllPublicationData!$A:$A,'Publication Table (%)'!$B46,AllPublicationData!$B:$B,'Publication Table (%)'!$C$4,AllPublicationData!$D:$D,'Publication Table (%)'!I$7),
SUMIFS(AllPublicationData!$H:$H,AllPublicationData!$A:$A,'Publication Table (%)'!$B46,AllPublicationData!$B:$B,'Publication Table (%)'!I$7)/
SUMIFS(AllPublicationData!$E:$E,AllPublicationData!$A:$A,'Publication Table (%)'!$B46,AllPublicationData!$B:$B,'Publication Table (%)'!I$7)),
IF('Publication Table (%)'!$C$5="Operations cancelled for non-clinical/capacity reasons",
IFERROR(SUMIFS(AllPublicationData!$I:$I,AllPublicationData!$A:$A,'Publication Table (%)'!$B46,AllPublicationData!$B:$B,'Publication Table (%)'!$C$4,AllPublicationData!$D:$D,'Publication Table (%)'!I$7)/
SUMIFS(AllPublicationData!$E:$E,AllPublicationData!$A:$A,'Publication Table (%)'!$B46,AllPublicationData!$B:$B,'Publication Table (%)'!$C$4,AllPublicationData!$D:$D,'Publication Table (%)'!I$7),
SUMIFS(AllPublicationData!$I:$I,AllPublicationData!$A:$A,'Publication Table (%)'!$B46,AllPublicationData!$B:$B,'Publication Table (%)'!I$7)/
SUMIFS(AllPublicationData!$E:$E,AllPublicationData!$A:$A,'Publication Table (%)'!$B46,AllPublicationData!$B:$B,'Publication Table (%)'!I$7)),
IF('Publication Table (%)'!$C$5="Cancellations for other reasons",
IFERROR(SUMIFS(AllPublicationData!$J:$J,AllPublicationData!$A:$A,'Publication Table (%)'!$B46,AllPublicationData!$B:$B,'Publication Table (%)'!$C$4,AllPublicationData!$D:$D,'Publication Table (%)'!I$7)/
SUMIFS(AllPublicationData!$E:$E,AllPublicationData!$A:$A,'Publication Table (%)'!$B46,AllPublicationData!$B:$B,'Publication Table (%)'!$C$4,AllPublicationData!$D:$D,'Publication Table (%)'!I$7),
SUMIFS(AllPublicationData!$J:$J,AllPublicationData!$A:$A,'Publication Table (%)'!$B46,AllPublicationData!$B:$B,'Publication Table (%)'!I$7)/
SUMIFS(AllPublicationData!$E:$E,AllPublicationData!$A:$A,'Publication Table (%)'!$B46,AllPublicationData!$B:$B,'Publication Table (%)'!I$7)))))))</f>
        <v>4.1984732824427481E-2</v>
      </c>
      <c r="J46" s="96">
        <f>IF('Publication Table (%)'!$C$5="All Cancelled Operations",
IFERROR(SUMIFS(AllPublicationData!$F:$F,AllPublicationData!$A:$A,'Publication Table (%)'!$B46,AllPublicationData!$B:$B,'Publication Table (%)'!$C$4,AllPublicationData!$D:$D,'Publication Table (%)'!J$7)/
SUMIFS(AllPublicationData!$E:$E,AllPublicationData!$A:$A,'Publication Table (%)'!$B46,AllPublicationData!$B:$B,'Publication Table (%)'!$C$4,AllPublicationData!$D:$D,'Publication Table (%)'!J$7),
SUMIFS(AllPublicationData!$F:$F,AllPublicationData!$A:$A,'Publication Table (%)'!$B46,AllPublicationData!$B:$B,'Publication Table (%)'!J$7)/
SUMIFS(AllPublicationData!$E:$E,AllPublicationData!$A:$A,'Publication Table (%)'!$B46,AllPublicationData!$B:$B,'Publication Table (%)'!J$7)),
IF('Publication Table (%)'!$C$5="Operations cancelled by patient",
IFERROR(SUMIFS(AllPublicationData!$G:$G,AllPublicationData!$A:$A,'Publication Table (%)'!$B46,AllPublicationData!$B:$B,'Publication Table (%)'!$C$4,AllPublicationData!$D:$D,'Publication Table (%)'!J$7)/
SUMIFS(AllPublicationData!$E:$E,AllPublicationData!$A:$A,'Publication Table (%)'!$B46,AllPublicationData!$B:$B,'Publication Table (%)'!$C$4,AllPublicationData!$D:$D,'Publication Table (%)'!J$7),
SUMIFS(AllPublicationData!$G:$G,AllPublicationData!$A:$A,'Publication Table (%)'!$B46,AllPublicationData!$B:$B,'Publication Table (%)'!J$7)/
SUMIFS(AllPublicationData!$E:$E,AllPublicationData!$A:$A,'Publication Table (%)'!$B46,AllPublicationData!$B:$B,'Publication Table (%)'!J$7)),
IF('Publication Table (%)'!$C$5="Operations cancelled for clinical reasons",
IFERROR(SUMIFS(AllPublicationData!$H:$H,AllPublicationData!$A:$A,'Publication Table (%)'!$B46,AllPublicationData!$B:$B,'Publication Table (%)'!$C$4,AllPublicationData!$D:$D,'Publication Table (%)'!J$7)/
SUMIFS(AllPublicationData!$E:$E,AllPublicationData!$A:$A,'Publication Table (%)'!$B46,AllPublicationData!$B:$B,'Publication Table (%)'!$C$4,AllPublicationData!$D:$D,'Publication Table (%)'!J$7),
SUMIFS(AllPublicationData!$H:$H,AllPublicationData!$A:$A,'Publication Table (%)'!$B46,AllPublicationData!$B:$B,'Publication Table (%)'!J$7)/
SUMIFS(AllPublicationData!$E:$E,AllPublicationData!$A:$A,'Publication Table (%)'!$B46,AllPublicationData!$B:$B,'Publication Table (%)'!J$7)),
IF('Publication Table (%)'!$C$5="Operations cancelled for non-clinical/capacity reasons",
IFERROR(SUMIFS(AllPublicationData!$I:$I,AllPublicationData!$A:$A,'Publication Table (%)'!$B46,AllPublicationData!$B:$B,'Publication Table (%)'!$C$4,AllPublicationData!$D:$D,'Publication Table (%)'!J$7)/
SUMIFS(AllPublicationData!$E:$E,AllPublicationData!$A:$A,'Publication Table (%)'!$B46,AllPublicationData!$B:$B,'Publication Table (%)'!$C$4,AllPublicationData!$D:$D,'Publication Table (%)'!J$7),
SUMIFS(AllPublicationData!$I:$I,AllPublicationData!$A:$A,'Publication Table (%)'!$B46,AllPublicationData!$B:$B,'Publication Table (%)'!J$7)/
SUMIFS(AllPublicationData!$E:$E,AllPublicationData!$A:$A,'Publication Table (%)'!$B46,AllPublicationData!$B:$B,'Publication Table (%)'!J$7)),
IF('Publication Table (%)'!$C$5="Cancellations for other reasons",
IFERROR(SUMIFS(AllPublicationData!$J:$J,AllPublicationData!$A:$A,'Publication Table (%)'!$B46,AllPublicationData!$B:$B,'Publication Table (%)'!$C$4,AllPublicationData!$D:$D,'Publication Table (%)'!J$7)/
SUMIFS(AllPublicationData!$E:$E,AllPublicationData!$A:$A,'Publication Table (%)'!$B46,AllPublicationData!$B:$B,'Publication Table (%)'!$C$4,AllPublicationData!$D:$D,'Publication Table (%)'!J$7),
SUMIFS(AllPublicationData!$J:$J,AllPublicationData!$A:$A,'Publication Table (%)'!$B46,AllPublicationData!$B:$B,'Publication Table (%)'!J$7)/
SUMIFS(AllPublicationData!$E:$E,AllPublicationData!$A:$A,'Publication Table (%)'!$B46,AllPublicationData!$B:$B,'Publication Table (%)'!J$7)))))))</f>
        <v>6.3576158940397351E-2</v>
      </c>
      <c r="K46" s="96">
        <f>IF('Publication Table (%)'!$C$5="All Cancelled Operations",
IFERROR(SUMIFS(AllPublicationData!$F:$F,AllPublicationData!$A:$A,'Publication Table (%)'!$B46,AllPublicationData!$B:$B,'Publication Table (%)'!$C$4,AllPublicationData!$D:$D,'Publication Table (%)'!K$7)/
SUMIFS(AllPublicationData!$E:$E,AllPublicationData!$A:$A,'Publication Table (%)'!$B46,AllPublicationData!$B:$B,'Publication Table (%)'!$C$4,AllPublicationData!$D:$D,'Publication Table (%)'!K$7),
SUMIFS(AllPublicationData!$F:$F,AllPublicationData!$A:$A,'Publication Table (%)'!$B46,AllPublicationData!$B:$B,'Publication Table (%)'!K$7)/
SUMIFS(AllPublicationData!$E:$E,AllPublicationData!$A:$A,'Publication Table (%)'!$B46,AllPublicationData!$B:$B,'Publication Table (%)'!K$7)),
IF('Publication Table (%)'!$C$5="Operations cancelled by patient",
IFERROR(SUMIFS(AllPublicationData!$G:$G,AllPublicationData!$A:$A,'Publication Table (%)'!$B46,AllPublicationData!$B:$B,'Publication Table (%)'!$C$4,AllPublicationData!$D:$D,'Publication Table (%)'!K$7)/
SUMIFS(AllPublicationData!$E:$E,AllPublicationData!$A:$A,'Publication Table (%)'!$B46,AllPublicationData!$B:$B,'Publication Table (%)'!$C$4,AllPublicationData!$D:$D,'Publication Table (%)'!K$7),
SUMIFS(AllPublicationData!$G:$G,AllPublicationData!$A:$A,'Publication Table (%)'!$B46,AllPublicationData!$B:$B,'Publication Table (%)'!K$7)/
SUMIFS(AllPublicationData!$E:$E,AllPublicationData!$A:$A,'Publication Table (%)'!$B46,AllPublicationData!$B:$B,'Publication Table (%)'!K$7)),
IF('Publication Table (%)'!$C$5="Operations cancelled for clinical reasons",
IFERROR(SUMIFS(AllPublicationData!$H:$H,AllPublicationData!$A:$A,'Publication Table (%)'!$B46,AllPublicationData!$B:$B,'Publication Table (%)'!$C$4,AllPublicationData!$D:$D,'Publication Table (%)'!K$7)/
SUMIFS(AllPublicationData!$E:$E,AllPublicationData!$A:$A,'Publication Table (%)'!$B46,AllPublicationData!$B:$B,'Publication Table (%)'!$C$4,AllPublicationData!$D:$D,'Publication Table (%)'!K$7),
SUMIFS(AllPublicationData!$H:$H,AllPublicationData!$A:$A,'Publication Table (%)'!$B46,AllPublicationData!$B:$B,'Publication Table (%)'!K$7)/
SUMIFS(AllPublicationData!$E:$E,AllPublicationData!$A:$A,'Publication Table (%)'!$B46,AllPublicationData!$B:$B,'Publication Table (%)'!K$7)),
IF('Publication Table (%)'!$C$5="Operations cancelled for non-clinical/capacity reasons",
IFERROR(SUMIFS(AllPublicationData!$I:$I,AllPublicationData!$A:$A,'Publication Table (%)'!$B46,AllPublicationData!$B:$B,'Publication Table (%)'!$C$4,AllPublicationData!$D:$D,'Publication Table (%)'!K$7)/
SUMIFS(AllPublicationData!$E:$E,AllPublicationData!$A:$A,'Publication Table (%)'!$B46,AllPublicationData!$B:$B,'Publication Table (%)'!$C$4,AllPublicationData!$D:$D,'Publication Table (%)'!K$7),
SUMIFS(AllPublicationData!$I:$I,AllPublicationData!$A:$A,'Publication Table (%)'!$B46,AllPublicationData!$B:$B,'Publication Table (%)'!K$7)/
SUMIFS(AllPublicationData!$E:$E,AllPublicationData!$A:$A,'Publication Table (%)'!$B46,AllPublicationData!$B:$B,'Publication Table (%)'!K$7)),
IF('Publication Table (%)'!$C$5="Cancellations for other reasons",
IFERROR(SUMIFS(AllPublicationData!$J:$J,AllPublicationData!$A:$A,'Publication Table (%)'!$B46,AllPublicationData!$B:$B,'Publication Table (%)'!$C$4,AllPublicationData!$D:$D,'Publication Table (%)'!K$7)/
SUMIFS(AllPublicationData!$E:$E,AllPublicationData!$A:$A,'Publication Table (%)'!$B46,AllPublicationData!$B:$B,'Publication Table (%)'!$C$4,AllPublicationData!$D:$D,'Publication Table (%)'!K$7),
SUMIFS(AllPublicationData!$J:$J,AllPublicationData!$A:$A,'Publication Table (%)'!$B46,AllPublicationData!$B:$B,'Publication Table (%)'!K$7)/
SUMIFS(AllPublicationData!$E:$E,AllPublicationData!$A:$A,'Publication Table (%)'!$B46,AllPublicationData!$B:$B,'Publication Table (%)'!K$7)))))))</f>
        <v>8.9201877934272297E-2</v>
      </c>
      <c r="L46" s="96">
        <f>IF('Publication Table (%)'!$C$5="All Cancelled Operations",
IFERROR(SUMIFS(AllPublicationData!$F:$F,AllPublicationData!$A:$A,'Publication Table (%)'!$B46,AllPublicationData!$B:$B,'Publication Table (%)'!$C$4,AllPublicationData!$D:$D,'Publication Table (%)'!L$7)/
SUMIFS(AllPublicationData!$E:$E,AllPublicationData!$A:$A,'Publication Table (%)'!$B46,AllPublicationData!$B:$B,'Publication Table (%)'!$C$4,AllPublicationData!$D:$D,'Publication Table (%)'!L$7),
SUMIFS(AllPublicationData!$F:$F,AllPublicationData!$A:$A,'Publication Table (%)'!$B46,AllPublicationData!$B:$B,'Publication Table (%)'!L$7)/
SUMIFS(AllPublicationData!$E:$E,AllPublicationData!$A:$A,'Publication Table (%)'!$B46,AllPublicationData!$B:$B,'Publication Table (%)'!L$7)),
IF('Publication Table (%)'!$C$5="Operations cancelled by patient",
IFERROR(SUMIFS(AllPublicationData!$G:$G,AllPublicationData!$A:$A,'Publication Table (%)'!$B46,AllPublicationData!$B:$B,'Publication Table (%)'!$C$4,AllPublicationData!$D:$D,'Publication Table (%)'!L$7)/
SUMIFS(AllPublicationData!$E:$E,AllPublicationData!$A:$A,'Publication Table (%)'!$B46,AllPublicationData!$B:$B,'Publication Table (%)'!$C$4,AllPublicationData!$D:$D,'Publication Table (%)'!L$7),
SUMIFS(AllPublicationData!$G:$G,AllPublicationData!$A:$A,'Publication Table (%)'!$B46,AllPublicationData!$B:$B,'Publication Table (%)'!L$7)/
SUMIFS(AllPublicationData!$E:$E,AllPublicationData!$A:$A,'Publication Table (%)'!$B46,AllPublicationData!$B:$B,'Publication Table (%)'!L$7)),
IF('Publication Table (%)'!$C$5="Operations cancelled for clinical reasons",
IFERROR(SUMIFS(AllPublicationData!$H:$H,AllPublicationData!$A:$A,'Publication Table (%)'!$B46,AllPublicationData!$B:$B,'Publication Table (%)'!$C$4,AllPublicationData!$D:$D,'Publication Table (%)'!L$7)/
SUMIFS(AllPublicationData!$E:$E,AllPublicationData!$A:$A,'Publication Table (%)'!$B46,AllPublicationData!$B:$B,'Publication Table (%)'!$C$4,AllPublicationData!$D:$D,'Publication Table (%)'!L$7),
SUMIFS(AllPublicationData!$H:$H,AllPublicationData!$A:$A,'Publication Table (%)'!$B46,AllPublicationData!$B:$B,'Publication Table (%)'!L$7)/
SUMIFS(AllPublicationData!$E:$E,AllPublicationData!$A:$A,'Publication Table (%)'!$B46,AllPublicationData!$B:$B,'Publication Table (%)'!L$7)),
IF('Publication Table (%)'!$C$5="Operations cancelled for non-clinical/capacity reasons",
IFERROR(SUMIFS(AllPublicationData!$I:$I,AllPublicationData!$A:$A,'Publication Table (%)'!$B46,AllPublicationData!$B:$B,'Publication Table (%)'!$C$4,AllPublicationData!$D:$D,'Publication Table (%)'!L$7)/
SUMIFS(AllPublicationData!$E:$E,AllPublicationData!$A:$A,'Publication Table (%)'!$B46,AllPublicationData!$B:$B,'Publication Table (%)'!$C$4,AllPublicationData!$D:$D,'Publication Table (%)'!L$7),
SUMIFS(AllPublicationData!$I:$I,AllPublicationData!$A:$A,'Publication Table (%)'!$B46,AllPublicationData!$B:$B,'Publication Table (%)'!L$7)/
SUMIFS(AllPublicationData!$E:$E,AllPublicationData!$A:$A,'Publication Table (%)'!$B46,AllPublicationData!$B:$B,'Publication Table (%)'!L$7)),
IF('Publication Table (%)'!$C$5="Cancellations for other reasons",
IFERROR(SUMIFS(AllPublicationData!$J:$J,AllPublicationData!$A:$A,'Publication Table (%)'!$B46,AllPublicationData!$B:$B,'Publication Table (%)'!$C$4,AllPublicationData!$D:$D,'Publication Table (%)'!L$7)/
SUMIFS(AllPublicationData!$E:$E,AllPublicationData!$A:$A,'Publication Table (%)'!$B46,AllPublicationData!$B:$B,'Publication Table (%)'!$C$4,AllPublicationData!$D:$D,'Publication Table (%)'!L$7),
SUMIFS(AllPublicationData!$J:$J,AllPublicationData!$A:$A,'Publication Table (%)'!$B46,AllPublicationData!$B:$B,'Publication Table (%)'!L$7)/
SUMIFS(AllPublicationData!$E:$E,AllPublicationData!$A:$A,'Publication Table (%)'!$B46,AllPublicationData!$B:$B,'Publication Table (%)'!L$7)))))))</f>
        <v>5.2363050483351235E-2</v>
      </c>
      <c r="M46" s="96">
        <f>IF('Publication Table (%)'!$C$5="All Cancelled Operations",
IFERROR(SUMIFS(AllPublicationData!$F:$F,AllPublicationData!$A:$A,'Publication Table (%)'!$B46,AllPublicationData!$B:$B,'Publication Table (%)'!$C$4,AllPublicationData!$D:$D,'Publication Table (%)'!M$7)/
SUMIFS(AllPublicationData!$E:$E,AllPublicationData!$A:$A,'Publication Table (%)'!$B46,AllPublicationData!$B:$B,'Publication Table (%)'!$C$4,AllPublicationData!$D:$D,'Publication Table (%)'!M$7),
SUMIFS(AllPublicationData!$F:$F,AllPublicationData!$A:$A,'Publication Table (%)'!$B46,AllPublicationData!$B:$B,'Publication Table (%)'!M$7)/
SUMIFS(AllPublicationData!$E:$E,AllPublicationData!$A:$A,'Publication Table (%)'!$B46,AllPublicationData!$B:$B,'Publication Table (%)'!M$7)),
IF('Publication Table (%)'!$C$5="Operations cancelled by patient",
IFERROR(SUMIFS(AllPublicationData!$G:$G,AllPublicationData!$A:$A,'Publication Table (%)'!$B46,AllPublicationData!$B:$B,'Publication Table (%)'!$C$4,AllPublicationData!$D:$D,'Publication Table (%)'!M$7)/
SUMIFS(AllPublicationData!$E:$E,AllPublicationData!$A:$A,'Publication Table (%)'!$B46,AllPublicationData!$B:$B,'Publication Table (%)'!$C$4,AllPublicationData!$D:$D,'Publication Table (%)'!M$7),
SUMIFS(AllPublicationData!$G:$G,AllPublicationData!$A:$A,'Publication Table (%)'!$B46,AllPublicationData!$B:$B,'Publication Table (%)'!M$7)/
SUMIFS(AllPublicationData!$E:$E,AllPublicationData!$A:$A,'Publication Table (%)'!$B46,AllPublicationData!$B:$B,'Publication Table (%)'!M$7)),
IF('Publication Table (%)'!$C$5="Operations cancelled for clinical reasons",
IFERROR(SUMIFS(AllPublicationData!$H:$H,AllPublicationData!$A:$A,'Publication Table (%)'!$B46,AllPublicationData!$B:$B,'Publication Table (%)'!$C$4,AllPublicationData!$D:$D,'Publication Table (%)'!M$7)/
SUMIFS(AllPublicationData!$E:$E,AllPublicationData!$A:$A,'Publication Table (%)'!$B46,AllPublicationData!$B:$B,'Publication Table (%)'!$C$4,AllPublicationData!$D:$D,'Publication Table (%)'!M$7),
SUMIFS(AllPublicationData!$H:$H,AllPublicationData!$A:$A,'Publication Table (%)'!$B46,AllPublicationData!$B:$B,'Publication Table (%)'!M$7)/
SUMIFS(AllPublicationData!$E:$E,AllPublicationData!$A:$A,'Publication Table (%)'!$B46,AllPublicationData!$B:$B,'Publication Table (%)'!M$7)),
IF('Publication Table (%)'!$C$5="Operations cancelled for non-clinical/capacity reasons",
IFERROR(SUMIFS(AllPublicationData!$I:$I,AllPublicationData!$A:$A,'Publication Table (%)'!$B46,AllPublicationData!$B:$B,'Publication Table (%)'!$C$4,AllPublicationData!$D:$D,'Publication Table (%)'!M$7)/
SUMIFS(AllPublicationData!$E:$E,AllPublicationData!$A:$A,'Publication Table (%)'!$B46,AllPublicationData!$B:$B,'Publication Table (%)'!$C$4,AllPublicationData!$D:$D,'Publication Table (%)'!M$7),
SUMIFS(AllPublicationData!$I:$I,AllPublicationData!$A:$A,'Publication Table (%)'!$B46,AllPublicationData!$B:$B,'Publication Table (%)'!M$7)/
SUMIFS(AllPublicationData!$E:$E,AllPublicationData!$A:$A,'Publication Table (%)'!$B46,AllPublicationData!$B:$B,'Publication Table (%)'!M$7)),
IF('Publication Table (%)'!$C$5="Cancellations for other reasons",
IFERROR(SUMIFS(AllPublicationData!$J:$J,AllPublicationData!$A:$A,'Publication Table (%)'!$B46,AllPublicationData!$B:$B,'Publication Table (%)'!$C$4,AllPublicationData!$D:$D,'Publication Table (%)'!M$7)/
SUMIFS(AllPublicationData!$E:$E,AllPublicationData!$A:$A,'Publication Table (%)'!$B46,AllPublicationData!$B:$B,'Publication Table (%)'!$C$4,AllPublicationData!$D:$D,'Publication Table (%)'!M$7),
SUMIFS(AllPublicationData!$J:$J,AllPublicationData!$A:$A,'Publication Table (%)'!$B46,AllPublicationData!$B:$B,'Publication Table (%)'!M$7)/
SUMIFS(AllPublicationData!$E:$E,AllPublicationData!$A:$A,'Publication Table (%)'!$B46,AllPublicationData!$B:$B,'Publication Table (%)'!M$7)))))))</f>
        <v>8.5427135678391955E-2</v>
      </c>
      <c r="N46" s="96">
        <f>IF('Publication Table (%)'!$C$5="All Cancelled Operations",
IFERROR(SUMIFS(AllPublicationData!$F:$F,AllPublicationData!$A:$A,'Publication Table (%)'!$B46,AllPublicationData!$B:$B,'Publication Table (%)'!$C$4,AllPublicationData!$D:$D,'Publication Table (%)'!N$7)/
SUMIFS(AllPublicationData!$E:$E,AllPublicationData!$A:$A,'Publication Table (%)'!$B46,AllPublicationData!$B:$B,'Publication Table (%)'!$C$4,AllPublicationData!$D:$D,'Publication Table (%)'!N$7),
SUMIFS(AllPublicationData!$F:$F,AllPublicationData!$A:$A,'Publication Table (%)'!$B46,AllPublicationData!$B:$B,'Publication Table (%)'!N$7)/
SUMIFS(AllPublicationData!$E:$E,AllPublicationData!$A:$A,'Publication Table (%)'!$B46,AllPublicationData!$B:$B,'Publication Table (%)'!N$7)),
IF('Publication Table (%)'!$C$5="Operations cancelled by patient",
IFERROR(SUMIFS(AllPublicationData!$G:$G,AllPublicationData!$A:$A,'Publication Table (%)'!$B46,AllPublicationData!$B:$B,'Publication Table (%)'!$C$4,AllPublicationData!$D:$D,'Publication Table (%)'!N$7)/
SUMIFS(AllPublicationData!$E:$E,AllPublicationData!$A:$A,'Publication Table (%)'!$B46,AllPublicationData!$B:$B,'Publication Table (%)'!$C$4,AllPublicationData!$D:$D,'Publication Table (%)'!N$7),
SUMIFS(AllPublicationData!$G:$G,AllPublicationData!$A:$A,'Publication Table (%)'!$B46,AllPublicationData!$B:$B,'Publication Table (%)'!N$7)/
SUMIFS(AllPublicationData!$E:$E,AllPublicationData!$A:$A,'Publication Table (%)'!$B46,AllPublicationData!$B:$B,'Publication Table (%)'!N$7)),
IF('Publication Table (%)'!$C$5="Operations cancelled for clinical reasons",
IFERROR(SUMIFS(AllPublicationData!$H:$H,AllPublicationData!$A:$A,'Publication Table (%)'!$B46,AllPublicationData!$B:$B,'Publication Table (%)'!$C$4,AllPublicationData!$D:$D,'Publication Table (%)'!N$7)/
SUMIFS(AllPublicationData!$E:$E,AllPublicationData!$A:$A,'Publication Table (%)'!$B46,AllPublicationData!$B:$B,'Publication Table (%)'!$C$4,AllPublicationData!$D:$D,'Publication Table (%)'!N$7),
SUMIFS(AllPublicationData!$H:$H,AllPublicationData!$A:$A,'Publication Table (%)'!$B46,AllPublicationData!$B:$B,'Publication Table (%)'!N$7)/
SUMIFS(AllPublicationData!$E:$E,AllPublicationData!$A:$A,'Publication Table (%)'!$B46,AllPublicationData!$B:$B,'Publication Table (%)'!N$7)),
IF('Publication Table (%)'!$C$5="Operations cancelled for non-clinical/capacity reasons",
IFERROR(SUMIFS(AllPublicationData!$I:$I,AllPublicationData!$A:$A,'Publication Table (%)'!$B46,AllPublicationData!$B:$B,'Publication Table (%)'!$C$4,AllPublicationData!$D:$D,'Publication Table (%)'!N$7)/
SUMIFS(AllPublicationData!$E:$E,AllPublicationData!$A:$A,'Publication Table (%)'!$B46,AllPublicationData!$B:$B,'Publication Table (%)'!$C$4,AllPublicationData!$D:$D,'Publication Table (%)'!N$7),
SUMIFS(AllPublicationData!$I:$I,AllPublicationData!$A:$A,'Publication Table (%)'!$B46,AllPublicationData!$B:$B,'Publication Table (%)'!N$7)/
SUMIFS(AllPublicationData!$E:$E,AllPublicationData!$A:$A,'Publication Table (%)'!$B46,AllPublicationData!$B:$B,'Publication Table (%)'!N$7)),
IF('Publication Table (%)'!$C$5="Cancellations for other reasons",
IFERROR(SUMIFS(AllPublicationData!$J:$J,AllPublicationData!$A:$A,'Publication Table (%)'!$B46,AllPublicationData!$B:$B,'Publication Table (%)'!$C$4,AllPublicationData!$D:$D,'Publication Table (%)'!N$7)/
SUMIFS(AllPublicationData!$E:$E,AllPublicationData!$A:$A,'Publication Table (%)'!$B46,AllPublicationData!$B:$B,'Publication Table (%)'!$C$4,AllPublicationData!$D:$D,'Publication Table (%)'!N$7),
SUMIFS(AllPublicationData!$J:$J,AllPublicationData!$A:$A,'Publication Table (%)'!$B46,AllPublicationData!$B:$B,'Publication Table (%)'!N$7)/
SUMIFS(AllPublicationData!$E:$E,AllPublicationData!$A:$A,'Publication Table (%)'!$B46,AllPublicationData!$B:$B,'Publication Table (%)'!N$7)))))))</f>
        <v>6.8609022556390981E-2</v>
      </c>
      <c r="O46" s="96">
        <f>IF('Publication Table (%)'!$C$5="All Cancelled Operations",
IFERROR(SUMIFS(AllPublicationData!$F:$F,AllPublicationData!$A:$A,'Publication Table (%)'!$B46,AllPublicationData!$B:$B,'Publication Table (%)'!$C$4,AllPublicationData!$D:$D,'Publication Table (%)'!O$7)/
SUMIFS(AllPublicationData!$E:$E,AllPublicationData!$A:$A,'Publication Table (%)'!$B46,AllPublicationData!$B:$B,'Publication Table (%)'!$C$4,AllPublicationData!$D:$D,'Publication Table (%)'!O$7),
SUMIFS(AllPublicationData!$F:$F,AllPublicationData!$A:$A,'Publication Table (%)'!$B46,AllPublicationData!$B:$B,'Publication Table (%)'!O$7)/
SUMIFS(AllPublicationData!$E:$E,AllPublicationData!$A:$A,'Publication Table (%)'!$B46,AllPublicationData!$B:$B,'Publication Table (%)'!O$7)),
IF('Publication Table (%)'!$C$5="Operations cancelled by patient",
IFERROR(SUMIFS(AllPublicationData!$G:$G,AllPublicationData!$A:$A,'Publication Table (%)'!$B46,AllPublicationData!$B:$B,'Publication Table (%)'!$C$4,AllPublicationData!$D:$D,'Publication Table (%)'!O$7)/
SUMIFS(AllPublicationData!$E:$E,AllPublicationData!$A:$A,'Publication Table (%)'!$B46,AllPublicationData!$B:$B,'Publication Table (%)'!$C$4,AllPublicationData!$D:$D,'Publication Table (%)'!O$7),
SUMIFS(AllPublicationData!$G:$G,AllPublicationData!$A:$A,'Publication Table (%)'!$B46,AllPublicationData!$B:$B,'Publication Table (%)'!O$7)/
SUMIFS(AllPublicationData!$E:$E,AllPublicationData!$A:$A,'Publication Table (%)'!$B46,AllPublicationData!$B:$B,'Publication Table (%)'!O$7)),
IF('Publication Table (%)'!$C$5="Operations cancelled for clinical reasons",
IFERROR(SUMIFS(AllPublicationData!$H:$H,AllPublicationData!$A:$A,'Publication Table (%)'!$B46,AllPublicationData!$B:$B,'Publication Table (%)'!$C$4,AllPublicationData!$D:$D,'Publication Table (%)'!O$7)/
SUMIFS(AllPublicationData!$E:$E,AllPublicationData!$A:$A,'Publication Table (%)'!$B46,AllPublicationData!$B:$B,'Publication Table (%)'!$C$4,AllPublicationData!$D:$D,'Publication Table (%)'!O$7),
SUMIFS(AllPublicationData!$H:$H,AllPublicationData!$A:$A,'Publication Table (%)'!$B46,AllPublicationData!$B:$B,'Publication Table (%)'!O$7)/
SUMIFS(AllPublicationData!$E:$E,AllPublicationData!$A:$A,'Publication Table (%)'!$B46,AllPublicationData!$B:$B,'Publication Table (%)'!O$7)),
IF('Publication Table (%)'!$C$5="Operations cancelled for non-clinical/capacity reasons",
IFERROR(SUMIFS(AllPublicationData!$I:$I,AllPublicationData!$A:$A,'Publication Table (%)'!$B46,AllPublicationData!$B:$B,'Publication Table (%)'!$C$4,AllPublicationData!$D:$D,'Publication Table (%)'!O$7)/
SUMIFS(AllPublicationData!$E:$E,AllPublicationData!$A:$A,'Publication Table (%)'!$B46,AllPublicationData!$B:$B,'Publication Table (%)'!$C$4,AllPublicationData!$D:$D,'Publication Table (%)'!O$7),
SUMIFS(AllPublicationData!$I:$I,AllPublicationData!$A:$A,'Publication Table (%)'!$B46,AllPublicationData!$B:$B,'Publication Table (%)'!O$7)/
SUMIFS(AllPublicationData!$E:$E,AllPublicationData!$A:$A,'Publication Table (%)'!$B46,AllPublicationData!$B:$B,'Publication Table (%)'!O$7)),
IF('Publication Table (%)'!$C$5="Cancellations for other reasons",
IFERROR(SUMIFS(AllPublicationData!$J:$J,AllPublicationData!$A:$A,'Publication Table (%)'!$B46,AllPublicationData!$B:$B,'Publication Table (%)'!$C$4,AllPublicationData!$D:$D,'Publication Table (%)'!O$7)/
SUMIFS(AllPublicationData!$E:$E,AllPublicationData!$A:$A,'Publication Table (%)'!$B46,AllPublicationData!$B:$B,'Publication Table (%)'!$C$4,AllPublicationData!$D:$D,'Publication Table (%)'!O$7),
SUMIFS(AllPublicationData!$J:$J,AllPublicationData!$A:$A,'Publication Table (%)'!$B46,AllPublicationData!$B:$B,'Publication Table (%)'!O$7)/
SUMIFS(AllPublicationData!$E:$E,AllPublicationData!$A:$A,'Publication Table (%)'!$B46,AllPublicationData!$B:$B,'Publication Table (%)'!O$7)))))))</f>
        <v>7.1304347826086953E-2</v>
      </c>
      <c r="P46" s="96">
        <f>IF('Publication Table (%)'!$C$5="All Cancelled Operations",
IFERROR(SUMIFS(AllPublicationData!$F:$F,AllPublicationData!$A:$A,'Publication Table (%)'!$B46,AllPublicationData!$B:$B,'Publication Table (%)'!$C$4,AllPublicationData!$D:$D,'Publication Table (%)'!P$7)/
SUMIFS(AllPublicationData!$E:$E,AllPublicationData!$A:$A,'Publication Table (%)'!$B46,AllPublicationData!$B:$B,'Publication Table (%)'!$C$4,AllPublicationData!$D:$D,'Publication Table (%)'!P$7),
SUMIFS(AllPublicationData!$F:$F,AllPublicationData!$A:$A,'Publication Table (%)'!$B46,AllPublicationData!$B:$B,'Publication Table (%)'!P$7)/
SUMIFS(AllPublicationData!$E:$E,AllPublicationData!$A:$A,'Publication Table (%)'!$B46,AllPublicationData!$B:$B,'Publication Table (%)'!P$7)),
IF('Publication Table (%)'!$C$5="Operations cancelled by patient",
IFERROR(SUMIFS(AllPublicationData!$G:$G,AllPublicationData!$A:$A,'Publication Table (%)'!$B46,AllPublicationData!$B:$B,'Publication Table (%)'!$C$4,AllPublicationData!$D:$D,'Publication Table (%)'!P$7)/
SUMIFS(AllPublicationData!$E:$E,AllPublicationData!$A:$A,'Publication Table (%)'!$B46,AllPublicationData!$B:$B,'Publication Table (%)'!$C$4,AllPublicationData!$D:$D,'Publication Table (%)'!P$7),
SUMIFS(AllPublicationData!$G:$G,AllPublicationData!$A:$A,'Publication Table (%)'!$B46,AllPublicationData!$B:$B,'Publication Table (%)'!P$7)/
SUMIFS(AllPublicationData!$E:$E,AllPublicationData!$A:$A,'Publication Table (%)'!$B46,AllPublicationData!$B:$B,'Publication Table (%)'!P$7)),
IF('Publication Table (%)'!$C$5="Operations cancelled for clinical reasons",
IFERROR(SUMIFS(AllPublicationData!$H:$H,AllPublicationData!$A:$A,'Publication Table (%)'!$B46,AllPublicationData!$B:$B,'Publication Table (%)'!$C$4,AllPublicationData!$D:$D,'Publication Table (%)'!P$7)/
SUMIFS(AllPublicationData!$E:$E,AllPublicationData!$A:$A,'Publication Table (%)'!$B46,AllPublicationData!$B:$B,'Publication Table (%)'!$C$4,AllPublicationData!$D:$D,'Publication Table (%)'!P$7),
SUMIFS(AllPublicationData!$H:$H,AllPublicationData!$A:$A,'Publication Table (%)'!$B46,AllPublicationData!$B:$B,'Publication Table (%)'!P$7)/
SUMIFS(AllPublicationData!$E:$E,AllPublicationData!$A:$A,'Publication Table (%)'!$B46,AllPublicationData!$B:$B,'Publication Table (%)'!P$7)),
IF('Publication Table (%)'!$C$5="Operations cancelled for non-clinical/capacity reasons",
IFERROR(SUMIFS(AllPublicationData!$I:$I,AllPublicationData!$A:$A,'Publication Table (%)'!$B46,AllPublicationData!$B:$B,'Publication Table (%)'!$C$4,AllPublicationData!$D:$D,'Publication Table (%)'!P$7)/
SUMIFS(AllPublicationData!$E:$E,AllPublicationData!$A:$A,'Publication Table (%)'!$B46,AllPublicationData!$B:$B,'Publication Table (%)'!$C$4,AllPublicationData!$D:$D,'Publication Table (%)'!P$7),
SUMIFS(AllPublicationData!$I:$I,AllPublicationData!$A:$A,'Publication Table (%)'!$B46,AllPublicationData!$B:$B,'Publication Table (%)'!P$7)/
SUMIFS(AllPublicationData!$E:$E,AllPublicationData!$A:$A,'Publication Table (%)'!$B46,AllPublicationData!$B:$B,'Publication Table (%)'!P$7)),
IF('Publication Table (%)'!$C$5="Cancellations for other reasons",
IFERROR(SUMIFS(AllPublicationData!$J:$J,AllPublicationData!$A:$A,'Publication Table (%)'!$B46,AllPublicationData!$B:$B,'Publication Table (%)'!$C$4,AllPublicationData!$D:$D,'Publication Table (%)'!P$7)/
SUMIFS(AllPublicationData!$E:$E,AllPublicationData!$A:$A,'Publication Table (%)'!$B46,AllPublicationData!$B:$B,'Publication Table (%)'!$C$4,AllPublicationData!$D:$D,'Publication Table (%)'!P$7),
SUMIFS(AllPublicationData!$J:$J,AllPublicationData!$A:$A,'Publication Table (%)'!$B46,AllPublicationData!$B:$B,'Publication Table (%)'!P$7)/
SUMIFS(AllPublicationData!$E:$E,AllPublicationData!$A:$A,'Publication Table (%)'!$B46,AllPublicationData!$B:$B,'Publication Table (%)'!P$7)))))))</f>
        <v>4.5627376425855515E-2</v>
      </c>
      <c r="Q46" s="96">
        <f>IF('Publication Table (%)'!$C$5="All Cancelled Operations",
IFERROR(SUMIFS(AllPublicationData!$F:$F,AllPublicationData!$A:$A,'Publication Table (%)'!$B46,AllPublicationData!$B:$B,'Publication Table (%)'!$C$4,AllPublicationData!$D:$D,'Publication Table (%)'!Q$7)/
SUMIFS(AllPublicationData!$E:$E,AllPublicationData!$A:$A,'Publication Table (%)'!$B46,AllPublicationData!$B:$B,'Publication Table (%)'!$C$4,AllPublicationData!$D:$D,'Publication Table (%)'!Q$7),
SUMIFS(AllPublicationData!$F:$F,AllPublicationData!$A:$A,'Publication Table (%)'!$B46,AllPublicationData!$B:$B,'Publication Table (%)'!Q$7)/
SUMIFS(AllPublicationData!$E:$E,AllPublicationData!$A:$A,'Publication Table (%)'!$B46,AllPublicationData!$B:$B,'Publication Table (%)'!Q$7)),
IF('Publication Table (%)'!$C$5="Operations cancelled by patient",
IFERROR(SUMIFS(AllPublicationData!$G:$G,AllPublicationData!$A:$A,'Publication Table (%)'!$B46,AllPublicationData!$B:$B,'Publication Table (%)'!$C$4,AllPublicationData!$D:$D,'Publication Table (%)'!Q$7)/
SUMIFS(AllPublicationData!$E:$E,AllPublicationData!$A:$A,'Publication Table (%)'!$B46,AllPublicationData!$B:$B,'Publication Table (%)'!$C$4,AllPublicationData!$D:$D,'Publication Table (%)'!Q$7),
SUMIFS(AllPublicationData!$G:$G,AllPublicationData!$A:$A,'Publication Table (%)'!$B46,AllPublicationData!$B:$B,'Publication Table (%)'!Q$7)/
SUMIFS(AllPublicationData!$E:$E,AllPublicationData!$A:$A,'Publication Table (%)'!$B46,AllPublicationData!$B:$B,'Publication Table (%)'!Q$7)),
IF('Publication Table (%)'!$C$5="Operations cancelled for clinical reasons",
IFERROR(SUMIFS(AllPublicationData!$H:$H,AllPublicationData!$A:$A,'Publication Table (%)'!$B46,AllPublicationData!$B:$B,'Publication Table (%)'!$C$4,AllPublicationData!$D:$D,'Publication Table (%)'!Q$7)/
SUMIFS(AllPublicationData!$E:$E,AllPublicationData!$A:$A,'Publication Table (%)'!$B46,AllPublicationData!$B:$B,'Publication Table (%)'!$C$4,AllPublicationData!$D:$D,'Publication Table (%)'!Q$7),
SUMIFS(AllPublicationData!$H:$H,AllPublicationData!$A:$A,'Publication Table (%)'!$B46,AllPublicationData!$B:$B,'Publication Table (%)'!Q$7)/
SUMIFS(AllPublicationData!$E:$E,AllPublicationData!$A:$A,'Publication Table (%)'!$B46,AllPublicationData!$B:$B,'Publication Table (%)'!Q$7)),
IF('Publication Table (%)'!$C$5="Operations cancelled for non-clinical/capacity reasons",
IFERROR(SUMIFS(AllPublicationData!$I:$I,AllPublicationData!$A:$A,'Publication Table (%)'!$B46,AllPublicationData!$B:$B,'Publication Table (%)'!$C$4,AllPublicationData!$D:$D,'Publication Table (%)'!Q$7)/
SUMIFS(AllPublicationData!$E:$E,AllPublicationData!$A:$A,'Publication Table (%)'!$B46,AllPublicationData!$B:$B,'Publication Table (%)'!$C$4,AllPublicationData!$D:$D,'Publication Table (%)'!Q$7),
SUMIFS(AllPublicationData!$I:$I,AllPublicationData!$A:$A,'Publication Table (%)'!$B46,AllPublicationData!$B:$B,'Publication Table (%)'!Q$7)/
SUMIFS(AllPublicationData!$E:$E,AllPublicationData!$A:$A,'Publication Table (%)'!$B46,AllPublicationData!$B:$B,'Publication Table (%)'!Q$7)),
IF('Publication Table (%)'!$C$5="Cancellations for other reasons",
IFERROR(SUMIFS(AllPublicationData!$J:$J,AllPublicationData!$A:$A,'Publication Table (%)'!$B46,AllPublicationData!$B:$B,'Publication Table (%)'!$C$4,AllPublicationData!$D:$D,'Publication Table (%)'!Q$7)/
SUMIFS(AllPublicationData!$E:$E,AllPublicationData!$A:$A,'Publication Table (%)'!$B46,AllPublicationData!$B:$B,'Publication Table (%)'!$C$4,AllPublicationData!$D:$D,'Publication Table (%)'!Q$7),
SUMIFS(AllPublicationData!$J:$J,AllPublicationData!$A:$A,'Publication Table (%)'!$B46,AllPublicationData!$B:$B,'Publication Table (%)'!Q$7)/
SUMIFS(AllPublicationData!$E:$E,AllPublicationData!$A:$A,'Publication Table (%)'!$B46,AllPublicationData!$B:$B,'Publication Table (%)'!Q$7)))))))</f>
        <v>2.9126213592233011E-2</v>
      </c>
      <c r="R46" s="96">
        <f>IF('Publication Table (%)'!$C$5="All Cancelled Operations",
IFERROR(SUMIFS(AllPublicationData!$F:$F,AllPublicationData!$A:$A,'Publication Table (%)'!$B46,AllPublicationData!$B:$B,'Publication Table (%)'!$C$4,AllPublicationData!$D:$D,'Publication Table (%)'!R$7)/
SUMIFS(AllPublicationData!$E:$E,AllPublicationData!$A:$A,'Publication Table (%)'!$B46,AllPublicationData!$B:$B,'Publication Table (%)'!$C$4,AllPublicationData!$D:$D,'Publication Table (%)'!R$7),
SUMIFS(AllPublicationData!$F:$F,AllPublicationData!$A:$A,'Publication Table (%)'!$B46,AllPublicationData!$B:$B,'Publication Table (%)'!R$7)/
SUMIFS(AllPublicationData!$E:$E,AllPublicationData!$A:$A,'Publication Table (%)'!$B46,AllPublicationData!$B:$B,'Publication Table (%)'!R$7)),
IF('Publication Table (%)'!$C$5="Operations cancelled by patient",
IFERROR(SUMIFS(AllPublicationData!$G:$G,AllPublicationData!$A:$A,'Publication Table (%)'!$B46,AllPublicationData!$B:$B,'Publication Table (%)'!$C$4,AllPublicationData!$D:$D,'Publication Table (%)'!R$7)/
SUMIFS(AllPublicationData!$E:$E,AllPublicationData!$A:$A,'Publication Table (%)'!$B46,AllPublicationData!$B:$B,'Publication Table (%)'!$C$4,AllPublicationData!$D:$D,'Publication Table (%)'!R$7),
SUMIFS(AllPublicationData!$G:$G,AllPublicationData!$A:$A,'Publication Table (%)'!$B46,AllPublicationData!$B:$B,'Publication Table (%)'!R$7)/
SUMIFS(AllPublicationData!$E:$E,AllPublicationData!$A:$A,'Publication Table (%)'!$B46,AllPublicationData!$B:$B,'Publication Table (%)'!R$7)),
IF('Publication Table (%)'!$C$5="Operations cancelled for clinical reasons",
IFERROR(SUMIFS(AllPublicationData!$H:$H,AllPublicationData!$A:$A,'Publication Table (%)'!$B46,AllPublicationData!$B:$B,'Publication Table (%)'!$C$4,AllPublicationData!$D:$D,'Publication Table (%)'!R$7)/
SUMIFS(AllPublicationData!$E:$E,AllPublicationData!$A:$A,'Publication Table (%)'!$B46,AllPublicationData!$B:$B,'Publication Table (%)'!$C$4,AllPublicationData!$D:$D,'Publication Table (%)'!R$7),
SUMIFS(AllPublicationData!$H:$H,AllPublicationData!$A:$A,'Publication Table (%)'!$B46,AllPublicationData!$B:$B,'Publication Table (%)'!R$7)/
SUMIFS(AllPublicationData!$E:$E,AllPublicationData!$A:$A,'Publication Table (%)'!$B46,AllPublicationData!$B:$B,'Publication Table (%)'!R$7)),
IF('Publication Table (%)'!$C$5="Operations cancelled for non-clinical/capacity reasons",
IFERROR(SUMIFS(AllPublicationData!$I:$I,AllPublicationData!$A:$A,'Publication Table (%)'!$B46,AllPublicationData!$B:$B,'Publication Table (%)'!$C$4,AllPublicationData!$D:$D,'Publication Table (%)'!R$7)/
SUMIFS(AllPublicationData!$E:$E,AllPublicationData!$A:$A,'Publication Table (%)'!$B46,AllPublicationData!$B:$B,'Publication Table (%)'!$C$4,AllPublicationData!$D:$D,'Publication Table (%)'!R$7),
SUMIFS(AllPublicationData!$I:$I,AllPublicationData!$A:$A,'Publication Table (%)'!$B46,AllPublicationData!$B:$B,'Publication Table (%)'!R$7)/
SUMIFS(AllPublicationData!$E:$E,AllPublicationData!$A:$A,'Publication Table (%)'!$B46,AllPublicationData!$B:$B,'Publication Table (%)'!R$7)),
IF('Publication Table (%)'!$C$5="Cancellations for other reasons",
IFERROR(SUMIFS(AllPublicationData!$J:$J,AllPublicationData!$A:$A,'Publication Table (%)'!$B46,AllPublicationData!$B:$B,'Publication Table (%)'!$C$4,AllPublicationData!$D:$D,'Publication Table (%)'!R$7)/
SUMIFS(AllPublicationData!$E:$E,AllPublicationData!$A:$A,'Publication Table (%)'!$B46,AllPublicationData!$B:$B,'Publication Table (%)'!$C$4,AllPublicationData!$D:$D,'Publication Table (%)'!R$7),
SUMIFS(AllPublicationData!$J:$J,AllPublicationData!$A:$A,'Publication Table (%)'!$B46,AllPublicationData!$B:$B,'Publication Table (%)'!R$7)/
SUMIFS(AllPublicationData!$E:$E,AllPublicationData!$A:$A,'Publication Table (%)'!$B46,AllPublicationData!$B:$B,'Publication Table (%)'!R$7)))))))</f>
        <v>3.8152610441767071E-2</v>
      </c>
      <c r="S46" s="96">
        <f>IF('Publication Table (%)'!$C$5="All Cancelled Operations",
IFERROR(SUMIFS(AllPublicationData!$F:$F,AllPublicationData!$A:$A,'Publication Table (%)'!$B46,AllPublicationData!$B:$B,'Publication Table (%)'!$C$4,AllPublicationData!$D:$D,'Publication Table (%)'!S$7)/
SUMIFS(AllPublicationData!$E:$E,AllPublicationData!$A:$A,'Publication Table (%)'!$B46,AllPublicationData!$B:$B,'Publication Table (%)'!$C$4,AllPublicationData!$D:$D,'Publication Table (%)'!S$7),
SUMIFS(AllPublicationData!$F:$F,AllPublicationData!$A:$A,'Publication Table (%)'!$B46,AllPublicationData!$B:$B,'Publication Table (%)'!S$7)/
SUMIFS(AllPublicationData!$E:$E,AllPublicationData!$A:$A,'Publication Table (%)'!$B46,AllPublicationData!$B:$B,'Publication Table (%)'!S$7)),
IF('Publication Table (%)'!$C$5="Operations cancelled by patient",
IFERROR(SUMIFS(AllPublicationData!$G:$G,AllPublicationData!$A:$A,'Publication Table (%)'!$B46,AllPublicationData!$B:$B,'Publication Table (%)'!$C$4,AllPublicationData!$D:$D,'Publication Table (%)'!S$7)/
SUMIFS(AllPublicationData!$E:$E,AllPublicationData!$A:$A,'Publication Table (%)'!$B46,AllPublicationData!$B:$B,'Publication Table (%)'!$C$4,AllPublicationData!$D:$D,'Publication Table (%)'!S$7),
SUMIFS(AllPublicationData!$G:$G,AllPublicationData!$A:$A,'Publication Table (%)'!$B46,AllPublicationData!$B:$B,'Publication Table (%)'!S$7)/
SUMIFS(AllPublicationData!$E:$E,AllPublicationData!$A:$A,'Publication Table (%)'!$B46,AllPublicationData!$B:$B,'Publication Table (%)'!S$7)),
IF('Publication Table (%)'!$C$5="Operations cancelled for clinical reasons",
IFERROR(SUMIFS(AllPublicationData!$H:$H,AllPublicationData!$A:$A,'Publication Table (%)'!$B46,AllPublicationData!$B:$B,'Publication Table (%)'!$C$4,AllPublicationData!$D:$D,'Publication Table (%)'!S$7)/
SUMIFS(AllPublicationData!$E:$E,AllPublicationData!$A:$A,'Publication Table (%)'!$B46,AllPublicationData!$B:$B,'Publication Table (%)'!$C$4,AllPublicationData!$D:$D,'Publication Table (%)'!S$7),
SUMIFS(AllPublicationData!$H:$H,AllPublicationData!$A:$A,'Publication Table (%)'!$B46,AllPublicationData!$B:$B,'Publication Table (%)'!S$7)/
SUMIFS(AllPublicationData!$E:$E,AllPublicationData!$A:$A,'Publication Table (%)'!$B46,AllPublicationData!$B:$B,'Publication Table (%)'!S$7)),
IF('Publication Table (%)'!$C$5="Operations cancelled for non-clinical/capacity reasons",
IFERROR(SUMIFS(AllPublicationData!$I:$I,AllPublicationData!$A:$A,'Publication Table (%)'!$B46,AllPublicationData!$B:$B,'Publication Table (%)'!$C$4,AllPublicationData!$D:$D,'Publication Table (%)'!S$7)/
SUMIFS(AllPublicationData!$E:$E,AllPublicationData!$A:$A,'Publication Table (%)'!$B46,AllPublicationData!$B:$B,'Publication Table (%)'!$C$4,AllPublicationData!$D:$D,'Publication Table (%)'!S$7),
SUMIFS(AllPublicationData!$I:$I,AllPublicationData!$A:$A,'Publication Table (%)'!$B46,AllPublicationData!$B:$B,'Publication Table (%)'!S$7)/
SUMIFS(AllPublicationData!$E:$E,AllPublicationData!$A:$A,'Publication Table (%)'!$B46,AllPublicationData!$B:$B,'Publication Table (%)'!S$7)),
IF('Publication Table (%)'!$C$5="Cancellations for other reasons",
IFERROR(SUMIFS(AllPublicationData!$J:$J,AllPublicationData!$A:$A,'Publication Table (%)'!$B46,AllPublicationData!$B:$B,'Publication Table (%)'!$C$4,AllPublicationData!$D:$D,'Publication Table (%)'!S$7)/
SUMIFS(AllPublicationData!$E:$E,AllPublicationData!$A:$A,'Publication Table (%)'!$B46,AllPublicationData!$B:$B,'Publication Table (%)'!$C$4,AllPublicationData!$D:$D,'Publication Table (%)'!S$7),
SUMIFS(AllPublicationData!$J:$J,AllPublicationData!$A:$A,'Publication Table (%)'!$B46,AllPublicationData!$B:$B,'Publication Table (%)'!S$7)/
SUMIFS(AllPublicationData!$E:$E,AllPublicationData!$A:$A,'Publication Table (%)'!$B46,AllPublicationData!$B:$B,'Publication Table (%)'!S$7)))))))</f>
        <v>0.20289855072463769</v>
      </c>
    </row>
    <row r="47" spans="2:19" x14ac:dyDescent="0.35">
      <c r="B47" s="89">
        <v>44228</v>
      </c>
      <c r="C47" s="112">
        <f>IF('Publication Table (%)'!$C$5="All Cancelled Operations",
SUMIFS(AllPublicationData!$F:$F,AllPublicationData!$A:$A,'Publication Table (%)'!$B47,AllPublicationData!$B:$B,'Publication Table (%)'!$C$4),
IF('Publication Table (%)'!$C$5="Operations cancelled by patient",
SUMIFS(AllPublicationData!$G:$G,AllPublicationData!$A:$A,'Publication Table (%)'!$B47,AllPublicationData!$B:$B,'Publication Table (%)'!$C$4),
IF('Publication Table (%)'!$C$5="Operations cancelled for clinical reasons",
SUMIFS(AllPublicationData!$H:$H,AllPublicationData!$A:$A,'Publication Table (%)'!$B47,AllPublicationData!$B:$B,'Publication Table (%)'!$C$4),
IF('Publication Table (%)'!$C$5="Operations cancelled for non-clinical/capacity reasons",
SUMIFS(AllPublicationData!$I:$I,AllPublicationData!$A:$A,'Publication Table (%)'!$B47,AllPublicationData!$B:$B,'Publication Table (%)'!$C$4),
IF('Publication Table (%)'!$C$5="Cancellations for other reasons",
SUMIFS(AllPublicationData!$J:$J,AllPublicationData!$A:$A,'Publication Table (%)'!$B47,AllPublicationData!$B:$B,'Publication Table (%)'!$C$4))))))+
IF(AND($C$4="NHS Scotland",$C$5="All Cancelled Operations"),
SUMIFS(AllPublicationData!$F:$F,AllPublicationData!$A:$A,'Publication Table (%)'!$B47),
IF(AND($C$4="NHS Scotland",$C$5="Operations cancelled by patient"),
SUMIFS(AllPublicationData!$G:$G,AllPublicationData!$A:$A,'Publication Table (%)'!$B47),
IF(AND($C$4="NHS Scotland",$C$5="Operations cancelled for clinical reasons"),
SUMIFS(AllPublicationData!$H:$H,AllPublicationData!$A:$A,'Publication Table (%)'!$B47),
IF(AND($C$4="NHS Scotland",$C$5="Operations cancelled for non-clinical/capacity reasons"),
SUMIFS(AllPublicationData!$I:$I,AllPublicationData!$A:$A,'Publication Table (%)'!$B47),
IF(AND($C$4="NHS Scotland",$C$5="Cancellations for other reasons"),
SUMIFS(AllPublicationData!$J:$J,AllPublicationData!$A:$A,'Publication Table (%)'!$B47))))))</f>
        <v>870</v>
      </c>
      <c r="D47" s="110">
        <f>IF(AND('Publication Table (%)'!$C$5="All Cancelled Operations",$C$4&lt;&gt;"NHS Scotland"),
IFERROR(SUMIFS(AllPublicationData!$F:$F,AllPublicationData!$A:$A,'Publication Table (%)'!$B47,AllPublicationData!$B:$B,'Publication Table (%)'!$C$4,AllPublicationData!$D:$D,'Publication Table (%)'!D$7)/
SUMIFS(AllPublicationData!$E:$E,AllPublicationData!$A:$A,'Publication Table (%)'!$B47,AllPublicationData!$B:$B,'Publication Table (%)'!$C$4,AllPublicationData!$D:$D,'Publication Table (%)'!D$7),
SUMIFS(AllPublicationData!$F:$F,AllPublicationData!$A:$A,'Publication Table (%)'!$B47,AllPublicationData!$B:$B,'Publication Table (%)'!D$7)/
SUMIFS(AllPublicationData!$E:$E,AllPublicationData!$A:$A,'Publication Table (%)'!$B47,AllPublicationData!$B:$B,'Publication Table (%)'!D$7)),
IF(AND('Publication Table (%)'!$C$5="Operations cancelled by patient",$C$4&lt;&gt;"NHS Scotland"),
IFERROR(SUMIFS(AllPublicationData!$G:$G,AllPublicationData!$A:$A,'Publication Table (%)'!$B47,AllPublicationData!$B:$B,'Publication Table (%)'!$C$4,AllPublicationData!$D:$D,'Publication Table (%)'!D$7)/
SUMIFS(AllPublicationData!$E:$E,AllPublicationData!$A:$A,'Publication Table (%)'!$B47,AllPublicationData!$B:$B,'Publication Table (%)'!$C$4,AllPublicationData!$D:$D,'Publication Table (%)'!D$7),
SUMIFS(AllPublicationData!$G:$G,AllPublicationData!$A:$A,'Publication Table (%)'!$B47,AllPublicationData!$B:$B,'Publication Table (%)'!D$7)/
SUMIFS(AllPublicationData!$E:$E,AllPublicationData!$A:$A,'Publication Table (%)'!$B47,AllPublicationData!$B:$B,'Publication Table (%)'!D$7)),
IF(AND('Publication Table (%)'!$C$5="Operations cancelled for clinical reasons",$C$4&lt;&gt;"NHS Scotland"),
IFERROR(SUMIFS(AllPublicationData!$H:$H,AllPublicationData!$A:$A,'Publication Table (%)'!$B47,AllPublicationData!$B:$B,'Publication Table (%)'!$C$4,AllPublicationData!$D:$D,'Publication Table (%)'!D$7)/
SUMIFS(AllPublicationData!$E:$E,AllPublicationData!$A:$A,'Publication Table (%)'!$B47,AllPublicationData!$B:$B,'Publication Table (%)'!$C$4,AllPublicationData!$D:$D,'Publication Table (%)'!D$7),
SUMIFS(AllPublicationData!$H:$H,AllPublicationData!$A:$A,'Publication Table (%)'!$B47,AllPublicationData!$B:$B,'Publication Table (%)'!D$7)/
SUMIFS(AllPublicationData!$E:$E,AllPublicationData!$A:$A,'Publication Table (%)'!$B47,AllPublicationData!$B:$B,'Publication Table (%)'!D$7)),
IF(AND('Publication Table (%)'!$C$5="Operations cancelled for non-clinical/capacity reasons",$C$4&lt;&gt;"NHS Scotland"),
IFERROR(SUMIFS(AllPublicationData!$I:$I,AllPublicationData!$A:$A,'Publication Table (%)'!$B47,AllPublicationData!$B:$B,'Publication Table (%)'!$C$4,AllPublicationData!$D:$D,'Publication Table (%)'!D$7)/
SUMIFS(AllPublicationData!$E:$E,AllPublicationData!$A:$A,'Publication Table (%)'!$B47,AllPublicationData!$B:$B,'Publication Table (%)'!$C$4,AllPublicationData!$D:$D,'Publication Table (%)'!D$7),
SUMIFS(AllPublicationData!$I:$I,AllPublicationData!$A:$A,'Publication Table (%)'!$B47,AllPublicationData!$B:$B,'Publication Table (%)'!D$7)/
SUMIFS(AllPublicationData!$E:$E,AllPublicationData!$A:$A,'Publication Table (%)'!$B47,AllPublicationData!$B:$B,'Publication Table (%)'!D$7)),
IF(AND('Publication Table (%)'!$C$5="Cancellations for other reasons",$C$4&lt;&gt;"NHS Scotland"),
IFERROR(SUMIFS(AllPublicationData!$J:$J,AllPublicationData!$A:$A,'Publication Table (%)'!$B47,AllPublicationData!$B:$B,'Publication Table (%)'!$C$4,AllPublicationData!$D:$D,'Publication Table (%)'!D$7)/
SUMIFS(AllPublicationData!$E:$E,AllPublicationData!$A:$A,'Publication Table (%)'!$B47,AllPublicationData!$B:$B,'Publication Table (%)'!$C$4,AllPublicationData!$D:$D,'Publication Table (%)'!D$7),
SUMIFS(AllPublicationData!$J:$J,AllPublicationData!$A:$A,'Publication Table (%)'!$B47,AllPublicationData!$B:$B,'Publication Table (%)'!D$7)/
SUMIFS(AllPublicationData!$E:$E,AllPublicationData!$A:$A,'Publication Table (%)'!$B47,AllPublicationData!$B:$B,'Publication Table (%)'!D$7)),
IF(AND($C$4="NHS Scotland",$C$5="All Cancelled Operations"),
SUMIFS(AllPublicationData!$F:$F,AllPublicationData!$A:$A,'Publication Table'!$B47)/
SUMIFS(AllPublicationData!$E:$E,AllPublicationData!$A:$A,'Publication Table'!$B47),
IF(AND($C$4="NHS Scotland",$C$5="Operations cancelled by patient"),
SUMIFS(AllPublicationData!$G:$G,AllPublicationData!$A:$A,'Publication Table'!$B47)/
SUMIFS(AllPublicationData!$E:$E,AllPublicationData!$A:$A,'Publication Table'!$B47),
IF(AND($C$4="NHS Scotland",$C$5="Operations cancelled for clinical reasons"),
SUMIFS(AllPublicationData!$H:$H,AllPublicationData!$A:$A,'Publication Table'!$B47)/
SUMIFS(AllPublicationData!$E:$E,AllPublicationData!$A:$A,'Publication Table'!$B47),
IF(AND($C$4="NHS Scotland",$C$5="Operations cancelled for non-clinical/capacity reasons"),
SUMIFS(AllPublicationData!$I:$I,AllPublicationData!$A:$A,'Publication Table'!$B47)/
SUMIFS(AllPublicationData!$E:$E,AllPublicationData!$A:$A,'Publication Table'!$B47),
IF(AND($C$4="NHS Scotland",$C$5="Cancellations for other reasons"),
SUMIFS(AllPublicationData!$J:$J,AllPublicationData!$A:$A,'Publication Table'!$B47)/
SUMIFS(AllPublicationData!$E:$E,AllPublicationData!$A:$A,'Publication Table'!$B47)))))))))))</f>
        <v>7.0536727744446248E-2</v>
      </c>
      <c r="E47" s="96">
        <f>IF('Publication Table (%)'!$C$5="All Cancelled Operations",
IFERROR(SUMIFS(AllPublicationData!$F:$F,AllPublicationData!$A:$A,'Publication Table (%)'!$B47,AllPublicationData!$B:$B,'Publication Table (%)'!$C$4,AllPublicationData!$D:$D,'Publication Table (%)'!E$7)/
SUMIFS(AllPublicationData!$E:$E,AllPublicationData!$A:$A,'Publication Table (%)'!$B47,AllPublicationData!$B:$B,'Publication Table (%)'!$C$4,AllPublicationData!$D:$D,'Publication Table (%)'!E$7),
SUMIFS(AllPublicationData!$F:$F,AllPublicationData!$A:$A,'Publication Table (%)'!$B47,AllPublicationData!$B:$B,'Publication Table (%)'!E$7)/
SUMIFS(AllPublicationData!$E:$E,AllPublicationData!$A:$A,'Publication Table (%)'!$B47,AllPublicationData!$B:$B,'Publication Table (%)'!E$7)),
IF('Publication Table (%)'!$C$5="Operations cancelled by patient",
IFERROR(SUMIFS(AllPublicationData!$G:$G,AllPublicationData!$A:$A,'Publication Table (%)'!$B47,AllPublicationData!$B:$B,'Publication Table (%)'!$C$4,AllPublicationData!$D:$D,'Publication Table (%)'!E$7)/
SUMIFS(AllPublicationData!$E:$E,AllPublicationData!$A:$A,'Publication Table (%)'!$B47,AllPublicationData!$B:$B,'Publication Table (%)'!$C$4,AllPublicationData!$D:$D,'Publication Table (%)'!E$7),
SUMIFS(AllPublicationData!$G:$G,AllPublicationData!$A:$A,'Publication Table (%)'!$B47,AllPublicationData!$B:$B,'Publication Table (%)'!E$7)/
SUMIFS(AllPublicationData!$E:$E,AllPublicationData!$A:$A,'Publication Table (%)'!$B47,AllPublicationData!$B:$B,'Publication Table (%)'!E$7)),
IF('Publication Table (%)'!$C$5="Operations cancelled for clinical reasons",
IFERROR(SUMIFS(AllPublicationData!$H:$H,AllPublicationData!$A:$A,'Publication Table (%)'!$B47,AllPublicationData!$B:$B,'Publication Table (%)'!$C$4,AllPublicationData!$D:$D,'Publication Table (%)'!E$7)/
SUMIFS(AllPublicationData!$E:$E,AllPublicationData!$A:$A,'Publication Table (%)'!$B47,AllPublicationData!$B:$B,'Publication Table (%)'!$C$4,AllPublicationData!$D:$D,'Publication Table (%)'!E$7),
SUMIFS(AllPublicationData!$H:$H,AllPublicationData!$A:$A,'Publication Table (%)'!$B47,AllPublicationData!$B:$B,'Publication Table (%)'!E$7)/
SUMIFS(AllPublicationData!$E:$E,AllPublicationData!$A:$A,'Publication Table (%)'!$B47,AllPublicationData!$B:$B,'Publication Table (%)'!E$7)),
IF('Publication Table (%)'!$C$5="Operations cancelled for non-clinical/capacity reasons",
IFERROR(SUMIFS(AllPublicationData!$I:$I,AllPublicationData!$A:$A,'Publication Table (%)'!$B47,AllPublicationData!$B:$B,'Publication Table (%)'!$C$4,AllPublicationData!$D:$D,'Publication Table (%)'!E$7)/
SUMIFS(AllPublicationData!$E:$E,AllPublicationData!$A:$A,'Publication Table (%)'!$B47,AllPublicationData!$B:$B,'Publication Table (%)'!$C$4,AllPublicationData!$D:$D,'Publication Table (%)'!E$7),
SUMIFS(AllPublicationData!$I:$I,AllPublicationData!$A:$A,'Publication Table (%)'!$B47,AllPublicationData!$B:$B,'Publication Table (%)'!E$7)/
SUMIFS(AllPublicationData!$E:$E,AllPublicationData!$A:$A,'Publication Table (%)'!$B47,AllPublicationData!$B:$B,'Publication Table (%)'!E$7)),
IF('Publication Table (%)'!$C$5="Cancellations for other reasons",
IFERROR(SUMIFS(AllPublicationData!$J:$J,AllPublicationData!$A:$A,'Publication Table (%)'!$B47,AllPublicationData!$B:$B,'Publication Table (%)'!$C$4,AllPublicationData!$D:$D,'Publication Table (%)'!E$7)/
SUMIFS(AllPublicationData!$E:$E,AllPublicationData!$A:$A,'Publication Table (%)'!$B47,AllPublicationData!$B:$B,'Publication Table (%)'!$C$4,AllPublicationData!$D:$D,'Publication Table (%)'!E$7),
SUMIFS(AllPublicationData!$J:$J,AllPublicationData!$A:$A,'Publication Table (%)'!$B47,AllPublicationData!$B:$B,'Publication Table (%)'!E$7)/
SUMIFS(AllPublicationData!$E:$E,AllPublicationData!$A:$A,'Publication Table (%)'!$B47,AllPublicationData!$B:$B,'Publication Table (%)'!E$7)))))))</f>
        <v>3.8286826735885786E-2</v>
      </c>
      <c r="F47" s="96">
        <f>IF('Publication Table (%)'!$C$5="All Cancelled Operations",
IFERROR(SUMIFS(AllPublicationData!$F:$F,AllPublicationData!$A:$A,'Publication Table (%)'!$B47,AllPublicationData!$B:$B,'Publication Table (%)'!$C$4,AllPublicationData!$D:$D,'Publication Table (%)'!F$7)/
SUMIFS(AllPublicationData!$E:$E,AllPublicationData!$A:$A,'Publication Table (%)'!$B47,AllPublicationData!$B:$B,'Publication Table (%)'!$C$4,AllPublicationData!$D:$D,'Publication Table (%)'!F$7),
SUMIFS(AllPublicationData!$F:$F,AllPublicationData!$A:$A,'Publication Table (%)'!$B47,AllPublicationData!$B:$B,'Publication Table (%)'!F$7)/
SUMIFS(AllPublicationData!$E:$E,AllPublicationData!$A:$A,'Publication Table (%)'!$B47,AllPublicationData!$B:$B,'Publication Table (%)'!F$7)),
IF('Publication Table (%)'!$C$5="Operations cancelled by patient",
IFERROR(SUMIFS(AllPublicationData!$G:$G,AllPublicationData!$A:$A,'Publication Table (%)'!$B47,AllPublicationData!$B:$B,'Publication Table (%)'!$C$4,AllPublicationData!$D:$D,'Publication Table (%)'!F$7)/
SUMIFS(AllPublicationData!$E:$E,AllPublicationData!$A:$A,'Publication Table (%)'!$B47,AllPublicationData!$B:$B,'Publication Table (%)'!$C$4,AllPublicationData!$D:$D,'Publication Table (%)'!F$7),
SUMIFS(AllPublicationData!$G:$G,AllPublicationData!$A:$A,'Publication Table (%)'!$B47,AllPublicationData!$B:$B,'Publication Table (%)'!F$7)/
SUMIFS(AllPublicationData!$E:$E,AllPublicationData!$A:$A,'Publication Table (%)'!$B47,AllPublicationData!$B:$B,'Publication Table (%)'!F$7)),
IF('Publication Table (%)'!$C$5="Operations cancelled for clinical reasons",
IFERROR(SUMIFS(AllPublicationData!$H:$H,AllPublicationData!$A:$A,'Publication Table (%)'!$B47,AllPublicationData!$B:$B,'Publication Table (%)'!$C$4,AllPublicationData!$D:$D,'Publication Table (%)'!F$7)/
SUMIFS(AllPublicationData!$E:$E,AllPublicationData!$A:$A,'Publication Table (%)'!$B47,AllPublicationData!$B:$B,'Publication Table (%)'!$C$4,AllPublicationData!$D:$D,'Publication Table (%)'!F$7),
SUMIFS(AllPublicationData!$H:$H,AllPublicationData!$A:$A,'Publication Table (%)'!$B47,AllPublicationData!$B:$B,'Publication Table (%)'!F$7)/
SUMIFS(AllPublicationData!$E:$E,AllPublicationData!$A:$A,'Publication Table (%)'!$B47,AllPublicationData!$B:$B,'Publication Table (%)'!F$7)),
IF('Publication Table (%)'!$C$5="Operations cancelled for non-clinical/capacity reasons",
IFERROR(SUMIFS(AllPublicationData!$I:$I,AllPublicationData!$A:$A,'Publication Table (%)'!$B47,AllPublicationData!$B:$B,'Publication Table (%)'!$C$4,AllPublicationData!$D:$D,'Publication Table (%)'!F$7)/
SUMIFS(AllPublicationData!$E:$E,AllPublicationData!$A:$A,'Publication Table (%)'!$B47,AllPublicationData!$B:$B,'Publication Table (%)'!$C$4,AllPublicationData!$D:$D,'Publication Table (%)'!F$7),
SUMIFS(AllPublicationData!$I:$I,AllPublicationData!$A:$A,'Publication Table (%)'!$B47,AllPublicationData!$B:$B,'Publication Table (%)'!F$7)/
SUMIFS(AllPublicationData!$E:$E,AllPublicationData!$A:$A,'Publication Table (%)'!$B47,AllPublicationData!$B:$B,'Publication Table (%)'!F$7)),
IF('Publication Table (%)'!$C$5="Cancellations for other reasons",
IFERROR(SUMIFS(AllPublicationData!$J:$J,AllPublicationData!$A:$A,'Publication Table (%)'!$B47,AllPublicationData!$B:$B,'Publication Table (%)'!$C$4,AllPublicationData!$D:$D,'Publication Table (%)'!F$7)/
SUMIFS(AllPublicationData!$E:$E,AllPublicationData!$A:$A,'Publication Table (%)'!$B47,AllPublicationData!$B:$B,'Publication Table (%)'!$C$4,AllPublicationData!$D:$D,'Publication Table (%)'!F$7),
SUMIFS(AllPublicationData!$J:$J,AllPublicationData!$A:$A,'Publication Table (%)'!$B47,AllPublicationData!$B:$B,'Publication Table (%)'!F$7)/
SUMIFS(AllPublicationData!$E:$E,AllPublicationData!$A:$A,'Publication Table (%)'!$B47,AllPublicationData!$B:$B,'Publication Table (%)'!F$7)))))))</f>
        <v>5.5555555555555552E-2</v>
      </c>
      <c r="G47" s="96">
        <f>IF('Publication Table (%)'!$C$5="All Cancelled Operations",
IFERROR(SUMIFS(AllPublicationData!$F:$F,AllPublicationData!$A:$A,'Publication Table (%)'!$B47,AllPublicationData!$B:$B,'Publication Table (%)'!$C$4,AllPublicationData!$D:$D,'Publication Table (%)'!G$7)/
SUMIFS(AllPublicationData!$E:$E,AllPublicationData!$A:$A,'Publication Table (%)'!$B47,AllPublicationData!$B:$B,'Publication Table (%)'!$C$4,AllPublicationData!$D:$D,'Publication Table (%)'!G$7),
SUMIFS(AllPublicationData!$F:$F,AllPublicationData!$A:$A,'Publication Table (%)'!$B47,AllPublicationData!$B:$B,'Publication Table (%)'!G$7)/
SUMIFS(AllPublicationData!$E:$E,AllPublicationData!$A:$A,'Publication Table (%)'!$B47,AllPublicationData!$B:$B,'Publication Table (%)'!G$7)),
IF('Publication Table (%)'!$C$5="Operations cancelled by patient",
IFERROR(SUMIFS(AllPublicationData!$G:$G,AllPublicationData!$A:$A,'Publication Table (%)'!$B47,AllPublicationData!$B:$B,'Publication Table (%)'!$C$4,AllPublicationData!$D:$D,'Publication Table (%)'!G$7)/
SUMIFS(AllPublicationData!$E:$E,AllPublicationData!$A:$A,'Publication Table (%)'!$B47,AllPublicationData!$B:$B,'Publication Table (%)'!$C$4,AllPublicationData!$D:$D,'Publication Table (%)'!G$7),
SUMIFS(AllPublicationData!$G:$G,AllPublicationData!$A:$A,'Publication Table (%)'!$B47,AllPublicationData!$B:$B,'Publication Table (%)'!G$7)/
SUMIFS(AllPublicationData!$E:$E,AllPublicationData!$A:$A,'Publication Table (%)'!$B47,AllPublicationData!$B:$B,'Publication Table (%)'!G$7)),
IF('Publication Table (%)'!$C$5="Operations cancelled for clinical reasons",
IFERROR(SUMIFS(AllPublicationData!$H:$H,AllPublicationData!$A:$A,'Publication Table (%)'!$B47,AllPublicationData!$B:$B,'Publication Table (%)'!$C$4,AllPublicationData!$D:$D,'Publication Table (%)'!G$7)/
SUMIFS(AllPublicationData!$E:$E,AllPublicationData!$A:$A,'Publication Table (%)'!$B47,AllPublicationData!$B:$B,'Publication Table (%)'!$C$4,AllPublicationData!$D:$D,'Publication Table (%)'!G$7),
SUMIFS(AllPublicationData!$H:$H,AllPublicationData!$A:$A,'Publication Table (%)'!$B47,AllPublicationData!$B:$B,'Publication Table (%)'!G$7)/
SUMIFS(AllPublicationData!$E:$E,AllPublicationData!$A:$A,'Publication Table (%)'!$B47,AllPublicationData!$B:$B,'Publication Table (%)'!G$7)),
IF('Publication Table (%)'!$C$5="Operations cancelled for non-clinical/capacity reasons",
IFERROR(SUMIFS(AllPublicationData!$I:$I,AllPublicationData!$A:$A,'Publication Table (%)'!$B47,AllPublicationData!$B:$B,'Publication Table (%)'!$C$4,AllPublicationData!$D:$D,'Publication Table (%)'!G$7)/
SUMIFS(AllPublicationData!$E:$E,AllPublicationData!$A:$A,'Publication Table (%)'!$B47,AllPublicationData!$B:$B,'Publication Table (%)'!$C$4,AllPublicationData!$D:$D,'Publication Table (%)'!G$7),
SUMIFS(AllPublicationData!$I:$I,AllPublicationData!$A:$A,'Publication Table (%)'!$B47,AllPublicationData!$B:$B,'Publication Table (%)'!G$7)/
SUMIFS(AllPublicationData!$E:$E,AllPublicationData!$A:$A,'Publication Table (%)'!$B47,AllPublicationData!$B:$B,'Publication Table (%)'!G$7)),
IF('Publication Table (%)'!$C$5="Cancellations for other reasons",
IFERROR(SUMIFS(AllPublicationData!$J:$J,AllPublicationData!$A:$A,'Publication Table (%)'!$B47,AllPublicationData!$B:$B,'Publication Table (%)'!$C$4,AllPublicationData!$D:$D,'Publication Table (%)'!G$7)/
SUMIFS(AllPublicationData!$E:$E,AllPublicationData!$A:$A,'Publication Table (%)'!$B47,AllPublicationData!$B:$B,'Publication Table (%)'!$C$4,AllPublicationData!$D:$D,'Publication Table (%)'!G$7),
SUMIFS(AllPublicationData!$J:$J,AllPublicationData!$A:$A,'Publication Table (%)'!$B47,AllPublicationData!$B:$B,'Publication Table (%)'!G$7)/
SUMIFS(AllPublicationData!$E:$E,AllPublicationData!$A:$A,'Publication Table (%)'!$B47,AllPublicationData!$B:$B,'Publication Table (%)'!G$7)))))))</f>
        <v>8.1081081081081086E-2</v>
      </c>
      <c r="H47" s="96">
        <f>IF('Publication Table (%)'!$C$5="All Cancelled Operations",
IFERROR(SUMIFS(AllPublicationData!$F:$F,AllPublicationData!$A:$A,'Publication Table (%)'!$B47,AllPublicationData!$B:$B,'Publication Table (%)'!$C$4,AllPublicationData!$D:$D,'Publication Table (%)'!H$7)/
SUMIFS(AllPublicationData!$E:$E,AllPublicationData!$A:$A,'Publication Table (%)'!$B47,AllPublicationData!$B:$B,'Publication Table (%)'!$C$4,AllPublicationData!$D:$D,'Publication Table (%)'!H$7),
SUMIFS(AllPublicationData!$F:$F,AllPublicationData!$A:$A,'Publication Table (%)'!$B47,AllPublicationData!$B:$B,'Publication Table (%)'!H$7)/
SUMIFS(AllPublicationData!$E:$E,AllPublicationData!$A:$A,'Publication Table (%)'!$B47,AllPublicationData!$B:$B,'Publication Table (%)'!H$7)),
IF('Publication Table (%)'!$C$5="Operations cancelled by patient",
IFERROR(SUMIFS(AllPublicationData!$G:$G,AllPublicationData!$A:$A,'Publication Table (%)'!$B47,AllPublicationData!$B:$B,'Publication Table (%)'!$C$4,AllPublicationData!$D:$D,'Publication Table (%)'!H$7)/
SUMIFS(AllPublicationData!$E:$E,AllPublicationData!$A:$A,'Publication Table (%)'!$B47,AllPublicationData!$B:$B,'Publication Table (%)'!$C$4,AllPublicationData!$D:$D,'Publication Table (%)'!H$7),
SUMIFS(AllPublicationData!$G:$G,AllPublicationData!$A:$A,'Publication Table (%)'!$B47,AllPublicationData!$B:$B,'Publication Table (%)'!H$7)/
SUMIFS(AllPublicationData!$E:$E,AllPublicationData!$A:$A,'Publication Table (%)'!$B47,AllPublicationData!$B:$B,'Publication Table (%)'!H$7)),
IF('Publication Table (%)'!$C$5="Operations cancelled for clinical reasons",
IFERROR(SUMIFS(AllPublicationData!$H:$H,AllPublicationData!$A:$A,'Publication Table (%)'!$B47,AllPublicationData!$B:$B,'Publication Table (%)'!$C$4,AllPublicationData!$D:$D,'Publication Table (%)'!H$7)/
SUMIFS(AllPublicationData!$E:$E,AllPublicationData!$A:$A,'Publication Table (%)'!$B47,AllPublicationData!$B:$B,'Publication Table (%)'!$C$4,AllPublicationData!$D:$D,'Publication Table (%)'!H$7),
SUMIFS(AllPublicationData!$H:$H,AllPublicationData!$A:$A,'Publication Table (%)'!$B47,AllPublicationData!$B:$B,'Publication Table (%)'!H$7)/
SUMIFS(AllPublicationData!$E:$E,AllPublicationData!$A:$A,'Publication Table (%)'!$B47,AllPublicationData!$B:$B,'Publication Table (%)'!H$7)),
IF('Publication Table (%)'!$C$5="Operations cancelled for non-clinical/capacity reasons",
IFERROR(SUMIFS(AllPublicationData!$I:$I,AllPublicationData!$A:$A,'Publication Table (%)'!$B47,AllPublicationData!$B:$B,'Publication Table (%)'!$C$4,AllPublicationData!$D:$D,'Publication Table (%)'!H$7)/
SUMIFS(AllPublicationData!$E:$E,AllPublicationData!$A:$A,'Publication Table (%)'!$B47,AllPublicationData!$B:$B,'Publication Table (%)'!$C$4,AllPublicationData!$D:$D,'Publication Table (%)'!H$7),
SUMIFS(AllPublicationData!$I:$I,AllPublicationData!$A:$A,'Publication Table (%)'!$B47,AllPublicationData!$B:$B,'Publication Table (%)'!H$7)/
SUMIFS(AllPublicationData!$E:$E,AllPublicationData!$A:$A,'Publication Table (%)'!$B47,AllPublicationData!$B:$B,'Publication Table (%)'!H$7)),
IF('Publication Table (%)'!$C$5="Cancellations for other reasons",
IFERROR(SUMIFS(AllPublicationData!$J:$J,AllPublicationData!$A:$A,'Publication Table (%)'!$B47,AllPublicationData!$B:$B,'Publication Table (%)'!$C$4,AllPublicationData!$D:$D,'Publication Table (%)'!H$7)/
SUMIFS(AllPublicationData!$E:$E,AllPublicationData!$A:$A,'Publication Table (%)'!$B47,AllPublicationData!$B:$B,'Publication Table (%)'!$C$4,AllPublicationData!$D:$D,'Publication Table (%)'!H$7),
SUMIFS(AllPublicationData!$J:$J,AllPublicationData!$A:$A,'Publication Table (%)'!$B47,AllPublicationData!$B:$B,'Publication Table (%)'!H$7)/
SUMIFS(AllPublicationData!$E:$E,AllPublicationData!$A:$A,'Publication Table (%)'!$B47,AllPublicationData!$B:$B,'Publication Table (%)'!H$7)))))))</f>
        <v>6.9293478260869568E-2</v>
      </c>
      <c r="I47" s="96">
        <f>IF('Publication Table (%)'!$C$5="All Cancelled Operations",
IFERROR(SUMIFS(AllPublicationData!$F:$F,AllPublicationData!$A:$A,'Publication Table (%)'!$B47,AllPublicationData!$B:$B,'Publication Table (%)'!$C$4,AllPublicationData!$D:$D,'Publication Table (%)'!I$7)/
SUMIFS(AllPublicationData!$E:$E,AllPublicationData!$A:$A,'Publication Table (%)'!$B47,AllPublicationData!$B:$B,'Publication Table (%)'!$C$4,AllPublicationData!$D:$D,'Publication Table (%)'!I$7),
SUMIFS(AllPublicationData!$F:$F,AllPublicationData!$A:$A,'Publication Table (%)'!$B47,AllPublicationData!$B:$B,'Publication Table (%)'!I$7)/
SUMIFS(AllPublicationData!$E:$E,AllPublicationData!$A:$A,'Publication Table (%)'!$B47,AllPublicationData!$B:$B,'Publication Table (%)'!I$7)),
IF('Publication Table (%)'!$C$5="Operations cancelled by patient",
IFERROR(SUMIFS(AllPublicationData!$G:$G,AllPublicationData!$A:$A,'Publication Table (%)'!$B47,AllPublicationData!$B:$B,'Publication Table (%)'!$C$4,AllPublicationData!$D:$D,'Publication Table (%)'!I$7)/
SUMIFS(AllPublicationData!$E:$E,AllPublicationData!$A:$A,'Publication Table (%)'!$B47,AllPublicationData!$B:$B,'Publication Table (%)'!$C$4,AllPublicationData!$D:$D,'Publication Table (%)'!I$7),
SUMIFS(AllPublicationData!$G:$G,AllPublicationData!$A:$A,'Publication Table (%)'!$B47,AllPublicationData!$B:$B,'Publication Table (%)'!I$7)/
SUMIFS(AllPublicationData!$E:$E,AllPublicationData!$A:$A,'Publication Table (%)'!$B47,AllPublicationData!$B:$B,'Publication Table (%)'!I$7)),
IF('Publication Table (%)'!$C$5="Operations cancelled for clinical reasons",
IFERROR(SUMIFS(AllPublicationData!$H:$H,AllPublicationData!$A:$A,'Publication Table (%)'!$B47,AllPublicationData!$B:$B,'Publication Table (%)'!$C$4,AllPublicationData!$D:$D,'Publication Table (%)'!I$7)/
SUMIFS(AllPublicationData!$E:$E,AllPublicationData!$A:$A,'Publication Table (%)'!$B47,AllPublicationData!$B:$B,'Publication Table (%)'!$C$4,AllPublicationData!$D:$D,'Publication Table (%)'!I$7),
SUMIFS(AllPublicationData!$H:$H,AllPublicationData!$A:$A,'Publication Table (%)'!$B47,AllPublicationData!$B:$B,'Publication Table (%)'!I$7)/
SUMIFS(AllPublicationData!$E:$E,AllPublicationData!$A:$A,'Publication Table (%)'!$B47,AllPublicationData!$B:$B,'Publication Table (%)'!I$7)),
IF('Publication Table (%)'!$C$5="Operations cancelled for non-clinical/capacity reasons",
IFERROR(SUMIFS(AllPublicationData!$I:$I,AllPublicationData!$A:$A,'Publication Table (%)'!$B47,AllPublicationData!$B:$B,'Publication Table (%)'!$C$4,AllPublicationData!$D:$D,'Publication Table (%)'!I$7)/
SUMIFS(AllPublicationData!$E:$E,AllPublicationData!$A:$A,'Publication Table (%)'!$B47,AllPublicationData!$B:$B,'Publication Table (%)'!$C$4,AllPublicationData!$D:$D,'Publication Table (%)'!I$7),
SUMIFS(AllPublicationData!$I:$I,AllPublicationData!$A:$A,'Publication Table (%)'!$B47,AllPublicationData!$B:$B,'Publication Table (%)'!I$7)/
SUMIFS(AllPublicationData!$E:$E,AllPublicationData!$A:$A,'Publication Table (%)'!$B47,AllPublicationData!$B:$B,'Publication Table (%)'!I$7)),
IF('Publication Table (%)'!$C$5="Cancellations for other reasons",
IFERROR(SUMIFS(AllPublicationData!$J:$J,AllPublicationData!$A:$A,'Publication Table (%)'!$B47,AllPublicationData!$B:$B,'Publication Table (%)'!$C$4,AllPublicationData!$D:$D,'Publication Table (%)'!I$7)/
SUMIFS(AllPublicationData!$E:$E,AllPublicationData!$A:$A,'Publication Table (%)'!$B47,AllPublicationData!$B:$B,'Publication Table (%)'!$C$4,AllPublicationData!$D:$D,'Publication Table (%)'!I$7),
SUMIFS(AllPublicationData!$J:$J,AllPublicationData!$A:$A,'Publication Table (%)'!$B47,AllPublicationData!$B:$B,'Publication Table (%)'!I$7)/
SUMIFS(AllPublicationData!$E:$E,AllPublicationData!$A:$A,'Publication Table (%)'!$B47,AllPublicationData!$B:$B,'Publication Table (%)'!I$7)))))))</f>
        <v>6.8452380952380959E-2</v>
      </c>
      <c r="J47" s="96">
        <f>IF('Publication Table (%)'!$C$5="All Cancelled Operations",
IFERROR(SUMIFS(AllPublicationData!$F:$F,AllPublicationData!$A:$A,'Publication Table (%)'!$B47,AllPublicationData!$B:$B,'Publication Table (%)'!$C$4,AllPublicationData!$D:$D,'Publication Table (%)'!J$7)/
SUMIFS(AllPublicationData!$E:$E,AllPublicationData!$A:$A,'Publication Table (%)'!$B47,AllPublicationData!$B:$B,'Publication Table (%)'!$C$4,AllPublicationData!$D:$D,'Publication Table (%)'!J$7),
SUMIFS(AllPublicationData!$F:$F,AllPublicationData!$A:$A,'Publication Table (%)'!$B47,AllPublicationData!$B:$B,'Publication Table (%)'!J$7)/
SUMIFS(AllPublicationData!$E:$E,AllPublicationData!$A:$A,'Publication Table (%)'!$B47,AllPublicationData!$B:$B,'Publication Table (%)'!J$7)),
IF('Publication Table (%)'!$C$5="Operations cancelled by patient",
IFERROR(SUMIFS(AllPublicationData!$G:$G,AllPublicationData!$A:$A,'Publication Table (%)'!$B47,AllPublicationData!$B:$B,'Publication Table (%)'!$C$4,AllPublicationData!$D:$D,'Publication Table (%)'!J$7)/
SUMIFS(AllPublicationData!$E:$E,AllPublicationData!$A:$A,'Publication Table (%)'!$B47,AllPublicationData!$B:$B,'Publication Table (%)'!$C$4,AllPublicationData!$D:$D,'Publication Table (%)'!J$7),
SUMIFS(AllPublicationData!$G:$G,AllPublicationData!$A:$A,'Publication Table (%)'!$B47,AllPublicationData!$B:$B,'Publication Table (%)'!J$7)/
SUMIFS(AllPublicationData!$E:$E,AllPublicationData!$A:$A,'Publication Table (%)'!$B47,AllPublicationData!$B:$B,'Publication Table (%)'!J$7)),
IF('Publication Table (%)'!$C$5="Operations cancelled for clinical reasons",
IFERROR(SUMIFS(AllPublicationData!$H:$H,AllPublicationData!$A:$A,'Publication Table (%)'!$B47,AllPublicationData!$B:$B,'Publication Table (%)'!$C$4,AllPublicationData!$D:$D,'Publication Table (%)'!J$7)/
SUMIFS(AllPublicationData!$E:$E,AllPublicationData!$A:$A,'Publication Table (%)'!$B47,AllPublicationData!$B:$B,'Publication Table (%)'!$C$4,AllPublicationData!$D:$D,'Publication Table (%)'!J$7),
SUMIFS(AllPublicationData!$H:$H,AllPublicationData!$A:$A,'Publication Table (%)'!$B47,AllPublicationData!$B:$B,'Publication Table (%)'!J$7)/
SUMIFS(AllPublicationData!$E:$E,AllPublicationData!$A:$A,'Publication Table (%)'!$B47,AllPublicationData!$B:$B,'Publication Table (%)'!J$7)),
IF('Publication Table (%)'!$C$5="Operations cancelled for non-clinical/capacity reasons",
IFERROR(SUMIFS(AllPublicationData!$I:$I,AllPublicationData!$A:$A,'Publication Table (%)'!$B47,AllPublicationData!$B:$B,'Publication Table (%)'!$C$4,AllPublicationData!$D:$D,'Publication Table (%)'!J$7)/
SUMIFS(AllPublicationData!$E:$E,AllPublicationData!$A:$A,'Publication Table (%)'!$B47,AllPublicationData!$B:$B,'Publication Table (%)'!$C$4,AllPublicationData!$D:$D,'Publication Table (%)'!J$7),
SUMIFS(AllPublicationData!$I:$I,AllPublicationData!$A:$A,'Publication Table (%)'!$B47,AllPublicationData!$B:$B,'Publication Table (%)'!J$7)/
SUMIFS(AllPublicationData!$E:$E,AllPublicationData!$A:$A,'Publication Table (%)'!$B47,AllPublicationData!$B:$B,'Publication Table (%)'!J$7)),
IF('Publication Table (%)'!$C$5="Cancellations for other reasons",
IFERROR(SUMIFS(AllPublicationData!$J:$J,AllPublicationData!$A:$A,'Publication Table (%)'!$B47,AllPublicationData!$B:$B,'Publication Table (%)'!$C$4,AllPublicationData!$D:$D,'Publication Table (%)'!J$7)/
SUMIFS(AllPublicationData!$E:$E,AllPublicationData!$A:$A,'Publication Table (%)'!$B47,AllPublicationData!$B:$B,'Publication Table (%)'!$C$4,AllPublicationData!$D:$D,'Publication Table (%)'!J$7),
SUMIFS(AllPublicationData!$J:$J,AllPublicationData!$A:$A,'Publication Table (%)'!$B47,AllPublicationData!$B:$B,'Publication Table (%)'!J$7)/
SUMIFS(AllPublicationData!$E:$E,AllPublicationData!$A:$A,'Publication Table (%)'!$B47,AllPublicationData!$B:$B,'Publication Table (%)'!J$7)))))))</f>
        <v>7.5221238938053103E-2</v>
      </c>
      <c r="K47" s="96">
        <f>IF('Publication Table (%)'!$C$5="All Cancelled Operations",
IFERROR(SUMIFS(AllPublicationData!$F:$F,AllPublicationData!$A:$A,'Publication Table (%)'!$B47,AllPublicationData!$B:$B,'Publication Table (%)'!$C$4,AllPublicationData!$D:$D,'Publication Table (%)'!K$7)/
SUMIFS(AllPublicationData!$E:$E,AllPublicationData!$A:$A,'Publication Table (%)'!$B47,AllPublicationData!$B:$B,'Publication Table (%)'!$C$4,AllPublicationData!$D:$D,'Publication Table (%)'!K$7),
SUMIFS(AllPublicationData!$F:$F,AllPublicationData!$A:$A,'Publication Table (%)'!$B47,AllPublicationData!$B:$B,'Publication Table (%)'!K$7)/
SUMIFS(AllPublicationData!$E:$E,AllPublicationData!$A:$A,'Publication Table (%)'!$B47,AllPublicationData!$B:$B,'Publication Table (%)'!K$7)),
IF('Publication Table (%)'!$C$5="Operations cancelled by patient",
IFERROR(SUMIFS(AllPublicationData!$G:$G,AllPublicationData!$A:$A,'Publication Table (%)'!$B47,AllPublicationData!$B:$B,'Publication Table (%)'!$C$4,AllPublicationData!$D:$D,'Publication Table (%)'!K$7)/
SUMIFS(AllPublicationData!$E:$E,AllPublicationData!$A:$A,'Publication Table (%)'!$B47,AllPublicationData!$B:$B,'Publication Table (%)'!$C$4,AllPublicationData!$D:$D,'Publication Table (%)'!K$7),
SUMIFS(AllPublicationData!$G:$G,AllPublicationData!$A:$A,'Publication Table (%)'!$B47,AllPublicationData!$B:$B,'Publication Table (%)'!K$7)/
SUMIFS(AllPublicationData!$E:$E,AllPublicationData!$A:$A,'Publication Table (%)'!$B47,AllPublicationData!$B:$B,'Publication Table (%)'!K$7)),
IF('Publication Table (%)'!$C$5="Operations cancelled for clinical reasons",
IFERROR(SUMIFS(AllPublicationData!$H:$H,AllPublicationData!$A:$A,'Publication Table (%)'!$B47,AllPublicationData!$B:$B,'Publication Table (%)'!$C$4,AllPublicationData!$D:$D,'Publication Table (%)'!K$7)/
SUMIFS(AllPublicationData!$E:$E,AllPublicationData!$A:$A,'Publication Table (%)'!$B47,AllPublicationData!$B:$B,'Publication Table (%)'!$C$4,AllPublicationData!$D:$D,'Publication Table (%)'!K$7),
SUMIFS(AllPublicationData!$H:$H,AllPublicationData!$A:$A,'Publication Table (%)'!$B47,AllPublicationData!$B:$B,'Publication Table (%)'!K$7)/
SUMIFS(AllPublicationData!$E:$E,AllPublicationData!$A:$A,'Publication Table (%)'!$B47,AllPublicationData!$B:$B,'Publication Table (%)'!K$7)),
IF('Publication Table (%)'!$C$5="Operations cancelled for non-clinical/capacity reasons",
IFERROR(SUMIFS(AllPublicationData!$I:$I,AllPublicationData!$A:$A,'Publication Table (%)'!$B47,AllPublicationData!$B:$B,'Publication Table (%)'!$C$4,AllPublicationData!$D:$D,'Publication Table (%)'!K$7)/
SUMIFS(AllPublicationData!$E:$E,AllPublicationData!$A:$A,'Publication Table (%)'!$B47,AllPublicationData!$B:$B,'Publication Table (%)'!$C$4,AllPublicationData!$D:$D,'Publication Table (%)'!K$7),
SUMIFS(AllPublicationData!$I:$I,AllPublicationData!$A:$A,'Publication Table (%)'!$B47,AllPublicationData!$B:$B,'Publication Table (%)'!K$7)/
SUMIFS(AllPublicationData!$E:$E,AllPublicationData!$A:$A,'Publication Table (%)'!$B47,AllPublicationData!$B:$B,'Publication Table (%)'!K$7)),
IF('Publication Table (%)'!$C$5="Cancellations for other reasons",
IFERROR(SUMIFS(AllPublicationData!$J:$J,AllPublicationData!$A:$A,'Publication Table (%)'!$B47,AllPublicationData!$B:$B,'Publication Table (%)'!$C$4,AllPublicationData!$D:$D,'Publication Table (%)'!K$7)/
SUMIFS(AllPublicationData!$E:$E,AllPublicationData!$A:$A,'Publication Table (%)'!$B47,AllPublicationData!$B:$B,'Publication Table (%)'!$C$4,AllPublicationData!$D:$D,'Publication Table (%)'!K$7),
SUMIFS(AllPublicationData!$J:$J,AllPublicationData!$A:$A,'Publication Table (%)'!$B47,AllPublicationData!$B:$B,'Publication Table (%)'!K$7)/
SUMIFS(AllPublicationData!$E:$E,AllPublicationData!$A:$A,'Publication Table (%)'!$B47,AllPublicationData!$B:$B,'Publication Table (%)'!K$7)))))))</f>
        <v>8.0467675378266851E-2</v>
      </c>
      <c r="L47" s="96">
        <f>IF('Publication Table (%)'!$C$5="All Cancelled Operations",
IFERROR(SUMIFS(AllPublicationData!$F:$F,AllPublicationData!$A:$A,'Publication Table (%)'!$B47,AllPublicationData!$B:$B,'Publication Table (%)'!$C$4,AllPublicationData!$D:$D,'Publication Table (%)'!L$7)/
SUMIFS(AllPublicationData!$E:$E,AllPublicationData!$A:$A,'Publication Table (%)'!$B47,AllPublicationData!$B:$B,'Publication Table (%)'!$C$4,AllPublicationData!$D:$D,'Publication Table (%)'!L$7),
SUMIFS(AllPublicationData!$F:$F,AllPublicationData!$A:$A,'Publication Table (%)'!$B47,AllPublicationData!$B:$B,'Publication Table (%)'!L$7)/
SUMIFS(AllPublicationData!$E:$E,AllPublicationData!$A:$A,'Publication Table (%)'!$B47,AllPublicationData!$B:$B,'Publication Table (%)'!L$7)),
IF('Publication Table (%)'!$C$5="Operations cancelled by patient",
IFERROR(SUMIFS(AllPublicationData!$G:$G,AllPublicationData!$A:$A,'Publication Table (%)'!$B47,AllPublicationData!$B:$B,'Publication Table (%)'!$C$4,AllPublicationData!$D:$D,'Publication Table (%)'!L$7)/
SUMIFS(AllPublicationData!$E:$E,AllPublicationData!$A:$A,'Publication Table (%)'!$B47,AllPublicationData!$B:$B,'Publication Table (%)'!$C$4,AllPublicationData!$D:$D,'Publication Table (%)'!L$7),
SUMIFS(AllPublicationData!$G:$G,AllPublicationData!$A:$A,'Publication Table (%)'!$B47,AllPublicationData!$B:$B,'Publication Table (%)'!L$7)/
SUMIFS(AllPublicationData!$E:$E,AllPublicationData!$A:$A,'Publication Table (%)'!$B47,AllPublicationData!$B:$B,'Publication Table (%)'!L$7)),
IF('Publication Table (%)'!$C$5="Operations cancelled for clinical reasons",
IFERROR(SUMIFS(AllPublicationData!$H:$H,AllPublicationData!$A:$A,'Publication Table (%)'!$B47,AllPublicationData!$B:$B,'Publication Table (%)'!$C$4,AllPublicationData!$D:$D,'Publication Table (%)'!L$7)/
SUMIFS(AllPublicationData!$E:$E,AllPublicationData!$A:$A,'Publication Table (%)'!$B47,AllPublicationData!$B:$B,'Publication Table (%)'!$C$4,AllPublicationData!$D:$D,'Publication Table (%)'!L$7),
SUMIFS(AllPublicationData!$H:$H,AllPublicationData!$A:$A,'Publication Table (%)'!$B47,AllPublicationData!$B:$B,'Publication Table (%)'!L$7)/
SUMIFS(AllPublicationData!$E:$E,AllPublicationData!$A:$A,'Publication Table (%)'!$B47,AllPublicationData!$B:$B,'Publication Table (%)'!L$7)),
IF('Publication Table (%)'!$C$5="Operations cancelled for non-clinical/capacity reasons",
IFERROR(SUMIFS(AllPublicationData!$I:$I,AllPublicationData!$A:$A,'Publication Table (%)'!$B47,AllPublicationData!$B:$B,'Publication Table (%)'!$C$4,AllPublicationData!$D:$D,'Publication Table (%)'!L$7)/
SUMIFS(AllPublicationData!$E:$E,AllPublicationData!$A:$A,'Publication Table (%)'!$B47,AllPublicationData!$B:$B,'Publication Table (%)'!$C$4,AllPublicationData!$D:$D,'Publication Table (%)'!L$7),
SUMIFS(AllPublicationData!$I:$I,AllPublicationData!$A:$A,'Publication Table (%)'!$B47,AllPublicationData!$B:$B,'Publication Table (%)'!L$7)/
SUMIFS(AllPublicationData!$E:$E,AllPublicationData!$A:$A,'Publication Table (%)'!$B47,AllPublicationData!$B:$B,'Publication Table (%)'!L$7)),
IF('Publication Table (%)'!$C$5="Cancellations for other reasons",
IFERROR(SUMIFS(AllPublicationData!$J:$J,AllPublicationData!$A:$A,'Publication Table (%)'!$B47,AllPublicationData!$B:$B,'Publication Table (%)'!$C$4,AllPublicationData!$D:$D,'Publication Table (%)'!L$7)/
SUMIFS(AllPublicationData!$E:$E,AllPublicationData!$A:$A,'Publication Table (%)'!$B47,AllPublicationData!$B:$B,'Publication Table (%)'!$C$4,AllPublicationData!$D:$D,'Publication Table (%)'!L$7),
SUMIFS(AllPublicationData!$J:$J,AllPublicationData!$A:$A,'Publication Table (%)'!$B47,AllPublicationData!$B:$B,'Publication Table (%)'!L$7)/
SUMIFS(AllPublicationData!$E:$E,AllPublicationData!$A:$A,'Publication Table (%)'!$B47,AllPublicationData!$B:$B,'Publication Table (%)'!L$7)))))))</f>
        <v>5.6560037088548912E-2</v>
      </c>
      <c r="M47" s="96">
        <f>IF('Publication Table (%)'!$C$5="All Cancelled Operations",
IFERROR(SUMIFS(AllPublicationData!$F:$F,AllPublicationData!$A:$A,'Publication Table (%)'!$B47,AllPublicationData!$B:$B,'Publication Table (%)'!$C$4,AllPublicationData!$D:$D,'Publication Table (%)'!M$7)/
SUMIFS(AllPublicationData!$E:$E,AllPublicationData!$A:$A,'Publication Table (%)'!$B47,AllPublicationData!$B:$B,'Publication Table (%)'!$C$4,AllPublicationData!$D:$D,'Publication Table (%)'!M$7),
SUMIFS(AllPublicationData!$F:$F,AllPublicationData!$A:$A,'Publication Table (%)'!$B47,AllPublicationData!$B:$B,'Publication Table (%)'!M$7)/
SUMIFS(AllPublicationData!$E:$E,AllPublicationData!$A:$A,'Publication Table (%)'!$B47,AllPublicationData!$B:$B,'Publication Table (%)'!M$7)),
IF('Publication Table (%)'!$C$5="Operations cancelled by patient",
IFERROR(SUMIFS(AllPublicationData!$G:$G,AllPublicationData!$A:$A,'Publication Table (%)'!$B47,AllPublicationData!$B:$B,'Publication Table (%)'!$C$4,AllPublicationData!$D:$D,'Publication Table (%)'!M$7)/
SUMIFS(AllPublicationData!$E:$E,AllPublicationData!$A:$A,'Publication Table (%)'!$B47,AllPublicationData!$B:$B,'Publication Table (%)'!$C$4,AllPublicationData!$D:$D,'Publication Table (%)'!M$7),
SUMIFS(AllPublicationData!$G:$G,AllPublicationData!$A:$A,'Publication Table (%)'!$B47,AllPublicationData!$B:$B,'Publication Table (%)'!M$7)/
SUMIFS(AllPublicationData!$E:$E,AllPublicationData!$A:$A,'Publication Table (%)'!$B47,AllPublicationData!$B:$B,'Publication Table (%)'!M$7)),
IF('Publication Table (%)'!$C$5="Operations cancelled for clinical reasons",
IFERROR(SUMIFS(AllPublicationData!$H:$H,AllPublicationData!$A:$A,'Publication Table (%)'!$B47,AllPublicationData!$B:$B,'Publication Table (%)'!$C$4,AllPublicationData!$D:$D,'Publication Table (%)'!M$7)/
SUMIFS(AllPublicationData!$E:$E,AllPublicationData!$A:$A,'Publication Table (%)'!$B47,AllPublicationData!$B:$B,'Publication Table (%)'!$C$4,AllPublicationData!$D:$D,'Publication Table (%)'!M$7),
SUMIFS(AllPublicationData!$H:$H,AllPublicationData!$A:$A,'Publication Table (%)'!$B47,AllPublicationData!$B:$B,'Publication Table (%)'!M$7)/
SUMIFS(AllPublicationData!$E:$E,AllPublicationData!$A:$A,'Publication Table (%)'!$B47,AllPublicationData!$B:$B,'Publication Table (%)'!M$7)),
IF('Publication Table (%)'!$C$5="Operations cancelled for non-clinical/capacity reasons",
IFERROR(SUMIFS(AllPublicationData!$I:$I,AllPublicationData!$A:$A,'Publication Table (%)'!$B47,AllPublicationData!$B:$B,'Publication Table (%)'!$C$4,AllPublicationData!$D:$D,'Publication Table (%)'!M$7)/
SUMIFS(AllPublicationData!$E:$E,AllPublicationData!$A:$A,'Publication Table (%)'!$B47,AllPublicationData!$B:$B,'Publication Table (%)'!$C$4,AllPublicationData!$D:$D,'Publication Table (%)'!M$7),
SUMIFS(AllPublicationData!$I:$I,AllPublicationData!$A:$A,'Publication Table (%)'!$B47,AllPublicationData!$B:$B,'Publication Table (%)'!M$7)/
SUMIFS(AllPublicationData!$E:$E,AllPublicationData!$A:$A,'Publication Table (%)'!$B47,AllPublicationData!$B:$B,'Publication Table (%)'!M$7)),
IF('Publication Table (%)'!$C$5="Cancellations for other reasons",
IFERROR(SUMIFS(AllPublicationData!$J:$J,AllPublicationData!$A:$A,'Publication Table (%)'!$B47,AllPublicationData!$B:$B,'Publication Table (%)'!$C$4,AllPublicationData!$D:$D,'Publication Table (%)'!M$7)/
SUMIFS(AllPublicationData!$E:$E,AllPublicationData!$A:$A,'Publication Table (%)'!$B47,AllPublicationData!$B:$B,'Publication Table (%)'!$C$4,AllPublicationData!$D:$D,'Publication Table (%)'!M$7),
SUMIFS(AllPublicationData!$J:$J,AllPublicationData!$A:$A,'Publication Table (%)'!$B47,AllPublicationData!$B:$B,'Publication Table (%)'!M$7)/
SUMIFS(AllPublicationData!$E:$E,AllPublicationData!$A:$A,'Publication Table (%)'!$B47,AllPublicationData!$B:$B,'Publication Table (%)'!M$7)))))))</f>
        <v>0.15207373271889402</v>
      </c>
      <c r="N47" s="96">
        <f>IF('Publication Table (%)'!$C$5="All Cancelled Operations",
IFERROR(SUMIFS(AllPublicationData!$F:$F,AllPublicationData!$A:$A,'Publication Table (%)'!$B47,AllPublicationData!$B:$B,'Publication Table (%)'!$C$4,AllPublicationData!$D:$D,'Publication Table (%)'!N$7)/
SUMIFS(AllPublicationData!$E:$E,AllPublicationData!$A:$A,'Publication Table (%)'!$B47,AllPublicationData!$B:$B,'Publication Table (%)'!$C$4,AllPublicationData!$D:$D,'Publication Table (%)'!N$7),
SUMIFS(AllPublicationData!$F:$F,AllPublicationData!$A:$A,'Publication Table (%)'!$B47,AllPublicationData!$B:$B,'Publication Table (%)'!N$7)/
SUMIFS(AllPublicationData!$E:$E,AllPublicationData!$A:$A,'Publication Table (%)'!$B47,AllPublicationData!$B:$B,'Publication Table (%)'!N$7)),
IF('Publication Table (%)'!$C$5="Operations cancelled by patient",
IFERROR(SUMIFS(AllPublicationData!$G:$G,AllPublicationData!$A:$A,'Publication Table (%)'!$B47,AllPublicationData!$B:$B,'Publication Table (%)'!$C$4,AllPublicationData!$D:$D,'Publication Table (%)'!N$7)/
SUMIFS(AllPublicationData!$E:$E,AllPublicationData!$A:$A,'Publication Table (%)'!$B47,AllPublicationData!$B:$B,'Publication Table (%)'!$C$4,AllPublicationData!$D:$D,'Publication Table (%)'!N$7),
SUMIFS(AllPublicationData!$G:$G,AllPublicationData!$A:$A,'Publication Table (%)'!$B47,AllPublicationData!$B:$B,'Publication Table (%)'!N$7)/
SUMIFS(AllPublicationData!$E:$E,AllPublicationData!$A:$A,'Publication Table (%)'!$B47,AllPublicationData!$B:$B,'Publication Table (%)'!N$7)),
IF('Publication Table (%)'!$C$5="Operations cancelled for clinical reasons",
IFERROR(SUMIFS(AllPublicationData!$H:$H,AllPublicationData!$A:$A,'Publication Table (%)'!$B47,AllPublicationData!$B:$B,'Publication Table (%)'!$C$4,AllPublicationData!$D:$D,'Publication Table (%)'!N$7)/
SUMIFS(AllPublicationData!$E:$E,AllPublicationData!$A:$A,'Publication Table (%)'!$B47,AllPublicationData!$B:$B,'Publication Table (%)'!$C$4,AllPublicationData!$D:$D,'Publication Table (%)'!N$7),
SUMIFS(AllPublicationData!$H:$H,AllPublicationData!$A:$A,'Publication Table (%)'!$B47,AllPublicationData!$B:$B,'Publication Table (%)'!N$7)/
SUMIFS(AllPublicationData!$E:$E,AllPublicationData!$A:$A,'Publication Table (%)'!$B47,AllPublicationData!$B:$B,'Publication Table (%)'!N$7)),
IF('Publication Table (%)'!$C$5="Operations cancelled for non-clinical/capacity reasons",
IFERROR(SUMIFS(AllPublicationData!$I:$I,AllPublicationData!$A:$A,'Publication Table (%)'!$B47,AllPublicationData!$B:$B,'Publication Table (%)'!$C$4,AllPublicationData!$D:$D,'Publication Table (%)'!N$7)/
SUMIFS(AllPublicationData!$E:$E,AllPublicationData!$A:$A,'Publication Table (%)'!$B47,AllPublicationData!$B:$B,'Publication Table (%)'!$C$4,AllPublicationData!$D:$D,'Publication Table (%)'!N$7),
SUMIFS(AllPublicationData!$I:$I,AllPublicationData!$A:$A,'Publication Table (%)'!$B47,AllPublicationData!$B:$B,'Publication Table (%)'!N$7)/
SUMIFS(AllPublicationData!$E:$E,AllPublicationData!$A:$A,'Publication Table (%)'!$B47,AllPublicationData!$B:$B,'Publication Table (%)'!N$7)),
IF('Publication Table (%)'!$C$5="Cancellations for other reasons",
IFERROR(SUMIFS(AllPublicationData!$J:$J,AllPublicationData!$A:$A,'Publication Table (%)'!$B47,AllPublicationData!$B:$B,'Publication Table (%)'!$C$4,AllPublicationData!$D:$D,'Publication Table (%)'!N$7)/
SUMIFS(AllPublicationData!$E:$E,AllPublicationData!$A:$A,'Publication Table (%)'!$B47,AllPublicationData!$B:$B,'Publication Table (%)'!$C$4,AllPublicationData!$D:$D,'Publication Table (%)'!N$7),
SUMIFS(AllPublicationData!$J:$J,AllPublicationData!$A:$A,'Publication Table (%)'!$B47,AllPublicationData!$B:$B,'Publication Table (%)'!N$7)/
SUMIFS(AllPublicationData!$E:$E,AllPublicationData!$A:$A,'Publication Table (%)'!$B47,AllPublicationData!$B:$B,'Publication Table (%)'!N$7)))))))</f>
        <v>7.1047957371225573E-2</v>
      </c>
      <c r="O47" s="96">
        <f>IF('Publication Table (%)'!$C$5="All Cancelled Operations",
IFERROR(SUMIFS(AllPublicationData!$F:$F,AllPublicationData!$A:$A,'Publication Table (%)'!$B47,AllPublicationData!$B:$B,'Publication Table (%)'!$C$4,AllPublicationData!$D:$D,'Publication Table (%)'!O$7)/
SUMIFS(AllPublicationData!$E:$E,AllPublicationData!$A:$A,'Publication Table (%)'!$B47,AllPublicationData!$B:$B,'Publication Table (%)'!$C$4,AllPublicationData!$D:$D,'Publication Table (%)'!O$7),
SUMIFS(AllPublicationData!$F:$F,AllPublicationData!$A:$A,'Publication Table (%)'!$B47,AllPublicationData!$B:$B,'Publication Table (%)'!O$7)/
SUMIFS(AllPublicationData!$E:$E,AllPublicationData!$A:$A,'Publication Table (%)'!$B47,AllPublicationData!$B:$B,'Publication Table (%)'!O$7)),
IF('Publication Table (%)'!$C$5="Operations cancelled by patient",
IFERROR(SUMIFS(AllPublicationData!$G:$G,AllPublicationData!$A:$A,'Publication Table (%)'!$B47,AllPublicationData!$B:$B,'Publication Table (%)'!$C$4,AllPublicationData!$D:$D,'Publication Table (%)'!O$7)/
SUMIFS(AllPublicationData!$E:$E,AllPublicationData!$A:$A,'Publication Table (%)'!$B47,AllPublicationData!$B:$B,'Publication Table (%)'!$C$4,AllPublicationData!$D:$D,'Publication Table (%)'!O$7),
SUMIFS(AllPublicationData!$G:$G,AllPublicationData!$A:$A,'Publication Table (%)'!$B47,AllPublicationData!$B:$B,'Publication Table (%)'!O$7)/
SUMIFS(AllPublicationData!$E:$E,AllPublicationData!$A:$A,'Publication Table (%)'!$B47,AllPublicationData!$B:$B,'Publication Table (%)'!O$7)),
IF('Publication Table (%)'!$C$5="Operations cancelled for clinical reasons",
IFERROR(SUMIFS(AllPublicationData!$H:$H,AllPublicationData!$A:$A,'Publication Table (%)'!$B47,AllPublicationData!$B:$B,'Publication Table (%)'!$C$4,AllPublicationData!$D:$D,'Publication Table (%)'!O$7)/
SUMIFS(AllPublicationData!$E:$E,AllPublicationData!$A:$A,'Publication Table (%)'!$B47,AllPublicationData!$B:$B,'Publication Table (%)'!$C$4,AllPublicationData!$D:$D,'Publication Table (%)'!O$7),
SUMIFS(AllPublicationData!$H:$H,AllPublicationData!$A:$A,'Publication Table (%)'!$B47,AllPublicationData!$B:$B,'Publication Table (%)'!O$7)/
SUMIFS(AllPublicationData!$E:$E,AllPublicationData!$A:$A,'Publication Table (%)'!$B47,AllPublicationData!$B:$B,'Publication Table (%)'!O$7)),
IF('Publication Table (%)'!$C$5="Operations cancelled for non-clinical/capacity reasons",
IFERROR(SUMIFS(AllPublicationData!$I:$I,AllPublicationData!$A:$A,'Publication Table (%)'!$B47,AllPublicationData!$B:$B,'Publication Table (%)'!$C$4,AllPublicationData!$D:$D,'Publication Table (%)'!O$7)/
SUMIFS(AllPublicationData!$E:$E,AllPublicationData!$A:$A,'Publication Table (%)'!$B47,AllPublicationData!$B:$B,'Publication Table (%)'!$C$4,AllPublicationData!$D:$D,'Publication Table (%)'!O$7),
SUMIFS(AllPublicationData!$I:$I,AllPublicationData!$A:$A,'Publication Table (%)'!$B47,AllPublicationData!$B:$B,'Publication Table (%)'!O$7)/
SUMIFS(AllPublicationData!$E:$E,AllPublicationData!$A:$A,'Publication Table (%)'!$B47,AllPublicationData!$B:$B,'Publication Table (%)'!O$7)),
IF('Publication Table (%)'!$C$5="Cancellations for other reasons",
IFERROR(SUMIFS(AllPublicationData!$J:$J,AllPublicationData!$A:$A,'Publication Table (%)'!$B47,AllPublicationData!$B:$B,'Publication Table (%)'!$C$4,AllPublicationData!$D:$D,'Publication Table (%)'!O$7)/
SUMIFS(AllPublicationData!$E:$E,AllPublicationData!$A:$A,'Publication Table (%)'!$B47,AllPublicationData!$B:$B,'Publication Table (%)'!$C$4,AllPublicationData!$D:$D,'Publication Table (%)'!O$7),
SUMIFS(AllPublicationData!$J:$J,AllPublicationData!$A:$A,'Publication Table (%)'!$B47,AllPublicationData!$B:$B,'Publication Table (%)'!O$7)/
SUMIFS(AllPublicationData!$E:$E,AllPublicationData!$A:$A,'Publication Table (%)'!$B47,AllPublicationData!$B:$B,'Publication Table (%)'!O$7)))))))</f>
        <v>8.59375E-2</v>
      </c>
      <c r="P47" s="96">
        <f>IF('Publication Table (%)'!$C$5="All Cancelled Operations",
IFERROR(SUMIFS(AllPublicationData!$F:$F,AllPublicationData!$A:$A,'Publication Table (%)'!$B47,AllPublicationData!$B:$B,'Publication Table (%)'!$C$4,AllPublicationData!$D:$D,'Publication Table (%)'!P$7)/
SUMIFS(AllPublicationData!$E:$E,AllPublicationData!$A:$A,'Publication Table (%)'!$B47,AllPublicationData!$B:$B,'Publication Table (%)'!$C$4,AllPublicationData!$D:$D,'Publication Table (%)'!P$7),
SUMIFS(AllPublicationData!$F:$F,AllPublicationData!$A:$A,'Publication Table (%)'!$B47,AllPublicationData!$B:$B,'Publication Table (%)'!P$7)/
SUMIFS(AllPublicationData!$E:$E,AllPublicationData!$A:$A,'Publication Table (%)'!$B47,AllPublicationData!$B:$B,'Publication Table (%)'!P$7)),
IF('Publication Table (%)'!$C$5="Operations cancelled by patient",
IFERROR(SUMIFS(AllPublicationData!$G:$G,AllPublicationData!$A:$A,'Publication Table (%)'!$B47,AllPublicationData!$B:$B,'Publication Table (%)'!$C$4,AllPublicationData!$D:$D,'Publication Table (%)'!P$7)/
SUMIFS(AllPublicationData!$E:$E,AllPublicationData!$A:$A,'Publication Table (%)'!$B47,AllPublicationData!$B:$B,'Publication Table (%)'!$C$4,AllPublicationData!$D:$D,'Publication Table (%)'!P$7),
SUMIFS(AllPublicationData!$G:$G,AllPublicationData!$A:$A,'Publication Table (%)'!$B47,AllPublicationData!$B:$B,'Publication Table (%)'!P$7)/
SUMIFS(AllPublicationData!$E:$E,AllPublicationData!$A:$A,'Publication Table (%)'!$B47,AllPublicationData!$B:$B,'Publication Table (%)'!P$7)),
IF('Publication Table (%)'!$C$5="Operations cancelled for clinical reasons",
IFERROR(SUMIFS(AllPublicationData!$H:$H,AllPublicationData!$A:$A,'Publication Table (%)'!$B47,AllPublicationData!$B:$B,'Publication Table (%)'!$C$4,AllPublicationData!$D:$D,'Publication Table (%)'!P$7)/
SUMIFS(AllPublicationData!$E:$E,AllPublicationData!$A:$A,'Publication Table (%)'!$B47,AllPublicationData!$B:$B,'Publication Table (%)'!$C$4,AllPublicationData!$D:$D,'Publication Table (%)'!P$7),
SUMIFS(AllPublicationData!$H:$H,AllPublicationData!$A:$A,'Publication Table (%)'!$B47,AllPublicationData!$B:$B,'Publication Table (%)'!P$7)/
SUMIFS(AllPublicationData!$E:$E,AllPublicationData!$A:$A,'Publication Table (%)'!$B47,AllPublicationData!$B:$B,'Publication Table (%)'!P$7)),
IF('Publication Table (%)'!$C$5="Operations cancelled for non-clinical/capacity reasons",
IFERROR(SUMIFS(AllPublicationData!$I:$I,AllPublicationData!$A:$A,'Publication Table (%)'!$B47,AllPublicationData!$B:$B,'Publication Table (%)'!$C$4,AllPublicationData!$D:$D,'Publication Table (%)'!P$7)/
SUMIFS(AllPublicationData!$E:$E,AllPublicationData!$A:$A,'Publication Table (%)'!$B47,AllPublicationData!$B:$B,'Publication Table (%)'!$C$4,AllPublicationData!$D:$D,'Publication Table (%)'!P$7),
SUMIFS(AllPublicationData!$I:$I,AllPublicationData!$A:$A,'Publication Table (%)'!$B47,AllPublicationData!$B:$B,'Publication Table (%)'!P$7)/
SUMIFS(AllPublicationData!$E:$E,AllPublicationData!$A:$A,'Publication Table (%)'!$B47,AllPublicationData!$B:$B,'Publication Table (%)'!P$7)),
IF('Publication Table (%)'!$C$5="Cancellations for other reasons",
IFERROR(SUMIFS(AllPublicationData!$J:$J,AllPublicationData!$A:$A,'Publication Table (%)'!$B47,AllPublicationData!$B:$B,'Publication Table (%)'!$C$4,AllPublicationData!$D:$D,'Publication Table (%)'!P$7)/
SUMIFS(AllPublicationData!$E:$E,AllPublicationData!$A:$A,'Publication Table (%)'!$B47,AllPublicationData!$B:$B,'Publication Table (%)'!$C$4,AllPublicationData!$D:$D,'Publication Table (%)'!P$7),
SUMIFS(AllPublicationData!$J:$J,AllPublicationData!$A:$A,'Publication Table (%)'!$B47,AllPublicationData!$B:$B,'Publication Table (%)'!P$7)/
SUMIFS(AllPublicationData!$E:$E,AllPublicationData!$A:$A,'Publication Table (%)'!$B47,AllPublicationData!$B:$B,'Publication Table (%)'!P$7)))))))</f>
        <v>9.3495934959349589E-2</v>
      </c>
      <c r="Q47" s="96">
        <f>IF('Publication Table (%)'!$C$5="All Cancelled Operations",
IFERROR(SUMIFS(AllPublicationData!$F:$F,AllPublicationData!$A:$A,'Publication Table (%)'!$B47,AllPublicationData!$B:$B,'Publication Table (%)'!$C$4,AllPublicationData!$D:$D,'Publication Table (%)'!Q$7)/
SUMIFS(AllPublicationData!$E:$E,AllPublicationData!$A:$A,'Publication Table (%)'!$B47,AllPublicationData!$B:$B,'Publication Table (%)'!$C$4,AllPublicationData!$D:$D,'Publication Table (%)'!Q$7),
SUMIFS(AllPublicationData!$F:$F,AllPublicationData!$A:$A,'Publication Table (%)'!$B47,AllPublicationData!$B:$B,'Publication Table (%)'!Q$7)/
SUMIFS(AllPublicationData!$E:$E,AllPublicationData!$A:$A,'Publication Table (%)'!$B47,AllPublicationData!$B:$B,'Publication Table (%)'!Q$7)),
IF('Publication Table (%)'!$C$5="Operations cancelled by patient",
IFERROR(SUMIFS(AllPublicationData!$G:$G,AllPublicationData!$A:$A,'Publication Table (%)'!$B47,AllPublicationData!$B:$B,'Publication Table (%)'!$C$4,AllPublicationData!$D:$D,'Publication Table (%)'!Q$7)/
SUMIFS(AllPublicationData!$E:$E,AllPublicationData!$A:$A,'Publication Table (%)'!$B47,AllPublicationData!$B:$B,'Publication Table (%)'!$C$4,AllPublicationData!$D:$D,'Publication Table (%)'!Q$7),
SUMIFS(AllPublicationData!$G:$G,AllPublicationData!$A:$A,'Publication Table (%)'!$B47,AllPublicationData!$B:$B,'Publication Table (%)'!Q$7)/
SUMIFS(AllPublicationData!$E:$E,AllPublicationData!$A:$A,'Publication Table (%)'!$B47,AllPublicationData!$B:$B,'Publication Table (%)'!Q$7)),
IF('Publication Table (%)'!$C$5="Operations cancelled for clinical reasons",
IFERROR(SUMIFS(AllPublicationData!$H:$H,AllPublicationData!$A:$A,'Publication Table (%)'!$B47,AllPublicationData!$B:$B,'Publication Table (%)'!$C$4,AllPublicationData!$D:$D,'Publication Table (%)'!Q$7)/
SUMIFS(AllPublicationData!$E:$E,AllPublicationData!$A:$A,'Publication Table (%)'!$B47,AllPublicationData!$B:$B,'Publication Table (%)'!$C$4,AllPublicationData!$D:$D,'Publication Table (%)'!Q$7),
SUMIFS(AllPublicationData!$H:$H,AllPublicationData!$A:$A,'Publication Table (%)'!$B47,AllPublicationData!$B:$B,'Publication Table (%)'!Q$7)/
SUMIFS(AllPublicationData!$E:$E,AllPublicationData!$A:$A,'Publication Table (%)'!$B47,AllPublicationData!$B:$B,'Publication Table (%)'!Q$7)),
IF('Publication Table (%)'!$C$5="Operations cancelled for non-clinical/capacity reasons",
IFERROR(SUMIFS(AllPublicationData!$I:$I,AllPublicationData!$A:$A,'Publication Table (%)'!$B47,AllPublicationData!$B:$B,'Publication Table (%)'!$C$4,AllPublicationData!$D:$D,'Publication Table (%)'!Q$7)/
SUMIFS(AllPublicationData!$E:$E,AllPublicationData!$A:$A,'Publication Table (%)'!$B47,AllPublicationData!$B:$B,'Publication Table (%)'!$C$4,AllPublicationData!$D:$D,'Publication Table (%)'!Q$7),
SUMIFS(AllPublicationData!$I:$I,AllPublicationData!$A:$A,'Publication Table (%)'!$B47,AllPublicationData!$B:$B,'Publication Table (%)'!Q$7)/
SUMIFS(AllPublicationData!$E:$E,AllPublicationData!$A:$A,'Publication Table (%)'!$B47,AllPublicationData!$B:$B,'Publication Table (%)'!Q$7)),
IF('Publication Table (%)'!$C$5="Cancellations for other reasons",
IFERROR(SUMIFS(AllPublicationData!$J:$J,AllPublicationData!$A:$A,'Publication Table (%)'!$B47,AllPublicationData!$B:$B,'Publication Table (%)'!$C$4,AllPublicationData!$D:$D,'Publication Table (%)'!Q$7)/
SUMIFS(AllPublicationData!$E:$E,AllPublicationData!$A:$A,'Publication Table (%)'!$B47,AllPublicationData!$B:$B,'Publication Table (%)'!$C$4,AllPublicationData!$D:$D,'Publication Table (%)'!Q$7),
SUMIFS(AllPublicationData!$J:$J,AllPublicationData!$A:$A,'Publication Table (%)'!$B47,AllPublicationData!$B:$B,'Publication Table (%)'!Q$7)/
SUMIFS(AllPublicationData!$E:$E,AllPublicationData!$A:$A,'Publication Table (%)'!$B47,AllPublicationData!$B:$B,'Publication Table (%)'!Q$7)))))))</f>
        <v>3.7037037037037035E-2</v>
      </c>
      <c r="R47" s="96">
        <f>IF('Publication Table (%)'!$C$5="All Cancelled Operations",
IFERROR(SUMIFS(AllPublicationData!$F:$F,AllPublicationData!$A:$A,'Publication Table (%)'!$B47,AllPublicationData!$B:$B,'Publication Table (%)'!$C$4,AllPublicationData!$D:$D,'Publication Table (%)'!R$7)/
SUMIFS(AllPublicationData!$E:$E,AllPublicationData!$A:$A,'Publication Table (%)'!$B47,AllPublicationData!$B:$B,'Publication Table (%)'!$C$4,AllPublicationData!$D:$D,'Publication Table (%)'!R$7),
SUMIFS(AllPublicationData!$F:$F,AllPublicationData!$A:$A,'Publication Table (%)'!$B47,AllPublicationData!$B:$B,'Publication Table (%)'!R$7)/
SUMIFS(AllPublicationData!$E:$E,AllPublicationData!$A:$A,'Publication Table (%)'!$B47,AllPublicationData!$B:$B,'Publication Table (%)'!R$7)),
IF('Publication Table (%)'!$C$5="Operations cancelled by patient",
IFERROR(SUMIFS(AllPublicationData!$G:$G,AllPublicationData!$A:$A,'Publication Table (%)'!$B47,AllPublicationData!$B:$B,'Publication Table (%)'!$C$4,AllPublicationData!$D:$D,'Publication Table (%)'!R$7)/
SUMIFS(AllPublicationData!$E:$E,AllPublicationData!$A:$A,'Publication Table (%)'!$B47,AllPublicationData!$B:$B,'Publication Table (%)'!$C$4,AllPublicationData!$D:$D,'Publication Table (%)'!R$7),
SUMIFS(AllPublicationData!$G:$G,AllPublicationData!$A:$A,'Publication Table (%)'!$B47,AllPublicationData!$B:$B,'Publication Table (%)'!R$7)/
SUMIFS(AllPublicationData!$E:$E,AllPublicationData!$A:$A,'Publication Table (%)'!$B47,AllPublicationData!$B:$B,'Publication Table (%)'!R$7)),
IF('Publication Table (%)'!$C$5="Operations cancelled for clinical reasons",
IFERROR(SUMIFS(AllPublicationData!$H:$H,AllPublicationData!$A:$A,'Publication Table (%)'!$B47,AllPublicationData!$B:$B,'Publication Table (%)'!$C$4,AllPublicationData!$D:$D,'Publication Table (%)'!R$7)/
SUMIFS(AllPublicationData!$E:$E,AllPublicationData!$A:$A,'Publication Table (%)'!$B47,AllPublicationData!$B:$B,'Publication Table (%)'!$C$4,AllPublicationData!$D:$D,'Publication Table (%)'!R$7),
SUMIFS(AllPublicationData!$H:$H,AllPublicationData!$A:$A,'Publication Table (%)'!$B47,AllPublicationData!$B:$B,'Publication Table (%)'!R$7)/
SUMIFS(AllPublicationData!$E:$E,AllPublicationData!$A:$A,'Publication Table (%)'!$B47,AllPublicationData!$B:$B,'Publication Table (%)'!R$7)),
IF('Publication Table (%)'!$C$5="Operations cancelled for non-clinical/capacity reasons",
IFERROR(SUMIFS(AllPublicationData!$I:$I,AllPublicationData!$A:$A,'Publication Table (%)'!$B47,AllPublicationData!$B:$B,'Publication Table (%)'!$C$4,AllPublicationData!$D:$D,'Publication Table (%)'!R$7)/
SUMIFS(AllPublicationData!$E:$E,AllPublicationData!$A:$A,'Publication Table (%)'!$B47,AllPublicationData!$B:$B,'Publication Table (%)'!$C$4,AllPublicationData!$D:$D,'Publication Table (%)'!R$7),
SUMIFS(AllPublicationData!$I:$I,AllPublicationData!$A:$A,'Publication Table (%)'!$B47,AllPublicationData!$B:$B,'Publication Table (%)'!R$7)/
SUMIFS(AllPublicationData!$E:$E,AllPublicationData!$A:$A,'Publication Table (%)'!$B47,AllPublicationData!$B:$B,'Publication Table (%)'!R$7)),
IF('Publication Table (%)'!$C$5="Cancellations for other reasons",
IFERROR(SUMIFS(AllPublicationData!$J:$J,AllPublicationData!$A:$A,'Publication Table (%)'!$B47,AllPublicationData!$B:$B,'Publication Table (%)'!$C$4,AllPublicationData!$D:$D,'Publication Table (%)'!R$7)/
SUMIFS(AllPublicationData!$E:$E,AllPublicationData!$A:$A,'Publication Table (%)'!$B47,AllPublicationData!$B:$B,'Publication Table (%)'!$C$4,AllPublicationData!$D:$D,'Publication Table (%)'!R$7),
SUMIFS(AllPublicationData!$J:$J,AllPublicationData!$A:$A,'Publication Table (%)'!$B47,AllPublicationData!$B:$B,'Publication Table (%)'!R$7)/
SUMIFS(AllPublicationData!$E:$E,AllPublicationData!$A:$A,'Publication Table (%)'!$B47,AllPublicationData!$B:$B,'Publication Table (%)'!R$7)))))))</f>
        <v>5.7339449541284407E-2</v>
      </c>
      <c r="S47" s="96">
        <f>IF('Publication Table (%)'!$C$5="All Cancelled Operations",
IFERROR(SUMIFS(AllPublicationData!$F:$F,AllPublicationData!$A:$A,'Publication Table (%)'!$B47,AllPublicationData!$B:$B,'Publication Table (%)'!$C$4,AllPublicationData!$D:$D,'Publication Table (%)'!S$7)/
SUMIFS(AllPublicationData!$E:$E,AllPublicationData!$A:$A,'Publication Table (%)'!$B47,AllPublicationData!$B:$B,'Publication Table (%)'!$C$4,AllPublicationData!$D:$D,'Publication Table (%)'!S$7),
SUMIFS(AllPublicationData!$F:$F,AllPublicationData!$A:$A,'Publication Table (%)'!$B47,AllPublicationData!$B:$B,'Publication Table (%)'!S$7)/
SUMIFS(AllPublicationData!$E:$E,AllPublicationData!$A:$A,'Publication Table (%)'!$B47,AllPublicationData!$B:$B,'Publication Table (%)'!S$7)),
IF('Publication Table (%)'!$C$5="Operations cancelled by patient",
IFERROR(SUMIFS(AllPublicationData!$G:$G,AllPublicationData!$A:$A,'Publication Table (%)'!$B47,AllPublicationData!$B:$B,'Publication Table (%)'!$C$4,AllPublicationData!$D:$D,'Publication Table (%)'!S$7)/
SUMIFS(AllPublicationData!$E:$E,AllPublicationData!$A:$A,'Publication Table (%)'!$B47,AllPublicationData!$B:$B,'Publication Table (%)'!$C$4,AllPublicationData!$D:$D,'Publication Table (%)'!S$7),
SUMIFS(AllPublicationData!$G:$G,AllPublicationData!$A:$A,'Publication Table (%)'!$B47,AllPublicationData!$B:$B,'Publication Table (%)'!S$7)/
SUMIFS(AllPublicationData!$E:$E,AllPublicationData!$A:$A,'Publication Table (%)'!$B47,AllPublicationData!$B:$B,'Publication Table (%)'!S$7)),
IF('Publication Table (%)'!$C$5="Operations cancelled for clinical reasons",
IFERROR(SUMIFS(AllPublicationData!$H:$H,AllPublicationData!$A:$A,'Publication Table (%)'!$B47,AllPublicationData!$B:$B,'Publication Table (%)'!$C$4,AllPublicationData!$D:$D,'Publication Table (%)'!S$7)/
SUMIFS(AllPublicationData!$E:$E,AllPublicationData!$A:$A,'Publication Table (%)'!$B47,AllPublicationData!$B:$B,'Publication Table (%)'!$C$4,AllPublicationData!$D:$D,'Publication Table (%)'!S$7),
SUMIFS(AllPublicationData!$H:$H,AllPublicationData!$A:$A,'Publication Table (%)'!$B47,AllPublicationData!$B:$B,'Publication Table (%)'!S$7)/
SUMIFS(AllPublicationData!$E:$E,AllPublicationData!$A:$A,'Publication Table (%)'!$B47,AllPublicationData!$B:$B,'Publication Table (%)'!S$7)),
IF('Publication Table (%)'!$C$5="Operations cancelled for non-clinical/capacity reasons",
IFERROR(SUMIFS(AllPublicationData!$I:$I,AllPublicationData!$A:$A,'Publication Table (%)'!$B47,AllPublicationData!$B:$B,'Publication Table (%)'!$C$4,AllPublicationData!$D:$D,'Publication Table (%)'!S$7)/
SUMIFS(AllPublicationData!$E:$E,AllPublicationData!$A:$A,'Publication Table (%)'!$B47,AllPublicationData!$B:$B,'Publication Table (%)'!$C$4,AllPublicationData!$D:$D,'Publication Table (%)'!S$7),
SUMIFS(AllPublicationData!$I:$I,AllPublicationData!$A:$A,'Publication Table (%)'!$B47,AllPublicationData!$B:$B,'Publication Table (%)'!S$7)/
SUMIFS(AllPublicationData!$E:$E,AllPublicationData!$A:$A,'Publication Table (%)'!$B47,AllPublicationData!$B:$B,'Publication Table (%)'!S$7)),
IF('Publication Table (%)'!$C$5="Cancellations for other reasons",
IFERROR(SUMIFS(AllPublicationData!$J:$J,AllPublicationData!$A:$A,'Publication Table (%)'!$B47,AllPublicationData!$B:$B,'Publication Table (%)'!$C$4,AllPublicationData!$D:$D,'Publication Table (%)'!S$7)/
SUMIFS(AllPublicationData!$E:$E,AllPublicationData!$A:$A,'Publication Table (%)'!$B47,AllPublicationData!$B:$B,'Publication Table (%)'!$C$4,AllPublicationData!$D:$D,'Publication Table (%)'!S$7),
SUMIFS(AllPublicationData!$J:$J,AllPublicationData!$A:$A,'Publication Table (%)'!$B47,AllPublicationData!$B:$B,'Publication Table (%)'!S$7)/
SUMIFS(AllPublicationData!$E:$E,AllPublicationData!$A:$A,'Publication Table (%)'!$B47,AllPublicationData!$B:$B,'Publication Table (%)'!S$7)))))))</f>
        <v>3.5714285714285712E-2</v>
      </c>
    </row>
    <row r="48" spans="2:19" x14ac:dyDescent="0.35">
      <c r="B48" s="89">
        <v>44197</v>
      </c>
      <c r="C48" s="112">
        <f>IF('Publication Table (%)'!$C$5="All Cancelled Operations",
SUMIFS(AllPublicationData!$F:$F,AllPublicationData!$A:$A,'Publication Table (%)'!$B48,AllPublicationData!$B:$B,'Publication Table (%)'!$C$4),
IF('Publication Table (%)'!$C$5="Operations cancelled by patient",
SUMIFS(AllPublicationData!$G:$G,AllPublicationData!$A:$A,'Publication Table (%)'!$B48,AllPublicationData!$B:$B,'Publication Table (%)'!$C$4),
IF('Publication Table (%)'!$C$5="Operations cancelled for clinical reasons",
SUMIFS(AllPublicationData!$H:$H,AllPublicationData!$A:$A,'Publication Table (%)'!$B48,AllPublicationData!$B:$B,'Publication Table (%)'!$C$4),
IF('Publication Table (%)'!$C$5="Operations cancelled for non-clinical/capacity reasons",
SUMIFS(AllPublicationData!$I:$I,AllPublicationData!$A:$A,'Publication Table (%)'!$B48,AllPublicationData!$B:$B,'Publication Table (%)'!$C$4),
IF('Publication Table (%)'!$C$5="Cancellations for other reasons",
SUMIFS(AllPublicationData!$J:$J,AllPublicationData!$A:$A,'Publication Table (%)'!$B48,AllPublicationData!$B:$B,'Publication Table (%)'!$C$4))))))+
IF(AND($C$4="NHS Scotland",$C$5="All Cancelled Operations"),
SUMIFS(AllPublicationData!$F:$F,AllPublicationData!$A:$A,'Publication Table (%)'!$B48),
IF(AND($C$4="NHS Scotland",$C$5="Operations cancelled by patient"),
SUMIFS(AllPublicationData!$G:$G,AllPublicationData!$A:$A,'Publication Table (%)'!$B48),
IF(AND($C$4="NHS Scotland",$C$5="Operations cancelled for clinical reasons"),
SUMIFS(AllPublicationData!$H:$H,AllPublicationData!$A:$A,'Publication Table (%)'!$B48),
IF(AND($C$4="NHS Scotland",$C$5="Operations cancelled for non-clinical/capacity reasons"),
SUMIFS(AllPublicationData!$I:$I,AllPublicationData!$A:$A,'Publication Table (%)'!$B48),
IF(AND($C$4="NHS Scotland",$C$5="Cancellations for other reasons"),
SUMIFS(AllPublicationData!$J:$J,AllPublicationData!$A:$A,'Publication Table (%)'!$B48))))))</f>
        <v>968</v>
      </c>
      <c r="D48" s="110">
        <f>IF(AND('Publication Table (%)'!$C$5="All Cancelled Operations",$C$4&lt;&gt;"NHS Scotland"),
IFERROR(SUMIFS(AllPublicationData!$F:$F,AllPublicationData!$A:$A,'Publication Table (%)'!$B48,AllPublicationData!$B:$B,'Publication Table (%)'!$C$4,AllPublicationData!$D:$D,'Publication Table (%)'!D$7)/
SUMIFS(AllPublicationData!$E:$E,AllPublicationData!$A:$A,'Publication Table (%)'!$B48,AllPublicationData!$B:$B,'Publication Table (%)'!$C$4,AllPublicationData!$D:$D,'Publication Table (%)'!D$7),
SUMIFS(AllPublicationData!$F:$F,AllPublicationData!$A:$A,'Publication Table (%)'!$B48,AllPublicationData!$B:$B,'Publication Table (%)'!D$7)/
SUMIFS(AllPublicationData!$E:$E,AllPublicationData!$A:$A,'Publication Table (%)'!$B48,AllPublicationData!$B:$B,'Publication Table (%)'!D$7)),
IF(AND('Publication Table (%)'!$C$5="Operations cancelled by patient",$C$4&lt;&gt;"NHS Scotland"),
IFERROR(SUMIFS(AllPublicationData!$G:$G,AllPublicationData!$A:$A,'Publication Table (%)'!$B48,AllPublicationData!$B:$B,'Publication Table (%)'!$C$4,AllPublicationData!$D:$D,'Publication Table (%)'!D$7)/
SUMIFS(AllPublicationData!$E:$E,AllPublicationData!$A:$A,'Publication Table (%)'!$B48,AllPublicationData!$B:$B,'Publication Table (%)'!$C$4,AllPublicationData!$D:$D,'Publication Table (%)'!D$7),
SUMIFS(AllPublicationData!$G:$G,AllPublicationData!$A:$A,'Publication Table (%)'!$B48,AllPublicationData!$B:$B,'Publication Table (%)'!D$7)/
SUMIFS(AllPublicationData!$E:$E,AllPublicationData!$A:$A,'Publication Table (%)'!$B48,AllPublicationData!$B:$B,'Publication Table (%)'!D$7)),
IF(AND('Publication Table (%)'!$C$5="Operations cancelled for clinical reasons",$C$4&lt;&gt;"NHS Scotland"),
IFERROR(SUMIFS(AllPublicationData!$H:$H,AllPublicationData!$A:$A,'Publication Table (%)'!$B48,AllPublicationData!$B:$B,'Publication Table (%)'!$C$4,AllPublicationData!$D:$D,'Publication Table (%)'!D$7)/
SUMIFS(AllPublicationData!$E:$E,AllPublicationData!$A:$A,'Publication Table (%)'!$B48,AllPublicationData!$B:$B,'Publication Table (%)'!$C$4,AllPublicationData!$D:$D,'Publication Table (%)'!D$7),
SUMIFS(AllPublicationData!$H:$H,AllPublicationData!$A:$A,'Publication Table (%)'!$B48,AllPublicationData!$B:$B,'Publication Table (%)'!D$7)/
SUMIFS(AllPublicationData!$E:$E,AllPublicationData!$A:$A,'Publication Table (%)'!$B48,AllPublicationData!$B:$B,'Publication Table (%)'!D$7)),
IF(AND('Publication Table (%)'!$C$5="Operations cancelled for non-clinical/capacity reasons",$C$4&lt;&gt;"NHS Scotland"),
IFERROR(SUMIFS(AllPublicationData!$I:$I,AllPublicationData!$A:$A,'Publication Table (%)'!$B48,AllPublicationData!$B:$B,'Publication Table (%)'!$C$4,AllPublicationData!$D:$D,'Publication Table (%)'!D$7)/
SUMIFS(AllPublicationData!$E:$E,AllPublicationData!$A:$A,'Publication Table (%)'!$B48,AllPublicationData!$B:$B,'Publication Table (%)'!$C$4,AllPublicationData!$D:$D,'Publication Table (%)'!D$7),
SUMIFS(AllPublicationData!$I:$I,AllPublicationData!$A:$A,'Publication Table (%)'!$B48,AllPublicationData!$B:$B,'Publication Table (%)'!D$7)/
SUMIFS(AllPublicationData!$E:$E,AllPublicationData!$A:$A,'Publication Table (%)'!$B48,AllPublicationData!$B:$B,'Publication Table (%)'!D$7)),
IF(AND('Publication Table (%)'!$C$5="Cancellations for other reasons",$C$4&lt;&gt;"NHS Scotland"),
IFERROR(SUMIFS(AllPublicationData!$J:$J,AllPublicationData!$A:$A,'Publication Table (%)'!$B48,AllPublicationData!$B:$B,'Publication Table (%)'!$C$4,AllPublicationData!$D:$D,'Publication Table (%)'!D$7)/
SUMIFS(AllPublicationData!$E:$E,AllPublicationData!$A:$A,'Publication Table (%)'!$B48,AllPublicationData!$B:$B,'Publication Table (%)'!$C$4,AllPublicationData!$D:$D,'Publication Table (%)'!D$7),
SUMIFS(AllPublicationData!$J:$J,AllPublicationData!$A:$A,'Publication Table (%)'!$B48,AllPublicationData!$B:$B,'Publication Table (%)'!D$7)/
SUMIFS(AllPublicationData!$E:$E,AllPublicationData!$A:$A,'Publication Table (%)'!$B48,AllPublicationData!$B:$B,'Publication Table (%)'!D$7)),
IF(AND($C$4="NHS Scotland",$C$5="All Cancelled Operations"),
SUMIFS(AllPublicationData!$F:$F,AllPublicationData!$A:$A,'Publication Table'!$B48)/
SUMIFS(AllPublicationData!$E:$E,AllPublicationData!$A:$A,'Publication Table'!$B48),
IF(AND($C$4="NHS Scotland",$C$5="Operations cancelled by patient"),
SUMIFS(AllPublicationData!$G:$G,AllPublicationData!$A:$A,'Publication Table'!$B48)/
SUMIFS(AllPublicationData!$E:$E,AllPublicationData!$A:$A,'Publication Table'!$B48),
IF(AND($C$4="NHS Scotland",$C$5="Operations cancelled for clinical reasons"),
SUMIFS(AllPublicationData!$H:$H,AllPublicationData!$A:$A,'Publication Table'!$B48)/
SUMIFS(AllPublicationData!$E:$E,AllPublicationData!$A:$A,'Publication Table'!$B48),
IF(AND($C$4="NHS Scotland",$C$5="Operations cancelled for non-clinical/capacity reasons"),
SUMIFS(AllPublicationData!$I:$I,AllPublicationData!$A:$A,'Publication Table'!$B48)/
SUMIFS(AllPublicationData!$E:$E,AllPublicationData!$A:$A,'Publication Table'!$B48),
IF(AND($C$4="NHS Scotland",$C$5="Cancellations for other reasons"),
SUMIFS(AllPublicationData!$J:$J,AllPublicationData!$A:$A,'Publication Table'!$B48)/
SUMIFS(AllPublicationData!$E:$E,AllPublicationData!$A:$A,'Publication Table'!$B48)))))))))))</f>
        <v>8.1825866441251061E-2</v>
      </c>
      <c r="E48" s="96">
        <f>IF('Publication Table (%)'!$C$5="All Cancelled Operations",
IFERROR(SUMIFS(AllPublicationData!$F:$F,AllPublicationData!$A:$A,'Publication Table (%)'!$B48,AllPublicationData!$B:$B,'Publication Table (%)'!$C$4,AllPublicationData!$D:$D,'Publication Table (%)'!E$7)/
SUMIFS(AllPublicationData!$E:$E,AllPublicationData!$A:$A,'Publication Table (%)'!$B48,AllPublicationData!$B:$B,'Publication Table (%)'!$C$4,AllPublicationData!$D:$D,'Publication Table (%)'!E$7),
SUMIFS(AllPublicationData!$F:$F,AllPublicationData!$A:$A,'Publication Table (%)'!$B48,AllPublicationData!$B:$B,'Publication Table (%)'!E$7)/
SUMIFS(AllPublicationData!$E:$E,AllPublicationData!$A:$A,'Publication Table (%)'!$B48,AllPublicationData!$B:$B,'Publication Table (%)'!E$7)),
IF('Publication Table (%)'!$C$5="Operations cancelled by patient",
IFERROR(SUMIFS(AllPublicationData!$G:$G,AllPublicationData!$A:$A,'Publication Table (%)'!$B48,AllPublicationData!$B:$B,'Publication Table (%)'!$C$4,AllPublicationData!$D:$D,'Publication Table (%)'!E$7)/
SUMIFS(AllPublicationData!$E:$E,AllPublicationData!$A:$A,'Publication Table (%)'!$B48,AllPublicationData!$B:$B,'Publication Table (%)'!$C$4,AllPublicationData!$D:$D,'Publication Table (%)'!E$7),
SUMIFS(AllPublicationData!$G:$G,AllPublicationData!$A:$A,'Publication Table (%)'!$B48,AllPublicationData!$B:$B,'Publication Table (%)'!E$7)/
SUMIFS(AllPublicationData!$E:$E,AllPublicationData!$A:$A,'Publication Table (%)'!$B48,AllPublicationData!$B:$B,'Publication Table (%)'!E$7)),
IF('Publication Table (%)'!$C$5="Operations cancelled for clinical reasons",
IFERROR(SUMIFS(AllPublicationData!$H:$H,AllPublicationData!$A:$A,'Publication Table (%)'!$B48,AllPublicationData!$B:$B,'Publication Table (%)'!$C$4,AllPublicationData!$D:$D,'Publication Table (%)'!E$7)/
SUMIFS(AllPublicationData!$E:$E,AllPublicationData!$A:$A,'Publication Table (%)'!$B48,AllPublicationData!$B:$B,'Publication Table (%)'!$C$4,AllPublicationData!$D:$D,'Publication Table (%)'!E$7),
SUMIFS(AllPublicationData!$H:$H,AllPublicationData!$A:$A,'Publication Table (%)'!$B48,AllPublicationData!$B:$B,'Publication Table (%)'!E$7)/
SUMIFS(AllPublicationData!$E:$E,AllPublicationData!$A:$A,'Publication Table (%)'!$B48,AllPublicationData!$B:$B,'Publication Table (%)'!E$7)),
IF('Publication Table (%)'!$C$5="Operations cancelled for non-clinical/capacity reasons",
IFERROR(SUMIFS(AllPublicationData!$I:$I,AllPublicationData!$A:$A,'Publication Table (%)'!$B48,AllPublicationData!$B:$B,'Publication Table (%)'!$C$4,AllPublicationData!$D:$D,'Publication Table (%)'!E$7)/
SUMIFS(AllPublicationData!$E:$E,AllPublicationData!$A:$A,'Publication Table (%)'!$B48,AllPublicationData!$B:$B,'Publication Table (%)'!$C$4,AllPublicationData!$D:$D,'Publication Table (%)'!E$7),
SUMIFS(AllPublicationData!$I:$I,AllPublicationData!$A:$A,'Publication Table (%)'!$B48,AllPublicationData!$B:$B,'Publication Table (%)'!E$7)/
SUMIFS(AllPublicationData!$E:$E,AllPublicationData!$A:$A,'Publication Table (%)'!$B48,AllPublicationData!$B:$B,'Publication Table (%)'!E$7)),
IF('Publication Table (%)'!$C$5="Cancellations for other reasons",
IFERROR(SUMIFS(AllPublicationData!$J:$J,AllPublicationData!$A:$A,'Publication Table (%)'!$B48,AllPublicationData!$B:$B,'Publication Table (%)'!$C$4,AllPublicationData!$D:$D,'Publication Table (%)'!E$7)/
SUMIFS(AllPublicationData!$E:$E,AllPublicationData!$A:$A,'Publication Table (%)'!$B48,AllPublicationData!$B:$B,'Publication Table (%)'!$C$4,AllPublicationData!$D:$D,'Publication Table (%)'!E$7),
SUMIFS(AllPublicationData!$J:$J,AllPublicationData!$A:$A,'Publication Table (%)'!$B48,AllPublicationData!$B:$B,'Publication Table (%)'!E$7)/
SUMIFS(AllPublicationData!$E:$E,AllPublicationData!$A:$A,'Publication Table (%)'!$B48,AllPublicationData!$B:$B,'Publication Table (%)'!E$7)))))))</f>
        <v>3.6287508722958828E-2</v>
      </c>
      <c r="F48" s="96">
        <f>IF('Publication Table (%)'!$C$5="All Cancelled Operations",
IFERROR(SUMIFS(AllPublicationData!$F:$F,AllPublicationData!$A:$A,'Publication Table (%)'!$B48,AllPublicationData!$B:$B,'Publication Table (%)'!$C$4,AllPublicationData!$D:$D,'Publication Table (%)'!F$7)/
SUMIFS(AllPublicationData!$E:$E,AllPublicationData!$A:$A,'Publication Table (%)'!$B48,AllPublicationData!$B:$B,'Publication Table (%)'!$C$4,AllPublicationData!$D:$D,'Publication Table (%)'!F$7),
SUMIFS(AllPublicationData!$F:$F,AllPublicationData!$A:$A,'Publication Table (%)'!$B48,AllPublicationData!$B:$B,'Publication Table (%)'!F$7)/
SUMIFS(AllPublicationData!$E:$E,AllPublicationData!$A:$A,'Publication Table (%)'!$B48,AllPublicationData!$B:$B,'Publication Table (%)'!F$7)),
IF('Publication Table (%)'!$C$5="Operations cancelled by patient",
IFERROR(SUMIFS(AllPublicationData!$G:$G,AllPublicationData!$A:$A,'Publication Table (%)'!$B48,AllPublicationData!$B:$B,'Publication Table (%)'!$C$4,AllPublicationData!$D:$D,'Publication Table (%)'!F$7)/
SUMIFS(AllPublicationData!$E:$E,AllPublicationData!$A:$A,'Publication Table (%)'!$B48,AllPublicationData!$B:$B,'Publication Table (%)'!$C$4,AllPublicationData!$D:$D,'Publication Table (%)'!F$7),
SUMIFS(AllPublicationData!$G:$G,AllPublicationData!$A:$A,'Publication Table (%)'!$B48,AllPublicationData!$B:$B,'Publication Table (%)'!F$7)/
SUMIFS(AllPublicationData!$E:$E,AllPublicationData!$A:$A,'Publication Table (%)'!$B48,AllPublicationData!$B:$B,'Publication Table (%)'!F$7)),
IF('Publication Table (%)'!$C$5="Operations cancelled for clinical reasons",
IFERROR(SUMIFS(AllPublicationData!$H:$H,AllPublicationData!$A:$A,'Publication Table (%)'!$B48,AllPublicationData!$B:$B,'Publication Table (%)'!$C$4,AllPublicationData!$D:$D,'Publication Table (%)'!F$7)/
SUMIFS(AllPublicationData!$E:$E,AllPublicationData!$A:$A,'Publication Table (%)'!$B48,AllPublicationData!$B:$B,'Publication Table (%)'!$C$4,AllPublicationData!$D:$D,'Publication Table (%)'!F$7),
SUMIFS(AllPublicationData!$H:$H,AllPublicationData!$A:$A,'Publication Table (%)'!$B48,AllPublicationData!$B:$B,'Publication Table (%)'!F$7)/
SUMIFS(AllPublicationData!$E:$E,AllPublicationData!$A:$A,'Publication Table (%)'!$B48,AllPublicationData!$B:$B,'Publication Table (%)'!F$7)),
IF('Publication Table (%)'!$C$5="Operations cancelled for non-clinical/capacity reasons",
IFERROR(SUMIFS(AllPublicationData!$I:$I,AllPublicationData!$A:$A,'Publication Table (%)'!$B48,AllPublicationData!$B:$B,'Publication Table (%)'!$C$4,AllPublicationData!$D:$D,'Publication Table (%)'!F$7)/
SUMIFS(AllPublicationData!$E:$E,AllPublicationData!$A:$A,'Publication Table (%)'!$B48,AllPublicationData!$B:$B,'Publication Table (%)'!$C$4,AllPublicationData!$D:$D,'Publication Table (%)'!F$7),
SUMIFS(AllPublicationData!$I:$I,AllPublicationData!$A:$A,'Publication Table (%)'!$B48,AllPublicationData!$B:$B,'Publication Table (%)'!F$7)/
SUMIFS(AllPublicationData!$E:$E,AllPublicationData!$A:$A,'Publication Table (%)'!$B48,AllPublicationData!$B:$B,'Publication Table (%)'!F$7)),
IF('Publication Table (%)'!$C$5="Cancellations for other reasons",
IFERROR(SUMIFS(AllPublicationData!$J:$J,AllPublicationData!$A:$A,'Publication Table (%)'!$B48,AllPublicationData!$B:$B,'Publication Table (%)'!$C$4,AllPublicationData!$D:$D,'Publication Table (%)'!F$7)/
SUMIFS(AllPublicationData!$E:$E,AllPublicationData!$A:$A,'Publication Table (%)'!$B48,AllPublicationData!$B:$B,'Publication Table (%)'!$C$4,AllPublicationData!$D:$D,'Publication Table (%)'!F$7),
SUMIFS(AllPublicationData!$J:$J,AllPublicationData!$A:$A,'Publication Table (%)'!$B48,AllPublicationData!$B:$B,'Publication Table (%)'!F$7)/
SUMIFS(AllPublicationData!$E:$E,AllPublicationData!$A:$A,'Publication Table (%)'!$B48,AllPublicationData!$B:$B,'Publication Table (%)'!F$7)))))))</f>
        <v>4.2105263157894736E-2</v>
      </c>
      <c r="G48" s="96">
        <f>IF('Publication Table (%)'!$C$5="All Cancelled Operations",
IFERROR(SUMIFS(AllPublicationData!$F:$F,AllPublicationData!$A:$A,'Publication Table (%)'!$B48,AllPublicationData!$B:$B,'Publication Table (%)'!$C$4,AllPublicationData!$D:$D,'Publication Table (%)'!G$7)/
SUMIFS(AllPublicationData!$E:$E,AllPublicationData!$A:$A,'Publication Table (%)'!$B48,AllPublicationData!$B:$B,'Publication Table (%)'!$C$4,AllPublicationData!$D:$D,'Publication Table (%)'!G$7),
SUMIFS(AllPublicationData!$F:$F,AllPublicationData!$A:$A,'Publication Table (%)'!$B48,AllPublicationData!$B:$B,'Publication Table (%)'!G$7)/
SUMIFS(AllPublicationData!$E:$E,AllPublicationData!$A:$A,'Publication Table (%)'!$B48,AllPublicationData!$B:$B,'Publication Table (%)'!G$7)),
IF('Publication Table (%)'!$C$5="Operations cancelled by patient",
IFERROR(SUMIFS(AllPublicationData!$G:$G,AllPublicationData!$A:$A,'Publication Table (%)'!$B48,AllPublicationData!$B:$B,'Publication Table (%)'!$C$4,AllPublicationData!$D:$D,'Publication Table (%)'!G$7)/
SUMIFS(AllPublicationData!$E:$E,AllPublicationData!$A:$A,'Publication Table (%)'!$B48,AllPublicationData!$B:$B,'Publication Table (%)'!$C$4,AllPublicationData!$D:$D,'Publication Table (%)'!G$7),
SUMIFS(AllPublicationData!$G:$G,AllPublicationData!$A:$A,'Publication Table (%)'!$B48,AllPublicationData!$B:$B,'Publication Table (%)'!G$7)/
SUMIFS(AllPublicationData!$E:$E,AllPublicationData!$A:$A,'Publication Table (%)'!$B48,AllPublicationData!$B:$B,'Publication Table (%)'!G$7)),
IF('Publication Table (%)'!$C$5="Operations cancelled for clinical reasons",
IFERROR(SUMIFS(AllPublicationData!$H:$H,AllPublicationData!$A:$A,'Publication Table (%)'!$B48,AllPublicationData!$B:$B,'Publication Table (%)'!$C$4,AllPublicationData!$D:$D,'Publication Table (%)'!G$7)/
SUMIFS(AllPublicationData!$E:$E,AllPublicationData!$A:$A,'Publication Table (%)'!$B48,AllPublicationData!$B:$B,'Publication Table (%)'!$C$4,AllPublicationData!$D:$D,'Publication Table (%)'!G$7),
SUMIFS(AllPublicationData!$H:$H,AllPublicationData!$A:$A,'Publication Table (%)'!$B48,AllPublicationData!$B:$B,'Publication Table (%)'!G$7)/
SUMIFS(AllPublicationData!$E:$E,AllPublicationData!$A:$A,'Publication Table (%)'!$B48,AllPublicationData!$B:$B,'Publication Table (%)'!G$7)),
IF('Publication Table (%)'!$C$5="Operations cancelled for non-clinical/capacity reasons",
IFERROR(SUMIFS(AllPublicationData!$I:$I,AllPublicationData!$A:$A,'Publication Table (%)'!$B48,AllPublicationData!$B:$B,'Publication Table (%)'!$C$4,AllPublicationData!$D:$D,'Publication Table (%)'!G$7)/
SUMIFS(AllPublicationData!$E:$E,AllPublicationData!$A:$A,'Publication Table (%)'!$B48,AllPublicationData!$B:$B,'Publication Table (%)'!$C$4,AllPublicationData!$D:$D,'Publication Table (%)'!G$7),
SUMIFS(AllPublicationData!$I:$I,AllPublicationData!$A:$A,'Publication Table (%)'!$B48,AllPublicationData!$B:$B,'Publication Table (%)'!G$7)/
SUMIFS(AllPublicationData!$E:$E,AllPublicationData!$A:$A,'Publication Table (%)'!$B48,AllPublicationData!$B:$B,'Publication Table (%)'!G$7)),
IF('Publication Table (%)'!$C$5="Cancellations for other reasons",
IFERROR(SUMIFS(AllPublicationData!$J:$J,AllPublicationData!$A:$A,'Publication Table (%)'!$B48,AllPublicationData!$B:$B,'Publication Table (%)'!$C$4,AllPublicationData!$D:$D,'Publication Table (%)'!G$7)/
SUMIFS(AllPublicationData!$E:$E,AllPublicationData!$A:$A,'Publication Table (%)'!$B48,AllPublicationData!$B:$B,'Publication Table (%)'!$C$4,AllPublicationData!$D:$D,'Publication Table (%)'!G$7),
SUMIFS(AllPublicationData!$J:$J,AllPublicationData!$A:$A,'Publication Table (%)'!$B48,AllPublicationData!$B:$B,'Publication Table (%)'!G$7)/
SUMIFS(AllPublicationData!$E:$E,AllPublicationData!$A:$A,'Publication Table (%)'!$B48,AllPublicationData!$B:$B,'Publication Table (%)'!G$7)))))))</f>
        <v>0.10869565217391304</v>
      </c>
      <c r="H48" s="96">
        <f>IF('Publication Table (%)'!$C$5="All Cancelled Operations",
IFERROR(SUMIFS(AllPublicationData!$F:$F,AllPublicationData!$A:$A,'Publication Table (%)'!$B48,AllPublicationData!$B:$B,'Publication Table (%)'!$C$4,AllPublicationData!$D:$D,'Publication Table (%)'!H$7)/
SUMIFS(AllPublicationData!$E:$E,AllPublicationData!$A:$A,'Publication Table (%)'!$B48,AllPublicationData!$B:$B,'Publication Table (%)'!$C$4,AllPublicationData!$D:$D,'Publication Table (%)'!H$7),
SUMIFS(AllPublicationData!$F:$F,AllPublicationData!$A:$A,'Publication Table (%)'!$B48,AllPublicationData!$B:$B,'Publication Table (%)'!H$7)/
SUMIFS(AllPublicationData!$E:$E,AllPublicationData!$A:$A,'Publication Table (%)'!$B48,AllPublicationData!$B:$B,'Publication Table (%)'!H$7)),
IF('Publication Table (%)'!$C$5="Operations cancelled by patient",
IFERROR(SUMIFS(AllPublicationData!$G:$G,AllPublicationData!$A:$A,'Publication Table (%)'!$B48,AllPublicationData!$B:$B,'Publication Table (%)'!$C$4,AllPublicationData!$D:$D,'Publication Table (%)'!H$7)/
SUMIFS(AllPublicationData!$E:$E,AllPublicationData!$A:$A,'Publication Table (%)'!$B48,AllPublicationData!$B:$B,'Publication Table (%)'!$C$4,AllPublicationData!$D:$D,'Publication Table (%)'!H$7),
SUMIFS(AllPublicationData!$G:$G,AllPublicationData!$A:$A,'Publication Table (%)'!$B48,AllPublicationData!$B:$B,'Publication Table (%)'!H$7)/
SUMIFS(AllPublicationData!$E:$E,AllPublicationData!$A:$A,'Publication Table (%)'!$B48,AllPublicationData!$B:$B,'Publication Table (%)'!H$7)),
IF('Publication Table (%)'!$C$5="Operations cancelled for clinical reasons",
IFERROR(SUMIFS(AllPublicationData!$H:$H,AllPublicationData!$A:$A,'Publication Table (%)'!$B48,AllPublicationData!$B:$B,'Publication Table (%)'!$C$4,AllPublicationData!$D:$D,'Publication Table (%)'!H$7)/
SUMIFS(AllPublicationData!$E:$E,AllPublicationData!$A:$A,'Publication Table (%)'!$B48,AllPublicationData!$B:$B,'Publication Table (%)'!$C$4,AllPublicationData!$D:$D,'Publication Table (%)'!H$7),
SUMIFS(AllPublicationData!$H:$H,AllPublicationData!$A:$A,'Publication Table (%)'!$B48,AllPublicationData!$B:$B,'Publication Table (%)'!H$7)/
SUMIFS(AllPublicationData!$E:$E,AllPublicationData!$A:$A,'Publication Table (%)'!$B48,AllPublicationData!$B:$B,'Publication Table (%)'!H$7)),
IF('Publication Table (%)'!$C$5="Operations cancelled for non-clinical/capacity reasons",
IFERROR(SUMIFS(AllPublicationData!$I:$I,AllPublicationData!$A:$A,'Publication Table (%)'!$B48,AllPublicationData!$B:$B,'Publication Table (%)'!$C$4,AllPublicationData!$D:$D,'Publication Table (%)'!H$7)/
SUMIFS(AllPublicationData!$E:$E,AllPublicationData!$A:$A,'Publication Table (%)'!$B48,AllPublicationData!$B:$B,'Publication Table (%)'!$C$4,AllPublicationData!$D:$D,'Publication Table (%)'!H$7),
SUMIFS(AllPublicationData!$I:$I,AllPublicationData!$A:$A,'Publication Table (%)'!$B48,AllPublicationData!$B:$B,'Publication Table (%)'!H$7)/
SUMIFS(AllPublicationData!$E:$E,AllPublicationData!$A:$A,'Publication Table (%)'!$B48,AllPublicationData!$B:$B,'Publication Table (%)'!H$7)),
IF('Publication Table (%)'!$C$5="Cancellations for other reasons",
IFERROR(SUMIFS(AllPublicationData!$J:$J,AllPublicationData!$A:$A,'Publication Table (%)'!$B48,AllPublicationData!$B:$B,'Publication Table (%)'!$C$4,AllPublicationData!$D:$D,'Publication Table (%)'!H$7)/
SUMIFS(AllPublicationData!$E:$E,AllPublicationData!$A:$A,'Publication Table (%)'!$B48,AllPublicationData!$B:$B,'Publication Table (%)'!$C$4,AllPublicationData!$D:$D,'Publication Table (%)'!H$7),
SUMIFS(AllPublicationData!$J:$J,AllPublicationData!$A:$A,'Publication Table (%)'!$B48,AllPublicationData!$B:$B,'Publication Table (%)'!H$7)/
SUMIFS(AllPublicationData!$E:$E,AllPublicationData!$A:$A,'Publication Table (%)'!$B48,AllPublicationData!$B:$B,'Publication Table (%)'!H$7)))))))</f>
        <v>5.2715654952076675E-2</v>
      </c>
      <c r="I48" s="96">
        <f>IF('Publication Table (%)'!$C$5="All Cancelled Operations",
IFERROR(SUMIFS(AllPublicationData!$F:$F,AllPublicationData!$A:$A,'Publication Table (%)'!$B48,AllPublicationData!$B:$B,'Publication Table (%)'!$C$4,AllPublicationData!$D:$D,'Publication Table (%)'!I$7)/
SUMIFS(AllPublicationData!$E:$E,AllPublicationData!$A:$A,'Publication Table (%)'!$B48,AllPublicationData!$B:$B,'Publication Table (%)'!$C$4,AllPublicationData!$D:$D,'Publication Table (%)'!I$7),
SUMIFS(AllPublicationData!$F:$F,AllPublicationData!$A:$A,'Publication Table (%)'!$B48,AllPublicationData!$B:$B,'Publication Table (%)'!I$7)/
SUMIFS(AllPublicationData!$E:$E,AllPublicationData!$A:$A,'Publication Table (%)'!$B48,AllPublicationData!$B:$B,'Publication Table (%)'!I$7)),
IF('Publication Table (%)'!$C$5="Operations cancelled by patient",
IFERROR(SUMIFS(AllPublicationData!$G:$G,AllPublicationData!$A:$A,'Publication Table (%)'!$B48,AllPublicationData!$B:$B,'Publication Table (%)'!$C$4,AllPublicationData!$D:$D,'Publication Table (%)'!I$7)/
SUMIFS(AllPublicationData!$E:$E,AllPublicationData!$A:$A,'Publication Table (%)'!$B48,AllPublicationData!$B:$B,'Publication Table (%)'!$C$4,AllPublicationData!$D:$D,'Publication Table (%)'!I$7),
SUMIFS(AllPublicationData!$G:$G,AllPublicationData!$A:$A,'Publication Table (%)'!$B48,AllPublicationData!$B:$B,'Publication Table (%)'!I$7)/
SUMIFS(AllPublicationData!$E:$E,AllPublicationData!$A:$A,'Publication Table (%)'!$B48,AllPublicationData!$B:$B,'Publication Table (%)'!I$7)),
IF('Publication Table (%)'!$C$5="Operations cancelled for clinical reasons",
IFERROR(SUMIFS(AllPublicationData!$H:$H,AllPublicationData!$A:$A,'Publication Table (%)'!$B48,AllPublicationData!$B:$B,'Publication Table (%)'!$C$4,AllPublicationData!$D:$D,'Publication Table (%)'!I$7)/
SUMIFS(AllPublicationData!$E:$E,AllPublicationData!$A:$A,'Publication Table (%)'!$B48,AllPublicationData!$B:$B,'Publication Table (%)'!$C$4,AllPublicationData!$D:$D,'Publication Table (%)'!I$7),
SUMIFS(AllPublicationData!$H:$H,AllPublicationData!$A:$A,'Publication Table (%)'!$B48,AllPublicationData!$B:$B,'Publication Table (%)'!I$7)/
SUMIFS(AllPublicationData!$E:$E,AllPublicationData!$A:$A,'Publication Table (%)'!$B48,AllPublicationData!$B:$B,'Publication Table (%)'!I$7)),
IF('Publication Table (%)'!$C$5="Operations cancelled for non-clinical/capacity reasons",
IFERROR(SUMIFS(AllPublicationData!$I:$I,AllPublicationData!$A:$A,'Publication Table (%)'!$B48,AllPublicationData!$B:$B,'Publication Table (%)'!$C$4,AllPublicationData!$D:$D,'Publication Table (%)'!I$7)/
SUMIFS(AllPublicationData!$E:$E,AllPublicationData!$A:$A,'Publication Table (%)'!$B48,AllPublicationData!$B:$B,'Publication Table (%)'!$C$4,AllPublicationData!$D:$D,'Publication Table (%)'!I$7),
SUMIFS(AllPublicationData!$I:$I,AllPublicationData!$A:$A,'Publication Table (%)'!$B48,AllPublicationData!$B:$B,'Publication Table (%)'!I$7)/
SUMIFS(AllPublicationData!$E:$E,AllPublicationData!$A:$A,'Publication Table (%)'!$B48,AllPublicationData!$B:$B,'Publication Table (%)'!I$7)),
IF('Publication Table (%)'!$C$5="Cancellations for other reasons",
IFERROR(SUMIFS(AllPublicationData!$J:$J,AllPublicationData!$A:$A,'Publication Table (%)'!$B48,AllPublicationData!$B:$B,'Publication Table (%)'!$C$4,AllPublicationData!$D:$D,'Publication Table (%)'!I$7)/
SUMIFS(AllPublicationData!$E:$E,AllPublicationData!$A:$A,'Publication Table (%)'!$B48,AllPublicationData!$B:$B,'Publication Table (%)'!$C$4,AllPublicationData!$D:$D,'Publication Table (%)'!I$7),
SUMIFS(AllPublicationData!$J:$J,AllPublicationData!$A:$A,'Publication Table (%)'!$B48,AllPublicationData!$B:$B,'Publication Table (%)'!I$7)/
SUMIFS(AllPublicationData!$E:$E,AllPublicationData!$A:$A,'Publication Table (%)'!$B48,AllPublicationData!$B:$B,'Publication Table (%)'!I$7)))))))</f>
        <v>5.5837563451776651E-2</v>
      </c>
      <c r="J48" s="96">
        <f>IF('Publication Table (%)'!$C$5="All Cancelled Operations",
IFERROR(SUMIFS(AllPublicationData!$F:$F,AllPublicationData!$A:$A,'Publication Table (%)'!$B48,AllPublicationData!$B:$B,'Publication Table (%)'!$C$4,AllPublicationData!$D:$D,'Publication Table (%)'!J$7)/
SUMIFS(AllPublicationData!$E:$E,AllPublicationData!$A:$A,'Publication Table (%)'!$B48,AllPublicationData!$B:$B,'Publication Table (%)'!$C$4,AllPublicationData!$D:$D,'Publication Table (%)'!J$7),
SUMIFS(AllPublicationData!$F:$F,AllPublicationData!$A:$A,'Publication Table (%)'!$B48,AllPublicationData!$B:$B,'Publication Table (%)'!J$7)/
SUMIFS(AllPublicationData!$E:$E,AllPublicationData!$A:$A,'Publication Table (%)'!$B48,AllPublicationData!$B:$B,'Publication Table (%)'!J$7)),
IF('Publication Table (%)'!$C$5="Operations cancelled by patient",
IFERROR(SUMIFS(AllPublicationData!$G:$G,AllPublicationData!$A:$A,'Publication Table (%)'!$B48,AllPublicationData!$B:$B,'Publication Table (%)'!$C$4,AllPublicationData!$D:$D,'Publication Table (%)'!J$7)/
SUMIFS(AllPublicationData!$E:$E,AllPublicationData!$A:$A,'Publication Table (%)'!$B48,AllPublicationData!$B:$B,'Publication Table (%)'!$C$4,AllPublicationData!$D:$D,'Publication Table (%)'!J$7),
SUMIFS(AllPublicationData!$G:$G,AllPublicationData!$A:$A,'Publication Table (%)'!$B48,AllPublicationData!$B:$B,'Publication Table (%)'!J$7)/
SUMIFS(AllPublicationData!$E:$E,AllPublicationData!$A:$A,'Publication Table (%)'!$B48,AllPublicationData!$B:$B,'Publication Table (%)'!J$7)),
IF('Publication Table (%)'!$C$5="Operations cancelled for clinical reasons",
IFERROR(SUMIFS(AllPublicationData!$H:$H,AllPublicationData!$A:$A,'Publication Table (%)'!$B48,AllPublicationData!$B:$B,'Publication Table (%)'!$C$4,AllPublicationData!$D:$D,'Publication Table (%)'!J$7)/
SUMIFS(AllPublicationData!$E:$E,AllPublicationData!$A:$A,'Publication Table (%)'!$B48,AllPublicationData!$B:$B,'Publication Table (%)'!$C$4,AllPublicationData!$D:$D,'Publication Table (%)'!J$7),
SUMIFS(AllPublicationData!$H:$H,AllPublicationData!$A:$A,'Publication Table (%)'!$B48,AllPublicationData!$B:$B,'Publication Table (%)'!J$7)/
SUMIFS(AllPublicationData!$E:$E,AllPublicationData!$A:$A,'Publication Table (%)'!$B48,AllPublicationData!$B:$B,'Publication Table (%)'!J$7)),
IF('Publication Table (%)'!$C$5="Operations cancelled for non-clinical/capacity reasons",
IFERROR(SUMIFS(AllPublicationData!$I:$I,AllPublicationData!$A:$A,'Publication Table (%)'!$B48,AllPublicationData!$B:$B,'Publication Table (%)'!$C$4,AllPublicationData!$D:$D,'Publication Table (%)'!J$7)/
SUMIFS(AllPublicationData!$E:$E,AllPublicationData!$A:$A,'Publication Table (%)'!$B48,AllPublicationData!$B:$B,'Publication Table (%)'!$C$4,AllPublicationData!$D:$D,'Publication Table (%)'!J$7),
SUMIFS(AllPublicationData!$I:$I,AllPublicationData!$A:$A,'Publication Table (%)'!$B48,AllPublicationData!$B:$B,'Publication Table (%)'!J$7)/
SUMIFS(AllPublicationData!$E:$E,AllPublicationData!$A:$A,'Publication Table (%)'!$B48,AllPublicationData!$B:$B,'Publication Table (%)'!J$7)),
IF('Publication Table (%)'!$C$5="Cancellations for other reasons",
IFERROR(SUMIFS(AllPublicationData!$J:$J,AllPublicationData!$A:$A,'Publication Table (%)'!$B48,AllPublicationData!$B:$B,'Publication Table (%)'!$C$4,AllPublicationData!$D:$D,'Publication Table (%)'!J$7)/
SUMIFS(AllPublicationData!$E:$E,AllPublicationData!$A:$A,'Publication Table (%)'!$B48,AllPublicationData!$B:$B,'Publication Table (%)'!$C$4,AllPublicationData!$D:$D,'Publication Table (%)'!J$7),
SUMIFS(AllPublicationData!$J:$J,AllPublicationData!$A:$A,'Publication Table (%)'!$B48,AllPublicationData!$B:$B,'Publication Table (%)'!J$7)/
SUMIFS(AllPublicationData!$E:$E,AllPublicationData!$A:$A,'Publication Table (%)'!$B48,AllPublicationData!$B:$B,'Publication Table (%)'!J$7)))))))</f>
        <v>9.5528455284552852E-2</v>
      </c>
      <c r="K48" s="96">
        <f>IF('Publication Table (%)'!$C$5="All Cancelled Operations",
IFERROR(SUMIFS(AllPublicationData!$F:$F,AllPublicationData!$A:$A,'Publication Table (%)'!$B48,AllPublicationData!$B:$B,'Publication Table (%)'!$C$4,AllPublicationData!$D:$D,'Publication Table (%)'!K$7)/
SUMIFS(AllPublicationData!$E:$E,AllPublicationData!$A:$A,'Publication Table (%)'!$B48,AllPublicationData!$B:$B,'Publication Table (%)'!$C$4,AllPublicationData!$D:$D,'Publication Table (%)'!K$7),
SUMIFS(AllPublicationData!$F:$F,AllPublicationData!$A:$A,'Publication Table (%)'!$B48,AllPublicationData!$B:$B,'Publication Table (%)'!K$7)/
SUMIFS(AllPublicationData!$E:$E,AllPublicationData!$A:$A,'Publication Table (%)'!$B48,AllPublicationData!$B:$B,'Publication Table (%)'!K$7)),
IF('Publication Table (%)'!$C$5="Operations cancelled by patient",
IFERROR(SUMIFS(AllPublicationData!$G:$G,AllPublicationData!$A:$A,'Publication Table (%)'!$B48,AllPublicationData!$B:$B,'Publication Table (%)'!$C$4,AllPublicationData!$D:$D,'Publication Table (%)'!K$7)/
SUMIFS(AllPublicationData!$E:$E,AllPublicationData!$A:$A,'Publication Table (%)'!$B48,AllPublicationData!$B:$B,'Publication Table (%)'!$C$4,AllPublicationData!$D:$D,'Publication Table (%)'!K$7),
SUMIFS(AllPublicationData!$G:$G,AllPublicationData!$A:$A,'Publication Table (%)'!$B48,AllPublicationData!$B:$B,'Publication Table (%)'!K$7)/
SUMIFS(AllPublicationData!$E:$E,AllPublicationData!$A:$A,'Publication Table (%)'!$B48,AllPublicationData!$B:$B,'Publication Table (%)'!K$7)),
IF('Publication Table (%)'!$C$5="Operations cancelled for clinical reasons",
IFERROR(SUMIFS(AllPublicationData!$H:$H,AllPublicationData!$A:$A,'Publication Table (%)'!$B48,AllPublicationData!$B:$B,'Publication Table (%)'!$C$4,AllPublicationData!$D:$D,'Publication Table (%)'!K$7)/
SUMIFS(AllPublicationData!$E:$E,AllPublicationData!$A:$A,'Publication Table (%)'!$B48,AllPublicationData!$B:$B,'Publication Table (%)'!$C$4,AllPublicationData!$D:$D,'Publication Table (%)'!K$7),
SUMIFS(AllPublicationData!$H:$H,AllPublicationData!$A:$A,'Publication Table (%)'!$B48,AllPublicationData!$B:$B,'Publication Table (%)'!K$7)/
SUMIFS(AllPublicationData!$E:$E,AllPublicationData!$A:$A,'Publication Table (%)'!$B48,AllPublicationData!$B:$B,'Publication Table (%)'!K$7)),
IF('Publication Table (%)'!$C$5="Operations cancelled for non-clinical/capacity reasons",
IFERROR(SUMIFS(AllPublicationData!$I:$I,AllPublicationData!$A:$A,'Publication Table (%)'!$B48,AllPublicationData!$B:$B,'Publication Table (%)'!$C$4,AllPublicationData!$D:$D,'Publication Table (%)'!K$7)/
SUMIFS(AllPublicationData!$E:$E,AllPublicationData!$A:$A,'Publication Table (%)'!$B48,AllPublicationData!$B:$B,'Publication Table (%)'!$C$4,AllPublicationData!$D:$D,'Publication Table (%)'!K$7),
SUMIFS(AllPublicationData!$I:$I,AllPublicationData!$A:$A,'Publication Table (%)'!$B48,AllPublicationData!$B:$B,'Publication Table (%)'!K$7)/
SUMIFS(AllPublicationData!$E:$E,AllPublicationData!$A:$A,'Publication Table (%)'!$B48,AllPublicationData!$B:$B,'Publication Table (%)'!K$7)),
IF('Publication Table (%)'!$C$5="Cancellations for other reasons",
IFERROR(SUMIFS(AllPublicationData!$J:$J,AllPublicationData!$A:$A,'Publication Table (%)'!$B48,AllPublicationData!$B:$B,'Publication Table (%)'!$C$4,AllPublicationData!$D:$D,'Publication Table (%)'!K$7)/
SUMIFS(AllPublicationData!$E:$E,AllPublicationData!$A:$A,'Publication Table (%)'!$B48,AllPublicationData!$B:$B,'Publication Table (%)'!$C$4,AllPublicationData!$D:$D,'Publication Table (%)'!K$7),
SUMIFS(AllPublicationData!$J:$J,AllPublicationData!$A:$A,'Publication Table (%)'!$B48,AllPublicationData!$B:$B,'Publication Table (%)'!K$7)/
SUMIFS(AllPublicationData!$E:$E,AllPublicationData!$A:$A,'Publication Table (%)'!$B48,AllPublicationData!$B:$B,'Publication Table (%)'!K$7)))))))</f>
        <v>9.8437499999999997E-2</v>
      </c>
      <c r="L48" s="96">
        <f>IF('Publication Table (%)'!$C$5="All Cancelled Operations",
IFERROR(SUMIFS(AllPublicationData!$F:$F,AllPublicationData!$A:$A,'Publication Table (%)'!$B48,AllPublicationData!$B:$B,'Publication Table (%)'!$C$4,AllPublicationData!$D:$D,'Publication Table (%)'!L$7)/
SUMIFS(AllPublicationData!$E:$E,AllPublicationData!$A:$A,'Publication Table (%)'!$B48,AllPublicationData!$B:$B,'Publication Table (%)'!$C$4,AllPublicationData!$D:$D,'Publication Table (%)'!L$7),
SUMIFS(AllPublicationData!$F:$F,AllPublicationData!$A:$A,'Publication Table (%)'!$B48,AllPublicationData!$B:$B,'Publication Table (%)'!L$7)/
SUMIFS(AllPublicationData!$E:$E,AllPublicationData!$A:$A,'Publication Table (%)'!$B48,AllPublicationData!$B:$B,'Publication Table (%)'!L$7)),
IF('Publication Table (%)'!$C$5="Operations cancelled by patient",
IFERROR(SUMIFS(AllPublicationData!$G:$G,AllPublicationData!$A:$A,'Publication Table (%)'!$B48,AllPublicationData!$B:$B,'Publication Table (%)'!$C$4,AllPublicationData!$D:$D,'Publication Table (%)'!L$7)/
SUMIFS(AllPublicationData!$E:$E,AllPublicationData!$A:$A,'Publication Table (%)'!$B48,AllPublicationData!$B:$B,'Publication Table (%)'!$C$4,AllPublicationData!$D:$D,'Publication Table (%)'!L$7),
SUMIFS(AllPublicationData!$G:$G,AllPublicationData!$A:$A,'Publication Table (%)'!$B48,AllPublicationData!$B:$B,'Publication Table (%)'!L$7)/
SUMIFS(AllPublicationData!$E:$E,AllPublicationData!$A:$A,'Publication Table (%)'!$B48,AllPublicationData!$B:$B,'Publication Table (%)'!L$7)),
IF('Publication Table (%)'!$C$5="Operations cancelled for clinical reasons",
IFERROR(SUMIFS(AllPublicationData!$H:$H,AllPublicationData!$A:$A,'Publication Table (%)'!$B48,AllPublicationData!$B:$B,'Publication Table (%)'!$C$4,AllPublicationData!$D:$D,'Publication Table (%)'!L$7)/
SUMIFS(AllPublicationData!$E:$E,AllPublicationData!$A:$A,'Publication Table (%)'!$B48,AllPublicationData!$B:$B,'Publication Table (%)'!$C$4,AllPublicationData!$D:$D,'Publication Table (%)'!L$7),
SUMIFS(AllPublicationData!$H:$H,AllPublicationData!$A:$A,'Publication Table (%)'!$B48,AllPublicationData!$B:$B,'Publication Table (%)'!L$7)/
SUMIFS(AllPublicationData!$E:$E,AllPublicationData!$A:$A,'Publication Table (%)'!$B48,AllPublicationData!$B:$B,'Publication Table (%)'!L$7)),
IF('Publication Table (%)'!$C$5="Operations cancelled for non-clinical/capacity reasons",
IFERROR(SUMIFS(AllPublicationData!$I:$I,AllPublicationData!$A:$A,'Publication Table (%)'!$B48,AllPublicationData!$B:$B,'Publication Table (%)'!$C$4,AllPublicationData!$D:$D,'Publication Table (%)'!L$7)/
SUMIFS(AllPublicationData!$E:$E,AllPublicationData!$A:$A,'Publication Table (%)'!$B48,AllPublicationData!$B:$B,'Publication Table (%)'!$C$4,AllPublicationData!$D:$D,'Publication Table (%)'!L$7),
SUMIFS(AllPublicationData!$I:$I,AllPublicationData!$A:$A,'Publication Table (%)'!$B48,AllPublicationData!$B:$B,'Publication Table (%)'!L$7)/
SUMIFS(AllPublicationData!$E:$E,AllPublicationData!$A:$A,'Publication Table (%)'!$B48,AllPublicationData!$B:$B,'Publication Table (%)'!L$7)),
IF('Publication Table (%)'!$C$5="Cancellations for other reasons",
IFERROR(SUMIFS(AllPublicationData!$J:$J,AllPublicationData!$A:$A,'Publication Table (%)'!$B48,AllPublicationData!$B:$B,'Publication Table (%)'!$C$4,AllPublicationData!$D:$D,'Publication Table (%)'!L$7)/
SUMIFS(AllPublicationData!$E:$E,AllPublicationData!$A:$A,'Publication Table (%)'!$B48,AllPublicationData!$B:$B,'Publication Table (%)'!$C$4,AllPublicationData!$D:$D,'Publication Table (%)'!L$7),
SUMIFS(AllPublicationData!$J:$J,AllPublicationData!$A:$A,'Publication Table (%)'!$B48,AllPublicationData!$B:$B,'Publication Table (%)'!L$7)/
SUMIFS(AllPublicationData!$E:$E,AllPublicationData!$A:$A,'Publication Table (%)'!$B48,AllPublicationData!$B:$B,'Publication Table (%)'!L$7)))))))</f>
        <v>8.385744234800839E-2</v>
      </c>
      <c r="M48" s="96">
        <f>IF('Publication Table (%)'!$C$5="All Cancelled Operations",
IFERROR(SUMIFS(AllPublicationData!$F:$F,AllPublicationData!$A:$A,'Publication Table (%)'!$B48,AllPublicationData!$B:$B,'Publication Table (%)'!$C$4,AllPublicationData!$D:$D,'Publication Table (%)'!M$7)/
SUMIFS(AllPublicationData!$E:$E,AllPublicationData!$A:$A,'Publication Table (%)'!$B48,AllPublicationData!$B:$B,'Publication Table (%)'!$C$4,AllPublicationData!$D:$D,'Publication Table (%)'!M$7),
SUMIFS(AllPublicationData!$F:$F,AllPublicationData!$A:$A,'Publication Table (%)'!$B48,AllPublicationData!$B:$B,'Publication Table (%)'!M$7)/
SUMIFS(AllPublicationData!$E:$E,AllPublicationData!$A:$A,'Publication Table (%)'!$B48,AllPublicationData!$B:$B,'Publication Table (%)'!M$7)),
IF('Publication Table (%)'!$C$5="Operations cancelled by patient",
IFERROR(SUMIFS(AllPublicationData!$G:$G,AllPublicationData!$A:$A,'Publication Table (%)'!$B48,AllPublicationData!$B:$B,'Publication Table (%)'!$C$4,AllPublicationData!$D:$D,'Publication Table (%)'!M$7)/
SUMIFS(AllPublicationData!$E:$E,AllPublicationData!$A:$A,'Publication Table (%)'!$B48,AllPublicationData!$B:$B,'Publication Table (%)'!$C$4,AllPublicationData!$D:$D,'Publication Table (%)'!M$7),
SUMIFS(AllPublicationData!$G:$G,AllPublicationData!$A:$A,'Publication Table (%)'!$B48,AllPublicationData!$B:$B,'Publication Table (%)'!M$7)/
SUMIFS(AllPublicationData!$E:$E,AllPublicationData!$A:$A,'Publication Table (%)'!$B48,AllPublicationData!$B:$B,'Publication Table (%)'!M$7)),
IF('Publication Table (%)'!$C$5="Operations cancelled for clinical reasons",
IFERROR(SUMIFS(AllPublicationData!$H:$H,AllPublicationData!$A:$A,'Publication Table (%)'!$B48,AllPublicationData!$B:$B,'Publication Table (%)'!$C$4,AllPublicationData!$D:$D,'Publication Table (%)'!M$7)/
SUMIFS(AllPublicationData!$E:$E,AllPublicationData!$A:$A,'Publication Table (%)'!$B48,AllPublicationData!$B:$B,'Publication Table (%)'!$C$4,AllPublicationData!$D:$D,'Publication Table (%)'!M$7),
SUMIFS(AllPublicationData!$H:$H,AllPublicationData!$A:$A,'Publication Table (%)'!$B48,AllPublicationData!$B:$B,'Publication Table (%)'!M$7)/
SUMIFS(AllPublicationData!$E:$E,AllPublicationData!$A:$A,'Publication Table (%)'!$B48,AllPublicationData!$B:$B,'Publication Table (%)'!M$7)),
IF('Publication Table (%)'!$C$5="Operations cancelled for non-clinical/capacity reasons",
IFERROR(SUMIFS(AllPublicationData!$I:$I,AllPublicationData!$A:$A,'Publication Table (%)'!$B48,AllPublicationData!$B:$B,'Publication Table (%)'!$C$4,AllPublicationData!$D:$D,'Publication Table (%)'!M$7)/
SUMIFS(AllPublicationData!$E:$E,AllPublicationData!$A:$A,'Publication Table (%)'!$B48,AllPublicationData!$B:$B,'Publication Table (%)'!$C$4,AllPublicationData!$D:$D,'Publication Table (%)'!M$7),
SUMIFS(AllPublicationData!$I:$I,AllPublicationData!$A:$A,'Publication Table (%)'!$B48,AllPublicationData!$B:$B,'Publication Table (%)'!M$7)/
SUMIFS(AllPublicationData!$E:$E,AllPublicationData!$A:$A,'Publication Table (%)'!$B48,AllPublicationData!$B:$B,'Publication Table (%)'!M$7)),
IF('Publication Table (%)'!$C$5="Cancellations for other reasons",
IFERROR(SUMIFS(AllPublicationData!$J:$J,AllPublicationData!$A:$A,'Publication Table (%)'!$B48,AllPublicationData!$B:$B,'Publication Table (%)'!$C$4,AllPublicationData!$D:$D,'Publication Table (%)'!M$7)/
SUMIFS(AllPublicationData!$E:$E,AllPublicationData!$A:$A,'Publication Table (%)'!$B48,AllPublicationData!$B:$B,'Publication Table (%)'!$C$4,AllPublicationData!$D:$D,'Publication Table (%)'!M$7),
SUMIFS(AllPublicationData!$J:$J,AllPublicationData!$A:$A,'Publication Table (%)'!$B48,AllPublicationData!$B:$B,'Publication Table (%)'!M$7)/
SUMIFS(AllPublicationData!$E:$E,AllPublicationData!$A:$A,'Publication Table (%)'!$B48,AllPublicationData!$B:$B,'Publication Table (%)'!M$7)))))))</f>
        <v>9.9137931034482762E-2</v>
      </c>
      <c r="N48" s="96">
        <f>IF('Publication Table (%)'!$C$5="All Cancelled Operations",
IFERROR(SUMIFS(AllPublicationData!$F:$F,AllPublicationData!$A:$A,'Publication Table (%)'!$B48,AllPublicationData!$B:$B,'Publication Table (%)'!$C$4,AllPublicationData!$D:$D,'Publication Table (%)'!N$7)/
SUMIFS(AllPublicationData!$E:$E,AllPublicationData!$A:$A,'Publication Table (%)'!$B48,AllPublicationData!$B:$B,'Publication Table (%)'!$C$4,AllPublicationData!$D:$D,'Publication Table (%)'!N$7),
SUMIFS(AllPublicationData!$F:$F,AllPublicationData!$A:$A,'Publication Table (%)'!$B48,AllPublicationData!$B:$B,'Publication Table (%)'!N$7)/
SUMIFS(AllPublicationData!$E:$E,AllPublicationData!$A:$A,'Publication Table (%)'!$B48,AllPublicationData!$B:$B,'Publication Table (%)'!N$7)),
IF('Publication Table (%)'!$C$5="Operations cancelled by patient",
IFERROR(SUMIFS(AllPublicationData!$G:$G,AllPublicationData!$A:$A,'Publication Table (%)'!$B48,AllPublicationData!$B:$B,'Publication Table (%)'!$C$4,AllPublicationData!$D:$D,'Publication Table (%)'!N$7)/
SUMIFS(AllPublicationData!$E:$E,AllPublicationData!$A:$A,'Publication Table (%)'!$B48,AllPublicationData!$B:$B,'Publication Table (%)'!$C$4,AllPublicationData!$D:$D,'Publication Table (%)'!N$7),
SUMIFS(AllPublicationData!$G:$G,AllPublicationData!$A:$A,'Publication Table (%)'!$B48,AllPublicationData!$B:$B,'Publication Table (%)'!N$7)/
SUMIFS(AllPublicationData!$E:$E,AllPublicationData!$A:$A,'Publication Table (%)'!$B48,AllPublicationData!$B:$B,'Publication Table (%)'!N$7)),
IF('Publication Table (%)'!$C$5="Operations cancelled for clinical reasons",
IFERROR(SUMIFS(AllPublicationData!$H:$H,AllPublicationData!$A:$A,'Publication Table (%)'!$B48,AllPublicationData!$B:$B,'Publication Table (%)'!$C$4,AllPublicationData!$D:$D,'Publication Table (%)'!N$7)/
SUMIFS(AllPublicationData!$E:$E,AllPublicationData!$A:$A,'Publication Table (%)'!$B48,AllPublicationData!$B:$B,'Publication Table (%)'!$C$4,AllPublicationData!$D:$D,'Publication Table (%)'!N$7),
SUMIFS(AllPublicationData!$H:$H,AllPublicationData!$A:$A,'Publication Table (%)'!$B48,AllPublicationData!$B:$B,'Publication Table (%)'!N$7)/
SUMIFS(AllPublicationData!$E:$E,AllPublicationData!$A:$A,'Publication Table (%)'!$B48,AllPublicationData!$B:$B,'Publication Table (%)'!N$7)),
IF('Publication Table (%)'!$C$5="Operations cancelled for non-clinical/capacity reasons",
IFERROR(SUMIFS(AllPublicationData!$I:$I,AllPublicationData!$A:$A,'Publication Table (%)'!$B48,AllPublicationData!$B:$B,'Publication Table (%)'!$C$4,AllPublicationData!$D:$D,'Publication Table (%)'!N$7)/
SUMIFS(AllPublicationData!$E:$E,AllPublicationData!$A:$A,'Publication Table (%)'!$B48,AllPublicationData!$B:$B,'Publication Table (%)'!$C$4,AllPublicationData!$D:$D,'Publication Table (%)'!N$7),
SUMIFS(AllPublicationData!$I:$I,AllPublicationData!$A:$A,'Publication Table (%)'!$B48,AllPublicationData!$B:$B,'Publication Table (%)'!N$7)/
SUMIFS(AllPublicationData!$E:$E,AllPublicationData!$A:$A,'Publication Table (%)'!$B48,AllPublicationData!$B:$B,'Publication Table (%)'!N$7)),
IF('Publication Table (%)'!$C$5="Cancellations for other reasons",
IFERROR(SUMIFS(AllPublicationData!$J:$J,AllPublicationData!$A:$A,'Publication Table (%)'!$B48,AllPublicationData!$B:$B,'Publication Table (%)'!$C$4,AllPublicationData!$D:$D,'Publication Table (%)'!N$7)/
SUMIFS(AllPublicationData!$E:$E,AllPublicationData!$A:$A,'Publication Table (%)'!$B48,AllPublicationData!$B:$B,'Publication Table (%)'!$C$4,AllPublicationData!$D:$D,'Publication Table (%)'!N$7),
SUMIFS(AllPublicationData!$J:$J,AllPublicationData!$A:$A,'Publication Table (%)'!$B48,AllPublicationData!$B:$B,'Publication Table (%)'!N$7)/
SUMIFS(AllPublicationData!$E:$E,AllPublicationData!$A:$A,'Publication Table (%)'!$B48,AllPublicationData!$B:$B,'Publication Table (%)'!N$7)))))))</f>
        <v>8.1377151799687006E-2</v>
      </c>
      <c r="O48" s="96">
        <f>IF('Publication Table (%)'!$C$5="All Cancelled Operations",
IFERROR(SUMIFS(AllPublicationData!$F:$F,AllPublicationData!$A:$A,'Publication Table (%)'!$B48,AllPublicationData!$B:$B,'Publication Table (%)'!$C$4,AllPublicationData!$D:$D,'Publication Table (%)'!O$7)/
SUMIFS(AllPublicationData!$E:$E,AllPublicationData!$A:$A,'Publication Table (%)'!$B48,AllPublicationData!$B:$B,'Publication Table (%)'!$C$4,AllPublicationData!$D:$D,'Publication Table (%)'!O$7),
SUMIFS(AllPublicationData!$F:$F,AllPublicationData!$A:$A,'Publication Table (%)'!$B48,AllPublicationData!$B:$B,'Publication Table (%)'!O$7)/
SUMIFS(AllPublicationData!$E:$E,AllPublicationData!$A:$A,'Publication Table (%)'!$B48,AllPublicationData!$B:$B,'Publication Table (%)'!O$7)),
IF('Publication Table (%)'!$C$5="Operations cancelled by patient",
IFERROR(SUMIFS(AllPublicationData!$G:$G,AllPublicationData!$A:$A,'Publication Table (%)'!$B48,AllPublicationData!$B:$B,'Publication Table (%)'!$C$4,AllPublicationData!$D:$D,'Publication Table (%)'!O$7)/
SUMIFS(AllPublicationData!$E:$E,AllPublicationData!$A:$A,'Publication Table (%)'!$B48,AllPublicationData!$B:$B,'Publication Table (%)'!$C$4,AllPublicationData!$D:$D,'Publication Table (%)'!O$7),
SUMIFS(AllPublicationData!$G:$G,AllPublicationData!$A:$A,'Publication Table (%)'!$B48,AllPublicationData!$B:$B,'Publication Table (%)'!O$7)/
SUMIFS(AllPublicationData!$E:$E,AllPublicationData!$A:$A,'Publication Table (%)'!$B48,AllPublicationData!$B:$B,'Publication Table (%)'!O$7)),
IF('Publication Table (%)'!$C$5="Operations cancelled for clinical reasons",
IFERROR(SUMIFS(AllPublicationData!$H:$H,AllPublicationData!$A:$A,'Publication Table (%)'!$B48,AllPublicationData!$B:$B,'Publication Table (%)'!$C$4,AllPublicationData!$D:$D,'Publication Table (%)'!O$7)/
SUMIFS(AllPublicationData!$E:$E,AllPublicationData!$A:$A,'Publication Table (%)'!$B48,AllPublicationData!$B:$B,'Publication Table (%)'!$C$4,AllPublicationData!$D:$D,'Publication Table (%)'!O$7),
SUMIFS(AllPublicationData!$H:$H,AllPublicationData!$A:$A,'Publication Table (%)'!$B48,AllPublicationData!$B:$B,'Publication Table (%)'!O$7)/
SUMIFS(AllPublicationData!$E:$E,AllPublicationData!$A:$A,'Publication Table (%)'!$B48,AllPublicationData!$B:$B,'Publication Table (%)'!O$7)),
IF('Publication Table (%)'!$C$5="Operations cancelled for non-clinical/capacity reasons",
IFERROR(SUMIFS(AllPublicationData!$I:$I,AllPublicationData!$A:$A,'Publication Table (%)'!$B48,AllPublicationData!$B:$B,'Publication Table (%)'!$C$4,AllPublicationData!$D:$D,'Publication Table (%)'!O$7)/
SUMIFS(AllPublicationData!$E:$E,AllPublicationData!$A:$A,'Publication Table (%)'!$B48,AllPublicationData!$B:$B,'Publication Table (%)'!$C$4,AllPublicationData!$D:$D,'Publication Table (%)'!O$7),
SUMIFS(AllPublicationData!$I:$I,AllPublicationData!$A:$A,'Publication Table (%)'!$B48,AllPublicationData!$B:$B,'Publication Table (%)'!O$7)/
SUMIFS(AllPublicationData!$E:$E,AllPublicationData!$A:$A,'Publication Table (%)'!$B48,AllPublicationData!$B:$B,'Publication Table (%)'!O$7)),
IF('Publication Table (%)'!$C$5="Cancellations for other reasons",
IFERROR(SUMIFS(AllPublicationData!$J:$J,AllPublicationData!$A:$A,'Publication Table (%)'!$B48,AllPublicationData!$B:$B,'Publication Table (%)'!$C$4,AllPublicationData!$D:$D,'Publication Table (%)'!O$7)/
SUMIFS(AllPublicationData!$E:$E,AllPublicationData!$A:$A,'Publication Table (%)'!$B48,AllPublicationData!$B:$B,'Publication Table (%)'!$C$4,AllPublicationData!$D:$D,'Publication Table (%)'!O$7),
SUMIFS(AllPublicationData!$J:$J,AllPublicationData!$A:$A,'Publication Table (%)'!$B48,AllPublicationData!$B:$B,'Publication Table (%)'!O$7)/
SUMIFS(AllPublicationData!$E:$E,AllPublicationData!$A:$A,'Publication Table (%)'!$B48,AllPublicationData!$B:$B,'Publication Table (%)'!O$7)))))))</f>
        <v>0.11241303551812523</v>
      </c>
      <c r="P48" s="96">
        <f>IF('Publication Table (%)'!$C$5="All Cancelled Operations",
IFERROR(SUMIFS(AllPublicationData!$F:$F,AllPublicationData!$A:$A,'Publication Table (%)'!$B48,AllPublicationData!$B:$B,'Publication Table (%)'!$C$4,AllPublicationData!$D:$D,'Publication Table (%)'!P$7)/
SUMIFS(AllPublicationData!$E:$E,AllPublicationData!$A:$A,'Publication Table (%)'!$B48,AllPublicationData!$B:$B,'Publication Table (%)'!$C$4,AllPublicationData!$D:$D,'Publication Table (%)'!P$7),
SUMIFS(AllPublicationData!$F:$F,AllPublicationData!$A:$A,'Publication Table (%)'!$B48,AllPublicationData!$B:$B,'Publication Table (%)'!P$7)/
SUMIFS(AllPublicationData!$E:$E,AllPublicationData!$A:$A,'Publication Table (%)'!$B48,AllPublicationData!$B:$B,'Publication Table (%)'!P$7)),
IF('Publication Table (%)'!$C$5="Operations cancelled by patient",
IFERROR(SUMIFS(AllPublicationData!$G:$G,AllPublicationData!$A:$A,'Publication Table (%)'!$B48,AllPublicationData!$B:$B,'Publication Table (%)'!$C$4,AllPublicationData!$D:$D,'Publication Table (%)'!P$7)/
SUMIFS(AllPublicationData!$E:$E,AllPublicationData!$A:$A,'Publication Table (%)'!$B48,AllPublicationData!$B:$B,'Publication Table (%)'!$C$4,AllPublicationData!$D:$D,'Publication Table (%)'!P$7),
SUMIFS(AllPublicationData!$G:$G,AllPublicationData!$A:$A,'Publication Table (%)'!$B48,AllPublicationData!$B:$B,'Publication Table (%)'!P$7)/
SUMIFS(AllPublicationData!$E:$E,AllPublicationData!$A:$A,'Publication Table (%)'!$B48,AllPublicationData!$B:$B,'Publication Table (%)'!P$7)),
IF('Publication Table (%)'!$C$5="Operations cancelled for clinical reasons",
IFERROR(SUMIFS(AllPublicationData!$H:$H,AllPublicationData!$A:$A,'Publication Table (%)'!$B48,AllPublicationData!$B:$B,'Publication Table (%)'!$C$4,AllPublicationData!$D:$D,'Publication Table (%)'!P$7)/
SUMIFS(AllPublicationData!$E:$E,AllPublicationData!$A:$A,'Publication Table (%)'!$B48,AllPublicationData!$B:$B,'Publication Table (%)'!$C$4,AllPublicationData!$D:$D,'Publication Table (%)'!P$7),
SUMIFS(AllPublicationData!$H:$H,AllPublicationData!$A:$A,'Publication Table (%)'!$B48,AllPublicationData!$B:$B,'Publication Table (%)'!P$7)/
SUMIFS(AllPublicationData!$E:$E,AllPublicationData!$A:$A,'Publication Table (%)'!$B48,AllPublicationData!$B:$B,'Publication Table (%)'!P$7)),
IF('Publication Table (%)'!$C$5="Operations cancelled for non-clinical/capacity reasons",
IFERROR(SUMIFS(AllPublicationData!$I:$I,AllPublicationData!$A:$A,'Publication Table (%)'!$B48,AllPublicationData!$B:$B,'Publication Table (%)'!$C$4,AllPublicationData!$D:$D,'Publication Table (%)'!P$7)/
SUMIFS(AllPublicationData!$E:$E,AllPublicationData!$A:$A,'Publication Table (%)'!$B48,AllPublicationData!$B:$B,'Publication Table (%)'!$C$4,AllPublicationData!$D:$D,'Publication Table (%)'!P$7),
SUMIFS(AllPublicationData!$I:$I,AllPublicationData!$A:$A,'Publication Table (%)'!$B48,AllPublicationData!$B:$B,'Publication Table (%)'!P$7)/
SUMIFS(AllPublicationData!$E:$E,AllPublicationData!$A:$A,'Publication Table (%)'!$B48,AllPublicationData!$B:$B,'Publication Table (%)'!P$7)),
IF('Publication Table (%)'!$C$5="Cancellations for other reasons",
IFERROR(SUMIFS(AllPublicationData!$J:$J,AllPublicationData!$A:$A,'Publication Table (%)'!$B48,AllPublicationData!$B:$B,'Publication Table (%)'!$C$4,AllPublicationData!$D:$D,'Publication Table (%)'!P$7)/
SUMIFS(AllPublicationData!$E:$E,AllPublicationData!$A:$A,'Publication Table (%)'!$B48,AllPublicationData!$B:$B,'Publication Table (%)'!$C$4,AllPublicationData!$D:$D,'Publication Table (%)'!P$7),
SUMIFS(AllPublicationData!$J:$J,AllPublicationData!$A:$A,'Publication Table (%)'!$B48,AllPublicationData!$B:$B,'Publication Table (%)'!P$7)/
SUMIFS(AllPublicationData!$E:$E,AllPublicationData!$A:$A,'Publication Table (%)'!$B48,AllPublicationData!$B:$B,'Publication Table (%)'!P$7)))))))</f>
        <v>7.9207920792079209E-2</v>
      </c>
      <c r="Q48" s="96">
        <f>IF('Publication Table (%)'!$C$5="All Cancelled Operations",
IFERROR(SUMIFS(AllPublicationData!$F:$F,AllPublicationData!$A:$A,'Publication Table (%)'!$B48,AllPublicationData!$B:$B,'Publication Table (%)'!$C$4,AllPublicationData!$D:$D,'Publication Table (%)'!Q$7)/
SUMIFS(AllPublicationData!$E:$E,AllPublicationData!$A:$A,'Publication Table (%)'!$B48,AllPublicationData!$B:$B,'Publication Table (%)'!$C$4,AllPublicationData!$D:$D,'Publication Table (%)'!Q$7),
SUMIFS(AllPublicationData!$F:$F,AllPublicationData!$A:$A,'Publication Table (%)'!$B48,AllPublicationData!$B:$B,'Publication Table (%)'!Q$7)/
SUMIFS(AllPublicationData!$E:$E,AllPublicationData!$A:$A,'Publication Table (%)'!$B48,AllPublicationData!$B:$B,'Publication Table (%)'!Q$7)),
IF('Publication Table (%)'!$C$5="Operations cancelled by patient",
IFERROR(SUMIFS(AllPublicationData!$G:$G,AllPublicationData!$A:$A,'Publication Table (%)'!$B48,AllPublicationData!$B:$B,'Publication Table (%)'!$C$4,AllPublicationData!$D:$D,'Publication Table (%)'!Q$7)/
SUMIFS(AllPublicationData!$E:$E,AllPublicationData!$A:$A,'Publication Table (%)'!$B48,AllPublicationData!$B:$B,'Publication Table (%)'!$C$4,AllPublicationData!$D:$D,'Publication Table (%)'!Q$7),
SUMIFS(AllPublicationData!$G:$G,AllPublicationData!$A:$A,'Publication Table (%)'!$B48,AllPublicationData!$B:$B,'Publication Table (%)'!Q$7)/
SUMIFS(AllPublicationData!$E:$E,AllPublicationData!$A:$A,'Publication Table (%)'!$B48,AllPublicationData!$B:$B,'Publication Table (%)'!Q$7)),
IF('Publication Table (%)'!$C$5="Operations cancelled for clinical reasons",
IFERROR(SUMIFS(AllPublicationData!$H:$H,AllPublicationData!$A:$A,'Publication Table (%)'!$B48,AllPublicationData!$B:$B,'Publication Table (%)'!$C$4,AllPublicationData!$D:$D,'Publication Table (%)'!Q$7)/
SUMIFS(AllPublicationData!$E:$E,AllPublicationData!$A:$A,'Publication Table (%)'!$B48,AllPublicationData!$B:$B,'Publication Table (%)'!$C$4,AllPublicationData!$D:$D,'Publication Table (%)'!Q$7),
SUMIFS(AllPublicationData!$H:$H,AllPublicationData!$A:$A,'Publication Table (%)'!$B48,AllPublicationData!$B:$B,'Publication Table (%)'!Q$7)/
SUMIFS(AllPublicationData!$E:$E,AllPublicationData!$A:$A,'Publication Table (%)'!$B48,AllPublicationData!$B:$B,'Publication Table (%)'!Q$7)),
IF('Publication Table (%)'!$C$5="Operations cancelled for non-clinical/capacity reasons",
IFERROR(SUMIFS(AllPublicationData!$I:$I,AllPublicationData!$A:$A,'Publication Table (%)'!$B48,AllPublicationData!$B:$B,'Publication Table (%)'!$C$4,AllPublicationData!$D:$D,'Publication Table (%)'!Q$7)/
SUMIFS(AllPublicationData!$E:$E,AllPublicationData!$A:$A,'Publication Table (%)'!$B48,AllPublicationData!$B:$B,'Publication Table (%)'!$C$4,AllPublicationData!$D:$D,'Publication Table (%)'!Q$7),
SUMIFS(AllPublicationData!$I:$I,AllPublicationData!$A:$A,'Publication Table (%)'!$B48,AllPublicationData!$B:$B,'Publication Table (%)'!Q$7)/
SUMIFS(AllPublicationData!$E:$E,AllPublicationData!$A:$A,'Publication Table (%)'!$B48,AllPublicationData!$B:$B,'Publication Table (%)'!Q$7)),
IF('Publication Table (%)'!$C$5="Cancellations for other reasons",
IFERROR(SUMIFS(AllPublicationData!$J:$J,AllPublicationData!$A:$A,'Publication Table (%)'!$B48,AllPublicationData!$B:$B,'Publication Table (%)'!$C$4,AllPublicationData!$D:$D,'Publication Table (%)'!Q$7)/
SUMIFS(AllPublicationData!$E:$E,AllPublicationData!$A:$A,'Publication Table (%)'!$B48,AllPublicationData!$B:$B,'Publication Table (%)'!$C$4,AllPublicationData!$D:$D,'Publication Table (%)'!Q$7),
SUMIFS(AllPublicationData!$J:$J,AllPublicationData!$A:$A,'Publication Table (%)'!$B48,AllPublicationData!$B:$B,'Publication Table (%)'!Q$7)/
SUMIFS(AllPublicationData!$E:$E,AllPublicationData!$A:$A,'Publication Table (%)'!$B48,AllPublicationData!$B:$B,'Publication Table (%)'!Q$7)))))))</f>
        <v>2.7777777777777776E-2</v>
      </c>
      <c r="R48" s="96">
        <f>IF('Publication Table (%)'!$C$5="All Cancelled Operations",
IFERROR(SUMIFS(AllPublicationData!$F:$F,AllPublicationData!$A:$A,'Publication Table (%)'!$B48,AllPublicationData!$B:$B,'Publication Table (%)'!$C$4,AllPublicationData!$D:$D,'Publication Table (%)'!R$7)/
SUMIFS(AllPublicationData!$E:$E,AllPublicationData!$A:$A,'Publication Table (%)'!$B48,AllPublicationData!$B:$B,'Publication Table (%)'!$C$4,AllPublicationData!$D:$D,'Publication Table (%)'!R$7),
SUMIFS(AllPublicationData!$F:$F,AllPublicationData!$A:$A,'Publication Table (%)'!$B48,AllPublicationData!$B:$B,'Publication Table (%)'!R$7)/
SUMIFS(AllPublicationData!$E:$E,AllPublicationData!$A:$A,'Publication Table (%)'!$B48,AllPublicationData!$B:$B,'Publication Table (%)'!R$7)),
IF('Publication Table (%)'!$C$5="Operations cancelled by patient",
IFERROR(SUMIFS(AllPublicationData!$G:$G,AllPublicationData!$A:$A,'Publication Table (%)'!$B48,AllPublicationData!$B:$B,'Publication Table (%)'!$C$4,AllPublicationData!$D:$D,'Publication Table (%)'!R$7)/
SUMIFS(AllPublicationData!$E:$E,AllPublicationData!$A:$A,'Publication Table (%)'!$B48,AllPublicationData!$B:$B,'Publication Table (%)'!$C$4,AllPublicationData!$D:$D,'Publication Table (%)'!R$7),
SUMIFS(AllPublicationData!$G:$G,AllPublicationData!$A:$A,'Publication Table (%)'!$B48,AllPublicationData!$B:$B,'Publication Table (%)'!R$7)/
SUMIFS(AllPublicationData!$E:$E,AllPublicationData!$A:$A,'Publication Table (%)'!$B48,AllPublicationData!$B:$B,'Publication Table (%)'!R$7)),
IF('Publication Table (%)'!$C$5="Operations cancelled for clinical reasons",
IFERROR(SUMIFS(AllPublicationData!$H:$H,AllPublicationData!$A:$A,'Publication Table (%)'!$B48,AllPublicationData!$B:$B,'Publication Table (%)'!$C$4,AllPublicationData!$D:$D,'Publication Table (%)'!R$7)/
SUMIFS(AllPublicationData!$E:$E,AllPublicationData!$A:$A,'Publication Table (%)'!$B48,AllPublicationData!$B:$B,'Publication Table (%)'!$C$4,AllPublicationData!$D:$D,'Publication Table (%)'!R$7),
SUMIFS(AllPublicationData!$H:$H,AllPublicationData!$A:$A,'Publication Table (%)'!$B48,AllPublicationData!$B:$B,'Publication Table (%)'!R$7)/
SUMIFS(AllPublicationData!$E:$E,AllPublicationData!$A:$A,'Publication Table (%)'!$B48,AllPublicationData!$B:$B,'Publication Table (%)'!R$7)),
IF('Publication Table (%)'!$C$5="Operations cancelled for non-clinical/capacity reasons",
IFERROR(SUMIFS(AllPublicationData!$I:$I,AllPublicationData!$A:$A,'Publication Table (%)'!$B48,AllPublicationData!$B:$B,'Publication Table (%)'!$C$4,AllPublicationData!$D:$D,'Publication Table (%)'!R$7)/
SUMIFS(AllPublicationData!$E:$E,AllPublicationData!$A:$A,'Publication Table (%)'!$B48,AllPublicationData!$B:$B,'Publication Table (%)'!$C$4,AllPublicationData!$D:$D,'Publication Table (%)'!R$7),
SUMIFS(AllPublicationData!$I:$I,AllPublicationData!$A:$A,'Publication Table (%)'!$B48,AllPublicationData!$B:$B,'Publication Table (%)'!R$7)/
SUMIFS(AllPublicationData!$E:$E,AllPublicationData!$A:$A,'Publication Table (%)'!$B48,AllPublicationData!$B:$B,'Publication Table (%)'!R$7)),
IF('Publication Table (%)'!$C$5="Cancellations for other reasons",
IFERROR(SUMIFS(AllPublicationData!$J:$J,AllPublicationData!$A:$A,'Publication Table (%)'!$B48,AllPublicationData!$B:$B,'Publication Table (%)'!$C$4,AllPublicationData!$D:$D,'Publication Table (%)'!R$7)/
SUMIFS(AllPublicationData!$E:$E,AllPublicationData!$A:$A,'Publication Table (%)'!$B48,AllPublicationData!$B:$B,'Publication Table (%)'!$C$4,AllPublicationData!$D:$D,'Publication Table (%)'!R$7),
SUMIFS(AllPublicationData!$J:$J,AllPublicationData!$A:$A,'Publication Table (%)'!$B48,AllPublicationData!$B:$B,'Publication Table (%)'!R$7)/
SUMIFS(AllPublicationData!$E:$E,AllPublicationData!$A:$A,'Publication Table (%)'!$B48,AllPublicationData!$B:$B,'Publication Table (%)'!R$7)))))))</f>
        <v>6.2068965517241378E-2</v>
      </c>
      <c r="S48" s="96">
        <f>IF('Publication Table (%)'!$C$5="All Cancelled Operations",
IFERROR(SUMIFS(AllPublicationData!$F:$F,AllPublicationData!$A:$A,'Publication Table (%)'!$B48,AllPublicationData!$B:$B,'Publication Table (%)'!$C$4,AllPublicationData!$D:$D,'Publication Table (%)'!S$7)/
SUMIFS(AllPublicationData!$E:$E,AllPublicationData!$A:$A,'Publication Table (%)'!$B48,AllPublicationData!$B:$B,'Publication Table (%)'!$C$4,AllPublicationData!$D:$D,'Publication Table (%)'!S$7),
SUMIFS(AllPublicationData!$F:$F,AllPublicationData!$A:$A,'Publication Table (%)'!$B48,AllPublicationData!$B:$B,'Publication Table (%)'!S$7)/
SUMIFS(AllPublicationData!$E:$E,AllPublicationData!$A:$A,'Publication Table (%)'!$B48,AllPublicationData!$B:$B,'Publication Table (%)'!S$7)),
IF('Publication Table (%)'!$C$5="Operations cancelled by patient",
IFERROR(SUMIFS(AllPublicationData!$G:$G,AllPublicationData!$A:$A,'Publication Table (%)'!$B48,AllPublicationData!$B:$B,'Publication Table (%)'!$C$4,AllPublicationData!$D:$D,'Publication Table (%)'!S$7)/
SUMIFS(AllPublicationData!$E:$E,AllPublicationData!$A:$A,'Publication Table (%)'!$B48,AllPublicationData!$B:$B,'Publication Table (%)'!$C$4,AllPublicationData!$D:$D,'Publication Table (%)'!S$7),
SUMIFS(AllPublicationData!$G:$G,AllPublicationData!$A:$A,'Publication Table (%)'!$B48,AllPublicationData!$B:$B,'Publication Table (%)'!S$7)/
SUMIFS(AllPublicationData!$E:$E,AllPublicationData!$A:$A,'Publication Table (%)'!$B48,AllPublicationData!$B:$B,'Publication Table (%)'!S$7)),
IF('Publication Table (%)'!$C$5="Operations cancelled for clinical reasons",
IFERROR(SUMIFS(AllPublicationData!$H:$H,AllPublicationData!$A:$A,'Publication Table (%)'!$B48,AllPublicationData!$B:$B,'Publication Table (%)'!$C$4,AllPublicationData!$D:$D,'Publication Table (%)'!S$7)/
SUMIFS(AllPublicationData!$E:$E,AllPublicationData!$A:$A,'Publication Table (%)'!$B48,AllPublicationData!$B:$B,'Publication Table (%)'!$C$4,AllPublicationData!$D:$D,'Publication Table (%)'!S$7),
SUMIFS(AllPublicationData!$H:$H,AllPublicationData!$A:$A,'Publication Table (%)'!$B48,AllPublicationData!$B:$B,'Publication Table (%)'!S$7)/
SUMIFS(AllPublicationData!$E:$E,AllPublicationData!$A:$A,'Publication Table (%)'!$B48,AllPublicationData!$B:$B,'Publication Table (%)'!S$7)),
IF('Publication Table (%)'!$C$5="Operations cancelled for non-clinical/capacity reasons",
IFERROR(SUMIFS(AllPublicationData!$I:$I,AllPublicationData!$A:$A,'Publication Table (%)'!$B48,AllPublicationData!$B:$B,'Publication Table (%)'!$C$4,AllPublicationData!$D:$D,'Publication Table (%)'!S$7)/
SUMIFS(AllPublicationData!$E:$E,AllPublicationData!$A:$A,'Publication Table (%)'!$B48,AllPublicationData!$B:$B,'Publication Table (%)'!$C$4,AllPublicationData!$D:$D,'Publication Table (%)'!S$7),
SUMIFS(AllPublicationData!$I:$I,AllPublicationData!$A:$A,'Publication Table (%)'!$B48,AllPublicationData!$B:$B,'Publication Table (%)'!S$7)/
SUMIFS(AllPublicationData!$E:$E,AllPublicationData!$A:$A,'Publication Table (%)'!$B48,AllPublicationData!$B:$B,'Publication Table (%)'!S$7)),
IF('Publication Table (%)'!$C$5="Cancellations for other reasons",
IFERROR(SUMIFS(AllPublicationData!$J:$J,AllPublicationData!$A:$A,'Publication Table (%)'!$B48,AllPublicationData!$B:$B,'Publication Table (%)'!$C$4,AllPublicationData!$D:$D,'Publication Table (%)'!S$7)/
SUMIFS(AllPublicationData!$E:$E,AllPublicationData!$A:$A,'Publication Table (%)'!$B48,AllPublicationData!$B:$B,'Publication Table (%)'!$C$4,AllPublicationData!$D:$D,'Publication Table (%)'!S$7),
SUMIFS(AllPublicationData!$J:$J,AllPublicationData!$A:$A,'Publication Table (%)'!$B48,AllPublicationData!$B:$B,'Publication Table (%)'!S$7)/
SUMIFS(AllPublicationData!$E:$E,AllPublicationData!$A:$A,'Publication Table (%)'!$B48,AllPublicationData!$B:$B,'Publication Table (%)'!S$7)))))))</f>
        <v>5.5555555555555552E-2</v>
      </c>
    </row>
    <row r="49" spans="2:21" x14ac:dyDescent="0.35">
      <c r="B49" s="89">
        <v>44166</v>
      </c>
      <c r="C49" s="112">
        <f>IF('Publication Table (%)'!$C$5="All Cancelled Operations",
SUMIFS(AllPublicationData!$F:$F,AllPublicationData!$A:$A,'Publication Table (%)'!$B49,AllPublicationData!$B:$B,'Publication Table (%)'!$C$4),
IF('Publication Table (%)'!$C$5="Operations cancelled by patient",
SUMIFS(AllPublicationData!$G:$G,AllPublicationData!$A:$A,'Publication Table (%)'!$B49,AllPublicationData!$B:$B,'Publication Table (%)'!$C$4),
IF('Publication Table (%)'!$C$5="Operations cancelled for clinical reasons",
SUMIFS(AllPublicationData!$H:$H,AllPublicationData!$A:$A,'Publication Table (%)'!$B49,AllPublicationData!$B:$B,'Publication Table (%)'!$C$4),
IF('Publication Table (%)'!$C$5="Operations cancelled for non-clinical/capacity reasons",
SUMIFS(AllPublicationData!$I:$I,AllPublicationData!$A:$A,'Publication Table (%)'!$B49,AllPublicationData!$B:$B,'Publication Table (%)'!$C$4),
IF('Publication Table (%)'!$C$5="Cancellations for other reasons",
SUMIFS(AllPublicationData!$J:$J,AllPublicationData!$A:$A,'Publication Table (%)'!$B49,AllPublicationData!$B:$B,'Publication Table (%)'!$C$4))))))+
IF(AND($C$4="NHS Scotland",$C$5="All Cancelled Operations"),
SUMIFS(AllPublicationData!$F:$F,AllPublicationData!$A:$A,'Publication Table (%)'!$B49),
IF(AND($C$4="NHS Scotland",$C$5="Operations cancelled by patient"),
SUMIFS(AllPublicationData!$G:$G,AllPublicationData!$A:$A,'Publication Table (%)'!$B49),
IF(AND($C$4="NHS Scotland",$C$5="Operations cancelled for clinical reasons"),
SUMIFS(AllPublicationData!$H:$H,AllPublicationData!$A:$A,'Publication Table (%)'!$B49),
IF(AND($C$4="NHS Scotland",$C$5="Operations cancelled for non-clinical/capacity reasons"),
SUMIFS(AllPublicationData!$I:$I,AllPublicationData!$A:$A,'Publication Table (%)'!$B49),
IF(AND($C$4="NHS Scotland",$C$5="Cancellations for other reasons"),
SUMIFS(AllPublicationData!$J:$J,AllPublicationData!$A:$A,'Publication Table (%)'!$B49))))))</f>
        <v>1257</v>
      </c>
      <c r="D49" s="110">
        <f>IF(AND('Publication Table (%)'!$C$5="All Cancelled Operations",$C$4&lt;&gt;"NHS Scotland"),
IFERROR(SUMIFS(AllPublicationData!$F:$F,AllPublicationData!$A:$A,'Publication Table (%)'!$B49,AllPublicationData!$B:$B,'Publication Table (%)'!$C$4,AllPublicationData!$D:$D,'Publication Table (%)'!D$7)/
SUMIFS(AllPublicationData!$E:$E,AllPublicationData!$A:$A,'Publication Table (%)'!$B49,AllPublicationData!$B:$B,'Publication Table (%)'!$C$4,AllPublicationData!$D:$D,'Publication Table (%)'!D$7),
SUMIFS(AllPublicationData!$F:$F,AllPublicationData!$A:$A,'Publication Table (%)'!$B49,AllPublicationData!$B:$B,'Publication Table (%)'!D$7)/
SUMIFS(AllPublicationData!$E:$E,AllPublicationData!$A:$A,'Publication Table (%)'!$B49,AllPublicationData!$B:$B,'Publication Table (%)'!D$7)),
IF(AND('Publication Table (%)'!$C$5="Operations cancelled by patient",$C$4&lt;&gt;"NHS Scotland"),
IFERROR(SUMIFS(AllPublicationData!$G:$G,AllPublicationData!$A:$A,'Publication Table (%)'!$B49,AllPublicationData!$B:$B,'Publication Table (%)'!$C$4,AllPublicationData!$D:$D,'Publication Table (%)'!D$7)/
SUMIFS(AllPublicationData!$E:$E,AllPublicationData!$A:$A,'Publication Table (%)'!$B49,AllPublicationData!$B:$B,'Publication Table (%)'!$C$4,AllPublicationData!$D:$D,'Publication Table (%)'!D$7),
SUMIFS(AllPublicationData!$G:$G,AllPublicationData!$A:$A,'Publication Table (%)'!$B49,AllPublicationData!$B:$B,'Publication Table (%)'!D$7)/
SUMIFS(AllPublicationData!$E:$E,AllPublicationData!$A:$A,'Publication Table (%)'!$B49,AllPublicationData!$B:$B,'Publication Table (%)'!D$7)),
IF(AND('Publication Table (%)'!$C$5="Operations cancelled for clinical reasons",$C$4&lt;&gt;"NHS Scotland"),
IFERROR(SUMIFS(AllPublicationData!$H:$H,AllPublicationData!$A:$A,'Publication Table (%)'!$B49,AllPublicationData!$B:$B,'Publication Table (%)'!$C$4,AllPublicationData!$D:$D,'Publication Table (%)'!D$7)/
SUMIFS(AllPublicationData!$E:$E,AllPublicationData!$A:$A,'Publication Table (%)'!$B49,AllPublicationData!$B:$B,'Publication Table (%)'!$C$4,AllPublicationData!$D:$D,'Publication Table (%)'!D$7),
SUMIFS(AllPublicationData!$H:$H,AllPublicationData!$A:$A,'Publication Table (%)'!$B49,AllPublicationData!$B:$B,'Publication Table (%)'!D$7)/
SUMIFS(AllPublicationData!$E:$E,AllPublicationData!$A:$A,'Publication Table (%)'!$B49,AllPublicationData!$B:$B,'Publication Table (%)'!D$7)),
IF(AND('Publication Table (%)'!$C$5="Operations cancelled for non-clinical/capacity reasons",$C$4&lt;&gt;"NHS Scotland"),
IFERROR(SUMIFS(AllPublicationData!$I:$I,AllPublicationData!$A:$A,'Publication Table (%)'!$B49,AllPublicationData!$B:$B,'Publication Table (%)'!$C$4,AllPublicationData!$D:$D,'Publication Table (%)'!D$7)/
SUMIFS(AllPublicationData!$E:$E,AllPublicationData!$A:$A,'Publication Table (%)'!$B49,AllPublicationData!$B:$B,'Publication Table (%)'!$C$4,AllPublicationData!$D:$D,'Publication Table (%)'!D$7),
SUMIFS(AllPublicationData!$I:$I,AllPublicationData!$A:$A,'Publication Table (%)'!$B49,AllPublicationData!$B:$B,'Publication Table (%)'!D$7)/
SUMIFS(AllPublicationData!$E:$E,AllPublicationData!$A:$A,'Publication Table (%)'!$B49,AllPublicationData!$B:$B,'Publication Table (%)'!D$7)),
IF(AND('Publication Table (%)'!$C$5="Cancellations for other reasons",$C$4&lt;&gt;"NHS Scotland"),
IFERROR(SUMIFS(AllPublicationData!$J:$J,AllPublicationData!$A:$A,'Publication Table (%)'!$B49,AllPublicationData!$B:$B,'Publication Table (%)'!$C$4,AllPublicationData!$D:$D,'Publication Table (%)'!D$7)/
SUMIFS(AllPublicationData!$E:$E,AllPublicationData!$A:$A,'Publication Table (%)'!$B49,AllPublicationData!$B:$B,'Publication Table (%)'!$C$4,AllPublicationData!$D:$D,'Publication Table (%)'!D$7),
SUMIFS(AllPublicationData!$J:$J,AllPublicationData!$A:$A,'Publication Table (%)'!$B49,AllPublicationData!$B:$B,'Publication Table (%)'!D$7)/
SUMIFS(AllPublicationData!$E:$E,AllPublicationData!$A:$A,'Publication Table (%)'!$B49,AllPublicationData!$B:$B,'Publication Table (%)'!D$7)),
IF(AND($C$4="NHS Scotland",$C$5="All Cancelled Operations"),
SUMIFS(AllPublicationData!$F:$F,AllPublicationData!$A:$A,'Publication Table'!$B49)/
SUMIFS(AllPublicationData!$E:$E,AllPublicationData!$A:$A,'Publication Table'!$B49),
IF(AND($C$4="NHS Scotland",$C$5="Operations cancelled by patient"),
SUMIFS(AllPublicationData!$G:$G,AllPublicationData!$A:$A,'Publication Table'!$B49)/
SUMIFS(AllPublicationData!$E:$E,AllPublicationData!$A:$A,'Publication Table'!$B49),
IF(AND($C$4="NHS Scotland",$C$5="Operations cancelled for clinical reasons"),
SUMIFS(AllPublicationData!$H:$H,AllPublicationData!$A:$A,'Publication Table'!$B49)/
SUMIFS(AllPublicationData!$E:$E,AllPublicationData!$A:$A,'Publication Table'!$B49),
IF(AND($C$4="NHS Scotland",$C$5="Operations cancelled for non-clinical/capacity reasons"),
SUMIFS(AllPublicationData!$I:$I,AllPublicationData!$A:$A,'Publication Table'!$B49)/
SUMIFS(AllPublicationData!$E:$E,AllPublicationData!$A:$A,'Publication Table'!$B49),
IF(AND($C$4="NHS Scotland",$C$5="Cancellations for other reasons"),
SUMIFS(AllPublicationData!$J:$J,AllPublicationData!$A:$A,'Publication Table'!$B49)/
SUMIFS(AllPublicationData!$E:$E,AllPublicationData!$A:$A,'Publication Table'!$B49)))))))))))</f>
        <v>7.5089605734767029E-2</v>
      </c>
      <c r="E49" s="96">
        <f>IF('Publication Table (%)'!$C$5="All Cancelled Operations",
IFERROR(SUMIFS(AllPublicationData!$F:$F,AllPublicationData!$A:$A,'Publication Table (%)'!$B49,AllPublicationData!$B:$B,'Publication Table (%)'!$C$4,AllPublicationData!$D:$D,'Publication Table (%)'!E$7)/
SUMIFS(AllPublicationData!$E:$E,AllPublicationData!$A:$A,'Publication Table (%)'!$B49,AllPublicationData!$B:$B,'Publication Table (%)'!$C$4,AllPublicationData!$D:$D,'Publication Table (%)'!E$7),
SUMIFS(AllPublicationData!$F:$F,AllPublicationData!$A:$A,'Publication Table (%)'!$B49,AllPublicationData!$B:$B,'Publication Table (%)'!E$7)/
SUMIFS(AllPublicationData!$E:$E,AllPublicationData!$A:$A,'Publication Table (%)'!$B49,AllPublicationData!$B:$B,'Publication Table (%)'!E$7)),
IF('Publication Table (%)'!$C$5="Operations cancelled by patient",
IFERROR(SUMIFS(AllPublicationData!$G:$G,AllPublicationData!$A:$A,'Publication Table (%)'!$B49,AllPublicationData!$B:$B,'Publication Table (%)'!$C$4,AllPublicationData!$D:$D,'Publication Table (%)'!E$7)/
SUMIFS(AllPublicationData!$E:$E,AllPublicationData!$A:$A,'Publication Table (%)'!$B49,AllPublicationData!$B:$B,'Publication Table (%)'!$C$4,AllPublicationData!$D:$D,'Publication Table (%)'!E$7),
SUMIFS(AllPublicationData!$G:$G,AllPublicationData!$A:$A,'Publication Table (%)'!$B49,AllPublicationData!$B:$B,'Publication Table (%)'!E$7)/
SUMIFS(AllPublicationData!$E:$E,AllPublicationData!$A:$A,'Publication Table (%)'!$B49,AllPublicationData!$B:$B,'Publication Table (%)'!E$7)),
IF('Publication Table (%)'!$C$5="Operations cancelled for clinical reasons",
IFERROR(SUMIFS(AllPublicationData!$H:$H,AllPublicationData!$A:$A,'Publication Table (%)'!$B49,AllPublicationData!$B:$B,'Publication Table (%)'!$C$4,AllPublicationData!$D:$D,'Publication Table (%)'!E$7)/
SUMIFS(AllPublicationData!$E:$E,AllPublicationData!$A:$A,'Publication Table (%)'!$B49,AllPublicationData!$B:$B,'Publication Table (%)'!$C$4,AllPublicationData!$D:$D,'Publication Table (%)'!E$7),
SUMIFS(AllPublicationData!$H:$H,AllPublicationData!$A:$A,'Publication Table (%)'!$B49,AllPublicationData!$B:$B,'Publication Table (%)'!E$7)/
SUMIFS(AllPublicationData!$E:$E,AllPublicationData!$A:$A,'Publication Table (%)'!$B49,AllPublicationData!$B:$B,'Publication Table (%)'!E$7)),
IF('Publication Table (%)'!$C$5="Operations cancelled for non-clinical/capacity reasons",
IFERROR(SUMIFS(AllPublicationData!$I:$I,AllPublicationData!$A:$A,'Publication Table (%)'!$B49,AllPublicationData!$B:$B,'Publication Table (%)'!$C$4,AllPublicationData!$D:$D,'Publication Table (%)'!E$7)/
SUMIFS(AllPublicationData!$E:$E,AllPublicationData!$A:$A,'Publication Table (%)'!$B49,AllPublicationData!$B:$B,'Publication Table (%)'!$C$4,AllPublicationData!$D:$D,'Publication Table (%)'!E$7),
SUMIFS(AllPublicationData!$I:$I,AllPublicationData!$A:$A,'Publication Table (%)'!$B49,AllPublicationData!$B:$B,'Publication Table (%)'!E$7)/
SUMIFS(AllPublicationData!$E:$E,AllPublicationData!$A:$A,'Publication Table (%)'!$B49,AllPublicationData!$B:$B,'Publication Table (%)'!E$7)),
IF('Publication Table (%)'!$C$5="Cancellations for other reasons",
IFERROR(SUMIFS(AllPublicationData!$J:$J,AllPublicationData!$A:$A,'Publication Table (%)'!$B49,AllPublicationData!$B:$B,'Publication Table (%)'!$C$4,AllPublicationData!$D:$D,'Publication Table (%)'!E$7)/
SUMIFS(AllPublicationData!$E:$E,AllPublicationData!$A:$A,'Publication Table (%)'!$B49,AllPublicationData!$B:$B,'Publication Table (%)'!$C$4,AllPublicationData!$D:$D,'Publication Table (%)'!E$7),
SUMIFS(AllPublicationData!$J:$J,AllPublicationData!$A:$A,'Publication Table (%)'!$B49,AllPublicationData!$B:$B,'Publication Table (%)'!E$7)/
SUMIFS(AllPublicationData!$E:$E,AllPublicationData!$A:$A,'Publication Table (%)'!$B49,AllPublicationData!$B:$B,'Publication Table (%)'!E$7)))))))</f>
        <v>4.002808988764045E-2</v>
      </c>
      <c r="F49" s="96">
        <f>IF('Publication Table (%)'!$C$5="All Cancelled Operations",
IFERROR(SUMIFS(AllPublicationData!$F:$F,AllPublicationData!$A:$A,'Publication Table (%)'!$B49,AllPublicationData!$B:$B,'Publication Table (%)'!$C$4,AllPublicationData!$D:$D,'Publication Table (%)'!F$7)/
SUMIFS(AllPublicationData!$E:$E,AllPublicationData!$A:$A,'Publication Table (%)'!$B49,AllPublicationData!$B:$B,'Publication Table (%)'!$C$4,AllPublicationData!$D:$D,'Publication Table (%)'!F$7),
SUMIFS(AllPublicationData!$F:$F,AllPublicationData!$A:$A,'Publication Table (%)'!$B49,AllPublicationData!$B:$B,'Publication Table (%)'!F$7)/
SUMIFS(AllPublicationData!$E:$E,AllPublicationData!$A:$A,'Publication Table (%)'!$B49,AllPublicationData!$B:$B,'Publication Table (%)'!F$7)),
IF('Publication Table (%)'!$C$5="Operations cancelled by patient",
IFERROR(SUMIFS(AllPublicationData!$G:$G,AllPublicationData!$A:$A,'Publication Table (%)'!$B49,AllPublicationData!$B:$B,'Publication Table (%)'!$C$4,AllPublicationData!$D:$D,'Publication Table (%)'!F$7)/
SUMIFS(AllPublicationData!$E:$E,AllPublicationData!$A:$A,'Publication Table (%)'!$B49,AllPublicationData!$B:$B,'Publication Table (%)'!$C$4,AllPublicationData!$D:$D,'Publication Table (%)'!F$7),
SUMIFS(AllPublicationData!$G:$G,AllPublicationData!$A:$A,'Publication Table (%)'!$B49,AllPublicationData!$B:$B,'Publication Table (%)'!F$7)/
SUMIFS(AllPublicationData!$E:$E,AllPublicationData!$A:$A,'Publication Table (%)'!$B49,AllPublicationData!$B:$B,'Publication Table (%)'!F$7)),
IF('Publication Table (%)'!$C$5="Operations cancelled for clinical reasons",
IFERROR(SUMIFS(AllPublicationData!$H:$H,AllPublicationData!$A:$A,'Publication Table (%)'!$B49,AllPublicationData!$B:$B,'Publication Table (%)'!$C$4,AllPublicationData!$D:$D,'Publication Table (%)'!F$7)/
SUMIFS(AllPublicationData!$E:$E,AllPublicationData!$A:$A,'Publication Table (%)'!$B49,AllPublicationData!$B:$B,'Publication Table (%)'!$C$4,AllPublicationData!$D:$D,'Publication Table (%)'!F$7),
SUMIFS(AllPublicationData!$H:$H,AllPublicationData!$A:$A,'Publication Table (%)'!$B49,AllPublicationData!$B:$B,'Publication Table (%)'!F$7)/
SUMIFS(AllPublicationData!$E:$E,AllPublicationData!$A:$A,'Publication Table (%)'!$B49,AllPublicationData!$B:$B,'Publication Table (%)'!F$7)),
IF('Publication Table (%)'!$C$5="Operations cancelled for non-clinical/capacity reasons",
IFERROR(SUMIFS(AllPublicationData!$I:$I,AllPublicationData!$A:$A,'Publication Table (%)'!$B49,AllPublicationData!$B:$B,'Publication Table (%)'!$C$4,AllPublicationData!$D:$D,'Publication Table (%)'!F$7)/
SUMIFS(AllPublicationData!$E:$E,AllPublicationData!$A:$A,'Publication Table (%)'!$B49,AllPublicationData!$B:$B,'Publication Table (%)'!$C$4,AllPublicationData!$D:$D,'Publication Table (%)'!F$7),
SUMIFS(AllPublicationData!$I:$I,AllPublicationData!$A:$A,'Publication Table (%)'!$B49,AllPublicationData!$B:$B,'Publication Table (%)'!F$7)/
SUMIFS(AllPublicationData!$E:$E,AllPublicationData!$A:$A,'Publication Table (%)'!$B49,AllPublicationData!$B:$B,'Publication Table (%)'!F$7)),
IF('Publication Table (%)'!$C$5="Cancellations for other reasons",
IFERROR(SUMIFS(AllPublicationData!$J:$J,AllPublicationData!$A:$A,'Publication Table (%)'!$B49,AllPublicationData!$B:$B,'Publication Table (%)'!$C$4,AllPublicationData!$D:$D,'Publication Table (%)'!F$7)/
SUMIFS(AllPublicationData!$E:$E,AllPublicationData!$A:$A,'Publication Table (%)'!$B49,AllPublicationData!$B:$B,'Publication Table (%)'!$C$4,AllPublicationData!$D:$D,'Publication Table (%)'!F$7),
SUMIFS(AllPublicationData!$J:$J,AllPublicationData!$A:$A,'Publication Table (%)'!$B49,AllPublicationData!$B:$B,'Publication Table (%)'!F$7)/
SUMIFS(AllPublicationData!$E:$E,AllPublicationData!$A:$A,'Publication Table (%)'!$B49,AllPublicationData!$B:$B,'Publication Table (%)'!F$7)))))))</f>
        <v>8.0123266563944529E-2</v>
      </c>
      <c r="G49" s="96">
        <f>IF('Publication Table (%)'!$C$5="All Cancelled Operations",
IFERROR(SUMIFS(AllPublicationData!$F:$F,AllPublicationData!$A:$A,'Publication Table (%)'!$B49,AllPublicationData!$B:$B,'Publication Table (%)'!$C$4,AllPublicationData!$D:$D,'Publication Table (%)'!G$7)/
SUMIFS(AllPublicationData!$E:$E,AllPublicationData!$A:$A,'Publication Table (%)'!$B49,AllPublicationData!$B:$B,'Publication Table (%)'!$C$4,AllPublicationData!$D:$D,'Publication Table (%)'!G$7),
SUMIFS(AllPublicationData!$F:$F,AllPublicationData!$A:$A,'Publication Table (%)'!$B49,AllPublicationData!$B:$B,'Publication Table (%)'!G$7)/
SUMIFS(AllPublicationData!$E:$E,AllPublicationData!$A:$A,'Publication Table (%)'!$B49,AllPublicationData!$B:$B,'Publication Table (%)'!G$7)),
IF('Publication Table (%)'!$C$5="Operations cancelled by patient",
IFERROR(SUMIFS(AllPublicationData!$G:$G,AllPublicationData!$A:$A,'Publication Table (%)'!$B49,AllPublicationData!$B:$B,'Publication Table (%)'!$C$4,AllPublicationData!$D:$D,'Publication Table (%)'!G$7)/
SUMIFS(AllPublicationData!$E:$E,AllPublicationData!$A:$A,'Publication Table (%)'!$B49,AllPublicationData!$B:$B,'Publication Table (%)'!$C$4,AllPublicationData!$D:$D,'Publication Table (%)'!G$7),
SUMIFS(AllPublicationData!$G:$G,AllPublicationData!$A:$A,'Publication Table (%)'!$B49,AllPublicationData!$B:$B,'Publication Table (%)'!G$7)/
SUMIFS(AllPublicationData!$E:$E,AllPublicationData!$A:$A,'Publication Table (%)'!$B49,AllPublicationData!$B:$B,'Publication Table (%)'!G$7)),
IF('Publication Table (%)'!$C$5="Operations cancelled for clinical reasons",
IFERROR(SUMIFS(AllPublicationData!$H:$H,AllPublicationData!$A:$A,'Publication Table (%)'!$B49,AllPublicationData!$B:$B,'Publication Table (%)'!$C$4,AllPublicationData!$D:$D,'Publication Table (%)'!G$7)/
SUMIFS(AllPublicationData!$E:$E,AllPublicationData!$A:$A,'Publication Table (%)'!$B49,AllPublicationData!$B:$B,'Publication Table (%)'!$C$4,AllPublicationData!$D:$D,'Publication Table (%)'!G$7),
SUMIFS(AllPublicationData!$H:$H,AllPublicationData!$A:$A,'Publication Table (%)'!$B49,AllPublicationData!$B:$B,'Publication Table (%)'!G$7)/
SUMIFS(AllPublicationData!$E:$E,AllPublicationData!$A:$A,'Publication Table (%)'!$B49,AllPublicationData!$B:$B,'Publication Table (%)'!G$7)),
IF('Publication Table (%)'!$C$5="Operations cancelled for non-clinical/capacity reasons",
IFERROR(SUMIFS(AllPublicationData!$I:$I,AllPublicationData!$A:$A,'Publication Table (%)'!$B49,AllPublicationData!$B:$B,'Publication Table (%)'!$C$4,AllPublicationData!$D:$D,'Publication Table (%)'!G$7)/
SUMIFS(AllPublicationData!$E:$E,AllPublicationData!$A:$A,'Publication Table (%)'!$B49,AllPublicationData!$B:$B,'Publication Table (%)'!$C$4,AllPublicationData!$D:$D,'Publication Table (%)'!G$7),
SUMIFS(AllPublicationData!$I:$I,AllPublicationData!$A:$A,'Publication Table (%)'!$B49,AllPublicationData!$B:$B,'Publication Table (%)'!G$7)/
SUMIFS(AllPublicationData!$E:$E,AllPublicationData!$A:$A,'Publication Table (%)'!$B49,AllPublicationData!$B:$B,'Publication Table (%)'!G$7)),
IF('Publication Table (%)'!$C$5="Cancellations for other reasons",
IFERROR(SUMIFS(AllPublicationData!$J:$J,AllPublicationData!$A:$A,'Publication Table (%)'!$B49,AllPublicationData!$B:$B,'Publication Table (%)'!$C$4,AllPublicationData!$D:$D,'Publication Table (%)'!G$7)/
SUMIFS(AllPublicationData!$E:$E,AllPublicationData!$A:$A,'Publication Table (%)'!$B49,AllPublicationData!$B:$B,'Publication Table (%)'!$C$4,AllPublicationData!$D:$D,'Publication Table (%)'!G$7),
SUMIFS(AllPublicationData!$J:$J,AllPublicationData!$A:$A,'Publication Table (%)'!$B49,AllPublicationData!$B:$B,'Publication Table (%)'!G$7)/
SUMIFS(AllPublicationData!$E:$E,AllPublicationData!$A:$A,'Publication Table (%)'!$B49,AllPublicationData!$B:$B,'Publication Table (%)'!G$7)))))))</f>
        <v>0.10416666666666667</v>
      </c>
      <c r="H49" s="96">
        <f>IF('Publication Table (%)'!$C$5="All Cancelled Operations",
IFERROR(SUMIFS(AllPublicationData!$F:$F,AllPublicationData!$A:$A,'Publication Table (%)'!$B49,AllPublicationData!$B:$B,'Publication Table (%)'!$C$4,AllPublicationData!$D:$D,'Publication Table (%)'!H$7)/
SUMIFS(AllPublicationData!$E:$E,AllPublicationData!$A:$A,'Publication Table (%)'!$B49,AllPublicationData!$B:$B,'Publication Table (%)'!$C$4,AllPublicationData!$D:$D,'Publication Table (%)'!H$7),
SUMIFS(AllPublicationData!$F:$F,AllPublicationData!$A:$A,'Publication Table (%)'!$B49,AllPublicationData!$B:$B,'Publication Table (%)'!H$7)/
SUMIFS(AllPublicationData!$E:$E,AllPublicationData!$A:$A,'Publication Table (%)'!$B49,AllPublicationData!$B:$B,'Publication Table (%)'!H$7)),
IF('Publication Table (%)'!$C$5="Operations cancelled by patient",
IFERROR(SUMIFS(AllPublicationData!$G:$G,AllPublicationData!$A:$A,'Publication Table (%)'!$B49,AllPublicationData!$B:$B,'Publication Table (%)'!$C$4,AllPublicationData!$D:$D,'Publication Table (%)'!H$7)/
SUMIFS(AllPublicationData!$E:$E,AllPublicationData!$A:$A,'Publication Table (%)'!$B49,AllPublicationData!$B:$B,'Publication Table (%)'!$C$4,AllPublicationData!$D:$D,'Publication Table (%)'!H$7),
SUMIFS(AllPublicationData!$G:$G,AllPublicationData!$A:$A,'Publication Table (%)'!$B49,AllPublicationData!$B:$B,'Publication Table (%)'!H$7)/
SUMIFS(AllPublicationData!$E:$E,AllPublicationData!$A:$A,'Publication Table (%)'!$B49,AllPublicationData!$B:$B,'Publication Table (%)'!H$7)),
IF('Publication Table (%)'!$C$5="Operations cancelled for clinical reasons",
IFERROR(SUMIFS(AllPublicationData!$H:$H,AllPublicationData!$A:$A,'Publication Table (%)'!$B49,AllPublicationData!$B:$B,'Publication Table (%)'!$C$4,AllPublicationData!$D:$D,'Publication Table (%)'!H$7)/
SUMIFS(AllPublicationData!$E:$E,AllPublicationData!$A:$A,'Publication Table (%)'!$B49,AllPublicationData!$B:$B,'Publication Table (%)'!$C$4,AllPublicationData!$D:$D,'Publication Table (%)'!H$7),
SUMIFS(AllPublicationData!$H:$H,AllPublicationData!$A:$A,'Publication Table (%)'!$B49,AllPublicationData!$B:$B,'Publication Table (%)'!H$7)/
SUMIFS(AllPublicationData!$E:$E,AllPublicationData!$A:$A,'Publication Table (%)'!$B49,AllPublicationData!$B:$B,'Publication Table (%)'!H$7)),
IF('Publication Table (%)'!$C$5="Operations cancelled for non-clinical/capacity reasons",
IFERROR(SUMIFS(AllPublicationData!$I:$I,AllPublicationData!$A:$A,'Publication Table (%)'!$B49,AllPublicationData!$B:$B,'Publication Table (%)'!$C$4,AllPublicationData!$D:$D,'Publication Table (%)'!H$7)/
SUMIFS(AllPublicationData!$E:$E,AllPublicationData!$A:$A,'Publication Table (%)'!$B49,AllPublicationData!$B:$B,'Publication Table (%)'!$C$4,AllPublicationData!$D:$D,'Publication Table (%)'!H$7),
SUMIFS(AllPublicationData!$I:$I,AllPublicationData!$A:$A,'Publication Table (%)'!$B49,AllPublicationData!$B:$B,'Publication Table (%)'!H$7)/
SUMIFS(AllPublicationData!$E:$E,AllPublicationData!$A:$A,'Publication Table (%)'!$B49,AllPublicationData!$B:$B,'Publication Table (%)'!H$7)),
IF('Publication Table (%)'!$C$5="Cancellations for other reasons",
IFERROR(SUMIFS(AllPublicationData!$J:$J,AllPublicationData!$A:$A,'Publication Table (%)'!$B49,AllPublicationData!$B:$B,'Publication Table (%)'!$C$4,AllPublicationData!$D:$D,'Publication Table (%)'!H$7)/
SUMIFS(AllPublicationData!$E:$E,AllPublicationData!$A:$A,'Publication Table (%)'!$B49,AllPublicationData!$B:$B,'Publication Table (%)'!$C$4,AllPublicationData!$D:$D,'Publication Table (%)'!H$7),
SUMIFS(AllPublicationData!$J:$J,AllPublicationData!$A:$A,'Publication Table (%)'!$B49,AllPublicationData!$B:$B,'Publication Table (%)'!H$7)/
SUMIFS(AllPublicationData!$E:$E,AllPublicationData!$A:$A,'Publication Table (%)'!$B49,AllPublicationData!$B:$B,'Publication Table (%)'!H$7)))))))</f>
        <v>6.7361668003207698E-2</v>
      </c>
      <c r="I49" s="96">
        <f>IF('Publication Table (%)'!$C$5="All Cancelled Operations",
IFERROR(SUMIFS(AllPublicationData!$F:$F,AllPublicationData!$A:$A,'Publication Table (%)'!$B49,AllPublicationData!$B:$B,'Publication Table (%)'!$C$4,AllPublicationData!$D:$D,'Publication Table (%)'!I$7)/
SUMIFS(AllPublicationData!$E:$E,AllPublicationData!$A:$A,'Publication Table (%)'!$B49,AllPublicationData!$B:$B,'Publication Table (%)'!$C$4,AllPublicationData!$D:$D,'Publication Table (%)'!I$7),
SUMIFS(AllPublicationData!$F:$F,AllPublicationData!$A:$A,'Publication Table (%)'!$B49,AllPublicationData!$B:$B,'Publication Table (%)'!I$7)/
SUMIFS(AllPublicationData!$E:$E,AllPublicationData!$A:$A,'Publication Table (%)'!$B49,AllPublicationData!$B:$B,'Publication Table (%)'!I$7)),
IF('Publication Table (%)'!$C$5="Operations cancelled by patient",
IFERROR(SUMIFS(AllPublicationData!$G:$G,AllPublicationData!$A:$A,'Publication Table (%)'!$B49,AllPublicationData!$B:$B,'Publication Table (%)'!$C$4,AllPublicationData!$D:$D,'Publication Table (%)'!I$7)/
SUMIFS(AllPublicationData!$E:$E,AllPublicationData!$A:$A,'Publication Table (%)'!$B49,AllPublicationData!$B:$B,'Publication Table (%)'!$C$4,AllPublicationData!$D:$D,'Publication Table (%)'!I$7),
SUMIFS(AllPublicationData!$G:$G,AllPublicationData!$A:$A,'Publication Table (%)'!$B49,AllPublicationData!$B:$B,'Publication Table (%)'!I$7)/
SUMIFS(AllPublicationData!$E:$E,AllPublicationData!$A:$A,'Publication Table (%)'!$B49,AllPublicationData!$B:$B,'Publication Table (%)'!I$7)),
IF('Publication Table (%)'!$C$5="Operations cancelled for clinical reasons",
IFERROR(SUMIFS(AllPublicationData!$H:$H,AllPublicationData!$A:$A,'Publication Table (%)'!$B49,AllPublicationData!$B:$B,'Publication Table (%)'!$C$4,AllPublicationData!$D:$D,'Publication Table (%)'!I$7)/
SUMIFS(AllPublicationData!$E:$E,AllPublicationData!$A:$A,'Publication Table (%)'!$B49,AllPublicationData!$B:$B,'Publication Table (%)'!$C$4,AllPublicationData!$D:$D,'Publication Table (%)'!I$7),
SUMIFS(AllPublicationData!$H:$H,AllPublicationData!$A:$A,'Publication Table (%)'!$B49,AllPublicationData!$B:$B,'Publication Table (%)'!I$7)/
SUMIFS(AllPublicationData!$E:$E,AllPublicationData!$A:$A,'Publication Table (%)'!$B49,AllPublicationData!$B:$B,'Publication Table (%)'!I$7)),
IF('Publication Table (%)'!$C$5="Operations cancelled for non-clinical/capacity reasons",
IFERROR(SUMIFS(AllPublicationData!$I:$I,AllPublicationData!$A:$A,'Publication Table (%)'!$B49,AllPublicationData!$B:$B,'Publication Table (%)'!$C$4,AllPublicationData!$D:$D,'Publication Table (%)'!I$7)/
SUMIFS(AllPublicationData!$E:$E,AllPublicationData!$A:$A,'Publication Table (%)'!$B49,AllPublicationData!$B:$B,'Publication Table (%)'!$C$4,AllPublicationData!$D:$D,'Publication Table (%)'!I$7),
SUMIFS(AllPublicationData!$I:$I,AllPublicationData!$A:$A,'Publication Table (%)'!$B49,AllPublicationData!$B:$B,'Publication Table (%)'!I$7)/
SUMIFS(AllPublicationData!$E:$E,AllPublicationData!$A:$A,'Publication Table (%)'!$B49,AllPublicationData!$B:$B,'Publication Table (%)'!I$7)),
IF('Publication Table (%)'!$C$5="Cancellations for other reasons",
IFERROR(SUMIFS(AllPublicationData!$J:$J,AllPublicationData!$A:$A,'Publication Table (%)'!$B49,AllPublicationData!$B:$B,'Publication Table (%)'!$C$4,AllPublicationData!$D:$D,'Publication Table (%)'!I$7)/
SUMIFS(AllPublicationData!$E:$E,AllPublicationData!$A:$A,'Publication Table (%)'!$B49,AllPublicationData!$B:$B,'Publication Table (%)'!$C$4,AllPublicationData!$D:$D,'Publication Table (%)'!I$7),
SUMIFS(AllPublicationData!$J:$J,AllPublicationData!$A:$A,'Publication Table (%)'!$B49,AllPublicationData!$B:$B,'Publication Table (%)'!I$7)/
SUMIFS(AllPublicationData!$E:$E,AllPublicationData!$A:$A,'Publication Table (%)'!$B49,AllPublicationData!$B:$B,'Publication Table (%)'!I$7)))))))</f>
        <v>6.1728395061728392E-2</v>
      </c>
      <c r="J49" s="96">
        <f>IF('Publication Table (%)'!$C$5="All Cancelled Operations",
IFERROR(SUMIFS(AllPublicationData!$F:$F,AllPublicationData!$A:$A,'Publication Table (%)'!$B49,AllPublicationData!$B:$B,'Publication Table (%)'!$C$4,AllPublicationData!$D:$D,'Publication Table (%)'!J$7)/
SUMIFS(AllPublicationData!$E:$E,AllPublicationData!$A:$A,'Publication Table (%)'!$B49,AllPublicationData!$B:$B,'Publication Table (%)'!$C$4,AllPublicationData!$D:$D,'Publication Table (%)'!J$7),
SUMIFS(AllPublicationData!$F:$F,AllPublicationData!$A:$A,'Publication Table (%)'!$B49,AllPublicationData!$B:$B,'Publication Table (%)'!J$7)/
SUMIFS(AllPublicationData!$E:$E,AllPublicationData!$A:$A,'Publication Table (%)'!$B49,AllPublicationData!$B:$B,'Publication Table (%)'!J$7)),
IF('Publication Table (%)'!$C$5="Operations cancelled by patient",
IFERROR(SUMIFS(AllPublicationData!$G:$G,AllPublicationData!$A:$A,'Publication Table (%)'!$B49,AllPublicationData!$B:$B,'Publication Table (%)'!$C$4,AllPublicationData!$D:$D,'Publication Table (%)'!J$7)/
SUMIFS(AllPublicationData!$E:$E,AllPublicationData!$A:$A,'Publication Table (%)'!$B49,AllPublicationData!$B:$B,'Publication Table (%)'!$C$4,AllPublicationData!$D:$D,'Publication Table (%)'!J$7),
SUMIFS(AllPublicationData!$G:$G,AllPublicationData!$A:$A,'Publication Table (%)'!$B49,AllPublicationData!$B:$B,'Publication Table (%)'!J$7)/
SUMIFS(AllPublicationData!$E:$E,AllPublicationData!$A:$A,'Publication Table (%)'!$B49,AllPublicationData!$B:$B,'Publication Table (%)'!J$7)),
IF('Publication Table (%)'!$C$5="Operations cancelled for clinical reasons",
IFERROR(SUMIFS(AllPublicationData!$H:$H,AllPublicationData!$A:$A,'Publication Table (%)'!$B49,AllPublicationData!$B:$B,'Publication Table (%)'!$C$4,AllPublicationData!$D:$D,'Publication Table (%)'!J$7)/
SUMIFS(AllPublicationData!$E:$E,AllPublicationData!$A:$A,'Publication Table (%)'!$B49,AllPublicationData!$B:$B,'Publication Table (%)'!$C$4,AllPublicationData!$D:$D,'Publication Table (%)'!J$7),
SUMIFS(AllPublicationData!$H:$H,AllPublicationData!$A:$A,'Publication Table (%)'!$B49,AllPublicationData!$B:$B,'Publication Table (%)'!J$7)/
SUMIFS(AllPublicationData!$E:$E,AllPublicationData!$A:$A,'Publication Table (%)'!$B49,AllPublicationData!$B:$B,'Publication Table (%)'!J$7)),
IF('Publication Table (%)'!$C$5="Operations cancelled for non-clinical/capacity reasons",
IFERROR(SUMIFS(AllPublicationData!$I:$I,AllPublicationData!$A:$A,'Publication Table (%)'!$B49,AllPublicationData!$B:$B,'Publication Table (%)'!$C$4,AllPublicationData!$D:$D,'Publication Table (%)'!J$7)/
SUMIFS(AllPublicationData!$E:$E,AllPublicationData!$A:$A,'Publication Table (%)'!$B49,AllPublicationData!$B:$B,'Publication Table (%)'!$C$4,AllPublicationData!$D:$D,'Publication Table (%)'!J$7),
SUMIFS(AllPublicationData!$I:$I,AllPublicationData!$A:$A,'Publication Table (%)'!$B49,AllPublicationData!$B:$B,'Publication Table (%)'!J$7)/
SUMIFS(AllPublicationData!$E:$E,AllPublicationData!$A:$A,'Publication Table (%)'!$B49,AllPublicationData!$B:$B,'Publication Table (%)'!J$7)),
IF('Publication Table (%)'!$C$5="Cancellations for other reasons",
IFERROR(SUMIFS(AllPublicationData!$J:$J,AllPublicationData!$A:$A,'Publication Table (%)'!$B49,AllPublicationData!$B:$B,'Publication Table (%)'!$C$4,AllPublicationData!$D:$D,'Publication Table (%)'!J$7)/
SUMIFS(AllPublicationData!$E:$E,AllPublicationData!$A:$A,'Publication Table (%)'!$B49,AllPublicationData!$B:$B,'Publication Table (%)'!$C$4,AllPublicationData!$D:$D,'Publication Table (%)'!J$7),
SUMIFS(AllPublicationData!$J:$J,AllPublicationData!$A:$A,'Publication Table (%)'!$B49,AllPublicationData!$B:$B,'Publication Table (%)'!J$7)/
SUMIFS(AllPublicationData!$E:$E,AllPublicationData!$A:$A,'Publication Table (%)'!$B49,AllPublicationData!$B:$B,'Publication Table (%)'!J$7)))))))</f>
        <v>4.780114722753346E-2</v>
      </c>
      <c r="K49" s="96">
        <f>IF('Publication Table (%)'!$C$5="All Cancelled Operations",
IFERROR(SUMIFS(AllPublicationData!$F:$F,AllPublicationData!$A:$A,'Publication Table (%)'!$B49,AllPublicationData!$B:$B,'Publication Table (%)'!$C$4,AllPublicationData!$D:$D,'Publication Table (%)'!K$7)/
SUMIFS(AllPublicationData!$E:$E,AllPublicationData!$A:$A,'Publication Table (%)'!$B49,AllPublicationData!$B:$B,'Publication Table (%)'!$C$4,AllPublicationData!$D:$D,'Publication Table (%)'!K$7),
SUMIFS(AllPublicationData!$F:$F,AllPublicationData!$A:$A,'Publication Table (%)'!$B49,AllPublicationData!$B:$B,'Publication Table (%)'!K$7)/
SUMIFS(AllPublicationData!$E:$E,AllPublicationData!$A:$A,'Publication Table (%)'!$B49,AllPublicationData!$B:$B,'Publication Table (%)'!K$7)),
IF('Publication Table (%)'!$C$5="Operations cancelled by patient",
IFERROR(SUMIFS(AllPublicationData!$G:$G,AllPublicationData!$A:$A,'Publication Table (%)'!$B49,AllPublicationData!$B:$B,'Publication Table (%)'!$C$4,AllPublicationData!$D:$D,'Publication Table (%)'!K$7)/
SUMIFS(AllPublicationData!$E:$E,AllPublicationData!$A:$A,'Publication Table (%)'!$B49,AllPublicationData!$B:$B,'Publication Table (%)'!$C$4,AllPublicationData!$D:$D,'Publication Table (%)'!K$7),
SUMIFS(AllPublicationData!$G:$G,AllPublicationData!$A:$A,'Publication Table (%)'!$B49,AllPublicationData!$B:$B,'Publication Table (%)'!K$7)/
SUMIFS(AllPublicationData!$E:$E,AllPublicationData!$A:$A,'Publication Table (%)'!$B49,AllPublicationData!$B:$B,'Publication Table (%)'!K$7)),
IF('Publication Table (%)'!$C$5="Operations cancelled for clinical reasons",
IFERROR(SUMIFS(AllPublicationData!$H:$H,AllPublicationData!$A:$A,'Publication Table (%)'!$B49,AllPublicationData!$B:$B,'Publication Table (%)'!$C$4,AllPublicationData!$D:$D,'Publication Table (%)'!K$7)/
SUMIFS(AllPublicationData!$E:$E,AllPublicationData!$A:$A,'Publication Table (%)'!$B49,AllPublicationData!$B:$B,'Publication Table (%)'!$C$4,AllPublicationData!$D:$D,'Publication Table (%)'!K$7),
SUMIFS(AllPublicationData!$H:$H,AllPublicationData!$A:$A,'Publication Table (%)'!$B49,AllPublicationData!$B:$B,'Publication Table (%)'!K$7)/
SUMIFS(AllPublicationData!$E:$E,AllPublicationData!$A:$A,'Publication Table (%)'!$B49,AllPublicationData!$B:$B,'Publication Table (%)'!K$7)),
IF('Publication Table (%)'!$C$5="Operations cancelled for non-clinical/capacity reasons",
IFERROR(SUMIFS(AllPublicationData!$I:$I,AllPublicationData!$A:$A,'Publication Table (%)'!$B49,AllPublicationData!$B:$B,'Publication Table (%)'!$C$4,AllPublicationData!$D:$D,'Publication Table (%)'!K$7)/
SUMIFS(AllPublicationData!$E:$E,AllPublicationData!$A:$A,'Publication Table (%)'!$B49,AllPublicationData!$B:$B,'Publication Table (%)'!$C$4,AllPublicationData!$D:$D,'Publication Table (%)'!K$7),
SUMIFS(AllPublicationData!$I:$I,AllPublicationData!$A:$A,'Publication Table (%)'!$B49,AllPublicationData!$B:$B,'Publication Table (%)'!K$7)/
SUMIFS(AllPublicationData!$E:$E,AllPublicationData!$A:$A,'Publication Table (%)'!$B49,AllPublicationData!$B:$B,'Publication Table (%)'!K$7)),
IF('Publication Table (%)'!$C$5="Cancellations for other reasons",
IFERROR(SUMIFS(AllPublicationData!$J:$J,AllPublicationData!$A:$A,'Publication Table (%)'!$B49,AllPublicationData!$B:$B,'Publication Table (%)'!$C$4,AllPublicationData!$D:$D,'Publication Table (%)'!K$7)/
SUMIFS(AllPublicationData!$E:$E,AllPublicationData!$A:$A,'Publication Table (%)'!$B49,AllPublicationData!$B:$B,'Publication Table (%)'!$C$4,AllPublicationData!$D:$D,'Publication Table (%)'!K$7),
SUMIFS(AllPublicationData!$J:$J,AllPublicationData!$A:$A,'Publication Table (%)'!$B49,AllPublicationData!$B:$B,'Publication Table (%)'!K$7)/
SUMIFS(AllPublicationData!$E:$E,AllPublicationData!$A:$A,'Publication Table (%)'!$B49,AllPublicationData!$B:$B,'Publication Table (%)'!K$7)))))))</f>
        <v>0.10682926829268292</v>
      </c>
      <c r="L49" s="96">
        <f>IF('Publication Table (%)'!$C$5="All Cancelled Operations",
IFERROR(SUMIFS(AllPublicationData!$F:$F,AllPublicationData!$A:$A,'Publication Table (%)'!$B49,AllPublicationData!$B:$B,'Publication Table (%)'!$C$4,AllPublicationData!$D:$D,'Publication Table (%)'!L$7)/
SUMIFS(AllPublicationData!$E:$E,AllPublicationData!$A:$A,'Publication Table (%)'!$B49,AllPublicationData!$B:$B,'Publication Table (%)'!$C$4,AllPublicationData!$D:$D,'Publication Table (%)'!L$7),
SUMIFS(AllPublicationData!$F:$F,AllPublicationData!$A:$A,'Publication Table (%)'!$B49,AllPublicationData!$B:$B,'Publication Table (%)'!L$7)/
SUMIFS(AllPublicationData!$E:$E,AllPublicationData!$A:$A,'Publication Table (%)'!$B49,AllPublicationData!$B:$B,'Publication Table (%)'!L$7)),
IF('Publication Table (%)'!$C$5="Operations cancelled by patient",
IFERROR(SUMIFS(AllPublicationData!$G:$G,AllPublicationData!$A:$A,'Publication Table (%)'!$B49,AllPublicationData!$B:$B,'Publication Table (%)'!$C$4,AllPublicationData!$D:$D,'Publication Table (%)'!L$7)/
SUMIFS(AllPublicationData!$E:$E,AllPublicationData!$A:$A,'Publication Table (%)'!$B49,AllPublicationData!$B:$B,'Publication Table (%)'!$C$4,AllPublicationData!$D:$D,'Publication Table (%)'!L$7),
SUMIFS(AllPublicationData!$G:$G,AllPublicationData!$A:$A,'Publication Table (%)'!$B49,AllPublicationData!$B:$B,'Publication Table (%)'!L$7)/
SUMIFS(AllPublicationData!$E:$E,AllPublicationData!$A:$A,'Publication Table (%)'!$B49,AllPublicationData!$B:$B,'Publication Table (%)'!L$7)),
IF('Publication Table (%)'!$C$5="Operations cancelled for clinical reasons",
IFERROR(SUMIFS(AllPublicationData!$H:$H,AllPublicationData!$A:$A,'Publication Table (%)'!$B49,AllPublicationData!$B:$B,'Publication Table (%)'!$C$4,AllPublicationData!$D:$D,'Publication Table (%)'!L$7)/
SUMIFS(AllPublicationData!$E:$E,AllPublicationData!$A:$A,'Publication Table (%)'!$B49,AllPublicationData!$B:$B,'Publication Table (%)'!$C$4,AllPublicationData!$D:$D,'Publication Table (%)'!L$7),
SUMIFS(AllPublicationData!$H:$H,AllPublicationData!$A:$A,'Publication Table (%)'!$B49,AllPublicationData!$B:$B,'Publication Table (%)'!L$7)/
SUMIFS(AllPublicationData!$E:$E,AllPublicationData!$A:$A,'Publication Table (%)'!$B49,AllPublicationData!$B:$B,'Publication Table (%)'!L$7)),
IF('Publication Table (%)'!$C$5="Operations cancelled for non-clinical/capacity reasons",
IFERROR(SUMIFS(AllPublicationData!$I:$I,AllPublicationData!$A:$A,'Publication Table (%)'!$B49,AllPublicationData!$B:$B,'Publication Table (%)'!$C$4,AllPublicationData!$D:$D,'Publication Table (%)'!L$7)/
SUMIFS(AllPublicationData!$E:$E,AllPublicationData!$A:$A,'Publication Table (%)'!$B49,AllPublicationData!$B:$B,'Publication Table (%)'!$C$4,AllPublicationData!$D:$D,'Publication Table (%)'!L$7),
SUMIFS(AllPublicationData!$I:$I,AllPublicationData!$A:$A,'Publication Table (%)'!$B49,AllPublicationData!$B:$B,'Publication Table (%)'!L$7)/
SUMIFS(AllPublicationData!$E:$E,AllPublicationData!$A:$A,'Publication Table (%)'!$B49,AllPublicationData!$B:$B,'Publication Table (%)'!L$7)),
IF('Publication Table (%)'!$C$5="Cancellations for other reasons",
IFERROR(SUMIFS(AllPublicationData!$J:$J,AllPublicationData!$A:$A,'Publication Table (%)'!$B49,AllPublicationData!$B:$B,'Publication Table (%)'!$C$4,AllPublicationData!$D:$D,'Publication Table (%)'!L$7)/
SUMIFS(AllPublicationData!$E:$E,AllPublicationData!$A:$A,'Publication Table (%)'!$B49,AllPublicationData!$B:$B,'Publication Table (%)'!$C$4,AllPublicationData!$D:$D,'Publication Table (%)'!L$7),
SUMIFS(AllPublicationData!$J:$J,AllPublicationData!$A:$A,'Publication Table (%)'!$B49,AllPublicationData!$B:$B,'Publication Table (%)'!L$7)/
SUMIFS(AllPublicationData!$E:$E,AllPublicationData!$A:$A,'Publication Table (%)'!$B49,AllPublicationData!$B:$B,'Publication Table (%)'!L$7)))))))</f>
        <v>6.8187919463087249E-2</v>
      </c>
      <c r="M49" s="96">
        <f>IF('Publication Table (%)'!$C$5="All Cancelled Operations",
IFERROR(SUMIFS(AllPublicationData!$F:$F,AllPublicationData!$A:$A,'Publication Table (%)'!$B49,AllPublicationData!$B:$B,'Publication Table (%)'!$C$4,AllPublicationData!$D:$D,'Publication Table (%)'!M$7)/
SUMIFS(AllPublicationData!$E:$E,AllPublicationData!$A:$A,'Publication Table (%)'!$B49,AllPublicationData!$B:$B,'Publication Table (%)'!$C$4,AllPublicationData!$D:$D,'Publication Table (%)'!M$7),
SUMIFS(AllPublicationData!$F:$F,AllPublicationData!$A:$A,'Publication Table (%)'!$B49,AllPublicationData!$B:$B,'Publication Table (%)'!M$7)/
SUMIFS(AllPublicationData!$E:$E,AllPublicationData!$A:$A,'Publication Table (%)'!$B49,AllPublicationData!$B:$B,'Publication Table (%)'!M$7)),
IF('Publication Table (%)'!$C$5="Operations cancelled by patient",
IFERROR(SUMIFS(AllPublicationData!$G:$G,AllPublicationData!$A:$A,'Publication Table (%)'!$B49,AllPublicationData!$B:$B,'Publication Table (%)'!$C$4,AllPublicationData!$D:$D,'Publication Table (%)'!M$7)/
SUMIFS(AllPublicationData!$E:$E,AllPublicationData!$A:$A,'Publication Table (%)'!$B49,AllPublicationData!$B:$B,'Publication Table (%)'!$C$4,AllPublicationData!$D:$D,'Publication Table (%)'!M$7),
SUMIFS(AllPublicationData!$G:$G,AllPublicationData!$A:$A,'Publication Table (%)'!$B49,AllPublicationData!$B:$B,'Publication Table (%)'!M$7)/
SUMIFS(AllPublicationData!$E:$E,AllPublicationData!$A:$A,'Publication Table (%)'!$B49,AllPublicationData!$B:$B,'Publication Table (%)'!M$7)),
IF('Publication Table (%)'!$C$5="Operations cancelled for clinical reasons",
IFERROR(SUMIFS(AllPublicationData!$H:$H,AllPublicationData!$A:$A,'Publication Table (%)'!$B49,AllPublicationData!$B:$B,'Publication Table (%)'!$C$4,AllPublicationData!$D:$D,'Publication Table (%)'!M$7)/
SUMIFS(AllPublicationData!$E:$E,AllPublicationData!$A:$A,'Publication Table (%)'!$B49,AllPublicationData!$B:$B,'Publication Table (%)'!$C$4,AllPublicationData!$D:$D,'Publication Table (%)'!M$7),
SUMIFS(AllPublicationData!$H:$H,AllPublicationData!$A:$A,'Publication Table (%)'!$B49,AllPublicationData!$B:$B,'Publication Table (%)'!M$7)/
SUMIFS(AllPublicationData!$E:$E,AllPublicationData!$A:$A,'Publication Table (%)'!$B49,AllPublicationData!$B:$B,'Publication Table (%)'!M$7)),
IF('Publication Table (%)'!$C$5="Operations cancelled for non-clinical/capacity reasons",
IFERROR(SUMIFS(AllPublicationData!$I:$I,AllPublicationData!$A:$A,'Publication Table (%)'!$B49,AllPublicationData!$B:$B,'Publication Table (%)'!$C$4,AllPublicationData!$D:$D,'Publication Table (%)'!M$7)/
SUMIFS(AllPublicationData!$E:$E,AllPublicationData!$A:$A,'Publication Table (%)'!$B49,AllPublicationData!$B:$B,'Publication Table (%)'!$C$4,AllPublicationData!$D:$D,'Publication Table (%)'!M$7),
SUMIFS(AllPublicationData!$I:$I,AllPublicationData!$A:$A,'Publication Table (%)'!$B49,AllPublicationData!$B:$B,'Publication Table (%)'!M$7)/
SUMIFS(AllPublicationData!$E:$E,AllPublicationData!$A:$A,'Publication Table (%)'!$B49,AllPublicationData!$B:$B,'Publication Table (%)'!M$7)),
IF('Publication Table (%)'!$C$5="Cancellations for other reasons",
IFERROR(SUMIFS(AllPublicationData!$J:$J,AllPublicationData!$A:$A,'Publication Table (%)'!$B49,AllPublicationData!$B:$B,'Publication Table (%)'!$C$4,AllPublicationData!$D:$D,'Publication Table (%)'!M$7)/
SUMIFS(AllPublicationData!$E:$E,AllPublicationData!$A:$A,'Publication Table (%)'!$B49,AllPublicationData!$B:$B,'Publication Table (%)'!$C$4,AllPublicationData!$D:$D,'Publication Table (%)'!M$7),
SUMIFS(AllPublicationData!$J:$J,AllPublicationData!$A:$A,'Publication Table (%)'!$B49,AllPublicationData!$B:$B,'Publication Table (%)'!M$7)/
SUMIFS(AllPublicationData!$E:$E,AllPublicationData!$A:$A,'Publication Table (%)'!$B49,AllPublicationData!$B:$B,'Publication Table (%)'!M$7)))))))</f>
        <v>0.18252933507170796</v>
      </c>
      <c r="N49" s="96">
        <f>IF('Publication Table (%)'!$C$5="All Cancelled Operations",
IFERROR(SUMIFS(AllPublicationData!$F:$F,AllPublicationData!$A:$A,'Publication Table (%)'!$B49,AllPublicationData!$B:$B,'Publication Table (%)'!$C$4,AllPublicationData!$D:$D,'Publication Table (%)'!N$7)/
SUMIFS(AllPublicationData!$E:$E,AllPublicationData!$A:$A,'Publication Table (%)'!$B49,AllPublicationData!$B:$B,'Publication Table (%)'!$C$4,AllPublicationData!$D:$D,'Publication Table (%)'!N$7),
SUMIFS(AllPublicationData!$F:$F,AllPublicationData!$A:$A,'Publication Table (%)'!$B49,AllPublicationData!$B:$B,'Publication Table (%)'!N$7)/
SUMIFS(AllPublicationData!$E:$E,AllPublicationData!$A:$A,'Publication Table (%)'!$B49,AllPublicationData!$B:$B,'Publication Table (%)'!N$7)),
IF('Publication Table (%)'!$C$5="Operations cancelled by patient",
IFERROR(SUMIFS(AllPublicationData!$G:$G,AllPublicationData!$A:$A,'Publication Table (%)'!$B49,AllPublicationData!$B:$B,'Publication Table (%)'!$C$4,AllPublicationData!$D:$D,'Publication Table (%)'!N$7)/
SUMIFS(AllPublicationData!$E:$E,AllPublicationData!$A:$A,'Publication Table (%)'!$B49,AllPublicationData!$B:$B,'Publication Table (%)'!$C$4,AllPublicationData!$D:$D,'Publication Table (%)'!N$7),
SUMIFS(AllPublicationData!$G:$G,AllPublicationData!$A:$A,'Publication Table (%)'!$B49,AllPublicationData!$B:$B,'Publication Table (%)'!N$7)/
SUMIFS(AllPublicationData!$E:$E,AllPublicationData!$A:$A,'Publication Table (%)'!$B49,AllPublicationData!$B:$B,'Publication Table (%)'!N$7)),
IF('Publication Table (%)'!$C$5="Operations cancelled for clinical reasons",
IFERROR(SUMIFS(AllPublicationData!$H:$H,AllPublicationData!$A:$A,'Publication Table (%)'!$B49,AllPublicationData!$B:$B,'Publication Table (%)'!$C$4,AllPublicationData!$D:$D,'Publication Table (%)'!N$7)/
SUMIFS(AllPublicationData!$E:$E,AllPublicationData!$A:$A,'Publication Table (%)'!$B49,AllPublicationData!$B:$B,'Publication Table (%)'!$C$4,AllPublicationData!$D:$D,'Publication Table (%)'!N$7),
SUMIFS(AllPublicationData!$H:$H,AllPublicationData!$A:$A,'Publication Table (%)'!$B49,AllPublicationData!$B:$B,'Publication Table (%)'!N$7)/
SUMIFS(AllPublicationData!$E:$E,AllPublicationData!$A:$A,'Publication Table (%)'!$B49,AllPublicationData!$B:$B,'Publication Table (%)'!N$7)),
IF('Publication Table (%)'!$C$5="Operations cancelled for non-clinical/capacity reasons",
IFERROR(SUMIFS(AllPublicationData!$I:$I,AllPublicationData!$A:$A,'Publication Table (%)'!$B49,AllPublicationData!$B:$B,'Publication Table (%)'!$C$4,AllPublicationData!$D:$D,'Publication Table (%)'!N$7)/
SUMIFS(AllPublicationData!$E:$E,AllPublicationData!$A:$A,'Publication Table (%)'!$B49,AllPublicationData!$B:$B,'Publication Table (%)'!$C$4,AllPublicationData!$D:$D,'Publication Table (%)'!N$7),
SUMIFS(AllPublicationData!$I:$I,AllPublicationData!$A:$A,'Publication Table (%)'!$B49,AllPublicationData!$B:$B,'Publication Table (%)'!N$7)/
SUMIFS(AllPublicationData!$E:$E,AllPublicationData!$A:$A,'Publication Table (%)'!$B49,AllPublicationData!$B:$B,'Publication Table (%)'!N$7)),
IF('Publication Table (%)'!$C$5="Cancellations for other reasons",
IFERROR(SUMIFS(AllPublicationData!$J:$J,AllPublicationData!$A:$A,'Publication Table (%)'!$B49,AllPublicationData!$B:$B,'Publication Table (%)'!$C$4,AllPublicationData!$D:$D,'Publication Table (%)'!N$7)/
SUMIFS(AllPublicationData!$E:$E,AllPublicationData!$A:$A,'Publication Table (%)'!$B49,AllPublicationData!$B:$B,'Publication Table (%)'!$C$4,AllPublicationData!$D:$D,'Publication Table (%)'!N$7),
SUMIFS(AllPublicationData!$J:$J,AllPublicationData!$A:$A,'Publication Table (%)'!$B49,AllPublicationData!$B:$B,'Publication Table (%)'!N$7)/
SUMIFS(AllPublicationData!$E:$E,AllPublicationData!$A:$A,'Publication Table (%)'!$B49,AllPublicationData!$B:$B,'Publication Table (%)'!N$7)))))))</f>
        <v>7.0362473347547971E-2</v>
      </c>
      <c r="O49" s="96">
        <f>IF('Publication Table (%)'!$C$5="All Cancelled Operations",
IFERROR(SUMIFS(AllPublicationData!$F:$F,AllPublicationData!$A:$A,'Publication Table (%)'!$B49,AllPublicationData!$B:$B,'Publication Table (%)'!$C$4,AllPublicationData!$D:$D,'Publication Table (%)'!O$7)/
SUMIFS(AllPublicationData!$E:$E,AllPublicationData!$A:$A,'Publication Table (%)'!$B49,AllPublicationData!$B:$B,'Publication Table (%)'!$C$4,AllPublicationData!$D:$D,'Publication Table (%)'!O$7),
SUMIFS(AllPublicationData!$F:$F,AllPublicationData!$A:$A,'Publication Table (%)'!$B49,AllPublicationData!$B:$B,'Publication Table (%)'!O$7)/
SUMIFS(AllPublicationData!$E:$E,AllPublicationData!$A:$A,'Publication Table (%)'!$B49,AllPublicationData!$B:$B,'Publication Table (%)'!O$7)),
IF('Publication Table (%)'!$C$5="Operations cancelled by patient",
IFERROR(SUMIFS(AllPublicationData!$G:$G,AllPublicationData!$A:$A,'Publication Table (%)'!$B49,AllPublicationData!$B:$B,'Publication Table (%)'!$C$4,AllPublicationData!$D:$D,'Publication Table (%)'!O$7)/
SUMIFS(AllPublicationData!$E:$E,AllPublicationData!$A:$A,'Publication Table (%)'!$B49,AllPublicationData!$B:$B,'Publication Table (%)'!$C$4,AllPublicationData!$D:$D,'Publication Table (%)'!O$7),
SUMIFS(AllPublicationData!$G:$G,AllPublicationData!$A:$A,'Publication Table (%)'!$B49,AllPublicationData!$B:$B,'Publication Table (%)'!O$7)/
SUMIFS(AllPublicationData!$E:$E,AllPublicationData!$A:$A,'Publication Table (%)'!$B49,AllPublicationData!$B:$B,'Publication Table (%)'!O$7)),
IF('Publication Table (%)'!$C$5="Operations cancelled for clinical reasons",
IFERROR(SUMIFS(AllPublicationData!$H:$H,AllPublicationData!$A:$A,'Publication Table (%)'!$B49,AllPublicationData!$B:$B,'Publication Table (%)'!$C$4,AllPublicationData!$D:$D,'Publication Table (%)'!O$7)/
SUMIFS(AllPublicationData!$E:$E,AllPublicationData!$A:$A,'Publication Table (%)'!$B49,AllPublicationData!$B:$B,'Publication Table (%)'!$C$4,AllPublicationData!$D:$D,'Publication Table (%)'!O$7),
SUMIFS(AllPublicationData!$H:$H,AllPublicationData!$A:$A,'Publication Table (%)'!$B49,AllPublicationData!$B:$B,'Publication Table (%)'!O$7)/
SUMIFS(AllPublicationData!$E:$E,AllPublicationData!$A:$A,'Publication Table (%)'!$B49,AllPublicationData!$B:$B,'Publication Table (%)'!O$7)),
IF('Publication Table (%)'!$C$5="Operations cancelled for non-clinical/capacity reasons",
IFERROR(SUMIFS(AllPublicationData!$I:$I,AllPublicationData!$A:$A,'Publication Table (%)'!$B49,AllPublicationData!$B:$B,'Publication Table (%)'!$C$4,AllPublicationData!$D:$D,'Publication Table (%)'!O$7)/
SUMIFS(AllPublicationData!$E:$E,AllPublicationData!$A:$A,'Publication Table (%)'!$B49,AllPublicationData!$B:$B,'Publication Table (%)'!$C$4,AllPublicationData!$D:$D,'Publication Table (%)'!O$7),
SUMIFS(AllPublicationData!$I:$I,AllPublicationData!$A:$A,'Publication Table (%)'!$B49,AllPublicationData!$B:$B,'Publication Table (%)'!O$7)/
SUMIFS(AllPublicationData!$E:$E,AllPublicationData!$A:$A,'Publication Table (%)'!$B49,AllPublicationData!$B:$B,'Publication Table (%)'!O$7)),
IF('Publication Table (%)'!$C$5="Cancellations for other reasons",
IFERROR(SUMIFS(AllPublicationData!$J:$J,AllPublicationData!$A:$A,'Publication Table (%)'!$B49,AllPublicationData!$B:$B,'Publication Table (%)'!$C$4,AllPublicationData!$D:$D,'Publication Table (%)'!O$7)/
SUMIFS(AllPublicationData!$E:$E,AllPublicationData!$A:$A,'Publication Table (%)'!$B49,AllPublicationData!$B:$B,'Publication Table (%)'!$C$4,AllPublicationData!$D:$D,'Publication Table (%)'!O$7),
SUMIFS(AllPublicationData!$J:$J,AllPublicationData!$A:$A,'Publication Table (%)'!$B49,AllPublicationData!$B:$B,'Publication Table (%)'!O$7)/
SUMIFS(AllPublicationData!$E:$E,AllPublicationData!$A:$A,'Publication Table (%)'!$B49,AllPublicationData!$B:$B,'Publication Table (%)'!O$7)))))))</f>
        <v>7.8528475415634943E-2</v>
      </c>
      <c r="P49" s="96">
        <f>IF('Publication Table (%)'!$C$5="All Cancelled Operations",
IFERROR(SUMIFS(AllPublicationData!$F:$F,AllPublicationData!$A:$A,'Publication Table (%)'!$B49,AllPublicationData!$B:$B,'Publication Table (%)'!$C$4,AllPublicationData!$D:$D,'Publication Table (%)'!P$7)/
SUMIFS(AllPublicationData!$E:$E,AllPublicationData!$A:$A,'Publication Table (%)'!$B49,AllPublicationData!$B:$B,'Publication Table (%)'!$C$4,AllPublicationData!$D:$D,'Publication Table (%)'!P$7),
SUMIFS(AllPublicationData!$F:$F,AllPublicationData!$A:$A,'Publication Table (%)'!$B49,AllPublicationData!$B:$B,'Publication Table (%)'!P$7)/
SUMIFS(AllPublicationData!$E:$E,AllPublicationData!$A:$A,'Publication Table (%)'!$B49,AllPublicationData!$B:$B,'Publication Table (%)'!P$7)),
IF('Publication Table (%)'!$C$5="Operations cancelled by patient",
IFERROR(SUMIFS(AllPublicationData!$G:$G,AllPublicationData!$A:$A,'Publication Table (%)'!$B49,AllPublicationData!$B:$B,'Publication Table (%)'!$C$4,AllPublicationData!$D:$D,'Publication Table (%)'!P$7)/
SUMIFS(AllPublicationData!$E:$E,AllPublicationData!$A:$A,'Publication Table (%)'!$B49,AllPublicationData!$B:$B,'Publication Table (%)'!$C$4,AllPublicationData!$D:$D,'Publication Table (%)'!P$7),
SUMIFS(AllPublicationData!$G:$G,AllPublicationData!$A:$A,'Publication Table (%)'!$B49,AllPublicationData!$B:$B,'Publication Table (%)'!P$7)/
SUMIFS(AllPublicationData!$E:$E,AllPublicationData!$A:$A,'Publication Table (%)'!$B49,AllPublicationData!$B:$B,'Publication Table (%)'!P$7)),
IF('Publication Table (%)'!$C$5="Operations cancelled for clinical reasons",
IFERROR(SUMIFS(AllPublicationData!$H:$H,AllPublicationData!$A:$A,'Publication Table (%)'!$B49,AllPublicationData!$B:$B,'Publication Table (%)'!$C$4,AllPublicationData!$D:$D,'Publication Table (%)'!P$7)/
SUMIFS(AllPublicationData!$E:$E,AllPublicationData!$A:$A,'Publication Table (%)'!$B49,AllPublicationData!$B:$B,'Publication Table (%)'!$C$4,AllPublicationData!$D:$D,'Publication Table (%)'!P$7),
SUMIFS(AllPublicationData!$H:$H,AllPublicationData!$A:$A,'Publication Table (%)'!$B49,AllPublicationData!$B:$B,'Publication Table (%)'!P$7)/
SUMIFS(AllPublicationData!$E:$E,AllPublicationData!$A:$A,'Publication Table (%)'!$B49,AllPublicationData!$B:$B,'Publication Table (%)'!P$7)),
IF('Publication Table (%)'!$C$5="Operations cancelled for non-clinical/capacity reasons",
IFERROR(SUMIFS(AllPublicationData!$I:$I,AllPublicationData!$A:$A,'Publication Table (%)'!$B49,AllPublicationData!$B:$B,'Publication Table (%)'!$C$4,AllPublicationData!$D:$D,'Publication Table (%)'!P$7)/
SUMIFS(AllPublicationData!$E:$E,AllPublicationData!$A:$A,'Publication Table (%)'!$B49,AllPublicationData!$B:$B,'Publication Table (%)'!$C$4,AllPublicationData!$D:$D,'Publication Table (%)'!P$7),
SUMIFS(AllPublicationData!$I:$I,AllPublicationData!$A:$A,'Publication Table (%)'!$B49,AllPublicationData!$B:$B,'Publication Table (%)'!P$7)/
SUMIFS(AllPublicationData!$E:$E,AllPublicationData!$A:$A,'Publication Table (%)'!$B49,AllPublicationData!$B:$B,'Publication Table (%)'!P$7)),
IF('Publication Table (%)'!$C$5="Cancellations for other reasons",
IFERROR(SUMIFS(AllPublicationData!$J:$J,AllPublicationData!$A:$A,'Publication Table (%)'!$B49,AllPublicationData!$B:$B,'Publication Table (%)'!$C$4,AllPublicationData!$D:$D,'Publication Table (%)'!P$7)/
SUMIFS(AllPublicationData!$E:$E,AllPublicationData!$A:$A,'Publication Table (%)'!$B49,AllPublicationData!$B:$B,'Publication Table (%)'!$C$4,AllPublicationData!$D:$D,'Publication Table (%)'!P$7),
SUMIFS(AllPublicationData!$J:$J,AllPublicationData!$A:$A,'Publication Table (%)'!$B49,AllPublicationData!$B:$B,'Publication Table (%)'!P$7)/
SUMIFS(AllPublicationData!$E:$E,AllPublicationData!$A:$A,'Publication Table (%)'!$B49,AllPublicationData!$B:$B,'Publication Table (%)'!P$7)))))))</f>
        <v>6.4655172413793108E-2</v>
      </c>
      <c r="Q49" s="96">
        <f>IF('Publication Table (%)'!$C$5="All Cancelled Operations",
IFERROR(SUMIFS(AllPublicationData!$F:$F,AllPublicationData!$A:$A,'Publication Table (%)'!$B49,AllPublicationData!$B:$B,'Publication Table (%)'!$C$4,AllPublicationData!$D:$D,'Publication Table (%)'!Q$7)/
SUMIFS(AllPublicationData!$E:$E,AllPublicationData!$A:$A,'Publication Table (%)'!$B49,AllPublicationData!$B:$B,'Publication Table (%)'!$C$4,AllPublicationData!$D:$D,'Publication Table (%)'!Q$7),
SUMIFS(AllPublicationData!$F:$F,AllPublicationData!$A:$A,'Publication Table (%)'!$B49,AllPublicationData!$B:$B,'Publication Table (%)'!Q$7)/
SUMIFS(AllPublicationData!$E:$E,AllPublicationData!$A:$A,'Publication Table (%)'!$B49,AllPublicationData!$B:$B,'Publication Table (%)'!Q$7)),
IF('Publication Table (%)'!$C$5="Operations cancelled by patient",
IFERROR(SUMIFS(AllPublicationData!$G:$G,AllPublicationData!$A:$A,'Publication Table (%)'!$B49,AllPublicationData!$B:$B,'Publication Table (%)'!$C$4,AllPublicationData!$D:$D,'Publication Table (%)'!Q$7)/
SUMIFS(AllPublicationData!$E:$E,AllPublicationData!$A:$A,'Publication Table (%)'!$B49,AllPublicationData!$B:$B,'Publication Table (%)'!$C$4,AllPublicationData!$D:$D,'Publication Table (%)'!Q$7),
SUMIFS(AllPublicationData!$G:$G,AllPublicationData!$A:$A,'Publication Table (%)'!$B49,AllPublicationData!$B:$B,'Publication Table (%)'!Q$7)/
SUMIFS(AllPublicationData!$E:$E,AllPublicationData!$A:$A,'Publication Table (%)'!$B49,AllPublicationData!$B:$B,'Publication Table (%)'!Q$7)),
IF('Publication Table (%)'!$C$5="Operations cancelled for clinical reasons",
IFERROR(SUMIFS(AllPublicationData!$H:$H,AllPublicationData!$A:$A,'Publication Table (%)'!$B49,AllPublicationData!$B:$B,'Publication Table (%)'!$C$4,AllPublicationData!$D:$D,'Publication Table (%)'!Q$7)/
SUMIFS(AllPublicationData!$E:$E,AllPublicationData!$A:$A,'Publication Table (%)'!$B49,AllPublicationData!$B:$B,'Publication Table (%)'!$C$4,AllPublicationData!$D:$D,'Publication Table (%)'!Q$7),
SUMIFS(AllPublicationData!$H:$H,AllPublicationData!$A:$A,'Publication Table (%)'!$B49,AllPublicationData!$B:$B,'Publication Table (%)'!Q$7)/
SUMIFS(AllPublicationData!$E:$E,AllPublicationData!$A:$A,'Publication Table (%)'!$B49,AllPublicationData!$B:$B,'Publication Table (%)'!Q$7)),
IF('Publication Table (%)'!$C$5="Operations cancelled for non-clinical/capacity reasons",
IFERROR(SUMIFS(AllPublicationData!$I:$I,AllPublicationData!$A:$A,'Publication Table (%)'!$B49,AllPublicationData!$B:$B,'Publication Table (%)'!$C$4,AllPublicationData!$D:$D,'Publication Table (%)'!Q$7)/
SUMIFS(AllPublicationData!$E:$E,AllPublicationData!$A:$A,'Publication Table (%)'!$B49,AllPublicationData!$B:$B,'Publication Table (%)'!$C$4,AllPublicationData!$D:$D,'Publication Table (%)'!Q$7),
SUMIFS(AllPublicationData!$I:$I,AllPublicationData!$A:$A,'Publication Table (%)'!$B49,AllPublicationData!$B:$B,'Publication Table (%)'!Q$7)/
SUMIFS(AllPublicationData!$E:$E,AllPublicationData!$A:$A,'Publication Table (%)'!$B49,AllPublicationData!$B:$B,'Publication Table (%)'!Q$7)),
IF('Publication Table (%)'!$C$5="Cancellations for other reasons",
IFERROR(SUMIFS(AllPublicationData!$J:$J,AllPublicationData!$A:$A,'Publication Table (%)'!$B49,AllPublicationData!$B:$B,'Publication Table (%)'!$C$4,AllPublicationData!$D:$D,'Publication Table (%)'!Q$7)/
SUMIFS(AllPublicationData!$E:$E,AllPublicationData!$A:$A,'Publication Table (%)'!$B49,AllPublicationData!$B:$B,'Publication Table (%)'!$C$4,AllPublicationData!$D:$D,'Publication Table (%)'!Q$7),
SUMIFS(AllPublicationData!$J:$J,AllPublicationData!$A:$A,'Publication Table (%)'!$B49,AllPublicationData!$B:$B,'Publication Table (%)'!Q$7)/
SUMIFS(AllPublicationData!$E:$E,AllPublicationData!$A:$A,'Publication Table (%)'!$B49,AllPublicationData!$B:$B,'Publication Table (%)'!Q$7)))))))</f>
        <v>3.4188034188034191E-2</v>
      </c>
      <c r="R49" s="96">
        <f>IF('Publication Table (%)'!$C$5="All Cancelled Operations",
IFERROR(SUMIFS(AllPublicationData!$F:$F,AllPublicationData!$A:$A,'Publication Table (%)'!$B49,AllPublicationData!$B:$B,'Publication Table (%)'!$C$4,AllPublicationData!$D:$D,'Publication Table (%)'!R$7)/
SUMIFS(AllPublicationData!$E:$E,AllPublicationData!$A:$A,'Publication Table (%)'!$B49,AllPublicationData!$B:$B,'Publication Table (%)'!$C$4,AllPublicationData!$D:$D,'Publication Table (%)'!R$7),
SUMIFS(AllPublicationData!$F:$F,AllPublicationData!$A:$A,'Publication Table (%)'!$B49,AllPublicationData!$B:$B,'Publication Table (%)'!R$7)/
SUMIFS(AllPublicationData!$E:$E,AllPublicationData!$A:$A,'Publication Table (%)'!$B49,AllPublicationData!$B:$B,'Publication Table (%)'!R$7)),
IF('Publication Table (%)'!$C$5="Operations cancelled by patient",
IFERROR(SUMIFS(AllPublicationData!$G:$G,AllPublicationData!$A:$A,'Publication Table (%)'!$B49,AllPublicationData!$B:$B,'Publication Table (%)'!$C$4,AllPublicationData!$D:$D,'Publication Table (%)'!R$7)/
SUMIFS(AllPublicationData!$E:$E,AllPublicationData!$A:$A,'Publication Table (%)'!$B49,AllPublicationData!$B:$B,'Publication Table (%)'!$C$4,AllPublicationData!$D:$D,'Publication Table (%)'!R$7),
SUMIFS(AllPublicationData!$G:$G,AllPublicationData!$A:$A,'Publication Table (%)'!$B49,AllPublicationData!$B:$B,'Publication Table (%)'!R$7)/
SUMIFS(AllPublicationData!$E:$E,AllPublicationData!$A:$A,'Publication Table (%)'!$B49,AllPublicationData!$B:$B,'Publication Table (%)'!R$7)),
IF('Publication Table (%)'!$C$5="Operations cancelled for clinical reasons",
IFERROR(SUMIFS(AllPublicationData!$H:$H,AllPublicationData!$A:$A,'Publication Table (%)'!$B49,AllPublicationData!$B:$B,'Publication Table (%)'!$C$4,AllPublicationData!$D:$D,'Publication Table (%)'!R$7)/
SUMIFS(AllPublicationData!$E:$E,AllPublicationData!$A:$A,'Publication Table (%)'!$B49,AllPublicationData!$B:$B,'Publication Table (%)'!$C$4,AllPublicationData!$D:$D,'Publication Table (%)'!R$7),
SUMIFS(AllPublicationData!$H:$H,AllPublicationData!$A:$A,'Publication Table (%)'!$B49,AllPublicationData!$B:$B,'Publication Table (%)'!R$7)/
SUMIFS(AllPublicationData!$E:$E,AllPublicationData!$A:$A,'Publication Table (%)'!$B49,AllPublicationData!$B:$B,'Publication Table (%)'!R$7)),
IF('Publication Table (%)'!$C$5="Operations cancelled for non-clinical/capacity reasons",
IFERROR(SUMIFS(AllPublicationData!$I:$I,AllPublicationData!$A:$A,'Publication Table (%)'!$B49,AllPublicationData!$B:$B,'Publication Table (%)'!$C$4,AllPublicationData!$D:$D,'Publication Table (%)'!R$7)/
SUMIFS(AllPublicationData!$E:$E,AllPublicationData!$A:$A,'Publication Table (%)'!$B49,AllPublicationData!$B:$B,'Publication Table (%)'!$C$4,AllPublicationData!$D:$D,'Publication Table (%)'!R$7),
SUMIFS(AllPublicationData!$I:$I,AllPublicationData!$A:$A,'Publication Table (%)'!$B49,AllPublicationData!$B:$B,'Publication Table (%)'!R$7)/
SUMIFS(AllPublicationData!$E:$E,AllPublicationData!$A:$A,'Publication Table (%)'!$B49,AllPublicationData!$B:$B,'Publication Table (%)'!R$7)),
IF('Publication Table (%)'!$C$5="Cancellations for other reasons",
IFERROR(SUMIFS(AllPublicationData!$J:$J,AllPublicationData!$A:$A,'Publication Table (%)'!$B49,AllPublicationData!$B:$B,'Publication Table (%)'!$C$4,AllPublicationData!$D:$D,'Publication Table (%)'!R$7)/
SUMIFS(AllPublicationData!$E:$E,AllPublicationData!$A:$A,'Publication Table (%)'!$B49,AllPublicationData!$B:$B,'Publication Table (%)'!$C$4,AllPublicationData!$D:$D,'Publication Table (%)'!R$7),
SUMIFS(AllPublicationData!$J:$J,AllPublicationData!$A:$A,'Publication Table (%)'!$B49,AllPublicationData!$B:$B,'Publication Table (%)'!R$7)/
SUMIFS(AllPublicationData!$E:$E,AllPublicationData!$A:$A,'Publication Table (%)'!$B49,AllPublicationData!$B:$B,'Publication Table (%)'!R$7)))))))</f>
        <v>4.0998217468805706E-2</v>
      </c>
      <c r="S49" s="96">
        <f>IF('Publication Table (%)'!$C$5="All Cancelled Operations",
IFERROR(SUMIFS(AllPublicationData!$F:$F,AllPublicationData!$A:$A,'Publication Table (%)'!$B49,AllPublicationData!$B:$B,'Publication Table (%)'!$C$4,AllPublicationData!$D:$D,'Publication Table (%)'!S$7)/
SUMIFS(AllPublicationData!$E:$E,AllPublicationData!$A:$A,'Publication Table (%)'!$B49,AllPublicationData!$B:$B,'Publication Table (%)'!$C$4,AllPublicationData!$D:$D,'Publication Table (%)'!S$7),
SUMIFS(AllPublicationData!$F:$F,AllPublicationData!$A:$A,'Publication Table (%)'!$B49,AllPublicationData!$B:$B,'Publication Table (%)'!S$7)/
SUMIFS(AllPublicationData!$E:$E,AllPublicationData!$A:$A,'Publication Table (%)'!$B49,AllPublicationData!$B:$B,'Publication Table (%)'!S$7)),
IF('Publication Table (%)'!$C$5="Operations cancelled by patient",
IFERROR(SUMIFS(AllPublicationData!$G:$G,AllPublicationData!$A:$A,'Publication Table (%)'!$B49,AllPublicationData!$B:$B,'Publication Table (%)'!$C$4,AllPublicationData!$D:$D,'Publication Table (%)'!S$7)/
SUMIFS(AllPublicationData!$E:$E,AllPublicationData!$A:$A,'Publication Table (%)'!$B49,AllPublicationData!$B:$B,'Publication Table (%)'!$C$4,AllPublicationData!$D:$D,'Publication Table (%)'!S$7),
SUMIFS(AllPublicationData!$G:$G,AllPublicationData!$A:$A,'Publication Table (%)'!$B49,AllPublicationData!$B:$B,'Publication Table (%)'!S$7)/
SUMIFS(AllPublicationData!$E:$E,AllPublicationData!$A:$A,'Publication Table (%)'!$B49,AllPublicationData!$B:$B,'Publication Table (%)'!S$7)),
IF('Publication Table (%)'!$C$5="Operations cancelled for clinical reasons",
IFERROR(SUMIFS(AllPublicationData!$H:$H,AllPublicationData!$A:$A,'Publication Table (%)'!$B49,AllPublicationData!$B:$B,'Publication Table (%)'!$C$4,AllPublicationData!$D:$D,'Publication Table (%)'!S$7)/
SUMIFS(AllPublicationData!$E:$E,AllPublicationData!$A:$A,'Publication Table (%)'!$B49,AllPublicationData!$B:$B,'Publication Table (%)'!$C$4,AllPublicationData!$D:$D,'Publication Table (%)'!S$7),
SUMIFS(AllPublicationData!$H:$H,AllPublicationData!$A:$A,'Publication Table (%)'!$B49,AllPublicationData!$B:$B,'Publication Table (%)'!S$7)/
SUMIFS(AllPublicationData!$E:$E,AllPublicationData!$A:$A,'Publication Table (%)'!$B49,AllPublicationData!$B:$B,'Publication Table (%)'!S$7)),
IF('Publication Table (%)'!$C$5="Operations cancelled for non-clinical/capacity reasons",
IFERROR(SUMIFS(AllPublicationData!$I:$I,AllPublicationData!$A:$A,'Publication Table (%)'!$B49,AllPublicationData!$B:$B,'Publication Table (%)'!$C$4,AllPublicationData!$D:$D,'Publication Table (%)'!S$7)/
SUMIFS(AllPublicationData!$E:$E,AllPublicationData!$A:$A,'Publication Table (%)'!$B49,AllPublicationData!$B:$B,'Publication Table (%)'!$C$4,AllPublicationData!$D:$D,'Publication Table (%)'!S$7),
SUMIFS(AllPublicationData!$I:$I,AllPublicationData!$A:$A,'Publication Table (%)'!$B49,AllPublicationData!$B:$B,'Publication Table (%)'!S$7)/
SUMIFS(AllPublicationData!$E:$E,AllPublicationData!$A:$A,'Publication Table (%)'!$B49,AllPublicationData!$B:$B,'Publication Table (%)'!S$7)),
IF('Publication Table (%)'!$C$5="Cancellations for other reasons",
IFERROR(SUMIFS(AllPublicationData!$J:$J,AllPublicationData!$A:$A,'Publication Table (%)'!$B49,AllPublicationData!$B:$B,'Publication Table (%)'!$C$4,AllPublicationData!$D:$D,'Publication Table (%)'!S$7)/
SUMIFS(AllPublicationData!$E:$E,AllPublicationData!$A:$A,'Publication Table (%)'!$B49,AllPublicationData!$B:$B,'Publication Table (%)'!$C$4,AllPublicationData!$D:$D,'Publication Table (%)'!S$7),
SUMIFS(AllPublicationData!$J:$J,AllPublicationData!$A:$A,'Publication Table (%)'!$B49,AllPublicationData!$B:$B,'Publication Table (%)'!S$7)/
SUMIFS(AllPublicationData!$E:$E,AllPublicationData!$A:$A,'Publication Table (%)'!$B49,AllPublicationData!$B:$B,'Publication Table (%)'!S$7)))))))</f>
        <v>3.5714285714285712E-2</v>
      </c>
    </row>
    <row r="50" spans="2:21" x14ac:dyDescent="0.35">
      <c r="B50" s="89">
        <v>44136</v>
      </c>
      <c r="C50" s="112">
        <f>IF('Publication Table (%)'!$C$5="All Cancelled Operations",
SUMIFS(AllPublicationData!$F:$F,AllPublicationData!$A:$A,'Publication Table (%)'!$B50,AllPublicationData!$B:$B,'Publication Table (%)'!$C$4),
IF('Publication Table (%)'!$C$5="Operations cancelled by patient",
SUMIFS(AllPublicationData!$G:$G,AllPublicationData!$A:$A,'Publication Table (%)'!$B50,AllPublicationData!$B:$B,'Publication Table (%)'!$C$4),
IF('Publication Table (%)'!$C$5="Operations cancelled for clinical reasons",
SUMIFS(AllPublicationData!$H:$H,AllPublicationData!$A:$A,'Publication Table (%)'!$B50,AllPublicationData!$B:$B,'Publication Table (%)'!$C$4),
IF('Publication Table (%)'!$C$5="Operations cancelled for non-clinical/capacity reasons",
SUMIFS(AllPublicationData!$I:$I,AllPublicationData!$A:$A,'Publication Table (%)'!$B50,AllPublicationData!$B:$B,'Publication Table (%)'!$C$4),
IF('Publication Table (%)'!$C$5="Cancellations for other reasons",
SUMIFS(AllPublicationData!$J:$J,AllPublicationData!$A:$A,'Publication Table (%)'!$B50,AllPublicationData!$B:$B,'Publication Table (%)'!$C$4))))))+
IF(AND($C$4="NHS Scotland",$C$5="All Cancelled Operations"),
SUMIFS(AllPublicationData!$F:$F,AllPublicationData!$A:$A,'Publication Table (%)'!$B50),
IF(AND($C$4="NHS Scotland",$C$5="Operations cancelled by patient"),
SUMIFS(AllPublicationData!$G:$G,AllPublicationData!$A:$A,'Publication Table (%)'!$B50),
IF(AND($C$4="NHS Scotland",$C$5="Operations cancelled for clinical reasons"),
SUMIFS(AllPublicationData!$H:$H,AllPublicationData!$A:$A,'Publication Table (%)'!$B50),
IF(AND($C$4="NHS Scotland",$C$5="Operations cancelled for non-clinical/capacity reasons"),
SUMIFS(AllPublicationData!$I:$I,AllPublicationData!$A:$A,'Publication Table (%)'!$B50),
IF(AND($C$4="NHS Scotland",$C$5="Cancellations for other reasons"),
SUMIFS(AllPublicationData!$J:$J,AllPublicationData!$A:$A,'Publication Table (%)'!$B50))))))</f>
        <v>1332</v>
      </c>
      <c r="D50" s="110">
        <f>IF(AND('Publication Table (%)'!$C$5="All Cancelled Operations",$C$4&lt;&gt;"NHS Scotland"),
IFERROR(SUMIFS(AllPublicationData!$F:$F,AllPublicationData!$A:$A,'Publication Table (%)'!$B50,AllPublicationData!$B:$B,'Publication Table (%)'!$C$4,AllPublicationData!$D:$D,'Publication Table (%)'!D$7)/
SUMIFS(AllPublicationData!$E:$E,AllPublicationData!$A:$A,'Publication Table (%)'!$B50,AllPublicationData!$B:$B,'Publication Table (%)'!$C$4,AllPublicationData!$D:$D,'Publication Table (%)'!D$7),
SUMIFS(AllPublicationData!$F:$F,AllPublicationData!$A:$A,'Publication Table (%)'!$B50,AllPublicationData!$B:$B,'Publication Table (%)'!D$7)/
SUMIFS(AllPublicationData!$E:$E,AllPublicationData!$A:$A,'Publication Table (%)'!$B50,AllPublicationData!$B:$B,'Publication Table (%)'!D$7)),
IF(AND('Publication Table (%)'!$C$5="Operations cancelled by patient",$C$4&lt;&gt;"NHS Scotland"),
IFERROR(SUMIFS(AllPublicationData!$G:$G,AllPublicationData!$A:$A,'Publication Table (%)'!$B50,AllPublicationData!$B:$B,'Publication Table (%)'!$C$4,AllPublicationData!$D:$D,'Publication Table (%)'!D$7)/
SUMIFS(AllPublicationData!$E:$E,AllPublicationData!$A:$A,'Publication Table (%)'!$B50,AllPublicationData!$B:$B,'Publication Table (%)'!$C$4,AllPublicationData!$D:$D,'Publication Table (%)'!D$7),
SUMIFS(AllPublicationData!$G:$G,AllPublicationData!$A:$A,'Publication Table (%)'!$B50,AllPublicationData!$B:$B,'Publication Table (%)'!D$7)/
SUMIFS(AllPublicationData!$E:$E,AllPublicationData!$A:$A,'Publication Table (%)'!$B50,AllPublicationData!$B:$B,'Publication Table (%)'!D$7)),
IF(AND('Publication Table (%)'!$C$5="Operations cancelled for clinical reasons",$C$4&lt;&gt;"NHS Scotland"),
IFERROR(SUMIFS(AllPublicationData!$H:$H,AllPublicationData!$A:$A,'Publication Table (%)'!$B50,AllPublicationData!$B:$B,'Publication Table (%)'!$C$4,AllPublicationData!$D:$D,'Publication Table (%)'!D$7)/
SUMIFS(AllPublicationData!$E:$E,AllPublicationData!$A:$A,'Publication Table (%)'!$B50,AllPublicationData!$B:$B,'Publication Table (%)'!$C$4,AllPublicationData!$D:$D,'Publication Table (%)'!D$7),
SUMIFS(AllPublicationData!$H:$H,AllPublicationData!$A:$A,'Publication Table (%)'!$B50,AllPublicationData!$B:$B,'Publication Table (%)'!D$7)/
SUMIFS(AllPublicationData!$E:$E,AllPublicationData!$A:$A,'Publication Table (%)'!$B50,AllPublicationData!$B:$B,'Publication Table (%)'!D$7)),
IF(AND('Publication Table (%)'!$C$5="Operations cancelled for non-clinical/capacity reasons",$C$4&lt;&gt;"NHS Scotland"),
IFERROR(SUMIFS(AllPublicationData!$I:$I,AllPublicationData!$A:$A,'Publication Table (%)'!$B50,AllPublicationData!$B:$B,'Publication Table (%)'!$C$4,AllPublicationData!$D:$D,'Publication Table (%)'!D$7)/
SUMIFS(AllPublicationData!$E:$E,AllPublicationData!$A:$A,'Publication Table (%)'!$B50,AllPublicationData!$B:$B,'Publication Table (%)'!$C$4,AllPublicationData!$D:$D,'Publication Table (%)'!D$7),
SUMIFS(AllPublicationData!$I:$I,AllPublicationData!$A:$A,'Publication Table (%)'!$B50,AllPublicationData!$B:$B,'Publication Table (%)'!D$7)/
SUMIFS(AllPublicationData!$E:$E,AllPublicationData!$A:$A,'Publication Table (%)'!$B50,AllPublicationData!$B:$B,'Publication Table (%)'!D$7)),
IF(AND('Publication Table (%)'!$C$5="Cancellations for other reasons",$C$4&lt;&gt;"NHS Scotland"),
IFERROR(SUMIFS(AllPublicationData!$J:$J,AllPublicationData!$A:$A,'Publication Table (%)'!$B50,AllPublicationData!$B:$B,'Publication Table (%)'!$C$4,AllPublicationData!$D:$D,'Publication Table (%)'!D$7)/
SUMIFS(AllPublicationData!$E:$E,AllPublicationData!$A:$A,'Publication Table (%)'!$B50,AllPublicationData!$B:$B,'Publication Table (%)'!$C$4,AllPublicationData!$D:$D,'Publication Table (%)'!D$7),
SUMIFS(AllPublicationData!$J:$J,AllPublicationData!$A:$A,'Publication Table (%)'!$B50,AllPublicationData!$B:$B,'Publication Table (%)'!D$7)/
SUMIFS(AllPublicationData!$E:$E,AllPublicationData!$A:$A,'Publication Table (%)'!$B50,AllPublicationData!$B:$B,'Publication Table (%)'!D$7)),
IF(AND($C$4="NHS Scotland",$C$5="All Cancelled Operations"),
SUMIFS(AllPublicationData!$F:$F,AllPublicationData!$A:$A,'Publication Table'!$B50)/
SUMIFS(AllPublicationData!$E:$E,AllPublicationData!$A:$A,'Publication Table'!$B50),
IF(AND($C$4="NHS Scotland",$C$5="Operations cancelled by patient"),
SUMIFS(AllPublicationData!$G:$G,AllPublicationData!$A:$A,'Publication Table'!$B50)/
SUMIFS(AllPublicationData!$E:$E,AllPublicationData!$A:$A,'Publication Table'!$B50),
IF(AND($C$4="NHS Scotland",$C$5="Operations cancelled for clinical reasons"),
SUMIFS(AllPublicationData!$H:$H,AllPublicationData!$A:$A,'Publication Table'!$B50)/
SUMIFS(AllPublicationData!$E:$E,AllPublicationData!$A:$A,'Publication Table'!$B50),
IF(AND($C$4="NHS Scotland",$C$5="Operations cancelled for non-clinical/capacity reasons"),
SUMIFS(AllPublicationData!$I:$I,AllPublicationData!$A:$A,'Publication Table'!$B50)/
SUMIFS(AllPublicationData!$E:$E,AllPublicationData!$A:$A,'Publication Table'!$B50),
IF(AND($C$4="NHS Scotland",$C$5="Cancellations for other reasons"),
SUMIFS(AllPublicationData!$J:$J,AllPublicationData!$A:$A,'Publication Table'!$B50)/
SUMIFS(AllPublicationData!$E:$E,AllPublicationData!$A:$A,'Publication Table'!$B50)))))))))))</f>
        <v>7.4346952444742126E-2</v>
      </c>
      <c r="E50" s="96">
        <f>IF('Publication Table (%)'!$C$5="All Cancelled Operations",
IFERROR(SUMIFS(AllPublicationData!$F:$F,AllPublicationData!$A:$A,'Publication Table (%)'!$B50,AllPublicationData!$B:$B,'Publication Table (%)'!$C$4,AllPublicationData!$D:$D,'Publication Table (%)'!E$7)/
SUMIFS(AllPublicationData!$E:$E,AllPublicationData!$A:$A,'Publication Table (%)'!$B50,AllPublicationData!$B:$B,'Publication Table (%)'!$C$4,AllPublicationData!$D:$D,'Publication Table (%)'!E$7),
SUMIFS(AllPublicationData!$F:$F,AllPublicationData!$A:$A,'Publication Table (%)'!$B50,AllPublicationData!$B:$B,'Publication Table (%)'!E$7)/
SUMIFS(AllPublicationData!$E:$E,AllPublicationData!$A:$A,'Publication Table (%)'!$B50,AllPublicationData!$B:$B,'Publication Table (%)'!E$7)),
IF('Publication Table (%)'!$C$5="Operations cancelled by patient",
IFERROR(SUMIFS(AllPublicationData!$G:$G,AllPublicationData!$A:$A,'Publication Table (%)'!$B50,AllPublicationData!$B:$B,'Publication Table (%)'!$C$4,AllPublicationData!$D:$D,'Publication Table (%)'!E$7)/
SUMIFS(AllPublicationData!$E:$E,AllPublicationData!$A:$A,'Publication Table (%)'!$B50,AllPublicationData!$B:$B,'Publication Table (%)'!$C$4,AllPublicationData!$D:$D,'Publication Table (%)'!E$7),
SUMIFS(AllPublicationData!$G:$G,AllPublicationData!$A:$A,'Publication Table (%)'!$B50,AllPublicationData!$B:$B,'Publication Table (%)'!E$7)/
SUMIFS(AllPublicationData!$E:$E,AllPublicationData!$A:$A,'Publication Table (%)'!$B50,AllPublicationData!$B:$B,'Publication Table (%)'!E$7)),
IF('Publication Table (%)'!$C$5="Operations cancelled for clinical reasons",
IFERROR(SUMIFS(AllPublicationData!$H:$H,AllPublicationData!$A:$A,'Publication Table (%)'!$B50,AllPublicationData!$B:$B,'Publication Table (%)'!$C$4,AllPublicationData!$D:$D,'Publication Table (%)'!E$7)/
SUMIFS(AllPublicationData!$E:$E,AllPublicationData!$A:$A,'Publication Table (%)'!$B50,AllPublicationData!$B:$B,'Publication Table (%)'!$C$4,AllPublicationData!$D:$D,'Publication Table (%)'!E$7),
SUMIFS(AllPublicationData!$H:$H,AllPublicationData!$A:$A,'Publication Table (%)'!$B50,AllPublicationData!$B:$B,'Publication Table (%)'!E$7)/
SUMIFS(AllPublicationData!$E:$E,AllPublicationData!$A:$A,'Publication Table (%)'!$B50,AllPublicationData!$B:$B,'Publication Table (%)'!E$7)),
IF('Publication Table (%)'!$C$5="Operations cancelled for non-clinical/capacity reasons",
IFERROR(SUMIFS(AllPublicationData!$I:$I,AllPublicationData!$A:$A,'Publication Table (%)'!$B50,AllPublicationData!$B:$B,'Publication Table (%)'!$C$4,AllPublicationData!$D:$D,'Publication Table (%)'!E$7)/
SUMIFS(AllPublicationData!$E:$E,AllPublicationData!$A:$A,'Publication Table (%)'!$B50,AllPublicationData!$B:$B,'Publication Table (%)'!$C$4,AllPublicationData!$D:$D,'Publication Table (%)'!E$7),
SUMIFS(AllPublicationData!$I:$I,AllPublicationData!$A:$A,'Publication Table (%)'!$B50,AllPublicationData!$B:$B,'Publication Table (%)'!E$7)/
SUMIFS(AllPublicationData!$E:$E,AllPublicationData!$A:$A,'Publication Table (%)'!$B50,AllPublicationData!$B:$B,'Publication Table (%)'!E$7)),
IF('Publication Table (%)'!$C$5="Cancellations for other reasons",
IFERROR(SUMIFS(AllPublicationData!$J:$J,AllPublicationData!$A:$A,'Publication Table (%)'!$B50,AllPublicationData!$B:$B,'Publication Table (%)'!$C$4,AllPublicationData!$D:$D,'Publication Table (%)'!E$7)/
SUMIFS(AllPublicationData!$E:$E,AllPublicationData!$A:$A,'Publication Table (%)'!$B50,AllPublicationData!$B:$B,'Publication Table (%)'!$C$4,AllPublicationData!$D:$D,'Publication Table (%)'!E$7),
SUMIFS(AllPublicationData!$J:$J,AllPublicationData!$A:$A,'Publication Table (%)'!$B50,AllPublicationData!$B:$B,'Publication Table (%)'!E$7)/
SUMIFS(AllPublicationData!$E:$E,AllPublicationData!$A:$A,'Publication Table (%)'!$B50,AllPublicationData!$B:$B,'Publication Table (%)'!E$7)))))))</f>
        <v>4.1030534351145037E-2</v>
      </c>
      <c r="F50" s="96">
        <f>IF('Publication Table (%)'!$C$5="All Cancelled Operations",
IFERROR(SUMIFS(AllPublicationData!$F:$F,AllPublicationData!$A:$A,'Publication Table (%)'!$B50,AllPublicationData!$B:$B,'Publication Table (%)'!$C$4,AllPublicationData!$D:$D,'Publication Table (%)'!F$7)/
SUMIFS(AllPublicationData!$E:$E,AllPublicationData!$A:$A,'Publication Table (%)'!$B50,AllPublicationData!$B:$B,'Publication Table (%)'!$C$4,AllPublicationData!$D:$D,'Publication Table (%)'!F$7),
SUMIFS(AllPublicationData!$F:$F,AllPublicationData!$A:$A,'Publication Table (%)'!$B50,AllPublicationData!$B:$B,'Publication Table (%)'!F$7)/
SUMIFS(AllPublicationData!$E:$E,AllPublicationData!$A:$A,'Publication Table (%)'!$B50,AllPublicationData!$B:$B,'Publication Table (%)'!F$7)),
IF('Publication Table (%)'!$C$5="Operations cancelled by patient",
IFERROR(SUMIFS(AllPublicationData!$G:$G,AllPublicationData!$A:$A,'Publication Table (%)'!$B50,AllPublicationData!$B:$B,'Publication Table (%)'!$C$4,AllPublicationData!$D:$D,'Publication Table (%)'!F$7)/
SUMIFS(AllPublicationData!$E:$E,AllPublicationData!$A:$A,'Publication Table (%)'!$B50,AllPublicationData!$B:$B,'Publication Table (%)'!$C$4,AllPublicationData!$D:$D,'Publication Table (%)'!F$7),
SUMIFS(AllPublicationData!$G:$G,AllPublicationData!$A:$A,'Publication Table (%)'!$B50,AllPublicationData!$B:$B,'Publication Table (%)'!F$7)/
SUMIFS(AllPublicationData!$E:$E,AllPublicationData!$A:$A,'Publication Table (%)'!$B50,AllPublicationData!$B:$B,'Publication Table (%)'!F$7)),
IF('Publication Table (%)'!$C$5="Operations cancelled for clinical reasons",
IFERROR(SUMIFS(AllPublicationData!$H:$H,AllPublicationData!$A:$A,'Publication Table (%)'!$B50,AllPublicationData!$B:$B,'Publication Table (%)'!$C$4,AllPublicationData!$D:$D,'Publication Table (%)'!F$7)/
SUMIFS(AllPublicationData!$E:$E,AllPublicationData!$A:$A,'Publication Table (%)'!$B50,AllPublicationData!$B:$B,'Publication Table (%)'!$C$4,AllPublicationData!$D:$D,'Publication Table (%)'!F$7),
SUMIFS(AllPublicationData!$H:$H,AllPublicationData!$A:$A,'Publication Table (%)'!$B50,AllPublicationData!$B:$B,'Publication Table (%)'!F$7)/
SUMIFS(AllPublicationData!$E:$E,AllPublicationData!$A:$A,'Publication Table (%)'!$B50,AllPublicationData!$B:$B,'Publication Table (%)'!F$7)),
IF('Publication Table (%)'!$C$5="Operations cancelled for non-clinical/capacity reasons",
IFERROR(SUMIFS(AllPublicationData!$I:$I,AllPublicationData!$A:$A,'Publication Table (%)'!$B50,AllPublicationData!$B:$B,'Publication Table (%)'!$C$4,AllPublicationData!$D:$D,'Publication Table (%)'!F$7)/
SUMIFS(AllPublicationData!$E:$E,AllPublicationData!$A:$A,'Publication Table (%)'!$B50,AllPublicationData!$B:$B,'Publication Table (%)'!$C$4,AllPublicationData!$D:$D,'Publication Table (%)'!F$7),
SUMIFS(AllPublicationData!$I:$I,AllPublicationData!$A:$A,'Publication Table (%)'!$B50,AllPublicationData!$B:$B,'Publication Table (%)'!F$7)/
SUMIFS(AllPublicationData!$E:$E,AllPublicationData!$A:$A,'Publication Table (%)'!$B50,AllPublicationData!$B:$B,'Publication Table (%)'!F$7)),
IF('Publication Table (%)'!$C$5="Cancellations for other reasons",
IFERROR(SUMIFS(AllPublicationData!$J:$J,AllPublicationData!$A:$A,'Publication Table (%)'!$B50,AllPublicationData!$B:$B,'Publication Table (%)'!$C$4,AllPublicationData!$D:$D,'Publication Table (%)'!F$7)/
SUMIFS(AllPublicationData!$E:$E,AllPublicationData!$A:$A,'Publication Table (%)'!$B50,AllPublicationData!$B:$B,'Publication Table (%)'!$C$4,AllPublicationData!$D:$D,'Publication Table (%)'!F$7),
SUMIFS(AllPublicationData!$J:$J,AllPublicationData!$A:$A,'Publication Table (%)'!$B50,AllPublicationData!$B:$B,'Publication Table (%)'!F$7)/
SUMIFS(AllPublicationData!$E:$E,AllPublicationData!$A:$A,'Publication Table (%)'!$B50,AllPublicationData!$B:$B,'Publication Table (%)'!F$7)))))))</f>
        <v>8.1267217630853997E-2</v>
      </c>
      <c r="G50" s="96">
        <f>IF('Publication Table (%)'!$C$5="All Cancelled Operations",
IFERROR(SUMIFS(AllPublicationData!$F:$F,AllPublicationData!$A:$A,'Publication Table (%)'!$B50,AllPublicationData!$B:$B,'Publication Table (%)'!$C$4,AllPublicationData!$D:$D,'Publication Table (%)'!G$7)/
SUMIFS(AllPublicationData!$E:$E,AllPublicationData!$A:$A,'Publication Table (%)'!$B50,AllPublicationData!$B:$B,'Publication Table (%)'!$C$4,AllPublicationData!$D:$D,'Publication Table (%)'!G$7),
SUMIFS(AllPublicationData!$F:$F,AllPublicationData!$A:$A,'Publication Table (%)'!$B50,AllPublicationData!$B:$B,'Publication Table (%)'!G$7)/
SUMIFS(AllPublicationData!$E:$E,AllPublicationData!$A:$A,'Publication Table (%)'!$B50,AllPublicationData!$B:$B,'Publication Table (%)'!G$7)),
IF('Publication Table (%)'!$C$5="Operations cancelled by patient",
IFERROR(SUMIFS(AllPublicationData!$G:$G,AllPublicationData!$A:$A,'Publication Table (%)'!$B50,AllPublicationData!$B:$B,'Publication Table (%)'!$C$4,AllPublicationData!$D:$D,'Publication Table (%)'!G$7)/
SUMIFS(AllPublicationData!$E:$E,AllPublicationData!$A:$A,'Publication Table (%)'!$B50,AllPublicationData!$B:$B,'Publication Table (%)'!$C$4,AllPublicationData!$D:$D,'Publication Table (%)'!G$7),
SUMIFS(AllPublicationData!$G:$G,AllPublicationData!$A:$A,'Publication Table (%)'!$B50,AllPublicationData!$B:$B,'Publication Table (%)'!G$7)/
SUMIFS(AllPublicationData!$E:$E,AllPublicationData!$A:$A,'Publication Table (%)'!$B50,AllPublicationData!$B:$B,'Publication Table (%)'!G$7)),
IF('Publication Table (%)'!$C$5="Operations cancelled for clinical reasons",
IFERROR(SUMIFS(AllPublicationData!$H:$H,AllPublicationData!$A:$A,'Publication Table (%)'!$B50,AllPublicationData!$B:$B,'Publication Table (%)'!$C$4,AllPublicationData!$D:$D,'Publication Table (%)'!G$7)/
SUMIFS(AllPublicationData!$E:$E,AllPublicationData!$A:$A,'Publication Table (%)'!$B50,AllPublicationData!$B:$B,'Publication Table (%)'!$C$4,AllPublicationData!$D:$D,'Publication Table (%)'!G$7),
SUMIFS(AllPublicationData!$H:$H,AllPublicationData!$A:$A,'Publication Table (%)'!$B50,AllPublicationData!$B:$B,'Publication Table (%)'!G$7)/
SUMIFS(AllPublicationData!$E:$E,AllPublicationData!$A:$A,'Publication Table (%)'!$B50,AllPublicationData!$B:$B,'Publication Table (%)'!G$7)),
IF('Publication Table (%)'!$C$5="Operations cancelled for non-clinical/capacity reasons",
IFERROR(SUMIFS(AllPublicationData!$I:$I,AllPublicationData!$A:$A,'Publication Table (%)'!$B50,AllPublicationData!$B:$B,'Publication Table (%)'!$C$4,AllPublicationData!$D:$D,'Publication Table (%)'!G$7)/
SUMIFS(AllPublicationData!$E:$E,AllPublicationData!$A:$A,'Publication Table (%)'!$B50,AllPublicationData!$B:$B,'Publication Table (%)'!$C$4,AllPublicationData!$D:$D,'Publication Table (%)'!G$7),
SUMIFS(AllPublicationData!$I:$I,AllPublicationData!$A:$A,'Publication Table (%)'!$B50,AllPublicationData!$B:$B,'Publication Table (%)'!G$7)/
SUMIFS(AllPublicationData!$E:$E,AllPublicationData!$A:$A,'Publication Table (%)'!$B50,AllPublicationData!$B:$B,'Publication Table (%)'!G$7)),
IF('Publication Table (%)'!$C$5="Cancellations for other reasons",
IFERROR(SUMIFS(AllPublicationData!$J:$J,AllPublicationData!$A:$A,'Publication Table (%)'!$B50,AllPublicationData!$B:$B,'Publication Table (%)'!$C$4,AllPublicationData!$D:$D,'Publication Table (%)'!G$7)/
SUMIFS(AllPublicationData!$E:$E,AllPublicationData!$A:$A,'Publication Table (%)'!$B50,AllPublicationData!$B:$B,'Publication Table (%)'!$C$4,AllPublicationData!$D:$D,'Publication Table (%)'!G$7),
SUMIFS(AllPublicationData!$J:$J,AllPublicationData!$A:$A,'Publication Table (%)'!$B50,AllPublicationData!$B:$B,'Publication Table (%)'!G$7)/
SUMIFS(AllPublicationData!$E:$E,AllPublicationData!$A:$A,'Publication Table (%)'!$B50,AllPublicationData!$B:$B,'Publication Table (%)'!G$7)))))))</f>
        <v>3.0303030303030304E-2</v>
      </c>
      <c r="H50" s="96">
        <f>IF('Publication Table (%)'!$C$5="All Cancelled Operations",
IFERROR(SUMIFS(AllPublicationData!$F:$F,AllPublicationData!$A:$A,'Publication Table (%)'!$B50,AllPublicationData!$B:$B,'Publication Table (%)'!$C$4,AllPublicationData!$D:$D,'Publication Table (%)'!H$7)/
SUMIFS(AllPublicationData!$E:$E,AllPublicationData!$A:$A,'Publication Table (%)'!$B50,AllPublicationData!$B:$B,'Publication Table (%)'!$C$4,AllPublicationData!$D:$D,'Publication Table (%)'!H$7),
SUMIFS(AllPublicationData!$F:$F,AllPublicationData!$A:$A,'Publication Table (%)'!$B50,AllPublicationData!$B:$B,'Publication Table (%)'!H$7)/
SUMIFS(AllPublicationData!$E:$E,AllPublicationData!$A:$A,'Publication Table (%)'!$B50,AllPublicationData!$B:$B,'Publication Table (%)'!H$7)),
IF('Publication Table (%)'!$C$5="Operations cancelled by patient",
IFERROR(SUMIFS(AllPublicationData!$G:$G,AllPublicationData!$A:$A,'Publication Table (%)'!$B50,AllPublicationData!$B:$B,'Publication Table (%)'!$C$4,AllPublicationData!$D:$D,'Publication Table (%)'!H$7)/
SUMIFS(AllPublicationData!$E:$E,AllPublicationData!$A:$A,'Publication Table (%)'!$B50,AllPublicationData!$B:$B,'Publication Table (%)'!$C$4,AllPublicationData!$D:$D,'Publication Table (%)'!H$7),
SUMIFS(AllPublicationData!$G:$G,AllPublicationData!$A:$A,'Publication Table (%)'!$B50,AllPublicationData!$B:$B,'Publication Table (%)'!H$7)/
SUMIFS(AllPublicationData!$E:$E,AllPublicationData!$A:$A,'Publication Table (%)'!$B50,AllPublicationData!$B:$B,'Publication Table (%)'!H$7)),
IF('Publication Table (%)'!$C$5="Operations cancelled for clinical reasons",
IFERROR(SUMIFS(AllPublicationData!$H:$H,AllPublicationData!$A:$A,'Publication Table (%)'!$B50,AllPublicationData!$B:$B,'Publication Table (%)'!$C$4,AllPublicationData!$D:$D,'Publication Table (%)'!H$7)/
SUMIFS(AllPublicationData!$E:$E,AllPublicationData!$A:$A,'Publication Table (%)'!$B50,AllPublicationData!$B:$B,'Publication Table (%)'!$C$4,AllPublicationData!$D:$D,'Publication Table (%)'!H$7),
SUMIFS(AllPublicationData!$H:$H,AllPublicationData!$A:$A,'Publication Table (%)'!$B50,AllPublicationData!$B:$B,'Publication Table (%)'!H$7)/
SUMIFS(AllPublicationData!$E:$E,AllPublicationData!$A:$A,'Publication Table (%)'!$B50,AllPublicationData!$B:$B,'Publication Table (%)'!H$7)),
IF('Publication Table (%)'!$C$5="Operations cancelled for non-clinical/capacity reasons",
IFERROR(SUMIFS(AllPublicationData!$I:$I,AllPublicationData!$A:$A,'Publication Table (%)'!$B50,AllPublicationData!$B:$B,'Publication Table (%)'!$C$4,AllPublicationData!$D:$D,'Publication Table (%)'!H$7)/
SUMIFS(AllPublicationData!$E:$E,AllPublicationData!$A:$A,'Publication Table (%)'!$B50,AllPublicationData!$B:$B,'Publication Table (%)'!$C$4,AllPublicationData!$D:$D,'Publication Table (%)'!H$7),
SUMIFS(AllPublicationData!$I:$I,AllPublicationData!$A:$A,'Publication Table (%)'!$B50,AllPublicationData!$B:$B,'Publication Table (%)'!H$7)/
SUMIFS(AllPublicationData!$E:$E,AllPublicationData!$A:$A,'Publication Table (%)'!$B50,AllPublicationData!$B:$B,'Publication Table (%)'!H$7)),
IF('Publication Table (%)'!$C$5="Cancellations for other reasons",
IFERROR(SUMIFS(AllPublicationData!$J:$J,AllPublicationData!$A:$A,'Publication Table (%)'!$B50,AllPublicationData!$B:$B,'Publication Table (%)'!$C$4,AllPublicationData!$D:$D,'Publication Table (%)'!H$7)/
SUMIFS(AllPublicationData!$E:$E,AllPublicationData!$A:$A,'Publication Table (%)'!$B50,AllPublicationData!$B:$B,'Publication Table (%)'!$C$4,AllPublicationData!$D:$D,'Publication Table (%)'!H$7),
SUMIFS(AllPublicationData!$J:$J,AllPublicationData!$A:$A,'Publication Table (%)'!$B50,AllPublicationData!$B:$B,'Publication Table (%)'!H$7)/
SUMIFS(AllPublicationData!$E:$E,AllPublicationData!$A:$A,'Publication Table (%)'!$B50,AllPublicationData!$B:$B,'Publication Table (%)'!H$7)))))))</f>
        <v>7.0631970260223054E-2</v>
      </c>
      <c r="I50" s="96">
        <f>IF('Publication Table (%)'!$C$5="All Cancelled Operations",
IFERROR(SUMIFS(AllPublicationData!$F:$F,AllPublicationData!$A:$A,'Publication Table (%)'!$B50,AllPublicationData!$B:$B,'Publication Table (%)'!$C$4,AllPublicationData!$D:$D,'Publication Table (%)'!I$7)/
SUMIFS(AllPublicationData!$E:$E,AllPublicationData!$A:$A,'Publication Table (%)'!$B50,AllPublicationData!$B:$B,'Publication Table (%)'!$C$4,AllPublicationData!$D:$D,'Publication Table (%)'!I$7),
SUMIFS(AllPublicationData!$F:$F,AllPublicationData!$A:$A,'Publication Table (%)'!$B50,AllPublicationData!$B:$B,'Publication Table (%)'!I$7)/
SUMIFS(AllPublicationData!$E:$E,AllPublicationData!$A:$A,'Publication Table (%)'!$B50,AllPublicationData!$B:$B,'Publication Table (%)'!I$7)),
IF('Publication Table (%)'!$C$5="Operations cancelled by patient",
IFERROR(SUMIFS(AllPublicationData!$G:$G,AllPublicationData!$A:$A,'Publication Table (%)'!$B50,AllPublicationData!$B:$B,'Publication Table (%)'!$C$4,AllPublicationData!$D:$D,'Publication Table (%)'!I$7)/
SUMIFS(AllPublicationData!$E:$E,AllPublicationData!$A:$A,'Publication Table (%)'!$B50,AllPublicationData!$B:$B,'Publication Table (%)'!$C$4,AllPublicationData!$D:$D,'Publication Table (%)'!I$7),
SUMIFS(AllPublicationData!$G:$G,AllPublicationData!$A:$A,'Publication Table (%)'!$B50,AllPublicationData!$B:$B,'Publication Table (%)'!I$7)/
SUMIFS(AllPublicationData!$E:$E,AllPublicationData!$A:$A,'Publication Table (%)'!$B50,AllPublicationData!$B:$B,'Publication Table (%)'!I$7)),
IF('Publication Table (%)'!$C$5="Operations cancelled for clinical reasons",
IFERROR(SUMIFS(AllPublicationData!$H:$H,AllPublicationData!$A:$A,'Publication Table (%)'!$B50,AllPublicationData!$B:$B,'Publication Table (%)'!$C$4,AllPublicationData!$D:$D,'Publication Table (%)'!I$7)/
SUMIFS(AllPublicationData!$E:$E,AllPublicationData!$A:$A,'Publication Table (%)'!$B50,AllPublicationData!$B:$B,'Publication Table (%)'!$C$4,AllPublicationData!$D:$D,'Publication Table (%)'!I$7),
SUMIFS(AllPublicationData!$H:$H,AllPublicationData!$A:$A,'Publication Table (%)'!$B50,AllPublicationData!$B:$B,'Publication Table (%)'!I$7)/
SUMIFS(AllPublicationData!$E:$E,AllPublicationData!$A:$A,'Publication Table (%)'!$B50,AllPublicationData!$B:$B,'Publication Table (%)'!I$7)),
IF('Publication Table (%)'!$C$5="Operations cancelled for non-clinical/capacity reasons",
IFERROR(SUMIFS(AllPublicationData!$I:$I,AllPublicationData!$A:$A,'Publication Table (%)'!$B50,AllPublicationData!$B:$B,'Publication Table (%)'!$C$4,AllPublicationData!$D:$D,'Publication Table (%)'!I$7)/
SUMIFS(AllPublicationData!$E:$E,AllPublicationData!$A:$A,'Publication Table (%)'!$B50,AllPublicationData!$B:$B,'Publication Table (%)'!$C$4,AllPublicationData!$D:$D,'Publication Table (%)'!I$7),
SUMIFS(AllPublicationData!$I:$I,AllPublicationData!$A:$A,'Publication Table (%)'!$B50,AllPublicationData!$B:$B,'Publication Table (%)'!I$7)/
SUMIFS(AllPublicationData!$E:$E,AllPublicationData!$A:$A,'Publication Table (%)'!$B50,AllPublicationData!$B:$B,'Publication Table (%)'!I$7)),
IF('Publication Table (%)'!$C$5="Cancellations for other reasons",
IFERROR(SUMIFS(AllPublicationData!$J:$J,AllPublicationData!$A:$A,'Publication Table (%)'!$B50,AllPublicationData!$B:$B,'Publication Table (%)'!$C$4,AllPublicationData!$D:$D,'Publication Table (%)'!I$7)/
SUMIFS(AllPublicationData!$E:$E,AllPublicationData!$A:$A,'Publication Table (%)'!$B50,AllPublicationData!$B:$B,'Publication Table (%)'!$C$4,AllPublicationData!$D:$D,'Publication Table (%)'!I$7),
SUMIFS(AllPublicationData!$J:$J,AllPublicationData!$A:$A,'Publication Table (%)'!$B50,AllPublicationData!$B:$B,'Publication Table (%)'!I$7)/
SUMIFS(AllPublicationData!$E:$E,AllPublicationData!$A:$A,'Publication Table (%)'!$B50,AllPublicationData!$B:$B,'Publication Table (%)'!I$7)))))))</f>
        <v>5.70902394106814E-2</v>
      </c>
      <c r="J50" s="96">
        <f>IF('Publication Table (%)'!$C$5="All Cancelled Operations",
IFERROR(SUMIFS(AllPublicationData!$F:$F,AllPublicationData!$A:$A,'Publication Table (%)'!$B50,AllPublicationData!$B:$B,'Publication Table (%)'!$C$4,AllPublicationData!$D:$D,'Publication Table (%)'!J$7)/
SUMIFS(AllPublicationData!$E:$E,AllPublicationData!$A:$A,'Publication Table (%)'!$B50,AllPublicationData!$B:$B,'Publication Table (%)'!$C$4,AllPublicationData!$D:$D,'Publication Table (%)'!J$7),
SUMIFS(AllPublicationData!$F:$F,AllPublicationData!$A:$A,'Publication Table (%)'!$B50,AllPublicationData!$B:$B,'Publication Table (%)'!J$7)/
SUMIFS(AllPublicationData!$E:$E,AllPublicationData!$A:$A,'Publication Table (%)'!$B50,AllPublicationData!$B:$B,'Publication Table (%)'!J$7)),
IF('Publication Table (%)'!$C$5="Operations cancelled by patient",
IFERROR(SUMIFS(AllPublicationData!$G:$G,AllPublicationData!$A:$A,'Publication Table (%)'!$B50,AllPublicationData!$B:$B,'Publication Table (%)'!$C$4,AllPublicationData!$D:$D,'Publication Table (%)'!J$7)/
SUMIFS(AllPublicationData!$E:$E,AllPublicationData!$A:$A,'Publication Table (%)'!$B50,AllPublicationData!$B:$B,'Publication Table (%)'!$C$4,AllPublicationData!$D:$D,'Publication Table (%)'!J$7),
SUMIFS(AllPublicationData!$G:$G,AllPublicationData!$A:$A,'Publication Table (%)'!$B50,AllPublicationData!$B:$B,'Publication Table (%)'!J$7)/
SUMIFS(AllPublicationData!$E:$E,AllPublicationData!$A:$A,'Publication Table (%)'!$B50,AllPublicationData!$B:$B,'Publication Table (%)'!J$7)),
IF('Publication Table (%)'!$C$5="Operations cancelled for clinical reasons",
IFERROR(SUMIFS(AllPublicationData!$H:$H,AllPublicationData!$A:$A,'Publication Table (%)'!$B50,AllPublicationData!$B:$B,'Publication Table (%)'!$C$4,AllPublicationData!$D:$D,'Publication Table (%)'!J$7)/
SUMIFS(AllPublicationData!$E:$E,AllPublicationData!$A:$A,'Publication Table (%)'!$B50,AllPublicationData!$B:$B,'Publication Table (%)'!$C$4,AllPublicationData!$D:$D,'Publication Table (%)'!J$7),
SUMIFS(AllPublicationData!$H:$H,AllPublicationData!$A:$A,'Publication Table (%)'!$B50,AllPublicationData!$B:$B,'Publication Table (%)'!J$7)/
SUMIFS(AllPublicationData!$E:$E,AllPublicationData!$A:$A,'Publication Table (%)'!$B50,AllPublicationData!$B:$B,'Publication Table (%)'!J$7)),
IF('Publication Table (%)'!$C$5="Operations cancelled for non-clinical/capacity reasons",
IFERROR(SUMIFS(AllPublicationData!$I:$I,AllPublicationData!$A:$A,'Publication Table (%)'!$B50,AllPublicationData!$B:$B,'Publication Table (%)'!$C$4,AllPublicationData!$D:$D,'Publication Table (%)'!J$7)/
SUMIFS(AllPublicationData!$E:$E,AllPublicationData!$A:$A,'Publication Table (%)'!$B50,AllPublicationData!$B:$B,'Publication Table (%)'!$C$4,AllPublicationData!$D:$D,'Publication Table (%)'!J$7),
SUMIFS(AllPublicationData!$I:$I,AllPublicationData!$A:$A,'Publication Table (%)'!$B50,AllPublicationData!$B:$B,'Publication Table (%)'!J$7)/
SUMIFS(AllPublicationData!$E:$E,AllPublicationData!$A:$A,'Publication Table (%)'!$B50,AllPublicationData!$B:$B,'Publication Table (%)'!J$7)),
IF('Publication Table (%)'!$C$5="Cancellations for other reasons",
IFERROR(SUMIFS(AllPublicationData!$J:$J,AllPublicationData!$A:$A,'Publication Table (%)'!$B50,AllPublicationData!$B:$B,'Publication Table (%)'!$C$4,AllPublicationData!$D:$D,'Publication Table (%)'!J$7)/
SUMIFS(AllPublicationData!$E:$E,AllPublicationData!$A:$A,'Publication Table (%)'!$B50,AllPublicationData!$B:$B,'Publication Table (%)'!$C$4,AllPublicationData!$D:$D,'Publication Table (%)'!J$7),
SUMIFS(AllPublicationData!$J:$J,AllPublicationData!$A:$A,'Publication Table (%)'!$B50,AllPublicationData!$B:$B,'Publication Table (%)'!J$7)/
SUMIFS(AllPublicationData!$E:$E,AllPublicationData!$A:$A,'Publication Table (%)'!$B50,AllPublicationData!$B:$B,'Publication Table (%)'!J$7)))))))</f>
        <v>6.6101694915254236E-2</v>
      </c>
      <c r="K50" s="96">
        <f>IF('Publication Table (%)'!$C$5="All Cancelled Operations",
IFERROR(SUMIFS(AllPublicationData!$F:$F,AllPublicationData!$A:$A,'Publication Table (%)'!$B50,AllPublicationData!$B:$B,'Publication Table (%)'!$C$4,AllPublicationData!$D:$D,'Publication Table (%)'!K$7)/
SUMIFS(AllPublicationData!$E:$E,AllPublicationData!$A:$A,'Publication Table (%)'!$B50,AllPublicationData!$B:$B,'Publication Table (%)'!$C$4,AllPublicationData!$D:$D,'Publication Table (%)'!K$7),
SUMIFS(AllPublicationData!$F:$F,AllPublicationData!$A:$A,'Publication Table (%)'!$B50,AllPublicationData!$B:$B,'Publication Table (%)'!K$7)/
SUMIFS(AllPublicationData!$E:$E,AllPublicationData!$A:$A,'Publication Table (%)'!$B50,AllPublicationData!$B:$B,'Publication Table (%)'!K$7)),
IF('Publication Table (%)'!$C$5="Operations cancelled by patient",
IFERROR(SUMIFS(AllPublicationData!$G:$G,AllPublicationData!$A:$A,'Publication Table (%)'!$B50,AllPublicationData!$B:$B,'Publication Table (%)'!$C$4,AllPublicationData!$D:$D,'Publication Table (%)'!K$7)/
SUMIFS(AllPublicationData!$E:$E,AllPublicationData!$A:$A,'Publication Table (%)'!$B50,AllPublicationData!$B:$B,'Publication Table (%)'!$C$4,AllPublicationData!$D:$D,'Publication Table (%)'!K$7),
SUMIFS(AllPublicationData!$G:$G,AllPublicationData!$A:$A,'Publication Table (%)'!$B50,AllPublicationData!$B:$B,'Publication Table (%)'!K$7)/
SUMIFS(AllPublicationData!$E:$E,AllPublicationData!$A:$A,'Publication Table (%)'!$B50,AllPublicationData!$B:$B,'Publication Table (%)'!K$7)),
IF('Publication Table (%)'!$C$5="Operations cancelled for clinical reasons",
IFERROR(SUMIFS(AllPublicationData!$H:$H,AllPublicationData!$A:$A,'Publication Table (%)'!$B50,AllPublicationData!$B:$B,'Publication Table (%)'!$C$4,AllPublicationData!$D:$D,'Publication Table (%)'!K$7)/
SUMIFS(AllPublicationData!$E:$E,AllPublicationData!$A:$A,'Publication Table (%)'!$B50,AllPublicationData!$B:$B,'Publication Table (%)'!$C$4,AllPublicationData!$D:$D,'Publication Table (%)'!K$7),
SUMIFS(AllPublicationData!$H:$H,AllPublicationData!$A:$A,'Publication Table (%)'!$B50,AllPublicationData!$B:$B,'Publication Table (%)'!K$7)/
SUMIFS(AllPublicationData!$E:$E,AllPublicationData!$A:$A,'Publication Table (%)'!$B50,AllPublicationData!$B:$B,'Publication Table (%)'!K$7)),
IF('Publication Table (%)'!$C$5="Operations cancelled for non-clinical/capacity reasons",
IFERROR(SUMIFS(AllPublicationData!$I:$I,AllPublicationData!$A:$A,'Publication Table (%)'!$B50,AllPublicationData!$B:$B,'Publication Table (%)'!$C$4,AllPublicationData!$D:$D,'Publication Table (%)'!K$7)/
SUMIFS(AllPublicationData!$E:$E,AllPublicationData!$A:$A,'Publication Table (%)'!$B50,AllPublicationData!$B:$B,'Publication Table (%)'!$C$4,AllPublicationData!$D:$D,'Publication Table (%)'!K$7),
SUMIFS(AllPublicationData!$I:$I,AllPublicationData!$A:$A,'Publication Table (%)'!$B50,AllPublicationData!$B:$B,'Publication Table (%)'!K$7)/
SUMIFS(AllPublicationData!$E:$E,AllPublicationData!$A:$A,'Publication Table (%)'!$B50,AllPublicationData!$B:$B,'Publication Table (%)'!K$7)),
IF('Publication Table (%)'!$C$5="Cancellations for other reasons",
IFERROR(SUMIFS(AllPublicationData!$J:$J,AllPublicationData!$A:$A,'Publication Table (%)'!$B50,AllPublicationData!$B:$B,'Publication Table (%)'!$C$4,AllPublicationData!$D:$D,'Publication Table (%)'!K$7)/
SUMIFS(AllPublicationData!$E:$E,AllPublicationData!$A:$A,'Publication Table (%)'!$B50,AllPublicationData!$B:$B,'Publication Table (%)'!$C$4,AllPublicationData!$D:$D,'Publication Table (%)'!K$7),
SUMIFS(AllPublicationData!$J:$J,AllPublicationData!$A:$A,'Publication Table (%)'!$B50,AllPublicationData!$B:$B,'Publication Table (%)'!K$7)/
SUMIFS(AllPublicationData!$E:$E,AllPublicationData!$A:$A,'Publication Table (%)'!$B50,AllPublicationData!$B:$B,'Publication Table (%)'!K$7)))))))</f>
        <v>7.753386268099019E-2</v>
      </c>
      <c r="L50" s="96">
        <f>IF('Publication Table (%)'!$C$5="All Cancelled Operations",
IFERROR(SUMIFS(AllPublicationData!$F:$F,AllPublicationData!$A:$A,'Publication Table (%)'!$B50,AllPublicationData!$B:$B,'Publication Table (%)'!$C$4,AllPublicationData!$D:$D,'Publication Table (%)'!L$7)/
SUMIFS(AllPublicationData!$E:$E,AllPublicationData!$A:$A,'Publication Table (%)'!$B50,AllPublicationData!$B:$B,'Publication Table (%)'!$C$4,AllPublicationData!$D:$D,'Publication Table (%)'!L$7),
SUMIFS(AllPublicationData!$F:$F,AllPublicationData!$A:$A,'Publication Table (%)'!$B50,AllPublicationData!$B:$B,'Publication Table (%)'!L$7)/
SUMIFS(AllPublicationData!$E:$E,AllPublicationData!$A:$A,'Publication Table (%)'!$B50,AllPublicationData!$B:$B,'Publication Table (%)'!L$7)),
IF('Publication Table (%)'!$C$5="Operations cancelled by patient",
IFERROR(SUMIFS(AllPublicationData!$G:$G,AllPublicationData!$A:$A,'Publication Table (%)'!$B50,AllPublicationData!$B:$B,'Publication Table (%)'!$C$4,AllPublicationData!$D:$D,'Publication Table (%)'!L$7)/
SUMIFS(AllPublicationData!$E:$E,AllPublicationData!$A:$A,'Publication Table (%)'!$B50,AllPublicationData!$B:$B,'Publication Table (%)'!$C$4,AllPublicationData!$D:$D,'Publication Table (%)'!L$7),
SUMIFS(AllPublicationData!$G:$G,AllPublicationData!$A:$A,'Publication Table (%)'!$B50,AllPublicationData!$B:$B,'Publication Table (%)'!L$7)/
SUMIFS(AllPublicationData!$E:$E,AllPublicationData!$A:$A,'Publication Table (%)'!$B50,AllPublicationData!$B:$B,'Publication Table (%)'!L$7)),
IF('Publication Table (%)'!$C$5="Operations cancelled for clinical reasons",
IFERROR(SUMIFS(AllPublicationData!$H:$H,AllPublicationData!$A:$A,'Publication Table (%)'!$B50,AllPublicationData!$B:$B,'Publication Table (%)'!$C$4,AllPublicationData!$D:$D,'Publication Table (%)'!L$7)/
SUMIFS(AllPublicationData!$E:$E,AllPublicationData!$A:$A,'Publication Table (%)'!$B50,AllPublicationData!$B:$B,'Publication Table (%)'!$C$4,AllPublicationData!$D:$D,'Publication Table (%)'!L$7),
SUMIFS(AllPublicationData!$H:$H,AllPublicationData!$A:$A,'Publication Table (%)'!$B50,AllPublicationData!$B:$B,'Publication Table (%)'!L$7)/
SUMIFS(AllPublicationData!$E:$E,AllPublicationData!$A:$A,'Publication Table (%)'!$B50,AllPublicationData!$B:$B,'Publication Table (%)'!L$7)),
IF('Publication Table (%)'!$C$5="Operations cancelled for non-clinical/capacity reasons",
IFERROR(SUMIFS(AllPublicationData!$I:$I,AllPublicationData!$A:$A,'Publication Table (%)'!$B50,AllPublicationData!$B:$B,'Publication Table (%)'!$C$4,AllPublicationData!$D:$D,'Publication Table (%)'!L$7)/
SUMIFS(AllPublicationData!$E:$E,AllPublicationData!$A:$A,'Publication Table (%)'!$B50,AllPublicationData!$B:$B,'Publication Table (%)'!$C$4,AllPublicationData!$D:$D,'Publication Table (%)'!L$7),
SUMIFS(AllPublicationData!$I:$I,AllPublicationData!$A:$A,'Publication Table (%)'!$B50,AllPublicationData!$B:$B,'Publication Table (%)'!L$7)/
SUMIFS(AllPublicationData!$E:$E,AllPublicationData!$A:$A,'Publication Table (%)'!$B50,AllPublicationData!$B:$B,'Publication Table (%)'!L$7)),
IF('Publication Table (%)'!$C$5="Cancellations for other reasons",
IFERROR(SUMIFS(AllPublicationData!$J:$J,AllPublicationData!$A:$A,'Publication Table (%)'!$B50,AllPublicationData!$B:$B,'Publication Table (%)'!$C$4,AllPublicationData!$D:$D,'Publication Table (%)'!L$7)/
SUMIFS(AllPublicationData!$E:$E,AllPublicationData!$A:$A,'Publication Table (%)'!$B50,AllPublicationData!$B:$B,'Publication Table (%)'!$C$4,AllPublicationData!$D:$D,'Publication Table (%)'!L$7),
SUMIFS(AllPublicationData!$J:$J,AllPublicationData!$A:$A,'Publication Table (%)'!$B50,AllPublicationData!$B:$B,'Publication Table (%)'!L$7)/
SUMIFS(AllPublicationData!$E:$E,AllPublicationData!$A:$A,'Publication Table (%)'!$B50,AllPublicationData!$B:$B,'Publication Table (%)'!L$7)))))))</f>
        <v>8.0695820246436331E-2</v>
      </c>
      <c r="M50" s="96">
        <f>IF('Publication Table (%)'!$C$5="All Cancelled Operations",
IFERROR(SUMIFS(AllPublicationData!$F:$F,AllPublicationData!$A:$A,'Publication Table (%)'!$B50,AllPublicationData!$B:$B,'Publication Table (%)'!$C$4,AllPublicationData!$D:$D,'Publication Table (%)'!M$7)/
SUMIFS(AllPublicationData!$E:$E,AllPublicationData!$A:$A,'Publication Table (%)'!$B50,AllPublicationData!$B:$B,'Publication Table (%)'!$C$4,AllPublicationData!$D:$D,'Publication Table (%)'!M$7),
SUMIFS(AllPublicationData!$F:$F,AllPublicationData!$A:$A,'Publication Table (%)'!$B50,AllPublicationData!$B:$B,'Publication Table (%)'!M$7)/
SUMIFS(AllPublicationData!$E:$E,AllPublicationData!$A:$A,'Publication Table (%)'!$B50,AllPublicationData!$B:$B,'Publication Table (%)'!M$7)),
IF('Publication Table (%)'!$C$5="Operations cancelled by patient",
IFERROR(SUMIFS(AllPublicationData!$G:$G,AllPublicationData!$A:$A,'Publication Table (%)'!$B50,AllPublicationData!$B:$B,'Publication Table (%)'!$C$4,AllPublicationData!$D:$D,'Publication Table (%)'!M$7)/
SUMIFS(AllPublicationData!$E:$E,AllPublicationData!$A:$A,'Publication Table (%)'!$B50,AllPublicationData!$B:$B,'Publication Table (%)'!$C$4,AllPublicationData!$D:$D,'Publication Table (%)'!M$7),
SUMIFS(AllPublicationData!$G:$G,AllPublicationData!$A:$A,'Publication Table (%)'!$B50,AllPublicationData!$B:$B,'Publication Table (%)'!M$7)/
SUMIFS(AllPublicationData!$E:$E,AllPublicationData!$A:$A,'Publication Table (%)'!$B50,AllPublicationData!$B:$B,'Publication Table (%)'!M$7)),
IF('Publication Table (%)'!$C$5="Operations cancelled for clinical reasons",
IFERROR(SUMIFS(AllPublicationData!$H:$H,AllPublicationData!$A:$A,'Publication Table (%)'!$B50,AllPublicationData!$B:$B,'Publication Table (%)'!$C$4,AllPublicationData!$D:$D,'Publication Table (%)'!M$7)/
SUMIFS(AllPublicationData!$E:$E,AllPublicationData!$A:$A,'Publication Table (%)'!$B50,AllPublicationData!$B:$B,'Publication Table (%)'!$C$4,AllPublicationData!$D:$D,'Publication Table (%)'!M$7),
SUMIFS(AllPublicationData!$H:$H,AllPublicationData!$A:$A,'Publication Table (%)'!$B50,AllPublicationData!$B:$B,'Publication Table (%)'!M$7)/
SUMIFS(AllPublicationData!$E:$E,AllPublicationData!$A:$A,'Publication Table (%)'!$B50,AllPublicationData!$B:$B,'Publication Table (%)'!M$7)),
IF('Publication Table (%)'!$C$5="Operations cancelled for non-clinical/capacity reasons",
IFERROR(SUMIFS(AllPublicationData!$I:$I,AllPublicationData!$A:$A,'Publication Table (%)'!$B50,AllPublicationData!$B:$B,'Publication Table (%)'!$C$4,AllPublicationData!$D:$D,'Publication Table (%)'!M$7)/
SUMIFS(AllPublicationData!$E:$E,AllPublicationData!$A:$A,'Publication Table (%)'!$B50,AllPublicationData!$B:$B,'Publication Table (%)'!$C$4,AllPublicationData!$D:$D,'Publication Table (%)'!M$7),
SUMIFS(AllPublicationData!$I:$I,AllPublicationData!$A:$A,'Publication Table (%)'!$B50,AllPublicationData!$B:$B,'Publication Table (%)'!M$7)/
SUMIFS(AllPublicationData!$E:$E,AllPublicationData!$A:$A,'Publication Table (%)'!$B50,AllPublicationData!$B:$B,'Publication Table (%)'!M$7)),
IF('Publication Table (%)'!$C$5="Cancellations for other reasons",
IFERROR(SUMIFS(AllPublicationData!$J:$J,AllPublicationData!$A:$A,'Publication Table (%)'!$B50,AllPublicationData!$B:$B,'Publication Table (%)'!$C$4,AllPublicationData!$D:$D,'Publication Table (%)'!M$7)/
SUMIFS(AllPublicationData!$E:$E,AllPublicationData!$A:$A,'Publication Table (%)'!$B50,AllPublicationData!$B:$B,'Publication Table (%)'!$C$4,AllPublicationData!$D:$D,'Publication Table (%)'!M$7),
SUMIFS(AllPublicationData!$J:$J,AllPublicationData!$A:$A,'Publication Table (%)'!$B50,AllPublicationData!$B:$B,'Publication Table (%)'!M$7)/
SUMIFS(AllPublicationData!$E:$E,AllPublicationData!$A:$A,'Publication Table (%)'!$B50,AllPublicationData!$B:$B,'Publication Table (%)'!M$7)))))))</f>
        <v>8.5858585858585856E-2</v>
      </c>
      <c r="N50" s="96">
        <f>IF('Publication Table (%)'!$C$5="All Cancelled Operations",
IFERROR(SUMIFS(AllPublicationData!$F:$F,AllPublicationData!$A:$A,'Publication Table (%)'!$B50,AllPublicationData!$B:$B,'Publication Table (%)'!$C$4,AllPublicationData!$D:$D,'Publication Table (%)'!N$7)/
SUMIFS(AllPublicationData!$E:$E,AllPublicationData!$A:$A,'Publication Table (%)'!$B50,AllPublicationData!$B:$B,'Publication Table (%)'!$C$4,AllPublicationData!$D:$D,'Publication Table (%)'!N$7),
SUMIFS(AllPublicationData!$F:$F,AllPublicationData!$A:$A,'Publication Table (%)'!$B50,AllPublicationData!$B:$B,'Publication Table (%)'!N$7)/
SUMIFS(AllPublicationData!$E:$E,AllPublicationData!$A:$A,'Publication Table (%)'!$B50,AllPublicationData!$B:$B,'Publication Table (%)'!N$7)),
IF('Publication Table (%)'!$C$5="Operations cancelled by patient",
IFERROR(SUMIFS(AllPublicationData!$G:$G,AllPublicationData!$A:$A,'Publication Table (%)'!$B50,AllPublicationData!$B:$B,'Publication Table (%)'!$C$4,AllPublicationData!$D:$D,'Publication Table (%)'!N$7)/
SUMIFS(AllPublicationData!$E:$E,AllPublicationData!$A:$A,'Publication Table (%)'!$B50,AllPublicationData!$B:$B,'Publication Table (%)'!$C$4,AllPublicationData!$D:$D,'Publication Table (%)'!N$7),
SUMIFS(AllPublicationData!$G:$G,AllPublicationData!$A:$A,'Publication Table (%)'!$B50,AllPublicationData!$B:$B,'Publication Table (%)'!N$7)/
SUMIFS(AllPublicationData!$E:$E,AllPublicationData!$A:$A,'Publication Table (%)'!$B50,AllPublicationData!$B:$B,'Publication Table (%)'!N$7)),
IF('Publication Table (%)'!$C$5="Operations cancelled for clinical reasons",
IFERROR(SUMIFS(AllPublicationData!$H:$H,AllPublicationData!$A:$A,'Publication Table (%)'!$B50,AllPublicationData!$B:$B,'Publication Table (%)'!$C$4,AllPublicationData!$D:$D,'Publication Table (%)'!N$7)/
SUMIFS(AllPublicationData!$E:$E,AllPublicationData!$A:$A,'Publication Table (%)'!$B50,AllPublicationData!$B:$B,'Publication Table (%)'!$C$4,AllPublicationData!$D:$D,'Publication Table (%)'!N$7),
SUMIFS(AllPublicationData!$H:$H,AllPublicationData!$A:$A,'Publication Table (%)'!$B50,AllPublicationData!$B:$B,'Publication Table (%)'!N$7)/
SUMIFS(AllPublicationData!$E:$E,AllPublicationData!$A:$A,'Publication Table (%)'!$B50,AllPublicationData!$B:$B,'Publication Table (%)'!N$7)),
IF('Publication Table (%)'!$C$5="Operations cancelled for non-clinical/capacity reasons",
IFERROR(SUMIFS(AllPublicationData!$I:$I,AllPublicationData!$A:$A,'Publication Table (%)'!$B50,AllPublicationData!$B:$B,'Publication Table (%)'!$C$4,AllPublicationData!$D:$D,'Publication Table (%)'!N$7)/
SUMIFS(AllPublicationData!$E:$E,AllPublicationData!$A:$A,'Publication Table (%)'!$B50,AllPublicationData!$B:$B,'Publication Table (%)'!$C$4,AllPublicationData!$D:$D,'Publication Table (%)'!N$7),
SUMIFS(AllPublicationData!$I:$I,AllPublicationData!$A:$A,'Publication Table (%)'!$B50,AllPublicationData!$B:$B,'Publication Table (%)'!N$7)/
SUMIFS(AllPublicationData!$E:$E,AllPublicationData!$A:$A,'Publication Table (%)'!$B50,AllPublicationData!$B:$B,'Publication Table (%)'!N$7)),
IF('Publication Table (%)'!$C$5="Cancellations for other reasons",
IFERROR(SUMIFS(AllPublicationData!$J:$J,AllPublicationData!$A:$A,'Publication Table (%)'!$B50,AllPublicationData!$B:$B,'Publication Table (%)'!$C$4,AllPublicationData!$D:$D,'Publication Table (%)'!N$7)/
SUMIFS(AllPublicationData!$E:$E,AllPublicationData!$A:$A,'Publication Table (%)'!$B50,AllPublicationData!$B:$B,'Publication Table (%)'!$C$4,AllPublicationData!$D:$D,'Publication Table (%)'!N$7),
SUMIFS(AllPublicationData!$J:$J,AllPublicationData!$A:$A,'Publication Table (%)'!$B50,AllPublicationData!$B:$B,'Publication Table (%)'!N$7)/
SUMIFS(AllPublicationData!$E:$E,AllPublicationData!$A:$A,'Publication Table (%)'!$B50,AllPublicationData!$B:$B,'Publication Table (%)'!N$7)))))))</f>
        <v>0.1100811123986095</v>
      </c>
      <c r="O50" s="96">
        <f>IF('Publication Table (%)'!$C$5="All Cancelled Operations",
IFERROR(SUMIFS(AllPublicationData!$F:$F,AllPublicationData!$A:$A,'Publication Table (%)'!$B50,AllPublicationData!$B:$B,'Publication Table (%)'!$C$4,AllPublicationData!$D:$D,'Publication Table (%)'!O$7)/
SUMIFS(AllPublicationData!$E:$E,AllPublicationData!$A:$A,'Publication Table (%)'!$B50,AllPublicationData!$B:$B,'Publication Table (%)'!$C$4,AllPublicationData!$D:$D,'Publication Table (%)'!O$7),
SUMIFS(AllPublicationData!$F:$F,AllPublicationData!$A:$A,'Publication Table (%)'!$B50,AllPublicationData!$B:$B,'Publication Table (%)'!O$7)/
SUMIFS(AllPublicationData!$E:$E,AllPublicationData!$A:$A,'Publication Table (%)'!$B50,AllPublicationData!$B:$B,'Publication Table (%)'!O$7)),
IF('Publication Table (%)'!$C$5="Operations cancelled by patient",
IFERROR(SUMIFS(AllPublicationData!$G:$G,AllPublicationData!$A:$A,'Publication Table (%)'!$B50,AllPublicationData!$B:$B,'Publication Table (%)'!$C$4,AllPublicationData!$D:$D,'Publication Table (%)'!O$7)/
SUMIFS(AllPublicationData!$E:$E,AllPublicationData!$A:$A,'Publication Table (%)'!$B50,AllPublicationData!$B:$B,'Publication Table (%)'!$C$4,AllPublicationData!$D:$D,'Publication Table (%)'!O$7),
SUMIFS(AllPublicationData!$G:$G,AllPublicationData!$A:$A,'Publication Table (%)'!$B50,AllPublicationData!$B:$B,'Publication Table (%)'!O$7)/
SUMIFS(AllPublicationData!$E:$E,AllPublicationData!$A:$A,'Publication Table (%)'!$B50,AllPublicationData!$B:$B,'Publication Table (%)'!O$7)),
IF('Publication Table (%)'!$C$5="Operations cancelled for clinical reasons",
IFERROR(SUMIFS(AllPublicationData!$H:$H,AllPublicationData!$A:$A,'Publication Table (%)'!$B50,AllPublicationData!$B:$B,'Publication Table (%)'!$C$4,AllPublicationData!$D:$D,'Publication Table (%)'!O$7)/
SUMIFS(AllPublicationData!$E:$E,AllPublicationData!$A:$A,'Publication Table (%)'!$B50,AllPublicationData!$B:$B,'Publication Table (%)'!$C$4,AllPublicationData!$D:$D,'Publication Table (%)'!O$7),
SUMIFS(AllPublicationData!$H:$H,AllPublicationData!$A:$A,'Publication Table (%)'!$B50,AllPublicationData!$B:$B,'Publication Table (%)'!O$7)/
SUMIFS(AllPublicationData!$E:$E,AllPublicationData!$A:$A,'Publication Table (%)'!$B50,AllPublicationData!$B:$B,'Publication Table (%)'!O$7)),
IF('Publication Table (%)'!$C$5="Operations cancelled for non-clinical/capacity reasons",
IFERROR(SUMIFS(AllPublicationData!$I:$I,AllPublicationData!$A:$A,'Publication Table (%)'!$B50,AllPublicationData!$B:$B,'Publication Table (%)'!$C$4,AllPublicationData!$D:$D,'Publication Table (%)'!O$7)/
SUMIFS(AllPublicationData!$E:$E,AllPublicationData!$A:$A,'Publication Table (%)'!$B50,AllPublicationData!$B:$B,'Publication Table (%)'!$C$4,AllPublicationData!$D:$D,'Publication Table (%)'!O$7),
SUMIFS(AllPublicationData!$I:$I,AllPublicationData!$A:$A,'Publication Table (%)'!$B50,AllPublicationData!$B:$B,'Publication Table (%)'!O$7)/
SUMIFS(AllPublicationData!$E:$E,AllPublicationData!$A:$A,'Publication Table (%)'!$B50,AllPublicationData!$B:$B,'Publication Table (%)'!O$7)),
IF('Publication Table (%)'!$C$5="Cancellations for other reasons",
IFERROR(SUMIFS(AllPublicationData!$J:$J,AllPublicationData!$A:$A,'Publication Table (%)'!$B50,AllPublicationData!$B:$B,'Publication Table (%)'!$C$4,AllPublicationData!$D:$D,'Publication Table (%)'!O$7)/
SUMIFS(AllPublicationData!$E:$E,AllPublicationData!$A:$A,'Publication Table (%)'!$B50,AllPublicationData!$B:$B,'Publication Table (%)'!$C$4,AllPublicationData!$D:$D,'Publication Table (%)'!O$7),
SUMIFS(AllPublicationData!$J:$J,AllPublicationData!$A:$A,'Publication Table (%)'!$B50,AllPublicationData!$B:$B,'Publication Table (%)'!O$7)/
SUMIFS(AllPublicationData!$E:$E,AllPublicationData!$A:$A,'Publication Table (%)'!$B50,AllPublicationData!$B:$B,'Publication Table (%)'!O$7)))))))</f>
        <v>8.8162762022194821E-2</v>
      </c>
      <c r="P50" s="96">
        <f>IF('Publication Table (%)'!$C$5="All Cancelled Operations",
IFERROR(SUMIFS(AllPublicationData!$F:$F,AllPublicationData!$A:$A,'Publication Table (%)'!$B50,AllPublicationData!$B:$B,'Publication Table (%)'!$C$4,AllPublicationData!$D:$D,'Publication Table (%)'!P$7)/
SUMIFS(AllPublicationData!$E:$E,AllPublicationData!$A:$A,'Publication Table (%)'!$B50,AllPublicationData!$B:$B,'Publication Table (%)'!$C$4,AllPublicationData!$D:$D,'Publication Table (%)'!P$7),
SUMIFS(AllPublicationData!$F:$F,AllPublicationData!$A:$A,'Publication Table (%)'!$B50,AllPublicationData!$B:$B,'Publication Table (%)'!P$7)/
SUMIFS(AllPublicationData!$E:$E,AllPublicationData!$A:$A,'Publication Table (%)'!$B50,AllPublicationData!$B:$B,'Publication Table (%)'!P$7)),
IF('Publication Table (%)'!$C$5="Operations cancelled by patient",
IFERROR(SUMIFS(AllPublicationData!$G:$G,AllPublicationData!$A:$A,'Publication Table (%)'!$B50,AllPublicationData!$B:$B,'Publication Table (%)'!$C$4,AllPublicationData!$D:$D,'Publication Table (%)'!P$7)/
SUMIFS(AllPublicationData!$E:$E,AllPublicationData!$A:$A,'Publication Table (%)'!$B50,AllPublicationData!$B:$B,'Publication Table (%)'!$C$4,AllPublicationData!$D:$D,'Publication Table (%)'!P$7),
SUMIFS(AllPublicationData!$G:$G,AllPublicationData!$A:$A,'Publication Table (%)'!$B50,AllPublicationData!$B:$B,'Publication Table (%)'!P$7)/
SUMIFS(AllPublicationData!$E:$E,AllPublicationData!$A:$A,'Publication Table (%)'!$B50,AllPublicationData!$B:$B,'Publication Table (%)'!P$7)),
IF('Publication Table (%)'!$C$5="Operations cancelled for clinical reasons",
IFERROR(SUMIFS(AllPublicationData!$H:$H,AllPublicationData!$A:$A,'Publication Table (%)'!$B50,AllPublicationData!$B:$B,'Publication Table (%)'!$C$4,AllPublicationData!$D:$D,'Publication Table (%)'!P$7)/
SUMIFS(AllPublicationData!$E:$E,AllPublicationData!$A:$A,'Publication Table (%)'!$B50,AllPublicationData!$B:$B,'Publication Table (%)'!$C$4,AllPublicationData!$D:$D,'Publication Table (%)'!P$7),
SUMIFS(AllPublicationData!$H:$H,AllPublicationData!$A:$A,'Publication Table (%)'!$B50,AllPublicationData!$B:$B,'Publication Table (%)'!P$7)/
SUMIFS(AllPublicationData!$E:$E,AllPublicationData!$A:$A,'Publication Table (%)'!$B50,AllPublicationData!$B:$B,'Publication Table (%)'!P$7)),
IF('Publication Table (%)'!$C$5="Operations cancelled for non-clinical/capacity reasons",
IFERROR(SUMIFS(AllPublicationData!$I:$I,AllPublicationData!$A:$A,'Publication Table (%)'!$B50,AllPublicationData!$B:$B,'Publication Table (%)'!$C$4,AllPublicationData!$D:$D,'Publication Table (%)'!P$7)/
SUMIFS(AllPublicationData!$E:$E,AllPublicationData!$A:$A,'Publication Table (%)'!$B50,AllPublicationData!$B:$B,'Publication Table (%)'!$C$4,AllPublicationData!$D:$D,'Publication Table (%)'!P$7),
SUMIFS(AllPublicationData!$I:$I,AllPublicationData!$A:$A,'Publication Table (%)'!$B50,AllPublicationData!$B:$B,'Publication Table (%)'!P$7)/
SUMIFS(AllPublicationData!$E:$E,AllPublicationData!$A:$A,'Publication Table (%)'!$B50,AllPublicationData!$B:$B,'Publication Table (%)'!P$7)),
IF('Publication Table (%)'!$C$5="Cancellations for other reasons",
IFERROR(SUMIFS(AllPublicationData!$J:$J,AllPublicationData!$A:$A,'Publication Table (%)'!$B50,AllPublicationData!$B:$B,'Publication Table (%)'!$C$4,AllPublicationData!$D:$D,'Publication Table (%)'!P$7)/
SUMIFS(AllPublicationData!$E:$E,AllPublicationData!$A:$A,'Publication Table (%)'!$B50,AllPublicationData!$B:$B,'Publication Table (%)'!$C$4,AllPublicationData!$D:$D,'Publication Table (%)'!P$7),
SUMIFS(AllPublicationData!$J:$J,AllPublicationData!$A:$A,'Publication Table (%)'!$B50,AllPublicationData!$B:$B,'Publication Table (%)'!P$7)/
SUMIFS(AllPublicationData!$E:$E,AllPublicationData!$A:$A,'Publication Table (%)'!$B50,AllPublicationData!$B:$B,'Publication Table (%)'!P$7)))))))</f>
        <v>6.6945606694560664E-2</v>
      </c>
      <c r="Q50" s="96">
        <f>IF('Publication Table (%)'!$C$5="All Cancelled Operations",
IFERROR(SUMIFS(AllPublicationData!$F:$F,AllPublicationData!$A:$A,'Publication Table (%)'!$B50,AllPublicationData!$B:$B,'Publication Table (%)'!$C$4,AllPublicationData!$D:$D,'Publication Table (%)'!Q$7)/
SUMIFS(AllPublicationData!$E:$E,AllPublicationData!$A:$A,'Publication Table (%)'!$B50,AllPublicationData!$B:$B,'Publication Table (%)'!$C$4,AllPublicationData!$D:$D,'Publication Table (%)'!Q$7),
SUMIFS(AllPublicationData!$F:$F,AllPublicationData!$A:$A,'Publication Table (%)'!$B50,AllPublicationData!$B:$B,'Publication Table (%)'!Q$7)/
SUMIFS(AllPublicationData!$E:$E,AllPublicationData!$A:$A,'Publication Table (%)'!$B50,AllPublicationData!$B:$B,'Publication Table (%)'!Q$7)),
IF('Publication Table (%)'!$C$5="Operations cancelled by patient",
IFERROR(SUMIFS(AllPublicationData!$G:$G,AllPublicationData!$A:$A,'Publication Table (%)'!$B50,AllPublicationData!$B:$B,'Publication Table (%)'!$C$4,AllPublicationData!$D:$D,'Publication Table (%)'!Q$7)/
SUMIFS(AllPublicationData!$E:$E,AllPublicationData!$A:$A,'Publication Table (%)'!$B50,AllPublicationData!$B:$B,'Publication Table (%)'!$C$4,AllPublicationData!$D:$D,'Publication Table (%)'!Q$7),
SUMIFS(AllPublicationData!$G:$G,AllPublicationData!$A:$A,'Publication Table (%)'!$B50,AllPublicationData!$B:$B,'Publication Table (%)'!Q$7)/
SUMIFS(AllPublicationData!$E:$E,AllPublicationData!$A:$A,'Publication Table (%)'!$B50,AllPublicationData!$B:$B,'Publication Table (%)'!Q$7)),
IF('Publication Table (%)'!$C$5="Operations cancelled for clinical reasons",
IFERROR(SUMIFS(AllPublicationData!$H:$H,AllPublicationData!$A:$A,'Publication Table (%)'!$B50,AllPublicationData!$B:$B,'Publication Table (%)'!$C$4,AllPublicationData!$D:$D,'Publication Table (%)'!Q$7)/
SUMIFS(AllPublicationData!$E:$E,AllPublicationData!$A:$A,'Publication Table (%)'!$B50,AllPublicationData!$B:$B,'Publication Table (%)'!$C$4,AllPublicationData!$D:$D,'Publication Table (%)'!Q$7),
SUMIFS(AllPublicationData!$H:$H,AllPublicationData!$A:$A,'Publication Table (%)'!$B50,AllPublicationData!$B:$B,'Publication Table (%)'!Q$7)/
SUMIFS(AllPublicationData!$E:$E,AllPublicationData!$A:$A,'Publication Table (%)'!$B50,AllPublicationData!$B:$B,'Publication Table (%)'!Q$7)),
IF('Publication Table (%)'!$C$5="Operations cancelled for non-clinical/capacity reasons",
IFERROR(SUMIFS(AllPublicationData!$I:$I,AllPublicationData!$A:$A,'Publication Table (%)'!$B50,AllPublicationData!$B:$B,'Publication Table (%)'!$C$4,AllPublicationData!$D:$D,'Publication Table (%)'!Q$7)/
SUMIFS(AllPublicationData!$E:$E,AllPublicationData!$A:$A,'Publication Table (%)'!$B50,AllPublicationData!$B:$B,'Publication Table (%)'!$C$4,AllPublicationData!$D:$D,'Publication Table (%)'!Q$7),
SUMIFS(AllPublicationData!$I:$I,AllPublicationData!$A:$A,'Publication Table (%)'!$B50,AllPublicationData!$B:$B,'Publication Table (%)'!Q$7)/
SUMIFS(AllPublicationData!$E:$E,AllPublicationData!$A:$A,'Publication Table (%)'!$B50,AllPublicationData!$B:$B,'Publication Table (%)'!Q$7)),
IF('Publication Table (%)'!$C$5="Cancellations for other reasons",
IFERROR(SUMIFS(AllPublicationData!$J:$J,AllPublicationData!$A:$A,'Publication Table (%)'!$B50,AllPublicationData!$B:$B,'Publication Table (%)'!$C$4,AllPublicationData!$D:$D,'Publication Table (%)'!Q$7)/
SUMIFS(AllPublicationData!$E:$E,AllPublicationData!$A:$A,'Publication Table (%)'!$B50,AllPublicationData!$B:$B,'Publication Table (%)'!$C$4,AllPublicationData!$D:$D,'Publication Table (%)'!Q$7),
SUMIFS(AllPublicationData!$J:$J,AllPublicationData!$A:$A,'Publication Table (%)'!$B50,AllPublicationData!$B:$B,'Publication Table (%)'!Q$7)/
SUMIFS(AllPublicationData!$E:$E,AllPublicationData!$A:$A,'Publication Table (%)'!$B50,AllPublicationData!$B:$B,'Publication Table (%)'!Q$7)))))))</f>
        <v>5.6338028169014086E-2</v>
      </c>
      <c r="R50" s="96">
        <f>IF('Publication Table (%)'!$C$5="All Cancelled Operations",
IFERROR(SUMIFS(AllPublicationData!$F:$F,AllPublicationData!$A:$A,'Publication Table (%)'!$B50,AllPublicationData!$B:$B,'Publication Table (%)'!$C$4,AllPublicationData!$D:$D,'Publication Table (%)'!R$7)/
SUMIFS(AllPublicationData!$E:$E,AllPublicationData!$A:$A,'Publication Table (%)'!$B50,AllPublicationData!$B:$B,'Publication Table (%)'!$C$4,AllPublicationData!$D:$D,'Publication Table (%)'!R$7),
SUMIFS(AllPublicationData!$F:$F,AllPublicationData!$A:$A,'Publication Table (%)'!$B50,AllPublicationData!$B:$B,'Publication Table (%)'!R$7)/
SUMIFS(AllPublicationData!$E:$E,AllPublicationData!$A:$A,'Publication Table (%)'!$B50,AllPublicationData!$B:$B,'Publication Table (%)'!R$7)),
IF('Publication Table (%)'!$C$5="Operations cancelled by patient",
IFERROR(SUMIFS(AllPublicationData!$G:$G,AllPublicationData!$A:$A,'Publication Table (%)'!$B50,AllPublicationData!$B:$B,'Publication Table (%)'!$C$4,AllPublicationData!$D:$D,'Publication Table (%)'!R$7)/
SUMIFS(AllPublicationData!$E:$E,AllPublicationData!$A:$A,'Publication Table (%)'!$B50,AllPublicationData!$B:$B,'Publication Table (%)'!$C$4,AllPublicationData!$D:$D,'Publication Table (%)'!R$7),
SUMIFS(AllPublicationData!$G:$G,AllPublicationData!$A:$A,'Publication Table (%)'!$B50,AllPublicationData!$B:$B,'Publication Table (%)'!R$7)/
SUMIFS(AllPublicationData!$E:$E,AllPublicationData!$A:$A,'Publication Table (%)'!$B50,AllPublicationData!$B:$B,'Publication Table (%)'!R$7)),
IF('Publication Table (%)'!$C$5="Operations cancelled for clinical reasons",
IFERROR(SUMIFS(AllPublicationData!$H:$H,AllPublicationData!$A:$A,'Publication Table (%)'!$B50,AllPublicationData!$B:$B,'Publication Table (%)'!$C$4,AllPublicationData!$D:$D,'Publication Table (%)'!R$7)/
SUMIFS(AllPublicationData!$E:$E,AllPublicationData!$A:$A,'Publication Table (%)'!$B50,AllPublicationData!$B:$B,'Publication Table (%)'!$C$4,AllPublicationData!$D:$D,'Publication Table (%)'!R$7),
SUMIFS(AllPublicationData!$H:$H,AllPublicationData!$A:$A,'Publication Table (%)'!$B50,AllPublicationData!$B:$B,'Publication Table (%)'!R$7)/
SUMIFS(AllPublicationData!$E:$E,AllPublicationData!$A:$A,'Publication Table (%)'!$B50,AllPublicationData!$B:$B,'Publication Table (%)'!R$7)),
IF('Publication Table (%)'!$C$5="Operations cancelled for non-clinical/capacity reasons",
IFERROR(SUMIFS(AllPublicationData!$I:$I,AllPublicationData!$A:$A,'Publication Table (%)'!$B50,AllPublicationData!$B:$B,'Publication Table (%)'!$C$4,AllPublicationData!$D:$D,'Publication Table (%)'!R$7)/
SUMIFS(AllPublicationData!$E:$E,AllPublicationData!$A:$A,'Publication Table (%)'!$B50,AllPublicationData!$B:$B,'Publication Table (%)'!$C$4,AllPublicationData!$D:$D,'Publication Table (%)'!R$7),
SUMIFS(AllPublicationData!$I:$I,AllPublicationData!$A:$A,'Publication Table (%)'!$B50,AllPublicationData!$B:$B,'Publication Table (%)'!R$7)/
SUMIFS(AllPublicationData!$E:$E,AllPublicationData!$A:$A,'Publication Table (%)'!$B50,AllPublicationData!$B:$B,'Publication Table (%)'!R$7)),
IF('Publication Table (%)'!$C$5="Cancellations for other reasons",
IFERROR(SUMIFS(AllPublicationData!$J:$J,AllPublicationData!$A:$A,'Publication Table (%)'!$B50,AllPublicationData!$B:$B,'Publication Table (%)'!$C$4,AllPublicationData!$D:$D,'Publication Table (%)'!R$7)/
SUMIFS(AllPublicationData!$E:$E,AllPublicationData!$A:$A,'Publication Table (%)'!$B50,AllPublicationData!$B:$B,'Publication Table (%)'!$C$4,AllPublicationData!$D:$D,'Publication Table (%)'!R$7),
SUMIFS(AllPublicationData!$J:$J,AllPublicationData!$A:$A,'Publication Table (%)'!$B50,AllPublicationData!$B:$B,'Publication Table (%)'!R$7)/
SUMIFS(AllPublicationData!$E:$E,AllPublicationData!$A:$A,'Publication Table (%)'!$B50,AllPublicationData!$B:$B,'Publication Table (%)'!R$7)))))))</f>
        <v>3.9877300613496931E-2</v>
      </c>
      <c r="S50" s="96">
        <f>IF('Publication Table (%)'!$C$5="All Cancelled Operations",
IFERROR(SUMIFS(AllPublicationData!$F:$F,AllPublicationData!$A:$A,'Publication Table (%)'!$B50,AllPublicationData!$B:$B,'Publication Table (%)'!$C$4,AllPublicationData!$D:$D,'Publication Table (%)'!S$7)/
SUMIFS(AllPublicationData!$E:$E,AllPublicationData!$A:$A,'Publication Table (%)'!$B50,AllPublicationData!$B:$B,'Publication Table (%)'!$C$4,AllPublicationData!$D:$D,'Publication Table (%)'!S$7),
SUMIFS(AllPublicationData!$F:$F,AllPublicationData!$A:$A,'Publication Table (%)'!$B50,AllPublicationData!$B:$B,'Publication Table (%)'!S$7)/
SUMIFS(AllPublicationData!$E:$E,AllPublicationData!$A:$A,'Publication Table (%)'!$B50,AllPublicationData!$B:$B,'Publication Table (%)'!S$7)),
IF('Publication Table (%)'!$C$5="Operations cancelled by patient",
IFERROR(SUMIFS(AllPublicationData!$G:$G,AllPublicationData!$A:$A,'Publication Table (%)'!$B50,AllPublicationData!$B:$B,'Publication Table (%)'!$C$4,AllPublicationData!$D:$D,'Publication Table (%)'!S$7)/
SUMIFS(AllPublicationData!$E:$E,AllPublicationData!$A:$A,'Publication Table (%)'!$B50,AllPublicationData!$B:$B,'Publication Table (%)'!$C$4,AllPublicationData!$D:$D,'Publication Table (%)'!S$7),
SUMIFS(AllPublicationData!$G:$G,AllPublicationData!$A:$A,'Publication Table (%)'!$B50,AllPublicationData!$B:$B,'Publication Table (%)'!S$7)/
SUMIFS(AllPublicationData!$E:$E,AllPublicationData!$A:$A,'Publication Table (%)'!$B50,AllPublicationData!$B:$B,'Publication Table (%)'!S$7)),
IF('Publication Table (%)'!$C$5="Operations cancelled for clinical reasons",
IFERROR(SUMIFS(AllPublicationData!$H:$H,AllPublicationData!$A:$A,'Publication Table (%)'!$B50,AllPublicationData!$B:$B,'Publication Table (%)'!$C$4,AllPublicationData!$D:$D,'Publication Table (%)'!S$7)/
SUMIFS(AllPublicationData!$E:$E,AllPublicationData!$A:$A,'Publication Table (%)'!$B50,AllPublicationData!$B:$B,'Publication Table (%)'!$C$4,AllPublicationData!$D:$D,'Publication Table (%)'!S$7),
SUMIFS(AllPublicationData!$H:$H,AllPublicationData!$A:$A,'Publication Table (%)'!$B50,AllPublicationData!$B:$B,'Publication Table (%)'!S$7)/
SUMIFS(AllPublicationData!$E:$E,AllPublicationData!$A:$A,'Publication Table (%)'!$B50,AllPublicationData!$B:$B,'Publication Table (%)'!S$7)),
IF('Publication Table (%)'!$C$5="Operations cancelled for non-clinical/capacity reasons",
IFERROR(SUMIFS(AllPublicationData!$I:$I,AllPublicationData!$A:$A,'Publication Table (%)'!$B50,AllPublicationData!$B:$B,'Publication Table (%)'!$C$4,AllPublicationData!$D:$D,'Publication Table (%)'!S$7)/
SUMIFS(AllPublicationData!$E:$E,AllPublicationData!$A:$A,'Publication Table (%)'!$B50,AllPublicationData!$B:$B,'Publication Table (%)'!$C$4,AllPublicationData!$D:$D,'Publication Table (%)'!S$7),
SUMIFS(AllPublicationData!$I:$I,AllPublicationData!$A:$A,'Publication Table (%)'!$B50,AllPublicationData!$B:$B,'Publication Table (%)'!S$7)/
SUMIFS(AllPublicationData!$E:$E,AllPublicationData!$A:$A,'Publication Table (%)'!$B50,AllPublicationData!$B:$B,'Publication Table (%)'!S$7)),
IF('Publication Table (%)'!$C$5="Cancellations for other reasons",
IFERROR(SUMIFS(AllPublicationData!$J:$J,AllPublicationData!$A:$A,'Publication Table (%)'!$B50,AllPublicationData!$B:$B,'Publication Table (%)'!$C$4,AllPublicationData!$D:$D,'Publication Table (%)'!S$7)/
SUMIFS(AllPublicationData!$E:$E,AllPublicationData!$A:$A,'Publication Table (%)'!$B50,AllPublicationData!$B:$B,'Publication Table (%)'!$C$4,AllPublicationData!$D:$D,'Publication Table (%)'!S$7),
SUMIFS(AllPublicationData!$J:$J,AllPublicationData!$A:$A,'Publication Table (%)'!$B50,AllPublicationData!$B:$B,'Publication Table (%)'!S$7)/
SUMIFS(AllPublicationData!$E:$E,AllPublicationData!$A:$A,'Publication Table (%)'!$B50,AllPublicationData!$B:$B,'Publication Table (%)'!S$7)))))))</f>
        <v>4.3478260869565216E-2</v>
      </c>
      <c r="U50" s="113">
        <f>MAX(E50:S50)</f>
        <v>0.1100811123986095</v>
      </c>
    </row>
    <row r="51" spans="2:21" x14ac:dyDescent="0.35">
      <c r="B51" s="89">
        <v>44105</v>
      </c>
      <c r="C51" s="112">
        <f>IF('Publication Table (%)'!$C$5="All Cancelled Operations",
SUMIFS(AllPublicationData!$F:$F,AllPublicationData!$A:$A,'Publication Table (%)'!$B51,AllPublicationData!$B:$B,'Publication Table (%)'!$C$4),
IF('Publication Table (%)'!$C$5="Operations cancelled by patient",
SUMIFS(AllPublicationData!$G:$G,AllPublicationData!$A:$A,'Publication Table (%)'!$B51,AllPublicationData!$B:$B,'Publication Table (%)'!$C$4),
IF('Publication Table (%)'!$C$5="Operations cancelled for clinical reasons",
SUMIFS(AllPublicationData!$H:$H,AllPublicationData!$A:$A,'Publication Table (%)'!$B51,AllPublicationData!$B:$B,'Publication Table (%)'!$C$4),
IF('Publication Table (%)'!$C$5="Operations cancelled for non-clinical/capacity reasons",
SUMIFS(AllPublicationData!$I:$I,AllPublicationData!$A:$A,'Publication Table (%)'!$B51,AllPublicationData!$B:$B,'Publication Table (%)'!$C$4),
IF('Publication Table (%)'!$C$5="Cancellations for other reasons",
SUMIFS(AllPublicationData!$J:$J,AllPublicationData!$A:$A,'Publication Table (%)'!$B51,AllPublicationData!$B:$B,'Publication Table (%)'!$C$4))))))+
IF(AND($C$4="NHS Scotland",$C$5="All Cancelled Operations"),
SUMIFS(AllPublicationData!$F:$F,AllPublicationData!$A:$A,'Publication Table (%)'!$B51),
IF(AND($C$4="NHS Scotland",$C$5="Operations cancelled by patient"),
SUMIFS(AllPublicationData!$G:$G,AllPublicationData!$A:$A,'Publication Table (%)'!$B51),
IF(AND($C$4="NHS Scotland",$C$5="Operations cancelled for clinical reasons"),
SUMIFS(AllPublicationData!$H:$H,AllPublicationData!$A:$A,'Publication Table (%)'!$B51),
IF(AND($C$4="NHS Scotland",$C$5="Operations cancelled for non-clinical/capacity reasons"),
SUMIFS(AllPublicationData!$I:$I,AllPublicationData!$A:$A,'Publication Table (%)'!$B51),
IF(AND($C$4="NHS Scotland",$C$5="Cancellations for other reasons"),
SUMIFS(AllPublicationData!$J:$J,AllPublicationData!$A:$A,'Publication Table (%)'!$B51))))))</f>
        <v>1370</v>
      </c>
      <c r="D51" s="110">
        <f>IF(AND('Publication Table (%)'!$C$5="All Cancelled Operations",$C$4&lt;&gt;"NHS Scotland"),
IFERROR(SUMIFS(AllPublicationData!$F:$F,AllPublicationData!$A:$A,'Publication Table (%)'!$B51,AllPublicationData!$B:$B,'Publication Table (%)'!$C$4,AllPublicationData!$D:$D,'Publication Table (%)'!D$7)/
SUMIFS(AllPublicationData!$E:$E,AllPublicationData!$A:$A,'Publication Table (%)'!$B51,AllPublicationData!$B:$B,'Publication Table (%)'!$C$4,AllPublicationData!$D:$D,'Publication Table (%)'!D$7),
SUMIFS(AllPublicationData!$F:$F,AllPublicationData!$A:$A,'Publication Table (%)'!$B51,AllPublicationData!$B:$B,'Publication Table (%)'!D$7)/
SUMIFS(AllPublicationData!$E:$E,AllPublicationData!$A:$A,'Publication Table (%)'!$B51,AllPublicationData!$B:$B,'Publication Table (%)'!D$7)),
IF(AND('Publication Table (%)'!$C$5="Operations cancelled by patient",$C$4&lt;&gt;"NHS Scotland"),
IFERROR(SUMIFS(AllPublicationData!$G:$G,AllPublicationData!$A:$A,'Publication Table (%)'!$B51,AllPublicationData!$B:$B,'Publication Table (%)'!$C$4,AllPublicationData!$D:$D,'Publication Table (%)'!D$7)/
SUMIFS(AllPublicationData!$E:$E,AllPublicationData!$A:$A,'Publication Table (%)'!$B51,AllPublicationData!$B:$B,'Publication Table (%)'!$C$4,AllPublicationData!$D:$D,'Publication Table (%)'!D$7),
SUMIFS(AllPublicationData!$G:$G,AllPublicationData!$A:$A,'Publication Table (%)'!$B51,AllPublicationData!$B:$B,'Publication Table (%)'!D$7)/
SUMIFS(AllPublicationData!$E:$E,AllPublicationData!$A:$A,'Publication Table (%)'!$B51,AllPublicationData!$B:$B,'Publication Table (%)'!D$7)),
IF(AND('Publication Table (%)'!$C$5="Operations cancelled for clinical reasons",$C$4&lt;&gt;"NHS Scotland"),
IFERROR(SUMIFS(AllPublicationData!$H:$H,AllPublicationData!$A:$A,'Publication Table (%)'!$B51,AllPublicationData!$B:$B,'Publication Table (%)'!$C$4,AllPublicationData!$D:$D,'Publication Table (%)'!D$7)/
SUMIFS(AllPublicationData!$E:$E,AllPublicationData!$A:$A,'Publication Table (%)'!$B51,AllPublicationData!$B:$B,'Publication Table (%)'!$C$4,AllPublicationData!$D:$D,'Publication Table (%)'!D$7),
SUMIFS(AllPublicationData!$H:$H,AllPublicationData!$A:$A,'Publication Table (%)'!$B51,AllPublicationData!$B:$B,'Publication Table (%)'!D$7)/
SUMIFS(AllPublicationData!$E:$E,AllPublicationData!$A:$A,'Publication Table (%)'!$B51,AllPublicationData!$B:$B,'Publication Table (%)'!D$7)),
IF(AND('Publication Table (%)'!$C$5="Operations cancelled for non-clinical/capacity reasons",$C$4&lt;&gt;"NHS Scotland"),
IFERROR(SUMIFS(AllPublicationData!$I:$I,AllPublicationData!$A:$A,'Publication Table (%)'!$B51,AllPublicationData!$B:$B,'Publication Table (%)'!$C$4,AllPublicationData!$D:$D,'Publication Table (%)'!D$7)/
SUMIFS(AllPublicationData!$E:$E,AllPublicationData!$A:$A,'Publication Table (%)'!$B51,AllPublicationData!$B:$B,'Publication Table (%)'!$C$4,AllPublicationData!$D:$D,'Publication Table (%)'!D$7),
SUMIFS(AllPublicationData!$I:$I,AllPublicationData!$A:$A,'Publication Table (%)'!$B51,AllPublicationData!$B:$B,'Publication Table (%)'!D$7)/
SUMIFS(AllPublicationData!$E:$E,AllPublicationData!$A:$A,'Publication Table (%)'!$B51,AllPublicationData!$B:$B,'Publication Table (%)'!D$7)),
IF(AND('Publication Table (%)'!$C$5="Cancellations for other reasons",$C$4&lt;&gt;"NHS Scotland"),
IFERROR(SUMIFS(AllPublicationData!$J:$J,AllPublicationData!$A:$A,'Publication Table (%)'!$B51,AllPublicationData!$B:$B,'Publication Table (%)'!$C$4,AllPublicationData!$D:$D,'Publication Table (%)'!D$7)/
SUMIFS(AllPublicationData!$E:$E,AllPublicationData!$A:$A,'Publication Table (%)'!$B51,AllPublicationData!$B:$B,'Publication Table (%)'!$C$4,AllPublicationData!$D:$D,'Publication Table (%)'!D$7),
SUMIFS(AllPublicationData!$J:$J,AllPublicationData!$A:$A,'Publication Table (%)'!$B51,AllPublicationData!$B:$B,'Publication Table (%)'!D$7)/
SUMIFS(AllPublicationData!$E:$E,AllPublicationData!$A:$A,'Publication Table (%)'!$B51,AllPublicationData!$B:$B,'Publication Table (%)'!D$7)),
IF(AND($C$4="NHS Scotland",$C$5="All Cancelled Operations"),
SUMIFS(AllPublicationData!$F:$F,AllPublicationData!$A:$A,'Publication Table'!$B51)/
SUMIFS(AllPublicationData!$E:$E,AllPublicationData!$A:$A,'Publication Table'!$B51),
IF(AND($C$4="NHS Scotland",$C$5="Operations cancelled by patient"),
SUMIFS(AllPublicationData!$G:$G,AllPublicationData!$A:$A,'Publication Table'!$B51)/
SUMIFS(AllPublicationData!$E:$E,AllPublicationData!$A:$A,'Publication Table'!$B51),
IF(AND($C$4="NHS Scotland",$C$5="Operations cancelled for clinical reasons"),
SUMIFS(AllPublicationData!$H:$H,AllPublicationData!$A:$A,'Publication Table'!$B51)/
SUMIFS(AllPublicationData!$E:$E,AllPublicationData!$A:$A,'Publication Table'!$B51),
IF(AND($C$4="NHS Scotland",$C$5="Operations cancelled for non-clinical/capacity reasons"),
SUMIFS(AllPublicationData!$I:$I,AllPublicationData!$A:$A,'Publication Table'!$B51)/
SUMIFS(AllPublicationData!$E:$E,AllPublicationData!$A:$A,'Publication Table'!$B51),
IF(AND($C$4="NHS Scotland",$C$5="Cancellations for other reasons"),
SUMIFS(AllPublicationData!$J:$J,AllPublicationData!$A:$A,'Publication Table'!$B51)/
SUMIFS(AllPublicationData!$E:$E,AllPublicationData!$A:$A,'Publication Table'!$B51)))))))))))</f>
        <v>7.5515378679307688E-2</v>
      </c>
      <c r="E51" s="96">
        <f>IF('Publication Table (%)'!$C$5="All Cancelled Operations",
IFERROR(SUMIFS(AllPublicationData!$F:$F,AllPublicationData!$A:$A,'Publication Table (%)'!$B51,AllPublicationData!$B:$B,'Publication Table (%)'!$C$4,AllPublicationData!$D:$D,'Publication Table (%)'!E$7)/
SUMIFS(AllPublicationData!$E:$E,AllPublicationData!$A:$A,'Publication Table (%)'!$B51,AllPublicationData!$B:$B,'Publication Table (%)'!$C$4,AllPublicationData!$D:$D,'Publication Table (%)'!E$7),
SUMIFS(AllPublicationData!$F:$F,AllPublicationData!$A:$A,'Publication Table (%)'!$B51,AllPublicationData!$B:$B,'Publication Table (%)'!E$7)/
SUMIFS(AllPublicationData!$E:$E,AllPublicationData!$A:$A,'Publication Table (%)'!$B51,AllPublicationData!$B:$B,'Publication Table (%)'!E$7)),
IF('Publication Table (%)'!$C$5="Operations cancelled by patient",
IFERROR(SUMIFS(AllPublicationData!$G:$G,AllPublicationData!$A:$A,'Publication Table (%)'!$B51,AllPublicationData!$B:$B,'Publication Table (%)'!$C$4,AllPublicationData!$D:$D,'Publication Table (%)'!E$7)/
SUMIFS(AllPublicationData!$E:$E,AllPublicationData!$A:$A,'Publication Table (%)'!$B51,AllPublicationData!$B:$B,'Publication Table (%)'!$C$4,AllPublicationData!$D:$D,'Publication Table (%)'!E$7),
SUMIFS(AllPublicationData!$G:$G,AllPublicationData!$A:$A,'Publication Table (%)'!$B51,AllPublicationData!$B:$B,'Publication Table (%)'!E$7)/
SUMIFS(AllPublicationData!$E:$E,AllPublicationData!$A:$A,'Publication Table (%)'!$B51,AllPublicationData!$B:$B,'Publication Table (%)'!E$7)),
IF('Publication Table (%)'!$C$5="Operations cancelled for clinical reasons",
IFERROR(SUMIFS(AllPublicationData!$H:$H,AllPublicationData!$A:$A,'Publication Table (%)'!$B51,AllPublicationData!$B:$B,'Publication Table (%)'!$C$4,AllPublicationData!$D:$D,'Publication Table (%)'!E$7)/
SUMIFS(AllPublicationData!$E:$E,AllPublicationData!$A:$A,'Publication Table (%)'!$B51,AllPublicationData!$B:$B,'Publication Table (%)'!$C$4,AllPublicationData!$D:$D,'Publication Table (%)'!E$7),
SUMIFS(AllPublicationData!$H:$H,AllPublicationData!$A:$A,'Publication Table (%)'!$B51,AllPublicationData!$B:$B,'Publication Table (%)'!E$7)/
SUMIFS(AllPublicationData!$E:$E,AllPublicationData!$A:$A,'Publication Table (%)'!$B51,AllPublicationData!$B:$B,'Publication Table (%)'!E$7)),
IF('Publication Table (%)'!$C$5="Operations cancelled for non-clinical/capacity reasons",
IFERROR(SUMIFS(AllPublicationData!$I:$I,AllPublicationData!$A:$A,'Publication Table (%)'!$B51,AllPublicationData!$B:$B,'Publication Table (%)'!$C$4,AllPublicationData!$D:$D,'Publication Table (%)'!E$7)/
SUMIFS(AllPublicationData!$E:$E,AllPublicationData!$A:$A,'Publication Table (%)'!$B51,AllPublicationData!$B:$B,'Publication Table (%)'!$C$4,AllPublicationData!$D:$D,'Publication Table (%)'!E$7),
SUMIFS(AllPublicationData!$I:$I,AllPublicationData!$A:$A,'Publication Table (%)'!$B51,AllPublicationData!$B:$B,'Publication Table (%)'!E$7)/
SUMIFS(AllPublicationData!$E:$E,AllPublicationData!$A:$A,'Publication Table (%)'!$B51,AllPublicationData!$B:$B,'Publication Table (%)'!E$7)),
IF('Publication Table (%)'!$C$5="Cancellations for other reasons",
IFERROR(SUMIFS(AllPublicationData!$J:$J,AllPublicationData!$A:$A,'Publication Table (%)'!$B51,AllPublicationData!$B:$B,'Publication Table (%)'!$C$4,AllPublicationData!$D:$D,'Publication Table (%)'!E$7)/
SUMIFS(AllPublicationData!$E:$E,AllPublicationData!$A:$A,'Publication Table (%)'!$B51,AllPublicationData!$B:$B,'Publication Table (%)'!$C$4,AllPublicationData!$D:$D,'Publication Table (%)'!E$7),
SUMIFS(AllPublicationData!$J:$J,AllPublicationData!$A:$A,'Publication Table (%)'!$B51,AllPublicationData!$B:$B,'Publication Table (%)'!E$7)/
SUMIFS(AllPublicationData!$E:$E,AllPublicationData!$A:$A,'Publication Table (%)'!$B51,AllPublicationData!$B:$B,'Publication Table (%)'!E$7)))))))</f>
        <v>4.8216007714561235E-2</v>
      </c>
      <c r="F51" s="96">
        <f>IF('Publication Table (%)'!$C$5="All Cancelled Operations",
IFERROR(SUMIFS(AllPublicationData!$F:$F,AllPublicationData!$A:$A,'Publication Table (%)'!$B51,AllPublicationData!$B:$B,'Publication Table (%)'!$C$4,AllPublicationData!$D:$D,'Publication Table (%)'!F$7)/
SUMIFS(AllPublicationData!$E:$E,AllPublicationData!$A:$A,'Publication Table (%)'!$B51,AllPublicationData!$B:$B,'Publication Table (%)'!$C$4,AllPublicationData!$D:$D,'Publication Table (%)'!F$7),
SUMIFS(AllPublicationData!$F:$F,AllPublicationData!$A:$A,'Publication Table (%)'!$B51,AllPublicationData!$B:$B,'Publication Table (%)'!F$7)/
SUMIFS(AllPublicationData!$E:$E,AllPublicationData!$A:$A,'Publication Table (%)'!$B51,AllPublicationData!$B:$B,'Publication Table (%)'!F$7)),
IF('Publication Table (%)'!$C$5="Operations cancelled by patient",
IFERROR(SUMIFS(AllPublicationData!$G:$G,AllPublicationData!$A:$A,'Publication Table (%)'!$B51,AllPublicationData!$B:$B,'Publication Table (%)'!$C$4,AllPublicationData!$D:$D,'Publication Table (%)'!F$7)/
SUMIFS(AllPublicationData!$E:$E,AllPublicationData!$A:$A,'Publication Table (%)'!$B51,AllPublicationData!$B:$B,'Publication Table (%)'!$C$4,AllPublicationData!$D:$D,'Publication Table (%)'!F$7),
SUMIFS(AllPublicationData!$G:$G,AllPublicationData!$A:$A,'Publication Table (%)'!$B51,AllPublicationData!$B:$B,'Publication Table (%)'!F$7)/
SUMIFS(AllPublicationData!$E:$E,AllPublicationData!$A:$A,'Publication Table (%)'!$B51,AllPublicationData!$B:$B,'Publication Table (%)'!F$7)),
IF('Publication Table (%)'!$C$5="Operations cancelled for clinical reasons",
IFERROR(SUMIFS(AllPublicationData!$H:$H,AllPublicationData!$A:$A,'Publication Table (%)'!$B51,AllPublicationData!$B:$B,'Publication Table (%)'!$C$4,AllPublicationData!$D:$D,'Publication Table (%)'!F$7)/
SUMIFS(AllPublicationData!$E:$E,AllPublicationData!$A:$A,'Publication Table (%)'!$B51,AllPublicationData!$B:$B,'Publication Table (%)'!$C$4,AllPublicationData!$D:$D,'Publication Table (%)'!F$7),
SUMIFS(AllPublicationData!$H:$H,AllPublicationData!$A:$A,'Publication Table (%)'!$B51,AllPublicationData!$B:$B,'Publication Table (%)'!F$7)/
SUMIFS(AllPublicationData!$E:$E,AllPublicationData!$A:$A,'Publication Table (%)'!$B51,AllPublicationData!$B:$B,'Publication Table (%)'!F$7)),
IF('Publication Table (%)'!$C$5="Operations cancelled for non-clinical/capacity reasons",
IFERROR(SUMIFS(AllPublicationData!$I:$I,AllPublicationData!$A:$A,'Publication Table (%)'!$B51,AllPublicationData!$B:$B,'Publication Table (%)'!$C$4,AllPublicationData!$D:$D,'Publication Table (%)'!F$7)/
SUMIFS(AllPublicationData!$E:$E,AllPublicationData!$A:$A,'Publication Table (%)'!$B51,AllPublicationData!$B:$B,'Publication Table (%)'!$C$4,AllPublicationData!$D:$D,'Publication Table (%)'!F$7),
SUMIFS(AllPublicationData!$I:$I,AllPublicationData!$A:$A,'Publication Table (%)'!$B51,AllPublicationData!$B:$B,'Publication Table (%)'!F$7)/
SUMIFS(AllPublicationData!$E:$E,AllPublicationData!$A:$A,'Publication Table (%)'!$B51,AllPublicationData!$B:$B,'Publication Table (%)'!F$7)),
IF('Publication Table (%)'!$C$5="Cancellations for other reasons",
IFERROR(SUMIFS(AllPublicationData!$J:$J,AllPublicationData!$A:$A,'Publication Table (%)'!$B51,AllPublicationData!$B:$B,'Publication Table (%)'!$C$4,AllPublicationData!$D:$D,'Publication Table (%)'!F$7)/
SUMIFS(AllPublicationData!$E:$E,AllPublicationData!$A:$A,'Publication Table (%)'!$B51,AllPublicationData!$B:$B,'Publication Table (%)'!$C$4,AllPublicationData!$D:$D,'Publication Table (%)'!F$7),
SUMIFS(AllPublicationData!$J:$J,AllPublicationData!$A:$A,'Publication Table (%)'!$B51,AllPublicationData!$B:$B,'Publication Table (%)'!F$7)/
SUMIFS(AllPublicationData!$E:$E,AllPublicationData!$A:$A,'Publication Table (%)'!$B51,AllPublicationData!$B:$B,'Publication Table (%)'!F$7)))))))</f>
        <v>9.7727272727272732E-2</v>
      </c>
      <c r="G51" s="96">
        <f>IF('Publication Table (%)'!$C$5="All Cancelled Operations",
IFERROR(SUMIFS(AllPublicationData!$F:$F,AllPublicationData!$A:$A,'Publication Table (%)'!$B51,AllPublicationData!$B:$B,'Publication Table (%)'!$C$4,AllPublicationData!$D:$D,'Publication Table (%)'!G$7)/
SUMIFS(AllPublicationData!$E:$E,AllPublicationData!$A:$A,'Publication Table (%)'!$B51,AllPublicationData!$B:$B,'Publication Table (%)'!$C$4,AllPublicationData!$D:$D,'Publication Table (%)'!G$7),
SUMIFS(AllPublicationData!$F:$F,AllPublicationData!$A:$A,'Publication Table (%)'!$B51,AllPublicationData!$B:$B,'Publication Table (%)'!G$7)/
SUMIFS(AllPublicationData!$E:$E,AllPublicationData!$A:$A,'Publication Table (%)'!$B51,AllPublicationData!$B:$B,'Publication Table (%)'!G$7)),
IF('Publication Table (%)'!$C$5="Operations cancelled by patient",
IFERROR(SUMIFS(AllPublicationData!$G:$G,AllPublicationData!$A:$A,'Publication Table (%)'!$B51,AllPublicationData!$B:$B,'Publication Table (%)'!$C$4,AllPublicationData!$D:$D,'Publication Table (%)'!G$7)/
SUMIFS(AllPublicationData!$E:$E,AllPublicationData!$A:$A,'Publication Table (%)'!$B51,AllPublicationData!$B:$B,'Publication Table (%)'!$C$4,AllPublicationData!$D:$D,'Publication Table (%)'!G$7),
SUMIFS(AllPublicationData!$G:$G,AllPublicationData!$A:$A,'Publication Table (%)'!$B51,AllPublicationData!$B:$B,'Publication Table (%)'!G$7)/
SUMIFS(AllPublicationData!$E:$E,AllPublicationData!$A:$A,'Publication Table (%)'!$B51,AllPublicationData!$B:$B,'Publication Table (%)'!G$7)),
IF('Publication Table (%)'!$C$5="Operations cancelled for clinical reasons",
IFERROR(SUMIFS(AllPublicationData!$H:$H,AllPublicationData!$A:$A,'Publication Table (%)'!$B51,AllPublicationData!$B:$B,'Publication Table (%)'!$C$4,AllPublicationData!$D:$D,'Publication Table (%)'!G$7)/
SUMIFS(AllPublicationData!$E:$E,AllPublicationData!$A:$A,'Publication Table (%)'!$B51,AllPublicationData!$B:$B,'Publication Table (%)'!$C$4,AllPublicationData!$D:$D,'Publication Table (%)'!G$7),
SUMIFS(AllPublicationData!$H:$H,AllPublicationData!$A:$A,'Publication Table (%)'!$B51,AllPublicationData!$B:$B,'Publication Table (%)'!G$7)/
SUMIFS(AllPublicationData!$E:$E,AllPublicationData!$A:$A,'Publication Table (%)'!$B51,AllPublicationData!$B:$B,'Publication Table (%)'!G$7)),
IF('Publication Table (%)'!$C$5="Operations cancelled for non-clinical/capacity reasons",
IFERROR(SUMIFS(AllPublicationData!$I:$I,AllPublicationData!$A:$A,'Publication Table (%)'!$B51,AllPublicationData!$B:$B,'Publication Table (%)'!$C$4,AllPublicationData!$D:$D,'Publication Table (%)'!G$7)/
SUMIFS(AllPublicationData!$E:$E,AllPublicationData!$A:$A,'Publication Table (%)'!$B51,AllPublicationData!$B:$B,'Publication Table (%)'!$C$4,AllPublicationData!$D:$D,'Publication Table (%)'!G$7),
SUMIFS(AllPublicationData!$I:$I,AllPublicationData!$A:$A,'Publication Table (%)'!$B51,AllPublicationData!$B:$B,'Publication Table (%)'!G$7)/
SUMIFS(AllPublicationData!$E:$E,AllPublicationData!$A:$A,'Publication Table (%)'!$B51,AllPublicationData!$B:$B,'Publication Table (%)'!G$7)),
IF('Publication Table (%)'!$C$5="Cancellations for other reasons",
IFERROR(SUMIFS(AllPublicationData!$J:$J,AllPublicationData!$A:$A,'Publication Table (%)'!$B51,AllPublicationData!$B:$B,'Publication Table (%)'!$C$4,AllPublicationData!$D:$D,'Publication Table (%)'!G$7)/
SUMIFS(AllPublicationData!$E:$E,AllPublicationData!$A:$A,'Publication Table (%)'!$B51,AllPublicationData!$B:$B,'Publication Table (%)'!$C$4,AllPublicationData!$D:$D,'Publication Table (%)'!G$7),
SUMIFS(AllPublicationData!$J:$J,AllPublicationData!$A:$A,'Publication Table (%)'!$B51,AllPublicationData!$B:$B,'Publication Table (%)'!G$7)/
SUMIFS(AllPublicationData!$E:$E,AllPublicationData!$A:$A,'Publication Table (%)'!$B51,AllPublicationData!$B:$B,'Publication Table (%)'!G$7)))))))</f>
        <v>6.2893081761006289E-2</v>
      </c>
      <c r="H51" s="96">
        <f>IF('Publication Table (%)'!$C$5="All Cancelled Operations",
IFERROR(SUMIFS(AllPublicationData!$F:$F,AllPublicationData!$A:$A,'Publication Table (%)'!$B51,AllPublicationData!$B:$B,'Publication Table (%)'!$C$4,AllPublicationData!$D:$D,'Publication Table (%)'!H$7)/
SUMIFS(AllPublicationData!$E:$E,AllPublicationData!$A:$A,'Publication Table (%)'!$B51,AllPublicationData!$B:$B,'Publication Table (%)'!$C$4,AllPublicationData!$D:$D,'Publication Table (%)'!H$7),
SUMIFS(AllPublicationData!$F:$F,AllPublicationData!$A:$A,'Publication Table (%)'!$B51,AllPublicationData!$B:$B,'Publication Table (%)'!H$7)/
SUMIFS(AllPublicationData!$E:$E,AllPublicationData!$A:$A,'Publication Table (%)'!$B51,AllPublicationData!$B:$B,'Publication Table (%)'!H$7)),
IF('Publication Table (%)'!$C$5="Operations cancelled by patient",
IFERROR(SUMIFS(AllPublicationData!$G:$G,AllPublicationData!$A:$A,'Publication Table (%)'!$B51,AllPublicationData!$B:$B,'Publication Table (%)'!$C$4,AllPublicationData!$D:$D,'Publication Table (%)'!H$7)/
SUMIFS(AllPublicationData!$E:$E,AllPublicationData!$A:$A,'Publication Table (%)'!$B51,AllPublicationData!$B:$B,'Publication Table (%)'!$C$4,AllPublicationData!$D:$D,'Publication Table (%)'!H$7),
SUMIFS(AllPublicationData!$G:$G,AllPublicationData!$A:$A,'Publication Table (%)'!$B51,AllPublicationData!$B:$B,'Publication Table (%)'!H$7)/
SUMIFS(AllPublicationData!$E:$E,AllPublicationData!$A:$A,'Publication Table (%)'!$B51,AllPublicationData!$B:$B,'Publication Table (%)'!H$7)),
IF('Publication Table (%)'!$C$5="Operations cancelled for clinical reasons",
IFERROR(SUMIFS(AllPublicationData!$H:$H,AllPublicationData!$A:$A,'Publication Table (%)'!$B51,AllPublicationData!$B:$B,'Publication Table (%)'!$C$4,AllPublicationData!$D:$D,'Publication Table (%)'!H$7)/
SUMIFS(AllPublicationData!$E:$E,AllPublicationData!$A:$A,'Publication Table (%)'!$B51,AllPublicationData!$B:$B,'Publication Table (%)'!$C$4,AllPublicationData!$D:$D,'Publication Table (%)'!H$7),
SUMIFS(AllPublicationData!$H:$H,AllPublicationData!$A:$A,'Publication Table (%)'!$B51,AllPublicationData!$B:$B,'Publication Table (%)'!H$7)/
SUMIFS(AllPublicationData!$E:$E,AllPublicationData!$A:$A,'Publication Table (%)'!$B51,AllPublicationData!$B:$B,'Publication Table (%)'!H$7)),
IF('Publication Table (%)'!$C$5="Operations cancelled for non-clinical/capacity reasons",
IFERROR(SUMIFS(AllPublicationData!$I:$I,AllPublicationData!$A:$A,'Publication Table (%)'!$B51,AllPublicationData!$B:$B,'Publication Table (%)'!$C$4,AllPublicationData!$D:$D,'Publication Table (%)'!H$7)/
SUMIFS(AllPublicationData!$E:$E,AllPublicationData!$A:$A,'Publication Table (%)'!$B51,AllPublicationData!$B:$B,'Publication Table (%)'!$C$4,AllPublicationData!$D:$D,'Publication Table (%)'!H$7),
SUMIFS(AllPublicationData!$I:$I,AllPublicationData!$A:$A,'Publication Table (%)'!$B51,AllPublicationData!$B:$B,'Publication Table (%)'!H$7)/
SUMIFS(AllPublicationData!$E:$E,AllPublicationData!$A:$A,'Publication Table (%)'!$B51,AllPublicationData!$B:$B,'Publication Table (%)'!H$7)),
IF('Publication Table (%)'!$C$5="Cancellations for other reasons",
IFERROR(SUMIFS(AllPublicationData!$J:$J,AllPublicationData!$A:$A,'Publication Table (%)'!$B51,AllPublicationData!$B:$B,'Publication Table (%)'!$C$4,AllPublicationData!$D:$D,'Publication Table (%)'!H$7)/
SUMIFS(AllPublicationData!$E:$E,AllPublicationData!$A:$A,'Publication Table (%)'!$B51,AllPublicationData!$B:$B,'Publication Table (%)'!$C$4,AllPublicationData!$D:$D,'Publication Table (%)'!H$7),
SUMIFS(AllPublicationData!$J:$J,AllPublicationData!$A:$A,'Publication Table (%)'!$B51,AllPublicationData!$B:$B,'Publication Table (%)'!H$7)/
SUMIFS(AllPublicationData!$E:$E,AllPublicationData!$A:$A,'Publication Table (%)'!$B51,AllPublicationData!$B:$B,'Publication Table (%)'!H$7)))))))</f>
        <v>8.3041958041958047E-2</v>
      </c>
      <c r="I51" s="96">
        <f>IF('Publication Table (%)'!$C$5="All Cancelled Operations",
IFERROR(SUMIFS(AllPublicationData!$F:$F,AllPublicationData!$A:$A,'Publication Table (%)'!$B51,AllPublicationData!$B:$B,'Publication Table (%)'!$C$4,AllPublicationData!$D:$D,'Publication Table (%)'!I$7)/
SUMIFS(AllPublicationData!$E:$E,AllPublicationData!$A:$A,'Publication Table (%)'!$B51,AllPublicationData!$B:$B,'Publication Table (%)'!$C$4,AllPublicationData!$D:$D,'Publication Table (%)'!I$7),
SUMIFS(AllPublicationData!$F:$F,AllPublicationData!$A:$A,'Publication Table (%)'!$B51,AllPublicationData!$B:$B,'Publication Table (%)'!I$7)/
SUMIFS(AllPublicationData!$E:$E,AllPublicationData!$A:$A,'Publication Table (%)'!$B51,AllPublicationData!$B:$B,'Publication Table (%)'!I$7)),
IF('Publication Table (%)'!$C$5="Operations cancelled by patient",
IFERROR(SUMIFS(AllPublicationData!$G:$G,AllPublicationData!$A:$A,'Publication Table (%)'!$B51,AllPublicationData!$B:$B,'Publication Table (%)'!$C$4,AllPublicationData!$D:$D,'Publication Table (%)'!I$7)/
SUMIFS(AllPublicationData!$E:$E,AllPublicationData!$A:$A,'Publication Table (%)'!$B51,AllPublicationData!$B:$B,'Publication Table (%)'!$C$4,AllPublicationData!$D:$D,'Publication Table (%)'!I$7),
SUMIFS(AllPublicationData!$G:$G,AllPublicationData!$A:$A,'Publication Table (%)'!$B51,AllPublicationData!$B:$B,'Publication Table (%)'!I$7)/
SUMIFS(AllPublicationData!$E:$E,AllPublicationData!$A:$A,'Publication Table (%)'!$B51,AllPublicationData!$B:$B,'Publication Table (%)'!I$7)),
IF('Publication Table (%)'!$C$5="Operations cancelled for clinical reasons",
IFERROR(SUMIFS(AllPublicationData!$H:$H,AllPublicationData!$A:$A,'Publication Table (%)'!$B51,AllPublicationData!$B:$B,'Publication Table (%)'!$C$4,AllPublicationData!$D:$D,'Publication Table (%)'!I$7)/
SUMIFS(AllPublicationData!$E:$E,AllPublicationData!$A:$A,'Publication Table (%)'!$B51,AllPublicationData!$B:$B,'Publication Table (%)'!$C$4,AllPublicationData!$D:$D,'Publication Table (%)'!I$7),
SUMIFS(AllPublicationData!$H:$H,AllPublicationData!$A:$A,'Publication Table (%)'!$B51,AllPublicationData!$B:$B,'Publication Table (%)'!I$7)/
SUMIFS(AllPublicationData!$E:$E,AllPublicationData!$A:$A,'Publication Table (%)'!$B51,AllPublicationData!$B:$B,'Publication Table (%)'!I$7)),
IF('Publication Table (%)'!$C$5="Operations cancelled for non-clinical/capacity reasons",
IFERROR(SUMIFS(AllPublicationData!$I:$I,AllPublicationData!$A:$A,'Publication Table (%)'!$B51,AllPublicationData!$B:$B,'Publication Table (%)'!$C$4,AllPublicationData!$D:$D,'Publication Table (%)'!I$7)/
SUMIFS(AllPublicationData!$E:$E,AllPublicationData!$A:$A,'Publication Table (%)'!$B51,AllPublicationData!$B:$B,'Publication Table (%)'!$C$4,AllPublicationData!$D:$D,'Publication Table (%)'!I$7),
SUMIFS(AllPublicationData!$I:$I,AllPublicationData!$A:$A,'Publication Table (%)'!$B51,AllPublicationData!$B:$B,'Publication Table (%)'!I$7)/
SUMIFS(AllPublicationData!$E:$E,AllPublicationData!$A:$A,'Publication Table (%)'!$B51,AllPublicationData!$B:$B,'Publication Table (%)'!I$7)),
IF('Publication Table (%)'!$C$5="Cancellations for other reasons",
IFERROR(SUMIFS(AllPublicationData!$J:$J,AllPublicationData!$A:$A,'Publication Table (%)'!$B51,AllPublicationData!$B:$B,'Publication Table (%)'!$C$4,AllPublicationData!$D:$D,'Publication Table (%)'!I$7)/
SUMIFS(AllPublicationData!$E:$E,AllPublicationData!$A:$A,'Publication Table (%)'!$B51,AllPublicationData!$B:$B,'Publication Table (%)'!$C$4,AllPublicationData!$D:$D,'Publication Table (%)'!I$7),
SUMIFS(AllPublicationData!$J:$J,AllPublicationData!$A:$A,'Publication Table (%)'!$B51,AllPublicationData!$B:$B,'Publication Table (%)'!I$7)/
SUMIFS(AllPublicationData!$E:$E,AllPublicationData!$A:$A,'Publication Table (%)'!$B51,AllPublicationData!$B:$B,'Publication Table (%)'!I$7)))))))</f>
        <v>4.7448522829006266E-2</v>
      </c>
      <c r="J51" s="96">
        <f>IF('Publication Table (%)'!$C$5="All Cancelled Operations",
IFERROR(SUMIFS(AllPublicationData!$F:$F,AllPublicationData!$A:$A,'Publication Table (%)'!$B51,AllPublicationData!$B:$B,'Publication Table (%)'!$C$4,AllPublicationData!$D:$D,'Publication Table (%)'!J$7)/
SUMIFS(AllPublicationData!$E:$E,AllPublicationData!$A:$A,'Publication Table (%)'!$B51,AllPublicationData!$B:$B,'Publication Table (%)'!$C$4,AllPublicationData!$D:$D,'Publication Table (%)'!J$7),
SUMIFS(AllPublicationData!$F:$F,AllPublicationData!$A:$A,'Publication Table (%)'!$B51,AllPublicationData!$B:$B,'Publication Table (%)'!J$7)/
SUMIFS(AllPublicationData!$E:$E,AllPublicationData!$A:$A,'Publication Table (%)'!$B51,AllPublicationData!$B:$B,'Publication Table (%)'!J$7)),
IF('Publication Table (%)'!$C$5="Operations cancelled by patient",
IFERROR(SUMIFS(AllPublicationData!$G:$G,AllPublicationData!$A:$A,'Publication Table (%)'!$B51,AllPublicationData!$B:$B,'Publication Table (%)'!$C$4,AllPublicationData!$D:$D,'Publication Table (%)'!J$7)/
SUMIFS(AllPublicationData!$E:$E,AllPublicationData!$A:$A,'Publication Table (%)'!$B51,AllPublicationData!$B:$B,'Publication Table (%)'!$C$4,AllPublicationData!$D:$D,'Publication Table (%)'!J$7),
SUMIFS(AllPublicationData!$G:$G,AllPublicationData!$A:$A,'Publication Table (%)'!$B51,AllPublicationData!$B:$B,'Publication Table (%)'!J$7)/
SUMIFS(AllPublicationData!$E:$E,AllPublicationData!$A:$A,'Publication Table (%)'!$B51,AllPublicationData!$B:$B,'Publication Table (%)'!J$7)),
IF('Publication Table (%)'!$C$5="Operations cancelled for clinical reasons",
IFERROR(SUMIFS(AllPublicationData!$H:$H,AllPublicationData!$A:$A,'Publication Table (%)'!$B51,AllPublicationData!$B:$B,'Publication Table (%)'!$C$4,AllPublicationData!$D:$D,'Publication Table (%)'!J$7)/
SUMIFS(AllPublicationData!$E:$E,AllPublicationData!$A:$A,'Publication Table (%)'!$B51,AllPublicationData!$B:$B,'Publication Table (%)'!$C$4,AllPublicationData!$D:$D,'Publication Table (%)'!J$7),
SUMIFS(AllPublicationData!$H:$H,AllPublicationData!$A:$A,'Publication Table (%)'!$B51,AllPublicationData!$B:$B,'Publication Table (%)'!J$7)/
SUMIFS(AllPublicationData!$E:$E,AllPublicationData!$A:$A,'Publication Table (%)'!$B51,AllPublicationData!$B:$B,'Publication Table (%)'!J$7)),
IF('Publication Table (%)'!$C$5="Operations cancelled for non-clinical/capacity reasons",
IFERROR(SUMIFS(AllPublicationData!$I:$I,AllPublicationData!$A:$A,'Publication Table (%)'!$B51,AllPublicationData!$B:$B,'Publication Table (%)'!$C$4,AllPublicationData!$D:$D,'Publication Table (%)'!J$7)/
SUMIFS(AllPublicationData!$E:$E,AllPublicationData!$A:$A,'Publication Table (%)'!$B51,AllPublicationData!$B:$B,'Publication Table (%)'!$C$4,AllPublicationData!$D:$D,'Publication Table (%)'!J$7),
SUMIFS(AllPublicationData!$I:$I,AllPublicationData!$A:$A,'Publication Table (%)'!$B51,AllPublicationData!$B:$B,'Publication Table (%)'!J$7)/
SUMIFS(AllPublicationData!$E:$E,AllPublicationData!$A:$A,'Publication Table (%)'!$B51,AllPublicationData!$B:$B,'Publication Table (%)'!J$7)),
IF('Publication Table (%)'!$C$5="Cancellations for other reasons",
IFERROR(SUMIFS(AllPublicationData!$J:$J,AllPublicationData!$A:$A,'Publication Table (%)'!$B51,AllPublicationData!$B:$B,'Publication Table (%)'!$C$4,AllPublicationData!$D:$D,'Publication Table (%)'!J$7)/
SUMIFS(AllPublicationData!$E:$E,AllPublicationData!$A:$A,'Publication Table (%)'!$B51,AllPublicationData!$B:$B,'Publication Table (%)'!$C$4,AllPublicationData!$D:$D,'Publication Table (%)'!J$7),
SUMIFS(AllPublicationData!$J:$J,AllPublicationData!$A:$A,'Publication Table (%)'!$B51,AllPublicationData!$B:$B,'Publication Table (%)'!J$7)/
SUMIFS(AllPublicationData!$E:$E,AllPublicationData!$A:$A,'Publication Table (%)'!$B51,AllPublicationData!$B:$B,'Publication Table (%)'!J$7)))))))</f>
        <v>8.1128747795414458E-2</v>
      </c>
      <c r="K51" s="96">
        <f>IF('Publication Table (%)'!$C$5="All Cancelled Operations",
IFERROR(SUMIFS(AllPublicationData!$F:$F,AllPublicationData!$A:$A,'Publication Table (%)'!$B51,AllPublicationData!$B:$B,'Publication Table (%)'!$C$4,AllPublicationData!$D:$D,'Publication Table (%)'!K$7)/
SUMIFS(AllPublicationData!$E:$E,AllPublicationData!$A:$A,'Publication Table (%)'!$B51,AllPublicationData!$B:$B,'Publication Table (%)'!$C$4,AllPublicationData!$D:$D,'Publication Table (%)'!K$7),
SUMIFS(AllPublicationData!$F:$F,AllPublicationData!$A:$A,'Publication Table (%)'!$B51,AllPublicationData!$B:$B,'Publication Table (%)'!K$7)/
SUMIFS(AllPublicationData!$E:$E,AllPublicationData!$A:$A,'Publication Table (%)'!$B51,AllPublicationData!$B:$B,'Publication Table (%)'!K$7)),
IF('Publication Table (%)'!$C$5="Operations cancelled by patient",
IFERROR(SUMIFS(AllPublicationData!$G:$G,AllPublicationData!$A:$A,'Publication Table (%)'!$B51,AllPublicationData!$B:$B,'Publication Table (%)'!$C$4,AllPublicationData!$D:$D,'Publication Table (%)'!K$7)/
SUMIFS(AllPublicationData!$E:$E,AllPublicationData!$A:$A,'Publication Table (%)'!$B51,AllPublicationData!$B:$B,'Publication Table (%)'!$C$4,AllPublicationData!$D:$D,'Publication Table (%)'!K$7),
SUMIFS(AllPublicationData!$G:$G,AllPublicationData!$A:$A,'Publication Table (%)'!$B51,AllPublicationData!$B:$B,'Publication Table (%)'!K$7)/
SUMIFS(AllPublicationData!$E:$E,AllPublicationData!$A:$A,'Publication Table (%)'!$B51,AllPublicationData!$B:$B,'Publication Table (%)'!K$7)),
IF('Publication Table (%)'!$C$5="Operations cancelled for clinical reasons",
IFERROR(SUMIFS(AllPublicationData!$H:$H,AllPublicationData!$A:$A,'Publication Table (%)'!$B51,AllPublicationData!$B:$B,'Publication Table (%)'!$C$4,AllPublicationData!$D:$D,'Publication Table (%)'!K$7)/
SUMIFS(AllPublicationData!$E:$E,AllPublicationData!$A:$A,'Publication Table (%)'!$B51,AllPublicationData!$B:$B,'Publication Table (%)'!$C$4,AllPublicationData!$D:$D,'Publication Table (%)'!K$7),
SUMIFS(AllPublicationData!$H:$H,AllPublicationData!$A:$A,'Publication Table (%)'!$B51,AllPublicationData!$B:$B,'Publication Table (%)'!K$7)/
SUMIFS(AllPublicationData!$E:$E,AllPublicationData!$A:$A,'Publication Table (%)'!$B51,AllPublicationData!$B:$B,'Publication Table (%)'!K$7)),
IF('Publication Table (%)'!$C$5="Operations cancelled for non-clinical/capacity reasons",
IFERROR(SUMIFS(AllPublicationData!$I:$I,AllPublicationData!$A:$A,'Publication Table (%)'!$B51,AllPublicationData!$B:$B,'Publication Table (%)'!$C$4,AllPublicationData!$D:$D,'Publication Table (%)'!K$7)/
SUMIFS(AllPublicationData!$E:$E,AllPublicationData!$A:$A,'Publication Table (%)'!$B51,AllPublicationData!$B:$B,'Publication Table (%)'!$C$4,AllPublicationData!$D:$D,'Publication Table (%)'!K$7),
SUMIFS(AllPublicationData!$I:$I,AllPublicationData!$A:$A,'Publication Table (%)'!$B51,AllPublicationData!$B:$B,'Publication Table (%)'!K$7)/
SUMIFS(AllPublicationData!$E:$E,AllPublicationData!$A:$A,'Publication Table (%)'!$B51,AllPublicationData!$B:$B,'Publication Table (%)'!K$7)),
IF('Publication Table (%)'!$C$5="Cancellations for other reasons",
IFERROR(SUMIFS(AllPublicationData!$J:$J,AllPublicationData!$A:$A,'Publication Table (%)'!$B51,AllPublicationData!$B:$B,'Publication Table (%)'!$C$4,AllPublicationData!$D:$D,'Publication Table (%)'!K$7)/
SUMIFS(AllPublicationData!$E:$E,AllPublicationData!$A:$A,'Publication Table (%)'!$B51,AllPublicationData!$B:$B,'Publication Table (%)'!$C$4,AllPublicationData!$D:$D,'Publication Table (%)'!K$7),
SUMIFS(AllPublicationData!$J:$J,AllPublicationData!$A:$A,'Publication Table (%)'!$B51,AllPublicationData!$B:$B,'Publication Table (%)'!K$7)/
SUMIFS(AllPublicationData!$E:$E,AllPublicationData!$A:$A,'Publication Table (%)'!$B51,AllPublicationData!$B:$B,'Publication Table (%)'!K$7)))))))</f>
        <v>8.2762557077625573E-2</v>
      </c>
      <c r="L51" s="96">
        <f>IF('Publication Table (%)'!$C$5="All Cancelled Operations",
IFERROR(SUMIFS(AllPublicationData!$F:$F,AllPublicationData!$A:$A,'Publication Table (%)'!$B51,AllPublicationData!$B:$B,'Publication Table (%)'!$C$4,AllPublicationData!$D:$D,'Publication Table (%)'!L$7)/
SUMIFS(AllPublicationData!$E:$E,AllPublicationData!$A:$A,'Publication Table (%)'!$B51,AllPublicationData!$B:$B,'Publication Table (%)'!$C$4,AllPublicationData!$D:$D,'Publication Table (%)'!L$7),
SUMIFS(AllPublicationData!$F:$F,AllPublicationData!$A:$A,'Publication Table (%)'!$B51,AllPublicationData!$B:$B,'Publication Table (%)'!L$7)/
SUMIFS(AllPublicationData!$E:$E,AllPublicationData!$A:$A,'Publication Table (%)'!$B51,AllPublicationData!$B:$B,'Publication Table (%)'!L$7)),
IF('Publication Table (%)'!$C$5="Operations cancelled by patient",
IFERROR(SUMIFS(AllPublicationData!$G:$G,AllPublicationData!$A:$A,'Publication Table (%)'!$B51,AllPublicationData!$B:$B,'Publication Table (%)'!$C$4,AllPublicationData!$D:$D,'Publication Table (%)'!L$7)/
SUMIFS(AllPublicationData!$E:$E,AllPublicationData!$A:$A,'Publication Table (%)'!$B51,AllPublicationData!$B:$B,'Publication Table (%)'!$C$4,AllPublicationData!$D:$D,'Publication Table (%)'!L$7),
SUMIFS(AllPublicationData!$G:$G,AllPublicationData!$A:$A,'Publication Table (%)'!$B51,AllPublicationData!$B:$B,'Publication Table (%)'!L$7)/
SUMIFS(AllPublicationData!$E:$E,AllPublicationData!$A:$A,'Publication Table (%)'!$B51,AllPublicationData!$B:$B,'Publication Table (%)'!L$7)),
IF('Publication Table (%)'!$C$5="Operations cancelled for clinical reasons",
IFERROR(SUMIFS(AllPublicationData!$H:$H,AllPublicationData!$A:$A,'Publication Table (%)'!$B51,AllPublicationData!$B:$B,'Publication Table (%)'!$C$4,AllPublicationData!$D:$D,'Publication Table (%)'!L$7)/
SUMIFS(AllPublicationData!$E:$E,AllPublicationData!$A:$A,'Publication Table (%)'!$B51,AllPublicationData!$B:$B,'Publication Table (%)'!$C$4,AllPublicationData!$D:$D,'Publication Table (%)'!L$7),
SUMIFS(AllPublicationData!$H:$H,AllPublicationData!$A:$A,'Publication Table (%)'!$B51,AllPublicationData!$B:$B,'Publication Table (%)'!L$7)/
SUMIFS(AllPublicationData!$E:$E,AllPublicationData!$A:$A,'Publication Table (%)'!$B51,AllPublicationData!$B:$B,'Publication Table (%)'!L$7)),
IF('Publication Table (%)'!$C$5="Operations cancelled for non-clinical/capacity reasons",
IFERROR(SUMIFS(AllPublicationData!$I:$I,AllPublicationData!$A:$A,'Publication Table (%)'!$B51,AllPublicationData!$B:$B,'Publication Table (%)'!$C$4,AllPublicationData!$D:$D,'Publication Table (%)'!L$7)/
SUMIFS(AllPublicationData!$E:$E,AllPublicationData!$A:$A,'Publication Table (%)'!$B51,AllPublicationData!$B:$B,'Publication Table (%)'!$C$4,AllPublicationData!$D:$D,'Publication Table (%)'!L$7),
SUMIFS(AllPublicationData!$I:$I,AllPublicationData!$A:$A,'Publication Table (%)'!$B51,AllPublicationData!$B:$B,'Publication Table (%)'!L$7)/
SUMIFS(AllPublicationData!$E:$E,AllPublicationData!$A:$A,'Publication Table (%)'!$B51,AllPublicationData!$B:$B,'Publication Table (%)'!L$7)),
IF('Publication Table (%)'!$C$5="Cancellations for other reasons",
IFERROR(SUMIFS(AllPublicationData!$J:$J,AllPublicationData!$A:$A,'Publication Table (%)'!$B51,AllPublicationData!$B:$B,'Publication Table (%)'!$C$4,AllPublicationData!$D:$D,'Publication Table (%)'!L$7)/
SUMIFS(AllPublicationData!$E:$E,AllPublicationData!$A:$A,'Publication Table (%)'!$B51,AllPublicationData!$B:$B,'Publication Table (%)'!$C$4,AllPublicationData!$D:$D,'Publication Table (%)'!L$7),
SUMIFS(AllPublicationData!$J:$J,AllPublicationData!$A:$A,'Publication Table (%)'!$B51,AllPublicationData!$B:$B,'Publication Table (%)'!L$7)/
SUMIFS(AllPublicationData!$E:$E,AllPublicationData!$A:$A,'Publication Table (%)'!$B51,AllPublicationData!$B:$B,'Publication Table (%)'!L$7)))))))</f>
        <v>7.2069997697444169E-2</v>
      </c>
      <c r="M51" s="96">
        <f>IF('Publication Table (%)'!$C$5="All Cancelled Operations",
IFERROR(SUMIFS(AllPublicationData!$F:$F,AllPublicationData!$A:$A,'Publication Table (%)'!$B51,AllPublicationData!$B:$B,'Publication Table (%)'!$C$4,AllPublicationData!$D:$D,'Publication Table (%)'!M$7)/
SUMIFS(AllPublicationData!$E:$E,AllPublicationData!$A:$A,'Publication Table (%)'!$B51,AllPublicationData!$B:$B,'Publication Table (%)'!$C$4,AllPublicationData!$D:$D,'Publication Table (%)'!M$7),
SUMIFS(AllPublicationData!$F:$F,AllPublicationData!$A:$A,'Publication Table (%)'!$B51,AllPublicationData!$B:$B,'Publication Table (%)'!M$7)/
SUMIFS(AllPublicationData!$E:$E,AllPublicationData!$A:$A,'Publication Table (%)'!$B51,AllPublicationData!$B:$B,'Publication Table (%)'!M$7)),
IF('Publication Table (%)'!$C$5="Operations cancelled by patient",
IFERROR(SUMIFS(AllPublicationData!$G:$G,AllPublicationData!$A:$A,'Publication Table (%)'!$B51,AllPublicationData!$B:$B,'Publication Table (%)'!$C$4,AllPublicationData!$D:$D,'Publication Table (%)'!M$7)/
SUMIFS(AllPublicationData!$E:$E,AllPublicationData!$A:$A,'Publication Table (%)'!$B51,AllPublicationData!$B:$B,'Publication Table (%)'!$C$4,AllPublicationData!$D:$D,'Publication Table (%)'!M$7),
SUMIFS(AllPublicationData!$G:$G,AllPublicationData!$A:$A,'Publication Table (%)'!$B51,AllPublicationData!$B:$B,'Publication Table (%)'!M$7)/
SUMIFS(AllPublicationData!$E:$E,AllPublicationData!$A:$A,'Publication Table (%)'!$B51,AllPublicationData!$B:$B,'Publication Table (%)'!M$7)),
IF('Publication Table (%)'!$C$5="Operations cancelled for clinical reasons",
IFERROR(SUMIFS(AllPublicationData!$H:$H,AllPublicationData!$A:$A,'Publication Table (%)'!$B51,AllPublicationData!$B:$B,'Publication Table (%)'!$C$4,AllPublicationData!$D:$D,'Publication Table (%)'!M$7)/
SUMIFS(AllPublicationData!$E:$E,AllPublicationData!$A:$A,'Publication Table (%)'!$B51,AllPublicationData!$B:$B,'Publication Table (%)'!$C$4,AllPublicationData!$D:$D,'Publication Table (%)'!M$7),
SUMIFS(AllPublicationData!$H:$H,AllPublicationData!$A:$A,'Publication Table (%)'!$B51,AllPublicationData!$B:$B,'Publication Table (%)'!M$7)/
SUMIFS(AllPublicationData!$E:$E,AllPublicationData!$A:$A,'Publication Table (%)'!$B51,AllPublicationData!$B:$B,'Publication Table (%)'!M$7)),
IF('Publication Table (%)'!$C$5="Operations cancelled for non-clinical/capacity reasons",
IFERROR(SUMIFS(AllPublicationData!$I:$I,AllPublicationData!$A:$A,'Publication Table (%)'!$B51,AllPublicationData!$B:$B,'Publication Table (%)'!$C$4,AllPublicationData!$D:$D,'Publication Table (%)'!M$7)/
SUMIFS(AllPublicationData!$E:$E,AllPublicationData!$A:$A,'Publication Table (%)'!$B51,AllPublicationData!$B:$B,'Publication Table (%)'!$C$4,AllPublicationData!$D:$D,'Publication Table (%)'!M$7),
SUMIFS(AllPublicationData!$I:$I,AllPublicationData!$A:$A,'Publication Table (%)'!$B51,AllPublicationData!$B:$B,'Publication Table (%)'!M$7)/
SUMIFS(AllPublicationData!$E:$E,AllPublicationData!$A:$A,'Publication Table (%)'!$B51,AllPublicationData!$B:$B,'Publication Table (%)'!M$7)),
IF('Publication Table (%)'!$C$5="Cancellations for other reasons",
IFERROR(SUMIFS(AllPublicationData!$J:$J,AllPublicationData!$A:$A,'Publication Table (%)'!$B51,AllPublicationData!$B:$B,'Publication Table (%)'!$C$4,AllPublicationData!$D:$D,'Publication Table (%)'!M$7)/
SUMIFS(AllPublicationData!$E:$E,AllPublicationData!$A:$A,'Publication Table (%)'!$B51,AllPublicationData!$B:$B,'Publication Table (%)'!$C$4,AllPublicationData!$D:$D,'Publication Table (%)'!M$7),
SUMIFS(AllPublicationData!$J:$J,AllPublicationData!$A:$A,'Publication Table (%)'!$B51,AllPublicationData!$B:$B,'Publication Table (%)'!M$7)/
SUMIFS(AllPublicationData!$E:$E,AllPublicationData!$A:$A,'Publication Table (%)'!$B51,AllPublicationData!$B:$B,'Publication Table (%)'!M$7)))))))</f>
        <v>7.792207792207792E-2</v>
      </c>
      <c r="N51" s="96">
        <f>IF('Publication Table (%)'!$C$5="All Cancelled Operations",
IFERROR(SUMIFS(AllPublicationData!$F:$F,AllPublicationData!$A:$A,'Publication Table (%)'!$B51,AllPublicationData!$B:$B,'Publication Table (%)'!$C$4,AllPublicationData!$D:$D,'Publication Table (%)'!N$7)/
SUMIFS(AllPublicationData!$E:$E,AllPublicationData!$A:$A,'Publication Table (%)'!$B51,AllPublicationData!$B:$B,'Publication Table (%)'!$C$4,AllPublicationData!$D:$D,'Publication Table (%)'!N$7),
SUMIFS(AllPublicationData!$F:$F,AllPublicationData!$A:$A,'Publication Table (%)'!$B51,AllPublicationData!$B:$B,'Publication Table (%)'!N$7)/
SUMIFS(AllPublicationData!$E:$E,AllPublicationData!$A:$A,'Publication Table (%)'!$B51,AllPublicationData!$B:$B,'Publication Table (%)'!N$7)),
IF('Publication Table (%)'!$C$5="Operations cancelled by patient",
IFERROR(SUMIFS(AllPublicationData!$G:$G,AllPublicationData!$A:$A,'Publication Table (%)'!$B51,AllPublicationData!$B:$B,'Publication Table (%)'!$C$4,AllPublicationData!$D:$D,'Publication Table (%)'!N$7)/
SUMIFS(AllPublicationData!$E:$E,AllPublicationData!$A:$A,'Publication Table (%)'!$B51,AllPublicationData!$B:$B,'Publication Table (%)'!$C$4,AllPublicationData!$D:$D,'Publication Table (%)'!N$7),
SUMIFS(AllPublicationData!$G:$G,AllPublicationData!$A:$A,'Publication Table (%)'!$B51,AllPublicationData!$B:$B,'Publication Table (%)'!N$7)/
SUMIFS(AllPublicationData!$E:$E,AllPublicationData!$A:$A,'Publication Table (%)'!$B51,AllPublicationData!$B:$B,'Publication Table (%)'!N$7)),
IF('Publication Table (%)'!$C$5="Operations cancelled for clinical reasons",
IFERROR(SUMIFS(AllPublicationData!$H:$H,AllPublicationData!$A:$A,'Publication Table (%)'!$B51,AllPublicationData!$B:$B,'Publication Table (%)'!$C$4,AllPublicationData!$D:$D,'Publication Table (%)'!N$7)/
SUMIFS(AllPublicationData!$E:$E,AllPublicationData!$A:$A,'Publication Table (%)'!$B51,AllPublicationData!$B:$B,'Publication Table (%)'!$C$4,AllPublicationData!$D:$D,'Publication Table (%)'!N$7),
SUMIFS(AllPublicationData!$H:$H,AllPublicationData!$A:$A,'Publication Table (%)'!$B51,AllPublicationData!$B:$B,'Publication Table (%)'!N$7)/
SUMIFS(AllPublicationData!$E:$E,AllPublicationData!$A:$A,'Publication Table (%)'!$B51,AllPublicationData!$B:$B,'Publication Table (%)'!N$7)),
IF('Publication Table (%)'!$C$5="Operations cancelled for non-clinical/capacity reasons",
IFERROR(SUMIFS(AllPublicationData!$I:$I,AllPublicationData!$A:$A,'Publication Table (%)'!$B51,AllPublicationData!$B:$B,'Publication Table (%)'!$C$4,AllPublicationData!$D:$D,'Publication Table (%)'!N$7)/
SUMIFS(AllPublicationData!$E:$E,AllPublicationData!$A:$A,'Publication Table (%)'!$B51,AllPublicationData!$B:$B,'Publication Table (%)'!$C$4,AllPublicationData!$D:$D,'Publication Table (%)'!N$7),
SUMIFS(AllPublicationData!$I:$I,AllPublicationData!$A:$A,'Publication Table (%)'!$B51,AllPublicationData!$B:$B,'Publication Table (%)'!N$7)/
SUMIFS(AllPublicationData!$E:$E,AllPublicationData!$A:$A,'Publication Table (%)'!$B51,AllPublicationData!$B:$B,'Publication Table (%)'!N$7)),
IF('Publication Table (%)'!$C$5="Cancellations for other reasons",
IFERROR(SUMIFS(AllPublicationData!$J:$J,AllPublicationData!$A:$A,'Publication Table (%)'!$B51,AllPublicationData!$B:$B,'Publication Table (%)'!$C$4,AllPublicationData!$D:$D,'Publication Table (%)'!N$7)/
SUMIFS(AllPublicationData!$E:$E,AllPublicationData!$A:$A,'Publication Table (%)'!$B51,AllPublicationData!$B:$B,'Publication Table (%)'!$C$4,AllPublicationData!$D:$D,'Publication Table (%)'!N$7),
SUMIFS(AllPublicationData!$J:$J,AllPublicationData!$A:$A,'Publication Table (%)'!$B51,AllPublicationData!$B:$B,'Publication Table (%)'!N$7)/
SUMIFS(AllPublicationData!$E:$E,AllPublicationData!$A:$A,'Publication Table (%)'!$B51,AllPublicationData!$B:$B,'Publication Table (%)'!N$7)))))))</f>
        <v>8.692120227457352E-2</v>
      </c>
      <c r="O51" s="96">
        <f>IF('Publication Table (%)'!$C$5="All Cancelled Operations",
IFERROR(SUMIFS(AllPublicationData!$F:$F,AllPublicationData!$A:$A,'Publication Table (%)'!$B51,AllPublicationData!$B:$B,'Publication Table (%)'!$C$4,AllPublicationData!$D:$D,'Publication Table (%)'!O$7)/
SUMIFS(AllPublicationData!$E:$E,AllPublicationData!$A:$A,'Publication Table (%)'!$B51,AllPublicationData!$B:$B,'Publication Table (%)'!$C$4,AllPublicationData!$D:$D,'Publication Table (%)'!O$7),
SUMIFS(AllPublicationData!$F:$F,AllPublicationData!$A:$A,'Publication Table (%)'!$B51,AllPublicationData!$B:$B,'Publication Table (%)'!O$7)/
SUMIFS(AllPublicationData!$E:$E,AllPublicationData!$A:$A,'Publication Table (%)'!$B51,AllPublicationData!$B:$B,'Publication Table (%)'!O$7)),
IF('Publication Table (%)'!$C$5="Operations cancelled by patient",
IFERROR(SUMIFS(AllPublicationData!$G:$G,AllPublicationData!$A:$A,'Publication Table (%)'!$B51,AllPublicationData!$B:$B,'Publication Table (%)'!$C$4,AllPublicationData!$D:$D,'Publication Table (%)'!O$7)/
SUMIFS(AllPublicationData!$E:$E,AllPublicationData!$A:$A,'Publication Table (%)'!$B51,AllPublicationData!$B:$B,'Publication Table (%)'!$C$4,AllPublicationData!$D:$D,'Publication Table (%)'!O$7),
SUMIFS(AllPublicationData!$G:$G,AllPublicationData!$A:$A,'Publication Table (%)'!$B51,AllPublicationData!$B:$B,'Publication Table (%)'!O$7)/
SUMIFS(AllPublicationData!$E:$E,AllPublicationData!$A:$A,'Publication Table (%)'!$B51,AllPublicationData!$B:$B,'Publication Table (%)'!O$7)),
IF('Publication Table (%)'!$C$5="Operations cancelled for clinical reasons",
IFERROR(SUMIFS(AllPublicationData!$H:$H,AllPublicationData!$A:$A,'Publication Table (%)'!$B51,AllPublicationData!$B:$B,'Publication Table (%)'!$C$4,AllPublicationData!$D:$D,'Publication Table (%)'!O$7)/
SUMIFS(AllPublicationData!$E:$E,AllPublicationData!$A:$A,'Publication Table (%)'!$B51,AllPublicationData!$B:$B,'Publication Table (%)'!$C$4,AllPublicationData!$D:$D,'Publication Table (%)'!O$7),
SUMIFS(AllPublicationData!$H:$H,AllPublicationData!$A:$A,'Publication Table (%)'!$B51,AllPublicationData!$B:$B,'Publication Table (%)'!O$7)/
SUMIFS(AllPublicationData!$E:$E,AllPublicationData!$A:$A,'Publication Table (%)'!$B51,AllPublicationData!$B:$B,'Publication Table (%)'!O$7)),
IF('Publication Table (%)'!$C$5="Operations cancelled for non-clinical/capacity reasons",
IFERROR(SUMIFS(AllPublicationData!$I:$I,AllPublicationData!$A:$A,'Publication Table (%)'!$B51,AllPublicationData!$B:$B,'Publication Table (%)'!$C$4,AllPublicationData!$D:$D,'Publication Table (%)'!O$7)/
SUMIFS(AllPublicationData!$E:$E,AllPublicationData!$A:$A,'Publication Table (%)'!$B51,AllPublicationData!$B:$B,'Publication Table (%)'!$C$4,AllPublicationData!$D:$D,'Publication Table (%)'!O$7),
SUMIFS(AllPublicationData!$I:$I,AllPublicationData!$A:$A,'Publication Table (%)'!$B51,AllPublicationData!$B:$B,'Publication Table (%)'!O$7)/
SUMIFS(AllPublicationData!$E:$E,AllPublicationData!$A:$A,'Publication Table (%)'!$B51,AllPublicationData!$B:$B,'Publication Table (%)'!O$7)),
IF('Publication Table (%)'!$C$5="Cancellations for other reasons",
IFERROR(SUMIFS(AllPublicationData!$J:$J,AllPublicationData!$A:$A,'Publication Table (%)'!$B51,AllPublicationData!$B:$B,'Publication Table (%)'!$C$4,AllPublicationData!$D:$D,'Publication Table (%)'!O$7)/
SUMIFS(AllPublicationData!$E:$E,AllPublicationData!$A:$A,'Publication Table (%)'!$B51,AllPublicationData!$B:$B,'Publication Table (%)'!$C$4,AllPublicationData!$D:$D,'Publication Table (%)'!O$7),
SUMIFS(AllPublicationData!$J:$J,AllPublicationData!$A:$A,'Publication Table (%)'!$B51,AllPublicationData!$B:$B,'Publication Table (%)'!O$7)/
SUMIFS(AllPublicationData!$E:$E,AllPublicationData!$A:$A,'Publication Table (%)'!$B51,AllPublicationData!$B:$B,'Publication Table (%)'!O$7)))))))</f>
        <v>9.5238095238095233E-2</v>
      </c>
      <c r="P51" s="96">
        <f>IF('Publication Table (%)'!$C$5="All Cancelled Operations",
IFERROR(SUMIFS(AllPublicationData!$F:$F,AllPublicationData!$A:$A,'Publication Table (%)'!$B51,AllPublicationData!$B:$B,'Publication Table (%)'!$C$4,AllPublicationData!$D:$D,'Publication Table (%)'!P$7)/
SUMIFS(AllPublicationData!$E:$E,AllPublicationData!$A:$A,'Publication Table (%)'!$B51,AllPublicationData!$B:$B,'Publication Table (%)'!$C$4,AllPublicationData!$D:$D,'Publication Table (%)'!P$7),
SUMIFS(AllPublicationData!$F:$F,AllPublicationData!$A:$A,'Publication Table (%)'!$B51,AllPublicationData!$B:$B,'Publication Table (%)'!P$7)/
SUMIFS(AllPublicationData!$E:$E,AllPublicationData!$A:$A,'Publication Table (%)'!$B51,AllPublicationData!$B:$B,'Publication Table (%)'!P$7)),
IF('Publication Table (%)'!$C$5="Operations cancelled by patient",
IFERROR(SUMIFS(AllPublicationData!$G:$G,AllPublicationData!$A:$A,'Publication Table (%)'!$B51,AllPublicationData!$B:$B,'Publication Table (%)'!$C$4,AllPublicationData!$D:$D,'Publication Table (%)'!P$7)/
SUMIFS(AllPublicationData!$E:$E,AllPublicationData!$A:$A,'Publication Table (%)'!$B51,AllPublicationData!$B:$B,'Publication Table (%)'!$C$4,AllPublicationData!$D:$D,'Publication Table (%)'!P$7),
SUMIFS(AllPublicationData!$G:$G,AllPublicationData!$A:$A,'Publication Table (%)'!$B51,AllPublicationData!$B:$B,'Publication Table (%)'!P$7)/
SUMIFS(AllPublicationData!$E:$E,AllPublicationData!$A:$A,'Publication Table (%)'!$B51,AllPublicationData!$B:$B,'Publication Table (%)'!P$7)),
IF('Publication Table (%)'!$C$5="Operations cancelled for clinical reasons",
IFERROR(SUMIFS(AllPublicationData!$H:$H,AllPublicationData!$A:$A,'Publication Table (%)'!$B51,AllPublicationData!$B:$B,'Publication Table (%)'!$C$4,AllPublicationData!$D:$D,'Publication Table (%)'!P$7)/
SUMIFS(AllPublicationData!$E:$E,AllPublicationData!$A:$A,'Publication Table (%)'!$B51,AllPublicationData!$B:$B,'Publication Table (%)'!$C$4,AllPublicationData!$D:$D,'Publication Table (%)'!P$7),
SUMIFS(AllPublicationData!$H:$H,AllPublicationData!$A:$A,'Publication Table (%)'!$B51,AllPublicationData!$B:$B,'Publication Table (%)'!P$7)/
SUMIFS(AllPublicationData!$E:$E,AllPublicationData!$A:$A,'Publication Table (%)'!$B51,AllPublicationData!$B:$B,'Publication Table (%)'!P$7)),
IF('Publication Table (%)'!$C$5="Operations cancelled for non-clinical/capacity reasons",
IFERROR(SUMIFS(AllPublicationData!$I:$I,AllPublicationData!$A:$A,'Publication Table (%)'!$B51,AllPublicationData!$B:$B,'Publication Table (%)'!$C$4,AllPublicationData!$D:$D,'Publication Table (%)'!P$7)/
SUMIFS(AllPublicationData!$E:$E,AllPublicationData!$A:$A,'Publication Table (%)'!$B51,AllPublicationData!$B:$B,'Publication Table (%)'!$C$4,AllPublicationData!$D:$D,'Publication Table (%)'!P$7),
SUMIFS(AllPublicationData!$I:$I,AllPublicationData!$A:$A,'Publication Table (%)'!$B51,AllPublicationData!$B:$B,'Publication Table (%)'!P$7)/
SUMIFS(AllPublicationData!$E:$E,AllPublicationData!$A:$A,'Publication Table (%)'!$B51,AllPublicationData!$B:$B,'Publication Table (%)'!P$7)),
IF('Publication Table (%)'!$C$5="Cancellations for other reasons",
IFERROR(SUMIFS(AllPublicationData!$J:$J,AllPublicationData!$A:$A,'Publication Table (%)'!$B51,AllPublicationData!$B:$B,'Publication Table (%)'!$C$4,AllPublicationData!$D:$D,'Publication Table (%)'!P$7)/
SUMIFS(AllPublicationData!$E:$E,AllPublicationData!$A:$A,'Publication Table (%)'!$B51,AllPublicationData!$B:$B,'Publication Table (%)'!$C$4,AllPublicationData!$D:$D,'Publication Table (%)'!P$7),
SUMIFS(AllPublicationData!$J:$J,AllPublicationData!$A:$A,'Publication Table (%)'!$B51,AllPublicationData!$B:$B,'Publication Table (%)'!P$7)/
SUMIFS(AllPublicationData!$E:$E,AllPublicationData!$A:$A,'Publication Table (%)'!$B51,AllPublicationData!$B:$B,'Publication Table (%)'!P$7)))))))</f>
        <v>5.8577405857740586E-2</v>
      </c>
      <c r="Q51" s="96">
        <f>IF('Publication Table (%)'!$C$5="All Cancelled Operations",
IFERROR(SUMIFS(AllPublicationData!$F:$F,AllPublicationData!$A:$A,'Publication Table (%)'!$B51,AllPublicationData!$B:$B,'Publication Table (%)'!$C$4,AllPublicationData!$D:$D,'Publication Table (%)'!Q$7)/
SUMIFS(AllPublicationData!$E:$E,AllPublicationData!$A:$A,'Publication Table (%)'!$B51,AllPublicationData!$B:$B,'Publication Table (%)'!$C$4,AllPublicationData!$D:$D,'Publication Table (%)'!Q$7),
SUMIFS(AllPublicationData!$F:$F,AllPublicationData!$A:$A,'Publication Table (%)'!$B51,AllPublicationData!$B:$B,'Publication Table (%)'!Q$7)/
SUMIFS(AllPublicationData!$E:$E,AllPublicationData!$A:$A,'Publication Table (%)'!$B51,AllPublicationData!$B:$B,'Publication Table (%)'!Q$7)),
IF('Publication Table (%)'!$C$5="Operations cancelled by patient",
IFERROR(SUMIFS(AllPublicationData!$G:$G,AllPublicationData!$A:$A,'Publication Table (%)'!$B51,AllPublicationData!$B:$B,'Publication Table (%)'!$C$4,AllPublicationData!$D:$D,'Publication Table (%)'!Q$7)/
SUMIFS(AllPublicationData!$E:$E,AllPublicationData!$A:$A,'Publication Table (%)'!$B51,AllPublicationData!$B:$B,'Publication Table (%)'!$C$4,AllPublicationData!$D:$D,'Publication Table (%)'!Q$7),
SUMIFS(AllPublicationData!$G:$G,AllPublicationData!$A:$A,'Publication Table (%)'!$B51,AllPublicationData!$B:$B,'Publication Table (%)'!Q$7)/
SUMIFS(AllPublicationData!$E:$E,AllPublicationData!$A:$A,'Publication Table (%)'!$B51,AllPublicationData!$B:$B,'Publication Table (%)'!Q$7)),
IF('Publication Table (%)'!$C$5="Operations cancelled for clinical reasons",
IFERROR(SUMIFS(AllPublicationData!$H:$H,AllPublicationData!$A:$A,'Publication Table (%)'!$B51,AllPublicationData!$B:$B,'Publication Table (%)'!$C$4,AllPublicationData!$D:$D,'Publication Table (%)'!Q$7)/
SUMIFS(AllPublicationData!$E:$E,AllPublicationData!$A:$A,'Publication Table (%)'!$B51,AllPublicationData!$B:$B,'Publication Table (%)'!$C$4,AllPublicationData!$D:$D,'Publication Table (%)'!Q$7),
SUMIFS(AllPublicationData!$H:$H,AllPublicationData!$A:$A,'Publication Table (%)'!$B51,AllPublicationData!$B:$B,'Publication Table (%)'!Q$7)/
SUMIFS(AllPublicationData!$E:$E,AllPublicationData!$A:$A,'Publication Table (%)'!$B51,AllPublicationData!$B:$B,'Publication Table (%)'!Q$7)),
IF('Publication Table (%)'!$C$5="Operations cancelled for non-clinical/capacity reasons",
IFERROR(SUMIFS(AllPublicationData!$I:$I,AllPublicationData!$A:$A,'Publication Table (%)'!$B51,AllPublicationData!$B:$B,'Publication Table (%)'!$C$4,AllPublicationData!$D:$D,'Publication Table (%)'!Q$7)/
SUMIFS(AllPublicationData!$E:$E,AllPublicationData!$A:$A,'Publication Table (%)'!$B51,AllPublicationData!$B:$B,'Publication Table (%)'!$C$4,AllPublicationData!$D:$D,'Publication Table (%)'!Q$7),
SUMIFS(AllPublicationData!$I:$I,AllPublicationData!$A:$A,'Publication Table (%)'!$B51,AllPublicationData!$B:$B,'Publication Table (%)'!Q$7)/
SUMIFS(AllPublicationData!$E:$E,AllPublicationData!$A:$A,'Publication Table (%)'!$B51,AllPublicationData!$B:$B,'Publication Table (%)'!Q$7)),
IF('Publication Table (%)'!$C$5="Cancellations for other reasons",
IFERROR(SUMIFS(AllPublicationData!$J:$J,AllPublicationData!$A:$A,'Publication Table (%)'!$B51,AllPublicationData!$B:$B,'Publication Table (%)'!$C$4,AllPublicationData!$D:$D,'Publication Table (%)'!Q$7)/
SUMIFS(AllPublicationData!$E:$E,AllPublicationData!$A:$A,'Publication Table (%)'!$B51,AllPublicationData!$B:$B,'Publication Table (%)'!$C$4,AllPublicationData!$D:$D,'Publication Table (%)'!Q$7),
SUMIFS(AllPublicationData!$J:$J,AllPublicationData!$A:$A,'Publication Table (%)'!$B51,AllPublicationData!$B:$B,'Publication Table (%)'!Q$7)/
SUMIFS(AllPublicationData!$E:$E,AllPublicationData!$A:$A,'Publication Table (%)'!$B51,AllPublicationData!$B:$B,'Publication Table (%)'!Q$7)))))))</f>
        <v>1.834862385321101E-2</v>
      </c>
      <c r="R51" s="96">
        <f>IF('Publication Table (%)'!$C$5="All Cancelled Operations",
IFERROR(SUMIFS(AllPublicationData!$F:$F,AllPublicationData!$A:$A,'Publication Table (%)'!$B51,AllPublicationData!$B:$B,'Publication Table (%)'!$C$4,AllPublicationData!$D:$D,'Publication Table (%)'!R$7)/
SUMIFS(AllPublicationData!$E:$E,AllPublicationData!$A:$A,'Publication Table (%)'!$B51,AllPublicationData!$B:$B,'Publication Table (%)'!$C$4,AllPublicationData!$D:$D,'Publication Table (%)'!R$7),
SUMIFS(AllPublicationData!$F:$F,AllPublicationData!$A:$A,'Publication Table (%)'!$B51,AllPublicationData!$B:$B,'Publication Table (%)'!R$7)/
SUMIFS(AllPublicationData!$E:$E,AllPublicationData!$A:$A,'Publication Table (%)'!$B51,AllPublicationData!$B:$B,'Publication Table (%)'!R$7)),
IF('Publication Table (%)'!$C$5="Operations cancelled by patient",
IFERROR(SUMIFS(AllPublicationData!$G:$G,AllPublicationData!$A:$A,'Publication Table (%)'!$B51,AllPublicationData!$B:$B,'Publication Table (%)'!$C$4,AllPublicationData!$D:$D,'Publication Table (%)'!R$7)/
SUMIFS(AllPublicationData!$E:$E,AllPublicationData!$A:$A,'Publication Table (%)'!$B51,AllPublicationData!$B:$B,'Publication Table (%)'!$C$4,AllPublicationData!$D:$D,'Publication Table (%)'!R$7),
SUMIFS(AllPublicationData!$G:$G,AllPublicationData!$A:$A,'Publication Table (%)'!$B51,AllPublicationData!$B:$B,'Publication Table (%)'!R$7)/
SUMIFS(AllPublicationData!$E:$E,AllPublicationData!$A:$A,'Publication Table (%)'!$B51,AllPublicationData!$B:$B,'Publication Table (%)'!R$7)),
IF('Publication Table (%)'!$C$5="Operations cancelled for clinical reasons",
IFERROR(SUMIFS(AllPublicationData!$H:$H,AllPublicationData!$A:$A,'Publication Table (%)'!$B51,AllPublicationData!$B:$B,'Publication Table (%)'!$C$4,AllPublicationData!$D:$D,'Publication Table (%)'!R$7)/
SUMIFS(AllPublicationData!$E:$E,AllPublicationData!$A:$A,'Publication Table (%)'!$B51,AllPublicationData!$B:$B,'Publication Table (%)'!$C$4,AllPublicationData!$D:$D,'Publication Table (%)'!R$7),
SUMIFS(AllPublicationData!$H:$H,AllPublicationData!$A:$A,'Publication Table (%)'!$B51,AllPublicationData!$B:$B,'Publication Table (%)'!R$7)/
SUMIFS(AllPublicationData!$E:$E,AllPublicationData!$A:$A,'Publication Table (%)'!$B51,AllPublicationData!$B:$B,'Publication Table (%)'!R$7)),
IF('Publication Table (%)'!$C$5="Operations cancelled for non-clinical/capacity reasons",
IFERROR(SUMIFS(AllPublicationData!$I:$I,AllPublicationData!$A:$A,'Publication Table (%)'!$B51,AllPublicationData!$B:$B,'Publication Table (%)'!$C$4,AllPublicationData!$D:$D,'Publication Table (%)'!R$7)/
SUMIFS(AllPublicationData!$E:$E,AllPublicationData!$A:$A,'Publication Table (%)'!$B51,AllPublicationData!$B:$B,'Publication Table (%)'!$C$4,AllPublicationData!$D:$D,'Publication Table (%)'!R$7),
SUMIFS(AllPublicationData!$I:$I,AllPublicationData!$A:$A,'Publication Table (%)'!$B51,AllPublicationData!$B:$B,'Publication Table (%)'!R$7)/
SUMIFS(AllPublicationData!$E:$E,AllPublicationData!$A:$A,'Publication Table (%)'!$B51,AllPublicationData!$B:$B,'Publication Table (%)'!R$7)),
IF('Publication Table (%)'!$C$5="Cancellations for other reasons",
IFERROR(SUMIFS(AllPublicationData!$J:$J,AllPublicationData!$A:$A,'Publication Table (%)'!$B51,AllPublicationData!$B:$B,'Publication Table (%)'!$C$4,AllPublicationData!$D:$D,'Publication Table (%)'!R$7)/
SUMIFS(AllPublicationData!$E:$E,AllPublicationData!$A:$A,'Publication Table (%)'!$B51,AllPublicationData!$B:$B,'Publication Table (%)'!$C$4,AllPublicationData!$D:$D,'Publication Table (%)'!R$7),
SUMIFS(AllPublicationData!$J:$J,AllPublicationData!$A:$A,'Publication Table (%)'!$B51,AllPublicationData!$B:$B,'Publication Table (%)'!R$7)/
SUMIFS(AllPublicationData!$E:$E,AllPublicationData!$A:$A,'Publication Table (%)'!$B51,AllPublicationData!$B:$B,'Publication Table (%)'!R$7)))))))</f>
        <v>5.1525423728813559E-2</v>
      </c>
      <c r="S51" s="96">
        <f>IF('Publication Table (%)'!$C$5="All Cancelled Operations",
IFERROR(SUMIFS(AllPublicationData!$F:$F,AllPublicationData!$A:$A,'Publication Table (%)'!$B51,AllPublicationData!$B:$B,'Publication Table (%)'!$C$4,AllPublicationData!$D:$D,'Publication Table (%)'!S$7)/
SUMIFS(AllPublicationData!$E:$E,AllPublicationData!$A:$A,'Publication Table (%)'!$B51,AllPublicationData!$B:$B,'Publication Table (%)'!$C$4,AllPublicationData!$D:$D,'Publication Table (%)'!S$7),
SUMIFS(AllPublicationData!$F:$F,AllPublicationData!$A:$A,'Publication Table (%)'!$B51,AllPublicationData!$B:$B,'Publication Table (%)'!S$7)/
SUMIFS(AllPublicationData!$E:$E,AllPublicationData!$A:$A,'Publication Table (%)'!$B51,AllPublicationData!$B:$B,'Publication Table (%)'!S$7)),
IF('Publication Table (%)'!$C$5="Operations cancelled by patient",
IFERROR(SUMIFS(AllPublicationData!$G:$G,AllPublicationData!$A:$A,'Publication Table (%)'!$B51,AllPublicationData!$B:$B,'Publication Table (%)'!$C$4,AllPublicationData!$D:$D,'Publication Table (%)'!S$7)/
SUMIFS(AllPublicationData!$E:$E,AllPublicationData!$A:$A,'Publication Table (%)'!$B51,AllPublicationData!$B:$B,'Publication Table (%)'!$C$4,AllPublicationData!$D:$D,'Publication Table (%)'!S$7),
SUMIFS(AllPublicationData!$G:$G,AllPublicationData!$A:$A,'Publication Table (%)'!$B51,AllPublicationData!$B:$B,'Publication Table (%)'!S$7)/
SUMIFS(AllPublicationData!$E:$E,AllPublicationData!$A:$A,'Publication Table (%)'!$B51,AllPublicationData!$B:$B,'Publication Table (%)'!S$7)),
IF('Publication Table (%)'!$C$5="Operations cancelled for clinical reasons",
IFERROR(SUMIFS(AllPublicationData!$H:$H,AllPublicationData!$A:$A,'Publication Table (%)'!$B51,AllPublicationData!$B:$B,'Publication Table (%)'!$C$4,AllPublicationData!$D:$D,'Publication Table (%)'!S$7)/
SUMIFS(AllPublicationData!$E:$E,AllPublicationData!$A:$A,'Publication Table (%)'!$B51,AllPublicationData!$B:$B,'Publication Table (%)'!$C$4,AllPublicationData!$D:$D,'Publication Table (%)'!S$7),
SUMIFS(AllPublicationData!$H:$H,AllPublicationData!$A:$A,'Publication Table (%)'!$B51,AllPublicationData!$B:$B,'Publication Table (%)'!S$7)/
SUMIFS(AllPublicationData!$E:$E,AllPublicationData!$A:$A,'Publication Table (%)'!$B51,AllPublicationData!$B:$B,'Publication Table (%)'!S$7)),
IF('Publication Table (%)'!$C$5="Operations cancelled for non-clinical/capacity reasons",
IFERROR(SUMIFS(AllPublicationData!$I:$I,AllPublicationData!$A:$A,'Publication Table (%)'!$B51,AllPublicationData!$B:$B,'Publication Table (%)'!$C$4,AllPublicationData!$D:$D,'Publication Table (%)'!S$7)/
SUMIFS(AllPublicationData!$E:$E,AllPublicationData!$A:$A,'Publication Table (%)'!$B51,AllPublicationData!$B:$B,'Publication Table (%)'!$C$4,AllPublicationData!$D:$D,'Publication Table (%)'!S$7),
SUMIFS(AllPublicationData!$I:$I,AllPublicationData!$A:$A,'Publication Table (%)'!$B51,AllPublicationData!$B:$B,'Publication Table (%)'!S$7)/
SUMIFS(AllPublicationData!$E:$E,AllPublicationData!$A:$A,'Publication Table (%)'!$B51,AllPublicationData!$B:$B,'Publication Table (%)'!S$7)),
IF('Publication Table (%)'!$C$5="Cancellations for other reasons",
IFERROR(SUMIFS(AllPublicationData!$J:$J,AllPublicationData!$A:$A,'Publication Table (%)'!$B51,AllPublicationData!$B:$B,'Publication Table (%)'!$C$4,AllPublicationData!$D:$D,'Publication Table (%)'!S$7)/
SUMIFS(AllPublicationData!$E:$E,AllPublicationData!$A:$A,'Publication Table (%)'!$B51,AllPublicationData!$B:$B,'Publication Table (%)'!$C$4,AllPublicationData!$D:$D,'Publication Table (%)'!S$7),
SUMIFS(AllPublicationData!$J:$J,AllPublicationData!$A:$A,'Publication Table (%)'!$B51,AllPublicationData!$B:$B,'Publication Table (%)'!S$7)/
SUMIFS(AllPublicationData!$E:$E,AllPublicationData!$A:$A,'Publication Table (%)'!$B51,AllPublicationData!$B:$B,'Publication Table (%)'!S$7)))))))</f>
        <v>7.6086956521739135E-2</v>
      </c>
    </row>
    <row r="52" spans="2:21" x14ac:dyDescent="0.35">
      <c r="B52" s="89">
        <v>44075</v>
      </c>
      <c r="C52" s="112">
        <f>IF('Publication Table (%)'!$C$5="All Cancelled Operations",
SUMIFS(AllPublicationData!$F:$F,AllPublicationData!$A:$A,'Publication Table (%)'!$B52,AllPublicationData!$B:$B,'Publication Table (%)'!$C$4),
IF('Publication Table (%)'!$C$5="Operations cancelled by patient",
SUMIFS(AllPublicationData!$G:$G,AllPublicationData!$A:$A,'Publication Table (%)'!$B52,AllPublicationData!$B:$B,'Publication Table (%)'!$C$4),
IF('Publication Table (%)'!$C$5="Operations cancelled for clinical reasons",
SUMIFS(AllPublicationData!$H:$H,AllPublicationData!$A:$A,'Publication Table (%)'!$B52,AllPublicationData!$B:$B,'Publication Table (%)'!$C$4),
IF('Publication Table (%)'!$C$5="Operations cancelled for non-clinical/capacity reasons",
SUMIFS(AllPublicationData!$I:$I,AllPublicationData!$A:$A,'Publication Table (%)'!$B52,AllPublicationData!$B:$B,'Publication Table (%)'!$C$4),
IF('Publication Table (%)'!$C$5="Cancellations for other reasons",
SUMIFS(AllPublicationData!$J:$J,AllPublicationData!$A:$A,'Publication Table (%)'!$B52,AllPublicationData!$B:$B,'Publication Table (%)'!$C$4))))))+
IF(AND($C$4="NHS Scotland",$C$5="All Cancelled Operations"),
SUMIFS(AllPublicationData!$F:$F,AllPublicationData!$A:$A,'Publication Table (%)'!$B52),
IF(AND($C$4="NHS Scotland",$C$5="Operations cancelled by patient"),
SUMIFS(AllPublicationData!$G:$G,AllPublicationData!$A:$A,'Publication Table (%)'!$B52),
IF(AND($C$4="NHS Scotland",$C$5="Operations cancelled for clinical reasons"),
SUMIFS(AllPublicationData!$H:$H,AllPublicationData!$A:$A,'Publication Table (%)'!$B52),
IF(AND($C$4="NHS Scotland",$C$5="Operations cancelled for non-clinical/capacity reasons"),
SUMIFS(AllPublicationData!$I:$I,AllPublicationData!$A:$A,'Publication Table (%)'!$B52),
IF(AND($C$4="NHS Scotland",$C$5="Cancellations for other reasons"),
SUMIFS(AllPublicationData!$J:$J,AllPublicationData!$A:$A,'Publication Table (%)'!$B52))))))</f>
        <v>1120</v>
      </c>
      <c r="D52" s="110">
        <f>IF(AND('Publication Table (%)'!$C$5="All Cancelled Operations",$C$4&lt;&gt;"NHS Scotland"),
IFERROR(SUMIFS(AllPublicationData!$F:$F,AllPublicationData!$A:$A,'Publication Table (%)'!$B52,AllPublicationData!$B:$B,'Publication Table (%)'!$C$4,AllPublicationData!$D:$D,'Publication Table (%)'!D$7)/
SUMIFS(AllPublicationData!$E:$E,AllPublicationData!$A:$A,'Publication Table (%)'!$B52,AllPublicationData!$B:$B,'Publication Table (%)'!$C$4,AllPublicationData!$D:$D,'Publication Table (%)'!D$7),
SUMIFS(AllPublicationData!$F:$F,AllPublicationData!$A:$A,'Publication Table (%)'!$B52,AllPublicationData!$B:$B,'Publication Table (%)'!D$7)/
SUMIFS(AllPublicationData!$E:$E,AllPublicationData!$A:$A,'Publication Table (%)'!$B52,AllPublicationData!$B:$B,'Publication Table (%)'!D$7)),
IF(AND('Publication Table (%)'!$C$5="Operations cancelled by patient",$C$4&lt;&gt;"NHS Scotland"),
IFERROR(SUMIFS(AllPublicationData!$G:$G,AllPublicationData!$A:$A,'Publication Table (%)'!$B52,AllPublicationData!$B:$B,'Publication Table (%)'!$C$4,AllPublicationData!$D:$D,'Publication Table (%)'!D$7)/
SUMIFS(AllPublicationData!$E:$E,AllPublicationData!$A:$A,'Publication Table (%)'!$B52,AllPublicationData!$B:$B,'Publication Table (%)'!$C$4,AllPublicationData!$D:$D,'Publication Table (%)'!D$7),
SUMIFS(AllPublicationData!$G:$G,AllPublicationData!$A:$A,'Publication Table (%)'!$B52,AllPublicationData!$B:$B,'Publication Table (%)'!D$7)/
SUMIFS(AllPublicationData!$E:$E,AllPublicationData!$A:$A,'Publication Table (%)'!$B52,AllPublicationData!$B:$B,'Publication Table (%)'!D$7)),
IF(AND('Publication Table (%)'!$C$5="Operations cancelled for clinical reasons",$C$4&lt;&gt;"NHS Scotland"),
IFERROR(SUMIFS(AllPublicationData!$H:$H,AllPublicationData!$A:$A,'Publication Table (%)'!$B52,AllPublicationData!$B:$B,'Publication Table (%)'!$C$4,AllPublicationData!$D:$D,'Publication Table (%)'!D$7)/
SUMIFS(AllPublicationData!$E:$E,AllPublicationData!$A:$A,'Publication Table (%)'!$B52,AllPublicationData!$B:$B,'Publication Table (%)'!$C$4,AllPublicationData!$D:$D,'Publication Table (%)'!D$7),
SUMIFS(AllPublicationData!$H:$H,AllPublicationData!$A:$A,'Publication Table (%)'!$B52,AllPublicationData!$B:$B,'Publication Table (%)'!D$7)/
SUMIFS(AllPublicationData!$E:$E,AllPublicationData!$A:$A,'Publication Table (%)'!$B52,AllPublicationData!$B:$B,'Publication Table (%)'!D$7)),
IF(AND('Publication Table (%)'!$C$5="Operations cancelled for non-clinical/capacity reasons",$C$4&lt;&gt;"NHS Scotland"),
IFERROR(SUMIFS(AllPublicationData!$I:$I,AllPublicationData!$A:$A,'Publication Table (%)'!$B52,AllPublicationData!$B:$B,'Publication Table (%)'!$C$4,AllPublicationData!$D:$D,'Publication Table (%)'!D$7)/
SUMIFS(AllPublicationData!$E:$E,AllPublicationData!$A:$A,'Publication Table (%)'!$B52,AllPublicationData!$B:$B,'Publication Table (%)'!$C$4,AllPublicationData!$D:$D,'Publication Table (%)'!D$7),
SUMIFS(AllPublicationData!$I:$I,AllPublicationData!$A:$A,'Publication Table (%)'!$B52,AllPublicationData!$B:$B,'Publication Table (%)'!D$7)/
SUMIFS(AllPublicationData!$E:$E,AllPublicationData!$A:$A,'Publication Table (%)'!$B52,AllPublicationData!$B:$B,'Publication Table (%)'!D$7)),
IF(AND('Publication Table (%)'!$C$5="Cancellations for other reasons",$C$4&lt;&gt;"NHS Scotland"),
IFERROR(SUMIFS(AllPublicationData!$J:$J,AllPublicationData!$A:$A,'Publication Table (%)'!$B52,AllPublicationData!$B:$B,'Publication Table (%)'!$C$4,AllPublicationData!$D:$D,'Publication Table (%)'!D$7)/
SUMIFS(AllPublicationData!$E:$E,AllPublicationData!$A:$A,'Publication Table (%)'!$B52,AllPublicationData!$B:$B,'Publication Table (%)'!$C$4,AllPublicationData!$D:$D,'Publication Table (%)'!D$7),
SUMIFS(AllPublicationData!$J:$J,AllPublicationData!$A:$A,'Publication Table (%)'!$B52,AllPublicationData!$B:$B,'Publication Table (%)'!D$7)/
SUMIFS(AllPublicationData!$E:$E,AllPublicationData!$A:$A,'Publication Table (%)'!$B52,AllPublicationData!$B:$B,'Publication Table (%)'!D$7)),
IF(AND($C$4="NHS Scotland",$C$5="All Cancelled Operations"),
SUMIFS(AllPublicationData!$F:$F,AllPublicationData!$A:$A,'Publication Table'!$B52)/
SUMIFS(AllPublicationData!$E:$E,AllPublicationData!$A:$A,'Publication Table'!$B52),
IF(AND($C$4="NHS Scotland",$C$5="Operations cancelled by patient"),
SUMIFS(AllPublicationData!$G:$G,AllPublicationData!$A:$A,'Publication Table'!$B52)/
SUMIFS(AllPublicationData!$E:$E,AllPublicationData!$A:$A,'Publication Table'!$B52),
IF(AND($C$4="NHS Scotland",$C$5="Operations cancelled for clinical reasons"),
SUMIFS(AllPublicationData!$H:$H,AllPublicationData!$A:$A,'Publication Table'!$B52)/
SUMIFS(AllPublicationData!$E:$E,AllPublicationData!$A:$A,'Publication Table'!$B52),
IF(AND($C$4="NHS Scotland",$C$5="Operations cancelled for non-clinical/capacity reasons"),
SUMIFS(AllPublicationData!$I:$I,AllPublicationData!$A:$A,'Publication Table'!$B52)/
SUMIFS(AllPublicationData!$E:$E,AllPublicationData!$A:$A,'Publication Table'!$B52),
IF(AND($C$4="NHS Scotland",$C$5="Cancellations for other reasons"),
SUMIFS(AllPublicationData!$J:$J,AllPublicationData!$A:$A,'Publication Table'!$B52)/
SUMIFS(AllPublicationData!$E:$E,AllPublicationData!$A:$A,'Publication Table'!$B52)))))))))))</f>
        <v>6.5666041275797379E-2</v>
      </c>
      <c r="E52" s="96">
        <f>IF('Publication Table (%)'!$C$5="All Cancelled Operations",
IFERROR(SUMIFS(AllPublicationData!$F:$F,AllPublicationData!$A:$A,'Publication Table (%)'!$B52,AllPublicationData!$B:$B,'Publication Table (%)'!$C$4,AllPublicationData!$D:$D,'Publication Table (%)'!E$7)/
SUMIFS(AllPublicationData!$E:$E,AllPublicationData!$A:$A,'Publication Table (%)'!$B52,AllPublicationData!$B:$B,'Publication Table (%)'!$C$4,AllPublicationData!$D:$D,'Publication Table (%)'!E$7),
SUMIFS(AllPublicationData!$F:$F,AllPublicationData!$A:$A,'Publication Table (%)'!$B52,AllPublicationData!$B:$B,'Publication Table (%)'!E$7)/
SUMIFS(AllPublicationData!$E:$E,AllPublicationData!$A:$A,'Publication Table (%)'!$B52,AllPublicationData!$B:$B,'Publication Table (%)'!E$7)),
IF('Publication Table (%)'!$C$5="Operations cancelled by patient",
IFERROR(SUMIFS(AllPublicationData!$G:$G,AllPublicationData!$A:$A,'Publication Table (%)'!$B52,AllPublicationData!$B:$B,'Publication Table (%)'!$C$4,AllPublicationData!$D:$D,'Publication Table (%)'!E$7)/
SUMIFS(AllPublicationData!$E:$E,AllPublicationData!$A:$A,'Publication Table (%)'!$B52,AllPublicationData!$B:$B,'Publication Table (%)'!$C$4,AllPublicationData!$D:$D,'Publication Table (%)'!E$7),
SUMIFS(AllPublicationData!$G:$G,AllPublicationData!$A:$A,'Publication Table (%)'!$B52,AllPublicationData!$B:$B,'Publication Table (%)'!E$7)/
SUMIFS(AllPublicationData!$E:$E,AllPublicationData!$A:$A,'Publication Table (%)'!$B52,AllPublicationData!$B:$B,'Publication Table (%)'!E$7)),
IF('Publication Table (%)'!$C$5="Operations cancelled for clinical reasons",
IFERROR(SUMIFS(AllPublicationData!$H:$H,AllPublicationData!$A:$A,'Publication Table (%)'!$B52,AllPublicationData!$B:$B,'Publication Table (%)'!$C$4,AllPublicationData!$D:$D,'Publication Table (%)'!E$7)/
SUMIFS(AllPublicationData!$E:$E,AllPublicationData!$A:$A,'Publication Table (%)'!$B52,AllPublicationData!$B:$B,'Publication Table (%)'!$C$4,AllPublicationData!$D:$D,'Publication Table (%)'!E$7),
SUMIFS(AllPublicationData!$H:$H,AllPublicationData!$A:$A,'Publication Table (%)'!$B52,AllPublicationData!$B:$B,'Publication Table (%)'!E$7)/
SUMIFS(AllPublicationData!$E:$E,AllPublicationData!$A:$A,'Publication Table (%)'!$B52,AllPublicationData!$B:$B,'Publication Table (%)'!E$7)),
IF('Publication Table (%)'!$C$5="Operations cancelled for non-clinical/capacity reasons",
IFERROR(SUMIFS(AllPublicationData!$I:$I,AllPublicationData!$A:$A,'Publication Table (%)'!$B52,AllPublicationData!$B:$B,'Publication Table (%)'!$C$4,AllPublicationData!$D:$D,'Publication Table (%)'!E$7)/
SUMIFS(AllPublicationData!$E:$E,AllPublicationData!$A:$A,'Publication Table (%)'!$B52,AllPublicationData!$B:$B,'Publication Table (%)'!$C$4,AllPublicationData!$D:$D,'Publication Table (%)'!E$7),
SUMIFS(AllPublicationData!$I:$I,AllPublicationData!$A:$A,'Publication Table (%)'!$B52,AllPublicationData!$B:$B,'Publication Table (%)'!E$7)/
SUMIFS(AllPublicationData!$E:$E,AllPublicationData!$A:$A,'Publication Table (%)'!$B52,AllPublicationData!$B:$B,'Publication Table (%)'!E$7)),
IF('Publication Table (%)'!$C$5="Cancellations for other reasons",
IFERROR(SUMIFS(AllPublicationData!$J:$J,AllPublicationData!$A:$A,'Publication Table (%)'!$B52,AllPublicationData!$B:$B,'Publication Table (%)'!$C$4,AllPublicationData!$D:$D,'Publication Table (%)'!E$7)/
SUMIFS(AllPublicationData!$E:$E,AllPublicationData!$A:$A,'Publication Table (%)'!$B52,AllPublicationData!$B:$B,'Publication Table (%)'!$C$4,AllPublicationData!$D:$D,'Publication Table (%)'!E$7),
SUMIFS(AllPublicationData!$J:$J,AllPublicationData!$A:$A,'Publication Table (%)'!$B52,AllPublicationData!$B:$B,'Publication Table (%)'!E$7)/
SUMIFS(AllPublicationData!$E:$E,AllPublicationData!$A:$A,'Publication Table (%)'!$B52,AllPublicationData!$B:$B,'Publication Table (%)'!E$7)))))))</f>
        <v>3.9344262295081971E-2</v>
      </c>
      <c r="F52" s="96">
        <f>IF('Publication Table (%)'!$C$5="All Cancelled Operations",
IFERROR(SUMIFS(AllPublicationData!$F:$F,AllPublicationData!$A:$A,'Publication Table (%)'!$B52,AllPublicationData!$B:$B,'Publication Table (%)'!$C$4,AllPublicationData!$D:$D,'Publication Table (%)'!F$7)/
SUMIFS(AllPublicationData!$E:$E,AllPublicationData!$A:$A,'Publication Table (%)'!$B52,AllPublicationData!$B:$B,'Publication Table (%)'!$C$4,AllPublicationData!$D:$D,'Publication Table (%)'!F$7),
SUMIFS(AllPublicationData!$F:$F,AllPublicationData!$A:$A,'Publication Table (%)'!$B52,AllPublicationData!$B:$B,'Publication Table (%)'!F$7)/
SUMIFS(AllPublicationData!$E:$E,AllPublicationData!$A:$A,'Publication Table (%)'!$B52,AllPublicationData!$B:$B,'Publication Table (%)'!F$7)),
IF('Publication Table (%)'!$C$5="Operations cancelled by patient",
IFERROR(SUMIFS(AllPublicationData!$G:$G,AllPublicationData!$A:$A,'Publication Table (%)'!$B52,AllPublicationData!$B:$B,'Publication Table (%)'!$C$4,AllPublicationData!$D:$D,'Publication Table (%)'!F$7)/
SUMIFS(AllPublicationData!$E:$E,AllPublicationData!$A:$A,'Publication Table (%)'!$B52,AllPublicationData!$B:$B,'Publication Table (%)'!$C$4,AllPublicationData!$D:$D,'Publication Table (%)'!F$7),
SUMIFS(AllPublicationData!$G:$G,AllPublicationData!$A:$A,'Publication Table (%)'!$B52,AllPublicationData!$B:$B,'Publication Table (%)'!F$7)/
SUMIFS(AllPublicationData!$E:$E,AllPublicationData!$A:$A,'Publication Table (%)'!$B52,AllPublicationData!$B:$B,'Publication Table (%)'!F$7)),
IF('Publication Table (%)'!$C$5="Operations cancelled for clinical reasons",
IFERROR(SUMIFS(AllPublicationData!$H:$H,AllPublicationData!$A:$A,'Publication Table (%)'!$B52,AllPublicationData!$B:$B,'Publication Table (%)'!$C$4,AllPublicationData!$D:$D,'Publication Table (%)'!F$7)/
SUMIFS(AllPublicationData!$E:$E,AllPublicationData!$A:$A,'Publication Table (%)'!$B52,AllPublicationData!$B:$B,'Publication Table (%)'!$C$4,AllPublicationData!$D:$D,'Publication Table (%)'!F$7),
SUMIFS(AllPublicationData!$H:$H,AllPublicationData!$A:$A,'Publication Table (%)'!$B52,AllPublicationData!$B:$B,'Publication Table (%)'!F$7)/
SUMIFS(AllPublicationData!$E:$E,AllPublicationData!$A:$A,'Publication Table (%)'!$B52,AllPublicationData!$B:$B,'Publication Table (%)'!F$7)),
IF('Publication Table (%)'!$C$5="Operations cancelled for non-clinical/capacity reasons",
IFERROR(SUMIFS(AllPublicationData!$I:$I,AllPublicationData!$A:$A,'Publication Table (%)'!$B52,AllPublicationData!$B:$B,'Publication Table (%)'!$C$4,AllPublicationData!$D:$D,'Publication Table (%)'!F$7)/
SUMIFS(AllPublicationData!$E:$E,AllPublicationData!$A:$A,'Publication Table (%)'!$B52,AllPublicationData!$B:$B,'Publication Table (%)'!$C$4,AllPublicationData!$D:$D,'Publication Table (%)'!F$7),
SUMIFS(AllPublicationData!$I:$I,AllPublicationData!$A:$A,'Publication Table (%)'!$B52,AllPublicationData!$B:$B,'Publication Table (%)'!F$7)/
SUMIFS(AllPublicationData!$E:$E,AllPublicationData!$A:$A,'Publication Table (%)'!$B52,AllPublicationData!$B:$B,'Publication Table (%)'!F$7)),
IF('Publication Table (%)'!$C$5="Cancellations for other reasons",
IFERROR(SUMIFS(AllPublicationData!$J:$J,AllPublicationData!$A:$A,'Publication Table (%)'!$B52,AllPublicationData!$B:$B,'Publication Table (%)'!$C$4,AllPublicationData!$D:$D,'Publication Table (%)'!F$7)/
SUMIFS(AllPublicationData!$E:$E,AllPublicationData!$A:$A,'Publication Table (%)'!$B52,AllPublicationData!$B:$B,'Publication Table (%)'!$C$4,AllPublicationData!$D:$D,'Publication Table (%)'!F$7),
SUMIFS(AllPublicationData!$J:$J,AllPublicationData!$A:$A,'Publication Table (%)'!$B52,AllPublicationData!$B:$B,'Publication Table (%)'!F$7)/
SUMIFS(AllPublicationData!$E:$E,AllPublicationData!$A:$A,'Publication Table (%)'!$B52,AllPublicationData!$B:$B,'Publication Table (%)'!F$7)))))))</f>
        <v>7.6496674057649663E-2</v>
      </c>
      <c r="G52" s="96">
        <f>IF('Publication Table (%)'!$C$5="All Cancelled Operations",
IFERROR(SUMIFS(AllPublicationData!$F:$F,AllPublicationData!$A:$A,'Publication Table (%)'!$B52,AllPublicationData!$B:$B,'Publication Table (%)'!$C$4,AllPublicationData!$D:$D,'Publication Table (%)'!G$7)/
SUMIFS(AllPublicationData!$E:$E,AllPublicationData!$A:$A,'Publication Table (%)'!$B52,AllPublicationData!$B:$B,'Publication Table (%)'!$C$4,AllPublicationData!$D:$D,'Publication Table (%)'!G$7),
SUMIFS(AllPublicationData!$F:$F,AllPublicationData!$A:$A,'Publication Table (%)'!$B52,AllPublicationData!$B:$B,'Publication Table (%)'!G$7)/
SUMIFS(AllPublicationData!$E:$E,AllPublicationData!$A:$A,'Publication Table (%)'!$B52,AllPublicationData!$B:$B,'Publication Table (%)'!G$7)),
IF('Publication Table (%)'!$C$5="Operations cancelled by patient",
IFERROR(SUMIFS(AllPublicationData!$G:$G,AllPublicationData!$A:$A,'Publication Table (%)'!$B52,AllPublicationData!$B:$B,'Publication Table (%)'!$C$4,AllPublicationData!$D:$D,'Publication Table (%)'!G$7)/
SUMIFS(AllPublicationData!$E:$E,AllPublicationData!$A:$A,'Publication Table (%)'!$B52,AllPublicationData!$B:$B,'Publication Table (%)'!$C$4,AllPublicationData!$D:$D,'Publication Table (%)'!G$7),
SUMIFS(AllPublicationData!$G:$G,AllPublicationData!$A:$A,'Publication Table (%)'!$B52,AllPublicationData!$B:$B,'Publication Table (%)'!G$7)/
SUMIFS(AllPublicationData!$E:$E,AllPublicationData!$A:$A,'Publication Table (%)'!$B52,AllPublicationData!$B:$B,'Publication Table (%)'!G$7)),
IF('Publication Table (%)'!$C$5="Operations cancelled for clinical reasons",
IFERROR(SUMIFS(AllPublicationData!$H:$H,AllPublicationData!$A:$A,'Publication Table (%)'!$B52,AllPublicationData!$B:$B,'Publication Table (%)'!$C$4,AllPublicationData!$D:$D,'Publication Table (%)'!G$7)/
SUMIFS(AllPublicationData!$E:$E,AllPublicationData!$A:$A,'Publication Table (%)'!$B52,AllPublicationData!$B:$B,'Publication Table (%)'!$C$4,AllPublicationData!$D:$D,'Publication Table (%)'!G$7),
SUMIFS(AllPublicationData!$H:$H,AllPublicationData!$A:$A,'Publication Table (%)'!$B52,AllPublicationData!$B:$B,'Publication Table (%)'!G$7)/
SUMIFS(AllPublicationData!$E:$E,AllPublicationData!$A:$A,'Publication Table (%)'!$B52,AllPublicationData!$B:$B,'Publication Table (%)'!G$7)),
IF('Publication Table (%)'!$C$5="Operations cancelled for non-clinical/capacity reasons",
IFERROR(SUMIFS(AllPublicationData!$I:$I,AllPublicationData!$A:$A,'Publication Table (%)'!$B52,AllPublicationData!$B:$B,'Publication Table (%)'!$C$4,AllPublicationData!$D:$D,'Publication Table (%)'!G$7)/
SUMIFS(AllPublicationData!$E:$E,AllPublicationData!$A:$A,'Publication Table (%)'!$B52,AllPublicationData!$B:$B,'Publication Table (%)'!$C$4,AllPublicationData!$D:$D,'Publication Table (%)'!G$7),
SUMIFS(AllPublicationData!$I:$I,AllPublicationData!$A:$A,'Publication Table (%)'!$B52,AllPublicationData!$B:$B,'Publication Table (%)'!G$7)/
SUMIFS(AllPublicationData!$E:$E,AllPublicationData!$A:$A,'Publication Table (%)'!$B52,AllPublicationData!$B:$B,'Publication Table (%)'!G$7)),
IF('Publication Table (%)'!$C$5="Cancellations for other reasons",
IFERROR(SUMIFS(AllPublicationData!$J:$J,AllPublicationData!$A:$A,'Publication Table (%)'!$B52,AllPublicationData!$B:$B,'Publication Table (%)'!$C$4,AllPublicationData!$D:$D,'Publication Table (%)'!G$7)/
SUMIFS(AllPublicationData!$E:$E,AllPublicationData!$A:$A,'Publication Table (%)'!$B52,AllPublicationData!$B:$B,'Publication Table (%)'!$C$4,AllPublicationData!$D:$D,'Publication Table (%)'!G$7),
SUMIFS(AllPublicationData!$J:$J,AllPublicationData!$A:$A,'Publication Table (%)'!$B52,AllPublicationData!$B:$B,'Publication Table (%)'!G$7)/
SUMIFS(AllPublicationData!$E:$E,AllPublicationData!$A:$A,'Publication Table (%)'!$B52,AllPublicationData!$B:$B,'Publication Table (%)'!G$7)))))))</f>
        <v>5.2631578947368418E-2</v>
      </c>
      <c r="H52" s="96">
        <f>IF('Publication Table (%)'!$C$5="All Cancelled Operations",
IFERROR(SUMIFS(AllPublicationData!$F:$F,AllPublicationData!$A:$A,'Publication Table (%)'!$B52,AllPublicationData!$B:$B,'Publication Table (%)'!$C$4,AllPublicationData!$D:$D,'Publication Table (%)'!H$7)/
SUMIFS(AllPublicationData!$E:$E,AllPublicationData!$A:$A,'Publication Table (%)'!$B52,AllPublicationData!$B:$B,'Publication Table (%)'!$C$4,AllPublicationData!$D:$D,'Publication Table (%)'!H$7),
SUMIFS(AllPublicationData!$F:$F,AllPublicationData!$A:$A,'Publication Table (%)'!$B52,AllPublicationData!$B:$B,'Publication Table (%)'!H$7)/
SUMIFS(AllPublicationData!$E:$E,AllPublicationData!$A:$A,'Publication Table (%)'!$B52,AllPublicationData!$B:$B,'Publication Table (%)'!H$7)),
IF('Publication Table (%)'!$C$5="Operations cancelled by patient",
IFERROR(SUMIFS(AllPublicationData!$G:$G,AllPublicationData!$A:$A,'Publication Table (%)'!$B52,AllPublicationData!$B:$B,'Publication Table (%)'!$C$4,AllPublicationData!$D:$D,'Publication Table (%)'!H$7)/
SUMIFS(AllPublicationData!$E:$E,AllPublicationData!$A:$A,'Publication Table (%)'!$B52,AllPublicationData!$B:$B,'Publication Table (%)'!$C$4,AllPublicationData!$D:$D,'Publication Table (%)'!H$7),
SUMIFS(AllPublicationData!$G:$G,AllPublicationData!$A:$A,'Publication Table (%)'!$B52,AllPublicationData!$B:$B,'Publication Table (%)'!H$7)/
SUMIFS(AllPublicationData!$E:$E,AllPublicationData!$A:$A,'Publication Table (%)'!$B52,AllPublicationData!$B:$B,'Publication Table (%)'!H$7)),
IF('Publication Table (%)'!$C$5="Operations cancelled for clinical reasons",
IFERROR(SUMIFS(AllPublicationData!$H:$H,AllPublicationData!$A:$A,'Publication Table (%)'!$B52,AllPublicationData!$B:$B,'Publication Table (%)'!$C$4,AllPublicationData!$D:$D,'Publication Table (%)'!H$7)/
SUMIFS(AllPublicationData!$E:$E,AllPublicationData!$A:$A,'Publication Table (%)'!$B52,AllPublicationData!$B:$B,'Publication Table (%)'!$C$4,AllPublicationData!$D:$D,'Publication Table (%)'!H$7),
SUMIFS(AllPublicationData!$H:$H,AllPublicationData!$A:$A,'Publication Table (%)'!$B52,AllPublicationData!$B:$B,'Publication Table (%)'!H$7)/
SUMIFS(AllPublicationData!$E:$E,AllPublicationData!$A:$A,'Publication Table (%)'!$B52,AllPublicationData!$B:$B,'Publication Table (%)'!H$7)),
IF('Publication Table (%)'!$C$5="Operations cancelled for non-clinical/capacity reasons",
IFERROR(SUMIFS(AllPublicationData!$I:$I,AllPublicationData!$A:$A,'Publication Table (%)'!$B52,AllPublicationData!$B:$B,'Publication Table (%)'!$C$4,AllPublicationData!$D:$D,'Publication Table (%)'!H$7)/
SUMIFS(AllPublicationData!$E:$E,AllPublicationData!$A:$A,'Publication Table (%)'!$B52,AllPublicationData!$B:$B,'Publication Table (%)'!$C$4,AllPublicationData!$D:$D,'Publication Table (%)'!H$7),
SUMIFS(AllPublicationData!$I:$I,AllPublicationData!$A:$A,'Publication Table (%)'!$B52,AllPublicationData!$B:$B,'Publication Table (%)'!H$7)/
SUMIFS(AllPublicationData!$E:$E,AllPublicationData!$A:$A,'Publication Table (%)'!$B52,AllPublicationData!$B:$B,'Publication Table (%)'!H$7)),
IF('Publication Table (%)'!$C$5="Cancellations for other reasons",
IFERROR(SUMIFS(AllPublicationData!$J:$J,AllPublicationData!$A:$A,'Publication Table (%)'!$B52,AllPublicationData!$B:$B,'Publication Table (%)'!$C$4,AllPublicationData!$D:$D,'Publication Table (%)'!H$7)/
SUMIFS(AllPublicationData!$E:$E,AllPublicationData!$A:$A,'Publication Table (%)'!$B52,AllPublicationData!$B:$B,'Publication Table (%)'!$C$4,AllPublicationData!$D:$D,'Publication Table (%)'!H$7),
SUMIFS(AllPublicationData!$J:$J,AllPublicationData!$A:$A,'Publication Table (%)'!$B52,AllPublicationData!$B:$B,'Publication Table (%)'!H$7)/
SUMIFS(AllPublicationData!$E:$E,AllPublicationData!$A:$A,'Publication Table (%)'!$B52,AllPublicationData!$B:$B,'Publication Table (%)'!H$7)))))))</f>
        <v>5.5258467023172907E-2</v>
      </c>
      <c r="I52" s="96">
        <f>IF('Publication Table (%)'!$C$5="All Cancelled Operations",
IFERROR(SUMIFS(AllPublicationData!$F:$F,AllPublicationData!$A:$A,'Publication Table (%)'!$B52,AllPublicationData!$B:$B,'Publication Table (%)'!$C$4,AllPublicationData!$D:$D,'Publication Table (%)'!I$7)/
SUMIFS(AllPublicationData!$E:$E,AllPublicationData!$A:$A,'Publication Table (%)'!$B52,AllPublicationData!$B:$B,'Publication Table (%)'!$C$4,AllPublicationData!$D:$D,'Publication Table (%)'!I$7),
SUMIFS(AllPublicationData!$F:$F,AllPublicationData!$A:$A,'Publication Table (%)'!$B52,AllPublicationData!$B:$B,'Publication Table (%)'!I$7)/
SUMIFS(AllPublicationData!$E:$E,AllPublicationData!$A:$A,'Publication Table (%)'!$B52,AllPublicationData!$B:$B,'Publication Table (%)'!I$7)),
IF('Publication Table (%)'!$C$5="Operations cancelled by patient",
IFERROR(SUMIFS(AllPublicationData!$G:$G,AllPublicationData!$A:$A,'Publication Table (%)'!$B52,AllPublicationData!$B:$B,'Publication Table (%)'!$C$4,AllPublicationData!$D:$D,'Publication Table (%)'!I$7)/
SUMIFS(AllPublicationData!$E:$E,AllPublicationData!$A:$A,'Publication Table (%)'!$B52,AllPublicationData!$B:$B,'Publication Table (%)'!$C$4,AllPublicationData!$D:$D,'Publication Table (%)'!I$7),
SUMIFS(AllPublicationData!$G:$G,AllPublicationData!$A:$A,'Publication Table (%)'!$B52,AllPublicationData!$B:$B,'Publication Table (%)'!I$7)/
SUMIFS(AllPublicationData!$E:$E,AllPublicationData!$A:$A,'Publication Table (%)'!$B52,AllPublicationData!$B:$B,'Publication Table (%)'!I$7)),
IF('Publication Table (%)'!$C$5="Operations cancelled for clinical reasons",
IFERROR(SUMIFS(AllPublicationData!$H:$H,AllPublicationData!$A:$A,'Publication Table (%)'!$B52,AllPublicationData!$B:$B,'Publication Table (%)'!$C$4,AllPublicationData!$D:$D,'Publication Table (%)'!I$7)/
SUMIFS(AllPublicationData!$E:$E,AllPublicationData!$A:$A,'Publication Table (%)'!$B52,AllPublicationData!$B:$B,'Publication Table (%)'!$C$4,AllPublicationData!$D:$D,'Publication Table (%)'!I$7),
SUMIFS(AllPublicationData!$H:$H,AllPublicationData!$A:$A,'Publication Table (%)'!$B52,AllPublicationData!$B:$B,'Publication Table (%)'!I$7)/
SUMIFS(AllPublicationData!$E:$E,AllPublicationData!$A:$A,'Publication Table (%)'!$B52,AllPublicationData!$B:$B,'Publication Table (%)'!I$7)),
IF('Publication Table (%)'!$C$5="Operations cancelled for non-clinical/capacity reasons",
IFERROR(SUMIFS(AllPublicationData!$I:$I,AllPublicationData!$A:$A,'Publication Table (%)'!$B52,AllPublicationData!$B:$B,'Publication Table (%)'!$C$4,AllPublicationData!$D:$D,'Publication Table (%)'!I$7)/
SUMIFS(AllPublicationData!$E:$E,AllPublicationData!$A:$A,'Publication Table (%)'!$B52,AllPublicationData!$B:$B,'Publication Table (%)'!$C$4,AllPublicationData!$D:$D,'Publication Table (%)'!I$7),
SUMIFS(AllPublicationData!$I:$I,AllPublicationData!$A:$A,'Publication Table (%)'!$B52,AllPublicationData!$B:$B,'Publication Table (%)'!I$7)/
SUMIFS(AllPublicationData!$E:$E,AllPublicationData!$A:$A,'Publication Table (%)'!$B52,AllPublicationData!$B:$B,'Publication Table (%)'!I$7)),
IF('Publication Table (%)'!$C$5="Cancellations for other reasons",
IFERROR(SUMIFS(AllPublicationData!$J:$J,AllPublicationData!$A:$A,'Publication Table (%)'!$B52,AllPublicationData!$B:$B,'Publication Table (%)'!$C$4,AllPublicationData!$D:$D,'Publication Table (%)'!I$7)/
SUMIFS(AllPublicationData!$E:$E,AllPublicationData!$A:$A,'Publication Table (%)'!$B52,AllPublicationData!$B:$B,'Publication Table (%)'!$C$4,AllPublicationData!$D:$D,'Publication Table (%)'!I$7),
SUMIFS(AllPublicationData!$J:$J,AllPublicationData!$A:$A,'Publication Table (%)'!$B52,AllPublicationData!$B:$B,'Publication Table (%)'!I$7)/
SUMIFS(AllPublicationData!$E:$E,AllPublicationData!$A:$A,'Publication Table (%)'!$B52,AllPublicationData!$B:$B,'Publication Table (%)'!I$7)))))))</f>
        <v>5.0353356890459361E-2</v>
      </c>
      <c r="J52" s="96">
        <f>IF('Publication Table (%)'!$C$5="All Cancelled Operations",
IFERROR(SUMIFS(AllPublicationData!$F:$F,AllPublicationData!$A:$A,'Publication Table (%)'!$B52,AllPublicationData!$B:$B,'Publication Table (%)'!$C$4,AllPublicationData!$D:$D,'Publication Table (%)'!J$7)/
SUMIFS(AllPublicationData!$E:$E,AllPublicationData!$A:$A,'Publication Table (%)'!$B52,AllPublicationData!$B:$B,'Publication Table (%)'!$C$4,AllPublicationData!$D:$D,'Publication Table (%)'!J$7),
SUMIFS(AllPublicationData!$F:$F,AllPublicationData!$A:$A,'Publication Table (%)'!$B52,AllPublicationData!$B:$B,'Publication Table (%)'!J$7)/
SUMIFS(AllPublicationData!$E:$E,AllPublicationData!$A:$A,'Publication Table (%)'!$B52,AllPublicationData!$B:$B,'Publication Table (%)'!J$7)),
IF('Publication Table (%)'!$C$5="Operations cancelled by patient",
IFERROR(SUMIFS(AllPublicationData!$G:$G,AllPublicationData!$A:$A,'Publication Table (%)'!$B52,AllPublicationData!$B:$B,'Publication Table (%)'!$C$4,AllPublicationData!$D:$D,'Publication Table (%)'!J$7)/
SUMIFS(AllPublicationData!$E:$E,AllPublicationData!$A:$A,'Publication Table (%)'!$B52,AllPublicationData!$B:$B,'Publication Table (%)'!$C$4,AllPublicationData!$D:$D,'Publication Table (%)'!J$7),
SUMIFS(AllPublicationData!$G:$G,AllPublicationData!$A:$A,'Publication Table (%)'!$B52,AllPublicationData!$B:$B,'Publication Table (%)'!J$7)/
SUMIFS(AllPublicationData!$E:$E,AllPublicationData!$A:$A,'Publication Table (%)'!$B52,AllPublicationData!$B:$B,'Publication Table (%)'!J$7)),
IF('Publication Table (%)'!$C$5="Operations cancelled for clinical reasons",
IFERROR(SUMIFS(AllPublicationData!$H:$H,AllPublicationData!$A:$A,'Publication Table (%)'!$B52,AllPublicationData!$B:$B,'Publication Table (%)'!$C$4,AllPublicationData!$D:$D,'Publication Table (%)'!J$7)/
SUMIFS(AllPublicationData!$E:$E,AllPublicationData!$A:$A,'Publication Table (%)'!$B52,AllPublicationData!$B:$B,'Publication Table (%)'!$C$4,AllPublicationData!$D:$D,'Publication Table (%)'!J$7),
SUMIFS(AllPublicationData!$H:$H,AllPublicationData!$A:$A,'Publication Table (%)'!$B52,AllPublicationData!$B:$B,'Publication Table (%)'!J$7)/
SUMIFS(AllPublicationData!$E:$E,AllPublicationData!$A:$A,'Publication Table (%)'!$B52,AllPublicationData!$B:$B,'Publication Table (%)'!J$7)),
IF('Publication Table (%)'!$C$5="Operations cancelled for non-clinical/capacity reasons",
IFERROR(SUMIFS(AllPublicationData!$I:$I,AllPublicationData!$A:$A,'Publication Table (%)'!$B52,AllPublicationData!$B:$B,'Publication Table (%)'!$C$4,AllPublicationData!$D:$D,'Publication Table (%)'!J$7)/
SUMIFS(AllPublicationData!$E:$E,AllPublicationData!$A:$A,'Publication Table (%)'!$B52,AllPublicationData!$B:$B,'Publication Table (%)'!$C$4,AllPublicationData!$D:$D,'Publication Table (%)'!J$7),
SUMIFS(AllPublicationData!$I:$I,AllPublicationData!$A:$A,'Publication Table (%)'!$B52,AllPublicationData!$B:$B,'Publication Table (%)'!J$7)/
SUMIFS(AllPublicationData!$E:$E,AllPublicationData!$A:$A,'Publication Table (%)'!$B52,AllPublicationData!$B:$B,'Publication Table (%)'!J$7)),
IF('Publication Table (%)'!$C$5="Cancellations for other reasons",
IFERROR(SUMIFS(AllPublicationData!$J:$J,AllPublicationData!$A:$A,'Publication Table (%)'!$B52,AllPublicationData!$B:$B,'Publication Table (%)'!$C$4,AllPublicationData!$D:$D,'Publication Table (%)'!J$7)/
SUMIFS(AllPublicationData!$E:$E,AllPublicationData!$A:$A,'Publication Table (%)'!$B52,AllPublicationData!$B:$B,'Publication Table (%)'!$C$4,AllPublicationData!$D:$D,'Publication Table (%)'!J$7),
SUMIFS(AllPublicationData!$J:$J,AllPublicationData!$A:$A,'Publication Table (%)'!$B52,AllPublicationData!$B:$B,'Publication Table (%)'!J$7)/
SUMIFS(AllPublicationData!$E:$E,AllPublicationData!$A:$A,'Publication Table (%)'!$B52,AllPublicationData!$B:$B,'Publication Table (%)'!J$7)))))))</f>
        <v>6.9373942470389166E-2</v>
      </c>
      <c r="K52" s="96">
        <f>IF('Publication Table (%)'!$C$5="All Cancelled Operations",
IFERROR(SUMIFS(AllPublicationData!$F:$F,AllPublicationData!$A:$A,'Publication Table (%)'!$B52,AllPublicationData!$B:$B,'Publication Table (%)'!$C$4,AllPublicationData!$D:$D,'Publication Table (%)'!K$7)/
SUMIFS(AllPublicationData!$E:$E,AllPublicationData!$A:$A,'Publication Table (%)'!$B52,AllPublicationData!$B:$B,'Publication Table (%)'!$C$4,AllPublicationData!$D:$D,'Publication Table (%)'!K$7),
SUMIFS(AllPublicationData!$F:$F,AllPublicationData!$A:$A,'Publication Table (%)'!$B52,AllPublicationData!$B:$B,'Publication Table (%)'!K$7)/
SUMIFS(AllPublicationData!$E:$E,AllPublicationData!$A:$A,'Publication Table (%)'!$B52,AllPublicationData!$B:$B,'Publication Table (%)'!K$7)),
IF('Publication Table (%)'!$C$5="Operations cancelled by patient",
IFERROR(SUMIFS(AllPublicationData!$G:$G,AllPublicationData!$A:$A,'Publication Table (%)'!$B52,AllPublicationData!$B:$B,'Publication Table (%)'!$C$4,AllPublicationData!$D:$D,'Publication Table (%)'!K$7)/
SUMIFS(AllPublicationData!$E:$E,AllPublicationData!$A:$A,'Publication Table (%)'!$B52,AllPublicationData!$B:$B,'Publication Table (%)'!$C$4,AllPublicationData!$D:$D,'Publication Table (%)'!K$7),
SUMIFS(AllPublicationData!$G:$G,AllPublicationData!$A:$A,'Publication Table (%)'!$B52,AllPublicationData!$B:$B,'Publication Table (%)'!K$7)/
SUMIFS(AllPublicationData!$E:$E,AllPublicationData!$A:$A,'Publication Table (%)'!$B52,AllPublicationData!$B:$B,'Publication Table (%)'!K$7)),
IF('Publication Table (%)'!$C$5="Operations cancelled for clinical reasons",
IFERROR(SUMIFS(AllPublicationData!$H:$H,AllPublicationData!$A:$A,'Publication Table (%)'!$B52,AllPublicationData!$B:$B,'Publication Table (%)'!$C$4,AllPublicationData!$D:$D,'Publication Table (%)'!K$7)/
SUMIFS(AllPublicationData!$E:$E,AllPublicationData!$A:$A,'Publication Table (%)'!$B52,AllPublicationData!$B:$B,'Publication Table (%)'!$C$4,AllPublicationData!$D:$D,'Publication Table (%)'!K$7),
SUMIFS(AllPublicationData!$H:$H,AllPublicationData!$A:$A,'Publication Table (%)'!$B52,AllPublicationData!$B:$B,'Publication Table (%)'!K$7)/
SUMIFS(AllPublicationData!$E:$E,AllPublicationData!$A:$A,'Publication Table (%)'!$B52,AllPublicationData!$B:$B,'Publication Table (%)'!K$7)),
IF('Publication Table (%)'!$C$5="Operations cancelled for non-clinical/capacity reasons",
IFERROR(SUMIFS(AllPublicationData!$I:$I,AllPublicationData!$A:$A,'Publication Table (%)'!$B52,AllPublicationData!$B:$B,'Publication Table (%)'!$C$4,AllPublicationData!$D:$D,'Publication Table (%)'!K$7)/
SUMIFS(AllPublicationData!$E:$E,AllPublicationData!$A:$A,'Publication Table (%)'!$B52,AllPublicationData!$B:$B,'Publication Table (%)'!$C$4,AllPublicationData!$D:$D,'Publication Table (%)'!K$7),
SUMIFS(AllPublicationData!$I:$I,AllPublicationData!$A:$A,'Publication Table (%)'!$B52,AllPublicationData!$B:$B,'Publication Table (%)'!K$7)/
SUMIFS(AllPublicationData!$E:$E,AllPublicationData!$A:$A,'Publication Table (%)'!$B52,AllPublicationData!$B:$B,'Publication Table (%)'!K$7)),
IF('Publication Table (%)'!$C$5="Cancellations for other reasons",
IFERROR(SUMIFS(AllPublicationData!$J:$J,AllPublicationData!$A:$A,'Publication Table (%)'!$B52,AllPublicationData!$B:$B,'Publication Table (%)'!$C$4,AllPublicationData!$D:$D,'Publication Table (%)'!K$7)/
SUMIFS(AllPublicationData!$E:$E,AllPublicationData!$A:$A,'Publication Table (%)'!$B52,AllPublicationData!$B:$B,'Publication Table (%)'!$C$4,AllPublicationData!$D:$D,'Publication Table (%)'!K$7),
SUMIFS(AllPublicationData!$J:$J,AllPublicationData!$A:$A,'Publication Table (%)'!$B52,AllPublicationData!$B:$B,'Publication Table (%)'!K$7)/
SUMIFS(AllPublicationData!$E:$E,AllPublicationData!$A:$A,'Publication Table (%)'!$B52,AllPublicationData!$B:$B,'Publication Table (%)'!K$7)))))))</f>
        <v>7.3742246726395594E-2</v>
      </c>
      <c r="L52" s="96">
        <f>IF('Publication Table (%)'!$C$5="All Cancelled Operations",
IFERROR(SUMIFS(AllPublicationData!$F:$F,AllPublicationData!$A:$A,'Publication Table (%)'!$B52,AllPublicationData!$B:$B,'Publication Table (%)'!$C$4,AllPublicationData!$D:$D,'Publication Table (%)'!L$7)/
SUMIFS(AllPublicationData!$E:$E,AllPublicationData!$A:$A,'Publication Table (%)'!$B52,AllPublicationData!$B:$B,'Publication Table (%)'!$C$4,AllPublicationData!$D:$D,'Publication Table (%)'!L$7),
SUMIFS(AllPublicationData!$F:$F,AllPublicationData!$A:$A,'Publication Table (%)'!$B52,AllPublicationData!$B:$B,'Publication Table (%)'!L$7)/
SUMIFS(AllPublicationData!$E:$E,AllPublicationData!$A:$A,'Publication Table (%)'!$B52,AllPublicationData!$B:$B,'Publication Table (%)'!L$7)),
IF('Publication Table (%)'!$C$5="Operations cancelled by patient",
IFERROR(SUMIFS(AllPublicationData!$G:$G,AllPublicationData!$A:$A,'Publication Table (%)'!$B52,AllPublicationData!$B:$B,'Publication Table (%)'!$C$4,AllPublicationData!$D:$D,'Publication Table (%)'!L$7)/
SUMIFS(AllPublicationData!$E:$E,AllPublicationData!$A:$A,'Publication Table (%)'!$B52,AllPublicationData!$B:$B,'Publication Table (%)'!$C$4,AllPublicationData!$D:$D,'Publication Table (%)'!L$7),
SUMIFS(AllPublicationData!$G:$G,AllPublicationData!$A:$A,'Publication Table (%)'!$B52,AllPublicationData!$B:$B,'Publication Table (%)'!L$7)/
SUMIFS(AllPublicationData!$E:$E,AllPublicationData!$A:$A,'Publication Table (%)'!$B52,AllPublicationData!$B:$B,'Publication Table (%)'!L$7)),
IF('Publication Table (%)'!$C$5="Operations cancelled for clinical reasons",
IFERROR(SUMIFS(AllPublicationData!$H:$H,AllPublicationData!$A:$A,'Publication Table (%)'!$B52,AllPublicationData!$B:$B,'Publication Table (%)'!$C$4,AllPublicationData!$D:$D,'Publication Table (%)'!L$7)/
SUMIFS(AllPublicationData!$E:$E,AllPublicationData!$A:$A,'Publication Table (%)'!$B52,AllPublicationData!$B:$B,'Publication Table (%)'!$C$4,AllPublicationData!$D:$D,'Publication Table (%)'!L$7),
SUMIFS(AllPublicationData!$H:$H,AllPublicationData!$A:$A,'Publication Table (%)'!$B52,AllPublicationData!$B:$B,'Publication Table (%)'!L$7)/
SUMIFS(AllPublicationData!$E:$E,AllPublicationData!$A:$A,'Publication Table (%)'!$B52,AllPublicationData!$B:$B,'Publication Table (%)'!L$7)),
IF('Publication Table (%)'!$C$5="Operations cancelled for non-clinical/capacity reasons",
IFERROR(SUMIFS(AllPublicationData!$I:$I,AllPublicationData!$A:$A,'Publication Table (%)'!$B52,AllPublicationData!$B:$B,'Publication Table (%)'!$C$4,AllPublicationData!$D:$D,'Publication Table (%)'!L$7)/
SUMIFS(AllPublicationData!$E:$E,AllPublicationData!$A:$A,'Publication Table (%)'!$B52,AllPublicationData!$B:$B,'Publication Table (%)'!$C$4,AllPublicationData!$D:$D,'Publication Table (%)'!L$7),
SUMIFS(AllPublicationData!$I:$I,AllPublicationData!$A:$A,'Publication Table (%)'!$B52,AllPublicationData!$B:$B,'Publication Table (%)'!L$7)/
SUMIFS(AllPublicationData!$E:$E,AllPublicationData!$A:$A,'Publication Table (%)'!$B52,AllPublicationData!$B:$B,'Publication Table (%)'!L$7)),
IF('Publication Table (%)'!$C$5="Cancellations for other reasons",
IFERROR(SUMIFS(AllPublicationData!$J:$J,AllPublicationData!$A:$A,'Publication Table (%)'!$B52,AllPublicationData!$B:$B,'Publication Table (%)'!$C$4,AllPublicationData!$D:$D,'Publication Table (%)'!L$7)/
SUMIFS(AllPublicationData!$E:$E,AllPublicationData!$A:$A,'Publication Table (%)'!$B52,AllPublicationData!$B:$B,'Publication Table (%)'!$C$4,AllPublicationData!$D:$D,'Publication Table (%)'!L$7),
SUMIFS(AllPublicationData!$J:$J,AllPublicationData!$A:$A,'Publication Table (%)'!$B52,AllPublicationData!$B:$B,'Publication Table (%)'!L$7)/
SUMIFS(AllPublicationData!$E:$E,AllPublicationData!$A:$A,'Publication Table (%)'!$B52,AllPublicationData!$B:$B,'Publication Table (%)'!L$7)))))))</f>
        <v>6.1667488899851998E-2</v>
      </c>
      <c r="M52" s="96">
        <f>IF('Publication Table (%)'!$C$5="All Cancelled Operations",
IFERROR(SUMIFS(AllPublicationData!$F:$F,AllPublicationData!$A:$A,'Publication Table (%)'!$B52,AllPublicationData!$B:$B,'Publication Table (%)'!$C$4,AllPublicationData!$D:$D,'Publication Table (%)'!M$7)/
SUMIFS(AllPublicationData!$E:$E,AllPublicationData!$A:$A,'Publication Table (%)'!$B52,AllPublicationData!$B:$B,'Publication Table (%)'!$C$4,AllPublicationData!$D:$D,'Publication Table (%)'!M$7),
SUMIFS(AllPublicationData!$F:$F,AllPublicationData!$A:$A,'Publication Table (%)'!$B52,AllPublicationData!$B:$B,'Publication Table (%)'!M$7)/
SUMIFS(AllPublicationData!$E:$E,AllPublicationData!$A:$A,'Publication Table (%)'!$B52,AllPublicationData!$B:$B,'Publication Table (%)'!M$7)),
IF('Publication Table (%)'!$C$5="Operations cancelled by patient",
IFERROR(SUMIFS(AllPublicationData!$G:$G,AllPublicationData!$A:$A,'Publication Table (%)'!$B52,AllPublicationData!$B:$B,'Publication Table (%)'!$C$4,AllPublicationData!$D:$D,'Publication Table (%)'!M$7)/
SUMIFS(AllPublicationData!$E:$E,AllPublicationData!$A:$A,'Publication Table (%)'!$B52,AllPublicationData!$B:$B,'Publication Table (%)'!$C$4,AllPublicationData!$D:$D,'Publication Table (%)'!M$7),
SUMIFS(AllPublicationData!$G:$G,AllPublicationData!$A:$A,'Publication Table (%)'!$B52,AllPublicationData!$B:$B,'Publication Table (%)'!M$7)/
SUMIFS(AllPublicationData!$E:$E,AllPublicationData!$A:$A,'Publication Table (%)'!$B52,AllPublicationData!$B:$B,'Publication Table (%)'!M$7)),
IF('Publication Table (%)'!$C$5="Operations cancelled for clinical reasons",
IFERROR(SUMIFS(AllPublicationData!$H:$H,AllPublicationData!$A:$A,'Publication Table (%)'!$B52,AllPublicationData!$B:$B,'Publication Table (%)'!$C$4,AllPublicationData!$D:$D,'Publication Table (%)'!M$7)/
SUMIFS(AllPublicationData!$E:$E,AllPublicationData!$A:$A,'Publication Table (%)'!$B52,AllPublicationData!$B:$B,'Publication Table (%)'!$C$4,AllPublicationData!$D:$D,'Publication Table (%)'!M$7),
SUMIFS(AllPublicationData!$H:$H,AllPublicationData!$A:$A,'Publication Table (%)'!$B52,AllPublicationData!$B:$B,'Publication Table (%)'!M$7)/
SUMIFS(AllPublicationData!$E:$E,AllPublicationData!$A:$A,'Publication Table (%)'!$B52,AllPublicationData!$B:$B,'Publication Table (%)'!M$7)),
IF('Publication Table (%)'!$C$5="Operations cancelled for non-clinical/capacity reasons",
IFERROR(SUMIFS(AllPublicationData!$I:$I,AllPublicationData!$A:$A,'Publication Table (%)'!$B52,AllPublicationData!$B:$B,'Publication Table (%)'!$C$4,AllPublicationData!$D:$D,'Publication Table (%)'!M$7)/
SUMIFS(AllPublicationData!$E:$E,AllPublicationData!$A:$A,'Publication Table (%)'!$B52,AllPublicationData!$B:$B,'Publication Table (%)'!$C$4,AllPublicationData!$D:$D,'Publication Table (%)'!M$7),
SUMIFS(AllPublicationData!$I:$I,AllPublicationData!$A:$A,'Publication Table (%)'!$B52,AllPublicationData!$B:$B,'Publication Table (%)'!M$7)/
SUMIFS(AllPublicationData!$E:$E,AllPublicationData!$A:$A,'Publication Table (%)'!$B52,AllPublicationData!$B:$B,'Publication Table (%)'!M$7)),
IF('Publication Table (%)'!$C$5="Cancellations for other reasons",
IFERROR(SUMIFS(AllPublicationData!$J:$J,AllPublicationData!$A:$A,'Publication Table (%)'!$B52,AllPublicationData!$B:$B,'Publication Table (%)'!$C$4,AllPublicationData!$D:$D,'Publication Table (%)'!M$7)/
SUMIFS(AllPublicationData!$E:$E,AllPublicationData!$A:$A,'Publication Table (%)'!$B52,AllPublicationData!$B:$B,'Publication Table (%)'!$C$4,AllPublicationData!$D:$D,'Publication Table (%)'!M$7),
SUMIFS(AllPublicationData!$J:$J,AllPublicationData!$A:$A,'Publication Table (%)'!$B52,AllPublicationData!$B:$B,'Publication Table (%)'!M$7)/
SUMIFS(AllPublicationData!$E:$E,AllPublicationData!$A:$A,'Publication Table (%)'!$B52,AllPublicationData!$B:$B,'Publication Table (%)'!M$7)))))))</f>
        <v>0.12059158134243458</v>
      </c>
      <c r="N52" s="96">
        <f>IF('Publication Table (%)'!$C$5="All Cancelled Operations",
IFERROR(SUMIFS(AllPublicationData!$F:$F,AllPublicationData!$A:$A,'Publication Table (%)'!$B52,AllPublicationData!$B:$B,'Publication Table (%)'!$C$4,AllPublicationData!$D:$D,'Publication Table (%)'!N$7)/
SUMIFS(AllPublicationData!$E:$E,AllPublicationData!$A:$A,'Publication Table (%)'!$B52,AllPublicationData!$B:$B,'Publication Table (%)'!$C$4,AllPublicationData!$D:$D,'Publication Table (%)'!N$7),
SUMIFS(AllPublicationData!$F:$F,AllPublicationData!$A:$A,'Publication Table (%)'!$B52,AllPublicationData!$B:$B,'Publication Table (%)'!N$7)/
SUMIFS(AllPublicationData!$E:$E,AllPublicationData!$A:$A,'Publication Table (%)'!$B52,AllPublicationData!$B:$B,'Publication Table (%)'!N$7)),
IF('Publication Table (%)'!$C$5="Operations cancelled by patient",
IFERROR(SUMIFS(AllPublicationData!$G:$G,AllPublicationData!$A:$A,'Publication Table (%)'!$B52,AllPublicationData!$B:$B,'Publication Table (%)'!$C$4,AllPublicationData!$D:$D,'Publication Table (%)'!N$7)/
SUMIFS(AllPublicationData!$E:$E,AllPublicationData!$A:$A,'Publication Table (%)'!$B52,AllPublicationData!$B:$B,'Publication Table (%)'!$C$4,AllPublicationData!$D:$D,'Publication Table (%)'!N$7),
SUMIFS(AllPublicationData!$G:$G,AllPublicationData!$A:$A,'Publication Table (%)'!$B52,AllPublicationData!$B:$B,'Publication Table (%)'!N$7)/
SUMIFS(AllPublicationData!$E:$E,AllPublicationData!$A:$A,'Publication Table (%)'!$B52,AllPublicationData!$B:$B,'Publication Table (%)'!N$7)),
IF('Publication Table (%)'!$C$5="Operations cancelled for clinical reasons",
IFERROR(SUMIFS(AllPublicationData!$H:$H,AllPublicationData!$A:$A,'Publication Table (%)'!$B52,AllPublicationData!$B:$B,'Publication Table (%)'!$C$4,AllPublicationData!$D:$D,'Publication Table (%)'!N$7)/
SUMIFS(AllPublicationData!$E:$E,AllPublicationData!$A:$A,'Publication Table (%)'!$B52,AllPublicationData!$B:$B,'Publication Table (%)'!$C$4,AllPublicationData!$D:$D,'Publication Table (%)'!N$7),
SUMIFS(AllPublicationData!$H:$H,AllPublicationData!$A:$A,'Publication Table (%)'!$B52,AllPublicationData!$B:$B,'Publication Table (%)'!N$7)/
SUMIFS(AllPublicationData!$E:$E,AllPublicationData!$A:$A,'Publication Table (%)'!$B52,AllPublicationData!$B:$B,'Publication Table (%)'!N$7)),
IF('Publication Table (%)'!$C$5="Operations cancelled for non-clinical/capacity reasons",
IFERROR(SUMIFS(AllPublicationData!$I:$I,AllPublicationData!$A:$A,'Publication Table (%)'!$B52,AllPublicationData!$B:$B,'Publication Table (%)'!$C$4,AllPublicationData!$D:$D,'Publication Table (%)'!N$7)/
SUMIFS(AllPublicationData!$E:$E,AllPublicationData!$A:$A,'Publication Table (%)'!$B52,AllPublicationData!$B:$B,'Publication Table (%)'!$C$4,AllPublicationData!$D:$D,'Publication Table (%)'!N$7),
SUMIFS(AllPublicationData!$I:$I,AllPublicationData!$A:$A,'Publication Table (%)'!$B52,AllPublicationData!$B:$B,'Publication Table (%)'!N$7)/
SUMIFS(AllPublicationData!$E:$E,AllPublicationData!$A:$A,'Publication Table (%)'!$B52,AllPublicationData!$B:$B,'Publication Table (%)'!N$7)),
IF('Publication Table (%)'!$C$5="Cancellations for other reasons",
IFERROR(SUMIFS(AllPublicationData!$J:$J,AllPublicationData!$A:$A,'Publication Table (%)'!$B52,AllPublicationData!$B:$B,'Publication Table (%)'!$C$4,AllPublicationData!$D:$D,'Publication Table (%)'!N$7)/
SUMIFS(AllPublicationData!$E:$E,AllPublicationData!$A:$A,'Publication Table (%)'!$B52,AllPublicationData!$B:$B,'Publication Table (%)'!$C$4,AllPublicationData!$D:$D,'Publication Table (%)'!N$7),
SUMIFS(AllPublicationData!$J:$J,AllPublicationData!$A:$A,'Publication Table (%)'!$B52,AllPublicationData!$B:$B,'Publication Table (%)'!N$7)/
SUMIFS(AllPublicationData!$E:$E,AllPublicationData!$A:$A,'Publication Table (%)'!$B52,AllPublicationData!$B:$B,'Publication Table (%)'!N$7)))))))</f>
        <v>7.8212290502793297E-2</v>
      </c>
      <c r="O52" s="96">
        <f>IF('Publication Table (%)'!$C$5="All Cancelled Operations",
IFERROR(SUMIFS(AllPublicationData!$F:$F,AllPublicationData!$A:$A,'Publication Table (%)'!$B52,AllPublicationData!$B:$B,'Publication Table (%)'!$C$4,AllPublicationData!$D:$D,'Publication Table (%)'!O$7)/
SUMIFS(AllPublicationData!$E:$E,AllPublicationData!$A:$A,'Publication Table (%)'!$B52,AllPublicationData!$B:$B,'Publication Table (%)'!$C$4,AllPublicationData!$D:$D,'Publication Table (%)'!O$7),
SUMIFS(AllPublicationData!$F:$F,AllPublicationData!$A:$A,'Publication Table (%)'!$B52,AllPublicationData!$B:$B,'Publication Table (%)'!O$7)/
SUMIFS(AllPublicationData!$E:$E,AllPublicationData!$A:$A,'Publication Table (%)'!$B52,AllPublicationData!$B:$B,'Publication Table (%)'!O$7)),
IF('Publication Table (%)'!$C$5="Operations cancelled by patient",
IFERROR(SUMIFS(AllPublicationData!$G:$G,AllPublicationData!$A:$A,'Publication Table (%)'!$B52,AllPublicationData!$B:$B,'Publication Table (%)'!$C$4,AllPublicationData!$D:$D,'Publication Table (%)'!O$7)/
SUMIFS(AllPublicationData!$E:$E,AllPublicationData!$A:$A,'Publication Table (%)'!$B52,AllPublicationData!$B:$B,'Publication Table (%)'!$C$4,AllPublicationData!$D:$D,'Publication Table (%)'!O$7),
SUMIFS(AllPublicationData!$G:$G,AllPublicationData!$A:$A,'Publication Table (%)'!$B52,AllPublicationData!$B:$B,'Publication Table (%)'!O$7)/
SUMIFS(AllPublicationData!$E:$E,AllPublicationData!$A:$A,'Publication Table (%)'!$B52,AllPublicationData!$B:$B,'Publication Table (%)'!O$7)),
IF('Publication Table (%)'!$C$5="Operations cancelled for clinical reasons",
IFERROR(SUMIFS(AllPublicationData!$H:$H,AllPublicationData!$A:$A,'Publication Table (%)'!$B52,AllPublicationData!$B:$B,'Publication Table (%)'!$C$4,AllPublicationData!$D:$D,'Publication Table (%)'!O$7)/
SUMIFS(AllPublicationData!$E:$E,AllPublicationData!$A:$A,'Publication Table (%)'!$B52,AllPublicationData!$B:$B,'Publication Table (%)'!$C$4,AllPublicationData!$D:$D,'Publication Table (%)'!O$7),
SUMIFS(AllPublicationData!$H:$H,AllPublicationData!$A:$A,'Publication Table (%)'!$B52,AllPublicationData!$B:$B,'Publication Table (%)'!O$7)/
SUMIFS(AllPublicationData!$E:$E,AllPublicationData!$A:$A,'Publication Table (%)'!$B52,AllPublicationData!$B:$B,'Publication Table (%)'!O$7)),
IF('Publication Table (%)'!$C$5="Operations cancelled for non-clinical/capacity reasons",
IFERROR(SUMIFS(AllPublicationData!$I:$I,AllPublicationData!$A:$A,'Publication Table (%)'!$B52,AllPublicationData!$B:$B,'Publication Table (%)'!$C$4,AllPublicationData!$D:$D,'Publication Table (%)'!O$7)/
SUMIFS(AllPublicationData!$E:$E,AllPublicationData!$A:$A,'Publication Table (%)'!$B52,AllPublicationData!$B:$B,'Publication Table (%)'!$C$4,AllPublicationData!$D:$D,'Publication Table (%)'!O$7),
SUMIFS(AllPublicationData!$I:$I,AllPublicationData!$A:$A,'Publication Table (%)'!$B52,AllPublicationData!$B:$B,'Publication Table (%)'!O$7)/
SUMIFS(AllPublicationData!$E:$E,AllPublicationData!$A:$A,'Publication Table (%)'!$B52,AllPublicationData!$B:$B,'Publication Table (%)'!O$7)),
IF('Publication Table (%)'!$C$5="Cancellations for other reasons",
IFERROR(SUMIFS(AllPublicationData!$J:$J,AllPublicationData!$A:$A,'Publication Table (%)'!$B52,AllPublicationData!$B:$B,'Publication Table (%)'!$C$4,AllPublicationData!$D:$D,'Publication Table (%)'!O$7)/
SUMIFS(AllPublicationData!$E:$E,AllPublicationData!$A:$A,'Publication Table (%)'!$B52,AllPublicationData!$B:$B,'Publication Table (%)'!$C$4,AllPublicationData!$D:$D,'Publication Table (%)'!O$7),
SUMIFS(AllPublicationData!$J:$J,AllPublicationData!$A:$A,'Publication Table (%)'!$B52,AllPublicationData!$B:$B,'Publication Table (%)'!O$7)/
SUMIFS(AllPublicationData!$E:$E,AllPublicationData!$A:$A,'Publication Table (%)'!$B52,AllPublicationData!$B:$B,'Publication Table (%)'!O$7)))))))</f>
        <v>8.0436264485344244E-2</v>
      </c>
      <c r="P52" s="96">
        <f>IF('Publication Table (%)'!$C$5="All Cancelled Operations",
IFERROR(SUMIFS(AllPublicationData!$F:$F,AllPublicationData!$A:$A,'Publication Table (%)'!$B52,AllPublicationData!$B:$B,'Publication Table (%)'!$C$4,AllPublicationData!$D:$D,'Publication Table (%)'!P$7)/
SUMIFS(AllPublicationData!$E:$E,AllPublicationData!$A:$A,'Publication Table (%)'!$B52,AllPublicationData!$B:$B,'Publication Table (%)'!$C$4,AllPublicationData!$D:$D,'Publication Table (%)'!P$7),
SUMIFS(AllPublicationData!$F:$F,AllPublicationData!$A:$A,'Publication Table (%)'!$B52,AllPublicationData!$B:$B,'Publication Table (%)'!P$7)/
SUMIFS(AllPublicationData!$E:$E,AllPublicationData!$A:$A,'Publication Table (%)'!$B52,AllPublicationData!$B:$B,'Publication Table (%)'!P$7)),
IF('Publication Table (%)'!$C$5="Operations cancelled by patient",
IFERROR(SUMIFS(AllPublicationData!$G:$G,AllPublicationData!$A:$A,'Publication Table (%)'!$B52,AllPublicationData!$B:$B,'Publication Table (%)'!$C$4,AllPublicationData!$D:$D,'Publication Table (%)'!P$7)/
SUMIFS(AllPublicationData!$E:$E,AllPublicationData!$A:$A,'Publication Table (%)'!$B52,AllPublicationData!$B:$B,'Publication Table (%)'!$C$4,AllPublicationData!$D:$D,'Publication Table (%)'!P$7),
SUMIFS(AllPublicationData!$G:$G,AllPublicationData!$A:$A,'Publication Table (%)'!$B52,AllPublicationData!$B:$B,'Publication Table (%)'!P$7)/
SUMIFS(AllPublicationData!$E:$E,AllPublicationData!$A:$A,'Publication Table (%)'!$B52,AllPublicationData!$B:$B,'Publication Table (%)'!P$7)),
IF('Publication Table (%)'!$C$5="Operations cancelled for clinical reasons",
IFERROR(SUMIFS(AllPublicationData!$H:$H,AllPublicationData!$A:$A,'Publication Table (%)'!$B52,AllPublicationData!$B:$B,'Publication Table (%)'!$C$4,AllPublicationData!$D:$D,'Publication Table (%)'!P$7)/
SUMIFS(AllPublicationData!$E:$E,AllPublicationData!$A:$A,'Publication Table (%)'!$B52,AllPublicationData!$B:$B,'Publication Table (%)'!$C$4,AllPublicationData!$D:$D,'Publication Table (%)'!P$7),
SUMIFS(AllPublicationData!$H:$H,AllPublicationData!$A:$A,'Publication Table (%)'!$B52,AllPublicationData!$B:$B,'Publication Table (%)'!P$7)/
SUMIFS(AllPublicationData!$E:$E,AllPublicationData!$A:$A,'Publication Table (%)'!$B52,AllPublicationData!$B:$B,'Publication Table (%)'!P$7)),
IF('Publication Table (%)'!$C$5="Operations cancelled for non-clinical/capacity reasons",
IFERROR(SUMIFS(AllPublicationData!$I:$I,AllPublicationData!$A:$A,'Publication Table (%)'!$B52,AllPublicationData!$B:$B,'Publication Table (%)'!$C$4,AllPublicationData!$D:$D,'Publication Table (%)'!P$7)/
SUMIFS(AllPublicationData!$E:$E,AllPublicationData!$A:$A,'Publication Table (%)'!$B52,AllPublicationData!$B:$B,'Publication Table (%)'!$C$4,AllPublicationData!$D:$D,'Publication Table (%)'!P$7),
SUMIFS(AllPublicationData!$I:$I,AllPublicationData!$A:$A,'Publication Table (%)'!$B52,AllPublicationData!$B:$B,'Publication Table (%)'!P$7)/
SUMIFS(AllPublicationData!$E:$E,AllPublicationData!$A:$A,'Publication Table (%)'!$B52,AllPublicationData!$B:$B,'Publication Table (%)'!P$7)),
IF('Publication Table (%)'!$C$5="Cancellations for other reasons",
IFERROR(SUMIFS(AllPublicationData!$J:$J,AllPublicationData!$A:$A,'Publication Table (%)'!$B52,AllPublicationData!$B:$B,'Publication Table (%)'!$C$4,AllPublicationData!$D:$D,'Publication Table (%)'!P$7)/
SUMIFS(AllPublicationData!$E:$E,AllPublicationData!$A:$A,'Publication Table (%)'!$B52,AllPublicationData!$B:$B,'Publication Table (%)'!$C$4,AllPublicationData!$D:$D,'Publication Table (%)'!P$7),
SUMIFS(AllPublicationData!$J:$J,AllPublicationData!$A:$A,'Publication Table (%)'!$B52,AllPublicationData!$B:$B,'Publication Table (%)'!P$7)/
SUMIFS(AllPublicationData!$E:$E,AllPublicationData!$A:$A,'Publication Table (%)'!$B52,AllPublicationData!$B:$B,'Publication Table (%)'!P$7)))))))</f>
        <v>3.5087719298245612E-2</v>
      </c>
      <c r="Q52" s="96">
        <f>IF('Publication Table (%)'!$C$5="All Cancelled Operations",
IFERROR(SUMIFS(AllPublicationData!$F:$F,AllPublicationData!$A:$A,'Publication Table (%)'!$B52,AllPublicationData!$B:$B,'Publication Table (%)'!$C$4,AllPublicationData!$D:$D,'Publication Table (%)'!Q$7)/
SUMIFS(AllPublicationData!$E:$E,AllPublicationData!$A:$A,'Publication Table (%)'!$B52,AllPublicationData!$B:$B,'Publication Table (%)'!$C$4,AllPublicationData!$D:$D,'Publication Table (%)'!Q$7),
SUMIFS(AllPublicationData!$F:$F,AllPublicationData!$A:$A,'Publication Table (%)'!$B52,AllPublicationData!$B:$B,'Publication Table (%)'!Q$7)/
SUMIFS(AllPublicationData!$E:$E,AllPublicationData!$A:$A,'Publication Table (%)'!$B52,AllPublicationData!$B:$B,'Publication Table (%)'!Q$7)),
IF('Publication Table (%)'!$C$5="Operations cancelled by patient",
IFERROR(SUMIFS(AllPublicationData!$G:$G,AllPublicationData!$A:$A,'Publication Table (%)'!$B52,AllPublicationData!$B:$B,'Publication Table (%)'!$C$4,AllPublicationData!$D:$D,'Publication Table (%)'!Q$7)/
SUMIFS(AllPublicationData!$E:$E,AllPublicationData!$A:$A,'Publication Table (%)'!$B52,AllPublicationData!$B:$B,'Publication Table (%)'!$C$4,AllPublicationData!$D:$D,'Publication Table (%)'!Q$7),
SUMIFS(AllPublicationData!$G:$G,AllPublicationData!$A:$A,'Publication Table (%)'!$B52,AllPublicationData!$B:$B,'Publication Table (%)'!Q$7)/
SUMIFS(AllPublicationData!$E:$E,AllPublicationData!$A:$A,'Publication Table (%)'!$B52,AllPublicationData!$B:$B,'Publication Table (%)'!Q$7)),
IF('Publication Table (%)'!$C$5="Operations cancelled for clinical reasons",
IFERROR(SUMIFS(AllPublicationData!$H:$H,AllPublicationData!$A:$A,'Publication Table (%)'!$B52,AllPublicationData!$B:$B,'Publication Table (%)'!$C$4,AllPublicationData!$D:$D,'Publication Table (%)'!Q$7)/
SUMIFS(AllPublicationData!$E:$E,AllPublicationData!$A:$A,'Publication Table (%)'!$B52,AllPublicationData!$B:$B,'Publication Table (%)'!$C$4,AllPublicationData!$D:$D,'Publication Table (%)'!Q$7),
SUMIFS(AllPublicationData!$H:$H,AllPublicationData!$A:$A,'Publication Table (%)'!$B52,AllPublicationData!$B:$B,'Publication Table (%)'!Q$7)/
SUMIFS(AllPublicationData!$E:$E,AllPublicationData!$A:$A,'Publication Table (%)'!$B52,AllPublicationData!$B:$B,'Publication Table (%)'!Q$7)),
IF('Publication Table (%)'!$C$5="Operations cancelled for non-clinical/capacity reasons",
IFERROR(SUMIFS(AllPublicationData!$I:$I,AllPublicationData!$A:$A,'Publication Table (%)'!$B52,AllPublicationData!$B:$B,'Publication Table (%)'!$C$4,AllPublicationData!$D:$D,'Publication Table (%)'!Q$7)/
SUMIFS(AllPublicationData!$E:$E,AllPublicationData!$A:$A,'Publication Table (%)'!$B52,AllPublicationData!$B:$B,'Publication Table (%)'!$C$4,AllPublicationData!$D:$D,'Publication Table (%)'!Q$7),
SUMIFS(AllPublicationData!$I:$I,AllPublicationData!$A:$A,'Publication Table (%)'!$B52,AllPublicationData!$B:$B,'Publication Table (%)'!Q$7)/
SUMIFS(AllPublicationData!$E:$E,AllPublicationData!$A:$A,'Publication Table (%)'!$B52,AllPublicationData!$B:$B,'Publication Table (%)'!Q$7)),
IF('Publication Table (%)'!$C$5="Cancellations for other reasons",
IFERROR(SUMIFS(AllPublicationData!$J:$J,AllPublicationData!$A:$A,'Publication Table (%)'!$B52,AllPublicationData!$B:$B,'Publication Table (%)'!$C$4,AllPublicationData!$D:$D,'Publication Table (%)'!Q$7)/
SUMIFS(AllPublicationData!$E:$E,AllPublicationData!$A:$A,'Publication Table (%)'!$B52,AllPublicationData!$B:$B,'Publication Table (%)'!$C$4,AllPublicationData!$D:$D,'Publication Table (%)'!Q$7),
SUMIFS(AllPublicationData!$J:$J,AllPublicationData!$A:$A,'Publication Table (%)'!$B52,AllPublicationData!$B:$B,'Publication Table (%)'!Q$7)/
SUMIFS(AllPublicationData!$E:$E,AllPublicationData!$A:$A,'Publication Table (%)'!$B52,AllPublicationData!$B:$B,'Publication Table (%)'!Q$7)))))))</f>
        <v>2.8571428571428571E-2</v>
      </c>
      <c r="R52" s="96">
        <f>IF('Publication Table (%)'!$C$5="All Cancelled Operations",
IFERROR(SUMIFS(AllPublicationData!$F:$F,AllPublicationData!$A:$A,'Publication Table (%)'!$B52,AllPublicationData!$B:$B,'Publication Table (%)'!$C$4,AllPublicationData!$D:$D,'Publication Table (%)'!R$7)/
SUMIFS(AllPublicationData!$E:$E,AllPublicationData!$A:$A,'Publication Table (%)'!$B52,AllPublicationData!$B:$B,'Publication Table (%)'!$C$4,AllPublicationData!$D:$D,'Publication Table (%)'!R$7),
SUMIFS(AllPublicationData!$F:$F,AllPublicationData!$A:$A,'Publication Table (%)'!$B52,AllPublicationData!$B:$B,'Publication Table (%)'!R$7)/
SUMIFS(AllPublicationData!$E:$E,AllPublicationData!$A:$A,'Publication Table (%)'!$B52,AllPublicationData!$B:$B,'Publication Table (%)'!R$7)),
IF('Publication Table (%)'!$C$5="Operations cancelled by patient",
IFERROR(SUMIFS(AllPublicationData!$G:$G,AllPublicationData!$A:$A,'Publication Table (%)'!$B52,AllPublicationData!$B:$B,'Publication Table (%)'!$C$4,AllPublicationData!$D:$D,'Publication Table (%)'!R$7)/
SUMIFS(AllPublicationData!$E:$E,AllPublicationData!$A:$A,'Publication Table (%)'!$B52,AllPublicationData!$B:$B,'Publication Table (%)'!$C$4,AllPublicationData!$D:$D,'Publication Table (%)'!R$7),
SUMIFS(AllPublicationData!$G:$G,AllPublicationData!$A:$A,'Publication Table (%)'!$B52,AllPublicationData!$B:$B,'Publication Table (%)'!R$7)/
SUMIFS(AllPublicationData!$E:$E,AllPublicationData!$A:$A,'Publication Table (%)'!$B52,AllPublicationData!$B:$B,'Publication Table (%)'!R$7)),
IF('Publication Table (%)'!$C$5="Operations cancelled for clinical reasons",
IFERROR(SUMIFS(AllPublicationData!$H:$H,AllPublicationData!$A:$A,'Publication Table (%)'!$B52,AllPublicationData!$B:$B,'Publication Table (%)'!$C$4,AllPublicationData!$D:$D,'Publication Table (%)'!R$7)/
SUMIFS(AllPublicationData!$E:$E,AllPublicationData!$A:$A,'Publication Table (%)'!$B52,AllPublicationData!$B:$B,'Publication Table (%)'!$C$4,AllPublicationData!$D:$D,'Publication Table (%)'!R$7),
SUMIFS(AllPublicationData!$H:$H,AllPublicationData!$A:$A,'Publication Table (%)'!$B52,AllPublicationData!$B:$B,'Publication Table (%)'!R$7)/
SUMIFS(AllPublicationData!$E:$E,AllPublicationData!$A:$A,'Publication Table (%)'!$B52,AllPublicationData!$B:$B,'Publication Table (%)'!R$7)),
IF('Publication Table (%)'!$C$5="Operations cancelled for non-clinical/capacity reasons",
IFERROR(SUMIFS(AllPublicationData!$I:$I,AllPublicationData!$A:$A,'Publication Table (%)'!$B52,AllPublicationData!$B:$B,'Publication Table (%)'!$C$4,AllPublicationData!$D:$D,'Publication Table (%)'!R$7)/
SUMIFS(AllPublicationData!$E:$E,AllPublicationData!$A:$A,'Publication Table (%)'!$B52,AllPublicationData!$B:$B,'Publication Table (%)'!$C$4,AllPublicationData!$D:$D,'Publication Table (%)'!R$7),
SUMIFS(AllPublicationData!$I:$I,AllPublicationData!$A:$A,'Publication Table (%)'!$B52,AllPublicationData!$B:$B,'Publication Table (%)'!R$7)/
SUMIFS(AllPublicationData!$E:$E,AllPublicationData!$A:$A,'Publication Table (%)'!$B52,AllPublicationData!$B:$B,'Publication Table (%)'!R$7)),
IF('Publication Table (%)'!$C$5="Cancellations for other reasons",
IFERROR(SUMIFS(AllPublicationData!$J:$J,AllPublicationData!$A:$A,'Publication Table (%)'!$B52,AllPublicationData!$B:$B,'Publication Table (%)'!$C$4,AllPublicationData!$D:$D,'Publication Table (%)'!R$7)/
SUMIFS(AllPublicationData!$E:$E,AllPublicationData!$A:$A,'Publication Table (%)'!$B52,AllPublicationData!$B:$B,'Publication Table (%)'!$C$4,AllPublicationData!$D:$D,'Publication Table (%)'!R$7),
SUMIFS(AllPublicationData!$J:$J,AllPublicationData!$A:$A,'Publication Table (%)'!$B52,AllPublicationData!$B:$B,'Publication Table (%)'!R$7)/
SUMIFS(AllPublicationData!$E:$E,AllPublicationData!$A:$A,'Publication Table (%)'!$B52,AllPublicationData!$B:$B,'Publication Table (%)'!R$7)))))))</f>
        <v>3.5936420179682099E-2</v>
      </c>
      <c r="S52" s="96">
        <f>IF('Publication Table (%)'!$C$5="All Cancelled Operations",
IFERROR(SUMIFS(AllPublicationData!$F:$F,AllPublicationData!$A:$A,'Publication Table (%)'!$B52,AllPublicationData!$B:$B,'Publication Table (%)'!$C$4,AllPublicationData!$D:$D,'Publication Table (%)'!S$7)/
SUMIFS(AllPublicationData!$E:$E,AllPublicationData!$A:$A,'Publication Table (%)'!$B52,AllPublicationData!$B:$B,'Publication Table (%)'!$C$4,AllPublicationData!$D:$D,'Publication Table (%)'!S$7),
SUMIFS(AllPublicationData!$F:$F,AllPublicationData!$A:$A,'Publication Table (%)'!$B52,AllPublicationData!$B:$B,'Publication Table (%)'!S$7)/
SUMIFS(AllPublicationData!$E:$E,AllPublicationData!$A:$A,'Publication Table (%)'!$B52,AllPublicationData!$B:$B,'Publication Table (%)'!S$7)),
IF('Publication Table (%)'!$C$5="Operations cancelled by patient",
IFERROR(SUMIFS(AllPublicationData!$G:$G,AllPublicationData!$A:$A,'Publication Table (%)'!$B52,AllPublicationData!$B:$B,'Publication Table (%)'!$C$4,AllPublicationData!$D:$D,'Publication Table (%)'!S$7)/
SUMIFS(AllPublicationData!$E:$E,AllPublicationData!$A:$A,'Publication Table (%)'!$B52,AllPublicationData!$B:$B,'Publication Table (%)'!$C$4,AllPublicationData!$D:$D,'Publication Table (%)'!S$7),
SUMIFS(AllPublicationData!$G:$G,AllPublicationData!$A:$A,'Publication Table (%)'!$B52,AllPublicationData!$B:$B,'Publication Table (%)'!S$7)/
SUMIFS(AllPublicationData!$E:$E,AllPublicationData!$A:$A,'Publication Table (%)'!$B52,AllPublicationData!$B:$B,'Publication Table (%)'!S$7)),
IF('Publication Table (%)'!$C$5="Operations cancelled for clinical reasons",
IFERROR(SUMIFS(AllPublicationData!$H:$H,AllPublicationData!$A:$A,'Publication Table (%)'!$B52,AllPublicationData!$B:$B,'Publication Table (%)'!$C$4,AllPublicationData!$D:$D,'Publication Table (%)'!S$7)/
SUMIFS(AllPublicationData!$E:$E,AllPublicationData!$A:$A,'Publication Table (%)'!$B52,AllPublicationData!$B:$B,'Publication Table (%)'!$C$4,AllPublicationData!$D:$D,'Publication Table (%)'!S$7),
SUMIFS(AllPublicationData!$H:$H,AllPublicationData!$A:$A,'Publication Table (%)'!$B52,AllPublicationData!$B:$B,'Publication Table (%)'!S$7)/
SUMIFS(AllPublicationData!$E:$E,AllPublicationData!$A:$A,'Publication Table (%)'!$B52,AllPublicationData!$B:$B,'Publication Table (%)'!S$7)),
IF('Publication Table (%)'!$C$5="Operations cancelled for non-clinical/capacity reasons",
IFERROR(SUMIFS(AllPublicationData!$I:$I,AllPublicationData!$A:$A,'Publication Table (%)'!$B52,AllPublicationData!$B:$B,'Publication Table (%)'!$C$4,AllPublicationData!$D:$D,'Publication Table (%)'!S$7)/
SUMIFS(AllPublicationData!$E:$E,AllPublicationData!$A:$A,'Publication Table (%)'!$B52,AllPublicationData!$B:$B,'Publication Table (%)'!$C$4,AllPublicationData!$D:$D,'Publication Table (%)'!S$7),
SUMIFS(AllPublicationData!$I:$I,AllPublicationData!$A:$A,'Publication Table (%)'!$B52,AllPublicationData!$B:$B,'Publication Table (%)'!S$7)/
SUMIFS(AllPublicationData!$E:$E,AllPublicationData!$A:$A,'Publication Table (%)'!$B52,AllPublicationData!$B:$B,'Publication Table (%)'!S$7)),
IF('Publication Table (%)'!$C$5="Cancellations for other reasons",
IFERROR(SUMIFS(AllPublicationData!$J:$J,AllPublicationData!$A:$A,'Publication Table (%)'!$B52,AllPublicationData!$B:$B,'Publication Table (%)'!$C$4,AllPublicationData!$D:$D,'Publication Table (%)'!S$7)/
SUMIFS(AllPublicationData!$E:$E,AllPublicationData!$A:$A,'Publication Table (%)'!$B52,AllPublicationData!$B:$B,'Publication Table (%)'!$C$4,AllPublicationData!$D:$D,'Publication Table (%)'!S$7),
SUMIFS(AllPublicationData!$J:$J,AllPublicationData!$A:$A,'Publication Table (%)'!$B52,AllPublicationData!$B:$B,'Publication Table (%)'!S$7)/
SUMIFS(AllPublicationData!$E:$E,AllPublicationData!$A:$A,'Publication Table (%)'!$B52,AllPublicationData!$B:$B,'Publication Table (%)'!S$7)))))))</f>
        <v>2.247191011235955E-2</v>
      </c>
    </row>
    <row r="53" spans="2:21" x14ac:dyDescent="0.35">
      <c r="B53" s="89">
        <v>44044</v>
      </c>
      <c r="C53" s="112">
        <f>IF('Publication Table (%)'!$C$5="All Cancelled Operations",
SUMIFS(AllPublicationData!$F:$F,AllPublicationData!$A:$A,'Publication Table (%)'!$B53,AllPublicationData!$B:$B,'Publication Table (%)'!$C$4),
IF('Publication Table (%)'!$C$5="Operations cancelled by patient",
SUMIFS(AllPublicationData!$G:$G,AllPublicationData!$A:$A,'Publication Table (%)'!$B53,AllPublicationData!$B:$B,'Publication Table (%)'!$C$4),
IF('Publication Table (%)'!$C$5="Operations cancelled for clinical reasons",
SUMIFS(AllPublicationData!$H:$H,AllPublicationData!$A:$A,'Publication Table (%)'!$B53,AllPublicationData!$B:$B,'Publication Table (%)'!$C$4),
IF('Publication Table (%)'!$C$5="Operations cancelled for non-clinical/capacity reasons",
SUMIFS(AllPublicationData!$I:$I,AllPublicationData!$A:$A,'Publication Table (%)'!$B53,AllPublicationData!$B:$B,'Publication Table (%)'!$C$4),
IF('Publication Table (%)'!$C$5="Cancellations for other reasons",
SUMIFS(AllPublicationData!$J:$J,AllPublicationData!$A:$A,'Publication Table (%)'!$B53,AllPublicationData!$B:$B,'Publication Table (%)'!$C$4))))))+
IF(AND($C$4="NHS Scotland",$C$5="All Cancelled Operations"),
SUMIFS(AllPublicationData!$F:$F,AllPublicationData!$A:$A,'Publication Table (%)'!$B53),
IF(AND($C$4="NHS Scotland",$C$5="Operations cancelled by patient"),
SUMIFS(AllPublicationData!$G:$G,AllPublicationData!$A:$A,'Publication Table (%)'!$B53),
IF(AND($C$4="NHS Scotland",$C$5="Operations cancelled for clinical reasons"),
SUMIFS(AllPublicationData!$H:$H,AllPublicationData!$A:$A,'Publication Table (%)'!$B53),
IF(AND($C$4="NHS Scotland",$C$5="Operations cancelled for non-clinical/capacity reasons"),
SUMIFS(AllPublicationData!$I:$I,AllPublicationData!$A:$A,'Publication Table (%)'!$B53),
IF(AND($C$4="NHS Scotland",$C$5="Cancellations for other reasons"),
SUMIFS(AllPublicationData!$J:$J,AllPublicationData!$A:$A,'Publication Table (%)'!$B53))))))</f>
        <v>987</v>
      </c>
      <c r="D53" s="110">
        <f>IF(AND('Publication Table (%)'!$C$5="All Cancelled Operations",$C$4&lt;&gt;"NHS Scotland"),
IFERROR(SUMIFS(AllPublicationData!$F:$F,AllPublicationData!$A:$A,'Publication Table (%)'!$B53,AllPublicationData!$B:$B,'Publication Table (%)'!$C$4,AllPublicationData!$D:$D,'Publication Table (%)'!D$7)/
SUMIFS(AllPublicationData!$E:$E,AllPublicationData!$A:$A,'Publication Table (%)'!$B53,AllPublicationData!$B:$B,'Publication Table (%)'!$C$4,AllPublicationData!$D:$D,'Publication Table (%)'!D$7),
SUMIFS(AllPublicationData!$F:$F,AllPublicationData!$A:$A,'Publication Table (%)'!$B53,AllPublicationData!$B:$B,'Publication Table (%)'!D$7)/
SUMIFS(AllPublicationData!$E:$E,AllPublicationData!$A:$A,'Publication Table (%)'!$B53,AllPublicationData!$B:$B,'Publication Table (%)'!D$7)),
IF(AND('Publication Table (%)'!$C$5="Operations cancelled by patient",$C$4&lt;&gt;"NHS Scotland"),
IFERROR(SUMIFS(AllPublicationData!$G:$G,AllPublicationData!$A:$A,'Publication Table (%)'!$B53,AllPublicationData!$B:$B,'Publication Table (%)'!$C$4,AllPublicationData!$D:$D,'Publication Table (%)'!D$7)/
SUMIFS(AllPublicationData!$E:$E,AllPublicationData!$A:$A,'Publication Table (%)'!$B53,AllPublicationData!$B:$B,'Publication Table (%)'!$C$4,AllPublicationData!$D:$D,'Publication Table (%)'!D$7),
SUMIFS(AllPublicationData!$G:$G,AllPublicationData!$A:$A,'Publication Table (%)'!$B53,AllPublicationData!$B:$B,'Publication Table (%)'!D$7)/
SUMIFS(AllPublicationData!$E:$E,AllPublicationData!$A:$A,'Publication Table (%)'!$B53,AllPublicationData!$B:$B,'Publication Table (%)'!D$7)),
IF(AND('Publication Table (%)'!$C$5="Operations cancelled for clinical reasons",$C$4&lt;&gt;"NHS Scotland"),
IFERROR(SUMIFS(AllPublicationData!$H:$H,AllPublicationData!$A:$A,'Publication Table (%)'!$B53,AllPublicationData!$B:$B,'Publication Table (%)'!$C$4,AllPublicationData!$D:$D,'Publication Table (%)'!D$7)/
SUMIFS(AllPublicationData!$E:$E,AllPublicationData!$A:$A,'Publication Table (%)'!$B53,AllPublicationData!$B:$B,'Publication Table (%)'!$C$4,AllPublicationData!$D:$D,'Publication Table (%)'!D$7),
SUMIFS(AllPublicationData!$H:$H,AllPublicationData!$A:$A,'Publication Table (%)'!$B53,AllPublicationData!$B:$B,'Publication Table (%)'!D$7)/
SUMIFS(AllPublicationData!$E:$E,AllPublicationData!$A:$A,'Publication Table (%)'!$B53,AllPublicationData!$B:$B,'Publication Table (%)'!D$7)),
IF(AND('Publication Table (%)'!$C$5="Operations cancelled for non-clinical/capacity reasons",$C$4&lt;&gt;"NHS Scotland"),
IFERROR(SUMIFS(AllPublicationData!$I:$I,AllPublicationData!$A:$A,'Publication Table (%)'!$B53,AllPublicationData!$B:$B,'Publication Table (%)'!$C$4,AllPublicationData!$D:$D,'Publication Table (%)'!D$7)/
SUMIFS(AllPublicationData!$E:$E,AllPublicationData!$A:$A,'Publication Table (%)'!$B53,AllPublicationData!$B:$B,'Publication Table (%)'!$C$4,AllPublicationData!$D:$D,'Publication Table (%)'!D$7),
SUMIFS(AllPublicationData!$I:$I,AllPublicationData!$A:$A,'Publication Table (%)'!$B53,AllPublicationData!$B:$B,'Publication Table (%)'!D$7)/
SUMIFS(AllPublicationData!$E:$E,AllPublicationData!$A:$A,'Publication Table (%)'!$B53,AllPublicationData!$B:$B,'Publication Table (%)'!D$7)),
IF(AND('Publication Table (%)'!$C$5="Cancellations for other reasons",$C$4&lt;&gt;"NHS Scotland"),
IFERROR(SUMIFS(AllPublicationData!$J:$J,AllPublicationData!$A:$A,'Publication Table (%)'!$B53,AllPublicationData!$B:$B,'Publication Table (%)'!$C$4,AllPublicationData!$D:$D,'Publication Table (%)'!D$7)/
SUMIFS(AllPublicationData!$E:$E,AllPublicationData!$A:$A,'Publication Table (%)'!$B53,AllPublicationData!$B:$B,'Publication Table (%)'!$C$4,AllPublicationData!$D:$D,'Publication Table (%)'!D$7),
SUMIFS(AllPublicationData!$J:$J,AllPublicationData!$A:$A,'Publication Table (%)'!$B53,AllPublicationData!$B:$B,'Publication Table (%)'!D$7)/
SUMIFS(AllPublicationData!$E:$E,AllPublicationData!$A:$A,'Publication Table (%)'!$B53,AllPublicationData!$B:$B,'Publication Table (%)'!D$7)),
IF(AND($C$4="NHS Scotland",$C$5="All Cancelled Operations"),
SUMIFS(AllPublicationData!$F:$F,AllPublicationData!$A:$A,'Publication Table'!$B53)/
SUMIFS(AllPublicationData!$E:$E,AllPublicationData!$A:$A,'Publication Table'!$B53),
IF(AND($C$4="NHS Scotland",$C$5="Operations cancelled by patient"),
SUMIFS(AllPublicationData!$G:$G,AllPublicationData!$A:$A,'Publication Table'!$B53)/
SUMIFS(AllPublicationData!$E:$E,AllPublicationData!$A:$A,'Publication Table'!$B53),
IF(AND($C$4="NHS Scotland",$C$5="Operations cancelled for clinical reasons"),
SUMIFS(AllPublicationData!$H:$H,AllPublicationData!$A:$A,'Publication Table'!$B53)/
SUMIFS(AllPublicationData!$E:$E,AllPublicationData!$A:$A,'Publication Table'!$B53),
IF(AND($C$4="NHS Scotland",$C$5="Operations cancelled for non-clinical/capacity reasons"),
SUMIFS(AllPublicationData!$I:$I,AllPublicationData!$A:$A,'Publication Table'!$B53)/
SUMIFS(AllPublicationData!$E:$E,AllPublicationData!$A:$A,'Publication Table'!$B53),
IF(AND($C$4="NHS Scotland",$C$5="Cancellations for other reasons"),
SUMIFS(AllPublicationData!$J:$J,AllPublicationData!$A:$A,'Publication Table'!$B53)/
SUMIFS(AllPublicationData!$E:$E,AllPublicationData!$A:$A,'Publication Table'!$B53)))))))))))</f>
        <v>7.1361434458824383E-2</v>
      </c>
      <c r="E53" s="96">
        <f>IF('Publication Table (%)'!$C$5="All Cancelled Operations",
IFERROR(SUMIFS(AllPublicationData!$F:$F,AllPublicationData!$A:$A,'Publication Table (%)'!$B53,AllPublicationData!$B:$B,'Publication Table (%)'!$C$4,AllPublicationData!$D:$D,'Publication Table (%)'!E$7)/
SUMIFS(AllPublicationData!$E:$E,AllPublicationData!$A:$A,'Publication Table (%)'!$B53,AllPublicationData!$B:$B,'Publication Table (%)'!$C$4,AllPublicationData!$D:$D,'Publication Table (%)'!E$7),
SUMIFS(AllPublicationData!$F:$F,AllPublicationData!$A:$A,'Publication Table (%)'!$B53,AllPublicationData!$B:$B,'Publication Table (%)'!E$7)/
SUMIFS(AllPublicationData!$E:$E,AllPublicationData!$A:$A,'Publication Table (%)'!$B53,AllPublicationData!$B:$B,'Publication Table (%)'!E$7)),
IF('Publication Table (%)'!$C$5="Operations cancelled by patient",
IFERROR(SUMIFS(AllPublicationData!$G:$G,AllPublicationData!$A:$A,'Publication Table (%)'!$B53,AllPublicationData!$B:$B,'Publication Table (%)'!$C$4,AllPublicationData!$D:$D,'Publication Table (%)'!E$7)/
SUMIFS(AllPublicationData!$E:$E,AllPublicationData!$A:$A,'Publication Table (%)'!$B53,AllPublicationData!$B:$B,'Publication Table (%)'!$C$4,AllPublicationData!$D:$D,'Publication Table (%)'!E$7),
SUMIFS(AllPublicationData!$G:$G,AllPublicationData!$A:$A,'Publication Table (%)'!$B53,AllPublicationData!$B:$B,'Publication Table (%)'!E$7)/
SUMIFS(AllPublicationData!$E:$E,AllPublicationData!$A:$A,'Publication Table (%)'!$B53,AllPublicationData!$B:$B,'Publication Table (%)'!E$7)),
IF('Publication Table (%)'!$C$5="Operations cancelled for clinical reasons",
IFERROR(SUMIFS(AllPublicationData!$H:$H,AllPublicationData!$A:$A,'Publication Table (%)'!$B53,AllPublicationData!$B:$B,'Publication Table (%)'!$C$4,AllPublicationData!$D:$D,'Publication Table (%)'!E$7)/
SUMIFS(AllPublicationData!$E:$E,AllPublicationData!$A:$A,'Publication Table (%)'!$B53,AllPublicationData!$B:$B,'Publication Table (%)'!$C$4,AllPublicationData!$D:$D,'Publication Table (%)'!E$7),
SUMIFS(AllPublicationData!$H:$H,AllPublicationData!$A:$A,'Publication Table (%)'!$B53,AllPublicationData!$B:$B,'Publication Table (%)'!E$7)/
SUMIFS(AllPublicationData!$E:$E,AllPublicationData!$A:$A,'Publication Table (%)'!$B53,AllPublicationData!$B:$B,'Publication Table (%)'!E$7)),
IF('Publication Table (%)'!$C$5="Operations cancelled for non-clinical/capacity reasons",
IFERROR(SUMIFS(AllPublicationData!$I:$I,AllPublicationData!$A:$A,'Publication Table (%)'!$B53,AllPublicationData!$B:$B,'Publication Table (%)'!$C$4,AllPublicationData!$D:$D,'Publication Table (%)'!E$7)/
SUMIFS(AllPublicationData!$E:$E,AllPublicationData!$A:$A,'Publication Table (%)'!$B53,AllPublicationData!$B:$B,'Publication Table (%)'!$C$4,AllPublicationData!$D:$D,'Publication Table (%)'!E$7),
SUMIFS(AllPublicationData!$I:$I,AllPublicationData!$A:$A,'Publication Table (%)'!$B53,AllPublicationData!$B:$B,'Publication Table (%)'!E$7)/
SUMIFS(AllPublicationData!$E:$E,AllPublicationData!$A:$A,'Publication Table (%)'!$B53,AllPublicationData!$B:$B,'Publication Table (%)'!E$7)),
IF('Publication Table (%)'!$C$5="Cancellations for other reasons",
IFERROR(SUMIFS(AllPublicationData!$J:$J,AllPublicationData!$A:$A,'Publication Table (%)'!$B53,AllPublicationData!$B:$B,'Publication Table (%)'!$C$4,AllPublicationData!$D:$D,'Publication Table (%)'!E$7)/
SUMIFS(AllPublicationData!$E:$E,AllPublicationData!$A:$A,'Publication Table (%)'!$B53,AllPublicationData!$B:$B,'Publication Table (%)'!$C$4,AllPublicationData!$D:$D,'Publication Table (%)'!E$7),
SUMIFS(AllPublicationData!$J:$J,AllPublicationData!$A:$A,'Publication Table (%)'!$B53,AllPublicationData!$B:$B,'Publication Table (%)'!E$7)/
SUMIFS(AllPublicationData!$E:$E,AllPublicationData!$A:$A,'Publication Table (%)'!$B53,AllPublicationData!$B:$B,'Publication Table (%)'!E$7)))))))</f>
        <v>6.4952638700947224E-2</v>
      </c>
      <c r="F53" s="96">
        <f>IF('Publication Table (%)'!$C$5="All Cancelled Operations",
IFERROR(SUMIFS(AllPublicationData!$F:$F,AllPublicationData!$A:$A,'Publication Table (%)'!$B53,AllPublicationData!$B:$B,'Publication Table (%)'!$C$4,AllPublicationData!$D:$D,'Publication Table (%)'!F$7)/
SUMIFS(AllPublicationData!$E:$E,AllPublicationData!$A:$A,'Publication Table (%)'!$B53,AllPublicationData!$B:$B,'Publication Table (%)'!$C$4,AllPublicationData!$D:$D,'Publication Table (%)'!F$7),
SUMIFS(AllPublicationData!$F:$F,AllPublicationData!$A:$A,'Publication Table (%)'!$B53,AllPublicationData!$B:$B,'Publication Table (%)'!F$7)/
SUMIFS(AllPublicationData!$E:$E,AllPublicationData!$A:$A,'Publication Table (%)'!$B53,AllPublicationData!$B:$B,'Publication Table (%)'!F$7)),
IF('Publication Table (%)'!$C$5="Operations cancelled by patient",
IFERROR(SUMIFS(AllPublicationData!$G:$G,AllPublicationData!$A:$A,'Publication Table (%)'!$B53,AllPublicationData!$B:$B,'Publication Table (%)'!$C$4,AllPublicationData!$D:$D,'Publication Table (%)'!F$7)/
SUMIFS(AllPublicationData!$E:$E,AllPublicationData!$A:$A,'Publication Table (%)'!$B53,AllPublicationData!$B:$B,'Publication Table (%)'!$C$4,AllPublicationData!$D:$D,'Publication Table (%)'!F$7),
SUMIFS(AllPublicationData!$G:$G,AllPublicationData!$A:$A,'Publication Table (%)'!$B53,AllPublicationData!$B:$B,'Publication Table (%)'!F$7)/
SUMIFS(AllPublicationData!$E:$E,AllPublicationData!$A:$A,'Publication Table (%)'!$B53,AllPublicationData!$B:$B,'Publication Table (%)'!F$7)),
IF('Publication Table (%)'!$C$5="Operations cancelled for clinical reasons",
IFERROR(SUMIFS(AllPublicationData!$H:$H,AllPublicationData!$A:$A,'Publication Table (%)'!$B53,AllPublicationData!$B:$B,'Publication Table (%)'!$C$4,AllPublicationData!$D:$D,'Publication Table (%)'!F$7)/
SUMIFS(AllPublicationData!$E:$E,AllPublicationData!$A:$A,'Publication Table (%)'!$B53,AllPublicationData!$B:$B,'Publication Table (%)'!$C$4,AllPublicationData!$D:$D,'Publication Table (%)'!F$7),
SUMIFS(AllPublicationData!$H:$H,AllPublicationData!$A:$A,'Publication Table (%)'!$B53,AllPublicationData!$B:$B,'Publication Table (%)'!F$7)/
SUMIFS(AllPublicationData!$E:$E,AllPublicationData!$A:$A,'Publication Table (%)'!$B53,AllPublicationData!$B:$B,'Publication Table (%)'!F$7)),
IF('Publication Table (%)'!$C$5="Operations cancelled for non-clinical/capacity reasons",
IFERROR(SUMIFS(AllPublicationData!$I:$I,AllPublicationData!$A:$A,'Publication Table (%)'!$B53,AllPublicationData!$B:$B,'Publication Table (%)'!$C$4,AllPublicationData!$D:$D,'Publication Table (%)'!F$7)/
SUMIFS(AllPublicationData!$E:$E,AllPublicationData!$A:$A,'Publication Table (%)'!$B53,AllPublicationData!$B:$B,'Publication Table (%)'!$C$4,AllPublicationData!$D:$D,'Publication Table (%)'!F$7),
SUMIFS(AllPublicationData!$I:$I,AllPublicationData!$A:$A,'Publication Table (%)'!$B53,AllPublicationData!$B:$B,'Publication Table (%)'!F$7)/
SUMIFS(AllPublicationData!$E:$E,AllPublicationData!$A:$A,'Publication Table (%)'!$B53,AllPublicationData!$B:$B,'Publication Table (%)'!F$7)),
IF('Publication Table (%)'!$C$5="Cancellations for other reasons",
IFERROR(SUMIFS(AllPublicationData!$J:$J,AllPublicationData!$A:$A,'Publication Table (%)'!$B53,AllPublicationData!$B:$B,'Publication Table (%)'!$C$4,AllPublicationData!$D:$D,'Publication Table (%)'!F$7)/
SUMIFS(AllPublicationData!$E:$E,AllPublicationData!$A:$A,'Publication Table (%)'!$B53,AllPublicationData!$B:$B,'Publication Table (%)'!$C$4,AllPublicationData!$D:$D,'Publication Table (%)'!F$7),
SUMIFS(AllPublicationData!$J:$J,AllPublicationData!$A:$A,'Publication Table (%)'!$B53,AllPublicationData!$B:$B,'Publication Table (%)'!F$7)/
SUMIFS(AllPublicationData!$E:$E,AllPublicationData!$A:$A,'Publication Table (%)'!$B53,AllPublicationData!$B:$B,'Publication Table (%)'!F$7)))))))</f>
        <v>6.0571428571428575E-2</v>
      </c>
      <c r="G53" s="96">
        <f>IF('Publication Table (%)'!$C$5="All Cancelled Operations",
IFERROR(SUMIFS(AllPublicationData!$F:$F,AllPublicationData!$A:$A,'Publication Table (%)'!$B53,AllPublicationData!$B:$B,'Publication Table (%)'!$C$4,AllPublicationData!$D:$D,'Publication Table (%)'!G$7)/
SUMIFS(AllPublicationData!$E:$E,AllPublicationData!$A:$A,'Publication Table (%)'!$B53,AllPublicationData!$B:$B,'Publication Table (%)'!$C$4,AllPublicationData!$D:$D,'Publication Table (%)'!G$7),
SUMIFS(AllPublicationData!$F:$F,AllPublicationData!$A:$A,'Publication Table (%)'!$B53,AllPublicationData!$B:$B,'Publication Table (%)'!G$7)/
SUMIFS(AllPublicationData!$E:$E,AllPublicationData!$A:$A,'Publication Table (%)'!$B53,AllPublicationData!$B:$B,'Publication Table (%)'!G$7)),
IF('Publication Table (%)'!$C$5="Operations cancelled by patient",
IFERROR(SUMIFS(AllPublicationData!$G:$G,AllPublicationData!$A:$A,'Publication Table (%)'!$B53,AllPublicationData!$B:$B,'Publication Table (%)'!$C$4,AllPublicationData!$D:$D,'Publication Table (%)'!G$7)/
SUMIFS(AllPublicationData!$E:$E,AllPublicationData!$A:$A,'Publication Table (%)'!$B53,AllPublicationData!$B:$B,'Publication Table (%)'!$C$4,AllPublicationData!$D:$D,'Publication Table (%)'!G$7),
SUMIFS(AllPublicationData!$G:$G,AllPublicationData!$A:$A,'Publication Table (%)'!$B53,AllPublicationData!$B:$B,'Publication Table (%)'!G$7)/
SUMIFS(AllPublicationData!$E:$E,AllPublicationData!$A:$A,'Publication Table (%)'!$B53,AllPublicationData!$B:$B,'Publication Table (%)'!G$7)),
IF('Publication Table (%)'!$C$5="Operations cancelled for clinical reasons",
IFERROR(SUMIFS(AllPublicationData!$H:$H,AllPublicationData!$A:$A,'Publication Table (%)'!$B53,AllPublicationData!$B:$B,'Publication Table (%)'!$C$4,AllPublicationData!$D:$D,'Publication Table (%)'!G$7)/
SUMIFS(AllPublicationData!$E:$E,AllPublicationData!$A:$A,'Publication Table (%)'!$B53,AllPublicationData!$B:$B,'Publication Table (%)'!$C$4,AllPublicationData!$D:$D,'Publication Table (%)'!G$7),
SUMIFS(AllPublicationData!$H:$H,AllPublicationData!$A:$A,'Publication Table (%)'!$B53,AllPublicationData!$B:$B,'Publication Table (%)'!G$7)/
SUMIFS(AllPublicationData!$E:$E,AllPublicationData!$A:$A,'Publication Table (%)'!$B53,AllPublicationData!$B:$B,'Publication Table (%)'!G$7)),
IF('Publication Table (%)'!$C$5="Operations cancelled for non-clinical/capacity reasons",
IFERROR(SUMIFS(AllPublicationData!$I:$I,AllPublicationData!$A:$A,'Publication Table (%)'!$B53,AllPublicationData!$B:$B,'Publication Table (%)'!$C$4,AllPublicationData!$D:$D,'Publication Table (%)'!G$7)/
SUMIFS(AllPublicationData!$E:$E,AllPublicationData!$A:$A,'Publication Table (%)'!$B53,AllPublicationData!$B:$B,'Publication Table (%)'!$C$4,AllPublicationData!$D:$D,'Publication Table (%)'!G$7),
SUMIFS(AllPublicationData!$I:$I,AllPublicationData!$A:$A,'Publication Table (%)'!$B53,AllPublicationData!$B:$B,'Publication Table (%)'!G$7)/
SUMIFS(AllPublicationData!$E:$E,AllPublicationData!$A:$A,'Publication Table (%)'!$B53,AllPublicationData!$B:$B,'Publication Table (%)'!G$7)),
IF('Publication Table (%)'!$C$5="Cancellations for other reasons",
IFERROR(SUMIFS(AllPublicationData!$J:$J,AllPublicationData!$A:$A,'Publication Table (%)'!$B53,AllPublicationData!$B:$B,'Publication Table (%)'!$C$4,AllPublicationData!$D:$D,'Publication Table (%)'!G$7)/
SUMIFS(AllPublicationData!$E:$E,AllPublicationData!$A:$A,'Publication Table (%)'!$B53,AllPublicationData!$B:$B,'Publication Table (%)'!$C$4,AllPublicationData!$D:$D,'Publication Table (%)'!G$7),
SUMIFS(AllPublicationData!$J:$J,AllPublicationData!$A:$A,'Publication Table (%)'!$B53,AllPublicationData!$B:$B,'Publication Table (%)'!G$7)/
SUMIFS(AllPublicationData!$E:$E,AllPublicationData!$A:$A,'Publication Table (%)'!$B53,AllPublicationData!$B:$B,'Publication Table (%)'!G$7)))))))</f>
        <v>6.4935064935064929E-2</v>
      </c>
      <c r="H53" s="96">
        <f>IF('Publication Table (%)'!$C$5="All Cancelled Operations",
IFERROR(SUMIFS(AllPublicationData!$F:$F,AllPublicationData!$A:$A,'Publication Table (%)'!$B53,AllPublicationData!$B:$B,'Publication Table (%)'!$C$4,AllPublicationData!$D:$D,'Publication Table (%)'!H$7)/
SUMIFS(AllPublicationData!$E:$E,AllPublicationData!$A:$A,'Publication Table (%)'!$B53,AllPublicationData!$B:$B,'Publication Table (%)'!$C$4,AllPublicationData!$D:$D,'Publication Table (%)'!H$7),
SUMIFS(AllPublicationData!$F:$F,AllPublicationData!$A:$A,'Publication Table (%)'!$B53,AllPublicationData!$B:$B,'Publication Table (%)'!H$7)/
SUMIFS(AllPublicationData!$E:$E,AllPublicationData!$A:$A,'Publication Table (%)'!$B53,AllPublicationData!$B:$B,'Publication Table (%)'!H$7)),
IF('Publication Table (%)'!$C$5="Operations cancelled by patient",
IFERROR(SUMIFS(AllPublicationData!$G:$G,AllPublicationData!$A:$A,'Publication Table (%)'!$B53,AllPublicationData!$B:$B,'Publication Table (%)'!$C$4,AllPublicationData!$D:$D,'Publication Table (%)'!H$7)/
SUMIFS(AllPublicationData!$E:$E,AllPublicationData!$A:$A,'Publication Table (%)'!$B53,AllPublicationData!$B:$B,'Publication Table (%)'!$C$4,AllPublicationData!$D:$D,'Publication Table (%)'!H$7),
SUMIFS(AllPublicationData!$G:$G,AllPublicationData!$A:$A,'Publication Table (%)'!$B53,AllPublicationData!$B:$B,'Publication Table (%)'!H$7)/
SUMIFS(AllPublicationData!$E:$E,AllPublicationData!$A:$A,'Publication Table (%)'!$B53,AllPublicationData!$B:$B,'Publication Table (%)'!H$7)),
IF('Publication Table (%)'!$C$5="Operations cancelled for clinical reasons",
IFERROR(SUMIFS(AllPublicationData!$H:$H,AllPublicationData!$A:$A,'Publication Table (%)'!$B53,AllPublicationData!$B:$B,'Publication Table (%)'!$C$4,AllPublicationData!$D:$D,'Publication Table (%)'!H$7)/
SUMIFS(AllPublicationData!$E:$E,AllPublicationData!$A:$A,'Publication Table (%)'!$B53,AllPublicationData!$B:$B,'Publication Table (%)'!$C$4,AllPublicationData!$D:$D,'Publication Table (%)'!H$7),
SUMIFS(AllPublicationData!$H:$H,AllPublicationData!$A:$A,'Publication Table (%)'!$B53,AllPublicationData!$B:$B,'Publication Table (%)'!H$7)/
SUMIFS(AllPublicationData!$E:$E,AllPublicationData!$A:$A,'Publication Table (%)'!$B53,AllPublicationData!$B:$B,'Publication Table (%)'!H$7)),
IF('Publication Table (%)'!$C$5="Operations cancelled for non-clinical/capacity reasons",
IFERROR(SUMIFS(AllPublicationData!$I:$I,AllPublicationData!$A:$A,'Publication Table (%)'!$B53,AllPublicationData!$B:$B,'Publication Table (%)'!$C$4,AllPublicationData!$D:$D,'Publication Table (%)'!H$7)/
SUMIFS(AllPublicationData!$E:$E,AllPublicationData!$A:$A,'Publication Table (%)'!$B53,AllPublicationData!$B:$B,'Publication Table (%)'!$C$4,AllPublicationData!$D:$D,'Publication Table (%)'!H$7),
SUMIFS(AllPublicationData!$I:$I,AllPublicationData!$A:$A,'Publication Table (%)'!$B53,AllPublicationData!$B:$B,'Publication Table (%)'!H$7)/
SUMIFS(AllPublicationData!$E:$E,AllPublicationData!$A:$A,'Publication Table (%)'!$B53,AllPublicationData!$B:$B,'Publication Table (%)'!H$7)),
IF('Publication Table (%)'!$C$5="Cancellations for other reasons",
IFERROR(SUMIFS(AllPublicationData!$J:$J,AllPublicationData!$A:$A,'Publication Table (%)'!$B53,AllPublicationData!$B:$B,'Publication Table (%)'!$C$4,AllPublicationData!$D:$D,'Publication Table (%)'!H$7)/
SUMIFS(AllPublicationData!$E:$E,AllPublicationData!$A:$A,'Publication Table (%)'!$B53,AllPublicationData!$B:$B,'Publication Table (%)'!$C$4,AllPublicationData!$D:$D,'Publication Table (%)'!H$7),
SUMIFS(AllPublicationData!$J:$J,AllPublicationData!$A:$A,'Publication Table (%)'!$B53,AllPublicationData!$B:$B,'Publication Table (%)'!H$7)/
SUMIFS(AllPublicationData!$E:$E,AllPublicationData!$A:$A,'Publication Table (%)'!$B53,AllPublicationData!$B:$B,'Publication Table (%)'!H$7)))))))</f>
        <v>5.641592920353982E-2</v>
      </c>
      <c r="I53" s="96">
        <f>IF('Publication Table (%)'!$C$5="All Cancelled Operations",
IFERROR(SUMIFS(AllPublicationData!$F:$F,AllPublicationData!$A:$A,'Publication Table (%)'!$B53,AllPublicationData!$B:$B,'Publication Table (%)'!$C$4,AllPublicationData!$D:$D,'Publication Table (%)'!I$7)/
SUMIFS(AllPublicationData!$E:$E,AllPublicationData!$A:$A,'Publication Table (%)'!$B53,AllPublicationData!$B:$B,'Publication Table (%)'!$C$4,AllPublicationData!$D:$D,'Publication Table (%)'!I$7),
SUMIFS(AllPublicationData!$F:$F,AllPublicationData!$A:$A,'Publication Table (%)'!$B53,AllPublicationData!$B:$B,'Publication Table (%)'!I$7)/
SUMIFS(AllPublicationData!$E:$E,AllPublicationData!$A:$A,'Publication Table (%)'!$B53,AllPublicationData!$B:$B,'Publication Table (%)'!I$7)),
IF('Publication Table (%)'!$C$5="Operations cancelled by patient",
IFERROR(SUMIFS(AllPublicationData!$G:$G,AllPublicationData!$A:$A,'Publication Table (%)'!$B53,AllPublicationData!$B:$B,'Publication Table (%)'!$C$4,AllPublicationData!$D:$D,'Publication Table (%)'!I$7)/
SUMIFS(AllPublicationData!$E:$E,AllPublicationData!$A:$A,'Publication Table (%)'!$B53,AllPublicationData!$B:$B,'Publication Table (%)'!$C$4,AllPublicationData!$D:$D,'Publication Table (%)'!I$7),
SUMIFS(AllPublicationData!$G:$G,AllPublicationData!$A:$A,'Publication Table (%)'!$B53,AllPublicationData!$B:$B,'Publication Table (%)'!I$7)/
SUMIFS(AllPublicationData!$E:$E,AllPublicationData!$A:$A,'Publication Table (%)'!$B53,AllPublicationData!$B:$B,'Publication Table (%)'!I$7)),
IF('Publication Table (%)'!$C$5="Operations cancelled for clinical reasons",
IFERROR(SUMIFS(AllPublicationData!$H:$H,AllPublicationData!$A:$A,'Publication Table (%)'!$B53,AllPublicationData!$B:$B,'Publication Table (%)'!$C$4,AllPublicationData!$D:$D,'Publication Table (%)'!I$7)/
SUMIFS(AllPublicationData!$E:$E,AllPublicationData!$A:$A,'Publication Table (%)'!$B53,AllPublicationData!$B:$B,'Publication Table (%)'!$C$4,AllPublicationData!$D:$D,'Publication Table (%)'!I$7),
SUMIFS(AllPublicationData!$H:$H,AllPublicationData!$A:$A,'Publication Table (%)'!$B53,AllPublicationData!$B:$B,'Publication Table (%)'!I$7)/
SUMIFS(AllPublicationData!$E:$E,AllPublicationData!$A:$A,'Publication Table (%)'!$B53,AllPublicationData!$B:$B,'Publication Table (%)'!I$7)),
IF('Publication Table (%)'!$C$5="Operations cancelled for non-clinical/capacity reasons",
IFERROR(SUMIFS(AllPublicationData!$I:$I,AllPublicationData!$A:$A,'Publication Table (%)'!$B53,AllPublicationData!$B:$B,'Publication Table (%)'!$C$4,AllPublicationData!$D:$D,'Publication Table (%)'!I$7)/
SUMIFS(AllPublicationData!$E:$E,AllPublicationData!$A:$A,'Publication Table (%)'!$B53,AllPublicationData!$B:$B,'Publication Table (%)'!$C$4,AllPublicationData!$D:$D,'Publication Table (%)'!I$7),
SUMIFS(AllPublicationData!$I:$I,AllPublicationData!$A:$A,'Publication Table (%)'!$B53,AllPublicationData!$B:$B,'Publication Table (%)'!I$7)/
SUMIFS(AllPublicationData!$E:$E,AllPublicationData!$A:$A,'Publication Table (%)'!$B53,AllPublicationData!$B:$B,'Publication Table (%)'!I$7)),
IF('Publication Table (%)'!$C$5="Cancellations for other reasons",
IFERROR(SUMIFS(AllPublicationData!$J:$J,AllPublicationData!$A:$A,'Publication Table (%)'!$B53,AllPublicationData!$B:$B,'Publication Table (%)'!$C$4,AllPublicationData!$D:$D,'Publication Table (%)'!I$7)/
SUMIFS(AllPublicationData!$E:$E,AllPublicationData!$A:$A,'Publication Table (%)'!$B53,AllPublicationData!$B:$B,'Publication Table (%)'!$C$4,AllPublicationData!$D:$D,'Publication Table (%)'!I$7),
SUMIFS(AllPublicationData!$J:$J,AllPublicationData!$A:$A,'Publication Table (%)'!$B53,AllPublicationData!$B:$B,'Publication Table (%)'!I$7)/
SUMIFS(AllPublicationData!$E:$E,AllPublicationData!$A:$A,'Publication Table (%)'!$B53,AllPublicationData!$B:$B,'Publication Table (%)'!I$7)))))))</f>
        <v>4.5667447306791571E-2</v>
      </c>
      <c r="J53" s="96">
        <f>IF('Publication Table (%)'!$C$5="All Cancelled Operations",
IFERROR(SUMIFS(AllPublicationData!$F:$F,AllPublicationData!$A:$A,'Publication Table (%)'!$B53,AllPublicationData!$B:$B,'Publication Table (%)'!$C$4,AllPublicationData!$D:$D,'Publication Table (%)'!J$7)/
SUMIFS(AllPublicationData!$E:$E,AllPublicationData!$A:$A,'Publication Table (%)'!$B53,AllPublicationData!$B:$B,'Publication Table (%)'!$C$4,AllPublicationData!$D:$D,'Publication Table (%)'!J$7),
SUMIFS(AllPublicationData!$F:$F,AllPublicationData!$A:$A,'Publication Table (%)'!$B53,AllPublicationData!$B:$B,'Publication Table (%)'!J$7)/
SUMIFS(AllPublicationData!$E:$E,AllPublicationData!$A:$A,'Publication Table (%)'!$B53,AllPublicationData!$B:$B,'Publication Table (%)'!J$7)),
IF('Publication Table (%)'!$C$5="Operations cancelled by patient",
IFERROR(SUMIFS(AllPublicationData!$G:$G,AllPublicationData!$A:$A,'Publication Table (%)'!$B53,AllPublicationData!$B:$B,'Publication Table (%)'!$C$4,AllPublicationData!$D:$D,'Publication Table (%)'!J$7)/
SUMIFS(AllPublicationData!$E:$E,AllPublicationData!$A:$A,'Publication Table (%)'!$B53,AllPublicationData!$B:$B,'Publication Table (%)'!$C$4,AllPublicationData!$D:$D,'Publication Table (%)'!J$7),
SUMIFS(AllPublicationData!$G:$G,AllPublicationData!$A:$A,'Publication Table (%)'!$B53,AllPublicationData!$B:$B,'Publication Table (%)'!J$7)/
SUMIFS(AllPublicationData!$E:$E,AllPublicationData!$A:$A,'Publication Table (%)'!$B53,AllPublicationData!$B:$B,'Publication Table (%)'!J$7)),
IF('Publication Table (%)'!$C$5="Operations cancelled for clinical reasons",
IFERROR(SUMIFS(AllPublicationData!$H:$H,AllPublicationData!$A:$A,'Publication Table (%)'!$B53,AllPublicationData!$B:$B,'Publication Table (%)'!$C$4,AllPublicationData!$D:$D,'Publication Table (%)'!J$7)/
SUMIFS(AllPublicationData!$E:$E,AllPublicationData!$A:$A,'Publication Table (%)'!$B53,AllPublicationData!$B:$B,'Publication Table (%)'!$C$4,AllPublicationData!$D:$D,'Publication Table (%)'!J$7),
SUMIFS(AllPublicationData!$H:$H,AllPublicationData!$A:$A,'Publication Table (%)'!$B53,AllPublicationData!$B:$B,'Publication Table (%)'!J$7)/
SUMIFS(AllPublicationData!$E:$E,AllPublicationData!$A:$A,'Publication Table (%)'!$B53,AllPublicationData!$B:$B,'Publication Table (%)'!J$7)),
IF('Publication Table (%)'!$C$5="Operations cancelled for non-clinical/capacity reasons",
IFERROR(SUMIFS(AllPublicationData!$I:$I,AllPublicationData!$A:$A,'Publication Table (%)'!$B53,AllPublicationData!$B:$B,'Publication Table (%)'!$C$4,AllPublicationData!$D:$D,'Publication Table (%)'!J$7)/
SUMIFS(AllPublicationData!$E:$E,AllPublicationData!$A:$A,'Publication Table (%)'!$B53,AllPublicationData!$B:$B,'Publication Table (%)'!$C$4,AllPublicationData!$D:$D,'Publication Table (%)'!J$7),
SUMIFS(AllPublicationData!$I:$I,AllPublicationData!$A:$A,'Publication Table (%)'!$B53,AllPublicationData!$B:$B,'Publication Table (%)'!J$7)/
SUMIFS(AllPublicationData!$E:$E,AllPublicationData!$A:$A,'Publication Table (%)'!$B53,AllPublicationData!$B:$B,'Publication Table (%)'!J$7)),
IF('Publication Table (%)'!$C$5="Cancellations for other reasons",
IFERROR(SUMIFS(AllPublicationData!$J:$J,AllPublicationData!$A:$A,'Publication Table (%)'!$B53,AllPublicationData!$B:$B,'Publication Table (%)'!$C$4,AllPublicationData!$D:$D,'Publication Table (%)'!J$7)/
SUMIFS(AllPublicationData!$E:$E,AllPublicationData!$A:$A,'Publication Table (%)'!$B53,AllPublicationData!$B:$B,'Publication Table (%)'!$C$4,AllPublicationData!$D:$D,'Publication Table (%)'!J$7),
SUMIFS(AllPublicationData!$J:$J,AllPublicationData!$A:$A,'Publication Table (%)'!$B53,AllPublicationData!$B:$B,'Publication Table (%)'!J$7)/
SUMIFS(AllPublicationData!$E:$E,AllPublicationData!$A:$A,'Publication Table (%)'!$B53,AllPublicationData!$B:$B,'Publication Table (%)'!J$7)))))))</f>
        <v>7.2463768115942032E-2</v>
      </c>
      <c r="K53" s="96">
        <f>IF('Publication Table (%)'!$C$5="All Cancelled Operations",
IFERROR(SUMIFS(AllPublicationData!$F:$F,AllPublicationData!$A:$A,'Publication Table (%)'!$B53,AllPublicationData!$B:$B,'Publication Table (%)'!$C$4,AllPublicationData!$D:$D,'Publication Table (%)'!K$7)/
SUMIFS(AllPublicationData!$E:$E,AllPublicationData!$A:$A,'Publication Table (%)'!$B53,AllPublicationData!$B:$B,'Publication Table (%)'!$C$4,AllPublicationData!$D:$D,'Publication Table (%)'!K$7),
SUMIFS(AllPublicationData!$F:$F,AllPublicationData!$A:$A,'Publication Table (%)'!$B53,AllPublicationData!$B:$B,'Publication Table (%)'!K$7)/
SUMIFS(AllPublicationData!$E:$E,AllPublicationData!$A:$A,'Publication Table (%)'!$B53,AllPublicationData!$B:$B,'Publication Table (%)'!K$7)),
IF('Publication Table (%)'!$C$5="Operations cancelled by patient",
IFERROR(SUMIFS(AllPublicationData!$G:$G,AllPublicationData!$A:$A,'Publication Table (%)'!$B53,AllPublicationData!$B:$B,'Publication Table (%)'!$C$4,AllPublicationData!$D:$D,'Publication Table (%)'!K$7)/
SUMIFS(AllPublicationData!$E:$E,AllPublicationData!$A:$A,'Publication Table (%)'!$B53,AllPublicationData!$B:$B,'Publication Table (%)'!$C$4,AllPublicationData!$D:$D,'Publication Table (%)'!K$7),
SUMIFS(AllPublicationData!$G:$G,AllPublicationData!$A:$A,'Publication Table (%)'!$B53,AllPublicationData!$B:$B,'Publication Table (%)'!K$7)/
SUMIFS(AllPublicationData!$E:$E,AllPublicationData!$A:$A,'Publication Table (%)'!$B53,AllPublicationData!$B:$B,'Publication Table (%)'!K$7)),
IF('Publication Table (%)'!$C$5="Operations cancelled for clinical reasons",
IFERROR(SUMIFS(AllPublicationData!$H:$H,AllPublicationData!$A:$A,'Publication Table (%)'!$B53,AllPublicationData!$B:$B,'Publication Table (%)'!$C$4,AllPublicationData!$D:$D,'Publication Table (%)'!K$7)/
SUMIFS(AllPublicationData!$E:$E,AllPublicationData!$A:$A,'Publication Table (%)'!$B53,AllPublicationData!$B:$B,'Publication Table (%)'!$C$4,AllPublicationData!$D:$D,'Publication Table (%)'!K$7),
SUMIFS(AllPublicationData!$H:$H,AllPublicationData!$A:$A,'Publication Table (%)'!$B53,AllPublicationData!$B:$B,'Publication Table (%)'!K$7)/
SUMIFS(AllPublicationData!$E:$E,AllPublicationData!$A:$A,'Publication Table (%)'!$B53,AllPublicationData!$B:$B,'Publication Table (%)'!K$7)),
IF('Publication Table (%)'!$C$5="Operations cancelled for non-clinical/capacity reasons",
IFERROR(SUMIFS(AllPublicationData!$I:$I,AllPublicationData!$A:$A,'Publication Table (%)'!$B53,AllPublicationData!$B:$B,'Publication Table (%)'!$C$4,AllPublicationData!$D:$D,'Publication Table (%)'!K$7)/
SUMIFS(AllPublicationData!$E:$E,AllPublicationData!$A:$A,'Publication Table (%)'!$B53,AllPublicationData!$B:$B,'Publication Table (%)'!$C$4,AllPublicationData!$D:$D,'Publication Table (%)'!K$7),
SUMIFS(AllPublicationData!$I:$I,AllPublicationData!$A:$A,'Publication Table (%)'!$B53,AllPublicationData!$B:$B,'Publication Table (%)'!K$7)/
SUMIFS(AllPublicationData!$E:$E,AllPublicationData!$A:$A,'Publication Table (%)'!$B53,AllPublicationData!$B:$B,'Publication Table (%)'!K$7)),
IF('Publication Table (%)'!$C$5="Cancellations for other reasons",
IFERROR(SUMIFS(AllPublicationData!$J:$J,AllPublicationData!$A:$A,'Publication Table (%)'!$B53,AllPublicationData!$B:$B,'Publication Table (%)'!$C$4,AllPublicationData!$D:$D,'Publication Table (%)'!K$7)/
SUMIFS(AllPublicationData!$E:$E,AllPublicationData!$A:$A,'Publication Table (%)'!$B53,AllPublicationData!$B:$B,'Publication Table (%)'!$C$4,AllPublicationData!$D:$D,'Publication Table (%)'!K$7),
SUMIFS(AllPublicationData!$J:$J,AllPublicationData!$A:$A,'Publication Table (%)'!$B53,AllPublicationData!$B:$B,'Publication Table (%)'!K$7)/
SUMIFS(AllPublicationData!$E:$E,AllPublicationData!$A:$A,'Publication Table (%)'!$B53,AllPublicationData!$B:$B,'Publication Table (%)'!K$7)))))))</f>
        <v>0.1134020618556701</v>
      </c>
      <c r="L53" s="96">
        <f>IF('Publication Table (%)'!$C$5="All Cancelled Operations",
IFERROR(SUMIFS(AllPublicationData!$F:$F,AllPublicationData!$A:$A,'Publication Table (%)'!$B53,AllPublicationData!$B:$B,'Publication Table (%)'!$C$4,AllPublicationData!$D:$D,'Publication Table (%)'!L$7)/
SUMIFS(AllPublicationData!$E:$E,AllPublicationData!$A:$A,'Publication Table (%)'!$B53,AllPublicationData!$B:$B,'Publication Table (%)'!$C$4,AllPublicationData!$D:$D,'Publication Table (%)'!L$7),
SUMIFS(AllPublicationData!$F:$F,AllPublicationData!$A:$A,'Publication Table (%)'!$B53,AllPublicationData!$B:$B,'Publication Table (%)'!L$7)/
SUMIFS(AllPublicationData!$E:$E,AllPublicationData!$A:$A,'Publication Table (%)'!$B53,AllPublicationData!$B:$B,'Publication Table (%)'!L$7)),
IF('Publication Table (%)'!$C$5="Operations cancelled by patient",
IFERROR(SUMIFS(AllPublicationData!$G:$G,AllPublicationData!$A:$A,'Publication Table (%)'!$B53,AllPublicationData!$B:$B,'Publication Table (%)'!$C$4,AllPublicationData!$D:$D,'Publication Table (%)'!L$7)/
SUMIFS(AllPublicationData!$E:$E,AllPublicationData!$A:$A,'Publication Table (%)'!$B53,AllPublicationData!$B:$B,'Publication Table (%)'!$C$4,AllPublicationData!$D:$D,'Publication Table (%)'!L$7),
SUMIFS(AllPublicationData!$G:$G,AllPublicationData!$A:$A,'Publication Table (%)'!$B53,AllPublicationData!$B:$B,'Publication Table (%)'!L$7)/
SUMIFS(AllPublicationData!$E:$E,AllPublicationData!$A:$A,'Publication Table (%)'!$B53,AllPublicationData!$B:$B,'Publication Table (%)'!L$7)),
IF('Publication Table (%)'!$C$5="Operations cancelled for clinical reasons",
IFERROR(SUMIFS(AllPublicationData!$H:$H,AllPublicationData!$A:$A,'Publication Table (%)'!$B53,AllPublicationData!$B:$B,'Publication Table (%)'!$C$4,AllPublicationData!$D:$D,'Publication Table (%)'!L$7)/
SUMIFS(AllPublicationData!$E:$E,AllPublicationData!$A:$A,'Publication Table (%)'!$B53,AllPublicationData!$B:$B,'Publication Table (%)'!$C$4,AllPublicationData!$D:$D,'Publication Table (%)'!L$7),
SUMIFS(AllPublicationData!$H:$H,AllPublicationData!$A:$A,'Publication Table (%)'!$B53,AllPublicationData!$B:$B,'Publication Table (%)'!L$7)/
SUMIFS(AllPublicationData!$E:$E,AllPublicationData!$A:$A,'Publication Table (%)'!$B53,AllPublicationData!$B:$B,'Publication Table (%)'!L$7)),
IF('Publication Table (%)'!$C$5="Operations cancelled for non-clinical/capacity reasons",
IFERROR(SUMIFS(AllPublicationData!$I:$I,AllPublicationData!$A:$A,'Publication Table (%)'!$B53,AllPublicationData!$B:$B,'Publication Table (%)'!$C$4,AllPublicationData!$D:$D,'Publication Table (%)'!L$7)/
SUMIFS(AllPublicationData!$E:$E,AllPublicationData!$A:$A,'Publication Table (%)'!$B53,AllPublicationData!$B:$B,'Publication Table (%)'!$C$4,AllPublicationData!$D:$D,'Publication Table (%)'!L$7),
SUMIFS(AllPublicationData!$I:$I,AllPublicationData!$A:$A,'Publication Table (%)'!$B53,AllPublicationData!$B:$B,'Publication Table (%)'!L$7)/
SUMIFS(AllPublicationData!$E:$E,AllPublicationData!$A:$A,'Publication Table (%)'!$B53,AllPublicationData!$B:$B,'Publication Table (%)'!L$7)),
IF('Publication Table (%)'!$C$5="Cancellations for other reasons",
IFERROR(SUMIFS(AllPublicationData!$J:$J,AllPublicationData!$A:$A,'Publication Table (%)'!$B53,AllPublicationData!$B:$B,'Publication Table (%)'!$C$4,AllPublicationData!$D:$D,'Publication Table (%)'!L$7)/
SUMIFS(AllPublicationData!$E:$E,AllPublicationData!$A:$A,'Publication Table (%)'!$B53,AllPublicationData!$B:$B,'Publication Table (%)'!$C$4,AllPublicationData!$D:$D,'Publication Table (%)'!L$7),
SUMIFS(AllPublicationData!$J:$J,AllPublicationData!$A:$A,'Publication Table (%)'!$B53,AllPublicationData!$B:$B,'Publication Table (%)'!L$7)/
SUMIFS(AllPublicationData!$E:$E,AllPublicationData!$A:$A,'Publication Table (%)'!$B53,AllPublicationData!$B:$B,'Publication Table (%)'!L$7)))))))</f>
        <v>7.3324485733244862E-2</v>
      </c>
      <c r="M53" s="96">
        <f>IF('Publication Table (%)'!$C$5="All Cancelled Operations",
IFERROR(SUMIFS(AllPublicationData!$F:$F,AllPublicationData!$A:$A,'Publication Table (%)'!$B53,AllPublicationData!$B:$B,'Publication Table (%)'!$C$4,AllPublicationData!$D:$D,'Publication Table (%)'!M$7)/
SUMIFS(AllPublicationData!$E:$E,AllPublicationData!$A:$A,'Publication Table (%)'!$B53,AllPublicationData!$B:$B,'Publication Table (%)'!$C$4,AllPublicationData!$D:$D,'Publication Table (%)'!M$7),
SUMIFS(AllPublicationData!$F:$F,AllPublicationData!$A:$A,'Publication Table (%)'!$B53,AllPublicationData!$B:$B,'Publication Table (%)'!M$7)/
SUMIFS(AllPublicationData!$E:$E,AllPublicationData!$A:$A,'Publication Table (%)'!$B53,AllPublicationData!$B:$B,'Publication Table (%)'!M$7)),
IF('Publication Table (%)'!$C$5="Operations cancelled by patient",
IFERROR(SUMIFS(AllPublicationData!$G:$G,AllPublicationData!$A:$A,'Publication Table (%)'!$B53,AllPublicationData!$B:$B,'Publication Table (%)'!$C$4,AllPublicationData!$D:$D,'Publication Table (%)'!M$7)/
SUMIFS(AllPublicationData!$E:$E,AllPublicationData!$A:$A,'Publication Table (%)'!$B53,AllPublicationData!$B:$B,'Publication Table (%)'!$C$4,AllPublicationData!$D:$D,'Publication Table (%)'!M$7),
SUMIFS(AllPublicationData!$G:$G,AllPublicationData!$A:$A,'Publication Table (%)'!$B53,AllPublicationData!$B:$B,'Publication Table (%)'!M$7)/
SUMIFS(AllPublicationData!$E:$E,AllPublicationData!$A:$A,'Publication Table (%)'!$B53,AllPublicationData!$B:$B,'Publication Table (%)'!M$7)),
IF('Publication Table (%)'!$C$5="Operations cancelled for clinical reasons",
IFERROR(SUMIFS(AllPublicationData!$H:$H,AllPublicationData!$A:$A,'Publication Table (%)'!$B53,AllPublicationData!$B:$B,'Publication Table (%)'!$C$4,AllPublicationData!$D:$D,'Publication Table (%)'!M$7)/
SUMIFS(AllPublicationData!$E:$E,AllPublicationData!$A:$A,'Publication Table (%)'!$B53,AllPublicationData!$B:$B,'Publication Table (%)'!$C$4,AllPublicationData!$D:$D,'Publication Table (%)'!M$7),
SUMIFS(AllPublicationData!$H:$H,AllPublicationData!$A:$A,'Publication Table (%)'!$B53,AllPublicationData!$B:$B,'Publication Table (%)'!M$7)/
SUMIFS(AllPublicationData!$E:$E,AllPublicationData!$A:$A,'Publication Table (%)'!$B53,AllPublicationData!$B:$B,'Publication Table (%)'!M$7)),
IF('Publication Table (%)'!$C$5="Operations cancelled for non-clinical/capacity reasons",
IFERROR(SUMIFS(AllPublicationData!$I:$I,AllPublicationData!$A:$A,'Publication Table (%)'!$B53,AllPublicationData!$B:$B,'Publication Table (%)'!$C$4,AllPublicationData!$D:$D,'Publication Table (%)'!M$7)/
SUMIFS(AllPublicationData!$E:$E,AllPublicationData!$A:$A,'Publication Table (%)'!$B53,AllPublicationData!$B:$B,'Publication Table (%)'!$C$4,AllPublicationData!$D:$D,'Publication Table (%)'!M$7),
SUMIFS(AllPublicationData!$I:$I,AllPublicationData!$A:$A,'Publication Table (%)'!$B53,AllPublicationData!$B:$B,'Publication Table (%)'!M$7)/
SUMIFS(AllPublicationData!$E:$E,AllPublicationData!$A:$A,'Publication Table (%)'!$B53,AllPublicationData!$B:$B,'Publication Table (%)'!M$7)),
IF('Publication Table (%)'!$C$5="Cancellations for other reasons",
IFERROR(SUMIFS(AllPublicationData!$J:$J,AllPublicationData!$A:$A,'Publication Table (%)'!$B53,AllPublicationData!$B:$B,'Publication Table (%)'!$C$4,AllPublicationData!$D:$D,'Publication Table (%)'!M$7)/
SUMIFS(AllPublicationData!$E:$E,AllPublicationData!$A:$A,'Publication Table (%)'!$B53,AllPublicationData!$B:$B,'Publication Table (%)'!$C$4,AllPublicationData!$D:$D,'Publication Table (%)'!M$7),
SUMIFS(AllPublicationData!$J:$J,AllPublicationData!$A:$A,'Publication Table (%)'!$B53,AllPublicationData!$B:$B,'Publication Table (%)'!M$7)/
SUMIFS(AllPublicationData!$E:$E,AllPublicationData!$A:$A,'Publication Table (%)'!$B53,AllPublicationData!$B:$B,'Publication Table (%)'!M$7)))))))</f>
        <v>6.3920454545454544E-2</v>
      </c>
      <c r="N53" s="96">
        <f>IF('Publication Table (%)'!$C$5="All Cancelled Operations",
IFERROR(SUMIFS(AllPublicationData!$F:$F,AllPublicationData!$A:$A,'Publication Table (%)'!$B53,AllPublicationData!$B:$B,'Publication Table (%)'!$C$4,AllPublicationData!$D:$D,'Publication Table (%)'!N$7)/
SUMIFS(AllPublicationData!$E:$E,AllPublicationData!$A:$A,'Publication Table (%)'!$B53,AllPublicationData!$B:$B,'Publication Table (%)'!$C$4,AllPublicationData!$D:$D,'Publication Table (%)'!N$7),
SUMIFS(AllPublicationData!$F:$F,AllPublicationData!$A:$A,'Publication Table (%)'!$B53,AllPublicationData!$B:$B,'Publication Table (%)'!N$7)/
SUMIFS(AllPublicationData!$E:$E,AllPublicationData!$A:$A,'Publication Table (%)'!$B53,AllPublicationData!$B:$B,'Publication Table (%)'!N$7)),
IF('Publication Table (%)'!$C$5="Operations cancelled by patient",
IFERROR(SUMIFS(AllPublicationData!$G:$G,AllPublicationData!$A:$A,'Publication Table (%)'!$B53,AllPublicationData!$B:$B,'Publication Table (%)'!$C$4,AllPublicationData!$D:$D,'Publication Table (%)'!N$7)/
SUMIFS(AllPublicationData!$E:$E,AllPublicationData!$A:$A,'Publication Table (%)'!$B53,AllPublicationData!$B:$B,'Publication Table (%)'!$C$4,AllPublicationData!$D:$D,'Publication Table (%)'!N$7),
SUMIFS(AllPublicationData!$G:$G,AllPublicationData!$A:$A,'Publication Table (%)'!$B53,AllPublicationData!$B:$B,'Publication Table (%)'!N$7)/
SUMIFS(AllPublicationData!$E:$E,AllPublicationData!$A:$A,'Publication Table (%)'!$B53,AllPublicationData!$B:$B,'Publication Table (%)'!N$7)),
IF('Publication Table (%)'!$C$5="Operations cancelled for clinical reasons",
IFERROR(SUMIFS(AllPublicationData!$H:$H,AllPublicationData!$A:$A,'Publication Table (%)'!$B53,AllPublicationData!$B:$B,'Publication Table (%)'!$C$4,AllPublicationData!$D:$D,'Publication Table (%)'!N$7)/
SUMIFS(AllPublicationData!$E:$E,AllPublicationData!$A:$A,'Publication Table (%)'!$B53,AllPublicationData!$B:$B,'Publication Table (%)'!$C$4,AllPublicationData!$D:$D,'Publication Table (%)'!N$7),
SUMIFS(AllPublicationData!$H:$H,AllPublicationData!$A:$A,'Publication Table (%)'!$B53,AllPublicationData!$B:$B,'Publication Table (%)'!N$7)/
SUMIFS(AllPublicationData!$E:$E,AllPublicationData!$A:$A,'Publication Table (%)'!$B53,AllPublicationData!$B:$B,'Publication Table (%)'!N$7)),
IF('Publication Table (%)'!$C$5="Operations cancelled for non-clinical/capacity reasons",
IFERROR(SUMIFS(AllPublicationData!$I:$I,AllPublicationData!$A:$A,'Publication Table (%)'!$B53,AllPublicationData!$B:$B,'Publication Table (%)'!$C$4,AllPublicationData!$D:$D,'Publication Table (%)'!N$7)/
SUMIFS(AllPublicationData!$E:$E,AllPublicationData!$A:$A,'Publication Table (%)'!$B53,AllPublicationData!$B:$B,'Publication Table (%)'!$C$4,AllPublicationData!$D:$D,'Publication Table (%)'!N$7),
SUMIFS(AllPublicationData!$I:$I,AllPublicationData!$A:$A,'Publication Table (%)'!$B53,AllPublicationData!$B:$B,'Publication Table (%)'!N$7)/
SUMIFS(AllPublicationData!$E:$E,AllPublicationData!$A:$A,'Publication Table (%)'!$B53,AllPublicationData!$B:$B,'Publication Table (%)'!N$7)),
IF('Publication Table (%)'!$C$5="Cancellations for other reasons",
IFERROR(SUMIFS(AllPublicationData!$J:$J,AllPublicationData!$A:$A,'Publication Table (%)'!$B53,AllPublicationData!$B:$B,'Publication Table (%)'!$C$4,AllPublicationData!$D:$D,'Publication Table (%)'!N$7)/
SUMIFS(AllPublicationData!$E:$E,AllPublicationData!$A:$A,'Publication Table (%)'!$B53,AllPublicationData!$B:$B,'Publication Table (%)'!$C$4,AllPublicationData!$D:$D,'Publication Table (%)'!N$7),
SUMIFS(AllPublicationData!$J:$J,AllPublicationData!$A:$A,'Publication Table (%)'!$B53,AllPublicationData!$B:$B,'Publication Table (%)'!N$7)/
SUMIFS(AllPublicationData!$E:$E,AllPublicationData!$A:$A,'Publication Table (%)'!$B53,AllPublicationData!$B:$B,'Publication Table (%)'!N$7)))))))</f>
        <v>5.6626506024096385E-2</v>
      </c>
      <c r="O53" s="96">
        <f>IF('Publication Table (%)'!$C$5="All Cancelled Operations",
IFERROR(SUMIFS(AllPublicationData!$F:$F,AllPublicationData!$A:$A,'Publication Table (%)'!$B53,AllPublicationData!$B:$B,'Publication Table (%)'!$C$4,AllPublicationData!$D:$D,'Publication Table (%)'!O$7)/
SUMIFS(AllPublicationData!$E:$E,AllPublicationData!$A:$A,'Publication Table (%)'!$B53,AllPublicationData!$B:$B,'Publication Table (%)'!$C$4,AllPublicationData!$D:$D,'Publication Table (%)'!O$7),
SUMIFS(AllPublicationData!$F:$F,AllPublicationData!$A:$A,'Publication Table (%)'!$B53,AllPublicationData!$B:$B,'Publication Table (%)'!O$7)/
SUMIFS(AllPublicationData!$E:$E,AllPublicationData!$A:$A,'Publication Table (%)'!$B53,AllPublicationData!$B:$B,'Publication Table (%)'!O$7)),
IF('Publication Table (%)'!$C$5="Operations cancelled by patient",
IFERROR(SUMIFS(AllPublicationData!$G:$G,AllPublicationData!$A:$A,'Publication Table (%)'!$B53,AllPublicationData!$B:$B,'Publication Table (%)'!$C$4,AllPublicationData!$D:$D,'Publication Table (%)'!O$7)/
SUMIFS(AllPublicationData!$E:$E,AllPublicationData!$A:$A,'Publication Table (%)'!$B53,AllPublicationData!$B:$B,'Publication Table (%)'!$C$4,AllPublicationData!$D:$D,'Publication Table (%)'!O$7),
SUMIFS(AllPublicationData!$G:$G,AllPublicationData!$A:$A,'Publication Table (%)'!$B53,AllPublicationData!$B:$B,'Publication Table (%)'!O$7)/
SUMIFS(AllPublicationData!$E:$E,AllPublicationData!$A:$A,'Publication Table (%)'!$B53,AllPublicationData!$B:$B,'Publication Table (%)'!O$7)),
IF('Publication Table (%)'!$C$5="Operations cancelled for clinical reasons",
IFERROR(SUMIFS(AllPublicationData!$H:$H,AllPublicationData!$A:$A,'Publication Table (%)'!$B53,AllPublicationData!$B:$B,'Publication Table (%)'!$C$4,AllPublicationData!$D:$D,'Publication Table (%)'!O$7)/
SUMIFS(AllPublicationData!$E:$E,AllPublicationData!$A:$A,'Publication Table (%)'!$B53,AllPublicationData!$B:$B,'Publication Table (%)'!$C$4,AllPublicationData!$D:$D,'Publication Table (%)'!O$7),
SUMIFS(AllPublicationData!$H:$H,AllPublicationData!$A:$A,'Publication Table (%)'!$B53,AllPublicationData!$B:$B,'Publication Table (%)'!O$7)/
SUMIFS(AllPublicationData!$E:$E,AllPublicationData!$A:$A,'Publication Table (%)'!$B53,AllPublicationData!$B:$B,'Publication Table (%)'!O$7)),
IF('Publication Table (%)'!$C$5="Operations cancelled for non-clinical/capacity reasons",
IFERROR(SUMIFS(AllPublicationData!$I:$I,AllPublicationData!$A:$A,'Publication Table (%)'!$B53,AllPublicationData!$B:$B,'Publication Table (%)'!$C$4,AllPublicationData!$D:$D,'Publication Table (%)'!O$7)/
SUMIFS(AllPublicationData!$E:$E,AllPublicationData!$A:$A,'Publication Table (%)'!$B53,AllPublicationData!$B:$B,'Publication Table (%)'!$C$4,AllPublicationData!$D:$D,'Publication Table (%)'!O$7),
SUMIFS(AllPublicationData!$I:$I,AllPublicationData!$A:$A,'Publication Table (%)'!$B53,AllPublicationData!$B:$B,'Publication Table (%)'!O$7)/
SUMIFS(AllPublicationData!$E:$E,AllPublicationData!$A:$A,'Publication Table (%)'!$B53,AllPublicationData!$B:$B,'Publication Table (%)'!O$7)),
IF('Publication Table (%)'!$C$5="Cancellations for other reasons",
IFERROR(SUMIFS(AllPublicationData!$J:$J,AllPublicationData!$A:$A,'Publication Table (%)'!$B53,AllPublicationData!$B:$B,'Publication Table (%)'!$C$4,AllPublicationData!$D:$D,'Publication Table (%)'!O$7)/
SUMIFS(AllPublicationData!$E:$E,AllPublicationData!$A:$A,'Publication Table (%)'!$B53,AllPublicationData!$B:$B,'Publication Table (%)'!$C$4,AllPublicationData!$D:$D,'Publication Table (%)'!O$7),
SUMIFS(AllPublicationData!$J:$J,AllPublicationData!$A:$A,'Publication Table (%)'!$B53,AllPublicationData!$B:$B,'Publication Table (%)'!O$7)/
SUMIFS(AllPublicationData!$E:$E,AllPublicationData!$A:$A,'Publication Table (%)'!$B53,AllPublicationData!$B:$B,'Publication Table (%)'!O$7)))))))</f>
        <v>8.8377723970944316E-2</v>
      </c>
      <c r="P53" s="96">
        <f>IF('Publication Table (%)'!$C$5="All Cancelled Operations",
IFERROR(SUMIFS(AllPublicationData!$F:$F,AllPublicationData!$A:$A,'Publication Table (%)'!$B53,AllPublicationData!$B:$B,'Publication Table (%)'!$C$4,AllPublicationData!$D:$D,'Publication Table (%)'!P$7)/
SUMIFS(AllPublicationData!$E:$E,AllPublicationData!$A:$A,'Publication Table (%)'!$B53,AllPublicationData!$B:$B,'Publication Table (%)'!$C$4,AllPublicationData!$D:$D,'Publication Table (%)'!P$7),
SUMIFS(AllPublicationData!$F:$F,AllPublicationData!$A:$A,'Publication Table (%)'!$B53,AllPublicationData!$B:$B,'Publication Table (%)'!P$7)/
SUMIFS(AllPublicationData!$E:$E,AllPublicationData!$A:$A,'Publication Table (%)'!$B53,AllPublicationData!$B:$B,'Publication Table (%)'!P$7)),
IF('Publication Table (%)'!$C$5="Operations cancelled by patient",
IFERROR(SUMIFS(AllPublicationData!$G:$G,AllPublicationData!$A:$A,'Publication Table (%)'!$B53,AllPublicationData!$B:$B,'Publication Table (%)'!$C$4,AllPublicationData!$D:$D,'Publication Table (%)'!P$7)/
SUMIFS(AllPublicationData!$E:$E,AllPublicationData!$A:$A,'Publication Table (%)'!$B53,AllPublicationData!$B:$B,'Publication Table (%)'!$C$4,AllPublicationData!$D:$D,'Publication Table (%)'!P$7),
SUMIFS(AllPublicationData!$G:$G,AllPublicationData!$A:$A,'Publication Table (%)'!$B53,AllPublicationData!$B:$B,'Publication Table (%)'!P$7)/
SUMIFS(AllPublicationData!$E:$E,AllPublicationData!$A:$A,'Publication Table (%)'!$B53,AllPublicationData!$B:$B,'Publication Table (%)'!P$7)),
IF('Publication Table (%)'!$C$5="Operations cancelled for clinical reasons",
IFERROR(SUMIFS(AllPublicationData!$H:$H,AllPublicationData!$A:$A,'Publication Table (%)'!$B53,AllPublicationData!$B:$B,'Publication Table (%)'!$C$4,AllPublicationData!$D:$D,'Publication Table (%)'!P$7)/
SUMIFS(AllPublicationData!$E:$E,AllPublicationData!$A:$A,'Publication Table (%)'!$B53,AllPublicationData!$B:$B,'Publication Table (%)'!$C$4,AllPublicationData!$D:$D,'Publication Table (%)'!P$7),
SUMIFS(AllPublicationData!$H:$H,AllPublicationData!$A:$A,'Publication Table (%)'!$B53,AllPublicationData!$B:$B,'Publication Table (%)'!P$7)/
SUMIFS(AllPublicationData!$E:$E,AllPublicationData!$A:$A,'Publication Table (%)'!$B53,AllPublicationData!$B:$B,'Publication Table (%)'!P$7)),
IF('Publication Table (%)'!$C$5="Operations cancelled for non-clinical/capacity reasons",
IFERROR(SUMIFS(AllPublicationData!$I:$I,AllPublicationData!$A:$A,'Publication Table (%)'!$B53,AllPublicationData!$B:$B,'Publication Table (%)'!$C$4,AllPublicationData!$D:$D,'Publication Table (%)'!P$7)/
SUMIFS(AllPublicationData!$E:$E,AllPublicationData!$A:$A,'Publication Table (%)'!$B53,AllPublicationData!$B:$B,'Publication Table (%)'!$C$4,AllPublicationData!$D:$D,'Publication Table (%)'!P$7),
SUMIFS(AllPublicationData!$I:$I,AllPublicationData!$A:$A,'Publication Table (%)'!$B53,AllPublicationData!$B:$B,'Publication Table (%)'!P$7)/
SUMIFS(AllPublicationData!$E:$E,AllPublicationData!$A:$A,'Publication Table (%)'!$B53,AllPublicationData!$B:$B,'Publication Table (%)'!P$7)),
IF('Publication Table (%)'!$C$5="Cancellations for other reasons",
IFERROR(SUMIFS(AllPublicationData!$J:$J,AllPublicationData!$A:$A,'Publication Table (%)'!$B53,AllPublicationData!$B:$B,'Publication Table (%)'!$C$4,AllPublicationData!$D:$D,'Publication Table (%)'!P$7)/
SUMIFS(AllPublicationData!$E:$E,AllPublicationData!$A:$A,'Publication Table (%)'!$B53,AllPublicationData!$B:$B,'Publication Table (%)'!$C$4,AllPublicationData!$D:$D,'Publication Table (%)'!P$7),
SUMIFS(AllPublicationData!$J:$J,AllPublicationData!$A:$A,'Publication Table (%)'!$B53,AllPublicationData!$B:$B,'Publication Table (%)'!P$7)/
SUMIFS(AllPublicationData!$E:$E,AllPublicationData!$A:$A,'Publication Table (%)'!$B53,AllPublicationData!$B:$B,'Publication Table (%)'!P$7)))))))</f>
        <v>3.5842293906810034E-2</v>
      </c>
      <c r="Q53" s="96">
        <f>IF('Publication Table (%)'!$C$5="All Cancelled Operations",
IFERROR(SUMIFS(AllPublicationData!$F:$F,AllPublicationData!$A:$A,'Publication Table (%)'!$B53,AllPublicationData!$B:$B,'Publication Table (%)'!$C$4,AllPublicationData!$D:$D,'Publication Table (%)'!Q$7)/
SUMIFS(AllPublicationData!$E:$E,AllPublicationData!$A:$A,'Publication Table (%)'!$B53,AllPublicationData!$B:$B,'Publication Table (%)'!$C$4,AllPublicationData!$D:$D,'Publication Table (%)'!Q$7),
SUMIFS(AllPublicationData!$F:$F,AllPublicationData!$A:$A,'Publication Table (%)'!$B53,AllPublicationData!$B:$B,'Publication Table (%)'!Q$7)/
SUMIFS(AllPublicationData!$E:$E,AllPublicationData!$A:$A,'Publication Table (%)'!$B53,AllPublicationData!$B:$B,'Publication Table (%)'!Q$7)),
IF('Publication Table (%)'!$C$5="Operations cancelled by patient",
IFERROR(SUMIFS(AllPublicationData!$G:$G,AllPublicationData!$A:$A,'Publication Table (%)'!$B53,AllPublicationData!$B:$B,'Publication Table (%)'!$C$4,AllPublicationData!$D:$D,'Publication Table (%)'!Q$7)/
SUMIFS(AllPublicationData!$E:$E,AllPublicationData!$A:$A,'Publication Table (%)'!$B53,AllPublicationData!$B:$B,'Publication Table (%)'!$C$4,AllPublicationData!$D:$D,'Publication Table (%)'!Q$7),
SUMIFS(AllPublicationData!$G:$G,AllPublicationData!$A:$A,'Publication Table (%)'!$B53,AllPublicationData!$B:$B,'Publication Table (%)'!Q$7)/
SUMIFS(AllPublicationData!$E:$E,AllPublicationData!$A:$A,'Publication Table (%)'!$B53,AllPublicationData!$B:$B,'Publication Table (%)'!Q$7)),
IF('Publication Table (%)'!$C$5="Operations cancelled for clinical reasons",
IFERROR(SUMIFS(AllPublicationData!$H:$H,AllPublicationData!$A:$A,'Publication Table (%)'!$B53,AllPublicationData!$B:$B,'Publication Table (%)'!$C$4,AllPublicationData!$D:$D,'Publication Table (%)'!Q$7)/
SUMIFS(AllPublicationData!$E:$E,AllPublicationData!$A:$A,'Publication Table (%)'!$B53,AllPublicationData!$B:$B,'Publication Table (%)'!$C$4,AllPublicationData!$D:$D,'Publication Table (%)'!Q$7),
SUMIFS(AllPublicationData!$H:$H,AllPublicationData!$A:$A,'Publication Table (%)'!$B53,AllPublicationData!$B:$B,'Publication Table (%)'!Q$7)/
SUMIFS(AllPublicationData!$E:$E,AllPublicationData!$A:$A,'Publication Table (%)'!$B53,AllPublicationData!$B:$B,'Publication Table (%)'!Q$7)),
IF('Publication Table (%)'!$C$5="Operations cancelled for non-clinical/capacity reasons",
IFERROR(SUMIFS(AllPublicationData!$I:$I,AllPublicationData!$A:$A,'Publication Table (%)'!$B53,AllPublicationData!$B:$B,'Publication Table (%)'!$C$4,AllPublicationData!$D:$D,'Publication Table (%)'!Q$7)/
SUMIFS(AllPublicationData!$E:$E,AllPublicationData!$A:$A,'Publication Table (%)'!$B53,AllPublicationData!$B:$B,'Publication Table (%)'!$C$4,AllPublicationData!$D:$D,'Publication Table (%)'!Q$7),
SUMIFS(AllPublicationData!$I:$I,AllPublicationData!$A:$A,'Publication Table (%)'!$B53,AllPublicationData!$B:$B,'Publication Table (%)'!Q$7)/
SUMIFS(AllPublicationData!$E:$E,AllPublicationData!$A:$A,'Publication Table (%)'!$B53,AllPublicationData!$B:$B,'Publication Table (%)'!Q$7)),
IF('Publication Table (%)'!$C$5="Cancellations for other reasons",
IFERROR(SUMIFS(AllPublicationData!$J:$J,AllPublicationData!$A:$A,'Publication Table (%)'!$B53,AllPublicationData!$B:$B,'Publication Table (%)'!$C$4,AllPublicationData!$D:$D,'Publication Table (%)'!Q$7)/
SUMIFS(AllPublicationData!$E:$E,AllPublicationData!$A:$A,'Publication Table (%)'!$B53,AllPublicationData!$B:$B,'Publication Table (%)'!$C$4,AllPublicationData!$D:$D,'Publication Table (%)'!Q$7),
SUMIFS(AllPublicationData!$J:$J,AllPublicationData!$A:$A,'Publication Table (%)'!$B53,AllPublicationData!$B:$B,'Publication Table (%)'!Q$7)/
SUMIFS(AllPublicationData!$E:$E,AllPublicationData!$A:$A,'Publication Table (%)'!$B53,AllPublicationData!$B:$B,'Publication Table (%)'!Q$7)))))))</f>
        <v>2.0408163265306121E-2</v>
      </c>
      <c r="R53" s="96">
        <f>IF('Publication Table (%)'!$C$5="All Cancelled Operations",
IFERROR(SUMIFS(AllPublicationData!$F:$F,AllPublicationData!$A:$A,'Publication Table (%)'!$B53,AllPublicationData!$B:$B,'Publication Table (%)'!$C$4,AllPublicationData!$D:$D,'Publication Table (%)'!R$7)/
SUMIFS(AllPublicationData!$E:$E,AllPublicationData!$A:$A,'Publication Table (%)'!$B53,AllPublicationData!$B:$B,'Publication Table (%)'!$C$4,AllPublicationData!$D:$D,'Publication Table (%)'!R$7),
SUMIFS(AllPublicationData!$F:$F,AllPublicationData!$A:$A,'Publication Table (%)'!$B53,AllPublicationData!$B:$B,'Publication Table (%)'!R$7)/
SUMIFS(AllPublicationData!$E:$E,AllPublicationData!$A:$A,'Publication Table (%)'!$B53,AllPublicationData!$B:$B,'Publication Table (%)'!R$7)),
IF('Publication Table (%)'!$C$5="Operations cancelled by patient",
IFERROR(SUMIFS(AllPublicationData!$G:$G,AllPublicationData!$A:$A,'Publication Table (%)'!$B53,AllPublicationData!$B:$B,'Publication Table (%)'!$C$4,AllPublicationData!$D:$D,'Publication Table (%)'!R$7)/
SUMIFS(AllPublicationData!$E:$E,AllPublicationData!$A:$A,'Publication Table (%)'!$B53,AllPublicationData!$B:$B,'Publication Table (%)'!$C$4,AllPublicationData!$D:$D,'Publication Table (%)'!R$7),
SUMIFS(AllPublicationData!$G:$G,AllPublicationData!$A:$A,'Publication Table (%)'!$B53,AllPublicationData!$B:$B,'Publication Table (%)'!R$7)/
SUMIFS(AllPublicationData!$E:$E,AllPublicationData!$A:$A,'Publication Table (%)'!$B53,AllPublicationData!$B:$B,'Publication Table (%)'!R$7)),
IF('Publication Table (%)'!$C$5="Operations cancelled for clinical reasons",
IFERROR(SUMIFS(AllPublicationData!$H:$H,AllPublicationData!$A:$A,'Publication Table (%)'!$B53,AllPublicationData!$B:$B,'Publication Table (%)'!$C$4,AllPublicationData!$D:$D,'Publication Table (%)'!R$7)/
SUMIFS(AllPublicationData!$E:$E,AllPublicationData!$A:$A,'Publication Table (%)'!$B53,AllPublicationData!$B:$B,'Publication Table (%)'!$C$4,AllPublicationData!$D:$D,'Publication Table (%)'!R$7),
SUMIFS(AllPublicationData!$H:$H,AllPublicationData!$A:$A,'Publication Table (%)'!$B53,AllPublicationData!$B:$B,'Publication Table (%)'!R$7)/
SUMIFS(AllPublicationData!$E:$E,AllPublicationData!$A:$A,'Publication Table (%)'!$B53,AllPublicationData!$B:$B,'Publication Table (%)'!R$7)),
IF('Publication Table (%)'!$C$5="Operations cancelled for non-clinical/capacity reasons",
IFERROR(SUMIFS(AllPublicationData!$I:$I,AllPublicationData!$A:$A,'Publication Table (%)'!$B53,AllPublicationData!$B:$B,'Publication Table (%)'!$C$4,AllPublicationData!$D:$D,'Publication Table (%)'!R$7)/
SUMIFS(AllPublicationData!$E:$E,AllPublicationData!$A:$A,'Publication Table (%)'!$B53,AllPublicationData!$B:$B,'Publication Table (%)'!$C$4,AllPublicationData!$D:$D,'Publication Table (%)'!R$7),
SUMIFS(AllPublicationData!$I:$I,AllPublicationData!$A:$A,'Publication Table (%)'!$B53,AllPublicationData!$B:$B,'Publication Table (%)'!R$7)/
SUMIFS(AllPublicationData!$E:$E,AllPublicationData!$A:$A,'Publication Table (%)'!$B53,AllPublicationData!$B:$B,'Publication Table (%)'!R$7)),
IF('Publication Table (%)'!$C$5="Cancellations for other reasons",
IFERROR(SUMIFS(AllPublicationData!$J:$J,AllPublicationData!$A:$A,'Publication Table (%)'!$B53,AllPublicationData!$B:$B,'Publication Table (%)'!$C$4,AllPublicationData!$D:$D,'Publication Table (%)'!R$7)/
SUMIFS(AllPublicationData!$E:$E,AllPublicationData!$A:$A,'Publication Table (%)'!$B53,AllPublicationData!$B:$B,'Publication Table (%)'!$C$4,AllPublicationData!$D:$D,'Publication Table (%)'!R$7),
SUMIFS(AllPublicationData!$J:$J,AllPublicationData!$A:$A,'Publication Table (%)'!$B53,AllPublicationData!$B:$B,'Publication Table (%)'!R$7)/
SUMIFS(AllPublicationData!$E:$E,AllPublicationData!$A:$A,'Publication Table (%)'!$B53,AllPublicationData!$B:$B,'Publication Table (%)'!R$7)))))))</f>
        <v>5.6540084388185655E-2</v>
      </c>
      <c r="S53" s="96">
        <f>IF('Publication Table (%)'!$C$5="All Cancelled Operations",
IFERROR(SUMIFS(AllPublicationData!$F:$F,AllPublicationData!$A:$A,'Publication Table (%)'!$B53,AllPublicationData!$B:$B,'Publication Table (%)'!$C$4,AllPublicationData!$D:$D,'Publication Table (%)'!S$7)/
SUMIFS(AllPublicationData!$E:$E,AllPublicationData!$A:$A,'Publication Table (%)'!$B53,AllPublicationData!$B:$B,'Publication Table (%)'!$C$4,AllPublicationData!$D:$D,'Publication Table (%)'!S$7),
SUMIFS(AllPublicationData!$F:$F,AllPublicationData!$A:$A,'Publication Table (%)'!$B53,AllPublicationData!$B:$B,'Publication Table (%)'!S$7)/
SUMIFS(AllPublicationData!$E:$E,AllPublicationData!$A:$A,'Publication Table (%)'!$B53,AllPublicationData!$B:$B,'Publication Table (%)'!S$7)),
IF('Publication Table (%)'!$C$5="Operations cancelled by patient",
IFERROR(SUMIFS(AllPublicationData!$G:$G,AllPublicationData!$A:$A,'Publication Table (%)'!$B53,AllPublicationData!$B:$B,'Publication Table (%)'!$C$4,AllPublicationData!$D:$D,'Publication Table (%)'!S$7)/
SUMIFS(AllPublicationData!$E:$E,AllPublicationData!$A:$A,'Publication Table (%)'!$B53,AllPublicationData!$B:$B,'Publication Table (%)'!$C$4,AllPublicationData!$D:$D,'Publication Table (%)'!S$7),
SUMIFS(AllPublicationData!$G:$G,AllPublicationData!$A:$A,'Publication Table (%)'!$B53,AllPublicationData!$B:$B,'Publication Table (%)'!S$7)/
SUMIFS(AllPublicationData!$E:$E,AllPublicationData!$A:$A,'Publication Table (%)'!$B53,AllPublicationData!$B:$B,'Publication Table (%)'!S$7)),
IF('Publication Table (%)'!$C$5="Operations cancelled for clinical reasons",
IFERROR(SUMIFS(AllPublicationData!$H:$H,AllPublicationData!$A:$A,'Publication Table (%)'!$B53,AllPublicationData!$B:$B,'Publication Table (%)'!$C$4,AllPublicationData!$D:$D,'Publication Table (%)'!S$7)/
SUMIFS(AllPublicationData!$E:$E,AllPublicationData!$A:$A,'Publication Table (%)'!$B53,AllPublicationData!$B:$B,'Publication Table (%)'!$C$4,AllPublicationData!$D:$D,'Publication Table (%)'!S$7),
SUMIFS(AllPublicationData!$H:$H,AllPublicationData!$A:$A,'Publication Table (%)'!$B53,AllPublicationData!$B:$B,'Publication Table (%)'!S$7)/
SUMIFS(AllPublicationData!$E:$E,AllPublicationData!$A:$A,'Publication Table (%)'!$B53,AllPublicationData!$B:$B,'Publication Table (%)'!S$7)),
IF('Publication Table (%)'!$C$5="Operations cancelled for non-clinical/capacity reasons",
IFERROR(SUMIFS(AllPublicationData!$I:$I,AllPublicationData!$A:$A,'Publication Table (%)'!$B53,AllPublicationData!$B:$B,'Publication Table (%)'!$C$4,AllPublicationData!$D:$D,'Publication Table (%)'!S$7)/
SUMIFS(AllPublicationData!$E:$E,AllPublicationData!$A:$A,'Publication Table (%)'!$B53,AllPublicationData!$B:$B,'Publication Table (%)'!$C$4,AllPublicationData!$D:$D,'Publication Table (%)'!S$7),
SUMIFS(AllPublicationData!$I:$I,AllPublicationData!$A:$A,'Publication Table (%)'!$B53,AllPublicationData!$B:$B,'Publication Table (%)'!S$7)/
SUMIFS(AllPublicationData!$E:$E,AllPublicationData!$A:$A,'Publication Table (%)'!$B53,AllPublicationData!$B:$B,'Publication Table (%)'!S$7)),
IF('Publication Table (%)'!$C$5="Cancellations for other reasons",
IFERROR(SUMIFS(AllPublicationData!$J:$J,AllPublicationData!$A:$A,'Publication Table (%)'!$B53,AllPublicationData!$B:$B,'Publication Table (%)'!$C$4,AllPublicationData!$D:$D,'Publication Table (%)'!S$7)/
SUMIFS(AllPublicationData!$E:$E,AllPublicationData!$A:$A,'Publication Table (%)'!$B53,AllPublicationData!$B:$B,'Publication Table (%)'!$C$4,AllPublicationData!$D:$D,'Publication Table (%)'!S$7),
SUMIFS(AllPublicationData!$J:$J,AllPublicationData!$A:$A,'Publication Table (%)'!$B53,AllPublicationData!$B:$B,'Publication Table (%)'!S$7)/
SUMIFS(AllPublicationData!$E:$E,AllPublicationData!$A:$A,'Publication Table (%)'!$B53,AllPublicationData!$B:$B,'Publication Table (%)'!S$7)))))))</f>
        <v>0.04</v>
      </c>
    </row>
    <row r="54" spans="2:21" x14ac:dyDescent="0.35">
      <c r="B54" s="89">
        <v>44013</v>
      </c>
      <c r="C54" s="112">
        <f>IF('Publication Table (%)'!$C$5="All Cancelled Operations",
SUMIFS(AllPublicationData!$F:$F,AllPublicationData!$A:$A,'Publication Table (%)'!$B54,AllPublicationData!$B:$B,'Publication Table (%)'!$C$4),
IF('Publication Table (%)'!$C$5="Operations cancelled by patient",
SUMIFS(AllPublicationData!$G:$G,AllPublicationData!$A:$A,'Publication Table (%)'!$B54,AllPublicationData!$B:$B,'Publication Table (%)'!$C$4),
IF('Publication Table (%)'!$C$5="Operations cancelled for clinical reasons",
SUMIFS(AllPublicationData!$H:$H,AllPublicationData!$A:$A,'Publication Table (%)'!$B54,AllPublicationData!$B:$B,'Publication Table (%)'!$C$4),
IF('Publication Table (%)'!$C$5="Operations cancelled for non-clinical/capacity reasons",
SUMIFS(AllPublicationData!$I:$I,AllPublicationData!$A:$A,'Publication Table (%)'!$B54,AllPublicationData!$B:$B,'Publication Table (%)'!$C$4),
IF('Publication Table (%)'!$C$5="Cancellations for other reasons",
SUMIFS(AllPublicationData!$J:$J,AllPublicationData!$A:$A,'Publication Table (%)'!$B54,AllPublicationData!$B:$B,'Publication Table (%)'!$C$4))))))+
IF(AND($C$4="NHS Scotland",$C$5="All Cancelled Operations"),
SUMIFS(AllPublicationData!$F:$F,AllPublicationData!$A:$A,'Publication Table (%)'!$B54),
IF(AND($C$4="NHS Scotland",$C$5="Operations cancelled by patient"),
SUMIFS(AllPublicationData!$G:$G,AllPublicationData!$A:$A,'Publication Table (%)'!$B54),
IF(AND($C$4="NHS Scotland",$C$5="Operations cancelled for clinical reasons"),
SUMIFS(AllPublicationData!$H:$H,AllPublicationData!$A:$A,'Publication Table (%)'!$B54),
IF(AND($C$4="NHS Scotland",$C$5="Operations cancelled for non-clinical/capacity reasons"),
SUMIFS(AllPublicationData!$I:$I,AllPublicationData!$A:$A,'Publication Table (%)'!$B54),
IF(AND($C$4="NHS Scotland",$C$5="Cancellations for other reasons"),
SUMIFS(AllPublicationData!$J:$J,AllPublicationData!$A:$A,'Publication Table (%)'!$B54))))))</f>
        <v>699</v>
      </c>
      <c r="D54" s="110">
        <f>IF(AND('Publication Table (%)'!$C$5="All Cancelled Operations",$C$4&lt;&gt;"NHS Scotland"),
IFERROR(SUMIFS(AllPublicationData!$F:$F,AllPublicationData!$A:$A,'Publication Table (%)'!$B54,AllPublicationData!$B:$B,'Publication Table (%)'!$C$4,AllPublicationData!$D:$D,'Publication Table (%)'!D$7)/
SUMIFS(AllPublicationData!$E:$E,AllPublicationData!$A:$A,'Publication Table (%)'!$B54,AllPublicationData!$B:$B,'Publication Table (%)'!$C$4,AllPublicationData!$D:$D,'Publication Table (%)'!D$7),
SUMIFS(AllPublicationData!$F:$F,AllPublicationData!$A:$A,'Publication Table (%)'!$B54,AllPublicationData!$B:$B,'Publication Table (%)'!D$7)/
SUMIFS(AllPublicationData!$E:$E,AllPublicationData!$A:$A,'Publication Table (%)'!$B54,AllPublicationData!$B:$B,'Publication Table (%)'!D$7)),
IF(AND('Publication Table (%)'!$C$5="Operations cancelled by patient",$C$4&lt;&gt;"NHS Scotland"),
IFERROR(SUMIFS(AllPublicationData!$G:$G,AllPublicationData!$A:$A,'Publication Table (%)'!$B54,AllPublicationData!$B:$B,'Publication Table (%)'!$C$4,AllPublicationData!$D:$D,'Publication Table (%)'!D$7)/
SUMIFS(AllPublicationData!$E:$E,AllPublicationData!$A:$A,'Publication Table (%)'!$B54,AllPublicationData!$B:$B,'Publication Table (%)'!$C$4,AllPublicationData!$D:$D,'Publication Table (%)'!D$7),
SUMIFS(AllPublicationData!$G:$G,AllPublicationData!$A:$A,'Publication Table (%)'!$B54,AllPublicationData!$B:$B,'Publication Table (%)'!D$7)/
SUMIFS(AllPublicationData!$E:$E,AllPublicationData!$A:$A,'Publication Table (%)'!$B54,AllPublicationData!$B:$B,'Publication Table (%)'!D$7)),
IF(AND('Publication Table (%)'!$C$5="Operations cancelled for clinical reasons",$C$4&lt;&gt;"NHS Scotland"),
IFERROR(SUMIFS(AllPublicationData!$H:$H,AllPublicationData!$A:$A,'Publication Table (%)'!$B54,AllPublicationData!$B:$B,'Publication Table (%)'!$C$4,AllPublicationData!$D:$D,'Publication Table (%)'!D$7)/
SUMIFS(AllPublicationData!$E:$E,AllPublicationData!$A:$A,'Publication Table (%)'!$B54,AllPublicationData!$B:$B,'Publication Table (%)'!$C$4,AllPublicationData!$D:$D,'Publication Table (%)'!D$7),
SUMIFS(AllPublicationData!$H:$H,AllPublicationData!$A:$A,'Publication Table (%)'!$B54,AllPublicationData!$B:$B,'Publication Table (%)'!D$7)/
SUMIFS(AllPublicationData!$E:$E,AllPublicationData!$A:$A,'Publication Table (%)'!$B54,AllPublicationData!$B:$B,'Publication Table (%)'!D$7)),
IF(AND('Publication Table (%)'!$C$5="Operations cancelled for non-clinical/capacity reasons",$C$4&lt;&gt;"NHS Scotland"),
IFERROR(SUMIFS(AllPublicationData!$I:$I,AllPublicationData!$A:$A,'Publication Table (%)'!$B54,AllPublicationData!$B:$B,'Publication Table (%)'!$C$4,AllPublicationData!$D:$D,'Publication Table (%)'!D$7)/
SUMIFS(AllPublicationData!$E:$E,AllPublicationData!$A:$A,'Publication Table (%)'!$B54,AllPublicationData!$B:$B,'Publication Table (%)'!$C$4,AllPublicationData!$D:$D,'Publication Table (%)'!D$7),
SUMIFS(AllPublicationData!$I:$I,AllPublicationData!$A:$A,'Publication Table (%)'!$B54,AllPublicationData!$B:$B,'Publication Table (%)'!D$7)/
SUMIFS(AllPublicationData!$E:$E,AllPublicationData!$A:$A,'Publication Table (%)'!$B54,AllPublicationData!$B:$B,'Publication Table (%)'!D$7)),
IF(AND('Publication Table (%)'!$C$5="Cancellations for other reasons",$C$4&lt;&gt;"NHS Scotland"),
IFERROR(SUMIFS(AllPublicationData!$J:$J,AllPublicationData!$A:$A,'Publication Table (%)'!$B54,AllPublicationData!$B:$B,'Publication Table (%)'!$C$4,AllPublicationData!$D:$D,'Publication Table (%)'!D$7)/
SUMIFS(AllPublicationData!$E:$E,AllPublicationData!$A:$A,'Publication Table (%)'!$B54,AllPublicationData!$B:$B,'Publication Table (%)'!$C$4,AllPublicationData!$D:$D,'Publication Table (%)'!D$7),
SUMIFS(AllPublicationData!$J:$J,AllPublicationData!$A:$A,'Publication Table (%)'!$B54,AllPublicationData!$B:$B,'Publication Table (%)'!D$7)/
SUMIFS(AllPublicationData!$E:$E,AllPublicationData!$A:$A,'Publication Table (%)'!$B54,AllPublicationData!$B:$B,'Publication Table (%)'!D$7)),
IF(AND($C$4="NHS Scotland",$C$5="All Cancelled Operations"),
SUMIFS(AllPublicationData!$F:$F,AllPublicationData!$A:$A,'Publication Table'!$B54)/
SUMIFS(AllPublicationData!$E:$E,AllPublicationData!$A:$A,'Publication Table'!$B54),
IF(AND($C$4="NHS Scotland",$C$5="Operations cancelled by patient"),
SUMIFS(AllPublicationData!$G:$G,AllPublicationData!$A:$A,'Publication Table'!$B54)/
SUMIFS(AllPublicationData!$E:$E,AllPublicationData!$A:$A,'Publication Table'!$B54),
IF(AND($C$4="NHS Scotland",$C$5="Operations cancelled for clinical reasons"),
SUMIFS(AllPublicationData!$H:$H,AllPublicationData!$A:$A,'Publication Table'!$B54)/
SUMIFS(AllPublicationData!$E:$E,AllPublicationData!$A:$A,'Publication Table'!$B54),
IF(AND($C$4="NHS Scotland",$C$5="Operations cancelled for non-clinical/capacity reasons"),
SUMIFS(AllPublicationData!$I:$I,AllPublicationData!$A:$A,'Publication Table'!$B54)/
SUMIFS(AllPublicationData!$E:$E,AllPublicationData!$A:$A,'Publication Table'!$B54),
IF(AND($C$4="NHS Scotland",$C$5="Cancellations for other reasons"),
SUMIFS(AllPublicationData!$J:$J,AllPublicationData!$A:$A,'Publication Table'!$B54)/
SUMIFS(AllPublicationData!$E:$E,AllPublicationData!$A:$A,'Publication Table'!$B54)))))))))))</f>
        <v>6.2277263007840339E-2</v>
      </c>
      <c r="E54" s="96">
        <f>IF('Publication Table (%)'!$C$5="All Cancelled Operations",
IFERROR(SUMIFS(AllPublicationData!$F:$F,AllPublicationData!$A:$A,'Publication Table (%)'!$B54,AllPublicationData!$B:$B,'Publication Table (%)'!$C$4,AllPublicationData!$D:$D,'Publication Table (%)'!E$7)/
SUMIFS(AllPublicationData!$E:$E,AllPublicationData!$A:$A,'Publication Table (%)'!$B54,AllPublicationData!$B:$B,'Publication Table (%)'!$C$4,AllPublicationData!$D:$D,'Publication Table (%)'!E$7),
SUMIFS(AllPublicationData!$F:$F,AllPublicationData!$A:$A,'Publication Table (%)'!$B54,AllPublicationData!$B:$B,'Publication Table (%)'!E$7)/
SUMIFS(AllPublicationData!$E:$E,AllPublicationData!$A:$A,'Publication Table (%)'!$B54,AllPublicationData!$B:$B,'Publication Table (%)'!E$7)),
IF('Publication Table (%)'!$C$5="Operations cancelled by patient",
IFERROR(SUMIFS(AllPublicationData!$G:$G,AllPublicationData!$A:$A,'Publication Table (%)'!$B54,AllPublicationData!$B:$B,'Publication Table (%)'!$C$4,AllPublicationData!$D:$D,'Publication Table (%)'!E$7)/
SUMIFS(AllPublicationData!$E:$E,AllPublicationData!$A:$A,'Publication Table (%)'!$B54,AllPublicationData!$B:$B,'Publication Table (%)'!$C$4,AllPublicationData!$D:$D,'Publication Table (%)'!E$7),
SUMIFS(AllPublicationData!$G:$G,AllPublicationData!$A:$A,'Publication Table (%)'!$B54,AllPublicationData!$B:$B,'Publication Table (%)'!E$7)/
SUMIFS(AllPublicationData!$E:$E,AllPublicationData!$A:$A,'Publication Table (%)'!$B54,AllPublicationData!$B:$B,'Publication Table (%)'!E$7)),
IF('Publication Table (%)'!$C$5="Operations cancelled for clinical reasons",
IFERROR(SUMIFS(AllPublicationData!$H:$H,AllPublicationData!$A:$A,'Publication Table (%)'!$B54,AllPublicationData!$B:$B,'Publication Table (%)'!$C$4,AllPublicationData!$D:$D,'Publication Table (%)'!E$7)/
SUMIFS(AllPublicationData!$E:$E,AllPublicationData!$A:$A,'Publication Table (%)'!$B54,AllPublicationData!$B:$B,'Publication Table (%)'!$C$4,AllPublicationData!$D:$D,'Publication Table (%)'!E$7),
SUMIFS(AllPublicationData!$H:$H,AllPublicationData!$A:$A,'Publication Table (%)'!$B54,AllPublicationData!$B:$B,'Publication Table (%)'!E$7)/
SUMIFS(AllPublicationData!$E:$E,AllPublicationData!$A:$A,'Publication Table (%)'!$B54,AllPublicationData!$B:$B,'Publication Table (%)'!E$7)),
IF('Publication Table (%)'!$C$5="Operations cancelled for non-clinical/capacity reasons",
IFERROR(SUMIFS(AllPublicationData!$I:$I,AllPublicationData!$A:$A,'Publication Table (%)'!$B54,AllPublicationData!$B:$B,'Publication Table (%)'!$C$4,AllPublicationData!$D:$D,'Publication Table (%)'!E$7)/
SUMIFS(AllPublicationData!$E:$E,AllPublicationData!$A:$A,'Publication Table (%)'!$B54,AllPublicationData!$B:$B,'Publication Table (%)'!$C$4,AllPublicationData!$D:$D,'Publication Table (%)'!E$7),
SUMIFS(AllPublicationData!$I:$I,AllPublicationData!$A:$A,'Publication Table (%)'!$B54,AllPublicationData!$B:$B,'Publication Table (%)'!E$7)/
SUMIFS(AllPublicationData!$E:$E,AllPublicationData!$A:$A,'Publication Table (%)'!$B54,AllPublicationData!$B:$B,'Publication Table (%)'!E$7)),
IF('Publication Table (%)'!$C$5="Cancellations for other reasons",
IFERROR(SUMIFS(AllPublicationData!$J:$J,AllPublicationData!$A:$A,'Publication Table (%)'!$B54,AllPublicationData!$B:$B,'Publication Table (%)'!$C$4,AllPublicationData!$D:$D,'Publication Table (%)'!E$7)/
SUMIFS(AllPublicationData!$E:$E,AllPublicationData!$A:$A,'Publication Table (%)'!$B54,AllPublicationData!$B:$B,'Publication Table (%)'!$C$4,AllPublicationData!$D:$D,'Publication Table (%)'!E$7),
SUMIFS(AllPublicationData!$J:$J,AllPublicationData!$A:$A,'Publication Table (%)'!$B54,AllPublicationData!$B:$B,'Publication Table (%)'!E$7)/
SUMIFS(AllPublicationData!$E:$E,AllPublicationData!$A:$A,'Publication Table (%)'!$B54,AllPublicationData!$B:$B,'Publication Table (%)'!E$7)))))))</f>
        <v>5.6135770234986948E-2</v>
      </c>
      <c r="F54" s="96">
        <f>IF('Publication Table (%)'!$C$5="All Cancelled Operations",
IFERROR(SUMIFS(AllPublicationData!$F:$F,AllPublicationData!$A:$A,'Publication Table (%)'!$B54,AllPublicationData!$B:$B,'Publication Table (%)'!$C$4,AllPublicationData!$D:$D,'Publication Table (%)'!F$7)/
SUMIFS(AllPublicationData!$E:$E,AllPublicationData!$A:$A,'Publication Table (%)'!$B54,AllPublicationData!$B:$B,'Publication Table (%)'!$C$4,AllPublicationData!$D:$D,'Publication Table (%)'!F$7),
SUMIFS(AllPublicationData!$F:$F,AllPublicationData!$A:$A,'Publication Table (%)'!$B54,AllPublicationData!$B:$B,'Publication Table (%)'!F$7)/
SUMIFS(AllPublicationData!$E:$E,AllPublicationData!$A:$A,'Publication Table (%)'!$B54,AllPublicationData!$B:$B,'Publication Table (%)'!F$7)),
IF('Publication Table (%)'!$C$5="Operations cancelled by patient",
IFERROR(SUMIFS(AllPublicationData!$G:$G,AllPublicationData!$A:$A,'Publication Table (%)'!$B54,AllPublicationData!$B:$B,'Publication Table (%)'!$C$4,AllPublicationData!$D:$D,'Publication Table (%)'!F$7)/
SUMIFS(AllPublicationData!$E:$E,AllPublicationData!$A:$A,'Publication Table (%)'!$B54,AllPublicationData!$B:$B,'Publication Table (%)'!$C$4,AllPublicationData!$D:$D,'Publication Table (%)'!F$7),
SUMIFS(AllPublicationData!$G:$G,AllPublicationData!$A:$A,'Publication Table (%)'!$B54,AllPublicationData!$B:$B,'Publication Table (%)'!F$7)/
SUMIFS(AllPublicationData!$E:$E,AllPublicationData!$A:$A,'Publication Table (%)'!$B54,AllPublicationData!$B:$B,'Publication Table (%)'!F$7)),
IF('Publication Table (%)'!$C$5="Operations cancelled for clinical reasons",
IFERROR(SUMIFS(AllPublicationData!$H:$H,AllPublicationData!$A:$A,'Publication Table (%)'!$B54,AllPublicationData!$B:$B,'Publication Table (%)'!$C$4,AllPublicationData!$D:$D,'Publication Table (%)'!F$7)/
SUMIFS(AllPublicationData!$E:$E,AllPublicationData!$A:$A,'Publication Table (%)'!$B54,AllPublicationData!$B:$B,'Publication Table (%)'!$C$4,AllPublicationData!$D:$D,'Publication Table (%)'!F$7),
SUMIFS(AllPublicationData!$H:$H,AllPublicationData!$A:$A,'Publication Table (%)'!$B54,AllPublicationData!$B:$B,'Publication Table (%)'!F$7)/
SUMIFS(AllPublicationData!$E:$E,AllPublicationData!$A:$A,'Publication Table (%)'!$B54,AllPublicationData!$B:$B,'Publication Table (%)'!F$7)),
IF('Publication Table (%)'!$C$5="Operations cancelled for non-clinical/capacity reasons",
IFERROR(SUMIFS(AllPublicationData!$I:$I,AllPublicationData!$A:$A,'Publication Table (%)'!$B54,AllPublicationData!$B:$B,'Publication Table (%)'!$C$4,AllPublicationData!$D:$D,'Publication Table (%)'!F$7)/
SUMIFS(AllPublicationData!$E:$E,AllPublicationData!$A:$A,'Publication Table (%)'!$B54,AllPublicationData!$B:$B,'Publication Table (%)'!$C$4,AllPublicationData!$D:$D,'Publication Table (%)'!F$7),
SUMIFS(AllPublicationData!$I:$I,AllPublicationData!$A:$A,'Publication Table (%)'!$B54,AllPublicationData!$B:$B,'Publication Table (%)'!F$7)/
SUMIFS(AllPublicationData!$E:$E,AllPublicationData!$A:$A,'Publication Table (%)'!$B54,AllPublicationData!$B:$B,'Publication Table (%)'!F$7)),
IF('Publication Table (%)'!$C$5="Cancellations for other reasons",
IFERROR(SUMIFS(AllPublicationData!$J:$J,AllPublicationData!$A:$A,'Publication Table (%)'!$B54,AllPublicationData!$B:$B,'Publication Table (%)'!$C$4,AllPublicationData!$D:$D,'Publication Table (%)'!F$7)/
SUMIFS(AllPublicationData!$E:$E,AllPublicationData!$A:$A,'Publication Table (%)'!$B54,AllPublicationData!$B:$B,'Publication Table (%)'!$C$4,AllPublicationData!$D:$D,'Publication Table (%)'!F$7),
SUMIFS(AllPublicationData!$J:$J,AllPublicationData!$A:$A,'Publication Table (%)'!$B54,AllPublicationData!$B:$B,'Publication Table (%)'!F$7)/
SUMIFS(AllPublicationData!$E:$E,AllPublicationData!$A:$A,'Publication Table (%)'!$B54,AllPublicationData!$B:$B,'Publication Table (%)'!F$7)))))))</f>
        <v>9.0634441087613288E-2</v>
      </c>
      <c r="G54" s="96">
        <f>IF('Publication Table (%)'!$C$5="All Cancelled Operations",
IFERROR(SUMIFS(AllPublicationData!$F:$F,AllPublicationData!$A:$A,'Publication Table (%)'!$B54,AllPublicationData!$B:$B,'Publication Table (%)'!$C$4,AllPublicationData!$D:$D,'Publication Table (%)'!G$7)/
SUMIFS(AllPublicationData!$E:$E,AllPublicationData!$A:$A,'Publication Table (%)'!$B54,AllPublicationData!$B:$B,'Publication Table (%)'!$C$4,AllPublicationData!$D:$D,'Publication Table (%)'!G$7),
SUMIFS(AllPublicationData!$F:$F,AllPublicationData!$A:$A,'Publication Table (%)'!$B54,AllPublicationData!$B:$B,'Publication Table (%)'!G$7)/
SUMIFS(AllPublicationData!$E:$E,AllPublicationData!$A:$A,'Publication Table (%)'!$B54,AllPublicationData!$B:$B,'Publication Table (%)'!G$7)),
IF('Publication Table (%)'!$C$5="Operations cancelled by patient",
IFERROR(SUMIFS(AllPublicationData!$G:$G,AllPublicationData!$A:$A,'Publication Table (%)'!$B54,AllPublicationData!$B:$B,'Publication Table (%)'!$C$4,AllPublicationData!$D:$D,'Publication Table (%)'!G$7)/
SUMIFS(AllPublicationData!$E:$E,AllPublicationData!$A:$A,'Publication Table (%)'!$B54,AllPublicationData!$B:$B,'Publication Table (%)'!$C$4,AllPublicationData!$D:$D,'Publication Table (%)'!G$7),
SUMIFS(AllPublicationData!$G:$G,AllPublicationData!$A:$A,'Publication Table (%)'!$B54,AllPublicationData!$B:$B,'Publication Table (%)'!G$7)/
SUMIFS(AllPublicationData!$E:$E,AllPublicationData!$A:$A,'Publication Table (%)'!$B54,AllPublicationData!$B:$B,'Publication Table (%)'!G$7)),
IF('Publication Table (%)'!$C$5="Operations cancelled for clinical reasons",
IFERROR(SUMIFS(AllPublicationData!$H:$H,AllPublicationData!$A:$A,'Publication Table (%)'!$B54,AllPublicationData!$B:$B,'Publication Table (%)'!$C$4,AllPublicationData!$D:$D,'Publication Table (%)'!G$7)/
SUMIFS(AllPublicationData!$E:$E,AllPublicationData!$A:$A,'Publication Table (%)'!$B54,AllPublicationData!$B:$B,'Publication Table (%)'!$C$4,AllPublicationData!$D:$D,'Publication Table (%)'!G$7),
SUMIFS(AllPublicationData!$H:$H,AllPublicationData!$A:$A,'Publication Table (%)'!$B54,AllPublicationData!$B:$B,'Publication Table (%)'!G$7)/
SUMIFS(AllPublicationData!$E:$E,AllPublicationData!$A:$A,'Publication Table (%)'!$B54,AllPublicationData!$B:$B,'Publication Table (%)'!G$7)),
IF('Publication Table (%)'!$C$5="Operations cancelled for non-clinical/capacity reasons",
IFERROR(SUMIFS(AllPublicationData!$I:$I,AllPublicationData!$A:$A,'Publication Table (%)'!$B54,AllPublicationData!$B:$B,'Publication Table (%)'!$C$4,AllPublicationData!$D:$D,'Publication Table (%)'!G$7)/
SUMIFS(AllPublicationData!$E:$E,AllPublicationData!$A:$A,'Publication Table (%)'!$B54,AllPublicationData!$B:$B,'Publication Table (%)'!$C$4,AllPublicationData!$D:$D,'Publication Table (%)'!G$7),
SUMIFS(AllPublicationData!$I:$I,AllPublicationData!$A:$A,'Publication Table (%)'!$B54,AllPublicationData!$B:$B,'Publication Table (%)'!G$7)/
SUMIFS(AllPublicationData!$E:$E,AllPublicationData!$A:$A,'Publication Table (%)'!$B54,AllPublicationData!$B:$B,'Publication Table (%)'!G$7)),
IF('Publication Table (%)'!$C$5="Cancellations for other reasons",
IFERROR(SUMIFS(AllPublicationData!$J:$J,AllPublicationData!$A:$A,'Publication Table (%)'!$B54,AllPublicationData!$B:$B,'Publication Table (%)'!$C$4,AllPublicationData!$D:$D,'Publication Table (%)'!G$7)/
SUMIFS(AllPublicationData!$E:$E,AllPublicationData!$A:$A,'Publication Table (%)'!$B54,AllPublicationData!$B:$B,'Publication Table (%)'!$C$4,AllPublicationData!$D:$D,'Publication Table (%)'!G$7),
SUMIFS(AllPublicationData!$J:$J,AllPublicationData!$A:$A,'Publication Table (%)'!$B54,AllPublicationData!$B:$B,'Publication Table (%)'!G$7)/
SUMIFS(AllPublicationData!$E:$E,AllPublicationData!$A:$A,'Publication Table (%)'!$B54,AllPublicationData!$B:$B,'Publication Table (%)'!G$7)))))))</f>
        <v>4.8192771084337352E-2</v>
      </c>
      <c r="H54" s="96">
        <f>IF('Publication Table (%)'!$C$5="All Cancelled Operations",
IFERROR(SUMIFS(AllPublicationData!$F:$F,AllPublicationData!$A:$A,'Publication Table (%)'!$B54,AllPublicationData!$B:$B,'Publication Table (%)'!$C$4,AllPublicationData!$D:$D,'Publication Table (%)'!H$7)/
SUMIFS(AllPublicationData!$E:$E,AllPublicationData!$A:$A,'Publication Table (%)'!$B54,AllPublicationData!$B:$B,'Publication Table (%)'!$C$4,AllPublicationData!$D:$D,'Publication Table (%)'!H$7),
SUMIFS(AllPublicationData!$F:$F,AllPublicationData!$A:$A,'Publication Table (%)'!$B54,AllPublicationData!$B:$B,'Publication Table (%)'!H$7)/
SUMIFS(AllPublicationData!$E:$E,AllPublicationData!$A:$A,'Publication Table (%)'!$B54,AllPublicationData!$B:$B,'Publication Table (%)'!H$7)),
IF('Publication Table (%)'!$C$5="Operations cancelled by patient",
IFERROR(SUMIFS(AllPublicationData!$G:$G,AllPublicationData!$A:$A,'Publication Table (%)'!$B54,AllPublicationData!$B:$B,'Publication Table (%)'!$C$4,AllPublicationData!$D:$D,'Publication Table (%)'!H$7)/
SUMIFS(AllPublicationData!$E:$E,AllPublicationData!$A:$A,'Publication Table (%)'!$B54,AllPublicationData!$B:$B,'Publication Table (%)'!$C$4,AllPublicationData!$D:$D,'Publication Table (%)'!H$7),
SUMIFS(AllPublicationData!$G:$G,AllPublicationData!$A:$A,'Publication Table (%)'!$B54,AllPublicationData!$B:$B,'Publication Table (%)'!H$7)/
SUMIFS(AllPublicationData!$E:$E,AllPublicationData!$A:$A,'Publication Table (%)'!$B54,AllPublicationData!$B:$B,'Publication Table (%)'!H$7)),
IF('Publication Table (%)'!$C$5="Operations cancelled for clinical reasons",
IFERROR(SUMIFS(AllPublicationData!$H:$H,AllPublicationData!$A:$A,'Publication Table (%)'!$B54,AllPublicationData!$B:$B,'Publication Table (%)'!$C$4,AllPublicationData!$D:$D,'Publication Table (%)'!H$7)/
SUMIFS(AllPublicationData!$E:$E,AllPublicationData!$A:$A,'Publication Table (%)'!$B54,AllPublicationData!$B:$B,'Publication Table (%)'!$C$4,AllPublicationData!$D:$D,'Publication Table (%)'!H$7),
SUMIFS(AllPublicationData!$H:$H,AllPublicationData!$A:$A,'Publication Table (%)'!$B54,AllPublicationData!$B:$B,'Publication Table (%)'!H$7)/
SUMIFS(AllPublicationData!$E:$E,AllPublicationData!$A:$A,'Publication Table (%)'!$B54,AllPublicationData!$B:$B,'Publication Table (%)'!H$7)),
IF('Publication Table (%)'!$C$5="Operations cancelled for non-clinical/capacity reasons",
IFERROR(SUMIFS(AllPublicationData!$I:$I,AllPublicationData!$A:$A,'Publication Table (%)'!$B54,AllPublicationData!$B:$B,'Publication Table (%)'!$C$4,AllPublicationData!$D:$D,'Publication Table (%)'!H$7)/
SUMIFS(AllPublicationData!$E:$E,AllPublicationData!$A:$A,'Publication Table (%)'!$B54,AllPublicationData!$B:$B,'Publication Table (%)'!$C$4,AllPublicationData!$D:$D,'Publication Table (%)'!H$7),
SUMIFS(AllPublicationData!$I:$I,AllPublicationData!$A:$A,'Publication Table (%)'!$B54,AllPublicationData!$B:$B,'Publication Table (%)'!H$7)/
SUMIFS(AllPublicationData!$E:$E,AllPublicationData!$A:$A,'Publication Table (%)'!$B54,AllPublicationData!$B:$B,'Publication Table (%)'!H$7)),
IF('Publication Table (%)'!$C$5="Cancellations for other reasons",
IFERROR(SUMIFS(AllPublicationData!$J:$J,AllPublicationData!$A:$A,'Publication Table (%)'!$B54,AllPublicationData!$B:$B,'Publication Table (%)'!$C$4,AllPublicationData!$D:$D,'Publication Table (%)'!H$7)/
SUMIFS(AllPublicationData!$E:$E,AllPublicationData!$A:$A,'Publication Table (%)'!$B54,AllPublicationData!$B:$B,'Publication Table (%)'!$C$4,AllPublicationData!$D:$D,'Publication Table (%)'!H$7),
SUMIFS(AllPublicationData!$J:$J,AllPublicationData!$A:$A,'Publication Table (%)'!$B54,AllPublicationData!$B:$B,'Publication Table (%)'!H$7)/
SUMIFS(AllPublicationData!$E:$E,AllPublicationData!$A:$A,'Publication Table (%)'!$B54,AllPublicationData!$B:$B,'Publication Table (%)'!H$7)))))))</f>
        <v>6.1224489795918366E-2</v>
      </c>
      <c r="I54" s="96">
        <f>IF('Publication Table (%)'!$C$5="All Cancelled Operations",
IFERROR(SUMIFS(AllPublicationData!$F:$F,AllPublicationData!$A:$A,'Publication Table (%)'!$B54,AllPublicationData!$B:$B,'Publication Table (%)'!$C$4,AllPublicationData!$D:$D,'Publication Table (%)'!I$7)/
SUMIFS(AllPublicationData!$E:$E,AllPublicationData!$A:$A,'Publication Table (%)'!$B54,AllPublicationData!$B:$B,'Publication Table (%)'!$C$4,AllPublicationData!$D:$D,'Publication Table (%)'!I$7),
SUMIFS(AllPublicationData!$F:$F,AllPublicationData!$A:$A,'Publication Table (%)'!$B54,AllPublicationData!$B:$B,'Publication Table (%)'!I$7)/
SUMIFS(AllPublicationData!$E:$E,AllPublicationData!$A:$A,'Publication Table (%)'!$B54,AllPublicationData!$B:$B,'Publication Table (%)'!I$7)),
IF('Publication Table (%)'!$C$5="Operations cancelled by patient",
IFERROR(SUMIFS(AllPublicationData!$G:$G,AllPublicationData!$A:$A,'Publication Table (%)'!$B54,AllPublicationData!$B:$B,'Publication Table (%)'!$C$4,AllPublicationData!$D:$D,'Publication Table (%)'!I$7)/
SUMIFS(AllPublicationData!$E:$E,AllPublicationData!$A:$A,'Publication Table (%)'!$B54,AllPublicationData!$B:$B,'Publication Table (%)'!$C$4,AllPublicationData!$D:$D,'Publication Table (%)'!I$7),
SUMIFS(AllPublicationData!$G:$G,AllPublicationData!$A:$A,'Publication Table (%)'!$B54,AllPublicationData!$B:$B,'Publication Table (%)'!I$7)/
SUMIFS(AllPublicationData!$E:$E,AllPublicationData!$A:$A,'Publication Table (%)'!$B54,AllPublicationData!$B:$B,'Publication Table (%)'!I$7)),
IF('Publication Table (%)'!$C$5="Operations cancelled for clinical reasons",
IFERROR(SUMIFS(AllPublicationData!$H:$H,AllPublicationData!$A:$A,'Publication Table (%)'!$B54,AllPublicationData!$B:$B,'Publication Table (%)'!$C$4,AllPublicationData!$D:$D,'Publication Table (%)'!I$7)/
SUMIFS(AllPublicationData!$E:$E,AllPublicationData!$A:$A,'Publication Table (%)'!$B54,AllPublicationData!$B:$B,'Publication Table (%)'!$C$4,AllPublicationData!$D:$D,'Publication Table (%)'!I$7),
SUMIFS(AllPublicationData!$H:$H,AllPublicationData!$A:$A,'Publication Table (%)'!$B54,AllPublicationData!$B:$B,'Publication Table (%)'!I$7)/
SUMIFS(AllPublicationData!$E:$E,AllPublicationData!$A:$A,'Publication Table (%)'!$B54,AllPublicationData!$B:$B,'Publication Table (%)'!I$7)),
IF('Publication Table (%)'!$C$5="Operations cancelled for non-clinical/capacity reasons",
IFERROR(SUMIFS(AllPublicationData!$I:$I,AllPublicationData!$A:$A,'Publication Table (%)'!$B54,AllPublicationData!$B:$B,'Publication Table (%)'!$C$4,AllPublicationData!$D:$D,'Publication Table (%)'!I$7)/
SUMIFS(AllPublicationData!$E:$E,AllPublicationData!$A:$A,'Publication Table (%)'!$B54,AllPublicationData!$B:$B,'Publication Table (%)'!$C$4,AllPublicationData!$D:$D,'Publication Table (%)'!I$7),
SUMIFS(AllPublicationData!$I:$I,AllPublicationData!$A:$A,'Publication Table (%)'!$B54,AllPublicationData!$B:$B,'Publication Table (%)'!I$7)/
SUMIFS(AllPublicationData!$E:$E,AllPublicationData!$A:$A,'Publication Table (%)'!$B54,AllPublicationData!$B:$B,'Publication Table (%)'!I$7)),
IF('Publication Table (%)'!$C$5="Cancellations for other reasons",
IFERROR(SUMIFS(AllPublicationData!$J:$J,AllPublicationData!$A:$A,'Publication Table (%)'!$B54,AllPublicationData!$B:$B,'Publication Table (%)'!$C$4,AllPublicationData!$D:$D,'Publication Table (%)'!I$7)/
SUMIFS(AllPublicationData!$E:$E,AllPublicationData!$A:$A,'Publication Table (%)'!$B54,AllPublicationData!$B:$B,'Publication Table (%)'!$C$4,AllPublicationData!$D:$D,'Publication Table (%)'!I$7),
SUMIFS(AllPublicationData!$J:$J,AllPublicationData!$A:$A,'Publication Table (%)'!$B54,AllPublicationData!$B:$B,'Publication Table (%)'!I$7)/
SUMIFS(AllPublicationData!$E:$E,AllPublicationData!$A:$A,'Publication Table (%)'!$B54,AllPublicationData!$B:$B,'Publication Table (%)'!I$7)))))))</f>
        <v>6.0906515580736544E-2</v>
      </c>
      <c r="J54" s="96">
        <f>IF('Publication Table (%)'!$C$5="All Cancelled Operations",
IFERROR(SUMIFS(AllPublicationData!$F:$F,AllPublicationData!$A:$A,'Publication Table (%)'!$B54,AllPublicationData!$B:$B,'Publication Table (%)'!$C$4,AllPublicationData!$D:$D,'Publication Table (%)'!J$7)/
SUMIFS(AllPublicationData!$E:$E,AllPublicationData!$A:$A,'Publication Table (%)'!$B54,AllPublicationData!$B:$B,'Publication Table (%)'!$C$4,AllPublicationData!$D:$D,'Publication Table (%)'!J$7),
SUMIFS(AllPublicationData!$F:$F,AllPublicationData!$A:$A,'Publication Table (%)'!$B54,AllPublicationData!$B:$B,'Publication Table (%)'!J$7)/
SUMIFS(AllPublicationData!$E:$E,AllPublicationData!$A:$A,'Publication Table (%)'!$B54,AllPublicationData!$B:$B,'Publication Table (%)'!J$7)),
IF('Publication Table (%)'!$C$5="Operations cancelled by patient",
IFERROR(SUMIFS(AllPublicationData!$G:$G,AllPublicationData!$A:$A,'Publication Table (%)'!$B54,AllPublicationData!$B:$B,'Publication Table (%)'!$C$4,AllPublicationData!$D:$D,'Publication Table (%)'!J$7)/
SUMIFS(AllPublicationData!$E:$E,AllPublicationData!$A:$A,'Publication Table (%)'!$B54,AllPublicationData!$B:$B,'Publication Table (%)'!$C$4,AllPublicationData!$D:$D,'Publication Table (%)'!J$7),
SUMIFS(AllPublicationData!$G:$G,AllPublicationData!$A:$A,'Publication Table (%)'!$B54,AllPublicationData!$B:$B,'Publication Table (%)'!J$7)/
SUMIFS(AllPublicationData!$E:$E,AllPublicationData!$A:$A,'Publication Table (%)'!$B54,AllPublicationData!$B:$B,'Publication Table (%)'!J$7)),
IF('Publication Table (%)'!$C$5="Operations cancelled for clinical reasons",
IFERROR(SUMIFS(AllPublicationData!$H:$H,AllPublicationData!$A:$A,'Publication Table (%)'!$B54,AllPublicationData!$B:$B,'Publication Table (%)'!$C$4,AllPublicationData!$D:$D,'Publication Table (%)'!J$7)/
SUMIFS(AllPublicationData!$E:$E,AllPublicationData!$A:$A,'Publication Table (%)'!$B54,AllPublicationData!$B:$B,'Publication Table (%)'!$C$4,AllPublicationData!$D:$D,'Publication Table (%)'!J$7),
SUMIFS(AllPublicationData!$H:$H,AllPublicationData!$A:$A,'Publication Table (%)'!$B54,AllPublicationData!$B:$B,'Publication Table (%)'!J$7)/
SUMIFS(AllPublicationData!$E:$E,AllPublicationData!$A:$A,'Publication Table (%)'!$B54,AllPublicationData!$B:$B,'Publication Table (%)'!J$7)),
IF('Publication Table (%)'!$C$5="Operations cancelled for non-clinical/capacity reasons",
IFERROR(SUMIFS(AllPublicationData!$I:$I,AllPublicationData!$A:$A,'Publication Table (%)'!$B54,AllPublicationData!$B:$B,'Publication Table (%)'!$C$4,AllPublicationData!$D:$D,'Publication Table (%)'!J$7)/
SUMIFS(AllPublicationData!$E:$E,AllPublicationData!$A:$A,'Publication Table (%)'!$B54,AllPublicationData!$B:$B,'Publication Table (%)'!$C$4,AllPublicationData!$D:$D,'Publication Table (%)'!J$7),
SUMIFS(AllPublicationData!$I:$I,AllPublicationData!$A:$A,'Publication Table (%)'!$B54,AllPublicationData!$B:$B,'Publication Table (%)'!J$7)/
SUMIFS(AllPublicationData!$E:$E,AllPublicationData!$A:$A,'Publication Table (%)'!$B54,AllPublicationData!$B:$B,'Publication Table (%)'!J$7)),
IF('Publication Table (%)'!$C$5="Cancellations for other reasons",
IFERROR(SUMIFS(AllPublicationData!$J:$J,AllPublicationData!$A:$A,'Publication Table (%)'!$B54,AllPublicationData!$B:$B,'Publication Table (%)'!$C$4,AllPublicationData!$D:$D,'Publication Table (%)'!J$7)/
SUMIFS(AllPublicationData!$E:$E,AllPublicationData!$A:$A,'Publication Table (%)'!$B54,AllPublicationData!$B:$B,'Publication Table (%)'!$C$4,AllPublicationData!$D:$D,'Publication Table (%)'!J$7),
SUMIFS(AllPublicationData!$J:$J,AllPublicationData!$A:$A,'Publication Table (%)'!$B54,AllPublicationData!$B:$B,'Publication Table (%)'!J$7)/
SUMIFS(AllPublicationData!$E:$E,AllPublicationData!$A:$A,'Publication Table (%)'!$B54,AllPublicationData!$B:$B,'Publication Table (%)'!J$7)))))))</f>
        <v>4.9281314168377825E-2</v>
      </c>
      <c r="K54" s="96">
        <f>IF('Publication Table (%)'!$C$5="All Cancelled Operations",
IFERROR(SUMIFS(AllPublicationData!$F:$F,AllPublicationData!$A:$A,'Publication Table (%)'!$B54,AllPublicationData!$B:$B,'Publication Table (%)'!$C$4,AllPublicationData!$D:$D,'Publication Table (%)'!K$7)/
SUMIFS(AllPublicationData!$E:$E,AllPublicationData!$A:$A,'Publication Table (%)'!$B54,AllPublicationData!$B:$B,'Publication Table (%)'!$C$4,AllPublicationData!$D:$D,'Publication Table (%)'!K$7),
SUMIFS(AllPublicationData!$F:$F,AllPublicationData!$A:$A,'Publication Table (%)'!$B54,AllPublicationData!$B:$B,'Publication Table (%)'!K$7)/
SUMIFS(AllPublicationData!$E:$E,AllPublicationData!$A:$A,'Publication Table (%)'!$B54,AllPublicationData!$B:$B,'Publication Table (%)'!K$7)),
IF('Publication Table (%)'!$C$5="Operations cancelled by patient",
IFERROR(SUMIFS(AllPublicationData!$G:$G,AllPublicationData!$A:$A,'Publication Table (%)'!$B54,AllPublicationData!$B:$B,'Publication Table (%)'!$C$4,AllPublicationData!$D:$D,'Publication Table (%)'!K$7)/
SUMIFS(AllPublicationData!$E:$E,AllPublicationData!$A:$A,'Publication Table (%)'!$B54,AllPublicationData!$B:$B,'Publication Table (%)'!$C$4,AllPublicationData!$D:$D,'Publication Table (%)'!K$7),
SUMIFS(AllPublicationData!$G:$G,AllPublicationData!$A:$A,'Publication Table (%)'!$B54,AllPublicationData!$B:$B,'Publication Table (%)'!K$7)/
SUMIFS(AllPublicationData!$E:$E,AllPublicationData!$A:$A,'Publication Table (%)'!$B54,AllPublicationData!$B:$B,'Publication Table (%)'!K$7)),
IF('Publication Table (%)'!$C$5="Operations cancelled for clinical reasons",
IFERROR(SUMIFS(AllPublicationData!$H:$H,AllPublicationData!$A:$A,'Publication Table (%)'!$B54,AllPublicationData!$B:$B,'Publication Table (%)'!$C$4,AllPublicationData!$D:$D,'Publication Table (%)'!K$7)/
SUMIFS(AllPublicationData!$E:$E,AllPublicationData!$A:$A,'Publication Table (%)'!$B54,AllPublicationData!$B:$B,'Publication Table (%)'!$C$4,AllPublicationData!$D:$D,'Publication Table (%)'!K$7),
SUMIFS(AllPublicationData!$H:$H,AllPublicationData!$A:$A,'Publication Table (%)'!$B54,AllPublicationData!$B:$B,'Publication Table (%)'!K$7)/
SUMIFS(AllPublicationData!$E:$E,AllPublicationData!$A:$A,'Publication Table (%)'!$B54,AllPublicationData!$B:$B,'Publication Table (%)'!K$7)),
IF('Publication Table (%)'!$C$5="Operations cancelled for non-clinical/capacity reasons",
IFERROR(SUMIFS(AllPublicationData!$I:$I,AllPublicationData!$A:$A,'Publication Table (%)'!$B54,AllPublicationData!$B:$B,'Publication Table (%)'!$C$4,AllPublicationData!$D:$D,'Publication Table (%)'!K$7)/
SUMIFS(AllPublicationData!$E:$E,AllPublicationData!$A:$A,'Publication Table (%)'!$B54,AllPublicationData!$B:$B,'Publication Table (%)'!$C$4,AllPublicationData!$D:$D,'Publication Table (%)'!K$7),
SUMIFS(AllPublicationData!$I:$I,AllPublicationData!$A:$A,'Publication Table (%)'!$B54,AllPublicationData!$B:$B,'Publication Table (%)'!K$7)/
SUMIFS(AllPublicationData!$E:$E,AllPublicationData!$A:$A,'Publication Table (%)'!$B54,AllPublicationData!$B:$B,'Publication Table (%)'!K$7)),
IF('Publication Table (%)'!$C$5="Cancellations for other reasons",
IFERROR(SUMIFS(AllPublicationData!$J:$J,AllPublicationData!$A:$A,'Publication Table (%)'!$B54,AllPublicationData!$B:$B,'Publication Table (%)'!$C$4,AllPublicationData!$D:$D,'Publication Table (%)'!K$7)/
SUMIFS(AllPublicationData!$E:$E,AllPublicationData!$A:$A,'Publication Table (%)'!$B54,AllPublicationData!$B:$B,'Publication Table (%)'!$C$4,AllPublicationData!$D:$D,'Publication Table (%)'!K$7),
SUMIFS(AllPublicationData!$J:$J,AllPublicationData!$A:$A,'Publication Table (%)'!$B54,AllPublicationData!$B:$B,'Publication Table (%)'!K$7)/
SUMIFS(AllPublicationData!$E:$E,AllPublicationData!$A:$A,'Publication Table (%)'!$B54,AllPublicationData!$B:$B,'Publication Table (%)'!K$7)))))))</f>
        <v>8.7328767123287673E-2</v>
      </c>
      <c r="L54" s="96">
        <f>IF('Publication Table (%)'!$C$5="All Cancelled Operations",
IFERROR(SUMIFS(AllPublicationData!$F:$F,AllPublicationData!$A:$A,'Publication Table (%)'!$B54,AllPublicationData!$B:$B,'Publication Table (%)'!$C$4,AllPublicationData!$D:$D,'Publication Table (%)'!L$7)/
SUMIFS(AllPublicationData!$E:$E,AllPublicationData!$A:$A,'Publication Table (%)'!$B54,AllPublicationData!$B:$B,'Publication Table (%)'!$C$4,AllPublicationData!$D:$D,'Publication Table (%)'!L$7),
SUMIFS(AllPublicationData!$F:$F,AllPublicationData!$A:$A,'Publication Table (%)'!$B54,AllPublicationData!$B:$B,'Publication Table (%)'!L$7)/
SUMIFS(AllPublicationData!$E:$E,AllPublicationData!$A:$A,'Publication Table (%)'!$B54,AllPublicationData!$B:$B,'Publication Table (%)'!L$7)),
IF('Publication Table (%)'!$C$5="Operations cancelled by patient",
IFERROR(SUMIFS(AllPublicationData!$G:$G,AllPublicationData!$A:$A,'Publication Table (%)'!$B54,AllPublicationData!$B:$B,'Publication Table (%)'!$C$4,AllPublicationData!$D:$D,'Publication Table (%)'!L$7)/
SUMIFS(AllPublicationData!$E:$E,AllPublicationData!$A:$A,'Publication Table (%)'!$B54,AllPublicationData!$B:$B,'Publication Table (%)'!$C$4,AllPublicationData!$D:$D,'Publication Table (%)'!L$7),
SUMIFS(AllPublicationData!$G:$G,AllPublicationData!$A:$A,'Publication Table (%)'!$B54,AllPublicationData!$B:$B,'Publication Table (%)'!L$7)/
SUMIFS(AllPublicationData!$E:$E,AllPublicationData!$A:$A,'Publication Table (%)'!$B54,AllPublicationData!$B:$B,'Publication Table (%)'!L$7)),
IF('Publication Table (%)'!$C$5="Operations cancelled for clinical reasons",
IFERROR(SUMIFS(AllPublicationData!$H:$H,AllPublicationData!$A:$A,'Publication Table (%)'!$B54,AllPublicationData!$B:$B,'Publication Table (%)'!$C$4,AllPublicationData!$D:$D,'Publication Table (%)'!L$7)/
SUMIFS(AllPublicationData!$E:$E,AllPublicationData!$A:$A,'Publication Table (%)'!$B54,AllPublicationData!$B:$B,'Publication Table (%)'!$C$4,AllPublicationData!$D:$D,'Publication Table (%)'!L$7),
SUMIFS(AllPublicationData!$H:$H,AllPublicationData!$A:$A,'Publication Table (%)'!$B54,AllPublicationData!$B:$B,'Publication Table (%)'!L$7)/
SUMIFS(AllPublicationData!$E:$E,AllPublicationData!$A:$A,'Publication Table (%)'!$B54,AllPublicationData!$B:$B,'Publication Table (%)'!L$7)),
IF('Publication Table (%)'!$C$5="Operations cancelled for non-clinical/capacity reasons",
IFERROR(SUMIFS(AllPublicationData!$I:$I,AllPublicationData!$A:$A,'Publication Table (%)'!$B54,AllPublicationData!$B:$B,'Publication Table (%)'!$C$4,AllPublicationData!$D:$D,'Publication Table (%)'!L$7)/
SUMIFS(AllPublicationData!$E:$E,AllPublicationData!$A:$A,'Publication Table (%)'!$B54,AllPublicationData!$B:$B,'Publication Table (%)'!$C$4,AllPublicationData!$D:$D,'Publication Table (%)'!L$7),
SUMIFS(AllPublicationData!$I:$I,AllPublicationData!$A:$A,'Publication Table (%)'!$B54,AllPublicationData!$B:$B,'Publication Table (%)'!L$7)/
SUMIFS(AllPublicationData!$E:$E,AllPublicationData!$A:$A,'Publication Table (%)'!$B54,AllPublicationData!$B:$B,'Publication Table (%)'!L$7)),
IF('Publication Table (%)'!$C$5="Cancellations for other reasons",
IFERROR(SUMIFS(AllPublicationData!$J:$J,AllPublicationData!$A:$A,'Publication Table (%)'!$B54,AllPublicationData!$B:$B,'Publication Table (%)'!$C$4,AllPublicationData!$D:$D,'Publication Table (%)'!L$7)/
SUMIFS(AllPublicationData!$E:$E,AllPublicationData!$A:$A,'Publication Table (%)'!$B54,AllPublicationData!$B:$B,'Publication Table (%)'!$C$4,AllPublicationData!$D:$D,'Publication Table (%)'!L$7),
SUMIFS(AllPublicationData!$J:$J,AllPublicationData!$A:$A,'Publication Table (%)'!$B54,AllPublicationData!$B:$B,'Publication Table (%)'!L$7)/
SUMIFS(AllPublicationData!$E:$E,AllPublicationData!$A:$A,'Publication Table (%)'!$B54,AllPublicationData!$B:$B,'Publication Table (%)'!L$7)))))))</f>
        <v>4.8306772908366533E-2</v>
      </c>
      <c r="M54" s="96">
        <f>IF('Publication Table (%)'!$C$5="All Cancelled Operations",
IFERROR(SUMIFS(AllPublicationData!$F:$F,AllPublicationData!$A:$A,'Publication Table (%)'!$B54,AllPublicationData!$B:$B,'Publication Table (%)'!$C$4,AllPublicationData!$D:$D,'Publication Table (%)'!M$7)/
SUMIFS(AllPublicationData!$E:$E,AllPublicationData!$A:$A,'Publication Table (%)'!$B54,AllPublicationData!$B:$B,'Publication Table (%)'!$C$4,AllPublicationData!$D:$D,'Publication Table (%)'!M$7),
SUMIFS(AllPublicationData!$F:$F,AllPublicationData!$A:$A,'Publication Table (%)'!$B54,AllPublicationData!$B:$B,'Publication Table (%)'!M$7)/
SUMIFS(AllPublicationData!$E:$E,AllPublicationData!$A:$A,'Publication Table (%)'!$B54,AllPublicationData!$B:$B,'Publication Table (%)'!M$7)),
IF('Publication Table (%)'!$C$5="Operations cancelled by patient",
IFERROR(SUMIFS(AllPublicationData!$G:$G,AllPublicationData!$A:$A,'Publication Table (%)'!$B54,AllPublicationData!$B:$B,'Publication Table (%)'!$C$4,AllPublicationData!$D:$D,'Publication Table (%)'!M$7)/
SUMIFS(AllPublicationData!$E:$E,AllPublicationData!$A:$A,'Publication Table (%)'!$B54,AllPublicationData!$B:$B,'Publication Table (%)'!$C$4,AllPublicationData!$D:$D,'Publication Table (%)'!M$7),
SUMIFS(AllPublicationData!$G:$G,AllPublicationData!$A:$A,'Publication Table (%)'!$B54,AllPublicationData!$B:$B,'Publication Table (%)'!M$7)/
SUMIFS(AllPublicationData!$E:$E,AllPublicationData!$A:$A,'Publication Table (%)'!$B54,AllPublicationData!$B:$B,'Publication Table (%)'!M$7)),
IF('Publication Table (%)'!$C$5="Operations cancelled for clinical reasons",
IFERROR(SUMIFS(AllPublicationData!$H:$H,AllPublicationData!$A:$A,'Publication Table (%)'!$B54,AllPublicationData!$B:$B,'Publication Table (%)'!$C$4,AllPublicationData!$D:$D,'Publication Table (%)'!M$7)/
SUMIFS(AllPublicationData!$E:$E,AllPublicationData!$A:$A,'Publication Table (%)'!$B54,AllPublicationData!$B:$B,'Publication Table (%)'!$C$4,AllPublicationData!$D:$D,'Publication Table (%)'!M$7),
SUMIFS(AllPublicationData!$H:$H,AllPublicationData!$A:$A,'Publication Table (%)'!$B54,AllPublicationData!$B:$B,'Publication Table (%)'!M$7)/
SUMIFS(AllPublicationData!$E:$E,AllPublicationData!$A:$A,'Publication Table (%)'!$B54,AllPublicationData!$B:$B,'Publication Table (%)'!M$7)),
IF('Publication Table (%)'!$C$5="Operations cancelled for non-clinical/capacity reasons",
IFERROR(SUMIFS(AllPublicationData!$I:$I,AllPublicationData!$A:$A,'Publication Table (%)'!$B54,AllPublicationData!$B:$B,'Publication Table (%)'!$C$4,AllPublicationData!$D:$D,'Publication Table (%)'!M$7)/
SUMIFS(AllPublicationData!$E:$E,AllPublicationData!$A:$A,'Publication Table (%)'!$B54,AllPublicationData!$B:$B,'Publication Table (%)'!$C$4,AllPublicationData!$D:$D,'Publication Table (%)'!M$7),
SUMIFS(AllPublicationData!$I:$I,AllPublicationData!$A:$A,'Publication Table (%)'!$B54,AllPublicationData!$B:$B,'Publication Table (%)'!M$7)/
SUMIFS(AllPublicationData!$E:$E,AllPublicationData!$A:$A,'Publication Table (%)'!$B54,AllPublicationData!$B:$B,'Publication Table (%)'!M$7)),
IF('Publication Table (%)'!$C$5="Cancellations for other reasons",
IFERROR(SUMIFS(AllPublicationData!$J:$J,AllPublicationData!$A:$A,'Publication Table (%)'!$B54,AllPublicationData!$B:$B,'Publication Table (%)'!$C$4,AllPublicationData!$D:$D,'Publication Table (%)'!M$7)/
SUMIFS(AllPublicationData!$E:$E,AllPublicationData!$A:$A,'Publication Table (%)'!$B54,AllPublicationData!$B:$B,'Publication Table (%)'!$C$4,AllPublicationData!$D:$D,'Publication Table (%)'!M$7),
SUMIFS(AllPublicationData!$J:$J,AllPublicationData!$A:$A,'Publication Table (%)'!$B54,AllPublicationData!$B:$B,'Publication Table (%)'!M$7)/
SUMIFS(AllPublicationData!$E:$E,AllPublicationData!$A:$A,'Publication Table (%)'!$B54,AllPublicationData!$B:$B,'Publication Table (%)'!M$7)))))))</f>
        <v>0.10285714285714286</v>
      </c>
      <c r="N54" s="96">
        <f>IF('Publication Table (%)'!$C$5="All Cancelled Operations",
IFERROR(SUMIFS(AllPublicationData!$F:$F,AllPublicationData!$A:$A,'Publication Table (%)'!$B54,AllPublicationData!$B:$B,'Publication Table (%)'!$C$4,AllPublicationData!$D:$D,'Publication Table (%)'!N$7)/
SUMIFS(AllPublicationData!$E:$E,AllPublicationData!$A:$A,'Publication Table (%)'!$B54,AllPublicationData!$B:$B,'Publication Table (%)'!$C$4,AllPublicationData!$D:$D,'Publication Table (%)'!N$7),
SUMIFS(AllPublicationData!$F:$F,AllPublicationData!$A:$A,'Publication Table (%)'!$B54,AllPublicationData!$B:$B,'Publication Table (%)'!N$7)/
SUMIFS(AllPublicationData!$E:$E,AllPublicationData!$A:$A,'Publication Table (%)'!$B54,AllPublicationData!$B:$B,'Publication Table (%)'!N$7)),
IF('Publication Table (%)'!$C$5="Operations cancelled by patient",
IFERROR(SUMIFS(AllPublicationData!$G:$G,AllPublicationData!$A:$A,'Publication Table (%)'!$B54,AllPublicationData!$B:$B,'Publication Table (%)'!$C$4,AllPublicationData!$D:$D,'Publication Table (%)'!N$7)/
SUMIFS(AllPublicationData!$E:$E,AllPublicationData!$A:$A,'Publication Table (%)'!$B54,AllPublicationData!$B:$B,'Publication Table (%)'!$C$4,AllPublicationData!$D:$D,'Publication Table (%)'!N$7),
SUMIFS(AllPublicationData!$G:$G,AllPublicationData!$A:$A,'Publication Table (%)'!$B54,AllPublicationData!$B:$B,'Publication Table (%)'!N$7)/
SUMIFS(AllPublicationData!$E:$E,AllPublicationData!$A:$A,'Publication Table (%)'!$B54,AllPublicationData!$B:$B,'Publication Table (%)'!N$7)),
IF('Publication Table (%)'!$C$5="Operations cancelled for clinical reasons",
IFERROR(SUMIFS(AllPublicationData!$H:$H,AllPublicationData!$A:$A,'Publication Table (%)'!$B54,AllPublicationData!$B:$B,'Publication Table (%)'!$C$4,AllPublicationData!$D:$D,'Publication Table (%)'!N$7)/
SUMIFS(AllPublicationData!$E:$E,AllPublicationData!$A:$A,'Publication Table (%)'!$B54,AllPublicationData!$B:$B,'Publication Table (%)'!$C$4,AllPublicationData!$D:$D,'Publication Table (%)'!N$7),
SUMIFS(AllPublicationData!$H:$H,AllPublicationData!$A:$A,'Publication Table (%)'!$B54,AllPublicationData!$B:$B,'Publication Table (%)'!N$7)/
SUMIFS(AllPublicationData!$E:$E,AllPublicationData!$A:$A,'Publication Table (%)'!$B54,AllPublicationData!$B:$B,'Publication Table (%)'!N$7)),
IF('Publication Table (%)'!$C$5="Operations cancelled for non-clinical/capacity reasons",
IFERROR(SUMIFS(AllPublicationData!$I:$I,AllPublicationData!$A:$A,'Publication Table (%)'!$B54,AllPublicationData!$B:$B,'Publication Table (%)'!$C$4,AllPublicationData!$D:$D,'Publication Table (%)'!N$7)/
SUMIFS(AllPublicationData!$E:$E,AllPublicationData!$A:$A,'Publication Table (%)'!$B54,AllPublicationData!$B:$B,'Publication Table (%)'!$C$4,AllPublicationData!$D:$D,'Publication Table (%)'!N$7),
SUMIFS(AllPublicationData!$I:$I,AllPublicationData!$A:$A,'Publication Table (%)'!$B54,AllPublicationData!$B:$B,'Publication Table (%)'!N$7)/
SUMIFS(AllPublicationData!$E:$E,AllPublicationData!$A:$A,'Publication Table (%)'!$B54,AllPublicationData!$B:$B,'Publication Table (%)'!N$7)),
IF('Publication Table (%)'!$C$5="Cancellations for other reasons",
IFERROR(SUMIFS(AllPublicationData!$J:$J,AllPublicationData!$A:$A,'Publication Table (%)'!$B54,AllPublicationData!$B:$B,'Publication Table (%)'!$C$4,AllPublicationData!$D:$D,'Publication Table (%)'!N$7)/
SUMIFS(AllPublicationData!$E:$E,AllPublicationData!$A:$A,'Publication Table (%)'!$B54,AllPublicationData!$B:$B,'Publication Table (%)'!$C$4,AllPublicationData!$D:$D,'Publication Table (%)'!N$7),
SUMIFS(AllPublicationData!$J:$J,AllPublicationData!$A:$A,'Publication Table (%)'!$B54,AllPublicationData!$B:$B,'Publication Table (%)'!N$7)/
SUMIFS(AllPublicationData!$E:$E,AllPublicationData!$A:$A,'Publication Table (%)'!$B54,AllPublicationData!$B:$B,'Publication Table (%)'!N$7)))))))</f>
        <v>8.1081081081081086E-2</v>
      </c>
      <c r="O54" s="96">
        <f>IF('Publication Table (%)'!$C$5="All Cancelled Operations",
IFERROR(SUMIFS(AllPublicationData!$F:$F,AllPublicationData!$A:$A,'Publication Table (%)'!$B54,AllPublicationData!$B:$B,'Publication Table (%)'!$C$4,AllPublicationData!$D:$D,'Publication Table (%)'!O$7)/
SUMIFS(AllPublicationData!$E:$E,AllPublicationData!$A:$A,'Publication Table (%)'!$B54,AllPublicationData!$B:$B,'Publication Table (%)'!$C$4,AllPublicationData!$D:$D,'Publication Table (%)'!O$7),
SUMIFS(AllPublicationData!$F:$F,AllPublicationData!$A:$A,'Publication Table (%)'!$B54,AllPublicationData!$B:$B,'Publication Table (%)'!O$7)/
SUMIFS(AllPublicationData!$E:$E,AllPublicationData!$A:$A,'Publication Table (%)'!$B54,AllPublicationData!$B:$B,'Publication Table (%)'!O$7)),
IF('Publication Table (%)'!$C$5="Operations cancelled by patient",
IFERROR(SUMIFS(AllPublicationData!$G:$G,AllPublicationData!$A:$A,'Publication Table (%)'!$B54,AllPublicationData!$B:$B,'Publication Table (%)'!$C$4,AllPublicationData!$D:$D,'Publication Table (%)'!O$7)/
SUMIFS(AllPublicationData!$E:$E,AllPublicationData!$A:$A,'Publication Table (%)'!$B54,AllPublicationData!$B:$B,'Publication Table (%)'!$C$4,AllPublicationData!$D:$D,'Publication Table (%)'!O$7),
SUMIFS(AllPublicationData!$G:$G,AllPublicationData!$A:$A,'Publication Table (%)'!$B54,AllPublicationData!$B:$B,'Publication Table (%)'!O$7)/
SUMIFS(AllPublicationData!$E:$E,AllPublicationData!$A:$A,'Publication Table (%)'!$B54,AllPublicationData!$B:$B,'Publication Table (%)'!O$7)),
IF('Publication Table (%)'!$C$5="Operations cancelled for clinical reasons",
IFERROR(SUMIFS(AllPublicationData!$H:$H,AllPublicationData!$A:$A,'Publication Table (%)'!$B54,AllPublicationData!$B:$B,'Publication Table (%)'!$C$4,AllPublicationData!$D:$D,'Publication Table (%)'!O$7)/
SUMIFS(AllPublicationData!$E:$E,AllPublicationData!$A:$A,'Publication Table (%)'!$B54,AllPublicationData!$B:$B,'Publication Table (%)'!$C$4,AllPublicationData!$D:$D,'Publication Table (%)'!O$7),
SUMIFS(AllPublicationData!$H:$H,AllPublicationData!$A:$A,'Publication Table (%)'!$B54,AllPublicationData!$B:$B,'Publication Table (%)'!O$7)/
SUMIFS(AllPublicationData!$E:$E,AllPublicationData!$A:$A,'Publication Table (%)'!$B54,AllPublicationData!$B:$B,'Publication Table (%)'!O$7)),
IF('Publication Table (%)'!$C$5="Operations cancelled for non-clinical/capacity reasons",
IFERROR(SUMIFS(AllPublicationData!$I:$I,AllPublicationData!$A:$A,'Publication Table (%)'!$B54,AllPublicationData!$B:$B,'Publication Table (%)'!$C$4,AllPublicationData!$D:$D,'Publication Table (%)'!O$7)/
SUMIFS(AllPublicationData!$E:$E,AllPublicationData!$A:$A,'Publication Table (%)'!$B54,AllPublicationData!$B:$B,'Publication Table (%)'!$C$4,AllPublicationData!$D:$D,'Publication Table (%)'!O$7),
SUMIFS(AllPublicationData!$I:$I,AllPublicationData!$A:$A,'Publication Table (%)'!$B54,AllPublicationData!$B:$B,'Publication Table (%)'!O$7)/
SUMIFS(AllPublicationData!$E:$E,AllPublicationData!$A:$A,'Publication Table (%)'!$B54,AllPublicationData!$B:$B,'Publication Table (%)'!O$7)),
IF('Publication Table (%)'!$C$5="Cancellations for other reasons",
IFERROR(SUMIFS(AllPublicationData!$J:$J,AllPublicationData!$A:$A,'Publication Table (%)'!$B54,AllPublicationData!$B:$B,'Publication Table (%)'!$C$4,AllPublicationData!$D:$D,'Publication Table (%)'!O$7)/
SUMIFS(AllPublicationData!$E:$E,AllPublicationData!$A:$A,'Publication Table (%)'!$B54,AllPublicationData!$B:$B,'Publication Table (%)'!$C$4,AllPublicationData!$D:$D,'Publication Table (%)'!O$7),
SUMIFS(AllPublicationData!$J:$J,AllPublicationData!$A:$A,'Publication Table (%)'!$B54,AllPublicationData!$B:$B,'Publication Table (%)'!O$7)/
SUMIFS(AllPublicationData!$E:$E,AllPublicationData!$A:$A,'Publication Table (%)'!$B54,AllPublicationData!$B:$B,'Publication Table (%)'!O$7)))))))</f>
        <v>5.8283616337769621E-2</v>
      </c>
      <c r="P54" s="96">
        <f>IF('Publication Table (%)'!$C$5="All Cancelled Operations",
IFERROR(SUMIFS(AllPublicationData!$F:$F,AllPublicationData!$A:$A,'Publication Table (%)'!$B54,AllPublicationData!$B:$B,'Publication Table (%)'!$C$4,AllPublicationData!$D:$D,'Publication Table (%)'!P$7)/
SUMIFS(AllPublicationData!$E:$E,AllPublicationData!$A:$A,'Publication Table (%)'!$B54,AllPublicationData!$B:$B,'Publication Table (%)'!$C$4,AllPublicationData!$D:$D,'Publication Table (%)'!P$7),
SUMIFS(AllPublicationData!$F:$F,AllPublicationData!$A:$A,'Publication Table (%)'!$B54,AllPublicationData!$B:$B,'Publication Table (%)'!P$7)/
SUMIFS(AllPublicationData!$E:$E,AllPublicationData!$A:$A,'Publication Table (%)'!$B54,AllPublicationData!$B:$B,'Publication Table (%)'!P$7)),
IF('Publication Table (%)'!$C$5="Operations cancelled by patient",
IFERROR(SUMIFS(AllPublicationData!$G:$G,AllPublicationData!$A:$A,'Publication Table (%)'!$B54,AllPublicationData!$B:$B,'Publication Table (%)'!$C$4,AllPublicationData!$D:$D,'Publication Table (%)'!P$7)/
SUMIFS(AllPublicationData!$E:$E,AllPublicationData!$A:$A,'Publication Table (%)'!$B54,AllPublicationData!$B:$B,'Publication Table (%)'!$C$4,AllPublicationData!$D:$D,'Publication Table (%)'!P$7),
SUMIFS(AllPublicationData!$G:$G,AllPublicationData!$A:$A,'Publication Table (%)'!$B54,AllPublicationData!$B:$B,'Publication Table (%)'!P$7)/
SUMIFS(AllPublicationData!$E:$E,AllPublicationData!$A:$A,'Publication Table (%)'!$B54,AllPublicationData!$B:$B,'Publication Table (%)'!P$7)),
IF('Publication Table (%)'!$C$5="Operations cancelled for clinical reasons",
IFERROR(SUMIFS(AllPublicationData!$H:$H,AllPublicationData!$A:$A,'Publication Table (%)'!$B54,AllPublicationData!$B:$B,'Publication Table (%)'!$C$4,AllPublicationData!$D:$D,'Publication Table (%)'!P$7)/
SUMIFS(AllPublicationData!$E:$E,AllPublicationData!$A:$A,'Publication Table (%)'!$B54,AllPublicationData!$B:$B,'Publication Table (%)'!$C$4,AllPublicationData!$D:$D,'Publication Table (%)'!P$7),
SUMIFS(AllPublicationData!$H:$H,AllPublicationData!$A:$A,'Publication Table (%)'!$B54,AllPublicationData!$B:$B,'Publication Table (%)'!P$7)/
SUMIFS(AllPublicationData!$E:$E,AllPublicationData!$A:$A,'Publication Table (%)'!$B54,AllPublicationData!$B:$B,'Publication Table (%)'!P$7)),
IF('Publication Table (%)'!$C$5="Operations cancelled for non-clinical/capacity reasons",
IFERROR(SUMIFS(AllPublicationData!$I:$I,AllPublicationData!$A:$A,'Publication Table (%)'!$B54,AllPublicationData!$B:$B,'Publication Table (%)'!$C$4,AllPublicationData!$D:$D,'Publication Table (%)'!P$7)/
SUMIFS(AllPublicationData!$E:$E,AllPublicationData!$A:$A,'Publication Table (%)'!$B54,AllPublicationData!$B:$B,'Publication Table (%)'!$C$4,AllPublicationData!$D:$D,'Publication Table (%)'!P$7),
SUMIFS(AllPublicationData!$I:$I,AllPublicationData!$A:$A,'Publication Table (%)'!$B54,AllPublicationData!$B:$B,'Publication Table (%)'!P$7)/
SUMIFS(AllPublicationData!$E:$E,AllPublicationData!$A:$A,'Publication Table (%)'!$B54,AllPublicationData!$B:$B,'Publication Table (%)'!P$7)),
IF('Publication Table (%)'!$C$5="Cancellations for other reasons",
IFERROR(SUMIFS(AllPublicationData!$J:$J,AllPublicationData!$A:$A,'Publication Table (%)'!$B54,AllPublicationData!$B:$B,'Publication Table (%)'!$C$4,AllPublicationData!$D:$D,'Publication Table (%)'!P$7)/
SUMIFS(AllPublicationData!$E:$E,AllPublicationData!$A:$A,'Publication Table (%)'!$B54,AllPublicationData!$B:$B,'Publication Table (%)'!$C$4,AllPublicationData!$D:$D,'Publication Table (%)'!P$7),
SUMIFS(AllPublicationData!$J:$J,AllPublicationData!$A:$A,'Publication Table (%)'!$B54,AllPublicationData!$B:$B,'Publication Table (%)'!P$7)/
SUMIFS(AllPublicationData!$E:$E,AllPublicationData!$A:$A,'Publication Table (%)'!$B54,AllPublicationData!$B:$B,'Publication Table (%)'!P$7)))))))</f>
        <v>3.2028469750889681E-2</v>
      </c>
      <c r="Q54" s="96">
        <f>IF('Publication Table (%)'!$C$5="All Cancelled Operations",
IFERROR(SUMIFS(AllPublicationData!$F:$F,AllPublicationData!$A:$A,'Publication Table (%)'!$B54,AllPublicationData!$B:$B,'Publication Table (%)'!$C$4,AllPublicationData!$D:$D,'Publication Table (%)'!Q$7)/
SUMIFS(AllPublicationData!$E:$E,AllPublicationData!$A:$A,'Publication Table (%)'!$B54,AllPublicationData!$B:$B,'Publication Table (%)'!$C$4,AllPublicationData!$D:$D,'Publication Table (%)'!Q$7),
SUMIFS(AllPublicationData!$F:$F,AllPublicationData!$A:$A,'Publication Table (%)'!$B54,AllPublicationData!$B:$B,'Publication Table (%)'!Q$7)/
SUMIFS(AllPublicationData!$E:$E,AllPublicationData!$A:$A,'Publication Table (%)'!$B54,AllPublicationData!$B:$B,'Publication Table (%)'!Q$7)),
IF('Publication Table (%)'!$C$5="Operations cancelled by patient",
IFERROR(SUMIFS(AllPublicationData!$G:$G,AllPublicationData!$A:$A,'Publication Table (%)'!$B54,AllPublicationData!$B:$B,'Publication Table (%)'!$C$4,AllPublicationData!$D:$D,'Publication Table (%)'!Q$7)/
SUMIFS(AllPublicationData!$E:$E,AllPublicationData!$A:$A,'Publication Table (%)'!$B54,AllPublicationData!$B:$B,'Publication Table (%)'!$C$4,AllPublicationData!$D:$D,'Publication Table (%)'!Q$7),
SUMIFS(AllPublicationData!$G:$G,AllPublicationData!$A:$A,'Publication Table (%)'!$B54,AllPublicationData!$B:$B,'Publication Table (%)'!Q$7)/
SUMIFS(AllPublicationData!$E:$E,AllPublicationData!$A:$A,'Publication Table (%)'!$B54,AllPublicationData!$B:$B,'Publication Table (%)'!Q$7)),
IF('Publication Table (%)'!$C$5="Operations cancelled for clinical reasons",
IFERROR(SUMIFS(AllPublicationData!$H:$H,AllPublicationData!$A:$A,'Publication Table (%)'!$B54,AllPublicationData!$B:$B,'Publication Table (%)'!$C$4,AllPublicationData!$D:$D,'Publication Table (%)'!Q$7)/
SUMIFS(AllPublicationData!$E:$E,AllPublicationData!$A:$A,'Publication Table (%)'!$B54,AllPublicationData!$B:$B,'Publication Table (%)'!$C$4,AllPublicationData!$D:$D,'Publication Table (%)'!Q$7),
SUMIFS(AllPublicationData!$H:$H,AllPublicationData!$A:$A,'Publication Table (%)'!$B54,AllPublicationData!$B:$B,'Publication Table (%)'!Q$7)/
SUMIFS(AllPublicationData!$E:$E,AllPublicationData!$A:$A,'Publication Table (%)'!$B54,AllPublicationData!$B:$B,'Publication Table (%)'!Q$7)),
IF('Publication Table (%)'!$C$5="Operations cancelled for non-clinical/capacity reasons",
IFERROR(SUMIFS(AllPublicationData!$I:$I,AllPublicationData!$A:$A,'Publication Table (%)'!$B54,AllPublicationData!$B:$B,'Publication Table (%)'!$C$4,AllPublicationData!$D:$D,'Publication Table (%)'!Q$7)/
SUMIFS(AllPublicationData!$E:$E,AllPublicationData!$A:$A,'Publication Table (%)'!$B54,AllPublicationData!$B:$B,'Publication Table (%)'!$C$4,AllPublicationData!$D:$D,'Publication Table (%)'!Q$7),
SUMIFS(AllPublicationData!$I:$I,AllPublicationData!$A:$A,'Publication Table (%)'!$B54,AllPublicationData!$B:$B,'Publication Table (%)'!Q$7)/
SUMIFS(AllPublicationData!$E:$E,AllPublicationData!$A:$A,'Publication Table (%)'!$B54,AllPublicationData!$B:$B,'Publication Table (%)'!Q$7)),
IF('Publication Table (%)'!$C$5="Cancellations for other reasons",
IFERROR(SUMIFS(AllPublicationData!$J:$J,AllPublicationData!$A:$A,'Publication Table (%)'!$B54,AllPublicationData!$B:$B,'Publication Table (%)'!$C$4,AllPublicationData!$D:$D,'Publication Table (%)'!Q$7)/
SUMIFS(AllPublicationData!$E:$E,AllPublicationData!$A:$A,'Publication Table (%)'!$B54,AllPublicationData!$B:$B,'Publication Table (%)'!$C$4,AllPublicationData!$D:$D,'Publication Table (%)'!Q$7),
SUMIFS(AllPublicationData!$J:$J,AllPublicationData!$A:$A,'Publication Table (%)'!$B54,AllPublicationData!$B:$B,'Publication Table (%)'!Q$7)/
SUMIFS(AllPublicationData!$E:$E,AllPublicationData!$A:$A,'Publication Table (%)'!$B54,AllPublicationData!$B:$B,'Publication Table (%)'!Q$7)))))))</f>
        <v>1.0752688172043012E-2</v>
      </c>
      <c r="R54" s="96">
        <f>IF('Publication Table (%)'!$C$5="All Cancelled Operations",
IFERROR(SUMIFS(AllPublicationData!$F:$F,AllPublicationData!$A:$A,'Publication Table (%)'!$B54,AllPublicationData!$B:$B,'Publication Table (%)'!$C$4,AllPublicationData!$D:$D,'Publication Table (%)'!R$7)/
SUMIFS(AllPublicationData!$E:$E,AllPublicationData!$A:$A,'Publication Table (%)'!$B54,AllPublicationData!$B:$B,'Publication Table (%)'!$C$4,AllPublicationData!$D:$D,'Publication Table (%)'!R$7),
SUMIFS(AllPublicationData!$F:$F,AllPublicationData!$A:$A,'Publication Table (%)'!$B54,AllPublicationData!$B:$B,'Publication Table (%)'!R$7)/
SUMIFS(AllPublicationData!$E:$E,AllPublicationData!$A:$A,'Publication Table (%)'!$B54,AllPublicationData!$B:$B,'Publication Table (%)'!R$7)),
IF('Publication Table (%)'!$C$5="Operations cancelled by patient",
IFERROR(SUMIFS(AllPublicationData!$G:$G,AllPublicationData!$A:$A,'Publication Table (%)'!$B54,AllPublicationData!$B:$B,'Publication Table (%)'!$C$4,AllPublicationData!$D:$D,'Publication Table (%)'!R$7)/
SUMIFS(AllPublicationData!$E:$E,AllPublicationData!$A:$A,'Publication Table (%)'!$B54,AllPublicationData!$B:$B,'Publication Table (%)'!$C$4,AllPublicationData!$D:$D,'Publication Table (%)'!R$7),
SUMIFS(AllPublicationData!$G:$G,AllPublicationData!$A:$A,'Publication Table (%)'!$B54,AllPublicationData!$B:$B,'Publication Table (%)'!R$7)/
SUMIFS(AllPublicationData!$E:$E,AllPublicationData!$A:$A,'Publication Table (%)'!$B54,AllPublicationData!$B:$B,'Publication Table (%)'!R$7)),
IF('Publication Table (%)'!$C$5="Operations cancelled for clinical reasons",
IFERROR(SUMIFS(AllPublicationData!$H:$H,AllPublicationData!$A:$A,'Publication Table (%)'!$B54,AllPublicationData!$B:$B,'Publication Table (%)'!$C$4,AllPublicationData!$D:$D,'Publication Table (%)'!R$7)/
SUMIFS(AllPublicationData!$E:$E,AllPublicationData!$A:$A,'Publication Table (%)'!$B54,AllPublicationData!$B:$B,'Publication Table (%)'!$C$4,AllPublicationData!$D:$D,'Publication Table (%)'!R$7),
SUMIFS(AllPublicationData!$H:$H,AllPublicationData!$A:$A,'Publication Table (%)'!$B54,AllPublicationData!$B:$B,'Publication Table (%)'!R$7)/
SUMIFS(AllPublicationData!$E:$E,AllPublicationData!$A:$A,'Publication Table (%)'!$B54,AllPublicationData!$B:$B,'Publication Table (%)'!R$7)),
IF('Publication Table (%)'!$C$5="Operations cancelled for non-clinical/capacity reasons",
IFERROR(SUMIFS(AllPublicationData!$I:$I,AllPublicationData!$A:$A,'Publication Table (%)'!$B54,AllPublicationData!$B:$B,'Publication Table (%)'!$C$4,AllPublicationData!$D:$D,'Publication Table (%)'!R$7)/
SUMIFS(AllPublicationData!$E:$E,AllPublicationData!$A:$A,'Publication Table (%)'!$B54,AllPublicationData!$B:$B,'Publication Table (%)'!$C$4,AllPublicationData!$D:$D,'Publication Table (%)'!R$7),
SUMIFS(AllPublicationData!$I:$I,AllPublicationData!$A:$A,'Publication Table (%)'!$B54,AllPublicationData!$B:$B,'Publication Table (%)'!R$7)/
SUMIFS(AllPublicationData!$E:$E,AllPublicationData!$A:$A,'Publication Table (%)'!$B54,AllPublicationData!$B:$B,'Publication Table (%)'!R$7)),
IF('Publication Table (%)'!$C$5="Cancellations for other reasons",
IFERROR(SUMIFS(AllPublicationData!$J:$J,AllPublicationData!$A:$A,'Publication Table (%)'!$B54,AllPublicationData!$B:$B,'Publication Table (%)'!$C$4,AllPublicationData!$D:$D,'Publication Table (%)'!R$7)/
SUMIFS(AllPublicationData!$E:$E,AllPublicationData!$A:$A,'Publication Table (%)'!$B54,AllPublicationData!$B:$B,'Publication Table (%)'!$C$4,AllPublicationData!$D:$D,'Publication Table (%)'!R$7),
SUMIFS(AllPublicationData!$J:$J,AllPublicationData!$A:$A,'Publication Table (%)'!$B54,AllPublicationData!$B:$B,'Publication Table (%)'!R$7)/
SUMIFS(AllPublicationData!$E:$E,AllPublicationData!$A:$A,'Publication Table (%)'!$B54,AllPublicationData!$B:$B,'Publication Table (%)'!R$7)))))))</f>
        <v>3.7825059101654845E-2</v>
      </c>
      <c r="S54" s="96">
        <f>IF('Publication Table (%)'!$C$5="All Cancelled Operations",
IFERROR(SUMIFS(AllPublicationData!$F:$F,AllPublicationData!$A:$A,'Publication Table (%)'!$B54,AllPublicationData!$B:$B,'Publication Table (%)'!$C$4,AllPublicationData!$D:$D,'Publication Table (%)'!S$7)/
SUMIFS(AllPublicationData!$E:$E,AllPublicationData!$A:$A,'Publication Table (%)'!$B54,AllPublicationData!$B:$B,'Publication Table (%)'!$C$4,AllPublicationData!$D:$D,'Publication Table (%)'!S$7),
SUMIFS(AllPublicationData!$F:$F,AllPublicationData!$A:$A,'Publication Table (%)'!$B54,AllPublicationData!$B:$B,'Publication Table (%)'!S$7)/
SUMIFS(AllPublicationData!$E:$E,AllPublicationData!$A:$A,'Publication Table (%)'!$B54,AllPublicationData!$B:$B,'Publication Table (%)'!S$7)),
IF('Publication Table (%)'!$C$5="Operations cancelled by patient",
IFERROR(SUMIFS(AllPublicationData!$G:$G,AllPublicationData!$A:$A,'Publication Table (%)'!$B54,AllPublicationData!$B:$B,'Publication Table (%)'!$C$4,AllPublicationData!$D:$D,'Publication Table (%)'!S$7)/
SUMIFS(AllPublicationData!$E:$E,AllPublicationData!$A:$A,'Publication Table (%)'!$B54,AllPublicationData!$B:$B,'Publication Table (%)'!$C$4,AllPublicationData!$D:$D,'Publication Table (%)'!S$7),
SUMIFS(AllPublicationData!$G:$G,AllPublicationData!$A:$A,'Publication Table (%)'!$B54,AllPublicationData!$B:$B,'Publication Table (%)'!S$7)/
SUMIFS(AllPublicationData!$E:$E,AllPublicationData!$A:$A,'Publication Table (%)'!$B54,AllPublicationData!$B:$B,'Publication Table (%)'!S$7)),
IF('Publication Table (%)'!$C$5="Operations cancelled for clinical reasons",
IFERROR(SUMIFS(AllPublicationData!$H:$H,AllPublicationData!$A:$A,'Publication Table (%)'!$B54,AllPublicationData!$B:$B,'Publication Table (%)'!$C$4,AllPublicationData!$D:$D,'Publication Table (%)'!S$7)/
SUMIFS(AllPublicationData!$E:$E,AllPublicationData!$A:$A,'Publication Table (%)'!$B54,AllPublicationData!$B:$B,'Publication Table (%)'!$C$4,AllPublicationData!$D:$D,'Publication Table (%)'!S$7),
SUMIFS(AllPublicationData!$H:$H,AllPublicationData!$A:$A,'Publication Table (%)'!$B54,AllPublicationData!$B:$B,'Publication Table (%)'!S$7)/
SUMIFS(AllPublicationData!$E:$E,AllPublicationData!$A:$A,'Publication Table (%)'!$B54,AllPublicationData!$B:$B,'Publication Table (%)'!S$7)),
IF('Publication Table (%)'!$C$5="Operations cancelled for non-clinical/capacity reasons",
IFERROR(SUMIFS(AllPublicationData!$I:$I,AllPublicationData!$A:$A,'Publication Table (%)'!$B54,AllPublicationData!$B:$B,'Publication Table (%)'!$C$4,AllPublicationData!$D:$D,'Publication Table (%)'!S$7)/
SUMIFS(AllPublicationData!$E:$E,AllPublicationData!$A:$A,'Publication Table (%)'!$B54,AllPublicationData!$B:$B,'Publication Table (%)'!$C$4,AllPublicationData!$D:$D,'Publication Table (%)'!S$7),
SUMIFS(AllPublicationData!$I:$I,AllPublicationData!$A:$A,'Publication Table (%)'!$B54,AllPublicationData!$B:$B,'Publication Table (%)'!S$7)/
SUMIFS(AllPublicationData!$E:$E,AllPublicationData!$A:$A,'Publication Table (%)'!$B54,AllPublicationData!$B:$B,'Publication Table (%)'!S$7)),
IF('Publication Table (%)'!$C$5="Cancellations for other reasons",
IFERROR(SUMIFS(AllPublicationData!$J:$J,AllPublicationData!$A:$A,'Publication Table (%)'!$B54,AllPublicationData!$B:$B,'Publication Table (%)'!$C$4,AllPublicationData!$D:$D,'Publication Table (%)'!S$7)/
SUMIFS(AllPublicationData!$E:$E,AllPublicationData!$A:$A,'Publication Table (%)'!$B54,AllPublicationData!$B:$B,'Publication Table (%)'!$C$4,AllPublicationData!$D:$D,'Publication Table (%)'!S$7),
SUMIFS(AllPublicationData!$J:$J,AllPublicationData!$A:$A,'Publication Table (%)'!$B54,AllPublicationData!$B:$B,'Publication Table (%)'!S$7)/
SUMIFS(AllPublicationData!$E:$E,AllPublicationData!$A:$A,'Publication Table (%)'!$B54,AllPublicationData!$B:$B,'Publication Table (%)'!S$7)))))))</f>
        <v>9.5238095238095233E-2</v>
      </c>
    </row>
    <row r="55" spans="2:21" x14ac:dyDescent="0.35">
      <c r="B55" s="89">
        <v>43983</v>
      </c>
      <c r="C55" s="112">
        <f>IF('Publication Table (%)'!$C$5="All Cancelled Operations",
SUMIFS(AllPublicationData!$F:$F,AllPublicationData!$A:$A,'Publication Table (%)'!$B55,AllPublicationData!$B:$B,'Publication Table (%)'!$C$4),
IF('Publication Table (%)'!$C$5="Operations cancelled by patient",
SUMIFS(AllPublicationData!$G:$G,AllPublicationData!$A:$A,'Publication Table (%)'!$B55,AllPublicationData!$B:$B,'Publication Table (%)'!$C$4),
IF('Publication Table (%)'!$C$5="Operations cancelled for clinical reasons",
SUMIFS(AllPublicationData!$H:$H,AllPublicationData!$A:$A,'Publication Table (%)'!$B55,AllPublicationData!$B:$B,'Publication Table (%)'!$C$4),
IF('Publication Table (%)'!$C$5="Operations cancelled for non-clinical/capacity reasons",
SUMIFS(AllPublicationData!$I:$I,AllPublicationData!$A:$A,'Publication Table (%)'!$B55,AllPublicationData!$B:$B,'Publication Table (%)'!$C$4),
IF('Publication Table (%)'!$C$5="Cancellations for other reasons",
SUMIFS(AllPublicationData!$J:$J,AllPublicationData!$A:$A,'Publication Table (%)'!$B55,AllPublicationData!$B:$B,'Publication Table (%)'!$C$4))))))+
IF(AND($C$4="NHS Scotland",$C$5="All Cancelled Operations"),
SUMIFS(AllPublicationData!$F:$F,AllPublicationData!$A:$A,'Publication Table (%)'!$B55),
IF(AND($C$4="NHS Scotland",$C$5="Operations cancelled by patient"),
SUMIFS(AllPublicationData!$G:$G,AllPublicationData!$A:$A,'Publication Table (%)'!$B55),
IF(AND($C$4="NHS Scotland",$C$5="Operations cancelled for clinical reasons"),
SUMIFS(AllPublicationData!$H:$H,AllPublicationData!$A:$A,'Publication Table (%)'!$B55),
IF(AND($C$4="NHS Scotland",$C$5="Operations cancelled for non-clinical/capacity reasons"),
SUMIFS(AllPublicationData!$I:$I,AllPublicationData!$A:$A,'Publication Table (%)'!$B55),
IF(AND($C$4="NHS Scotland",$C$5="Cancellations for other reasons"),
SUMIFS(AllPublicationData!$J:$J,AllPublicationData!$A:$A,'Publication Table (%)'!$B55))))))</f>
        <v>465</v>
      </c>
      <c r="D55" s="110">
        <f>IF(AND('Publication Table (%)'!$C$5="All Cancelled Operations",$C$4&lt;&gt;"NHS Scotland"),
IFERROR(SUMIFS(AllPublicationData!$F:$F,AllPublicationData!$A:$A,'Publication Table (%)'!$B55,AllPublicationData!$B:$B,'Publication Table (%)'!$C$4,AllPublicationData!$D:$D,'Publication Table (%)'!D$7)/
SUMIFS(AllPublicationData!$E:$E,AllPublicationData!$A:$A,'Publication Table (%)'!$B55,AllPublicationData!$B:$B,'Publication Table (%)'!$C$4,AllPublicationData!$D:$D,'Publication Table (%)'!D$7),
SUMIFS(AllPublicationData!$F:$F,AllPublicationData!$A:$A,'Publication Table (%)'!$B55,AllPublicationData!$B:$B,'Publication Table (%)'!D$7)/
SUMIFS(AllPublicationData!$E:$E,AllPublicationData!$A:$A,'Publication Table (%)'!$B55,AllPublicationData!$B:$B,'Publication Table (%)'!D$7)),
IF(AND('Publication Table (%)'!$C$5="Operations cancelled by patient",$C$4&lt;&gt;"NHS Scotland"),
IFERROR(SUMIFS(AllPublicationData!$G:$G,AllPublicationData!$A:$A,'Publication Table (%)'!$B55,AllPublicationData!$B:$B,'Publication Table (%)'!$C$4,AllPublicationData!$D:$D,'Publication Table (%)'!D$7)/
SUMIFS(AllPublicationData!$E:$E,AllPublicationData!$A:$A,'Publication Table (%)'!$B55,AllPublicationData!$B:$B,'Publication Table (%)'!$C$4,AllPublicationData!$D:$D,'Publication Table (%)'!D$7),
SUMIFS(AllPublicationData!$G:$G,AllPublicationData!$A:$A,'Publication Table (%)'!$B55,AllPublicationData!$B:$B,'Publication Table (%)'!D$7)/
SUMIFS(AllPublicationData!$E:$E,AllPublicationData!$A:$A,'Publication Table (%)'!$B55,AllPublicationData!$B:$B,'Publication Table (%)'!D$7)),
IF(AND('Publication Table (%)'!$C$5="Operations cancelled for clinical reasons",$C$4&lt;&gt;"NHS Scotland"),
IFERROR(SUMIFS(AllPublicationData!$H:$H,AllPublicationData!$A:$A,'Publication Table (%)'!$B55,AllPublicationData!$B:$B,'Publication Table (%)'!$C$4,AllPublicationData!$D:$D,'Publication Table (%)'!D$7)/
SUMIFS(AllPublicationData!$E:$E,AllPublicationData!$A:$A,'Publication Table (%)'!$B55,AllPublicationData!$B:$B,'Publication Table (%)'!$C$4,AllPublicationData!$D:$D,'Publication Table (%)'!D$7),
SUMIFS(AllPublicationData!$H:$H,AllPublicationData!$A:$A,'Publication Table (%)'!$B55,AllPublicationData!$B:$B,'Publication Table (%)'!D$7)/
SUMIFS(AllPublicationData!$E:$E,AllPublicationData!$A:$A,'Publication Table (%)'!$B55,AllPublicationData!$B:$B,'Publication Table (%)'!D$7)),
IF(AND('Publication Table (%)'!$C$5="Operations cancelled for non-clinical/capacity reasons",$C$4&lt;&gt;"NHS Scotland"),
IFERROR(SUMIFS(AllPublicationData!$I:$I,AllPublicationData!$A:$A,'Publication Table (%)'!$B55,AllPublicationData!$B:$B,'Publication Table (%)'!$C$4,AllPublicationData!$D:$D,'Publication Table (%)'!D$7)/
SUMIFS(AllPublicationData!$E:$E,AllPublicationData!$A:$A,'Publication Table (%)'!$B55,AllPublicationData!$B:$B,'Publication Table (%)'!$C$4,AllPublicationData!$D:$D,'Publication Table (%)'!D$7),
SUMIFS(AllPublicationData!$I:$I,AllPublicationData!$A:$A,'Publication Table (%)'!$B55,AllPublicationData!$B:$B,'Publication Table (%)'!D$7)/
SUMIFS(AllPublicationData!$E:$E,AllPublicationData!$A:$A,'Publication Table (%)'!$B55,AllPublicationData!$B:$B,'Publication Table (%)'!D$7)),
IF(AND('Publication Table (%)'!$C$5="Cancellations for other reasons",$C$4&lt;&gt;"NHS Scotland"),
IFERROR(SUMIFS(AllPublicationData!$J:$J,AllPublicationData!$A:$A,'Publication Table (%)'!$B55,AllPublicationData!$B:$B,'Publication Table (%)'!$C$4,AllPublicationData!$D:$D,'Publication Table (%)'!D$7)/
SUMIFS(AllPublicationData!$E:$E,AllPublicationData!$A:$A,'Publication Table (%)'!$B55,AllPublicationData!$B:$B,'Publication Table (%)'!$C$4,AllPublicationData!$D:$D,'Publication Table (%)'!D$7),
SUMIFS(AllPublicationData!$J:$J,AllPublicationData!$A:$A,'Publication Table (%)'!$B55,AllPublicationData!$B:$B,'Publication Table (%)'!D$7)/
SUMIFS(AllPublicationData!$E:$E,AllPublicationData!$A:$A,'Publication Table (%)'!$B55,AllPublicationData!$B:$B,'Publication Table (%)'!D$7)),
IF(AND($C$4="NHS Scotland",$C$5="All Cancelled Operations"),
SUMIFS(AllPublicationData!$F:$F,AllPublicationData!$A:$A,'Publication Table'!$B55)/
SUMIFS(AllPublicationData!$E:$E,AllPublicationData!$A:$A,'Publication Table'!$B55),
IF(AND($C$4="NHS Scotland",$C$5="Operations cancelled by patient"),
SUMIFS(AllPublicationData!$G:$G,AllPublicationData!$A:$A,'Publication Table'!$B55)/
SUMIFS(AllPublicationData!$E:$E,AllPublicationData!$A:$A,'Publication Table'!$B55),
IF(AND($C$4="NHS Scotland",$C$5="Operations cancelled for clinical reasons"),
SUMIFS(AllPublicationData!$H:$H,AllPublicationData!$A:$A,'Publication Table'!$B55)/
SUMIFS(AllPublicationData!$E:$E,AllPublicationData!$A:$A,'Publication Table'!$B55),
IF(AND($C$4="NHS Scotland",$C$5="Operations cancelled for non-clinical/capacity reasons"),
SUMIFS(AllPublicationData!$I:$I,AllPublicationData!$A:$A,'Publication Table'!$B55)/
SUMIFS(AllPublicationData!$E:$E,AllPublicationData!$A:$A,'Publication Table'!$B55),
IF(AND($C$4="NHS Scotland",$C$5="Cancellations for other reasons"),
SUMIFS(AllPublicationData!$J:$J,AllPublicationData!$A:$A,'Publication Table'!$B55)/
SUMIFS(AllPublicationData!$E:$E,AllPublicationData!$A:$A,'Publication Table'!$B55)))))))))))</f>
        <v>6.6580756013745704E-2</v>
      </c>
      <c r="E55" s="96">
        <f>IF('Publication Table (%)'!$C$5="All Cancelled Operations",
IFERROR(SUMIFS(AllPublicationData!$F:$F,AllPublicationData!$A:$A,'Publication Table (%)'!$B55,AllPublicationData!$B:$B,'Publication Table (%)'!$C$4,AllPublicationData!$D:$D,'Publication Table (%)'!E$7)/
SUMIFS(AllPublicationData!$E:$E,AllPublicationData!$A:$A,'Publication Table (%)'!$B55,AllPublicationData!$B:$B,'Publication Table (%)'!$C$4,AllPublicationData!$D:$D,'Publication Table (%)'!E$7),
SUMIFS(AllPublicationData!$F:$F,AllPublicationData!$A:$A,'Publication Table (%)'!$B55,AllPublicationData!$B:$B,'Publication Table (%)'!E$7)/
SUMIFS(AllPublicationData!$E:$E,AllPublicationData!$A:$A,'Publication Table (%)'!$B55,AllPublicationData!$B:$B,'Publication Table (%)'!E$7)),
IF('Publication Table (%)'!$C$5="Operations cancelled by patient",
IFERROR(SUMIFS(AllPublicationData!$G:$G,AllPublicationData!$A:$A,'Publication Table (%)'!$B55,AllPublicationData!$B:$B,'Publication Table (%)'!$C$4,AllPublicationData!$D:$D,'Publication Table (%)'!E$7)/
SUMIFS(AllPublicationData!$E:$E,AllPublicationData!$A:$A,'Publication Table (%)'!$B55,AllPublicationData!$B:$B,'Publication Table (%)'!$C$4,AllPublicationData!$D:$D,'Publication Table (%)'!E$7),
SUMIFS(AllPublicationData!$G:$G,AllPublicationData!$A:$A,'Publication Table (%)'!$B55,AllPublicationData!$B:$B,'Publication Table (%)'!E$7)/
SUMIFS(AllPublicationData!$E:$E,AllPublicationData!$A:$A,'Publication Table (%)'!$B55,AllPublicationData!$B:$B,'Publication Table (%)'!E$7)),
IF('Publication Table (%)'!$C$5="Operations cancelled for clinical reasons",
IFERROR(SUMIFS(AllPublicationData!$H:$H,AllPublicationData!$A:$A,'Publication Table (%)'!$B55,AllPublicationData!$B:$B,'Publication Table (%)'!$C$4,AllPublicationData!$D:$D,'Publication Table (%)'!E$7)/
SUMIFS(AllPublicationData!$E:$E,AllPublicationData!$A:$A,'Publication Table (%)'!$B55,AllPublicationData!$B:$B,'Publication Table (%)'!$C$4,AllPublicationData!$D:$D,'Publication Table (%)'!E$7),
SUMIFS(AllPublicationData!$H:$H,AllPublicationData!$A:$A,'Publication Table (%)'!$B55,AllPublicationData!$B:$B,'Publication Table (%)'!E$7)/
SUMIFS(AllPublicationData!$E:$E,AllPublicationData!$A:$A,'Publication Table (%)'!$B55,AllPublicationData!$B:$B,'Publication Table (%)'!E$7)),
IF('Publication Table (%)'!$C$5="Operations cancelled for non-clinical/capacity reasons",
IFERROR(SUMIFS(AllPublicationData!$I:$I,AllPublicationData!$A:$A,'Publication Table (%)'!$B55,AllPublicationData!$B:$B,'Publication Table (%)'!$C$4,AllPublicationData!$D:$D,'Publication Table (%)'!E$7)/
SUMIFS(AllPublicationData!$E:$E,AllPublicationData!$A:$A,'Publication Table (%)'!$B55,AllPublicationData!$B:$B,'Publication Table (%)'!$C$4,AllPublicationData!$D:$D,'Publication Table (%)'!E$7),
SUMIFS(AllPublicationData!$I:$I,AllPublicationData!$A:$A,'Publication Table (%)'!$B55,AllPublicationData!$B:$B,'Publication Table (%)'!E$7)/
SUMIFS(AllPublicationData!$E:$E,AllPublicationData!$A:$A,'Publication Table (%)'!$B55,AllPublicationData!$B:$B,'Publication Table (%)'!E$7)),
IF('Publication Table (%)'!$C$5="Cancellations for other reasons",
IFERROR(SUMIFS(AllPublicationData!$J:$J,AllPublicationData!$A:$A,'Publication Table (%)'!$B55,AllPublicationData!$B:$B,'Publication Table (%)'!$C$4,AllPublicationData!$D:$D,'Publication Table (%)'!E$7)/
SUMIFS(AllPublicationData!$E:$E,AllPublicationData!$A:$A,'Publication Table (%)'!$B55,AllPublicationData!$B:$B,'Publication Table (%)'!$C$4,AllPublicationData!$D:$D,'Publication Table (%)'!E$7),
SUMIFS(AllPublicationData!$J:$J,AllPublicationData!$A:$A,'Publication Table (%)'!$B55,AllPublicationData!$B:$B,'Publication Table (%)'!E$7)/
SUMIFS(AllPublicationData!$E:$E,AllPublicationData!$A:$A,'Publication Table (%)'!$B55,AllPublicationData!$B:$B,'Publication Table (%)'!E$7)))))))</f>
        <v>5.4973821989528798E-2</v>
      </c>
      <c r="F55" s="96">
        <f>IF('Publication Table (%)'!$C$5="All Cancelled Operations",
IFERROR(SUMIFS(AllPublicationData!$F:$F,AllPublicationData!$A:$A,'Publication Table (%)'!$B55,AllPublicationData!$B:$B,'Publication Table (%)'!$C$4,AllPublicationData!$D:$D,'Publication Table (%)'!F$7)/
SUMIFS(AllPublicationData!$E:$E,AllPublicationData!$A:$A,'Publication Table (%)'!$B55,AllPublicationData!$B:$B,'Publication Table (%)'!$C$4,AllPublicationData!$D:$D,'Publication Table (%)'!F$7),
SUMIFS(AllPublicationData!$F:$F,AllPublicationData!$A:$A,'Publication Table (%)'!$B55,AllPublicationData!$B:$B,'Publication Table (%)'!F$7)/
SUMIFS(AllPublicationData!$E:$E,AllPublicationData!$A:$A,'Publication Table (%)'!$B55,AllPublicationData!$B:$B,'Publication Table (%)'!F$7)),
IF('Publication Table (%)'!$C$5="Operations cancelled by patient",
IFERROR(SUMIFS(AllPublicationData!$G:$G,AllPublicationData!$A:$A,'Publication Table (%)'!$B55,AllPublicationData!$B:$B,'Publication Table (%)'!$C$4,AllPublicationData!$D:$D,'Publication Table (%)'!F$7)/
SUMIFS(AllPublicationData!$E:$E,AllPublicationData!$A:$A,'Publication Table (%)'!$B55,AllPublicationData!$B:$B,'Publication Table (%)'!$C$4,AllPublicationData!$D:$D,'Publication Table (%)'!F$7),
SUMIFS(AllPublicationData!$G:$G,AllPublicationData!$A:$A,'Publication Table (%)'!$B55,AllPublicationData!$B:$B,'Publication Table (%)'!F$7)/
SUMIFS(AllPublicationData!$E:$E,AllPublicationData!$A:$A,'Publication Table (%)'!$B55,AllPublicationData!$B:$B,'Publication Table (%)'!F$7)),
IF('Publication Table (%)'!$C$5="Operations cancelled for clinical reasons",
IFERROR(SUMIFS(AllPublicationData!$H:$H,AllPublicationData!$A:$A,'Publication Table (%)'!$B55,AllPublicationData!$B:$B,'Publication Table (%)'!$C$4,AllPublicationData!$D:$D,'Publication Table (%)'!F$7)/
SUMIFS(AllPublicationData!$E:$E,AllPublicationData!$A:$A,'Publication Table (%)'!$B55,AllPublicationData!$B:$B,'Publication Table (%)'!$C$4,AllPublicationData!$D:$D,'Publication Table (%)'!F$7),
SUMIFS(AllPublicationData!$H:$H,AllPublicationData!$A:$A,'Publication Table (%)'!$B55,AllPublicationData!$B:$B,'Publication Table (%)'!F$7)/
SUMIFS(AllPublicationData!$E:$E,AllPublicationData!$A:$A,'Publication Table (%)'!$B55,AllPublicationData!$B:$B,'Publication Table (%)'!F$7)),
IF('Publication Table (%)'!$C$5="Operations cancelled for non-clinical/capacity reasons",
IFERROR(SUMIFS(AllPublicationData!$I:$I,AllPublicationData!$A:$A,'Publication Table (%)'!$B55,AllPublicationData!$B:$B,'Publication Table (%)'!$C$4,AllPublicationData!$D:$D,'Publication Table (%)'!F$7)/
SUMIFS(AllPublicationData!$E:$E,AllPublicationData!$A:$A,'Publication Table (%)'!$B55,AllPublicationData!$B:$B,'Publication Table (%)'!$C$4,AllPublicationData!$D:$D,'Publication Table (%)'!F$7),
SUMIFS(AllPublicationData!$I:$I,AllPublicationData!$A:$A,'Publication Table (%)'!$B55,AllPublicationData!$B:$B,'Publication Table (%)'!F$7)/
SUMIFS(AllPublicationData!$E:$E,AllPublicationData!$A:$A,'Publication Table (%)'!$B55,AllPublicationData!$B:$B,'Publication Table (%)'!F$7)),
IF('Publication Table (%)'!$C$5="Cancellations for other reasons",
IFERROR(SUMIFS(AllPublicationData!$J:$J,AllPublicationData!$A:$A,'Publication Table (%)'!$B55,AllPublicationData!$B:$B,'Publication Table (%)'!$C$4,AllPublicationData!$D:$D,'Publication Table (%)'!F$7)/
SUMIFS(AllPublicationData!$E:$E,AllPublicationData!$A:$A,'Publication Table (%)'!$B55,AllPublicationData!$B:$B,'Publication Table (%)'!$C$4,AllPublicationData!$D:$D,'Publication Table (%)'!F$7),
SUMIFS(AllPublicationData!$J:$J,AllPublicationData!$A:$A,'Publication Table (%)'!$B55,AllPublicationData!$B:$B,'Publication Table (%)'!F$7)/
SUMIFS(AllPublicationData!$E:$E,AllPublicationData!$A:$A,'Publication Table (%)'!$B55,AllPublicationData!$B:$B,'Publication Table (%)'!F$7)))))))</f>
        <v>4.2134831460674156E-2</v>
      </c>
      <c r="G55" s="96">
        <f>IF('Publication Table (%)'!$C$5="All Cancelled Operations",
IFERROR(SUMIFS(AllPublicationData!$F:$F,AllPublicationData!$A:$A,'Publication Table (%)'!$B55,AllPublicationData!$B:$B,'Publication Table (%)'!$C$4,AllPublicationData!$D:$D,'Publication Table (%)'!G$7)/
SUMIFS(AllPublicationData!$E:$E,AllPublicationData!$A:$A,'Publication Table (%)'!$B55,AllPublicationData!$B:$B,'Publication Table (%)'!$C$4,AllPublicationData!$D:$D,'Publication Table (%)'!G$7),
SUMIFS(AllPublicationData!$F:$F,AllPublicationData!$A:$A,'Publication Table (%)'!$B55,AllPublicationData!$B:$B,'Publication Table (%)'!G$7)/
SUMIFS(AllPublicationData!$E:$E,AllPublicationData!$A:$A,'Publication Table (%)'!$B55,AllPublicationData!$B:$B,'Publication Table (%)'!G$7)),
IF('Publication Table (%)'!$C$5="Operations cancelled by patient",
IFERROR(SUMIFS(AllPublicationData!$G:$G,AllPublicationData!$A:$A,'Publication Table (%)'!$B55,AllPublicationData!$B:$B,'Publication Table (%)'!$C$4,AllPublicationData!$D:$D,'Publication Table (%)'!G$7)/
SUMIFS(AllPublicationData!$E:$E,AllPublicationData!$A:$A,'Publication Table (%)'!$B55,AllPublicationData!$B:$B,'Publication Table (%)'!$C$4,AllPublicationData!$D:$D,'Publication Table (%)'!G$7),
SUMIFS(AllPublicationData!$G:$G,AllPublicationData!$A:$A,'Publication Table (%)'!$B55,AllPublicationData!$B:$B,'Publication Table (%)'!G$7)/
SUMIFS(AllPublicationData!$E:$E,AllPublicationData!$A:$A,'Publication Table (%)'!$B55,AllPublicationData!$B:$B,'Publication Table (%)'!G$7)),
IF('Publication Table (%)'!$C$5="Operations cancelled for clinical reasons",
IFERROR(SUMIFS(AllPublicationData!$H:$H,AllPublicationData!$A:$A,'Publication Table (%)'!$B55,AllPublicationData!$B:$B,'Publication Table (%)'!$C$4,AllPublicationData!$D:$D,'Publication Table (%)'!G$7)/
SUMIFS(AllPublicationData!$E:$E,AllPublicationData!$A:$A,'Publication Table (%)'!$B55,AllPublicationData!$B:$B,'Publication Table (%)'!$C$4,AllPublicationData!$D:$D,'Publication Table (%)'!G$7),
SUMIFS(AllPublicationData!$H:$H,AllPublicationData!$A:$A,'Publication Table (%)'!$B55,AllPublicationData!$B:$B,'Publication Table (%)'!G$7)/
SUMIFS(AllPublicationData!$E:$E,AllPublicationData!$A:$A,'Publication Table (%)'!$B55,AllPublicationData!$B:$B,'Publication Table (%)'!G$7)),
IF('Publication Table (%)'!$C$5="Operations cancelled for non-clinical/capacity reasons",
IFERROR(SUMIFS(AllPublicationData!$I:$I,AllPublicationData!$A:$A,'Publication Table (%)'!$B55,AllPublicationData!$B:$B,'Publication Table (%)'!$C$4,AllPublicationData!$D:$D,'Publication Table (%)'!G$7)/
SUMIFS(AllPublicationData!$E:$E,AllPublicationData!$A:$A,'Publication Table (%)'!$B55,AllPublicationData!$B:$B,'Publication Table (%)'!$C$4,AllPublicationData!$D:$D,'Publication Table (%)'!G$7),
SUMIFS(AllPublicationData!$I:$I,AllPublicationData!$A:$A,'Publication Table (%)'!$B55,AllPublicationData!$B:$B,'Publication Table (%)'!G$7)/
SUMIFS(AllPublicationData!$E:$E,AllPublicationData!$A:$A,'Publication Table (%)'!$B55,AllPublicationData!$B:$B,'Publication Table (%)'!G$7)),
IF('Publication Table (%)'!$C$5="Cancellations for other reasons",
IFERROR(SUMIFS(AllPublicationData!$J:$J,AllPublicationData!$A:$A,'Publication Table (%)'!$B55,AllPublicationData!$B:$B,'Publication Table (%)'!$C$4,AllPublicationData!$D:$D,'Publication Table (%)'!G$7)/
SUMIFS(AllPublicationData!$E:$E,AllPublicationData!$A:$A,'Publication Table (%)'!$B55,AllPublicationData!$B:$B,'Publication Table (%)'!$C$4,AllPublicationData!$D:$D,'Publication Table (%)'!G$7),
SUMIFS(AllPublicationData!$J:$J,AllPublicationData!$A:$A,'Publication Table (%)'!$B55,AllPublicationData!$B:$B,'Publication Table (%)'!G$7)/
SUMIFS(AllPublicationData!$E:$E,AllPublicationData!$A:$A,'Publication Table (%)'!$B55,AllPublicationData!$B:$B,'Publication Table (%)'!G$7)))))))</f>
        <v>1.7543859649122806E-2</v>
      </c>
      <c r="H55" s="96">
        <f>IF('Publication Table (%)'!$C$5="All Cancelled Operations",
IFERROR(SUMIFS(AllPublicationData!$F:$F,AllPublicationData!$A:$A,'Publication Table (%)'!$B55,AllPublicationData!$B:$B,'Publication Table (%)'!$C$4,AllPublicationData!$D:$D,'Publication Table (%)'!H$7)/
SUMIFS(AllPublicationData!$E:$E,AllPublicationData!$A:$A,'Publication Table (%)'!$B55,AllPublicationData!$B:$B,'Publication Table (%)'!$C$4,AllPublicationData!$D:$D,'Publication Table (%)'!H$7),
SUMIFS(AllPublicationData!$F:$F,AllPublicationData!$A:$A,'Publication Table (%)'!$B55,AllPublicationData!$B:$B,'Publication Table (%)'!H$7)/
SUMIFS(AllPublicationData!$E:$E,AllPublicationData!$A:$A,'Publication Table (%)'!$B55,AllPublicationData!$B:$B,'Publication Table (%)'!H$7)),
IF('Publication Table (%)'!$C$5="Operations cancelled by patient",
IFERROR(SUMIFS(AllPublicationData!$G:$G,AllPublicationData!$A:$A,'Publication Table (%)'!$B55,AllPublicationData!$B:$B,'Publication Table (%)'!$C$4,AllPublicationData!$D:$D,'Publication Table (%)'!H$7)/
SUMIFS(AllPublicationData!$E:$E,AllPublicationData!$A:$A,'Publication Table (%)'!$B55,AllPublicationData!$B:$B,'Publication Table (%)'!$C$4,AllPublicationData!$D:$D,'Publication Table (%)'!H$7),
SUMIFS(AllPublicationData!$G:$G,AllPublicationData!$A:$A,'Publication Table (%)'!$B55,AllPublicationData!$B:$B,'Publication Table (%)'!H$7)/
SUMIFS(AllPublicationData!$E:$E,AllPublicationData!$A:$A,'Publication Table (%)'!$B55,AllPublicationData!$B:$B,'Publication Table (%)'!H$7)),
IF('Publication Table (%)'!$C$5="Operations cancelled for clinical reasons",
IFERROR(SUMIFS(AllPublicationData!$H:$H,AllPublicationData!$A:$A,'Publication Table (%)'!$B55,AllPublicationData!$B:$B,'Publication Table (%)'!$C$4,AllPublicationData!$D:$D,'Publication Table (%)'!H$7)/
SUMIFS(AllPublicationData!$E:$E,AllPublicationData!$A:$A,'Publication Table (%)'!$B55,AllPublicationData!$B:$B,'Publication Table (%)'!$C$4,AllPublicationData!$D:$D,'Publication Table (%)'!H$7),
SUMIFS(AllPublicationData!$H:$H,AllPublicationData!$A:$A,'Publication Table (%)'!$B55,AllPublicationData!$B:$B,'Publication Table (%)'!H$7)/
SUMIFS(AllPublicationData!$E:$E,AllPublicationData!$A:$A,'Publication Table (%)'!$B55,AllPublicationData!$B:$B,'Publication Table (%)'!H$7)),
IF('Publication Table (%)'!$C$5="Operations cancelled for non-clinical/capacity reasons",
IFERROR(SUMIFS(AllPublicationData!$I:$I,AllPublicationData!$A:$A,'Publication Table (%)'!$B55,AllPublicationData!$B:$B,'Publication Table (%)'!$C$4,AllPublicationData!$D:$D,'Publication Table (%)'!H$7)/
SUMIFS(AllPublicationData!$E:$E,AllPublicationData!$A:$A,'Publication Table (%)'!$B55,AllPublicationData!$B:$B,'Publication Table (%)'!$C$4,AllPublicationData!$D:$D,'Publication Table (%)'!H$7),
SUMIFS(AllPublicationData!$I:$I,AllPublicationData!$A:$A,'Publication Table (%)'!$B55,AllPublicationData!$B:$B,'Publication Table (%)'!H$7)/
SUMIFS(AllPublicationData!$E:$E,AllPublicationData!$A:$A,'Publication Table (%)'!$B55,AllPublicationData!$B:$B,'Publication Table (%)'!H$7)),
IF('Publication Table (%)'!$C$5="Cancellations for other reasons",
IFERROR(SUMIFS(AllPublicationData!$J:$J,AllPublicationData!$A:$A,'Publication Table (%)'!$B55,AllPublicationData!$B:$B,'Publication Table (%)'!$C$4,AllPublicationData!$D:$D,'Publication Table (%)'!H$7)/
SUMIFS(AllPublicationData!$E:$E,AllPublicationData!$A:$A,'Publication Table (%)'!$B55,AllPublicationData!$B:$B,'Publication Table (%)'!$C$4,AllPublicationData!$D:$D,'Publication Table (%)'!H$7),
SUMIFS(AllPublicationData!$J:$J,AllPublicationData!$A:$A,'Publication Table (%)'!$B55,AllPublicationData!$B:$B,'Publication Table (%)'!H$7)/
SUMIFS(AllPublicationData!$E:$E,AllPublicationData!$A:$A,'Publication Table (%)'!$B55,AllPublicationData!$B:$B,'Publication Table (%)'!H$7)))))))</f>
        <v>6.2883435582822084E-2</v>
      </c>
      <c r="I55" s="96">
        <f>IF('Publication Table (%)'!$C$5="All Cancelled Operations",
IFERROR(SUMIFS(AllPublicationData!$F:$F,AllPublicationData!$A:$A,'Publication Table (%)'!$B55,AllPublicationData!$B:$B,'Publication Table (%)'!$C$4,AllPublicationData!$D:$D,'Publication Table (%)'!I$7)/
SUMIFS(AllPublicationData!$E:$E,AllPublicationData!$A:$A,'Publication Table (%)'!$B55,AllPublicationData!$B:$B,'Publication Table (%)'!$C$4,AllPublicationData!$D:$D,'Publication Table (%)'!I$7),
SUMIFS(AllPublicationData!$F:$F,AllPublicationData!$A:$A,'Publication Table (%)'!$B55,AllPublicationData!$B:$B,'Publication Table (%)'!I$7)/
SUMIFS(AllPublicationData!$E:$E,AllPublicationData!$A:$A,'Publication Table (%)'!$B55,AllPublicationData!$B:$B,'Publication Table (%)'!I$7)),
IF('Publication Table (%)'!$C$5="Operations cancelled by patient",
IFERROR(SUMIFS(AllPublicationData!$G:$G,AllPublicationData!$A:$A,'Publication Table (%)'!$B55,AllPublicationData!$B:$B,'Publication Table (%)'!$C$4,AllPublicationData!$D:$D,'Publication Table (%)'!I$7)/
SUMIFS(AllPublicationData!$E:$E,AllPublicationData!$A:$A,'Publication Table (%)'!$B55,AllPublicationData!$B:$B,'Publication Table (%)'!$C$4,AllPublicationData!$D:$D,'Publication Table (%)'!I$7),
SUMIFS(AllPublicationData!$G:$G,AllPublicationData!$A:$A,'Publication Table (%)'!$B55,AllPublicationData!$B:$B,'Publication Table (%)'!I$7)/
SUMIFS(AllPublicationData!$E:$E,AllPublicationData!$A:$A,'Publication Table (%)'!$B55,AllPublicationData!$B:$B,'Publication Table (%)'!I$7)),
IF('Publication Table (%)'!$C$5="Operations cancelled for clinical reasons",
IFERROR(SUMIFS(AllPublicationData!$H:$H,AllPublicationData!$A:$A,'Publication Table (%)'!$B55,AllPublicationData!$B:$B,'Publication Table (%)'!$C$4,AllPublicationData!$D:$D,'Publication Table (%)'!I$7)/
SUMIFS(AllPublicationData!$E:$E,AllPublicationData!$A:$A,'Publication Table (%)'!$B55,AllPublicationData!$B:$B,'Publication Table (%)'!$C$4,AllPublicationData!$D:$D,'Publication Table (%)'!I$7),
SUMIFS(AllPublicationData!$H:$H,AllPublicationData!$A:$A,'Publication Table (%)'!$B55,AllPublicationData!$B:$B,'Publication Table (%)'!I$7)/
SUMIFS(AllPublicationData!$E:$E,AllPublicationData!$A:$A,'Publication Table (%)'!$B55,AllPublicationData!$B:$B,'Publication Table (%)'!I$7)),
IF('Publication Table (%)'!$C$5="Operations cancelled for non-clinical/capacity reasons",
IFERROR(SUMIFS(AllPublicationData!$I:$I,AllPublicationData!$A:$A,'Publication Table (%)'!$B55,AllPublicationData!$B:$B,'Publication Table (%)'!$C$4,AllPublicationData!$D:$D,'Publication Table (%)'!I$7)/
SUMIFS(AllPublicationData!$E:$E,AllPublicationData!$A:$A,'Publication Table (%)'!$B55,AllPublicationData!$B:$B,'Publication Table (%)'!$C$4,AllPublicationData!$D:$D,'Publication Table (%)'!I$7),
SUMIFS(AllPublicationData!$I:$I,AllPublicationData!$A:$A,'Publication Table (%)'!$B55,AllPublicationData!$B:$B,'Publication Table (%)'!I$7)/
SUMIFS(AllPublicationData!$E:$E,AllPublicationData!$A:$A,'Publication Table (%)'!$B55,AllPublicationData!$B:$B,'Publication Table (%)'!I$7)),
IF('Publication Table (%)'!$C$5="Cancellations for other reasons",
IFERROR(SUMIFS(AllPublicationData!$J:$J,AllPublicationData!$A:$A,'Publication Table (%)'!$B55,AllPublicationData!$B:$B,'Publication Table (%)'!$C$4,AllPublicationData!$D:$D,'Publication Table (%)'!I$7)/
SUMIFS(AllPublicationData!$E:$E,AllPublicationData!$A:$A,'Publication Table (%)'!$B55,AllPublicationData!$B:$B,'Publication Table (%)'!$C$4,AllPublicationData!$D:$D,'Publication Table (%)'!I$7),
SUMIFS(AllPublicationData!$J:$J,AllPublicationData!$A:$A,'Publication Table (%)'!$B55,AllPublicationData!$B:$B,'Publication Table (%)'!I$7)/
SUMIFS(AllPublicationData!$E:$E,AllPublicationData!$A:$A,'Publication Table (%)'!$B55,AllPublicationData!$B:$B,'Publication Table (%)'!I$7)))))))</f>
        <v>8.0769230769230774E-2</v>
      </c>
      <c r="J55" s="96">
        <f>IF('Publication Table (%)'!$C$5="All Cancelled Operations",
IFERROR(SUMIFS(AllPublicationData!$F:$F,AllPublicationData!$A:$A,'Publication Table (%)'!$B55,AllPublicationData!$B:$B,'Publication Table (%)'!$C$4,AllPublicationData!$D:$D,'Publication Table (%)'!J$7)/
SUMIFS(AllPublicationData!$E:$E,AllPublicationData!$A:$A,'Publication Table (%)'!$B55,AllPublicationData!$B:$B,'Publication Table (%)'!$C$4,AllPublicationData!$D:$D,'Publication Table (%)'!J$7),
SUMIFS(AllPublicationData!$F:$F,AllPublicationData!$A:$A,'Publication Table (%)'!$B55,AllPublicationData!$B:$B,'Publication Table (%)'!J$7)/
SUMIFS(AllPublicationData!$E:$E,AllPublicationData!$A:$A,'Publication Table (%)'!$B55,AllPublicationData!$B:$B,'Publication Table (%)'!J$7)),
IF('Publication Table (%)'!$C$5="Operations cancelled by patient",
IFERROR(SUMIFS(AllPublicationData!$G:$G,AllPublicationData!$A:$A,'Publication Table (%)'!$B55,AllPublicationData!$B:$B,'Publication Table (%)'!$C$4,AllPublicationData!$D:$D,'Publication Table (%)'!J$7)/
SUMIFS(AllPublicationData!$E:$E,AllPublicationData!$A:$A,'Publication Table (%)'!$B55,AllPublicationData!$B:$B,'Publication Table (%)'!$C$4,AllPublicationData!$D:$D,'Publication Table (%)'!J$7),
SUMIFS(AllPublicationData!$G:$G,AllPublicationData!$A:$A,'Publication Table (%)'!$B55,AllPublicationData!$B:$B,'Publication Table (%)'!J$7)/
SUMIFS(AllPublicationData!$E:$E,AllPublicationData!$A:$A,'Publication Table (%)'!$B55,AllPublicationData!$B:$B,'Publication Table (%)'!J$7)),
IF('Publication Table (%)'!$C$5="Operations cancelled for clinical reasons",
IFERROR(SUMIFS(AllPublicationData!$H:$H,AllPublicationData!$A:$A,'Publication Table (%)'!$B55,AllPublicationData!$B:$B,'Publication Table (%)'!$C$4,AllPublicationData!$D:$D,'Publication Table (%)'!J$7)/
SUMIFS(AllPublicationData!$E:$E,AllPublicationData!$A:$A,'Publication Table (%)'!$B55,AllPublicationData!$B:$B,'Publication Table (%)'!$C$4,AllPublicationData!$D:$D,'Publication Table (%)'!J$7),
SUMIFS(AllPublicationData!$H:$H,AllPublicationData!$A:$A,'Publication Table (%)'!$B55,AllPublicationData!$B:$B,'Publication Table (%)'!J$7)/
SUMIFS(AllPublicationData!$E:$E,AllPublicationData!$A:$A,'Publication Table (%)'!$B55,AllPublicationData!$B:$B,'Publication Table (%)'!J$7)),
IF('Publication Table (%)'!$C$5="Operations cancelled for non-clinical/capacity reasons",
IFERROR(SUMIFS(AllPublicationData!$I:$I,AllPublicationData!$A:$A,'Publication Table (%)'!$B55,AllPublicationData!$B:$B,'Publication Table (%)'!$C$4,AllPublicationData!$D:$D,'Publication Table (%)'!J$7)/
SUMIFS(AllPublicationData!$E:$E,AllPublicationData!$A:$A,'Publication Table (%)'!$B55,AllPublicationData!$B:$B,'Publication Table (%)'!$C$4,AllPublicationData!$D:$D,'Publication Table (%)'!J$7),
SUMIFS(AllPublicationData!$I:$I,AllPublicationData!$A:$A,'Publication Table (%)'!$B55,AllPublicationData!$B:$B,'Publication Table (%)'!J$7)/
SUMIFS(AllPublicationData!$E:$E,AllPublicationData!$A:$A,'Publication Table (%)'!$B55,AllPublicationData!$B:$B,'Publication Table (%)'!J$7)),
IF('Publication Table (%)'!$C$5="Cancellations for other reasons",
IFERROR(SUMIFS(AllPublicationData!$J:$J,AllPublicationData!$A:$A,'Publication Table (%)'!$B55,AllPublicationData!$B:$B,'Publication Table (%)'!$C$4,AllPublicationData!$D:$D,'Publication Table (%)'!J$7)/
SUMIFS(AllPublicationData!$E:$E,AllPublicationData!$A:$A,'Publication Table (%)'!$B55,AllPublicationData!$B:$B,'Publication Table (%)'!$C$4,AllPublicationData!$D:$D,'Publication Table (%)'!J$7),
SUMIFS(AllPublicationData!$J:$J,AllPublicationData!$A:$A,'Publication Table (%)'!$B55,AllPublicationData!$B:$B,'Publication Table (%)'!J$7)/
SUMIFS(AllPublicationData!$E:$E,AllPublicationData!$A:$A,'Publication Table (%)'!$B55,AllPublicationData!$B:$B,'Publication Table (%)'!J$7)))))))</f>
        <v>0.11003236245954692</v>
      </c>
      <c r="K55" s="96">
        <f>IF('Publication Table (%)'!$C$5="All Cancelled Operations",
IFERROR(SUMIFS(AllPublicationData!$F:$F,AllPublicationData!$A:$A,'Publication Table (%)'!$B55,AllPublicationData!$B:$B,'Publication Table (%)'!$C$4,AllPublicationData!$D:$D,'Publication Table (%)'!K$7)/
SUMIFS(AllPublicationData!$E:$E,AllPublicationData!$A:$A,'Publication Table (%)'!$B55,AllPublicationData!$B:$B,'Publication Table (%)'!$C$4,AllPublicationData!$D:$D,'Publication Table (%)'!K$7),
SUMIFS(AllPublicationData!$F:$F,AllPublicationData!$A:$A,'Publication Table (%)'!$B55,AllPublicationData!$B:$B,'Publication Table (%)'!K$7)/
SUMIFS(AllPublicationData!$E:$E,AllPublicationData!$A:$A,'Publication Table (%)'!$B55,AllPublicationData!$B:$B,'Publication Table (%)'!K$7)),
IF('Publication Table (%)'!$C$5="Operations cancelled by patient",
IFERROR(SUMIFS(AllPublicationData!$G:$G,AllPublicationData!$A:$A,'Publication Table (%)'!$B55,AllPublicationData!$B:$B,'Publication Table (%)'!$C$4,AllPublicationData!$D:$D,'Publication Table (%)'!K$7)/
SUMIFS(AllPublicationData!$E:$E,AllPublicationData!$A:$A,'Publication Table (%)'!$B55,AllPublicationData!$B:$B,'Publication Table (%)'!$C$4,AllPublicationData!$D:$D,'Publication Table (%)'!K$7),
SUMIFS(AllPublicationData!$G:$G,AllPublicationData!$A:$A,'Publication Table (%)'!$B55,AllPublicationData!$B:$B,'Publication Table (%)'!K$7)/
SUMIFS(AllPublicationData!$E:$E,AllPublicationData!$A:$A,'Publication Table (%)'!$B55,AllPublicationData!$B:$B,'Publication Table (%)'!K$7)),
IF('Publication Table (%)'!$C$5="Operations cancelled for clinical reasons",
IFERROR(SUMIFS(AllPublicationData!$H:$H,AllPublicationData!$A:$A,'Publication Table (%)'!$B55,AllPublicationData!$B:$B,'Publication Table (%)'!$C$4,AllPublicationData!$D:$D,'Publication Table (%)'!K$7)/
SUMIFS(AllPublicationData!$E:$E,AllPublicationData!$A:$A,'Publication Table (%)'!$B55,AllPublicationData!$B:$B,'Publication Table (%)'!$C$4,AllPublicationData!$D:$D,'Publication Table (%)'!K$7),
SUMIFS(AllPublicationData!$H:$H,AllPublicationData!$A:$A,'Publication Table (%)'!$B55,AllPublicationData!$B:$B,'Publication Table (%)'!K$7)/
SUMIFS(AllPublicationData!$E:$E,AllPublicationData!$A:$A,'Publication Table (%)'!$B55,AllPublicationData!$B:$B,'Publication Table (%)'!K$7)),
IF('Publication Table (%)'!$C$5="Operations cancelled for non-clinical/capacity reasons",
IFERROR(SUMIFS(AllPublicationData!$I:$I,AllPublicationData!$A:$A,'Publication Table (%)'!$B55,AllPublicationData!$B:$B,'Publication Table (%)'!$C$4,AllPublicationData!$D:$D,'Publication Table (%)'!K$7)/
SUMIFS(AllPublicationData!$E:$E,AllPublicationData!$A:$A,'Publication Table (%)'!$B55,AllPublicationData!$B:$B,'Publication Table (%)'!$C$4,AllPublicationData!$D:$D,'Publication Table (%)'!K$7),
SUMIFS(AllPublicationData!$I:$I,AllPublicationData!$A:$A,'Publication Table (%)'!$B55,AllPublicationData!$B:$B,'Publication Table (%)'!K$7)/
SUMIFS(AllPublicationData!$E:$E,AllPublicationData!$A:$A,'Publication Table (%)'!$B55,AllPublicationData!$B:$B,'Publication Table (%)'!K$7)),
IF('Publication Table (%)'!$C$5="Cancellations for other reasons",
IFERROR(SUMIFS(AllPublicationData!$J:$J,AllPublicationData!$A:$A,'Publication Table (%)'!$B55,AllPublicationData!$B:$B,'Publication Table (%)'!$C$4,AllPublicationData!$D:$D,'Publication Table (%)'!K$7)/
SUMIFS(AllPublicationData!$E:$E,AllPublicationData!$A:$A,'Publication Table (%)'!$B55,AllPublicationData!$B:$B,'Publication Table (%)'!$C$4,AllPublicationData!$D:$D,'Publication Table (%)'!K$7),
SUMIFS(AllPublicationData!$J:$J,AllPublicationData!$A:$A,'Publication Table (%)'!$B55,AllPublicationData!$B:$B,'Publication Table (%)'!K$7)/
SUMIFS(AllPublicationData!$E:$E,AllPublicationData!$A:$A,'Publication Table (%)'!$B55,AllPublicationData!$B:$B,'Publication Table (%)'!K$7)))))))</f>
        <v>8.2604470359572399E-2</v>
      </c>
      <c r="L55" s="96">
        <f>IF('Publication Table (%)'!$C$5="All Cancelled Operations",
IFERROR(SUMIFS(AllPublicationData!$F:$F,AllPublicationData!$A:$A,'Publication Table (%)'!$B55,AllPublicationData!$B:$B,'Publication Table (%)'!$C$4,AllPublicationData!$D:$D,'Publication Table (%)'!L$7)/
SUMIFS(AllPublicationData!$E:$E,AllPublicationData!$A:$A,'Publication Table (%)'!$B55,AllPublicationData!$B:$B,'Publication Table (%)'!$C$4,AllPublicationData!$D:$D,'Publication Table (%)'!L$7),
SUMIFS(AllPublicationData!$F:$F,AllPublicationData!$A:$A,'Publication Table (%)'!$B55,AllPublicationData!$B:$B,'Publication Table (%)'!L$7)/
SUMIFS(AllPublicationData!$E:$E,AllPublicationData!$A:$A,'Publication Table (%)'!$B55,AllPublicationData!$B:$B,'Publication Table (%)'!L$7)),
IF('Publication Table (%)'!$C$5="Operations cancelled by patient",
IFERROR(SUMIFS(AllPublicationData!$G:$G,AllPublicationData!$A:$A,'Publication Table (%)'!$B55,AllPublicationData!$B:$B,'Publication Table (%)'!$C$4,AllPublicationData!$D:$D,'Publication Table (%)'!L$7)/
SUMIFS(AllPublicationData!$E:$E,AllPublicationData!$A:$A,'Publication Table (%)'!$B55,AllPublicationData!$B:$B,'Publication Table (%)'!$C$4,AllPublicationData!$D:$D,'Publication Table (%)'!L$7),
SUMIFS(AllPublicationData!$G:$G,AllPublicationData!$A:$A,'Publication Table (%)'!$B55,AllPublicationData!$B:$B,'Publication Table (%)'!L$7)/
SUMIFS(AllPublicationData!$E:$E,AllPublicationData!$A:$A,'Publication Table (%)'!$B55,AllPublicationData!$B:$B,'Publication Table (%)'!L$7)),
IF('Publication Table (%)'!$C$5="Operations cancelled for clinical reasons",
IFERROR(SUMIFS(AllPublicationData!$H:$H,AllPublicationData!$A:$A,'Publication Table (%)'!$B55,AllPublicationData!$B:$B,'Publication Table (%)'!$C$4,AllPublicationData!$D:$D,'Publication Table (%)'!L$7)/
SUMIFS(AllPublicationData!$E:$E,AllPublicationData!$A:$A,'Publication Table (%)'!$B55,AllPublicationData!$B:$B,'Publication Table (%)'!$C$4,AllPublicationData!$D:$D,'Publication Table (%)'!L$7),
SUMIFS(AllPublicationData!$H:$H,AllPublicationData!$A:$A,'Publication Table (%)'!$B55,AllPublicationData!$B:$B,'Publication Table (%)'!L$7)/
SUMIFS(AllPublicationData!$E:$E,AllPublicationData!$A:$A,'Publication Table (%)'!$B55,AllPublicationData!$B:$B,'Publication Table (%)'!L$7)),
IF('Publication Table (%)'!$C$5="Operations cancelled for non-clinical/capacity reasons",
IFERROR(SUMIFS(AllPublicationData!$I:$I,AllPublicationData!$A:$A,'Publication Table (%)'!$B55,AllPublicationData!$B:$B,'Publication Table (%)'!$C$4,AllPublicationData!$D:$D,'Publication Table (%)'!L$7)/
SUMIFS(AllPublicationData!$E:$E,AllPublicationData!$A:$A,'Publication Table (%)'!$B55,AllPublicationData!$B:$B,'Publication Table (%)'!$C$4,AllPublicationData!$D:$D,'Publication Table (%)'!L$7),
SUMIFS(AllPublicationData!$I:$I,AllPublicationData!$A:$A,'Publication Table (%)'!$B55,AllPublicationData!$B:$B,'Publication Table (%)'!L$7)/
SUMIFS(AllPublicationData!$E:$E,AllPublicationData!$A:$A,'Publication Table (%)'!$B55,AllPublicationData!$B:$B,'Publication Table (%)'!L$7)),
IF('Publication Table (%)'!$C$5="Cancellations for other reasons",
IFERROR(SUMIFS(AllPublicationData!$J:$J,AllPublicationData!$A:$A,'Publication Table (%)'!$B55,AllPublicationData!$B:$B,'Publication Table (%)'!$C$4,AllPublicationData!$D:$D,'Publication Table (%)'!L$7)/
SUMIFS(AllPublicationData!$E:$E,AllPublicationData!$A:$A,'Publication Table (%)'!$B55,AllPublicationData!$B:$B,'Publication Table (%)'!$C$4,AllPublicationData!$D:$D,'Publication Table (%)'!L$7),
SUMIFS(AllPublicationData!$J:$J,AllPublicationData!$A:$A,'Publication Table (%)'!$B55,AllPublicationData!$B:$B,'Publication Table (%)'!L$7)/
SUMIFS(AllPublicationData!$E:$E,AllPublicationData!$A:$A,'Publication Table (%)'!$B55,AllPublicationData!$B:$B,'Publication Table (%)'!L$7)))))))</f>
        <v>5.3903345724907063E-2</v>
      </c>
      <c r="M55" s="96">
        <f>IF('Publication Table (%)'!$C$5="All Cancelled Operations",
IFERROR(SUMIFS(AllPublicationData!$F:$F,AllPublicationData!$A:$A,'Publication Table (%)'!$B55,AllPublicationData!$B:$B,'Publication Table (%)'!$C$4,AllPublicationData!$D:$D,'Publication Table (%)'!M$7)/
SUMIFS(AllPublicationData!$E:$E,AllPublicationData!$A:$A,'Publication Table (%)'!$B55,AllPublicationData!$B:$B,'Publication Table (%)'!$C$4,AllPublicationData!$D:$D,'Publication Table (%)'!M$7),
SUMIFS(AllPublicationData!$F:$F,AllPublicationData!$A:$A,'Publication Table (%)'!$B55,AllPublicationData!$B:$B,'Publication Table (%)'!M$7)/
SUMIFS(AllPublicationData!$E:$E,AllPublicationData!$A:$A,'Publication Table (%)'!$B55,AllPublicationData!$B:$B,'Publication Table (%)'!M$7)),
IF('Publication Table (%)'!$C$5="Operations cancelled by patient",
IFERROR(SUMIFS(AllPublicationData!$G:$G,AllPublicationData!$A:$A,'Publication Table (%)'!$B55,AllPublicationData!$B:$B,'Publication Table (%)'!$C$4,AllPublicationData!$D:$D,'Publication Table (%)'!M$7)/
SUMIFS(AllPublicationData!$E:$E,AllPublicationData!$A:$A,'Publication Table (%)'!$B55,AllPublicationData!$B:$B,'Publication Table (%)'!$C$4,AllPublicationData!$D:$D,'Publication Table (%)'!M$7),
SUMIFS(AllPublicationData!$G:$G,AllPublicationData!$A:$A,'Publication Table (%)'!$B55,AllPublicationData!$B:$B,'Publication Table (%)'!M$7)/
SUMIFS(AllPublicationData!$E:$E,AllPublicationData!$A:$A,'Publication Table (%)'!$B55,AllPublicationData!$B:$B,'Publication Table (%)'!M$7)),
IF('Publication Table (%)'!$C$5="Operations cancelled for clinical reasons",
IFERROR(SUMIFS(AllPublicationData!$H:$H,AllPublicationData!$A:$A,'Publication Table (%)'!$B55,AllPublicationData!$B:$B,'Publication Table (%)'!$C$4,AllPublicationData!$D:$D,'Publication Table (%)'!M$7)/
SUMIFS(AllPublicationData!$E:$E,AllPublicationData!$A:$A,'Publication Table (%)'!$B55,AllPublicationData!$B:$B,'Publication Table (%)'!$C$4,AllPublicationData!$D:$D,'Publication Table (%)'!M$7),
SUMIFS(AllPublicationData!$H:$H,AllPublicationData!$A:$A,'Publication Table (%)'!$B55,AllPublicationData!$B:$B,'Publication Table (%)'!M$7)/
SUMIFS(AllPublicationData!$E:$E,AllPublicationData!$A:$A,'Publication Table (%)'!$B55,AllPublicationData!$B:$B,'Publication Table (%)'!M$7)),
IF('Publication Table (%)'!$C$5="Operations cancelled for non-clinical/capacity reasons",
IFERROR(SUMIFS(AllPublicationData!$I:$I,AllPublicationData!$A:$A,'Publication Table (%)'!$B55,AllPublicationData!$B:$B,'Publication Table (%)'!$C$4,AllPublicationData!$D:$D,'Publication Table (%)'!M$7)/
SUMIFS(AllPublicationData!$E:$E,AllPublicationData!$A:$A,'Publication Table (%)'!$B55,AllPublicationData!$B:$B,'Publication Table (%)'!$C$4,AllPublicationData!$D:$D,'Publication Table (%)'!M$7),
SUMIFS(AllPublicationData!$I:$I,AllPublicationData!$A:$A,'Publication Table (%)'!$B55,AllPublicationData!$B:$B,'Publication Table (%)'!M$7)/
SUMIFS(AllPublicationData!$E:$E,AllPublicationData!$A:$A,'Publication Table (%)'!$B55,AllPublicationData!$B:$B,'Publication Table (%)'!M$7)),
IF('Publication Table (%)'!$C$5="Cancellations for other reasons",
IFERROR(SUMIFS(AllPublicationData!$J:$J,AllPublicationData!$A:$A,'Publication Table (%)'!$B55,AllPublicationData!$B:$B,'Publication Table (%)'!$C$4,AllPublicationData!$D:$D,'Publication Table (%)'!M$7)/
SUMIFS(AllPublicationData!$E:$E,AllPublicationData!$A:$A,'Publication Table (%)'!$B55,AllPublicationData!$B:$B,'Publication Table (%)'!$C$4,AllPublicationData!$D:$D,'Publication Table (%)'!M$7),
SUMIFS(AllPublicationData!$J:$J,AllPublicationData!$A:$A,'Publication Table (%)'!$B55,AllPublicationData!$B:$B,'Publication Table (%)'!M$7)/
SUMIFS(AllPublicationData!$E:$E,AllPublicationData!$A:$A,'Publication Table (%)'!$B55,AllPublicationData!$B:$B,'Publication Table (%)'!M$7)))))))</f>
        <v>6.0273972602739728E-2</v>
      </c>
      <c r="N55" s="96">
        <f>IF('Publication Table (%)'!$C$5="All Cancelled Operations",
IFERROR(SUMIFS(AllPublicationData!$F:$F,AllPublicationData!$A:$A,'Publication Table (%)'!$B55,AllPublicationData!$B:$B,'Publication Table (%)'!$C$4,AllPublicationData!$D:$D,'Publication Table (%)'!N$7)/
SUMIFS(AllPublicationData!$E:$E,AllPublicationData!$A:$A,'Publication Table (%)'!$B55,AllPublicationData!$B:$B,'Publication Table (%)'!$C$4,AllPublicationData!$D:$D,'Publication Table (%)'!N$7),
SUMIFS(AllPublicationData!$F:$F,AllPublicationData!$A:$A,'Publication Table (%)'!$B55,AllPublicationData!$B:$B,'Publication Table (%)'!N$7)/
SUMIFS(AllPublicationData!$E:$E,AllPublicationData!$A:$A,'Publication Table (%)'!$B55,AllPublicationData!$B:$B,'Publication Table (%)'!N$7)),
IF('Publication Table (%)'!$C$5="Operations cancelled by patient",
IFERROR(SUMIFS(AllPublicationData!$G:$G,AllPublicationData!$A:$A,'Publication Table (%)'!$B55,AllPublicationData!$B:$B,'Publication Table (%)'!$C$4,AllPublicationData!$D:$D,'Publication Table (%)'!N$7)/
SUMIFS(AllPublicationData!$E:$E,AllPublicationData!$A:$A,'Publication Table (%)'!$B55,AllPublicationData!$B:$B,'Publication Table (%)'!$C$4,AllPublicationData!$D:$D,'Publication Table (%)'!N$7),
SUMIFS(AllPublicationData!$G:$G,AllPublicationData!$A:$A,'Publication Table (%)'!$B55,AllPublicationData!$B:$B,'Publication Table (%)'!N$7)/
SUMIFS(AllPublicationData!$E:$E,AllPublicationData!$A:$A,'Publication Table (%)'!$B55,AllPublicationData!$B:$B,'Publication Table (%)'!N$7)),
IF('Publication Table (%)'!$C$5="Operations cancelled for clinical reasons",
IFERROR(SUMIFS(AllPublicationData!$H:$H,AllPublicationData!$A:$A,'Publication Table (%)'!$B55,AllPublicationData!$B:$B,'Publication Table (%)'!$C$4,AllPublicationData!$D:$D,'Publication Table (%)'!N$7)/
SUMIFS(AllPublicationData!$E:$E,AllPublicationData!$A:$A,'Publication Table (%)'!$B55,AllPublicationData!$B:$B,'Publication Table (%)'!$C$4,AllPublicationData!$D:$D,'Publication Table (%)'!N$7),
SUMIFS(AllPublicationData!$H:$H,AllPublicationData!$A:$A,'Publication Table (%)'!$B55,AllPublicationData!$B:$B,'Publication Table (%)'!N$7)/
SUMIFS(AllPublicationData!$E:$E,AllPublicationData!$A:$A,'Publication Table (%)'!$B55,AllPublicationData!$B:$B,'Publication Table (%)'!N$7)),
IF('Publication Table (%)'!$C$5="Operations cancelled for non-clinical/capacity reasons",
IFERROR(SUMIFS(AllPublicationData!$I:$I,AllPublicationData!$A:$A,'Publication Table (%)'!$B55,AllPublicationData!$B:$B,'Publication Table (%)'!$C$4,AllPublicationData!$D:$D,'Publication Table (%)'!N$7)/
SUMIFS(AllPublicationData!$E:$E,AllPublicationData!$A:$A,'Publication Table (%)'!$B55,AllPublicationData!$B:$B,'Publication Table (%)'!$C$4,AllPublicationData!$D:$D,'Publication Table (%)'!N$7),
SUMIFS(AllPublicationData!$I:$I,AllPublicationData!$A:$A,'Publication Table (%)'!$B55,AllPublicationData!$B:$B,'Publication Table (%)'!N$7)/
SUMIFS(AllPublicationData!$E:$E,AllPublicationData!$A:$A,'Publication Table (%)'!$B55,AllPublicationData!$B:$B,'Publication Table (%)'!N$7)),
IF('Publication Table (%)'!$C$5="Cancellations for other reasons",
IFERROR(SUMIFS(AllPublicationData!$J:$J,AllPublicationData!$A:$A,'Publication Table (%)'!$B55,AllPublicationData!$B:$B,'Publication Table (%)'!$C$4,AllPublicationData!$D:$D,'Publication Table (%)'!N$7)/
SUMIFS(AllPublicationData!$E:$E,AllPublicationData!$A:$A,'Publication Table (%)'!$B55,AllPublicationData!$B:$B,'Publication Table (%)'!$C$4,AllPublicationData!$D:$D,'Publication Table (%)'!N$7),
SUMIFS(AllPublicationData!$J:$J,AllPublicationData!$A:$A,'Publication Table (%)'!$B55,AllPublicationData!$B:$B,'Publication Table (%)'!N$7)/
SUMIFS(AllPublicationData!$E:$E,AllPublicationData!$A:$A,'Publication Table (%)'!$B55,AllPublicationData!$B:$B,'Publication Table (%)'!N$7)))))))</f>
        <v>0.12121212121212122</v>
      </c>
      <c r="O55" s="96">
        <f>IF('Publication Table (%)'!$C$5="All Cancelled Operations",
IFERROR(SUMIFS(AllPublicationData!$F:$F,AllPublicationData!$A:$A,'Publication Table (%)'!$B55,AllPublicationData!$B:$B,'Publication Table (%)'!$C$4,AllPublicationData!$D:$D,'Publication Table (%)'!O$7)/
SUMIFS(AllPublicationData!$E:$E,AllPublicationData!$A:$A,'Publication Table (%)'!$B55,AllPublicationData!$B:$B,'Publication Table (%)'!$C$4,AllPublicationData!$D:$D,'Publication Table (%)'!O$7),
SUMIFS(AllPublicationData!$F:$F,AllPublicationData!$A:$A,'Publication Table (%)'!$B55,AllPublicationData!$B:$B,'Publication Table (%)'!O$7)/
SUMIFS(AllPublicationData!$E:$E,AllPublicationData!$A:$A,'Publication Table (%)'!$B55,AllPublicationData!$B:$B,'Publication Table (%)'!O$7)),
IF('Publication Table (%)'!$C$5="Operations cancelled by patient",
IFERROR(SUMIFS(AllPublicationData!$G:$G,AllPublicationData!$A:$A,'Publication Table (%)'!$B55,AllPublicationData!$B:$B,'Publication Table (%)'!$C$4,AllPublicationData!$D:$D,'Publication Table (%)'!O$7)/
SUMIFS(AllPublicationData!$E:$E,AllPublicationData!$A:$A,'Publication Table (%)'!$B55,AllPublicationData!$B:$B,'Publication Table (%)'!$C$4,AllPublicationData!$D:$D,'Publication Table (%)'!O$7),
SUMIFS(AllPublicationData!$G:$G,AllPublicationData!$A:$A,'Publication Table (%)'!$B55,AllPublicationData!$B:$B,'Publication Table (%)'!O$7)/
SUMIFS(AllPublicationData!$E:$E,AllPublicationData!$A:$A,'Publication Table (%)'!$B55,AllPublicationData!$B:$B,'Publication Table (%)'!O$7)),
IF('Publication Table (%)'!$C$5="Operations cancelled for clinical reasons",
IFERROR(SUMIFS(AllPublicationData!$H:$H,AllPublicationData!$A:$A,'Publication Table (%)'!$B55,AllPublicationData!$B:$B,'Publication Table (%)'!$C$4,AllPublicationData!$D:$D,'Publication Table (%)'!O$7)/
SUMIFS(AllPublicationData!$E:$E,AllPublicationData!$A:$A,'Publication Table (%)'!$B55,AllPublicationData!$B:$B,'Publication Table (%)'!$C$4,AllPublicationData!$D:$D,'Publication Table (%)'!O$7),
SUMIFS(AllPublicationData!$H:$H,AllPublicationData!$A:$A,'Publication Table (%)'!$B55,AllPublicationData!$B:$B,'Publication Table (%)'!O$7)/
SUMIFS(AllPublicationData!$E:$E,AllPublicationData!$A:$A,'Publication Table (%)'!$B55,AllPublicationData!$B:$B,'Publication Table (%)'!O$7)),
IF('Publication Table (%)'!$C$5="Operations cancelled for non-clinical/capacity reasons",
IFERROR(SUMIFS(AllPublicationData!$I:$I,AllPublicationData!$A:$A,'Publication Table (%)'!$B55,AllPublicationData!$B:$B,'Publication Table (%)'!$C$4,AllPublicationData!$D:$D,'Publication Table (%)'!O$7)/
SUMIFS(AllPublicationData!$E:$E,AllPublicationData!$A:$A,'Publication Table (%)'!$B55,AllPublicationData!$B:$B,'Publication Table (%)'!$C$4,AllPublicationData!$D:$D,'Publication Table (%)'!O$7),
SUMIFS(AllPublicationData!$I:$I,AllPublicationData!$A:$A,'Publication Table (%)'!$B55,AllPublicationData!$B:$B,'Publication Table (%)'!O$7)/
SUMIFS(AllPublicationData!$E:$E,AllPublicationData!$A:$A,'Publication Table (%)'!$B55,AllPublicationData!$B:$B,'Publication Table (%)'!O$7)),
IF('Publication Table (%)'!$C$5="Cancellations for other reasons",
IFERROR(SUMIFS(AllPublicationData!$J:$J,AllPublicationData!$A:$A,'Publication Table (%)'!$B55,AllPublicationData!$B:$B,'Publication Table (%)'!$C$4,AllPublicationData!$D:$D,'Publication Table (%)'!O$7)/
SUMIFS(AllPublicationData!$E:$E,AllPublicationData!$A:$A,'Publication Table (%)'!$B55,AllPublicationData!$B:$B,'Publication Table (%)'!$C$4,AllPublicationData!$D:$D,'Publication Table (%)'!O$7),
SUMIFS(AllPublicationData!$J:$J,AllPublicationData!$A:$A,'Publication Table (%)'!$B55,AllPublicationData!$B:$B,'Publication Table (%)'!O$7)/
SUMIFS(AllPublicationData!$E:$E,AllPublicationData!$A:$A,'Publication Table (%)'!$B55,AllPublicationData!$B:$B,'Publication Table (%)'!O$7)))))))</f>
        <v>7.3888541014402009E-2</v>
      </c>
      <c r="P55" s="96">
        <f>IF('Publication Table (%)'!$C$5="All Cancelled Operations",
IFERROR(SUMIFS(AllPublicationData!$F:$F,AllPublicationData!$A:$A,'Publication Table (%)'!$B55,AllPublicationData!$B:$B,'Publication Table (%)'!$C$4,AllPublicationData!$D:$D,'Publication Table (%)'!P$7)/
SUMIFS(AllPublicationData!$E:$E,AllPublicationData!$A:$A,'Publication Table (%)'!$B55,AllPublicationData!$B:$B,'Publication Table (%)'!$C$4,AllPublicationData!$D:$D,'Publication Table (%)'!P$7),
SUMIFS(AllPublicationData!$F:$F,AllPublicationData!$A:$A,'Publication Table (%)'!$B55,AllPublicationData!$B:$B,'Publication Table (%)'!P$7)/
SUMIFS(AllPublicationData!$E:$E,AllPublicationData!$A:$A,'Publication Table (%)'!$B55,AllPublicationData!$B:$B,'Publication Table (%)'!P$7)),
IF('Publication Table (%)'!$C$5="Operations cancelled by patient",
IFERROR(SUMIFS(AllPublicationData!$G:$G,AllPublicationData!$A:$A,'Publication Table (%)'!$B55,AllPublicationData!$B:$B,'Publication Table (%)'!$C$4,AllPublicationData!$D:$D,'Publication Table (%)'!P$7)/
SUMIFS(AllPublicationData!$E:$E,AllPublicationData!$A:$A,'Publication Table (%)'!$B55,AllPublicationData!$B:$B,'Publication Table (%)'!$C$4,AllPublicationData!$D:$D,'Publication Table (%)'!P$7),
SUMIFS(AllPublicationData!$G:$G,AllPublicationData!$A:$A,'Publication Table (%)'!$B55,AllPublicationData!$B:$B,'Publication Table (%)'!P$7)/
SUMIFS(AllPublicationData!$E:$E,AllPublicationData!$A:$A,'Publication Table (%)'!$B55,AllPublicationData!$B:$B,'Publication Table (%)'!P$7)),
IF('Publication Table (%)'!$C$5="Operations cancelled for clinical reasons",
IFERROR(SUMIFS(AllPublicationData!$H:$H,AllPublicationData!$A:$A,'Publication Table (%)'!$B55,AllPublicationData!$B:$B,'Publication Table (%)'!$C$4,AllPublicationData!$D:$D,'Publication Table (%)'!P$7)/
SUMIFS(AllPublicationData!$E:$E,AllPublicationData!$A:$A,'Publication Table (%)'!$B55,AllPublicationData!$B:$B,'Publication Table (%)'!$C$4,AllPublicationData!$D:$D,'Publication Table (%)'!P$7),
SUMIFS(AllPublicationData!$H:$H,AllPublicationData!$A:$A,'Publication Table (%)'!$B55,AllPublicationData!$B:$B,'Publication Table (%)'!P$7)/
SUMIFS(AllPublicationData!$E:$E,AllPublicationData!$A:$A,'Publication Table (%)'!$B55,AllPublicationData!$B:$B,'Publication Table (%)'!P$7)),
IF('Publication Table (%)'!$C$5="Operations cancelled for non-clinical/capacity reasons",
IFERROR(SUMIFS(AllPublicationData!$I:$I,AllPublicationData!$A:$A,'Publication Table (%)'!$B55,AllPublicationData!$B:$B,'Publication Table (%)'!$C$4,AllPublicationData!$D:$D,'Publication Table (%)'!P$7)/
SUMIFS(AllPublicationData!$E:$E,AllPublicationData!$A:$A,'Publication Table (%)'!$B55,AllPublicationData!$B:$B,'Publication Table (%)'!$C$4,AllPublicationData!$D:$D,'Publication Table (%)'!P$7),
SUMIFS(AllPublicationData!$I:$I,AllPublicationData!$A:$A,'Publication Table (%)'!$B55,AllPublicationData!$B:$B,'Publication Table (%)'!P$7)/
SUMIFS(AllPublicationData!$E:$E,AllPublicationData!$A:$A,'Publication Table (%)'!$B55,AllPublicationData!$B:$B,'Publication Table (%)'!P$7)),
IF('Publication Table (%)'!$C$5="Cancellations for other reasons",
IFERROR(SUMIFS(AllPublicationData!$J:$J,AllPublicationData!$A:$A,'Publication Table (%)'!$B55,AllPublicationData!$B:$B,'Publication Table (%)'!$C$4,AllPublicationData!$D:$D,'Publication Table (%)'!P$7)/
SUMIFS(AllPublicationData!$E:$E,AllPublicationData!$A:$A,'Publication Table (%)'!$B55,AllPublicationData!$B:$B,'Publication Table (%)'!$C$4,AllPublicationData!$D:$D,'Publication Table (%)'!P$7),
SUMIFS(AllPublicationData!$J:$J,AllPublicationData!$A:$A,'Publication Table (%)'!$B55,AllPublicationData!$B:$B,'Publication Table (%)'!P$7)/
SUMIFS(AllPublicationData!$E:$E,AllPublicationData!$A:$A,'Publication Table (%)'!$B55,AllPublicationData!$B:$B,'Publication Table (%)'!P$7)))))))</f>
        <v>2.7322404371584699E-2</v>
      </c>
      <c r="Q55" s="96">
        <f>IF('Publication Table (%)'!$C$5="All Cancelled Operations",
IFERROR(SUMIFS(AllPublicationData!$F:$F,AllPublicationData!$A:$A,'Publication Table (%)'!$B55,AllPublicationData!$B:$B,'Publication Table (%)'!$C$4,AllPublicationData!$D:$D,'Publication Table (%)'!Q$7)/
SUMIFS(AllPublicationData!$E:$E,AllPublicationData!$A:$A,'Publication Table (%)'!$B55,AllPublicationData!$B:$B,'Publication Table (%)'!$C$4,AllPublicationData!$D:$D,'Publication Table (%)'!Q$7),
SUMIFS(AllPublicationData!$F:$F,AllPublicationData!$A:$A,'Publication Table (%)'!$B55,AllPublicationData!$B:$B,'Publication Table (%)'!Q$7)/
SUMIFS(AllPublicationData!$E:$E,AllPublicationData!$A:$A,'Publication Table (%)'!$B55,AllPublicationData!$B:$B,'Publication Table (%)'!Q$7)),
IF('Publication Table (%)'!$C$5="Operations cancelled by patient",
IFERROR(SUMIFS(AllPublicationData!$G:$G,AllPublicationData!$A:$A,'Publication Table (%)'!$B55,AllPublicationData!$B:$B,'Publication Table (%)'!$C$4,AllPublicationData!$D:$D,'Publication Table (%)'!Q$7)/
SUMIFS(AllPublicationData!$E:$E,AllPublicationData!$A:$A,'Publication Table (%)'!$B55,AllPublicationData!$B:$B,'Publication Table (%)'!$C$4,AllPublicationData!$D:$D,'Publication Table (%)'!Q$7),
SUMIFS(AllPublicationData!$G:$G,AllPublicationData!$A:$A,'Publication Table (%)'!$B55,AllPublicationData!$B:$B,'Publication Table (%)'!Q$7)/
SUMIFS(AllPublicationData!$E:$E,AllPublicationData!$A:$A,'Publication Table (%)'!$B55,AllPublicationData!$B:$B,'Publication Table (%)'!Q$7)),
IF('Publication Table (%)'!$C$5="Operations cancelled for clinical reasons",
IFERROR(SUMIFS(AllPublicationData!$H:$H,AllPublicationData!$A:$A,'Publication Table (%)'!$B55,AllPublicationData!$B:$B,'Publication Table (%)'!$C$4,AllPublicationData!$D:$D,'Publication Table (%)'!Q$7)/
SUMIFS(AllPublicationData!$E:$E,AllPublicationData!$A:$A,'Publication Table (%)'!$B55,AllPublicationData!$B:$B,'Publication Table (%)'!$C$4,AllPublicationData!$D:$D,'Publication Table (%)'!Q$7),
SUMIFS(AllPublicationData!$H:$H,AllPublicationData!$A:$A,'Publication Table (%)'!$B55,AllPublicationData!$B:$B,'Publication Table (%)'!Q$7)/
SUMIFS(AllPublicationData!$E:$E,AllPublicationData!$A:$A,'Publication Table (%)'!$B55,AllPublicationData!$B:$B,'Publication Table (%)'!Q$7)),
IF('Publication Table (%)'!$C$5="Operations cancelled for non-clinical/capacity reasons",
IFERROR(SUMIFS(AllPublicationData!$I:$I,AllPublicationData!$A:$A,'Publication Table (%)'!$B55,AllPublicationData!$B:$B,'Publication Table (%)'!$C$4,AllPublicationData!$D:$D,'Publication Table (%)'!Q$7)/
SUMIFS(AllPublicationData!$E:$E,AllPublicationData!$A:$A,'Publication Table (%)'!$B55,AllPublicationData!$B:$B,'Publication Table (%)'!$C$4,AllPublicationData!$D:$D,'Publication Table (%)'!Q$7),
SUMIFS(AllPublicationData!$I:$I,AllPublicationData!$A:$A,'Publication Table (%)'!$B55,AllPublicationData!$B:$B,'Publication Table (%)'!Q$7)/
SUMIFS(AllPublicationData!$E:$E,AllPublicationData!$A:$A,'Publication Table (%)'!$B55,AllPublicationData!$B:$B,'Publication Table (%)'!Q$7)),
IF('Publication Table (%)'!$C$5="Cancellations for other reasons",
IFERROR(SUMIFS(AllPublicationData!$J:$J,AllPublicationData!$A:$A,'Publication Table (%)'!$B55,AllPublicationData!$B:$B,'Publication Table (%)'!$C$4,AllPublicationData!$D:$D,'Publication Table (%)'!Q$7)/
SUMIFS(AllPublicationData!$E:$E,AllPublicationData!$A:$A,'Publication Table (%)'!$B55,AllPublicationData!$B:$B,'Publication Table (%)'!$C$4,AllPublicationData!$D:$D,'Publication Table (%)'!Q$7),
SUMIFS(AllPublicationData!$J:$J,AllPublicationData!$A:$A,'Publication Table (%)'!$B55,AllPublicationData!$B:$B,'Publication Table (%)'!Q$7)/
SUMIFS(AllPublicationData!$E:$E,AllPublicationData!$A:$A,'Publication Table (%)'!$B55,AllPublicationData!$B:$B,'Publication Table (%)'!Q$7)))))))</f>
        <v>1.4492753623188406E-2</v>
      </c>
      <c r="R55" s="96">
        <f>IF('Publication Table (%)'!$C$5="All Cancelled Operations",
IFERROR(SUMIFS(AllPublicationData!$F:$F,AllPublicationData!$A:$A,'Publication Table (%)'!$B55,AllPublicationData!$B:$B,'Publication Table (%)'!$C$4,AllPublicationData!$D:$D,'Publication Table (%)'!R$7)/
SUMIFS(AllPublicationData!$E:$E,AllPublicationData!$A:$A,'Publication Table (%)'!$B55,AllPublicationData!$B:$B,'Publication Table (%)'!$C$4,AllPublicationData!$D:$D,'Publication Table (%)'!R$7),
SUMIFS(AllPublicationData!$F:$F,AllPublicationData!$A:$A,'Publication Table (%)'!$B55,AllPublicationData!$B:$B,'Publication Table (%)'!R$7)/
SUMIFS(AllPublicationData!$E:$E,AllPublicationData!$A:$A,'Publication Table (%)'!$B55,AllPublicationData!$B:$B,'Publication Table (%)'!R$7)),
IF('Publication Table (%)'!$C$5="Operations cancelled by patient",
IFERROR(SUMIFS(AllPublicationData!$G:$G,AllPublicationData!$A:$A,'Publication Table (%)'!$B55,AllPublicationData!$B:$B,'Publication Table (%)'!$C$4,AllPublicationData!$D:$D,'Publication Table (%)'!R$7)/
SUMIFS(AllPublicationData!$E:$E,AllPublicationData!$A:$A,'Publication Table (%)'!$B55,AllPublicationData!$B:$B,'Publication Table (%)'!$C$4,AllPublicationData!$D:$D,'Publication Table (%)'!R$7),
SUMIFS(AllPublicationData!$G:$G,AllPublicationData!$A:$A,'Publication Table (%)'!$B55,AllPublicationData!$B:$B,'Publication Table (%)'!R$7)/
SUMIFS(AllPublicationData!$E:$E,AllPublicationData!$A:$A,'Publication Table (%)'!$B55,AllPublicationData!$B:$B,'Publication Table (%)'!R$7)),
IF('Publication Table (%)'!$C$5="Operations cancelled for clinical reasons",
IFERROR(SUMIFS(AllPublicationData!$H:$H,AllPublicationData!$A:$A,'Publication Table (%)'!$B55,AllPublicationData!$B:$B,'Publication Table (%)'!$C$4,AllPublicationData!$D:$D,'Publication Table (%)'!R$7)/
SUMIFS(AllPublicationData!$E:$E,AllPublicationData!$A:$A,'Publication Table (%)'!$B55,AllPublicationData!$B:$B,'Publication Table (%)'!$C$4,AllPublicationData!$D:$D,'Publication Table (%)'!R$7),
SUMIFS(AllPublicationData!$H:$H,AllPublicationData!$A:$A,'Publication Table (%)'!$B55,AllPublicationData!$B:$B,'Publication Table (%)'!R$7)/
SUMIFS(AllPublicationData!$E:$E,AllPublicationData!$A:$A,'Publication Table (%)'!$B55,AllPublicationData!$B:$B,'Publication Table (%)'!R$7)),
IF('Publication Table (%)'!$C$5="Operations cancelled for non-clinical/capacity reasons",
IFERROR(SUMIFS(AllPublicationData!$I:$I,AllPublicationData!$A:$A,'Publication Table (%)'!$B55,AllPublicationData!$B:$B,'Publication Table (%)'!$C$4,AllPublicationData!$D:$D,'Publication Table (%)'!R$7)/
SUMIFS(AllPublicationData!$E:$E,AllPublicationData!$A:$A,'Publication Table (%)'!$B55,AllPublicationData!$B:$B,'Publication Table (%)'!$C$4,AllPublicationData!$D:$D,'Publication Table (%)'!R$7),
SUMIFS(AllPublicationData!$I:$I,AllPublicationData!$A:$A,'Publication Table (%)'!$B55,AllPublicationData!$B:$B,'Publication Table (%)'!R$7)/
SUMIFS(AllPublicationData!$E:$E,AllPublicationData!$A:$A,'Publication Table (%)'!$B55,AllPublicationData!$B:$B,'Publication Table (%)'!R$7)),
IF('Publication Table (%)'!$C$5="Cancellations for other reasons",
IFERROR(SUMIFS(AllPublicationData!$J:$J,AllPublicationData!$A:$A,'Publication Table (%)'!$B55,AllPublicationData!$B:$B,'Publication Table (%)'!$C$4,AllPublicationData!$D:$D,'Publication Table (%)'!R$7)/
SUMIFS(AllPublicationData!$E:$E,AllPublicationData!$A:$A,'Publication Table (%)'!$B55,AllPublicationData!$B:$B,'Publication Table (%)'!$C$4,AllPublicationData!$D:$D,'Publication Table (%)'!R$7),
SUMIFS(AllPublicationData!$J:$J,AllPublicationData!$A:$A,'Publication Table (%)'!$B55,AllPublicationData!$B:$B,'Publication Table (%)'!R$7)/
SUMIFS(AllPublicationData!$E:$E,AllPublicationData!$A:$A,'Publication Table (%)'!$B55,AllPublicationData!$B:$B,'Publication Table (%)'!R$7)))))))</f>
        <v>3.2019704433497539E-2</v>
      </c>
      <c r="S55" s="96">
        <f>IF('Publication Table (%)'!$C$5="All Cancelled Operations",
IFERROR(SUMIFS(AllPublicationData!$F:$F,AllPublicationData!$A:$A,'Publication Table (%)'!$B55,AllPublicationData!$B:$B,'Publication Table (%)'!$C$4,AllPublicationData!$D:$D,'Publication Table (%)'!S$7)/
SUMIFS(AllPublicationData!$E:$E,AllPublicationData!$A:$A,'Publication Table (%)'!$B55,AllPublicationData!$B:$B,'Publication Table (%)'!$C$4,AllPublicationData!$D:$D,'Publication Table (%)'!S$7),
SUMIFS(AllPublicationData!$F:$F,AllPublicationData!$A:$A,'Publication Table (%)'!$B55,AllPublicationData!$B:$B,'Publication Table (%)'!S$7)/
SUMIFS(AllPublicationData!$E:$E,AllPublicationData!$A:$A,'Publication Table (%)'!$B55,AllPublicationData!$B:$B,'Publication Table (%)'!S$7)),
IF('Publication Table (%)'!$C$5="Operations cancelled by patient",
IFERROR(SUMIFS(AllPublicationData!$G:$G,AllPublicationData!$A:$A,'Publication Table (%)'!$B55,AllPublicationData!$B:$B,'Publication Table (%)'!$C$4,AllPublicationData!$D:$D,'Publication Table (%)'!S$7)/
SUMIFS(AllPublicationData!$E:$E,AllPublicationData!$A:$A,'Publication Table (%)'!$B55,AllPublicationData!$B:$B,'Publication Table (%)'!$C$4,AllPublicationData!$D:$D,'Publication Table (%)'!S$7),
SUMIFS(AllPublicationData!$G:$G,AllPublicationData!$A:$A,'Publication Table (%)'!$B55,AllPublicationData!$B:$B,'Publication Table (%)'!S$7)/
SUMIFS(AllPublicationData!$E:$E,AllPublicationData!$A:$A,'Publication Table (%)'!$B55,AllPublicationData!$B:$B,'Publication Table (%)'!S$7)),
IF('Publication Table (%)'!$C$5="Operations cancelled for clinical reasons",
IFERROR(SUMIFS(AllPublicationData!$H:$H,AllPublicationData!$A:$A,'Publication Table (%)'!$B55,AllPublicationData!$B:$B,'Publication Table (%)'!$C$4,AllPublicationData!$D:$D,'Publication Table (%)'!S$7)/
SUMIFS(AllPublicationData!$E:$E,AllPublicationData!$A:$A,'Publication Table (%)'!$B55,AllPublicationData!$B:$B,'Publication Table (%)'!$C$4,AllPublicationData!$D:$D,'Publication Table (%)'!S$7),
SUMIFS(AllPublicationData!$H:$H,AllPublicationData!$A:$A,'Publication Table (%)'!$B55,AllPublicationData!$B:$B,'Publication Table (%)'!S$7)/
SUMIFS(AllPublicationData!$E:$E,AllPublicationData!$A:$A,'Publication Table (%)'!$B55,AllPublicationData!$B:$B,'Publication Table (%)'!S$7)),
IF('Publication Table (%)'!$C$5="Operations cancelled for non-clinical/capacity reasons",
IFERROR(SUMIFS(AllPublicationData!$I:$I,AllPublicationData!$A:$A,'Publication Table (%)'!$B55,AllPublicationData!$B:$B,'Publication Table (%)'!$C$4,AllPublicationData!$D:$D,'Publication Table (%)'!S$7)/
SUMIFS(AllPublicationData!$E:$E,AllPublicationData!$A:$A,'Publication Table (%)'!$B55,AllPublicationData!$B:$B,'Publication Table (%)'!$C$4,AllPublicationData!$D:$D,'Publication Table (%)'!S$7),
SUMIFS(AllPublicationData!$I:$I,AllPublicationData!$A:$A,'Publication Table (%)'!$B55,AllPublicationData!$B:$B,'Publication Table (%)'!S$7)/
SUMIFS(AllPublicationData!$E:$E,AllPublicationData!$A:$A,'Publication Table (%)'!$B55,AllPublicationData!$B:$B,'Publication Table (%)'!S$7)),
IF('Publication Table (%)'!$C$5="Cancellations for other reasons",
IFERROR(SUMIFS(AllPublicationData!$J:$J,AllPublicationData!$A:$A,'Publication Table (%)'!$B55,AllPublicationData!$B:$B,'Publication Table (%)'!$C$4,AllPublicationData!$D:$D,'Publication Table (%)'!S$7)/
SUMIFS(AllPublicationData!$E:$E,AllPublicationData!$A:$A,'Publication Table (%)'!$B55,AllPublicationData!$B:$B,'Publication Table (%)'!$C$4,AllPublicationData!$D:$D,'Publication Table (%)'!S$7),
SUMIFS(AllPublicationData!$J:$J,AllPublicationData!$A:$A,'Publication Table (%)'!$B55,AllPublicationData!$B:$B,'Publication Table (%)'!S$7)/
SUMIFS(AllPublicationData!$E:$E,AllPublicationData!$A:$A,'Publication Table (%)'!$B55,AllPublicationData!$B:$B,'Publication Table (%)'!S$7)))))))</f>
        <v>0.16666666666666666</v>
      </c>
    </row>
    <row r="56" spans="2:21" x14ac:dyDescent="0.35">
      <c r="B56" s="89">
        <v>43952</v>
      </c>
      <c r="C56" s="112">
        <f>IF('Publication Table (%)'!$C$5="All Cancelled Operations",
SUMIFS(AllPublicationData!$F:$F,AllPublicationData!$A:$A,'Publication Table (%)'!$B56,AllPublicationData!$B:$B,'Publication Table (%)'!$C$4),
IF('Publication Table (%)'!$C$5="Operations cancelled by patient",
SUMIFS(AllPublicationData!$G:$G,AllPublicationData!$A:$A,'Publication Table (%)'!$B56,AllPublicationData!$B:$B,'Publication Table (%)'!$C$4),
IF('Publication Table (%)'!$C$5="Operations cancelled for clinical reasons",
SUMIFS(AllPublicationData!$H:$H,AllPublicationData!$A:$A,'Publication Table (%)'!$B56,AllPublicationData!$B:$B,'Publication Table (%)'!$C$4),
IF('Publication Table (%)'!$C$5="Operations cancelled for non-clinical/capacity reasons",
SUMIFS(AllPublicationData!$I:$I,AllPublicationData!$A:$A,'Publication Table (%)'!$B56,AllPublicationData!$B:$B,'Publication Table (%)'!$C$4),
IF('Publication Table (%)'!$C$5="Cancellations for other reasons",
SUMIFS(AllPublicationData!$J:$J,AllPublicationData!$A:$A,'Publication Table (%)'!$B56,AllPublicationData!$B:$B,'Publication Table (%)'!$C$4))))))+
IF(AND($C$4="NHS Scotland",$C$5="All Cancelled Operations"),
SUMIFS(AllPublicationData!$F:$F,AllPublicationData!$A:$A,'Publication Table (%)'!$B56),
IF(AND($C$4="NHS Scotland",$C$5="Operations cancelled by patient"),
SUMIFS(AllPublicationData!$G:$G,AllPublicationData!$A:$A,'Publication Table (%)'!$B56),
IF(AND($C$4="NHS Scotland",$C$5="Operations cancelled for clinical reasons"),
SUMIFS(AllPublicationData!$H:$H,AllPublicationData!$A:$A,'Publication Table (%)'!$B56),
IF(AND($C$4="NHS Scotland",$C$5="Operations cancelled for non-clinical/capacity reasons"),
SUMIFS(AllPublicationData!$I:$I,AllPublicationData!$A:$A,'Publication Table (%)'!$B56),
IF(AND($C$4="NHS Scotland",$C$5="Cancellations for other reasons"),
SUMIFS(AllPublicationData!$J:$J,AllPublicationData!$A:$A,'Publication Table (%)'!$B56))))))</f>
        <v>311</v>
      </c>
      <c r="D56" s="110">
        <f>IF(AND('Publication Table (%)'!$C$5="All Cancelled Operations",$C$4&lt;&gt;"NHS Scotland"),
IFERROR(SUMIFS(AllPublicationData!$F:$F,AllPublicationData!$A:$A,'Publication Table (%)'!$B56,AllPublicationData!$B:$B,'Publication Table (%)'!$C$4,AllPublicationData!$D:$D,'Publication Table (%)'!D$7)/
SUMIFS(AllPublicationData!$E:$E,AllPublicationData!$A:$A,'Publication Table (%)'!$B56,AllPublicationData!$B:$B,'Publication Table (%)'!$C$4,AllPublicationData!$D:$D,'Publication Table (%)'!D$7),
SUMIFS(AllPublicationData!$F:$F,AllPublicationData!$A:$A,'Publication Table (%)'!$B56,AllPublicationData!$B:$B,'Publication Table (%)'!D$7)/
SUMIFS(AllPublicationData!$E:$E,AllPublicationData!$A:$A,'Publication Table (%)'!$B56,AllPublicationData!$B:$B,'Publication Table (%)'!D$7)),
IF(AND('Publication Table (%)'!$C$5="Operations cancelled by patient",$C$4&lt;&gt;"NHS Scotland"),
IFERROR(SUMIFS(AllPublicationData!$G:$G,AllPublicationData!$A:$A,'Publication Table (%)'!$B56,AllPublicationData!$B:$B,'Publication Table (%)'!$C$4,AllPublicationData!$D:$D,'Publication Table (%)'!D$7)/
SUMIFS(AllPublicationData!$E:$E,AllPublicationData!$A:$A,'Publication Table (%)'!$B56,AllPublicationData!$B:$B,'Publication Table (%)'!$C$4,AllPublicationData!$D:$D,'Publication Table (%)'!D$7),
SUMIFS(AllPublicationData!$G:$G,AllPublicationData!$A:$A,'Publication Table (%)'!$B56,AllPublicationData!$B:$B,'Publication Table (%)'!D$7)/
SUMIFS(AllPublicationData!$E:$E,AllPublicationData!$A:$A,'Publication Table (%)'!$B56,AllPublicationData!$B:$B,'Publication Table (%)'!D$7)),
IF(AND('Publication Table (%)'!$C$5="Operations cancelled for clinical reasons",$C$4&lt;&gt;"NHS Scotland"),
IFERROR(SUMIFS(AllPublicationData!$H:$H,AllPublicationData!$A:$A,'Publication Table (%)'!$B56,AllPublicationData!$B:$B,'Publication Table (%)'!$C$4,AllPublicationData!$D:$D,'Publication Table (%)'!D$7)/
SUMIFS(AllPublicationData!$E:$E,AllPublicationData!$A:$A,'Publication Table (%)'!$B56,AllPublicationData!$B:$B,'Publication Table (%)'!$C$4,AllPublicationData!$D:$D,'Publication Table (%)'!D$7),
SUMIFS(AllPublicationData!$H:$H,AllPublicationData!$A:$A,'Publication Table (%)'!$B56,AllPublicationData!$B:$B,'Publication Table (%)'!D$7)/
SUMIFS(AllPublicationData!$E:$E,AllPublicationData!$A:$A,'Publication Table (%)'!$B56,AllPublicationData!$B:$B,'Publication Table (%)'!D$7)),
IF(AND('Publication Table (%)'!$C$5="Operations cancelled for non-clinical/capacity reasons",$C$4&lt;&gt;"NHS Scotland"),
IFERROR(SUMIFS(AllPublicationData!$I:$I,AllPublicationData!$A:$A,'Publication Table (%)'!$B56,AllPublicationData!$B:$B,'Publication Table (%)'!$C$4,AllPublicationData!$D:$D,'Publication Table (%)'!D$7)/
SUMIFS(AllPublicationData!$E:$E,AllPublicationData!$A:$A,'Publication Table (%)'!$B56,AllPublicationData!$B:$B,'Publication Table (%)'!$C$4,AllPublicationData!$D:$D,'Publication Table (%)'!D$7),
SUMIFS(AllPublicationData!$I:$I,AllPublicationData!$A:$A,'Publication Table (%)'!$B56,AllPublicationData!$B:$B,'Publication Table (%)'!D$7)/
SUMIFS(AllPublicationData!$E:$E,AllPublicationData!$A:$A,'Publication Table (%)'!$B56,AllPublicationData!$B:$B,'Publication Table (%)'!D$7)),
IF(AND('Publication Table (%)'!$C$5="Cancellations for other reasons",$C$4&lt;&gt;"NHS Scotland"),
IFERROR(SUMIFS(AllPublicationData!$J:$J,AllPublicationData!$A:$A,'Publication Table (%)'!$B56,AllPublicationData!$B:$B,'Publication Table (%)'!$C$4,AllPublicationData!$D:$D,'Publication Table (%)'!D$7)/
SUMIFS(AllPublicationData!$E:$E,AllPublicationData!$A:$A,'Publication Table (%)'!$B56,AllPublicationData!$B:$B,'Publication Table (%)'!$C$4,AllPublicationData!$D:$D,'Publication Table (%)'!D$7),
SUMIFS(AllPublicationData!$J:$J,AllPublicationData!$A:$A,'Publication Table (%)'!$B56,AllPublicationData!$B:$B,'Publication Table (%)'!D$7)/
SUMIFS(AllPublicationData!$E:$E,AllPublicationData!$A:$A,'Publication Table (%)'!$B56,AllPublicationData!$B:$B,'Publication Table (%)'!D$7)),
IF(AND($C$4="NHS Scotland",$C$5="All Cancelled Operations"),
SUMIFS(AllPublicationData!$F:$F,AllPublicationData!$A:$A,'Publication Table'!$B56)/
SUMIFS(AllPublicationData!$E:$E,AllPublicationData!$A:$A,'Publication Table'!$B56),
IF(AND($C$4="NHS Scotland",$C$5="Operations cancelled by patient"),
SUMIFS(AllPublicationData!$G:$G,AllPublicationData!$A:$A,'Publication Table'!$B56)/
SUMIFS(AllPublicationData!$E:$E,AllPublicationData!$A:$A,'Publication Table'!$B56),
IF(AND($C$4="NHS Scotland",$C$5="Operations cancelled for clinical reasons"),
SUMIFS(AllPublicationData!$H:$H,AllPublicationData!$A:$A,'Publication Table'!$B56)/
SUMIFS(AllPublicationData!$E:$E,AllPublicationData!$A:$A,'Publication Table'!$B56),
IF(AND($C$4="NHS Scotland",$C$5="Operations cancelled for non-clinical/capacity reasons"),
SUMIFS(AllPublicationData!$I:$I,AllPublicationData!$A:$A,'Publication Table'!$B56)/
SUMIFS(AllPublicationData!$E:$E,AllPublicationData!$A:$A,'Publication Table'!$B56),
IF(AND($C$4="NHS Scotland",$C$5="Cancellations for other reasons"),
SUMIFS(AllPublicationData!$J:$J,AllPublicationData!$A:$A,'Publication Table'!$B56)/
SUMIFS(AllPublicationData!$E:$E,AllPublicationData!$A:$A,'Publication Table'!$B56)))))))))))</f>
        <v>7.5485436893203889E-2</v>
      </c>
      <c r="E56" s="96">
        <f>IF('Publication Table (%)'!$C$5="All Cancelled Operations",
IFERROR(SUMIFS(AllPublicationData!$F:$F,AllPublicationData!$A:$A,'Publication Table (%)'!$B56,AllPublicationData!$B:$B,'Publication Table (%)'!$C$4,AllPublicationData!$D:$D,'Publication Table (%)'!E$7)/
SUMIFS(AllPublicationData!$E:$E,AllPublicationData!$A:$A,'Publication Table (%)'!$B56,AllPublicationData!$B:$B,'Publication Table (%)'!$C$4,AllPublicationData!$D:$D,'Publication Table (%)'!E$7),
SUMIFS(AllPublicationData!$F:$F,AllPublicationData!$A:$A,'Publication Table (%)'!$B56,AllPublicationData!$B:$B,'Publication Table (%)'!E$7)/
SUMIFS(AllPublicationData!$E:$E,AllPublicationData!$A:$A,'Publication Table (%)'!$B56,AllPublicationData!$B:$B,'Publication Table (%)'!E$7)),
IF('Publication Table (%)'!$C$5="Operations cancelled by patient",
IFERROR(SUMIFS(AllPublicationData!$G:$G,AllPublicationData!$A:$A,'Publication Table (%)'!$B56,AllPublicationData!$B:$B,'Publication Table (%)'!$C$4,AllPublicationData!$D:$D,'Publication Table (%)'!E$7)/
SUMIFS(AllPublicationData!$E:$E,AllPublicationData!$A:$A,'Publication Table (%)'!$B56,AllPublicationData!$B:$B,'Publication Table (%)'!$C$4,AllPublicationData!$D:$D,'Publication Table (%)'!E$7),
SUMIFS(AllPublicationData!$G:$G,AllPublicationData!$A:$A,'Publication Table (%)'!$B56,AllPublicationData!$B:$B,'Publication Table (%)'!E$7)/
SUMIFS(AllPublicationData!$E:$E,AllPublicationData!$A:$A,'Publication Table (%)'!$B56,AllPublicationData!$B:$B,'Publication Table (%)'!E$7)),
IF('Publication Table (%)'!$C$5="Operations cancelled for clinical reasons",
IFERROR(SUMIFS(AllPublicationData!$H:$H,AllPublicationData!$A:$A,'Publication Table (%)'!$B56,AllPublicationData!$B:$B,'Publication Table (%)'!$C$4,AllPublicationData!$D:$D,'Publication Table (%)'!E$7)/
SUMIFS(AllPublicationData!$E:$E,AllPublicationData!$A:$A,'Publication Table (%)'!$B56,AllPublicationData!$B:$B,'Publication Table (%)'!$C$4,AllPublicationData!$D:$D,'Publication Table (%)'!E$7),
SUMIFS(AllPublicationData!$H:$H,AllPublicationData!$A:$A,'Publication Table (%)'!$B56,AllPublicationData!$B:$B,'Publication Table (%)'!E$7)/
SUMIFS(AllPublicationData!$E:$E,AllPublicationData!$A:$A,'Publication Table (%)'!$B56,AllPublicationData!$B:$B,'Publication Table (%)'!E$7)),
IF('Publication Table (%)'!$C$5="Operations cancelled for non-clinical/capacity reasons",
IFERROR(SUMIFS(AllPublicationData!$I:$I,AllPublicationData!$A:$A,'Publication Table (%)'!$B56,AllPublicationData!$B:$B,'Publication Table (%)'!$C$4,AllPublicationData!$D:$D,'Publication Table (%)'!E$7)/
SUMIFS(AllPublicationData!$E:$E,AllPublicationData!$A:$A,'Publication Table (%)'!$B56,AllPublicationData!$B:$B,'Publication Table (%)'!$C$4,AllPublicationData!$D:$D,'Publication Table (%)'!E$7),
SUMIFS(AllPublicationData!$I:$I,AllPublicationData!$A:$A,'Publication Table (%)'!$B56,AllPublicationData!$B:$B,'Publication Table (%)'!E$7)/
SUMIFS(AllPublicationData!$E:$E,AllPublicationData!$A:$A,'Publication Table (%)'!$B56,AllPublicationData!$B:$B,'Publication Table (%)'!E$7)),
IF('Publication Table (%)'!$C$5="Cancellations for other reasons",
IFERROR(SUMIFS(AllPublicationData!$J:$J,AllPublicationData!$A:$A,'Publication Table (%)'!$B56,AllPublicationData!$B:$B,'Publication Table (%)'!$C$4,AllPublicationData!$D:$D,'Publication Table (%)'!E$7)/
SUMIFS(AllPublicationData!$E:$E,AllPublicationData!$A:$A,'Publication Table (%)'!$B56,AllPublicationData!$B:$B,'Publication Table (%)'!$C$4,AllPublicationData!$D:$D,'Publication Table (%)'!E$7),
SUMIFS(AllPublicationData!$J:$J,AllPublicationData!$A:$A,'Publication Table (%)'!$B56,AllPublicationData!$B:$B,'Publication Table (%)'!E$7)/
SUMIFS(AllPublicationData!$E:$E,AllPublicationData!$A:$A,'Publication Table (%)'!$B56,AllPublicationData!$B:$B,'Publication Table (%)'!E$7)))))))</f>
        <v>4.9019607843137254E-2</v>
      </c>
      <c r="F56" s="96">
        <f>IF('Publication Table (%)'!$C$5="All Cancelled Operations",
IFERROR(SUMIFS(AllPublicationData!$F:$F,AllPublicationData!$A:$A,'Publication Table (%)'!$B56,AllPublicationData!$B:$B,'Publication Table (%)'!$C$4,AllPublicationData!$D:$D,'Publication Table (%)'!F$7)/
SUMIFS(AllPublicationData!$E:$E,AllPublicationData!$A:$A,'Publication Table (%)'!$B56,AllPublicationData!$B:$B,'Publication Table (%)'!$C$4,AllPublicationData!$D:$D,'Publication Table (%)'!F$7),
SUMIFS(AllPublicationData!$F:$F,AllPublicationData!$A:$A,'Publication Table (%)'!$B56,AllPublicationData!$B:$B,'Publication Table (%)'!F$7)/
SUMIFS(AllPublicationData!$E:$E,AllPublicationData!$A:$A,'Publication Table (%)'!$B56,AllPublicationData!$B:$B,'Publication Table (%)'!F$7)),
IF('Publication Table (%)'!$C$5="Operations cancelled by patient",
IFERROR(SUMIFS(AllPublicationData!$G:$G,AllPublicationData!$A:$A,'Publication Table (%)'!$B56,AllPublicationData!$B:$B,'Publication Table (%)'!$C$4,AllPublicationData!$D:$D,'Publication Table (%)'!F$7)/
SUMIFS(AllPublicationData!$E:$E,AllPublicationData!$A:$A,'Publication Table (%)'!$B56,AllPublicationData!$B:$B,'Publication Table (%)'!$C$4,AllPublicationData!$D:$D,'Publication Table (%)'!F$7),
SUMIFS(AllPublicationData!$G:$G,AllPublicationData!$A:$A,'Publication Table (%)'!$B56,AllPublicationData!$B:$B,'Publication Table (%)'!F$7)/
SUMIFS(AllPublicationData!$E:$E,AllPublicationData!$A:$A,'Publication Table (%)'!$B56,AllPublicationData!$B:$B,'Publication Table (%)'!F$7)),
IF('Publication Table (%)'!$C$5="Operations cancelled for clinical reasons",
IFERROR(SUMIFS(AllPublicationData!$H:$H,AllPublicationData!$A:$A,'Publication Table (%)'!$B56,AllPublicationData!$B:$B,'Publication Table (%)'!$C$4,AllPublicationData!$D:$D,'Publication Table (%)'!F$7)/
SUMIFS(AllPublicationData!$E:$E,AllPublicationData!$A:$A,'Publication Table (%)'!$B56,AllPublicationData!$B:$B,'Publication Table (%)'!$C$4,AllPublicationData!$D:$D,'Publication Table (%)'!F$7),
SUMIFS(AllPublicationData!$H:$H,AllPublicationData!$A:$A,'Publication Table (%)'!$B56,AllPublicationData!$B:$B,'Publication Table (%)'!F$7)/
SUMIFS(AllPublicationData!$E:$E,AllPublicationData!$A:$A,'Publication Table (%)'!$B56,AllPublicationData!$B:$B,'Publication Table (%)'!F$7)),
IF('Publication Table (%)'!$C$5="Operations cancelled for non-clinical/capacity reasons",
IFERROR(SUMIFS(AllPublicationData!$I:$I,AllPublicationData!$A:$A,'Publication Table (%)'!$B56,AllPublicationData!$B:$B,'Publication Table (%)'!$C$4,AllPublicationData!$D:$D,'Publication Table (%)'!F$7)/
SUMIFS(AllPublicationData!$E:$E,AllPublicationData!$A:$A,'Publication Table (%)'!$B56,AllPublicationData!$B:$B,'Publication Table (%)'!$C$4,AllPublicationData!$D:$D,'Publication Table (%)'!F$7),
SUMIFS(AllPublicationData!$I:$I,AllPublicationData!$A:$A,'Publication Table (%)'!$B56,AllPublicationData!$B:$B,'Publication Table (%)'!F$7)/
SUMIFS(AllPublicationData!$E:$E,AllPublicationData!$A:$A,'Publication Table (%)'!$B56,AllPublicationData!$B:$B,'Publication Table (%)'!F$7)),
IF('Publication Table (%)'!$C$5="Cancellations for other reasons",
IFERROR(SUMIFS(AllPublicationData!$J:$J,AllPublicationData!$A:$A,'Publication Table (%)'!$B56,AllPublicationData!$B:$B,'Publication Table (%)'!$C$4,AllPublicationData!$D:$D,'Publication Table (%)'!F$7)/
SUMIFS(AllPublicationData!$E:$E,AllPublicationData!$A:$A,'Publication Table (%)'!$B56,AllPublicationData!$B:$B,'Publication Table (%)'!$C$4,AllPublicationData!$D:$D,'Publication Table (%)'!F$7),
SUMIFS(AllPublicationData!$J:$J,AllPublicationData!$A:$A,'Publication Table (%)'!$B56,AllPublicationData!$B:$B,'Publication Table (%)'!F$7)/
SUMIFS(AllPublicationData!$E:$E,AllPublicationData!$A:$A,'Publication Table (%)'!$B56,AllPublicationData!$B:$B,'Publication Table (%)'!F$7)))))))</f>
        <v>9.2105263157894732E-2</v>
      </c>
      <c r="G56" s="96">
        <f>IF('Publication Table (%)'!$C$5="All Cancelled Operations",
IFERROR(SUMIFS(AllPublicationData!$F:$F,AllPublicationData!$A:$A,'Publication Table (%)'!$B56,AllPublicationData!$B:$B,'Publication Table (%)'!$C$4,AllPublicationData!$D:$D,'Publication Table (%)'!G$7)/
SUMIFS(AllPublicationData!$E:$E,AllPublicationData!$A:$A,'Publication Table (%)'!$B56,AllPublicationData!$B:$B,'Publication Table (%)'!$C$4,AllPublicationData!$D:$D,'Publication Table (%)'!G$7),
SUMIFS(AllPublicationData!$F:$F,AllPublicationData!$A:$A,'Publication Table (%)'!$B56,AllPublicationData!$B:$B,'Publication Table (%)'!G$7)/
SUMIFS(AllPublicationData!$E:$E,AllPublicationData!$A:$A,'Publication Table (%)'!$B56,AllPublicationData!$B:$B,'Publication Table (%)'!G$7)),
IF('Publication Table (%)'!$C$5="Operations cancelled by patient",
IFERROR(SUMIFS(AllPublicationData!$G:$G,AllPublicationData!$A:$A,'Publication Table (%)'!$B56,AllPublicationData!$B:$B,'Publication Table (%)'!$C$4,AllPublicationData!$D:$D,'Publication Table (%)'!G$7)/
SUMIFS(AllPublicationData!$E:$E,AllPublicationData!$A:$A,'Publication Table (%)'!$B56,AllPublicationData!$B:$B,'Publication Table (%)'!$C$4,AllPublicationData!$D:$D,'Publication Table (%)'!G$7),
SUMIFS(AllPublicationData!$G:$G,AllPublicationData!$A:$A,'Publication Table (%)'!$B56,AllPublicationData!$B:$B,'Publication Table (%)'!G$7)/
SUMIFS(AllPublicationData!$E:$E,AllPublicationData!$A:$A,'Publication Table (%)'!$B56,AllPublicationData!$B:$B,'Publication Table (%)'!G$7)),
IF('Publication Table (%)'!$C$5="Operations cancelled for clinical reasons",
IFERROR(SUMIFS(AllPublicationData!$H:$H,AllPublicationData!$A:$A,'Publication Table (%)'!$B56,AllPublicationData!$B:$B,'Publication Table (%)'!$C$4,AllPublicationData!$D:$D,'Publication Table (%)'!G$7)/
SUMIFS(AllPublicationData!$E:$E,AllPublicationData!$A:$A,'Publication Table (%)'!$B56,AllPublicationData!$B:$B,'Publication Table (%)'!$C$4,AllPublicationData!$D:$D,'Publication Table (%)'!G$7),
SUMIFS(AllPublicationData!$H:$H,AllPublicationData!$A:$A,'Publication Table (%)'!$B56,AllPublicationData!$B:$B,'Publication Table (%)'!G$7)/
SUMIFS(AllPublicationData!$E:$E,AllPublicationData!$A:$A,'Publication Table (%)'!$B56,AllPublicationData!$B:$B,'Publication Table (%)'!G$7)),
IF('Publication Table (%)'!$C$5="Operations cancelled for non-clinical/capacity reasons",
IFERROR(SUMIFS(AllPublicationData!$I:$I,AllPublicationData!$A:$A,'Publication Table (%)'!$B56,AllPublicationData!$B:$B,'Publication Table (%)'!$C$4,AllPublicationData!$D:$D,'Publication Table (%)'!G$7)/
SUMIFS(AllPublicationData!$E:$E,AllPublicationData!$A:$A,'Publication Table (%)'!$B56,AllPublicationData!$B:$B,'Publication Table (%)'!$C$4,AllPublicationData!$D:$D,'Publication Table (%)'!G$7),
SUMIFS(AllPublicationData!$I:$I,AllPublicationData!$A:$A,'Publication Table (%)'!$B56,AllPublicationData!$B:$B,'Publication Table (%)'!G$7)/
SUMIFS(AllPublicationData!$E:$E,AllPublicationData!$A:$A,'Publication Table (%)'!$B56,AllPublicationData!$B:$B,'Publication Table (%)'!G$7)),
IF('Publication Table (%)'!$C$5="Cancellations for other reasons",
IFERROR(SUMIFS(AllPublicationData!$J:$J,AllPublicationData!$A:$A,'Publication Table (%)'!$B56,AllPublicationData!$B:$B,'Publication Table (%)'!$C$4,AllPublicationData!$D:$D,'Publication Table (%)'!G$7)/
SUMIFS(AllPublicationData!$E:$E,AllPublicationData!$A:$A,'Publication Table (%)'!$B56,AllPublicationData!$B:$B,'Publication Table (%)'!$C$4,AllPublicationData!$D:$D,'Publication Table (%)'!G$7),
SUMIFS(AllPublicationData!$J:$J,AllPublicationData!$A:$A,'Publication Table (%)'!$B56,AllPublicationData!$B:$B,'Publication Table (%)'!G$7)/
SUMIFS(AllPublicationData!$E:$E,AllPublicationData!$A:$A,'Publication Table (%)'!$B56,AllPublicationData!$B:$B,'Publication Table (%)'!G$7)))))))</f>
        <v>7.1428571428571425E-2</v>
      </c>
      <c r="H56" s="96">
        <f>IF('Publication Table (%)'!$C$5="All Cancelled Operations",
IFERROR(SUMIFS(AllPublicationData!$F:$F,AllPublicationData!$A:$A,'Publication Table (%)'!$B56,AllPublicationData!$B:$B,'Publication Table (%)'!$C$4,AllPublicationData!$D:$D,'Publication Table (%)'!H$7)/
SUMIFS(AllPublicationData!$E:$E,AllPublicationData!$A:$A,'Publication Table (%)'!$B56,AllPublicationData!$B:$B,'Publication Table (%)'!$C$4,AllPublicationData!$D:$D,'Publication Table (%)'!H$7),
SUMIFS(AllPublicationData!$F:$F,AllPublicationData!$A:$A,'Publication Table (%)'!$B56,AllPublicationData!$B:$B,'Publication Table (%)'!H$7)/
SUMIFS(AllPublicationData!$E:$E,AllPublicationData!$A:$A,'Publication Table (%)'!$B56,AllPublicationData!$B:$B,'Publication Table (%)'!H$7)),
IF('Publication Table (%)'!$C$5="Operations cancelled by patient",
IFERROR(SUMIFS(AllPublicationData!$G:$G,AllPublicationData!$A:$A,'Publication Table (%)'!$B56,AllPublicationData!$B:$B,'Publication Table (%)'!$C$4,AllPublicationData!$D:$D,'Publication Table (%)'!H$7)/
SUMIFS(AllPublicationData!$E:$E,AllPublicationData!$A:$A,'Publication Table (%)'!$B56,AllPublicationData!$B:$B,'Publication Table (%)'!$C$4,AllPublicationData!$D:$D,'Publication Table (%)'!H$7),
SUMIFS(AllPublicationData!$G:$G,AllPublicationData!$A:$A,'Publication Table (%)'!$B56,AllPublicationData!$B:$B,'Publication Table (%)'!H$7)/
SUMIFS(AllPublicationData!$E:$E,AllPublicationData!$A:$A,'Publication Table (%)'!$B56,AllPublicationData!$B:$B,'Publication Table (%)'!H$7)),
IF('Publication Table (%)'!$C$5="Operations cancelled for clinical reasons",
IFERROR(SUMIFS(AllPublicationData!$H:$H,AllPublicationData!$A:$A,'Publication Table (%)'!$B56,AllPublicationData!$B:$B,'Publication Table (%)'!$C$4,AllPublicationData!$D:$D,'Publication Table (%)'!H$7)/
SUMIFS(AllPublicationData!$E:$E,AllPublicationData!$A:$A,'Publication Table (%)'!$B56,AllPublicationData!$B:$B,'Publication Table (%)'!$C$4,AllPublicationData!$D:$D,'Publication Table (%)'!H$7),
SUMIFS(AllPublicationData!$H:$H,AllPublicationData!$A:$A,'Publication Table (%)'!$B56,AllPublicationData!$B:$B,'Publication Table (%)'!H$7)/
SUMIFS(AllPublicationData!$E:$E,AllPublicationData!$A:$A,'Publication Table (%)'!$B56,AllPublicationData!$B:$B,'Publication Table (%)'!H$7)),
IF('Publication Table (%)'!$C$5="Operations cancelled for non-clinical/capacity reasons",
IFERROR(SUMIFS(AllPublicationData!$I:$I,AllPublicationData!$A:$A,'Publication Table (%)'!$B56,AllPublicationData!$B:$B,'Publication Table (%)'!$C$4,AllPublicationData!$D:$D,'Publication Table (%)'!H$7)/
SUMIFS(AllPublicationData!$E:$E,AllPublicationData!$A:$A,'Publication Table (%)'!$B56,AllPublicationData!$B:$B,'Publication Table (%)'!$C$4,AllPublicationData!$D:$D,'Publication Table (%)'!H$7),
SUMIFS(AllPublicationData!$I:$I,AllPublicationData!$A:$A,'Publication Table (%)'!$B56,AllPublicationData!$B:$B,'Publication Table (%)'!H$7)/
SUMIFS(AllPublicationData!$E:$E,AllPublicationData!$A:$A,'Publication Table (%)'!$B56,AllPublicationData!$B:$B,'Publication Table (%)'!H$7)),
IF('Publication Table (%)'!$C$5="Cancellations for other reasons",
IFERROR(SUMIFS(AllPublicationData!$J:$J,AllPublicationData!$A:$A,'Publication Table (%)'!$B56,AllPublicationData!$B:$B,'Publication Table (%)'!$C$4,AllPublicationData!$D:$D,'Publication Table (%)'!H$7)/
SUMIFS(AllPublicationData!$E:$E,AllPublicationData!$A:$A,'Publication Table (%)'!$B56,AllPublicationData!$B:$B,'Publication Table (%)'!$C$4,AllPublicationData!$D:$D,'Publication Table (%)'!H$7),
SUMIFS(AllPublicationData!$J:$J,AllPublicationData!$A:$A,'Publication Table (%)'!$B56,AllPublicationData!$B:$B,'Publication Table (%)'!H$7)/
SUMIFS(AllPublicationData!$E:$E,AllPublicationData!$A:$A,'Publication Table (%)'!$B56,AllPublicationData!$B:$B,'Publication Table (%)'!H$7)))))))</f>
        <v>5.7046979865771813E-2</v>
      </c>
      <c r="I56" s="96">
        <f>IF('Publication Table (%)'!$C$5="All Cancelled Operations",
IFERROR(SUMIFS(AllPublicationData!$F:$F,AllPublicationData!$A:$A,'Publication Table (%)'!$B56,AllPublicationData!$B:$B,'Publication Table (%)'!$C$4,AllPublicationData!$D:$D,'Publication Table (%)'!I$7)/
SUMIFS(AllPublicationData!$E:$E,AllPublicationData!$A:$A,'Publication Table (%)'!$B56,AllPublicationData!$B:$B,'Publication Table (%)'!$C$4,AllPublicationData!$D:$D,'Publication Table (%)'!I$7),
SUMIFS(AllPublicationData!$F:$F,AllPublicationData!$A:$A,'Publication Table (%)'!$B56,AllPublicationData!$B:$B,'Publication Table (%)'!I$7)/
SUMIFS(AllPublicationData!$E:$E,AllPublicationData!$A:$A,'Publication Table (%)'!$B56,AllPublicationData!$B:$B,'Publication Table (%)'!I$7)),
IF('Publication Table (%)'!$C$5="Operations cancelled by patient",
IFERROR(SUMIFS(AllPublicationData!$G:$G,AllPublicationData!$A:$A,'Publication Table (%)'!$B56,AllPublicationData!$B:$B,'Publication Table (%)'!$C$4,AllPublicationData!$D:$D,'Publication Table (%)'!I$7)/
SUMIFS(AllPublicationData!$E:$E,AllPublicationData!$A:$A,'Publication Table (%)'!$B56,AllPublicationData!$B:$B,'Publication Table (%)'!$C$4,AllPublicationData!$D:$D,'Publication Table (%)'!I$7),
SUMIFS(AllPublicationData!$G:$G,AllPublicationData!$A:$A,'Publication Table (%)'!$B56,AllPublicationData!$B:$B,'Publication Table (%)'!I$7)/
SUMIFS(AllPublicationData!$E:$E,AllPublicationData!$A:$A,'Publication Table (%)'!$B56,AllPublicationData!$B:$B,'Publication Table (%)'!I$7)),
IF('Publication Table (%)'!$C$5="Operations cancelled for clinical reasons",
IFERROR(SUMIFS(AllPublicationData!$H:$H,AllPublicationData!$A:$A,'Publication Table (%)'!$B56,AllPublicationData!$B:$B,'Publication Table (%)'!$C$4,AllPublicationData!$D:$D,'Publication Table (%)'!I$7)/
SUMIFS(AllPublicationData!$E:$E,AllPublicationData!$A:$A,'Publication Table (%)'!$B56,AllPublicationData!$B:$B,'Publication Table (%)'!$C$4,AllPublicationData!$D:$D,'Publication Table (%)'!I$7),
SUMIFS(AllPublicationData!$H:$H,AllPublicationData!$A:$A,'Publication Table (%)'!$B56,AllPublicationData!$B:$B,'Publication Table (%)'!I$7)/
SUMIFS(AllPublicationData!$E:$E,AllPublicationData!$A:$A,'Publication Table (%)'!$B56,AllPublicationData!$B:$B,'Publication Table (%)'!I$7)),
IF('Publication Table (%)'!$C$5="Operations cancelled for non-clinical/capacity reasons",
IFERROR(SUMIFS(AllPublicationData!$I:$I,AllPublicationData!$A:$A,'Publication Table (%)'!$B56,AllPublicationData!$B:$B,'Publication Table (%)'!$C$4,AllPublicationData!$D:$D,'Publication Table (%)'!I$7)/
SUMIFS(AllPublicationData!$E:$E,AllPublicationData!$A:$A,'Publication Table (%)'!$B56,AllPublicationData!$B:$B,'Publication Table (%)'!$C$4,AllPublicationData!$D:$D,'Publication Table (%)'!I$7),
SUMIFS(AllPublicationData!$I:$I,AllPublicationData!$A:$A,'Publication Table (%)'!$B56,AllPublicationData!$B:$B,'Publication Table (%)'!I$7)/
SUMIFS(AllPublicationData!$E:$E,AllPublicationData!$A:$A,'Publication Table (%)'!$B56,AllPublicationData!$B:$B,'Publication Table (%)'!I$7)),
IF('Publication Table (%)'!$C$5="Cancellations for other reasons",
IFERROR(SUMIFS(AllPublicationData!$J:$J,AllPublicationData!$A:$A,'Publication Table (%)'!$B56,AllPublicationData!$B:$B,'Publication Table (%)'!$C$4,AllPublicationData!$D:$D,'Publication Table (%)'!I$7)/
SUMIFS(AllPublicationData!$E:$E,AllPublicationData!$A:$A,'Publication Table (%)'!$B56,AllPublicationData!$B:$B,'Publication Table (%)'!$C$4,AllPublicationData!$D:$D,'Publication Table (%)'!I$7),
SUMIFS(AllPublicationData!$J:$J,AllPublicationData!$A:$A,'Publication Table (%)'!$B56,AllPublicationData!$B:$B,'Publication Table (%)'!I$7)/
SUMIFS(AllPublicationData!$E:$E,AllPublicationData!$A:$A,'Publication Table (%)'!$B56,AllPublicationData!$B:$B,'Publication Table (%)'!I$7)))))))</f>
        <v>3.1645569620253167E-2</v>
      </c>
      <c r="J56" s="96">
        <f>IF('Publication Table (%)'!$C$5="All Cancelled Operations",
IFERROR(SUMIFS(AllPublicationData!$F:$F,AllPublicationData!$A:$A,'Publication Table (%)'!$B56,AllPublicationData!$B:$B,'Publication Table (%)'!$C$4,AllPublicationData!$D:$D,'Publication Table (%)'!J$7)/
SUMIFS(AllPublicationData!$E:$E,AllPublicationData!$A:$A,'Publication Table (%)'!$B56,AllPublicationData!$B:$B,'Publication Table (%)'!$C$4,AllPublicationData!$D:$D,'Publication Table (%)'!J$7),
SUMIFS(AllPublicationData!$F:$F,AllPublicationData!$A:$A,'Publication Table (%)'!$B56,AllPublicationData!$B:$B,'Publication Table (%)'!J$7)/
SUMIFS(AllPublicationData!$E:$E,AllPublicationData!$A:$A,'Publication Table (%)'!$B56,AllPublicationData!$B:$B,'Publication Table (%)'!J$7)),
IF('Publication Table (%)'!$C$5="Operations cancelled by patient",
IFERROR(SUMIFS(AllPublicationData!$G:$G,AllPublicationData!$A:$A,'Publication Table (%)'!$B56,AllPublicationData!$B:$B,'Publication Table (%)'!$C$4,AllPublicationData!$D:$D,'Publication Table (%)'!J$7)/
SUMIFS(AllPublicationData!$E:$E,AllPublicationData!$A:$A,'Publication Table (%)'!$B56,AllPublicationData!$B:$B,'Publication Table (%)'!$C$4,AllPublicationData!$D:$D,'Publication Table (%)'!J$7),
SUMIFS(AllPublicationData!$G:$G,AllPublicationData!$A:$A,'Publication Table (%)'!$B56,AllPublicationData!$B:$B,'Publication Table (%)'!J$7)/
SUMIFS(AllPublicationData!$E:$E,AllPublicationData!$A:$A,'Publication Table (%)'!$B56,AllPublicationData!$B:$B,'Publication Table (%)'!J$7)),
IF('Publication Table (%)'!$C$5="Operations cancelled for clinical reasons",
IFERROR(SUMIFS(AllPublicationData!$H:$H,AllPublicationData!$A:$A,'Publication Table (%)'!$B56,AllPublicationData!$B:$B,'Publication Table (%)'!$C$4,AllPublicationData!$D:$D,'Publication Table (%)'!J$7)/
SUMIFS(AllPublicationData!$E:$E,AllPublicationData!$A:$A,'Publication Table (%)'!$B56,AllPublicationData!$B:$B,'Publication Table (%)'!$C$4,AllPublicationData!$D:$D,'Publication Table (%)'!J$7),
SUMIFS(AllPublicationData!$H:$H,AllPublicationData!$A:$A,'Publication Table (%)'!$B56,AllPublicationData!$B:$B,'Publication Table (%)'!J$7)/
SUMIFS(AllPublicationData!$E:$E,AllPublicationData!$A:$A,'Publication Table (%)'!$B56,AllPublicationData!$B:$B,'Publication Table (%)'!J$7)),
IF('Publication Table (%)'!$C$5="Operations cancelled for non-clinical/capacity reasons",
IFERROR(SUMIFS(AllPublicationData!$I:$I,AllPublicationData!$A:$A,'Publication Table (%)'!$B56,AllPublicationData!$B:$B,'Publication Table (%)'!$C$4,AllPublicationData!$D:$D,'Publication Table (%)'!J$7)/
SUMIFS(AllPublicationData!$E:$E,AllPublicationData!$A:$A,'Publication Table (%)'!$B56,AllPublicationData!$B:$B,'Publication Table (%)'!$C$4,AllPublicationData!$D:$D,'Publication Table (%)'!J$7),
SUMIFS(AllPublicationData!$I:$I,AllPublicationData!$A:$A,'Publication Table (%)'!$B56,AllPublicationData!$B:$B,'Publication Table (%)'!J$7)/
SUMIFS(AllPublicationData!$E:$E,AllPublicationData!$A:$A,'Publication Table (%)'!$B56,AllPublicationData!$B:$B,'Publication Table (%)'!J$7)),
IF('Publication Table (%)'!$C$5="Cancellations for other reasons",
IFERROR(SUMIFS(AllPublicationData!$J:$J,AllPublicationData!$A:$A,'Publication Table (%)'!$B56,AllPublicationData!$B:$B,'Publication Table (%)'!$C$4,AllPublicationData!$D:$D,'Publication Table (%)'!J$7)/
SUMIFS(AllPublicationData!$E:$E,AllPublicationData!$A:$A,'Publication Table (%)'!$B56,AllPublicationData!$B:$B,'Publication Table (%)'!$C$4,AllPublicationData!$D:$D,'Publication Table (%)'!J$7),
SUMIFS(AllPublicationData!$J:$J,AllPublicationData!$A:$A,'Publication Table (%)'!$B56,AllPublicationData!$B:$B,'Publication Table (%)'!J$7)/
SUMIFS(AllPublicationData!$E:$E,AllPublicationData!$A:$A,'Publication Table (%)'!$B56,AllPublicationData!$B:$B,'Publication Table (%)'!J$7)))))))</f>
        <v>3.4965034965034968E-2</v>
      </c>
      <c r="K56" s="96">
        <f>IF('Publication Table (%)'!$C$5="All Cancelled Operations",
IFERROR(SUMIFS(AllPublicationData!$F:$F,AllPublicationData!$A:$A,'Publication Table (%)'!$B56,AllPublicationData!$B:$B,'Publication Table (%)'!$C$4,AllPublicationData!$D:$D,'Publication Table (%)'!K$7)/
SUMIFS(AllPublicationData!$E:$E,AllPublicationData!$A:$A,'Publication Table (%)'!$B56,AllPublicationData!$B:$B,'Publication Table (%)'!$C$4,AllPublicationData!$D:$D,'Publication Table (%)'!K$7),
SUMIFS(AllPublicationData!$F:$F,AllPublicationData!$A:$A,'Publication Table (%)'!$B56,AllPublicationData!$B:$B,'Publication Table (%)'!K$7)/
SUMIFS(AllPublicationData!$E:$E,AllPublicationData!$A:$A,'Publication Table (%)'!$B56,AllPublicationData!$B:$B,'Publication Table (%)'!K$7)),
IF('Publication Table (%)'!$C$5="Operations cancelled by patient",
IFERROR(SUMIFS(AllPublicationData!$G:$G,AllPublicationData!$A:$A,'Publication Table (%)'!$B56,AllPublicationData!$B:$B,'Publication Table (%)'!$C$4,AllPublicationData!$D:$D,'Publication Table (%)'!K$7)/
SUMIFS(AllPublicationData!$E:$E,AllPublicationData!$A:$A,'Publication Table (%)'!$B56,AllPublicationData!$B:$B,'Publication Table (%)'!$C$4,AllPublicationData!$D:$D,'Publication Table (%)'!K$7),
SUMIFS(AllPublicationData!$G:$G,AllPublicationData!$A:$A,'Publication Table (%)'!$B56,AllPublicationData!$B:$B,'Publication Table (%)'!K$7)/
SUMIFS(AllPublicationData!$E:$E,AllPublicationData!$A:$A,'Publication Table (%)'!$B56,AllPublicationData!$B:$B,'Publication Table (%)'!K$7)),
IF('Publication Table (%)'!$C$5="Operations cancelled for clinical reasons",
IFERROR(SUMIFS(AllPublicationData!$H:$H,AllPublicationData!$A:$A,'Publication Table (%)'!$B56,AllPublicationData!$B:$B,'Publication Table (%)'!$C$4,AllPublicationData!$D:$D,'Publication Table (%)'!K$7)/
SUMIFS(AllPublicationData!$E:$E,AllPublicationData!$A:$A,'Publication Table (%)'!$B56,AllPublicationData!$B:$B,'Publication Table (%)'!$C$4,AllPublicationData!$D:$D,'Publication Table (%)'!K$7),
SUMIFS(AllPublicationData!$H:$H,AllPublicationData!$A:$A,'Publication Table (%)'!$B56,AllPublicationData!$B:$B,'Publication Table (%)'!K$7)/
SUMIFS(AllPublicationData!$E:$E,AllPublicationData!$A:$A,'Publication Table (%)'!$B56,AllPublicationData!$B:$B,'Publication Table (%)'!K$7)),
IF('Publication Table (%)'!$C$5="Operations cancelled for non-clinical/capacity reasons",
IFERROR(SUMIFS(AllPublicationData!$I:$I,AllPublicationData!$A:$A,'Publication Table (%)'!$B56,AllPublicationData!$B:$B,'Publication Table (%)'!$C$4,AllPublicationData!$D:$D,'Publication Table (%)'!K$7)/
SUMIFS(AllPublicationData!$E:$E,AllPublicationData!$A:$A,'Publication Table (%)'!$B56,AllPublicationData!$B:$B,'Publication Table (%)'!$C$4,AllPublicationData!$D:$D,'Publication Table (%)'!K$7),
SUMIFS(AllPublicationData!$I:$I,AllPublicationData!$A:$A,'Publication Table (%)'!$B56,AllPublicationData!$B:$B,'Publication Table (%)'!K$7)/
SUMIFS(AllPublicationData!$E:$E,AllPublicationData!$A:$A,'Publication Table (%)'!$B56,AllPublicationData!$B:$B,'Publication Table (%)'!K$7)),
IF('Publication Table (%)'!$C$5="Cancellations for other reasons",
IFERROR(SUMIFS(AllPublicationData!$J:$J,AllPublicationData!$A:$A,'Publication Table (%)'!$B56,AllPublicationData!$B:$B,'Publication Table (%)'!$C$4,AllPublicationData!$D:$D,'Publication Table (%)'!K$7)/
SUMIFS(AllPublicationData!$E:$E,AllPublicationData!$A:$A,'Publication Table (%)'!$B56,AllPublicationData!$B:$B,'Publication Table (%)'!$C$4,AllPublicationData!$D:$D,'Publication Table (%)'!K$7),
SUMIFS(AllPublicationData!$J:$J,AllPublicationData!$A:$A,'Publication Table (%)'!$B56,AllPublicationData!$B:$B,'Publication Table (%)'!K$7)/
SUMIFS(AllPublicationData!$E:$E,AllPublicationData!$A:$A,'Publication Table (%)'!$B56,AllPublicationData!$B:$B,'Publication Table (%)'!K$7)))))))</f>
        <v>0.10652463382157124</v>
      </c>
      <c r="L56" s="96">
        <f>IF('Publication Table (%)'!$C$5="All Cancelled Operations",
IFERROR(SUMIFS(AllPublicationData!$F:$F,AllPublicationData!$A:$A,'Publication Table (%)'!$B56,AllPublicationData!$B:$B,'Publication Table (%)'!$C$4,AllPublicationData!$D:$D,'Publication Table (%)'!L$7)/
SUMIFS(AllPublicationData!$E:$E,AllPublicationData!$A:$A,'Publication Table (%)'!$B56,AllPublicationData!$B:$B,'Publication Table (%)'!$C$4,AllPublicationData!$D:$D,'Publication Table (%)'!L$7),
SUMIFS(AllPublicationData!$F:$F,AllPublicationData!$A:$A,'Publication Table (%)'!$B56,AllPublicationData!$B:$B,'Publication Table (%)'!L$7)/
SUMIFS(AllPublicationData!$E:$E,AllPublicationData!$A:$A,'Publication Table (%)'!$B56,AllPublicationData!$B:$B,'Publication Table (%)'!L$7)),
IF('Publication Table (%)'!$C$5="Operations cancelled by patient",
IFERROR(SUMIFS(AllPublicationData!$G:$G,AllPublicationData!$A:$A,'Publication Table (%)'!$B56,AllPublicationData!$B:$B,'Publication Table (%)'!$C$4,AllPublicationData!$D:$D,'Publication Table (%)'!L$7)/
SUMIFS(AllPublicationData!$E:$E,AllPublicationData!$A:$A,'Publication Table (%)'!$B56,AllPublicationData!$B:$B,'Publication Table (%)'!$C$4,AllPublicationData!$D:$D,'Publication Table (%)'!L$7),
SUMIFS(AllPublicationData!$G:$G,AllPublicationData!$A:$A,'Publication Table (%)'!$B56,AllPublicationData!$B:$B,'Publication Table (%)'!L$7)/
SUMIFS(AllPublicationData!$E:$E,AllPublicationData!$A:$A,'Publication Table (%)'!$B56,AllPublicationData!$B:$B,'Publication Table (%)'!L$7)),
IF('Publication Table (%)'!$C$5="Operations cancelled for clinical reasons",
IFERROR(SUMIFS(AllPublicationData!$H:$H,AllPublicationData!$A:$A,'Publication Table (%)'!$B56,AllPublicationData!$B:$B,'Publication Table (%)'!$C$4,AllPublicationData!$D:$D,'Publication Table (%)'!L$7)/
SUMIFS(AllPublicationData!$E:$E,AllPublicationData!$A:$A,'Publication Table (%)'!$B56,AllPublicationData!$B:$B,'Publication Table (%)'!$C$4,AllPublicationData!$D:$D,'Publication Table (%)'!L$7),
SUMIFS(AllPublicationData!$H:$H,AllPublicationData!$A:$A,'Publication Table (%)'!$B56,AllPublicationData!$B:$B,'Publication Table (%)'!L$7)/
SUMIFS(AllPublicationData!$E:$E,AllPublicationData!$A:$A,'Publication Table (%)'!$B56,AllPublicationData!$B:$B,'Publication Table (%)'!L$7)),
IF('Publication Table (%)'!$C$5="Operations cancelled for non-clinical/capacity reasons",
IFERROR(SUMIFS(AllPublicationData!$I:$I,AllPublicationData!$A:$A,'Publication Table (%)'!$B56,AllPublicationData!$B:$B,'Publication Table (%)'!$C$4,AllPublicationData!$D:$D,'Publication Table (%)'!L$7)/
SUMIFS(AllPublicationData!$E:$E,AllPublicationData!$A:$A,'Publication Table (%)'!$B56,AllPublicationData!$B:$B,'Publication Table (%)'!$C$4,AllPublicationData!$D:$D,'Publication Table (%)'!L$7),
SUMIFS(AllPublicationData!$I:$I,AllPublicationData!$A:$A,'Publication Table (%)'!$B56,AllPublicationData!$B:$B,'Publication Table (%)'!L$7)/
SUMIFS(AllPublicationData!$E:$E,AllPublicationData!$A:$A,'Publication Table (%)'!$B56,AllPublicationData!$B:$B,'Publication Table (%)'!L$7)),
IF('Publication Table (%)'!$C$5="Cancellations for other reasons",
IFERROR(SUMIFS(AllPublicationData!$J:$J,AllPublicationData!$A:$A,'Publication Table (%)'!$B56,AllPublicationData!$B:$B,'Publication Table (%)'!$C$4,AllPublicationData!$D:$D,'Publication Table (%)'!L$7)/
SUMIFS(AllPublicationData!$E:$E,AllPublicationData!$A:$A,'Publication Table (%)'!$B56,AllPublicationData!$B:$B,'Publication Table (%)'!$C$4,AllPublicationData!$D:$D,'Publication Table (%)'!L$7),
SUMIFS(AllPublicationData!$J:$J,AllPublicationData!$A:$A,'Publication Table (%)'!$B56,AllPublicationData!$B:$B,'Publication Table (%)'!L$7)/
SUMIFS(AllPublicationData!$E:$E,AllPublicationData!$A:$A,'Publication Table (%)'!$B56,AllPublicationData!$B:$B,'Publication Table (%)'!L$7)))))))</f>
        <v>5.3784860557768925E-2</v>
      </c>
      <c r="M56" s="96">
        <f>IF('Publication Table (%)'!$C$5="All Cancelled Operations",
IFERROR(SUMIFS(AllPublicationData!$F:$F,AllPublicationData!$A:$A,'Publication Table (%)'!$B56,AllPublicationData!$B:$B,'Publication Table (%)'!$C$4,AllPublicationData!$D:$D,'Publication Table (%)'!M$7)/
SUMIFS(AllPublicationData!$E:$E,AllPublicationData!$A:$A,'Publication Table (%)'!$B56,AllPublicationData!$B:$B,'Publication Table (%)'!$C$4,AllPublicationData!$D:$D,'Publication Table (%)'!M$7),
SUMIFS(AllPublicationData!$F:$F,AllPublicationData!$A:$A,'Publication Table (%)'!$B56,AllPublicationData!$B:$B,'Publication Table (%)'!M$7)/
SUMIFS(AllPublicationData!$E:$E,AllPublicationData!$A:$A,'Publication Table (%)'!$B56,AllPublicationData!$B:$B,'Publication Table (%)'!M$7)),
IF('Publication Table (%)'!$C$5="Operations cancelled by patient",
IFERROR(SUMIFS(AllPublicationData!$G:$G,AllPublicationData!$A:$A,'Publication Table (%)'!$B56,AllPublicationData!$B:$B,'Publication Table (%)'!$C$4,AllPublicationData!$D:$D,'Publication Table (%)'!M$7)/
SUMIFS(AllPublicationData!$E:$E,AllPublicationData!$A:$A,'Publication Table (%)'!$B56,AllPublicationData!$B:$B,'Publication Table (%)'!$C$4,AllPublicationData!$D:$D,'Publication Table (%)'!M$7),
SUMIFS(AllPublicationData!$G:$G,AllPublicationData!$A:$A,'Publication Table (%)'!$B56,AllPublicationData!$B:$B,'Publication Table (%)'!M$7)/
SUMIFS(AllPublicationData!$E:$E,AllPublicationData!$A:$A,'Publication Table (%)'!$B56,AllPublicationData!$B:$B,'Publication Table (%)'!M$7)),
IF('Publication Table (%)'!$C$5="Operations cancelled for clinical reasons",
IFERROR(SUMIFS(AllPublicationData!$H:$H,AllPublicationData!$A:$A,'Publication Table (%)'!$B56,AllPublicationData!$B:$B,'Publication Table (%)'!$C$4,AllPublicationData!$D:$D,'Publication Table (%)'!M$7)/
SUMIFS(AllPublicationData!$E:$E,AllPublicationData!$A:$A,'Publication Table (%)'!$B56,AllPublicationData!$B:$B,'Publication Table (%)'!$C$4,AllPublicationData!$D:$D,'Publication Table (%)'!M$7),
SUMIFS(AllPublicationData!$H:$H,AllPublicationData!$A:$A,'Publication Table (%)'!$B56,AllPublicationData!$B:$B,'Publication Table (%)'!M$7)/
SUMIFS(AllPublicationData!$E:$E,AllPublicationData!$A:$A,'Publication Table (%)'!$B56,AllPublicationData!$B:$B,'Publication Table (%)'!M$7)),
IF('Publication Table (%)'!$C$5="Operations cancelled for non-clinical/capacity reasons",
IFERROR(SUMIFS(AllPublicationData!$I:$I,AllPublicationData!$A:$A,'Publication Table (%)'!$B56,AllPublicationData!$B:$B,'Publication Table (%)'!$C$4,AllPublicationData!$D:$D,'Publication Table (%)'!M$7)/
SUMIFS(AllPublicationData!$E:$E,AllPublicationData!$A:$A,'Publication Table (%)'!$B56,AllPublicationData!$B:$B,'Publication Table (%)'!$C$4,AllPublicationData!$D:$D,'Publication Table (%)'!M$7),
SUMIFS(AllPublicationData!$I:$I,AllPublicationData!$A:$A,'Publication Table (%)'!$B56,AllPublicationData!$B:$B,'Publication Table (%)'!M$7)/
SUMIFS(AllPublicationData!$E:$E,AllPublicationData!$A:$A,'Publication Table (%)'!$B56,AllPublicationData!$B:$B,'Publication Table (%)'!M$7)),
IF('Publication Table (%)'!$C$5="Cancellations for other reasons",
IFERROR(SUMIFS(AllPublicationData!$J:$J,AllPublicationData!$A:$A,'Publication Table (%)'!$B56,AllPublicationData!$B:$B,'Publication Table (%)'!$C$4,AllPublicationData!$D:$D,'Publication Table (%)'!M$7)/
SUMIFS(AllPublicationData!$E:$E,AllPublicationData!$A:$A,'Publication Table (%)'!$B56,AllPublicationData!$B:$B,'Publication Table (%)'!$C$4,AllPublicationData!$D:$D,'Publication Table (%)'!M$7),
SUMIFS(AllPublicationData!$J:$J,AllPublicationData!$A:$A,'Publication Table (%)'!$B56,AllPublicationData!$B:$B,'Publication Table (%)'!M$7)/
SUMIFS(AllPublicationData!$E:$E,AllPublicationData!$A:$A,'Publication Table (%)'!$B56,AllPublicationData!$B:$B,'Publication Table (%)'!M$7)))))))</f>
        <v>2.976190476190476E-2</v>
      </c>
      <c r="N56" s="96">
        <f>IF('Publication Table (%)'!$C$5="All Cancelled Operations",
IFERROR(SUMIFS(AllPublicationData!$F:$F,AllPublicationData!$A:$A,'Publication Table (%)'!$B56,AllPublicationData!$B:$B,'Publication Table (%)'!$C$4,AllPublicationData!$D:$D,'Publication Table (%)'!N$7)/
SUMIFS(AllPublicationData!$E:$E,AllPublicationData!$A:$A,'Publication Table (%)'!$B56,AllPublicationData!$B:$B,'Publication Table (%)'!$C$4,AllPublicationData!$D:$D,'Publication Table (%)'!N$7),
SUMIFS(AllPublicationData!$F:$F,AllPublicationData!$A:$A,'Publication Table (%)'!$B56,AllPublicationData!$B:$B,'Publication Table (%)'!N$7)/
SUMIFS(AllPublicationData!$E:$E,AllPublicationData!$A:$A,'Publication Table (%)'!$B56,AllPublicationData!$B:$B,'Publication Table (%)'!N$7)),
IF('Publication Table (%)'!$C$5="Operations cancelled by patient",
IFERROR(SUMIFS(AllPublicationData!$G:$G,AllPublicationData!$A:$A,'Publication Table (%)'!$B56,AllPublicationData!$B:$B,'Publication Table (%)'!$C$4,AllPublicationData!$D:$D,'Publication Table (%)'!N$7)/
SUMIFS(AllPublicationData!$E:$E,AllPublicationData!$A:$A,'Publication Table (%)'!$B56,AllPublicationData!$B:$B,'Publication Table (%)'!$C$4,AllPublicationData!$D:$D,'Publication Table (%)'!N$7),
SUMIFS(AllPublicationData!$G:$G,AllPublicationData!$A:$A,'Publication Table (%)'!$B56,AllPublicationData!$B:$B,'Publication Table (%)'!N$7)/
SUMIFS(AllPublicationData!$E:$E,AllPublicationData!$A:$A,'Publication Table (%)'!$B56,AllPublicationData!$B:$B,'Publication Table (%)'!N$7)),
IF('Publication Table (%)'!$C$5="Operations cancelled for clinical reasons",
IFERROR(SUMIFS(AllPublicationData!$H:$H,AllPublicationData!$A:$A,'Publication Table (%)'!$B56,AllPublicationData!$B:$B,'Publication Table (%)'!$C$4,AllPublicationData!$D:$D,'Publication Table (%)'!N$7)/
SUMIFS(AllPublicationData!$E:$E,AllPublicationData!$A:$A,'Publication Table (%)'!$B56,AllPublicationData!$B:$B,'Publication Table (%)'!$C$4,AllPublicationData!$D:$D,'Publication Table (%)'!N$7),
SUMIFS(AllPublicationData!$H:$H,AllPublicationData!$A:$A,'Publication Table (%)'!$B56,AllPublicationData!$B:$B,'Publication Table (%)'!N$7)/
SUMIFS(AllPublicationData!$E:$E,AllPublicationData!$A:$A,'Publication Table (%)'!$B56,AllPublicationData!$B:$B,'Publication Table (%)'!N$7)),
IF('Publication Table (%)'!$C$5="Operations cancelled for non-clinical/capacity reasons",
IFERROR(SUMIFS(AllPublicationData!$I:$I,AllPublicationData!$A:$A,'Publication Table (%)'!$B56,AllPublicationData!$B:$B,'Publication Table (%)'!$C$4,AllPublicationData!$D:$D,'Publication Table (%)'!N$7)/
SUMIFS(AllPublicationData!$E:$E,AllPublicationData!$A:$A,'Publication Table (%)'!$B56,AllPublicationData!$B:$B,'Publication Table (%)'!$C$4,AllPublicationData!$D:$D,'Publication Table (%)'!N$7),
SUMIFS(AllPublicationData!$I:$I,AllPublicationData!$A:$A,'Publication Table (%)'!$B56,AllPublicationData!$B:$B,'Publication Table (%)'!N$7)/
SUMIFS(AllPublicationData!$E:$E,AllPublicationData!$A:$A,'Publication Table (%)'!$B56,AllPublicationData!$B:$B,'Publication Table (%)'!N$7)),
IF('Publication Table (%)'!$C$5="Cancellations for other reasons",
IFERROR(SUMIFS(AllPublicationData!$J:$J,AllPublicationData!$A:$A,'Publication Table (%)'!$B56,AllPublicationData!$B:$B,'Publication Table (%)'!$C$4,AllPublicationData!$D:$D,'Publication Table (%)'!N$7)/
SUMIFS(AllPublicationData!$E:$E,AllPublicationData!$A:$A,'Publication Table (%)'!$B56,AllPublicationData!$B:$B,'Publication Table (%)'!$C$4,AllPublicationData!$D:$D,'Publication Table (%)'!N$7),
SUMIFS(AllPublicationData!$J:$J,AllPublicationData!$A:$A,'Publication Table (%)'!$B56,AllPublicationData!$B:$B,'Publication Table (%)'!N$7)/
SUMIFS(AllPublicationData!$E:$E,AllPublicationData!$A:$A,'Publication Table (%)'!$B56,AllPublicationData!$B:$B,'Publication Table (%)'!N$7)))))))</f>
        <v>8.3916083916083919E-2</v>
      </c>
      <c r="O56" s="96">
        <f>IF('Publication Table (%)'!$C$5="All Cancelled Operations",
IFERROR(SUMIFS(AllPublicationData!$F:$F,AllPublicationData!$A:$A,'Publication Table (%)'!$B56,AllPublicationData!$B:$B,'Publication Table (%)'!$C$4,AllPublicationData!$D:$D,'Publication Table (%)'!O$7)/
SUMIFS(AllPublicationData!$E:$E,AllPublicationData!$A:$A,'Publication Table (%)'!$B56,AllPublicationData!$B:$B,'Publication Table (%)'!$C$4,AllPublicationData!$D:$D,'Publication Table (%)'!O$7),
SUMIFS(AllPublicationData!$F:$F,AllPublicationData!$A:$A,'Publication Table (%)'!$B56,AllPublicationData!$B:$B,'Publication Table (%)'!O$7)/
SUMIFS(AllPublicationData!$E:$E,AllPublicationData!$A:$A,'Publication Table (%)'!$B56,AllPublicationData!$B:$B,'Publication Table (%)'!O$7)),
IF('Publication Table (%)'!$C$5="Operations cancelled by patient",
IFERROR(SUMIFS(AllPublicationData!$G:$G,AllPublicationData!$A:$A,'Publication Table (%)'!$B56,AllPublicationData!$B:$B,'Publication Table (%)'!$C$4,AllPublicationData!$D:$D,'Publication Table (%)'!O$7)/
SUMIFS(AllPublicationData!$E:$E,AllPublicationData!$A:$A,'Publication Table (%)'!$B56,AllPublicationData!$B:$B,'Publication Table (%)'!$C$4,AllPublicationData!$D:$D,'Publication Table (%)'!O$7),
SUMIFS(AllPublicationData!$G:$G,AllPublicationData!$A:$A,'Publication Table (%)'!$B56,AllPublicationData!$B:$B,'Publication Table (%)'!O$7)/
SUMIFS(AllPublicationData!$E:$E,AllPublicationData!$A:$A,'Publication Table (%)'!$B56,AllPublicationData!$B:$B,'Publication Table (%)'!O$7)),
IF('Publication Table (%)'!$C$5="Operations cancelled for clinical reasons",
IFERROR(SUMIFS(AllPublicationData!$H:$H,AllPublicationData!$A:$A,'Publication Table (%)'!$B56,AllPublicationData!$B:$B,'Publication Table (%)'!$C$4,AllPublicationData!$D:$D,'Publication Table (%)'!O$7)/
SUMIFS(AllPublicationData!$E:$E,AllPublicationData!$A:$A,'Publication Table (%)'!$B56,AllPublicationData!$B:$B,'Publication Table (%)'!$C$4,AllPublicationData!$D:$D,'Publication Table (%)'!O$7),
SUMIFS(AllPublicationData!$H:$H,AllPublicationData!$A:$A,'Publication Table (%)'!$B56,AllPublicationData!$B:$B,'Publication Table (%)'!O$7)/
SUMIFS(AllPublicationData!$E:$E,AllPublicationData!$A:$A,'Publication Table (%)'!$B56,AllPublicationData!$B:$B,'Publication Table (%)'!O$7)),
IF('Publication Table (%)'!$C$5="Operations cancelled for non-clinical/capacity reasons",
IFERROR(SUMIFS(AllPublicationData!$I:$I,AllPublicationData!$A:$A,'Publication Table (%)'!$B56,AllPublicationData!$B:$B,'Publication Table (%)'!$C$4,AllPublicationData!$D:$D,'Publication Table (%)'!O$7)/
SUMIFS(AllPublicationData!$E:$E,AllPublicationData!$A:$A,'Publication Table (%)'!$B56,AllPublicationData!$B:$B,'Publication Table (%)'!$C$4,AllPublicationData!$D:$D,'Publication Table (%)'!O$7),
SUMIFS(AllPublicationData!$I:$I,AllPublicationData!$A:$A,'Publication Table (%)'!$B56,AllPublicationData!$B:$B,'Publication Table (%)'!O$7)/
SUMIFS(AllPublicationData!$E:$E,AllPublicationData!$A:$A,'Publication Table (%)'!$B56,AllPublicationData!$B:$B,'Publication Table (%)'!O$7)),
IF('Publication Table (%)'!$C$5="Cancellations for other reasons",
IFERROR(SUMIFS(AllPublicationData!$J:$J,AllPublicationData!$A:$A,'Publication Table (%)'!$B56,AllPublicationData!$B:$B,'Publication Table (%)'!$C$4,AllPublicationData!$D:$D,'Publication Table (%)'!O$7)/
SUMIFS(AllPublicationData!$E:$E,AllPublicationData!$A:$A,'Publication Table (%)'!$B56,AllPublicationData!$B:$B,'Publication Table (%)'!$C$4,AllPublicationData!$D:$D,'Publication Table (%)'!O$7),
SUMIFS(AllPublicationData!$J:$J,AllPublicationData!$A:$A,'Publication Table (%)'!$B56,AllPublicationData!$B:$B,'Publication Table (%)'!O$7)/
SUMIFS(AllPublicationData!$E:$E,AllPublicationData!$A:$A,'Publication Table (%)'!$B56,AllPublicationData!$B:$B,'Publication Table (%)'!O$7)))))))</f>
        <v>0.10138648180242635</v>
      </c>
      <c r="P56" s="96">
        <f>IF('Publication Table (%)'!$C$5="All Cancelled Operations",
IFERROR(SUMIFS(AllPublicationData!$F:$F,AllPublicationData!$A:$A,'Publication Table (%)'!$B56,AllPublicationData!$B:$B,'Publication Table (%)'!$C$4,AllPublicationData!$D:$D,'Publication Table (%)'!P$7)/
SUMIFS(AllPublicationData!$E:$E,AllPublicationData!$A:$A,'Publication Table (%)'!$B56,AllPublicationData!$B:$B,'Publication Table (%)'!$C$4,AllPublicationData!$D:$D,'Publication Table (%)'!P$7),
SUMIFS(AllPublicationData!$F:$F,AllPublicationData!$A:$A,'Publication Table (%)'!$B56,AllPublicationData!$B:$B,'Publication Table (%)'!P$7)/
SUMIFS(AllPublicationData!$E:$E,AllPublicationData!$A:$A,'Publication Table (%)'!$B56,AllPublicationData!$B:$B,'Publication Table (%)'!P$7)),
IF('Publication Table (%)'!$C$5="Operations cancelled by patient",
IFERROR(SUMIFS(AllPublicationData!$G:$G,AllPublicationData!$A:$A,'Publication Table (%)'!$B56,AllPublicationData!$B:$B,'Publication Table (%)'!$C$4,AllPublicationData!$D:$D,'Publication Table (%)'!P$7)/
SUMIFS(AllPublicationData!$E:$E,AllPublicationData!$A:$A,'Publication Table (%)'!$B56,AllPublicationData!$B:$B,'Publication Table (%)'!$C$4,AllPublicationData!$D:$D,'Publication Table (%)'!P$7),
SUMIFS(AllPublicationData!$G:$G,AllPublicationData!$A:$A,'Publication Table (%)'!$B56,AllPublicationData!$B:$B,'Publication Table (%)'!P$7)/
SUMIFS(AllPublicationData!$E:$E,AllPublicationData!$A:$A,'Publication Table (%)'!$B56,AllPublicationData!$B:$B,'Publication Table (%)'!P$7)),
IF('Publication Table (%)'!$C$5="Operations cancelled for clinical reasons",
IFERROR(SUMIFS(AllPublicationData!$H:$H,AllPublicationData!$A:$A,'Publication Table (%)'!$B56,AllPublicationData!$B:$B,'Publication Table (%)'!$C$4,AllPublicationData!$D:$D,'Publication Table (%)'!P$7)/
SUMIFS(AllPublicationData!$E:$E,AllPublicationData!$A:$A,'Publication Table (%)'!$B56,AllPublicationData!$B:$B,'Publication Table (%)'!$C$4,AllPublicationData!$D:$D,'Publication Table (%)'!P$7),
SUMIFS(AllPublicationData!$H:$H,AllPublicationData!$A:$A,'Publication Table (%)'!$B56,AllPublicationData!$B:$B,'Publication Table (%)'!P$7)/
SUMIFS(AllPublicationData!$E:$E,AllPublicationData!$A:$A,'Publication Table (%)'!$B56,AllPublicationData!$B:$B,'Publication Table (%)'!P$7)),
IF('Publication Table (%)'!$C$5="Operations cancelled for non-clinical/capacity reasons",
IFERROR(SUMIFS(AllPublicationData!$I:$I,AllPublicationData!$A:$A,'Publication Table (%)'!$B56,AllPublicationData!$B:$B,'Publication Table (%)'!$C$4,AllPublicationData!$D:$D,'Publication Table (%)'!P$7)/
SUMIFS(AllPublicationData!$E:$E,AllPublicationData!$A:$A,'Publication Table (%)'!$B56,AllPublicationData!$B:$B,'Publication Table (%)'!$C$4,AllPublicationData!$D:$D,'Publication Table (%)'!P$7),
SUMIFS(AllPublicationData!$I:$I,AllPublicationData!$A:$A,'Publication Table (%)'!$B56,AllPublicationData!$B:$B,'Publication Table (%)'!P$7)/
SUMIFS(AllPublicationData!$E:$E,AllPublicationData!$A:$A,'Publication Table (%)'!$B56,AllPublicationData!$B:$B,'Publication Table (%)'!P$7)),
IF('Publication Table (%)'!$C$5="Cancellations for other reasons",
IFERROR(SUMIFS(AllPublicationData!$J:$J,AllPublicationData!$A:$A,'Publication Table (%)'!$B56,AllPublicationData!$B:$B,'Publication Table (%)'!$C$4,AllPublicationData!$D:$D,'Publication Table (%)'!P$7)/
SUMIFS(AllPublicationData!$E:$E,AllPublicationData!$A:$A,'Publication Table (%)'!$B56,AllPublicationData!$B:$B,'Publication Table (%)'!$C$4,AllPublicationData!$D:$D,'Publication Table (%)'!P$7),
SUMIFS(AllPublicationData!$J:$J,AllPublicationData!$A:$A,'Publication Table (%)'!$B56,AllPublicationData!$B:$B,'Publication Table (%)'!P$7)/
SUMIFS(AllPublicationData!$E:$E,AllPublicationData!$A:$A,'Publication Table (%)'!$B56,AllPublicationData!$B:$B,'Publication Table (%)'!P$7)))))))</f>
        <v>4.0322580645161289E-2</v>
      </c>
      <c r="Q56" s="96">
        <f>IF('Publication Table (%)'!$C$5="All Cancelled Operations",
IFERROR(SUMIFS(AllPublicationData!$F:$F,AllPublicationData!$A:$A,'Publication Table (%)'!$B56,AllPublicationData!$B:$B,'Publication Table (%)'!$C$4,AllPublicationData!$D:$D,'Publication Table (%)'!Q$7)/
SUMIFS(AllPublicationData!$E:$E,AllPublicationData!$A:$A,'Publication Table (%)'!$B56,AllPublicationData!$B:$B,'Publication Table (%)'!$C$4,AllPublicationData!$D:$D,'Publication Table (%)'!Q$7),
SUMIFS(AllPublicationData!$F:$F,AllPublicationData!$A:$A,'Publication Table (%)'!$B56,AllPublicationData!$B:$B,'Publication Table (%)'!Q$7)/
SUMIFS(AllPublicationData!$E:$E,AllPublicationData!$A:$A,'Publication Table (%)'!$B56,AllPublicationData!$B:$B,'Publication Table (%)'!Q$7)),
IF('Publication Table (%)'!$C$5="Operations cancelled by patient",
IFERROR(SUMIFS(AllPublicationData!$G:$G,AllPublicationData!$A:$A,'Publication Table (%)'!$B56,AllPublicationData!$B:$B,'Publication Table (%)'!$C$4,AllPublicationData!$D:$D,'Publication Table (%)'!Q$7)/
SUMIFS(AllPublicationData!$E:$E,AllPublicationData!$A:$A,'Publication Table (%)'!$B56,AllPublicationData!$B:$B,'Publication Table (%)'!$C$4,AllPublicationData!$D:$D,'Publication Table (%)'!Q$7),
SUMIFS(AllPublicationData!$G:$G,AllPublicationData!$A:$A,'Publication Table (%)'!$B56,AllPublicationData!$B:$B,'Publication Table (%)'!Q$7)/
SUMIFS(AllPublicationData!$E:$E,AllPublicationData!$A:$A,'Publication Table (%)'!$B56,AllPublicationData!$B:$B,'Publication Table (%)'!Q$7)),
IF('Publication Table (%)'!$C$5="Operations cancelled for clinical reasons",
IFERROR(SUMIFS(AllPublicationData!$H:$H,AllPublicationData!$A:$A,'Publication Table (%)'!$B56,AllPublicationData!$B:$B,'Publication Table (%)'!$C$4,AllPublicationData!$D:$D,'Publication Table (%)'!Q$7)/
SUMIFS(AllPublicationData!$E:$E,AllPublicationData!$A:$A,'Publication Table (%)'!$B56,AllPublicationData!$B:$B,'Publication Table (%)'!$C$4,AllPublicationData!$D:$D,'Publication Table (%)'!Q$7),
SUMIFS(AllPublicationData!$H:$H,AllPublicationData!$A:$A,'Publication Table (%)'!$B56,AllPublicationData!$B:$B,'Publication Table (%)'!Q$7)/
SUMIFS(AllPublicationData!$E:$E,AllPublicationData!$A:$A,'Publication Table (%)'!$B56,AllPublicationData!$B:$B,'Publication Table (%)'!Q$7)),
IF('Publication Table (%)'!$C$5="Operations cancelled for non-clinical/capacity reasons",
IFERROR(SUMIFS(AllPublicationData!$I:$I,AllPublicationData!$A:$A,'Publication Table (%)'!$B56,AllPublicationData!$B:$B,'Publication Table (%)'!$C$4,AllPublicationData!$D:$D,'Publication Table (%)'!Q$7)/
SUMIFS(AllPublicationData!$E:$E,AllPublicationData!$A:$A,'Publication Table (%)'!$B56,AllPublicationData!$B:$B,'Publication Table (%)'!$C$4,AllPublicationData!$D:$D,'Publication Table (%)'!Q$7),
SUMIFS(AllPublicationData!$I:$I,AllPublicationData!$A:$A,'Publication Table (%)'!$B56,AllPublicationData!$B:$B,'Publication Table (%)'!Q$7)/
SUMIFS(AllPublicationData!$E:$E,AllPublicationData!$A:$A,'Publication Table (%)'!$B56,AllPublicationData!$B:$B,'Publication Table (%)'!Q$7)),
IF('Publication Table (%)'!$C$5="Cancellations for other reasons",
IFERROR(SUMIFS(AllPublicationData!$J:$J,AllPublicationData!$A:$A,'Publication Table (%)'!$B56,AllPublicationData!$B:$B,'Publication Table (%)'!$C$4,AllPublicationData!$D:$D,'Publication Table (%)'!Q$7)/
SUMIFS(AllPublicationData!$E:$E,AllPublicationData!$A:$A,'Publication Table (%)'!$B56,AllPublicationData!$B:$B,'Publication Table (%)'!$C$4,AllPublicationData!$D:$D,'Publication Table (%)'!Q$7),
SUMIFS(AllPublicationData!$J:$J,AllPublicationData!$A:$A,'Publication Table (%)'!$B56,AllPublicationData!$B:$B,'Publication Table (%)'!Q$7)/
SUMIFS(AllPublicationData!$E:$E,AllPublicationData!$A:$A,'Publication Table (%)'!$B56,AllPublicationData!$B:$B,'Publication Table (%)'!Q$7)))))))</f>
        <v>0</v>
      </c>
      <c r="R56" s="96">
        <f>IF('Publication Table (%)'!$C$5="All Cancelled Operations",
IFERROR(SUMIFS(AllPublicationData!$F:$F,AllPublicationData!$A:$A,'Publication Table (%)'!$B56,AllPublicationData!$B:$B,'Publication Table (%)'!$C$4,AllPublicationData!$D:$D,'Publication Table (%)'!R$7)/
SUMIFS(AllPublicationData!$E:$E,AllPublicationData!$A:$A,'Publication Table (%)'!$B56,AllPublicationData!$B:$B,'Publication Table (%)'!$C$4,AllPublicationData!$D:$D,'Publication Table (%)'!R$7),
SUMIFS(AllPublicationData!$F:$F,AllPublicationData!$A:$A,'Publication Table (%)'!$B56,AllPublicationData!$B:$B,'Publication Table (%)'!R$7)/
SUMIFS(AllPublicationData!$E:$E,AllPublicationData!$A:$A,'Publication Table (%)'!$B56,AllPublicationData!$B:$B,'Publication Table (%)'!R$7)),
IF('Publication Table (%)'!$C$5="Operations cancelled by patient",
IFERROR(SUMIFS(AllPublicationData!$G:$G,AllPublicationData!$A:$A,'Publication Table (%)'!$B56,AllPublicationData!$B:$B,'Publication Table (%)'!$C$4,AllPublicationData!$D:$D,'Publication Table (%)'!R$7)/
SUMIFS(AllPublicationData!$E:$E,AllPublicationData!$A:$A,'Publication Table (%)'!$B56,AllPublicationData!$B:$B,'Publication Table (%)'!$C$4,AllPublicationData!$D:$D,'Publication Table (%)'!R$7),
SUMIFS(AllPublicationData!$G:$G,AllPublicationData!$A:$A,'Publication Table (%)'!$B56,AllPublicationData!$B:$B,'Publication Table (%)'!R$7)/
SUMIFS(AllPublicationData!$E:$E,AllPublicationData!$A:$A,'Publication Table (%)'!$B56,AllPublicationData!$B:$B,'Publication Table (%)'!R$7)),
IF('Publication Table (%)'!$C$5="Operations cancelled for clinical reasons",
IFERROR(SUMIFS(AllPublicationData!$H:$H,AllPublicationData!$A:$A,'Publication Table (%)'!$B56,AllPublicationData!$B:$B,'Publication Table (%)'!$C$4,AllPublicationData!$D:$D,'Publication Table (%)'!R$7)/
SUMIFS(AllPublicationData!$E:$E,AllPublicationData!$A:$A,'Publication Table (%)'!$B56,AllPublicationData!$B:$B,'Publication Table (%)'!$C$4,AllPublicationData!$D:$D,'Publication Table (%)'!R$7),
SUMIFS(AllPublicationData!$H:$H,AllPublicationData!$A:$A,'Publication Table (%)'!$B56,AllPublicationData!$B:$B,'Publication Table (%)'!R$7)/
SUMIFS(AllPublicationData!$E:$E,AllPublicationData!$A:$A,'Publication Table (%)'!$B56,AllPublicationData!$B:$B,'Publication Table (%)'!R$7)),
IF('Publication Table (%)'!$C$5="Operations cancelled for non-clinical/capacity reasons",
IFERROR(SUMIFS(AllPublicationData!$I:$I,AllPublicationData!$A:$A,'Publication Table (%)'!$B56,AllPublicationData!$B:$B,'Publication Table (%)'!$C$4,AllPublicationData!$D:$D,'Publication Table (%)'!R$7)/
SUMIFS(AllPublicationData!$E:$E,AllPublicationData!$A:$A,'Publication Table (%)'!$B56,AllPublicationData!$B:$B,'Publication Table (%)'!$C$4,AllPublicationData!$D:$D,'Publication Table (%)'!R$7),
SUMIFS(AllPublicationData!$I:$I,AllPublicationData!$A:$A,'Publication Table (%)'!$B56,AllPublicationData!$B:$B,'Publication Table (%)'!R$7)/
SUMIFS(AllPublicationData!$E:$E,AllPublicationData!$A:$A,'Publication Table (%)'!$B56,AllPublicationData!$B:$B,'Publication Table (%)'!R$7)),
IF('Publication Table (%)'!$C$5="Cancellations for other reasons",
IFERROR(SUMIFS(AllPublicationData!$J:$J,AllPublicationData!$A:$A,'Publication Table (%)'!$B56,AllPublicationData!$B:$B,'Publication Table (%)'!$C$4,AllPublicationData!$D:$D,'Publication Table (%)'!R$7)/
SUMIFS(AllPublicationData!$E:$E,AllPublicationData!$A:$A,'Publication Table (%)'!$B56,AllPublicationData!$B:$B,'Publication Table (%)'!$C$4,AllPublicationData!$D:$D,'Publication Table (%)'!R$7),
SUMIFS(AllPublicationData!$J:$J,AllPublicationData!$A:$A,'Publication Table (%)'!$B56,AllPublicationData!$B:$B,'Publication Table (%)'!R$7)/
SUMIFS(AllPublicationData!$E:$E,AllPublicationData!$A:$A,'Publication Table (%)'!$B56,AllPublicationData!$B:$B,'Publication Table (%)'!R$7)))))))</f>
        <v>4.048582995951417E-2</v>
      </c>
      <c r="S56" s="96">
        <f>IF('Publication Table (%)'!$C$5="All Cancelled Operations",
IFERROR(SUMIFS(AllPublicationData!$F:$F,AllPublicationData!$A:$A,'Publication Table (%)'!$B56,AllPublicationData!$B:$B,'Publication Table (%)'!$C$4,AllPublicationData!$D:$D,'Publication Table (%)'!S$7)/
SUMIFS(AllPublicationData!$E:$E,AllPublicationData!$A:$A,'Publication Table (%)'!$B56,AllPublicationData!$B:$B,'Publication Table (%)'!$C$4,AllPublicationData!$D:$D,'Publication Table (%)'!S$7),
SUMIFS(AllPublicationData!$F:$F,AllPublicationData!$A:$A,'Publication Table (%)'!$B56,AllPublicationData!$B:$B,'Publication Table (%)'!S$7)/
SUMIFS(AllPublicationData!$E:$E,AllPublicationData!$A:$A,'Publication Table (%)'!$B56,AllPublicationData!$B:$B,'Publication Table (%)'!S$7)),
IF('Publication Table (%)'!$C$5="Operations cancelled by patient",
IFERROR(SUMIFS(AllPublicationData!$G:$G,AllPublicationData!$A:$A,'Publication Table (%)'!$B56,AllPublicationData!$B:$B,'Publication Table (%)'!$C$4,AllPublicationData!$D:$D,'Publication Table (%)'!S$7)/
SUMIFS(AllPublicationData!$E:$E,AllPublicationData!$A:$A,'Publication Table (%)'!$B56,AllPublicationData!$B:$B,'Publication Table (%)'!$C$4,AllPublicationData!$D:$D,'Publication Table (%)'!S$7),
SUMIFS(AllPublicationData!$G:$G,AllPublicationData!$A:$A,'Publication Table (%)'!$B56,AllPublicationData!$B:$B,'Publication Table (%)'!S$7)/
SUMIFS(AllPublicationData!$E:$E,AllPublicationData!$A:$A,'Publication Table (%)'!$B56,AllPublicationData!$B:$B,'Publication Table (%)'!S$7)),
IF('Publication Table (%)'!$C$5="Operations cancelled for clinical reasons",
IFERROR(SUMIFS(AllPublicationData!$H:$H,AllPublicationData!$A:$A,'Publication Table (%)'!$B56,AllPublicationData!$B:$B,'Publication Table (%)'!$C$4,AllPublicationData!$D:$D,'Publication Table (%)'!S$7)/
SUMIFS(AllPublicationData!$E:$E,AllPublicationData!$A:$A,'Publication Table (%)'!$B56,AllPublicationData!$B:$B,'Publication Table (%)'!$C$4,AllPublicationData!$D:$D,'Publication Table (%)'!S$7),
SUMIFS(AllPublicationData!$H:$H,AllPublicationData!$A:$A,'Publication Table (%)'!$B56,AllPublicationData!$B:$B,'Publication Table (%)'!S$7)/
SUMIFS(AllPublicationData!$E:$E,AllPublicationData!$A:$A,'Publication Table (%)'!$B56,AllPublicationData!$B:$B,'Publication Table (%)'!S$7)),
IF('Publication Table (%)'!$C$5="Operations cancelled for non-clinical/capacity reasons",
IFERROR(SUMIFS(AllPublicationData!$I:$I,AllPublicationData!$A:$A,'Publication Table (%)'!$B56,AllPublicationData!$B:$B,'Publication Table (%)'!$C$4,AllPublicationData!$D:$D,'Publication Table (%)'!S$7)/
SUMIFS(AllPublicationData!$E:$E,AllPublicationData!$A:$A,'Publication Table (%)'!$B56,AllPublicationData!$B:$B,'Publication Table (%)'!$C$4,AllPublicationData!$D:$D,'Publication Table (%)'!S$7),
SUMIFS(AllPublicationData!$I:$I,AllPublicationData!$A:$A,'Publication Table (%)'!$B56,AllPublicationData!$B:$B,'Publication Table (%)'!S$7)/
SUMIFS(AllPublicationData!$E:$E,AllPublicationData!$A:$A,'Publication Table (%)'!$B56,AllPublicationData!$B:$B,'Publication Table (%)'!S$7)),
IF('Publication Table (%)'!$C$5="Cancellations for other reasons",
IFERROR(SUMIFS(AllPublicationData!$J:$J,AllPublicationData!$A:$A,'Publication Table (%)'!$B56,AllPublicationData!$B:$B,'Publication Table (%)'!$C$4,AllPublicationData!$D:$D,'Publication Table (%)'!S$7)/
SUMIFS(AllPublicationData!$E:$E,AllPublicationData!$A:$A,'Publication Table (%)'!$B56,AllPublicationData!$B:$B,'Publication Table (%)'!$C$4,AllPublicationData!$D:$D,'Publication Table (%)'!S$7),
SUMIFS(AllPublicationData!$J:$J,AllPublicationData!$A:$A,'Publication Table (%)'!$B56,AllPublicationData!$B:$B,'Publication Table (%)'!S$7)/
SUMIFS(AllPublicationData!$E:$E,AllPublicationData!$A:$A,'Publication Table (%)'!$B56,AllPublicationData!$B:$B,'Publication Table (%)'!S$7)))))))</f>
        <v>0</v>
      </c>
    </row>
    <row r="57" spans="2:21" x14ac:dyDescent="0.35">
      <c r="B57" s="89">
        <v>43922</v>
      </c>
      <c r="C57" s="112">
        <f>IF('Publication Table (%)'!$C$5="All Cancelled Operations",
SUMIFS(AllPublicationData!$F:$F,AllPublicationData!$A:$A,'Publication Table (%)'!$B57,AllPublicationData!$B:$B,'Publication Table (%)'!$C$4),
IF('Publication Table (%)'!$C$5="Operations cancelled by patient",
SUMIFS(AllPublicationData!$G:$G,AllPublicationData!$A:$A,'Publication Table (%)'!$B57,AllPublicationData!$B:$B,'Publication Table (%)'!$C$4),
IF('Publication Table (%)'!$C$5="Operations cancelled for clinical reasons",
SUMIFS(AllPublicationData!$H:$H,AllPublicationData!$A:$A,'Publication Table (%)'!$B57,AllPublicationData!$B:$B,'Publication Table (%)'!$C$4),
IF('Publication Table (%)'!$C$5="Operations cancelled for non-clinical/capacity reasons",
SUMIFS(AllPublicationData!$I:$I,AllPublicationData!$A:$A,'Publication Table (%)'!$B57,AllPublicationData!$B:$B,'Publication Table (%)'!$C$4),
IF('Publication Table (%)'!$C$5="Cancellations for other reasons",
SUMIFS(AllPublicationData!$J:$J,AllPublicationData!$A:$A,'Publication Table (%)'!$B57,AllPublicationData!$B:$B,'Publication Table (%)'!$C$4))))))+
IF(AND($C$4="NHS Scotland",$C$5="All Cancelled Operations"),
SUMIFS(AllPublicationData!$F:$F,AllPublicationData!$A:$A,'Publication Table (%)'!$B57),
IF(AND($C$4="NHS Scotland",$C$5="Operations cancelled by patient"),
SUMIFS(AllPublicationData!$G:$G,AllPublicationData!$A:$A,'Publication Table (%)'!$B57),
IF(AND($C$4="NHS Scotland",$C$5="Operations cancelled for clinical reasons"),
SUMIFS(AllPublicationData!$H:$H,AllPublicationData!$A:$A,'Publication Table (%)'!$B57),
IF(AND($C$4="NHS Scotland",$C$5="Operations cancelled for non-clinical/capacity reasons"),
SUMIFS(AllPublicationData!$I:$I,AllPublicationData!$A:$A,'Publication Table (%)'!$B57),
IF(AND($C$4="NHS Scotland",$C$5="Cancellations for other reasons"),
SUMIFS(AllPublicationData!$J:$J,AllPublicationData!$A:$A,'Publication Table (%)'!$B57))))))</f>
        <v>458</v>
      </c>
      <c r="D57" s="110">
        <f>IF(AND('Publication Table (%)'!$C$5="All Cancelled Operations",$C$4&lt;&gt;"NHS Scotland"),
IFERROR(SUMIFS(AllPublicationData!$F:$F,AllPublicationData!$A:$A,'Publication Table (%)'!$B57,AllPublicationData!$B:$B,'Publication Table (%)'!$C$4,AllPublicationData!$D:$D,'Publication Table (%)'!D$7)/
SUMIFS(AllPublicationData!$E:$E,AllPublicationData!$A:$A,'Publication Table (%)'!$B57,AllPublicationData!$B:$B,'Publication Table (%)'!$C$4,AllPublicationData!$D:$D,'Publication Table (%)'!D$7),
SUMIFS(AllPublicationData!$F:$F,AllPublicationData!$A:$A,'Publication Table (%)'!$B57,AllPublicationData!$B:$B,'Publication Table (%)'!D$7)/
SUMIFS(AllPublicationData!$E:$E,AllPublicationData!$A:$A,'Publication Table (%)'!$B57,AllPublicationData!$B:$B,'Publication Table (%)'!D$7)),
IF(AND('Publication Table (%)'!$C$5="Operations cancelled by patient",$C$4&lt;&gt;"NHS Scotland"),
IFERROR(SUMIFS(AllPublicationData!$G:$G,AllPublicationData!$A:$A,'Publication Table (%)'!$B57,AllPublicationData!$B:$B,'Publication Table (%)'!$C$4,AllPublicationData!$D:$D,'Publication Table (%)'!D$7)/
SUMIFS(AllPublicationData!$E:$E,AllPublicationData!$A:$A,'Publication Table (%)'!$B57,AllPublicationData!$B:$B,'Publication Table (%)'!$C$4,AllPublicationData!$D:$D,'Publication Table (%)'!D$7),
SUMIFS(AllPublicationData!$G:$G,AllPublicationData!$A:$A,'Publication Table (%)'!$B57,AllPublicationData!$B:$B,'Publication Table (%)'!D$7)/
SUMIFS(AllPublicationData!$E:$E,AllPublicationData!$A:$A,'Publication Table (%)'!$B57,AllPublicationData!$B:$B,'Publication Table (%)'!D$7)),
IF(AND('Publication Table (%)'!$C$5="Operations cancelled for clinical reasons",$C$4&lt;&gt;"NHS Scotland"),
IFERROR(SUMIFS(AllPublicationData!$H:$H,AllPublicationData!$A:$A,'Publication Table (%)'!$B57,AllPublicationData!$B:$B,'Publication Table (%)'!$C$4,AllPublicationData!$D:$D,'Publication Table (%)'!D$7)/
SUMIFS(AllPublicationData!$E:$E,AllPublicationData!$A:$A,'Publication Table (%)'!$B57,AllPublicationData!$B:$B,'Publication Table (%)'!$C$4,AllPublicationData!$D:$D,'Publication Table (%)'!D$7),
SUMIFS(AllPublicationData!$H:$H,AllPublicationData!$A:$A,'Publication Table (%)'!$B57,AllPublicationData!$B:$B,'Publication Table (%)'!D$7)/
SUMIFS(AllPublicationData!$E:$E,AllPublicationData!$A:$A,'Publication Table (%)'!$B57,AllPublicationData!$B:$B,'Publication Table (%)'!D$7)),
IF(AND('Publication Table (%)'!$C$5="Operations cancelled for non-clinical/capacity reasons",$C$4&lt;&gt;"NHS Scotland"),
IFERROR(SUMIFS(AllPublicationData!$I:$I,AllPublicationData!$A:$A,'Publication Table (%)'!$B57,AllPublicationData!$B:$B,'Publication Table (%)'!$C$4,AllPublicationData!$D:$D,'Publication Table (%)'!D$7)/
SUMIFS(AllPublicationData!$E:$E,AllPublicationData!$A:$A,'Publication Table (%)'!$B57,AllPublicationData!$B:$B,'Publication Table (%)'!$C$4,AllPublicationData!$D:$D,'Publication Table (%)'!D$7),
SUMIFS(AllPublicationData!$I:$I,AllPublicationData!$A:$A,'Publication Table (%)'!$B57,AllPublicationData!$B:$B,'Publication Table (%)'!D$7)/
SUMIFS(AllPublicationData!$E:$E,AllPublicationData!$A:$A,'Publication Table (%)'!$B57,AllPublicationData!$B:$B,'Publication Table (%)'!D$7)),
IF(AND('Publication Table (%)'!$C$5="Cancellations for other reasons",$C$4&lt;&gt;"NHS Scotland"),
IFERROR(SUMIFS(AllPublicationData!$J:$J,AllPublicationData!$A:$A,'Publication Table (%)'!$B57,AllPublicationData!$B:$B,'Publication Table (%)'!$C$4,AllPublicationData!$D:$D,'Publication Table (%)'!D$7)/
SUMIFS(AllPublicationData!$E:$E,AllPublicationData!$A:$A,'Publication Table (%)'!$B57,AllPublicationData!$B:$B,'Publication Table (%)'!$C$4,AllPublicationData!$D:$D,'Publication Table (%)'!D$7),
SUMIFS(AllPublicationData!$J:$J,AllPublicationData!$A:$A,'Publication Table (%)'!$B57,AllPublicationData!$B:$B,'Publication Table (%)'!D$7)/
SUMIFS(AllPublicationData!$E:$E,AllPublicationData!$A:$A,'Publication Table (%)'!$B57,AllPublicationData!$B:$B,'Publication Table (%)'!D$7)),
IF(AND($C$4="NHS Scotland",$C$5="All Cancelled Operations"),
SUMIFS(AllPublicationData!$F:$F,AllPublicationData!$A:$A,'Publication Table'!$B57)/
SUMIFS(AllPublicationData!$E:$E,AllPublicationData!$A:$A,'Publication Table'!$B57),
IF(AND($C$4="NHS Scotland",$C$5="Operations cancelled by patient"),
SUMIFS(AllPublicationData!$G:$G,AllPublicationData!$A:$A,'Publication Table'!$B57)/
SUMIFS(AllPublicationData!$E:$E,AllPublicationData!$A:$A,'Publication Table'!$B57),
IF(AND($C$4="NHS Scotland",$C$5="Operations cancelled for clinical reasons"),
SUMIFS(AllPublicationData!$H:$H,AllPublicationData!$A:$A,'Publication Table'!$B57)/
SUMIFS(AllPublicationData!$E:$E,AllPublicationData!$A:$A,'Publication Table'!$B57),
IF(AND($C$4="NHS Scotland",$C$5="Operations cancelled for non-clinical/capacity reasons"),
SUMIFS(AllPublicationData!$I:$I,AllPublicationData!$A:$A,'Publication Table'!$B57)/
SUMIFS(AllPublicationData!$E:$E,AllPublicationData!$A:$A,'Publication Table'!$B57),
IF(AND($C$4="NHS Scotland",$C$5="Cancellations for other reasons"),
SUMIFS(AllPublicationData!$J:$J,AllPublicationData!$A:$A,'Publication Table'!$B57)/
SUMIFS(AllPublicationData!$E:$E,AllPublicationData!$A:$A,'Publication Table'!$B57)))))))))))</f>
        <v>0.13446858485026425</v>
      </c>
      <c r="E57" s="96">
        <f>IF('Publication Table (%)'!$C$5="All Cancelled Operations",
IFERROR(SUMIFS(AllPublicationData!$F:$F,AllPublicationData!$A:$A,'Publication Table (%)'!$B57,AllPublicationData!$B:$B,'Publication Table (%)'!$C$4,AllPublicationData!$D:$D,'Publication Table (%)'!E$7)/
SUMIFS(AllPublicationData!$E:$E,AllPublicationData!$A:$A,'Publication Table (%)'!$B57,AllPublicationData!$B:$B,'Publication Table (%)'!$C$4,AllPublicationData!$D:$D,'Publication Table (%)'!E$7),
SUMIFS(AllPublicationData!$F:$F,AllPublicationData!$A:$A,'Publication Table (%)'!$B57,AllPublicationData!$B:$B,'Publication Table (%)'!E$7)/
SUMIFS(AllPublicationData!$E:$E,AllPublicationData!$A:$A,'Publication Table (%)'!$B57,AllPublicationData!$B:$B,'Publication Table (%)'!E$7)),
IF('Publication Table (%)'!$C$5="Operations cancelled by patient",
IFERROR(SUMIFS(AllPublicationData!$G:$G,AllPublicationData!$A:$A,'Publication Table (%)'!$B57,AllPublicationData!$B:$B,'Publication Table (%)'!$C$4,AllPublicationData!$D:$D,'Publication Table (%)'!E$7)/
SUMIFS(AllPublicationData!$E:$E,AllPublicationData!$A:$A,'Publication Table (%)'!$B57,AllPublicationData!$B:$B,'Publication Table (%)'!$C$4,AllPublicationData!$D:$D,'Publication Table (%)'!E$7),
SUMIFS(AllPublicationData!$G:$G,AllPublicationData!$A:$A,'Publication Table (%)'!$B57,AllPublicationData!$B:$B,'Publication Table (%)'!E$7)/
SUMIFS(AllPublicationData!$E:$E,AllPublicationData!$A:$A,'Publication Table (%)'!$B57,AllPublicationData!$B:$B,'Publication Table (%)'!E$7)),
IF('Publication Table (%)'!$C$5="Operations cancelled for clinical reasons",
IFERROR(SUMIFS(AllPublicationData!$H:$H,AllPublicationData!$A:$A,'Publication Table (%)'!$B57,AllPublicationData!$B:$B,'Publication Table (%)'!$C$4,AllPublicationData!$D:$D,'Publication Table (%)'!E$7)/
SUMIFS(AllPublicationData!$E:$E,AllPublicationData!$A:$A,'Publication Table (%)'!$B57,AllPublicationData!$B:$B,'Publication Table (%)'!$C$4,AllPublicationData!$D:$D,'Publication Table (%)'!E$7),
SUMIFS(AllPublicationData!$H:$H,AllPublicationData!$A:$A,'Publication Table (%)'!$B57,AllPublicationData!$B:$B,'Publication Table (%)'!E$7)/
SUMIFS(AllPublicationData!$E:$E,AllPublicationData!$A:$A,'Publication Table (%)'!$B57,AllPublicationData!$B:$B,'Publication Table (%)'!E$7)),
IF('Publication Table (%)'!$C$5="Operations cancelled for non-clinical/capacity reasons",
IFERROR(SUMIFS(AllPublicationData!$I:$I,AllPublicationData!$A:$A,'Publication Table (%)'!$B57,AllPublicationData!$B:$B,'Publication Table (%)'!$C$4,AllPublicationData!$D:$D,'Publication Table (%)'!E$7)/
SUMIFS(AllPublicationData!$E:$E,AllPublicationData!$A:$A,'Publication Table (%)'!$B57,AllPublicationData!$B:$B,'Publication Table (%)'!$C$4,AllPublicationData!$D:$D,'Publication Table (%)'!E$7),
SUMIFS(AllPublicationData!$I:$I,AllPublicationData!$A:$A,'Publication Table (%)'!$B57,AllPublicationData!$B:$B,'Publication Table (%)'!E$7)/
SUMIFS(AllPublicationData!$E:$E,AllPublicationData!$A:$A,'Publication Table (%)'!$B57,AllPublicationData!$B:$B,'Publication Table (%)'!E$7)),
IF('Publication Table (%)'!$C$5="Cancellations for other reasons",
IFERROR(SUMIFS(AllPublicationData!$J:$J,AllPublicationData!$A:$A,'Publication Table (%)'!$B57,AllPublicationData!$B:$B,'Publication Table (%)'!$C$4,AllPublicationData!$D:$D,'Publication Table (%)'!E$7)/
SUMIFS(AllPublicationData!$E:$E,AllPublicationData!$A:$A,'Publication Table (%)'!$B57,AllPublicationData!$B:$B,'Publication Table (%)'!$C$4,AllPublicationData!$D:$D,'Publication Table (%)'!E$7),
SUMIFS(AllPublicationData!$J:$J,AllPublicationData!$A:$A,'Publication Table (%)'!$B57,AllPublicationData!$B:$B,'Publication Table (%)'!E$7)/
SUMIFS(AllPublicationData!$E:$E,AllPublicationData!$A:$A,'Publication Table (%)'!$B57,AllPublicationData!$B:$B,'Publication Table (%)'!E$7)))))))</f>
        <v>0.2</v>
      </c>
      <c r="F57" s="96">
        <f>IF('Publication Table (%)'!$C$5="All Cancelled Operations",
IFERROR(SUMIFS(AllPublicationData!$F:$F,AllPublicationData!$A:$A,'Publication Table (%)'!$B57,AllPublicationData!$B:$B,'Publication Table (%)'!$C$4,AllPublicationData!$D:$D,'Publication Table (%)'!F$7)/
SUMIFS(AllPublicationData!$E:$E,AllPublicationData!$A:$A,'Publication Table (%)'!$B57,AllPublicationData!$B:$B,'Publication Table (%)'!$C$4,AllPublicationData!$D:$D,'Publication Table (%)'!F$7),
SUMIFS(AllPublicationData!$F:$F,AllPublicationData!$A:$A,'Publication Table (%)'!$B57,AllPublicationData!$B:$B,'Publication Table (%)'!F$7)/
SUMIFS(AllPublicationData!$E:$E,AllPublicationData!$A:$A,'Publication Table (%)'!$B57,AllPublicationData!$B:$B,'Publication Table (%)'!F$7)),
IF('Publication Table (%)'!$C$5="Operations cancelled by patient",
IFERROR(SUMIFS(AllPublicationData!$G:$G,AllPublicationData!$A:$A,'Publication Table (%)'!$B57,AllPublicationData!$B:$B,'Publication Table (%)'!$C$4,AllPublicationData!$D:$D,'Publication Table (%)'!F$7)/
SUMIFS(AllPublicationData!$E:$E,AllPublicationData!$A:$A,'Publication Table (%)'!$B57,AllPublicationData!$B:$B,'Publication Table (%)'!$C$4,AllPublicationData!$D:$D,'Publication Table (%)'!F$7),
SUMIFS(AllPublicationData!$G:$G,AllPublicationData!$A:$A,'Publication Table (%)'!$B57,AllPublicationData!$B:$B,'Publication Table (%)'!F$7)/
SUMIFS(AllPublicationData!$E:$E,AllPublicationData!$A:$A,'Publication Table (%)'!$B57,AllPublicationData!$B:$B,'Publication Table (%)'!F$7)),
IF('Publication Table (%)'!$C$5="Operations cancelled for clinical reasons",
IFERROR(SUMIFS(AllPublicationData!$H:$H,AllPublicationData!$A:$A,'Publication Table (%)'!$B57,AllPublicationData!$B:$B,'Publication Table (%)'!$C$4,AllPublicationData!$D:$D,'Publication Table (%)'!F$7)/
SUMIFS(AllPublicationData!$E:$E,AllPublicationData!$A:$A,'Publication Table (%)'!$B57,AllPublicationData!$B:$B,'Publication Table (%)'!$C$4,AllPublicationData!$D:$D,'Publication Table (%)'!F$7),
SUMIFS(AllPublicationData!$H:$H,AllPublicationData!$A:$A,'Publication Table (%)'!$B57,AllPublicationData!$B:$B,'Publication Table (%)'!F$7)/
SUMIFS(AllPublicationData!$E:$E,AllPublicationData!$A:$A,'Publication Table (%)'!$B57,AllPublicationData!$B:$B,'Publication Table (%)'!F$7)),
IF('Publication Table (%)'!$C$5="Operations cancelled for non-clinical/capacity reasons",
IFERROR(SUMIFS(AllPublicationData!$I:$I,AllPublicationData!$A:$A,'Publication Table (%)'!$B57,AllPublicationData!$B:$B,'Publication Table (%)'!$C$4,AllPublicationData!$D:$D,'Publication Table (%)'!F$7)/
SUMIFS(AllPublicationData!$E:$E,AllPublicationData!$A:$A,'Publication Table (%)'!$B57,AllPublicationData!$B:$B,'Publication Table (%)'!$C$4,AllPublicationData!$D:$D,'Publication Table (%)'!F$7),
SUMIFS(AllPublicationData!$I:$I,AllPublicationData!$A:$A,'Publication Table (%)'!$B57,AllPublicationData!$B:$B,'Publication Table (%)'!F$7)/
SUMIFS(AllPublicationData!$E:$E,AllPublicationData!$A:$A,'Publication Table (%)'!$B57,AllPublicationData!$B:$B,'Publication Table (%)'!F$7)),
IF('Publication Table (%)'!$C$5="Cancellations for other reasons",
IFERROR(SUMIFS(AllPublicationData!$J:$J,AllPublicationData!$A:$A,'Publication Table (%)'!$B57,AllPublicationData!$B:$B,'Publication Table (%)'!$C$4,AllPublicationData!$D:$D,'Publication Table (%)'!F$7)/
SUMIFS(AllPublicationData!$E:$E,AllPublicationData!$A:$A,'Publication Table (%)'!$B57,AllPublicationData!$B:$B,'Publication Table (%)'!$C$4,AllPublicationData!$D:$D,'Publication Table (%)'!F$7),
SUMIFS(AllPublicationData!$J:$J,AllPublicationData!$A:$A,'Publication Table (%)'!$B57,AllPublicationData!$B:$B,'Publication Table (%)'!F$7)/
SUMIFS(AllPublicationData!$E:$E,AllPublicationData!$A:$A,'Publication Table (%)'!$B57,AllPublicationData!$B:$B,'Publication Table (%)'!F$7)))))))</f>
        <v>0.16071428571428573</v>
      </c>
      <c r="G57" s="96">
        <f>IF('Publication Table (%)'!$C$5="All Cancelled Operations",
IFERROR(SUMIFS(AllPublicationData!$F:$F,AllPublicationData!$A:$A,'Publication Table (%)'!$B57,AllPublicationData!$B:$B,'Publication Table (%)'!$C$4,AllPublicationData!$D:$D,'Publication Table (%)'!G$7)/
SUMIFS(AllPublicationData!$E:$E,AllPublicationData!$A:$A,'Publication Table (%)'!$B57,AllPublicationData!$B:$B,'Publication Table (%)'!$C$4,AllPublicationData!$D:$D,'Publication Table (%)'!G$7),
SUMIFS(AllPublicationData!$F:$F,AllPublicationData!$A:$A,'Publication Table (%)'!$B57,AllPublicationData!$B:$B,'Publication Table (%)'!G$7)/
SUMIFS(AllPublicationData!$E:$E,AllPublicationData!$A:$A,'Publication Table (%)'!$B57,AllPublicationData!$B:$B,'Publication Table (%)'!G$7)),
IF('Publication Table (%)'!$C$5="Operations cancelled by patient",
IFERROR(SUMIFS(AllPublicationData!$G:$G,AllPublicationData!$A:$A,'Publication Table (%)'!$B57,AllPublicationData!$B:$B,'Publication Table (%)'!$C$4,AllPublicationData!$D:$D,'Publication Table (%)'!G$7)/
SUMIFS(AllPublicationData!$E:$E,AllPublicationData!$A:$A,'Publication Table (%)'!$B57,AllPublicationData!$B:$B,'Publication Table (%)'!$C$4,AllPublicationData!$D:$D,'Publication Table (%)'!G$7),
SUMIFS(AllPublicationData!$G:$G,AllPublicationData!$A:$A,'Publication Table (%)'!$B57,AllPublicationData!$B:$B,'Publication Table (%)'!G$7)/
SUMIFS(AllPublicationData!$E:$E,AllPublicationData!$A:$A,'Publication Table (%)'!$B57,AllPublicationData!$B:$B,'Publication Table (%)'!G$7)),
IF('Publication Table (%)'!$C$5="Operations cancelled for clinical reasons",
IFERROR(SUMIFS(AllPublicationData!$H:$H,AllPublicationData!$A:$A,'Publication Table (%)'!$B57,AllPublicationData!$B:$B,'Publication Table (%)'!$C$4,AllPublicationData!$D:$D,'Publication Table (%)'!G$7)/
SUMIFS(AllPublicationData!$E:$E,AllPublicationData!$A:$A,'Publication Table (%)'!$B57,AllPublicationData!$B:$B,'Publication Table (%)'!$C$4,AllPublicationData!$D:$D,'Publication Table (%)'!G$7),
SUMIFS(AllPublicationData!$H:$H,AllPublicationData!$A:$A,'Publication Table (%)'!$B57,AllPublicationData!$B:$B,'Publication Table (%)'!G$7)/
SUMIFS(AllPublicationData!$E:$E,AllPublicationData!$A:$A,'Publication Table (%)'!$B57,AllPublicationData!$B:$B,'Publication Table (%)'!G$7)),
IF('Publication Table (%)'!$C$5="Operations cancelled for non-clinical/capacity reasons",
IFERROR(SUMIFS(AllPublicationData!$I:$I,AllPublicationData!$A:$A,'Publication Table (%)'!$B57,AllPublicationData!$B:$B,'Publication Table (%)'!$C$4,AllPublicationData!$D:$D,'Publication Table (%)'!G$7)/
SUMIFS(AllPublicationData!$E:$E,AllPublicationData!$A:$A,'Publication Table (%)'!$B57,AllPublicationData!$B:$B,'Publication Table (%)'!$C$4,AllPublicationData!$D:$D,'Publication Table (%)'!G$7),
SUMIFS(AllPublicationData!$I:$I,AllPublicationData!$A:$A,'Publication Table (%)'!$B57,AllPublicationData!$B:$B,'Publication Table (%)'!G$7)/
SUMIFS(AllPublicationData!$E:$E,AllPublicationData!$A:$A,'Publication Table (%)'!$B57,AllPublicationData!$B:$B,'Publication Table (%)'!G$7)),
IF('Publication Table (%)'!$C$5="Cancellations for other reasons",
IFERROR(SUMIFS(AllPublicationData!$J:$J,AllPublicationData!$A:$A,'Publication Table (%)'!$B57,AllPublicationData!$B:$B,'Publication Table (%)'!$C$4,AllPublicationData!$D:$D,'Publication Table (%)'!G$7)/
SUMIFS(AllPublicationData!$E:$E,AllPublicationData!$A:$A,'Publication Table (%)'!$B57,AllPublicationData!$B:$B,'Publication Table (%)'!$C$4,AllPublicationData!$D:$D,'Publication Table (%)'!G$7),
SUMIFS(AllPublicationData!$J:$J,AllPublicationData!$A:$A,'Publication Table (%)'!$B57,AllPublicationData!$B:$B,'Publication Table (%)'!G$7)/
SUMIFS(AllPublicationData!$E:$E,AllPublicationData!$A:$A,'Publication Table (%)'!$B57,AllPublicationData!$B:$B,'Publication Table (%)'!G$7)))))))</f>
        <v>0.125</v>
      </c>
      <c r="H57" s="96">
        <f>IF('Publication Table (%)'!$C$5="All Cancelled Operations",
IFERROR(SUMIFS(AllPublicationData!$F:$F,AllPublicationData!$A:$A,'Publication Table (%)'!$B57,AllPublicationData!$B:$B,'Publication Table (%)'!$C$4,AllPublicationData!$D:$D,'Publication Table (%)'!H$7)/
SUMIFS(AllPublicationData!$E:$E,AllPublicationData!$A:$A,'Publication Table (%)'!$B57,AllPublicationData!$B:$B,'Publication Table (%)'!$C$4,AllPublicationData!$D:$D,'Publication Table (%)'!H$7),
SUMIFS(AllPublicationData!$F:$F,AllPublicationData!$A:$A,'Publication Table (%)'!$B57,AllPublicationData!$B:$B,'Publication Table (%)'!H$7)/
SUMIFS(AllPublicationData!$E:$E,AllPublicationData!$A:$A,'Publication Table (%)'!$B57,AllPublicationData!$B:$B,'Publication Table (%)'!H$7)),
IF('Publication Table (%)'!$C$5="Operations cancelled by patient",
IFERROR(SUMIFS(AllPublicationData!$G:$G,AllPublicationData!$A:$A,'Publication Table (%)'!$B57,AllPublicationData!$B:$B,'Publication Table (%)'!$C$4,AllPublicationData!$D:$D,'Publication Table (%)'!H$7)/
SUMIFS(AllPublicationData!$E:$E,AllPublicationData!$A:$A,'Publication Table (%)'!$B57,AllPublicationData!$B:$B,'Publication Table (%)'!$C$4,AllPublicationData!$D:$D,'Publication Table (%)'!H$7),
SUMIFS(AllPublicationData!$G:$G,AllPublicationData!$A:$A,'Publication Table (%)'!$B57,AllPublicationData!$B:$B,'Publication Table (%)'!H$7)/
SUMIFS(AllPublicationData!$E:$E,AllPublicationData!$A:$A,'Publication Table (%)'!$B57,AllPublicationData!$B:$B,'Publication Table (%)'!H$7)),
IF('Publication Table (%)'!$C$5="Operations cancelled for clinical reasons",
IFERROR(SUMIFS(AllPublicationData!$H:$H,AllPublicationData!$A:$A,'Publication Table (%)'!$B57,AllPublicationData!$B:$B,'Publication Table (%)'!$C$4,AllPublicationData!$D:$D,'Publication Table (%)'!H$7)/
SUMIFS(AllPublicationData!$E:$E,AllPublicationData!$A:$A,'Publication Table (%)'!$B57,AllPublicationData!$B:$B,'Publication Table (%)'!$C$4,AllPublicationData!$D:$D,'Publication Table (%)'!H$7),
SUMIFS(AllPublicationData!$H:$H,AllPublicationData!$A:$A,'Publication Table (%)'!$B57,AllPublicationData!$B:$B,'Publication Table (%)'!H$7)/
SUMIFS(AllPublicationData!$E:$E,AllPublicationData!$A:$A,'Publication Table (%)'!$B57,AllPublicationData!$B:$B,'Publication Table (%)'!H$7)),
IF('Publication Table (%)'!$C$5="Operations cancelled for non-clinical/capacity reasons",
IFERROR(SUMIFS(AllPublicationData!$I:$I,AllPublicationData!$A:$A,'Publication Table (%)'!$B57,AllPublicationData!$B:$B,'Publication Table (%)'!$C$4,AllPublicationData!$D:$D,'Publication Table (%)'!H$7)/
SUMIFS(AllPublicationData!$E:$E,AllPublicationData!$A:$A,'Publication Table (%)'!$B57,AllPublicationData!$B:$B,'Publication Table (%)'!$C$4,AllPublicationData!$D:$D,'Publication Table (%)'!H$7),
SUMIFS(AllPublicationData!$I:$I,AllPublicationData!$A:$A,'Publication Table (%)'!$B57,AllPublicationData!$B:$B,'Publication Table (%)'!H$7)/
SUMIFS(AllPublicationData!$E:$E,AllPublicationData!$A:$A,'Publication Table (%)'!$B57,AllPublicationData!$B:$B,'Publication Table (%)'!H$7)),
IF('Publication Table (%)'!$C$5="Cancellations for other reasons",
IFERROR(SUMIFS(AllPublicationData!$J:$J,AllPublicationData!$A:$A,'Publication Table (%)'!$B57,AllPublicationData!$B:$B,'Publication Table (%)'!$C$4,AllPublicationData!$D:$D,'Publication Table (%)'!H$7)/
SUMIFS(AllPublicationData!$E:$E,AllPublicationData!$A:$A,'Publication Table (%)'!$B57,AllPublicationData!$B:$B,'Publication Table (%)'!$C$4,AllPublicationData!$D:$D,'Publication Table (%)'!H$7),
SUMIFS(AllPublicationData!$J:$J,AllPublicationData!$A:$A,'Publication Table (%)'!$B57,AllPublicationData!$B:$B,'Publication Table (%)'!H$7)/
SUMIFS(AllPublicationData!$E:$E,AllPublicationData!$A:$A,'Publication Table (%)'!$B57,AllPublicationData!$B:$B,'Publication Table (%)'!H$7)))))))</f>
        <v>4.2780748663101602E-2</v>
      </c>
      <c r="I57" s="96">
        <f>IF('Publication Table (%)'!$C$5="All Cancelled Operations",
IFERROR(SUMIFS(AllPublicationData!$F:$F,AllPublicationData!$A:$A,'Publication Table (%)'!$B57,AllPublicationData!$B:$B,'Publication Table (%)'!$C$4,AllPublicationData!$D:$D,'Publication Table (%)'!I$7)/
SUMIFS(AllPublicationData!$E:$E,AllPublicationData!$A:$A,'Publication Table (%)'!$B57,AllPublicationData!$B:$B,'Publication Table (%)'!$C$4,AllPublicationData!$D:$D,'Publication Table (%)'!I$7),
SUMIFS(AllPublicationData!$F:$F,AllPublicationData!$A:$A,'Publication Table (%)'!$B57,AllPublicationData!$B:$B,'Publication Table (%)'!I$7)/
SUMIFS(AllPublicationData!$E:$E,AllPublicationData!$A:$A,'Publication Table (%)'!$B57,AllPublicationData!$B:$B,'Publication Table (%)'!I$7)),
IF('Publication Table (%)'!$C$5="Operations cancelled by patient",
IFERROR(SUMIFS(AllPublicationData!$G:$G,AllPublicationData!$A:$A,'Publication Table (%)'!$B57,AllPublicationData!$B:$B,'Publication Table (%)'!$C$4,AllPublicationData!$D:$D,'Publication Table (%)'!I$7)/
SUMIFS(AllPublicationData!$E:$E,AllPublicationData!$A:$A,'Publication Table (%)'!$B57,AllPublicationData!$B:$B,'Publication Table (%)'!$C$4,AllPublicationData!$D:$D,'Publication Table (%)'!I$7),
SUMIFS(AllPublicationData!$G:$G,AllPublicationData!$A:$A,'Publication Table (%)'!$B57,AllPublicationData!$B:$B,'Publication Table (%)'!I$7)/
SUMIFS(AllPublicationData!$E:$E,AllPublicationData!$A:$A,'Publication Table (%)'!$B57,AllPublicationData!$B:$B,'Publication Table (%)'!I$7)),
IF('Publication Table (%)'!$C$5="Operations cancelled for clinical reasons",
IFERROR(SUMIFS(AllPublicationData!$H:$H,AllPublicationData!$A:$A,'Publication Table (%)'!$B57,AllPublicationData!$B:$B,'Publication Table (%)'!$C$4,AllPublicationData!$D:$D,'Publication Table (%)'!I$7)/
SUMIFS(AllPublicationData!$E:$E,AllPublicationData!$A:$A,'Publication Table (%)'!$B57,AllPublicationData!$B:$B,'Publication Table (%)'!$C$4,AllPublicationData!$D:$D,'Publication Table (%)'!I$7),
SUMIFS(AllPublicationData!$H:$H,AllPublicationData!$A:$A,'Publication Table (%)'!$B57,AllPublicationData!$B:$B,'Publication Table (%)'!I$7)/
SUMIFS(AllPublicationData!$E:$E,AllPublicationData!$A:$A,'Publication Table (%)'!$B57,AllPublicationData!$B:$B,'Publication Table (%)'!I$7)),
IF('Publication Table (%)'!$C$5="Operations cancelled for non-clinical/capacity reasons",
IFERROR(SUMIFS(AllPublicationData!$I:$I,AllPublicationData!$A:$A,'Publication Table (%)'!$B57,AllPublicationData!$B:$B,'Publication Table (%)'!$C$4,AllPublicationData!$D:$D,'Publication Table (%)'!I$7)/
SUMIFS(AllPublicationData!$E:$E,AllPublicationData!$A:$A,'Publication Table (%)'!$B57,AllPublicationData!$B:$B,'Publication Table (%)'!$C$4,AllPublicationData!$D:$D,'Publication Table (%)'!I$7),
SUMIFS(AllPublicationData!$I:$I,AllPublicationData!$A:$A,'Publication Table (%)'!$B57,AllPublicationData!$B:$B,'Publication Table (%)'!I$7)/
SUMIFS(AllPublicationData!$E:$E,AllPublicationData!$A:$A,'Publication Table (%)'!$B57,AllPublicationData!$B:$B,'Publication Table (%)'!I$7)),
IF('Publication Table (%)'!$C$5="Cancellations for other reasons",
IFERROR(SUMIFS(AllPublicationData!$J:$J,AllPublicationData!$A:$A,'Publication Table (%)'!$B57,AllPublicationData!$B:$B,'Publication Table (%)'!$C$4,AllPublicationData!$D:$D,'Publication Table (%)'!I$7)/
SUMIFS(AllPublicationData!$E:$E,AllPublicationData!$A:$A,'Publication Table (%)'!$B57,AllPublicationData!$B:$B,'Publication Table (%)'!$C$4,AllPublicationData!$D:$D,'Publication Table (%)'!I$7),
SUMIFS(AllPublicationData!$J:$J,AllPublicationData!$A:$A,'Publication Table (%)'!$B57,AllPublicationData!$B:$B,'Publication Table (%)'!I$7)/
SUMIFS(AllPublicationData!$E:$E,AllPublicationData!$A:$A,'Publication Table (%)'!$B57,AllPublicationData!$B:$B,'Publication Table (%)'!I$7)))))))</f>
        <v>8.673469387755102E-2</v>
      </c>
      <c r="J57" s="96">
        <f>IF('Publication Table (%)'!$C$5="All Cancelled Operations",
IFERROR(SUMIFS(AllPublicationData!$F:$F,AllPublicationData!$A:$A,'Publication Table (%)'!$B57,AllPublicationData!$B:$B,'Publication Table (%)'!$C$4,AllPublicationData!$D:$D,'Publication Table (%)'!J$7)/
SUMIFS(AllPublicationData!$E:$E,AllPublicationData!$A:$A,'Publication Table (%)'!$B57,AllPublicationData!$B:$B,'Publication Table (%)'!$C$4,AllPublicationData!$D:$D,'Publication Table (%)'!J$7),
SUMIFS(AllPublicationData!$F:$F,AllPublicationData!$A:$A,'Publication Table (%)'!$B57,AllPublicationData!$B:$B,'Publication Table (%)'!J$7)/
SUMIFS(AllPublicationData!$E:$E,AllPublicationData!$A:$A,'Publication Table (%)'!$B57,AllPublicationData!$B:$B,'Publication Table (%)'!J$7)),
IF('Publication Table (%)'!$C$5="Operations cancelled by patient",
IFERROR(SUMIFS(AllPublicationData!$G:$G,AllPublicationData!$A:$A,'Publication Table (%)'!$B57,AllPublicationData!$B:$B,'Publication Table (%)'!$C$4,AllPublicationData!$D:$D,'Publication Table (%)'!J$7)/
SUMIFS(AllPublicationData!$E:$E,AllPublicationData!$A:$A,'Publication Table (%)'!$B57,AllPublicationData!$B:$B,'Publication Table (%)'!$C$4,AllPublicationData!$D:$D,'Publication Table (%)'!J$7),
SUMIFS(AllPublicationData!$G:$G,AllPublicationData!$A:$A,'Publication Table (%)'!$B57,AllPublicationData!$B:$B,'Publication Table (%)'!J$7)/
SUMIFS(AllPublicationData!$E:$E,AllPublicationData!$A:$A,'Publication Table (%)'!$B57,AllPublicationData!$B:$B,'Publication Table (%)'!J$7)),
IF('Publication Table (%)'!$C$5="Operations cancelled for clinical reasons",
IFERROR(SUMIFS(AllPublicationData!$H:$H,AllPublicationData!$A:$A,'Publication Table (%)'!$B57,AllPublicationData!$B:$B,'Publication Table (%)'!$C$4,AllPublicationData!$D:$D,'Publication Table (%)'!J$7)/
SUMIFS(AllPublicationData!$E:$E,AllPublicationData!$A:$A,'Publication Table (%)'!$B57,AllPublicationData!$B:$B,'Publication Table (%)'!$C$4,AllPublicationData!$D:$D,'Publication Table (%)'!J$7),
SUMIFS(AllPublicationData!$H:$H,AllPublicationData!$A:$A,'Publication Table (%)'!$B57,AllPublicationData!$B:$B,'Publication Table (%)'!J$7)/
SUMIFS(AllPublicationData!$E:$E,AllPublicationData!$A:$A,'Publication Table (%)'!$B57,AllPublicationData!$B:$B,'Publication Table (%)'!J$7)),
IF('Publication Table (%)'!$C$5="Operations cancelled for non-clinical/capacity reasons",
IFERROR(SUMIFS(AllPublicationData!$I:$I,AllPublicationData!$A:$A,'Publication Table (%)'!$B57,AllPublicationData!$B:$B,'Publication Table (%)'!$C$4,AllPublicationData!$D:$D,'Publication Table (%)'!J$7)/
SUMIFS(AllPublicationData!$E:$E,AllPublicationData!$A:$A,'Publication Table (%)'!$B57,AllPublicationData!$B:$B,'Publication Table (%)'!$C$4,AllPublicationData!$D:$D,'Publication Table (%)'!J$7),
SUMIFS(AllPublicationData!$I:$I,AllPublicationData!$A:$A,'Publication Table (%)'!$B57,AllPublicationData!$B:$B,'Publication Table (%)'!J$7)/
SUMIFS(AllPublicationData!$E:$E,AllPublicationData!$A:$A,'Publication Table (%)'!$B57,AllPublicationData!$B:$B,'Publication Table (%)'!J$7)),
IF('Publication Table (%)'!$C$5="Cancellations for other reasons",
IFERROR(SUMIFS(AllPublicationData!$J:$J,AllPublicationData!$A:$A,'Publication Table (%)'!$B57,AllPublicationData!$B:$B,'Publication Table (%)'!$C$4,AllPublicationData!$D:$D,'Publication Table (%)'!J$7)/
SUMIFS(AllPublicationData!$E:$E,AllPublicationData!$A:$A,'Publication Table (%)'!$B57,AllPublicationData!$B:$B,'Publication Table (%)'!$C$4,AllPublicationData!$D:$D,'Publication Table (%)'!J$7),
SUMIFS(AllPublicationData!$J:$J,AllPublicationData!$A:$A,'Publication Table (%)'!$B57,AllPublicationData!$B:$B,'Publication Table (%)'!J$7)/
SUMIFS(AllPublicationData!$E:$E,AllPublicationData!$A:$A,'Publication Table (%)'!$B57,AllPublicationData!$B:$B,'Publication Table (%)'!J$7)))))))</f>
        <v>0.21768707482993196</v>
      </c>
      <c r="K57" s="96">
        <f>IF('Publication Table (%)'!$C$5="All Cancelled Operations",
IFERROR(SUMIFS(AllPublicationData!$F:$F,AllPublicationData!$A:$A,'Publication Table (%)'!$B57,AllPublicationData!$B:$B,'Publication Table (%)'!$C$4,AllPublicationData!$D:$D,'Publication Table (%)'!K$7)/
SUMIFS(AllPublicationData!$E:$E,AllPublicationData!$A:$A,'Publication Table (%)'!$B57,AllPublicationData!$B:$B,'Publication Table (%)'!$C$4,AllPublicationData!$D:$D,'Publication Table (%)'!K$7),
SUMIFS(AllPublicationData!$F:$F,AllPublicationData!$A:$A,'Publication Table (%)'!$B57,AllPublicationData!$B:$B,'Publication Table (%)'!K$7)/
SUMIFS(AllPublicationData!$E:$E,AllPublicationData!$A:$A,'Publication Table (%)'!$B57,AllPublicationData!$B:$B,'Publication Table (%)'!K$7)),
IF('Publication Table (%)'!$C$5="Operations cancelled by patient",
IFERROR(SUMIFS(AllPublicationData!$G:$G,AllPublicationData!$A:$A,'Publication Table (%)'!$B57,AllPublicationData!$B:$B,'Publication Table (%)'!$C$4,AllPublicationData!$D:$D,'Publication Table (%)'!K$7)/
SUMIFS(AllPublicationData!$E:$E,AllPublicationData!$A:$A,'Publication Table (%)'!$B57,AllPublicationData!$B:$B,'Publication Table (%)'!$C$4,AllPublicationData!$D:$D,'Publication Table (%)'!K$7),
SUMIFS(AllPublicationData!$G:$G,AllPublicationData!$A:$A,'Publication Table (%)'!$B57,AllPublicationData!$B:$B,'Publication Table (%)'!K$7)/
SUMIFS(AllPublicationData!$E:$E,AllPublicationData!$A:$A,'Publication Table (%)'!$B57,AllPublicationData!$B:$B,'Publication Table (%)'!K$7)),
IF('Publication Table (%)'!$C$5="Operations cancelled for clinical reasons",
IFERROR(SUMIFS(AllPublicationData!$H:$H,AllPublicationData!$A:$A,'Publication Table (%)'!$B57,AllPublicationData!$B:$B,'Publication Table (%)'!$C$4,AllPublicationData!$D:$D,'Publication Table (%)'!K$7)/
SUMIFS(AllPublicationData!$E:$E,AllPublicationData!$A:$A,'Publication Table (%)'!$B57,AllPublicationData!$B:$B,'Publication Table (%)'!$C$4,AllPublicationData!$D:$D,'Publication Table (%)'!K$7),
SUMIFS(AllPublicationData!$H:$H,AllPublicationData!$A:$A,'Publication Table (%)'!$B57,AllPublicationData!$B:$B,'Publication Table (%)'!K$7)/
SUMIFS(AllPublicationData!$E:$E,AllPublicationData!$A:$A,'Publication Table (%)'!$B57,AllPublicationData!$B:$B,'Publication Table (%)'!K$7)),
IF('Publication Table (%)'!$C$5="Operations cancelled for non-clinical/capacity reasons",
IFERROR(SUMIFS(AllPublicationData!$I:$I,AllPublicationData!$A:$A,'Publication Table (%)'!$B57,AllPublicationData!$B:$B,'Publication Table (%)'!$C$4,AllPublicationData!$D:$D,'Publication Table (%)'!K$7)/
SUMIFS(AllPublicationData!$E:$E,AllPublicationData!$A:$A,'Publication Table (%)'!$B57,AllPublicationData!$B:$B,'Publication Table (%)'!$C$4,AllPublicationData!$D:$D,'Publication Table (%)'!K$7),
SUMIFS(AllPublicationData!$I:$I,AllPublicationData!$A:$A,'Publication Table (%)'!$B57,AllPublicationData!$B:$B,'Publication Table (%)'!K$7)/
SUMIFS(AllPublicationData!$E:$E,AllPublicationData!$A:$A,'Publication Table (%)'!$B57,AllPublicationData!$B:$B,'Publication Table (%)'!K$7)),
IF('Publication Table (%)'!$C$5="Cancellations for other reasons",
IFERROR(SUMIFS(AllPublicationData!$J:$J,AllPublicationData!$A:$A,'Publication Table (%)'!$B57,AllPublicationData!$B:$B,'Publication Table (%)'!$C$4,AllPublicationData!$D:$D,'Publication Table (%)'!K$7)/
SUMIFS(AllPublicationData!$E:$E,AllPublicationData!$A:$A,'Publication Table (%)'!$B57,AllPublicationData!$B:$B,'Publication Table (%)'!$C$4,AllPublicationData!$D:$D,'Publication Table (%)'!K$7),
SUMIFS(AllPublicationData!$J:$J,AllPublicationData!$A:$A,'Publication Table (%)'!$B57,AllPublicationData!$B:$B,'Publication Table (%)'!K$7)/
SUMIFS(AllPublicationData!$E:$E,AllPublicationData!$A:$A,'Publication Table (%)'!$B57,AllPublicationData!$B:$B,'Publication Table (%)'!K$7)))))))</f>
        <v>0.12888888888888889</v>
      </c>
      <c r="L57" s="96">
        <f>IF('Publication Table (%)'!$C$5="All Cancelled Operations",
IFERROR(SUMIFS(AllPublicationData!$F:$F,AllPublicationData!$A:$A,'Publication Table (%)'!$B57,AllPublicationData!$B:$B,'Publication Table (%)'!$C$4,AllPublicationData!$D:$D,'Publication Table (%)'!L$7)/
SUMIFS(AllPublicationData!$E:$E,AllPublicationData!$A:$A,'Publication Table (%)'!$B57,AllPublicationData!$B:$B,'Publication Table (%)'!$C$4,AllPublicationData!$D:$D,'Publication Table (%)'!L$7),
SUMIFS(AllPublicationData!$F:$F,AllPublicationData!$A:$A,'Publication Table (%)'!$B57,AllPublicationData!$B:$B,'Publication Table (%)'!L$7)/
SUMIFS(AllPublicationData!$E:$E,AllPublicationData!$A:$A,'Publication Table (%)'!$B57,AllPublicationData!$B:$B,'Publication Table (%)'!L$7)),
IF('Publication Table (%)'!$C$5="Operations cancelled by patient",
IFERROR(SUMIFS(AllPublicationData!$G:$G,AllPublicationData!$A:$A,'Publication Table (%)'!$B57,AllPublicationData!$B:$B,'Publication Table (%)'!$C$4,AllPublicationData!$D:$D,'Publication Table (%)'!L$7)/
SUMIFS(AllPublicationData!$E:$E,AllPublicationData!$A:$A,'Publication Table (%)'!$B57,AllPublicationData!$B:$B,'Publication Table (%)'!$C$4,AllPublicationData!$D:$D,'Publication Table (%)'!L$7),
SUMIFS(AllPublicationData!$G:$G,AllPublicationData!$A:$A,'Publication Table (%)'!$B57,AllPublicationData!$B:$B,'Publication Table (%)'!L$7)/
SUMIFS(AllPublicationData!$E:$E,AllPublicationData!$A:$A,'Publication Table (%)'!$B57,AllPublicationData!$B:$B,'Publication Table (%)'!L$7)),
IF('Publication Table (%)'!$C$5="Operations cancelled for clinical reasons",
IFERROR(SUMIFS(AllPublicationData!$H:$H,AllPublicationData!$A:$A,'Publication Table (%)'!$B57,AllPublicationData!$B:$B,'Publication Table (%)'!$C$4,AllPublicationData!$D:$D,'Publication Table (%)'!L$7)/
SUMIFS(AllPublicationData!$E:$E,AllPublicationData!$A:$A,'Publication Table (%)'!$B57,AllPublicationData!$B:$B,'Publication Table (%)'!$C$4,AllPublicationData!$D:$D,'Publication Table (%)'!L$7),
SUMIFS(AllPublicationData!$H:$H,AllPublicationData!$A:$A,'Publication Table (%)'!$B57,AllPublicationData!$B:$B,'Publication Table (%)'!L$7)/
SUMIFS(AllPublicationData!$E:$E,AllPublicationData!$A:$A,'Publication Table (%)'!$B57,AllPublicationData!$B:$B,'Publication Table (%)'!L$7)),
IF('Publication Table (%)'!$C$5="Operations cancelled for non-clinical/capacity reasons",
IFERROR(SUMIFS(AllPublicationData!$I:$I,AllPublicationData!$A:$A,'Publication Table (%)'!$B57,AllPublicationData!$B:$B,'Publication Table (%)'!$C$4,AllPublicationData!$D:$D,'Publication Table (%)'!L$7)/
SUMIFS(AllPublicationData!$E:$E,AllPublicationData!$A:$A,'Publication Table (%)'!$B57,AllPublicationData!$B:$B,'Publication Table (%)'!$C$4,AllPublicationData!$D:$D,'Publication Table (%)'!L$7),
SUMIFS(AllPublicationData!$I:$I,AllPublicationData!$A:$A,'Publication Table (%)'!$B57,AllPublicationData!$B:$B,'Publication Table (%)'!L$7)/
SUMIFS(AllPublicationData!$E:$E,AllPublicationData!$A:$A,'Publication Table (%)'!$B57,AllPublicationData!$B:$B,'Publication Table (%)'!L$7)),
IF('Publication Table (%)'!$C$5="Cancellations for other reasons",
IFERROR(SUMIFS(AllPublicationData!$J:$J,AllPublicationData!$A:$A,'Publication Table (%)'!$B57,AllPublicationData!$B:$B,'Publication Table (%)'!$C$4,AllPublicationData!$D:$D,'Publication Table (%)'!L$7)/
SUMIFS(AllPublicationData!$E:$E,AllPublicationData!$A:$A,'Publication Table (%)'!$B57,AllPublicationData!$B:$B,'Publication Table (%)'!$C$4,AllPublicationData!$D:$D,'Publication Table (%)'!L$7),
SUMIFS(AllPublicationData!$J:$J,AllPublicationData!$A:$A,'Publication Table (%)'!$B57,AllPublicationData!$B:$B,'Publication Table (%)'!L$7)/
SUMIFS(AllPublicationData!$E:$E,AllPublicationData!$A:$A,'Publication Table (%)'!$B57,AllPublicationData!$B:$B,'Publication Table (%)'!L$7)))))))</f>
        <v>0.11195928753180662</v>
      </c>
      <c r="M57" s="96">
        <f>IF('Publication Table (%)'!$C$5="All Cancelled Operations",
IFERROR(SUMIFS(AllPublicationData!$F:$F,AllPublicationData!$A:$A,'Publication Table (%)'!$B57,AllPublicationData!$B:$B,'Publication Table (%)'!$C$4,AllPublicationData!$D:$D,'Publication Table (%)'!M$7)/
SUMIFS(AllPublicationData!$E:$E,AllPublicationData!$A:$A,'Publication Table (%)'!$B57,AllPublicationData!$B:$B,'Publication Table (%)'!$C$4,AllPublicationData!$D:$D,'Publication Table (%)'!M$7),
SUMIFS(AllPublicationData!$F:$F,AllPublicationData!$A:$A,'Publication Table (%)'!$B57,AllPublicationData!$B:$B,'Publication Table (%)'!M$7)/
SUMIFS(AllPublicationData!$E:$E,AllPublicationData!$A:$A,'Publication Table (%)'!$B57,AllPublicationData!$B:$B,'Publication Table (%)'!M$7)),
IF('Publication Table (%)'!$C$5="Operations cancelled by patient",
IFERROR(SUMIFS(AllPublicationData!$G:$G,AllPublicationData!$A:$A,'Publication Table (%)'!$B57,AllPublicationData!$B:$B,'Publication Table (%)'!$C$4,AllPublicationData!$D:$D,'Publication Table (%)'!M$7)/
SUMIFS(AllPublicationData!$E:$E,AllPublicationData!$A:$A,'Publication Table (%)'!$B57,AllPublicationData!$B:$B,'Publication Table (%)'!$C$4,AllPublicationData!$D:$D,'Publication Table (%)'!M$7),
SUMIFS(AllPublicationData!$G:$G,AllPublicationData!$A:$A,'Publication Table (%)'!$B57,AllPublicationData!$B:$B,'Publication Table (%)'!M$7)/
SUMIFS(AllPublicationData!$E:$E,AllPublicationData!$A:$A,'Publication Table (%)'!$B57,AllPublicationData!$B:$B,'Publication Table (%)'!M$7)),
IF('Publication Table (%)'!$C$5="Operations cancelled for clinical reasons",
IFERROR(SUMIFS(AllPublicationData!$H:$H,AllPublicationData!$A:$A,'Publication Table (%)'!$B57,AllPublicationData!$B:$B,'Publication Table (%)'!$C$4,AllPublicationData!$D:$D,'Publication Table (%)'!M$7)/
SUMIFS(AllPublicationData!$E:$E,AllPublicationData!$A:$A,'Publication Table (%)'!$B57,AllPublicationData!$B:$B,'Publication Table (%)'!$C$4,AllPublicationData!$D:$D,'Publication Table (%)'!M$7),
SUMIFS(AllPublicationData!$H:$H,AllPublicationData!$A:$A,'Publication Table (%)'!$B57,AllPublicationData!$B:$B,'Publication Table (%)'!M$7)/
SUMIFS(AllPublicationData!$E:$E,AllPublicationData!$A:$A,'Publication Table (%)'!$B57,AllPublicationData!$B:$B,'Publication Table (%)'!M$7)),
IF('Publication Table (%)'!$C$5="Operations cancelled for non-clinical/capacity reasons",
IFERROR(SUMIFS(AllPublicationData!$I:$I,AllPublicationData!$A:$A,'Publication Table (%)'!$B57,AllPublicationData!$B:$B,'Publication Table (%)'!$C$4,AllPublicationData!$D:$D,'Publication Table (%)'!M$7)/
SUMIFS(AllPublicationData!$E:$E,AllPublicationData!$A:$A,'Publication Table (%)'!$B57,AllPublicationData!$B:$B,'Publication Table (%)'!$C$4,AllPublicationData!$D:$D,'Publication Table (%)'!M$7),
SUMIFS(AllPublicationData!$I:$I,AllPublicationData!$A:$A,'Publication Table (%)'!$B57,AllPublicationData!$B:$B,'Publication Table (%)'!M$7)/
SUMIFS(AllPublicationData!$E:$E,AllPublicationData!$A:$A,'Publication Table (%)'!$B57,AllPublicationData!$B:$B,'Publication Table (%)'!M$7)),
IF('Publication Table (%)'!$C$5="Cancellations for other reasons",
IFERROR(SUMIFS(AllPublicationData!$J:$J,AllPublicationData!$A:$A,'Publication Table (%)'!$B57,AllPublicationData!$B:$B,'Publication Table (%)'!$C$4,AllPublicationData!$D:$D,'Publication Table (%)'!M$7)/
SUMIFS(AllPublicationData!$E:$E,AllPublicationData!$A:$A,'Publication Table (%)'!$B57,AllPublicationData!$B:$B,'Publication Table (%)'!$C$4,AllPublicationData!$D:$D,'Publication Table (%)'!M$7),
SUMIFS(AllPublicationData!$J:$J,AllPublicationData!$A:$A,'Publication Table (%)'!$B57,AllPublicationData!$B:$B,'Publication Table (%)'!M$7)/
SUMIFS(AllPublicationData!$E:$E,AllPublicationData!$A:$A,'Publication Table (%)'!$B57,AllPublicationData!$B:$B,'Publication Table (%)'!M$7)))))))</f>
        <v>9.3457943925233638E-3</v>
      </c>
      <c r="N57" s="96">
        <f>IF('Publication Table (%)'!$C$5="All Cancelled Operations",
IFERROR(SUMIFS(AllPublicationData!$F:$F,AllPublicationData!$A:$A,'Publication Table (%)'!$B57,AllPublicationData!$B:$B,'Publication Table (%)'!$C$4,AllPublicationData!$D:$D,'Publication Table (%)'!N$7)/
SUMIFS(AllPublicationData!$E:$E,AllPublicationData!$A:$A,'Publication Table (%)'!$B57,AllPublicationData!$B:$B,'Publication Table (%)'!$C$4,AllPublicationData!$D:$D,'Publication Table (%)'!N$7),
SUMIFS(AllPublicationData!$F:$F,AllPublicationData!$A:$A,'Publication Table (%)'!$B57,AllPublicationData!$B:$B,'Publication Table (%)'!N$7)/
SUMIFS(AllPublicationData!$E:$E,AllPublicationData!$A:$A,'Publication Table (%)'!$B57,AllPublicationData!$B:$B,'Publication Table (%)'!N$7)),
IF('Publication Table (%)'!$C$5="Operations cancelled by patient",
IFERROR(SUMIFS(AllPublicationData!$G:$G,AllPublicationData!$A:$A,'Publication Table (%)'!$B57,AllPublicationData!$B:$B,'Publication Table (%)'!$C$4,AllPublicationData!$D:$D,'Publication Table (%)'!N$7)/
SUMIFS(AllPublicationData!$E:$E,AllPublicationData!$A:$A,'Publication Table (%)'!$B57,AllPublicationData!$B:$B,'Publication Table (%)'!$C$4,AllPublicationData!$D:$D,'Publication Table (%)'!N$7),
SUMIFS(AllPublicationData!$G:$G,AllPublicationData!$A:$A,'Publication Table (%)'!$B57,AllPublicationData!$B:$B,'Publication Table (%)'!N$7)/
SUMIFS(AllPublicationData!$E:$E,AllPublicationData!$A:$A,'Publication Table (%)'!$B57,AllPublicationData!$B:$B,'Publication Table (%)'!N$7)),
IF('Publication Table (%)'!$C$5="Operations cancelled for clinical reasons",
IFERROR(SUMIFS(AllPublicationData!$H:$H,AllPublicationData!$A:$A,'Publication Table (%)'!$B57,AllPublicationData!$B:$B,'Publication Table (%)'!$C$4,AllPublicationData!$D:$D,'Publication Table (%)'!N$7)/
SUMIFS(AllPublicationData!$E:$E,AllPublicationData!$A:$A,'Publication Table (%)'!$B57,AllPublicationData!$B:$B,'Publication Table (%)'!$C$4,AllPublicationData!$D:$D,'Publication Table (%)'!N$7),
SUMIFS(AllPublicationData!$H:$H,AllPublicationData!$A:$A,'Publication Table (%)'!$B57,AllPublicationData!$B:$B,'Publication Table (%)'!N$7)/
SUMIFS(AllPublicationData!$E:$E,AllPublicationData!$A:$A,'Publication Table (%)'!$B57,AllPublicationData!$B:$B,'Publication Table (%)'!N$7)),
IF('Publication Table (%)'!$C$5="Operations cancelled for non-clinical/capacity reasons",
IFERROR(SUMIFS(AllPublicationData!$I:$I,AllPublicationData!$A:$A,'Publication Table (%)'!$B57,AllPublicationData!$B:$B,'Publication Table (%)'!$C$4,AllPublicationData!$D:$D,'Publication Table (%)'!N$7)/
SUMIFS(AllPublicationData!$E:$E,AllPublicationData!$A:$A,'Publication Table (%)'!$B57,AllPublicationData!$B:$B,'Publication Table (%)'!$C$4,AllPublicationData!$D:$D,'Publication Table (%)'!N$7),
SUMIFS(AllPublicationData!$I:$I,AllPublicationData!$A:$A,'Publication Table (%)'!$B57,AllPublicationData!$B:$B,'Publication Table (%)'!N$7)/
SUMIFS(AllPublicationData!$E:$E,AllPublicationData!$A:$A,'Publication Table (%)'!$B57,AllPublicationData!$B:$B,'Publication Table (%)'!N$7)),
IF('Publication Table (%)'!$C$5="Cancellations for other reasons",
IFERROR(SUMIFS(AllPublicationData!$J:$J,AllPublicationData!$A:$A,'Publication Table (%)'!$B57,AllPublicationData!$B:$B,'Publication Table (%)'!$C$4,AllPublicationData!$D:$D,'Publication Table (%)'!N$7)/
SUMIFS(AllPublicationData!$E:$E,AllPublicationData!$A:$A,'Publication Table (%)'!$B57,AllPublicationData!$B:$B,'Publication Table (%)'!$C$4,AllPublicationData!$D:$D,'Publication Table (%)'!N$7),
SUMIFS(AllPublicationData!$J:$J,AllPublicationData!$A:$A,'Publication Table (%)'!$B57,AllPublicationData!$B:$B,'Publication Table (%)'!N$7)/
SUMIFS(AllPublicationData!$E:$E,AllPublicationData!$A:$A,'Publication Table (%)'!$B57,AllPublicationData!$B:$B,'Publication Table (%)'!N$7)))))))</f>
        <v>0.25</v>
      </c>
      <c r="O57" s="96">
        <f>IF('Publication Table (%)'!$C$5="All Cancelled Operations",
IFERROR(SUMIFS(AllPublicationData!$F:$F,AllPublicationData!$A:$A,'Publication Table (%)'!$B57,AllPublicationData!$B:$B,'Publication Table (%)'!$C$4,AllPublicationData!$D:$D,'Publication Table (%)'!O$7)/
SUMIFS(AllPublicationData!$E:$E,AllPublicationData!$A:$A,'Publication Table (%)'!$B57,AllPublicationData!$B:$B,'Publication Table (%)'!$C$4,AllPublicationData!$D:$D,'Publication Table (%)'!O$7),
SUMIFS(AllPublicationData!$F:$F,AllPublicationData!$A:$A,'Publication Table (%)'!$B57,AllPublicationData!$B:$B,'Publication Table (%)'!O$7)/
SUMIFS(AllPublicationData!$E:$E,AllPublicationData!$A:$A,'Publication Table (%)'!$B57,AllPublicationData!$B:$B,'Publication Table (%)'!O$7)),
IF('Publication Table (%)'!$C$5="Operations cancelled by patient",
IFERROR(SUMIFS(AllPublicationData!$G:$G,AllPublicationData!$A:$A,'Publication Table (%)'!$B57,AllPublicationData!$B:$B,'Publication Table (%)'!$C$4,AllPublicationData!$D:$D,'Publication Table (%)'!O$7)/
SUMIFS(AllPublicationData!$E:$E,AllPublicationData!$A:$A,'Publication Table (%)'!$B57,AllPublicationData!$B:$B,'Publication Table (%)'!$C$4,AllPublicationData!$D:$D,'Publication Table (%)'!O$7),
SUMIFS(AllPublicationData!$G:$G,AllPublicationData!$A:$A,'Publication Table (%)'!$B57,AllPublicationData!$B:$B,'Publication Table (%)'!O$7)/
SUMIFS(AllPublicationData!$E:$E,AllPublicationData!$A:$A,'Publication Table (%)'!$B57,AllPublicationData!$B:$B,'Publication Table (%)'!O$7)),
IF('Publication Table (%)'!$C$5="Operations cancelled for clinical reasons",
IFERROR(SUMIFS(AllPublicationData!$H:$H,AllPublicationData!$A:$A,'Publication Table (%)'!$B57,AllPublicationData!$B:$B,'Publication Table (%)'!$C$4,AllPublicationData!$D:$D,'Publication Table (%)'!O$7)/
SUMIFS(AllPublicationData!$E:$E,AllPublicationData!$A:$A,'Publication Table (%)'!$B57,AllPublicationData!$B:$B,'Publication Table (%)'!$C$4,AllPublicationData!$D:$D,'Publication Table (%)'!O$7),
SUMIFS(AllPublicationData!$H:$H,AllPublicationData!$A:$A,'Publication Table (%)'!$B57,AllPublicationData!$B:$B,'Publication Table (%)'!O$7)/
SUMIFS(AllPublicationData!$E:$E,AllPublicationData!$A:$A,'Publication Table (%)'!$B57,AllPublicationData!$B:$B,'Publication Table (%)'!O$7)),
IF('Publication Table (%)'!$C$5="Operations cancelled for non-clinical/capacity reasons",
IFERROR(SUMIFS(AllPublicationData!$I:$I,AllPublicationData!$A:$A,'Publication Table (%)'!$B57,AllPublicationData!$B:$B,'Publication Table (%)'!$C$4,AllPublicationData!$D:$D,'Publication Table (%)'!O$7)/
SUMIFS(AllPublicationData!$E:$E,AllPublicationData!$A:$A,'Publication Table (%)'!$B57,AllPublicationData!$B:$B,'Publication Table (%)'!$C$4,AllPublicationData!$D:$D,'Publication Table (%)'!O$7),
SUMIFS(AllPublicationData!$I:$I,AllPublicationData!$A:$A,'Publication Table (%)'!$B57,AllPublicationData!$B:$B,'Publication Table (%)'!O$7)/
SUMIFS(AllPublicationData!$E:$E,AllPublicationData!$A:$A,'Publication Table (%)'!$B57,AllPublicationData!$B:$B,'Publication Table (%)'!O$7)),
IF('Publication Table (%)'!$C$5="Cancellations for other reasons",
IFERROR(SUMIFS(AllPublicationData!$J:$J,AllPublicationData!$A:$A,'Publication Table (%)'!$B57,AllPublicationData!$B:$B,'Publication Table (%)'!$C$4,AllPublicationData!$D:$D,'Publication Table (%)'!O$7)/
SUMIFS(AllPublicationData!$E:$E,AllPublicationData!$A:$A,'Publication Table (%)'!$B57,AllPublicationData!$B:$B,'Publication Table (%)'!$C$4,AllPublicationData!$D:$D,'Publication Table (%)'!O$7),
SUMIFS(AllPublicationData!$J:$J,AllPublicationData!$A:$A,'Publication Table (%)'!$B57,AllPublicationData!$B:$B,'Publication Table (%)'!O$7)/
SUMIFS(AllPublicationData!$E:$E,AllPublicationData!$A:$A,'Publication Table (%)'!$B57,AllPublicationData!$B:$B,'Publication Table (%)'!O$7)))))))</f>
        <v>0.15949820788530467</v>
      </c>
      <c r="P57" s="96">
        <f>IF('Publication Table (%)'!$C$5="All Cancelled Operations",
IFERROR(SUMIFS(AllPublicationData!$F:$F,AllPublicationData!$A:$A,'Publication Table (%)'!$B57,AllPublicationData!$B:$B,'Publication Table (%)'!$C$4,AllPublicationData!$D:$D,'Publication Table (%)'!P$7)/
SUMIFS(AllPublicationData!$E:$E,AllPublicationData!$A:$A,'Publication Table (%)'!$B57,AllPublicationData!$B:$B,'Publication Table (%)'!$C$4,AllPublicationData!$D:$D,'Publication Table (%)'!P$7),
SUMIFS(AllPublicationData!$F:$F,AllPublicationData!$A:$A,'Publication Table (%)'!$B57,AllPublicationData!$B:$B,'Publication Table (%)'!P$7)/
SUMIFS(AllPublicationData!$E:$E,AllPublicationData!$A:$A,'Publication Table (%)'!$B57,AllPublicationData!$B:$B,'Publication Table (%)'!P$7)),
IF('Publication Table (%)'!$C$5="Operations cancelled by patient",
IFERROR(SUMIFS(AllPublicationData!$G:$G,AllPublicationData!$A:$A,'Publication Table (%)'!$B57,AllPublicationData!$B:$B,'Publication Table (%)'!$C$4,AllPublicationData!$D:$D,'Publication Table (%)'!P$7)/
SUMIFS(AllPublicationData!$E:$E,AllPublicationData!$A:$A,'Publication Table (%)'!$B57,AllPublicationData!$B:$B,'Publication Table (%)'!$C$4,AllPublicationData!$D:$D,'Publication Table (%)'!P$7),
SUMIFS(AllPublicationData!$G:$G,AllPublicationData!$A:$A,'Publication Table (%)'!$B57,AllPublicationData!$B:$B,'Publication Table (%)'!P$7)/
SUMIFS(AllPublicationData!$E:$E,AllPublicationData!$A:$A,'Publication Table (%)'!$B57,AllPublicationData!$B:$B,'Publication Table (%)'!P$7)),
IF('Publication Table (%)'!$C$5="Operations cancelled for clinical reasons",
IFERROR(SUMIFS(AllPublicationData!$H:$H,AllPublicationData!$A:$A,'Publication Table (%)'!$B57,AllPublicationData!$B:$B,'Publication Table (%)'!$C$4,AllPublicationData!$D:$D,'Publication Table (%)'!P$7)/
SUMIFS(AllPublicationData!$E:$E,AllPublicationData!$A:$A,'Publication Table (%)'!$B57,AllPublicationData!$B:$B,'Publication Table (%)'!$C$4,AllPublicationData!$D:$D,'Publication Table (%)'!P$7),
SUMIFS(AllPublicationData!$H:$H,AllPublicationData!$A:$A,'Publication Table (%)'!$B57,AllPublicationData!$B:$B,'Publication Table (%)'!P$7)/
SUMIFS(AllPublicationData!$E:$E,AllPublicationData!$A:$A,'Publication Table (%)'!$B57,AllPublicationData!$B:$B,'Publication Table (%)'!P$7)),
IF('Publication Table (%)'!$C$5="Operations cancelled for non-clinical/capacity reasons",
IFERROR(SUMIFS(AllPublicationData!$I:$I,AllPublicationData!$A:$A,'Publication Table (%)'!$B57,AllPublicationData!$B:$B,'Publication Table (%)'!$C$4,AllPublicationData!$D:$D,'Publication Table (%)'!P$7)/
SUMIFS(AllPublicationData!$E:$E,AllPublicationData!$A:$A,'Publication Table (%)'!$B57,AllPublicationData!$B:$B,'Publication Table (%)'!$C$4,AllPublicationData!$D:$D,'Publication Table (%)'!P$7),
SUMIFS(AllPublicationData!$I:$I,AllPublicationData!$A:$A,'Publication Table (%)'!$B57,AllPublicationData!$B:$B,'Publication Table (%)'!P$7)/
SUMIFS(AllPublicationData!$E:$E,AllPublicationData!$A:$A,'Publication Table (%)'!$B57,AllPublicationData!$B:$B,'Publication Table (%)'!P$7)),
IF('Publication Table (%)'!$C$5="Cancellations for other reasons",
IFERROR(SUMIFS(AllPublicationData!$J:$J,AllPublicationData!$A:$A,'Publication Table (%)'!$B57,AllPublicationData!$B:$B,'Publication Table (%)'!$C$4,AllPublicationData!$D:$D,'Publication Table (%)'!P$7)/
SUMIFS(AllPublicationData!$E:$E,AllPublicationData!$A:$A,'Publication Table (%)'!$B57,AllPublicationData!$B:$B,'Publication Table (%)'!$C$4,AllPublicationData!$D:$D,'Publication Table (%)'!P$7),
SUMIFS(AllPublicationData!$J:$J,AllPublicationData!$A:$A,'Publication Table (%)'!$B57,AllPublicationData!$B:$B,'Publication Table (%)'!P$7)/
SUMIFS(AllPublicationData!$E:$E,AllPublicationData!$A:$A,'Publication Table (%)'!$B57,AllPublicationData!$B:$B,'Publication Table (%)'!P$7)))))))</f>
        <v>5.4794520547945202E-2</v>
      </c>
      <c r="Q57" s="96">
        <f>IF('Publication Table (%)'!$C$5="All Cancelled Operations",
IFERROR(SUMIFS(AllPublicationData!$F:$F,AllPublicationData!$A:$A,'Publication Table (%)'!$B57,AllPublicationData!$B:$B,'Publication Table (%)'!$C$4,AllPublicationData!$D:$D,'Publication Table (%)'!Q$7)/
SUMIFS(AllPublicationData!$E:$E,AllPublicationData!$A:$A,'Publication Table (%)'!$B57,AllPublicationData!$B:$B,'Publication Table (%)'!$C$4,AllPublicationData!$D:$D,'Publication Table (%)'!Q$7),
SUMIFS(AllPublicationData!$F:$F,AllPublicationData!$A:$A,'Publication Table (%)'!$B57,AllPublicationData!$B:$B,'Publication Table (%)'!Q$7)/
SUMIFS(AllPublicationData!$E:$E,AllPublicationData!$A:$A,'Publication Table (%)'!$B57,AllPublicationData!$B:$B,'Publication Table (%)'!Q$7)),
IF('Publication Table (%)'!$C$5="Operations cancelled by patient",
IFERROR(SUMIFS(AllPublicationData!$G:$G,AllPublicationData!$A:$A,'Publication Table (%)'!$B57,AllPublicationData!$B:$B,'Publication Table (%)'!$C$4,AllPublicationData!$D:$D,'Publication Table (%)'!Q$7)/
SUMIFS(AllPublicationData!$E:$E,AllPublicationData!$A:$A,'Publication Table (%)'!$B57,AllPublicationData!$B:$B,'Publication Table (%)'!$C$4,AllPublicationData!$D:$D,'Publication Table (%)'!Q$7),
SUMIFS(AllPublicationData!$G:$G,AllPublicationData!$A:$A,'Publication Table (%)'!$B57,AllPublicationData!$B:$B,'Publication Table (%)'!Q$7)/
SUMIFS(AllPublicationData!$E:$E,AllPublicationData!$A:$A,'Publication Table (%)'!$B57,AllPublicationData!$B:$B,'Publication Table (%)'!Q$7)),
IF('Publication Table (%)'!$C$5="Operations cancelled for clinical reasons",
IFERROR(SUMIFS(AllPublicationData!$H:$H,AllPublicationData!$A:$A,'Publication Table (%)'!$B57,AllPublicationData!$B:$B,'Publication Table (%)'!$C$4,AllPublicationData!$D:$D,'Publication Table (%)'!Q$7)/
SUMIFS(AllPublicationData!$E:$E,AllPublicationData!$A:$A,'Publication Table (%)'!$B57,AllPublicationData!$B:$B,'Publication Table (%)'!$C$4,AllPublicationData!$D:$D,'Publication Table (%)'!Q$7),
SUMIFS(AllPublicationData!$H:$H,AllPublicationData!$A:$A,'Publication Table (%)'!$B57,AllPublicationData!$B:$B,'Publication Table (%)'!Q$7)/
SUMIFS(AllPublicationData!$E:$E,AllPublicationData!$A:$A,'Publication Table (%)'!$B57,AllPublicationData!$B:$B,'Publication Table (%)'!Q$7)),
IF('Publication Table (%)'!$C$5="Operations cancelled for non-clinical/capacity reasons",
IFERROR(SUMIFS(AllPublicationData!$I:$I,AllPublicationData!$A:$A,'Publication Table (%)'!$B57,AllPublicationData!$B:$B,'Publication Table (%)'!$C$4,AllPublicationData!$D:$D,'Publication Table (%)'!Q$7)/
SUMIFS(AllPublicationData!$E:$E,AllPublicationData!$A:$A,'Publication Table (%)'!$B57,AllPublicationData!$B:$B,'Publication Table (%)'!$C$4,AllPublicationData!$D:$D,'Publication Table (%)'!Q$7),
SUMIFS(AllPublicationData!$I:$I,AllPublicationData!$A:$A,'Publication Table (%)'!$B57,AllPublicationData!$B:$B,'Publication Table (%)'!Q$7)/
SUMIFS(AllPublicationData!$E:$E,AllPublicationData!$A:$A,'Publication Table (%)'!$B57,AllPublicationData!$B:$B,'Publication Table (%)'!Q$7)),
IF('Publication Table (%)'!$C$5="Cancellations for other reasons",
IFERROR(SUMIFS(AllPublicationData!$J:$J,AllPublicationData!$A:$A,'Publication Table (%)'!$B57,AllPublicationData!$B:$B,'Publication Table (%)'!$C$4,AllPublicationData!$D:$D,'Publication Table (%)'!Q$7)/
SUMIFS(AllPublicationData!$E:$E,AllPublicationData!$A:$A,'Publication Table (%)'!$B57,AllPublicationData!$B:$B,'Publication Table (%)'!$C$4,AllPublicationData!$D:$D,'Publication Table (%)'!Q$7),
SUMIFS(AllPublicationData!$J:$J,AllPublicationData!$A:$A,'Publication Table (%)'!$B57,AllPublicationData!$B:$B,'Publication Table (%)'!Q$7)/
SUMIFS(AllPublicationData!$E:$E,AllPublicationData!$A:$A,'Publication Table (%)'!$B57,AllPublicationData!$B:$B,'Publication Table (%)'!Q$7)))))))</f>
        <v>0</v>
      </c>
      <c r="R57" s="96">
        <f>IF('Publication Table (%)'!$C$5="All Cancelled Operations",
IFERROR(SUMIFS(AllPublicationData!$F:$F,AllPublicationData!$A:$A,'Publication Table (%)'!$B57,AllPublicationData!$B:$B,'Publication Table (%)'!$C$4,AllPublicationData!$D:$D,'Publication Table (%)'!R$7)/
SUMIFS(AllPublicationData!$E:$E,AllPublicationData!$A:$A,'Publication Table (%)'!$B57,AllPublicationData!$B:$B,'Publication Table (%)'!$C$4,AllPublicationData!$D:$D,'Publication Table (%)'!R$7),
SUMIFS(AllPublicationData!$F:$F,AllPublicationData!$A:$A,'Publication Table (%)'!$B57,AllPublicationData!$B:$B,'Publication Table (%)'!R$7)/
SUMIFS(AllPublicationData!$E:$E,AllPublicationData!$A:$A,'Publication Table (%)'!$B57,AllPublicationData!$B:$B,'Publication Table (%)'!R$7)),
IF('Publication Table (%)'!$C$5="Operations cancelled by patient",
IFERROR(SUMIFS(AllPublicationData!$G:$G,AllPublicationData!$A:$A,'Publication Table (%)'!$B57,AllPublicationData!$B:$B,'Publication Table (%)'!$C$4,AllPublicationData!$D:$D,'Publication Table (%)'!R$7)/
SUMIFS(AllPublicationData!$E:$E,AllPublicationData!$A:$A,'Publication Table (%)'!$B57,AllPublicationData!$B:$B,'Publication Table (%)'!$C$4,AllPublicationData!$D:$D,'Publication Table (%)'!R$7),
SUMIFS(AllPublicationData!$G:$G,AllPublicationData!$A:$A,'Publication Table (%)'!$B57,AllPublicationData!$B:$B,'Publication Table (%)'!R$7)/
SUMIFS(AllPublicationData!$E:$E,AllPublicationData!$A:$A,'Publication Table (%)'!$B57,AllPublicationData!$B:$B,'Publication Table (%)'!R$7)),
IF('Publication Table (%)'!$C$5="Operations cancelled for clinical reasons",
IFERROR(SUMIFS(AllPublicationData!$H:$H,AllPublicationData!$A:$A,'Publication Table (%)'!$B57,AllPublicationData!$B:$B,'Publication Table (%)'!$C$4,AllPublicationData!$D:$D,'Publication Table (%)'!R$7)/
SUMIFS(AllPublicationData!$E:$E,AllPublicationData!$A:$A,'Publication Table (%)'!$B57,AllPublicationData!$B:$B,'Publication Table (%)'!$C$4,AllPublicationData!$D:$D,'Publication Table (%)'!R$7),
SUMIFS(AllPublicationData!$H:$H,AllPublicationData!$A:$A,'Publication Table (%)'!$B57,AllPublicationData!$B:$B,'Publication Table (%)'!R$7)/
SUMIFS(AllPublicationData!$E:$E,AllPublicationData!$A:$A,'Publication Table (%)'!$B57,AllPublicationData!$B:$B,'Publication Table (%)'!R$7)),
IF('Publication Table (%)'!$C$5="Operations cancelled for non-clinical/capacity reasons",
IFERROR(SUMIFS(AllPublicationData!$I:$I,AllPublicationData!$A:$A,'Publication Table (%)'!$B57,AllPublicationData!$B:$B,'Publication Table (%)'!$C$4,AllPublicationData!$D:$D,'Publication Table (%)'!R$7)/
SUMIFS(AllPublicationData!$E:$E,AllPublicationData!$A:$A,'Publication Table (%)'!$B57,AllPublicationData!$B:$B,'Publication Table (%)'!$C$4,AllPublicationData!$D:$D,'Publication Table (%)'!R$7),
SUMIFS(AllPublicationData!$I:$I,AllPublicationData!$A:$A,'Publication Table (%)'!$B57,AllPublicationData!$B:$B,'Publication Table (%)'!R$7)/
SUMIFS(AllPublicationData!$E:$E,AllPublicationData!$A:$A,'Publication Table (%)'!$B57,AllPublicationData!$B:$B,'Publication Table (%)'!R$7)),
IF('Publication Table (%)'!$C$5="Cancellations for other reasons",
IFERROR(SUMIFS(AllPublicationData!$J:$J,AllPublicationData!$A:$A,'Publication Table (%)'!$B57,AllPublicationData!$B:$B,'Publication Table (%)'!$C$4,AllPublicationData!$D:$D,'Publication Table (%)'!R$7)/
SUMIFS(AllPublicationData!$E:$E,AllPublicationData!$A:$A,'Publication Table (%)'!$B57,AllPublicationData!$B:$B,'Publication Table (%)'!$C$4,AllPublicationData!$D:$D,'Publication Table (%)'!R$7),
SUMIFS(AllPublicationData!$J:$J,AllPublicationData!$A:$A,'Publication Table (%)'!$B57,AllPublicationData!$B:$B,'Publication Table (%)'!R$7)/
SUMIFS(AllPublicationData!$E:$E,AllPublicationData!$A:$A,'Publication Table (%)'!$B57,AllPublicationData!$B:$B,'Publication Table (%)'!R$7)))))))</f>
        <v>9.3023255813953487E-2</v>
      </c>
      <c r="S57" s="96">
        <f>IF('Publication Table (%)'!$C$5="All Cancelled Operations",
IFERROR(SUMIFS(AllPublicationData!$F:$F,AllPublicationData!$A:$A,'Publication Table (%)'!$B57,AllPublicationData!$B:$B,'Publication Table (%)'!$C$4,AllPublicationData!$D:$D,'Publication Table (%)'!S$7)/
SUMIFS(AllPublicationData!$E:$E,AllPublicationData!$A:$A,'Publication Table (%)'!$B57,AllPublicationData!$B:$B,'Publication Table (%)'!$C$4,AllPublicationData!$D:$D,'Publication Table (%)'!S$7),
SUMIFS(AllPublicationData!$F:$F,AllPublicationData!$A:$A,'Publication Table (%)'!$B57,AllPublicationData!$B:$B,'Publication Table (%)'!S$7)/
SUMIFS(AllPublicationData!$E:$E,AllPublicationData!$A:$A,'Publication Table (%)'!$B57,AllPublicationData!$B:$B,'Publication Table (%)'!S$7)),
IF('Publication Table (%)'!$C$5="Operations cancelled by patient",
IFERROR(SUMIFS(AllPublicationData!$G:$G,AllPublicationData!$A:$A,'Publication Table (%)'!$B57,AllPublicationData!$B:$B,'Publication Table (%)'!$C$4,AllPublicationData!$D:$D,'Publication Table (%)'!S$7)/
SUMIFS(AllPublicationData!$E:$E,AllPublicationData!$A:$A,'Publication Table (%)'!$B57,AllPublicationData!$B:$B,'Publication Table (%)'!$C$4,AllPublicationData!$D:$D,'Publication Table (%)'!S$7),
SUMIFS(AllPublicationData!$G:$G,AllPublicationData!$A:$A,'Publication Table (%)'!$B57,AllPublicationData!$B:$B,'Publication Table (%)'!S$7)/
SUMIFS(AllPublicationData!$E:$E,AllPublicationData!$A:$A,'Publication Table (%)'!$B57,AllPublicationData!$B:$B,'Publication Table (%)'!S$7)),
IF('Publication Table (%)'!$C$5="Operations cancelled for clinical reasons",
IFERROR(SUMIFS(AllPublicationData!$H:$H,AllPublicationData!$A:$A,'Publication Table (%)'!$B57,AllPublicationData!$B:$B,'Publication Table (%)'!$C$4,AllPublicationData!$D:$D,'Publication Table (%)'!S$7)/
SUMIFS(AllPublicationData!$E:$E,AllPublicationData!$A:$A,'Publication Table (%)'!$B57,AllPublicationData!$B:$B,'Publication Table (%)'!$C$4,AllPublicationData!$D:$D,'Publication Table (%)'!S$7),
SUMIFS(AllPublicationData!$H:$H,AllPublicationData!$A:$A,'Publication Table (%)'!$B57,AllPublicationData!$B:$B,'Publication Table (%)'!S$7)/
SUMIFS(AllPublicationData!$E:$E,AllPublicationData!$A:$A,'Publication Table (%)'!$B57,AllPublicationData!$B:$B,'Publication Table (%)'!S$7)),
IF('Publication Table (%)'!$C$5="Operations cancelled for non-clinical/capacity reasons",
IFERROR(SUMIFS(AllPublicationData!$I:$I,AllPublicationData!$A:$A,'Publication Table (%)'!$B57,AllPublicationData!$B:$B,'Publication Table (%)'!$C$4,AllPublicationData!$D:$D,'Publication Table (%)'!S$7)/
SUMIFS(AllPublicationData!$E:$E,AllPublicationData!$A:$A,'Publication Table (%)'!$B57,AllPublicationData!$B:$B,'Publication Table (%)'!$C$4,AllPublicationData!$D:$D,'Publication Table (%)'!S$7),
SUMIFS(AllPublicationData!$I:$I,AllPublicationData!$A:$A,'Publication Table (%)'!$B57,AllPublicationData!$B:$B,'Publication Table (%)'!S$7)/
SUMIFS(AllPublicationData!$E:$E,AllPublicationData!$A:$A,'Publication Table (%)'!$B57,AllPublicationData!$B:$B,'Publication Table (%)'!S$7)),
IF('Publication Table (%)'!$C$5="Cancellations for other reasons",
IFERROR(SUMIFS(AllPublicationData!$J:$J,AllPublicationData!$A:$A,'Publication Table (%)'!$B57,AllPublicationData!$B:$B,'Publication Table (%)'!$C$4,AllPublicationData!$D:$D,'Publication Table (%)'!S$7)/
SUMIFS(AllPublicationData!$E:$E,AllPublicationData!$A:$A,'Publication Table (%)'!$B57,AllPublicationData!$B:$B,'Publication Table (%)'!$C$4,AllPublicationData!$D:$D,'Publication Table (%)'!S$7),
SUMIFS(AllPublicationData!$J:$J,AllPublicationData!$A:$A,'Publication Table (%)'!$B57,AllPublicationData!$B:$B,'Publication Table (%)'!S$7)/
SUMIFS(AllPublicationData!$E:$E,AllPublicationData!$A:$A,'Publication Table (%)'!$B57,AllPublicationData!$B:$B,'Publication Table (%)'!S$7)))))))</f>
        <v>0.16666666666666666</v>
      </c>
    </row>
    <row r="58" spans="2:21" x14ac:dyDescent="0.35">
      <c r="B58" s="89">
        <v>43891</v>
      </c>
      <c r="C58" s="112">
        <f>IF('Publication Table (%)'!$C$5="All Cancelled Operations",
SUMIFS(AllPublicationData!$F:$F,AllPublicationData!$A:$A,'Publication Table (%)'!$B58,AllPublicationData!$B:$B,'Publication Table (%)'!$C$4),
IF('Publication Table (%)'!$C$5="Operations cancelled by patient",
SUMIFS(AllPublicationData!$G:$G,AllPublicationData!$A:$A,'Publication Table (%)'!$B58,AllPublicationData!$B:$B,'Publication Table (%)'!$C$4),
IF('Publication Table (%)'!$C$5="Operations cancelled for clinical reasons",
SUMIFS(AllPublicationData!$H:$H,AllPublicationData!$A:$A,'Publication Table (%)'!$B58,AllPublicationData!$B:$B,'Publication Table (%)'!$C$4),
IF('Publication Table (%)'!$C$5="Operations cancelled for non-clinical/capacity reasons",
SUMIFS(AllPublicationData!$I:$I,AllPublicationData!$A:$A,'Publication Table (%)'!$B58,AllPublicationData!$B:$B,'Publication Table (%)'!$C$4),
IF('Publication Table (%)'!$C$5="Cancellations for other reasons",
SUMIFS(AllPublicationData!$J:$J,AllPublicationData!$A:$A,'Publication Table (%)'!$B58,AllPublicationData!$B:$B,'Publication Table (%)'!$C$4))))))+
IF(AND($C$4="NHS Scotland",$C$5="All Cancelled Operations"),
SUMIFS(AllPublicationData!$F:$F,AllPublicationData!$A:$A,'Publication Table (%)'!$B58),
IF(AND($C$4="NHS Scotland",$C$5="Operations cancelled by patient"),
SUMIFS(AllPublicationData!$G:$G,AllPublicationData!$A:$A,'Publication Table (%)'!$B58),
IF(AND($C$4="NHS Scotland",$C$5="Operations cancelled for clinical reasons"),
SUMIFS(AllPublicationData!$H:$H,AllPublicationData!$A:$A,'Publication Table (%)'!$B58),
IF(AND($C$4="NHS Scotland",$C$5="Operations cancelled for non-clinical/capacity reasons"),
SUMIFS(AllPublicationData!$I:$I,AllPublicationData!$A:$A,'Publication Table (%)'!$B58),
IF(AND($C$4="NHS Scotland",$C$5="Cancellations for other reasons"),
SUMIFS(AllPublicationData!$J:$J,AllPublicationData!$A:$A,'Publication Table (%)'!$B58))))))</f>
        <v>3019</v>
      </c>
      <c r="D58" s="110">
        <f>IF(AND('Publication Table (%)'!$C$5="All Cancelled Operations",$C$4&lt;&gt;"NHS Scotland"),
IFERROR(SUMIFS(AllPublicationData!$F:$F,AllPublicationData!$A:$A,'Publication Table (%)'!$B58,AllPublicationData!$B:$B,'Publication Table (%)'!$C$4,AllPublicationData!$D:$D,'Publication Table (%)'!D$7)/
SUMIFS(AllPublicationData!$E:$E,AllPublicationData!$A:$A,'Publication Table (%)'!$B58,AllPublicationData!$B:$B,'Publication Table (%)'!$C$4,AllPublicationData!$D:$D,'Publication Table (%)'!D$7),
SUMIFS(AllPublicationData!$F:$F,AllPublicationData!$A:$A,'Publication Table (%)'!$B58,AllPublicationData!$B:$B,'Publication Table (%)'!D$7)/
SUMIFS(AllPublicationData!$E:$E,AllPublicationData!$A:$A,'Publication Table (%)'!$B58,AllPublicationData!$B:$B,'Publication Table (%)'!D$7)),
IF(AND('Publication Table (%)'!$C$5="Operations cancelled by patient",$C$4&lt;&gt;"NHS Scotland"),
IFERROR(SUMIFS(AllPublicationData!$G:$G,AllPublicationData!$A:$A,'Publication Table (%)'!$B58,AllPublicationData!$B:$B,'Publication Table (%)'!$C$4,AllPublicationData!$D:$D,'Publication Table (%)'!D$7)/
SUMIFS(AllPublicationData!$E:$E,AllPublicationData!$A:$A,'Publication Table (%)'!$B58,AllPublicationData!$B:$B,'Publication Table (%)'!$C$4,AllPublicationData!$D:$D,'Publication Table (%)'!D$7),
SUMIFS(AllPublicationData!$G:$G,AllPublicationData!$A:$A,'Publication Table (%)'!$B58,AllPublicationData!$B:$B,'Publication Table (%)'!D$7)/
SUMIFS(AllPublicationData!$E:$E,AllPublicationData!$A:$A,'Publication Table (%)'!$B58,AllPublicationData!$B:$B,'Publication Table (%)'!D$7)),
IF(AND('Publication Table (%)'!$C$5="Operations cancelled for clinical reasons",$C$4&lt;&gt;"NHS Scotland"),
IFERROR(SUMIFS(AllPublicationData!$H:$H,AllPublicationData!$A:$A,'Publication Table (%)'!$B58,AllPublicationData!$B:$B,'Publication Table (%)'!$C$4,AllPublicationData!$D:$D,'Publication Table (%)'!D$7)/
SUMIFS(AllPublicationData!$E:$E,AllPublicationData!$A:$A,'Publication Table (%)'!$B58,AllPublicationData!$B:$B,'Publication Table (%)'!$C$4,AllPublicationData!$D:$D,'Publication Table (%)'!D$7),
SUMIFS(AllPublicationData!$H:$H,AllPublicationData!$A:$A,'Publication Table (%)'!$B58,AllPublicationData!$B:$B,'Publication Table (%)'!D$7)/
SUMIFS(AllPublicationData!$E:$E,AllPublicationData!$A:$A,'Publication Table (%)'!$B58,AllPublicationData!$B:$B,'Publication Table (%)'!D$7)),
IF(AND('Publication Table (%)'!$C$5="Operations cancelled for non-clinical/capacity reasons",$C$4&lt;&gt;"NHS Scotland"),
IFERROR(SUMIFS(AllPublicationData!$I:$I,AllPublicationData!$A:$A,'Publication Table (%)'!$B58,AllPublicationData!$B:$B,'Publication Table (%)'!$C$4,AllPublicationData!$D:$D,'Publication Table (%)'!D$7)/
SUMIFS(AllPublicationData!$E:$E,AllPublicationData!$A:$A,'Publication Table (%)'!$B58,AllPublicationData!$B:$B,'Publication Table (%)'!$C$4,AllPublicationData!$D:$D,'Publication Table (%)'!D$7),
SUMIFS(AllPublicationData!$I:$I,AllPublicationData!$A:$A,'Publication Table (%)'!$B58,AllPublicationData!$B:$B,'Publication Table (%)'!D$7)/
SUMIFS(AllPublicationData!$E:$E,AllPublicationData!$A:$A,'Publication Table (%)'!$B58,AllPublicationData!$B:$B,'Publication Table (%)'!D$7)),
IF(AND('Publication Table (%)'!$C$5="Cancellations for other reasons",$C$4&lt;&gt;"NHS Scotland"),
IFERROR(SUMIFS(AllPublicationData!$J:$J,AllPublicationData!$A:$A,'Publication Table (%)'!$B58,AllPublicationData!$B:$B,'Publication Table (%)'!$C$4,AllPublicationData!$D:$D,'Publication Table (%)'!D$7)/
SUMIFS(AllPublicationData!$E:$E,AllPublicationData!$A:$A,'Publication Table (%)'!$B58,AllPublicationData!$B:$B,'Publication Table (%)'!$C$4,AllPublicationData!$D:$D,'Publication Table (%)'!D$7),
SUMIFS(AllPublicationData!$J:$J,AllPublicationData!$A:$A,'Publication Table (%)'!$B58,AllPublicationData!$B:$B,'Publication Table (%)'!D$7)/
SUMIFS(AllPublicationData!$E:$E,AllPublicationData!$A:$A,'Publication Table (%)'!$B58,AllPublicationData!$B:$B,'Publication Table (%)'!D$7)),
IF(AND($C$4="NHS Scotland",$C$5="All Cancelled Operations"),
SUMIFS(AllPublicationData!$F:$F,AllPublicationData!$A:$A,'Publication Table'!$B58)/
SUMIFS(AllPublicationData!$E:$E,AllPublicationData!$A:$A,'Publication Table'!$B58),
IF(AND($C$4="NHS Scotland",$C$5="Operations cancelled by patient"),
SUMIFS(AllPublicationData!$G:$G,AllPublicationData!$A:$A,'Publication Table'!$B58)/
SUMIFS(AllPublicationData!$E:$E,AllPublicationData!$A:$A,'Publication Table'!$B58),
IF(AND($C$4="NHS Scotland",$C$5="Operations cancelled for clinical reasons"),
SUMIFS(AllPublicationData!$H:$H,AllPublicationData!$A:$A,'Publication Table'!$B58)/
SUMIFS(AllPublicationData!$E:$E,AllPublicationData!$A:$A,'Publication Table'!$B58),
IF(AND($C$4="NHS Scotland",$C$5="Operations cancelled for non-clinical/capacity reasons"),
SUMIFS(AllPublicationData!$I:$I,AllPublicationData!$A:$A,'Publication Table'!$B58)/
SUMIFS(AllPublicationData!$E:$E,AllPublicationData!$A:$A,'Publication Table'!$B58),
IF(AND($C$4="NHS Scotland",$C$5="Cancellations for other reasons"),
SUMIFS(AllPublicationData!$J:$J,AllPublicationData!$A:$A,'Publication Table'!$B58)/
SUMIFS(AllPublicationData!$E:$E,AllPublicationData!$A:$A,'Publication Table'!$B58)))))))))))</f>
        <v>0.14951465927099841</v>
      </c>
      <c r="E58" s="96">
        <f>IF('Publication Table (%)'!$C$5="All Cancelled Operations",
IFERROR(SUMIFS(AllPublicationData!$F:$F,AllPublicationData!$A:$A,'Publication Table (%)'!$B58,AllPublicationData!$B:$B,'Publication Table (%)'!$C$4,AllPublicationData!$D:$D,'Publication Table (%)'!E$7)/
SUMIFS(AllPublicationData!$E:$E,AllPublicationData!$A:$A,'Publication Table (%)'!$B58,AllPublicationData!$B:$B,'Publication Table (%)'!$C$4,AllPublicationData!$D:$D,'Publication Table (%)'!E$7),
SUMIFS(AllPublicationData!$F:$F,AllPublicationData!$A:$A,'Publication Table (%)'!$B58,AllPublicationData!$B:$B,'Publication Table (%)'!E$7)/
SUMIFS(AllPublicationData!$E:$E,AllPublicationData!$A:$A,'Publication Table (%)'!$B58,AllPublicationData!$B:$B,'Publication Table (%)'!E$7)),
IF('Publication Table (%)'!$C$5="Operations cancelled by patient",
IFERROR(SUMIFS(AllPublicationData!$G:$G,AllPublicationData!$A:$A,'Publication Table (%)'!$B58,AllPublicationData!$B:$B,'Publication Table (%)'!$C$4,AllPublicationData!$D:$D,'Publication Table (%)'!E$7)/
SUMIFS(AllPublicationData!$E:$E,AllPublicationData!$A:$A,'Publication Table (%)'!$B58,AllPublicationData!$B:$B,'Publication Table (%)'!$C$4,AllPublicationData!$D:$D,'Publication Table (%)'!E$7),
SUMIFS(AllPublicationData!$G:$G,AllPublicationData!$A:$A,'Publication Table (%)'!$B58,AllPublicationData!$B:$B,'Publication Table (%)'!E$7)/
SUMIFS(AllPublicationData!$E:$E,AllPublicationData!$A:$A,'Publication Table (%)'!$B58,AllPublicationData!$B:$B,'Publication Table (%)'!E$7)),
IF('Publication Table (%)'!$C$5="Operations cancelled for clinical reasons",
IFERROR(SUMIFS(AllPublicationData!$H:$H,AllPublicationData!$A:$A,'Publication Table (%)'!$B58,AllPublicationData!$B:$B,'Publication Table (%)'!$C$4,AllPublicationData!$D:$D,'Publication Table (%)'!E$7)/
SUMIFS(AllPublicationData!$E:$E,AllPublicationData!$A:$A,'Publication Table (%)'!$B58,AllPublicationData!$B:$B,'Publication Table (%)'!$C$4,AllPublicationData!$D:$D,'Publication Table (%)'!E$7),
SUMIFS(AllPublicationData!$H:$H,AllPublicationData!$A:$A,'Publication Table (%)'!$B58,AllPublicationData!$B:$B,'Publication Table (%)'!E$7)/
SUMIFS(AllPublicationData!$E:$E,AllPublicationData!$A:$A,'Publication Table (%)'!$B58,AllPublicationData!$B:$B,'Publication Table (%)'!E$7)),
IF('Publication Table (%)'!$C$5="Operations cancelled for non-clinical/capacity reasons",
IFERROR(SUMIFS(AllPublicationData!$I:$I,AllPublicationData!$A:$A,'Publication Table (%)'!$B58,AllPublicationData!$B:$B,'Publication Table (%)'!$C$4,AllPublicationData!$D:$D,'Publication Table (%)'!E$7)/
SUMIFS(AllPublicationData!$E:$E,AllPublicationData!$A:$A,'Publication Table (%)'!$B58,AllPublicationData!$B:$B,'Publication Table (%)'!$C$4,AllPublicationData!$D:$D,'Publication Table (%)'!E$7),
SUMIFS(AllPublicationData!$I:$I,AllPublicationData!$A:$A,'Publication Table (%)'!$B58,AllPublicationData!$B:$B,'Publication Table (%)'!E$7)/
SUMIFS(AllPublicationData!$E:$E,AllPublicationData!$A:$A,'Publication Table (%)'!$B58,AllPublicationData!$B:$B,'Publication Table (%)'!E$7)),
IF('Publication Table (%)'!$C$5="Cancellations for other reasons",
IFERROR(SUMIFS(AllPublicationData!$J:$J,AllPublicationData!$A:$A,'Publication Table (%)'!$B58,AllPublicationData!$B:$B,'Publication Table (%)'!$C$4,AllPublicationData!$D:$D,'Publication Table (%)'!E$7)/
SUMIFS(AllPublicationData!$E:$E,AllPublicationData!$A:$A,'Publication Table (%)'!$B58,AllPublicationData!$B:$B,'Publication Table (%)'!$C$4,AllPublicationData!$D:$D,'Publication Table (%)'!E$7),
SUMIFS(AllPublicationData!$J:$J,AllPublicationData!$A:$A,'Publication Table (%)'!$B58,AllPublicationData!$B:$B,'Publication Table (%)'!E$7)/
SUMIFS(AllPublicationData!$E:$E,AllPublicationData!$A:$A,'Publication Table (%)'!$B58,AllPublicationData!$B:$B,'Publication Table (%)'!E$7)))))))</f>
        <v>7.1305841924398622E-2</v>
      </c>
      <c r="F58" s="96">
        <f>IF('Publication Table (%)'!$C$5="All Cancelled Operations",
IFERROR(SUMIFS(AllPublicationData!$F:$F,AllPublicationData!$A:$A,'Publication Table (%)'!$B58,AllPublicationData!$B:$B,'Publication Table (%)'!$C$4,AllPublicationData!$D:$D,'Publication Table (%)'!F$7)/
SUMIFS(AllPublicationData!$E:$E,AllPublicationData!$A:$A,'Publication Table (%)'!$B58,AllPublicationData!$B:$B,'Publication Table (%)'!$C$4,AllPublicationData!$D:$D,'Publication Table (%)'!F$7),
SUMIFS(AllPublicationData!$F:$F,AllPublicationData!$A:$A,'Publication Table (%)'!$B58,AllPublicationData!$B:$B,'Publication Table (%)'!F$7)/
SUMIFS(AllPublicationData!$E:$E,AllPublicationData!$A:$A,'Publication Table (%)'!$B58,AllPublicationData!$B:$B,'Publication Table (%)'!F$7)),
IF('Publication Table (%)'!$C$5="Operations cancelled by patient",
IFERROR(SUMIFS(AllPublicationData!$G:$G,AllPublicationData!$A:$A,'Publication Table (%)'!$B58,AllPublicationData!$B:$B,'Publication Table (%)'!$C$4,AllPublicationData!$D:$D,'Publication Table (%)'!F$7)/
SUMIFS(AllPublicationData!$E:$E,AllPublicationData!$A:$A,'Publication Table (%)'!$B58,AllPublicationData!$B:$B,'Publication Table (%)'!$C$4,AllPublicationData!$D:$D,'Publication Table (%)'!F$7),
SUMIFS(AllPublicationData!$G:$G,AllPublicationData!$A:$A,'Publication Table (%)'!$B58,AllPublicationData!$B:$B,'Publication Table (%)'!F$7)/
SUMIFS(AllPublicationData!$E:$E,AllPublicationData!$A:$A,'Publication Table (%)'!$B58,AllPublicationData!$B:$B,'Publication Table (%)'!F$7)),
IF('Publication Table (%)'!$C$5="Operations cancelled for clinical reasons",
IFERROR(SUMIFS(AllPublicationData!$H:$H,AllPublicationData!$A:$A,'Publication Table (%)'!$B58,AllPublicationData!$B:$B,'Publication Table (%)'!$C$4,AllPublicationData!$D:$D,'Publication Table (%)'!F$7)/
SUMIFS(AllPublicationData!$E:$E,AllPublicationData!$A:$A,'Publication Table (%)'!$B58,AllPublicationData!$B:$B,'Publication Table (%)'!$C$4,AllPublicationData!$D:$D,'Publication Table (%)'!F$7),
SUMIFS(AllPublicationData!$H:$H,AllPublicationData!$A:$A,'Publication Table (%)'!$B58,AllPublicationData!$B:$B,'Publication Table (%)'!F$7)/
SUMIFS(AllPublicationData!$E:$E,AllPublicationData!$A:$A,'Publication Table (%)'!$B58,AllPublicationData!$B:$B,'Publication Table (%)'!F$7)),
IF('Publication Table (%)'!$C$5="Operations cancelled for non-clinical/capacity reasons",
IFERROR(SUMIFS(AllPublicationData!$I:$I,AllPublicationData!$A:$A,'Publication Table (%)'!$B58,AllPublicationData!$B:$B,'Publication Table (%)'!$C$4,AllPublicationData!$D:$D,'Publication Table (%)'!F$7)/
SUMIFS(AllPublicationData!$E:$E,AllPublicationData!$A:$A,'Publication Table (%)'!$B58,AllPublicationData!$B:$B,'Publication Table (%)'!$C$4,AllPublicationData!$D:$D,'Publication Table (%)'!F$7),
SUMIFS(AllPublicationData!$I:$I,AllPublicationData!$A:$A,'Publication Table (%)'!$B58,AllPublicationData!$B:$B,'Publication Table (%)'!F$7)/
SUMIFS(AllPublicationData!$E:$E,AllPublicationData!$A:$A,'Publication Table (%)'!$B58,AllPublicationData!$B:$B,'Publication Table (%)'!F$7)),
IF('Publication Table (%)'!$C$5="Cancellations for other reasons",
IFERROR(SUMIFS(AllPublicationData!$J:$J,AllPublicationData!$A:$A,'Publication Table (%)'!$B58,AllPublicationData!$B:$B,'Publication Table (%)'!$C$4,AllPublicationData!$D:$D,'Publication Table (%)'!F$7)/
SUMIFS(AllPublicationData!$E:$E,AllPublicationData!$A:$A,'Publication Table (%)'!$B58,AllPublicationData!$B:$B,'Publication Table (%)'!$C$4,AllPublicationData!$D:$D,'Publication Table (%)'!F$7),
SUMIFS(AllPublicationData!$J:$J,AllPublicationData!$A:$A,'Publication Table (%)'!$B58,AllPublicationData!$B:$B,'Publication Table (%)'!F$7)/
SUMIFS(AllPublicationData!$E:$E,AllPublicationData!$A:$A,'Publication Table (%)'!$B58,AllPublicationData!$B:$B,'Publication Table (%)'!F$7)))))))</f>
        <v>0.21318144833197722</v>
      </c>
      <c r="G58" s="96">
        <f>IF('Publication Table (%)'!$C$5="All Cancelled Operations",
IFERROR(SUMIFS(AllPublicationData!$F:$F,AllPublicationData!$A:$A,'Publication Table (%)'!$B58,AllPublicationData!$B:$B,'Publication Table (%)'!$C$4,AllPublicationData!$D:$D,'Publication Table (%)'!G$7)/
SUMIFS(AllPublicationData!$E:$E,AllPublicationData!$A:$A,'Publication Table (%)'!$B58,AllPublicationData!$B:$B,'Publication Table (%)'!$C$4,AllPublicationData!$D:$D,'Publication Table (%)'!G$7),
SUMIFS(AllPublicationData!$F:$F,AllPublicationData!$A:$A,'Publication Table (%)'!$B58,AllPublicationData!$B:$B,'Publication Table (%)'!G$7)/
SUMIFS(AllPublicationData!$E:$E,AllPublicationData!$A:$A,'Publication Table (%)'!$B58,AllPublicationData!$B:$B,'Publication Table (%)'!G$7)),
IF('Publication Table (%)'!$C$5="Operations cancelled by patient",
IFERROR(SUMIFS(AllPublicationData!$G:$G,AllPublicationData!$A:$A,'Publication Table (%)'!$B58,AllPublicationData!$B:$B,'Publication Table (%)'!$C$4,AllPublicationData!$D:$D,'Publication Table (%)'!G$7)/
SUMIFS(AllPublicationData!$E:$E,AllPublicationData!$A:$A,'Publication Table (%)'!$B58,AllPublicationData!$B:$B,'Publication Table (%)'!$C$4,AllPublicationData!$D:$D,'Publication Table (%)'!G$7),
SUMIFS(AllPublicationData!$G:$G,AllPublicationData!$A:$A,'Publication Table (%)'!$B58,AllPublicationData!$B:$B,'Publication Table (%)'!G$7)/
SUMIFS(AllPublicationData!$E:$E,AllPublicationData!$A:$A,'Publication Table (%)'!$B58,AllPublicationData!$B:$B,'Publication Table (%)'!G$7)),
IF('Publication Table (%)'!$C$5="Operations cancelled for clinical reasons",
IFERROR(SUMIFS(AllPublicationData!$H:$H,AllPublicationData!$A:$A,'Publication Table (%)'!$B58,AllPublicationData!$B:$B,'Publication Table (%)'!$C$4,AllPublicationData!$D:$D,'Publication Table (%)'!G$7)/
SUMIFS(AllPublicationData!$E:$E,AllPublicationData!$A:$A,'Publication Table (%)'!$B58,AllPublicationData!$B:$B,'Publication Table (%)'!$C$4,AllPublicationData!$D:$D,'Publication Table (%)'!G$7),
SUMIFS(AllPublicationData!$H:$H,AllPublicationData!$A:$A,'Publication Table (%)'!$B58,AllPublicationData!$B:$B,'Publication Table (%)'!G$7)/
SUMIFS(AllPublicationData!$E:$E,AllPublicationData!$A:$A,'Publication Table (%)'!$B58,AllPublicationData!$B:$B,'Publication Table (%)'!G$7)),
IF('Publication Table (%)'!$C$5="Operations cancelled for non-clinical/capacity reasons",
IFERROR(SUMIFS(AllPublicationData!$I:$I,AllPublicationData!$A:$A,'Publication Table (%)'!$B58,AllPublicationData!$B:$B,'Publication Table (%)'!$C$4,AllPublicationData!$D:$D,'Publication Table (%)'!G$7)/
SUMIFS(AllPublicationData!$E:$E,AllPublicationData!$A:$A,'Publication Table (%)'!$B58,AllPublicationData!$B:$B,'Publication Table (%)'!$C$4,AllPublicationData!$D:$D,'Publication Table (%)'!G$7),
SUMIFS(AllPublicationData!$I:$I,AllPublicationData!$A:$A,'Publication Table (%)'!$B58,AllPublicationData!$B:$B,'Publication Table (%)'!G$7)/
SUMIFS(AllPublicationData!$E:$E,AllPublicationData!$A:$A,'Publication Table (%)'!$B58,AllPublicationData!$B:$B,'Publication Table (%)'!G$7)),
IF('Publication Table (%)'!$C$5="Cancellations for other reasons",
IFERROR(SUMIFS(AllPublicationData!$J:$J,AllPublicationData!$A:$A,'Publication Table (%)'!$B58,AllPublicationData!$B:$B,'Publication Table (%)'!$C$4,AllPublicationData!$D:$D,'Publication Table (%)'!G$7)/
SUMIFS(AllPublicationData!$E:$E,AllPublicationData!$A:$A,'Publication Table (%)'!$B58,AllPublicationData!$B:$B,'Publication Table (%)'!$C$4,AllPublicationData!$D:$D,'Publication Table (%)'!G$7),
SUMIFS(AllPublicationData!$J:$J,AllPublicationData!$A:$A,'Publication Table (%)'!$B58,AllPublicationData!$B:$B,'Publication Table (%)'!G$7)/
SUMIFS(AllPublicationData!$E:$E,AllPublicationData!$A:$A,'Publication Table (%)'!$B58,AllPublicationData!$B:$B,'Publication Table (%)'!G$7)))))))</f>
        <v>0.20992366412213739</v>
      </c>
      <c r="H58" s="96">
        <f>IF('Publication Table (%)'!$C$5="All Cancelled Operations",
IFERROR(SUMIFS(AllPublicationData!$F:$F,AllPublicationData!$A:$A,'Publication Table (%)'!$B58,AllPublicationData!$B:$B,'Publication Table (%)'!$C$4,AllPublicationData!$D:$D,'Publication Table (%)'!H$7)/
SUMIFS(AllPublicationData!$E:$E,AllPublicationData!$A:$A,'Publication Table (%)'!$B58,AllPublicationData!$B:$B,'Publication Table (%)'!$C$4,AllPublicationData!$D:$D,'Publication Table (%)'!H$7),
SUMIFS(AllPublicationData!$F:$F,AllPublicationData!$A:$A,'Publication Table (%)'!$B58,AllPublicationData!$B:$B,'Publication Table (%)'!H$7)/
SUMIFS(AllPublicationData!$E:$E,AllPublicationData!$A:$A,'Publication Table (%)'!$B58,AllPublicationData!$B:$B,'Publication Table (%)'!H$7)),
IF('Publication Table (%)'!$C$5="Operations cancelled by patient",
IFERROR(SUMIFS(AllPublicationData!$G:$G,AllPublicationData!$A:$A,'Publication Table (%)'!$B58,AllPublicationData!$B:$B,'Publication Table (%)'!$C$4,AllPublicationData!$D:$D,'Publication Table (%)'!H$7)/
SUMIFS(AllPublicationData!$E:$E,AllPublicationData!$A:$A,'Publication Table (%)'!$B58,AllPublicationData!$B:$B,'Publication Table (%)'!$C$4,AllPublicationData!$D:$D,'Publication Table (%)'!H$7),
SUMIFS(AllPublicationData!$G:$G,AllPublicationData!$A:$A,'Publication Table (%)'!$B58,AllPublicationData!$B:$B,'Publication Table (%)'!H$7)/
SUMIFS(AllPublicationData!$E:$E,AllPublicationData!$A:$A,'Publication Table (%)'!$B58,AllPublicationData!$B:$B,'Publication Table (%)'!H$7)),
IF('Publication Table (%)'!$C$5="Operations cancelled for clinical reasons",
IFERROR(SUMIFS(AllPublicationData!$H:$H,AllPublicationData!$A:$A,'Publication Table (%)'!$B58,AllPublicationData!$B:$B,'Publication Table (%)'!$C$4,AllPublicationData!$D:$D,'Publication Table (%)'!H$7)/
SUMIFS(AllPublicationData!$E:$E,AllPublicationData!$A:$A,'Publication Table (%)'!$B58,AllPublicationData!$B:$B,'Publication Table (%)'!$C$4,AllPublicationData!$D:$D,'Publication Table (%)'!H$7),
SUMIFS(AllPublicationData!$H:$H,AllPublicationData!$A:$A,'Publication Table (%)'!$B58,AllPublicationData!$B:$B,'Publication Table (%)'!H$7)/
SUMIFS(AllPublicationData!$E:$E,AllPublicationData!$A:$A,'Publication Table (%)'!$B58,AllPublicationData!$B:$B,'Publication Table (%)'!H$7)),
IF('Publication Table (%)'!$C$5="Operations cancelled for non-clinical/capacity reasons",
IFERROR(SUMIFS(AllPublicationData!$I:$I,AllPublicationData!$A:$A,'Publication Table (%)'!$B58,AllPublicationData!$B:$B,'Publication Table (%)'!$C$4,AllPublicationData!$D:$D,'Publication Table (%)'!H$7)/
SUMIFS(AllPublicationData!$E:$E,AllPublicationData!$A:$A,'Publication Table (%)'!$B58,AllPublicationData!$B:$B,'Publication Table (%)'!$C$4,AllPublicationData!$D:$D,'Publication Table (%)'!H$7),
SUMIFS(AllPublicationData!$I:$I,AllPublicationData!$A:$A,'Publication Table (%)'!$B58,AllPublicationData!$B:$B,'Publication Table (%)'!H$7)/
SUMIFS(AllPublicationData!$E:$E,AllPublicationData!$A:$A,'Publication Table (%)'!$B58,AllPublicationData!$B:$B,'Publication Table (%)'!H$7)),
IF('Publication Table (%)'!$C$5="Cancellations for other reasons",
IFERROR(SUMIFS(AllPublicationData!$J:$J,AllPublicationData!$A:$A,'Publication Table (%)'!$B58,AllPublicationData!$B:$B,'Publication Table (%)'!$C$4,AllPublicationData!$D:$D,'Publication Table (%)'!H$7)/
SUMIFS(AllPublicationData!$E:$E,AllPublicationData!$A:$A,'Publication Table (%)'!$B58,AllPublicationData!$B:$B,'Publication Table (%)'!$C$4,AllPublicationData!$D:$D,'Publication Table (%)'!H$7),
SUMIFS(AllPublicationData!$J:$J,AllPublicationData!$A:$A,'Publication Table (%)'!$B58,AllPublicationData!$B:$B,'Publication Table (%)'!H$7)/
SUMIFS(AllPublicationData!$E:$E,AllPublicationData!$A:$A,'Publication Table (%)'!$B58,AllPublicationData!$B:$B,'Publication Table (%)'!H$7)))))))</f>
        <v>0.10454545454545454</v>
      </c>
      <c r="I58" s="96">
        <f>IF('Publication Table (%)'!$C$5="All Cancelled Operations",
IFERROR(SUMIFS(AllPublicationData!$F:$F,AllPublicationData!$A:$A,'Publication Table (%)'!$B58,AllPublicationData!$B:$B,'Publication Table (%)'!$C$4,AllPublicationData!$D:$D,'Publication Table (%)'!I$7)/
SUMIFS(AllPublicationData!$E:$E,AllPublicationData!$A:$A,'Publication Table (%)'!$B58,AllPublicationData!$B:$B,'Publication Table (%)'!$C$4,AllPublicationData!$D:$D,'Publication Table (%)'!I$7),
SUMIFS(AllPublicationData!$F:$F,AllPublicationData!$A:$A,'Publication Table (%)'!$B58,AllPublicationData!$B:$B,'Publication Table (%)'!I$7)/
SUMIFS(AllPublicationData!$E:$E,AllPublicationData!$A:$A,'Publication Table (%)'!$B58,AllPublicationData!$B:$B,'Publication Table (%)'!I$7)),
IF('Publication Table (%)'!$C$5="Operations cancelled by patient",
IFERROR(SUMIFS(AllPublicationData!$G:$G,AllPublicationData!$A:$A,'Publication Table (%)'!$B58,AllPublicationData!$B:$B,'Publication Table (%)'!$C$4,AllPublicationData!$D:$D,'Publication Table (%)'!I$7)/
SUMIFS(AllPublicationData!$E:$E,AllPublicationData!$A:$A,'Publication Table (%)'!$B58,AllPublicationData!$B:$B,'Publication Table (%)'!$C$4,AllPublicationData!$D:$D,'Publication Table (%)'!I$7),
SUMIFS(AllPublicationData!$G:$G,AllPublicationData!$A:$A,'Publication Table (%)'!$B58,AllPublicationData!$B:$B,'Publication Table (%)'!I$7)/
SUMIFS(AllPublicationData!$E:$E,AllPublicationData!$A:$A,'Publication Table (%)'!$B58,AllPublicationData!$B:$B,'Publication Table (%)'!I$7)),
IF('Publication Table (%)'!$C$5="Operations cancelled for clinical reasons",
IFERROR(SUMIFS(AllPublicationData!$H:$H,AllPublicationData!$A:$A,'Publication Table (%)'!$B58,AllPublicationData!$B:$B,'Publication Table (%)'!$C$4,AllPublicationData!$D:$D,'Publication Table (%)'!I$7)/
SUMIFS(AllPublicationData!$E:$E,AllPublicationData!$A:$A,'Publication Table (%)'!$B58,AllPublicationData!$B:$B,'Publication Table (%)'!$C$4,AllPublicationData!$D:$D,'Publication Table (%)'!I$7),
SUMIFS(AllPublicationData!$H:$H,AllPublicationData!$A:$A,'Publication Table (%)'!$B58,AllPublicationData!$B:$B,'Publication Table (%)'!I$7)/
SUMIFS(AllPublicationData!$E:$E,AllPublicationData!$A:$A,'Publication Table (%)'!$B58,AllPublicationData!$B:$B,'Publication Table (%)'!I$7)),
IF('Publication Table (%)'!$C$5="Operations cancelled for non-clinical/capacity reasons",
IFERROR(SUMIFS(AllPublicationData!$I:$I,AllPublicationData!$A:$A,'Publication Table (%)'!$B58,AllPublicationData!$B:$B,'Publication Table (%)'!$C$4,AllPublicationData!$D:$D,'Publication Table (%)'!I$7)/
SUMIFS(AllPublicationData!$E:$E,AllPublicationData!$A:$A,'Publication Table (%)'!$B58,AllPublicationData!$B:$B,'Publication Table (%)'!$C$4,AllPublicationData!$D:$D,'Publication Table (%)'!I$7),
SUMIFS(AllPublicationData!$I:$I,AllPublicationData!$A:$A,'Publication Table (%)'!$B58,AllPublicationData!$B:$B,'Publication Table (%)'!I$7)/
SUMIFS(AllPublicationData!$E:$E,AllPublicationData!$A:$A,'Publication Table (%)'!$B58,AllPublicationData!$B:$B,'Publication Table (%)'!I$7)),
IF('Publication Table (%)'!$C$5="Cancellations for other reasons",
IFERROR(SUMIFS(AllPublicationData!$J:$J,AllPublicationData!$A:$A,'Publication Table (%)'!$B58,AllPublicationData!$B:$B,'Publication Table (%)'!$C$4,AllPublicationData!$D:$D,'Publication Table (%)'!I$7)/
SUMIFS(AllPublicationData!$E:$E,AllPublicationData!$A:$A,'Publication Table (%)'!$B58,AllPublicationData!$B:$B,'Publication Table (%)'!$C$4,AllPublicationData!$D:$D,'Publication Table (%)'!I$7),
SUMIFS(AllPublicationData!$J:$J,AllPublicationData!$A:$A,'Publication Table (%)'!$B58,AllPublicationData!$B:$B,'Publication Table (%)'!I$7)/
SUMIFS(AllPublicationData!$E:$E,AllPublicationData!$A:$A,'Publication Table (%)'!$B58,AllPublicationData!$B:$B,'Publication Table (%)'!I$7)))))))</f>
        <v>0.11195445920303605</v>
      </c>
      <c r="J58" s="96">
        <f>IF('Publication Table (%)'!$C$5="All Cancelled Operations",
IFERROR(SUMIFS(AllPublicationData!$F:$F,AllPublicationData!$A:$A,'Publication Table (%)'!$B58,AllPublicationData!$B:$B,'Publication Table (%)'!$C$4,AllPublicationData!$D:$D,'Publication Table (%)'!J$7)/
SUMIFS(AllPublicationData!$E:$E,AllPublicationData!$A:$A,'Publication Table (%)'!$B58,AllPublicationData!$B:$B,'Publication Table (%)'!$C$4,AllPublicationData!$D:$D,'Publication Table (%)'!J$7),
SUMIFS(AllPublicationData!$F:$F,AllPublicationData!$A:$A,'Publication Table (%)'!$B58,AllPublicationData!$B:$B,'Publication Table (%)'!J$7)/
SUMIFS(AllPublicationData!$E:$E,AllPublicationData!$A:$A,'Publication Table (%)'!$B58,AllPublicationData!$B:$B,'Publication Table (%)'!J$7)),
IF('Publication Table (%)'!$C$5="Operations cancelled by patient",
IFERROR(SUMIFS(AllPublicationData!$G:$G,AllPublicationData!$A:$A,'Publication Table (%)'!$B58,AllPublicationData!$B:$B,'Publication Table (%)'!$C$4,AllPublicationData!$D:$D,'Publication Table (%)'!J$7)/
SUMIFS(AllPublicationData!$E:$E,AllPublicationData!$A:$A,'Publication Table (%)'!$B58,AllPublicationData!$B:$B,'Publication Table (%)'!$C$4,AllPublicationData!$D:$D,'Publication Table (%)'!J$7),
SUMIFS(AllPublicationData!$G:$G,AllPublicationData!$A:$A,'Publication Table (%)'!$B58,AllPublicationData!$B:$B,'Publication Table (%)'!J$7)/
SUMIFS(AllPublicationData!$E:$E,AllPublicationData!$A:$A,'Publication Table (%)'!$B58,AllPublicationData!$B:$B,'Publication Table (%)'!J$7)),
IF('Publication Table (%)'!$C$5="Operations cancelled for clinical reasons",
IFERROR(SUMIFS(AllPublicationData!$H:$H,AllPublicationData!$A:$A,'Publication Table (%)'!$B58,AllPublicationData!$B:$B,'Publication Table (%)'!$C$4,AllPublicationData!$D:$D,'Publication Table (%)'!J$7)/
SUMIFS(AllPublicationData!$E:$E,AllPublicationData!$A:$A,'Publication Table (%)'!$B58,AllPublicationData!$B:$B,'Publication Table (%)'!$C$4,AllPublicationData!$D:$D,'Publication Table (%)'!J$7),
SUMIFS(AllPublicationData!$H:$H,AllPublicationData!$A:$A,'Publication Table (%)'!$B58,AllPublicationData!$B:$B,'Publication Table (%)'!J$7)/
SUMIFS(AllPublicationData!$E:$E,AllPublicationData!$A:$A,'Publication Table (%)'!$B58,AllPublicationData!$B:$B,'Publication Table (%)'!J$7)),
IF('Publication Table (%)'!$C$5="Operations cancelled for non-clinical/capacity reasons",
IFERROR(SUMIFS(AllPublicationData!$I:$I,AllPublicationData!$A:$A,'Publication Table (%)'!$B58,AllPublicationData!$B:$B,'Publication Table (%)'!$C$4,AllPublicationData!$D:$D,'Publication Table (%)'!J$7)/
SUMIFS(AllPublicationData!$E:$E,AllPublicationData!$A:$A,'Publication Table (%)'!$B58,AllPublicationData!$B:$B,'Publication Table (%)'!$C$4,AllPublicationData!$D:$D,'Publication Table (%)'!J$7),
SUMIFS(AllPublicationData!$I:$I,AllPublicationData!$A:$A,'Publication Table (%)'!$B58,AllPublicationData!$B:$B,'Publication Table (%)'!J$7)/
SUMIFS(AllPublicationData!$E:$E,AllPublicationData!$A:$A,'Publication Table (%)'!$B58,AllPublicationData!$B:$B,'Publication Table (%)'!J$7)),
IF('Publication Table (%)'!$C$5="Cancellations for other reasons",
IFERROR(SUMIFS(AllPublicationData!$J:$J,AllPublicationData!$A:$A,'Publication Table (%)'!$B58,AllPublicationData!$B:$B,'Publication Table (%)'!$C$4,AllPublicationData!$D:$D,'Publication Table (%)'!J$7)/
SUMIFS(AllPublicationData!$E:$E,AllPublicationData!$A:$A,'Publication Table (%)'!$B58,AllPublicationData!$B:$B,'Publication Table (%)'!$C$4,AllPublicationData!$D:$D,'Publication Table (%)'!J$7),
SUMIFS(AllPublicationData!$J:$J,AllPublicationData!$A:$A,'Publication Table (%)'!$B58,AllPublicationData!$B:$B,'Publication Table (%)'!J$7)/
SUMIFS(AllPublicationData!$E:$E,AllPublicationData!$A:$A,'Publication Table (%)'!$B58,AllPublicationData!$B:$B,'Publication Table (%)'!J$7)))))))</f>
        <v>0.14736842105263157</v>
      </c>
      <c r="K58" s="96">
        <f>IF('Publication Table (%)'!$C$5="All Cancelled Operations",
IFERROR(SUMIFS(AllPublicationData!$F:$F,AllPublicationData!$A:$A,'Publication Table (%)'!$B58,AllPublicationData!$B:$B,'Publication Table (%)'!$C$4,AllPublicationData!$D:$D,'Publication Table (%)'!K$7)/
SUMIFS(AllPublicationData!$E:$E,AllPublicationData!$A:$A,'Publication Table (%)'!$B58,AllPublicationData!$B:$B,'Publication Table (%)'!$C$4,AllPublicationData!$D:$D,'Publication Table (%)'!K$7),
SUMIFS(AllPublicationData!$F:$F,AllPublicationData!$A:$A,'Publication Table (%)'!$B58,AllPublicationData!$B:$B,'Publication Table (%)'!K$7)/
SUMIFS(AllPublicationData!$E:$E,AllPublicationData!$A:$A,'Publication Table (%)'!$B58,AllPublicationData!$B:$B,'Publication Table (%)'!K$7)),
IF('Publication Table (%)'!$C$5="Operations cancelled by patient",
IFERROR(SUMIFS(AllPublicationData!$G:$G,AllPublicationData!$A:$A,'Publication Table (%)'!$B58,AllPublicationData!$B:$B,'Publication Table (%)'!$C$4,AllPublicationData!$D:$D,'Publication Table (%)'!K$7)/
SUMIFS(AllPublicationData!$E:$E,AllPublicationData!$A:$A,'Publication Table (%)'!$B58,AllPublicationData!$B:$B,'Publication Table (%)'!$C$4,AllPublicationData!$D:$D,'Publication Table (%)'!K$7),
SUMIFS(AllPublicationData!$G:$G,AllPublicationData!$A:$A,'Publication Table (%)'!$B58,AllPublicationData!$B:$B,'Publication Table (%)'!K$7)/
SUMIFS(AllPublicationData!$E:$E,AllPublicationData!$A:$A,'Publication Table (%)'!$B58,AllPublicationData!$B:$B,'Publication Table (%)'!K$7)),
IF('Publication Table (%)'!$C$5="Operations cancelled for clinical reasons",
IFERROR(SUMIFS(AllPublicationData!$H:$H,AllPublicationData!$A:$A,'Publication Table (%)'!$B58,AllPublicationData!$B:$B,'Publication Table (%)'!$C$4,AllPublicationData!$D:$D,'Publication Table (%)'!K$7)/
SUMIFS(AllPublicationData!$E:$E,AllPublicationData!$A:$A,'Publication Table (%)'!$B58,AllPublicationData!$B:$B,'Publication Table (%)'!$C$4,AllPublicationData!$D:$D,'Publication Table (%)'!K$7),
SUMIFS(AllPublicationData!$H:$H,AllPublicationData!$A:$A,'Publication Table (%)'!$B58,AllPublicationData!$B:$B,'Publication Table (%)'!K$7)/
SUMIFS(AllPublicationData!$E:$E,AllPublicationData!$A:$A,'Publication Table (%)'!$B58,AllPublicationData!$B:$B,'Publication Table (%)'!K$7)),
IF('Publication Table (%)'!$C$5="Operations cancelled for non-clinical/capacity reasons",
IFERROR(SUMIFS(AllPublicationData!$I:$I,AllPublicationData!$A:$A,'Publication Table (%)'!$B58,AllPublicationData!$B:$B,'Publication Table (%)'!$C$4,AllPublicationData!$D:$D,'Publication Table (%)'!K$7)/
SUMIFS(AllPublicationData!$E:$E,AllPublicationData!$A:$A,'Publication Table (%)'!$B58,AllPublicationData!$B:$B,'Publication Table (%)'!$C$4,AllPublicationData!$D:$D,'Publication Table (%)'!K$7),
SUMIFS(AllPublicationData!$I:$I,AllPublicationData!$A:$A,'Publication Table (%)'!$B58,AllPublicationData!$B:$B,'Publication Table (%)'!K$7)/
SUMIFS(AllPublicationData!$E:$E,AllPublicationData!$A:$A,'Publication Table (%)'!$B58,AllPublicationData!$B:$B,'Publication Table (%)'!K$7)),
IF('Publication Table (%)'!$C$5="Cancellations for other reasons",
IFERROR(SUMIFS(AllPublicationData!$J:$J,AllPublicationData!$A:$A,'Publication Table (%)'!$B58,AllPublicationData!$B:$B,'Publication Table (%)'!$C$4,AllPublicationData!$D:$D,'Publication Table (%)'!K$7)/
SUMIFS(AllPublicationData!$E:$E,AllPublicationData!$A:$A,'Publication Table (%)'!$B58,AllPublicationData!$B:$B,'Publication Table (%)'!$C$4,AllPublicationData!$D:$D,'Publication Table (%)'!K$7),
SUMIFS(AllPublicationData!$J:$J,AllPublicationData!$A:$A,'Publication Table (%)'!$B58,AllPublicationData!$B:$B,'Publication Table (%)'!K$7)/
SUMIFS(AllPublicationData!$E:$E,AllPublicationData!$A:$A,'Publication Table (%)'!$B58,AllPublicationData!$B:$B,'Publication Table (%)'!K$7)))))))</f>
        <v>0.13319755600814664</v>
      </c>
      <c r="L58" s="96">
        <f>IF('Publication Table (%)'!$C$5="All Cancelled Operations",
IFERROR(SUMIFS(AllPublicationData!$F:$F,AllPublicationData!$A:$A,'Publication Table (%)'!$B58,AllPublicationData!$B:$B,'Publication Table (%)'!$C$4,AllPublicationData!$D:$D,'Publication Table (%)'!L$7)/
SUMIFS(AllPublicationData!$E:$E,AllPublicationData!$A:$A,'Publication Table (%)'!$B58,AllPublicationData!$B:$B,'Publication Table (%)'!$C$4,AllPublicationData!$D:$D,'Publication Table (%)'!L$7),
SUMIFS(AllPublicationData!$F:$F,AllPublicationData!$A:$A,'Publication Table (%)'!$B58,AllPublicationData!$B:$B,'Publication Table (%)'!L$7)/
SUMIFS(AllPublicationData!$E:$E,AllPublicationData!$A:$A,'Publication Table (%)'!$B58,AllPublicationData!$B:$B,'Publication Table (%)'!L$7)),
IF('Publication Table (%)'!$C$5="Operations cancelled by patient",
IFERROR(SUMIFS(AllPublicationData!$G:$G,AllPublicationData!$A:$A,'Publication Table (%)'!$B58,AllPublicationData!$B:$B,'Publication Table (%)'!$C$4,AllPublicationData!$D:$D,'Publication Table (%)'!L$7)/
SUMIFS(AllPublicationData!$E:$E,AllPublicationData!$A:$A,'Publication Table (%)'!$B58,AllPublicationData!$B:$B,'Publication Table (%)'!$C$4,AllPublicationData!$D:$D,'Publication Table (%)'!L$7),
SUMIFS(AllPublicationData!$G:$G,AllPublicationData!$A:$A,'Publication Table (%)'!$B58,AllPublicationData!$B:$B,'Publication Table (%)'!L$7)/
SUMIFS(AllPublicationData!$E:$E,AllPublicationData!$A:$A,'Publication Table (%)'!$B58,AllPublicationData!$B:$B,'Publication Table (%)'!L$7)),
IF('Publication Table (%)'!$C$5="Operations cancelled for clinical reasons",
IFERROR(SUMIFS(AllPublicationData!$H:$H,AllPublicationData!$A:$A,'Publication Table (%)'!$B58,AllPublicationData!$B:$B,'Publication Table (%)'!$C$4,AllPublicationData!$D:$D,'Publication Table (%)'!L$7)/
SUMIFS(AllPublicationData!$E:$E,AllPublicationData!$A:$A,'Publication Table (%)'!$B58,AllPublicationData!$B:$B,'Publication Table (%)'!$C$4,AllPublicationData!$D:$D,'Publication Table (%)'!L$7),
SUMIFS(AllPublicationData!$H:$H,AllPublicationData!$A:$A,'Publication Table (%)'!$B58,AllPublicationData!$B:$B,'Publication Table (%)'!L$7)/
SUMIFS(AllPublicationData!$E:$E,AllPublicationData!$A:$A,'Publication Table (%)'!$B58,AllPublicationData!$B:$B,'Publication Table (%)'!L$7)),
IF('Publication Table (%)'!$C$5="Operations cancelled for non-clinical/capacity reasons",
IFERROR(SUMIFS(AllPublicationData!$I:$I,AllPublicationData!$A:$A,'Publication Table (%)'!$B58,AllPublicationData!$B:$B,'Publication Table (%)'!$C$4,AllPublicationData!$D:$D,'Publication Table (%)'!L$7)/
SUMIFS(AllPublicationData!$E:$E,AllPublicationData!$A:$A,'Publication Table (%)'!$B58,AllPublicationData!$B:$B,'Publication Table (%)'!$C$4,AllPublicationData!$D:$D,'Publication Table (%)'!L$7),
SUMIFS(AllPublicationData!$I:$I,AllPublicationData!$A:$A,'Publication Table (%)'!$B58,AllPublicationData!$B:$B,'Publication Table (%)'!L$7)/
SUMIFS(AllPublicationData!$E:$E,AllPublicationData!$A:$A,'Publication Table (%)'!$B58,AllPublicationData!$B:$B,'Publication Table (%)'!L$7)),
IF('Publication Table (%)'!$C$5="Cancellations for other reasons",
IFERROR(SUMIFS(AllPublicationData!$J:$J,AllPublicationData!$A:$A,'Publication Table (%)'!$B58,AllPublicationData!$B:$B,'Publication Table (%)'!$C$4,AllPublicationData!$D:$D,'Publication Table (%)'!L$7)/
SUMIFS(AllPublicationData!$E:$E,AllPublicationData!$A:$A,'Publication Table (%)'!$B58,AllPublicationData!$B:$B,'Publication Table (%)'!$C$4,AllPublicationData!$D:$D,'Publication Table (%)'!L$7),
SUMIFS(AllPublicationData!$J:$J,AllPublicationData!$A:$A,'Publication Table (%)'!$B58,AllPublicationData!$B:$B,'Publication Table (%)'!L$7)/
SUMIFS(AllPublicationData!$E:$E,AllPublicationData!$A:$A,'Publication Table (%)'!$B58,AllPublicationData!$B:$B,'Publication Table (%)'!L$7)))))))</f>
        <v>0.12292498424038664</v>
      </c>
      <c r="M58" s="96">
        <f>IF('Publication Table (%)'!$C$5="All Cancelled Operations",
IFERROR(SUMIFS(AllPublicationData!$F:$F,AllPublicationData!$A:$A,'Publication Table (%)'!$B58,AllPublicationData!$B:$B,'Publication Table (%)'!$C$4,AllPublicationData!$D:$D,'Publication Table (%)'!M$7)/
SUMIFS(AllPublicationData!$E:$E,AllPublicationData!$A:$A,'Publication Table (%)'!$B58,AllPublicationData!$B:$B,'Publication Table (%)'!$C$4,AllPublicationData!$D:$D,'Publication Table (%)'!M$7),
SUMIFS(AllPublicationData!$F:$F,AllPublicationData!$A:$A,'Publication Table (%)'!$B58,AllPublicationData!$B:$B,'Publication Table (%)'!M$7)/
SUMIFS(AllPublicationData!$E:$E,AllPublicationData!$A:$A,'Publication Table (%)'!$B58,AllPublicationData!$B:$B,'Publication Table (%)'!M$7)),
IF('Publication Table (%)'!$C$5="Operations cancelled by patient",
IFERROR(SUMIFS(AllPublicationData!$G:$G,AllPublicationData!$A:$A,'Publication Table (%)'!$B58,AllPublicationData!$B:$B,'Publication Table (%)'!$C$4,AllPublicationData!$D:$D,'Publication Table (%)'!M$7)/
SUMIFS(AllPublicationData!$E:$E,AllPublicationData!$A:$A,'Publication Table (%)'!$B58,AllPublicationData!$B:$B,'Publication Table (%)'!$C$4,AllPublicationData!$D:$D,'Publication Table (%)'!M$7),
SUMIFS(AllPublicationData!$G:$G,AllPublicationData!$A:$A,'Publication Table (%)'!$B58,AllPublicationData!$B:$B,'Publication Table (%)'!M$7)/
SUMIFS(AllPublicationData!$E:$E,AllPublicationData!$A:$A,'Publication Table (%)'!$B58,AllPublicationData!$B:$B,'Publication Table (%)'!M$7)),
IF('Publication Table (%)'!$C$5="Operations cancelled for clinical reasons",
IFERROR(SUMIFS(AllPublicationData!$H:$H,AllPublicationData!$A:$A,'Publication Table (%)'!$B58,AllPublicationData!$B:$B,'Publication Table (%)'!$C$4,AllPublicationData!$D:$D,'Publication Table (%)'!M$7)/
SUMIFS(AllPublicationData!$E:$E,AllPublicationData!$A:$A,'Publication Table (%)'!$B58,AllPublicationData!$B:$B,'Publication Table (%)'!$C$4,AllPublicationData!$D:$D,'Publication Table (%)'!M$7),
SUMIFS(AllPublicationData!$H:$H,AllPublicationData!$A:$A,'Publication Table (%)'!$B58,AllPublicationData!$B:$B,'Publication Table (%)'!M$7)/
SUMIFS(AllPublicationData!$E:$E,AllPublicationData!$A:$A,'Publication Table (%)'!$B58,AllPublicationData!$B:$B,'Publication Table (%)'!M$7)),
IF('Publication Table (%)'!$C$5="Operations cancelled for non-clinical/capacity reasons",
IFERROR(SUMIFS(AllPublicationData!$I:$I,AllPublicationData!$A:$A,'Publication Table (%)'!$B58,AllPublicationData!$B:$B,'Publication Table (%)'!$C$4,AllPublicationData!$D:$D,'Publication Table (%)'!M$7)/
SUMIFS(AllPublicationData!$E:$E,AllPublicationData!$A:$A,'Publication Table (%)'!$B58,AllPublicationData!$B:$B,'Publication Table (%)'!$C$4,AllPublicationData!$D:$D,'Publication Table (%)'!M$7),
SUMIFS(AllPublicationData!$I:$I,AllPublicationData!$A:$A,'Publication Table (%)'!$B58,AllPublicationData!$B:$B,'Publication Table (%)'!M$7)/
SUMIFS(AllPublicationData!$E:$E,AllPublicationData!$A:$A,'Publication Table (%)'!$B58,AllPublicationData!$B:$B,'Publication Table (%)'!M$7)),
IF('Publication Table (%)'!$C$5="Cancellations for other reasons",
IFERROR(SUMIFS(AllPublicationData!$J:$J,AllPublicationData!$A:$A,'Publication Table (%)'!$B58,AllPublicationData!$B:$B,'Publication Table (%)'!$C$4,AllPublicationData!$D:$D,'Publication Table (%)'!M$7)/
SUMIFS(AllPublicationData!$E:$E,AllPublicationData!$A:$A,'Publication Table (%)'!$B58,AllPublicationData!$B:$B,'Publication Table (%)'!$C$4,AllPublicationData!$D:$D,'Publication Table (%)'!M$7),
SUMIFS(AllPublicationData!$J:$J,AllPublicationData!$A:$A,'Publication Table (%)'!$B58,AllPublicationData!$B:$B,'Publication Table (%)'!M$7)/
SUMIFS(AllPublicationData!$E:$E,AllPublicationData!$A:$A,'Publication Table (%)'!$B58,AllPublicationData!$B:$B,'Publication Table (%)'!M$7)))))))</f>
        <v>0.34045393858477968</v>
      </c>
      <c r="N58" s="96">
        <f>IF('Publication Table (%)'!$C$5="All Cancelled Operations",
IFERROR(SUMIFS(AllPublicationData!$F:$F,AllPublicationData!$A:$A,'Publication Table (%)'!$B58,AllPublicationData!$B:$B,'Publication Table (%)'!$C$4,AllPublicationData!$D:$D,'Publication Table (%)'!N$7)/
SUMIFS(AllPublicationData!$E:$E,AllPublicationData!$A:$A,'Publication Table (%)'!$B58,AllPublicationData!$B:$B,'Publication Table (%)'!$C$4,AllPublicationData!$D:$D,'Publication Table (%)'!N$7),
SUMIFS(AllPublicationData!$F:$F,AllPublicationData!$A:$A,'Publication Table (%)'!$B58,AllPublicationData!$B:$B,'Publication Table (%)'!N$7)/
SUMIFS(AllPublicationData!$E:$E,AllPublicationData!$A:$A,'Publication Table (%)'!$B58,AllPublicationData!$B:$B,'Publication Table (%)'!N$7)),
IF('Publication Table (%)'!$C$5="Operations cancelled by patient",
IFERROR(SUMIFS(AllPublicationData!$G:$G,AllPublicationData!$A:$A,'Publication Table (%)'!$B58,AllPublicationData!$B:$B,'Publication Table (%)'!$C$4,AllPublicationData!$D:$D,'Publication Table (%)'!N$7)/
SUMIFS(AllPublicationData!$E:$E,AllPublicationData!$A:$A,'Publication Table (%)'!$B58,AllPublicationData!$B:$B,'Publication Table (%)'!$C$4,AllPublicationData!$D:$D,'Publication Table (%)'!N$7),
SUMIFS(AllPublicationData!$G:$G,AllPublicationData!$A:$A,'Publication Table (%)'!$B58,AllPublicationData!$B:$B,'Publication Table (%)'!N$7)/
SUMIFS(AllPublicationData!$E:$E,AllPublicationData!$A:$A,'Publication Table (%)'!$B58,AllPublicationData!$B:$B,'Publication Table (%)'!N$7)),
IF('Publication Table (%)'!$C$5="Operations cancelled for clinical reasons",
IFERROR(SUMIFS(AllPublicationData!$H:$H,AllPublicationData!$A:$A,'Publication Table (%)'!$B58,AllPublicationData!$B:$B,'Publication Table (%)'!$C$4,AllPublicationData!$D:$D,'Publication Table (%)'!N$7)/
SUMIFS(AllPublicationData!$E:$E,AllPublicationData!$A:$A,'Publication Table (%)'!$B58,AllPublicationData!$B:$B,'Publication Table (%)'!$C$4,AllPublicationData!$D:$D,'Publication Table (%)'!N$7),
SUMIFS(AllPublicationData!$H:$H,AllPublicationData!$A:$A,'Publication Table (%)'!$B58,AllPublicationData!$B:$B,'Publication Table (%)'!N$7)/
SUMIFS(AllPublicationData!$E:$E,AllPublicationData!$A:$A,'Publication Table (%)'!$B58,AllPublicationData!$B:$B,'Publication Table (%)'!N$7)),
IF('Publication Table (%)'!$C$5="Operations cancelled for non-clinical/capacity reasons",
IFERROR(SUMIFS(AllPublicationData!$I:$I,AllPublicationData!$A:$A,'Publication Table (%)'!$B58,AllPublicationData!$B:$B,'Publication Table (%)'!$C$4,AllPublicationData!$D:$D,'Publication Table (%)'!N$7)/
SUMIFS(AllPublicationData!$E:$E,AllPublicationData!$A:$A,'Publication Table (%)'!$B58,AllPublicationData!$B:$B,'Publication Table (%)'!$C$4,AllPublicationData!$D:$D,'Publication Table (%)'!N$7),
SUMIFS(AllPublicationData!$I:$I,AllPublicationData!$A:$A,'Publication Table (%)'!$B58,AllPublicationData!$B:$B,'Publication Table (%)'!N$7)/
SUMIFS(AllPublicationData!$E:$E,AllPublicationData!$A:$A,'Publication Table (%)'!$B58,AllPublicationData!$B:$B,'Publication Table (%)'!N$7)),
IF('Publication Table (%)'!$C$5="Cancellations for other reasons",
IFERROR(SUMIFS(AllPublicationData!$J:$J,AllPublicationData!$A:$A,'Publication Table (%)'!$B58,AllPublicationData!$B:$B,'Publication Table (%)'!$C$4,AllPublicationData!$D:$D,'Publication Table (%)'!N$7)/
SUMIFS(AllPublicationData!$E:$E,AllPublicationData!$A:$A,'Publication Table (%)'!$B58,AllPublicationData!$B:$B,'Publication Table (%)'!$C$4,AllPublicationData!$D:$D,'Publication Table (%)'!N$7),
SUMIFS(AllPublicationData!$J:$J,AllPublicationData!$A:$A,'Publication Table (%)'!$B58,AllPublicationData!$B:$B,'Publication Table (%)'!N$7)/
SUMIFS(AllPublicationData!$E:$E,AllPublicationData!$A:$A,'Publication Table (%)'!$B58,AllPublicationData!$B:$B,'Publication Table (%)'!N$7)))))))</f>
        <v>0.12779783393501806</v>
      </c>
      <c r="O58" s="96">
        <f>IF('Publication Table (%)'!$C$5="All Cancelled Operations",
IFERROR(SUMIFS(AllPublicationData!$F:$F,AllPublicationData!$A:$A,'Publication Table (%)'!$B58,AllPublicationData!$B:$B,'Publication Table (%)'!$C$4,AllPublicationData!$D:$D,'Publication Table (%)'!O$7)/
SUMIFS(AllPublicationData!$E:$E,AllPublicationData!$A:$A,'Publication Table (%)'!$B58,AllPublicationData!$B:$B,'Publication Table (%)'!$C$4,AllPublicationData!$D:$D,'Publication Table (%)'!O$7),
SUMIFS(AllPublicationData!$F:$F,AllPublicationData!$A:$A,'Publication Table (%)'!$B58,AllPublicationData!$B:$B,'Publication Table (%)'!O$7)/
SUMIFS(AllPublicationData!$E:$E,AllPublicationData!$A:$A,'Publication Table (%)'!$B58,AllPublicationData!$B:$B,'Publication Table (%)'!O$7)),
IF('Publication Table (%)'!$C$5="Operations cancelled by patient",
IFERROR(SUMIFS(AllPublicationData!$G:$G,AllPublicationData!$A:$A,'Publication Table (%)'!$B58,AllPublicationData!$B:$B,'Publication Table (%)'!$C$4,AllPublicationData!$D:$D,'Publication Table (%)'!O$7)/
SUMIFS(AllPublicationData!$E:$E,AllPublicationData!$A:$A,'Publication Table (%)'!$B58,AllPublicationData!$B:$B,'Publication Table (%)'!$C$4,AllPublicationData!$D:$D,'Publication Table (%)'!O$7),
SUMIFS(AllPublicationData!$G:$G,AllPublicationData!$A:$A,'Publication Table (%)'!$B58,AllPublicationData!$B:$B,'Publication Table (%)'!O$7)/
SUMIFS(AllPublicationData!$E:$E,AllPublicationData!$A:$A,'Publication Table (%)'!$B58,AllPublicationData!$B:$B,'Publication Table (%)'!O$7)),
IF('Publication Table (%)'!$C$5="Operations cancelled for clinical reasons",
IFERROR(SUMIFS(AllPublicationData!$H:$H,AllPublicationData!$A:$A,'Publication Table (%)'!$B58,AllPublicationData!$B:$B,'Publication Table (%)'!$C$4,AllPublicationData!$D:$D,'Publication Table (%)'!O$7)/
SUMIFS(AllPublicationData!$E:$E,AllPublicationData!$A:$A,'Publication Table (%)'!$B58,AllPublicationData!$B:$B,'Publication Table (%)'!$C$4,AllPublicationData!$D:$D,'Publication Table (%)'!O$7),
SUMIFS(AllPublicationData!$H:$H,AllPublicationData!$A:$A,'Publication Table (%)'!$B58,AllPublicationData!$B:$B,'Publication Table (%)'!O$7)/
SUMIFS(AllPublicationData!$E:$E,AllPublicationData!$A:$A,'Publication Table (%)'!$B58,AllPublicationData!$B:$B,'Publication Table (%)'!O$7)),
IF('Publication Table (%)'!$C$5="Operations cancelled for non-clinical/capacity reasons",
IFERROR(SUMIFS(AllPublicationData!$I:$I,AllPublicationData!$A:$A,'Publication Table (%)'!$B58,AllPublicationData!$B:$B,'Publication Table (%)'!$C$4,AllPublicationData!$D:$D,'Publication Table (%)'!O$7)/
SUMIFS(AllPublicationData!$E:$E,AllPublicationData!$A:$A,'Publication Table (%)'!$B58,AllPublicationData!$B:$B,'Publication Table (%)'!$C$4,AllPublicationData!$D:$D,'Publication Table (%)'!O$7),
SUMIFS(AllPublicationData!$I:$I,AllPublicationData!$A:$A,'Publication Table (%)'!$B58,AllPublicationData!$B:$B,'Publication Table (%)'!O$7)/
SUMIFS(AllPublicationData!$E:$E,AllPublicationData!$A:$A,'Publication Table (%)'!$B58,AllPublicationData!$B:$B,'Publication Table (%)'!O$7)),
IF('Publication Table (%)'!$C$5="Cancellations for other reasons",
IFERROR(SUMIFS(AllPublicationData!$J:$J,AllPublicationData!$A:$A,'Publication Table (%)'!$B58,AllPublicationData!$B:$B,'Publication Table (%)'!$C$4,AllPublicationData!$D:$D,'Publication Table (%)'!O$7)/
SUMIFS(AllPublicationData!$E:$E,AllPublicationData!$A:$A,'Publication Table (%)'!$B58,AllPublicationData!$B:$B,'Publication Table (%)'!$C$4,AllPublicationData!$D:$D,'Publication Table (%)'!O$7),
SUMIFS(AllPublicationData!$J:$J,AllPublicationData!$A:$A,'Publication Table (%)'!$B58,AllPublicationData!$B:$B,'Publication Table (%)'!O$7)/
SUMIFS(AllPublicationData!$E:$E,AllPublicationData!$A:$A,'Publication Table (%)'!$B58,AllPublicationData!$B:$B,'Publication Table (%)'!O$7)))))))</f>
        <v>0.2125984251968504</v>
      </c>
      <c r="P58" s="96">
        <f>IF('Publication Table (%)'!$C$5="All Cancelled Operations",
IFERROR(SUMIFS(AllPublicationData!$F:$F,AllPublicationData!$A:$A,'Publication Table (%)'!$B58,AllPublicationData!$B:$B,'Publication Table (%)'!$C$4,AllPublicationData!$D:$D,'Publication Table (%)'!P$7)/
SUMIFS(AllPublicationData!$E:$E,AllPublicationData!$A:$A,'Publication Table (%)'!$B58,AllPublicationData!$B:$B,'Publication Table (%)'!$C$4,AllPublicationData!$D:$D,'Publication Table (%)'!P$7),
SUMIFS(AllPublicationData!$F:$F,AllPublicationData!$A:$A,'Publication Table (%)'!$B58,AllPublicationData!$B:$B,'Publication Table (%)'!P$7)/
SUMIFS(AllPublicationData!$E:$E,AllPublicationData!$A:$A,'Publication Table (%)'!$B58,AllPublicationData!$B:$B,'Publication Table (%)'!P$7)),
IF('Publication Table (%)'!$C$5="Operations cancelled by patient",
IFERROR(SUMIFS(AllPublicationData!$G:$G,AllPublicationData!$A:$A,'Publication Table (%)'!$B58,AllPublicationData!$B:$B,'Publication Table (%)'!$C$4,AllPublicationData!$D:$D,'Publication Table (%)'!P$7)/
SUMIFS(AllPublicationData!$E:$E,AllPublicationData!$A:$A,'Publication Table (%)'!$B58,AllPublicationData!$B:$B,'Publication Table (%)'!$C$4,AllPublicationData!$D:$D,'Publication Table (%)'!P$7),
SUMIFS(AllPublicationData!$G:$G,AllPublicationData!$A:$A,'Publication Table (%)'!$B58,AllPublicationData!$B:$B,'Publication Table (%)'!P$7)/
SUMIFS(AllPublicationData!$E:$E,AllPublicationData!$A:$A,'Publication Table (%)'!$B58,AllPublicationData!$B:$B,'Publication Table (%)'!P$7)),
IF('Publication Table (%)'!$C$5="Operations cancelled for clinical reasons",
IFERROR(SUMIFS(AllPublicationData!$H:$H,AllPublicationData!$A:$A,'Publication Table (%)'!$B58,AllPublicationData!$B:$B,'Publication Table (%)'!$C$4,AllPublicationData!$D:$D,'Publication Table (%)'!P$7)/
SUMIFS(AllPublicationData!$E:$E,AllPublicationData!$A:$A,'Publication Table (%)'!$B58,AllPublicationData!$B:$B,'Publication Table (%)'!$C$4,AllPublicationData!$D:$D,'Publication Table (%)'!P$7),
SUMIFS(AllPublicationData!$H:$H,AllPublicationData!$A:$A,'Publication Table (%)'!$B58,AllPublicationData!$B:$B,'Publication Table (%)'!P$7)/
SUMIFS(AllPublicationData!$E:$E,AllPublicationData!$A:$A,'Publication Table (%)'!$B58,AllPublicationData!$B:$B,'Publication Table (%)'!P$7)),
IF('Publication Table (%)'!$C$5="Operations cancelled for non-clinical/capacity reasons",
IFERROR(SUMIFS(AllPublicationData!$I:$I,AllPublicationData!$A:$A,'Publication Table (%)'!$B58,AllPublicationData!$B:$B,'Publication Table (%)'!$C$4,AllPublicationData!$D:$D,'Publication Table (%)'!P$7)/
SUMIFS(AllPublicationData!$E:$E,AllPublicationData!$A:$A,'Publication Table (%)'!$B58,AllPublicationData!$B:$B,'Publication Table (%)'!$C$4,AllPublicationData!$D:$D,'Publication Table (%)'!P$7),
SUMIFS(AllPublicationData!$I:$I,AllPublicationData!$A:$A,'Publication Table (%)'!$B58,AllPublicationData!$B:$B,'Publication Table (%)'!P$7)/
SUMIFS(AllPublicationData!$E:$E,AllPublicationData!$A:$A,'Publication Table (%)'!$B58,AllPublicationData!$B:$B,'Publication Table (%)'!P$7)),
IF('Publication Table (%)'!$C$5="Cancellations for other reasons",
IFERROR(SUMIFS(AllPublicationData!$J:$J,AllPublicationData!$A:$A,'Publication Table (%)'!$B58,AllPublicationData!$B:$B,'Publication Table (%)'!$C$4,AllPublicationData!$D:$D,'Publication Table (%)'!P$7)/
SUMIFS(AllPublicationData!$E:$E,AllPublicationData!$A:$A,'Publication Table (%)'!$B58,AllPublicationData!$B:$B,'Publication Table (%)'!$C$4,AllPublicationData!$D:$D,'Publication Table (%)'!P$7),
SUMIFS(AllPublicationData!$J:$J,AllPublicationData!$A:$A,'Publication Table (%)'!$B58,AllPublicationData!$B:$B,'Publication Table (%)'!P$7)/
SUMIFS(AllPublicationData!$E:$E,AllPublicationData!$A:$A,'Publication Table (%)'!$B58,AllPublicationData!$B:$B,'Publication Table (%)'!P$7)))))))</f>
        <v>0.16778523489932887</v>
      </c>
      <c r="Q58" s="96">
        <f>IF('Publication Table (%)'!$C$5="All Cancelled Operations",
IFERROR(SUMIFS(AllPublicationData!$F:$F,AllPublicationData!$A:$A,'Publication Table (%)'!$B58,AllPublicationData!$B:$B,'Publication Table (%)'!$C$4,AllPublicationData!$D:$D,'Publication Table (%)'!Q$7)/
SUMIFS(AllPublicationData!$E:$E,AllPublicationData!$A:$A,'Publication Table (%)'!$B58,AllPublicationData!$B:$B,'Publication Table (%)'!$C$4,AllPublicationData!$D:$D,'Publication Table (%)'!Q$7),
SUMIFS(AllPublicationData!$F:$F,AllPublicationData!$A:$A,'Publication Table (%)'!$B58,AllPublicationData!$B:$B,'Publication Table (%)'!Q$7)/
SUMIFS(AllPublicationData!$E:$E,AllPublicationData!$A:$A,'Publication Table (%)'!$B58,AllPublicationData!$B:$B,'Publication Table (%)'!Q$7)),
IF('Publication Table (%)'!$C$5="Operations cancelled by patient",
IFERROR(SUMIFS(AllPublicationData!$G:$G,AllPublicationData!$A:$A,'Publication Table (%)'!$B58,AllPublicationData!$B:$B,'Publication Table (%)'!$C$4,AllPublicationData!$D:$D,'Publication Table (%)'!Q$7)/
SUMIFS(AllPublicationData!$E:$E,AllPublicationData!$A:$A,'Publication Table (%)'!$B58,AllPublicationData!$B:$B,'Publication Table (%)'!$C$4,AllPublicationData!$D:$D,'Publication Table (%)'!Q$7),
SUMIFS(AllPublicationData!$G:$G,AllPublicationData!$A:$A,'Publication Table (%)'!$B58,AllPublicationData!$B:$B,'Publication Table (%)'!Q$7)/
SUMIFS(AllPublicationData!$E:$E,AllPublicationData!$A:$A,'Publication Table (%)'!$B58,AllPublicationData!$B:$B,'Publication Table (%)'!Q$7)),
IF('Publication Table (%)'!$C$5="Operations cancelled for clinical reasons",
IFERROR(SUMIFS(AllPublicationData!$H:$H,AllPublicationData!$A:$A,'Publication Table (%)'!$B58,AllPublicationData!$B:$B,'Publication Table (%)'!$C$4,AllPublicationData!$D:$D,'Publication Table (%)'!Q$7)/
SUMIFS(AllPublicationData!$E:$E,AllPublicationData!$A:$A,'Publication Table (%)'!$B58,AllPublicationData!$B:$B,'Publication Table (%)'!$C$4,AllPublicationData!$D:$D,'Publication Table (%)'!Q$7),
SUMIFS(AllPublicationData!$H:$H,AllPublicationData!$A:$A,'Publication Table (%)'!$B58,AllPublicationData!$B:$B,'Publication Table (%)'!Q$7)/
SUMIFS(AllPublicationData!$E:$E,AllPublicationData!$A:$A,'Publication Table (%)'!$B58,AllPublicationData!$B:$B,'Publication Table (%)'!Q$7)),
IF('Publication Table (%)'!$C$5="Operations cancelled for non-clinical/capacity reasons",
IFERROR(SUMIFS(AllPublicationData!$I:$I,AllPublicationData!$A:$A,'Publication Table (%)'!$B58,AllPublicationData!$B:$B,'Publication Table (%)'!$C$4,AllPublicationData!$D:$D,'Publication Table (%)'!Q$7)/
SUMIFS(AllPublicationData!$E:$E,AllPublicationData!$A:$A,'Publication Table (%)'!$B58,AllPublicationData!$B:$B,'Publication Table (%)'!$C$4,AllPublicationData!$D:$D,'Publication Table (%)'!Q$7),
SUMIFS(AllPublicationData!$I:$I,AllPublicationData!$A:$A,'Publication Table (%)'!$B58,AllPublicationData!$B:$B,'Publication Table (%)'!Q$7)/
SUMIFS(AllPublicationData!$E:$E,AllPublicationData!$A:$A,'Publication Table (%)'!$B58,AllPublicationData!$B:$B,'Publication Table (%)'!Q$7)),
IF('Publication Table (%)'!$C$5="Cancellations for other reasons",
IFERROR(SUMIFS(AllPublicationData!$J:$J,AllPublicationData!$A:$A,'Publication Table (%)'!$B58,AllPublicationData!$B:$B,'Publication Table (%)'!$C$4,AllPublicationData!$D:$D,'Publication Table (%)'!Q$7)/
SUMIFS(AllPublicationData!$E:$E,AllPublicationData!$A:$A,'Publication Table (%)'!$B58,AllPublicationData!$B:$B,'Publication Table (%)'!$C$4,AllPublicationData!$D:$D,'Publication Table (%)'!Q$7),
SUMIFS(AllPublicationData!$J:$J,AllPublicationData!$A:$A,'Publication Table (%)'!$B58,AllPublicationData!$B:$B,'Publication Table (%)'!Q$7)/
SUMIFS(AllPublicationData!$E:$E,AllPublicationData!$A:$A,'Publication Table (%)'!$B58,AllPublicationData!$B:$B,'Publication Table (%)'!Q$7)))))))</f>
        <v>0.12745098039215685</v>
      </c>
      <c r="R58" s="96">
        <f>IF('Publication Table (%)'!$C$5="All Cancelled Operations",
IFERROR(SUMIFS(AllPublicationData!$F:$F,AllPublicationData!$A:$A,'Publication Table (%)'!$B58,AllPublicationData!$B:$B,'Publication Table (%)'!$C$4,AllPublicationData!$D:$D,'Publication Table (%)'!R$7)/
SUMIFS(AllPublicationData!$E:$E,AllPublicationData!$A:$A,'Publication Table (%)'!$B58,AllPublicationData!$B:$B,'Publication Table (%)'!$C$4,AllPublicationData!$D:$D,'Publication Table (%)'!R$7),
SUMIFS(AllPublicationData!$F:$F,AllPublicationData!$A:$A,'Publication Table (%)'!$B58,AllPublicationData!$B:$B,'Publication Table (%)'!R$7)/
SUMIFS(AllPublicationData!$E:$E,AllPublicationData!$A:$A,'Publication Table (%)'!$B58,AllPublicationData!$B:$B,'Publication Table (%)'!R$7)),
IF('Publication Table (%)'!$C$5="Operations cancelled by patient",
IFERROR(SUMIFS(AllPublicationData!$G:$G,AllPublicationData!$A:$A,'Publication Table (%)'!$B58,AllPublicationData!$B:$B,'Publication Table (%)'!$C$4,AllPublicationData!$D:$D,'Publication Table (%)'!R$7)/
SUMIFS(AllPublicationData!$E:$E,AllPublicationData!$A:$A,'Publication Table (%)'!$B58,AllPublicationData!$B:$B,'Publication Table (%)'!$C$4,AllPublicationData!$D:$D,'Publication Table (%)'!R$7),
SUMIFS(AllPublicationData!$G:$G,AllPublicationData!$A:$A,'Publication Table (%)'!$B58,AllPublicationData!$B:$B,'Publication Table (%)'!R$7)/
SUMIFS(AllPublicationData!$E:$E,AllPublicationData!$A:$A,'Publication Table (%)'!$B58,AllPublicationData!$B:$B,'Publication Table (%)'!R$7)),
IF('Publication Table (%)'!$C$5="Operations cancelled for clinical reasons",
IFERROR(SUMIFS(AllPublicationData!$H:$H,AllPublicationData!$A:$A,'Publication Table (%)'!$B58,AllPublicationData!$B:$B,'Publication Table (%)'!$C$4,AllPublicationData!$D:$D,'Publication Table (%)'!R$7)/
SUMIFS(AllPublicationData!$E:$E,AllPublicationData!$A:$A,'Publication Table (%)'!$B58,AllPublicationData!$B:$B,'Publication Table (%)'!$C$4,AllPublicationData!$D:$D,'Publication Table (%)'!R$7),
SUMIFS(AllPublicationData!$H:$H,AllPublicationData!$A:$A,'Publication Table (%)'!$B58,AllPublicationData!$B:$B,'Publication Table (%)'!R$7)/
SUMIFS(AllPublicationData!$E:$E,AllPublicationData!$A:$A,'Publication Table (%)'!$B58,AllPublicationData!$B:$B,'Publication Table (%)'!R$7)),
IF('Publication Table (%)'!$C$5="Operations cancelled for non-clinical/capacity reasons",
IFERROR(SUMIFS(AllPublicationData!$I:$I,AllPublicationData!$A:$A,'Publication Table (%)'!$B58,AllPublicationData!$B:$B,'Publication Table (%)'!$C$4,AllPublicationData!$D:$D,'Publication Table (%)'!R$7)/
SUMIFS(AllPublicationData!$E:$E,AllPublicationData!$A:$A,'Publication Table (%)'!$B58,AllPublicationData!$B:$B,'Publication Table (%)'!$C$4,AllPublicationData!$D:$D,'Publication Table (%)'!R$7),
SUMIFS(AllPublicationData!$I:$I,AllPublicationData!$A:$A,'Publication Table (%)'!$B58,AllPublicationData!$B:$B,'Publication Table (%)'!R$7)/
SUMIFS(AllPublicationData!$E:$E,AllPublicationData!$A:$A,'Publication Table (%)'!$B58,AllPublicationData!$B:$B,'Publication Table (%)'!R$7)),
IF('Publication Table (%)'!$C$5="Cancellations for other reasons",
IFERROR(SUMIFS(AllPublicationData!$J:$J,AllPublicationData!$A:$A,'Publication Table (%)'!$B58,AllPublicationData!$B:$B,'Publication Table (%)'!$C$4,AllPublicationData!$D:$D,'Publication Table (%)'!R$7)/
SUMIFS(AllPublicationData!$E:$E,AllPublicationData!$A:$A,'Publication Table (%)'!$B58,AllPublicationData!$B:$B,'Publication Table (%)'!$C$4,AllPublicationData!$D:$D,'Publication Table (%)'!R$7),
SUMIFS(AllPublicationData!$J:$J,AllPublicationData!$A:$A,'Publication Table (%)'!$B58,AllPublicationData!$B:$B,'Publication Table (%)'!R$7)/
SUMIFS(AllPublicationData!$E:$E,AllPublicationData!$A:$A,'Publication Table (%)'!$B58,AllPublicationData!$B:$B,'Publication Table (%)'!R$7)))))))</f>
        <v>8.8638195004029002E-2</v>
      </c>
      <c r="S58" s="96">
        <f>IF('Publication Table (%)'!$C$5="All Cancelled Operations",
IFERROR(SUMIFS(AllPublicationData!$F:$F,AllPublicationData!$A:$A,'Publication Table (%)'!$B58,AllPublicationData!$B:$B,'Publication Table (%)'!$C$4,AllPublicationData!$D:$D,'Publication Table (%)'!S$7)/
SUMIFS(AllPublicationData!$E:$E,AllPublicationData!$A:$A,'Publication Table (%)'!$B58,AllPublicationData!$B:$B,'Publication Table (%)'!$C$4,AllPublicationData!$D:$D,'Publication Table (%)'!S$7),
SUMIFS(AllPublicationData!$F:$F,AllPublicationData!$A:$A,'Publication Table (%)'!$B58,AllPublicationData!$B:$B,'Publication Table (%)'!S$7)/
SUMIFS(AllPublicationData!$E:$E,AllPublicationData!$A:$A,'Publication Table (%)'!$B58,AllPublicationData!$B:$B,'Publication Table (%)'!S$7)),
IF('Publication Table (%)'!$C$5="Operations cancelled by patient",
IFERROR(SUMIFS(AllPublicationData!$G:$G,AllPublicationData!$A:$A,'Publication Table (%)'!$B58,AllPublicationData!$B:$B,'Publication Table (%)'!$C$4,AllPublicationData!$D:$D,'Publication Table (%)'!S$7)/
SUMIFS(AllPublicationData!$E:$E,AllPublicationData!$A:$A,'Publication Table (%)'!$B58,AllPublicationData!$B:$B,'Publication Table (%)'!$C$4,AllPublicationData!$D:$D,'Publication Table (%)'!S$7),
SUMIFS(AllPublicationData!$G:$G,AllPublicationData!$A:$A,'Publication Table (%)'!$B58,AllPublicationData!$B:$B,'Publication Table (%)'!S$7)/
SUMIFS(AllPublicationData!$E:$E,AllPublicationData!$A:$A,'Publication Table (%)'!$B58,AllPublicationData!$B:$B,'Publication Table (%)'!S$7)),
IF('Publication Table (%)'!$C$5="Operations cancelled for clinical reasons",
IFERROR(SUMIFS(AllPublicationData!$H:$H,AllPublicationData!$A:$A,'Publication Table (%)'!$B58,AllPublicationData!$B:$B,'Publication Table (%)'!$C$4,AllPublicationData!$D:$D,'Publication Table (%)'!S$7)/
SUMIFS(AllPublicationData!$E:$E,AllPublicationData!$A:$A,'Publication Table (%)'!$B58,AllPublicationData!$B:$B,'Publication Table (%)'!$C$4,AllPublicationData!$D:$D,'Publication Table (%)'!S$7),
SUMIFS(AllPublicationData!$H:$H,AllPublicationData!$A:$A,'Publication Table (%)'!$B58,AllPublicationData!$B:$B,'Publication Table (%)'!S$7)/
SUMIFS(AllPublicationData!$E:$E,AllPublicationData!$A:$A,'Publication Table (%)'!$B58,AllPublicationData!$B:$B,'Publication Table (%)'!S$7)),
IF('Publication Table (%)'!$C$5="Operations cancelled for non-clinical/capacity reasons",
IFERROR(SUMIFS(AllPublicationData!$I:$I,AllPublicationData!$A:$A,'Publication Table (%)'!$B58,AllPublicationData!$B:$B,'Publication Table (%)'!$C$4,AllPublicationData!$D:$D,'Publication Table (%)'!S$7)/
SUMIFS(AllPublicationData!$E:$E,AllPublicationData!$A:$A,'Publication Table (%)'!$B58,AllPublicationData!$B:$B,'Publication Table (%)'!$C$4,AllPublicationData!$D:$D,'Publication Table (%)'!S$7),
SUMIFS(AllPublicationData!$I:$I,AllPublicationData!$A:$A,'Publication Table (%)'!$B58,AllPublicationData!$B:$B,'Publication Table (%)'!S$7)/
SUMIFS(AllPublicationData!$E:$E,AllPublicationData!$A:$A,'Publication Table (%)'!$B58,AllPublicationData!$B:$B,'Publication Table (%)'!S$7)),
IF('Publication Table (%)'!$C$5="Cancellations for other reasons",
IFERROR(SUMIFS(AllPublicationData!$J:$J,AllPublicationData!$A:$A,'Publication Table (%)'!$B58,AllPublicationData!$B:$B,'Publication Table (%)'!$C$4,AllPublicationData!$D:$D,'Publication Table (%)'!S$7)/
SUMIFS(AllPublicationData!$E:$E,AllPublicationData!$A:$A,'Publication Table (%)'!$B58,AllPublicationData!$B:$B,'Publication Table (%)'!$C$4,AllPublicationData!$D:$D,'Publication Table (%)'!S$7),
SUMIFS(AllPublicationData!$J:$J,AllPublicationData!$A:$A,'Publication Table (%)'!$B58,AllPublicationData!$B:$B,'Publication Table (%)'!S$7)/
SUMIFS(AllPublicationData!$E:$E,AllPublicationData!$A:$A,'Publication Table (%)'!$B58,AllPublicationData!$B:$B,'Publication Table (%)'!S$7)))))))</f>
        <v>0.12727272727272726</v>
      </c>
    </row>
    <row r="59" spans="2:21" x14ac:dyDescent="0.35">
      <c r="B59" s="89">
        <v>43862</v>
      </c>
      <c r="C59" s="112">
        <f>IF('Publication Table (%)'!$C$5="All Cancelled Operations",
SUMIFS(AllPublicationData!$F:$F,AllPublicationData!$A:$A,'Publication Table (%)'!$B59,AllPublicationData!$B:$B,'Publication Table (%)'!$C$4),
IF('Publication Table (%)'!$C$5="Operations cancelled by patient",
SUMIFS(AllPublicationData!$G:$G,AllPublicationData!$A:$A,'Publication Table (%)'!$B59,AllPublicationData!$B:$B,'Publication Table (%)'!$C$4),
IF('Publication Table (%)'!$C$5="Operations cancelled for clinical reasons",
SUMIFS(AllPublicationData!$H:$H,AllPublicationData!$A:$A,'Publication Table (%)'!$B59,AllPublicationData!$B:$B,'Publication Table (%)'!$C$4),
IF('Publication Table (%)'!$C$5="Operations cancelled for non-clinical/capacity reasons",
SUMIFS(AllPublicationData!$I:$I,AllPublicationData!$A:$A,'Publication Table (%)'!$B59,AllPublicationData!$B:$B,'Publication Table (%)'!$C$4),
IF('Publication Table (%)'!$C$5="Cancellations for other reasons",
SUMIFS(AllPublicationData!$J:$J,AllPublicationData!$A:$A,'Publication Table (%)'!$B59,AllPublicationData!$B:$B,'Publication Table (%)'!$C$4))))))+
IF(AND($C$4="NHS Scotland",$C$5="All Cancelled Operations"),
SUMIFS(AllPublicationData!$F:$F,AllPublicationData!$A:$A,'Publication Table (%)'!$B59),
IF(AND($C$4="NHS Scotland",$C$5="Operations cancelled by patient"),
SUMIFS(AllPublicationData!$G:$G,AllPublicationData!$A:$A,'Publication Table (%)'!$B59),
IF(AND($C$4="NHS Scotland",$C$5="Operations cancelled for clinical reasons"),
SUMIFS(AllPublicationData!$H:$H,AllPublicationData!$A:$A,'Publication Table (%)'!$B59),
IF(AND($C$4="NHS Scotland",$C$5="Operations cancelled for non-clinical/capacity reasons"),
SUMIFS(AllPublicationData!$I:$I,AllPublicationData!$A:$A,'Publication Table (%)'!$B59),
IF(AND($C$4="NHS Scotland",$C$5="Cancellations for other reasons"),
SUMIFS(AllPublicationData!$J:$J,AllPublicationData!$A:$A,'Publication Table (%)'!$B59))))))</f>
        <v>2481</v>
      </c>
      <c r="D59" s="110">
        <f>IF(AND('Publication Table (%)'!$C$5="All Cancelled Operations",$C$4&lt;&gt;"NHS Scotland"),
IFERROR(SUMIFS(AllPublicationData!$F:$F,AllPublicationData!$A:$A,'Publication Table (%)'!$B59,AllPublicationData!$B:$B,'Publication Table (%)'!$C$4,AllPublicationData!$D:$D,'Publication Table (%)'!D$7)/
SUMIFS(AllPublicationData!$E:$E,AllPublicationData!$A:$A,'Publication Table (%)'!$B59,AllPublicationData!$B:$B,'Publication Table (%)'!$C$4,AllPublicationData!$D:$D,'Publication Table (%)'!D$7),
SUMIFS(AllPublicationData!$F:$F,AllPublicationData!$A:$A,'Publication Table (%)'!$B59,AllPublicationData!$B:$B,'Publication Table (%)'!D$7)/
SUMIFS(AllPublicationData!$E:$E,AllPublicationData!$A:$A,'Publication Table (%)'!$B59,AllPublicationData!$B:$B,'Publication Table (%)'!D$7)),
IF(AND('Publication Table (%)'!$C$5="Operations cancelled by patient",$C$4&lt;&gt;"NHS Scotland"),
IFERROR(SUMIFS(AllPublicationData!$G:$G,AllPublicationData!$A:$A,'Publication Table (%)'!$B59,AllPublicationData!$B:$B,'Publication Table (%)'!$C$4,AllPublicationData!$D:$D,'Publication Table (%)'!D$7)/
SUMIFS(AllPublicationData!$E:$E,AllPublicationData!$A:$A,'Publication Table (%)'!$B59,AllPublicationData!$B:$B,'Publication Table (%)'!$C$4,AllPublicationData!$D:$D,'Publication Table (%)'!D$7),
SUMIFS(AllPublicationData!$G:$G,AllPublicationData!$A:$A,'Publication Table (%)'!$B59,AllPublicationData!$B:$B,'Publication Table (%)'!D$7)/
SUMIFS(AllPublicationData!$E:$E,AllPublicationData!$A:$A,'Publication Table (%)'!$B59,AllPublicationData!$B:$B,'Publication Table (%)'!D$7)),
IF(AND('Publication Table (%)'!$C$5="Operations cancelled for clinical reasons",$C$4&lt;&gt;"NHS Scotland"),
IFERROR(SUMIFS(AllPublicationData!$H:$H,AllPublicationData!$A:$A,'Publication Table (%)'!$B59,AllPublicationData!$B:$B,'Publication Table (%)'!$C$4,AllPublicationData!$D:$D,'Publication Table (%)'!D$7)/
SUMIFS(AllPublicationData!$E:$E,AllPublicationData!$A:$A,'Publication Table (%)'!$B59,AllPublicationData!$B:$B,'Publication Table (%)'!$C$4,AllPublicationData!$D:$D,'Publication Table (%)'!D$7),
SUMIFS(AllPublicationData!$H:$H,AllPublicationData!$A:$A,'Publication Table (%)'!$B59,AllPublicationData!$B:$B,'Publication Table (%)'!D$7)/
SUMIFS(AllPublicationData!$E:$E,AllPublicationData!$A:$A,'Publication Table (%)'!$B59,AllPublicationData!$B:$B,'Publication Table (%)'!D$7)),
IF(AND('Publication Table (%)'!$C$5="Operations cancelled for non-clinical/capacity reasons",$C$4&lt;&gt;"NHS Scotland"),
IFERROR(SUMIFS(AllPublicationData!$I:$I,AllPublicationData!$A:$A,'Publication Table (%)'!$B59,AllPublicationData!$B:$B,'Publication Table (%)'!$C$4,AllPublicationData!$D:$D,'Publication Table (%)'!D$7)/
SUMIFS(AllPublicationData!$E:$E,AllPublicationData!$A:$A,'Publication Table (%)'!$B59,AllPublicationData!$B:$B,'Publication Table (%)'!$C$4,AllPublicationData!$D:$D,'Publication Table (%)'!D$7),
SUMIFS(AllPublicationData!$I:$I,AllPublicationData!$A:$A,'Publication Table (%)'!$B59,AllPublicationData!$B:$B,'Publication Table (%)'!D$7)/
SUMIFS(AllPublicationData!$E:$E,AllPublicationData!$A:$A,'Publication Table (%)'!$B59,AllPublicationData!$B:$B,'Publication Table (%)'!D$7)),
IF(AND('Publication Table (%)'!$C$5="Cancellations for other reasons",$C$4&lt;&gt;"NHS Scotland"),
IFERROR(SUMIFS(AllPublicationData!$J:$J,AllPublicationData!$A:$A,'Publication Table (%)'!$B59,AllPublicationData!$B:$B,'Publication Table (%)'!$C$4,AllPublicationData!$D:$D,'Publication Table (%)'!D$7)/
SUMIFS(AllPublicationData!$E:$E,AllPublicationData!$A:$A,'Publication Table (%)'!$B59,AllPublicationData!$B:$B,'Publication Table (%)'!$C$4,AllPublicationData!$D:$D,'Publication Table (%)'!D$7),
SUMIFS(AllPublicationData!$J:$J,AllPublicationData!$A:$A,'Publication Table (%)'!$B59,AllPublicationData!$B:$B,'Publication Table (%)'!D$7)/
SUMIFS(AllPublicationData!$E:$E,AllPublicationData!$A:$A,'Publication Table (%)'!$B59,AllPublicationData!$B:$B,'Publication Table (%)'!D$7)),
IF(AND($C$4="NHS Scotland",$C$5="All Cancelled Operations"),
SUMIFS(AllPublicationData!$F:$F,AllPublicationData!$A:$A,'Publication Table'!$B59)/
SUMIFS(AllPublicationData!$E:$E,AllPublicationData!$A:$A,'Publication Table'!$B59),
IF(AND($C$4="NHS Scotland",$C$5="Operations cancelled by patient"),
SUMIFS(AllPublicationData!$G:$G,AllPublicationData!$A:$A,'Publication Table'!$B59)/
SUMIFS(AllPublicationData!$E:$E,AllPublicationData!$A:$A,'Publication Table'!$B59),
IF(AND($C$4="NHS Scotland",$C$5="Operations cancelled for clinical reasons"),
SUMIFS(AllPublicationData!$H:$H,AllPublicationData!$A:$A,'Publication Table'!$B59)/
SUMIFS(AllPublicationData!$E:$E,AllPublicationData!$A:$A,'Publication Table'!$B59),
IF(AND($C$4="NHS Scotland",$C$5="Operations cancelled for non-clinical/capacity reasons"),
SUMIFS(AllPublicationData!$I:$I,AllPublicationData!$A:$A,'Publication Table'!$B59)/
SUMIFS(AllPublicationData!$E:$E,AllPublicationData!$A:$A,'Publication Table'!$B59),
IF(AND($C$4="NHS Scotland",$C$5="Cancellations for other reasons"),
SUMIFS(AllPublicationData!$J:$J,AllPublicationData!$A:$A,'Publication Table'!$B59)/
SUMIFS(AllPublicationData!$E:$E,AllPublicationData!$A:$A,'Publication Table'!$B59)))))))))))</f>
        <v>8.9744981009224095E-2</v>
      </c>
      <c r="E59" s="96">
        <f>IF('Publication Table (%)'!$C$5="All Cancelled Operations",
IFERROR(SUMIFS(AllPublicationData!$F:$F,AllPublicationData!$A:$A,'Publication Table (%)'!$B59,AllPublicationData!$B:$B,'Publication Table (%)'!$C$4,AllPublicationData!$D:$D,'Publication Table (%)'!E$7)/
SUMIFS(AllPublicationData!$E:$E,AllPublicationData!$A:$A,'Publication Table (%)'!$B59,AllPublicationData!$B:$B,'Publication Table (%)'!$C$4,AllPublicationData!$D:$D,'Publication Table (%)'!E$7),
SUMIFS(AllPublicationData!$F:$F,AllPublicationData!$A:$A,'Publication Table (%)'!$B59,AllPublicationData!$B:$B,'Publication Table (%)'!E$7)/
SUMIFS(AllPublicationData!$E:$E,AllPublicationData!$A:$A,'Publication Table (%)'!$B59,AllPublicationData!$B:$B,'Publication Table (%)'!E$7)),
IF('Publication Table (%)'!$C$5="Operations cancelled by patient",
IFERROR(SUMIFS(AllPublicationData!$G:$G,AllPublicationData!$A:$A,'Publication Table (%)'!$B59,AllPublicationData!$B:$B,'Publication Table (%)'!$C$4,AllPublicationData!$D:$D,'Publication Table (%)'!E$7)/
SUMIFS(AllPublicationData!$E:$E,AllPublicationData!$A:$A,'Publication Table (%)'!$B59,AllPublicationData!$B:$B,'Publication Table (%)'!$C$4,AllPublicationData!$D:$D,'Publication Table (%)'!E$7),
SUMIFS(AllPublicationData!$G:$G,AllPublicationData!$A:$A,'Publication Table (%)'!$B59,AllPublicationData!$B:$B,'Publication Table (%)'!E$7)/
SUMIFS(AllPublicationData!$E:$E,AllPublicationData!$A:$A,'Publication Table (%)'!$B59,AllPublicationData!$B:$B,'Publication Table (%)'!E$7)),
IF('Publication Table (%)'!$C$5="Operations cancelled for clinical reasons",
IFERROR(SUMIFS(AllPublicationData!$H:$H,AllPublicationData!$A:$A,'Publication Table (%)'!$B59,AllPublicationData!$B:$B,'Publication Table (%)'!$C$4,AllPublicationData!$D:$D,'Publication Table (%)'!E$7)/
SUMIFS(AllPublicationData!$E:$E,AllPublicationData!$A:$A,'Publication Table (%)'!$B59,AllPublicationData!$B:$B,'Publication Table (%)'!$C$4,AllPublicationData!$D:$D,'Publication Table (%)'!E$7),
SUMIFS(AllPublicationData!$H:$H,AllPublicationData!$A:$A,'Publication Table (%)'!$B59,AllPublicationData!$B:$B,'Publication Table (%)'!E$7)/
SUMIFS(AllPublicationData!$E:$E,AllPublicationData!$A:$A,'Publication Table (%)'!$B59,AllPublicationData!$B:$B,'Publication Table (%)'!E$7)),
IF('Publication Table (%)'!$C$5="Operations cancelled for non-clinical/capacity reasons",
IFERROR(SUMIFS(AllPublicationData!$I:$I,AllPublicationData!$A:$A,'Publication Table (%)'!$B59,AllPublicationData!$B:$B,'Publication Table (%)'!$C$4,AllPublicationData!$D:$D,'Publication Table (%)'!E$7)/
SUMIFS(AllPublicationData!$E:$E,AllPublicationData!$A:$A,'Publication Table (%)'!$B59,AllPublicationData!$B:$B,'Publication Table (%)'!$C$4,AllPublicationData!$D:$D,'Publication Table (%)'!E$7),
SUMIFS(AllPublicationData!$I:$I,AllPublicationData!$A:$A,'Publication Table (%)'!$B59,AllPublicationData!$B:$B,'Publication Table (%)'!E$7)/
SUMIFS(AllPublicationData!$E:$E,AllPublicationData!$A:$A,'Publication Table (%)'!$B59,AllPublicationData!$B:$B,'Publication Table (%)'!E$7)),
IF('Publication Table (%)'!$C$5="Cancellations for other reasons",
IFERROR(SUMIFS(AllPublicationData!$J:$J,AllPublicationData!$A:$A,'Publication Table (%)'!$B59,AllPublicationData!$B:$B,'Publication Table (%)'!$C$4,AllPublicationData!$D:$D,'Publication Table (%)'!E$7)/
SUMIFS(AllPublicationData!$E:$E,AllPublicationData!$A:$A,'Publication Table (%)'!$B59,AllPublicationData!$B:$B,'Publication Table (%)'!$C$4,AllPublicationData!$D:$D,'Publication Table (%)'!E$7),
SUMIFS(AllPublicationData!$J:$J,AllPublicationData!$A:$A,'Publication Table (%)'!$B59,AllPublicationData!$B:$B,'Publication Table (%)'!E$7)/
SUMIFS(AllPublicationData!$E:$E,AllPublicationData!$A:$A,'Publication Table (%)'!$B59,AllPublicationData!$B:$B,'Publication Table (%)'!E$7)))))))</f>
        <v>6.7481093659104124E-2</v>
      </c>
      <c r="F59" s="96">
        <f>IF('Publication Table (%)'!$C$5="All Cancelled Operations",
IFERROR(SUMIFS(AllPublicationData!$F:$F,AllPublicationData!$A:$A,'Publication Table (%)'!$B59,AllPublicationData!$B:$B,'Publication Table (%)'!$C$4,AllPublicationData!$D:$D,'Publication Table (%)'!F$7)/
SUMIFS(AllPublicationData!$E:$E,AllPublicationData!$A:$A,'Publication Table (%)'!$B59,AllPublicationData!$B:$B,'Publication Table (%)'!$C$4,AllPublicationData!$D:$D,'Publication Table (%)'!F$7),
SUMIFS(AllPublicationData!$F:$F,AllPublicationData!$A:$A,'Publication Table (%)'!$B59,AllPublicationData!$B:$B,'Publication Table (%)'!F$7)/
SUMIFS(AllPublicationData!$E:$E,AllPublicationData!$A:$A,'Publication Table (%)'!$B59,AllPublicationData!$B:$B,'Publication Table (%)'!F$7)),
IF('Publication Table (%)'!$C$5="Operations cancelled by patient",
IFERROR(SUMIFS(AllPublicationData!$G:$G,AllPublicationData!$A:$A,'Publication Table (%)'!$B59,AllPublicationData!$B:$B,'Publication Table (%)'!$C$4,AllPublicationData!$D:$D,'Publication Table (%)'!F$7)/
SUMIFS(AllPublicationData!$E:$E,AllPublicationData!$A:$A,'Publication Table (%)'!$B59,AllPublicationData!$B:$B,'Publication Table (%)'!$C$4,AllPublicationData!$D:$D,'Publication Table (%)'!F$7),
SUMIFS(AllPublicationData!$G:$G,AllPublicationData!$A:$A,'Publication Table (%)'!$B59,AllPublicationData!$B:$B,'Publication Table (%)'!F$7)/
SUMIFS(AllPublicationData!$E:$E,AllPublicationData!$A:$A,'Publication Table (%)'!$B59,AllPublicationData!$B:$B,'Publication Table (%)'!F$7)),
IF('Publication Table (%)'!$C$5="Operations cancelled for clinical reasons",
IFERROR(SUMIFS(AllPublicationData!$H:$H,AllPublicationData!$A:$A,'Publication Table (%)'!$B59,AllPublicationData!$B:$B,'Publication Table (%)'!$C$4,AllPublicationData!$D:$D,'Publication Table (%)'!F$7)/
SUMIFS(AllPublicationData!$E:$E,AllPublicationData!$A:$A,'Publication Table (%)'!$B59,AllPublicationData!$B:$B,'Publication Table (%)'!$C$4,AllPublicationData!$D:$D,'Publication Table (%)'!F$7),
SUMIFS(AllPublicationData!$H:$H,AllPublicationData!$A:$A,'Publication Table (%)'!$B59,AllPublicationData!$B:$B,'Publication Table (%)'!F$7)/
SUMIFS(AllPublicationData!$E:$E,AllPublicationData!$A:$A,'Publication Table (%)'!$B59,AllPublicationData!$B:$B,'Publication Table (%)'!F$7)),
IF('Publication Table (%)'!$C$5="Operations cancelled for non-clinical/capacity reasons",
IFERROR(SUMIFS(AllPublicationData!$I:$I,AllPublicationData!$A:$A,'Publication Table (%)'!$B59,AllPublicationData!$B:$B,'Publication Table (%)'!$C$4,AllPublicationData!$D:$D,'Publication Table (%)'!F$7)/
SUMIFS(AllPublicationData!$E:$E,AllPublicationData!$A:$A,'Publication Table (%)'!$B59,AllPublicationData!$B:$B,'Publication Table (%)'!$C$4,AllPublicationData!$D:$D,'Publication Table (%)'!F$7),
SUMIFS(AllPublicationData!$I:$I,AllPublicationData!$A:$A,'Publication Table (%)'!$B59,AllPublicationData!$B:$B,'Publication Table (%)'!F$7)/
SUMIFS(AllPublicationData!$E:$E,AllPublicationData!$A:$A,'Publication Table (%)'!$B59,AllPublicationData!$B:$B,'Publication Table (%)'!F$7)),
IF('Publication Table (%)'!$C$5="Cancellations for other reasons",
IFERROR(SUMIFS(AllPublicationData!$J:$J,AllPublicationData!$A:$A,'Publication Table (%)'!$B59,AllPublicationData!$B:$B,'Publication Table (%)'!$C$4,AllPublicationData!$D:$D,'Publication Table (%)'!F$7)/
SUMIFS(AllPublicationData!$E:$E,AllPublicationData!$A:$A,'Publication Table (%)'!$B59,AllPublicationData!$B:$B,'Publication Table (%)'!$C$4,AllPublicationData!$D:$D,'Publication Table (%)'!F$7),
SUMIFS(AllPublicationData!$J:$J,AllPublicationData!$A:$A,'Publication Table (%)'!$B59,AllPublicationData!$B:$B,'Publication Table (%)'!F$7)/
SUMIFS(AllPublicationData!$E:$E,AllPublicationData!$A:$A,'Publication Table (%)'!$B59,AllPublicationData!$B:$B,'Publication Table (%)'!F$7)))))))</f>
        <v>0.12341197822141561</v>
      </c>
      <c r="G59" s="96">
        <f>IF('Publication Table (%)'!$C$5="All Cancelled Operations",
IFERROR(SUMIFS(AllPublicationData!$F:$F,AllPublicationData!$A:$A,'Publication Table (%)'!$B59,AllPublicationData!$B:$B,'Publication Table (%)'!$C$4,AllPublicationData!$D:$D,'Publication Table (%)'!G$7)/
SUMIFS(AllPublicationData!$E:$E,AllPublicationData!$A:$A,'Publication Table (%)'!$B59,AllPublicationData!$B:$B,'Publication Table (%)'!$C$4,AllPublicationData!$D:$D,'Publication Table (%)'!G$7),
SUMIFS(AllPublicationData!$F:$F,AllPublicationData!$A:$A,'Publication Table (%)'!$B59,AllPublicationData!$B:$B,'Publication Table (%)'!G$7)/
SUMIFS(AllPublicationData!$E:$E,AllPublicationData!$A:$A,'Publication Table (%)'!$B59,AllPublicationData!$B:$B,'Publication Table (%)'!G$7)),
IF('Publication Table (%)'!$C$5="Operations cancelled by patient",
IFERROR(SUMIFS(AllPublicationData!$G:$G,AllPublicationData!$A:$A,'Publication Table (%)'!$B59,AllPublicationData!$B:$B,'Publication Table (%)'!$C$4,AllPublicationData!$D:$D,'Publication Table (%)'!G$7)/
SUMIFS(AllPublicationData!$E:$E,AllPublicationData!$A:$A,'Publication Table (%)'!$B59,AllPublicationData!$B:$B,'Publication Table (%)'!$C$4,AllPublicationData!$D:$D,'Publication Table (%)'!G$7),
SUMIFS(AllPublicationData!$G:$G,AllPublicationData!$A:$A,'Publication Table (%)'!$B59,AllPublicationData!$B:$B,'Publication Table (%)'!G$7)/
SUMIFS(AllPublicationData!$E:$E,AllPublicationData!$A:$A,'Publication Table (%)'!$B59,AllPublicationData!$B:$B,'Publication Table (%)'!G$7)),
IF('Publication Table (%)'!$C$5="Operations cancelled for clinical reasons",
IFERROR(SUMIFS(AllPublicationData!$H:$H,AllPublicationData!$A:$A,'Publication Table (%)'!$B59,AllPublicationData!$B:$B,'Publication Table (%)'!$C$4,AllPublicationData!$D:$D,'Publication Table (%)'!G$7)/
SUMIFS(AllPublicationData!$E:$E,AllPublicationData!$A:$A,'Publication Table (%)'!$B59,AllPublicationData!$B:$B,'Publication Table (%)'!$C$4,AllPublicationData!$D:$D,'Publication Table (%)'!G$7),
SUMIFS(AllPublicationData!$H:$H,AllPublicationData!$A:$A,'Publication Table (%)'!$B59,AllPublicationData!$B:$B,'Publication Table (%)'!G$7)/
SUMIFS(AllPublicationData!$E:$E,AllPublicationData!$A:$A,'Publication Table (%)'!$B59,AllPublicationData!$B:$B,'Publication Table (%)'!G$7)),
IF('Publication Table (%)'!$C$5="Operations cancelled for non-clinical/capacity reasons",
IFERROR(SUMIFS(AllPublicationData!$I:$I,AllPublicationData!$A:$A,'Publication Table (%)'!$B59,AllPublicationData!$B:$B,'Publication Table (%)'!$C$4,AllPublicationData!$D:$D,'Publication Table (%)'!G$7)/
SUMIFS(AllPublicationData!$E:$E,AllPublicationData!$A:$A,'Publication Table (%)'!$B59,AllPublicationData!$B:$B,'Publication Table (%)'!$C$4,AllPublicationData!$D:$D,'Publication Table (%)'!G$7),
SUMIFS(AllPublicationData!$I:$I,AllPublicationData!$A:$A,'Publication Table (%)'!$B59,AllPublicationData!$B:$B,'Publication Table (%)'!G$7)/
SUMIFS(AllPublicationData!$E:$E,AllPublicationData!$A:$A,'Publication Table (%)'!$B59,AllPublicationData!$B:$B,'Publication Table (%)'!G$7)),
IF('Publication Table (%)'!$C$5="Cancellations for other reasons",
IFERROR(SUMIFS(AllPublicationData!$J:$J,AllPublicationData!$A:$A,'Publication Table (%)'!$B59,AllPublicationData!$B:$B,'Publication Table (%)'!$C$4,AllPublicationData!$D:$D,'Publication Table (%)'!G$7)/
SUMIFS(AllPublicationData!$E:$E,AllPublicationData!$A:$A,'Publication Table (%)'!$B59,AllPublicationData!$B:$B,'Publication Table (%)'!$C$4,AllPublicationData!$D:$D,'Publication Table (%)'!G$7),
SUMIFS(AllPublicationData!$J:$J,AllPublicationData!$A:$A,'Publication Table (%)'!$B59,AllPublicationData!$B:$B,'Publication Table (%)'!G$7)/
SUMIFS(AllPublicationData!$E:$E,AllPublicationData!$A:$A,'Publication Table (%)'!$B59,AllPublicationData!$B:$B,'Publication Table (%)'!G$7)))))))</f>
        <v>8.1081081081081086E-2</v>
      </c>
      <c r="H59" s="96">
        <f>IF('Publication Table (%)'!$C$5="All Cancelled Operations",
IFERROR(SUMIFS(AllPublicationData!$F:$F,AllPublicationData!$A:$A,'Publication Table (%)'!$B59,AllPublicationData!$B:$B,'Publication Table (%)'!$C$4,AllPublicationData!$D:$D,'Publication Table (%)'!H$7)/
SUMIFS(AllPublicationData!$E:$E,AllPublicationData!$A:$A,'Publication Table (%)'!$B59,AllPublicationData!$B:$B,'Publication Table (%)'!$C$4,AllPublicationData!$D:$D,'Publication Table (%)'!H$7),
SUMIFS(AllPublicationData!$F:$F,AllPublicationData!$A:$A,'Publication Table (%)'!$B59,AllPublicationData!$B:$B,'Publication Table (%)'!H$7)/
SUMIFS(AllPublicationData!$E:$E,AllPublicationData!$A:$A,'Publication Table (%)'!$B59,AllPublicationData!$B:$B,'Publication Table (%)'!H$7)),
IF('Publication Table (%)'!$C$5="Operations cancelled by patient",
IFERROR(SUMIFS(AllPublicationData!$G:$G,AllPublicationData!$A:$A,'Publication Table (%)'!$B59,AllPublicationData!$B:$B,'Publication Table (%)'!$C$4,AllPublicationData!$D:$D,'Publication Table (%)'!H$7)/
SUMIFS(AllPublicationData!$E:$E,AllPublicationData!$A:$A,'Publication Table (%)'!$B59,AllPublicationData!$B:$B,'Publication Table (%)'!$C$4,AllPublicationData!$D:$D,'Publication Table (%)'!H$7),
SUMIFS(AllPublicationData!$G:$G,AllPublicationData!$A:$A,'Publication Table (%)'!$B59,AllPublicationData!$B:$B,'Publication Table (%)'!H$7)/
SUMIFS(AllPublicationData!$E:$E,AllPublicationData!$A:$A,'Publication Table (%)'!$B59,AllPublicationData!$B:$B,'Publication Table (%)'!H$7)),
IF('Publication Table (%)'!$C$5="Operations cancelled for clinical reasons",
IFERROR(SUMIFS(AllPublicationData!$H:$H,AllPublicationData!$A:$A,'Publication Table (%)'!$B59,AllPublicationData!$B:$B,'Publication Table (%)'!$C$4,AllPublicationData!$D:$D,'Publication Table (%)'!H$7)/
SUMIFS(AllPublicationData!$E:$E,AllPublicationData!$A:$A,'Publication Table (%)'!$B59,AllPublicationData!$B:$B,'Publication Table (%)'!$C$4,AllPublicationData!$D:$D,'Publication Table (%)'!H$7),
SUMIFS(AllPublicationData!$H:$H,AllPublicationData!$A:$A,'Publication Table (%)'!$B59,AllPublicationData!$B:$B,'Publication Table (%)'!H$7)/
SUMIFS(AllPublicationData!$E:$E,AllPublicationData!$A:$A,'Publication Table (%)'!$B59,AllPublicationData!$B:$B,'Publication Table (%)'!H$7)),
IF('Publication Table (%)'!$C$5="Operations cancelled for non-clinical/capacity reasons",
IFERROR(SUMIFS(AllPublicationData!$I:$I,AllPublicationData!$A:$A,'Publication Table (%)'!$B59,AllPublicationData!$B:$B,'Publication Table (%)'!$C$4,AllPublicationData!$D:$D,'Publication Table (%)'!H$7)/
SUMIFS(AllPublicationData!$E:$E,AllPublicationData!$A:$A,'Publication Table (%)'!$B59,AllPublicationData!$B:$B,'Publication Table (%)'!$C$4,AllPublicationData!$D:$D,'Publication Table (%)'!H$7),
SUMIFS(AllPublicationData!$I:$I,AllPublicationData!$A:$A,'Publication Table (%)'!$B59,AllPublicationData!$B:$B,'Publication Table (%)'!H$7)/
SUMIFS(AllPublicationData!$E:$E,AllPublicationData!$A:$A,'Publication Table (%)'!$B59,AllPublicationData!$B:$B,'Publication Table (%)'!H$7)),
IF('Publication Table (%)'!$C$5="Cancellations for other reasons",
IFERROR(SUMIFS(AllPublicationData!$J:$J,AllPublicationData!$A:$A,'Publication Table (%)'!$B59,AllPublicationData!$B:$B,'Publication Table (%)'!$C$4,AllPublicationData!$D:$D,'Publication Table (%)'!H$7)/
SUMIFS(AllPublicationData!$E:$E,AllPublicationData!$A:$A,'Publication Table (%)'!$B59,AllPublicationData!$B:$B,'Publication Table (%)'!$C$4,AllPublicationData!$D:$D,'Publication Table (%)'!H$7),
SUMIFS(AllPublicationData!$J:$J,AllPublicationData!$A:$A,'Publication Table (%)'!$B59,AllPublicationData!$B:$B,'Publication Table (%)'!H$7)/
SUMIFS(AllPublicationData!$E:$E,AllPublicationData!$A:$A,'Publication Table (%)'!$B59,AllPublicationData!$B:$B,'Publication Table (%)'!H$7)))))))</f>
        <v>8.3444592790387184E-2</v>
      </c>
      <c r="I59" s="96">
        <f>IF('Publication Table (%)'!$C$5="All Cancelled Operations",
IFERROR(SUMIFS(AllPublicationData!$F:$F,AllPublicationData!$A:$A,'Publication Table (%)'!$B59,AllPublicationData!$B:$B,'Publication Table (%)'!$C$4,AllPublicationData!$D:$D,'Publication Table (%)'!I$7)/
SUMIFS(AllPublicationData!$E:$E,AllPublicationData!$A:$A,'Publication Table (%)'!$B59,AllPublicationData!$B:$B,'Publication Table (%)'!$C$4,AllPublicationData!$D:$D,'Publication Table (%)'!I$7),
SUMIFS(AllPublicationData!$F:$F,AllPublicationData!$A:$A,'Publication Table (%)'!$B59,AllPublicationData!$B:$B,'Publication Table (%)'!I$7)/
SUMIFS(AllPublicationData!$E:$E,AllPublicationData!$A:$A,'Publication Table (%)'!$B59,AllPublicationData!$B:$B,'Publication Table (%)'!I$7)),
IF('Publication Table (%)'!$C$5="Operations cancelled by patient",
IFERROR(SUMIFS(AllPublicationData!$G:$G,AllPublicationData!$A:$A,'Publication Table (%)'!$B59,AllPublicationData!$B:$B,'Publication Table (%)'!$C$4,AllPublicationData!$D:$D,'Publication Table (%)'!I$7)/
SUMIFS(AllPublicationData!$E:$E,AllPublicationData!$A:$A,'Publication Table (%)'!$B59,AllPublicationData!$B:$B,'Publication Table (%)'!$C$4,AllPublicationData!$D:$D,'Publication Table (%)'!I$7),
SUMIFS(AllPublicationData!$G:$G,AllPublicationData!$A:$A,'Publication Table (%)'!$B59,AllPublicationData!$B:$B,'Publication Table (%)'!I$7)/
SUMIFS(AllPublicationData!$E:$E,AllPublicationData!$A:$A,'Publication Table (%)'!$B59,AllPublicationData!$B:$B,'Publication Table (%)'!I$7)),
IF('Publication Table (%)'!$C$5="Operations cancelled for clinical reasons",
IFERROR(SUMIFS(AllPublicationData!$H:$H,AllPublicationData!$A:$A,'Publication Table (%)'!$B59,AllPublicationData!$B:$B,'Publication Table (%)'!$C$4,AllPublicationData!$D:$D,'Publication Table (%)'!I$7)/
SUMIFS(AllPublicationData!$E:$E,AllPublicationData!$A:$A,'Publication Table (%)'!$B59,AllPublicationData!$B:$B,'Publication Table (%)'!$C$4,AllPublicationData!$D:$D,'Publication Table (%)'!I$7),
SUMIFS(AllPublicationData!$H:$H,AllPublicationData!$A:$A,'Publication Table (%)'!$B59,AllPublicationData!$B:$B,'Publication Table (%)'!I$7)/
SUMIFS(AllPublicationData!$E:$E,AllPublicationData!$A:$A,'Publication Table (%)'!$B59,AllPublicationData!$B:$B,'Publication Table (%)'!I$7)),
IF('Publication Table (%)'!$C$5="Operations cancelled for non-clinical/capacity reasons",
IFERROR(SUMIFS(AllPublicationData!$I:$I,AllPublicationData!$A:$A,'Publication Table (%)'!$B59,AllPublicationData!$B:$B,'Publication Table (%)'!$C$4,AllPublicationData!$D:$D,'Publication Table (%)'!I$7)/
SUMIFS(AllPublicationData!$E:$E,AllPublicationData!$A:$A,'Publication Table (%)'!$B59,AllPublicationData!$B:$B,'Publication Table (%)'!$C$4,AllPublicationData!$D:$D,'Publication Table (%)'!I$7),
SUMIFS(AllPublicationData!$I:$I,AllPublicationData!$A:$A,'Publication Table (%)'!$B59,AllPublicationData!$B:$B,'Publication Table (%)'!I$7)/
SUMIFS(AllPublicationData!$E:$E,AllPublicationData!$A:$A,'Publication Table (%)'!$B59,AllPublicationData!$B:$B,'Publication Table (%)'!I$7)),
IF('Publication Table (%)'!$C$5="Cancellations for other reasons",
IFERROR(SUMIFS(AllPublicationData!$J:$J,AllPublicationData!$A:$A,'Publication Table (%)'!$B59,AllPublicationData!$B:$B,'Publication Table (%)'!$C$4,AllPublicationData!$D:$D,'Publication Table (%)'!I$7)/
SUMIFS(AllPublicationData!$E:$E,AllPublicationData!$A:$A,'Publication Table (%)'!$B59,AllPublicationData!$B:$B,'Publication Table (%)'!$C$4,AllPublicationData!$D:$D,'Publication Table (%)'!I$7),
SUMIFS(AllPublicationData!$J:$J,AllPublicationData!$A:$A,'Publication Table (%)'!$B59,AllPublicationData!$B:$B,'Publication Table (%)'!I$7)/
SUMIFS(AllPublicationData!$E:$E,AllPublicationData!$A:$A,'Publication Table (%)'!$B59,AllPublicationData!$B:$B,'Publication Table (%)'!I$7)))))))</f>
        <v>7.6759061833688705E-2</v>
      </c>
      <c r="J59" s="96">
        <f>IF('Publication Table (%)'!$C$5="All Cancelled Operations",
IFERROR(SUMIFS(AllPublicationData!$F:$F,AllPublicationData!$A:$A,'Publication Table (%)'!$B59,AllPublicationData!$B:$B,'Publication Table (%)'!$C$4,AllPublicationData!$D:$D,'Publication Table (%)'!J$7)/
SUMIFS(AllPublicationData!$E:$E,AllPublicationData!$A:$A,'Publication Table (%)'!$B59,AllPublicationData!$B:$B,'Publication Table (%)'!$C$4,AllPublicationData!$D:$D,'Publication Table (%)'!J$7),
SUMIFS(AllPublicationData!$F:$F,AllPublicationData!$A:$A,'Publication Table (%)'!$B59,AllPublicationData!$B:$B,'Publication Table (%)'!J$7)/
SUMIFS(AllPublicationData!$E:$E,AllPublicationData!$A:$A,'Publication Table (%)'!$B59,AllPublicationData!$B:$B,'Publication Table (%)'!J$7)),
IF('Publication Table (%)'!$C$5="Operations cancelled by patient",
IFERROR(SUMIFS(AllPublicationData!$G:$G,AllPublicationData!$A:$A,'Publication Table (%)'!$B59,AllPublicationData!$B:$B,'Publication Table (%)'!$C$4,AllPublicationData!$D:$D,'Publication Table (%)'!J$7)/
SUMIFS(AllPublicationData!$E:$E,AllPublicationData!$A:$A,'Publication Table (%)'!$B59,AllPublicationData!$B:$B,'Publication Table (%)'!$C$4,AllPublicationData!$D:$D,'Publication Table (%)'!J$7),
SUMIFS(AllPublicationData!$G:$G,AllPublicationData!$A:$A,'Publication Table (%)'!$B59,AllPublicationData!$B:$B,'Publication Table (%)'!J$7)/
SUMIFS(AllPublicationData!$E:$E,AllPublicationData!$A:$A,'Publication Table (%)'!$B59,AllPublicationData!$B:$B,'Publication Table (%)'!J$7)),
IF('Publication Table (%)'!$C$5="Operations cancelled for clinical reasons",
IFERROR(SUMIFS(AllPublicationData!$H:$H,AllPublicationData!$A:$A,'Publication Table (%)'!$B59,AllPublicationData!$B:$B,'Publication Table (%)'!$C$4,AllPublicationData!$D:$D,'Publication Table (%)'!J$7)/
SUMIFS(AllPublicationData!$E:$E,AllPublicationData!$A:$A,'Publication Table (%)'!$B59,AllPublicationData!$B:$B,'Publication Table (%)'!$C$4,AllPublicationData!$D:$D,'Publication Table (%)'!J$7),
SUMIFS(AllPublicationData!$H:$H,AllPublicationData!$A:$A,'Publication Table (%)'!$B59,AllPublicationData!$B:$B,'Publication Table (%)'!J$7)/
SUMIFS(AllPublicationData!$E:$E,AllPublicationData!$A:$A,'Publication Table (%)'!$B59,AllPublicationData!$B:$B,'Publication Table (%)'!J$7)),
IF('Publication Table (%)'!$C$5="Operations cancelled for non-clinical/capacity reasons",
IFERROR(SUMIFS(AllPublicationData!$I:$I,AllPublicationData!$A:$A,'Publication Table (%)'!$B59,AllPublicationData!$B:$B,'Publication Table (%)'!$C$4,AllPublicationData!$D:$D,'Publication Table (%)'!J$7)/
SUMIFS(AllPublicationData!$E:$E,AllPublicationData!$A:$A,'Publication Table (%)'!$B59,AllPublicationData!$B:$B,'Publication Table (%)'!$C$4,AllPublicationData!$D:$D,'Publication Table (%)'!J$7),
SUMIFS(AllPublicationData!$I:$I,AllPublicationData!$A:$A,'Publication Table (%)'!$B59,AllPublicationData!$B:$B,'Publication Table (%)'!J$7)/
SUMIFS(AllPublicationData!$E:$E,AllPublicationData!$A:$A,'Publication Table (%)'!$B59,AllPublicationData!$B:$B,'Publication Table (%)'!J$7)),
IF('Publication Table (%)'!$C$5="Cancellations for other reasons",
IFERROR(SUMIFS(AllPublicationData!$J:$J,AllPublicationData!$A:$A,'Publication Table (%)'!$B59,AllPublicationData!$B:$B,'Publication Table (%)'!$C$4,AllPublicationData!$D:$D,'Publication Table (%)'!J$7)/
SUMIFS(AllPublicationData!$E:$E,AllPublicationData!$A:$A,'Publication Table (%)'!$B59,AllPublicationData!$B:$B,'Publication Table (%)'!$C$4,AllPublicationData!$D:$D,'Publication Table (%)'!J$7),
SUMIFS(AllPublicationData!$J:$J,AllPublicationData!$A:$A,'Publication Table (%)'!$B59,AllPublicationData!$B:$B,'Publication Table (%)'!J$7)/
SUMIFS(AllPublicationData!$E:$E,AllPublicationData!$A:$A,'Publication Table (%)'!$B59,AllPublicationData!$B:$B,'Publication Table (%)'!J$7)))))))</f>
        <v>6.9316081330868765E-2</v>
      </c>
      <c r="K59" s="96">
        <f>IF('Publication Table (%)'!$C$5="All Cancelled Operations",
IFERROR(SUMIFS(AllPublicationData!$F:$F,AllPublicationData!$A:$A,'Publication Table (%)'!$B59,AllPublicationData!$B:$B,'Publication Table (%)'!$C$4,AllPublicationData!$D:$D,'Publication Table (%)'!K$7)/
SUMIFS(AllPublicationData!$E:$E,AllPublicationData!$A:$A,'Publication Table (%)'!$B59,AllPublicationData!$B:$B,'Publication Table (%)'!$C$4,AllPublicationData!$D:$D,'Publication Table (%)'!K$7),
SUMIFS(AllPublicationData!$F:$F,AllPublicationData!$A:$A,'Publication Table (%)'!$B59,AllPublicationData!$B:$B,'Publication Table (%)'!K$7)/
SUMIFS(AllPublicationData!$E:$E,AllPublicationData!$A:$A,'Publication Table (%)'!$B59,AllPublicationData!$B:$B,'Publication Table (%)'!K$7)),
IF('Publication Table (%)'!$C$5="Operations cancelled by patient",
IFERROR(SUMIFS(AllPublicationData!$G:$G,AllPublicationData!$A:$A,'Publication Table (%)'!$B59,AllPublicationData!$B:$B,'Publication Table (%)'!$C$4,AllPublicationData!$D:$D,'Publication Table (%)'!K$7)/
SUMIFS(AllPublicationData!$E:$E,AllPublicationData!$A:$A,'Publication Table (%)'!$B59,AllPublicationData!$B:$B,'Publication Table (%)'!$C$4,AllPublicationData!$D:$D,'Publication Table (%)'!K$7),
SUMIFS(AllPublicationData!$G:$G,AllPublicationData!$A:$A,'Publication Table (%)'!$B59,AllPublicationData!$B:$B,'Publication Table (%)'!K$7)/
SUMIFS(AllPublicationData!$E:$E,AllPublicationData!$A:$A,'Publication Table (%)'!$B59,AllPublicationData!$B:$B,'Publication Table (%)'!K$7)),
IF('Publication Table (%)'!$C$5="Operations cancelled for clinical reasons",
IFERROR(SUMIFS(AllPublicationData!$H:$H,AllPublicationData!$A:$A,'Publication Table (%)'!$B59,AllPublicationData!$B:$B,'Publication Table (%)'!$C$4,AllPublicationData!$D:$D,'Publication Table (%)'!K$7)/
SUMIFS(AllPublicationData!$E:$E,AllPublicationData!$A:$A,'Publication Table (%)'!$B59,AllPublicationData!$B:$B,'Publication Table (%)'!$C$4,AllPublicationData!$D:$D,'Publication Table (%)'!K$7),
SUMIFS(AllPublicationData!$H:$H,AllPublicationData!$A:$A,'Publication Table (%)'!$B59,AllPublicationData!$B:$B,'Publication Table (%)'!K$7)/
SUMIFS(AllPublicationData!$E:$E,AllPublicationData!$A:$A,'Publication Table (%)'!$B59,AllPublicationData!$B:$B,'Publication Table (%)'!K$7)),
IF('Publication Table (%)'!$C$5="Operations cancelled for non-clinical/capacity reasons",
IFERROR(SUMIFS(AllPublicationData!$I:$I,AllPublicationData!$A:$A,'Publication Table (%)'!$B59,AllPublicationData!$B:$B,'Publication Table (%)'!$C$4,AllPublicationData!$D:$D,'Publication Table (%)'!K$7)/
SUMIFS(AllPublicationData!$E:$E,AllPublicationData!$A:$A,'Publication Table (%)'!$B59,AllPublicationData!$B:$B,'Publication Table (%)'!$C$4,AllPublicationData!$D:$D,'Publication Table (%)'!K$7),
SUMIFS(AllPublicationData!$I:$I,AllPublicationData!$A:$A,'Publication Table (%)'!$B59,AllPublicationData!$B:$B,'Publication Table (%)'!K$7)/
SUMIFS(AllPublicationData!$E:$E,AllPublicationData!$A:$A,'Publication Table (%)'!$B59,AllPublicationData!$B:$B,'Publication Table (%)'!K$7)),
IF('Publication Table (%)'!$C$5="Cancellations for other reasons",
IFERROR(SUMIFS(AllPublicationData!$J:$J,AllPublicationData!$A:$A,'Publication Table (%)'!$B59,AllPublicationData!$B:$B,'Publication Table (%)'!$C$4,AllPublicationData!$D:$D,'Publication Table (%)'!K$7)/
SUMIFS(AllPublicationData!$E:$E,AllPublicationData!$A:$A,'Publication Table (%)'!$B59,AllPublicationData!$B:$B,'Publication Table (%)'!$C$4,AllPublicationData!$D:$D,'Publication Table (%)'!K$7),
SUMIFS(AllPublicationData!$J:$J,AllPublicationData!$A:$A,'Publication Table (%)'!$B59,AllPublicationData!$B:$B,'Publication Table (%)'!K$7)/
SUMIFS(AllPublicationData!$E:$E,AllPublicationData!$A:$A,'Publication Table (%)'!$B59,AllPublicationData!$B:$B,'Publication Table (%)'!K$7)))))))</f>
        <v>7.8214059531348953E-2</v>
      </c>
      <c r="L59" s="96">
        <f>IF('Publication Table (%)'!$C$5="All Cancelled Operations",
IFERROR(SUMIFS(AllPublicationData!$F:$F,AllPublicationData!$A:$A,'Publication Table (%)'!$B59,AllPublicationData!$B:$B,'Publication Table (%)'!$C$4,AllPublicationData!$D:$D,'Publication Table (%)'!L$7)/
SUMIFS(AllPublicationData!$E:$E,AllPublicationData!$A:$A,'Publication Table (%)'!$B59,AllPublicationData!$B:$B,'Publication Table (%)'!$C$4,AllPublicationData!$D:$D,'Publication Table (%)'!L$7),
SUMIFS(AllPublicationData!$F:$F,AllPublicationData!$A:$A,'Publication Table (%)'!$B59,AllPublicationData!$B:$B,'Publication Table (%)'!L$7)/
SUMIFS(AllPublicationData!$E:$E,AllPublicationData!$A:$A,'Publication Table (%)'!$B59,AllPublicationData!$B:$B,'Publication Table (%)'!L$7)),
IF('Publication Table (%)'!$C$5="Operations cancelled by patient",
IFERROR(SUMIFS(AllPublicationData!$G:$G,AllPublicationData!$A:$A,'Publication Table (%)'!$B59,AllPublicationData!$B:$B,'Publication Table (%)'!$C$4,AllPublicationData!$D:$D,'Publication Table (%)'!L$7)/
SUMIFS(AllPublicationData!$E:$E,AllPublicationData!$A:$A,'Publication Table (%)'!$B59,AllPublicationData!$B:$B,'Publication Table (%)'!$C$4,AllPublicationData!$D:$D,'Publication Table (%)'!L$7),
SUMIFS(AllPublicationData!$G:$G,AllPublicationData!$A:$A,'Publication Table (%)'!$B59,AllPublicationData!$B:$B,'Publication Table (%)'!L$7)/
SUMIFS(AllPublicationData!$E:$E,AllPublicationData!$A:$A,'Publication Table (%)'!$B59,AllPublicationData!$B:$B,'Publication Table (%)'!L$7)),
IF('Publication Table (%)'!$C$5="Operations cancelled for clinical reasons",
IFERROR(SUMIFS(AllPublicationData!$H:$H,AllPublicationData!$A:$A,'Publication Table (%)'!$B59,AllPublicationData!$B:$B,'Publication Table (%)'!$C$4,AllPublicationData!$D:$D,'Publication Table (%)'!L$7)/
SUMIFS(AllPublicationData!$E:$E,AllPublicationData!$A:$A,'Publication Table (%)'!$B59,AllPublicationData!$B:$B,'Publication Table (%)'!$C$4,AllPublicationData!$D:$D,'Publication Table (%)'!L$7),
SUMIFS(AllPublicationData!$H:$H,AllPublicationData!$A:$A,'Publication Table (%)'!$B59,AllPublicationData!$B:$B,'Publication Table (%)'!L$7)/
SUMIFS(AllPublicationData!$E:$E,AllPublicationData!$A:$A,'Publication Table (%)'!$B59,AllPublicationData!$B:$B,'Publication Table (%)'!L$7)),
IF('Publication Table (%)'!$C$5="Operations cancelled for non-clinical/capacity reasons",
IFERROR(SUMIFS(AllPublicationData!$I:$I,AllPublicationData!$A:$A,'Publication Table (%)'!$B59,AllPublicationData!$B:$B,'Publication Table (%)'!$C$4,AllPublicationData!$D:$D,'Publication Table (%)'!L$7)/
SUMIFS(AllPublicationData!$E:$E,AllPublicationData!$A:$A,'Publication Table (%)'!$B59,AllPublicationData!$B:$B,'Publication Table (%)'!$C$4,AllPublicationData!$D:$D,'Publication Table (%)'!L$7),
SUMIFS(AllPublicationData!$I:$I,AllPublicationData!$A:$A,'Publication Table (%)'!$B59,AllPublicationData!$B:$B,'Publication Table (%)'!L$7)/
SUMIFS(AllPublicationData!$E:$E,AllPublicationData!$A:$A,'Publication Table (%)'!$B59,AllPublicationData!$B:$B,'Publication Table (%)'!L$7)),
IF('Publication Table (%)'!$C$5="Cancellations for other reasons",
IFERROR(SUMIFS(AllPublicationData!$J:$J,AllPublicationData!$A:$A,'Publication Table (%)'!$B59,AllPublicationData!$B:$B,'Publication Table (%)'!$C$4,AllPublicationData!$D:$D,'Publication Table (%)'!L$7)/
SUMIFS(AllPublicationData!$E:$E,AllPublicationData!$A:$A,'Publication Table (%)'!$B59,AllPublicationData!$B:$B,'Publication Table (%)'!$C$4,AllPublicationData!$D:$D,'Publication Table (%)'!L$7),
SUMIFS(AllPublicationData!$J:$J,AllPublicationData!$A:$A,'Publication Table (%)'!$B59,AllPublicationData!$B:$B,'Publication Table (%)'!L$7)/
SUMIFS(AllPublicationData!$E:$E,AllPublicationData!$A:$A,'Publication Table (%)'!$B59,AllPublicationData!$B:$B,'Publication Table (%)'!L$7)))))))</f>
        <v>7.6280041797283177E-2</v>
      </c>
      <c r="M59" s="96">
        <f>IF('Publication Table (%)'!$C$5="All Cancelled Operations",
IFERROR(SUMIFS(AllPublicationData!$F:$F,AllPublicationData!$A:$A,'Publication Table (%)'!$B59,AllPublicationData!$B:$B,'Publication Table (%)'!$C$4,AllPublicationData!$D:$D,'Publication Table (%)'!M$7)/
SUMIFS(AllPublicationData!$E:$E,AllPublicationData!$A:$A,'Publication Table (%)'!$B59,AllPublicationData!$B:$B,'Publication Table (%)'!$C$4,AllPublicationData!$D:$D,'Publication Table (%)'!M$7),
SUMIFS(AllPublicationData!$F:$F,AllPublicationData!$A:$A,'Publication Table (%)'!$B59,AllPublicationData!$B:$B,'Publication Table (%)'!M$7)/
SUMIFS(AllPublicationData!$E:$E,AllPublicationData!$A:$A,'Publication Table (%)'!$B59,AllPublicationData!$B:$B,'Publication Table (%)'!M$7)),
IF('Publication Table (%)'!$C$5="Operations cancelled by patient",
IFERROR(SUMIFS(AllPublicationData!$G:$G,AllPublicationData!$A:$A,'Publication Table (%)'!$B59,AllPublicationData!$B:$B,'Publication Table (%)'!$C$4,AllPublicationData!$D:$D,'Publication Table (%)'!M$7)/
SUMIFS(AllPublicationData!$E:$E,AllPublicationData!$A:$A,'Publication Table (%)'!$B59,AllPublicationData!$B:$B,'Publication Table (%)'!$C$4,AllPublicationData!$D:$D,'Publication Table (%)'!M$7),
SUMIFS(AllPublicationData!$G:$G,AllPublicationData!$A:$A,'Publication Table (%)'!$B59,AllPublicationData!$B:$B,'Publication Table (%)'!M$7)/
SUMIFS(AllPublicationData!$E:$E,AllPublicationData!$A:$A,'Publication Table (%)'!$B59,AllPublicationData!$B:$B,'Publication Table (%)'!M$7)),
IF('Publication Table (%)'!$C$5="Operations cancelled for clinical reasons",
IFERROR(SUMIFS(AllPublicationData!$H:$H,AllPublicationData!$A:$A,'Publication Table (%)'!$B59,AllPublicationData!$B:$B,'Publication Table (%)'!$C$4,AllPublicationData!$D:$D,'Publication Table (%)'!M$7)/
SUMIFS(AllPublicationData!$E:$E,AllPublicationData!$A:$A,'Publication Table (%)'!$B59,AllPublicationData!$B:$B,'Publication Table (%)'!$C$4,AllPublicationData!$D:$D,'Publication Table (%)'!M$7),
SUMIFS(AllPublicationData!$H:$H,AllPublicationData!$A:$A,'Publication Table (%)'!$B59,AllPublicationData!$B:$B,'Publication Table (%)'!M$7)/
SUMIFS(AllPublicationData!$E:$E,AllPublicationData!$A:$A,'Publication Table (%)'!$B59,AllPublicationData!$B:$B,'Publication Table (%)'!M$7)),
IF('Publication Table (%)'!$C$5="Operations cancelled for non-clinical/capacity reasons",
IFERROR(SUMIFS(AllPublicationData!$I:$I,AllPublicationData!$A:$A,'Publication Table (%)'!$B59,AllPublicationData!$B:$B,'Publication Table (%)'!$C$4,AllPublicationData!$D:$D,'Publication Table (%)'!M$7)/
SUMIFS(AllPublicationData!$E:$E,AllPublicationData!$A:$A,'Publication Table (%)'!$B59,AllPublicationData!$B:$B,'Publication Table (%)'!$C$4,AllPublicationData!$D:$D,'Publication Table (%)'!M$7),
SUMIFS(AllPublicationData!$I:$I,AllPublicationData!$A:$A,'Publication Table (%)'!$B59,AllPublicationData!$B:$B,'Publication Table (%)'!M$7)/
SUMIFS(AllPublicationData!$E:$E,AllPublicationData!$A:$A,'Publication Table (%)'!$B59,AllPublicationData!$B:$B,'Publication Table (%)'!M$7)),
IF('Publication Table (%)'!$C$5="Cancellations for other reasons",
IFERROR(SUMIFS(AllPublicationData!$J:$J,AllPublicationData!$A:$A,'Publication Table (%)'!$B59,AllPublicationData!$B:$B,'Publication Table (%)'!$C$4,AllPublicationData!$D:$D,'Publication Table (%)'!M$7)/
SUMIFS(AllPublicationData!$E:$E,AllPublicationData!$A:$A,'Publication Table (%)'!$B59,AllPublicationData!$B:$B,'Publication Table (%)'!$C$4,AllPublicationData!$D:$D,'Publication Table (%)'!M$7),
SUMIFS(AllPublicationData!$J:$J,AllPublicationData!$A:$A,'Publication Table (%)'!$B59,AllPublicationData!$B:$B,'Publication Table (%)'!M$7)/
SUMIFS(AllPublicationData!$E:$E,AllPublicationData!$A:$A,'Publication Table (%)'!$B59,AllPublicationData!$B:$B,'Publication Table (%)'!M$7)))))))</f>
        <v>0.11282051282051282</v>
      </c>
      <c r="N59" s="96">
        <f>IF('Publication Table (%)'!$C$5="All Cancelled Operations",
IFERROR(SUMIFS(AllPublicationData!$F:$F,AllPublicationData!$A:$A,'Publication Table (%)'!$B59,AllPublicationData!$B:$B,'Publication Table (%)'!$C$4,AllPublicationData!$D:$D,'Publication Table (%)'!N$7)/
SUMIFS(AllPublicationData!$E:$E,AllPublicationData!$A:$A,'Publication Table (%)'!$B59,AllPublicationData!$B:$B,'Publication Table (%)'!$C$4,AllPublicationData!$D:$D,'Publication Table (%)'!N$7),
SUMIFS(AllPublicationData!$F:$F,AllPublicationData!$A:$A,'Publication Table (%)'!$B59,AllPublicationData!$B:$B,'Publication Table (%)'!N$7)/
SUMIFS(AllPublicationData!$E:$E,AllPublicationData!$A:$A,'Publication Table (%)'!$B59,AllPublicationData!$B:$B,'Publication Table (%)'!N$7)),
IF('Publication Table (%)'!$C$5="Operations cancelled by patient",
IFERROR(SUMIFS(AllPublicationData!$G:$G,AllPublicationData!$A:$A,'Publication Table (%)'!$B59,AllPublicationData!$B:$B,'Publication Table (%)'!$C$4,AllPublicationData!$D:$D,'Publication Table (%)'!N$7)/
SUMIFS(AllPublicationData!$E:$E,AllPublicationData!$A:$A,'Publication Table (%)'!$B59,AllPublicationData!$B:$B,'Publication Table (%)'!$C$4,AllPublicationData!$D:$D,'Publication Table (%)'!N$7),
SUMIFS(AllPublicationData!$G:$G,AllPublicationData!$A:$A,'Publication Table (%)'!$B59,AllPublicationData!$B:$B,'Publication Table (%)'!N$7)/
SUMIFS(AllPublicationData!$E:$E,AllPublicationData!$A:$A,'Publication Table (%)'!$B59,AllPublicationData!$B:$B,'Publication Table (%)'!N$7)),
IF('Publication Table (%)'!$C$5="Operations cancelled for clinical reasons",
IFERROR(SUMIFS(AllPublicationData!$H:$H,AllPublicationData!$A:$A,'Publication Table (%)'!$B59,AllPublicationData!$B:$B,'Publication Table (%)'!$C$4,AllPublicationData!$D:$D,'Publication Table (%)'!N$7)/
SUMIFS(AllPublicationData!$E:$E,AllPublicationData!$A:$A,'Publication Table (%)'!$B59,AllPublicationData!$B:$B,'Publication Table (%)'!$C$4,AllPublicationData!$D:$D,'Publication Table (%)'!N$7),
SUMIFS(AllPublicationData!$H:$H,AllPublicationData!$A:$A,'Publication Table (%)'!$B59,AllPublicationData!$B:$B,'Publication Table (%)'!N$7)/
SUMIFS(AllPublicationData!$E:$E,AllPublicationData!$A:$A,'Publication Table (%)'!$B59,AllPublicationData!$B:$B,'Publication Table (%)'!N$7)),
IF('Publication Table (%)'!$C$5="Operations cancelled for non-clinical/capacity reasons",
IFERROR(SUMIFS(AllPublicationData!$I:$I,AllPublicationData!$A:$A,'Publication Table (%)'!$B59,AllPublicationData!$B:$B,'Publication Table (%)'!$C$4,AllPublicationData!$D:$D,'Publication Table (%)'!N$7)/
SUMIFS(AllPublicationData!$E:$E,AllPublicationData!$A:$A,'Publication Table (%)'!$B59,AllPublicationData!$B:$B,'Publication Table (%)'!$C$4,AllPublicationData!$D:$D,'Publication Table (%)'!N$7),
SUMIFS(AllPublicationData!$I:$I,AllPublicationData!$A:$A,'Publication Table (%)'!$B59,AllPublicationData!$B:$B,'Publication Table (%)'!N$7)/
SUMIFS(AllPublicationData!$E:$E,AllPublicationData!$A:$A,'Publication Table (%)'!$B59,AllPublicationData!$B:$B,'Publication Table (%)'!N$7)),
IF('Publication Table (%)'!$C$5="Cancellations for other reasons",
IFERROR(SUMIFS(AllPublicationData!$J:$J,AllPublicationData!$A:$A,'Publication Table (%)'!$B59,AllPublicationData!$B:$B,'Publication Table (%)'!$C$4,AllPublicationData!$D:$D,'Publication Table (%)'!N$7)/
SUMIFS(AllPublicationData!$E:$E,AllPublicationData!$A:$A,'Publication Table (%)'!$B59,AllPublicationData!$B:$B,'Publication Table (%)'!$C$4,AllPublicationData!$D:$D,'Publication Table (%)'!N$7),
SUMIFS(AllPublicationData!$J:$J,AllPublicationData!$A:$A,'Publication Table (%)'!$B59,AllPublicationData!$B:$B,'Publication Table (%)'!N$7)/
SUMIFS(AllPublicationData!$E:$E,AllPublicationData!$A:$A,'Publication Table (%)'!$B59,AllPublicationData!$B:$B,'Publication Table (%)'!N$7)))))))</f>
        <v>0.12413154238073182</v>
      </c>
      <c r="O59" s="96">
        <f>IF('Publication Table (%)'!$C$5="All Cancelled Operations",
IFERROR(SUMIFS(AllPublicationData!$F:$F,AllPublicationData!$A:$A,'Publication Table (%)'!$B59,AllPublicationData!$B:$B,'Publication Table (%)'!$C$4,AllPublicationData!$D:$D,'Publication Table (%)'!O$7)/
SUMIFS(AllPublicationData!$E:$E,AllPublicationData!$A:$A,'Publication Table (%)'!$B59,AllPublicationData!$B:$B,'Publication Table (%)'!$C$4,AllPublicationData!$D:$D,'Publication Table (%)'!O$7),
SUMIFS(AllPublicationData!$F:$F,AllPublicationData!$A:$A,'Publication Table (%)'!$B59,AllPublicationData!$B:$B,'Publication Table (%)'!O$7)/
SUMIFS(AllPublicationData!$E:$E,AllPublicationData!$A:$A,'Publication Table (%)'!$B59,AllPublicationData!$B:$B,'Publication Table (%)'!O$7)),
IF('Publication Table (%)'!$C$5="Operations cancelled by patient",
IFERROR(SUMIFS(AllPublicationData!$G:$G,AllPublicationData!$A:$A,'Publication Table (%)'!$B59,AllPublicationData!$B:$B,'Publication Table (%)'!$C$4,AllPublicationData!$D:$D,'Publication Table (%)'!O$7)/
SUMIFS(AllPublicationData!$E:$E,AllPublicationData!$A:$A,'Publication Table (%)'!$B59,AllPublicationData!$B:$B,'Publication Table (%)'!$C$4,AllPublicationData!$D:$D,'Publication Table (%)'!O$7),
SUMIFS(AllPublicationData!$G:$G,AllPublicationData!$A:$A,'Publication Table (%)'!$B59,AllPublicationData!$B:$B,'Publication Table (%)'!O$7)/
SUMIFS(AllPublicationData!$E:$E,AllPublicationData!$A:$A,'Publication Table (%)'!$B59,AllPublicationData!$B:$B,'Publication Table (%)'!O$7)),
IF('Publication Table (%)'!$C$5="Operations cancelled for clinical reasons",
IFERROR(SUMIFS(AllPublicationData!$H:$H,AllPublicationData!$A:$A,'Publication Table (%)'!$B59,AllPublicationData!$B:$B,'Publication Table (%)'!$C$4,AllPublicationData!$D:$D,'Publication Table (%)'!O$7)/
SUMIFS(AllPublicationData!$E:$E,AllPublicationData!$A:$A,'Publication Table (%)'!$B59,AllPublicationData!$B:$B,'Publication Table (%)'!$C$4,AllPublicationData!$D:$D,'Publication Table (%)'!O$7),
SUMIFS(AllPublicationData!$H:$H,AllPublicationData!$A:$A,'Publication Table (%)'!$B59,AllPublicationData!$B:$B,'Publication Table (%)'!O$7)/
SUMIFS(AllPublicationData!$E:$E,AllPublicationData!$A:$A,'Publication Table (%)'!$B59,AllPublicationData!$B:$B,'Publication Table (%)'!O$7)),
IF('Publication Table (%)'!$C$5="Operations cancelled for non-clinical/capacity reasons",
IFERROR(SUMIFS(AllPublicationData!$I:$I,AllPublicationData!$A:$A,'Publication Table (%)'!$B59,AllPublicationData!$B:$B,'Publication Table (%)'!$C$4,AllPublicationData!$D:$D,'Publication Table (%)'!O$7)/
SUMIFS(AllPublicationData!$E:$E,AllPublicationData!$A:$A,'Publication Table (%)'!$B59,AllPublicationData!$B:$B,'Publication Table (%)'!$C$4,AllPublicationData!$D:$D,'Publication Table (%)'!O$7),
SUMIFS(AllPublicationData!$I:$I,AllPublicationData!$A:$A,'Publication Table (%)'!$B59,AllPublicationData!$B:$B,'Publication Table (%)'!O$7)/
SUMIFS(AllPublicationData!$E:$E,AllPublicationData!$A:$A,'Publication Table (%)'!$B59,AllPublicationData!$B:$B,'Publication Table (%)'!O$7)),
IF('Publication Table (%)'!$C$5="Cancellations for other reasons",
IFERROR(SUMIFS(AllPublicationData!$J:$J,AllPublicationData!$A:$A,'Publication Table (%)'!$B59,AllPublicationData!$B:$B,'Publication Table (%)'!$C$4,AllPublicationData!$D:$D,'Publication Table (%)'!O$7)/
SUMIFS(AllPublicationData!$E:$E,AllPublicationData!$A:$A,'Publication Table (%)'!$B59,AllPublicationData!$B:$B,'Publication Table (%)'!$C$4,AllPublicationData!$D:$D,'Publication Table (%)'!O$7),
SUMIFS(AllPublicationData!$J:$J,AllPublicationData!$A:$A,'Publication Table (%)'!$B59,AllPublicationData!$B:$B,'Publication Table (%)'!O$7)/
SUMIFS(AllPublicationData!$E:$E,AllPublicationData!$A:$A,'Publication Table (%)'!$B59,AllPublicationData!$B:$B,'Publication Table (%)'!O$7)))))))</f>
        <v>0.12040215792054929</v>
      </c>
      <c r="P59" s="96">
        <f>IF('Publication Table (%)'!$C$5="All Cancelled Operations",
IFERROR(SUMIFS(AllPublicationData!$F:$F,AllPublicationData!$A:$A,'Publication Table (%)'!$B59,AllPublicationData!$B:$B,'Publication Table (%)'!$C$4,AllPublicationData!$D:$D,'Publication Table (%)'!P$7)/
SUMIFS(AllPublicationData!$E:$E,AllPublicationData!$A:$A,'Publication Table (%)'!$B59,AllPublicationData!$B:$B,'Publication Table (%)'!$C$4,AllPublicationData!$D:$D,'Publication Table (%)'!P$7),
SUMIFS(AllPublicationData!$F:$F,AllPublicationData!$A:$A,'Publication Table (%)'!$B59,AllPublicationData!$B:$B,'Publication Table (%)'!P$7)/
SUMIFS(AllPublicationData!$E:$E,AllPublicationData!$A:$A,'Publication Table (%)'!$B59,AllPublicationData!$B:$B,'Publication Table (%)'!P$7)),
IF('Publication Table (%)'!$C$5="Operations cancelled by patient",
IFERROR(SUMIFS(AllPublicationData!$G:$G,AllPublicationData!$A:$A,'Publication Table (%)'!$B59,AllPublicationData!$B:$B,'Publication Table (%)'!$C$4,AllPublicationData!$D:$D,'Publication Table (%)'!P$7)/
SUMIFS(AllPublicationData!$E:$E,AllPublicationData!$A:$A,'Publication Table (%)'!$B59,AllPublicationData!$B:$B,'Publication Table (%)'!$C$4,AllPublicationData!$D:$D,'Publication Table (%)'!P$7),
SUMIFS(AllPublicationData!$G:$G,AllPublicationData!$A:$A,'Publication Table (%)'!$B59,AllPublicationData!$B:$B,'Publication Table (%)'!P$7)/
SUMIFS(AllPublicationData!$E:$E,AllPublicationData!$A:$A,'Publication Table (%)'!$B59,AllPublicationData!$B:$B,'Publication Table (%)'!P$7)),
IF('Publication Table (%)'!$C$5="Operations cancelled for clinical reasons",
IFERROR(SUMIFS(AllPublicationData!$H:$H,AllPublicationData!$A:$A,'Publication Table (%)'!$B59,AllPublicationData!$B:$B,'Publication Table (%)'!$C$4,AllPublicationData!$D:$D,'Publication Table (%)'!P$7)/
SUMIFS(AllPublicationData!$E:$E,AllPublicationData!$A:$A,'Publication Table (%)'!$B59,AllPublicationData!$B:$B,'Publication Table (%)'!$C$4,AllPublicationData!$D:$D,'Publication Table (%)'!P$7),
SUMIFS(AllPublicationData!$H:$H,AllPublicationData!$A:$A,'Publication Table (%)'!$B59,AllPublicationData!$B:$B,'Publication Table (%)'!P$7)/
SUMIFS(AllPublicationData!$E:$E,AllPublicationData!$A:$A,'Publication Table (%)'!$B59,AllPublicationData!$B:$B,'Publication Table (%)'!P$7)),
IF('Publication Table (%)'!$C$5="Operations cancelled for non-clinical/capacity reasons",
IFERROR(SUMIFS(AllPublicationData!$I:$I,AllPublicationData!$A:$A,'Publication Table (%)'!$B59,AllPublicationData!$B:$B,'Publication Table (%)'!$C$4,AllPublicationData!$D:$D,'Publication Table (%)'!P$7)/
SUMIFS(AllPublicationData!$E:$E,AllPublicationData!$A:$A,'Publication Table (%)'!$B59,AllPublicationData!$B:$B,'Publication Table (%)'!$C$4,AllPublicationData!$D:$D,'Publication Table (%)'!P$7),
SUMIFS(AllPublicationData!$I:$I,AllPublicationData!$A:$A,'Publication Table (%)'!$B59,AllPublicationData!$B:$B,'Publication Table (%)'!P$7)/
SUMIFS(AllPublicationData!$E:$E,AllPublicationData!$A:$A,'Publication Table (%)'!$B59,AllPublicationData!$B:$B,'Publication Table (%)'!P$7)),
IF('Publication Table (%)'!$C$5="Cancellations for other reasons",
IFERROR(SUMIFS(AllPublicationData!$J:$J,AllPublicationData!$A:$A,'Publication Table (%)'!$B59,AllPublicationData!$B:$B,'Publication Table (%)'!$C$4,AllPublicationData!$D:$D,'Publication Table (%)'!P$7)/
SUMIFS(AllPublicationData!$E:$E,AllPublicationData!$A:$A,'Publication Table (%)'!$B59,AllPublicationData!$B:$B,'Publication Table (%)'!$C$4,AllPublicationData!$D:$D,'Publication Table (%)'!P$7),
SUMIFS(AllPublicationData!$J:$J,AllPublicationData!$A:$A,'Publication Table (%)'!$B59,AllPublicationData!$B:$B,'Publication Table (%)'!P$7)/
SUMIFS(AllPublicationData!$E:$E,AllPublicationData!$A:$A,'Publication Table (%)'!$B59,AllPublicationData!$B:$B,'Publication Table (%)'!P$7)))))))</f>
        <v>5.5555555555555552E-2</v>
      </c>
      <c r="Q59" s="96">
        <f>IF('Publication Table (%)'!$C$5="All Cancelled Operations",
IFERROR(SUMIFS(AllPublicationData!$F:$F,AllPublicationData!$A:$A,'Publication Table (%)'!$B59,AllPublicationData!$B:$B,'Publication Table (%)'!$C$4,AllPublicationData!$D:$D,'Publication Table (%)'!Q$7)/
SUMIFS(AllPublicationData!$E:$E,AllPublicationData!$A:$A,'Publication Table (%)'!$B59,AllPublicationData!$B:$B,'Publication Table (%)'!$C$4,AllPublicationData!$D:$D,'Publication Table (%)'!Q$7),
SUMIFS(AllPublicationData!$F:$F,AllPublicationData!$A:$A,'Publication Table (%)'!$B59,AllPublicationData!$B:$B,'Publication Table (%)'!Q$7)/
SUMIFS(AllPublicationData!$E:$E,AllPublicationData!$A:$A,'Publication Table (%)'!$B59,AllPublicationData!$B:$B,'Publication Table (%)'!Q$7)),
IF('Publication Table (%)'!$C$5="Operations cancelled by patient",
IFERROR(SUMIFS(AllPublicationData!$G:$G,AllPublicationData!$A:$A,'Publication Table (%)'!$B59,AllPublicationData!$B:$B,'Publication Table (%)'!$C$4,AllPublicationData!$D:$D,'Publication Table (%)'!Q$7)/
SUMIFS(AllPublicationData!$E:$E,AllPublicationData!$A:$A,'Publication Table (%)'!$B59,AllPublicationData!$B:$B,'Publication Table (%)'!$C$4,AllPublicationData!$D:$D,'Publication Table (%)'!Q$7),
SUMIFS(AllPublicationData!$G:$G,AllPublicationData!$A:$A,'Publication Table (%)'!$B59,AllPublicationData!$B:$B,'Publication Table (%)'!Q$7)/
SUMIFS(AllPublicationData!$E:$E,AllPublicationData!$A:$A,'Publication Table (%)'!$B59,AllPublicationData!$B:$B,'Publication Table (%)'!Q$7)),
IF('Publication Table (%)'!$C$5="Operations cancelled for clinical reasons",
IFERROR(SUMIFS(AllPublicationData!$H:$H,AllPublicationData!$A:$A,'Publication Table (%)'!$B59,AllPublicationData!$B:$B,'Publication Table (%)'!$C$4,AllPublicationData!$D:$D,'Publication Table (%)'!Q$7)/
SUMIFS(AllPublicationData!$E:$E,AllPublicationData!$A:$A,'Publication Table (%)'!$B59,AllPublicationData!$B:$B,'Publication Table (%)'!$C$4,AllPublicationData!$D:$D,'Publication Table (%)'!Q$7),
SUMIFS(AllPublicationData!$H:$H,AllPublicationData!$A:$A,'Publication Table (%)'!$B59,AllPublicationData!$B:$B,'Publication Table (%)'!Q$7)/
SUMIFS(AllPublicationData!$E:$E,AllPublicationData!$A:$A,'Publication Table (%)'!$B59,AllPublicationData!$B:$B,'Publication Table (%)'!Q$7)),
IF('Publication Table (%)'!$C$5="Operations cancelled for non-clinical/capacity reasons",
IFERROR(SUMIFS(AllPublicationData!$I:$I,AllPublicationData!$A:$A,'Publication Table (%)'!$B59,AllPublicationData!$B:$B,'Publication Table (%)'!$C$4,AllPublicationData!$D:$D,'Publication Table (%)'!Q$7)/
SUMIFS(AllPublicationData!$E:$E,AllPublicationData!$A:$A,'Publication Table (%)'!$B59,AllPublicationData!$B:$B,'Publication Table (%)'!$C$4,AllPublicationData!$D:$D,'Publication Table (%)'!Q$7),
SUMIFS(AllPublicationData!$I:$I,AllPublicationData!$A:$A,'Publication Table (%)'!$B59,AllPublicationData!$B:$B,'Publication Table (%)'!Q$7)/
SUMIFS(AllPublicationData!$E:$E,AllPublicationData!$A:$A,'Publication Table (%)'!$B59,AllPublicationData!$B:$B,'Publication Table (%)'!Q$7)),
IF('Publication Table (%)'!$C$5="Cancellations for other reasons",
IFERROR(SUMIFS(AllPublicationData!$J:$J,AllPublicationData!$A:$A,'Publication Table (%)'!$B59,AllPublicationData!$B:$B,'Publication Table (%)'!$C$4,AllPublicationData!$D:$D,'Publication Table (%)'!Q$7)/
SUMIFS(AllPublicationData!$E:$E,AllPublicationData!$A:$A,'Publication Table (%)'!$B59,AllPublicationData!$B:$B,'Publication Table (%)'!$C$4,AllPublicationData!$D:$D,'Publication Table (%)'!Q$7),
SUMIFS(AllPublicationData!$J:$J,AllPublicationData!$A:$A,'Publication Table (%)'!$B59,AllPublicationData!$B:$B,'Publication Table (%)'!Q$7)/
SUMIFS(AllPublicationData!$E:$E,AllPublicationData!$A:$A,'Publication Table (%)'!$B59,AllPublicationData!$B:$B,'Publication Table (%)'!Q$7)))))))</f>
        <v>0.1</v>
      </c>
      <c r="R59" s="96">
        <f>IF('Publication Table (%)'!$C$5="All Cancelled Operations",
IFERROR(SUMIFS(AllPublicationData!$F:$F,AllPublicationData!$A:$A,'Publication Table (%)'!$B59,AllPublicationData!$B:$B,'Publication Table (%)'!$C$4,AllPublicationData!$D:$D,'Publication Table (%)'!R$7)/
SUMIFS(AllPublicationData!$E:$E,AllPublicationData!$A:$A,'Publication Table (%)'!$B59,AllPublicationData!$B:$B,'Publication Table (%)'!$C$4,AllPublicationData!$D:$D,'Publication Table (%)'!R$7),
SUMIFS(AllPublicationData!$F:$F,AllPublicationData!$A:$A,'Publication Table (%)'!$B59,AllPublicationData!$B:$B,'Publication Table (%)'!R$7)/
SUMIFS(AllPublicationData!$E:$E,AllPublicationData!$A:$A,'Publication Table (%)'!$B59,AllPublicationData!$B:$B,'Publication Table (%)'!R$7)),
IF('Publication Table (%)'!$C$5="Operations cancelled by patient",
IFERROR(SUMIFS(AllPublicationData!$G:$G,AllPublicationData!$A:$A,'Publication Table (%)'!$B59,AllPublicationData!$B:$B,'Publication Table (%)'!$C$4,AllPublicationData!$D:$D,'Publication Table (%)'!R$7)/
SUMIFS(AllPublicationData!$E:$E,AllPublicationData!$A:$A,'Publication Table (%)'!$B59,AllPublicationData!$B:$B,'Publication Table (%)'!$C$4,AllPublicationData!$D:$D,'Publication Table (%)'!R$7),
SUMIFS(AllPublicationData!$G:$G,AllPublicationData!$A:$A,'Publication Table (%)'!$B59,AllPublicationData!$B:$B,'Publication Table (%)'!R$7)/
SUMIFS(AllPublicationData!$E:$E,AllPublicationData!$A:$A,'Publication Table (%)'!$B59,AllPublicationData!$B:$B,'Publication Table (%)'!R$7)),
IF('Publication Table (%)'!$C$5="Operations cancelled for clinical reasons",
IFERROR(SUMIFS(AllPublicationData!$H:$H,AllPublicationData!$A:$A,'Publication Table (%)'!$B59,AllPublicationData!$B:$B,'Publication Table (%)'!$C$4,AllPublicationData!$D:$D,'Publication Table (%)'!R$7)/
SUMIFS(AllPublicationData!$E:$E,AllPublicationData!$A:$A,'Publication Table (%)'!$B59,AllPublicationData!$B:$B,'Publication Table (%)'!$C$4,AllPublicationData!$D:$D,'Publication Table (%)'!R$7),
SUMIFS(AllPublicationData!$H:$H,AllPublicationData!$A:$A,'Publication Table (%)'!$B59,AllPublicationData!$B:$B,'Publication Table (%)'!R$7)/
SUMIFS(AllPublicationData!$E:$E,AllPublicationData!$A:$A,'Publication Table (%)'!$B59,AllPublicationData!$B:$B,'Publication Table (%)'!R$7)),
IF('Publication Table (%)'!$C$5="Operations cancelled for non-clinical/capacity reasons",
IFERROR(SUMIFS(AllPublicationData!$I:$I,AllPublicationData!$A:$A,'Publication Table (%)'!$B59,AllPublicationData!$B:$B,'Publication Table (%)'!$C$4,AllPublicationData!$D:$D,'Publication Table (%)'!R$7)/
SUMIFS(AllPublicationData!$E:$E,AllPublicationData!$A:$A,'Publication Table (%)'!$B59,AllPublicationData!$B:$B,'Publication Table (%)'!$C$4,AllPublicationData!$D:$D,'Publication Table (%)'!R$7),
SUMIFS(AllPublicationData!$I:$I,AllPublicationData!$A:$A,'Publication Table (%)'!$B59,AllPublicationData!$B:$B,'Publication Table (%)'!R$7)/
SUMIFS(AllPublicationData!$E:$E,AllPublicationData!$A:$A,'Publication Table (%)'!$B59,AllPublicationData!$B:$B,'Publication Table (%)'!R$7)),
IF('Publication Table (%)'!$C$5="Cancellations for other reasons",
IFERROR(SUMIFS(AllPublicationData!$J:$J,AllPublicationData!$A:$A,'Publication Table (%)'!$B59,AllPublicationData!$B:$B,'Publication Table (%)'!$C$4,AllPublicationData!$D:$D,'Publication Table (%)'!R$7)/
SUMIFS(AllPublicationData!$E:$E,AllPublicationData!$A:$A,'Publication Table (%)'!$B59,AllPublicationData!$B:$B,'Publication Table (%)'!$C$4,AllPublicationData!$D:$D,'Publication Table (%)'!R$7),
SUMIFS(AllPublicationData!$J:$J,AllPublicationData!$A:$A,'Publication Table (%)'!$B59,AllPublicationData!$B:$B,'Publication Table (%)'!R$7)/
SUMIFS(AllPublicationData!$E:$E,AllPublicationData!$A:$A,'Publication Table (%)'!$B59,AllPublicationData!$B:$B,'Publication Table (%)'!R$7)))))))</f>
        <v>6.2376237623762376E-2</v>
      </c>
      <c r="S59" s="96">
        <f>IF('Publication Table (%)'!$C$5="All Cancelled Operations",
IFERROR(SUMIFS(AllPublicationData!$F:$F,AllPublicationData!$A:$A,'Publication Table (%)'!$B59,AllPublicationData!$B:$B,'Publication Table (%)'!$C$4,AllPublicationData!$D:$D,'Publication Table (%)'!S$7)/
SUMIFS(AllPublicationData!$E:$E,AllPublicationData!$A:$A,'Publication Table (%)'!$B59,AllPublicationData!$B:$B,'Publication Table (%)'!$C$4,AllPublicationData!$D:$D,'Publication Table (%)'!S$7),
SUMIFS(AllPublicationData!$F:$F,AllPublicationData!$A:$A,'Publication Table (%)'!$B59,AllPublicationData!$B:$B,'Publication Table (%)'!S$7)/
SUMIFS(AllPublicationData!$E:$E,AllPublicationData!$A:$A,'Publication Table (%)'!$B59,AllPublicationData!$B:$B,'Publication Table (%)'!S$7)),
IF('Publication Table (%)'!$C$5="Operations cancelled by patient",
IFERROR(SUMIFS(AllPublicationData!$G:$G,AllPublicationData!$A:$A,'Publication Table (%)'!$B59,AllPublicationData!$B:$B,'Publication Table (%)'!$C$4,AllPublicationData!$D:$D,'Publication Table (%)'!S$7)/
SUMIFS(AllPublicationData!$E:$E,AllPublicationData!$A:$A,'Publication Table (%)'!$B59,AllPublicationData!$B:$B,'Publication Table (%)'!$C$4,AllPublicationData!$D:$D,'Publication Table (%)'!S$7),
SUMIFS(AllPublicationData!$G:$G,AllPublicationData!$A:$A,'Publication Table (%)'!$B59,AllPublicationData!$B:$B,'Publication Table (%)'!S$7)/
SUMIFS(AllPublicationData!$E:$E,AllPublicationData!$A:$A,'Publication Table (%)'!$B59,AllPublicationData!$B:$B,'Publication Table (%)'!S$7)),
IF('Publication Table (%)'!$C$5="Operations cancelled for clinical reasons",
IFERROR(SUMIFS(AllPublicationData!$H:$H,AllPublicationData!$A:$A,'Publication Table (%)'!$B59,AllPublicationData!$B:$B,'Publication Table (%)'!$C$4,AllPublicationData!$D:$D,'Publication Table (%)'!S$7)/
SUMIFS(AllPublicationData!$E:$E,AllPublicationData!$A:$A,'Publication Table (%)'!$B59,AllPublicationData!$B:$B,'Publication Table (%)'!$C$4,AllPublicationData!$D:$D,'Publication Table (%)'!S$7),
SUMIFS(AllPublicationData!$H:$H,AllPublicationData!$A:$A,'Publication Table (%)'!$B59,AllPublicationData!$B:$B,'Publication Table (%)'!S$7)/
SUMIFS(AllPublicationData!$E:$E,AllPublicationData!$A:$A,'Publication Table (%)'!$B59,AllPublicationData!$B:$B,'Publication Table (%)'!S$7)),
IF('Publication Table (%)'!$C$5="Operations cancelled for non-clinical/capacity reasons",
IFERROR(SUMIFS(AllPublicationData!$I:$I,AllPublicationData!$A:$A,'Publication Table (%)'!$B59,AllPublicationData!$B:$B,'Publication Table (%)'!$C$4,AllPublicationData!$D:$D,'Publication Table (%)'!S$7)/
SUMIFS(AllPublicationData!$E:$E,AllPublicationData!$A:$A,'Publication Table (%)'!$B59,AllPublicationData!$B:$B,'Publication Table (%)'!$C$4,AllPublicationData!$D:$D,'Publication Table (%)'!S$7),
SUMIFS(AllPublicationData!$I:$I,AllPublicationData!$A:$A,'Publication Table (%)'!$B59,AllPublicationData!$B:$B,'Publication Table (%)'!S$7)/
SUMIFS(AllPublicationData!$E:$E,AllPublicationData!$A:$A,'Publication Table (%)'!$B59,AllPublicationData!$B:$B,'Publication Table (%)'!S$7)),
IF('Publication Table (%)'!$C$5="Cancellations for other reasons",
IFERROR(SUMIFS(AllPublicationData!$J:$J,AllPublicationData!$A:$A,'Publication Table (%)'!$B59,AllPublicationData!$B:$B,'Publication Table (%)'!$C$4,AllPublicationData!$D:$D,'Publication Table (%)'!S$7)/
SUMIFS(AllPublicationData!$E:$E,AllPublicationData!$A:$A,'Publication Table (%)'!$B59,AllPublicationData!$B:$B,'Publication Table (%)'!$C$4,AllPublicationData!$D:$D,'Publication Table (%)'!S$7),
SUMIFS(AllPublicationData!$J:$J,AllPublicationData!$A:$A,'Publication Table (%)'!$B59,AllPublicationData!$B:$B,'Publication Table (%)'!S$7)/
SUMIFS(AllPublicationData!$E:$E,AllPublicationData!$A:$A,'Publication Table (%)'!$B59,AllPublicationData!$B:$B,'Publication Table (%)'!S$7)))))))</f>
        <v>9.0909090909090912E-2</v>
      </c>
    </row>
    <row r="60" spans="2:21" x14ac:dyDescent="0.35">
      <c r="B60" s="89">
        <v>43831</v>
      </c>
      <c r="C60" s="112">
        <f>IF('Publication Table (%)'!$C$5="All Cancelled Operations",
SUMIFS(AllPublicationData!$F:$F,AllPublicationData!$A:$A,'Publication Table (%)'!$B60,AllPublicationData!$B:$B,'Publication Table (%)'!$C$4),
IF('Publication Table (%)'!$C$5="Operations cancelled by patient",
SUMIFS(AllPublicationData!$G:$G,AllPublicationData!$A:$A,'Publication Table (%)'!$B60,AllPublicationData!$B:$B,'Publication Table (%)'!$C$4),
IF('Publication Table (%)'!$C$5="Operations cancelled for clinical reasons",
SUMIFS(AllPublicationData!$H:$H,AllPublicationData!$A:$A,'Publication Table (%)'!$B60,AllPublicationData!$B:$B,'Publication Table (%)'!$C$4),
IF('Publication Table (%)'!$C$5="Operations cancelled for non-clinical/capacity reasons",
SUMIFS(AllPublicationData!$I:$I,AllPublicationData!$A:$A,'Publication Table (%)'!$B60,AllPublicationData!$B:$B,'Publication Table (%)'!$C$4),
IF('Publication Table (%)'!$C$5="Cancellations for other reasons",
SUMIFS(AllPublicationData!$J:$J,AllPublicationData!$A:$A,'Publication Table (%)'!$B60,AllPublicationData!$B:$B,'Publication Table (%)'!$C$4))))))+
IF(AND($C$4="NHS Scotland",$C$5="All Cancelled Operations"),
SUMIFS(AllPublicationData!$F:$F,AllPublicationData!$A:$A,'Publication Table (%)'!$B60),
IF(AND($C$4="NHS Scotland",$C$5="Operations cancelled by patient"),
SUMIFS(AllPublicationData!$G:$G,AllPublicationData!$A:$A,'Publication Table (%)'!$B60),
IF(AND($C$4="NHS Scotland",$C$5="Operations cancelled for clinical reasons"),
SUMIFS(AllPublicationData!$H:$H,AllPublicationData!$A:$A,'Publication Table (%)'!$B60),
IF(AND($C$4="NHS Scotland",$C$5="Operations cancelled for non-clinical/capacity reasons"),
SUMIFS(AllPublicationData!$I:$I,AllPublicationData!$A:$A,'Publication Table (%)'!$B60),
IF(AND($C$4="NHS Scotland",$C$5="Cancellations for other reasons"),
SUMIFS(AllPublicationData!$J:$J,AllPublicationData!$A:$A,'Publication Table (%)'!$B60))))))</f>
        <v>2750</v>
      </c>
      <c r="D60" s="110">
        <f>IF(AND('Publication Table (%)'!$C$5="All Cancelled Operations",$C$4&lt;&gt;"NHS Scotland"),
IFERROR(SUMIFS(AllPublicationData!$F:$F,AllPublicationData!$A:$A,'Publication Table (%)'!$B60,AllPublicationData!$B:$B,'Publication Table (%)'!$C$4,AllPublicationData!$D:$D,'Publication Table (%)'!D$7)/
SUMIFS(AllPublicationData!$E:$E,AllPublicationData!$A:$A,'Publication Table (%)'!$B60,AllPublicationData!$B:$B,'Publication Table (%)'!$C$4,AllPublicationData!$D:$D,'Publication Table (%)'!D$7),
SUMIFS(AllPublicationData!$F:$F,AllPublicationData!$A:$A,'Publication Table (%)'!$B60,AllPublicationData!$B:$B,'Publication Table (%)'!D$7)/
SUMIFS(AllPublicationData!$E:$E,AllPublicationData!$A:$A,'Publication Table (%)'!$B60,AllPublicationData!$B:$B,'Publication Table (%)'!D$7)),
IF(AND('Publication Table (%)'!$C$5="Operations cancelled by patient",$C$4&lt;&gt;"NHS Scotland"),
IFERROR(SUMIFS(AllPublicationData!$G:$G,AllPublicationData!$A:$A,'Publication Table (%)'!$B60,AllPublicationData!$B:$B,'Publication Table (%)'!$C$4,AllPublicationData!$D:$D,'Publication Table (%)'!D$7)/
SUMIFS(AllPublicationData!$E:$E,AllPublicationData!$A:$A,'Publication Table (%)'!$B60,AllPublicationData!$B:$B,'Publication Table (%)'!$C$4,AllPublicationData!$D:$D,'Publication Table (%)'!D$7),
SUMIFS(AllPublicationData!$G:$G,AllPublicationData!$A:$A,'Publication Table (%)'!$B60,AllPublicationData!$B:$B,'Publication Table (%)'!D$7)/
SUMIFS(AllPublicationData!$E:$E,AllPublicationData!$A:$A,'Publication Table (%)'!$B60,AllPublicationData!$B:$B,'Publication Table (%)'!D$7)),
IF(AND('Publication Table (%)'!$C$5="Operations cancelled for clinical reasons",$C$4&lt;&gt;"NHS Scotland"),
IFERROR(SUMIFS(AllPublicationData!$H:$H,AllPublicationData!$A:$A,'Publication Table (%)'!$B60,AllPublicationData!$B:$B,'Publication Table (%)'!$C$4,AllPublicationData!$D:$D,'Publication Table (%)'!D$7)/
SUMIFS(AllPublicationData!$E:$E,AllPublicationData!$A:$A,'Publication Table (%)'!$B60,AllPublicationData!$B:$B,'Publication Table (%)'!$C$4,AllPublicationData!$D:$D,'Publication Table (%)'!D$7),
SUMIFS(AllPublicationData!$H:$H,AllPublicationData!$A:$A,'Publication Table (%)'!$B60,AllPublicationData!$B:$B,'Publication Table (%)'!D$7)/
SUMIFS(AllPublicationData!$E:$E,AllPublicationData!$A:$A,'Publication Table (%)'!$B60,AllPublicationData!$B:$B,'Publication Table (%)'!D$7)),
IF(AND('Publication Table (%)'!$C$5="Operations cancelled for non-clinical/capacity reasons",$C$4&lt;&gt;"NHS Scotland"),
IFERROR(SUMIFS(AllPublicationData!$I:$I,AllPublicationData!$A:$A,'Publication Table (%)'!$B60,AllPublicationData!$B:$B,'Publication Table (%)'!$C$4,AllPublicationData!$D:$D,'Publication Table (%)'!D$7)/
SUMIFS(AllPublicationData!$E:$E,AllPublicationData!$A:$A,'Publication Table (%)'!$B60,AllPublicationData!$B:$B,'Publication Table (%)'!$C$4,AllPublicationData!$D:$D,'Publication Table (%)'!D$7),
SUMIFS(AllPublicationData!$I:$I,AllPublicationData!$A:$A,'Publication Table (%)'!$B60,AllPublicationData!$B:$B,'Publication Table (%)'!D$7)/
SUMIFS(AllPublicationData!$E:$E,AllPublicationData!$A:$A,'Publication Table (%)'!$B60,AllPublicationData!$B:$B,'Publication Table (%)'!D$7)),
IF(AND('Publication Table (%)'!$C$5="Cancellations for other reasons",$C$4&lt;&gt;"NHS Scotland"),
IFERROR(SUMIFS(AllPublicationData!$J:$J,AllPublicationData!$A:$A,'Publication Table (%)'!$B60,AllPublicationData!$B:$B,'Publication Table (%)'!$C$4,AllPublicationData!$D:$D,'Publication Table (%)'!D$7)/
SUMIFS(AllPublicationData!$E:$E,AllPublicationData!$A:$A,'Publication Table (%)'!$B60,AllPublicationData!$B:$B,'Publication Table (%)'!$C$4,AllPublicationData!$D:$D,'Publication Table (%)'!D$7),
SUMIFS(AllPublicationData!$J:$J,AllPublicationData!$A:$A,'Publication Table (%)'!$B60,AllPublicationData!$B:$B,'Publication Table (%)'!D$7)/
SUMIFS(AllPublicationData!$E:$E,AllPublicationData!$A:$A,'Publication Table (%)'!$B60,AllPublicationData!$B:$B,'Publication Table (%)'!D$7)),
IF(AND($C$4="NHS Scotland",$C$5="All Cancelled Operations"),
SUMIFS(AllPublicationData!$F:$F,AllPublicationData!$A:$A,'Publication Table'!$B60)/
SUMIFS(AllPublicationData!$E:$E,AllPublicationData!$A:$A,'Publication Table'!$B60),
IF(AND($C$4="NHS Scotland",$C$5="Operations cancelled by patient"),
SUMIFS(AllPublicationData!$G:$G,AllPublicationData!$A:$A,'Publication Table'!$B60)/
SUMIFS(AllPublicationData!$E:$E,AllPublicationData!$A:$A,'Publication Table'!$B60),
IF(AND($C$4="NHS Scotland",$C$5="Operations cancelled for clinical reasons"),
SUMIFS(AllPublicationData!$H:$H,AllPublicationData!$A:$A,'Publication Table'!$B60)/
SUMIFS(AllPublicationData!$E:$E,AllPublicationData!$A:$A,'Publication Table'!$B60),
IF(AND($C$4="NHS Scotland",$C$5="Operations cancelled for non-clinical/capacity reasons"),
SUMIFS(AllPublicationData!$I:$I,AllPublicationData!$A:$A,'Publication Table'!$B60)/
SUMIFS(AllPublicationData!$E:$E,AllPublicationData!$A:$A,'Publication Table'!$B60),
IF(AND($C$4="NHS Scotland",$C$5="Cancellations for other reasons"),
SUMIFS(AllPublicationData!$J:$J,AllPublicationData!$A:$A,'Publication Table'!$B60)/
SUMIFS(AllPublicationData!$E:$E,AllPublicationData!$A:$A,'Publication Table'!$B60)))))))))))</f>
        <v>9.5277691161694905E-2</v>
      </c>
      <c r="E60" s="96">
        <f>IF('Publication Table (%)'!$C$5="All Cancelled Operations",
IFERROR(SUMIFS(AllPublicationData!$F:$F,AllPublicationData!$A:$A,'Publication Table (%)'!$B60,AllPublicationData!$B:$B,'Publication Table (%)'!$C$4,AllPublicationData!$D:$D,'Publication Table (%)'!E$7)/
SUMIFS(AllPublicationData!$E:$E,AllPublicationData!$A:$A,'Publication Table (%)'!$B60,AllPublicationData!$B:$B,'Publication Table (%)'!$C$4,AllPublicationData!$D:$D,'Publication Table (%)'!E$7),
SUMIFS(AllPublicationData!$F:$F,AllPublicationData!$A:$A,'Publication Table (%)'!$B60,AllPublicationData!$B:$B,'Publication Table (%)'!E$7)/
SUMIFS(AllPublicationData!$E:$E,AllPublicationData!$A:$A,'Publication Table (%)'!$B60,AllPublicationData!$B:$B,'Publication Table (%)'!E$7)),
IF('Publication Table (%)'!$C$5="Operations cancelled by patient",
IFERROR(SUMIFS(AllPublicationData!$G:$G,AllPublicationData!$A:$A,'Publication Table (%)'!$B60,AllPublicationData!$B:$B,'Publication Table (%)'!$C$4,AllPublicationData!$D:$D,'Publication Table (%)'!E$7)/
SUMIFS(AllPublicationData!$E:$E,AllPublicationData!$A:$A,'Publication Table (%)'!$B60,AllPublicationData!$B:$B,'Publication Table (%)'!$C$4,AllPublicationData!$D:$D,'Publication Table (%)'!E$7),
SUMIFS(AllPublicationData!$G:$G,AllPublicationData!$A:$A,'Publication Table (%)'!$B60,AllPublicationData!$B:$B,'Publication Table (%)'!E$7)/
SUMIFS(AllPublicationData!$E:$E,AllPublicationData!$A:$A,'Publication Table (%)'!$B60,AllPublicationData!$B:$B,'Publication Table (%)'!E$7)),
IF('Publication Table (%)'!$C$5="Operations cancelled for clinical reasons",
IFERROR(SUMIFS(AllPublicationData!$H:$H,AllPublicationData!$A:$A,'Publication Table (%)'!$B60,AllPublicationData!$B:$B,'Publication Table (%)'!$C$4,AllPublicationData!$D:$D,'Publication Table (%)'!E$7)/
SUMIFS(AllPublicationData!$E:$E,AllPublicationData!$A:$A,'Publication Table (%)'!$B60,AllPublicationData!$B:$B,'Publication Table (%)'!$C$4,AllPublicationData!$D:$D,'Publication Table (%)'!E$7),
SUMIFS(AllPublicationData!$H:$H,AllPublicationData!$A:$A,'Publication Table (%)'!$B60,AllPublicationData!$B:$B,'Publication Table (%)'!E$7)/
SUMIFS(AllPublicationData!$E:$E,AllPublicationData!$A:$A,'Publication Table (%)'!$B60,AllPublicationData!$B:$B,'Publication Table (%)'!E$7)),
IF('Publication Table (%)'!$C$5="Operations cancelled for non-clinical/capacity reasons",
IFERROR(SUMIFS(AllPublicationData!$I:$I,AllPublicationData!$A:$A,'Publication Table (%)'!$B60,AllPublicationData!$B:$B,'Publication Table (%)'!$C$4,AllPublicationData!$D:$D,'Publication Table (%)'!E$7)/
SUMIFS(AllPublicationData!$E:$E,AllPublicationData!$A:$A,'Publication Table (%)'!$B60,AllPublicationData!$B:$B,'Publication Table (%)'!$C$4,AllPublicationData!$D:$D,'Publication Table (%)'!E$7),
SUMIFS(AllPublicationData!$I:$I,AllPublicationData!$A:$A,'Publication Table (%)'!$B60,AllPublicationData!$B:$B,'Publication Table (%)'!E$7)/
SUMIFS(AllPublicationData!$E:$E,AllPublicationData!$A:$A,'Publication Table (%)'!$B60,AllPublicationData!$B:$B,'Publication Table (%)'!E$7)),
IF('Publication Table (%)'!$C$5="Cancellations for other reasons",
IFERROR(SUMIFS(AllPublicationData!$J:$J,AllPublicationData!$A:$A,'Publication Table (%)'!$B60,AllPublicationData!$B:$B,'Publication Table (%)'!$C$4,AllPublicationData!$D:$D,'Publication Table (%)'!E$7)/
SUMIFS(AllPublicationData!$E:$E,AllPublicationData!$A:$A,'Publication Table (%)'!$B60,AllPublicationData!$B:$B,'Publication Table (%)'!$C$4,AllPublicationData!$D:$D,'Publication Table (%)'!E$7),
SUMIFS(AllPublicationData!$J:$J,AllPublicationData!$A:$A,'Publication Table (%)'!$B60,AllPublicationData!$B:$B,'Publication Table (%)'!E$7)/
SUMIFS(AllPublicationData!$E:$E,AllPublicationData!$A:$A,'Publication Table (%)'!$B60,AllPublicationData!$B:$B,'Publication Table (%)'!E$7)))))))</f>
        <v>5.3326293558606123E-2</v>
      </c>
      <c r="F60" s="96">
        <f>IF('Publication Table (%)'!$C$5="All Cancelled Operations",
IFERROR(SUMIFS(AllPublicationData!$F:$F,AllPublicationData!$A:$A,'Publication Table (%)'!$B60,AllPublicationData!$B:$B,'Publication Table (%)'!$C$4,AllPublicationData!$D:$D,'Publication Table (%)'!F$7)/
SUMIFS(AllPublicationData!$E:$E,AllPublicationData!$A:$A,'Publication Table (%)'!$B60,AllPublicationData!$B:$B,'Publication Table (%)'!$C$4,AllPublicationData!$D:$D,'Publication Table (%)'!F$7),
SUMIFS(AllPublicationData!$F:$F,AllPublicationData!$A:$A,'Publication Table (%)'!$B60,AllPublicationData!$B:$B,'Publication Table (%)'!F$7)/
SUMIFS(AllPublicationData!$E:$E,AllPublicationData!$A:$A,'Publication Table (%)'!$B60,AllPublicationData!$B:$B,'Publication Table (%)'!F$7)),
IF('Publication Table (%)'!$C$5="Operations cancelled by patient",
IFERROR(SUMIFS(AllPublicationData!$G:$G,AllPublicationData!$A:$A,'Publication Table (%)'!$B60,AllPublicationData!$B:$B,'Publication Table (%)'!$C$4,AllPublicationData!$D:$D,'Publication Table (%)'!F$7)/
SUMIFS(AllPublicationData!$E:$E,AllPublicationData!$A:$A,'Publication Table (%)'!$B60,AllPublicationData!$B:$B,'Publication Table (%)'!$C$4,AllPublicationData!$D:$D,'Publication Table (%)'!F$7),
SUMIFS(AllPublicationData!$G:$G,AllPublicationData!$A:$A,'Publication Table (%)'!$B60,AllPublicationData!$B:$B,'Publication Table (%)'!F$7)/
SUMIFS(AllPublicationData!$E:$E,AllPublicationData!$A:$A,'Publication Table (%)'!$B60,AllPublicationData!$B:$B,'Publication Table (%)'!F$7)),
IF('Publication Table (%)'!$C$5="Operations cancelled for clinical reasons",
IFERROR(SUMIFS(AllPublicationData!$H:$H,AllPublicationData!$A:$A,'Publication Table (%)'!$B60,AllPublicationData!$B:$B,'Publication Table (%)'!$C$4,AllPublicationData!$D:$D,'Publication Table (%)'!F$7)/
SUMIFS(AllPublicationData!$E:$E,AllPublicationData!$A:$A,'Publication Table (%)'!$B60,AllPublicationData!$B:$B,'Publication Table (%)'!$C$4,AllPublicationData!$D:$D,'Publication Table (%)'!F$7),
SUMIFS(AllPublicationData!$H:$H,AllPublicationData!$A:$A,'Publication Table (%)'!$B60,AllPublicationData!$B:$B,'Publication Table (%)'!F$7)/
SUMIFS(AllPublicationData!$E:$E,AllPublicationData!$A:$A,'Publication Table (%)'!$B60,AllPublicationData!$B:$B,'Publication Table (%)'!F$7)),
IF('Publication Table (%)'!$C$5="Operations cancelled for non-clinical/capacity reasons",
IFERROR(SUMIFS(AllPublicationData!$I:$I,AllPublicationData!$A:$A,'Publication Table (%)'!$B60,AllPublicationData!$B:$B,'Publication Table (%)'!$C$4,AllPublicationData!$D:$D,'Publication Table (%)'!F$7)/
SUMIFS(AllPublicationData!$E:$E,AllPublicationData!$A:$A,'Publication Table (%)'!$B60,AllPublicationData!$B:$B,'Publication Table (%)'!$C$4,AllPublicationData!$D:$D,'Publication Table (%)'!F$7),
SUMIFS(AllPublicationData!$I:$I,AllPublicationData!$A:$A,'Publication Table (%)'!$B60,AllPublicationData!$B:$B,'Publication Table (%)'!F$7)/
SUMIFS(AllPublicationData!$E:$E,AllPublicationData!$A:$A,'Publication Table (%)'!$B60,AllPublicationData!$B:$B,'Publication Table (%)'!F$7)),
IF('Publication Table (%)'!$C$5="Cancellations for other reasons",
IFERROR(SUMIFS(AllPublicationData!$J:$J,AllPublicationData!$A:$A,'Publication Table (%)'!$B60,AllPublicationData!$B:$B,'Publication Table (%)'!$C$4,AllPublicationData!$D:$D,'Publication Table (%)'!F$7)/
SUMIFS(AllPublicationData!$E:$E,AllPublicationData!$A:$A,'Publication Table (%)'!$B60,AllPublicationData!$B:$B,'Publication Table (%)'!$C$4,AllPublicationData!$D:$D,'Publication Table (%)'!F$7),
SUMIFS(AllPublicationData!$J:$J,AllPublicationData!$A:$A,'Publication Table (%)'!$B60,AllPublicationData!$B:$B,'Publication Table (%)'!F$7)/
SUMIFS(AllPublicationData!$E:$E,AllPublicationData!$A:$A,'Publication Table (%)'!$B60,AllPublicationData!$B:$B,'Publication Table (%)'!F$7)))))))</f>
        <v>0.15316901408450703</v>
      </c>
      <c r="G60" s="96">
        <f>IF('Publication Table (%)'!$C$5="All Cancelled Operations",
IFERROR(SUMIFS(AllPublicationData!$F:$F,AllPublicationData!$A:$A,'Publication Table (%)'!$B60,AllPublicationData!$B:$B,'Publication Table (%)'!$C$4,AllPublicationData!$D:$D,'Publication Table (%)'!G$7)/
SUMIFS(AllPublicationData!$E:$E,AllPublicationData!$A:$A,'Publication Table (%)'!$B60,AllPublicationData!$B:$B,'Publication Table (%)'!$C$4,AllPublicationData!$D:$D,'Publication Table (%)'!G$7),
SUMIFS(AllPublicationData!$F:$F,AllPublicationData!$A:$A,'Publication Table (%)'!$B60,AllPublicationData!$B:$B,'Publication Table (%)'!G$7)/
SUMIFS(AllPublicationData!$E:$E,AllPublicationData!$A:$A,'Publication Table (%)'!$B60,AllPublicationData!$B:$B,'Publication Table (%)'!G$7)),
IF('Publication Table (%)'!$C$5="Operations cancelled by patient",
IFERROR(SUMIFS(AllPublicationData!$G:$G,AllPublicationData!$A:$A,'Publication Table (%)'!$B60,AllPublicationData!$B:$B,'Publication Table (%)'!$C$4,AllPublicationData!$D:$D,'Publication Table (%)'!G$7)/
SUMIFS(AllPublicationData!$E:$E,AllPublicationData!$A:$A,'Publication Table (%)'!$B60,AllPublicationData!$B:$B,'Publication Table (%)'!$C$4,AllPublicationData!$D:$D,'Publication Table (%)'!G$7),
SUMIFS(AllPublicationData!$G:$G,AllPublicationData!$A:$A,'Publication Table (%)'!$B60,AllPublicationData!$B:$B,'Publication Table (%)'!G$7)/
SUMIFS(AllPublicationData!$E:$E,AllPublicationData!$A:$A,'Publication Table (%)'!$B60,AllPublicationData!$B:$B,'Publication Table (%)'!G$7)),
IF('Publication Table (%)'!$C$5="Operations cancelled for clinical reasons",
IFERROR(SUMIFS(AllPublicationData!$H:$H,AllPublicationData!$A:$A,'Publication Table (%)'!$B60,AllPublicationData!$B:$B,'Publication Table (%)'!$C$4,AllPublicationData!$D:$D,'Publication Table (%)'!G$7)/
SUMIFS(AllPublicationData!$E:$E,AllPublicationData!$A:$A,'Publication Table (%)'!$B60,AllPublicationData!$B:$B,'Publication Table (%)'!$C$4,AllPublicationData!$D:$D,'Publication Table (%)'!G$7),
SUMIFS(AllPublicationData!$H:$H,AllPublicationData!$A:$A,'Publication Table (%)'!$B60,AllPublicationData!$B:$B,'Publication Table (%)'!G$7)/
SUMIFS(AllPublicationData!$E:$E,AllPublicationData!$A:$A,'Publication Table (%)'!$B60,AllPublicationData!$B:$B,'Publication Table (%)'!G$7)),
IF('Publication Table (%)'!$C$5="Operations cancelled for non-clinical/capacity reasons",
IFERROR(SUMIFS(AllPublicationData!$I:$I,AllPublicationData!$A:$A,'Publication Table (%)'!$B60,AllPublicationData!$B:$B,'Publication Table (%)'!$C$4,AllPublicationData!$D:$D,'Publication Table (%)'!G$7)/
SUMIFS(AllPublicationData!$E:$E,AllPublicationData!$A:$A,'Publication Table (%)'!$B60,AllPublicationData!$B:$B,'Publication Table (%)'!$C$4,AllPublicationData!$D:$D,'Publication Table (%)'!G$7),
SUMIFS(AllPublicationData!$I:$I,AllPublicationData!$A:$A,'Publication Table (%)'!$B60,AllPublicationData!$B:$B,'Publication Table (%)'!G$7)/
SUMIFS(AllPublicationData!$E:$E,AllPublicationData!$A:$A,'Publication Table (%)'!$B60,AllPublicationData!$B:$B,'Publication Table (%)'!G$7)),
IF('Publication Table (%)'!$C$5="Cancellations for other reasons",
IFERROR(SUMIFS(AllPublicationData!$J:$J,AllPublicationData!$A:$A,'Publication Table (%)'!$B60,AllPublicationData!$B:$B,'Publication Table (%)'!$C$4,AllPublicationData!$D:$D,'Publication Table (%)'!G$7)/
SUMIFS(AllPublicationData!$E:$E,AllPublicationData!$A:$A,'Publication Table (%)'!$B60,AllPublicationData!$B:$B,'Publication Table (%)'!$C$4,AllPublicationData!$D:$D,'Publication Table (%)'!G$7),
SUMIFS(AllPublicationData!$J:$J,AllPublicationData!$A:$A,'Publication Table (%)'!$B60,AllPublicationData!$B:$B,'Publication Table (%)'!G$7)/
SUMIFS(AllPublicationData!$E:$E,AllPublicationData!$A:$A,'Publication Table (%)'!$B60,AllPublicationData!$B:$B,'Publication Table (%)'!G$7)))))))</f>
        <v>4.9627791563275438E-2</v>
      </c>
      <c r="H60" s="96">
        <f>IF('Publication Table (%)'!$C$5="All Cancelled Operations",
IFERROR(SUMIFS(AllPublicationData!$F:$F,AllPublicationData!$A:$A,'Publication Table (%)'!$B60,AllPublicationData!$B:$B,'Publication Table (%)'!$C$4,AllPublicationData!$D:$D,'Publication Table (%)'!H$7)/
SUMIFS(AllPublicationData!$E:$E,AllPublicationData!$A:$A,'Publication Table (%)'!$B60,AllPublicationData!$B:$B,'Publication Table (%)'!$C$4,AllPublicationData!$D:$D,'Publication Table (%)'!H$7),
SUMIFS(AllPublicationData!$F:$F,AllPublicationData!$A:$A,'Publication Table (%)'!$B60,AllPublicationData!$B:$B,'Publication Table (%)'!H$7)/
SUMIFS(AllPublicationData!$E:$E,AllPublicationData!$A:$A,'Publication Table (%)'!$B60,AllPublicationData!$B:$B,'Publication Table (%)'!H$7)),
IF('Publication Table (%)'!$C$5="Operations cancelled by patient",
IFERROR(SUMIFS(AllPublicationData!$G:$G,AllPublicationData!$A:$A,'Publication Table (%)'!$B60,AllPublicationData!$B:$B,'Publication Table (%)'!$C$4,AllPublicationData!$D:$D,'Publication Table (%)'!H$7)/
SUMIFS(AllPublicationData!$E:$E,AllPublicationData!$A:$A,'Publication Table (%)'!$B60,AllPublicationData!$B:$B,'Publication Table (%)'!$C$4,AllPublicationData!$D:$D,'Publication Table (%)'!H$7),
SUMIFS(AllPublicationData!$G:$G,AllPublicationData!$A:$A,'Publication Table (%)'!$B60,AllPublicationData!$B:$B,'Publication Table (%)'!H$7)/
SUMIFS(AllPublicationData!$E:$E,AllPublicationData!$A:$A,'Publication Table (%)'!$B60,AllPublicationData!$B:$B,'Publication Table (%)'!H$7)),
IF('Publication Table (%)'!$C$5="Operations cancelled for clinical reasons",
IFERROR(SUMIFS(AllPublicationData!$H:$H,AllPublicationData!$A:$A,'Publication Table (%)'!$B60,AllPublicationData!$B:$B,'Publication Table (%)'!$C$4,AllPublicationData!$D:$D,'Publication Table (%)'!H$7)/
SUMIFS(AllPublicationData!$E:$E,AllPublicationData!$A:$A,'Publication Table (%)'!$B60,AllPublicationData!$B:$B,'Publication Table (%)'!$C$4,AllPublicationData!$D:$D,'Publication Table (%)'!H$7),
SUMIFS(AllPublicationData!$H:$H,AllPublicationData!$A:$A,'Publication Table (%)'!$B60,AllPublicationData!$B:$B,'Publication Table (%)'!H$7)/
SUMIFS(AllPublicationData!$E:$E,AllPublicationData!$A:$A,'Publication Table (%)'!$B60,AllPublicationData!$B:$B,'Publication Table (%)'!H$7)),
IF('Publication Table (%)'!$C$5="Operations cancelled for non-clinical/capacity reasons",
IFERROR(SUMIFS(AllPublicationData!$I:$I,AllPublicationData!$A:$A,'Publication Table (%)'!$B60,AllPublicationData!$B:$B,'Publication Table (%)'!$C$4,AllPublicationData!$D:$D,'Publication Table (%)'!H$7)/
SUMIFS(AllPublicationData!$E:$E,AllPublicationData!$A:$A,'Publication Table (%)'!$B60,AllPublicationData!$B:$B,'Publication Table (%)'!$C$4,AllPublicationData!$D:$D,'Publication Table (%)'!H$7),
SUMIFS(AllPublicationData!$I:$I,AllPublicationData!$A:$A,'Publication Table (%)'!$B60,AllPublicationData!$B:$B,'Publication Table (%)'!H$7)/
SUMIFS(AllPublicationData!$E:$E,AllPublicationData!$A:$A,'Publication Table (%)'!$B60,AllPublicationData!$B:$B,'Publication Table (%)'!H$7)),
IF('Publication Table (%)'!$C$5="Cancellations for other reasons",
IFERROR(SUMIFS(AllPublicationData!$J:$J,AllPublicationData!$A:$A,'Publication Table (%)'!$B60,AllPublicationData!$B:$B,'Publication Table (%)'!$C$4,AllPublicationData!$D:$D,'Publication Table (%)'!H$7)/
SUMIFS(AllPublicationData!$E:$E,AllPublicationData!$A:$A,'Publication Table (%)'!$B60,AllPublicationData!$B:$B,'Publication Table (%)'!$C$4,AllPublicationData!$D:$D,'Publication Table (%)'!H$7),
SUMIFS(AllPublicationData!$J:$J,AllPublicationData!$A:$A,'Publication Table (%)'!$B60,AllPublicationData!$B:$B,'Publication Table (%)'!H$7)/
SUMIFS(AllPublicationData!$E:$E,AllPublicationData!$A:$A,'Publication Table (%)'!$B60,AllPublicationData!$B:$B,'Publication Table (%)'!H$7)))))))</f>
        <v>7.2538860103626937E-2</v>
      </c>
      <c r="I60" s="96">
        <f>IF('Publication Table (%)'!$C$5="All Cancelled Operations",
IFERROR(SUMIFS(AllPublicationData!$F:$F,AllPublicationData!$A:$A,'Publication Table (%)'!$B60,AllPublicationData!$B:$B,'Publication Table (%)'!$C$4,AllPublicationData!$D:$D,'Publication Table (%)'!I$7)/
SUMIFS(AllPublicationData!$E:$E,AllPublicationData!$A:$A,'Publication Table (%)'!$B60,AllPublicationData!$B:$B,'Publication Table (%)'!$C$4,AllPublicationData!$D:$D,'Publication Table (%)'!I$7),
SUMIFS(AllPublicationData!$F:$F,AllPublicationData!$A:$A,'Publication Table (%)'!$B60,AllPublicationData!$B:$B,'Publication Table (%)'!I$7)/
SUMIFS(AllPublicationData!$E:$E,AllPublicationData!$A:$A,'Publication Table (%)'!$B60,AllPublicationData!$B:$B,'Publication Table (%)'!I$7)),
IF('Publication Table (%)'!$C$5="Operations cancelled by patient",
IFERROR(SUMIFS(AllPublicationData!$G:$G,AllPublicationData!$A:$A,'Publication Table (%)'!$B60,AllPublicationData!$B:$B,'Publication Table (%)'!$C$4,AllPublicationData!$D:$D,'Publication Table (%)'!I$7)/
SUMIFS(AllPublicationData!$E:$E,AllPublicationData!$A:$A,'Publication Table (%)'!$B60,AllPublicationData!$B:$B,'Publication Table (%)'!$C$4,AllPublicationData!$D:$D,'Publication Table (%)'!I$7),
SUMIFS(AllPublicationData!$G:$G,AllPublicationData!$A:$A,'Publication Table (%)'!$B60,AllPublicationData!$B:$B,'Publication Table (%)'!I$7)/
SUMIFS(AllPublicationData!$E:$E,AllPublicationData!$A:$A,'Publication Table (%)'!$B60,AllPublicationData!$B:$B,'Publication Table (%)'!I$7)),
IF('Publication Table (%)'!$C$5="Operations cancelled for clinical reasons",
IFERROR(SUMIFS(AllPublicationData!$H:$H,AllPublicationData!$A:$A,'Publication Table (%)'!$B60,AllPublicationData!$B:$B,'Publication Table (%)'!$C$4,AllPublicationData!$D:$D,'Publication Table (%)'!I$7)/
SUMIFS(AllPublicationData!$E:$E,AllPublicationData!$A:$A,'Publication Table (%)'!$B60,AllPublicationData!$B:$B,'Publication Table (%)'!$C$4,AllPublicationData!$D:$D,'Publication Table (%)'!I$7),
SUMIFS(AllPublicationData!$H:$H,AllPublicationData!$A:$A,'Publication Table (%)'!$B60,AllPublicationData!$B:$B,'Publication Table (%)'!I$7)/
SUMIFS(AllPublicationData!$E:$E,AllPublicationData!$A:$A,'Publication Table (%)'!$B60,AllPublicationData!$B:$B,'Publication Table (%)'!I$7)),
IF('Publication Table (%)'!$C$5="Operations cancelled for non-clinical/capacity reasons",
IFERROR(SUMIFS(AllPublicationData!$I:$I,AllPublicationData!$A:$A,'Publication Table (%)'!$B60,AllPublicationData!$B:$B,'Publication Table (%)'!$C$4,AllPublicationData!$D:$D,'Publication Table (%)'!I$7)/
SUMIFS(AllPublicationData!$E:$E,AllPublicationData!$A:$A,'Publication Table (%)'!$B60,AllPublicationData!$B:$B,'Publication Table (%)'!$C$4,AllPublicationData!$D:$D,'Publication Table (%)'!I$7),
SUMIFS(AllPublicationData!$I:$I,AllPublicationData!$A:$A,'Publication Table (%)'!$B60,AllPublicationData!$B:$B,'Publication Table (%)'!I$7)/
SUMIFS(AllPublicationData!$E:$E,AllPublicationData!$A:$A,'Publication Table (%)'!$B60,AllPublicationData!$B:$B,'Publication Table (%)'!I$7)),
IF('Publication Table (%)'!$C$5="Cancellations for other reasons",
IFERROR(SUMIFS(AllPublicationData!$J:$J,AllPublicationData!$A:$A,'Publication Table (%)'!$B60,AllPublicationData!$B:$B,'Publication Table (%)'!$C$4,AllPublicationData!$D:$D,'Publication Table (%)'!I$7)/
SUMIFS(AllPublicationData!$E:$E,AllPublicationData!$A:$A,'Publication Table (%)'!$B60,AllPublicationData!$B:$B,'Publication Table (%)'!$C$4,AllPublicationData!$D:$D,'Publication Table (%)'!I$7),
SUMIFS(AllPublicationData!$J:$J,AllPublicationData!$A:$A,'Publication Table (%)'!$B60,AllPublicationData!$B:$B,'Publication Table (%)'!I$7)/
SUMIFS(AllPublicationData!$E:$E,AllPublicationData!$A:$A,'Publication Table (%)'!$B60,AllPublicationData!$B:$B,'Publication Table (%)'!I$7)))))))</f>
        <v>8.3931133428981355E-2</v>
      </c>
      <c r="J60" s="96">
        <f>IF('Publication Table (%)'!$C$5="All Cancelled Operations",
IFERROR(SUMIFS(AllPublicationData!$F:$F,AllPublicationData!$A:$A,'Publication Table (%)'!$B60,AllPublicationData!$B:$B,'Publication Table (%)'!$C$4,AllPublicationData!$D:$D,'Publication Table (%)'!J$7)/
SUMIFS(AllPublicationData!$E:$E,AllPublicationData!$A:$A,'Publication Table (%)'!$B60,AllPublicationData!$B:$B,'Publication Table (%)'!$C$4,AllPublicationData!$D:$D,'Publication Table (%)'!J$7),
SUMIFS(AllPublicationData!$F:$F,AllPublicationData!$A:$A,'Publication Table (%)'!$B60,AllPublicationData!$B:$B,'Publication Table (%)'!J$7)/
SUMIFS(AllPublicationData!$E:$E,AllPublicationData!$A:$A,'Publication Table (%)'!$B60,AllPublicationData!$B:$B,'Publication Table (%)'!J$7)),
IF('Publication Table (%)'!$C$5="Operations cancelled by patient",
IFERROR(SUMIFS(AllPublicationData!$G:$G,AllPublicationData!$A:$A,'Publication Table (%)'!$B60,AllPublicationData!$B:$B,'Publication Table (%)'!$C$4,AllPublicationData!$D:$D,'Publication Table (%)'!J$7)/
SUMIFS(AllPublicationData!$E:$E,AllPublicationData!$A:$A,'Publication Table (%)'!$B60,AllPublicationData!$B:$B,'Publication Table (%)'!$C$4,AllPublicationData!$D:$D,'Publication Table (%)'!J$7),
SUMIFS(AllPublicationData!$G:$G,AllPublicationData!$A:$A,'Publication Table (%)'!$B60,AllPublicationData!$B:$B,'Publication Table (%)'!J$7)/
SUMIFS(AllPublicationData!$E:$E,AllPublicationData!$A:$A,'Publication Table (%)'!$B60,AllPublicationData!$B:$B,'Publication Table (%)'!J$7)),
IF('Publication Table (%)'!$C$5="Operations cancelled for clinical reasons",
IFERROR(SUMIFS(AllPublicationData!$H:$H,AllPublicationData!$A:$A,'Publication Table (%)'!$B60,AllPublicationData!$B:$B,'Publication Table (%)'!$C$4,AllPublicationData!$D:$D,'Publication Table (%)'!J$7)/
SUMIFS(AllPublicationData!$E:$E,AllPublicationData!$A:$A,'Publication Table (%)'!$B60,AllPublicationData!$B:$B,'Publication Table (%)'!$C$4,AllPublicationData!$D:$D,'Publication Table (%)'!J$7),
SUMIFS(AllPublicationData!$H:$H,AllPublicationData!$A:$A,'Publication Table (%)'!$B60,AllPublicationData!$B:$B,'Publication Table (%)'!J$7)/
SUMIFS(AllPublicationData!$E:$E,AllPublicationData!$A:$A,'Publication Table (%)'!$B60,AllPublicationData!$B:$B,'Publication Table (%)'!J$7)),
IF('Publication Table (%)'!$C$5="Operations cancelled for non-clinical/capacity reasons",
IFERROR(SUMIFS(AllPublicationData!$I:$I,AllPublicationData!$A:$A,'Publication Table (%)'!$B60,AllPublicationData!$B:$B,'Publication Table (%)'!$C$4,AllPublicationData!$D:$D,'Publication Table (%)'!J$7)/
SUMIFS(AllPublicationData!$E:$E,AllPublicationData!$A:$A,'Publication Table (%)'!$B60,AllPublicationData!$B:$B,'Publication Table (%)'!$C$4,AllPublicationData!$D:$D,'Publication Table (%)'!J$7),
SUMIFS(AllPublicationData!$I:$I,AllPublicationData!$A:$A,'Publication Table (%)'!$B60,AllPublicationData!$B:$B,'Publication Table (%)'!J$7)/
SUMIFS(AllPublicationData!$E:$E,AllPublicationData!$A:$A,'Publication Table (%)'!$B60,AllPublicationData!$B:$B,'Publication Table (%)'!J$7)),
IF('Publication Table (%)'!$C$5="Cancellations for other reasons",
IFERROR(SUMIFS(AllPublicationData!$J:$J,AllPublicationData!$A:$A,'Publication Table (%)'!$B60,AllPublicationData!$B:$B,'Publication Table (%)'!$C$4,AllPublicationData!$D:$D,'Publication Table (%)'!J$7)/
SUMIFS(AllPublicationData!$E:$E,AllPublicationData!$A:$A,'Publication Table (%)'!$B60,AllPublicationData!$B:$B,'Publication Table (%)'!$C$4,AllPublicationData!$D:$D,'Publication Table (%)'!J$7),
SUMIFS(AllPublicationData!$J:$J,AllPublicationData!$A:$A,'Publication Table (%)'!$B60,AllPublicationData!$B:$B,'Publication Table (%)'!J$7)/
SUMIFS(AllPublicationData!$E:$E,AllPublicationData!$A:$A,'Publication Table (%)'!$B60,AllPublicationData!$B:$B,'Publication Table (%)'!J$7)))))))</f>
        <v>8.2872928176795577E-2</v>
      </c>
      <c r="K60" s="96">
        <f>IF('Publication Table (%)'!$C$5="All Cancelled Operations",
IFERROR(SUMIFS(AllPublicationData!$F:$F,AllPublicationData!$A:$A,'Publication Table (%)'!$B60,AllPublicationData!$B:$B,'Publication Table (%)'!$C$4,AllPublicationData!$D:$D,'Publication Table (%)'!K$7)/
SUMIFS(AllPublicationData!$E:$E,AllPublicationData!$A:$A,'Publication Table (%)'!$B60,AllPublicationData!$B:$B,'Publication Table (%)'!$C$4,AllPublicationData!$D:$D,'Publication Table (%)'!K$7),
SUMIFS(AllPublicationData!$F:$F,AllPublicationData!$A:$A,'Publication Table (%)'!$B60,AllPublicationData!$B:$B,'Publication Table (%)'!K$7)/
SUMIFS(AllPublicationData!$E:$E,AllPublicationData!$A:$A,'Publication Table (%)'!$B60,AllPublicationData!$B:$B,'Publication Table (%)'!K$7)),
IF('Publication Table (%)'!$C$5="Operations cancelled by patient",
IFERROR(SUMIFS(AllPublicationData!$G:$G,AllPublicationData!$A:$A,'Publication Table (%)'!$B60,AllPublicationData!$B:$B,'Publication Table (%)'!$C$4,AllPublicationData!$D:$D,'Publication Table (%)'!K$7)/
SUMIFS(AllPublicationData!$E:$E,AllPublicationData!$A:$A,'Publication Table (%)'!$B60,AllPublicationData!$B:$B,'Publication Table (%)'!$C$4,AllPublicationData!$D:$D,'Publication Table (%)'!K$7),
SUMIFS(AllPublicationData!$G:$G,AllPublicationData!$A:$A,'Publication Table (%)'!$B60,AllPublicationData!$B:$B,'Publication Table (%)'!K$7)/
SUMIFS(AllPublicationData!$E:$E,AllPublicationData!$A:$A,'Publication Table (%)'!$B60,AllPublicationData!$B:$B,'Publication Table (%)'!K$7)),
IF('Publication Table (%)'!$C$5="Operations cancelled for clinical reasons",
IFERROR(SUMIFS(AllPublicationData!$H:$H,AllPublicationData!$A:$A,'Publication Table (%)'!$B60,AllPublicationData!$B:$B,'Publication Table (%)'!$C$4,AllPublicationData!$D:$D,'Publication Table (%)'!K$7)/
SUMIFS(AllPublicationData!$E:$E,AllPublicationData!$A:$A,'Publication Table (%)'!$B60,AllPublicationData!$B:$B,'Publication Table (%)'!$C$4,AllPublicationData!$D:$D,'Publication Table (%)'!K$7),
SUMIFS(AllPublicationData!$H:$H,AllPublicationData!$A:$A,'Publication Table (%)'!$B60,AllPublicationData!$B:$B,'Publication Table (%)'!K$7)/
SUMIFS(AllPublicationData!$E:$E,AllPublicationData!$A:$A,'Publication Table (%)'!$B60,AllPublicationData!$B:$B,'Publication Table (%)'!K$7)),
IF('Publication Table (%)'!$C$5="Operations cancelled for non-clinical/capacity reasons",
IFERROR(SUMIFS(AllPublicationData!$I:$I,AllPublicationData!$A:$A,'Publication Table (%)'!$B60,AllPublicationData!$B:$B,'Publication Table (%)'!$C$4,AllPublicationData!$D:$D,'Publication Table (%)'!K$7)/
SUMIFS(AllPublicationData!$E:$E,AllPublicationData!$A:$A,'Publication Table (%)'!$B60,AllPublicationData!$B:$B,'Publication Table (%)'!$C$4,AllPublicationData!$D:$D,'Publication Table (%)'!K$7),
SUMIFS(AllPublicationData!$I:$I,AllPublicationData!$A:$A,'Publication Table (%)'!$B60,AllPublicationData!$B:$B,'Publication Table (%)'!K$7)/
SUMIFS(AllPublicationData!$E:$E,AllPublicationData!$A:$A,'Publication Table (%)'!$B60,AllPublicationData!$B:$B,'Publication Table (%)'!K$7)),
IF('Publication Table (%)'!$C$5="Cancellations for other reasons",
IFERROR(SUMIFS(AllPublicationData!$J:$J,AllPublicationData!$A:$A,'Publication Table (%)'!$B60,AllPublicationData!$B:$B,'Publication Table (%)'!$C$4,AllPublicationData!$D:$D,'Publication Table (%)'!K$7)/
SUMIFS(AllPublicationData!$E:$E,AllPublicationData!$A:$A,'Publication Table (%)'!$B60,AllPublicationData!$B:$B,'Publication Table (%)'!$C$4,AllPublicationData!$D:$D,'Publication Table (%)'!K$7),
SUMIFS(AllPublicationData!$J:$J,AllPublicationData!$A:$A,'Publication Table (%)'!$B60,AllPublicationData!$B:$B,'Publication Table (%)'!K$7)/
SUMIFS(AllPublicationData!$E:$E,AllPublicationData!$A:$A,'Publication Table (%)'!$B60,AllPublicationData!$B:$B,'Publication Table (%)'!K$7)))))))</f>
        <v>8.2150407731803085E-2</v>
      </c>
      <c r="L60" s="96">
        <f>IF('Publication Table (%)'!$C$5="All Cancelled Operations",
IFERROR(SUMIFS(AllPublicationData!$F:$F,AllPublicationData!$A:$A,'Publication Table (%)'!$B60,AllPublicationData!$B:$B,'Publication Table (%)'!$C$4,AllPublicationData!$D:$D,'Publication Table (%)'!L$7)/
SUMIFS(AllPublicationData!$E:$E,AllPublicationData!$A:$A,'Publication Table (%)'!$B60,AllPublicationData!$B:$B,'Publication Table (%)'!$C$4,AllPublicationData!$D:$D,'Publication Table (%)'!L$7),
SUMIFS(AllPublicationData!$F:$F,AllPublicationData!$A:$A,'Publication Table (%)'!$B60,AllPublicationData!$B:$B,'Publication Table (%)'!L$7)/
SUMIFS(AllPublicationData!$E:$E,AllPublicationData!$A:$A,'Publication Table (%)'!$B60,AllPublicationData!$B:$B,'Publication Table (%)'!L$7)),
IF('Publication Table (%)'!$C$5="Operations cancelled by patient",
IFERROR(SUMIFS(AllPublicationData!$G:$G,AllPublicationData!$A:$A,'Publication Table (%)'!$B60,AllPublicationData!$B:$B,'Publication Table (%)'!$C$4,AllPublicationData!$D:$D,'Publication Table (%)'!L$7)/
SUMIFS(AllPublicationData!$E:$E,AllPublicationData!$A:$A,'Publication Table (%)'!$B60,AllPublicationData!$B:$B,'Publication Table (%)'!$C$4,AllPublicationData!$D:$D,'Publication Table (%)'!L$7),
SUMIFS(AllPublicationData!$G:$G,AllPublicationData!$A:$A,'Publication Table (%)'!$B60,AllPublicationData!$B:$B,'Publication Table (%)'!L$7)/
SUMIFS(AllPublicationData!$E:$E,AllPublicationData!$A:$A,'Publication Table (%)'!$B60,AllPublicationData!$B:$B,'Publication Table (%)'!L$7)),
IF('Publication Table (%)'!$C$5="Operations cancelled for clinical reasons",
IFERROR(SUMIFS(AllPublicationData!$H:$H,AllPublicationData!$A:$A,'Publication Table (%)'!$B60,AllPublicationData!$B:$B,'Publication Table (%)'!$C$4,AllPublicationData!$D:$D,'Publication Table (%)'!L$7)/
SUMIFS(AllPublicationData!$E:$E,AllPublicationData!$A:$A,'Publication Table (%)'!$B60,AllPublicationData!$B:$B,'Publication Table (%)'!$C$4,AllPublicationData!$D:$D,'Publication Table (%)'!L$7),
SUMIFS(AllPublicationData!$H:$H,AllPublicationData!$A:$A,'Publication Table (%)'!$B60,AllPublicationData!$B:$B,'Publication Table (%)'!L$7)/
SUMIFS(AllPublicationData!$E:$E,AllPublicationData!$A:$A,'Publication Table (%)'!$B60,AllPublicationData!$B:$B,'Publication Table (%)'!L$7)),
IF('Publication Table (%)'!$C$5="Operations cancelled for non-clinical/capacity reasons",
IFERROR(SUMIFS(AllPublicationData!$I:$I,AllPublicationData!$A:$A,'Publication Table (%)'!$B60,AllPublicationData!$B:$B,'Publication Table (%)'!$C$4,AllPublicationData!$D:$D,'Publication Table (%)'!L$7)/
SUMIFS(AllPublicationData!$E:$E,AllPublicationData!$A:$A,'Publication Table (%)'!$B60,AllPublicationData!$B:$B,'Publication Table (%)'!$C$4,AllPublicationData!$D:$D,'Publication Table (%)'!L$7),
SUMIFS(AllPublicationData!$I:$I,AllPublicationData!$A:$A,'Publication Table (%)'!$B60,AllPublicationData!$B:$B,'Publication Table (%)'!L$7)/
SUMIFS(AllPublicationData!$E:$E,AllPublicationData!$A:$A,'Publication Table (%)'!$B60,AllPublicationData!$B:$B,'Publication Table (%)'!L$7)),
IF('Publication Table (%)'!$C$5="Cancellations for other reasons",
IFERROR(SUMIFS(AllPublicationData!$J:$J,AllPublicationData!$A:$A,'Publication Table (%)'!$B60,AllPublicationData!$B:$B,'Publication Table (%)'!$C$4,AllPublicationData!$D:$D,'Publication Table (%)'!L$7)/
SUMIFS(AllPublicationData!$E:$E,AllPublicationData!$A:$A,'Publication Table (%)'!$B60,AllPublicationData!$B:$B,'Publication Table (%)'!$C$4,AllPublicationData!$D:$D,'Publication Table (%)'!L$7),
SUMIFS(AllPublicationData!$J:$J,AllPublicationData!$A:$A,'Publication Table (%)'!$B60,AllPublicationData!$B:$B,'Publication Table (%)'!L$7)/
SUMIFS(AllPublicationData!$E:$E,AllPublicationData!$A:$A,'Publication Table (%)'!$B60,AllPublicationData!$B:$B,'Publication Table (%)'!L$7)))))))</f>
        <v>9.8606323992207409E-2</v>
      </c>
      <c r="M60" s="96">
        <f>IF('Publication Table (%)'!$C$5="All Cancelled Operations",
IFERROR(SUMIFS(AllPublicationData!$F:$F,AllPublicationData!$A:$A,'Publication Table (%)'!$B60,AllPublicationData!$B:$B,'Publication Table (%)'!$C$4,AllPublicationData!$D:$D,'Publication Table (%)'!M$7)/
SUMIFS(AllPublicationData!$E:$E,AllPublicationData!$A:$A,'Publication Table (%)'!$B60,AllPublicationData!$B:$B,'Publication Table (%)'!$C$4,AllPublicationData!$D:$D,'Publication Table (%)'!M$7),
SUMIFS(AllPublicationData!$F:$F,AllPublicationData!$A:$A,'Publication Table (%)'!$B60,AllPublicationData!$B:$B,'Publication Table (%)'!M$7)/
SUMIFS(AllPublicationData!$E:$E,AllPublicationData!$A:$A,'Publication Table (%)'!$B60,AllPublicationData!$B:$B,'Publication Table (%)'!M$7)),
IF('Publication Table (%)'!$C$5="Operations cancelled by patient",
IFERROR(SUMIFS(AllPublicationData!$G:$G,AllPublicationData!$A:$A,'Publication Table (%)'!$B60,AllPublicationData!$B:$B,'Publication Table (%)'!$C$4,AllPublicationData!$D:$D,'Publication Table (%)'!M$7)/
SUMIFS(AllPublicationData!$E:$E,AllPublicationData!$A:$A,'Publication Table (%)'!$B60,AllPublicationData!$B:$B,'Publication Table (%)'!$C$4,AllPublicationData!$D:$D,'Publication Table (%)'!M$7),
SUMIFS(AllPublicationData!$G:$G,AllPublicationData!$A:$A,'Publication Table (%)'!$B60,AllPublicationData!$B:$B,'Publication Table (%)'!M$7)/
SUMIFS(AllPublicationData!$E:$E,AllPublicationData!$A:$A,'Publication Table (%)'!$B60,AllPublicationData!$B:$B,'Publication Table (%)'!M$7)),
IF('Publication Table (%)'!$C$5="Operations cancelled for clinical reasons",
IFERROR(SUMIFS(AllPublicationData!$H:$H,AllPublicationData!$A:$A,'Publication Table (%)'!$B60,AllPublicationData!$B:$B,'Publication Table (%)'!$C$4,AllPublicationData!$D:$D,'Publication Table (%)'!M$7)/
SUMIFS(AllPublicationData!$E:$E,AllPublicationData!$A:$A,'Publication Table (%)'!$B60,AllPublicationData!$B:$B,'Publication Table (%)'!$C$4,AllPublicationData!$D:$D,'Publication Table (%)'!M$7),
SUMIFS(AllPublicationData!$H:$H,AllPublicationData!$A:$A,'Publication Table (%)'!$B60,AllPublicationData!$B:$B,'Publication Table (%)'!M$7)/
SUMIFS(AllPublicationData!$E:$E,AllPublicationData!$A:$A,'Publication Table (%)'!$B60,AllPublicationData!$B:$B,'Publication Table (%)'!M$7)),
IF('Publication Table (%)'!$C$5="Operations cancelled for non-clinical/capacity reasons",
IFERROR(SUMIFS(AllPublicationData!$I:$I,AllPublicationData!$A:$A,'Publication Table (%)'!$B60,AllPublicationData!$B:$B,'Publication Table (%)'!$C$4,AllPublicationData!$D:$D,'Publication Table (%)'!M$7)/
SUMIFS(AllPublicationData!$E:$E,AllPublicationData!$A:$A,'Publication Table (%)'!$B60,AllPublicationData!$B:$B,'Publication Table (%)'!$C$4,AllPublicationData!$D:$D,'Publication Table (%)'!M$7),
SUMIFS(AllPublicationData!$I:$I,AllPublicationData!$A:$A,'Publication Table (%)'!$B60,AllPublicationData!$B:$B,'Publication Table (%)'!M$7)/
SUMIFS(AllPublicationData!$E:$E,AllPublicationData!$A:$A,'Publication Table (%)'!$B60,AllPublicationData!$B:$B,'Publication Table (%)'!M$7)),
IF('Publication Table (%)'!$C$5="Cancellations for other reasons",
IFERROR(SUMIFS(AllPublicationData!$J:$J,AllPublicationData!$A:$A,'Publication Table (%)'!$B60,AllPublicationData!$B:$B,'Publication Table (%)'!$C$4,AllPublicationData!$D:$D,'Publication Table (%)'!M$7)/
SUMIFS(AllPublicationData!$E:$E,AllPublicationData!$A:$A,'Publication Table (%)'!$B60,AllPublicationData!$B:$B,'Publication Table (%)'!$C$4,AllPublicationData!$D:$D,'Publication Table (%)'!M$7),
SUMIFS(AllPublicationData!$J:$J,AllPublicationData!$A:$A,'Publication Table (%)'!$B60,AllPublicationData!$B:$B,'Publication Table (%)'!M$7)/
SUMIFS(AllPublicationData!$E:$E,AllPublicationData!$A:$A,'Publication Table (%)'!$B60,AllPublicationData!$B:$B,'Publication Table (%)'!M$7)))))))</f>
        <v>0.15890183028286189</v>
      </c>
      <c r="N60" s="96">
        <f>IF('Publication Table (%)'!$C$5="All Cancelled Operations",
IFERROR(SUMIFS(AllPublicationData!$F:$F,AllPublicationData!$A:$A,'Publication Table (%)'!$B60,AllPublicationData!$B:$B,'Publication Table (%)'!$C$4,AllPublicationData!$D:$D,'Publication Table (%)'!N$7)/
SUMIFS(AllPublicationData!$E:$E,AllPublicationData!$A:$A,'Publication Table (%)'!$B60,AllPublicationData!$B:$B,'Publication Table (%)'!$C$4,AllPublicationData!$D:$D,'Publication Table (%)'!N$7),
SUMIFS(AllPublicationData!$F:$F,AllPublicationData!$A:$A,'Publication Table (%)'!$B60,AllPublicationData!$B:$B,'Publication Table (%)'!N$7)/
SUMIFS(AllPublicationData!$E:$E,AllPublicationData!$A:$A,'Publication Table (%)'!$B60,AllPublicationData!$B:$B,'Publication Table (%)'!N$7)),
IF('Publication Table (%)'!$C$5="Operations cancelled by patient",
IFERROR(SUMIFS(AllPublicationData!$G:$G,AllPublicationData!$A:$A,'Publication Table (%)'!$B60,AllPublicationData!$B:$B,'Publication Table (%)'!$C$4,AllPublicationData!$D:$D,'Publication Table (%)'!N$7)/
SUMIFS(AllPublicationData!$E:$E,AllPublicationData!$A:$A,'Publication Table (%)'!$B60,AllPublicationData!$B:$B,'Publication Table (%)'!$C$4,AllPublicationData!$D:$D,'Publication Table (%)'!N$7),
SUMIFS(AllPublicationData!$G:$G,AllPublicationData!$A:$A,'Publication Table (%)'!$B60,AllPublicationData!$B:$B,'Publication Table (%)'!N$7)/
SUMIFS(AllPublicationData!$E:$E,AllPublicationData!$A:$A,'Publication Table (%)'!$B60,AllPublicationData!$B:$B,'Publication Table (%)'!N$7)),
IF('Publication Table (%)'!$C$5="Operations cancelled for clinical reasons",
IFERROR(SUMIFS(AllPublicationData!$H:$H,AllPublicationData!$A:$A,'Publication Table (%)'!$B60,AllPublicationData!$B:$B,'Publication Table (%)'!$C$4,AllPublicationData!$D:$D,'Publication Table (%)'!N$7)/
SUMIFS(AllPublicationData!$E:$E,AllPublicationData!$A:$A,'Publication Table (%)'!$B60,AllPublicationData!$B:$B,'Publication Table (%)'!$C$4,AllPublicationData!$D:$D,'Publication Table (%)'!N$7),
SUMIFS(AllPublicationData!$H:$H,AllPublicationData!$A:$A,'Publication Table (%)'!$B60,AllPublicationData!$B:$B,'Publication Table (%)'!N$7)/
SUMIFS(AllPublicationData!$E:$E,AllPublicationData!$A:$A,'Publication Table (%)'!$B60,AllPublicationData!$B:$B,'Publication Table (%)'!N$7)),
IF('Publication Table (%)'!$C$5="Operations cancelled for non-clinical/capacity reasons",
IFERROR(SUMIFS(AllPublicationData!$I:$I,AllPublicationData!$A:$A,'Publication Table (%)'!$B60,AllPublicationData!$B:$B,'Publication Table (%)'!$C$4,AllPublicationData!$D:$D,'Publication Table (%)'!N$7)/
SUMIFS(AllPublicationData!$E:$E,AllPublicationData!$A:$A,'Publication Table (%)'!$B60,AllPublicationData!$B:$B,'Publication Table (%)'!$C$4,AllPublicationData!$D:$D,'Publication Table (%)'!N$7),
SUMIFS(AllPublicationData!$I:$I,AllPublicationData!$A:$A,'Publication Table (%)'!$B60,AllPublicationData!$B:$B,'Publication Table (%)'!N$7)/
SUMIFS(AllPublicationData!$E:$E,AllPublicationData!$A:$A,'Publication Table (%)'!$B60,AllPublicationData!$B:$B,'Publication Table (%)'!N$7)),
IF('Publication Table (%)'!$C$5="Cancellations for other reasons",
IFERROR(SUMIFS(AllPublicationData!$J:$J,AllPublicationData!$A:$A,'Publication Table (%)'!$B60,AllPublicationData!$B:$B,'Publication Table (%)'!$C$4,AllPublicationData!$D:$D,'Publication Table (%)'!N$7)/
SUMIFS(AllPublicationData!$E:$E,AllPublicationData!$A:$A,'Publication Table (%)'!$B60,AllPublicationData!$B:$B,'Publication Table (%)'!$C$4,AllPublicationData!$D:$D,'Publication Table (%)'!N$7),
SUMIFS(AllPublicationData!$J:$J,AllPublicationData!$A:$A,'Publication Table (%)'!$B60,AllPublicationData!$B:$B,'Publication Table (%)'!N$7)/
SUMIFS(AllPublicationData!$E:$E,AllPublicationData!$A:$A,'Publication Table (%)'!$B60,AllPublicationData!$B:$B,'Publication Table (%)'!N$7)))))))</f>
        <v>0.11543340380549683</v>
      </c>
      <c r="O60" s="96">
        <f>IF('Publication Table (%)'!$C$5="All Cancelled Operations",
IFERROR(SUMIFS(AllPublicationData!$F:$F,AllPublicationData!$A:$A,'Publication Table (%)'!$B60,AllPublicationData!$B:$B,'Publication Table (%)'!$C$4,AllPublicationData!$D:$D,'Publication Table (%)'!O$7)/
SUMIFS(AllPublicationData!$E:$E,AllPublicationData!$A:$A,'Publication Table (%)'!$B60,AllPublicationData!$B:$B,'Publication Table (%)'!$C$4,AllPublicationData!$D:$D,'Publication Table (%)'!O$7),
SUMIFS(AllPublicationData!$F:$F,AllPublicationData!$A:$A,'Publication Table (%)'!$B60,AllPublicationData!$B:$B,'Publication Table (%)'!O$7)/
SUMIFS(AllPublicationData!$E:$E,AllPublicationData!$A:$A,'Publication Table (%)'!$B60,AllPublicationData!$B:$B,'Publication Table (%)'!O$7)),
IF('Publication Table (%)'!$C$5="Operations cancelled by patient",
IFERROR(SUMIFS(AllPublicationData!$G:$G,AllPublicationData!$A:$A,'Publication Table (%)'!$B60,AllPublicationData!$B:$B,'Publication Table (%)'!$C$4,AllPublicationData!$D:$D,'Publication Table (%)'!O$7)/
SUMIFS(AllPublicationData!$E:$E,AllPublicationData!$A:$A,'Publication Table (%)'!$B60,AllPublicationData!$B:$B,'Publication Table (%)'!$C$4,AllPublicationData!$D:$D,'Publication Table (%)'!O$7),
SUMIFS(AllPublicationData!$G:$G,AllPublicationData!$A:$A,'Publication Table (%)'!$B60,AllPublicationData!$B:$B,'Publication Table (%)'!O$7)/
SUMIFS(AllPublicationData!$E:$E,AllPublicationData!$A:$A,'Publication Table (%)'!$B60,AllPublicationData!$B:$B,'Publication Table (%)'!O$7)),
IF('Publication Table (%)'!$C$5="Operations cancelled for clinical reasons",
IFERROR(SUMIFS(AllPublicationData!$H:$H,AllPublicationData!$A:$A,'Publication Table (%)'!$B60,AllPublicationData!$B:$B,'Publication Table (%)'!$C$4,AllPublicationData!$D:$D,'Publication Table (%)'!O$7)/
SUMIFS(AllPublicationData!$E:$E,AllPublicationData!$A:$A,'Publication Table (%)'!$B60,AllPublicationData!$B:$B,'Publication Table (%)'!$C$4,AllPublicationData!$D:$D,'Publication Table (%)'!O$7),
SUMIFS(AllPublicationData!$H:$H,AllPublicationData!$A:$A,'Publication Table (%)'!$B60,AllPublicationData!$B:$B,'Publication Table (%)'!O$7)/
SUMIFS(AllPublicationData!$E:$E,AllPublicationData!$A:$A,'Publication Table (%)'!$B60,AllPublicationData!$B:$B,'Publication Table (%)'!O$7)),
IF('Publication Table (%)'!$C$5="Operations cancelled for non-clinical/capacity reasons",
IFERROR(SUMIFS(AllPublicationData!$I:$I,AllPublicationData!$A:$A,'Publication Table (%)'!$B60,AllPublicationData!$B:$B,'Publication Table (%)'!$C$4,AllPublicationData!$D:$D,'Publication Table (%)'!O$7)/
SUMIFS(AllPublicationData!$E:$E,AllPublicationData!$A:$A,'Publication Table (%)'!$B60,AllPublicationData!$B:$B,'Publication Table (%)'!$C$4,AllPublicationData!$D:$D,'Publication Table (%)'!O$7),
SUMIFS(AllPublicationData!$I:$I,AllPublicationData!$A:$A,'Publication Table (%)'!$B60,AllPublicationData!$B:$B,'Publication Table (%)'!O$7)/
SUMIFS(AllPublicationData!$E:$E,AllPublicationData!$A:$A,'Publication Table (%)'!$B60,AllPublicationData!$B:$B,'Publication Table (%)'!O$7)),
IF('Publication Table (%)'!$C$5="Cancellations for other reasons",
IFERROR(SUMIFS(AllPublicationData!$J:$J,AllPublicationData!$A:$A,'Publication Table (%)'!$B60,AllPublicationData!$B:$B,'Publication Table (%)'!$C$4,AllPublicationData!$D:$D,'Publication Table (%)'!O$7)/
SUMIFS(AllPublicationData!$E:$E,AllPublicationData!$A:$A,'Publication Table (%)'!$B60,AllPublicationData!$B:$B,'Publication Table (%)'!$C$4,AllPublicationData!$D:$D,'Publication Table (%)'!O$7),
SUMIFS(AllPublicationData!$J:$J,AllPublicationData!$A:$A,'Publication Table (%)'!$B60,AllPublicationData!$B:$B,'Publication Table (%)'!O$7)/
SUMIFS(AllPublicationData!$E:$E,AllPublicationData!$A:$A,'Publication Table (%)'!$B60,AllPublicationData!$B:$B,'Publication Table (%)'!O$7)))))))</f>
        <v>0.10565110565110565</v>
      </c>
      <c r="P60" s="96">
        <f>IF('Publication Table (%)'!$C$5="All Cancelled Operations",
IFERROR(SUMIFS(AllPublicationData!$F:$F,AllPublicationData!$A:$A,'Publication Table (%)'!$B60,AllPublicationData!$B:$B,'Publication Table (%)'!$C$4,AllPublicationData!$D:$D,'Publication Table (%)'!P$7)/
SUMIFS(AllPublicationData!$E:$E,AllPublicationData!$A:$A,'Publication Table (%)'!$B60,AllPublicationData!$B:$B,'Publication Table (%)'!$C$4,AllPublicationData!$D:$D,'Publication Table (%)'!P$7),
SUMIFS(AllPublicationData!$F:$F,AllPublicationData!$A:$A,'Publication Table (%)'!$B60,AllPublicationData!$B:$B,'Publication Table (%)'!P$7)/
SUMIFS(AllPublicationData!$E:$E,AllPublicationData!$A:$A,'Publication Table (%)'!$B60,AllPublicationData!$B:$B,'Publication Table (%)'!P$7)),
IF('Publication Table (%)'!$C$5="Operations cancelled by patient",
IFERROR(SUMIFS(AllPublicationData!$G:$G,AllPublicationData!$A:$A,'Publication Table (%)'!$B60,AllPublicationData!$B:$B,'Publication Table (%)'!$C$4,AllPublicationData!$D:$D,'Publication Table (%)'!P$7)/
SUMIFS(AllPublicationData!$E:$E,AllPublicationData!$A:$A,'Publication Table (%)'!$B60,AllPublicationData!$B:$B,'Publication Table (%)'!$C$4,AllPublicationData!$D:$D,'Publication Table (%)'!P$7),
SUMIFS(AllPublicationData!$G:$G,AllPublicationData!$A:$A,'Publication Table (%)'!$B60,AllPublicationData!$B:$B,'Publication Table (%)'!P$7)/
SUMIFS(AllPublicationData!$E:$E,AllPublicationData!$A:$A,'Publication Table (%)'!$B60,AllPublicationData!$B:$B,'Publication Table (%)'!P$7)),
IF('Publication Table (%)'!$C$5="Operations cancelled for clinical reasons",
IFERROR(SUMIFS(AllPublicationData!$H:$H,AllPublicationData!$A:$A,'Publication Table (%)'!$B60,AllPublicationData!$B:$B,'Publication Table (%)'!$C$4,AllPublicationData!$D:$D,'Publication Table (%)'!P$7)/
SUMIFS(AllPublicationData!$E:$E,AllPublicationData!$A:$A,'Publication Table (%)'!$B60,AllPublicationData!$B:$B,'Publication Table (%)'!$C$4,AllPublicationData!$D:$D,'Publication Table (%)'!P$7),
SUMIFS(AllPublicationData!$H:$H,AllPublicationData!$A:$A,'Publication Table (%)'!$B60,AllPublicationData!$B:$B,'Publication Table (%)'!P$7)/
SUMIFS(AllPublicationData!$E:$E,AllPublicationData!$A:$A,'Publication Table (%)'!$B60,AllPublicationData!$B:$B,'Publication Table (%)'!P$7)),
IF('Publication Table (%)'!$C$5="Operations cancelled for non-clinical/capacity reasons",
IFERROR(SUMIFS(AllPublicationData!$I:$I,AllPublicationData!$A:$A,'Publication Table (%)'!$B60,AllPublicationData!$B:$B,'Publication Table (%)'!$C$4,AllPublicationData!$D:$D,'Publication Table (%)'!P$7)/
SUMIFS(AllPublicationData!$E:$E,AllPublicationData!$A:$A,'Publication Table (%)'!$B60,AllPublicationData!$B:$B,'Publication Table (%)'!$C$4,AllPublicationData!$D:$D,'Publication Table (%)'!P$7),
SUMIFS(AllPublicationData!$I:$I,AllPublicationData!$A:$A,'Publication Table (%)'!$B60,AllPublicationData!$B:$B,'Publication Table (%)'!P$7)/
SUMIFS(AllPublicationData!$E:$E,AllPublicationData!$A:$A,'Publication Table (%)'!$B60,AllPublicationData!$B:$B,'Publication Table (%)'!P$7)),
IF('Publication Table (%)'!$C$5="Cancellations for other reasons",
IFERROR(SUMIFS(AllPublicationData!$J:$J,AllPublicationData!$A:$A,'Publication Table (%)'!$B60,AllPublicationData!$B:$B,'Publication Table (%)'!$C$4,AllPublicationData!$D:$D,'Publication Table (%)'!P$7)/
SUMIFS(AllPublicationData!$E:$E,AllPublicationData!$A:$A,'Publication Table (%)'!$B60,AllPublicationData!$B:$B,'Publication Table (%)'!$C$4,AllPublicationData!$D:$D,'Publication Table (%)'!P$7),
SUMIFS(AllPublicationData!$J:$J,AllPublicationData!$A:$A,'Publication Table (%)'!$B60,AllPublicationData!$B:$B,'Publication Table (%)'!P$7)/
SUMIFS(AllPublicationData!$E:$E,AllPublicationData!$A:$A,'Publication Table (%)'!$B60,AllPublicationData!$B:$B,'Publication Table (%)'!P$7)))))))</f>
        <v>7.2847682119205295E-2</v>
      </c>
      <c r="Q60" s="96">
        <f>IF('Publication Table (%)'!$C$5="All Cancelled Operations",
IFERROR(SUMIFS(AllPublicationData!$F:$F,AllPublicationData!$A:$A,'Publication Table (%)'!$B60,AllPublicationData!$B:$B,'Publication Table (%)'!$C$4,AllPublicationData!$D:$D,'Publication Table (%)'!Q$7)/
SUMIFS(AllPublicationData!$E:$E,AllPublicationData!$A:$A,'Publication Table (%)'!$B60,AllPublicationData!$B:$B,'Publication Table (%)'!$C$4,AllPublicationData!$D:$D,'Publication Table (%)'!Q$7),
SUMIFS(AllPublicationData!$F:$F,AllPublicationData!$A:$A,'Publication Table (%)'!$B60,AllPublicationData!$B:$B,'Publication Table (%)'!Q$7)/
SUMIFS(AllPublicationData!$E:$E,AllPublicationData!$A:$A,'Publication Table (%)'!$B60,AllPublicationData!$B:$B,'Publication Table (%)'!Q$7)),
IF('Publication Table (%)'!$C$5="Operations cancelled by patient",
IFERROR(SUMIFS(AllPublicationData!$G:$G,AllPublicationData!$A:$A,'Publication Table (%)'!$B60,AllPublicationData!$B:$B,'Publication Table (%)'!$C$4,AllPublicationData!$D:$D,'Publication Table (%)'!Q$7)/
SUMIFS(AllPublicationData!$E:$E,AllPublicationData!$A:$A,'Publication Table (%)'!$B60,AllPublicationData!$B:$B,'Publication Table (%)'!$C$4,AllPublicationData!$D:$D,'Publication Table (%)'!Q$7),
SUMIFS(AllPublicationData!$G:$G,AllPublicationData!$A:$A,'Publication Table (%)'!$B60,AllPublicationData!$B:$B,'Publication Table (%)'!Q$7)/
SUMIFS(AllPublicationData!$E:$E,AllPublicationData!$A:$A,'Publication Table (%)'!$B60,AllPublicationData!$B:$B,'Publication Table (%)'!Q$7)),
IF('Publication Table (%)'!$C$5="Operations cancelled for clinical reasons",
IFERROR(SUMIFS(AllPublicationData!$H:$H,AllPublicationData!$A:$A,'Publication Table (%)'!$B60,AllPublicationData!$B:$B,'Publication Table (%)'!$C$4,AllPublicationData!$D:$D,'Publication Table (%)'!Q$7)/
SUMIFS(AllPublicationData!$E:$E,AllPublicationData!$A:$A,'Publication Table (%)'!$B60,AllPublicationData!$B:$B,'Publication Table (%)'!$C$4,AllPublicationData!$D:$D,'Publication Table (%)'!Q$7),
SUMIFS(AllPublicationData!$H:$H,AllPublicationData!$A:$A,'Publication Table (%)'!$B60,AllPublicationData!$B:$B,'Publication Table (%)'!Q$7)/
SUMIFS(AllPublicationData!$E:$E,AllPublicationData!$A:$A,'Publication Table (%)'!$B60,AllPublicationData!$B:$B,'Publication Table (%)'!Q$7)),
IF('Publication Table (%)'!$C$5="Operations cancelled for non-clinical/capacity reasons",
IFERROR(SUMIFS(AllPublicationData!$I:$I,AllPublicationData!$A:$A,'Publication Table (%)'!$B60,AllPublicationData!$B:$B,'Publication Table (%)'!$C$4,AllPublicationData!$D:$D,'Publication Table (%)'!Q$7)/
SUMIFS(AllPublicationData!$E:$E,AllPublicationData!$A:$A,'Publication Table (%)'!$B60,AllPublicationData!$B:$B,'Publication Table (%)'!$C$4,AllPublicationData!$D:$D,'Publication Table (%)'!Q$7),
SUMIFS(AllPublicationData!$I:$I,AllPublicationData!$A:$A,'Publication Table (%)'!$B60,AllPublicationData!$B:$B,'Publication Table (%)'!Q$7)/
SUMIFS(AllPublicationData!$E:$E,AllPublicationData!$A:$A,'Publication Table (%)'!$B60,AllPublicationData!$B:$B,'Publication Table (%)'!Q$7)),
IF('Publication Table (%)'!$C$5="Cancellations for other reasons",
IFERROR(SUMIFS(AllPublicationData!$J:$J,AllPublicationData!$A:$A,'Publication Table (%)'!$B60,AllPublicationData!$B:$B,'Publication Table (%)'!$C$4,AllPublicationData!$D:$D,'Publication Table (%)'!Q$7)/
SUMIFS(AllPublicationData!$E:$E,AllPublicationData!$A:$A,'Publication Table (%)'!$B60,AllPublicationData!$B:$B,'Publication Table (%)'!$C$4,AllPublicationData!$D:$D,'Publication Table (%)'!Q$7),
SUMIFS(AllPublicationData!$J:$J,AllPublicationData!$A:$A,'Publication Table (%)'!$B60,AllPublicationData!$B:$B,'Publication Table (%)'!Q$7)/
SUMIFS(AllPublicationData!$E:$E,AllPublicationData!$A:$A,'Publication Table (%)'!$B60,AllPublicationData!$B:$B,'Publication Table (%)'!Q$7)))))))</f>
        <v>4.6153846153846156E-2</v>
      </c>
      <c r="R60" s="96">
        <f>IF('Publication Table (%)'!$C$5="All Cancelled Operations",
IFERROR(SUMIFS(AllPublicationData!$F:$F,AllPublicationData!$A:$A,'Publication Table (%)'!$B60,AllPublicationData!$B:$B,'Publication Table (%)'!$C$4,AllPublicationData!$D:$D,'Publication Table (%)'!R$7)/
SUMIFS(AllPublicationData!$E:$E,AllPublicationData!$A:$A,'Publication Table (%)'!$B60,AllPublicationData!$B:$B,'Publication Table (%)'!$C$4,AllPublicationData!$D:$D,'Publication Table (%)'!R$7),
SUMIFS(AllPublicationData!$F:$F,AllPublicationData!$A:$A,'Publication Table (%)'!$B60,AllPublicationData!$B:$B,'Publication Table (%)'!R$7)/
SUMIFS(AllPublicationData!$E:$E,AllPublicationData!$A:$A,'Publication Table (%)'!$B60,AllPublicationData!$B:$B,'Publication Table (%)'!R$7)),
IF('Publication Table (%)'!$C$5="Operations cancelled by patient",
IFERROR(SUMIFS(AllPublicationData!$G:$G,AllPublicationData!$A:$A,'Publication Table (%)'!$B60,AllPublicationData!$B:$B,'Publication Table (%)'!$C$4,AllPublicationData!$D:$D,'Publication Table (%)'!R$7)/
SUMIFS(AllPublicationData!$E:$E,AllPublicationData!$A:$A,'Publication Table (%)'!$B60,AllPublicationData!$B:$B,'Publication Table (%)'!$C$4,AllPublicationData!$D:$D,'Publication Table (%)'!R$7),
SUMIFS(AllPublicationData!$G:$G,AllPublicationData!$A:$A,'Publication Table (%)'!$B60,AllPublicationData!$B:$B,'Publication Table (%)'!R$7)/
SUMIFS(AllPublicationData!$E:$E,AllPublicationData!$A:$A,'Publication Table (%)'!$B60,AllPublicationData!$B:$B,'Publication Table (%)'!R$7)),
IF('Publication Table (%)'!$C$5="Operations cancelled for clinical reasons",
IFERROR(SUMIFS(AllPublicationData!$H:$H,AllPublicationData!$A:$A,'Publication Table (%)'!$B60,AllPublicationData!$B:$B,'Publication Table (%)'!$C$4,AllPublicationData!$D:$D,'Publication Table (%)'!R$7)/
SUMIFS(AllPublicationData!$E:$E,AllPublicationData!$A:$A,'Publication Table (%)'!$B60,AllPublicationData!$B:$B,'Publication Table (%)'!$C$4,AllPublicationData!$D:$D,'Publication Table (%)'!R$7),
SUMIFS(AllPublicationData!$H:$H,AllPublicationData!$A:$A,'Publication Table (%)'!$B60,AllPublicationData!$B:$B,'Publication Table (%)'!R$7)/
SUMIFS(AllPublicationData!$E:$E,AllPublicationData!$A:$A,'Publication Table (%)'!$B60,AllPublicationData!$B:$B,'Publication Table (%)'!R$7)),
IF('Publication Table (%)'!$C$5="Operations cancelled for non-clinical/capacity reasons",
IFERROR(SUMIFS(AllPublicationData!$I:$I,AllPublicationData!$A:$A,'Publication Table (%)'!$B60,AllPublicationData!$B:$B,'Publication Table (%)'!$C$4,AllPublicationData!$D:$D,'Publication Table (%)'!R$7)/
SUMIFS(AllPublicationData!$E:$E,AllPublicationData!$A:$A,'Publication Table (%)'!$B60,AllPublicationData!$B:$B,'Publication Table (%)'!$C$4,AllPublicationData!$D:$D,'Publication Table (%)'!R$7),
SUMIFS(AllPublicationData!$I:$I,AllPublicationData!$A:$A,'Publication Table (%)'!$B60,AllPublicationData!$B:$B,'Publication Table (%)'!R$7)/
SUMIFS(AllPublicationData!$E:$E,AllPublicationData!$A:$A,'Publication Table (%)'!$B60,AllPublicationData!$B:$B,'Publication Table (%)'!R$7)),
IF('Publication Table (%)'!$C$5="Cancellations for other reasons",
IFERROR(SUMIFS(AllPublicationData!$J:$J,AllPublicationData!$A:$A,'Publication Table (%)'!$B60,AllPublicationData!$B:$B,'Publication Table (%)'!$C$4,AllPublicationData!$D:$D,'Publication Table (%)'!R$7)/
SUMIFS(AllPublicationData!$E:$E,AllPublicationData!$A:$A,'Publication Table (%)'!$B60,AllPublicationData!$B:$B,'Publication Table (%)'!$C$4,AllPublicationData!$D:$D,'Publication Table (%)'!R$7),
SUMIFS(AllPublicationData!$J:$J,AllPublicationData!$A:$A,'Publication Table (%)'!$B60,AllPublicationData!$B:$B,'Publication Table (%)'!R$7)/
SUMIFS(AllPublicationData!$E:$E,AllPublicationData!$A:$A,'Publication Table (%)'!$B60,AllPublicationData!$B:$B,'Publication Table (%)'!R$7)))))))</f>
        <v>6.3520871143375679E-2</v>
      </c>
      <c r="S60" s="96">
        <f>IF('Publication Table (%)'!$C$5="All Cancelled Operations",
IFERROR(SUMIFS(AllPublicationData!$F:$F,AllPublicationData!$A:$A,'Publication Table (%)'!$B60,AllPublicationData!$B:$B,'Publication Table (%)'!$C$4,AllPublicationData!$D:$D,'Publication Table (%)'!S$7)/
SUMIFS(AllPublicationData!$E:$E,AllPublicationData!$A:$A,'Publication Table (%)'!$B60,AllPublicationData!$B:$B,'Publication Table (%)'!$C$4,AllPublicationData!$D:$D,'Publication Table (%)'!S$7),
SUMIFS(AllPublicationData!$F:$F,AllPublicationData!$A:$A,'Publication Table (%)'!$B60,AllPublicationData!$B:$B,'Publication Table (%)'!S$7)/
SUMIFS(AllPublicationData!$E:$E,AllPublicationData!$A:$A,'Publication Table (%)'!$B60,AllPublicationData!$B:$B,'Publication Table (%)'!S$7)),
IF('Publication Table (%)'!$C$5="Operations cancelled by patient",
IFERROR(SUMIFS(AllPublicationData!$G:$G,AllPublicationData!$A:$A,'Publication Table (%)'!$B60,AllPublicationData!$B:$B,'Publication Table (%)'!$C$4,AllPublicationData!$D:$D,'Publication Table (%)'!S$7)/
SUMIFS(AllPublicationData!$E:$E,AllPublicationData!$A:$A,'Publication Table (%)'!$B60,AllPublicationData!$B:$B,'Publication Table (%)'!$C$4,AllPublicationData!$D:$D,'Publication Table (%)'!S$7),
SUMIFS(AllPublicationData!$G:$G,AllPublicationData!$A:$A,'Publication Table (%)'!$B60,AllPublicationData!$B:$B,'Publication Table (%)'!S$7)/
SUMIFS(AllPublicationData!$E:$E,AllPublicationData!$A:$A,'Publication Table (%)'!$B60,AllPublicationData!$B:$B,'Publication Table (%)'!S$7)),
IF('Publication Table (%)'!$C$5="Operations cancelled for clinical reasons",
IFERROR(SUMIFS(AllPublicationData!$H:$H,AllPublicationData!$A:$A,'Publication Table (%)'!$B60,AllPublicationData!$B:$B,'Publication Table (%)'!$C$4,AllPublicationData!$D:$D,'Publication Table (%)'!S$7)/
SUMIFS(AllPublicationData!$E:$E,AllPublicationData!$A:$A,'Publication Table (%)'!$B60,AllPublicationData!$B:$B,'Publication Table (%)'!$C$4,AllPublicationData!$D:$D,'Publication Table (%)'!S$7),
SUMIFS(AllPublicationData!$H:$H,AllPublicationData!$A:$A,'Publication Table (%)'!$B60,AllPublicationData!$B:$B,'Publication Table (%)'!S$7)/
SUMIFS(AllPublicationData!$E:$E,AllPublicationData!$A:$A,'Publication Table (%)'!$B60,AllPublicationData!$B:$B,'Publication Table (%)'!S$7)),
IF('Publication Table (%)'!$C$5="Operations cancelled for non-clinical/capacity reasons",
IFERROR(SUMIFS(AllPublicationData!$I:$I,AllPublicationData!$A:$A,'Publication Table (%)'!$B60,AllPublicationData!$B:$B,'Publication Table (%)'!$C$4,AllPublicationData!$D:$D,'Publication Table (%)'!S$7)/
SUMIFS(AllPublicationData!$E:$E,AllPublicationData!$A:$A,'Publication Table (%)'!$B60,AllPublicationData!$B:$B,'Publication Table (%)'!$C$4,AllPublicationData!$D:$D,'Publication Table (%)'!S$7),
SUMIFS(AllPublicationData!$I:$I,AllPublicationData!$A:$A,'Publication Table (%)'!$B60,AllPublicationData!$B:$B,'Publication Table (%)'!S$7)/
SUMIFS(AllPublicationData!$E:$E,AllPublicationData!$A:$A,'Publication Table (%)'!$B60,AllPublicationData!$B:$B,'Publication Table (%)'!S$7)),
IF('Publication Table (%)'!$C$5="Cancellations for other reasons",
IFERROR(SUMIFS(AllPublicationData!$J:$J,AllPublicationData!$A:$A,'Publication Table (%)'!$B60,AllPublicationData!$B:$B,'Publication Table (%)'!$C$4,AllPublicationData!$D:$D,'Publication Table (%)'!S$7)/
SUMIFS(AllPublicationData!$E:$E,AllPublicationData!$A:$A,'Publication Table (%)'!$B60,AllPublicationData!$B:$B,'Publication Table (%)'!$C$4,AllPublicationData!$D:$D,'Publication Table (%)'!S$7),
SUMIFS(AllPublicationData!$J:$J,AllPublicationData!$A:$A,'Publication Table (%)'!$B60,AllPublicationData!$B:$B,'Publication Table (%)'!S$7)/
SUMIFS(AllPublicationData!$E:$E,AllPublicationData!$A:$A,'Publication Table (%)'!$B60,AllPublicationData!$B:$B,'Publication Table (%)'!S$7)))))))</f>
        <v>0.10091743119266056</v>
      </c>
    </row>
    <row r="61" spans="2:21" x14ac:dyDescent="0.35">
      <c r="B61" s="89">
        <v>43800</v>
      </c>
      <c r="C61" s="112">
        <f>IF('Publication Table (%)'!$C$5="All Cancelled Operations",
SUMIFS(AllPublicationData!$F:$F,AllPublicationData!$A:$A,'Publication Table (%)'!$B61,AllPublicationData!$B:$B,'Publication Table (%)'!$C$4),
IF('Publication Table (%)'!$C$5="Operations cancelled by patient",
SUMIFS(AllPublicationData!$G:$G,AllPublicationData!$A:$A,'Publication Table (%)'!$B61,AllPublicationData!$B:$B,'Publication Table (%)'!$C$4),
IF('Publication Table (%)'!$C$5="Operations cancelled for clinical reasons",
SUMIFS(AllPublicationData!$H:$H,AllPublicationData!$A:$A,'Publication Table (%)'!$B61,AllPublicationData!$B:$B,'Publication Table (%)'!$C$4),
IF('Publication Table (%)'!$C$5="Operations cancelled for non-clinical/capacity reasons",
SUMIFS(AllPublicationData!$I:$I,AllPublicationData!$A:$A,'Publication Table (%)'!$B61,AllPublicationData!$B:$B,'Publication Table (%)'!$C$4),
IF('Publication Table (%)'!$C$5="Cancellations for other reasons",
SUMIFS(AllPublicationData!$J:$J,AllPublicationData!$A:$A,'Publication Table (%)'!$B61,AllPublicationData!$B:$B,'Publication Table (%)'!$C$4))))))+
IF(AND($C$4="NHS Scotland",$C$5="All Cancelled Operations"),
SUMIFS(AllPublicationData!$F:$F,AllPublicationData!$A:$A,'Publication Table (%)'!$B61),
IF(AND($C$4="NHS Scotland",$C$5="Operations cancelled by patient"),
SUMIFS(AllPublicationData!$G:$G,AllPublicationData!$A:$A,'Publication Table (%)'!$B61),
IF(AND($C$4="NHS Scotland",$C$5="Operations cancelled for clinical reasons"),
SUMIFS(AllPublicationData!$H:$H,AllPublicationData!$A:$A,'Publication Table (%)'!$B61),
IF(AND($C$4="NHS Scotland",$C$5="Operations cancelled for non-clinical/capacity reasons"),
SUMIFS(AllPublicationData!$I:$I,AllPublicationData!$A:$A,'Publication Table (%)'!$B61),
IF(AND($C$4="NHS Scotland",$C$5="Cancellations for other reasons"),
SUMIFS(AllPublicationData!$J:$J,AllPublicationData!$A:$A,'Publication Table (%)'!$B61))))))</f>
        <v>2617</v>
      </c>
      <c r="D61" s="110">
        <f>IF(AND('Publication Table (%)'!$C$5="All Cancelled Operations",$C$4&lt;&gt;"NHS Scotland"),
IFERROR(SUMIFS(AllPublicationData!$F:$F,AllPublicationData!$A:$A,'Publication Table (%)'!$B61,AllPublicationData!$B:$B,'Publication Table (%)'!$C$4,AllPublicationData!$D:$D,'Publication Table (%)'!D$7)/
SUMIFS(AllPublicationData!$E:$E,AllPublicationData!$A:$A,'Publication Table (%)'!$B61,AllPublicationData!$B:$B,'Publication Table (%)'!$C$4,AllPublicationData!$D:$D,'Publication Table (%)'!D$7),
SUMIFS(AllPublicationData!$F:$F,AllPublicationData!$A:$A,'Publication Table (%)'!$B61,AllPublicationData!$B:$B,'Publication Table (%)'!D$7)/
SUMIFS(AllPublicationData!$E:$E,AllPublicationData!$A:$A,'Publication Table (%)'!$B61,AllPublicationData!$B:$B,'Publication Table (%)'!D$7)),
IF(AND('Publication Table (%)'!$C$5="Operations cancelled by patient",$C$4&lt;&gt;"NHS Scotland"),
IFERROR(SUMIFS(AllPublicationData!$G:$G,AllPublicationData!$A:$A,'Publication Table (%)'!$B61,AllPublicationData!$B:$B,'Publication Table (%)'!$C$4,AllPublicationData!$D:$D,'Publication Table (%)'!D$7)/
SUMIFS(AllPublicationData!$E:$E,AllPublicationData!$A:$A,'Publication Table (%)'!$B61,AllPublicationData!$B:$B,'Publication Table (%)'!$C$4,AllPublicationData!$D:$D,'Publication Table (%)'!D$7),
SUMIFS(AllPublicationData!$G:$G,AllPublicationData!$A:$A,'Publication Table (%)'!$B61,AllPublicationData!$B:$B,'Publication Table (%)'!D$7)/
SUMIFS(AllPublicationData!$E:$E,AllPublicationData!$A:$A,'Publication Table (%)'!$B61,AllPublicationData!$B:$B,'Publication Table (%)'!D$7)),
IF(AND('Publication Table (%)'!$C$5="Operations cancelled for clinical reasons",$C$4&lt;&gt;"NHS Scotland"),
IFERROR(SUMIFS(AllPublicationData!$H:$H,AllPublicationData!$A:$A,'Publication Table (%)'!$B61,AllPublicationData!$B:$B,'Publication Table (%)'!$C$4,AllPublicationData!$D:$D,'Publication Table (%)'!D$7)/
SUMIFS(AllPublicationData!$E:$E,AllPublicationData!$A:$A,'Publication Table (%)'!$B61,AllPublicationData!$B:$B,'Publication Table (%)'!$C$4,AllPublicationData!$D:$D,'Publication Table (%)'!D$7),
SUMIFS(AllPublicationData!$H:$H,AllPublicationData!$A:$A,'Publication Table (%)'!$B61,AllPublicationData!$B:$B,'Publication Table (%)'!D$7)/
SUMIFS(AllPublicationData!$E:$E,AllPublicationData!$A:$A,'Publication Table (%)'!$B61,AllPublicationData!$B:$B,'Publication Table (%)'!D$7)),
IF(AND('Publication Table (%)'!$C$5="Operations cancelled for non-clinical/capacity reasons",$C$4&lt;&gt;"NHS Scotland"),
IFERROR(SUMIFS(AllPublicationData!$I:$I,AllPublicationData!$A:$A,'Publication Table (%)'!$B61,AllPublicationData!$B:$B,'Publication Table (%)'!$C$4,AllPublicationData!$D:$D,'Publication Table (%)'!D$7)/
SUMIFS(AllPublicationData!$E:$E,AllPublicationData!$A:$A,'Publication Table (%)'!$B61,AllPublicationData!$B:$B,'Publication Table (%)'!$C$4,AllPublicationData!$D:$D,'Publication Table (%)'!D$7),
SUMIFS(AllPublicationData!$I:$I,AllPublicationData!$A:$A,'Publication Table (%)'!$B61,AllPublicationData!$B:$B,'Publication Table (%)'!D$7)/
SUMIFS(AllPublicationData!$E:$E,AllPublicationData!$A:$A,'Publication Table (%)'!$B61,AllPublicationData!$B:$B,'Publication Table (%)'!D$7)),
IF(AND('Publication Table (%)'!$C$5="Cancellations for other reasons",$C$4&lt;&gt;"NHS Scotland"),
IFERROR(SUMIFS(AllPublicationData!$J:$J,AllPublicationData!$A:$A,'Publication Table (%)'!$B61,AllPublicationData!$B:$B,'Publication Table (%)'!$C$4,AllPublicationData!$D:$D,'Publication Table (%)'!D$7)/
SUMIFS(AllPublicationData!$E:$E,AllPublicationData!$A:$A,'Publication Table (%)'!$B61,AllPublicationData!$B:$B,'Publication Table (%)'!$C$4,AllPublicationData!$D:$D,'Publication Table (%)'!D$7),
SUMIFS(AllPublicationData!$J:$J,AllPublicationData!$A:$A,'Publication Table (%)'!$B61,AllPublicationData!$B:$B,'Publication Table (%)'!D$7)/
SUMIFS(AllPublicationData!$E:$E,AllPublicationData!$A:$A,'Publication Table (%)'!$B61,AllPublicationData!$B:$B,'Publication Table (%)'!D$7)),
IF(AND($C$4="NHS Scotland",$C$5="All Cancelled Operations"),
SUMIFS(AllPublicationData!$F:$F,AllPublicationData!$A:$A,'Publication Table'!$B61)/
SUMIFS(AllPublicationData!$E:$E,AllPublicationData!$A:$A,'Publication Table'!$B61),
IF(AND($C$4="NHS Scotland",$C$5="Operations cancelled by patient"),
SUMIFS(AllPublicationData!$G:$G,AllPublicationData!$A:$A,'Publication Table'!$B61)/
SUMIFS(AllPublicationData!$E:$E,AllPublicationData!$A:$A,'Publication Table'!$B61),
IF(AND($C$4="NHS Scotland",$C$5="Operations cancelled for clinical reasons"),
SUMIFS(AllPublicationData!$H:$H,AllPublicationData!$A:$A,'Publication Table'!$B61)/
SUMIFS(AllPublicationData!$E:$E,AllPublicationData!$A:$A,'Publication Table'!$B61),
IF(AND($C$4="NHS Scotland",$C$5="Operations cancelled for non-clinical/capacity reasons"),
SUMIFS(AllPublicationData!$I:$I,AllPublicationData!$A:$A,'Publication Table'!$B61)/
SUMIFS(AllPublicationData!$E:$E,AllPublicationData!$A:$A,'Publication Table'!$B61),
IF(AND($C$4="NHS Scotland",$C$5="Cancellations for other reasons"),
SUMIFS(AllPublicationData!$J:$J,AllPublicationData!$A:$A,'Publication Table'!$B61)/
SUMIFS(AllPublicationData!$E:$E,AllPublicationData!$A:$A,'Publication Table'!$B61)))))))))))</f>
        <v>0.10146950486603853</v>
      </c>
      <c r="E61" s="96">
        <f>IF('Publication Table (%)'!$C$5="All Cancelled Operations",
IFERROR(SUMIFS(AllPublicationData!$F:$F,AllPublicationData!$A:$A,'Publication Table (%)'!$B61,AllPublicationData!$B:$B,'Publication Table (%)'!$C$4,AllPublicationData!$D:$D,'Publication Table (%)'!E$7)/
SUMIFS(AllPublicationData!$E:$E,AllPublicationData!$A:$A,'Publication Table (%)'!$B61,AllPublicationData!$B:$B,'Publication Table (%)'!$C$4,AllPublicationData!$D:$D,'Publication Table (%)'!E$7),
SUMIFS(AllPublicationData!$F:$F,AllPublicationData!$A:$A,'Publication Table (%)'!$B61,AllPublicationData!$B:$B,'Publication Table (%)'!E$7)/
SUMIFS(AllPublicationData!$E:$E,AllPublicationData!$A:$A,'Publication Table (%)'!$B61,AllPublicationData!$B:$B,'Publication Table (%)'!E$7)),
IF('Publication Table (%)'!$C$5="Operations cancelled by patient",
IFERROR(SUMIFS(AllPublicationData!$G:$G,AllPublicationData!$A:$A,'Publication Table (%)'!$B61,AllPublicationData!$B:$B,'Publication Table (%)'!$C$4,AllPublicationData!$D:$D,'Publication Table (%)'!E$7)/
SUMIFS(AllPublicationData!$E:$E,AllPublicationData!$A:$A,'Publication Table (%)'!$B61,AllPublicationData!$B:$B,'Publication Table (%)'!$C$4,AllPublicationData!$D:$D,'Publication Table (%)'!E$7),
SUMIFS(AllPublicationData!$G:$G,AllPublicationData!$A:$A,'Publication Table (%)'!$B61,AllPublicationData!$B:$B,'Publication Table (%)'!E$7)/
SUMIFS(AllPublicationData!$E:$E,AllPublicationData!$A:$A,'Publication Table (%)'!$B61,AllPublicationData!$B:$B,'Publication Table (%)'!E$7)),
IF('Publication Table (%)'!$C$5="Operations cancelled for clinical reasons",
IFERROR(SUMIFS(AllPublicationData!$H:$H,AllPublicationData!$A:$A,'Publication Table (%)'!$B61,AllPublicationData!$B:$B,'Publication Table (%)'!$C$4,AllPublicationData!$D:$D,'Publication Table (%)'!E$7)/
SUMIFS(AllPublicationData!$E:$E,AllPublicationData!$A:$A,'Publication Table (%)'!$B61,AllPublicationData!$B:$B,'Publication Table (%)'!$C$4,AllPublicationData!$D:$D,'Publication Table (%)'!E$7),
SUMIFS(AllPublicationData!$H:$H,AllPublicationData!$A:$A,'Publication Table (%)'!$B61,AllPublicationData!$B:$B,'Publication Table (%)'!E$7)/
SUMIFS(AllPublicationData!$E:$E,AllPublicationData!$A:$A,'Publication Table (%)'!$B61,AllPublicationData!$B:$B,'Publication Table (%)'!E$7)),
IF('Publication Table (%)'!$C$5="Operations cancelled for non-clinical/capacity reasons",
IFERROR(SUMIFS(AllPublicationData!$I:$I,AllPublicationData!$A:$A,'Publication Table (%)'!$B61,AllPublicationData!$B:$B,'Publication Table (%)'!$C$4,AllPublicationData!$D:$D,'Publication Table (%)'!E$7)/
SUMIFS(AllPublicationData!$E:$E,AllPublicationData!$A:$A,'Publication Table (%)'!$B61,AllPublicationData!$B:$B,'Publication Table (%)'!$C$4,AllPublicationData!$D:$D,'Publication Table (%)'!E$7),
SUMIFS(AllPublicationData!$I:$I,AllPublicationData!$A:$A,'Publication Table (%)'!$B61,AllPublicationData!$B:$B,'Publication Table (%)'!E$7)/
SUMIFS(AllPublicationData!$E:$E,AllPublicationData!$A:$A,'Publication Table (%)'!$B61,AllPublicationData!$B:$B,'Publication Table (%)'!E$7)),
IF('Publication Table (%)'!$C$5="Cancellations for other reasons",
IFERROR(SUMIFS(AllPublicationData!$J:$J,AllPublicationData!$A:$A,'Publication Table (%)'!$B61,AllPublicationData!$B:$B,'Publication Table (%)'!$C$4,AllPublicationData!$D:$D,'Publication Table (%)'!E$7)/
SUMIFS(AllPublicationData!$E:$E,AllPublicationData!$A:$A,'Publication Table (%)'!$B61,AllPublicationData!$B:$B,'Publication Table (%)'!$C$4,AllPublicationData!$D:$D,'Publication Table (%)'!E$7),
SUMIFS(AllPublicationData!$J:$J,AllPublicationData!$A:$A,'Publication Table (%)'!$B61,AllPublicationData!$B:$B,'Publication Table (%)'!E$7)/
SUMIFS(AllPublicationData!$E:$E,AllPublicationData!$A:$A,'Publication Table (%)'!$B61,AllPublicationData!$B:$B,'Publication Table (%)'!E$7)))))))</f>
        <v>5.2138254247217339E-2</v>
      </c>
      <c r="F61" s="96">
        <f>IF('Publication Table (%)'!$C$5="All Cancelled Operations",
IFERROR(SUMIFS(AllPublicationData!$F:$F,AllPublicationData!$A:$A,'Publication Table (%)'!$B61,AllPublicationData!$B:$B,'Publication Table (%)'!$C$4,AllPublicationData!$D:$D,'Publication Table (%)'!F$7)/
SUMIFS(AllPublicationData!$E:$E,AllPublicationData!$A:$A,'Publication Table (%)'!$B61,AllPublicationData!$B:$B,'Publication Table (%)'!$C$4,AllPublicationData!$D:$D,'Publication Table (%)'!F$7),
SUMIFS(AllPublicationData!$F:$F,AllPublicationData!$A:$A,'Publication Table (%)'!$B61,AllPublicationData!$B:$B,'Publication Table (%)'!F$7)/
SUMIFS(AllPublicationData!$E:$E,AllPublicationData!$A:$A,'Publication Table (%)'!$B61,AllPublicationData!$B:$B,'Publication Table (%)'!F$7)),
IF('Publication Table (%)'!$C$5="Operations cancelled by patient",
IFERROR(SUMIFS(AllPublicationData!$G:$G,AllPublicationData!$A:$A,'Publication Table (%)'!$B61,AllPublicationData!$B:$B,'Publication Table (%)'!$C$4,AllPublicationData!$D:$D,'Publication Table (%)'!F$7)/
SUMIFS(AllPublicationData!$E:$E,AllPublicationData!$A:$A,'Publication Table (%)'!$B61,AllPublicationData!$B:$B,'Publication Table (%)'!$C$4,AllPublicationData!$D:$D,'Publication Table (%)'!F$7),
SUMIFS(AllPublicationData!$G:$G,AllPublicationData!$A:$A,'Publication Table (%)'!$B61,AllPublicationData!$B:$B,'Publication Table (%)'!F$7)/
SUMIFS(AllPublicationData!$E:$E,AllPublicationData!$A:$A,'Publication Table (%)'!$B61,AllPublicationData!$B:$B,'Publication Table (%)'!F$7)),
IF('Publication Table (%)'!$C$5="Operations cancelled for clinical reasons",
IFERROR(SUMIFS(AllPublicationData!$H:$H,AllPublicationData!$A:$A,'Publication Table (%)'!$B61,AllPublicationData!$B:$B,'Publication Table (%)'!$C$4,AllPublicationData!$D:$D,'Publication Table (%)'!F$7)/
SUMIFS(AllPublicationData!$E:$E,AllPublicationData!$A:$A,'Publication Table (%)'!$B61,AllPublicationData!$B:$B,'Publication Table (%)'!$C$4,AllPublicationData!$D:$D,'Publication Table (%)'!F$7),
SUMIFS(AllPublicationData!$H:$H,AllPublicationData!$A:$A,'Publication Table (%)'!$B61,AllPublicationData!$B:$B,'Publication Table (%)'!F$7)/
SUMIFS(AllPublicationData!$E:$E,AllPublicationData!$A:$A,'Publication Table (%)'!$B61,AllPublicationData!$B:$B,'Publication Table (%)'!F$7)),
IF('Publication Table (%)'!$C$5="Operations cancelled for non-clinical/capacity reasons",
IFERROR(SUMIFS(AllPublicationData!$I:$I,AllPublicationData!$A:$A,'Publication Table (%)'!$B61,AllPublicationData!$B:$B,'Publication Table (%)'!$C$4,AllPublicationData!$D:$D,'Publication Table (%)'!F$7)/
SUMIFS(AllPublicationData!$E:$E,AllPublicationData!$A:$A,'Publication Table (%)'!$B61,AllPublicationData!$B:$B,'Publication Table (%)'!$C$4,AllPublicationData!$D:$D,'Publication Table (%)'!F$7),
SUMIFS(AllPublicationData!$I:$I,AllPublicationData!$A:$A,'Publication Table (%)'!$B61,AllPublicationData!$B:$B,'Publication Table (%)'!F$7)/
SUMIFS(AllPublicationData!$E:$E,AllPublicationData!$A:$A,'Publication Table (%)'!$B61,AllPublicationData!$B:$B,'Publication Table (%)'!F$7)),
IF('Publication Table (%)'!$C$5="Cancellations for other reasons",
IFERROR(SUMIFS(AllPublicationData!$J:$J,AllPublicationData!$A:$A,'Publication Table (%)'!$B61,AllPublicationData!$B:$B,'Publication Table (%)'!$C$4,AllPublicationData!$D:$D,'Publication Table (%)'!F$7)/
SUMIFS(AllPublicationData!$E:$E,AllPublicationData!$A:$A,'Publication Table (%)'!$B61,AllPublicationData!$B:$B,'Publication Table (%)'!$C$4,AllPublicationData!$D:$D,'Publication Table (%)'!F$7),
SUMIFS(AllPublicationData!$J:$J,AllPublicationData!$A:$A,'Publication Table (%)'!$B61,AllPublicationData!$B:$B,'Publication Table (%)'!F$7)/
SUMIFS(AllPublicationData!$E:$E,AllPublicationData!$A:$A,'Publication Table (%)'!$B61,AllPublicationData!$B:$B,'Publication Table (%)'!F$7)))))))</f>
        <v>0.1687995124923827</v>
      </c>
      <c r="G61" s="96">
        <f>IF('Publication Table (%)'!$C$5="All Cancelled Operations",
IFERROR(SUMIFS(AllPublicationData!$F:$F,AllPublicationData!$A:$A,'Publication Table (%)'!$B61,AllPublicationData!$B:$B,'Publication Table (%)'!$C$4,AllPublicationData!$D:$D,'Publication Table (%)'!G$7)/
SUMIFS(AllPublicationData!$E:$E,AllPublicationData!$A:$A,'Publication Table (%)'!$B61,AllPublicationData!$B:$B,'Publication Table (%)'!$C$4,AllPublicationData!$D:$D,'Publication Table (%)'!G$7),
SUMIFS(AllPublicationData!$F:$F,AllPublicationData!$A:$A,'Publication Table (%)'!$B61,AllPublicationData!$B:$B,'Publication Table (%)'!G$7)/
SUMIFS(AllPublicationData!$E:$E,AllPublicationData!$A:$A,'Publication Table (%)'!$B61,AllPublicationData!$B:$B,'Publication Table (%)'!G$7)),
IF('Publication Table (%)'!$C$5="Operations cancelled by patient",
IFERROR(SUMIFS(AllPublicationData!$G:$G,AllPublicationData!$A:$A,'Publication Table (%)'!$B61,AllPublicationData!$B:$B,'Publication Table (%)'!$C$4,AllPublicationData!$D:$D,'Publication Table (%)'!G$7)/
SUMIFS(AllPublicationData!$E:$E,AllPublicationData!$A:$A,'Publication Table (%)'!$B61,AllPublicationData!$B:$B,'Publication Table (%)'!$C$4,AllPublicationData!$D:$D,'Publication Table (%)'!G$7),
SUMIFS(AllPublicationData!$G:$G,AllPublicationData!$A:$A,'Publication Table (%)'!$B61,AllPublicationData!$B:$B,'Publication Table (%)'!G$7)/
SUMIFS(AllPublicationData!$E:$E,AllPublicationData!$A:$A,'Publication Table (%)'!$B61,AllPublicationData!$B:$B,'Publication Table (%)'!G$7)),
IF('Publication Table (%)'!$C$5="Operations cancelled for clinical reasons",
IFERROR(SUMIFS(AllPublicationData!$H:$H,AllPublicationData!$A:$A,'Publication Table (%)'!$B61,AllPublicationData!$B:$B,'Publication Table (%)'!$C$4,AllPublicationData!$D:$D,'Publication Table (%)'!G$7)/
SUMIFS(AllPublicationData!$E:$E,AllPublicationData!$A:$A,'Publication Table (%)'!$B61,AllPublicationData!$B:$B,'Publication Table (%)'!$C$4,AllPublicationData!$D:$D,'Publication Table (%)'!G$7),
SUMIFS(AllPublicationData!$H:$H,AllPublicationData!$A:$A,'Publication Table (%)'!$B61,AllPublicationData!$B:$B,'Publication Table (%)'!G$7)/
SUMIFS(AllPublicationData!$E:$E,AllPublicationData!$A:$A,'Publication Table (%)'!$B61,AllPublicationData!$B:$B,'Publication Table (%)'!G$7)),
IF('Publication Table (%)'!$C$5="Operations cancelled for non-clinical/capacity reasons",
IFERROR(SUMIFS(AllPublicationData!$I:$I,AllPublicationData!$A:$A,'Publication Table (%)'!$B61,AllPublicationData!$B:$B,'Publication Table (%)'!$C$4,AllPublicationData!$D:$D,'Publication Table (%)'!G$7)/
SUMIFS(AllPublicationData!$E:$E,AllPublicationData!$A:$A,'Publication Table (%)'!$B61,AllPublicationData!$B:$B,'Publication Table (%)'!$C$4,AllPublicationData!$D:$D,'Publication Table (%)'!G$7),
SUMIFS(AllPublicationData!$I:$I,AllPublicationData!$A:$A,'Publication Table (%)'!$B61,AllPublicationData!$B:$B,'Publication Table (%)'!G$7)/
SUMIFS(AllPublicationData!$E:$E,AllPublicationData!$A:$A,'Publication Table (%)'!$B61,AllPublicationData!$B:$B,'Publication Table (%)'!G$7)),
IF('Publication Table (%)'!$C$5="Cancellations for other reasons",
IFERROR(SUMIFS(AllPublicationData!$J:$J,AllPublicationData!$A:$A,'Publication Table (%)'!$B61,AllPublicationData!$B:$B,'Publication Table (%)'!$C$4,AllPublicationData!$D:$D,'Publication Table (%)'!G$7)/
SUMIFS(AllPublicationData!$E:$E,AllPublicationData!$A:$A,'Publication Table (%)'!$B61,AllPublicationData!$B:$B,'Publication Table (%)'!$C$4,AllPublicationData!$D:$D,'Publication Table (%)'!G$7),
SUMIFS(AllPublicationData!$J:$J,AllPublicationData!$A:$A,'Publication Table (%)'!$B61,AllPublicationData!$B:$B,'Publication Table (%)'!G$7)/
SUMIFS(AllPublicationData!$E:$E,AllPublicationData!$A:$A,'Publication Table (%)'!$B61,AllPublicationData!$B:$B,'Publication Table (%)'!G$7)))))))</f>
        <v>0.12468193384223919</v>
      </c>
      <c r="H61" s="96">
        <f>IF('Publication Table (%)'!$C$5="All Cancelled Operations",
IFERROR(SUMIFS(AllPublicationData!$F:$F,AllPublicationData!$A:$A,'Publication Table (%)'!$B61,AllPublicationData!$B:$B,'Publication Table (%)'!$C$4,AllPublicationData!$D:$D,'Publication Table (%)'!H$7)/
SUMIFS(AllPublicationData!$E:$E,AllPublicationData!$A:$A,'Publication Table (%)'!$B61,AllPublicationData!$B:$B,'Publication Table (%)'!$C$4,AllPublicationData!$D:$D,'Publication Table (%)'!H$7),
SUMIFS(AllPublicationData!$F:$F,AllPublicationData!$A:$A,'Publication Table (%)'!$B61,AllPublicationData!$B:$B,'Publication Table (%)'!H$7)/
SUMIFS(AllPublicationData!$E:$E,AllPublicationData!$A:$A,'Publication Table (%)'!$B61,AllPublicationData!$B:$B,'Publication Table (%)'!H$7)),
IF('Publication Table (%)'!$C$5="Operations cancelled by patient",
IFERROR(SUMIFS(AllPublicationData!$G:$G,AllPublicationData!$A:$A,'Publication Table (%)'!$B61,AllPublicationData!$B:$B,'Publication Table (%)'!$C$4,AllPublicationData!$D:$D,'Publication Table (%)'!H$7)/
SUMIFS(AllPublicationData!$E:$E,AllPublicationData!$A:$A,'Publication Table (%)'!$B61,AllPublicationData!$B:$B,'Publication Table (%)'!$C$4,AllPublicationData!$D:$D,'Publication Table (%)'!H$7),
SUMIFS(AllPublicationData!$G:$G,AllPublicationData!$A:$A,'Publication Table (%)'!$B61,AllPublicationData!$B:$B,'Publication Table (%)'!H$7)/
SUMIFS(AllPublicationData!$E:$E,AllPublicationData!$A:$A,'Publication Table (%)'!$B61,AllPublicationData!$B:$B,'Publication Table (%)'!H$7)),
IF('Publication Table (%)'!$C$5="Operations cancelled for clinical reasons",
IFERROR(SUMIFS(AllPublicationData!$H:$H,AllPublicationData!$A:$A,'Publication Table (%)'!$B61,AllPublicationData!$B:$B,'Publication Table (%)'!$C$4,AllPublicationData!$D:$D,'Publication Table (%)'!H$7)/
SUMIFS(AllPublicationData!$E:$E,AllPublicationData!$A:$A,'Publication Table (%)'!$B61,AllPublicationData!$B:$B,'Publication Table (%)'!$C$4,AllPublicationData!$D:$D,'Publication Table (%)'!H$7),
SUMIFS(AllPublicationData!$H:$H,AllPublicationData!$A:$A,'Publication Table (%)'!$B61,AllPublicationData!$B:$B,'Publication Table (%)'!H$7)/
SUMIFS(AllPublicationData!$E:$E,AllPublicationData!$A:$A,'Publication Table (%)'!$B61,AllPublicationData!$B:$B,'Publication Table (%)'!H$7)),
IF('Publication Table (%)'!$C$5="Operations cancelled for non-clinical/capacity reasons",
IFERROR(SUMIFS(AllPublicationData!$I:$I,AllPublicationData!$A:$A,'Publication Table (%)'!$B61,AllPublicationData!$B:$B,'Publication Table (%)'!$C$4,AllPublicationData!$D:$D,'Publication Table (%)'!H$7)/
SUMIFS(AllPublicationData!$E:$E,AllPublicationData!$A:$A,'Publication Table (%)'!$B61,AllPublicationData!$B:$B,'Publication Table (%)'!$C$4,AllPublicationData!$D:$D,'Publication Table (%)'!H$7),
SUMIFS(AllPublicationData!$I:$I,AllPublicationData!$A:$A,'Publication Table (%)'!$B61,AllPublicationData!$B:$B,'Publication Table (%)'!H$7)/
SUMIFS(AllPublicationData!$E:$E,AllPublicationData!$A:$A,'Publication Table (%)'!$B61,AllPublicationData!$B:$B,'Publication Table (%)'!H$7)),
IF('Publication Table (%)'!$C$5="Cancellations for other reasons",
IFERROR(SUMIFS(AllPublicationData!$J:$J,AllPublicationData!$A:$A,'Publication Table (%)'!$B61,AllPublicationData!$B:$B,'Publication Table (%)'!$C$4,AllPublicationData!$D:$D,'Publication Table (%)'!H$7)/
SUMIFS(AllPublicationData!$E:$E,AllPublicationData!$A:$A,'Publication Table (%)'!$B61,AllPublicationData!$B:$B,'Publication Table (%)'!$C$4,AllPublicationData!$D:$D,'Publication Table (%)'!H$7),
SUMIFS(AllPublicationData!$J:$J,AllPublicationData!$A:$A,'Publication Table (%)'!$B61,AllPublicationData!$B:$B,'Publication Table (%)'!H$7)/
SUMIFS(AllPublicationData!$E:$E,AllPublicationData!$A:$A,'Publication Table (%)'!$B61,AllPublicationData!$B:$B,'Publication Table (%)'!H$7)))))))</f>
        <v>7.5268817204301078E-2</v>
      </c>
      <c r="I61" s="96">
        <f>IF('Publication Table (%)'!$C$5="All Cancelled Operations",
IFERROR(SUMIFS(AllPublicationData!$F:$F,AllPublicationData!$A:$A,'Publication Table (%)'!$B61,AllPublicationData!$B:$B,'Publication Table (%)'!$C$4,AllPublicationData!$D:$D,'Publication Table (%)'!I$7)/
SUMIFS(AllPublicationData!$E:$E,AllPublicationData!$A:$A,'Publication Table (%)'!$B61,AllPublicationData!$B:$B,'Publication Table (%)'!$C$4,AllPublicationData!$D:$D,'Publication Table (%)'!I$7),
SUMIFS(AllPublicationData!$F:$F,AllPublicationData!$A:$A,'Publication Table (%)'!$B61,AllPublicationData!$B:$B,'Publication Table (%)'!I$7)/
SUMIFS(AllPublicationData!$E:$E,AllPublicationData!$A:$A,'Publication Table (%)'!$B61,AllPublicationData!$B:$B,'Publication Table (%)'!I$7)),
IF('Publication Table (%)'!$C$5="Operations cancelled by patient",
IFERROR(SUMIFS(AllPublicationData!$G:$G,AllPublicationData!$A:$A,'Publication Table (%)'!$B61,AllPublicationData!$B:$B,'Publication Table (%)'!$C$4,AllPublicationData!$D:$D,'Publication Table (%)'!I$7)/
SUMIFS(AllPublicationData!$E:$E,AllPublicationData!$A:$A,'Publication Table (%)'!$B61,AllPublicationData!$B:$B,'Publication Table (%)'!$C$4,AllPublicationData!$D:$D,'Publication Table (%)'!I$7),
SUMIFS(AllPublicationData!$G:$G,AllPublicationData!$A:$A,'Publication Table (%)'!$B61,AllPublicationData!$B:$B,'Publication Table (%)'!I$7)/
SUMIFS(AllPublicationData!$E:$E,AllPublicationData!$A:$A,'Publication Table (%)'!$B61,AllPublicationData!$B:$B,'Publication Table (%)'!I$7)),
IF('Publication Table (%)'!$C$5="Operations cancelled for clinical reasons",
IFERROR(SUMIFS(AllPublicationData!$H:$H,AllPublicationData!$A:$A,'Publication Table (%)'!$B61,AllPublicationData!$B:$B,'Publication Table (%)'!$C$4,AllPublicationData!$D:$D,'Publication Table (%)'!I$7)/
SUMIFS(AllPublicationData!$E:$E,AllPublicationData!$A:$A,'Publication Table (%)'!$B61,AllPublicationData!$B:$B,'Publication Table (%)'!$C$4,AllPublicationData!$D:$D,'Publication Table (%)'!I$7),
SUMIFS(AllPublicationData!$H:$H,AllPublicationData!$A:$A,'Publication Table (%)'!$B61,AllPublicationData!$B:$B,'Publication Table (%)'!I$7)/
SUMIFS(AllPublicationData!$E:$E,AllPublicationData!$A:$A,'Publication Table (%)'!$B61,AllPublicationData!$B:$B,'Publication Table (%)'!I$7)),
IF('Publication Table (%)'!$C$5="Operations cancelled for non-clinical/capacity reasons",
IFERROR(SUMIFS(AllPublicationData!$I:$I,AllPublicationData!$A:$A,'Publication Table (%)'!$B61,AllPublicationData!$B:$B,'Publication Table (%)'!$C$4,AllPublicationData!$D:$D,'Publication Table (%)'!I$7)/
SUMIFS(AllPublicationData!$E:$E,AllPublicationData!$A:$A,'Publication Table (%)'!$B61,AllPublicationData!$B:$B,'Publication Table (%)'!$C$4,AllPublicationData!$D:$D,'Publication Table (%)'!I$7),
SUMIFS(AllPublicationData!$I:$I,AllPublicationData!$A:$A,'Publication Table (%)'!$B61,AllPublicationData!$B:$B,'Publication Table (%)'!I$7)/
SUMIFS(AllPublicationData!$E:$E,AllPublicationData!$A:$A,'Publication Table (%)'!$B61,AllPublicationData!$B:$B,'Publication Table (%)'!I$7)),
IF('Publication Table (%)'!$C$5="Cancellations for other reasons",
IFERROR(SUMIFS(AllPublicationData!$J:$J,AllPublicationData!$A:$A,'Publication Table (%)'!$B61,AllPublicationData!$B:$B,'Publication Table (%)'!$C$4,AllPublicationData!$D:$D,'Publication Table (%)'!I$7)/
SUMIFS(AllPublicationData!$E:$E,AllPublicationData!$A:$A,'Publication Table (%)'!$B61,AllPublicationData!$B:$B,'Publication Table (%)'!$C$4,AllPublicationData!$D:$D,'Publication Table (%)'!I$7),
SUMIFS(AllPublicationData!$J:$J,AllPublicationData!$A:$A,'Publication Table (%)'!$B61,AllPublicationData!$B:$B,'Publication Table (%)'!I$7)/
SUMIFS(AllPublicationData!$E:$E,AllPublicationData!$A:$A,'Publication Table (%)'!$B61,AllPublicationData!$B:$B,'Publication Table (%)'!I$7)))))))</f>
        <v>7.847707847707848E-2</v>
      </c>
      <c r="J61" s="96">
        <f>IF('Publication Table (%)'!$C$5="All Cancelled Operations",
IFERROR(SUMIFS(AllPublicationData!$F:$F,AllPublicationData!$A:$A,'Publication Table (%)'!$B61,AllPublicationData!$B:$B,'Publication Table (%)'!$C$4,AllPublicationData!$D:$D,'Publication Table (%)'!J$7)/
SUMIFS(AllPublicationData!$E:$E,AllPublicationData!$A:$A,'Publication Table (%)'!$B61,AllPublicationData!$B:$B,'Publication Table (%)'!$C$4,AllPublicationData!$D:$D,'Publication Table (%)'!J$7),
SUMIFS(AllPublicationData!$F:$F,AllPublicationData!$A:$A,'Publication Table (%)'!$B61,AllPublicationData!$B:$B,'Publication Table (%)'!J$7)/
SUMIFS(AllPublicationData!$E:$E,AllPublicationData!$A:$A,'Publication Table (%)'!$B61,AllPublicationData!$B:$B,'Publication Table (%)'!J$7)),
IF('Publication Table (%)'!$C$5="Operations cancelled by patient",
IFERROR(SUMIFS(AllPublicationData!$G:$G,AllPublicationData!$A:$A,'Publication Table (%)'!$B61,AllPublicationData!$B:$B,'Publication Table (%)'!$C$4,AllPublicationData!$D:$D,'Publication Table (%)'!J$7)/
SUMIFS(AllPublicationData!$E:$E,AllPublicationData!$A:$A,'Publication Table (%)'!$B61,AllPublicationData!$B:$B,'Publication Table (%)'!$C$4,AllPublicationData!$D:$D,'Publication Table (%)'!J$7),
SUMIFS(AllPublicationData!$G:$G,AllPublicationData!$A:$A,'Publication Table (%)'!$B61,AllPublicationData!$B:$B,'Publication Table (%)'!J$7)/
SUMIFS(AllPublicationData!$E:$E,AllPublicationData!$A:$A,'Publication Table (%)'!$B61,AllPublicationData!$B:$B,'Publication Table (%)'!J$7)),
IF('Publication Table (%)'!$C$5="Operations cancelled for clinical reasons",
IFERROR(SUMIFS(AllPublicationData!$H:$H,AllPublicationData!$A:$A,'Publication Table (%)'!$B61,AllPublicationData!$B:$B,'Publication Table (%)'!$C$4,AllPublicationData!$D:$D,'Publication Table (%)'!J$7)/
SUMIFS(AllPublicationData!$E:$E,AllPublicationData!$A:$A,'Publication Table (%)'!$B61,AllPublicationData!$B:$B,'Publication Table (%)'!$C$4,AllPublicationData!$D:$D,'Publication Table (%)'!J$7),
SUMIFS(AllPublicationData!$H:$H,AllPublicationData!$A:$A,'Publication Table (%)'!$B61,AllPublicationData!$B:$B,'Publication Table (%)'!J$7)/
SUMIFS(AllPublicationData!$E:$E,AllPublicationData!$A:$A,'Publication Table (%)'!$B61,AllPublicationData!$B:$B,'Publication Table (%)'!J$7)),
IF('Publication Table (%)'!$C$5="Operations cancelled for non-clinical/capacity reasons",
IFERROR(SUMIFS(AllPublicationData!$I:$I,AllPublicationData!$A:$A,'Publication Table (%)'!$B61,AllPublicationData!$B:$B,'Publication Table (%)'!$C$4,AllPublicationData!$D:$D,'Publication Table (%)'!J$7)/
SUMIFS(AllPublicationData!$E:$E,AllPublicationData!$A:$A,'Publication Table (%)'!$B61,AllPublicationData!$B:$B,'Publication Table (%)'!$C$4,AllPublicationData!$D:$D,'Publication Table (%)'!J$7),
SUMIFS(AllPublicationData!$I:$I,AllPublicationData!$A:$A,'Publication Table (%)'!$B61,AllPublicationData!$B:$B,'Publication Table (%)'!J$7)/
SUMIFS(AllPublicationData!$E:$E,AllPublicationData!$A:$A,'Publication Table (%)'!$B61,AllPublicationData!$B:$B,'Publication Table (%)'!J$7)),
IF('Publication Table (%)'!$C$5="Cancellations for other reasons",
IFERROR(SUMIFS(AllPublicationData!$J:$J,AllPublicationData!$A:$A,'Publication Table (%)'!$B61,AllPublicationData!$B:$B,'Publication Table (%)'!$C$4,AllPublicationData!$D:$D,'Publication Table (%)'!J$7)/
SUMIFS(AllPublicationData!$E:$E,AllPublicationData!$A:$A,'Publication Table (%)'!$B61,AllPublicationData!$B:$B,'Publication Table (%)'!$C$4,AllPublicationData!$D:$D,'Publication Table (%)'!J$7),
SUMIFS(AllPublicationData!$J:$J,AllPublicationData!$A:$A,'Publication Table (%)'!$B61,AllPublicationData!$B:$B,'Publication Table (%)'!J$7)/
SUMIFS(AllPublicationData!$E:$E,AllPublicationData!$A:$A,'Publication Table (%)'!$B61,AllPublicationData!$B:$B,'Publication Table (%)'!J$7)))))))</f>
        <v>0.10731132075471699</v>
      </c>
      <c r="K61" s="96">
        <f>IF('Publication Table (%)'!$C$5="All Cancelled Operations",
IFERROR(SUMIFS(AllPublicationData!$F:$F,AllPublicationData!$A:$A,'Publication Table (%)'!$B61,AllPublicationData!$B:$B,'Publication Table (%)'!$C$4,AllPublicationData!$D:$D,'Publication Table (%)'!K$7)/
SUMIFS(AllPublicationData!$E:$E,AllPublicationData!$A:$A,'Publication Table (%)'!$B61,AllPublicationData!$B:$B,'Publication Table (%)'!$C$4,AllPublicationData!$D:$D,'Publication Table (%)'!K$7),
SUMIFS(AllPublicationData!$F:$F,AllPublicationData!$A:$A,'Publication Table (%)'!$B61,AllPublicationData!$B:$B,'Publication Table (%)'!K$7)/
SUMIFS(AllPublicationData!$E:$E,AllPublicationData!$A:$A,'Publication Table (%)'!$B61,AllPublicationData!$B:$B,'Publication Table (%)'!K$7)),
IF('Publication Table (%)'!$C$5="Operations cancelled by patient",
IFERROR(SUMIFS(AllPublicationData!$G:$G,AllPublicationData!$A:$A,'Publication Table (%)'!$B61,AllPublicationData!$B:$B,'Publication Table (%)'!$C$4,AllPublicationData!$D:$D,'Publication Table (%)'!K$7)/
SUMIFS(AllPublicationData!$E:$E,AllPublicationData!$A:$A,'Publication Table (%)'!$B61,AllPublicationData!$B:$B,'Publication Table (%)'!$C$4,AllPublicationData!$D:$D,'Publication Table (%)'!K$7),
SUMIFS(AllPublicationData!$G:$G,AllPublicationData!$A:$A,'Publication Table (%)'!$B61,AllPublicationData!$B:$B,'Publication Table (%)'!K$7)/
SUMIFS(AllPublicationData!$E:$E,AllPublicationData!$A:$A,'Publication Table (%)'!$B61,AllPublicationData!$B:$B,'Publication Table (%)'!K$7)),
IF('Publication Table (%)'!$C$5="Operations cancelled for clinical reasons",
IFERROR(SUMIFS(AllPublicationData!$H:$H,AllPublicationData!$A:$A,'Publication Table (%)'!$B61,AllPublicationData!$B:$B,'Publication Table (%)'!$C$4,AllPublicationData!$D:$D,'Publication Table (%)'!K$7)/
SUMIFS(AllPublicationData!$E:$E,AllPublicationData!$A:$A,'Publication Table (%)'!$B61,AllPublicationData!$B:$B,'Publication Table (%)'!$C$4,AllPublicationData!$D:$D,'Publication Table (%)'!K$7),
SUMIFS(AllPublicationData!$H:$H,AllPublicationData!$A:$A,'Publication Table (%)'!$B61,AllPublicationData!$B:$B,'Publication Table (%)'!K$7)/
SUMIFS(AllPublicationData!$E:$E,AllPublicationData!$A:$A,'Publication Table (%)'!$B61,AllPublicationData!$B:$B,'Publication Table (%)'!K$7)),
IF('Publication Table (%)'!$C$5="Operations cancelled for non-clinical/capacity reasons",
IFERROR(SUMIFS(AllPublicationData!$I:$I,AllPublicationData!$A:$A,'Publication Table (%)'!$B61,AllPublicationData!$B:$B,'Publication Table (%)'!$C$4,AllPublicationData!$D:$D,'Publication Table (%)'!K$7)/
SUMIFS(AllPublicationData!$E:$E,AllPublicationData!$A:$A,'Publication Table (%)'!$B61,AllPublicationData!$B:$B,'Publication Table (%)'!$C$4,AllPublicationData!$D:$D,'Publication Table (%)'!K$7),
SUMIFS(AllPublicationData!$I:$I,AllPublicationData!$A:$A,'Publication Table (%)'!$B61,AllPublicationData!$B:$B,'Publication Table (%)'!K$7)/
SUMIFS(AllPublicationData!$E:$E,AllPublicationData!$A:$A,'Publication Table (%)'!$B61,AllPublicationData!$B:$B,'Publication Table (%)'!K$7)),
IF('Publication Table (%)'!$C$5="Cancellations for other reasons",
IFERROR(SUMIFS(AllPublicationData!$J:$J,AllPublicationData!$A:$A,'Publication Table (%)'!$B61,AllPublicationData!$B:$B,'Publication Table (%)'!$C$4,AllPublicationData!$D:$D,'Publication Table (%)'!K$7)/
SUMIFS(AllPublicationData!$E:$E,AllPublicationData!$A:$A,'Publication Table (%)'!$B61,AllPublicationData!$B:$B,'Publication Table (%)'!$C$4,AllPublicationData!$D:$D,'Publication Table (%)'!K$7),
SUMIFS(AllPublicationData!$J:$J,AllPublicationData!$A:$A,'Publication Table (%)'!$B61,AllPublicationData!$B:$B,'Publication Table (%)'!K$7)/
SUMIFS(AllPublicationData!$E:$E,AllPublicationData!$A:$A,'Publication Table (%)'!$B61,AllPublicationData!$B:$B,'Publication Table (%)'!K$7)))))))</f>
        <v>0.10303484451105283</v>
      </c>
      <c r="L61" s="96">
        <f>IF('Publication Table (%)'!$C$5="All Cancelled Operations",
IFERROR(SUMIFS(AllPublicationData!$F:$F,AllPublicationData!$A:$A,'Publication Table (%)'!$B61,AllPublicationData!$B:$B,'Publication Table (%)'!$C$4,AllPublicationData!$D:$D,'Publication Table (%)'!L$7)/
SUMIFS(AllPublicationData!$E:$E,AllPublicationData!$A:$A,'Publication Table (%)'!$B61,AllPublicationData!$B:$B,'Publication Table (%)'!$C$4,AllPublicationData!$D:$D,'Publication Table (%)'!L$7),
SUMIFS(AllPublicationData!$F:$F,AllPublicationData!$A:$A,'Publication Table (%)'!$B61,AllPublicationData!$B:$B,'Publication Table (%)'!L$7)/
SUMIFS(AllPublicationData!$E:$E,AllPublicationData!$A:$A,'Publication Table (%)'!$B61,AllPublicationData!$B:$B,'Publication Table (%)'!L$7)),
IF('Publication Table (%)'!$C$5="Operations cancelled by patient",
IFERROR(SUMIFS(AllPublicationData!$G:$G,AllPublicationData!$A:$A,'Publication Table (%)'!$B61,AllPublicationData!$B:$B,'Publication Table (%)'!$C$4,AllPublicationData!$D:$D,'Publication Table (%)'!L$7)/
SUMIFS(AllPublicationData!$E:$E,AllPublicationData!$A:$A,'Publication Table (%)'!$B61,AllPublicationData!$B:$B,'Publication Table (%)'!$C$4,AllPublicationData!$D:$D,'Publication Table (%)'!L$7),
SUMIFS(AllPublicationData!$G:$G,AllPublicationData!$A:$A,'Publication Table (%)'!$B61,AllPublicationData!$B:$B,'Publication Table (%)'!L$7)/
SUMIFS(AllPublicationData!$E:$E,AllPublicationData!$A:$A,'Publication Table (%)'!$B61,AllPublicationData!$B:$B,'Publication Table (%)'!L$7)),
IF('Publication Table (%)'!$C$5="Operations cancelled for clinical reasons",
IFERROR(SUMIFS(AllPublicationData!$H:$H,AllPublicationData!$A:$A,'Publication Table (%)'!$B61,AllPublicationData!$B:$B,'Publication Table (%)'!$C$4,AllPublicationData!$D:$D,'Publication Table (%)'!L$7)/
SUMIFS(AllPublicationData!$E:$E,AllPublicationData!$A:$A,'Publication Table (%)'!$B61,AllPublicationData!$B:$B,'Publication Table (%)'!$C$4,AllPublicationData!$D:$D,'Publication Table (%)'!L$7),
SUMIFS(AllPublicationData!$H:$H,AllPublicationData!$A:$A,'Publication Table (%)'!$B61,AllPublicationData!$B:$B,'Publication Table (%)'!L$7)/
SUMIFS(AllPublicationData!$E:$E,AllPublicationData!$A:$A,'Publication Table (%)'!$B61,AllPublicationData!$B:$B,'Publication Table (%)'!L$7)),
IF('Publication Table (%)'!$C$5="Operations cancelled for non-clinical/capacity reasons",
IFERROR(SUMIFS(AllPublicationData!$I:$I,AllPublicationData!$A:$A,'Publication Table (%)'!$B61,AllPublicationData!$B:$B,'Publication Table (%)'!$C$4,AllPublicationData!$D:$D,'Publication Table (%)'!L$7)/
SUMIFS(AllPublicationData!$E:$E,AllPublicationData!$A:$A,'Publication Table (%)'!$B61,AllPublicationData!$B:$B,'Publication Table (%)'!$C$4,AllPublicationData!$D:$D,'Publication Table (%)'!L$7),
SUMIFS(AllPublicationData!$I:$I,AllPublicationData!$A:$A,'Publication Table (%)'!$B61,AllPublicationData!$B:$B,'Publication Table (%)'!L$7)/
SUMIFS(AllPublicationData!$E:$E,AllPublicationData!$A:$A,'Publication Table (%)'!$B61,AllPublicationData!$B:$B,'Publication Table (%)'!L$7)),
IF('Publication Table (%)'!$C$5="Cancellations for other reasons",
IFERROR(SUMIFS(AllPublicationData!$J:$J,AllPublicationData!$A:$A,'Publication Table (%)'!$B61,AllPublicationData!$B:$B,'Publication Table (%)'!$C$4,AllPublicationData!$D:$D,'Publication Table (%)'!L$7)/
SUMIFS(AllPublicationData!$E:$E,AllPublicationData!$A:$A,'Publication Table (%)'!$B61,AllPublicationData!$B:$B,'Publication Table (%)'!$C$4,AllPublicationData!$D:$D,'Publication Table (%)'!L$7),
SUMIFS(AllPublicationData!$J:$J,AllPublicationData!$A:$A,'Publication Table (%)'!$B61,AllPublicationData!$B:$B,'Publication Table (%)'!L$7)/
SUMIFS(AllPublicationData!$E:$E,AllPublicationData!$A:$A,'Publication Table (%)'!$B61,AllPublicationData!$B:$B,'Publication Table (%)'!L$7)))))))</f>
        <v>9.9706744868035185E-2</v>
      </c>
      <c r="M61" s="96">
        <f>IF('Publication Table (%)'!$C$5="All Cancelled Operations",
IFERROR(SUMIFS(AllPublicationData!$F:$F,AllPublicationData!$A:$A,'Publication Table (%)'!$B61,AllPublicationData!$B:$B,'Publication Table (%)'!$C$4,AllPublicationData!$D:$D,'Publication Table (%)'!M$7)/
SUMIFS(AllPublicationData!$E:$E,AllPublicationData!$A:$A,'Publication Table (%)'!$B61,AllPublicationData!$B:$B,'Publication Table (%)'!$C$4,AllPublicationData!$D:$D,'Publication Table (%)'!M$7),
SUMIFS(AllPublicationData!$F:$F,AllPublicationData!$A:$A,'Publication Table (%)'!$B61,AllPublicationData!$B:$B,'Publication Table (%)'!M$7)/
SUMIFS(AllPublicationData!$E:$E,AllPublicationData!$A:$A,'Publication Table (%)'!$B61,AllPublicationData!$B:$B,'Publication Table (%)'!M$7)),
IF('Publication Table (%)'!$C$5="Operations cancelled by patient",
IFERROR(SUMIFS(AllPublicationData!$G:$G,AllPublicationData!$A:$A,'Publication Table (%)'!$B61,AllPublicationData!$B:$B,'Publication Table (%)'!$C$4,AllPublicationData!$D:$D,'Publication Table (%)'!M$7)/
SUMIFS(AllPublicationData!$E:$E,AllPublicationData!$A:$A,'Publication Table (%)'!$B61,AllPublicationData!$B:$B,'Publication Table (%)'!$C$4,AllPublicationData!$D:$D,'Publication Table (%)'!M$7),
SUMIFS(AllPublicationData!$G:$G,AllPublicationData!$A:$A,'Publication Table (%)'!$B61,AllPublicationData!$B:$B,'Publication Table (%)'!M$7)/
SUMIFS(AllPublicationData!$E:$E,AllPublicationData!$A:$A,'Publication Table (%)'!$B61,AllPublicationData!$B:$B,'Publication Table (%)'!M$7)),
IF('Publication Table (%)'!$C$5="Operations cancelled for clinical reasons",
IFERROR(SUMIFS(AllPublicationData!$H:$H,AllPublicationData!$A:$A,'Publication Table (%)'!$B61,AllPublicationData!$B:$B,'Publication Table (%)'!$C$4,AllPublicationData!$D:$D,'Publication Table (%)'!M$7)/
SUMIFS(AllPublicationData!$E:$E,AllPublicationData!$A:$A,'Publication Table (%)'!$B61,AllPublicationData!$B:$B,'Publication Table (%)'!$C$4,AllPublicationData!$D:$D,'Publication Table (%)'!M$7),
SUMIFS(AllPublicationData!$H:$H,AllPublicationData!$A:$A,'Publication Table (%)'!$B61,AllPublicationData!$B:$B,'Publication Table (%)'!M$7)/
SUMIFS(AllPublicationData!$E:$E,AllPublicationData!$A:$A,'Publication Table (%)'!$B61,AllPublicationData!$B:$B,'Publication Table (%)'!M$7)),
IF('Publication Table (%)'!$C$5="Operations cancelled for non-clinical/capacity reasons",
IFERROR(SUMIFS(AllPublicationData!$I:$I,AllPublicationData!$A:$A,'Publication Table (%)'!$B61,AllPublicationData!$B:$B,'Publication Table (%)'!$C$4,AllPublicationData!$D:$D,'Publication Table (%)'!M$7)/
SUMIFS(AllPublicationData!$E:$E,AllPublicationData!$A:$A,'Publication Table (%)'!$B61,AllPublicationData!$B:$B,'Publication Table (%)'!$C$4,AllPublicationData!$D:$D,'Publication Table (%)'!M$7),
SUMIFS(AllPublicationData!$I:$I,AllPublicationData!$A:$A,'Publication Table (%)'!$B61,AllPublicationData!$B:$B,'Publication Table (%)'!M$7)/
SUMIFS(AllPublicationData!$E:$E,AllPublicationData!$A:$A,'Publication Table (%)'!$B61,AllPublicationData!$B:$B,'Publication Table (%)'!M$7)),
IF('Publication Table (%)'!$C$5="Cancellations for other reasons",
IFERROR(SUMIFS(AllPublicationData!$J:$J,AllPublicationData!$A:$A,'Publication Table (%)'!$B61,AllPublicationData!$B:$B,'Publication Table (%)'!$C$4,AllPublicationData!$D:$D,'Publication Table (%)'!M$7)/
SUMIFS(AllPublicationData!$E:$E,AllPublicationData!$A:$A,'Publication Table (%)'!$B61,AllPublicationData!$B:$B,'Publication Table (%)'!$C$4,AllPublicationData!$D:$D,'Publication Table (%)'!M$7),
SUMIFS(AllPublicationData!$J:$J,AllPublicationData!$A:$A,'Publication Table (%)'!$B61,AllPublicationData!$B:$B,'Publication Table (%)'!M$7)/
SUMIFS(AllPublicationData!$E:$E,AllPublicationData!$A:$A,'Publication Table (%)'!$B61,AllPublicationData!$B:$B,'Publication Table (%)'!M$7)))))))</f>
        <v>0.16123188405797101</v>
      </c>
      <c r="N61" s="96">
        <f>IF('Publication Table (%)'!$C$5="All Cancelled Operations",
IFERROR(SUMIFS(AllPublicationData!$F:$F,AllPublicationData!$A:$A,'Publication Table (%)'!$B61,AllPublicationData!$B:$B,'Publication Table (%)'!$C$4,AllPublicationData!$D:$D,'Publication Table (%)'!N$7)/
SUMIFS(AllPublicationData!$E:$E,AllPublicationData!$A:$A,'Publication Table (%)'!$B61,AllPublicationData!$B:$B,'Publication Table (%)'!$C$4,AllPublicationData!$D:$D,'Publication Table (%)'!N$7),
SUMIFS(AllPublicationData!$F:$F,AllPublicationData!$A:$A,'Publication Table (%)'!$B61,AllPublicationData!$B:$B,'Publication Table (%)'!N$7)/
SUMIFS(AllPublicationData!$E:$E,AllPublicationData!$A:$A,'Publication Table (%)'!$B61,AllPublicationData!$B:$B,'Publication Table (%)'!N$7)),
IF('Publication Table (%)'!$C$5="Operations cancelled by patient",
IFERROR(SUMIFS(AllPublicationData!$G:$G,AllPublicationData!$A:$A,'Publication Table (%)'!$B61,AllPublicationData!$B:$B,'Publication Table (%)'!$C$4,AllPublicationData!$D:$D,'Publication Table (%)'!N$7)/
SUMIFS(AllPublicationData!$E:$E,AllPublicationData!$A:$A,'Publication Table (%)'!$B61,AllPublicationData!$B:$B,'Publication Table (%)'!$C$4,AllPublicationData!$D:$D,'Publication Table (%)'!N$7),
SUMIFS(AllPublicationData!$G:$G,AllPublicationData!$A:$A,'Publication Table (%)'!$B61,AllPublicationData!$B:$B,'Publication Table (%)'!N$7)/
SUMIFS(AllPublicationData!$E:$E,AllPublicationData!$A:$A,'Publication Table (%)'!$B61,AllPublicationData!$B:$B,'Publication Table (%)'!N$7)),
IF('Publication Table (%)'!$C$5="Operations cancelled for clinical reasons",
IFERROR(SUMIFS(AllPublicationData!$H:$H,AllPublicationData!$A:$A,'Publication Table (%)'!$B61,AllPublicationData!$B:$B,'Publication Table (%)'!$C$4,AllPublicationData!$D:$D,'Publication Table (%)'!N$7)/
SUMIFS(AllPublicationData!$E:$E,AllPublicationData!$A:$A,'Publication Table (%)'!$B61,AllPublicationData!$B:$B,'Publication Table (%)'!$C$4,AllPublicationData!$D:$D,'Publication Table (%)'!N$7),
SUMIFS(AllPublicationData!$H:$H,AllPublicationData!$A:$A,'Publication Table (%)'!$B61,AllPublicationData!$B:$B,'Publication Table (%)'!N$7)/
SUMIFS(AllPublicationData!$E:$E,AllPublicationData!$A:$A,'Publication Table (%)'!$B61,AllPublicationData!$B:$B,'Publication Table (%)'!N$7)),
IF('Publication Table (%)'!$C$5="Operations cancelled for non-clinical/capacity reasons",
IFERROR(SUMIFS(AllPublicationData!$I:$I,AllPublicationData!$A:$A,'Publication Table (%)'!$B61,AllPublicationData!$B:$B,'Publication Table (%)'!$C$4,AllPublicationData!$D:$D,'Publication Table (%)'!N$7)/
SUMIFS(AllPublicationData!$E:$E,AllPublicationData!$A:$A,'Publication Table (%)'!$B61,AllPublicationData!$B:$B,'Publication Table (%)'!$C$4,AllPublicationData!$D:$D,'Publication Table (%)'!N$7),
SUMIFS(AllPublicationData!$I:$I,AllPublicationData!$A:$A,'Publication Table (%)'!$B61,AllPublicationData!$B:$B,'Publication Table (%)'!N$7)/
SUMIFS(AllPublicationData!$E:$E,AllPublicationData!$A:$A,'Publication Table (%)'!$B61,AllPublicationData!$B:$B,'Publication Table (%)'!N$7)),
IF('Publication Table (%)'!$C$5="Cancellations for other reasons",
IFERROR(SUMIFS(AllPublicationData!$J:$J,AllPublicationData!$A:$A,'Publication Table (%)'!$B61,AllPublicationData!$B:$B,'Publication Table (%)'!$C$4,AllPublicationData!$D:$D,'Publication Table (%)'!N$7)/
SUMIFS(AllPublicationData!$E:$E,AllPublicationData!$A:$A,'Publication Table (%)'!$B61,AllPublicationData!$B:$B,'Publication Table (%)'!$C$4,AllPublicationData!$D:$D,'Publication Table (%)'!N$7),
SUMIFS(AllPublicationData!$J:$J,AllPublicationData!$A:$A,'Publication Table (%)'!$B61,AllPublicationData!$B:$B,'Publication Table (%)'!N$7)/
SUMIFS(AllPublicationData!$E:$E,AllPublicationData!$A:$A,'Publication Table (%)'!$B61,AllPublicationData!$B:$B,'Publication Table (%)'!N$7)))))))</f>
        <v>0.11733615221987315</v>
      </c>
      <c r="O61" s="96">
        <f>IF('Publication Table (%)'!$C$5="All Cancelled Operations",
IFERROR(SUMIFS(AllPublicationData!$F:$F,AllPublicationData!$A:$A,'Publication Table (%)'!$B61,AllPublicationData!$B:$B,'Publication Table (%)'!$C$4,AllPublicationData!$D:$D,'Publication Table (%)'!O$7)/
SUMIFS(AllPublicationData!$E:$E,AllPublicationData!$A:$A,'Publication Table (%)'!$B61,AllPublicationData!$B:$B,'Publication Table (%)'!$C$4,AllPublicationData!$D:$D,'Publication Table (%)'!O$7),
SUMIFS(AllPublicationData!$F:$F,AllPublicationData!$A:$A,'Publication Table (%)'!$B61,AllPublicationData!$B:$B,'Publication Table (%)'!O$7)/
SUMIFS(AllPublicationData!$E:$E,AllPublicationData!$A:$A,'Publication Table (%)'!$B61,AllPublicationData!$B:$B,'Publication Table (%)'!O$7)),
IF('Publication Table (%)'!$C$5="Operations cancelled by patient",
IFERROR(SUMIFS(AllPublicationData!$G:$G,AllPublicationData!$A:$A,'Publication Table (%)'!$B61,AllPublicationData!$B:$B,'Publication Table (%)'!$C$4,AllPublicationData!$D:$D,'Publication Table (%)'!O$7)/
SUMIFS(AllPublicationData!$E:$E,AllPublicationData!$A:$A,'Publication Table (%)'!$B61,AllPublicationData!$B:$B,'Publication Table (%)'!$C$4,AllPublicationData!$D:$D,'Publication Table (%)'!O$7),
SUMIFS(AllPublicationData!$G:$G,AllPublicationData!$A:$A,'Publication Table (%)'!$B61,AllPublicationData!$B:$B,'Publication Table (%)'!O$7)/
SUMIFS(AllPublicationData!$E:$E,AllPublicationData!$A:$A,'Publication Table (%)'!$B61,AllPublicationData!$B:$B,'Publication Table (%)'!O$7)),
IF('Publication Table (%)'!$C$5="Operations cancelled for clinical reasons",
IFERROR(SUMIFS(AllPublicationData!$H:$H,AllPublicationData!$A:$A,'Publication Table (%)'!$B61,AllPublicationData!$B:$B,'Publication Table (%)'!$C$4,AllPublicationData!$D:$D,'Publication Table (%)'!O$7)/
SUMIFS(AllPublicationData!$E:$E,AllPublicationData!$A:$A,'Publication Table (%)'!$B61,AllPublicationData!$B:$B,'Publication Table (%)'!$C$4,AllPublicationData!$D:$D,'Publication Table (%)'!O$7),
SUMIFS(AllPublicationData!$H:$H,AllPublicationData!$A:$A,'Publication Table (%)'!$B61,AllPublicationData!$B:$B,'Publication Table (%)'!O$7)/
SUMIFS(AllPublicationData!$E:$E,AllPublicationData!$A:$A,'Publication Table (%)'!$B61,AllPublicationData!$B:$B,'Publication Table (%)'!O$7)),
IF('Publication Table (%)'!$C$5="Operations cancelled for non-clinical/capacity reasons",
IFERROR(SUMIFS(AllPublicationData!$I:$I,AllPublicationData!$A:$A,'Publication Table (%)'!$B61,AllPublicationData!$B:$B,'Publication Table (%)'!$C$4,AllPublicationData!$D:$D,'Publication Table (%)'!O$7)/
SUMIFS(AllPublicationData!$E:$E,AllPublicationData!$A:$A,'Publication Table (%)'!$B61,AllPublicationData!$B:$B,'Publication Table (%)'!$C$4,AllPublicationData!$D:$D,'Publication Table (%)'!O$7),
SUMIFS(AllPublicationData!$I:$I,AllPublicationData!$A:$A,'Publication Table (%)'!$B61,AllPublicationData!$B:$B,'Publication Table (%)'!O$7)/
SUMIFS(AllPublicationData!$E:$E,AllPublicationData!$A:$A,'Publication Table (%)'!$B61,AllPublicationData!$B:$B,'Publication Table (%)'!O$7)),
IF('Publication Table (%)'!$C$5="Cancellations for other reasons",
IFERROR(SUMIFS(AllPublicationData!$J:$J,AllPublicationData!$A:$A,'Publication Table (%)'!$B61,AllPublicationData!$B:$B,'Publication Table (%)'!$C$4,AllPublicationData!$D:$D,'Publication Table (%)'!O$7)/
SUMIFS(AllPublicationData!$E:$E,AllPublicationData!$A:$A,'Publication Table (%)'!$B61,AllPublicationData!$B:$B,'Publication Table (%)'!$C$4,AllPublicationData!$D:$D,'Publication Table (%)'!O$7),
SUMIFS(AllPublicationData!$J:$J,AllPublicationData!$A:$A,'Publication Table (%)'!$B61,AllPublicationData!$B:$B,'Publication Table (%)'!O$7)/
SUMIFS(AllPublicationData!$E:$E,AllPublicationData!$A:$A,'Publication Table (%)'!$B61,AllPublicationData!$B:$B,'Publication Table (%)'!O$7)))))))</f>
        <v>0.10506408909434756</v>
      </c>
      <c r="P61" s="96">
        <f>IF('Publication Table (%)'!$C$5="All Cancelled Operations",
IFERROR(SUMIFS(AllPublicationData!$F:$F,AllPublicationData!$A:$A,'Publication Table (%)'!$B61,AllPublicationData!$B:$B,'Publication Table (%)'!$C$4,AllPublicationData!$D:$D,'Publication Table (%)'!P$7)/
SUMIFS(AllPublicationData!$E:$E,AllPublicationData!$A:$A,'Publication Table (%)'!$B61,AllPublicationData!$B:$B,'Publication Table (%)'!$C$4,AllPublicationData!$D:$D,'Publication Table (%)'!P$7),
SUMIFS(AllPublicationData!$F:$F,AllPublicationData!$A:$A,'Publication Table (%)'!$B61,AllPublicationData!$B:$B,'Publication Table (%)'!P$7)/
SUMIFS(AllPublicationData!$E:$E,AllPublicationData!$A:$A,'Publication Table (%)'!$B61,AllPublicationData!$B:$B,'Publication Table (%)'!P$7)),
IF('Publication Table (%)'!$C$5="Operations cancelled by patient",
IFERROR(SUMIFS(AllPublicationData!$G:$G,AllPublicationData!$A:$A,'Publication Table (%)'!$B61,AllPublicationData!$B:$B,'Publication Table (%)'!$C$4,AllPublicationData!$D:$D,'Publication Table (%)'!P$7)/
SUMIFS(AllPublicationData!$E:$E,AllPublicationData!$A:$A,'Publication Table (%)'!$B61,AllPublicationData!$B:$B,'Publication Table (%)'!$C$4,AllPublicationData!$D:$D,'Publication Table (%)'!P$7),
SUMIFS(AllPublicationData!$G:$G,AllPublicationData!$A:$A,'Publication Table (%)'!$B61,AllPublicationData!$B:$B,'Publication Table (%)'!P$7)/
SUMIFS(AllPublicationData!$E:$E,AllPublicationData!$A:$A,'Publication Table (%)'!$B61,AllPublicationData!$B:$B,'Publication Table (%)'!P$7)),
IF('Publication Table (%)'!$C$5="Operations cancelled for clinical reasons",
IFERROR(SUMIFS(AllPublicationData!$H:$H,AllPublicationData!$A:$A,'Publication Table (%)'!$B61,AllPublicationData!$B:$B,'Publication Table (%)'!$C$4,AllPublicationData!$D:$D,'Publication Table (%)'!P$7)/
SUMIFS(AllPublicationData!$E:$E,AllPublicationData!$A:$A,'Publication Table (%)'!$B61,AllPublicationData!$B:$B,'Publication Table (%)'!$C$4,AllPublicationData!$D:$D,'Publication Table (%)'!P$7),
SUMIFS(AllPublicationData!$H:$H,AllPublicationData!$A:$A,'Publication Table (%)'!$B61,AllPublicationData!$B:$B,'Publication Table (%)'!P$7)/
SUMIFS(AllPublicationData!$E:$E,AllPublicationData!$A:$A,'Publication Table (%)'!$B61,AllPublicationData!$B:$B,'Publication Table (%)'!P$7)),
IF('Publication Table (%)'!$C$5="Operations cancelled for non-clinical/capacity reasons",
IFERROR(SUMIFS(AllPublicationData!$I:$I,AllPublicationData!$A:$A,'Publication Table (%)'!$B61,AllPublicationData!$B:$B,'Publication Table (%)'!$C$4,AllPublicationData!$D:$D,'Publication Table (%)'!P$7)/
SUMIFS(AllPublicationData!$E:$E,AllPublicationData!$A:$A,'Publication Table (%)'!$B61,AllPublicationData!$B:$B,'Publication Table (%)'!$C$4,AllPublicationData!$D:$D,'Publication Table (%)'!P$7),
SUMIFS(AllPublicationData!$I:$I,AllPublicationData!$A:$A,'Publication Table (%)'!$B61,AllPublicationData!$B:$B,'Publication Table (%)'!P$7)/
SUMIFS(AllPublicationData!$E:$E,AllPublicationData!$A:$A,'Publication Table (%)'!$B61,AllPublicationData!$B:$B,'Publication Table (%)'!P$7)),
IF('Publication Table (%)'!$C$5="Cancellations for other reasons",
IFERROR(SUMIFS(AllPublicationData!$J:$J,AllPublicationData!$A:$A,'Publication Table (%)'!$B61,AllPublicationData!$B:$B,'Publication Table (%)'!$C$4,AllPublicationData!$D:$D,'Publication Table (%)'!P$7)/
SUMIFS(AllPublicationData!$E:$E,AllPublicationData!$A:$A,'Publication Table (%)'!$B61,AllPublicationData!$B:$B,'Publication Table (%)'!$C$4,AllPublicationData!$D:$D,'Publication Table (%)'!P$7),
SUMIFS(AllPublicationData!$J:$J,AllPublicationData!$A:$A,'Publication Table (%)'!$B61,AllPublicationData!$B:$B,'Publication Table (%)'!P$7)/
SUMIFS(AllPublicationData!$E:$E,AllPublicationData!$A:$A,'Publication Table (%)'!$B61,AllPublicationData!$B:$B,'Publication Table (%)'!P$7)))))))</f>
        <v>5.3511705685618728E-2</v>
      </c>
      <c r="Q61" s="96">
        <f>IF('Publication Table (%)'!$C$5="All Cancelled Operations",
IFERROR(SUMIFS(AllPublicationData!$F:$F,AllPublicationData!$A:$A,'Publication Table (%)'!$B61,AllPublicationData!$B:$B,'Publication Table (%)'!$C$4,AllPublicationData!$D:$D,'Publication Table (%)'!Q$7)/
SUMIFS(AllPublicationData!$E:$E,AllPublicationData!$A:$A,'Publication Table (%)'!$B61,AllPublicationData!$B:$B,'Publication Table (%)'!$C$4,AllPublicationData!$D:$D,'Publication Table (%)'!Q$7),
SUMIFS(AllPublicationData!$F:$F,AllPublicationData!$A:$A,'Publication Table (%)'!$B61,AllPublicationData!$B:$B,'Publication Table (%)'!Q$7)/
SUMIFS(AllPublicationData!$E:$E,AllPublicationData!$A:$A,'Publication Table (%)'!$B61,AllPublicationData!$B:$B,'Publication Table (%)'!Q$7)),
IF('Publication Table (%)'!$C$5="Operations cancelled by patient",
IFERROR(SUMIFS(AllPublicationData!$G:$G,AllPublicationData!$A:$A,'Publication Table (%)'!$B61,AllPublicationData!$B:$B,'Publication Table (%)'!$C$4,AllPublicationData!$D:$D,'Publication Table (%)'!Q$7)/
SUMIFS(AllPublicationData!$E:$E,AllPublicationData!$A:$A,'Publication Table (%)'!$B61,AllPublicationData!$B:$B,'Publication Table (%)'!$C$4,AllPublicationData!$D:$D,'Publication Table (%)'!Q$7),
SUMIFS(AllPublicationData!$G:$G,AllPublicationData!$A:$A,'Publication Table (%)'!$B61,AllPublicationData!$B:$B,'Publication Table (%)'!Q$7)/
SUMIFS(AllPublicationData!$E:$E,AllPublicationData!$A:$A,'Publication Table (%)'!$B61,AllPublicationData!$B:$B,'Publication Table (%)'!Q$7)),
IF('Publication Table (%)'!$C$5="Operations cancelled for clinical reasons",
IFERROR(SUMIFS(AllPublicationData!$H:$H,AllPublicationData!$A:$A,'Publication Table (%)'!$B61,AllPublicationData!$B:$B,'Publication Table (%)'!$C$4,AllPublicationData!$D:$D,'Publication Table (%)'!Q$7)/
SUMIFS(AllPublicationData!$E:$E,AllPublicationData!$A:$A,'Publication Table (%)'!$B61,AllPublicationData!$B:$B,'Publication Table (%)'!$C$4,AllPublicationData!$D:$D,'Publication Table (%)'!Q$7),
SUMIFS(AllPublicationData!$H:$H,AllPublicationData!$A:$A,'Publication Table (%)'!$B61,AllPublicationData!$B:$B,'Publication Table (%)'!Q$7)/
SUMIFS(AllPublicationData!$E:$E,AllPublicationData!$A:$A,'Publication Table (%)'!$B61,AllPublicationData!$B:$B,'Publication Table (%)'!Q$7)),
IF('Publication Table (%)'!$C$5="Operations cancelled for non-clinical/capacity reasons",
IFERROR(SUMIFS(AllPublicationData!$I:$I,AllPublicationData!$A:$A,'Publication Table (%)'!$B61,AllPublicationData!$B:$B,'Publication Table (%)'!$C$4,AllPublicationData!$D:$D,'Publication Table (%)'!Q$7)/
SUMIFS(AllPublicationData!$E:$E,AllPublicationData!$A:$A,'Publication Table (%)'!$B61,AllPublicationData!$B:$B,'Publication Table (%)'!$C$4,AllPublicationData!$D:$D,'Publication Table (%)'!Q$7),
SUMIFS(AllPublicationData!$I:$I,AllPublicationData!$A:$A,'Publication Table (%)'!$B61,AllPublicationData!$B:$B,'Publication Table (%)'!Q$7)/
SUMIFS(AllPublicationData!$E:$E,AllPublicationData!$A:$A,'Publication Table (%)'!$B61,AllPublicationData!$B:$B,'Publication Table (%)'!Q$7)),
IF('Publication Table (%)'!$C$5="Cancellations for other reasons",
IFERROR(SUMIFS(AllPublicationData!$J:$J,AllPublicationData!$A:$A,'Publication Table (%)'!$B61,AllPublicationData!$B:$B,'Publication Table (%)'!$C$4,AllPublicationData!$D:$D,'Publication Table (%)'!Q$7)/
SUMIFS(AllPublicationData!$E:$E,AllPublicationData!$A:$A,'Publication Table (%)'!$B61,AllPublicationData!$B:$B,'Publication Table (%)'!$C$4,AllPublicationData!$D:$D,'Publication Table (%)'!Q$7),
SUMIFS(AllPublicationData!$J:$J,AllPublicationData!$A:$A,'Publication Table (%)'!$B61,AllPublicationData!$B:$B,'Publication Table (%)'!Q$7)/
SUMIFS(AllPublicationData!$E:$E,AllPublicationData!$A:$A,'Publication Table (%)'!$B61,AllPublicationData!$B:$B,'Publication Table (%)'!Q$7)))))))</f>
        <v>5.0420168067226892E-2</v>
      </c>
      <c r="R61" s="96">
        <f>IF('Publication Table (%)'!$C$5="All Cancelled Operations",
IFERROR(SUMIFS(AllPublicationData!$F:$F,AllPublicationData!$A:$A,'Publication Table (%)'!$B61,AllPublicationData!$B:$B,'Publication Table (%)'!$C$4,AllPublicationData!$D:$D,'Publication Table (%)'!R$7)/
SUMIFS(AllPublicationData!$E:$E,AllPublicationData!$A:$A,'Publication Table (%)'!$B61,AllPublicationData!$B:$B,'Publication Table (%)'!$C$4,AllPublicationData!$D:$D,'Publication Table (%)'!R$7),
SUMIFS(AllPublicationData!$F:$F,AllPublicationData!$A:$A,'Publication Table (%)'!$B61,AllPublicationData!$B:$B,'Publication Table (%)'!R$7)/
SUMIFS(AllPublicationData!$E:$E,AllPublicationData!$A:$A,'Publication Table (%)'!$B61,AllPublicationData!$B:$B,'Publication Table (%)'!R$7)),
IF('Publication Table (%)'!$C$5="Operations cancelled by patient",
IFERROR(SUMIFS(AllPublicationData!$G:$G,AllPublicationData!$A:$A,'Publication Table (%)'!$B61,AllPublicationData!$B:$B,'Publication Table (%)'!$C$4,AllPublicationData!$D:$D,'Publication Table (%)'!R$7)/
SUMIFS(AllPublicationData!$E:$E,AllPublicationData!$A:$A,'Publication Table (%)'!$B61,AllPublicationData!$B:$B,'Publication Table (%)'!$C$4,AllPublicationData!$D:$D,'Publication Table (%)'!R$7),
SUMIFS(AllPublicationData!$G:$G,AllPublicationData!$A:$A,'Publication Table (%)'!$B61,AllPublicationData!$B:$B,'Publication Table (%)'!R$7)/
SUMIFS(AllPublicationData!$E:$E,AllPublicationData!$A:$A,'Publication Table (%)'!$B61,AllPublicationData!$B:$B,'Publication Table (%)'!R$7)),
IF('Publication Table (%)'!$C$5="Operations cancelled for clinical reasons",
IFERROR(SUMIFS(AllPublicationData!$H:$H,AllPublicationData!$A:$A,'Publication Table (%)'!$B61,AllPublicationData!$B:$B,'Publication Table (%)'!$C$4,AllPublicationData!$D:$D,'Publication Table (%)'!R$7)/
SUMIFS(AllPublicationData!$E:$E,AllPublicationData!$A:$A,'Publication Table (%)'!$B61,AllPublicationData!$B:$B,'Publication Table (%)'!$C$4,AllPublicationData!$D:$D,'Publication Table (%)'!R$7),
SUMIFS(AllPublicationData!$H:$H,AllPublicationData!$A:$A,'Publication Table (%)'!$B61,AllPublicationData!$B:$B,'Publication Table (%)'!R$7)/
SUMIFS(AllPublicationData!$E:$E,AllPublicationData!$A:$A,'Publication Table (%)'!$B61,AllPublicationData!$B:$B,'Publication Table (%)'!R$7)),
IF('Publication Table (%)'!$C$5="Operations cancelled for non-clinical/capacity reasons",
IFERROR(SUMIFS(AllPublicationData!$I:$I,AllPublicationData!$A:$A,'Publication Table (%)'!$B61,AllPublicationData!$B:$B,'Publication Table (%)'!$C$4,AllPublicationData!$D:$D,'Publication Table (%)'!R$7)/
SUMIFS(AllPublicationData!$E:$E,AllPublicationData!$A:$A,'Publication Table (%)'!$B61,AllPublicationData!$B:$B,'Publication Table (%)'!$C$4,AllPublicationData!$D:$D,'Publication Table (%)'!R$7),
SUMIFS(AllPublicationData!$I:$I,AllPublicationData!$A:$A,'Publication Table (%)'!$B61,AllPublicationData!$B:$B,'Publication Table (%)'!R$7)/
SUMIFS(AllPublicationData!$E:$E,AllPublicationData!$A:$A,'Publication Table (%)'!$B61,AllPublicationData!$B:$B,'Publication Table (%)'!R$7)),
IF('Publication Table (%)'!$C$5="Cancellations for other reasons",
IFERROR(SUMIFS(AllPublicationData!$J:$J,AllPublicationData!$A:$A,'Publication Table (%)'!$B61,AllPublicationData!$B:$B,'Publication Table (%)'!$C$4,AllPublicationData!$D:$D,'Publication Table (%)'!R$7)/
SUMIFS(AllPublicationData!$E:$E,AllPublicationData!$A:$A,'Publication Table (%)'!$B61,AllPublicationData!$B:$B,'Publication Table (%)'!$C$4,AllPublicationData!$D:$D,'Publication Table (%)'!R$7),
SUMIFS(AllPublicationData!$J:$J,AllPublicationData!$A:$A,'Publication Table (%)'!$B61,AllPublicationData!$B:$B,'Publication Table (%)'!R$7)/
SUMIFS(AllPublicationData!$E:$E,AllPublicationData!$A:$A,'Publication Table (%)'!$B61,AllPublicationData!$B:$B,'Publication Table (%)'!R$7)))))))</f>
        <v>6.449803701626472E-2</v>
      </c>
      <c r="S61" s="96">
        <f>IF('Publication Table (%)'!$C$5="All Cancelled Operations",
IFERROR(SUMIFS(AllPublicationData!$F:$F,AllPublicationData!$A:$A,'Publication Table (%)'!$B61,AllPublicationData!$B:$B,'Publication Table (%)'!$C$4,AllPublicationData!$D:$D,'Publication Table (%)'!S$7)/
SUMIFS(AllPublicationData!$E:$E,AllPublicationData!$A:$A,'Publication Table (%)'!$B61,AllPublicationData!$B:$B,'Publication Table (%)'!$C$4,AllPublicationData!$D:$D,'Publication Table (%)'!S$7),
SUMIFS(AllPublicationData!$F:$F,AllPublicationData!$A:$A,'Publication Table (%)'!$B61,AllPublicationData!$B:$B,'Publication Table (%)'!S$7)/
SUMIFS(AllPublicationData!$E:$E,AllPublicationData!$A:$A,'Publication Table (%)'!$B61,AllPublicationData!$B:$B,'Publication Table (%)'!S$7)),
IF('Publication Table (%)'!$C$5="Operations cancelled by patient",
IFERROR(SUMIFS(AllPublicationData!$G:$G,AllPublicationData!$A:$A,'Publication Table (%)'!$B61,AllPublicationData!$B:$B,'Publication Table (%)'!$C$4,AllPublicationData!$D:$D,'Publication Table (%)'!S$7)/
SUMIFS(AllPublicationData!$E:$E,AllPublicationData!$A:$A,'Publication Table (%)'!$B61,AllPublicationData!$B:$B,'Publication Table (%)'!$C$4,AllPublicationData!$D:$D,'Publication Table (%)'!S$7),
SUMIFS(AllPublicationData!$G:$G,AllPublicationData!$A:$A,'Publication Table (%)'!$B61,AllPublicationData!$B:$B,'Publication Table (%)'!S$7)/
SUMIFS(AllPublicationData!$E:$E,AllPublicationData!$A:$A,'Publication Table (%)'!$B61,AllPublicationData!$B:$B,'Publication Table (%)'!S$7)),
IF('Publication Table (%)'!$C$5="Operations cancelled for clinical reasons",
IFERROR(SUMIFS(AllPublicationData!$H:$H,AllPublicationData!$A:$A,'Publication Table (%)'!$B61,AllPublicationData!$B:$B,'Publication Table (%)'!$C$4,AllPublicationData!$D:$D,'Publication Table (%)'!S$7)/
SUMIFS(AllPublicationData!$E:$E,AllPublicationData!$A:$A,'Publication Table (%)'!$B61,AllPublicationData!$B:$B,'Publication Table (%)'!$C$4,AllPublicationData!$D:$D,'Publication Table (%)'!S$7),
SUMIFS(AllPublicationData!$H:$H,AllPublicationData!$A:$A,'Publication Table (%)'!$B61,AllPublicationData!$B:$B,'Publication Table (%)'!S$7)/
SUMIFS(AllPublicationData!$E:$E,AllPublicationData!$A:$A,'Publication Table (%)'!$B61,AllPublicationData!$B:$B,'Publication Table (%)'!S$7)),
IF('Publication Table (%)'!$C$5="Operations cancelled for non-clinical/capacity reasons",
IFERROR(SUMIFS(AllPublicationData!$I:$I,AllPublicationData!$A:$A,'Publication Table (%)'!$B61,AllPublicationData!$B:$B,'Publication Table (%)'!$C$4,AllPublicationData!$D:$D,'Publication Table (%)'!S$7)/
SUMIFS(AllPublicationData!$E:$E,AllPublicationData!$A:$A,'Publication Table (%)'!$B61,AllPublicationData!$B:$B,'Publication Table (%)'!$C$4,AllPublicationData!$D:$D,'Publication Table (%)'!S$7),
SUMIFS(AllPublicationData!$I:$I,AllPublicationData!$A:$A,'Publication Table (%)'!$B61,AllPublicationData!$B:$B,'Publication Table (%)'!S$7)/
SUMIFS(AllPublicationData!$E:$E,AllPublicationData!$A:$A,'Publication Table (%)'!$B61,AllPublicationData!$B:$B,'Publication Table (%)'!S$7)),
IF('Publication Table (%)'!$C$5="Cancellations for other reasons",
IFERROR(SUMIFS(AllPublicationData!$J:$J,AllPublicationData!$A:$A,'Publication Table (%)'!$B61,AllPublicationData!$B:$B,'Publication Table (%)'!$C$4,AllPublicationData!$D:$D,'Publication Table (%)'!S$7)/
SUMIFS(AllPublicationData!$E:$E,AllPublicationData!$A:$A,'Publication Table (%)'!$B61,AllPublicationData!$B:$B,'Publication Table (%)'!$C$4,AllPublicationData!$D:$D,'Publication Table (%)'!S$7),
SUMIFS(AllPublicationData!$J:$J,AllPublicationData!$A:$A,'Publication Table (%)'!$B61,AllPublicationData!$B:$B,'Publication Table (%)'!S$7)/
SUMIFS(AllPublicationData!$E:$E,AllPublicationData!$A:$A,'Publication Table (%)'!$B61,AllPublicationData!$B:$B,'Publication Table (%)'!S$7)))))))</f>
        <v>0.15306122448979592</v>
      </c>
    </row>
    <row r="62" spans="2:21" x14ac:dyDescent="0.35">
      <c r="B62" s="89">
        <v>43770</v>
      </c>
      <c r="C62" s="112">
        <f>IF('Publication Table (%)'!$C$5="All Cancelled Operations",
SUMIFS(AllPublicationData!$F:$F,AllPublicationData!$A:$A,'Publication Table (%)'!$B62,AllPublicationData!$B:$B,'Publication Table (%)'!$C$4),
IF('Publication Table (%)'!$C$5="Operations cancelled by patient",
SUMIFS(AllPublicationData!$G:$G,AllPublicationData!$A:$A,'Publication Table (%)'!$B62,AllPublicationData!$B:$B,'Publication Table (%)'!$C$4),
IF('Publication Table (%)'!$C$5="Operations cancelled for clinical reasons",
SUMIFS(AllPublicationData!$H:$H,AllPublicationData!$A:$A,'Publication Table (%)'!$B62,AllPublicationData!$B:$B,'Publication Table (%)'!$C$4),
IF('Publication Table (%)'!$C$5="Operations cancelled for non-clinical/capacity reasons",
SUMIFS(AllPublicationData!$I:$I,AllPublicationData!$A:$A,'Publication Table (%)'!$B62,AllPublicationData!$B:$B,'Publication Table (%)'!$C$4),
IF('Publication Table (%)'!$C$5="Cancellations for other reasons",
SUMIFS(AllPublicationData!$J:$J,AllPublicationData!$A:$A,'Publication Table (%)'!$B62,AllPublicationData!$B:$B,'Publication Table (%)'!$C$4))))))+
IF(AND($C$4="NHS Scotland",$C$5="All Cancelled Operations"),
SUMIFS(AllPublicationData!$F:$F,AllPublicationData!$A:$A,'Publication Table (%)'!$B62),
IF(AND($C$4="NHS Scotland",$C$5="Operations cancelled by patient"),
SUMIFS(AllPublicationData!$G:$G,AllPublicationData!$A:$A,'Publication Table (%)'!$B62),
IF(AND($C$4="NHS Scotland",$C$5="Operations cancelled for clinical reasons"),
SUMIFS(AllPublicationData!$H:$H,AllPublicationData!$A:$A,'Publication Table (%)'!$B62),
IF(AND($C$4="NHS Scotland",$C$5="Operations cancelled for non-clinical/capacity reasons"),
SUMIFS(AllPublicationData!$I:$I,AllPublicationData!$A:$A,'Publication Table (%)'!$B62),
IF(AND($C$4="NHS Scotland",$C$5="Cancellations for other reasons"),
SUMIFS(AllPublicationData!$J:$J,AllPublicationData!$A:$A,'Publication Table (%)'!$B62))))))</f>
        <v>2706</v>
      </c>
      <c r="D62" s="110">
        <f>IF(AND('Publication Table (%)'!$C$5="All Cancelled Operations",$C$4&lt;&gt;"NHS Scotland"),
IFERROR(SUMIFS(AllPublicationData!$F:$F,AllPublicationData!$A:$A,'Publication Table (%)'!$B62,AllPublicationData!$B:$B,'Publication Table (%)'!$C$4,AllPublicationData!$D:$D,'Publication Table (%)'!D$7)/
SUMIFS(AllPublicationData!$E:$E,AllPublicationData!$A:$A,'Publication Table (%)'!$B62,AllPublicationData!$B:$B,'Publication Table (%)'!$C$4,AllPublicationData!$D:$D,'Publication Table (%)'!D$7),
SUMIFS(AllPublicationData!$F:$F,AllPublicationData!$A:$A,'Publication Table (%)'!$B62,AllPublicationData!$B:$B,'Publication Table (%)'!D$7)/
SUMIFS(AllPublicationData!$E:$E,AllPublicationData!$A:$A,'Publication Table (%)'!$B62,AllPublicationData!$B:$B,'Publication Table (%)'!D$7)),
IF(AND('Publication Table (%)'!$C$5="Operations cancelled by patient",$C$4&lt;&gt;"NHS Scotland"),
IFERROR(SUMIFS(AllPublicationData!$G:$G,AllPublicationData!$A:$A,'Publication Table (%)'!$B62,AllPublicationData!$B:$B,'Publication Table (%)'!$C$4,AllPublicationData!$D:$D,'Publication Table (%)'!D$7)/
SUMIFS(AllPublicationData!$E:$E,AllPublicationData!$A:$A,'Publication Table (%)'!$B62,AllPublicationData!$B:$B,'Publication Table (%)'!$C$4,AllPublicationData!$D:$D,'Publication Table (%)'!D$7),
SUMIFS(AllPublicationData!$G:$G,AllPublicationData!$A:$A,'Publication Table (%)'!$B62,AllPublicationData!$B:$B,'Publication Table (%)'!D$7)/
SUMIFS(AllPublicationData!$E:$E,AllPublicationData!$A:$A,'Publication Table (%)'!$B62,AllPublicationData!$B:$B,'Publication Table (%)'!D$7)),
IF(AND('Publication Table (%)'!$C$5="Operations cancelled for clinical reasons",$C$4&lt;&gt;"NHS Scotland"),
IFERROR(SUMIFS(AllPublicationData!$H:$H,AllPublicationData!$A:$A,'Publication Table (%)'!$B62,AllPublicationData!$B:$B,'Publication Table (%)'!$C$4,AllPublicationData!$D:$D,'Publication Table (%)'!D$7)/
SUMIFS(AllPublicationData!$E:$E,AllPublicationData!$A:$A,'Publication Table (%)'!$B62,AllPublicationData!$B:$B,'Publication Table (%)'!$C$4,AllPublicationData!$D:$D,'Publication Table (%)'!D$7),
SUMIFS(AllPublicationData!$H:$H,AllPublicationData!$A:$A,'Publication Table (%)'!$B62,AllPublicationData!$B:$B,'Publication Table (%)'!D$7)/
SUMIFS(AllPublicationData!$E:$E,AllPublicationData!$A:$A,'Publication Table (%)'!$B62,AllPublicationData!$B:$B,'Publication Table (%)'!D$7)),
IF(AND('Publication Table (%)'!$C$5="Operations cancelled for non-clinical/capacity reasons",$C$4&lt;&gt;"NHS Scotland"),
IFERROR(SUMIFS(AllPublicationData!$I:$I,AllPublicationData!$A:$A,'Publication Table (%)'!$B62,AllPublicationData!$B:$B,'Publication Table (%)'!$C$4,AllPublicationData!$D:$D,'Publication Table (%)'!D$7)/
SUMIFS(AllPublicationData!$E:$E,AllPublicationData!$A:$A,'Publication Table (%)'!$B62,AllPublicationData!$B:$B,'Publication Table (%)'!$C$4,AllPublicationData!$D:$D,'Publication Table (%)'!D$7),
SUMIFS(AllPublicationData!$I:$I,AllPublicationData!$A:$A,'Publication Table (%)'!$B62,AllPublicationData!$B:$B,'Publication Table (%)'!D$7)/
SUMIFS(AllPublicationData!$E:$E,AllPublicationData!$A:$A,'Publication Table (%)'!$B62,AllPublicationData!$B:$B,'Publication Table (%)'!D$7)),
IF(AND('Publication Table (%)'!$C$5="Cancellations for other reasons",$C$4&lt;&gt;"NHS Scotland"),
IFERROR(SUMIFS(AllPublicationData!$J:$J,AllPublicationData!$A:$A,'Publication Table (%)'!$B62,AllPublicationData!$B:$B,'Publication Table (%)'!$C$4,AllPublicationData!$D:$D,'Publication Table (%)'!D$7)/
SUMIFS(AllPublicationData!$E:$E,AllPublicationData!$A:$A,'Publication Table (%)'!$B62,AllPublicationData!$B:$B,'Publication Table (%)'!$C$4,AllPublicationData!$D:$D,'Publication Table (%)'!D$7),
SUMIFS(AllPublicationData!$J:$J,AllPublicationData!$A:$A,'Publication Table (%)'!$B62,AllPublicationData!$B:$B,'Publication Table (%)'!D$7)/
SUMIFS(AllPublicationData!$E:$E,AllPublicationData!$A:$A,'Publication Table (%)'!$B62,AllPublicationData!$B:$B,'Publication Table (%)'!D$7)),
IF(AND($C$4="NHS Scotland",$C$5="All Cancelled Operations"),
SUMIFS(AllPublicationData!$F:$F,AllPublicationData!$A:$A,'Publication Table'!$B62)/
SUMIFS(AllPublicationData!$E:$E,AllPublicationData!$A:$A,'Publication Table'!$B62),
IF(AND($C$4="NHS Scotland",$C$5="Operations cancelled by patient"),
SUMIFS(AllPublicationData!$G:$G,AllPublicationData!$A:$A,'Publication Table'!$B62)/
SUMIFS(AllPublicationData!$E:$E,AllPublicationData!$A:$A,'Publication Table'!$B62),
IF(AND($C$4="NHS Scotland",$C$5="Operations cancelled for clinical reasons"),
SUMIFS(AllPublicationData!$H:$H,AllPublicationData!$A:$A,'Publication Table'!$B62)/
SUMIFS(AllPublicationData!$E:$E,AllPublicationData!$A:$A,'Publication Table'!$B62),
IF(AND($C$4="NHS Scotland",$C$5="Operations cancelled for non-clinical/capacity reasons"),
SUMIFS(AllPublicationData!$I:$I,AllPublicationData!$A:$A,'Publication Table'!$B62)/
SUMIFS(AllPublicationData!$E:$E,AllPublicationData!$A:$A,'Publication Table'!$B62),
IF(AND($C$4="NHS Scotland",$C$5="Cancellations for other reasons"),
SUMIFS(AllPublicationData!$J:$J,AllPublicationData!$A:$A,'Publication Table'!$B62)/
SUMIFS(AllPublicationData!$E:$E,AllPublicationData!$A:$A,'Publication Table'!$B62)))))))))))</f>
        <v>9.0909090909090912E-2</v>
      </c>
      <c r="E62" s="96">
        <f>IF('Publication Table (%)'!$C$5="All Cancelled Operations",
IFERROR(SUMIFS(AllPublicationData!$F:$F,AllPublicationData!$A:$A,'Publication Table (%)'!$B62,AllPublicationData!$B:$B,'Publication Table (%)'!$C$4,AllPublicationData!$D:$D,'Publication Table (%)'!E$7)/
SUMIFS(AllPublicationData!$E:$E,AllPublicationData!$A:$A,'Publication Table (%)'!$B62,AllPublicationData!$B:$B,'Publication Table (%)'!$C$4,AllPublicationData!$D:$D,'Publication Table (%)'!E$7),
SUMIFS(AllPublicationData!$F:$F,AllPublicationData!$A:$A,'Publication Table (%)'!$B62,AllPublicationData!$B:$B,'Publication Table (%)'!E$7)/
SUMIFS(AllPublicationData!$E:$E,AllPublicationData!$A:$A,'Publication Table (%)'!$B62,AllPublicationData!$B:$B,'Publication Table (%)'!E$7)),
IF('Publication Table (%)'!$C$5="Operations cancelled by patient",
IFERROR(SUMIFS(AllPublicationData!$G:$G,AllPublicationData!$A:$A,'Publication Table (%)'!$B62,AllPublicationData!$B:$B,'Publication Table (%)'!$C$4,AllPublicationData!$D:$D,'Publication Table (%)'!E$7)/
SUMIFS(AllPublicationData!$E:$E,AllPublicationData!$A:$A,'Publication Table (%)'!$B62,AllPublicationData!$B:$B,'Publication Table (%)'!$C$4,AllPublicationData!$D:$D,'Publication Table (%)'!E$7),
SUMIFS(AllPublicationData!$G:$G,AllPublicationData!$A:$A,'Publication Table (%)'!$B62,AllPublicationData!$B:$B,'Publication Table (%)'!E$7)/
SUMIFS(AllPublicationData!$E:$E,AllPublicationData!$A:$A,'Publication Table (%)'!$B62,AllPublicationData!$B:$B,'Publication Table (%)'!E$7)),
IF('Publication Table (%)'!$C$5="Operations cancelled for clinical reasons",
IFERROR(SUMIFS(AllPublicationData!$H:$H,AllPublicationData!$A:$A,'Publication Table (%)'!$B62,AllPublicationData!$B:$B,'Publication Table (%)'!$C$4,AllPublicationData!$D:$D,'Publication Table (%)'!E$7)/
SUMIFS(AllPublicationData!$E:$E,AllPublicationData!$A:$A,'Publication Table (%)'!$B62,AllPublicationData!$B:$B,'Publication Table (%)'!$C$4,AllPublicationData!$D:$D,'Publication Table (%)'!E$7),
SUMIFS(AllPublicationData!$H:$H,AllPublicationData!$A:$A,'Publication Table (%)'!$B62,AllPublicationData!$B:$B,'Publication Table (%)'!E$7)/
SUMIFS(AllPublicationData!$E:$E,AllPublicationData!$A:$A,'Publication Table (%)'!$B62,AllPublicationData!$B:$B,'Publication Table (%)'!E$7)),
IF('Publication Table (%)'!$C$5="Operations cancelled for non-clinical/capacity reasons",
IFERROR(SUMIFS(AllPublicationData!$I:$I,AllPublicationData!$A:$A,'Publication Table (%)'!$B62,AllPublicationData!$B:$B,'Publication Table (%)'!$C$4,AllPublicationData!$D:$D,'Publication Table (%)'!E$7)/
SUMIFS(AllPublicationData!$E:$E,AllPublicationData!$A:$A,'Publication Table (%)'!$B62,AllPublicationData!$B:$B,'Publication Table (%)'!$C$4,AllPublicationData!$D:$D,'Publication Table (%)'!E$7),
SUMIFS(AllPublicationData!$I:$I,AllPublicationData!$A:$A,'Publication Table (%)'!$B62,AllPublicationData!$B:$B,'Publication Table (%)'!E$7)/
SUMIFS(AllPublicationData!$E:$E,AllPublicationData!$A:$A,'Publication Table (%)'!$B62,AllPublicationData!$B:$B,'Publication Table (%)'!E$7)),
IF('Publication Table (%)'!$C$5="Cancellations for other reasons",
IFERROR(SUMIFS(AllPublicationData!$J:$J,AllPublicationData!$A:$A,'Publication Table (%)'!$B62,AllPublicationData!$B:$B,'Publication Table (%)'!$C$4,AllPublicationData!$D:$D,'Publication Table (%)'!E$7)/
SUMIFS(AllPublicationData!$E:$E,AllPublicationData!$A:$A,'Publication Table (%)'!$B62,AllPublicationData!$B:$B,'Publication Table (%)'!$C$4,AllPublicationData!$D:$D,'Publication Table (%)'!E$7),
SUMIFS(AllPublicationData!$J:$J,AllPublicationData!$A:$A,'Publication Table (%)'!$B62,AllPublicationData!$B:$B,'Publication Table (%)'!E$7)/
SUMIFS(AllPublicationData!$E:$E,AllPublicationData!$A:$A,'Publication Table (%)'!$B62,AllPublicationData!$B:$B,'Publication Table (%)'!E$7)))))))</f>
        <v>4.7746781115879829E-2</v>
      </c>
      <c r="F62" s="96">
        <f>IF('Publication Table (%)'!$C$5="All Cancelled Operations",
IFERROR(SUMIFS(AllPublicationData!$F:$F,AllPublicationData!$A:$A,'Publication Table (%)'!$B62,AllPublicationData!$B:$B,'Publication Table (%)'!$C$4,AllPublicationData!$D:$D,'Publication Table (%)'!F$7)/
SUMIFS(AllPublicationData!$E:$E,AllPublicationData!$A:$A,'Publication Table (%)'!$B62,AllPublicationData!$B:$B,'Publication Table (%)'!$C$4,AllPublicationData!$D:$D,'Publication Table (%)'!F$7),
SUMIFS(AllPublicationData!$F:$F,AllPublicationData!$A:$A,'Publication Table (%)'!$B62,AllPublicationData!$B:$B,'Publication Table (%)'!F$7)/
SUMIFS(AllPublicationData!$E:$E,AllPublicationData!$A:$A,'Publication Table (%)'!$B62,AllPublicationData!$B:$B,'Publication Table (%)'!F$7)),
IF('Publication Table (%)'!$C$5="Operations cancelled by patient",
IFERROR(SUMIFS(AllPublicationData!$G:$G,AllPublicationData!$A:$A,'Publication Table (%)'!$B62,AllPublicationData!$B:$B,'Publication Table (%)'!$C$4,AllPublicationData!$D:$D,'Publication Table (%)'!F$7)/
SUMIFS(AllPublicationData!$E:$E,AllPublicationData!$A:$A,'Publication Table (%)'!$B62,AllPublicationData!$B:$B,'Publication Table (%)'!$C$4,AllPublicationData!$D:$D,'Publication Table (%)'!F$7),
SUMIFS(AllPublicationData!$G:$G,AllPublicationData!$A:$A,'Publication Table (%)'!$B62,AllPublicationData!$B:$B,'Publication Table (%)'!F$7)/
SUMIFS(AllPublicationData!$E:$E,AllPublicationData!$A:$A,'Publication Table (%)'!$B62,AllPublicationData!$B:$B,'Publication Table (%)'!F$7)),
IF('Publication Table (%)'!$C$5="Operations cancelled for clinical reasons",
IFERROR(SUMIFS(AllPublicationData!$H:$H,AllPublicationData!$A:$A,'Publication Table (%)'!$B62,AllPublicationData!$B:$B,'Publication Table (%)'!$C$4,AllPublicationData!$D:$D,'Publication Table (%)'!F$7)/
SUMIFS(AllPublicationData!$E:$E,AllPublicationData!$A:$A,'Publication Table (%)'!$B62,AllPublicationData!$B:$B,'Publication Table (%)'!$C$4,AllPublicationData!$D:$D,'Publication Table (%)'!F$7),
SUMIFS(AllPublicationData!$H:$H,AllPublicationData!$A:$A,'Publication Table (%)'!$B62,AllPublicationData!$B:$B,'Publication Table (%)'!F$7)/
SUMIFS(AllPublicationData!$E:$E,AllPublicationData!$A:$A,'Publication Table (%)'!$B62,AllPublicationData!$B:$B,'Publication Table (%)'!F$7)),
IF('Publication Table (%)'!$C$5="Operations cancelled for non-clinical/capacity reasons",
IFERROR(SUMIFS(AllPublicationData!$I:$I,AllPublicationData!$A:$A,'Publication Table (%)'!$B62,AllPublicationData!$B:$B,'Publication Table (%)'!$C$4,AllPublicationData!$D:$D,'Publication Table (%)'!F$7)/
SUMIFS(AllPublicationData!$E:$E,AllPublicationData!$A:$A,'Publication Table (%)'!$B62,AllPublicationData!$B:$B,'Publication Table (%)'!$C$4,AllPublicationData!$D:$D,'Publication Table (%)'!F$7),
SUMIFS(AllPublicationData!$I:$I,AllPublicationData!$A:$A,'Publication Table (%)'!$B62,AllPublicationData!$B:$B,'Publication Table (%)'!F$7)/
SUMIFS(AllPublicationData!$E:$E,AllPublicationData!$A:$A,'Publication Table (%)'!$B62,AllPublicationData!$B:$B,'Publication Table (%)'!F$7)),
IF('Publication Table (%)'!$C$5="Cancellations for other reasons",
IFERROR(SUMIFS(AllPublicationData!$J:$J,AllPublicationData!$A:$A,'Publication Table (%)'!$B62,AllPublicationData!$B:$B,'Publication Table (%)'!$C$4,AllPublicationData!$D:$D,'Publication Table (%)'!F$7)/
SUMIFS(AllPublicationData!$E:$E,AllPublicationData!$A:$A,'Publication Table (%)'!$B62,AllPublicationData!$B:$B,'Publication Table (%)'!$C$4,AllPublicationData!$D:$D,'Publication Table (%)'!F$7),
SUMIFS(AllPublicationData!$J:$J,AllPublicationData!$A:$A,'Publication Table (%)'!$B62,AllPublicationData!$B:$B,'Publication Table (%)'!F$7)/
SUMIFS(AllPublicationData!$E:$E,AllPublicationData!$A:$A,'Publication Table (%)'!$B62,AllPublicationData!$B:$B,'Publication Table (%)'!F$7)))))))</f>
        <v>0.12033898305084746</v>
      </c>
      <c r="G62" s="96">
        <f>IF('Publication Table (%)'!$C$5="All Cancelled Operations",
IFERROR(SUMIFS(AllPublicationData!$F:$F,AllPublicationData!$A:$A,'Publication Table (%)'!$B62,AllPublicationData!$B:$B,'Publication Table (%)'!$C$4,AllPublicationData!$D:$D,'Publication Table (%)'!G$7)/
SUMIFS(AllPublicationData!$E:$E,AllPublicationData!$A:$A,'Publication Table (%)'!$B62,AllPublicationData!$B:$B,'Publication Table (%)'!$C$4,AllPublicationData!$D:$D,'Publication Table (%)'!G$7),
SUMIFS(AllPublicationData!$F:$F,AllPublicationData!$A:$A,'Publication Table (%)'!$B62,AllPublicationData!$B:$B,'Publication Table (%)'!G$7)/
SUMIFS(AllPublicationData!$E:$E,AllPublicationData!$A:$A,'Publication Table (%)'!$B62,AllPublicationData!$B:$B,'Publication Table (%)'!G$7)),
IF('Publication Table (%)'!$C$5="Operations cancelled by patient",
IFERROR(SUMIFS(AllPublicationData!$G:$G,AllPublicationData!$A:$A,'Publication Table (%)'!$B62,AllPublicationData!$B:$B,'Publication Table (%)'!$C$4,AllPublicationData!$D:$D,'Publication Table (%)'!G$7)/
SUMIFS(AllPublicationData!$E:$E,AllPublicationData!$A:$A,'Publication Table (%)'!$B62,AllPublicationData!$B:$B,'Publication Table (%)'!$C$4,AllPublicationData!$D:$D,'Publication Table (%)'!G$7),
SUMIFS(AllPublicationData!$G:$G,AllPublicationData!$A:$A,'Publication Table (%)'!$B62,AllPublicationData!$B:$B,'Publication Table (%)'!G$7)/
SUMIFS(AllPublicationData!$E:$E,AllPublicationData!$A:$A,'Publication Table (%)'!$B62,AllPublicationData!$B:$B,'Publication Table (%)'!G$7)),
IF('Publication Table (%)'!$C$5="Operations cancelled for clinical reasons",
IFERROR(SUMIFS(AllPublicationData!$H:$H,AllPublicationData!$A:$A,'Publication Table (%)'!$B62,AllPublicationData!$B:$B,'Publication Table (%)'!$C$4,AllPublicationData!$D:$D,'Publication Table (%)'!G$7)/
SUMIFS(AllPublicationData!$E:$E,AllPublicationData!$A:$A,'Publication Table (%)'!$B62,AllPublicationData!$B:$B,'Publication Table (%)'!$C$4,AllPublicationData!$D:$D,'Publication Table (%)'!G$7),
SUMIFS(AllPublicationData!$H:$H,AllPublicationData!$A:$A,'Publication Table (%)'!$B62,AllPublicationData!$B:$B,'Publication Table (%)'!G$7)/
SUMIFS(AllPublicationData!$E:$E,AllPublicationData!$A:$A,'Publication Table (%)'!$B62,AllPublicationData!$B:$B,'Publication Table (%)'!G$7)),
IF('Publication Table (%)'!$C$5="Operations cancelled for non-clinical/capacity reasons",
IFERROR(SUMIFS(AllPublicationData!$I:$I,AllPublicationData!$A:$A,'Publication Table (%)'!$B62,AllPublicationData!$B:$B,'Publication Table (%)'!$C$4,AllPublicationData!$D:$D,'Publication Table (%)'!G$7)/
SUMIFS(AllPublicationData!$E:$E,AllPublicationData!$A:$A,'Publication Table (%)'!$B62,AllPublicationData!$B:$B,'Publication Table (%)'!$C$4,AllPublicationData!$D:$D,'Publication Table (%)'!G$7),
SUMIFS(AllPublicationData!$I:$I,AllPublicationData!$A:$A,'Publication Table (%)'!$B62,AllPublicationData!$B:$B,'Publication Table (%)'!G$7)/
SUMIFS(AllPublicationData!$E:$E,AllPublicationData!$A:$A,'Publication Table (%)'!$B62,AllPublicationData!$B:$B,'Publication Table (%)'!G$7)),
IF('Publication Table (%)'!$C$5="Cancellations for other reasons",
IFERROR(SUMIFS(AllPublicationData!$J:$J,AllPublicationData!$A:$A,'Publication Table (%)'!$B62,AllPublicationData!$B:$B,'Publication Table (%)'!$C$4,AllPublicationData!$D:$D,'Publication Table (%)'!G$7)/
SUMIFS(AllPublicationData!$E:$E,AllPublicationData!$A:$A,'Publication Table (%)'!$B62,AllPublicationData!$B:$B,'Publication Table (%)'!$C$4,AllPublicationData!$D:$D,'Publication Table (%)'!G$7),
SUMIFS(AllPublicationData!$J:$J,AllPublicationData!$A:$A,'Publication Table (%)'!$B62,AllPublicationData!$B:$B,'Publication Table (%)'!G$7)/
SUMIFS(AllPublicationData!$E:$E,AllPublicationData!$A:$A,'Publication Table (%)'!$B62,AllPublicationData!$B:$B,'Publication Table (%)'!G$7)))))))</f>
        <v>0.10044642857142858</v>
      </c>
      <c r="H62" s="96">
        <f>IF('Publication Table (%)'!$C$5="All Cancelled Operations",
IFERROR(SUMIFS(AllPublicationData!$F:$F,AllPublicationData!$A:$A,'Publication Table (%)'!$B62,AllPublicationData!$B:$B,'Publication Table (%)'!$C$4,AllPublicationData!$D:$D,'Publication Table (%)'!H$7)/
SUMIFS(AllPublicationData!$E:$E,AllPublicationData!$A:$A,'Publication Table (%)'!$B62,AllPublicationData!$B:$B,'Publication Table (%)'!$C$4,AllPublicationData!$D:$D,'Publication Table (%)'!H$7),
SUMIFS(AllPublicationData!$F:$F,AllPublicationData!$A:$A,'Publication Table (%)'!$B62,AllPublicationData!$B:$B,'Publication Table (%)'!H$7)/
SUMIFS(AllPublicationData!$E:$E,AllPublicationData!$A:$A,'Publication Table (%)'!$B62,AllPublicationData!$B:$B,'Publication Table (%)'!H$7)),
IF('Publication Table (%)'!$C$5="Operations cancelled by patient",
IFERROR(SUMIFS(AllPublicationData!$G:$G,AllPublicationData!$A:$A,'Publication Table (%)'!$B62,AllPublicationData!$B:$B,'Publication Table (%)'!$C$4,AllPublicationData!$D:$D,'Publication Table (%)'!H$7)/
SUMIFS(AllPublicationData!$E:$E,AllPublicationData!$A:$A,'Publication Table (%)'!$B62,AllPublicationData!$B:$B,'Publication Table (%)'!$C$4,AllPublicationData!$D:$D,'Publication Table (%)'!H$7),
SUMIFS(AllPublicationData!$G:$G,AllPublicationData!$A:$A,'Publication Table (%)'!$B62,AllPublicationData!$B:$B,'Publication Table (%)'!H$7)/
SUMIFS(AllPublicationData!$E:$E,AllPublicationData!$A:$A,'Publication Table (%)'!$B62,AllPublicationData!$B:$B,'Publication Table (%)'!H$7)),
IF('Publication Table (%)'!$C$5="Operations cancelled for clinical reasons",
IFERROR(SUMIFS(AllPublicationData!$H:$H,AllPublicationData!$A:$A,'Publication Table (%)'!$B62,AllPublicationData!$B:$B,'Publication Table (%)'!$C$4,AllPublicationData!$D:$D,'Publication Table (%)'!H$7)/
SUMIFS(AllPublicationData!$E:$E,AllPublicationData!$A:$A,'Publication Table (%)'!$B62,AllPublicationData!$B:$B,'Publication Table (%)'!$C$4,AllPublicationData!$D:$D,'Publication Table (%)'!H$7),
SUMIFS(AllPublicationData!$H:$H,AllPublicationData!$A:$A,'Publication Table (%)'!$B62,AllPublicationData!$B:$B,'Publication Table (%)'!H$7)/
SUMIFS(AllPublicationData!$E:$E,AllPublicationData!$A:$A,'Publication Table (%)'!$B62,AllPublicationData!$B:$B,'Publication Table (%)'!H$7)),
IF('Publication Table (%)'!$C$5="Operations cancelled for non-clinical/capacity reasons",
IFERROR(SUMIFS(AllPublicationData!$I:$I,AllPublicationData!$A:$A,'Publication Table (%)'!$B62,AllPublicationData!$B:$B,'Publication Table (%)'!$C$4,AllPublicationData!$D:$D,'Publication Table (%)'!H$7)/
SUMIFS(AllPublicationData!$E:$E,AllPublicationData!$A:$A,'Publication Table (%)'!$B62,AllPublicationData!$B:$B,'Publication Table (%)'!$C$4,AllPublicationData!$D:$D,'Publication Table (%)'!H$7),
SUMIFS(AllPublicationData!$I:$I,AllPublicationData!$A:$A,'Publication Table (%)'!$B62,AllPublicationData!$B:$B,'Publication Table (%)'!H$7)/
SUMIFS(AllPublicationData!$E:$E,AllPublicationData!$A:$A,'Publication Table (%)'!$B62,AllPublicationData!$B:$B,'Publication Table (%)'!H$7)),
IF('Publication Table (%)'!$C$5="Cancellations for other reasons",
IFERROR(SUMIFS(AllPublicationData!$J:$J,AllPublicationData!$A:$A,'Publication Table (%)'!$B62,AllPublicationData!$B:$B,'Publication Table (%)'!$C$4,AllPublicationData!$D:$D,'Publication Table (%)'!H$7)/
SUMIFS(AllPublicationData!$E:$E,AllPublicationData!$A:$A,'Publication Table (%)'!$B62,AllPublicationData!$B:$B,'Publication Table (%)'!$C$4,AllPublicationData!$D:$D,'Publication Table (%)'!H$7),
SUMIFS(AllPublicationData!$J:$J,AllPublicationData!$A:$A,'Publication Table (%)'!$B62,AllPublicationData!$B:$B,'Publication Table (%)'!H$7)/
SUMIFS(AllPublicationData!$E:$E,AllPublicationData!$A:$A,'Publication Table (%)'!$B62,AllPublicationData!$B:$B,'Publication Table (%)'!H$7)))))))</f>
        <v>7.7112893275755712E-2</v>
      </c>
      <c r="I62" s="96">
        <f>IF('Publication Table (%)'!$C$5="All Cancelled Operations",
IFERROR(SUMIFS(AllPublicationData!$F:$F,AllPublicationData!$A:$A,'Publication Table (%)'!$B62,AllPublicationData!$B:$B,'Publication Table (%)'!$C$4,AllPublicationData!$D:$D,'Publication Table (%)'!I$7)/
SUMIFS(AllPublicationData!$E:$E,AllPublicationData!$A:$A,'Publication Table (%)'!$B62,AllPublicationData!$B:$B,'Publication Table (%)'!$C$4,AllPublicationData!$D:$D,'Publication Table (%)'!I$7),
SUMIFS(AllPublicationData!$F:$F,AllPublicationData!$A:$A,'Publication Table (%)'!$B62,AllPublicationData!$B:$B,'Publication Table (%)'!I$7)/
SUMIFS(AllPublicationData!$E:$E,AllPublicationData!$A:$A,'Publication Table (%)'!$B62,AllPublicationData!$B:$B,'Publication Table (%)'!I$7)),
IF('Publication Table (%)'!$C$5="Operations cancelled by patient",
IFERROR(SUMIFS(AllPublicationData!$G:$G,AllPublicationData!$A:$A,'Publication Table (%)'!$B62,AllPublicationData!$B:$B,'Publication Table (%)'!$C$4,AllPublicationData!$D:$D,'Publication Table (%)'!I$7)/
SUMIFS(AllPublicationData!$E:$E,AllPublicationData!$A:$A,'Publication Table (%)'!$B62,AllPublicationData!$B:$B,'Publication Table (%)'!$C$4,AllPublicationData!$D:$D,'Publication Table (%)'!I$7),
SUMIFS(AllPublicationData!$G:$G,AllPublicationData!$A:$A,'Publication Table (%)'!$B62,AllPublicationData!$B:$B,'Publication Table (%)'!I$7)/
SUMIFS(AllPublicationData!$E:$E,AllPublicationData!$A:$A,'Publication Table (%)'!$B62,AllPublicationData!$B:$B,'Publication Table (%)'!I$7)),
IF('Publication Table (%)'!$C$5="Operations cancelled for clinical reasons",
IFERROR(SUMIFS(AllPublicationData!$H:$H,AllPublicationData!$A:$A,'Publication Table (%)'!$B62,AllPublicationData!$B:$B,'Publication Table (%)'!$C$4,AllPublicationData!$D:$D,'Publication Table (%)'!I$7)/
SUMIFS(AllPublicationData!$E:$E,AllPublicationData!$A:$A,'Publication Table (%)'!$B62,AllPublicationData!$B:$B,'Publication Table (%)'!$C$4,AllPublicationData!$D:$D,'Publication Table (%)'!I$7),
SUMIFS(AllPublicationData!$H:$H,AllPublicationData!$A:$A,'Publication Table (%)'!$B62,AllPublicationData!$B:$B,'Publication Table (%)'!I$7)/
SUMIFS(AllPublicationData!$E:$E,AllPublicationData!$A:$A,'Publication Table (%)'!$B62,AllPublicationData!$B:$B,'Publication Table (%)'!I$7)),
IF('Publication Table (%)'!$C$5="Operations cancelled for non-clinical/capacity reasons",
IFERROR(SUMIFS(AllPublicationData!$I:$I,AllPublicationData!$A:$A,'Publication Table (%)'!$B62,AllPublicationData!$B:$B,'Publication Table (%)'!$C$4,AllPublicationData!$D:$D,'Publication Table (%)'!I$7)/
SUMIFS(AllPublicationData!$E:$E,AllPublicationData!$A:$A,'Publication Table (%)'!$B62,AllPublicationData!$B:$B,'Publication Table (%)'!$C$4,AllPublicationData!$D:$D,'Publication Table (%)'!I$7),
SUMIFS(AllPublicationData!$I:$I,AllPublicationData!$A:$A,'Publication Table (%)'!$B62,AllPublicationData!$B:$B,'Publication Table (%)'!I$7)/
SUMIFS(AllPublicationData!$E:$E,AllPublicationData!$A:$A,'Publication Table (%)'!$B62,AllPublicationData!$B:$B,'Publication Table (%)'!I$7)),
IF('Publication Table (%)'!$C$5="Cancellations for other reasons",
IFERROR(SUMIFS(AllPublicationData!$J:$J,AllPublicationData!$A:$A,'Publication Table (%)'!$B62,AllPublicationData!$B:$B,'Publication Table (%)'!$C$4,AllPublicationData!$D:$D,'Publication Table (%)'!I$7)/
SUMIFS(AllPublicationData!$E:$E,AllPublicationData!$A:$A,'Publication Table (%)'!$B62,AllPublicationData!$B:$B,'Publication Table (%)'!$C$4,AllPublicationData!$D:$D,'Publication Table (%)'!I$7),
SUMIFS(AllPublicationData!$J:$J,AllPublicationData!$A:$A,'Publication Table (%)'!$B62,AllPublicationData!$B:$B,'Publication Table (%)'!I$7)/
SUMIFS(AllPublicationData!$E:$E,AllPublicationData!$A:$A,'Publication Table (%)'!$B62,AllPublicationData!$B:$B,'Publication Table (%)'!I$7)))))))</f>
        <v>8.14624759461193E-2</v>
      </c>
      <c r="J62" s="96">
        <f>IF('Publication Table (%)'!$C$5="All Cancelled Operations",
IFERROR(SUMIFS(AllPublicationData!$F:$F,AllPublicationData!$A:$A,'Publication Table (%)'!$B62,AllPublicationData!$B:$B,'Publication Table (%)'!$C$4,AllPublicationData!$D:$D,'Publication Table (%)'!J$7)/
SUMIFS(AllPublicationData!$E:$E,AllPublicationData!$A:$A,'Publication Table (%)'!$B62,AllPublicationData!$B:$B,'Publication Table (%)'!$C$4,AllPublicationData!$D:$D,'Publication Table (%)'!J$7),
SUMIFS(AllPublicationData!$F:$F,AllPublicationData!$A:$A,'Publication Table (%)'!$B62,AllPublicationData!$B:$B,'Publication Table (%)'!J$7)/
SUMIFS(AllPublicationData!$E:$E,AllPublicationData!$A:$A,'Publication Table (%)'!$B62,AllPublicationData!$B:$B,'Publication Table (%)'!J$7)),
IF('Publication Table (%)'!$C$5="Operations cancelled by patient",
IFERROR(SUMIFS(AllPublicationData!$G:$G,AllPublicationData!$A:$A,'Publication Table (%)'!$B62,AllPublicationData!$B:$B,'Publication Table (%)'!$C$4,AllPublicationData!$D:$D,'Publication Table (%)'!J$7)/
SUMIFS(AllPublicationData!$E:$E,AllPublicationData!$A:$A,'Publication Table (%)'!$B62,AllPublicationData!$B:$B,'Publication Table (%)'!$C$4,AllPublicationData!$D:$D,'Publication Table (%)'!J$7),
SUMIFS(AllPublicationData!$G:$G,AllPublicationData!$A:$A,'Publication Table (%)'!$B62,AllPublicationData!$B:$B,'Publication Table (%)'!J$7)/
SUMIFS(AllPublicationData!$E:$E,AllPublicationData!$A:$A,'Publication Table (%)'!$B62,AllPublicationData!$B:$B,'Publication Table (%)'!J$7)),
IF('Publication Table (%)'!$C$5="Operations cancelled for clinical reasons",
IFERROR(SUMIFS(AllPublicationData!$H:$H,AllPublicationData!$A:$A,'Publication Table (%)'!$B62,AllPublicationData!$B:$B,'Publication Table (%)'!$C$4,AllPublicationData!$D:$D,'Publication Table (%)'!J$7)/
SUMIFS(AllPublicationData!$E:$E,AllPublicationData!$A:$A,'Publication Table (%)'!$B62,AllPublicationData!$B:$B,'Publication Table (%)'!$C$4,AllPublicationData!$D:$D,'Publication Table (%)'!J$7),
SUMIFS(AllPublicationData!$H:$H,AllPublicationData!$A:$A,'Publication Table (%)'!$B62,AllPublicationData!$B:$B,'Publication Table (%)'!J$7)/
SUMIFS(AllPublicationData!$E:$E,AllPublicationData!$A:$A,'Publication Table (%)'!$B62,AllPublicationData!$B:$B,'Publication Table (%)'!J$7)),
IF('Publication Table (%)'!$C$5="Operations cancelled for non-clinical/capacity reasons",
IFERROR(SUMIFS(AllPublicationData!$I:$I,AllPublicationData!$A:$A,'Publication Table (%)'!$B62,AllPublicationData!$B:$B,'Publication Table (%)'!$C$4,AllPublicationData!$D:$D,'Publication Table (%)'!J$7)/
SUMIFS(AllPublicationData!$E:$E,AllPublicationData!$A:$A,'Publication Table (%)'!$B62,AllPublicationData!$B:$B,'Publication Table (%)'!$C$4,AllPublicationData!$D:$D,'Publication Table (%)'!J$7),
SUMIFS(AllPublicationData!$I:$I,AllPublicationData!$A:$A,'Publication Table (%)'!$B62,AllPublicationData!$B:$B,'Publication Table (%)'!J$7)/
SUMIFS(AllPublicationData!$E:$E,AllPublicationData!$A:$A,'Publication Table (%)'!$B62,AllPublicationData!$B:$B,'Publication Table (%)'!J$7)),
IF('Publication Table (%)'!$C$5="Cancellations for other reasons",
IFERROR(SUMIFS(AllPublicationData!$J:$J,AllPublicationData!$A:$A,'Publication Table (%)'!$B62,AllPublicationData!$B:$B,'Publication Table (%)'!$C$4,AllPublicationData!$D:$D,'Publication Table (%)'!J$7)/
SUMIFS(AllPublicationData!$E:$E,AllPublicationData!$A:$A,'Publication Table (%)'!$B62,AllPublicationData!$B:$B,'Publication Table (%)'!$C$4,AllPublicationData!$D:$D,'Publication Table (%)'!J$7),
SUMIFS(AllPublicationData!$J:$J,AllPublicationData!$A:$A,'Publication Table (%)'!$B62,AllPublicationData!$B:$B,'Publication Table (%)'!J$7)/
SUMIFS(AllPublicationData!$E:$E,AllPublicationData!$A:$A,'Publication Table (%)'!$B62,AllPublicationData!$B:$B,'Publication Table (%)'!J$7)))))))</f>
        <v>9.3596059113300489E-2</v>
      </c>
      <c r="K62" s="96">
        <f>IF('Publication Table (%)'!$C$5="All Cancelled Operations",
IFERROR(SUMIFS(AllPublicationData!$F:$F,AllPublicationData!$A:$A,'Publication Table (%)'!$B62,AllPublicationData!$B:$B,'Publication Table (%)'!$C$4,AllPublicationData!$D:$D,'Publication Table (%)'!K$7)/
SUMIFS(AllPublicationData!$E:$E,AllPublicationData!$A:$A,'Publication Table (%)'!$B62,AllPublicationData!$B:$B,'Publication Table (%)'!$C$4,AllPublicationData!$D:$D,'Publication Table (%)'!K$7),
SUMIFS(AllPublicationData!$F:$F,AllPublicationData!$A:$A,'Publication Table (%)'!$B62,AllPublicationData!$B:$B,'Publication Table (%)'!K$7)/
SUMIFS(AllPublicationData!$E:$E,AllPublicationData!$A:$A,'Publication Table (%)'!$B62,AllPublicationData!$B:$B,'Publication Table (%)'!K$7)),
IF('Publication Table (%)'!$C$5="Operations cancelled by patient",
IFERROR(SUMIFS(AllPublicationData!$G:$G,AllPublicationData!$A:$A,'Publication Table (%)'!$B62,AllPublicationData!$B:$B,'Publication Table (%)'!$C$4,AllPublicationData!$D:$D,'Publication Table (%)'!K$7)/
SUMIFS(AllPublicationData!$E:$E,AllPublicationData!$A:$A,'Publication Table (%)'!$B62,AllPublicationData!$B:$B,'Publication Table (%)'!$C$4,AllPublicationData!$D:$D,'Publication Table (%)'!K$7),
SUMIFS(AllPublicationData!$G:$G,AllPublicationData!$A:$A,'Publication Table (%)'!$B62,AllPublicationData!$B:$B,'Publication Table (%)'!K$7)/
SUMIFS(AllPublicationData!$E:$E,AllPublicationData!$A:$A,'Publication Table (%)'!$B62,AllPublicationData!$B:$B,'Publication Table (%)'!K$7)),
IF('Publication Table (%)'!$C$5="Operations cancelled for clinical reasons",
IFERROR(SUMIFS(AllPublicationData!$H:$H,AllPublicationData!$A:$A,'Publication Table (%)'!$B62,AllPublicationData!$B:$B,'Publication Table (%)'!$C$4,AllPublicationData!$D:$D,'Publication Table (%)'!K$7)/
SUMIFS(AllPublicationData!$E:$E,AllPublicationData!$A:$A,'Publication Table (%)'!$B62,AllPublicationData!$B:$B,'Publication Table (%)'!$C$4,AllPublicationData!$D:$D,'Publication Table (%)'!K$7),
SUMIFS(AllPublicationData!$H:$H,AllPublicationData!$A:$A,'Publication Table (%)'!$B62,AllPublicationData!$B:$B,'Publication Table (%)'!K$7)/
SUMIFS(AllPublicationData!$E:$E,AllPublicationData!$A:$A,'Publication Table (%)'!$B62,AllPublicationData!$B:$B,'Publication Table (%)'!K$7)),
IF('Publication Table (%)'!$C$5="Operations cancelled for non-clinical/capacity reasons",
IFERROR(SUMIFS(AllPublicationData!$I:$I,AllPublicationData!$A:$A,'Publication Table (%)'!$B62,AllPublicationData!$B:$B,'Publication Table (%)'!$C$4,AllPublicationData!$D:$D,'Publication Table (%)'!K$7)/
SUMIFS(AllPublicationData!$E:$E,AllPublicationData!$A:$A,'Publication Table (%)'!$B62,AllPublicationData!$B:$B,'Publication Table (%)'!$C$4,AllPublicationData!$D:$D,'Publication Table (%)'!K$7),
SUMIFS(AllPublicationData!$I:$I,AllPublicationData!$A:$A,'Publication Table (%)'!$B62,AllPublicationData!$B:$B,'Publication Table (%)'!K$7)/
SUMIFS(AllPublicationData!$E:$E,AllPublicationData!$A:$A,'Publication Table (%)'!$B62,AllPublicationData!$B:$B,'Publication Table (%)'!K$7)),
IF('Publication Table (%)'!$C$5="Cancellations for other reasons",
IFERROR(SUMIFS(AllPublicationData!$J:$J,AllPublicationData!$A:$A,'Publication Table (%)'!$B62,AllPublicationData!$B:$B,'Publication Table (%)'!$C$4,AllPublicationData!$D:$D,'Publication Table (%)'!K$7)/
SUMIFS(AllPublicationData!$E:$E,AllPublicationData!$A:$A,'Publication Table (%)'!$B62,AllPublicationData!$B:$B,'Publication Table (%)'!$C$4,AllPublicationData!$D:$D,'Publication Table (%)'!K$7),
SUMIFS(AllPublicationData!$J:$J,AllPublicationData!$A:$A,'Publication Table (%)'!$B62,AllPublicationData!$B:$B,'Publication Table (%)'!K$7)/
SUMIFS(AllPublicationData!$E:$E,AllPublicationData!$A:$A,'Publication Table (%)'!$B62,AllPublicationData!$B:$B,'Publication Table (%)'!K$7)))))))</f>
        <v>8.3768027002147902E-2</v>
      </c>
      <c r="L62" s="96">
        <f>IF('Publication Table (%)'!$C$5="All Cancelled Operations",
IFERROR(SUMIFS(AllPublicationData!$F:$F,AllPublicationData!$A:$A,'Publication Table (%)'!$B62,AllPublicationData!$B:$B,'Publication Table (%)'!$C$4,AllPublicationData!$D:$D,'Publication Table (%)'!L$7)/
SUMIFS(AllPublicationData!$E:$E,AllPublicationData!$A:$A,'Publication Table (%)'!$B62,AllPublicationData!$B:$B,'Publication Table (%)'!$C$4,AllPublicationData!$D:$D,'Publication Table (%)'!L$7),
SUMIFS(AllPublicationData!$F:$F,AllPublicationData!$A:$A,'Publication Table (%)'!$B62,AllPublicationData!$B:$B,'Publication Table (%)'!L$7)/
SUMIFS(AllPublicationData!$E:$E,AllPublicationData!$A:$A,'Publication Table (%)'!$B62,AllPublicationData!$B:$B,'Publication Table (%)'!L$7)),
IF('Publication Table (%)'!$C$5="Operations cancelled by patient",
IFERROR(SUMIFS(AllPublicationData!$G:$G,AllPublicationData!$A:$A,'Publication Table (%)'!$B62,AllPublicationData!$B:$B,'Publication Table (%)'!$C$4,AllPublicationData!$D:$D,'Publication Table (%)'!L$7)/
SUMIFS(AllPublicationData!$E:$E,AllPublicationData!$A:$A,'Publication Table (%)'!$B62,AllPublicationData!$B:$B,'Publication Table (%)'!$C$4,AllPublicationData!$D:$D,'Publication Table (%)'!L$7),
SUMIFS(AllPublicationData!$G:$G,AllPublicationData!$A:$A,'Publication Table (%)'!$B62,AllPublicationData!$B:$B,'Publication Table (%)'!L$7)/
SUMIFS(AllPublicationData!$E:$E,AllPublicationData!$A:$A,'Publication Table (%)'!$B62,AllPublicationData!$B:$B,'Publication Table (%)'!L$7)),
IF('Publication Table (%)'!$C$5="Operations cancelled for clinical reasons",
IFERROR(SUMIFS(AllPublicationData!$H:$H,AllPublicationData!$A:$A,'Publication Table (%)'!$B62,AllPublicationData!$B:$B,'Publication Table (%)'!$C$4,AllPublicationData!$D:$D,'Publication Table (%)'!L$7)/
SUMIFS(AllPublicationData!$E:$E,AllPublicationData!$A:$A,'Publication Table (%)'!$B62,AllPublicationData!$B:$B,'Publication Table (%)'!$C$4,AllPublicationData!$D:$D,'Publication Table (%)'!L$7),
SUMIFS(AllPublicationData!$H:$H,AllPublicationData!$A:$A,'Publication Table (%)'!$B62,AllPublicationData!$B:$B,'Publication Table (%)'!L$7)/
SUMIFS(AllPublicationData!$E:$E,AllPublicationData!$A:$A,'Publication Table (%)'!$B62,AllPublicationData!$B:$B,'Publication Table (%)'!L$7)),
IF('Publication Table (%)'!$C$5="Operations cancelled for non-clinical/capacity reasons",
IFERROR(SUMIFS(AllPublicationData!$I:$I,AllPublicationData!$A:$A,'Publication Table (%)'!$B62,AllPublicationData!$B:$B,'Publication Table (%)'!$C$4,AllPublicationData!$D:$D,'Publication Table (%)'!L$7)/
SUMIFS(AllPublicationData!$E:$E,AllPublicationData!$A:$A,'Publication Table (%)'!$B62,AllPublicationData!$B:$B,'Publication Table (%)'!$C$4,AllPublicationData!$D:$D,'Publication Table (%)'!L$7),
SUMIFS(AllPublicationData!$I:$I,AllPublicationData!$A:$A,'Publication Table (%)'!$B62,AllPublicationData!$B:$B,'Publication Table (%)'!L$7)/
SUMIFS(AllPublicationData!$E:$E,AllPublicationData!$A:$A,'Publication Table (%)'!$B62,AllPublicationData!$B:$B,'Publication Table (%)'!L$7)),
IF('Publication Table (%)'!$C$5="Cancellations for other reasons",
IFERROR(SUMIFS(AllPublicationData!$J:$J,AllPublicationData!$A:$A,'Publication Table (%)'!$B62,AllPublicationData!$B:$B,'Publication Table (%)'!$C$4,AllPublicationData!$D:$D,'Publication Table (%)'!L$7)/
SUMIFS(AllPublicationData!$E:$E,AllPublicationData!$A:$A,'Publication Table (%)'!$B62,AllPublicationData!$B:$B,'Publication Table (%)'!$C$4,AllPublicationData!$D:$D,'Publication Table (%)'!L$7),
SUMIFS(AllPublicationData!$J:$J,AllPublicationData!$A:$A,'Publication Table (%)'!$B62,AllPublicationData!$B:$B,'Publication Table (%)'!L$7)/
SUMIFS(AllPublicationData!$E:$E,AllPublicationData!$A:$A,'Publication Table (%)'!$B62,AllPublicationData!$B:$B,'Publication Table (%)'!L$7)))))))</f>
        <v>8.5401891252955081E-2</v>
      </c>
      <c r="M62" s="96">
        <f>IF('Publication Table (%)'!$C$5="All Cancelled Operations",
IFERROR(SUMIFS(AllPublicationData!$F:$F,AllPublicationData!$A:$A,'Publication Table (%)'!$B62,AllPublicationData!$B:$B,'Publication Table (%)'!$C$4,AllPublicationData!$D:$D,'Publication Table (%)'!M$7)/
SUMIFS(AllPublicationData!$E:$E,AllPublicationData!$A:$A,'Publication Table (%)'!$B62,AllPublicationData!$B:$B,'Publication Table (%)'!$C$4,AllPublicationData!$D:$D,'Publication Table (%)'!M$7),
SUMIFS(AllPublicationData!$F:$F,AllPublicationData!$A:$A,'Publication Table (%)'!$B62,AllPublicationData!$B:$B,'Publication Table (%)'!M$7)/
SUMIFS(AllPublicationData!$E:$E,AllPublicationData!$A:$A,'Publication Table (%)'!$B62,AllPublicationData!$B:$B,'Publication Table (%)'!M$7)),
IF('Publication Table (%)'!$C$5="Operations cancelled by patient",
IFERROR(SUMIFS(AllPublicationData!$G:$G,AllPublicationData!$A:$A,'Publication Table (%)'!$B62,AllPublicationData!$B:$B,'Publication Table (%)'!$C$4,AllPublicationData!$D:$D,'Publication Table (%)'!M$7)/
SUMIFS(AllPublicationData!$E:$E,AllPublicationData!$A:$A,'Publication Table (%)'!$B62,AllPublicationData!$B:$B,'Publication Table (%)'!$C$4,AllPublicationData!$D:$D,'Publication Table (%)'!M$7),
SUMIFS(AllPublicationData!$G:$G,AllPublicationData!$A:$A,'Publication Table (%)'!$B62,AllPublicationData!$B:$B,'Publication Table (%)'!M$7)/
SUMIFS(AllPublicationData!$E:$E,AllPublicationData!$A:$A,'Publication Table (%)'!$B62,AllPublicationData!$B:$B,'Publication Table (%)'!M$7)),
IF('Publication Table (%)'!$C$5="Operations cancelled for clinical reasons",
IFERROR(SUMIFS(AllPublicationData!$H:$H,AllPublicationData!$A:$A,'Publication Table (%)'!$B62,AllPublicationData!$B:$B,'Publication Table (%)'!$C$4,AllPublicationData!$D:$D,'Publication Table (%)'!M$7)/
SUMIFS(AllPublicationData!$E:$E,AllPublicationData!$A:$A,'Publication Table (%)'!$B62,AllPublicationData!$B:$B,'Publication Table (%)'!$C$4,AllPublicationData!$D:$D,'Publication Table (%)'!M$7),
SUMIFS(AllPublicationData!$H:$H,AllPublicationData!$A:$A,'Publication Table (%)'!$B62,AllPublicationData!$B:$B,'Publication Table (%)'!M$7)/
SUMIFS(AllPublicationData!$E:$E,AllPublicationData!$A:$A,'Publication Table (%)'!$B62,AllPublicationData!$B:$B,'Publication Table (%)'!M$7)),
IF('Publication Table (%)'!$C$5="Operations cancelled for non-clinical/capacity reasons",
IFERROR(SUMIFS(AllPublicationData!$I:$I,AllPublicationData!$A:$A,'Publication Table (%)'!$B62,AllPublicationData!$B:$B,'Publication Table (%)'!$C$4,AllPublicationData!$D:$D,'Publication Table (%)'!M$7)/
SUMIFS(AllPublicationData!$E:$E,AllPublicationData!$A:$A,'Publication Table (%)'!$B62,AllPublicationData!$B:$B,'Publication Table (%)'!$C$4,AllPublicationData!$D:$D,'Publication Table (%)'!M$7),
SUMIFS(AllPublicationData!$I:$I,AllPublicationData!$A:$A,'Publication Table (%)'!$B62,AllPublicationData!$B:$B,'Publication Table (%)'!M$7)/
SUMIFS(AllPublicationData!$E:$E,AllPublicationData!$A:$A,'Publication Table (%)'!$B62,AllPublicationData!$B:$B,'Publication Table (%)'!M$7)),
IF('Publication Table (%)'!$C$5="Cancellations for other reasons",
IFERROR(SUMIFS(AllPublicationData!$J:$J,AllPublicationData!$A:$A,'Publication Table (%)'!$B62,AllPublicationData!$B:$B,'Publication Table (%)'!$C$4,AllPublicationData!$D:$D,'Publication Table (%)'!M$7)/
SUMIFS(AllPublicationData!$E:$E,AllPublicationData!$A:$A,'Publication Table (%)'!$B62,AllPublicationData!$B:$B,'Publication Table (%)'!$C$4,AllPublicationData!$D:$D,'Publication Table (%)'!M$7),
SUMIFS(AllPublicationData!$J:$J,AllPublicationData!$A:$A,'Publication Table (%)'!$B62,AllPublicationData!$B:$B,'Publication Table (%)'!M$7)/
SUMIFS(AllPublicationData!$E:$E,AllPublicationData!$A:$A,'Publication Table (%)'!$B62,AllPublicationData!$B:$B,'Publication Table (%)'!M$7)))))))</f>
        <v>0.13475177304964539</v>
      </c>
      <c r="N62" s="96">
        <f>IF('Publication Table (%)'!$C$5="All Cancelled Operations",
IFERROR(SUMIFS(AllPublicationData!$F:$F,AllPublicationData!$A:$A,'Publication Table (%)'!$B62,AllPublicationData!$B:$B,'Publication Table (%)'!$C$4,AllPublicationData!$D:$D,'Publication Table (%)'!N$7)/
SUMIFS(AllPublicationData!$E:$E,AllPublicationData!$A:$A,'Publication Table (%)'!$B62,AllPublicationData!$B:$B,'Publication Table (%)'!$C$4,AllPublicationData!$D:$D,'Publication Table (%)'!N$7),
SUMIFS(AllPublicationData!$F:$F,AllPublicationData!$A:$A,'Publication Table (%)'!$B62,AllPublicationData!$B:$B,'Publication Table (%)'!N$7)/
SUMIFS(AllPublicationData!$E:$E,AllPublicationData!$A:$A,'Publication Table (%)'!$B62,AllPublicationData!$B:$B,'Publication Table (%)'!N$7)),
IF('Publication Table (%)'!$C$5="Operations cancelled by patient",
IFERROR(SUMIFS(AllPublicationData!$G:$G,AllPublicationData!$A:$A,'Publication Table (%)'!$B62,AllPublicationData!$B:$B,'Publication Table (%)'!$C$4,AllPublicationData!$D:$D,'Publication Table (%)'!N$7)/
SUMIFS(AllPublicationData!$E:$E,AllPublicationData!$A:$A,'Publication Table (%)'!$B62,AllPublicationData!$B:$B,'Publication Table (%)'!$C$4,AllPublicationData!$D:$D,'Publication Table (%)'!N$7),
SUMIFS(AllPublicationData!$G:$G,AllPublicationData!$A:$A,'Publication Table (%)'!$B62,AllPublicationData!$B:$B,'Publication Table (%)'!N$7)/
SUMIFS(AllPublicationData!$E:$E,AllPublicationData!$A:$A,'Publication Table (%)'!$B62,AllPublicationData!$B:$B,'Publication Table (%)'!N$7)),
IF('Publication Table (%)'!$C$5="Operations cancelled for clinical reasons",
IFERROR(SUMIFS(AllPublicationData!$H:$H,AllPublicationData!$A:$A,'Publication Table (%)'!$B62,AllPublicationData!$B:$B,'Publication Table (%)'!$C$4,AllPublicationData!$D:$D,'Publication Table (%)'!N$7)/
SUMIFS(AllPublicationData!$E:$E,AllPublicationData!$A:$A,'Publication Table (%)'!$B62,AllPublicationData!$B:$B,'Publication Table (%)'!$C$4,AllPublicationData!$D:$D,'Publication Table (%)'!N$7),
SUMIFS(AllPublicationData!$H:$H,AllPublicationData!$A:$A,'Publication Table (%)'!$B62,AllPublicationData!$B:$B,'Publication Table (%)'!N$7)/
SUMIFS(AllPublicationData!$E:$E,AllPublicationData!$A:$A,'Publication Table (%)'!$B62,AllPublicationData!$B:$B,'Publication Table (%)'!N$7)),
IF('Publication Table (%)'!$C$5="Operations cancelled for non-clinical/capacity reasons",
IFERROR(SUMIFS(AllPublicationData!$I:$I,AllPublicationData!$A:$A,'Publication Table (%)'!$B62,AllPublicationData!$B:$B,'Publication Table (%)'!$C$4,AllPublicationData!$D:$D,'Publication Table (%)'!N$7)/
SUMIFS(AllPublicationData!$E:$E,AllPublicationData!$A:$A,'Publication Table (%)'!$B62,AllPublicationData!$B:$B,'Publication Table (%)'!$C$4,AllPublicationData!$D:$D,'Publication Table (%)'!N$7),
SUMIFS(AllPublicationData!$I:$I,AllPublicationData!$A:$A,'Publication Table (%)'!$B62,AllPublicationData!$B:$B,'Publication Table (%)'!N$7)/
SUMIFS(AllPublicationData!$E:$E,AllPublicationData!$A:$A,'Publication Table (%)'!$B62,AllPublicationData!$B:$B,'Publication Table (%)'!N$7)),
IF('Publication Table (%)'!$C$5="Cancellations for other reasons",
IFERROR(SUMIFS(AllPublicationData!$J:$J,AllPublicationData!$A:$A,'Publication Table (%)'!$B62,AllPublicationData!$B:$B,'Publication Table (%)'!$C$4,AllPublicationData!$D:$D,'Publication Table (%)'!N$7)/
SUMIFS(AllPublicationData!$E:$E,AllPublicationData!$A:$A,'Publication Table (%)'!$B62,AllPublicationData!$B:$B,'Publication Table (%)'!$C$4,AllPublicationData!$D:$D,'Publication Table (%)'!N$7),
SUMIFS(AllPublicationData!$J:$J,AllPublicationData!$A:$A,'Publication Table (%)'!$B62,AllPublicationData!$B:$B,'Publication Table (%)'!N$7)/
SUMIFS(AllPublicationData!$E:$E,AllPublicationData!$A:$A,'Publication Table (%)'!$B62,AllPublicationData!$B:$B,'Publication Table (%)'!N$7)))))))</f>
        <v>9.9313685910375454E-2</v>
      </c>
      <c r="O62" s="96">
        <f>IF('Publication Table (%)'!$C$5="All Cancelled Operations",
IFERROR(SUMIFS(AllPublicationData!$F:$F,AllPublicationData!$A:$A,'Publication Table (%)'!$B62,AllPublicationData!$B:$B,'Publication Table (%)'!$C$4,AllPublicationData!$D:$D,'Publication Table (%)'!O$7)/
SUMIFS(AllPublicationData!$E:$E,AllPublicationData!$A:$A,'Publication Table (%)'!$B62,AllPublicationData!$B:$B,'Publication Table (%)'!$C$4,AllPublicationData!$D:$D,'Publication Table (%)'!O$7),
SUMIFS(AllPublicationData!$F:$F,AllPublicationData!$A:$A,'Publication Table (%)'!$B62,AllPublicationData!$B:$B,'Publication Table (%)'!O$7)/
SUMIFS(AllPublicationData!$E:$E,AllPublicationData!$A:$A,'Publication Table (%)'!$B62,AllPublicationData!$B:$B,'Publication Table (%)'!O$7)),
IF('Publication Table (%)'!$C$5="Operations cancelled by patient",
IFERROR(SUMIFS(AllPublicationData!$G:$G,AllPublicationData!$A:$A,'Publication Table (%)'!$B62,AllPublicationData!$B:$B,'Publication Table (%)'!$C$4,AllPublicationData!$D:$D,'Publication Table (%)'!O$7)/
SUMIFS(AllPublicationData!$E:$E,AllPublicationData!$A:$A,'Publication Table (%)'!$B62,AllPublicationData!$B:$B,'Publication Table (%)'!$C$4,AllPublicationData!$D:$D,'Publication Table (%)'!O$7),
SUMIFS(AllPublicationData!$G:$G,AllPublicationData!$A:$A,'Publication Table (%)'!$B62,AllPublicationData!$B:$B,'Publication Table (%)'!O$7)/
SUMIFS(AllPublicationData!$E:$E,AllPublicationData!$A:$A,'Publication Table (%)'!$B62,AllPublicationData!$B:$B,'Publication Table (%)'!O$7)),
IF('Publication Table (%)'!$C$5="Operations cancelled for clinical reasons",
IFERROR(SUMIFS(AllPublicationData!$H:$H,AllPublicationData!$A:$A,'Publication Table (%)'!$B62,AllPublicationData!$B:$B,'Publication Table (%)'!$C$4,AllPublicationData!$D:$D,'Publication Table (%)'!O$7)/
SUMIFS(AllPublicationData!$E:$E,AllPublicationData!$A:$A,'Publication Table (%)'!$B62,AllPublicationData!$B:$B,'Publication Table (%)'!$C$4,AllPublicationData!$D:$D,'Publication Table (%)'!O$7),
SUMIFS(AllPublicationData!$H:$H,AllPublicationData!$A:$A,'Publication Table (%)'!$B62,AllPublicationData!$B:$B,'Publication Table (%)'!O$7)/
SUMIFS(AllPublicationData!$E:$E,AllPublicationData!$A:$A,'Publication Table (%)'!$B62,AllPublicationData!$B:$B,'Publication Table (%)'!O$7)),
IF('Publication Table (%)'!$C$5="Operations cancelled for non-clinical/capacity reasons",
IFERROR(SUMIFS(AllPublicationData!$I:$I,AllPublicationData!$A:$A,'Publication Table (%)'!$B62,AllPublicationData!$B:$B,'Publication Table (%)'!$C$4,AllPublicationData!$D:$D,'Publication Table (%)'!O$7)/
SUMIFS(AllPublicationData!$E:$E,AllPublicationData!$A:$A,'Publication Table (%)'!$B62,AllPublicationData!$B:$B,'Publication Table (%)'!$C$4,AllPublicationData!$D:$D,'Publication Table (%)'!O$7),
SUMIFS(AllPublicationData!$I:$I,AllPublicationData!$A:$A,'Publication Table (%)'!$B62,AllPublicationData!$B:$B,'Publication Table (%)'!O$7)/
SUMIFS(AllPublicationData!$E:$E,AllPublicationData!$A:$A,'Publication Table (%)'!$B62,AllPublicationData!$B:$B,'Publication Table (%)'!O$7)),
IF('Publication Table (%)'!$C$5="Cancellations for other reasons",
IFERROR(SUMIFS(AllPublicationData!$J:$J,AllPublicationData!$A:$A,'Publication Table (%)'!$B62,AllPublicationData!$B:$B,'Publication Table (%)'!$C$4,AllPublicationData!$D:$D,'Publication Table (%)'!O$7)/
SUMIFS(AllPublicationData!$E:$E,AllPublicationData!$A:$A,'Publication Table (%)'!$B62,AllPublicationData!$B:$B,'Publication Table (%)'!$C$4,AllPublicationData!$D:$D,'Publication Table (%)'!O$7),
SUMIFS(AllPublicationData!$J:$J,AllPublicationData!$A:$A,'Publication Table (%)'!$B62,AllPublicationData!$B:$B,'Publication Table (%)'!O$7)/
SUMIFS(AllPublicationData!$E:$E,AllPublicationData!$A:$A,'Publication Table (%)'!$B62,AllPublicationData!$B:$B,'Publication Table (%)'!O$7)))))))</f>
        <v>0.11491819056785371</v>
      </c>
      <c r="P62" s="96">
        <f>IF('Publication Table (%)'!$C$5="All Cancelled Operations",
IFERROR(SUMIFS(AllPublicationData!$F:$F,AllPublicationData!$A:$A,'Publication Table (%)'!$B62,AllPublicationData!$B:$B,'Publication Table (%)'!$C$4,AllPublicationData!$D:$D,'Publication Table (%)'!P$7)/
SUMIFS(AllPublicationData!$E:$E,AllPublicationData!$A:$A,'Publication Table (%)'!$B62,AllPublicationData!$B:$B,'Publication Table (%)'!$C$4,AllPublicationData!$D:$D,'Publication Table (%)'!P$7),
SUMIFS(AllPublicationData!$F:$F,AllPublicationData!$A:$A,'Publication Table (%)'!$B62,AllPublicationData!$B:$B,'Publication Table (%)'!P$7)/
SUMIFS(AllPublicationData!$E:$E,AllPublicationData!$A:$A,'Publication Table (%)'!$B62,AllPublicationData!$B:$B,'Publication Table (%)'!P$7)),
IF('Publication Table (%)'!$C$5="Operations cancelled by patient",
IFERROR(SUMIFS(AllPublicationData!$G:$G,AllPublicationData!$A:$A,'Publication Table (%)'!$B62,AllPublicationData!$B:$B,'Publication Table (%)'!$C$4,AllPublicationData!$D:$D,'Publication Table (%)'!P$7)/
SUMIFS(AllPublicationData!$E:$E,AllPublicationData!$A:$A,'Publication Table (%)'!$B62,AllPublicationData!$B:$B,'Publication Table (%)'!$C$4,AllPublicationData!$D:$D,'Publication Table (%)'!P$7),
SUMIFS(AllPublicationData!$G:$G,AllPublicationData!$A:$A,'Publication Table (%)'!$B62,AllPublicationData!$B:$B,'Publication Table (%)'!P$7)/
SUMIFS(AllPublicationData!$E:$E,AllPublicationData!$A:$A,'Publication Table (%)'!$B62,AllPublicationData!$B:$B,'Publication Table (%)'!P$7)),
IF('Publication Table (%)'!$C$5="Operations cancelled for clinical reasons",
IFERROR(SUMIFS(AllPublicationData!$H:$H,AllPublicationData!$A:$A,'Publication Table (%)'!$B62,AllPublicationData!$B:$B,'Publication Table (%)'!$C$4,AllPublicationData!$D:$D,'Publication Table (%)'!P$7)/
SUMIFS(AllPublicationData!$E:$E,AllPublicationData!$A:$A,'Publication Table (%)'!$B62,AllPublicationData!$B:$B,'Publication Table (%)'!$C$4,AllPublicationData!$D:$D,'Publication Table (%)'!P$7),
SUMIFS(AllPublicationData!$H:$H,AllPublicationData!$A:$A,'Publication Table (%)'!$B62,AllPublicationData!$B:$B,'Publication Table (%)'!P$7)/
SUMIFS(AllPublicationData!$E:$E,AllPublicationData!$A:$A,'Publication Table (%)'!$B62,AllPublicationData!$B:$B,'Publication Table (%)'!P$7)),
IF('Publication Table (%)'!$C$5="Operations cancelled for non-clinical/capacity reasons",
IFERROR(SUMIFS(AllPublicationData!$I:$I,AllPublicationData!$A:$A,'Publication Table (%)'!$B62,AllPublicationData!$B:$B,'Publication Table (%)'!$C$4,AllPublicationData!$D:$D,'Publication Table (%)'!P$7)/
SUMIFS(AllPublicationData!$E:$E,AllPublicationData!$A:$A,'Publication Table (%)'!$B62,AllPublicationData!$B:$B,'Publication Table (%)'!$C$4,AllPublicationData!$D:$D,'Publication Table (%)'!P$7),
SUMIFS(AllPublicationData!$I:$I,AllPublicationData!$A:$A,'Publication Table (%)'!$B62,AllPublicationData!$B:$B,'Publication Table (%)'!P$7)/
SUMIFS(AllPublicationData!$E:$E,AllPublicationData!$A:$A,'Publication Table (%)'!$B62,AllPublicationData!$B:$B,'Publication Table (%)'!P$7)),
IF('Publication Table (%)'!$C$5="Cancellations for other reasons",
IFERROR(SUMIFS(AllPublicationData!$J:$J,AllPublicationData!$A:$A,'Publication Table (%)'!$B62,AllPublicationData!$B:$B,'Publication Table (%)'!$C$4,AllPublicationData!$D:$D,'Publication Table (%)'!P$7)/
SUMIFS(AllPublicationData!$E:$E,AllPublicationData!$A:$A,'Publication Table (%)'!$B62,AllPublicationData!$B:$B,'Publication Table (%)'!$C$4,AllPublicationData!$D:$D,'Publication Table (%)'!P$7),
SUMIFS(AllPublicationData!$J:$J,AllPublicationData!$A:$A,'Publication Table (%)'!$B62,AllPublicationData!$B:$B,'Publication Table (%)'!P$7)/
SUMIFS(AllPublicationData!$E:$E,AllPublicationData!$A:$A,'Publication Table (%)'!$B62,AllPublicationData!$B:$B,'Publication Table (%)'!P$7)))))))</f>
        <v>5.0314465408805034E-2</v>
      </c>
      <c r="Q62" s="96">
        <f>IF('Publication Table (%)'!$C$5="All Cancelled Operations",
IFERROR(SUMIFS(AllPublicationData!$F:$F,AllPublicationData!$A:$A,'Publication Table (%)'!$B62,AllPublicationData!$B:$B,'Publication Table (%)'!$C$4,AllPublicationData!$D:$D,'Publication Table (%)'!Q$7)/
SUMIFS(AllPublicationData!$E:$E,AllPublicationData!$A:$A,'Publication Table (%)'!$B62,AllPublicationData!$B:$B,'Publication Table (%)'!$C$4,AllPublicationData!$D:$D,'Publication Table (%)'!Q$7),
SUMIFS(AllPublicationData!$F:$F,AllPublicationData!$A:$A,'Publication Table (%)'!$B62,AllPublicationData!$B:$B,'Publication Table (%)'!Q$7)/
SUMIFS(AllPublicationData!$E:$E,AllPublicationData!$A:$A,'Publication Table (%)'!$B62,AllPublicationData!$B:$B,'Publication Table (%)'!Q$7)),
IF('Publication Table (%)'!$C$5="Operations cancelled by patient",
IFERROR(SUMIFS(AllPublicationData!$G:$G,AllPublicationData!$A:$A,'Publication Table (%)'!$B62,AllPublicationData!$B:$B,'Publication Table (%)'!$C$4,AllPublicationData!$D:$D,'Publication Table (%)'!Q$7)/
SUMIFS(AllPublicationData!$E:$E,AllPublicationData!$A:$A,'Publication Table (%)'!$B62,AllPublicationData!$B:$B,'Publication Table (%)'!$C$4,AllPublicationData!$D:$D,'Publication Table (%)'!Q$7),
SUMIFS(AllPublicationData!$G:$G,AllPublicationData!$A:$A,'Publication Table (%)'!$B62,AllPublicationData!$B:$B,'Publication Table (%)'!Q$7)/
SUMIFS(AllPublicationData!$E:$E,AllPublicationData!$A:$A,'Publication Table (%)'!$B62,AllPublicationData!$B:$B,'Publication Table (%)'!Q$7)),
IF('Publication Table (%)'!$C$5="Operations cancelled for clinical reasons",
IFERROR(SUMIFS(AllPublicationData!$H:$H,AllPublicationData!$A:$A,'Publication Table (%)'!$B62,AllPublicationData!$B:$B,'Publication Table (%)'!$C$4,AllPublicationData!$D:$D,'Publication Table (%)'!Q$7)/
SUMIFS(AllPublicationData!$E:$E,AllPublicationData!$A:$A,'Publication Table (%)'!$B62,AllPublicationData!$B:$B,'Publication Table (%)'!$C$4,AllPublicationData!$D:$D,'Publication Table (%)'!Q$7),
SUMIFS(AllPublicationData!$H:$H,AllPublicationData!$A:$A,'Publication Table (%)'!$B62,AllPublicationData!$B:$B,'Publication Table (%)'!Q$7)/
SUMIFS(AllPublicationData!$E:$E,AllPublicationData!$A:$A,'Publication Table (%)'!$B62,AllPublicationData!$B:$B,'Publication Table (%)'!Q$7)),
IF('Publication Table (%)'!$C$5="Operations cancelled for non-clinical/capacity reasons",
IFERROR(SUMIFS(AllPublicationData!$I:$I,AllPublicationData!$A:$A,'Publication Table (%)'!$B62,AllPublicationData!$B:$B,'Publication Table (%)'!$C$4,AllPublicationData!$D:$D,'Publication Table (%)'!Q$7)/
SUMIFS(AllPublicationData!$E:$E,AllPublicationData!$A:$A,'Publication Table (%)'!$B62,AllPublicationData!$B:$B,'Publication Table (%)'!$C$4,AllPublicationData!$D:$D,'Publication Table (%)'!Q$7),
SUMIFS(AllPublicationData!$I:$I,AllPublicationData!$A:$A,'Publication Table (%)'!$B62,AllPublicationData!$B:$B,'Publication Table (%)'!Q$7)/
SUMIFS(AllPublicationData!$E:$E,AllPublicationData!$A:$A,'Publication Table (%)'!$B62,AllPublicationData!$B:$B,'Publication Table (%)'!Q$7)),
IF('Publication Table (%)'!$C$5="Cancellations for other reasons",
IFERROR(SUMIFS(AllPublicationData!$J:$J,AllPublicationData!$A:$A,'Publication Table (%)'!$B62,AllPublicationData!$B:$B,'Publication Table (%)'!$C$4,AllPublicationData!$D:$D,'Publication Table (%)'!Q$7)/
SUMIFS(AllPublicationData!$E:$E,AllPublicationData!$A:$A,'Publication Table (%)'!$B62,AllPublicationData!$B:$B,'Publication Table (%)'!$C$4,AllPublicationData!$D:$D,'Publication Table (%)'!Q$7),
SUMIFS(AllPublicationData!$J:$J,AllPublicationData!$A:$A,'Publication Table (%)'!$B62,AllPublicationData!$B:$B,'Publication Table (%)'!Q$7)/
SUMIFS(AllPublicationData!$E:$E,AllPublicationData!$A:$A,'Publication Table (%)'!$B62,AllPublicationData!$B:$B,'Publication Table (%)'!Q$7)))))))</f>
        <v>6.0606060606060608E-2</v>
      </c>
      <c r="R62" s="96">
        <f>IF('Publication Table (%)'!$C$5="All Cancelled Operations",
IFERROR(SUMIFS(AllPublicationData!$F:$F,AllPublicationData!$A:$A,'Publication Table (%)'!$B62,AllPublicationData!$B:$B,'Publication Table (%)'!$C$4,AllPublicationData!$D:$D,'Publication Table (%)'!R$7)/
SUMIFS(AllPublicationData!$E:$E,AllPublicationData!$A:$A,'Publication Table (%)'!$B62,AllPublicationData!$B:$B,'Publication Table (%)'!$C$4,AllPublicationData!$D:$D,'Publication Table (%)'!R$7),
SUMIFS(AllPublicationData!$F:$F,AllPublicationData!$A:$A,'Publication Table (%)'!$B62,AllPublicationData!$B:$B,'Publication Table (%)'!R$7)/
SUMIFS(AllPublicationData!$E:$E,AllPublicationData!$A:$A,'Publication Table (%)'!$B62,AllPublicationData!$B:$B,'Publication Table (%)'!R$7)),
IF('Publication Table (%)'!$C$5="Operations cancelled by patient",
IFERROR(SUMIFS(AllPublicationData!$G:$G,AllPublicationData!$A:$A,'Publication Table (%)'!$B62,AllPublicationData!$B:$B,'Publication Table (%)'!$C$4,AllPublicationData!$D:$D,'Publication Table (%)'!R$7)/
SUMIFS(AllPublicationData!$E:$E,AllPublicationData!$A:$A,'Publication Table (%)'!$B62,AllPublicationData!$B:$B,'Publication Table (%)'!$C$4,AllPublicationData!$D:$D,'Publication Table (%)'!R$7),
SUMIFS(AllPublicationData!$G:$G,AllPublicationData!$A:$A,'Publication Table (%)'!$B62,AllPublicationData!$B:$B,'Publication Table (%)'!R$7)/
SUMIFS(AllPublicationData!$E:$E,AllPublicationData!$A:$A,'Publication Table (%)'!$B62,AllPublicationData!$B:$B,'Publication Table (%)'!R$7)),
IF('Publication Table (%)'!$C$5="Operations cancelled for clinical reasons",
IFERROR(SUMIFS(AllPublicationData!$H:$H,AllPublicationData!$A:$A,'Publication Table (%)'!$B62,AllPublicationData!$B:$B,'Publication Table (%)'!$C$4,AllPublicationData!$D:$D,'Publication Table (%)'!R$7)/
SUMIFS(AllPublicationData!$E:$E,AllPublicationData!$A:$A,'Publication Table (%)'!$B62,AllPublicationData!$B:$B,'Publication Table (%)'!$C$4,AllPublicationData!$D:$D,'Publication Table (%)'!R$7),
SUMIFS(AllPublicationData!$H:$H,AllPublicationData!$A:$A,'Publication Table (%)'!$B62,AllPublicationData!$B:$B,'Publication Table (%)'!R$7)/
SUMIFS(AllPublicationData!$E:$E,AllPublicationData!$A:$A,'Publication Table (%)'!$B62,AllPublicationData!$B:$B,'Publication Table (%)'!R$7)),
IF('Publication Table (%)'!$C$5="Operations cancelled for non-clinical/capacity reasons",
IFERROR(SUMIFS(AllPublicationData!$I:$I,AllPublicationData!$A:$A,'Publication Table (%)'!$B62,AllPublicationData!$B:$B,'Publication Table (%)'!$C$4,AllPublicationData!$D:$D,'Publication Table (%)'!R$7)/
SUMIFS(AllPublicationData!$E:$E,AllPublicationData!$A:$A,'Publication Table (%)'!$B62,AllPublicationData!$B:$B,'Publication Table (%)'!$C$4,AllPublicationData!$D:$D,'Publication Table (%)'!R$7),
SUMIFS(AllPublicationData!$I:$I,AllPublicationData!$A:$A,'Publication Table (%)'!$B62,AllPublicationData!$B:$B,'Publication Table (%)'!R$7)/
SUMIFS(AllPublicationData!$E:$E,AllPublicationData!$A:$A,'Publication Table (%)'!$B62,AllPublicationData!$B:$B,'Publication Table (%)'!R$7)),
IF('Publication Table (%)'!$C$5="Cancellations for other reasons",
IFERROR(SUMIFS(AllPublicationData!$J:$J,AllPublicationData!$A:$A,'Publication Table (%)'!$B62,AllPublicationData!$B:$B,'Publication Table (%)'!$C$4,AllPublicationData!$D:$D,'Publication Table (%)'!R$7)/
SUMIFS(AllPublicationData!$E:$E,AllPublicationData!$A:$A,'Publication Table (%)'!$B62,AllPublicationData!$B:$B,'Publication Table (%)'!$C$4,AllPublicationData!$D:$D,'Publication Table (%)'!R$7),
SUMIFS(AllPublicationData!$J:$J,AllPublicationData!$A:$A,'Publication Table (%)'!$B62,AllPublicationData!$B:$B,'Publication Table (%)'!R$7)/
SUMIFS(AllPublicationData!$E:$E,AllPublicationData!$A:$A,'Publication Table (%)'!$B62,AllPublicationData!$B:$B,'Publication Table (%)'!R$7)))))))</f>
        <v>5.9196617336152217E-2</v>
      </c>
      <c r="S62" s="96">
        <f>IF('Publication Table (%)'!$C$5="All Cancelled Operations",
IFERROR(SUMIFS(AllPublicationData!$F:$F,AllPublicationData!$A:$A,'Publication Table (%)'!$B62,AllPublicationData!$B:$B,'Publication Table (%)'!$C$4,AllPublicationData!$D:$D,'Publication Table (%)'!S$7)/
SUMIFS(AllPublicationData!$E:$E,AllPublicationData!$A:$A,'Publication Table (%)'!$B62,AllPublicationData!$B:$B,'Publication Table (%)'!$C$4,AllPublicationData!$D:$D,'Publication Table (%)'!S$7),
SUMIFS(AllPublicationData!$F:$F,AllPublicationData!$A:$A,'Publication Table (%)'!$B62,AllPublicationData!$B:$B,'Publication Table (%)'!S$7)/
SUMIFS(AllPublicationData!$E:$E,AllPublicationData!$A:$A,'Publication Table (%)'!$B62,AllPublicationData!$B:$B,'Publication Table (%)'!S$7)),
IF('Publication Table (%)'!$C$5="Operations cancelled by patient",
IFERROR(SUMIFS(AllPublicationData!$G:$G,AllPublicationData!$A:$A,'Publication Table (%)'!$B62,AllPublicationData!$B:$B,'Publication Table (%)'!$C$4,AllPublicationData!$D:$D,'Publication Table (%)'!S$7)/
SUMIFS(AllPublicationData!$E:$E,AllPublicationData!$A:$A,'Publication Table (%)'!$B62,AllPublicationData!$B:$B,'Publication Table (%)'!$C$4,AllPublicationData!$D:$D,'Publication Table (%)'!S$7),
SUMIFS(AllPublicationData!$G:$G,AllPublicationData!$A:$A,'Publication Table (%)'!$B62,AllPublicationData!$B:$B,'Publication Table (%)'!S$7)/
SUMIFS(AllPublicationData!$E:$E,AllPublicationData!$A:$A,'Publication Table (%)'!$B62,AllPublicationData!$B:$B,'Publication Table (%)'!S$7)),
IF('Publication Table (%)'!$C$5="Operations cancelled for clinical reasons",
IFERROR(SUMIFS(AllPublicationData!$H:$H,AllPublicationData!$A:$A,'Publication Table (%)'!$B62,AllPublicationData!$B:$B,'Publication Table (%)'!$C$4,AllPublicationData!$D:$D,'Publication Table (%)'!S$7)/
SUMIFS(AllPublicationData!$E:$E,AllPublicationData!$A:$A,'Publication Table (%)'!$B62,AllPublicationData!$B:$B,'Publication Table (%)'!$C$4,AllPublicationData!$D:$D,'Publication Table (%)'!S$7),
SUMIFS(AllPublicationData!$H:$H,AllPublicationData!$A:$A,'Publication Table (%)'!$B62,AllPublicationData!$B:$B,'Publication Table (%)'!S$7)/
SUMIFS(AllPublicationData!$E:$E,AllPublicationData!$A:$A,'Publication Table (%)'!$B62,AllPublicationData!$B:$B,'Publication Table (%)'!S$7)),
IF('Publication Table (%)'!$C$5="Operations cancelled for non-clinical/capacity reasons",
IFERROR(SUMIFS(AllPublicationData!$I:$I,AllPublicationData!$A:$A,'Publication Table (%)'!$B62,AllPublicationData!$B:$B,'Publication Table (%)'!$C$4,AllPublicationData!$D:$D,'Publication Table (%)'!S$7)/
SUMIFS(AllPublicationData!$E:$E,AllPublicationData!$A:$A,'Publication Table (%)'!$B62,AllPublicationData!$B:$B,'Publication Table (%)'!$C$4,AllPublicationData!$D:$D,'Publication Table (%)'!S$7),
SUMIFS(AllPublicationData!$I:$I,AllPublicationData!$A:$A,'Publication Table (%)'!$B62,AllPublicationData!$B:$B,'Publication Table (%)'!S$7)/
SUMIFS(AllPublicationData!$E:$E,AllPublicationData!$A:$A,'Publication Table (%)'!$B62,AllPublicationData!$B:$B,'Publication Table (%)'!S$7)),
IF('Publication Table (%)'!$C$5="Cancellations for other reasons",
IFERROR(SUMIFS(AllPublicationData!$J:$J,AllPublicationData!$A:$A,'Publication Table (%)'!$B62,AllPublicationData!$B:$B,'Publication Table (%)'!$C$4,AllPublicationData!$D:$D,'Publication Table (%)'!S$7)/
SUMIFS(AllPublicationData!$E:$E,AllPublicationData!$A:$A,'Publication Table (%)'!$B62,AllPublicationData!$B:$B,'Publication Table (%)'!$C$4,AllPublicationData!$D:$D,'Publication Table (%)'!S$7),
SUMIFS(AllPublicationData!$J:$J,AllPublicationData!$A:$A,'Publication Table (%)'!$B62,AllPublicationData!$B:$B,'Publication Table (%)'!S$7)/
SUMIFS(AllPublicationData!$E:$E,AllPublicationData!$A:$A,'Publication Table (%)'!$B62,AllPublicationData!$B:$B,'Publication Table (%)'!S$7)))))))</f>
        <v>6.1946902654867256E-2</v>
      </c>
    </row>
    <row r="63" spans="2:21" x14ac:dyDescent="0.35">
      <c r="B63" s="89">
        <v>43739</v>
      </c>
      <c r="C63" s="112">
        <f>IF('Publication Table (%)'!$C$5="All Cancelled Operations",
SUMIFS(AllPublicationData!$F:$F,AllPublicationData!$A:$A,'Publication Table (%)'!$B63,AllPublicationData!$B:$B,'Publication Table (%)'!$C$4),
IF('Publication Table (%)'!$C$5="Operations cancelled by patient",
SUMIFS(AllPublicationData!$G:$G,AllPublicationData!$A:$A,'Publication Table (%)'!$B63,AllPublicationData!$B:$B,'Publication Table (%)'!$C$4),
IF('Publication Table (%)'!$C$5="Operations cancelled for clinical reasons",
SUMIFS(AllPublicationData!$H:$H,AllPublicationData!$A:$A,'Publication Table (%)'!$B63,AllPublicationData!$B:$B,'Publication Table (%)'!$C$4),
IF('Publication Table (%)'!$C$5="Operations cancelled for non-clinical/capacity reasons",
SUMIFS(AllPublicationData!$I:$I,AllPublicationData!$A:$A,'Publication Table (%)'!$B63,AllPublicationData!$B:$B,'Publication Table (%)'!$C$4),
IF('Publication Table (%)'!$C$5="Cancellations for other reasons",
SUMIFS(AllPublicationData!$J:$J,AllPublicationData!$A:$A,'Publication Table (%)'!$B63,AllPublicationData!$B:$B,'Publication Table (%)'!$C$4))))))+
IF(AND($C$4="NHS Scotland",$C$5="All Cancelled Operations"),
SUMIFS(AllPublicationData!$F:$F,AllPublicationData!$A:$A,'Publication Table (%)'!$B63),
IF(AND($C$4="NHS Scotland",$C$5="Operations cancelled by patient"),
SUMIFS(AllPublicationData!$G:$G,AllPublicationData!$A:$A,'Publication Table (%)'!$B63),
IF(AND($C$4="NHS Scotland",$C$5="Operations cancelled for clinical reasons"),
SUMIFS(AllPublicationData!$H:$H,AllPublicationData!$A:$A,'Publication Table (%)'!$B63),
IF(AND($C$4="NHS Scotland",$C$5="Operations cancelled for non-clinical/capacity reasons"),
SUMIFS(AllPublicationData!$I:$I,AllPublicationData!$A:$A,'Publication Table (%)'!$B63),
IF(AND($C$4="NHS Scotland",$C$5="Cancellations for other reasons"),
SUMIFS(AllPublicationData!$J:$J,AllPublicationData!$A:$A,'Publication Table (%)'!$B63))))))</f>
        <v>2481</v>
      </c>
      <c r="D63" s="110">
        <f>IF(AND('Publication Table (%)'!$C$5="All Cancelled Operations",$C$4&lt;&gt;"NHS Scotland"),
IFERROR(SUMIFS(AllPublicationData!$F:$F,AllPublicationData!$A:$A,'Publication Table (%)'!$B63,AllPublicationData!$B:$B,'Publication Table (%)'!$C$4,AllPublicationData!$D:$D,'Publication Table (%)'!D$7)/
SUMIFS(AllPublicationData!$E:$E,AllPublicationData!$A:$A,'Publication Table (%)'!$B63,AllPublicationData!$B:$B,'Publication Table (%)'!$C$4,AllPublicationData!$D:$D,'Publication Table (%)'!D$7),
SUMIFS(AllPublicationData!$F:$F,AllPublicationData!$A:$A,'Publication Table (%)'!$B63,AllPublicationData!$B:$B,'Publication Table (%)'!D$7)/
SUMIFS(AllPublicationData!$E:$E,AllPublicationData!$A:$A,'Publication Table (%)'!$B63,AllPublicationData!$B:$B,'Publication Table (%)'!D$7)),
IF(AND('Publication Table (%)'!$C$5="Operations cancelled by patient",$C$4&lt;&gt;"NHS Scotland"),
IFERROR(SUMIFS(AllPublicationData!$G:$G,AllPublicationData!$A:$A,'Publication Table (%)'!$B63,AllPublicationData!$B:$B,'Publication Table (%)'!$C$4,AllPublicationData!$D:$D,'Publication Table (%)'!D$7)/
SUMIFS(AllPublicationData!$E:$E,AllPublicationData!$A:$A,'Publication Table (%)'!$B63,AllPublicationData!$B:$B,'Publication Table (%)'!$C$4,AllPublicationData!$D:$D,'Publication Table (%)'!D$7),
SUMIFS(AllPublicationData!$G:$G,AllPublicationData!$A:$A,'Publication Table (%)'!$B63,AllPublicationData!$B:$B,'Publication Table (%)'!D$7)/
SUMIFS(AllPublicationData!$E:$E,AllPublicationData!$A:$A,'Publication Table (%)'!$B63,AllPublicationData!$B:$B,'Publication Table (%)'!D$7)),
IF(AND('Publication Table (%)'!$C$5="Operations cancelled for clinical reasons",$C$4&lt;&gt;"NHS Scotland"),
IFERROR(SUMIFS(AllPublicationData!$H:$H,AllPublicationData!$A:$A,'Publication Table (%)'!$B63,AllPublicationData!$B:$B,'Publication Table (%)'!$C$4,AllPublicationData!$D:$D,'Publication Table (%)'!D$7)/
SUMIFS(AllPublicationData!$E:$E,AllPublicationData!$A:$A,'Publication Table (%)'!$B63,AllPublicationData!$B:$B,'Publication Table (%)'!$C$4,AllPublicationData!$D:$D,'Publication Table (%)'!D$7),
SUMIFS(AllPublicationData!$H:$H,AllPublicationData!$A:$A,'Publication Table (%)'!$B63,AllPublicationData!$B:$B,'Publication Table (%)'!D$7)/
SUMIFS(AllPublicationData!$E:$E,AllPublicationData!$A:$A,'Publication Table (%)'!$B63,AllPublicationData!$B:$B,'Publication Table (%)'!D$7)),
IF(AND('Publication Table (%)'!$C$5="Operations cancelled for non-clinical/capacity reasons",$C$4&lt;&gt;"NHS Scotland"),
IFERROR(SUMIFS(AllPublicationData!$I:$I,AllPublicationData!$A:$A,'Publication Table (%)'!$B63,AllPublicationData!$B:$B,'Publication Table (%)'!$C$4,AllPublicationData!$D:$D,'Publication Table (%)'!D$7)/
SUMIFS(AllPublicationData!$E:$E,AllPublicationData!$A:$A,'Publication Table (%)'!$B63,AllPublicationData!$B:$B,'Publication Table (%)'!$C$4,AllPublicationData!$D:$D,'Publication Table (%)'!D$7),
SUMIFS(AllPublicationData!$I:$I,AllPublicationData!$A:$A,'Publication Table (%)'!$B63,AllPublicationData!$B:$B,'Publication Table (%)'!D$7)/
SUMIFS(AllPublicationData!$E:$E,AllPublicationData!$A:$A,'Publication Table (%)'!$B63,AllPublicationData!$B:$B,'Publication Table (%)'!D$7)),
IF(AND('Publication Table (%)'!$C$5="Cancellations for other reasons",$C$4&lt;&gt;"NHS Scotland"),
IFERROR(SUMIFS(AllPublicationData!$J:$J,AllPublicationData!$A:$A,'Publication Table (%)'!$B63,AllPublicationData!$B:$B,'Publication Table (%)'!$C$4,AllPublicationData!$D:$D,'Publication Table (%)'!D$7)/
SUMIFS(AllPublicationData!$E:$E,AllPublicationData!$A:$A,'Publication Table (%)'!$B63,AllPublicationData!$B:$B,'Publication Table (%)'!$C$4,AllPublicationData!$D:$D,'Publication Table (%)'!D$7),
SUMIFS(AllPublicationData!$J:$J,AllPublicationData!$A:$A,'Publication Table (%)'!$B63,AllPublicationData!$B:$B,'Publication Table (%)'!D$7)/
SUMIFS(AllPublicationData!$E:$E,AllPublicationData!$A:$A,'Publication Table (%)'!$B63,AllPublicationData!$B:$B,'Publication Table (%)'!D$7)),
IF(AND($C$4="NHS Scotland",$C$5="All Cancelled Operations"),
SUMIFS(AllPublicationData!$F:$F,AllPublicationData!$A:$A,'Publication Table'!$B63)/
SUMIFS(AllPublicationData!$E:$E,AllPublicationData!$A:$A,'Publication Table'!$B63),
IF(AND($C$4="NHS Scotland",$C$5="Operations cancelled by patient"),
SUMIFS(AllPublicationData!$G:$G,AllPublicationData!$A:$A,'Publication Table'!$B63)/
SUMIFS(AllPublicationData!$E:$E,AllPublicationData!$A:$A,'Publication Table'!$B63),
IF(AND($C$4="NHS Scotland",$C$5="Operations cancelled for clinical reasons"),
SUMIFS(AllPublicationData!$H:$H,AllPublicationData!$A:$A,'Publication Table'!$B63)/
SUMIFS(AllPublicationData!$E:$E,AllPublicationData!$A:$A,'Publication Table'!$B63),
IF(AND($C$4="NHS Scotland",$C$5="Operations cancelled for non-clinical/capacity reasons"),
SUMIFS(AllPublicationData!$I:$I,AllPublicationData!$A:$A,'Publication Table'!$B63)/
SUMIFS(AllPublicationData!$E:$E,AllPublicationData!$A:$A,'Publication Table'!$B63),
IF(AND($C$4="NHS Scotland",$C$5="Cancellations for other reasons"),
SUMIFS(AllPublicationData!$J:$J,AllPublicationData!$A:$A,'Publication Table'!$B63)/
SUMIFS(AllPublicationData!$E:$E,AllPublicationData!$A:$A,'Publication Table'!$B63)))))))))))</f>
        <v>8.5149466314308267E-2</v>
      </c>
      <c r="E63" s="96">
        <f>IF('Publication Table (%)'!$C$5="All Cancelled Operations",
IFERROR(SUMIFS(AllPublicationData!$F:$F,AllPublicationData!$A:$A,'Publication Table (%)'!$B63,AllPublicationData!$B:$B,'Publication Table (%)'!$C$4,AllPublicationData!$D:$D,'Publication Table (%)'!E$7)/
SUMIFS(AllPublicationData!$E:$E,AllPublicationData!$A:$A,'Publication Table (%)'!$B63,AllPublicationData!$B:$B,'Publication Table (%)'!$C$4,AllPublicationData!$D:$D,'Publication Table (%)'!E$7),
SUMIFS(AllPublicationData!$F:$F,AllPublicationData!$A:$A,'Publication Table (%)'!$B63,AllPublicationData!$B:$B,'Publication Table (%)'!E$7)/
SUMIFS(AllPublicationData!$E:$E,AllPublicationData!$A:$A,'Publication Table (%)'!$B63,AllPublicationData!$B:$B,'Publication Table (%)'!E$7)),
IF('Publication Table (%)'!$C$5="Operations cancelled by patient",
IFERROR(SUMIFS(AllPublicationData!$G:$G,AllPublicationData!$A:$A,'Publication Table (%)'!$B63,AllPublicationData!$B:$B,'Publication Table (%)'!$C$4,AllPublicationData!$D:$D,'Publication Table (%)'!E$7)/
SUMIFS(AllPublicationData!$E:$E,AllPublicationData!$A:$A,'Publication Table (%)'!$B63,AllPublicationData!$B:$B,'Publication Table (%)'!$C$4,AllPublicationData!$D:$D,'Publication Table (%)'!E$7),
SUMIFS(AllPublicationData!$G:$G,AllPublicationData!$A:$A,'Publication Table (%)'!$B63,AllPublicationData!$B:$B,'Publication Table (%)'!E$7)/
SUMIFS(AllPublicationData!$E:$E,AllPublicationData!$A:$A,'Publication Table (%)'!$B63,AllPublicationData!$B:$B,'Publication Table (%)'!E$7)),
IF('Publication Table (%)'!$C$5="Operations cancelled for clinical reasons",
IFERROR(SUMIFS(AllPublicationData!$H:$H,AllPublicationData!$A:$A,'Publication Table (%)'!$B63,AllPublicationData!$B:$B,'Publication Table (%)'!$C$4,AllPublicationData!$D:$D,'Publication Table (%)'!E$7)/
SUMIFS(AllPublicationData!$E:$E,AllPublicationData!$A:$A,'Publication Table (%)'!$B63,AllPublicationData!$B:$B,'Publication Table (%)'!$C$4,AllPublicationData!$D:$D,'Publication Table (%)'!E$7),
SUMIFS(AllPublicationData!$H:$H,AllPublicationData!$A:$A,'Publication Table (%)'!$B63,AllPublicationData!$B:$B,'Publication Table (%)'!E$7)/
SUMIFS(AllPublicationData!$E:$E,AllPublicationData!$A:$A,'Publication Table (%)'!$B63,AllPublicationData!$B:$B,'Publication Table (%)'!E$7)),
IF('Publication Table (%)'!$C$5="Operations cancelled for non-clinical/capacity reasons",
IFERROR(SUMIFS(AllPublicationData!$I:$I,AllPublicationData!$A:$A,'Publication Table (%)'!$B63,AllPublicationData!$B:$B,'Publication Table (%)'!$C$4,AllPublicationData!$D:$D,'Publication Table (%)'!E$7)/
SUMIFS(AllPublicationData!$E:$E,AllPublicationData!$A:$A,'Publication Table (%)'!$B63,AllPublicationData!$B:$B,'Publication Table (%)'!$C$4,AllPublicationData!$D:$D,'Publication Table (%)'!E$7),
SUMIFS(AllPublicationData!$I:$I,AllPublicationData!$A:$A,'Publication Table (%)'!$B63,AllPublicationData!$B:$B,'Publication Table (%)'!E$7)/
SUMIFS(AllPublicationData!$E:$E,AllPublicationData!$A:$A,'Publication Table (%)'!$B63,AllPublicationData!$B:$B,'Publication Table (%)'!E$7)),
IF('Publication Table (%)'!$C$5="Cancellations for other reasons",
IFERROR(SUMIFS(AllPublicationData!$J:$J,AllPublicationData!$A:$A,'Publication Table (%)'!$B63,AllPublicationData!$B:$B,'Publication Table (%)'!$C$4,AllPublicationData!$D:$D,'Publication Table (%)'!E$7)/
SUMIFS(AllPublicationData!$E:$E,AllPublicationData!$A:$A,'Publication Table (%)'!$B63,AllPublicationData!$B:$B,'Publication Table (%)'!$C$4,AllPublicationData!$D:$D,'Publication Table (%)'!E$7),
SUMIFS(AllPublicationData!$J:$J,AllPublicationData!$A:$A,'Publication Table (%)'!$B63,AllPublicationData!$B:$B,'Publication Table (%)'!E$7)/
SUMIFS(AllPublicationData!$E:$E,AllPublicationData!$A:$A,'Publication Table (%)'!$B63,AllPublicationData!$B:$B,'Publication Table (%)'!E$7)))))))</f>
        <v>5.0749711649365627E-2</v>
      </c>
      <c r="F63" s="96">
        <f>IF('Publication Table (%)'!$C$5="All Cancelled Operations",
IFERROR(SUMIFS(AllPublicationData!$F:$F,AllPublicationData!$A:$A,'Publication Table (%)'!$B63,AllPublicationData!$B:$B,'Publication Table (%)'!$C$4,AllPublicationData!$D:$D,'Publication Table (%)'!F$7)/
SUMIFS(AllPublicationData!$E:$E,AllPublicationData!$A:$A,'Publication Table (%)'!$B63,AllPublicationData!$B:$B,'Publication Table (%)'!$C$4,AllPublicationData!$D:$D,'Publication Table (%)'!F$7),
SUMIFS(AllPublicationData!$F:$F,AllPublicationData!$A:$A,'Publication Table (%)'!$B63,AllPublicationData!$B:$B,'Publication Table (%)'!F$7)/
SUMIFS(AllPublicationData!$E:$E,AllPublicationData!$A:$A,'Publication Table (%)'!$B63,AllPublicationData!$B:$B,'Publication Table (%)'!F$7)),
IF('Publication Table (%)'!$C$5="Operations cancelled by patient",
IFERROR(SUMIFS(AllPublicationData!$G:$G,AllPublicationData!$A:$A,'Publication Table (%)'!$B63,AllPublicationData!$B:$B,'Publication Table (%)'!$C$4,AllPublicationData!$D:$D,'Publication Table (%)'!F$7)/
SUMIFS(AllPublicationData!$E:$E,AllPublicationData!$A:$A,'Publication Table (%)'!$B63,AllPublicationData!$B:$B,'Publication Table (%)'!$C$4,AllPublicationData!$D:$D,'Publication Table (%)'!F$7),
SUMIFS(AllPublicationData!$G:$G,AllPublicationData!$A:$A,'Publication Table (%)'!$B63,AllPublicationData!$B:$B,'Publication Table (%)'!F$7)/
SUMIFS(AllPublicationData!$E:$E,AllPublicationData!$A:$A,'Publication Table (%)'!$B63,AllPublicationData!$B:$B,'Publication Table (%)'!F$7)),
IF('Publication Table (%)'!$C$5="Operations cancelled for clinical reasons",
IFERROR(SUMIFS(AllPublicationData!$H:$H,AllPublicationData!$A:$A,'Publication Table (%)'!$B63,AllPublicationData!$B:$B,'Publication Table (%)'!$C$4,AllPublicationData!$D:$D,'Publication Table (%)'!F$7)/
SUMIFS(AllPublicationData!$E:$E,AllPublicationData!$A:$A,'Publication Table (%)'!$B63,AllPublicationData!$B:$B,'Publication Table (%)'!$C$4,AllPublicationData!$D:$D,'Publication Table (%)'!F$7),
SUMIFS(AllPublicationData!$H:$H,AllPublicationData!$A:$A,'Publication Table (%)'!$B63,AllPublicationData!$B:$B,'Publication Table (%)'!F$7)/
SUMIFS(AllPublicationData!$E:$E,AllPublicationData!$A:$A,'Publication Table (%)'!$B63,AllPublicationData!$B:$B,'Publication Table (%)'!F$7)),
IF('Publication Table (%)'!$C$5="Operations cancelled for non-clinical/capacity reasons",
IFERROR(SUMIFS(AllPublicationData!$I:$I,AllPublicationData!$A:$A,'Publication Table (%)'!$B63,AllPublicationData!$B:$B,'Publication Table (%)'!$C$4,AllPublicationData!$D:$D,'Publication Table (%)'!F$7)/
SUMIFS(AllPublicationData!$E:$E,AllPublicationData!$A:$A,'Publication Table (%)'!$B63,AllPublicationData!$B:$B,'Publication Table (%)'!$C$4,AllPublicationData!$D:$D,'Publication Table (%)'!F$7),
SUMIFS(AllPublicationData!$I:$I,AllPublicationData!$A:$A,'Publication Table (%)'!$B63,AllPublicationData!$B:$B,'Publication Table (%)'!F$7)/
SUMIFS(AllPublicationData!$E:$E,AllPublicationData!$A:$A,'Publication Table (%)'!$B63,AllPublicationData!$B:$B,'Publication Table (%)'!F$7)),
IF('Publication Table (%)'!$C$5="Cancellations for other reasons",
IFERROR(SUMIFS(AllPublicationData!$J:$J,AllPublicationData!$A:$A,'Publication Table (%)'!$B63,AllPublicationData!$B:$B,'Publication Table (%)'!$C$4,AllPublicationData!$D:$D,'Publication Table (%)'!F$7)/
SUMIFS(AllPublicationData!$E:$E,AllPublicationData!$A:$A,'Publication Table (%)'!$B63,AllPublicationData!$B:$B,'Publication Table (%)'!$C$4,AllPublicationData!$D:$D,'Publication Table (%)'!F$7),
SUMIFS(AllPublicationData!$J:$J,AllPublicationData!$A:$A,'Publication Table (%)'!$B63,AllPublicationData!$B:$B,'Publication Table (%)'!F$7)/
SUMIFS(AllPublicationData!$E:$E,AllPublicationData!$A:$A,'Publication Table (%)'!$B63,AllPublicationData!$B:$B,'Publication Table (%)'!F$7)))))))</f>
        <v>0.11708683473389356</v>
      </c>
      <c r="G63" s="96">
        <f>IF('Publication Table (%)'!$C$5="All Cancelled Operations",
IFERROR(SUMIFS(AllPublicationData!$F:$F,AllPublicationData!$A:$A,'Publication Table (%)'!$B63,AllPublicationData!$B:$B,'Publication Table (%)'!$C$4,AllPublicationData!$D:$D,'Publication Table (%)'!G$7)/
SUMIFS(AllPublicationData!$E:$E,AllPublicationData!$A:$A,'Publication Table (%)'!$B63,AllPublicationData!$B:$B,'Publication Table (%)'!$C$4,AllPublicationData!$D:$D,'Publication Table (%)'!G$7),
SUMIFS(AllPublicationData!$F:$F,AllPublicationData!$A:$A,'Publication Table (%)'!$B63,AllPublicationData!$B:$B,'Publication Table (%)'!G$7)/
SUMIFS(AllPublicationData!$E:$E,AllPublicationData!$A:$A,'Publication Table (%)'!$B63,AllPublicationData!$B:$B,'Publication Table (%)'!G$7)),
IF('Publication Table (%)'!$C$5="Operations cancelled by patient",
IFERROR(SUMIFS(AllPublicationData!$G:$G,AllPublicationData!$A:$A,'Publication Table (%)'!$B63,AllPublicationData!$B:$B,'Publication Table (%)'!$C$4,AllPublicationData!$D:$D,'Publication Table (%)'!G$7)/
SUMIFS(AllPublicationData!$E:$E,AllPublicationData!$A:$A,'Publication Table (%)'!$B63,AllPublicationData!$B:$B,'Publication Table (%)'!$C$4,AllPublicationData!$D:$D,'Publication Table (%)'!G$7),
SUMIFS(AllPublicationData!$G:$G,AllPublicationData!$A:$A,'Publication Table (%)'!$B63,AllPublicationData!$B:$B,'Publication Table (%)'!G$7)/
SUMIFS(AllPublicationData!$E:$E,AllPublicationData!$A:$A,'Publication Table (%)'!$B63,AllPublicationData!$B:$B,'Publication Table (%)'!G$7)),
IF('Publication Table (%)'!$C$5="Operations cancelled for clinical reasons",
IFERROR(SUMIFS(AllPublicationData!$H:$H,AllPublicationData!$A:$A,'Publication Table (%)'!$B63,AllPublicationData!$B:$B,'Publication Table (%)'!$C$4,AllPublicationData!$D:$D,'Publication Table (%)'!G$7)/
SUMIFS(AllPublicationData!$E:$E,AllPublicationData!$A:$A,'Publication Table (%)'!$B63,AllPublicationData!$B:$B,'Publication Table (%)'!$C$4,AllPublicationData!$D:$D,'Publication Table (%)'!G$7),
SUMIFS(AllPublicationData!$H:$H,AllPublicationData!$A:$A,'Publication Table (%)'!$B63,AllPublicationData!$B:$B,'Publication Table (%)'!G$7)/
SUMIFS(AllPublicationData!$E:$E,AllPublicationData!$A:$A,'Publication Table (%)'!$B63,AllPublicationData!$B:$B,'Publication Table (%)'!G$7)),
IF('Publication Table (%)'!$C$5="Operations cancelled for non-clinical/capacity reasons",
IFERROR(SUMIFS(AllPublicationData!$I:$I,AllPublicationData!$A:$A,'Publication Table (%)'!$B63,AllPublicationData!$B:$B,'Publication Table (%)'!$C$4,AllPublicationData!$D:$D,'Publication Table (%)'!G$7)/
SUMIFS(AllPublicationData!$E:$E,AllPublicationData!$A:$A,'Publication Table (%)'!$B63,AllPublicationData!$B:$B,'Publication Table (%)'!$C$4,AllPublicationData!$D:$D,'Publication Table (%)'!G$7),
SUMIFS(AllPublicationData!$I:$I,AllPublicationData!$A:$A,'Publication Table (%)'!$B63,AllPublicationData!$B:$B,'Publication Table (%)'!G$7)/
SUMIFS(AllPublicationData!$E:$E,AllPublicationData!$A:$A,'Publication Table (%)'!$B63,AllPublicationData!$B:$B,'Publication Table (%)'!G$7)),
IF('Publication Table (%)'!$C$5="Cancellations for other reasons",
IFERROR(SUMIFS(AllPublicationData!$J:$J,AllPublicationData!$A:$A,'Publication Table (%)'!$B63,AllPublicationData!$B:$B,'Publication Table (%)'!$C$4,AllPublicationData!$D:$D,'Publication Table (%)'!G$7)/
SUMIFS(AllPublicationData!$E:$E,AllPublicationData!$A:$A,'Publication Table (%)'!$B63,AllPublicationData!$B:$B,'Publication Table (%)'!$C$4,AllPublicationData!$D:$D,'Publication Table (%)'!G$7),
SUMIFS(AllPublicationData!$J:$J,AllPublicationData!$A:$A,'Publication Table (%)'!$B63,AllPublicationData!$B:$B,'Publication Table (%)'!G$7)/
SUMIFS(AllPublicationData!$E:$E,AllPublicationData!$A:$A,'Publication Table (%)'!$B63,AllPublicationData!$B:$B,'Publication Table (%)'!G$7)))))))</f>
        <v>7.9822616407982258E-2</v>
      </c>
      <c r="H63" s="96">
        <f>IF('Publication Table (%)'!$C$5="All Cancelled Operations",
IFERROR(SUMIFS(AllPublicationData!$F:$F,AllPublicationData!$A:$A,'Publication Table (%)'!$B63,AllPublicationData!$B:$B,'Publication Table (%)'!$C$4,AllPublicationData!$D:$D,'Publication Table (%)'!H$7)/
SUMIFS(AllPublicationData!$E:$E,AllPublicationData!$A:$A,'Publication Table (%)'!$B63,AllPublicationData!$B:$B,'Publication Table (%)'!$C$4,AllPublicationData!$D:$D,'Publication Table (%)'!H$7),
SUMIFS(AllPublicationData!$F:$F,AllPublicationData!$A:$A,'Publication Table (%)'!$B63,AllPublicationData!$B:$B,'Publication Table (%)'!H$7)/
SUMIFS(AllPublicationData!$E:$E,AllPublicationData!$A:$A,'Publication Table (%)'!$B63,AllPublicationData!$B:$B,'Publication Table (%)'!H$7)),
IF('Publication Table (%)'!$C$5="Operations cancelled by patient",
IFERROR(SUMIFS(AllPublicationData!$G:$G,AllPublicationData!$A:$A,'Publication Table (%)'!$B63,AllPublicationData!$B:$B,'Publication Table (%)'!$C$4,AllPublicationData!$D:$D,'Publication Table (%)'!H$7)/
SUMIFS(AllPublicationData!$E:$E,AllPublicationData!$A:$A,'Publication Table (%)'!$B63,AllPublicationData!$B:$B,'Publication Table (%)'!$C$4,AllPublicationData!$D:$D,'Publication Table (%)'!H$7),
SUMIFS(AllPublicationData!$G:$G,AllPublicationData!$A:$A,'Publication Table (%)'!$B63,AllPublicationData!$B:$B,'Publication Table (%)'!H$7)/
SUMIFS(AllPublicationData!$E:$E,AllPublicationData!$A:$A,'Publication Table (%)'!$B63,AllPublicationData!$B:$B,'Publication Table (%)'!H$7)),
IF('Publication Table (%)'!$C$5="Operations cancelled for clinical reasons",
IFERROR(SUMIFS(AllPublicationData!$H:$H,AllPublicationData!$A:$A,'Publication Table (%)'!$B63,AllPublicationData!$B:$B,'Publication Table (%)'!$C$4,AllPublicationData!$D:$D,'Publication Table (%)'!H$7)/
SUMIFS(AllPublicationData!$E:$E,AllPublicationData!$A:$A,'Publication Table (%)'!$B63,AllPublicationData!$B:$B,'Publication Table (%)'!$C$4,AllPublicationData!$D:$D,'Publication Table (%)'!H$7),
SUMIFS(AllPublicationData!$H:$H,AllPublicationData!$A:$A,'Publication Table (%)'!$B63,AllPublicationData!$B:$B,'Publication Table (%)'!H$7)/
SUMIFS(AllPublicationData!$E:$E,AllPublicationData!$A:$A,'Publication Table (%)'!$B63,AllPublicationData!$B:$B,'Publication Table (%)'!H$7)),
IF('Publication Table (%)'!$C$5="Operations cancelled for non-clinical/capacity reasons",
IFERROR(SUMIFS(AllPublicationData!$I:$I,AllPublicationData!$A:$A,'Publication Table (%)'!$B63,AllPublicationData!$B:$B,'Publication Table (%)'!$C$4,AllPublicationData!$D:$D,'Publication Table (%)'!H$7)/
SUMIFS(AllPublicationData!$E:$E,AllPublicationData!$A:$A,'Publication Table (%)'!$B63,AllPublicationData!$B:$B,'Publication Table (%)'!$C$4,AllPublicationData!$D:$D,'Publication Table (%)'!H$7),
SUMIFS(AllPublicationData!$I:$I,AllPublicationData!$A:$A,'Publication Table (%)'!$B63,AllPublicationData!$B:$B,'Publication Table (%)'!H$7)/
SUMIFS(AllPublicationData!$E:$E,AllPublicationData!$A:$A,'Publication Table (%)'!$B63,AllPublicationData!$B:$B,'Publication Table (%)'!H$7)),
IF('Publication Table (%)'!$C$5="Cancellations for other reasons",
IFERROR(SUMIFS(AllPublicationData!$J:$J,AllPublicationData!$A:$A,'Publication Table (%)'!$B63,AllPublicationData!$B:$B,'Publication Table (%)'!$C$4,AllPublicationData!$D:$D,'Publication Table (%)'!H$7)/
SUMIFS(AllPublicationData!$E:$E,AllPublicationData!$A:$A,'Publication Table (%)'!$B63,AllPublicationData!$B:$B,'Publication Table (%)'!$C$4,AllPublicationData!$D:$D,'Publication Table (%)'!H$7),
SUMIFS(AllPublicationData!$J:$J,AllPublicationData!$A:$A,'Publication Table (%)'!$B63,AllPublicationData!$B:$B,'Publication Table (%)'!H$7)/
SUMIFS(AllPublicationData!$E:$E,AllPublicationData!$A:$A,'Publication Table (%)'!$B63,AllPublicationData!$B:$B,'Publication Table (%)'!H$7)))))))</f>
        <v>8.7858450274557659E-2</v>
      </c>
      <c r="I63" s="96">
        <f>IF('Publication Table (%)'!$C$5="All Cancelled Operations",
IFERROR(SUMIFS(AllPublicationData!$F:$F,AllPublicationData!$A:$A,'Publication Table (%)'!$B63,AllPublicationData!$B:$B,'Publication Table (%)'!$C$4,AllPublicationData!$D:$D,'Publication Table (%)'!I$7)/
SUMIFS(AllPublicationData!$E:$E,AllPublicationData!$A:$A,'Publication Table (%)'!$B63,AllPublicationData!$B:$B,'Publication Table (%)'!$C$4,AllPublicationData!$D:$D,'Publication Table (%)'!I$7),
SUMIFS(AllPublicationData!$F:$F,AllPublicationData!$A:$A,'Publication Table (%)'!$B63,AllPublicationData!$B:$B,'Publication Table (%)'!I$7)/
SUMIFS(AllPublicationData!$E:$E,AllPublicationData!$A:$A,'Publication Table (%)'!$B63,AllPublicationData!$B:$B,'Publication Table (%)'!I$7)),
IF('Publication Table (%)'!$C$5="Operations cancelled by patient",
IFERROR(SUMIFS(AllPublicationData!$G:$G,AllPublicationData!$A:$A,'Publication Table (%)'!$B63,AllPublicationData!$B:$B,'Publication Table (%)'!$C$4,AllPublicationData!$D:$D,'Publication Table (%)'!I$7)/
SUMIFS(AllPublicationData!$E:$E,AllPublicationData!$A:$A,'Publication Table (%)'!$B63,AllPublicationData!$B:$B,'Publication Table (%)'!$C$4,AllPublicationData!$D:$D,'Publication Table (%)'!I$7),
SUMIFS(AllPublicationData!$G:$G,AllPublicationData!$A:$A,'Publication Table (%)'!$B63,AllPublicationData!$B:$B,'Publication Table (%)'!I$7)/
SUMIFS(AllPublicationData!$E:$E,AllPublicationData!$A:$A,'Publication Table (%)'!$B63,AllPublicationData!$B:$B,'Publication Table (%)'!I$7)),
IF('Publication Table (%)'!$C$5="Operations cancelled for clinical reasons",
IFERROR(SUMIFS(AllPublicationData!$H:$H,AllPublicationData!$A:$A,'Publication Table (%)'!$B63,AllPublicationData!$B:$B,'Publication Table (%)'!$C$4,AllPublicationData!$D:$D,'Publication Table (%)'!I$7)/
SUMIFS(AllPublicationData!$E:$E,AllPublicationData!$A:$A,'Publication Table (%)'!$B63,AllPublicationData!$B:$B,'Publication Table (%)'!$C$4,AllPublicationData!$D:$D,'Publication Table (%)'!I$7),
SUMIFS(AllPublicationData!$H:$H,AllPublicationData!$A:$A,'Publication Table (%)'!$B63,AllPublicationData!$B:$B,'Publication Table (%)'!I$7)/
SUMIFS(AllPublicationData!$E:$E,AllPublicationData!$A:$A,'Publication Table (%)'!$B63,AllPublicationData!$B:$B,'Publication Table (%)'!I$7)),
IF('Publication Table (%)'!$C$5="Operations cancelled for non-clinical/capacity reasons",
IFERROR(SUMIFS(AllPublicationData!$I:$I,AllPublicationData!$A:$A,'Publication Table (%)'!$B63,AllPublicationData!$B:$B,'Publication Table (%)'!$C$4,AllPublicationData!$D:$D,'Publication Table (%)'!I$7)/
SUMIFS(AllPublicationData!$E:$E,AllPublicationData!$A:$A,'Publication Table (%)'!$B63,AllPublicationData!$B:$B,'Publication Table (%)'!$C$4,AllPublicationData!$D:$D,'Publication Table (%)'!I$7),
SUMIFS(AllPublicationData!$I:$I,AllPublicationData!$A:$A,'Publication Table (%)'!$B63,AllPublicationData!$B:$B,'Publication Table (%)'!I$7)/
SUMIFS(AllPublicationData!$E:$E,AllPublicationData!$A:$A,'Publication Table (%)'!$B63,AllPublicationData!$B:$B,'Publication Table (%)'!I$7)),
IF('Publication Table (%)'!$C$5="Cancellations for other reasons",
IFERROR(SUMIFS(AllPublicationData!$J:$J,AllPublicationData!$A:$A,'Publication Table (%)'!$B63,AllPublicationData!$B:$B,'Publication Table (%)'!$C$4,AllPublicationData!$D:$D,'Publication Table (%)'!I$7)/
SUMIFS(AllPublicationData!$E:$E,AllPublicationData!$A:$A,'Publication Table (%)'!$B63,AllPublicationData!$B:$B,'Publication Table (%)'!$C$4,AllPublicationData!$D:$D,'Publication Table (%)'!I$7),
SUMIFS(AllPublicationData!$J:$J,AllPublicationData!$A:$A,'Publication Table (%)'!$B63,AllPublicationData!$B:$B,'Publication Table (%)'!I$7)/
SUMIFS(AllPublicationData!$E:$E,AllPublicationData!$A:$A,'Publication Table (%)'!$B63,AllPublicationData!$B:$B,'Publication Table (%)'!I$7)))))))</f>
        <v>7.8545454545454543E-2</v>
      </c>
      <c r="J63" s="96">
        <f>IF('Publication Table (%)'!$C$5="All Cancelled Operations",
IFERROR(SUMIFS(AllPublicationData!$F:$F,AllPublicationData!$A:$A,'Publication Table (%)'!$B63,AllPublicationData!$B:$B,'Publication Table (%)'!$C$4,AllPublicationData!$D:$D,'Publication Table (%)'!J$7)/
SUMIFS(AllPublicationData!$E:$E,AllPublicationData!$A:$A,'Publication Table (%)'!$B63,AllPublicationData!$B:$B,'Publication Table (%)'!$C$4,AllPublicationData!$D:$D,'Publication Table (%)'!J$7),
SUMIFS(AllPublicationData!$F:$F,AllPublicationData!$A:$A,'Publication Table (%)'!$B63,AllPublicationData!$B:$B,'Publication Table (%)'!J$7)/
SUMIFS(AllPublicationData!$E:$E,AllPublicationData!$A:$A,'Publication Table (%)'!$B63,AllPublicationData!$B:$B,'Publication Table (%)'!J$7)),
IF('Publication Table (%)'!$C$5="Operations cancelled by patient",
IFERROR(SUMIFS(AllPublicationData!$G:$G,AllPublicationData!$A:$A,'Publication Table (%)'!$B63,AllPublicationData!$B:$B,'Publication Table (%)'!$C$4,AllPublicationData!$D:$D,'Publication Table (%)'!J$7)/
SUMIFS(AllPublicationData!$E:$E,AllPublicationData!$A:$A,'Publication Table (%)'!$B63,AllPublicationData!$B:$B,'Publication Table (%)'!$C$4,AllPublicationData!$D:$D,'Publication Table (%)'!J$7),
SUMIFS(AllPublicationData!$G:$G,AllPublicationData!$A:$A,'Publication Table (%)'!$B63,AllPublicationData!$B:$B,'Publication Table (%)'!J$7)/
SUMIFS(AllPublicationData!$E:$E,AllPublicationData!$A:$A,'Publication Table (%)'!$B63,AllPublicationData!$B:$B,'Publication Table (%)'!J$7)),
IF('Publication Table (%)'!$C$5="Operations cancelled for clinical reasons",
IFERROR(SUMIFS(AllPublicationData!$H:$H,AllPublicationData!$A:$A,'Publication Table (%)'!$B63,AllPublicationData!$B:$B,'Publication Table (%)'!$C$4,AllPublicationData!$D:$D,'Publication Table (%)'!J$7)/
SUMIFS(AllPublicationData!$E:$E,AllPublicationData!$A:$A,'Publication Table (%)'!$B63,AllPublicationData!$B:$B,'Publication Table (%)'!$C$4,AllPublicationData!$D:$D,'Publication Table (%)'!J$7),
SUMIFS(AllPublicationData!$H:$H,AllPublicationData!$A:$A,'Publication Table (%)'!$B63,AllPublicationData!$B:$B,'Publication Table (%)'!J$7)/
SUMIFS(AllPublicationData!$E:$E,AllPublicationData!$A:$A,'Publication Table (%)'!$B63,AllPublicationData!$B:$B,'Publication Table (%)'!J$7)),
IF('Publication Table (%)'!$C$5="Operations cancelled for non-clinical/capacity reasons",
IFERROR(SUMIFS(AllPublicationData!$I:$I,AllPublicationData!$A:$A,'Publication Table (%)'!$B63,AllPublicationData!$B:$B,'Publication Table (%)'!$C$4,AllPublicationData!$D:$D,'Publication Table (%)'!J$7)/
SUMIFS(AllPublicationData!$E:$E,AllPublicationData!$A:$A,'Publication Table (%)'!$B63,AllPublicationData!$B:$B,'Publication Table (%)'!$C$4,AllPublicationData!$D:$D,'Publication Table (%)'!J$7),
SUMIFS(AllPublicationData!$I:$I,AllPublicationData!$A:$A,'Publication Table (%)'!$B63,AllPublicationData!$B:$B,'Publication Table (%)'!J$7)/
SUMIFS(AllPublicationData!$E:$E,AllPublicationData!$A:$A,'Publication Table (%)'!$B63,AllPublicationData!$B:$B,'Publication Table (%)'!J$7)),
IF('Publication Table (%)'!$C$5="Cancellations for other reasons",
IFERROR(SUMIFS(AllPublicationData!$J:$J,AllPublicationData!$A:$A,'Publication Table (%)'!$B63,AllPublicationData!$B:$B,'Publication Table (%)'!$C$4,AllPublicationData!$D:$D,'Publication Table (%)'!J$7)/
SUMIFS(AllPublicationData!$E:$E,AllPublicationData!$A:$A,'Publication Table (%)'!$B63,AllPublicationData!$B:$B,'Publication Table (%)'!$C$4,AllPublicationData!$D:$D,'Publication Table (%)'!J$7),
SUMIFS(AllPublicationData!$J:$J,AllPublicationData!$A:$A,'Publication Table (%)'!$B63,AllPublicationData!$B:$B,'Publication Table (%)'!J$7)/
SUMIFS(AllPublicationData!$E:$E,AllPublicationData!$A:$A,'Publication Table (%)'!$B63,AllPublicationData!$B:$B,'Publication Table (%)'!J$7)))))))</f>
        <v>7.8252957233848952E-2</v>
      </c>
      <c r="K63" s="96">
        <f>IF('Publication Table (%)'!$C$5="All Cancelled Operations",
IFERROR(SUMIFS(AllPublicationData!$F:$F,AllPublicationData!$A:$A,'Publication Table (%)'!$B63,AllPublicationData!$B:$B,'Publication Table (%)'!$C$4,AllPublicationData!$D:$D,'Publication Table (%)'!K$7)/
SUMIFS(AllPublicationData!$E:$E,AllPublicationData!$A:$A,'Publication Table (%)'!$B63,AllPublicationData!$B:$B,'Publication Table (%)'!$C$4,AllPublicationData!$D:$D,'Publication Table (%)'!K$7),
SUMIFS(AllPublicationData!$F:$F,AllPublicationData!$A:$A,'Publication Table (%)'!$B63,AllPublicationData!$B:$B,'Publication Table (%)'!K$7)/
SUMIFS(AllPublicationData!$E:$E,AllPublicationData!$A:$A,'Publication Table (%)'!$B63,AllPublicationData!$B:$B,'Publication Table (%)'!K$7)),
IF('Publication Table (%)'!$C$5="Operations cancelled by patient",
IFERROR(SUMIFS(AllPublicationData!$G:$G,AllPublicationData!$A:$A,'Publication Table (%)'!$B63,AllPublicationData!$B:$B,'Publication Table (%)'!$C$4,AllPublicationData!$D:$D,'Publication Table (%)'!K$7)/
SUMIFS(AllPublicationData!$E:$E,AllPublicationData!$A:$A,'Publication Table (%)'!$B63,AllPublicationData!$B:$B,'Publication Table (%)'!$C$4,AllPublicationData!$D:$D,'Publication Table (%)'!K$7),
SUMIFS(AllPublicationData!$G:$G,AllPublicationData!$A:$A,'Publication Table (%)'!$B63,AllPublicationData!$B:$B,'Publication Table (%)'!K$7)/
SUMIFS(AllPublicationData!$E:$E,AllPublicationData!$A:$A,'Publication Table (%)'!$B63,AllPublicationData!$B:$B,'Publication Table (%)'!K$7)),
IF('Publication Table (%)'!$C$5="Operations cancelled for clinical reasons",
IFERROR(SUMIFS(AllPublicationData!$H:$H,AllPublicationData!$A:$A,'Publication Table (%)'!$B63,AllPublicationData!$B:$B,'Publication Table (%)'!$C$4,AllPublicationData!$D:$D,'Publication Table (%)'!K$7)/
SUMIFS(AllPublicationData!$E:$E,AllPublicationData!$A:$A,'Publication Table (%)'!$B63,AllPublicationData!$B:$B,'Publication Table (%)'!$C$4,AllPublicationData!$D:$D,'Publication Table (%)'!K$7),
SUMIFS(AllPublicationData!$H:$H,AllPublicationData!$A:$A,'Publication Table (%)'!$B63,AllPublicationData!$B:$B,'Publication Table (%)'!K$7)/
SUMIFS(AllPublicationData!$E:$E,AllPublicationData!$A:$A,'Publication Table (%)'!$B63,AllPublicationData!$B:$B,'Publication Table (%)'!K$7)),
IF('Publication Table (%)'!$C$5="Operations cancelled for non-clinical/capacity reasons",
IFERROR(SUMIFS(AllPublicationData!$I:$I,AllPublicationData!$A:$A,'Publication Table (%)'!$B63,AllPublicationData!$B:$B,'Publication Table (%)'!$C$4,AllPublicationData!$D:$D,'Publication Table (%)'!K$7)/
SUMIFS(AllPublicationData!$E:$E,AllPublicationData!$A:$A,'Publication Table (%)'!$B63,AllPublicationData!$B:$B,'Publication Table (%)'!$C$4,AllPublicationData!$D:$D,'Publication Table (%)'!K$7),
SUMIFS(AllPublicationData!$I:$I,AllPublicationData!$A:$A,'Publication Table (%)'!$B63,AllPublicationData!$B:$B,'Publication Table (%)'!K$7)/
SUMIFS(AllPublicationData!$E:$E,AllPublicationData!$A:$A,'Publication Table (%)'!$B63,AllPublicationData!$B:$B,'Publication Table (%)'!K$7)),
IF('Publication Table (%)'!$C$5="Cancellations for other reasons",
IFERROR(SUMIFS(AllPublicationData!$J:$J,AllPublicationData!$A:$A,'Publication Table (%)'!$B63,AllPublicationData!$B:$B,'Publication Table (%)'!$C$4,AllPublicationData!$D:$D,'Publication Table (%)'!K$7)/
SUMIFS(AllPublicationData!$E:$E,AllPublicationData!$A:$A,'Publication Table (%)'!$B63,AllPublicationData!$B:$B,'Publication Table (%)'!$C$4,AllPublicationData!$D:$D,'Publication Table (%)'!K$7),
SUMIFS(AllPublicationData!$J:$J,AllPublicationData!$A:$A,'Publication Table (%)'!$B63,AllPublicationData!$B:$B,'Publication Table (%)'!K$7)/
SUMIFS(AllPublicationData!$E:$E,AllPublicationData!$A:$A,'Publication Table (%)'!$B63,AllPublicationData!$B:$B,'Publication Table (%)'!K$7)))))))</f>
        <v>7.8913324708926258E-2</v>
      </c>
      <c r="L63" s="96">
        <f>IF('Publication Table (%)'!$C$5="All Cancelled Operations",
IFERROR(SUMIFS(AllPublicationData!$F:$F,AllPublicationData!$A:$A,'Publication Table (%)'!$B63,AllPublicationData!$B:$B,'Publication Table (%)'!$C$4,AllPublicationData!$D:$D,'Publication Table (%)'!L$7)/
SUMIFS(AllPublicationData!$E:$E,AllPublicationData!$A:$A,'Publication Table (%)'!$B63,AllPublicationData!$B:$B,'Publication Table (%)'!$C$4,AllPublicationData!$D:$D,'Publication Table (%)'!L$7),
SUMIFS(AllPublicationData!$F:$F,AllPublicationData!$A:$A,'Publication Table (%)'!$B63,AllPublicationData!$B:$B,'Publication Table (%)'!L$7)/
SUMIFS(AllPublicationData!$E:$E,AllPublicationData!$A:$A,'Publication Table (%)'!$B63,AllPublicationData!$B:$B,'Publication Table (%)'!L$7)),
IF('Publication Table (%)'!$C$5="Operations cancelled by patient",
IFERROR(SUMIFS(AllPublicationData!$G:$G,AllPublicationData!$A:$A,'Publication Table (%)'!$B63,AllPublicationData!$B:$B,'Publication Table (%)'!$C$4,AllPublicationData!$D:$D,'Publication Table (%)'!L$7)/
SUMIFS(AllPublicationData!$E:$E,AllPublicationData!$A:$A,'Publication Table (%)'!$B63,AllPublicationData!$B:$B,'Publication Table (%)'!$C$4,AllPublicationData!$D:$D,'Publication Table (%)'!L$7),
SUMIFS(AllPublicationData!$G:$G,AllPublicationData!$A:$A,'Publication Table (%)'!$B63,AllPublicationData!$B:$B,'Publication Table (%)'!L$7)/
SUMIFS(AllPublicationData!$E:$E,AllPublicationData!$A:$A,'Publication Table (%)'!$B63,AllPublicationData!$B:$B,'Publication Table (%)'!L$7)),
IF('Publication Table (%)'!$C$5="Operations cancelled for clinical reasons",
IFERROR(SUMIFS(AllPublicationData!$H:$H,AllPublicationData!$A:$A,'Publication Table (%)'!$B63,AllPublicationData!$B:$B,'Publication Table (%)'!$C$4,AllPublicationData!$D:$D,'Publication Table (%)'!L$7)/
SUMIFS(AllPublicationData!$E:$E,AllPublicationData!$A:$A,'Publication Table (%)'!$B63,AllPublicationData!$B:$B,'Publication Table (%)'!$C$4,AllPublicationData!$D:$D,'Publication Table (%)'!L$7),
SUMIFS(AllPublicationData!$H:$H,AllPublicationData!$A:$A,'Publication Table (%)'!$B63,AllPublicationData!$B:$B,'Publication Table (%)'!L$7)/
SUMIFS(AllPublicationData!$E:$E,AllPublicationData!$A:$A,'Publication Table (%)'!$B63,AllPublicationData!$B:$B,'Publication Table (%)'!L$7)),
IF('Publication Table (%)'!$C$5="Operations cancelled for non-clinical/capacity reasons",
IFERROR(SUMIFS(AllPublicationData!$I:$I,AllPublicationData!$A:$A,'Publication Table (%)'!$B63,AllPublicationData!$B:$B,'Publication Table (%)'!$C$4,AllPublicationData!$D:$D,'Publication Table (%)'!L$7)/
SUMIFS(AllPublicationData!$E:$E,AllPublicationData!$A:$A,'Publication Table (%)'!$B63,AllPublicationData!$B:$B,'Publication Table (%)'!$C$4,AllPublicationData!$D:$D,'Publication Table (%)'!L$7),
SUMIFS(AllPublicationData!$I:$I,AllPublicationData!$A:$A,'Publication Table (%)'!$B63,AllPublicationData!$B:$B,'Publication Table (%)'!L$7)/
SUMIFS(AllPublicationData!$E:$E,AllPublicationData!$A:$A,'Publication Table (%)'!$B63,AllPublicationData!$B:$B,'Publication Table (%)'!L$7)),
IF('Publication Table (%)'!$C$5="Cancellations for other reasons",
IFERROR(SUMIFS(AllPublicationData!$J:$J,AllPublicationData!$A:$A,'Publication Table (%)'!$B63,AllPublicationData!$B:$B,'Publication Table (%)'!$C$4,AllPublicationData!$D:$D,'Publication Table (%)'!L$7)/
SUMIFS(AllPublicationData!$E:$E,AllPublicationData!$A:$A,'Publication Table (%)'!$B63,AllPublicationData!$B:$B,'Publication Table (%)'!$C$4,AllPublicationData!$D:$D,'Publication Table (%)'!L$7),
SUMIFS(AllPublicationData!$J:$J,AllPublicationData!$A:$A,'Publication Table (%)'!$B63,AllPublicationData!$B:$B,'Publication Table (%)'!L$7)/
SUMIFS(AllPublicationData!$E:$E,AllPublicationData!$A:$A,'Publication Table (%)'!$B63,AllPublicationData!$B:$B,'Publication Table (%)'!L$7)))))))</f>
        <v>8.3643954077829138E-2</v>
      </c>
      <c r="M63" s="96">
        <f>IF('Publication Table (%)'!$C$5="All Cancelled Operations",
IFERROR(SUMIFS(AllPublicationData!$F:$F,AllPublicationData!$A:$A,'Publication Table (%)'!$B63,AllPublicationData!$B:$B,'Publication Table (%)'!$C$4,AllPublicationData!$D:$D,'Publication Table (%)'!M$7)/
SUMIFS(AllPublicationData!$E:$E,AllPublicationData!$A:$A,'Publication Table (%)'!$B63,AllPublicationData!$B:$B,'Publication Table (%)'!$C$4,AllPublicationData!$D:$D,'Publication Table (%)'!M$7),
SUMIFS(AllPublicationData!$F:$F,AllPublicationData!$A:$A,'Publication Table (%)'!$B63,AllPublicationData!$B:$B,'Publication Table (%)'!M$7)/
SUMIFS(AllPublicationData!$E:$E,AllPublicationData!$A:$A,'Publication Table (%)'!$B63,AllPublicationData!$B:$B,'Publication Table (%)'!M$7)),
IF('Publication Table (%)'!$C$5="Operations cancelled by patient",
IFERROR(SUMIFS(AllPublicationData!$G:$G,AllPublicationData!$A:$A,'Publication Table (%)'!$B63,AllPublicationData!$B:$B,'Publication Table (%)'!$C$4,AllPublicationData!$D:$D,'Publication Table (%)'!M$7)/
SUMIFS(AllPublicationData!$E:$E,AllPublicationData!$A:$A,'Publication Table (%)'!$B63,AllPublicationData!$B:$B,'Publication Table (%)'!$C$4,AllPublicationData!$D:$D,'Publication Table (%)'!M$7),
SUMIFS(AllPublicationData!$G:$G,AllPublicationData!$A:$A,'Publication Table (%)'!$B63,AllPublicationData!$B:$B,'Publication Table (%)'!M$7)/
SUMIFS(AllPublicationData!$E:$E,AllPublicationData!$A:$A,'Publication Table (%)'!$B63,AllPublicationData!$B:$B,'Publication Table (%)'!M$7)),
IF('Publication Table (%)'!$C$5="Operations cancelled for clinical reasons",
IFERROR(SUMIFS(AllPublicationData!$H:$H,AllPublicationData!$A:$A,'Publication Table (%)'!$B63,AllPublicationData!$B:$B,'Publication Table (%)'!$C$4,AllPublicationData!$D:$D,'Publication Table (%)'!M$7)/
SUMIFS(AllPublicationData!$E:$E,AllPublicationData!$A:$A,'Publication Table (%)'!$B63,AllPublicationData!$B:$B,'Publication Table (%)'!$C$4,AllPublicationData!$D:$D,'Publication Table (%)'!M$7),
SUMIFS(AllPublicationData!$H:$H,AllPublicationData!$A:$A,'Publication Table (%)'!$B63,AllPublicationData!$B:$B,'Publication Table (%)'!M$7)/
SUMIFS(AllPublicationData!$E:$E,AllPublicationData!$A:$A,'Publication Table (%)'!$B63,AllPublicationData!$B:$B,'Publication Table (%)'!M$7)),
IF('Publication Table (%)'!$C$5="Operations cancelled for non-clinical/capacity reasons",
IFERROR(SUMIFS(AllPublicationData!$I:$I,AllPublicationData!$A:$A,'Publication Table (%)'!$B63,AllPublicationData!$B:$B,'Publication Table (%)'!$C$4,AllPublicationData!$D:$D,'Publication Table (%)'!M$7)/
SUMIFS(AllPublicationData!$E:$E,AllPublicationData!$A:$A,'Publication Table (%)'!$B63,AllPublicationData!$B:$B,'Publication Table (%)'!$C$4,AllPublicationData!$D:$D,'Publication Table (%)'!M$7),
SUMIFS(AllPublicationData!$I:$I,AllPublicationData!$A:$A,'Publication Table (%)'!$B63,AllPublicationData!$B:$B,'Publication Table (%)'!M$7)/
SUMIFS(AllPublicationData!$E:$E,AllPublicationData!$A:$A,'Publication Table (%)'!$B63,AllPublicationData!$B:$B,'Publication Table (%)'!M$7)),
IF('Publication Table (%)'!$C$5="Cancellations for other reasons",
IFERROR(SUMIFS(AllPublicationData!$J:$J,AllPublicationData!$A:$A,'Publication Table (%)'!$B63,AllPublicationData!$B:$B,'Publication Table (%)'!$C$4,AllPublicationData!$D:$D,'Publication Table (%)'!M$7)/
SUMIFS(AllPublicationData!$E:$E,AllPublicationData!$A:$A,'Publication Table (%)'!$B63,AllPublicationData!$B:$B,'Publication Table (%)'!$C$4,AllPublicationData!$D:$D,'Publication Table (%)'!M$7),
SUMIFS(AllPublicationData!$J:$J,AllPublicationData!$A:$A,'Publication Table (%)'!$B63,AllPublicationData!$B:$B,'Publication Table (%)'!M$7)/
SUMIFS(AllPublicationData!$E:$E,AllPublicationData!$A:$A,'Publication Table (%)'!$B63,AllPublicationData!$B:$B,'Publication Table (%)'!M$7)))))))</f>
        <v>0.10450038138825324</v>
      </c>
      <c r="N63" s="96">
        <f>IF('Publication Table (%)'!$C$5="All Cancelled Operations",
IFERROR(SUMIFS(AllPublicationData!$F:$F,AllPublicationData!$A:$A,'Publication Table (%)'!$B63,AllPublicationData!$B:$B,'Publication Table (%)'!$C$4,AllPublicationData!$D:$D,'Publication Table (%)'!N$7)/
SUMIFS(AllPublicationData!$E:$E,AllPublicationData!$A:$A,'Publication Table (%)'!$B63,AllPublicationData!$B:$B,'Publication Table (%)'!$C$4,AllPublicationData!$D:$D,'Publication Table (%)'!N$7),
SUMIFS(AllPublicationData!$F:$F,AllPublicationData!$A:$A,'Publication Table (%)'!$B63,AllPublicationData!$B:$B,'Publication Table (%)'!N$7)/
SUMIFS(AllPublicationData!$E:$E,AllPublicationData!$A:$A,'Publication Table (%)'!$B63,AllPublicationData!$B:$B,'Publication Table (%)'!N$7)),
IF('Publication Table (%)'!$C$5="Operations cancelled by patient",
IFERROR(SUMIFS(AllPublicationData!$G:$G,AllPublicationData!$A:$A,'Publication Table (%)'!$B63,AllPublicationData!$B:$B,'Publication Table (%)'!$C$4,AllPublicationData!$D:$D,'Publication Table (%)'!N$7)/
SUMIFS(AllPublicationData!$E:$E,AllPublicationData!$A:$A,'Publication Table (%)'!$B63,AllPublicationData!$B:$B,'Publication Table (%)'!$C$4,AllPublicationData!$D:$D,'Publication Table (%)'!N$7),
SUMIFS(AllPublicationData!$G:$G,AllPublicationData!$A:$A,'Publication Table (%)'!$B63,AllPublicationData!$B:$B,'Publication Table (%)'!N$7)/
SUMIFS(AllPublicationData!$E:$E,AllPublicationData!$A:$A,'Publication Table (%)'!$B63,AllPublicationData!$B:$B,'Publication Table (%)'!N$7)),
IF('Publication Table (%)'!$C$5="Operations cancelled for clinical reasons",
IFERROR(SUMIFS(AllPublicationData!$H:$H,AllPublicationData!$A:$A,'Publication Table (%)'!$B63,AllPublicationData!$B:$B,'Publication Table (%)'!$C$4,AllPublicationData!$D:$D,'Publication Table (%)'!N$7)/
SUMIFS(AllPublicationData!$E:$E,AllPublicationData!$A:$A,'Publication Table (%)'!$B63,AllPublicationData!$B:$B,'Publication Table (%)'!$C$4,AllPublicationData!$D:$D,'Publication Table (%)'!N$7),
SUMIFS(AllPublicationData!$H:$H,AllPublicationData!$A:$A,'Publication Table (%)'!$B63,AllPublicationData!$B:$B,'Publication Table (%)'!N$7)/
SUMIFS(AllPublicationData!$E:$E,AllPublicationData!$A:$A,'Publication Table (%)'!$B63,AllPublicationData!$B:$B,'Publication Table (%)'!N$7)),
IF('Publication Table (%)'!$C$5="Operations cancelled for non-clinical/capacity reasons",
IFERROR(SUMIFS(AllPublicationData!$I:$I,AllPublicationData!$A:$A,'Publication Table (%)'!$B63,AllPublicationData!$B:$B,'Publication Table (%)'!$C$4,AllPublicationData!$D:$D,'Publication Table (%)'!N$7)/
SUMIFS(AllPublicationData!$E:$E,AllPublicationData!$A:$A,'Publication Table (%)'!$B63,AllPublicationData!$B:$B,'Publication Table (%)'!$C$4,AllPublicationData!$D:$D,'Publication Table (%)'!N$7),
SUMIFS(AllPublicationData!$I:$I,AllPublicationData!$A:$A,'Publication Table (%)'!$B63,AllPublicationData!$B:$B,'Publication Table (%)'!N$7)/
SUMIFS(AllPublicationData!$E:$E,AllPublicationData!$A:$A,'Publication Table (%)'!$B63,AllPublicationData!$B:$B,'Publication Table (%)'!N$7)),
IF('Publication Table (%)'!$C$5="Cancellations for other reasons",
IFERROR(SUMIFS(AllPublicationData!$J:$J,AllPublicationData!$A:$A,'Publication Table (%)'!$B63,AllPublicationData!$B:$B,'Publication Table (%)'!$C$4,AllPublicationData!$D:$D,'Publication Table (%)'!N$7)/
SUMIFS(AllPublicationData!$E:$E,AllPublicationData!$A:$A,'Publication Table (%)'!$B63,AllPublicationData!$B:$B,'Publication Table (%)'!$C$4,AllPublicationData!$D:$D,'Publication Table (%)'!N$7),
SUMIFS(AllPublicationData!$J:$J,AllPublicationData!$A:$A,'Publication Table (%)'!$B63,AllPublicationData!$B:$B,'Publication Table (%)'!N$7)/
SUMIFS(AllPublicationData!$E:$E,AllPublicationData!$A:$A,'Publication Table (%)'!$B63,AllPublicationData!$B:$B,'Publication Table (%)'!N$7)))))))</f>
        <v>0.10741233910341766</v>
      </c>
      <c r="O63" s="96">
        <f>IF('Publication Table (%)'!$C$5="All Cancelled Operations",
IFERROR(SUMIFS(AllPublicationData!$F:$F,AllPublicationData!$A:$A,'Publication Table (%)'!$B63,AllPublicationData!$B:$B,'Publication Table (%)'!$C$4,AllPublicationData!$D:$D,'Publication Table (%)'!O$7)/
SUMIFS(AllPublicationData!$E:$E,AllPublicationData!$A:$A,'Publication Table (%)'!$B63,AllPublicationData!$B:$B,'Publication Table (%)'!$C$4,AllPublicationData!$D:$D,'Publication Table (%)'!O$7),
SUMIFS(AllPublicationData!$F:$F,AllPublicationData!$A:$A,'Publication Table (%)'!$B63,AllPublicationData!$B:$B,'Publication Table (%)'!O$7)/
SUMIFS(AllPublicationData!$E:$E,AllPublicationData!$A:$A,'Publication Table (%)'!$B63,AllPublicationData!$B:$B,'Publication Table (%)'!O$7)),
IF('Publication Table (%)'!$C$5="Operations cancelled by patient",
IFERROR(SUMIFS(AllPublicationData!$G:$G,AllPublicationData!$A:$A,'Publication Table (%)'!$B63,AllPublicationData!$B:$B,'Publication Table (%)'!$C$4,AllPublicationData!$D:$D,'Publication Table (%)'!O$7)/
SUMIFS(AllPublicationData!$E:$E,AllPublicationData!$A:$A,'Publication Table (%)'!$B63,AllPublicationData!$B:$B,'Publication Table (%)'!$C$4,AllPublicationData!$D:$D,'Publication Table (%)'!O$7),
SUMIFS(AllPublicationData!$G:$G,AllPublicationData!$A:$A,'Publication Table (%)'!$B63,AllPublicationData!$B:$B,'Publication Table (%)'!O$7)/
SUMIFS(AllPublicationData!$E:$E,AllPublicationData!$A:$A,'Publication Table (%)'!$B63,AllPublicationData!$B:$B,'Publication Table (%)'!O$7)),
IF('Publication Table (%)'!$C$5="Operations cancelled for clinical reasons",
IFERROR(SUMIFS(AllPublicationData!$H:$H,AllPublicationData!$A:$A,'Publication Table (%)'!$B63,AllPublicationData!$B:$B,'Publication Table (%)'!$C$4,AllPublicationData!$D:$D,'Publication Table (%)'!O$7)/
SUMIFS(AllPublicationData!$E:$E,AllPublicationData!$A:$A,'Publication Table (%)'!$B63,AllPublicationData!$B:$B,'Publication Table (%)'!$C$4,AllPublicationData!$D:$D,'Publication Table (%)'!O$7),
SUMIFS(AllPublicationData!$H:$H,AllPublicationData!$A:$A,'Publication Table (%)'!$B63,AllPublicationData!$B:$B,'Publication Table (%)'!O$7)/
SUMIFS(AllPublicationData!$E:$E,AllPublicationData!$A:$A,'Publication Table (%)'!$B63,AllPublicationData!$B:$B,'Publication Table (%)'!O$7)),
IF('Publication Table (%)'!$C$5="Operations cancelled for non-clinical/capacity reasons",
IFERROR(SUMIFS(AllPublicationData!$I:$I,AllPublicationData!$A:$A,'Publication Table (%)'!$B63,AllPublicationData!$B:$B,'Publication Table (%)'!$C$4,AllPublicationData!$D:$D,'Publication Table (%)'!O$7)/
SUMIFS(AllPublicationData!$E:$E,AllPublicationData!$A:$A,'Publication Table (%)'!$B63,AllPublicationData!$B:$B,'Publication Table (%)'!$C$4,AllPublicationData!$D:$D,'Publication Table (%)'!O$7),
SUMIFS(AllPublicationData!$I:$I,AllPublicationData!$A:$A,'Publication Table (%)'!$B63,AllPublicationData!$B:$B,'Publication Table (%)'!O$7)/
SUMIFS(AllPublicationData!$E:$E,AllPublicationData!$A:$A,'Publication Table (%)'!$B63,AllPublicationData!$B:$B,'Publication Table (%)'!O$7)),
IF('Publication Table (%)'!$C$5="Cancellations for other reasons",
IFERROR(SUMIFS(AllPublicationData!$J:$J,AllPublicationData!$A:$A,'Publication Table (%)'!$B63,AllPublicationData!$B:$B,'Publication Table (%)'!$C$4,AllPublicationData!$D:$D,'Publication Table (%)'!O$7)/
SUMIFS(AllPublicationData!$E:$E,AllPublicationData!$A:$A,'Publication Table (%)'!$B63,AllPublicationData!$B:$B,'Publication Table (%)'!$C$4,AllPublicationData!$D:$D,'Publication Table (%)'!O$7),
SUMIFS(AllPublicationData!$J:$J,AllPublicationData!$A:$A,'Publication Table (%)'!$B63,AllPublicationData!$B:$B,'Publication Table (%)'!O$7)/
SUMIFS(AllPublicationData!$E:$E,AllPublicationData!$A:$A,'Publication Table (%)'!$B63,AllPublicationData!$B:$B,'Publication Table (%)'!O$7)))))))</f>
        <v>8.8675411047478295E-2</v>
      </c>
      <c r="P63" s="96">
        <f>IF('Publication Table (%)'!$C$5="All Cancelled Operations",
IFERROR(SUMIFS(AllPublicationData!$F:$F,AllPublicationData!$A:$A,'Publication Table (%)'!$B63,AllPublicationData!$B:$B,'Publication Table (%)'!$C$4,AllPublicationData!$D:$D,'Publication Table (%)'!P$7)/
SUMIFS(AllPublicationData!$E:$E,AllPublicationData!$A:$A,'Publication Table (%)'!$B63,AllPublicationData!$B:$B,'Publication Table (%)'!$C$4,AllPublicationData!$D:$D,'Publication Table (%)'!P$7),
SUMIFS(AllPublicationData!$F:$F,AllPublicationData!$A:$A,'Publication Table (%)'!$B63,AllPublicationData!$B:$B,'Publication Table (%)'!P$7)/
SUMIFS(AllPublicationData!$E:$E,AllPublicationData!$A:$A,'Publication Table (%)'!$B63,AllPublicationData!$B:$B,'Publication Table (%)'!P$7)),
IF('Publication Table (%)'!$C$5="Operations cancelled by patient",
IFERROR(SUMIFS(AllPublicationData!$G:$G,AllPublicationData!$A:$A,'Publication Table (%)'!$B63,AllPublicationData!$B:$B,'Publication Table (%)'!$C$4,AllPublicationData!$D:$D,'Publication Table (%)'!P$7)/
SUMIFS(AllPublicationData!$E:$E,AllPublicationData!$A:$A,'Publication Table (%)'!$B63,AllPublicationData!$B:$B,'Publication Table (%)'!$C$4,AllPublicationData!$D:$D,'Publication Table (%)'!P$7),
SUMIFS(AllPublicationData!$G:$G,AllPublicationData!$A:$A,'Publication Table (%)'!$B63,AllPublicationData!$B:$B,'Publication Table (%)'!P$7)/
SUMIFS(AllPublicationData!$E:$E,AllPublicationData!$A:$A,'Publication Table (%)'!$B63,AllPublicationData!$B:$B,'Publication Table (%)'!P$7)),
IF('Publication Table (%)'!$C$5="Operations cancelled for clinical reasons",
IFERROR(SUMIFS(AllPublicationData!$H:$H,AllPublicationData!$A:$A,'Publication Table (%)'!$B63,AllPublicationData!$B:$B,'Publication Table (%)'!$C$4,AllPublicationData!$D:$D,'Publication Table (%)'!P$7)/
SUMIFS(AllPublicationData!$E:$E,AllPublicationData!$A:$A,'Publication Table (%)'!$B63,AllPublicationData!$B:$B,'Publication Table (%)'!$C$4,AllPublicationData!$D:$D,'Publication Table (%)'!P$7),
SUMIFS(AllPublicationData!$H:$H,AllPublicationData!$A:$A,'Publication Table (%)'!$B63,AllPublicationData!$B:$B,'Publication Table (%)'!P$7)/
SUMIFS(AllPublicationData!$E:$E,AllPublicationData!$A:$A,'Publication Table (%)'!$B63,AllPublicationData!$B:$B,'Publication Table (%)'!P$7)),
IF('Publication Table (%)'!$C$5="Operations cancelled for non-clinical/capacity reasons",
IFERROR(SUMIFS(AllPublicationData!$I:$I,AllPublicationData!$A:$A,'Publication Table (%)'!$B63,AllPublicationData!$B:$B,'Publication Table (%)'!$C$4,AllPublicationData!$D:$D,'Publication Table (%)'!P$7)/
SUMIFS(AllPublicationData!$E:$E,AllPublicationData!$A:$A,'Publication Table (%)'!$B63,AllPublicationData!$B:$B,'Publication Table (%)'!$C$4,AllPublicationData!$D:$D,'Publication Table (%)'!P$7),
SUMIFS(AllPublicationData!$I:$I,AllPublicationData!$A:$A,'Publication Table (%)'!$B63,AllPublicationData!$B:$B,'Publication Table (%)'!P$7)/
SUMIFS(AllPublicationData!$E:$E,AllPublicationData!$A:$A,'Publication Table (%)'!$B63,AllPublicationData!$B:$B,'Publication Table (%)'!P$7)),
IF('Publication Table (%)'!$C$5="Cancellations for other reasons",
IFERROR(SUMIFS(AllPublicationData!$J:$J,AllPublicationData!$A:$A,'Publication Table (%)'!$B63,AllPublicationData!$B:$B,'Publication Table (%)'!$C$4,AllPublicationData!$D:$D,'Publication Table (%)'!P$7)/
SUMIFS(AllPublicationData!$E:$E,AllPublicationData!$A:$A,'Publication Table (%)'!$B63,AllPublicationData!$B:$B,'Publication Table (%)'!$C$4,AllPublicationData!$D:$D,'Publication Table (%)'!P$7),
SUMIFS(AllPublicationData!$J:$J,AllPublicationData!$A:$A,'Publication Table (%)'!$B63,AllPublicationData!$B:$B,'Publication Table (%)'!P$7)/
SUMIFS(AllPublicationData!$E:$E,AllPublicationData!$A:$A,'Publication Table (%)'!$B63,AllPublicationData!$B:$B,'Publication Table (%)'!P$7)))))))</f>
        <v>5.434782608695652E-2</v>
      </c>
      <c r="Q63" s="96">
        <f>IF('Publication Table (%)'!$C$5="All Cancelled Operations",
IFERROR(SUMIFS(AllPublicationData!$F:$F,AllPublicationData!$A:$A,'Publication Table (%)'!$B63,AllPublicationData!$B:$B,'Publication Table (%)'!$C$4,AllPublicationData!$D:$D,'Publication Table (%)'!Q$7)/
SUMIFS(AllPublicationData!$E:$E,AllPublicationData!$A:$A,'Publication Table (%)'!$B63,AllPublicationData!$B:$B,'Publication Table (%)'!$C$4,AllPublicationData!$D:$D,'Publication Table (%)'!Q$7),
SUMIFS(AllPublicationData!$F:$F,AllPublicationData!$A:$A,'Publication Table (%)'!$B63,AllPublicationData!$B:$B,'Publication Table (%)'!Q$7)/
SUMIFS(AllPublicationData!$E:$E,AllPublicationData!$A:$A,'Publication Table (%)'!$B63,AllPublicationData!$B:$B,'Publication Table (%)'!Q$7)),
IF('Publication Table (%)'!$C$5="Operations cancelled by patient",
IFERROR(SUMIFS(AllPublicationData!$G:$G,AllPublicationData!$A:$A,'Publication Table (%)'!$B63,AllPublicationData!$B:$B,'Publication Table (%)'!$C$4,AllPublicationData!$D:$D,'Publication Table (%)'!Q$7)/
SUMIFS(AllPublicationData!$E:$E,AllPublicationData!$A:$A,'Publication Table (%)'!$B63,AllPublicationData!$B:$B,'Publication Table (%)'!$C$4,AllPublicationData!$D:$D,'Publication Table (%)'!Q$7),
SUMIFS(AllPublicationData!$G:$G,AllPublicationData!$A:$A,'Publication Table (%)'!$B63,AllPublicationData!$B:$B,'Publication Table (%)'!Q$7)/
SUMIFS(AllPublicationData!$E:$E,AllPublicationData!$A:$A,'Publication Table (%)'!$B63,AllPublicationData!$B:$B,'Publication Table (%)'!Q$7)),
IF('Publication Table (%)'!$C$5="Operations cancelled for clinical reasons",
IFERROR(SUMIFS(AllPublicationData!$H:$H,AllPublicationData!$A:$A,'Publication Table (%)'!$B63,AllPublicationData!$B:$B,'Publication Table (%)'!$C$4,AllPublicationData!$D:$D,'Publication Table (%)'!Q$7)/
SUMIFS(AllPublicationData!$E:$E,AllPublicationData!$A:$A,'Publication Table (%)'!$B63,AllPublicationData!$B:$B,'Publication Table (%)'!$C$4,AllPublicationData!$D:$D,'Publication Table (%)'!Q$7),
SUMIFS(AllPublicationData!$H:$H,AllPublicationData!$A:$A,'Publication Table (%)'!$B63,AllPublicationData!$B:$B,'Publication Table (%)'!Q$7)/
SUMIFS(AllPublicationData!$E:$E,AllPublicationData!$A:$A,'Publication Table (%)'!$B63,AllPublicationData!$B:$B,'Publication Table (%)'!Q$7)),
IF('Publication Table (%)'!$C$5="Operations cancelled for non-clinical/capacity reasons",
IFERROR(SUMIFS(AllPublicationData!$I:$I,AllPublicationData!$A:$A,'Publication Table (%)'!$B63,AllPublicationData!$B:$B,'Publication Table (%)'!$C$4,AllPublicationData!$D:$D,'Publication Table (%)'!Q$7)/
SUMIFS(AllPublicationData!$E:$E,AllPublicationData!$A:$A,'Publication Table (%)'!$B63,AllPublicationData!$B:$B,'Publication Table (%)'!$C$4,AllPublicationData!$D:$D,'Publication Table (%)'!Q$7),
SUMIFS(AllPublicationData!$I:$I,AllPublicationData!$A:$A,'Publication Table (%)'!$B63,AllPublicationData!$B:$B,'Publication Table (%)'!Q$7)/
SUMIFS(AllPublicationData!$E:$E,AllPublicationData!$A:$A,'Publication Table (%)'!$B63,AllPublicationData!$B:$B,'Publication Table (%)'!Q$7)),
IF('Publication Table (%)'!$C$5="Cancellations for other reasons",
IFERROR(SUMIFS(AllPublicationData!$J:$J,AllPublicationData!$A:$A,'Publication Table (%)'!$B63,AllPublicationData!$B:$B,'Publication Table (%)'!$C$4,AllPublicationData!$D:$D,'Publication Table (%)'!Q$7)/
SUMIFS(AllPublicationData!$E:$E,AllPublicationData!$A:$A,'Publication Table (%)'!$B63,AllPublicationData!$B:$B,'Publication Table (%)'!$C$4,AllPublicationData!$D:$D,'Publication Table (%)'!Q$7),
SUMIFS(AllPublicationData!$J:$J,AllPublicationData!$A:$A,'Publication Table (%)'!$B63,AllPublicationData!$B:$B,'Publication Table (%)'!Q$7)/
SUMIFS(AllPublicationData!$E:$E,AllPublicationData!$A:$A,'Publication Table (%)'!$B63,AllPublicationData!$B:$B,'Publication Table (%)'!Q$7)))))))</f>
        <v>8.4269662921348312E-2</v>
      </c>
      <c r="R63" s="96">
        <f>IF('Publication Table (%)'!$C$5="All Cancelled Operations",
IFERROR(SUMIFS(AllPublicationData!$F:$F,AllPublicationData!$A:$A,'Publication Table (%)'!$B63,AllPublicationData!$B:$B,'Publication Table (%)'!$C$4,AllPublicationData!$D:$D,'Publication Table (%)'!R$7)/
SUMIFS(AllPublicationData!$E:$E,AllPublicationData!$A:$A,'Publication Table (%)'!$B63,AllPublicationData!$B:$B,'Publication Table (%)'!$C$4,AllPublicationData!$D:$D,'Publication Table (%)'!R$7),
SUMIFS(AllPublicationData!$F:$F,AllPublicationData!$A:$A,'Publication Table (%)'!$B63,AllPublicationData!$B:$B,'Publication Table (%)'!R$7)/
SUMIFS(AllPublicationData!$E:$E,AllPublicationData!$A:$A,'Publication Table (%)'!$B63,AllPublicationData!$B:$B,'Publication Table (%)'!R$7)),
IF('Publication Table (%)'!$C$5="Operations cancelled by patient",
IFERROR(SUMIFS(AllPublicationData!$G:$G,AllPublicationData!$A:$A,'Publication Table (%)'!$B63,AllPublicationData!$B:$B,'Publication Table (%)'!$C$4,AllPublicationData!$D:$D,'Publication Table (%)'!R$7)/
SUMIFS(AllPublicationData!$E:$E,AllPublicationData!$A:$A,'Publication Table (%)'!$B63,AllPublicationData!$B:$B,'Publication Table (%)'!$C$4,AllPublicationData!$D:$D,'Publication Table (%)'!R$7),
SUMIFS(AllPublicationData!$G:$G,AllPublicationData!$A:$A,'Publication Table (%)'!$B63,AllPublicationData!$B:$B,'Publication Table (%)'!R$7)/
SUMIFS(AllPublicationData!$E:$E,AllPublicationData!$A:$A,'Publication Table (%)'!$B63,AllPublicationData!$B:$B,'Publication Table (%)'!R$7)),
IF('Publication Table (%)'!$C$5="Operations cancelled for clinical reasons",
IFERROR(SUMIFS(AllPublicationData!$H:$H,AllPublicationData!$A:$A,'Publication Table (%)'!$B63,AllPublicationData!$B:$B,'Publication Table (%)'!$C$4,AllPublicationData!$D:$D,'Publication Table (%)'!R$7)/
SUMIFS(AllPublicationData!$E:$E,AllPublicationData!$A:$A,'Publication Table (%)'!$B63,AllPublicationData!$B:$B,'Publication Table (%)'!$C$4,AllPublicationData!$D:$D,'Publication Table (%)'!R$7),
SUMIFS(AllPublicationData!$H:$H,AllPublicationData!$A:$A,'Publication Table (%)'!$B63,AllPublicationData!$B:$B,'Publication Table (%)'!R$7)/
SUMIFS(AllPublicationData!$E:$E,AllPublicationData!$A:$A,'Publication Table (%)'!$B63,AllPublicationData!$B:$B,'Publication Table (%)'!R$7)),
IF('Publication Table (%)'!$C$5="Operations cancelled for non-clinical/capacity reasons",
IFERROR(SUMIFS(AllPublicationData!$I:$I,AllPublicationData!$A:$A,'Publication Table (%)'!$B63,AllPublicationData!$B:$B,'Publication Table (%)'!$C$4,AllPublicationData!$D:$D,'Publication Table (%)'!R$7)/
SUMIFS(AllPublicationData!$E:$E,AllPublicationData!$A:$A,'Publication Table (%)'!$B63,AllPublicationData!$B:$B,'Publication Table (%)'!$C$4,AllPublicationData!$D:$D,'Publication Table (%)'!R$7),
SUMIFS(AllPublicationData!$I:$I,AllPublicationData!$A:$A,'Publication Table (%)'!$B63,AllPublicationData!$B:$B,'Publication Table (%)'!R$7)/
SUMIFS(AllPublicationData!$E:$E,AllPublicationData!$A:$A,'Publication Table (%)'!$B63,AllPublicationData!$B:$B,'Publication Table (%)'!R$7)),
IF('Publication Table (%)'!$C$5="Cancellations for other reasons",
IFERROR(SUMIFS(AllPublicationData!$J:$J,AllPublicationData!$A:$A,'Publication Table (%)'!$B63,AllPublicationData!$B:$B,'Publication Table (%)'!$C$4,AllPublicationData!$D:$D,'Publication Table (%)'!R$7)/
SUMIFS(AllPublicationData!$E:$E,AllPublicationData!$A:$A,'Publication Table (%)'!$B63,AllPublicationData!$B:$B,'Publication Table (%)'!$C$4,AllPublicationData!$D:$D,'Publication Table (%)'!R$7),
SUMIFS(AllPublicationData!$J:$J,AllPublicationData!$A:$A,'Publication Table (%)'!$B63,AllPublicationData!$B:$B,'Publication Table (%)'!R$7)/
SUMIFS(AllPublicationData!$E:$E,AllPublicationData!$A:$A,'Publication Table (%)'!$B63,AllPublicationData!$B:$B,'Publication Table (%)'!R$7)))))))</f>
        <v>6.3668224299065421E-2</v>
      </c>
      <c r="S63" s="96">
        <f>IF('Publication Table (%)'!$C$5="All Cancelled Operations",
IFERROR(SUMIFS(AllPublicationData!$F:$F,AllPublicationData!$A:$A,'Publication Table (%)'!$B63,AllPublicationData!$B:$B,'Publication Table (%)'!$C$4,AllPublicationData!$D:$D,'Publication Table (%)'!S$7)/
SUMIFS(AllPublicationData!$E:$E,AllPublicationData!$A:$A,'Publication Table (%)'!$B63,AllPublicationData!$B:$B,'Publication Table (%)'!$C$4,AllPublicationData!$D:$D,'Publication Table (%)'!S$7),
SUMIFS(AllPublicationData!$F:$F,AllPublicationData!$A:$A,'Publication Table (%)'!$B63,AllPublicationData!$B:$B,'Publication Table (%)'!S$7)/
SUMIFS(AllPublicationData!$E:$E,AllPublicationData!$A:$A,'Publication Table (%)'!$B63,AllPublicationData!$B:$B,'Publication Table (%)'!S$7)),
IF('Publication Table (%)'!$C$5="Operations cancelled by patient",
IFERROR(SUMIFS(AllPublicationData!$G:$G,AllPublicationData!$A:$A,'Publication Table (%)'!$B63,AllPublicationData!$B:$B,'Publication Table (%)'!$C$4,AllPublicationData!$D:$D,'Publication Table (%)'!S$7)/
SUMIFS(AllPublicationData!$E:$E,AllPublicationData!$A:$A,'Publication Table (%)'!$B63,AllPublicationData!$B:$B,'Publication Table (%)'!$C$4,AllPublicationData!$D:$D,'Publication Table (%)'!S$7),
SUMIFS(AllPublicationData!$G:$G,AllPublicationData!$A:$A,'Publication Table (%)'!$B63,AllPublicationData!$B:$B,'Publication Table (%)'!S$7)/
SUMIFS(AllPublicationData!$E:$E,AllPublicationData!$A:$A,'Publication Table (%)'!$B63,AllPublicationData!$B:$B,'Publication Table (%)'!S$7)),
IF('Publication Table (%)'!$C$5="Operations cancelled for clinical reasons",
IFERROR(SUMIFS(AllPublicationData!$H:$H,AllPublicationData!$A:$A,'Publication Table (%)'!$B63,AllPublicationData!$B:$B,'Publication Table (%)'!$C$4,AllPublicationData!$D:$D,'Publication Table (%)'!S$7)/
SUMIFS(AllPublicationData!$E:$E,AllPublicationData!$A:$A,'Publication Table (%)'!$B63,AllPublicationData!$B:$B,'Publication Table (%)'!$C$4,AllPublicationData!$D:$D,'Publication Table (%)'!S$7),
SUMIFS(AllPublicationData!$H:$H,AllPublicationData!$A:$A,'Publication Table (%)'!$B63,AllPublicationData!$B:$B,'Publication Table (%)'!S$7)/
SUMIFS(AllPublicationData!$E:$E,AllPublicationData!$A:$A,'Publication Table (%)'!$B63,AllPublicationData!$B:$B,'Publication Table (%)'!S$7)),
IF('Publication Table (%)'!$C$5="Operations cancelled for non-clinical/capacity reasons",
IFERROR(SUMIFS(AllPublicationData!$I:$I,AllPublicationData!$A:$A,'Publication Table (%)'!$B63,AllPublicationData!$B:$B,'Publication Table (%)'!$C$4,AllPublicationData!$D:$D,'Publication Table (%)'!S$7)/
SUMIFS(AllPublicationData!$E:$E,AllPublicationData!$A:$A,'Publication Table (%)'!$B63,AllPublicationData!$B:$B,'Publication Table (%)'!$C$4,AllPublicationData!$D:$D,'Publication Table (%)'!S$7),
SUMIFS(AllPublicationData!$I:$I,AllPublicationData!$A:$A,'Publication Table (%)'!$B63,AllPublicationData!$B:$B,'Publication Table (%)'!S$7)/
SUMIFS(AllPublicationData!$E:$E,AllPublicationData!$A:$A,'Publication Table (%)'!$B63,AllPublicationData!$B:$B,'Publication Table (%)'!S$7)),
IF('Publication Table (%)'!$C$5="Cancellations for other reasons",
IFERROR(SUMIFS(AllPublicationData!$J:$J,AllPublicationData!$A:$A,'Publication Table (%)'!$B63,AllPublicationData!$B:$B,'Publication Table (%)'!$C$4,AllPublicationData!$D:$D,'Publication Table (%)'!S$7)/
SUMIFS(AllPublicationData!$E:$E,AllPublicationData!$A:$A,'Publication Table (%)'!$B63,AllPublicationData!$B:$B,'Publication Table (%)'!$C$4,AllPublicationData!$D:$D,'Publication Table (%)'!S$7),
SUMIFS(AllPublicationData!$J:$J,AllPublicationData!$A:$A,'Publication Table (%)'!$B63,AllPublicationData!$B:$B,'Publication Table (%)'!S$7)/
SUMIFS(AllPublicationData!$E:$E,AllPublicationData!$A:$A,'Publication Table (%)'!$B63,AllPublicationData!$B:$B,'Publication Table (%)'!S$7)))))))</f>
        <v>6.25E-2</v>
      </c>
    </row>
    <row r="64" spans="2:21" x14ac:dyDescent="0.35">
      <c r="B64" s="89">
        <v>43709</v>
      </c>
      <c r="C64" s="112">
        <f>IF('Publication Table (%)'!$C$5="All Cancelled Operations",
SUMIFS(AllPublicationData!$F:$F,AllPublicationData!$A:$A,'Publication Table (%)'!$B64,AllPublicationData!$B:$B,'Publication Table (%)'!$C$4),
IF('Publication Table (%)'!$C$5="Operations cancelled by patient",
SUMIFS(AllPublicationData!$G:$G,AllPublicationData!$A:$A,'Publication Table (%)'!$B64,AllPublicationData!$B:$B,'Publication Table (%)'!$C$4),
IF('Publication Table (%)'!$C$5="Operations cancelled for clinical reasons",
SUMIFS(AllPublicationData!$H:$H,AllPublicationData!$A:$A,'Publication Table (%)'!$B64,AllPublicationData!$B:$B,'Publication Table (%)'!$C$4),
IF('Publication Table (%)'!$C$5="Operations cancelled for non-clinical/capacity reasons",
SUMIFS(AllPublicationData!$I:$I,AllPublicationData!$A:$A,'Publication Table (%)'!$B64,AllPublicationData!$B:$B,'Publication Table (%)'!$C$4),
IF('Publication Table (%)'!$C$5="Cancellations for other reasons",
SUMIFS(AllPublicationData!$J:$J,AllPublicationData!$A:$A,'Publication Table (%)'!$B64,AllPublicationData!$B:$B,'Publication Table (%)'!$C$4))))))+
IF(AND($C$4="NHS Scotland",$C$5="All Cancelled Operations"),
SUMIFS(AllPublicationData!$F:$F,AllPublicationData!$A:$A,'Publication Table (%)'!$B64),
IF(AND($C$4="NHS Scotland",$C$5="Operations cancelled by patient"),
SUMIFS(AllPublicationData!$G:$G,AllPublicationData!$A:$A,'Publication Table (%)'!$B64),
IF(AND($C$4="NHS Scotland",$C$5="Operations cancelled for clinical reasons"),
SUMIFS(AllPublicationData!$H:$H,AllPublicationData!$A:$A,'Publication Table (%)'!$B64),
IF(AND($C$4="NHS Scotland",$C$5="Operations cancelled for non-clinical/capacity reasons"),
SUMIFS(AllPublicationData!$I:$I,AllPublicationData!$A:$A,'Publication Table (%)'!$B64),
IF(AND($C$4="NHS Scotland",$C$5="Cancellations for other reasons"),
SUMIFS(AllPublicationData!$J:$J,AllPublicationData!$A:$A,'Publication Table (%)'!$B64))))))</f>
        <v>2412</v>
      </c>
      <c r="D64" s="110">
        <f>IF(AND('Publication Table (%)'!$C$5="All Cancelled Operations",$C$4&lt;&gt;"NHS Scotland"),
IFERROR(SUMIFS(AllPublicationData!$F:$F,AllPublicationData!$A:$A,'Publication Table (%)'!$B64,AllPublicationData!$B:$B,'Publication Table (%)'!$C$4,AllPublicationData!$D:$D,'Publication Table (%)'!D$7)/
SUMIFS(AllPublicationData!$E:$E,AllPublicationData!$A:$A,'Publication Table (%)'!$B64,AllPublicationData!$B:$B,'Publication Table (%)'!$C$4,AllPublicationData!$D:$D,'Publication Table (%)'!D$7),
SUMIFS(AllPublicationData!$F:$F,AllPublicationData!$A:$A,'Publication Table (%)'!$B64,AllPublicationData!$B:$B,'Publication Table (%)'!D$7)/
SUMIFS(AllPublicationData!$E:$E,AllPublicationData!$A:$A,'Publication Table (%)'!$B64,AllPublicationData!$B:$B,'Publication Table (%)'!D$7)),
IF(AND('Publication Table (%)'!$C$5="Operations cancelled by patient",$C$4&lt;&gt;"NHS Scotland"),
IFERROR(SUMIFS(AllPublicationData!$G:$G,AllPublicationData!$A:$A,'Publication Table (%)'!$B64,AllPublicationData!$B:$B,'Publication Table (%)'!$C$4,AllPublicationData!$D:$D,'Publication Table (%)'!D$7)/
SUMIFS(AllPublicationData!$E:$E,AllPublicationData!$A:$A,'Publication Table (%)'!$B64,AllPublicationData!$B:$B,'Publication Table (%)'!$C$4,AllPublicationData!$D:$D,'Publication Table (%)'!D$7),
SUMIFS(AllPublicationData!$G:$G,AllPublicationData!$A:$A,'Publication Table (%)'!$B64,AllPublicationData!$B:$B,'Publication Table (%)'!D$7)/
SUMIFS(AllPublicationData!$E:$E,AllPublicationData!$A:$A,'Publication Table (%)'!$B64,AllPublicationData!$B:$B,'Publication Table (%)'!D$7)),
IF(AND('Publication Table (%)'!$C$5="Operations cancelled for clinical reasons",$C$4&lt;&gt;"NHS Scotland"),
IFERROR(SUMIFS(AllPublicationData!$H:$H,AllPublicationData!$A:$A,'Publication Table (%)'!$B64,AllPublicationData!$B:$B,'Publication Table (%)'!$C$4,AllPublicationData!$D:$D,'Publication Table (%)'!D$7)/
SUMIFS(AllPublicationData!$E:$E,AllPublicationData!$A:$A,'Publication Table (%)'!$B64,AllPublicationData!$B:$B,'Publication Table (%)'!$C$4,AllPublicationData!$D:$D,'Publication Table (%)'!D$7),
SUMIFS(AllPublicationData!$H:$H,AllPublicationData!$A:$A,'Publication Table (%)'!$B64,AllPublicationData!$B:$B,'Publication Table (%)'!D$7)/
SUMIFS(AllPublicationData!$E:$E,AllPublicationData!$A:$A,'Publication Table (%)'!$B64,AllPublicationData!$B:$B,'Publication Table (%)'!D$7)),
IF(AND('Publication Table (%)'!$C$5="Operations cancelled for non-clinical/capacity reasons",$C$4&lt;&gt;"NHS Scotland"),
IFERROR(SUMIFS(AllPublicationData!$I:$I,AllPublicationData!$A:$A,'Publication Table (%)'!$B64,AllPublicationData!$B:$B,'Publication Table (%)'!$C$4,AllPublicationData!$D:$D,'Publication Table (%)'!D$7)/
SUMIFS(AllPublicationData!$E:$E,AllPublicationData!$A:$A,'Publication Table (%)'!$B64,AllPublicationData!$B:$B,'Publication Table (%)'!$C$4,AllPublicationData!$D:$D,'Publication Table (%)'!D$7),
SUMIFS(AllPublicationData!$I:$I,AllPublicationData!$A:$A,'Publication Table (%)'!$B64,AllPublicationData!$B:$B,'Publication Table (%)'!D$7)/
SUMIFS(AllPublicationData!$E:$E,AllPublicationData!$A:$A,'Publication Table (%)'!$B64,AllPublicationData!$B:$B,'Publication Table (%)'!D$7)),
IF(AND('Publication Table (%)'!$C$5="Cancellations for other reasons",$C$4&lt;&gt;"NHS Scotland"),
IFERROR(SUMIFS(AllPublicationData!$J:$J,AllPublicationData!$A:$A,'Publication Table (%)'!$B64,AllPublicationData!$B:$B,'Publication Table (%)'!$C$4,AllPublicationData!$D:$D,'Publication Table (%)'!D$7)/
SUMIFS(AllPublicationData!$E:$E,AllPublicationData!$A:$A,'Publication Table (%)'!$B64,AllPublicationData!$B:$B,'Publication Table (%)'!$C$4,AllPublicationData!$D:$D,'Publication Table (%)'!D$7),
SUMIFS(AllPublicationData!$J:$J,AllPublicationData!$A:$A,'Publication Table (%)'!$B64,AllPublicationData!$B:$B,'Publication Table (%)'!D$7)/
SUMIFS(AllPublicationData!$E:$E,AllPublicationData!$A:$A,'Publication Table (%)'!$B64,AllPublicationData!$B:$B,'Publication Table (%)'!D$7)),
IF(AND($C$4="NHS Scotland",$C$5="All Cancelled Operations"),
SUMIFS(AllPublicationData!$F:$F,AllPublicationData!$A:$A,'Publication Table'!$B64)/
SUMIFS(AllPublicationData!$E:$E,AllPublicationData!$A:$A,'Publication Table'!$B64),
IF(AND($C$4="NHS Scotland",$C$5="Operations cancelled by patient"),
SUMIFS(AllPublicationData!$G:$G,AllPublicationData!$A:$A,'Publication Table'!$B64)/
SUMIFS(AllPublicationData!$E:$E,AllPublicationData!$A:$A,'Publication Table'!$B64),
IF(AND($C$4="NHS Scotland",$C$5="Operations cancelled for clinical reasons"),
SUMIFS(AllPublicationData!$H:$H,AllPublicationData!$A:$A,'Publication Table'!$B64)/
SUMIFS(AllPublicationData!$E:$E,AllPublicationData!$A:$A,'Publication Table'!$B64),
IF(AND($C$4="NHS Scotland",$C$5="Operations cancelled for non-clinical/capacity reasons"),
SUMIFS(AllPublicationData!$I:$I,AllPublicationData!$A:$A,'Publication Table'!$B64)/
SUMIFS(AllPublicationData!$E:$E,AllPublicationData!$A:$A,'Publication Table'!$B64),
IF(AND($C$4="NHS Scotland",$C$5="Cancellations for other reasons"),
SUMIFS(AllPublicationData!$J:$J,AllPublicationData!$A:$A,'Publication Table'!$B64)/
SUMIFS(AllPublicationData!$E:$E,AllPublicationData!$A:$A,'Publication Table'!$B64)))))))))))</f>
        <v>8.7063239965347969E-2</v>
      </c>
      <c r="E64" s="96">
        <f>IF('Publication Table (%)'!$C$5="All Cancelled Operations",
IFERROR(SUMIFS(AllPublicationData!$F:$F,AllPublicationData!$A:$A,'Publication Table (%)'!$B64,AllPublicationData!$B:$B,'Publication Table (%)'!$C$4,AllPublicationData!$D:$D,'Publication Table (%)'!E$7)/
SUMIFS(AllPublicationData!$E:$E,AllPublicationData!$A:$A,'Publication Table (%)'!$B64,AllPublicationData!$B:$B,'Publication Table (%)'!$C$4,AllPublicationData!$D:$D,'Publication Table (%)'!E$7),
SUMIFS(AllPublicationData!$F:$F,AllPublicationData!$A:$A,'Publication Table (%)'!$B64,AllPublicationData!$B:$B,'Publication Table (%)'!E$7)/
SUMIFS(AllPublicationData!$E:$E,AllPublicationData!$A:$A,'Publication Table (%)'!$B64,AllPublicationData!$B:$B,'Publication Table (%)'!E$7)),
IF('Publication Table (%)'!$C$5="Operations cancelled by patient",
IFERROR(SUMIFS(AllPublicationData!$G:$G,AllPublicationData!$A:$A,'Publication Table (%)'!$B64,AllPublicationData!$B:$B,'Publication Table (%)'!$C$4,AllPublicationData!$D:$D,'Publication Table (%)'!E$7)/
SUMIFS(AllPublicationData!$E:$E,AllPublicationData!$A:$A,'Publication Table (%)'!$B64,AllPublicationData!$B:$B,'Publication Table (%)'!$C$4,AllPublicationData!$D:$D,'Publication Table (%)'!E$7),
SUMIFS(AllPublicationData!$G:$G,AllPublicationData!$A:$A,'Publication Table (%)'!$B64,AllPublicationData!$B:$B,'Publication Table (%)'!E$7)/
SUMIFS(AllPublicationData!$E:$E,AllPublicationData!$A:$A,'Publication Table (%)'!$B64,AllPublicationData!$B:$B,'Publication Table (%)'!E$7)),
IF('Publication Table (%)'!$C$5="Operations cancelled for clinical reasons",
IFERROR(SUMIFS(AllPublicationData!$H:$H,AllPublicationData!$A:$A,'Publication Table (%)'!$B64,AllPublicationData!$B:$B,'Publication Table (%)'!$C$4,AllPublicationData!$D:$D,'Publication Table (%)'!E$7)/
SUMIFS(AllPublicationData!$E:$E,AllPublicationData!$A:$A,'Publication Table (%)'!$B64,AllPublicationData!$B:$B,'Publication Table (%)'!$C$4,AllPublicationData!$D:$D,'Publication Table (%)'!E$7),
SUMIFS(AllPublicationData!$H:$H,AllPublicationData!$A:$A,'Publication Table (%)'!$B64,AllPublicationData!$B:$B,'Publication Table (%)'!E$7)/
SUMIFS(AllPublicationData!$E:$E,AllPublicationData!$A:$A,'Publication Table (%)'!$B64,AllPublicationData!$B:$B,'Publication Table (%)'!E$7)),
IF('Publication Table (%)'!$C$5="Operations cancelled for non-clinical/capacity reasons",
IFERROR(SUMIFS(AllPublicationData!$I:$I,AllPublicationData!$A:$A,'Publication Table (%)'!$B64,AllPublicationData!$B:$B,'Publication Table (%)'!$C$4,AllPublicationData!$D:$D,'Publication Table (%)'!E$7)/
SUMIFS(AllPublicationData!$E:$E,AllPublicationData!$A:$A,'Publication Table (%)'!$B64,AllPublicationData!$B:$B,'Publication Table (%)'!$C$4,AllPublicationData!$D:$D,'Publication Table (%)'!E$7),
SUMIFS(AllPublicationData!$I:$I,AllPublicationData!$A:$A,'Publication Table (%)'!$B64,AllPublicationData!$B:$B,'Publication Table (%)'!E$7)/
SUMIFS(AllPublicationData!$E:$E,AllPublicationData!$A:$A,'Publication Table (%)'!$B64,AllPublicationData!$B:$B,'Publication Table (%)'!E$7)),
IF('Publication Table (%)'!$C$5="Cancellations for other reasons",
IFERROR(SUMIFS(AllPublicationData!$J:$J,AllPublicationData!$A:$A,'Publication Table (%)'!$B64,AllPublicationData!$B:$B,'Publication Table (%)'!$C$4,AllPublicationData!$D:$D,'Publication Table (%)'!E$7)/
SUMIFS(AllPublicationData!$E:$E,AllPublicationData!$A:$A,'Publication Table (%)'!$B64,AllPublicationData!$B:$B,'Publication Table (%)'!$C$4,AllPublicationData!$D:$D,'Publication Table (%)'!E$7),
SUMIFS(AllPublicationData!$J:$J,AllPublicationData!$A:$A,'Publication Table (%)'!$B64,AllPublicationData!$B:$B,'Publication Table (%)'!E$7)/
SUMIFS(AllPublicationData!$E:$E,AllPublicationData!$A:$A,'Publication Table (%)'!$B64,AllPublicationData!$B:$B,'Publication Table (%)'!E$7)))))))</f>
        <v>4.9618320610687022E-2</v>
      </c>
      <c r="F64" s="96">
        <f>IF('Publication Table (%)'!$C$5="All Cancelled Operations",
IFERROR(SUMIFS(AllPublicationData!$F:$F,AllPublicationData!$A:$A,'Publication Table (%)'!$B64,AllPublicationData!$B:$B,'Publication Table (%)'!$C$4,AllPublicationData!$D:$D,'Publication Table (%)'!F$7)/
SUMIFS(AllPublicationData!$E:$E,AllPublicationData!$A:$A,'Publication Table (%)'!$B64,AllPublicationData!$B:$B,'Publication Table (%)'!$C$4,AllPublicationData!$D:$D,'Publication Table (%)'!F$7),
SUMIFS(AllPublicationData!$F:$F,AllPublicationData!$A:$A,'Publication Table (%)'!$B64,AllPublicationData!$B:$B,'Publication Table (%)'!F$7)/
SUMIFS(AllPublicationData!$E:$E,AllPublicationData!$A:$A,'Publication Table (%)'!$B64,AllPublicationData!$B:$B,'Publication Table (%)'!F$7)),
IF('Publication Table (%)'!$C$5="Operations cancelled by patient",
IFERROR(SUMIFS(AllPublicationData!$G:$G,AllPublicationData!$A:$A,'Publication Table (%)'!$B64,AllPublicationData!$B:$B,'Publication Table (%)'!$C$4,AllPublicationData!$D:$D,'Publication Table (%)'!F$7)/
SUMIFS(AllPublicationData!$E:$E,AllPublicationData!$A:$A,'Publication Table (%)'!$B64,AllPublicationData!$B:$B,'Publication Table (%)'!$C$4,AllPublicationData!$D:$D,'Publication Table (%)'!F$7),
SUMIFS(AllPublicationData!$G:$G,AllPublicationData!$A:$A,'Publication Table (%)'!$B64,AllPublicationData!$B:$B,'Publication Table (%)'!F$7)/
SUMIFS(AllPublicationData!$E:$E,AllPublicationData!$A:$A,'Publication Table (%)'!$B64,AllPublicationData!$B:$B,'Publication Table (%)'!F$7)),
IF('Publication Table (%)'!$C$5="Operations cancelled for clinical reasons",
IFERROR(SUMIFS(AllPublicationData!$H:$H,AllPublicationData!$A:$A,'Publication Table (%)'!$B64,AllPublicationData!$B:$B,'Publication Table (%)'!$C$4,AllPublicationData!$D:$D,'Publication Table (%)'!F$7)/
SUMIFS(AllPublicationData!$E:$E,AllPublicationData!$A:$A,'Publication Table (%)'!$B64,AllPublicationData!$B:$B,'Publication Table (%)'!$C$4,AllPublicationData!$D:$D,'Publication Table (%)'!F$7),
SUMIFS(AllPublicationData!$H:$H,AllPublicationData!$A:$A,'Publication Table (%)'!$B64,AllPublicationData!$B:$B,'Publication Table (%)'!F$7)/
SUMIFS(AllPublicationData!$E:$E,AllPublicationData!$A:$A,'Publication Table (%)'!$B64,AllPublicationData!$B:$B,'Publication Table (%)'!F$7)),
IF('Publication Table (%)'!$C$5="Operations cancelled for non-clinical/capacity reasons",
IFERROR(SUMIFS(AllPublicationData!$I:$I,AllPublicationData!$A:$A,'Publication Table (%)'!$B64,AllPublicationData!$B:$B,'Publication Table (%)'!$C$4,AllPublicationData!$D:$D,'Publication Table (%)'!F$7)/
SUMIFS(AllPublicationData!$E:$E,AllPublicationData!$A:$A,'Publication Table (%)'!$B64,AllPublicationData!$B:$B,'Publication Table (%)'!$C$4,AllPublicationData!$D:$D,'Publication Table (%)'!F$7),
SUMIFS(AllPublicationData!$I:$I,AllPublicationData!$A:$A,'Publication Table (%)'!$B64,AllPublicationData!$B:$B,'Publication Table (%)'!F$7)/
SUMIFS(AllPublicationData!$E:$E,AllPublicationData!$A:$A,'Publication Table (%)'!$B64,AllPublicationData!$B:$B,'Publication Table (%)'!F$7)),
IF('Publication Table (%)'!$C$5="Cancellations for other reasons",
IFERROR(SUMIFS(AllPublicationData!$J:$J,AllPublicationData!$A:$A,'Publication Table (%)'!$B64,AllPublicationData!$B:$B,'Publication Table (%)'!$C$4,AllPublicationData!$D:$D,'Publication Table (%)'!F$7)/
SUMIFS(AllPublicationData!$E:$E,AllPublicationData!$A:$A,'Publication Table (%)'!$B64,AllPublicationData!$B:$B,'Publication Table (%)'!$C$4,AllPublicationData!$D:$D,'Publication Table (%)'!F$7),
SUMIFS(AllPublicationData!$J:$J,AllPublicationData!$A:$A,'Publication Table (%)'!$B64,AllPublicationData!$B:$B,'Publication Table (%)'!F$7)/
SUMIFS(AllPublicationData!$E:$E,AllPublicationData!$A:$A,'Publication Table (%)'!$B64,AllPublicationData!$B:$B,'Publication Table (%)'!F$7)))))))</f>
        <v>0.10890454836643178</v>
      </c>
      <c r="G64" s="96">
        <f>IF('Publication Table (%)'!$C$5="All Cancelled Operations",
IFERROR(SUMIFS(AllPublicationData!$F:$F,AllPublicationData!$A:$A,'Publication Table (%)'!$B64,AllPublicationData!$B:$B,'Publication Table (%)'!$C$4,AllPublicationData!$D:$D,'Publication Table (%)'!G$7)/
SUMIFS(AllPublicationData!$E:$E,AllPublicationData!$A:$A,'Publication Table (%)'!$B64,AllPublicationData!$B:$B,'Publication Table (%)'!$C$4,AllPublicationData!$D:$D,'Publication Table (%)'!G$7),
SUMIFS(AllPublicationData!$F:$F,AllPublicationData!$A:$A,'Publication Table (%)'!$B64,AllPublicationData!$B:$B,'Publication Table (%)'!G$7)/
SUMIFS(AllPublicationData!$E:$E,AllPublicationData!$A:$A,'Publication Table (%)'!$B64,AllPublicationData!$B:$B,'Publication Table (%)'!G$7)),
IF('Publication Table (%)'!$C$5="Operations cancelled by patient",
IFERROR(SUMIFS(AllPublicationData!$G:$G,AllPublicationData!$A:$A,'Publication Table (%)'!$B64,AllPublicationData!$B:$B,'Publication Table (%)'!$C$4,AllPublicationData!$D:$D,'Publication Table (%)'!G$7)/
SUMIFS(AllPublicationData!$E:$E,AllPublicationData!$A:$A,'Publication Table (%)'!$B64,AllPublicationData!$B:$B,'Publication Table (%)'!$C$4,AllPublicationData!$D:$D,'Publication Table (%)'!G$7),
SUMIFS(AllPublicationData!$G:$G,AllPublicationData!$A:$A,'Publication Table (%)'!$B64,AllPublicationData!$B:$B,'Publication Table (%)'!G$7)/
SUMIFS(AllPublicationData!$E:$E,AllPublicationData!$A:$A,'Publication Table (%)'!$B64,AllPublicationData!$B:$B,'Publication Table (%)'!G$7)),
IF('Publication Table (%)'!$C$5="Operations cancelled for clinical reasons",
IFERROR(SUMIFS(AllPublicationData!$H:$H,AllPublicationData!$A:$A,'Publication Table (%)'!$B64,AllPublicationData!$B:$B,'Publication Table (%)'!$C$4,AllPublicationData!$D:$D,'Publication Table (%)'!G$7)/
SUMIFS(AllPublicationData!$E:$E,AllPublicationData!$A:$A,'Publication Table (%)'!$B64,AllPublicationData!$B:$B,'Publication Table (%)'!$C$4,AllPublicationData!$D:$D,'Publication Table (%)'!G$7),
SUMIFS(AllPublicationData!$H:$H,AllPublicationData!$A:$A,'Publication Table (%)'!$B64,AllPublicationData!$B:$B,'Publication Table (%)'!G$7)/
SUMIFS(AllPublicationData!$E:$E,AllPublicationData!$A:$A,'Publication Table (%)'!$B64,AllPublicationData!$B:$B,'Publication Table (%)'!G$7)),
IF('Publication Table (%)'!$C$5="Operations cancelled for non-clinical/capacity reasons",
IFERROR(SUMIFS(AllPublicationData!$I:$I,AllPublicationData!$A:$A,'Publication Table (%)'!$B64,AllPublicationData!$B:$B,'Publication Table (%)'!$C$4,AllPublicationData!$D:$D,'Publication Table (%)'!G$7)/
SUMIFS(AllPublicationData!$E:$E,AllPublicationData!$A:$A,'Publication Table (%)'!$B64,AllPublicationData!$B:$B,'Publication Table (%)'!$C$4,AllPublicationData!$D:$D,'Publication Table (%)'!G$7),
SUMIFS(AllPublicationData!$I:$I,AllPublicationData!$A:$A,'Publication Table (%)'!$B64,AllPublicationData!$B:$B,'Publication Table (%)'!G$7)/
SUMIFS(AllPublicationData!$E:$E,AllPublicationData!$A:$A,'Publication Table (%)'!$B64,AllPublicationData!$B:$B,'Publication Table (%)'!G$7)),
IF('Publication Table (%)'!$C$5="Cancellations for other reasons",
IFERROR(SUMIFS(AllPublicationData!$J:$J,AllPublicationData!$A:$A,'Publication Table (%)'!$B64,AllPublicationData!$B:$B,'Publication Table (%)'!$C$4,AllPublicationData!$D:$D,'Publication Table (%)'!G$7)/
SUMIFS(AllPublicationData!$E:$E,AllPublicationData!$A:$A,'Publication Table (%)'!$B64,AllPublicationData!$B:$B,'Publication Table (%)'!$C$4,AllPublicationData!$D:$D,'Publication Table (%)'!G$7),
SUMIFS(AllPublicationData!$J:$J,AllPublicationData!$A:$A,'Publication Table (%)'!$B64,AllPublicationData!$B:$B,'Publication Table (%)'!G$7)/
SUMIFS(AllPublicationData!$E:$E,AllPublicationData!$A:$A,'Publication Table (%)'!$B64,AllPublicationData!$B:$B,'Publication Table (%)'!G$7)))))))</f>
        <v>8.9622641509433956E-2</v>
      </c>
      <c r="H64" s="96">
        <f>IF('Publication Table (%)'!$C$5="All Cancelled Operations",
IFERROR(SUMIFS(AllPublicationData!$F:$F,AllPublicationData!$A:$A,'Publication Table (%)'!$B64,AllPublicationData!$B:$B,'Publication Table (%)'!$C$4,AllPublicationData!$D:$D,'Publication Table (%)'!H$7)/
SUMIFS(AllPublicationData!$E:$E,AllPublicationData!$A:$A,'Publication Table (%)'!$B64,AllPublicationData!$B:$B,'Publication Table (%)'!$C$4,AllPublicationData!$D:$D,'Publication Table (%)'!H$7),
SUMIFS(AllPublicationData!$F:$F,AllPublicationData!$A:$A,'Publication Table (%)'!$B64,AllPublicationData!$B:$B,'Publication Table (%)'!H$7)/
SUMIFS(AllPublicationData!$E:$E,AllPublicationData!$A:$A,'Publication Table (%)'!$B64,AllPublicationData!$B:$B,'Publication Table (%)'!H$7)),
IF('Publication Table (%)'!$C$5="Operations cancelled by patient",
IFERROR(SUMIFS(AllPublicationData!$G:$G,AllPublicationData!$A:$A,'Publication Table (%)'!$B64,AllPublicationData!$B:$B,'Publication Table (%)'!$C$4,AllPublicationData!$D:$D,'Publication Table (%)'!H$7)/
SUMIFS(AllPublicationData!$E:$E,AllPublicationData!$A:$A,'Publication Table (%)'!$B64,AllPublicationData!$B:$B,'Publication Table (%)'!$C$4,AllPublicationData!$D:$D,'Publication Table (%)'!H$7),
SUMIFS(AllPublicationData!$G:$G,AllPublicationData!$A:$A,'Publication Table (%)'!$B64,AllPublicationData!$B:$B,'Publication Table (%)'!H$7)/
SUMIFS(AllPublicationData!$E:$E,AllPublicationData!$A:$A,'Publication Table (%)'!$B64,AllPublicationData!$B:$B,'Publication Table (%)'!H$7)),
IF('Publication Table (%)'!$C$5="Operations cancelled for clinical reasons",
IFERROR(SUMIFS(AllPublicationData!$H:$H,AllPublicationData!$A:$A,'Publication Table (%)'!$B64,AllPublicationData!$B:$B,'Publication Table (%)'!$C$4,AllPublicationData!$D:$D,'Publication Table (%)'!H$7)/
SUMIFS(AllPublicationData!$E:$E,AllPublicationData!$A:$A,'Publication Table (%)'!$B64,AllPublicationData!$B:$B,'Publication Table (%)'!$C$4,AllPublicationData!$D:$D,'Publication Table (%)'!H$7),
SUMIFS(AllPublicationData!$H:$H,AllPublicationData!$A:$A,'Publication Table (%)'!$B64,AllPublicationData!$B:$B,'Publication Table (%)'!H$7)/
SUMIFS(AllPublicationData!$E:$E,AllPublicationData!$A:$A,'Publication Table (%)'!$B64,AllPublicationData!$B:$B,'Publication Table (%)'!H$7)),
IF('Publication Table (%)'!$C$5="Operations cancelled for non-clinical/capacity reasons",
IFERROR(SUMIFS(AllPublicationData!$I:$I,AllPublicationData!$A:$A,'Publication Table (%)'!$B64,AllPublicationData!$B:$B,'Publication Table (%)'!$C$4,AllPublicationData!$D:$D,'Publication Table (%)'!H$7)/
SUMIFS(AllPublicationData!$E:$E,AllPublicationData!$A:$A,'Publication Table (%)'!$B64,AllPublicationData!$B:$B,'Publication Table (%)'!$C$4,AllPublicationData!$D:$D,'Publication Table (%)'!H$7),
SUMIFS(AllPublicationData!$I:$I,AllPublicationData!$A:$A,'Publication Table (%)'!$B64,AllPublicationData!$B:$B,'Publication Table (%)'!H$7)/
SUMIFS(AllPublicationData!$E:$E,AllPublicationData!$A:$A,'Publication Table (%)'!$B64,AllPublicationData!$B:$B,'Publication Table (%)'!H$7)),
IF('Publication Table (%)'!$C$5="Cancellations for other reasons",
IFERROR(SUMIFS(AllPublicationData!$J:$J,AllPublicationData!$A:$A,'Publication Table (%)'!$B64,AllPublicationData!$B:$B,'Publication Table (%)'!$C$4,AllPublicationData!$D:$D,'Publication Table (%)'!H$7)/
SUMIFS(AllPublicationData!$E:$E,AllPublicationData!$A:$A,'Publication Table (%)'!$B64,AllPublicationData!$B:$B,'Publication Table (%)'!$C$4,AllPublicationData!$D:$D,'Publication Table (%)'!H$7),
SUMIFS(AllPublicationData!$J:$J,AllPublicationData!$A:$A,'Publication Table (%)'!$B64,AllPublicationData!$B:$B,'Publication Table (%)'!H$7)/
SUMIFS(AllPublicationData!$E:$E,AllPublicationData!$A:$A,'Publication Table (%)'!$B64,AllPublicationData!$B:$B,'Publication Table (%)'!H$7)))))))</f>
        <v>8.8050314465408799E-2</v>
      </c>
      <c r="I64" s="96">
        <f>IF('Publication Table (%)'!$C$5="All Cancelled Operations",
IFERROR(SUMIFS(AllPublicationData!$F:$F,AllPublicationData!$A:$A,'Publication Table (%)'!$B64,AllPublicationData!$B:$B,'Publication Table (%)'!$C$4,AllPublicationData!$D:$D,'Publication Table (%)'!I$7)/
SUMIFS(AllPublicationData!$E:$E,AllPublicationData!$A:$A,'Publication Table (%)'!$B64,AllPublicationData!$B:$B,'Publication Table (%)'!$C$4,AllPublicationData!$D:$D,'Publication Table (%)'!I$7),
SUMIFS(AllPublicationData!$F:$F,AllPublicationData!$A:$A,'Publication Table (%)'!$B64,AllPublicationData!$B:$B,'Publication Table (%)'!I$7)/
SUMIFS(AllPublicationData!$E:$E,AllPublicationData!$A:$A,'Publication Table (%)'!$B64,AllPublicationData!$B:$B,'Publication Table (%)'!I$7)),
IF('Publication Table (%)'!$C$5="Operations cancelled by patient",
IFERROR(SUMIFS(AllPublicationData!$G:$G,AllPublicationData!$A:$A,'Publication Table (%)'!$B64,AllPublicationData!$B:$B,'Publication Table (%)'!$C$4,AllPublicationData!$D:$D,'Publication Table (%)'!I$7)/
SUMIFS(AllPublicationData!$E:$E,AllPublicationData!$A:$A,'Publication Table (%)'!$B64,AllPublicationData!$B:$B,'Publication Table (%)'!$C$4,AllPublicationData!$D:$D,'Publication Table (%)'!I$7),
SUMIFS(AllPublicationData!$G:$G,AllPublicationData!$A:$A,'Publication Table (%)'!$B64,AllPublicationData!$B:$B,'Publication Table (%)'!I$7)/
SUMIFS(AllPublicationData!$E:$E,AllPublicationData!$A:$A,'Publication Table (%)'!$B64,AllPublicationData!$B:$B,'Publication Table (%)'!I$7)),
IF('Publication Table (%)'!$C$5="Operations cancelled for clinical reasons",
IFERROR(SUMIFS(AllPublicationData!$H:$H,AllPublicationData!$A:$A,'Publication Table (%)'!$B64,AllPublicationData!$B:$B,'Publication Table (%)'!$C$4,AllPublicationData!$D:$D,'Publication Table (%)'!I$7)/
SUMIFS(AllPublicationData!$E:$E,AllPublicationData!$A:$A,'Publication Table (%)'!$B64,AllPublicationData!$B:$B,'Publication Table (%)'!$C$4,AllPublicationData!$D:$D,'Publication Table (%)'!I$7),
SUMIFS(AllPublicationData!$H:$H,AllPublicationData!$A:$A,'Publication Table (%)'!$B64,AllPublicationData!$B:$B,'Publication Table (%)'!I$7)/
SUMIFS(AllPublicationData!$E:$E,AllPublicationData!$A:$A,'Publication Table (%)'!$B64,AllPublicationData!$B:$B,'Publication Table (%)'!I$7)),
IF('Publication Table (%)'!$C$5="Operations cancelled for non-clinical/capacity reasons",
IFERROR(SUMIFS(AllPublicationData!$I:$I,AllPublicationData!$A:$A,'Publication Table (%)'!$B64,AllPublicationData!$B:$B,'Publication Table (%)'!$C$4,AllPublicationData!$D:$D,'Publication Table (%)'!I$7)/
SUMIFS(AllPublicationData!$E:$E,AllPublicationData!$A:$A,'Publication Table (%)'!$B64,AllPublicationData!$B:$B,'Publication Table (%)'!$C$4,AllPublicationData!$D:$D,'Publication Table (%)'!I$7),
SUMIFS(AllPublicationData!$I:$I,AllPublicationData!$A:$A,'Publication Table (%)'!$B64,AllPublicationData!$B:$B,'Publication Table (%)'!I$7)/
SUMIFS(AllPublicationData!$E:$E,AllPublicationData!$A:$A,'Publication Table (%)'!$B64,AllPublicationData!$B:$B,'Publication Table (%)'!I$7)),
IF('Publication Table (%)'!$C$5="Cancellations for other reasons",
IFERROR(SUMIFS(AllPublicationData!$J:$J,AllPublicationData!$A:$A,'Publication Table (%)'!$B64,AllPublicationData!$B:$B,'Publication Table (%)'!$C$4,AllPublicationData!$D:$D,'Publication Table (%)'!I$7)/
SUMIFS(AllPublicationData!$E:$E,AllPublicationData!$A:$A,'Publication Table (%)'!$B64,AllPublicationData!$B:$B,'Publication Table (%)'!$C$4,AllPublicationData!$D:$D,'Publication Table (%)'!I$7),
SUMIFS(AllPublicationData!$J:$J,AllPublicationData!$A:$A,'Publication Table (%)'!$B64,AllPublicationData!$B:$B,'Publication Table (%)'!I$7)/
SUMIFS(AllPublicationData!$E:$E,AllPublicationData!$A:$A,'Publication Table (%)'!$B64,AllPublicationData!$B:$B,'Publication Table (%)'!I$7)))))))</f>
        <v>7.2122052704576972E-2</v>
      </c>
      <c r="J64" s="96">
        <f>IF('Publication Table (%)'!$C$5="All Cancelled Operations",
IFERROR(SUMIFS(AllPublicationData!$F:$F,AllPublicationData!$A:$A,'Publication Table (%)'!$B64,AllPublicationData!$B:$B,'Publication Table (%)'!$C$4,AllPublicationData!$D:$D,'Publication Table (%)'!J$7)/
SUMIFS(AllPublicationData!$E:$E,AllPublicationData!$A:$A,'Publication Table (%)'!$B64,AllPublicationData!$B:$B,'Publication Table (%)'!$C$4,AllPublicationData!$D:$D,'Publication Table (%)'!J$7),
SUMIFS(AllPublicationData!$F:$F,AllPublicationData!$A:$A,'Publication Table (%)'!$B64,AllPublicationData!$B:$B,'Publication Table (%)'!J$7)/
SUMIFS(AllPublicationData!$E:$E,AllPublicationData!$A:$A,'Publication Table (%)'!$B64,AllPublicationData!$B:$B,'Publication Table (%)'!J$7)),
IF('Publication Table (%)'!$C$5="Operations cancelled by patient",
IFERROR(SUMIFS(AllPublicationData!$G:$G,AllPublicationData!$A:$A,'Publication Table (%)'!$B64,AllPublicationData!$B:$B,'Publication Table (%)'!$C$4,AllPublicationData!$D:$D,'Publication Table (%)'!J$7)/
SUMIFS(AllPublicationData!$E:$E,AllPublicationData!$A:$A,'Publication Table (%)'!$B64,AllPublicationData!$B:$B,'Publication Table (%)'!$C$4,AllPublicationData!$D:$D,'Publication Table (%)'!J$7),
SUMIFS(AllPublicationData!$G:$G,AllPublicationData!$A:$A,'Publication Table (%)'!$B64,AllPublicationData!$B:$B,'Publication Table (%)'!J$7)/
SUMIFS(AllPublicationData!$E:$E,AllPublicationData!$A:$A,'Publication Table (%)'!$B64,AllPublicationData!$B:$B,'Publication Table (%)'!J$7)),
IF('Publication Table (%)'!$C$5="Operations cancelled for clinical reasons",
IFERROR(SUMIFS(AllPublicationData!$H:$H,AllPublicationData!$A:$A,'Publication Table (%)'!$B64,AllPublicationData!$B:$B,'Publication Table (%)'!$C$4,AllPublicationData!$D:$D,'Publication Table (%)'!J$7)/
SUMIFS(AllPublicationData!$E:$E,AllPublicationData!$A:$A,'Publication Table (%)'!$B64,AllPublicationData!$B:$B,'Publication Table (%)'!$C$4,AllPublicationData!$D:$D,'Publication Table (%)'!J$7),
SUMIFS(AllPublicationData!$H:$H,AllPublicationData!$A:$A,'Publication Table (%)'!$B64,AllPublicationData!$B:$B,'Publication Table (%)'!J$7)/
SUMIFS(AllPublicationData!$E:$E,AllPublicationData!$A:$A,'Publication Table (%)'!$B64,AllPublicationData!$B:$B,'Publication Table (%)'!J$7)),
IF('Publication Table (%)'!$C$5="Operations cancelled for non-clinical/capacity reasons",
IFERROR(SUMIFS(AllPublicationData!$I:$I,AllPublicationData!$A:$A,'Publication Table (%)'!$B64,AllPublicationData!$B:$B,'Publication Table (%)'!$C$4,AllPublicationData!$D:$D,'Publication Table (%)'!J$7)/
SUMIFS(AllPublicationData!$E:$E,AllPublicationData!$A:$A,'Publication Table (%)'!$B64,AllPublicationData!$B:$B,'Publication Table (%)'!$C$4,AllPublicationData!$D:$D,'Publication Table (%)'!J$7),
SUMIFS(AllPublicationData!$I:$I,AllPublicationData!$A:$A,'Publication Table (%)'!$B64,AllPublicationData!$B:$B,'Publication Table (%)'!J$7)/
SUMIFS(AllPublicationData!$E:$E,AllPublicationData!$A:$A,'Publication Table (%)'!$B64,AllPublicationData!$B:$B,'Publication Table (%)'!J$7)),
IF('Publication Table (%)'!$C$5="Cancellations for other reasons",
IFERROR(SUMIFS(AllPublicationData!$J:$J,AllPublicationData!$A:$A,'Publication Table (%)'!$B64,AllPublicationData!$B:$B,'Publication Table (%)'!$C$4,AllPublicationData!$D:$D,'Publication Table (%)'!J$7)/
SUMIFS(AllPublicationData!$E:$E,AllPublicationData!$A:$A,'Publication Table (%)'!$B64,AllPublicationData!$B:$B,'Publication Table (%)'!$C$4,AllPublicationData!$D:$D,'Publication Table (%)'!J$7),
SUMIFS(AllPublicationData!$J:$J,AllPublicationData!$A:$A,'Publication Table (%)'!$B64,AllPublicationData!$B:$B,'Publication Table (%)'!J$7)/
SUMIFS(AllPublicationData!$E:$E,AllPublicationData!$A:$A,'Publication Table (%)'!$B64,AllPublicationData!$B:$B,'Publication Table (%)'!J$7)))))))</f>
        <v>9.1355599214145378E-2</v>
      </c>
      <c r="K64" s="96">
        <f>IF('Publication Table (%)'!$C$5="All Cancelled Operations",
IFERROR(SUMIFS(AllPublicationData!$F:$F,AllPublicationData!$A:$A,'Publication Table (%)'!$B64,AllPublicationData!$B:$B,'Publication Table (%)'!$C$4,AllPublicationData!$D:$D,'Publication Table (%)'!K$7)/
SUMIFS(AllPublicationData!$E:$E,AllPublicationData!$A:$A,'Publication Table (%)'!$B64,AllPublicationData!$B:$B,'Publication Table (%)'!$C$4,AllPublicationData!$D:$D,'Publication Table (%)'!K$7),
SUMIFS(AllPublicationData!$F:$F,AllPublicationData!$A:$A,'Publication Table (%)'!$B64,AllPublicationData!$B:$B,'Publication Table (%)'!K$7)/
SUMIFS(AllPublicationData!$E:$E,AllPublicationData!$A:$A,'Publication Table (%)'!$B64,AllPublicationData!$B:$B,'Publication Table (%)'!K$7)),
IF('Publication Table (%)'!$C$5="Operations cancelled by patient",
IFERROR(SUMIFS(AllPublicationData!$G:$G,AllPublicationData!$A:$A,'Publication Table (%)'!$B64,AllPublicationData!$B:$B,'Publication Table (%)'!$C$4,AllPublicationData!$D:$D,'Publication Table (%)'!K$7)/
SUMIFS(AllPublicationData!$E:$E,AllPublicationData!$A:$A,'Publication Table (%)'!$B64,AllPublicationData!$B:$B,'Publication Table (%)'!$C$4,AllPublicationData!$D:$D,'Publication Table (%)'!K$7),
SUMIFS(AllPublicationData!$G:$G,AllPublicationData!$A:$A,'Publication Table (%)'!$B64,AllPublicationData!$B:$B,'Publication Table (%)'!K$7)/
SUMIFS(AllPublicationData!$E:$E,AllPublicationData!$A:$A,'Publication Table (%)'!$B64,AllPublicationData!$B:$B,'Publication Table (%)'!K$7)),
IF('Publication Table (%)'!$C$5="Operations cancelled for clinical reasons",
IFERROR(SUMIFS(AllPublicationData!$H:$H,AllPublicationData!$A:$A,'Publication Table (%)'!$B64,AllPublicationData!$B:$B,'Publication Table (%)'!$C$4,AllPublicationData!$D:$D,'Publication Table (%)'!K$7)/
SUMIFS(AllPublicationData!$E:$E,AllPublicationData!$A:$A,'Publication Table (%)'!$B64,AllPublicationData!$B:$B,'Publication Table (%)'!$C$4,AllPublicationData!$D:$D,'Publication Table (%)'!K$7),
SUMIFS(AllPublicationData!$H:$H,AllPublicationData!$A:$A,'Publication Table (%)'!$B64,AllPublicationData!$B:$B,'Publication Table (%)'!K$7)/
SUMIFS(AllPublicationData!$E:$E,AllPublicationData!$A:$A,'Publication Table (%)'!$B64,AllPublicationData!$B:$B,'Publication Table (%)'!K$7)),
IF('Publication Table (%)'!$C$5="Operations cancelled for non-clinical/capacity reasons",
IFERROR(SUMIFS(AllPublicationData!$I:$I,AllPublicationData!$A:$A,'Publication Table (%)'!$B64,AllPublicationData!$B:$B,'Publication Table (%)'!$C$4,AllPublicationData!$D:$D,'Publication Table (%)'!K$7)/
SUMIFS(AllPublicationData!$E:$E,AllPublicationData!$A:$A,'Publication Table (%)'!$B64,AllPublicationData!$B:$B,'Publication Table (%)'!$C$4,AllPublicationData!$D:$D,'Publication Table (%)'!K$7),
SUMIFS(AllPublicationData!$I:$I,AllPublicationData!$A:$A,'Publication Table (%)'!$B64,AllPublicationData!$B:$B,'Publication Table (%)'!K$7)/
SUMIFS(AllPublicationData!$E:$E,AllPublicationData!$A:$A,'Publication Table (%)'!$B64,AllPublicationData!$B:$B,'Publication Table (%)'!K$7)),
IF('Publication Table (%)'!$C$5="Cancellations for other reasons",
IFERROR(SUMIFS(AllPublicationData!$J:$J,AllPublicationData!$A:$A,'Publication Table (%)'!$B64,AllPublicationData!$B:$B,'Publication Table (%)'!$C$4,AllPublicationData!$D:$D,'Publication Table (%)'!K$7)/
SUMIFS(AllPublicationData!$E:$E,AllPublicationData!$A:$A,'Publication Table (%)'!$B64,AllPublicationData!$B:$B,'Publication Table (%)'!$C$4,AllPublicationData!$D:$D,'Publication Table (%)'!K$7),
SUMIFS(AllPublicationData!$J:$J,AllPublicationData!$A:$A,'Publication Table (%)'!$B64,AllPublicationData!$B:$B,'Publication Table (%)'!K$7)/
SUMIFS(AllPublicationData!$E:$E,AllPublicationData!$A:$A,'Publication Table (%)'!$B64,AllPublicationData!$B:$B,'Publication Table (%)'!K$7)))))))</f>
        <v>9.3478959203340831E-2</v>
      </c>
      <c r="L64" s="96">
        <f>IF('Publication Table (%)'!$C$5="All Cancelled Operations",
IFERROR(SUMIFS(AllPublicationData!$F:$F,AllPublicationData!$A:$A,'Publication Table (%)'!$B64,AllPublicationData!$B:$B,'Publication Table (%)'!$C$4,AllPublicationData!$D:$D,'Publication Table (%)'!L$7)/
SUMIFS(AllPublicationData!$E:$E,AllPublicationData!$A:$A,'Publication Table (%)'!$B64,AllPublicationData!$B:$B,'Publication Table (%)'!$C$4,AllPublicationData!$D:$D,'Publication Table (%)'!L$7),
SUMIFS(AllPublicationData!$F:$F,AllPublicationData!$A:$A,'Publication Table (%)'!$B64,AllPublicationData!$B:$B,'Publication Table (%)'!L$7)/
SUMIFS(AllPublicationData!$E:$E,AllPublicationData!$A:$A,'Publication Table (%)'!$B64,AllPublicationData!$B:$B,'Publication Table (%)'!L$7)),
IF('Publication Table (%)'!$C$5="Operations cancelled by patient",
IFERROR(SUMIFS(AllPublicationData!$G:$G,AllPublicationData!$A:$A,'Publication Table (%)'!$B64,AllPublicationData!$B:$B,'Publication Table (%)'!$C$4,AllPublicationData!$D:$D,'Publication Table (%)'!L$7)/
SUMIFS(AllPublicationData!$E:$E,AllPublicationData!$A:$A,'Publication Table (%)'!$B64,AllPublicationData!$B:$B,'Publication Table (%)'!$C$4,AllPublicationData!$D:$D,'Publication Table (%)'!L$7),
SUMIFS(AllPublicationData!$G:$G,AllPublicationData!$A:$A,'Publication Table (%)'!$B64,AllPublicationData!$B:$B,'Publication Table (%)'!L$7)/
SUMIFS(AllPublicationData!$E:$E,AllPublicationData!$A:$A,'Publication Table (%)'!$B64,AllPublicationData!$B:$B,'Publication Table (%)'!L$7)),
IF('Publication Table (%)'!$C$5="Operations cancelled for clinical reasons",
IFERROR(SUMIFS(AllPublicationData!$H:$H,AllPublicationData!$A:$A,'Publication Table (%)'!$B64,AllPublicationData!$B:$B,'Publication Table (%)'!$C$4,AllPublicationData!$D:$D,'Publication Table (%)'!L$7)/
SUMIFS(AllPublicationData!$E:$E,AllPublicationData!$A:$A,'Publication Table (%)'!$B64,AllPublicationData!$B:$B,'Publication Table (%)'!$C$4,AllPublicationData!$D:$D,'Publication Table (%)'!L$7),
SUMIFS(AllPublicationData!$H:$H,AllPublicationData!$A:$A,'Publication Table (%)'!$B64,AllPublicationData!$B:$B,'Publication Table (%)'!L$7)/
SUMIFS(AllPublicationData!$E:$E,AllPublicationData!$A:$A,'Publication Table (%)'!$B64,AllPublicationData!$B:$B,'Publication Table (%)'!L$7)),
IF('Publication Table (%)'!$C$5="Operations cancelled for non-clinical/capacity reasons",
IFERROR(SUMIFS(AllPublicationData!$I:$I,AllPublicationData!$A:$A,'Publication Table (%)'!$B64,AllPublicationData!$B:$B,'Publication Table (%)'!$C$4,AllPublicationData!$D:$D,'Publication Table (%)'!L$7)/
SUMIFS(AllPublicationData!$E:$E,AllPublicationData!$A:$A,'Publication Table (%)'!$B64,AllPublicationData!$B:$B,'Publication Table (%)'!$C$4,AllPublicationData!$D:$D,'Publication Table (%)'!L$7),
SUMIFS(AllPublicationData!$I:$I,AllPublicationData!$A:$A,'Publication Table (%)'!$B64,AllPublicationData!$B:$B,'Publication Table (%)'!L$7)/
SUMIFS(AllPublicationData!$E:$E,AllPublicationData!$A:$A,'Publication Table (%)'!$B64,AllPublicationData!$B:$B,'Publication Table (%)'!L$7)),
IF('Publication Table (%)'!$C$5="Cancellations for other reasons",
IFERROR(SUMIFS(AllPublicationData!$J:$J,AllPublicationData!$A:$A,'Publication Table (%)'!$B64,AllPublicationData!$B:$B,'Publication Table (%)'!$C$4,AllPublicationData!$D:$D,'Publication Table (%)'!L$7)/
SUMIFS(AllPublicationData!$E:$E,AllPublicationData!$A:$A,'Publication Table (%)'!$B64,AllPublicationData!$B:$B,'Publication Table (%)'!$C$4,AllPublicationData!$D:$D,'Publication Table (%)'!L$7),
SUMIFS(AllPublicationData!$J:$J,AllPublicationData!$A:$A,'Publication Table (%)'!$B64,AllPublicationData!$B:$B,'Publication Table (%)'!L$7)/
SUMIFS(AllPublicationData!$E:$E,AllPublicationData!$A:$A,'Publication Table (%)'!$B64,AllPublicationData!$B:$B,'Publication Table (%)'!L$7)))))))</f>
        <v>8.0376427028694852E-2</v>
      </c>
      <c r="M64" s="96">
        <f>IF('Publication Table (%)'!$C$5="All Cancelled Operations",
IFERROR(SUMIFS(AllPublicationData!$F:$F,AllPublicationData!$A:$A,'Publication Table (%)'!$B64,AllPublicationData!$B:$B,'Publication Table (%)'!$C$4,AllPublicationData!$D:$D,'Publication Table (%)'!M$7)/
SUMIFS(AllPublicationData!$E:$E,AllPublicationData!$A:$A,'Publication Table (%)'!$B64,AllPublicationData!$B:$B,'Publication Table (%)'!$C$4,AllPublicationData!$D:$D,'Publication Table (%)'!M$7),
SUMIFS(AllPublicationData!$F:$F,AllPublicationData!$A:$A,'Publication Table (%)'!$B64,AllPublicationData!$B:$B,'Publication Table (%)'!M$7)/
SUMIFS(AllPublicationData!$E:$E,AllPublicationData!$A:$A,'Publication Table (%)'!$B64,AllPublicationData!$B:$B,'Publication Table (%)'!M$7)),
IF('Publication Table (%)'!$C$5="Operations cancelled by patient",
IFERROR(SUMIFS(AllPublicationData!$G:$G,AllPublicationData!$A:$A,'Publication Table (%)'!$B64,AllPublicationData!$B:$B,'Publication Table (%)'!$C$4,AllPublicationData!$D:$D,'Publication Table (%)'!M$7)/
SUMIFS(AllPublicationData!$E:$E,AllPublicationData!$A:$A,'Publication Table (%)'!$B64,AllPublicationData!$B:$B,'Publication Table (%)'!$C$4,AllPublicationData!$D:$D,'Publication Table (%)'!M$7),
SUMIFS(AllPublicationData!$G:$G,AllPublicationData!$A:$A,'Publication Table (%)'!$B64,AllPublicationData!$B:$B,'Publication Table (%)'!M$7)/
SUMIFS(AllPublicationData!$E:$E,AllPublicationData!$A:$A,'Publication Table (%)'!$B64,AllPublicationData!$B:$B,'Publication Table (%)'!M$7)),
IF('Publication Table (%)'!$C$5="Operations cancelled for clinical reasons",
IFERROR(SUMIFS(AllPublicationData!$H:$H,AllPublicationData!$A:$A,'Publication Table (%)'!$B64,AllPublicationData!$B:$B,'Publication Table (%)'!$C$4,AllPublicationData!$D:$D,'Publication Table (%)'!M$7)/
SUMIFS(AllPublicationData!$E:$E,AllPublicationData!$A:$A,'Publication Table (%)'!$B64,AllPublicationData!$B:$B,'Publication Table (%)'!$C$4,AllPublicationData!$D:$D,'Publication Table (%)'!M$7),
SUMIFS(AllPublicationData!$H:$H,AllPublicationData!$A:$A,'Publication Table (%)'!$B64,AllPublicationData!$B:$B,'Publication Table (%)'!M$7)/
SUMIFS(AllPublicationData!$E:$E,AllPublicationData!$A:$A,'Publication Table (%)'!$B64,AllPublicationData!$B:$B,'Publication Table (%)'!M$7)),
IF('Publication Table (%)'!$C$5="Operations cancelled for non-clinical/capacity reasons",
IFERROR(SUMIFS(AllPublicationData!$I:$I,AllPublicationData!$A:$A,'Publication Table (%)'!$B64,AllPublicationData!$B:$B,'Publication Table (%)'!$C$4,AllPublicationData!$D:$D,'Publication Table (%)'!M$7)/
SUMIFS(AllPublicationData!$E:$E,AllPublicationData!$A:$A,'Publication Table (%)'!$B64,AllPublicationData!$B:$B,'Publication Table (%)'!$C$4,AllPublicationData!$D:$D,'Publication Table (%)'!M$7),
SUMIFS(AllPublicationData!$I:$I,AllPublicationData!$A:$A,'Publication Table (%)'!$B64,AllPublicationData!$B:$B,'Publication Table (%)'!M$7)/
SUMIFS(AllPublicationData!$E:$E,AllPublicationData!$A:$A,'Publication Table (%)'!$B64,AllPublicationData!$B:$B,'Publication Table (%)'!M$7)),
IF('Publication Table (%)'!$C$5="Cancellations for other reasons",
IFERROR(SUMIFS(AllPublicationData!$J:$J,AllPublicationData!$A:$A,'Publication Table (%)'!$B64,AllPublicationData!$B:$B,'Publication Table (%)'!$C$4,AllPublicationData!$D:$D,'Publication Table (%)'!M$7)/
SUMIFS(AllPublicationData!$E:$E,AllPublicationData!$A:$A,'Publication Table (%)'!$B64,AllPublicationData!$B:$B,'Publication Table (%)'!$C$4,AllPublicationData!$D:$D,'Publication Table (%)'!M$7),
SUMIFS(AllPublicationData!$J:$J,AllPublicationData!$A:$A,'Publication Table (%)'!$B64,AllPublicationData!$B:$B,'Publication Table (%)'!M$7)/
SUMIFS(AllPublicationData!$E:$E,AllPublicationData!$A:$A,'Publication Table (%)'!$B64,AllPublicationData!$B:$B,'Publication Table (%)'!M$7)))))))</f>
        <v>0.12954545454545455</v>
      </c>
      <c r="N64" s="96">
        <f>IF('Publication Table (%)'!$C$5="All Cancelled Operations",
IFERROR(SUMIFS(AllPublicationData!$F:$F,AllPublicationData!$A:$A,'Publication Table (%)'!$B64,AllPublicationData!$B:$B,'Publication Table (%)'!$C$4,AllPublicationData!$D:$D,'Publication Table (%)'!N$7)/
SUMIFS(AllPublicationData!$E:$E,AllPublicationData!$A:$A,'Publication Table (%)'!$B64,AllPublicationData!$B:$B,'Publication Table (%)'!$C$4,AllPublicationData!$D:$D,'Publication Table (%)'!N$7),
SUMIFS(AllPublicationData!$F:$F,AllPublicationData!$A:$A,'Publication Table (%)'!$B64,AllPublicationData!$B:$B,'Publication Table (%)'!N$7)/
SUMIFS(AllPublicationData!$E:$E,AllPublicationData!$A:$A,'Publication Table (%)'!$B64,AllPublicationData!$B:$B,'Publication Table (%)'!N$7)),
IF('Publication Table (%)'!$C$5="Operations cancelled by patient",
IFERROR(SUMIFS(AllPublicationData!$G:$G,AllPublicationData!$A:$A,'Publication Table (%)'!$B64,AllPublicationData!$B:$B,'Publication Table (%)'!$C$4,AllPublicationData!$D:$D,'Publication Table (%)'!N$7)/
SUMIFS(AllPublicationData!$E:$E,AllPublicationData!$A:$A,'Publication Table (%)'!$B64,AllPublicationData!$B:$B,'Publication Table (%)'!$C$4,AllPublicationData!$D:$D,'Publication Table (%)'!N$7),
SUMIFS(AllPublicationData!$G:$G,AllPublicationData!$A:$A,'Publication Table (%)'!$B64,AllPublicationData!$B:$B,'Publication Table (%)'!N$7)/
SUMIFS(AllPublicationData!$E:$E,AllPublicationData!$A:$A,'Publication Table (%)'!$B64,AllPublicationData!$B:$B,'Publication Table (%)'!N$7)),
IF('Publication Table (%)'!$C$5="Operations cancelled for clinical reasons",
IFERROR(SUMIFS(AllPublicationData!$H:$H,AllPublicationData!$A:$A,'Publication Table (%)'!$B64,AllPublicationData!$B:$B,'Publication Table (%)'!$C$4,AllPublicationData!$D:$D,'Publication Table (%)'!N$7)/
SUMIFS(AllPublicationData!$E:$E,AllPublicationData!$A:$A,'Publication Table (%)'!$B64,AllPublicationData!$B:$B,'Publication Table (%)'!$C$4,AllPublicationData!$D:$D,'Publication Table (%)'!N$7),
SUMIFS(AllPublicationData!$H:$H,AllPublicationData!$A:$A,'Publication Table (%)'!$B64,AllPublicationData!$B:$B,'Publication Table (%)'!N$7)/
SUMIFS(AllPublicationData!$E:$E,AllPublicationData!$A:$A,'Publication Table (%)'!$B64,AllPublicationData!$B:$B,'Publication Table (%)'!N$7)),
IF('Publication Table (%)'!$C$5="Operations cancelled for non-clinical/capacity reasons",
IFERROR(SUMIFS(AllPublicationData!$I:$I,AllPublicationData!$A:$A,'Publication Table (%)'!$B64,AllPublicationData!$B:$B,'Publication Table (%)'!$C$4,AllPublicationData!$D:$D,'Publication Table (%)'!N$7)/
SUMIFS(AllPublicationData!$E:$E,AllPublicationData!$A:$A,'Publication Table (%)'!$B64,AllPublicationData!$B:$B,'Publication Table (%)'!$C$4,AllPublicationData!$D:$D,'Publication Table (%)'!N$7),
SUMIFS(AllPublicationData!$I:$I,AllPublicationData!$A:$A,'Publication Table (%)'!$B64,AllPublicationData!$B:$B,'Publication Table (%)'!N$7)/
SUMIFS(AllPublicationData!$E:$E,AllPublicationData!$A:$A,'Publication Table (%)'!$B64,AllPublicationData!$B:$B,'Publication Table (%)'!N$7)),
IF('Publication Table (%)'!$C$5="Cancellations for other reasons",
IFERROR(SUMIFS(AllPublicationData!$J:$J,AllPublicationData!$A:$A,'Publication Table (%)'!$B64,AllPublicationData!$B:$B,'Publication Table (%)'!$C$4,AllPublicationData!$D:$D,'Publication Table (%)'!N$7)/
SUMIFS(AllPublicationData!$E:$E,AllPublicationData!$A:$A,'Publication Table (%)'!$B64,AllPublicationData!$B:$B,'Publication Table (%)'!$C$4,AllPublicationData!$D:$D,'Publication Table (%)'!N$7),
SUMIFS(AllPublicationData!$J:$J,AllPublicationData!$A:$A,'Publication Table (%)'!$B64,AllPublicationData!$B:$B,'Publication Table (%)'!N$7)/
SUMIFS(AllPublicationData!$E:$E,AllPublicationData!$A:$A,'Publication Table (%)'!$B64,AllPublicationData!$B:$B,'Publication Table (%)'!N$7)))))))</f>
        <v>0.10335063709296838</v>
      </c>
      <c r="O64" s="96">
        <f>IF('Publication Table (%)'!$C$5="All Cancelled Operations",
IFERROR(SUMIFS(AllPublicationData!$F:$F,AllPublicationData!$A:$A,'Publication Table (%)'!$B64,AllPublicationData!$B:$B,'Publication Table (%)'!$C$4,AllPublicationData!$D:$D,'Publication Table (%)'!O$7)/
SUMIFS(AllPublicationData!$E:$E,AllPublicationData!$A:$A,'Publication Table (%)'!$B64,AllPublicationData!$B:$B,'Publication Table (%)'!$C$4,AllPublicationData!$D:$D,'Publication Table (%)'!O$7),
SUMIFS(AllPublicationData!$F:$F,AllPublicationData!$A:$A,'Publication Table (%)'!$B64,AllPublicationData!$B:$B,'Publication Table (%)'!O$7)/
SUMIFS(AllPublicationData!$E:$E,AllPublicationData!$A:$A,'Publication Table (%)'!$B64,AllPublicationData!$B:$B,'Publication Table (%)'!O$7)),
IF('Publication Table (%)'!$C$5="Operations cancelled by patient",
IFERROR(SUMIFS(AllPublicationData!$G:$G,AllPublicationData!$A:$A,'Publication Table (%)'!$B64,AllPublicationData!$B:$B,'Publication Table (%)'!$C$4,AllPublicationData!$D:$D,'Publication Table (%)'!O$7)/
SUMIFS(AllPublicationData!$E:$E,AllPublicationData!$A:$A,'Publication Table (%)'!$B64,AllPublicationData!$B:$B,'Publication Table (%)'!$C$4,AllPublicationData!$D:$D,'Publication Table (%)'!O$7),
SUMIFS(AllPublicationData!$G:$G,AllPublicationData!$A:$A,'Publication Table (%)'!$B64,AllPublicationData!$B:$B,'Publication Table (%)'!O$7)/
SUMIFS(AllPublicationData!$E:$E,AllPublicationData!$A:$A,'Publication Table (%)'!$B64,AllPublicationData!$B:$B,'Publication Table (%)'!O$7)),
IF('Publication Table (%)'!$C$5="Operations cancelled for clinical reasons",
IFERROR(SUMIFS(AllPublicationData!$H:$H,AllPublicationData!$A:$A,'Publication Table (%)'!$B64,AllPublicationData!$B:$B,'Publication Table (%)'!$C$4,AllPublicationData!$D:$D,'Publication Table (%)'!O$7)/
SUMIFS(AllPublicationData!$E:$E,AllPublicationData!$A:$A,'Publication Table (%)'!$B64,AllPublicationData!$B:$B,'Publication Table (%)'!$C$4,AllPublicationData!$D:$D,'Publication Table (%)'!O$7),
SUMIFS(AllPublicationData!$H:$H,AllPublicationData!$A:$A,'Publication Table (%)'!$B64,AllPublicationData!$B:$B,'Publication Table (%)'!O$7)/
SUMIFS(AllPublicationData!$E:$E,AllPublicationData!$A:$A,'Publication Table (%)'!$B64,AllPublicationData!$B:$B,'Publication Table (%)'!O$7)),
IF('Publication Table (%)'!$C$5="Operations cancelled for non-clinical/capacity reasons",
IFERROR(SUMIFS(AllPublicationData!$I:$I,AllPublicationData!$A:$A,'Publication Table (%)'!$B64,AllPublicationData!$B:$B,'Publication Table (%)'!$C$4,AllPublicationData!$D:$D,'Publication Table (%)'!O$7)/
SUMIFS(AllPublicationData!$E:$E,AllPublicationData!$A:$A,'Publication Table (%)'!$B64,AllPublicationData!$B:$B,'Publication Table (%)'!$C$4,AllPublicationData!$D:$D,'Publication Table (%)'!O$7),
SUMIFS(AllPublicationData!$I:$I,AllPublicationData!$A:$A,'Publication Table (%)'!$B64,AllPublicationData!$B:$B,'Publication Table (%)'!O$7)/
SUMIFS(AllPublicationData!$E:$E,AllPublicationData!$A:$A,'Publication Table (%)'!$B64,AllPublicationData!$B:$B,'Publication Table (%)'!O$7)),
IF('Publication Table (%)'!$C$5="Cancellations for other reasons",
IFERROR(SUMIFS(AllPublicationData!$J:$J,AllPublicationData!$A:$A,'Publication Table (%)'!$B64,AllPublicationData!$B:$B,'Publication Table (%)'!$C$4,AllPublicationData!$D:$D,'Publication Table (%)'!O$7)/
SUMIFS(AllPublicationData!$E:$E,AllPublicationData!$A:$A,'Publication Table (%)'!$B64,AllPublicationData!$B:$B,'Publication Table (%)'!$C$4,AllPublicationData!$D:$D,'Publication Table (%)'!O$7),
SUMIFS(AllPublicationData!$J:$J,AllPublicationData!$A:$A,'Publication Table (%)'!$B64,AllPublicationData!$B:$B,'Publication Table (%)'!O$7)/
SUMIFS(AllPublicationData!$E:$E,AllPublicationData!$A:$A,'Publication Table (%)'!$B64,AllPublicationData!$B:$B,'Publication Table (%)'!O$7)))))))</f>
        <v>8.547377509173322E-2</v>
      </c>
      <c r="P64" s="96">
        <f>IF('Publication Table (%)'!$C$5="All Cancelled Operations",
IFERROR(SUMIFS(AllPublicationData!$F:$F,AllPublicationData!$A:$A,'Publication Table (%)'!$B64,AllPublicationData!$B:$B,'Publication Table (%)'!$C$4,AllPublicationData!$D:$D,'Publication Table (%)'!P$7)/
SUMIFS(AllPublicationData!$E:$E,AllPublicationData!$A:$A,'Publication Table (%)'!$B64,AllPublicationData!$B:$B,'Publication Table (%)'!$C$4,AllPublicationData!$D:$D,'Publication Table (%)'!P$7),
SUMIFS(AllPublicationData!$F:$F,AllPublicationData!$A:$A,'Publication Table (%)'!$B64,AllPublicationData!$B:$B,'Publication Table (%)'!P$7)/
SUMIFS(AllPublicationData!$E:$E,AllPublicationData!$A:$A,'Publication Table (%)'!$B64,AllPublicationData!$B:$B,'Publication Table (%)'!P$7)),
IF('Publication Table (%)'!$C$5="Operations cancelled by patient",
IFERROR(SUMIFS(AllPublicationData!$G:$G,AllPublicationData!$A:$A,'Publication Table (%)'!$B64,AllPublicationData!$B:$B,'Publication Table (%)'!$C$4,AllPublicationData!$D:$D,'Publication Table (%)'!P$7)/
SUMIFS(AllPublicationData!$E:$E,AllPublicationData!$A:$A,'Publication Table (%)'!$B64,AllPublicationData!$B:$B,'Publication Table (%)'!$C$4,AllPublicationData!$D:$D,'Publication Table (%)'!P$7),
SUMIFS(AllPublicationData!$G:$G,AllPublicationData!$A:$A,'Publication Table (%)'!$B64,AllPublicationData!$B:$B,'Publication Table (%)'!P$7)/
SUMIFS(AllPublicationData!$E:$E,AllPublicationData!$A:$A,'Publication Table (%)'!$B64,AllPublicationData!$B:$B,'Publication Table (%)'!P$7)),
IF('Publication Table (%)'!$C$5="Operations cancelled for clinical reasons",
IFERROR(SUMIFS(AllPublicationData!$H:$H,AllPublicationData!$A:$A,'Publication Table (%)'!$B64,AllPublicationData!$B:$B,'Publication Table (%)'!$C$4,AllPublicationData!$D:$D,'Publication Table (%)'!P$7)/
SUMIFS(AllPublicationData!$E:$E,AllPublicationData!$A:$A,'Publication Table (%)'!$B64,AllPublicationData!$B:$B,'Publication Table (%)'!$C$4,AllPublicationData!$D:$D,'Publication Table (%)'!P$7),
SUMIFS(AllPublicationData!$H:$H,AllPublicationData!$A:$A,'Publication Table (%)'!$B64,AllPublicationData!$B:$B,'Publication Table (%)'!P$7)/
SUMIFS(AllPublicationData!$E:$E,AllPublicationData!$A:$A,'Publication Table (%)'!$B64,AllPublicationData!$B:$B,'Publication Table (%)'!P$7)),
IF('Publication Table (%)'!$C$5="Operations cancelled for non-clinical/capacity reasons",
IFERROR(SUMIFS(AllPublicationData!$I:$I,AllPublicationData!$A:$A,'Publication Table (%)'!$B64,AllPublicationData!$B:$B,'Publication Table (%)'!$C$4,AllPublicationData!$D:$D,'Publication Table (%)'!P$7)/
SUMIFS(AllPublicationData!$E:$E,AllPublicationData!$A:$A,'Publication Table (%)'!$B64,AllPublicationData!$B:$B,'Publication Table (%)'!$C$4,AllPublicationData!$D:$D,'Publication Table (%)'!P$7),
SUMIFS(AllPublicationData!$I:$I,AllPublicationData!$A:$A,'Publication Table (%)'!$B64,AllPublicationData!$B:$B,'Publication Table (%)'!P$7)/
SUMIFS(AllPublicationData!$E:$E,AllPublicationData!$A:$A,'Publication Table (%)'!$B64,AllPublicationData!$B:$B,'Publication Table (%)'!P$7)),
IF('Publication Table (%)'!$C$5="Cancellations for other reasons",
IFERROR(SUMIFS(AllPublicationData!$J:$J,AllPublicationData!$A:$A,'Publication Table (%)'!$B64,AllPublicationData!$B:$B,'Publication Table (%)'!$C$4,AllPublicationData!$D:$D,'Publication Table (%)'!P$7)/
SUMIFS(AllPublicationData!$E:$E,AllPublicationData!$A:$A,'Publication Table (%)'!$B64,AllPublicationData!$B:$B,'Publication Table (%)'!$C$4,AllPublicationData!$D:$D,'Publication Table (%)'!P$7),
SUMIFS(AllPublicationData!$J:$J,AllPublicationData!$A:$A,'Publication Table (%)'!$B64,AllPublicationData!$B:$B,'Publication Table (%)'!P$7)/
SUMIFS(AllPublicationData!$E:$E,AllPublicationData!$A:$A,'Publication Table (%)'!$B64,AllPublicationData!$B:$B,'Publication Table (%)'!P$7)))))))</f>
        <v>4.8632218844984802E-2</v>
      </c>
      <c r="Q64" s="96">
        <f>IF('Publication Table (%)'!$C$5="All Cancelled Operations",
IFERROR(SUMIFS(AllPublicationData!$F:$F,AllPublicationData!$A:$A,'Publication Table (%)'!$B64,AllPublicationData!$B:$B,'Publication Table (%)'!$C$4,AllPublicationData!$D:$D,'Publication Table (%)'!Q$7)/
SUMIFS(AllPublicationData!$E:$E,AllPublicationData!$A:$A,'Publication Table (%)'!$B64,AllPublicationData!$B:$B,'Publication Table (%)'!$C$4,AllPublicationData!$D:$D,'Publication Table (%)'!Q$7),
SUMIFS(AllPublicationData!$F:$F,AllPublicationData!$A:$A,'Publication Table (%)'!$B64,AllPublicationData!$B:$B,'Publication Table (%)'!Q$7)/
SUMIFS(AllPublicationData!$E:$E,AllPublicationData!$A:$A,'Publication Table (%)'!$B64,AllPublicationData!$B:$B,'Publication Table (%)'!Q$7)),
IF('Publication Table (%)'!$C$5="Operations cancelled by patient",
IFERROR(SUMIFS(AllPublicationData!$G:$G,AllPublicationData!$A:$A,'Publication Table (%)'!$B64,AllPublicationData!$B:$B,'Publication Table (%)'!$C$4,AllPublicationData!$D:$D,'Publication Table (%)'!Q$7)/
SUMIFS(AllPublicationData!$E:$E,AllPublicationData!$A:$A,'Publication Table (%)'!$B64,AllPublicationData!$B:$B,'Publication Table (%)'!$C$4,AllPublicationData!$D:$D,'Publication Table (%)'!Q$7),
SUMIFS(AllPublicationData!$G:$G,AllPublicationData!$A:$A,'Publication Table (%)'!$B64,AllPublicationData!$B:$B,'Publication Table (%)'!Q$7)/
SUMIFS(AllPublicationData!$E:$E,AllPublicationData!$A:$A,'Publication Table (%)'!$B64,AllPublicationData!$B:$B,'Publication Table (%)'!Q$7)),
IF('Publication Table (%)'!$C$5="Operations cancelled for clinical reasons",
IFERROR(SUMIFS(AllPublicationData!$H:$H,AllPublicationData!$A:$A,'Publication Table (%)'!$B64,AllPublicationData!$B:$B,'Publication Table (%)'!$C$4,AllPublicationData!$D:$D,'Publication Table (%)'!Q$7)/
SUMIFS(AllPublicationData!$E:$E,AllPublicationData!$A:$A,'Publication Table (%)'!$B64,AllPublicationData!$B:$B,'Publication Table (%)'!$C$4,AllPublicationData!$D:$D,'Publication Table (%)'!Q$7),
SUMIFS(AllPublicationData!$H:$H,AllPublicationData!$A:$A,'Publication Table (%)'!$B64,AllPublicationData!$B:$B,'Publication Table (%)'!Q$7)/
SUMIFS(AllPublicationData!$E:$E,AllPublicationData!$A:$A,'Publication Table (%)'!$B64,AllPublicationData!$B:$B,'Publication Table (%)'!Q$7)),
IF('Publication Table (%)'!$C$5="Operations cancelled for non-clinical/capacity reasons",
IFERROR(SUMIFS(AllPublicationData!$I:$I,AllPublicationData!$A:$A,'Publication Table (%)'!$B64,AllPublicationData!$B:$B,'Publication Table (%)'!$C$4,AllPublicationData!$D:$D,'Publication Table (%)'!Q$7)/
SUMIFS(AllPublicationData!$E:$E,AllPublicationData!$A:$A,'Publication Table (%)'!$B64,AllPublicationData!$B:$B,'Publication Table (%)'!$C$4,AllPublicationData!$D:$D,'Publication Table (%)'!Q$7),
SUMIFS(AllPublicationData!$I:$I,AllPublicationData!$A:$A,'Publication Table (%)'!$B64,AllPublicationData!$B:$B,'Publication Table (%)'!Q$7)/
SUMIFS(AllPublicationData!$E:$E,AllPublicationData!$A:$A,'Publication Table (%)'!$B64,AllPublicationData!$B:$B,'Publication Table (%)'!Q$7)),
IF('Publication Table (%)'!$C$5="Cancellations for other reasons",
IFERROR(SUMIFS(AllPublicationData!$J:$J,AllPublicationData!$A:$A,'Publication Table (%)'!$B64,AllPublicationData!$B:$B,'Publication Table (%)'!$C$4,AllPublicationData!$D:$D,'Publication Table (%)'!Q$7)/
SUMIFS(AllPublicationData!$E:$E,AllPublicationData!$A:$A,'Publication Table (%)'!$B64,AllPublicationData!$B:$B,'Publication Table (%)'!$C$4,AllPublicationData!$D:$D,'Publication Table (%)'!Q$7),
SUMIFS(AllPublicationData!$J:$J,AllPublicationData!$A:$A,'Publication Table (%)'!$B64,AllPublicationData!$B:$B,'Publication Table (%)'!Q$7)/
SUMIFS(AllPublicationData!$E:$E,AllPublicationData!$A:$A,'Publication Table (%)'!$B64,AllPublicationData!$B:$B,'Publication Table (%)'!Q$7)))))))</f>
        <v>0.20118343195266272</v>
      </c>
      <c r="R64" s="96">
        <f>IF('Publication Table (%)'!$C$5="All Cancelled Operations",
IFERROR(SUMIFS(AllPublicationData!$F:$F,AllPublicationData!$A:$A,'Publication Table (%)'!$B64,AllPublicationData!$B:$B,'Publication Table (%)'!$C$4,AllPublicationData!$D:$D,'Publication Table (%)'!R$7)/
SUMIFS(AllPublicationData!$E:$E,AllPublicationData!$A:$A,'Publication Table (%)'!$B64,AllPublicationData!$B:$B,'Publication Table (%)'!$C$4,AllPublicationData!$D:$D,'Publication Table (%)'!R$7),
SUMIFS(AllPublicationData!$F:$F,AllPublicationData!$A:$A,'Publication Table (%)'!$B64,AllPublicationData!$B:$B,'Publication Table (%)'!R$7)/
SUMIFS(AllPublicationData!$E:$E,AllPublicationData!$A:$A,'Publication Table (%)'!$B64,AllPublicationData!$B:$B,'Publication Table (%)'!R$7)),
IF('Publication Table (%)'!$C$5="Operations cancelled by patient",
IFERROR(SUMIFS(AllPublicationData!$G:$G,AllPublicationData!$A:$A,'Publication Table (%)'!$B64,AllPublicationData!$B:$B,'Publication Table (%)'!$C$4,AllPublicationData!$D:$D,'Publication Table (%)'!R$7)/
SUMIFS(AllPublicationData!$E:$E,AllPublicationData!$A:$A,'Publication Table (%)'!$B64,AllPublicationData!$B:$B,'Publication Table (%)'!$C$4,AllPublicationData!$D:$D,'Publication Table (%)'!R$7),
SUMIFS(AllPublicationData!$G:$G,AllPublicationData!$A:$A,'Publication Table (%)'!$B64,AllPublicationData!$B:$B,'Publication Table (%)'!R$7)/
SUMIFS(AllPublicationData!$E:$E,AllPublicationData!$A:$A,'Publication Table (%)'!$B64,AllPublicationData!$B:$B,'Publication Table (%)'!R$7)),
IF('Publication Table (%)'!$C$5="Operations cancelled for clinical reasons",
IFERROR(SUMIFS(AllPublicationData!$H:$H,AllPublicationData!$A:$A,'Publication Table (%)'!$B64,AllPublicationData!$B:$B,'Publication Table (%)'!$C$4,AllPublicationData!$D:$D,'Publication Table (%)'!R$7)/
SUMIFS(AllPublicationData!$E:$E,AllPublicationData!$A:$A,'Publication Table (%)'!$B64,AllPublicationData!$B:$B,'Publication Table (%)'!$C$4,AllPublicationData!$D:$D,'Publication Table (%)'!R$7),
SUMIFS(AllPublicationData!$H:$H,AllPublicationData!$A:$A,'Publication Table (%)'!$B64,AllPublicationData!$B:$B,'Publication Table (%)'!R$7)/
SUMIFS(AllPublicationData!$E:$E,AllPublicationData!$A:$A,'Publication Table (%)'!$B64,AllPublicationData!$B:$B,'Publication Table (%)'!R$7)),
IF('Publication Table (%)'!$C$5="Operations cancelled for non-clinical/capacity reasons",
IFERROR(SUMIFS(AllPublicationData!$I:$I,AllPublicationData!$A:$A,'Publication Table (%)'!$B64,AllPublicationData!$B:$B,'Publication Table (%)'!$C$4,AllPublicationData!$D:$D,'Publication Table (%)'!R$7)/
SUMIFS(AllPublicationData!$E:$E,AllPublicationData!$A:$A,'Publication Table (%)'!$B64,AllPublicationData!$B:$B,'Publication Table (%)'!$C$4,AllPublicationData!$D:$D,'Publication Table (%)'!R$7),
SUMIFS(AllPublicationData!$I:$I,AllPublicationData!$A:$A,'Publication Table (%)'!$B64,AllPublicationData!$B:$B,'Publication Table (%)'!R$7)/
SUMIFS(AllPublicationData!$E:$E,AllPublicationData!$A:$A,'Publication Table (%)'!$B64,AllPublicationData!$B:$B,'Publication Table (%)'!R$7)),
IF('Publication Table (%)'!$C$5="Cancellations for other reasons",
IFERROR(SUMIFS(AllPublicationData!$J:$J,AllPublicationData!$A:$A,'Publication Table (%)'!$B64,AllPublicationData!$B:$B,'Publication Table (%)'!$C$4,AllPublicationData!$D:$D,'Publication Table (%)'!R$7)/
SUMIFS(AllPublicationData!$E:$E,AllPublicationData!$A:$A,'Publication Table (%)'!$B64,AllPublicationData!$B:$B,'Publication Table (%)'!$C$4,AllPublicationData!$D:$D,'Publication Table (%)'!R$7),
SUMIFS(AllPublicationData!$J:$J,AllPublicationData!$A:$A,'Publication Table (%)'!$B64,AllPublicationData!$B:$B,'Publication Table (%)'!R$7)/
SUMIFS(AllPublicationData!$E:$E,AllPublicationData!$A:$A,'Publication Table (%)'!$B64,AllPublicationData!$B:$B,'Publication Table (%)'!R$7)))))))</f>
        <v>6.9779116465863447E-2</v>
      </c>
      <c r="S64" s="96">
        <f>IF('Publication Table (%)'!$C$5="All Cancelled Operations",
IFERROR(SUMIFS(AllPublicationData!$F:$F,AllPublicationData!$A:$A,'Publication Table (%)'!$B64,AllPublicationData!$B:$B,'Publication Table (%)'!$C$4,AllPublicationData!$D:$D,'Publication Table (%)'!S$7)/
SUMIFS(AllPublicationData!$E:$E,AllPublicationData!$A:$A,'Publication Table (%)'!$B64,AllPublicationData!$B:$B,'Publication Table (%)'!$C$4,AllPublicationData!$D:$D,'Publication Table (%)'!S$7),
SUMIFS(AllPublicationData!$F:$F,AllPublicationData!$A:$A,'Publication Table (%)'!$B64,AllPublicationData!$B:$B,'Publication Table (%)'!S$7)/
SUMIFS(AllPublicationData!$E:$E,AllPublicationData!$A:$A,'Publication Table (%)'!$B64,AllPublicationData!$B:$B,'Publication Table (%)'!S$7)),
IF('Publication Table (%)'!$C$5="Operations cancelled by patient",
IFERROR(SUMIFS(AllPublicationData!$G:$G,AllPublicationData!$A:$A,'Publication Table (%)'!$B64,AllPublicationData!$B:$B,'Publication Table (%)'!$C$4,AllPublicationData!$D:$D,'Publication Table (%)'!S$7)/
SUMIFS(AllPublicationData!$E:$E,AllPublicationData!$A:$A,'Publication Table (%)'!$B64,AllPublicationData!$B:$B,'Publication Table (%)'!$C$4,AllPublicationData!$D:$D,'Publication Table (%)'!S$7),
SUMIFS(AllPublicationData!$G:$G,AllPublicationData!$A:$A,'Publication Table (%)'!$B64,AllPublicationData!$B:$B,'Publication Table (%)'!S$7)/
SUMIFS(AllPublicationData!$E:$E,AllPublicationData!$A:$A,'Publication Table (%)'!$B64,AllPublicationData!$B:$B,'Publication Table (%)'!S$7)),
IF('Publication Table (%)'!$C$5="Operations cancelled for clinical reasons",
IFERROR(SUMIFS(AllPublicationData!$H:$H,AllPublicationData!$A:$A,'Publication Table (%)'!$B64,AllPublicationData!$B:$B,'Publication Table (%)'!$C$4,AllPublicationData!$D:$D,'Publication Table (%)'!S$7)/
SUMIFS(AllPublicationData!$E:$E,AllPublicationData!$A:$A,'Publication Table (%)'!$B64,AllPublicationData!$B:$B,'Publication Table (%)'!$C$4,AllPublicationData!$D:$D,'Publication Table (%)'!S$7),
SUMIFS(AllPublicationData!$H:$H,AllPublicationData!$A:$A,'Publication Table (%)'!$B64,AllPublicationData!$B:$B,'Publication Table (%)'!S$7)/
SUMIFS(AllPublicationData!$E:$E,AllPublicationData!$A:$A,'Publication Table (%)'!$B64,AllPublicationData!$B:$B,'Publication Table (%)'!S$7)),
IF('Publication Table (%)'!$C$5="Operations cancelled for non-clinical/capacity reasons",
IFERROR(SUMIFS(AllPublicationData!$I:$I,AllPublicationData!$A:$A,'Publication Table (%)'!$B64,AllPublicationData!$B:$B,'Publication Table (%)'!$C$4,AllPublicationData!$D:$D,'Publication Table (%)'!S$7)/
SUMIFS(AllPublicationData!$E:$E,AllPublicationData!$A:$A,'Publication Table (%)'!$B64,AllPublicationData!$B:$B,'Publication Table (%)'!$C$4,AllPublicationData!$D:$D,'Publication Table (%)'!S$7),
SUMIFS(AllPublicationData!$I:$I,AllPublicationData!$A:$A,'Publication Table (%)'!$B64,AllPublicationData!$B:$B,'Publication Table (%)'!S$7)/
SUMIFS(AllPublicationData!$E:$E,AllPublicationData!$A:$A,'Publication Table (%)'!$B64,AllPublicationData!$B:$B,'Publication Table (%)'!S$7)),
IF('Publication Table (%)'!$C$5="Cancellations for other reasons",
IFERROR(SUMIFS(AllPublicationData!$J:$J,AllPublicationData!$A:$A,'Publication Table (%)'!$B64,AllPublicationData!$B:$B,'Publication Table (%)'!$C$4,AllPublicationData!$D:$D,'Publication Table (%)'!S$7)/
SUMIFS(AllPublicationData!$E:$E,AllPublicationData!$A:$A,'Publication Table (%)'!$B64,AllPublicationData!$B:$B,'Publication Table (%)'!$C$4,AllPublicationData!$D:$D,'Publication Table (%)'!S$7),
SUMIFS(AllPublicationData!$J:$J,AllPublicationData!$A:$A,'Publication Table (%)'!$B64,AllPublicationData!$B:$B,'Publication Table (%)'!S$7)/
SUMIFS(AllPublicationData!$E:$E,AllPublicationData!$A:$A,'Publication Table (%)'!$B64,AllPublicationData!$B:$B,'Publication Table (%)'!S$7)))))))</f>
        <v>0.16161616161616163</v>
      </c>
    </row>
    <row r="65" spans="2:19" x14ac:dyDescent="0.35">
      <c r="B65" s="89">
        <v>43678</v>
      </c>
      <c r="C65" s="112">
        <f>IF('Publication Table (%)'!$C$5="All Cancelled Operations",
SUMIFS(AllPublicationData!$F:$F,AllPublicationData!$A:$A,'Publication Table (%)'!$B65,AllPublicationData!$B:$B,'Publication Table (%)'!$C$4),
IF('Publication Table (%)'!$C$5="Operations cancelled by patient",
SUMIFS(AllPublicationData!$G:$G,AllPublicationData!$A:$A,'Publication Table (%)'!$B65,AllPublicationData!$B:$B,'Publication Table (%)'!$C$4),
IF('Publication Table (%)'!$C$5="Operations cancelled for clinical reasons",
SUMIFS(AllPublicationData!$H:$H,AllPublicationData!$A:$A,'Publication Table (%)'!$B65,AllPublicationData!$B:$B,'Publication Table (%)'!$C$4),
IF('Publication Table (%)'!$C$5="Operations cancelled for non-clinical/capacity reasons",
SUMIFS(AllPublicationData!$I:$I,AllPublicationData!$A:$A,'Publication Table (%)'!$B65,AllPublicationData!$B:$B,'Publication Table (%)'!$C$4),
IF('Publication Table (%)'!$C$5="Cancellations for other reasons",
SUMIFS(AllPublicationData!$J:$J,AllPublicationData!$A:$A,'Publication Table (%)'!$B65,AllPublicationData!$B:$B,'Publication Table (%)'!$C$4))))))+
IF(AND($C$4="NHS Scotland",$C$5="All Cancelled Operations"),
SUMIFS(AllPublicationData!$F:$F,AllPublicationData!$A:$A,'Publication Table (%)'!$B65),
IF(AND($C$4="NHS Scotland",$C$5="Operations cancelled by patient"),
SUMIFS(AllPublicationData!$G:$G,AllPublicationData!$A:$A,'Publication Table (%)'!$B65),
IF(AND($C$4="NHS Scotland",$C$5="Operations cancelled for clinical reasons"),
SUMIFS(AllPublicationData!$H:$H,AllPublicationData!$A:$A,'Publication Table (%)'!$B65),
IF(AND($C$4="NHS Scotland",$C$5="Operations cancelled for non-clinical/capacity reasons"),
SUMIFS(AllPublicationData!$I:$I,AllPublicationData!$A:$A,'Publication Table (%)'!$B65),
IF(AND($C$4="NHS Scotland",$C$5="Cancellations for other reasons"),
SUMIFS(AllPublicationData!$J:$J,AllPublicationData!$A:$A,'Publication Table (%)'!$B65))))))</f>
        <v>2343</v>
      </c>
      <c r="D65" s="110">
        <f>IF(AND('Publication Table (%)'!$C$5="All Cancelled Operations",$C$4&lt;&gt;"NHS Scotland"),
IFERROR(SUMIFS(AllPublicationData!$F:$F,AllPublicationData!$A:$A,'Publication Table (%)'!$B65,AllPublicationData!$B:$B,'Publication Table (%)'!$C$4,AllPublicationData!$D:$D,'Publication Table (%)'!D$7)/
SUMIFS(AllPublicationData!$E:$E,AllPublicationData!$A:$A,'Publication Table (%)'!$B65,AllPublicationData!$B:$B,'Publication Table (%)'!$C$4,AllPublicationData!$D:$D,'Publication Table (%)'!D$7),
SUMIFS(AllPublicationData!$F:$F,AllPublicationData!$A:$A,'Publication Table (%)'!$B65,AllPublicationData!$B:$B,'Publication Table (%)'!D$7)/
SUMIFS(AllPublicationData!$E:$E,AllPublicationData!$A:$A,'Publication Table (%)'!$B65,AllPublicationData!$B:$B,'Publication Table (%)'!D$7)),
IF(AND('Publication Table (%)'!$C$5="Operations cancelled by patient",$C$4&lt;&gt;"NHS Scotland"),
IFERROR(SUMIFS(AllPublicationData!$G:$G,AllPublicationData!$A:$A,'Publication Table (%)'!$B65,AllPublicationData!$B:$B,'Publication Table (%)'!$C$4,AllPublicationData!$D:$D,'Publication Table (%)'!D$7)/
SUMIFS(AllPublicationData!$E:$E,AllPublicationData!$A:$A,'Publication Table (%)'!$B65,AllPublicationData!$B:$B,'Publication Table (%)'!$C$4,AllPublicationData!$D:$D,'Publication Table (%)'!D$7),
SUMIFS(AllPublicationData!$G:$G,AllPublicationData!$A:$A,'Publication Table (%)'!$B65,AllPublicationData!$B:$B,'Publication Table (%)'!D$7)/
SUMIFS(AllPublicationData!$E:$E,AllPublicationData!$A:$A,'Publication Table (%)'!$B65,AllPublicationData!$B:$B,'Publication Table (%)'!D$7)),
IF(AND('Publication Table (%)'!$C$5="Operations cancelled for clinical reasons",$C$4&lt;&gt;"NHS Scotland"),
IFERROR(SUMIFS(AllPublicationData!$H:$H,AllPublicationData!$A:$A,'Publication Table (%)'!$B65,AllPublicationData!$B:$B,'Publication Table (%)'!$C$4,AllPublicationData!$D:$D,'Publication Table (%)'!D$7)/
SUMIFS(AllPublicationData!$E:$E,AllPublicationData!$A:$A,'Publication Table (%)'!$B65,AllPublicationData!$B:$B,'Publication Table (%)'!$C$4,AllPublicationData!$D:$D,'Publication Table (%)'!D$7),
SUMIFS(AllPublicationData!$H:$H,AllPublicationData!$A:$A,'Publication Table (%)'!$B65,AllPublicationData!$B:$B,'Publication Table (%)'!D$7)/
SUMIFS(AllPublicationData!$E:$E,AllPublicationData!$A:$A,'Publication Table (%)'!$B65,AllPublicationData!$B:$B,'Publication Table (%)'!D$7)),
IF(AND('Publication Table (%)'!$C$5="Operations cancelled for non-clinical/capacity reasons",$C$4&lt;&gt;"NHS Scotland"),
IFERROR(SUMIFS(AllPublicationData!$I:$I,AllPublicationData!$A:$A,'Publication Table (%)'!$B65,AllPublicationData!$B:$B,'Publication Table (%)'!$C$4,AllPublicationData!$D:$D,'Publication Table (%)'!D$7)/
SUMIFS(AllPublicationData!$E:$E,AllPublicationData!$A:$A,'Publication Table (%)'!$B65,AllPublicationData!$B:$B,'Publication Table (%)'!$C$4,AllPublicationData!$D:$D,'Publication Table (%)'!D$7),
SUMIFS(AllPublicationData!$I:$I,AllPublicationData!$A:$A,'Publication Table (%)'!$B65,AllPublicationData!$B:$B,'Publication Table (%)'!D$7)/
SUMIFS(AllPublicationData!$E:$E,AllPublicationData!$A:$A,'Publication Table (%)'!$B65,AllPublicationData!$B:$B,'Publication Table (%)'!D$7)),
IF(AND('Publication Table (%)'!$C$5="Cancellations for other reasons",$C$4&lt;&gt;"NHS Scotland"),
IFERROR(SUMIFS(AllPublicationData!$J:$J,AllPublicationData!$A:$A,'Publication Table (%)'!$B65,AllPublicationData!$B:$B,'Publication Table (%)'!$C$4,AllPublicationData!$D:$D,'Publication Table (%)'!D$7)/
SUMIFS(AllPublicationData!$E:$E,AllPublicationData!$A:$A,'Publication Table (%)'!$B65,AllPublicationData!$B:$B,'Publication Table (%)'!$C$4,AllPublicationData!$D:$D,'Publication Table (%)'!D$7),
SUMIFS(AllPublicationData!$J:$J,AllPublicationData!$A:$A,'Publication Table (%)'!$B65,AllPublicationData!$B:$B,'Publication Table (%)'!D$7)/
SUMIFS(AllPublicationData!$E:$E,AllPublicationData!$A:$A,'Publication Table (%)'!$B65,AllPublicationData!$B:$B,'Publication Table (%)'!D$7)),
IF(AND($C$4="NHS Scotland",$C$5="All Cancelled Operations"),
SUMIFS(AllPublicationData!$F:$F,AllPublicationData!$A:$A,'Publication Table'!$B65)/
SUMIFS(AllPublicationData!$E:$E,AllPublicationData!$A:$A,'Publication Table'!$B65),
IF(AND($C$4="NHS Scotland",$C$5="Operations cancelled by patient"),
SUMIFS(AllPublicationData!$G:$G,AllPublicationData!$A:$A,'Publication Table'!$B65)/
SUMIFS(AllPublicationData!$E:$E,AllPublicationData!$A:$A,'Publication Table'!$B65),
IF(AND($C$4="NHS Scotland",$C$5="Operations cancelled for clinical reasons"),
SUMIFS(AllPublicationData!$H:$H,AllPublicationData!$A:$A,'Publication Table'!$B65)/
SUMIFS(AllPublicationData!$E:$E,AllPublicationData!$A:$A,'Publication Table'!$B65),
IF(AND($C$4="NHS Scotland",$C$5="Operations cancelled for non-clinical/capacity reasons"),
SUMIFS(AllPublicationData!$I:$I,AllPublicationData!$A:$A,'Publication Table'!$B65)/
SUMIFS(AllPublicationData!$E:$E,AllPublicationData!$A:$A,'Publication Table'!$B65),
IF(AND($C$4="NHS Scotland",$C$5="Cancellations for other reasons"),
SUMIFS(AllPublicationData!$J:$J,AllPublicationData!$A:$A,'Publication Table'!$B65)/
SUMIFS(AllPublicationData!$E:$E,AllPublicationData!$A:$A,'Publication Table'!$B65)))))))))))</f>
        <v>8.3571122842060211E-2</v>
      </c>
      <c r="E65" s="96">
        <f>IF('Publication Table (%)'!$C$5="All Cancelled Operations",
IFERROR(SUMIFS(AllPublicationData!$F:$F,AllPublicationData!$A:$A,'Publication Table (%)'!$B65,AllPublicationData!$B:$B,'Publication Table (%)'!$C$4,AllPublicationData!$D:$D,'Publication Table (%)'!E$7)/
SUMIFS(AllPublicationData!$E:$E,AllPublicationData!$A:$A,'Publication Table (%)'!$B65,AllPublicationData!$B:$B,'Publication Table (%)'!$C$4,AllPublicationData!$D:$D,'Publication Table (%)'!E$7),
SUMIFS(AllPublicationData!$F:$F,AllPublicationData!$A:$A,'Publication Table (%)'!$B65,AllPublicationData!$B:$B,'Publication Table (%)'!E$7)/
SUMIFS(AllPublicationData!$E:$E,AllPublicationData!$A:$A,'Publication Table (%)'!$B65,AllPublicationData!$B:$B,'Publication Table (%)'!E$7)),
IF('Publication Table (%)'!$C$5="Operations cancelled by patient",
IFERROR(SUMIFS(AllPublicationData!$G:$G,AllPublicationData!$A:$A,'Publication Table (%)'!$B65,AllPublicationData!$B:$B,'Publication Table (%)'!$C$4,AllPublicationData!$D:$D,'Publication Table (%)'!E$7)/
SUMIFS(AllPublicationData!$E:$E,AllPublicationData!$A:$A,'Publication Table (%)'!$B65,AllPublicationData!$B:$B,'Publication Table (%)'!$C$4,AllPublicationData!$D:$D,'Publication Table (%)'!E$7),
SUMIFS(AllPublicationData!$G:$G,AllPublicationData!$A:$A,'Publication Table (%)'!$B65,AllPublicationData!$B:$B,'Publication Table (%)'!E$7)/
SUMIFS(AllPublicationData!$E:$E,AllPublicationData!$A:$A,'Publication Table (%)'!$B65,AllPublicationData!$B:$B,'Publication Table (%)'!E$7)),
IF('Publication Table (%)'!$C$5="Operations cancelled for clinical reasons",
IFERROR(SUMIFS(AllPublicationData!$H:$H,AllPublicationData!$A:$A,'Publication Table (%)'!$B65,AllPublicationData!$B:$B,'Publication Table (%)'!$C$4,AllPublicationData!$D:$D,'Publication Table (%)'!E$7)/
SUMIFS(AllPublicationData!$E:$E,AllPublicationData!$A:$A,'Publication Table (%)'!$B65,AllPublicationData!$B:$B,'Publication Table (%)'!$C$4,AllPublicationData!$D:$D,'Publication Table (%)'!E$7),
SUMIFS(AllPublicationData!$H:$H,AllPublicationData!$A:$A,'Publication Table (%)'!$B65,AllPublicationData!$B:$B,'Publication Table (%)'!E$7)/
SUMIFS(AllPublicationData!$E:$E,AllPublicationData!$A:$A,'Publication Table (%)'!$B65,AllPublicationData!$B:$B,'Publication Table (%)'!E$7)),
IF('Publication Table (%)'!$C$5="Operations cancelled for non-clinical/capacity reasons",
IFERROR(SUMIFS(AllPublicationData!$I:$I,AllPublicationData!$A:$A,'Publication Table (%)'!$B65,AllPublicationData!$B:$B,'Publication Table (%)'!$C$4,AllPublicationData!$D:$D,'Publication Table (%)'!E$7)/
SUMIFS(AllPublicationData!$E:$E,AllPublicationData!$A:$A,'Publication Table (%)'!$B65,AllPublicationData!$B:$B,'Publication Table (%)'!$C$4,AllPublicationData!$D:$D,'Publication Table (%)'!E$7),
SUMIFS(AllPublicationData!$I:$I,AllPublicationData!$A:$A,'Publication Table (%)'!$B65,AllPublicationData!$B:$B,'Publication Table (%)'!E$7)/
SUMIFS(AllPublicationData!$E:$E,AllPublicationData!$A:$A,'Publication Table (%)'!$B65,AllPublicationData!$B:$B,'Publication Table (%)'!E$7)),
IF('Publication Table (%)'!$C$5="Cancellations for other reasons",
IFERROR(SUMIFS(AllPublicationData!$J:$J,AllPublicationData!$A:$A,'Publication Table (%)'!$B65,AllPublicationData!$B:$B,'Publication Table (%)'!$C$4,AllPublicationData!$D:$D,'Publication Table (%)'!E$7)/
SUMIFS(AllPublicationData!$E:$E,AllPublicationData!$A:$A,'Publication Table (%)'!$B65,AllPublicationData!$B:$B,'Publication Table (%)'!$C$4,AllPublicationData!$D:$D,'Publication Table (%)'!E$7),
SUMIFS(AllPublicationData!$J:$J,AllPublicationData!$A:$A,'Publication Table (%)'!$B65,AllPublicationData!$B:$B,'Publication Table (%)'!E$7)/
SUMIFS(AllPublicationData!$E:$E,AllPublicationData!$A:$A,'Publication Table (%)'!$B65,AllPublicationData!$B:$B,'Publication Table (%)'!E$7)))))))</f>
        <v>4.1095890410958902E-2</v>
      </c>
      <c r="F65" s="96">
        <f>IF('Publication Table (%)'!$C$5="All Cancelled Operations",
IFERROR(SUMIFS(AllPublicationData!$F:$F,AllPublicationData!$A:$A,'Publication Table (%)'!$B65,AllPublicationData!$B:$B,'Publication Table (%)'!$C$4,AllPublicationData!$D:$D,'Publication Table (%)'!F$7)/
SUMIFS(AllPublicationData!$E:$E,AllPublicationData!$A:$A,'Publication Table (%)'!$B65,AllPublicationData!$B:$B,'Publication Table (%)'!$C$4,AllPublicationData!$D:$D,'Publication Table (%)'!F$7),
SUMIFS(AllPublicationData!$F:$F,AllPublicationData!$A:$A,'Publication Table (%)'!$B65,AllPublicationData!$B:$B,'Publication Table (%)'!F$7)/
SUMIFS(AllPublicationData!$E:$E,AllPublicationData!$A:$A,'Publication Table (%)'!$B65,AllPublicationData!$B:$B,'Publication Table (%)'!F$7)),
IF('Publication Table (%)'!$C$5="Operations cancelled by patient",
IFERROR(SUMIFS(AllPublicationData!$G:$G,AllPublicationData!$A:$A,'Publication Table (%)'!$B65,AllPublicationData!$B:$B,'Publication Table (%)'!$C$4,AllPublicationData!$D:$D,'Publication Table (%)'!F$7)/
SUMIFS(AllPublicationData!$E:$E,AllPublicationData!$A:$A,'Publication Table (%)'!$B65,AllPublicationData!$B:$B,'Publication Table (%)'!$C$4,AllPublicationData!$D:$D,'Publication Table (%)'!F$7),
SUMIFS(AllPublicationData!$G:$G,AllPublicationData!$A:$A,'Publication Table (%)'!$B65,AllPublicationData!$B:$B,'Publication Table (%)'!F$7)/
SUMIFS(AllPublicationData!$E:$E,AllPublicationData!$A:$A,'Publication Table (%)'!$B65,AllPublicationData!$B:$B,'Publication Table (%)'!F$7)),
IF('Publication Table (%)'!$C$5="Operations cancelled for clinical reasons",
IFERROR(SUMIFS(AllPublicationData!$H:$H,AllPublicationData!$A:$A,'Publication Table (%)'!$B65,AllPublicationData!$B:$B,'Publication Table (%)'!$C$4,AllPublicationData!$D:$D,'Publication Table (%)'!F$7)/
SUMIFS(AllPublicationData!$E:$E,AllPublicationData!$A:$A,'Publication Table (%)'!$B65,AllPublicationData!$B:$B,'Publication Table (%)'!$C$4,AllPublicationData!$D:$D,'Publication Table (%)'!F$7),
SUMIFS(AllPublicationData!$H:$H,AllPublicationData!$A:$A,'Publication Table (%)'!$B65,AllPublicationData!$B:$B,'Publication Table (%)'!F$7)/
SUMIFS(AllPublicationData!$E:$E,AllPublicationData!$A:$A,'Publication Table (%)'!$B65,AllPublicationData!$B:$B,'Publication Table (%)'!F$7)),
IF('Publication Table (%)'!$C$5="Operations cancelled for non-clinical/capacity reasons",
IFERROR(SUMIFS(AllPublicationData!$I:$I,AllPublicationData!$A:$A,'Publication Table (%)'!$B65,AllPublicationData!$B:$B,'Publication Table (%)'!$C$4,AllPublicationData!$D:$D,'Publication Table (%)'!F$7)/
SUMIFS(AllPublicationData!$E:$E,AllPublicationData!$A:$A,'Publication Table (%)'!$B65,AllPublicationData!$B:$B,'Publication Table (%)'!$C$4,AllPublicationData!$D:$D,'Publication Table (%)'!F$7),
SUMIFS(AllPublicationData!$I:$I,AllPublicationData!$A:$A,'Publication Table (%)'!$B65,AllPublicationData!$B:$B,'Publication Table (%)'!F$7)/
SUMIFS(AllPublicationData!$E:$E,AllPublicationData!$A:$A,'Publication Table (%)'!$B65,AllPublicationData!$B:$B,'Publication Table (%)'!F$7)),
IF('Publication Table (%)'!$C$5="Cancellations for other reasons",
IFERROR(SUMIFS(AllPublicationData!$J:$J,AllPublicationData!$A:$A,'Publication Table (%)'!$B65,AllPublicationData!$B:$B,'Publication Table (%)'!$C$4,AllPublicationData!$D:$D,'Publication Table (%)'!F$7)/
SUMIFS(AllPublicationData!$E:$E,AllPublicationData!$A:$A,'Publication Table (%)'!$B65,AllPublicationData!$B:$B,'Publication Table (%)'!$C$4,AllPublicationData!$D:$D,'Publication Table (%)'!F$7),
SUMIFS(AllPublicationData!$J:$J,AllPublicationData!$A:$A,'Publication Table (%)'!$B65,AllPublicationData!$B:$B,'Publication Table (%)'!F$7)/
SUMIFS(AllPublicationData!$E:$E,AllPublicationData!$A:$A,'Publication Table (%)'!$B65,AllPublicationData!$B:$B,'Publication Table (%)'!F$7)))))))</f>
        <v>0.10934182590233546</v>
      </c>
      <c r="G65" s="96">
        <f>IF('Publication Table (%)'!$C$5="All Cancelled Operations",
IFERROR(SUMIFS(AllPublicationData!$F:$F,AllPublicationData!$A:$A,'Publication Table (%)'!$B65,AllPublicationData!$B:$B,'Publication Table (%)'!$C$4,AllPublicationData!$D:$D,'Publication Table (%)'!G$7)/
SUMIFS(AllPublicationData!$E:$E,AllPublicationData!$A:$A,'Publication Table (%)'!$B65,AllPublicationData!$B:$B,'Publication Table (%)'!$C$4,AllPublicationData!$D:$D,'Publication Table (%)'!G$7),
SUMIFS(AllPublicationData!$F:$F,AllPublicationData!$A:$A,'Publication Table (%)'!$B65,AllPublicationData!$B:$B,'Publication Table (%)'!G$7)/
SUMIFS(AllPublicationData!$E:$E,AllPublicationData!$A:$A,'Publication Table (%)'!$B65,AllPublicationData!$B:$B,'Publication Table (%)'!G$7)),
IF('Publication Table (%)'!$C$5="Operations cancelled by patient",
IFERROR(SUMIFS(AllPublicationData!$G:$G,AllPublicationData!$A:$A,'Publication Table (%)'!$B65,AllPublicationData!$B:$B,'Publication Table (%)'!$C$4,AllPublicationData!$D:$D,'Publication Table (%)'!G$7)/
SUMIFS(AllPublicationData!$E:$E,AllPublicationData!$A:$A,'Publication Table (%)'!$B65,AllPublicationData!$B:$B,'Publication Table (%)'!$C$4,AllPublicationData!$D:$D,'Publication Table (%)'!G$7),
SUMIFS(AllPublicationData!$G:$G,AllPublicationData!$A:$A,'Publication Table (%)'!$B65,AllPublicationData!$B:$B,'Publication Table (%)'!G$7)/
SUMIFS(AllPublicationData!$E:$E,AllPublicationData!$A:$A,'Publication Table (%)'!$B65,AllPublicationData!$B:$B,'Publication Table (%)'!G$7)),
IF('Publication Table (%)'!$C$5="Operations cancelled for clinical reasons",
IFERROR(SUMIFS(AllPublicationData!$H:$H,AllPublicationData!$A:$A,'Publication Table (%)'!$B65,AllPublicationData!$B:$B,'Publication Table (%)'!$C$4,AllPublicationData!$D:$D,'Publication Table (%)'!G$7)/
SUMIFS(AllPublicationData!$E:$E,AllPublicationData!$A:$A,'Publication Table (%)'!$B65,AllPublicationData!$B:$B,'Publication Table (%)'!$C$4,AllPublicationData!$D:$D,'Publication Table (%)'!G$7),
SUMIFS(AllPublicationData!$H:$H,AllPublicationData!$A:$A,'Publication Table (%)'!$B65,AllPublicationData!$B:$B,'Publication Table (%)'!G$7)/
SUMIFS(AllPublicationData!$E:$E,AllPublicationData!$A:$A,'Publication Table (%)'!$B65,AllPublicationData!$B:$B,'Publication Table (%)'!G$7)),
IF('Publication Table (%)'!$C$5="Operations cancelled for non-clinical/capacity reasons",
IFERROR(SUMIFS(AllPublicationData!$I:$I,AllPublicationData!$A:$A,'Publication Table (%)'!$B65,AllPublicationData!$B:$B,'Publication Table (%)'!$C$4,AllPublicationData!$D:$D,'Publication Table (%)'!G$7)/
SUMIFS(AllPublicationData!$E:$E,AllPublicationData!$A:$A,'Publication Table (%)'!$B65,AllPublicationData!$B:$B,'Publication Table (%)'!$C$4,AllPublicationData!$D:$D,'Publication Table (%)'!G$7),
SUMIFS(AllPublicationData!$I:$I,AllPublicationData!$A:$A,'Publication Table (%)'!$B65,AllPublicationData!$B:$B,'Publication Table (%)'!G$7)/
SUMIFS(AllPublicationData!$E:$E,AllPublicationData!$A:$A,'Publication Table (%)'!$B65,AllPublicationData!$B:$B,'Publication Table (%)'!G$7)),
IF('Publication Table (%)'!$C$5="Cancellations for other reasons",
IFERROR(SUMIFS(AllPublicationData!$J:$J,AllPublicationData!$A:$A,'Publication Table (%)'!$B65,AllPublicationData!$B:$B,'Publication Table (%)'!$C$4,AllPublicationData!$D:$D,'Publication Table (%)'!G$7)/
SUMIFS(AllPublicationData!$E:$E,AllPublicationData!$A:$A,'Publication Table (%)'!$B65,AllPublicationData!$B:$B,'Publication Table (%)'!$C$4,AllPublicationData!$D:$D,'Publication Table (%)'!G$7),
SUMIFS(AllPublicationData!$J:$J,AllPublicationData!$A:$A,'Publication Table (%)'!$B65,AllPublicationData!$B:$B,'Publication Table (%)'!G$7)/
SUMIFS(AllPublicationData!$E:$E,AllPublicationData!$A:$A,'Publication Table (%)'!$B65,AllPublicationData!$B:$B,'Publication Table (%)'!G$7)))))))</f>
        <v>0.11886304909560723</v>
      </c>
      <c r="H65" s="96">
        <f>IF('Publication Table (%)'!$C$5="All Cancelled Operations",
IFERROR(SUMIFS(AllPublicationData!$F:$F,AllPublicationData!$A:$A,'Publication Table (%)'!$B65,AllPublicationData!$B:$B,'Publication Table (%)'!$C$4,AllPublicationData!$D:$D,'Publication Table (%)'!H$7)/
SUMIFS(AllPublicationData!$E:$E,AllPublicationData!$A:$A,'Publication Table (%)'!$B65,AllPublicationData!$B:$B,'Publication Table (%)'!$C$4,AllPublicationData!$D:$D,'Publication Table (%)'!H$7),
SUMIFS(AllPublicationData!$F:$F,AllPublicationData!$A:$A,'Publication Table (%)'!$B65,AllPublicationData!$B:$B,'Publication Table (%)'!H$7)/
SUMIFS(AllPublicationData!$E:$E,AllPublicationData!$A:$A,'Publication Table (%)'!$B65,AllPublicationData!$B:$B,'Publication Table (%)'!H$7)),
IF('Publication Table (%)'!$C$5="Operations cancelled by patient",
IFERROR(SUMIFS(AllPublicationData!$G:$G,AllPublicationData!$A:$A,'Publication Table (%)'!$B65,AllPublicationData!$B:$B,'Publication Table (%)'!$C$4,AllPublicationData!$D:$D,'Publication Table (%)'!H$7)/
SUMIFS(AllPublicationData!$E:$E,AllPublicationData!$A:$A,'Publication Table (%)'!$B65,AllPublicationData!$B:$B,'Publication Table (%)'!$C$4,AllPublicationData!$D:$D,'Publication Table (%)'!H$7),
SUMIFS(AllPublicationData!$G:$G,AllPublicationData!$A:$A,'Publication Table (%)'!$B65,AllPublicationData!$B:$B,'Publication Table (%)'!H$7)/
SUMIFS(AllPublicationData!$E:$E,AllPublicationData!$A:$A,'Publication Table (%)'!$B65,AllPublicationData!$B:$B,'Publication Table (%)'!H$7)),
IF('Publication Table (%)'!$C$5="Operations cancelled for clinical reasons",
IFERROR(SUMIFS(AllPublicationData!$H:$H,AllPublicationData!$A:$A,'Publication Table (%)'!$B65,AllPublicationData!$B:$B,'Publication Table (%)'!$C$4,AllPublicationData!$D:$D,'Publication Table (%)'!H$7)/
SUMIFS(AllPublicationData!$E:$E,AllPublicationData!$A:$A,'Publication Table (%)'!$B65,AllPublicationData!$B:$B,'Publication Table (%)'!$C$4,AllPublicationData!$D:$D,'Publication Table (%)'!H$7),
SUMIFS(AllPublicationData!$H:$H,AllPublicationData!$A:$A,'Publication Table (%)'!$B65,AllPublicationData!$B:$B,'Publication Table (%)'!H$7)/
SUMIFS(AllPublicationData!$E:$E,AllPublicationData!$A:$A,'Publication Table (%)'!$B65,AllPublicationData!$B:$B,'Publication Table (%)'!H$7)),
IF('Publication Table (%)'!$C$5="Operations cancelled for non-clinical/capacity reasons",
IFERROR(SUMIFS(AllPublicationData!$I:$I,AllPublicationData!$A:$A,'Publication Table (%)'!$B65,AllPublicationData!$B:$B,'Publication Table (%)'!$C$4,AllPublicationData!$D:$D,'Publication Table (%)'!H$7)/
SUMIFS(AllPublicationData!$E:$E,AllPublicationData!$A:$A,'Publication Table (%)'!$B65,AllPublicationData!$B:$B,'Publication Table (%)'!$C$4,AllPublicationData!$D:$D,'Publication Table (%)'!H$7),
SUMIFS(AllPublicationData!$I:$I,AllPublicationData!$A:$A,'Publication Table (%)'!$B65,AllPublicationData!$B:$B,'Publication Table (%)'!H$7)/
SUMIFS(AllPublicationData!$E:$E,AllPublicationData!$A:$A,'Publication Table (%)'!$B65,AllPublicationData!$B:$B,'Publication Table (%)'!H$7)),
IF('Publication Table (%)'!$C$5="Cancellations for other reasons",
IFERROR(SUMIFS(AllPublicationData!$J:$J,AllPublicationData!$A:$A,'Publication Table (%)'!$B65,AllPublicationData!$B:$B,'Publication Table (%)'!$C$4,AllPublicationData!$D:$D,'Publication Table (%)'!H$7)/
SUMIFS(AllPublicationData!$E:$E,AllPublicationData!$A:$A,'Publication Table (%)'!$B65,AllPublicationData!$B:$B,'Publication Table (%)'!$C$4,AllPublicationData!$D:$D,'Publication Table (%)'!H$7),
SUMIFS(AllPublicationData!$J:$J,AllPublicationData!$A:$A,'Publication Table (%)'!$B65,AllPublicationData!$B:$B,'Publication Table (%)'!H$7)/
SUMIFS(AllPublicationData!$E:$E,AllPublicationData!$A:$A,'Publication Table (%)'!$B65,AllPublicationData!$B:$B,'Publication Table (%)'!H$7)))))))</f>
        <v>8.6335825968728755E-2</v>
      </c>
      <c r="I65" s="96">
        <f>IF('Publication Table (%)'!$C$5="All Cancelled Operations",
IFERROR(SUMIFS(AllPublicationData!$F:$F,AllPublicationData!$A:$A,'Publication Table (%)'!$B65,AllPublicationData!$B:$B,'Publication Table (%)'!$C$4,AllPublicationData!$D:$D,'Publication Table (%)'!I$7)/
SUMIFS(AllPublicationData!$E:$E,AllPublicationData!$A:$A,'Publication Table (%)'!$B65,AllPublicationData!$B:$B,'Publication Table (%)'!$C$4,AllPublicationData!$D:$D,'Publication Table (%)'!I$7),
SUMIFS(AllPublicationData!$F:$F,AllPublicationData!$A:$A,'Publication Table (%)'!$B65,AllPublicationData!$B:$B,'Publication Table (%)'!I$7)/
SUMIFS(AllPublicationData!$E:$E,AllPublicationData!$A:$A,'Publication Table (%)'!$B65,AllPublicationData!$B:$B,'Publication Table (%)'!I$7)),
IF('Publication Table (%)'!$C$5="Operations cancelled by patient",
IFERROR(SUMIFS(AllPublicationData!$G:$G,AllPublicationData!$A:$A,'Publication Table (%)'!$B65,AllPublicationData!$B:$B,'Publication Table (%)'!$C$4,AllPublicationData!$D:$D,'Publication Table (%)'!I$7)/
SUMIFS(AllPublicationData!$E:$E,AllPublicationData!$A:$A,'Publication Table (%)'!$B65,AllPublicationData!$B:$B,'Publication Table (%)'!$C$4,AllPublicationData!$D:$D,'Publication Table (%)'!I$7),
SUMIFS(AllPublicationData!$G:$G,AllPublicationData!$A:$A,'Publication Table (%)'!$B65,AllPublicationData!$B:$B,'Publication Table (%)'!I$7)/
SUMIFS(AllPublicationData!$E:$E,AllPublicationData!$A:$A,'Publication Table (%)'!$B65,AllPublicationData!$B:$B,'Publication Table (%)'!I$7)),
IF('Publication Table (%)'!$C$5="Operations cancelled for clinical reasons",
IFERROR(SUMIFS(AllPublicationData!$H:$H,AllPublicationData!$A:$A,'Publication Table (%)'!$B65,AllPublicationData!$B:$B,'Publication Table (%)'!$C$4,AllPublicationData!$D:$D,'Publication Table (%)'!I$7)/
SUMIFS(AllPublicationData!$E:$E,AllPublicationData!$A:$A,'Publication Table (%)'!$B65,AllPublicationData!$B:$B,'Publication Table (%)'!$C$4,AllPublicationData!$D:$D,'Publication Table (%)'!I$7),
SUMIFS(AllPublicationData!$H:$H,AllPublicationData!$A:$A,'Publication Table (%)'!$B65,AllPublicationData!$B:$B,'Publication Table (%)'!I$7)/
SUMIFS(AllPublicationData!$E:$E,AllPublicationData!$A:$A,'Publication Table (%)'!$B65,AllPublicationData!$B:$B,'Publication Table (%)'!I$7)),
IF('Publication Table (%)'!$C$5="Operations cancelled for non-clinical/capacity reasons",
IFERROR(SUMIFS(AllPublicationData!$I:$I,AllPublicationData!$A:$A,'Publication Table (%)'!$B65,AllPublicationData!$B:$B,'Publication Table (%)'!$C$4,AllPublicationData!$D:$D,'Publication Table (%)'!I$7)/
SUMIFS(AllPublicationData!$E:$E,AllPublicationData!$A:$A,'Publication Table (%)'!$B65,AllPublicationData!$B:$B,'Publication Table (%)'!$C$4,AllPublicationData!$D:$D,'Publication Table (%)'!I$7),
SUMIFS(AllPublicationData!$I:$I,AllPublicationData!$A:$A,'Publication Table (%)'!$B65,AllPublicationData!$B:$B,'Publication Table (%)'!I$7)/
SUMIFS(AllPublicationData!$E:$E,AllPublicationData!$A:$A,'Publication Table (%)'!$B65,AllPublicationData!$B:$B,'Publication Table (%)'!I$7)),
IF('Publication Table (%)'!$C$5="Cancellations for other reasons",
IFERROR(SUMIFS(AllPublicationData!$J:$J,AllPublicationData!$A:$A,'Publication Table (%)'!$B65,AllPublicationData!$B:$B,'Publication Table (%)'!$C$4,AllPublicationData!$D:$D,'Publication Table (%)'!I$7)/
SUMIFS(AllPublicationData!$E:$E,AllPublicationData!$A:$A,'Publication Table (%)'!$B65,AllPublicationData!$B:$B,'Publication Table (%)'!$C$4,AllPublicationData!$D:$D,'Publication Table (%)'!I$7),
SUMIFS(AllPublicationData!$J:$J,AllPublicationData!$A:$A,'Publication Table (%)'!$B65,AllPublicationData!$B:$B,'Publication Table (%)'!I$7)/
SUMIFS(AllPublicationData!$E:$E,AllPublicationData!$A:$A,'Publication Table (%)'!$B65,AllPublicationData!$B:$B,'Publication Table (%)'!I$7)))))))</f>
        <v>6.2399999999999997E-2</v>
      </c>
      <c r="J65" s="96">
        <f>IF('Publication Table (%)'!$C$5="All Cancelled Operations",
IFERROR(SUMIFS(AllPublicationData!$F:$F,AllPublicationData!$A:$A,'Publication Table (%)'!$B65,AllPublicationData!$B:$B,'Publication Table (%)'!$C$4,AllPublicationData!$D:$D,'Publication Table (%)'!J$7)/
SUMIFS(AllPublicationData!$E:$E,AllPublicationData!$A:$A,'Publication Table (%)'!$B65,AllPublicationData!$B:$B,'Publication Table (%)'!$C$4,AllPublicationData!$D:$D,'Publication Table (%)'!J$7),
SUMIFS(AllPublicationData!$F:$F,AllPublicationData!$A:$A,'Publication Table (%)'!$B65,AllPublicationData!$B:$B,'Publication Table (%)'!J$7)/
SUMIFS(AllPublicationData!$E:$E,AllPublicationData!$A:$A,'Publication Table (%)'!$B65,AllPublicationData!$B:$B,'Publication Table (%)'!J$7)),
IF('Publication Table (%)'!$C$5="Operations cancelled by patient",
IFERROR(SUMIFS(AllPublicationData!$G:$G,AllPublicationData!$A:$A,'Publication Table (%)'!$B65,AllPublicationData!$B:$B,'Publication Table (%)'!$C$4,AllPublicationData!$D:$D,'Publication Table (%)'!J$7)/
SUMIFS(AllPublicationData!$E:$E,AllPublicationData!$A:$A,'Publication Table (%)'!$B65,AllPublicationData!$B:$B,'Publication Table (%)'!$C$4,AllPublicationData!$D:$D,'Publication Table (%)'!J$7),
SUMIFS(AllPublicationData!$G:$G,AllPublicationData!$A:$A,'Publication Table (%)'!$B65,AllPublicationData!$B:$B,'Publication Table (%)'!J$7)/
SUMIFS(AllPublicationData!$E:$E,AllPublicationData!$A:$A,'Publication Table (%)'!$B65,AllPublicationData!$B:$B,'Publication Table (%)'!J$7)),
IF('Publication Table (%)'!$C$5="Operations cancelled for clinical reasons",
IFERROR(SUMIFS(AllPublicationData!$H:$H,AllPublicationData!$A:$A,'Publication Table (%)'!$B65,AllPublicationData!$B:$B,'Publication Table (%)'!$C$4,AllPublicationData!$D:$D,'Publication Table (%)'!J$7)/
SUMIFS(AllPublicationData!$E:$E,AllPublicationData!$A:$A,'Publication Table (%)'!$B65,AllPublicationData!$B:$B,'Publication Table (%)'!$C$4,AllPublicationData!$D:$D,'Publication Table (%)'!J$7),
SUMIFS(AllPublicationData!$H:$H,AllPublicationData!$A:$A,'Publication Table (%)'!$B65,AllPublicationData!$B:$B,'Publication Table (%)'!J$7)/
SUMIFS(AllPublicationData!$E:$E,AllPublicationData!$A:$A,'Publication Table (%)'!$B65,AllPublicationData!$B:$B,'Publication Table (%)'!J$7)),
IF('Publication Table (%)'!$C$5="Operations cancelled for non-clinical/capacity reasons",
IFERROR(SUMIFS(AllPublicationData!$I:$I,AllPublicationData!$A:$A,'Publication Table (%)'!$B65,AllPublicationData!$B:$B,'Publication Table (%)'!$C$4,AllPublicationData!$D:$D,'Publication Table (%)'!J$7)/
SUMIFS(AllPublicationData!$E:$E,AllPublicationData!$A:$A,'Publication Table (%)'!$B65,AllPublicationData!$B:$B,'Publication Table (%)'!$C$4,AllPublicationData!$D:$D,'Publication Table (%)'!J$7),
SUMIFS(AllPublicationData!$I:$I,AllPublicationData!$A:$A,'Publication Table (%)'!$B65,AllPublicationData!$B:$B,'Publication Table (%)'!J$7)/
SUMIFS(AllPublicationData!$E:$E,AllPublicationData!$A:$A,'Publication Table (%)'!$B65,AllPublicationData!$B:$B,'Publication Table (%)'!J$7)),
IF('Publication Table (%)'!$C$5="Cancellations for other reasons",
IFERROR(SUMIFS(AllPublicationData!$J:$J,AllPublicationData!$A:$A,'Publication Table (%)'!$B65,AllPublicationData!$B:$B,'Publication Table (%)'!$C$4,AllPublicationData!$D:$D,'Publication Table (%)'!J$7)/
SUMIFS(AllPublicationData!$E:$E,AllPublicationData!$A:$A,'Publication Table (%)'!$B65,AllPublicationData!$B:$B,'Publication Table (%)'!$C$4,AllPublicationData!$D:$D,'Publication Table (%)'!J$7),
SUMIFS(AllPublicationData!$J:$J,AllPublicationData!$A:$A,'Publication Table (%)'!$B65,AllPublicationData!$B:$B,'Publication Table (%)'!J$7)/
SUMIFS(AllPublicationData!$E:$E,AllPublicationData!$A:$A,'Publication Table (%)'!$B65,AllPublicationData!$B:$B,'Publication Table (%)'!J$7)))))))</f>
        <v>7.2992700729927001E-2</v>
      </c>
      <c r="K65" s="96">
        <f>IF('Publication Table (%)'!$C$5="All Cancelled Operations",
IFERROR(SUMIFS(AllPublicationData!$F:$F,AllPublicationData!$A:$A,'Publication Table (%)'!$B65,AllPublicationData!$B:$B,'Publication Table (%)'!$C$4,AllPublicationData!$D:$D,'Publication Table (%)'!K$7)/
SUMIFS(AllPublicationData!$E:$E,AllPublicationData!$A:$A,'Publication Table (%)'!$B65,AllPublicationData!$B:$B,'Publication Table (%)'!$C$4,AllPublicationData!$D:$D,'Publication Table (%)'!K$7),
SUMIFS(AllPublicationData!$F:$F,AllPublicationData!$A:$A,'Publication Table (%)'!$B65,AllPublicationData!$B:$B,'Publication Table (%)'!K$7)/
SUMIFS(AllPublicationData!$E:$E,AllPublicationData!$A:$A,'Publication Table (%)'!$B65,AllPublicationData!$B:$B,'Publication Table (%)'!K$7)),
IF('Publication Table (%)'!$C$5="Operations cancelled by patient",
IFERROR(SUMIFS(AllPublicationData!$G:$G,AllPublicationData!$A:$A,'Publication Table (%)'!$B65,AllPublicationData!$B:$B,'Publication Table (%)'!$C$4,AllPublicationData!$D:$D,'Publication Table (%)'!K$7)/
SUMIFS(AllPublicationData!$E:$E,AllPublicationData!$A:$A,'Publication Table (%)'!$B65,AllPublicationData!$B:$B,'Publication Table (%)'!$C$4,AllPublicationData!$D:$D,'Publication Table (%)'!K$7),
SUMIFS(AllPublicationData!$G:$G,AllPublicationData!$A:$A,'Publication Table (%)'!$B65,AllPublicationData!$B:$B,'Publication Table (%)'!K$7)/
SUMIFS(AllPublicationData!$E:$E,AllPublicationData!$A:$A,'Publication Table (%)'!$B65,AllPublicationData!$B:$B,'Publication Table (%)'!K$7)),
IF('Publication Table (%)'!$C$5="Operations cancelled for clinical reasons",
IFERROR(SUMIFS(AllPublicationData!$H:$H,AllPublicationData!$A:$A,'Publication Table (%)'!$B65,AllPublicationData!$B:$B,'Publication Table (%)'!$C$4,AllPublicationData!$D:$D,'Publication Table (%)'!K$7)/
SUMIFS(AllPublicationData!$E:$E,AllPublicationData!$A:$A,'Publication Table (%)'!$B65,AllPublicationData!$B:$B,'Publication Table (%)'!$C$4,AllPublicationData!$D:$D,'Publication Table (%)'!K$7),
SUMIFS(AllPublicationData!$H:$H,AllPublicationData!$A:$A,'Publication Table (%)'!$B65,AllPublicationData!$B:$B,'Publication Table (%)'!K$7)/
SUMIFS(AllPublicationData!$E:$E,AllPublicationData!$A:$A,'Publication Table (%)'!$B65,AllPublicationData!$B:$B,'Publication Table (%)'!K$7)),
IF('Publication Table (%)'!$C$5="Operations cancelled for non-clinical/capacity reasons",
IFERROR(SUMIFS(AllPublicationData!$I:$I,AllPublicationData!$A:$A,'Publication Table (%)'!$B65,AllPublicationData!$B:$B,'Publication Table (%)'!$C$4,AllPublicationData!$D:$D,'Publication Table (%)'!K$7)/
SUMIFS(AllPublicationData!$E:$E,AllPublicationData!$A:$A,'Publication Table (%)'!$B65,AllPublicationData!$B:$B,'Publication Table (%)'!$C$4,AllPublicationData!$D:$D,'Publication Table (%)'!K$7),
SUMIFS(AllPublicationData!$I:$I,AllPublicationData!$A:$A,'Publication Table (%)'!$B65,AllPublicationData!$B:$B,'Publication Table (%)'!K$7)/
SUMIFS(AllPublicationData!$E:$E,AllPublicationData!$A:$A,'Publication Table (%)'!$B65,AllPublicationData!$B:$B,'Publication Table (%)'!K$7)),
IF('Publication Table (%)'!$C$5="Cancellations for other reasons",
IFERROR(SUMIFS(AllPublicationData!$J:$J,AllPublicationData!$A:$A,'Publication Table (%)'!$B65,AllPublicationData!$B:$B,'Publication Table (%)'!$C$4,AllPublicationData!$D:$D,'Publication Table (%)'!K$7)/
SUMIFS(AllPublicationData!$E:$E,AllPublicationData!$A:$A,'Publication Table (%)'!$B65,AllPublicationData!$B:$B,'Publication Table (%)'!$C$4,AllPublicationData!$D:$D,'Publication Table (%)'!K$7),
SUMIFS(AllPublicationData!$J:$J,AllPublicationData!$A:$A,'Publication Table (%)'!$B65,AllPublicationData!$B:$B,'Publication Table (%)'!K$7)/
SUMIFS(AllPublicationData!$E:$E,AllPublicationData!$A:$A,'Publication Table (%)'!$B65,AllPublicationData!$B:$B,'Publication Table (%)'!K$7)))))))</f>
        <v>8.2704299310797508E-2</v>
      </c>
      <c r="L65" s="96">
        <f>IF('Publication Table (%)'!$C$5="All Cancelled Operations",
IFERROR(SUMIFS(AllPublicationData!$F:$F,AllPublicationData!$A:$A,'Publication Table (%)'!$B65,AllPublicationData!$B:$B,'Publication Table (%)'!$C$4,AllPublicationData!$D:$D,'Publication Table (%)'!L$7)/
SUMIFS(AllPublicationData!$E:$E,AllPublicationData!$A:$A,'Publication Table (%)'!$B65,AllPublicationData!$B:$B,'Publication Table (%)'!$C$4,AllPublicationData!$D:$D,'Publication Table (%)'!L$7),
SUMIFS(AllPublicationData!$F:$F,AllPublicationData!$A:$A,'Publication Table (%)'!$B65,AllPublicationData!$B:$B,'Publication Table (%)'!L$7)/
SUMIFS(AllPublicationData!$E:$E,AllPublicationData!$A:$A,'Publication Table (%)'!$B65,AllPublicationData!$B:$B,'Publication Table (%)'!L$7)),
IF('Publication Table (%)'!$C$5="Operations cancelled by patient",
IFERROR(SUMIFS(AllPublicationData!$G:$G,AllPublicationData!$A:$A,'Publication Table (%)'!$B65,AllPublicationData!$B:$B,'Publication Table (%)'!$C$4,AllPublicationData!$D:$D,'Publication Table (%)'!L$7)/
SUMIFS(AllPublicationData!$E:$E,AllPublicationData!$A:$A,'Publication Table (%)'!$B65,AllPublicationData!$B:$B,'Publication Table (%)'!$C$4,AllPublicationData!$D:$D,'Publication Table (%)'!L$7),
SUMIFS(AllPublicationData!$G:$G,AllPublicationData!$A:$A,'Publication Table (%)'!$B65,AllPublicationData!$B:$B,'Publication Table (%)'!L$7)/
SUMIFS(AllPublicationData!$E:$E,AllPublicationData!$A:$A,'Publication Table (%)'!$B65,AllPublicationData!$B:$B,'Publication Table (%)'!L$7)),
IF('Publication Table (%)'!$C$5="Operations cancelled for clinical reasons",
IFERROR(SUMIFS(AllPublicationData!$H:$H,AllPublicationData!$A:$A,'Publication Table (%)'!$B65,AllPublicationData!$B:$B,'Publication Table (%)'!$C$4,AllPublicationData!$D:$D,'Publication Table (%)'!L$7)/
SUMIFS(AllPublicationData!$E:$E,AllPublicationData!$A:$A,'Publication Table (%)'!$B65,AllPublicationData!$B:$B,'Publication Table (%)'!$C$4,AllPublicationData!$D:$D,'Publication Table (%)'!L$7),
SUMIFS(AllPublicationData!$H:$H,AllPublicationData!$A:$A,'Publication Table (%)'!$B65,AllPublicationData!$B:$B,'Publication Table (%)'!L$7)/
SUMIFS(AllPublicationData!$E:$E,AllPublicationData!$A:$A,'Publication Table (%)'!$B65,AllPublicationData!$B:$B,'Publication Table (%)'!L$7)),
IF('Publication Table (%)'!$C$5="Operations cancelled for non-clinical/capacity reasons",
IFERROR(SUMIFS(AllPublicationData!$I:$I,AllPublicationData!$A:$A,'Publication Table (%)'!$B65,AllPublicationData!$B:$B,'Publication Table (%)'!$C$4,AllPublicationData!$D:$D,'Publication Table (%)'!L$7)/
SUMIFS(AllPublicationData!$E:$E,AllPublicationData!$A:$A,'Publication Table (%)'!$B65,AllPublicationData!$B:$B,'Publication Table (%)'!$C$4,AllPublicationData!$D:$D,'Publication Table (%)'!L$7),
SUMIFS(AllPublicationData!$I:$I,AllPublicationData!$A:$A,'Publication Table (%)'!$B65,AllPublicationData!$B:$B,'Publication Table (%)'!L$7)/
SUMIFS(AllPublicationData!$E:$E,AllPublicationData!$A:$A,'Publication Table (%)'!$B65,AllPublicationData!$B:$B,'Publication Table (%)'!L$7)),
IF('Publication Table (%)'!$C$5="Cancellations for other reasons",
IFERROR(SUMIFS(AllPublicationData!$J:$J,AllPublicationData!$A:$A,'Publication Table (%)'!$B65,AllPublicationData!$B:$B,'Publication Table (%)'!$C$4,AllPublicationData!$D:$D,'Publication Table (%)'!L$7)/
SUMIFS(AllPublicationData!$E:$E,AllPublicationData!$A:$A,'Publication Table (%)'!$B65,AllPublicationData!$B:$B,'Publication Table (%)'!$C$4,AllPublicationData!$D:$D,'Publication Table (%)'!L$7),
SUMIFS(AllPublicationData!$J:$J,AllPublicationData!$A:$A,'Publication Table (%)'!$B65,AllPublicationData!$B:$B,'Publication Table (%)'!L$7)/
SUMIFS(AllPublicationData!$E:$E,AllPublicationData!$A:$A,'Publication Table (%)'!$B65,AllPublicationData!$B:$B,'Publication Table (%)'!L$7)))))))</f>
        <v>6.8300395256917001E-2</v>
      </c>
      <c r="M65" s="96">
        <f>IF('Publication Table (%)'!$C$5="All Cancelled Operations",
IFERROR(SUMIFS(AllPublicationData!$F:$F,AllPublicationData!$A:$A,'Publication Table (%)'!$B65,AllPublicationData!$B:$B,'Publication Table (%)'!$C$4,AllPublicationData!$D:$D,'Publication Table (%)'!M$7)/
SUMIFS(AllPublicationData!$E:$E,AllPublicationData!$A:$A,'Publication Table (%)'!$B65,AllPublicationData!$B:$B,'Publication Table (%)'!$C$4,AllPublicationData!$D:$D,'Publication Table (%)'!M$7),
SUMIFS(AllPublicationData!$F:$F,AllPublicationData!$A:$A,'Publication Table (%)'!$B65,AllPublicationData!$B:$B,'Publication Table (%)'!M$7)/
SUMIFS(AllPublicationData!$E:$E,AllPublicationData!$A:$A,'Publication Table (%)'!$B65,AllPublicationData!$B:$B,'Publication Table (%)'!M$7)),
IF('Publication Table (%)'!$C$5="Operations cancelled by patient",
IFERROR(SUMIFS(AllPublicationData!$G:$G,AllPublicationData!$A:$A,'Publication Table (%)'!$B65,AllPublicationData!$B:$B,'Publication Table (%)'!$C$4,AllPublicationData!$D:$D,'Publication Table (%)'!M$7)/
SUMIFS(AllPublicationData!$E:$E,AllPublicationData!$A:$A,'Publication Table (%)'!$B65,AllPublicationData!$B:$B,'Publication Table (%)'!$C$4,AllPublicationData!$D:$D,'Publication Table (%)'!M$7),
SUMIFS(AllPublicationData!$G:$G,AllPublicationData!$A:$A,'Publication Table (%)'!$B65,AllPublicationData!$B:$B,'Publication Table (%)'!M$7)/
SUMIFS(AllPublicationData!$E:$E,AllPublicationData!$A:$A,'Publication Table (%)'!$B65,AllPublicationData!$B:$B,'Publication Table (%)'!M$7)),
IF('Publication Table (%)'!$C$5="Operations cancelled for clinical reasons",
IFERROR(SUMIFS(AllPublicationData!$H:$H,AllPublicationData!$A:$A,'Publication Table (%)'!$B65,AllPublicationData!$B:$B,'Publication Table (%)'!$C$4,AllPublicationData!$D:$D,'Publication Table (%)'!M$7)/
SUMIFS(AllPublicationData!$E:$E,AllPublicationData!$A:$A,'Publication Table (%)'!$B65,AllPublicationData!$B:$B,'Publication Table (%)'!$C$4,AllPublicationData!$D:$D,'Publication Table (%)'!M$7),
SUMIFS(AllPublicationData!$H:$H,AllPublicationData!$A:$A,'Publication Table (%)'!$B65,AllPublicationData!$B:$B,'Publication Table (%)'!M$7)/
SUMIFS(AllPublicationData!$E:$E,AllPublicationData!$A:$A,'Publication Table (%)'!$B65,AllPublicationData!$B:$B,'Publication Table (%)'!M$7)),
IF('Publication Table (%)'!$C$5="Operations cancelled for non-clinical/capacity reasons",
IFERROR(SUMIFS(AllPublicationData!$I:$I,AllPublicationData!$A:$A,'Publication Table (%)'!$B65,AllPublicationData!$B:$B,'Publication Table (%)'!$C$4,AllPublicationData!$D:$D,'Publication Table (%)'!M$7)/
SUMIFS(AllPublicationData!$E:$E,AllPublicationData!$A:$A,'Publication Table (%)'!$B65,AllPublicationData!$B:$B,'Publication Table (%)'!$C$4,AllPublicationData!$D:$D,'Publication Table (%)'!M$7),
SUMIFS(AllPublicationData!$I:$I,AllPublicationData!$A:$A,'Publication Table (%)'!$B65,AllPublicationData!$B:$B,'Publication Table (%)'!M$7)/
SUMIFS(AllPublicationData!$E:$E,AllPublicationData!$A:$A,'Publication Table (%)'!$B65,AllPublicationData!$B:$B,'Publication Table (%)'!M$7)),
IF('Publication Table (%)'!$C$5="Cancellations for other reasons",
IFERROR(SUMIFS(AllPublicationData!$J:$J,AllPublicationData!$A:$A,'Publication Table (%)'!$B65,AllPublicationData!$B:$B,'Publication Table (%)'!$C$4,AllPublicationData!$D:$D,'Publication Table (%)'!M$7)/
SUMIFS(AllPublicationData!$E:$E,AllPublicationData!$A:$A,'Publication Table (%)'!$B65,AllPublicationData!$B:$B,'Publication Table (%)'!$C$4,AllPublicationData!$D:$D,'Publication Table (%)'!M$7),
SUMIFS(AllPublicationData!$J:$J,AllPublicationData!$A:$A,'Publication Table (%)'!$B65,AllPublicationData!$B:$B,'Publication Table (%)'!M$7)/
SUMIFS(AllPublicationData!$E:$E,AllPublicationData!$A:$A,'Publication Table (%)'!$B65,AllPublicationData!$B:$B,'Publication Table (%)'!M$7)))))))</f>
        <v>0.12123745819397994</v>
      </c>
      <c r="N65" s="96">
        <f>IF('Publication Table (%)'!$C$5="All Cancelled Operations",
IFERROR(SUMIFS(AllPublicationData!$F:$F,AllPublicationData!$A:$A,'Publication Table (%)'!$B65,AllPublicationData!$B:$B,'Publication Table (%)'!$C$4,AllPublicationData!$D:$D,'Publication Table (%)'!N$7)/
SUMIFS(AllPublicationData!$E:$E,AllPublicationData!$A:$A,'Publication Table (%)'!$B65,AllPublicationData!$B:$B,'Publication Table (%)'!$C$4,AllPublicationData!$D:$D,'Publication Table (%)'!N$7),
SUMIFS(AllPublicationData!$F:$F,AllPublicationData!$A:$A,'Publication Table (%)'!$B65,AllPublicationData!$B:$B,'Publication Table (%)'!N$7)/
SUMIFS(AllPublicationData!$E:$E,AllPublicationData!$A:$A,'Publication Table (%)'!$B65,AllPublicationData!$B:$B,'Publication Table (%)'!N$7)),
IF('Publication Table (%)'!$C$5="Operations cancelled by patient",
IFERROR(SUMIFS(AllPublicationData!$G:$G,AllPublicationData!$A:$A,'Publication Table (%)'!$B65,AllPublicationData!$B:$B,'Publication Table (%)'!$C$4,AllPublicationData!$D:$D,'Publication Table (%)'!N$7)/
SUMIFS(AllPublicationData!$E:$E,AllPublicationData!$A:$A,'Publication Table (%)'!$B65,AllPublicationData!$B:$B,'Publication Table (%)'!$C$4,AllPublicationData!$D:$D,'Publication Table (%)'!N$7),
SUMIFS(AllPublicationData!$G:$G,AllPublicationData!$A:$A,'Publication Table (%)'!$B65,AllPublicationData!$B:$B,'Publication Table (%)'!N$7)/
SUMIFS(AllPublicationData!$E:$E,AllPublicationData!$A:$A,'Publication Table (%)'!$B65,AllPublicationData!$B:$B,'Publication Table (%)'!N$7)),
IF('Publication Table (%)'!$C$5="Operations cancelled for clinical reasons",
IFERROR(SUMIFS(AllPublicationData!$H:$H,AllPublicationData!$A:$A,'Publication Table (%)'!$B65,AllPublicationData!$B:$B,'Publication Table (%)'!$C$4,AllPublicationData!$D:$D,'Publication Table (%)'!N$7)/
SUMIFS(AllPublicationData!$E:$E,AllPublicationData!$A:$A,'Publication Table (%)'!$B65,AllPublicationData!$B:$B,'Publication Table (%)'!$C$4,AllPublicationData!$D:$D,'Publication Table (%)'!N$7),
SUMIFS(AllPublicationData!$H:$H,AllPublicationData!$A:$A,'Publication Table (%)'!$B65,AllPublicationData!$B:$B,'Publication Table (%)'!N$7)/
SUMIFS(AllPublicationData!$E:$E,AllPublicationData!$A:$A,'Publication Table (%)'!$B65,AllPublicationData!$B:$B,'Publication Table (%)'!N$7)),
IF('Publication Table (%)'!$C$5="Operations cancelled for non-clinical/capacity reasons",
IFERROR(SUMIFS(AllPublicationData!$I:$I,AllPublicationData!$A:$A,'Publication Table (%)'!$B65,AllPublicationData!$B:$B,'Publication Table (%)'!$C$4,AllPublicationData!$D:$D,'Publication Table (%)'!N$7)/
SUMIFS(AllPublicationData!$E:$E,AllPublicationData!$A:$A,'Publication Table (%)'!$B65,AllPublicationData!$B:$B,'Publication Table (%)'!$C$4,AllPublicationData!$D:$D,'Publication Table (%)'!N$7),
SUMIFS(AllPublicationData!$I:$I,AllPublicationData!$A:$A,'Publication Table (%)'!$B65,AllPublicationData!$B:$B,'Publication Table (%)'!N$7)/
SUMIFS(AllPublicationData!$E:$E,AllPublicationData!$A:$A,'Publication Table (%)'!$B65,AllPublicationData!$B:$B,'Publication Table (%)'!N$7)),
IF('Publication Table (%)'!$C$5="Cancellations for other reasons",
IFERROR(SUMIFS(AllPublicationData!$J:$J,AllPublicationData!$A:$A,'Publication Table (%)'!$B65,AllPublicationData!$B:$B,'Publication Table (%)'!$C$4,AllPublicationData!$D:$D,'Publication Table (%)'!N$7)/
SUMIFS(AllPublicationData!$E:$E,AllPublicationData!$A:$A,'Publication Table (%)'!$B65,AllPublicationData!$B:$B,'Publication Table (%)'!$C$4,AllPublicationData!$D:$D,'Publication Table (%)'!N$7),
SUMIFS(AllPublicationData!$J:$J,AllPublicationData!$A:$A,'Publication Table (%)'!$B65,AllPublicationData!$B:$B,'Publication Table (%)'!N$7)/
SUMIFS(AllPublicationData!$E:$E,AllPublicationData!$A:$A,'Publication Table (%)'!$B65,AllPublicationData!$B:$B,'Publication Table (%)'!N$7)))))))</f>
        <v>0.11080958842152872</v>
      </c>
      <c r="O65" s="96">
        <f>IF('Publication Table (%)'!$C$5="All Cancelled Operations",
IFERROR(SUMIFS(AllPublicationData!$F:$F,AllPublicationData!$A:$A,'Publication Table (%)'!$B65,AllPublicationData!$B:$B,'Publication Table (%)'!$C$4,AllPublicationData!$D:$D,'Publication Table (%)'!O$7)/
SUMIFS(AllPublicationData!$E:$E,AllPublicationData!$A:$A,'Publication Table (%)'!$B65,AllPublicationData!$B:$B,'Publication Table (%)'!$C$4,AllPublicationData!$D:$D,'Publication Table (%)'!O$7),
SUMIFS(AllPublicationData!$F:$F,AllPublicationData!$A:$A,'Publication Table (%)'!$B65,AllPublicationData!$B:$B,'Publication Table (%)'!O$7)/
SUMIFS(AllPublicationData!$E:$E,AllPublicationData!$A:$A,'Publication Table (%)'!$B65,AllPublicationData!$B:$B,'Publication Table (%)'!O$7)),
IF('Publication Table (%)'!$C$5="Operations cancelled by patient",
IFERROR(SUMIFS(AllPublicationData!$G:$G,AllPublicationData!$A:$A,'Publication Table (%)'!$B65,AllPublicationData!$B:$B,'Publication Table (%)'!$C$4,AllPublicationData!$D:$D,'Publication Table (%)'!O$7)/
SUMIFS(AllPublicationData!$E:$E,AllPublicationData!$A:$A,'Publication Table (%)'!$B65,AllPublicationData!$B:$B,'Publication Table (%)'!$C$4,AllPublicationData!$D:$D,'Publication Table (%)'!O$7),
SUMIFS(AllPublicationData!$G:$G,AllPublicationData!$A:$A,'Publication Table (%)'!$B65,AllPublicationData!$B:$B,'Publication Table (%)'!O$7)/
SUMIFS(AllPublicationData!$E:$E,AllPublicationData!$A:$A,'Publication Table (%)'!$B65,AllPublicationData!$B:$B,'Publication Table (%)'!O$7)),
IF('Publication Table (%)'!$C$5="Operations cancelled for clinical reasons",
IFERROR(SUMIFS(AllPublicationData!$H:$H,AllPublicationData!$A:$A,'Publication Table (%)'!$B65,AllPublicationData!$B:$B,'Publication Table (%)'!$C$4,AllPublicationData!$D:$D,'Publication Table (%)'!O$7)/
SUMIFS(AllPublicationData!$E:$E,AllPublicationData!$A:$A,'Publication Table (%)'!$B65,AllPublicationData!$B:$B,'Publication Table (%)'!$C$4,AllPublicationData!$D:$D,'Publication Table (%)'!O$7),
SUMIFS(AllPublicationData!$H:$H,AllPublicationData!$A:$A,'Publication Table (%)'!$B65,AllPublicationData!$B:$B,'Publication Table (%)'!O$7)/
SUMIFS(AllPublicationData!$E:$E,AllPublicationData!$A:$A,'Publication Table (%)'!$B65,AllPublicationData!$B:$B,'Publication Table (%)'!O$7)),
IF('Publication Table (%)'!$C$5="Operations cancelled for non-clinical/capacity reasons",
IFERROR(SUMIFS(AllPublicationData!$I:$I,AllPublicationData!$A:$A,'Publication Table (%)'!$B65,AllPublicationData!$B:$B,'Publication Table (%)'!$C$4,AllPublicationData!$D:$D,'Publication Table (%)'!O$7)/
SUMIFS(AllPublicationData!$E:$E,AllPublicationData!$A:$A,'Publication Table (%)'!$B65,AllPublicationData!$B:$B,'Publication Table (%)'!$C$4,AllPublicationData!$D:$D,'Publication Table (%)'!O$7),
SUMIFS(AllPublicationData!$I:$I,AllPublicationData!$A:$A,'Publication Table (%)'!$B65,AllPublicationData!$B:$B,'Publication Table (%)'!O$7)/
SUMIFS(AllPublicationData!$E:$E,AllPublicationData!$A:$A,'Publication Table (%)'!$B65,AllPublicationData!$B:$B,'Publication Table (%)'!O$7)),
IF('Publication Table (%)'!$C$5="Cancellations for other reasons",
IFERROR(SUMIFS(AllPublicationData!$J:$J,AllPublicationData!$A:$A,'Publication Table (%)'!$B65,AllPublicationData!$B:$B,'Publication Table (%)'!$C$4,AllPublicationData!$D:$D,'Publication Table (%)'!O$7)/
SUMIFS(AllPublicationData!$E:$E,AllPublicationData!$A:$A,'Publication Table (%)'!$B65,AllPublicationData!$B:$B,'Publication Table (%)'!$C$4,AllPublicationData!$D:$D,'Publication Table (%)'!O$7),
SUMIFS(AllPublicationData!$J:$J,AllPublicationData!$A:$A,'Publication Table (%)'!$B65,AllPublicationData!$B:$B,'Publication Table (%)'!O$7)/
SUMIFS(AllPublicationData!$E:$E,AllPublicationData!$A:$A,'Publication Table (%)'!$B65,AllPublicationData!$B:$B,'Publication Table (%)'!O$7)))))))</f>
        <v>9.6976835492736557E-2</v>
      </c>
      <c r="P65" s="96">
        <f>IF('Publication Table (%)'!$C$5="All Cancelled Operations",
IFERROR(SUMIFS(AllPublicationData!$F:$F,AllPublicationData!$A:$A,'Publication Table (%)'!$B65,AllPublicationData!$B:$B,'Publication Table (%)'!$C$4,AllPublicationData!$D:$D,'Publication Table (%)'!P$7)/
SUMIFS(AllPublicationData!$E:$E,AllPublicationData!$A:$A,'Publication Table (%)'!$B65,AllPublicationData!$B:$B,'Publication Table (%)'!$C$4,AllPublicationData!$D:$D,'Publication Table (%)'!P$7),
SUMIFS(AllPublicationData!$F:$F,AllPublicationData!$A:$A,'Publication Table (%)'!$B65,AllPublicationData!$B:$B,'Publication Table (%)'!P$7)/
SUMIFS(AllPublicationData!$E:$E,AllPublicationData!$A:$A,'Publication Table (%)'!$B65,AllPublicationData!$B:$B,'Publication Table (%)'!P$7)),
IF('Publication Table (%)'!$C$5="Operations cancelled by patient",
IFERROR(SUMIFS(AllPublicationData!$G:$G,AllPublicationData!$A:$A,'Publication Table (%)'!$B65,AllPublicationData!$B:$B,'Publication Table (%)'!$C$4,AllPublicationData!$D:$D,'Publication Table (%)'!P$7)/
SUMIFS(AllPublicationData!$E:$E,AllPublicationData!$A:$A,'Publication Table (%)'!$B65,AllPublicationData!$B:$B,'Publication Table (%)'!$C$4,AllPublicationData!$D:$D,'Publication Table (%)'!P$7),
SUMIFS(AllPublicationData!$G:$G,AllPublicationData!$A:$A,'Publication Table (%)'!$B65,AllPublicationData!$B:$B,'Publication Table (%)'!P$7)/
SUMIFS(AllPublicationData!$E:$E,AllPublicationData!$A:$A,'Publication Table (%)'!$B65,AllPublicationData!$B:$B,'Publication Table (%)'!P$7)),
IF('Publication Table (%)'!$C$5="Operations cancelled for clinical reasons",
IFERROR(SUMIFS(AllPublicationData!$H:$H,AllPublicationData!$A:$A,'Publication Table (%)'!$B65,AllPublicationData!$B:$B,'Publication Table (%)'!$C$4,AllPublicationData!$D:$D,'Publication Table (%)'!P$7)/
SUMIFS(AllPublicationData!$E:$E,AllPublicationData!$A:$A,'Publication Table (%)'!$B65,AllPublicationData!$B:$B,'Publication Table (%)'!$C$4,AllPublicationData!$D:$D,'Publication Table (%)'!P$7),
SUMIFS(AllPublicationData!$H:$H,AllPublicationData!$A:$A,'Publication Table (%)'!$B65,AllPublicationData!$B:$B,'Publication Table (%)'!P$7)/
SUMIFS(AllPublicationData!$E:$E,AllPublicationData!$A:$A,'Publication Table (%)'!$B65,AllPublicationData!$B:$B,'Publication Table (%)'!P$7)),
IF('Publication Table (%)'!$C$5="Operations cancelled for non-clinical/capacity reasons",
IFERROR(SUMIFS(AllPublicationData!$I:$I,AllPublicationData!$A:$A,'Publication Table (%)'!$B65,AllPublicationData!$B:$B,'Publication Table (%)'!$C$4,AllPublicationData!$D:$D,'Publication Table (%)'!P$7)/
SUMIFS(AllPublicationData!$E:$E,AllPublicationData!$A:$A,'Publication Table (%)'!$B65,AllPublicationData!$B:$B,'Publication Table (%)'!$C$4,AllPublicationData!$D:$D,'Publication Table (%)'!P$7),
SUMIFS(AllPublicationData!$I:$I,AllPublicationData!$A:$A,'Publication Table (%)'!$B65,AllPublicationData!$B:$B,'Publication Table (%)'!P$7)/
SUMIFS(AllPublicationData!$E:$E,AllPublicationData!$A:$A,'Publication Table (%)'!$B65,AllPublicationData!$B:$B,'Publication Table (%)'!P$7)),
IF('Publication Table (%)'!$C$5="Cancellations for other reasons",
IFERROR(SUMIFS(AllPublicationData!$J:$J,AllPublicationData!$A:$A,'Publication Table (%)'!$B65,AllPublicationData!$B:$B,'Publication Table (%)'!$C$4,AllPublicationData!$D:$D,'Publication Table (%)'!P$7)/
SUMIFS(AllPublicationData!$E:$E,AllPublicationData!$A:$A,'Publication Table (%)'!$B65,AllPublicationData!$B:$B,'Publication Table (%)'!$C$4,AllPublicationData!$D:$D,'Publication Table (%)'!P$7),
SUMIFS(AllPublicationData!$J:$J,AllPublicationData!$A:$A,'Publication Table (%)'!$B65,AllPublicationData!$B:$B,'Publication Table (%)'!P$7)/
SUMIFS(AllPublicationData!$E:$E,AllPublicationData!$A:$A,'Publication Table (%)'!$B65,AllPublicationData!$B:$B,'Publication Table (%)'!P$7)))))))</f>
        <v>6.2295081967213117E-2</v>
      </c>
      <c r="Q65" s="96">
        <f>IF('Publication Table (%)'!$C$5="All Cancelled Operations",
IFERROR(SUMIFS(AllPublicationData!$F:$F,AllPublicationData!$A:$A,'Publication Table (%)'!$B65,AllPublicationData!$B:$B,'Publication Table (%)'!$C$4,AllPublicationData!$D:$D,'Publication Table (%)'!Q$7)/
SUMIFS(AllPublicationData!$E:$E,AllPublicationData!$A:$A,'Publication Table (%)'!$B65,AllPublicationData!$B:$B,'Publication Table (%)'!$C$4,AllPublicationData!$D:$D,'Publication Table (%)'!Q$7),
SUMIFS(AllPublicationData!$F:$F,AllPublicationData!$A:$A,'Publication Table (%)'!$B65,AllPublicationData!$B:$B,'Publication Table (%)'!Q$7)/
SUMIFS(AllPublicationData!$E:$E,AllPublicationData!$A:$A,'Publication Table (%)'!$B65,AllPublicationData!$B:$B,'Publication Table (%)'!Q$7)),
IF('Publication Table (%)'!$C$5="Operations cancelled by patient",
IFERROR(SUMIFS(AllPublicationData!$G:$G,AllPublicationData!$A:$A,'Publication Table (%)'!$B65,AllPublicationData!$B:$B,'Publication Table (%)'!$C$4,AllPublicationData!$D:$D,'Publication Table (%)'!Q$7)/
SUMIFS(AllPublicationData!$E:$E,AllPublicationData!$A:$A,'Publication Table (%)'!$B65,AllPublicationData!$B:$B,'Publication Table (%)'!$C$4,AllPublicationData!$D:$D,'Publication Table (%)'!Q$7),
SUMIFS(AllPublicationData!$G:$G,AllPublicationData!$A:$A,'Publication Table (%)'!$B65,AllPublicationData!$B:$B,'Publication Table (%)'!Q$7)/
SUMIFS(AllPublicationData!$E:$E,AllPublicationData!$A:$A,'Publication Table (%)'!$B65,AllPublicationData!$B:$B,'Publication Table (%)'!Q$7)),
IF('Publication Table (%)'!$C$5="Operations cancelled for clinical reasons",
IFERROR(SUMIFS(AllPublicationData!$H:$H,AllPublicationData!$A:$A,'Publication Table (%)'!$B65,AllPublicationData!$B:$B,'Publication Table (%)'!$C$4,AllPublicationData!$D:$D,'Publication Table (%)'!Q$7)/
SUMIFS(AllPublicationData!$E:$E,AllPublicationData!$A:$A,'Publication Table (%)'!$B65,AllPublicationData!$B:$B,'Publication Table (%)'!$C$4,AllPublicationData!$D:$D,'Publication Table (%)'!Q$7),
SUMIFS(AllPublicationData!$H:$H,AllPublicationData!$A:$A,'Publication Table (%)'!$B65,AllPublicationData!$B:$B,'Publication Table (%)'!Q$7)/
SUMIFS(AllPublicationData!$E:$E,AllPublicationData!$A:$A,'Publication Table (%)'!$B65,AllPublicationData!$B:$B,'Publication Table (%)'!Q$7)),
IF('Publication Table (%)'!$C$5="Operations cancelled for non-clinical/capacity reasons",
IFERROR(SUMIFS(AllPublicationData!$I:$I,AllPublicationData!$A:$A,'Publication Table (%)'!$B65,AllPublicationData!$B:$B,'Publication Table (%)'!$C$4,AllPublicationData!$D:$D,'Publication Table (%)'!Q$7)/
SUMIFS(AllPublicationData!$E:$E,AllPublicationData!$A:$A,'Publication Table (%)'!$B65,AllPublicationData!$B:$B,'Publication Table (%)'!$C$4,AllPublicationData!$D:$D,'Publication Table (%)'!Q$7),
SUMIFS(AllPublicationData!$I:$I,AllPublicationData!$A:$A,'Publication Table (%)'!$B65,AllPublicationData!$B:$B,'Publication Table (%)'!Q$7)/
SUMIFS(AllPublicationData!$E:$E,AllPublicationData!$A:$A,'Publication Table (%)'!$B65,AllPublicationData!$B:$B,'Publication Table (%)'!Q$7)),
IF('Publication Table (%)'!$C$5="Cancellations for other reasons",
IFERROR(SUMIFS(AllPublicationData!$J:$J,AllPublicationData!$A:$A,'Publication Table (%)'!$B65,AllPublicationData!$B:$B,'Publication Table (%)'!$C$4,AllPublicationData!$D:$D,'Publication Table (%)'!Q$7)/
SUMIFS(AllPublicationData!$E:$E,AllPublicationData!$A:$A,'Publication Table (%)'!$B65,AllPublicationData!$B:$B,'Publication Table (%)'!$C$4,AllPublicationData!$D:$D,'Publication Table (%)'!Q$7),
SUMIFS(AllPublicationData!$J:$J,AllPublicationData!$A:$A,'Publication Table (%)'!$B65,AllPublicationData!$B:$B,'Publication Table (%)'!Q$7)/
SUMIFS(AllPublicationData!$E:$E,AllPublicationData!$A:$A,'Publication Table (%)'!$B65,AllPublicationData!$B:$B,'Publication Table (%)'!Q$7)))))))</f>
        <v>0.11695906432748537</v>
      </c>
      <c r="R65" s="96">
        <f>IF('Publication Table (%)'!$C$5="All Cancelled Operations",
IFERROR(SUMIFS(AllPublicationData!$F:$F,AllPublicationData!$A:$A,'Publication Table (%)'!$B65,AllPublicationData!$B:$B,'Publication Table (%)'!$C$4,AllPublicationData!$D:$D,'Publication Table (%)'!R$7)/
SUMIFS(AllPublicationData!$E:$E,AllPublicationData!$A:$A,'Publication Table (%)'!$B65,AllPublicationData!$B:$B,'Publication Table (%)'!$C$4,AllPublicationData!$D:$D,'Publication Table (%)'!R$7),
SUMIFS(AllPublicationData!$F:$F,AllPublicationData!$A:$A,'Publication Table (%)'!$B65,AllPublicationData!$B:$B,'Publication Table (%)'!R$7)/
SUMIFS(AllPublicationData!$E:$E,AllPublicationData!$A:$A,'Publication Table (%)'!$B65,AllPublicationData!$B:$B,'Publication Table (%)'!R$7)),
IF('Publication Table (%)'!$C$5="Operations cancelled by patient",
IFERROR(SUMIFS(AllPublicationData!$G:$G,AllPublicationData!$A:$A,'Publication Table (%)'!$B65,AllPublicationData!$B:$B,'Publication Table (%)'!$C$4,AllPublicationData!$D:$D,'Publication Table (%)'!R$7)/
SUMIFS(AllPublicationData!$E:$E,AllPublicationData!$A:$A,'Publication Table (%)'!$B65,AllPublicationData!$B:$B,'Publication Table (%)'!$C$4,AllPublicationData!$D:$D,'Publication Table (%)'!R$7),
SUMIFS(AllPublicationData!$G:$G,AllPublicationData!$A:$A,'Publication Table (%)'!$B65,AllPublicationData!$B:$B,'Publication Table (%)'!R$7)/
SUMIFS(AllPublicationData!$E:$E,AllPublicationData!$A:$A,'Publication Table (%)'!$B65,AllPublicationData!$B:$B,'Publication Table (%)'!R$7)),
IF('Publication Table (%)'!$C$5="Operations cancelled for clinical reasons",
IFERROR(SUMIFS(AllPublicationData!$H:$H,AllPublicationData!$A:$A,'Publication Table (%)'!$B65,AllPublicationData!$B:$B,'Publication Table (%)'!$C$4,AllPublicationData!$D:$D,'Publication Table (%)'!R$7)/
SUMIFS(AllPublicationData!$E:$E,AllPublicationData!$A:$A,'Publication Table (%)'!$B65,AllPublicationData!$B:$B,'Publication Table (%)'!$C$4,AllPublicationData!$D:$D,'Publication Table (%)'!R$7),
SUMIFS(AllPublicationData!$H:$H,AllPublicationData!$A:$A,'Publication Table (%)'!$B65,AllPublicationData!$B:$B,'Publication Table (%)'!R$7)/
SUMIFS(AllPublicationData!$E:$E,AllPublicationData!$A:$A,'Publication Table (%)'!$B65,AllPublicationData!$B:$B,'Publication Table (%)'!R$7)),
IF('Publication Table (%)'!$C$5="Operations cancelled for non-clinical/capacity reasons",
IFERROR(SUMIFS(AllPublicationData!$I:$I,AllPublicationData!$A:$A,'Publication Table (%)'!$B65,AllPublicationData!$B:$B,'Publication Table (%)'!$C$4,AllPublicationData!$D:$D,'Publication Table (%)'!R$7)/
SUMIFS(AllPublicationData!$E:$E,AllPublicationData!$A:$A,'Publication Table (%)'!$B65,AllPublicationData!$B:$B,'Publication Table (%)'!$C$4,AllPublicationData!$D:$D,'Publication Table (%)'!R$7),
SUMIFS(AllPublicationData!$I:$I,AllPublicationData!$A:$A,'Publication Table (%)'!$B65,AllPublicationData!$B:$B,'Publication Table (%)'!R$7)/
SUMIFS(AllPublicationData!$E:$E,AllPublicationData!$A:$A,'Publication Table (%)'!$B65,AllPublicationData!$B:$B,'Publication Table (%)'!R$7)),
IF('Publication Table (%)'!$C$5="Cancellations for other reasons",
IFERROR(SUMIFS(AllPublicationData!$J:$J,AllPublicationData!$A:$A,'Publication Table (%)'!$B65,AllPublicationData!$B:$B,'Publication Table (%)'!$C$4,AllPublicationData!$D:$D,'Publication Table (%)'!R$7)/
SUMIFS(AllPublicationData!$E:$E,AllPublicationData!$A:$A,'Publication Table (%)'!$B65,AllPublicationData!$B:$B,'Publication Table (%)'!$C$4,AllPublicationData!$D:$D,'Publication Table (%)'!R$7),
SUMIFS(AllPublicationData!$J:$J,AllPublicationData!$A:$A,'Publication Table (%)'!$B65,AllPublicationData!$B:$B,'Publication Table (%)'!R$7)/
SUMIFS(AllPublicationData!$E:$E,AllPublicationData!$A:$A,'Publication Table (%)'!$B65,AllPublicationData!$B:$B,'Publication Table (%)'!R$7)))))))</f>
        <v>6.6090493136756481E-2</v>
      </c>
      <c r="S65" s="96">
        <f>IF('Publication Table (%)'!$C$5="All Cancelled Operations",
IFERROR(SUMIFS(AllPublicationData!$F:$F,AllPublicationData!$A:$A,'Publication Table (%)'!$B65,AllPublicationData!$B:$B,'Publication Table (%)'!$C$4,AllPublicationData!$D:$D,'Publication Table (%)'!S$7)/
SUMIFS(AllPublicationData!$E:$E,AllPublicationData!$A:$A,'Publication Table (%)'!$B65,AllPublicationData!$B:$B,'Publication Table (%)'!$C$4,AllPublicationData!$D:$D,'Publication Table (%)'!S$7),
SUMIFS(AllPublicationData!$F:$F,AllPublicationData!$A:$A,'Publication Table (%)'!$B65,AllPublicationData!$B:$B,'Publication Table (%)'!S$7)/
SUMIFS(AllPublicationData!$E:$E,AllPublicationData!$A:$A,'Publication Table (%)'!$B65,AllPublicationData!$B:$B,'Publication Table (%)'!S$7)),
IF('Publication Table (%)'!$C$5="Operations cancelled by patient",
IFERROR(SUMIFS(AllPublicationData!$G:$G,AllPublicationData!$A:$A,'Publication Table (%)'!$B65,AllPublicationData!$B:$B,'Publication Table (%)'!$C$4,AllPublicationData!$D:$D,'Publication Table (%)'!S$7)/
SUMIFS(AllPublicationData!$E:$E,AllPublicationData!$A:$A,'Publication Table (%)'!$B65,AllPublicationData!$B:$B,'Publication Table (%)'!$C$4,AllPublicationData!$D:$D,'Publication Table (%)'!S$7),
SUMIFS(AllPublicationData!$G:$G,AllPublicationData!$A:$A,'Publication Table (%)'!$B65,AllPublicationData!$B:$B,'Publication Table (%)'!S$7)/
SUMIFS(AllPublicationData!$E:$E,AllPublicationData!$A:$A,'Publication Table (%)'!$B65,AllPublicationData!$B:$B,'Publication Table (%)'!S$7)),
IF('Publication Table (%)'!$C$5="Operations cancelled for clinical reasons",
IFERROR(SUMIFS(AllPublicationData!$H:$H,AllPublicationData!$A:$A,'Publication Table (%)'!$B65,AllPublicationData!$B:$B,'Publication Table (%)'!$C$4,AllPublicationData!$D:$D,'Publication Table (%)'!S$7)/
SUMIFS(AllPublicationData!$E:$E,AllPublicationData!$A:$A,'Publication Table (%)'!$B65,AllPublicationData!$B:$B,'Publication Table (%)'!$C$4,AllPublicationData!$D:$D,'Publication Table (%)'!S$7),
SUMIFS(AllPublicationData!$H:$H,AllPublicationData!$A:$A,'Publication Table (%)'!$B65,AllPublicationData!$B:$B,'Publication Table (%)'!S$7)/
SUMIFS(AllPublicationData!$E:$E,AllPublicationData!$A:$A,'Publication Table (%)'!$B65,AllPublicationData!$B:$B,'Publication Table (%)'!S$7)),
IF('Publication Table (%)'!$C$5="Operations cancelled for non-clinical/capacity reasons",
IFERROR(SUMIFS(AllPublicationData!$I:$I,AllPublicationData!$A:$A,'Publication Table (%)'!$B65,AllPublicationData!$B:$B,'Publication Table (%)'!$C$4,AllPublicationData!$D:$D,'Publication Table (%)'!S$7)/
SUMIFS(AllPublicationData!$E:$E,AllPublicationData!$A:$A,'Publication Table (%)'!$B65,AllPublicationData!$B:$B,'Publication Table (%)'!$C$4,AllPublicationData!$D:$D,'Publication Table (%)'!S$7),
SUMIFS(AllPublicationData!$I:$I,AllPublicationData!$A:$A,'Publication Table (%)'!$B65,AllPublicationData!$B:$B,'Publication Table (%)'!S$7)/
SUMIFS(AllPublicationData!$E:$E,AllPublicationData!$A:$A,'Publication Table (%)'!$B65,AllPublicationData!$B:$B,'Publication Table (%)'!S$7)),
IF('Publication Table (%)'!$C$5="Cancellations for other reasons",
IFERROR(SUMIFS(AllPublicationData!$J:$J,AllPublicationData!$A:$A,'Publication Table (%)'!$B65,AllPublicationData!$B:$B,'Publication Table (%)'!$C$4,AllPublicationData!$D:$D,'Publication Table (%)'!S$7)/
SUMIFS(AllPublicationData!$E:$E,AllPublicationData!$A:$A,'Publication Table (%)'!$B65,AllPublicationData!$B:$B,'Publication Table (%)'!$C$4,AllPublicationData!$D:$D,'Publication Table (%)'!S$7),
SUMIFS(AllPublicationData!$J:$J,AllPublicationData!$A:$A,'Publication Table (%)'!$B65,AllPublicationData!$B:$B,'Publication Table (%)'!S$7)/
SUMIFS(AllPublicationData!$E:$E,AllPublicationData!$A:$A,'Publication Table (%)'!$B65,AllPublicationData!$B:$B,'Publication Table (%)'!S$7)))))))</f>
        <v>0.1111111111111111</v>
      </c>
    </row>
    <row r="66" spans="2:19" x14ac:dyDescent="0.35">
      <c r="B66" s="89">
        <v>43647</v>
      </c>
      <c r="C66" s="112">
        <f>IF('Publication Table (%)'!$C$5="All Cancelled Operations",
SUMIFS(AllPublicationData!$F:$F,AllPublicationData!$A:$A,'Publication Table (%)'!$B66,AllPublicationData!$B:$B,'Publication Table (%)'!$C$4),
IF('Publication Table (%)'!$C$5="Operations cancelled by patient",
SUMIFS(AllPublicationData!$G:$G,AllPublicationData!$A:$A,'Publication Table (%)'!$B66,AllPublicationData!$B:$B,'Publication Table (%)'!$C$4),
IF('Publication Table (%)'!$C$5="Operations cancelled for clinical reasons",
SUMIFS(AllPublicationData!$H:$H,AllPublicationData!$A:$A,'Publication Table (%)'!$B66,AllPublicationData!$B:$B,'Publication Table (%)'!$C$4),
IF('Publication Table (%)'!$C$5="Operations cancelled for non-clinical/capacity reasons",
SUMIFS(AllPublicationData!$I:$I,AllPublicationData!$A:$A,'Publication Table (%)'!$B66,AllPublicationData!$B:$B,'Publication Table (%)'!$C$4),
IF('Publication Table (%)'!$C$5="Cancellations for other reasons",
SUMIFS(AllPublicationData!$J:$J,AllPublicationData!$A:$A,'Publication Table (%)'!$B66,AllPublicationData!$B:$B,'Publication Table (%)'!$C$4))))))+
IF(AND($C$4="NHS Scotland",$C$5="All Cancelled Operations"),
SUMIFS(AllPublicationData!$F:$F,AllPublicationData!$A:$A,'Publication Table (%)'!$B66),
IF(AND($C$4="NHS Scotland",$C$5="Operations cancelled by patient"),
SUMIFS(AllPublicationData!$G:$G,AllPublicationData!$A:$A,'Publication Table (%)'!$B66),
IF(AND($C$4="NHS Scotland",$C$5="Operations cancelled for clinical reasons"),
SUMIFS(AllPublicationData!$H:$H,AllPublicationData!$A:$A,'Publication Table (%)'!$B66),
IF(AND($C$4="NHS Scotland",$C$5="Operations cancelled for non-clinical/capacity reasons"),
SUMIFS(AllPublicationData!$I:$I,AllPublicationData!$A:$A,'Publication Table (%)'!$B66),
IF(AND($C$4="NHS Scotland",$C$5="Cancellations for other reasons"),
SUMIFS(AllPublicationData!$J:$J,AllPublicationData!$A:$A,'Publication Table (%)'!$B66))))))</f>
        <v>2345</v>
      </c>
      <c r="D66" s="110">
        <f>IF(AND('Publication Table (%)'!$C$5="All Cancelled Operations",$C$4&lt;&gt;"NHS Scotland"),
IFERROR(SUMIFS(AllPublicationData!$F:$F,AllPublicationData!$A:$A,'Publication Table (%)'!$B66,AllPublicationData!$B:$B,'Publication Table (%)'!$C$4,AllPublicationData!$D:$D,'Publication Table (%)'!D$7)/
SUMIFS(AllPublicationData!$E:$E,AllPublicationData!$A:$A,'Publication Table (%)'!$B66,AllPublicationData!$B:$B,'Publication Table (%)'!$C$4,AllPublicationData!$D:$D,'Publication Table (%)'!D$7),
SUMIFS(AllPublicationData!$F:$F,AllPublicationData!$A:$A,'Publication Table (%)'!$B66,AllPublicationData!$B:$B,'Publication Table (%)'!D$7)/
SUMIFS(AllPublicationData!$E:$E,AllPublicationData!$A:$A,'Publication Table (%)'!$B66,AllPublicationData!$B:$B,'Publication Table (%)'!D$7)),
IF(AND('Publication Table (%)'!$C$5="Operations cancelled by patient",$C$4&lt;&gt;"NHS Scotland"),
IFERROR(SUMIFS(AllPublicationData!$G:$G,AllPublicationData!$A:$A,'Publication Table (%)'!$B66,AllPublicationData!$B:$B,'Publication Table (%)'!$C$4,AllPublicationData!$D:$D,'Publication Table (%)'!D$7)/
SUMIFS(AllPublicationData!$E:$E,AllPublicationData!$A:$A,'Publication Table (%)'!$B66,AllPublicationData!$B:$B,'Publication Table (%)'!$C$4,AllPublicationData!$D:$D,'Publication Table (%)'!D$7),
SUMIFS(AllPublicationData!$G:$G,AllPublicationData!$A:$A,'Publication Table (%)'!$B66,AllPublicationData!$B:$B,'Publication Table (%)'!D$7)/
SUMIFS(AllPublicationData!$E:$E,AllPublicationData!$A:$A,'Publication Table (%)'!$B66,AllPublicationData!$B:$B,'Publication Table (%)'!D$7)),
IF(AND('Publication Table (%)'!$C$5="Operations cancelled for clinical reasons",$C$4&lt;&gt;"NHS Scotland"),
IFERROR(SUMIFS(AllPublicationData!$H:$H,AllPublicationData!$A:$A,'Publication Table (%)'!$B66,AllPublicationData!$B:$B,'Publication Table (%)'!$C$4,AllPublicationData!$D:$D,'Publication Table (%)'!D$7)/
SUMIFS(AllPublicationData!$E:$E,AllPublicationData!$A:$A,'Publication Table (%)'!$B66,AllPublicationData!$B:$B,'Publication Table (%)'!$C$4,AllPublicationData!$D:$D,'Publication Table (%)'!D$7),
SUMIFS(AllPublicationData!$H:$H,AllPublicationData!$A:$A,'Publication Table (%)'!$B66,AllPublicationData!$B:$B,'Publication Table (%)'!D$7)/
SUMIFS(AllPublicationData!$E:$E,AllPublicationData!$A:$A,'Publication Table (%)'!$B66,AllPublicationData!$B:$B,'Publication Table (%)'!D$7)),
IF(AND('Publication Table (%)'!$C$5="Operations cancelled for non-clinical/capacity reasons",$C$4&lt;&gt;"NHS Scotland"),
IFERROR(SUMIFS(AllPublicationData!$I:$I,AllPublicationData!$A:$A,'Publication Table (%)'!$B66,AllPublicationData!$B:$B,'Publication Table (%)'!$C$4,AllPublicationData!$D:$D,'Publication Table (%)'!D$7)/
SUMIFS(AllPublicationData!$E:$E,AllPublicationData!$A:$A,'Publication Table (%)'!$B66,AllPublicationData!$B:$B,'Publication Table (%)'!$C$4,AllPublicationData!$D:$D,'Publication Table (%)'!D$7),
SUMIFS(AllPublicationData!$I:$I,AllPublicationData!$A:$A,'Publication Table (%)'!$B66,AllPublicationData!$B:$B,'Publication Table (%)'!D$7)/
SUMIFS(AllPublicationData!$E:$E,AllPublicationData!$A:$A,'Publication Table (%)'!$B66,AllPublicationData!$B:$B,'Publication Table (%)'!D$7)),
IF(AND('Publication Table (%)'!$C$5="Cancellations for other reasons",$C$4&lt;&gt;"NHS Scotland"),
IFERROR(SUMIFS(AllPublicationData!$J:$J,AllPublicationData!$A:$A,'Publication Table (%)'!$B66,AllPublicationData!$B:$B,'Publication Table (%)'!$C$4,AllPublicationData!$D:$D,'Publication Table (%)'!D$7)/
SUMIFS(AllPublicationData!$E:$E,AllPublicationData!$A:$A,'Publication Table (%)'!$B66,AllPublicationData!$B:$B,'Publication Table (%)'!$C$4,AllPublicationData!$D:$D,'Publication Table (%)'!D$7),
SUMIFS(AllPublicationData!$J:$J,AllPublicationData!$A:$A,'Publication Table (%)'!$B66,AllPublicationData!$B:$B,'Publication Table (%)'!D$7)/
SUMIFS(AllPublicationData!$E:$E,AllPublicationData!$A:$A,'Publication Table (%)'!$B66,AllPublicationData!$B:$B,'Publication Table (%)'!D$7)),
IF(AND($C$4="NHS Scotland",$C$5="All Cancelled Operations"),
SUMIFS(AllPublicationData!$F:$F,AllPublicationData!$A:$A,'Publication Table'!$B66)/
SUMIFS(AllPublicationData!$E:$E,AllPublicationData!$A:$A,'Publication Table'!$B66),
IF(AND($C$4="NHS Scotland",$C$5="Operations cancelled by patient"),
SUMIFS(AllPublicationData!$G:$G,AllPublicationData!$A:$A,'Publication Table'!$B66)/
SUMIFS(AllPublicationData!$E:$E,AllPublicationData!$A:$A,'Publication Table'!$B66),
IF(AND($C$4="NHS Scotland",$C$5="Operations cancelled for clinical reasons"),
SUMIFS(AllPublicationData!$H:$H,AllPublicationData!$A:$A,'Publication Table'!$B66)/
SUMIFS(AllPublicationData!$E:$E,AllPublicationData!$A:$A,'Publication Table'!$B66),
IF(AND($C$4="NHS Scotland",$C$5="Operations cancelled for non-clinical/capacity reasons"),
SUMIFS(AllPublicationData!$I:$I,AllPublicationData!$A:$A,'Publication Table'!$B66)/
SUMIFS(AllPublicationData!$E:$E,AllPublicationData!$A:$A,'Publication Table'!$B66),
IF(AND($C$4="NHS Scotland",$C$5="Cancellations for other reasons"),
SUMIFS(AllPublicationData!$J:$J,AllPublicationData!$A:$A,'Publication Table'!$B66)/
SUMIFS(AllPublicationData!$E:$E,AllPublicationData!$A:$A,'Publication Table'!$B66)))))))))))</f>
        <v>8.7207140200818142E-2</v>
      </c>
      <c r="E66" s="96">
        <f>IF('Publication Table (%)'!$C$5="All Cancelled Operations",
IFERROR(SUMIFS(AllPublicationData!$F:$F,AllPublicationData!$A:$A,'Publication Table (%)'!$B66,AllPublicationData!$B:$B,'Publication Table (%)'!$C$4,AllPublicationData!$D:$D,'Publication Table (%)'!E$7)/
SUMIFS(AllPublicationData!$E:$E,AllPublicationData!$A:$A,'Publication Table (%)'!$B66,AllPublicationData!$B:$B,'Publication Table (%)'!$C$4,AllPublicationData!$D:$D,'Publication Table (%)'!E$7),
SUMIFS(AllPublicationData!$F:$F,AllPublicationData!$A:$A,'Publication Table (%)'!$B66,AllPublicationData!$B:$B,'Publication Table (%)'!E$7)/
SUMIFS(AllPublicationData!$E:$E,AllPublicationData!$A:$A,'Publication Table (%)'!$B66,AllPublicationData!$B:$B,'Publication Table (%)'!E$7)),
IF('Publication Table (%)'!$C$5="Operations cancelled by patient",
IFERROR(SUMIFS(AllPublicationData!$G:$G,AllPublicationData!$A:$A,'Publication Table (%)'!$B66,AllPublicationData!$B:$B,'Publication Table (%)'!$C$4,AllPublicationData!$D:$D,'Publication Table (%)'!E$7)/
SUMIFS(AllPublicationData!$E:$E,AllPublicationData!$A:$A,'Publication Table (%)'!$B66,AllPublicationData!$B:$B,'Publication Table (%)'!$C$4,AllPublicationData!$D:$D,'Publication Table (%)'!E$7),
SUMIFS(AllPublicationData!$G:$G,AllPublicationData!$A:$A,'Publication Table (%)'!$B66,AllPublicationData!$B:$B,'Publication Table (%)'!E$7)/
SUMIFS(AllPublicationData!$E:$E,AllPublicationData!$A:$A,'Publication Table (%)'!$B66,AllPublicationData!$B:$B,'Publication Table (%)'!E$7)),
IF('Publication Table (%)'!$C$5="Operations cancelled for clinical reasons",
IFERROR(SUMIFS(AllPublicationData!$H:$H,AllPublicationData!$A:$A,'Publication Table (%)'!$B66,AllPublicationData!$B:$B,'Publication Table (%)'!$C$4,AllPublicationData!$D:$D,'Publication Table (%)'!E$7)/
SUMIFS(AllPublicationData!$E:$E,AllPublicationData!$A:$A,'Publication Table (%)'!$B66,AllPublicationData!$B:$B,'Publication Table (%)'!$C$4,AllPublicationData!$D:$D,'Publication Table (%)'!E$7),
SUMIFS(AllPublicationData!$H:$H,AllPublicationData!$A:$A,'Publication Table (%)'!$B66,AllPublicationData!$B:$B,'Publication Table (%)'!E$7)/
SUMIFS(AllPublicationData!$E:$E,AllPublicationData!$A:$A,'Publication Table (%)'!$B66,AllPublicationData!$B:$B,'Publication Table (%)'!E$7)),
IF('Publication Table (%)'!$C$5="Operations cancelled for non-clinical/capacity reasons",
IFERROR(SUMIFS(AllPublicationData!$I:$I,AllPublicationData!$A:$A,'Publication Table (%)'!$B66,AllPublicationData!$B:$B,'Publication Table (%)'!$C$4,AllPublicationData!$D:$D,'Publication Table (%)'!E$7)/
SUMIFS(AllPublicationData!$E:$E,AllPublicationData!$A:$A,'Publication Table (%)'!$B66,AllPublicationData!$B:$B,'Publication Table (%)'!$C$4,AllPublicationData!$D:$D,'Publication Table (%)'!E$7),
SUMIFS(AllPublicationData!$I:$I,AllPublicationData!$A:$A,'Publication Table (%)'!$B66,AllPublicationData!$B:$B,'Publication Table (%)'!E$7)/
SUMIFS(AllPublicationData!$E:$E,AllPublicationData!$A:$A,'Publication Table (%)'!$B66,AllPublicationData!$B:$B,'Publication Table (%)'!E$7)),
IF('Publication Table (%)'!$C$5="Cancellations for other reasons",
IFERROR(SUMIFS(AllPublicationData!$J:$J,AllPublicationData!$A:$A,'Publication Table (%)'!$B66,AllPublicationData!$B:$B,'Publication Table (%)'!$C$4,AllPublicationData!$D:$D,'Publication Table (%)'!E$7)/
SUMIFS(AllPublicationData!$E:$E,AllPublicationData!$A:$A,'Publication Table (%)'!$B66,AllPublicationData!$B:$B,'Publication Table (%)'!$C$4,AllPublicationData!$D:$D,'Publication Table (%)'!E$7),
SUMIFS(AllPublicationData!$J:$J,AllPublicationData!$A:$A,'Publication Table (%)'!$B66,AllPublicationData!$B:$B,'Publication Table (%)'!E$7)/
SUMIFS(AllPublicationData!$E:$E,AllPublicationData!$A:$A,'Publication Table (%)'!$B66,AllPublicationData!$B:$B,'Publication Table (%)'!E$7)))))))</f>
        <v>5.0475059382422804E-2</v>
      </c>
      <c r="F66" s="96">
        <f>IF('Publication Table (%)'!$C$5="All Cancelled Operations",
IFERROR(SUMIFS(AllPublicationData!$F:$F,AllPublicationData!$A:$A,'Publication Table (%)'!$B66,AllPublicationData!$B:$B,'Publication Table (%)'!$C$4,AllPublicationData!$D:$D,'Publication Table (%)'!F$7)/
SUMIFS(AllPublicationData!$E:$E,AllPublicationData!$A:$A,'Publication Table (%)'!$B66,AllPublicationData!$B:$B,'Publication Table (%)'!$C$4,AllPublicationData!$D:$D,'Publication Table (%)'!F$7),
SUMIFS(AllPublicationData!$F:$F,AllPublicationData!$A:$A,'Publication Table (%)'!$B66,AllPublicationData!$B:$B,'Publication Table (%)'!F$7)/
SUMIFS(AllPublicationData!$E:$E,AllPublicationData!$A:$A,'Publication Table (%)'!$B66,AllPublicationData!$B:$B,'Publication Table (%)'!F$7)),
IF('Publication Table (%)'!$C$5="Operations cancelled by patient",
IFERROR(SUMIFS(AllPublicationData!$G:$G,AllPublicationData!$A:$A,'Publication Table (%)'!$B66,AllPublicationData!$B:$B,'Publication Table (%)'!$C$4,AllPublicationData!$D:$D,'Publication Table (%)'!F$7)/
SUMIFS(AllPublicationData!$E:$E,AllPublicationData!$A:$A,'Publication Table (%)'!$B66,AllPublicationData!$B:$B,'Publication Table (%)'!$C$4,AllPublicationData!$D:$D,'Publication Table (%)'!F$7),
SUMIFS(AllPublicationData!$G:$G,AllPublicationData!$A:$A,'Publication Table (%)'!$B66,AllPublicationData!$B:$B,'Publication Table (%)'!F$7)/
SUMIFS(AllPublicationData!$E:$E,AllPublicationData!$A:$A,'Publication Table (%)'!$B66,AllPublicationData!$B:$B,'Publication Table (%)'!F$7)),
IF('Publication Table (%)'!$C$5="Operations cancelled for clinical reasons",
IFERROR(SUMIFS(AllPublicationData!$H:$H,AllPublicationData!$A:$A,'Publication Table (%)'!$B66,AllPublicationData!$B:$B,'Publication Table (%)'!$C$4,AllPublicationData!$D:$D,'Publication Table (%)'!F$7)/
SUMIFS(AllPublicationData!$E:$E,AllPublicationData!$A:$A,'Publication Table (%)'!$B66,AllPublicationData!$B:$B,'Publication Table (%)'!$C$4,AllPublicationData!$D:$D,'Publication Table (%)'!F$7),
SUMIFS(AllPublicationData!$H:$H,AllPublicationData!$A:$A,'Publication Table (%)'!$B66,AllPublicationData!$B:$B,'Publication Table (%)'!F$7)/
SUMIFS(AllPublicationData!$E:$E,AllPublicationData!$A:$A,'Publication Table (%)'!$B66,AllPublicationData!$B:$B,'Publication Table (%)'!F$7)),
IF('Publication Table (%)'!$C$5="Operations cancelled for non-clinical/capacity reasons",
IFERROR(SUMIFS(AllPublicationData!$I:$I,AllPublicationData!$A:$A,'Publication Table (%)'!$B66,AllPublicationData!$B:$B,'Publication Table (%)'!$C$4,AllPublicationData!$D:$D,'Publication Table (%)'!F$7)/
SUMIFS(AllPublicationData!$E:$E,AllPublicationData!$A:$A,'Publication Table (%)'!$B66,AllPublicationData!$B:$B,'Publication Table (%)'!$C$4,AllPublicationData!$D:$D,'Publication Table (%)'!F$7),
SUMIFS(AllPublicationData!$I:$I,AllPublicationData!$A:$A,'Publication Table (%)'!$B66,AllPublicationData!$B:$B,'Publication Table (%)'!F$7)/
SUMIFS(AllPublicationData!$E:$E,AllPublicationData!$A:$A,'Publication Table (%)'!$B66,AllPublicationData!$B:$B,'Publication Table (%)'!F$7)),
IF('Publication Table (%)'!$C$5="Cancellations for other reasons",
IFERROR(SUMIFS(AllPublicationData!$J:$J,AllPublicationData!$A:$A,'Publication Table (%)'!$B66,AllPublicationData!$B:$B,'Publication Table (%)'!$C$4,AllPublicationData!$D:$D,'Publication Table (%)'!F$7)/
SUMIFS(AllPublicationData!$E:$E,AllPublicationData!$A:$A,'Publication Table (%)'!$B66,AllPublicationData!$B:$B,'Publication Table (%)'!$C$4,AllPublicationData!$D:$D,'Publication Table (%)'!F$7),
SUMIFS(AllPublicationData!$J:$J,AllPublicationData!$A:$A,'Publication Table (%)'!$B66,AllPublicationData!$B:$B,'Publication Table (%)'!F$7)/
SUMIFS(AllPublicationData!$E:$E,AllPublicationData!$A:$A,'Publication Table (%)'!$B66,AllPublicationData!$B:$B,'Publication Table (%)'!F$7)))))))</f>
        <v>0.11517367458866545</v>
      </c>
      <c r="G66" s="96">
        <f>IF('Publication Table (%)'!$C$5="All Cancelled Operations",
IFERROR(SUMIFS(AllPublicationData!$F:$F,AllPublicationData!$A:$A,'Publication Table (%)'!$B66,AllPublicationData!$B:$B,'Publication Table (%)'!$C$4,AllPublicationData!$D:$D,'Publication Table (%)'!G$7)/
SUMIFS(AllPublicationData!$E:$E,AllPublicationData!$A:$A,'Publication Table (%)'!$B66,AllPublicationData!$B:$B,'Publication Table (%)'!$C$4,AllPublicationData!$D:$D,'Publication Table (%)'!G$7),
SUMIFS(AllPublicationData!$F:$F,AllPublicationData!$A:$A,'Publication Table (%)'!$B66,AllPublicationData!$B:$B,'Publication Table (%)'!G$7)/
SUMIFS(AllPublicationData!$E:$E,AllPublicationData!$A:$A,'Publication Table (%)'!$B66,AllPublicationData!$B:$B,'Publication Table (%)'!G$7)),
IF('Publication Table (%)'!$C$5="Operations cancelled by patient",
IFERROR(SUMIFS(AllPublicationData!$G:$G,AllPublicationData!$A:$A,'Publication Table (%)'!$B66,AllPublicationData!$B:$B,'Publication Table (%)'!$C$4,AllPublicationData!$D:$D,'Publication Table (%)'!G$7)/
SUMIFS(AllPublicationData!$E:$E,AllPublicationData!$A:$A,'Publication Table (%)'!$B66,AllPublicationData!$B:$B,'Publication Table (%)'!$C$4,AllPublicationData!$D:$D,'Publication Table (%)'!G$7),
SUMIFS(AllPublicationData!$G:$G,AllPublicationData!$A:$A,'Publication Table (%)'!$B66,AllPublicationData!$B:$B,'Publication Table (%)'!G$7)/
SUMIFS(AllPublicationData!$E:$E,AllPublicationData!$A:$A,'Publication Table (%)'!$B66,AllPublicationData!$B:$B,'Publication Table (%)'!G$7)),
IF('Publication Table (%)'!$C$5="Operations cancelled for clinical reasons",
IFERROR(SUMIFS(AllPublicationData!$H:$H,AllPublicationData!$A:$A,'Publication Table (%)'!$B66,AllPublicationData!$B:$B,'Publication Table (%)'!$C$4,AllPublicationData!$D:$D,'Publication Table (%)'!G$7)/
SUMIFS(AllPublicationData!$E:$E,AllPublicationData!$A:$A,'Publication Table (%)'!$B66,AllPublicationData!$B:$B,'Publication Table (%)'!$C$4,AllPublicationData!$D:$D,'Publication Table (%)'!G$7),
SUMIFS(AllPublicationData!$H:$H,AllPublicationData!$A:$A,'Publication Table (%)'!$B66,AllPublicationData!$B:$B,'Publication Table (%)'!G$7)/
SUMIFS(AllPublicationData!$E:$E,AllPublicationData!$A:$A,'Publication Table (%)'!$B66,AllPublicationData!$B:$B,'Publication Table (%)'!G$7)),
IF('Publication Table (%)'!$C$5="Operations cancelled for non-clinical/capacity reasons",
IFERROR(SUMIFS(AllPublicationData!$I:$I,AllPublicationData!$A:$A,'Publication Table (%)'!$B66,AllPublicationData!$B:$B,'Publication Table (%)'!$C$4,AllPublicationData!$D:$D,'Publication Table (%)'!G$7)/
SUMIFS(AllPublicationData!$E:$E,AllPublicationData!$A:$A,'Publication Table (%)'!$B66,AllPublicationData!$B:$B,'Publication Table (%)'!$C$4,AllPublicationData!$D:$D,'Publication Table (%)'!G$7),
SUMIFS(AllPublicationData!$I:$I,AllPublicationData!$A:$A,'Publication Table (%)'!$B66,AllPublicationData!$B:$B,'Publication Table (%)'!G$7)/
SUMIFS(AllPublicationData!$E:$E,AllPublicationData!$A:$A,'Publication Table (%)'!$B66,AllPublicationData!$B:$B,'Publication Table (%)'!G$7)),
IF('Publication Table (%)'!$C$5="Cancellations for other reasons",
IFERROR(SUMIFS(AllPublicationData!$J:$J,AllPublicationData!$A:$A,'Publication Table (%)'!$B66,AllPublicationData!$B:$B,'Publication Table (%)'!$C$4,AllPublicationData!$D:$D,'Publication Table (%)'!G$7)/
SUMIFS(AllPublicationData!$E:$E,AllPublicationData!$A:$A,'Publication Table (%)'!$B66,AllPublicationData!$B:$B,'Publication Table (%)'!$C$4,AllPublicationData!$D:$D,'Publication Table (%)'!G$7),
SUMIFS(AllPublicationData!$J:$J,AllPublicationData!$A:$A,'Publication Table (%)'!$B66,AllPublicationData!$B:$B,'Publication Table (%)'!G$7)/
SUMIFS(AllPublicationData!$E:$E,AllPublicationData!$A:$A,'Publication Table (%)'!$B66,AllPublicationData!$B:$B,'Publication Table (%)'!G$7)))))))</f>
        <v>5.7971014492753624E-2</v>
      </c>
      <c r="H66" s="96">
        <f>IF('Publication Table (%)'!$C$5="All Cancelled Operations",
IFERROR(SUMIFS(AllPublicationData!$F:$F,AllPublicationData!$A:$A,'Publication Table (%)'!$B66,AllPublicationData!$B:$B,'Publication Table (%)'!$C$4,AllPublicationData!$D:$D,'Publication Table (%)'!H$7)/
SUMIFS(AllPublicationData!$E:$E,AllPublicationData!$A:$A,'Publication Table (%)'!$B66,AllPublicationData!$B:$B,'Publication Table (%)'!$C$4,AllPublicationData!$D:$D,'Publication Table (%)'!H$7),
SUMIFS(AllPublicationData!$F:$F,AllPublicationData!$A:$A,'Publication Table (%)'!$B66,AllPublicationData!$B:$B,'Publication Table (%)'!H$7)/
SUMIFS(AllPublicationData!$E:$E,AllPublicationData!$A:$A,'Publication Table (%)'!$B66,AllPublicationData!$B:$B,'Publication Table (%)'!H$7)),
IF('Publication Table (%)'!$C$5="Operations cancelled by patient",
IFERROR(SUMIFS(AllPublicationData!$G:$G,AllPublicationData!$A:$A,'Publication Table (%)'!$B66,AllPublicationData!$B:$B,'Publication Table (%)'!$C$4,AllPublicationData!$D:$D,'Publication Table (%)'!H$7)/
SUMIFS(AllPublicationData!$E:$E,AllPublicationData!$A:$A,'Publication Table (%)'!$B66,AllPublicationData!$B:$B,'Publication Table (%)'!$C$4,AllPublicationData!$D:$D,'Publication Table (%)'!H$7),
SUMIFS(AllPublicationData!$G:$G,AllPublicationData!$A:$A,'Publication Table (%)'!$B66,AllPublicationData!$B:$B,'Publication Table (%)'!H$7)/
SUMIFS(AllPublicationData!$E:$E,AllPublicationData!$A:$A,'Publication Table (%)'!$B66,AllPublicationData!$B:$B,'Publication Table (%)'!H$7)),
IF('Publication Table (%)'!$C$5="Operations cancelled for clinical reasons",
IFERROR(SUMIFS(AllPublicationData!$H:$H,AllPublicationData!$A:$A,'Publication Table (%)'!$B66,AllPublicationData!$B:$B,'Publication Table (%)'!$C$4,AllPublicationData!$D:$D,'Publication Table (%)'!H$7)/
SUMIFS(AllPublicationData!$E:$E,AllPublicationData!$A:$A,'Publication Table (%)'!$B66,AllPublicationData!$B:$B,'Publication Table (%)'!$C$4,AllPublicationData!$D:$D,'Publication Table (%)'!H$7),
SUMIFS(AllPublicationData!$H:$H,AllPublicationData!$A:$A,'Publication Table (%)'!$B66,AllPublicationData!$B:$B,'Publication Table (%)'!H$7)/
SUMIFS(AllPublicationData!$E:$E,AllPublicationData!$A:$A,'Publication Table (%)'!$B66,AllPublicationData!$B:$B,'Publication Table (%)'!H$7)),
IF('Publication Table (%)'!$C$5="Operations cancelled for non-clinical/capacity reasons",
IFERROR(SUMIFS(AllPublicationData!$I:$I,AllPublicationData!$A:$A,'Publication Table (%)'!$B66,AllPublicationData!$B:$B,'Publication Table (%)'!$C$4,AllPublicationData!$D:$D,'Publication Table (%)'!H$7)/
SUMIFS(AllPublicationData!$E:$E,AllPublicationData!$A:$A,'Publication Table (%)'!$B66,AllPublicationData!$B:$B,'Publication Table (%)'!$C$4,AllPublicationData!$D:$D,'Publication Table (%)'!H$7),
SUMIFS(AllPublicationData!$I:$I,AllPublicationData!$A:$A,'Publication Table (%)'!$B66,AllPublicationData!$B:$B,'Publication Table (%)'!H$7)/
SUMIFS(AllPublicationData!$E:$E,AllPublicationData!$A:$A,'Publication Table (%)'!$B66,AllPublicationData!$B:$B,'Publication Table (%)'!H$7)),
IF('Publication Table (%)'!$C$5="Cancellations for other reasons",
IFERROR(SUMIFS(AllPublicationData!$J:$J,AllPublicationData!$A:$A,'Publication Table (%)'!$B66,AllPublicationData!$B:$B,'Publication Table (%)'!$C$4,AllPublicationData!$D:$D,'Publication Table (%)'!H$7)/
SUMIFS(AllPublicationData!$E:$E,AllPublicationData!$A:$A,'Publication Table (%)'!$B66,AllPublicationData!$B:$B,'Publication Table (%)'!$C$4,AllPublicationData!$D:$D,'Publication Table (%)'!H$7),
SUMIFS(AllPublicationData!$J:$J,AllPublicationData!$A:$A,'Publication Table (%)'!$B66,AllPublicationData!$B:$B,'Publication Table (%)'!H$7)/
SUMIFS(AllPublicationData!$E:$E,AllPublicationData!$A:$A,'Publication Table (%)'!$B66,AllPublicationData!$B:$B,'Publication Table (%)'!H$7)))))))</f>
        <v>7.4654956085319954E-2</v>
      </c>
      <c r="I66" s="96">
        <f>IF('Publication Table (%)'!$C$5="All Cancelled Operations",
IFERROR(SUMIFS(AllPublicationData!$F:$F,AllPublicationData!$A:$A,'Publication Table (%)'!$B66,AllPublicationData!$B:$B,'Publication Table (%)'!$C$4,AllPublicationData!$D:$D,'Publication Table (%)'!I$7)/
SUMIFS(AllPublicationData!$E:$E,AllPublicationData!$A:$A,'Publication Table (%)'!$B66,AllPublicationData!$B:$B,'Publication Table (%)'!$C$4,AllPublicationData!$D:$D,'Publication Table (%)'!I$7),
SUMIFS(AllPublicationData!$F:$F,AllPublicationData!$A:$A,'Publication Table (%)'!$B66,AllPublicationData!$B:$B,'Publication Table (%)'!I$7)/
SUMIFS(AllPublicationData!$E:$E,AllPublicationData!$A:$A,'Publication Table (%)'!$B66,AllPublicationData!$B:$B,'Publication Table (%)'!I$7)),
IF('Publication Table (%)'!$C$5="Operations cancelled by patient",
IFERROR(SUMIFS(AllPublicationData!$G:$G,AllPublicationData!$A:$A,'Publication Table (%)'!$B66,AllPublicationData!$B:$B,'Publication Table (%)'!$C$4,AllPublicationData!$D:$D,'Publication Table (%)'!I$7)/
SUMIFS(AllPublicationData!$E:$E,AllPublicationData!$A:$A,'Publication Table (%)'!$B66,AllPublicationData!$B:$B,'Publication Table (%)'!$C$4,AllPublicationData!$D:$D,'Publication Table (%)'!I$7),
SUMIFS(AllPublicationData!$G:$G,AllPublicationData!$A:$A,'Publication Table (%)'!$B66,AllPublicationData!$B:$B,'Publication Table (%)'!I$7)/
SUMIFS(AllPublicationData!$E:$E,AllPublicationData!$A:$A,'Publication Table (%)'!$B66,AllPublicationData!$B:$B,'Publication Table (%)'!I$7)),
IF('Publication Table (%)'!$C$5="Operations cancelled for clinical reasons",
IFERROR(SUMIFS(AllPublicationData!$H:$H,AllPublicationData!$A:$A,'Publication Table (%)'!$B66,AllPublicationData!$B:$B,'Publication Table (%)'!$C$4,AllPublicationData!$D:$D,'Publication Table (%)'!I$7)/
SUMIFS(AllPublicationData!$E:$E,AllPublicationData!$A:$A,'Publication Table (%)'!$B66,AllPublicationData!$B:$B,'Publication Table (%)'!$C$4,AllPublicationData!$D:$D,'Publication Table (%)'!I$7),
SUMIFS(AllPublicationData!$H:$H,AllPublicationData!$A:$A,'Publication Table (%)'!$B66,AllPublicationData!$B:$B,'Publication Table (%)'!I$7)/
SUMIFS(AllPublicationData!$E:$E,AllPublicationData!$A:$A,'Publication Table (%)'!$B66,AllPublicationData!$B:$B,'Publication Table (%)'!I$7)),
IF('Publication Table (%)'!$C$5="Operations cancelled for non-clinical/capacity reasons",
IFERROR(SUMIFS(AllPublicationData!$I:$I,AllPublicationData!$A:$A,'Publication Table (%)'!$B66,AllPublicationData!$B:$B,'Publication Table (%)'!$C$4,AllPublicationData!$D:$D,'Publication Table (%)'!I$7)/
SUMIFS(AllPublicationData!$E:$E,AllPublicationData!$A:$A,'Publication Table (%)'!$B66,AllPublicationData!$B:$B,'Publication Table (%)'!$C$4,AllPublicationData!$D:$D,'Publication Table (%)'!I$7),
SUMIFS(AllPublicationData!$I:$I,AllPublicationData!$A:$A,'Publication Table (%)'!$B66,AllPublicationData!$B:$B,'Publication Table (%)'!I$7)/
SUMIFS(AllPublicationData!$E:$E,AllPublicationData!$A:$A,'Publication Table (%)'!$B66,AllPublicationData!$B:$B,'Publication Table (%)'!I$7)),
IF('Publication Table (%)'!$C$5="Cancellations for other reasons",
IFERROR(SUMIFS(AllPublicationData!$J:$J,AllPublicationData!$A:$A,'Publication Table (%)'!$B66,AllPublicationData!$B:$B,'Publication Table (%)'!$C$4,AllPublicationData!$D:$D,'Publication Table (%)'!I$7)/
SUMIFS(AllPublicationData!$E:$E,AllPublicationData!$A:$A,'Publication Table (%)'!$B66,AllPublicationData!$B:$B,'Publication Table (%)'!$C$4,AllPublicationData!$D:$D,'Publication Table (%)'!I$7),
SUMIFS(AllPublicationData!$J:$J,AllPublicationData!$A:$A,'Publication Table (%)'!$B66,AllPublicationData!$B:$B,'Publication Table (%)'!I$7)/
SUMIFS(AllPublicationData!$E:$E,AllPublicationData!$A:$A,'Publication Table (%)'!$B66,AllPublicationData!$B:$B,'Publication Table (%)'!I$7)))))))</f>
        <v>6.4406779661016947E-2</v>
      </c>
      <c r="J66" s="96">
        <f>IF('Publication Table (%)'!$C$5="All Cancelled Operations",
IFERROR(SUMIFS(AllPublicationData!$F:$F,AllPublicationData!$A:$A,'Publication Table (%)'!$B66,AllPublicationData!$B:$B,'Publication Table (%)'!$C$4,AllPublicationData!$D:$D,'Publication Table (%)'!J$7)/
SUMIFS(AllPublicationData!$E:$E,AllPublicationData!$A:$A,'Publication Table (%)'!$B66,AllPublicationData!$B:$B,'Publication Table (%)'!$C$4,AllPublicationData!$D:$D,'Publication Table (%)'!J$7),
SUMIFS(AllPublicationData!$F:$F,AllPublicationData!$A:$A,'Publication Table (%)'!$B66,AllPublicationData!$B:$B,'Publication Table (%)'!J$7)/
SUMIFS(AllPublicationData!$E:$E,AllPublicationData!$A:$A,'Publication Table (%)'!$B66,AllPublicationData!$B:$B,'Publication Table (%)'!J$7)),
IF('Publication Table (%)'!$C$5="Operations cancelled by patient",
IFERROR(SUMIFS(AllPublicationData!$G:$G,AllPublicationData!$A:$A,'Publication Table (%)'!$B66,AllPublicationData!$B:$B,'Publication Table (%)'!$C$4,AllPublicationData!$D:$D,'Publication Table (%)'!J$7)/
SUMIFS(AllPublicationData!$E:$E,AllPublicationData!$A:$A,'Publication Table (%)'!$B66,AllPublicationData!$B:$B,'Publication Table (%)'!$C$4,AllPublicationData!$D:$D,'Publication Table (%)'!J$7),
SUMIFS(AllPublicationData!$G:$G,AllPublicationData!$A:$A,'Publication Table (%)'!$B66,AllPublicationData!$B:$B,'Publication Table (%)'!J$7)/
SUMIFS(AllPublicationData!$E:$E,AllPublicationData!$A:$A,'Publication Table (%)'!$B66,AllPublicationData!$B:$B,'Publication Table (%)'!J$7)),
IF('Publication Table (%)'!$C$5="Operations cancelled for clinical reasons",
IFERROR(SUMIFS(AllPublicationData!$H:$H,AllPublicationData!$A:$A,'Publication Table (%)'!$B66,AllPublicationData!$B:$B,'Publication Table (%)'!$C$4,AllPublicationData!$D:$D,'Publication Table (%)'!J$7)/
SUMIFS(AllPublicationData!$E:$E,AllPublicationData!$A:$A,'Publication Table (%)'!$B66,AllPublicationData!$B:$B,'Publication Table (%)'!$C$4,AllPublicationData!$D:$D,'Publication Table (%)'!J$7),
SUMIFS(AllPublicationData!$H:$H,AllPublicationData!$A:$A,'Publication Table (%)'!$B66,AllPublicationData!$B:$B,'Publication Table (%)'!J$7)/
SUMIFS(AllPublicationData!$E:$E,AllPublicationData!$A:$A,'Publication Table (%)'!$B66,AllPublicationData!$B:$B,'Publication Table (%)'!J$7)),
IF('Publication Table (%)'!$C$5="Operations cancelled for non-clinical/capacity reasons",
IFERROR(SUMIFS(AllPublicationData!$I:$I,AllPublicationData!$A:$A,'Publication Table (%)'!$B66,AllPublicationData!$B:$B,'Publication Table (%)'!$C$4,AllPublicationData!$D:$D,'Publication Table (%)'!J$7)/
SUMIFS(AllPublicationData!$E:$E,AllPublicationData!$A:$A,'Publication Table (%)'!$B66,AllPublicationData!$B:$B,'Publication Table (%)'!$C$4,AllPublicationData!$D:$D,'Publication Table (%)'!J$7),
SUMIFS(AllPublicationData!$I:$I,AllPublicationData!$A:$A,'Publication Table (%)'!$B66,AllPublicationData!$B:$B,'Publication Table (%)'!J$7)/
SUMIFS(AllPublicationData!$E:$E,AllPublicationData!$A:$A,'Publication Table (%)'!$B66,AllPublicationData!$B:$B,'Publication Table (%)'!J$7)),
IF('Publication Table (%)'!$C$5="Cancellations for other reasons",
IFERROR(SUMIFS(AllPublicationData!$J:$J,AllPublicationData!$A:$A,'Publication Table (%)'!$B66,AllPublicationData!$B:$B,'Publication Table (%)'!$C$4,AllPublicationData!$D:$D,'Publication Table (%)'!J$7)/
SUMIFS(AllPublicationData!$E:$E,AllPublicationData!$A:$A,'Publication Table (%)'!$B66,AllPublicationData!$B:$B,'Publication Table (%)'!$C$4,AllPublicationData!$D:$D,'Publication Table (%)'!J$7),
SUMIFS(AllPublicationData!$J:$J,AllPublicationData!$A:$A,'Publication Table (%)'!$B66,AllPublicationData!$B:$B,'Publication Table (%)'!J$7)/
SUMIFS(AllPublicationData!$E:$E,AllPublicationData!$A:$A,'Publication Table (%)'!$B66,AllPublicationData!$B:$B,'Publication Table (%)'!J$7)))))))</f>
        <v>0.10909090909090909</v>
      </c>
      <c r="K66" s="96">
        <f>IF('Publication Table (%)'!$C$5="All Cancelled Operations",
IFERROR(SUMIFS(AllPublicationData!$F:$F,AllPublicationData!$A:$A,'Publication Table (%)'!$B66,AllPublicationData!$B:$B,'Publication Table (%)'!$C$4,AllPublicationData!$D:$D,'Publication Table (%)'!K$7)/
SUMIFS(AllPublicationData!$E:$E,AllPublicationData!$A:$A,'Publication Table (%)'!$B66,AllPublicationData!$B:$B,'Publication Table (%)'!$C$4,AllPublicationData!$D:$D,'Publication Table (%)'!K$7),
SUMIFS(AllPublicationData!$F:$F,AllPublicationData!$A:$A,'Publication Table (%)'!$B66,AllPublicationData!$B:$B,'Publication Table (%)'!K$7)/
SUMIFS(AllPublicationData!$E:$E,AllPublicationData!$A:$A,'Publication Table (%)'!$B66,AllPublicationData!$B:$B,'Publication Table (%)'!K$7)),
IF('Publication Table (%)'!$C$5="Operations cancelled by patient",
IFERROR(SUMIFS(AllPublicationData!$G:$G,AllPublicationData!$A:$A,'Publication Table (%)'!$B66,AllPublicationData!$B:$B,'Publication Table (%)'!$C$4,AllPublicationData!$D:$D,'Publication Table (%)'!K$7)/
SUMIFS(AllPublicationData!$E:$E,AllPublicationData!$A:$A,'Publication Table (%)'!$B66,AllPublicationData!$B:$B,'Publication Table (%)'!$C$4,AllPublicationData!$D:$D,'Publication Table (%)'!K$7),
SUMIFS(AllPublicationData!$G:$G,AllPublicationData!$A:$A,'Publication Table (%)'!$B66,AllPublicationData!$B:$B,'Publication Table (%)'!K$7)/
SUMIFS(AllPublicationData!$E:$E,AllPublicationData!$A:$A,'Publication Table (%)'!$B66,AllPublicationData!$B:$B,'Publication Table (%)'!K$7)),
IF('Publication Table (%)'!$C$5="Operations cancelled for clinical reasons",
IFERROR(SUMIFS(AllPublicationData!$H:$H,AllPublicationData!$A:$A,'Publication Table (%)'!$B66,AllPublicationData!$B:$B,'Publication Table (%)'!$C$4,AllPublicationData!$D:$D,'Publication Table (%)'!K$7)/
SUMIFS(AllPublicationData!$E:$E,AllPublicationData!$A:$A,'Publication Table (%)'!$B66,AllPublicationData!$B:$B,'Publication Table (%)'!$C$4,AllPublicationData!$D:$D,'Publication Table (%)'!K$7),
SUMIFS(AllPublicationData!$H:$H,AllPublicationData!$A:$A,'Publication Table (%)'!$B66,AllPublicationData!$B:$B,'Publication Table (%)'!K$7)/
SUMIFS(AllPublicationData!$E:$E,AllPublicationData!$A:$A,'Publication Table (%)'!$B66,AllPublicationData!$B:$B,'Publication Table (%)'!K$7)),
IF('Publication Table (%)'!$C$5="Operations cancelled for non-clinical/capacity reasons",
IFERROR(SUMIFS(AllPublicationData!$I:$I,AllPublicationData!$A:$A,'Publication Table (%)'!$B66,AllPublicationData!$B:$B,'Publication Table (%)'!$C$4,AllPublicationData!$D:$D,'Publication Table (%)'!K$7)/
SUMIFS(AllPublicationData!$E:$E,AllPublicationData!$A:$A,'Publication Table (%)'!$B66,AllPublicationData!$B:$B,'Publication Table (%)'!$C$4,AllPublicationData!$D:$D,'Publication Table (%)'!K$7),
SUMIFS(AllPublicationData!$I:$I,AllPublicationData!$A:$A,'Publication Table (%)'!$B66,AllPublicationData!$B:$B,'Publication Table (%)'!K$7)/
SUMIFS(AllPublicationData!$E:$E,AllPublicationData!$A:$A,'Publication Table (%)'!$B66,AllPublicationData!$B:$B,'Publication Table (%)'!K$7)),
IF('Publication Table (%)'!$C$5="Cancellations for other reasons",
IFERROR(SUMIFS(AllPublicationData!$J:$J,AllPublicationData!$A:$A,'Publication Table (%)'!$B66,AllPublicationData!$B:$B,'Publication Table (%)'!$C$4,AllPublicationData!$D:$D,'Publication Table (%)'!K$7)/
SUMIFS(AllPublicationData!$E:$E,AllPublicationData!$A:$A,'Publication Table (%)'!$B66,AllPublicationData!$B:$B,'Publication Table (%)'!$C$4,AllPublicationData!$D:$D,'Publication Table (%)'!K$7),
SUMIFS(AllPublicationData!$J:$J,AllPublicationData!$A:$A,'Publication Table (%)'!$B66,AllPublicationData!$B:$B,'Publication Table (%)'!K$7)/
SUMIFS(AllPublicationData!$E:$E,AllPublicationData!$A:$A,'Publication Table (%)'!$B66,AllPublicationData!$B:$B,'Publication Table (%)'!K$7)))))))</f>
        <v>8.5600530856005302E-2</v>
      </c>
      <c r="L66" s="96">
        <f>IF('Publication Table (%)'!$C$5="All Cancelled Operations",
IFERROR(SUMIFS(AllPublicationData!$F:$F,AllPublicationData!$A:$A,'Publication Table (%)'!$B66,AllPublicationData!$B:$B,'Publication Table (%)'!$C$4,AllPublicationData!$D:$D,'Publication Table (%)'!L$7)/
SUMIFS(AllPublicationData!$E:$E,AllPublicationData!$A:$A,'Publication Table (%)'!$B66,AllPublicationData!$B:$B,'Publication Table (%)'!$C$4,AllPublicationData!$D:$D,'Publication Table (%)'!L$7),
SUMIFS(AllPublicationData!$F:$F,AllPublicationData!$A:$A,'Publication Table (%)'!$B66,AllPublicationData!$B:$B,'Publication Table (%)'!L$7)/
SUMIFS(AllPublicationData!$E:$E,AllPublicationData!$A:$A,'Publication Table (%)'!$B66,AllPublicationData!$B:$B,'Publication Table (%)'!L$7)),
IF('Publication Table (%)'!$C$5="Operations cancelled by patient",
IFERROR(SUMIFS(AllPublicationData!$G:$G,AllPublicationData!$A:$A,'Publication Table (%)'!$B66,AllPublicationData!$B:$B,'Publication Table (%)'!$C$4,AllPublicationData!$D:$D,'Publication Table (%)'!L$7)/
SUMIFS(AllPublicationData!$E:$E,AllPublicationData!$A:$A,'Publication Table (%)'!$B66,AllPublicationData!$B:$B,'Publication Table (%)'!$C$4,AllPublicationData!$D:$D,'Publication Table (%)'!L$7),
SUMIFS(AllPublicationData!$G:$G,AllPublicationData!$A:$A,'Publication Table (%)'!$B66,AllPublicationData!$B:$B,'Publication Table (%)'!L$7)/
SUMIFS(AllPublicationData!$E:$E,AllPublicationData!$A:$A,'Publication Table (%)'!$B66,AllPublicationData!$B:$B,'Publication Table (%)'!L$7)),
IF('Publication Table (%)'!$C$5="Operations cancelled for clinical reasons",
IFERROR(SUMIFS(AllPublicationData!$H:$H,AllPublicationData!$A:$A,'Publication Table (%)'!$B66,AllPublicationData!$B:$B,'Publication Table (%)'!$C$4,AllPublicationData!$D:$D,'Publication Table (%)'!L$7)/
SUMIFS(AllPublicationData!$E:$E,AllPublicationData!$A:$A,'Publication Table (%)'!$B66,AllPublicationData!$B:$B,'Publication Table (%)'!$C$4,AllPublicationData!$D:$D,'Publication Table (%)'!L$7),
SUMIFS(AllPublicationData!$H:$H,AllPublicationData!$A:$A,'Publication Table (%)'!$B66,AllPublicationData!$B:$B,'Publication Table (%)'!L$7)/
SUMIFS(AllPublicationData!$E:$E,AllPublicationData!$A:$A,'Publication Table (%)'!$B66,AllPublicationData!$B:$B,'Publication Table (%)'!L$7)),
IF('Publication Table (%)'!$C$5="Operations cancelled for non-clinical/capacity reasons",
IFERROR(SUMIFS(AllPublicationData!$I:$I,AllPublicationData!$A:$A,'Publication Table (%)'!$B66,AllPublicationData!$B:$B,'Publication Table (%)'!$C$4,AllPublicationData!$D:$D,'Publication Table (%)'!L$7)/
SUMIFS(AllPublicationData!$E:$E,AllPublicationData!$A:$A,'Publication Table (%)'!$B66,AllPublicationData!$B:$B,'Publication Table (%)'!$C$4,AllPublicationData!$D:$D,'Publication Table (%)'!L$7),
SUMIFS(AllPublicationData!$I:$I,AllPublicationData!$A:$A,'Publication Table (%)'!$B66,AllPublicationData!$B:$B,'Publication Table (%)'!L$7)/
SUMIFS(AllPublicationData!$E:$E,AllPublicationData!$A:$A,'Publication Table (%)'!$B66,AllPublicationData!$B:$B,'Publication Table (%)'!L$7)),
IF('Publication Table (%)'!$C$5="Cancellations for other reasons",
IFERROR(SUMIFS(AllPublicationData!$J:$J,AllPublicationData!$A:$A,'Publication Table (%)'!$B66,AllPublicationData!$B:$B,'Publication Table (%)'!$C$4,AllPublicationData!$D:$D,'Publication Table (%)'!L$7)/
SUMIFS(AllPublicationData!$E:$E,AllPublicationData!$A:$A,'Publication Table (%)'!$B66,AllPublicationData!$B:$B,'Publication Table (%)'!$C$4,AllPublicationData!$D:$D,'Publication Table (%)'!L$7),
SUMIFS(AllPublicationData!$J:$J,AllPublicationData!$A:$A,'Publication Table (%)'!$B66,AllPublicationData!$B:$B,'Publication Table (%)'!L$7)/
SUMIFS(AllPublicationData!$E:$E,AllPublicationData!$A:$A,'Publication Table (%)'!$B66,AllPublicationData!$B:$B,'Publication Table (%)'!L$7)))))))</f>
        <v>7.2531667534270344E-2</v>
      </c>
      <c r="M66" s="96">
        <f>IF('Publication Table (%)'!$C$5="All Cancelled Operations",
IFERROR(SUMIFS(AllPublicationData!$F:$F,AllPublicationData!$A:$A,'Publication Table (%)'!$B66,AllPublicationData!$B:$B,'Publication Table (%)'!$C$4,AllPublicationData!$D:$D,'Publication Table (%)'!M$7)/
SUMIFS(AllPublicationData!$E:$E,AllPublicationData!$A:$A,'Publication Table (%)'!$B66,AllPublicationData!$B:$B,'Publication Table (%)'!$C$4,AllPublicationData!$D:$D,'Publication Table (%)'!M$7),
SUMIFS(AllPublicationData!$F:$F,AllPublicationData!$A:$A,'Publication Table (%)'!$B66,AllPublicationData!$B:$B,'Publication Table (%)'!M$7)/
SUMIFS(AllPublicationData!$E:$E,AllPublicationData!$A:$A,'Publication Table (%)'!$B66,AllPublicationData!$B:$B,'Publication Table (%)'!M$7)),
IF('Publication Table (%)'!$C$5="Operations cancelled by patient",
IFERROR(SUMIFS(AllPublicationData!$G:$G,AllPublicationData!$A:$A,'Publication Table (%)'!$B66,AllPublicationData!$B:$B,'Publication Table (%)'!$C$4,AllPublicationData!$D:$D,'Publication Table (%)'!M$7)/
SUMIFS(AllPublicationData!$E:$E,AllPublicationData!$A:$A,'Publication Table (%)'!$B66,AllPublicationData!$B:$B,'Publication Table (%)'!$C$4,AllPublicationData!$D:$D,'Publication Table (%)'!M$7),
SUMIFS(AllPublicationData!$G:$G,AllPublicationData!$A:$A,'Publication Table (%)'!$B66,AllPublicationData!$B:$B,'Publication Table (%)'!M$7)/
SUMIFS(AllPublicationData!$E:$E,AllPublicationData!$A:$A,'Publication Table (%)'!$B66,AllPublicationData!$B:$B,'Publication Table (%)'!M$7)),
IF('Publication Table (%)'!$C$5="Operations cancelled for clinical reasons",
IFERROR(SUMIFS(AllPublicationData!$H:$H,AllPublicationData!$A:$A,'Publication Table (%)'!$B66,AllPublicationData!$B:$B,'Publication Table (%)'!$C$4,AllPublicationData!$D:$D,'Publication Table (%)'!M$7)/
SUMIFS(AllPublicationData!$E:$E,AllPublicationData!$A:$A,'Publication Table (%)'!$B66,AllPublicationData!$B:$B,'Publication Table (%)'!$C$4,AllPublicationData!$D:$D,'Publication Table (%)'!M$7),
SUMIFS(AllPublicationData!$H:$H,AllPublicationData!$A:$A,'Publication Table (%)'!$B66,AllPublicationData!$B:$B,'Publication Table (%)'!M$7)/
SUMIFS(AllPublicationData!$E:$E,AllPublicationData!$A:$A,'Publication Table (%)'!$B66,AllPublicationData!$B:$B,'Publication Table (%)'!M$7)),
IF('Publication Table (%)'!$C$5="Operations cancelled for non-clinical/capacity reasons",
IFERROR(SUMIFS(AllPublicationData!$I:$I,AllPublicationData!$A:$A,'Publication Table (%)'!$B66,AllPublicationData!$B:$B,'Publication Table (%)'!$C$4,AllPublicationData!$D:$D,'Publication Table (%)'!M$7)/
SUMIFS(AllPublicationData!$E:$E,AllPublicationData!$A:$A,'Publication Table (%)'!$B66,AllPublicationData!$B:$B,'Publication Table (%)'!$C$4,AllPublicationData!$D:$D,'Publication Table (%)'!M$7),
SUMIFS(AllPublicationData!$I:$I,AllPublicationData!$A:$A,'Publication Table (%)'!$B66,AllPublicationData!$B:$B,'Publication Table (%)'!M$7)/
SUMIFS(AllPublicationData!$E:$E,AllPublicationData!$A:$A,'Publication Table (%)'!$B66,AllPublicationData!$B:$B,'Publication Table (%)'!M$7)),
IF('Publication Table (%)'!$C$5="Cancellations for other reasons",
IFERROR(SUMIFS(AllPublicationData!$J:$J,AllPublicationData!$A:$A,'Publication Table (%)'!$B66,AllPublicationData!$B:$B,'Publication Table (%)'!$C$4,AllPublicationData!$D:$D,'Publication Table (%)'!M$7)/
SUMIFS(AllPublicationData!$E:$E,AllPublicationData!$A:$A,'Publication Table (%)'!$B66,AllPublicationData!$B:$B,'Publication Table (%)'!$C$4,AllPublicationData!$D:$D,'Publication Table (%)'!M$7),
SUMIFS(AllPublicationData!$J:$J,AllPublicationData!$A:$A,'Publication Table (%)'!$B66,AllPublicationData!$B:$B,'Publication Table (%)'!M$7)/
SUMIFS(AllPublicationData!$E:$E,AllPublicationData!$A:$A,'Publication Table (%)'!$B66,AllPublicationData!$B:$B,'Publication Table (%)'!M$7)))))))</f>
        <v>0.13957307060755336</v>
      </c>
      <c r="N66" s="96">
        <f>IF('Publication Table (%)'!$C$5="All Cancelled Operations",
IFERROR(SUMIFS(AllPublicationData!$F:$F,AllPublicationData!$A:$A,'Publication Table (%)'!$B66,AllPublicationData!$B:$B,'Publication Table (%)'!$C$4,AllPublicationData!$D:$D,'Publication Table (%)'!N$7)/
SUMIFS(AllPublicationData!$E:$E,AllPublicationData!$A:$A,'Publication Table (%)'!$B66,AllPublicationData!$B:$B,'Publication Table (%)'!$C$4,AllPublicationData!$D:$D,'Publication Table (%)'!N$7),
SUMIFS(AllPublicationData!$F:$F,AllPublicationData!$A:$A,'Publication Table (%)'!$B66,AllPublicationData!$B:$B,'Publication Table (%)'!N$7)/
SUMIFS(AllPublicationData!$E:$E,AllPublicationData!$A:$A,'Publication Table (%)'!$B66,AllPublicationData!$B:$B,'Publication Table (%)'!N$7)),
IF('Publication Table (%)'!$C$5="Operations cancelled by patient",
IFERROR(SUMIFS(AllPublicationData!$G:$G,AllPublicationData!$A:$A,'Publication Table (%)'!$B66,AllPublicationData!$B:$B,'Publication Table (%)'!$C$4,AllPublicationData!$D:$D,'Publication Table (%)'!N$7)/
SUMIFS(AllPublicationData!$E:$E,AllPublicationData!$A:$A,'Publication Table (%)'!$B66,AllPublicationData!$B:$B,'Publication Table (%)'!$C$4,AllPublicationData!$D:$D,'Publication Table (%)'!N$7),
SUMIFS(AllPublicationData!$G:$G,AllPublicationData!$A:$A,'Publication Table (%)'!$B66,AllPublicationData!$B:$B,'Publication Table (%)'!N$7)/
SUMIFS(AllPublicationData!$E:$E,AllPublicationData!$A:$A,'Publication Table (%)'!$B66,AllPublicationData!$B:$B,'Publication Table (%)'!N$7)),
IF('Publication Table (%)'!$C$5="Operations cancelled for clinical reasons",
IFERROR(SUMIFS(AllPublicationData!$H:$H,AllPublicationData!$A:$A,'Publication Table (%)'!$B66,AllPublicationData!$B:$B,'Publication Table (%)'!$C$4,AllPublicationData!$D:$D,'Publication Table (%)'!N$7)/
SUMIFS(AllPublicationData!$E:$E,AllPublicationData!$A:$A,'Publication Table (%)'!$B66,AllPublicationData!$B:$B,'Publication Table (%)'!$C$4,AllPublicationData!$D:$D,'Publication Table (%)'!N$7),
SUMIFS(AllPublicationData!$H:$H,AllPublicationData!$A:$A,'Publication Table (%)'!$B66,AllPublicationData!$B:$B,'Publication Table (%)'!N$7)/
SUMIFS(AllPublicationData!$E:$E,AllPublicationData!$A:$A,'Publication Table (%)'!$B66,AllPublicationData!$B:$B,'Publication Table (%)'!N$7)),
IF('Publication Table (%)'!$C$5="Operations cancelled for non-clinical/capacity reasons",
IFERROR(SUMIFS(AllPublicationData!$I:$I,AllPublicationData!$A:$A,'Publication Table (%)'!$B66,AllPublicationData!$B:$B,'Publication Table (%)'!$C$4,AllPublicationData!$D:$D,'Publication Table (%)'!N$7)/
SUMIFS(AllPublicationData!$E:$E,AllPublicationData!$A:$A,'Publication Table (%)'!$B66,AllPublicationData!$B:$B,'Publication Table (%)'!$C$4,AllPublicationData!$D:$D,'Publication Table (%)'!N$7),
SUMIFS(AllPublicationData!$I:$I,AllPublicationData!$A:$A,'Publication Table (%)'!$B66,AllPublicationData!$B:$B,'Publication Table (%)'!N$7)/
SUMIFS(AllPublicationData!$E:$E,AllPublicationData!$A:$A,'Publication Table (%)'!$B66,AllPublicationData!$B:$B,'Publication Table (%)'!N$7)),
IF('Publication Table (%)'!$C$5="Cancellations for other reasons",
IFERROR(SUMIFS(AllPublicationData!$J:$J,AllPublicationData!$A:$A,'Publication Table (%)'!$B66,AllPublicationData!$B:$B,'Publication Table (%)'!$C$4,AllPublicationData!$D:$D,'Publication Table (%)'!N$7)/
SUMIFS(AllPublicationData!$E:$E,AllPublicationData!$A:$A,'Publication Table (%)'!$B66,AllPublicationData!$B:$B,'Publication Table (%)'!$C$4,AllPublicationData!$D:$D,'Publication Table (%)'!N$7),
SUMIFS(AllPublicationData!$J:$J,AllPublicationData!$A:$A,'Publication Table (%)'!$B66,AllPublicationData!$B:$B,'Publication Table (%)'!N$7)/
SUMIFS(AllPublicationData!$E:$E,AllPublicationData!$A:$A,'Publication Table (%)'!$B66,AllPublicationData!$B:$B,'Publication Table (%)'!N$7)))))))</f>
        <v>0.10478468899521531</v>
      </c>
      <c r="O66" s="96">
        <f>IF('Publication Table (%)'!$C$5="All Cancelled Operations",
IFERROR(SUMIFS(AllPublicationData!$F:$F,AllPublicationData!$A:$A,'Publication Table (%)'!$B66,AllPublicationData!$B:$B,'Publication Table (%)'!$C$4,AllPublicationData!$D:$D,'Publication Table (%)'!O$7)/
SUMIFS(AllPublicationData!$E:$E,AllPublicationData!$A:$A,'Publication Table (%)'!$B66,AllPublicationData!$B:$B,'Publication Table (%)'!$C$4,AllPublicationData!$D:$D,'Publication Table (%)'!O$7),
SUMIFS(AllPublicationData!$F:$F,AllPublicationData!$A:$A,'Publication Table (%)'!$B66,AllPublicationData!$B:$B,'Publication Table (%)'!O$7)/
SUMIFS(AllPublicationData!$E:$E,AllPublicationData!$A:$A,'Publication Table (%)'!$B66,AllPublicationData!$B:$B,'Publication Table (%)'!O$7)),
IF('Publication Table (%)'!$C$5="Operations cancelled by patient",
IFERROR(SUMIFS(AllPublicationData!$G:$G,AllPublicationData!$A:$A,'Publication Table (%)'!$B66,AllPublicationData!$B:$B,'Publication Table (%)'!$C$4,AllPublicationData!$D:$D,'Publication Table (%)'!O$7)/
SUMIFS(AllPublicationData!$E:$E,AllPublicationData!$A:$A,'Publication Table (%)'!$B66,AllPublicationData!$B:$B,'Publication Table (%)'!$C$4,AllPublicationData!$D:$D,'Publication Table (%)'!O$7),
SUMIFS(AllPublicationData!$G:$G,AllPublicationData!$A:$A,'Publication Table (%)'!$B66,AllPublicationData!$B:$B,'Publication Table (%)'!O$7)/
SUMIFS(AllPublicationData!$E:$E,AllPublicationData!$A:$A,'Publication Table (%)'!$B66,AllPublicationData!$B:$B,'Publication Table (%)'!O$7)),
IF('Publication Table (%)'!$C$5="Operations cancelled for clinical reasons",
IFERROR(SUMIFS(AllPublicationData!$H:$H,AllPublicationData!$A:$A,'Publication Table (%)'!$B66,AllPublicationData!$B:$B,'Publication Table (%)'!$C$4,AllPublicationData!$D:$D,'Publication Table (%)'!O$7)/
SUMIFS(AllPublicationData!$E:$E,AllPublicationData!$A:$A,'Publication Table (%)'!$B66,AllPublicationData!$B:$B,'Publication Table (%)'!$C$4,AllPublicationData!$D:$D,'Publication Table (%)'!O$7),
SUMIFS(AllPublicationData!$H:$H,AllPublicationData!$A:$A,'Publication Table (%)'!$B66,AllPublicationData!$B:$B,'Publication Table (%)'!O$7)/
SUMIFS(AllPublicationData!$E:$E,AllPublicationData!$A:$A,'Publication Table (%)'!$B66,AllPublicationData!$B:$B,'Publication Table (%)'!O$7)),
IF('Publication Table (%)'!$C$5="Operations cancelled for non-clinical/capacity reasons",
IFERROR(SUMIFS(AllPublicationData!$I:$I,AllPublicationData!$A:$A,'Publication Table (%)'!$B66,AllPublicationData!$B:$B,'Publication Table (%)'!$C$4,AllPublicationData!$D:$D,'Publication Table (%)'!O$7)/
SUMIFS(AllPublicationData!$E:$E,AllPublicationData!$A:$A,'Publication Table (%)'!$B66,AllPublicationData!$B:$B,'Publication Table (%)'!$C$4,AllPublicationData!$D:$D,'Publication Table (%)'!O$7),
SUMIFS(AllPublicationData!$I:$I,AllPublicationData!$A:$A,'Publication Table (%)'!$B66,AllPublicationData!$B:$B,'Publication Table (%)'!O$7)/
SUMIFS(AllPublicationData!$E:$E,AllPublicationData!$A:$A,'Publication Table (%)'!$B66,AllPublicationData!$B:$B,'Publication Table (%)'!O$7)),
IF('Publication Table (%)'!$C$5="Cancellations for other reasons",
IFERROR(SUMIFS(AllPublicationData!$J:$J,AllPublicationData!$A:$A,'Publication Table (%)'!$B66,AllPublicationData!$B:$B,'Publication Table (%)'!$C$4,AllPublicationData!$D:$D,'Publication Table (%)'!O$7)/
SUMIFS(AllPublicationData!$E:$E,AllPublicationData!$A:$A,'Publication Table (%)'!$B66,AllPublicationData!$B:$B,'Publication Table (%)'!$C$4,AllPublicationData!$D:$D,'Publication Table (%)'!O$7),
SUMIFS(AllPublicationData!$J:$J,AllPublicationData!$A:$A,'Publication Table (%)'!$B66,AllPublicationData!$B:$B,'Publication Table (%)'!O$7)/
SUMIFS(AllPublicationData!$E:$E,AllPublicationData!$A:$A,'Publication Table (%)'!$B66,AllPublicationData!$B:$B,'Publication Table (%)'!O$7)))))))</f>
        <v>0.1058845934107789</v>
      </c>
      <c r="P66" s="96">
        <f>IF('Publication Table (%)'!$C$5="All Cancelled Operations",
IFERROR(SUMIFS(AllPublicationData!$F:$F,AllPublicationData!$A:$A,'Publication Table (%)'!$B66,AllPublicationData!$B:$B,'Publication Table (%)'!$C$4,AllPublicationData!$D:$D,'Publication Table (%)'!P$7)/
SUMIFS(AllPublicationData!$E:$E,AllPublicationData!$A:$A,'Publication Table (%)'!$B66,AllPublicationData!$B:$B,'Publication Table (%)'!$C$4,AllPublicationData!$D:$D,'Publication Table (%)'!P$7),
SUMIFS(AllPublicationData!$F:$F,AllPublicationData!$A:$A,'Publication Table (%)'!$B66,AllPublicationData!$B:$B,'Publication Table (%)'!P$7)/
SUMIFS(AllPublicationData!$E:$E,AllPublicationData!$A:$A,'Publication Table (%)'!$B66,AllPublicationData!$B:$B,'Publication Table (%)'!P$7)),
IF('Publication Table (%)'!$C$5="Operations cancelled by patient",
IFERROR(SUMIFS(AllPublicationData!$G:$G,AllPublicationData!$A:$A,'Publication Table (%)'!$B66,AllPublicationData!$B:$B,'Publication Table (%)'!$C$4,AllPublicationData!$D:$D,'Publication Table (%)'!P$7)/
SUMIFS(AllPublicationData!$E:$E,AllPublicationData!$A:$A,'Publication Table (%)'!$B66,AllPublicationData!$B:$B,'Publication Table (%)'!$C$4,AllPublicationData!$D:$D,'Publication Table (%)'!P$7),
SUMIFS(AllPublicationData!$G:$G,AllPublicationData!$A:$A,'Publication Table (%)'!$B66,AllPublicationData!$B:$B,'Publication Table (%)'!P$7)/
SUMIFS(AllPublicationData!$E:$E,AllPublicationData!$A:$A,'Publication Table (%)'!$B66,AllPublicationData!$B:$B,'Publication Table (%)'!P$7)),
IF('Publication Table (%)'!$C$5="Operations cancelled for clinical reasons",
IFERROR(SUMIFS(AllPublicationData!$H:$H,AllPublicationData!$A:$A,'Publication Table (%)'!$B66,AllPublicationData!$B:$B,'Publication Table (%)'!$C$4,AllPublicationData!$D:$D,'Publication Table (%)'!P$7)/
SUMIFS(AllPublicationData!$E:$E,AllPublicationData!$A:$A,'Publication Table (%)'!$B66,AllPublicationData!$B:$B,'Publication Table (%)'!$C$4,AllPublicationData!$D:$D,'Publication Table (%)'!P$7),
SUMIFS(AllPublicationData!$H:$H,AllPublicationData!$A:$A,'Publication Table (%)'!$B66,AllPublicationData!$B:$B,'Publication Table (%)'!P$7)/
SUMIFS(AllPublicationData!$E:$E,AllPublicationData!$A:$A,'Publication Table (%)'!$B66,AllPublicationData!$B:$B,'Publication Table (%)'!P$7)),
IF('Publication Table (%)'!$C$5="Operations cancelled for non-clinical/capacity reasons",
IFERROR(SUMIFS(AllPublicationData!$I:$I,AllPublicationData!$A:$A,'Publication Table (%)'!$B66,AllPublicationData!$B:$B,'Publication Table (%)'!$C$4,AllPublicationData!$D:$D,'Publication Table (%)'!P$7)/
SUMIFS(AllPublicationData!$E:$E,AllPublicationData!$A:$A,'Publication Table (%)'!$B66,AllPublicationData!$B:$B,'Publication Table (%)'!$C$4,AllPublicationData!$D:$D,'Publication Table (%)'!P$7),
SUMIFS(AllPublicationData!$I:$I,AllPublicationData!$A:$A,'Publication Table (%)'!$B66,AllPublicationData!$B:$B,'Publication Table (%)'!P$7)/
SUMIFS(AllPublicationData!$E:$E,AllPublicationData!$A:$A,'Publication Table (%)'!$B66,AllPublicationData!$B:$B,'Publication Table (%)'!P$7)),
IF('Publication Table (%)'!$C$5="Cancellations for other reasons",
IFERROR(SUMIFS(AllPublicationData!$J:$J,AllPublicationData!$A:$A,'Publication Table (%)'!$B66,AllPublicationData!$B:$B,'Publication Table (%)'!$C$4,AllPublicationData!$D:$D,'Publication Table (%)'!P$7)/
SUMIFS(AllPublicationData!$E:$E,AllPublicationData!$A:$A,'Publication Table (%)'!$B66,AllPublicationData!$B:$B,'Publication Table (%)'!$C$4,AllPublicationData!$D:$D,'Publication Table (%)'!P$7),
SUMIFS(AllPublicationData!$J:$J,AllPublicationData!$A:$A,'Publication Table (%)'!$B66,AllPublicationData!$B:$B,'Publication Table (%)'!P$7)/
SUMIFS(AllPublicationData!$E:$E,AllPublicationData!$A:$A,'Publication Table (%)'!$B66,AllPublicationData!$B:$B,'Publication Table (%)'!P$7)))))))</f>
        <v>5.2459016393442623E-2</v>
      </c>
      <c r="Q66" s="96">
        <f>IF('Publication Table (%)'!$C$5="All Cancelled Operations",
IFERROR(SUMIFS(AllPublicationData!$F:$F,AllPublicationData!$A:$A,'Publication Table (%)'!$B66,AllPublicationData!$B:$B,'Publication Table (%)'!$C$4,AllPublicationData!$D:$D,'Publication Table (%)'!Q$7)/
SUMIFS(AllPublicationData!$E:$E,AllPublicationData!$A:$A,'Publication Table (%)'!$B66,AllPublicationData!$B:$B,'Publication Table (%)'!$C$4,AllPublicationData!$D:$D,'Publication Table (%)'!Q$7),
SUMIFS(AllPublicationData!$F:$F,AllPublicationData!$A:$A,'Publication Table (%)'!$B66,AllPublicationData!$B:$B,'Publication Table (%)'!Q$7)/
SUMIFS(AllPublicationData!$E:$E,AllPublicationData!$A:$A,'Publication Table (%)'!$B66,AllPublicationData!$B:$B,'Publication Table (%)'!Q$7)),
IF('Publication Table (%)'!$C$5="Operations cancelled by patient",
IFERROR(SUMIFS(AllPublicationData!$G:$G,AllPublicationData!$A:$A,'Publication Table (%)'!$B66,AllPublicationData!$B:$B,'Publication Table (%)'!$C$4,AllPublicationData!$D:$D,'Publication Table (%)'!Q$7)/
SUMIFS(AllPublicationData!$E:$E,AllPublicationData!$A:$A,'Publication Table (%)'!$B66,AllPublicationData!$B:$B,'Publication Table (%)'!$C$4,AllPublicationData!$D:$D,'Publication Table (%)'!Q$7),
SUMIFS(AllPublicationData!$G:$G,AllPublicationData!$A:$A,'Publication Table (%)'!$B66,AllPublicationData!$B:$B,'Publication Table (%)'!Q$7)/
SUMIFS(AllPublicationData!$E:$E,AllPublicationData!$A:$A,'Publication Table (%)'!$B66,AllPublicationData!$B:$B,'Publication Table (%)'!Q$7)),
IF('Publication Table (%)'!$C$5="Operations cancelled for clinical reasons",
IFERROR(SUMIFS(AllPublicationData!$H:$H,AllPublicationData!$A:$A,'Publication Table (%)'!$B66,AllPublicationData!$B:$B,'Publication Table (%)'!$C$4,AllPublicationData!$D:$D,'Publication Table (%)'!Q$7)/
SUMIFS(AllPublicationData!$E:$E,AllPublicationData!$A:$A,'Publication Table (%)'!$B66,AllPublicationData!$B:$B,'Publication Table (%)'!$C$4,AllPublicationData!$D:$D,'Publication Table (%)'!Q$7),
SUMIFS(AllPublicationData!$H:$H,AllPublicationData!$A:$A,'Publication Table (%)'!$B66,AllPublicationData!$B:$B,'Publication Table (%)'!Q$7)/
SUMIFS(AllPublicationData!$E:$E,AllPublicationData!$A:$A,'Publication Table (%)'!$B66,AllPublicationData!$B:$B,'Publication Table (%)'!Q$7)),
IF('Publication Table (%)'!$C$5="Operations cancelled for non-clinical/capacity reasons",
IFERROR(SUMIFS(AllPublicationData!$I:$I,AllPublicationData!$A:$A,'Publication Table (%)'!$B66,AllPublicationData!$B:$B,'Publication Table (%)'!$C$4,AllPublicationData!$D:$D,'Publication Table (%)'!Q$7)/
SUMIFS(AllPublicationData!$E:$E,AllPublicationData!$A:$A,'Publication Table (%)'!$B66,AllPublicationData!$B:$B,'Publication Table (%)'!$C$4,AllPublicationData!$D:$D,'Publication Table (%)'!Q$7),
SUMIFS(AllPublicationData!$I:$I,AllPublicationData!$A:$A,'Publication Table (%)'!$B66,AllPublicationData!$B:$B,'Publication Table (%)'!Q$7)/
SUMIFS(AllPublicationData!$E:$E,AllPublicationData!$A:$A,'Publication Table (%)'!$B66,AllPublicationData!$B:$B,'Publication Table (%)'!Q$7)),
IF('Publication Table (%)'!$C$5="Cancellations for other reasons",
IFERROR(SUMIFS(AllPublicationData!$J:$J,AllPublicationData!$A:$A,'Publication Table (%)'!$B66,AllPublicationData!$B:$B,'Publication Table (%)'!$C$4,AllPublicationData!$D:$D,'Publication Table (%)'!Q$7)/
SUMIFS(AllPublicationData!$E:$E,AllPublicationData!$A:$A,'Publication Table (%)'!$B66,AllPublicationData!$B:$B,'Publication Table (%)'!$C$4,AllPublicationData!$D:$D,'Publication Table (%)'!Q$7),
SUMIFS(AllPublicationData!$J:$J,AllPublicationData!$A:$A,'Publication Table (%)'!$B66,AllPublicationData!$B:$B,'Publication Table (%)'!Q$7)/
SUMIFS(AllPublicationData!$E:$E,AllPublicationData!$A:$A,'Publication Table (%)'!$B66,AllPublicationData!$B:$B,'Publication Table (%)'!Q$7)))))))</f>
        <v>6.25E-2</v>
      </c>
      <c r="R66" s="96">
        <f>IF('Publication Table (%)'!$C$5="All Cancelled Operations",
IFERROR(SUMIFS(AllPublicationData!$F:$F,AllPublicationData!$A:$A,'Publication Table (%)'!$B66,AllPublicationData!$B:$B,'Publication Table (%)'!$C$4,AllPublicationData!$D:$D,'Publication Table (%)'!R$7)/
SUMIFS(AllPublicationData!$E:$E,AllPublicationData!$A:$A,'Publication Table (%)'!$B66,AllPublicationData!$B:$B,'Publication Table (%)'!$C$4,AllPublicationData!$D:$D,'Publication Table (%)'!R$7),
SUMIFS(AllPublicationData!$F:$F,AllPublicationData!$A:$A,'Publication Table (%)'!$B66,AllPublicationData!$B:$B,'Publication Table (%)'!R$7)/
SUMIFS(AllPublicationData!$E:$E,AllPublicationData!$A:$A,'Publication Table (%)'!$B66,AllPublicationData!$B:$B,'Publication Table (%)'!R$7)),
IF('Publication Table (%)'!$C$5="Operations cancelled by patient",
IFERROR(SUMIFS(AllPublicationData!$G:$G,AllPublicationData!$A:$A,'Publication Table (%)'!$B66,AllPublicationData!$B:$B,'Publication Table (%)'!$C$4,AllPublicationData!$D:$D,'Publication Table (%)'!R$7)/
SUMIFS(AllPublicationData!$E:$E,AllPublicationData!$A:$A,'Publication Table (%)'!$B66,AllPublicationData!$B:$B,'Publication Table (%)'!$C$4,AllPublicationData!$D:$D,'Publication Table (%)'!R$7),
SUMIFS(AllPublicationData!$G:$G,AllPublicationData!$A:$A,'Publication Table (%)'!$B66,AllPublicationData!$B:$B,'Publication Table (%)'!R$7)/
SUMIFS(AllPublicationData!$E:$E,AllPublicationData!$A:$A,'Publication Table (%)'!$B66,AllPublicationData!$B:$B,'Publication Table (%)'!R$7)),
IF('Publication Table (%)'!$C$5="Operations cancelled for clinical reasons",
IFERROR(SUMIFS(AllPublicationData!$H:$H,AllPublicationData!$A:$A,'Publication Table (%)'!$B66,AllPublicationData!$B:$B,'Publication Table (%)'!$C$4,AllPublicationData!$D:$D,'Publication Table (%)'!R$7)/
SUMIFS(AllPublicationData!$E:$E,AllPublicationData!$A:$A,'Publication Table (%)'!$B66,AllPublicationData!$B:$B,'Publication Table (%)'!$C$4,AllPublicationData!$D:$D,'Publication Table (%)'!R$7),
SUMIFS(AllPublicationData!$H:$H,AllPublicationData!$A:$A,'Publication Table (%)'!$B66,AllPublicationData!$B:$B,'Publication Table (%)'!R$7)/
SUMIFS(AllPublicationData!$E:$E,AllPublicationData!$A:$A,'Publication Table (%)'!$B66,AllPublicationData!$B:$B,'Publication Table (%)'!R$7)),
IF('Publication Table (%)'!$C$5="Operations cancelled for non-clinical/capacity reasons",
IFERROR(SUMIFS(AllPublicationData!$I:$I,AllPublicationData!$A:$A,'Publication Table (%)'!$B66,AllPublicationData!$B:$B,'Publication Table (%)'!$C$4,AllPublicationData!$D:$D,'Publication Table (%)'!R$7)/
SUMIFS(AllPublicationData!$E:$E,AllPublicationData!$A:$A,'Publication Table (%)'!$B66,AllPublicationData!$B:$B,'Publication Table (%)'!$C$4,AllPublicationData!$D:$D,'Publication Table (%)'!R$7),
SUMIFS(AllPublicationData!$I:$I,AllPublicationData!$A:$A,'Publication Table (%)'!$B66,AllPublicationData!$B:$B,'Publication Table (%)'!R$7)/
SUMIFS(AllPublicationData!$E:$E,AllPublicationData!$A:$A,'Publication Table (%)'!$B66,AllPublicationData!$B:$B,'Publication Table (%)'!R$7)),
IF('Publication Table (%)'!$C$5="Cancellations for other reasons",
IFERROR(SUMIFS(AllPublicationData!$J:$J,AllPublicationData!$A:$A,'Publication Table (%)'!$B66,AllPublicationData!$B:$B,'Publication Table (%)'!$C$4,AllPublicationData!$D:$D,'Publication Table (%)'!R$7)/
SUMIFS(AllPublicationData!$E:$E,AllPublicationData!$A:$A,'Publication Table (%)'!$B66,AllPublicationData!$B:$B,'Publication Table (%)'!$C$4,AllPublicationData!$D:$D,'Publication Table (%)'!R$7),
SUMIFS(AllPublicationData!$J:$J,AllPublicationData!$A:$A,'Publication Table (%)'!$B66,AllPublicationData!$B:$B,'Publication Table (%)'!R$7)/
SUMIFS(AllPublicationData!$E:$E,AllPublicationData!$A:$A,'Publication Table (%)'!$B66,AllPublicationData!$B:$B,'Publication Table (%)'!R$7)))))))</f>
        <v>6.2846580406654348E-2</v>
      </c>
      <c r="S66" s="96">
        <f>IF('Publication Table (%)'!$C$5="All Cancelled Operations",
IFERROR(SUMIFS(AllPublicationData!$F:$F,AllPublicationData!$A:$A,'Publication Table (%)'!$B66,AllPublicationData!$B:$B,'Publication Table (%)'!$C$4,AllPublicationData!$D:$D,'Publication Table (%)'!S$7)/
SUMIFS(AllPublicationData!$E:$E,AllPublicationData!$A:$A,'Publication Table (%)'!$B66,AllPublicationData!$B:$B,'Publication Table (%)'!$C$4,AllPublicationData!$D:$D,'Publication Table (%)'!S$7),
SUMIFS(AllPublicationData!$F:$F,AllPublicationData!$A:$A,'Publication Table (%)'!$B66,AllPublicationData!$B:$B,'Publication Table (%)'!S$7)/
SUMIFS(AllPublicationData!$E:$E,AllPublicationData!$A:$A,'Publication Table (%)'!$B66,AllPublicationData!$B:$B,'Publication Table (%)'!S$7)),
IF('Publication Table (%)'!$C$5="Operations cancelled by patient",
IFERROR(SUMIFS(AllPublicationData!$G:$G,AllPublicationData!$A:$A,'Publication Table (%)'!$B66,AllPublicationData!$B:$B,'Publication Table (%)'!$C$4,AllPublicationData!$D:$D,'Publication Table (%)'!S$7)/
SUMIFS(AllPublicationData!$E:$E,AllPublicationData!$A:$A,'Publication Table (%)'!$B66,AllPublicationData!$B:$B,'Publication Table (%)'!$C$4,AllPublicationData!$D:$D,'Publication Table (%)'!S$7),
SUMIFS(AllPublicationData!$G:$G,AllPublicationData!$A:$A,'Publication Table (%)'!$B66,AllPublicationData!$B:$B,'Publication Table (%)'!S$7)/
SUMIFS(AllPublicationData!$E:$E,AllPublicationData!$A:$A,'Publication Table (%)'!$B66,AllPublicationData!$B:$B,'Publication Table (%)'!S$7)),
IF('Publication Table (%)'!$C$5="Operations cancelled for clinical reasons",
IFERROR(SUMIFS(AllPublicationData!$H:$H,AllPublicationData!$A:$A,'Publication Table (%)'!$B66,AllPublicationData!$B:$B,'Publication Table (%)'!$C$4,AllPublicationData!$D:$D,'Publication Table (%)'!S$7)/
SUMIFS(AllPublicationData!$E:$E,AllPublicationData!$A:$A,'Publication Table (%)'!$B66,AllPublicationData!$B:$B,'Publication Table (%)'!$C$4,AllPublicationData!$D:$D,'Publication Table (%)'!S$7),
SUMIFS(AllPublicationData!$H:$H,AllPublicationData!$A:$A,'Publication Table (%)'!$B66,AllPublicationData!$B:$B,'Publication Table (%)'!S$7)/
SUMIFS(AllPublicationData!$E:$E,AllPublicationData!$A:$A,'Publication Table (%)'!$B66,AllPublicationData!$B:$B,'Publication Table (%)'!S$7)),
IF('Publication Table (%)'!$C$5="Operations cancelled for non-clinical/capacity reasons",
IFERROR(SUMIFS(AllPublicationData!$I:$I,AllPublicationData!$A:$A,'Publication Table (%)'!$B66,AllPublicationData!$B:$B,'Publication Table (%)'!$C$4,AllPublicationData!$D:$D,'Publication Table (%)'!S$7)/
SUMIFS(AllPublicationData!$E:$E,AllPublicationData!$A:$A,'Publication Table (%)'!$B66,AllPublicationData!$B:$B,'Publication Table (%)'!$C$4,AllPublicationData!$D:$D,'Publication Table (%)'!S$7),
SUMIFS(AllPublicationData!$I:$I,AllPublicationData!$A:$A,'Publication Table (%)'!$B66,AllPublicationData!$B:$B,'Publication Table (%)'!S$7)/
SUMIFS(AllPublicationData!$E:$E,AllPublicationData!$A:$A,'Publication Table (%)'!$B66,AllPublicationData!$B:$B,'Publication Table (%)'!S$7)),
IF('Publication Table (%)'!$C$5="Cancellations for other reasons",
IFERROR(SUMIFS(AllPublicationData!$J:$J,AllPublicationData!$A:$A,'Publication Table (%)'!$B66,AllPublicationData!$B:$B,'Publication Table (%)'!$C$4,AllPublicationData!$D:$D,'Publication Table (%)'!S$7)/
SUMIFS(AllPublicationData!$E:$E,AllPublicationData!$A:$A,'Publication Table (%)'!$B66,AllPublicationData!$B:$B,'Publication Table (%)'!$C$4,AllPublicationData!$D:$D,'Publication Table (%)'!S$7),
SUMIFS(AllPublicationData!$J:$J,AllPublicationData!$A:$A,'Publication Table (%)'!$B66,AllPublicationData!$B:$B,'Publication Table (%)'!S$7)/
SUMIFS(AllPublicationData!$E:$E,AllPublicationData!$A:$A,'Publication Table (%)'!$B66,AllPublicationData!$B:$B,'Publication Table (%)'!S$7)))))))</f>
        <v>0.1015625</v>
      </c>
    </row>
    <row r="67" spans="2:19" x14ac:dyDescent="0.35">
      <c r="B67" s="89">
        <v>43617</v>
      </c>
      <c r="C67" s="112">
        <f>IF('Publication Table (%)'!$C$5="All Cancelled Operations",
SUMIFS(AllPublicationData!$F:$F,AllPublicationData!$A:$A,'Publication Table (%)'!$B67,AllPublicationData!$B:$B,'Publication Table (%)'!$C$4),
IF('Publication Table (%)'!$C$5="Operations cancelled by patient",
SUMIFS(AllPublicationData!$G:$G,AllPublicationData!$A:$A,'Publication Table (%)'!$B67,AllPublicationData!$B:$B,'Publication Table (%)'!$C$4),
IF('Publication Table (%)'!$C$5="Operations cancelled for clinical reasons",
SUMIFS(AllPublicationData!$H:$H,AllPublicationData!$A:$A,'Publication Table (%)'!$B67,AllPublicationData!$B:$B,'Publication Table (%)'!$C$4),
IF('Publication Table (%)'!$C$5="Operations cancelled for non-clinical/capacity reasons",
SUMIFS(AllPublicationData!$I:$I,AllPublicationData!$A:$A,'Publication Table (%)'!$B67,AllPublicationData!$B:$B,'Publication Table (%)'!$C$4),
IF('Publication Table (%)'!$C$5="Cancellations for other reasons",
SUMIFS(AllPublicationData!$J:$J,AllPublicationData!$A:$A,'Publication Table (%)'!$B67,AllPublicationData!$B:$B,'Publication Table (%)'!$C$4))))))+
IF(AND($C$4="NHS Scotland",$C$5="All Cancelled Operations"),
SUMIFS(AllPublicationData!$F:$F,AllPublicationData!$A:$A,'Publication Table (%)'!$B67),
IF(AND($C$4="NHS Scotland",$C$5="Operations cancelled by patient"),
SUMIFS(AllPublicationData!$G:$G,AllPublicationData!$A:$A,'Publication Table (%)'!$B67),
IF(AND($C$4="NHS Scotland",$C$5="Operations cancelled for clinical reasons"),
SUMIFS(AllPublicationData!$H:$H,AllPublicationData!$A:$A,'Publication Table (%)'!$B67),
IF(AND($C$4="NHS Scotland",$C$5="Operations cancelled for non-clinical/capacity reasons"),
SUMIFS(AllPublicationData!$I:$I,AllPublicationData!$A:$A,'Publication Table (%)'!$B67),
IF(AND($C$4="NHS Scotland",$C$5="Cancellations for other reasons"),
SUMIFS(AllPublicationData!$J:$J,AllPublicationData!$A:$A,'Publication Table (%)'!$B67))))))</f>
        <v>2348</v>
      </c>
      <c r="D67" s="110">
        <f>IF(AND('Publication Table (%)'!$C$5="All Cancelled Operations",$C$4&lt;&gt;"NHS Scotland"),
IFERROR(SUMIFS(AllPublicationData!$F:$F,AllPublicationData!$A:$A,'Publication Table (%)'!$B67,AllPublicationData!$B:$B,'Publication Table (%)'!$C$4,AllPublicationData!$D:$D,'Publication Table (%)'!D$7)/
SUMIFS(AllPublicationData!$E:$E,AllPublicationData!$A:$A,'Publication Table (%)'!$B67,AllPublicationData!$B:$B,'Publication Table (%)'!$C$4,AllPublicationData!$D:$D,'Publication Table (%)'!D$7),
SUMIFS(AllPublicationData!$F:$F,AllPublicationData!$A:$A,'Publication Table (%)'!$B67,AllPublicationData!$B:$B,'Publication Table (%)'!D$7)/
SUMIFS(AllPublicationData!$E:$E,AllPublicationData!$A:$A,'Publication Table (%)'!$B67,AllPublicationData!$B:$B,'Publication Table (%)'!D$7)),
IF(AND('Publication Table (%)'!$C$5="Operations cancelled by patient",$C$4&lt;&gt;"NHS Scotland"),
IFERROR(SUMIFS(AllPublicationData!$G:$G,AllPublicationData!$A:$A,'Publication Table (%)'!$B67,AllPublicationData!$B:$B,'Publication Table (%)'!$C$4,AllPublicationData!$D:$D,'Publication Table (%)'!D$7)/
SUMIFS(AllPublicationData!$E:$E,AllPublicationData!$A:$A,'Publication Table (%)'!$B67,AllPublicationData!$B:$B,'Publication Table (%)'!$C$4,AllPublicationData!$D:$D,'Publication Table (%)'!D$7),
SUMIFS(AllPublicationData!$G:$G,AllPublicationData!$A:$A,'Publication Table (%)'!$B67,AllPublicationData!$B:$B,'Publication Table (%)'!D$7)/
SUMIFS(AllPublicationData!$E:$E,AllPublicationData!$A:$A,'Publication Table (%)'!$B67,AllPublicationData!$B:$B,'Publication Table (%)'!D$7)),
IF(AND('Publication Table (%)'!$C$5="Operations cancelled for clinical reasons",$C$4&lt;&gt;"NHS Scotland"),
IFERROR(SUMIFS(AllPublicationData!$H:$H,AllPublicationData!$A:$A,'Publication Table (%)'!$B67,AllPublicationData!$B:$B,'Publication Table (%)'!$C$4,AllPublicationData!$D:$D,'Publication Table (%)'!D$7)/
SUMIFS(AllPublicationData!$E:$E,AllPublicationData!$A:$A,'Publication Table (%)'!$B67,AllPublicationData!$B:$B,'Publication Table (%)'!$C$4,AllPublicationData!$D:$D,'Publication Table (%)'!D$7),
SUMIFS(AllPublicationData!$H:$H,AllPublicationData!$A:$A,'Publication Table (%)'!$B67,AllPublicationData!$B:$B,'Publication Table (%)'!D$7)/
SUMIFS(AllPublicationData!$E:$E,AllPublicationData!$A:$A,'Publication Table (%)'!$B67,AllPublicationData!$B:$B,'Publication Table (%)'!D$7)),
IF(AND('Publication Table (%)'!$C$5="Operations cancelled for non-clinical/capacity reasons",$C$4&lt;&gt;"NHS Scotland"),
IFERROR(SUMIFS(AllPublicationData!$I:$I,AllPublicationData!$A:$A,'Publication Table (%)'!$B67,AllPublicationData!$B:$B,'Publication Table (%)'!$C$4,AllPublicationData!$D:$D,'Publication Table (%)'!D$7)/
SUMIFS(AllPublicationData!$E:$E,AllPublicationData!$A:$A,'Publication Table (%)'!$B67,AllPublicationData!$B:$B,'Publication Table (%)'!$C$4,AllPublicationData!$D:$D,'Publication Table (%)'!D$7),
SUMIFS(AllPublicationData!$I:$I,AllPublicationData!$A:$A,'Publication Table (%)'!$B67,AllPublicationData!$B:$B,'Publication Table (%)'!D$7)/
SUMIFS(AllPublicationData!$E:$E,AllPublicationData!$A:$A,'Publication Table (%)'!$B67,AllPublicationData!$B:$B,'Publication Table (%)'!D$7)),
IF(AND('Publication Table (%)'!$C$5="Cancellations for other reasons",$C$4&lt;&gt;"NHS Scotland"),
IFERROR(SUMIFS(AllPublicationData!$J:$J,AllPublicationData!$A:$A,'Publication Table (%)'!$B67,AllPublicationData!$B:$B,'Publication Table (%)'!$C$4,AllPublicationData!$D:$D,'Publication Table (%)'!D$7)/
SUMIFS(AllPublicationData!$E:$E,AllPublicationData!$A:$A,'Publication Table (%)'!$B67,AllPublicationData!$B:$B,'Publication Table (%)'!$C$4,AllPublicationData!$D:$D,'Publication Table (%)'!D$7),
SUMIFS(AllPublicationData!$J:$J,AllPublicationData!$A:$A,'Publication Table (%)'!$B67,AllPublicationData!$B:$B,'Publication Table (%)'!D$7)/
SUMIFS(AllPublicationData!$E:$E,AllPublicationData!$A:$A,'Publication Table (%)'!$B67,AllPublicationData!$B:$B,'Publication Table (%)'!D$7)),
IF(AND($C$4="NHS Scotland",$C$5="All Cancelled Operations"),
SUMIFS(AllPublicationData!$F:$F,AllPublicationData!$A:$A,'Publication Table'!$B67)/
SUMIFS(AllPublicationData!$E:$E,AllPublicationData!$A:$A,'Publication Table'!$B67),
IF(AND($C$4="NHS Scotland",$C$5="Operations cancelled by patient"),
SUMIFS(AllPublicationData!$G:$G,AllPublicationData!$A:$A,'Publication Table'!$B67)/
SUMIFS(AllPublicationData!$E:$E,AllPublicationData!$A:$A,'Publication Table'!$B67),
IF(AND($C$4="NHS Scotland",$C$5="Operations cancelled for clinical reasons"),
SUMIFS(AllPublicationData!$H:$H,AllPublicationData!$A:$A,'Publication Table'!$B67)/
SUMIFS(AllPublicationData!$E:$E,AllPublicationData!$A:$A,'Publication Table'!$B67),
IF(AND($C$4="NHS Scotland",$C$5="Operations cancelled for non-clinical/capacity reasons"),
SUMIFS(AllPublicationData!$I:$I,AllPublicationData!$A:$A,'Publication Table'!$B67)/
SUMIFS(AllPublicationData!$E:$E,AllPublicationData!$A:$A,'Publication Table'!$B67),
IF(AND($C$4="NHS Scotland",$C$5="Cancellations for other reasons"),
SUMIFS(AllPublicationData!$J:$J,AllPublicationData!$A:$A,'Publication Table'!$B67)/
SUMIFS(AllPublicationData!$E:$E,AllPublicationData!$A:$A,'Publication Table'!$B67)))))))))))</f>
        <v>8.7153409301807649E-2</v>
      </c>
      <c r="E67" s="96">
        <f>IF('Publication Table (%)'!$C$5="All Cancelled Operations",
IFERROR(SUMIFS(AllPublicationData!$F:$F,AllPublicationData!$A:$A,'Publication Table (%)'!$B67,AllPublicationData!$B:$B,'Publication Table (%)'!$C$4,AllPublicationData!$D:$D,'Publication Table (%)'!E$7)/
SUMIFS(AllPublicationData!$E:$E,AllPublicationData!$A:$A,'Publication Table (%)'!$B67,AllPublicationData!$B:$B,'Publication Table (%)'!$C$4,AllPublicationData!$D:$D,'Publication Table (%)'!E$7),
SUMIFS(AllPublicationData!$F:$F,AllPublicationData!$A:$A,'Publication Table (%)'!$B67,AllPublicationData!$B:$B,'Publication Table (%)'!E$7)/
SUMIFS(AllPublicationData!$E:$E,AllPublicationData!$A:$A,'Publication Table (%)'!$B67,AllPublicationData!$B:$B,'Publication Table (%)'!E$7)),
IF('Publication Table (%)'!$C$5="Operations cancelled by patient",
IFERROR(SUMIFS(AllPublicationData!$G:$G,AllPublicationData!$A:$A,'Publication Table (%)'!$B67,AllPublicationData!$B:$B,'Publication Table (%)'!$C$4,AllPublicationData!$D:$D,'Publication Table (%)'!E$7)/
SUMIFS(AllPublicationData!$E:$E,AllPublicationData!$A:$A,'Publication Table (%)'!$B67,AllPublicationData!$B:$B,'Publication Table (%)'!$C$4,AllPublicationData!$D:$D,'Publication Table (%)'!E$7),
SUMIFS(AllPublicationData!$G:$G,AllPublicationData!$A:$A,'Publication Table (%)'!$B67,AllPublicationData!$B:$B,'Publication Table (%)'!E$7)/
SUMIFS(AllPublicationData!$E:$E,AllPublicationData!$A:$A,'Publication Table (%)'!$B67,AllPublicationData!$B:$B,'Publication Table (%)'!E$7)),
IF('Publication Table (%)'!$C$5="Operations cancelled for clinical reasons",
IFERROR(SUMIFS(AllPublicationData!$H:$H,AllPublicationData!$A:$A,'Publication Table (%)'!$B67,AllPublicationData!$B:$B,'Publication Table (%)'!$C$4,AllPublicationData!$D:$D,'Publication Table (%)'!E$7)/
SUMIFS(AllPublicationData!$E:$E,AllPublicationData!$A:$A,'Publication Table (%)'!$B67,AllPublicationData!$B:$B,'Publication Table (%)'!$C$4,AllPublicationData!$D:$D,'Publication Table (%)'!E$7),
SUMIFS(AllPublicationData!$H:$H,AllPublicationData!$A:$A,'Publication Table (%)'!$B67,AllPublicationData!$B:$B,'Publication Table (%)'!E$7)/
SUMIFS(AllPublicationData!$E:$E,AllPublicationData!$A:$A,'Publication Table (%)'!$B67,AllPublicationData!$B:$B,'Publication Table (%)'!E$7)),
IF('Publication Table (%)'!$C$5="Operations cancelled for non-clinical/capacity reasons",
IFERROR(SUMIFS(AllPublicationData!$I:$I,AllPublicationData!$A:$A,'Publication Table (%)'!$B67,AllPublicationData!$B:$B,'Publication Table (%)'!$C$4,AllPublicationData!$D:$D,'Publication Table (%)'!E$7)/
SUMIFS(AllPublicationData!$E:$E,AllPublicationData!$A:$A,'Publication Table (%)'!$B67,AllPublicationData!$B:$B,'Publication Table (%)'!$C$4,AllPublicationData!$D:$D,'Publication Table (%)'!E$7),
SUMIFS(AllPublicationData!$I:$I,AllPublicationData!$A:$A,'Publication Table (%)'!$B67,AllPublicationData!$B:$B,'Publication Table (%)'!E$7)/
SUMIFS(AllPublicationData!$E:$E,AllPublicationData!$A:$A,'Publication Table (%)'!$B67,AllPublicationData!$B:$B,'Publication Table (%)'!E$7)),
IF('Publication Table (%)'!$C$5="Cancellations for other reasons",
IFERROR(SUMIFS(AllPublicationData!$J:$J,AllPublicationData!$A:$A,'Publication Table (%)'!$B67,AllPublicationData!$B:$B,'Publication Table (%)'!$C$4,AllPublicationData!$D:$D,'Publication Table (%)'!E$7)/
SUMIFS(AllPublicationData!$E:$E,AllPublicationData!$A:$A,'Publication Table (%)'!$B67,AllPublicationData!$B:$B,'Publication Table (%)'!$C$4,AllPublicationData!$D:$D,'Publication Table (%)'!E$7),
SUMIFS(AllPublicationData!$J:$J,AllPublicationData!$A:$A,'Publication Table (%)'!$B67,AllPublicationData!$B:$B,'Publication Table (%)'!E$7)/
SUMIFS(AllPublicationData!$E:$E,AllPublicationData!$A:$A,'Publication Table (%)'!$B67,AllPublicationData!$B:$B,'Publication Table (%)'!E$7)))))))</f>
        <v>4.2647994907702103E-2</v>
      </c>
      <c r="F67" s="96">
        <f>IF('Publication Table (%)'!$C$5="All Cancelled Operations",
IFERROR(SUMIFS(AllPublicationData!$F:$F,AllPublicationData!$A:$A,'Publication Table (%)'!$B67,AllPublicationData!$B:$B,'Publication Table (%)'!$C$4,AllPublicationData!$D:$D,'Publication Table (%)'!F$7)/
SUMIFS(AllPublicationData!$E:$E,AllPublicationData!$A:$A,'Publication Table (%)'!$B67,AllPublicationData!$B:$B,'Publication Table (%)'!$C$4,AllPublicationData!$D:$D,'Publication Table (%)'!F$7),
SUMIFS(AllPublicationData!$F:$F,AllPublicationData!$A:$A,'Publication Table (%)'!$B67,AllPublicationData!$B:$B,'Publication Table (%)'!F$7)/
SUMIFS(AllPublicationData!$E:$E,AllPublicationData!$A:$A,'Publication Table (%)'!$B67,AllPublicationData!$B:$B,'Publication Table (%)'!F$7)),
IF('Publication Table (%)'!$C$5="Operations cancelled by patient",
IFERROR(SUMIFS(AllPublicationData!$G:$G,AllPublicationData!$A:$A,'Publication Table (%)'!$B67,AllPublicationData!$B:$B,'Publication Table (%)'!$C$4,AllPublicationData!$D:$D,'Publication Table (%)'!F$7)/
SUMIFS(AllPublicationData!$E:$E,AllPublicationData!$A:$A,'Publication Table (%)'!$B67,AllPublicationData!$B:$B,'Publication Table (%)'!$C$4,AllPublicationData!$D:$D,'Publication Table (%)'!F$7),
SUMIFS(AllPublicationData!$G:$G,AllPublicationData!$A:$A,'Publication Table (%)'!$B67,AllPublicationData!$B:$B,'Publication Table (%)'!F$7)/
SUMIFS(AllPublicationData!$E:$E,AllPublicationData!$A:$A,'Publication Table (%)'!$B67,AllPublicationData!$B:$B,'Publication Table (%)'!F$7)),
IF('Publication Table (%)'!$C$5="Operations cancelled for clinical reasons",
IFERROR(SUMIFS(AllPublicationData!$H:$H,AllPublicationData!$A:$A,'Publication Table (%)'!$B67,AllPublicationData!$B:$B,'Publication Table (%)'!$C$4,AllPublicationData!$D:$D,'Publication Table (%)'!F$7)/
SUMIFS(AllPublicationData!$E:$E,AllPublicationData!$A:$A,'Publication Table (%)'!$B67,AllPublicationData!$B:$B,'Publication Table (%)'!$C$4,AllPublicationData!$D:$D,'Publication Table (%)'!F$7),
SUMIFS(AllPublicationData!$H:$H,AllPublicationData!$A:$A,'Publication Table (%)'!$B67,AllPublicationData!$B:$B,'Publication Table (%)'!F$7)/
SUMIFS(AllPublicationData!$E:$E,AllPublicationData!$A:$A,'Publication Table (%)'!$B67,AllPublicationData!$B:$B,'Publication Table (%)'!F$7)),
IF('Publication Table (%)'!$C$5="Operations cancelled for non-clinical/capacity reasons",
IFERROR(SUMIFS(AllPublicationData!$I:$I,AllPublicationData!$A:$A,'Publication Table (%)'!$B67,AllPublicationData!$B:$B,'Publication Table (%)'!$C$4,AllPublicationData!$D:$D,'Publication Table (%)'!F$7)/
SUMIFS(AllPublicationData!$E:$E,AllPublicationData!$A:$A,'Publication Table (%)'!$B67,AllPublicationData!$B:$B,'Publication Table (%)'!$C$4,AllPublicationData!$D:$D,'Publication Table (%)'!F$7),
SUMIFS(AllPublicationData!$I:$I,AllPublicationData!$A:$A,'Publication Table (%)'!$B67,AllPublicationData!$B:$B,'Publication Table (%)'!F$7)/
SUMIFS(AllPublicationData!$E:$E,AllPublicationData!$A:$A,'Publication Table (%)'!$B67,AllPublicationData!$B:$B,'Publication Table (%)'!F$7)),
IF('Publication Table (%)'!$C$5="Cancellations for other reasons",
IFERROR(SUMIFS(AllPublicationData!$J:$J,AllPublicationData!$A:$A,'Publication Table (%)'!$B67,AllPublicationData!$B:$B,'Publication Table (%)'!$C$4,AllPublicationData!$D:$D,'Publication Table (%)'!F$7)/
SUMIFS(AllPublicationData!$E:$E,AllPublicationData!$A:$A,'Publication Table (%)'!$B67,AllPublicationData!$B:$B,'Publication Table (%)'!$C$4,AllPublicationData!$D:$D,'Publication Table (%)'!F$7),
SUMIFS(AllPublicationData!$J:$J,AllPublicationData!$A:$A,'Publication Table (%)'!$B67,AllPublicationData!$B:$B,'Publication Table (%)'!F$7)/
SUMIFS(AllPublicationData!$E:$E,AllPublicationData!$A:$A,'Publication Table (%)'!$B67,AllPublicationData!$B:$B,'Publication Table (%)'!F$7)))))))</f>
        <v>0.11224489795918367</v>
      </c>
      <c r="G67" s="96">
        <f>IF('Publication Table (%)'!$C$5="All Cancelled Operations",
IFERROR(SUMIFS(AllPublicationData!$F:$F,AllPublicationData!$A:$A,'Publication Table (%)'!$B67,AllPublicationData!$B:$B,'Publication Table (%)'!$C$4,AllPublicationData!$D:$D,'Publication Table (%)'!G$7)/
SUMIFS(AllPublicationData!$E:$E,AllPublicationData!$A:$A,'Publication Table (%)'!$B67,AllPublicationData!$B:$B,'Publication Table (%)'!$C$4,AllPublicationData!$D:$D,'Publication Table (%)'!G$7),
SUMIFS(AllPublicationData!$F:$F,AllPublicationData!$A:$A,'Publication Table (%)'!$B67,AllPublicationData!$B:$B,'Publication Table (%)'!G$7)/
SUMIFS(AllPublicationData!$E:$E,AllPublicationData!$A:$A,'Publication Table (%)'!$B67,AllPublicationData!$B:$B,'Publication Table (%)'!G$7)),
IF('Publication Table (%)'!$C$5="Operations cancelled by patient",
IFERROR(SUMIFS(AllPublicationData!$G:$G,AllPublicationData!$A:$A,'Publication Table (%)'!$B67,AllPublicationData!$B:$B,'Publication Table (%)'!$C$4,AllPublicationData!$D:$D,'Publication Table (%)'!G$7)/
SUMIFS(AllPublicationData!$E:$E,AllPublicationData!$A:$A,'Publication Table (%)'!$B67,AllPublicationData!$B:$B,'Publication Table (%)'!$C$4,AllPublicationData!$D:$D,'Publication Table (%)'!G$7),
SUMIFS(AllPublicationData!$G:$G,AllPublicationData!$A:$A,'Publication Table (%)'!$B67,AllPublicationData!$B:$B,'Publication Table (%)'!G$7)/
SUMIFS(AllPublicationData!$E:$E,AllPublicationData!$A:$A,'Publication Table (%)'!$B67,AllPublicationData!$B:$B,'Publication Table (%)'!G$7)),
IF('Publication Table (%)'!$C$5="Operations cancelled for clinical reasons",
IFERROR(SUMIFS(AllPublicationData!$H:$H,AllPublicationData!$A:$A,'Publication Table (%)'!$B67,AllPublicationData!$B:$B,'Publication Table (%)'!$C$4,AllPublicationData!$D:$D,'Publication Table (%)'!G$7)/
SUMIFS(AllPublicationData!$E:$E,AllPublicationData!$A:$A,'Publication Table (%)'!$B67,AllPublicationData!$B:$B,'Publication Table (%)'!$C$4,AllPublicationData!$D:$D,'Publication Table (%)'!G$7),
SUMIFS(AllPublicationData!$H:$H,AllPublicationData!$A:$A,'Publication Table (%)'!$B67,AllPublicationData!$B:$B,'Publication Table (%)'!G$7)/
SUMIFS(AllPublicationData!$E:$E,AllPublicationData!$A:$A,'Publication Table (%)'!$B67,AllPublicationData!$B:$B,'Publication Table (%)'!G$7)),
IF('Publication Table (%)'!$C$5="Operations cancelled for non-clinical/capacity reasons",
IFERROR(SUMIFS(AllPublicationData!$I:$I,AllPublicationData!$A:$A,'Publication Table (%)'!$B67,AllPublicationData!$B:$B,'Publication Table (%)'!$C$4,AllPublicationData!$D:$D,'Publication Table (%)'!G$7)/
SUMIFS(AllPublicationData!$E:$E,AllPublicationData!$A:$A,'Publication Table (%)'!$B67,AllPublicationData!$B:$B,'Publication Table (%)'!$C$4,AllPublicationData!$D:$D,'Publication Table (%)'!G$7),
SUMIFS(AllPublicationData!$I:$I,AllPublicationData!$A:$A,'Publication Table (%)'!$B67,AllPublicationData!$B:$B,'Publication Table (%)'!G$7)/
SUMIFS(AllPublicationData!$E:$E,AllPublicationData!$A:$A,'Publication Table (%)'!$B67,AllPublicationData!$B:$B,'Publication Table (%)'!G$7)),
IF('Publication Table (%)'!$C$5="Cancellations for other reasons",
IFERROR(SUMIFS(AllPublicationData!$J:$J,AllPublicationData!$A:$A,'Publication Table (%)'!$B67,AllPublicationData!$B:$B,'Publication Table (%)'!$C$4,AllPublicationData!$D:$D,'Publication Table (%)'!G$7)/
SUMIFS(AllPublicationData!$E:$E,AllPublicationData!$A:$A,'Publication Table (%)'!$B67,AllPublicationData!$B:$B,'Publication Table (%)'!$C$4,AllPublicationData!$D:$D,'Publication Table (%)'!G$7),
SUMIFS(AllPublicationData!$J:$J,AllPublicationData!$A:$A,'Publication Table (%)'!$B67,AllPublicationData!$B:$B,'Publication Table (%)'!G$7)/
SUMIFS(AllPublicationData!$E:$E,AllPublicationData!$A:$A,'Publication Table (%)'!$B67,AllPublicationData!$B:$B,'Publication Table (%)'!G$7)))))))</f>
        <v>8.5365853658536592E-2</v>
      </c>
      <c r="H67" s="96">
        <f>IF('Publication Table (%)'!$C$5="All Cancelled Operations",
IFERROR(SUMIFS(AllPublicationData!$F:$F,AllPublicationData!$A:$A,'Publication Table (%)'!$B67,AllPublicationData!$B:$B,'Publication Table (%)'!$C$4,AllPublicationData!$D:$D,'Publication Table (%)'!H$7)/
SUMIFS(AllPublicationData!$E:$E,AllPublicationData!$A:$A,'Publication Table (%)'!$B67,AllPublicationData!$B:$B,'Publication Table (%)'!$C$4,AllPublicationData!$D:$D,'Publication Table (%)'!H$7),
SUMIFS(AllPublicationData!$F:$F,AllPublicationData!$A:$A,'Publication Table (%)'!$B67,AllPublicationData!$B:$B,'Publication Table (%)'!H$7)/
SUMIFS(AllPublicationData!$E:$E,AllPublicationData!$A:$A,'Publication Table (%)'!$B67,AllPublicationData!$B:$B,'Publication Table (%)'!H$7)),
IF('Publication Table (%)'!$C$5="Operations cancelled by patient",
IFERROR(SUMIFS(AllPublicationData!$G:$G,AllPublicationData!$A:$A,'Publication Table (%)'!$B67,AllPublicationData!$B:$B,'Publication Table (%)'!$C$4,AllPublicationData!$D:$D,'Publication Table (%)'!H$7)/
SUMIFS(AllPublicationData!$E:$E,AllPublicationData!$A:$A,'Publication Table (%)'!$B67,AllPublicationData!$B:$B,'Publication Table (%)'!$C$4,AllPublicationData!$D:$D,'Publication Table (%)'!H$7),
SUMIFS(AllPublicationData!$G:$G,AllPublicationData!$A:$A,'Publication Table (%)'!$B67,AllPublicationData!$B:$B,'Publication Table (%)'!H$7)/
SUMIFS(AllPublicationData!$E:$E,AllPublicationData!$A:$A,'Publication Table (%)'!$B67,AllPublicationData!$B:$B,'Publication Table (%)'!H$7)),
IF('Publication Table (%)'!$C$5="Operations cancelled for clinical reasons",
IFERROR(SUMIFS(AllPublicationData!$H:$H,AllPublicationData!$A:$A,'Publication Table (%)'!$B67,AllPublicationData!$B:$B,'Publication Table (%)'!$C$4,AllPublicationData!$D:$D,'Publication Table (%)'!H$7)/
SUMIFS(AllPublicationData!$E:$E,AllPublicationData!$A:$A,'Publication Table (%)'!$B67,AllPublicationData!$B:$B,'Publication Table (%)'!$C$4,AllPublicationData!$D:$D,'Publication Table (%)'!H$7),
SUMIFS(AllPublicationData!$H:$H,AllPublicationData!$A:$A,'Publication Table (%)'!$B67,AllPublicationData!$B:$B,'Publication Table (%)'!H$7)/
SUMIFS(AllPublicationData!$E:$E,AllPublicationData!$A:$A,'Publication Table (%)'!$B67,AllPublicationData!$B:$B,'Publication Table (%)'!H$7)),
IF('Publication Table (%)'!$C$5="Operations cancelled for non-clinical/capacity reasons",
IFERROR(SUMIFS(AllPublicationData!$I:$I,AllPublicationData!$A:$A,'Publication Table (%)'!$B67,AllPublicationData!$B:$B,'Publication Table (%)'!$C$4,AllPublicationData!$D:$D,'Publication Table (%)'!H$7)/
SUMIFS(AllPublicationData!$E:$E,AllPublicationData!$A:$A,'Publication Table (%)'!$B67,AllPublicationData!$B:$B,'Publication Table (%)'!$C$4,AllPublicationData!$D:$D,'Publication Table (%)'!H$7),
SUMIFS(AllPublicationData!$I:$I,AllPublicationData!$A:$A,'Publication Table (%)'!$B67,AllPublicationData!$B:$B,'Publication Table (%)'!H$7)/
SUMIFS(AllPublicationData!$E:$E,AllPublicationData!$A:$A,'Publication Table (%)'!$B67,AllPublicationData!$B:$B,'Publication Table (%)'!H$7)),
IF('Publication Table (%)'!$C$5="Cancellations for other reasons",
IFERROR(SUMIFS(AllPublicationData!$J:$J,AllPublicationData!$A:$A,'Publication Table (%)'!$B67,AllPublicationData!$B:$B,'Publication Table (%)'!$C$4,AllPublicationData!$D:$D,'Publication Table (%)'!H$7)/
SUMIFS(AllPublicationData!$E:$E,AllPublicationData!$A:$A,'Publication Table (%)'!$B67,AllPublicationData!$B:$B,'Publication Table (%)'!$C$4,AllPublicationData!$D:$D,'Publication Table (%)'!H$7),
SUMIFS(AllPublicationData!$J:$J,AllPublicationData!$A:$A,'Publication Table (%)'!$B67,AllPublicationData!$B:$B,'Publication Table (%)'!H$7)/
SUMIFS(AllPublicationData!$E:$E,AllPublicationData!$A:$A,'Publication Table (%)'!$B67,AllPublicationData!$B:$B,'Publication Table (%)'!H$7)))))))</f>
        <v>7.3662265462126481E-2</v>
      </c>
      <c r="I67" s="96">
        <f>IF('Publication Table (%)'!$C$5="All Cancelled Operations",
IFERROR(SUMIFS(AllPublicationData!$F:$F,AllPublicationData!$A:$A,'Publication Table (%)'!$B67,AllPublicationData!$B:$B,'Publication Table (%)'!$C$4,AllPublicationData!$D:$D,'Publication Table (%)'!I$7)/
SUMIFS(AllPublicationData!$E:$E,AllPublicationData!$A:$A,'Publication Table (%)'!$B67,AllPublicationData!$B:$B,'Publication Table (%)'!$C$4,AllPublicationData!$D:$D,'Publication Table (%)'!I$7),
SUMIFS(AllPublicationData!$F:$F,AllPublicationData!$A:$A,'Publication Table (%)'!$B67,AllPublicationData!$B:$B,'Publication Table (%)'!I$7)/
SUMIFS(AllPublicationData!$E:$E,AllPublicationData!$A:$A,'Publication Table (%)'!$B67,AllPublicationData!$B:$B,'Publication Table (%)'!I$7)),
IF('Publication Table (%)'!$C$5="Operations cancelled by patient",
IFERROR(SUMIFS(AllPublicationData!$G:$G,AllPublicationData!$A:$A,'Publication Table (%)'!$B67,AllPublicationData!$B:$B,'Publication Table (%)'!$C$4,AllPublicationData!$D:$D,'Publication Table (%)'!I$7)/
SUMIFS(AllPublicationData!$E:$E,AllPublicationData!$A:$A,'Publication Table (%)'!$B67,AllPublicationData!$B:$B,'Publication Table (%)'!$C$4,AllPublicationData!$D:$D,'Publication Table (%)'!I$7),
SUMIFS(AllPublicationData!$G:$G,AllPublicationData!$A:$A,'Publication Table (%)'!$B67,AllPublicationData!$B:$B,'Publication Table (%)'!I$7)/
SUMIFS(AllPublicationData!$E:$E,AllPublicationData!$A:$A,'Publication Table (%)'!$B67,AllPublicationData!$B:$B,'Publication Table (%)'!I$7)),
IF('Publication Table (%)'!$C$5="Operations cancelled for clinical reasons",
IFERROR(SUMIFS(AllPublicationData!$H:$H,AllPublicationData!$A:$A,'Publication Table (%)'!$B67,AllPublicationData!$B:$B,'Publication Table (%)'!$C$4,AllPublicationData!$D:$D,'Publication Table (%)'!I$7)/
SUMIFS(AllPublicationData!$E:$E,AllPublicationData!$A:$A,'Publication Table (%)'!$B67,AllPublicationData!$B:$B,'Publication Table (%)'!$C$4,AllPublicationData!$D:$D,'Publication Table (%)'!I$7),
SUMIFS(AllPublicationData!$H:$H,AllPublicationData!$A:$A,'Publication Table (%)'!$B67,AllPublicationData!$B:$B,'Publication Table (%)'!I$7)/
SUMIFS(AllPublicationData!$E:$E,AllPublicationData!$A:$A,'Publication Table (%)'!$B67,AllPublicationData!$B:$B,'Publication Table (%)'!I$7)),
IF('Publication Table (%)'!$C$5="Operations cancelled for non-clinical/capacity reasons",
IFERROR(SUMIFS(AllPublicationData!$I:$I,AllPublicationData!$A:$A,'Publication Table (%)'!$B67,AllPublicationData!$B:$B,'Publication Table (%)'!$C$4,AllPublicationData!$D:$D,'Publication Table (%)'!I$7)/
SUMIFS(AllPublicationData!$E:$E,AllPublicationData!$A:$A,'Publication Table (%)'!$B67,AllPublicationData!$B:$B,'Publication Table (%)'!$C$4,AllPublicationData!$D:$D,'Publication Table (%)'!I$7),
SUMIFS(AllPublicationData!$I:$I,AllPublicationData!$A:$A,'Publication Table (%)'!$B67,AllPublicationData!$B:$B,'Publication Table (%)'!I$7)/
SUMIFS(AllPublicationData!$E:$E,AllPublicationData!$A:$A,'Publication Table (%)'!$B67,AllPublicationData!$B:$B,'Publication Table (%)'!I$7)),
IF('Publication Table (%)'!$C$5="Cancellations for other reasons",
IFERROR(SUMIFS(AllPublicationData!$J:$J,AllPublicationData!$A:$A,'Publication Table (%)'!$B67,AllPublicationData!$B:$B,'Publication Table (%)'!$C$4,AllPublicationData!$D:$D,'Publication Table (%)'!I$7)/
SUMIFS(AllPublicationData!$E:$E,AllPublicationData!$A:$A,'Publication Table (%)'!$B67,AllPublicationData!$B:$B,'Publication Table (%)'!$C$4,AllPublicationData!$D:$D,'Publication Table (%)'!I$7),
SUMIFS(AllPublicationData!$J:$J,AllPublicationData!$A:$A,'Publication Table (%)'!$B67,AllPublicationData!$B:$B,'Publication Table (%)'!I$7)/
SUMIFS(AllPublicationData!$E:$E,AllPublicationData!$A:$A,'Publication Table (%)'!$B67,AllPublicationData!$B:$B,'Publication Table (%)'!I$7)))))))</f>
        <v>6.5993788819875776E-2</v>
      </c>
      <c r="J67" s="96">
        <f>IF('Publication Table (%)'!$C$5="All Cancelled Operations",
IFERROR(SUMIFS(AllPublicationData!$F:$F,AllPublicationData!$A:$A,'Publication Table (%)'!$B67,AllPublicationData!$B:$B,'Publication Table (%)'!$C$4,AllPublicationData!$D:$D,'Publication Table (%)'!J$7)/
SUMIFS(AllPublicationData!$E:$E,AllPublicationData!$A:$A,'Publication Table (%)'!$B67,AllPublicationData!$B:$B,'Publication Table (%)'!$C$4,AllPublicationData!$D:$D,'Publication Table (%)'!J$7),
SUMIFS(AllPublicationData!$F:$F,AllPublicationData!$A:$A,'Publication Table (%)'!$B67,AllPublicationData!$B:$B,'Publication Table (%)'!J$7)/
SUMIFS(AllPublicationData!$E:$E,AllPublicationData!$A:$A,'Publication Table (%)'!$B67,AllPublicationData!$B:$B,'Publication Table (%)'!J$7)),
IF('Publication Table (%)'!$C$5="Operations cancelled by patient",
IFERROR(SUMIFS(AllPublicationData!$G:$G,AllPublicationData!$A:$A,'Publication Table (%)'!$B67,AllPublicationData!$B:$B,'Publication Table (%)'!$C$4,AllPublicationData!$D:$D,'Publication Table (%)'!J$7)/
SUMIFS(AllPublicationData!$E:$E,AllPublicationData!$A:$A,'Publication Table (%)'!$B67,AllPublicationData!$B:$B,'Publication Table (%)'!$C$4,AllPublicationData!$D:$D,'Publication Table (%)'!J$7),
SUMIFS(AllPublicationData!$G:$G,AllPublicationData!$A:$A,'Publication Table (%)'!$B67,AllPublicationData!$B:$B,'Publication Table (%)'!J$7)/
SUMIFS(AllPublicationData!$E:$E,AllPublicationData!$A:$A,'Publication Table (%)'!$B67,AllPublicationData!$B:$B,'Publication Table (%)'!J$7)),
IF('Publication Table (%)'!$C$5="Operations cancelled for clinical reasons",
IFERROR(SUMIFS(AllPublicationData!$H:$H,AllPublicationData!$A:$A,'Publication Table (%)'!$B67,AllPublicationData!$B:$B,'Publication Table (%)'!$C$4,AllPublicationData!$D:$D,'Publication Table (%)'!J$7)/
SUMIFS(AllPublicationData!$E:$E,AllPublicationData!$A:$A,'Publication Table (%)'!$B67,AllPublicationData!$B:$B,'Publication Table (%)'!$C$4,AllPublicationData!$D:$D,'Publication Table (%)'!J$7),
SUMIFS(AllPublicationData!$H:$H,AllPublicationData!$A:$A,'Publication Table (%)'!$B67,AllPublicationData!$B:$B,'Publication Table (%)'!J$7)/
SUMIFS(AllPublicationData!$E:$E,AllPublicationData!$A:$A,'Publication Table (%)'!$B67,AllPublicationData!$B:$B,'Publication Table (%)'!J$7)),
IF('Publication Table (%)'!$C$5="Operations cancelled for non-clinical/capacity reasons",
IFERROR(SUMIFS(AllPublicationData!$I:$I,AllPublicationData!$A:$A,'Publication Table (%)'!$B67,AllPublicationData!$B:$B,'Publication Table (%)'!$C$4,AllPublicationData!$D:$D,'Publication Table (%)'!J$7)/
SUMIFS(AllPublicationData!$E:$E,AllPublicationData!$A:$A,'Publication Table (%)'!$B67,AllPublicationData!$B:$B,'Publication Table (%)'!$C$4,AllPublicationData!$D:$D,'Publication Table (%)'!J$7),
SUMIFS(AllPublicationData!$I:$I,AllPublicationData!$A:$A,'Publication Table (%)'!$B67,AllPublicationData!$B:$B,'Publication Table (%)'!J$7)/
SUMIFS(AllPublicationData!$E:$E,AllPublicationData!$A:$A,'Publication Table (%)'!$B67,AllPublicationData!$B:$B,'Publication Table (%)'!J$7)),
IF('Publication Table (%)'!$C$5="Cancellations for other reasons",
IFERROR(SUMIFS(AllPublicationData!$J:$J,AllPublicationData!$A:$A,'Publication Table (%)'!$B67,AllPublicationData!$B:$B,'Publication Table (%)'!$C$4,AllPublicationData!$D:$D,'Publication Table (%)'!J$7)/
SUMIFS(AllPublicationData!$E:$E,AllPublicationData!$A:$A,'Publication Table (%)'!$B67,AllPublicationData!$B:$B,'Publication Table (%)'!$C$4,AllPublicationData!$D:$D,'Publication Table (%)'!J$7),
SUMIFS(AllPublicationData!$J:$J,AllPublicationData!$A:$A,'Publication Table (%)'!$B67,AllPublicationData!$B:$B,'Publication Table (%)'!J$7)/
SUMIFS(AllPublicationData!$E:$E,AllPublicationData!$A:$A,'Publication Table (%)'!$B67,AllPublicationData!$B:$B,'Publication Table (%)'!J$7)))))))</f>
        <v>9.5381526104417677E-2</v>
      </c>
      <c r="K67" s="96">
        <f>IF('Publication Table (%)'!$C$5="All Cancelled Operations",
IFERROR(SUMIFS(AllPublicationData!$F:$F,AllPublicationData!$A:$A,'Publication Table (%)'!$B67,AllPublicationData!$B:$B,'Publication Table (%)'!$C$4,AllPublicationData!$D:$D,'Publication Table (%)'!K$7)/
SUMIFS(AllPublicationData!$E:$E,AllPublicationData!$A:$A,'Publication Table (%)'!$B67,AllPublicationData!$B:$B,'Publication Table (%)'!$C$4,AllPublicationData!$D:$D,'Publication Table (%)'!K$7),
SUMIFS(AllPublicationData!$F:$F,AllPublicationData!$A:$A,'Publication Table (%)'!$B67,AllPublicationData!$B:$B,'Publication Table (%)'!K$7)/
SUMIFS(AllPublicationData!$E:$E,AllPublicationData!$A:$A,'Publication Table (%)'!$B67,AllPublicationData!$B:$B,'Publication Table (%)'!K$7)),
IF('Publication Table (%)'!$C$5="Operations cancelled by patient",
IFERROR(SUMIFS(AllPublicationData!$G:$G,AllPublicationData!$A:$A,'Publication Table (%)'!$B67,AllPublicationData!$B:$B,'Publication Table (%)'!$C$4,AllPublicationData!$D:$D,'Publication Table (%)'!K$7)/
SUMIFS(AllPublicationData!$E:$E,AllPublicationData!$A:$A,'Publication Table (%)'!$B67,AllPublicationData!$B:$B,'Publication Table (%)'!$C$4,AllPublicationData!$D:$D,'Publication Table (%)'!K$7),
SUMIFS(AllPublicationData!$G:$G,AllPublicationData!$A:$A,'Publication Table (%)'!$B67,AllPublicationData!$B:$B,'Publication Table (%)'!K$7)/
SUMIFS(AllPublicationData!$E:$E,AllPublicationData!$A:$A,'Publication Table (%)'!$B67,AllPublicationData!$B:$B,'Publication Table (%)'!K$7)),
IF('Publication Table (%)'!$C$5="Operations cancelled for clinical reasons",
IFERROR(SUMIFS(AllPublicationData!$H:$H,AllPublicationData!$A:$A,'Publication Table (%)'!$B67,AllPublicationData!$B:$B,'Publication Table (%)'!$C$4,AllPublicationData!$D:$D,'Publication Table (%)'!K$7)/
SUMIFS(AllPublicationData!$E:$E,AllPublicationData!$A:$A,'Publication Table (%)'!$B67,AllPublicationData!$B:$B,'Publication Table (%)'!$C$4,AllPublicationData!$D:$D,'Publication Table (%)'!K$7),
SUMIFS(AllPublicationData!$H:$H,AllPublicationData!$A:$A,'Publication Table (%)'!$B67,AllPublicationData!$B:$B,'Publication Table (%)'!K$7)/
SUMIFS(AllPublicationData!$E:$E,AllPublicationData!$A:$A,'Publication Table (%)'!$B67,AllPublicationData!$B:$B,'Publication Table (%)'!K$7)),
IF('Publication Table (%)'!$C$5="Operations cancelled for non-clinical/capacity reasons",
IFERROR(SUMIFS(AllPublicationData!$I:$I,AllPublicationData!$A:$A,'Publication Table (%)'!$B67,AllPublicationData!$B:$B,'Publication Table (%)'!$C$4,AllPublicationData!$D:$D,'Publication Table (%)'!K$7)/
SUMIFS(AllPublicationData!$E:$E,AllPublicationData!$A:$A,'Publication Table (%)'!$B67,AllPublicationData!$B:$B,'Publication Table (%)'!$C$4,AllPublicationData!$D:$D,'Publication Table (%)'!K$7),
SUMIFS(AllPublicationData!$I:$I,AllPublicationData!$A:$A,'Publication Table (%)'!$B67,AllPublicationData!$B:$B,'Publication Table (%)'!K$7)/
SUMIFS(AllPublicationData!$E:$E,AllPublicationData!$A:$A,'Publication Table (%)'!$B67,AllPublicationData!$B:$B,'Publication Table (%)'!K$7)),
IF('Publication Table (%)'!$C$5="Cancellations for other reasons",
IFERROR(SUMIFS(AllPublicationData!$J:$J,AllPublicationData!$A:$A,'Publication Table (%)'!$B67,AllPublicationData!$B:$B,'Publication Table (%)'!$C$4,AllPublicationData!$D:$D,'Publication Table (%)'!K$7)/
SUMIFS(AllPublicationData!$E:$E,AllPublicationData!$A:$A,'Publication Table (%)'!$B67,AllPublicationData!$B:$B,'Publication Table (%)'!$C$4,AllPublicationData!$D:$D,'Publication Table (%)'!K$7),
SUMIFS(AllPublicationData!$J:$J,AllPublicationData!$A:$A,'Publication Table (%)'!$B67,AllPublicationData!$B:$B,'Publication Table (%)'!K$7)/
SUMIFS(AllPublicationData!$E:$E,AllPublicationData!$A:$A,'Publication Table (%)'!$B67,AllPublicationData!$B:$B,'Publication Table (%)'!K$7)))))))</f>
        <v>9.3324692158133507E-2</v>
      </c>
      <c r="L67" s="96">
        <f>IF('Publication Table (%)'!$C$5="All Cancelled Operations",
IFERROR(SUMIFS(AllPublicationData!$F:$F,AllPublicationData!$A:$A,'Publication Table (%)'!$B67,AllPublicationData!$B:$B,'Publication Table (%)'!$C$4,AllPublicationData!$D:$D,'Publication Table (%)'!L$7)/
SUMIFS(AllPublicationData!$E:$E,AllPublicationData!$A:$A,'Publication Table (%)'!$B67,AllPublicationData!$B:$B,'Publication Table (%)'!$C$4,AllPublicationData!$D:$D,'Publication Table (%)'!L$7),
SUMIFS(AllPublicationData!$F:$F,AllPublicationData!$A:$A,'Publication Table (%)'!$B67,AllPublicationData!$B:$B,'Publication Table (%)'!L$7)/
SUMIFS(AllPublicationData!$E:$E,AllPublicationData!$A:$A,'Publication Table (%)'!$B67,AllPublicationData!$B:$B,'Publication Table (%)'!L$7)),
IF('Publication Table (%)'!$C$5="Operations cancelled by patient",
IFERROR(SUMIFS(AllPublicationData!$G:$G,AllPublicationData!$A:$A,'Publication Table (%)'!$B67,AllPublicationData!$B:$B,'Publication Table (%)'!$C$4,AllPublicationData!$D:$D,'Publication Table (%)'!L$7)/
SUMIFS(AllPublicationData!$E:$E,AllPublicationData!$A:$A,'Publication Table (%)'!$B67,AllPublicationData!$B:$B,'Publication Table (%)'!$C$4,AllPublicationData!$D:$D,'Publication Table (%)'!L$7),
SUMIFS(AllPublicationData!$G:$G,AllPublicationData!$A:$A,'Publication Table (%)'!$B67,AllPublicationData!$B:$B,'Publication Table (%)'!L$7)/
SUMIFS(AllPublicationData!$E:$E,AllPublicationData!$A:$A,'Publication Table (%)'!$B67,AllPublicationData!$B:$B,'Publication Table (%)'!L$7)),
IF('Publication Table (%)'!$C$5="Operations cancelled for clinical reasons",
IFERROR(SUMIFS(AllPublicationData!$H:$H,AllPublicationData!$A:$A,'Publication Table (%)'!$B67,AllPublicationData!$B:$B,'Publication Table (%)'!$C$4,AllPublicationData!$D:$D,'Publication Table (%)'!L$7)/
SUMIFS(AllPublicationData!$E:$E,AllPublicationData!$A:$A,'Publication Table (%)'!$B67,AllPublicationData!$B:$B,'Publication Table (%)'!$C$4,AllPublicationData!$D:$D,'Publication Table (%)'!L$7),
SUMIFS(AllPublicationData!$H:$H,AllPublicationData!$A:$A,'Publication Table (%)'!$B67,AllPublicationData!$B:$B,'Publication Table (%)'!L$7)/
SUMIFS(AllPublicationData!$E:$E,AllPublicationData!$A:$A,'Publication Table (%)'!$B67,AllPublicationData!$B:$B,'Publication Table (%)'!L$7)),
IF('Publication Table (%)'!$C$5="Operations cancelled for non-clinical/capacity reasons",
IFERROR(SUMIFS(AllPublicationData!$I:$I,AllPublicationData!$A:$A,'Publication Table (%)'!$B67,AllPublicationData!$B:$B,'Publication Table (%)'!$C$4,AllPublicationData!$D:$D,'Publication Table (%)'!L$7)/
SUMIFS(AllPublicationData!$E:$E,AllPublicationData!$A:$A,'Publication Table (%)'!$B67,AllPublicationData!$B:$B,'Publication Table (%)'!$C$4,AllPublicationData!$D:$D,'Publication Table (%)'!L$7),
SUMIFS(AllPublicationData!$I:$I,AllPublicationData!$A:$A,'Publication Table (%)'!$B67,AllPublicationData!$B:$B,'Publication Table (%)'!L$7)/
SUMIFS(AllPublicationData!$E:$E,AllPublicationData!$A:$A,'Publication Table (%)'!$B67,AllPublicationData!$B:$B,'Publication Table (%)'!L$7)),
IF('Publication Table (%)'!$C$5="Cancellations for other reasons",
IFERROR(SUMIFS(AllPublicationData!$J:$J,AllPublicationData!$A:$A,'Publication Table (%)'!$B67,AllPublicationData!$B:$B,'Publication Table (%)'!$C$4,AllPublicationData!$D:$D,'Publication Table (%)'!L$7)/
SUMIFS(AllPublicationData!$E:$E,AllPublicationData!$A:$A,'Publication Table (%)'!$B67,AllPublicationData!$B:$B,'Publication Table (%)'!$C$4,AllPublicationData!$D:$D,'Publication Table (%)'!L$7),
SUMIFS(AllPublicationData!$J:$J,AllPublicationData!$A:$A,'Publication Table (%)'!$B67,AllPublicationData!$B:$B,'Publication Table (%)'!L$7)/
SUMIFS(AllPublicationData!$E:$E,AllPublicationData!$A:$A,'Publication Table (%)'!$B67,AllPublicationData!$B:$B,'Publication Table (%)'!L$7)))))))</f>
        <v>7.2913117546848386E-2</v>
      </c>
      <c r="M67" s="96">
        <f>IF('Publication Table (%)'!$C$5="All Cancelled Operations",
IFERROR(SUMIFS(AllPublicationData!$F:$F,AllPublicationData!$A:$A,'Publication Table (%)'!$B67,AllPublicationData!$B:$B,'Publication Table (%)'!$C$4,AllPublicationData!$D:$D,'Publication Table (%)'!M$7)/
SUMIFS(AllPublicationData!$E:$E,AllPublicationData!$A:$A,'Publication Table (%)'!$B67,AllPublicationData!$B:$B,'Publication Table (%)'!$C$4,AllPublicationData!$D:$D,'Publication Table (%)'!M$7),
SUMIFS(AllPublicationData!$F:$F,AllPublicationData!$A:$A,'Publication Table (%)'!$B67,AllPublicationData!$B:$B,'Publication Table (%)'!M$7)/
SUMIFS(AllPublicationData!$E:$E,AllPublicationData!$A:$A,'Publication Table (%)'!$B67,AllPublicationData!$B:$B,'Publication Table (%)'!M$7)),
IF('Publication Table (%)'!$C$5="Operations cancelled by patient",
IFERROR(SUMIFS(AllPublicationData!$G:$G,AllPublicationData!$A:$A,'Publication Table (%)'!$B67,AllPublicationData!$B:$B,'Publication Table (%)'!$C$4,AllPublicationData!$D:$D,'Publication Table (%)'!M$7)/
SUMIFS(AllPublicationData!$E:$E,AllPublicationData!$A:$A,'Publication Table (%)'!$B67,AllPublicationData!$B:$B,'Publication Table (%)'!$C$4,AllPublicationData!$D:$D,'Publication Table (%)'!M$7),
SUMIFS(AllPublicationData!$G:$G,AllPublicationData!$A:$A,'Publication Table (%)'!$B67,AllPublicationData!$B:$B,'Publication Table (%)'!M$7)/
SUMIFS(AllPublicationData!$E:$E,AllPublicationData!$A:$A,'Publication Table (%)'!$B67,AllPublicationData!$B:$B,'Publication Table (%)'!M$7)),
IF('Publication Table (%)'!$C$5="Operations cancelled for clinical reasons",
IFERROR(SUMIFS(AllPublicationData!$H:$H,AllPublicationData!$A:$A,'Publication Table (%)'!$B67,AllPublicationData!$B:$B,'Publication Table (%)'!$C$4,AllPublicationData!$D:$D,'Publication Table (%)'!M$7)/
SUMIFS(AllPublicationData!$E:$E,AllPublicationData!$A:$A,'Publication Table (%)'!$B67,AllPublicationData!$B:$B,'Publication Table (%)'!$C$4,AllPublicationData!$D:$D,'Publication Table (%)'!M$7),
SUMIFS(AllPublicationData!$H:$H,AllPublicationData!$A:$A,'Publication Table (%)'!$B67,AllPublicationData!$B:$B,'Publication Table (%)'!M$7)/
SUMIFS(AllPublicationData!$E:$E,AllPublicationData!$A:$A,'Publication Table (%)'!$B67,AllPublicationData!$B:$B,'Publication Table (%)'!M$7)),
IF('Publication Table (%)'!$C$5="Operations cancelled for non-clinical/capacity reasons",
IFERROR(SUMIFS(AllPublicationData!$I:$I,AllPublicationData!$A:$A,'Publication Table (%)'!$B67,AllPublicationData!$B:$B,'Publication Table (%)'!$C$4,AllPublicationData!$D:$D,'Publication Table (%)'!M$7)/
SUMIFS(AllPublicationData!$E:$E,AllPublicationData!$A:$A,'Publication Table (%)'!$B67,AllPublicationData!$B:$B,'Publication Table (%)'!$C$4,AllPublicationData!$D:$D,'Publication Table (%)'!M$7),
SUMIFS(AllPublicationData!$I:$I,AllPublicationData!$A:$A,'Publication Table (%)'!$B67,AllPublicationData!$B:$B,'Publication Table (%)'!M$7)/
SUMIFS(AllPublicationData!$E:$E,AllPublicationData!$A:$A,'Publication Table (%)'!$B67,AllPublicationData!$B:$B,'Publication Table (%)'!M$7)),
IF('Publication Table (%)'!$C$5="Cancellations for other reasons",
IFERROR(SUMIFS(AllPublicationData!$J:$J,AllPublicationData!$A:$A,'Publication Table (%)'!$B67,AllPublicationData!$B:$B,'Publication Table (%)'!$C$4,AllPublicationData!$D:$D,'Publication Table (%)'!M$7)/
SUMIFS(AllPublicationData!$E:$E,AllPublicationData!$A:$A,'Publication Table (%)'!$B67,AllPublicationData!$B:$B,'Publication Table (%)'!$C$4,AllPublicationData!$D:$D,'Publication Table (%)'!M$7),
SUMIFS(AllPublicationData!$J:$J,AllPublicationData!$A:$A,'Publication Table (%)'!$B67,AllPublicationData!$B:$B,'Publication Table (%)'!M$7)/
SUMIFS(AllPublicationData!$E:$E,AllPublicationData!$A:$A,'Publication Table (%)'!$B67,AllPublicationData!$B:$B,'Publication Table (%)'!M$7)))))))</f>
        <v>0.1267361111111111</v>
      </c>
      <c r="N67" s="96">
        <f>IF('Publication Table (%)'!$C$5="All Cancelled Operations",
IFERROR(SUMIFS(AllPublicationData!$F:$F,AllPublicationData!$A:$A,'Publication Table (%)'!$B67,AllPublicationData!$B:$B,'Publication Table (%)'!$C$4,AllPublicationData!$D:$D,'Publication Table (%)'!N$7)/
SUMIFS(AllPublicationData!$E:$E,AllPublicationData!$A:$A,'Publication Table (%)'!$B67,AllPublicationData!$B:$B,'Publication Table (%)'!$C$4,AllPublicationData!$D:$D,'Publication Table (%)'!N$7),
SUMIFS(AllPublicationData!$F:$F,AllPublicationData!$A:$A,'Publication Table (%)'!$B67,AllPublicationData!$B:$B,'Publication Table (%)'!N$7)/
SUMIFS(AllPublicationData!$E:$E,AllPublicationData!$A:$A,'Publication Table (%)'!$B67,AllPublicationData!$B:$B,'Publication Table (%)'!N$7)),
IF('Publication Table (%)'!$C$5="Operations cancelled by patient",
IFERROR(SUMIFS(AllPublicationData!$G:$G,AllPublicationData!$A:$A,'Publication Table (%)'!$B67,AllPublicationData!$B:$B,'Publication Table (%)'!$C$4,AllPublicationData!$D:$D,'Publication Table (%)'!N$7)/
SUMIFS(AllPublicationData!$E:$E,AllPublicationData!$A:$A,'Publication Table (%)'!$B67,AllPublicationData!$B:$B,'Publication Table (%)'!$C$4,AllPublicationData!$D:$D,'Publication Table (%)'!N$7),
SUMIFS(AllPublicationData!$G:$G,AllPublicationData!$A:$A,'Publication Table (%)'!$B67,AllPublicationData!$B:$B,'Publication Table (%)'!N$7)/
SUMIFS(AllPublicationData!$E:$E,AllPublicationData!$A:$A,'Publication Table (%)'!$B67,AllPublicationData!$B:$B,'Publication Table (%)'!N$7)),
IF('Publication Table (%)'!$C$5="Operations cancelled for clinical reasons",
IFERROR(SUMIFS(AllPublicationData!$H:$H,AllPublicationData!$A:$A,'Publication Table (%)'!$B67,AllPublicationData!$B:$B,'Publication Table (%)'!$C$4,AllPublicationData!$D:$D,'Publication Table (%)'!N$7)/
SUMIFS(AllPublicationData!$E:$E,AllPublicationData!$A:$A,'Publication Table (%)'!$B67,AllPublicationData!$B:$B,'Publication Table (%)'!$C$4,AllPublicationData!$D:$D,'Publication Table (%)'!N$7),
SUMIFS(AllPublicationData!$H:$H,AllPublicationData!$A:$A,'Publication Table (%)'!$B67,AllPublicationData!$B:$B,'Publication Table (%)'!N$7)/
SUMIFS(AllPublicationData!$E:$E,AllPublicationData!$A:$A,'Publication Table (%)'!$B67,AllPublicationData!$B:$B,'Publication Table (%)'!N$7)),
IF('Publication Table (%)'!$C$5="Operations cancelled for non-clinical/capacity reasons",
IFERROR(SUMIFS(AllPublicationData!$I:$I,AllPublicationData!$A:$A,'Publication Table (%)'!$B67,AllPublicationData!$B:$B,'Publication Table (%)'!$C$4,AllPublicationData!$D:$D,'Publication Table (%)'!N$7)/
SUMIFS(AllPublicationData!$E:$E,AllPublicationData!$A:$A,'Publication Table (%)'!$B67,AllPublicationData!$B:$B,'Publication Table (%)'!$C$4,AllPublicationData!$D:$D,'Publication Table (%)'!N$7),
SUMIFS(AllPublicationData!$I:$I,AllPublicationData!$A:$A,'Publication Table (%)'!$B67,AllPublicationData!$B:$B,'Publication Table (%)'!N$7)/
SUMIFS(AllPublicationData!$E:$E,AllPublicationData!$A:$A,'Publication Table (%)'!$B67,AllPublicationData!$B:$B,'Publication Table (%)'!N$7)),
IF('Publication Table (%)'!$C$5="Cancellations for other reasons",
IFERROR(SUMIFS(AllPublicationData!$J:$J,AllPublicationData!$A:$A,'Publication Table (%)'!$B67,AllPublicationData!$B:$B,'Publication Table (%)'!$C$4,AllPublicationData!$D:$D,'Publication Table (%)'!N$7)/
SUMIFS(AllPublicationData!$E:$E,AllPublicationData!$A:$A,'Publication Table (%)'!$B67,AllPublicationData!$B:$B,'Publication Table (%)'!$C$4,AllPublicationData!$D:$D,'Publication Table (%)'!N$7),
SUMIFS(AllPublicationData!$J:$J,AllPublicationData!$A:$A,'Publication Table (%)'!$B67,AllPublicationData!$B:$B,'Publication Table (%)'!N$7)/
SUMIFS(AllPublicationData!$E:$E,AllPublicationData!$A:$A,'Publication Table (%)'!$B67,AllPublicationData!$B:$B,'Publication Table (%)'!N$7)))))))</f>
        <v>0.10574712643678161</v>
      </c>
      <c r="O67" s="96">
        <f>IF('Publication Table (%)'!$C$5="All Cancelled Operations",
IFERROR(SUMIFS(AllPublicationData!$F:$F,AllPublicationData!$A:$A,'Publication Table (%)'!$B67,AllPublicationData!$B:$B,'Publication Table (%)'!$C$4,AllPublicationData!$D:$D,'Publication Table (%)'!O$7)/
SUMIFS(AllPublicationData!$E:$E,AllPublicationData!$A:$A,'Publication Table (%)'!$B67,AllPublicationData!$B:$B,'Publication Table (%)'!$C$4,AllPublicationData!$D:$D,'Publication Table (%)'!O$7),
SUMIFS(AllPublicationData!$F:$F,AllPublicationData!$A:$A,'Publication Table (%)'!$B67,AllPublicationData!$B:$B,'Publication Table (%)'!O$7)/
SUMIFS(AllPublicationData!$E:$E,AllPublicationData!$A:$A,'Publication Table (%)'!$B67,AllPublicationData!$B:$B,'Publication Table (%)'!O$7)),
IF('Publication Table (%)'!$C$5="Operations cancelled by patient",
IFERROR(SUMIFS(AllPublicationData!$G:$G,AllPublicationData!$A:$A,'Publication Table (%)'!$B67,AllPublicationData!$B:$B,'Publication Table (%)'!$C$4,AllPublicationData!$D:$D,'Publication Table (%)'!O$7)/
SUMIFS(AllPublicationData!$E:$E,AllPublicationData!$A:$A,'Publication Table (%)'!$B67,AllPublicationData!$B:$B,'Publication Table (%)'!$C$4,AllPublicationData!$D:$D,'Publication Table (%)'!O$7),
SUMIFS(AllPublicationData!$G:$G,AllPublicationData!$A:$A,'Publication Table (%)'!$B67,AllPublicationData!$B:$B,'Publication Table (%)'!O$7)/
SUMIFS(AllPublicationData!$E:$E,AllPublicationData!$A:$A,'Publication Table (%)'!$B67,AllPublicationData!$B:$B,'Publication Table (%)'!O$7)),
IF('Publication Table (%)'!$C$5="Operations cancelled for clinical reasons",
IFERROR(SUMIFS(AllPublicationData!$H:$H,AllPublicationData!$A:$A,'Publication Table (%)'!$B67,AllPublicationData!$B:$B,'Publication Table (%)'!$C$4,AllPublicationData!$D:$D,'Publication Table (%)'!O$7)/
SUMIFS(AllPublicationData!$E:$E,AllPublicationData!$A:$A,'Publication Table (%)'!$B67,AllPublicationData!$B:$B,'Publication Table (%)'!$C$4,AllPublicationData!$D:$D,'Publication Table (%)'!O$7),
SUMIFS(AllPublicationData!$H:$H,AllPublicationData!$A:$A,'Publication Table (%)'!$B67,AllPublicationData!$B:$B,'Publication Table (%)'!O$7)/
SUMIFS(AllPublicationData!$E:$E,AllPublicationData!$A:$A,'Publication Table (%)'!$B67,AllPublicationData!$B:$B,'Publication Table (%)'!O$7)),
IF('Publication Table (%)'!$C$5="Operations cancelled for non-clinical/capacity reasons",
IFERROR(SUMIFS(AllPublicationData!$I:$I,AllPublicationData!$A:$A,'Publication Table (%)'!$B67,AllPublicationData!$B:$B,'Publication Table (%)'!$C$4,AllPublicationData!$D:$D,'Publication Table (%)'!O$7)/
SUMIFS(AllPublicationData!$E:$E,AllPublicationData!$A:$A,'Publication Table (%)'!$B67,AllPublicationData!$B:$B,'Publication Table (%)'!$C$4,AllPublicationData!$D:$D,'Publication Table (%)'!O$7),
SUMIFS(AllPublicationData!$I:$I,AllPublicationData!$A:$A,'Publication Table (%)'!$B67,AllPublicationData!$B:$B,'Publication Table (%)'!O$7)/
SUMIFS(AllPublicationData!$E:$E,AllPublicationData!$A:$A,'Publication Table (%)'!$B67,AllPublicationData!$B:$B,'Publication Table (%)'!O$7)),
IF('Publication Table (%)'!$C$5="Cancellations for other reasons",
IFERROR(SUMIFS(AllPublicationData!$J:$J,AllPublicationData!$A:$A,'Publication Table (%)'!$B67,AllPublicationData!$B:$B,'Publication Table (%)'!$C$4,AllPublicationData!$D:$D,'Publication Table (%)'!O$7)/
SUMIFS(AllPublicationData!$E:$E,AllPublicationData!$A:$A,'Publication Table (%)'!$B67,AllPublicationData!$B:$B,'Publication Table (%)'!$C$4,AllPublicationData!$D:$D,'Publication Table (%)'!O$7),
SUMIFS(AllPublicationData!$J:$J,AllPublicationData!$A:$A,'Publication Table (%)'!$B67,AllPublicationData!$B:$B,'Publication Table (%)'!O$7)/
SUMIFS(AllPublicationData!$E:$E,AllPublicationData!$A:$A,'Publication Table (%)'!$B67,AllPublicationData!$B:$B,'Publication Table (%)'!O$7)))))))</f>
        <v>0.10975143403441683</v>
      </c>
      <c r="P67" s="96">
        <f>IF('Publication Table (%)'!$C$5="All Cancelled Operations",
IFERROR(SUMIFS(AllPublicationData!$F:$F,AllPublicationData!$A:$A,'Publication Table (%)'!$B67,AllPublicationData!$B:$B,'Publication Table (%)'!$C$4,AllPublicationData!$D:$D,'Publication Table (%)'!P$7)/
SUMIFS(AllPublicationData!$E:$E,AllPublicationData!$A:$A,'Publication Table (%)'!$B67,AllPublicationData!$B:$B,'Publication Table (%)'!$C$4,AllPublicationData!$D:$D,'Publication Table (%)'!P$7),
SUMIFS(AllPublicationData!$F:$F,AllPublicationData!$A:$A,'Publication Table (%)'!$B67,AllPublicationData!$B:$B,'Publication Table (%)'!P$7)/
SUMIFS(AllPublicationData!$E:$E,AllPublicationData!$A:$A,'Publication Table (%)'!$B67,AllPublicationData!$B:$B,'Publication Table (%)'!P$7)),
IF('Publication Table (%)'!$C$5="Operations cancelled by patient",
IFERROR(SUMIFS(AllPublicationData!$G:$G,AllPublicationData!$A:$A,'Publication Table (%)'!$B67,AllPublicationData!$B:$B,'Publication Table (%)'!$C$4,AllPublicationData!$D:$D,'Publication Table (%)'!P$7)/
SUMIFS(AllPublicationData!$E:$E,AllPublicationData!$A:$A,'Publication Table (%)'!$B67,AllPublicationData!$B:$B,'Publication Table (%)'!$C$4,AllPublicationData!$D:$D,'Publication Table (%)'!P$7),
SUMIFS(AllPublicationData!$G:$G,AllPublicationData!$A:$A,'Publication Table (%)'!$B67,AllPublicationData!$B:$B,'Publication Table (%)'!P$7)/
SUMIFS(AllPublicationData!$E:$E,AllPublicationData!$A:$A,'Publication Table (%)'!$B67,AllPublicationData!$B:$B,'Publication Table (%)'!P$7)),
IF('Publication Table (%)'!$C$5="Operations cancelled for clinical reasons",
IFERROR(SUMIFS(AllPublicationData!$H:$H,AllPublicationData!$A:$A,'Publication Table (%)'!$B67,AllPublicationData!$B:$B,'Publication Table (%)'!$C$4,AllPublicationData!$D:$D,'Publication Table (%)'!P$7)/
SUMIFS(AllPublicationData!$E:$E,AllPublicationData!$A:$A,'Publication Table (%)'!$B67,AllPublicationData!$B:$B,'Publication Table (%)'!$C$4,AllPublicationData!$D:$D,'Publication Table (%)'!P$7),
SUMIFS(AllPublicationData!$H:$H,AllPublicationData!$A:$A,'Publication Table (%)'!$B67,AllPublicationData!$B:$B,'Publication Table (%)'!P$7)/
SUMIFS(AllPublicationData!$E:$E,AllPublicationData!$A:$A,'Publication Table (%)'!$B67,AllPublicationData!$B:$B,'Publication Table (%)'!P$7)),
IF('Publication Table (%)'!$C$5="Operations cancelled for non-clinical/capacity reasons",
IFERROR(SUMIFS(AllPublicationData!$I:$I,AllPublicationData!$A:$A,'Publication Table (%)'!$B67,AllPublicationData!$B:$B,'Publication Table (%)'!$C$4,AllPublicationData!$D:$D,'Publication Table (%)'!P$7)/
SUMIFS(AllPublicationData!$E:$E,AllPublicationData!$A:$A,'Publication Table (%)'!$B67,AllPublicationData!$B:$B,'Publication Table (%)'!$C$4,AllPublicationData!$D:$D,'Publication Table (%)'!P$7),
SUMIFS(AllPublicationData!$I:$I,AllPublicationData!$A:$A,'Publication Table (%)'!$B67,AllPublicationData!$B:$B,'Publication Table (%)'!P$7)/
SUMIFS(AllPublicationData!$E:$E,AllPublicationData!$A:$A,'Publication Table (%)'!$B67,AllPublicationData!$B:$B,'Publication Table (%)'!P$7)),
IF('Publication Table (%)'!$C$5="Cancellations for other reasons",
IFERROR(SUMIFS(AllPublicationData!$J:$J,AllPublicationData!$A:$A,'Publication Table (%)'!$B67,AllPublicationData!$B:$B,'Publication Table (%)'!$C$4,AllPublicationData!$D:$D,'Publication Table (%)'!P$7)/
SUMIFS(AllPublicationData!$E:$E,AllPublicationData!$A:$A,'Publication Table (%)'!$B67,AllPublicationData!$B:$B,'Publication Table (%)'!$C$4,AllPublicationData!$D:$D,'Publication Table (%)'!P$7),
SUMIFS(AllPublicationData!$J:$J,AllPublicationData!$A:$A,'Publication Table (%)'!$B67,AllPublicationData!$B:$B,'Publication Table (%)'!P$7)/
SUMIFS(AllPublicationData!$E:$E,AllPublicationData!$A:$A,'Publication Table (%)'!$B67,AllPublicationData!$B:$B,'Publication Table (%)'!P$7)))))))</f>
        <v>7.1428571428571425E-2</v>
      </c>
      <c r="Q67" s="96">
        <f>IF('Publication Table (%)'!$C$5="All Cancelled Operations",
IFERROR(SUMIFS(AllPublicationData!$F:$F,AllPublicationData!$A:$A,'Publication Table (%)'!$B67,AllPublicationData!$B:$B,'Publication Table (%)'!$C$4,AllPublicationData!$D:$D,'Publication Table (%)'!Q$7)/
SUMIFS(AllPublicationData!$E:$E,AllPublicationData!$A:$A,'Publication Table (%)'!$B67,AllPublicationData!$B:$B,'Publication Table (%)'!$C$4,AllPublicationData!$D:$D,'Publication Table (%)'!Q$7),
SUMIFS(AllPublicationData!$F:$F,AllPublicationData!$A:$A,'Publication Table (%)'!$B67,AllPublicationData!$B:$B,'Publication Table (%)'!Q$7)/
SUMIFS(AllPublicationData!$E:$E,AllPublicationData!$A:$A,'Publication Table (%)'!$B67,AllPublicationData!$B:$B,'Publication Table (%)'!Q$7)),
IF('Publication Table (%)'!$C$5="Operations cancelled by patient",
IFERROR(SUMIFS(AllPublicationData!$G:$G,AllPublicationData!$A:$A,'Publication Table (%)'!$B67,AllPublicationData!$B:$B,'Publication Table (%)'!$C$4,AllPublicationData!$D:$D,'Publication Table (%)'!Q$7)/
SUMIFS(AllPublicationData!$E:$E,AllPublicationData!$A:$A,'Publication Table (%)'!$B67,AllPublicationData!$B:$B,'Publication Table (%)'!$C$4,AllPublicationData!$D:$D,'Publication Table (%)'!Q$7),
SUMIFS(AllPublicationData!$G:$G,AllPublicationData!$A:$A,'Publication Table (%)'!$B67,AllPublicationData!$B:$B,'Publication Table (%)'!Q$7)/
SUMIFS(AllPublicationData!$E:$E,AllPublicationData!$A:$A,'Publication Table (%)'!$B67,AllPublicationData!$B:$B,'Publication Table (%)'!Q$7)),
IF('Publication Table (%)'!$C$5="Operations cancelled for clinical reasons",
IFERROR(SUMIFS(AllPublicationData!$H:$H,AllPublicationData!$A:$A,'Publication Table (%)'!$B67,AllPublicationData!$B:$B,'Publication Table (%)'!$C$4,AllPublicationData!$D:$D,'Publication Table (%)'!Q$7)/
SUMIFS(AllPublicationData!$E:$E,AllPublicationData!$A:$A,'Publication Table (%)'!$B67,AllPublicationData!$B:$B,'Publication Table (%)'!$C$4,AllPublicationData!$D:$D,'Publication Table (%)'!Q$7),
SUMIFS(AllPublicationData!$H:$H,AllPublicationData!$A:$A,'Publication Table (%)'!$B67,AllPublicationData!$B:$B,'Publication Table (%)'!Q$7)/
SUMIFS(AllPublicationData!$E:$E,AllPublicationData!$A:$A,'Publication Table (%)'!$B67,AllPublicationData!$B:$B,'Publication Table (%)'!Q$7)),
IF('Publication Table (%)'!$C$5="Operations cancelled for non-clinical/capacity reasons",
IFERROR(SUMIFS(AllPublicationData!$I:$I,AllPublicationData!$A:$A,'Publication Table (%)'!$B67,AllPublicationData!$B:$B,'Publication Table (%)'!$C$4,AllPublicationData!$D:$D,'Publication Table (%)'!Q$7)/
SUMIFS(AllPublicationData!$E:$E,AllPublicationData!$A:$A,'Publication Table (%)'!$B67,AllPublicationData!$B:$B,'Publication Table (%)'!$C$4,AllPublicationData!$D:$D,'Publication Table (%)'!Q$7),
SUMIFS(AllPublicationData!$I:$I,AllPublicationData!$A:$A,'Publication Table (%)'!$B67,AllPublicationData!$B:$B,'Publication Table (%)'!Q$7)/
SUMIFS(AllPublicationData!$E:$E,AllPublicationData!$A:$A,'Publication Table (%)'!$B67,AllPublicationData!$B:$B,'Publication Table (%)'!Q$7)),
IF('Publication Table (%)'!$C$5="Cancellations for other reasons",
IFERROR(SUMIFS(AllPublicationData!$J:$J,AllPublicationData!$A:$A,'Publication Table (%)'!$B67,AllPublicationData!$B:$B,'Publication Table (%)'!$C$4,AllPublicationData!$D:$D,'Publication Table (%)'!Q$7)/
SUMIFS(AllPublicationData!$E:$E,AllPublicationData!$A:$A,'Publication Table (%)'!$B67,AllPublicationData!$B:$B,'Publication Table (%)'!$C$4,AllPublicationData!$D:$D,'Publication Table (%)'!Q$7),
SUMIFS(AllPublicationData!$J:$J,AllPublicationData!$A:$A,'Publication Table (%)'!$B67,AllPublicationData!$B:$B,'Publication Table (%)'!Q$7)/
SUMIFS(AllPublicationData!$E:$E,AllPublicationData!$A:$A,'Publication Table (%)'!$B67,AllPublicationData!$B:$B,'Publication Table (%)'!Q$7)))))))</f>
        <v>3.6363636363636362E-2</v>
      </c>
      <c r="R67" s="96">
        <f>IF('Publication Table (%)'!$C$5="All Cancelled Operations",
IFERROR(SUMIFS(AllPublicationData!$F:$F,AllPublicationData!$A:$A,'Publication Table (%)'!$B67,AllPublicationData!$B:$B,'Publication Table (%)'!$C$4,AllPublicationData!$D:$D,'Publication Table (%)'!R$7)/
SUMIFS(AllPublicationData!$E:$E,AllPublicationData!$A:$A,'Publication Table (%)'!$B67,AllPublicationData!$B:$B,'Publication Table (%)'!$C$4,AllPublicationData!$D:$D,'Publication Table (%)'!R$7),
SUMIFS(AllPublicationData!$F:$F,AllPublicationData!$A:$A,'Publication Table (%)'!$B67,AllPublicationData!$B:$B,'Publication Table (%)'!R$7)/
SUMIFS(AllPublicationData!$E:$E,AllPublicationData!$A:$A,'Publication Table (%)'!$B67,AllPublicationData!$B:$B,'Publication Table (%)'!R$7)),
IF('Publication Table (%)'!$C$5="Operations cancelled by patient",
IFERROR(SUMIFS(AllPublicationData!$G:$G,AllPublicationData!$A:$A,'Publication Table (%)'!$B67,AllPublicationData!$B:$B,'Publication Table (%)'!$C$4,AllPublicationData!$D:$D,'Publication Table (%)'!R$7)/
SUMIFS(AllPublicationData!$E:$E,AllPublicationData!$A:$A,'Publication Table (%)'!$B67,AllPublicationData!$B:$B,'Publication Table (%)'!$C$4,AllPublicationData!$D:$D,'Publication Table (%)'!R$7),
SUMIFS(AllPublicationData!$G:$G,AllPublicationData!$A:$A,'Publication Table (%)'!$B67,AllPublicationData!$B:$B,'Publication Table (%)'!R$7)/
SUMIFS(AllPublicationData!$E:$E,AllPublicationData!$A:$A,'Publication Table (%)'!$B67,AllPublicationData!$B:$B,'Publication Table (%)'!R$7)),
IF('Publication Table (%)'!$C$5="Operations cancelled for clinical reasons",
IFERROR(SUMIFS(AllPublicationData!$H:$H,AllPublicationData!$A:$A,'Publication Table (%)'!$B67,AllPublicationData!$B:$B,'Publication Table (%)'!$C$4,AllPublicationData!$D:$D,'Publication Table (%)'!R$7)/
SUMIFS(AllPublicationData!$E:$E,AllPublicationData!$A:$A,'Publication Table (%)'!$B67,AllPublicationData!$B:$B,'Publication Table (%)'!$C$4,AllPublicationData!$D:$D,'Publication Table (%)'!R$7),
SUMIFS(AllPublicationData!$H:$H,AllPublicationData!$A:$A,'Publication Table (%)'!$B67,AllPublicationData!$B:$B,'Publication Table (%)'!R$7)/
SUMIFS(AllPublicationData!$E:$E,AllPublicationData!$A:$A,'Publication Table (%)'!$B67,AllPublicationData!$B:$B,'Publication Table (%)'!R$7)),
IF('Publication Table (%)'!$C$5="Operations cancelled for non-clinical/capacity reasons",
IFERROR(SUMIFS(AllPublicationData!$I:$I,AllPublicationData!$A:$A,'Publication Table (%)'!$B67,AllPublicationData!$B:$B,'Publication Table (%)'!$C$4,AllPublicationData!$D:$D,'Publication Table (%)'!R$7)/
SUMIFS(AllPublicationData!$E:$E,AllPublicationData!$A:$A,'Publication Table (%)'!$B67,AllPublicationData!$B:$B,'Publication Table (%)'!$C$4,AllPublicationData!$D:$D,'Publication Table (%)'!R$7),
SUMIFS(AllPublicationData!$I:$I,AllPublicationData!$A:$A,'Publication Table (%)'!$B67,AllPublicationData!$B:$B,'Publication Table (%)'!R$7)/
SUMIFS(AllPublicationData!$E:$E,AllPublicationData!$A:$A,'Publication Table (%)'!$B67,AllPublicationData!$B:$B,'Publication Table (%)'!R$7)),
IF('Publication Table (%)'!$C$5="Cancellations for other reasons",
IFERROR(SUMIFS(AllPublicationData!$J:$J,AllPublicationData!$A:$A,'Publication Table (%)'!$B67,AllPublicationData!$B:$B,'Publication Table (%)'!$C$4,AllPublicationData!$D:$D,'Publication Table (%)'!R$7)/
SUMIFS(AllPublicationData!$E:$E,AllPublicationData!$A:$A,'Publication Table (%)'!$B67,AllPublicationData!$B:$B,'Publication Table (%)'!$C$4,AllPublicationData!$D:$D,'Publication Table (%)'!R$7),
SUMIFS(AllPublicationData!$J:$J,AllPublicationData!$A:$A,'Publication Table (%)'!$B67,AllPublicationData!$B:$B,'Publication Table (%)'!R$7)/
SUMIFS(AllPublicationData!$E:$E,AllPublicationData!$A:$A,'Publication Table (%)'!$B67,AllPublicationData!$B:$B,'Publication Table (%)'!R$7)))))))</f>
        <v>5.19893899204244E-2</v>
      </c>
      <c r="S67" s="96">
        <f>IF('Publication Table (%)'!$C$5="All Cancelled Operations",
IFERROR(SUMIFS(AllPublicationData!$F:$F,AllPublicationData!$A:$A,'Publication Table (%)'!$B67,AllPublicationData!$B:$B,'Publication Table (%)'!$C$4,AllPublicationData!$D:$D,'Publication Table (%)'!S$7)/
SUMIFS(AllPublicationData!$E:$E,AllPublicationData!$A:$A,'Publication Table (%)'!$B67,AllPublicationData!$B:$B,'Publication Table (%)'!$C$4,AllPublicationData!$D:$D,'Publication Table (%)'!S$7),
SUMIFS(AllPublicationData!$F:$F,AllPublicationData!$A:$A,'Publication Table (%)'!$B67,AllPublicationData!$B:$B,'Publication Table (%)'!S$7)/
SUMIFS(AllPublicationData!$E:$E,AllPublicationData!$A:$A,'Publication Table (%)'!$B67,AllPublicationData!$B:$B,'Publication Table (%)'!S$7)),
IF('Publication Table (%)'!$C$5="Operations cancelled by patient",
IFERROR(SUMIFS(AllPublicationData!$G:$G,AllPublicationData!$A:$A,'Publication Table (%)'!$B67,AllPublicationData!$B:$B,'Publication Table (%)'!$C$4,AllPublicationData!$D:$D,'Publication Table (%)'!S$7)/
SUMIFS(AllPublicationData!$E:$E,AllPublicationData!$A:$A,'Publication Table (%)'!$B67,AllPublicationData!$B:$B,'Publication Table (%)'!$C$4,AllPublicationData!$D:$D,'Publication Table (%)'!S$7),
SUMIFS(AllPublicationData!$G:$G,AllPublicationData!$A:$A,'Publication Table (%)'!$B67,AllPublicationData!$B:$B,'Publication Table (%)'!S$7)/
SUMIFS(AllPublicationData!$E:$E,AllPublicationData!$A:$A,'Publication Table (%)'!$B67,AllPublicationData!$B:$B,'Publication Table (%)'!S$7)),
IF('Publication Table (%)'!$C$5="Operations cancelled for clinical reasons",
IFERROR(SUMIFS(AllPublicationData!$H:$H,AllPublicationData!$A:$A,'Publication Table (%)'!$B67,AllPublicationData!$B:$B,'Publication Table (%)'!$C$4,AllPublicationData!$D:$D,'Publication Table (%)'!S$7)/
SUMIFS(AllPublicationData!$E:$E,AllPublicationData!$A:$A,'Publication Table (%)'!$B67,AllPublicationData!$B:$B,'Publication Table (%)'!$C$4,AllPublicationData!$D:$D,'Publication Table (%)'!S$7),
SUMIFS(AllPublicationData!$H:$H,AllPublicationData!$A:$A,'Publication Table (%)'!$B67,AllPublicationData!$B:$B,'Publication Table (%)'!S$7)/
SUMIFS(AllPublicationData!$E:$E,AllPublicationData!$A:$A,'Publication Table (%)'!$B67,AllPublicationData!$B:$B,'Publication Table (%)'!S$7)),
IF('Publication Table (%)'!$C$5="Operations cancelled for non-clinical/capacity reasons",
IFERROR(SUMIFS(AllPublicationData!$I:$I,AllPublicationData!$A:$A,'Publication Table (%)'!$B67,AllPublicationData!$B:$B,'Publication Table (%)'!$C$4,AllPublicationData!$D:$D,'Publication Table (%)'!S$7)/
SUMIFS(AllPublicationData!$E:$E,AllPublicationData!$A:$A,'Publication Table (%)'!$B67,AllPublicationData!$B:$B,'Publication Table (%)'!$C$4,AllPublicationData!$D:$D,'Publication Table (%)'!S$7),
SUMIFS(AllPublicationData!$I:$I,AllPublicationData!$A:$A,'Publication Table (%)'!$B67,AllPublicationData!$B:$B,'Publication Table (%)'!S$7)/
SUMIFS(AllPublicationData!$E:$E,AllPublicationData!$A:$A,'Publication Table (%)'!$B67,AllPublicationData!$B:$B,'Publication Table (%)'!S$7)),
IF('Publication Table (%)'!$C$5="Cancellations for other reasons",
IFERROR(SUMIFS(AllPublicationData!$J:$J,AllPublicationData!$A:$A,'Publication Table (%)'!$B67,AllPublicationData!$B:$B,'Publication Table (%)'!$C$4,AllPublicationData!$D:$D,'Publication Table (%)'!S$7)/
SUMIFS(AllPublicationData!$E:$E,AllPublicationData!$A:$A,'Publication Table (%)'!$B67,AllPublicationData!$B:$B,'Publication Table (%)'!$C$4,AllPublicationData!$D:$D,'Publication Table (%)'!S$7),
SUMIFS(AllPublicationData!$J:$J,AllPublicationData!$A:$A,'Publication Table (%)'!$B67,AllPublicationData!$B:$B,'Publication Table (%)'!S$7)/
SUMIFS(AllPublicationData!$E:$E,AllPublicationData!$A:$A,'Publication Table (%)'!$B67,AllPublicationData!$B:$B,'Publication Table (%)'!S$7)))))))</f>
        <v>0.15555555555555556</v>
      </c>
    </row>
    <row r="68" spans="2:19" x14ac:dyDescent="0.35">
      <c r="B68" s="89">
        <v>43586</v>
      </c>
      <c r="C68" s="112">
        <f>IF('Publication Table (%)'!$C$5="All Cancelled Operations",
SUMIFS(AllPublicationData!$F:$F,AllPublicationData!$A:$A,'Publication Table (%)'!$B68,AllPublicationData!$B:$B,'Publication Table (%)'!$C$4),
IF('Publication Table (%)'!$C$5="Operations cancelled by patient",
SUMIFS(AllPublicationData!$G:$G,AllPublicationData!$A:$A,'Publication Table (%)'!$B68,AllPublicationData!$B:$B,'Publication Table (%)'!$C$4),
IF('Publication Table (%)'!$C$5="Operations cancelled for clinical reasons",
SUMIFS(AllPublicationData!$H:$H,AllPublicationData!$A:$A,'Publication Table (%)'!$B68,AllPublicationData!$B:$B,'Publication Table (%)'!$C$4),
IF('Publication Table (%)'!$C$5="Operations cancelled for non-clinical/capacity reasons",
SUMIFS(AllPublicationData!$I:$I,AllPublicationData!$A:$A,'Publication Table (%)'!$B68,AllPublicationData!$B:$B,'Publication Table (%)'!$C$4),
IF('Publication Table (%)'!$C$5="Cancellations for other reasons",
SUMIFS(AllPublicationData!$J:$J,AllPublicationData!$A:$A,'Publication Table (%)'!$B68,AllPublicationData!$B:$B,'Publication Table (%)'!$C$4))))))+
IF(AND($C$4="NHS Scotland",$C$5="All Cancelled Operations"),
SUMIFS(AllPublicationData!$F:$F,AllPublicationData!$A:$A,'Publication Table (%)'!$B68),
IF(AND($C$4="NHS Scotland",$C$5="Operations cancelled by patient"),
SUMIFS(AllPublicationData!$G:$G,AllPublicationData!$A:$A,'Publication Table (%)'!$B68),
IF(AND($C$4="NHS Scotland",$C$5="Operations cancelled for clinical reasons"),
SUMIFS(AllPublicationData!$H:$H,AllPublicationData!$A:$A,'Publication Table (%)'!$B68),
IF(AND($C$4="NHS Scotland",$C$5="Operations cancelled for non-clinical/capacity reasons"),
SUMIFS(AllPublicationData!$I:$I,AllPublicationData!$A:$A,'Publication Table (%)'!$B68),
IF(AND($C$4="NHS Scotland",$C$5="Cancellations for other reasons"),
SUMIFS(AllPublicationData!$J:$J,AllPublicationData!$A:$A,'Publication Table (%)'!$B68))))))</f>
        <v>2469</v>
      </c>
      <c r="D68" s="110">
        <f>IF(AND('Publication Table (%)'!$C$5="All Cancelled Operations",$C$4&lt;&gt;"NHS Scotland"),
IFERROR(SUMIFS(AllPublicationData!$F:$F,AllPublicationData!$A:$A,'Publication Table (%)'!$B68,AllPublicationData!$B:$B,'Publication Table (%)'!$C$4,AllPublicationData!$D:$D,'Publication Table (%)'!D$7)/
SUMIFS(AllPublicationData!$E:$E,AllPublicationData!$A:$A,'Publication Table (%)'!$B68,AllPublicationData!$B:$B,'Publication Table (%)'!$C$4,AllPublicationData!$D:$D,'Publication Table (%)'!D$7),
SUMIFS(AllPublicationData!$F:$F,AllPublicationData!$A:$A,'Publication Table (%)'!$B68,AllPublicationData!$B:$B,'Publication Table (%)'!D$7)/
SUMIFS(AllPublicationData!$E:$E,AllPublicationData!$A:$A,'Publication Table (%)'!$B68,AllPublicationData!$B:$B,'Publication Table (%)'!D$7)),
IF(AND('Publication Table (%)'!$C$5="Operations cancelled by patient",$C$4&lt;&gt;"NHS Scotland"),
IFERROR(SUMIFS(AllPublicationData!$G:$G,AllPublicationData!$A:$A,'Publication Table (%)'!$B68,AllPublicationData!$B:$B,'Publication Table (%)'!$C$4,AllPublicationData!$D:$D,'Publication Table (%)'!D$7)/
SUMIFS(AllPublicationData!$E:$E,AllPublicationData!$A:$A,'Publication Table (%)'!$B68,AllPublicationData!$B:$B,'Publication Table (%)'!$C$4,AllPublicationData!$D:$D,'Publication Table (%)'!D$7),
SUMIFS(AllPublicationData!$G:$G,AllPublicationData!$A:$A,'Publication Table (%)'!$B68,AllPublicationData!$B:$B,'Publication Table (%)'!D$7)/
SUMIFS(AllPublicationData!$E:$E,AllPublicationData!$A:$A,'Publication Table (%)'!$B68,AllPublicationData!$B:$B,'Publication Table (%)'!D$7)),
IF(AND('Publication Table (%)'!$C$5="Operations cancelled for clinical reasons",$C$4&lt;&gt;"NHS Scotland"),
IFERROR(SUMIFS(AllPublicationData!$H:$H,AllPublicationData!$A:$A,'Publication Table (%)'!$B68,AllPublicationData!$B:$B,'Publication Table (%)'!$C$4,AllPublicationData!$D:$D,'Publication Table (%)'!D$7)/
SUMIFS(AllPublicationData!$E:$E,AllPublicationData!$A:$A,'Publication Table (%)'!$B68,AllPublicationData!$B:$B,'Publication Table (%)'!$C$4,AllPublicationData!$D:$D,'Publication Table (%)'!D$7),
SUMIFS(AllPublicationData!$H:$H,AllPublicationData!$A:$A,'Publication Table (%)'!$B68,AllPublicationData!$B:$B,'Publication Table (%)'!D$7)/
SUMIFS(AllPublicationData!$E:$E,AllPublicationData!$A:$A,'Publication Table (%)'!$B68,AllPublicationData!$B:$B,'Publication Table (%)'!D$7)),
IF(AND('Publication Table (%)'!$C$5="Operations cancelled for non-clinical/capacity reasons",$C$4&lt;&gt;"NHS Scotland"),
IFERROR(SUMIFS(AllPublicationData!$I:$I,AllPublicationData!$A:$A,'Publication Table (%)'!$B68,AllPublicationData!$B:$B,'Publication Table (%)'!$C$4,AllPublicationData!$D:$D,'Publication Table (%)'!D$7)/
SUMIFS(AllPublicationData!$E:$E,AllPublicationData!$A:$A,'Publication Table (%)'!$B68,AllPublicationData!$B:$B,'Publication Table (%)'!$C$4,AllPublicationData!$D:$D,'Publication Table (%)'!D$7),
SUMIFS(AllPublicationData!$I:$I,AllPublicationData!$A:$A,'Publication Table (%)'!$B68,AllPublicationData!$B:$B,'Publication Table (%)'!D$7)/
SUMIFS(AllPublicationData!$E:$E,AllPublicationData!$A:$A,'Publication Table (%)'!$B68,AllPublicationData!$B:$B,'Publication Table (%)'!D$7)),
IF(AND('Publication Table (%)'!$C$5="Cancellations for other reasons",$C$4&lt;&gt;"NHS Scotland"),
IFERROR(SUMIFS(AllPublicationData!$J:$J,AllPublicationData!$A:$A,'Publication Table (%)'!$B68,AllPublicationData!$B:$B,'Publication Table (%)'!$C$4,AllPublicationData!$D:$D,'Publication Table (%)'!D$7)/
SUMIFS(AllPublicationData!$E:$E,AllPublicationData!$A:$A,'Publication Table (%)'!$B68,AllPublicationData!$B:$B,'Publication Table (%)'!$C$4,AllPublicationData!$D:$D,'Publication Table (%)'!D$7),
SUMIFS(AllPublicationData!$J:$J,AllPublicationData!$A:$A,'Publication Table (%)'!$B68,AllPublicationData!$B:$B,'Publication Table (%)'!D$7)/
SUMIFS(AllPublicationData!$E:$E,AllPublicationData!$A:$A,'Publication Table (%)'!$B68,AllPublicationData!$B:$B,'Publication Table (%)'!D$7)),
IF(AND($C$4="NHS Scotland",$C$5="All Cancelled Operations"),
SUMIFS(AllPublicationData!$F:$F,AllPublicationData!$A:$A,'Publication Table'!$B68)/
SUMIFS(AllPublicationData!$E:$E,AllPublicationData!$A:$A,'Publication Table'!$B68),
IF(AND($C$4="NHS Scotland",$C$5="Operations cancelled by patient"),
SUMIFS(AllPublicationData!$G:$G,AllPublicationData!$A:$A,'Publication Table'!$B68)/
SUMIFS(AllPublicationData!$E:$E,AllPublicationData!$A:$A,'Publication Table'!$B68),
IF(AND($C$4="NHS Scotland",$C$5="Operations cancelled for clinical reasons"),
SUMIFS(AllPublicationData!$H:$H,AllPublicationData!$A:$A,'Publication Table'!$B68)/
SUMIFS(AllPublicationData!$E:$E,AllPublicationData!$A:$A,'Publication Table'!$B68),
IF(AND($C$4="NHS Scotland",$C$5="Operations cancelled for non-clinical/capacity reasons"),
SUMIFS(AllPublicationData!$I:$I,AllPublicationData!$A:$A,'Publication Table'!$B68)/
SUMIFS(AllPublicationData!$E:$E,AllPublicationData!$A:$A,'Publication Table'!$B68),
IF(AND($C$4="NHS Scotland",$C$5="Cancellations for other reasons"),
SUMIFS(AllPublicationData!$J:$J,AllPublicationData!$A:$A,'Publication Table'!$B68)/
SUMIFS(AllPublicationData!$E:$E,AllPublicationData!$A:$A,'Publication Table'!$B68)))))))))))</f>
        <v>8.3209760043138306E-2</v>
      </c>
      <c r="E68" s="96">
        <f>IF('Publication Table (%)'!$C$5="All Cancelled Operations",
IFERROR(SUMIFS(AllPublicationData!$F:$F,AllPublicationData!$A:$A,'Publication Table (%)'!$B68,AllPublicationData!$B:$B,'Publication Table (%)'!$C$4,AllPublicationData!$D:$D,'Publication Table (%)'!E$7)/
SUMIFS(AllPublicationData!$E:$E,AllPublicationData!$A:$A,'Publication Table (%)'!$B68,AllPublicationData!$B:$B,'Publication Table (%)'!$C$4,AllPublicationData!$D:$D,'Publication Table (%)'!E$7),
SUMIFS(AllPublicationData!$F:$F,AllPublicationData!$A:$A,'Publication Table (%)'!$B68,AllPublicationData!$B:$B,'Publication Table (%)'!E$7)/
SUMIFS(AllPublicationData!$E:$E,AllPublicationData!$A:$A,'Publication Table (%)'!$B68,AllPublicationData!$B:$B,'Publication Table (%)'!E$7)),
IF('Publication Table (%)'!$C$5="Operations cancelled by patient",
IFERROR(SUMIFS(AllPublicationData!$G:$G,AllPublicationData!$A:$A,'Publication Table (%)'!$B68,AllPublicationData!$B:$B,'Publication Table (%)'!$C$4,AllPublicationData!$D:$D,'Publication Table (%)'!E$7)/
SUMIFS(AllPublicationData!$E:$E,AllPublicationData!$A:$A,'Publication Table (%)'!$B68,AllPublicationData!$B:$B,'Publication Table (%)'!$C$4,AllPublicationData!$D:$D,'Publication Table (%)'!E$7),
SUMIFS(AllPublicationData!$G:$G,AllPublicationData!$A:$A,'Publication Table (%)'!$B68,AllPublicationData!$B:$B,'Publication Table (%)'!E$7)/
SUMIFS(AllPublicationData!$E:$E,AllPublicationData!$A:$A,'Publication Table (%)'!$B68,AllPublicationData!$B:$B,'Publication Table (%)'!E$7)),
IF('Publication Table (%)'!$C$5="Operations cancelled for clinical reasons",
IFERROR(SUMIFS(AllPublicationData!$H:$H,AllPublicationData!$A:$A,'Publication Table (%)'!$B68,AllPublicationData!$B:$B,'Publication Table (%)'!$C$4,AllPublicationData!$D:$D,'Publication Table (%)'!E$7)/
SUMIFS(AllPublicationData!$E:$E,AllPublicationData!$A:$A,'Publication Table (%)'!$B68,AllPublicationData!$B:$B,'Publication Table (%)'!$C$4,AllPublicationData!$D:$D,'Publication Table (%)'!E$7),
SUMIFS(AllPublicationData!$H:$H,AllPublicationData!$A:$A,'Publication Table (%)'!$B68,AllPublicationData!$B:$B,'Publication Table (%)'!E$7)/
SUMIFS(AllPublicationData!$E:$E,AllPublicationData!$A:$A,'Publication Table (%)'!$B68,AllPublicationData!$B:$B,'Publication Table (%)'!E$7)),
IF('Publication Table (%)'!$C$5="Operations cancelled for non-clinical/capacity reasons",
IFERROR(SUMIFS(AllPublicationData!$I:$I,AllPublicationData!$A:$A,'Publication Table (%)'!$B68,AllPublicationData!$B:$B,'Publication Table (%)'!$C$4,AllPublicationData!$D:$D,'Publication Table (%)'!E$7)/
SUMIFS(AllPublicationData!$E:$E,AllPublicationData!$A:$A,'Publication Table (%)'!$B68,AllPublicationData!$B:$B,'Publication Table (%)'!$C$4,AllPublicationData!$D:$D,'Publication Table (%)'!E$7),
SUMIFS(AllPublicationData!$I:$I,AllPublicationData!$A:$A,'Publication Table (%)'!$B68,AllPublicationData!$B:$B,'Publication Table (%)'!E$7)/
SUMIFS(AllPublicationData!$E:$E,AllPublicationData!$A:$A,'Publication Table (%)'!$B68,AllPublicationData!$B:$B,'Publication Table (%)'!E$7)),
IF('Publication Table (%)'!$C$5="Cancellations for other reasons",
IFERROR(SUMIFS(AllPublicationData!$J:$J,AllPublicationData!$A:$A,'Publication Table (%)'!$B68,AllPublicationData!$B:$B,'Publication Table (%)'!$C$4,AllPublicationData!$D:$D,'Publication Table (%)'!E$7)/
SUMIFS(AllPublicationData!$E:$E,AllPublicationData!$A:$A,'Publication Table (%)'!$B68,AllPublicationData!$B:$B,'Publication Table (%)'!$C$4,AllPublicationData!$D:$D,'Publication Table (%)'!E$7),
SUMIFS(AllPublicationData!$J:$J,AllPublicationData!$A:$A,'Publication Table (%)'!$B68,AllPublicationData!$B:$B,'Publication Table (%)'!E$7)/
SUMIFS(AllPublicationData!$E:$E,AllPublicationData!$A:$A,'Publication Table (%)'!$B68,AllPublicationData!$B:$B,'Publication Table (%)'!E$7)))))))</f>
        <v>4.5066991473812421E-2</v>
      </c>
      <c r="F68" s="96">
        <f>IF('Publication Table (%)'!$C$5="All Cancelled Operations",
IFERROR(SUMIFS(AllPublicationData!$F:$F,AllPublicationData!$A:$A,'Publication Table (%)'!$B68,AllPublicationData!$B:$B,'Publication Table (%)'!$C$4,AllPublicationData!$D:$D,'Publication Table (%)'!F$7)/
SUMIFS(AllPublicationData!$E:$E,AllPublicationData!$A:$A,'Publication Table (%)'!$B68,AllPublicationData!$B:$B,'Publication Table (%)'!$C$4,AllPublicationData!$D:$D,'Publication Table (%)'!F$7),
SUMIFS(AllPublicationData!$F:$F,AllPublicationData!$A:$A,'Publication Table (%)'!$B68,AllPublicationData!$B:$B,'Publication Table (%)'!F$7)/
SUMIFS(AllPublicationData!$E:$E,AllPublicationData!$A:$A,'Publication Table (%)'!$B68,AllPublicationData!$B:$B,'Publication Table (%)'!F$7)),
IF('Publication Table (%)'!$C$5="Operations cancelled by patient",
IFERROR(SUMIFS(AllPublicationData!$G:$G,AllPublicationData!$A:$A,'Publication Table (%)'!$B68,AllPublicationData!$B:$B,'Publication Table (%)'!$C$4,AllPublicationData!$D:$D,'Publication Table (%)'!F$7)/
SUMIFS(AllPublicationData!$E:$E,AllPublicationData!$A:$A,'Publication Table (%)'!$B68,AllPublicationData!$B:$B,'Publication Table (%)'!$C$4,AllPublicationData!$D:$D,'Publication Table (%)'!F$7),
SUMIFS(AllPublicationData!$G:$G,AllPublicationData!$A:$A,'Publication Table (%)'!$B68,AllPublicationData!$B:$B,'Publication Table (%)'!F$7)/
SUMIFS(AllPublicationData!$E:$E,AllPublicationData!$A:$A,'Publication Table (%)'!$B68,AllPublicationData!$B:$B,'Publication Table (%)'!F$7)),
IF('Publication Table (%)'!$C$5="Operations cancelled for clinical reasons",
IFERROR(SUMIFS(AllPublicationData!$H:$H,AllPublicationData!$A:$A,'Publication Table (%)'!$B68,AllPublicationData!$B:$B,'Publication Table (%)'!$C$4,AllPublicationData!$D:$D,'Publication Table (%)'!F$7)/
SUMIFS(AllPublicationData!$E:$E,AllPublicationData!$A:$A,'Publication Table (%)'!$B68,AllPublicationData!$B:$B,'Publication Table (%)'!$C$4,AllPublicationData!$D:$D,'Publication Table (%)'!F$7),
SUMIFS(AllPublicationData!$H:$H,AllPublicationData!$A:$A,'Publication Table (%)'!$B68,AllPublicationData!$B:$B,'Publication Table (%)'!F$7)/
SUMIFS(AllPublicationData!$E:$E,AllPublicationData!$A:$A,'Publication Table (%)'!$B68,AllPublicationData!$B:$B,'Publication Table (%)'!F$7)),
IF('Publication Table (%)'!$C$5="Operations cancelled for non-clinical/capacity reasons",
IFERROR(SUMIFS(AllPublicationData!$I:$I,AllPublicationData!$A:$A,'Publication Table (%)'!$B68,AllPublicationData!$B:$B,'Publication Table (%)'!$C$4,AllPublicationData!$D:$D,'Publication Table (%)'!F$7)/
SUMIFS(AllPublicationData!$E:$E,AllPublicationData!$A:$A,'Publication Table (%)'!$B68,AllPublicationData!$B:$B,'Publication Table (%)'!$C$4,AllPublicationData!$D:$D,'Publication Table (%)'!F$7),
SUMIFS(AllPublicationData!$I:$I,AllPublicationData!$A:$A,'Publication Table (%)'!$B68,AllPublicationData!$B:$B,'Publication Table (%)'!F$7)/
SUMIFS(AllPublicationData!$E:$E,AllPublicationData!$A:$A,'Publication Table (%)'!$B68,AllPublicationData!$B:$B,'Publication Table (%)'!F$7)),
IF('Publication Table (%)'!$C$5="Cancellations for other reasons",
IFERROR(SUMIFS(AllPublicationData!$J:$J,AllPublicationData!$A:$A,'Publication Table (%)'!$B68,AllPublicationData!$B:$B,'Publication Table (%)'!$C$4,AllPublicationData!$D:$D,'Publication Table (%)'!F$7)/
SUMIFS(AllPublicationData!$E:$E,AllPublicationData!$A:$A,'Publication Table (%)'!$B68,AllPublicationData!$B:$B,'Publication Table (%)'!$C$4,AllPublicationData!$D:$D,'Publication Table (%)'!F$7),
SUMIFS(AllPublicationData!$J:$J,AllPublicationData!$A:$A,'Publication Table (%)'!$B68,AllPublicationData!$B:$B,'Publication Table (%)'!F$7)/
SUMIFS(AllPublicationData!$E:$E,AllPublicationData!$A:$A,'Publication Table (%)'!$B68,AllPublicationData!$B:$B,'Publication Table (%)'!F$7)))))))</f>
        <v>0.10467836257309941</v>
      </c>
      <c r="G68" s="96">
        <f>IF('Publication Table (%)'!$C$5="All Cancelled Operations",
IFERROR(SUMIFS(AllPublicationData!$F:$F,AllPublicationData!$A:$A,'Publication Table (%)'!$B68,AllPublicationData!$B:$B,'Publication Table (%)'!$C$4,AllPublicationData!$D:$D,'Publication Table (%)'!G$7)/
SUMIFS(AllPublicationData!$E:$E,AllPublicationData!$A:$A,'Publication Table (%)'!$B68,AllPublicationData!$B:$B,'Publication Table (%)'!$C$4,AllPublicationData!$D:$D,'Publication Table (%)'!G$7),
SUMIFS(AllPublicationData!$F:$F,AllPublicationData!$A:$A,'Publication Table (%)'!$B68,AllPublicationData!$B:$B,'Publication Table (%)'!G$7)/
SUMIFS(AllPublicationData!$E:$E,AllPublicationData!$A:$A,'Publication Table (%)'!$B68,AllPublicationData!$B:$B,'Publication Table (%)'!G$7)),
IF('Publication Table (%)'!$C$5="Operations cancelled by patient",
IFERROR(SUMIFS(AllPublicationData!$G:$G,AllPublicationData!$A:$A,'Publication Table (%)'!$B68,AllPublicationData!$B:$B,'Publication Table (%)'!$C$4,AllPublicationData!$D:$D,'Publication Table (%)'!G$7)/
SUMIFS(AllPublicationData!$E:$E,AllPublicationData!$A:$A,'Publication Table (%)'!$B68,AllPublicationData!$B:$B,'Publication Table (%)'!$C$4,AllPublicationData!$D:$D,'Publication Table (%)'!G$7),
SUMIFS(AllPublicationData!$G:$G,AllPublicationData!$A:$A,'Publication Table (%)'!$B68,AllPublicationData!$B:$B,'Publication Table (%)'!G$7)/
SUMIFS(AllPublicationData!$E:$E,AllPublicationData!$A:$A,'Publication Table (%)'!$B68,AllPublicationData!$B:$B,'Publication Table (%)'!G$7)),
IF('Publication Table (%)'!$C$5="Operations cancelled for clinical reasons",
IFERROR(SUMIFS(AllPublicationData!$H:$H,AllPublicationData!$A:$A,'Publication Table (%)'!$B68,AllPublicationData!$B:$B,'Publication Table (%)'!$C$4,AllPublicationData!$D:$D,'Publication Table (%)'!G$7)/
SUMIFS(AllPublicationData!$E:$E,AllPublicationData!$A:$A,'Publication Table (%)'!$B68,AllPublicationData!$B:$B,'Publication Table (%)'!$C$4,AllPublicationData!$D:$D,'Publication Table (%)'!G$7),
SUMIFS(AllPublicationData!$H:$H,AllPublicationData!$A:$A,'Publication Table (%)'!$B68,AllPublicationData!$B:$B,'Publication Table (%)'!G$7)/
SUMIFS(AllPublicationData!$E:$E,AllPublicationData!$A:$A,'Publication Table (%)'!$B68,AllPublicationData!$B:$B,'Publication Table (%)'!G$7)),
IF('Publication Table (%)'!$C$5="Operations cancelled for non-clinical/capacity reasons",
IFERROR(SUMIFS(AllPublicationData!$I:$I,AllPublicationData!$A:$A,'Publication Table (%)'!$B68,AllPublicationData!$B:$B,'Publication Table (%)'!$C$4,AllPublicationData!$D:$D,'Publication Table (%)'!G$7)/
SUMIFS(AllPublicationData!$E:$E,AllPublicationData!$A:$A,'Publication Table (%)'!$B68,AllPublicationData!$B:$B,'Publication Table (%)'!$C$4,AllPublicationData!$D:$D,'Publication Table (%)'!G$7),
SUMIFS(AllPublicationData!$I:$I,AllPublicationData!$A:$A,'Publication Table (%)'!$B68,AllPublicationData!$B:$B,'Publication Table (%)'!G$7)/
SUMIFS(AllPublicationData!$E:$E,AllPublicationData!$A:$A,'Publication Table (%)'!$B68,AllPublicationData!$B:$B,'Publication Table (%)'!G$7)),
IF('Publication Table (%)'!$C$5="Cancellations for other reasons",
IFERROR(SUMIFS(AllPublicationData!$J:$J,AllPublicationData!$A:$A,'Publication Table (%)'!$B68,AllPublicationData!$B:$B,'Publication Table (%)'!$C$4,AllPublicationData!$D:$D,'Publication Table (%)'!G$7)/
SUMIFS(AllPublicationData!$E:$E,AllPublicationData!$A:$A,'Publication Table (%)'!$B68,AllPublicationData!$B:$B,'Publication Table (%)'!$C$4,AllPublicationData!$D:$D,'Publication Table (%)'!G$7),
SUMIFS(AllPublicationData!$J:$J,AllPublicationData!$A:$A,'Publication Table (%)'!$B68,AllPublicationData!$B:$B,'Publication Table (%)'!G$7)/
SUMIFS(AllPublicationData!$E:$E,AllPublicationData!$A:$A,'Publication Table (%)'!$B68,AllPublicationData!$B:$B,'Publication Table (%)'!G$7)))))))</f>
        <v>8.5714285714285715E-2</v>
      </c>
      <c r="H68" s="96">
        <f>IF('Publication Table (%)'!$C$5="All Cancelled Operations",
IFERROR(SUMIFS(AllPublicationData!$F:$F,AllPublicationData!$A:$A,'Publication Table (%)'!$B68,AllPublicationData!$B:$B,'Publication Table (%)'!$C$4,AllPublicationData!$D:$D,'Publication Table (%)'!H$7)/
SUMIFS(AllPublicationData!$E:$E,AllPublicationData!$A:$A,'Publication Table (%)'!$B68,AllPublicationData!$B:$B,'Publication Table (%)'!$C$4,AllPublicationData!$D:$D,'Publication Table (%)'!H$7),
SUMIFS(AllPublicationData!$F:$F,AllPublicationData!$A:$A,'Publication Table (%)'!$B68,AllPublicationData!$B:$B,'Publication Table (%)'!H$7)/
SUMIFS(AllPublicationData!$E:$E,AllPublicationData!$A:$A,'Publication Table (%)'!$B68,AllPublicationData!$B:$B,'Publication Table (%)'!H$7)),
IF('Publication Table (%)'!$C$5="Operations cancelled by patient",
IFERROR(SUMIFS(AllPublicationData!$G:$G,AllPublicationData!$A:$A,'Publication Table (%)'!$B68,AllPublicationData!$B:$B,'Publication Table (%)'!$C$4,AllPublicationData!$D:$D,'Publication Table (%)'!H$7)/
SUMIFS(AllPublicationData!$E:$E,AllPublicationData!$A:$A,'Publication Table (%)'!$B68,AllPublicationData!$B:$B,'Publication Table (%)'!$C$4,AllPublicationData!$D:$D,'Publication Table (%)'!H$7),
SUMIFS(AllPublicationData!$G:$G,AllPublicationData!$A:$A,'Publication Table (%)'!$B68,AllPublicationData!$B:$B,'Publication Table (%)'!H$7)/
SUMIFS(AllPublicationData!$E:$E,AllPublicationData!$A:$A,'Publication Table (%)'!$B68,AllPublicationData!$B:$B,'Publication Table (%)'!H$7)),
IF('Publication Table (%)'!$C$5="Operations cancelled for clinical reasons",
IFERROR(SUMIFS(AllPublicationData!$H:$H,AllPublicationData!$A:$A,'Publication Table (%)'!$B68,AllPublicationData!$B:$B,'Publication Table (%)'!$C$4,AllPublicationData!$D:$D,'Publication Table (%)'!H$7)/
SUMIFS(AllPublicationData!$E:$E,AllPublicationData!$A:$A,'Publication Table (%)'!$B68,AllPublicationData!$B:$B,'Publication Table (%)'!$C$4,AllPublicationData!$D:$D,'Publication Table (%)'!H$7),
SUMIFS(AllPublicationData!$H:$H,AllPublicationData!$A:$A,'Publication Table (%)'!$B68,AllPublicationData!$B:$B,'Publication Table (%)'!H$7)/
SUMIFS(AllPublicationData!$E:$E,AllPublicationData!$A:$A,'Publication Table (%)'!$B68,AllPublicationData!$B:$B,'Publication Table (%)'!H$7)),
IF('Publication Table (%)'!$C$5="Operations cancelled for non-clinical/capacity reasons",
IFERROR(SUMIFS(AllPublicationData!$I:$I,AllPublicationData!$A:$A,'Publication Table (%)'!$B68,AllPublicationData!$B:$B,'Publication Table (%)'!$C$4,AllPublicationData!$D:$D,'Publication Table (%)'!H$7)/
SUMIFS(AllPublicationData!$E:$E,AllPublicationData!$A:$A,'Publication Table (%)'!$B68,AllPublicationData!$B:$B,'Publication Table (%)'!$C$4,AllPublicationData!$D:$D,'Publication Table (%)'!H$7),
SUMIFS(AllPublicationData!$I:$I,AllPublicationData!$A:$A,'Publication Table (%)'!$B68,AllPublicationData!$B:$B,'Publication Table (%)'!H$7)/
SUMIFS(AllPublicationData!$E:$E,AllPublicationData!$A:$A,'Publication Table (%)'!$B68,AllPublicationData!$B:$B,'Publication Table (%)'!H$7)),
IF('Publication Table (%)'!$C$5="Cancellations for other reasons",
IFERROR(SUMIFS(AllPublicationData!$J:$J,AllPublicationData!$A:$A,'Publication Table (%)'!$B68,AllPublicationData!$B:$B,'Publication Table (%)'!$C$4,AllPublicationData!$D:$D,'Publication Table (%)'!H$7)/
SUMIFS(AllPublicationData!$E:$E,AllPublicationData!$A:$A,'Publication Table (%)'!$B68,AllPublicationData!$B:$B,'Publication Table (%)'!$C$4,AllPublicationData!$D:$D,'Publication Table (%)'!H$7),
SUMIFS(AllPublicationData!$J:$J,AllPublicationData!$A:$A,'Publication Table (%)'!$B68,AllPublicationData!$B:$B,'Publication Table (%)'!H$7)/
SUMIFS(AllPublicationData!$E:$E,AllPublicationData!$A:$A,'Publication Table (%)'!$B68,AllPublicationData!$B:$B,'Publication Table (%)'!H$7)))))))</f>
        <v>8.3756345177664976E-2</v>
      </c>
      <c r="I68" s="96">
        <f>IF('Publication Table (%)'!$C$5="All Cancelled Operations",
IFERROR(SUMIFS(AllPublicationData!$F:$F,AllPublicationData!$A:$A,'Publication Table (%)'!$B68,AllPublicationData!$B:$B,'Publication Table (%)'!$C$4,AllPublicationData!$D:$D,'Publication Table (%)'!I$7)/
SUMIFS(AllPublicationData!$E:$E,AllPublicationData!$A:$A,'Publication Table (%)'!$B68,AllPublicationData!$B:$B,'Publication Table (%)'!$C$4,AllPublicationData!$D:$D,'Publication Table (%)'!I$7),
SUMIFS(AllPublicationData!$F:$F,AllPublicationData!$A:$A,'Publication Table (%)'!$B68,AllPublicationData!$B:$B,'Publication Table (%)'!I$7)/
SUMIFS(AllPublicationData!$E:$E,AllPublicationData!$A:$A,'Publication Table (%)'!$B68,AllPublicationData!$B:$B,'Publication Table (%)'!I$7)),
IF('Publication Table (%)'!$C$5="Operations cancelled by patient",
IFERROR(SUMIFS(AllPublicationData!$G:$G,AllPublicationData!$A:$A,'Publication Table (%)'!$B68,AllPublicationData!$B:$B,'Publication Table (%)'!$C$4,AllPublicationData!$D:$D,'Publication Table (%)'!I$7)/
SUMIFS(AllPublicationData!$E:$E,AllPublicationData!$A:$A,'Publication Table (%)'!$B68,AllPublicationData!$B:$B,'Publication Table (%)'!$C$4,AllPublicationData!$D:$D,'Publication Table (%)'!I$7),
SUMIFS(AllPublicationData!$G:$G,AllPublicationData!$A:$A,'Publication Table (%)'!$B68,AllPublicationData!$B:$B,'Publication Table (%)'!I$7)/
SUMIFS(AllPublicationData!$E:$E,AllPublicationData!$A:$A,'Publication Table (%)'!$B68,AllPublicationData!$B:$B,'Publication Table (%)'!I$7)),
IF('Publication Table (%)'!$C$5="Operations cancelled for clinical reasons",
IFERROR(SUMIFS(AllPublicationData!$H:$H,AllPublicationData!$A:$A,'Publication Table (%)'!$B68,AllPublicationData!$B:$B,'Publication Table (%)'!$C$4,AllPublicationData!$D:$D,'Publication Table (%)'!I$7)/
SUMIFS(AllPublicationData!$E:$E,AllPublicationData!$A:$A,'Publication Table (%)'!$B68,AllPublicationData!$B:$B,'Publication Table (%)'!$C$4,AllPublicationData!$D:$D,'Publication Table (%)'!I$7),
SUMIFS(AllPublicationData!$H:$H,AllPublicationData!$A:$A,'Publication Table (%)'!$B68,AllPublicationData!$B:$B,'Publication Table (%)'!I$7)/
SUMIFS(AllPublicationData!$E:$E,AllPublicationData!$A:$A,'Publication Table (%)'!$B68,AllPublicationData!$B:$B,'Publication Table (%)'!I$7)),
IF('Publication Table (%)'!$C$5="Operations cancelled for non-clinical/capacity reasons",
IFERROR(SUMIFS(AllPublicationData!$I:$I,AllPublicationData!$A:$A,'Publication Table (%)'!$B68,AllPublicationData!$B:$B,'Publication Table (%)'!$C$4,AllPublicationData!$D:$D,'Publication Table (%)'!I$7)/
SUMIFS(AllPublicationData!$E:$E,AllPublicationData!$A:$A,'Publication Table (%)'!$B68,AllPublicationData!$B:$B,'Publication Table (%)'!$C$4,AllPublicationData!$D:$D,'Publication Table (%)'!I$7),
SUMIFS(AllPublicationData!$I:$I,AllPublicationData!$A:$A,'Publication Table (%)'!$B68,AllPublicationData!$B:$B,'Publication Table (%)'!I$7)/
SUMIFS(AllPublicationData!$E:$E,AllPublicationData!$A:$A,'Publication Table (%)'!$B68,AllPublicationData!$B:$B,'Publication Table (%)'!I$7)),
IF('Publication Table (%)'!$C$5="Cancellations for other reasons",
IFERROR(SUMIFS(AllPublicationData!$J:$J,AllPublicationData!$A:$A,'Publication Table (%)'!$B68,AllPublicationData!$B:$B,'Publication Table (%)'!$C$4,AllPublicationData!$D:$D,'Publication Table (%)'!I$7)/
SUMIFS(AllPublicationData!$E:$E,AllPublicationData!$A:$A,'Publication Table (%)'!$B68,AllPublicationData!$B:$B,'Publication Table (%)'!$C$4,AllPublicationData!$D:$D,'Publication Table (%)'!I$7),
SUMIFS(AllPublicationData!$J:$J,AllPublicationData!$A:$A,'Publication Table (%)'!$B68,AllPublicationData!$B:$B,'Publication Table (%)'!I$7)/
SUMIFS(AllPublicationData!$E:$E,AllPublicationData!$A:$A,'Publication Table (%)'!$B68,AllPublicationData!$B:$B,'Publication Table (%)'!I$7)))))))</f>
        <v>7.6598735066760362E-2</v>
      </c>
      <c r="J68" s="96">
        <f>IF('Publication Table (%)'!$C$5="All Cancelled Operations",
IFERROR(SUMIFS(AllPublicationData!$F:$F,AllPublicationData!$A:$A,'Publication Table (%)'!$B68,AllPublicationData!$B:$B,'Publication Table (%)'!$C$4,AllPublicationData!$D:$D,'Publication Table (%)'!J$7)/
SUMIFS(AllPublicationData!$E:$E,AllPublicationData!$A:$A,'Publication Table (%)'!$B68,AllPublicationData!$B:$B,'Publication Table (%)'!$C$4,AllPublicationData!$D:$D,'Publication Table (%)'!J$7),
SUMIFS(AllPublicationData!$F:$F,AllPublicationData!$A:$A,'Publication Table (%)'!$B68,AllPublicationData!$B:$B,'Publication Table (%)'!J$7)/
SUMIFS(AllPublicationData!$E:$E,AllPublicationData!$A:$A,'Publication Table (%)'!$B68,AllPublicationData!$B:$B,'Publication Table (%)'!J$7)),
IF('Publication Table (%)'!$C$5="Operations cancelled by patient",
IFERROR(SUMIFS(AllPublicationData!$G:$G,AllPublicationData!$A:$A,'Publication Table (%)'!$B68,AllPublicationData!$B:$B,'Publication Table (%)'!$C$4,AllPublicationData!$D:$D,'Publication Table (%)'!J$7)/
SUMIFS(AllPublicationData!$E:$E,AllPublicationData!$A:$A,'Publication Table (%)'!$B68,AllPublicationData!$B:$B,'Publication Table (%)'!$C$4,AllPublicationData!$D:$D,'Publication Table (%)'!J$7),
SUMIFS(AllPublicationData!$G:$G,AllPublicationData!$A:$A,'Publication Table (%)'!$B68,AllPublicationData!$B:$B,'Publication Table (%)'!J$7)/
SUMIFS(AllPublicationData!$E:$E,AllPublicationData!$A:$A,'Publication Table (%)'!$B68,AllPublicationData!$B:$B,'Publication Table (%)'!J$7)),
IF('Publication Table (%)'!$C$5="Operations cancelled for clinical reasons",
IFERROR(SUMIFS(AllPublicationData!$H:$H,AllPublicationData!$A:$A,'Publication Table (%)'!$B68,AllPublicationData!$B:$B,'Publication Table (%)'!$C$4,AllPublicationData!$D:$D,'Publication Table (%)'!J$7)/
SUMIFS(AllPublicationData!$E:$E,AllPublicationData!$A:$A,'Publication Table (%)'!$B68,AllPublicationData!$B:$B,'Publication Table (%)'!$C$4,AllPublicationData!$D:$D,'Publication Table (%)'!J$7),
SUMIFS(AllPublicationData!$H:$H,AllPublicationData!$A:$A,'Publication Table (%)'!$B68,AllPublicationData!$B:$B,'Publication Table (%)'!J$7)/
SUMIFS(AllPublicationData!$E:$E,AllPublicationData!$A:$A,'Publication Table (%)'!$B68,AllPublicationData!$B:$B,'Publication Table (%)'!J$7)),
IF('Publication Table (%)'!$C$5="Operations cancelled for non-clinical/capacity reasons",
IFERROR(SUMIFS(AllPublicationData!$I:$I,AllPublicationData!$A:$A,'Publication Table (%)'!$B68,AllPublicationData!$B:$B,'Publication Table (%)'!$C$4,AllPublicationData!$D:$D,'Publication Table (%)'!J$7)/
SUMIFS(AllPublicationData!$E:$E,AllPublicationData!$A:$A,'Publication Table (%)'!$B68,AllPublicationData!$B:$B,'Publication Table (%)'!$C$4,AllPublicationData!$D:$D,'Publication Table (%)'!J$7),
SUMIFS(AllPublicationData!$I:$I,AllPublicationData!$A:$A,'Publication Table (%)'!$B68,AllPublicationData!$B:$B,'Publication Table (%)'!J$7)/
SUMIFS(AllPublicationData!$E:$E,AllPublicationData!$A:$A,'Publication Table (%)'!$B68,AllPublicationData!$B:$B,'Publication Table (%)'!J$7)),
IF('Publication Table (%)'!$C$5="Cancellations for other reasons",
IFERROR(SUMIFS(AllPublicationData!$J:$J,AllPublicationData!$A:$A,'Publication Table (%)'!$B68,AllPublicationData!$B:$B,'Publication Table (%)'!$C$4,AllPublicationData!$D:$D,'Publication Table (%)'!J$7)/
SUMIFS(AllPublicationData!$E:$E,AllPublicationData!$A:$A,'Publication Table (%)'!$B68,AllPublicationData!$B:$B,'Publication Table (%)'!$C$4,AllPublicationData!$D:$D,'Publication Table (%)'!J$7),
SUMIFS(AllPublicationData!$J:$J,AllPublicationData!$A:$A,'Publication Table (%)'!$B68,AllPublicationData!$B:$B,'Publication Table (%)'!J$7)/
SUMIFS(AllPublicationData!$E:$E,AllPublicationData!$A:$A,'Publication Table (%)'!$B68,AllPublicationData!$B:$B,'Publication Table (%)'!J$7)))))))</f>
        <v>8.7188612099644125E-2</v>
      </c>
      <c r="K68" s="96">
        <f>IF('Publication Table (%)'!$C$5="All Cancelled Operations",
IFERROR(SUMIFS(AllPublicationData!$F:$F,AllPublicationData!$A:$A,'Publication Table (%)'!$B68,AllPublicationData!$B:$B,'Publication Table (%)'!$C$4,AllPublicationData!$D:$D,'Publication Table (%)'!K$7)/
SUMIFS(AllPublicationData!$E:$E,AllPublicationData!$A:$A,'Publication Table (%)'!$B68,AllPublicationData!$B:$B,'Publication Table (%)'!$C$4,AllPublicationData!$D:$D,'Publication Table (%)'!K$7),
SUMIFS(AllPublicationData!$F:$F,AllPublicationData!$A:$A,'Publication Table (%)'!$B68,AllPublicationData!$B:$B,'Publication Table (%)'!K$7)/
SUMIFS(AllPublicationData!$E:$E,AllPublicationData!$A:$A,'Publication Table (%)'!$B68,AllPublicationData!$B:$B,'Publication Table (%)'!K$7)),
IF('Publication Table (%)'!$C$5="Operations cancelled by patient",
IFERROR(SUMIFS(AllPublicationData!$G:$G,AllPublicationData!$A:$A,'Publication Table (%)'!$B68,AllPublicationData!$B:$B,'Publication Table (%)'!$C$4,AllPublicationData!$D:$D,'Publication Table (%)'!K$7)/
SUMIFS(AllPublicationData!$E:$E,AllPublicationData!$A:$A,'Publication Table (%)'!$B68,AllPublicationData!$B:$B,'Publication Table (%)'!$C$4,AllPublicationData!$D:$D,'Publication Table (%)'!K$7),
SUMIFS(AllPublicationData!$G:$G,AllPublicationData!$A:$A,'Publication Table (%)'!$B68,AllPublicationData!$B:$B,'Publication Table (%)'!K$7)/
SUMIFS(AllPublicationData!$E:$E,AllPublicationData!$A:$A,'Publication Table (%)'!$B68,AllPublicationData!$B:$B,'Publication Table (%)'!K$7)),
IF('Publication Table (%)'!$C$5="Operations cancelled for clinical reasons",
IFERROR(SUMIFS(AllPublicationData!$H:$H,AllPublicationData!$A:$A,'Publication Table (%)'!$B68,AllPublicationData!$B:$B,'Publication Table (%)'!$C$4,AllPublicationData!$D:$D,'Publication Table (%)'!K$7)/
SUMIFS(AllPublicationData!$E:$E,AllPublicationData!$A:$A,'Publication Table (%)'!$B68,AllPublicationData!$B:$B,'Publication Table (%)'!$C$4,AllPublicationData!$D:$D,'Publication Table (%)'!K$7),
SUMIFS(AllPublicationData!$H:$H,AllPublicationData!$A:$A,'Publication Table (%)'!$B68,AllPublicationData!$B:$B,'Publication Table (%)'!K$7)/
SUMIFS(AllPublicationData!$E:$E,AllPublicationData!$A:$A,'Publication Table (%)'!$B68,AllPublicationData!$B:$B,'Publication Table (%)'!K$7)),
IF('Publication Table (%)'!$C$5="Operations cancelled for non-clinical/capacity reasons",
IFERROR(SUMIFS(AllPublicationData!$I:$I,AllPublicationData!$A:$A,'Publication Table (%)'!$B68,AllPublicationData!$B:$B,'Publication Table (%)'!$C$4,AllPublicationData!$D:$D,'Publication Table (%)'!K$7)/
SUMIFS(AllPublicationData!$E:$E,AllPublicationData!$A:$A,'Publication Table (%)'!$B68,AllPublicationData!$B:$B,'Publication Table (%)'!$C$4,AllPublicationData!$D:$D,'Publication Table (%)'!K$7),
SUMIFS(AllPublicationData!$I:$I,AllPublicationData!$A:$A,'Publication Table (%)'!$B68,AllPublicationData!$B:$B,'Publication Table (%)'!K$7)/
SUMIFS(AllPublicationData!$E:$E,AllPublicationData!$A:$A,'Publication Table (%)'!$B68,AllPublicationData!$B:$B,'Publication Table (%)'!K$7)),
IF('Publication Table (%)'!$C$5="Cancellations for other reasons",
IFERROR(SUMIFS(AllPublicationData!$J:$J,AllPublicationData!$A:$A,'Publication Table (%)'!$B68,AllPublicationData!$B:$B,'Publication Table (%)'!$C$4,AllPublicationData!$D:$D,'Publication Table (%)'!K$7)/
SUMIFS(AllPublicationData!$E:$E,AllPublicationData!$A:$A,'Publication Table (%)'!$B68,AllPublicationData!$B:$B,'Publication Table (%)'!$C$4,AllPublicationData!$D:$D,'Publication Table (%)'!K$7),
SUMIFS(AllPublicationData!$J:$J,AllPublicationData!$A:$A,'Publication Table (%)'!$B68,AllPublicationData!$B:$B,'Publication Table (%)'!K$7)/
SUMIFS(AllPublicationData!$E:$E,AllPublicationData!$A:$A,'Publication Table (%)'!$B68,AllPublicationData!$B:$B,'Publication Table (%)'!K$7)))))))</f>
        <v>7.5968075672480054E-2</v>
      </c>
      <c r="L68" s="96">
        <f>IF('Publication Table (%)'!$C$5="All Cancelled Operations",
IFERROR(SUMIFS(AllPublicationData!$F:$F,AllPublicationData!$A:$A,'Publication Table (%)'!$B68,AllPublicationData!$B:$B,'Publication Table (%)'!$C$4,AllPublicationData!$D:$D,'Publication Table (%)'!L$7)/
SUMIFS(AllPublicationData!$E:$E,AllPublicationData!$A:$A,'Publication Table (%)'!$B68,AllPublicationData!$B:$B,'Publication Table (%)'!$C$4,AllPublicationData!$D:$D,'Publication Table (%)'!L$7),
SUMIFS(AllPublicationData!$F:$F,AllPublicationData!$A:$A,'Publication Table (%)'!$B68,AllPublicationData!$B:$B,'Publication Table (%)'!L$7)/
SUMIFS(AllPublicationData!$E:$E,AllPublicationData!$A:$A,'Publication Table (%)'!$B68,AllPublicationData!$B:$B,'Publication Table (%)'!L$7)),
IF('Publication Table (%)'!$C$5="Operations cancelled by patient",
IFERROR(SUMIFS(AllPublicationData!$G:$G,AllPublicationData!$A:$A,'Publication Table (%)'!$B68,AllPublicationData!$B:$B,'Publication Table (%)'!$C$4,AllPublicationData!$D:$D,'Publication Table (%)'!L$7)/
SUMIFS(AllPublicationData!$E:$E,AllPublicationData!$A:$A,'Publication Table (%)'!$B68,AllPublicationData!$B:$B,'Publication Table (%)'!$C$4,AllPublicationData!$D:$D,'Publication Table (%)'!L$7),
SUMIFS(AllPublicationData!$G:$G,AllPublicationData!$A:$A,'Publication Table (%)'!$B68,AllPublicationData!$B:$B,'Publication Table (%)'!L$7)/
SUMIFS(AllPublicationData!$E:$E,AllPublicationData!$A:$A,'Publication Table (%)'!$B68,AllPublicationData!$B:$B,'Publication Table (%)'!L$7)),
IF('Publication Table (%)'!$C$5="Operations cancelled for clinical reasons",
IFERROR(SUMIFS(AllPublicationData!$H:$H,AllPublicationData!$A:$A,'Publication Table (%)'!$B68,AllPublicationData!$B:$B,'Publication Table (%)'!$C$4,AllPublicationData!$D:$D,'Publication Table (%)'!L$7)/
SUMIFS(AllPublicationData!$E:$E,AllPublicationData!$A:$A,'Publication Table (%)'!$B68,AllPublicationData!$B:$B,'Publication Table (%)'!$C$4,AllPublicationData!$D:$D,'Publication Table (%)'!L$7),
SUMIFS(AllPublicationData!$H:$H,AllPublicationData!$A:$A,'Publication Table (%)'!$B68,AllPublicationData!$B:$B,'Publication Table (%)'!L$7)/
SUMIFS(AllPublicationData!$E:$E,AllPublicationData!$A:$A,'Publication Table (%)'!$B68,AllPublicationData!$B:$B,'Publication Table (%)'!L$7)),
IF('Publication Table (%)'!$C$5="Operations cancelled for non-clinical/capacity reasons",
IFERROR(SUMIFS(AllPublicationData!$I:$I,AllPublicationData!$A:$A,'Publication Table (%)'!$B68,AllPublicationData!$B:$B,'Publication Table (%)'!$C$4,AllPublicationData!$D:$D,'Publication Table (%)'!L$7)/
SUMIFS(AllPublicationData!$E:$E,AllPublicationData!$A:$A,'Publication Table (%)'!$B68,AllPublicationData!$B:$B,'Publication Table (%)'!$C$4,AllPublicationData!$D:$D,'Publication Table (%)'!L$7),
SUMIFS(AllPublicationData!$I:$I,AllPublicationData!$A:$A,'Publication Table (%)'!$B68,AllPublicationData!$B:$B,'Publication Table (%)'!L$7)/
SUMIFS(AllPublicationData!$E:$E,AllPublicationData!$A:$A,'Publication Table (%)'!$B68,AllPublicationData!$B:$B,'Publication Table (%)'!L$7)),
IF('Publication Table (%)'!$C$5="Cancellations for other reasons",
IFERROR(SUMIFS(AllPublicationData!$J:$J,AllPublicationData!$A:$A,'Publication Table (%)'!$B68,AllPublicationData!$B:$B,'Publication Table (%)'!$C$4,AllPublicationData!$D:$D,'Publication Table (%)'!L$7)/
SUMIFS(AllPublicationData!$E:$E,AllPublicationData!$A:$A,'Publication Table (%)'!$B68,AllPublicationData!$B:$B,'Publication Table (%)'!$C$4,AllPublicationData!$D:$D,'Publication Table (%)'!L$7),
SUMIFS(AllPublicationData!$J:$J,AllPublicationData!$A:$A,'Publication Table (%)'!$B68,AllPublicationData!$B:$B,'Publication Table (%)'!L$7)/
SUMIFS(AllPublicationData!$E:$E,AllPublicationData!$A:$A,'Publication Table (%)'!$B68,AllPublicationData!$B:$B,'Publication Table (%)'!L$7)))))))</f>
        <v>7.5976370200196916E-2</v>
      </c>
      <c r="M68" s="96">
        <f>IF('Publication Table (%)'!$C$5="All Cancelled Operations",
IFERROR(SUMIFS(AllPublicationData!$F:$F,AllPublicationData!$A:$A,'Publication Table (%)'!$B68,AllPublicationData!$B:$B,'Publication Table (%)'!$C$4,AllPublicationData!$D:$D,'Publication Table (%)'!M$7)/
SUMIFS(AllPublicationData!$E:$E,AllPublicationData!$A:$A,'Publication Table (%)'!$B68,AllPublicationData!$B:$B,'Publication Table (%)'!$C$4,AllPublicationData!$D:$D,'Publication Table (%)'!M$7),
SUMIFS(AllPublicationData!$F:$F,AllPublicationData!$A:$A,'Publication Table (%)'!$B68,AllPublicationData!$B:$B,'Publication Table (%)'!M$7)/
SUMIFS(AllPublicationData!$E:$E,AllPublicationData!$A:$A,'Publication Table (%)'!$B68,AllPublicationData!$B:$B,'Publication Table (%)'!M$7)),
IF('Publication Table (%)'!$C$5="Operations cancelled by patient",
IFERROR(SUMIFS(AllPublicationData!$G:$G,AllPublicationData!$A:$A,'Publication Table (%)'!$B68,AllPublicationData!$B:$B,'Publication Table (%)'!$C$4,AllPublicationData!$D:$D,'Publication Table (%)'!M$7)/
SUMIFS(AllPublicationData!$E:$E,AllPublicationData!$A:$A,'Publication Table (%)'!$B68,AllPublicationData!$B:$B,'Publication Table (%)'!$C$4,AllPublicationData!$D:$D,'Publication Table (%)'!M$7),
SUMIFS(AllPublicationData!$G:$G,AllPublicationData!$A:$A,'Publication Table (%)'!$B68,AllPublicationData!$B:$B,'Publication Table (%)'!M$7)/
SUMIFS(AllPublicationData!$E:$E,AllPublicationData!$A:$A,'Publication Table (%)'!$B68,AllPublicationData!$B:$B,'Publication Table (%)'!M$7)),
IF('Publication Table (%)'!$C$5="Operations cancelled for clinical reasons",
IFERROR(SUMIFS(AllPublicationData!$H:$H,AllPublicationData!$A:$A,'Publication Table (%)'!$B68,AllPublicationData!$B:$B,'Publication Table (%)'!$C$4,AllPublicationData!$D:$D,'Publication Table (%)'!M$7)/
SUMIFS(AllPublicationData!$E:$E,AllPublicationData!$A:$A,'Publication Table (%)'!$B68,AllPublicationData!$B:$B,'Publication Table (%)'!$C$4,AllPublicationData!$D:$D,'Publication Table (%)'!M$7),
SUMIFS(AllPublicationData!$H:$H,AllPublicationData!$A:$A,'Publication Table (%)'!$B68,AllPublicationData!$B:$B,'Publication Table (%)'!M$7)/
SUMIFS(AllPublicationData!$E:$E,AllPublicationData!$A:$A,'Publication Table (%)'!$B68,AllPublicationData!$B:$B,'Publication Table (%)'!M$7)),
IF('Publication Table (%)'!$C$5="Operations cancelled for non-clinical/capacity reasons",
IFERROR(SUMIFS(AllPublicationData!$I:$I,AllPublicationData!$A:$A,'Publication Table (%)'!$B68,AllPublicationData!$B:$B,'Publication Table (%)'!$C$4,AllPublicationData!$D:$D,'Publication Table (%)'!M$7)/
SUMIFS(AllPublicationData!$E:$E,AllPublicationData!$A:$A,'Publication Table (%)'!$B68,AllPublicationData!$B:$B,'Publication Table (%)'!$C$4,AllPublicationData!$D:$D,'Publication Table (%)'!M$7),
SUMIFS(AllPublicationData!$I:$I,AllPublicationData!$A:$A,'Publication Table (%)'!$B68,AllPublicationData!$B:$B,'Publication Table (%)'!M$7)/
SUMIFS(AllPublicationData!$E:$E,AllPublicationData!$A:$A,'Publication Table (%)'!$B68,AllPublicationData!$B:$B,'Publication Table (%)'!M$7)),
IF('Publication Table (%)'!$C$5="Cancellations for other reasons",
IFERROR(SUMIFS(AllPublicationData!$J:$J,AllPublicationData!$A:$A,'Publication Table (%)'!$B68,AllPublicationData!$B:$B,'Publication Table (%)'!$C$4,AllPublicationData!$D:$D,'Publication Table (%)'!M$7)/
SUMIFS(AllPublicationData!$E:$E,AllPublicationData!$A:$A,'Publication Table (%)'!$B68,AllPublicationData!$B:$B,'Publication Table (%)'!$C$4,AllPublicationData!$D:$D,'Publication Table (%)'!M$7),
SUMIFS(AllPublicationData!$J:$J,AllPublicationData!$A:$A,'Publication Table (%)'!$B68,AllPublicationData!$B:$B,'Publication Table (%)'!M$7)/
SUMIFS(AllPublicationData!$E:$E,AllPublicationData!$A:$A,'Publication Table (%)'!$B68,AllPublicationData!$B:$B,'Publication Table (%)'!M$7)))))))</f>
        <v>0.12543554006968641</v>
      </c>
      <c r="N68" s="96">
        <f>IF('Publication Table (%)'!$C$5="All Cancelled Operations",
IFERROR(SUMIFS(AllPublicationData!$F:$F,AllPublicationData!$A:$A,'Publication Table (%)'!$B68,AllPublicationData!$B:$B,'Publication Table (%)'!$C$4,AllPublicationData!$D:$D,'Publication Table (%)'!N$7)/
SUMIFS(AllPublicationData!$E:$E,AllPublicationData!$A:$A,'Publication Table (%)'!$B68,AllPublicationData!$B:$B,'Publication Table (%)'!$C$4,AllPublicationData!$D:$D,'Publication Table (%)'!N$7),
SUMIFS(AllPublicationData!$F:$F,AllPublicationData!$A:$A,'Publication Table (%)'!$B68,AllPublicationData!$B:$B,'Publication Table (%)'!N$7)/
SUMIFS(AllPublicationData!$E:$E,AllPublicationData!$A:$A,'Publication Table (%)'!$B68,AllPublicationData!$B:$B,'Publication Table (%)'!N$7)),
IF('Publication Table (%)'!$C$5="Operations cancelled by patient",
IFERROR(SUMIFS(AllPublicationData!$G:$G,AllPublicationData!$A:$A,'Publication Table (%)'!$B68,AllPublicationData!$B:$B,'Publication Table (%)'!$C$4,AllPublicationData!$D:$D,'Publication Table (%)'!N$7)/
SUMIFS(AllPublicationData!$E:$E,AllPublicationData!$A:$A,'Publication Table (%)'!$B68,AllPublicationData!$B:$B,'Publication Table (%)'!$C$4,AllPublicationData!$D:$D,'Publication Table (%)'!N$7),
SUMIFS(AllPublicationData!$G:$G,AllPublicationData!$A:$A,'Publication Table (%)'!$B68,AllPublicationData!$B:$B,'Publication Table (%)'!N$7)/
SUMIFS(AllPublicationData!$E:$E,AllPublicationData!$A:$A,'Publication Table (%)'!$B68,AllPublicationData!$B:$B,'Publication Table (%)'!N$7)),
IF('Publication Table (%)'!$C$5="Operations cancelled for clinical reasons",
IFERROR(SUMIFS(AllPublicationData!$H:$H,AllPublicationData!$A:$A,'Publication Table (%)'!$B68,AllPublicationData!$B:$B,'Publication Table (%)'!$C$4,AllPublicationData!$D:$D,'Publication Table (%)'!N$7)/
SUMIFS(AllPublicationData!$E:$E,AllPublicationData!$A:$A,'Publication Table (%)'!$B68,AllPublicationData!$B:$B,'Publication Table (%)'!$C$4,AllPublicationData!$D:$D,'Publication Table (%)'!N$7),
SUMIFS(AllPublicationData!$H:$H,AllPublicationData!$A:$A,'Publication Table (%)'!$B68,AllPublicationData!$B:$B,'Publication Table (%)'!N$7)/
SUMIFS(AllPublicationData!$E:$E,AllPublicationData!$A:$A,'Publication Table (%)'!$B68,AllPublicationData!$B:$B,'Publication Table (%)'!N$7)),
IF('Publication Table (%)'!$C$5="Operations cancelled for non-clinical/capacity reasons",
IFERROR(SUMIFS(AllPublicationData!$I:$I,AllPublicationData!$A:$A,'Publication Table (%)'!$B68,AllPublicationData!$B:$B,'Publication Table (%)'!$C$4,AllPublicationData!$D:$D,'Publication Table (%)'!N$7)/
SUMIFS(AllPublicationData!$E:$E,AllPublicationData!$A:$A,'Publication Table (%)'!$B68,AllPublicationData!$B:$B,'Publication Table (%)'!$C$4,AllPublicationData!$D:$D,'Publication Table (%)'!N$7),
SUMIFS(AllPublicationData!$I:$I,AllPublicationData!$A:$A,'Publication Table (%)'!$B68,AllPublicationData!$B:$B,'Publication Table (%)'!N$7)/
SUMIFS(AllPublicationData!$E:$E,AllPublicationData!$A:$A,'Publication Table (%)'!$B68,AllPublicationData!$B:$B,'Publication Table (%)'!N$7)),
IF('Publication Table (%)'!$C$5="Cancellations for other reasons",
IFERROR(SUMIFS(AllPublicationData!$J:$J,AllPublicationData!$A:$A,'Publication Table (%)'!$B68,AllPublicationData!$B:$B,'Publication Table (%)'!$C$4,AllPublicationData!$D:$D,'Publication Table (%)'!N$7)/
SUMIFS(AllPublicationData!$E:$E,AllPublicationData!$A:$A,'Publication Table (%)'!$B68,AllPublicationData!$B:$B,'Publication Table (%)'!$C$4,AllPublicationData!$D:$D,'Publication Table (%)'!N$7),
SUMIFS(AllPublicationData!$J:$J,AllPublicationData!$A:$A,'Publication Table (%)'!$B68,AllPublicationData!$B:$B,'Publication Table (%)'!N$7)/
SUMIFS(AllPublicationData!$E:$E,AllPublicationData!$A:$A,'Publication Table (%)'!$B68,AllPublicationData!$B:$B,'Publication Table (%)'!N$7)))))))</f>
        <v>9.9636950383219042E-2</v>
      </c>
      <c r="O68" s="96">
        <f>IF('Publication Table (%)'!$C$5="All Cancelled Operations",
IFERROR(SUMIFS(AllPublicationData!$F:$F,AllPublicationData!$A:$A,'Publication Table (%)'!$B68,AllPublicationData!$B:$B,'Publication Table (%)'!$C$4,AllPublicationData!$D:$D,'Publication Table (%)'!O$7)/
SUMIFS(AllPublicationData!$E:$E,AllPublicationData!$A:$A,'Publication Table (%)'!$B68,AllPublicationData!$B:$B,'Publication Table (%)'!$C$4,AllPublicationData!$D:$D,'Publication Table (%)'!O$7),
SUMIFS(AllPublicationData!$F:$F,AllPublicationData!$A:$A,'Publication Table (%)'!$B68,AllPublicationData!$B:$B,'Publication Table (%)'!O$7)/
SUMIFS(AllPublicationData!$E:$E,AllPublicationData!$A:$A,'Publication Table (%)'!$B68,AllPublicationData!$B:$B,'Publication Table (%)'!O$7)),
IF('Publication Table (%)'!$C$5="Operations cancelled by patient",
IFERROR(SUMIFS(AllPublicationData!$G:$G,AllPublicationData!$A:$A,'Publication Table (%)'!$B68,AllPublicationData!$B:$B,'Publication Table (%)'!$C$4,AllPublicationData!$D:$D,'Publication Table (%)'!O$7)/
SUMIFS(AllPublicationData!$E:$E,AllPublicationData!$A:$A,'Publication Table (%)'!$B68,AllPublicationData!$B:$B,'Publication Table (%)'!$C$4,AllPublicationData!$D:$D,'Publication Table (%)'!O$7),
SUMIFS(AllPublicationData!$G:$G,AllPublicationData!$A:$A,'Publication Table (%)'!$B68,AllPublicationData!$B:$B,'Publication Table (%)'!O$7)/
SUMIFS(AllPublicationData!$E:$E,AllPublicationData!$A:$A,'Publication Table (%)'!$B68,AllPublicationData!$B:$B,'Publication Table (%)'!O$7)),
IF('Publication Table (%)'!$C$5="Operations cancelled for clinical reasons",
IFERROR(SUMIFS(AllPublicationData!$H:$H,AllPublicationData!$A:$A,'Publication Table (%)'!$B68,AllPublicationData!$B:$B,'Publication Table (%)'!$C$4,AllPublicationData!$D:$D,'Publication Table (%)'!O$7)/
SUMIFS(AllPublicationData!$E:$E,AllPublicationData!$A:$A,'Publication Table (%)'!$B68,AllPublicationData!$B:$B,'Publication Table (%)'!$C$4,AllPublicationData!$D:$D,'Publication Table (%)'!O$7),
SUMIFS(AllPublicationData!$H:$H,AllPublicationData!$A:$A,'Publication Table (%)'!$B68,AllPublicationData!$B:$B,'Publication Table (%)'!O$7)/
SUMIFS(AllPublicationData!$E:$E,AllPublicationData!$A:$A,'Publication Table (%)'!$B68,AllPublicationData!$B:$B,'Publication Table (%)'!O$7)),
IF('Publication Table (%)'!$C$5="Operations cancelled for non-clinical/capacity reasons",
IFERROR(SUMIFS(AllPublicationData!$I:$I,AllPublicationData!$A:$A,'Publication Table (%)'!$B68,AllPublicationData!$B:$B,'Publication Table (%)'!$C$4,AllPublicationData!$D:$D,'Publication Table (%)'!O$7)/
SUMIFS(AllPublicationData!$E:$E,AllPublicationData!$A:$A,'Publication Table (%)'!$B68,AllPublicationData!$B:$B,'Publication Table (%)'!$C$4,AllPublicationData!$D:$D,'Publication Table (%)'!O$7),
SUMIFS(AllPublicationData!$I:$I,AllPublicationData!$A:$A,'Publication Table (%)'!$B68,AllPublicationData!$B:$B,'Publication Table (%)'!O$7)/
SUMIFS(AllPublicationData!$E:$E,AllPublicationData!$A:$A,'Publication Table (%)'!$B68,AllPublicationData!$B:$B,'Publication Table (%)'!O$7)),
IF('Publication Table (%)'!$C$5="Cancellations for other reasons",
IFERROR(SUMIFS(AllPublicationData!$J:$J,AllPublicationData!$A:$A,'Publication Table (%)'!$B68,AllPublicationData!$B:$B,'Publication Table (%)'!$C$4,AllPublicationData!$D:$D,'Publication Table (%)'!O$7)/
SUMIFS(AllPublicationData!$E:$E,AllPublicationData!$A:$A,'Publication Table (%)'!$B68,AllPublicationData!$B:$B,'Publication Table (%)'!$C$4,AllPublicationData!$D:$D,'Publication Table (%)'!O$7),
SUMIFS(AllPublicationData!$J:$J,AllPublicationData!$A:$A,'Publication Table (%)'!$B68,AllPublicationData!$B:$B,'Publication Table (%)'!O$7)/
SUMIFS(AllPublicationData!$E:$E,AllPublicationData!$A:$A,'Publication Table (%)'!$B68,AllPublicationData!$B:$B,'Publication Table (%)'!O$7)))))))</f>
        <v>9.1954022988505746E-2</v>
      </c>
      <c r="P68" s="96">
        <f>IF('Publication Table (%)'!$C$5="All Cancelled Operations",
IFERROR(SUMIFS(AllPublicationData!$F:$F,AllPublicationData!$A:$A,'Publication Table (%)'!$B68,AllPublicationData!$B:$B,'Publication Table (%)'!$C$4,AllPublicationData!$D:$D,'Publication Table (%)'!P$7)/
SUMIFS(AllPublicationData!$E:$E,AllPublicationData!$A:$A,'Publication Table (%)'!$B68,AllPublicationData!$B:$B,'Publication Table (%)'!$C$4,AllPublicationData!$D:$D,'Publication Table (%)'!P$7),
SUMIFS(AllPublicationData!$F:$F,AllPublicationData!$A:$A,'Publication Table (%)'!$B68,AllPublicationData!$B:$B,'Publication Table (%)'!P$7)/
SUMIFS(AllPublicationData!$E:$E,AllPublicationData!$A:$A,'Publication Table (%)'!$B68,AllPublicationData!$B:$B,'Publication Table (%)'!P$7)),
IF('Publication Table (%)'!$C$5="Operations cancelled by patient",
IFERROR(SUMIFS(AllPublicationData!$G:$G,AllPublicationData!$A:$A,'Publication Table (%)'!$B68,AllPublicationData!$B:$B,'Publication Table (%)'!$C$4,AllPublicationData!$D:$D,'Publication Table (%)'!P$7)/
SUMIFS(AllPublicationData!$E:$E,AllPublicationData!$A:$A,'Publication Table (%)'!$B68,AllPublicationData!$B:$B,'Publication Table (%)'!$C$4,AllPublicationData!$D:$D,'Publication Table (%)'!P$7),
SUMIFS(AllPublicationData!$G:$G,AllPublicationData!$A:$A,'Publication Table (%)'!$B68,AllPublicationData!$B:$B,'Publication Table (%)'!P$7)/
SUMIFS(AllPublicationData!$E:$E,AllPublicationData!$A:$A,'Publication Table (%)'!$B68,AllPublicationData!$B:$B,'Publication Table (%)'!P$7)),
IF('Publication Table (%)'!$C$5="Operations cancelled for clinical reasons",
IFERROR(SUMIFS(AllPublicationData!$H:$H,AllPublicationData!$A:$A,'Publication Table (%)'!$B68,AllPublicationData!$B:$B,'Publication Table (%)'!$C$4,AllPublicationData!$D:$D,'Publication Table (%)'!P$7)/
SUMIFS(AllPublicationData!$E:$E,AllPublicationData!$A:$A,'Publication Table (%)'!$B68,AllPublicationData!$B:$B,'Publication Table (%)'!$C$4,AllPublicationData!$D:$D,'Publication Table (%)'!P$7),
SUMIFS(AllPublicationData!$H:$H,AllPublicationData!$A:$A,'Publication Table (%)'!$B68,AllPublicationData!$B:$B,'Publication Table (%)'!P$7)/
SUMIFS(AllPublicationData!$E:$E,AllPublicationData!$A:$A,'Publication Table (%)'!$B68,AllPublicationData!$B:$B,'Publication Table (%)'!P$7)),
IF('Publication Table (%)'!$C$5="Operations cancelled for non-clinical/capacity reasons",
IFERROR(SUMIFS(AllPublicationData!$I:$I,AllPublicationData!$A:$A,'Publication Table (%)'!$B68,AllPublicationData!$B:$B,'Publication Table (%)'!$C$4,AllPublicationData!$D:$D,'Publication Table (%)'!P$7)/
SUMIFS(AllPublicationData!$E:$E,AllPublicationData!$A:$A,'Publication Table (%)'!$B68,AllPublicationData!$B:$B,'Publication Table (%)'!$C$4,AllPublicationData!$D:$D,'Publication Table (%)'!P$7),
SUMIFS(AllPublicationData!$I:$I,AllPublicationData!$A:$A,'Publication Table (%)'!$B68,AllPublicationData!$B:$B,'Publication Table (%)'!P$7)/
SUMIFS(AllPublicationData!$E:$E,AllPublicationData!$A:$A,'Publication Table (%)'!$B68,AllPublicationData!$B:$B,'Publication Table (%)'!P$7)),
IF('Publication Table (%)'!$C$5="Cancellations for other reasons",
IFERROR(SUMIFS(AllPublicationData!$J:$J,AllPublicationData!$A:$A,'Publication Table (%)'!$B68,AllPublicationData!$B:$B,'Publication Table (%)'!$C$4,AllPublicationData!$D:$D,'Publication Table (%)'!P$7)/
SUMIFS(AllPublicationData!$E:$E,AllPublicationData!$A:$A,'Publication Table (%)'!$B68,AllPublicationData!$B:$B,'Publication Table (%)'!$C$4,AllPublicationData!$D:$D,'Publication Table (%)'!P$7),
SUMIFS(AllPublicationData!$J:$J,AllPublicationData!$A:$A,'Publication Table (%)'!$B68,AllPublicationData!$B:$B,'Publication Table (%)'!P$7)/
SUMIFS(AllPublicationData!$E:$E,AllPublicationData!$A:$A,'Publication Table (%)'!$B68,AllPublicationData!$B:$B,'Publication Table (%)'!P$7)))))))</f>
        <v>5.0793650793650794E-2</v>
      </c>
      <c r="Q68" s="96">
        <f>IF('Publication Table (%)'!$C$5="All Cancelled Operations",
IFERROR(SUMIFS(AllPublicationData!$F:$F,AllPublicationData!$A:$A,'Publication Table (%)'!$B68,AllPublicationData!$B:$B,'Publication Table (%)'!$C$4,AllPublicationData!$D:$D,'Publication Table (%)'!Q$7)/
SUMIFS(AllPublicationData!$E:$E,AllPublicationData!$A:$A,'Publication Table (%)'!$B68,AllPublicationData!$B:$B,'Publication Table (%)'!$C$4,AllPublicationData!$D:$D,'Publication Table (%)'!Q$7),
SUMIFS(AllPublicationData!$F:$F,AllPublicationData!$A:$A,'Publication Table (%)'!$B68,AllPublicationData!$B:$B,'Publication Table (%)'!Q$7)/
SUMIFS(AllPublicationData!$E:$E,AllPublicationData!$A:$A,'Publication Table (%)'!$B68,AllPublicationData!$B:$B,'Publication Table (%)'!Q$7)),
IF('Publication Table (%)'!$C$5="Operations cancelled by patient",
IFERROR(SUMIFS(AllPublicationData!$G:$G,AllPublicationData!$A:$A,'Publication Table (%)'!$B68,AllPublicationData!$B:$B,'Publication Table (%)'!$C$4,AllPublicationData!$D:$D,'Publication Table (%)'!Q$7)/
SUMIFS(AllPublicationData!$E:$E,AllPublicationData!$A:$A,'Publication Table (%)'!$B68,AllPublicationData!$B:$B,'Publication Table (%)'!$C$4,AllPublicationData!$D:$D,'Publication Table (%)'!Q$7),
SUMIFS(AllPublicationData!$G:$G,AllPublicationData!$A:$A,'Publication Table (%)'!$B68,AllPublicationData!$B:$B,'Publication Table (%)'!Q$7)/
SUMIFS(AllPublicationData!$E:$E,AllPublicationData!$A:$A,'Publication Table (%)'!$B68,AllPublicationData!$B:$B,'Publication Table (%)'!Q$7)),
IF('Publication Table (%)'!$C$5="Operations cancelled for clinical reasons",
IFERROR(SUMIFS(AllPublicationData!$H:$H,AllPublicationData!$A:$A,'Publication Table (%)'!$B68,AllPublicationData!$B:$B,'Publication Table (%)'!$C$4,AllPublicationData!$D:$D,'Publication Table (%)'!Q$7)/
SUMIFS(AllPublicationData!$E:$E,AllPublicationData!$A:$A,'Publication Table (%)'!$B68,AllPublicationData!$B:$B,'Publication Table (%)'!$C$4,AllPublicationData!$D:$D,'Publication Table (%)'!Q$7),
SUMIFS(AllPublicationData!$H:$H,AllPublicationData!$A:$A,'Publication Table (%)'!$B68,AllPublicationData!$B:$B,'Publication Table (%)'!Q$7)/
SUMIFS(AllPublicationData!$E:$E,AllPublicationData!$A:$A,'Publication Table (%)'!$B68,AllPublicationData!$B:$B,'Publication Table (%)'!Q$7)),
IF('Publication Table (%)'!$C$5="Operations cancelled for non-clinical/capacity reasons",
IFERROR(SUMIFS(AllPublicationData!$I:$I,AllPublicationData!$A:$A,'Publication Table (%)'!$B68,AllPublicationData!$B:$B,'Publication Table (%)'!$C$4,AllPublicationData!$D:$D,'Publication Table (%)'!Q$7)/
SUMIFS(AllPublicationData!$E:$E,AllPublicationData!$A:$A,'Publication Table (%)'!$B68,AllPublicationData!$B:$B,'Publication Table (%)'!$C$4,AllPublicationData!$D:$D,'Publication Table (%)'!Q$7),
SUMIFS(AllPublicationData!$I:$I,AllPublicationData!$A:$A,'Publication Table (%)'!$B68,AllPublicationData!$B:$B,'Publication Table (%)'!Q$7)/
SUMIFS(AllPublicationData!$E:$E,AllPublicationData!$A:$A,'Publication Table (%)'!$B68,AllPublicationData!$B:$B,'Publication Table (%)'!Q$7)),
IF('Publication Table (%)'!$C$5="Cancellations for other reasons",
IFERROR(SUMIFS(AllPublicationData!$J:$J,AllPublicationData!$A:$A,'Publication Table (%)'!$B68,AllPublicationData!$B:$B,'Publication Table (%)'!$C$4,AllPublicationData!$D:$D,'Publication Table (%)'!Q$7)/
SUMIFS(AllPublicationData!$E:$E,AllPublicationData!$A:$A,'Publication Table (%)'!$B68,AllPublicationData!$B:$B,'Publication Table (%)'!$C$4,AllPublicationData!$D:$D,'Publication Table (%)'!Q$7),
SUMIFS(AllPublicationData!$J:$J,AllPublicationData!$A:$A,'Publication Table (%)'!$B68,AllPublicationData!$B:$B,'Publication Table (%)'!Q$7)/
SUMIFS(AllPublicationData!$E:$E,AllPublicationData!$A:$A,'Publication Table (%)'!$B68,AllPublicationData!$B:$B,'Publication Table (%)'!Q$7)))))))</f>
        <v>9.0476190476190474E-2</v>
      </c>
      <c r="R68" s="96">
        <f>IF('Publication Table (%)'!$C$5="All Cancelled Operations",
IFERROR(SUMIFS(AllPublicationData!$F:$F,AllPublicationData!$A:$A,'Publication Table (%)'!$B68,AllPublicationData!$B:$B,'Publication Table (%)'!$C$4,AllPublicationData!$D:$D,'Publication Table (%)'!R$7)/
SUMIFS(AllPublicationData!$E:$E,AllPublicationData!$A:$A,'Publication Table (%)'!$B68,AllPublicationData!$B:$B,'Publication Table (%)'!$C$4,AllPublicationData!$D:$D,'Publication Table (%)'!R$7),
SUMIFS(AllPublicationData!$F:$F,AllPublicationData!$A:$A,'Publication Table (%)'!$B68,AllPublicationData!$B:$B,'Publication Table (%)'!R$7)/
SUMIFS(AllPublicationData!$E:$E,AllPublicationData!$A:$A,'Publication Table (%)'!$B68,AllPublicationData!$B:$B,'Publication Table (%)'!R$7)),
IF('Publication Table (%)'!$C$5="Operations cancelled by patient",
IFERROR(SUMIFS(AllPublicationData!$G:$G,AllPublicationData!$A:$A,'Publication Table (%)'!$B68,AllPublicationData!$B:$B,'Publication Table (%)'!$C$4,AllPublicationData!$D:$D,'Publication Table (%)'!R$7)/
SUMIFS(AllPublicationData!$E:$E,AllPublicationData!$A:$A,'Publication Table (%)'!$B68,AllPublicationData!$B:$B,'Publication Table (%)'!$C$4,AllPublicationData!$D:$D,'Publication Table (%)'!R$7),
SUMIFS(AllPublicationData!$G:$G,AllPublicationData!$A:$A,'Publication Table (%)'!$B68,AllPublicationData!$B:$B,'Publication Table (%)'!R$7)/
SUMIFS(AllPublicationData!$E:$E,AllPublicationData!$A:$A,'Publication Table (%)'!$B68,AllPublicationData!$B:$B,'Publication Table (%)'!R$7)),
IF('Publication Table (%)'!$C$5="Operations cancelled for clinical reasons",
IFERROR(SUMIFS(AllPublicationData!$H:$H,AllPublicationData!$A:$A,'Publication Table (%)'!$B68,AllPublicationData!$B:$B,'Publication Table (%)'!$C$4,AllPublicationData!$D:$D,'Publication Table (%)'!R$7)/
SUMIFS(AllPublicationData!$E:$E,AllPublicationData!$A:$A,'Publication Table (%)'!$B68,AllPublicationData!$B:$B,'Publication Table (%)'!$C$4,AllPublicationData!$D:$D,'Publication Table (%)'!R$7),
SUMIFS(AllPublicationData!$H:$H,AllPublicationData!$A:$A,'Publication Table (%)'!$B68,AllPublicationData!$B:$B,'Publication Table (%)'!R$7)/
SUMIFS(AllPublicationData!$E:$E,AllPublicationData!$A:$A,'Publication Table (%)'!$B68,AllPublicationData!$B:$B,'Publication Table (%)'!R$7)),
IF('Publication Table (%)'!$C$5="Operations cancelled for non-clinical/capacity reasons",
IFERROR(SUMIFS(AllPublicationData!$I:$I,AllPublicationData!$A:$A,'Publication Table (%)'!$B68,AllPublicationData!$B:$B,'Publication Table (%)'!$C$4,AllPublicationData!$D:$D,'Publication Table (%)'!R$7)/
SUMIFS(AllPublicationData!$E:$E,AllPublicationData!$A:$A,'Publication Table (%)'!$B68,AllPublicationData!$B:$B,'Publication Table (%)'!$C$4,AllPublicationData!$D:$D,'Publication Table (%)'!R$7),
SUMIFS(AllPublicationData!$I:$I,AllPublicationData!$A:$A,'Publication Table (%)'!$B68,AllPublicationData!$B:$B,'Publication Table (%)'!R$7)/
SUMIFS(AllPublicationData!$E:$E,AllPublicationData!$A:$A,'Publication Table (%)'!$B68,AllPublicationData!$B:$B,'Publication Table (%)'!R$7)),
IF('Publication Table (%)'!$C$5="Cancellations for other reasons",
IFERROR(SUMIFS(AllPublicationData!$J:$J,AllPublicationData!$A:$A,'Publication Table (%)'!$B68,AllPublicationData!$B:$B,'Publication Table (%)'!$C$4,AllPublicationData!$D:$D,'Publication Table (%)'!R$7)/
SUMIFS(AllPublicationData!$E:$E,AllPublicationData!$A:$A,'Publication Table (%)'!$B68,AllPublicationData!$B:$B,'Publication Table (%)'!$C$4,AllPublicationData!$D:$D,'Publication Table (%)'!R$7),
SUMIFS(AllPublicationData!$J:$J,AllPublicationData!$A:$A,'Publication Table (%)'!$B68,AllPublicationData!$B:$B,'Publication Table (%)'!R$7)/
SUMIFS(AllPublicationData!$E:$E,AllPublicationData!$A:$A,'Publication Table (%)'!$B68,AllPublicationData!$B:$B,'Publication Table (%)'!R$7)))))))</f>
        <v>6.340326340326341E-2</v>
      </c>
      <c r="S68" s="96">
        <f>IF('Publication Table (%)'!$C$5="All Cancelled Operations",
IFERROR(SUMIFS(AllPublicationData!$F:$F,AllPublicationData!$A:$A,'Publication Table (%)'!$B68,AllPublicationData!$B:$B,'Publication Table (%)'!$C$4,AllPublicationData!$D:$D,'Publication Table (%)'!S$7)/
SUMIFS(AllPublicationData!$E:$E,AllPublicationData!$A:$A,'Publication Table (%)'!$B68,AllPublicationData!$B:$B,'Publication Table (%)'!$C$4,AllPublicationData!$D:$D,'Publication Table (%)'!S$7),
SUMIFS(AllPublicationData!$F:$F,AllPublicationData!$A:$A,'Publication Table (%)'!$B68,AllPublicationData!$B:$B,'Publication Table (%)'!S$7)/
SUMIFS(AllPublicationData!$E:$E,AllPublicationData!$A:$A,'Publication Table (%)'!$B68,AllPublicationData!$B:$B,'Publication Table (%)'!S$7)),
IF('Publication Table (%)'!$C$5="Operations cancelled by patient",
IFERROR(SUMIFS(AllPublicationData!$G:$G,AllPublicationData!$A:$A,'Publication Table (%)'!$B68,AllPublicationData!$B:$B,'Publication Table (%)'!$C$4,AllPublicationData!$D:$D,'Publication Table (%)'!S$7)/
SUMIFS(AllPublicationData!$E:$E,AllPublicationData!$A:$A,'Publication Table (%)'!$B68,AllPublicationData!$B:$B,'Publication Table (%)'!$C$4,AllPublicationData!$D:$D,'Publication Table (%)'!S$7),
SUMIFS(AllPublicationData!$G:$G,AllPublicationData!$A:$A,'Publication Table (%)'!$B68,AllPublicationData!$B:$B,'Publication Table (%)'!S$7)/
SUMIFS(AllPublicationData!$E:$E,AllPublicationData!$A:$A,'Publication Table (%)'!$B68,AllPublicationData!$B:$B,'Publication Table (%)'!S$7)),
IF('Publication Table (%)'!$C$5="Operations cancelled for clinical reasons",
IFERROR(SUMIFS(AllPublicationData!$H:$H,AllPublicationData!$A:$A,'Publication Table (%)'!$B68,AllPublicationData!$B:$B,'Publication Table (%)'!$C$4,AllPublicationData!$D:$D,'Publication Table (%)'!S$7)/
SUMIFS(AllPublicationData!$E:$E,AllPublicationData!$A:$A,'Publication Table (%)'!$B68,AllPublicationData!$B:$B,'Publication Table (%)'!$C$4,AllPublicationData!$D:$D,'Publication Table (%)'!S$7),
SUMIFS(AllPublicationData!$H:$H,AllPublicationData!$A:$A,'Publication Table (%)'!$B68,AllPublicationData!$B:$B,'Publication Table (%)'!S$7)/
SUMIFS(AllPublicationData!$E:$E,AllPublicationData!$A:$A,'Publication Table (%)'!$B68,AllPublicationData!$B:$B,'Publication Table (%)'!S$7)),
IF('Publication Table (%)'!$C$5="Operations cancelled for non-clinical/capacity reasons",
IFERROR(SUMIFS(AllPublicationData!$I:$I,AllPublicationData!$A:$A,'Publication Table (%)'!$B68,AllPublicationData!$B:$B,'Publication Table (%)'!$C$4,AllPublicationData!$D:$D,'Publication Table (%)'!S$7)/
SUMIFS(AllPublicationData!$E:$E,AllPublicationData!$A:$A,'Publication Table (%)'!$B68,AllPublicationData!$B:$B,'Publication Table (%)'!$C$4,AllPublicationData!$D:$D,'Publication Table (%)'!S$7),
SUMIFS(AllPublicationData!$I:$I,AllPublicationData!$A:$A,'Publication Table (%)'!$B68,AllPublicationData!$B:$B,'Publication Table (%)'!S$7)/
SUMIFS(AllPublicationData!$E:$E,AllPublicationData!$A:$A,'Publication Table (%)'!$B68,AllPublicationData!$B:$B,'Publication Table (%)'!S$7)),
IF('Publication Table (%)'!$C$5="Cancellations for other reasons",
IFERROR(SUMIFS(AllPublicationData!$J:$J,AllPublicationData!$A:$A,'Publication Table (%)'!$B68,AllPublicationData!$B:$B,'Publication Table (%)'!$C$4,AllPublicationData!$D:$D,'Publication Table (%)'!S$7)/
SUMIFS(AllPublicationData!$E:$E,AllPublicationData!$A:$A,'Publication Table (%)'!$B68,AllPublicationData!$B:$B,'Publication Table (%)'!$C$4,AllPublicationData!$D:$D,'Publication Table (%)'!S$7),
SUMIFS(AllPublicationData!$J:$J,AllPublicationData!$A:$A,'Publication Table (%)'!$B68,AllPublicationData!$B:$B,'Publication Table (%)'!S$7)/
SUMIFS(AllPublicationData!$E:$E,AllPublicationData!$A:$A,'Publication Table (%)'!$B68,AllPublicationData!$B:$B,'Publication Table (%)'!S$7)))))))</f>
        <v>6.25E-2</v>
      </c>
    </row>
    <row r="69" spans="2:19" x14ac:dyDescent="0.35">
      <c r="B69" s="89">
        <v>43556</v>
      </c>
      <c r="C69" s="112">
        <f>IF('Publication Table (%)'!$C$5="All Cancelled Operations",
SUMIFS(AllPublicationData!$F:$F,AllPublicationData!$A:$A,'Publication Table (%)'!$B69,AllPublicationData!$B:$B,'Publication Table (%)'!$C$4),
IF('Publication Table (%)'!$C$5="Operations cancelled by patient",
SUMIFS(AllPublicationData!$G:$G,AllPublicationData!$A:$A,'Publication Table (%)'!$B69,AllPublicationData!$B:$B,'Publication Table (%)'!$C$4),
IF('Publication Table (%)'!$C$5="Operations cancelled for clinical reasons",
SUMIFS(AllPublicationData!$H:$H,AllPublicationData!$A:$A,'Publication Table (%)'!$B69,AllPublicationData!$B:$B,'Publication Table (%)'!$C$4),
IF('Publication Table (%)'!$C$5="Operations cancelled for non-clinical/capacity reasons",
SUMIFS(AllPublicationData!$I:$I,AllPublicationData!$A:$A,'Publication Table (%)'!$B69,AllPublicationData!$B:$B,'Publication Table (%)'!$C$4),
IF('Publication Table (%)'!$C$5="Cancellations for other reasons",
SUMIFS(AllPublicationData!$J:$J,AllPublicationData!$A:$A,'Publication Table (%)'!$B69,AllPublicationData!$B:$B,'Publication Table (%)'!$C$4))))))+
IF(AND($C$4="NHS Scotland",$C$5="All Cancelled Operations"),
SUMIFS(AllPublicationData!$F:$F,AllPublicationData!$A:$A,'Publication Table (%)'!$B69),
IF(AND($C$4="NHS Scotland",$C$5="Operations cancelled by patient"),
SUMIFS(AllPublicationData!$G:$G,AllPublicationData!$A:$A,'Publication Table (%)'!$B69),
IF(AND($C$4="NHS Scotland",$C$5="Operations cancelled for clinical reasons"),
SUMIFS(AllPublicationData!$H:$H,AllPublicationData!$A:$A,'Publication Table (%)'!$B69),
IF(AND($C$4="NHS Scotland",$C$5="Operations cancelled for non-clinical/capacity reasons"),
SUMIFS(AllPublicationData!$I:$I,AllPublicationData!$A:$A,'Publication Table (%)'!$B69),
IF(AND($C$4="NHS Scotland",$C$5="Cancellations for other reasons"),
SUMIFS(AllPublicationData!$J:$J,AllPublicationData!$A:$A,'Publication Table (%)'!$B69))))))</f>
        <v>2310</v>
      </c>
      <c r="D69" s="110">
        <f>IF(AND('Publication Table (%)'!$C$5="All Cancelled Operations",$C$4&lt;&gt;"NHS Scotland"),
IFERROR(SUMIFS(AllPublicationData!$F:$F,AllPublicationData!$A:$A,'Publication Table (%)'!$B69,AllPublicationData!$B:$B,'Publication Table (%)'!$C$4,AllPublicationData!$D:$D,'Publication Table (%)'!D$7)/
SUMIFS(AllPublicationData!$E:$E,AllPublicationData!$A:$A,'Publication Table (%)'!$B69,AllPublicationData!$B:$B,'Publication Table (%)'!$C$4,AllPublicationData!$D:$D,'Publication Table (%)'!D$7),
SUMIFS(AllPublicationData!$F:$F,AllPublicationData!$A:$A,'Publication Table (%)'!$B69,AllPublicationData!$B:$B,'Publication Table (%)'!D$7)/
SUMIFS(AllPublicationData!$E:$E,AllPublicationData!$A:$A,'Publication Table (%)'!$B69,AllPublicationData!$B:$B,'Publication Table (%)'!D$7)),
IF(AND('Publication Table (%)'!$C$5="Operations cancelled by patient",$C$4&lt;&gt;"NHS Scotland"),
IFERROR(SUMIFS(AllPublicationData!$G:$G,AllPublicationData!$A:$A,'Publication Table (%)'!$B69,AllPublicationData!$B:$B,'Publication Table (%)'!$C$4,AllPublicationData!$D:$D,'Publication Table (%)'!D$7)/
SUMIFS(AllPublicationData!$E:$E,AllPublicationData!$A:$A,'Publication Table (%)'!$B69,AllPublicationData!$B:$B,'Publication Table (%)'!$C$4,AllPublicationData!$D:$D,'Publication Table (%)'!D$7),
SUMIFS(AllPublicationData!$G:$G,AllPublicationData!$A:$A,'Publication Table (%)'!$B69,AllPublicationData!$B:$B,'Publication Table (%)'!D$7)/
SUMIFS(AllPublicationData!$E:$E,AllPublicationData!$A:$A,'Publication Table (%)'!$B69,AllPublicationData!$B:$B,'Publication Table (%)'!D$7)),
IF(AND('Publication Table (%)'!$C$5="Operations cancelled for clinical reasons",$C$4&lt;&gt;"NHS Scotland"),
IFERROR(SUMIFS(AllPublicationData!$H:$H,AllPublicationData!$A:$A,'Publication Table (%)'!$B69,AllPublicationData!$B:$B,'Publication Table (%)'!$C$4,AllPublicationData!$D:$D,'Publication Table (%)'!D$7)/
SUMIFS(AllPublicationData!$E:$E,AllPublicationData!$A:$A,'Publication Table (%)'!$B69,AllPublicationData!$B:$B,'Publication Table (%)'!$C$4,AllPublicationData!$D:$D,'Publication Table (%)'!D$7),
SUMIFS(AllPublicationData!$H:$H,AllPublicationData!$A:$A,'Publication Table (%)'!$B69,AllPublicationData!$B:$B,'Publication Table (%)'!D$7)/
SUMIFS(AllPublicationData!$E:$E,AllPublicationData!$A:$A,'Publication Table (%)'!$B69,AllPublicationData!$B:$B,'Publication Table (%)'!D$7)),
IF(AND('Publication Table (%)'!$C$5="Operations cancelled for non-clinical/capacity reasons",$C$4&lt;&gt;"NHS Scotland"),
IFERROR(SUMIFS(AllPublicationData!$I:$I,AllPublicationData!$A:$A,'Publication Table (%)'!$B69,AllPublicationData!$B:$B,'Publication Table (%)'!$C$4,AllPublicationData!$D:$D,'Publication Table (%)'!D$7)/
SUMIFS(AllPublicationData!$E:$E,AllPublicationData!$A:$A,'Publication Table (%)'!$B69,AllPublicationData!$B:$B,'Publication Table (%)'!$C$4,AllPublicationData!$D:$D,'Publication Table (%)'!D$7),
SUMIFS(AllPublicationData!$I:$I,AllPublicationData!$A:$A,'Publication Table (%)'!$B69,AllPublicationData!$B:$B,'Publication Table (%)'!D$7)/
SUMIFS(AllPublicationData!$E:$E,AllPublicationData!$A:$A,'Publication Table (%)'!$B69,AllPublicationData!$B:$B,'Publication Table (%)'!D$7)),
IF(AND('Publication Table (%)'!$C$5="Cancellations for other reasons",$C$4&lt;&gt;"NHS Scotland"),
IFERROR(SUMIFS(AllPublicationData!$J:$J,AllPublicationData!$A:$A,'Publication Table (%)'!$B69,AllPublicationData!$B:$B,'Publication Table (%)'!$C$4,AllPublicationData!$D:$D,'Publication Table (%)'!D$7)/
SUMIFS(AllPublicationData!$E:$E,AllPublicationData!$A:$A,'Publication Table (%)'!$B69,AllPublicationData!$B:$B,'Publication Table (%)'!$C$4,AllPublicationData!$D:$D,'Publication Table (%)'!D$7),
SUMIFS(AllPublicationData!$J:$J,AllPublicationData!$A:$A,'Publication Table (%)'!$B69,AllPublicationData!$B:$B,'Publication Table (%)'!D$7)/
SUMIFS(AllPublicationData!$E:$E,AllPublicationData!$A:$A,'Publication Table (%)'!$B69,AllPublicationData!$B:$B,'Publication Table (%)'!D$7)),
IF(AND($C$4="NHS Scotland",$C$5="All Cancelled Operations"),
SUMIFS(AllPublicationData!$F:$F,AllPublicationData!$A:$A,'Publication Table'!$B69)/
SUMIFS(AllPublicationData!$E:$E,AllPublicationData!$A:$A,'Publication Table'!$B69),
IF(AND($C$4="NHS Scotland",$C$5="Operations cancelled by patient"),
SUMIFS(AllPublicationData!$G:$G,AllPublicationData!$A:$A,'Publication Table'!$B69)/
SUMIFS(AllPublicationData!$E:$E,AllPublicationData!$A:$A,'Publication Table'!$B69),
IF(AND($C$4="NHS Scotland",$C$5="Operations cancelled for clinical reasons"),
SUMIFS(AllPublicationData!$H:$H,AllPublicationData!$A:$A,'Publication Table'!$B69)/
SUMIFS(AllPublicationData!$E:$E,AllPublicationData!$A:$A,'Publication Table'!$B69),
IF(AND($C$4="NHS Scotland",$C$5="Operations cancelled for non-clinical/capacity reasons"),
SUMIFS(AllPublicationData!$I:$I,AllPublicationData!$A:$A,'Publication Table'!$B69)/
SUMIFS(AllPublicationData!$E:$E,AllPublicationData!$A:$A,'Publication Table'!$B69),
IF(AND($C$4="NHS Scotland",$C$5="Cancellations for other reasons"),
SUMIFS(AllPublicationData!$J:$J,AllPublicationData!$A:$A,'Publication Table'!$B69)/
SUMIFS(AllPublicationData!$E:$E,AllPublicationData!$A:$A,'Publication Table'!$B69)))))))))))</f>
        <v>8.4913983237759158E-2</v>
      </c>
      <c r="E69" s="96">
        <f>IF('Publication Table (%)'!$C$5="All Cancelled Operations",
IFERROR(SUMIFS(AllPublicationData!$F:$F,AllPublicationData!$A:$A,'Publication Table (%)'!$B69,AllPublicationData!$B:$B,'Publication Table (%)'!$C$4,AllPublicationData!$D:$D,'Publication Table (%)'!E$7)/
SUMIFS(AllPublicationData!$E:$E,AllPublicationData!$A:$A,'Publication Table (%)'!$B69,AllPublicationData!$B:$B,'Publication Table (%)'!$C$4,AllPublicationData!$D:$D,'Publication Table (%)'!E$7),
SUMIFS(AllPublicationData!$F:$F,AllPublicationData!$A:$A,'Publication Table (%)'!$B69,AllPublicationData!$B:$B,'Publication Table (%)'!E$7)/
SUMIFS(AllPublicationData!$E:$E,AllPublicationData!$A:$A,'Publication Table (%)'!$B69,AllPublicationData!$B:$B,'Publication Table (%)'!E$7)),
IF('Publication Table (%)'!$C$5="Operations cancelled by patient",
IFERROR(SUMIFS(AllPublicationData!$G:$G,AllPublicationData!$A:$A,'Publication Table (%)'!$B69,AllPublicationData!$B:$B,'Publication Table (%)'!$C$4,AllPublicationData!$D:$D,'Publication Table (%)'!E$7)/
SUMIFS(AllPublicationData!$E:$E,AllPublicationData!$A:$A,'Publication Table (%)'!$B69,AllPublicationData!$B:$B,'Publication Table (%)'!$C$4,AllPublicationData!$D:$D,'Publication Table (%)'!E$7),
SUMIFS(AllPublicationData!$G:$G,AllPublicationData!$A:$A,'Publication Table (%)'!$B69,AllPublicationData!$B:$B,'Publication Table (%)'!E$7)/
SUMIFS(AllPublicationData!$E:$E,AllPublicationData!$A:$A,'Publication Table (%)'!$B69,AllPublicationData!$B:$B,'Publication Table (%)'!E$7)),
IF('Publication Table (%)'!$C$5="Operations cancelled for clinical reasons",
IFERROR(SUMIFS(AllPublicationData!$H:$H,AllPublicationData!$A:$A,'Publication Table (%)'!$B69,AllPublicationData!$B:$B,'Publication Table (%)'!$C$4,AllPublicationData!$D:$D,'Publication Table (%)'!E$7)/
SUMIFS(AllPublicationData!$E:$E,AllPublicationData!$A:$A,'Publication Table (%)'!$B69,AllPublicationData!$B:$B,'Publication Table (%)'!$C$4,AllPublicationData!$D:$D,'Publication Table (%)'!E$7),
SUMIFS(AllPublicationData!$H:$H,AllPublicationData!$A:$A,'Publication Table (%)'!$B69,AllPublicationData!$B:$B,'Publication Table (%)'!E$7)/
SUMIFS(AllPublicationData!$E:$E,AllPublicationData!$A:$A,'Publication Table (%)'!$B69,AllPublicationData!$B:$B,'Publication Table (%)'!E$7)),
IF('Publication Table (%)'!$C$5="Operations cancelled for non-clinical/capacity reasons",
IFERROR(SUMIFS(AllPublicationData!$I:$I,AllPublicationData!$A:$A,'Publication Table (%)'!$B69,AllPublicationData!$B:$B,'Publication Table (%)'!$C$4,AllPublicationData!$D:$D,'Publication Table (%)'!E$7)/
SUMIFS(AllPublicationData!$E:$E,AllPublicationData!$A:$A,'Publication Table (%)'!$B69,AllPublicationData!$B:$B,'Publication Table (%)'!$C$4,AllPublicationData!$D:$D,'Publication Table (%)'!E$7),
SUMIFS(AllPublicationData!$I:$I,AllPublicationData!$A:$A,'Publication Table (%)'!$B69,AllPublicationData!$B:$B,'Publication Table (%)'!E$7)/
SUMIFS(AllPublicationData!$E:$E,AllPublicationData!$A:$A,'Publication Table (%)'!$B69,AllPublicationData!$B:$B,'Publication Table (%)'!E$7)),
IF('Publication Table (%)'!$C$5="Cancellations for other reasons",
IFERROR(SUMIFS(AllPublicationData!$J:$J,AllPublicationData!$A:$A,'Publication Table (%)'!$B69,AllPublicationData!$B:$B,'Publication Table (%)'!$C$4,AllPublicationData!$D:$D,'Publication Table (%)'!E$7)/
SUMIFS(AllPublicationData!$E:$E,AllPublicationData!$A:$A,'Publication Table (%)'!$B69,AllPublicationData!$B:$B,'Publication Table (%)'!$C$4,AllPublicationData!$D:$D,'Publication Table (%)'!E$7),
SUMIFS(AllPublicationData!$J:$J,AllPublicationData!$A:$A,'Publication Table (%)'!$B69,AllPublicationData!$B:$B,'Publication Table (%)'!E$7)/
SUMIFS(AllPublicationData!$E:$E,AllPublicationData!$A:$A,'Publication Table (%)'!$B69,AllPublicationData!$B:$B,'Publication Table (%)'!E$7)))))))</f>
        <v>4.9439683586025046E-2</v>
      </c>
      <c r="F69" s="96">
        <f>IF('Publication Table (%)'!$C$5="All Cancelled Operations",
IFERROR(SUMIFS(AllPublicationData!$F:$F,AllPublicationData!$A:$A,'Publication Table (%)'!$B69,AllPublicationData!$B:$B,'Publication Table (%)'!$C$4,AllPublicationData!$D:$D,'Publication Table (%)'!F$7)/
SUMIFS(AllPublicationData!$E:$E,AllPublicationData!$A:$A,'Publication Table (%)'!$B69,AllPublicationData!$B:$B,'Publication Table (%)'!$C$4,AllPublicationData!$D:$D,'Publication Table (%)'!F$7),
SUMIFS(AllPublicationData!$F:$F,AllPublicationData!$A:$A,'Publication Table (%)'!$B69,AllPublicationData!$B:$B,'Publication Table (%)'!F$7)/
SUMIFS(AllPublicationData!$E:$E,AllPublicationData!$A:$A,'Publication Table (%)'!$B69,AllPublicationData!$B:$B,'Publication Table (%)'!F$7)),
IF('Publication Table (%)'!$C$5="Operations cancelled by patient",
IFERROR(SUMIFS(AllPublicationData!$G:$G,AllPublicationData!$A:$A,'Publication Table (%)'!$B69,AllPublicationData!$B:$B,'Publication Table (%)'!$C$4,AllPublicationData!$D:$D,'Publication Table (%)'!F$7)/
SUMIFS(AllPublicationData!$E:$E,AllPublicationData!$A:$A,'Publication Table (%)'!$B69,AllPublicationData!$B:$B,'Publication Table (%)'!$C$4,AllPublicationData!$D:$D,'Publication Table (%)'!F$7),
SUMIFS(AllPublicationData!$G:$G,AllPublicationData!$A:$A,'Publication Table (%)'!$B69,AllPublicationData!$B:$B,'Publication Table (%)'!F$7)/
SUMIFS(AllPublicationData!$E:$E,AllPublicationData!$A:$A,'Publication Table (%)'!$B69,AllPublicationData!$B:$B,'Publication Table (%)'!F$7)),
IF('Publication Table (%)'!$C$5="Operations cancelled for clinical reasons",
IFERROR(SUMIFS(AllPublicationData!$H:$H,AllPublicationData!$A:$A,'Publication Table (%)'!$B69,AllPublicationData!$B:$B,'Publication Table (%)'!$C$4,AllPublicationData!$D:$D,'Publication Table (%)'!F$7)/
SUMIFS(AllPublicationData!$E:$E,AllPublicationData!$A:$A,'Publication Table (%)'!$B69,AllPublicationData!$B:$B,'Publication Table (%)'!$C$4,AllPublicationData!$D:$D,'Publication Table (%)'!F$7),
SUMIFS(AllPublicationData!$H:$H,AllPublicationData!$A:$A,'Publication Table (%)'!$B69,AllPublicationData!$B:$B,'Publication Table (%)'!F$7)/
SUMIFS(AllPublicationData!$E:$E,AllPublicationData!$A:$A,'Publication Table (%)'!$B69,AllPublicationData!$B:$B,'Publication Table (%)'!F$7)),
IF('Publication Table (%)'!$C$5="Operations cancelled for non-clinical/capacity reasons",
IFERROR(SUMIFS(AllPublicationData!$I:$I,AllPublicationData!$A:$A,'Publication Table (%)'!$B69,AllPublicationData!$B:$B,'Publication Table (%)'!$C$4,AllPublicationData!$D:$D,'Publication Table (%)'!F$7)/
SUMIFS(AllPublicationData!$E:$E,AllPublicationData!$A:$A,'Publication Table (%)'!$B69,AllPublicationData!$B:$B,'Publication Table (%)'!$C$4,AllPublicationData!$D:$D,'Publication Table (%)'!F$7),
SUMIFS(AllPublicationData!$I:$I,AllPublicationData!$A:$A,'Publication Table (%)'!$B69,AllPublicationData!$B:$B,'Publication Table (%)'!F$7)/
SUMIFS(AllPublicationData!$E:$E,AllPublicationData!$A:$A,'Publication Table (%)'!$B69,AllPublicationData!$B:$B,'Publication Table (%)'!F$7)),
IF('Publication Table (%)'!$C$5="Cancellations for other reasons",
IFERROR(SUMIFS(AllPublicationData!$J:$J,AllPublicationData!$A:$A,'Publication Table (%)'!$B69,AllPublicationData!$B:$B,'Publication Table (%)'!$C$4,AllPublicationData!$D:$D,'Publication Table (%)'!F$7)/
SUMIFS(AllPublicationData!$E:$E,AllPublicationData!$A:$A,'Publication Table (%)'!$B69,AllPublicationData!$B:$B,'Publication Table (%)'!$C$4,AllPublicationData!$D:$D,'Publication Table (%)'!F$7),
SUMIFS(AllPublicationData!$J:$J,AllPublicationData!$A:$A,'Publication Table (%)'!$B69,AllPublicationData!$B:$B,'Publication Table (%)'!F$7)/
SUMIFS(AllPublicationData!$E:$E,AllPublicationData!$A:$A,'Publication Table (%)'!$B69,AllPublicationData!$B:$B,'Publication Table (%)'!F$7)))))))</f>
        <v>9.246171967020024E-2</v>
      </c>
      <c r="G69" s="96">
        <f>IF('Publication Table (%)'!$C$5="All Cancelled Operations",
IFERROR(SUMIFS(AllPublicationData!$F:$F,AllPublicationData!$A:$A,'Publication Table (%)'!$B69,AllPublicationData!$B:$B,'Publication Table (%)'!$C$4,AllPublicationData!$D:$D,'Publication Table (%)'!G$7)/
SUMIFS(AllPublicationData!$E:$E,AllPublicationData!$A:$A,'Publication Table (%)'!$B69,AllPublicationData!$B:$B,'Publication Table (%)'!$C$4,AllPublicationData!$D:$D,'Publication Table (%)'!G$7),
SUMIFS(AllPublicationData!$F:$F,AllPublicationData!$A:$A,'Publication Table (%)'!$B69,AllPublicationData!$B:$B,'Publication Table (%)'!G$7)/
SUMIFS(AllPublicationData!$E:$E,AllPublicationData!$A:$A,'Publication Table (%)'!$B69,AllPublicationData!$B:$B,'Publication Table (%)'!G$7)),
IF('Publication Table (%)'!$C$5="Operations cancelled by patient",
IFERROR(SUMIFS(AllPublicationData!$G:$G,AllPublicationData!$A:$A,'Publication Table (%)'!$B69,AllPublicationData!$B:$B,'Publication Table (%)'!$C$4,AllPublicationData!$D:$D,'Publication Table (%)'!G$7)/
SUMIFS(AllPublicationData!$E:$E,AllPublicationData!$A:$A,'Publication Table (%)'!$B69,AllPublicationData!$B:$B,'Publication Table (%)'!$C$4,AllPublicationData!$D:$D,'Publication Table (%)'!G$7),
SUMIFS(AllPublicationData!$G:$G,AllPublicationData!$A:$A,'Publication Table (%)'!$B69,AllPublicationData!$B:$B,'Publication Table (%)'!G$7)/
SUMIFS(AllPublicationData!$E:$E,AllPublicationData!$A:$A,'Publication Table (%)'!$B69,AllPublicationData!$B:$B,'Publication Table (%)'!G$7)),
IF('Publication Table (%)'!$C$5="Operations cancelled for clinical reasons",
IFERROR(SUMIFS(AllPublicationData!$H:$H,AllPublicationData!$A:$A,'Publication Table (%)'!$B69,AllPublicationData!$B:$B,'Publication Table (%)'!$C$4,AllPublicationData!$D:$D,'Publication Table (%)'!G$7)/
SUMIFS(AllPublicationData!$E:$E,AllPublicationData!$A:$A,'Publication Table (%)'!$B69,AllPublicationData!$B:$B,'Publication Table (%)'!$C$4,AllPublicationData!$D:$D,'Publication Table (%)'!G$7),
SUMIFS(AllPublicationData!$H:$H,AllPublicationData!$A:$A,'Publication Table (%)'!$B69,AllPublicationData!$B:$B,'Publication Table (%)'!G$7)/
SUMIFS(AllPublicationData!$E:$E,AllPublicationData!$A:$A,'Publication Table (%)'!$B69,AllPublicationData!$B:$B,'Publication Table (%)'!G$7)),
IF('Publication Table (%)'!$C$5="Operations cancelled for non-clinical/capacity reasons",
IFERROR(SUMIFS(AllPublicationData!$I:$I,AllPublicationData!$A:$A,'Publication Table (%)'!$B69,AllPublicationData!$B:$B,'Publication Table (%)'!$C$4,AllPublicationData!$D:$D,'Publication Table (%)'!G$7)/
SUMIFS(AllPublicationData!$E:$E,AllPublicationData!$A:$A,'Publication Table (%)'!$B69,AllPublicationData!$B:$B,'Publication Table (%)'!$C$4,AllPublicationData!$D:$D,'Publication Table (%)'!G$7),
SUMIFS(AllPublicationData!$I:$I,AllPublicationData!$A:$A,'Publication Table (%)'!$B69,AllPublicationData!$B:$B,'Publication Table (%)'!G$7)/
SUMIFS(AllPublicationData!$E:$E,AllPublicationData!$A:$A,'Publication Table (%)'!$B69,AllPublicationData!$B:$B,'Publication Table (%)'!G$7)),
IF('Publication Table (%)'!$C$5="Cancellations for other reasons",
IFERROR(SUMIFS(AllPublicationData!$J:$J,AllPublicationData!$A:$A,'Publication Table (%)'!$B69,AllPublicationData!$B:$B,'Publication Table (%)'!$C$4,AllPublicationData!$D:$D,'Publication Table (%)'!G$7)/
SUMIFS(AllPublicationData!$E:$E,AllPublicationData!$A:$A,'Publication Table (%)'!$B69,AllPublicationData!$B:$B,'Publication Table (%)'!$C$4,AllPublicationData!$D:$D,'Publication Table (%)'!G$7),
SUMIFS(AllPublicationData!$J:$J,AllPublicationData!$A:$A,'Publication Table (%)'!$B69,AllPublicationData!$B:$B,'Publication Table (%)'!G$7)/
SUMIFS(AllPublicationData!$E:$E,AllPublicationData!$A:$A,'Publication Table (%)'!$B69,AllPublicationData!$B:$B,'Publication Table (%)'!G$7)))))))</f>
        <v>6.1274509803921566E-2</v>
      </c>
      <c r="H69" s="96">
        <f>IF('Publication Table (%)'!$C$5="All Cancelled Operations",
IFERROR(SUMIFS(AllPublicationData!$F:$F,AllPublicationData!$A:$A,'Publication Table (%)'!$B69,AllPublicationData!$B:$B,'Publication Table (%)'!$C$4,AllPublicationData!$D:$D,'Publication Table (%)'!H$7)/
SUMIFS(AllPublicationData!$E:$E,AllPublicationData!$A:$A,'Publication Table (%)'!$B69,AllPublicationData!$B:$B,'Publication Table (%)'!$C$4,AllPublicationData!$D:$D,'Publication Table (%)'!H$7),
SUMIFS(AllPublicationData!$F:$F,AllPublicationData!$A:$A,'Publication Table (%)'!$B69,AllPublicationData!$B:$B,'Publication Table (%)'!H$7)/
SUMIFS(AllPublicationData!$E:$E,AllPublicationData!$A:$A,'Publication Table (%)'!$B69,AllPublicationData!$B:$B,'Publication Table (%)'!H$7)),
IF('Publication Table (%)'!$C$5="Operations cancelled by patient",
IFERROR(SUMIFS(AllPublicationData!$G:$G,AllPublicationData!$A:$A,'Publication Table (%)'!$B69,AllPublicationData!$B:$B,'Publication Table (%)'!$C$4,AllPublicationData!$D:$D,'Publication Table (%)'!H$7)/
SUMIFS(AllPublicationData!$E:$E,AllPublicationData!$A:$A,'Publication Table (%)'!$B69,AllPublicationData!$B:$B,'Publication Table (%)'!$C$4,AllPublicationData!$D:$D,'Publication Table (%)'!H$7),
SUMIFS(AllPublicationData!$G:$G,AllPublicationData!$A:$A,'Publication Table (%)'!$B69,AllPublicationData!$B:$B,'Publication Table (%)'!H$7)/
SUMIFS(AllPublicationData!$E:$E,AllPublicationData!$A:$A,'Publication Table (%)'!$B69,AllPublicationData!$B:$B,'Publication Table (%)'!H$7)),
IF('Publication Table (%)'!$C$5="Operations cancelled for clinical reasons",
IFERROR(SUMIFS(AllPublicationData!$H:$H,AllPublicationData!$A:$A,'Publication Table (%)'!$B69,AllPublicationData!$B:$B,'Publication Table (%)'!$C$4,AllPublicationData!$D:$D,'Publication Table (%)'!H$7)/
SUMIFS(AllPublicationData!$E:$E,AllPublicationData!$A:$A,'Publication Table (%)'!$B69,AllPublicationData!$B:$B,'Publication Table (%)'!$C$4,AllPublicationData!$D:$D,'Publication Table (%)'!H$7),
SUMIFS(AllPublicationData!$H:$H,AllPublicationData!$A:$A,'Publication Table (%)'!$B69,AllPublicationData!$B:$B,'Publication Table (%)'!H$7)/
SUMIFS(AllPublicationData!$E:$E,AllPublicationData!$A:$A,'Publication Table (%)'!$B69,AllPublicationData!$B:$B,'Publication Table (%)'!H$7)),
IF('Publication Table (%)'!$C$5="Operations cancelled for non-clinical/capacity reasons",
IFERROR(SUMIFS(AllPublicationData!$I:$I,AllPublicationData!$A:$A,'Publication Table (%)'!$B69,AllPublicationData!$B:$B,'Publication Table (%)'!$C$4,AllPublicationData!$D:$D,'Publication Table (%)'!H$7)/
SUMIFS(AllPublicationData!$E:$E,AllPublicationData!$A:$A,'Publication Table (%)'!$B69,AllPublicationData!$B:$B,'Publication Table (%)'!$C$4,AllPublicationData!$D:$D,'Publication Table (%)'!H$7),
SUMIFS(AllPublicationData!$I:$I,AllPublicationData!$A:$A,'Publication Table (%)'!$B69,AllPublicationData!$B:$B,'Publication Table (%)'!H$7)/
SUMIFS(AllPublicationData!$E:$E,AllPublicationData!$A:$A,'Publication Table (%)'!$B69,AllPublicationData!$B:$B,'Publication Table (%)'!H$7)),
IF('Publication Table (%)'!$C$5="Cancellations for other reasons",
IFERROR(SUMIFS(AllPublicationData!$J:$J,AllPublicationData!$A:$A,'Publication Table (%)'!$B69,AllPublicationData!$B:$B,'Publication Table (%)'!$C$4,AllPublicationData!$D:$D,'Publication Table (%)'!H$7)/
SUMIFS(AllPublicationData!$E:$E,AllPublicationData!$A:$A,'Publication Table (%)'!$B69,AllPublicationData!$B:$B,'Publication Table (%)'!$C$4,AllPublicationData!$D:$D,'Publication Table (%)'!H$7),
SUMIFS(AllPublicationData!$J:$J,AllPublicationData!$A:$A,'Publication Table (%)'!$B69,AllPublicationData!$B:$B,'Publication Table (%)'!H$7)/
SUMIFS(AllPublicationData!$E:$E,AllPublicationData!$A:$A,'Publication Table (%)'!$B69,AllPublicationData!$B:$B,'Publication Table (%)'!H$7)))))))</f>
        <v>7.6196898179366146E-2</v>
      </c>
      <c r="I69" s="96">
        <f>IF('Publication Table (%)'!$C$5="All Cancelled Operations",
IFERROR(SUMIFS(AllPublicationData!$F:$F,AllPublicationData!$A:$A,'Publication Table (%)'!$B69,AllPublicationData!$B:$B,'Publication Table (%)'!$C$4,AllPublicationData!$D:$D,'Publication Table (%)'!I$7)/
SUMIFS(AllPublicationData!$E:$E,AllPublicationData!$A:$A,'Publication Table (%)'!$B69,AllPublicationData!$B:$B,'Publication Table (%)'!$C$4,AllPublicationData!$D:$D,'Publication Table (%)'!I$7),
SUMIFS(AllPublicationData!$F:$F,AllPublicationData!$A:$A,'Publication Table (%)'!$B69,AllPublicationData!$B:$B,'Publication Table (%)'!I$7)/
SUMIFS(AllPublicationData!$E:$E,AllPublicationData!$A:$A,'Publication Table (%)'!$B69,AllPublicationData!$B:$B,'Publication Table (%)'!I$7)),
IF('Publication Table (%)'!$C$5="Operations cancelled by patient",
IFERROR(SUMIFS(AllPublicationData!$G:$G,AllPublicationData!$A:$A,'Publication Table (%)'!$B69,AllPublicationData!$B:$B,'Publication Table (%)'!$C$4,AllPublicationData!$D:$D,'Publication Table (%)'!I$7)/
SUMIFS(AllPublicationData!$E:$E,AllPublicationData!$A:$A,'Publication Table (%)'!$B69,AllPublicationData!$B:$B,'Publication Table (%)'!$C$4,AllPublicationData!$D:$D,'Publication Table (%)'!I$7),
SUMIFS(AllPublicationData!$G:$G,AllPublicationData!$A:$A,'Publication Table (%)'!$B69,AllPublicationData!$B:$B,'Publication Table (%)'!I$7)/
SUMIFS(AllPublicationData!$E:$E,AllPublicationData!$A:$A,'Publication Table (%)'!$B69,AllPublicationData!$B:$B,'Publication Table (%)'!I$7)),
IF('Publication Table (%)'!$C$5="Operations cancelled for clinical reasons",
IFERROR(SUMIFS(AllPublicationData!$H:$H,AllPublicationData!$A:$A,'Publication Table (%)'!$B69,AllPublicationData!$B:$B,'Publication Table (%)'!$C$4,AllPublicationData!$D:$D,'Publication Table (%)'!I$7)/
SUMIFS(AllPublicationData!$E:$E,AllPublicationData!$A:$A,'Publication Table (%)'!$B69,AllPublicationData!$B:$B,'Publication Table (%)'!$C$4,AllPublicationData!$D:$D,'Publication Table (%)'!I$7),
SUMIFS(AllPublicationData!$H:$H,AllPublicationData!$A:$A,'Publication Table (%)'!$B69,AllPublicationData!$B:$B,'Publication Table (%)'!I$7)/
SUMIFS(AllPublicationData!$E:$E,AllPublicationData!$A:$A,'Publication Table (%)'!$B69,AllPublicationData!$B:$B,'Publication Table (%)'!I$7)),
IF('Publication Table (%)'!$C$5="Operations cancelled for non-clinical/capacity reasons",
IFERROR(SUMIFS(AllPublicationData!$I:$I,AllPublicationData!$A:$A,'Publication Table (%)'!$B69,AllPublicationData!$B:$B,'Publication Table (%)'!$C$4,AllPublicationData!$D:$D,'Publication Table (%)'!I$7)/
SUMIFS(AllPublicationData!$E:$E,AllPublicationData!$A:$A,'Publication Table (%)'!$B69,AllPublicationData!$B:$B,'Publication Table (%)'!$C$4,AllPublicationData!$D:$D,'Publication Table (%)'!I$7),
SUMIFS(AllPublicationData!$I:$I,AllPublicationData!$A:$A,'Publication Table (%)'!$B69,AllPublicationData!$B:$B,'Publication Table (%)'!I$7)/
SUMIFS(AllPublicationData!$E:$E,AllPublicationData!$A:$A,'Publication Table (%)'!$B69,AllPublicationData!$B:$B,'Publication Table (%)'!I$7)),
IF('Publication Table (%)'!$C$5="Cancellations for other reasons",
IFERROR(SUMIFS(AllPublicationData!$J:$J,AllPublicationData!$A:$A,'Publication Table (%)'!$B69,AllPublicationData!$B:$B,'Publication Table (%)'!$C$4,AllPublicationData!$D:$D,'Publication Table (%)'!I$7)/
SUMIFS(AllPublicationData!$E:$E,AllPublicationData!$A:$A,'Publication Table (%)'!$B69,AllPublicationData!$B:$B,'Publication Table (%)'!$C$4,AllPublicationData!$D:$D,'Publication Table (%)'!I$7),
SUMIFS(AllPublicationData!$J:$J,AllPublicationData!$A:$A,'Publication Table (%)'!$B69,AllPublicationData!$B:$B,'Publication Table (%)'!I$7)/
SUMIFS(AllPublicationData!$E:$E,AllPublicationData!$A:$A,'Publication Table (%)'!$B69,AllPublicationData!$B:$B,'Publication Table (%)'!I$7)))))))</f>
        <v>8.3518107908351805E-2</v>
      </c>
      <c r="J69" s="96">
        <f>IF('Publication Table (%)'!$C$5="All Cancelled Operations",
IFERROR(SUMIFS(AllPublicationData!$F:$F,AllPublicationData!$A:$A,'Publication Table (%)'!$B69,AllPublicationData!$B:$B,'Publication Table (%)'!$C$4,AllPublicationData!$D:$D,'Publication Table (%)'!J$7)/
SUMIFS(AllPublicationData!$E:$E,AllPublicationData!$A:$A,'Publication Table (%)'!$B69,AllPublicationData!$B:$B,'Publication Table (%)'!$C$4,AllPublicationData!$D:$D,'Publication Table (%)'!J$7),
SUMIFS(AllPublicationData!$F:$F,AllPublicationData!$A:$A,'Publication Table (%)'!$B69,AllPublicationData!$B:$B,'Publication Table (%)'!J$7)/
SUMIFS(AllPublicationData!$E:$E,AllPublicationData!$A:$A,'Publication Table (%)'!$B69,AllPublicationData!$B:$B,'Publication Table (%)'!J$7)),
IF('Publication Table (%)'!$C$5="Operations cancelled by patient",
IFERROR(SUMIFS(AllPublicationData!$G:$G,AllPublicationData!$A:$A,'Publication Table (%)'!$B69,AllPublicationData!$B:$B,'Publication Table (%)'!$C$4,AllPublicationData!$D:$D,'Publication Table (%)'!J$7)/
SUMIFS(AllPublicationData!$E:$E,AllPublicationData!$A:$A,'Publication Table (%)'!$B69,AllPublicationData!$B:$B,'Publication Table (%)'!$C$4,AllPublicationData!$D:$D,'Publication Table (%)'!J$7),
SUMIFS(AllPublicationData!$G:$G,AllPublicationData!$A:$A,'Publication Table (%)'!$B69,AllPublicationData!$B:$B,'Publication Table (%)'!J$7)/
SUMIFS(AllPublicationData!$E:$E,AllPublicationData!$A:$A,'Publication Table (%)'!$B69,AllPublicationData!$B:$B,'Publication Table (%)'!J$7)),
IF('Publication Table (%)'!$C$5="Operations cancelled for clinical reasons",
IFERROR(SUMIFS(AllPublicationData!$H:$H,AllPublicationData!$A:$A,'Publication Table (%)'!$B69,AllPublicationData!$B:$B,'Publication Table (%)'!$C$4,AllPublicationData!$D:$D,'Publication Table (%)'!J$7)/
SUMIFS(AllPublicationData!$E:$E,AllPublicationData!$A:$A,'Publication Table (%)'!$B69,AllPublicationData!$B:$B,'Publication Table (%)'!$C$4,AllPublicationData!$D:$D,'Publication Table (%)'!J$7),
SUMIFS(AllPublicationData!$H:$H,AllPublicationData!$A:$A,'Publication Table (%)'!$B69,AllPublicationData!$B:$B,'Publication Table (%)'!J$7)/
SUMIFS(AllPublicationData!$E:$E,AllPublicationData!$A:$A,'Publication Table (%)'!$B69,AllPublicationData!$B:$B,'Publication Table (%)'!J$7)),
IF('Publication Table (%)'!$C$5="Operations cancelled for non-clinical/capacity reasons",
IFERROR(SUMIFS(AllPublicationData!$I:$I,AllPublicationData!$A:$A,'Publication Table (%)'!$B69,AllPublicationData!$B:$B,'Publication Table (%)'!$C$4,AllPublicationData!$D:$D,'Publication Table (%)'!J$7)/
SUMIFS(AllPublicationData!$E:$E,AllPublicationData!$A:$A,'Publication Table (%)'!$B69,AllPublicationData!$B:$B,'Publication Table (%)'!$C$4,AllPublicationData!$D:$D,'Publication Table (%)'!J$7),
SUMIFS(AllPublicationData!$I:$I,AllPublicationData!$A:$A,'Publication Table (%)'!$B69,AllPublicationData!$B:$B,'Publication Table (%)'!J$7)/
SUMIFS(AllPublicationData!$E:$E,AllPublicationData!$A:$A,'Publication Table (%)'!$B69,AllPublicationData!$B:$B,'Publication Table (%)'!J$7)),
IF('Publication Table (%)'!$C$5="Cancellations for other reasons",
IFERROR(SUMIFS(AllPublicationData!$J:$J,AllPublicationData!$A:$A,'Publication Table (%)'!$B69,AllPublicationData!$B:$B,'Publication Table (%)'!$C$4,AllPublicationData!$D:$D,'Publication Table (%)'!J$7)/
SUMIFS(AllPublicationData!$E:$E,AllPublicationData!$A:$A,'Publication Table (%)'!$B69,AllPublicationData!$B:$B,'Publication Table (%)'!$C$4,AllPublicationData!$D:$D,'Publication Table (%)'!J$7),
SUMIFS(AllPublicationData!$J:$J,AllPublicationData!$A:$A,'Publication Table (%)'!$B69,AllPublicationData!$B:$B,'Publication Table (%)'!J$7)/
SUMIFS(AllPublicationData!$E:$E,AllPublicationData!$A:$A,'Publication Table (%)'!$B69,AllPublicationData!$B:$B,'Publication Table (%)'!J$7)))))))</f>
        <v>7.9207920792079209E-2</v>
      </c>
      <c r="K69" s="96">
        <f>IF('Publication Table (%)'!$C$5="All Cancelled Operations",
IFERROR(SUMIFS(AllPublicationData!$F:$F,AllPublicationData!$A:$A,'Publication Table (%)'!$B69,AllPublicationData!$B:$B,'Publication Table (%)'!$C$4,AllPublicationData!$D:$D,'Publication Table (%)'!K$7)/
SUMIFS(AllPublicationData!$E:$E,AllPublicationData!$A:$A,'Publication Table (%)'!$B69,AllPublicationData!$B:$B,'Publication Table (%)'!$C$4,AllPublicationData!$D:$D,'Publication Table (%)'!K$7),
SUMIFS(AllPublicationData!$F:$F,AllPublicationData!$A:$A,'Publication Table (%)'!$B69,AllPublicationData!$B:$B,'Publication Table (%)'!K$7)/
SUMIFS(AllPublicationData!$E:$E,AllPublicationData!$A:$A,'Publication Table (%)'!$B69,AllPublicationData!$B:$B,'Publication Table (%)'!K$7)),
IF('Publication Table (%)'!$C$5="Operations cancelled by patient",
IFERROR(SUMIFS(AllPublicationData!$G:$G,AllPublicationData!$A:$A,'Publication Table (%)'!$B69,AllPublicationData!$B:$B,'Publication Table (%)'!$C$4,AllPublicationData!$D:$D,'Publication Table (%)'!K$7)/
SUMIFS(AllPublicationData!$E:$E,AllPublicationData!$A:$A,'Publication Table (%)'!$B69,AllPublicationData!$B:$B,'Publication Table (%)'!$C$4,AllPublicationData!$D:$D,'Publication Table (%)'!K$7),
SUMIFS(AllPublicationData!$G:$G,AllPublicationData!$A:$A,'Publication Table (%)'!$B69,AllPublicationData!$B:$B,'Publication Table (%)'!K$7)/
SUMIFS(AllPublicationData!$E:$E,AllPublicationData!$A:$A,'Publication Table (%)'!$B69,AllPublicationData!$B:$B,'Publication Table (%)'!K$7)),
IF('Publication Table (%)'!$C$5="Operations cancelled for clinical reasons",
IFERROR(SUMIFS(AllPublicationData!$H:$H,AllPublicationData!$A:$A,'Publication Table (%)'!$B69,AllPublicationData!$B:$B,'Publication Table (%)'!$C$4,AllPublicationData!$D:$D,'Publication Table (%)'!K$7)/
SUMIFS(AllPublicationData!$E:$E,AllPublicationData!$A:$A,'Publication Table (%)'!$B69,AllPublicationData!$B:$B,'Publication Table (%)'!$C$4,AllPublicationData!$D:$D,'Publication Table (%)'!K$7),
SUMIFS(AllPublicationData!$H:$H,AllPublicationData!$A:$A,'Publication Table (%)'!$B69,AllPublicationData!$B:$B,'Publication Table (%)'!K$7)/
SUMIFS(AllPublicationData!$E:$E,AllPublicationData!$A:$A,'Publication Table (%)'!$B69,AllPublicationData!$B:$B,'Publication Table (%)'!K$7)),
IF('Publication Table (%)'!$C$5="Operations cancelled for non-clinical/capacity reasons",
IFERROR(SUMIFS(AllPublicationData!$I:$I,AllPublicationData!$A:$A,'Publication Table (%)'!$B69,AllPublicationData!$B:$B,'Publication Table (%)'!$C$4,AllPublicationData!$D:$D,'Publication Table (%)'!K$7)/
SUMIFS(AllPublicationData!$E:$E,AllPublicationData!$A:$A,'Publication Table (%)'!$B69,AllPublicationData!$B:$B,'Publication Table (%)'!$C$4,AllPublicationData!$D:$D,'Publication Table (%)'!K$7),
SUMIFS(AllPublicationData!$I:$I,AllPublicationData!$A:$A,'Publication Table (%)'!$B69,AllPublicationData!$B:$B,'Publication Table (%)'!K$7)/
SUMIFS(AllPublicationData!$E:$E,AllPublicationData!$A:$A,'Publication Table (%)'!$B69,AllPublicationData!$B:$B,'Publication Table (%)'!K$7)),
IF('Publication Table (%)'!$C$5="Cancellations for other reasons",
IFERROR(SUMIFS(AllPublicationData!$J:$J,AllPublicationData!$A:$A,'Publication Table (%)'!$B69,AllPublicationData!$B:$B,'Publication Table (%)'!$C$4,AllPublicationData!$D:$D,'Publication Table (%)'!K$7)/
SUMIFS(AllPublicationData!$E:$E,AllPublicationData!$A:$A,'Publication Table (%)'!$B69,AllPublicationData!$B:$B,'Publication Table (%)'!$C$4,AllPublicationData!$D:$D,'Publication Table (%)'!K$7),
SUMIFS(AllPublicationData!$J:$J,AllPublicationData!$A:$A,'Publication Table (%)'!$B69,AllPublicationData!$B:$B,'Publication Table (%)'!K$7)/
SUMIFS(AllPublicationData!$E:$E,AllPublicationData!$A:$A,'Publication Table (%)'!$B69,AllPublicationData!$B:$B,'Publication Table (%)'!K$7)))))))</f>
        <v>7.8305519897304235E-2</v>
      </c>
      <c r="L69" s="96">
        <f>IF('Publication Table (%)'!$C$5="All Cancelled Operations",
IFERROR(SUMIFS(AllPublicationData!$F:$F,AllPublicationData!$A:$A,'Publication Table (%)'!$B69,AllPublicationData!$B:$B,'Publication Table (%)'!$C$4,AllPublicationData!$D:$D,'Publication Table (%)'!L$7)/
SUMIFS(AllPublicationData!$E:$E,AllPublicationData!$A:$A,'Publication Table (%)'!$B69,AllPublicationData!$B:$B,'Publication Table (%)'!$C$4,AllPublicationData!$D:$D,'Publication Table (%)'!L$7),
SUMIFS(AllPublicationData!$F:$F,AllPublicationData!$A:$A,'Publication Table (%)'!$B69,AllPublicationData!$B:$B,'Publication Table (%)'!L$7)/
SUMIFS(AllPublicationData!$E:$E,AllPublicationData!$A:$A,'Publication Table (%)'!$B69,AllPublicationData!$B:$B,'Publication Table (%)'!L$7)),
IF('Publication Table (%)'!$C$5="Operations cancelled by patient",
IFERROR(SUMIFS(AllPublicationData!$G:$G,AllPublicationData!$A:$A,'Publication Table (%)'!$B69,AllPublicationData!$B:$B,'Publication Table (%)'!$C$4,AllPublicationData!$D:$D,'Publication Table (%)'!L$7)/
SUMIFS(AllPublicationData!$E:$E,AllPublicationData!$A:$A,'Publication Table (%)'!$B69,AllPublicationData!$B:$B,'Publication Table (%)'!$C$4,AllPublicationData!$D:$D,'Publication Table (%)'!L$7),
SUMIFS(AllPublicationData!$G:$G,AllPublicationData!$A:$A,'Publication Table (%)'!$B69,AllPublicationData!$B:$B,'Publication Table (%)'!L$7)/
SUMIFS(AllPublicationData!$E:$E,AllPublicationData!$A:$A,'Publication Table (%)'!$B69,AllPublicationData!$B:$B,'Publication Table (%)'!L$7)),
IF('Publication Table (%)'!$C$5="Operations cancelled for clinical reasons",
IFERROR(SUMIFS(AllPublicationData!$H:$H,AllPublicationData!$A:$A,'Publication Table (%)'!$B69,AllPublicationData!$B:$B,'Publication Table (%)'!$C$4,AllPublicationData!$D:$D,'Publication Table (%)'!L$7)/
SUMIFS(AllPublicationData!$E:$E,AllPublicationData!$A:$A,'Publication Table (%)'!$B69,AllPublicationData!$B:$B,'Publication Table (%)'!$C$4,AllPublicationData!$D:$D,'Publication Table (%)'!L$7),
SUMIFS(AllPublicationData!$H:$H,AllPublicationData!$A:$A,'Publication Table (%)'!$B69,AllPublicationData!$B:$B,'Publication Table (%)'!L$7)/
SUMIFS(AllPublicationData!$E:$E,AllPublicationData!$A:$A,'Publication Table (%)'!$B69,AllPublicationData!$B:$B,'Publication Table (%)'!L$7)),
IF('Publication Table (%)'!$C$5="Operations cancelled for non-clinical/capacity reasons",
IFERROR(SUMIFS(AllPublicationData!$I:$I,AllPublicationData!$A:$A,'Publication Table (%)'!$B69,AllPublicationData!$B:$B,'Publication Table (%)'!$C$4,AllPublicationData!$D:$D,'Publication Table (%)'!L$7)/
SUMIFS(AllPublicationData!$E:$E,AllPublicationData!$A:$A,'Publication Table (%)'!$B69,AllPublicationData!$B:$B,'Publication Table (%)'!$C$4,AllPublicationData!$D:$D,'Publication Table (%)'!L$7),
SUMIFS(AllPublicationData!$I:$I,AllPublicationData!$A:$A,'Publication Table (%)'!$B69,AllPublicationData!$B:$B,'Publication Table (%)'!L$7)/
SUMIFS(AllPublicationData!$E:$E,AllPublicationData!$A:$A,'Publication Table (%)'!$B69,AllPublicationData!$B:$B,'Publication Table (%)'!L$7)),
IF('Publication Table (%)'!$C$5="Cancellations for other reasons",
IFERROR(SUMIFS(AllPublicationData!$J:$J,AllPublicationData!$A:$A,'Publication Table (%)'!$B69,AllPublicationData!$B:$B,'Publication Table (%)'!$C$4,AllPublicationData!$D:$D,'Publication Table (%)'!L$7)/
SUMIFS(AllPublicationData!$E:$E,AllPublicationData!$A:$A,'Publication Table (%)'!$B69,AllPublicationData!$B:$B,'Publication Table (%)'!$C$4,AllPublicationData!$D:$D,'Publication Table (%)'!L$7),
SUMIFS(AllPublicationData!$J:$J,AllPublicationData!$A:$A,'Publication Table (%)'!$B69,AllPublicationData!$B:$B,'Publication Table (%)'!L$7)/
SUMIFS(AllPublicationData!$E:$E,AllPublicationData!$A:$A,'Publication Table (%)'!$B69,AllPublicationData!$B:$B,'Publication Table (%)'!L$7)))))))</f>
        <v>7.6320272572402051E-2</v>
      </c>
      <c r="M69" s="96">
        <f>IF('Publication Table (%)'!$C$5="All Cancelled Operations",
IFERROR(SUMIFS(AllPublicationData!$F:$F,AllPublicationData!$A:$A,'Publication Table (%)'!$B69,AllPublicationData!$B:$B,'Publication Table (%)'!$C$4,AllPublicationData!$D:$D,'Publication Table (%)'!M$7)/
SUMIFS(AllPublicationData!$E:$E,AllPublicationData!$A:$A,'Publication Table (%)'!$B69,AllPublicationData!$B:$B,'Publication Table (%)'!$C$4,AllPublicationData!$D:$D,'Publication Table (%)'!M$7),
SUMIFS(AllPublicationData!$F:$F,AllPublicationData!$A:$A,'Publication Table (%)'!$B69,AllPublicationData!$B:$B,'Publication Table (%)'!M$7)/
SUMIFS(AllPublicationData!$E:$E,AllPublicationData!$A:$A,'Publication Table (%)'!$B69,AllPublicationData!$B:$B,'Publication Table (%)'!M$7)),
IF('Publication Table (%)'!$C$5="Operations cancelled by patient",
IFERROR(SUMIFS(AllPublicationData!$G:$G,AllPublicationData!$A:$A,'Publication Table (%)'!$B69,AllPublicationData!$B:$B,'Publication Table (%)'!$C$4,AllPublicationData!$D:$D,'Publication Table (%)'!M$7)/
SUMIFS(AllPublicationData!$E:$E,AllPublicationData!$A:$A,'Publication Table (%)'!$B69,AllPublicationData!$B:$B,'Publication Table (%)'!$C$4,AllPublicationData!$D:$D,'Publication Table (%)'!M$7),
SUMIFS(AllPublicationData!$G:$G,AllPublicationData!$A:$A,'Publication Table (%)'!$B69,AllPublicationData!$B:$B,'Publication Table (%)'!M$7)/
SUMIFS(AllPublicationData!$E:$E,AllPublicationData!$A:$A,'Publication Table (%)'!$B69,AllPublicationData!$B:$B,'Publication Table (%)'!M$7)),
IF('Publication Table (%)'!$C$5="Operations cancelled for clinical reasons",
IFERROR(SUMIFS(AllPublicationData!$H:$H,AllPublicationData!$A:$A,'Publication Table (%)'!$B69,AllPublicationData!$B:$B,'Publication Table (%)'!$C$4,AllPublicationData!$D:$D,'Publication Table (%)'!M$7)/
SUMIFS(AllPublicationData!$E:$E,AllPublicationData!$A:$A,'Publication Table (%)'!$B69,AllPublicationData!$B:$B,'Publication Table (%)'!$C$4,AllPublicationData!$D:$D,'Publication Table (%)'!M$7),
SUMIFS(AllPublicationData!$H:$H,AllPublicationData!$A:$A,'Publication Table (%)'!$B69,AllPublicationData!$B:$B,'Publication Table (%)'!M$7)/
SUMIFS(AllPublicationData!$E:$E,AllPublicationData!$A:$A,'Publication Table (%)'!$B69,AllPublicationData!$B:$B,'Publication Table (%)'!M$7)),
IF('Publication Table (%)'!$C$5="Operations cancelled for non-clinical/capacity reasons",
IFERROR(SUMIFS(AllPublicationData!$I:$I,AllPublicationData!$A:$A,'Publication Table (%)'!$B69,AllPublicationData!$B:$B,'Publication Table (%)'!$C$4,AllPublicationData!$D:$D,'Publication Table (%)'!M$7)/
SUMIFS(AllPublicationData!$E:$E,AllPublicationData!$A:$A,'Publication Table (%)'!$B69,AllPublicationData!$B:$B,'Publication Table (%)'!$C$4,AllPublicationData!$D:$D,'Publication Table (%)'!M$7),
SUMIFS(AllPublicationData!$I:$I,AllPublicationData!$A:$A,'Publication Table (%)'!$B69,AllPublicationData!$B:$B,'Publication Table (%)'!M$7)/
SUMIFS(AllPublicationData!$E:$E,AllPublicationData!$A:$A,'Publication Table (%)'!$B69,AllPublicationData!$B:$B,'Publication Table (%)'!M$7)),
IF('Publication Table (%)'!$C$5="Cancellations for other reasons",
IFERROR(SUMIFS(AllPublicationData!$J:$J,AllPublicationData!$A:$A,'Publication Table (%)'!$B69,AllPublicationData!$B:$B,'Publication Table (%)'!$C$4,AllPublicationData!$D:$D,'Publication Table (%)'!M$7)/
SUMIFS(AllPublicationData!$E:$E,AllPublicationData!$A:$A,'Publication Table (%)'!$B69,AllPublicationData!$B:$B,'Publication Table (%)'!$C$4,AllPublicationData!$D:$D,'Publication Table (%)'!M$7),
SUMIFS(AllPublicationData!$J:$J,AllPublicationData!$A:$A,'Publication Table (%)'!$B69,AllPublicationData!$B:$B,'Publication Table (%)'!M$7)/
SUMIFS(AllPublicationData!$E:$E,AllPublicationData!$A:$A,'Publication Table (%)'!$B69,AllPublicationData!$B:$B,'Publication Table (%)'!M$7)))))))</f>
        <v>0.12808641975308643</v>
      </c>
      <c r="N69" s="96">
        <f>IF('Publication Table (%)'!$C$5="All Cancelled Operations",
IFERROR(SUMIFS(AllPublicationData!$F:$F,AllPublicationData!$A:$A,'Publication Table (%)'!$B69,AllPublicationData!$B:$B,'Publication Table (%)'!$C$4,AllPublicationData!$D:$D,'Publication Table (%)'!N$7)/
SUMIFS(AllPublicationData!$E:$E,AllPublicationData!$A:$A,'Publication Table (%)'!$B69,AllPublicationData!$B:$B,'Publication Table (%)'!$C$4,AllPublicationData!$D:$D,'Publication Table (%)'!N$7),
SUMIFS(AllPublicationData!$F:$F,AllPublicationData!$A:$A,'Publication Table (%)'!$B69,AllPublicationData!$B:$B,'Publication Table (%)'!N$7)/
SUMIFS(AllPublicationData!$E:$E,AllPublicationData!$A:$A,'Publication Table (%)'!$B69,AllPublicationData!$B:$B,'Publication Table (%)'!N$7)),
IF('Publication Table (%)'!$C$5="Operations cancelled by patient",
IFERROR(SUMIFS(AllPublicationData!$G:$G,AllPublicationData!$A:$A,'Publication Table (%)'!$B69,AllPublicationData!$B:$B,'Publication Table (%)'!$C$4,AllPublicationData!$D:$D,'Publication Table (%)'!N$7)/
SUMIFS(AllPublicationData!$E:$E,AllPublicationData!$A:$A,'Publication Table (%)'!$B69,AllPublicationData!$B:$B,'Publication Table (%)'!$C$4,AllPublicationData!$D:$D,'Publication Table (%)'!N$7),
SUMIFS(AllPublicationData!$G:$G,AllPublicationData!$A:$A,'Publication Table (%)'!$B69,AllPublicationData!$B:$B,'Publication Table (%)'!N$7)/
SUMIFS(AllPublicationData!$E:$E,AllPublicationData!$A:$A,'Publication Table (%)'!$B69,AllPublicationData!$B:$B,'Publication Table (%)'!N$7)),
IF('Publication Table (%)'!$C$5="Operations cancelled for clinical reasons",
IFERROR(SUMIFS(AllPublicationData!$H:$H,AllPublicationData!$A:$A,'Publication Table (%)'!$B69,AllPublicationData!$B:$B,'Publication Table (%)'!$C$4,AllPublicationData!$D:$D,'Publication Table (%)'!N$7)/
SUMIFS(AllPublicationData!$E:$E,AllPublicationData!$A:$A,'Publication Table (%)'!$B69,AllPublicationData!$B:$B,'Publication Table (%)'!$C$4,AllPublicationData!$D:$D,'Publication Table (%)'!N$7),
SUMIFS(AllPublicationData!$H:$H,AllPublicationData!$A:$A,'Publication Table (%)'!$B69,AllPublicationData!$B:$B,'Publication Table (%)'!N$7)/
SUMIFS(AllPublicationData!$E:$E,AllPublicationData!$A:$A,'Publication Table (%)'!$B69,AllPublicationData!$B:$B,'Publication Table (%)'!N$7)),
IF('Publication Table (%)'!$C$5="Operations cancelled for non-clinical/capacity reasons",
IFERROR(SUMIFS(AllPublicationData!$I:$I,AllPublicationData!$A:$A,'Publication Table (%)'!$B69,AllPublicationData!$B:$B,'Publication Table (%)'!$C$4,AllPublicationData!$D:$D,'Publication Table (%)'!N$7)/
SUMIFS(AllPublicationData!$E:$E,AllPublicationData!$A:$A,'Publication Table (%)'!$B69,AllPublicationData!$B:$B,'Publication Table (%)'!$C$4,AllPublicationData!$D:$D,'Publication Table (%)'!N$7),
SUMIFS(AllPublicationData!$I:$I,AllPublicationData!$A:$A,'Publication Table (%)'!$B69,AllPublicationData!$B:$B,'Publication Table (%)'!N$7)/
SUMIFS(AllPublicationData!$E:$E,AllPublicationData!$A:$A,'Publication Table (%)'!$B69,AllPublicationData!$B:$B,'Publication Table (%)'!N$7)),
IF('Publication Table (%)'!$C$5="Cancellations for other reasons",
IFERROR(SUMIFS(AllPublicationData!$J:$J,AllPublicationData!$A:$A,'Publication Table (%)'!$B69,AllPublicationData!$B:$B,'Publication Table (%)'!$C$4,AllPublicationData!$D:$D,'Publication Table (%)'!N$7)/
SUMIFS(AllPublicationData!$E:$E,AllPublicationData!$A:$A,'Publication Table (%)'!$B69,AllPublicationData!$B:$B,'Publication Table (%)'!$C$4,AllPublicationData!$D:$D,'Publication Table (%)'!N$7),
SUMIFS(AllPublicationData!$J:$J,AllPublicationData!$A:$A,'Publication Table (%)'!$B69,AllPublicationData!$B:$B,'Publication Table (%)'!N$7)/
SUMIFS(AllPublicationData!$E:$E,AllPublicationData!$A:$A,'Publication Table (%)'!$B69,AllPublicationData!$B:$B,'Publication Table (%)'!N$7)))))))</f>
        <v>0.13229755178907721</v>
      </c>
      <c r="O69" s="96">
        <f>IF('Publication Table (%)'!$C$5="All Cancelled Operations",
IFERROR(SUMIFS(AllPublicationData!$F:$F,AllPublicationData!$A:$A,'Publication Table (%)'!$B69,AllPublicationData!$B:$B,'Publication Table (%)'!$C$4,AllPublicationData!$D:$D,'Publication Table (%)'!O$7)/
SUMIFS(AllPublicationData!$E:$E,AllPublicationData!$A:$A,'Publication Table (%)'!$B69,AllPublicationData!$B:$B,'Publication Table (%)'!$C$4,AllPublicationData!$D:$D,'Publication Table (%)'!O$7),
SUMIFS(AllPublicationData!$F:$F,AllPublicationData!$A:$A,'Publication Table (%)'!$B69,AllPublicationData!$B:$B,'Publication Table (%)'!O$7)/
SUMIFS(AllPublicationData!$E:$E,AllPublicationData!$A:$A,'Publication Table (%)'!$B69,AllPublicationData!$B:$B,'Publication Table (%)'!O$7)),
IF('Publication Table (%)'!$C$5="Operations cancelled by patient",
IFERROR(SUMIFS(AllPublicationData!$G:$G,AllPublicationData!$A:$A,'Publication Table (%)'!$B69,AllPublicationData!$B:$B,'Publication Table (%)'!$C$4,AllPublicationData!$D:$D,'Publication Table (%)'!O$7)/
SUMIFS(AllPublicationData!$E:$E,AllPublicationData!$A:$A,'Publication Table (%)'!$B69,AllPublicationData!$B:$B,'Publication Table (%)'!$C$4,AllPublicationData!$D:$D,'Publication Table (%)'!O$7),
SUMIFS(AllPublicationData!$G:$G,AllPublicationData!$A:$A,'Publication Table (%)'!$B69,AllPublicationData!$B:$B,'Publication Table (%)'!O$7)/
SUMIFS(AllPublicationData!$E:$E,AllPublicationData!$A:$A,'Publication Table (%)'!$B69,AllPublicationData!$B:$B,'Publication Table (%)'!O$7)),
IF('Publication Table (%)'!$C$5="Operations cancelled for clinical reasons",
IFERROR(SUMIFS(AllPublicationData!$H:$H,AllPublicationData!$A:$A,'Publication Table (%)'!$B69,AllPublicationData!$B:$B,'Publication Table (%)'!$C$4,AllPublicationData!$D:$D,'Publication Table (%)'!O$7)/
SUMIFS(AllPublicationData!$E:$E,AllPublicationData!$A:$A,'Publication Table (%)'!$B69,AllPublicationData!$B:$B,'Publication Table (%)'!$C$4,AllPublicationData!$D:$D,'Publication Table (%)'!O$7),
SUMIFS(AllPublicationData!$H:$H,AllPublicationData!$A:$A,'Publication Table (%)'!$B69,AllPublicationData!$B:$B,'Publication Table (%)'!O$7)/
SUMIFS(AllPublicationData!$E:$E,AllPublicationData!$A:$A,'Publication Table (%)'!$B69,AllPublicationData!$B:$B,'Publication Table (%)'!O$7)),
IF('Publication Table (%)'!$C$5="Operations cancelled for non-clinical/capacity reasons",
IFERROR(SUMIFS(AllPublicationData!$I:$I,AllPublicationData!$A:$A,'Publication Table (%)'!$B69,AllPublicationData!$B:$B,'Publication Table (%)'!$C$4,AllPublicationData!$D:$D,'Publication Table (%)'!O$7)/
SUMIFS(AllPublicationData!$E:$E,AllPublicationData!$A:$A,'Publication Table (%)'!$B69,AllPublicationData!$B:$B,'Publication Table (%)'!$C$4,AllPublicationData!$D:$D,'Publication Table (%)'!O$7),
SUMIFS(AllPublicationData!$I:$I,AllPublicationData!$A:$A,'Publication Table (%)'!$B69,AllPublicationData!$B:$B,'Publication Table (%)'!O$7)/
SUMIFS(AllPublicationData!$E:$E,AllPublicationData!$A:$A,'Publication Table (%)'!$B69,AllPublicationData!$B:$B,'Publication Table (%)'!O$7)),
IF('Publication Table (%)'!$C$5="Cancellations for other reasons",
IFERROR(SUMIFS(AllPublicationData!$J:$J,AllPublicationData!$A:$A,'Publication Table (%)'!$B69,AllPublicationData!$B:$B,'Publication Table (%)'!$C$4,AllPublicationData!$D:$D,'Publication Table (%)'!O$7)/
SUMIFS(AllPublicationData!$E:$E,AllPublicationData!$A:$A,'Publication Table (%)'!$B69,AllPublicationData!$B:$B,'Publication Table (%)'!$C$4,AllPublicationData!$D:$D,'Publication Table (%)'!O$7),
SUMIFS(AllPublicationData!$J:$J,AllPublicationData!$A:$A,'Publication Table (%)'!$B69,AllPublicationData!$B:$B,'Publication Table (%)'!O$7)/
SUMIFS(AllPublicationData!$E:$E,AllPublicationData!$A:$A,'Publication Table (%)'!$B69,AllPublicationData!$B:$B,'Publication Table (%)'!O$7)))))))</f>
        <v>9.1108016709767259E-2</v>
      </c>
      <c r="P69" s="96">
        <f>IF('Publication Table (%)'!$C$5="All Cancelled Operations",
IFERROR(SUMIFS(AllPublicationData!$F:$F,AllPublicationData!$A:$A,'Publication Table (%)'!$B69,AllPublicationData!$B:$B,'Publication Table (%)'!$C$4,AllPublicationData!$D:$D,'Publication Table (%)'!P$7)/
SUMIFS(AllPublicationData!$E:$E,AllPublicationData!$A:$A,'Publication Table (%)'!$B69,AllPublicationData!$B:$B,'Publication Table (%)'!$C$4,AllPublicationData!$D:$D,'Publication Table (%)'!P$7),
SUMIFS(AllPublicationData!$F:$F,AllPublicationData!$A:$A,'Publication Table (%)'!$B69,AllPublicationData!$B:$B,'Publication Table (%)'!P$7)/
SUMIFS(AllPublicationData!$E:$E,AllPublicationData!$A:$A,'Publication Table (%)'!$B69,AllPublicationData!$B:$B,'Publication Table (%)'!P$7)),
IF('Publication Table (%)'!$C$5="Operations cancelled by patient",
IFERROR(SUMIFS(AllPublicationData!$G:$G,AllPublicationData!$A:$A,'Publication Table (%)'!$B69,AllPublicationData!$B:$B,'Publication Table (%)'!$C$4,AllPublicationData!$D:$D,'Publication Table (%)'!P$7)/
SUMIFS(AllPublicationData!$E:$E,AllPublicationData!$A:$A,'Publication Table (%)'!$B69,AllPublicationData!$B:$B,'Publication Table (%)'!$C$4,AllPublicationData!$D:$D,'Publication Table (%)'!P$7),
SUMIFS(AllPublicationData!$G:$G,AllPublicationData!$A:$A,'Publication Table (%)'!$B69,AllPublicationData!$B:$B,'Publication Table (%)'!P$7)/
SUMIFS(AllPublicationData!$E:$E,AllPublicationData!$A:$A,'Publication Table (%)'!$B69,AllPublicationData!$B:$B,'Publication Table (%)'!P$7)),
IF('Publication Table (%)'!$C$5="Operations cancelled for clinical reasons",
IFERROR(SUMIFS(AllPublicationData!$H:$H,AllPublicationData!$A:$A,'Publication Table (%)'!$B69,AllPublicationData!$B:$B,'Publication Table (%)'!$C$4,AllPublicationData!$D:$D,'Publication Table (%)'!P$7)/
SUMIFS(AllPublicationData!$E:$E,AllPublicationData!$A:$A,'Publication Table (%)'!$B69,AllPublicationData!$B:$B,'Publication Table (%)'!$C$4,AllPublicationData!$D:$D,'Publication Table (%)'!P$7),
SUMIFS(AllPublicationData!$H:$H,AllPublicationData!$A:$A,'Publication Table (%)'!$B69,AllPublicationData!$B:$B,'Publication Table (%)'!P$7)/
SUMIFS(AllPublicationData!$E:$E,AllPublicationData!$A:$A,'Publication Table (%)'!$B69,AllPublicationData!$B:$B,'Publication Table (%)'!P$7)),
IF('Publication Table (%)'!$C$5="Operations cancelled for non-clinical/capacity reasons",
IFERROR(SUMIFS(AllPublicationData!$I:$I,AllPublicationData!$A:$A,'Publication Table (%)'!$B69,AllPublicationData!$B:$B,'Publication Table (%)'!$C$4,AllPublicationData!$D:$D,'Publication Table (%)'!P$7)/
SUMIFS(AllPublicationData!$E:$E,AllPublicationData!$A:$A,'Publication Table (%)'!$B69,AllPublicationData!$B:$B,'Publication Table (%)'!$C$4,AllPublicationData!$D:$D,'Publication Table (%)'!P$7),
SUMIFS(AllPublicationData!$I:$I,AllPublicationData!$A:$A,'Publication Table (%)'!$B69,AllPublicationData!$B:$B,'Publication Table (%)'!P$7)/
SUMIFS(AllPublicationData!$E:$E,AllPublicationData!$A:$A,'Publication Table (%)'!$B69,AllPublicationData!$B:$B,'Publication Table (%)'!P$7)),
IF('Publication Table (%)'!$C$5="Cancellations for other reasons",
IFERROR(SUMIFS(AllPublicationData!$J:$J,AllPublicationData!$A:$A,'Publication Table (%)'!$B69,AllPublicationData!$B:$B,'Publication Table (%)'!$C$4,AllPublicationData!$D:$D,'Publication Table (%)'!P$7)/
SUMIFS(AllPublicationData!$E:$E,AllPublicationData!$A:$A,'Publication Table (%)'!$B69,AllPublicationData!$B:$B,'Publication Table (%)'!$C$4,AllPublicationData!$D:$D,'Publication Table (%)'!P$7),
SUMIFS(AllPublicationData!$J:$J,AllPublicationData!$A:$A,'Publication Table (%)'!$B69,AllPublicationData!$B:$B,'Publication Table (%)'!P$7)/
SUMIFS(AllPublicationData!$E:$E,AllPublicationData!$A:$A,'Publication Table (%)'!$B69,AllPublicationData!$B:$B,'Publication Table (%)'!P$7)))))))</f>
        <v>8.3333333333333329E-2</v>
      </c>
      <c r="Q69" s="96">
        <f>IF('Publication Table (%)'!$C$5="All Cancelled Operations",
IFERROR(SUMIFS(AllPublicationData!$F:$F,AllPublicationData!$A:$A,'Publication Table (%)'!$B69,AllPublicationData!$B:$B,'Publication Table (%)'!$C$4,AllPublicationData!$D:$D,'Publication Table (%)'!Q$7)/
SUMIFS(AllPublicationData!$E:$E,AllPublicationData!$A:$A,'Publication Table (%)'!$B69,AllPublicationData!$B:$B,'Publication Table (%)'!$C$4,AllPublicationData!$D:$D,'Publication Table (%)'!Q$7),
SUMIFS(AllPublicationData!$F:$F,AllPublicationData!$A:$A,'Publication Table (%)'!$B69,AllPublicationData!$B:$B,'Publication Table (%)'!Q$7)/
SUMIFS(AllPublicationData!$E:$E,AllPublicationData!$A:$A,'Publication Table (%)'!$B69,AllPublicationData!$B:$B,'Publication Table (%)'!Q$7)),
IF('Publication Table (%)'!$C$5="Operations cancelled by patient",
IFERROR(SUMIFS(AllPublicationData!$G:$G,AllPublicationData!$A:$A,'Publication Table (%)'!$B69,AllPublicationData!$B:$B,'Publication Table (%)'!$C$4,AllPublicationData!$D:$D,'Publication Table (%)'!Q$7)/
SUMIFS(AllPublicationData!$E:$E,AllPublicationData!$A:$A,'Publication Table (%)'!$B69,AllPublicationData!$B:$B,'Publication Table (%)'!$C$4,AllPublicationData!$D:$D,'Publication Table (%)'!Q$7),
SUMIFS(AllPublicationData!$G:$G,AllPublicationData!$A:$A,'Publication Table (%)'!$B69,AllPublicationData!$B:$B,'Publication Table (%)'!Q$7)/
SUMIFS(AllPublicationData!$E:$E,AllPublicationData!$A:$A,'Publication Table (%)'!$B69,AllPublicationData!$B:$B,'Publication Table (%)'!Q$7)),
IF('Publication Table (%)'!$C$5="Operations cancelled for clinical reasons",
IFERROR(SUMIFS(AllPublicationData!$H:$H,AllPublicationData!$A:$A,'Publication Table (%)'!$B69,AllPublicationData!$B:$B,'Publication Table (%)'!$C$4,AllPublicationData!$D:$D,'Publication Table (%)'!Q$7)/
SUMIFS(AllPublicationData!$E:$E,AllPublicationData!$A:$A,'Publication Table (%)'!$B69,AllPublicationData!$B:$B,'Publication Table (%)'!$C$4,AllPublicationData!$D:$D,'Publication Table (%)'!Q$7),
SUMIFS(AllPublicationData!$H:$H,AllPublicationData!$A:$A,'Publication Table (%)'!$B69,AllPublicationData!$B:$B,'Publication Table (%)'!Q$7)/
SUMIFS(AllPublicationData!$E:$E,AllPublicationData!$A:$A,'Publication Table (%)'!$B69,AllPublicationData!$B:$B,'Publication Table (%)'!Q$7)),
IF('Publication Table (%)'!$C$5="Operations cancelled for non-clinical/capacity reasons",
IFERROR(SUMIFS(AllPublicationData!$I:$I,AllPublicationData!$A:$A,'Publication Table (%)'!$B69,AllPublicationData!$B:$B,'Publication Table (%)'!$C$4,AllPublicationData!$D:$D,'Publication Table (%)'!Q$7)/
SUMIFS(AllPublicationData!$E:$E,AllPublicationData!$A:$A,'Publication Table (%)'!$B69,AllPublicationData!$B:$B,'Publication Table (%)'!$C$4,AllPublicationData!$D:$D,'Publication Table (%)'!Q$7),
SUMIFS(AllPublicationData!$I:$I,AllPublicationData!$A:$A,'Publication Table (%)'!$B69,AllPublicationData!$B:$B,'Publication Table (%)'!Q$7)/
SUMIFS(AllPublicationData!$E:$E,AllPublicationData!$A:$A,'Publication Table (%)'!$B69,AllPublicationData!$B:$B,'Publication Table (%)'!Q$7)),
IF('Publication Table (%)'!$C$5="Cancellations for other reasons",
IFERROR(SUMIFS(AllPublicationData!$J:$J,AllPublicationData!$A:$A,'Publication Table (%)'!$B69,AllPublicationData!$B:$B,'Publication Table (%)'!$C$4,AllPublicationData!$D:$D,'Publication Table (%)'!Q$7)/
SUMIFS(AllPublicationData!$E:$E,AllPublicationData!$A:$A,'Publication Table (%)'!$B69,AllPublicationData!$B:$B,'Publication Table (%)'!$C$4,AllPublicationData!$D:$D,'Publication Table (%)'!Q$7),
SUMIFS(AllPublicationData!$J:$J,AllPublicationData!$A:$A,'Publication Table (%)'!$B69,AllPublicationData!$B:$B,'Publication Table (%)'!Q$7)/
SUMIFS(AllPublicationData!$E:$E,AllPublicationData!$A:$A,'Publication Table (%)'!$B69,AllPublicationData!$B:$B,'Publication Table (%)'!Q$7)))))))</f>
        <v>2.3391812865497075E-2</v>
      </c>
      <c r="R69" s="96">
        <f>IF('Publication Table (%)'!$C$5="All Cancelled Operations",
IFERROR(SUMIFS(AllPublicationData!$F:$F,AllPublicationData!$A:$A,'Publication Table (%)'!$B69,AllPublicationData!$B:$B,'Publication Table (%)'!$C$4,AllPublicationData!$D:$D,'Publication Table (%)'!R$7)/
SUMIFS(AllPublicationData!$E:$E,AllPublicationData!$A:$A,'Publication Table (%)'!$B69,AllPublicationData!$B:$B,'Publication Table (%)'!$C$4,AllPublicationData!$D:$D,'Publication Table (%)'!R$7),
SUMIFS(AllPublicationData!$F:$F,AllPublicationData!$A:$A,'Publication Table (%)'!$B69,AllPublicationData!$B:$B,'Publication Table (%)'!R$7)/
SUMIFS(AllPublicationData!$E:$E,AllPublicationData!$A:$A,'Publication Table (%)'!$B69,AllPublicationData!$B:$B,'Publication Table (%)'!R$7)),
IF('Publication Table (%)'!$C$5="Operations cancelled by patient",
IFERROR(SUMIFS(AllPublicationData!$G:$G,AllPublicationData!$A:$A,'Publication Table (%)'!$B69,AllPublicationData!$B:$B,'Publication Table (%)'!$C$4,AllPublicationData!$D:$D,'Publication Table (%)'!R$7)/
SUMIFS(AllPublicationData!$E:$E,AllPublicationData!$A:$A,'Publication Table (%)'!$B69,AllPublicationData!$B:$B,'Publication Table (%)'!$C$4,AllPublicationData!$D:$D,'Publication Table (%)'!R$7),
SUMIFS(AllPublicationData!$G:$G,AllPublicationData!$A:$A,'Publication Table (%)'!$B69,AllPublicationData!$B:$B,'Publication Table (%)'!R$7)/
SUMIFS(AllPublicationData!$E:$E,AllPublicationData!$A:$A,'Publication Table (%)'!$B69,AllPublicationData!$B:$B,'Publication Table (%)'!R$7)),
IF('Publication Table (%)'!$C$5="Operations cancelled for clinical reasons",
IFERROR(SUMIFS(AllPublicationData!$H:$H,AllPublicationData!$A:$A,'Publication Table (%)'!$B69,AllPublicationData!$B:$B,'Publication Table (%)'!$C$4,AllPublicationData!$D:$D,'Publication Table (%)'!R$7)/
SUMIFS(AllPublicationData!$E:$E,AllPublicationData!$A:$A,'Publication Table (%)'!$B69,AllPublicationData!$B:$B,'Publication Table (%)'!$C$4,AllPublicationData!$D:$D,'Publication Table (%)'!R$7),
SUMIFS(AllPublicationData!$H:$H,AllPublicationData!$A:$A,'Publication Table (%)'!$B69,AllPublicationData!$B:$B,'Publication Table (%)'!R$7)/
SUMIFS(AllPublicationData!$E:$E,AllPublicationData!$A:$A,'Publication Table (%)'!$B69,AllPublicationData!$B:$B,'Publication Table (%)'!R$7)),
IF('Publication Table (%)'!$C$5="Operations cancelled for non-clinical/capacity reasons",
IFERROR(SUMIFS(AllPublicationData!$I:$I,AllPublicationData!$A:$A,'Publication Table (%)'!$B69,AllPublicationData!$B:$B,'Publication Table (%)'!$C$4,AllPublicationData!$D:$D,'Publication Table (%)'!R$7)/
SUMIFS(AllPublicationData!$E:$E,AllPublicationData!$A:$A,'Publication Table (%)'!$B69,AllPublicationData!$B:$B,'Publication Table (%)'!$C$4,AllPublicationData!$D:$D,'Publication Table (%)'!R$7),
SUMIFS(AllPublicationData!$I:$I,AllPublicationData!$A:$A,'Publication Table (%)'!$B69,AllPublicationData!$B:$B,'Publication Table (%)'!R$7)/
SUMIFS(AllPublicationData!$E:$E,AllPublicationData!$A:$A,'Publication Table (%)'!$B69,AllPublicationData!$B:$B,'Publication Table (%)'!R$7)),
IF('Publication Table (%)'!$C$5="Cancellations for other reasons",
IFERROR(SUMIFS(AllPublicationData!$J:$J,AllPublicationData!$A:$A,'Publication Table (%)'!$B69,AllPublicationData!$B:$B,'Publication Table (%)'!$C$4,AllPublicationData!$D:$D,'Publication Table (%)'!R$7)/
SUMIFS(AllPublicationData!$E:$E,AllPublicationData!$A:$A,'Publication Table (%)'!$B69,AllPublicationData!$B:$B,'Publication Table (%)'!$C$4,AllPublicationData!$D:$D,'Publication Table (%)'!R$7),
SUMIFS(AllPublicationData!$J:$J,AllPublicationData!$A:$A,'Publication Table (%)'!$B69,AllPublicationData!$B:$B,'Publication Table (%)'!R$7)/
SUMIFS(AllPublicationData!$E:$E,AllPublicationData!$A:$A,'Publication Table (%)'!$B69,AllPublicationData!$B:$B,'Publication Table (%)'!R$7)))))))</f>
        <v>6.5848214285714288E-2</v>
      </c>
      <c r="S69" s="96">
        <f>IF('Publication Table (%)'!$C$5="All Cancelled Operations",
IFERROR(SUMIFS(AllPublicationData!$F:$F,AllPublicationData!$A:$A,'Publication Table (%)'!$B69,AllPublicationData!$B:$B,'Publication Table (%)'!$C$4,AllPublicationData!$D:$D,'Publication Table (%)'!S$7)/
SUMIFS(AllPublicationData!$E:$E,AllPublicationData!$A:$A,'Publication Table (%)'!$B69,AllPublicationData!$B:$B,'Publication Table (%)'!$C$4,AllPublicationData!$D:$D,'Publication Table (%)'!S$7),
SUMIFS(AllPublicationData!$F:$F,AllPublicationData!$A:$A,'Publication Table (%)'!$B69,AllPublicationData!$B:$B,'Publication Table (%)'!S$7)/
SUMIFS(AllPublicationData!$E:$E,AllPublicationData!$A:$A,'Publication Table (%)'!$B69,AllPublicationData!$B:$B,'Publication Table (%)'!S$7)),
IF('Publication Table (%)'!$C$5="Operations cancelled by patient",
IFERROR(SUMIFS(AllPublicationData!$G:$G,AllPublicationData!$A:$A,'Publication Table (%)'!$B69,AllPublicationData!$B:$B,'Publication Table (%)'!$C$4,AllPublicationData!$D:$D,'Publication Table (%)'!S$7)/
SUMIFS(AllPublicationData!$E:$E,AllPublicationData!$A:$A,'Publication Table (%)'!$B69,AllPublicationData!$B:$B,'Publication Table (%)'!$C$4,AllPublicationData!$D:$D,'Publication Table (%)'!S$7),
SUMIFS(AllPublicationData!$G:$G,AllPublicationData!$A:$A,'Publication Table (%)'!$B69,AllPublicationData!$B:$B,'Publication Table (%)'!S$7)/
SUMIFS(AllPublicationData!$E:$E,AllPublicationData!$A:$A,'Publication Table (%)'!$B69,AllPublicationData!$B:$B,'Publication Table (%)'!S$7)),
IF('Publication Table (%)'!$C$5="Operations cancelled for clinical reasons",
IFERROR(SUMIFS(AllPublicationData!$H:$H,AllPublicationData!$A:$A,'Publication Table (%)'!$B69,AllPublicationData!$B:$B,'Publication Table (%)'!$C$4,AllPublicationData!$D:$D,'Publication Table (%)'!S$7)/
SUMIFS(AllPublicationData!$E:$E,AllPublicationData!$A:$A,'Publication Table (%)'!$B69,AllPublicationData!$B:$B,'Publication Table (%)'!$C$4,AllPublicationData!$D:$D,'Publication Table (%)'!S$7),
SUMIFS(AllPublicationData!$H:$H,AllPublicationData!$A:$A,'Publication Table (%)'!$B69,AllPublicationData!$B:$B,'Publication Table (%)'!S$7)/
SUMIFS(AllPublicationData!$E:$E,AllPublicationData!$A:$A,'Publication Table (%)'!$B69,AllPublicationData!$B:$B,'Publication Table (%)'!S$7)),
IF('Publication Table (%)'!$C$5="Operations cancelled for non-clinical/capacity reasons",
IFERROR(SUMIFS(AllPublicationData!$I:$I,AllPublicationData!$A:$A,'Publication Table (%)'!$B69,AllPublicationData!$B:$B,'Publication Table (%)'!$C$4,AllPublicationData!$D:$D,'Publication Table (%)'!S$7)/
SUMIFS(AllPublicationData!$E:$E,AllPublicationData!$A:$A,'Publication Table (%)'!$B69,AllPublicationData!$B:$B,'Publication Table (%)'!$C$4,AllPublicationData!$D:$D,'Publication Table (%)'!S$7),
SUMIFS(AllPublicationData!$I:$I,AllPublicationData!$A:$A,'Publication Table (%)'!$B69,AllPublicationData!$B:$B,'Publication Table (%)'!S$7)/
SUMIFS(AllPublicationData!$E:$E,AllPublicationData!$A:$A,'Publication Table (%)'!$B69,AllPublicationData!$B:$B,'Publication Table (%)'!S$7)),
IF('Publication Table (%)'!$C$5="Cancellations for other reasons",
IFERROR(SUMIFS(AllPublicationData!$J:$J,AllPublicationData!$A:$A,'Publication Table (%)'!$B69,AllPublicationData!$B:$B,'Publication Table (%)'!$C$4,AllPublicationData!$D:$D,'Publication Table (%)'!S$7)/
SUMIFS(AllPublicationData!$E:$E,AllPublicationData!$A:$A,'Publication Table (%)'!$B69,AllPublicationData!$B:$B,'Publication Table (%)'!$C$4,AllPublicationData!$D:$D,'Publication Table (%)'!S$7),
SUMIFS(AllPublicationData!$J:$J,AllPublicationData!$A:$A,'Publication Table (%)'!$B69,AllPublicationData!$B:$B,'Publication Table (%)'!S$7)/
SUMIFS(AllPublicationData!$E:$E,AllPublicationData!$A:$A,'Publication Table (%)'!$B69,AllPublicationData!$B:$B,'Publication Table (%)'!S$7)))))))</f>
        <v>8.0459770114942528E-2</v>
      </c>
    </row>
    <row r="70" spans="2:19" x14ac:dyDescent="0.35">
      <c r="B70" s="89">
        <v>43525</v>
      </c>
      <c r="C70" s="112">
        <f>IF('Publication Table (%)'!$C$5="All Cancelled Operations",
SUMIFS(AllPublicationData!$F:$F,AllPublicationData!$A:$A,'Publication Table (%)'!$B70,AllPublicationData!$B:$B,'Publication Table (%)'!$C$4),
IF('Publication Table (%)'!$C$5="Operations cancelled by patient",
SUMIFS(AllPublicationData!$G:$G,AllPublicationData!$A:$A,'Publication Table (%)'!$B70,AllPublicationData!$B:$B,'Publication Table (%)'!$C$4),
IF('Publication Table (%)'!$C$5="Operations cancelled for clinical reasons",
SUMIFS(AllPublicationData!$H:$H,AllPublicationData!$A:$A,'Publication Table (%)'!$B70,AllPublicationData!$B:$B,'Publication Table (%)'!$C$4),
IF('Publication Table (%)'!$C$5="Operations cancelled for non-clinical/capacity reasons",
SUMIFS(AllPublicationData!$I:$I,AllPublicationData!$A:$A,'Publication Table (%)'!$B70,AllPublicationData!$B:$B,'Publication Table (%)'!$C$4),
IF('Publication Table (%)'!$C$5="Cancellations for other reasons",
SUMIFS(AllPublicationData!$J:$J,AllPublicationData!$A:$A,'Publication Table (%)'!$B70,AllPublicationData!$B:$B,'Publication Table (%)'!$C$4))))))+
IF(AND($C$4="NHS Scotland",$C$5="All Cancelled Operations"),
SUMIFS(AllPublicationData!$F:$F,AllPublicationData!$A:$A,'Publication Table (%)'!$B70),
IF(AND($C$4="NHS Scotland",$C$5="Operations cancelled by patient"),
SUMIFS(AllPublicationData!$G:$G,AllPublicationData!$A:$A,'Publication Table (%)'!$B70),
IF(AND($C$4="NHS Scotland",$C$5="Operations cancelled for clinical reasons"),
SUMIFS(AllPublicationData!$H:$H,AllPublicationData!$A:$A,'Publication Table (%)'!$B70),
IF(AND($C$4="NHS Scotland",$C$5="Operations cancelled for non-clinical/capacity reasons"),
SUMIFS(AllPublicationData!$I:$I,AllPublicationData!$A:$A,'Publication Table (%)'!$B70),
IF(AND($C$4="NHS Scotland",$C$5="Cancellations for other reasons"),
SUMIFS(AllPublicationData!$J:$J,AllPublicationData!$A:$A,'Publication Table (%)'!$B70))))))</f>
        <v>2505</v>
      </c>
      <c r="D70" s="110">
        <f>IF(AND('Publication Table (%)'!$C$5="All Cancelled Operations",$C$4&lt;&gt;"NHS Scotland"),
IFERROR(SUMIFS(AllPublicationData!$F:$F,AllPublicationData!$A:$A,'Publication Table (%)'!$B70,AllPublicationData!$B:$B,'Publication Table (%)'!$C$4,AllPublicationData!$D:$D,'Publication Table (%)'!D$7)/
SUMIFS(AllPublicationData!$E:$E,AllPublicationData!$A:$A,'Publication Table (%)'!$B70,AllPublicationData!$B:$B,'Publication Table (%)'!$C$4,AllPublicationData!$D:$D,'Publication Table (%)'!D$7),
SUMIFS(AllPublicationData!$F:$F,AllPublicationData!$A:$A,'Publication Table (%)'!$B70,AllPublicationData!$B:$B,'Publication Table (%)'!D$7)/
SUMIFS(AllPublicationData!$E:$E,AllPublicationData!$A:$A,'Publication Table (%)'!$B70,AllPublicationData!$B:$B,'Publication Table (%)'!D$7)),
IF(AND('Publication Table (%)'!$C$5="Operations cancelled by patient",$C$4&lt;&gt;"NHS Scotland"),
IFERROR(SUMIFS(AllPublicationData!$G:$G,AllPublicationData!$A:$A,'Publication Table (%)'!$B70,AllPublicationData!$B:$B,'Publication Table (%)'!$C$4,AllPublicationData!$D:$D,'Publication Table (%)'!D$7)/
SUMIFS(AllPublicationData!$E:$E,AllPublicationData!$A:$A,'Publication Table (%)'!$B70,AllPublicationData!$B:$B,'Publication Table (%)'!$C$4,AllPublicationData!$D:$D,'Publication Table (%)'!D$7),
SUMIFS(AllPublicationData!$G:$G,AllPublicationData!$A:$A,'Publication Table (%)'!$B70,AllPublicationData!$B:$B,'Publication Table (%)'!D$7)/
SUMIFS(AllPublicationData!$E:$E,AllPublicationData!$A:$A,'Publication Table (%)'!$B70,AllPublicationData!$B:$B,'Publication Table (%)'!D$7)),
IF(AND('Publication Table (%)'!$C$5="Operations cancelled for clinical reasons",$C$4&lt;&gt;"NHS Scotland"),
IFERROR(SUMIFS(AllPublicationData!$H:$H,AllPublicationData!$A:$A,'Publication Table (%)'!$B70,AllPublicationData!$B:$B,'Publication Table (%)'!$C$4,AllPublicationData!$D:$D,'Publication Table (%)'!D$7)/
SUMIFS(AllPublicationData!$E:$E,AllPublicationData!$A:$A,'Publication Table (%)'!$B70,AllPublicationData!$B:$B,'Publication Table (%)'!$C$4,AllPublicationData!$D:$D,'Publication Table (%)'!D$7),
SUMIFS(AllPublicationData!$H:$H,AllPublicationData!$A:$A,'Publication Table (%)'!$B70,AllPublicationData!$B:$B,'Publication Table (%)'!D$7)/
SUMIFS(AllPublicationData!$E:$E,AllPublicationData!$A:$A,'Publication Table (%)'!$B70,AllPublicationData!$B:$B,'Publication Table (%)'!D$7)),
IF(AND('Publication Table (%)'!$C$5="Operations cancelled for non-clinical/capacity reasons",$C$4&lt;&gt;"NHS Scotland"),
IFERROR(SUMIFS(AllPublicationData!$I:$I,AllPublicationData!$A:$A,'Publication Table (%)'!$B70,AllPublicationData!$B:$B,'Publication Table (%)'!$C$4,AllPublicationData!$D:$D,'Publication Table (%)'!D$7)/
SUMIFS(AllPublicationData!$E:$E,AllPublicationData!$A:$A,'Publication Table (%)'!$B70,AllPublicationData!$B:$B,'Publication Table (%)'!$C$4,AllPublicationData!$D:$D,'Publication Table (%)'!D$7),
SUMIFS(AllPublicationData!$I:$I,AllPublicationData!$A:$A,'Publication Table (%)'!$B70,AllPublicationData!$B:$B,'Publication Table (%)'!D$7)/
SUMIFS(AllPublicationData!$E:$E,AllPublicationData!$A:$A,'Publication Table (%)'!$B70,AllPublicationData!$B:$B,'Publication Table (%)'!D$7)),
IF(AND('Publication Table (%)'!$C$5="Cancellations for other reasons",$C$4&lt;&gt;"NHS Scotland"),
IFERROR(SUMIFS(AllPublicationData!$J:$J,AllPublicationData!$A:$A,'Publication Table (%)'!$B70,AllPublicationData!$B:$B,'Publication Table (%)'!$C$4,AllPublicationData!$D:$D,'Publication Table (%)'!D$7)/
SUMIFS(AllPublicationData!$E:$E,AllPublicationData!$A:$A,'Publication Table (%)'!$B70,AllPublicationData!$B:$B,'Publication Table (%)'!$C$4,AllPublicationData!$D:$D,'Publication Table (%)'!D$7),
SUMIFS(AllPublicationData!$J:$J,AllPublicationData!$A:$A,'Publication Table (%)'!$B70,AllPublicationData!$B:$B,'Publication Table (%)'!D$7)/
SUMIFS(AllPublicationData!$E:$E,AllPublicationData!$A:$A,'Publication Table (%)'!$B70,AllPublicationData!$B:$B,'Publication Table (%)'!D$7)),
IF(AND($C$4="NHS Scotland",$C$5="All Cancelled Operations"),
SUMIFS(AllPublicationData!$F:$F,AllPublicationData!$A:$A,'Publication Table'!$B70)/
SUMIFS(AllPublicationData!$E:$E,AllPublicationData!$A:$A,'Publication Table'!$B70),
IF(AND($C$4="NHS Scotland",$C$5="Operations cancelled by patient"),
SUMIFS(AllPublicationData!$G:$G,AllPublicationData!$A:$A,'Publication Table'!$B70)/
SUMIFS(AllPublicationData!$E:$E,AllPublicationData!$A:$A,'Publication Table'!$B70),
IF(AND($C$4="NHS Scotland",$C$5="Operations cancelled for clinical reasons"),
SUMIFS(AllPublicationData!$H:$H,AllPublicationData!$A:$A,'Publication Table'!$B70)/
SUMIFS(AllPublicationData!$E:$E,AllPublicationData!$A:$A,'Publication Table'!$B70),
IF(AND($C$4="NHS Scotland",$C$5="Operations cancelled for non-clinical/capacity reasons"),
SUMIFS(AllPublicationData!$I:$I,AllPublicationData!$A:$A,'Publication Table'!$B70)/
SUMIFS(AllPublicationData!$E:$E,AllPublicationData!$A:$A,'Publication Table'!$B70),
IF(AND($C$4="NHS Scotland",$C$5="Cancellations for other reasons"),
SUMIFS(AllPublicationData!$J:$J,AllPublicationData!$A:$A,'Publication Table'!$B70)/
SUMIFS(AllPublicationData!$E:$E,AllPublicationData!$A:$A,'Publication Table'!$B70)))))))))))</f>
        <v>8.449706537138231E-2</v>
      </c>
      <c r="E70" s="96">
        <f>IF('Publication Table (%)'!$C$5="All Cancelled Operations",
IFERROR(SUMIFS(AllPublicationData!$F:$F,AllPublicationData!$A:$A,'Publication Table (%)'!$B70,AllPublicationData!$B:$B,'Publication Table (%)'!$C$4,AllPublicationData!$D:$D,'Publication Table (%)'!E$7)/
SUMIFS(AllPublicationData!$E:$E,AllPublicationData!$A:$A,'Publication Table (%)'!$B70,AllPublicationData!$B:$B,'Publication Table (%)'!$C$4,AllPublicationData!$D:$D,'Publication Table (%)'!E$7),
SUMIFS(AllPublicationData!$F:$F,AllPublicationData!$A:$A,'Publication Table (%)'!$B70,AllPublicationData!$B:$B,'Publication Table (%)'!E$7)/
SUMIFS(AllPublicationData!$E:$E,AllPublicationData!$A:$A,'Publication Table (%)'!$B70,AllPublicationData!$B:$B,'Publication Table (%)'!E$7)),
IF('Publication Table (%)'!$C$5="Operations cancelled by patient",
IFERROR(SUMIFS(AllPublicationData!$G:$G,AllPublicationData!$A:$A,'Publication Table (%)'!$B70,AllPublicationData!$B:$B,'Publication Table (%)'!$C$4,AllPublicationData!$D:$D,'Publication Table (%)'!E$7)/
SUMIFS(AllPublicationData!$E:$E,AllPublicationData!$A:$A,'Publication Table (%)'!$B70,AllPublicationData!$B:$B,'Publication Table (%)'!$C$4,AllPublicationData!$D:$D,'Publication Table (%)'!E$7),
SUMIFS(AllPublicationData!$G:$G,AllPublicationData!$A:$A,'Publication Table (%)'!$B70,AllPublicationData!$B:$B,'Publication Table (%)'!E$7)/
SUMIFS(AllPublicationData!$E:$E,AllPublicationData!$A:$A,'Publication Table (%)'!$B70,AllPublicationData!$B:$B,'Publication Table (%)'!E$7)),
IF('Publication Table (%)'!$C$5="Operations cancelled for clinical reasons",
IFERROR(SUMIFS(AllPublicationData!$H:$H,AllPublicationData!$A:$A,'Publication Table (%)'!$B70,AllPublicationData!$B:$B,'Publication Table (%)'!$C$4,AllPublicationData!$D:$D,'Publication Table (%)'!E$7)/
SUMIFS(AllPublicationData!$E:$E,AllPublicationData!$A:$A,'Publication Table (%)'!$B70,AllPublicationData!$B:$B,'Publication Table (%)'!$C$4,AllPublicationData!$D:$D,'Publication Table (%)'!E$7),
SUMIFS(AllPublicationData!$H:$H,AllPublicationData!$A:$A,'Publication Table (%)'!$B70,AllPublicationData!$B:$B,'Publication Table (%)'!E$7)/
SUMIFS(AllPublicationData!$E:$E,AllPublicationData!$A:$A,'Publication Table (%)'!$B70,AllPublicationData!$B:$B,'Publication Table (%)'!E$7)),
IF('Publication Table (%)'!$C$5="Operations cancelled for non-clinical/capacity reasons",
IFERROR(SUMIFS(AllPublicationData!$I:$I,AllPublicationData!$A:$A,'Publication Table (%)'!$B70,AllPublicationData!$B:$B,'Publication Table (%)'!$C$4,AllPublicationData!$D:$D,'Publication Table (%)'!E$7)/
SUMIFS(AllPublicationData!$E:$E,AllPublicationData!$A:$A,'Publication Table (%)'!$B70,AllPublicationData!$B:$B,'Publication Table (%)'!$C$4,AllPublicationData!$D:$D,'Publication Table (%)'!E$7),
SUMIFS(AllPublicationData!$I:$I,AllPublicationData!$A:$A,'Publication Table (%)'!$B70,AllPublicationData!$B:$B,'Publication Table (%)'!E$7)/
SUMIFS(AllPublicationData!$E:$E,AllPublicationData!$A:$A,'Publication Table (%)'!$B70,AllPublicationData!$B:$B,'Publication Table (%)'!E$7)),
IF('Publication Table (%)'!$C$5="Cancellations for other reasons",
IFERROR(SUMIFS(AllPublicationData!$J:$J,AllPublicationData!$A:$A,'Publication Table (%)'!$B70,AllPublicationData!$B:$B,'Publication Table (%)'!$C$4,AllPublicationData!$D:$D,'Publication Table (%)'!E$7)/
SUMIFS(AllPublicationData!$E:$E,AllPublicationData!$A:$A,'Publication Table (%)'!$B70,AllPublicationData!$B:$B,'Publication Table (%)'!$C$4,AllPublicationData!$D:$D,'Publication Table (%)'!E$7),
SUMIFS(AllPublicationData!$J:$J,AllPublicationData!$A:$A,'Publication Table (%)'!$B70,AllPublicationData!$B:$B,'Publication Table (%)'!E$7)/
SUMIFS(AllPublicationData!$E:$E,AllPublicationData!$A:$A,'Publication Table (%)'!$B70,AllPublicationData!$B:$B,'Publication Table (%)'!E$7)))))))</f>
        <v>5.033353547604609E-2</v>
      </c>
      <c r="F70" s="96">
        <f>IF('Publication Table (%)'!$C$5="All Cancelled Operations",
IFERROR(SUMIFS(AllPublicationData!$F:$F,AllPublicationData!$A:$A,'Publication Table (%)'!$B70,AllPublicationData!$B:$B,'Publication Table (%)'!$C$4,AllPublicationData!$D:$D,'Publication Table (%)'!F$7)/
SUMIFS(AllPublicationData!$E:$E,AllPublicationData!$A:$A,'Publication Table (%)'!$B70,AllPublicationData!$B:$B,'Publication Table (%)'!$C$4,AllPublicationData!$D:$D,'Publication Table (%)'!F$7),
SUMIFS(AllPublicationData!$F:$F,AllPublicationData!$A:$A,'Publication Table (%)'!$B70,AllPublicationData!$B:$B,'Publication Table (%)'!F$7)/
SUMIFS(AllPublicationData!$E:$E,AllPublicationData!$A:$A,'Publication Table (%)'!$B70,AllPublicationData!$B:$B,'Publication Table (%)'!F$7)),
IF('Publication Table (%)'!$C$5="Operations cancelled by patient",
IFERROR(SUMIFS(AllPublicationData!$G:$G,AllPublicationData!$A:$A,'Publication Table (%)'!$B70,AllPublicationData!$B:$B,'Publication Table (%)'!$C$4,AllPublicationData!$D:$D,'Publication Table (%)'!F$7)/
SUMIFS(AllPublicationData!$E:$E,AllPublicationData!$A:$A,'Publication Table (%)'!$B70,AllPublicationData!$B:$B,'Publication Table (%)'!$C$4,AllPublicationData!$D:$D,'Publication Table (%)'!F$7),
SUMIFS(AllPublicationData!$G:$G,AllPublicationData!$A:$A,'Publication Table (%)'!$B70,AllPublicationData!$B:$B,'Publication Table (%)'!F$7)/
SUMIFS(AllPublicationData!$E:$E,AllPublicationData!$A:$A,'Publication Table (%)'!$B70,AllPublicationData!$B:$B,'Publication Table (%)'!F$7)),
IF('Publication Table (%)'!$C$5="Operations cancelled for clinical reasons",
IFERROR(SUMIFS(AllPublicationData!$H:$H,AllPublicationData!$A:$A,'Publication Table (%)'!$B70,AllPublicationData!$B:$B,'Publication Table (%)'!$C$4,AllPublicationData!$D:$D,'Publication Table (%)'!F$7)/
SUMIFS(AllPublicationData!$E:$E,AllPublicationData!$A:$A,'Publication Table (%)'!$B70,AllPublicationData!$B:$B,'Publication Table (%)'!$C$4,AllPublicationData!$D:$D,'Publication Table (%)'!F$7),
SUMIFS(AllPublicationData!$H:$H,AllPublicationData!$A:$A,'Publication Table (%)'!$B70,AllPublicationData!$B:$B,'Publication Table (%)'!F$7)/
SUMIFS(AllPublicationData!$E:$E,AllPublicationData!$A:$A,'Publication Table (%)'!$B70,AllPublicationData!$B:$B,'Publication Table (%)'!F$7)),
IF('Publication Table (%)'!$C$5="Operations cancelled for non-clinical/capacity reasons",
IFERROR(SUMIFS(AllPublicationData!$I:$I,AllPublicationData!$A:$A,'Publication Table (%)'!$B70,AllPublicationData!$B:$B,'Publication Table (%)'!$C$4,AllPublicationData!$D:$D,'Publication Table (%)'!F$7)/
SUMIFS(AllPublicationData!$E:$E,AllPublicationData!$A:$A,'Publication Table (%)'!$B70,AllPublicationData!$B:$B,'Publication Table (%)'!$C$4,AllPublicationData!$D:$D,'Publication Table (%)'!F$7),
SUMIFS(AllPublicationData!$I:$I,AllPublicationData!$A:$A,'Publication Table (%)'!$B70,AllPublicationData!$B:$B,'Publication Table (%)'!F$7)/
SUMIFS(AllPublicationData!$E:$E,AllPublicationData!$A:$A,'Publication Table (%)'!$B70,AllPublicationData!$B:$B,'Publication Table (%)'!F$7)),
IF('Publication Table (%)'!$C$5="Cancellations for other reasons",
IFERROR(SUMIFS(AllPublicationData!$J:$J,AllPublicationData!$A:$A,'Publication Table (%)'!$B70,AllPublicationData!$B:$B,'Publication Table (%)'!$C$4,AllPublicationData!$D:$D,'Publication Table (%)'!F$7)/
SUMIFS(AllPublicationData!$E:$E,AllPublicationData!$A:$A,'Publication Table (%)'!$B70,AllPublicationData!$B:$B,'Publication Table (%)'!$C$4,AllPublicationData!$D:$D,'Publication Table (%)'!F$7),
SUMIFS(AllPublicationData!$J:$J,AllPublicationData!$A:$A,'Publication Table (%)'!$B70,AllPublicationData!$B:$B,'Publication Table (%)'!F$7)/
SUMIFS(AllPublicationData!$E:$E,AllPublicationData!$A:$A,'Publication Table (%)'!$B70,AllPublicationData!$B:$B,'Publication Table (%)'!F$7)))))))</f>
        <v>0.10976314269208549</v>
      </c>
      <c r="G70" s="96">
        <f>IF('Publication Table (%)'!$C$5="All Cancelled Operations",
IFERROR(SUMIFS(AllPublicationData!$F:$F,AllPublicationData!$A:$A,'Publication Table (%)'!$B70,AllPublicationData!$B:$B,'Publication Table (%)'!$C$4,AllPublicationData!$D:$D,'Publication Table (%)'!G$7)/
SUMIFS(AllPublicationData!$E:$E,AllPublicationData!$A:$A,'Publication Table (%)'!$B70,AllPublicationData!$B:$B,'Publication Table (%)'!$C$4,AllPublicationData!$D:$D,'Publication Table (%)'!G$7),
SUMIFS(AllPublicationData!$F:$F,AllPublicationData!$A:$A,'Publication Table (%)'!$B70,AllPublicationData!$B:$B,'Publication Table (%)'!G$7)/
SUMIFS(AllPublicationData!$E:$E,AllPublicationData!$A:$A,'Publication Table (%)'!$B70,AllPublicationData!$B:$B,'Publication Table (%)'!G$7)),
IF('Publication Table (%)'!$C$5="Operations cancelled by patient",
IFERROR(SUMIFS(AllPublicationData!$G:$G,AllPublicationData!$A:$A,'Publication Table (%)'!$B70,AllPublicationData!$B:$B,'Publication Table (%)'!$C$4,AllPublicationData!$D:$D,'Publication Table (%)'!G$7)/
SUMIFS(AllPublicationData!$E:$E,AllPublicationData!$A:$A,'Publication Table (%)'!$B70,AllPublicationData!$B:$B,'Publication Table (%)'!$C$4,AllPublicationData!$D:$D,'Publication Table (%)'!G$7),
SUMIFS(AllPublicationData!$G:$G,AllPublicationData!$A:$A,'Publication Table (%)'!$B70,AllPublicationData!$B:$B,'Publication Table (%)'!G$7)/
SUMIFS(AllPublicationData!$E:$E,AllPublicationData!$A:$A,'Publication Table (%)'!$B70,AllPublicationData!$B:$B,'Publication Table (%)'!G$7)),
IF('Publication Table (%)'!$C$5="Operations cancelled for clinical reasons",
IFERROR(SUMIFS(AllPublicationData!$H:$H,AllPublicationData!$A:$A,'Publication Table (%)'!$B70,AllPublicationData!$B:$B,'Publication Table (%)'!$C$4,AllPublicationData!$D:$D,'Publication Table (%)'!G$7)/
SUMIFS(AllPublicationData!$E:$E,AllPublicationData!$A:$A,'Publication Table (%)'!$B70,AllPublicationData!$B:$B,'Publication Table (%)'!$C$4,AllPublicationData!$D:$D,'Publication Table (%)'!G$7),
SUMIFS(AllPublicationData!$H:$H,AllPublicationData!$A:$A,'Publication Table (%)'!$B70,AllPublicationData!$B:$B,'Publication Table (%)'!G$7)/
SUMIFS(AllPublicationData!$E:$E,AllPublicationData!$A:$A,'Publication Table (%)'!$B70,AllPublicationData!$B:$B,'Publication Table (%)'!G$7)),
IF('Publication Table (%)'!$C$5="Operations cancelled for non-clinical/capacity reasons",
IFERROR(SUMIFS(AllPublicationData!$I:$I,AllPublicationData!$A:$A,'Publication Table (%)'!$B70,AllPublicationData!$B:$B,'Publication Table (%)'!$C$4,AllPublicationData!$D:$D,'Publication Table (%)'!G$7)/
SUMIFS(AllPublicationData!$E:$E,AllPublicationData!$A:$A,'Publication Table (%)'!$B70,AllPublicationData!$B:$B,'Publication Table (%)'!$C$4,AllPublicationData!$D:$D,'Publication Table (%)'!G$7),
SUMIFS(AllPublicationData!$I:$I,AllPublicationData!$A:$A,'Publication Table (%)'!$B70,AllPublicationData!$B:$B,'Publication Table (%)'!G$7)/
SUMIFS(AllPublicationData!$E:$E,AllPublicationData!$A:$A,'Publication Table (%)'!$B70,AllPublicationData!$B:$B,'Publication Table (%)'!G$7)),
IF('Publication Table (%)'!$C$5="Cancellations for other reasons",
IFERROR(SUMIFS(AllPublicationData!$J:$J,AllPublicationData!$A:$A,'Publication Table (%)'!$B70,AllPublicationData!$B:$B,'Publication Table (%)'!$C$4,AllPublicationData!$D:$D,'Publication Table (%)'!G$7)/
SUMIFS(AllPublicationData!$E:$E,AllPublicationData!$A:$A,'Publication Table (%)'!$B70,AllPublicationData!$B:$B,'Publication Table (%)'!$C$4,AllPublicationData!$D:$D,'Publication Table (%)'!G$7),
SUMIFS(AllPublicationData!$J:$J,AllPublicationData!$A:$A,'Publication Table (%)'!$B70,AllPublicationData!$B:$B,'Publication Table (%)'!G$7)/
SUMIFS(AllPublicationData!$E:$E,AllPublicationData!$A:$A,'Publication Table (%)'!$B70,AllPublicationData!$B:$B,'Publication Table (%)'!G$7)))))))</f>
        <v>9.713024282560706E-2</v>
      </c>
      <c r="H70" s="96">
        <f>IF('Publication Table (%)'!$C$5="All Cancelled Operations",
IFERROR(SUMIFS(AllPublicationData!$F:$F,AllPublicationData!$A:$A,'Publication Table (%)'!$B70,AllPublicationData!$B:$B,'Publication Table (%)'!$C$4,AllPublicationData!$D:$D,'Publication Table (%)'!H$7)/
SUMIFS(AllPublicationData!$E:$E,AllPublicationData!$A:$A,'Publication Table (%)'!$B70,AllPublicationData!$B:$B,'Publication Table (%)'!$C$4,AllPublicationData!$D:$D,'Publication Table (%)'!H$7),
SUMIFS(AllPublicationData!$F:$F,AllPublicationData!$A:$A,'Publication Table (%)'!$B70,AllPublicationData!$B:$B,'Publication Table (%)'!H$7)/
SUMIFS(AllPublicationData!$E:$E,AllPublicationData!$A:$A,'Publication Table (%)'!$B70,AllPublicationData!$B:$B,'Publication Table (%)'!H$7)),
IF('Publication Table (%)'!$C$5="Operations cancelled by patient",
IFERROR(SUMIFS(AllPublicationData!$G:$G,AllPublicationData!$A:$A,'Publication Table (%)'!$B70,AllPublicationData!$B:$B,'Publication Table (%)'!$C$4,AllPublicationData!$D:$D,'Publication Table (%)'!H$7)/
SUMIFS(AllPublicationData!$E:$E,AllPublicationData!$A:$A,'Publication Table (%)'!$B70,AllPublicationData!$B:$B,'Publication Table (%)'!$C$4,AllPublicationData!$D:$D,'Publication Table (%)'!H$7),
SUMIFS(AllPublicationData!$G:$G,AllPublicationData!$A:$A,'Publication Table (%)'!$B70,AllPublicationData!$B:$B,'Publication Table (%)'!H$7)/
SUMIFS(AllPublicationData!$E:$E,AllPublicationData!$A:$A,'Publication Table (%)'!$B70,AllPublicationData!$B:$B,'Publication Table (%)'!H$7)),
IF('Publication Table (%)'!$C$5="Operations cancelled for clinical reasons",
IFERROR(SUMIFS(AllPublicationData!$H:$H,AllPublicationData!$A:$A,'Publication Table (%)'!$B70,AllPublicationData!$B:$B,'Publication Table (%)'!$C$4,AllPublicationData!$D:$D,'Publication Table (%)'!H$7)/
SUMIFS(AllPublicationData!$E:$E,AllPublicationData!$A:$A,'Publication Table (%)'!$B70,AllPublicationData!$B:$B,'Publication Table (%)'!$C$4,AllPublicationData!$D:$D,'Publication Table (%)'!H$7),
SUMIFS(AllPublicationData!$H:$H,AllPublicationData!$A:$A,'Publication Table (%)'!$B70,AllPublicationData!$B:$B,'Publication Table (%)'!H$7)/
SUMIFS(AllPublicationData!$E:$E,AllPublicationData!$A:$A,'Publication Table (%)'!$B70,AllPublicationData!$B:$B,'Publication Table (%)'!H$7)),
IF('Publication Table (%)'!$C$5="Operations cancelled for non-clinical/capacity reasons",
IFERROR(SUMIFS(AllPublicationData!$I:$I,AllPublicationData!$A:$A,'Publication Table (%)'!$B70,AllPublicationData!$B:$B,'Publication Table (%)'!$C$4,AllPublicationData!$D:$D,'Publication Table (%)'!H$7)/
SUMIFS(AllPublicationData!$E:$E,AllPublicationData!$A:$A,'Publication Table (%)'!$B70,AllPublicationData!$B:$B,'Publication Table (%)'!$C$4,AllPublicationData!$D:$D,'Publication Table (%)'!H$7),
SUMIFS(AllPublicationData!$I:$I,AllPublicationData!$A:$A,'Publication Table (%)'!$B70,AllPublicationData!$B:$B,'Publication Table (%)'!H$7)/
SUMIFS(AllPublicationData!$E:$E,AllPublicationData!$A:$A,'Publication Table (%)'!$B70,AllPublicationData!$B:$B,'Publication Table (%)'!H$7)),
IF('Publication Table (%)'!$C$5="Cancellations for other reasons",
IFERROR(SUMIFS(AllPublicationData!$J:$J,AllPublicationData!$A:$A,'Publication Table (%)'!$B70,AllPublicationData!$B:$B,'Publication Table (%)'!$C$4,AllPublicationData!$D:$D,'Publication Table (%)'!H$7)/
SUMIFS(AllPublicationData!$E:$E,AllPublicationData!$A:$A,'Publication Table (%)'!$B70,AllPublicationData!$B:$B,'Publication Table (%)'!$C$4,AllPublicationData!$D:$D,'Publication Table (%)'!H$7),
SUMIFS(AllPublicationData!$J:$J,AllPublicationData!$A:$A,'Publication Table (%)'!$B70,AllPublicationData!$B:$B,'Publication Table (%)'!H$7)/
SUMIFS(AllPublicationData!$E:$E,AllPublicationData!$A:$A,'Publication Table (%)'!$B70,AllPublicationData!$B:$B,'Publication Table (%)'!H$7)))))))</f>
        <v>8.5046066619418853E-2</v>
      </c>
      <c r="I70" s="96">
        <f>IF('Publication Table (%)'!$C$5="All Cancelled Operations",
IFERROR(SUMIFS(AllPublicationData!$F:$F,AllPublicationData!$A:$A,'Publication Table (%)'!$B70,AllPublicationData!$B:$B,'Publication Table (%)'!$C$4,AllPublicationData!$D:$D,'Publication Table (%)'!I$7)/
SUMIFS(AllPublicationData!$E:$E,AllPublicationData!$A:$A,'Publication Table (%)'!$B70,AllPublicationData!$B:$B,'Publication Table (%)'!$C$4,AllPublicationData!$D:$D,'Publication Table (%)'!I$7),
SUMIFS(AllPublicationData!$F:$F,AllPublicationData!$A:$A,'Publication Table (%)'!$B70,AllPublicationData!$B:$B,'Publication Table (%)'!I$7)/
SUMIFS(AllPublicationData!$E:$E,AllPublicationData!$A:$A,'Publication Table (%)'!$B70,AllPublicationData!$B:$B,'Publication Table (%)'!I$7)),
IF('Publication Table (%)'!$C$5="Operations cancelled by patient",
IFERROR(SUMIFS(AllPublicationData!$G:$G,AllPublicationData!$A:$A,'Publication Table (%)'!$B70,AllPublicationData!$B:$B,'Publication Table (%)'!$C$4,AllPublicationData!$D:$D,'Publication Table (%)'!I$7)/
SUMIFS(AllPublicationData!$E:$E,AllPublicationData!$A:$A,'Publication Table (%)'!$B70,AllPublicationData!$B:$B,'Publication Table (%)'!$C$4,AllPublicationData!$D:$D,'Publication Table (%)'!I$7),
SUMIFS(AllPublicationData!$G:$G,AllPublicationData!$A:$A,'Publication Table (%)'!$B70,AllPublicationData!$B:$B,'Publication Table (%)'!I$7)/
SUMIFS(AllPublicationData!$E:$E,AllPublicationData!$A:$A,'Publication Table (%)'!$B70,AllPublicationData!$B:$B,'Publication Table (%)'!I$7)),
IF('Publication Table (%)'!$C$5="Operations cancelled for clinical reasons",
IFERROR(SUMIFS(AllPublicationData!$H:$H,AllPublicationData!$A:$A,'Publication Table (%)'!$B70,AllPublicationData!$B:$B,'Publication Table (%)'!$C$4,AllPublicationData!$D:$D,'Publication Table (%)'!I$7)/
SUMIFS(AllPublicationData!$E:$E,AllPublicationData!$A:$A,'Publication Table (%)'!$B70,AllPublicationData!$B:$B,'Publication Table (%)'!$C$4,AllPublicationData!$D:$D,'Publication Table (%)'!I$7),
SUMIFS(AllPublicationData!$H:$H,AllPublicationData!$A:$A,'Publication Table (%)'!$B70,AllPublicationData!$B:$B,'Publication Table (%)'!I$7)/
SUMIFS(AllPublicationData!$E:$E,AllPublicationData!$A:$A,'Publication Table (%)'!$B70,AllPublicationData!$B:$B,'Publication Table (%)'!I$7)),
IF('Publication Table (%)'!$C$5="Operations cancelled for non-clinical/capacity reasons",
IFERROR(SUMIFS(AllPublicationData!$I:$I,AllPublicationData!$A:$A,'Publication Table (%)'!$B70,AllPublicationData!$B:$B,'Publication Table (%)'!$C$4,AllPublicationData!$D:$D,'Publication Table (%)'!I$7)/
SUMIFS(AllPublicationData!$E:$E,AllPublicationData!$A:$A,'Publication Table (%)'!$B70,AllPublicationData!$B:$B,'Publication Table (%)'!$C$4,AllPublicationData!$D:$D,'Publication Table (%)'!I$7),
SUMIFS(AllPublicationData!$I:$I,AllPublicationData!$A:$A,'Publication Table (%)'!$B70,AllPublicationData!$B:$B,'Publication Table (%)'!I$7)/
SUMIFS(AllPublicationData!$E:$E,AllPublicationData!$A:$A,'Publication Table (%)'!$B70,AllPublicationData!$B:$B,'Publication Table (%)'!I$7)),
IF('Publication Table (%)'!$C$5="Cancellations for other reasons",
IFERROR(SUMIFS(AllPublicationData!$J:$J,AllPublicationData!$A:$A,'Publication Table (%)'!$B70,AllPublicationData!$B:$B,'Publication Table (%)'!$C$4,AllPublicationData!$D:$D,'Publication Table (%)'!I$7)/
SUMIFS(AllPublicationData!$E:$E,AllPublicationData!$A:$A,'Publication Table (%)'!$B70,AllPublicationData!$B:$B,'Publication Table (%)'!$C$4,AllPublicationData!$D:$D,'Publication Table (%)'!I$7),
SUMIFS(AllPublicationData!$J:$J,AllPublicationData!$A:$A,'Publication Table (%)'!$B70,AllPublicationData!$B:$B,'Publication Table (%)'!I$7)/
SUMIFS(AllPublicationData!$E:$E,AllPublicationData!$A:$A,'Publication Table (%)'!$B70,AllPublicationData!$B:$B,'Publication Table (%)'!I$7)))))))</f>
        <v>6.3074096754439687E-2</v>
      </c>
      <c r="J70" s="96">
        <f>IF('Publication Table (%)'!$C$5="All Cancelled Operations",
IFERROR(SUMIFS(AllPublicationData!$F:$F,AllPublicationData!$A:$A,'Publication Table (%)'!$B70,AllPublicationData!$B:$B,'Publication Table (%)'!$C$4,AllPublicationData!$D:$D,'Publication Table (%)'!J$7)/
SUMIFS(AllPublicationData!$E:$E,AllPublicationData!$A:$A,'Publication Table (%)'!$B70,AllPublicationData!$B:$B,'Publication Table (%)'!$C$4,AllPublicationData!$D:$D,'Publication Table (%)'!J$7),
SUMIFS(AllPublicationData!$F:$F,AllPublicationData!$A:$A,'Publication Table (%)'!$B70,AllPublicationData!$B:$B,'Publication Table (%)'!J$7)/
SUMIFS(AllPublicationData!$E:$E,AllPublicationData!$A:$A,'Publication Table (%)'!$B70,AllPublicationData!$B:$B,'Publication Table (%)'!J$7)),
IF('Publication Table (%)'!$C$5="Operations cancelled by patient",
IFERROR(SUMIFS(AllPublicationData!$G:$G,AllPublicationData!$A:$A,'Publication Table (%)'!$B70,AllPublicationData!$B:$B,'Publication Table (%)'!$C$4,AllPublicationData!$D:$D,'Publication Table (%)'!J$7)/
SUMIFS(AllPublicationData!$E:$E,AllPublicationData!$A:$A,'Publication Table (%)'!$B70,AllPublicationData!$B:$B,'Publication Table (%)'!$C$4,AllPublicationData!$D:$D,'Publication Table (%)'!J$7),
SUMIFS(AllPublicationData!$G:$G,AllPublicationData!$A:$A,'Publication Table (%)'!$B70,AllPublicationData!$B:$B,'Publication Table (%)'!J$7)/
SUMIFS(AllPublicationData!$E:$E,AllPublicationData!$A:$A,'Publication Table (%)'!$B70,AllPublicationData!$B:$B,'Publication Table (%)'!J$7)),
IF('Publication Table (%)'!$C$5="Operations cancelled for clinical reasons",
IFERROR(SUMIFS(AllPublicationData!$H:$H,AllPublicationData!$A:$A,'Publication Table (%)'!$B70,AllPublicationData!$B:$B,'Publication Table (%)'!$C$4,AllPublicationData!$D:$D,'Publication Table (%)'!J$7)/
SUMIFS(AllPublicationData!$E:$E,AllPublicationData!$A:$A,'Publication Table (%)'!$B70,AllPublicationData!$B:$B,'Publication Table (%)'!$C$4,AllPublicationData!$D:$D,'Publication Table (%)'!J$7),
SUMIFS(AllPublicationData!$H:$H,AllPublicationData!$A:$A,'Publication Table (%)'!$B70,AllPublicationData!$B:$B,'Publication Table (%)'!J$7)/
SUMIFS(AllPublicationData!$E:$E,AllPublicationData!$A:$A,'Publication Table (%)'!$B70,AllPublicationData!$B:$B,'Publication Table (%)'!J$7)),
IF('Publication Table (%)'!$C$5="Operations cancelled for non-clinical/capacity reasons",
IFERROR(SUMIFS(AllPublicationData!$I:$I,AllPublicationData!$A:$A,'Publication Table (%)'!$B70,AllPublicationData!$B:$B,'Publication Table (%)'!$C$4,AllPublicationData!$D:$D,'Publication Table (%)'!J$7)/
SUMIFS(AllPublicationData!$E:$E,AllPublicationData!$A:$A,'Publication Table (%)'!$B70,AllPublicationData!$B:$B,'Publication Table (%)'!$C$4,AllPublicationData!$D:$D,'Publication Table (%)'!J$7),
SUMIFS(AllPublicationData!$I:$I,AllPublicationData!$A:$A,'Publication Table (%)'!$B70,AllPublicationData!$B:$B,'Publication Table (%)'!J$7)/
SUMIFS(AllPublicationData!$E:$E,AllPublicationData!$A:$A,'Publication Table (%)'!$B70,AllPublicationData!$B:$B,'Publication Table (%)'!J$7)),
IF('Publication Table (%)'!$C$5="Cancellations for other reasons",
IFERROR(SUMIFS(AllPublicationData!$J:$J,AllPublicationData!$A:$A,'Publication Table (%)'!$B70,AllPublicationData!$B:$B,'Publication Table (%)'!$C$4,AllPublicationData!$D:$D,'Publication Table (%)'!J$7)/
SUMIFS(AllPublicationData!$E:$E,AllPublicationData!$A:$A,'Publication Table (%)'!$B70,AllPublicationData!$B:$B,'Publication Table (%)'!$C$4,AllPublicationData!$D:$D,'Publication Table (%)'!J$7),
SUMIFS(AllPublicationData!$J:$J,AllPublicationData!$A:$A,'Publication Table (%)'!$B70,AllPublicationData!$B:$B,'Publication Table (%)'!J$7)/
SUMIFS(AllPublicationData!$E:$E,AllPublicationData!$A:$A,'Publication Table (%)'!$B70,AllPublicationData!$B:$B,'Publication Table (%)'!J$7)))))))</f>
        <v>7.0967741935483872E-2</v>
      </c>
      <c r="K70" s="96">
        <f>IF('Publication Table (%)'!$C$5="All Cancelled Operations",
IFERROR(SUMIFS(AllPublicationData!$F:$F,AllPublicationData!$A:$A,'Publication Table (%)'!$B70,AllPublicationData!$B:$B,'Publication Table (%)'!$C$4,AllPublicationData!$D:$D,'Publication Table (%)'!K$7)/
SUMIFS(AllPublicationData!$E:$E,AllPublicationData!$A:$A,'Publication Table (%)'!$B70,AllPublicationData!$B:$B,'Publication Table (%)'!$C$4,AllPublicationData!$D:$D,'Publication Table (%)'!K$7),
SUMIFS(AllPublicationData!$F:$F,AllPublicationData!$A:$A,'Publication Table (%)'!$B70,AllPublicationData!$B:$B,'Publication Table (%)'!K$7)/
SUMIFS(AllPublicationData!$E:$E,AllPublicationData!$A:$A,'Publication Table (%)'!$B70,AllPublicationData!$B:$B,'Publication Table (%)'!K$7)),
IF('Publication Table (%)'!$C$5="Operations cancelled by patient",
IFERROR(SUMIFS(AllPublicationData!$G:$G,AllPublicationData!$A:$A,'Publication Table (%)'!$B70,AllPublicationData!$B:$B,'Publication Table (%)'!$C$4,AllPublicationData!$D:$D,'Publication Table (%)'!K$7)/
SUMIFS(AllPublicationData!$E:$E,AllPublicationData!$A:$A,'Publication Table (%)'!$B70,AllPublicationData!$B:$B,'Publication Table (%)'!$C$4,AllPublicationData!$D:$D,'Publication Table (%)'!K$7),
SUMIFS(AllPublicationData!$G:$G,AllPublicationData!$A:$A,'Publication Table (%)'!$B70,AllPublicationData!$B:$B,'Publication Table (%)'!K$7)/
SUMIFS(AllPublicationData!$E:$E,AllPublicationData!$A:$A,'Publication Table (%)'!$B70,AllPublicationData!$B:$B,'Publication Table (%)'!K$7)),
IF('Publication Table (%)'!$C$5="Operations cancelled for clinical reasons",
IFERROR(SUMIFS(AllPublicationData!$H:$H,AllPublicationData!$A:$A,'Publication Table (%)'!$B70,AllPublicationData!$B:$B,'Publication Table (%)'!$C$4,AllPublicationData!$D:$D,'Publication Table (%)'!K$7)/
SUMIFS(AllPublicationData!$E:$E,AllPublicationData!$A:$A,'Publication Table (%)'!$B70,AllPublicationData!$B:$B,'Publication Table (%)'!$C$4,AllPublicationData!$D:$D,'Publication Table (%)'!K$7),
SUMIFS(AllPublicationData!$H:$H,AllPublicationData!$A:$A,'Publication Table (%)'!$B70,AllPublicationData!$B:$B,'Publication Table (%)'!K$7)/
SUMIFS(AllPublicationData!$E:$E,AllPublicationData!$A:$A,'Publication Table (%)'!$B70,AllPublicationData!$B:$B,'Publication Table (%)'!K$7)),
IF('Publication Table (%)'!$C$5="Operations cancelled for non-clinical/capacity reasons",
IFERROR(SUMIFS(AllPublicationData!$I:$I,AllPublicationData!$A:$A,'Publication Table (%)'!$B70,AllPublicationData!$B:$B,'Publication Table (%)'!$C$4,AllPublicationData!$D:$D,'Publication Table (%)'!K$7)/
SUMIFS(AllPublicationData!$E:$E,AllPublicationData!$A:$A,'Publication Table (%)'!$B70,AllPublicationData!$B:$B,'Publication Table (%)'!$C$4,AllPublicationData!$D:$D,'Publication Table (%)'!K$7),
SUMIFS(AllPublicationData!$I:$I,AllPublicationData!$A:$A,'Publication Table (%)'!$B70,AllPublicationData!$B:$B,'Publication Table (%)'!K$7)/
SUMIFS(AllPublicationData!$E:$E,AllPublicationData!$A:$A,'Publication Table (%)'!$B70,AllPublicationData!$B:$B,'Publication Table (%)'!K$7)),
IF('Publication Table (%)'!$C$5="Cancellations for other reasons",
IFERROR(SUMIFS(AllPublicationData!$J:$J,AllPublicationData!$A:$A,'Publication Table (%)'!$B70,AllPublicationData!$B:$B,'Publication Table (%)'!$C$4,AllPublicationData!$D:$D,'Publication Table (%)'!K$7)/
SUMIFS(AllPublicationData!$E:$E,AllPublicationData!$A:$A,'Publication Table (%)'!$B70,AllPublicationData!$B:$B,'Publication Table (%)'!$C$4,AllPublicationData!$D:$D,'Publication Table (%)'!K$7),
SUMIFS(AllPublicationData!$J:$J,AllPublicationData!$A:$A,'Publication Table (%)'!$B70,AllPublicationData!$B:$B,'Publication Table (%)'!K$7)/
SUMIFS(AllPublicationData!$E:$E,AllPublicationData!$A:$A,'Publication Table (%)'!$B70,AllPublicationData!$B:$B,'Publication Table (%)'!K$7)))))))</f>
        <v>8.6749851455733815E-2</v>
      </c>
      <c r="L70" s="96">
        <f>IF('Publication Table (%)'!$C$5="All Cancelled Operations",
IFERROR(SUMIFS(AllPublicationData!$F:$F,AllPublicationData!$A:$A,'Publication Table (%)'!$B70,AllPublicationData!$B:$B,'Publication Table (%)'!$C$4,AllPublicationData!$D:$D,'Publication Table (%)'!L$7)/
SUMIFS(AllPublicationData!$E:$E,AllPublicationData!$A:$A,'Publication Table (%)'!$B70,AllPublicationData!$B:$B,'Publication Table (%)'!$C$4,AllPublicationData!$D:$D,'Publication Table (%)'!L$7),
SUMIFS(AllPublicationData!$F:$F,AllPublicationData!$A:$A,'Publication Table (%)'!$B70,AllPublicationData!$B:$B,'Publication Table (%)'!L$7)/
SUMIFS(AllPublicationData!$E:$E,AllPublicationData!$A:$A,'Publication Table (%)'!$B70,AllPublicationData!$B:$B,'Publication Table (%)'!L$7)),
IF('Publication Table (%)'!$C$5="Operations cancelled by patient",
IFERROR(SUMIFS(AllPublicationData!$G:$G,AllPublicationData!$A:$A,'Publication Table (%)'!$B70,AllPublicationData!$B:$B,'Publication Table (%)'!$C$4,AllPublicationData!$D:$D,'Publication Table (%)'!L$7)/
SUMIFS(AllPublicationData!$E:$E,AllPublicationData!$A:$A,'Publication Table (%)'!$B70,AllPublicationData!$B:$B,'Publication Table (%)'!$C$4,AllPublicationData!$D:$D,'Publication Table (%)'!L$7),
SUMIFS(AllPublicationData!$G:$G,AllPublicationData!$A:$A,'Publication Table (%)'!$B70,AllPublicationData!$B:$B,'Publication Table (%)'!L$7)/
SUMIFS(AllPublicationData!$E:$E,AllPublicationData!$A:$A,'Publication Table (%)'!$B70,AllPublicationData!$B:$B,'Publication Table (%)'!L$7)),
IF('Publication Table (%)'!$C$5="Operations cancelled for clinical reasons",
IFERROR(SUMIFS(AllPublicationData!$H:$H,AllPublicationData!$A:$A,'Publication Table (%)'!$B70,AllPublicationData!$B:$B,'Publication Table (%)'!$C$4,AllPublicationData!$D:$D,'Publication Table (%)'!L$7)/
SUMIFS(AllPublicationData!$E:$E,AllPublicationData!$A:$A,'Publication Table (%)'!$B70,AllPublicationData!$B:$B,'Publication Table (%)'!$C$4,AllPublicationData!$D:$D,'Publication Table (%)'!L$7),
SUMIFS(AllPublicationData!$H:$H,AllPublicationData!$A:$A,'Publication Table (%)'!$B70,AllPublicationData!$B:$B,'Publication Table (%)'!L$7)/
SUMIFS(AllPublicationData!$E:$E,AllPublicationData!$A:$A,'Publication Table (%)'!$B70,AllPublicationData!$B:$B,'Publication Table (%)'!L$7)),
IF('Publication Table (%)'!$C$5="Operations cancelled for non-clinical/capacity reasons",
IFERROR(SUMIFS(AllPublicationData!$I:$I,AllPublicationData!$A:$A,'Publication Table (%)'!$B70,AllPublicationData!$B:$B,'Publication Table (%)'!$C$4,AllPublicationData!$D:$D,'Publication Table (%)'!L$7)/
SUMIFS(AllPublicationData!$E:$E,AllPublicationData!$A:$A,'Publication Table (%)'!$B70,AllPublicationData!$B:$B,'Publication Table (%)'!$C$4,AllPublicationData!$D:$D,'Publication Table (%)'!L$7),
SUMIFS(AllPublicationData!$I:$I,AllPublicationData!$A:$A,'Publication Table (%)'!$B70,AllPublicationData!$B:$B,'Publication Table (%)'!L$7)/
SUMIFS(AllPublicationData!$E:$E,AllPublicationData!$A:$A,'Publication Table (%)'!$B70,AllPublicationData!$B:$B,'Publication Table (%)'!L$7)),
IF('Publication Table (%)'!$C$5="Cancellations for other reasons",
IFERROR(SUMIFS(AllPublicationData!$J:$J,AllPublicationData!$A:$A,'Publication Table (%)'!$B70,AllPublicationData!$B:$B,'Publication Table (%)'!$C$4,AllPublicationData!$D:$D,'Publication Table (%)'!L$7)/
SUMIFS(AllPublicationData!$E:$E,AllPublicationData!$A:$A,'Publication Table (%)'!$B70,AllPublicationData!$B:$B,'Publication Table (%)'!$C$4,AllPublicationData!$D:$D,'Publication Table (%)'!L$7),
SUMIFS(AllPublicationData!$J:$J,AllPublicationData!$A:$A,'Publication Table (%)'!$B70,AllPublicationData!$B:$B,'Publication Table (%)'!L$7)/
SUMIFS(AllPublicationData!$E:$E,AllPublicationData!$A:$A,'Publication Table (%)'!$B70,AllPublicationData!$B:$B,'Publication Table (%)'!L$7)))))))</f>
        <v>7.573073516386182E-2</v>
      </c>
      <c r="M70" s="96">
        <f>IF('Publication Table (%)'!$C$5="All Cancelled Operations",
IFERROR(SUMIFS(AllPublicationData!$F:$F,AllPublicationData!$A:$A,'Publication Table (%)'!$B70,AllPublicationData!$B:$B,'Publication Table (%)'!$C$4,AllPublicationData!$D:$D,'Publication Table (%)'!M$7)/
SUMIFS(AllPublicationData!$E:$E,AllPublicationData!$A:$A,'Publication Table (%)'!$B70,AllPublicationData!$B:$B,'Publication Table (%)'!$C$4,AllPublicationData!$D:$D,'Publication Table (%)'!M$7),
SUMIFS(AllPublicationData!$F:$F,AllPublicationData!$A:$A,'Publication Table (%)'!$B70,AllPublicationData!$B:$B,'Publication Table (%)'!M$7)/
SUMIFS(AllPublicationData!$E:$E,AllPublicationData!$A:$A,'Publication Table (%)'!$B70,AllPublicationData!$B:$B,'Publication Table (%)'!M$7)),
IF('Publication Table (%)'!$C$5="Operations cancelled by patient",
IFERROR(SUMIFS(AllPublicationData!$G:$G,AllPublicationData!$A:$A,'Publication Table (%)'!$B70,AllPublicationData!$B:$B,'Publication Table (%)'!$C$4,AllPublicationData!$D:$D,'Publication Table (%)'!M$7)/
SUMIFS(AllPublicationData!$E:$E,AllPublicationData!$A:$A,'Publication Table (%)'!$B70,AllPublicationData!$B:$B,'Publication Table (%)'!$C$4,AllPublicationData!$D:$D,'Publication Table (%)'!M$7),
SUMIFS(AllPublicationData!$G:$G,AllPublicationData!$A:$A,'Publication Table (%)'!$B70,AllPublicationData!$B:$B,'Publication Table (%)'!M$7)/
SUMIFS(AllPublicationData!$E:$E,AllPublicationData!$A:$A,'Publication Table (%)'!$B70,AllPublicationData!$B:$B,'Publication Table (%)'!M$7)),
IF('Publication Table (%)'!$C$5="Operations cancelled for clinical reasons",
IFERROR(SUMIFS(AllPublicationData!$H:$H,AllPublicationData!$A:$A,'Publication Table (%)'!$B70,AllPublicationData!$B:$B,'Publication Table (%)'!$C$4,AllPublicationData!$D:$D,'Publication Table (%)'!M$7)/
SUMIFS(AllPublicationData!$E:$E,AllPublicationData!$A:$A,'Publication Table (%)'!$B70,AllPublicationData!$B:$B,'Publication Table (%)'!$C$4,AllPublicationData!$D:$D,'Publication Table (%)'!M$7),
SUMIFS(AllPublicationData!$H:$H,AllPublicationData!$A:$A,'Publication Table (%)'!$B70,AllPublicationData!$B:$B,'Publication Table (%)'!M$7)/
SUMIFS(AllPublicationData!$E:$E,AllPublicationData!$A:$A,'Publication Table (%)'!$B70,AllPublicationData!$B:$B,'Publication Table (%)'!M$7)),
IF('Publication Table (%)'!$C$5="Operations cancelled for non-clinical/capacity reasons",
IFERROR(SUMIFS(AllPublicationData!$I:$I,AllPublicationData!$A:$A,'Publication Table (%)'!$B70,AllPublicationData!$B:$B,'Publication Table (%)'!$C$4,AllPublicationData!$D:$D,'Publication Table (%)'!M$7)/
SUMIFS(AllPublicationData!$E:$E,AllPublicationData!$A:$A,'Publication Table (%)'!$B70,AllPublicationData!$B:$B,'Publication Table (%)'!$C$4,AllPublicationData!$D:$D,'Publication Table (%)'!M$7),
SUMIFS(AllPublicationData!$I:$I,AllPublicationData!$A:$A,'Publication Table (%)'!$B70,AllPublicationData!$B:$B,'Publication Table (%)'!M$7)/
SUMIFS(AllPublicationData!$E:$E,AllPublicationData!$A:$A,'Publication Table (%)'!$B70,AllPublicationData!$B:$B,'Publication Table (%)'!M$7)),
IF('Publication Table (%)'!$C$5="Cancellations for other reasons",
IFERROR(SUMIFS(AllPublicationData!$J:$J,AllPublicationData!$A:$A,'Publication Table (%)'!$B70,AllPublicationData!$B:$B,'Publication Table (%)'!$C$4,AllPublicationData!$D:$D,'Publication Table (%)'!M$7)/
SUMIFS(AllPublicationData!$E:$E,AllPublicationData!$A:$A,'Publication Table (%)'!$B70,AllPublicationData!$B:$B,'Publication Table (%)'!$C$4,AllPublicationData!$D:$D,'Publication Table (%)'!M$7),
SUMIFS(AllPublicationData!$J:$J,AllPublicationData!$A:$A,'Publication Table (%)'!$B70,AllPublicationData!$B:$B,'Publication Table (%)'!M$7)/
SUMIFS(AllPublicationData!$E:$E,AllPublicationData!$A:$A,'Publication Table (%)'!$B70,AllPublicationData!$B:$B,'Publication Table (%)'!M$7)))))))</f>
        <v>9.949892627057981E-2</v>
      </c>
      <c r="N70" s="96">
        <f>IF('Publication Table (%)'!$C$5="All Cancelled Operations",
IFERROR(SUMIFS(AllPublicationData!$F:$F,AllPublicationData!$A:$A,'Publication Table (%)'!$B70,AllPublicationData!$B:$B,'Publication Table (%)'!$C$4,AllPublicationData!$D:$D,'Publication Table (%)'!N$7)/
SUMIFS(AllPublicationData!$E:$E,AllPublicationData!$A:$A,'Publication Table (%)'!$B70,AllPublicationData!$B:$B,'Publication Table (%)'!$C$4,AllPublicationData!$D:$D,'Publication Table (%)'!N$7),
SUMIFS(AllPublicationData!$F:$F,AllPublicationData!$A:$A,'Publication Table (%)'!$B70,AllPublicationData!$B:$B,'Publication Table (%)'!N$7)/
SUMIFS(AllPublicationData!$E:$E,AllPublicationData!$A:$A,'Publication Table (%)'!$B70,AllPublicationData!$B:$B,'Publication Table (%)'!N$7)),
IF('Publication Table (%)'!$C$5="Operations cancelled by patient",
IFERROR(SUMIFS(AllPublicationData!$G:$G,AllPublicationData!$A:$A,'Publication Table (%)'!$B70,AllPublicationData!$B:$B,'Publication Table (%)'!$C$4,AllPublicationData!$D:$D,'Publication Table (%)'!N$7)/
SUMIFS(AllPublicationData!$E:$E,AllPublicationData!$A:$A,'Publication Table (%)'!$B70,AllPublicationData!$B:$B,'Publication Table (%)'!$C$4,AllPublicationData!$D:$D,'Publication Table (%)'!N$7),
SUMIFS(AllPublicationData!$G:$G,AllPublicationData!$A:$A,'Publication Table (%)'!$B70,AllPublicationData!$B:$B,'Publication Table (%)'!N$7)/
SUMIFS(AllPublicationData!$E:$E,AllPublicationData!$A:$A,'Publication Table (%)'!$B70,AllPublicationData!$B:$B,'Publication Table (%)'!N$7)),
IF('Publication Table (%)'!$C$5="Operations cancelled for clinical reasons",
IFERROR(SUMIFS(AllPublicationData!$H:$H,AllPublicationData!$A:$A,'Publication Table (%)'!$B70,AllPublicationData!$B:$B,'Publication Table (%)'!$C$4,AllPublicationData!$D:$D,'Publication Table (%)'!N$7)/
SUMIFS(AllPublicationData!$E:$E,AllPublicationData!$A:$A,'Publication Table (%)'!$B70,AllPublicationData!$B:$B,'Publication Table (%)'!$C$4,AllPublicationData!$D:$D,'Publication Table (%)'!N$7),
SUMIFS(AllPublicationData!$H:$H,AllPublicationData!$A:$A,'Publication Table (%)'!$B70,AllPublicationData!$B:$B,'Publication Table (%)'!N$7)/
SUMIFS(AllPublicationData!$E:$E,AllPublicationData!$A:$A,'Publication Table (%)'!$B70,AllPublicationData!$B:$B,'Publication Table (%)'!N$7)),
IF('Publication Table (%)'!$C$5="Operations cancelled for non-clinical/capacity reasons",
IFERROR(SUMIFS(AllPublicationData!$I:$I,AllPublicationData!$A:$A,'Publication Table (%)'!$B70,AllPublicationData!$B:$B,'Publication Table (%)'!$C$4,AllPublicationData!$D:$D,'Publication Table (%)'!N$7)/
SUMIFS(AllPublicationData!$E:$E,AllPublicationData!$A:$A,'Publication Table (%)'!$B70,AllPublicationData!$B:$B,'Publication Table (%)'!$C$4,AllPublicationData!$D:$D,'Publication Table (%)'!N$7),
SUMIFS(AllPublicationData!$I:$I,AllPublicationData!$A:$A,'Publication Table (%)'!$B70,AllPublicationData!$B:$B,'Publication Table (%)'!N$7)/
SUMIFS(AllPublicationData!$E:$E,AllPublicationData!$A:$A,'Publication Table (%)'!$B70,AllPublicationData!$B:$B,'Publication Table (%)'!N$7)),
IF('Publication Table (%)'!$C$5="Cancellations for other reasons",
IFERROR(SUMIFS(AllPublicationData!$J:$J,AllPublicationData!$A:$A,'Publication Table (%)'!$B70,AllPublicationData!$B:$B,'Publication Table (%)'!$C$4,AllPublicationData!$D:$D,'Publication Table (%)'!N$7)/
SUMIFS(AllPublicationData!$E:$E,AllPublicationData!$A:$A,'Publication Table (%)'!$B70,AllPublicationData!$B:$B,'Publication Table (%)'!$C$4,AllPublicationData!$D:$D,'Publication Table (%)'!N$7),
SUMIFS(AllPublicationData!$J:$J,AllPublicationData!$A:$A,'Publication Table (%)'!$B70,AllPublicationData!$B:$B,'Publication Table (%)'!N$7)/
SUMIFS(AllPublicationData!$E:$E,AllPublicationData!$A:$A,'Publication Table (%)'!$B70,AllPublicationData!$B:$B,'Publication Table (%)'!N$7)))))))</f>
        <v>0.11829375549692173</v>
      </c>
      <c r="O70" s="96">
        <f>IF('Publication Table (%)'!$C$5="All Cancelled Operations",
IFERROR(SUMIFS(AllPublicationData!$F:$F,AllPublicationData!$A:$A,'Publication Table (%)'!$B70,AllPublicationData!$B:$B,'Publication Table (%)'!$C$4,AllPublicationData!$D:$D,'Publication Table (%)'!O$7)/
SUMIFS(AllPublicationData!$E:$E,AllPublicationData!$A:$A,'Publication Table (%)'!$B70,AllPublicationData!$B:$B,'Publication Table (%)'!$C$4,AllPublicationData!$D:$D,'Publication Table (%)'!O$7),
SUMIFS(AllPublicationData!$F:$F,AllPublicationData!$A:$A,'Publication Table (%)'!$B70,AllPublicationData!$B:$B,'Publication Table (%)'!O$7)/
SUMIFS(AllPublicationData!$E:$E,AllPublicationData!$A:$A,'Publication Table (%)'!$B70,AllPublicationData!$B:$B,'Publication Table (%)'!O$7)),
IF('Publication Table (%)'!$C$5="Operations cancelled by patient",
IFERROR(SUMIFS(AllPublicationData!$G:$G,AllPublicationData!$A:$A,'Publication Table (%)'!$B70,AllPublicationData!$B:$B,'Publication Table (%)'!$C$4,AllPublicationData!$D:$D,'Publication Table (%)'!O$7)/
SUMIFS(AllPublicationData!$E:$E,AllPublicationData!$A:$A,'Publication Table (%)'!$B70,AllPublicationData!$B:$B,'Publication Table (%)'!$C$4,AllPublicationData!$D:$D,'Publication Table (%)'!O$7),
SUMIFS(AllPublicationData!$G:$G,AllPublicationData!$A:$A,'Publication Table (%)'!$B70,AllPublicationData!$B:$B,'Publication Table (%)'!O$7)/
SUMIFS(AllPublicationData!$E:$E,AllPublicationData!$A:$A,'Publication Table (%)'!$B70,AllPublicationData!$B:$B,'Publication Table (%)'!O$7)),
IF('Publication Table (%)'!$C$5="Operations cancelled for clinical reasons",
IFERROR(SUMIFS(AllPublicationData!$H:$H,AllPublicationData!$A:$A,'Publication Table (%)'!$B70,AllPublicationData!$B:$B,'Publication Table (%)'!$C$4,AllPublicationData!$D:$D,'Publication Table (%)'!O$7)/
SUMIFS(AllPublicationData!$E:$E,AllPublicationData!$A:$A,'Publication Table (%)'!$B70,AllPublicationData!$B:$B,'Publication Table (%)'!$C$4,AllPublicationData!$D:$D,'Publication Table (%)'!O$7),
SUMIFS(AllPublicationData!$H:$H,AllPublicationData!$A:$A,'Publication Table (%)'!$B70,AllPublicationData!$B:$B,'Publication Table (%)'!O$7)/
SUMIFS(AllPublicationData!$E:$E,AllPublicationData!$A:$A,'Publication Table (%)'!$B70,AllPublicationData!$B:$B,'Publication Table (%)'!O$7)),
IF('Publication Table (%)'!$C$5="Operations cancelled for non-clinical/capacity reasons",
IFERROR(SUMIFS(AllPublicationData!$I:$I,AllPublicationData!$A:$A,'Publication Table (%)'!$B70,AllPublicationData!$B:$B,'Publication Table (%)'!$C$4,AllPublicationData!$D:$D,'Publication Table (%)'!O$7)/
SUMIFS(AllPublicationData!$E:$E,AllPublicationData!$A:$A,'Publication Table (%)'!$B70,AllPublicationData!$B:$B,'Publication Table (%)'!$C$4,AllPublicationData!$D:$D,'Publication Table (%)'!O$7),
SUMIFS(AllPublicationData!$I:$I,AllPublicationData!$A:$A,'Publication Table (%)'!$B70,AllPublicationData!$B:$B,'Publication Table (%)'!O$7)/
SUMIFS(AllPublicationData!$E:$E,AllPublicationData!$A:$A,'Publication Table (%)'!$B70,AllPublicationData!$B:$B,'Publication Table (%)'!O$7)),
IF('Publication Table (%)'!$C$5="Cancellations for other reasons",
IFERROR(SUMIFS(AllPublicationData!$J:$J,AllPublicationData!$A:$A,'Publication Table (%)'!$B70,AllPublicationData!$B:$B,'Publication Table (%)'!$C$4,AllPublicationData!$D:$D,'Publication Table (%)'!O$7)/
SUMIFS(AllPublicationData!$E:$E,AllPublicationData!$A:$A,'Publication Table (%)'!$B70,AllPublicationData!$B:$B,'Publication Table (%)'!$C$4,AllPublicationData!$D:$D,'Publication Table (%)'!O$7),
SUMIFS(AllPublicationData!$J:$J,AllPublicationData!$A:$A,'Publication Table (%)'!$B70,AllPublicationData!$B:$B,'Publication Table (%)'!O$7)/
SUMIFS(AllPublicationData!$E:$E,AllPublicationData!$A:$A,'Publication Table (%)'!$B70,AllPublicationData!$B:$B,'Publication Table (%)'!O$7)))))))</f>
        <v>9.8981900452488683E-2</v>
      </c>
      <c r="P70" s="96">
        <f>IF('Publication Table (%)'!$C$5="All Cancelled Operations",
IFERROR(SUMIFS(AllPublicationData!$F:$F,AllPublicationData!$A:$A,'Publication Table (%)'!$B70,AllPublicationData!$B:$B,'Publication Table (%)'!$C$4,AllPublicationData!$D:$D,'Publication Table (%)'!P$7)/
SUMIFS(AllPublicationData!$E:$E,AllPublicationData!$A:$A,'Publication Table (%)'!$B70,AllPublicationData!$B:$B,'Publication Table (%)'!$C$4,AllPublicationData!$D:$D,'Publication Table (%)'!P$7),
SUMIFS(AllPublicationData!$F:$F,AllPublicationData!$A:$A,'Publication Table (%)'!$B70,AllPublicationData!$B:$B,'Publication Table (%)'!P$7)/
SUMIFS(AllPublicationData!$E:$E,AllPublicationData!$A:$A,'Publication Table (%)'!$B70,AllPublicationData!$B:$B,'Publication Table (%)'!P$7)),
IF('Publication Table (%)'!$C$5="Operations cancelled by patient",
IFERROR(SUMIFS(AllPublicationData!$G:$G,AllPublicationData!$A:$A,'Publication Table (%)'!$B70,AllPublicationData!$B:$B,'Publication Table (%)'!$C$4,AllPublicationData!$D:$D,'Publication Table (%)'!P$7)/
SUMIFS(AllPublicationData!$E:$E,AllPublicationData!$A:$A,'Publication Table (%)'!$B70,AllPublicationData!$B:$B,'Publication Table (%)'!$C$4,AllPublicationData!$D:$D,'Publication Table (%)'!P$7),
SUMIFS(AllPublicationData!$G:$G,AllPublicationData!$A:$A,'Publication Table (%)'!$B70,AllPublicationData!$B:$B,'Publication Table (%)'!P$7)/
SUMIFS(AllPublicationData!$E:$E,AllPublicationData!$A:$A,'Publication Table (%)'!$B70,AllPublicationData!$B:$B,'Publication Table (%)'!P$7)),
IF('Publication Table (%)'!$C$5="Operations cancelled for clinical reasons",
IFERROR(SUMIFS(AllPublicationData!$H:$H,AllPublicationData!$A:$A,'Publication Table (%)'!$B70,AllPublicationData!$B:$B,'Publication Table (%)'!$C$4,AllPublicationData!$D:$D,'Publication Table (%)'!P$7)/
SUMIFS(AllPublicationData!$E:$E,AllPublicationData!$A:$A,'Publication Table (%)'!$B70,AllPublicationData!$B:$B,'Publication Table (%)'!$C$4,AllPublicationData!$D:$D,'Publication Table (%)'!P$7),
SUMIFS(AllPublicationData!$H:$H,AllPublicationData!$A:$A,'Publication Table (%)'!$B70,AllPublicationData!$B:$B,'Publication Table (%)'!P$7)/
SUMIFS(AllPublicationData!$E:$E,AllPublicationData!$A:$A,'Publication Table (%)'!$B70,AllPublicationData!$B:$B,'Publication Table (%)'!P$7)),
IF('Publication Table (%)'!$C$5="Operations cancelled for non-clinical/capacity reasons",
IFERROR(SUMIFS(AllPublicationData!$I:$I,AllPublicationData!$A:$A,'Publication Table (%)'!$B70,AllPublicationData!$B:$B,'Publication Table (%)'!$C$4,AllPublicationData!$D:$D,'Publication Table (%)'!P$7)/
SUMIFS(AllPublicationData!$E:$E,AllPublicationData!$A:$A,'Publication Table (%)'!$B70,AllPublicationData!$B:$B,'Publication Table (%)'!$C$4,AllPublicationData!$D:$D,'Publication Table (%)'!P$7),
SUMIFS(AllPublicationData!$I:$I,AllPublicationData!$A:$A,'Publication Table (%)'!$B70,AllPublicationData!$B:$B,'Publication Table (%)'!P$7)/
SUMIFS(AllPublicationData!$E:$E,AllPublicationData!$A:$A,'Publication Table (%)'!$B70,AllPublicationData!$B:$B,'Publication Table (%)'!P$7)),
IF('Publication Table (%)'!$C$5="Cancellations for other reasons",
IFERROR(SUMIFS(AllPublicationData!$J:$J,AllPublicationData!$A:$A,'Publication Table (%)'!$B70,AllPublicationData!$B:$B,'Publication Table (%)'!$C$4,AllPublicationData!$D:$D,'Publication Table (%)'!P$7)/
SUMIFS(AllPublicationData!$E:$E,AllPublicationData!$A:$A,'Publication Table (%)'!$B70,AllPublicationData!$B:$B,'Publication Table (%)'!$C$4,AllPublicationData!$D:$D,'Publication Table (%)'!P$7),
SUMIFS(AllPublicationData!$J:$J,AllPublicationData!$A:$A,'Publication Table (%)'!$B70,AllPublicationData!$B:$B,'Publication Table (%)'!P$7)/
SUMIFS(AllPublicationData!$E:$E,AllPublicationData!$A:$A,'Publication Table (%)'!$B70,AllPublicationData!$B:$B,'Publication Table (%)'!P$7)))))))</f>
        <v>7.5471698113207544E-2</v>
      </c>
      <c r="Q70" s="96">
        <f>IF('Publication Table (%)'!$C$5="All Cancelled Operations",
IFERROR(SUMIFS(AllPublicationData!$F:$F,AllPublicationData!$A:$A,'Publication Table (%)'!$B70,AllPublicationData!$B:$B,'Publication Table (%)'!$C$4,AllPublicationData!$D:$D,'Publication Table (%)'!Q$7)/
SUMIFS(AllPublicationData!$E:$E,AllPublicationData!$A:$A,'Publication Table (%)'!$B70,AllPublicationData!$B:$B,'Publication Table (%)'!$C$4,AllPublicationData!$D:$D,'Publication Table (%)'!Q$7),
SUMIFS(AllPublicationData!$F:$F,AllPublicationData!$A:$A,'Publication Table (%)'!$B70,AllPublicationData!$B:$B,'Publication Table (%)'!Q$7)/
SUMIFS(AllPublicationData!$E:$E,AllPublicationData!$A:$A,'Publication Table (%)'!$B70,AllPublicationData!$B:$B,'Publication Table (%)'!Q$7)),
IF('Publication Table (%)'!$C$5="Operations cancelled by patient",
IFERROR(SUMIFS(AllPublicationData!$G:$G,AllPublicationData!$A:$A,'Publication Table (%)'!$B70,AllPublicationData!$B:$B,'Publication Table (%)'!$C$4,AllPublicationData!$D:$D,'Publication Table (%)'!Q$7)/
SUMIFS(AllPublicationData!$E:$E,AllPublicationData!$A:$A,'Publication Table (%)'!$B70,AllPublicationData!$B:$B,'Publication Table (%)'!$C$4,AllPublicationData!$D:$D,'Publication Table (%)'!Q$7),
SUMIFS(AllPublicationData!$G:$G,AllPublicationData!$A:$A,'Publication Table (%)'!$B70,AllPublicationData!$B:$B,'Publication Table (%)'!Q$7)/
SUMIFS(AllPublicationData!$E:$E,AllPublicationData!$A:$A,'Publication Table (%)'!$B70,AllPublicationData!$B:$B,'Publication Table (%)'!Q$7)),
IF('Publication Table (%)'!$C$5="Operations cancelled for clinical reasons",
IFERROR(SUMIFS(AllPublicationData!$H:$H,AllPublicationData!$A:$A,'Publication Table (%)'!$B70,AllPublicationData!$B:$B,'Publication Table (%)'!$C$4,AllPublicationData!$D:$D,'Publication Table (%)'!Q$7)/
SUMIFS(AllPublicationData!$E:$E,AllPublicationData!$A:$A,'Publication Table (%)'!$B70,AllPublicationData!$B:$B,'Publication Table (%)'!$C$4,AllPublicationData!$D:$D,'Publication Table (%)'!Q$7),
SUMIFS(AllPublicationData!$H:$H,AllPublicationData!$A:$A,'Publication Table (%)'!$B70,AllPublicationData!$B:$B,'Publication Table (%)'!Q$7)/
SUMIFS(AllPublicationData!$E:$E,AllPublicationData!$A:$A,'Publication Table (%)'!$B70,AllPublicationData!$B:$B,'Publication Table (%)'!Q$7)),
IF('Publication Table (%)'!$C$5="Operations cancelled for non-clinical/capacity reasons",
IFERROR(SUMIFS(AllPublicationData!$I:$I,AllPublicationData!$A:$A,'Publication Table (%)'!$B70,AllPublicationData!$B:$B,'Publication Table (%)'!$C$4,AllPublicationData!$D:$D,'Publication Table (%)'!Q$7)/
SUMIFS(AllPublicationData!$E:$E,AllPublicationData!$A:$A,'Publication Table (%)'!$B70,AllPublicationData!$B:$B,'Publication Table (%)'!$C$4,AllPublicationData!$D:$D,'Publication Table (%)'!Q$7),
SUMIFS(AllPublicationData!$I:$I,AllPublicationData!$A:$A,'Publication Table (%)'!$B70,AllPublicationData!$B:$B,'Publication Table (%)'!Q$7)/
SUMIFS(AllPublicationData!$E:$E,AllPublicationData!$A:$A,'Publication Table (%)'!$B70,AllPublicationData!$B:$B,'Publication Table (%)'!Q$7)),
IF('Publication Table (%)'!$C$5="Cancellations for other reasons",
IFERROR(SUMIFS(AllPublicationData!$J:$J,AllPublicationData!$A:$A,'Publication Table (%)'!$B70,AllPublicationData!$B:$B,'Publication Table (%)'!$C$4,AllPublicationData!$D:$D,'Publication Table (%)'!Q$7)/
SUMIFS(AllPublicationData!$E:$E,AllPublicationData!$A:$A,'Publication Table (%)'!$B70,AllPublicationData!$B:$B,'Publication Table (%)'!$C$4,AllPublicationData!$D:$D,'Publication Table (%)'!Q$7),
SUMIFS(AllPublicationData!$J:$J,AllPublicationData!$A:$A,'Publication Table (%)'!$B70,AllPublicationData!$B:$B,'Publication Table (%)'!Q$7)/
SUMIFS(AllPublicationData!$E:$E,AllPublicationData!$A:$A,'Publication Table (%)'!$B70,AllPublicationData!$B:$B,'Publication Table (%)'!Q$7)))))))</f>
        <v>7.1065989847715741E-2</v>
      </c>
      <c r="R70" s="96">
        <f>IF('Publication Table (%)'!$C$5="All Cancelled Operations",
IFERROR(SUMIFS(AllPublicationData!$F:$F,AllPublicationData!$A:$A,'Publication Table (%)'!$B70,AllPublicationData!$B:$B,'Publication Table (%)'!$C$4,AllPublicationData!$D:$D,'Publication Table (%)'!R$7)/
SUMIFS(AllPublicationData!$E:$E,AllPublicationData!$A:$A,'Publication Table (%)'!$B70,AllPublicationData!$B:$B,'Publication Table (%)'!$C$4,AllPublicationData!$D:$D,'Publication Table (%)'!R$7),
SUMIFS(AllPublicationData!$F:$F,AllPublicationData!$A:$A,'Publication Table (%)'!$B70,AllPublicationData!$B:$B,'Publication Table (%)'!R$7)/
SUMIFS(AllPublicationData!$E:$E,AllPublicationData!$A:$A,'Publication Table (%)'!$B70,AllPublicationData!$B:$B,'Publication Table (%)'!R$7)),
IF('Publication Table (%)'!$C$5="Operations cancelled by patient",
IFERROR(SUMIFS(AllPublicationData!$G:$G,AllPublicationData!$A:$A,'Publication Table (%)'!$B70,AllPublicationData!$B:$B,'Publication Table (%)'!$C$4,AllPublicationData!$D:$D,'Publication Table (%)'!R$7)/
SUMIFS(AllPublicationData!$E:$E,AllPublicationData!$A:$A,'Publication Table (%)'!$B70,AllPublicationData!$B:$B,'Publication Table (%)'!$C$4,AllPublicationData!$D:$D,'Publication Table (%)'!R$7),
SUMIFS(AllPublicationData!$G:$G,AllPublicationData!$A:$A,'Publication Table (%)'!$B70,AllPublicationData!$B:$B,'Publication Table (%)'!R$7)/
SUMIFS(AllPublicationData!$E:$E,AllPublicationData!$A:$A,'Publication Table (%)'!$B70,AllPublicationData!$B:$B,'Publication Table (%)'!R$7)),
IF('Publication Table (%)'!$C$5="Operations cancelled for clinical reasons",
IFERROR(SUMIFS(AllPublicationData!$H:$H,AllPublicationData!$A:$A,'Publication Table (%)'!$B70,AllPublicationData!$B:$B,'Publication Table (%)'!$C$4,AllPublicationData!$D:$D,'Publication Table (%)'!R$7)/
SUMIFS(AllPublicationData!$E:$E,AllPublicationData!$A:$A,'Publication Table (%)'!$B70,AllPublicationData!$B:$B,'Publication Table (%)'!$C$4,AllPublicationData!$D:$D,'Publication Table (%)'!R$7),
SUMIFS(AllPublicationData!$H:$H,AllPublicationData!$A:$A,'Publication Table (%)'!$B70,AllPublicationData!$B:$B,'Publication Table (%)'!R$7)/
SUMIFS(AllPublicationData!$E:$E,AllPublicationData!$A:$A,'Publication Table (%)'!$B70,AllPublicationData!$B:$B,'Publication Table (%)'!R$7)),
IF('Publication Table (%)'!$C$5="Operations cancelled for non-clinical/capacity reasons",
IFERROR(SUMIFS(AllPublicationData!$I:$I,AllPublicationData!$A:$A,'Publication Table (%)'!$B70,AllPublicationData!$B:$B,'Publication Table (%)'!$C$4,AllPublicationData!$D:$D,'Publication Table (%)'!R$7)/
SUMIFS(AllPublicationData!$E:$E,AllPublicationData!$A:$A,'Publication Table (%)'!$B70,AllPublicationData!$B:$B,'Publication Table (%)'!$C$4,AllPublicationData!$D:$D,'Publication Table (%)'!R$7),
SUMIFS(AllPublicationData!$I:$I,AllPublicationData!$A:$A,'Publication Table (%)'!$B70,AllPublicationData!$B:$B,'Publication Table (%)'!R$7)/
SUMIFS(AllPublicationData!$E:$E,AllPublicationData!$A:$A,'Publication Table (%)'!$B70,AllPublicationData!$B:$B,'Publication Table (%)'!R$7)),
IF('Publication Table (%)'!$C$5="Cancellations for other reasons",
IFERROR(SUMIFS(AllPublicationData!$J:$J,AllPublicationData!$A:$A,'Publication Table (%)'!$B70,AllPublicationData!$B:$B,'Publication Table (%)'!$C$4,AllPublicationData!$D:$D,'Publication Table (%)'!R$7)/
SUMIFS(AllPublicationData!$E:$E,AllPublicationData!$A:$A,'Publication Table (%)'!$B70,AllPublicationData!$B:$B,'Publication Table (%)'!$C$4,AllPublicationData!$D:$D,'Publication Table (%)'!R$7),
SUMIFS(AllPublicationData!$J:$J,AllPublicationData!$A:$A,'Publication Table (%)'!$B70,AllPublicationData!$B:$B,'Publication Table (%)'!R$7)/
SUMIFS(AllPublicationData!$E:$E,AllPublicationData!$A:$A,'Publication Table (%)'!$B70,AllPublicationData!$B:$B,'Publication Table (%)'!R$7)))))))</f>
        <v>5.3784860557768925E-2</v>
      </c>
      <c r="S70" s="96">
        <f>IF('Publication Table (%)'!$C$5="All Cancelled Operations",
IFERROR(SUMIFS(AllPublicationData!$F:$F,AllPublicationData!$A:$A,'Publication Table (%)'!$B70,AllPublicationData!$B:$B,'Publication Table (%)'!$C$4,AllPublicationData!$D:$D,'Publication Table (%)'!S$7)/
SUMIFS(AllPublicationData!$E:$E,AllPublicationData!$A:$A,'Publication Table (%)'!$B70,AllPublicationData!$B:$B,'Publication Table (%)'!$C$4,AllPublicationData!$D:$D,'Publication Table (%)'!S$7),
SUMIFS(AllPublicationData!$F:$F,AllPublicationData!$A:$A,'Publication Table (%)'!$B70,AllPublicationData!$B:$B,'Publication Table (%)'!S$7)/
SUMIFS(AllPublicationData!$E:$E,AllPublicationData!$A:$A,'Publication Table (%)'!$B70,AllPublicationData!$B:$B,'Publication Table (%)'!S$7)),
IF('Publication Table (%)'!$C$5="Operations cancelled by patient",
IFERROR(SUMIFS(AllPublicationData!$G:$G,AllPublicationData!$A:$A,'Publication Table (%)'!$B70,AllPublicationData!$B:$B,'Publication Table (%)'!$C$4,AllPublicationData!$D:$D,'Publication Table (%)'!S$7)/
SUMIFS(AllPublicationData!$E:$E,AllPublicationData!$A:$A,'Publication Table (%)'!$B70,AllPublicationData!$B:$B,'Publication Table (%)'!$C$4,AllPublicationData!$D:$D,'Publication Table (%)'!S$7),
SUMIFS(AllPublicationData!$G:$G,AllPublicationData!$A:$A,'Publication Table (%)'!$B70,AllPublicationData!$B:$B,'Publication Table (%)'!S$7)/
SUMIFS(AllPublicationData!$E:$E,AllPublicationData!$A:$A,'Publication Table (%)'!$B70,AllPublicationData!$B:$B,'Publication Table (%)'!S$7)),
IF('Publication Table (%)'!$C$5="Operations cancelled for clinical reasons",
IFERROR(SUMIFS(AllPublicationData!$H:$H,AllPublicationData!$A:$A,'Publication Table (%)'!$B70,AllPublicationData!$B:$B,'Publication Table (%)'!$C$4,AllPublicationData!$D:$D,'Publication Table (%)'!S$7)/
SUMIFS(AllPublicationData!$E:$E,AllPublicationData!$A:$A,'Publication Table (%)'!$B70,AllPublicationData!$B:$B,'Publication Table (%)'!$C$4,AllPublicationData!$D:$D,'Publication Table (%)'!S$7),
SUMIFS(AllPublicationData!$H:$H,AllPublicationData!$A:$A,'Publication Table (%)'!$B70,AllPublicationData!$B:$B,'Publication Table (%)'!S$7)/
SUMIFS(AllPublicationData!$E:$E,AllPublicationData!$A:$A,'Publication Table (%)'!$B70,AllPublicationData!$B:$B,'Publication Table (%)'!S$7)),
IF('Publication Table (%)'!$C$5="Operations cancelled for non-clinical/capacity reasons",
IFERROR(SUMIFS(AllPublicationData!$I:$I,AllPublicationData!$A:$A,'Publication Table (%)'!$B70,AllPublicationData!$B:$B,'Publication Table (%)'!$C$4,AllPublicationData!$D:$D,'Publication Table (%)'!S$7)/
SUMIFS(AllPublicationData!$E:$E,AllPublicationData!$A:$A,'Publication Table (%)'!$B70,AllPublicationData!$B:$B,'Publication Table (%)'!$C$4,AllPublicationData!$D:$D,'Publication Table (%)'!S$7),
SUMIFS(AllPublicationData!$I:$I,AllPublicationData!$A:$A,'Publication Table (%)'!$B70,AllPublicationData!$B:$B,'Publication Table (%)'!S$7)/
SUMIFS(AllPublicationData!$E:$E,AllPublicationData!$A:$A,'Publication Table (%)'!$B70,AllPublicationData!$B:$B,'Publication Table (%)'!S$7)),
IF('Publication Table (%)'!$C$5="Cancellations for other reasons",
IFERROR(SUMIFS(AllPublicationData!$J:$J,AllPublicationData!$A:$A,'Publication Table (%)'!$B70,AllPublicationData!$B:$B,'Publication Table (%)'!$C$4,AllPublicationData!$D:$D,'Publication Table (%)'!S$7)/
SUMIFS(AllPublicationData!$E:$E,AllPublicationData!$A:$A,'Publication Table (%)'!$B70,AllPublicationData!$B:$B,'Publication Table (%)'!$C$4,AllPublicationData!$D:$D,'Publication Table (%)'!S$7),
SUMIFS(AllPublicationData!$J:$J,AllPublicationData!$A:$A,'Publication Table (%)'!$B70,AllPublicationData!$B:$B,'Publication Table (%)'!S$7)/
SUMIFS(AllPublicationData!$E:$E,AllPublicationData!$A:$A,'Publication Table (%)'!$B70,AllPublicationData!$B:$B,'Publication Table (%)'!S$7)))))))</f>
        <v>8.0808080808080815E-2</v>
      </c>
    </row>
    <row r="71" spans="2:19" x14ac:dyDescent="0.35">
      <c r="B71" s="89">
        <v>43497</v>
      </c>
      <c r="C71" s="112">
        <f>IF('Publication Table (%)'!$C$5="All Cancelled Operations",
SUMIFS(AllPublicationData!$F:$F,AllPublicationData!$A:$A,'Publication Table (%)'!$B71,AllPublicationData!$B:$B,'Publication Table (%)'!$C$4),
IF('Publication Table (%)'!$C$5="Operations cancelled by patient",
SUMIFS(AllPublicationData!$G:$G,AllPublicationData!$A:$A,'Publication Table (%)'!$B71,AllPublicationData!$B:$B,'Publication Table (%)'!$C$4),
IF('Publication Table (%)'!$C$5="Operations cancelled for clinical reasons",
SUMIFS(AllPublicationData!$H:$H,AllPublicationData!$A:$A,'Publication Table (%)'!$B71,AllPublicationData!$B:$B,'Publication Table (%)'!$C$4),
IF('Publication Table (%)'!$C$5="Operations cancelled for non-clinical/capacity reasons",
SUMIFS(AllPublicationData!$I:$I,AllPublicationData!$A:$A,'Publication Table (%)'!$B71,AllPublicationData!$B:$B,'Publication Table (%)'!$C$4),
IF('Publication Table (%)'!$C$5="Cancellations for other reasons",
SUMIFS(AllPublicationData!$J:$J,AllPublicationData!$A:$A,'Publication Table (%)'!$B71,AllPublicationData!$B:$B,'Publication Table (%)'!$C$4))))))+
IF(AND($C$4="NHS Scotland",$C$5="All Cancelled Operations"),
SUMIFS(AllPublicationData!$F:$F,AllPublicationData!$A:$A,'Publication Table (%)'!$B71),
IF(AND($C$4="NHS Scotland",$C$5="Operations cancelled by patient"),
SUMIFS(AllPublicationData!$G:$G,AllPublicationData!$A:$A,'Publication Table (%)'!$B71),
IF(AND($C$4="NHS Scotland",$C$5="Operations cancelled for clinical reasons"),
SUMIFS(AllPublicationData!$H:$H,AllPublicationData!$A:$A,'Publication Table (%)'!$B71),
IF(AND($C$4="NHS Scotland",$C$5="Operations cancelled for non-clinical/capacity reasons"),
SUMIFS(AllPublicationData!$I:$I,AllPublicationData!$A:$A,'Publication Table (%)'!$B71),
IF(AND($C$4="NHS Scotland",$C$5="Cancellations for other reasons"),
SUMIFS(AllPublicationData!$J:$J,AllPublicationData!$A:$A,'Publication Table (%)'!$B71))))))</f>
        <v>2455</v>
      </c>
      <c r="D71" s="110">
        <f>IF(AND('Publication Table (%)'!$C$5="All Cancelled Operations",$C$4&lt;&gt;"NHS Scotland"),
IFERROR(SUMIFS(AllPublicationData!$F:$F,AllPublicationData!$A:$A,'Publication Table (%)'!$B71,AllPublicationData!$B:$B,'Publication Table (%)'!$C$4,AllPublicationData!$D:$D,'Publication Table (%)'!D$7)/
SUMIFS(AllPublicationData!$E:$E,AllPublicationData!$A:$A,'Publication Table (%)'!$B71,AllPublicationData!$B:$B,'Publication Table (%)'!$C$4,AllPublicationData!$D:$D,'Publication Table (%)'!D$7),
SUMIFS(AllPublicationData!$F:$F,AllPublicationData!$A:$A,'Publication Table (%)'!$B71,AllPublicationData!$B:$B,'Publication Table (%)'!D$7)/
SUMIFS(AllPublicationData!$E:$E,AllPublicationData!$A:$A,'Publication Table (%)'!$B71,AllPublicationData!$B:$B,'Publication Table (%)'!D$7)),
IF(AND('Publication Table (%)'!$C$5="Operations cancelled by patient",$C$4&lt;&gt;"NHS Scotland"),
IFERROR(SUMIFS(AllPublicationData!$G:$G,AllPublicationData!$A:$A,'Publication Table (%)'!$B71,AllPublicationData!$B:$B,'Publication Table (%)'!$C$4,AllPublicationData!$D:$D,'Publication Table (%)'!D$7)/
SUMIFS(AllPublicationData!$E:$E,AllPublicationData!$A:$A,'Publication Table (%)'!$B71,AllPublicationData!$B:$B,'Publication Table (%)'!$C$4,AllPublicationData!$D:$D,'Publication Table (%)'!D$7),
SUMIFS(AllPublicationData!$G:$G,AllPublicationData!$A:$A,'Publication Table (%)'!$B71,AllPublicationData!$B:$B,'Publication Table (%)'!D$7)/
SUMIFS(AllPublicationData!$E:$E,AllPublicationData!$A:$A,'Publication Table (%)'!$B71,AllPublicationData!$B:$B,'Publication Table (%)'!D$7)),
IF(AND('Publication Table (%)'!$C$5="Operations cancelled for clinical reasons",$C$4&lt;&gt;"NHS Scotland"),
IFERROR(SUMIFS(AllPublicationData!$H:$H,AllPublicationData!$A:$A,'Publication Table (%)'!$B71,AllPublicationData!$B:$B,'Publication Table (%)'!$C$4,AllPublicationData!$D:$D,'Publication Table (%)'!D$7)/
SUMIFS(AllPublicationData!$E:$E,AllPublicationData!$A:$A,'Publication Table (%)'!$B71,AllPublicationData!$B:$B,'Publication Table (%)'!$C$4,AllPublicationData!$D:$D,'Publication Table (%)'!D$7),
SUMIFS(AllPublicationData!$H:$H,AllPublicationData!$A:$A,'Publication Table (%)'!$B71,AllPublicationData!$B:$B,'Publication Table (%)'!D$7)/
SUMIFS(AllPublicationData!$E:$E,AllPublicationData!$A:$A,'Publication Table (%)'!$B71,AllPublicationData!$B:$B,'Publication Table (%)'!D$7)),
IF(AND('Publication Table (%)'!$C$5="Operations cancelled for non-clinical/capacity reasons",$C$4&lt;&gt;"NHS Scotland"),
IFERROR(SUMIFS(AllPublicationData!$I:$I,AllPublicationData!$A:$A,'Publication Table (%)'!$B71,AllPublicationData!$B:$B,'Publication Table (%)'!$C$4,AllPublicationData!$D:$D,'Publication Table (%)'!D$7)/
SUMIFS(AllPublicationData!$E:$E,AllPublicationData!$A:$A,'Publication Table (%)'!$B71,AllPublicationData!$B:$B,'Publication Table (%)'!$C$4,AllPublicationData!$D:$D,'Publication Table (%)'!D$7),
SUMIFS(AllPublicationData!$I:$I,AllPublicationData!$A:$A,'Publication Table (%)'!$B71,AllPublicationData!$B:$B,'Publication Table (%)'!D$7)/
SUMIFS(AllPublicationData!$E:$E,AllPublicationData!$A:$A,'Publication Table (%)'!$B71,AllPublicationData!$B:$B,'Publication Table (%)'!D$7)),
IF(AND('Publication Table (%)'!$C$5="Cancellations for other reasons",$C$4&lt;&gt;"NHS Scotland"),
IFERROR(SUMIFS(AllPublicationData!$J:$J,AllPublicationData!$A:$A,'Publication Table (%)'!$B71,AllPublicationData!$B:$B,'Publication Table (%)'!$C$4,AllPublicationData!$D:$D,'Publication Table (%)'!D$7)/
SUMIFS(AllPublicationData!$E:$E,AllPublicationData!$A:$A,'Publication Table (%)'!$B71,AllPublicationData!$B:$B,'Publication Table (%)'!$C$4,AllPublicationData!$D:$D,'Publication Table (%)'!D$7),
SUMIFS(AllPublicationData!$J:$J,AllPublicationData!$A:$A,'Publication Table (%)'!$B71,AllPublicationData!$B:$B,'Publication Table (%)'!D$7)/
SUMIFS(AllPublicationData!$E:$E,AllPublicationData!$A:$A,'Publication Table (%)'!$B71,AllPublicationData!$B:$B,'Publication Table (%)'!D$7)),
IF(AND($C$4="NHS Scotland",$C$5="All Cancelled Operations"),
SUMIFS(AllPublicationData!$F:$F,AllPublicationData!$A:$A,'Publication Table'!$B71)/
SUMIFS(AllPublicationData!$E:$E,AllPublicationData!$A:$A,'Publication Table'!$B71),
IF(AND($C$4="NHS Scotland",$C$5="Operations cancelled by patient"),
SUMIFS(AllPublicationData!$G:$G,AllPublicationData!$A:$A,'Publication Table'!$B71)/
SUMIFS(AllPublicationData!$E:$E,AllPublicationData!$A:$A,'Publication Table'!$B71),
IF(AND($C$4="NHS Scotland",$C$5="Operations cancelled for clinical reasons"),
SUMIFS(AllPublicationData!$H:$H,AllPublicationData!$A:$A,'Publication Table'!$B71)/
SUMIFS(AllPublicationData!$E:$E,AllPublicationData!$A:$A,'Publication Table'!$B71),
IF(AND($C$4="NHS Scotland",$C$5="Operations cancelled for non-clinical/capacity reasons"),
SUMIFS(AllPublicationData!$I:$I,AllPublicationData!$A:$A,'Publication Table'!$B71)/
SUMIFS(AllPublicationData!$E:$E,AllPublicationData!$A:$A,'Publication Table'!$B71),
IF(AND($C$4="NHS Scotland",$C$5="Cancellations for other reasons"),
SUMIFS(AllPublicationData!$J:$J,AllPublicationData!$A:$A,'Publication Table'!$B71)/
SUMIFS(AllPublicationData!$E:$E,AllPublicationData!$A:$A,'Publication Table'!$B71)))))))))))</f>
        <v>8.8430228369713995E-2</v>
      </c>
      <c r="E71" s="96">
        <f>IF('Publication Table (%)'!$C$5="All Cancelled Operations",
IFERROR(SUMIFS(AllPublicationData!$F:$F,AllPublicationData!$A:$A,'Publication Table (%)'!$B71,AllPublicationData!$B:$B,'Publication Table (%)'!$C$4,AllPublicationData!$D:$D,'Publication Table (%)'!E$7)/
SUMIFS(AllPublicationData!$E:$E,AllPublicationData!$A:$A,'Publication Table (%)'!$B71,AllPublicationData!$B:$B,'Publication Table (%)'!$C$4,AllPublicationData!$D:$D,'Publication Table (%)'!E$7),
SUMIFS(AllPublicationData!$F:$F,AllPublicationData!$A:$A,'Publication Table (%)'!$B71,AllPublicationData!$B:$B,'Publication Table (%)'!E$7)/
SUMIFS(AllPublicationData!$E:$E,AllPublicationData!$A:$A,'Publication Table (%)'!$B71,AllPublicationData!$B:$B,'Publication Table (%)'!E$7)),
IF('Publication Table (%)'!$C$5="Operations cancelled by patient",
IFERROR(SUMIFS(AllPublicationData!$G:$G,AllPublicationData!$A:$A,'Publication Table (%)'!$B71,AllPublicationData!$B:$B,'Publication Table (%)'!$C$4,AllPublicationData!$D:$D,'Publication Table (%)'!E$7)/
SUMIFS(AllPublicationData!$E:$E,AllPublicationData!$A:$A,'Publication Table (%)'!$B71,AllPublicationData!$B:$B,'Publication Table (%)'!$C$4,AllPublicationData!$D:$D,'Publication Table (%)'!E$7),
SUMIFS(AllPublicationData!$G:$G,AllPublicationData!$A:$A,'Publication Table (%)'!$B71,AllPublicationData!$B:$B,'Publication Table (%)'!E$7)/
SUMIFS(AllPublicationData!$E:$E,AllPublicationData!$A:$A,'Publication Table (%)'!$B71,AllPublicationData!$B:$B,'Publication Table (%)'!E$7)),
IF('Publication Table (%)'!$C$5="Operations cancelled for clinical reasons",
IFERROR(SUMIFS(AllPublicationData!$H:$H,AllPublicationData!$A:$A,'Publication Table (%)'!$B71,AllPublicationData!$B:$B,'Publication Table (%)'!$C$4,AllPublicationData!$D:$D,'Publication Table (%)'!E$7)/
SUMIFS(AllPublicationData!$E:$E,AllPublicationData!$A:$A,'Publication Table (%)'!$B71,AllPublicationData!$B:$B,'Publication Table (%)'!$C$4,AllPublicationData!$D:$D,'Publication Table (%)'!E$7),
SUMIFS(AllPublicationData!$H:$H,AllPublicationData!$A:$A,'Publication Table (%)'!$B71,AllPublicationData!$B:$B,'Publication Table (%)'!E$7)/
SUMIFS(AllPublicationData!$E:$E,AllPublicationData!$A:$A,'Publication Table (%)'!$B71,AllPublicationData!$B:$B,'Publication Table (%)'!E$7)),
IF('Publication Table (%)'!$C$5="Operations cancelled for non-clinical/capacity reasons",
IFERROR(SUMIFS(AllPublicationData!$I:$I,AllPublicationData!$A:$A,'Publication Table (%)'!$B71,AllPublicationData!$B:$B,'Publication Table (%)'!$C$4,AllPublicationData!$D:$D,'Publication Table (%)'!E$7)/
SUMIFS(AllPublicationData!$E:$E,AllPublicationData!$A:$A,'Publication Table (%)'!$B71,AllPublicationData!$B:$B,'Publication Table (%)'!$C$4,AllPublicationData!$D:$D,'Publication Table (%)'!E$7),
SUMIFS(AllPublicationData!$I:$I,AllPublicationData!$A:$A,'Publication Table (%)'!$B71,AllPublicationData!$B:$B,'Publication Table (%)'!E$7)/
SUMIFS(AllPublicationData!$E:$E,AllPublicationData!$A:$A,'Publication Table (%)'!$B71,AllPublicationData!$B:$B,'Publication Table (%)'!E$7)),
IF('Publication Table (%)'!$C$5="Cancellations for other reasons",
IFERROR(SUMIFS(AllPublicationData!$J:$J,AllPublicationData!$A:$A,'Publication Table (%)'!$B71,AllPublicationData!$B:$B,'Publication Table (%)'!$C$4,AllPublicationData!$D:$D,'Publication Table (%)'!E$7)/
SUMIFS(AllPublicationData!$E:$E,AllPublicationData!$A:$A,'Publication Table (%)'!$B71,AllPublicationData!$B:$B,'Publication Table (%)'!$C$4,AllPublicationData!$D:$D,'Publication Table (%)'!E$7),
SUMIFS(AllPublicationData!$J:$J,AllPublicationData!$A:$A,'Publication Table (%)'!$B71,AllPublicationData!$B:$B,'Publication Table (%)'!E$7)/
SUMIFS(AllPublicationData!$E:$E,AllPublicationData!$A:$A,'Publication Table (%)'!$B71,AllPublicationData!$B:$B,'Publication Table (%)'!E$7)))))))</f>
        <v>5.24951393389501E-2</v>
      </c>
      <c r="F71" s="96">
        <f>IF('Publication Table (%)'!$C$5="All Cancelled Operations",
IFERROR(SUMIFS(AllPublicationData!$F:$F,AllPublicationData!$A:$A,'Publication Table (%)'!$B71,AllPublicationData!$B:$B,'Publication Table (%)'!$C$4,AllPublicationData!$D:$D,'Publication Table (%)'!F$7)/
SUMIFS(AllPublicationData!$E:$E,AllPublicationData!$A:$A,'Publication Table (%)'!$B71,AllPublicationData!$B:$B,'Publication Table (%)'!$C$4,AllPublicationData!$D:$D,'Publication Table (%)'!F$7),
SUMIFS(AllPublicationData!$F:$F,AllPublicationData!$A:$A,'Publication Table (%)'!$B71,AllPublicationData!$B:$B,'Publication Table (%)'!F$7)/
SUMIFS(AllPublicationData!$E:$E,AllPublicationData!$A:$A,'Publication Table (%)'!$B71,AllPublicationData!$B:$B,'Publication Table (%)'!F$7)),
IF('Publication Table (%)'!$C$5="Operations cancelled by patient",
IFERROR(SUMIFS(AllPublicationData!$G:$G,AllPublicationData!$A:$A,'Publication Table (%)'!$B71,AllPublicationData!$B:$B,'Publication Table (%)'!$C$4,AllPublicationData!$D:$D,'Publication Table (%)'!F$7)/
SUMIFS(AllPublicationData!$E:$E,AllPublicationData!$A:$A,'Publication Table (%)'!$B71,AllPublicationData!$B:$B,'Publication Table (%)'!$C$4,AllPublicationData!$D:$D,'Publication Table (%)'!F$7),
SUMIFS(AllPublicationData!$G:$G,AllPublicationData!$A:$A,'Publication Table (%)'!$B71,AllPublicationData!$B:$B,'Publication Table (%)'!F$7)/
SUMIFS(AllPublicationData!$E:$E,AllPublicationData!$A:$A,'Publication Table (%)'!$B71,AllPublicationData!$B:$B,'Publication Table (%)'!F$7)),
IF('Publication Table (%)'!$C$5="Operations cancelled for clinical reasons",
IFERROR(SUMIFS(AllPublicationData!$H:$H,AllPublicationData!$A:$A,'Publication Table (%)'!$B71,AllPublicationData!$B:$B,'Publication Table (%)'!$C$4,AllPublicationData!$D:$D,'Publication Table (%)'!F$7)/
SUMIFS(AllPublicationData!$E:$E,AllPublicationData!$A:$A,'Publication Table (%)'!$B71,AllPublicationData!$B:$B,'Publication Table (%)'!$C$4,AllPublicationData!$D:$D,'Publication Table (%)'!F$7),
SUMIFS(AllPublicationData!$H:$H,AllPublicationData!$A:$A,'Publication Table (%)'!$B71,AllPublicationData!$B:$B,'Publication Table (%)'!F$7)/
SUMIFS(AllPublicationData!$E:$E,AllPublicationData!$A:$A,'Publication Table (%)'!$B71,AllPublicationData!$B:$B,'Publication Table (%)'!F$7)),
IF('Publication Table (%)'!$C$5="Operations cancelled for non-clinical/capacity reasons",
IFERROR(SUMIFS(AllPublicationData!$I:$I,AllPublicationData!$A:$A,'Publication Table (%)'!$B71,AllPublicationData!$B:$B,'Publication Table (%)'!$C$4,AllPublicationData!$D:$D,'Publication Table (%)'!F$7)/
SUMIFS(AllPublicationData!$E:$E,AllPublicationData!$A:$A,'Publication Table (%)'!$B71,AllPublicationData!$B:$B,'Publication Table (%)'!$C$4,AllPublicationData!$D:$D,'Publication Table (%)'!F$7),
SUMIFS(AllPublicationData!$I:$I,AllPublicationData!$A:$A,'Publication Table (%)'!$B71,AllPublicationData!$B:$B,'Publication Table (%)'!F$7)/
SUMIFS(AllPublicationData!$E:$E,AllPublicationData!$A:$A,'Publication Table (%)'!$B71,AllPublicationData!$B:$B,'Publication Table (%)'!F$7)),
IF('Publication Table (%)'!$C$5="Cancellations for other reasons",
IFERROR(SUMIFS(AllPublicationData!$J:$J,AllPublicationData!$A:$A,'Publication Table (%)'!$B71,AllPublicationData!$B:$B,'Publication Table (%)'!$C$4,AllPublicationData!$D:$D,'Publication Table (%)'!F$7)/
SUMIFS(AllPublicationData!$E:$E,AllPublicationData!$A:$A,'Publication Table (%)'!$B71,AllPublicationData!$B:$B,'Publication Table (%)'!$C$4,AllPublicationData!$D:$D,'Publication Table (%)'!F$7),
SUMIFS(AllPublicationData!$J:$J,AllPublicationData!$A:$A,'Publication Table (%)'!$B71,AllPublicationData!$B:$B,'Publication Table (%)'!F$7)/
SUMIFS(AllPublicationData!$E:$E,AllPublicationData!$A:$A,'Publication Table (%)'!$B71,AllPublicationData!$B:$B,'Publication Table (%)'!F$7)))))))</f>
        <v>0.10386612810155799</v>
      </c>
      <c r="G71" s="96">
        <f>IF('Publication Table (%)'!$C$5="All Cancelled Operations",
IFERROR(SUMIFS(AllPublicationData!$F:$F,AllPublicationData!$A:$A,'Publication Table (%)'!$B71,AllPublicationData!$B:$B,'Publication Table (%)'!$C$4,AllPublicationData!$D:$D,'Publication Table (%)'!G$7)/
SUMIFS(AllPublicationData!$E:$E,AllPublicationData!$A:$A,'Publication Table (%)'!$B71,AllPublicationData!$B:$B,'Publication Table (%)'!$C$4,AllPublicationData!$D:$D,'Publication Table (%)'!G$7),
SUMIFS(AllPublicationData!$F:$F,AllPublicationData!$A:$A,'Publication Table (%)'!$B71,AllPublicationData!$B:$B,'Publication Table (%)'!G$7)/
SUMIFS(AllPublicationData!$E:$E,AllPublicationData!$A:$A,'Publication Table (%)'!$B71,AllPublicationData!$B:$B,'Publication Table (%)'!G$7)),
IF('Publication Table (%)'!$C$5="Operations cancelled by patient",
IFERROR(SUMIFS(AllPublicationData!$G:$G,AllPublicationData!$A:$A,'Publication Table (%)'!$B71,AllPublicationData!$B:$B,'Publication Table (%)'!$C$4,AllPublicationData!$D:$D,'Publication Table (%)'!G$7)/
SUMIFS(AllPublicationData!$E:$E,AllPublicationData!$A:$A,'Publication Table (%)'!$B71,AllPublicationData!$B:$B,'Publication Table (%)'!$C$4,AllPublicationData!$D:$D,'Publication Table (%)'!G$7),
SUMIFS(AllPublicationData!$G:$G,AllPublicationData!$A:$A,'Publication Table (%)'!$B71,AllPublicationData!$B:$B,'Publication Table (%)'!G$7)/
SUMIFS(AllPublicationData!$E:$E,AllPublicationData!$A:$A,'Publication Table (%)'!$B71,AllPublicationData!$B:$B,'Publication Table (%)'!G$7)),
IF('Publication Table (%)'!$C$5="Operations cancelled for clinical reasons",
IFERROR(SUMIFS(AllPublicationData!$H:$H,AllPublicationData!$A:$A,'Publication Table (%)'!$B71,AllPublicationData!$B:$B,'Publication Table (%)'!$C$4,AllPublicationData!$D:$D,'Publication Table (%)'!G$7)/
SUMIFS(AllPublicationData!$E:$E,AllPublicationData!$A:$A,'Publication Table (%)'!$B71,AllPublicationData!$B:$B,'Publication Table (%)'!$C$4,AllPublicationData!$D:$D,'Publication Table (%)'!G$7),
SUMIFS(AllPublicationData!$H:$H,AllPublicationData!$A:$A,'Publication Table (%)'!$B71,AllPublicationData!$B:$B,'Publication Table (%)'!G$7)/
SUMIFS(AllPublicationData!$E:$E,AllPublicationData!$A:$A,'Publication Table (%)'!$B71,AllPublicationData!$B:$B,'Publication Table (%)'!G$7)),
IF('Publication Table (%)'!$C$5="Operations cancelled for non-clinical/capacity reasons",
IFERROR(SUMIFS(AllPublicationData!$I:$I,AllPublicationData!$A:$A,'Publication Table (%)'!$B71,AllPublicationData!$B:$B,'Publication Table (%)'!$C$4,AllPublicationData!$D:$D,'Publication Table (%)'!G$7)/
SUMIFS(AllPublicationData!$E:$E,AllPublicationData!$A:$A,'Publication Table (%)'!$B71,AllPublicationData!$B:$B,'Publication Table (%)'!$C$4,AllPublicationData!$D:$D,'Publication Table (%)'!G$7),
SUMIFS(AllPublicationData!$I:$I,AllPublicationData!$A:$A,'Publication Table (%)'!$B71,AllPublicationData!$B:$B,'Publication Table (%)'!G$7)/
SUMIFS(AllPublicationData!$E:$E,AllPublicationData!$A:$A,'Publication Table (%)'!$B71,AllPublicationData!$B:$B,'Publication Table (%)'!G$7)),
IF('Publication Table (%)'!$C$5="Cancellations for other reasons",
IFERROR(SUMIFS(AllPublicationData!$J:$J,AllPublicationData!$A:$A,'Publication Table (%)'!$B71,AllPublicationData!$B:$B,'Publication Table (%)'!$C$4,AllPublicationData!$D:$D,'Publication Table (%)'!G$7)/
SUMIFS(AllPublicationData!$E:$E,AllPublicationData!$A:$A,'Publication Table (%)'!$B71,AllPublicationData!$B:$B,'Publication Table (%)'!$C$4,AllPublicationData!$D:$D,'Publication Table (%)'!G$7),
SUMIFS(AllPublicationData!$J:$J,AllPublicationData!$A:$A,'Publication Table (%)'!$B71,AllPublicationData!$B:$B,'Publication Table (%)'!G$7)/
SUMIFS(AllPublicationData!$E:$E,AllPublicationData!$A:$A,'Publication Table (%)'!$B71,AllPublicationData!$B:$B,'Publication Table (%)'!G$7)))))))</f>
        <v>9.9009900990099015E-2</v>
      </c>
      <c r="H71" s="96">
        <f>IF('Publication Table (%)'!$C$5="All Cancelled Operations",
IFERROR(SUMIFS(AllPublicationData!$F:$F,AllPublicationData!$A:$A,'Publication Table (%)'!$B71,AllPublicationData!$B:$B,'Publication Table (%)'!$C$4,AllPublicationData!$D:$D,'Publication Table (%)'!H$7)/
SUMIFS(AllPublicationData!$E:$E,AllPublicationData!$A:$A,'Publication Table (%)'!$B71,AllPublicationData!$B:$B,'Publication Table (%)'!$C$4,AllPublicationData!$D:$D,'Publication Table (%)'!H$7),
SUMIFS(AllPublicationData!$F:$F,AllPublicationData!$A:$A,'Publication Table (%)'!$B71,AllPublicationData!$B:$B,'Publication Table (%)'!H$7)/
SUMIFS(AllPublicationData!$E:$E,AllPublicationData!$A:$A,'Publication Table (%)'!$B71,AllPublicationData!$B:$B,'Publication Table (%)'!H$7)),
IF('Publication Table (%)'!$C$5="Operations cancelled by patient",
IFERROR(SUMIFS(AllPublicationData!$G:$G,AllPublicationData!$A:$A,'Publication Table (%)'!$B71,AllPublicationData!$B:$B,'Publication Table (%)'!$C$4,AllPublicationData!$D:$D,'Publication Table (%)'!H$7)/
SUMIFS(AllPublicationData!$E:$E,AllPublicationData!$A:$A,'Publication Table (%)'!$B71,AllPublicationData!$B:$B,'Publication Table (%)'!$C$4,AllPublicationData!$D:$D,'Publication Table (%)'!H$7),
SUMIFS(AllPublicationData!$G:$G,AllPublicationData!$A:$A,'Publication Table (%)'!$B71,AllPublicationData!$B:$B,'Publication Table (%)'!H$7)/
SUMIFS(AllPublicationData!$E:$E,AllPublicationData!$A:$A,'Publication Table (%)'!$B71,AllPublicationData!$B:$B,'Publication Table (%)'!H$7)),
IF('Publication Table (%)'!$C$5="Operations cancelled for clinical reasons",
IFERROR(SUMIFS(AllPublicationData!$H:$H,AllPublicationData!$A:$A,'Publication Table (%)'!$B71,AllPublicationData!$B:$B,'Publication Table (%)'!$C$4,AllPublicationData!$D:$D,'Publication Table (%)'!H$7)/
SUMIFS(AllPublicationData!$E:$E,AllPublicationData!$A:$A,'Publication Table (%)'!$B71,AllPublicationData!$B:$B,'Publication Table (%)'!$C$4,AllPublicationData!$D:$D,'Publication Table (%)'!H$7),
SUMIFS(AllPublicationData!$H:$H,AllPublicationData!$A:$A,'Publication Table (%)'!$B71,AllPublicationData!$B:$B,'Publication Table (%)'!H$7)/
SUMIFS(AllPublicationData!$E:$E,AllPublicationData!$A:$A,'Publication Table (%)'!$B71,AllPublicationData!$B:$B,'Publication Table (%)'!H$7)),
IF('Publication Table (%)'!$C$5="Operations cancelled for non-clinical/capacity reasons",
IFERROR(SUMIFS(AllPublicationData!$I:$I,AllPublicationData!$A:$A,'Publication Table (%)'!$B71,AllPublicationData!$B:$B,'Publication Table (%)'!$C$4,AllPublicationData!$D:$D,'Publication Table (%)'!H$7)/
SUMIFS(AllPublicationData!$E:$E,AllPublicationData!$A:$A,'Publication Table (%)'!$B71,AllPublicationData!$B:$B,'Publication Table (%)'!$C$4,AllPublicationData!$D:$D,'Publication Table (%)'!H$7),
SUMIFS(AllPublicationData!$I:$I,AllPublicationData!$A:$A,'Publication Table (%)'!$B71,AllPublicationData!$B:$B,'Publication Table (%)'!H$7)/
SUMIFS(AllPublicationData!$E:$E,AllPublicationData!$A:$A,'Publication Table (%)'!$B71,AllPublicationData!$B:$B,'Publication Table (%)'!H$7)),
IF('Publication Table (%)'!$C$5="Cancellations for other reasons",
IFERROR(SUMIFS(AllPublicationData!$J:$J,AllPublicationData!$A:$A,'Publication Table (%)'!$B71,AllPublicationData!$B:$B,'Publication Table (%)'!$C$4,AllPublicationData!$D:$D,'Publication Table (%)'!H$7)/
SUMIFS(AllPublicationData!$E:$E,AllPublicationData!$A:$A,'Publication Table (%)'!$B71,AllPublicationData!$B:$B,'Publication Table (%)'!$C$4,AllPublicationData!$D:$D,'Publication Table (%)'!H$7),
SUMIFS(AllPublicationData!$J:$J,AllPublicationData!$A:$A,'Publication Table (%)'!$B71,AllPublicationData!$B:$B,'Publication Table (%)'!H$7)/
SUMIFS(AllPublicationData!$E:$E,AllPublicationData!$A:$A,'Publication Table (%)'!$B71,AllPublicationData!$B:$B,'Publication Table (%)'!H$7)))))))</f>
        <v>7.248416608022519E-2</v>
      </c>
      <c r="I71" s="96">
        <f>IF('Publication Table (%)'!$C$5="All Cancelled Operations",
IFERROR(SUMIFS(AllPublicationData!$F:$F,AllPublicationData!$A:$A,'Publication Table (%)'!$B71,AllPublicationData!$B:$B,'Publication Table (%)'!$C$4,AllPublicationData!$D:$D,'Publication Table (%)'!I$7)/
SUMIFS(AllPublicationData!$E:$E,AllPublicationData!$A:$A,'Publication Table (%)'!$B71,AllPublicationData!$B:$B,'Publication Table (%)'!$C$4,AllPublicationData!$D:$D,'Publication Table (%)'!I$7),
SUMIFS(AllPublicationData!$F:$F,AllPublicationData!$A:$A,'Publication Table (%)'!$B71,AllPublicationData!$B:$B,'Publication Table (%)'!I$7)/
SUMIFS(AllPublicationData!$E:$E,AllPublicationData!$A:$A,'Publication Table (%)'!$B71,AllPublicationData!$B:$B,'Publication Table (%)'!I$7)),
IF('Publication Table (%)'!$C$5="Operations cancelled by patient",
IFERROR(SUMIFS(AllPublicationData!$G:$G,AllPublicationData!$A:$A,'Publication Table (%)'!$B71,AllPublicationData!$B:$B,'Publication Table (%)'!$C$4,AllPublicationData!$D:$D,'Publication Table (%)'!I$7)/
SUMIFS(AllPublicationData!$E:$E,AllPublicationData!$A:$A,'Publication Table (%)'!$B71,AllPublicationData!$B:$B,'Publication Table (%)'!$C$4,AllPublicationData!$D:$D,'Publication Table (%)'!I$7),
SUMIFS(AllPublicationData!$G:$G,AllPublicationData!$A:$A,'Publication Table (%)'!$B71,AllPublicationData!$B:$B,'Publication Table (%)'!I$7)/
SUMIFS(AllPublicationData!$E:$E,AllPublicationData!$A:$A,'Publication Table (%)'!$B71,AllPublicationData!$B:$B,'Publication Table (%)'!I$7)),
IF('Publication Table (%)'!$C$5="Operations cancelled for clinical reasons",
IFERROR(SUMIFS(AllPublicationData!$H:$H,AllPublicationData!$A:$A,'Publication Table (%)'!$B71,AllPublicationData!$B:$B,'Publication Table (%)'!$C$4,AllPublicationData!$D:$D,'Publication Table (%)'!I$7)/
SUMIFS(AllPublicationData!$E:$E,AllPublicationData!$A:$A,'Publication Table (%)'!$B71,AllPublicationData!$B:$B,'Publication Table (%)'!$C$4,AllPublicationData!$D:$D,'Publication Table (%)'!I$7),
SUMIFS(AllPublicationData!$H:$H,AllPublicationData!$A:$A,'Publication Table (%)'!$B71,AllPublicationData!$B:$B,'Publication Table (%)'!I$7)/
SUMIFS(AllPublicationData!$E:$E,AllPublicationData!$A:$A,'Publication Table (%)'!$B71,AllPublicationData!$B:$B,'Publication Table (%)'!I$7)),
IF('Publication Table (%)'!$C$5="Operations cancelled for non-clinical/capacity reasons",
IFERROR(SUMIFS(AllPublicationData!$I:$I,AllPublicationData!$A:$A,'Publication Table (%)'!$B71,AllPublicationData!$B:$B,'Publication Table (%)'!$C$4,AllPublicationData!$D:$D,'Publication Table (%)'!I$7)/
SUMIFS(AllPublicationData!$E:$E,AllPublicationData!$A:$A,'Publication Table (%)'!$B71,AllPublicationData!$B:$B,'Publication Table (%)'!$C$4,AllPublicationData!$D:$D,'Publication Table (%)'!I$7),
SUMIFS(AllPublicationData!$I:$I,AllPublicationData!$A:$A,'Publication Table (%)'!$B71,AllPublicationData!$B:$B,'Publication Table (%)'!I$7)/
SUMIFS(AllPublicationData!$E:$E,AllPublicationData!$A:$A,'Publication Table (%)'!$B71,AllPublicationData!$B:$B,'Publication Table (%)'!I$7)),
IF('Publication Table (%)'!$C$5="Cancellations for other reasons",
IFERROR(SUMIFS(AllPublicationData!$J:$J,AllPublicationData!$A:$A,'Publication Table (%)'!$B71,AllPublicationData!$B:$B,'Publication Table (%)'!$C$4,AllPublicationData!$D:$D,'Publication Table (%)'!I$7)/
SUMIFS(AllPublicationData!$E:$E,AllPublicationData!$A:$A,'Publication Table (%)'!$B71,AllPublicationData!$B:$B,'Publication Table (%)'!$C$4,AllPublicationData!$D:$D,'Publication Table (%)'!I$7),
SUMIFS(AllPublicationData!$J:$J,AllPublicationData!$A:$A,'Publication Table (%)'!$B71,AllPublicationData!$B:$B,'Publication Table (%)'!I$7)/
SUMIFS(AllPublicationData!$E:$E,AllPublicationData!$A:$A,'Publication Table (%)'!$B71,AllPublicationData!$B:$B,'Publication Table (%)'!I$7)))))))</f>
        <v>6.4535227945529905E-2</v>
      </c>
      <c r="J71" s="96">
        <f>IF('Publication Table (%)'!$C$5="All Cancelled Operations",
IFERROR(SUMIFS(AllPublicationData!$F:$F,AllPublicationData!$A:$A,'Publication Table (%)'!$B71,AllPublicationData!$B:$B,'Publication Table (%)'!$C$4,AllPublicationData!$D:$D,'Publication Table (%)'!J$7)/
SUMIFS(AllPublicationData!$E:$E,AllPublicationData!$A:$A,'Publication Table (%)'!$B71,AllPublicationData!$B:$B,'Publication Table (%)'!$C$4,AllPublicationData!$D:$D,'Publication Table (%)'!J$7),
SUMIFS(AllPublicationData!$F:$F,AllPublicationData!$A:$A,'Publication Table (%)'!$B71,AllPublicationData!$B:$B,'Publication Table (%)'!J$7)/
SUMIFS(AllPublicationData!$E:$E,AllPublicationData!$A:$A,'Publication Table (%)'!$B71,AllPublicationData!$B:$B,'Publication Table (%)'!J$7)),
IF('Publication Table (%)'!$C$5="Operations cancelled by patient",
IFERROR(SUMIFS(AllPublicationData!$G:$G,AllPublicationData!$A:$A,'Publication Table (%)'!$B71,AllPublicationData!$B:$B,'Publication Table (%)'!$C$4,AllPublicationData!$D:$D,'Publication Table (%)'!J$7)/
SUMIFS(AllPublicationData!$E:$E,AllPublicationData!$A:$A,'Publication Table (%)'!$B71,AllPublicationData!$B:$B,'Publication Table (%)'!$C$4,AllPublicationData!$D:$D,'Publication Table (%)'!J$7),
SUMIFS(AllPublicationData!$G:$G,AllPublicationData!$A:$A,'Publication Table (%)'!$B71,AllPublicationData!$B:$B,'Publication Table (%)'!J$7)/
SUMIFS(AllPublicationData!$E:$E,AllPublicationData!$A:$A,'Publication Table (%)'!$B71,AllPublicationData!$B:$B,'Publication Table (%)'!J$7)),
IF('Publication Table (%)'!$C$5="Operations cancelled for clinical reasons",
IFERROR(SUMIFS(AllPublicationData!$H:$H,AllPublicationData!$A:$A,'Publication Table (%)'!$B71,AllPublicationData!$B:$B,'Publication Table (%)'!$C$4,AllPublicationData!$D:$D,'Publication Table (%)'!J$7)/
SUMIFS(AllPublicationData!$E:$E,AllPublicationData!$A:$A,'Publication Table (%)'!$B71,AllPublicationData!$B:$B,'Publication Table (%)'!$C$4,AllPublicationData!$D:$D,'Publication Table (%)'!J$7),
SUMIFS(AllPublicationData!$H:$H,AllPublicationData!$A:$A,'Publication Table (%)'!$B71,AllPublicationData!$B:$B,'Publication Table (%)'!J$7)/
SUMIFS(AllPublicationData!$E:$E,AllPublicationData!$A:$A,'Publication Table (%)'!$B71,AllPublicationData!$B:$B,'Publication Table (%)'!J$7)),
IF('Publication Table (%)'!$C$5="Operations cancelled for non-clinical/capacity reasons",
IFERROR(SUMIFS(AllPublicationData!$I:$I,AllPublicationData!$A:$A,'Publication Table (%)'!$B71,AllPublicationData!$B:$B,'Publication Table (%)'!$C$4,AllPublicationData!$D:$D,'Publication Table (%)'!J$7)/
SUMIFS(AllPublicationData!$E:$E,AllPublicationData!$A:$A,'Publication Table (%)'!$B71,AllPublicationData!$B:$B,'Publication Table (%)'!$C$4,AllPublicationData!$D:$D,'Publication Table (%)'!J$7),
SUMIFS(AllPublicationData!$I:$I,AllPublicationData!$A:$A,'Publication Table (%)'!$B71,AllPublicationData!$B:$B,'Publication Table (%)'!J$7)/
SUMIFS(AllPublicationData!$E:$E,AllPublicationData!$A:$A,'Publication Table (%)'!$B71,AllPublicationData!$B:$B,'Publication Table (%)'!J$7)),
IF('Publication Table (%)'!$C$5="Cancellations for other reasons",
IFERROR(SUMIFS(AllPublicationData!$J:$J,AllPublicationData!$A:$A,'Publication Table (%)'!$B71,AllPublicationData!$B:$B,'Publication Table (%)'!$C$4,AllPublicationData!$D:$D,'Publication Table (%)'!J$7)/
SUMIFS(AllPublicationData!$E:$E,AllPublicationData!$A:$A,'Publication Table (%)'!$B71,AllPublicationData!$B:$B,'Publication Table (%)'!$C$4,AllPublicationData!$D:$D,'Publication Table (%)'!J$7),
SUMIFS(AllPublicationData!$J:$J,AllPublicationData!$A:$A,'Publication Table (%)'!$B71,AllPublicationData!$B:$B,'Publication Table (%)'!J$7)/
SUMIFS(AllPublicationData!$E:$E,AllPublicationData!$A:$A,'Publication Table (%)'!$B71,AllPublicationData!$B:$B,'Publication Table (%)'!J$7)))))))</f>
        <v>9.9798387096774188E-2</v>
      </c>
      <c r="K71" s="96">
        <f>IF('Publication Table (%)'!$C$5="All Cancelled Operations",
IFERROR(SUMIFS(AllPublicationData!$F:$F,AllPublicationData!$A:$A,'Publication Table (%)'!$B71,AllPublicationData!$B:$B,'Publication Table (%)'!$C$4,AllPublicationData!$D:$D,'Publication Table (%)'!K$7)/
SUMIFS(AllPublicationData!$E:$E,AllPublicationData!$A:$A,'Publication Table (%)'!$B71,AllPublicationData!$B:$B,'Publication Table (%)'!$C$4,AllPublicationData!$D:$D,'Publication Table (%)'!K$7),
SUMIFS(AllPublicationData!$F:$F,AllPublicationData!$A:$A,'Publication Table (%)'!$B71,AllPublicationData!$B:$B,'Publication Table (%)'!K$7)/
SUMIFS(AllPublicationData!$E:$E,AllPublicationData!$A:$A,'Publication Table (%)'!$B71,AllPublicationData!$B:$B,'Publication Table (%)'!K$7)),
IF('Publication Table (%)'!$C$5="Operations cancelled by patient",
IFERROR(SUMIFS(AllPublicationData!$G:$G,AllPublicationData!$A:$A,'Publication Table (%)'!$B71,AllPublicationData!$B:$B,'Publication Table (%)'!$C$4,AllPublicationData!$D:$D,'Publication Table (%)'!K$7)/
SUMIFS(AllPublicationData!$E:$E,AllPublicationData!$A:$A,'Publication Table (%)'!$B71,AllPublicationData!$B:$B,'Publication Table (%)'!$C$4,AllPublicationData!$D:$D,'Publication Table (%)'!K$7),
SUMIFS(AllPublicationData!$G:$G,AllPublicationData!$A:$A,'Publication Table (%)'!$B71,AllPublicationData!$B:$B,'Publication Table (%)'!K$7)/
SUMIFS(AllPublicationData!$E:$E,AllPublicationData!$A:$A,'Publication Table (%)'!$B71,AllPublicationData!$B:$B,'Publication Table (%)'!K$7)),
IF('Publication Table (%)'!$C$5="Operations cancelled for clinical reasons",
IFERROR(SUMIFS(AllPublicationData!$H:$H,AllPublicationData!$A:$A,'Publication Table (%)'!$B71,AllPublicationData!$B:$B,'Publication Table (%)'!$C$4,AllPublicationData!$D:$D,'Publication Table (%)'!K$7)/
SUMIFS(AllPublicationData!$E:$E,AllPublicationData!$A:$A,'Publication Table (%)'!$B71,AllPublicationData!$B:$B,'Publication Table (%)'!$C$4,AllPublicationData!$D:$D,'Publication Table (%)'!K$7),
SUMIFS(AllPublicationData!$H:$H,AllPublicationData!$A:$A,'Publication Table (%)'!$B71,AllPublicationData!$B:$B,'Publication Table (%)'!K$7)/
SUMIFS(AllPublicationData!$E:$E,AllPublicationData!$A:$A,'Publication Table (%)'!$B71,AllPublicationData!$B:$B,'Publication Table (%)'!K$7)),
IF('Publication Table (%)'!$C$5="Operations cancelled for non-clinical/capacity reasons",
IFERROR(SUMIFS(AllPublicationData!$I:$I,AllPublicationData!$A:$A,'Publication Table (%)'!$B71,AllPublicationData!$B:$B,'Publication Table (%)'!$C$4,AllPublicationData!$D:$D,'Publication Table (%)'!K$7)/
SUMIFS(AllPublicationData!$E:$E,AllPublicationData!$A:$A,'Publication Table (%)'!$B71,AllPublicationData!$B:$B,'Publication Table (%)'!$C$4,AllPublicationData!$D:$D,'Publication Table (%)'!K$7),
SUMIFS(AllPublicationData!$I:$I,AllPublicationData!$A:$A,'Publication Table (%)'!$B71,AllPublicationData!$B:$B,'Publication Table (%)'!K$7)/
SUMIFS(AllPublicationData!$E:$E,AllPublicationData!$A:$A,'Publication Table (%)'!$B71,AllPublicationData!$B:$B,'Publication Table (%)'!K$7)),
IF('Publication Table (%)'!$C$5="Cancellations for other reasons",
IFERROR(SUMIFS(AllPublicationData!$J:$J,AllPublicationData!$A:$A,'Publication Table (%)'!$B71,AllPublicationData!$B:$B,'Publication Table (%)'!$C$4,AllPublicationData!$D:$D,'Publication Table (%)'!K$7)/
SUMIFS(AllPublicationData!$E:$E,AllPublicationData!$A:$A,'Publication Table (%)'!$B71,AllPublicationData!$B:$B,'Publication Table (%)'!$C$4,AllPublicationData!$D:$D,'Publication Table (%)'!K$7),
SUMIFS(AllPublicationData!$J:$J,AllPublicationData!$A:$A,'Publication Table (%)'!$B71,AllPublicationData!$B:$B,'Publication Table (%)'!K$7)/
SUMIFS(AllPublicationData!$E:$E,AllPublicationData!$A:$A,'Publication Table (%)'!$B71,AllPublicationData!$B:$B,'Publication Table (%)'!K$7)))))))</f>
        <v>9.2527932960893858E-2</v>
      </c>
      <c r="L71" s="96">
        <f>IF('Publication Table (%)'!$C$5="All Cancelled Operations",
IFERROR(SUMIFS(AllPublicationData!$F:$F,AllPublicationData!$A:$A,'Publication Table (%)'!$B71,AllPublicationData!$B:$B,'Publication Table (%)'!$C$4,AllPublicationData!$D:$D,'Publication Table (%)'!L$7)/
SUMIFS(AllPublicationData!$E:$E,AllPublicationData!$A:$A,'Publication Table (%)'!$B71,AllPublicationData!$B:$B,'Publication Table (%)'!$C$4,AllPublicationData!$D:$D,'Publication Table (%)'!L$7),
SUMIFS(AllPublicationData!$F:$F,AllPublicationData!$A:$A,'Publication Table (%)'!$B71,AllPublicationData!$B:$B,'Publication Table (%)'!L$7)/
SUMIFS(AllPublicationData!$E:$E,AllPublicationData!$A:$A,'Publication Table (%)'!$B71,AllPublicationData!$B:$B,'Publication Table (%)'!L$7)),
IF('Publication Table (%)'!$C$5="Operations cancelled by patient",
IFERROR(SUMIFS(AllPublicationData!$G:$G,AllPublicationData!$A:$A,'Publication Table (%)'!$B71,AllPublicationData!$B:$B,'Publication Table (%)'!$C$4,AllPublicationData!$D:$D,'Publication Table (%)'!L$7)/
SUMIFS(AllPublicationData!$E:$E,AllPublicationData!$A:$A,'Publication Table (%)'!$B71,AllPublicationData!$B:$B,'Publication Table (%)'!$C$4,AllPublicationData!$D:$D,'Publication Table (%)'!L$7),
SUMIFS(AllPublicationData!$G:$G,AllPublicationData!$A:$A,'Publication Table (%)'!$B71,AllPublicationData!$B:$B,'Publication Table (%)'!L$7)/
SUMIFS(AllPublicationData!$E:$E,AllPublicationData!$A:$A,'Publication Table (%)'!$B71,AllPublicationData!$B:$B,'Publication Table (%)'!L$7)),
IF('Publication Table (%)'!$C$5="Operations cancelled for clinical reasons",
IFERROR(SUMIFS(AllPublicationData!$H:$H,AllPublicationData!$A:$A,'Publication Table (%)'!$B71,AllPublicationData!$B:$B,'Publication Table (%)'!$C$4,AllPublicationData!$D:$D,'Publication Table (%)'!L$7)/
SUMIFS(AllPublicationData!$E:$E,AllPublicationData!$A:$A,'Publication Table (%)'!$B71,AllPublicationData!$B:$B,'Publication Table (%)'!$C$4,AllPublicationData!$D:$D,'Publication Table (%)'!L$7),
SUMIFS(AllPublicationData!$H:$H,AllPublicationData!$A:$A,'Publication Table (%)'!$B71,AllPublicationData!$B:$B,'Publication Table (%)'!L$7)/
SUMIFS(AllPublicationData!$E:$E,AllPublicationData!$A:$A,'Publication Table (%)'!$B71,AllPublicationData!$B:$B,'Publication Table (%)'!L$7)),
IF('Publication Table (%)'!$C$5="Operations cancelled for non-clinical/capacity reasons",
IFERROR(SUMIFS(AllPublicationData!$I:$I,AllPublicationData!$A:$A,'Publication Table (%)'!$B71,AllPublicationData!$B:$B,'Publication Table (%)'!$C$4,AllPublicationData!$D:$D,'Publication Table (%)'!L$7)/
SUMIFS(AllPublicationData!$E:$E,AllPublicationData!$A:$A,'Publication Table (%)'!$B71,AllPublicationData!$B:$B,'Publication Table (%)'!$C$4,AllPublicationData!$D:$D,'Publication Table (%)'!L$7),
SUMIFS(AllPublicationData!$I:$I,AllPublicationData!$A:$A,'Publication Table (%)'!$B71,AllPublicationData!$B:$B,'Publication Table (%)'!L$7)/
SUMIFS(AllPublicationData!$E:$E,AllPublicationData!$A:$A,'Publication Table (%)'!$B71,AllPublicationData!$B:$B,'Publication Table (%)'!L$7)),
IF('Publication Table (%)'!$C$5="Cancellations for other reasons",
IFERROR(SUMIFS(AllPublicationData!$J:$J,AllPublicationData!$A:$A,'Publication Table (%)'!$B71,AllPublicationData!$B:$B,'Publication Table (%)'!$C$4,AllPublicationData!$D:$D,'Publication Table (%)'!L$7)/
SUMIFS(AllPublicationData!$E:$E,AllPublicationData!$A:$A,'Publication Table (%)'!$B71,AllPublicationData!$B:$B,'Publication Table (%)'!$C$4,AllPublicationData!$D:$D,'Publication Table (%)'!L$7),
SUMIFS(AllPublicationData!$J:$J,AllPublicationData!$A:$A,'Publication Table (%)'!$B71,AllPublicationData!$B:$B,'Publication Table (%)'!L$7)/
SUMIFS(AllPublicationData!$E:$E,AllPublicationData!$A:$A,'Publication Table (%)'!$B71,AllPublicationData!$B:$B,'Publication Table (%)'!L$7)))))))</f>
        <v>7.6695245518316441E-2</v>
      </c>
      <c r="M71" s="96">
        <f>IF('Publication Table (%)'!$C$5="All Cancelled Operations",
IFERROR(SUMIFS(AllPublicationData!$F:$F,AllPublicationData!$A:$A,'Publication Table (%)'!$B71,AllPublicationData!$B:$B,'Publication Table (%)'!$C$4,AllPublicationData!$D:$D,'Publication Table (%)'!M$7)/
SUMIFS(AllPublicationData!$E:$E,AllPublicationData!$A:$A,'Publication Table (%)'!$B71,AllPublicationData!$B:$B,'Publication Table (%)'!$C$4,AllPublicationData!$D:$D,'Publication Table (%)'!M$7),
SUMIFS(AllPublicationData!$F:$F,AllPublicationData!$A:$A,'Publication Table (%)'!$B71,AllPublicationData!$B:$B,'Publication Table (%)'!M$7)/
SUMIFS(AllPublicationData!$E:$E,AllPublicationData!$A:$A,'Publication Table (%)'!$B71,AllPublicationData!$B:$B,'Publication Table (%)'!M$7)),
IF('Publication Table (%)'!$C$5="Operations cancelled by patient",
IFERROR(SUMIFS(AllPublicationData!$G:$G,AllPublicationData!$A:$A,'Publication Table (%)'!$B71,AllPublicationData!$B:$B,'Publication Table (%)'!$C$4,AllPublicationData!$D:$D,'Publication Table (%)'!M$7)/
SUMIFS(AllPublicationData!$E:$E,AllPublicationData!$A:$A,'Publication Table (%)'!$B71,AllPublicationData!$B:$B,'Publication Table (%)'!$C$4,AllPublicationData!$D:$D,'Publication Table (%)'!M$7),
SUMIFS(AllPublicationData!$G:$G,AllPublicationData!$A:$A,'Publication Table (%)'!$B71,AllPublicationData!$B:$B,'Publication Table (%)'!M$7)/
SUMIFS(AllPublicationData!$E:$E,AllPublicationData!$A:$A,'Publication Table (%)'!$B71,AllPublicationData!$B:$B,'Publication Table (%)'!M$7)),
IF('Publication Table (%)'!$C$5="Operations cancelled for clinical reasons",
IFERROR(SUMIFS(AllPublicationData!$H:$H,AllPublicationData!$A:$A,'Publication Table (%)'!$B71,AllPublicationData!$B:$B,'Publication Table (%)'!$C$4,AllPublicationData!$D:$D,'Publication Table (%)'!M$7)/
SUMIFS(AllPublicationData!$E:$E,AllPublicationData!$A:$A,'Publication Table (%)'!$B71,AllPublicationData!$B:$B,'Publication Table (%)'!$C$4,AllPublicationData!$D:$D,'Publication Table (%)'!M$7),
SUMIFS(AllPublicationData!$H:$H,AllPublicationData!$A:$A,'Publication Table (%)'!$B71,AllPublicationData!$B:$B,'Publication Table (%)'!M$7)/
SUMIFS(AllPublicationData!$E:$E,AllPublicationData!$A:$A,'Publication Table (%)'!$B71,AllPublicationData!$B:$B,'Publication Table (%)'!M$7)),
IF('Publication Table (%)'!$C$5="Operations cancelled for non-clinical/capacity reasons",
IFERROR(SUMIFS(AllPublicationData!$I:$I,AllPublicationData!$A:$A,'Publication Table (%)'!$B71,AllPublicationData!$B:$B,'Publication Table (%)'!$C$4,AllPublicationData!$D:$D,'Publication Table (%)'!M$7)/
SUMIFS(AllPublicationData!$E:$E,AllPublicationData!$A:$A,'Publication Table (%)'!$B71,AllPublicationData!$B:$B,'Publication Table (%)'!$C$4,AllPublicationData!$D:$D,'Publication Table (%)'!M$7),
SUMIFS(AllPublicationData!$I:$I,AllPublicationData!$A:$A,'Publication Table (%)'!$B71,AllPublicationData!$B:$B,'Publication Table (%)'!M$7)/
SUMIFS(AllPublicationData!$E:$E,AllPublicationData!$A:$A,'Publication Table (%)'!$B71,AllPublicationData!$B:$B,'Publication Table (%)'!M$7)),
IF('Publication Table (%)'!$C$5="Cancellations for other reasons",
IFERROR(SUMIFS(AllPublicationData!$J:$J,AllPublicationData!$A:$A,'Publication Table (%)'!$B71,AllPublicationData!$B:$B,'Publication Table (%)'!$C$4,AllPublicationData!$D:$D,'Publication Table (%)'!M$7)/
SUMIFS(AllPublicationData!$E:$E,AllPublicationData!$A:$A,'Publication Table (%)'!$B71,AllPublicationData!$B:$B,'Publication Table (%)'!$C$4,AllPublicationData!$D:$D,'Publication Table (%)'!M$7),
SUMIFS(AllPublicationData!$J:$J,AllPublicationData!$A:$A,'Publication Table (%)'!$B71,AllPublicationData!$B:$B,'Publication Table (%)'!M$7)/
SUMIFS(AllPublicationData!$E:$E,AllPublicationData!$A:$A,'Publication Table (%)'!$B71,AllPublicationData!$B:$B,'Publication Table (%)'!M$7)))))))</f>
        <v>0.14297520661157026</v>
      </c>
      <c r="N71" s="96">
        <f>IF('Publication Table (%)'!$C$5="All Cancelled Operations",
IFERROR(SUMIFS(AllPublicationData!$F:$F,AllPublicationData!$A:$A,'Publication Table (%)'!$B71,AllPublicationData!$B:$B,'Publication Table (%)'!$C$4,AllPublicationData!$D:$D,'Publication Table (%)'!N$7)/
SUMIFS(AllPublicationData!$E:$E,AllPublicationData!$A:$A,'Publication Table (%)'!$B71,AllPublicationData!$B:$B,'Publication Table (%)'!$C$4,AllPublicationData!$D:$D,'Publication Table (%)'!N$7),
SUMIFS(AllPublicationData!$F:$F,AllPublicationData!$A:$A,'Publication Table (%)'!$B71,AllPublicationData!$B:$B,'Publication Table (%)'!N$7)/
SUMIFS(AllPublicationData!$E:$E,AllPublicationData!$A:$A,'Publication Table (%)'!$B71,AllPublicationData!$B:$B,'Publication Table (%)'!N$7)),
IF('Publication Table (%)'!$C$5="Operations cancelled by patient",
IFERROR(SUMIFS(AllPublicationData!$G:$G,AllPublicationData!$A:$A,'Publication Table (%)'!$B71,AllPublicationData!$B:$B,'Publication Table (%)'!$C$4,AllPublicationData!$D:$D,'Publication Table (%)'!N$7)/
SUMIFS(AllPublicationData!$E:$E,AllPublicationData!$A:$A,'Publication Table (%)'!$B71,AllPublicationData!$B:$B,'Publication Table (%)'!$C$4,AllPublicationData!$D:$D,'Publication Table (%)'!N$7),
SUMIFS(AllPublicationData!$G:$G,AllPublicationData!$A:$A,'Publication Table (%)'!$B71,AllPublicationData!$B:$B,'Publication Table (%)'!N$7)/
SUMIFS(AllPublicationData!$E:$E,AllPublicationData!$A:$A,'Publication Table (%)'!$B71,AllPublicationData!$B:$B,'Publication Table (%)'!N$7)),
IF('Publication Table (%)'!$C$5="Operations cancelled for clinical reasons",
IFERROR(SUMIFS(AllPublicationData!$H:$H,AllPublicationData!$A:$A,'Publication Table (%)'!$B71,AllPublicationData!$B:$B,'Publication Table (%)'!$C$4,AllPublicationData!$D:$D,'Publication Table (%)'!N$7)/
SUMIFS(AllPublicationData!$E:$E,AllPublicationData!$A:$A,'Publication Table (%)'!$B71,AllPublicationData!$B:$B,'Publication Table (%)'!$C$4,AllPublicationData!$D:$D,'Publication Table (%)'!N$7),
SUMIFS(AllPublicationData!$H:$H,AllPublicationData!$A:$A,'Publication Table (%)'!$B71,AllPublicationData!$B:$B,'Publication Table (%)'!N$7)/
SUMIFS(AllPublicationData!$E:$E,AllPublicationData!$A:$A,'Publication Table (%)'!$B71,AllPublicationData!$B:$B,'Publication Table (%)'!N$7)),
IF('Publication Table (%)'!$C$5="Operations cancelled for non-clinical/capacity reasons",
IFERROR(SUMIFS(AllPublicationData!$I:$I,AllPublicationData!$A:$A,'Publication Table (%)'!$B71,AllPublicationData!$B:$B,'Publication Table (%)'!$C$4,AllPublicationData!$D:$D,'Publication Table (%)'!N$7)/
SUMIFS(AllPublicationData!$E:$E,AllPublicationData!$A:$A,'Publication Table (%)'!$B71,AllPublicationData!$B:$B,'Publication Table (%)'!$C$4,AllPublicationData!$D:$D,'Publication Table (%)'!N$7),
SUMIFS(AllPublicationData!$I:$I,AllPublicationData!$A:$A,'Publication Table (%)'!$B71,AllPublicationData!$B:$B,'Publication Table (%)'!N$7)/
SUMIFS(AllPublicationData!$E:$E,AllPublicationData!$A:$A,'Publication Table (%)'!$B71,AllPublicationData!$B:$B,'Publication Table (%)'!N$7)),
IF('Publication Table (%)'!$C$5="Cancellations for other reasons",
IFERROR(SUMIFS(AllPublicationData!$J:$J,AllPublicationData!$A:$A,'Publication Table (%)'!$B71,AllPublicationData!$B:$B,'Publication Table (%)'!$C$4,AllPublicationData!$D:$D,'Publication Table (%)'!N$7)/
SUMIFS(AllPublicationData!$E:$E,AllPublicationData!$A:$A,'Publication Table (%)'!$B71,AllPublicationData!$B:$B,'Publication Table (%)'!$C$4,AllPublicationData!$D:$D,'Publication Table (%)'!N$7),
SUMIFS(AllPublicationData!$J:$J,AllPublicationData!$A:$A,'Publication Table (%)'!$B71,AllPublicationData!$B:$B,'Publication Table (%)'!N$7)/
SUMIFS(AllPublicationData!$E:$E,AllPublicationData!$A:$A,'Publication Table (%)'!$B71,AllPublicationData!$B:$B,'Publication Table (%)'!N$7)))))))</f>
        <v>0.1137459807073955</v>
      </c>
      <c r="O71" s="96">
        <f>IF('Publication Table (%)'!$C$5="All Cancelled Operations",
IFERROR(SUMIFS(AllPublicationData!$F:$F,AllPublicationData!$A:$A,'Publication Table (%)'!$B71,AllPublicationData!$B:$B,'Publication Table (%)'!$C$4,AllPublicationData!$D:$D,'Publication Table (%)'!O$7)/
SUMIFS(AllPublicationData!$E:$E,AllPublicationData!$A:$A,'Publication Table (%)'!$B71,AllPublicationData!$B:$B,'Publication Table (%)'!$C$4,AllPublicationData!$D:$D,'Publication Table (%)'!O$7),
SUMIFS(AllPublicationData!$F:$F,AllPublicationData!$A:$A,'Publication Table (%)'!$B71,AllPublicationData!$B:$B,'Publication Table (%)'!O$7)/
SUMIFS(AllPublicationData!$E:$E,AllPublicationData!$A:$A,'Publication Table (%)'!$B71,AllPublicationData!$B:$B,'Publication Table (%)'!O$7)),
IF('Publication Table (%)'!$C$5="Operations cancelled by patient",
IFERROR(SUMIFS(AllPublicationData!$G:$G,AllPublicationData!$A:$A,'Publication Table (%)'!$B71,AllPublicationData!$B:$B,'Publication Table (%)'!$C$4,AllPublicationData!$D:$D,'Publication Table (%)'!O$7)/
SUMIFS(AllPublicationData!$E:$E,AllPublicationData!$A:$A,'Publication Table (%)'!$B71,AllPublicationData!$B:$B,'Publication Table (%)'!$C$4,AllPublicationData!$D:$D,'Publication Table (%)'!O$7),
SUMIFS(AllPublicationData!$G:$G,AllPublicationData!$A:$A,'Publication Table (%)'!$B71,AllPublicationData!$B:$B,'Publication Table (%)'!O$7)/
SUMIFS(AllPublicationData!$E:$E,AllPublicationData!$A:$A,'Publication Table (%)'!$B71,AllPublicationData!$B:$B,'Publication Table (%)'!O$7)),
IF('Publication Table (%)'!$C$5="Operations cancelled for clinical reasons",
IFERROR(SUMIFS(AllPublicationData!$H:$H,AllPublicationData!$A:$A,'Publication Table (%)'!$B71,AllPublicationData!$B:$B,'Publication Table (%)'!$C$4,AllPublicationData!$D:$D,'Publication Table (%)'!O$7)/
SUMIFS(AllPublicationData!$E:$E,AllPublicationData!$A:$A,'Publication Table (%)'!$B71,AllPublicationData!$B:$B,'Publication Table (%)'!$C$4,AllPublicationData!$D:$D,'Publication Table (%)'!O$7),
SUMIFS(AllPublicationData!$H:$H,AllPublicationData!$A:$A,'Publication Table (%)'!$B71,AllPublicationData!$B:$B,'Publication Table (%)'!O$7)/
SUMIFS(AllPublicationData!$E:$E,AllPublicationData!$A:$A,'Publication Table (%)'!$B71,AllPublicationData!$B:$B,'Publication Table (%)'!O$7)),
IF('Publication Table (%)'!$C$5="Operations cancelled for non-clinical/capacity reasons",
IFERROR(SUMIFS(AllPublicationData!$I:$I,AllPublicationData!$A:$A,'Publication Table (%)'!$B71,AllPublicationData!$B:$B,'Publication Table (%)'!$C$4,AllPublicationData!$D:$D,'Publication Table (%)'!O$7)/
SUMIFS(AllPublicationData!$E:$E,AllPublicationData!$A:$A,'Publication Table (%)'!$B71,AllPublicationData!$B:$B,'Publication Table (%)'!$C$4,AllPublicationData!$D:$D,'Publication Table (%)'!O$7),
SUMIFS(AllPublicationData!$I:$I,AllPublicationData!$A:$A,'Publication Table (%)'!$B71,AllPublicationData!$B:$B,'Publication Table (%)'!O$7)/
SUMIFS(AllPublicationData!$E:$E,AllPublicationData!$A:$A,'Publication Table (%)'!$B71,AllPublicationData!$B:$B,'Publication Table (%)'!O$7)),
IF('Publication Table (%)'!$C$5="Cancellations for other reasons",
IFERROR(SUMIFS(AllPublicationData!$J:$J,AllPublicationData!$A:$A,'Publication Table (%)'!$B71,AllPublicationData!$B:$B,'Publication Table (%)'!$C$4,AllPublicationData!$D:$D,'Publication Table (%)'!O$7)/
SUMIFS(AllPublicationData!$E:$E,AllPublicationData!$A:$A,'Publication Table (%)'!$B71,AllPublicationData!$B:$B,'Publication Table (%)'!$C$4,AllPublicationData!$D:$D,'Publication Table (%)'!O$7),
SUMIFS(AllPublicationData!$J:$J,AllPublicationData!$A:$A,'Publication Table (%)'!$B71,AllPublicationData!$B:$B,'Publication Table (%)'!O$7)/
SUMIFS(AllPublicationData!$E:$E,AllPublicationData!$A:$A,'Publication Table (%)'!$B71,AllPublicationData!$B:$B,'Publication Table (%)'!O$7)))))))</f>
        <v>0.10217437196537893</v>
      </c>
      <c r="P71" s="96">
        <f>IF('Publication Table (%)'!$C$5="All Cancelled Operations",
IFERROR(SUMIFS(AllPublicationData!$F:$F,AllPublicationData!$A:$A,'Publication Table (%)'!$B71,AllPublicationData!$B:$B,'Publication Table (%)'!$C$4,AllPublicationData!$D:$D,'Publication Table (%)'!P$7)/
SUMIFS(AllPublicationData!$E:$E,AllPublicationData!$A:$A,'Publication Table (%)'!$B71,AllPublicationData!$B:$B,'Publication Table (%)'!$C$4,AllPublicationData!$D:$D,'Publication Table (%)'!P$7),
SUMIFS(AllPublicationData!$F:$F,AllPublicationData!$A:$A,'Publication Table (%)'!$B71,AllPublicationData!$B:$B,'Publication Table (%)'!P$7)/
SUMIFS(AllPublicationData!$E:$E,AllPublicationData!$A:$A,'Publication Table (%)'!$B71,AllPublicationData!$B:$B,'Publication Table (%)'!P$7)),
IF('Publication Table (%)'!$C$5="Operations cancelled by patient",
IFERROR(SUMIFS(AllPublicationData!$G:$G,AllPublicationData!$A:$A,'Publication Table (%)'!$B71,AllPublicationData!$B:$B,'Publication Table (%)'!$C$4,AllPublicationData!$D:$D,'Publication Table (%)'!P$7)/
SUMIFS(AllPublicationData!$E:$E,AllPublicationData!$A:$A,'Publication Table (%)'!$B71,AllPublicationData!$B:$B,'Publication Table (%)'!$C$4,AllPublicationData!$D:$D,'Publication Table (%)'!P$7),
SUMIFS(AllPublicationData!$G:$G,AllPublicationData!$A:$A,'Publication Table (%)'!$B71,AllPublicationData!$B:$B,'Publication Table (%)'!P$7)/
SUMIFS(AllPublicationData!$E:$E,AllPublicationData!$A:$A,'Publication Table (%)'!$B71,AllPublicationData!$B:$B,'Publication Table (%)'!P$7)),
IF('Publication Table (%)'!$C$5="Operations cancelled for clinical reasons",
IFERROR(SUMIFS(AllPublicationData!$H:$H,AllPublicationData!$A:$A,'Publication Table (%)'!$B71,AllPublicationData!$B:$B,'Publication Table (%)'!$C$4,AllPublicationData!$D:$D,'Publication Table (%)'!P$7)/
SUMIFS(AllPublicationData!$E:$E,AllPublicationData!$A:$A,'Publication Table (%)'!$B71,AllPublicationData!$B:$B,'Publication Table (%)'!$C$4,AllPublicationData!$D:$D,'Publication Table (%)'!P$7),
SUMIFS(AllPublicationData!$H:$H,AllPublicationData!$A:$A,'Publication Table (%)'!$B71,AllPublicationData!$B:$B,'Publication Table (%)'!P$7)/
SUMIFS(AllPublicationData!$E:$E,AllPublicationData!$A:$A,'Publication Table (%)'!$B71,AllPublicationData!$B:$B,'Publication Table (%)'!P$7)),
IF('Publication Table (%)'!$C$5="Operations cancelled for non-clinical/capacity reasons",
IFERROR(SUMIFS(AllPublicationData!$I:$I,AllPublicationData!$A:$A,'Publication Table (%)'!$B71,AllPublicationData!$B:$B,'Publication Table (%)'!$C$4,AllPublicationData!$D:$D,'Publication Table (%)'!P$7)/
SUMIFS(AllPublicationData!$E:$E,AllPublicationData!$A:$A,'Publication Table (%)'!$B71,AllPublicationData!$B:$B,'Publication Table (%)'!$C$4,AllPublicationData!$D:$D,'Publication Table (%)'!P$7),
SUMIFS(AllPublicationData!$I:$I,AllPublicationData!$A:$A,'Publication Table (%)'!$B71,AllPublicationData!$B:$B,'Publication Table (%)'!P$7)/
SUMIFS(AllPublicationData!$E:$E,AllPublicationData!$A:$A,'Publication Table (%)'!$B71,AllPublicationData!$B:$B,'Publication Table (%)'!P$7)),
IF('Publication Table (%)'!$C$5="Cancellations for other reasons",
IFERROR(SUMIFS(AllPublicationData!$J:$J,AllPublicationData!$A:$A,'Publication Table (%)'!$B71,AllPublicationData!$B:$B,'Publication Table (%)'!$C$4,AllPublicationData!$D:$D,'Publication Table (%)'!P$7)/
SUMIFS(AllPublicationData!$E:$E,AllPublicationData!$A:$A,'Publication Table (%)'!$B71,AllPublicationData!$B:$B,'Publication Table (%)'!$C$4,AllPublicationData!$D:$D,'Publication Table (%)'!P$7),
SUMIFS(AllPublicationData!$J:$J,AllPublicationData!$A:$A,'Publication Table (%)'!$B71,AllPublicationData!$B:$B,'Publication Table (%)'!P$7)/
SUMIFS(AllPublicationData!$E:$E,AllPublicationData!$A:$A,'Publication Table (%)'!$B71,AllPublicationData!$B:$B,'Publication Table (%)'!P$7)))))))</f>
        <v>7.4235807860262015E-2</v>
      </c>
      <c r="Q71" s="96">
        <f>IF('Publication Table (%)'!$C$5="All Cancelled Operations",
IFERROR(SUMIFS(AllPublicationData!$F:$F,AllPublicationData!$A:$A,'Publication Table (%)'!$B71,AllPublicationData!$B:$B,'Publication Table (%)'!$C$4,AllPublicationData!$D:$D,'Publication Table (%)'!Q$7)/
SUMIFS(AllPublicationData!$E:$E,AllPublicationData!$A:$A,'Publication Table (%)'!$B71,AllPublicationData!$B:$B,'Publication Table (%)'!$C$4,AllPublicationData!$D:$D,'Publication Table (%)'!Q$7),
SUMIFS(AllPublicationData!$F:$F,AllPublicationData!$A:$A,'Publication Table (%)'!$B71,AllPublicationData!$B:$B,'Publication Table (%)'!Q$7)/
SUMIFS(AllPublicationData!$E:$E,AllPublicationData!$A:$A,'Publication Table (%)'!$B71,AllPublicationData!$B:$B,'Publication Table (%)'!Q$7)),
IF('Publication Table (%)'!$C$5="Operations cancelled by patient",
IFERROR(SUMIFS(AllPublicationData!$G:$G,AllPublicationData!$A:$A,'Publication Table (%)'!$B71,AllPublicationData!$B:$B,'Publication Table (%)'!$C$4,AllPublicationData!$D:$D,'Publication Table (%)'!Q$7)/
SUMIFS(AllPublicationData!$E:$E,AllPublicationData!$A:$A,'Publication Table (%)'!$B71,AllPublicationData!$B:$B,'Publication Table (%)'!$C$4,AllPublicationData!$D:$D,'Publication Table (%)'!Q$7),
SUMIFS(AllPublicationData!$G:$G,AllPublicationData!$A:$A,'Publication Table (%)'!$B71,AllPublicationData!$B:$B,'Publication Table (%)'!Q$7)/
SUMIFS(AllPublicationData!$E:$E,AllPublicationData!$A:$A,'Publication Table (%)'!$B71,AllPublicationData!$B:$B,'Publication Table (%)'!Q$7)),
IF('Publication Table (%)'!$C$5="Operations cancelled for clinical reasons",
IFERROR(SUMIFS(AllPublicationData!$H:$H,AllPublicationData!$A:$A,'Publication Table (%)'!$B71,AllPublicationData!$B:$B,'Publication Table (%)'!$C$4,AllPublicationData!$D:$D,'Publication Table (%)'!Q$7)/
SUMIFS(AllPublicationData!$E:$E,AllPublicationData!$A:$A,'Publication Table (%)'!$B71,AllPublicationData!$B:$B,'Publication Table (%)'!$C$4,AllPublicationData!$D:$D,'Publication Table (%)'!Q$7),
SUMIFS(AllPublicationData!$H:$H,AllPublicationData!$A:$A,'Publication Table (%)'!$B71,AllPublicationData!$B:$B,'Publication Table (%)'!Q$7)/
SUMIFS(AllPublicationData!$E:$E,AllPublicationData!$A:$A,'Publication Table (%)'!$B71,AllPublicationData!$B:$B,'Publication Table (%)'!Q$7)),
IF('Publication Table (%)'!$C$5="Operations cancelled for non-clinical/capacity reasons",
IFERROR(SUMIFS(AllPublicationData!$I:$I,AllPublicationData!$A:$A,'Publication Table (%)'!$B71,AllPublicationData!$B:$B,'Publication Table (%)'!$C$4,AllPublicationData!$D:$D,'Publication Table (%)'!Q$7)/
SUMIFS(AllPublicationData!$E:$E,AllPublicationData!$A:$A,'Publication Table (%)'!$B71,AllPublicationData!$B:$B,'Publication Table (%)'!$C$4,AllPublicationData!$D:$D,'Publication Table (%)'!Q$7),
SUMIFS(AllPublicationData!$I:$I,AllPublicationData!$A:$A,'Publication Table (%)'!$B71,AllPublicationData!$B:$B,'Publication Table (%)'!Q$7)/
SUMIFS(AllPublicationData!$E:$E,AllPublicationData!$A:$A,'Publication Table (%)'!$B71,AllPublicationData!$B:$B,'Publication Table (%)'!Q$7)),
IF('Publication Table (%)'!$C$5="Cancellations for other reasons",
IFERROR(SUMIFS(AllPublicationData!$J:$J,AllPublicationData!$A:$A,'Publication Table (%)'!$B71,AllPublicationData!$B:$B,'Publication Table (%)'!$C$4,AllPublicationData!$D:$D,'Publication Table (%)'!Q$7)/
SUMIFS(AllPublicationData!$E:$E,AllPublicationData!$A:$A,'Publication Table (%)'!$B71,AllPublicationData!$B:$B,'Publication Table (%)'!$C$4,AllPublicationData!$D:$D,'Publication Table (%)'!Q$7),
SUMIFS(AllPublicationData!$J:$J,AllPublicationData!$A:$A,'Publication Table (%)'!$B71,AllPublicationData!$B:$B,'Publication Table (%)'!Q$7)/
SUMIFS(AllPublicationData!$E:$E,AllPublicationData!$A:$A,'Publication Table (%)'!$B71,AllPublicationData!$B:$B,'Publication Table (%)'!Q$7)))))))</f>
        <v>5.7291666666666664E-2</v>
      </c>
      <c r="R71" s="96">
        <f>IF('Publication Table (%)'!$C$5="All Cancelled Operations",
IFERROR(SUMIFS(AllPublicationData!$F:$F,AllPublicationData!$A:$A,'Publication Table (%)'!$B71,AllPublicationData!$B:$B,'Publication Table (%)'!$C$4,AllPublicationData!$D:$D,'Publication Table (%)'!R$7)/
SUMIFS(AllPublicationData!$E:$E,AllPublicationData!$A:$A,'Publication Table (%)'!$B71,AllPublicationData!$B:$B,'Publication Table (%)'!$C$4,AllPublicationData!$D:$D,'Publication Table (%)'!R$7),
SUMIFS(AllPublicationData!$F:$F,AllPublicationData!$A:$A,'Publication Table (%)'!$B71,AllPublicationData!$B:$B,'Publication Table (%)'!R$7)/
SUMIFS(AllPublicationData!$E:$E,AllPublicationData!$A:$A,'Publication Table (%)'!$B71,AllPublicationData!$B:$B,'Publication Table (%)'!R$7)),
IF('Publication Table (%)'!$C$5="Operations cancelled by patient",
IFERROR(SUMIFS(AllPublicationData!$G:$G,AllPublicationData!$A:$A,'Publication Table (%)'!$B71,AllPublicationData!$B:$B,'Publication Table (%)'!$C$4,AllPublicationData!$D:$D,'Publication Table (%)'!R$7)/
SUMIFS(AllPublicationData!$E:$E,AllPublicationData!$A:$A,'Publication Table (%)'!$B71,AllPublicationData!$B:$B,'Publication Table (%)'!$C$4,AllPublicationData!$D:$D,'Publication Table (%)'!R$7),
SUMIFS(AllPublicationData!$G:$G,AllPublicationData!$A:$A,'Publication Table (%)'!$B71,AllPublicationData!$B:$B,'Publication Table (%)'!R$7)/
SUMIFS(AllPublicationData!$E:$E,AllPublicationData!$A:$A,'Publication Table (%)'!$B71,AllPublicationData!$B:$B,'Publication Table (%)'!R$7)),
IF('Publication Table (%)'!$C$5="Operations cancelled for clinical reasons",
IFERROR(SUMIFS(AllPublicationData!$H:$H,AllPublicationData!$A:$A,'Publication Table (%)'!$B71,AllPublicationData!$B:$B,'Publication Table (%)'!$C$4,AllPublicationData!$D:$D,'Publication Table (%)'!R$7)/
SUMIFS(AllPublicationData!$E:$E,AllPublicationData!$A:$A,'Publication Table (%)'!$B71,AllPublicationData!$B:$B,'Publication Table (%)'!$C$4,AllPublicationData!$D:$D,'Publication Table (%)'!R$7),
SUMIFS(AllPublicationData!$H:$H,AllPublicationData!$A:$A,'Publication Table (%)'!$B71,AllPublicationData!$B:$B,'Publication Table (%)'!R$7)/
SUMIFS(AllPublicationData!$E:$E,AllPublicationData!$A:$A,'Publication Table (%)'!$B71,AllPublicationData!$B:$B,'Publication Table (%)'!R$7)),
IF('Publication Table (%)'!$C$5="Operations cancelled for non-clinical/capacity reasons",
IFERROR(SUMIFS(AllPublicationData!$I:$I,AllPublicationData!$A:$A,'Publication Table (%)'!$B71,AllPublicationData!$B:$B,'Publication Table (%)'!$C$4,AllPublicationData!$D:$D,'Publication Table (%)'!R$7)/
SUMIFS(AllPublicationData!$E:$E,AllPublicationData!$A:$A,'Publication Table (%)'!$B71,AllPublicationData!$B:$B,'Publication Table (%)'!$C$4,AllPublicationData!$D:$D,'Publication Table (%)'!R$7),
SUMIFS(AllPublicationData!$I:$I,AllPublicationData!$A:$A,'Publication Table (%)'!$B71,AllPublicationData!$B:$B,'Publication Table (%)'!R$7)/
SUMIFS(AllPublicationData!$E:$E,AllPublicationData!$A:$A,'Publication Table (%)'!$B71,AllPublicationData!$B:$B,'Publication Table (%)'!R$7)),
IF('Publication Table (%)'!$C$5="Cancellations for other reasons",
IFERROR(SUMIFS(AllPublicationData!$J:$J,AllPublicationData!$A:$A,'Publication Table (%)'!$B71,AllPublicationData!$B:$B,'Publication Table (%)'!$C$4,AllPublicationData!$D:$D,'Publication Table (%)'!R$7)/
SUMIFS(AllPublicationData!$E:$E,AllPublicationData!$A:$A,'Publication Table (%)'!$B71,AllPublicationData!$B:$B,'Publication Table (%)'!$C$4,AllPublicationData!$D:$D,'Publication Table (%)'!R$7),
SUMIFS(AllPublicationData!$J:$J,AllPublicationData!$A:$A,'Publication Table (%)'!$B71,AllPublicationData!$B:$B,'Publication Table (%)'!R$7)/
SUMIFS(AllPublicationData!$E:$E,AllPublicationData!$A:$A,'Publication Table (%)'!$B71,AllPublicationData!$B:$B,'Publication Table (%)'!R$7)))))))</f>
        <v>5.9770114942528735E-2</v>
      </c>
      <c r="S71" s="96">
        <f>IF('Publication Table (%)'!$C$5="All Cancelled Operations",
IFERROR(SUMIFS(AllPublicationData!$F:$F,AllPublicationData!$A:$A,'Publication Table (%)'!$B71,AllPublicationData!$B:$B,'Publication Table (%)'!$C$4,AllPublicationData!$D:$D,'Publication Table (%)'!S$7)/
SUMIFS(AllPublicationData!$E:$E,AllPublicationData!$A:$A,'Publication Table (%)'!$B71,AllPublicationData!$B:$B,'Publication Table (%)'!$C$4,AllPublicationData!$D:$D,'Publication Table (%)'!S$7),
SUMIFS(AllPublicationData!$F:$F,AllPublicationData!$A:$A,'Publication Table (%)'!$B71,AllPublicationData!$B:$B,'Publication Table (%)'!S$7)/
SUMIFS(AllPublicationData!$E:$E,AllPublicationData!$A:$A,'Publication Table (%)'!$B71,AllPublicationData!$B:$B,'Publication Table (%)'!S$7)),
IF('Publication Table (%)'!$C$5="Operations cancelled by patient",
IFERROR(SUMIFS(AllPublicationData!$G:$G,AllPublicationData!$A:$A,'Publication Table (%)'!$B71,AllPublicationData!$B:$B,'Publication Table (%)'!$C$4,AllPublicationData!$D:$D,'Publication Table (%)'!S$7)/
SUMIFS(AllPublicationData!$E:$E,AllPublicationData!$A:$A,'Publication Table (%)'!$B71,AllPublicationData!$B:$B,'Publication Table (%)'!$C$4,AllPublicationData!$D:$D,'Publication Table (%)'!S$7),
SUMIFS(AllPublicationData!$G:$G,AllPublicationData!$A:$A,'Publication Table (%)'!$B71,AllPublicationData!$B:$B,'Publication Table (%)'!S$7)/
SUMIFS(AllPublicationData!$E:$E,AllPublicationData!$A:$A,'Publication Table (%)'!$B71,AllPublicationData!$B:$B,'Publication Table (%)'!S$7)),
IF('Publication Table (%)'!$C$5="Operations cancelled for clinical reasons",
IFERROR(SUMIFS(AllPublicationData!$H:$H,AllPublicationData!$A:$A,'Publication Table (%)'!$B71,AllPublicationData!$B:$B,'Publication Table (%)'!$C$4,AllPublicationData!$D:$D,'Publication Table (%)'!S$7)/
SUMIFS(AllPublicationData!$E:$E,AllPublicationData!$A:$A,'Publication Table (%)'!$B71,AllPublicationData!$B:$B,'Publication Table (%)'!$C$4,AllPublicationData!$D:$D,'Publication Table (%)'!S$7),
SUMIFS(AllPublicationData!$H:$H,AllPublicationData!$A:$A,'Publication Table (%)'!$B71,AllPublicationData!$B:$B,'Publication Table (%)'!S$7)/
SUMIFS(AllPublicationData!$E:$E,AllPublicationData!$A:$A,'Publication Table (%)'!$B71,AllPublicationData!$B:$B,'Publication Table (%)'!S$7)),
IF('Publication Table (%)'!$C$5="Operations cancelled for non-clinical/capacity reasons",
IFERROR(SUMIFS(AllPublicationData!$I:$I,AllPublicationData!$A:$A,'Publication Table (%)'!$B71,AllPublicationData!$B:$B,'Publication Table (%)'!$C$4,AllPublicationData!$D:$D,'Publication Table (%)'!S$7)/
SUMIFS(AllPublicationData!$E:$E,AllPublicationData!$A:$A,'Publication Table (%)'!$B71,AllPublicationData!$B:$B,'Publication Table (%)'!$C$4,AllPublicationData!$D:$D,'Publication Table (%)'!S$7),
SUMIFS(AllPublicationData!$I:$I,AllPublicationData!$A:$A,'Publication Table (%)'!$B71,AllPublicationData!$B:$B,'Publication Table (%)'!S$7)/
SUMIFS(AllPublicationData!$E:$E,AllPublicationData!$A:$A,'Publication Table (%)'!$B71,AllPublicationData!$B:$B,'Publication Table (%)'!S$7)),
IF('Publication Table (%)'!$C$5="Cancellations for other reasons",
IFERROR(SUMIFS(AllPublicationData!$J:$J,AllPublicationData!$A:$A,'Publication Table (%)'!$B71,AllPublicationData!$B:$B,'Publication Table (%)'!$C$4,AllPublicationData!$D:$D,'Publication Table (%)'!S$7)/
SUMIFS(AllPublicationData!$E:$E,AllPublicationData!$A:$A,'Publication Table (%)'!$B71,AllPublicationData!$B:$B,'Publication Table (%)'!$C$4,AllPublicationData!$D:$D,'Publication Table (%)'!S$7),
SUMIFS(AllPublicationData!$J:$J,AllPublicationData!$A:$A,'Publication Table (%)'!$B71,AllPublicationData!$B:$B,'Publication Table (%)'!S$7)/
SUMIFS(AllPublicationData!$E:$E,AllPublicationData!$A:$A,'Publication Table (%)'!$B71,AllPublicationData!$B:$B,'Publication Table (%)'!S$7)))))))</f>
        <v>0.13333333333333333</v>
      </c>
    </row>
    <row r="72" spans="2:19" x14ac:dyDescent="0.35">
      <c r="B72" s="89">
        <v>43466</v>
      </c>
      <c r="C72" s="112">
        <f>IF('Publication Table (%)'!$C$5="All Cancelled Operations",
SUMIFS(AllPublicationData!$F:$F,AllPublicationData!$A:$A,'Publication Table (%)'!$B72,AllPublicationData!$B:$B,'Publication Table (%)'!$C$4),
IF('Publication Table (%)'!$C$5="Operations cancelled by patient",
SUMIFS(AllPublicationData!$G:$G,AllPublicationData!$A:$A,'Publication Table (%)'!$B72,AllPublicationData!$B:$B,'Publication Table (%)'!$C$4),
IF('Publication Table (%)'!$C$5="Operations cancelled for clinical reasons",
SUMIFS(AllPublicationData!$H:$H,AllPublicationData!$A:$A,'Publication Table (%)'!$B72,AllPublicationData!$B:$B,'Publication Table (%)'!$C$4),
IF('Publication Table (%)'!$C$5="Operations cancelled for non-clinical/capacity reasons",
SUMIFS(AllPublicationData!$I:$I,AllPublicationData!$A:$A,'Publication Table (%)'!$B72,AllPublicationData!$B:$B,'Publication Table (%)'!$C$4),
IF('Publication Table (%)'!$C$5="Cancellations for other reasons",
SUMIFS(AllPublicationData!$J:$J,AllPublicationData!$A:$A,'Publication Table (%)'!$B72,AllPublicationData!$B:$B,'Publication Table (%)'!$C$4))))))+
IF(AND($C$4="NHS Scotland",$C$5="All Cancelled Operations"),
SUMIFS(AllPublicationData!$F:$F,AllPublicationData!$A:$A,'Publication Table (%)'!$B72),
IF(AND($C$4="NHS Scotland",$C$5="Operations cancelled by patient"),
SUMIFS(AllPublicationData!$G:$G,AllPublicationData!$A:$A,'Publication Table (%)'!$B72),
IF(AND($C$4="NHS Scotland",$C$5="Operations cancelled for clinical reasons"),
SUMIFS(AllPublicationData!$H:$H,AllPublicationData!$A:$A,'Publication Table (%)'!$B72),
IF(AND($C$4="NHS Scotland",$C$5="Operations cancelled for non-clinical/capacity reasons"),
SUMIFS(AllPublicationData!$I:$I,AllPublicationData!$A:$A,'Publication Table (%)'!$B72),
IF(AND($C$4="NHS Scotland",$C$5="Cancellations for other reasons"),
SUMIFS(AllPublicationData!$J:$J,AllPublicationData!$A:$A,'Publication Table (%)'!$B72))))))</f>
        <v>2788</v>
      </c>
      <c r="D72" s="110">
        <f>IF(AND('Publication Table (%)'!$C$5="All Cancelled Operations",$C$4&lt;&gt;"NHS Scotland"),
IFERROR(SUMIFS(AllPublicationData!$F:$F,AllPublicationData!$A:$A,'Publication Table (%)'!$B72,AllPublicationData!$B:$B,'Publication Table (%)'!$C$4,AllPublicationData!$D:$D,'Publication Table (%)'!D$7)/
SUMIFS(AllPublicationData!$E:$E,AllPublicationData!$A:$A,'Publication Table (%)'!$B72,AllPublicationData!$B:$B,'Publication Table (%)'!$C$4,AllPublicationData!$D:$D,'Publication Table (%)'!D$7),
SUMIFS(AllPublicationData!$F:$F,AllPublicationData!$A:$A,'Publication Table (%)'!$B72,AllPublicationData!$B:$B,'Publication Table (%)'!D$7)/
SUMIFS(AllPublicationData!$E:$E,AllPublicationData!$A:$A,'Publication Table (%)'!$B72,AllPublicationData!$B:$B,'Publication Table (%)'!D$7)),
IF(AND('Publication Table (%)'!$C$5="Operations cancelled by patient",$C$4&lt;&gt;"NHS Scotland"),
IFERROR(SUMIFS(AllPublicationData!$G:$G,AllPublicationData!$A:$A,'Publication Table (%)'!$B72,AllPublicationData!$B:$B,'Publication Table (%)'!$C$4,AllPublicationData!$D:$D,'Publication Table (%)'!D$7)/
SUMIFS(AllPublicationData!$E:$E,AllPublicationData!$A:$A,'Publication Table (%)'!$B72,AllPublicationData!$B:$B,'Publication Table (%)'!$C$4,AllPublicationData!$D:$D,'Publication Table (%)'!D$7),
SUMIFS(AllPublicationData!$G:$G,AllPublicationData!$A:$A,'Publication Table (%)'!$B72,AllPublicationData!$B:$B,'Publication Table (%)'!D$7)/
SUMIFS(AllPublicationData!$E:$E,AllPublicationData!$A:$A,'Publication Table (%)'!$B72,AllPublicationData!$B:$B,'Publication Table (%)'!D$7)),
IF(AND('Publication Table (%)'!$C$5="Operations cancelled for clinical reasons",$C$4&lt;&gt;"NHS Scotland"),
IFERROR(SUMIFS(AllPublicationData!$H:$H,AllPublicationData!$A:$A,'Publication Table (%)'!$B72,AllPublicationData!$B:$B,'Publication Table (%)'!$C$4,AllPublicationData!$D:$D,'Publication Table (%)'!D$7)/
SUMIFS(AllPublicationData!$E:$E,AllPublicationData!$A:$A,'Publication Table (%)'!$B72,AllPublicationData!$B:$B,'Publication Table (%)'!$C$4,AllPublicationData!$D:$D,'Publication Table (%)'!D$7),
SUMIFS(AllPublicationData!$H:$H,AllPublicationData!$A:$A,'Publication Table (%)'!$B72,AllPublicationData!$B:$B,'Publication Table (%)'!D$7)/
SUMIFS(AllPublicationData!$E:$E,AllPublicationData!$A:$A,'Publication Table (%)'!$B72,AllPublicationData!$B:$B,'Publication Table (%)'!D$7)),
IF(AND('Publication Table (%)'!$C$5="Operations cancelled for non-clinical/capacity reasons",$C$4&lt;&gt;"NHS Scotland"),
IFERROR(SUMIFS(AllPublicationData!$I:$I,AllPublicationData!$A:$A,'Publication Table (%)'!$B72,AllPublicationData!$B:$B,'Publication Table (%)'!$C$4,AllPublicationData!$D:$D,'Publication Table (%)'!D$7)/
SUMIFS(AllPublicationData!$E:$E,AllPublicationData!$A:$A,'Publication Table (%)'!$B72,AllPublicationData!$B:$B,'Publication Table (%)'!$C$4,AllPublicationData!$D:$D,'Publication Table (%)'!D$7),
SUMIFS(AllPublicationData!$I:$I,AllPublicationData!$A:$A,'Publication Table (%)'!$B72,AllPublicationData!$B:$B,'Publication Table (%)'!D$7)/
SUMIFS(AllPublicationData!$E:$E,AllPublicationData!$A:$A,'Publication Table (%)'!$B72,AllPublicationData!$B:$B,'Publication Table (%)'!D$7)),
IF(AND('Publication Table (%)'!$C$5="Cancellations for other reasons",$C$4&lt;&gt;"NHS Scotland"),
IFERROR(SUMIFS(AllPublicationData!$J:$J,AllPublicationData!$A:$A,'Publication Table (%)'!$B72,AllPublicationData!$B:$B,'Publication Table (%)'!$C$4,AllPublicationData!$D:$D,'Publication Table (%)'!D$7)/
SUMIFS(AllPublicationData!$E:$E,AllPublicationData!$A:$A,'Publication Table (%)'!$B72,AllPublicationData!$B:$B,'Publication Table (%)'!$C$4,AllPublicationData!$D:$D,'Publication Table (%)'!D$7),
SUMIFS(AllPublicationData!$J:$J,AllPublicationData!$A:$A,'Publication Table (%)'!$B72,AllPublicationData!$B:$B,'Publication Table (%)'!D$7)/
SUMIFS(AllPublicationData!$E:$E,AllPublicationData!$A:$A,'Publication Table (%)'!$B72,AllPublicationData!$B:$B,'Publication Table (%)'!D$7)),
IF(AND($C$4="NHS Scotland",$C$5="All Cancelled Operations"),
SUMIFS(AllPublicationData!$F:$F,AllPublicationData!$A:$A,'Publication Table'!$B72)/
SUMIFS(AllPublicationData!$E:$E,AllPublicationData!$A:$A,'Publication Table'!$B72),
IF(AND($C$4="NHS Scotland",$C$5="Operations cancelled by patient"),
SUMIFS(AllPublicationData!$G:$G,AllPublicationData!$A:$A,'Publication Table'!$B72)/
SUMIFS(AllPublicationData!$E:$E,AllPublicationData!$A:$A,'Publication Table'!$B72),
IF(AND($C$4="NHS Scotland",$C$5="Operations cancelled for clinical reasons"),
SUMIFS(AllPublicationData!$H:$H,AllPublicationData!$A:$A,'Publication Table'!$B72)/
SUMIFS(AllPublicationData!$E:$E,AllPublicationData!$A:$A,'Publication Table'!$B72),
IF(AND($C$4="NHS Scotland",$C$5="Operations cancelled for non-clinical/capacity reasons"),
SUMIFS(AllPublicationData!$I:$I,AllPublicationData!$A:$A,'Publication Table'!$B72)/
SUMIFS(AllPublicationData!$E:$E,AllPublicationData!$A:$A,'Publication Table'!$B72),
IF(AND($C$4="NHS Scotland",$C$5="Cancellations for other reasons"),
SUMIFS(AllPublicationData!$J:$J,AllPublicationData!$A:$A,'Publication Table'!$B72)/
SUMIFS(AllPublicationData!$E:$E,AllPublicationData!$A:$A,'Publication Table'!$B72)))))))))))</f>
        <v>9.5247856239964471E-2</v>
      </c>
      <c r="E72" s="96">
        <f>IF('Publication Table (%)'!$C$5="All Cancelled Operations",
IFERROR(SUMIFS(AllPublicationData!$F:$F,AllPublicationData!$A:$A,'Publication Table (%)'!$B72,AllPublicationData!$B:$B,'Publication Table (%)'!$C$4,AllPublicationData!$D:$D,'Publication Table (%)'!E$7)/
SUMIFS(AllPublicationData!$E:$E,AllPublicationData!$A:$A,'Publication Table (%)'!$B72,AllPublicationData!$B:$B,'Publication Table (%)'!$C$4,AllPublicationData!$D:$D,'Publication Table (%)'!E$7),
SUMIFS(AllPublicationData!$F:$F,AllPublicationData!$A:$A,'Publication Table (%)'!$B72,AllPublicationData!$B:$B,'Publication Table (%)'!E$7)/
SUMIFS(AllPublicationData!$E:$E,AllPublicationData!$A:$A,'Publication Table (%)'!$B72,AllPublicationData!$B:$B,'Publication Table (%)'!E$7)),
IF('Publication Table (%)'!$C$5="Operations cancelled by patient",
IFERROR(SUMIFS(AllPublicationData!$G:$G,AllPublicationData!$A:$A,'Publication Table (%)'!$B72,AllPublicationData!$B:$B,'Publication Table (%)'!$C$4,AllPublicationData!$D:$D,'Publication Table (%)'!E$7)/
SUMIFS(AllPublicationData!$E:$E,AllPublicationData!$A:$A,'Publication Table (%)'!$B72,AllPublicationData!$B:$B,'Publication Table (%)'!$C$4,AllPublicationData!$D:$D,'Publication Table (%)'!E$7),
SUMIFS(AllPublicationData!$G:$G,AllPublicationData!$A:$A,'Publication Table (%)'!$B72,AllPublicationData!$B:$B,'Publication Table (%)'!E$7)/
SUMIFS(AllPublicationData!$E:$E,AllPublicationData!$A:$A,'Publication Table (%)'!$B72,AllPublicationData!$B:$B,'Publication Table (%)'!E$7)),
IF('Publication Table (%)'!$C$5="Operations cancelled for clinical reasons",
IFERROR(SUMIFS(AllPublicationData!$H:$H,AllPublicationData!$A:$A,'Publication Table (%)'!$B72,AllPublicationData!$B:$B,'Publication Table (%)'!$C$4,AllPublicationData!$D:$D,'Publication Table (%)'!E$7)/
SUMIFS(AllPublicationData!$E:$E,AllPublicationData!$A:$A,'Publication Table (%)'!$B72,AllPublicationData!$B:$B,'Publication Table (%)'!$C$4,AllPublicationData!$D:$D,'Publication Table (%)'!E$7),
SUMIFS(AllPublicationData!$H:$H,AllPublicationData!$A:$A,'Publication Table (%)'!$B72,AllPublicationData!$B:$B,'Publication Table (%)'!E$7)/
SUMIFS(AllPublicationData!$E:$E,AllPublicationData!$A:$A,'Publication Table (%)'!$B72,AllPublicationData!$B:$B,'Publication Table (%)'!E$7)),
IF('Publication Table (%)'!$C$5="Operations cancelled for non-clinical/capacity reasons",
IFERROR(SUMIFS(AllPublicationData!$I:$I,AllPublicationData!$A:$A,'Publication Table (%)'!$B72,AllPublicationData!$B:$B,'Publication Table (%)'!$C$4,AllPublicationData!$D:$D,'Publication Table (%)'!E$7)/
SUMIFS(AllPublicationData!$E:$E,AllPublicationData!$A:$A,'Publication Table (%)'!$B72,AllPublicationData!$B:$B,'Publication Table (%)'!$C$4,AllPublicationData!$D:$D,'Publication Table (%)'!E$7),
SUMIFS(AllPublicationData!$I:$I,AllPublicationData!$A:$A,'Publication Table (%)'!$B72,AllPublicationData!$B:$B,'Publication Table (%)'!E$7)/
SUMIFS(AllPublicationData!$E:$E,AllPublicationData!$A:$A,'Publication Table (%)'!$B72,AllPublicationData!$B:$B,'Publication Table (%)'!E$7)),
IF('Publication Table (%)'!$C$5="Cancellations for other reasons",
IFERROR(SUMIFS(AllPublicationData!$J:$J,AllPublicationData!$A:$A,'Publication Table (%)'!$B72,AllPublicationData!$B:$B,'Publication Table (%)'!$C$4,AllPublicationData!$D:$D,'Publication Table (%)'!E$7)/
SUMIFS(AllPublicationData!$E:$E,AllPublicationData!$A:$A,'Publication Table (%)'!$B72,AllPublicationData!$B:$B,'Publication Table (%)'!$C$4,AllPublicationData!$D:$D,'Publication Table (%)'!E$7),
SUMIFS(AllPublicationData!$J:$J,AllPublicationData!$A:$A,'Publication Table (%)'!$B72,AllPublicationData!$B:$B,'Publication Table (%)'!E$7)/
SUMIFS(AllPublicationData!$E:$E,AllPublicationData!$A:$A,'Publication Table (%)'!$B72,AllPublicationData!$B:$B,'Publication Table (%)'!E$7)))))))</f>
        <v>5.2230046948356805E-2</v>
      </c>
      <c r="F72" s="96">
        <f>IF('Publication Table (%)'!$C$5="All Cancelled Operations",
IFERROR(SUMIFS(AllPublicationData!$F:$F,AllPublicationData!$A:$A,'Publication Table (%)'!$B72,AllPublicationData!$B:$B,'Publication Table (%)'!$C$4,AllPublicationData!$D:$D,'Publication Table (%)'!F$7)/
SUMIFS(AllPublicationData!$E:$E,AllPublicationData!$A:$A,'Publication Table (%)'!$B72,AllPublicationData!$B:$B,'Publication Table (%)'!$C$4,AllPublicationData!$D:$D,'Publication Table (%)'!F$7),
SUMIFS(AllPublicationData!$F:$F,AllPublicationData!$A:$A,'Publication Table (%)'!$B72,AllPublicationData!$B:$B,'Publication Table (%)'!F$7)/
SUMIFS(AllPublicationData!$E:$E,AllPublicationData!$A:$A,'Publication Table (%)'!$B72,AllPublicationData!$B:$B,'Publication Table (%)'!F$7)),
IF('Publication Table (%)'!$C$5="Operations cancelled by patient",
IFERROR(SUMIFS(AllPublicationData!$G:$G,AllPublicationData!$A:$A,'Publication Table (%)'!$B72,AllPublicationData!$B:$B,'Publication Table (%)'!$C$4,AllPublicationData!$D:$D,'Publication Table (%)'!F$7)/
SUMIFS(AllPublicationData!$E:$E,AllPublicationData!$A:$A,'Publication Table (%)'!$B72,AllPublicationData!$B:$B,'Publication Table (%)'!$C$4,AllPublicationData!$D:$D,'Publication Table (%)'!F$7),
SUMIFS(AllPublicationData!$G:$G,AllPublicationData!$A:$A,'Publication Table (%)'!$B72,AllPublicationData!$B:$B,'Publication Table (%)'!F$7)/
SUMIFS(AllPublicationData!$E:$E,AllPublicationData!$A:$A,'Publication Table (%)'!$B72,AllPublicationData!$B:$B,'Publication Table (%)'!F$7)),
IF('Publication Table (%)'!$C$5="Operations cancelled for clinical reasons",
IFERROR(SUMIFS(AllPublicationData!$H:$H,AllPublicationData!$A:$A,'Publication Table (%)'!$B72,AllPublicationData!$B:$B,'Publication Table (%)'!$C$4,AllPublicationData!$D:$D,'Publication Table (%)'!F$7)/
SUMIFS(AllPublicationData!$E:$E,AllPublicationData!$A:$A,'Publication Table (%)'!$B72,AllPublicationData!$B:$B,'Publication Table (%)'!$C$4,AllPublicationData!$D:$D,'Publication Table (%)'!F$7),
SUMIFS(AllPublicationData!$H:$H,AllPublicationData!$A:$A,'Publication Table (%)'!$B72,AllPublicationData!$B:$B,'Publication Table (%)'!F$7)/
SUMIFS(AllPublicationData!$E:$E,AllPublicationData!$A:$A,'Publication Table (%)'!$B72,AllPublicationData!$B:$B,'Publication Table (%)'!F$7)),
IF('Publication Table (%)'!$C$5="Operations cancelled for non-clinical/capacity reasons",
IFERROR(SUMIFS(AllPublicationData!$I:$I,AllPublicationData!$A:$A,'Publication Table (%)'!$B72,AllPublicationData!$B:$B,'Publication Table (%)'!$C$4,AllPublicationData!$D:$D,'Publication Table (%)'!F$7)/
SUMIFS(AllPublicationData!$E:$E,AllPublicationData!$A:$A,'Publication Table (%)'!$B72,AllPublicationData!$B:$B,'Publication Table (%)'!$C$4,AllPublicationData!$D:$D,'Publication Table (%)'!F$7),
SUMIFS(AllPublicationData!$I:$I,AllPublicationData!$A:$A,'Publication Table (%)'!$B72,AllPublicationData!$B:$B,'Publication Table (%)'!F$7)/
SUMIFS(AllPublicationData!$E:$E,AllPublicationData!$A:$A,'Publication Table (%)'!$B72,AllPublicationData!$B:$B,'Publication Table (%)'!F$7)),
IF('Publication Table (%)'!$C$5="Cancellations for other reasons",
IFERROR(SUMIFS(AllPublicationData!$J:$J,AllPublicationData!$A:$A,'Publication Table (%)'!$B72,AllPublicationData!$B:$B,'Publication Table (%)'!$C$4,AllPublicationData!$D:$D,'Publication Table (%)'!F$7)/
SUMIFS(AllPublicationData!$E:$E,AllPublicationData!$A:$A,'Publication Table (%)'!$B72,AllPublicationData!$B:$B,'Publication Table (%)'!$C$4,AllPublicationData!$D:$D,'Publication Table (%)'!F$7),
SUMIFS(AllPublicationData!$J:$J,AllPublicationData!$A:$A,'Publication Table (%)'!$B72,AllPublicationData!$B:$B,'Publication Table (%)'!F$7)/
SUMIFS(AllPublicationData!$E:$E,AllPublicationData!$A:$A,'Publication Table (%)'!$B72,AllPublicationData!$B:$B,'Publication Table (%)'!F$7)))))))</f>
        <v>0.13798614810868406</v>
      </c>
      <c r="G72" s="96">
        <f>IF('Publication Table (%)'!$C$5="All Cancelled Operations",
IFERROR(SUMIFS(AllPublicationData!$F:$F,AllPublicationData!$A:$A,'Publication Table (%)'!$B72,AllPublicationData!$B:$B,'Publication Table (%)'!$C$4,AllPublicationData!$D:$D,'Publication Table (%)'!G$7)/
SUMIFS(AllPublicationData!$E:$E,AllPublicationData!$A:$A,'Publication Table (%)'!$B72,AllPublicationData!$B:$B,'Publication Table (%)'!$C$4,AllPublicationData!$D:$D,'Publication Table (%)'!G$7),
SUMIFS(AllPublicationData!$F:$F,AllPublicationData!$A:$A,'Publication Table (%)'!$B72,AllPublicationData!$B:$B,'Publication Table (%)'!G$7)/
SUMIFS(AllPublicationData!$E:$E,AllPublicationData!$A:$A,'Publication Table (%)'!$B72,AllPublicationData!$B:$B,'Publication Table (%)'!G$7)),
IF('Publication Table (%)'!$C$5="Operations cancelled by patient",
IFERROR(SUMIFS(AllPublicationData!$G:$G,AllPublicationData!$A:$A,'Publication Table (%)'!$B72,AllPublicationData!$B:$B,'Publication Table (%)'!$C$4,AllPublicationData!$D:$D,'Publication Table (%)'!G$7)/
SUMIFS(AllPublicationData!$E:$E,AllPublicationData!$A:$A,'Publication Table (%)'!$B72,AllPublicationData!$B:$B,'Publication Table (%)'!$C$4,AllPublicationData!$D:$D,'Publication Table (%)'!G$7),
SUMIFS(AllPublicationData!$G:$G,AllPublicationData!$A:$A,'Publication Table (%)'!$B72,AllPublicationData!$B:$B,'Publication Table (%)'!G$7)/
SUMIFS(AllPublicationData!$E:$E,AllPublicationData!$A:$A,'Publication Table (%)'!$B72,AllPublicationData!$B:$B,'Publication Table (%)'!G$7)),
IF('Publication Table (%)'!$C$5="Operations cancelled for clinical reasons",
IFERROR(SUMIFS(AllPublicationData!$H:$H,AllPublicationData!$A:$A,'Publication Table (%)'!$B72,AllPublicationData!$B:$B,'Publication Table (%)'!$C$4,AllPublicationData!$D:$D,'Publication Table (%)'!G$7)/
SUMIFS(AllPublicationData!$E:$E,AllPublicationData!$A:$A,'Publication Table (%)'!$B72,AllPublicationData!$B:$B,'Publication Table (%)'!$C$4,AllPublicationData!$D:$D,'Publication Table (%)'!G$7),
SUMIFS(AllPublicationData!$H:$H,AllPublicationData!$A:$A,'Publication Table (%)'!$B72,AllPublicationData!$B:$B,'Publication Table (%)'!G$7)/
SUMIFS(AllPublicationData!$E:$E,AllPublicationData!$A:$A,'Publication Table (%)'!$B72,AllPublicationData!$B:$B,'Publication Table (%)'!G$7)),
IF('Publication Table (%)'!$C$5="Operations cancelled for non-clinical/capacity reasons",
IFERROR(SUMIFS(AllPublicationData!$I:$I,AllPublicationData!$A:$A,'Publication Table (%)'!$B72,AllPublicationData!$B:$B,'Publication Table (%)'!$C$4,AllPublicationData!$D:$D,'Publication Table (%)'!G$7)/
SUMIFS(AllPublicationData!$E:$E,AllPublicationData!$A:$A,'Publication Table (%)'!$B72,AllPublicationData!$B:$B,'Publication Table (%)'!$C$4,AllPublicationData!$D:$D,'Publication Table (%)'!G$7),
SUMIFS(AllPublicationData!$I:$I,AllPublicationData!$A:$A,'Publication Table (%)'!$B72,AllPublicationData!$B:$B,'Publication Table (%)'!G$7)/
SUMIFS(AllPublicationData!$E:$E,AllPublicationData!$A:$A,'Publication Table (%)'!$B72,AllPublicationData!$B:$B,'Publication Table (%)'!G$7)),
IF('Publication Table (%)'!$C$5="Cancellations for other reasons",
IFERROR(SUMIFS(AllPublicationData!$J:$J,AllPublicationData!$A:$A,'Publication Table (%)'!$B72,AllPublicationData!$B:$B,'Publication Table (%)'!$C$4,AllPublicationData!$D:$D,'Publication Table (%)'!G$7)/
SUMIFS(AllPublicationData!$E:$E,AllPublicationData!$A:$A,'Publication Table (%)'!$B72,AllPublicationData!$B:$B,'Publication Table (%)'!$C$4,AllPublicationData!$D:$D,'Publication Table (%)'!G$7),
SUMIFS(AllPublicationData!$J:$J,AllPublicationData!$A:$A,'Publication Table (%)'!$B72,AllPublicationData!$B:$B,'Publication Table (%)'!G$7)/
SUMIFS(AllPublicationData!$E:$E,AllPublicationData!$A:$A,'Publication Table (%)'!$B72,AllPublicationData!$B:$B,'Publication Table (%)'!G$7)))))))</f>
        <v>9.5505617977528087E-2</v>
      </c>
      <c r="H72" s="96">
        <f>IF('Publication Table (%)'!$C$5="All Cancelled Operations",
IFERROR(SUMIFS(AllPublicationData!$F:$F,AllPublicationData!$A:$A,'Publication Table (%)'!$B72,AllPublicationData!$B:$B,'Publication Table (%)'!$C$4,AllPublicationData!$D:$D,'Publication Table (%)'!H$7)/
SUMIFS(AllPublicationData!$E:$E,AllPublicationData!$A:$A,'Publication Table (%)'!$B72,AllPublicationData!$B:$B,'Publication Table (%)'!$C$4,AllPublicationData!$D:$D,'Publication Table (%)'!H$7),
SUMIFS(AllPublicationData!$F:$F,AllPublicationData!$A:$A,'Publication Table (%)'!$B72,AllPublicationData!$B:$B,'Publication Table (%)'!H$7)/
SUMIFS(AllPublicationData!$E:$E,AllPublicationData!$A:$A,'Publication Table (%)'!$B72,AllPublicationData!$B:$B,'Publication Table (%)'!H$7)),
IF('Publication Table (%)'!$C$5="Operations cancelled by patient",
IFERROR(SUMIFS(AllPublicationData!$G:$G,AllPublicationData!$A:$A,'Publication Table (%)'!$B72,AllPublicationData!$B:$B,'Publication Table (%)'!$C$4,AllPublicationData!$D:$D,'Publication Table (%)'!H$7)/
SUMIFS(AllPublicationData!$E:$E,AllPublicationData!$A:$A,'Publication Table (%)'!$B72,AllPublicationData!$B:$B,'Publication Table (%)'!$C$4,AllPublicationData!$D:$D,'Publication Table (%)'!H$7),
SUMIFS(AllPublicationData!$G:$G,AllPublicationData!$A:$A,'Publication Table (%)'!$B72,AllPublicationData!$B:$B,'Publication Table (%)'!H$7)/
SUMIFS(AllPublicationData!$E:$E,AllPublicationData!$A:$A,'Publication Table (%)'!$B72,AllPublicationData!$B:$B,'Publication Table (%)'!H$7)),
IF('Publication Table (%)'!$C$5="Operations cancelled for clinical reasons",
IFERROR(SUMIFS(AllPublicationData!$H:$H,AllPublicationData!$A:$A,'Publication Table (%)'!$B72,AllPublicationData!$B:$B,'Publication Table (%)'!$C$4,AllPublicationData!$D:$D,'Publication Table (%)'!H$7)/
SUMIFS(AllPublicationData!$E:$E,AllPublicationData!$A:$A,'Publication Table (%)'!$B72,AllPublicationData!$B:$B,'Publication Table (%)'!$C$4,AllPublicationData!$D:$D,'Publication Table (%)'!H$7),
SUMIFS(AllPublicationData!$H:$H,AllPublicationData!$A:$A,'Publication Table (%)'!$B72,AllPublicationData!$B:$B,'Publication Table (%)'!H$7)/
SUMIFS(AllPublicationData!$E:$E,AllPublicationData!$A:$A,'Publication Table (%)'!$B72,AllPublicationData!$B:$B,'Publication Table (%)'!H$7)),
IF('Publication Table (%)'!$C$5="Operations cancelled for non-clinical/capacity reasons",
IFERROR(SUMIFS(AllPublicationData!$I:$I,AllPublicationData!$A:$A,'Publication Table (%)'!$B72,AllPublicationData!$B:$B,'Publication Table (%)'!$C$4,AllPublicationData!$D:$D,'Publication Table (%)'!H$7)/
SUMIFS(AllPublicationData!$E:$E,AllPublicationData!$A:$A,'Publication Table (%)'!$B72,AllPublicationData!$B:$B,'Publication Table (%)'!$C$4,AllPublicationData!$D:$D,'Publication Table (%)'!H$7),
SUMIFS(AllPublicationData!$I:$I,AllPublicationData!$A:$A,'Publication Table (%)'!$B72,AllPublicationData!$B:$B,'Publication Table (%)'!H$7)/
SUMIFS(AllPublicationData!$E:$E,AllPublicationData!$A:$A,'Publication Table (%)'!$B72,AllPublicationData!$B:$B,'Publication Table (%)'!H$7)),
IF('Publication Table (%)'!$C$5="Cancellations for other reasons",
IFERROR(SUMIFS(AllPublicationData!$J:$J,AllPublicationData!$A:$A,'Publication Table (%)'!$B72,AllPublicationData!$B:$B,'Publication Table (%)'!$C$4,AllPublicationData!$D:$D,'Publication Table (%)'!H$7)/
SUMIFS(AllPublicationData!$E:$E,AllPublicationData!$A:$A,'Publication Table (%)'!$B72,AllPublicationData!$B:$B,'Publication Table (%)'!$C$4,AllPublicationData!$D:$D,'Publication Table (%)'!H$7),
SUMIFS(AllPublicationData!$J:$J,AllPublicationData!$A:$A,'Publication Table (%)'!$B72,AllPublicationData!$B:$B,'Publication Table (%)'!H$7)/
SUMIFS(AllPublicationData!$E:$E,AllPublicationData!$A:$A,'Publication Table (%)'!$B72,AllPublicationData!$B:$B,'Publication Table (%)'!H$7)))))))</f>
        <v>8.0053368912608405E-2</v>
      </c>
      <c r="I72" s="96">
        <f>IF('Publication Table (%)'!$C$5="All Cancelled Operations",
IFERROR(SUMIFS(AllPublicationData!$F:$F,AllPublicationData!$A:$A,'Publication Table (%)'!$B72,AllPublicationData!$B:$B,'Publication Table (%)'!$C$4,AllPublicationData!$D:$D,'Publication Table (%)'!I$7)/
SUMIFS(AllPublicationData!$E:$E,AllPublicationData!$A:$A,'Publication Table (%)'!$B72,AllPublicationData!$B:$B,'Publication Table (%)'!$C$4,AllPublicationData!$D:$D,'Publication Table (%)'!I$7),
SUMIFS(AllPublicationData!$F:$F,AllPublicationData!$A:$A,'Publication Table (%)'!$B72,AllPublicationData!$B:$B,'Publication Table (%)'!I$7)/
SUMIFS(AllPublicationData!$E:$E,AllPublicationData!$A:$A,'Publication Table (%)'!$B72,AllPublicationData!$B:$B,'Publication Table (%)'!I$7)),
IF('Publication Table (%)'!$C$5="Operations cancelled by patient",
IFERROR(SUMIFS(AllPublicationData!$G:$G,AllPublicationData!$A:$A,'Publication Table (%)'!$B72,AllPublicationData!$B:$B,'Publication Table (%)'!$C$4,AllPublicationData!$D:$D,'Publication Table (%)'!I$7)/
SUMIFS(AllPublicationData!$E:$E,AllPublicationData!$A:$A,'Publication Table (%)'!$B72,AllPublicationData!$B:$B,'Publication Table (%)'!$C$4,AllPublicationData!$D:$D,'Publication Table (%)'!I$7),
SUMIFS(AllPublicationData!$G:$G,AllPublicationData!$A:$A,'Publication Table (%)'!$B72,AllPublicationData!$B:$B,'Publication Table (%)'!I$7)/
SUMIFS(AllPublicationData!$E:$E,AllPublicationData!$A:$A,'Publication Table (%)'!$B72,AllPublicationData!$B:$B,'Publication Table (%)'!I$7)),
IF('Publication Table (%)'!$C$5="Operations cancelled for clinical reasons",
IFERROR(SUMIFS(AllPublicationData!$H:$H,AllPublicationData!$A:$A,'Publication Table (%)'!$B72,AllPublicationData!$B:$B,'Publication Table (%)'!$C$4,AllPublicationData!$D:$D,'Publication Table (%)'!I$7)/
SUMIFS(AllPublicationData!$E:$E,AllPublicationData!$A:$A,'Publication Table (%)'!$B72,AllPublicationData!$B:$B,'Publication Table (%)'!$C$4,AllPublicationData!$D:$D,'Publication Table (%)'!I$7),
SUMIFS(AllPublicationData!$H:$H,AllPublicationData!$A:$A,'Publication Table (%)'!$B72,AllPublicationData!$B:$B,'Publication Table (%)'!I$7)/
SUMIFS(AllPublicationData!$E:$E,AllPublicationData!$A:$A,'Publication Table (%)'!$B72,AllPublicationData!$B:$B,'Publication Table (%)'!I$7)),
IF('Publication Table (%)'!$C$5="Operations cancelled for non-clinical/capacity reasons",
IFERROR(SUMIFS(AllPublicationData!$I:$I,AllPublicationData!$A:$A,'Publication Table (%)'!$B72,AllPublicationData!$B:$B,'Publication Table (%)'!$C$4,AllPublicationData!$D:$D,'Publication Table (%)'!I$7)/
SUMIFS(AllPublicationData!$E:$E,AllPublicationData!$A:$A,'Publication Table (%)'!$B72,AllPublicationData!$B:$B,'Publication Table (%)'!$C$4,AllPublicationData!$D:$D,'Publication Table (%)'!I$7),
SUMIFS(AllPublicationData!$I:$I,AllPublicationData!$A:$A,'Publication Table (%)'!$B72,AllPublicationData!$B:$B,'Publication Table (%)'!I$7)/
SUMIFS(AllPublicationData!$E:$E,AllPublicationData!$A:$A,'Publication Table (%)'!$B72,AllPublicationData!$B:$B,'Publication Table (%)'!I$7)),
IF('Publication Table (%)'!$C$5="Cancellations for other reasons",
IFERROR(SUMIFS(AllPublicationData!$J:$J,AllPublicationData!$A:$A,'Publication Table (%)'!$B72,AllPublicationData!$B:$B,'Publication Table (%)'!$C$4,AllPublicationData!$D:$D,'Publication Table (%)'!I$7)/
SUMIFS(AllPublicationData!$E:$E,AllPublicationData!$A:$A,'Publication Table (%)'!$B72,AllPublicationData!$B:$B,'Publication Table (%)'!$C$4,AllPublicationData!$D:$D,'Publication Table (%)'!I$7),
SUMIFS(AllPublicationData!$J:$J,AllPublicationData!$A:$A,'Publication Table (%)'!$B72,AllPublicationData!$B:$B,'Publication Table (%)'!I$7)/
SUMIFS(AllPublicationData!$E:$E,AllPublicationData!$A:$A,'Publication Table (%)'!$B72,AllPublicationData!$B:$B,'Publication Table (%)'!I$7)))))))</f>
        <v>8.4112149532710276E-2</v>
      </c>
      <c r="J72" s="96">
        <f>IF('Publication Table (%)'!$C$5="All Cancelled Operations",
IFERROR(SUMIFS(AllPublicationData!$F:$F,AllPublicationData!$A:$A,'Publication Table (%)'!$B72,AllPublicationData!$B:$B,'Publication Table (%)'!$C$4,AllPublicationData!$D:$D,'Publication Table (%)'!J$7)/
SUMIFS(AllPublicationData!$E:$E,AllPublicationData!$A:$A,'Publication Table (%)'!$B72,AllPublicationData!$B:$B,'Publication Table (%)'!$C$4,AllPublicationData!$D:$D,'Publication Table (%)'!J$7),
SUMIFS(AllPublicationData!$F:$F,AllPublicationData!$A:$A,'Publication Table (%)'!$B72,AllPublicationData!$B:$B,'Publication Table (%)'!J$7)/
SUMIFS(AllPublicationData!$E:$E,AllPublicationData!$A:$A,'Publication Table (%)'!$B72,AllPublicationData!$B:$B,'Publication Table (%)'!J$7)),
IF('Publication Table (%)'!$C$5="Operations cancelled by patient",
IFERROR(SUMIFS(AllPublicationData!$G:$G,AllPublicationData!$A:$A,'Publication Table (%)'!$B72,AllPublicationData!$B:$B,'Publication Table (%)'!$C$4,AllPublicationData!$D:$D,'Publication Table (%)'!J$7)/
SUMIFS(AllPublicationData!$E:$E,AllPublicationData!$A:$A,'Publication Table (%)'!$B72,AllPublicationData!$B:$B,'Publication Table (%)'!$C$4,AllPublicationData!$D:$D,'Publication Table (%)'!J$7),
SUMIFS(AllPublicationData!$G:$G,AllPublicationData!$A:$A,'Publication Table (%)'!$B72,AllPublicationData!$B:$B,'Publication Table (%)'!J$7)/
SUMIFS(AllPublicationData!$E:$E,AllPublicationData!$A:$A,'Publication Table (%)'!$B72,AllPublicationData!$B:$B,'Publication Table (%)'!J$7)),
IF('Publication Table (%)'!$C$5="Operations cancelled for clinical reasons",
IFERROR(SUMIFS(AllPublicationData!$H:$H,AllPublicationData!$A:$A,'Publication Table (%)'!$B72,AllPublicationData!$B:$B,'Publication Table (%)'!$C$4,AllPublicationData!$D:$D,'Publication Table (%)'!J$7)/
SUMIFS(AllPublicationData!$E:$E,AllPublicationData!$A:$A,'Publication Table (%)'!$B72,AllPublicationData!$B:$B,'Publication Table (%)'!$C$4,AllPublicationData!$D:$D,'Publication Table (%)'!J$7),
SUMIFS(AllPublicationData!$H:$H,AllPublicationData!$A:$A,'Publication Table (%)'!$B72,AllPublicationData!$B:$B,'Publication Table (%)'!J$7)/
SUMIFS(AllPublicationData!$E:$E,AllPublicationData!$A:$A,'Publication Table (%)'!$B72,AllPublicationData!$B:$B,'Publication Table (%)'!J$7)),
IF('Publication Table (%)'!$C$5="Operations cancelled for non-clinical/capacity reasons",
IFERROR(SUMIFS(AllPublicationData!$I:$I,AllPublicationData!$A:$A,'Publication Table (%)'!$B72,AllPublicationData!$B:$B,'Publication Table (%)'!$C$4,AllPublicationData!$D:$D,'Publication Table (%)'!J$7)/
SUMIFS(AllPublicationData!$E:$E,AllPublicationData!$A:$A,'Publication Table (%)'!$B72,AllPublicationData!$B:$B,'Publication Table (%)'!$C$4,AllPublicationData!$D:$D,'Publication Table (%)'!J$7),
SUMIFS(AllPublicationData!$I:$I,AllPublicationData!$A:$A,'Publication Table (%)'!$B72,AllPublicationData!$B:$B,'Publication Table (%)'!J$7)/
SUMIFS(AllPublicationData!$E:$E,AllPublicationData!$A:$A,'Publication Table (%)'!$B72,AllPublicationData!$B:$B,'Publication Table (%)'!J$7)),
IF('Publication Table (%)'!$C$5="Cancellations for other reasons",
IFERROR(SUMIFS(AllPublicationData!$J:$J,AllPublicationData!$A:$A,'Publication Table (%)'!$B72,AllPublicationData!$B:$B,'Publication Table (%)'!$C$4,AllPublicationData!$D:$D,'Publication Table (%)'!J$7)/
SUMIFS(AllPublicationData!$E:$E,AllPublicationData!$A:$A,'Publication Table (%)'!$B72,AllPublicationData!$B:$B,'Publication Table (%)'!$C$4,AllPublicationData!$D:$D,'Publication Table (%)'!J$7),
SUMIFS(AllPublicationData!$J:$J,AllPublicationData!$A:$A,'Publication Table (%)'!$B72,AllPublicationData!$B:$B,'Publication Table (%)'!J$7)/
SUMIFS(AllPublicationData!$E:$E,AllPublicationData!$A:$A,'Publication Table (%)'!$B72,AllPublicationData!$B:$B,'Publication Table (%)'!J$7)))))))</f>
        <v>9.8522167487684734E-2</v>
      </c>
      <c r="K72" s="96">
        <f>IF('Publication Table (%)'!$C$5="All Cancelled Operations",
IFERROR(SUMIFS(AllPublicationData!$F:$F,AllPublicationData!$A:$A,'Publication Table (%)'!$B72,AllPublicationData!$B:$B,'Publication Table (%)'!$C$4,AllPublicationData!$D:$D,'Publication Table (%)'!K$7)/
SUMIFS(AllPublicationData!$E:$E,AllPublicationData!$A:$A,'Publication Table (%)'!$B72,AllPublicationData!$B:$B,'Publication Table (%)'!$C$4,AllPublicationData!$D:$D,'Publication Table (%)'!K$7),
SUMIFS(AllPublicationData!$F:$F,AllPublicationData!$A:$A,'Publication Table (%)'!$B72,AllPublicationData!$B:$B,'Publication Table (%)'!K$7)/
SUMIFS(AllPublicationData!$E:$E,AllPublicationData!$A:$A,'Publication Table (%)'!$B72,AllPublicationData!$B:$B,'Publication Table (%)'!K$7)),
IF('Publication Table (%)'!$C$5="Operations cancelled by patient",
IFERROR(SUMIFS(AllPublicationData!$G:$G,AllPublicationData!$A:$A,'Publication Table (%)'!$B72,AllPublicationData!$B:$B,'Publication Table (%)'!$C$4,AllPublicationData!$D:$D,'Publication Table (%)'!K$7)/
SUMIFS(AllPublicationData!$E:$E,AllPublicationData!$A:$A,'Publication Table (%)'!$B72,AllPublicationData!$B:$B,'Publication Table (%)'!$C$4,AllPublicationData!$D:$D,'Publication Table (%)'!K$7),
SUMIFS(AllPublicationData!$G:$G,AllPublicationData!$A:$A,'Publication Table (%)'!$B72,AllPublicationData!$B:$B,'Publication Table (%)'!K$7)/
SUMIFS(AllPublicationData!$E:$E,AllPublicationData!$A:$A,'Publication Table (%)'!$B72,AllPublicationData!$B:$B,'Publication Table (%)'!K$7)),
IF('Publication Table (%)'!$C$5="Operations cancelled for clinical reasons",
IFERROR(SUMIFS(AllPublicationData!$H:$H,AllPublicationData!$A:$A,'Publication Table (%)'!$B72,AllPublicationData!$B:$B,'Publication Table (%)'!$C$4,AllPublicationData!$D:$D,'Publication Table (%)'!K$7)/
SUMIFS(AllPublicationData!$E:$E,AllPublicationData!$A:$A,'Publication Table (%)'!$B72,AllPublicationData!$B:$B,'Publication Table (%)'!$C$4,AllPublicationData!$D:$D,'Publication Table (%)'!K$7),
SUMIFS(AllPublicationData!$H:$H,AllPublicationData!$A:$A,'Publication Table (%)'!$B72,AllPublicationData!$B:$B,'Publication Table (%)'!K$7)/
SUMIFS(AllPublicationData!$E:$E,AllPublicationData!$A:$A,'Publication Table (%)'!$B72,AllPublicationData!$B:$B,'Publication Table (%)'!K$7)),
IF('Publication Table (%)'!$C$5="Operations cancelled for non-clinical/capacity reasons",
IFERROR(SUMIFS(AllPublicationData!$I:$I,AllPublicationData!$A:$A,'Publication Table (%)'!$B72,AllPublicationData!$B:$B,'Publication Table (%)'!$C$4,AllPublicationData!$D:$D,'Publication Table (%)'!K$7)/
SUMIFS(AllPublicationData!$E:$E,AllPublicationData!$A:$A,'Publication Table (%)'!$B72,AllPublicationData!$B:$B,'Publication Table (%)'!$C$4,AllPublicationData!$D:$D,'Publication Table (%)'!K$7),
SUMIFS(AllPublicationData!$I:$I,AllPublicationData!$A:$A,'Publication Table (%)'!$B72,AllPublicationData!$B:$B,'Publication Table (%)'!K$7)/
SUMIFS(AllPublicationData!$E:$E,AllPublicationData!$A:$A,'Publication Table (%)'!$B72,AllPublicationData!$B:$B,'Publication Table (%)'!K$7)),
IF('Publication Table (%)'!$C$5="Cancellations for other reasons",
IFERROR(SUMIFS(AllPublicationData!$J:$J,AllPublicationData!$A:$A,'Publication Table (%)'!$B72,AllPublicationData!$B:$B,'Publication Table (%)'!$C$4,AllPublicationData!$D:$D,'Publication Table (%)'!K$7)/
SUMIFS(AllPublicationData!$E:$E,AllPublicationData!$A:$A,'Publication Table (%)'!$B72,AllPublicationData!$B:$B,'Publication Table (%)'!$C$4,AllPublicationData!$D:$D,'Publication Table (%)'!K$7),
SUMIFS(AllPublicationData!$J:$J,AllPublicationData!$A:$A,'Publication Table (%)'!$B72,AllPublicationData!$B:$B,'Publication Table (%)'!K$7)/
SUMIFS(AllPublicationData!$E:$E,AllPublicationData!$A:$A,'Publication Table (%)'!$B72,AllPublicationData!$B:$B,'Publication Table (%)'!K$7)))))))</f>
        <v>9.7522236340533669E-2</v>
      </c>
      <c r="L72" s="96">
        <f>IF('Publication Table (%)'!$C$5="All Cancelled Operations",
IFERROR(SUMIFS(AllPublicationData!$F:$F,AllPublicationData!$A:$A,'Publication Table (%)'!$B72,AllPublicationData!$B:$B,'Publication Table (%)'!$C$4,AllPublicationData!$D:$D,'Publication Table (%)'!L$7)/
SUMIFS(AllPublicationData!$E:$E,AllPublicationData!$A:$A,'Publication Table (%)'!$B72,AllPublicationData!$B:$B,'Publication Table (%)'!$C$4,AllPublicationData!$D:$D,'Publication Table (%)'!L$7),
SUMIFS(AllPublicationData!$F:$F,AllPublicationData!$A:$A,'Publication Table (%)'!$B72,AllPublicationData!$B:$B,'Publication Table (%)'!L$7)/
SUMIFS(AllPublicationData!$E:$E,AllPublicationData!$A:$A,'Publication Table (%)'!$B72,AllPublicationData!$B:$B,'Publication Table (%)'!L$7)),
IF('Publication Table (%)'!$C$5="Operations cancelled by patient",
IFERROR(SUMIFS(AllPublicationData!$G:$G,AllPublicationData!$A:$A,'Publication Table (%)'!$B72,AllPublicationData!$B:$B,'Publication Table (%)'!$C$4,AllPublicationData!$D:$D,'Publication Table (%)'!L$7)/
SUMIFS(AllPublicationData!$E:$E,AllPublicationData!$A:$A,'Publication Table (%)'!$B72,AllPublicationData!$B:$B,'Publication Table (%)'!$C$4,AllPublicationData!$D:$D,'Publication Table (%)'!L$7),
SUMIFS(AllPublicationData!$G:$G,AllPublicationData!$A:$A,'Publication Table (%)'!$B72,AllPublicationData!$B:$B,'Publication Table (%)'!L$7)/
SUMIFS(AllPublicationData!$E:$E,AllPublicationData!$A:$A,'Publication Table (%)'!$B72,AllPublicationData!$B:$B,'Publication Table (%)'!L$7)),
IF('Publication Table (%)'!$C$5="Operations cancelled for clinical reasons",
IFERROR(SUMIFS(AllPublicationData!$H:$H,AllPublicationData!$A:$A,'Publication Table (%)'!$B72,AllPublicationData!$B:$B,'Publication Table (%)'!$C$4,AllPublicationData!$D:$D,'Publication Table (%)'!L$7)/
SUMIFS(AllPublicationData!$E:$E,AllPublicationData!$A:$A,'Publication Table (%)'!$B72,AllPublicationData!$B:$B,'Publication Table (%)'!$C$4,AllPublicationData!$D:$D,'Publication Table (%)'!L$7),
SUMIFS(AllPublicationData!$H:$H,AllPublicationData!$A:$A,'Publication Table (%)'!$B72,AllPublicationData!$B:$B,'Publication Table (%)'!L$7)/
SUMIFS(AllPublicationData!$E:$E,AllPublicationData!$A:$A,'Publication Table (%)'!$B72,AllPublicationData!$B:$B,'Publication Table (%)'!L$7)),
IF('Publication Table (%)'!$C$5="Operations cancelled for non-clinical/capacity reasons",
IFERROR(SUMIFS(AllPublicationData!$I:$I,AllPublicationData!$A:$A,'Publication Table (%)'!$B72,AllPublicationData!$B:$B,'Publication Table (%)'!$C$4,AllPublicationData!$D:$D,'Publication Table (%)'!L$7)/
SUMIFS(AllPublicationData!$E:$E,AllPublicationData!$A:$A,'Publication Table (%)'!$B72,AllPublicationData!$B:$B,'Publication Table (%)'!$C$4,AllPublicationData!$D:$D,'Publication Table (%)'!L$7),
SUMIFS(AllPublicationData!$I:$I,AllPublicationData!$A:$A,'Publication Table (%)'!$B72,AllPublicationData!$B:$B,'Publication Table (%)'!L$7)/
SUMIFS(AllPublicationData!$E:$E,AllPublicationData!$A:$A,'Publication Table (%)'!$B72,AllPublicationData!$B:$B,'Publication Table (%)'!L$7)),
IF('Publication Table (%)'!$C$5="Cancellations for other reasons",
IFERROR(SUMIFS(AllPublicationData!$J:$J,AllPublicationData!$A:$A,'Publication Table (%)'!$B72,AllPublicationData!$B:$B,'Publication Table (%)'!$C$4,AllPublicationData!$D:$D,'Publication Table (%)'!L$7)/
SUMIFS(AllPublicationData!$E:$E,AllPublicationData!$A:$A,'Publication Table (%)'!$B72,AllPublicationData!$B:$B,'Publication Table (%)'!$C$4,AllPublicationData!$D:$D,'Publication Table (%)'!L$7),
SUMIFS(AllPublicationData!$J:$J,AllPublicationData!$A:$A,'Publication Table (%)'!$B72,AllPublicationData!$B:$B,'Publication Table (%)'!L$7)/
SUMIFS(AllPublicationData!$E:$E,AllPublicationData!$A:$A,'Publication Table (%)'!$B72,AllPublicationData!$B:$B,'Publication Table (%)'!L$7)))))))</f>
        <v>8.5426379906752892E-2</v>
      </c>
      <c r="M72" s="96">
        <f>IF('Publication Table (%)'!$C$5="All Cancelled Operations",
IFERROR(SUMIFS(AllPublicationData!$F:$F,AllPublicationData!$A:$A,'Publication Table (%)'!$B72,AllPublicationData!$B:$B,'Publication Table (%)'!$C$4,AllPublicationData!$D:$D,'Publication Table (%)'!M$7)/
SUMIFS(AllPublicationData!$E:$E,AllPublicationData!$A:$A,'Publication Table (%)'!$B72,AllPublicationData!$B:$B,'Publication Table (%)'!$C$4,AllPublicationData!$D:$D,'Publication Table (%)'!M$7),
SUMIFS(AllPublicationData!$F:$F,AllPublicationData!$A:$A,'Publication Table (%)'!$B72,AllPublicationData!$B:$B,'Publication Table (%)'!M$7)/
SUMIFS(AllPublicationData!$E:$E,AllPublicationData!$A:$A,'Publication Table (%)'!$B72,AllPublicationData!$B:$B,'Publication Table (%)'!M$7)),
IF('Publication Table (%)'!$C$5="Operations cancelled by patient",
IFERROR(SUMIFS(AllPublicationData!$G:$G,AllPublicationData!$A:$A,'Publication Table (%)'!$B72,AllPublicationData!$B:$B,'Publication Table (%)'!$C$4,AllPublicationData!$D:$D,'Publication Table (%)'!M$7)/
SUMIFS(AllPublicationData!$E:$E,AllPublicationData!$A:$A,'Publication Table (%)'!$B72,AllPublicationData!$B:$B,'Publication Table (%)'!$C$4,AllPublicationData!$D:$D,'Publication Table (%)'!M$7),
SUMIFS(AllPublicationData!$G:$G,AllPublicationData!$A:$A,'Publication Table (%)'!$B72,AllPublicationData!$B:$B,'Publication Table (%)'!M$7)/
SUMIFS(AllPublicationData!$E:$E,AllPublicationData!$A:$A,'Publication Table (%)'!$B72,AllPublicationData!$B:$B,'Publication Table (%)'!M$7)),
IF('Publication Table (%)'!$C$5="Operations cancelled for clinical reasons",
IFERROR(SUMIFS(AllPublicationData!$H:$H,AllPublicationData!$A:$A,'Publication Table (%)'!$B72,AllPublicationData!$B:$B,'Publication Table (%)'!$C$4,AllPublicationData!$D:$D,'Publication Table (%)'!M$7)/
SUMIFS(AllPublicationData!$E:$E,AllPublicationData!$A:$A,'Publication Table (%)'!$B72,AllPublicationData!$B:$B,'Publication Table (%)'!$C$4,AllPublicationData!$D:$D,'Publication Table (%)'!M$7),
SUMIFS(AllPublicationData!$H:$H,AllPublicationData!$A:$A,'Publication Table (%)'!$B72,AllPublicationData!$B:$B,'Publication Table (%)'!M$7)/
SUMIFS(AllPublicationData!$E:$E,AllPublicationData!$A:$A,'Publication Table (%)'!$B72,AllPublicationData!$B:$B,'Publication Table (%)'!M$7)),
IF('Publication Table (%)'!$C$5="Operations cancelled for non-clinical/capacity reasons",
IFERROR(SUMIFS(AllPublicationData!$I:$I,AllPublicationData!$A:$A,'Publication Table (%)'!$B72,AllPublicationData!$B:$B,'Publication Table (%)'!$C$4,AllPublicationData!$D:$D,'Publication Table (%)'!M$7)/
SUMIFS(AllPublicationData!$E:$E,AllPublicationData!$A:$A,'Publication Table (%)'!$B72,AllPublicationData!$B:$B,'Publication Table (%)'!$C$4,AllPublicationData!$D:$D,'Publication Table (%)'!M$7),
SUMIFS(AllPublicationData!$I:$I,AllPublicationData!$A:$A,'Publication Table (%)'!$B72,AllPublicationData!$B:$B,'Publication Table (%)'!M$7)/
SUMIFS(AllPublicationData!$E:$E,AllPublicationData!$A:$A,'Publication Table (%)'!$B72,AllPublicationData!$B:$B,'Publication Table (%)'!M$7)),
IF('Publication Table (%)'!$C$5="Cancellations for other reasons",
IFERROR(SUMIFS(AllPublicationData!$J:$J,AllPublicationData!$A:$A,'Publication Table (%)'!$B72,AllPublicationData!$B:$B,'Publication Table (%)'!$C$4,AllPublicationData!$D:$D,'Publication Table (%)'!M$7)/
SUMIFS(AllPublicationData!$E:$E,AllPublicationData!$A:$A,'Publication Table (%)'!$B72,AllPublicationData!$B:$B,'Publication Table (%)'!$C$4,AllPublicationData!$D:$D,'Publication Table (%)'!M$7),
SUMIFS(AllPublicationData!$J:$J,AllPublicationData!$A:$A,'Publication Table (%)'!$B72,AllPublicationData!$B:$B,'Publication Table (%)'!M$7)/
SUMIFS(AllPublicationData!$E:$E,AllPublicationData!$A:$A,'Publication Table (%)'!$B72,AllPublicationData!$B:$B,'Publication Table (%)'!M$7)))))))</f>
        <v>0.13344594594594594</v>
      </c>
      <c r="N72" s="96">
        <f>IF('Publication Table (%)'!$C$5="All Cancelled Operations",
IFERROR(SUMIFS(AllPublicationData!$F:$F,AllPublicationData!$A:$A,'Publication Table (%)'!$B72,AllPublicationData!$B:$B,'Publication Table (%)'!$C$4,AllPublicationData!$D:$D,'Publication Table (%)'!N$7)/
SUMIFS(AllPublicationData!$E:$E,AllPublicationData!$A:$A,'Publication Table (%)'!$B72,AllPublicationData!$B:$B,'Publication Table (%)'!$C$4,AllPublicationData!$D:$D,'Publication Table (%)'!N$7),
SUMIFS(AllPublicationData!$F:$F,AllPublicationData!$A:$A,'Publication Table (%)'!$B72,AllPublicationData!$B:$B,'Publication Table (%)'!N$7)/
SUMIFS(AllPublicationData!$E:$E,AllPublicationData!$A:$A,'Publication Table (%)'!$B72,AllPublicationData!$B:$B,'Publication Table (%)'!N$7)),
IF('Publication Table (%)'!$C$5="Operations cancelled by patient",
IFERROR(SUMIFS(AllPublicationData!$G:$G,AllPublicationData!$A:$A,'Publication Table (%)'!$B72,AllPublicationData!$B:$B,'Publication Table (%)'!$C$4,AllPublicationData!$D:$D,'Publication Table (%)'!N$7)/
SUMIFS(AllPublicationData!$E:$E,AllPublicationData!$A:$A,'Publication Table (%)'!$B72,AllPublicationData!$B:$B,'Publication Table (%)'!$C$4,AllPublicationData!$D:$D,'Publication Table (%)'!N$7),
SUMIFS(AllPublicationData!$G:$G,AllPublicationData!$A:$A,'Publication Table (%)'!$B72,AllPublicationData!$B:$B,'Publication Table (%)'!N$7)/
SUMIFS(AllPublicationData!$E:$E,AllPublicationData!$A:$A,'Publication Table (%)'!$B72,AllPublicationData!$B:$B,'Publication Table (%)'!N$7)),
IF('Publication Table (%)'!$C$5="Operations cancelled for clinical reasons",
IFERROR(SUMIFS(AllPublicationData!$H:$H,AllPublicationData!$A:$A,'Publication Table (%)'!$B72,AllPublicationData!$B:$B,'Publication Table (%)'!$C$4,AllPublicationData!$D:$D,'Publication Table (%)'!N$7)/
SUMIFS(AllPublicationData!$E:$E,AllPublicationData!$A:$A,'Publication Table (%)'!$B72,AllPublicationData!$B:$B,'Publication Table (%)'!$C$4,AllPublicationData!$D:$D,'Publication Table (%)'!N$7),
SUMIFS(AllPublicationData!$H:$H,AllPublicationData!$A:$A,'Publication Table (%)'!$B72,AllPublicationData!$B:$B,'Publication Table (%)'!N$7)/
SUMIFS(AllPublicationData!$E:$E,AllPublicationData!$A:$A,'Publication Table (%)'!$B72,AllPublicationData!$B:$B,'Publication Table (%)'!N$7)),
IF('Publication Table (%)'!$C$5="Operations cancelled for non-clinical/capacity reasons",
IFERROR(SUMIFS(AllPublicationData!$I:$I,AllPublicationData!$A:$A,'Publication Table (%)'!$B72,AllPublicationData!$B:$B,'Publication Table (%)'!$C$4,AllPublicationData!$D:$D,'Publication Table (%)'!N$7)/
SUMIFS(AllPublicationData!$E:$E,AllPublicationData!$A:$A,'Publication Table (%)'!$B72,AllPublicationData!$B:$B,'Publication Table (%)'!$C$4,AllPublicationData!$D:$D,'Publication Table (%)'!N$7),
SUMIFS(AllPublicationData!$I:$I,AllPublicationData!$A:$A,'Publication Table (%)'!$B72,AllPublicationData!$B:$B,'Publication Table (%)'!N$7)/
SUMIFS(AllPublicationData!$E:$E,AllPublicationData!$A:$A,'Publication Table (%)'!$B72,AllPublicationData!$B:$B,'Publication Table (%)'!N$7)),
IF('Publication Table (%)'!$C$5="Cancellations for other reasons",
IFERROR(SUMIFS(AllPublicationData!$J:$J,AllPublicationData!$A:$A,'Publication Table (%)'!$B72,AllPublicationData!$B:$B,'Publication Table (%)'!$C$4,AllPublicationData!$D:$D,'Publication Table (%)'!N$7)/
SUMIFS(AllPublicationData!$E:$E,AllPublicationData!$A:$A,'Publication Table (%)'!$B72,AllPublicationData!$B:$B,'Publication Table (%)'!$C$4,AllPublicationData!$D:$D,'Publication Table (%)'!N$7),
SUMIFS(AllPublicationData!$J:$J,AllPublicationData!$A:$A,'Publication Table (%)'!$B72,AllPublicationData!$B:$B,'Publication Table (%)'!N$7)/
SUMIFS(AllPublicationData!$E:$E,AllPublicationData!$A:$A,'Publication Table (%)'!$B72,AllPublicationData!$B:$B,'Publication Table (%)'!N$7)))))))</f>
        <v>0.10102865540044086</v>
      </c>
      <c r="O72" s="96">
        <f>IF('Publication Table (%)'!$C$5="All Cancelled Operations",
IFERROR(SUMIFS(AllPublicationData!$F:$F,AllPublicationData!$A:$A,'Publication Table (%)'!$B72,AllPublicationData!$B:$B,'Publication Table (%)'!$C$4,AllPublicationData!$D:$D,'Publication Table (%)'!O$7)/
SUMIFS(AllPublicationData!$E:$E,AllPublicationData!$A:$A,'Publication Table (%)'!$B72,AllPublicationData!$B:$B,'Publication Table (%)'!$C$4,AllPublicationData!$D:$D,'Publication Table (%)'!O$7),
SUMIFS(AllPublicationData!$F:$F,AllPublicationData!$A:$A,'Publication Table (%)'!$B72,AllPublicationData!$B:$B,'Publication Table (%)'!O$7)/
SUMIFS(AllPublicationData!$E:$E,AllPublicationData!$A:$A,'Publication Table (%)'!$B72,AllPublicationData!$B:$B,'Publication Table (%)'!O$7)),
IF('Publication Table (%)'!$C$5="Operations cancelled by patient",
IFERROR(SUMIFS(AllPublicationData!$G:$G,AllPublicationData!$A:$A,'Publication Table (%)'!$B72,AllPublicationData!$B:$B,'Publication Table (%)'!$C$4,AllPublicationData!$D:$D,'Publication Table (%)'!O$7)/
SUMIFS(AllPublicationData!$E:$E,AllPublicationData!$A:$A,'Publication Table (%)'!$B72,AllPublicationData!$B:$B,'Publication Table (%)'!$C$4,AllPublicationData!$D:$D,'Publication Table (%)'!O$7),
SUMIFS(AllPublicationData!$G:$G,AllPublicationData!$A:$A,'Publication Table (%)'!$B72,AllPublicationData!$B:$B,'Publication Table (%)'!O$7)/
SUMIFS(AllPublicationData!$E:$E,AllPublicationData!$A:$A,'Publication Table (%)'!$B72,AllPublicationData!$B:$B,'Publication Table (%)'!O$7)),
IF('Publication Table (%)'!$C$5="Operations cancelled for clinical reasons",
IFERROR(SUMIFS(AllPublicationData!$H:$H,AllPublicationData!$A:$A,'Publication Table (%)'!$B72,AllPublicationData!$B:$B,'Publication Table (%)'!$C$4,AllPublicationData!$D:$D,'Publication Table (%)'!O$7)/
SUMIFS(AllPublicationData!$E:$E,AllPublicationData!$A:$A,'Publication Table (%)'!$B72,AllPublicationData!$B:$B,'Publication Table (%)'!$C$4,AllPublicationData!$D:$D,'Publication Table (%)'!O$7),
SUMIFS(AllPublicationData!$H:$H,AllPublicationData!$A:$A,'Publication Table (%)'!$B72,AllPublicationData!$B:$B,'Publication Table (%)'!O$7)/
SUMIFS(AllPublicationData!$E:$E,AllPublicationData!$A:$A,'Publication Table (%)'!$B72,AllPublicationData!$B:$B,'Publication Table (%)'!O$7)),
IF('Publication Table (%)'!$C$5="Operations cancelled for non-clinical/capacity reasons",
IFERROR(SUMIFS(AllPublicationData!$I:$I,AllPublicationData!$A:$A,'Publication Table (%)'!$B72,AllPublicationData!$B:$B,'Publication Table (%)'!$C$4,AllPublicationData!$D:$D,'Publication Table (%)'!O$7)/
SUMIFS(AllPublicationData!$E:$E,AllPublicationData!$A:$A,'Publication Table (%)'!$B72,AllPublicationData!$B:$B,'Publication Table (%)'!$C$4,AllPublicationData!$D:$D,'Publication Table (%)'!O$7),
SUMIFS(AllPublicationData!$I:$I,AllPublicationData!$A:$A,'Publication Table (%)'!$B72,AllPublicationData!$B:$B,'Publication Table (%)'!O$7)/
SUMIFS(AllPublicationData!$E:$E,AllPublicationData!$A:$A,'Publication Table (%)'!$B72,AllPublicationData!$B:$B,'Publication Table (%)'!O$7)),
IF('Publication Table (%)'!$C$5="Cancellations for other reasons",
IFERROR(SUMIFS(AllPublicationData!$J:$J,AllPublicationData!$A:$A,'Publication Table (%)'!$B72,AllPublicationData!$B:$B,'Publication Table (%)'!$C$4,AllPublicationData!$D:$D,'Publication Table (%)'!O$7)/
SUMIFS(AllPublicationData!$E:$E,AllPublicationData!$A:$A,'Publication Table (%)'!$B72,AllPublicationData!$B:$B,'Publication Table (%)'!$C$4,AllPublicationData!$D:$D,'Publication Table (%)'!O$7),
SUMIFS(AllPublicationData!$J:$J,AllPublicationData!$A:$A,'Publication Table (%)'!$B72,AllPublicationData!$B:$B,'Publication Table (%)'!O$7)/
SUMIFS(AllPublicationData!$E:$E,AllPublicationData!$A:$A,'Publication Table (%)'!$B72,AllPublicationData!$B:$B,'Publication Table (%)'!O$7)))))))</f>
        <v>0.11290936785986291</v>
      </c>
      <c r="P72" s="96">
        <f>IF('Publication Table (%)'!$C$5="All Cancelled Operations",
IFERROR(SUMIFS(AllPublicationData!$F:$F,AllPublicationData!$A:$A,'Publication Table (%)'!$B72,AllPublicationData!$B:$B,'Publication Table (%)'!$C$4,AllPublicationData!$D:$D,'Publication Table (%)'!P$7)/
SUMIFS(AllPublicationData!$E:$E,AllPublicationData!$A:$A,'Publication Table (%)'!$B72,AllPublicationData!$B:$B,'Publication Table (%)'!$C$4,AllPublicationData!$D:$D,'Publication Table (%)'!P$7),
SUMIFS(AllPublicationData!$F:$F,AllPublicationData!$A:$A,'Publication Table (%)'!$B72,AllPublicationData!$B:$B,'Publication Table (%)'!P$7)/
SUMIFS(AllPublicationData!$E:$E,AllPublicationData!$A:$A,'Publication Table (%)'!$B72,AllPublicationData!$B:$B,'Publication Table (%)'!P$7)),
IF('Publication Table (%)'!$C$5="Operations cancelled by patient",
IFERROR(SUMIFS(AllPublicationData!$G:$G,AllPublicationData!$A:$A,'Publication Table (%)'!$B72,AllPublicationData!$B:$B,'Publication Table (%)'!$C$4,AllPublicationData!$D:$D,'Publication Table (%)'!P$7)/
SUMIFS(AllPublicationData!$E:$E,AllPublicationData!$A:$A,'Publication Table (%)'!$B72,AllPublicationData!$B:$B,'Publication Table (%)'!$C$4,AllPublicationData!$D:$D,'Publication Table (%)'!P$7),
SUMIFS(AllPublicationData!$G:$G,AllPublicationData!$A:$A,'Publication Table (%)'!$B72,AllPublicationData!$B:$B,'Publication Table (%)'!P$7)/
SUMIFS(AllPublicationData!$E:$E,AllPublicationData!$A:$A,'Publication Table (%)'!$B72,AllPublicationData!$B:$B,'Publication Table (%)'!P$7)),
IF('Publication Table (%)'!$C$5="Operations cancelled for clinical reasons",
IFERROR(SUMIFS(AllPublicationData!$H:$H,AllPublicationData!$A:$A,'Publication Table (%)'!$B72,AllPublicationData!$B:$B,'Publication Table (%)'!$C$4,AllPublicationData!$D:$D,'Publication Table (%)'!P$7)/
SUMIFS(AllPublicationData!$E:$E,AllPublicationData!$A:$A,'Publication Table (%)'!$B72,AllPublicationData!$B:$B,'Publication Table (%)'!$C$4,AllPublicationData!$D:$D,'Publication Table (%)'!P$7),
SUMIFS(AllPublicationData!$H:$H,AllPublicationData!$A:$A,'Publication Table (%)'!$B72,AllPublicationData!$B:$B,'Publication Table (%)'!P$7)/
SUMIFS(AllPublicationData!$E:$E,AllPublicationData!$A:$A,'Publication Table (%)'!$B72,AllPublicationData!$B:$B,'Publication Table (%)'!P$7)),
IF('Publication Table (%)'!$C$5="Operations cancelled for non-clinical/capacity reasons",
IFERROR(SUMIFS(AllPublicationData!$I:$I,AllPublicationData!$A:$A,'Publication Table (%)'!$B72,AllPublicationData!$B:$B,'Publication Table (%)'!$C$4,AllPublicationData!$D:$D,'Publication Table (%)'!P$7)/
SUMIFS(AllPublicationData!$E:$E,AllPublicationData!$A:$A,'Publication Table (%)'!$B72,AllPublicationData!$B:$B,'Publication Table (%)'!$C$4,AllPublicationData!$D:$D,'Publication Table (%)'!P$7),
SUMIFS(AllPublicationData!$I:$I,AllPublicationData!$A:$A,'Publication Table (%)'!$B72,AllPublicationData!$B:$B,'Publication Table (%)'!P$7)/
SUMIFS(AllPublicationData!$E:$E,AllPublicationData!$A:$A,'Publication Table (%)'!$B72,AllPublicationData!$B:$B,'Publication Table (%)'!P$7)),
IF('Publication Table (%)'!$C$5="Cancellations for other reasons",
IFERROR(SUMIFS(AllPublicationData!$J:$J,AllPublicationData!$A:$A,'Publication Table (%)'!$B72,AllPublicationData!$B:$B,'Publication Table (%)'!$C$4,AllPublicationData!$D:$D,'Publication Table (%)'!P$7)/
SUMIFS(AllPublicationData!$E:$E,AllPublicationData!$A:$A,'Publication Table (%)'!$B72,AllPublicationData!$B:$B,'Publication Table (%)'!$C$4,AllPublicationData!$D:$D,'Publication Table (%)'!P$7),
SUMIFS(AllPublicationData!$J:$J,AllPublicationData!$A:$A,'Publication Table (%)'!$B72,AllPublicationData!$B:$B,'Publication Table (%)'!P$7)/
SUMIFS(AllPublicationData!$E:$E,AllPublicationData!$A:$A,'Publication Table (%)'!$B72,AllPublicationData!$B:$B,'Publication Table (%)'!P$7)))))))</f>
        <v>9.2511013215859028E-2</v>
      </c>
      <c r="Q72" s="96">
        <f>IF('Publication Table (%)'!$C$5="All Cancelled Operations",
IFERROR(SUMIFS(AllPublicationData!$F:$F,AllPublicationData!$A:$A,'Publication Table (%)'!$B72,AllPublicationData!$B:$B,'Publication Table (%)'!$C$4,AllPublicationData!$D:$D,'Publication Table (%)'!Q$7)/
SUMIFS(AllPublicationData!$E:$E,AllPublicationData!$A:$A,'Publication Table (%)'!$B72,AllPublicationData!$B:$B,'Publication Table (%)'!$C$4,AllPublicationData!$D:$D,'Publication Table (%)'!Q$7),
SUMIFS(AllPublicationData!$F:$F,AllPublicationData!$A:$A,'Publication Table (%)'!$B72,AllPublicationData!$B:$B,'Publication Table (%)'!Q$7)/
SUMIFS(AllPublicationData!$E:$E,AllPublicationData!$A:$A,'Publication Table (%)'!$B72,AllPublicationData!$B:$B,'Publication Table (%)'!Q$7)),
IF('Publication Table (%)'!$C$5="Operations cancelled by patient",
IFERROR(SUMIFS(AllPublicationData!$G:$G,AllPublicationData!$A:$A,'Publication Table (%)'!$B72,AllPublicationData!$B:$B,'Publication Table (%)'!$C$4,AllPublicationData!$D:$D,'Publication Table (%)'!Q$7)/
SUMIFS(AllPublicationData!$E:$E,AllPublicationData!$A:$A,'Publication Table (%)'!$B72,AllPublicationData!$B:$B,'Publication Table (%)'!$C$4,AllPublicationData!$D:$D,'Publication Table (%)'!Q$7),
SUMIFS(AllPublicationData!$G:$G,AllPublicationData!$A:$A,'Publication Table (%)'!$B72,AllPublicationData!$B:$B,'Publication Table (%)'!Q$7)/
SUMIFS(AllPublicationData!$E:$E,AllPublicationData!$A:$A,'Publication Table (%)'!$B72,AllPublicationData!$B:$B,'Publication Table (%)'!Q$7)),
IF('Publication Table (%)'!$C$5="Operations cancelled for clinical reasons",
IFERROR(SUMIFS(AllPublicationData!$H:$H,AllPublicationData!$A:$A,'Publication Table (%)'!$B72,AllPublicationData!$B:$B,'Publication Table (%)'!$C$4,AllPublicationData!$D:$D,'Publication Table (%)'!Q$7)/
SUMIFS(AllPublicationData!$E:$E,AllPublicationData!$A:$A,'Publication Table (%)'!$B72,AllPublicationData!$B:$B,'Publication Table (%)'!$C$4,AllPublicationData!$D:$D,'Publication Table (%)'!Q$7),
SUMIFS(AllPublicationData!$H:$H,AllPublicationData!$A:$A,'Publication Table (%)'!$B72,AllPublicationData!$B:$B,'Publication Table (%)'!Q$7)/
SUMIFS(AllPublicationData!$E:$E,AllPublicationData!$A:$A,'Publication Table (%)'!$B72,AllPublicationData!$B:$B,'Publication Table (%)'!Q$7)),
IF('Publication Table (%)'!$C$5="Operations cancelled for non-clinical/capacity reasons",
IFERROR(SUMIFS(AllPublicationData!$I:$I,AllPublicationData!$A:$A,'Publication Table (%)'!$B72,AllPublicationData!$B:$B,'Publication Table (%)'!$C$4,AllPublicationData!$D:$D,'Publication Table (%)'!Q$7)/
SUMIFS(AllPublicationData!$E:$E,AllPublicationData!$A:$A,'Publication Table (%)'!$B72,AllPublicationData!$B:$B,'Publication Table (%)'!$C$4,AllPublicationData!$D:$D,'Publication Table (%)'!Q$7),
SUMIFS(AllPublicationData!$I:$I,AllPublicationData!$A:$A,'Publication Table (%)'!$B72,AllPublicationData!$B:$B,'Publication Table (%)'!Q$7)/
SUMIFS(AllPublicationData!$E:$E,AllPublicationData!$A:$A,'Publication Table (%)'!$B72,AllPublicationData!$B:$B,'Publication Table (%)'!Q$7)),
IF('Publication Table (%)'!$C$5="Cancellations for other reasons",
IFERROR(SUMIFS(AllPublicationData!$J:$J,AllPublicationData!$A:$A,'Publication Table (%)'!$B72,AllPublicationData!$B:$B,'Publication Table (%)'!$C$4,AllPublicationData!$D:$D,'Publication Table (%)'!Q$7)/
SUMIFS(AllPublicationData!$E:$E,AllPublicationData!$A:$A,'Publication Table (%)'!$B72,AllPublicationData!$B:$B,'Publication Table (%)'!$C$4,AllPublicationData!$D:$D,'Publication Table (%)'!Q$7),
SUMIFS(AllPublicationData!$J:$J,AllPublicationData!$A:$A,'Publication Table (%)'!$B72,AllPublicationData!$B:$B,'Publication Table (%)'!Q$7)/
SUMIFS(AllPublicationData!$E:$E,AllPublicationData!$A:$A,'Publication Table (%)'!$B72,AllPublicationData!$B:$B,'Publication Table (%)'!Q$7)))))))</f>
        <v>6.741573033707865E-2</v>
      </c>
      <c r="R72" s="96">
        <f>IF('Publication Table (%)'!$C$5="All Cancelled Operations",
IFERROR(SUMIFS(AllPublicationData!$F:$F,AllPublicationData!$A:$A,'Publication Table (%)'!$B72,AllPublicationData!$B:$B,'Publication Table (%)'!$C$4,AllPublicationData!$D:$D,'Publication Table (%)'!R$7)/
SUMIFS(AllPublicationData!$E:$E,AllPublicationData!$A:$A,'Publication Table (%)'!$B72,AllPublicationData!$B:$B,'Publication Table (%)'!$C$4,AllPublicationData!$D:$D,'Publication Table (%)'!R$7),
SUMIFS(AllPublicationData!$F:$F,AllPublicationData!$A:$A,'Publication Table (%)'!$B72,AllPublicationData!$B:$B,'Publication Table (%)'!R$7)/
SUMIFS(AllPublicationData!$E:$E,AllPublicationData!$A:$A,'Publication Table (%)'!$B72,AllPublicationData!$B:$B,'Publication Table (%)'!R$7)),
IF('Publication Table (%)'!$C$5="Operations cancelled by patient",
IFERROR(SUMIFS(AllPublicationData!$G:$G,AllPublicationData!$A:$A,'Publication Table (%)'!$B72,AllPublicationData!$B:$B,'Publication Table (%)'!$C$4,AllPublicationData!$D:$D,'Publication Table (%)'!R$7)/
SUMIFS(AllPublicationData!$E:$E,AllPublicationData!$A:$A,'Publication Table (%)'!$B72,AllPublicationData!$B:$B,'Publication Table (%)'!$C$4,AllPublicationData!$D:$D,'Publication Table (%)'!R$7),
SUMIFS(AllPublicationData!$G:$G,AllPublicationData!$A:$A,'Publication Table (%)'!$B72,AllPublicationData!$B:$B,'Publication Table (%)'!R$7)/
SUMIFS(AllPublicationData!$E:$E,AllPublicationData!$A:$A,'Publication Table (%)'!$B72,AllPublicationData!$B:$B,'Publication Table (%)'!R$7)),
IF('Publication Table (%)'!$C$5="Operations cancelled for clinical reasons",
IFERROR(SUMIFS(AllPublicationData!$H:$H,AllPublicationData!$A:$A,'Publication Table (%)'!$B72,AllPublicationData!$B:$B,'Publication Table (%)'!$C$4,AllPublicationData!$D:$D,'Publication Table (%)'!R$7)/
SUMIFS(AllPublicationData!$E:$E,AllPublicationData!$A:$A,'Publication Table (%)'!$B72,AllPublicationData!$B:$B,'Publication Table (%)'!$C$4,AllPublicationData!$D:$D,'Publication Table (%)'!R$7),
SUMIFS(AllPublicationData!$H:$H,AllPublicationData!$A:$A,'Publication Table (%)'!$B72,AllPublicationData!$B:$B,'Publication Table (%)'!R$7)/
SUMIFS(AllPublicationData!$E:$E,AllPublicationData!$A:$A,'Publication Table (%)'!$B72,AllPublicationData!$B:$B,'Publication Table (%)'!R$7)),
IF('Publication Table (%)'!$C$5="Operations cancelled for non-clinical/capacity reasons",
IFERROR(SUMIFS(AllPublicationData!$I:$I,AllPublicationData!$A:$A,'Publication Table (%)'!$B72,AllPublicationData!$B:$B,'Publication Table (%)'!$C$4,AllPublicationData!$D:$D,'Publication Table (%)'!R$7)/
SUMIFS(AllPublicationData!$E:$E,AllPublicationData!$A:$A,'Publication Table (%)'!$B72,AllPublicationData!$B:$B,'Publication Table (%)'!$C$4,AllPublicationData!$D:$D,'Publication Table (%)'!R$7),
SUMIFS(AllPublicationData!$I:$I,AllPublicationData!$A:$A,'Publication Table (%)'!$B72,AllPublicationData!$B:$B,'Publication Table (%)'!R$7)/
SUMIFS(AllPublicationData!$E:$E,AllPublicationData!$A:$A,'Publication Table (%)'!$B72,AllPublicationData!$B:$B,'Publication Table (%)'!R$7)),
IF('Publication Table (%)'!$C$5="Cancellations for other reasons",
IFERROR(SUMIFS(AllPublicationData!$J:$J,AllPublicationData!$A:$A,'Publication Table (%)'!$B72,AllPublicationData!$B:$B,'Publication Table (%)'!$C$4,AllPublicationData!$D:$D,'Publication Table (%)'!R$7)/
SUMIFS(AllPublicationData!$E:$E,AllPublicationData!$A:$A,'Publication Table (%)'!$B72,AllPublicationData!$B:$B,'Publication Table (%)'!$C$4,AllPublicationData!$D:$D,'Publication Table (%)'!R$7),
SUMIFS(AllPublicationData!$J:$J,AllPublicationData!$A:$A,'Publication Table (%)'!$B72,AllPublicationData!$B:$B,'Publication Table (%)'!R$7)/
SUMIFS(AllPublicationData!$E:$E,AllPublicationData!$A:$A,'Publication Table (%)'!$B72,AllPublicationData!$B:$B,'Publication Table (%)'!R$7)))))))</f>
        <v>6.3044592516658129E-2</v>
      </c>
      <c r="S72" s="96">
        <f>IF('Publication Table (%)'!$C$5="All Cancelled Operations",
IFERROR(SUMIFS(AllPublicationData!$F:$F,AllPublicationData!$A:$A,'Publication Table (%)'!$B72,AllPublicationData!$B:$B,'Publication Table (%)'!$C$4,AllPublicationData!$D:$D,'Publication Table (%)'!S$7)/
SUMIFS(AllPublicationData!$E:$E,AllPublicationData!$A:$A,'Publication Table (%)'!$B72,AllPublicationData!$B:$B,'Publication Table (%)'!$C$4,AllPublicationData!$D:$D,'Publication Table (%)'!S$7),
SUMIFS(AllPublicationData!$F:$F,AllPublicationData!$A:$A,'Publication Table (%)'!$B72,AllPublicationData!$B:$B,'Publication Table (%)'!S$7)/
SUMIFS(AllPublicationData!$E:$E,AllPublicationData!$A:$A,'Publication Table (%)'!$B72,AllPublicationData!$B:$B,'Publication Table (%)'!S$7)),
IF('Publication Table (%)'!$C$5="Operations cancelled by patient",
IFERROR(SUMIFS(AllPublicationData!$G:$G,AllPublicationData!$A:$A,'Publication Table (%)'!$B72,AllPublicationData!$B:$B,'Publication Table (%)'!$C$4,AllPublicationData!$D:$D,'Publication Table (%)'!S$7)/
SUMIFS(AllPublicationData!$E:$E,AllPublicationData!$A:$A,'Publication Table (%)'!$B72,AllPublicationData!$B:$B,'Publication Table (%)'!$C$4,AllPublicationData!$D:$D,'Publication Table (%)'!S$7),
SUMIFS(AllPublicationData!$G:$G,AllPublicationData!$A:$A,'Publication Table (%)'!$B72,AllPublicationData!$B:$B,'Publication Table (%)'!S$7)/
SUMIFS(AllPublicationData!$E:$E,AllPublicationData!$A:$A,'Publication Table (%)'!$B72,AllPublicationData!$B:$B,'Publication Table (%)'!S$7)),
IF('Publication Table (%)'!$C$5="Operations cancelled for clinical reasons",
IFERROR(SUMIFS(AllPublicationData!$H:$H,AllPublicationData!$A:$A,'Publication Table (%)'!$B72,AllPublicationData!$B:$B,'Publication Table (%)'!$C$4,AllPublicationData!$D:$D,'Publication Table (%)'!S$7)/
SUMIFS(AllPublicationData!$E:$E,AllPublicationData!$A:$A,'Publication Table (%)'!$B72,AllPublicationData!$B:$B,'Publication Table (%)'!$C$4,AllPublicationData!$D:$D,'Publication Table (%)'!S$7),
SUMIFS(AllPublicationData!$H:$H,AllPublicationData!$A:$A,'Publication Table (%)'!$B72,AllPublicationData!$B:$B,'Publication Table (%)'!S$7)/
SUMIFS(AllPublicationData!$E:$E,AllPublicationData!$A:$A,'Publication Table (%)'!$B72,AllPublicationData!$B:$B,'Publication Table (%)'!S$7)),
IF('Publication Table (%)'!$C$5="Operations cancelled for non-clinical/capacity reasons",
IFERROR(SUMIFS(AllPublicationData!$I:$I,AllPublicationData!$A:$A,'Publication Table (%)'!$B72,AllPublicationData!$B:$B,'Publication Table (%)'!$C$4,AllPublicationData!$D:$D,'Publication Table (%)'!S$7)/
SUMIFS(AllPublicationData!$E:$E,AllPublicationData!$A:$A,'Publication Table (%)'!$B72,AllPublicationData!$B:$B,'Publication Table (%)'!$C$4,AllPublicationData!$D:$D,'Publication Table (%)'!S$7),
SUMIFS(AllPublicationData!$I:$I,AllPublicationData!$A:$A,'Publication Table (%)'!$B72,AllPublicationData!$B:$B,'Publication Table (%)'!S$7)/
SUMIFS(AllPublicationData!$E:$E,AllPublicationData!$A:$A,'Publication Table (%)'!$B72,AllPublicationData!$B:$B,'Publication Table (%)'!S$7)),
IF('Publication Table (%)'!$C$5="Cancellations for other reasons",
IFERROR(SUMIFS(AllPublicationData!$J:$J,AllPublicationData!$A:$A,'Publication Table (%)'!$B72,AllPublicationData!$B:$B,'Publication Table (%)'!$C$4,AllPublicationData!$D:$D,'Publication Table (%)'!S$7)/
SUMIFS(AllPublicationData!$E:$E,AllPublicationData!$A:$A,'Publication Table (%)'!$B72,AllPublicationData!$B:$B,'Publication Table (%)'!$C$4,AllPublicationData!$D:$D,'Publication Table (%)'!S$7),
SUMIFS(AllPublicationData!$J:$J,AllPublicationData!$A:$A,'Publication Table (%)'!$B72,AllPublicationData!$B:$B,'Publication Table (%)'!S$7)/
SUMIFS(AllPublicationData!$E:$E,AllPublicationData!$A:$A,'Publication Table (%)'!$B72,AllPublicationData!$B:$B,'Publication Table (%)'!S$7)))))))</f>
        <v>0.10169491525423729</v>
      </c>
    </row>
    <row r="73" spans="2:19" x14ac:dyDescent="0.35">
      <c r="B73" s="89">
        <v>43435</v>
      </c>
      <c r="C73" s="112">
        <f>IF('Publication Table (%)'!$C$5="All Cancelled Operations",
SUMIFS(AllPublicationData!$F:$F,AllPublicationData!$A:$A,'Publication Table (%)'!$B73,AllPublicationData!$B:$B,'Publication Table (%)'!$C$4),
IF('Publication Table (%)'!$C$5="Operations cancelled by patient",
SUMIFS(AllPublicationData!$G:$G,AllPublicationData!$A:$A,'Publication Table (%)'!$B73,AllPublicationData!$B:$B,'Publication Table (%)'!$C$4),
IF('Publication Table (%)'!$C$5="Operations cancelled for clinical reasons",
SUMIFS(AllPublicationData!$H:$H,AllPublicationData!$A:$A,'Publication Table (%)'!$B73,AllPublicationData!$B:$B,'Publication Table (%)'!$C$4),
IF('Publication Table (%)'!$C$5="Operations cancelled for non-clinical/capacity reasons",
SUMIFS(AllPublicationData!$I:$I,AllPublicationData!$A:$A,'Publication Table (%)'!$B73,AllPublicationData!$B:$B,'Publication Table (%)'!$C$4),
IF('Publication Table (%)'!$C$5="Cancellations for other reasons",
SUMIFS(AllPublicationData!$J:$J,AllPublicationData!$A:$A,'Publication Table (%)'!$B73,AllPublicationData!$B:$B,'Publication Table (%)'!$C$4))))))+
IF(AND($C$4="NHS Scotland",$C$5="All Cancelled Operations"),
SUMIFS(AllPublicationData!$F:$F,AllPublicationData!$A:$A,'Publication Table (%)'!$B73),
IF(AND($C$4="NHS Scotland",$C$5="Operations cancelled by patient"),
SUMIFS(AllPublicationData!$G:$G,AllPublicationData!$A:$A,'Publication Table (%)'!$B73),
IF(AND($C$4="NHS Scotland",$C$5="Operations cancelled for clinical reasons"),
SUMIFS(AllPublicationData!$H:$H,AllPublicationData!$A:$A,'Publication Table (%)'!$B73),
IF(AND($C$4="NHS Scotland",$C$5="Operations cancelled for non-clinical/capacity reasons"),
SUMIFS(AllPublicationData!$I:$I,AllPublicationData!$A:$A,'Publication Table (%)'!$B73),
IF(AND($C$4="NHS Scotland",$C$5="Cancellations for other reasons"),
SUMIFS(AllPublicationData!$J:$J,AllPublicationData!$A:$A,'Publication Table (%)'!$B73))))))</f>
        <v>2237</v>
      </c>
      <c r="D73" s="110">
        <f>IF(AND('Publication Table (%)'!$C$5="All Cancelled Operations",$C$4&lt;&gt;"NHS Scotland"),
IFERROR(SUMIFS(AllPublicationData!$F:$F,AllPublicationData!$A:$A,'Publication Table (%)'!$B73,AllPublicationData!$B:$B,'Publication Table (%)'!$C$4,AllPublicationData!$D:$D,'Publication Table (%)'!D$7)/
SUMIFS(AllPublicationData!$E:$E,AllPublicationData!$A:$A,'Publication Table (%)'!$B73,AllPublicationData!$B:$B,'Publication Table (%)'!$C$4,AllPublicationData!$D:$D,'Publication Table (%)'!D$7),
SUMIFS(AllPublicationData!$F:$F,AllPublicationData!$A:$A,'Publication Table (%)'!$B73,AllPublicationData!$B:$B,'Publication Table (%)'!D$7)/
SUMIFS(AllPublicationData!$E:$E,AllPublicationData!$A:$A,'Publication Table (%)'!$B73,AllPublicationData!$B:$B,'Publication Table (%)'!D$7)),
IF(AND('Publication Table (%)'!$C$5="Operations cancelled by patient",$C$4&lt;&gt;"NHS Scotland"),
IFERROR(SUMIFS(AllPublicationData!$G:$G,AllPublicationData!$A:$A,'Publication Table (%)'!$B73,AllPublicationData!$B:$B,'Publication Table (%)'!$C$4,AllPublicationData!$D:$D,'Publication Table (%)'!D$7)/
SUMIFS(AllPublicationData!$E:$E,AllPublicationData!$A:$A,'Publication Table (%)'!$B73,AllPublicationData!$B:$B,'Publication Table (%)'!$C$4,AllPublicationData!$D:$D,'Publication Table (%)'!D$7),
SUMIFS(AllPublicationData!$G:$G,AllPublicationData!$A:$A,'Publication Table (%)'!$B73,AllPublicationData!$B:$B,'Publication Table (%)'!D$7)/
SUMIFS(AllPublicationData!$E:$E,AllPublicationData!$A:$A,'Publication Table (%)'!$B73,AllPublicationData!$B:$B,'Publication Table (%)'!D$7)),
IF(AND('Publication Table (%)'!$C$5="Operations cancelled for clinical reasons",$C$4&lt;&gt;"NHS Scotland"),
IFERROR(SUMIFS(AllPublicationData!$H:$H,AllPublicationData!$A:$A,'Publication Table (%)'!$B73,AllPublicationData!$B:$B,'Publication Table (%)'!$C$4,AllPublicationData!$D:$D,'Publication Table (%)'!D$7)/
SUMIFS(AllPublicationData!$E:$E,AllPublicationData!$A:$A,'Publication Table (%)'!$B73,AllPublicationData!$B:$B,'Publication Table (%)'!$C$4,AllPublicationData!$D:$D,'Publication Table (%)'!D$7),
SUMIFS(AllPublicationData!$H:$H,AllPublicationData!$A:$A,'Publication Table (%)'!$B73,AllPublicationData!$B:$B,'Publication Table (%)'!D$7)/
SUMIFS(AllPublicationData!$E:$E,AllPublicationData!$A:$A,'Publication Table (%)'!$B73,AllPublicationData!$B:$B,'Publication Table (%)'!D$7)),
IF(AND('Publication Table (%)'!$C$5="Operations cancelled for non-clinical/capacity reasons",$C$4&lt;&gt;"NHS Scotland"),
IFERROR(SUMIFS(AllPublicationData!$I:$I,AllPublicationData!$A:$A,'Publication Table (%)'!$B73,AllPublicationData!$B:$B,'Publication Table (%)'!$C$4,AllPublicationData!$D:$D,'Publication Table (%)'!D$7)/
SUMIFS(AllPublicationData!$E:$E,AllPublicationData!$A:$A,'Publication Table (%)'!$B73,AllPublicationData!$B:$B,'Publication Table (%)'!$C$4,AllPublicationData!$D:$D,'Publication Table (%)'!D$7),
SUMIFS(AllPublicationData!$I:$I,AllPublicationData!$A:$A,'Publication Table (%)'!$B73,AllPublicationData!$B:$B,'Publication Table (%)'!D$7)/
SUMIFS(AllPublicationData!$E:$E,AllPublicationData!$A:$A,'Publication Table (%)'!$B73,AllPublicationData!$B:$B,'Publication Table (%)'!D$7)),
IF(AND('Publication Table (%)'!$C$5="Cancellations for other reasons",$C$4&lt;&gt;"NHS Scotland"),
IFERROR(SUMIFS(AllPublicationData!$J:$J,AllPublicationData!$A:$A,'Publication Table (%)'!$B73,AllPublicationData!$B:$B,'Publication Table (%)'!$C$4,AllPublicationData!$D:$D,'Publication Table (%)'!D$7)/
SUMIFS(AllPublicationData!$E:$E,AllPublicationData!$A:$A,'Publication Table (%)'!$B73,AllPublicationData!$B:$B,'Publication Table (%)'!$C$4,AllPublicationData!$D:$D,'Publication Table (%)'!D$7),
SUMIFS(AllPublicationData!$J:$J,AllPublicationData!$A:$A,'Publication Table (%)'!$B73,AllPublicationData!$B:$B,'Publication Table (%)'!D$7)/
SUMIFS(AllPublicationData!$E:$E,AllPublicationData!$A:$A,'Publication Table (%)'!$B73,AllPublicationData!$B:$B,'Publication Table (%)'!D$7)),
IF(AND($C$4="NHS Scotland",$C$5="All Cancelled Operations"),
SUMIFS(AllPublicationData!$F:$F,AllPublicationData!$A:$A,'Publication Table'!$B73)/
SUMIFS(AllPublicationData!$E:$E,AllPublicationData!$A:$A,'Publication Table'!$B73),
IF(AND($C$4="NHS Scotland",$C$5="Operations cancelled by patient"),
SUMIFS(AllPublicationData!$G:$G,AllPublicationData!$A:$A,'Publication Table'!$B73)/
SUMIFS(AllPublicationData!$E:$E,AllPublicationData!$A:$A,'Publication Table'!$B73),
IF(AND($C$4="NHS Scotland",$C$5="Operations cancelled for clinical reasons"),
SUMIFS(AllPublicationData!$H:$H,AllPublicationData!$A:$A,'Publication Table'!$B73)/
SUMIFS(AllPublicationData!$E:$E,AllPublicationData!$A:$A,'Publication Table'!$B73),
IF(AND($C$4="NHS Scotland",$C$5="Operations cancelled for non-clinical/capacity reasons"),
SUMIFS(AllPublicationData!$I:$I,AllPublicationData!$A:$A,'Publication Table'!$B73)/
SUMIFS(AllPublicationData!$E:$E,AllPublicationData!$A:$A,'Publication Table'!$B73),
IF(AND($C$4="NHS Scotland",$C$5="Cancellations for other reasons"),
SUMIFS(AllPublicationData!$J:$J,AllPublicationData!$A:$A,'Publication Table'!$B73)/
SUMIFS(AllPublicationData!$E:$E,AllPublicationData!$A:$A,'Publication Table'!$B73)))))))))))</f>
        <v>9.1161009006071964E-2</v>
      </c>
      <c r="E73" s="96">
        <f>IF('Publication Table (%)'!$C$5="All Cancelled Operations",
IFERROR(SUMIFS(AllPublicationData!$F:$F,AllPublicationData!$A:$A,'Publication Table (%)'!$B73,AllPublicationData!$B:$B,'Publication Table (%)'!$C$4,AllPublicationData!$D:$D,'Publication Table (%)'!E$7)/
SUMIFS(AllPublicationData!$E:$E,AllPublicationData!$A:$A,'Publication Table (%)'!$B73,AllPublicationData!$B:$B,'Publication Table (%)'!$C$4,AllPublicationData!$D:$D,'Publication Table (%)'!E$7),
SUMIFS(AllPublicationData!$F:$F,AllPublicationData!$A:$A,'Publication Table (%)'!$B73,AllPublicationData!$B:$B,'Publication Table (%)'!E$7)/
SUMIFS(AllPublicationData!$E:$E,AllPublicationData!$A:$A,'Publication Table (%)'!$B73,AllPublicationData!$B:$B,'Publication Table (%)'!E$7)),
IF('Publication Table (%)'!$C$5="Operations cancelled by patient",
IFERROR(SUMIFS(AllPublicationData!$G:$G,AllPublicationData!$A:$A,'Publication Table (%)'!$B73,AllPublicationData!$B:$B,'Publication Table (%)'!$C$4,AllPublicationData!$D:$D,'Publication Table (%)'!E$7)/
SUMIFS(AllPublicationData!$E:$E,AllPublicationData!$A:$A,'Publication Table (%)'!$B73,AllPublicationData!$B:$B,'Publication Table (%)'!$C$4,AllPublicationData!$D:$D,'Publication Table (%)'!E$7),
SUMIFS(AllPublicationData!$G:$G,AllPublicationData!$A:$A,'Publication Table (%)'!$B73,AllPublicationData!$B:$B,'Publication Table (%)'!E$7)/
SUMIFS(AllPublicationData!$E:$E,AllPublicationData!$A:$A,'Publication Table (%)'!$B73,AllPublicationData!$B:$B,'Publication Table (%)'!E$7)),
IF('Publication Table (%)'!$C$5="Operations cancelled for clinical reasons",
IFERROR(SUMIFS(AllPublicationData!$H:$H,AllPublicationData!$A:$A,'Publication Table (%)'!$B73,AllPublicationData!$B:$B,'Publication Table (%)'!$C$4,AllPublicationData!$D:$D,'Publication Table (%)'!E$7)/
SUMIFS(AllPublicationData!$E:$E,AllPublicationData!$A:$A,'Publication Table (%)'!$B73,AllPublicationData!$B:$B,'Publication Table (%)'!$C$4,AllPublicationData!$D:$D,'Publication Table (%)'!E$7),
SUMIFS(AllPublicationData!$H:$H,AllPublicationData!$A:$A,'Publication Table (%)'!$B73,AllPublicationData!$B:$B,'Publication Table (%)'!E$7)/
SUMIFS(AllPublicationData!$E:$E,AllPublicationData!$A:$A,'Publication Table (%)'!$B73,AllPublicationData!$B:$B,'Publication Table (%)'!E$7)),
IF('Publication Table (%)'!$C$5="Operations cancelled for non-clinical/capacity reasons",
IFERROR(SUMIFS(AllPublicationData!$I:$I,AllPublicationData!$A:$A,'Publication Table (%)'!$B73,AllPublicationData!$B:$B,'Publication Table (%)'!$C$4,AllPublicationData!$D:$D,'Publication Table (%)'!E$7)/
SUMIFS(AllPublicationData!$E:$E,AllPublicationData!$A:$A,'Publication Table (%)'!$B73,AllPublicationData!$B:$B,'Publication Table (%)'!$C$4,AllPublicationData!$D:$D,'Publication Table (%)'!E$7),
SUMIFS(AllPublicationData!$I:$I,AllPublicationData!$A:$A,'Publication Table (%)'!$B73,AllPublicationData!$B:$B,'Publication Table (%)'!E$7)/
SUMIFS(AllPublicationData!$E:$E,AllPublicationData!$A:$A,'Publication Table (%)'!$B73,AllPublicationData!$B:$B,'Publication Table (%)'!E$7)),
IF('Publication Table (%)'!$C$5="Cancellations for other reasons",
IFERROR(SUMIFS(AllPublicationData!$J:$J,AllPublicationData!$A:$A,'Publication Table (%)'!$B73,AllPublicationData!$B:$B,'Publication Table (%)'!$C$4,AllPublicationData!$D:$D,'Publication Table (%)'!E$7)/
SUMIFS(AllPublicationData!$E:$E,AllPublicationData!$A:$A,'Publication Table (%)'!$B73,AllPublicationData!$B:$B,'Publication Table (%)'!$C$4,AllPublicationData!$D:$D,'Publication Table (%)'!E$7),
SUMIFS(AllPublicationData!$J:$J,AllPublicationData!$A:$A,'Publication Table (%)'!$B73,AllPublicationData!$B:$B,'Publication Table (%)'!E$7)/
SUMIFS(AllPublicationData!$E:$E,AllPublicationData!$A:$A,'Publication Table (%)'!$B73,AllPublicationData!$B:$B,'Publication Table (%)'!E$7)))))))</f>
        <v>3.9501039501039503E-2</v>
      </c>
      <c r="F73" s="96">
        <f>IF('Publication Table (%)'!$C$5="All Cancelled Operations",
IFERROR(SUMIFS(AllPublicationData!$F:$F,AllPublicationData!$A:$A,'Publication Table (%)'!$B73,AllPublicationData!$B:$B,'Publication Table (%)'!$C$4,AllPublicationData!$D:$D,'Publication Table (%)'!F$7)/
SUMIFS(AllPublicationData!$E:$E,AllPublicationData!$A:$A,'Publication Table (%)'!$B73,AllPublicationData!$B:$B,'Publication Table (%)'!$C$4,AllPublicationData!$D:$D,'Publication Table (%)'!F$7),
SUMIFS(AllPublicationData!$F:$F,AllPublicationData!$A:$A,'Publication Table (%)'!$B73,AllPublicationData!$B:$B,'Publication Table (%)'!F$7)/
SUMIFS(AllPublicationData!$E:$E,AllPublicationData!$A:$A,'Publication Table (%)'!$B73,AllPublicationData!$B:$B,'Publication Table (%)'!F$7)),
IF('Publication Table (%)'!$C$5="Operations cancelled by patient",
IFERROR(SUMIFS(AllPublicationData!$G:$G,AllPublicationData!$A:$A,'Publication Table (%)'!$B73,AllPublicationData!$B:$B,'Publication Table (%)'!$C$4,AllPublicationData!$D:$D,'Publication Table (%)'!F$7)/
SUMIFS(AllPublicationData!$E:$E,AllPublicationData!$A:$A,'Publication Table (%)'!$B73,AllPublicationData!$B:$B,'Publication Table (%)'!$C$4,AllPublicationData!$D:$D,'Publication Table (%)'!F$7),
SUMIFS(AllPublicationData!$G:$G,AllPublicationData!$A:$A,'Publication Table (%)'!$B73,AllPublicationData!$B:$B,'Publication Table (%)'!F$7)/
SUMIFS(AllPublicationData!$E:$E,AllPublicationData!$A:$A,'Publication Table (%)'!$B73,AllPublicationData!$B:$B,'Publication Table (%)'!F$7)),
IF('Publication Table (%)'!$C$5="Operations cancelled for clinical reasons",
IFERROR(SUMIFS(AllPublicationData!$H:$H,AllPublicationData!$A:$A,'Publication Table (%)'!$B73,AllPublicationData!$B:$B,'Publication Table (%)'!$C$4,AllPublicationData!$D:$D,'Publication Table (%)'!F$7)/
SUMIFS(AllPublicationData!$E:$E,AllPublicationData!$A:$A,'Publication Table (%)'!$B73,AllPublicationData!$B:$B,'Publication Table (%)'!$C$4,AllPublicationData!$D:$D,'Publication Table (%)'!F$7),
SUMIFS(AllPublicationData!$H:$H,AllPublicationData!$A:$A,'Publication Table (%)'!$B73,AllPublicationData!$B:$B,'Publication Table (%)'!F$7)/
SUMIFS(AllPublicationData!$E:$E,AllPublicationData!$A:$A,'Publication Table (%)'!$B73,AllPublicationData!$B:$B,'Publication Table (%)'!F$7)),
IF('Publication Table (%)'!$C$5="Operations cancelled for non-clinical/capacity reasons",
IFERROR(SUMIFS(AllPublicationData!$I:$I,AllPublicationData!$A:$A,'Publication Table (%)'!$B73,AllPublicationData!$B:$B,'Publication Table (%)'!$C$4,AllPublicationData!$D:$D,'Publication Table (%)'!F$7)/
SUMIFS(AllPublicationData!$E:$E,AllPublicationData!$A:$A,'Publication Table (%)'!$B73,AllPublicationData!$B:$B,'Publication Table (%)'!$C$4,AllPublicationData!$D:$D,'Publication Table (%)'!F$7),
SUMIFS(AllPublicationData!$I:$I,AllPublicationData!$A:$A,'Publication Table (%)'!$B73,AllPublicationData!$B:$B,'Publication Table (%)'!F$7)/
SUMIFS(AllPublicationData!$E:$E,AllPublicationData!$A:$A,'Publication Table (%)'!$B73,AllPublicationData!$B:$B,'Publication Table (%)'!F$7)),
IF('Publication Table (%)'!$C$5="Cancellations for other reasons",
IFERROR(SUMIFS(AllPublicationData!$J:$J,AllPublicationData!$A:$A,'Publication Table (%)'!$B73,AllPublicationData!$B:$B,'Publication Table (%)'!$C$4,AllPublicationData!$D:$D,'Publication Table (%)'!F$7)/
SUMIFS(AllPublicationData!$E:$E,AllPublicationData!$A:$A,'Publication Table (%)'!$B73,AllPublicationData!$B:$B,'Publication Table (%)'!$C$4,AllPublicationData!$D:$D,'Publication Table (%)'!F$7),
SUMIFS(AllPublicationData!$J:$J,AllPublicationData!$A:$A,'Publication Table (%)'!$B73,AllPublicationData!$B:$B,'Publication Table (%)'!F$7)/
SUMIFS(AllPublicationData!$E:$E,AllPublicationData!$A:$A,'Publication Table (%)'!$B73,AllPublicationData!$B:$B,'Publication Table (%)'!F$7)))))))</f>
        <v>0.10206804536357572</v>
      </c>
      <c r="G73" s="96">
        <f>IF('Publication Table (%)'!$C$5="All Cancelled Operations",
IFERROR(SUMIFS(AllPublicationData!$F:$F,AllPublicationData!$A:$A,'Publication Table (%)'!$B73,AllPublicationData!$B:$B,'Publication Table (%)'!$C$4,AllPublicationData!$D:$D,'Publication Table (%)'!G$7)/
SUMIFS(AllPublicationData!$E:$E,AllPublicationData!$A:$A,'Publication Table (%)'!$B73,AllPublicationData!$B:$B,'Publication Table (%)'!$C$4,AllPublicationData!$D:$D,'Publication Table (%)'!G$7),
SUMIFS(AllPublicationData!$F:$F,AllPublicationData!$A:$A,'Publication Table (%)'!$B73,AllPublicationData!$B:$B,'Publication Table (%)'!G$7)/
SUMIFS(AllPublicationData!$E:$E,AllPublicationData!$A:$A,'Publication Table (%)'!$B73,AllPublicationData!$B:$B,'Publication Table (%)'!G$7)),
IF('Publication Table (%)'!$C$5="Operations cancelled by patient",
IFERROR(SUMIFS(AllPublicationData!$G:$G,AllPublicationData!$A:$A,'Publication Table (%)'!$B73,AllPublicationData!$B:$B,'Publication Table (%)'!$C$4,AllPublicationData!$D:$D,'Publication Table (%)'!G$7)/
SUMIFS(AllPublicationData!$E:$E,AllPublicationData!$A:$A,'Publication Table (%)'!$B73,AllPublicationData!$B:$B,'Publication Table (%)'!$C$4,AllPublicationData!$D:$D,'Publication Table (%)'!G$7),
SUMIFS(AllPublicationData!$G:$G,AllPublicationData!$A:$A,'Publication Table (%)'!$B73,AllPublicationData!$B:$B,'Publication Table (%)'!G$7)/
SUMIFS(AllPublicationData!$E:$E,AllPublicationData!$A:$A,'Publication Table (%)'!$B73,AllPublicationData!$B:$B,'Publication Table (%)'!G$7)),
IF('Publication Table (%)'!$C$5="Operations cancelled for clinical reasons",
IFERROR(SUMIFS(AllPublicationData!$H:$H,AllPublicationData!$A:$A,'Publication Table (%)'!$B73,AllPublicationData!$B:$B,'Publication Table (%)'!$C$4,AllPublicationData!$D:$D,'Publication Table (%)'!G$7)/
SUMIFS(AllPublicationData!$E:$E,AllPublicationData!$A:$A,'Publication Table (%)'!$B73,AllPublicationData!$B:$B,'Publication Table (%)'!$C$4,AllPublicationData!$D:$D,'Publication Table (%)'!G$7),
SUMIFS(AllPublicationData!$H:$H,AllPublicationData!$A:$A,'Publication Table (%)'!$B73,AllPublicationData!$B:$B,'Publication Table (%)'!G$7)/
SUMIFS(AllPublicationData!$E:$E,AllPublicationData!$A:$A,'Publication Table (%)'!$B73,AllPublicationData!$B:$B,'Publication Table (%)'!G$7)),
IF('Publication Table (%)'!$C$5="Operations cancelled for non-clinical/capacity reasons",
IFERROR(SUMIFS(AllPublicationData!$I:$I,AllPublicationData!$A:$A,'Publication Table (%)'!$B73,AllPublicationData!$B:$B,'Publication Table (%)'!$C$4,AllPublicationData!$D:$D,'Publication Table (%)'!G$7)/
SUMIFS(AllPublicationData!$E:$E,AllPublicationData!$A:$A,'Publication Table (%)'!$B73,AllPublicationData!$B:$B,'Publication Table (%)'!$C$4,AllPublicationData!$D:$D,'Publication Table (%)'!G$7),
SUMIFS(AllPublicationData!$I:$I,AllPublicationData!$A:$A,'Publication Table (%)'!$B73,AllPublicationData!$B:$B,'Publication Table (%)'!G$7)/
SUMIFS(AllPublicationData!$E:$E,AllPublicationData!$A:$A,'Publication Table (%)'!$B73,AllPublicationData!$B:$B,'Publication Table (%)'!G$7)),
IF('Publication Table (%)'!$C$5="Cancellations for other reasons",
IFERROR(SUMIFS(AllPublicationData!$J:$J,AllPublicationData!$A:$A,'Publication Table (%)'!$B73,AllPublicationData!$B:$B,'Publication Table (%)'!$C$4,AllPublicationData!$D:$D,'Publication Table (%)'!G$7)/
SUMIFS(AllPublicationData!$E:$E,AllPublicationData!$A:$A,'Publication Table (%)'!$B73,AllPublicationData!$B:$B,'Publication Table (%)'!$C$4,AllPublicationData!$D:$D,'Publication Table (%)'!G$7),
SUMIFS(AllPublicationData!$J:$J,AllPublicationData!$A:$A,'Publication Table (%)'!$B73,AllPublicationData!$B:$B,'Publication Table (%)'!G$7)/
SUMIFS(AllPublicationData!$E:$E,AllPublicationData!$A:$A,'Publication Table (%)'!$B73,AllPublicationData!$B:$B,'Publication Table (%)'!G$7)))))))</f>
        <v>9.0909090909090912E-2</v>
      </c>
      <c r="H73" s="96">
        <f>IF('Publication Table (%)'!$C$5="All Cancelled Operations",
IFERROR(SUMIFS(AllPublicationData!$F:$F,AllPublicationData!$A:$A,'Publication Table (%)'!$B73,AllPublicationData!$B:$B,'Publication Table (%)'!$C$4,AllPublicationData!$D:$D,'Publication Table (%)'!H$7)/
SUMIFS(AllPublicationData!$E:$E,AllPublicationData!$A:$A,'Publication Table (%)'!$B73,AllPublicationData!$B:$B,'Publication Table (%)'!$C$4,AllPublicationData!$D:$D,'Publication Table (%)'!H$7),
SUMIFS(AllPublicationData!$F:$F,AllPublicationData!$A:$A,'Publication Table (%)'!$B73,AllPublicationData!$B:$B,'Publication Table (%)'!H$7)/
SUMIFS(AllPublicationData!$E:$E,AllPublicationData!$A:$A,'Publication Table (%)'!$B73,AllPublicationData!$B:$B,'Publication Table (%)'!H$7)),
IF('Publication Table (%)'!$C$5="Operations cancelled by patient",
IFERROR(SUMIFS(AllPublicationData!$G:$G,AllPublicationData!$A:$A,'Publication Table (%)'!$B73,AllPublicationData!$B:$B,'Publication Table (%)'!$C$4,AllPublicationData!$D:$D,'Publication Table (%)'!H$7)/
SUMIFS(AllPublicationData!$E:$E,AllPublicationData!$A:$A,'Publication Table (%)'!$B73,AllPublicationData!$B:$B,'Publication Table (%)'!$C$4,AllPublicationData!$D:$D,'Publication Table (%)'!H$7),
SUMIFS(AllPublicationData!$G:$G,AllPublicationData!$A:$A,'Publication Table (%)'!$B73,AllPublicationData!$B:$B,'Publication Table (%)'!H$7)/
SUMIFS(AllPublicationData!$E:$E,AllPublicationData!$A:$A,'Publication Table (%)'!$B73,AllPublicationData!$B:$B,'Publication Table (%)'!H$7)),
IF('Publication Table (%)'!$C$5="Operations cancelled for clinical reasons",
IFERROR(SUMIFS(AllPublicationData!$H:$H,AllPublicationData!$A:$A,'Publication Table (%)'!$B73,AllPublicationData!$B:$B,'Publication Table (%)'!$C$4,AllPublicationData!$D:$D,'Publication Table (%)'!H$7)/
SUMIFS(AllPublicationData!$E:$E,AllPublicationData!$A:$A,'Publication Table (%)'!$B73,AllPublicationData!$B:$B,'Publication Table (%)'!$C$4,AllPublicationData!$D:$D,'Publication Table (%)'!H$7),
SUMIFS(AllPublicationData!$H:$H,AllPublicationData!$A:$A,'Publication Table (%)'!$B73,AllPublicationData!$B:$B,'Publication Table (%)'!H$7)/
SUMIFS(AllPublicationData!$E:$E,AllPublicationData!$A:$A,'Publication Table (%)'!$B73,AllPublicationData!$B:$B,'Publication Table (%)'!H$7)),
IF('Publication Table (%)'!$C$5="Operations cancelled for non-clinical/capacity reasons",
IFERROR(SUMIFS(AllPublicationData!$I:$I,AllPublicationData!$A:$A,'Publication Table (%)'!$B73,AllPublicationData!$B:$B,'Publication Table (%)'!$C$4,AllPublicationData!$D:$D,'Publication Table (%)'!H$7)/
SUMIFS(AllPublicationData!$E:$E,AllPublicationData!$A:$A,'Publication Table (%)'!$B73,AllPublicationData!$B:$B,'Publication Table (%)'!$C$4,AllPublicationData!$D:$D,'Publication Table (%)'!H$7),
SUMIFS(AllPublicationData!$I:$I,AllPublicationData!$A:$A,'Publication Table (%)'!$B73,AllPublicationData!$B:$B,'Publication Table (%)'!H$7)/
SUMIFS(AllPublicationData!$E:$E,AllPublicationData!$A:$A,'Publication Table (%)'!$B73,AllPublicationData!$B:$B,'Publication Table (%)'!H$7)),
IF('Publication Table (%)'!$C$5="Cancellations for other reasons",
IFERROR(SUMIFS(AllPublicationData!$J:$J,AllPublicationData!$A:$A,'Publication Table (%)'!$B73,AllPublicationData!$B:$B,'Publication Table (%)'!$C$4,AllPublicationData!$D:$D,'Publication Table (%)'!H$7)/
SUMIFS(AllPublicationData!$E:$E,AllPublicationData!$A:$A,'Publication Table (%)'!$B73,AllPublicationData!$B:$B,'Publication Table (%)'!$C$4,AllPublicationData!$D:$D,'Publication Table (%)'!H$7),
SUMIFS(AllPublicationData!$J:$J,AllPublicationData!$A:$A,'Publication Table (%)'!$B73,AllPublicationData!$B:$B,'Publication Table (%)'!H$7)/
SUMIFS(AllPublicationData!$E:$E,AllPublicationData!$A:$A,'Publication Table (%)'!$B73,AllPublicationData!$B:$B,'Publication Table (%)'!H$7)))))))</f>
        <v>7.8554595443833461E-2</v>
      </c>
      <c r="I73" s="96">
        <f>IF('Publication Table (%)'!$C$5="All Cancelled Operations",
IFERROR(SUMIFS(AllPublicationData!$F:$F,AllPublicationData!$A:$A,'Publication Table (%)'!$B73,AllPublicationData!$B:$B,'Publication Table (%)'!$C$4,AllPublicationData!$D:$D,'Publication Table (%)'!I$7)/
SUMIFS(AllPublicationData!$E:$E,AllPublicationData!$A:$A,'Publication Table (%)'!$B73,AllPublicationData!$B:$B,'Publication Table (%)'!$C$4,AllPublicationData!$D:$D,'Publication Table (%)'!I$7),
SUMIFS(AllPublicationData!$F:$F,AllPublicationData!$A:$A,'Publication Table (%)'!$B73,AllPublicationData!$B:$B,'Publication Table (%)'!I$7)/
SUMIFS(AllPublicationData!$E:$E,AllPublicationData!$A:$A,'Publication Table (%)'!$B73,AllPublicationData!$B:$B,'Publication Table (%)'!I$7)),
IF('Publication Table (%)'!$C$5="Operations cancelled by patient",
IFERROR(SUMIFS(AllPublicationData!$G:$G,AllPublicationData!$A:$A,'Publication Table (%)'!$B73,AllPublicationData!$B:$B,'Publication Table (%)'!$C$4,AllPublicationData!$D:$D,'Publication Table (%)'!I$7)/
SUMIFS(AllPublicationData!$E:$E,AllPublicationData!$A:$A,'Publication Table (%)'!$B73,AllPublicationData!$B:$B,'Publication Table (%)'!$C$4,AllPublicationData!$D:$D,'Publication Table (%)'!I$7),
SUMIFS(AllPublicationData!$G:$G,AllPublicationData!$A:$A,'Publication Table (%)'!$B73,AllPublicationData!$B:$B,'Publication Table (%)'!I$7)/
SUMIFS(AllPublicationData!$E:$E,AllPublicationData!$A:$A,'Publication Table (%)'!$B73,AllPublicationData!$B:$B,'Publication Table (%)'!I$7)),
IF('Publication Table (%)'!$C$5="Operations cancelled for clinical reasons",
IFERROR(SUMIFS(AllPublicationData!$H:$H,AllPublicationData!$A:$A,'Publication Table (%)'!$B73,AllPublicationData!$B:$B,'Publication Table (%)'!$C$4,AllPublicationData!$D:$D,'Publication Table (%)'!I$7)/
SUMIFS(AllPublicationData!$E:$E,AllPublicationData!$A:$A,'Publication Table (%)'!$B73,AllPublicationData!$B:$B,'Publication Table (%)'!$C$4,AllPublicationData!$D:$D,'Publication Table (%)'!I$7),
SUMIFS(AllPublicationData!$H:$H,AllPublicationData!$A:$A,'Publication Table (%)'!$B73,AllPublicationData!$B:$B,'Publication Table (%)'!I$7)/
SUMIFS(AllPublicationData!$E:$E,AllPublicationData!$A:$A,'Publication Table (%)'!$B73,AllPublicationData!$B:$B,'Publication Table (%)'!I$7)),
IF('Publication Table (%)'!$C$5="Operations cancelled for non-clinical/capacity reasons",
IFERROR(SUMIFS(AllPublicationData!$I:$I,AllPublicationData!$A:$A,'Publication Table (%)'!$B73,AllPublicationData!$B:$B,'Publication Table (%)'!$C$4,AllPublicationData!$D:$D,'Publication Table (%)'!I$7)/
SUMIFS(AllPublicationData!$E:$E,AllPublicationData!$A:$A,'Publication Table (%)'!$B73,AllPublicationData!$B:$B,'Publication Table (%)'!$C$4,AllPublicationData!$D:$D,'Publication Table (%)'!I$7),
SUMIFS(AllPublicationData!$I:$I,AllPublicationData!$A:$A,'Publication Table (%)'!$B73,AllPublicationData!$B:$B,'Publication Table (%)'!I$7)/
SUMIFS(AllPublicationData!$E:$E,AllPublicationData!$A:$A,'Publication Table (%)'!$B73,AllPublicationData!$B:$B,'Publication Table (%)'!I$7)),
IF('Publication Table (%)'!$C$5="Cancellations for other reasons",
IFERROR(SUMIFS(AllPublicationData!$J:$J,AllPublicationData!$A:$A,'Publication Table (%)'!$B73,AllPublicationData!$B:$B,'Publication Table (%)'!$C$4,AllPublicationData!$D:$D,'Publication Table (%)'!I$7)/
SUMIFS(AllPublicationData!$E:$E,AllPublicationData!$A:$A,'Publication Table (%)'!$B73,AllPublicationData!$B:$B,'Publication Table (%)'!$C$4,AllPublicationData!$D:$D,'Publication Table (%)'!I$7),
SUMIFS(AllPublicationData!$J:$J,AllPublicationData!$A:$A,'Publication Table (%)'!$B73,AllPublicationData!$B:$B,'Publication Table (%)'!I$7)/
SUMIFS(AllPublicationData!$E:$E,AllPublicationData!$A:$A,'Publication Table (%)'!$B73,AllPublicationData!$B:$B,'Publication Table (%)'!I$7)))))))</f>
        <v>7.5021312872975282E-2</v>
      </c>
      <c r="J73" s="96">
        <f>IF('Publication Table (%)'!$C$5="All Cancelled Operations",
IFERROR(SUMIFS(AllPublicationData!$F:$F,AllPublicationData!$A:$A,'Publication Table (%)'!$B73,AllPublicationData!$B:$B,'Publication Table (%)'!$C$4,AllPublicationData!$D:$D,'Publication Table (%)'!J$7)/
SUMIFS(AllPublicationData!$E:$E,AllPublicationData!$A:$A,'Publication Table (%)'!$B73,AllPublicationData!$B:$B,'Publication Table (%)'!$C$4,AllPublicationData!$D:$D,'Publication Table (%)'!J$7),
SUMIFS(AllPublicationData!$F:$F,AllPublicationData!$A:$A,'Publication Table (%)'!$B73,AllPublicationData!$B:$B,'Publication Table (%)'!J$7)/
SUMIFS(AllPublicationData!$E:$E,AllPublicationData!$A:$A,'Publication Table (%)'!$B73,AllPublicationData!$B:$B,'Publication Table (%)'!J$7)),
IF('Publication Table (%)'!$C$5="Operations cancelled by patient",
IFERROR(SUMIFS(AllPublicationData!$G:$G,AllPublicationData!$A:$A,'Publication Table (%)'!$B73,AllPublicationData!$B:$B,'Publication Table (%)'!$C$4,AllPublicationData!$D:$D,'Publication Table (%)'!J$7)/
SUMIFS(AllPublicationData!$E:$E,AllPublicationData!$A:$A,'Publication Table (%)'!$B73,AllPublicationData!$B:$B,'Publication Table (%)'!$C$4,AllPublicationData!$D:$D,'Publication Table (%)'!J$7),
SUMIFS(AllPublicationData!$G:$G,AllPublicationData!$A:$A,'Publication Table (%)'!$B73,AllPublicationData!$B:$B,'Publication Table (%)'!J$7)/
SUMIFS(AllPublicationData!$E:$E,AllPublicationData!$A:$A,'Publication Table (%)'!$B73,AllPublicationData!$B:$B,'Publication Table (%)'!J$7)),
IF('Publication Table (%)'!$C$5="Operations cancelled for clinical reasons",
IFERROR(SUMIFS(AllPublicationData!$H:$H,AllPublicationData!$A:$A,'Publication Table (%)'!$B73,AllPublicationData!$B:$B,'Publication Table (%)'!$C$4,AllPublicationData!$D:$D,'Publication Table (%)'!J$7)/
SUMIFS(AllPublicationData!$E:$E,AllPublicationData!$A:$A,'Publication Table (%)'!$B73,AllPublicationData!$B:$B,'Publication Table (%)'!$C$4,AllPublicationData!$D:$D,'Publication Table (%)'!J$7),
SUMIFS(AllPublicationData!$H:$H,AllPublicationData!$A:$A,'Publication Table (%)'!$B73,AllPublicationData!$B:$B,'Publication Table (%)'!J$7)/
SUMIFS(AllPublicationData!$E:$E,AllPublicationData!$A:$A,'Publication Table (%)'!$B73,AllPublicationData!$B:$B,'Publication Table (%)'!J$7)),
IF('Publication Table (%)'!$C$5="Operations cancelled for non-clinical/capacity reasons",
IFERROR(SUMIFS(AllPublicationData!$I:$I,AllPublicationData!$A:$A,'Publication Table (%)'!$B73,AllPublicationData!$B:$B,'Publication Table (%)'!$C$4,AllPublicationData!$D:$D,'Publication Table (%)'!J$7)/
SUMIFS(AllPublicationData!$E:$E,AllPublicationData!$A:$A,'Publication Table (%)'!$B73,AllPublicationData!$B:$B,'Publication Table (%)'!$C$4,AllPublicationData!$D:$D,'Publication Table (%)'!J$7),
SUMIFS(AllPublicationData!$I:$I,AllPublicationData!$A:$A,'Publication Table (%)'!$B73,AllPublicationData!$B:$B,'Publication Table (%)'!J$7)/
SUMIFS(AllPublicationData!$E:$E,AllPublicationData!$A:$A,'Publication Table (%)'!$B73,AllPublicationData!$B:$B,'Publication Table (%)'!J$7)),
IF('Publication Table (%)'!$C$5="Cancellations for other reasons",
IFERROR(SUMIFS(AllPublicationData!$J:$J,AllPublicationData!$A:$A,'Publication Table (%)'!$B73,AllPublicationData!$B:$B,'Publication Table (%)'!$C$4,AllPublicationData!$D:$D,'Publication Table (%)'!J$7)/
SUMIFS(AllPublicationData!$E:$E,AllPublicationData!$A:$A,'Publication Table (%)'!$B73,AllPublicationData!$B:$B,'Publication Table (%)'!$C$4,AllPublicationData!$D:$D,'Publication Table (%)'!J$7),
SUMIFS(AllPublicationData!$J:$J,AllPublicationData!$A:$A,'Publication Table (%)'!$B73,AllPublicationData!$B:$B,'Publication Table (%)'!J$7)/
SUMIFS(AllPublicationData!$E:$E,AllPublicationData!$A:$A,'Publication Table (%)'!$B73,AllPublicationData!$B:$B,'Publication Table (%)'!J$7)))))))</f>
        <v>0.10429447852760736</v>
      </c>
      <c r="K73" s="96">
        <f>IF('Publication Table (%)'!$C$5="All Cancelled Operations",
IFERROR(SUMIFS(AllPublicationData!$F:$F,AllPublicationData!$A:$A,'Publication Table (%)'!$B73,AllPublicationData!$B:$B,'Publication Table (%)'!$C$4,AllPublicationData!$D:$D,'Publication Table (%)'!K$7)/
SUMIFS(AllPublicationData!$E:$E,AllPublicationData!$A:$A,'Publication Table (%)'!$B73,AllPublicationData!$B:$B,'Publication Table (%)'!$C$4,AllPublicationData!$D:$D,'Publication Table (%)'!K$7),
SUMIFS(AllPublicationData!$F:$F,AllPublicationData!$A:$A,'Publication Table (%)'!$B73,AllPublicationData!$B:$B,'Publication Table (%)'!K$7)/
SUMIFS(AllPublicationData!$E:$E,AllPublicationData!$A:$A,'Publication Table (%)'!$B73,AllPublicationData!$B:$B,'Publication Table (%)'!K$7)),
IF('Publication Table (%)'!$C$5="Operations cancelled by patient",
IFERROR(SUMIFS(AllPublicationData!$G:$G,AllPublicationData!$A:$A,'Publication Table (%)'!$B73,AllPublicationData!$B:$B,'Publication Table (%)'!$C$4,AllPublicationData!$D:$D,'Publication Table (%)'!K$7)/
SUMIFS(AllPublicationData!$E:$E,AllPublicationData!$A:$A,'Publication Table (%)'!$B73,AllPublicationData!$B:$B,'Publication Table (%)'!$C$4,AllPublicationData!$D:$D,'Publication Table (%)'!K$7),
SUMIFS(AllPublicationData!$G:$G,AllPublicationData!$A:$A,'Publication Table (%)'!$B73,AllPublicationData!$B:$B,'Publication Table (%)'!K$7)/
SUMIFS(AllPublicationData!$E:$E,AllPublicationData!$A:$A,'Publication Table (%)'!$B73,AllPublicationData!$B:$B,'Publication Table (%)'!K$7)),
IF('Publication Table (%)'!$C$5="Operations cancelled for clinical reasons",
IFERROR(SUMIFS(AllPublicationData!$H:$H,AllPublicationData!$A:$A,'Publication Table (%)'!$B73,AllPublicationData!$B:$B,'Publication Table (%)'!$C$4,AllPublicationData!$D:$D,'Publication Table (%)'!K$7)/
SUMIFS(AllPublicationData!$E:$E,AllPublicationData!$A:$A,'Publication Table (%)'!$B73,AllPublicationData!$B:$B,'Publication Table (%)'!$C$4,AllPublicationData!$D:$D,'Publication Table (%)'!K$7),
SUMIFS(AllPublicationData!$H:$H,AllPublicationData!$A:$A,'Publication Table (%)'!$B73,AllPublicationData!$B:$B,'Publication Table (%)'!K$7)/
SUMIFS(AllPublicationData!$E:$E,AllPublicationData!$A:$A,'Publication Table (%)'!$B73,AllPublicationData!$B:$B,'Publication Table (%)'!K$7)),
IF('Publication Table (%)'!$C$5="Operations cancelled for non-clinical/capacity reasons",
IFERROR(SUMIFS(AllPublicationData!$I:$I,AllPublicationData!$A:$A,'Publication Table (%)'!$B73,AllPublicationData!$B:$B,'Publication Table (%)'!$C$4,AllPublicationData!$D:$D,'Publication Table (%)'!K$7)/
SUMIFS(AllPublicationData!$E:$E,AllPublicationData!$A:$A,'Publication Table (%)'!$B73,AllPublicationData!$B:$B,'Publication Table (%)'!$C$4,AllPublicationData!$D:$D,'Publication Table (%)'!K$7),
SUMIFS(AllPublicationData!$I:$I,AllPublicationData!$A:$A,'Publication Table (%)'!$B73,AllPublicationData!$B:$B,'Publication Table (%)'!K$7)/
SUMIFS(AllPublicationData!$E:$E,AllPublicationData!$A:$A,'Publication Table (%)'!$B73,AllPublicationData!$B:$B,'Publication Table (%)'!K$7)),
IF('Publication Table (%)'!$C$5="Cancellations for other reasons",
IFERROR(SUMIFS(AllPublicationData!$J:$J,AllPublicationData!$A:$A,'Publication Table (%)'!$B73,AllPublicationData!$B:$B,'Publication Table (%)'!$C$4,AllPublicationData!$D:$D,'Publication Table (%)'!K$7)/
SUMIFS(AllPublicationData!$E:$E,AllPublicationData!$A:$A,'Publication Table (%)'!$B73,AllPublicationData!$B:$B,'Publication Table (%)'!$C$4,AllPublicationData!$D:$D,'Publication Table (%)'!K$7),
SUMIFS(AllPublicationData!$J:$J,AllPublicationData!$A:$A,'Publication Table (%)'!$B73,AllPublicationData!$B:$B,'Publication Table (%)'!K$7)/
SUMIFS(AllPublicationData!$E:$E,AllPublicationData!$A:$A,'Publication Table (%)'!$B73,AllPublicationData!$B:$B,'Publication Table (%)'!K$7)))))))</f>
        <v>9.2599920854768494E-2</v>
      </c>
      <c r="L73" s="96">
        <f>IF('Publication Table (%)'!$C$5="All Cancelled Operations",
IFERROR(SUMIFS(AllPublicationData!$F:$F,AllPublicationData!$A:$A,'Publication Table (%)'!$B73,AllPublicationData!$B:$B,'Publication Table (%)'!$C$4,AllPublicationData!$D:$D,'Publication Table (%)'!L$7)/
SUMIFS(AllPublicationData!$E:$E,AllPublicationData!$A:$A,'Publication Table (%)'!$B73,AllPublicationData!$B:$B,'Publication Table (%)'!$C$4,AllPublicationData!$D:$D,'Publication Table (%)'!L$7),
SUMIFS(AllPublicationData!$F:$F,AllPublicationData!$A:$A,'Publication Table (%)'!$B73,AllPublicationData!$B:$B,'Publication Table (%)'!L$7)/
SUMIFS(AllPublicationData!$E:$E,AllPublicationData!$A:$A,'Publication Table (%)'!$B73,AllPublicationData!$B:$B,'Publication Table (%)'!L$7)),
IF('Publication Table (%)'!$C$5="Operations cancelled by patient",
IFERROR(SUMIFS(AllPublicationData!$G:$G,AllPublicationData!$A:$A,'Publication Table (%)'!$B73,AllPublicationData!$B:$B,'Publication Table (%)'!$C$4,AllPublicationData!$D:$D,'Publication Table (%)'!L$7)/
SUMIFS(AllPublicationData!$E:$E,AllPublicationData!$A:$A,'Publication Table (%)'!$B73,AllPublicationData!$B:$B,'Publication Table (%)'!$C$4,AllPublicationData!$D:$D,'Publication Table (%)'!L$7),
SUMIFS(AllPublicationData!$G:$G,AllPublicationData!$A:$A,'Publication Table (%)'!$B73,AllPublicationData!$B:$B,'Publication Table (%)'!L$7)/
SUMIFS(AllPublicationData!$E:$E,AllPublicationData!$A:$A,'Publication Table (%)'!$B73,AllPublicationData!$B:$B,'Publication Table (%)'!L$7)),
IF('Publication Table (%)'!$C$5="Operations cancelled for clinical reasons",
IFERROR(SUMIFS(AllPublicationData!$H:$H,AllPublicationData!$A:$A,'Publication Table (%)'!$B73,AllPublicationData!$B:$B,'Publication Table (%)'!$C$4,AllPublicationData!$D:$D,'Publication Table (%)'!L$7)/
SUMIFS(AllPublicationData!$E:$E,AllPublicationData!$A:$A,'Publication Table (%)'!$B73,AllPublicationData!$B:$B,'Publication Table (%)'!$C$4,AllPublicationData!$D:$D,'Publication Table (%)'!L$7),
SUMIFS(AllPublicationData!$H:$H,AllPublicationData!$A:$A,'Publication Table (%)'!$B73,AllPublicationData!$B:$B,'Publication Table (%)'!L$7)/
SUMIFS(AllPublicationData!$E:$E,AllPublicationData!$A:$A,'Publication Table (%)'!$B73,AllPublicationData!$B:$B,'Publication Table (%)'!L$7)),
IF('Publication Table (%)'!$C$5="Operations cancelled for non-clinical/capacity reasons",
IFERROR(SUMIFS(AllPublicationData!$I:$I,AllPublicationData!$A:$A,'Publication Table (%)'!$B73,AllPublicationData!$B:$B,'Publication Table (%)'!$C$4,AllPublicationData!$D:$D,'Publication Table (%)'!L$7)/
SUMIFS(AllPublicationData!$E:$E,AllPublicationData!$A:$A,'Publication Table (%)'!$B73,AllPublicationData!$B:$B,'Publication Table (%)'!$C$4,AllPublicationData!$D:$D,'Publication Table (%)'!L$7),
SUMIFS(AllPublicationData!$I:$I,AllPublicationData!$A:$A,'Publication Table (%)'!$B73,AllPublicationData!$B:$B,'Publication Table (%)'!L$7)/
SUMIFS(AllPublicationData!$E:$E,AllPublicationData!$A:$A,'Publication Table (%)'!$B73,AllPublicationData!$B:$B,'Publication Table (%)'!L$7)),
IF('Publication Table (%)'!$C$5="Cancellations for other reasons",
IFERROR(SUMIFS(AllPublicationData!$J:$J,AllPublicationData!$A:$A,'Publication Table (%)'!$B73,AllPublicationData!$B:$B,'Publication Table (%)'!$C$4,AllPublicationData!$D:$D,'Publication Table (%)'!L$7)/
SUMIFS(AllPublicationData!$E:$E,AllPublicationData!$A:$A,'Publication Table (%)'!$B73,AllPublicationData!$B:$B,'Publication Table (%)'!$C$4,AllPublicationData!$D:$D,'Publication Table (%)'!L$7),
SUMIFS(AllPublicationData!$J:$J,AllPublicationData!$A:$A,'Publication Table (%)'!$B73,AllPublicationData!$B:$B,'Publication Table (%)'!L$7)/
SUMIFS(AllPublicationData!$E:$E,AllPublicationData!$A:$A,'Publication Table (%)'!$B73,AllPublicationData!$B:$B,'Publication Table (%)'!L$7)))))))</f>
        <v>7.9026217228464424E-2</v>
      </c>
      <c r="M73" s="96">
        <f>IF('Publication Table (%)'!$C$5="All Cancelled Operations",
IFERROR(SUMIFS(AllPublicationData!$F:$F,AllPublicationData!$A:$A,'Publication Table (%)'!$B73,AllPublicationData!$B:$B,'Publication Table (%)'!$C$4,AllPublicationData!$D:$D,'Publication Table (%)'!M$7)/
SUMIFS(AllPublicationData!$E:$E,AllPublicationData!$A:$A,'Publication Table (%)'!$B73,AllPublicationData!$B:$B,'Publication Table (%)'!$C$4,AllPublicationData!$D:$D,'Publication Table (%)'!M$7),
SUMIFS(AllPublicationData!$F:$F,AllPublicationData!$A:$A,'Publication Table (%)'!$B73,AllPublicationData!$B:$B,'Publication Table (%)'!M$7)/
SUMIFS(AllPublicationData!$E:$E,AllPublicationData!$A:$A,'Publication Table (%)'!$B73,AllPublicationData!$B:$B,'Publication Table (%)'!M$7)),
IF('Publication Table (%)'!$C$5="Operations cancelled by patient",
IFERROR(SUMIFS(AllPublicationData!$G:$G,AllPublicationData!$A:$A,'Publication Table (%)'!$B73,AllPublicationData!$B:$B,'Publication Table (%)'!$C$4,AllPublicationData!$D:$D,'Publication Table (%)'!M$7)/
SUMIFS(AllPublicationData!$E:$E,AllPublicationData!$A:$A,'Publication Table (%)'!$B73,AllPublicationData!$B:$B,'Publication Table (%)'!$C$4,AllPublicationData!$D:$D,'Publication Table (%)'!M$7),
SUMIFS(AllPublicationData!$G:$G,AllPublicationData!$A:$A,'Publication Table (%)'!$B73,AllPublicationData!$B:$B,'Publication Table (%)'!M$7)/
SUMIFS(AllPublicationData!$E:$E,AllPublicationData!$A:$A,'Publication Table (%)'!$B73,AllPublicationData!$B:$B,'Publication Table (%)'!M$7)),
IF('Publication Table (%)'!$C$5="Operations cancelled for clinical reasons",
IFERROR(SUMIFS(AllPublicationData!$H:$H,AllPublicationData!$A:$A,'Publication Table (%)'!$B73,AllPublicationData!$B:$B,'Publication Table (%)'!$C$4,AllPublicationData!$D:$D,'Publication Table (%)'!M$7)/
SUMIFS(AllPublicationData!$E:$E,AllPublicationData!$A:$A,'Publication Table (%)'!$B73,AllPublicationData!$B:$B,'Publication Table (%)'!$C$4,AllPublicationData!$D:$D,'Publication Table (%)'!M$7),
SUMIFS(AllPublicationData!$H:$H,AllPublicationData!$A:$A,'Publication Table (%)'!$B73,AllPublicationData!$B:$B,'Publication Table (%)'!M$7)/
SUMIFS(AllPublicationData!$E:$E,AllPublicationData!$A:$A,'Publication Table (%)'!$B73,AllPublicationData!$B:$B,'Publication Table (%)'!M$7)),
IF('Publication Table (%)'!$C$5="Operations cancelled for non-clinical/capacity reasons",
IFERROR(SUMIFS(AllPublicationData!$I:$I,AllPublicationData!$A:$A,'Publication Table (%)'!$B73,AllPublicationData!$B:$B,'Publication Table (%)'!$C$4,AllPublicationData!$D:$D,'Publication Table (%)'!M$7)/
SUMIFS(AllPublicationData!$E:$E,AllPublicationData!$A:$A,'Publication Table (%)'!$B73,AllPublicationData!$B:$B,'Publication Table (%)'!$C$4,AllPublicationData!$D:$D,'Publication Table (%)'!M$7),
SUMIFS(AllPublicationData!$I:$I,AllPublicationData!$A:$A,'Publication Table (%)'!$B73,AllPublicationData!$B:$B,'Publication Table (%)'!M$7)/
SUMIFS(AllPublicationData!$E:$E,AllPublicationData!$A:$A,'Publication Table (%)'!$B73,AllPublicationData!$B:$B,'Publication Table (%)'!M$7)),
IF('Publication Table (%)'!$C$5="Cancellations for other reasons",
IFERROR(SUMIFS(AllPublicationData!$J:$J,AllPublicationData!$A:$A,'Publication Table (%)'!$B73,AllPublicationData!$B:$B,'Publication Table (%)'!$C$4,AllPublicationData!$D:$D,'Publication Table (%)'!M$7)/
SUMIFS(AllPublicationData!$E:$E,AllPublicationData!$A:$A,'Publication Table (%)'!$B73,AllPublicationData!$B:$B,'Publication Table (%)'!$C$4,AllPublicationData!$D:$D,'Publication Table (%)'!M$7),
SUMIFS(AllPublicationData!$J:$J,AllPublicationData!$A:$A,'Publication Table (%)'!$B73,AllPublicationData!$B:$B,'Publication Table (%)'!M$7)/
SUMIFS(AllPublicationData!$E:$E,AllPublicationData!$A:$A,'Publication Table (%)'!$B73,AllPublicationData!$B:$B,'Publication Table (%)'!M$7)))))))</f>
        <v>0.12010919017288443</v>
      </c>
      <c r="N73" s="96">
        <f>IF('Publication Table (%)'!$C$5="All Cancelled Operations",
IFERROR(SUMIFS(AllPublicationData!$F:$F,AllPublicationData!$A:$A,'Publication Table (%)'!$B73,AllPublicationData!$B:$B,'Publication Table (%)'!$C$4,AllPublicationData!$D:$D,'Publication Table (%)'!N$7)/
SUMIFS(AllPublicationData!$E:$E,AllPublicationData!$A:$A,'Publication Table (%)'!$B73,AllPublicationData!$B:$B,'Publication Table (%)'!$C$4,AllPublicationData!$D:$D,'Publication Table (%)'!N$7),
SUMIFS(AllPublicationData!$F:$F,AllPublicationData!$A:$A,'Publication Table (%)'!$B73,AllPublicationData!$B:$B,'Publication Table (%)'!N$7)/
SUMIFS(AllPublicationData!$E:$E,AllPublicationData!$A:$A,'Publication Table (%)'!$B73,AllPublicationData!$B:$B,'Publication Table (%)'!N$7)),
IF('Publication Table (%)'!$C$5="Operations cancelled by patient",
IFERROR(SUMIFS(AllPublicationData!$G:$G,AllPublicationData!$A:$A,'Publication Table (%)'!$B73,AllPublicationData!$B:$B,'Publication Table (%)'!$C$4,AllPublicationData!$D:$D,'Publication Table (%)'!N$7)/
SUMIFS(AllPublicationData!$E:$E,AllPublicationData!$A:$A,'Publication Table (%)'!$B73,AllPublicationData!$B:$B,'Publication Table (%)'!$C$4,AllPublicationData!$D:$D,'Publication Table (%)'!N$7),
SUMIFS(AllPublicationData!$G:$G,AllPublicationData!$A:$A,'Publication Table (%)'!$B73,AllPublicationData!$B:$B,'Publication Table (%)'!N$7)/
SUMIFS(AllPublicationData!$E:$E,AllPublicationData!$A:$A,'Publication Table (%)'!$B73,AllPublicationData!$B:$B,'Publication Table (%)'!N$7)),
IF('Publication Table (%)'!$C$5="Operations cancelled for clinical reasons",
IFERROR(SUMIFS(AllPublicationData!$H:$H,AllPublicationData!$A:$A,'Publication Table (%)'!$B73,AllPublicationData!$B:$B,'Publication Table (%)'!$C$4,AllPublicationData!$D:$D,'Publication Table (%)'!N$7)/
SUMIFS(AllPublicationData!$E:$E,AllPublicationData!$A:$A,'Publication Table (%)'!$B73,AllPublicationData!$B:$B,'Publication Table (%)'!$C$4,AllPublicationData!$D:$D,'Publication Table (%)'!N$7),
SUMIFS(AllPublicationData!$H:$H,AllPublicationData!$A:$A,'Publication Table (%)'!$B73,AllPublicationData!$B:$B,'Publication Table (%)'!N$7)/
SUMIFS(AllPublicationData!$E:$E,AllPublicationData!$A:$A,'Publication Table (%)'!$B73,AllPublicationData!$B:$B,'Publication Table (%)'!N$7)),
IF('Publication Table (%)'!$C$5="Operations cancelled for non-clinical/capacity reasons",
IFERROR(SUMIFS(AllPublicationData!$I:$I,AllPublicationData!$A:$A,'Publication Table (%)'!$B73,AllPublicationData!$B:$B,'Publication Table (%)'!$C$4,AllPublicationData!$D:$D,'Publication Table (%)'!N$7)/
SUMIFS(AllPublicationData!$E:$E,AllPublicationData!$A:$A,'Publication Table (%)'!$B73,AllPublicationData!$B:$B,'Publication Table (%)'!$C$4,AllPublicationData!$D:$D,'Publication Table (%)'!N$7),
SUMIFS(AllPublicationData!$I:$I,AllPublicationData!$A:$A,'Publication Table (%)'!$B73,AllPublicationData!$B:$B,'Publication Table (%)'!N$7)/
SUMIFS(AllPublicationData!$E:$E,AllPublicationData!$A:$A,'Publication Table (%)'!$B73,AllPublicationData!$B:$B,'Publication Table (%)'!N$7)),
IF('Publication Table (%)'!$C$5="Cancellations for other reasons",
IFERROR(SUMIFS(AllPublicationData!$J:$J,AllPublicationData!$A:$A,'Publication Table (%)'!$B73,AllPublicationData!$B:$B,'Publication Table (%)'!$C$4,AllPublicationData!$D:$D,'Publication Table (%)'!N$7)/
SUMIFS(AllPublicationData!$E:$E,AllPublicationData!$A:$A,'Publication Table (%)'!$B73,AllPublicationData!$B:$B,'Publication Table (%)'!$C$4,AllPublicationData!$D:$D,'Publication Table (%)'!N$7),
SUMIFS(AllPublicationData!$J:$J,AllPublicationData!$A:$A,'Publication Table (%)'!$B73,AllPublicationData!$B:$B,'Publication Table (%)'!N$7)/
SUMIFS(AllPublicationData!$E:$E,AllPublicationData!$A:$A,'Publication Table (%)'!$B73,AllPublicationData!$B:$B,'Publication Table (%)'!N$7)))))))</f>
        <v>0.11022222222222222</v>
      </c>
      <c r="O73" s="96">
        <f>IF('Publication Table (%)'!$C$5="All Cancelled Operations",
IFERROR(SUMIFS(AllPublicationData!$F:$F,AllPublicationData!$A:$A,'Publication Table (%)'!$B73,AllPublicationData!$B:$B,'Publication Table (%)'!$C$4,AllPublicationData!$D:$D,'Publication Table (%)'!O$7)/
SUMIFS(AllPublicationData!$E:$E,AllPublicationData!$A:$A,'Publication Table (%)'!$B73,AllPublicationData!$B:$B,'Publication Table (%)'!$C$4,AllPublicationData!$D:$D,'Publication Table (%)'!O$7),
SUMIFS(AllPublicationData!$F:$F,AllPublicationData!$A:$A,'Publication Table (%)'!$B73,AllPublicationData!$B:$B,'Publication Table (%)'!O$7)/
SUMIFS(AllPublicationData!$E:$E,AllPublicationData!$A:$A,'Publication Table (%)'!$B73,AllPublicationData!$B:$B,'Publication Table (%)'!O$7)),
IF('Publication Table (%)'!$C$5="Operations cancelled by patient",
IFERROR(SUMIFS(AllPublicationData!$G:$G,AllPublicationData!$A:$A,'Publication Table (%)'!$B73,AllPublicationData!$B:$B,'Publication Table (%)'!$C$4,AllPublicationData!$D:$D,'Publication Table (%)'!O$7)/
SUMIFS(AllPublicationData!$E:$E,AllPublicationData!$A:$A,'Publication Table (%)'!$B73,AllPublicationData!$B:$B,'Publication Table (%)'!$C$4,AllPublicationData!$D:$D,'Publication Table (%)'!O$7),
SUMIFS(AllPublicationData!$G:$G,AllPublicationData!$A:$A,'Publication Table (%)'!$B73,AllPublicationData!$B:$B,'Publication Table (%)'!O$7)/
SUMIFS(AllPublicationData!$E:$E,AllPublicationData!$A:$A,'Publication Table (%)'!$B73,AllPublicationData!$B:$B,'Publication Table (%)'!O$7)),
IF('Publication Table (%)'!$C$5="Operations cancelled for clinical reasons",
IFERROR(SUMIFS(AllPublicationData!$H:$H,AllPublicationData!$A:$A,'Publication Table (%)'!$B73,AllPublicationData!$B:$B,'Publication Table (%)'!$C$4,AllPublicationData!$D:$D,'Publication Table (%)'!O$7)/
SUMIFS(AllPublicationData!$E:$E,AllPublicationData!$A:$A,'Publication Table (%)'!$B73,AllPublicationData!$B:$B,'Publication Table (%)'!$C$4,AllPublicationData!$D:$D,'Publication Table (%)'!O$7),
SUMIFS(AllPublicationData!$H:$H,AllPublicationData!$A:$A,'Publication Table (%)'!$B73,AllPublicationData!$B:$B,'Publication Table (%)'!O$7)/
SUMIFS(AllPublicationData!$E:$E,AllPublicationData!$A:$A,'Publication Table (%)'!$B73,AllPublicationData!$B:$B,'Publication Table (%)'!O$7)),
IF('Publication Table (%)'!$C$5="Operations cancelled for non-clinical/capacity reasons",
IFERROR(SUMIFS(AllPublicationData!$I:$I,AllPublicationData!$A:$A,'Publication Table (%)'!$B73,AllPublicationData!$B:$B,'Publication Table (%)'!$C$4,AllPublicationData!$D:$D,'Publication Table (%)'!O$7)/
SUMIFS(AllPublicationData!$E:$E,AllPublicationData!$A:$A,'Publication Table (%)'!$B73,AllPublicationData!$B:$B,'Publication Table (%)'!$C$4,AllPublicationData!$D:$D,'Publication Table (%)'!O$7),
SUMIFS(AllPublicationData!$I:$I,AllPublicationData!$A:$A,'Publication Table (%)'!$B73,AllPublicationData!$B:$B,'Publication Table (%)'!O$7)/
SUMIFS(AllPublicationData!$E:$E,AllPublicationData!$A:$A,'Publication Table (%)'!$B73,AllPublicationData!$B:$B,'Publication Table (%)'!O$7)),
IF('Publication Table (%)'!$C$5="Cancellations for other reasons",
IFERROR(SUMIFS(AllPublicationData!$J:$J,AllPublicationData!$A:$A,'Publication Table (%)'!$B73,AllPublicationData!$B:$B,'Publication Table (%)'!$C$4,AllPublicationData!$D:$D,'Publication Table (%)'!O$7)/
SUMIFS(AllPublicationData!$E:$E,AllPublicationData!$A:$A,'Publication Table (%)'!$B73,AllPublicationData!$B:$B,'Publication Table (%)'!$C$4,AllPublicationData!$D:$D,'Publication Table (%)'!O$7),
SUMIFS(AllPublicationData!$J:$J,AllPublicationData!$A:$A,'Publication Table (%)'!$B73,AllPublicationData!$B:$B,'Publication Table (%)'!O$7)/
SUMIFS(AllPublicationData!$E:$E,AllPublicationData!$A:$A,'Publication Table (%)'!$B73,AllPublicationData!$B:$B,'Publication Table (%)'!O$7)))))))</f>
        <v>0.1148830469882012</v>
      </c>
      <c r="P73" s="96">
        <f>IF('Publication Table (%)'!$C$5="All Cancelled Operations",
IFERROR(SUMIFS(AllPublicationData!$F:$F,AllPublicationData!$A:$A,'Publication Table (%)'!$B73,AllPublicationData!$B:$B,'Publication Table (%)'!$C$4,AllPublicationData!$D:$D,'Publication Table (%)'!P$7)/
SUMIFS(AllPublicationData!$E:$E,AllPublicationData!$A:$A,'Publication Table (%)'!$B73,AllPublicationData!$B:$B,'Publication Table (%)'!$C$4,AllPublicationData!$D:$D,'Publication Table (%)'!P$7),
SUMIFS(AllPublicationData!$F:$F,AllPublicationData!$A:$A,'Publication Table (%)'!$B73,AllPublicationData!$B:$B,'Publication Table (%)'!P$7)/
SUMIFS(AllPublicationData!$E:$E,AllPublicationData!$A:$A,'Publication Table (%)'!$B73,AllPublicationData!$B:$B,'Publication Table (%)'!P$7)),
IF('Publication Table (%)'!$C$5="Operations cancelled by patient",
IFERROR(SUMIFS(AllPublicationData!$G:$G,AllPublicationData!$A:$A,'Publication Table (%)'!$B73,AllPublicationData!$B:$B,'Publication Table (%)'!$C$4,AllPublicationData!$D:$D,'Publication Table (%)'!P$7)/
SUMIFS(AllPublicationData!$E:$E,AllPublicationData!$A:$A,'Publication Table (%)'!$B73,AllPublicationData!$B:$B,'Publication Table (%)'!$C$4,AllPublicationData!$D:$D,'Publication Table (%)'!P$7),
SUMIFS(AllPublicationData!$G:$G,AllPublicationData!$A:$A,'Publication Table (%)'!$B73,AllPublicationData!$B:$B,'Publication Table (%)'!P$7)/
SUMIFS(AllPublicationData!$E:$E,AllPublicationData!$A:$A,'Publication Table (%)'!$B73,AllPublicationData!$B:$B,'Publication Table (%)'!P$7)),
IF('Publication Table (%)'!$C$5="Operations cancelled for clinical reasons",
IFERROR(SUMIFS(AllPublicationData!$H:$H,AllPublicationData!$A:$A,'Publication Table (%)'!$B73,AllPublicationData!$B:$B,'Publication Table (%)'!$C$4,AllPublicationData!$D:$D,'Publication Table (%)'!P$7)/
SUMIFS(AllPublicationData!$E:$E,AllPublicationData!$A:$A,'Publication Table (%)'!$B73,AllPublicationData!$B:$B,'Publication Table (%)'!$C$4,AllPublicationData!$D:$D,'Publication Table (%)'!P$7),
SUMIFS(AllPublicationData!$H:$H,AllPublicationData!$A:$A,'Publication Table (%)'!$B73,AllPublicationData!$B:$B,'Publication Table (%)'!P$7)/
SUMIFS(AllPublicationData!$E:$E,AllPublicationData!$A:$A,'Publication Table (%)'!$B73,AllPublicationData!$B:$B,'Publication Table (%)'!P$7)),
IF('Publication Table (%)'!$C$5="Operations cancelled for non-clinical/capacity reasons",
IFERROR(SUMIFS(AllPublicationData!$I:$I,AllPublicationData!$A:$A,'Publication Table (%)'!$B73,AllPublicationData!$B:$B,'Publication Table (%)'!$C$4,AllPublicationData!$D:$D,'Publication Table (%)'!P$7)/
SUMIFS(AllPublicationData!$E:$E,AllPublicationData!$A:$A,'Publication Table (%)'!$B73,AllPublicationData!$B:$B,'Publication Table (%)'!$C$4,AllPublicationData!$D:$D,'Publication Table (%)'!P$7),
SUMIFS(AllPublicationData!$I:$I,AllPublicationData!$A:$A,'Publication Table (%)'!$B73,AllPublicationData!$B:$B,'Publication Table (%)'!P$7)/
SUMIFS(AllPublicationData!$E:$E,AllPublicationData!$A:$A,'Publication Table (%)'!$B73,AllPublicationData!$B:$B,'Publication Table (%)'!P$7)),
IF('Publication Table (%)'!$C$5="Cancellations for other reasons",
IFERROR(SUMIFS(AllPublicationData!$J:$J,AllPublicationData!$A:$A,'Publication Table (%)'!$B73,AllPublicationData!$B:$B,'Publication Table (%)'!$C$4,AllPublicationData!$D:$D,'Publication Table (%)'!P$7)/
SUMIFS(AllPublicationData!$E:$E,AllPublicationData!$A:$A,'Publication Table (%)'!$B73,AllPublicationData!$B:$B,'Publication Table (%)'!$C$4,AllPublicationData!$D:$D,'Publication Table (%)'!P$7),
SUMIFS(AllPublicationData!$J:$J,AllPublicationData!$A:$A,'Publication Table (%)'!$B73,AllPublicationData!$B:$B,'Publication Table (%)'!P$7)/
SUMIFS(AllPublicationData!$E:$E,AllPublicationData!$A:$A,'Publication Table (%)'!$B73,AllPublicationData!$B:$B,'Publication Table (%)'!P$7)))))))</f>
        <v>5.2132701421800945E-2</v>
      </c>
      <c r="Q73" s="96">
        <f>IF('Publication Table (%)'!$C$5="All Cancelled Operations",
IFERROR(SUMIFS(AllPublicationData!$F:$F,AllPublicationData!$A:$A,'Publication Table (%)'!$B73,AllPublicationData!$B:$B,'Publication Table (%)'!$C$4,AllPublicationData!$D:$D,'Publication Table (%)'!Q$7)/
SUMIFS(AllPublicationData!$E:$E,AllPublicationData!$A:$A,'Publication Table (%)'!$B73,AllPublicationData!$B:$B,'Publication Table (%)'!$C$4,AllPublicationData!$D:$D,'Publication Table (%)'!Q$7),
SUMIFS(AllPublicationData!$F:$F,AllPublicationData!$A:$A,'Publication Table (%)'!$B73,AllPublicationData!$B:$B,'Publication Table (%)'!Q$7)/
SUMIFS(AllPublicationData!$E:$E,AllPublicationData!$A:$A,'Publication Table (%)'!$B73,AllPublicationData!$B:$B,'Publication Table (%)'!Q$7)),
IF('Publication Table (%)'!$C$5="Operations cancelled by patient",
IFERROR(SUMIFS(AllPublicationData!$G:$G,AllPublicationData!$A:$A,'Publication Table (%)'!$B73,AllPublicationData!$B:$B,'Publication Table (%)'!$C$4,AllPublicationData!$D:$D,'Publication Table (%)'!Q$7)/
SUMIFS(AllPublicationData!$E:$E,AllPublicationData!$A:$A,'Publication Table (%)'!$B73,AllPublicationData!$B:$B,'Publication Table (%)'!$C$4,AllPublicationData!$D:$D,'Publication Table (%)'!Q$7),
SUMIFS(AllPublicationData!$G:$G,AllPublicationData!$A:$A,'Publication Table (%)'!$B73,AllPublicationData!$B:$B,'Publication Table (%)'!Q$7)/
SUMIFS(AllPublicationData!$E:$E,AllPublicationData!$A:$A,'Publication Table (%)'!$B73,AllPublicationData!$B:$B,'Publication Table (%)'!Q$7)),
IF('Publication Table (%)'!$C$5="Operations cancelled for clinical reasons",
IFERROR(SUMIFS(AllPublicationData!$H:$H,AllPublicationData!$A:$A,'Publication Table (%)'!$B73,AllPublicationData!$B:$B,'Publication Table (%)'!$C$4,AllPublicationData!$D:$D,'Publication Table (%)'!Q$7)/
SUMIFS(AllPublicationData!$E:$E,AllPublicationData!$A:$A,'Publication Table (%)'!$B73,AllPublicationData!$B:$B,'Publication Table (%)'!$C$4,AllPublicationData!$D:$D,'Publication Table (%)'!Q$7),
SUMIFS(AllPublicationData!$H:$H,AllPublicationData!$A:$A,'Publication Table (%)'!$B73,AllPublicationData!$B:$B,'Publication Table (%)'!Q$7)/
SUMIFS(AllPublicationData!$E:$E,AllPublicationData!$A:$A,'Publication Table (%)'!$B73,AllPublicationData!$B:$B,'Publication Table (%)'!Q$7)),
IF('Publication Table (%)'!$C$5="Operations cancelled for non-clinical/capacity reasons",
IFERROR(SUMIFS(AllPublicationData!$I:$I,AllPublicationData!$A:$A,'Publication Table (%)'!$B73,AllPublicationData!$B:$B,'Publication Table (%)'!$C$4,AllPublicationData!$D:$D,'Publication Table (%)'!Q$7)/
SUMIFS(AllPublicationData!$E:$E,AllPublicationData!$A:$A,'Publication Table (%)'!$B73,AllPublicationData!$B:$B,'Publication Table (%)'!$C$4,AllPublicationData!$D:$D,'Publication Table (%)'!Q$7),
SUMIFS(AllPublicationData!$I:$I,AllPublicationData!$A:$A,'Publication Table (%)'!$B73,AllPublicationData!$B:$B,'Publication Table (%)'!Q$7)/
SUMIFS(AllPublicationData!$E:$E,AllPublicationData!$A:$A,'Publication Table (%)'!$B73,AllPublicationData!$B:$B,'Publication Table (%)'!Q$7)),
IF('Publication Table (%)'!$C$5="Cancellations for other reasons",
IFERROR(SUMIFS(AllPublicationData!$J:$J,AllPublicationData!$A:$A,'Publication Table (%)'!$B73,AllPublicationData!$B:$B,'Publication Table (%)'!$C$4,AllPublicationData!$D:$D,'Publication Table (%)'!Q$7)/
SUMIFS(AllPublicationData!$E:$E,AllPublicationData!$A:$A,'Publication Table (%)'!$B73,AllPublicationData!$B:$B,'Publication Table (%)'!$C$4,AllPublicationData!$D:$D,'Publication Table (%)'!Q$7),
SUMIFS(AllPublicationData!$J:$J,AllPublicationData!$A:$A,'Publication Table (%)'!$B73,AllPublicationData!$B:$B,'Publication Table (%)'!Q$7)/
SUMIFS(AllPublicationData!$E:$E,AllPublicationData!$A:$A,'Publication Table (%)'!$B73,AllPublicationData!$B:$B,'Publication Table (%)'!Q$7)))))))</f>
        <v>8.6956521739130432E-2</v>
      </c>
      <c r="R73" s="96">
        <f>IF('Publication Table (%)'!$C$5="All Cancelled Operations",
IFERROR(SUMIFS(AllPublicationData!$F:$F,AllPublicationData!$A:$A,'Publication Table (%)'!$B73,AllPublicationData!$B:$B,'Publication Table (%)'!$C$4,AllPublicationData!$D:$D,'Publication Table (%)'!R$7)/
SUMIFS(AllPublicationData!$E:$E,AllPublicationData!$A:$A,'Publication Table (%)'!$B73,AllPublicationData!$B:$B,'Publication Table (%)'!$C$4,AllPublicationData!$D:$D,'Publication Table (%)'!R$7),
SUMIFS(AllPublicationData!$F:$F,AllPublicationData!$A:$A,'Publication Table (%)'!$B73,AllPublicationData!$B:$B,'Publication Table (%)'!R$7)/
SUMIFS(AllPublicationData!$E:$E,AllPublicationData!$A:$A,'Publication Table (%)'!$B73,AllPublicationData!$B:$B,'Publication Table (%)'!R$7)),
IF('Publication Table (%)'!$C$5="Operations cancelled by patient",
IFERROR(SUMIFS(AllPublicationData!$G:$G,AllPublicationData!$A:$A,'Publication Table (%)'!$B73,AllPublicationData!$B:$B,'Publication Table (%)'!$C$4,AllPublicationData!$D:$D,'Publication Table (%)'!R$7)/
SUMIFS(AllPublicationData!$E:$E,AllPublicationData!$A:$A,'Publication Table (%)'!$B73,AllPublicationData!$B:$B,'Publication Table (%)'!$C$4,AllPublicationData!$D:$D,'Publication Table (%)'!R$7),
SUMIFS(AllPublicationData!$G:$G,AllPublicationData!$A:$A,'Publication Table (%)'!$B73,AllPublicationData!$B:$B,'Publication Table (%)'!R$7)/
SUMIFS(AllPublicationData!$E:$E,AllPublicationData!$A:$A,'Publication Table (%)'!$B73,AllPublicationData!$B:$B,'Publication Table (%)'!R$7)),
IF('Publication Table (%)'!$C$5="Operations cancelled for clinical reasons",
IFERROR(SUMIFS(AllPublicationData!$H:$H,AllPublicationData!$A:$A,'Publication Table (%)'!$B73,AllPublicationData!$B:$B,'Publication Table (%)'!$C$4,AllPublicationData!$D:$D,'Publication Table (%)'!R$7)/
SUMIFS(AllPublicationData!$E:$E,AllPublicationData!$A:$A,'Publication Table (%)'!$B73,AllPublicationData!$B:$B,'Publication Table (%)'!$C$4,AllPublicationData!$D:$D,'Publication Table (%)'!R$7),
SUMIFS(AllPublicationData!$H:$H,AllPublicationData!$A:$A,'Publication Table (%)'!$B73,AllPublicationData!$B:$B,'Publication Table (%)'!R$7)/
SUMIFS(AllPublicationData!$E:$E,AllPublicationData!$A:$A,'Publication Table (%)'!$B73,AllPublicationData!$B:$B,'Publication Table (%)'!R$7)),
IF('Publication Table (%)'!$C$5="Operations cancelled for non-clinical/capacity reasons",
IFERROR(SUMIFS(AllPublicationData!$I:$I,AllPublicationData!$A:$A,'Publication Table (%)'!$B73,AllPublicationData!$B:$B,'Publication Table (%)'!$C$4,AllPublicationData!$D:$D,'Publication Table (%)'!R$7)/
SUMIFS(AllPublicationData!$E:$E,AllPublicationData!$A:$A,'Publication Table (%)'!$B73,AllPublicationData!$B:$B,'Publication Table (%)'!$C$4,AllPublicationData!$D:$D,'Publication Table (%)'!R$7),
SUMIFS(AllPublicationData!$I:$I,AllPublicationData!$A:$A,'Publication Table (%)'!$B73,AllPublicationData!$B:$B,'Publication Table (%)'!R$7)/
SUMIFS(AllPublicationData!$E:$E,AllPublicationData!$A:$A,'Publication Table (%)'!$B73,AllPublicationData!$B:$B,'Publication Table (%)'!R$7)),
IF('Publication Table (%)'!$C$5="Cancellations for other reasons",
IFERROR(SUMIFS(AllPublicationData!$J:$J,AllPublicationData!$A:$A,'Publication Table (%)'!$B73,AllPublicationData!$B:$B,'Publication Table (%)'!$C$4,AllPublicationData!$D:$D,'Publication Table (%)'!R$7)/
SUMIFS(AllPublicationData!$E:$E,AllPublicationData!$A:$A,'Publication Table (%)'!$B73,AllPublicationData!$B:$B,'Publication Table (%)'!$C$4,AllPublicationData!$D:$D,'Publication Table (%)'!R$7),
SUMIFS(AllPublicationData!$J:$J,AllPublicationData!$A:$A,'Publication Table (%)'!$B73,AllPublicationData!$B:$B,'Publication Table (%)'!R$7)/
SUMIFS(AllPublicationData!$E:$E,AllPublicationData!$A:$A,'Publication Table (%)'!$B73,AllPublicationData!$B:$B,'Publication Table (%)'!R$7)))))))</f>
        <v>6.6237942122186491E-2</v>
      </c>
      <c r="S73" s="96">
        <f>IF('Publication Table (%)'!$C$5="All Cancelled Operations",
IFERROR(SUMIFS(AllPublicationData!$F:$F,AllPublicationData!$A:$A,'Publication Table (%)'!$B73,AllPublicationData!$B:$B,'Publication Table (%)'!$C$4,AllPublicationData!$D:$D,'Publication Table (%)'!S$7)/
SUMIFS(AllPublicationData!$E:$E,AllPublicationData!$A:$A,'Publication Table (%)'!$B73,AllPublicationData!$B:$B,'Publication Table (%)'!$C$4,AllPublicationData!$D:$D,'Publication Table (%)'!S$7),
SUMIFS(AllPublicationData!$F:$F,AllPublicationData!$A:$A,'Publication Table (%)'!$B73,AllPublicationData!$B:$B,'Publication Table (%)'!S$7)/
SUMIFS(AllPublicationData!$E:$E,AllPublicationData!$A:$A,'Publication Table (%)'!$B73,AllPublicationData!$B:$B,'Publication Table (%)'!S$7)),
IF('Publication Table (%)'!$C$5="Operations cancelled by patient",
IFERROR(SUMIFS(AllPublicationData!$G:$G,AllPublicationData!$A:$A,'Publication Table (%)'!$B73,AllPublicationData!$B:$B,'Publication Table (%)'!$C$4,AllPublicationData!$D:$D,'Publication Table (%)'!S$7)/
SUMIFS(AllPublicationData!$E:$E,AllPublicationData!$A:$A,'Publication Table (%)'!$B73,AllPublicationData!$B:$B,'Publication Table (%)'!$C$4,AllPublicationData!$D:$D,'Publication Table (%)'!S$7),
SUMIFS(AllPublicationData!$G:$G,AllPublicationData!$A:$A,'Publication Table (%)'!$B73,AllPublicationData!$B:$B,'Publication Table (%)'!S$7)/
SUMIFS(AllPublicationData!$E:$E,AllPublicationData!$A:$A,'Publication Table (%)'!$B73,AllPublicationData!$B:$B,'Publication Table (%)'!S$7)),
IF('Publication Table (%)'!$C$5="Operations cancelled for clinical reasons",
IFERROR(SUMIFS(AllPublicationData!$H:$H,AllPublicationData!$A:$A,'Publication Table (%)'!$B73,AllPublicationData!$B:$B,'Publication Table (%)'!$C$4,AllPublicationData!$D:$D,'Publication Table (%)'!S$7)/
SUMIFS(AllPublicationData!$E:$E,AllPublicationData!$A:$A,'Publication Table (%)'!$B73,AllPublicationData!$B:$B,'Publication Table (%)'!$C$4,AllPublicationData!$D:$D,'Publication Table (%)'!S$7),
SUMIFS(AllPublicationData!$H:$H,AllPublicationData!$A:$A,'Publication Table (%)'!$B73,AllPublicationData!$B:$B,'Publication Table (%)'!S$7)/
SUMIFS(AllPublicationData!$E:$E,AllPublicationData!$A:$A,'Publication Table (%)'!$B73,AllPublicationData!$B:$B,'Publication Table (%)'!S$7)),
IF('Publication Table (%)'!$C$5="Operations cancelled for non-clinical/capacity reasons",
IFERROR(SUMIFS(AllPublicationData!$I:$I,AllPublicationData!$A:$A,'Publication Table (%)'!$B73,AllPublicationData!$B:$B,'Publication Table (%)'!$C$4,AllPublicationData!$D:$D,'Publication Table (%)'!S$7)/
SUMIFS(AllPublicationData!$E:$E,AllPublicationData!$A:$A,'Publication Table (%)'!$B73,AllPublicationData!$B:$B,'Publication Table (%)'!$C$4,AllPublicationData!$D:$D,'Publication Table (%)'!S$7),
SUMIFS(AllPublicationData!$I:$I,AllPublicationData!$A:$A,'Publication Table (%)'!$B73,AllPublicationData!$B:$B,'Publication Table (%)'!S$7)/
SUMIFS(AllPublicationData!$E:$E,AllPublicationData!$A:$A,'Publication Table (%)'!$B73,AllPublicationData!$B:$B,'Publication Table (%)'!S$7)),
IF('Publication Table (%)'!$C$5="Cancellations for other reasons",
IFERROR(SUMIFS(AllPublicationData!$J:$J,AllPublicationData!$A:$A,'Publication Table (%)'!$B73,AllPublicationData!$B:$B,'Publication Table (%)'!$C$4,AllPublicationData!$D:$D,'Publication Table (%)'!S$7)/
SUMIFS(AllPublicationData!$E:$E,AllPublicationData!$A:$A,'Publication Table (%)'!$B73,AllPublicationData!$B:$B,'Publication Table (%)'!$C$4,AllPublicationData!$D:$D,'Publication Table (%)'!S$7),
SUMIFS(AllPublicationData!$J:$J,AllPublicationData!$A:$A,'Publication Table (%)'!$B73,AllPublicationData!$B:$B,'Publication Table (%)'!S$7)/
SUMIFS(AllPublicationData!$E:$E,AllPublicationData!$A:$A,'Publication Table (%)'!$B73,AllPublicationData!$B:$B,'Publication Table (%)'!S$7)))))))</f>
        <v>0.11494252873563218</v>
      </c>
    </row>
    <row r="74" spans="2:19" x14ac:dyDescent="0.35">
      <c r="B74" s="89">
        <v>43405</v>
      </c>
      <c r="C74" s="112">
        <f>IF('Publication Table (%)'!$C$5="All Cancelled Operations",
SUMIFS(AllPublicationData!$F:$F,AllPublicationData!$A:$A,'Publication Table (%)'!$B74,AllPublicationData!$B:$B,'Publication Table (%)'!$C$4),
IF('Publication Table (%)'!$C$5="Operations cancelled by patient",
SUMIFS(AllPublicationData!$G:$G,AllPublicationData!$A:$A,'Publication Table (%)'!$B74,AllPublicationData!$B:$B,'Publication Table (%)'!$C$4),
IF('Publication Table (%)'!$C$5="Operations cancelled for clinical reasons",
SUMIFS(AllPublicationData!$H:$H,AllPublicationData!$A:$A,'Publication Table (%)'!$B74,AllPublicationData!$B:$B,'Publication Table (%)'!$C$4),
IF('Publication Table (%)'!$C$5="Operations cancelled for non-clinical/capacity reasons",
SUMIFS(AllPublicationData!$I:$I,AllPublicationData!$A:$A,'Publication Table (%)'!$B74,AllPublicationData!$B:$B,'Publication Table (%)'!$C$4),
IF('Publication Table (%)'!$C$5="Cancellations for other reasons",
SUMIFS(AllPublicationData!$J:$J,AllPublicationData!$A:$A,'Publication Table (%)'!$B74,AllPublicationData!$B:$B,'Publication Table (%)'!$C$4))))))+
IF(AND($C$4="NHS Scotland",$C$5="All Cancelled Operations"),
SUMIFS(AllPublicationData!$F:$F,AllPublicationData!$A:$A,'Publication Table (%)'!$B74),
IF(AND($C$4="NHS Scotland",$C$5="Operations cancelled by patient"),
SUMIFS(AllPublicationData!$G:$G,AllPublicationData!$A:$A,'Publication Table (%)'!$B74),
IF(AND($C$4="NHS Scotland",$C$5="Operations cancelled for clinical reasons"),
SUMIFS(AllPublicationData!$H:$H,AllPublicationData!$A:$A,'Publication Table (%)'!$B74),
IF(AND($C$4="NHS Scotland",$C$5="Operations cancelled for non-clinical/capacity reasons"),
SUMIFS(AllPublicationData!$I:$I,AllPublicationData!$A:$A,'Publication Table (%)'!$B74),
IF(AND($C$4="NHS Scotland",$C$5="Cancellations for other reasons"),
SUMIFS(AllPublicationData!$J:$J,AllPublicationData!$A:$A,'Publication Table (%)'!$B74))))))</f>
        <v>2909</v>
      </c>
      <c r="D74" s="110">
        <f>IF(AND('Publication Table (%)'!$C$5="All Cancelled Operations",$C$4&lt;&gt;"NHS Scotland"),
IFERROR(SUMIFS(AllPublicationData!$F:$F,AllPublicationData!$A:$A,'Publication Table (%)'!$B74,AllPublicationData!$B:$B,'Publication Table (%)'!$C$4,AllPublicationData!$D:$D,'Publication Table (%)'!D$7)/
SUMIFS(AllPublicationData!$E:$E,AllPublicationData!$A:$A,'Publication Table (%)'!$B74,AllPublicationData!$B:$B,'Publication Table (%)'!$C$4,AllPublicationData!$D:$D,'Publication Table (%)'!D$7),
SUMIFS(AllPublicationData!$F:$F,AllPublicationData!$A:$A,'Publication Table (%)'!$B74,AllPublicationData!$B:$B,'Publication Table (%)'!D$7)/
SUMIFS(AllPublicationData!$E:$E,AllPublicationData!$A:$A,'Publication Table (%)'!$B74,AllPublicationData!$B:$B,'Publication Table (%)'!D$7)),
IF(AND('Publication Table (%)'!$C$5="Operations cancelled by patient",$C$4&lt;&gt;"NHS Scotland"),
IFERROR(SUMIFS(AllPublicationData!$G:$G,AllPublicationData!$A:$A,'Publication Table (%)'!$B74,AllPublicationData!$B:$B,'Publication Table (%)'!$C$4,AllPublicationData!$D:$D,'Publication Table (%)'!D$7)/
SUMIFS(AllPublicationData!$E:$E,AllPublicationData!$A:$A,'Publication Table (%)'!$B74,AllPublicationData!$B:$B,'Publication Table (%)'!$C$4,AllPublicationData!$D:$D,'Publication Table (%)'!D$7),
SUMIFS(AllPublicationData!$G:$G,AllPublicationData!$A:$A,'Publication Table (%)'!$B74,AllPublicationData!$B:$B,'Publication Table (%)'!D$7)/
SUMIFS(AllPublicationData!$E:$E,AllPublicationData!$A:$A,'Publication Table (%)'!$B74,AllPublicationData!$B:$B,'Publication Table (%)'!D$7)),
IF(AND('Publication Table (%)'!$C$5="Operations cancelled for clinical reasons",$C$4&lt;&gt;"NHS Scotland"),
IFERROR(SUMIFS(AllPublicationData!$H:$H,AllPublicationData!$A:$A,'Publication Table (%)'!$B74,AllPublicationData!$B:$B,'Publication Table (%)'!$C$4,AllPublicationData!$D:$D,'Publication Table (%)'!D$7)/
SUMIFS(AllPublicationData!$E:$E,AllPublicationData!$A:$A,'Publication Table (%)'!$B74,AllPublicationData!$B:$B,'Publication Table (%)'!$C$4,AllPublicationData!$D:$D,'Publication Table (%)'!D$7),
SUMIFS(AllPublicationData!$H:$H,AllPublicationData!$A:$A,'Publication Table (%)'!$B74,AllPublicationData!$B:$B,'Publication Table (%)'!D$7)/
SUMIFS(AllPublicationData!$E:$E,AllPublicationData!$A:$A,'Publication Table (%)'!$B74,AllPublicationData!$B:$B,'Publication Table (%)'!D$7)),
IF(AND('Publication Table (%)'!$C$5="Operations cancelled for non-clinical/capacity reasons",$C$4&lt;&gt;"NHS Scotland"),
IFERROR(SUMIFS(AllPublicationData!$I:$I,AllPublicationData!$A:$A,'Publication Table (%)'!$B74,AllPublicationData!$B:$B,'Publication Table (%)'!$C$4,AllPublicationData!$D:$D,'Publication Table (%)'!D$7)/
SUMIFS(AllPublicationData!$E:$E,AllPublicationData!$A:$A,'Publication Table (%)'!$B74,AllPublicationData!$B:$B,'Publication Table (%)'!$C$4,AllPublicationData!$D:$D,'Publication Table (%)'!D$7),
SUMIFS(AllPublicationData!$I:$I,AllPublicationData!$A:$A,'Publication Table (%)'!$B74,AllPublicationData!$B:$B,'Publication Table (%)'!D$7)/
SUMIFS(AllPublicationData!$E:$E,AllPublicationData!$A:$A,'Publication Table (%)'!$B74,AllPublicationData!$B:$B,'Publication Table (%)'!D$7)),
IF(AND('Publication Table (%)'!$C$5="Cancellations for other reasons",$C$4&lt;&gt;"NHS Scotland"),
IFERROR(SUMIFS(AllPublicationData!$J:$J,AllPublicationData!$A:$A,'Publication Table (%)'!$B74,AllPublicationData!$B:$B,'Publication Table (%)'!$C$4,AllPublicationData!$D:$D,'Publication Table (%)'!D$7)/
SUMIFS(AllPublicationData!$E:$E,AllPublicationData!$A:$A,'Publication Table (%)'!$B74,AllPublicationData!$B:$B,'Publication Table (%)'!$C$4,AllPublicationData!$D:$D,'Publication Table (%)'!D$7),
SUMIFS(AllPublicationData!$J:$J,AllPublicationData!$A:$A,'Publication Table (%)'!$B74,AllPublicationData!$B:$B,'Publication Table (%)'!D$7)/
SUMIFS(AllPublicationData!$E:$E,AllPublicationData!$A:$A,'Publication Table (%)'!$B74,AllPublicationData!$B:$B,'Publication Table (%)'!D$7)),
IF(AND($C$4="NHS Scotland",$C$5="All Cancelled Operations"),
SUMIFS(AllPublicationData!$F:$F,AllPublicationData!$A:$A,'Publication Table'!$B74)/
SUMIFS(AllPublicationData!$E:$E,AllPublicationData!$A:$A,'Publication Table'!$B74),
IF(AND($C$4="NHS Scotland",$C$5="Operations cancelled by patient"),
SUMIFS(AllPublicationData!$G:$G,AllPublicationData!$A:$A,'Publication Table'!$B74)/
SUMIFS(AllPublicationData!$E:$E,AllPublicationData!$A:$A,'Publication Table'!$B74),
IF(AND($C$4="NHS Scotland",$C$5="Operations cancelled for clinical reasons"),
SUMIFS(AllPublicationData!$H:$H,AllPublicationData!$A:$A,'Publication Table'!$B74)/
SUMIFS(AllPublicationData!$E:$E,AllPublicationData!$A:$A,'Publication Table'!$B74),
IF(AND($C$4="NHS Scotland",$C$5="Operations cancelled for non-clinical/capacity reasons"),
SUMIFS(AllPublicationData!$I:$I,AllPublicationData!$A:$A,'Publication Table'!$B74)/
SUMIFS(AllPublicationData!$E:$E,AllPublicationData!$A:$A,'Publication Table'!$B74),
IF(AND($C$4="NHS Scotland",$C$5="Cancellations for other reasons"),
SUMIFS(AllPublicationData!$J:$J,AllPublicationData!$A:$A,'Publication Table'!$B74)/
SUMIFS(AllPublicationData!$E:$E,AllPublicationData!$A:$A,'Publication Table'!$B74)))))))))))</f>
        <v>9.8426662155303671E-2</v>
      </c>
      <c r="E74" s="96">
        <f>IF('Publication Table (%)'!$C$5="All Cancelled Operations",
IFERROR(SUMIFS(AllPublicationData!$F:$F,AllPublicationData!$A:$A,'Publication Table (%)'!$B74,AllPublicationData!$B:$B,'Publication Table (%)'!$C$4,AllPublicationData!$D:$D,'Publication Table (%)'!E$7)/
SUMIFS(AllPublicationData!$E:$E,AllPublicationData!$A:$A,'Publication Table (%)'!$B74,AllPublicationData!$B:$B,'Publication Table (%)'!$C$4,AllPublicationData!$D:$D,'Publication Table (%)'!E$7),
SUMIFS(AllPublicationData!$F:$F,AllPublicationData!$A:$A,'Publication Table (%)'!$B74,AllPublicationData!$B:$B,'Publication Table (%)'!E$7)/
SUMIFS(AllPublicationData!$E:$E,AllPublicationData!$A:$A,'Publication Table (%)'!$B74,AllPublicationData!$B:$B,'Publication Table (%)'!E$7)),
IF('Publication Table (%)'!$C$5="Operations cancelled by patient",
IFERROR(SUMIFS(AllPublicationData!$G:$G,AllPublicationData!$A:$A,'Publication Table (%)'!$B74,AllPublicationData!$B:$B,'Publication Table (%)'!$C$4,AllPublicationData!$D:$D,'Publication Table (%)'!E$7)/
SUMIFS(AllPublicationData!$E:$E,AllPublicationData!$A:$A,'Publication Table (%)'!$B74,AllPublicationData!$B:$B,'Publication Table (%)'!$C$4,AllPublicationData!$D:$D,'Publication Table (%)'!E$7),
SUMIFS(AllPublicationData!$G:$G,AllPublicationData!$A:$A,'Publication Table (%)'!$B74,AllPublicationData!$B:$B,'Publication Table (%)'!E$7)/
SUMIFS(AllPublicationData!$E:$E,AllPublicationData!$A:$A,'Publication Table (%)'!$B74,AllPublicationData!$B:$B,'Publication Table (%)'!E$7)),
IF('Publication Table (%)'!$C$5="Operations cancelled for clinical reasons",
IFERROR(SUMIFS(AllPublicationData!$H:$H,AllPublicationData!$A:$A,'Publication Table (%)'!$B74,AllPublicationData!$B:$B,'Publication Table (%)'!$C$4,AllPublicationData!$D:$D,'Publication Table (%)'!E$7)/
SUMIFS(AllPublicationData!$E:$E,AllPublicationData!$A:$A,'Publication Table (%)'!$B74,AllPublicationData!$B:$B,'Publication Table (%)'!$C$4,AllPublicationData!$D:$D,'Publication Table (%)'!E$7),
SUMIFS(AllPublicationData!$H:$H,AllPublicationData!$A:$A,'Publication Table (%)'!$B74,AllPublicationData!$B:$B,'Publication Table (%)'!E$7)/
SUMIFS(AllPublicationData!$E:$E,AllPublicationData!$A:$A,'Publication Table (%)'!$B74,AllPublicationData!$B:$B,'Publication Table (%)'!E$7)),
IF('Publication Table (%)'!$C$5="Operations cancelled for non-clinical/capacity reasons",
IFERROR(SUMIFS(AllPublicationData!$I:$I,AllPublicationData!$A:$A,'Publication Table (%)'!$B74,AllPublicationData!$B:$B,'Publication Table (%)'!$C$4,AllPublicationData!$D:$D,'Publication Table (%)'!E$7)/
SUMIFS(AllPublicationData!$E:$E,AllPublicationData!$A:$A,'Publication Table (%)'!$B74,AllPublicationData!$B:$B,'Publication Table (%)'!$C$4,AllPublicationData!$D:$D,'Publication Table (%)'!E$7),
SUMIFS(AllPublicationData!$I:$I,AllPublicationData!$A:$A,'Publication Table (%)'!$B74,AllPublicationData!$B:$B,'Publication Table (%)'!E$7)/
SUMIFS(AllPublicationData!$E:$E,AllPublicationData!$A:$A,'Publication Table (%)'!$B74,AllPublicationData!$B:$B,'Publication Table (%)'!E$7)),
IF('Publication Table (%)'!$C$5="Cancellations for other reasons",
IFERROR(SUMIFS(AllPublicationData!$J:$J,AllPublicationData!$A:$A,'Publication Table (%)'!$B74,AllPublicationData!$B:$B,'Publication Table (%)'!$C$4,AllPublicationData!$D:$D,'Publication Table (%)'!E$7)/
SUMIFS(AllPublicationData!$E:$E,AllPublicationData!$A:$A,'Publication Table (%)'!$B74,AllPublicationData!$B:$B,'Publication Table (%)'!$C$4,AllPublicationData!$D:$D,'Publication Table (%)'!E$7),
SUMIFS(AllPublicationData!$J:$J,AllPublicationData!$A:$A,'Publication Table (%)'!$B74,AllPublicationData!$B:$B,'Publication Table (%)'!E$7)/
SUMIFS(AllPublicationData!$E:$E,AllPublicationData!$A:$A,'Publication Table (%)'!$B74,AllPublicationData!$B:$B,'Publication Table (%)'!E$7)))))))</f>
        <v>4.3721973094170405E-2</v>
      </c>
      <c r="F74" s="96">
        <f>IF('Publication Table (%)'!$C$5="All Cancelled Operations",
IFERROR(SUMIFS(AllPublicationData!$F:$F,AllPublicationData!$A:$A,'Publication Table (%)'!$B74,AllPublicationData!$B:$B,'Publication Table (%)'!$C$4,AllPublicationData!$D:$D,'Publication Table (%)'!F$7)/
SUMIFS(AllPublicationData!$E:$E,AllPublicationData!$A:$A,'Publication Table (%)'!$B74,AllPublicationData!$B:$B,'Publication Table (%)'!$C$4,AllPublicationData!$D:$D,'Publication Table (%)'!F$7),
SUMIFS(AllPublicationData!$F:$F,AllPublicationData!$A:$A,'Publication Table (%)'!$B74,AllPublicationData!$B:$B,'Publication Table (%)'!F$7)/
SUMIFS(AllPublicationData!$E:$E,AllPublicationData!$A:$A,'Publication Table (%)'!$B74,AllPublicationData!$B:$B,'Publication Table (%)'!F$7)),
IF('Publication Table (%)'!$C$5="Operations cancelled by patient",
IFERROR(SUMIFS(AllPublicationData!$G:$G,AllPublicationData!$A:$A,'Publication Table (%)'!$B74,AllPublicationData!$B:$B,'Publication Table (%)'!$C$4,AllPublicationData!$D:$D,'Publication Table (%)'!F$7)/
SUMIFS(AllPublicationData!$E:$E,AllPublicationData!$A:$A,'Publication Table (%)'!$B74,AllPublicationData!$B:$B,'Publication Table (%)'!$C$4,AllPublicationData!$D:$D,'Publication Table (%)'!F$7),
SUMIFS(AllPublicationData!$G:$G,AllPublicationData!$A:$A,'Publication Table (%)'!$B74,AllPublicationData!$B:$B,'Publication Table (%)'!F$7)/
SUMIFS(AllPublicationData!$E:$E,AllPublicationData!$A:$A,'Publication Table (%)'!$B74,AllPublicationData!$B:$B,'Publication Table (%)'!F$7)),
IF('Publication Table (%)'!$C$5="Operations cancelled for clinical reasons",
IFERROR(SUMIFS(AllPublicationData!$H:$H,AllPublicationData!$A:$A,'Publication Table (%)'!$B74,AllPublicationData!$B:$B,'Publication Table (%)'!$C$4,AllPublicationData!$D:$D,'Publication Table (%)'!F$7)/
SUMIFS(AllPublicationData!$E:$E,AllPublicationData!$A:$A,'Publication Table (%)'!$B74,AllPublicationData!$B:$B,'Publication Table (%)'!$C$4,AllPublicationData!$D:$D,'Publication Table (%)'!F$7),
SUMIFS(AllPublicationData!$H:$H,AllPublicationData!$A:$A,'Publication Table (%)'!$B74,AllPublicationData!$B:$B,'Publication Table (%)'!F$7)/
SUMIFS(AllPublicationData!$E:$E,AllPublicationData!$A:$A,'Publication Table (%)'!$B74,AllPublicationData!$B:$B,'Publication Table (%)'!F$7)),
IF('Publication Table (%)'!$C$5="Operations cancelled for non-clinical/capacity reasons",
IFERROR(SUMIFS(AllPublicationData!$I:$I,AllPublicationData!$A:$A,'Publication Table (%)'!$B74,AllPublicationData!$B:$B,'Publication Table (%)'!$C$4,AllPublicationData!$D:$D,'Publication Table (%)'!F$7)/
SUMIFS(AllPublicationData!$E:$E,AllPublicationData!$A:$A,'Publication Table (%)'!$B74,AllPublicationData!$B:$B,'Publication Table (%)'!$C$4,AllPublicationData!$D:$D,'Publication Table (%)'!F$7),
SUMIFS(AllPublicationData!$I:$I,AllPublicationData!$A:$A,'Publication Table (%)'!$B74,AllPublicationData!$B:$B,'Publication Table (%)'!F$7)/
SUMIFS(AllPublicationData!$E:$E,AllPublicationData!$A:$A,'Publication Table (%)'!$B74,AllPublicationData!$B:$B,'Publication Table (%)'!F$7)),
IF('Publication Table (%)'!$C$5="Cancellations for other reasons",
IFERROR(SUMIFS(AllPublicationData!$J:$J,AllPublicationData!$A:$A,'Publication Table (%)'!$B74,AllPublicationData!$B:$B,'Publication Table (%)'!$C$4,AllPublicationData!$D:$D,'Publication Table (%)'!F$7)/
SUMIFS(AllPublicationData!$E:$E,AllPublicationData!$A:$A,'Publication Table (%)'!$B74,AllPublicationData!$B:$B,'Publication Table (%)'!$C$4,AllPublicationData!$D:$D,'Publication Table (%)'!F$7),
SUMIFS(AllPublicationData!$J:$J,AllPublicationData!$A:$A,'Publication Table (%)'!$B74,AllPublicationData!$B:$B,'Publication Table (%)'!F$7)/
SUMIFS(AllPublicationData!$E:$E,AllPublicationData!$A:$A,'Publication Table (%)'!$B74,AllPublicationData!$B:$B,'Publication Table (%)'!F$7)))))))</f>
        <v>0.10484780157835401</v>
      </c>
      <c r="G74" s="96">
        <f>IF('Publication Table (%)'!$C$5="All Cancelled Operations",
IFERROR(SUMIFS(AllPublicationData!$F:$F,AllPublicationData!$A:$A,'Publication Table (%)'!$B74,AllPublicationData!$B:$B,'Publication Table (%)'!$C$4,AllPublicationData!$D:$D,'Publication Table (%)'!G$7)/
SUMIFS(AllPublicationData!$E:$E,AllPublicationData!$A:$A,'Publication Table (%)'!$B74,AllPublicationData!$B:$B,'Publication Table (%)'!$C$4,AllPublicationData!$D:$D,'Publication Table (%)'!G$7),
SUMIFS(AllPublicationData!$F:$F,AllPublicationData!$A:$A,'Publication Table (%)'!$B74,AllPublicationData!$B:$B,'Publication Table (%)'!G$7)/
SUMIFS(AllPublicationData!$E:$E,AllPublicationData!$A:$A,'Publication Table (%)'!$B74,AllPublicationData!$B:$B,'Publication Table (%)'!G$7)),
IF('Publication Table (%)'!$C$5="Operations cancelled by patient",
IFERROR(SUMIFS(AllPublicationData!$G:$G,AllPublicationData!$A:$A,'Publication Table (%)'!$B74,AllPublicationData!$B:$B,'Publication Table (%)'!$C$4,AllPublicationData!$D:$D,'Publication Table (%)'!G$7)/
SUMIFS(AllPublicationData!$E:$E,AllPublicationData!$A:$A,'Publication Table (%)'!$B74,AllPublicationData!$B:$B,'Publication Table (%)'!$C$4,AllPublicationData!$D:$D,'Publication Table (%)'!G$7),
SUMIFS(AllPublicationData!$G:$G,AllPublicationData!$A:$A,'Publication Table (%)'!$B74,AllPublicationData!$B:$B,'Publication Table (%)'!G$7)/
SUMIFS(AllPublicationData!$E:$E,AllPublicationData!$A:$A,'Publication Table (%)'!$B74,AllPublicationData!$B:$B,'Publication Table (%)'!G$7)),
IF('Publication Table (%)'!$C$5="Operations cancelled for clinical reasons",
IFERROR(SUMIFS(AllPublicationData!$H:$H,AllPublicationData!$A:$A,'Publication Table (%)'!$B74,AllPublicationData!$B:$B,'Publication Table (%)'!$C$4,AllPublicationData!$D:$D,'Publication Table (%)'!G$7)/
SUMIFS(AllPublicationData!$E:$E,AllPublicationData!$A:$A,'Publication Table (%)'!$B74,AllPublicationData!$B:$B,'Publication Table (%)'!$C$4,AllPublicationData!$D:$D,'Publication Table (%)'!G$7),
SUMIFS(AllPublicationData!$H:$H,AllPublicationData!$A:$A,'Publication Table (%)'!$B74,AllPublicationData!$B:$B,'Publication Table (%)'!G$7)/
SUMIFS(AllPublicationData!$E:$E,AllPublicationData!$A:$A,'Publication Table (%)'!$B74,AllPublicationData!$B:$B,'Publication Table (%)'!G$7)),
IF('Publication Table (%)'!$C$5="Operations cancelled for non-clinical/capacity reasons",
IFERROR(SUMIFS(AllPublicationData!$I:$I,AllPublicationData!$A:$A,'Publication Table (%)'!$B74,AllPublicationData!$B:$B,'Publication Table (%)'!$C$4,AllPublicationData!$D:$D,'Publication Table (%)'!G$7)/
SUMIFS(AllPublicationData!$E:$E,AllPublicationData!$A:$A,'Publication Table (%)'!$B74,AllPublicationData!$B:$B,'Publication Table (%)'!$C$4,AllPublicationData!$D:$D,'Publication Table (%)'!G$7),
SUMIFS(AllPublicationData!$I:$I,AllPublicationData!$A:$A,'Publication Table (%)'!$B74,AllPublicationData!$B:$B,'Publication Table (%)'!G$7)/
SUMIFS(AllPublicationData!$E:$E,AllPublicationData!$A:$A,'Publication Table (%)'!$B74,AllPublicationData!$B:$B,'Publication Table (%)'!G$7)),
IF('Publication Table (%)'!$C$5="Cancellations for other reasons",
IFERROR(SUMIFS(AllPublicationData!$J:$J,AllPublicationData!$A:$A,'Publication Table (%)'!$B74,AllPublicationData!$B:$B,'Publication Table (%)'!$C$4,AllPublicationData!$D:$D,'Publication Table (%)'!G$7)/
SUMIFS(AllPublicationData!$E:$E,AllPublicationData!$A:$A,'Publication Table (%)'!$B74,AllPublicationData!$B:$B,'Publication Table (%)'!$C$4,AllPublicationData!$D:$D,'Publication Table (%)'!G$7),
SUMIFS(AllPublicationData!$J:$J,AllPublicationData!$A:$A,'Publication Table (%)'!$B74,AllPublicationData!$B:$B,'Publication Table (%)'!G$7)/
SUMIFS(AllPublicationData!$E:$E,AllPublicationData!$A:$A,'Publication Table (%)'!$B74,AllPublicationData!$B:$B,'Publication Table (%)'!G$7)))))))</f>
        <v>8.5714285714285715E-2</v>
      </c>
      <c r="H74" s="96">
        <f>IF('Publication Table (%)'!$C$5="All Cancelled Operations",
IFERROR(SUMIFS(AllPublicationData!$F:$F,AllPublicationData!$A:$A,'Publication Table (%)'!$B74,AllPublicationData!$B:$B,'Publication Table (%)'!$C$4,AllPublicationData!$D:$D,'Publication Table (%)'!H$7)/
SUMIFS(AllPublicationData!$E:$E,AllPublicationData!$A:$A,'Publication Table (%)'!$B74,AllPublicationData!$B:$B,'Publication Table (%)'!$C$4,AllPublicationData!$D:$D,'Publication Table (%)'!H$7),
SUMIFS(AllPublicationData!$F:$F,AllPublicationData!$A:$A,'Publication Table (%)'!$B74,AllPublicationData!$B:$B,'Publication Table (%)'!H$7)/
SUMIFS(AllPublicationData!$E:$E,AllPublicationData!$A:$A,'Publication Table (%)'!$B74,AllPublicationData!$B:$B,'Publication Table (%)'!H$7)),
IF('Publication Table (%)'!$C$5="Operations cancelled by patient",
IFERROR(SUMIFS(AllPublicationData!$G:$G,AllPublicationData!$A:$A,'Publication Table (%)'!$B74,AllPublicationData!$B:$B,'Publication Table (%)'!$C$4,AllPublicationData!$D:$D,'Publication Table (%)'!H$7)/
SUMIFS(AllPublicationData!$E:$E,AllPublicationData!$A:$A,'Publication Table (%)'!$B74,AllPublicationData!$B:$B,'Publication Table (%)'!$C$4,AllPublicationData!$D:$D,'Publication Table (%)'!H$7),
SUMIFS(AllPublicationData!$G:$G,AllPublicationData!$A:$A,'Publication Table (%)'!$B74,AllPublicationData!$B:$B,'Publication Table (%)'!H$7)/
SUMIFS(AllPublicationData!$E:$E,AllPublicationData!$A:$A,'Publication Table (%)'!$B74,AllPublicationData!$B:$B,'Publication Table (%)'!H$7)),
IF('Publication Table (%)'!$C$5="Operations cancelled for clinical reasons",
IFERROR(SUMIFS(AllPublicationData!$H:$H,AllPublicationData!$A:$A,'Publication Table (%)'!$B74,AllPublicationData!$B:$B,'Publication Table (%)'!$C$4,AllPublicationData!$D:$D,'Publication Table (%)'!H$7)/
SUMIFS(AllPublicationData!$E:$E,AllPublicationData!$A:$A,'Publication Table (%)'!$B74,AllPublicationData!$B:$B,'Publication Table (%)'!$C$4,AllPublicationData!$D:$D,'Publication Table (%)'!H$7),
SUMIFS(AllPublicationData!$H:$H,AllPublicationData!$A:$A,'Publication Table (%)'!$B74,AllPublicationData!$B:$B,'Publication Table (%)'!H$7)/
SUMIFS(AllPublicationData!$E:$E,AllPublicationData!$A:$A,'Publication Table (%)'!$B74,AllPublicationData!$B:$B,'Publication Table (%)'!H$7)),
IF('Publication Table (%)'!$C$5="Operations cancelled for non-clinical/capacity reasons",
IFERROR(SUMIFS(AllPublicationData!$I:$I,AllPublicationData!$A:$A,'Publication Table (%)'!$B74,AllPublicationData!$B:$B,'Publication Table (%)'!$C$4,AllPublicationData!$D:$D,'Publication Table (%)'!H$7)/
SUMIFS(AllPublicationData!$E:$E,AllPublicationData!$A:$A,'Publication Table (%)'!$B74,AllPublicationData!$B:$B,'Publication Table (%)'!$C$4,AllPublicationData!$D:$D,'Publication Table (%)'!H$7),
SUMIFS(AllPublicationData!$I:$I,AllPublicationData!$A:$A,'Publication Table (%)'!$B74,AllPublicationData!$B:$B,'Publication Table (%)'!H$7)/
SUMIFS(AllPublicationData!$E:$E,AllPublicationData!$A:$A,'Publication Table (%)'!$B74,AllPublicationData!$B:$B,'Publication Table (%)'!H$7)),
IF('Publication Table (%)'!$C$5="Cancellations for other reasons",
IFERROR(SUMIFS(AllPublicationData!$J:$J,AllPublicationData!$A:$A,'Publication Table (%)'!$B74,AllPublicationData!$B:$B,'Publication Table (%)'!$C$4,AllPublicationData!$D:$D,'Publication Table (%)'!H$7)/
SUMIFS(AllPublicationData!$E:$E,AllPublicationData!$A:$A,'Publication Table (%)'!$B74,AllPublicationData!$B:$B,'Publication Table (%)'!$C$4,AllPublicationData!$D:$D,'Publication Table (%)'!H$7),
SUMIFS(AllPublicationData!$J:$J,AllPublicationData!$A:$A,'Publication Table (%)'!$B74,AllPublicationData!$B:$B,'Publication Table (%)'!H$7)/
SUMIFS(AllPublicationData!$E:$E,AllPublicationData!$A:$A,'Publication Table (%)'!$B74,AllPublicationData!$B:$B,'Publication Table (%)'!H$7)))))))</f>
        <v>7.7495350278983258E-2</v>
      </c>
      <c r="I74" s="96">
        <f>IF('Publication Table (%)'!$C$5="All Cancelled Operations",
IFERROR(SUMIFS(AllPublicationData!$F:$F,AllPublicationData!$A:$A,'Publication Table (%)'!$B74,AllPublicationData!$B:$B,'Publication Table (%)'!$C$4,AllPublicationData!$D:$D,'Publication Table (%)'!I$7)/
SUMIFS(AllPublicationData!$E:$E,AllPublicationData!$A:$A,'Publication Table (%)'!$B74,AllPublicationData!$B:$B,'Publication Table (%)'!$C$4,AllPublicationData!$D:$D,'Publication Table (%)'!I$7),
SUMIFS(AllPublicationData!$F:$F,AllPublicationData!$A:$A,'Publication Table (%)'!$B74,AllPublicationData!$B:$B,'Publication Table (%)'!I$7)/
SUMIFS(AllPublicationData!$E:$E,AllPublicationData!$A:$A,'Publication Table (%)'!$B74,AllPublicationData!$B:$B,'Publication Table (%)'!I$7)),
IF('Publication Table (%)'!$C$5="Operations cancelled by patient",
IFERROR(SUMIFS(AllPublicationData!$G:$G,AllPublicationData!$A:$A,'Publication Table (%)'!$B74,AllPublicationData!$B:$B,'Publication Table (%)'!$C$4,AllPublicationData!$D:$D,'Publication Table (%)'!I$7)/
SUMIFS(AllPublicationData!$E:$E,AllPublicationData!$A:$A,'Publication Table (%)'!$B74,AllPublicationData!$B:$B,'Publication Table (%)'!$C$4,AllPublicationData!$D:$D,'Publication Table (%)'!I$7),
SUMIFS(AllPublicationData!$G:$G,AllPublicationData!$A:$A,'Publication Table (%)'!$B74,AllPublicationData!$B:$B,'Publication Table (%)'!I$7)/
SUMIFS(AllPublicationData!$E:$E,AllPublicationData!$A:$A,'Publication Table (%)'!$B74,AllPublicationData!$B:$B,'Publication Table (%)'!I$7)),
IF('Publication Table (%)'!$C$5="Operations cancelled for clinical reasons",
IFERROR(SUMIFS(AllPublicationData!$H:$H,AllPublicationData!$A:$A,'Publication Table (%)'!$B74,AllPublicationData!$B:$B,'Publication Table (%)'!$C$4,AllPublicationData!$D:$D,'Publication Table (%)'!I$7)/
SUMIFS(AllPublicationData!$E:$E,AllPublicationData!$A:$A,'Publication Table (%)'!$B74,AllPublicationData!$B:$B,'Publication Table (%)'!$C$4,AllPublicationData!$D:$D,'Publication Table (%)'!I$7),
SUMIFS(AllPublicationData!$H:$H,AllPublicationData!$A:$A,'Publication Table (%)'!$B74,AllPublicationData!$B:$B,'Publication Table (%)'!I$7)/
SUMIFS(AllPublicationData!$E:$E,AllPublicationData!$A:$A,'Publication Table (%)'!$B74,AllPublicationData!$B:$B,'Publication Table (%)'!I$7)),
IF('Publication Table (%)'!$C$5="Operations cancelled for non-clinical/capacity reasons",
IFERROR(SUMIFS(AllPublicationData!$I:$I,AllPublicationData!$A:$A,'Publication Table (%)'!$B74,AllPublicationData!$B:$B,'Publication Table (%)'!$C$4,AllPublicationData!$D:$D,'Publication Table (%)'!I$7)/
SUMIFS(AllPublicationData!$E:$E,AllPublicationData!$A:$A,'Publication Table (%)'!$B74,AllPublicationData!$B:$B,'Publication Table (%)'!$C$4,AllPublicationData!$D:$D,'Publication Table (%)'!I$7),
SUMIFS(AllPublicationData!$I:$I,AllPublicationData!$A:$A,'Publication Table (%)'!$B74,AllPublicationData!$B:$B,'Publication Table (%)'!I$7)/
SUMIFS(AllPublicationData!$E:$E,AllPublicationData!$A:$A,'Publication Table (%)'!$B74,AllPublicationData!$B:$B,'Publication Table (%)'!I$7)),
IF('Publication Table (%)'!$C$5="Cancellations for other reasons",
IFERROR(SUMIFS(AllPublicationData!$J:$J,AllPublicationData!$A:$A,'Publication Table (%)'!$B74,AllPublicationData!$B:$B,'Publication Table (%)'!$C$4,AllPublicationData!$D:$D,'Publication Table (%)'!I$7)/
SUMIFS(AllPublicationData!$E:$E,AllPublicationData!$A:$A,'Publication Table (%)'!$B74,AllPublicationData!$B:$B,'Publication Table (%)'!$C$4,AllPublicationData!$D:$D,'Publication Table (%)'!I$7),
SUMIFS(AllPublicationData!$J:$J,AllPublicationData!$A:$A,'Publication Table (%)'!$B74,AllPublicationData!$B:$B,'Publication Table (%)'!I$7)/
SUMIFS(AllPublicationData!$E:$E,AllPublicationData!$A:$A,'Publication Table (%)'!$B74,AllPublicationData!$B:$B,'Publication Table (%)'!I$7)))))))</f>
        <v>7.415406767458603E-2</v>
      </c>
      <c r="J74" s="96">
        <f>IF('Publication Table (%)'!$C$5="All Cancelled Operations",
IFERROR(SUMIFS(AllPublicationData!$F:$F,AllPublicationData!$A:$A,'Publication Table (%)'!$B74,AllPublicationData!$B:$B,'Publication Table (%)'!$C$4,AllPublicationData!$D:$D,'Publication Table (%)'!J$7)/
SUMIFS(AllPublicationData!$E:$E,AllPublicationData!$A:$A,'Publication Table (%)'!$B74,AllPublicationData!$B:$B,'Publication Table (%)'!$C$4,AllPublicationData!$D:$D,'Publication Table (%)'!J$7),
SUMIFS(AllPublicationData!$F:$F,AllPublicationData!$A:$A,'Publication Table (%)'!$B74,AllPublicationData!$B:$B,'Publication Table (%)'!J$7)/
SUMIFS(AllPublicationData!$E:$E,AllPublicationData!$A:$A,'Publication Table (%)'!$B74,AllPublicationData!$B:$B,'Publication Table (%)'!J$7)),
IF('Publication Table (%)'!$C$5="Operations cancelled by patient",
IFERROR(SUMIFS(AllPublicationData!$G:$G,AllPublicationData!$A:$A,'Publication Table (%)'!$B74,AllPublicationData!$B:$B,'Publication Table (%)'!$C$4,AllPublicationData!$D:$D,'Publication Table (%)'!J$7)/
SUMIFS(AllPublicationData!$E:$E,AllPublicationData!$A:$A,'Publication Table (%)'!$B74,AllPublicationData!$B:$B,'Publication Table (%)'!$C$4,AllPublicationData!$D:$D,'Publication Table (%)'!J$7),
SUMIFS(AllPublicationData!$G:$G,AllPublicationData!$A:$A,'Publication Table (%)'!$B74,AllPublicationData!$B:$B,'Publication Table (%)'!J$7)/
SUMIFS(AllPublicationData!$E:$E,AllPublicationData!$A:$A,'Publication Table (%)'!$B74,AllPublicationData!$B:$B,'Publication Table (%)'!J$7)),
IF('Publication Table (%)'!$C$5="Operations cancelled for clinical reasons",
IFERROR(SUMIFS(AllPublicationData!$H:$H,AllPublicationData!$A:$A,'Publication Table (%)'!$B74,AllPublicationData!$B:$B,'Publication Table (%)'!$C$4,AllPublicationData!$D:$D,'Publication Table (%)'!J$7)/
SUMIFS(AllPublicationData!$E:$E,AllPublicationData!$A:$A,'Publication Table (%)'!$B74,AllPublicationData!$B:$B,'Publication Table (%)'!$C$4,AllPublicationData!$D:$D,'Publication Table (%)'!J$7),
SUMIFS(AllPublicationData!$H:$H,AllPublicationData!$A:$A,'Publication Table (%)'!$B74,AllPublicationData!$B:$B,'Publication Table (%)'!J$7)/
SUMIFS(AllPublicationData!$E:$E,AllPublicationData!$A:$A,'Publication Table (%)'!$B74,AllPublicationData!$B:$B,'Publication Table (%)'!J$7)),
IF('Publication Table (%)'!$C$5="Operations cancelled for non-clinical/capacity reasons",
IFERROR(SUMIFS(AllPublicationData!$I:$I,AllPublicationData!$A:$A,'Publication Table (%)'!$B74,AllPublicationData!$B:$B,'Publication Table (%)'!$C$4,AllPublicationData!$D:$D,'Publication Table (%)'!J$7)/
SUMIFS(AllPublicationData!$E:$E,AllPublicationData!$A:$A,'Publication Table (%)'!$B74,AllPublicationData!$B:$B,'Publication Table (%)'!$C$4,AllPublicationData!$D:$D,'Publication Table (%)'!J$7),
SUMIFS(AllPublicationData!$I:$I,AllPublicationData!$A:$A,'Publication Table (%)'!$B74,AllPublicationData!$B:$B,'Publication Table (%)'!J$7)/
SUMIFS(AllPublicationData!$E:$E,AllPublicationData!$A:$A,'Publication Table (%)'!$B74,AllPublicationData!$B:$B,'Publication Table (%)'!J$7)),
IF('Publication Table (%)'!$C$5="Cancellations for other reasons",
IFERROR(SUMIFS(AllPublicationData!$J:$J,AllPublicationData!$A:$A,'Publication Table (%)'!$B74,AllPublicationData!$B:$B,'Publication Table (%)'!$C$4,AllPublicationData!$D:$D,'Publication Table (%)'!J$7)/
SUMIFS(AllPublicationData!$E:$E,AllPublicationData!$A:$A,'Publication Table (%)'!$B74,AllPublicationData!$B:$B,'Publication Table (%)'!$C$4,AllPublicationData!$D:$D,'Publication Table (%)'!J$7),
SUMIFS(AllPublicationData!$J:$J,AllPublicationData!$A:$A,'Publication Table (%)'!$B74,AllPublicationData!$B:$B,'Publication Table (%)'!J$7)/
SUMIFS(AllPublicationData!$E:$E,AllPublicationData!$A:$A,'Publication Table (%)'!$B74,AllPublicationData!$B:$B,'Publication Table (%)'!J$7)))))))</f>
        <v>9.6570397111913356E-2</v>
      </c>
      <c r="K74" s="96">
        <f>IF('Publication Table (%)'!$C$5="All Cancelled Operations",
IFERROR(SUMIFS(AllPublicationData!$F:$F,AllPublicationData!$A:$A,'Publication Table (%)'!$B74,AllPublicationData!$B:$B,'Publication Table (%)'!$C$4,AllPublicationData!$D:$D,'Publication Table (%)'!K$7)/
SUMIFS(AllPublicationData!$E:$E,AllPublicationData!$A:$A,'Publication Table (%)'!$B74,AllPublicationData!$B:$B,'Publication Table (%)'!$C$4,AllPublicationData!$D:$D,'Publication Table (%)'!K$7),
SUMIFS(AllPublicationData!$F:$F,AllPublicationData!$A:$A,'Publication Table (%)'!$B74,AllPublicationData!$B:$B,'Publication Table (%)'!K$7)/
SUMIFS(AllPublicationData!$E:$E,AllPublicationData!$A:$A,'Publication Table (%)'!$B74,AllPublicationData!$B:$B,'Publication Table (%)'!K$7)),
IF('Publication Table (%)'!$C$5="Operations cancelled by patient",
IFERROR(SUMIFS(AllPublicationData!$G:$G,AllPublicationData!$A:$A,'Publication Table (%)'!$B74,AllPublicationData!$B:$B,'Publication Table (%)'!$C$4,AllPublicationData!$D:$D,'Publication Table (%)'!K$7)/
SUMIFS(AllPublicationData!$E:$E,AllPublicationData!$A:$A,'Publication Table (%)'!$B74,AllPublicationData!$B:$B,'Publication Table (%)'!$C$4,AllPublicationData!$D:$D,'Publication Table (%)'!K$7),
SUMIFS(AllPublicationData!$G:$G,AllPublicationData!$A:$A,'Publication Table (%)'!$B74,AllPublicationData!$B:$B,'Publication Table (%)'!K$7)/
SUMIFS(AllPublicationData!$E:$E,AllPublicationData!$A:$A,'Publication Table (%)'!$B74,AllPublicationData!$B:$B,'Publication Table (%)'!K$7)),
IF('Publication Table (%)'!$C$5="Operations cancelled for clinical reasons",
IFERROR(SUMIFS(AllPublicationData!$H:$H,AllPublicationData!$A:$A,'Publication Table (%)'!$B74,AllPublicationData!$B:$B,'Publication Table (%)'!$C$4,AllPublicationData!$D:$D,'Publication Table (%)'!K$7)/
SUMIFS(AllPublicationData!$E:$E,AllPublicationData!$A:$A,'Publication Table (%)'!$B74,AllPublicationData!$B:$B,'Publication Table (%)'!$C$4,AllPublicationData!$D:$D,'Publication Table (%)'!K$7),
SUMIFS(AllPublicationData!$H:$H,AllPublicationData!$A:$A,'Publication Table (%)'!$B74,AllPublicationData!$B:$B,'Publication Table (%)'!K$7)/
SUMIFS(AllPublicationData!$E:$E,AllPublicationData!$A:$A,'Publication Table (%)'!$B74,AllPublicationData!$B:$B,'Publication Table (%)'!K$7)),
IF('Publication Table (%)'!$C$5="Operations cancelled for non-clinical/capacity reasons",
IFERROR(SUMIFS(AllPublicationData!$I:$I,AllPublicationData!$A:$A,'Publication Table (%)'!$B74,AllPublicationData!$B:$B,'Publication Table (%)'!$C$4,AllPublicationData!$D:$D,'Publication Table (%)'!K$7)/
SUMIFS(AllPublicationData!$E:$E,AllPublicationData!$A:$A,'Publication Table (%)'!$B74,AllPublicationData!$B:$B,'Publication Table (%)'!$C$4,AllPublicationData!$D:$D,'Publication Table (%)'!K$7),
SUMIFS(AllPublicationData!$I:$I,AllPublicationData!$A:$A,'Publication Table (%)'!$B74,AllPublicationData!$B:$B,'Publication Table (%)'!K$7)/
SUMIFS(AllPublicationData!$E:$E,AllPublicationData!$A:$A,'Publication Table (%)'!$B74,AllPublicationData!$B:$B,'Publication Table (%)'!K$7)),
IF('Publication Table (%)'!$C$5="Cancellations for other reasons",
IFERROR(SUMIFS(AllPublicationData!$J:$J,AllPublicationData!$A:$A,'Publication Table (%)'!$B74,AllPublicationData!$B:$B,'Publication Table (%)'!$C$4,AllPublicationData!$D:$D,'Publication Table (%)'!K$7)/
SUMIFS(AllPublicationData!$E:$E,AllPublicationData!$A:$A,'Publication Table (%)'!$B74,AllPublicationData!$B:$B,'Publication Table (%)'!$C$4,AllPublicationData!$D:$D,'Publication Table (%)'!K$7),
SUMIFS(AllPublicationData!$J:$J,AllPublicationData!$A:$A,'Publication Table (%)'!$B74,AllPublicationData!$B:$B,'Publication Table (%)'!K$7)/
SUMIFS(AllPublicationData!$E:$E,AllPublicationData!$A:$A,'Publication Table (%)'!$B74,AllPublicationData!$B:$B,'Publication Table (%)'!K$7)))))))</f>
        <v>8.459672528805337E-2</v>
      </c>
      <c r="L74" s="96">
        <f>IF('Publication Table (%)'!$C$5="All Cancelled Operations",
IFERROR(SUMIFS(AllPublicationData!$F:$F,AllPublicationData!$A:$A,'Publication Table (%)'!$B74,AllPublicationData!$B:$B,'Publication Table (%)'!$C$4,AllPublicationData!$D:$D,'Publication Table (%)'!L$7)/
SUMIFS(AllPublicationData!$E:$E,AllPublicationData!$A:$A,'Publication Table (%)'!$B74,AllPublicationData!$B:$B,'Publication Table (%)'!$C$4,AllPublicationData!$D:$D,'Publication Table (%)'!L$7),
SUMIFS(AllPublicationData!$F:$F,AllPublicationData!$A:$A,'Publication Table (%)'!$B74,AllPublicationData!$B:$B,'Publication Table (%)'!L$7)/
SUMIFS(AllPublicationData!$E:$E,AllPublicationData!$A:$A,'Publication Table (%)'!$B74,AllPublicationData!$B:$B,'Publication Table (%)'!L$7)),
IF('Publication Table (%)'!$C$5="Operations cancelled by patient",
IFERROR(SUMIFS(AllPublicationData!$G:$G,AllPublicationData!$A:$A,'Publication Table (%)'!$B74,AllPublicationData!$B:$B,'Publication Table (%)'!$C$4,AllPublicationData!$D:$D,'Publication Table (%)'!L$7)/
SUMIFS(AllPublicationData!$E:$E,AllPublicationData!$A:$A,'Publication Table (%)'!$B74,AllPublicationData!$B:$B,'Publication Table (%)'!$C$4,AllPublicationData!$D:$D,'Publication Table (%)'!L$7),
SUMIFS(AllPublicationData!$G:$G,AllPublicationData!$A:$A,'Publication Table (%)'!$B74,AllPublicationData!$B:$B,'Publication Table (%)'!L$7)/
SUMIFS(AllPublicationData!$E:$E,AllPublicationData!$A:$A,'Publication Table (%)'!$B74,AllPublicationData!$B:$B,'Publication Table (%)'!L$7)),
IF('Publication Table (%)'!$C$5="Operations cancelled for clinical reasons",
IFERROR(SUMIFS(AllPublicationData!$H:$H,AllPublicationData!$A:$A,'Publication Table (%)'!$B74,AllPublicationData!$B:$B,'Publication Table (%)'!$C$4,AllPublicationData!$D:$D,'Publication Table (%)'!L$7)/
SUMIFS(AllPublicationData!$E:$E,AllPublicationData!$A:$A,'Publication Table (%)'!$B74,AllPublicationData!$B:$B,'Publication Table (%)'!$C$4,AllPublicationData!$D:$D,'Publication Table (%)'!L$7),
SUMIFS(AllPublicationData!$H:$H,AllPublicationData!$A:$A,'Publication Table (%)'!$B74,AllPublicationData!$B:$B,'Publication Table (%)'!L$7)/
SUMIFS(AllPublicationData!$E:$E,AllPublicationData!$A:$A,'Publication Table (%)'!$B74,AllPublicationData!$B:$B,'Publication Table (%)'!L$7)),
IF('Publication Table (%)'!$C$5="Operations cancelled for non-clinical/capacity reasons",
IFERROR(SUMIFS(AllPublicationData!$I:$I,AllPublicationData!$A:$A,'Publication Table (%)'!$B74,AllPublicationData!$B:$B,'Publication Table (%)'!$C$4,AllPublicationData!$D:$D,'Publication Table (%)'!L$7)/
SUMIFS(AllPublicationData!$E:$E,AllPublicationData!$A:$A,'Publication Table (%)'!$B74,AllPublicationData!$B:$B,'Publication Table (%)'!$C$4,AllPublicationData!$D:$D,'Publication Table (%)'!L$7),
SUMIFS(AllPublicationData!$I:$I,AllPublicationData!$A:$A,'Publication Table (%)'!$B74,AllPublicationData!$B:$B,'Publication Table (%)'!L$7)/
SUMIFS(AllPublicationData!$E:$E,AllPublicationData!$A:$A,'Publication Table (%)'!$B74,AllPublicationData!$B:$B,'Publication Table (%)'!L$7)),
IF('Publication Table (%)'!$C$5="Cancellations for other reasons",
IFERROR(SUMIFS(AllPublicationData!$J:$J,AllPublicationData!$A:$A,'Publication Table (%)'!$B74,AllPublicationData!$B:$B,'Publication Table (%)'!$C$4,AllPublicationData!$D:$D,'Publication Table (%)'!L$7)/
SUMIFS(AllPublicationData!$E:$E,AllPublicationData!$A:$A,'Publication Table (%)'!$B74,AllPublicationData!$B:$B,'Publication Table (%)'!$C$4,AllPublicationData!$D:$D,'Publication Table (%)'!L$7),
SUMIFS(AllPublicationData!$J:$J,AllPublicationData!$A:$A,'Publication Table (%)'!$B74,AllPublicationData!$B:$B,'Publication Table (%)'!L$7)/
SUMIFS(AllPublicationData!$E:$E,AllPublicationData!$A:$A,'Publication Table (%)'!$B74,AllPublicationData!$B:$B,'Publication Table (%)'!L$7)))))))</f>
        <v>0.14508652657601978</v>
      </c>
      <c r="M74" s="96">
        <f>IF('Publication Table (%)'!$C$5="All Cancelled Operations",
IFERROR(SUMIFS(AllPublicationData!$F:$F,AllPublicationData!$A:$A,'Publication Table (%)'!$B74,AllPublicationData!$B:$B,'Publication Table (%)'!$C$4,AllPublicationData!$D:$D,'Publication Table (%)'!M$7)/
SUMIFS(AllPublicationData!$E:$E,AllPublicationData!$A:$A,'Publication Table (%)'!$B74,AllPublicationData!$B:$B,'Publication Table (%)'!$C$4,AllPublicationData!$D:$D,'Publication Table (%)'!M$7),
SUMIFS(AllPublicationData!$F:$F,AllPublicationData!$A:$A,'Publication Table (%)'!$B74,AllPublicationData!$B:$B,'Publication Table (%)'!M$7)/
SUMIFS(AllPublicationData!$E:$E,AllPublicationData!$A:$A,'Publication Table (%)'!$B74,AllPublicationData!$B:$B,'Publication Table (%)'!M$7)),
IF('Publication Table (%)'!$C$5="Operations cancelled by patient",
IFERROR(SUMIFS(AllPublicationData!$G:$G,AllPublicationData!$A:$A,'Publication Table (%)'!$B74,AllPublicationData!$B:$B,'Publication Table (%)'!$C$4,AllPublicationData!$D:$D,'Publication Table (%)'!M$7)/
SUMIFS(AllPublicationData!$E:$E,AllPublicationData!$A:$A,'Publication Table (%)'!$B74,AllPublicationData!$B:$B,'Publication Table (%)'!$C$4,AllPublicationData!$D:$D,'Publication Table (%)'!M$7),
SUMIFS(AllPublicationData!$G:$G,AllPublicationData!$A:$A,'Publication Table (%)'!$B74,AllPublicationData!$B:$B,'Publication Table (%)'!M$7)/
SUMIFS(AllPublicationData!$E:$E,AllPublicationData!$A:$A,'Publication Table (%)'!$B74,AllPublicationData!$B:$B,'Publication Table (%)'!M$7)),
IF('Publication Table (%)'!$C$5="Operations cancelled for clinical reasons",
IFERROR(SUMIFS(AllPublicationData!$H:$H,AllPublicationData!$A:$A,'Publication Table (%)'!$B74,AllPublicationData!$B:$B,'Publication Table (%)'!$C$4,AllPublicationData!$D:$D,'Publication Table (%)'!M$7)/
SUMIFS(AllPublicationData!$E:$E,AllPublicationData!$A:$A,'Publication Table (%)'!$B74,AllPublicationData!$B:$B,'Publication Table (%)'!$C$4,AllPublicationData!$D:$D,'Publication Table (%)'!M$7),
SUMIFS(AllPublicationData!$H:$H,AllPublicationData!$A:$A,'Publication Table (%)'!$B74,AllPublicationData!$B:$B,'Publication Table (%)'!M$7)/
SUMIFS(AllPublicationData!$E:$E,AllPublicationData!$A:$A,'Publication Table (%)'!$B74,AllPublicationData!$B:$B,'Publication Table (%)'!M$7)),
IF('Publication Table (%)'!$C$5="Operations cancelled for non-clinical/capacity reasons",
IFERROR(SUMIFS(AllPublicationData!$I:$I,AllPublicationData!$A:$A,'Publication Table (%)'!$B74,AllPublicationData!$B:$B,'Publication Table (%)'!$C$4,AllPublicationData!$D:$D,'Publication Table (%)'!M$7)/
SUMIFS(AllPublicationData!$E:$E,AllPublicationData!$A:$A,'Publication Table (%)'!$B74,AllPublicationData!$B:$B,'Publication Table (%)'!$C$4,AllPublicationData!$D:$D,'Publication Table (%)'!M$7),
SUMIFS(AllPublicationData!$I:$I,AllPublicationData!$A:$A,'Publication Table (%)'!$B74,AllPublicationData!$B:$B,'Publication Table (%)'!M$7)/
SUMIFS(AllPublicationData!$E:$E,AllPublicationData!$A:$A,'Publication Table (%)'!$B74,AllPublicationData!$B:$B,'Publication Table (%)'!M$7)),
IF('Publication Table (%)'!$C$5="Cancellations for other reasons",
IFERROR(SUMIFS(AllPublicationData!$J:$J,AllPublicationData!$A:$A,'Publication Table (%)'!$B74,AllPublicationData!$B:$B,'Publication Table (%)'!$C$4,AllPublicationData!$D:$D,'Publication Table (%)'!M$7)/
SUMIFS(AllPublicationData!$E:$E,AllPublicationData!$A:$A,'Publication Table (%)'!$B74,AllPublicationData!$B:$B,'Publication Table (%)'!$C$4,AllPublicationData!$D:$D,'Publication Table (%)'!M$7),
SUMIFS(AllPublicationData!$J:$J,AllPublicationData!$A:$A,'Publication Table (%)'!$B74,AllPublicationData!$B:$B,'Publication Table (%)'!M$7)/
SUMIFS(AllPublicationData!$E:$E,AllPublicationData!$A:$A,'Publication Table (%)'!$B74,AllPublicationData!$B:$B,'Publication Table (%)'!M$7)))))))</f>
        <v>0.10764430577223089</v>
      </c>
      <c r="N74" s="96">
        <f>IF('Publication Table (%)'!$C$5="All Cancelled Operations",
IFERROR(SUMIFS(AllPublicationData!$F:$F,AllPublicationData!$A:$A,'Publication Table (%)'!$B74,AllPublicationData!$B:$B,'Publication Table (%)'!$C$4,AllPublicationData!$D:$D,'Publication Table (%)'!N$7)/
SUMIFS(AllPublicationData!$E:$E,AllPublicationData!$A:$A,'Publication Table (%)'!$B74,AllPublicationData!$B:$B,'Publication Table (%)'!$C$4,AllPublicationData!$D:$D,'Publication Table (%)'!N$7),
SUMIFS(AllPublicationData!$F:$F,AllPublicationData!$A:$A,'Publication Table (%)'!$B74,AllPublicationData!$B:$B,'Publication Table (%)'!N$7)/
SUMIFS(AllPublicationData!$E:$E,AllPublicationData!$A:$A,'Publication Table (%)'!$B74,AllPublicationData!$B:$B,'Publication Table (%)'!N$7)),
IF('Publication Table (%)'!$C$5="Operations cancelled by patient",
IFERROR(SUMIFS(AllPublicationData!$G:$G,AllPublicationData!$A:$A,'Publication Table (%)'!$B74,AllPublicationData!$B:$B,'Publication Table (%)'!$C$4,AllPublicationData!$D:$D,'Publication Table (%)'!N$7)/
SUMIFS(AllPublicationData!$E:$E,AllPublicationData!$A:$A,'Publication Table (%)'!$B74,AllPublicationData!$B:$B,'Publication Table (%)'!$C$4,AllPublicationData!$D:$D,'Publication Table (%)'!N$7),
SUMIFS(AllPublicationData!$G:$G,AllPublicationData!$A:$A,'Publication Table (%)'!$B74,AllPublicationData!$B:$B,'Publication Table (%)'!N$7)/
SUMIFS(AllPublicationData!$E:$E,AllPublicationData!$A:$A,'Publication Table (%)'!$B74,AllPublicationData!$B:$B,'Publication Table (%)'!N$7)),
IF('Publication Table (%)'!$C$5="Operations cancelled for clinical reasons",
IFERROR(SUMIFS(AllPublicationData!$H:$H,AllPublicationData!$A:$A,'Publication Table (%)'!$B74,AllPublicationData!$B:$B,'Publication Table (%)'!$C$4,AllPublicationData!$D:$D,'Publication Table (%)'!N$7)/
SUMIFS(AllPublicationData!$E:$E,AllPublicationData!$A:$A,'Publication Table (%)'!$B74,AllPublicationData!$B:$B,'Publication Table (%)'!$C$4,AllPublicationData!$D:$D,'Publication Table (%)'!N$7),
SUMIFS(AllPublicationData!$H:$H,AllPublicationData!$A:$A,'Publication Table (%)'!$B74,AllPublicationData!$B:$B,'Publication Table (%)'!N$7)/
SUMIFS(AllPublicationData!$E:$E,AllPublicationData!$A:$A,'Publication Table (%)'!$B74,AllPublicationData!$B:$B,'Publication Table (%)'!N$7)),
IF('Publication Table (%)'!$C$5="Operations cancelled for non-clinical/capacity reasons",
IFERROR(SUMIFS(AllPublicationData!$I:$I,AllPublicationData!$A:$A,'Publication Table (%)'!$B74,AllPublicationData!$B:$B,'Publication Table (%)'!$C$4,AllPublicationData!$D:$D,'Publication Table (%)'!N$7)/
SUMIFS(AllPublicationData!$E:$E,AllPublicationData!$A:$A,'Publication Table (%)'!$B74,AllPublicationData!$B:$B,'Publication Table (%)'!$C$4,AllPublicationData!$D:$D,'Publication Table (%)'!N$7),
SUMIFS(AllPublicationData!$I:$I,AllPublicationData!$A:$A,'Publication Table (%)'!$B74,AllPublicationData!$B:$B,'Publication Table (%)'!N$7)/
SUMIFS(AllPublicationData!$E:$E,AllPublicationData!$A:$A,'Publication Table (%)'!$B74,AllPublicationData!$B:$B,'Publication Table (%)'!N$7)),
IF('Publication Table (%)'!$C$5="Cancellations for other reasons",
IFERROR(SUMIFS(AllPublicationData!$J:$J,AllPublicationData!$A:$A,'Publication Table (%)'!$B74,AllPublicationData!$B:$B,'Publication Table (%)'!$C$4,AllPublicationData!$D:$D,'Publication Table (%)'!N$7)/
SUMIFS(AllPublicationData!$E:$E,AllPublicationData!$A:$A,'Publication Table (%)'!$B74,AllPublicationData!$B:$B,'Publication Table (%)'!$C$4,AllPublicationData!$D:$D,'Publication Table (%)'!N$7),
SUMIFS(AllPublicationData!$J:$J,AllPublicationData!$A:$A,'Publication Table (%)'!$B74,AllPublicationData!$B:$B,'Publication Table (%)'!N$7)/
SUMIFS(AllPublicationData!$E:$E,AllPublicationData!$A:$A,'Publication Table (%)'!$B74,AllPublicationData!$B:$B,'Publication Table (%)'!N$7)))))))</f>
        <v>9.1324200913242004E-2</v>
      </c>
      <c r="O74" s="96">
        <f>IF('Publication Table (%)'!$C$5="All Cancelled Operations",
IFERROR(SUMIFS(AllPublicationData!$F:$F,AllPublicationData!$A:$A,'Publication Table (%)'!$B74,AllPublicationData!$B:$B,'Publication Table (%)'!$C$4,AllPublicationData!$D:$D,'Publication Table (%)'!O$7)/
SUMIFS(AllPublicationData!$E:$E,AllPublicationData!$A:$A,'Publication Table (%)'!$B74,AllPublicationData!$B:$B,'Publication Table (%)'!$C$4,AllPublicationData!$D:$D,'Publication Table (%)'!O$7),
SUMIFS(AllPublicationData!$F:$F,AllPublicationData!$A:$A,'Publication Table (%)'!$B74,AllPublicationData!$B:$B,'Publication Table (%)'!O$7)/
SUMIFS(AllPublicationData!$E:$E,AllPublicationData!$A:$A,'Publication Table (%)'!$B74,AllPublicationData!$B:$B,'Publication Table (%)'!O$7)),
IF('Publication Table (%)'!$C$5="Operations cancelled by patient",
IFERROR(SUMIFS(AllPublicationData!$G:$G,AllPublicationData!$A:$A,'Publication Table (%)'!$B74,AllPublicationData!$B:$B,'Publication Table (%)'!$C$4,AllPublicationData!$D:$D,'Publication Table (%)'!O$7)/
SUMIFS(AllPublicationData!$E:$E,AllPublicationData!$A:$A,'Publication Table (%)'!$B74,AllPublicationData!$B:$B,'Publication Table (%)'!$C$4,AllPublicationData!$D:$D,'Publication Table (%)'!O$7),
SUMIFS(AllPublicationData!$G:$G,AllPublicationData!$A:$A,'Publication Table (%)'!$B74,AllPublicationData!$B:$B,'Publication Table (%)'!O$7)/
SUMIFS(AllPublicationData!$E:$E,AllPublicationData!$A:$A,'Publication Table (%)'!$B74,AllPublicationData!$B:$B,'Publication Table (%)'!O$7)),
IF('Publication Table (%)'!$C$5="Operations cancelled for clinical reasons",
IFERROR(SUMIFS(AllPublicationData!$H:$H,AllPublicationData!$A:$A,'Publication Table (%)'!$B74,AllPublicationData!$B:$B,'Publication Table (%)'!$C$4,AllPublicationData!$D:$D,'Publication Table (%)'!O$7)/
SUMIFS(AllPublicationData!$E:$E,AllPublicationData!$A:$A,'Publication Table (%)'!$B74,AllPublicationData!$B:$B,'Publication Table (%)'!$C$4,AllPublicationData!$D:$D,'Publication Table (%)'!O$7),
SUMIFS(AllPublicationData!$H:$H,AllPublicationData!$A:$A,'Publication Table (%)'!$B74,AllPublicationData!$B:$B,'Publication Table (%)'!O$7)/
SUMIFS(AllPublicationData!$E:$E,AllPublicationData!$A:$A,'Publication Table (%)'!$B74,AllPublicationData!$B:$B,'Publication Table (%)'!O$7)),
IF('Publication Table (%)'!$C$5="Operations cancelled for non-clinical/capacity reasons",
IFERROR(SUMIFS(AllPublicationData!$I:$I,AllPublicationData!$A:$A,'Publication Table (%)'!$B74,AllPublicationData!$B:$B,'Publication Table (%)'!$C$4,AllPublicationData!$D:$D,'Publication Table (%)'!O$7)/
SUMIFS(AllPublicationData!$E:$E,AllPublicationData!$A:$A,'Publication Table (%)'!$B74,AllPublicationData!$B:$B,'Publication Table (%)'!$C$4,AllPublicationData!$D:$D,'Publication Table (%)'!O$7),
SUMIFS(AllPublicationData!$I:$I,AllPublicationData!$A:$A,'Publication Table (%)'!$B74,AllPublicationData!$B:$B,'Publication Table (%)'!O$7)/
SUMIFS(AllPublicationData!$E:$E,AllPublicationData!$A:$A,'Publication Table (%)'!$B74,AllPublicationData!$B:$B,'Publication Table (%)'!O$7)),
IF('Publication Table (%)'!$C$5="Cancellations for other reasons",
IFERROR(SUMIFS(AllPublicationData!$J:$J,AllPublicationData!$A:$A,'Publication Table (%)'!$B74,AllPublicationData!$B:$B,'Publication Table (%)'!$C$4,AllPublicationData!$D:$D,'Publication Table (%)'!O$7)/
SUMIFS(AllPublicationData!$E:$E,AllPublicationData!$A:$A,'Publication Table (%)'!$B74,AllPublicationData!$B:$B,'Publication Table (%)'!$C$4,AllPublicationData!$D:$D,'Publication Table (%)'!O$7),
SUMIFS(AllPublicationData!$J:$J,AllPublicationData!$A:$A,'Publication Table (%)'!$B74,AllPublicationData!$B:$B,'Publication Table (%)'!O$7)/
SUMIFS(AllPublicationData!$E:$E,AllPublicationData!$A:$A,'Publication Table (%)'!$B74,AllPublicationData!$B:$B,'Publication Table (%)'!O$7)))))))</f>
        <v>0.10096346848655159</v>
      </c>
      <c r="P74" s="96">
        <f>IF('Publication Table (%)'!$C$5="All Cancelled Operations",
IFERROR(SUMIFS(AllPublicationData!$F:$F,AllPublicationData!$A:$A,'Publication Table (%)'!$B74,AllPublicationData!$B:$B,'Publication Table (%)'!$C$4,AllPublicationData!$D:$D,'Publication Table (%)'!P$7)/
SUMIFS(AllPublicationData!$E:$E,AllPublicationData!$A:$A,'Publication Table (%)'!$B74,AllPublicationData!$B:$B,'Publication Table (%)'!$C$4,AllPublicationData!$D:$D,'Publication Table (%)'!P$7),
SUMIFS(AllPublicationData!$F:$F,AllPublicationData!$A:$A,'Publication Table (%)'!$B74,AllPublicationData!$B:$B,'Publication Table (%)'!P$7)/
SUMIFS(AllPublicationData!$E:$E,AllPublicationData!$A:$A,'Publication Table (%)'!$B74,AllPublicationData!$B:$B,'Publication Table (%)'!P$7)),
IF('Publication Table (%)'!$C$5="Operations cancelled by patient",
IFERROR(SUMIFS(AllPublicationData!$G:$G,AllPublicationData!$A:$A,'Publication Table (%)'!$B74,AllPublicationData!$B:$B,'Publication Table (%)'!$C$4,AllPublicationData!$D:$D,'Publication Table (%)'!P$7)/
SUMIFS(AllPublicationData!$E:$E,AllPublicationData!$A:$A,'Publication Table (%)'!$B74,AllPublicationData!$B:$B,'Publication Table (%)'!$C$4,AllPublicationData!$D:$D,'Publication Table (%)'!P$7),
SUMIFS(AllPublicationData!$G:$G,AllPublicationData!$A:$A,'Publication Table (%)'!$B74,AllPublicationData!$B:$B,'Publication Table (%)'!P$7)/
SUMIFS(AllPublicationData!$E:$E,AllPublicationData!$A:$A,'Publication Table (%)'!$B74,AllPublicationData!$B:$B,'Publication Table (%)'!P$7)),
IF('Publication Table (%)'!$C$5="Operations cancelled for clinical reasons",
IFERROR(SUMIFS(AllPublicationData!$H:$H,AllPublicationData!$A:$A,'Publication Table (%)'!$B74,AllPublicationData!$B:$B,'Publication Table (%)'!$C$4,AllPublicationData!$D:$D,'Publication Table (%)'!P$7)/
SUMIFS(AllPublicationData!$E:$E,AllPublicationData!$A:$A,'Publication Table (%)'!$B74,AllPublicationData!$B:$B,'Publication Table (%)'!$C$4,AllPublicationData!$D:$D,'Publication Table (%)'!P$7),
SUMIFS(AllPublicationData!$H:$H,AllPublicationData!$A:$A,'Publication Table (%)'!$B74,AllPublicationData!$B:$B,'Publication Table (%)'!P$7)/
SUMIFS(AllPublicationData!$E:$E,AllPublicationData!$A:$A,'Publication Table (%)'!$B74,AllPublicationData!$B:$B,'Publication Table (%)'!P$7)),
IF('Publication Table (%)'!$C$5="Operations cancelled for non-clinical/capacity reasons",
IFERROR(SUMIFS(AllPublicationData!$I:$I,AllPublicationData!$A:$A,'Publication Table (%)'!$B74,AllPublicationData!$B:$B,'Publication Table (%)'!$C$4,AllPublicationData!$D:$D,'Publication Table (%)'!P$7)/
SUMIFS(AllPublicationData!$E:$E,AllPublicationData!$A:$A,'Publication Table (%)'!$B74,AllPublicationData!$B:$B,'Publication Table (%)'!$C$4,AllPublicationData!$D:$D,'Publication Table (%)'!P$7),
SUMIFS(AllPublicationData!$I:$I,AllPublicationData!$A:$A,'Publication Table (%)'!$B74,AllPublicationData!$B:$B,'Publication Table (%)'!P$7)/
SUMIFS(AllPublicationData!$E:$E,AllPublicationData!$A:$A,'Publication Table (%)'!$B74,AllPublicationData!$B:$B,'Publication Table (%)'!P$7)),
IF('Publication Table (%)'!$C$5="Cancellations for other reasons",
IFERROR(SUMIFS(AllPublicationData!$J:$J,AllPublicationData!$A:$A,'Publication Table (%)'!$B74,AllPublicationData!$B:$B,'Publication Table (%)'!$C$4,AllPublicationData!$D:$D,'Publication Table (%)'!P$7)/
SUMIFS(AllPublicationData!$E:$E,AllPublicationData!$A:$A,'Publication Table (%)'!$B74,AllPublicationData!$B:$B,'Publication Table (%)'!$C$4,AllPublicationData!$D:$D,'Publication Table (%)'!P$7),
SUMIFS(AllPublicationData!$J:$J,AllPublicationData!$A:$A,'Publication Table (%)'!$B74,AllPublicationData!$B:$B,'Publication Table (%)'!P$7)/
SUMIFS(AllPublicationData!$E:$E,AllPublicationData!$A:$A,'Publication Table (%)'!$B74,AllPublicationData!$B:$B,'Publication Table (%)'!P$7)))))))</f>
        <v>5.128205128205128E-2</v>
      </c>
      <c r="Q74" s="96">
        <f>IF('Publication Table (%)'!$C$5="All Cancelled Operations",
IFERROR(SUMIFS(AllPublicationData!$F:$F,AllPublicationData!$A:$A,'Publication Table (%)'!$B74,AllPublicationData!$B:$B,'Publication Table (%)'!$C$4,AllPublicationData!$D:$D,'Publication Table (%)'!Q$7)/
SUMIFS(AllPublicationData!$E:$E,AllPublicationData!$A:$A,'Publication Table (%)'!$B74,AllPublicationData!$B:$B,'Publication Table (%)'!$C$4,AllPublicationData!$D:$D,'Publication Table (%)'!Q$7),
SUMIFS(AllPublicationData!$F:$F,AllPublicationData!$A:$A,'Publication Table (%)'!$B74,AllPublicationData!$B:$B,'Publication Table (%)'!Q$7)/
SUMIFS(AllPublicationData!$E:$E,AllPublicationData!$A:$A,'Publication Table (%)'!$B74,AllPublicationData!$B:$B,'Publication Table (%)'!Q$7)),
IF('Publication Table (%)'!$C$5="Operations cancelled by patient",
IFERROR(SUMIFS(AllPublicationData!$G:$G,AllPublicationData!$A:$A,'Publication Table (%)'!$B74,AllPublicationData!$B:$B,'Publication Table (%)'!$C$4,AllPublicationData!$D:$D,'Publication Table (%)'!Q$7)/
SUMIFS(AllPublicationData!$E:$E,AllPublicationData!$A:$A,'Publication Table (%)'!$B74,AllPublicationData!$B:$B,'Publication Table (%)'!$C$4,AllPublicationData!$D:$D,'Publication Table (%)'!Q$7),
SUMIFS(AllPublicationData!$G:$G,AllPublicationData!$A:$A,'Publication Table (%)'!$B74,AllPublicationData!$B:$B,'Publication Table (%)'!Q$7)/
SUMIFS(AllPublicationData!$E:$E,AllPublicationData!$A:$A,'Publication Table (%)'!$B74,AllPublicationData!$B:$B,'Publication Table (%)'!Q$7)),
IF('Publication Table (%)'!$C$5="Operations cancelled for clinical reasons",
IFERROR(SUMIFS(AllPublicationData!$H:$H,AllPublicationData!$A:$A,'Publication Table (%)'!$B74,AllPublicationData!$B:$B,'Publication Table (%)'!$C$4,AllPublicationData!$D:$D,'Publication Table (%)'!Q$7)/
SUMIFS(AllPublicationData!$E:$E,AllPublicationData!$A:$A,'Publication Table (%)'!$B74,AllPublicationData!$B:$B,'Publication Table (%)'!$C$4,AllPublicationData!$D:$D,'Publication Table (%)'!Q$7),
SUMIFS(AllPublicationData!$H:$H,AllPublicationData!$A:$A,'Publication Table (%)'!$B74,AllPublicationData!$B:$B,'Publication Table (%)'!Q$7)/
SUMIFS(AllPublicationData!$E:$E,AllPublicationData!$A:$A,'Publication Table (%)'!$B74,AllPublicationData!$B:$B,'Publication Table (%)'!Q$7)),
IF('Publication Table (%)'!$C$5="Operations cancelled for non-clinical/capacity reasons",
IFERROR(SUMIFS(AllPublicationData!$I:$I,AllPublicationData!$A:$A,'Publication Table (%)'!$B74,AllPublicationData!$B:$B,'Publication Table (%)'!$C$4,AllPublicationData!$D:$D,'Publication Table (%)'!Q$7)/
SUMIFS(AllPublicationData!$E:$E,AllPublicationData!$A:$A,'Publication Table (%)'!$B74,AllPublicationData!$B:$B,'Publication Table (%)'!$C$4,AllPublicationData!$D:$D,'Publication Table (%)'!Q$7),
SUMIFS(AllPublicationData!$I:$I,AllPublicationData!$A:$A,'Publication Table (%)'!$B74,AllPublicationData!$B:$B,'Publication Table (%)'!Q$7)/
SUMIFS(AllPublicationData!$E:$E,AllPublicationData!$A:$A,'Publication Table (%)'!$B74,AllPublicationData!$B:$B,'Publication Table (%)'!Q$7)),
IF('Publication Table (%)'!$C$5="Cancellations for other reasons",
IFERROR(SUMIFS(AllPublicationData!$J:$J,AllPublicationData!$A:$A,'Publication Table (%)'!$B74,AllPublicationData!$B:$B,'Publication Table (%)'!$C$4,AllPublicationData!$D:$D,'Publication Table (%)'!Q$7)/
SUMIFS(AllPublicationData!$E:$E,AllPublicationData!$A:$A,'Publication Table (%)'!$B74,AllPublicationData!$B:$B,'Publication Table (%)'!$C$4,AllPublicationData!$D:$D,'Publication Table (%)'!Q$7),
SUMIFS(AllPublicationData!$J:$J,AllPublicationData!$A:$A,'Publication Table (%)'!$B74,AllPublicationData!$B:$B,'Publication Table (%)'!Q$7)/
SUMIFS(AllPublicationData!$E:$E,AllPublicationData!$A:$A,'Publication Table (%)'!$B74,AllPublicationData!$B:$B,'Publication Table (%)'!Q$7)))))))</f>
        <v>4.4117647058823532E-2</v>
      </c>
      <c r="R74" s="96">
        <f>IF('Publication Table (%)'!$C$5="All Cancelled Operations",
IFERROR(SUMIFS(AllPublicationData!$F:$F,AllPublicationData!$A:$A,'Publication Table (%)'!$B74,AllPublicationData!$B:$B,'Publication Table (%)'!$C$4,AllPublicationData!$D:$D,'Publication Table (%)'!R$7)/
SUMIFS(AllPublicationData!$E:$E,AllPublicationData!$A:$A,'Publication Table (%)'!$B74,AllPublicationData!$B:$B,'Publication Table (%)'!$C$4,AllPublicationData!$D:$D,'Publication Table (%)'!R$7),
SUMIFS(AllPublicationData!$F:$F,AllPublicationData!$A:$A,'Publication Table (%)'!$B74,AllPublicationData!$B:$B,'Publication Table (%)'!R$7)/
SUMIFS(AllPublicationData!$E:$E,AllPublicationData!$A:$A,'Publication Table (%)'!$B74,AllPublicationData!$B:$B,'Publication Table (%)'!R$7)),
IF('Publication Table (%)'!$C$5="Operations cancelled by patient",
IFERROR(SUMIFS(AllPublicationData!$G:$G,AllPublicationData!$A:$A,'Publication Table (%)'!$B74,AllPublicationData!$B:$B,'Publication Table (%)'!$C$4,AllPublicationData!$D:$D,'Publication Table (%)'!R$7)/
SUMIFS(AllPublicationData!$E:$E,AllPublicationData!$A:$A,'Publication Table (%)'!$B74,AllPublicationData!$B:$B,'Publication Table (%)'!$C$4,AllPublicationData!$D:$D,'Publication Table (%)'!R$7),
SUMIFS(AllPublicationData!$G:$G,AllPublicationData!$A:$A,'Publication Table (%)'!$B74,AllPublicationData!$B:$B,'Publication Table (%)'!R$7)/
SUMIFS(AllPublicationData!$E:$E,AllPublicationData!$A:$A,'Publication Table (%)'!$B74,AllPublicationData!$B:$B,'Publication Table (%)'!R$7)),
IF('Publication Table (%)'!$C$5="Operations cancelled for clinical reasons",
IFERROR(SUMIFS(AllPublicationData!$H:$H,AllPublicationData!$A:$A,'Publication Table (%)'!$B74,AllPublicationData!$B:$B,'Publication Table (%)'!$C$4,AllPublicationData!$D:$D,'Publication Table (%)'!R$7)/
SUMIFS(AllPublicationData!$E:$E,AllPublicationData!$A:$A,'Publication Table (%)'!$B74,AllPublicationData!$B:$B,'Publication Table (%)'!$C$4,AllPublicationData!$D:$D,'Publication Table (%)'!R$7),
SUMIFS(AllPublicationData!$H:$H,AllPublicationData!$A:$A,'Publication Table (%)'!$B74,AllPublicationData!$B:$B,'Publication Table (%)'!R$7)/
SUMIFS(AllPublicationData!$E:$E,AllPublicationData!$A:$A,'Publication Table (%)'!$B74,AllPublicationData!$B:$B,'Publication Table (%)'!R$7)),
IF('Publication Table (%)'!$C$5="Operations cancelled for non-clinical/capacity reasons",
IFERROR(SUMIFS(AllPublicationData!$I:$I,AllPublicationData!$A:$A,'Publication Table (%)'!$B74,AllPublicationData!$B:$B,'Publication Table (%)'!$C$4,AllPublicationData!$D:$D,'Publication Table (%)'!R$7)/
SUMIFS(AllPublicationData!$E:$E,AllPublicationData!$A:$A,'Publication Table (%)'!$B74,AllPublicationData!$B:$B,'Publication Table (%)'!$C$4,AllPublicationData!$D:$D,'Publication Table (%)'!R$7),
SUMIFS(AllPublicationData!$I:$I,AllPublicationData!$A:$A,'Publication Table (%)'!$B74,AllPublicationData!$B:$B,'Publication Table (%)'!R$7)/
SUMIFS(AllPublicationData!$E:$E,AllPublicationData!$A:$A,'Publication Table (%)'!$B74,AllPublicationData!$B:$B,'Publication Table (%)'!R$7)),
IF('Publication Table (%)'!$C$5="Cancellations for other reasons",
IFERROR(SUMIFS(AllPublicationData!$J:$J,AllPublicationData!$A:$A,'Publication Table (%)'!$B74,AllPublicationData!$B:$B,'Publication Table (%)'!$C$4,AllPublicationData!$D:$D,'Publication Table (%)'!R$7)/
SUMIFS(AllPublicationData!$E:$E,AllPublicationData!$A:$A,'Publication Table (%)'!$B74,AllPublicationData!$B:$B,'Publication Table (%)'!$C$4,AllPublicationData!$D:$D,'Publication Table (%)'!R$7),
SUMIFS(AllPublicationData!$J:$J,AllPublicationData!$A:$A,'Publication Table (%)'!$B74,AllPublicationData!$B:$B,'Publication Table (%)'!R$7)/
SUMIFS(AllPublicationData!$E:$E,AllPublicationData!$A:$A,'Publication Table (%)'!$B74,AllPublicationData!$B:$B,'Publication Table (%)'!R$7)))))))</f>
        <v>6.3507572056668293E-2</v>
      </c>
      <c r="S74" s="96">
        <f>IF('Publication Table (%)'!$C$5="All Cancelled Operations",
IFERROR(SUMIFS(AllPublicationData!$F:$F,AllPublicationData!$A:$A,'Publication Table (%)'!$B74,AllPublicationData!$B:$B,'Publication Table (%)'!$C$4,AllPublicationData!$D:$D,'Publication Table (%)'!S$7)/
SUMIFS(AllPublicationData!$E:$E,AllPublicationData!$A:$A,'Publication Table (%)'!$B74,AllPublicationData!$B:$B,'Publication Table (%)'!$C$4,AllPublicationData!$D:$D,'Publication Table (%)'!S$7),
SUMIFS(AllPublicationData!$F:$F,AllPublicationData!$A:$A,'Publication Table (%)'!$B74,AllPublicationData!$B:$B,'Publication Table (%)'!S$7)/
SUMIFS(AllPublicationData!$E:$E,AllPublicationData!$A:$A,'Publication Table (%)'!$B74,AllPublicationData!$B:$B,'Publication Table (%)'!S$7)),
IF('Publication Table (%)'!$C$5="Operations cancelled by patient",
IFERROR(SUMIFS(AllPublicationData!$G:$G,AllPublicationData!$A:$A,'Publication Table (%)'!$B74,AllPublicationData!$B:$B,'Publication Table (%)'!$C$4,AllPublicationData!$D:$D,'Publication Table (%)'!S$7)/
SUMIFS(AllPublicationData!$E:$E,AllPublicationData!$A:$A,'Publication Table (%)'!$B74,AllPublicationData!$B:$B,'Publication Table (%)'!$C$4,AllPublicationData!$D:$D,'Publication Table (%)'!S$7),
SUMIFS(AllPublicationData!$G:$G,AllPublicationData!$A:$A,'Publication Table (%)'!$B74,AllPublicationData!$B:$B,'Publication Table (%)'!S$7)/
SUMIFS(AllPublicationData!$E:$E,AllPublicationData!$A:$A,'Publication Table (%)'!$B74,AllPublicationData!$B:$B,'Publication Table (%)'!S$7)),
IF('Publication Table (%)'!$C$5="Operations cancelled for clinical reasons",
IFERROR(SUMIFS(AllPublicationData!$H:$H,AllPublicationData!$A:$A,'Publication Table (%)'!$B74,AllPublicationData!$B:$B,'Publication Table (%)'!$C$4,AllPublicationData!$D:$D,'Publication Table (%)'!S$7)/
SUMIFS(AllPublicationData!$E:$E,AllPublicationData!$A:$A,'Publication Table (%)'!$B74,AllPublicationData!$B:$B,'Publication Table (%)'!$C$4,AllPublicationData!$D:$D,'Publication Table (%)'!S$7),
SUMIFS(AllPublicationData!$H:$H,AllPublicationData!$A:$A,'Publication Table (%)'!$B74,AllPublicationData!$B:$B,'Publication Table (%)'!S$7)/
SUMIFS(AllPublicationData!$E:$E,AllPublicationData!$A:$A,'Publication Table (%)'!$B74,AllPublicationData!$B:$B,'Publication Table (%)'!S$7)),
IF('Publication Table (%)'!$C$5="Operations cancelled for non-clinical/capacity reasons",
IFERROR(SUMIFS(AllPublicationData!$I:$I,AllPublicationData!$A:$A,'Publication Table (%)'!$B74,AllPublicationData!$B:$B,'Publication Table (%)'!$C$4,AllPublicationData!$D:$D,'Publication Table (%)'!S$7)/
SUMIFS(AllPublicationData!$E:$E,AllPublicationData!$A:$A,'Publication Table (%)'!$B74,AllPublicationData!$B:$B,'Publication Table (%)'!$C$4,AllPublicationData!$D:$D,'Publication Table (%)'!S$7),
SUMIFS(AllPublicationData!$I:$I,AllPublicationData!$A:$A,'Publication Table (%)'!$B74,AllPublicationData!$B:$B,'Publication Table (%)'!S$7)/
SUMIFS(AllPublicationData!$E:$E,AllPublicationData!$A:$A,'Publication Table (%)'!$B74,AllPublicationData!$B:$B,'Publication Table (%)'!S$7)),
IF('Publication Table (%)'!$C$5="Cancellations for other reasons",
IFERROR(SUMIFS(AllPublicationData!$J:$J,AllPublicationData!$A:$A,'Publication Table (%)'!$B74,AllPublicationData!$B:$B,'Publication Table (%)'!$C$4,AllPublicationData!$D:$D,'Publication Table (%)'!S$7)/
SUMIFS(AllPublicationData!$E:$E,AllPublicationData!$A:$A,'Publication Table (%)'!$B74,AllPublicationData!$B:$B,'Publication Table (%)'!$C$4,AllPublicationData!$D:$D,'Publication Table (%)'!S$7),
SUMIFS(AllPublicationData!$J:$J,AllPublicationData!$A:$A,'Publication Table (%)'!$B74,AllPublicationData!$B:$B,'Publication Table (%)'!S$7)/
SUMIFS(AllPublicationData!$E:$E,AllPublicationData!$A:$A,'Publication Table (%)'!$B74,AllPublicationData!$B:$B,'Publication Table (%)'!S$7)))))))</f>
        <v>5.1546391752577317E-2</v>
      </c>
    </row>
    <row r="75" spans="2:19" x14ac:dyDescent="0.35">
      <c r="B75" s="89">
        <v>43374</v>
      </c>
      <c r="C75" s="112">
        <f>IF('Publication Table (%)'!$C$5="All Cancelled Operations",
SUMIFS(AllPublicationData!$F:$F,AllPublicationData!$A:$A,'Publication Table (%)'!$B75,AllPublicationData!$B:$B,'Publication Table (%)'!$C$4),
IF('Publication Table (%)'!$C$5="Operations cancelled by patient",
SUMIFS(AllPublicationData!$G:$G,AllPublicationData!$A:$A,'Publication Table (%)'!$B75,AllPublicationData!$B:$B,'Publication Table (%)'!$C$4),
IF('Publication Table (%)'!$C$5="Operations cancelled for clinical reasons",
SUMIFS(AllPublicationData!$H:$H,AllPublicationData!$A:$A,'Publication Table (%)'!$B75,AllPublicationData!$B:$B,'Publication Table (%)'!$C$4),
IF('Publication Table (%)'!$C$5="Operations cancelled for non-clinical/capacity reasons",
SUMIFS(AllPublicationData!$I:$I,AllPublicationData!$A:$A,'Publication Table (%)'!$B75,AllPublicationData!$B:$B,'Publication Table (%)'!$C$4),
IF('Publication Table (%)'!$C$5="Cancellations for other reasons",
SUMIFS(AllPublicationData!$J:$J,AllPublicationData!$A:$A,'Publication Table (%)'!$B75,AllPublicationData!$B:$B,'Publication Table (%)'!$C$4))))))+
IF(AND($C$4="NHS Scotland",$C$5="All Cancelled Operations"),
SUMIFS(AllPublicationData!$F:$F,AllPublicationData!$A:$A,'Publication Table (%)'!$B75),
IF(AND($C$4="NHS Scotland",$C$5="Operations cancelled by patient"),
SUMIFS(AllPublicationData!$G:$G,AllPublicationData!$A:$A,'Publication Table (%)'!$B75),
IF(AND($C$4="NHS Scotland",$C$5="Operations cancelled for clinical reasons"),
SUMIFS(AllPublicationData!$H:$H,AllPublicationData!$A:$A,'Publication Table (%)'!$B75),
IF(AND($C$4="NHS Scotland",$C$5="Operations cancelled for non-clinical/capacity reasons"),
SUMIFS(AllPublicationData!$I:$I,AllPublicationData!$A:$A,'Publication Table (%)'!$B75),
IF(AND($C$4="NHS Scotland",$C$5="Cancellations for other reasons"),
SUMIFS(AllPublicationData!$J:$J,AllPublicationData!$A:$A,'Publication Table (%)'!$B75))))))</f>
        <v>2602</v>
      </c>
      <c r="D75" s="110">
        <f>IF(AND('Publication Table (%)'!$C$5="All Cancelled Operations",$C$4&lt;&gt;"NHS Scotland"),
IFERROR(SUMIFS(AllPublicationData!$F:$F,AllPublicationData!$A:$A,'Publication Table (%)'!$B75,AllPublicationData!$B:$B,'Publication Table (%)'!$C$4,AllPublicationData!$D:$D,'Publication Table (%)'!D$7)/
SUMIFS(AllPublicationData!$E:$E,AllPublicationData!$A:$A,'Publication Table (%)'!$B75,AllPublicationData!$B:$B,'Publication Table (%)'!$C$4,AllPublicationData!$D:$D,'Publication Table (%)'!D$7),
SUMIFS(AllPublicationData!$F:$F,AllPublicationData!$A:$A,'Publication Table (%)'!$B75,AllPublicationData!$B:$B,'Publication Table (%)'!D$7)/
SUMIFS(AllPublicationData!$E:$E,AllPublicationData!$A:$A,'Publication Table (%)'!$B75,AllPublicationData!$B:$B,'Publication Table (%)'!D$7)),
IF(AND('Publication Table (%)'!$C$5="Operations cancelled by patient",$C$4&lt;&gt;"NHS Scotland"),
IFERROR(SUMIFS(AllPublicationData!$G:$G,AllPublicationData!$A:$A,'Publication Table (%)'!$B75,AllPublicationData!$B:$B,'Publication Table (%)'!$C$4,AllPublicationData!$D:$D,'Publication Table (%)'!D$7)/
SUMIFS(AllPublicationData!$E:$E,AllPublicationData!$A:$A,'Publication Table (%)'!$B75,AllPublicationData!$B:$B,'Publication Table (%)'!$C$4,AllPublicationData!$D:$D,'Publication Table (%)'!D$7),
SUMIFS(AllPublicationData!$G:$G,AllPublicationData!$A:$A,'Publication Table (%)'!$B75,AllPublicationData!$B:$B,'Publication Table (%)'!D$7)/
SUMIFS(AllPublicationData!$E:$E,AllPublicationData!$A:$A,'Publication Table (%)'!$B75,AllPublicationData!$B:$B,'Publication Table (%)'!D$7)),
IF(AND('Publication Table (%)'!$C$5="Operations cancelled for clinical reasons",$C$4&lt;&gt;"NHS Scotland"),
IFERROR(SUMIFS(AllPublicationData!$H:$H,AllPublicationData!$A:$A,'Publication Table (%)'!$B75,AllPublicationData!$B:$B,'Publication Table (%)'!$C$4,AllPublicationData!$D:$D,'Publication Table (%)'!D$7)/
SUMIFS(AllPublicationData!$E:$E,AllPublicationData!$A:$A,'Publication Table (%)'!$B75,AllPublicationData!$B:$B,'Publication Table (%)'!$C$4,AllPublicationData!$D:$D,'Publication Table (%)'!D$7),
SUMIFS(AllPublicationData!$H:$H,AllPublicationData!$A:$A,'Publication Table (%)'!$B75,AllPublicationData!$B:$B,'Publication Table (%)'!D$7)/
SUMIFS(AllPublicationData!$E:$E,AllPublicationData!$A:$A,'Publication Table (%)'!$B75,AllPublicationData!$B:$B,'Publication Table (%)'!D$7)),
IF(AND('Publication Table (%)'!$C$5="Operations cancelled for non-clinical/capacity reasons",$C$4&lt;&gt;"NHS Scotland"),
IFERROR(SUMIFS(AllPublicationData!$I:$I,AllPublicationData!$A:$A,'Publication Table (%)'!$B75,AllPublicationData!$B:$B,'Publication Table (%)'!$C$4,AllPublicationData!$D:$D,'Publication Table (%)'!D$7)/
SUMIFS(AllPublicationData!$E:$E,AllPublicationData!$A:$A,'Publication Table (%)'!$B75,AllPublicationData!$B:$B,'Publication Table (%)'!$C$4,AllPublicationData!$D:$D,'Publication Table (%)'!D$7),
SUMIFS(AllPublicationData!$I:$I,AllPublicationData!$A:$A,'Publication Table (%)'!$B75,AllPublicationData!$B:$B,'Publication Table (%)'!D$7)/
SUMIFS(AllPublicationData!$E:$E,AllPublicationData!$A:$A,'Publication Table (%)'!$B75,AllPublicationData!$B:$B,'Publication Table (%)'!D$7)),
IF(AND('Publication Table (%)'!$C$5="Cancellations for other reasons",$C$4&lt;&gt;"NHS Scotland"),
IFERROR(SUMIFS(AllPublicationData!$J:$J,AllPublicationData!$A:$A,'Publication Table (%)'!$B75,AllPublicationData!$B:$B,'Publication Table (%)'!$C$4,AllPublicationData!$D:$D,'Publication Table (%)'!D$7)/
SUMIFS(AllPublicationData!$E:$E,AllPublicationData!$A:$A,'Publication Table (%)'!$B75,AllPublicationData!$B:$B,'Publication Table (%)'!$C$4,AllPublicationData!$D:$D,'Publication Table (%)'!D$7),
SUMIFS(AllPublicationData!$J:$J,AllPublicationData!$A:$A,'Publication Table (%)'!$B75,AllPublicationData!$B:$B,'Publication Table (%)'!D$7)/
SUMIFS(AllPublicationData!$E:$E,AllPublicationData!$A:$A,'Publication Table (%)'!$B75,AllPublicationData!$B:$B,'Publication Table (%)'!D$7)),
IF(AND($C$4="NHS Scotland",$C$5="All Cancelled Operations"),
SUMIFS(AllPublicationData!$F:$F,AllPublicationData!$A:$A,'Publication Table'!$B75)/
SUMIFS(AllPublicationData!$E:$E,AllPublicationData!$A:$A,'Publication Table'!$B75),
IF(AND($C$4="NHS Scotland",$C$5="Operations cancelled by patient"),
SUMIFS(AllPublicationData!$G:$G,AllPublicationData!$A:$A,'Publication Table'!$B75)/
SUMIFS(AllPublicationData!$E:$E,AllPublicationData!$A:$A,'Publication Table'!$B75),
IF(AND($C$4="NHS Scotland",$C$5="Operations cancelled for clinical reasons"),
SUMIFS(AllPublicationData!$H:$H,AllPublicationData!$A:$A,'Publication Table'!$B75)/
SUMIFS(AllPublicationData!$E:$E,AllPublicationData!$A:$A,'Publication Table'!$B75),
IF(AND($C$4="NHS Scotland",$C$5="Operations cancelled for non-clinical/capacity reasons"),
SUMIFS(AllPublicationData!$I:$I,AllPublicationData!$A:$A,'Publication Table'!$B75)/
SUMIFS(AllPublicationData!$E:$E,AllPublicationData!$A:$A,'Publication Table'!$B75),
IF(AND($C$4="NHS Scotland",$C$5="Cancellations for other reasons"),
SUMIFS(AllPublicationData!$J:$J,AllPublicationData!$A:$A,'Publication Table'!$B75)/
SUMIFS(AllPublicationData!$E:$E,AllPublicationData!$A:$A,'Publication Table'!$B75)))))))))))</f>
        <v>8.5152338253100757E-2</v>
      </c>
      <c r="E75" s="96">
        <f>IF('Publication Table (%)'!$C$5="All Cancelled Operations",
IFERROR(SUMIFS(AllPublicationData!$F:$F,AllPublicationData!$A:$A,'Publication Table (%)'!$B75,AllPublicationData!$B:$B,'Publication Table (%)'!$C$4,AllPublicationData!$D:$D,'Publication Table (%)'!E$7)/
SUMIFS(AllPublicationData!$E:$E,AllPublicationData!$A:$A,'Publication Table (%)'!$B75,AllPublicationData!$B:$B,'Publication Table (%)'!$C$4,AllPublicationData!$D:$D,'Publication Table (%)'!E$7),
SUMIFS(AllPublicationData!$F:$F,AllPublicationData!$A:$A,'Publication Table (%)'!$B75,AllPublicationData!$B:$B,'Publication Table (%)'!E$7)/
SUMIFS(AllPublicationData!$E:$E,AllPublicationData!$A:$A,'Publication Table (%)'!$B75,AllPublicationData!$B:$B,'Publication Table (%)'!E$7)),
IF('Publication Table (%)'!$C$5="Operations cancelled by patient",
IFERROR(SUMIFS(AllPublicationData!$G:$G,AllPublicationData!$A:$A,'Publication Table (%)'!$B75,AllPublicationData!$B:$B,'Publication Table (%)'!$C$4,AllPublicationData!$D:$D,'Publication Table (%)'!E$7)/
SUMIFS(AllPublicationData!$E:$E,AllPublicationData!$A:$A,'Publication Table (%)'!$B75,AllPublicationData!$B:$B,'Publication Table (%)'!$C$4,AllPublicationData!$D:$D,'Publication Table (%)'!E$7),
SUMIFS(AllPublicationData!$G:$G,AllPublicationData!$A:$A,'Publication Table (%)'!$B75,AllPublicationData!$B:$B,'Publication Table (%)'!E$7)/
SUMIFS(AllPublicationData!$E:$E,AllPublicationData!$A:$A,'Publication Table (%)'!$B75,AllPublicationData!$B:$B,'Publication Table (%)'!E$7)),
IF('Publication Table (%)'!$C$5="Operations cancelled for clinical reasons",
IFERROR(SUMIFS(AllPublicationData!$H:$H,AllPublicationData!$A:$A,'Publication Table (%)'!$B75,AllPublicationData!$B:$B,'Publication Table (%)'!$C$4,AllPublicationData!$D:$D,'Publication Table (%)'!E$7)/
SUMIFS(AllPublicationData!$E:$E,AllPublicationData!$A:$A,'Publication Table (%)'!$B75,AllPublicationData!$B:$B,'Publication Table (%)'!$C$4,AllPublicationData!$D:$D,'Publication Table (%)'!E$7),
SUMIFS(AllPublicationData!$H:$H,AllPublicationData!$A:$A,'Publication Table (%)'!$B75,AllPublicationData!$B:$B,'Publication Table (%)'!E$7)/
SUMIFS(AllPublicationData!$E:$E,AllPublicationData!$A:$A,'Publication Table (%)'!$B75,AllPublicationData!$B:$B,'Publication Table (%)'!E$7)),
IF('Publication Table (%)'!$C$5="Operations cancelled for non-clinical/capacity reasons",
IFERROR(SUMIFS(AllPublicationData!$I:$I,AllPublicationData!$A:$A,'Publication Table (%)'!$B75,AllPublicationData!$B:$B,'Publication Table (%)'!$C$4,AllPublicationData!$D:$D,'Publication Table (%)'!E$7)/
SUMIFS(AllPublicationData!$E:$E,AllPublicationData!$A:$A,'Publication Table (%)'!$B75,AllPublicationData!$B:$B,'Publication Table (%)'!$C$4,AllPublicationData!$D:$D,'Publication Table (%)'!E$7),
SUMIFS(AllPublicationData!$I:$I,AllPublicationData!$A:$A,'Publication Table (%)'!$B75,AllPublicationData!$B:$B,'Publication Table (%)'!E$7)/
SUMIFS(AllPublicationData!$E:$E,AllPublicationData!$A:$A,'Publication Table (%)'!$B75,AllPublicationData!$B:$B,'Publication Table (%)'!E$7)),
IF('Publication Table (%)'!$C$5="Cancellations for other reasons",
IFERROR(SUMIFS(AllPublicationData!$J:$J,AllPublicationData!$A:$A,'Publication Table (%)'!$B75,AllPublicationData!$B:$B,'Publication Table (%)'!$C$4,AllPublicationData!$D:$D,'Publication Table (%)'!E$7)/
SUMIFS(AllPublicationData!$E:$E,AllPublicationData!$A:$A,'Publication Table (%)'!$B75,AllPublicationData!$B:$B,'Publication Table (%)'!$C$4,AllPublicationData!$D:$D,'Publication Table (%)'!E$7),
SUMIFS(AllPublicationData!$J:$J,AllPublicationData!$A:$A,'Publication Table (%)'!$B75,AllPublicationData!$B:$B,'Publication Table (%)'!E$7)/
SUMIFS(AllPublicationData!$E:$E,AllPublicationData!$A:$A,'Publication Table (%)'!$B75,AllPublicationData!$B:$B,'Publication Table (%)'!E$7)))))))</f>
        <v>5.2222222222222225E-2</v>
      </c>
      <c r="F75" s="96">
        <f>IF('Publication Table (%)'!$C$5="All Cancelled Operations",
IFERROR(SUMIFS(AllPublicationData!$F:$F,AllPublicationData!$A:$A,'Publication Table (%)'!$B75,AllPublicationData!$B:$B,'Publication Table (%)'!$C$4,AllPublicationData!$D:$D,'Publication Table (%)'!F$7)/
SUMIFS(AllPublicationData!$E:$E,AllPublicationData!$A:$A,'Publication Table (%)'!$B75,AllPublicationData!$B:$B,'Publication Table (%)'!$C$4,AllPublicationData!$D:$D,'Publication Table (%)'!F$7),
SUMIFS(AllPublicationData!$F:$F,AllPublicationData!$A:$A,'Publication Table (%)'!$B75,AllPublicationData!$B:$B,'Publication Table (%)'!F$7)/
SUMIFS(AllPublicationData!$E:$E,AllPublicationData!$A:$A,'Publication Table (%)'!$B75,AllPublicationData!$B:$B,'Publication Table (%)'!F$7)),
IF('Publication Table (%)'!$C$5="Operations cancelled by patient",
IFERROR(SUMIFS(AllPublicationData!$G:$G,AllPublicationData!$A:$A,'Publication Table (%)'!$B75,AllPublicationData!$B:$B,'Publication Table (%)'!$C$4,AllPublicationData!$D:$D,'Publication Table (%)'!F$7)/
SUMIFS(AllPublicationData!$E:$E,AllPublicationData!$A:$A,'Publication Table (%)'!$B75,AllPublicationData!$B:$B,'Publication Table (%)'!$C$4,AllPublicationData!$D:$D,'Publication Table (%)'!F$7),
SUMIFS(AllPublicationData!$G:$G,AllPublicationData!$A:$A,'Publication Table (%)'!$B75,AllPublicationData!$B:$B,'Publication Table (%)'!F$7)/
SUMIFS(AllPublicationData!$E:$E,AllPublicationData!$A:$A,'Publication Table (%)'!$B75,AllPublicationData!$B:$B,'Publication Table (%)'!F$7)),
IF('Publication Table (%)'!$C$5="Operations cancelled for clinical reasons",
IFERROR(SUMIFS(AllPublicationData!$H:$H,AllPublicationData!$A:$A,'Publication Table (%)'!$B75,AllPublicationData!$B:$B,'Publication Table (%)'!$C$4,AllPublicationData!$D:$D,'Publication Table (%)'!F$7)/
SUMIFS(AllPublicationData!$E:$E,AllPublicationData!$A:$A,'Publication Table (%)'!$B75,AllPublicationData!$B:$B,'Publication Table (%)'!$C$4,AllPublicationData!$D:$D,'Publication Table (%)'!F$7),
SUMIFS(AllPublicationData!$H:$H,AllPublicationData!$A:$A,'Publication Table (%)'!$B75,AllPublicationData!$B:$B,'Publication Table (%)'!F$7)/
SUMIFS(AllPublicationData!$E:$E,AllPublicationData!$A:$A,'Publication Table (%)'!$B75,AllPublicationData!$B:$B,'Publication Table (%)'!F$7)),
IF('Publication Table (%)'!$C$5="Operations cancelled for non-clinical/capacity reasons",
IFERROR(SUMIFS(AllPublicationData!$I:$I,AllPublicationData!$A:$A,'Publication Table (%)'!$B75,AllPublicationData!$B:$B,'Publication Table (%)'!$C$4,AllPublicationData!$D:$D,'Publication Table (%)'!F$7)/
SUMIFS(AllPublicationData!$E:$E,AllPublicationData!$A:$A,'Publication Table (%)'!$B75,AllPublicationData!$B:$B,'Publication Table (%)'!$C$4,AllPublicationData!$D:$D,'Publication Table (%)'!F$7),
SUMIFS(AllPublicationData!$I:$I,AllPublicationData!$A:$A,'Publication Table (%)'!$B75,AllPublicationData!$B:$B,'Publication Table (%)'!F$7)/
SUMIFS(AllPublicationData!$E:$E,AllPublicationData!$A:$A,'Publication Table (%)'!$B75,AllPublicationData!$B:$B,'Publication Table (%)'!F$7)),
IF('Publication Table (%)'!$C$5="Cancellations for other reasons",
IFERROR(SUMIFS(AllPublicationData!$J:$J,AllPublicationData!$A:$A,'Publication Table (%)'!$B75,AllPublicationData!$B:$B,'Publication Table (%)'!$C$4,AllPublicationData!$D:$D,'Publication Table (%)'!F$7)/
SUMIFS(AllPublicationData!$E:$E,AllPublicationData!$A:$A,'Publication Table (%)'!$B75,AllPublicationData!$B:$B,'Publication Table (%)'!$C$4,AllPublicationData!$D:$D,'Publication Table (%)'!F$7),
SUMIFS(AllPublicationData!$J:$J,AllPublicationData!$A:$A,'Publication Table (%)'!$B75,AllPublicationData!$B:$B,'Publication Table (%)'!F$7)/
SUMIFS(AllPublicationData!$E:$E,AllPublicationData!$A:$A,'Publication Table (%)'!$B75,AllPublicationData!$B:$B,'Publication Table (%)'!F$7)))))))</f>
        <v>0.10487941671340438</v>
      </c>
      <c r="G75" s="96">
        <f>IF('Publication Table (%)'!$C$5="All Cancelled Operations",
IFERROR(SUMIFS(AllPublicationData!$F:$F,AllPublicationData!$A:$A,'Publication Table (%)'!$B75,AllPublicationData!$B:$B,'Publication Table (%)'!$C$4,AllPublicationData!$D:$D,'Publication Table (%)'!G$7)/
SUMIFS(AllPublicationData!$E:$E,AllPublicationData!$A:$A,'Publication Table (%)'!$B75,AllPublicationData!$B:$B,'Publication Table (%)'!$C$4,AllPublicationData!$D:$D,'Publication Table (%)'!G$7),
SUMIFS(AllPublicationData!$F:$F,AllPublicationData!$A:$A,'Publication Table (%)'!$B75,AllPublicationData!$B:$B,'Publication Table (%)'!G$7)/
SUMIFS(AllPublicationData!$E:$E,AllPublicationData!$A:$A,'Publication Table (%)'!$B75,AllPublicationData!$B:$B,'Publication Table (%)'!G$7)),
IF('Publication Table (%)'!$C$5="Operations cancelled by patient",
IFERROR(SUMIFS(AllPublicationData!$G:$G,AllPublicationData!$A:$A,'Publication Table (%)'!$B75,AllPublicationData!$B:$B,'Publication Table (%)'!$C$4,AllPublicationData!$D:$D,'Publication Table (%)'!G$7)/
SUMIFS(AllPublicationData!$E:$E,AllPublicationData!$A:$A,'Publication Table (%)'!$B75,AllPublicationData!$B:$B,'Publication Table (%)'!$C$4,AllPublicationData!$D:$D,'Publication Table (%)'!G$7),
SUMIFS(AllPublicationData!$G:$G,AllPublicationData!$A:$A,'Publication Table (%)'!$B75,AllPublicationData!$B:$B,'Publication Table (%)'!G$7)/
SUMIFS(AllPublicationData!$E:$E,AllPublicationData!$A:$A,'Publication Table (%)'!$B75,AllPublicationData!$B:$B,'Publication Table (%)'!G$7)),
IF('Publication Table (%)'!$C$5="Operations cancelled for clinical reasons",
IFERROR(SUMIFS(AllPublicationData!$H:$H,AllPublicationData!$A:$A,'Publication Table (%)'!$B75,AllPublicationData!$B:$B,'Publication Table (%)'!$C$4,AllPublicationData!$D:$D,'Publication Table (%)'!G$7)/
SUMIFS(AllPublicationData!$E:$E,AllPublicationData!$A:$A,'Publication Table (%)'!$B75,AllPublicationData!$B:$B,'Publication Table (%)'!$C$4,AllPublicationData!$D:$D,'Publication Table (%)'!G$7),
SUMIFS(AllPublicationData!$H:$H,AllPublicationData!$A:$A,'Publication Table (%)'!$B75,AllPublicationData!$B:$B,'Publication Table (%)'!G$7)/
SUMIFS(AllPublicationData!$E:$E,AllPublicationData!$A:$A,'Publication Table (%)'!$B75,AllPublicationData!$B:$B,'Publication Table (%)'!G$7)),
IF('Publication Table (%)'!$C$5="Operations cancelled for non-clinical/capacity reasons",
IFERROR(SUMIFS(AllPublicationData!$I:$I,AllPublicationData!$A:$A,'Publication Table (%)'!$B75,AllPublicationData!$B:$B,'Publication Table (%)'!$C$4,AllPublicationData!$D:$D,'Publication Table (%)'!G$7)/
SUMIFS(AllPublicationData!$E:$E,AllPublicationData!$A:$A,'Publication Table (%)'!$B75,AllPublicationData!$B:$B,'Publication Table (%)'!$C$4,AllPublicationData!$D:$D,'Publication Table (%)'!G$7),
SUMIFS(AllPublicationData!$I:$I,AllPublicationData!$A:$A,'Publication Table (%)'!$B75,AllPublicationData!$B:$B,'Publication Table (%)'!G$7)/
SUMIFS(AllPublicationData!$E:$E,AllPublicationData!$A:$A,'Publication Table (%)'!$B75,AllPublicationData!$B:$B,'Publication Table (%)'!G$7)),
IF('Publication Table (%)'!$C$5="Cancellations for other reasons",
IFERROR(SUMIFS(AllPublicationData!$J:$J,AllPublicationData!$A:$A,'Publication Table (%)'!$B75,AllPublicationData!$B:$B,'Publication Table (%)'!$C$4,AllPublicationData!$D:$D,'Publication Table (%)'!G$7)/
SUMIFS(AllPublicationData!$E:$E,AllPublicationData!$A:$A,'Publication Table (%)'!$B75,AllPublicationData!$B:$B,'Publication Table (%)'!$C$4,AllPublicationData!$D:$D,'Publication Table (%)'!G$7),
SUMIFS(AllPublicationData!$J:$J,AllPublicationData!$A:$A,'Publication Table (%)'!$B75,AllPublicationData!$B:$B,'Publication Table (%)'!G$7)/
SUMIFS(AllPublicationData!$E:$E,AllPublicationData!$A:$A,'Publication Table (%)'!$B75,AllPublicationData!$B:$B,'Publication Table (%)'!G$7)))))))</f>
        <v>0.10238095238095238</v>
      </c>
      <c r="H75" s="96">
        <f>IF('Publication Table (%)'!$C$5="All Cancelled Operations",
IFERROR(SUMIFS(AllPublicationData!$F:$F,AllPublicationData!$A:$A,'Publication Table (%)'!$B75,AllPublicationData!$B:$B,'Publication Table (%)'!$C$4,AllPublicationData!$D:$D,'Publication Table (%)'!H$7)/
SUMIFS(AllPublicationData!$E:$E,AllPublicationData!$A:$A,'Publication Table (%)'!$B75,AllPublicationData!$B:$B,'Publication Table (%)'!$C$4,AllPublicationData!$D:$D,'Publication Table (%)'!H$7),
SUMIFS(AllPublicationData!$F:$F,AllPublicationData!$A:$A,'Publication Table (%)'!$B75,AllPublicationData!$B:$B,'Publication Table (%)'!H$7)/
SUMIFS(AllPublicationData!$E:$E,AllPublicationData!$A:$A,'Publication Table (%)'!$B75,AllPublicationData!$B:$B,'Publication Table (%)'!H$7)),
IF('Publication Table (%)'!$C$5="Operations cancelled by patient",
IFERROR(SUMIFS(AllPublicationData!$G:$G,AllPublicationData!$A:$A,'Publication Table (%)'!$B75,AllPublicationData!$B:$B,'Publication Table (%)'!$C$4,AllPublicationData!$D:$D,'Publication Table (%)'!H$7)/
SUMIFS(AllPublicationData!$E:$E,AllPublicationData!$A:$A,'Publication Table (%)'!$B75,AllPublicationData!$B:$B,'Publication Table (%)'!$C$4,AllPublicationData!$D:$D,'Publication Table (%)'!H$7),
SUMIFS(AllPublicationData!$G:$G,AllPublicationData!$A:$A,'Publication Table (%)'!$B75,AllPublicationData!$B:$B,'Publication Table (%)'!H$7)/
SUMIFS(AllPublicationData!$E:$E,AllPublicationData!$A:$A,'Publication Table (%)'!$B75,AllPublicationData!$B:$B,'Publication Table (%)'!H$7)),
IF('Publication Table (%)'!$C$5="Operations cancelled for clinical reasons",
IFERROR(SUMIFS(AllPublicationData!$H:$H,AllPublicationData!$A:$A,'Publication Table (%)'!$B75,AllPublicationData!$B:$B,'Publication Table (%)'!$C$4,AllPublicationData!$D:$D,'Publication Table (%)'!H$7)/
SUMIFS(AllPublicationData!$E:$E,AllPublicationData!$A:$A,'Publication Table (%)'!$B75,AllPublicationData!$B:$B,'Publication Table (%)'!$C$4,AllPublicationData!$D:$D,'Publication Table (%)'!H$7),
SUMIFS(AllPublicationData!$H:$H,AllPublicationData!$A:$A,'Publication Table (%)'!$B75,AllPublicationData!$B:$B,'Publication Table (%)'!H$7)/
SUMIFS(AllPublicationData!$E:$E,AllPublicationData!$A:$A,'Publication Table (%)'!$B75,AllPublicationData!$B:$B,'Publication Table (%)'!H$7)),
IF('Publication Table (%)'!$C$5="Operations cancelled for non-clinical/capacity reasons",
IFERROR(SUMIFS(AllPublicationData!$I:$I,AllPublicationData!$A:$A,'Publication Table (%)'!$B75,AllPublicationData!$B:$B,'Publication Table (%)'!$C$4,AllPublicationData!$D:$D,'Publication Table (%)'!H$7)/
SUMIFS(AllPublicationData!$E:$E,AllPublicationData!$A:$A,'Publication Table (%)'!$B75,AllPublicationData!$B:$B,'Publication Table (%)'!$C$4,AllPublicationData!$D:$D,'Publication Table (%)'!H$7),
SUMIFS(AllPublicationData!$I:$I,AllPublicationData!$A:$A,'Publication Table (%)'!$B75,AllPublicationData!$B:$B,'Publication Table (%)'!H$7)/
SUMIFS(AllPublicationData!$E:$E,AllPublicationData!$A:$A,'Publication Table (%)'!$B75,AllPublicationData!$B:$B,'Publication Table (%)'!H$7)),
IF('Publication Table (%)'!$C$5="Cancellations for other reasons",
IFERROR(SUMIFS(AllPublicationData!$J:$J,AllPublicationData!$A:$A,'Publication Table (%)'!$B75,AllPublicationData!$B:$B,'Publication Table (%)'!$C$4,AllPublicationData!$D:$D,'Publication Table (%)'!H$7)/
SUMIFS(AllPublicationData!$E:$E,AllPublicationData!$A:$A,'Publication Table (%)'!$B75,AllPublicationData!$B:$B,'Publication Table (%)'!$C$4,AllPublicationData!$D:$D,'Publication Table (%)'!H$7),
SUMIFS(AllPublicationData!$J:$J,AllPublicationData!$A:$A,'Publication Table (%)'!$B75,AllPublicationData!$B:$B,'Publication Table (%)'!H$7)/
SUMIFS(AllPublicationData!$E:$E,AllPublicationData!$A:$A,'Publication Table (%)'!$B75,AllPublicationData!$B:$B,'Publication Table (%)'!H$7)))))))</f>
        <v>9.3908629441624369E-2</v>
      </c>
      <c r="I75" s="96">
        <f>IF('Publication Table (%)'!$C$5="All Cancelled Operations",
IFERROR(SUMIFS(AllPublicationData!$F:$F,AllPublicationData!$A:$A,'Publication Table (%)'!$B75,AllPublicationData!$B:$B,'Publication Table (%)'!$C$4,AllPublicationData!$D:$D,'Publication Table (%)'!I$7)/
SUMIFS(AllPublicationData!$E:$E,AllPublicationData!$A:$A,'Publication Table (%)'!$B75,AllPublicationData!$B:$B,'Publication Table (%)'!$C$4,AllPublicationData!$D:$D,'Publication Table (%)'!I$7),
SUMIFS(AllPublicationData!$F:$F,AllPublicationData!$A:$A,'Publication Table (%)'!$B75,AllPublicationData!$B:$B,'Publication Table (%)'!I$7)/
SUMIFS(AllPublicationData!$E:$E,AllPublicationData!$A:$A,'Publication Table (%)'!$B75,AllPublicationData!$B:$B,'Publication Table (%)'!I$7)),
IF('Publication Table (%)'!$C$5="Operations cancelled by patient",
IFERROR(SUMIFS(AllPublicationData!$G:$G,AllPublicationData!$A:$A,'Publication Table (%)'!$B75,AllPublicationData!$B:$B,'Publication Table (%)'!$C$4,AllPublicationData!$D:$D,'Publication Table (%)'!I$7)/
SUMIFS(AllPublicationData!$E:$E,AllPublicationData!$A:$A,'Publication Table (%)'!$B75,AllPublicationData!$B:$B,'Publication Table (%)'!$C$4,AllPublicationData!$D:$D,'Publication Table (%)'!I$7),
SUMIFS(AllPublicationData!$G:$G,AllPublicationData!$A:$A,'Publication Table (%)'!$B75,AllPublicationData!$B:$B,'Publication Table (%)'!I$7)/
SUMIFS(AllPublicationData!$E:$E,AllPublicationData!$A:$A,'Publication Table (%)'!$B75,AllPublicationData!$B:$B,'Publication Table (%)'!I$7)),
IF('Publication Table (%)'!$C$5="Operations cancelled for clinical reasons",
IFERROR(SUMIFS(AllPublicationData!$H:$H,AllPublicationData!$A:$A,'Publication Table (%)'!$B75,AllPublicationData!$B:$B,'Publication Table (%)'!$C$4,AllPublicationData!$D:$D,'Publication Table (%)'!I$7)/
SUMIFS(AllPublicationData!$E:$E,AllPublicationData!$A:$A,'Publication Table (%)'!$B75,AllPublicationData!$B:$B,'Publication Table (%)'!$C$4,AllPublicationData!$D:$D,'Publication Table (%)'!I$7),
SUMIFS(AllPublicationData!$H:$H,AllPublicationData!$A:$A,'Publication Table (%)'!$B75,AllPublicationData!$B:$B,'Publication Table (%)'!I$7)/
SUMIFS(AllPublicationData!$E:$E,AllPublicationData!$A:$A,'Publication Table (%)'!$B75,AllPublicationData!$B:$B,'Publication Table (%)'!I$7)),
IF('Publication Table (%)'!$C$5="Operations cancelled for non-clinical/capacity reasons",
IFERROR(SUMIFS(AllPublicationData!$I:$I,AllPublicationData!$A:$A,'Publication Table (%)'!$B75,AllPublicationData!$B:$B,'Publication Table (%)'!$C$4,AllPublicationData!$D:$D,'Publication Table (%)'!I$7)/
SUMIFS(AllPublicationData!$E:$E,AllPublicationData!$A:$A,'Publication Table (%)'!$B75,AllPublicationData!$B:$B,'Publication Table (%)'!$C$4,AllPublicationData!$D:$D,'Publication Table (%)'!I$7),
SUMIFS(AllPublicationData!$I:$I,AllPublicationData!$A:$A,'Publication Table (%)'!$B75,AllPublicationData!$B:$B,'Publication Table (%)'!I$7)/
SUMIFS(AllPublicationData!$E:$E,AllPublicationData!$A:$A,'Publication Table (%)'!$B75,AllPublicationData!$B:$B,'Publication Table (%)'!I$7)),
IF('Publication Table (%)'!$C$5="Cancellations for other reasons",
IFERROR(SUMIFS(AllPublicationData!$J:$J,AllPublicationData!$A:$A,'Publication Table (%)'!$B75,AllPublicationData!$B:$B,'Publication Table (%)'!$C$4,AllPublicationData!$D:$D,'Publication Table (%)'!I$7)/
SUMIFS(AllPublicationData!$E:$E,AllPublicationData!$A:$A,'Publication Table (%)'!$B75,AllPublicationData!$B:$B,'Publication Table (%)'!$C$4,AllPublicationData!$D:$D,'Publication Table (%)'!I$7),
SUMIFS(AllPublicationData!$J:$J,AllPublicationData!$A:$A,'Publication Table (%)'!$B75,AllPublicationData!$B:$B,'Publication Table (%)'!I$7)/
SUMIFS(AllPublicationData!$E:$E,AllPublicationData!$A:$A,'Publication Table (%)'!$B75,AllPublicationData!$B:$B,'Publication Table (%)'!I$7)))))))</f>
        <v>8.0459770114942528E-2</v>
      </c>
      <c r="J75" s="96">
        <f>IF('Publication Table (%)'!$C$5="All Cancelled Operations",
IFERROR(SUMIFS(AllPublicationData!$F:$F,AllPublicationData!$A:$A,'Publication Table (%)'!$B75,AllPublicationData!$B:$B,'Publication Table (%)'!$C$4,AllPublicationData!$D:$D,'Publication Table (%)'!J$7)/
SUMIFS(AllPublicationData!$E:$E,AllPublicationData!$A:$A,'Publication Table (%)'!$B75,AllPublicationData!$B:$B,'Publication Table (%)'!$C$4,AllPublicationData!$D:$D,'Publication Table (%)'!J$7),
SUMIFS(AllPublicationData!$F:$F,AllPublicationData!$A:$A,'Publication Table (%)'!$B75,AllPublicationData!$B:$B,'Publication Table (%)'!J$7)/
SUMIFS(AllPublicationData!$E:$E,AllPublicationData!$A:$A,'Publication Table (%)'!$B75,AllPublicationData!$B:$B,'Publication Table (%)'!J$7)),
IF('Publication Table (%)'!$C$5="Operations cancelled by patient",
IFERROR(SUMIFS(AllPublicationData!$G:$G,AllPublicationData!$A:$A,'Publication Table (%)'!$B75,AllPublicationData!$B:$B,'Publication Table (%)'!$C$4,AllPublicationData!$D:$D,'Publication Table (%)'!J$7)/
SUMIFS(AllPublicationData!$E:$E,AllPublicationData!$A:$A,'Publication Table (%)'!$B75,AllPublicationData!$B:$B,'Publication Table (%)'!$C$4,AllPublicationData!$D:$D,'Publication Table (%)'!J$7),
SUMIFS(AllPublicationData!$G:$G,AllPublicationData!$A:$A,'Publication Table (%)'!$B75,AllPublicationData!$B:$B,'Publication Table (%)'!J$7)/
SUMIFS(AllPublicationData!$E:$E,AllPublicationData!$A:$A,'Publication Table (%)'!$B75,AllPublicationData!$B:$B,'Publication Table (%)'!J$7)),
IF('Publication Table (%)'!$C$5="Operations cancelled for clinical reasons",
IFERROR(SUMIFS(AllPublicationData!$H:$H,AllPublicationData!$A:$A,'Publication Table (%)'!$B75,AllPublicationData!$B:$B,'Publication Table (%)'!$C$4,AllPublicationData!$D:$D,'Publication Table (%)'!J$7)/
SUMIFS(AllPublicationData!$E:$E,AllPublicationData!$A:$A,'Publication Table (%)'!$B75,AllPublicationData!$B:$B,'Publication Table (%)'!$C$4,AllPublicationData!$D:$D,'Publication Table (%)'!J$7),
SUMIFS(AllPublicationData!$H:$H,AllPublicationData!$A:$A,'Publication Table (%)'!$B75,AllPublicationData!$B:$B,'Publication Table (%)'!J$7)/
SUMIFS(AllPublicationData!$E:$E,AllPublicationData!$A:$A,'Publication Table (%)'!$B75,AllPublicationData!$B:$B,'Publication Table (%)'!J$7)),
IF('Publication Table (%)'!$C$5="Operations cancelled for non-clinical/capacity reasons",
IFERROR(SUMIFS(AllPublicationData!$I:$I,AllPublicationData!$A:$A,'Publication Table (%)'!$B75,AllPublicationData!$B:$B,'Publication Table (%)'!$C$4,AllPublicationData!$D:$D,'Publication Table (%)'!J$7)/
SUMIFS(AllPublicationData!$E:$E,AllPublicationData!$A:$A,'Publication Table (%)'!$B75,AllPublicationData!$B:$B,'Publication Table (%)'!$C$4,AllPublicationData!$D:$D,'Publication Table (%)'!J$7),
SUMIFS(AllPublicationData!$I:$I,AllPublicationData!$A:$A,'Publication Table (%)'!$B75,AllPublicationData!$B:$B,'Publication Table (%)'!J$7)/
SUMIFS(AllPublicationData!$E:$E,AllPublicationData!$A:$A,'Publication Table (%)'!$B75,AllPublicationData!$B:$B,'Publication Table (%)'!J$7)),
IF('Publication Table (%)'!$C$5="Cancellations for other reasons",
IFERROR(SUMIFS(AllPublicationData!$J:$J,AllPublicationData!$A:$A,'Publication Table (%)'!$B75,AllPublicationData!$B:$B,'Publication Table (%)'!$C$4,AllPublicationData!$D:$D,'Publication Table (%)'!J$7)/
SUMIFS(AllPublicationData!$E:$E,AllPublicationData!$A:$A,'Publication Table (%)'!$B75,AllPublicationData!$B:$B,'Publication Table (%)'!$C$4,AllPublicationData!$D:$D,'Publication Table (%)'!J$7),
SUMIFS(AllPublicationData!$J:$J,AllPublicationData!$A:$A,'Publication Table (%)'!$B75,AllPublicationData!$B:$B,'Publication Table (%)'!J$7)/
SUMIFS(AllPublicationData!$E:$E,AllPublicationData!$A:$A,'Publication Table (%)'!$B75,AllPublicationData!$B:$B,'Publication Table (%)'!J$7)))))))</f>
        <v>6.9298245614035081E-2</v>
      </c>
      <c r="K75" s="96">
        <f>IF('Publication Table (%)'!$C$5="All Cancelled Operations",
IFERROR(SUMIFS(AllPublicationData!$F:$F,AllPublicationData!$A:$A,'Publication Table (%)'!$B75,AllPublicationData!$B:$B,'Publication Table (%)'!$C$4,AllPublicationData!$D:$D,'Publication Table (%)'!K$7)/
SUMIFS(AllPublicationData!$E:$E,AllPublicationData!$A:$A,'Publication Table (%)'!$B75,AllPublicationData!$B:$B,'Publication Table (%)'!$C$4,AllPublicationData!$D:$D,'Publication Table (%)'!K$7),
SUMIFS(AllPublicationData!$F:$F,AllPublicationData!$A:$A,'Publication Table (%)'!$B75,AllPublicationData!$B:$B,'Publication Table (%)'!K$7)/
SUMIFS(AllPublicationData!$E:$E,AllPublicationData!$A:$A,'Publication Table (%)'!$B75,AllPublicationData!$B:$B,'Publication Table (%)'!K$7)),
IF('Publication Table (%)'!$C$5="Operations cancelled by patient",
IFERROR(SUMIFS(AllPublicationData!$G:$G,AllPublicationData!$A:$A,'Publication Table (%)'!$B75,AllPublicationData!$B:$B,'Publication Table (%)'!$C$4,AllPublicationData!$D:$D,'Publication Table (%)'!K$7)/
SUMIFS(AllPublicationData!$E:$E,AllPublicationData!$A:$A,'Publication Table (%)'!$B75,AllPublicationData!$B:$B,'Publication Table (%)'!$C$4,AllPublicationData!$D:$D,'Publication Table (%)'!K$7),
SUMIFS(AllPublicationData!$G:$G,AllPublicationData!$A:$A,'Publication Table (%)'!$B75,AllPublicationData!$B:$B,'Publication Table (%)'!K$7)/
SUMIFS(AllPublicationData!$E:$E,AllPublicationData!$A:$A,'Publication Table (%)'!$B75,AllPublicationData!$B:$B,'Publication Table (%)'!K$7)),
IF('Publication Table (%)'!$C$5="Operations cancelled for clinical reasons",
IFERROR(SUMIFS(AllPublicationData!$H:$H,AllPublicationData!$A:$A,'Publication Table (%)'!$B75,AllPublicationData!$B:$B,'Publication Table (%)'!$C$4,AllPublicationData!$D:$D,'Publication Table (%)'!K$7)/
SUMIFS(AllPublicationData!$E:$E,AllPublicationData!$A:$A,'Publication Table (%)'!$B75,AllPublicationData!$B:$B,'Publication Table (%)'!$C$4,AllPublicationData!$D:$D,'Publication Table (%)'!K$7),
SUMIFS(AllPublicationData!$H:$H,AllPublicationData!$A:$A,'Publication Table (%)'!$B75,AllPublicationData!$B:$B,'Publication Table (%)'!K$7)/
SUMIFS(AllPublicationData!$E:$E,AllPublicationData!$A:$A,'Publication Table (%)'!$B75,AllPublicationData!$B:$B,'Publication Table (%)'!K$7)),
IF('Publication Table (%)'!$C$5="Operations cancelled for non-clinical/capacity reasons",
IFERROR(SUMIFS(AllPublicationData!$I:$I,AllPublicationData!$A:$A,'Publication Table (%)'!$B75,AllPublicationData!$B:$B,'Publication Table (%)'!$C$4,AllPublicationData!$D:$D,'Publication Table (%)'!K$7)/
SUMIFS(AllPublicationData!$E:$E,AllPublicationData!$A:$A,'Publication Table (%)'!$B75,AllPublicationData!$B:$B,'Publication Table (%)'!$C$4,AllPublicationData!$D:$D,'Publication Table (%)'!K$7),
SUMIFS(AllPublicationData!$I:$I,AllPublicationData!$A:$A,'Publication Table (%)'!$B75,AllPublicationData!$B:$B,'Publication Table (%)'!K$7)/
SUMIFS(AllPublicationData!$E:$E,AllPublicationData!$A:$A,'Publication Table (%)'!$B75,AllPublicationData!$B:$B,'Publication Table (%)'!K$7)),
IF('Publication Table (%)'!$C$5="Cancellations for other reasons",
IFERROR(SUMIFS(AllPublicationData!$J:$J,AllPublicationData!$A:$A,'Publication Table (%)'!$B75,AllPublicationData!$B:$B,'Publication Table (%)'!$C$4,AllPublicationData!$D:$D,'Publication Table (%)'!K$7)/
SUMIFS(AllPublicationData!$E:$E,AllPublicationData!$A:$A,'Publication Table (%)'!$B75,AllPublicationData!$B:$B,'Publication Table (%)'!$C$4,AllPublicationData!$D:$D,'Publication Table (%)'!K$7),
SUMIFS(AllPublicationData!$J:$J,AllPublicationData!$A:$A,'Publication Table (%)'!$B75,AllPublicationData!$B:$B,'Publication Table (%)'!K$7)/
SUMIFS(AllPublicationData!$E:$E,AllPublicationData!$A:$A,'Publication Table (%)'!$B75,AllPublicationData!$B:$B,'Publication Table (%)'!K$7)))))))</f>
        <v>9.6184674575184356E-2</v>
      </c>
      <c r="L75" s="96">
        <f>IF('Publication Table (%)'!$C$5="All Cancelled Operations",
IFERROR(SUMIFS(AllPublicationData!$F:$F,AllPublicationData!$A:$A,'Publication Table (%)'!$B75,AllPublicationData!$B:$B,'Publication Table (%)'!$C$4,AllPublicationData!$D:$D,'Publication Table (%)'!L$7)/
SUMIFS(AllPublicationData!$E:$E,AllPublicationData!$A:$A,'Publication Table (%)'!$B75,AllPublicationData!$B:$B,'Publication Table (%)'!$C$4,AllPublicationData!$D:$D,'Publication Table (%)'!L$7),
SUMIFS(AllPublicationData!$F:$F,AllPublicationData!$A:$A,'Publication Table (%)'!$B75,AllPublicationData!$B:$B,'Publication Table (%)'!L$7)/
SUMIFS(AllPublicationData!$E:$E,AllPublicationData!$A:$A,'Publication Table (%)'!$B75,AllPublicationData!$B:$B,'Publication Table (%)'!L$7)),
IF('Publication Table (%)'!$C$5="Operations cancelled by patient",
IFERROR(SUMIFS(AllPublicationData!$G:$G,AllPublicationData!$A:$A,'Publication Table (%)'!$B75,AllPublicationData!$B:$B,'Publication Table (%)'!$C$4,AllPublicationData!$D:$D,'Publication Table (%)'!L$7)/
SUMIFS(AllPublicationData!$E:$E,AllPublicationData!$A:$A,'Publication Table (%)'!$B75,AllPublicationData!$B:$B,'Publication Table (%)'!$C$4,AllPublicationData!$D:$D,'Publication Table (%)'!L$7),
SUMIFS(AllPublicationData!$G:$G,AllPublicationData!$A:$A,'Publication Table (%)'!$B75,AllPublicationData!$B:$B,'Publication Table (%)'!L$7)/
SUMIFS(AllPublicationData!$E:$E,AllPublicationData!$A:$A,'Publication Table (%)'!$B75,AllPublicationData!$B:$B,'Publication Table (%)'!L$7)),
IF('Publication Table (%)'!$C$5="Operations cancelled for clinical reasons",
IFERROR(SUMIFS(AllPublicationData!$H:$H,AllPublicationData!$A:$A,'Publication Table (%)'!$B75,AllPublicationData!$B:$B,'Publication Table (%)'!$C$4,AllPublicationData!$D:$D,'Publication Table (%)'!L$7)/
SUMIFS(AllPublicationData!$E:$E,AllPublicationData!$A:$A,'Publication Table (%)'!$B75,AllPublicationData!$B:$B,'Publication Table (%)'!$C$4,AllPublicationData!$D:$D,'Publication Table (%)'!L$7),
SUMIFS(AllPublicationData!$H:$H,AllPublicationData!$A:$A,'Publication Table (%)'!$B75,AllPublicationData!$B:$B,'Publication Table (%)'!L$7)/
SUMIFS(AllPublicationData!$E:$E,AllPublicationData!$A:$A,'Publication Table (%)'!$B75,AllPublicationData!$B:$B,'Publication Table (%)'!L$7)),
IF('Publication Table (%)'!$C$5="Operations cancelled for non-clinical/capacity reasons",
IFERROR(SUMIFS(AllPublicationData!$I:$I,AllPublicationData!$A:$A,'Publication Table (%)'!$B75,AllPublicationData!$B:$B,'Publication Table (%)'!$C$4,AllPublicationData!$D:$D,'Publication Table (%)'!L$7)/
SUMIFS(AllPublicationData!$E:$E,AllPublicationData!$A:$A,'Publication Table (%)'!$B75,AllPublicationData!$B:$B,'Publication Table (%)'!$C$4,AllPublicationData!$D:$D,'Publication Table (%)'!L$7),
SUMIFS(AllPublicationData!$I:$I,AllPublicationData!$A:$A,'Publication Table (%)'!$B75,AllPublicationData!$B:$B,'Publication Table (%)'!L$7)/
SUMIFS(AllPublicationData!$E:$E,AllPublicationData!$A:$A,'Publication Table (%)'!$B75,AllPublicationData!$B:$B,'Publication Table (%)'!L$7)),
IF('Publication Table (%)'!$C$5="Cancellations for other reasons",
IFERROR(SUMIFS(AllPublicationData!$J:$J,AllPublicationData!$A:$A,'Publication Table (%)'!$B75,AllPublicationData!$B:$B,'Publication Table (%)'!$C$4,AllPublicationData!$D:$D,'Publication Table (%)'!L$7)/
SUMIFS(AllPublicationData!$E:$E,AllPublicationData!$A:$A,'Publication Table (%)'!$B75,AllPublicationData!$B:$B,'Publication Table (%)'!$C$4,AllPublicationData!$D:$D,'Publication Table (%)'!L$7),
SUMIFS(AllPublicationData!$J:$J,AllPublicationData!$A:$A,'Publication Table (%)'!$B75,AllPublicationData!$B:$B,'Publication Table (%)'!L$7)/
SUMIFS(AllPublicationData!$E:$E,AllPublicationData!$A:$A,'Publication Table (%)'!$B75,AllPublicationData!$B:$B,'Publication Table (%)'!L$7)))))))</f>
        <v>8.1198986771742185E-2</v>
      </c>
      <c r="M75" s="96">
        <f>IF('Publication Table (%)'!$C$5="All Cancelled Operations",
IFERROR(SUMIFS(AllPublicationData!$F:$F,AllPublicationData!$A:$A,'Publication Table (%)'!$B75,AllPublicationData!$B:$B,'Publication Table (%)'!$C$4,AllPublicationData!$D:$D,'Publication Table (%)'!M$7)/
SUMIFS(AllPublicationData!$E:$E,AllPublicationData!$A:$A,'Publication Table (%)'!$B75,AllPublicationData!$B:$B,'Publication Table (%)'!$C$4,AllPublicationData!$D:$D,'Publication Table (%)'!M$7),
SUMIFS(AllPublicationData!$F:$F,AllPublicationData!$A:$A,'Publication Table (%)'!$B75,AllPublicationData!$B:$B,'Publication Table (%)'!M$7)/
SUMIFS(AllPublicationData!$E:$E,AllPublicationData!$A:$A,'Publication Table (%)'!$B75,AllPublicationData!$B:$B,'Publication Table (%)'!M$7)),
IF('Publication Table (%)'!$C$5="Operations cancelled by patient",
IFERROR(SUMIFS(AllPublicationData!$G:$G,AllPublicationData!$A:$A,'Publication Table (%)'!$B75,AllPublicationData!$B:$B,'Publication Table (%)'!$C$4,AllPublicationData!$D:$D,'Publication Table (%)'!M$7)/
SUMIFS(AllPublicationData!$E:$E,AllPublicationData!$A:$A,'Publication Table (%)'!$B75,AllPublicationData!$B:$B,'Publication Table (%)'!$C$4,AllPublicationData!$D:$D,'Publication Table (%)'!M$7),
SUMIFS(AllPublicationData!$G:$G,AllPublicationData!$A:$A,'Publication Table (%)'!$B75,AllPublicationData!$B:$B,'Publication Table (%)'!M$7)/
SUMIFS(AllPublicationData!$E:$E,AllPublicationData!$A:$A,'Publication Table (%)'!$B75,AllPublicationData!$B:$B,'Publication Table (%)'!M$7)),
IF('Publication Table (%)'!$C$5="Operations cancelled for clinical reasons",
IFERROR(SUMIFS(AllPublicationData!$H:$H,AllPublicationData!$A:$A,'Publication Table (%)'!$B75,AllPublicationData!$B:$B,'Publication Table (%)'!$C$4,AllPublicationData!$D:$D,'Publication Table (%)'!M$7)/
SUMIFS(AllPublicationData!$E:$E,AllPublicationData!$A:$A,'Publication Table (%)'!$B75,AllPublicationData!$B:$B,'Publication Table (%)'!$C$4,AllPublicationData!$D:$D,'Publication Table (%)'!M$7),
SUMIFS(AllPublicationData!$H:$H,AllPublicationData!$A:$A,'Publication Table (%)'!$B75,AllPublicationData!$B:$B,'Publication Table (%)'!M$7)/
SUMIFS(AllPublicationData!$E:$E,AllPublicationData!$A:$A,'Publication Table (%)'!$B75,AllPublicationData!$B:$B,'Publication Table (%)'!M$7)),
IF('Publication Table (%)'!$C$5="Operations cancelled for non-clinical/capacity reasons",
IFERROR(SUMIFS(AllPublicationData!$I:$I,AllPublicationData!$A:$A,'Publication Table (%)'!$B75,AllPublicationData!$B:$B,'Publication Table (%)'!$C$4,AllPublicationData!$D:$D,'Publication Table (%)'!M$7)/
SUMIFS(AllPublicationData!$E:$E,AllPublicationData!$A:$A,'Publication Table (%)'!$B75,AllPublicationData!$B:$B,'Publication Table (%)'!$C$4,AllPublicationData!$D:$D,'Publication Table (%)'!M$7),
SUMIFS(AllPublicationData!$I:$I,AllPublicationData!$A:$A,'Publication Table (%)'!$B75,AllPublicationData!$B:$B,'Publication Table (%)'!M$7)/
SUMIFS(AllPublicationData!$E:$E,AllPublicationData!$A:$A,'Publication Table (%)'!$B75,AllPublicationData!$B:$B,'Publication Table (%)'!M$7)),
IF('Publication Table (%)'!$C$5="Cancellations for other reasons",
IFERROR(SUMIFS(AllPublicationData!$J:$J,AllPublicationData!$A:$A,'Publication Table (%)'!$B75,AllPublicationData!$B:$B,'Publication Table (%)'!$C$4,AllPublicationData!$D:$D,'Publication Table (%)'!M$7)/
SUMIFS(AllPublicationData!$E:$E,AllPublicationData!$A:$A,'Publication Table (%)'!$B75,AllPublicationData!$B:$B,'Publication Table (%)'!$C$4,AllPublicationData!$D:$D,'Publication Table (%)'!M$7),
SUMIFS(AllPublicationData!$J:$J,AllPublicationData!$A:$A,'Publication Table (%)'!$B75,AllPublicationData!$B:$B,'Publication Table (%)'!M$7)/
SUMIFS(AllPublicationData!$E:$E,AllPublicationData!$A:$A,'Publication Table (%)'!$B75,AllPublicationData!$B:$B,'Publication Table (%)'!M$7)))))))</f>
        <v>0.1137546468401487</v>
      </c>
      <c r="N75" s="96">
        <f>IF('Publication Table (%)'!$C$5="All Cancelled Operations",
IFERROR(SUMIFS(AllPublicationData!$F:$F,AllPublicationData!$A:$A,'Publication Table (%)'!$B75,AllPublicationData!$B:$B,'Publication Table (%)'!$C$4,AllPublicationData!$D:$D,'Publication Table (%)'!N$7)/
SUMIFS(AllPublicationData!$E:$E,AllPublicationData!$A:$A,'Publication Table (%)'!$B75,AllPublicationData!$B:$B,'Publication Table (%)'!$C$4,AllPublicationData!$D:$D,'Publication Table (%)'!N$7),
SUMIFS(AllPublicationData!$F:$F,AllPublicationData!$A:$A,'Publication Table (%)'!$B75,AllPublicationData!$B:$B,'Publication Table (%)'!N$7)/
SUMIFS(AllPublicationData!$E:$E,AllPublicationData!$A:$A,'Publication Table (%)'!$B75,AllPublicationData!$B:$B,'Publication Table (%)'!N$7)),
IF('Publication Table (%)'!$C$5="Operations cancelled by patient",
IFERROR(SUMIFS(AllPublicationData!$G:$G,AllPublicationData!$A:$A,'Publication Table (%)'!$B75,AllPublicationData!$B:$B,'Publication Table (%)'!$C$4,AllPublicationData!$D:$D,'Publication Table (%)'!N$7)/
SUMIFS(AllPublicationData!$E:$E,AllPublicationData!$A:$A,'Publication Table (%)'!$B75,AllPublicationData!$B:$B,'Publication Table (%)'!$C$4,AllPublicationData!$D:$D,'Publication Table (%)'!N$7),
SUMIFS(AllPublicationData!$G:$G,AllPublicationData!$A:$A,'Publication Table (%)'!$B75,AllPublicationData!$B:$B,'Publication Table (%)'!N$7)/
SUMIFS(AllPublicationData!$E:$E,AllPublicationData!$A:$A,'Publication Table (%)'!$B75,AllPublicationData!$B:$B,'Publication Table (%)'!N$7)),
IF('Publication Table (%)'!$C$5="Operations cancelled for clinical reasons",
IFERROR(SUMIFS(AllPublicationData!$H:$H,AllPublicationData!$A:$A,'Publication Table (%)'!$B75,AllPublicationData!$B:$B,'Publication Table (%)'!$C$4,AllPublicationData!$D:$D,'Publication Table (%)'!N$7)/
SUMIFS(AllPublicationData!$E:$E,AllPublicationData!$A:$A,'Publication Table (%)'!$B75,AllPublicationData!$B:$B,'Publication Table (%)'!$C$4,AllPublicationData!$D:$D,'Publication Table (%)'!N$7),
SUMIFS(AllPublicationData!$H:$H,AllPublicationData!$A:$A,'Publication Table (%)'!$B75,AllPublicationData!$B:$B,'Publication Table (%)'!N$7)/
SUMIFS(AllPublicationData!$E:$E,AllPublicationData!$A:$A,'Publication Table (%)'!$B75,AllPublicationData!$B:$B,'Publication Table (%)'!N$7)),
IF('Publication Table (%)'!$C$5="Operations cancelled for non-clinical/capacity reasons",
IFERROR(SUMIFS(AllPublicationData!$I:$I,AllPublicationData!$A:$A,'Publication Table (%)'!$B75,AllPublicationData!$B:$B,'Publication Table (%)'!$C$4,AllPublicationData!$D:$D,'Publication Table (%)'!N$7)/
SUMIFS(AllPublicationData!$E:$E,AllPublicationData!$A:$A,'Publication Table (%)'!$B75,AllPublicationData!$B:$B,'Publication Table (%)'!$C$4,AllPublicationData!$D:$D,'Publication Table (%)'!N$7),
SUMIFS(AllPublicationData!$I:$I,AllPublicationData!$A:$A,'Publication Table (%)'!$B75,AllPublicationData!$B:$B,'Publication Table (%)'!N$7)/
SUMIFS(AllPublicationData!$E:$E,AllPublicationData!$A:$A,'Publication Table (%)'!$B75,AllPublicationData!$B:$B,'Publication Table (%)'!N$7)),
IF('Publication Table (%)'!$C$5="Cancellations for other reasons",
IFERROR(SUMIFS(AllPublicationData!$J:$J,AllPublicationData!$A:$A,'Publication Table (%)'!$B75,AllPublicationData!$B:$B,'Publication Table (%)'!$C$4,AllPublicationData!$D:$D,'Publication Table (%)'!N$7)/
SUMIFS(AllPublicationData!$E:$E,AllPublicationData!$A:$A,'Publication Table (%)'!$B75,AllPublicationData!$B:$B,'Publication Table (%)'!$C$4,AllPublicationData!$D:$D,'Publication Table (%)'!N$7),
SUMIFS(AllPublicationData!$J:$J,AllPublicationData!$A:$A,'Publication Table (%)'!$B75,AllPublicationData!$B:$B,'Publication Table (%)'!N$7)/
SUMIFS(AllPublicationData!$E:$E,AllPublicationData!$A:$A,'Publication Table (%)'!$B75,AllPublicationData!$B:$B,'Publication Table (%)'!N$7)))))))</f>
        <v>8.7884267631103075E-2</v>
      </c>
      <c r="O75" s="96">
        <f>IF('Publication Table (%)'!$C$5="All Cancelled Operations",
IFERROR(SUMIFS(AllPublicationData!$F:$F,AllPublicationData!$A:$A,'Publication Table (%)'!$B75,AllPublicationData!$B:$B,'Publication Table (%)'!$C$4,AllPublicationData!$D:$D,'Publication Table (%)'!O$7)/
SUMIFS(AllPublicationData!$E:$E,AllPublicationData!$A:$A,'Publication Table (%)'!$B75,AllPublicationData!$B:$B,'Publication Table (%)'!$C$4,AllPublicationData!$D:$D,'Publication Table (%)'!O$7),
SUMIFS(AllPublicationData!$F:$F,AllPublicationData!$A:$A,'Publication Table (%)'!$B75,AllPublicationData!$B:$B,'Publication Table (%)'!O$7)/
SUMIFS(AllPublicationData!$E:$E,AllPublicationData!$A:$A,'Publication Table (%)'!$B75,AllPublicationData!$B:$B,'Publication Table (%)'!O$7)),
IF('Publication Table (%)'!$C$5="Operations cancelled by patient",
IFERROR(SUMIFS(AllPublicationData!$G:$G,AllPublicationData!$A:$A,'Publication Table (%)'!$B75,AllPublicationData!$B:$B,'Publication Table (%)'!$C$4,AllPublicationData!$D:$D,'Publication Table (%)'!O$7)/
SUMIFS(AllPublicationData!$E:$E,AllPublicationData!$A:$A,'Publication Table (%)'!$B75,AllPublicationData!$B:$B,'Publication Table (%)'!$C$4,AllPublicationData!$D:$D,'Publication Table (%)'!O$7),
SUMIFS(AllPublicationData!$G:$G,AllPublicationData!$A:$A,'Publication Table (%)'!$B75,AllPublicationData!$B:$B,'Publication Table (%)'!O$7)/
SUMIFS(AllPublicationData!$E:$E,AllPublicationData!$A:$A,'Publication Table (%)'!$B75,AllPublicationData!$B:$B,'Publication Table (%)'!O$7)),
IF('Publication Table (%)'!$C$5="Operations cancelled for clinical reasons",
IFERROR(SUMIFS(AllPublicationData!$H:$H,AllPublicationData!$A:$A,'Publication Table (%)'!$B75,AllPublicationData!$B:$B,'Publication Table (%)'!$C$4,AllPublicationData!$D:$D,'Publication Table (%)'!O$7)/
SUMIFS(AllPublicationData!$E:$E,AllPublicationData!$A:$A,'Publication Table (%)'!$B75,AllPublicationData!$B:$B,'Publication Table (%)'!$C$4,AllPublicationData!$D:$D,'Publication Table (%)'!O$7),
SUMIFS(AllPublicationData!$H:$H,AllPublicationData!$A:$A,'Publication Table (%)'!$B75,AllPublicationData!$B:$B,'Publication Table (%)'!O$7)/
SUMIFS(AllPublicationData!$E:$E,AllPublicationData!$A:$A,'Publication Table (%)'!$B75,AllPublicationData!$B:$B,'Publication Table (%)'!O$7)),
IF('Publication Table (%)'!$C$5="Operations cancelled for non-clinical/capacity reasons",
IFERROR(SUMIFS(AllPublicationData!$I:$I,AllPublicationData!$A:$A,'Publication Table (%)'!$B75,AllPublicationData!$B:$B,'Publication Table (%)'!$C$4,AllPublicationData!$D:$D,'Publication Table (%)'!O$7)/
SUMIFS(AllPublicationData!$E:$E,AllPublicationData!$A:$A,'Publication Table (%)'!$B75,AllPublicationData!$B:$B,'Publication Table (%)'!$C$4,AllPublicationData!$D:$D,'Publication Table (%)'!O$7),
SUMIFS(AllPublicationData!$I:$I,AllPublicationData!$A:$A,'Publication Table (%)'!$B75,AllPublicationData!$B:$B,'Publication Table (%)'!O$7)/
SUMIFS(AllPublicationData!$E:$E,AllPublicationData!$A:$A,'Publication Table (%)'!$B75,AllPublicationData!$B:$B,'Publication Table (%)'!O$7)),
IF('Publication Table (%)'!$C$5="Cancellations for other reasons",
IFERROR(SUMIFS(AllPublicationData!$J:$J,AllPublicationData!$A:$A,'Publication Table (%)'!$B75,AllPublicationData!$B:$B,'Publication Table (%)'!$C$4,AllPublicationData!$D:$D,'Publication Table (%)'!O$7)/
SUMIFS(AllPublicationData!$E:$E,AllPublicationData!$A:$A,'Publication Table (%)'!$B75,AllPublicationData!$B:$B,'Publication Table (%)'!$C$4,AllPublicationData!$D:$D,'Publication Table (%)'!O$7),
SUMIFS(AllPublicationData!$J:$J,AllPublicationData!$A:$A,'Publication Table (%)'!$B75,AllPublicationData!$B:$B,'Publication Table (%)'!O$7)/
SUMIFS(AllPublicationData!$E:$E,AllPublicationData!$A:$A,'Publication Table (%)'!$B75,AllPublicationData!$B:$B,'Publication Table (%)'!O$7)))))))</f>
        <v>8.7256423521296769E-2</v>
      </c>
      <c r="P75" s="96">
        <f>IF('Publication Table (%)'!$C$5="All Cancelled Operations",
IFERROR(SUMIFS(AllPublicationData!$F:$F,AllPublicationData!$A:$A,'Publication Table (%)'!$B75,AllPublicationData!$B:$B,'Publication Table (%)'!$C$4,AllPublicationData!$D:$D,'Publication Table (%)'!P$7)/
SUMIFS(AllPublicationData!$E:$E,AllPublicationData!$A:$A,'Publication Table (%)'!$B75,AllPublicationData!$B:$B,'Publication Table (%)'!$C$4,AllPublicationData!$D:$D,'Publication Table (%)'!P$7),
SUMIFS(AllPublicationData!$F:$F,AllPublicationData!$A:$A,'Publication Table (%)'!$B75,AllPublicationData!$B:$B,'Publication Table (%)'!P$7)/
SUMIFS(AllPublicationData!$E:$E,AllPublicationData!$A:$A,'Publication Table (%)'!$B75,AllPublicationData!$B:$B,'Publication Table (%)'!P$7)),
IF('Publication Table (%)'!$C$5="Operations cancelled by patient",
IFERROR(SUMIFS(AllPublicationData!$G:$G,AllPublicationData!$A:$A,'Publication Table (%)'!$B75,AllPublicationData!$B:$B,'Publication Table (%)'!$C$4,AllPublicationData!$D:$D,'Publication Table (%)'!P$7)/
SUMIFS(AllPublicationData!$E:$E,AllPublicationData!$A:$A,'Publication Table (%)'!$B75,AllPublicationData!$B:$B,'Publication Table (%)'!$C$4,AllPublicationData!$D:$D,'Publication Table (%)'!P$7),
SUMIFS(AllPublicationData!$G:$G,AllPublicationData!$A:$A,'Publication Table (%)'!$B75,AllPublicationData!$B:$B,'Publication Table (%)'!P$7)/
SUMIFS(AllPublicationData!$E:$E,AllPublicationData!$A:$A,'Publication Table (%)'!$B75,AllPublicationData!$B:$B,'Publication Table (%)'!P$7)),
IF('Publication Table (%)'!$C$5="Operations cancelled for clinical reasons",
IFERROR(SUMIFS(AllPublicationData!$H:$H,AllPublicationData!$A:$A,'Publication Table (%)'!$B75,AllPublicationData!$B:$B,'Publication Table (%)'!$C$4,AllPublicationData!$D:$D,'Publication Table (%)'!P$7)/
SUMIFS(AllPublicationData!$E:$E,AllPublicationData!$A:$A,'Publication Table (%)'!$B75,AllPublicationData!$B:$B,'Publication Table (%)'!$C$4,AllPublicationData!$D:$D,'Publication Table (%)'!P$7),
SUMIFS(AllPublicationData!$H:$H,AllPublicationData!$A:$A,'Publication Table (%)'!$B75,AllPublicationData!$B:$B,'Publication Table (%)'!P$7)/
SUMIFS(AllPublicationData!$E:$E,AllPublicationData!$A:$A,'Publication Table (%)'!$B75,AllPublicationData!$B:$B,'Publication Table (%)'!P$7)),
IF('Publication Table (%)'!$C$5="Operations cancelled for non-clinical/capacity reasons",
IFERROR(SUMIFS(AllPublicationData!$I:$I,AllPublicationData!$A:$A,'Publication Table (%)'!$B75,AllPublicationData!$B:$B,'Publication Table (%)'!$C$4,AllPublicationData!$D:$D,'Publication Table (%)'!P$7)/
SUMIFS(AllPublicationData!$E:$E,AllPublicationData!$A:$A,'Publication Table (%)'!$B75,AllPublicationData!$B:$B,'Publication Table (%)'!$C$4,AllPublicationData!$D:$D,'Publication Table (%)'!P$7),
SUMIFS(AllPublicationData!$I:$I,AllPublicationData!$A:$A,'Publication Table (%)'!$B75,AllPublicationData!$B:$B,'Publication Table (%)'!P$7)/
SUMIFS(AllPublicationData!$E:$E,AllPublicationData!$A:$A,'Publication Table (%)'!$B75,AllPublicationData!$B:$B,'Publication Table (%)'!P$7)),
IF('Publication Table (%)'!$C$5="Cancellations for other reasons",
IFERROR(SUMIFS(AllPublicationData!$J:$J,AllPublicationData!$A:$A,'Publication Table (%)'!$B75,AllPublicationData!$B:$B,'Publication Table (%)'!$C$4,AllPublicationData!$D:$D,'Publication Table (%)'!P$7)/
SUMIFS(AllPublicationData!$E:$E,AllPublicationData!$A:$A,'Publication Table (%)'!$B75,AllPublicationData!$B:$B,'Publication Table (%)'!$C$4,AllPublicationData!$D:$D,'Publication Table (%)'!P$7),
SUMIFS(AllPublicationData!$J:$J,AllPublicationData!$A:$A,'Publication Table (%)'!$B75,AllPublicationData!$B:$B,'Publication Table (%)'!P$7)/
SUMIFS(AllPublicationData!$E:$E,AllPublicationData!$A:$A,'Publication Table (%)'!$B75,AllPublicationData!$B:$B,'Publication Table (%)'!P$7)))))))</f>
        <v>8.5470085470085472E-2</v>
      </c>
      <c r="Q75" s="96">
        <f>IF('Publication Table (%)'!$C$5="All Cancelled Operations",
IFERROR(SUMIFS(AllPublicationData!$F:$F,AllPublicationData!$A:$A,'Publication Table (%)'!$B75,AllPublicationData!$B:$B,'Publication Table (%)'!$C$4,AllPublicationData!$D:$D,'Publication Table (%)'!Q$7)/
SUMIFS(AllPublicationData!$E:$E,AllPublicationData!$A:$A,'Publication Table (%)'!$B75,AllPublicationData!$B:$B,'Publication Table (%)'!$C$4,AllPublicationData!$D:$D,'Publication Table (%)'!Q$7),
SUMIFS(AllPublicationData!$F:$F,AllPublicationData!$A:$A,'Publication Table (%)'!$B75,AllPublicationData!$B:$B,'Publication Table (%)'!Q$7)/
SUMIFS(AllPublicationData!$E:$E,AllPublicationData!$A:$A,'Publication Table (%)'!$B75,AllPublicationData!$B:$B,'Publication Table (%)'!Q$7)),
IF('Publication Table (%)'!$C$5="Operations cancelled by patient",
IFERROR(SUMIFS(AllPublicationData!$G:$G,AllPublicationData!$A:$A,'Publication Table (%)'!$B75,AllPublicationData!$B:$B,'Publication Table (%)'!$C$4,AllPublicationData!$D:$D,'Publication Table (%)'!Q$7)/
SUMIFS(AllPublicationData!$E:$E,AllPublicationData!$A:$A,'Publication Table (%)'!$B75,AllPublicationData!$B:$B,'Publication Table (%)'!$C$4,AllPublicationData!$D:$D,'Publication Table (%)'!Q$7),
SUMIFS(AllPublicationData!$G:$G,AllPublicationData!$A:$A,'Publication Table (%)'!$B75,AllPublicationData!$B:$B,'Publication Table (%)'!Q$7)/
SUMIFS(AllPublicationData!$E:$E,AllPublicationData!$A:$A,'Publication Table (%)'!$B75,AllPublicationData!$B:$B,'Publication Table (%)'!Q$7)),
IF('Publication Table (%)'!$C$5="Operations cancelled for clinical reasons",
IFERROR(SUMIFS(AllPublicationData!$H:$H,AllPublicationData!$A:$A,'Publication Table (%)'!$B75,AllPublicationData!$B:$B,'Publication Table (%)'!$C$4,AllPublicationData!$D:$D,'Publication Table (%)'!Q$7)/
SUMIFS(AllPublicationData!$E:$E,AllPublicationData!$A:$A,'Publication Table (%)'!$B75,AllPublicationData!$B:$B,'Publication Table (%)'!$C$4,AllPublicationData!$D:$D,'Publication Table (%)'!Q$7),
SUMIFS(AllPublicationData!$H:$H,AllPublicationData!$A:$A,'Publication Table (%)'!$B75,AllPublicationData!$B:$B,'Publication Table (%)'!Q$7)/
SUMIFS(AllPublicationData!$E:$E,AllPublicationData!$A:$A,'Publication Table (%)'!$B75,AllPublicationData!$B:$B,'Publication Table (%)'!Q$7)),
IF('Publication Table (%)'!$C$5="Operations cancelled for non-clinical/capacity reasons",
IFERROR(SUMIFS(AllPublicationData!$I:$I,AllPublicationData!$A:$A,'Publication Table (%)'!$B75,AllPublicationData!$B:$B,'Publication Table (%)'!$C$4,AllPublicationData!$D:$D,'Publication Table (%)'!Q$7)/
SUMIFS(AllPublicationData!$E:$E,AllPublicationData!$A:$A,'Publication Table (%)'!$B75,AllPublicationData!$B:$B,'Publication Table (%)'!$C$4,AllPublicationData!$D:$D,'Publication Table (%)'!Q$7),
SUMIFS(AllPublicationData!$I:$I,AllPublicationData!$A:$A,'Publication Table (%)'!$B75,AllPublicationData!$B:$B,'Publication Table (%)'!Q$7)/
SUMIFS(AllPublicationData!$E:$E,AllPublicationData!$A:$A,'Publication Table (%)'!$B75,AllPublicationData!$B:$B,'Publication Table (%)'!Q$7)),
IF('Publication Table (%)'!$C$5="Cancellations for other reasons",
IFERROR(SUMIFS(AllPublicationData!$J:$J,AllPublicationData!$A:$A,'Publication Table (%)'!$B75,AllPublicationData!$B:$B,'Publication Table (%)'!$C$4,AllPublicationData!$D:$D,'Publication Table (%)'!Q$7)/
SUMIFS(AllPublicationData!$E:$E,AllPublicationData!$A:$A,'Publication Table (%)'!$B75,AllPublicationData!$B:$B,'Publication Table (%)'!$C$4,AllPublicationData!$D:$D,'Publication Table (%)'!Q$7),
SUMIFS(AllPublicationData!$J:$J,AllPublicationData!$A:$A,'Publication Table (%)'!$B75,AllPublicationData!$B:$B,'Publication Table (%)'!Q$7)/
SUMIFS(AllPublicationData!$E:$E,AllPublicationData!$A:$A,'Publication Table (%)'!$B75,AllPublicationData!$B:$B,'Publication Table (%)'!Q$7)))))))</f>
        <v>5.0847457627118647E-2</v>
      </c>
      <c r="R75" s="96">
        <f>IF('Publication Table (%)'!$C$5="All Cancelled Operations",
IFERROR(SUMIFS(AllPublicationData!$F:$F,AllPublicationData!$A:$A,'Publication Table (%)'!$B75,AllPublicationData!$B:$B,'Publication Table (%)'!$C$4,AllPublicationData!$D:$D,'Publication Table (%)'!R$7)/
SUMIFS(AllPublicationData!$E:$E,AllPublicationData!$A:$A,'Publication Table (%)'!$B75,AllPublicationData!$B:$B,'Publication Table (%)'!$C$4,AllPublicationData!$D:$D,'Publication Table (%)'!R$7),
SUMIFS(AllPublicationData!$F:$F,AllPublicationData!$A:$A,'Publication Table (%)'!$B75,AllPublicationData!$B:$B,'Publication Table (%)'!R$7)/
SUMIFS(AllPublicationData!$E:$E,AllPublicationData!$A:$A,'Publication Table (%)'!$B75,AllPublicationData!$B:$B,'Publication Table (%)'!R$7)),
IF('Publication Table (%)'!$C$5="Operations cancelled by patient",
IFERROR(SUMIFS(AllPublicationData!$G:$G,AllPublicationData!$A:$A,'Publication Table (%)'!$B75,AllPublicationData!$B:$B,'Publication Table (%)'!$C$4,AllPublicationData!$D:$D,'Publication Table (%)'!R$7)/
SUMIFS(AllPublicationData!$E:$E,AllPublicationData!$A:$A,'Publication Table (%)'!$B75,AllPublicationData!$B:$B,'Publication Table (%)'!$C$4,AllPublicationData!$D:$D,'Publication Table (%)'!R$7),
SUMIFS(AllPublicationData!$G:$G,AllPublicationData!$A:$A,'Publication Table (%)'!$B75,AllPublicationData!$B:$B,'Publication Table (%)'!R$7)/
SUMIFS(AllPublicationData!$E:$E,AllPublicationData!$A:$A,'Publication Table (%)'!$B75,AllPublicationData!$B:$B,'Publication Table (%)'!R$7)),
IF('Publication Table (%)'!$C$5="Operations cancelled for clinical reasons",
IFERROR(SUMIFS(AllPublicationData!$H:$H,AllPublicationData!$A:$A,'Publication Table (%)'!$B75,AllPublicationData!$B:$B,'Publication Table (%)'!$C$4,AllPublicationData!$D:$D,'Publication Table (%)'!R$7)/
SUMIFS(AllPublicationData!$E:$E,AllPublicationData!$A:$A,'Publication Table (%)'!$B75,AllPublicationData!$B:$B,'Publication Table (%)'!$C$4,AllPublicationData!$D:$D,'Publication Table (%)'!R$7),
SUMIFS(AllPublicationData!$H:$H,AllPublicationData!$A:$A,'Publication Table (%)'!$B75,AllPublicationData!$B:$B,'Publication Table (%)'!R$7)/
SUMIFS(AllPublicationData!$E:$E,AllPublicationData!$A:$A,'Publication Table (%)'!$B75,AllPublicationData!$B:$B,'Publication Table (%)'!R$7)),
IF('Publication Table (%)'!$C$5="Operations cancelled for non-clinical/capacity reasons",
IFERROR(SUMIFS(AllPublicationData!$I:$I,AllPublicationData!$A:$A,'Publication Table (%)'!$B75,AllPublicationData!$B:$B,'Publication Table (%)'!$C$4,AllPublicationData!$D:$D,'Publication Table (%)'!R$7)/
SUMIFS(AllPublicationData!$E:$E,AllPublicationData!$A:$A,'Publication Table (%)'!$B75,AllPublicationData!$B:$B,'Publication Table (%)'!$C$4,AllPublicationData!$D:$D,'Publication Table (%)'!R$7),
SUMIFS(AllPublicationData!$I:$I,AllPublicationData!$A:$A,'Publication Table (%)'!$B75,AllPublicationData!$B:$B,'Publication Table (%)'!R$7)/
SUMIFS(AllPublicationData!$E:$E,AllPublicationData!$A:$A,'Publication Table (%)'!$B75,AllPublicationData!$B:$B,'Publication Table (%)'!R$7)),
IF('Publication Table (%)'!$C$5="Cancellations for other reasons",
IFERROR(SUMIFS(AllPublicationData!$J:$J,AllPublicationData!$A:$A,'Publication Table (%)'!$B75,AllPublicationData!$B:$B,'Publication Table (%)'!$C$4,AllPublicationData!$D:$D,'Publication Table (%)'!R$7)/
SUMIFS(AllPublicationData!$E:$E,AllPublicationData!$A:$A,'Publication Table (%)'!$B75,AllPublicationData!$B:$B,'Publication Table (%)'!$C$4,AllPublicationData!$D:$D,'Publication Table (%)'!R$7),
SUMIFS(AllPublicationData!$J:$J,AllPublicationData!$A:$A,'Publication Table (%)'!$B75,AllPublicationData!$B:$B,'Publication Table (%)'!R$7)/
SUMIFS(AllPublicationData!$E:$E,AllPublicationData!$A:$A,'Publication Table (%)'!$B75,AllPublicationData!$B:$B,'Publication Table (%)'!R$7)))))))</f>
        <v>6.8771138669673049E-2</v>
      </c>
      <c r="S75" s="96">
        <f>IF('Publication Table (%)'!$C$5="All Cancelled Operations",
IFERROR(SUMIFS(AllPublicationData!$F:$F,AllPublicationData!$A:$A,'Publication Table (%)'!$B75,AllPublicationData!$B:$B,'Publication Table (%)'!$C$4,AllPublicationData!$D:$D,'Publication Table (%)'!S$7)/
SUMIFS(AllPublicationData!$E:$E,AllPublicationData!$A:$A,'Publication Table (%)'!$B75,AllPublicationData!$B:$B,'Publication Table (%)'!$C$4,AllPublicationData!$D:$D,'Publication Table (%)'!S$7),
SUMIFS(AllPublicationData!$F:$F,AllPublicationData!$A:$A,'Publication Table (%)'!$B75,AllPublicationData!$B:$B,'Publication Table (%)'!S$7)/
SUMIFS(AllPublicationData!$E:$E,AllPublicationData!$A:$A,'Publication Table (%)'!$B75,AllPublicationData!$B:$B,'Publication Table (%)'!S$7)),
IF('Publication Table (%)'!$C$5="Operations cancelled by patient",
IFERROR(SUMIFS(AllPublicationData!$G:$G,AllPublicationData!$A:$A,'Publication Table (%)'!$B75,AllPublicationData!$B:$B,'Publication Table (%)'!$C$4,AllPublicationData!$D:$D,'Publication Table (%)'!S$7)/
SUMIFS(AllPublicationData!$E:$E,AllPublicationData!$A:$A,'Publication Table (%)'!$B75,AllPublicationData!$B:$B,'Publication Table (%)'!$C$4,AllPublicationData!$D:$D,'Publication Table (%)'!S$7),
SUMIFS(AllPublicationData!$G:$G,AllPublicationData!$A:$A,'Publication Table (%)'!$B75,AllPublicationData!$B:$B,'Publication Table (%)'!S$7)/
SUMIFS(AllPublicationData!$E:$E,AllPublicationData!$A:$A,'Publication Table (%)'!$B75,AllPublicationData!$B:$B,'Publication Table (%)'!S$7)),
IF('Publication Table (%)'!$C$5="Operations cancelled for clinical reasons",
IFERROR(SUMIFS(AllPublicationData!$H:$H,AllPublicationData!$A:$A,'Publication Table (%)'!$B75,AllPublicationData!$B:$B,'Publication Table (%)'!$C$4,AllPublicationData!$D:$D,'Publication Table (%)'!S$7)/
SUMIFS(AllPublicationData!$E:$E,AllPublicationData!$A:$A,'Publication Table (%)'!$B75,AllPublicationData!$B:$B,'Publication Table (%)'!$C$4,AllPublicationData!$D:$D,'Publication Table (%)'!S$7),
SUMIFS(AllPublicationData!$H:$H,AllPublicationData!$A:$A,'Publication Table (%)'!$B75,AllPublicationData!$B:$B,'Publication Table (%)'!S$7)/
SUMIFS(AllPublicationData!$E:$E,AllPublicationData!$A:$A,'Publication Table (%)'!$B75,AllPublicationData!$B:$B,'Publication Table (%)'!S$7)),
IF('Publication Table (%)'!$C$5="Operations cancelled for non-clinical/capacity reasons",
IFERROR(SUMIFS(AllPublicationData!$I:$I,AllPublicationData!$A:$A,'Publication Table (%)'!$B75,AllPublicationData!$B:$B,'Publication Table (%)'!$C$4,AllPublicationData!$D:$D,'Publication Table (%)'!S$7)/
SUMIFS(AllPublicationData!$E:$E,AllPublicationData!$A:$A,'Publication Table (%)'!$B75,AllPublicationData!$B:$B,'Publication Table (%)'!$C$4,AllPublicationData!$D:$D,'Publication Table (%)'!S$7),
SUMIFS(AllPublicationData!$I:$I,AllPublicationData!$A:$A,'Publication Table (%)'!$B75,AllPublicationData!$B:$B,'Publication Table (%)'!S$7)/
SUMIFS(AllPublicationData!$E:$E,AllPublicationData!$A:$A,'Publication Table (%)'!$B75,AllPublicationData!$B:$B,'Publication Table (%)'!S$7)),
IF('Publication Table (%)'!$C$5="Cancellations for other reasons",
IFERROR(SUMIFS(AllPublicationData!$J:$J,AllPublicationData!$A:$A,'Publication Table (%)'!$B75,AllPublicationData!$B:$B,'Publication Table (%)'!$C$4,AllPublicationData!$D:$D,'Publication Table (%)'!S$7)/
SUMIFS(AllPublicationData!$E:$E,AllPublicationData!$A:$A,'Publication Table (%)'!$B75,AllPublicationData!$B:$B,'Publication Table (%)'!$C$4,AllPublicationData!$D:$D,'Publication Table (%)'!S$7),
SUMIFS(AllPublicationData!$J:$J,AllPublicationData!$A:$A,'Publication Table (%)'!$B75,AllPublicationData!$B:$B,'Publication Table (%)'!S$7)/
SUMIFS(AllPublicationData!$E:$E,AllPublicationData!$A:$A,'Publication Table (%)'!$B75,AllPublicationData!$B:$B,'Publication Table (%)'!S$7)))))))</f>
        <v>7.0866141732283464E-2</v>
      </c>
    </row>
    <row r="76" spans="2:19" x14ac:dyDescent="0.35">
      <c r="B76" s="89">
        <v>43344</v>
      </c>
      <c r="C76" s="112">
        <f>IF('Publication Table (%)'!$C$5="All Cancelled Operations",
SUMIFS(AllPublicationData!$F:$F,AllPublicationData!$A:$A,'Publication Table (%)'!$B76,AllPublicationData!$B:$B,'Publication Table (%)'!$C$4),
IF('Publication Table (%)'!$C$5="Operations cancelled by patient",
SUMIFS(AllPublicationData!$G:$G,AllPublicationData!$A:$A,'Publication Table (%)'!$B76,AllPublicationData!$B:$B,'Publication Table (%)'!$C$4),
IF('Publication Table (%)'!$C$5="Operations cancelled for clinical reasons",
SUMIFS(AllPublicationData!$H:$H,AllPublicationData!$A:$A,'Publication Table (%)'!$B76,AllPublicationData!$B:$B,'Publication Table (%)'!$C$4),
IF('Publication Table (%)'!$C$5="Operations cancelled for non-clinical/capacity reasons",
SUMIFS(AllPublicationData!$I:$I,AllPublicationData!$A:$A,'Publication Table (%)'!$B76,AllPublicationData!$B:$B,'Publication Table (%)'!$C$4),
IF('Publication Table (%)'!$C$5="Cancellations for other reasons",
SUMIFS(AllPublicationData!$J:$J,AllPublicationData!$A:$A,'Publication Table (%)'!$B76,AllPublicationData!$B:$B,'Publication Table (%)'!$C$4))))))+
IF(AND($C$4="NHS Scotland",$C$5="All Cancelled Operations"),
SUMIFS(AllPublicationData!$F:$F,AllPublicationData!$A:$A,'Publication Table (%)'!$B76),
IF(AND($C$4="NHS Scotland",$C$5="Operations cancelled by patient"),
SUMIFS(AllPublicationData!$G:$G,AllPublicationData!$A:$A,'Publication Table (%)'!$B76),
IF(AND($C$4="NHS Scotland",$C$5="Operations cancelled for clinical reasons"),
SUMIFS(AllPublicationData!$H:$H,AllPublicationData!$A:$A,'Publication Table (%)'!$B76),
IF(AND($C$4="NHS Scotland",$C$5="Operations cancelled for non-clinical/capacity reasons"),
SUMIFS(AllPublicationData!$I:$I,AllPublicationData!$A:$A,'Publication Table (%)'!$B76),
IF(AND($C$4="NHS Scotland",$C$5="Cancellations for other reasons"),
SUMIFS(AllPublicationData!$J:$J,AllPublicationData!$A:$A,'Publication Table (%)'!$B76))))))</f>
        <v>2255</v>
      </c>
      <c r="D76" s="110">
        <f>IF(AND('Publication Table (%)'!$C$5="All Cancelled Operations",$C$4&lt;&gt;"NHS Scotland"),
IFERROR(SUMIFS(AllPublicationData!$F:$F,AllPublicationData!$A:$A,'Publication Table (%)'!$B76,AllPublicationData!$B:$B,'Publication Table (%)'!$C$4,AllPublicationData!$D:$D,'Publication Table (%)'!D$7)/
SUMIFS(AllPublicationData!$E:$E,AllPublicationData!$A:$A,'Publication Table (%)'!$B76,AllPublicationData!$B:$B,'Publication Table (%)'!$C$4,AllPublicationData!$D:$D,'Publication Table (%)'!D$7),
SUMIFS(AllPublicationData!$F:$F,AllPublicationData!$A:$A,'Publication Table (%)'!$B76,AllPublicationData!$B:$B,'Publication Table (%)'!D$7)/
SUMIFS(AllPublicationData!$E:$E,AllPublicationData!$A:$A,'Publication Table (%)'!$B76,AllPublicationData!$B:$B,'Publication Table (%)'!D$7)),
IF(AND('Publication Table (%)'!$C$5="Operations cancelled by patient",$C$4&lt;&gt;"NHS Scotland"),
IFERROR(SUMIFS(AllPublicationData!$G:$G,AllPublicationData!$A:$A,'Publication Table (%)'!$B76,AllPublicationData!$B:$B,'Publication Table (%)'!$C$4,AllPublicationData!$D:$D,'Publication Table (%)'!D$7)/
SUMIFS(AllPublicationData!$E:$E,AllPublicationData!$A:$A,'Publication Table (%)'!$B76,AllPublicationData!$B:$B,'Publication Table (%)'!$C$4,AllPublicationData!$D:$D,'Publication Table (%)'!D$7),
SUMIFS(AllPublicationData!$G:$G,AllPublicationData!$A:$A,'Publication Table (%)'!$B76,AllPublicationData!$B:$B,'Publication Table (%)'!D$7)/
SUMIFS(AllPublicationData!$E:$E,AllPublicationData!$A:$A,'Publication Table (%)'!$B76,AllPublicationData!$B:$B,'Publication Table (%)'!D$7)),
IF(AND('Publication Table (%)'!$C$5="Operations cancelled for clinical reasons",$C$4&lt;&gt;"NHS Scotland"),
IFERROR(SUMIFS(AllPublicationData!$H:$H,AllPublicationData!$A:$A,'Publication Table (%)'!$B76,AllPublicationData!$B:$B,'Publication Table (%)'!$C$4,AllPublicationData!$D:$D,'Publication Table (%)'!D$7)/
SUMIFS(AllPublicationData!$E:$E,AllPublicationData!$A:$A,'Publication Table (%)'!$B76,AllPublicationData!$B:$B,'Publication Table (%)'!$C$4,AllPublicationData!$D:$D,'Publication Table (%)'!D$7),
SUMIFS(AllPublicationData!$H:$H,AllPublicationData!$A:$A,'Publication Table (%)'!$B76,AllPublicationData!$B:$B,'Publication Table (%)'!D$7)/
SUMIFS(AllPublicationData!$E:$E,AllPublicationData!$A:$A,'Publication Table (%)'!$B76,AllPublicationData!$B:$B,'Publication Table (%)'!D$7)),
IF(AND('Publication Table (%)'!$C$5="Operations cancelled for non-clinical/capacity reasons",$C$4&lt;&gt;"NHS Scotland"),
IFERROR(SUMIFS(AllPublicationData!$I:$I,AllPublicationData!$A:$A,'Publication Table (%)'!$B76,AllPublicationData!$B:$B,'Publication Table (%)'!$C$4,AllPublicationData!$D:$D,'Publication Table (%)'!D$7)/
SUMIFS(AllPublicationData!$E:$E,AllPublicationData!$A:$A,'Publication Table (%)'!$B76,AllPublicationData!$B:$B,'Publication Table (%)'!$C$4,AllPublicationData!$D:$D,'Publication Table (%)'!D$7),
SUMIFS(AllPublicationData!$I:$I,AllPublicationData!$A:$A,'Publication Table (%)'!$B76,AllPublicationData!$B:$B,'Publication Table (%)'!D$7)/
SUMIFS(AllPublicationData!$E:$E,AllPublicationData!$A:$A,'Publication Table (%)'!$B76,AllPublicationData!$B:$B,'Publication Table (%)'!D$7)),
IF(AND('Publication Table (%)'!$C$5="Cancellations for other reasons",$C$4&lt;&gt;"NHS Scotland"),
IFERROR(SUMIFS(AllPublicationData!$J:$J,AllPublicationData!$A:$A,'Publication Table (%)'!$B76,AllPublicationData!$B:$B,'Publication Table (%)'!$C$4,AllPublicationData!$D:$D,'Publication Table (%)'!D$7)/
SUMIFS(AllPublicationData!$E:$E,AllPublicationData!$A:$A,'Publication Table (%)'!$B76,AllPublicationData!$B:$B,'Publication Table (%)'!$C$4,AllPublicationData!$D:$D,'Publication Table (%)'!D$7),
SUMIFS(AllPublicationData!$J:$J,AllPublicationData!$A:$A,'Publication Table (%)'!$B76,AllPublicationData!$B:$B,'Publication Table (%)'!D$7)/
SUMIFS(AllPublicationData!$E:$E,AllPublicationData!$A:$A,'Publication Table (%)'!$B76,AllPublicationData!$B:$B,'Publication Table (%)'!D$7)),
IF(AND($C$4="NHS Scotland",$C$5="All Cancelled Operations"),
SUMIFS(AllPublicationData!$F:$F,AllPublicationData!$A:$A,'Publication Table'!$B76)/
SUMIFS(AllPublicationData!$E:$E,AllPublicationData!$A:$A,'Publication Table'!$B76),
IF(AND($C$4="NHS Scotland",$C$5="Operations cancelled by patient"),
SUMIFS(AllPublicationData!$G:$G,AllPublicationData!$A:$A,'Publication Table'!$B76)/
SUMIFS(AllPublicationData!$E:$E,AllPublicationData!$A:$A,'Publication Table'!$B76),
IF(AND($C$4="NHS Scotland",$C$5="Operations cancelled for clinical reasons"),
SUMIFS(AllPublicationData!$H:$H,AllPublicationData!$A:$A,'Publication Table'!$B76)/
SUMIFS(AllPublicationData!$E:$E,AllPublicationData!$A:$A,'Publication Table'!$B76),
IF(AND($C$4="NHS Scotland",$C$5="Operations cancelled for non-clinical/capacity reasons"),
SUMIFS(AllPublicationData!$I:$I,AllPublicationData!$A:$A,'Publication Table'!$B76)/
SUMIFS(AllPublicationData!$E:$E,AllPublicationData!$A:$A,'Publication Table'!$B76),
IF(AND($C$4="NHS Scotland",$C$5="Cancellations for other reasons"),
SUMIFS(AllPublicationData!$J:$J,AllPublicationData!$A:$A,'Publication Table'!$B76)/
SUMIFS(AllPublicationData!$E:$E,AllPublicationData!$A:$A,'Publication Table'!$B76)))))))))))</f>
        <v>8.5819759476328208E-2</v>
      </c>
      <c r="E76" s="96">
        <f>IF('Publication Table (%)'!$C$5="All Cancelled Operations",
IFERROR(SUMIFS(AllPublicationData!$F:$F,AllPublicationData!$A:$A,'Publication Table (%)'!$B76,AllPublicationData!$B:$B,'Publication Table (%)'!$C$4,AllPublicationData!$D:$D,'Publication Table (%)'!E$7)/
SUMIFS(AllPublicationData!$E:$E,AllPublicationData!$A:$A,'Publication Table (%)'!$B76,AllPublicationData!$B:$B,'Publication Table (%)'!$C$4,AllPublicationData!$D:$D,'Publication Table (%)'!E$7),
SUMIFS(AllPublicationData!$F:$F,AllPublicationData!$A:$A,'Publication Table (%)'!$B76,AllPublicationData!$B:$B,'Publication Table (%)'!E$7)/
SUMIFS(AllPublicationData!$E:$E,AllPublicationData!$A:$A,'Publication Table (%)'!$B76,AllPublicationData!$B:$B,'Publication Table (%)'!E$7)),
IF('Publication Table (%)'!$C$5="Operations cancelled by patient",
IFERROR(SUMIFS(AllPublicationData!$G:$G,AllPublicationData!$A:$A,'Publication Table (%)'!$B76,AllPublicationData!$B:$B,'Publication Table (%)'!$C$4,AllPublicationData!$D:$D,'Publication Table (%)'!E$7)/
SUMIFS(AllPublicationData!$E:$E,AllPublicationData!$A:$A,'Publication Table (%)'!$B76,AllPublicationData!$B:$B,'Publication Table (%)'!$C$4,AllPublicationData!$D:$D,'Publication Table (%)'!E$7),
SUMIFS(AllPublicationData!$G:$G,AllPublicationData!$A:$A,'Publication Table (%)'!$B76,AllPublicationData!$B:$B,'Publication Table (%)'!E$7)/
SUMIFS(AllPublicationData!$E:$E,AllPublicationData!$A:$A,'Publication Table (%)'!$B76,AllPublicationData!$B:$B,'Publication Table (%)'!E$7)),
IF('Publication Table (%)'!$C$5="Operations cancelled for clinical reasons",
IFERROR(SUMIFS(AllPublicationData!$H:$H,AllPublicationData!$A:$A,'Publication Table (%)'!$B76,AllPublicationData!$B:$B,'Publication Table (%)'!$C$4,AllPublicationData!$D:$D,'Publication Table (%)'!E$7)/
SUMIFS(AllPublicationData!$E:$E,AllPublicationData!$A:$A,'Publication Table (%)'!$B76,AllPublicationData!$B:$B,'Publication Table (%)'!$C$4,AllPublicationData!$D:$D,'Publication Table (%)'!E$7),
SUMIFS(AllPublicationData!$H:$H,AllPublicationData!$A:$A,'Publication Table (%)'!$B76,AllPublicationData!$B:$B,'Publication Table (%)'!E$7)/
SUMIFS(AllPublicationData!$E:$E,AllPublicationData!$A:$A,'Publication Table (%)'!$B76,AllPublicationData!$B:$B,'Publication Table (%)'!E$7)),
IF('Publication Table (%)'!$C$5="Operations cancelled for non-clinical/capacity reasons",
IFERROR(SUMIFS(AllPublicationData!$I:$I,AllPublicationData!$A:$A,'Publication Table (%)'!$B76,AllPublicationData!$B:$B,'Publication Table (%)'!$C$4,AllPublicationData!$D:$D,'Publication Table (%)'!E$7)/
SUMIFS(AllPublicationData!$E:$E,AllPublicationData!$A:$A,'Publication Table (%)'!$B76,AllPublicationData!$B:$B,'Publication Table (%)'!$C$4,AllPublicationData!$D:$D,'Publication Table (%)'!E$7),
SUMIFS(AllPublicationData!$I:$I,AllPublicationData!$A:$A,'Publication Table (%)'!$B76,AllPublicationData!$B:$B,'Publication Table (%)'!E$7)/
SUMIFS(AllPublicationData!$E:$E,AllPublicationData!$A:$A,'Publication Table (%)'!$B76,AllPublicationData!$B:$B,'Publication Table (%)'!E$7)),
IF('Publication Table (%)'!$C$5="Cancellations for other reasons",
IFERROR(SUMIFS(AllPublicationData!$J:$J,AllPublicationData!$A:$A,'Publication Table (%)'!$B76,AllPublicationData!$B:$B,'Publication Table (%)'!$C$4,AllPublicationData!$D:$D,'Publication Table (%)'!E$7)/
SUMIFS(AllPublicationData!$E:$E,AllPublicationData!$A:$A,'Publication Table (%)'!$B76,AllPublicationData!$B:$B,'Publication Table (%)'!$C$4,AllPublicationData!$D:$D,'Publication Table (%)'!E$7),
SUMIFS(AllPublicationData!$J:$J,AllPublicationData!$A:$A,'Publication Table (%)'!$B76,AllPublicationData!$B:$B,'Publication Table (%)'!E$7)/
SUMIFS(AllPublicationData!$E:$E,AllPublicationData!$A:$A,'Publication Table (%)'!$B76,AllPublicationData!$B:$B,'Publication Table (%)'!E$7)))))))</f>
        <v>4.5931758530183726E-2</v>
      </c>
      <c r="F76" s="96">
        <f>IF('Publication Table (%)'!$C$5="All Cancelled Operations",
IFERROR(SUMIFS(AllPublicationData!$F:$F,AllPublicationData!$A:$A,'Publication Table (%)'!$B76,AllPublicationData!$B:$B,'Publication Table (%)'!$C$4,AllPublicationData!$D:$D,'Publication Table (%)'!F$7)/
SUMIFS(AllPublicationData!$E:$E,AllPublicationData!$A:$A,'Publication Table (%)'!$B76,AllPublicationData!$B:$B,'Publication Table (%)'!$C$4,AllPublicationData!$D:$D,'Publication Table (%)'!F$7),
SUMIFS(AllPublicationData!$F:$F,AllPublicationData!$A:$A,'Publication Table (%)'!$B76,AllPublicationData!$B:$B,'Publication Table (%)'!F$7)/
SUMIFS(AllPublicationData!$E:$E,AllPublicationData!$A:$A,'Publication Table (%)'!$B76,AllPublicationData!$B:$B,'Publication Table (%)'!F$7)),
IF('Publication Table (%)'!$C$5="Operations cancelled by patient",
IFERROR(SUMIFS(AllPublicationData!$G:$G,AllPublicationData!$A:$A,'Publication Table (%)'!$B76,AllPublicationData!$B:$B,'Publication Table (%)'!$C$4,AllPublicationData!$D:$D,'Publication Table (%)'!F$7)/
SUMIFS(AllPublicationData!$E:$E,AllPublicationData!$A:$A,'Publication Table (%)'!$B76,AllPublicationData!$B:$B,'Publication Table (%)'!$C$4,AllPublicationData!$D:$D,'Publication Table (%)'!F$7),
SUMIFS(AllPublicationData!$G:$G,AllPublicationData!$A:$A,'Publication Table (%)'!$B76,AllPublicationData!$B:$B,'Publication Table (%)'!F$7)/
SUMIFS(AllPublicationData!$E:$E,AllPublicationData!$A:$A,'Publication Table (%)'!$B76,AllPublicationData!$B:$B,'Publication Table (%)'!F$7)),
IF('Publication Table (%)'!$C$5="Operations cancelled for clinical reasons",
IFERROR(SUMIFS(AllPublicationData!$H:$H,AllPublicationData!$A:$A,'Publication Table (%)'!$B76,AllPublicationData!$B:$B,'Publication Table (%)'!$C$4,AllPublicationData!$D:$D,'Publication Table (%)'!F$7)/
SUMIFS(AllPublicationData!$E:$E,AllPublicationData!$A:$A,'Publication Table (%)'!$B76,AllPublicationData!$B:$B,'Publication Table (%)'!$C$4,AllPublicationData!$D:$D,'Publication Table (%)'!F$7),
SUMIFS(AllPublicationData!$H:$H,AllPublicationData!$A:$A,'Publication Table (%)'!$B76,AllPublicationData!$B:$B,'Publication Table (%)'!F$7)/
SUMIFS(AllPublicationData!$E:$E,AllPublicationData!$A:$A,'Publication Table (%)'!$B76,AllPublicationData!$B:$B,'Publication Table (%)'!F$7)),
IF('Publication Table (%)'!$C$5="Operations cancelled for non-clinical/capacity reasons",
IFERROR(SUMIFS(AllPublicationData!$I:$I,AllPublicationData!$A:$A,'Publication Table (%)'!$B76,AllPublicationData!$B:$B,'Publication Table (%)'!$C$4,AllPublicationData!$D:$D,'Publication Table (%)'!F$7)/
SUMIFS(AllPublicationData!$E:$E,AllPublicationData!$A:$A,'Publication Table (%)'!$B76,AllPublicationData!$B:$B,'Publication Table (%)'!$C$4,AllPublicationData!$D:$D,'Publication Table (%)'!F$7),
SUMIFS(AllPublicationData!$I:$I,AllPublicationData!$A:$A,'Publication Table (%)'!$B76,AllPublicationData!$B:$B,'Publication Table (%)'!F$7)/
SUMIFS(AllPublicationData!$E:$E,AllPublicationData!$A:$A,'Publication Table (%)'!$B76,AllPublicationData!$B:$B,'Publication Table (%)'!F$7)),
IF('Publication Table (%)'!$C$5="Cancellations for other reasons",
IFERROR(SUMIFS(AllPublicationData!$J:$J,AllPublicationData!$A:$A,'Publication Table (%)'!$B76,AllPublicationData!$B:$B,'Publication Table (%)'!$C$4,AllPublicationData!$D:$D,'Publication Table (%)'!F$7)/
SUMIFS(AllPublicationData!$E:$E,AllPublicationData!$A:$A,'Publication Table (%)'!$B76,AllPublicationData!$B:$B,'Publication Table (%)'!$C$4,AllPublicationData!$D:$D,'Publication Table (%)'!F$7),
SUMIFS(AllPublicationData!$J:$J,AllPublicationData!$A:$A,'Publication Table (%)'!$B76,AllPublicationData!$B:$B,'Publication Table (%)'!F$7)/
SUMIFS(AllPublicationData!$E:$E,AllPublicationData!$A:$A,'Publication Table (%)'!$B76,AllPublicationData!$B:$B,'Publication Table (%)'!F$7)))))))</f>
        <v>0.10222531293463143</v>
      </c>
      <c r="G76" s="96">
        <f>IF('Publication Table (%)'!$C$5="All Cancelled Operations",
IFERROR(SUMIFS(AllPublicationData!$F:$F,AllPublicationData!$A:$A,'Publication Table (%)'!$B76,AllPublicationData!$B:$B,'Publication Table (%)'!$C$4,AllPublicationData!$D:$D,'Publication Table (%)'!G$7)/
SUMIFS(AllPublicationData!$E:$E,AllPublicationData!$A:$A,'Publication Table (%)'!$B76,AllPublicationData!$B:$B,'Publication Table (%)'!$C$4,AllPublicationData!$D:$D,'Publication Table (%)'!G$7),
SUMIFS(AllPublicationData!$F:$F,AllPublicationData!$A:$A,'Publication Table (%)'!$B76,AllPublicationData!$B:$B,'Publication Table (%)'!G$7)/
SUMIFS(AllPublicationData!$E:$E,AllPublicationData!$A:$A,'Publication Table (%)'!$B76,AllPublicationData!$B:$B,'Publication Table (%)'!G$7)),
IF('Publication Table (%)'!$C$5="Operations cancelled by patient",
IFERROR(SUMIFS(AllPublicationData!$G:$G,AllPublicationData!$A:$A,'Publication Table (%)'!$B76,AllPublicationData!$B:$B,'Publication Table (%)'!$C$4,AllPublicationData!$D:$D,'Publication Table (%)'!G$7)/
SUMIFS(AllPublicationData!$E:$E,AllPublicationData!$A:$A,'Publication Table (%)'!$B76,AllPublicationData!$B:$B,'Publication Table (%)'!$C$4,AllPublicationData!$D:$D,'Publication Table (%)'!G$7),
SUMIFS(AllPublicationData!$G:$G,AllPublicationData!$A:$A,'Publication Table (%)'!$B76,AllPublicationData!$B:$B,'Publication Table (%)'!G$7)/
SUMIFS(AllPublicationData!$E:$E,AllPublicationData!$A:$A,'Publication Table (%)'!$B76,AllPublicationData!$B:$B,'Publication Table (%)'!G$7)),
IF('Publication Table (%)'!$C$5="Operations cancelled for clinical reasons",
IFERROR(SUMIFS(AllPublicationData!$H:$H,AllPublicationData!$A:$A,'Publication Table (%)'!$B76,AllPublicationData!$B:$B,'Publication Table (%)'!$C$4,AllPublicationData!$D:$D,'Publication Table (%)'!G$7)/
SUMIFS(AllPublicationData!$E:$E,AllPublicationData!$A:$A,'Publication Table (%)'!$B76,AllPublicationData!$B:$B,'Publication Table (%)'!$C$4,AllPublicationData!$D:$D,'Publication Table (%)'!G$7),
SUMIFS(AllPublicationData!$H:$H,AllPublicationData!$A:$A,'Publication Table (%)'!$B76,AllPublicationData!$B:$B,'Publication Table (%)'!G$7)/
SUMIFS(AllPublicationData!$E:$E,AllPublicationData!$A:$A,'Publication Table (%)'!$B76,AllPublicationData!$B:$B,'Publication Table (%)'!G$7)),
IF('Publication Table (%)'!$C$5="Operations cancelled for non-clinical/capacity reasons",
IFERROR(SUMIFS(AllPublicationData!$I:$I,AllPublicationData!$A:$A,'Publication Table (%)'!$B76,AllPublicationData!$B:$B,'Publication Table (%)'!$C$4,AllPublicationData!$D:$D,'Publication Table (%)'!G$7)/
SUMIFS(AllPublicationData!$E:$E,AllPublicationData!$A:$A,'Publication Table (%)'!$B76,AllPublicationData!$B:$B,'Publication Table (%)'!$C$4,AllPublicationData!$D:$D,'Publication Table (%)'!G$7),
SUMIFS(AllPublicationData!$I:$I,AllPublicationData!$A:$A,'Publication Table (%)'!$B76,AllPublicationData!$B:$B,'Publication Table (%)'!G$7)/
SUMIFS(AllPublicationData!$E:$E,AllPublicationData!$A:$A,'Publication Table (%)'!$B76,AllPublicationData!$B:$B,'Publication Table (%)'!G$7)),
IF('Publication Table (%)'!$C$5="Cancellations for other reasons",
IFERROR(SUMIFS(AllPublicationData!$J:$J,AllPublicationData!$A:$A,'Publication Table (%)'!$B76,AllPublicationData!$B:$B,'Publication Table (%)'!$C$4,AllPublicationData!$D:$D,'Publication Table (%)'!G$7)/
SUMIFS(AllPublicationData!$E:$E,AllPublicationData!$A:$A,'Publication Table (%)'!$B76,AllPublicationData!$B:$B,'Publication Table (%)'!$C$4,AllPublicationData!$D:$D,'Publication Table (%)'!G$7),
SUMIFS(AllPublicationData!$J:$J,AllPublicationData!$A:$A,'Publication Table (%)'!$B76,AllPublicationData!$B:$B,'Publication Table (%)'!G$7)/
SUMIFS(AllPublicationData!$E:$E,AllPublicationData!$A:$A,'Publication Table (%)'!$B76,AllPublicationData!$B:$B,'Publication Table (%)'!G$7)))))))</f>
        <v>6.4432989690721643E-2</v>
      </c>
      <c r="H76" s="96">
        <f>IF('Publication Table (%)'!$C$5="All Cancelled Operations",
IFERROR(SUMIFS(AllPublicationData!$F:$F,AllPublicationData!$A:$A,'Publication Table (%)'!$B76,AllPublicationData!$B:$B,'Publication Table (%)'!$C$4,AllPublicationData!$D:$D,'Publication Table (%)'!H$7)/
SUMIFS(AllPublicationData!$E:$E,AllPublicationData!$A:$A,'Publication Table (%)'!$B76,AllPublicationData!$B:$B,'Publication Table (%)'!$C$4,AllPublicationData!$D:$D,'Publication Table (%)'!H$7),
SUMIFS(AllPublicationData!$F:$F,AllPublicationData!$A:$A,'Publication Table (%)'!$B76,AllPublicationData!$B:$B,'Publication Table (%)'!H$7)/
SUMIFS(AllPublicationData!$E:$E,AllPublicationData!$A:$A,'Publication Table (%)'!$B76,AllPublicationData!$B:$B,'Publication Table (%)'!H$7)),
IF('Publication Table (%)'!$C$5="Operations cancelled by patient",
IFERROR(SUMIFS(AllPublicationData!$G:$G,AllPublicationData!$A:$A,'Publication Table (%)'!$B76,AllPublicationData!$B:$B,'Publication Table (%)'!$C$4,AllPublicationData!$D:$D,'Publication Table (%)'!H$7)/
SUMIFS(AllPublicationData!$E:$E,AllPublicationData!$A:$A,'Publication Table (%)'!$B76,AllPublicationData!$B:$B,'Publication Table (%)'!$C$4,AllPublicationData!$D:$D,'Publication Table (%)'!H$7),
SUMIFS(AllPublicationData!$G:$G,AllPublicationData!$A:$A,'Publication Table (%)'!$B76,AllPublicationData!$B:$B,'Publication Table (%)'!H$7)/
SUMIFS(AllPublicationData!$E:$E,AllPublicationData!$A:$A,'Publication Table (%)'!$B76,AllPublicationData!$B:$B,'Publication Table (%)'!H$7)),
IF('Publication Table (%)'!$C$5="Operations cancelled for clinical reasons",
IFERROR(SUMIFS(AllPublicationData!$H:$H,AllPublicationData!$A:$A,'Publication Table (%)'!$B76,AllPublicationData!$B:$B,'Publication Table (%)'!$C$4,AllPublicationData!$D:$D,'Publication Table (%)'!H$7)/
SUMIFS(AllPublicationData!$E:$E,AllPublicationData!$A:$A,'Publication Table (%)'!$B76,AllPublicationData!$B:$B,'Publication Table (%)'!$C$4,AllPublicationData!$D:$D,'Publication Table (%)'!H$7),
SUMIFS(AllPublicationData!$H:$H,AllPublicationData!$A:$A,'Publication Table (%)'!$B76,AllPublicationData!$B:$B,'Publication Table (%)'!H$7)/
SUMIFS(AllPublicationData!$E:$E,AllPublicationData!$A:$A,'Publication Table (%)'!$B76,AllPublicationData!$B:$B,'Publication Table (%)'!H$7)),
IF('Publication Table (%)'!$C$5="Operations cancelled for non-clinical/capacity reasons",
IFERROR(SUMIFS(AllPublicationData!$I:$I,AllPublicationData!$A:$A,'Publication Table (%)'!$B76,AllPublicationData!$B:$B,'Publication Table (%)'!$C$4,AllPublicationData!$D:$D,'Publication Table (%)'!H$7)/
SUMIFS(AllPublicationData!$E:$E,AllPublicationData!$A:$A,'Publication Table (%)'!$B76,AllPublicationData!$B:$B,'Publication Table (%)'!$C$4,AllPublicationData!$D:$D,'Publication Table (%)'!H$7),
SUMIFS(AllPublicationData!$I:$I,AllPublicationData!$A:$A,'Publication Table (%)'!$B76,AllPublicationData!$B:$B,'Publication Table (%)'!H$7)/
SUMIFS(AllPublicationData!$E:$E,AllPublicationData!$A:$A,'Publication Table (%)'!$B76,AllPublicationData!$B:$B,'Publication Table (%)'!H$7)),
IF('Publication Table (%)'!$C$5="Cancellations for other reasons",
IFERROR(SUMIFS(AllPublicationData!$J:$J,AllPublicationData!$A:$A,'Publication Table (%)'!$B76,AllPublicationData!$B:$B,'Publication Table (%)'!$C$4,AllPublicationData!$D:$D,'Publication Table (%)'!H$7)/
SUMIFS(AllPublicationData!$E:$E,AllPublicationData!$A:$A,'Publication Table (%)'!$B76,AllPublicationData!$B:$B,'Publication Table (%)'!$C$4,AllPublicationData!$D:$D,'Publication Table (%)'!H$7),
SUMIFS(AllPublicationData!$J:$J,AllPublicationData!$A:$A,'Publication Table (%)'!$B76,AllPublicationData!$B:$B,'Publication Table (%)'!H$7)/
SUMIFS(AllPublicationData!$E:$E,AllPublicationData!$A:$A,'Publication Table (%)'!$B76,AllPublicationData!$B:$B,'Publication Table (%)'!H$7)))))))</f>
        <v>9.1575091575091569E-2</v>
      </c>
      <c r="I76" s="96">
        <f>IF('Publication Table (%)'!$C$5="All Cancelled Operations",
IFERROR(SUMIFS(AllPublicationData!$F:$F,AllPublicationData!$A:$A,'Publication Table (%)'!$B76,AllPublicationData!$B:$B,'Publication Table (%)'!$C$4,AllPublicationData!$D:$D,'Publication Table (%)'!I$7)/
SUMIFS(AllPublicationData!$E:$E,AllPublicationData!$A:$A,'Publication Table (%)'!$B76,AllPublicationData!$B:$B,'Publication Table (%)'!$C$4,AllPublicationData!$D:$D,'Publication Table (%)'!I$7),
SUMIFS(AllPublicationData!$F:$F,AllPublicationData!$A:$A,'Publication Table (%)'!$B76,AllPublicationData!$B:$B,'Publication Table (%)'!I$7)/
SUMIFS(AllPublicationData!$E:$E,AllPublicationData!$A:$A,'Publication Table (%)'!$B76,AllPublicationData!$B:$B,'Publication Table (%)'!I$7)),
IF('Publication Table (%)'!$C$5="Operations cancelled by patient",
IFERROR(SUMIFS(AllPublicationData!$G:$G,AllPublicationData!$A:$A,'Publication Table (%)'!$B76,AllPublicationData!$B:$B,'Publication Table (%)'!$C$4,AllPublicationData!$D:$D,'Publication Table (%)'!I$7)/
SUMIFS(AllPublicationData!$E:$E,AllPublicationData!$A:$A,'Publication Table (%)'!$B76,AllPublicationData!$B:$B,'Publication Table (%)'!$C$4,AllPublicationData!$D:$D,'Publication Table (%)'!I$7),
SUMIFS(AllPublicationData!$G:$G,AllPublicationData!$A:$A,'Publication Table (%)'!$B76,AllPublicationData!$B:$B,'Publication Table (%)'!I$7)/
SUMIFS(AllPublicationData!$E:$E,AllPublicationData!$A:$A,'Publication Table (%)'!$B76,AllPublicationData!$B:$B,'Publication Table (%)'!I$7)),
IF('Publication Table (%)'!$C$5="Operations cancelled for clinical reasons",
IFERROR(SUMIFS(AllPublicationData!$H:$H,AllPublicationData!$A:$A,'Publication Table (%)'!$B76,AllPublicationData!$B:$B,'Publication Table (%)'!$C$4,AllPublicationData!$D:$D,'Publication Table (%)'!I$7)/
SUMIFS(AllPublicationData!$E:$E,AllPublicationData!$A:$A,'Publication Table (%)'!$B76,AllPublicationData!$B:$B,'Publication Table (%)'!$C$4,AllPublicationData!$D:$D,'Publication Table (%)'!I$7),
SUMIFS(AllPublicationData!$H:$H,AllPublicationData!$A:$A,'Publication Table (%)'!$B76,AllPublicationData!$B:$B,'Publication Table (%)'!I$7)/
SUMIFS(AllPublicationData!$E:$E,AllPublicationData!$A:$A,'Publication Table (%)'!$B76,AllPublicationData!$B:$B,'Publication Table (%)'!I$7)),
IF('Publication Table (%)'!$C$5="Operations cancelled for non-clinical/capacity reasons",
IFERROR(SUMIFS(AllPublicationData!$I:$I,AllPublicationData!$A:$A,'Publication Table (%)'!$B76,AllPublicationData!$B:$B,'Publication Table (%)'!$C$4,AllPublicationData!$D:$D,'Publication Table (%)'!I$7)/
SUMIFS(AllPublicationData!$E:$E,AllPublicationData!$A:$A,'Publication Table (%)'!$B76,AllPublicationData!$B:$B,'Publication Table (%)'!$C$4,AllPublicationData!$D:$D,'Publication Table (%)'!I$7),
SUMIFS(AllPublicationData!$I:$I,AllPublicationData!$A:$A,'Publication Table (%)'!$B76,AllPublicationData!$B:$B,'Publication Table (%)'!I$7)/
SUMIFS(AllPublicationData!$E:$E,AllPublicationData!$A:$A,'Publication Table (%)'!$B76,AllPublicationData!$B:$B,'Publication Table (%)'!I$7)),
IF('Publication Table (%)'!$C$5="Cancellations for other reasons",
IFERROR(SUMIFS(AllPublicationData!$J:$J,AllPublicationData!$A:$A,'Publication Table (%)'!$B76,AllPublicationData!$B:$B,'Publication Table (%)'!$C$4,AllPublicationData!$D:$D,'Publication Table (%)'!I$7)/
SUMIFS(AllPublicationData!$E:$E,AllPublicationData!$A:$A,'Publication Table (%)'!$B76,AllPublicationData!$B:$B,'Publication Table (%)'!$C$4,AllPublicationData!$D:$D,'Publication Table (%)'!I$7),
SUMIFS(AllPublicationData!$J:$J,AllPublicationData!$A:$A,'Publication Table (%)'!$B76,AllPublicationData!$B:$B,'Publication Table (%)'!I$7)/
SUMIFS(AllPublicationData!$E:$E,AllPublicationData!$A:$A,'Publication Table (%)'!$B76,AllPublicationData!$B:$B,'Publication Table (%)'!I$7)))))))</f>
        <v>8.0996884735202487E-2</v>
      </c>
      <c r="J76" s="96">
        <f>IF('Publication Table (%)'!$C$5="All Cancelled Operations",
IFERROR(SUMIFS(AllPublicationData!$F:$F,AllPublicationData!$A:$A,'Publication Table (%)'!$B76,AllPublicationData!$B:$B,'Publication Table (%)'!$C$4,AllPublicationData!$D:$D,'Publication Table (%)'!J$7)/
SUMIFS(AllPublicationData!$E:$E,AllPublicationData!$A:$A,'Publication Table (%)'!$B76,AllPublicationData!$B:$B,'Publication Table (%)'!$C$4,AllPublicationData!$D:$D,'Publication Table (%)'!J$7),
SUMIFS(AllPublicationData!$F:$F,AllPublicationData!$A:$A,'Publication Table (%)'!$B76,AllPublicationData!$B:$B,'Publication Table (%)'!J$7)/
SUMIFS(AllPublicationData!$E:$E,AllPublicationData!$A:$A,'Publication Table (%)'!$B76,AllPublicationData!$B:$B,'Publication Table (%)'!J$7)),
IF('Publication Table (%)'!$C$5="Operations cancelled by patient",
IFERROR(SUMIFS(AllPublicationData!$G:$G,AllPublicationData!$A:$A,'Publication Table (%)'!$B76,AllPublicationData!$B:$B,'Publication Table (%)'!$C$4,AllPublicationData!$D:$D,'Publication Table (%)'!J$7)/
SUMIFS(AllPublicationData!$E:$E,AllPublicationData!$A:$A,'Publication Table (%)'!$B76,AllPublicationData!$B:$B,'Publication Table (%)'!$C$4,AllPublicationData!$D:$D,'Publication Table (%)'!J$7),
SUMIFS(AllPublicationData!$G:$G,AllPublicationData!$A:$A,'Publication Table (%)'!$B76,AllPublicationData!$B:$B,'Publication Table (%)'!J$7)/
SUMIFS(AllPublicationData!$E:$E,AllPublicationData!$A:$A,'Publication Table (%)'!$B76,AllPublicationData!$B:$B,'Publication Table (%)'!J$7)),
IF('Publication Table (%)'!$C$5="Operations cancelled for clinical reasons",
IFERROR(SUMIFS(AllPublicationData!$H:$H,AllPublicationData!$A:$A,'Publication Table (%)'!$B76,AllPublicationData!$B:$B,'Publication Table (%)'!$C$4,AllPublicationData!$D:$D,'Publication Table (%)'!J$7)/
SUMIFS(AllPublicationData!$E:$E,AllPublicationData!$A:$A,'Publication Table (%)'!$B76,AllPublicationData!$B:$B,'Publication Table (%)'!$C$4,AllPublicationData!$D:$D,'Publication Table (%)'!J$7),
SUMIFS(AllPublicationData!$H:$H,AllPublicationData!$A:$A,'Publication Table (%)'!$B76,AllPublicationData!$B:$B,'Publication Table (%)'!J$7)/
SUMIFS(AllPublicationData!$E:$E,AllPublicationData!$A:$A,'Publication Table (%)'!$B76,AllPublicationData!$B:$B,'Publication Table (%)'!J$7)),
IF('Publication Table (%)'!$C$5="Operations cancelled for non-clinical/capacity reasons",
IFERROR(SUMIFS(AllPublicationData!$I:$I,AllPublicationData!$A:$A,'Publication Table (%)'!$B76,AllPublicationData!$B:$B,'Publication Table (%)'!$C$4,AllPublicationData!$D:$D,'Publication Table (%)'!J$7)/
SUMIFS(AllPublicationData!$E:$E,AllPublicationData!$A:$A,'Publication Table (%)'!$B76,AllPublicationData!$B:$B,'Publication Table (%)'!$C$4,AllPublicationData!$D:$D,'Publication Table (%)'!J$7),
SUMIFS(AllPublicationData!$I:$I,AllPublicationData!$A:$A,'Publication Table (%)'!$B76,AllPublicationData!$B:$B,'Publication Table (%)'!J$7)/
SUMIFS(AllPublicationData!$E:$E,AllPublicationData!$A:$A,'Publication Table (%)'!$B76,AllPublicationData!$B:$B,'Publication Table (%)'!J$7)),
IF('Publication Table (%)'!$C$5="Cancellations for other reasons",
IFERROR(SUMIFS(AllPublicationData!$J:$J,AllPublicationData!$A:$A,'Publication Table (%)'!$B76,AllPublicationData!$B:$B,'Publication Table (%)'!$C$4,AllPublicationData!$D:$D,'Publication Table (%)'!J$7)/
SUMIFS(AllPublicationData!$E:$E,AllPublicationData!$A:$A,'Publication Table (%)'!$B76,AllPublicationData!$B:$B,'Publication Table (%)'!$C$4,AllPublicationData!$D:$D,'Publication Table (%)'!J$7),
SUMIFS(AllPublicationData!$J:$J,AllPublicationData!$A:$A,'Publication Table (%)'!$B76,AllPublicationData!$B:$B,'Publication Table (%)'!J$7)/
SUMIFS(AllPublicationData!$E:$E,AllPublicationData!$A:$A,'Publication Table (%)'!$B76,AllPublicationData!$B:$B,'Publication Table (%)'!J$7)))))))</f>
        <v>8.4422110552763815E-2</v>
      </c>
      <c r="K76" s="96">
        <f>IF('Publication Table (%)'!$C$5="All Cancelled Operations",
IFERROR(SUMIFS(AllPublicationData!$F:$F,AllPublicationData!$A:$A,'Publication Table (%)'!$B76,AllPublicationData!$B:$B,'Publication Table (%)'!$C$4,AllPublicationData!$D:$D,'Publication Table (%)'!K$7)/
SUMIFS(AllPublicationData!$E:$E,AllPublicationData!$A:$A,'Publication Table (%)'!$B76,AllPublicationData!$B:$B,'Publication Table (%)'!$C$4,AllPublicationData!$D:$D,'Publication Table (%)'!K$7),
SUMIFS(AllPublicationData!$F:$F,AllPublicationData!$A:$A,'Publication Table (%)'!$B76,AllPublicationData!$B:$B,'Publication Table (%)'!K$7)/
SUMIFS(AllPublicationData!$E:$E,AllPublicationData!$A:$A,'Publication Table (%)'!$B76,AllPublicationData!$B:$B,'Publication Table (%)'!K$7)),
IF('Publication Table (%)'!$C$5="Operations cancelled by patient",
IFERROR(SUMIFS(AllPublicationData!$G:$G,AllPublicationData!$A:$A,'Publication Table (%)'!$B76,AllPublicationData!$B:$B,'Publication Table (%)'!$C$4,AllPublicationData!$D:$D,'Publication Table (%)'!K$7)/
SUMIFS(AllPublicationData!$E:$E,AllPublicationData!$A:$A,'Publication Table (%)'!$B76,AllPublicationData!$B:$B,'Publication Table (%)'!$C$4,AllPublicationData!$D:$D,'Publication Table (%)'!K$7),
SUMIFS(AllPublicationData!$G:$G,AllPublicationData!$A:$A,'Publication Table (%)'!$B76,AllPublicationData!$B:$B,'Publication Table (%)'!K$7)/
SUMIFS(AllPublicationData!$E:$E,AllPublicationData!$A:$A,'Publication Table (%)'!$B76,AllPublicationData!$B:$B,'Publication Table (%)'!K$7)),
IF('Publication Table (%)'!$C$5="Operations cancelled for clinical reasons",
IFERROR(SUMIFS(AllPublicationData!$H:$H,AllPublicationData!$A:$A,'Publication Table (%)'!$B76,AllPublicationData!$B:$B,'Publication Table (%)'!$C$4,AllPublicationData!$D:$D,'Publication Table (%)'!K$7)/
SUMIFS(AllPublicationData!$E:$E,AllPublicationData!$A:$A,'Publication Table (%)'!$B76,AllPublicationData!$B:$B,'Publication Table (%)'!$C$4,AllPublicationData!$D:$D,'Publication Table (%)'!K$7),
SUMIFS(AllPublicationData!$H:$H,AllPublicationData!$A:$A,'Publication Table (%)'!$B76,AllPublicationData!$B:$B,'Publication Table (%)'!K$7)/
SUMIFS(AllPublicationData!$E:$E,AllPublicationData!$A:$A,'Publication Table (%)'!$B76,AllPublicationData!$B:$B,'Publication Table (%)'!K$7)),
IF('Publication Table (%)'!$C$5="Operations cancelled for non-clinical/capacity reasons",
IFERROR(SUMIFS(AllPublicationData!$I:$I,AllPublicationData!$A:$A,'Publication Table (%)'!$B76,AllPublicationData!$B:$B,'Publication Table (%)'!$C$4,AllPublicationData!$D:$D,'Publication Table (%)'!K$7)/
SUMIFS(AllPublicationData!$E:$E,AllPublicationData!$A:$A,'Publication Table (%)'!$B76,AllPublicationData!$B:$B,'Publication Table (%)'!$C$4,AllPublicationData!$D:$D,'Publication Table (%)'!K$7),
SUMIFS(AllPublicationData!$I:$I,AllPublicationData!$A:$A,'Publication Table (%)'!$B76,AllPublicationData!$B:$B,'Publication Table (%)'!K$7)/
SUMIFS(AllPublicationData!$E:$E,AllPublicationData!$A:$A,'Publication Table (%)'!$B76,AllPublicationData!$B:$B,'Publication Table (%)'!K$7)),
IF('Publication Table (%)'!$C$5="Cancellations for other reasons",
IFERROR(SUMIFS(AllPublicationData!$J:$J,AllPublicationData!$A:$A,'Publication Table (%)'!$B76,AllPublicationData!$B:$B,'Publication Table (%)'!$C$4,AllPublicationData!$D:$D,'Publication Table (%)'!K$7)/
SUMIFS(AllPublicationData!$E:$E,AllPublicationData!$A:$A,'Publication Table (%)'!$B76,AllPublicationData!$B:$B,'Publication Table (%)'!$C$4,AllPublicationData!$D:$D,'Publication Table (%)'!K$7),
SUMIFS(AllPublicationData!$J:$J,AllPublicationData!$A:$A,'Publication Table (%)'!$B76,AllPublicationData!$B:$B,'Publication Table (%)'!K$7)/
SUMIFS(AllPublicationData!$E:$E,AllPublicationData!$A:$A,'Publication Table (%)'!$B76,AllPublicationData!$B:$B,'Publication Table (%)'!K$7)))))))</f>
        <v>9.4479004665629862E-2</v>
      </c>
      <c r="L76" s="96">
        <f>IF('Publication Table (%)'!$C$5="All Cancelled Operations",
IFERROR(SUMIFS(AllPublicationData!$F:$F,AllPublicationData!$A:$A,'Publication Table (%)'!$B76,AllPublicationData!$B:$B,'Publication Table (%)'!$C$4,AllPublicationData!$D:$D,'Publication Table (%)'!L$7)/
SUMIFS(AllPublicationData!$E:$E,AllPublicationData!$A:$A,'Publication Table (%)'!$B76,AllPublicationData!$B:$B,'Publication Table (%)'!$C$4,AllPublicationData!$D:$D,'Publication Table (%)'!L$7),
SUMIFS(AllPublicationData!$F:$F,AllPublicationData!$A:$A,'Publication Table (%)'!$B76,AllPublicationData!$B:$B,'Publication Table (%)'!L$7)/
SUMIFS(AllPublicationData!$E:$E,AllPublicationData!$A:$A,'Publication Table (%)'!$B76,AllPublicationData!$B:$B,'Publication Table (%)'!L$7)),
IF('Publication Table (%)'!$C$5="Operations cancelled by patient",
IFERROR(SUMIFS(AllPublicationData!$G:$G,AllPublicationData!$A:$A,'Publication Table (%)'!$B76,AllPublicationData!$B:$B,'Publication Table (%)'!$C$4,AllPublicationData!$D:$D,'Publication Table (%)'!L$7)/
SUMIFS(AllPublicationData!$E:$E,AllPublicationData!$A:$A,'Publication Table (%)'!$B76,AllPublicationData!$B:$B,'Publication Table (%)'!$C$4,AllPublicationData!$D:$D,'Publication Table (%)'!L$7),
SUMIFS(AllPublicationData!$G:$G,AllPublicationData!$A:$A,'Publication Table (%)'!$B76,AllPublicationData!$B:$B,'Publication Table (%)'!L$7)/
SUMIFS(AllPublicationData!$E:$E,AllPublicationData!$A:$A,'Publication Table (%)'!$B76,AllPublicationData!$B:$B,'Publication Table (%)'!L$7)),
IF('Publication Table (%)'!$C$5="Operations cancelled for clinical reasons",
IFERROR(SUMIFS(AllPublicationData!$H:$H,AllPublicationData!$A:$A,'Publication Table (%)'!$B76,AllPublicationData!$B:$B,'Publication Table (%)'!$C$4,AllPublicationData!$D:$D,'Publication Table (%)'!L$7)/
SUMIFS(AllPublicationData!$E:$E,AllPublicationData!$A:$A,'Publication Table (%)'!$B76,AllPublicationData!$B:$B,'Publication Table (%)'!$C$4,AllPublicationData!$D:$D,'Publication Table (%)'!L$7),
SUMIFS(AllPublicationData!$H:$H,AllPublicationData!$A:$A,'Publication Table (%)'!$B76,AllPublicationData!$B:$B,'Publication Table (%)'!L$7)/
SUMIFS(AllPublicationData!$E:$E,AllPublicationData!$A:$A,'Publication Table (%)'!$B76,AllPublicationData!$B:$B,'Publication Table (%)'!L$7)),
IF('Publication Table (%)'!$C$5="Operations cancelled for non-clinical/capacity reasons",
IFERROR(SUMIFS(AllPublicationData!$I:$I,AllPublicationData!$A:$A,'Publication Table (%)'!$B76,AllPublicationData!$B:$B,'Publication Table (%)'!$C$4,AllPublicationData!$D:$D,'Publication Table (%)'!L$7)/
SUMIFS(AllPublicationData!$E:$E,AllPublicationData!$A:$A,'Publication Table (%)'!$B76,AllPublicationData!$B:$B,'Publication Table (%)'!$C$4,AllPublicationData!$D:$D,'Publication Table (%)'!L$7),
SUMIFS(AllPublicationData!$I:$I,AllPublicationData!$A:$A,'Publication Table (%)'!$B76,AllPublicationData!$B:$B,'Publication Table (%)'!L$7)/
SUMIFS(AllPublicationData!$E:$E,AllPublicationData!$A:$A,'Publication Table (%)'!$B76,AllPublicationData!$B:$B,'Publication Table (%)'!L$7)),
IF('Publication Table (%)'!$C$5="Cancellations for other reasons",
IFERROR(SUMIFS(AllPublicationData!$J:$J,AllPublicationData!$A:$A,'Publication Table (%)'!$B76,AllPublicationData!$B:$B,'Publication Table (%)'!$C$4,AllPublicationData!$D:$D,'Publication Table (%)'!L$7)/
SUMIFS(AllPublicationData!$E:$E,AllPublicationData!$A:$A,'Publication Table (%)'!$B76,AllPublicationData!$B:$B,'Publication Table (%)'!$C$4,AllPublicationData!$D:$D,'Publication Table (%)'!L$7),
SUMIFS(AllPublicationData!$J:$J,AllPublicationData!$A:$A,'Publication Table (%)'!$B76,AllPublicationData!$B:$B,'Publication Table (%)'!L$7)/
SUMIFS(AllPublicationData!$E:$E,AllPublicationData!$A:$A,'Publication Table (%)'!$B76,AllPublicationData!$B:$B,'Publication Table (%)'!L$7)))))))</f>
        <v>7.8649870801033597E-2</v>
      </c>
      <c r="M76" s="96">
        <f>IF('Publication Table (%)'!$C$5="All Cancelled Operations",
IFERROR(SUMIFS(AllPublicationData!$F:$F,AllPublicationData!$A:$A,'Publication Table (%)'!$B76,AllPublicationData!$B:$B,'Publication Table (%)'!$C$4,AllPublicationData!$D:$D,'Publication Table (%)'!M$7)/
SUMIFS(AllPublicationData!$E:$E,AllPublicationData!$A:$A,'Publication Table (%)'!$B76,AllPublicationData!$B:$B,'Publication Table (%)'!$C$4,AllPublicationData!$D:$D,'Publication Table (%)'!M$7),
SUMIFS(AllPublicationData!$F:$F,AllPublicationData!$A:$A,'Publication Table (%)'!$B76,AllPublicationData!$B:$B,'Publication Table (%)'!M$7)/
SUMIFS(AllPublicationData!$E:$E,AllPublicationData!$A:$A,'Publication Table (%)'!$B76,AllPublicationData!$B:$B,'Publication Table (%)'!M$7)),
IF('Publication Table (%)'!$C$5="Operations cancelled by patient",
IFERROR(SUMIFS(AllPublicationData!$G:$G,AllPublicationData!$A:$A,'Publication Table (%)'!$B76,AllPublicationData!$B:$B,'Publication Table (%)'!$C$4,AllPublicationData!$D:$D,'Publication Table (%)'!M$7)/
SUMIFS(AllPublicationData!$E:$E,AllPublicationData!$A:$A,'Publication Table (%)'!$B76,AllPublicationData!$B:$B,'Publication Table (%)'!$C$4,AllPublicationData!$D:$D,'Publication Table (%)'!M$7),
SUMIFS(AllPublicationData!$G:$G,AllPublicationData!$A:$A,'Publication Table (%)'!$B76,AllPublicationData!$B:$B,'Publication Table (%)'!M$7)/
SUMIFS(AllPublicationData!$E:$E,AllPublicationData!$A:$A,'Publication Table (%)'!$B76,AllPublicationData!$B:$B,'Publication Table (%)'!M$7)),
IF('Publication Table (%)'!$C$5="Operations cancelled for clinical reasons",
IFERROR(SUMIFS(AllPublicationData!$H:$H,AllPublicationData!$A:$A,'Publication Table (%)'!$B76,AllPublicationData!$B:$B,'Publication Table (%)'!$C$4,AllPublicationData!$D:$D,'Publication Table (%)'!M$7)/
SUMIFS(AllPublicationData!$E:$E,AllPublicationData!$A:$A,'Publication Table (%)'!$B76,AllPublicationData!$B:$B,'Publication Table (%)'!$C$4,AllPublicationData!$D:$D,'Publication Table (%)'!M$7),
SUMIFS(AllPublicationData!$H:$H,AllPublicationData!$A:$A,'Publication Table (%)'!$B76,AllPublicationData!$B:$B,'Publication Table (%)'!M$7)/
SUMIFS(AllPublicationData!$E:$E,AllPublicationData!$A:$A,'Publication Table (%)'!$B76,AllPublicationData!$B:$B,'Publication Table (%)'!M$7)),
IF('Publication Table (%)'!$C$5="Operations cancelled for non-clinical/capacity reasons",
IFERROR(SUMIFS(AllPublicationData!$I:$I,AllPublicationData!$A:$A,'Publication Table (%)'!$B76,AllPublicationData!$B:$B,'Publication Table (%)'!$C$4,AllPublicationData!$D:$D,'Publication Table (%)'!M$7)/
SUMIFS(AllPublicationData!$E:$E,AllPublicationData!$A:$A,'Publication Table (%)'!$B76,AllPublicationData!$B:$B,'Publication Table (%)'!$C$4,AllPublicationData!$D:$D,'Publication Table (%)'!M$7),
SUMIFS(AllPublicationData!$I:$I,AllPublicationData!$A:$A,'Publication Table (%)'!$B76,AllPublicationData!$B:$B,'Publication Table (%)'!M$7)/
SUMIFS(AllPublicationData!$E:$E,AllPublicationData!$A:$A,'Publication Table (%)'!$B76,AllPublicationData!$B:$B,'Publication Table (%)'!M$7)),
IF('Publication Table (%)'!$C$5="Cancellations for other reasons",
IFERROR(SUMIFS(AllPublicationData!$J:$J,AllPublicationData!$A:$A,'Publication Table (%)'!$B76,AllPublicationData!$B:$B,'Publication Table (%)'!$C$4,AllPublicationData!$D:$D,'Publication Table (%)'!M$7)/
SUMIFS(AllPublicationData!$E:$E,AllPublicationData!$A:$A,'Publication Table (%)'!$B76,AllPublicationData!$B:$B,'Publication Table (%)'!$C$4,AllPublicationData!$D:$D,'Publication Table (%)'!M$7),
SUMIFS(AllPublicationData!$J:$J,AllPublicationData!$A:$A,'Publication Table (%)'!$B76,AllPublicationData!$B:$B,'Publication Table (%)'!M$7)/
SUMIFS(AllPublicationData!$E:$E,AllPublicationData!$A:$A,'Publication Table (%)'!$B76,AllPublicationData!$B:$B,'Publication Table (%)'!M$7)))))))</f>
        <v>0.12837285363859363</v>
      </c>
      <c r="N76" s="96">
        <f>IF('Publication Table (%)'!$C$5="All Cancelled Operations",
IFERROR(SUMIFS(AllPublicationData!$F:$F,AllPublicationData!$A:$A,'Publication Table (%)'!$B76,AllPublicationData!$B:$B,'Publication Table (%)'!$C$4,AllPublicationData!$D:$D,'Publication Table (%)'!N$7)/
SUMIFS(AllPublicationData!$E:$E,AllPublicationData!$A:$A,'Publication Table (%)'!$B76,AllPublicationData!$B:$B,'Publication Table (%)'!$C$4,AllPublicationData!$D:$D,'Publication Table (%)'!N$7),
SUMIFS(AllPublicationData!$F:$F,AllPublicationData!$A:$A,'Publication Table (%)'!$B76,AllPublicationData!$B:$B,'Publication Table (%)'!N$7)/
SUMIFS(AllPublicationData!$E:$E,AllPublicationData!$A:$A,'Publication Table (%)'!$B76,AllPublicationData!$B:$B,'Publication Table (%)'!N$7)),
IF('Publication Table (%)'!$C$5="Operations cancelled by patient",
IFERROR(SUMIFS(AllPublicationData!$G:$G,AllPublicationData!$A:$A,'Publication Table (%)'!$B76,AllPublicationData!$B:$B,'Publication Table (%)'!$C$4,AllPublicationData!$D:$D,'Publication Table (%)'!N$7)/
SUMIFS(AllPublicationData!$E:$E,AllPublicationData!$A:$A,'Publication Table (%)'!$B76,AllPublicationData!$B:$B,'Publication Table (%)'!$C$4,AllPublicationData!$D:$D,'Publication Table (%)'!N$7),
SUMIFS(AllPublicationData!$G:$G,AllPublicationData!$A:$A,'Publication Table (%)'!$B76,AllPublicationData!$B:$B,'Publication Table (%)'!N$7)/
SUMIFS(AllPublicationData!$E:$E,AllPublicationData!$A:$A,'Publication Table (%)'!$B76,AllPublicationData!$B:$B,'Publication Table (%)'!N$7)),
IF('Publication Table (%)'!$C$5="Operations cancelled for clinical reasons",
IFERROR(SUMIFS(AllPublicationData!$H:$H,AllPublicationData!$A:$A,'Publication Table (%)'!$B76,AllPublicationData!$B:$B,'Publication Table (%)'!$C$4,AllPublicationData!$D:$D,'Publication Table (%)'!N$7)/
SUMIFS(AllPublicationData!$E:$E,AllPublicationData!$A:$A,'Publication Table (%)'!$B76,AllPublicationData!$B:$B,'Publication Table (%)'!$C$4,AllPublicationData!$D:$D,'Publication Table (%)'!N$7),
SUMIFS(AllPublicationData!$H:$H,AllPublicationData!$A:$A,'Publication Table (%)'!$B76,AllPublicationData!$B:$B,'Publication Table (%)'!N$7)/
SUMIFS(AllPublicationData!$E:$E,AllPublicationData!$A:$A,'Publication Table (%)'!$B76,AllPublicationData!$B:$B,'Publication Table (%)'!N$7)),
IF('Publication Table (%)'!$C$5="Operations cancelled for non-clinical/capacity reasons",
IFERROR(SUMIFS(AllPublicationData!$I:$I,AllPublicationData!$A:$A,'Publication Table (%)'!$B76,AllPublicationData!$B:$B,'Publication Table (%)'!$C$4,AllPublicationData!$D:$D,'Publication Table (%)'!N$7)/
SUMIFS(AllPublicationData!$E:$E,AllPublicationData!$A:$A,'Publication Table (%)'!$B76,AllPublicationData!$B:$B,'Publication Table (%)'!$C$4,AllPublicationData!$D:$D,'Publication Table (%)'!N$7),
SUMIFS(AllPublicationData!$I:$I,AllPublicationData!$A:$A,'Publication Table (%)'!$B76,AllPublicationData!$B:$B,'Publication Table (%)'!N$7)/
SUMIFS(AllPublicationData!$E:$E,AllPublicationData!$A:$A,'Publication Table (%)'!$B76,AllPublicationData!$B:$B,'Publication Table (%)'!N$7)),
IF('Publication Table (%)'!$C$5="Cancellations for other reasons",
IFERROR(SUMIFS(AllPublicationData!$J:$J,AllPublicationData!$A:$A,'Publication Table (%)'!$B76,AllPublicationData!$B:$B,'Publication Table (%)'!$C$4,AllPublicationData!$D:$D,'Publication Table (%)'!N$7)/
SUMIFS(AllPublicationData!$E:$E,AllPublicationData!$A:$A,'Publication Table (%)'!$B76,AllPublicationData!$B:$B,'Publication Table (%)'!$C$4,AllPublicationData!$D:$D,'Publication Table (%)'!N$7),
SUMIFS(AllPublicationData!$J:$J,AllPublicationData!$A:$A,'Publication Table (%)'!$B76,AllPublicationData!$B:$B,'Publication Table (%)'!N$7)/
SUMIFS(AllPublicationData!$E:$E,AllPublicationData!$A:$A,'Publication Table (%)'!$B76,AllPublicationData!$B:$B,'Publication Table (%)'!N$7)))))))</f>
        <v>9.1787439613526575E-2</v>
      </c>
      <c r="O76" s="96">
        <f>IF('Publication Table (%)'!$C$5="All Cancelled Operations",
IFERROR(SUMIFS(AllPublicationData!$F:$F,AllPublicationData!$A:$A,'Publication Table (%)'!$B76,AllPublicationData!$B:$B,'Publication Table (%)'!$C$4,AllPublicationData!$D:$D,'Publication Table (%)'!O$7)/
SUMIFS(AllPublicationData!$E:$E,AllPublicationData!$A:$A,'Publication Table (%)'!$B76,AllPublicationData!$B:$B,'Publication Table (%)'!$C$4,AllPublicationData!$D:$D,'Publication Table (%)'!O$7),
SUMIFS(AllPublicationData!$F:$F,AllPublicationData!$A:$A,'Publication Table (%)'!$B76,AllPublicationData!$B:$B,'Publication Table (%)'!O$7)/
SUMIFS(AllPublicationData!$E:$E,AllPublicationData!$A:$A,'Publication Table (%)'!$B76,AllPublicationData!$B:$B,'Publication Table (%)'!O$7)),
IF('Publication Table (%)'!$C$5="Operations cancelled by patient",
IFERROR(SUMIFS(AllPublicationData!$G:$G,AllPublicationData!$A:$A,'Publication Table (%)'!$B76,AllPublicationData!$B:$B,'Publication Table (%)'!$C$4,AllPublicationData!$D:$D,'Publication Table (%)'!O$7)/
SUMIFS(AllPublicationData!$E:$E,AllPublicationData!$A:$A,'Publication Table (%)'!$B76,AllPublicationData!$B:$B,'Publication Table (%)'!$C$4,AllPublicationData!$D:$D,'Publication Table (%)'!O$7),
SUMIFS(AllPublicationData!$G:$G,AllPublicationData!$A:$A,'Publication Table (%)'!$B76,AllPublicationData!$B:$B,'Publication Table (%)'!O$7)/
SUMIFS(AllPublicationData!$E:$E,AllPublicationData!$A:$A,'Publication Table (%)'!$B76,AllPublicationData!$B:$B,'Publication Table (%)'!O$7)),
IF('Publication Table (%)'!$C$5="Operations cancelled for clinical reasons",
IFERROR(SUMIFS(AllPublicationData!$H:$H,AllPublicationData!$A:$A,'Publication Table (%)'!$B76,AllPublicationData!$B:$B,'Publication Table (%)'!$C$4,AllPublicationData!$D:$D,'Publication Table (%)'!O$7)/
SUMIFS(AllPublicationData!$E:$E,AllPublicationData!$A:$A,'Publication Table (%)'!$B76,AllPublicationData!$B:$B,'Publication Table (%)'!$C$4,AllPublicationData!$D:$D,'Publication Table (%)'!O$7),
SUMIFS(AllPublicationData!$H:$H,AllPublicationData!$A:$A,'Publication Table (%)'!$B76,AllPublicationData!$B:$B,'Publication Table (%)'!O$7)/
SUMIFS(AllPublicationData!$E:$E,AllPublicationData!$A:$A,'Publication Table (%)'!$B76,AllPublicationData!$B:$B,'Publication Table (%)'!O$7)),
IF('Publication Table (%)'!$C$5="Operations cancelled for non-clinical/capacity reasons",
IFERROR(SUMIFS(AllPublicationData!$I:$I,AllPublicationData!$A:$A,'Publication Table (%)'!$B76,AllPublicationData!$B:$B,'Publication Table (%)'!$C$4,AllPublicationData!$D:$D,'Publication Table (%)'!O$7)/
SUMIFS(AllPublicationData!$E:$E,AllPublicationData!$A:$A,'Publication Table (%)'!$B76,AllPublicationData!$B:$B,'Publication Table (%)'!$C$4,AllPublicationData!$D:$D,'Publication Table (%)'!O$7),
SUMIFS(AllPublicationData!$I:$I,AllPublicationData!$A:$A,'Publication Table (%)'!$B76,AllPublicationData!$B:$B,'Publication Table (%)'!O$7)/
SUMIFS(AllPublicationData!$E:$E,AllPublicationData!$A:$A,'Publication Table (%)'!$B76,AllPublicationData!$B:$B,'Publication Table (%)'!O$7)),
IF('Publication Table (%)'!$C$5="Cancellations for other reasons",
IFERROR(SUMIFS(AllPublicationData!$J:$J,AllPublicationData!$A:$A,'Publication Table (%)'!$B76,AllPublicationData!$B:$B,'Publication Table (%)'!$C$4,AllPublicationData!$D:$D,'Publication Table (%)'!O$7)/
SUMIFS(AllPublicationData!$E:$E,AllPublicationData!$A:$A,'Publication Table (%)'!$B76,AllPublicationData!$B:$B,'Publication Table (%)'!$C$4,AllPublicationData!$D:$D,'Publication Table (%)'!O$7),
SUMIFS(AllPublicationData!$J:$J,AllPublicationData!$A:$A,'Publication Table (%)'!$B76,AllPublicationData!$B:$B,'Publication Table (%)'!O$7)/
SUMIFS(AllPublicationData!$E:$E,AllPublicationData!$A:$A,'Publication Table (%)'!$B76,AllPublicationData!$B:$B,'Publication Table (%)'!O$7)))))))</f>
        <v>9.4449047224523616E-2</v>
      </c>
      <c r="P76" s="96">
        <f>IF('Publication Table (%)'!$C$5="All Cancelled Operations",
IFERROR(SUMIFS(AllPublicationData!$F:$F,AllPublicationData!$A:$A,'Publication Table (%)'!$B76,AllPublicationData!$B:$B,'Publication Table (%)'!$C$4,AllPublicationData!$D:$D,'Publication Table (%)'!P$7)/
SUMIFS(AllPublicationData!$E:$E,AllPublicationData!$A:$A,'Publication Table (%)'!$B76,AllPublicationData!$B:$B,'Publication Table (%)'!$C$4,AllPublicationData!$D:$D,'Publication Table (%)'!P$7),
SUMIFS(AllPublicationData!$F:$F,AllPublicationData!$A:$A,'Publication Table (%)'!$B76,AllPublicationData!$B:$B,'Publication Table (%)'!P$7)/
SUMIFS(AllPublicationData!$E:$E,AllPublicationData!$A:$A,'Publication Table (%)'!$B76,AllPublicationData!$B:$B,'Publication Table (%)'!P$7)),
IF('Publication Table (%)'!$C$5="Operations cancelled by patient",
IFERROR(SUMIFS(AllPublicationData!$G:$G,AllPublicationData!$A:$A,'Publication Table (%)'!$B76,AllPublicationData!$B:$B,'Publication Table (%)'!$C$4,AllPublicationData!$D:$D,'Publication Table (%)'!P$7)/
SUMIFS(AllPublicationData!$E:$E,AllPublicationData!$A:$A,'Publication Table (%)'!$B76,AllPublicationData!$B:$B,'Publication Table (%)'!$C$4,AllPublicationData!$D:$D,'Publication Table (%)'!P$7),
SUMIFS(AllPublicationData!$G:$G,AllPublicationData!$A:$A,'Publication Table (%)'!$B76,AllPublicationData!$B:$B,'Publication Table (%)'!P$7)/
SUMIFS(AllPublicationData!$E:$E,AllPublicationData!$A:$A,'Publication Table (%)'!$B76,AllPublicationData!$B:$B,'Publication Table (%)'!P$7)),
IF('Publication Table (%)'!$C$5="Operations cancelled for clinical reasons",
IFERROR(SUMIFS(AllPublicationData!$H:$H,AllPublicationData!$A:$A,'Publication Table (%)'!$B76,AllPublicationData!$B:$B,'Publication Table (%)'!$C$4,AllPublicationData!$D:$D,'Publication Table (%)'!P$7)/
SUMIFS(AllPublicationData!$E:$E,AllPublicationData!$A:$A,'Publication Table (%)'!$B76,AllPublicationData!$B:$B,'Publication Table (%)'!$C$4,AllPublicationData!$D:$D,'Publication Table (%)'!P$7),
SUMIFS(AllPublicationData!$H:$H,AllPublicationData!$A:$A,'Publication Table (%)'!$B76,AllPublicationData!$B:$B,'Publication Table (%)'!P$7)/
SUMIFS(AllPublicationData!$E:$E,AllPublicationData!$A:$A,'Publication Table (%)'!$B76,AllPublicationData!$B:$B,'Publication Table (%)'!P$7)),
IF('Publication Table (%)'!$C$5="Operations cancelled for non-clinical/capacity reasons",
IFERROR(SUMIFS(AllPublicationData!$I:$I,AllPublicationData!$A:$A,'Publication Table (%)'!$B76,AllPublicationData!$B:$B,'Publication Table (%)'!$C$4,AllPublicationData!$D:$D,'Publication Table (%)'!P$7)/
SUMIFS(AllPublicationData!$E:$E,AllPublicationData!$A:$A,'Publication Table (%)'!$B76,AllPublicationData!$B:$B,'Publication Table (%)'!$C$4,AllPublicationData!$D:$D,'Publication Table (%)'!P$7),
SUMIFS(AllPublicationData!$I:$I,AllPublicationData!$A:$A,'Publication Table (%)'!$B76,AllPublicationData!$B:$B,'Publication Table (%)'!P$7)/
SUMIFS(AllPublicationData!$E:$E,AllPublicationData!$A:$A,'Publication Table (%)'!$B76,AllPublicationData!$B:$B,'Publication Table (%)'!P$7)),
IF('Publication Table (%)'!$C$5="Cancellations for other reasons",
IFERROR(SUMIFS(AllPublicationData!$J:$J,AllPublicationData!$A:$A,'Publication Table (%)'!$B76,AllPublicationData!$B:$B,'Publication Table (%)'!$C$4,AllPublicationData!$D:$D,'Publication Table (%)'!P$7)/
SUMIFS(AllPublicationData!$E:$E,AllPublicationData!$A:$A,'Publication Table (%)'!$B76,AllPublicationData!$B:$B,'Publication Table (%)'!$C$4,AllPublicationData!$D:$D,'Publication Table (%)'!P$7),
SUMIFS(AllPublicationData!$J:$J,AllPublicationData!$A:$A,'Publication Table (%)'!$B76,AllPublicationData!$B:$B,'Publication Table (%)'!P$7)/
SUMIFS(AllPublicationData!$E:$E,AllPublicationData!$A:$A,'Publication Table (%)'!$B76,AllPublicationData!$B:$B,'Publication Table (%)'!P$7)))))))</f>
        <v>4.0178571428571432E-2</v>
      </c>
      <c r="Q76" s="96">
        <f>IF('Publication Table (%)'!$C$5="All Cancelled Operations",
IFERROR(SUMIFS(AllPublicationData!$F:$F,AllPublicationData!$A:$A,'Publication Table (%)'!$B76,AllPublicationData!$B:$B,'Publication Table (%)'!$C$4,AllPublicationData!$D:$D,'Publication Table (%)'!Q$7)/
SUMIFS(AllPublicationData!$E:$E,AllPublicationData!$A:$A,'Publication Table (%)'!$B76,AllPublicationData!$B:$B,'Publication Table (%)'!$C$4,AllPublicationData!$D:$D,'Publication Table (%)'!Q$7),
SUMIFS(AllPublicationData!$F:$F,AllPublicationData!$A:$A,'Publication Table (%)'!$B76,AllPublicationData!$B:$B,'Publication Table (%)'!Q$7)/
SUMIFS(AllPublicationData!$E:$E,AllPublicationData!$A:$A,'Publication Table (%)'!$B76,AllPublicationData!$B:$B,'Publication Table (%)'!Q$7)),
IF('Publication Table (%)'!$C$5="Operations cancelled by patient",
IFERROR(SUMIFS(AllPublicationData!$G:$G,AllPublicationData!$A:$A,'Publication Table (%)'!$B76,AllPublicationData!$B:$B,'Publication Table (%)'!$C$4,AllPublicationData!$D:$D,'Publication Table (%)'!Q$7)/
SUMIFS(AllPublicationData!$E:$E,AllPublicationData!$A:$A,'Publication Table (%)'!$B76,AllPublicationData!$B:$B,'Publication Table (%)'!$C$4,AllPublicationData!$D:$D,'Publication Table (%)'!Q$7),
SUMIFS(AllPublicationData!$G:$G,AllPublicationData!$A:$A,'Publication Table (%)'!$B76,AllPublicationData!$B:$B,'Publication Table (%)'!Q$7)/
SUMIFS(AllPublicationData!$E:$E,AllPublicationData!$A:$A,'Publication Table (%)'!$B76,AllPublicationData!$B:$B,'Publication Table (%)'!Q$7)),
IF('Publication Table (%)'!$C$5="Operations cancelled for clinical reasons",
IFERROR(SUMIFS(AllPublicationData!$H:$H,AllPublicationData!$A:$A,'Publication Table (%)'!$B76,AllPublicationData!$B:$B,'Publication Table (%)'!$C$4,AllPublicationData!$D:$D,'Publication Table (%)'!Q$7)/
SUMIFS(AllPublicationData!$E:$E,AllPublicationData!$A:$A,'Publication Table (%)'!$B76,AllPublicationData!$B:$B,'Publication Table (%)'!$C$4,AllPublicationData!$D:$D,'Publication Table (%)'!Q$7),
SUMIFS(AllPublicationData!$H:$H,AllPublicationData!$A:$A,'Publication Table (%)'!$B76,AllPublicationData!$B:$B,'Publication Table (%)'!Q$7)/
SUMIFS(AllPublicationData!$E:$E,AllPublicationData!$A:$A,'Publication Table (%)'!$B76,AllPublicationData!$B:$B,'Publication Table (%)'!Q$7)),
IF('Publication Table (%)'!$C$5="Operations cancelled for non-clinical/capacity reasons",
IFERROR(SUMIFS(AllPublicationData!$I:$I,AllPublicationData!$A:$A,'Publication Table (%)'!$B76,AllPublicationData!$B:$B,'Publication Table (%)'!$C$4,AllPublicationData!$D:$D,'Publication Table (%)'!Q$7)/
SUMIFS(AllPublicationData!$E:$E,AllPublicationData!$A:$A,'Publication Table (%)'!$B76,AllPublicationData!$B:$B,'Publication Table (%)'!$C$4,AllPublicationData!$D:$D,'Publication Table (%)'!Q$7),
SUMIFS(AllPublicationData!$I:$I,AllPublicationData!$A:$A,'Publication Table (%)'!$B76,AllPublicationData!$B:$B,'Publication Table (%)'!Q$7)/
SUMIFS(AllPublicationData!$E:$E,AllPublicationData!$A:$A,'Publication Table (%)'!$B76,AllPublicationData!$B:$B,'Publication Table (%)'!Q$7)),
IF('Publication Table (%)'!$C$5="Cancellations for other reasons",
IFERROR(SUMIFS(AllPublicationData!$J:$J,AllPublicationData!$A:$A,'Publication Table (%)'!$B76,AllPublicationData!$B:$B,'Publication Table (%)'!$C$4,AllPublicationData!$D:$D,'Publication Table (%)'!Q$7)/
SUMIFS(AllPublicationData!$E:$E,AllPublicationData!$A:$A,'Publication Table (%)'!$B76,AllPublicationData!$B:$B,'Publication Table (%)'!$C$4,AllPublicationData!$D:$D,'Publication Table (%)'!Q$7),
SUMIFS(AllPublicationData!$J:$J,AllPublicationData!$A:$A,'Publication Table (%)'!$B76,AllPublicationData!$B:$B,'Publication Table (%)'!Q$7)/
SUMIFS(AllPublicationData!$E:$E,AllPublicationData!$A:$A,'Publication Table (%)'!$B76,AllPublicationData!$B:$B,'Publication Table (%)'!Q$7)))))))</f>
        <v>6.25E-2</v>
      </c>
      <c r="R76" s="96">
        <f>IF('Publication Table (%)'!$C$5="All Cancelled Operations",
IFERROR(SUMIFS(AllPublicationData!$F:$F,AllPublicationData!$A:$A,'Publication Table (%)'!$B76,AllPublicationData!$B:$B,'Publication Table (%)'!$C$4,AllPublicationData!$D:$D,'Publication Table (%)'!R$7)/
SUMIFS(AllPublicationData!$E:$E,AllPublicationData!$A:$A,'Publication Table (%)'!$B76,AllPublicationData!$B:$B,'Publication Table (%)'!$C$4,AllPublicationData!$D:$D,'Publication Table (%)'!R$7),
SUMIFS(AllPublicationData!$F:$F,AllPublicationData!$A:$A,'Publication Table (%)'!$B76,AllPublicationData!$B:$B,'Publication Table (%)'!R$7)/
SUMIFS(AllPublicationData!$E:$E,AllPublicationData!$A:$A,'Publication Table (%)'!$B76,AllPublicationData!$B:$B,'Publication Table (%)'!R$7)),
IF('Publication Table (%)'!$C$5="Operations cancelled by patient",
IFERROR(SUMIFS(AllPublicationData!$G:$G,AllPublicationData!$A:$A,'Publication Table (%)'!$B76,AllPublicationData!$B:$B,'Publication Table (%)'!$C$4,AllPublicationData!$D:$D,'Publication Table (%)'!R$7)/
SUMIFS(AllPublicationData!$E:$E,AllPublicationData!$A:$A,'Publication Table (%)'!$B76,AllPublicationData!$B:$B,'Publication Table (%)'!$C$4,AllPublicationData!$D:$D,'Publication Table (%)'!R$7),
SUMIFS(AllPublicationData!$G:$G,AllPublicationData!$A:$A,'Publication Table (%)'!$B76,AllPublicationData!$B:$B,'Publication Table (%)'!R$7)/
SUMIFS(AllPublicationData!$E:$E,AllPublicationData!$A:$A,'Publication Table (%)'!$B76,AllPublicationData!$B:$B,'Publication Table (%)'!R$7)),
IF('Publication Table (%)'!$C$5="Operations cancelled for clinical reasons",
IFERROR(SUMIFS(AllPublicationData!$H:$H,AllPublicationData!$A:$A,'Publication Table (%)'!$B76,AllPublicationData!$B:$B,'Publication Table (%)'!$C$4,AllPublicationData!$D:$D,'Publication Table (%)'!R$7)/
SUMIFS(AllPublicationData!$E:$E,AllPublicationData!$A:$A,'Publication Table (%)'!$B76,AllPublicationData!$B:$B,'Publication Table (%)'!$C$4,AllPublicationData!$D:$D,'Publication Table (%)'!R$7),
SUMIFS(AllPublicationData!$H:$H,AllPublicationData!$A:$A,'Publication Table (%)'!$B76,AllPublicationData!$B:$B,'Publication Table (%)'!R$7)/
SUMIFS(AllPublicationData!$E:$E,AllPublicationData!$A:$A,'Publication Table (%)'!$B76,AllPublicationData!$B:$B,'Publication Table (%)'!R$7)),
IF('Publication Table (%)'!$C$5="Operations cancelled for non-clinical/capacity reasons",
IFERROR(SUMIFS(AllPublicationData!$I:$I,AllPublicationData!$A:$A,'Publication Table (%)'!$B76,AllPublicationData!$B:$B,'Publication Table (%)'!$C$4,AllPublicationData!$D:$D,'Publication Table (%)'!R$7)/
SUMIFS(AllPublicationData!$E:$E,AllPublicationData!$A:$A,'Publication Table (%)'!$B76,AllPublicationData!$B:$B,'Publication Table (%)'!$C$4,AllPublicationData!$D:$D,'Publication Table (%)'!R$7),
SUMIFS(AllPublicationData!$I:$I,AllPublicationData!$A:$A,'Publication Table (%)'!$B76,AllPublicationData!$B:$B,'Publication Table (%)'!R$7)/
SUMIFS(AllPublicationData!$E:$E,AllPublicationData!$A:$A,'Publication Table (%)'!$B76,AllPublicationData!$B:$B,'Publication Table (%)'!R$7)),
IF('Publication Table (%)'!$C$5="Cancellations for other reasons",
IFERROR(SUMIFS(AllPublicationData!$J:$J,AllPublicationData!$A:$A,'Publication Table (%)'!$B76,AllPublicationData!$B:$B,'Publication Table (%)'!$C$4,AllPublicationData!$D:$D,'Publication Table (%)'!R$7)/
SUMIFS(AllPublicationData!$E:$E,AllPublicationData!$A:$A,'Publication Table (%)'!$B76,AllPublicationData!$B:$B,'Publication Table (%)'!$C$4,AllPublicationData!$D:$D,'Publication Table (%)'!R$7),
SUMIFS(AllPublicationData!$J:$J,AllPublicationData!$A:$A,'Publication Table (%)'!$B76,AllPublicationData!$B:$B,'Publication Table (%)'!R$7)/
SUMIFS(AllPublicationData!$E:$E,AllPublicationData!$A:$A,'Publication Table (%)'!$B76,AllPublicationData!$B:$B,'Publication Table (%)'!R$7)))))))</f>
        <v>7.0588235294117646E-2</v>
      </c>
      <c r="S76" s="96">
        <f>IF('Publication Table (%)'!$C$5="All Cancelled Operations",
IFERROR(SUMIFS(AllPublicationData!$F:$F,AllPublicationData!$A:$A,'Publication Table (%)'!$B76,AllPublicationData!$B:$B,'Publication Table (%)'!$C$4,AllPublicationData!$D:$D,'Publication Table (%)'!S$7)/
SUMIFS(AllPublicationData!$E:$E,AllPublicationData!$A:$A,'Publication Table (%)'!$B76,AllPublicationData!$B:$B,'Publication Table (%)'!$C$4,AllPublicationData!$D:$D,'Publication Table (%)'!S$7),
SUMIFS(AllPublicationData!$F:$F,AllPublicationData!$A:$A,'Publication Table (%)'!$B76,AllPublicationData!$B:$B,'Publication Table (%)'!S$7)/
SUMIFS(AllPublicationData!$E:$E,AllPublicationData!$A:$A,'Publication Table (%)'!$B76,AllPublicationData!$B:$B,'Publication Table (%)'!S$7)),
IF('Publication Table (%)'!$C$5="Operations cancelled by patient",
IFERROR(SUMIFS(AllPublicationData!$G:$G,AllPublicationData!$A:$A,'Publication Table (%)'!$B76,AllPublicationData!$B:$B,'Publication Table (%)'!$C$4,AllPublicationData!$D:$D,'Publication Table (%)'!S$7)/
SUMIFS(AllPublicationData!$E:$E,AllPublicationData!$A:$A,'Publication Table (%)'!$B76,AllPublicationData!$B:$B,'Publication Table (%)'!$C$4,AllPublicationData!$D:$D,'Publication Table (%)'!S$7),
SUMIFS(AllPublicationData!$G:$G,AllPublicationData!$A:$A,'Publication Table (%)'!$B76,AllPublicationData!$B:$B,'Publication Table (%)'!S$7)/
SUMIFS(AllPublicationData!$E:$E,AllPublicationData!$A:$A,'Publication Table (%)'!$B76,AllPublicationData!$B:$B,'Publication Table (%)'!S$7)),
IF('Publication Table (%)'!$C$5="Operations cancelled for clinical reasons",
IFERROR(SUMIFS(AllPublicationData!$H:$H,AllPublicationData!$A:$A,'Publication Table (%)'!$B76,AllPublicationData!$B:$B,'Publication Table (%)'!$C$4,AllPublicationData!$D:$D,'Publication Table (%)'!S$7)/
SUMIFS(AllPublicationData!$E:$E,AllPublicationData!$A:$A,'Publication Table (%)'!$B76,AllPublicationData!$B:$B,'Publication Table (%)'!$C$4,AllPublicationData!$D:$D,'Publication Table (%)'!S$7),
SUMIFS(AllPublicationData!$H:$H,AllPublicationData!$A:$A,'Publication Table (%)'!$B76,AllPublicationData!$B:$B,'Publication Table (%)'!S$7)/
SUMIFS(AllPublicationData!$E:$E,AllPublicationData!$A:$A,'Publication Table (%)'!$B76,AllPublicationData!$B:$B,'Publication Table (%)'!S$7)),
IF('Publication Table (%)'!$C$5="Operations cancelled for non-clinical/capacity reasons",
IFERROR(SUMIFS(AllPublicationData!$I:$I,AllPublicationData!$A:$A,'Publication Table (%)'!$B76,AllPublicationData!$B:$B,'Publication Table (%)'!$C$4,AllPublicationData!$D:$D,'Publication Table (%)'!S$7)/
SUMIFS(AllPublicationData!$E:$E,AllPublicationData!$A:$A,'Publication Table (%)'!$B76,AllPublicationData!$B:$B,'Publication Table (%)'!$C$4,AllPublicationData!$D:$D,'Publication Table (%)'!S$7),
SUMIFS(AllPublicationData!$I:$I,AllPublicationData!$A:$A,'Publication Table (%)'!$B76,AllPublicationData!$B:$B,'Publication Table (%)'!S$7)/
SUMIFS(AllPublicationData!$E:$E,AllPublicationData!$A:$A,'Publication Table (%)'!$B76,AllPublicationData!$B:$B,'Publication Table (%)'!S$7)),
IF('Publication Table (%)'!$C$5="Cancellations for other reasons",
IFERROR(SUMIFS(AllPublicationData!$J:$J,AllPublicationData!$A:$A,'Publication Table (%)'!$B76,AllPublicationData!$B:$B,'Publication Table (%)'!$C$4,AllPublicationData!$D:$D,'Publication Table (%)'!S$7)/
SUMIFS(AllPublicationData!$E:$E,AllPublicationData!$A:$A,'Publication Table (%)'!$B76,AllPublicationData!$B:$B,'Publication Table (%)'!$C$4,AllPublicationData!$D:$D,'Publication Table (%)'!S$7),
SUMIFS(AllPublicationData!$J:$J,AllPublicationData!$A:$A,'Publication Table (%)'!$B76,AllPublicationData!$B:$B,'Publication Table (%)'!S$7)/
SUMIFS(AllPublicationData!$E:$E,AllPublicationData!$A:$A,'Publication Table (%)'!$B76,AllPublicationData!$B:$B,'Publication Table (%)'!S$7)))))))</f>
        <v>8.8888888888888892E-2</v>
      </c>
    </row>
    <row r="77" spans="2:19" x14ac:dyDescent="0.35">
      <c r="B77" s="89">
        <v>43313</v>
      </c>
      <c r="C77" s="112">
        <f>IF('Publication Table (%)'!$C$5="All Cancelled Operations",
SUMIFS(AllPublicationData!$F:$F,AllPublicationData!$A:$A,'Publication Table (%)'!$B77,AllPublicationData!$B:$B,'Publication Table (%)'!$C$4),
IF('Publication Table (%)'!$C$5="Operations cancelled by patient",
SUMIFS(AllPublicationData!$G:$G,AllPublicationData!$A:$A,'Publication Table (%)'!$B77,AllPublicationData!$B:$B,'Publication Table (%)'!$C$4),
IF('Publication Table (%)'!$C$5="Operations cancelled for clinical reasons",
SUMIFS(AllPublicationData!$H:$H,AllPublicationData!$A:$A,'Publication Table (%)'!$B77,AllPublicationData!$B:$B,'Publication Table (%)'!$C$4),
IF('Publication Table (%)'!$C$5="Operations cancelled for non-clinical/capacity reasons",
SUMIFS(AllPublicationData!$I:$I,AllPublicationData!$A:$A,'Publication Table (%)'!$B77,AllPublicationData!$B:$B,'Publication Table (%)'!$C$4),
IF('Publication Table (%)'!$C$5="Cancellations for other reasons",
SUMIFS(AllPublicationData!$J:$J,AllPublicationData!$A:$A,'Publication Table (%)'!$B77,AllPublicationData!$B:$B,'Publication Table (%)'!$C$4))))))+
IF(AND($C$4="NHS Scotland",$C$5="All Cancelled Operations"),
SUMIFS(AllPublicationData!$F:$F,AllPublicationData!$A:$A,'Publication Table (%)'!$B77),
IF(AND($C$4="NHS Scotland",$C$5="Operations cancelled by patient"),
SUMIFS(AllPublicationData!$G:$G,AllPublicationData!$A:$A,'Publication Table (%)'!$B77),
IF(AND($C$4="NHS Scotland",$C$5="Operations cancelled for clinical reasons"),
SUMIFS(AllPublicationData!$H:$H,AllPublicationData!$A:$A,'Publication Table (%)'!$B77),
IF(AND($C$4="NHS Scotland",$C$5="Operations cancelled for non-clinical/capacity reasons"),
SUMIFS(AllPublicationData!$I:$I,AllPublicationData!$A:$A,'Publication Table (%)'!$B77),
IF(AND($C$4="NHS Scotland",$C$5="Cancellations for other reasons"),
SUMIFS(AllPublicationData!$J:$J,AllPublicationData!$A:$A,'Publication Table (%)'!$B77))))))</f>
        <v>2601</v>
      </c>
      <c r="D77" s="110">
        <f>IF(AND('Publication Table (%)'!$C$5="All Cancelled Operations",$C$4&lt;&gt;"NHS Scotland"),
IFERROR(SUMIFS(AllPublicationData!$F:$F,AllPublicationData!$A:$A,'Publication Table (%)'!$B77,AllPublicationData!$B:$B,'Publication Table (%)'!$C$4,AllPublicationData!$D:$D,'Publication Table (%)'!D$7)/
SUMIFS(AllPublicationData!$E:$E,AllPublicationData!$A:$A,'Publication Table (%)'!$B77,AllPublicationData!$B:$B,'Publication Table (%)'!$C$4,AllPublicationData!$D:$D,'Publication Table (%)'!D$7),
SUMIFS(AllPublicationData!$F:$F,AllPublicationData!$A:$A,'Publication Table (%)'!$B77,AllPublicationData!$B:$B,'Publication Table (%)'!D$7)/
SUMIFS(AllPublicationData!$E:$E,AllPublicationData!$A:$A,'Publication Table (%)'!$B77,AllPublicationData!$B:$B,'Publication Table (%)'!D$7)),
IF(AND('Publication Table (%)'!$C$5="Operations cancelled by patient",$C$4&lt;&gt;"NHS Scotland"),
IFERROR(SUMIFS(AllPublicationData!$G:$G,AllPublicationData!$A:$A,'Publication Table (%)'!$B77,AllPublicationData!$B:$B,'Publication Table (%)'!$C$4,AllPublicationData!$D:$D,'Publication Table (%)'!D$7)/
SUMIFS(AllPublicationData!$E:$E,AllPublicationData!$A:$A,'Publication Table (%)'!$B77,AllPublicationData!$B:$B,'Publication Table (%)'!$C$4,AllPublicationData!$D:$D,'Publication Table (%)'!D$7),
SUMIFS(AllPublicationData!$G:$G,AllPublicationData!$A:$A,'Publication Table (%)'!$B77,AllPublicationData!$B:$B,'Publication Table (%)'!D$7)/
SUMIFS(AllPublicationData!$E:$E,AllPublicationData!$A:$A,'Publication Table (%)'!$B77,AllPublicationData!$B:$B,'Publication Table (%)'!D$7)),
IF(AND('Publication Table (%)'!$C$5="Operations cancelled for clinical reasons",$C$4&lt;&gt;"NHS Scotland"),
IFERROR(SUMIFS(AllPublicationData!$H:$H,AllPublicationData!$A:$A,'Publication Table (%)'!$B77,AllPublicationData!$B:$B,'Publication Table (%)'!$C$4,AllPublicationData!$D:$D,'Publication Table (%)'!D$7)/
SUMIFS(AllPublicationData!$E:$E,AllPublicationData!$A:$A,'Publication Table (%)'!$B77,AllPublicationData!$B:$B,'Publication Table (%)'!$C$4,AllPublicationData!$D:$D,'Publication Table (%)'!D$7),
SUMIFS(AllPublicationData!$H:$H,AllPublicationData!$A:$A,'Publication Table (%)'!$B77,AllPublicationData!$B:$B,'Publication Table (%)'!D$7)/
SUMIFS(AllPublicationData!$E:$E,AllPublicationData!$A:$A,'Publication Table (%)'!$B77,AllPublicationData!$B:$B,'Publication Table (%)'!D$7)),
IF(AND('Publication Table (%)'!$C$5="Operations cancelled for non-clinical/capacity reasons",$C$4&lt;&gt;"NHS Scotland"),
IFERROR(SUMIFS(AllPublicationData!$I:$I,AllPublicationData!$A:$A,'Publication Table (%)'!$B77,AllPublicationData!$B:$B,'Publication Table (%)'!$C$4,AllPublicationData!$D:$D,'Publication Table (%)'!D$7)/
SUMIFS(AllPublicationData!$E:$E,AllPublicationData!$A:$A,'Publication Table (%)'!$B77,AllPublicationData!$B:$B,'Publication Table (%)'!$C$4,AllPublicationData!$D:$D,'Publication Table (%)'!D$7),
SUMIFS(AllPublicationData!$I:$I,AllPublicationData!$A:$A,'Publication Table (%)'!$B77,AllPublicationData!$B:$B,'Publication Table (%)'!D$7)/
SUMIFS(AllPublicationData!$E:$E,AllPublicationData!$A:$A,'Publication Table (%)'!$B77,AllPublicationData!$B:$B,'Publication Table (%)'!D$7)),
IF(AND('Publication Table (%)'!$C$5="Cancellations for other reasons",$C$4&lt;&gt;"NHS Scotland"),
IFERROR(SUMIFS(AllPublicationData!$J:$J,AllPublicationData!$A:$A,'Publication Table (%)'!$B77,AllPublicationData!$B:$B,'Publication Table (%)'!$C$4,AllPublicationData!$D:$D,'Publication Table (%)'!D$7)/
SUMIFS(AllPublicationData!$E:$E,AllPublicationData!$A:$A,'Publication Table (%)'!$B77,AllPublicationData!$B:$B,'Publication Table (%)'!$C$4,AllPublicationData!$D:$D,'Publication Table (%)'!D$7),
SUMIFS(AllPublicationData!$J:$J,AllPublicationData!$A:$A,'Publication Table (%)'!$B77,AllPublicationData!$B:$B,'Publication Table (%)'!D$7)/
SUMIFS(AllPublicationData!$E:$E,AllPublicationData!$A:$A,'Publication Table (%)'!$B77,AllPublicationData!$B:$B,'Publication Table (%)'!D$7)),
IF(AND($C$4="NHS Scotland",$C$5="All Cancelled Operations"),
SUMIFS(AllPublicationData!$F:$F,AllPublicationData!$A:$A,'Publication Table'!$B77)/
SUMIFS(AllPublicationData!$E:$E,AllPublicationData!$A:$A,'Publication Table'!$B77),
IF(AND($C$4="NHS Scotland",$C$5="Operations cancelled by patient"),
SUMIFS(AllPublicationData!$G:$G,AllPublicationData!$A:$A,'Publication Table'!$B77)/
SUMIFS(AllPublicationData!$E:$E,AllPublicationData!$A:$A,'Publication Table'!$B77),
IF(AND($C$4="NHS Scotland",$C$5="Operations cancelled for clinical reasons"),
SUMIFS(AllPublicationData!$H:$H,AllPublicationData!$A:$A,'Publication Table'!$B77)/
SUMIFS(AllPublicationData!$E:$E,AllPublicationData!$A:$A,'Publication Table'!$B77),
IF(AND($C$4="NHS Scotland",$C$5="Operations cancelled for non-clinical/capacity reasons"),
SUMIFS(AllPublicationData!$I:$I,AllPublicationData!$A:$A,'Publication Table'!$B77)/
SUMIFS(AllPublicationData!$E:$E,AllPublicationData!$A:$A,'Publication Table'!$B77),
IF(AND($C$4="NHS Scotland",$C$5="Cancellations for other reasons"),
SUMIFS(AllPublicationData!$J:$J,AllPublicationData!$A:$A,'Publication Table'!$B77)/
SUMIFS(AllPublicationData!$E:$E,AllPublicationData!$A:$A,'Publication Table'!$B77)))))))))))</f>
        <v>8.5787789834757086E-2</v>
      </c>
      <c r="E77" s="96">
        <f>IF('Publication Table (%)'!$C$5="All Cancelled Operations",
IFERROR(SUMIFS(AllPublicationData!$F:$F,AllPublicationData!$A:$A,'Publication Table (%)'!$B77,AllPublicationData!$B:$B,'Publication Table (%)'!$C$4,AllPublicationData!$D:$D,'Publication Table (%)'!E$7)/
SUMIFS(AllPublicationData!$E:$E,AllPublicationData!$A:$A,'Publication Table (%)'!$B77,AllPublicationData!$B:$B,'Publication Table (%)'!$C$4,AllPublicationData!$D:$D,'Publication Table (%)'!E$7),
SUMIFS(AllPublicationData!$F:$F,AllPublicationData!$A:$A,'Publication Table (%)'!$B77,AllPublicationData!$B:$B,'Publication Table (%)'!E$7)/
SUMIFS(AllPublicationData!$E:$E,AllPublicationData!$A:$A,'Publication Table (%)'!$B77,AllPublicationData!$B:$B,'Publication Table (%)'!E$7)),
IF('Publication Table (%)'!$C$5="Operations cancelled by patient",
IFERROR(SUMIFS(AllPublicationData!$G:$G,AllPublicationData!$A:$A,'Publication Table (%)'!$B77,AllPublicationData!$B:$B,'Publication Table (%)'!$C$4,AllPublicationData!$D:$D,'Publication Table (%)'!E$7)/
SUMIFS(AllPublicationData!$E:$E,AllPublicationData!$A:$A,'Publication Table (%)'!$B77,AllPublicationData!$B:$B,'Publication Table (%)'!$C$4,AllPublicationData!$D:$D,'Publication Table (%)'!E$7),
SUMIFS(AllPublicationData!$G:$G,AllPublicationData!$A:$A,'Publication Table (%)'!$B77,AllPublicationData!$B:$B,'Publication Table (%)'!E$7)/
SUMIFS(AllPublicationData!$E:$E,AllPublicationData!$A:$A,'Publication Table (%)'!$B77,AllPublicationData!$B:$B,'Publication Table (%)'!E$7)),
IF('Publication Table (%)'!$C$5="Operations cancelled for clinical reasons",
IFERROR(SUMIFS(AllPublicationData!$H:$H,AllPublicationData!$A:$A,'Publication Table (%)'!$B77,AllPublicationData!$B:$B,'Publication Table (%)'!$C$4,AllPublicationData!$D:$D,'Publication Table (%)'!E$7)/
SUMIFS(AllPublicationData!$E:$E,AllPublicationData!$A:$A,'Publication Table (%)'!$B77,AllPublicationData!$B:$B,'Publication Table (%)'!$C$4,AllPublicationData!$D:$D,'Publication Table (%)'!E$7),
SUMIFS(AllPublicationData!$H:$H,AllPublicationData!$A:$A,'Publication Table (%)'!$B77,AllPublicationData!$B:$B,'Publication Table (%)'!E$7)/
SUMIFS(AllPublicationData!$E:$E,AllPublicationData!$A:$A,'Publication Table (%)'!$B77,AllPublicationData!$B:$B,'Publication Table (%)'!E$7)),
IF('Publication Table (%)'!$C$5="Operations cancelled for non-clinical/capacity reasons",
IFERROR(SUMIFS(AllPublicationData!$I:$I,AllPublicationData!$A:$A,'Publication Table (%)'!$B77,AllPublicationData!$B:$B,'Publication Table (%)'!$C$4,AllPublicationData!$D:$D,'Publication Table (%)'!E$7)/
SUMIFS(AllPublicationData!$E:$E,AllPublicationData!$A:$A,'Publication Table (%)'!$B77,AllPublicationData!$B:$B,'Publication Table (%)'!$C$4,AllPublicationData!$D:$D,'Publication Table (%)'!E$7),
SUMIFS(AllPublicationData!$I:$I,AllPublicationData!$A:$A,'Publication Table (%)'!$B77,AllPublicationData!$B:$B,'Publication Table (%)'!E$7)/
SUMIFS(AllPublicationData!$E:$E,AllPublicationData!$A:$A,'Publication Table (%)'!$B77,AllPublicationData!$B:$B,'Publication Table (%)'!E$7)),
IF('Publication Table (%)'!$C$5="Cancellations for other reasons",
IFERROR(SUMIFS(AllPublicationData!$J:$J,AllPublicationData!$A:$A,'Publication Table (%)'!$B77,AllPublicationData!$B:$B,'Publication Table (%)'!$C$4,AllPublicationData!$D:$D,'Publication Table (%)'!E$7)/
SUMIFS(AllPublicationData!$E:$E,AllPublicationData!$A:$A,'Publication Table (%)'!$B77,AllPublicationData!$B:$B,'Publication Table (%)'!$C$4,AllPublicationData!$D:$D,'Publication Table (%)'!E$7),
SUMIFS(AllPublicationData!$J:$J,AllPublicationData!$A:$A,'Publication Table (%)'!$B77,AllPublicationData!$B:$B,'Publication Table (%)'!E$7)/
SUMIFS(AllPublicationData!$E:$E,AllPublicationData!$A:$A,'Publication Table (%)'!$B77,AllPublicationData!$B:$B,'Publication Table (%)'!E$7)))))))</f>
        <v>4.1641879833432482E-2</v>
      </c>
      <c r="F77" s="96">
        <f>IF('Publication Table (%)'!$C$5="All Cancelled Operations",
IFERROR(SUMIFS(AllPublicationData!$F:$F,AllPublicationData!$A:$A,'Publication Table (%)'!$B77,AllPublicationData!$B:$B,'Publication Table (%)'!$C$4,AllPublicationData!$D:$D,'Publication Table (%)'!F$7)/
SUMIFS(AllPublicationData!$E:$E,AllPublicationData!$A:$A,'Publication Table (%)'!$B77,AllPublicationData!$B:$B,'Publication Table (%)'!$C$4,AllPublicationData!$D:$D,'Publication Table (%)'!F$7),
SUMIFS(AllPublicationData!$F:$F,AllPublicationData!$A:$A,'Publication Table (%)'!$B77,AllPublicationData!$B:$B,'Publication Table (%)'!F$7)/
SUMIFS(AllPublicationData!$E:$E,AllPublicationData!$A:$A,'Publication Table (%)'!$B77,AllPublicationData!$B:$B,'Publication Table (%)'!F$7)),
IF('Publication Table (%)'!$C$5="Operations cancelled by patient",
IFERROR(SUMIFS(AllPublicationData!$G:$G,AllPublicationData!$A:$A,'Publication Table (%)'!$B77,AllPublicationData!$B:$B,'Publication Table (%)'!$C$4,AllPublicationData!$D:$D,'Publication Table (%)'!F$7)/
SUMIFS(AllPublicationData!$E:$E,AllPublicationData!$A:$A,'Publication Table (%)'!$B77,AllPublicationData!$B:$B,'Publication Table (%)'!$C$4,AllPublicationData!$D:$D,'Publication Table (%)'!F$7),
SUMIFS(AllPublicationData!$G:$G,AllPublicationData!$A:$A,'Publication Table (%)'!$B77,AllPublicationData!$B:$B,'Publication Table (%)'!F$7)/
SUMIFS(AllPublicationData!$E:$E,AllPublicationData!$A:$A,'Publication Table (%)'!$B77,AllPublicationData!$B:$B,'Publication Table (%)'!F$7)),
IF('Publication Table (%)'!$C$5="Operations cancelled for clinical reasons",
IFERROR(SUMIFS(AllPublicationData!$H:$H,AllPublicationData!$A:$A,'Publication Table (%)'!$B77,AllPublicationData!$B:$B,'Publication Table (%)'!$C$4,AllPublicationData!$D:$D,'Publication Table (%)'!F$7)/
SUMIFS(AllPublicationData!$E:$E,AllPublicationData!$A:$A,'Publication Table (%)'!$B77,AllPublicationData!$B:$B,'Publication Table (%)'!$C$4,AllPublicationData!$D:$D,'Publication Table (%)'!F$7),
SUMIFS(AllPublicationData!$H:$H,AllPublicationData!$A:$A,'Publication Table (%)'!$B77,AllPublicationData!$B:$B,'Publication Table (%)'!F$7)/
SUMIFS(AllPublicationData!$E:$E,AllPublicationData!$A:$A,'Publication Table (%)'!$B77,AllPublicationData!$B:$B,'Publication Table (%)'!F$7)),
IF('Publication Table (%)'!$C$5="Operations cancelled for non-clinical/capacity reasons",
IFERROR(SUMIFS(AllPublicationData!$I:$I,AllPublicationData!$A:$A,'Publication Table (%)'!$B77,AllPublicationData!$B:$B,'Publication Table (%)'!$C$4,AllPublicationData!$D:$D,'Publication Table (%)'!F$7)/
SUMIFS(AllPublicationData!$E:$E,AllPublicationData!$A:$A,'Publication Table (%)'!$B77,AllPublicationData!$B:$B,'Publication Table (%)'!$C$4,AllPublicationData!$D:$D,'Publication Table (%)'!F$7),
SUMIFS(AllPublicationData!$I:$I,AllPublicationData!$A:$A,'Publication Table (%)'!$B77,AllPublicationData!$B:$B,'Publication Table (%)'!F$7)/
SUMIFS(AllPublicationData!$E:$E,AllPublicationData!$A:$A,'Publication Table (%)'!$B77,AllPublicationData!$B:$B,'Publication Table (%)'!F$7)),
IF('Publication Table (%)'!$C$5="Cancellations for other reasons",
IFERROR(SUMIFS(AllPublicationData!$J:$J,AllPublicationData!$A:$A,'Publication Table (%)'!$B77,AllPublicationData!$B:$B,'Publication Table (%)'!$C$4,AllPublicationData!$D:$D,'Publication Table (%)'!F$7)/
SUMIFS(AllPublicationData!$E:$E,AllPublicationData!$A:$A,'Publication Table (%)'!$B77,AllPublicationData!$B:$B,'Publication Table (%)'!$C$4,AllPublicationData!$D:$D,'Publication Table (%)'!F$7),
SUMIFS(AllPublicationData!$J:$J,AllPublicationData!$A:$A,'Publication Table (%)'!$B77,AllPublicationData!$B:$B,'Publication Table (%)'!F$7)/
SUMIFS(AllPublicationData!$E:$E,AllPublicationData!$A:$A,'Publication Table (%)'!$B77,AllPublicationData!$B:$B,'Publication Table (%)'!F$7)))))))</f>
        <v>9.9822799763733025E-2</v>
      </c>
      <c r="G77" s="96">
        <f>IF('Publication Table (%)'!$C$5="All Cancelled Operations",
IFERROR(SUMIFS(AllPublicationData!$F:$F,AllPublicationData!$A:$A,'Publication Table (%)'!$B77,AllPublicationData!$B:$B,'Publication Table (%)'!$C$4,AllPublicationData!$D:$D,'Publication Table (%)'!G$7)/
SUMIFS(AllPublicationData!$E:$E,AllPublicationData!$A:$A,'Publication Table (%)'!$B77,AllPublicationData!$B:$B,'Publication Table (%)'!$C$4,AllPublicationData!$D:$D,'Publication Table (%)'!G$7),
SUMIFS(AllPublicationData!$F:$F,AllPublicationData!$A:$A,'Publication Table (%)'!$B77,AllPublicationData!$B:$B,'Publication Table (%)'!G$7)/
SUMIFS(AllPublicationData!$E:$E,AllPublicationData!$A:$A,'Publication Table (%)'!$B77,AllPublicationData!$B:$B,'Publication Table (%)'!G$7)),
IF('Publication Table (%)'!$C$5="Operations cancelled by patient",
IFERROR(SUMIFS(AllPublicationData!$G:$G,AllPublicationData!$A:$A,'Publication Table (%)'!$B77,AllPublicationData!$B:$B,'Publication Table (%)'!$C$4,AllPublicationData!$D:$D,'Publication Table (%)'!G$7)/
SUMIFS(AllPublicationData!$E:$E,AllPublicationData!$A:$A,'Publication Table (%)'!$B77,AllPublicationData!$B:$B,'Publication Table (%)'!$C$4,AllPublicationData!$D:$D,'Publication Table (%)'!G$7),
SUMIFS(AllPublicationData!$G:$G,AllPublicationData!$A:$A,'Publication Table (%)'!$B77,AllPublicationData!$B:$B,'Publication Table (%)'!G$7)/
SUMIFS(AllPublicationData!$E:$E,AllPublicationData!$A:$A,'Publication Table (%)'!$B77,AllPublicationData!$B:$B,'Publication Table (%)'!G$7)),
IF('Publication Table (%)'!$C$5="Operations cancelled for clinical reasons",
IFERROR(SUMIFS(AllPublicationData!$H:$H,AllPublicationData!$A:$A,'Publication Table (%)'!$B77,AllPublicationData!$B:$B,'Publication Table (%)'!$C$4,AllPublicationData!$D:$D,'Publication Table (%)'!G$7)/
SUMIFS(AllPublicationData!$E:$E,AllPublicationData!$A:$A,'Publication Table (%)'!$B77,AllPublicationData!$B:$B,'Publication Table (%)'!$C$4,AllPublicationData!$D:$D,'Publication Table (%)'!G$7),
SUMIFS(AllPublicationData!$H:$H,AllPublicationData!$A:$A,'Publication Table (%)'!$B77,AllPublicationData!$B:$B,'Publication Table (%)'!G$7)/
SUMIFS(AllPublicationData!$E:$E,AllPublicationData!$A:$A,'Publication Table (%)'!$B77,AllPublicationData!$B:$B,'Publication Table (%)'!G$7)),
IF('Publication Table (%)'!$C$5="Operations cancelled for non-clinical/capacity reasons",
IFERROR(SUMIFS(AllPublicationData!$I:$I,AllPublicationData!$A:$A,'Publication Table (%)'!$B77,AllPublicationData!$B:$B,'Publication Table (%)'!$C$4,AllPublicationData!$D:$D,'Publication Table (%)'!G$7)/
SUMIFS(AllPublicationData!$E:$E,AllPublicationData!$A:$A,'Publication Table (%)'!$B77,AllPublicationData!$B:$B,'Publication Table (%)'!$C$4,AllPublicationData!$D:$D,'Publication Table (%)'!G$7),
SUMIFS(AllPublicationData!$I:$I,AllPublicationData!$A:$A,'Publication Table (%)'!$B77,AllPublicationData!$B:$B,'Publication Table (%)'!G$7)/
SUMIFS(AllPublicationData!$E:$E,AllPublicationData!$A:$A,'Publication Table (%)'!$B77,AllPublicationData!$B:$B,'Publication Table (%)'!G$7)),
IF('Publication Table (%)'!$C$5="Cancellations for other reasons",
IFERROR(SUMIFS(AllPublicationData!$J:$J,AllPublicationData!$A:$A,'Publication Table (%)'!$B77,AllPublicationData!$B:$B,'Publication Table (%)'!$C$4,AllPublicationData!$D:$D,'Publication Table (%)'!G$7)/
SUMIFS(AllPublicationData!$E:$E,AllPublicationData!$A:$A,'Publication Table (%)'!$B77,AllPublicationData!$B:$B,'Publication Table (%)'!$C$4,AllPublicationData!$D:$D,'Publication Table (%)'!G$7),
SUMIFS(AllPublicationData!$J:$J,AllPublicationData!$A:$A,'Publication Table (%)'!$B77,AllPublicationData!$B:$B,'Publication Table (%)'!G$7)/
SUMIFS(AllPublicationData!$E:$E,AllPublicationData!$A:$A,'Publication Table (%)'!$B77,AllPublicationData!$B:$B,'Publication Table (%)'!G$7)))))))</f>
        <v>9.7560975609756101E-2</v>
      </c>
      <c r="H77" s="96">
        <f>IF('Publication Table (%)'!$C$5="All Cancelled Operations",
IFERROR(SUMIFS(AllPublicationData!$F:$F,AllPublicationData!$A:$A,'Publication Table (%)'!$B77,AllPublicationData!$B:$B,'Publication Table (%)'!$C$4,AllPublicationData!$D:$D,'Publication Table (%)'!H$7)/
SUMIFS(AllPublicationData!$E:$E,AllPublicationData!$A:$A,'Publication Table (%)'!$B77,AllPublicationData!$B:$B,'Publication Table (%)'!$C$4,AllPublicationData!$D:$D,'Publication Table (%)'!H$7),
SUMIFS(AllPublicationData!$F:$F,AllPublicationData!$A:$A,'Publication Table (%)'!$B77,AllPublicationData!$B:$B,'Publication Table (%)'!H$7)/
SUMIFS(AllPublicationData!$E:$E,AllPublicationData!$A:$A,'Publication Table (%)'!$B77,AllPublicationData!$B:$B,'Publication Table (%)'!H$7)),
IF('Publication Table (%)'!$C$5="Operations cancelled by patient",
IFERROR(SUMIFS(AllPublicationData!$G:$G,AllPublicationData!$A:$A,'Publication Table (%)'!$B77,AllPublicationData!$B:$B,'Publication Table (%)'!$C$4,AllPublicationData!$D:$D,'Publication Table (%)'!H$7)/
SUMIFS(AllPublicationData!$E:$E,AllPublicationData!$A:$A,'Publication Table (%)'!$B77,AllPublicationData!$B:$B,'Publication Table (%)'!$C$4,AllPublicationData!$D:$D,'Publication Table (%)'!H$7),
SUMIFS(AllPublicationData!$G:$G,AllPublicationData!$A:$A,'Publication Table (%)'!$B77,AllPublicationData!$B:$B,'Publication Table (%)'!H$7)/
SUMIFS(AllPublicationData!$E:$E,AllPublicationData!$A:$A,'Publication Table (%)'!$B77,AllPublicationData!$B:$B,'Publication Table (%)'!H$7)),
IF('Publication Table (%)'!$C$5="Operations cancelled for clinical reasons",
IFERROR(SUMIFS(AllPublicationData!$H:$H,AllPublicationData!$A:$A,'Publication Table (%)'!$B77,AllPublicationData!$B:$B,'Publication Table (%)'!$C$4,AllPublicationData!$D:$D,'Publication Table (%)'!H$7)/
SUMIFS(AllPublicationData!$E:$E,AllPublicationData!$A:$A,'Publication Table (%)'!$B77,AllPublicationData!$B:$B,'Publication Table (%)'!$C$4,AllPublicationData!$D:$D,'Publication Table (%)'!H$7),
SUMIFS(AllPublicationData!$H:$H,AllPublicationData!$A:$A,'Publication Table (%)'!$B77,AllPublicationData!$B:$B,'Publication Table (%)'!H$7)/
SUMIFS(AllPublicationData!$E:$E,AllPublicationData!$A:$A,'Publication Table (%)'!$B77,AllPublicationData!$B:$B,'Publication Table (%)'!H$7)),
IF('Publication Table (%)'!$C$5="Operations cancelled for non-clinical/capacity reasons",
IFERROR(SUMIFS(AllPublicationData!$I:$I,AllPublicationData!$A:$A,'Publication Table (%)'!$B77,AllPublicationData!$B:$B,'Publication Table (%)'!$C$4,AllPublicationData!$D:$D,'Publication Table (%)'!H$7)/
SUMIFS(AllPublicationData!$E:$E,AllPublicationData!$A:$A,'Publication Table (%)'!$B77,AllPublicationData!$B:$B,'Publication Table (%)'!$C$4,AllPublicationData!$D:$D,'Publication Table (%)'!H$7),
SUMIFS(AllPublicationData!$I:$I,AllPublicationData!$A:$A,'Publication Table (%)'!$B77,AllPublicationData!$B:$B,'Publication Table (%)'!H$7)/
SUMIFS(AllPublicationData!$E:$E,AllPublicationData!$A:$A,'Publication Table (%)'!$B77,AllPublicationData!$B:$B,'Publication Table (%)'!H$7)),
IF('Publication Table (%)'!$C$5="Cancellations for other reasons",
IFERROR(SUMIFS(AllPublicationData!$J:$J,AllPublicationData!$A:$A,'Publication Table (%)'!$B77,AllPublicationData!$B:$B,'Publication Table (%)'!$C$4,AllPublicationData!$D:$D,'Publication Table (%)'!H$7)/
SUMIFS(AllPublicationData!$E:$E,AllPublicationData!$A:$A,'Publication Table (%)'!$B77,AllPublicationData!$B:$B,'Publication Table (%)'!$C$4,AllPublicationData!$D:$D,'Publication Table (%)'!H$7),
SUMIFS(AllPublicationData!$J:$J,AllPublicationData!$A:$A,'Publication Table (%)'!$B77,AllPublicationData!$B:$B,'Publication Table (%)'!H$7)/
SUMIFS(AllPublicationData!$E:$E,AllPublicationData!$A:$A,'Publication Table (%)'!$B77,AllPublicationData!$B:$B,'Publication Table (%)'!H$7)))))))</f>
        <v>9.3421052631578946E-2</v>
      </c>
      <c r="I77" s="96">
        <f>IF('Publication Table (%)'!$C$5="All Cancelled Operations",
IFERROR(SUMIFS(AllPublicationData!$F:$F,AllPublicationData!$A:$A,'Publication Table (%)'!$B77,AllPublicationData!$B:$B,'Publication Table (%)'!$C$4,AllPublicationData!$D:$D,'Publication Table (%)'!I$7)/
SUMIFS(AllPublicationData!$E:$E,AllPublicationData!$A:$A,'Publication Table (%)'!$B77,AllPublicationData!$B:$B,'Publication Table (%)'!$C$4,AllPublicationData!$D:$D,'Publication Table (%)'!I$7),
SUMIFS(AllPublicationData!$F:$F,AllPublicationData!$A:$A,'Publication Table (%)'!$B77,AllPublicationData!$B:$B,'Publication Table (%)'!I$7)/
SUMIFS(AllPublicationData!$E:$E,AllPublicationData!$A:$A,'Publication Table (%)'!$B77,AllPublicationData!$B:$B,'Publication Table (%)'!I$7)),
IF('Publication Table (%)'!$C$5="Operations cancelled by patient",
IFERROR(SUMIFS(AllPublicationData!$G:$G,AllPublicationData!$A:$A,'Publication Table (%)'!$B77,AllPublicationData!$B:$B,'Publication Table (%)'!$C$4,AllPublicationData!$D:$D,'Publication Table (%)'!I$7)/
SUMIFS(AllPublicationData!$E:$E,AllPublicationData!$A:$A,'Publication Table (%)'!$B77,AllPublicationData!$B:$B,'Publication Table (%)'!$C$4,AllPublicationData!$D:$D,'Publication Table (%)'!I$7),
SUMIFS(AllPublicationData!$G:$G,AllPublicationData!$A:$A,'Publication Table (%)'!$B77,AllPublicationData!$B:$B,'Publication Table (%)'!I$7)/
SUMIFS(AllPublicationData!$E:$E,AllPublicationData!$A:$A,'Publication Table (%)'!$B77,AllPublicationData!$B:$B,'Publication Table (%)'!I$7)),
IF('Publication Table (%)'!$C$5="Operations cancelled for clinical reasons",
IFERROR(SUMIFS(AllPublicationData!$H:$H,AllPublicationData!$A:$A,'Publication Table (%)'!$B77,AllPublicationData!$B:$B,'Publication Table (%)'!$C$4,AllPublicationData!$D:$D,'Publication Table (%)'!I$7)/
SUMIFS(AllPublicationData!$E:$E,AllPublicationData!$A:$A,'Publication Table (%)'!$B77,AllPublicationData!$B:$B,'Publication Table (%)'!$C$4,AllPublicationData!$D:$D,'Publication Table (%)'!I$7),
SUMIFS(AllPublicationData!$H:$H,AllPublicationData!$A:$A,'Publication Table (%)'!$B77,AllPublicationData!$B:$B,'Publication Table (%)'!I$7)/
SUMIFS(AllPublicationData!$E:$E,AllPublicationData!$A:$A,'Publication Table (%)'!$B77,AllPublicationData!$B:$B,'Publication Table (%)'!I$7)),
IF('Publication Table (%)'!$C$5="Operations cancelled for non-clinical/capacity reasons",
IFERROR(SUMIFS(AllPublicationData!$I:$I,AllPublicationData!$A:$A,'Publication Table (%)'!$B77,AllPublicationData!$B:$B,'Publication Table (%)'!$C$4,AllPublicationData!$D:$D,'Publication Table (%)'!I$7)/
SUMIFS(AllPublicationData!$E:$E,AllPublicationData!$A:$A,'Publication Table (%)'!$B77,AllPublicationData!$B:$B,'Publication Table (%)'!$C$4,AllPublicationData!$D:$D,'Publication Table (%)'!I$7),
SUMIFS(AllPublicationData!$I:$I,AllPublicationData!$A:$A,'Publication Table (%)'!$B77,AllPublicationData!$B:$B,'Publication Table (%)'!I$7)/
SUMIFS(AllPublicationData!$E:$E,AllPublicationData!$A:$A,'Publication Table (%)'!$B77,AllPublicationData!$B:$B,'Publication Table (%)'!I$7)),
IF('Publication Table (%)'!$C$5="Cancellations for other reasons",
IFERROR(SUMIFS(AllPublicationData!$J:$J,AllPublicationData!$A:$A,'Publication Table (%)'!$B77,AllPublicationData!$B:$B,'Publication Table (%)'!$C$4,AllPublicationData!$D:$D,'Publication Table (%)'!I$7)/
SUMIFS(AllPublicationData!$E:$E,AllPublicationData!$A:$A,'Publication Table (%)'!$B77,AllPublicationData!$B:$B,'Publication Table (%)'!$C$4,AllPublicationData!$D:$D,'Publication Table (%)'!I$7),
SUMIFS(AllPublicationData!$J:$J,AllPublicationData!$A:$A,'Publication Table (%)'!$B77,AllPublicationData!$B:$B,'Publication Table (%)'!I$7)/
SUMIFS(AllPublicationData!$E:$E,AllPublicationData!$A:$A,'Publication Table (%)'!$B77,AllPublicationData!$B:$B,'Publication Table (%)'!I$7)))))))</f>
        <v>6.8783068783068779E-2</v>
      </c>
      <c r="J77" s="96">
        <f>IF('Publication Table (%)'!$C$5="All Cancelled Operations",
IFERROR(SUMIFS(AllPublicationData!$F:$F,AllPublicationData!$A:$A,'Publication Table (%)'!$B77,AllPublicationData!$B:$B,'Publication Table (%)'!$C$4,AllPublicationData!$D:$D,'Publication Table (%)'!J$7)/
SUMIFS(AllPublicationData!$E:$E,AllPublicationData!$A:$A,'Publication Table (%)'!$B77,AllPublicationData!$B:$B,'Publication Table (%)'!$C$4,AllPublicationData!$D:$D,'Publication Table (%)'!J$7),
SUMIFS(AllPublicationData!$F:$F,AllPublicationData!$A:$A,'Publication Table (%)'!$B77,AllPublicationData!$B:$B,'Publication Table (%)'!J$7)/
SUMIFS(AllPublicationData!$E:$E,AllPublicationData!$A:$A,'Publication Table (%)'!$B77,AllPublicationData!$B:$B,'Publication Table (%)'!J$7)),
IF('Publication Table (%)'!$C$5="Operations cancelled by patient",
IFERROR(SUMIFS(AllPublicationData!$G:$G,AllPublicationData!$A:$A,'Publication Table (%)'!$B77,AllPublicationData!$B:$B,'Publication Table (%)'!$C$4,AllPublicationData!$D:$D,'Publication Table (%)'!J$7)/
SUMIFS(AllPublicationData!$E:$E,AllPublicationData!$A:$A,'Publication Table (%)'!$B77,AllPublicationData!$B:$B,'Publication Table (%)'!$C$4,AllPublicationData!$D:$D,'Publication Table (%)'!J$7),
SUMIFS(AllPublicationData!$G:$G,AllPublicationData!$A:$A,'Publication Table (%)'!$B77,AllPublicationData!$B:$B,'Publication Table (%)'!J$7)/
SUMIFS(AllPublicationData!$E:$E,AllPublicationData!$A:$A,'Publication Table (%)'!$B77,AllPublicationData!$B:$B,'Publication Table (%)'!J$7)),
IF('Publication Table (%)'!$C$5="Operations cancelled for clinical reasons",
IFERROR(SUMIFS(AllPublicationData!$H:$H,AllPublicationData!$A:$A,'Publication Table (%)'!$B77,AllPublicationData!$B:$B,'Publication Table (%)'!$C$4,AllPublicationData!$D:$D,'Publication Table (%)'!J$7)/
SUMIFS(AllPublicationData!$E:$E,AllPublicationData!$A:$A,'Publication Table (%)'!$B77,AllPublicationData!$B:$B,'Publication Table (%)'!$C$4,AllPublicationData!$D:$D,'Publication Table (%)'!J$7),
SUMIFS(AllPublicationData!$H:$H,AllPublicationData!$A:$A,'Publication Table (%)'!$B77,AllPublicationData!$B:$B,'Publication Table (%)'!J$7)/
SUMIFS(AllPublicationData!$E:$E,AllPublicationData!$A:$A,'Publication Table (%)'!$B77,AllPublicationData!$B:$B,'Publication Table (%)'!J$7)),
IF('Publication Table (%)'!$C$5="Operations cancelled for non-clinical/capacity reasons",
IFERROR(SUMIFS(AllPublicationData!$I:$I,AllPublicationData!$A:$A,'Publication Table (%)'!$B77,AllPublicationData!$B:$B,'Publication Table (%)'!$C$4,AllPublicationData!$D:$D,'Publication Table (%)'!J$7)/
SUMIFS(AllPublicationData!$E:$E,AllPublicationData!$A:$A,'Publication Table (%)'!$B77,AllPublicationData!$B:$B,'Publication Table (%)'!$C$4,AllPublicationData!$D:$D,'Publication Table (%)'!J$7),
SUMIFS(AllPublicationData!$I:$I,AllPublicationData!$A:$A,'Publication Table (%)'!$B77,AllPublicationData!$B:$B,'Publication Table (%)'!J$7)/
SUMIFS(AllPublicationData!$E:$E,AllPublicationData!$A:$A,'Publication Table (%)'!$B77,AllPublicationData!$B:$B,'Publication Table (%)'!J$7)),
IF('Publication Table (%)'!$C$5="Cancellations for other reasons",
IFERROR(SUMIFS(AllPublicationData!$J:$J,AllPublicationData!$A:$A,'Publication Table (%)'!$B77,AllPublicationData!$B:$B,'Publication Table (%)'!$C$4,AllPublicationData!$D:$D,'Publication Table (%)'!J$7)/
SUMIFS(AllPublicationData!$E:$E,AllPublicationData!$A:$A,'Publication Table (%)'!$B77,AllPublicationData!$B:$B,'Publication Table (%)'!$C$4,AllPublicationData!$D:$D,'Publication Table (%)'!J$7),
SUMIFS(AllPublicationData!$J:$J,AllPublicationData!$A:$A,'Publication Table (%)'!$B77,AllPublicationData!$B:$B,'Publication Table (%)'!J$7)/
SUMIFS(AllPublicationData!$E:$E,AllPublicationData!$A:$A,'Publication Table (%)'!$B77,AllPublicationData!$B:$B,'Publication Table (%)'!J$7)))))))</f>
        <v>0.10440122824974411</v>
      </c>
      <c r="K77" s="96">
        <f>IF('Publication Table (%)'!$C$5="All Cancelled Operations",
IFERROR(SUMIFS(AllPublicationData!$F:$F,AllPublicationData!$A:$A,'Publication Table (%)'!$B77,AllPublicationData!$B:$B,'Publication Table (%)'!$C$4,AllPublicationData!$D:$D,'Publication Table (%)'!K$7)/
SUMIFS(AllPublicationData!$E:$E,AllPublicationData!$A:$A,'Publication Table (%)'!$B77,AllPublicationData!$B:$B,'Publication Table (%)'!$C$4,AllPublicationData!$D:$D,'Publication Table (%)'!K$7),
SUMIFS(AllPublicationData!$F:$F,AllPublicationData!$A:$A,'Publication Table (%)'!$B77,AllPublicationData!$B:$B,'Publication Table (%)'!K$7)/
SUMIFS(AllPublicationData!$E:$E,AllPublicationData!$A:$A,'Publication Table (%)'!$B77,AllPublicationData!$B:$B,'Publication Table (%)'!K$7)),
IF('Publication Table (%)'!$C$5="Operations cancelled by patient",
IFERROR(SUMIFS(AllPublicationData!$G:$G,AllPublicationData!$A:$A,'Publication Table (%)'!$B77,AllPublicationData!$B:$B,'Publication Table (%)'!$C$4,AllPublicationData!$D:$D,'Publication Table (%)'!K$7)/
SUMIFS(AllPublicationData!$E:$E,AllPublicationData!$A:$A,'Publication Table (%)'!$B77,AllPublicationData!$B:$B,'Publication Table (%)'!$C$4,AllPublicationData!$D:$D,'Publication Table (%)'!K$7),
SUMIFS(AllPublicationData!$G:$G,AllPublicationData!$A:$A,'Publication Table (%)'!$B77,AllPublicationData!$B:$B,'Publication Table (%)'!K$7)/
SUMIFS(AllPublicationData!$E:$E,AllPublicationData!$A:$A,'Publication Table (%)'!$B77,AllPublicationData!$B:$B,'Publication Table (%)'!K$7)),
IF('Publication Table (%)'!$C$5="Operations cancelled for clinical reasons",
IFERROR(SUMIFS(AllPublicationData!$H:$H,AllPublicationData!$A:$A,'Publication Table (%)'!$B77,AllPublicationData!$B:$B,'Publication Table (%)'!$C$4,AllPublicationData!$D:$D,'Publication Table (%)'!K$7)/
SUMIFS(AllPublicationData!$E:$E,AllPublicationData!$A:$A,'Publication Table (%)'!$B77,AllPublicationData!$B:$B,'Publication Table (%)'!$C$4,AllPublicationData!$D:$D,'Publication Table (%)'!K$7),
SUMIFS(AllPublicationData!$H:$H,AllPublicationData!$A:$A,'Publication Table (%)'!$B77,AllPublicationData!$B:$B,'Publication Table (%)'!K$7)/
SUMIFS(AllPublicationData!$E:$E,AllPublicationData!$A:$A,'Publication Table (%)'!$B77,AllPublicationData!$B:$B,'Publication Table (%)'!K$7)),
IF('Publication Table (%)'!$C$5="Operations cancelled for non-clinical/capacity reasons",
IFERROR(SUMIFS(AllPublicationData!$I:$I,AllPublicationData!$A:$A,'Publication Table (%)'!$B77,AllPublicationData!$B:$B,'Publication Table (%)'!$C$4,AllPublicationData!$D:$D,'Publication Table (%)'!K$7)/
SUMIFS(AllPublicationData!$E:$E,AllPublicationData!$A:$A,'Publication Table (%)'!$B77,AllPublicationData!$B:$B,'Publication Table (%)'!$C$4,AllPublicationData!$D:$D,'Publication Table (%)'!K$7),
SUMIFS(AllPublicationData!$I:$I,AllPublicationData!$A:$A,'Publication Table (%)'!$B77,AllPublicationData!$B:$B,'Publication Table (%)'!K$7)/
SUMIFS(AllPublicationData!$E:$E,AllPublicationData!$A:$A,'Publication Table (%)'!$B77,AllPublicationData!$B:$B,'Publication Table (%)'!K$7)),
IF('Publication Table (%)'!$C$5="Cancellations for other reasons",
IFERROR(SUMIFS(AllPublicationData!$J:$J,AllPublicationData!$A:$A,'Publication Table (%)'!$B77,AllPublicationData!$B:$B,'Publication Table (%)'!$C$4,AllPublicationData!$D:$D,'Publication Table (%)'!K$7)/
SUMIFS(AllPublicationData!$E:$E,AllPublicationData!$A:$A,'Publication Table (%)'!$B77,AllPublicationData!$B:$B,'Publication Table (%)'!$C$4,AllPublicationData!$D:$D,'Publication Table (%)'!K$7),
SUMIFS(AllPublicationData!$J:$J,AllPublicationData!$A:$A,'Publication Table (%)'!$B77,AllPublicationData!$B:$B,'Publication Table (%)'!K$7)/
SUMIFS(AllPublicationData!$E:$E,AllPublicationData!$A:$A,'Publication Table (%)'!$B77,AllPublicationData!$B:$B,'Publication Table (%)'!K$7)))))))</f>
        <v>8.7288416860272153E-2</v>
      </c>
      <c r="L77" s="96">
        <f>IF('Publication Table (%)'!$C$5="All Cancelled Operations",
IFERROR(SUMIFS(AllPublicationData!$F:$F,AllPublicationData!$A:$A,'Publication Table (%)'!$B77,AllPublicationData!$B:$B,'Publication Table (%)'!$C$4,AllPublicationData!$D:$D,'Publication Table (%)'!L$7)/
SUMIFS(AllPublicationData!$E:$E,AllPublicationData!$A:$A,'Publication Table (%)'!$B77,AllPublicationData!$B:$B,'Publication Table (%)'!$C$4,AllPublicationData!$D:$D,'Publication Table (%)'!L$7),
SUMIFS(AllPublicationData!$F:$F,AllPublicationData!$A:$A,'Publication Table (%)'!$B77,AllPublicationData!$B:$B,'Publication Table (%)'!L$7)/
SUMIFS(AllPublicationData!$E:$E,AllPublicationData!$A:$A,'Publication Table (%)'!$B77,AllPublicationData!$B:$B,'Publication Table (%)'!L$7)),
IF('Publication Table (%)'!$C$5="Operations cancelled by patient",
IFERROR(SUMIFS(AllPublicationData!$G:$G,AllPublicationData!$A:$A,'Publication Table (%)'!$B77,AllPublicationData!$B:$B,'Publication Table (%)'!$C$4,AllPublicationData!$D:$D,'Publication Table (%)'!L$7)/
SUMIFS(AllPublicationData!$E:$E,AllPublicationData!$A:$A,'Publication Table (%)'!$B77,AllPublicationData!$B:$B,'Publication Table (%)'!$C$4,AllPublicationData!$D:$D,'Publication Table (%)'!L$7),
SUMIFS(AllPublicationData!$G:$G,AllPublicationData!$A:$A,'Publication Table (%)'!$B77,AllPublicationData!$B:$B,'Publication Table (%)'!L$7)/
SUMIFS(AllPublicationData!$E:$E,AllPublicationData!$A:$A,'Publication Table (%)'!$B77,AllPublicationData!$B:$B,'Publication Table (%)'!L$7)),
IF('Publication Table (%)'!$C$5="Operations cancelled for clinical reasons",
IFERROR(SUMIFS(AllPublicationData!$H:$H,AllPublicationData!$A:$A,'Publication Table (%)'!$B77,AllPublicationData!$B:$B,'Publication Table (%)'!$C$4,AllPublicationData!$D:$D,'Publication Table (%)'!L$7)/
SUMIFS(AllPublicationData!$E:$E,AllPublicationData!$A:$A,'Publication Table (%)'!$B77,AllPublicationData!$B:$B,'Publication Table (%)'!$C$4,AllPublicationData!$D:$D,'Publication Table (%)'!L$7),
SUMIFS(AllPublicationData!$H:$H,AllPublicationData!$A:$A,'Publication Table (%)'!$B77,AllPublicationData!$B:$B,'Publication Table (%)'!L$7)/
SUMIFS(AllPublicationData!$E:$E,AllPublicationData!$A:$A,'Publication Table (%)'!$B77,AllPublicationData!$B:$B,'Publication Table (%)'!L$7)),
IF('Publication Table (%)'!$C$5="Operations cancelled for non-clinical/capacity reasons",
IFERROR(SUMIFS(AllPublicationData!$I:$I,AllPublicationData!$A:$A,'Publication Table (%)'!$B77,AllPublicationData!$B:$B,'Publication Table (%)'!$C$4,AllPublicationData!$D:$D,'Publication Table (%)'!L$7)/
SUMIFS(AllPublicationData!$E:$E,AllPublicationData!$A:$A,'Publication Table (%)'!$B77,AllPublicationData!$B:$B,'Publication Table (%)'!$C$4,AllPublicationData!$D:$D,'Publication Table (%)'!L$7),
SUMIFS(AllPublicationData!$I:$I,AllPublicationData!$A:$A,'Publication Table (%)'!$B77,AllPublicationData!$B:$B,'Publication Table (%)'!L$7)/
SUMIFS(AllPublicationData!$E:$E,AllPublicationData!$A:$A,'Publication Table (%)'!$B77,AllPublicationData!$B:$B,'Publication Table (%)'!L$7)),
IF('Publication Table (%)'!$C$5="Cancellations for other reasons",
IFERROR(SUMIFS(AllPublicationData!$J:$J,AllPublicationData!$A:$A,'Publication Table (%)'!$B77,AllPublicationData!$B:$B,'Publication Table (%)'!$C$4,AllPublicationData!$D:$D,'Publication Table (%)'!L$7)/
SUMIFS(AllPublicationData!$E:$E,AllPublicationData!$A:$A,'Publication Table (%)'!$B77,AllPublicationData!$B:$B,'Publication Table (%)'!$C$4,AllPublicationData!$D:$D,'Publication Table (%)'!L$7),
SUMIFS(AllPublicationData!$J:$J,AllPublicationData!$A:$A,'Publication Table (%)'!$B77,AllPublicationData!$B:$B,'Publication Table (%)'!L$7)/
SUMIFS(AllPublicationData!$E:$E,AllPublicationData!$A:$A,'Publication Table (%)'!$B77,AllPublicationData!$B:$B,'Publication Table (%)'!L$7)))))))</f>
        <v>7.758857456742653E-2</v>
      </c>
      <c r="M77" s="96">
        <f>IF('Publication Table (%)'!$C$5="All Cancelled Operations",
IFERROR(SUMIFS(AllPublicationData!$F:$F,AllPublicationData!$A:$A,'Publication Table (%)'!$B77,AllPublicationData!$B:$B,'Publication Table (%)'!$C$4,AllPublicationData!$D:$D,'Publication Table (%)'!M$7)/
SUMIFS(AllPublicationData!$E:$E,AllPublicationData!$A:$A,'Publication Table (%)'!$B77,AllPublicationData!$B:$B,'Publication Table (%)'!$C$4,AllPublicationData!$D:$D,'Publication Table (%)'!M$7),
SUMIFS(AllPublicationData!$F:$F,AllPublicationData!$A:$A,'Publication Table (%)'!$B77,AllPublicationData!$B:$B,'Publication Table (%)'!M$7)/
SUMIFS(AllPublicationData!$E:$E,AllPublicationData!$A:$A,'Publication Table (%)'!$B77,AllPublicationData!$B:$B,'Publication Table (%)'!M$7)),
IF('Publication Table (%)'!$C$5="Operations cancelled by patient",
IFERROR(SUMIFS(AllPublicationData!$G:$G,AllPublicationData!$A:$A,'Publication Table (%)'!$B77,AllPublicationData!$B:$B,'Publication Table (%)'!$C$4,AllPublicationData!$D:$D,'Publication Table (%)'!M$7)/
SUMIFS(AllPublicationData!$E:$E,AllPublicationData!$A:$A,'Publication Table (%)'!$B77,AllPublicationData!$B:$B,'Publication Table (%)'!$C$4,AllPublicationData!$D:$D,'Publication Table (%)'!M$7),
SUMIFS(AllPublicationData!$G:$G,AllPublicationData!$A:$A,'Publication Table (%)'!$B77,AllPublicationData!$B:$B,'Publication Table (%)'!M$7)/
SUMIFS(AllPublicationData!$E:$E,AllPublicationData!$A:$A,'Publication Table (%)'!$B77,AllPublicationData!$B:$B,'Publication Table (%)'!M$7)),
IF('Publication Table (%)'!$C$5="Operations cancelled for clinical reasons",
IFERROR(SUMIFS(AllPublicationData!$H:$H,AllPublicationData!$A:$A,'Publication Table (%)'!$B77,AllPublicationData!$B:$B,'Publication Table (%)'!$C$4,AllPublicationData!$D:$D,'Publication Table (%)'!M$7)/
SUMIFS(AllPublicationData!$E:$E,AllPublicationData!$A:$A,'Publication Table (%)'!$B77,AllPublicationData!$B:$B,'Publication Table (%)'!$C$4,AllPublicationData!$D:$D,'Publication Table (%)'!M$7),
SUMIFS(AllPublicationData!$H:$H,AllPublicationData!$A:$A,'Publication Table (%)'!$B77,AllPublicationData!$B:$B,'Publication Table (%)'!M$7)/
SUMIFS(AllPublicationData!$E:$E,AllPublicationData!$A:$A,'Publication Table (%)'!$B77,AllPublicationData!$B:$B,'Publication Table (%)'!M$7)),
IF('Publication Table (%)'!$C$5="Operations cancelled for non-clinical/capacity reasons",
IFERROR(SUMIFS(AllPublicationData!$I:$I,AllPublicationData!$A:$A,'Publication Table (%)'!$B77,AllPublicationData!$B:$B,'Publication Table (%)'!$C$4,AllPublicationData!$D:$D,'Publication Table (%)'!M$7)/
SUMIFS(AllPublicationData!$E:$E,AllPublicationData!$A:$A,'Publication Table (%)'!$B77,AllPublicationData!$B:$B,'Publication Table (%)'!$C$4,AllPublicationData!$D:$D,'Publication Table (%)'!M$7),
SUMIFS(AllPublicationData!$I:$I,AllPublicationData!$A:$A,'Publication Table (%)'!$B77,AllPublicationData!$B:$B,'Publication Table (%)'!M$7)/
SUMIFS(AllPublicationData!$E:$E,AllPublicationData!$A:$A,'Publication Table (%)'!$B77,AllPublicationData!$B:$B,'Publication Table (%)'!M$7)),
IF('Publication Table (%)'!$C$5="Cancellations for other reasons",
IFERROR(SUMIFS(AllPublicationData!$J:$J,AllPublicationData!$A:$A,'Publication Table (%)'!$B77,AllPublicationData!$B:$B,'Publication Table (%)'!$C$4,AllPublicationData!$D:$D,'Publication Table (%)'!M$7)/
SUMIFS(AllPublicationData!$E:$E,AllPublicationData!$A:$A,'Publication Table (%)'!$B77,AllPublicationData!$B:$B,'Publication Table (%)'!$C$4,AllPublicationData!$D:$D,'Publication Table (%)'!M$7),
SUMIFS(AllPublicationData!$J:$J,AllPublicationData!$A:$A,'Publication Table (%)'!$B77,AllPublicationData!$B:$B,'Publication Table (%)'!M$7)/
SUMIFS(AllPublicationData!$E:$E,AllPublicationData!$A:$A,'Publication Table (%)'!$B77,AllPublicationData!$B:$B,'Publication Table (%)'!M$7)))))))</f>
        <v>0.14452214452214451</v>
      </c>
      <c r="N77" s="96">
        <f>IF('Publication Table (%)'!$C$5="All Cancelled Operations",
IFERROR(SUMIFS(AllPublicationData!$F:$F,AllPublicationData!$A:$A,'Publication Table (%)'!$B77,AllPublicationData!$B:$B,'Publication Table (%)'!$C$4,AllPublicationData!$D:$D,'Publication Table (%)'!N$7)/
SUMIFS(AllPublicationData!$E:$E,AllPublicationData!$A:$A,'Publication Table (%)'!$B77,AllPublicationData!$B:$B,'Publication Table (%)'!$C$4,AllPublicationData!$D:$D,'Publication Table (%)'!N$7),
SUMIFS(AllPublicationData!$F:$F,AllPublicationData!$A:$A,'Publication Table (%)'!$B77,AllPublicationData!$B:$B,'Publication Table (%)'!N$7)/
SUMIFS(AllPublicationData!$E:$E,AllPublicationData!$A:$A,'Publication Table (%)'!$B77,AllPublicationData!$B:$B,'Publication Table (%)'!N$7)),
IF('Publication Table (%)'!$C$5="Operations cancelled by patient",
IFERROR(SUMIFS(AllPublicationData!$G:$G,AllPublicationData!$A:$A,'Publication Table (%)'!$B77,AllPublicationData!$B:$B,'Publication Table (%)'!$C$4,AllPublicationData!$D:$D,'Publication Table (%)'!N$7)/
SUMIFS(AllPublicationData!$E:$E,AllPublicationData!$A:$A,'Publication Table (%)'!$B77,AllPublicationData!$B:$B,'Publication Table (%)'!$C$4,AllPublicationData!$D:$D,'Publication Table (%)'!N$7),
SUMIFS(AllPublicationData!$G:$G,AllPublicationData!$A:$A,'Publication Table (%)'!$B77,AllPublicationData!$B:$B,'Publication Table (%)'!N$7)/
SUMIFS(AllPublicationData!$E:$E,AllPublicationData!$A:$A,'Publication Table (%)'!$B77,AllPublicationData!$B:$B,'Publication Table (%)'!N$7)),
IF('Publication Table (%)'!$C$5="Operations cancelled for clinical reasons",
IFERROR(SUMIFS(AllPublicationData!$H:$H,AllPublicationData!$A:$A,'Publication Table (%)'!$B77,AllPublicationData!$B:$B,'Publication Table (%)'!$C$4,AllPublicationData!$D:$D,'Publication Table (%)'!N$7)/
SUMIFS(AllPublicationData!$E:$E,AllPublicationData!$A:$A,'Publication Table (%)'!$B77,AllPublicationData!$B:$B,'Publication Table (%)'!$C$4,AllPublicationData!$D:$D,'Publication Table (%)'!N$7),
SUMIFS(AllPublicationData!$H:$H,AllPublicationData!$A:$A,'Publication Table (%)'!$B77,AllPublicationData!$B:$B,'Publication Table (%)'!N$7)/
SUMIFS(AllPublicationData!$E:$E,AllPublicationData!$A:$A,'Publication Table (%)'!$B77,AllPublicationData!$B:$B,'Publication Table (%)'!N$7)),
IF('Publication Table (%)'!$C$5="Operations cancelled for non-clinical/capacity reasons",
IFERROR(SUMIFS(AllPublicationData!$I:$I,AllPublicationData!$A:$A,'Publication Table (%)'!$B77,AllPublicationData!$B:$B,'Publication Table (%)'!$C$4,AllPublicationData!$D:$D,'Publication Table (%)'!N$7)/
SUMIFS(AllPublicationData!$E:$E,AllPublicationData!$A:$A,'Publication Table (%)'!$B77,AllPublicationData!$B:$B,'Publication Table (%)'!$C$4,AllPublicationData!$D:$D,'Publication Table (%)'!N$7),
SUMIFS(AllPublicationData!$I:$I,AllPublicationData!$A:$A,'Publication Table (%)'!$B77,AllPublicationData!$B:$B,'Publication Table (%)'!N$7)/
SUMIFS(AllPublicationData!$E:$E,AllPublicationData!$A:$A,'Publication Table (%)'!$B77,AllPublicationData!$B:$B,'Publication Table (%)'!N$7)),
IF('Publication Table (%)'!$C$5="Cancellations for other reasons",
IFERROR(SUMIFS(AllPublicationData!$J:$J,AllPublicationData!$A:$A,'Publication Table (%)'!$B77,AllPublicationData!$B:$B,'Publication Table (%)'!$C$4,AllPublicationData!$D:$D,'Publication Table (%)'!N$7)/
SUMIFS(AllPublicationData!$E:$E,AllPublicationData!$A:$A,'Publication Table (%)'!$B77,AllPublicationData!$B:$B,'Publication Table (%)'!$C$4,AllPublicationData!$D:$D,'Publication Table (%)'!N$7),
SUMIFS(AllPublicationData!$J:$J,AllPublicationData!$A:$A,'Publication Table (%)'!$B77,AllPublicationData!$B:$B,'Publication Table (%)'!N$7)/
SUMIFS(AllPublicationData!$E:$E,AllPublicationData!$A:$A,'Publication Table (%)'!$B77,AllPublicationData!$B:$B,'Publication Table (%)'!N$7)))))))</f>
        <v>9.3213409648405562E-2</v>
      </c>
      <c r="O77" s="96">
        <f>IF('Publication Table (%)'!$C$5="All Cancelled Operations",
IFERROR(SUMIFS(AllPublicationData!$F:$F,AllPublicationData!$A:$A,'Publication Table (%)'!$B77,AllPublicationData!$B:$B,'Publication Table (%)'!$C$4,AllPublicationData!$D:$D,'Publication Table (%)'!O$7)/
SUMIFS(AllPublicationData!$E:$E,AllPublicationData!$A:$A,'Publication Table (%)'!$B77,AllPublicationData!$B:$B,'Publication Table (%)'!$C$4,AllPublicationData!$D:$D,'Publication Table (%)'!O$7),
SUMIFS(AllPublicationData!$F:$F,AllPublicationData!$A:$A,'Publication Table (%)'!$B77,AllPublicationData!$B:$B,'Publication Table (%)'!O$7)/
SUMIFS(AllPublicationData!$E:$E,AllPublicationData!$A:$A,'Publication Table (%)'!$B77,AllPublicationData!$B:$B,'Publication Table (%)'!O$7)),
IF('Publication Table (%)'!$C$5="Operations cancelled by patient",
IFERROR(SUMIFS(AllPublicationData!$G:$G,AllPublicationData!$A:$A,'Publication Table (%)'!$B77,AllPublicationData!$B:$B,'Publication Table (%)'!$C$4,AllPublicationData!$D:$D,'Publication Table (%)'!O$7)/
SUMIFS(AllPublicationData!$E:$E,AllPublicationData!$A:$A,'Publication Table (%)'!$B77,AllPublicationData!$B:$B,'Publication Table (%)'!$C$4,AllPublicationData!$D:$D,'Publication Table (%)'!O$7),
SUMIFS(AllPublicationData!$G:$G,AllPublicationData!$A:$A,'Publication Table (%)'!$B77,AllPublicationData!$B:$B,'Publication Table (%)'!O$7)/
SUMIFS(AllPublicationData!$E:$E,AllPublicationData!$A:$A,'Publication Table (%)'!$B77,AllPublicationData!$B:$B,'Publication Table (%)'!O$7)),
IF('Publication Table (%)'!$C$5="Operations cancelled for clinical reasons",
IFERROR(SUMIFS(AllPublicationData!$H:$H,AllPublicationData!$A:$A,'Publication Table (%)'!$B77,AllPublicationData!$B:$B,'Publication Table (%)'!$C$4,AllPublicationData!$D:$D,'Publication Table (%)'!O$7)/
SUMIFS(AllPublicationData!$E:$E,AllPublicationData!$A:$A,'Publication Table (%)'!$B77,AllPublicationData!$B:$B,'Publication Table (%)'!$C$4,AllPublicationData!$D:$D,'Publication Table (%)'!O$7),
SUMIFS(AllPublicationData!$H:$H,AllPublicationData!$A:$A,'Publication Table (%)'!$B77,AllPublicationData!$B:$B,'Publication Table (%)'!O$7)/
SUMIFS(AllPublicationData!$E:$E,AllPublicationData!$A:$A,'Publication Table (%)'!$B77,AllPublicationData!$B:$B,'Publication Table (%)'!O$7)),
IF('Publication Table (%)'!$C$5="Operations cancelled for non-clinical/capacity reasons",
IFERROR(SUMIFS(AllPublicationData!$I:$I,AllPublicationData!$A:$A,'Publication Table (%)'!$B77,AllPublicationData!$B:$B,'Publication Table (%)'!$C$4,AllPublicationData!$D:$D,'Publication Table (%)'!O$7)/
SUMIFS(AllPublicationData!$E:$E,AllPublicationData!$A:$A,'Publication Table (%)'!$B77,AllPublicationData!$B:$B,'Publication Table (%)'!$C$4,AllPublicationData!$D:$D,'Publication Table (%)'!O$7),
SUMIFS(AllPublicationData!$I:$I,AllPublicationData!$A:$A,'Publication Table (%)'!$B77,AllPublicationData!$B:$B,'Publication Table (%)'!O$7)/
SUMIFS(AllPublicationData!$E:$E,AllPublicationData!$A:$A,'Publication Table (%)'!$B77,AllPublicationData!$B:$B,'Publication Table (%)'!O$7)),
IF('Publication Table (%)'!$C$5="Cancellations for other reasons",
IFERROR(SUMIFS(AllPublicationData!$J:$J,AllPublicationData!$A:$A,'Publication Table (%)'!$B77,AllPublicationData!$B:$B,'Publication Table (%)'!$C$4,AllPublicationData!$D:$D,'Publication Table (%)'!O$7)/
SUMIFS(AllPublicationData!$E:$E,AllPublicationData!$A:$A,'Publication Table (%)'!$B77,AllPublicationData!$B:$B,'Publication Table (%)'!$C$4,AllPublicationData!$D:$D,'Publication Table (%)'!O$7),
SUMIFS(AllPublicationData!$J:$J,AllPublicationData!$A:$A,'Publication Table (%)'!$B77,AllPublicationData!$B:$B,'Publication Table (%)'!O$7)/
SUMIFS(AllPublicationData!$E:$E,AllPublicationData!$A:$A,'Publication Table (%)'!$B77,AllPublicationData!$B:$B,'Publication Table (%)'!O$7)))))))</f>
        <v>9.3069306930693069E-2</v>
      </c>
      <c r="P77" s="96">
        <f>IF('Publication Table (%)'!$C$5="All Cancelled Operations",
IFERROR(SUMIFS(AllPublicationData!$F:$F,AllPublicationData!$A:$A,'Publication Table (%)'!$B77,AllPublicationData!$B:$B,'Publication Table (%)'!$C$4,AllPublicationData!$D:$D,'Publication Table (%)'!P$7)/
SUMIFS(AllPublicationData!$E:$E,AllPublicationData!$A:$A,'Publication Table (%)'!$B77,AllPublicationData!$B:$B,'Publication Table (%)'!$C$4,AllPublicationData!$D:$D,'Publication Table (%)'!P$7),
SUMIFS(AllPublicationData!$F:$F,AllPublicationData!$A:$A,'Publication Table (%)'!$B77,AllPublicationData!$B:$B,'Publication Table (%)'!P$7)/
SUMIFS(AllPublicationData!$E:$E,AllPublicationData!$A:$A,'Publication Table (%)'!$B77,AllPublicationData!$B:$B,'Publication Table (%)'!P$7)),
IF('Publication Table (%)'!$C$5="Operations cancelled by patient",
IFERROR(SUMIFS(AllPublicationData!$G:$G,AllPublicationData!$A:$A,'Publication Table (%)'!$B77,AllPublicationData!$B:$B,'Publication Table (%)'!$C$4,AllPublicationData!$D:$D,'Publication Table (%)'!P$7)/
SUMIFS(AllPublicationData!$E:$E,AllPublicationData!$A:$A,'Publication Table (%)'!$B77,AllPublicationData!$B:$B,'Publication Table (%)'!$C$4,AllPublicationData!$D:$D,'Publication Table (%)'!P$7),
SUMIFS(AllPublicationData!$G:$G,AllPublicationData!$A:$A,'Publication Table (%)'!$B77,AllPublicationData!$B:$B,'Publication Table (%)'!P$7)/
SUMIFS(AllPublicationData!$E:$E,AllPublicationData!$A:$A,'Publication Table (%)'!$B77,AllPublicationData!$B:$B,'Publication Table (%)'!P$7)),
IF('Publication Table (%)'!$C$5="Operations cancelled for clinical reasons",
IFERROR(SUMIFS(AllPublicationData!$H:$H,AllPublicationData!$A:$A,'Publication Table (%)'!$B77,AllPublicationData!$B:$B,'Publication Table (%)'!$C$4,AllPublicationData!$D:$D,'Publication Table (%)'!P$7)/
SUMIFS(AllPublicationData!$E:$E,AllPublicationData!$A:$A,'Publication Table (%)'!$B77,AllPublicationData!$B:$B,'Publication Table (%)'!$C$4,AllPublicationData!$D:$D,'Publication Table (%)'!P$7),
SUMIFS(AllPublicationData!$H:$H,AllPublicationData!$A:$A,'Publication Table (%)'!$B77,AllPublicationData!$B:$B,'Publication Table (%)'!P$7)/
SUMIFS(AllPublicationData!$E:$E,AllPublicationData!$A:$A,'Publication Table (%)'!$B77,AllPublicationData!$B:$B,'Publication Table (%)'!P$7)),
IF('Publication Table (%)'!$C$5="Operations cancelled for non-clinical/capacity reasons",
IFERROR(SUMIFS(AllPublicationData!$I:$I,AllPublicationData!$A:$A,'Publication Table (%)'!$B77,AllPublicationData!$B:$B,'Publication Table (%)'!$C$4,AllPublicationData!$D:$D,'Publication Table (%)'!P$7)/
SUMIFS(AllPublicationData!$E:$E,AllPublicationData!$A:$A,'Publication Table (%)'!$B77,AllPublicationData!$B:$B,'Publication Table (%)'!$C$4,AllPublicationData!$D:$D,'Publication Table (%)'!P$7),
SUMIFS(AllPublicationData!$I:$I,AllPublicationData!$A:$A,'Publication Table (%)'!$B77,AllPublicationData!$B:$B,'Publication Table (%)'!P$7)/
SUMIFS(AllPublicationData!$E:$E,AllPublicationData!$A:$A,'Publication Table (%)'!$B77,AllPublicationData!$B:$B,'Publication Table (%)'!P$7)),
IF('Publication Table (%)'!$C$5="Cancellations for other reasons",
IFERROR(SUMIFS(AllPublicationData!$J:$J,AllPublicationData!$A:$A,'Publication Table (%)'!$B77,AllPublicationData!$B:$B,'Publication Table (%)'!$C$4,AllPublicationData!$D:$D,'Publication Table (%)'!P$7)/
SUMIFS(AllPublicationData!$E:$E,AllPublicationData!$A:$A,'Publication Table (%)'!$B77,AllPublicationData!$B:$B,'Publication Table (%)'!$C$4,AllPublicationData!$D:$D,'Publication Table (%)'!P$7),
SUMIFS(AllPublicationData!$J:$J,AllPublicationData!$A:$A,'Publication Table (%)'!$B77,AllPublicationData!$B:$B,'Publication Table (%)'!P$7)/
SUMIFS(AllPublicationData!$E:$E,AllPublicationData!$A:$A,'Publication Table (%)'!$B77,AllPublicationData!$B:$B,'Publication Table (%)'!P$7)))))))</f>
        <v>8.9285714285714288E-2</v>
      </c>
      <c r="Q77" s="96">
        <f>IF('Publication Table (%)'!$C$5="All Cancelled Operations",
IFERROR(SUMIFS(AllPublicationData!$F:$F,AllPublicationData!$A:$A,'Publication Table (%)'!$B77,AllPublicationData!$B:$B,'Publication Table (%)'!$C$4,AllPublicationData!$D:$D,'Publication Table (%)'!Q$7)/
SUMIFS(AllPublicationData!$E:$E,AllPublicationData!$A:$A,'Publication Table (%)'!$B77,AllPublicationData!$B:$B,'Publication Table (%)'!$C$4,AllPublicationData!$D:$D,'Publication Table (%)'!Q$7),
SUMIFS(AllPublicationData!$F:$F,AllPublicationData!$A:$A,'Publication Table (%)'!$B77,AllPublicationData!$B:$B,'Publication Table (%)'!Q$7)/
SUMIFS(AllPublicationData!$E:$E,AllPublicationData!$A:$A,'Publication Table (%)'!$B77,AllPublicationData!$B:$B,'Publication Table (%)'!Q$7)),
IF('Publication Table (%)'!$C$5="Operations cancelled by patient",
IFERROR(SUMIFS(AllPublicationData!$G:$G,AllPublicationData!$A:$A,'Publication Table (%)'!$B77,AllPublicationData!$B:$B,'Publication Table (%)'!$C$4,AllPublicationData!$D:$D,'Publication Table (%)'!Q$7)/
SUMIFS(AllPublicationData!$E:$E,AllPublicationData!$A:$A,'Publication Table (%)'!$B77,AllPublicationData!$B:$B,'Publication Table (%)'!$C$4,AllPublicationData!$D:$D,'Publication Table (%)'!Q$7),
SUMIFS(AllPublicationData!$G:$G,AllPublicationData!$A:$A,'Publication Table (%)'!$B77,AllPublicationData!$B:$B,'Publication Table (%)'!Q$7)/
SUMIFS(AllPublicationData!$E:$E,AllPublicationData!$A:$A,'Publication Table (%)'!$B77,AllPublicationData!$B:$B,'Publication Table (%)'!Q$7)),
IF('Publication Table (%)'!$C$5="Operations cancelled for clinical reasons",
IFERROR(SUMIFS(AllPublicationData!$H:$H,AllPublicationData!$A:$A,'Publication Table (%)'!$B77,AllPublicationData!$B:$B,'Publication Table (%)'!$C$4,AllPublicationData!$D:$D,'Publication Table (%)'!Q$7)/
SUMIFS(AllPublicationData!$E:$E,AllPublicationData!$A:$A,'Publication Table (%)'!$B77,AllPublicationData!$B:$B,'Publication Table (%)'!$C$4,AllPublicationData!$D:$D,'Publication Table (%)'!Q$7),
SUMIFS(AllPublicationData!$H:$H,AllPublicationData!$A:$A,'Publication Table (%)'!$B77,AllPublicationData!$B:$B,'Publication Table (%)'!Q$7)/
SUMIFS(AllPublicationData!$E:$E,AllPublicationData!$A:$A,'Publication Table (%)'!$B77,AllPublicationData!$B:$B,'Publication Table (%)'!Q$7)),
IF('Publication Table (%)'!$C$5="Operations cancelled for non-clinical/capacity reasons",
IFERROR(SUMIFS(AllPublicationData!$I:$I,AllPublicationData!$A:$A,'Publication Table (%)'!$B77,AllPublicationData!$B:$B,'Publication Table (%)'!$C$4,AllPublicationData!$D:$D,'Publication Table (%)'!Q$7)/
SUMIFS(AllPublicationData!$E:$E,AllPublicationData!$A:$A,'Publication Table (%)'!$B77,AllPublicationData!$B:$B,'Publication Table (%)'!$C$4,AllPublicationData!$D:$D,'Publication Table (%)'!Q$7),
SUMIFS(AllPublicationData!$I:$I,AllPublicationData!$A:$A,'Publication Table (%)'!$B77,AllPublicationData!$B:$B,'Publication Table (%)'!Q$7)/
SUMIFS(AllPublicationData!$E:$E,AllPublicationData!$A:$A,'Publication Table (%)'!$B77,AllPublicationData!$B:$B,'Publication Table (%)'!Q$7)),
IF('Publication Table (%)'!$C$5="Cancellations for other reasons",
IFERROR(SUMIFS(AllPublicationData!$J:$J,AllPublicationData!$A:$A,'Publication Table (%)'!$B77,AllPublicationData!$B:$B,'Publication Table (%)'!$C$4,AllPublicationData!$D:$D,'Publication Table (%)'!Q$7)/
SUMIFS(AllPublicationData!$E:$E,AllPublicationData!$A:$A,'Publication Table (%)'!$B77,AllPublicationData!$B:$B,'Publication Table (%)'!$C$4,AllPublicationData!$D:$D,'Publication Table (%)'!Q$7),
SUMIFS(AllPublicationData!$J:$J,AllPublicationData!$A:$A,'Publication Table (%)'!$B77,AllPublicationData!$B:$B,'Publication Table (%)'!Q$7)/
SUMIFS(AllPublicationData!$E:$E,AllPublicationData!$A:$A,'Publication Table (%)'!$B77,AllPublicationData!$B:$B,'Publication Table (%)'!Q$7)))))))</f>
        <v>5.1162790697674418E-2</v>
      </c>
      <c r="R77" s="96">
        <f>IF('Publication Table (%)'!$C$5="All Cancelled Operations",
IFERROR(SUMIFS(AllPublicationData!$F:$F,AllPublicationData!$A:$A,'Publication Table (%)'!$B77,AllPublicationData!$B:$B,'Publication Table (%)'!$C$4,AllPublicationData!$D:$D,'Publication Table (%)'!R$7)/
SUMIFS(AllPublicationData!$E:$E,AllPublicationData!$A:$A,'Publication Table (%)'!$B77,AllPublicationData!$B:$B,'Publication Table (%)'!$C$4,AllPublicationData!$D:$D,'Publication Table (%)'!R$7),
SUMIFS(AllPublicationData!$F:$F,AllPublicationData!$A:$A,'Publication Table (%)'!$B77,AllPublicationData!$B:$B,'Publication Table (%)'!R$7)/
SUMIFS(AllPublicationData!$E:$E,AllPublicationData!$A:$A,'Publication Table (%)'!$B77,AllPublicationData!$B:$B,'Publication Table (%)'!R$7)),
IF('Publication Table (%)'!$C$5="Operations cancelled by patient",
IFERROR(SUMIFS(AllPublicationData!$G:$G,AllPublicationData!$A:$A,'Publication Table (%)'!$B77,AllPublicationData!$B:$B,'Publication Table (%)'!$C$4,AllPublicationData!$D:$D,'Publication Table (%)'!R$7)/
SUMIFS(AllPublicationData!$E:$E,AllPublicationData!$A:$A,'Publication Table (%)'!$B77,AllPublicationData!$B:$B,'Publication Table (%)'!$C$4,AllPublicationData!$D:$D,'Publication Table (%)'!R$7),
SUMIFS(AllPublicationData!$G:$G,AllPublicationData!$A:$A,'Publication Table (%)'!$B77,AllPublicationData!$B:$B,'Publication Table (%)'!R$7)/
SUMIFS(AllPublicationData!$E:$E,AllPublicationData!$A:$A,'Publication Table (%)'!$B77,AllPublicationData!$B:$B,'Publication Table (%)'!R$7)),
IF('Publication Table (%)'!$C$5="Operations cancelled for clinical reasons",
IFERROR(SUMIFS(AllPublicationData!$H:$H,AllPublicationData!$A:$A,'Publication Table (%)'!$B77,AllPublicationData!$B:$B,'Publication Table (%)'!$C$4,AllPublicationData!$D:$D,'Publication Table (%)'!R$7)/
SUMIFS(AllPublicationData!$E:$E,AllPublicationData!$A:$A,'Publication Table (%)'!$B77,AllPublicationData!$B:$B,'Publication Table (%)'!$C$4,AllPublicationData!$D:$D,'Publication Table (%)'!R$7),
SUMIFS(AllPublicationData!$H:$H,AllPublicationData!$A:$A,'Publication Table (%)'!$B77,AllPublicationData!$B:$B,'Publication Table (%)'!R$7)/
SUMIFS(AllPublicationData!$E:$E,AllPublicationData!$A:$A,'Publication Table (%)'!$B77,AllPublicationData!$B:$B,'Publication Table (%)'!R$7)),
IF('Publication Table (%)'!$C$5="Operations cancelled for non-clinical/capacity reasons",
IFERROR(SUMIFS(AllPublicationData!$I:$I,AllPublicationData!$A:$A,'Publication Table (%)'!$B77,AllPublicationData!$B:$B,'Publication Table (%)'!$C$4,AllPublicationData!$D:$D,'Publication Table (%)'!R$7)/
SUMIFS(AllPublicationData!$E:$E,AllPublicationData!$A:$A,'Publication Table (%)'!$B77,AllPublicationData!$B:$B,'Publication Table (%)'!$C$4,AllPublicationData!$D:$D,'Publication Table (%)'!R$7),
SUMIFS(AllPublicationData!$I:$I,AllPublicationData!$A:$A,'Publication Table (%)'!$B77,AllPublicationData!$B:$B,'Publication Table (%)'!R$7)/
SUMIFS(AllPublicationData!$E:$E,AllPublicationData!$A:$A,'Publication Table (%)'!$B77,AllPublicationData!$B:$B,'Publication Table (%)'!R$7)),
IF('Publication Table (%)'!$C$5="Cancellations for other reasons",
IFERROR(SUMIFS(AllPublicationData!$J:$J,AllPublicationData!$A:$A,'Publication Table (%)'!$B77,AllPublicationData!$B:$B,'Publication Table (%)'!$C$4,AllPublicationData!$D:$D,'Publication Table (%)'!R$7)/
SUMIFS(AllPublicationData!$E:$E,AllPublicationData!$A:$A,'Publication Table (%)'!$B77,AllPublicationData!$B:$B,'Publication Table (%)'!$C$4,AllPublicationData!$D:$D,'Publication Table (%)'!R$7),
SUMIFS(AllPublicationData!$J:$J,AllPublicationData!$A:$A,'Publication Table (%)'!$B77,AllPublicationData!$B:$B,'Publication Table (%)'!R$7)/
SUMIFS(AllPublicationData!$E:$E,AllPublicationData!$A:$A,'Publication Table (%)'!$B77,AllPublicationData!$B:$B,'Publication Table (%)'!R$7)))))))</f>
        <v>6.4420218037661056E-2</v>
      </c>
      <c r="S77" s="96">
        <f>IF('Publication Table (%)'!$C$5="All Cancelled Operations",
IFERROR(SUMIFS(AllPublicationData!$F:$F,AllPublicationData!$A:$A,'Publication Table (%)'!$B77,AllPublicationData!$B:$B,'Publication Table (%)'!$C$4,AllPublicationData!$D:$D,'Publication Table (%)'!S$7)/
SUMIFS(AllPublicationData!$E:$E,AllPublicationData!$A:$A,'Publication Table (%)'!$B77,AllPublicationData!$B:$B,'Publication Table (%)'!$C$4,AllPublicationData!$D:$D,'Publication Table (%)'!S$7),
SUMIFS(AllPublicationData!$F:$F,AllPublicationData!$A:$A,'Publication Table (%)'!$B77,AllPublicationData!$B:$B,'Publication Table (%)'!S$7)/
SUMIFS(AllPublicationData!$E:$E,AllPublicationData!$A:$A,'Publication Table (%)'!$B77,AllPublicationData!$B:$B,'Publication Table (%)'!S$7)),
IF('Publication Table (%)'!$C$5="Operations cancelled by patient",
IFERROR(SUMIFS(AllPublicationData!$G:$G,AllPublicationData!$A:$A,'Publication Table (%)'!$B77,AllPublicationData!$B:$B,'Publication Table (%)'!$C$4,AllPublicationData!$D:$D,'Publication Table (%)'!S$7)/
SUMIFS(AllPublicationData!$E:$E,AllPublicationData!$A:$A,'Publication Table (%)'!$B77,AllPublicationData!$B:$B,'Publication Table (%)'!$C$4,AllPublicationData!$D:$D,'Publication Table (%)'!S$7),
SUMIFS(AllPublicationData!$G:$G,AllPublicationData!$A:$A,'Publication Table (%)'!$B77,AllPublicationData!$B:$B,'Publication Table (%)'!S$7)/
SUMIFS(AllPublicationData!$E:$E,AllPublicationData!$A:$A,'Publication Table (%)'!$B77,AllPublicationData!$B:$B,'Publication Table (%)'!S$7)),
IF('Publication Table (%)'!$C$5="Operations cancelled for clinical reasons",
IFERROR(SUMIFS(AllPublicationData!$H:$H,AllPublicationData!$A:$A,'Publication Table (%)'!$B77,AllPublicationData!$B:$B,'Publication Table (%)'!$C$4,AllPublicationData!$D:$D,'Publication Table (%)'!S$7)/
SUMIFS(AllPublicationData!$E:$E,AllPublicationData!$A:$A,'Publication Table (%)'!$B77,AllPublicationData!$B:$B,'Publication Table (%)'!$C$4,AllPublicationData!$D:$D,'Publication Table (%)'!S$7),
SUMIFS(AllPublicationData!$H:$H,AllPublicationData!$A:$A,'Publication Table (%)'!$B77,AllPublicationData!$B:$B,'Publication Table (%)'!S$7)/
SUMIFS(AllPublicationData!$E:$E,AllPublicationData!$A:$A,'Publication Table (%)'!$B77,AllPublicationData!$B:$B,'Publication Table (%)'!S$7)),
IF('Publication Table (%)'!$C$5="Operations cancelled for non-clinical/capacity reasons",
IFERROR(SUMIFS(AllPublicationData!$I:$I,AllPublicationData!$A:$A,'Publication Table (%)'!$B77,AllPublicationData!$B:$B,'Publication Table (%)'!$C$4,AllPublicationData!$D:$D,'Publication Table (%)'!S$7)/
SUMIFS(AllPublicationData!$E:$E,AllPublicationData!$A:$A,'Publication Table (%)'!$B77,AllPublicationData!$B:$B,'Publication Table (%)'!$C$4,AllPublicationData!$D:$D,'Publication Table (%)'!S$7),
SUMIFS(AllPublicationData!$I:$I,AllPublicationData!$A:$A,'Publication Table (%)'!$B77,AllPublicationData!$B:$B,'Publication Table (%)'!S$7)/
SUMIFS(AllPublicationData!$E:$E,AllPublicationData!$A:$A,'Publication Table (%)'!$B77,AllPublicationData!$B:$B,'Publication Table (%)'!S$7)),
IF('Publication Table (%)'!$C$5="Cancellations for other reasons",
IFERROR(SUMIFS(AllPublicationData!$J:$J,AllPublicationData!$A:$A,'Publication Table (%)'!$B77,AllPublicationData!$B:$B,'Publication Table (%)'!$C$4,AllPublicationData!$D:$D,'Publication Table (%)'!S$7)/
SUMIFS(AllPublicationData!$E:$E,AllPublicationData!$A:$A,'Publication Table (%)'!$B77,AllPublicationData!$B:$B,'Publication Table (%)'!$C$4,AllPublicationData!$D:$D,'Publication Table (%)'!S$7),
SUMIFS(AllPublicationData!$J:$J,AllPublicationData!$A:$A,'Publication Table (%)'!$B77,AllPublicationData!$B:$B,'Publication Table (%)'!S$7)/
SUMIFS(AllPublicationData!$E:$E,AllPublicationData!$A:$A,'Publication Table (%)'!$B77,AllPublicationData!$B:$B,'Publication Table (%)'!S$7)))))))</f>
        <v>0.12403100775193798</v>
      </c>
    </row>
    <row r="78" spans="2:19" x14ac:dyDescent="0.35">
      <c r="B78" s="89">
        <v>43282</v>
      </c>
      <c r="C78" s="112">
        <f>IF('Publication Table (%)'!$C$5="All Cancelled Operations",
SUMIFS(AllPublicationData!$F:$F,AllPublicationData!$A:$A,'Publication Table (%)'!$B78,AllPublicationData!$B:$B,'Publication Table (%)'!$C$4),
IF('Publication Table (%)'!$C$5="Operations cancelled by patient",
SUMIFS(AllPublicationData!$G:$G,AllPublicationData!$A:$A,'Publication Table (%)'!$B78,AllPublicationData!$B:$B,'Publication Table (%)'!$C$4),
IF('Publication Table (%)'!$C$5="Operations cancelled for clinical reasons",
SUMIFS(AllPublicationData!$H:$H,AllPublicationData!$A:$A,'Publication Table (%)'!$B78,AllPublicationData!$B:$B,'Publication Table (%)'!$C$4),
IF('Publication Table (%)'!$C$5="Operations cancelled for non-clinical/capacity reasons",
SUMIFS(AllPublicationData!$I:$I,AllPublicationData!$A:$A,'Publication Table (%)'!$B78,AllPublicationData!$B:$B,'Publication Table (%)'!$C$4),
IF('Publication Table (%)'!$C$5="Cancellations for other reasons",
SUMIFS(AllPublicationData!$J:$J,AllPublicationData!$A:$A,'Publication Table (%)'!$B78,AllPublicationData!$B:$B,'Publication Table (%)'!$C$4))))))+
IF(AND($C$4="NHS Scotland",$C$5="All Cancelled Operations"),
SUMIFS(AllPublicationData!$F:$F,AllPublicationData!$A:$A,'Publication Table (%)'!$B78),
IF(AND($C$4="NHS Scotland",$C$5="Operations cancelled by patient"),
SUMIFS(AllPublicationData!$G:$G,AllPublicationData!$A:$A,'Publication Table (%)'!$B78),
IF(AND($C$4="NHS Scotland",$C$5="Operations cancelled for clinical reasons"),
SUMIFS(AllPublicationData!$H:$H,AllPublicationData!$A:$A,'Publication Table (%)'!$B78),
IF(AND($C$4="NHS Scotland",$C$5="Operations cancelled for non-clinical/capacity reasons"),
SUMIFS(AllPublicationData!$I:$I,AllPublicationData!$A:$A,'Publication Table (%)'!$B78),
IF(AND($C$4="NHS Scotland",$C$5="Cancellations for other reasons"),
SUMIFS(AllPublicationData!$J:$J,AllPublicationData!$A:$A,'Publication Table (%)'!$B78))))))</f>
        <v>2411</v>
      </c>
      <c r="D78" s="110">
        <f>IF(AND('Publication Table (%)'!$C$5="All Cancelled Operations",$C$4&lt;&gt;"NHS Scotland"),
IFERROR(SUMIFS(AllPublicationData!$F:$F,AllPublicationData!$A:$A,'Publication Table (%)'!$B78,AllPublicationData!$B:$B,'Publication Table (%)'!$C$4,AllPublicationData!$D:$D,'Publication Table (%)'!D$7)/
SUMIFS(AllPublicationData!$E:$E,AllPublicationData!$A:$A,'Publication Table (%)'!$B78,AllPublicationData!$B:$B,'Publication Table (%)'!$C$4,AllPublicationData!$D:$D,'Publication Table (%)'!D$7),
SUMIFS(AllPublicationData!$F:$F,AllPublicationData!$A:$A,'Publication Table (%)'!$B78,AllPublicationData!$B:$B,'Publication Table (%)'!D$7)/
SUMIFS(AllPublicationData!$E:$E,AllPublicationData!$A:$A,'Publication Table (%)'!$B78,AllPublicationData!$B:$B,'Publication Table (%)'!D$7)),
IF(AND('Publication Table (%)'!$C$5="Operations cancelled by patient",$C$4&lt;&gt;"NHS Scotland"),
IFERROR(SUMIFS(AllPublicationData!$G:$G,AllPublicationData!$A:$A,'Publication Table (%)'!$B78,AllPublicationData!$B:$B,'Publication Table (%)'!$C$4,AllPublicationData!$D:$D,'Publication Table (%)'!D$7)/
SUMIFS(AllPublicationData!$E:$E,AllPublicationData!$A:$A,'Publication Table (%)'!$B78,AllPublicationData!$B:$B,'Publication Table (%)'!$C$4,AllPublicationData!$D:$D,'Publication Table (%)'!D$7),
SUMIFS(AllPublicationData!$G:$G,AllPublicationData!$A:$A,'Publication Table (%)'!$B78,AllPublicationData!$B:$B,'Publication Table (%)'!D$7)/
SUMIFS(AllPublicationData!$E:$E,AllPublicationData!$A:$A,'Publication Table (%)'!$B78,AllPublicationData!$B:$B,'Publication Table (%)'!D$7)),
IF(AND('Publication Table (%)'!$C$5="Operations cancelled for clinical reasons",$C$4&lt;&gt;"NHS Scotland"),
IFERROR(SUMIFS(AllPublicationData!$H:$H,AllPublicationData!$A:$A,'Publication Table (%)'!$B78,AllPublicationData!$B:$B,'Publication Table (%)'!$C$4,AllPublicationData!$D:$D,'Publication Table (%)'!D$7)/
SUMIFS(AllPublicationData!$E:$E,AllPublicationData!$A:$A,'Publication Table (%)'!$B78,AllPublicationData!$B:$B,'Publication Table (%)'!$C$4,AllPublicationData!$D:$D,'Publication Table (%)'!D$7),
SUMIFS(AllPublicationData!$H:$H,AllPublicationData!$A:$A,'Publication Table (%)'!$B78,AllPublicationData!$B:$B,'Publication Table (%)'!D$7)/
SUMIFS(AllPublicationData!$E:$E,AllPublicationData!$A:$A,'Publication Table (%)'!$B78,AllPublicationData!$B:$B,'Publication Table (%)'!D$7)),
IF(AND('Publication Table (%)'!$C$5="Operations cancelled for non-clinical/capacity reasons",$C$4&lt;&gt;"NHS Scotland"),
IFERROR(SUMIFS(AllPublicationData!$I:$I,AllPublicationData!$A:$A,'Publication Table (%)'!$B78,AllPublicationData!$B:$B,'Publication Table (%)'!$C$4,AllPublicationData!$D:$D,'Publication Table (%)'!D$7)/
SUMIFS(AllPublicationData!$E:$E,AllPublicationData!$A:$A,'Publication Table (%)'!$B78,AllPublicationData!$B:$B,'Publication Table (%)'!$C$4,AllPublicationData!$D:$D,'Publication Table (%)'!D$7),
SUMIFS(AllPublicationData!$I:$I,AllPublicationData!$A:$A,'Publication Table (%)'!$B78,AllPublicationData!$B:$B,'Publication Table (%)'!D$7)/
SUMIFS(AllPublicationData!$E:$E,AllPublicationData!$A:$A,'Publication Table (%)'!$B78,AllPublicationData!$B:$B,'Publication Table (%)'!D$7)),
IF(AND('Publication Table (%)'!$C$5="Cancellations for other reasons",$C$4&lt;&gt;"NHS Scotland"),
IFERROR(SUMIFS(AllPublicationData!$J:$J,AllPublicationData!$A:$A,'Publication Table (%)'!$B78,AllPublicationData!$B:$B,'Publication Table (%)'!$C$4,AllPublicationData!$D:$D,'Publication Table (%)'!D$7)/
SUMIFS(AllPublicationData!$E:$E,AllPublicationData!$A:$A,'Publication Table (%)'!$B78,AllPublicationData!$B:$B,'Publication Table (%)'!$C$4,AllPublicationData!$D:$D,'Publication Table (%)'!D$7),
SUMIFS(AllPublicationData!$J:$J,AllPublicationData!$A:$A,'Publication Table (%)'!$B78,AllPublicationData!$B:$B,'Publication Table (%)'!D$7)/
SUMIFS(AllPublicationData!$E:$E,AllPublicationData!$A:$A,'Publication Table (%)'!$B78,AllPublicationData!$B:$B,'Publication Table (%)'!D$7)),
IF(AND($C$4="NHS Scotland",$C$5="All Cancelled Operations"),
SUMIFS(AllPublicationData!$F:$F,AllPublicationData!$A:$A,'Publication Table'!$B78)/
SUMIFS(AllPublicationData!$E:$E,AllPublicationData!$A:$A,'Publication Table'!$B78),
IF(AND($C$4="NHS Scotland",$C$5="Operations cancelled by patient"),
SUMIFS(AllPublicationData!$G:$G,AllPublicationData!$A:$A,'Publication Table'!$B78)/
SUMIFS(AllPublicationData!$E:$E,AllPublicationData!$A:$A,'Publication Table'!$B78),
IF(AND($C$4="NHS Scotland",$C$5="Operations cancelled for clinical reasons"),
SUMIFS(AllPublicationData!$H:$H,AllPublicationData!$A:$A,'Publication Table'!$B78)/
SUMIFS(AllPublicationData!$E:$E,AllPublicationData!$A:$A,'Publication Table'!$B78),
IF(AND($C$4="NHS Scotland",$C$5="Operations cancelled for non-clinical/capacity reasons"),
SUMIFS(AllPublicationData!$I:$I,AllPublicationData!$A:$A,'Publication Table'!$B78)/
SUMIFS(AllPublicationData!$E:$E,AllPublicationData!$A:$A,'Publication Table'!$B78),
IF(AND($C$4="NHS Scotland",$C$5="Cancellations for other reasons"),
SUMIFS(AllPublicationData!$J:$J,AllPublicationData!$A:$A,'Publication Table'!$B78)/
SUMIFS(AllPublicationData!$E:$E,AllPublicationData!$A:$A,'Publication Table'!$B78)))))))))))</f>
        <v>9.200885361013586E-2</v>
      </c>
      <c r="E78" s="96">
        <f>IF('Publication Table (%)'!$C$5="All Cancelled Operations",
IFERROR(SUMIFS(AllPublicationData!$F:$F,AllPublicationData!$A:$A,'Publication Table (%)'!$B78,AllPublicationData!$B:$B,'Publication Table (%)'!$C$4,AllPublicationData!$D:$D,'Publication Table (%)'!E$7)/
SUMIFS(AllPublicationData!$E:$E,AllPublicationData!$A:$A,'Publication Table (%)'!$B78,AllPublicationData!$B:$B,'Publication Table (%)'!$C$4,AllPublicationData!$D:$D,'Publication Table (%)'!E$7),
SUMIFS(AllPublicationData!$F:$F,AllPublicationData!$A:$A,'Publication Table (%)'!$B78,AllPublicationData!$B:$B,'Publication Table (%)'!E$7)/
SUMIFS(AllPublicationData!$E:$E,AllPublicationData!$A:$A,'Publication Table (%)'!$B78,AllPublicationData!$B:$B,'Publication Table (%)'!E$7)),
IF('Publication Table (%)'!$C$5="Operations cancelled by patient",
IFERROR(SUMIFS(AllPublicationData!$G:$G,AllPublicationData!$A:$A,'Publication Table (%)'!$B78,AllPublicationData!$B:$B,'Publication Table (%)'!$C$4,AllPublicationData!$D:$D,'Publication Table (%)'!E$7)/
SUMIFS(AllPublicationData!$E:$E,AllPublicationData!$A:$A,'Publication Table (%)'!$B78,AllPublicationData!$B:$B,'Publication Table (%)'!$C$4,AllPublicationData!$D:$D,'Publication Table (%)'!E$7),
SUMIFS(AllPublicationData!$G:$G,AllPublicationData!$A:$A,'Publication Table (%)'!$B78,AllPublicationData!$B:$B,'Publication Table (%)'!E$7)/
SUMIFS(AllPublicationData!$E:$E,AllPublicationData!$A:$A,'Publication Table (%)'!$B78,AllPublicationData!$B:$B,'Publication Table (%)'!E$7)),
IF('Publication Table (%)'!$C$5="Operations cancelled for clinical reasons",
IFERROR(SUMIFS(AllPublicationData!$H:$H,AllPublicationData!$A:$A,'Publication Table (%)'!$B78,AllPublicationData!$B:$B,'Publication Table (%)'!$C$4,AllPublicationData!$D:$D,'Publication Table (%)'!E$7)/
SUMIFS(AllPublicationData!$E:$E,AllPublicationData!$A:$A,'Publication Table (%)'!$B78,AllPublicationData!$B:$B,'Publication Table (%)'!$C$4,AllPublicationData!$D:$D,'Publication Table (%)'!E$7),
SUMIFS(AllPublicationData!$H:$H,AllPublicationData!$A:$A,'Publication Table (%)'!$B78,AllPublicationData!$B:$B,'Publication Table (%)'!E$7)/
SUMIFS(AllPublicationData!$E:$E,AllPublicationData!$A:$A,'Publication Table (%)'!$B78,AllPublicationData!$B:$B,'Publication Table (%)'!E$7)),
IF('Publication Table (%)'!$C$5="Operations cancelled for non-clinical/capacity reasons",
IFERROR(SUMIFS(AllPublicationData!$I:$I,AllPublicationData!$A:$A,'Publication Table (%)'!$B78,AllPublicationData!$B:$B,'Publication Table (%)'!$C$4,AllPublicationData!$D:$D,'Publication Table (%)'!E$7)/
SUMIFS(AllPublicationData!$E:$E,AllPublicationData!$A:$A,'Publication Table (%)'!$B78,AllPublicationData!$B:$B,'Publication Table (%)'!$C$4,AllPublicationData!$D:$D,'Publication Table (%)'!E$7),
SUMIFS(AllPublicationData!$I:$I,AllPublicationData!$A:$A,'Publication Table (%)'!$B78,AllPublicationData!$B:$B,'Publication Table (%)'!E$7)/
SUMIFS(AllPublicationData!$E:$E,AllPublicationData!$A:$A,'Publication Table (%)'!$B78,AllPublicationData!$B:$B,'Publication Table (%)'!E$7)),
IF('Publication Table (%)'!$C$5="Cancellations for other reasons",
IFERROR(SUMIFS(AllPublicationData!$J:$J,AllPublicationData!$A:$A,'Publication Table (%)'!$B78,AllPublicationData!$B:$B,'Publication Table (%)'!$C$4,AllPublicationData!$D:$D,'Publication Table (%)'!E$7)/
SUMIFS(AllPublicationData!$E:$E,AllPublicationData!$A:$A,'Publication Table (%)'!$B78,AllPublicationData!$B:$B,'Publication Table (%)'!$C$4,AllPublicationData!$D:$D,'Publication Table (%)'!E$7),
SUMIFS(AllPublicationData!$J:$J,AllPublicationData!$A:$A,'Publication Table (%)'!$B78,AllPublicationData!$B:$B,'Publication Table (%)'!E$7)/
SUMIFS(AllPublicationData!$E:$E,AllPublicationData!$A:$A,'Publication Table (%)'!$B78,AllPublicationData!$B:$B,'Publication Table (%)'!E$7)))))))</f>
        <v>5.4636951833213515E-2</v>
      </c>
      <c r="F78" s="96">
        <f>IF('Publication Table (%)'!$C$5="All Cancelled Operations",
IFERROR(SUMIFS(AllPublicationData!$F:$F,AllPublicationData!$A:$A,'Publication Table (%)'!$B78,AllPublicationData!$B:$B,'Publication Table (%)'!$C$4,AllPublicationData!$D:$D,'Publication Table (%)'!F$7)/
SUMIFS(AllPublicationData!$E:$E,AllPublicationData!$A:$A,'Publication Table (%)'!$B78,AllPublicationData!$B:$B,'Publication Table (%)'!$C$4,AllPublicationData!$D:$D,'Publication Table (%)'!F$7),
SUMIFS(AllPublicationData!$F:$F,AllPublicationData!$A:$A,'Publication Table (%)'!$B78,AllPublicationData!$B:$B,'Publication Table (%)'!F$7)/
SUMIFS(AllPublicationData!$E:$E,AllPublicationData!$A:$A,'Publication Table (%)'!$B78,AllPublicationData!$B:$B,'Publication Table (%)'!F$7)),
IF('Publication Table (%)'!$C$5="Operations cancelled by patient",
IFERROR(SUMIFS(AllPublicationData!$G:$G,AllPublicationData!$A:$A,'Publication Table (%)'!$B78,AllPublicationData!$B:$B,'Publication Table (%)'!$C$4,AllPublicationData!$D:$D,'Publication Table (%)'!F$7)/
SUMIFS(AllPublicationData!$E:$E,AllPublicationData!$A:$A,'Publication Table (%)'!$B78,AllPublicationData!$B:$B,'Publication Table (%)'!$C$4,AllPublicationData!$D:$D,'Publication Table (%)'!F$7),
SUMIFS(AllPublicationData!$G:$G,AllPublicationData!$A:$A,'Publication Table (%)'!$B78,AllPublicationData!$B:$B,'Publication Table (%)'!F$7)/
SUMIFS(AllPublicationData!$E:$E,AllPublicationData!$A:$A,'Publication Table (%)'!$B78,AllPublicationData!$B:$B,'Publication Table (%)'!F$7)),
IF('Publication Table (%)'!$C$5="Operations cancelled for clinical reasons",
IFERROR(SUMIFS(AllPublicationData!$H:$H,AllPublicationData!$A:$A,'Publication Table (%)'!$B78,AllPublicationData!$B:$B,'Publication Table (%)'!$C$4,AllPublicationData!$D:$D,'Publication Table (%)'!F$7)/
SUMIFS(AllPublicationData!$E:$E,AllPublicationData!$A:$A,'Publication Table (%)'!$B78,AllPublicationData!$B:$B,'Publication Table (%)'!$C$4,AllPublicationData!$D:$D,'Publication Table (%)'!F$7),
SUMIFS(AllPublicationData!$H:$H,AllPublicationData!$A:$A,'Publication Table (%)'!$B78,AllPublicationData!$B:$B,'Publication Table (%)'!F$7)/
SUMIFS(AllPublicationData!$E:$E,AllPublicationData!$A:$A,'Publication Table (%)'!$B78,AllPublicationData!$B:$B,'Publication Table (%)'!F$7)),
IF('Publication Table (%)'!$C$5="Operations cancelled for non-clinical/capacity reasons",
IFERROR(SUMIFS(AllPublicationData!$I:$I,AllPublicationData!$A:$A,'Publication Table (%)'!$B78,AllPublicationData!$B:$B,'Publication Table (%)'!$C$4,AllPublicationData!$D:$D,'Publication Table (%)'!F$7)/
SUMIFS(AllPublicationData!$E:$E,AllPublicationData!$A:$A,'Publication Table (%)'!$B78,AllPublicationData!$B:$B,'Publication Table (%)'!$C$4,AllPublicationData!$D:$D,'Publication Table (%)'!F$7),
SUMIFS(AllPublicationData!$I:$I,AllPublicationData!$A:$A,'Publication Table (%)'!$B78,AllPublicationData!$B:$B,'Publication Table (%)'!F$7)/
SUMIFS(AllPublicationData!$E:$E,AllPublicationData!$A:$A,'Publication Table (%)'!$B78,AllPublicationData!$B:$B,'Publication Table (%)'!F$7)),
IF('Publication Table (%)'!$C$5="Cancellations for other reasons",
IFERROR(SUMIFS(AllPublicationData!$J:$J,AllPublicationData!$A:$A,'Publication Table (%)'!$B78,AllPublicationData!$B:$B,'Publication Table (%)'!$C$4,AllPublicationData!$D:$D,'Publication Table (%)'!F$7)/
SUMIFS(AllPublicationData!$E:$E,AllPublicationData!$A:$A,'Publication Table (%)'!$B78,AllPublicationData!$B:$B,'Publication Table (%)'!$C$4,AllPublicationData!$D:$D,'Publication Table (%)'!F$7),
SUMIFS(AllPublicationData!$J:$J,AllPublicationData!$A:$A,'Publication Table (%)'!$B78,AllPublicationData!$B:$B,'Publication Table (%)'!F$7)/
SUMIFS(AllPublicationData!$E:$E,AllPublicationData!$A:$A,'Publication Table (%)'!$B78,AllPublicationData!$B:$B,'Publication Table (%)'!F$7)))))))</f>
        <v>9.6083231334149324E-2</v>
      </c>
      <c r="G78" s="96">
        <f>IF('Publication Table (%)'!$C$5="All Cancelled Operations",
IFERROR(SUMIFS(AllPublicationData!$F:$F,AllPublicationData!$A:$A,'Publication Table (%)'!$B78,AllPublicationData!$B:$B,'Publication Table (%)'!$C$4,AllPublicationData!$D:$D,'Publication Table (%)'!G$7)/
SUMIFS(AllPublicationData!$E:$E,AllPublicationData!$A:$A,'Publication Table (%)'!$B78,AllPublicationData!$B:$B,'Publication Table (%)'!$C$4,AllPublicationData!$D:$D,'Publication Table (%)'!G$7),
SUMIFS(AllPublicationData!$F:$F,AllPublicationData!$A:$A,'Publication Table (%)'!$B78,AllPublicationData!$B:$B,'Publication Table (%)'!G$7)/
SUMIFS(AllPublicationData!$E:$E,AllPublicationData!$A:$A,'Publication Table (%)'!$B78,AllPublicationData!$B:$B,'Publication Table (%)'!G$7)),
IF('Publication Table (%)'!$C$5="Operations cancelled by patient",
IFERROR(SUMIFS(AllPublicationData!$G:$G,AllPublicationData!$A:$A,'Publication Table (%)'!$B78,AllPublicationData!$B:$B,'Publication Table (%)'!$C$4,AllPublicationData!$D:$D,'Publication Table (%)'!G$7)/
SUMIFS(AllPublicationData!$E:$E,AllPublicationData!$A:$A,'Publication Table (%)'!$B78,AllPublicationData!$B:$B,'Publication Table (%)'!$C$4,AllPublicationData!$D:$D,'Publication Table (%)'!G$7),
SUMIFS(AllPublicationData!$G:$G,AllPublicationData!$A:$A,'Publication Table (%)'!$B78,AllPublicationData!$B:$B,'Publication Table (%)'!G$7)/
SUMIFS(AllPublicationData!$E:$E,AllPublicationData!$A:$A,'Publication Table (%)'!$B78,AllPublicationData!$B:$B,'Publication Table (%)'!G$7)),
IF('Publication Table (%)'!$C$5="Operations cancelled for clinical reasons",
IFERROR(SUMIFS(AllPublicationData!$H:$H,AllPublicationData!$A:$A,'Publication Table (%)'!$B78,AllPublicationData!$B:$B,'Publication Table (%)'!$C$4,AllPublicationData!$D:$D,'Publication Table (%)'!G$7)/
SUMIFS(AllPublicationData!$E:$E,AllPublicationData!$A:$A,'Publication Table (%)'!$B78,AllPublicationData!$B:$B,'Publication Table (%)'!$C$4,AllPublicationData!$D:$D,'Publication Table (%)'!G$7),
SUMIFS(AllPublicationData!$H:$H,AllPublicationData!$A:$A,'Publication Table (%)'!$B78,AllPublicationData!$B:$B,'Publication Table (%)'!G$7)/
SUMIFS(AllPublicationData!$E:$E,AllPublicationData!$A:$A,'Publication Table (%)'!$B78,AllPublicationData!$B:$B,'Publication Table (%)'!G$7)),
IF('Publication Table (%)'!$C$5="Operations cancelled for non-clinical/capacity reasons",
IFERROR(SUMIFS(AllPublicationData!$I:$I,AllPublicationData!$A:$A,'Publication Table (%)'!$B78,AllPublicationData!$B:$B,'Publication Table (%)'!$C$4,AllPublicationData!$D:$D,'Publication Table (%)'!G$7)/
SUMIFS(AllPublicationData!$E:$E,AllPublicationData!$A:$A,'Publication Table (%)'!$B78,AllPublicationData!$B:$B,'Publication Table (%)'!$C$4,AllPublicationData!$D:$D,'Publication Table (%)'!G$7),
SUMIFS(AllPublicationData!$I:$I,AllPublicationData!$A:$A,'Publication Table (%)'!$B78,AllPublicationData!$B:$B,'Publication Table (%)'!G$7)/
SUMIFS(AllPublicationData!$E:$E,AllPublicationData!$A:$A,'Publication Table (%)'!$B78,AllPublicationData!$B:$B,'Publication Table (%)'!G$7)),
IF('Publication Table (%)'!$C$5="Cancellations for other reasons",
IFERROR(SUMIFS(AllPublicationData!$J:$J,AllPublicationData!$A:$A,'Publication Table (%)'!$B78,AllPublicationData!$B:$B,'Publication Table (%)'!$C$4,AllPublicationData!$D:$D,'Publication Table (%)'!G$7)/
SUMIFS(AllPublicationData!$E:$E,AllPublicationData!$A:$A,'Publication Table (%)'!$B78,AllPublicationData!$B:$B,'Publication Table (%)'!$C$4,AllPublicationData!$D:$D,'Publication Table (%)'!G$7),
SUMIFS(AllPublicationData!$J:$J,AllPublicationData!$A:$A,'Publication Table (%)'!$B78,AllPublicationData!$B:$B,'Publication Table (%)'!G$7)/
SUMIFS(AllPublicationData!$E:$E,AllPublicationData!$A:$A,'Publication Table (%)'!$B78,AllPublicationData!$B:$B,'Publication Table (%)'!G$7)))))))</f>
        <v>0.10160427807486631</v>
      </c>
      <c r="H78" s="96">
        <f>IF('Publication Table (%)'!$C$5="All Cancelled Operations",
IFERROR(SUMIFS(AllPublicationData!$F:$F,AllPublicationData!$A:$A,'Publication Table (%)'!$B78,AllPublicationData!$B:$B,'Publication Table (%)'!$C$4,AllPublicationData!$D:$D,'Publication Table (%)'!H$7)/
SUMIFS(AllPublicationData!$E:$E,AllPublicationData!$A:$A,'Publication Table (%)'!$B78,AllPublicationData!$B:$B,'Publication Table (%)'!$C$4,AllPublicationData!$D:$D,'Publication Table (%)'!H$7),
SUMIFS(AllPublicationData!$F:$F,AllPublicationData!$A:$A,'Publication Table (%)'!$B78,AllPublicationData!$B:$B,'Publication Table (%)'!H$7)/
SUMIFS(AllPublicationData!$E:$E,AllPublicationData!$A:$A,'Publication Table (%)'!$B78,AllPublicationData!$B:$B,'Publication Table (%)'!H$7)),
IF('Publication Table (%)'!$C$5="Operations cancelled by patient",
IFERROR(SUMIFS(AllPublicationData!$G:$G,AllPublicationData!$A:$A,'Publication Table (%)'!$B78,AllPublicationData!$B:$B,'Publication Table (%)'!$C$4,AllPublicationData!$D:$D,'Publication Table (%)'!H$7)/
SUMIFS(AllPublicationData!$E:$E,AllPublicationData!$A:$A,'Publication Table (%)'!$B78,AllPublicationData!$B:$B,'Publication Table (%)'!$C$4,AllPublicationData!$D:$D,'Publication Table (%)'!H$7),
SUMIFS(AllPublicationData!$G:$G,AllPublicationData!$A:$A,'Publication Table (%)'!$B78,AllPublicationData!$B:$B,'Publication Table (%)'!H$7)/
SUMIFS(AllPublicationData!$E:$E,AllPublicationData!$A:$A,'Publication Table (%)'!$B78,AllPublicationData!$B:$B,'Publication Table (%)'!H$7)),
IF('Publication Table (%)'!$C$5="Operations cancelled for clinical reasons",
IFERROR(SUMIFS(AllPublicationData!$H:$H,AllPublicationData!$A:$A,'Publication Table (%)'!$B78,AllPublicationData!$B:$B,'Publication Table (%)'!$C$4,AllPublicationData!$D:$D,'Publication Table (%)'!H$7)/
SUMIFS(AllPublicationData!$E:$E,AllPublicationData!$A:$A,'Publication Table (%)'!$B78,AllPublicationData!$B:$B,'Publication Table (%)'!$C$4,AllPublicationData!$D:$D,'Publication Table (%)'!H$7),
SUMIFS(AllPublicationData!$H:$H,AllPublicationData!$A:$A,'Publication Table (%)'!$B78,AllPublicationData!$B:$B,'Publication Table (%)'!H$7)/
SUMIFS(AllPublicationData!$E:$E,AllPublicationData!$A:$A,'Publication Table (%)'!$B78,AllPublicationData!$B:$B,'Publication Table (%)'!H$7)),
IF('Publication Table (%)'!$C$5="Operations cancelled for non-clinical/capacity reasons",
IFERROR(SUMIFS(AllPublicationData!$I:$I,AllPublicationData!$A:$A,'Publication Table (%)'!$B78,AllPublicationData!$B:$B,'Publication Table (%)'!$C$4,AllPublicationData!$D:$D,'Publication Table (%)'!H$7)/
SUMIFS(AllPublicationData!$E:$E,AllPublicationData!$A:$A,'Publication Table (%)'!$B78,AllPublicationData!$B:$B,'Publication Table (%)'!$C$4,AllPublicationData!$D:$D,'Publication Table (%)'!H$7),
SUMIFS(AllPublicationData!$I:$I,AllPublicationData!$A:$A,'Publication Table (%)'!$B78,AllPublicationData!$B:$B,'Publication Table (%)'!H$7)/
SUMIFS(AllPublicationData!$E:$E,AllPublicationData!$A:$A,'Publication Table (%)'!$B78,AllPublicationData!$B:$B,'Publication Table (%)'!H$7)),
IF('Publication Table (%)'!$C$5="Cancellations for other reasons",
IFERROR(SUMIFS(AllPublicationData!$J:$J,AllPublicationData!$A:$A,'Publication Table (%)'!$B78,AllPublicationData!$B:$B,'Publication Table (%)'!$C$4,AllPublicationData!$D:$D,'Publication Table (%)'!H$7)/
SUMIFS(AllPublicationData!$E:$E,AllPublicationData!$A:$A,'Publication Table (%)'!$B78,AllPublicationData!$B:$B,'Publication Table (%)'!$C$4,AllPublicationData!$D:$D,'Publication Table (%)'!H$7),
SUMIFS(AllPublicationData!$J:$J,AllPublicationData!$A:$A,'Publication Table (%)'!$B78,AllPublicationData!$B:$B,'Publication Table (%)'!H$7)/
SUMIFS(AllPublicationData!$E:$E,AllPublicationData!$A:$A,'Publication Table (%)'!$B78,AllPublicationData!$B:$B,'Publication Table (%)'!H$7)))))))</f>
        <v>8.0499653018736989E-2</v>
      </c>
      <c r="I78" s="96">
        <f>IF('Publication Table (%)'!$C$5="All Cancelled Operations",
IFERROR(SUMIFS(AllPublicationData!$F:$F,AllPublicationData!$A:$A,'Publication Table (%)'!$B78,AllPublicationData!$B:$B,'Publication Table (%)'!$C$4,AllPublicationData!$D:$D,'Publication Table (%)'!I$7)/
SUMIFS(AllPublicationData!$E:$E,AllPublicationData!$A:$A,'Publication Table (%)'!$B78,AllPublicationData!$B:$B,'Publication Table (%)'!$C$4,AllPublicationData!$D:$D,'Publication Table (%)'!I$7),
SUMIFS(AllPublicationData!$F:$F,AllPublicationData!$A:$A,'Publication Table (%)'!$B78,AllPublicationData!$B:$B,'Publication Table (%)'!I$7)/
SUMIFS(AllPublicationData!$E:$E,AllPublicationData!$A:$A,'Publication Table (%)'!$B78,AllPublicationData!$B:$B,'Publication Table (%)'!I$7)),
IF('Publication Table (%)'!$C$5="Operations cancelled by patient",
IFERROR(SUMIFS(AllPublicationData!$G:$G,AllPublicationData!$A:$A,'Publication Table (%)'!$B78,AllPublicationData!$B:$B,'Publication Table (%)'!$C$4,AllPublicationData!$D:$D,'Publication Table (%)'!I$7)/
SUMIFS(AllPublicationData!$E:$E,AllPublicationData!$A:$A,'Publication Table (%)'!$B78,AllPublicationData!$B:$B,'Publication Table (%)'!$C$4,AllPublicationData!$D:$D,'Publication Table (%)'!I$7),
SUMIFS(AllPublicationData!$G:$G,AllPublicationData!$A:$A,'Publication Table (%)'!$B78,AllPublicationData!$B:$B,'Publication Table (%)'!I$7)/
SUMIFS(AllPublicationData!$E:$E,AllPublicationData!$A:$A,'Publication Table (%)'!$B78,AllPublicationData!$B:$B,'Publication Table (%)'!I$7)),
IF('Publication Table (%)'!$C$5="Operations cancelled for clinical reasons",
IFERROR(SUMIFS(AllPublicationData!$H:$H,AllPublicationData!$A:$A,'Publication Table (%)'!$B78,AllPublicationData!$B:$B,'Publication Table (%)'!$C$4,AllPublicationData!$D:$D,'Publication Table (%)'!I$7)/
SUMIFS(AllPublicationData!$E:$E,AllPublicationData!$A:$A,'Publication Table (%)'!$B78,AllPublicationData!$B:$B,'Publication Table (%)'!$C$4,AllPublicationData!$D:$D,'Publication Table (%)'!I$7),
SUMIFS(AllPublicationData!$H:$H,AllPublicationData!$A:$A,'Publication Table (%)'!$B78,AllPublicationData!$B:$B,'Publication Table (%)'!I$7)/
SUMIFS(AllPublicationData!$E:$E,AllPublicationData!$A:$A,'Publication Table (%)'!$B78,AllPublicationData!$B:$B,'Publication Table (%)'!I$7)),
IF('Publication Table (%)'!$C$5="Operations cancelled for non-clinical/capacity reasons",
IFERROR(SUMIFS(AllPublicationData!$I:$I,AllPublicationData!$A:$A,'Publication Table (%)'!$B78,AllPublicationData!$B:$B,'Publication Table (%)'!$C$4,AllPublicationData!$D:$D,'Publication Table (%)'!I$7)/
SUMIFS(AllPublicationData!$E:$E,AllPublicationData!$A:$A,'Publication Table (%)'!$B78,AllPublicationData!$B:$B,'Publication Table (%)'!$C$4,AllPublicationData!$D:$D,'Publication Table (%)'!I$7),
SUMIFS(AllPublicationData!$I:$I,AllPublicationData!$A:$A,'Publication Table (%)'!$B78,AllPublicationData!$B:$B,'Publication Table (%)'!I$7)/
SUMIFS(AllPublicationData!$E:$E,AllPublicationData!$A:$A,'Publication Table (%)'!$B78,AllPublicationData!$B:$B,'Publication Table (%)'!I$7)),
IF('Publication Table (%)'!$C$5="Cancellations for other reasons",
IFERROR(SUMIFS(AllPublicationData!$J:$J,AllPublicationData!$A:$A,'Publication Table (%)'!$B78,AllPublicationData!$B:$B,'Publication Table (%)'!$C$4,AllPublicationData!$D:$D,'Publication Table (%)'!I$7)/
SUMIFS(AllPublicationData!$E:$E,AllPublicationData!$A:$A,'Publication Table (%)'!$B78,AllPublicationData!$B:$B,'Publication Table (%)'!$C$4,AllPublicationData!$D:$D,'Publication Table (%)'!I$7),
SUMIFS(AllPublicationData!$J:$J,AllPublicationData!$A:$A,'Publication Table (%)'!$B78,AllPublicationData!$B:$B,'Publication Table (%)'!I$7)/
SUMIFS(AllPublicationData!$E:$E,AllPublicationData!$A:$A,'Publication Table (%)'!$B78,AllPublicationData!$B:$B,'Publication Table (%)'!I$7)))))))</f>
        <v>7.452339688041594E-2</v>
      </c>
      <c r="J78" s="96">
        <f>IF('Publication Table (%)'!$C$5="All Cancelled Operations",
IFERROR(SUMIFS(AllPublicationData!$F:$F,AllPublicationData!$A:$A,'Publication Table (%)'!$B78,AllPublicationData!$B:$B,'Publication Table (%)'!$C$4,AllPublicationData!$D:$D,'Publication Table (%)'!J$7)/
SUMIFS(AllPublicationData!$E:$E,AllPublicationData!$A:$A,'Publication Table (%)'!$B78,AllPublicationData!$B:$B,'Publication Table (%)'!$C$4,AllPublicationData!$D:$D,'Publication Table (%)'!J$7),
SUMIFS(AllPublicationData!$F:$F,AllPublicationData!$A:$A,'Publication Table (%)'!$B78,AllPublicationData!$B:$B,'Publication Table (%)'!J$7)/
SUMIFS(AllPublicationData!$E:$E,AllPublicationData!$A:$A,'Publication Table (%)'!$B78,AllPublicationData!$B:$B,'Publication Table (%)'!J$7)),
IF('Publication Table (%)'!$C$5="Operations cancelled by patient",
IFERROR(SUMIFS(AllPublicationData!$G:$G,AllPublicationData!$A:$A,'Publication Table (%)'!$B78,AllPublicationData!$B:$B,'Publication Table (%)'!$C$4,AllPublicationData!$D:$D,'Publication Table (%)'!J$7)/
SUMIFS(AllPublicationData!$E:$E,AllPublicationData!$A:$A,'Publication Table (%)'!$B78,AllPublicationData!$B:$B,'Publication Table (%)'!$C$4,AllPublicationData!$D:$D,'Publication Table (%)'!J$7),
SUMIFS(AllPublicationData!$G:$G,AllPublicationData!$A:$A,'Publication Table (%)'!$B78,AllPublicationData!$B:$B,'Publication Table (%)'!J$7)/
SUMIFS(AllPublicationData!$E:$E,AllPublicationData!$A:$A,'Publication Table (%)'!$B78,AllPublicationData!$B:$B,'Publication Table (%)'!J$7)),
IF('Publication Table (%)'!$C$5="Operations cancelled for clinical reasons",
IFERROR(SUMIFS(AllPublicationData!$H:$H,AllPublicationData!$A:$A,'Publication Table (%)'!$B78,AllPublicationData!$B:$B,'Publication Table (%)'!$C$4,AllPublicationData!$D:$D,'Publication Table (%)'!J$7)/
SUMIFS(AllPublicationData!$E:$E,AllPublicationData!$A:$A,'Publication Table (%)'!$B78,AllPublicationData!$B:$B,'Publication Table (%)'!$C$4,AllPublicationData!$D:$D,'Publication Table (%)'!J$7),
SUMIFS(AllPublicationData!$H:$H,AllPublicationData!$A:$A,'Publication Table (%)'!$B78,AllPublicationData!$B:$B,'Publication Table (%)'!J$7)/
SUMIFS(AllPublicationData!$E:$E,AllPublicationData!$A:$A,'Publication Table (%)'!$B78,AllPublicationData!$B:$B,'Publication Table (%)'!J$7)),
IF('Publication Table (%)'!$C$5="Operations cancelled for non-clinical/capacity reasons",
IFERROR(SUMIFS(AllPublicationData!$I:$I,AllPublicationData!$A:$A,'Publication Table (%)'!$B78,AllPublicationData!$B:$B,'Publication Table (%)'!$C$4,AllPublicationData!$D:$D,'Publication Table (%)'!J$7)/
SUMIFS(AllPublicationData!$E:$E,AllPublicationData!$A:$A,'Publication Table (%)'!$B78,AllPublicationData!$B:$B,'Publication Table (%)'!$C$4,AllPublicationData!$D:$D,'Publication Table (%)'!J$7),
SUMIFS(AllPublicationData!$I:$I,AllPublicationData!$A:$A,'Publication Table (%)'!$B78,AllPublicationData!$B:$B,'Publication Table (%)'!J$7)/
SUMIFS(AllPublicationData!$E:$E,AllPublicationData!$A:$A,'Publication Table (%)'!$B78,AllPublicationData!$B:$B,'Publication Table (%)'!J$7)),
IF('Publication Table (%)'!$C$5="Cancellations for other reasons",
IFERROR(SUMIFS(AllPublicationData!$J:$J,AllPublicationData!$A:$A,'Publication Table (%)'!$B78,AllPublicationData!$B:$B,'Publication Table (%)'!$C$4,AllPublicationData!$D:$D,'Publication Table (%)'!J$7)/
SUMIFS(AllPublicationData!$E:$E,AllPublicationData!$A:$A,'Publication Table (%)'!$B78,AllPublicationData!$B:$B,'Publication Table (%)'!$C$4,AllPublicationData!$D:$D,'Publication Table (%)'!J$7),
SUMIFS(AllPublicationData!$J:$J,AllPublicationData!$A:$A,'Publication Table (%)'!$B78,AllPublicationData!$B:$B,'Publication Table (%)'!J$7)/
SUMIFS(AllPublicationData!$E:$E,AllPublicationData!$A:$A,'Publication Table (%)'!$B78,AllPublicationData!$B:$B,'Publication Table (%)'!J$7)))))))</f>
        <v>0.10853658536585366</v>
      </c>
      <c r="K78" s="96">
        <f>IF('Publication Table (%)'!$C$5="All Cancelled Operations",
IFERROR(SUMIFS(AllPublicationData!$F:$F,AllPublicationData!$A:$A,'Publication Table (%)'!$B78,AllPublicationData!$B:$B,'Publication Table (%)'!$C$4,AllPublicationData!$D:$D,'Publication Table (%)'!K$7)/
SUMIFS(AllPublicationData!$E:$E,AllPublicationData!$A:$A,'Publication Table (%)'!$B78,AllPublicationData!$B:$B,'Publication Table (%)'!$C$4,AllPublicationData!$D:$D,'Publication Table (%)'!K$7),
SUMIFS(AllPublicationData!$F:$F,AllPublicationData!$A:$A,'Publication Table (%)'!$B78,AllPublicationData!$B:$B,'Publication Table (%)'!K$7)/
SUMIFS(AllPublicationData!$E:$E,AllPublicationData!$A:$A,'Publication Table (%)'!$B78,AllPublicationData!$B:$B,'Publication Table (%)'!K$7)),
IF('Publication Table (%)'!$C$5="Operations cancelled by patient",
IFERROR(SUMIFS(AllPublicationData!$G:$G,AllPublicationData!$A:$A,'Publication Table (%)'!$B78,AllPublicationData!$B:$B,'Publication Table (%)'!$C$4,AllPublicationData!$D:$D,'Publication Table (%)'!K$7)/
SUMIFS(AllPublicationData!$E:$E,AllPublicationData!$A:$A,'Publication Table (%)'!$B78,AllPublicationData!$B:$B,'Publication Table (%)'!$C$4,AllPublicationData!$D:$D,'Publication Table (%)'!K$7),
SUMIFS(AllPublicationData!$G:$G,AllPublicationData!$A:$A,'Publication Table (%)'!$B78,AllPublicationData!$B:$B,'Publication Table (%)'!K$7)/
SUMIFS(AllPublicationData!$E:$E,AllPublicationData!$A:$A,'Publication Table (%)'!$B78,AllPublicationData!$B:$B,'Publication Table (%)'!K$7)),
IF('Publication Table (%)'!$C$5="Operations cancelled for clinical reasons",
IFERROR(SUMIFS(AllPublicationData!$H:$H,AllPublicationData!$A:$A,'Publication Table (%)'!$B78,AllPublicationData!$B:$B,'Publication Table (%)'!$C$4,AllPublicationData!$D:$D,'Publication Table (%)'!K$7)/
SUMIFS(AllPublicationData!$E:$E,AllPublicationData!$A:$A,'Publication Table (%)'!$B78,AllPublicationData!$B:$B,'Publication Table (%)'!$C$4,AllPublicationData!$D:$D,'Publication Table (%)'!K$7),
SUMIFS(AllPublicationData!$H:$H,AllPublicationData!$A:$A,'Publication Table (%)'!$B78,AllPublicationData!$B:$B,'Publication Table (%)'!K$7)/
SUMIFS(AllPublicationData!$E:$E,AllPublicationData!$A:$A,'Publication Table (%)'!$B78,AllPublicationData!$B:$B,'Publication Table (%)'!K$7)),
IF('Publication Table (%)'!$C$5="Operations cancelled for non-clinical/capacity reasons",
IFERROR(SUMIFS(AllPublicationData!$I:$I,AllPublicationData!$A:$A,'Publication Table (%)'!$B78,AllPublicationData!$B:$B,'Publication Table (%)'!$C$4,AllPublicationData!$D:$D,'Publication Table (%)'!K$7)/
SUMIFS(AllPublicationData!$E:$E,AllPublicationData!$A:$A,'Publication Table (%)'!$B78,AllPublicationData!$B:$B,'Publication Table (%)'!$C$4,AllPublicationData!$D:$D,'Publication Table (%)'!K$7),
SUMIFS(AllPublicationData!$I:$I,AllPublicationData!$A:$A,'Publication Table (%)'!$B78,AllPublicationData!$B:$B,'Publication Table (%)'!K$7)/
SUMIFS(AllPublicationData!$E:$E,AllPublicationData!$A:$A,'Publication Table (%)'!$B78,AllPublicationData!$B:$B,'Publication Table (%)'!K$7)),
IF('Publication Table (%)'!$C$5="Cancellations for other reasons",
IFERROR(SUMIFS(AllPublicationData!$J:$J,AllPublicationData!$A:$A,'Publication Table (%)'!$B78,AllPublicationData!$B:$B,'Publication Table (%)'!$C$4,AllPublicationData!$D:$D,'Publication Table (%)'!K$7)/
SUMIFS(AllPublicationData!$E:$E,AllPublicationData!$A:$A,'Publication Table (%)'!$B78,AllPublicationData!$B:$B,'Publication Table (%)'!$C$4,AllPublicationData!$D:$D,'Publication Table (%)'!K$7),
SUMIFS(AllPublicationData!$J:$J,AllPublicationData!$A:$A,'Publication Table (%)'!$B78,AllPublicationData!$B:$B,'Publication Table (%)'!K$7)/
SUMIFS(AllPublicationData!$E:$E,AllPublicationData!$A:$A,'Publication Table (%)'!$B78,AllPublicationData!$B:$B,'Publication Table (%)'!K$7)))))))</f>
        <v>8.9891696750902528E-2</v>
      </c>
      <c r="L78" s="96">
        <f>IF('Publication Table (%)'!$C$5="All Cancelled Operations",
IFERROR(SUMIFS(AllPublicationData!$F:$F,AllPublicationData!$A:$A,'Publication Table (%)'!$B78,AllPublicationData!$B:$B,'Publication Table (%)'!$C$4,AllPublicationData!$D:$D,'Publication Table (%)'!L$7)/
SUMIFS(AllPublicationData!$E:$E,AllPublicationData!$A:$A,'Publication Table (%)'!$B78,AllPublicationData!$B:$B,'Publication Table (%)'!$C$4,AllPublicationData!$D:$D,'Publication Table (%)'!L$7),
SUMIFS(AllPublicationData!$F:$F,AllPublicationData!$A:$A,'Publication Table (%)'!$B78,AllPublicationData!$B:$B,'Publication Table (%)'!L$7)/
SUMIFS(AllPublicationData!$E:$E,AllPublicationData!$A:$A,'Publication Table (%)'!$B78,AllPublicationData!$B:$B,'Publication Table (%)'!L$7)),
IF('Publication Table (%)'!$C$5="Operations cancelled by patient",
IFERROR(SUMIFS(AllPublicationData!$G:$G,AllPublicationData!$A:$A,'Publication Table (%)'!$B78,AllPublicationData!$B:$B,'Publication Table (%)'!$C$4,AllPublicationData!$D:$D,'Publication Table (%)'!L$7)/
SUMIFS(AllPublicationData!$E:$E,AllPublicationData!$A:$A,'Publication Table (%)'!$B78,AllPublicationData!$B:$B,'Publication Table (%)'!$C$4,AllPublicationData!$D:$D,'Publication Table (%)'!L$7),
SUMIFS(AllPublicationData!$G:$G,AllPublicationData!$A:$A,'Publication Table (%)'!$B78,AllPublicationData!$B:$B,'Publication Table (%)'!L$7)/
SUMIFS(AllPublicationData!$E:$E,AllPublicationData!$A:$A,'Publication Table (%)'!$B78,AllPublicationData!$B:$B,'Publication Table (%)'!L$7)),
IF('Publication Table (%)'!$C$5="Operations cancelled for clinical reasons",
IFERROR(SUMIFS(AllPublicationData!$H:$H,AllPublicationData!$A:$A,'Publication Table (%)'!$B78,AllPublicationData!$B:$B,'Publication Table (%)'!$C$4,AllPublicationData!$D:$D,'Publication Table (%)'!L$7)/
SUMIFS(AllPublicationData!$E:$E,AllPublicationData!$A:$A,'Publication Table (%)'!$B78,AllPublicationData!$B:$B,'Publication Table (%)'!$C$4,AllPublicationData!$D:$D,'Publication Table (%)'!L$7),
SUMIFS(AllPublicationData!$H:$H,AllPublicationData!$A:$A,'Publication Table (%)'!$B78,AllPublicationData!$B:$B,'Publication Table (%)'!L$7)/
SUMIFS(AllPublicationData!$E:$E,AllPublicationData!$A:$A,'Publication Table (%)'!$B78,AllPublicationData!$B:$B,'Publication Table (%)'!L$7)),
IF('Publication Table (%)'!$C$5="Operations cancelled for non-clinical/capacity reasons",
IFERROR(SUMIFS(AllPublicationData!$I:$I,AllPublicationData!$A:$A,'Publication Table (%)'!$B78,AllPublicationData!$B:$B,'Publication Table (%)'!$C$4,AllPublicationData!$D:$D,'Publication Table (%)'!L$7)/
SUMIFS(AllPublicationData!$E:$E,AllPublicationData!$A:$A,'Publication Table (%)'!$B78,AllPublicationData!$B:$B,'Publication Table (%)'!$C$4,AllPublicationData!$D:$D,'Publication Table (%)'!L$7),
SUMIFS(AllPublicationData!$I:$I,AllPublicationData!$A:$A,'Publication Table (%)'!$B78,AllPublicationData!$B:$B,'Publication Table (%)'!L$7)/
SUMIFS(AllPublicationData!$E:$E,AllPublicationData!$A:$A,'Publication Table (%)'!$B78,AllPublicationData!$B:$B,'Publication Table (%)'!L$7)),
IF('Publication Table (%)'!$C$5="Cancellations for other reasons",
IFERROR(SUMIFS(AllPublicationData!$J:$J,AllPublicationData!$A:$A,'Publication Table (%)'!$B78,AllPublicationData!$B:$B,'Publication Table (%)'!$C$4,AllPublicationData!$D:$D,'Publication Table (%)'!L$7)/
SUMIFS(AllPublicationData!$E:$E,AllPublicationData!$A:$A,'Publication Table (%)'!$B78,AllPublicationData!$B:$B,'Publication Table (%)'!$C$4,AllPublicationData!$D:$D,'Publication Table (%)'!L$7),
SUMIFS(AllPublicationData!$J:$J,AllPublicationData!$A:$A,'Publication Table (%)'!$B78,AllPublicationData!$B:$B,'Publication Table (%)'!L$7)/
SUMIFS(AllPublicationData!$E:$E,AllPublicationData!$A:$A,'Publication Table (%)'!$B78,AllPublicationData!$B:$B,'Publication Table (%)'!L$7)))))))</f>
        <v>8.0699394754539341E-2</v>
      </c>
      <c r="M78" s="96">
        <f>IF('Publication Table (%)'!$C$5="All Cancelled Operations",
IFERROR(SUMIFS(AllPublicationData!$F:$F,AllPublicationData!$A:$A,'Publication Table (%)'!$B78,AllPublicationData!$B:$B,'Publication Table (%)'!$C$4,AllPublicationData!$D:$D,'Publication Table (%)'!M$7)/
SUMIFS(AllPublicationData!$E:$E,AllPublicationData!$A:$A,'Publication Table (%)'!$B78,AllPublicationData!$B:$B,'Publication Table (%)'!$C$4,AllPublicationData!$D:$D,'Publication Table (%)'!M$7),
SUMIFS(AllPublicationData!$F:$F,AllPublicationData!$A:$A,'Publication Table (%)'!$B78,AllPublicationData!$B:$B,'Publication Table (%)'!M$7)/
SUMIFS(AllPublicationData!$E:$E,AllPublicationData!$A:$A,'Publication Table (%)'!$B78,AllPublicationData!$B:$B,'Publication Table (%)'!M$7)),
IF('Publication Table (%)'!$C$5="Operations cancelled by patient",
IFERROR(SUMIFS(AllPublicationData!$G:$G,AllPublicationData!$A:$A,'Publication Table (%)'!$B78,AllPublicationData!$B:$B,'Publication Table (%)'!$C$4,AllPublicationData!$D:$D,'Publication Table (%)'!M$7)/
SUMIFS(AllPublicationData!$E:$E,AllPublicationData!$A:$A,'Publication Table (%)'!$B78,AllPublicationData!$B:$B,'Publication Table (%)'!$C$4,AllPublicationData!$D:$D,'Publication Table (%)'!M$7),
SUMIFS(AllPublicationData!$G:$G,AllPublicationData!$A:$A,'Publication Table (%)'!$B78,AllPublicationData!$B:$B,'Publication Table (%)'!M$7)/
SUMIFS(AllPublicationData!$E:$E,AllPublicationData!$A:$A,'Publication Table (%)'!$B78,AllPublicationData!$B:$B,'Publication Table (%)'!M$7)),
IF('Publication Table (%)'!$C$5="Operations cancelled for clinical reasons",
IFERROR(SUMIFS(AllPublicationData!$H:$H,AllPublicationData!$A:$A,'Publication Table (%)'!$B78,AllPublicationData!$B:$B,'Publication Table (%)'!$C$4,AllPublicationData!$D:$D,'Publication Table (%)'!M$7)/
SUMIFS(AllPublicationData!$E:$E,AllPublicationData!$A:$A,'Publication Table (%)'!$B78,AllPublicationData!$B:$B,'Publication Table (%)'!$C$4,AllPublicationData!$D:$D,'Publication Table (%)'!M$7),
SUMIFS(AllPublicationData!$H:$H,AllPublicationData!$A:$A,'Publication Table (%)'!$B78,AllPublicationData!$B:$B,'Publication Table (%)'!M$7)/
SUMIFS(AllPublicationData!$E:$E,AllPublicationData!$A:$A,'Publication Table (%)'!$B78,AllPublicationData!$B:$B,'Publication Table (%)'!M$7)),
IF('Publication Table (%)'!$C$5="Operations cancelled for non-clinical/capacity reasons",
IFERROR(SUMIFS(AllPublicationData!$I:$I,AllPublicationData!$A:$A,'Publication Table (%)'!$B78,AllPublicationData!$B:$B,'Publication Table (%)'!$C$4,AllPublicationData!$D:$D,'Publication Table (%)'!M$7)/
SUMIFS(AllPublicationData!$E:$E,AllPublicationData!$A:$A,'Publication Table (%)'!$B78,AllPublicationData!$B:$B,'Publication Table (%)'!$C$4,AllPublicationData!$D:$D,'Publication Table (%)'!M$7),
SUMIFS(AllPublicationData!$I:$I,AllPublicationData!$A:$A,'Publication Table (%)'!$B78,AllPublicationData!$B:$B,'Publication Table (%)'!M$7)/
SUMIFS(AllPublicationData!$E:$E,AllPublicationData!$A:$A,'Publication Table (%)'!$B78,AllPublicationData!$B:$B,'Publication Table (%)'!M$7)),
IF('Publication Table (%)'!$C$5="Cancellations for other reasons",
IFERROR(SUMIFS(AllPublicationData!$J:$J,AllPublicationData!$A:$A,'Publication Table (%)'!$B78,AllPublicationData!$B:$B,'Publication Table (%)'!$C$4,AllPublicationData!$D:$D,'Publication Table (%)'!M$7)/
SUMIFS(AllPublicationData!$E:$E,AllPublicationData!$A:$A,'Publication Table (%)'!$B78,AllPublicationData!$B:$B,'Publication Table (%)'!$C$4,AllPublicationData!$D:$D,'Publication Table (%)'!M$7),
SUMIFS(AllPublicationData!$J:$J,AllPublicationData!$A:$A,'Publication Table (%)'!$B78,AllPublicationData!$B:$B,'Publication Table (%)'!M$7)/
SUMIFS(AllPublicationData!$E:$E,AllPublicationData!$A:$A,'Publication Table (%)'!$B78,AllPublicationData!$B:$B,'Publication Table (%)'!M$7)))))))</f>
        <v>0.16167664670658682</v>
      </c>
      <c r="N78" s="96">
        <f>IF('Publication Table (%)'!$C$5="All Cancelled Operations",
IFERROR(SUMIFS(AllPublicationData!$F:$F,AllPublicationData!$A:$A,'Publication Table (%)'!$B78,AllPublicationData!$B:$B,'Publication Table (%)'!$C$4,AllPublicationData!$D:$D,'Publication Table (%)'!N$7)/
SUMIFS(AllPublicationData!$E:$E,AllPublicationData!$A:$A,'Publication Table (%)'!$B78,AllPublicationData!$B:$B,'Publication Table (%)'!$C$4,AllPublicationData!$D:$D,'Publication Table (%)'!N$7),
SUMIFS(AllPublicationData!$F:$F,AllPublicationData!$A:$A,'Publication Table (%)'!$B78,AllPublicationData!$B:$B,'Publication Table (%)'!N$7)/
SUMIFS(AllPublicationData!$E:$E,AllPublicationData!$A:$A,'Publication Table (%)'!$B78,AllPublicationData!$B:$B,'Publication Table (%)'!N$7)),
IF('Publication Table (%)'!$C$5="Operations cancelled by patient",
IFERROR(SUMIFS(AllPublicationData!$G:$G,AllPublicationData!$A:$A,'Publication Table (%)'!$B78,AllPublicationData!$B:$B,'Publication Table (%)'!$C$4,AllPublicationData!$D:$D,'Publication Table (%)'!N$7)/
SUMIFS(AllPublicationData!$E:$E,AllPublicationData!$A:$A,'Publication Table (%)'!$B78,AllPublicationData!$B:$B,'Publication Table (%)'!$C$4,AllPublicationData!$D:$D,'Publication Table (%)'!N$7),
SUMIFS(AllPublicationData!$G:$G,AllPublicationData!$A:$A,'Publication Table (%)'!$B78,AllPublicationData!$B:$B,'Publication Table (%)'!N$7)/
SUMIFS(AllPublicationData!$E:$E,AllPublicationData!$A:$A,'Publication Table (%)'!$B78,AllPublicationData!$B:$B,'Publication Table (%)'!N$7)),
IF('Publication Table (%)'!$C$5="Operations cancelled for clinical reasons",
IFERROR(SUMIFS(AllPublicationData!$H:$H,AllPublicationData!$A:$A,'Publication Table (%)'!$B78,AllPublicationData!$B:$B,'Publication Table (%)'!$C$4,AllPublicationData!$D:$D,'Publication Table (%)'!N$7)/
SUMIFS(AllPublicationData!$E:$E,AllPublicationData!$A:$A,'Publication Table (%)'!$B78,AllPublicationData!$B:$B,'Publication Table (%)'!$C$4,AllPublicationData!$D:$D,'Publication Table (%)'!N$7),
SUMIFS(AllPublicationData!$H:$H,AllPublicationData!$A:$A,'Publication Table (%)'!$B78,AllPublicationData!$B:$B,'Publication Table (%)'!N$7)/
SUMIFS(AllPublicationData!$E:$E,AllPublicationData!$A:$A,'Publication Table (%)'!$B78,AllPublicationData!$B:$B,'Publication Table (%)'!N$7)),
IF('Publication Table (%)'!$C$5="Operations cancelled for non-clinical/capacity reasons",
IFERROR(SUMIFS(AllPublicationData!$I:$I,AllPublicationData!$A:$A,'Publication Table (%)'!$B78,AllPublicationData!$B:$B,'Publication Table (%)'!$C$4,AllPublicationData!$D:$D,'Publication Table (%)'!N$7)/
SUMIFS(AllPublicationData!$E:$E,AllPublicationData!$A:$A,'Publication Table (%)'!$B78,AllPublicationData!$B:$B,'Publication Table (%)'!$C$4,AllPublicationData!$D:$D,'Publication Table (%)'!N$7),
SUMIFS(AllPublicationData!$I:$I,AllPublicationData!$A:$A,'Publication Table (%)'!$B78,AllPublicationData!$B:$B,'Publication Table (%)'!N$7)/
SUMIFS(AllPublicationData!$E:$E,AllPublicationData!$A:$A,'Publication Table (%)'!$B78,AllPublicationData!$B:$B,'Publication Table (%)'!N$7)),
IF('Publication Table (%)'!$C$5="Cancellations for other reasons",
IFERROR(SUMIFS(AllPublicationData!$J:$J,AllPublicationData!$A:$A,'Publication Table (%)'!$B78,AllPublicationData!$B:$B,'Publication Table (%)'!$C$4,AllPublicationData!$D:$D,'Publication Table (%)'!N$7)/
SUMIFS(AllPublicationData!$E:$E,AllPublicationData!$A:$A,'Publication Table (%)'!$B78,AllPublicationData!$B:$B,'Publication Table (%)'!$C$4,AllPublicationData!$D:$D,'Publication Table (%)'!N$7),
SUMIFS(AllPublicationData!$J:$J,AllPublicationData!$A:$A,'Publication Table (%)'!$B78,AllPublicationData!$B:$B,'Publication Table (%)'!N$7)/
SUMIFS(AllPublicationData!$E:$E,AllPublicationData!$A:$A,'Publication Table (%)'!$B78,AllPublicationData!$B:$B,'Publication Table (%)'!N$7)))))))</f>
        <v>9.7790314997649272E-2</v>
      </c>
      <c r="O78" s="96">
        <f>IF('Publication Table (%)'!$C$5="All Cancelled Operations",
IFERROR(SUMIFS(AllPublicationData!$F:$F,AllPublicationData!$A:$A,'Publication Table (%)'!$B78,AllPublicationData!$B:$B,'Publication Table (%)'!$C$4,AllPublicationData!$D:$D,'Publication Table (%)'!O$7)/
SUMIFS(AllPublicationData!$E:$E,AllPublicationData!$A:$A,'Publication Table (%)'!$B78,AllPublicationData!$B:$B,'Publication Table (%)'!$C$4,AllPublicationData!$D:$D,'Publication Table (%)'!O$7),
SUMIFS(AllPublicationData!$F:$F,AllPublicationData!$A:$A,'Publication Table (%)'!$B78,AllPublicationData!$B:$B,'Publication Table (%)'!O$7)/
SUMIFS(AllPublicationData!$E:$E,AllPublicationData!$A:$A,'Publication Table (%)'!$B78,AllPublicationData!$B:$B,'Publication Table (%)'!O$7)),
IF('Publication Table (%)'!$C$5="Operations cancelled by patient",
IFERROR(SUMIFS(AllPublicationData!$G:$G,AllPublicationData!$A:$A,'Publication Table (%)'!$B78,AllPublicationData!$B:$B,'Publication Table (%)'!$C$4,AllPublicationData!$D:$D,'Publication Table (%)'!O$7)/
SUMIFS(AllPublicationData!$E:$E,AllPublicationData!$A:$A,'Publication Table (%)'!$B78,AllPublicationData!$B:$B,'Publication Table (%)'!$C$4,AllPublicationData!$D:$D,'Publication Table (%)'!O$7),
SUMIFS(AllPublicationData!$G:$G,AllPublicationData!$A:$A,'Publication Table (%)'!$B78,AllPublicationData!$B:$B,'Publication Table (%)'!O$7)/
SUMIFS(AllPublicationData!$E:$E,AllPublicationData!$A:$A,'Publication Table (%)'!$B78,AllPublicationData!$B:$B,'Publication Table (%)'!O$7)),
IF('Publication Table (%)'!$C$5="Operations cancelled for clinical reasons",
IFERROR(SUMIFS(AllPublicationData!$H:$H,AllPublicationData!$A:$A,'Publication Table (%)'!$B78,AllPublicationData!$B:$B,'Publication Table (%)'!$C$4,AllPublicationData!$D:$D,'Publication Table (%)'!O$7)/
SUMIFS(AllPublicationData!$E:$E,AllPublicationData!$A:$A,'Publication Table (%)'!$B78,AllPublicationData!$B:$B,'Publication Table (%)'!$C$4,AllPublicationData!$D:$D,'Publication Table (%)'!O$7),
SUMIFS(AllPublicationData!$H:$H,AllPublicationData!$A:$A,'Publication Table (%)'!$B78,AllPublicationData!$B:$B,'Publication Table (%)'!O$7)/
SUMIFS(AllPublicationData!$E:$E,AllPublicationData!$A:$A,'Publication Table (%)'!$B78,AllPublicationData!$B:$B,'Publication Table (%)'!O$7)),
IF('Publication Table (%)'!$C$5="Operations cancelled for non-clinical/capacity reasons",
IFERROR(SUMIFS(AllPublicationData!$I:$I,AllPublicationData!$A:$A,'Publication Table (%)'!$B78,AllPublicationData!$B:$B,'Publication Table (%)'!$C$4,AllPublicationData!$D:$D,'Publication Table (%)'!O$7)/
SUMIFS(AllPublicationData!$E:$E,AllPublicationData!$A:$A,'Publication Table (%)'!$B78,AllPublicationData!$B:$B,'Publication Table (%)'!$C$4,AllPublicationData!$D:$D,'Publication Table (%)'!O$7),
SUMIFS(AllPublicationData!$I:$I,AllPublicationData!$A:$A,'Publication Table (%)'!$B78,AllPublicationData!$B:$B,'Publication Table (%)'!O$7)/
SUMIFS(AllPublicationData!$E:$E,AllPublicationData!$A:$A,'Publication Table (%)'!$B78,AllPublicationData!$B:$B,'Publication Table (%)'!O$7)),
IF('Publication Table (%)'!$C$5="Cancellations for other reasons",
IFERROR(SUMIFS(AllPublicationData!$J:$J,AllPublicationData!$A:$A,'Publication Table (%)'!$B78,AllPublicationData!$B:$B,'Publication Table (%)'!$C$4,AllPublicationData!$D:$D,'Publication Table (%)'!O$7)/
SUMIFS(AllPublicationData!$E:$E,AllPublicationData!$A:$A,'Publication Table (%)'!$B78,AllPublicationData!$B:$B,'Publication Table (%)'!$C$4,AllPublicationData!$D:$D,'Publication Table (%)'!O$7),
SUMIFS(AllPublicationData!$J:$J,AllPublicationData!$A:$A,'Publication Table (%)'!$B78,AllPublicationData!$B:$B,'Publication Table (%)'!O$7)/
SUMIFS(AllPublicationData!$E:$E,AllPublicationData!$A:$A,'Publication Table (%)'!$B78,AllPublicationData!$B:$B,'Publication Table (%)'!O$7)))))))</f>
        <v>0.10849315068493151</v>
      </c>
      <c r="P78" s="96">
        <f>IF('Publication Table (%)'!$C$5="All Cancelled Operations",
IFERROR(SUMIFS(AllPublicationData!$F:$F,AllPublicationData!$A:$A,'Publication Table (%)'!$B78,AllPublicationData!$B:$B,'Publication Table (%)'!$C$4,AllPublicationData!$D:$D,'Publication Table (%)'!P$7)/
SUMIFS(AllPublicationData!$E:$E,AllPublicationData!$A:$A,'Publication Table (%)'!$B78,AllPublicationData!$B:$B,'Publication Table (%)'!$C$4,AllPublicationData!$D:$D,'Publication Table (%)'!P$7),
SUMIFS(AllPublicationData!$F:$F,AllPublicationData!$A:$A,'Publication Table (%)'!$B78,AllPublicationData!$B:$B,'Publication Table (%)'!P$7)/
SUMIFS(AllPublicationData!$E:$E,AllPublicationData!$A:$A,'Publication Table (%)'!$B78,AllPublicationData!$B:$B,'Publication Table (%)'!P$7)),
IF('Publication Table (%)'!$C$5="Operations cancelled by patient",
IFERROR(SUMIFS(AllPublicationData!$G:$G,AllPublicationData!$A:$A,'Publication Table (%)'!$B78,AllPublicationData!$B:$B,'Publication Table (%)'!$C$4,AllPublicationData!$D:$D,'Publication Table (%)'!P$7)/
SUMIFS(AllPublicationData!$E:$E,AllPublicationData!$A:$A,'Publication Table (%)'!$B78,AllPublicationData!$B:$B,'Publication Table (%)'!$C$4,AllPublicationData!$D:$D,'Publication Table (%)'!P$7),
SUMIFS(AllPublicationData!$G:$G,AllPublicationData!$A:$A,'Publication Table (%)'!$B78,AllPublicationData!$B:$B,'Publication Table (%)'!P$7)/
SUMIFS(AllPublicationData!$E:$E,AllPublicationData!$A:$A,'Publication Table (%)'!$B78,AllPublicationData!$B:$B,'Publication Table (%)'!P$7)),
IF('Publication Table (%)'!$C$5="Operations cancelled for clinical reasons",
IFERROR(SUMIFS(AllPublicationData!$H:$H,AllPublicationData!$A:$A,'Publication Table (%)'!$B78,AllPublicationData!$B:$B,'Publication Table (%)'!$C$4,AllPublicationData!$D:$D,'Publication Table (%)'!P$7)/
SUMIFS(AllPublicationData!$E:$E,AllPublicationData!$A:$A,'Publication Table (%)'!$B78,AllPublicationData!$B:$B,'Publication Table (%)'!$C$4,AllPublicationData!$D:$D,'Publication Table (%)'!P$7),
SUMIFS(AllPublicationData!$H:$H,AllPublicationData!$A:$A,'Publication Table (%)'!$B78,AllPublicationData!$B:$B,'Publication Table (%)'!P$7)/
SUMIFS(AllPublicationData!$E:$E,AllPublicationData!$A:$A,'Publication Table (%)'!$B78,AllPublicationData!$B:$B,'Publication Table (%)'!P$7)),
IF('Publication Table (%)'!$C$5="Operations cancelled for non-clinical/capacity reasons",
IFERROR(SUMIFS(AllPublicationData!$I:$I,AllPublicationData!$A:$A,'Publication Table (%)'!$B78,AllPublicationData!$B:$B,'Publication Table (%)'!$C$4,AllPublicationData!$D:$D,'Publication Table (%)'!P$7)/
SUMIFS(AllPublicationData!$E:$E,AllPublicationData!$A:$A,'Publication Table (%)'!$B78,AllPublicationData!$B:$B,'Publication Table (%)'!$C$4,AllPublicationData!$D:$D,'Publication Table (%)'!P$7),
SUMIFS(AllPublicationData!$I:$I,AllPublicationData!$A:$A,'Publication Table (%)'!$B78,AllPublicationData!$B:$B,'Publication Table (%)'!P$7)/
SUMIFS(AllPublicationData!$E:$E,AllPublicationData!$A:$A,'Publication Table (%)'!$B78,AllPublicationData!$B:$B,'Publication Table (%)'!P$7)),
IF('Publication Table (%)'!$C$5="Cancellations for other reasons",
IFERROR(SUMIFS(AllPublicationData!$J:$J,AllPublicationData!$A:$A,'Publication Table (%)'!$B78,AllPublicationData!$B:$B,'Publication Table (%)'!$C$4,AllPublicationData!$D:$D,'Publication Table (%)'!P$7)/
SUMIFS(AllPublicationData!$E:$E,AllPublicationData!$A:$A,'Publication Table (%)'!$B78,AllPublicationData!$B:$B,'Publication Table (%)'!$C$4,AllPublicationData!$D:$D,'Publication Table (%)'!P$7),
SUMIFS(AllPublicationData!$J:$J,AllPublicationData!$A:$A,'Publication Table (%)'!$B78,AllPublicationData!$B:$B,'Publication Table (%)'!P$7)/
SUMIFS(AllPublicationData!$E:$E,AllPublicationData!$A:$A,'Publication Table (%)'!$B78,AllPublicationData!$B:$B,'Publication Table (%)'!P$7)))))))</f>
        <v>5.7416267942583733E-2</v>
      </c>
      <c r="Q78" s="96">
        <f>IF('Publication Table (%)'!$C$5="All Cancelled Operations",
IFERROR(SUMIFS(AllPublicationData!$F:$F,AllPublicationData!$A:$A,'Publication Table (%)'!$B78,AllPublicationData!$B:$B,'Publication Table (%)'!$C$4,AllPublicationData!$D:$D,'Publication Table (%)'!Q$7)/
SUMIFS(AllPublicationData!$E:$E,AllPublicationData!$A:$A,'Publication Table (%)'!$B78,AllPublicationData!$B:$B,'Publication Table (%)'!$C$4,AllPublicationData!$D:$D,'Publication Table (%)'!Q$7),
SUMIFS(AllPublicationData!$F:$F,AllPublicationData!$A:$A,'Publication Table (%)'!$B78,AllPublicationData!$B:$B,'Publication Table (%)'!Q$7)/
SUMIFS(AllPublicationData!$E:$E,AllPublicationData!$A:$A,'Publication Table (%)'!$B78,AllPublicationData!$B:$B,'Publication Table (%)'!Q$7)),
IF('Publication Table (%)'!$C$5="Operations cancelled by patient",
IFERROR(SUMIFS(AllPublicationData!$G:$G,AllPublicationData!$A:$A,'Publication Table (%)'!$B78,AllPublicationData!$B:$B,'Publication Table (%)'!$C$4,AllPublicationData!$D:$D,'Publication Table (%)'!Q$7)/
SUMIFS(AllPublicationData!$E:$E,AllPublicationData!$A:$A,'Publication Table (%)'!$B78,AllPublicationData!$B:$B,'Publication Table (%)'!$C$4,AllPublicationData!$D:$D,'Publication Table (%)'!Q$7),
SUMIFS(AllPublicationData!$G:$G,AllPublicationData!$A:$A,'Publication Table (%)'!$B78,AllPublicationData!$B:$B,'Publication Table (%)'!Q$7)/
SUMIFS(AllPublicationData!$E:$E,AllPublicationData!$A:$A,'Publication Table (%)'!$B78,AllPublicationData!$B:$B,'Publication Table (%)'!Q$7)),
IF('Publication Table (%)'!$C$5="Operations cancelled for clinical reasons",
IFERROR(SUMIFS(AllPublicationData!$H:$H,AllPublicationData!$A:$A,'Publication Table (%)'!$B78,AllPublicationData!$B:$B,'Publication Table (%)'!$C$4,AllPublicationData!$D:$D,'Publication Table (%)'!Q$7)/
SUMIFS(AllPublicationData!$E:$E,AllPublicationData!$A:$A,'Publication Table (%)'!$B78,AllPublicationData!$B:$B,'Publication Table (%)'!$C$4,AllPublicationData!$D:$D,'Publication Table (%)'!Q$7),
SUMIFS(AllPublicationData!$H:$H,AllPublicationData!$A:$A,'Publication Table (%)'!$B78,AllPublicationData!$B:$B,'Publication Table (%)'!Q$7)/
SUMIFS(AllPublicationData!$E:$E,AllPublicationData!$A:$A,'Publication Table (%)'!$B78,AllPublicationData!$B:$B,'Publication Table (%)'!Q$7)),
IF('Publication Table (%)'!$C$5="Operations cancelled for non-clinical/capacity reasons",
IFERROR(SUMIFS(AllPublicationData!$I:$I,AllPublicationData!$A:$A,'Publication Table (%)'!$B78,AllPublicationData!$B:$B,'Publication Table (%)'!$C$4,AllPublicationData!$D:$D,'Publication Table (%)'!Q$7)/
SUMIFS(AllPublicationData!$E:$E,AllPublicationData!$A:$A,'Publication Table (%)'!$B78,AllPublicationData!$B:$B,'Publication Table (%)'!$C$4,AllPublicationData!$D:$D,'Publication Table (%)'!Q$7),
SUMIFS(AllPublicationData!$I:$I,AllPublicationData!$A:$A,'Publication Table (%)'!$B78,AllPublicationData!$B:$B,'Publication Table (%)'!Q$7)/
SUMIFS(AllPublicationData!$E:$E,AllPublicationData!$A:$A,'Publication Table (%)'!$B78,AllPublicationData!$B:$B,'Publication Table (%)'!Q$7)),
IF('Publication Table (%)'!$C$5="Cancellations for other reasons",
IFERROR(SUMIFS(AllPublicationData!$J:$J,AllPublicationData!$A:$A,'Publication Table (%)'!$B78,AllPublicationData!$B:$B,'Publication Table (%)'!$C$4,AllPublicationData!$D:$D,'Publication Table (%)'!Q$7)/
SUMIFS(AllPublicationData!$E:$E,AllPublicationData!$A:$A,'Publication Table (%)'!$B78,AllPublicationData!$B:$B,'Publication Table (%)'!$C$4,AllPublicationData!$D:$D,'Publication Table (%)'!Q$7),
SUMIFS(AllPublicationData!$J:$J,AllPublicationData!$A:$A,'Publication Table (%)'!$B78,AllPublicationData!$B:$B,'Publication Table (%)'!Q$7)/
SUMIFS(AllPublicationData!$E:$E,AllPublicationData!$A:$A,'Publication Table (%)'!$B78,AllPublicationData!$B:$B,'Publication Table (%)'!Q$7)))))))</f>
        <v>4.4871794871794872E-2</v>
      </c>
      <c r="R78" s="96">
        <f>IF('Publication Table (%)'!$C$5="All Cancelled Operations",
IFERROR(SUMIFS(AllPublicationData!$F:$F,AllPublicationData!$A:$A,'Publication Table (%)'!$B78,AllPublicationData!$B:$B,'Publication Table (%)'!$C$4,AllPublicationData!$D:$D,'Publication Table (%)'!R$7)/
SUMIFS(AllPublicationData!$E:$E,AllPublicationData!$A:$A,'Publication Table (%)'!$B78,AllPublicationData!$B:$B,'Publication Table (%)'!$C$4,AllPublicationData!$D:$D,'Publication Table (%)'!R$7),
SUMIFS(AllPublicationData!$F:$F,AllPublicationData!$A:$A,'Publication Table (%)'!$B78,AllPublicationData!$B:$B,'Publication Table (%)'!R$7)/
SUMIFS(AllPublicationData!$E:$E,AllPublicationData!$A:$A,'Publication Table (%)'!$B78,AllPublicationData!$B:$B,'Publication Table (%)'!R$7)),
IF('Publication Table (%)'!$C$5="Operations cancelled by patient",
IFERROR(SUMIFS(AllPublicationData!$G:$G,AllPublicationData!$A:$A,'Publication Table (%)'!$B78,AllPublicationData!$B:$B,'Publication Table (%)'!$C$4,AllPublicationData!$D:$D,'Publication Table (%)'!R$7)/
SUMIFS(AllPublicationData!$E:$E,AllPublicationData!$A:$A,'Publication Table (%)'!$B78,AllPublicationData!$B:$B,'Publication Table (%)'!$C$4,AllPublicationData!$D:$D,'Publication Table (%)'!R$7),
SUMIFS(AllPublicationData!$G:$G,AllPublicationData!$A:$A,'Publication Table (%)'!$B78,AllPublicationData!$B:$B,'Publication Table (%)'!R$7)/
SUMIFS(AllPublicationData!$E:$E,AllPublicationData!$A:$A,'Publication Table (%)'!$B78,AllPublicationData!$B:$B,'Publication Table (%)'!R$7)),
IF('Publication Table (%)'!$C$5="Operations cancelled for clinical reasons",
IFERROR(SUMIFS(AllPublicationData!$H:$H,AllPublicationData!$A:$A,'Publication Table (%)'!$B78,AllPublicationData!$B:$B,'Publication Table (%)'!$C$4,AllPublicationData!$D:$D,'Publication Table (%)'!R$7)/
SUMIFS(AllPublicationData!$E:$E,AllPublicationData!$A:$A,'Publication Table (%)'!$B78,AllPublicationData!$B:$B,'Publication Table (%)'!$C$4,AllPublicationData!$D:$D,'Publication Table (%)'!R$7),
SUMIFS(AllPublicationData!$H:$H,AllPublicationData!$A:$A,'Publication Table (%)'!$B78,AllPublicationData!$B:$B,'Publication Table (%)'!R$7)/
SUMIFS(AllPublicationData!$E:$E,AllPublicationData!$A:$A,'Publication Table (%)'!$B78,AllPublicationData!$B:$B,'Publication Table (%)'!R$7)),
IF('Publication Table (%)'!$C$5="Operations cancelled for non-clinical/capacity reasons",
IFERROR(SUMIFS(AllPublicationData!$I:$I,AllPublicationData!$A:$A,'Publication Table (%)'!$B78,AllPublicationData!$B:$B,'Publication Table (%)'!$C$4,AllPublicationData!$D:$D,'Publication Table (%)'!R$7)/
SUMIFS(AllPublicationData!$E:$E,AllPublicationData!$A:$A,'Publication Table (%)'!$B78,AllPublicationData!$B:$B,'Publication Table (%)'!$C$4,AllPublicationData!$D:$D,'Publication Table (%)'!R$7),
SUMIFS(AllPublicationData!$I:$I,AllPublicationData!$A:$A,'Publication Table (%)'!$B78,AllPublicationData!$B:$B,'Publication Table (%)'!R$7)/
SUMIFS(AllPublicationData!$E:$E,AllPublicationData!$A:$A,'Publication Table (%)'!$B78,AllPublicationData!$B:$B,'Publication Table (%)'!R$7)),
IF('Publication Table (%)'!$C$5="Cancellations for other reasons",
IFERROR(SUMIFS(AllPublicationData!$J:$J,AllPublicationData!$A:$A,'Publication Table (%)'!$B78,AllPublicationData!$B:$B,'Publication Table (%)'!$C$4,AllPublicationData!$D:$D,'Publication Table (%)'!R$7)/
SUMIFS(AllPublicationData!$E:$E,AllPublicationData!$A:$A,'Publication Table (%)'!$B78,AllPublicationData!$B:$B,'Publication Table (%)'!$C$4,AllPublicationData!$D:$D,'Publication Table (%)'!R$7),
SUMIFS(AllPublicationData!$J:$J,AllPublicationData!$A:$A,'Publication Table (%)'!$B78,AllPublicationData!$B:$B,'Publication Table (%)'!R$7)/
SUMIFS(AllPublicationData!$E:$E,AllPublicationData!$A:$A,'Publication Table (%)'!$B78,AllPublicationData!$B:$B,'Publication Table (%)'!R$7)))))))</f>
        <v>6.7773167358229594E-2</v>
      </c>
      <c r="S78" s="96">
        <f>IF('Publication Table (%)'!$C$5="All Cancelled Operations",
IFERROR(SUMIFS(AllPublicationData!$F:$F,AllPublicationData!$A:$A,'Publication Table (%)'!$B78,AllPublicationData!$B:$B,'Publication Table (%)'!$C$4,AllPublicationData!$D:$D,'Publication Table (%)'!S$7)/
SUMIFS(AllPublicationData!$E:$E,AllPublicationData!$A:$A,'Publication Table (%)'!$B78,AllPublicationData!$B:$B,'Publication Table (%)'!$C$4,AllPublicationData!$D:$D,'Publication Table (%)'!S$7),
SUMIFS(AllPublicationData!$F:$F,AllPublicationData!$A:$A,'Publication Table (%)'!$B78,AllPublicationData!$B:$B,'Publication Table (%)'!S$7)/
SUMIFS(AllPublicationData!$E:$E,AllPublicationData!$A:$A,'Publication Table (%)'!$B78,AllPublicationData!$B:$B,'Publication Table (%)'!S$7)),
IF('Publication Table (%)'!$C$5="Operations cancelled by patient",
IFERROR(SUMIFS(AllPublicationData!$G:$G,AllPublicationData!$A:$A,'Publication Table (%)'!$B78,AllPublicationData!$B:$B,'Publication Table (%)'!$C$4,AllPublicationData!$D:$D,'Publication Table (%)'!S$7)/
SUMIFS(AllPublicationData!$E:$E,AllPublicationData!$A:$A,'Publication Table (%)'!$B78,AllPublicationData!$B:$B,'Publication Table (%)'!$C$4,AllPublicationData!$D:$D,'Publication Table (%)'!S$7),
SUMIFS(AllPublicationData!$G:$G,AllPublicationData!$A:$A,'Publication Table (%)'!$B78,AllPublicationData!$B:$B,'Publication Table (%)'!S$7)/
SUMIFS(AllPublicationData!$E:$E,AllPublicationData!$A:$A,'Publication Table (%)'!$B78,AllPublicationData!$B:$B,'Publication Table (%)'!S$7)),
IF('Publication Table (%)'!$C$5="Operations cancelled for clinical reasons",
IFERROR(SUMIFS(AllPublicationData!$H:$H,AllPublicationData!$A:$A,'Publication Table (%)'!$B78,AllPublicationData!$B:$B,'Publication Table (%)'!$C$4,AllPublicationData!$D:$D,'Publication Table (%)'!S$7)/
SUMIFS(AllPublicationData!$E:$E,AllPublicationData!$A:$A,'Publication Table (%)'!$B78,AllPublicationData!$B:$B,'Publication Table (%)'!$C$4,AllPublicationData!$D:$D,'Publication Table (%)'!S$7),
SUMIFS(AllPublicationData!$H:$H,AllPublicationData!$A:$A,'Publication Table (%)'!$B78,AllPublicationData!$B:$B,'Publication Table (%)'!S$7)/
SUMIFS(AllPublicationData!$E:$E,AllPublicationData!$A:$A,'Publication Table (%)'!$B78,AllPublicationData!$B:$B,'Publication Table (%)'!S$7)),
IF('Publication Table (%)'!$C$5="Operations cancelled for non-clinical/capacity reasons",
IFERROR(SUMIFS(AllPublicationData!$I:$I,AllPublicationData!$A:$A,'Publication Table (%)'!$B78,AllPublicationData!$B:$B,'Publication Table (%)'!$C$4,AllPublicationData!$D:$D,'Publication Table (%)'!S$7)/
SUMIFS(AllPublicationData!$E:$E,AllPublicationData!$A:$A,'Publication Table (%)'!$B78,AllPublicationData!$B:$B,'Publication Table (%)'!$C$4,AllPublicationData!$D:$D,'Publication Table (%)'!S$7),
SUMIFS(AllPublicationData!$I:$I,AllPublicationData!$A:$A,'Publication Table (%)'!$B78,AllPublicationData!$B:$B,'Publication Table (%)'!S$7)/
SUMIFS(AllPublicationData!$E:$E,AllPublicationData!$A:$A,'Publication Table (%)'!$B78,AllPublicationData!$B:$B,'Publication Table (%)'!S$7)),
IF('Publication Table (%)'!$C$5="Cancellations for other reasons",
IFERROR(SUMIFS(AllPublicationData!$J:$J,AllPublicationData!$A:$A,'Publication Table (%)'!$B78,AllPublicationData!$B:$B,'Publication Table (%)'!$C$4,AllPublicationData!$D:$D,'Publication Table (%)'!S$7)/
SUMIFS(AllPublicationData!$E:$E,AllPublicationData!$A:$A,'Publication Table (%)'!$B78,AllPublicationData!$B:$B,'Publication Table (%)'!$C$4,AllPublicationData!$D:$D,'Publication Table (%)'!S$7),
SUMIFS(AllPublicationData!$J:$J,AllPublicationData!$A:$A,'Publication Table (%)'!$B78,AllPublicationData!$B:$B,'Publication Table (%)'!S$7)/
SUMIFS(AllPublicationData!$E:$E,AllPublicationData!$A:$A,'Publication Table (%)'!$B78,AllPublicationData!$B:$B,'Publication Table (%)'!S$7)))))))</f>
        <v>0.13333333333333333</v>
      </c>
    </row>
    <row r="79" spans="2:19" x14ac:dyDescent="0.35">
      <c r="B79" s="89">
        <v>43252</v>
      </c>
      <c r="C79" s="112">
        <f>IF('Publication Table (%)'!$C$5="All Cancelled Operations",
SUMIFS(AllPublicationData!$F:$F,AllPublicationData!$A:$A,'Publication Table (%)'!$B79,AllPublicationData!$B:$B,'Publication Table (%)'!$C$4),
IF('Publication Table (%)'!$C$5="Operations cancelled by patient",
SUMIFS(AllPublicationData!$G:$G,AllPublicationData!$A:$A,'Publication Table (%)'!$B79,AllPublicationData!$B:$B,'Publication Table (%)'!$C$4),
IF('Publication Table (%)'!$C$5="Operations cancelled for clinical reasons",
SUMIFS(AllPublicationData!$H:$H,AllPublicationData!$A:$A,'Publication Table (%)'!$B79,AllPublicationData!$B:$B,'Publication Table (%)'!$C$4),
IF('Publication Table (%)'!$C$5="Operations cancelled for non-clinical/capacity reasons",
SUMIFS(AllPublicationData!$I:$I,AllPublicationData!$A:$A,'Publication Table (%)'!$B79,AllPublicationData!$B:$B,'Publication Table (%)'!$C$4),
IF('Publication Table (%)'!$C$5="Cancellations for other reasons",
SUMIFS(AllPublicationData!$J:$J,AllPublicationData!$A:$A,'Publication Table (%)'!$B79,AllPublicationData!$B:$B,'Publication Table (%)'!$C$4))))))+
IF(AND($C$4="NHS Scotland",$C$5="All Cancelled Operations"),
SUMIFS(AllPublicationData!$F:$F,AllPublicationData!$A:$A,'Publication Table (%)'!$B79),
IF(AND($C$4="NHS Scotland",$C$5="Operations cancelled by patient"),
SUMIFS(AllPublicationData!$G:$G,AllPublicationData!$A:$A,'Publication Table (%)'!$B79),
IF(AND($C$4="NHS Scotland",$C$5="Operations cancelled for clinical reasons"),
SUMIFS(AllPublicationData!$H:$H,AllPublicationData!$A:$A,'Publication Table (%)'!$B79),
IF(AND($C$4="NHS Scotland",$C$5="Operations cancelled for non-clinical/capacity reasons"),
SUMIFS(AllPublicationData!$I:$I,AllPublicationData!$A:$A,'Publication Table (%)'!$B79),
IF(AND($C$4="NHS Scotland",$C$5="Cancellations for other reasons"),
SUMIFS(AllPublicationData!$J:$J,AllPublicationData!$A:$A,'Publication Table (%)'!$B79))))))</f>
        <v>2278</v>
      </c>
      <c r="D79" s="110">
        <f>IF(AND('Publication Table (%)'!$C$5="All Cancelled Operations",$C$4&lt;&gt;"NHS Scotland"),
IFERROR(SUMIFS(AllPublicationData!$F:$F,AllPublicationData!$A:$A,'Publication Table (%)'!$B79,AllPublicationData!$B:$B,'Publication Table (%)'!$C$4,AllPublicationData!$D:$D,'Publication Table (%)'!D$7)/
SUMIFS(AllPublicationData!$E:$E,AllPublicationData!$A:$A,'Publication Table (%)'!$B79,AllPublicationData!$B:$B,'Publication Table (%)'!$C$4,AllPublicationData!$D:$D,'Publication Table (%)'!D$7),
SUMIFS(AllPublicationData!$F:$F,AllPublicationData!$A:$A,'Publication Table (%)'!$B79,AllPublicationData!$B:$B,'Publication Table (%)'!D$7)/
SUMIFS(AllPublicationData!$E:$E,AllPublicationData!$A:$A,'Publication Table (%)'!$B79,AllPublicationData!$B:$B,'Publication Table (%)'!D$7)),
IF(AND('Publication Table (%)'!$C$5="Operations cancelled by patient",$C$4&lt;&gt;"NHS Scotland"),
IFERROR(SUMIFS(AllPublicationData!$G:$G,AllPublicationData!$A:$A,'Publication Table (%)'!$B79,AllPublicationData!$B:$B,'Publication Table (%)'!$C$4,AllPublicationData!$D:$D,'Publication Table (%)'!D$7)/
SUMIFS(AllPublicationData!$E:$E,AllPublicationData!$A:$A,'Publication Table (%)'!$B79,AllPublicationData!$B:$B,'Publication Table (%)'!$C$4,AllPublicationData!$D:$D,'Publication Table (%)'!D$7),
SUMIFS(AllPublicationData!$G:$G,AllPublicationData!$A:$A,'Publication Table (%)'!$B79,AllPublicationData!$B:$B,'Publication Table (%)'!D$7)/
SUMIFS(AllPublicationData!$E:$E,AllPublicationData!$A:$A,'Publication Table (%)'!$B79,AllPublicationData!$B:$B,'Publication Table (%)'!D$7)),
IF(AND('Publication Table (%)'!$C$5="Operations cancelled for clinical reasons",$C$4&lt;&gt;"NHS Scotland"),
IFERROR(SUMIFS(AllPublicationData!$H:$H,AllPublicationData!$A:$A,'Publication Table (%)'!$B79,AllPublicationData!$B:$B,'Publication Table (%)'!$C$4,AllPublicationData!$D:$D,'Publication Table (%)'!D$7)/
SUMIFS(AllPublicationData!$E:$E,AllPublicationData!$A:$A,'Publication Table (%)'!$B79,AllPublicationData!$B:$B,'Publication Table (%)'!$C$4,AllPublicationData!$D:$D,'Publication Table (%)'!D$7),
SUMIFS(AllPublicationData!$H:$H,AllPublicationData!$A:$A,'Publication Table (%)'!$B79,AllPublicationData!$B:$B,'Publication Table (%)'!D$7)/
SUMIFS(AllPublicationData!$E:$E,AllPublicationData!$A:$A,'Publication Table (%)'!$B79,AllPublicationData!$B:$B,'Publication Table (%)'!D$7)),
IF(AND('Publication Table (%)'!$C$5="Operations cancelled for non-clinical/capacity reasons",$C$4&lt;&gt;"NHS Scotland"),
IFERROR(SUMIFS(AllPublicationData!$I:$I,AllPublicationData!$A:$A,'Publication Table (%)'!$B79,AllPublicationData!$B:$B,'Publication Table (%)'!$C$4,AllPublicationData!$D:$D,'Publication Table (%)'!D$7)/
SUMIFS(AllPublicationData!$E:$E,AllPublicationData!$A:$A,'Publication Table (%)'!$B79,AllPublicationData!$B:$B,'Publication Table (%)'!$C$4,AllPublicationData!$D:$D,'Publication Table (%)'!D$7),
SUMIFS(AllPublicationData!$I:$I,AllPublicationData!$A:$A,'Publication Table (%)'!$B79,AllPublicationData!$B:$B,'Publication Table (%)'!D$7)/
SUMIFS(AllPublicationData!$E:$E,AllPublicationData!$A:$A,'Publication Table (%)'!$B79,AllPublicationData!$B:$B,'Publication Table (%)'!D$7)),
IF(AND('Publication Table (%)'!$C$5="Cancellations for other reasons",$C$4&lt;&gt;"NHS Scotland"),
IFERROR(SUMIFS(AllPublicationData!$J:$J,AllPublicationData!$A:$A,'Publication Table (%)'!$B79,AllPublicationData!$B:$B,'Publication Table (%)'!$C$4,AllPublicationData!$D:$D,'Publication Table (%)'!D$7)/
SUMIFS(AllPublicationData!$E:$E,AllPublicationData!$A:$A,'Publication Table (%)'!$B79,AllPublicationData!$B:$B,'Publication Table (%)'!$C$4,AllPublicationData!$D:$D,'Publication Table (%)'!D$7),
SUMIFS(AllPublicationData!$J:$J,AllPublicationData!$A:$A,'Publication Table (%)'!$B79,AllPublicationData!$B:$B,'Publication Table (%)'!D$7)/
SUMIFS(AllPublicationData!$E:$E,AllPublicationData!$A:$A,'Publication Table (%)'!$B79,AllPublicationData!$B:$B,'Publication Table (%)'!D$7)),
IF(AND($C$4="NHS Scotland",$C$5="All Cancelled Operations"),
SUMIFS(AllPublicationData!$F:$F,AllPublicationData!$A:$A,'Publication Table'!$B79)/
SUMIFS(AllPublicationData!$E:$E,AllPublicationData!$A:$A,'Publication Table'!$B79),
IF(AND($C$4="NHS Scotland",$C$5="Operations cancelled by patient"),
SUMIFS(AllPublicationData!$G:$G,AllPublicationData!$A:$A,'Publication Table'!$B79)/
SUMIFS(AllPublicationData!$E:$E,AllPublicationData!$A:$A,'Publication Table'!$B79),
IF(AND($C$4="NHS Scotland",$C$5="Operations cancelled for clinical reasons"),
SUMIFS(AllPublicationData!$H:$H,AllPublicationData!$A:$A,'Publication Table'!$B79)/
SUMIFS(AllPublicationData!$E:$E,AllPublicationData!$A:$A,'Publication Table'!$B79),
IF(AND($C$4="NHS Scotland",$C$5="Operations cancelled for non-clinical/capacity reasons"),
SUMIFS(AllPublicationData!$I:$I,AllPublicationData!$A:$A,'Publication Table'!$B79)/
SUMIFS(AllPublicationData!$E:$E,AllPublicationData!$A:$A,'Publication Table'!$B79),
IF(AND($C$4="NHS Scotland",$C$5="Cancellations for other reasons"),
SUMIFS(AllPublicationData!$J:$J,AllPublicationData!$A:$A,'Publication Table'!$B79)/
SUMIFS(AllPublicationData!$E:$E,AllPublicationData!$A:$A,'Publication Table'!$B79)))))))))))</f>
        <v>8.0622898602017337E-2</v>
      </c>
      <c r="E79" s="96">
        <f>IF('Publication Table (%)'!$C$5="All Cancelled Operations",
IFERROR(SUMIFS(AllPublicationData!$F:$F,AllPublicationData!$A:$A,'Publication Table (%)'!$B79,AllPublicationData!$B:$B,'Publication Table (%)'!$C$4,AllPublicationData!$D:$D,'Publication Table (%)'!E$7)/
SUMIFS(AllPublicationData!$E:$E,AllPublicationData!$A:$A,'Publication Table (%)'!$B79,AllPublicationData!$B:$B,'Publication Table (%)'!$C$4,AllPublicationData!$D:$D,'Publication Table (%)'!E$7),
SUMIFS(AllPublicationData!$F:$F,AllPublicationData!$A:$A,'Publication Table (%)'!$B79,AllPublicationData!$B:$B,'Publication Table (%)'!E$7)/
SUMIFS(AllPublicationData!$E:$E,AllPublicationData!$A:$A,'Publication Table (%)'!$B79,AllPublicationData!$B:$B,'Publication Table (%)'!E$7)),
IF('Publication Table (%)'!$C$5="Operations cancelled by patient",
IFERROR(SUMIFS(AllPublicationData!$G:$G,AllPublicationData!$A:$A,'Publication Table (%)'!$B79,AllPublicationData!$B:$B,'Publication Table (%)'!$C$4,AllPublicationData!$D:$D,'Publication Table (%)'!E$7)/
SUMIFS(AllPublicationData!$E:$E,AllPublicationData!$A:$A,'Publication Table (%)'!$B79,AllPublicationData!$B:$B,'Publication Table (%)'!$C$4,AllPublicationData!$D:$D,'Publication Table (%)'!E$7),
SUMIFS(AllPublicationData!$G:$G,AllPublicationData!$A:$A,'Publication Table (%)'!$B79,AllPublicationData!$B:$B,'Publication Table (%)'!E$7)/
SUMIFS(AllPublicationData!$E:$E,AllPublicationData!$A:$A,'Publication Table (%)'!$B79,AllPublicationData!$B:$B,'Publication Table (%)'!E$7)),
IF('Publication Table (%)'!$C$5="Operations cancelled for clinical reasons",
IFERROR(SUMIFS(AllPublicationData!$H:$H,AllPublicationData!$A:$A,'Publication Table (%)'!$B79,AllPublicationData!$B:$B,'Publication Table (%)'!$C$4,AllPublicationData!$D:$D,'Publication Table (%)'!E$7)/
SUMIFS(AllPublicationData!$E:$E,AllPublicationData!$A:$A,'Publication Table (%)'!$B79,AllPublicationData!$B:$B,'Publication Table (%)'!$C$4,AllPublicationData!$D:$D,'Publication Table (%)'!E$7),
SUMIFS(AllPublicationData!$H:$H,AllPublicationData!$A:$A,'Publication Table (%)'!$B79,AllPublicationData!$B:$B,'Publication Table (%)'!E$7)/
SUMIFS(AllPublicationData!$E:$E,AllPublicationData!$A:$A,'Publication Table (%)'!$B79,AllPublicationData!$B:$B,'Publication Table (%)'!E$7)),
IF('Publication Table (%)'!$C$5="Operations cancelled for non-clinical/capacity reasons",
IFERROR(SUMIFS(AllPublicationData!$I:$I,AllPublicationData!$A:$A,'Publication Table (%)'!$B79,AllPublicationData!$B:$B,'Publication Table (%)'!$C$4,AllPublicationData!$D:$D,'Publication Table (%)'!E$7)/
SUMIFS(AllPublicationData!$E:$E,AllPublicationData!$A:$A,'Publication Table (%)'!$B79,AllPublicationData!$B:$B,'Publication Table (%)'!$C$4,AllPublicationData!$D:$D,'Publication Table (%)'!E$7),
SUMIFS(AllPublicationData!$I:$I,AllPublicationData!$A:$A,'Publication Table (%)'!$B79,AllPublicationData!$B:$B,'Publication Table (%)'!E$7)/
SUMIFS(AllPublicationData!$E:$E,AllPublicationData!$A:$A,'Publication Table (%)'!$B79,AllPublicationData!$B:$B,'Publication Table (%)'!E$7)),
IF('Publication Table (%)'!$C$5="Cancellations for other reasons",
IFERROR(SUMIFS(AllPublicationData!$J:$J,AllPublicationData!$A:$A,'Publication Table (%)'!$B79,AllPublicationData!$B:$B,'Publication Table (%)'!$C$4,AllPublicationData!$D:$D,'Publication Table (%)'!E$7)/
SUMIFS(AllPublicationData!$E:$E,AllPublicationData!$A:$A,'Publication Table (%)'!$B79,AllPublicationData!$B:$B,'Publication Table (%)'!$C$4,AllPublicationData!$D:$D,'Publication Table (%)'!E$7),
SUMIFS(AllPublicationData!$J:$J,AllPublicationData!$A:$A,'Publication Table (%)'!$B79,AllPublicationData!$B:$B,'Publication Table (%)'!E$7)/
SUMIFS(AllPublicationData!$E:$E,AllPublicationData!$A:$A,'Publication Table (%)'!$B79,AllPublicationData!$B:$B,'Publication Table (%)'!E$7)))))))</f>
        <v>4.6924540266328474E-2</v>
      </c>
      <c r="F79" s="96">
        <f>IF('Publication Table (%)'!$C$5="All Cancelled Operations",
IFERROR(SUMIFS(AllPublicationData!$F:$F,AllPublicationData!$A:$A,'Publication Table (%)'!$B79,AllPublicationData!$B:$B,'Publication Table (%)'!$C$4,AllPublicationData!$D:$D,'Publication Table (%)'!F$7)/
SUMIFS(AllPublicationData!$E:$E,AllPublicationData!$A:$A,'Publication Table (%)'!$B79,AllPublicationData!$B:$B,'Publication Table (%)'!$C$4,AllPublicationData!$D:$D,'Publication Table (%)'!F$7),
SUMIFS(AllPublicationData!$F:$F,AllPublicationData!$A:$A,'Publication Table (%)'!$B79,AllPublicationData!$B:$B,'Publication Table (%)'!F$7)/
SUMIFS(AllPublicationData!$E:$E,AllPublicationData!$A:$A,'Publication Table (%)'!$B79,AllPublicationData!$B:$B,'Publication Table (%)'!F$7)),
IF('Publication Table (%)'!$C$5="Operations cancelled by patient",
IFERROR(SUMIFS(AllPublicationData!$G:$G,AllPublicationData!$A:$A,'Publication Table (%)'!$B79,AllPublicationData!$B:$B,'Publication Table (%)'!$C$4,AllPublicationData!$D:$D,'Publication Table (%)'!F$7)/
SUMIFS(AllPublicationData!$E:$E,AllPublicationData!$A:$A,'Publication Table (%)'!$B79,AllPublicationData!$B:$B,'Publication Table (%)'!$C$4,AllPublicationData!$D:$D,'Publication Table (%)'!F$7),
SUMIFS(AllPublicationData!$G:$G,AllPublicationData!$A:$A,'Publication Table (%)'!$B79,AllPublicationData!$B:$B,'Publication Table (%)'!F$7)/
SUMIFS(AllPublicationData!$E:$E,AllPublicationData!$A:$A,'Publication Table (%)'!$B79,AllPublicationData!$B:$B,'Publication Table (%)'!F$7)),
IF('Publication Table (%)'!$C$5="Operations cancelled for clinical reasons",
IFERROR(SUMIFS(AllPublicationData!$H:$H,AllPublicationData!$A:$A,'Publication Table (%)'!$B79,AllPublicationData!$B:$B,'Publication Table (%)'!$C$4,AllPublicationData!$D:$D,'Publication Table (%)'!F$7)/
SUMIFS(AllPublicationData!$E:$E,AllPublicationData!$A:$A,'Publication Table (%)'!$B79,AllPublicationData!$B:$B,'Publication Table (%)'!$C$4,AllPublicationData!$D:$D,'Publication Table (%)'!F$7),
SUMIFS(AllPublicationData!$H:$H,AllPublicationData!$A:$A,'Publication Table (%)'!$B79,AllPublicationData!$B:$B,'Publication Table (%)'!F$7)/
SUMIFS(AllPublicationData!$E:$E,AllPublicationData!$A:$A,'Publication Table (%)'!$B79,AllPublicationData!$B:$B,'Publication Table (%)'!F$7)),
IF('Publication Table (%)'!$C$5="Operations cancelled for non-clinical/capacity reasons",
IFERROR(SUMIFS(AllPublicationData!$I:$I,AllPublicationData!$A:$A,'Publication Table (%)'!$B79,AllPublicationData!$B:$B,'Publication Table (%)'!$C$4,AllPublicationData!$D:$D,'Publication Table (%)'!F$7)/
SUMIFS(AllPublicationData!$E:$E,AllPublicationData!$A:$A,'Publication Table (%)'!$B79,AllPublicationData!$B:$B,'Publication Table (%)'!$C$4,AllPublicationData!$D:$D,'Publication Table (%)'!F$7),
SUMIFS(AllPublicationData!$I:$I,AllPublicationData!$A:$A,'Publication Table (%)'!$B79,AllPublicationData!$B:$B,'Publication Table (%)'!F$7)/
SUMIFS(AllPublicationData!$E:$E,AllPublicationData!$A:$A,'Publication Table (%)'!$B79,AllPublicationData!$B:$B,'Publication Table (%)'!F$7)),
IF('Publication Table (%)'!$C$5="Cancellations for other reasons",
IFERROR(SUMIFS(AllPublicationData!$J:$J,AllPublicationData!$A:$A,'Publication Table (%)'!$B79,AllPublicationData!$B:$B,'Publication Table (%)'!$C$4,AllPublicationData!$D:$D,'Publication Table (%)'!F$7)/
SUMIFS(AllPublicationData!$E:$E,AllPublicationData!$A:$A,'Publication Table (%)'!$B79,AllPublicationData!$B:$B,'Publication Table (%)'!$C$4,AllPublicationData!$D:$D,'Publication Table (%)'!F$7),
SUMIFS(AllPublicationData!$J:$J,AllPublicationData!$A:$A,'Publication Table (%)'!$B79,AllPublicationData!$B:$B,'Publication Table (%)'!F$7)/
SUMIFS(AllPublicationData!$E:$E,AllPublicationData!$A:$A,'Publication Table (%)'!$B79,AllPublicationData!$B:$B,'Publication Table (%)'!F$7)))))))</f>
        <v>8.7666263603385738E-2</v>
      </c>
      <c r="G79" s="96">
        <f>IF('Publication Table (%)'!$C$5="All Cancelled Operations",
IFERROR(SUMIFS(AllPublicationData!$F:$F,AllPublicationData!$A:$A,'Publication Table (%)'!$B79,AllPublicationData!$B:$B,'Publication Table (%)'!$C$4,AllPublicationData!$D:$D,'Publication Table (%)'!G$7)/
SUMIFS(AllPublicationData!$E:$E,AllPublicationData!$A:$A,'Publication Table (%)'!$B79,AllPublicationData!$B:$B,'Publication Table (%)'!$C$4,AllPublicationData!$D:$D,'Publication Table (%)'!G$7),
SUMIFS(AllPublicationData!$F:$F,AllPublicationData!$A:$A,'Publication Table (%)'!$B79,AllPublicationData!$B:$B,'Publication Table (%)'!G$7)/
SUMIFS(AllPublicationData!$E:$E,AllPublicationData!$A:$A,'Publication Table (%)'!$B79,AllPublicationData!$B:$B,'Publication Table (%)'!G$7)),
IF('Publication Table (%)'!$C$5="Operations cancelled by patient",
IFERROR(SUMIFS(AllPublicationData!$G:$G,AllPublicationData!$A:$A,'Publication Table (%)'!$B79,AllPublicationData!$B:$B,'Publication Table (%)'!$C$4,AllPublicationData!$D:$D,'Publication Table (%)'!G$7)/
SUMIFS(AllPublicationData!$E:$E,AllPublicationData!$A:$A,'Publication Table (%)'!$B79,AllPublicationData!$B:$B,'Publication Table (%)'!$C$4,AllPublicationData!$D:$D,'Publication Table (%)'!G$7),
SUMIFS(AllPublicationData!$G:$G,AllPublicationData!$A:$A,'Publication Table (%)'!$B79,AllPublicationData!$B:$B,'Publication Table (%)'!G$7)/
SUMIFS(AllPublicationData!$E:$E,AllPublicationData!$A:$A,'Publication Table (%)'!$B79,AllPublicationData!$B:$B,'Publication Table (%)'!G$7)),
IF('Publication Table (%)'!$C$5="Operations cancelled for clinical reasons",
IFERROR(SUMIFS(AllPublicationData!$H:$H,AllPublicationData!$A:$A,'Publication Table (%)'!$B79,AllPublicationData!$B:$B,'Publication Table (%)'!$C$4,AllPublicationData!$D:$D,'Publication Table (%)'!G$7)/
SUMIFS(AllPublicationData!$E:$E,AllPublicationData!$A:$A,'Publication Table (%)'!$B79,AllPublicationData!$B:$B,'Publication Table (%)'!$C$4,AllPublicationData!$D:$D,'Publication Table (%)'!G$7),
SUMIFS(AllPublicationData!$H:$H,AllPublicationData!$A:$A,'Publication Table (%)'!$B79,AllPublicationData!$B:$B,'Publication Table (%)'!G$7)/
SUMIFS(AllPublicationData!$E:$E,AllPublicationData!$A:$A,'Publication Table (%)'!$B79,AllPublicationData!$B:$B,'Publication Table (%)'!G$7)),
IF('Publication Table (%)'!$C$5="Operations cancelled for non-clinical/capacity reasons",
IFERROR(SUMIFS(AllPublicationData!$I:$I,AllPublicationData!$A:$A,'Publication Table (%)'!$B79,AllPublicationData!$B:$B,'Publication Table (%)'!$C$4,AllPublicationData!$D:$D,'Publication Table (%)'!G$7)/
SUMIFS(AllPublicationData!$E:$E,AllPublicationData!$A:$A,'Publication Table (%)'!$B79,AllPublicationData!$B:$B,'Publication Table (%)'!$C$4,AllPublicationData!$D:$D,'Publication Table (%)'!G$7),
SUMIFS(AllPublicationData!$I:$I,AllPublicationData!$A:$A,'Publication Table (%)'!$B79,AllPublicationData!$B:$B,'Publication Table (%)'!G$7)/
SUMIFS(AllPublicationData!$E:$E,AllPublicationData!$A:$A,'Publication Table (%)'!$B79,AllPublicationData!$B:$B,'Publication Table (%)'!G$7)),
IF('Publication Table (%)'!$C$5="Cancellations for other reasons",
IFERROR(SUMIFS(AllPublicationData!$J:$J,AllPublicationData!$A:$A,'Publication Table (%)'!$B79,AllPublicationData!$B:$B,'Publication Table (%)'!$C$4,AllPublicationData!$D:$D,'Publication Table (%)'!G$7)/
SUMIFS(AllPublicationData!$E:$E,AllPublicationData!$A:$A,'Publication Table (%)'!$B79,AllPublicationData!$B:$B,'Publication Table (%)'!$C$4,AllPublicationData!$D:$D,'Publication Table (%)'!G$7),
SUMIFS(AllPublicationData!$J:$J,AllPublicationData!$A:$A,'Publication Table (%)'!$B79,AllPublicationData!$B:$B,'Publication Table (%)'!G$7)/
SUMIFS(AllPublicationData!$E:$E,AllPublicationData!$A:$A,'Publication Table (%)'!$B79,AllPublicationData!$B:$B,'Publication Table (%)'!G$7)))))))</f>
        <v>9.3670886075949367E-2</v>
      </c>
      <c r="H79" s="96">
        <f>IF('Publication Table (%)'!$C$5="All Cancelled Operations",
IFERROR(SUMIFS(AllPublicationData!$F:$F,AllPublicationData!$A:$A,'Publication Table (%)'!$B79,AllPublicationData!$B:$B,'Publication Table (%)'!$C$4,AllPublicationData!$D:$D,'Publication Table (%)'!H$7)/
SUMIFS(AllPublicationData!$E:$E,AllPublicationData!$A:$A,'Publication Table (%)'!$B79,AllPublicationData!$B:$B,'Publication Table (%)'!$C$4,AllPublicationData!$D:$D,'Publication Table (%)'!H$7),
SUMIFS(AllPublicationData!$F:$F,AllPublicationData!$A:$A,'Publication Table (%)'!$B79,AllPublicationData!$B:$B,'Publication Table (%)'!H$7)/
SUMIFS(AllPublicationData!$E:$E,AllPublicationData!$A:$A,'Publication Table (%)'!$B79,AllPublicationData!$B:$B,'Publication Table (%)'!H$7)),
IF('Publication Table (%)'!$C$5="Operations cancelled by patient",
IFERROR(SUMIFS(AllPublicationData!$G:$G,AllPublicationData!$A:$A,'Publication Table (%)'!$B79,AllPublicationData!$B:$B,'Publication Table (%)'!$C$4,AllPublicationData!$D:$D,'Publication Table (%)'!H$7)/
SUMIFS(AllPublicationData!$E:$E,AllPublicationData!$A:$A,'Publication Table (%)'!$B79,AllPublicationData!$B:$B,'Publication Table (%)'!$C$4,AllPublicationData!$D:$D,'Publication Table (%)'!H$7),
SUMIFS(AllPublicationData!$G:$G,AllPublicationData!$A:$A,'Publication Table (%)'!$B79,AllPublicationData!$B:$B,'Publication Table (%)'!H$7)/
SUMIFS(AllPublicationData!$E:$E,AllPublicationData!$A:$A,'Publication Table (%)'!$B79,AllPublicationData!$B:$B,'Publication Table (%)'!H$7)),
IF('Publication Table (%)'!$C$5="Operations cancelled for clinical reasons",
IFERROR(SUMIFS(AllPublicationData!$H:$H,AllPublicationData!$A:$A,'Publication Table (%)'!$B79,AllPublicationData!$B:$B,'Publication Table (%)'!$C$4,AllPublicationData!$D:$D,'Publication Table (%)'!H$7)/
SUMIFS(AllPublicationData!$E:$E,AllPublicationData!$A:$A,'Publication Table (%)'!$B79,AllPublicationData!$B:$B,'Publication Table (%)'!$C$4,AllPublicationData!$D:$D,'Publication Table (%)'!H$7),
SUMIFS(AllPublicationData!$H:$H,AllPublicationData!$A:$A,'Publication Table (%)'!$B79,AllPublicationData!$B:$B,'Publication Table (%)'!H$7)/
SUMIFS(AllPublicationData!$E:$E,AllPublicationData!$A:$A,'Publication Table (%)'!$B79,AllPublicationData!$B:$B,'Publication Table (%)'!H$7)),
IF('Publication Table (%)'!$C$5="Operations cancelled for non-clinical/capacity reasons",
IFERROR(SUMIFS(AllPublicationData!$I:$I,AllPublicationData!$A:$A,'Publication Table (%)'!$B79,AllPublicationData!$B:$B,'Publication Table (%)'!$C$4,AllPublicationData!$D:$D,'Publication Table (%)'!H$7)/
SUMIFS(AllPublicationData!$E:$E,AllPublicationData!$A:$A,'Publication Table (%)'!$B79,AllPublicationData!$B:$B,'Publication Table (%)'!$C$4,AllPublicationData!$D:$D,'Publication Table (%)'!H$7),
SUMIFS(AllPublicationData!$I:$I,AllPublicationData!$A:$A,'Publication Table (%)'!$B79,AllPublicationData!$B:$B,'Publication Table (%)'!H$7)/
SUMIFS(AllPublicationData!$E:$E,AllPublicationData!$A:$A,'Publication Table (%)'!$B79,AllPublicationData!$B:$B,'Publication Table (%)'!H$7)),
IF('Publication Table (%)'!$C$5="Cancellations for other reasons",
IFERROR(SUMIFS(AllPublicationData!$J:$J,AllPublicationData!$A:$A,'Publication Table (%)'!$B79,AllPublicationData!$B:$B,'Publication Table (%)'!$C$4,AllPublicationData!$D:$D,'Publication Table (%)'!H$7)/
SUMIFS(AllPublicationData!$E:$E,AllPublicationData!$A:$A,'Publication Table (%)'!$B79,AllPublicationData!$B:$B,'Publication Table (%)'!$C$4,AllPublicationData!$D:$D,'Publication Table (%)'!H$7),
SUMIFS(AllPublicationData!$J:$J,AllPublicationData!$A:$A,'Publication Table (%)'!$B79,AllPublicationData!$B:$B,'Publication Table (%)'!H$7)/
SUMIFS(AllPublicationData!$E:$E,AllPublicationData!$A:$A,'Publication Table (%)'!$B79,AllPublicationData!$B:$B,'Publication Table (%)'!H$7)))))))</f>
        <v>7.8873239436619724E-2</v>
      </c>
      <c r="I79" s="96">
        <f>IF('Publication Table (%)'!$C$5="All Cancelled Operations",
IFERROR(SUMIFS(AllPublicationData!$F:$F,AllPublicationData!$A:$A,'Publication Table (%)'!$B79,AllPublicationData!$B:$B,'Publication Table (%)'!$C$4,AllPublicationData!$D:$D,'Publication Table (%)'!I$7)/
SUMIFS(AllPublicationData!$E:$E,AllPublicationData!$A:$A,'Publication Table (%)'!$B79,AllPublicationData!$B:$B,'Publication Table (%)'!$C$4,AllPublicationData!$D:$D,'Publication Table (%)'!I$7),
SUMIFS(AllPublicationData!$F:$F,AllPublicationData!$A:$A,'Publication Table (%)'!$B79,AllPublicationData!$B:$B,'Publication Table (%)'!I$7)/
SUMIFS(AllPublicationData!$E:$E,AllPublicationData!$A:$A,'Publication Table (%)'!$B79,AllPublicationData!$B:$B,'Publication Table (%)'!I$7)),
IF('Publication Table (%)'!$C$5="Operations cancelled by patient",
IFERROR(SUMIFS(AllPublicationData!$G:$G,AllPublicationData!$A:$A,'Publication Table (%)'!$B79,AllPublicationData!$B:$B,'Publication Table (%)'!$C$4,AllPublicationData!$D:$D,'Publication Table (%)'!I$7)/
SUMIFS(AllPublicationData!$E:$E,AllPublicationData!$A:$A,'Publication Table (%)'!$B79,AllPublicationData!$B:$B,'Publication Table (%)'!$C$4,AllPublicationData!$D:$D,'Publication Table (%)'!I$7),
SUMIFS(AllPublicationData!$G:$G,AllPublicationData!$A:$A,'Publication Table (%)'!$B79,AllPublicationData!$B:$B,'Publication Table (%)'!I$7)/
SUMIFS(AllPublicationData!$E:$E,AllPublicationData!$A:$A,'Publication Table (%)'!$B79,AllPublicationData!$B:$B,'Publication Table (%)'!I$7)),
IF('Publication Table (%)'!$C$5="Operations cancelled for clinical reasons",
IFERROR(SUMIFS(AllPublicationData!$H:$H,AllPublicationData!$A:$A,'Publication Table (%)'!$B79,AllPublicationData!$B:$B,'Publication Table (%)'!$C$4,AllPublicationData!$D:$D,'Publication Table (%)'!I$7)/
SUMIFS(AllPublicationData!$E:$E,AllPublicationData!$A:$A,'Publication Table (%)'!$B79,AllPublicationData!$B:$B,'Publication Table (%)'!$C$4,AllPublicationData!$D:$D,'Publication Table (%)'!I$7),
SUMIFS(AllPublicationData!$H:$H,AllPublicationData!$A:$A,'Publication Table (%)'!$B79,AllPublicationData!$B:$B,'Publication Table (%)'!I$7)/
SUMIFS(AllPublicationData!$E:$E,AllPublicationData!$A:$A,'Publication Table (%)'!$B79,AllPublicationData!$B:$B,'Publication Table (%)'!I$7)),
IF('Publication Table (%)'!$C$5="Operations cancelled for non-clinical/capacity reasons",
IFERROR(SUMIFS(AllPublicationData!$I:$I,AllPublicationData!$A:$A,'Publication Table (%)'!$B79,AllPublicationData!$B:$B,'Publication Table (%)'!$C$4,AllPublicationData!$D:$D,'Publication Table (%)'!I$7)/
SUMIFS(AllPublicationData!$E:$E,AllPublicationData!$A:$A,'Publication Table (%)'!$B79,AllPublicationData!$B:$B,'Publication Table (%)'!$C$4,AllPublicationData!$D:$D,'Publication Table (%)'!I$7),
SUMIFS(AllPublicationData!$I:$I,AllPublicationData!$A:$A,'Publication Table (%)'!$B79,AllPublicationData!$B:$B,'Publication Table (%)'!I$7)/
SUMIFS(AllPublicationData!$E:$E,AllPublicationData!$A:$A,'Publication Table (%)'!$B79,AllPublicationData!$B:$B,'Publication Table (%)'!I$7)),
IF('Publication Table (%)'!$C$5="Cancellations for other reasons",
IFERROR(SUMIFS(AllPublicationData!$J:$J,AllPublicationData!$A:$A,'Publication Table (%)'!$B79,AllPublicationData!$B:$B,'Publication Table (%)'!$C$4,AllPublicationData!$D:$D,'Publication Table (%)'!I$7)/
SUMIFS(AllPublicationData!$E:$E,AllPublicationData!$A:$A,'Publication Table (%)'!$B79,AllPublicationData!$B:$B,'Publication Table (%)'!$C$4,AllPublicationData!$D:$D,'Publication Table (%)'!I$7),
SUMIFS(AllPublicationData!$J:$J,AllPublicationData!$A:$A,'Publication Table (%)'!$B79,AllPublicationData!$B:$B,'Publication Table (%)'!I$7)/
SUMIFS(AllPublicationData!$E:$E,AllPublicationData!$A:$A,'Publication Table (%)'!$B79,AllPublicationData!$B:$B,'Publication Table (%)'!I$7)))))))</f>
        <v>7.3265783320342948E-2</v>
      </c>
      <c r="J79" s="96">
        <f>IF('Publication Table (%)'!$C$5="All Cancelled Operations",
IFERROR(SUMIFS(AllPublicationData!$F:$F,AllPublicationData!$A:$A,'Publication Table (%)'!$B79,AllPublicationData!$B:$B,'Publication Table (%)'!$C$4,AllPublicationData!$D:$D,'Publication Table (%)'!J$7)/
SUMIFS(AllPublicationData!$E:$E,AllPublicationData!$A:$A,'Publication Table (%)'!$B79,AllPublicationData!$B:$B,'Publication Table (%)'!$C$4,AllPublicationData!$D:$D,'Publication Table (%)'!J$7),
SUMIFS(AllPublicationData!$F:$F,AllPublicationData!$A:$A,'Publication Table (%)'!$B79,AllPublicationData!$B:$B,'Publication Table (%)'!J$7)/
SUMIFS(AllPublicationData!$E:$E,AllPublicationData!$A:$A,'Publication Table (%)'!$B79,AllPublicationData!$B:$B,'Publication Table (%)'!J$7)),
IF('Publication Table (%)'!$C$5="Operations cancelled by patient",
IFERROR(SUMIFS(AllPublicationData!$G:$G,AllPublicationData!$A:$A,'Publication Table (%)'!$B79,AllPublicationData!$B:$B,'Publication Table (%)'!$C$4,AllPublicationData!$D:$D,'Publication Table (%)'!J$7)/
SUMIFS(AllPublicationData!$E:$E,AllPublicationData!$A:$A,'Publication Table (%)'!$B79,AllPublicationData!$B:$B,'Publication Table (%)'!$C$4,AllPublicationData!$D:$D,'Publication Table (%)'!J$7),
SUMIFS(AllPublicationData!$G:$G,AllPublicationData!$A:$A,'Publication Table (%)'!$B79,AllPublicationData!$B:$B,'Publication Table (%)'!J$7)/
SUMIFS(AllPublicationData!$E:$E,AllPublicationData!$A:$A,'Publication Table (%)'!$B79,AllPublicationData!$B:$B,'Publication Table (%)'!J$7)),
IF('Publication Table (%)'!$C$5="Operations cancelled for clinical reasons",
IFERROR(SUMIFS(AllPublicationData!$H:$H,AllPublicationData!$A:$A,'Publication Table (%)'!$B79,AllPublicationData!$B:$B,'Publication Table (%)'!$C$4,AllPublicationData!$D:$D,'Publication Table (%)'!J$7)/
SUMIFS(AllPublicationData!$E:$E,AllPublicationData!$A:$A,'Publication Table (%)'!$B79,AllPublicationData!$B:$B,'Publication Table (%)'!$C$4,AllPublicationData!$D:$D,'Publication Table (%)'!J$7),
SUMIFS(AllPublicationData!$H:$H,AllPublicationData!$A:$A,'Publication Table (%)'!$B79,AllPublicationData!$B:$B,'Publication Table (%)'!J$7)/
SUMIFS(AllPublicationData!$E:$E,AllPublicationData!$A:$A,'Publication Table (%)'!$B79,AllPublicationData!$B:$B,'Publication Table (%)'!J$7)),
IF('Publication Table (%)'!$C$5="Operations cancelled for non-clinical/capacity reasons",
IFERROR(SUMIFS(AllPublicationData!$I:$I,AllPublicationData!$A:$A,'Publication Table (%)'!$B79,AllPublicationData!$B:$B,'Publication Table (%)'!$C$4,AllPublicationData!$D:$D,'Publication Table (%)'!J$7)/
SUMIFS(AllPublicationData!$E:$E,AllPublicationData!$A:$A,'Publication Table (%)'!$B79,AllPublicationData!$B:$B,'Publication Table (%)'!$C$4,AllPublicationData!$D:$D,'Publication Table (%)'!J$7),
SUMIFS(AllPublicationData!$I:$I,AllPublicationData!$A:$A,'Publication Table (%)'!$B79,AllPublicationData!$B:$B,'Publication Table (%)'!J$7)/
SUMIFS(AllPublicationData!$E:$E,AllPublicationData!$A:$A,'Publication Table (%)'!$B79,AllPublicationData!$B:$B,'Publication Table (%)'!J$7)),
IF('Publication Table (%)'!$C$5="Cancellations for other reasons",
IFERROR(SUMIFS(AllPublicationData!$J:$J,AllPublicationData!$A:$A,'Publication Table (%)'!$B79,AllPublicationData!$B:$B,'Publication Table (%)'!$C$4,AllPublicationData!$D:$D,'Publication Table (%)'!J$7)/
SUMIFS(AllPublicationData!$E:$E,AllPublicationData!$A:$A,'Publication Table (%)'!$B79,AllPublicationData!$B:$B,'Publication Table (%)'!$C$4,AllPublicationData!$D:$D,'Publication Table (%)'!J$7),
SUMIFS(AllPublicationData!$J:$J,AllPublicationData!$A:$A,'Publication Table (%)'!$B79,AllPublicationData!$B:$B,'Publication Table (%)'!J$7)/
SUMIFS(AllPublicationData!$E:$E,AllPublicationData!$A:$A,'Publication Table (%)'!$B79,AllPublicationData!$B:$B,'Publication Table (%)'!J$7)))))))</f>
        <v>7.785642062689585E-2</v>
      </c>
      <c r="K79" s="96">
        <f>IF('Publication Table (%)'!$C$5="All Cancelled Operations",
IFERROR(SUMIFS(AllPublicationData!$F:$F,AllPublicationData!$A:$A,'Publication Table (%)'!$B79,AllPublicationData!$B:$B,'Publication Table (%)'!$C$4,AllPublicationData!$D:$D,'Publication Table (%)'!K$7)/
SUMIFS(AllPublicationData!$E:$E,AllPublicationData!$A:$A,'Publication Table (%)'!$B79,AllPublicationData!$B:$B,'Publication Table (%)'!$C$4,AllPublicationData!$D:$D,'Publication Table (%)'!K$7),
SUMIFS(AllPublicationData!$F:$F,AllPublicationData!$A:$A,'Publication Table (%)'!$B79,AllPublicationData!$B:$B,'Publication Table (%)'!K$7)/
SUMIFS(AllPublicationData!$E:$E,AllPublicationData!$A:$A,'Publication Table (%)'!$B79,AllPublicationData!$B:$B,'Publication Table (%)'!K$7)),
IF('Publication Table (%)'!$C$5="Operations cancelled by patient",
IFERROR(SUMIFS(AllPublicationData!$G:$G,AllPublicationData!$A:$A,'Publication Table (%)'!$B79,AllPublicationData!$B:$B,'Publication Table (%)'!$C$4,AllPublicationData!$D:$D,'Publication Table (%)'!K$7)/
SUMIFS(AllPublicationData!$E:$E,AllPublicationData!$A:$A,'Publication Table (%)'!$B79,AllPublicationData!$B:$B,'Publication Table (%)'!$C$4,AllPublicationData!$D:$D,'Publication Table (%)'!K$7),
SUMIFS(AllPublicationData!$G:$G,AllPublicationData!$A:$A,'Publication Table (%)'!$B79,AllPublicationData!$B:$B,'Publication Table (%)'!K$7)/
SUMIFS(AllPublicationData!$E:$E,AllPublicationData!$A:$A,'Publication Table (%)'!$B79,AllPublicationData!$B:$B,'Publication Table (%)'!K$7)),
IF('Publication Table (%)'!$C$5="Operations cancelled for clinical reasons",
IFERROR(SUMIFS(AllPublicationData!$H:$H,AllPublicationData!$A:$A,'Publication Table (%)'!$B79,AllPublicationData!$B:$B,'Publication Table (%)'!$C$4,AllPublicationData!$D:$D,'Publication Table (%)'!K$7)/
SUMIFS(AllPublicationData!$E:$E,AllPublicationData!$A:$A,'Publication Table (%)'!$B79,AllPublicationData!$B:$B,'Publication Table (%)'!$C$4,AllPublicationData!$D:$D,'Publication Table (%)'!K$7),
SUMIFS(AllPublicationData!$H:$H,AllPublicationData!$A:$A,'Publication Table (%)'!$B79,AllPublicationData!$B:$B,'Publication Table (%)'!K$7)/
SUMIFS(AllPublicationData!$E:$E,AllPublicationData!$A:$A,'Publication Table (%)'!$B79,AllPublicationData!$B:$B,'Publication Table (%)'!K$7)),
IF('Publication Table (%)'!$C$5="Operations cancelled for non-clinical/capacity reasons",
IFERROR(SUMIFS(AllPublicationData!$I:$I,AllPublicationData!$A:$A,'Publication Table (%)'!$B79,AllPublicationData!$B:$B,'Publication Table (%)'!$C$4,AllPublicationData!$D:$D,'Publication Table (%)'!K$7)/
SUMIFS(AllPublicationData!$E:$E,AllPublicationData!$A:$A,'Publication Table (%)'!$B79,AllPublicationData!$B:$B,'Publication Table (%)'!$C$4,AllPublicationData!$D:$D,'Publication Table (%)'!K$7),
SUMIFS(AllPublicationData!$I:$I,AllPublicationData!$A:$A,'Publication Table (%)'!$B79,AllPublicationData!$B:$B,'Publication Table (%)'!K$7)/
SUMIFS(AllPublicationData!$E:$E,AllPublicationData!$A:$A,'Publication Table (%)'!$B79,AllPublicationData!$B:$B,'Publication Table (%)'!K$7)),
IF('Publication Table (%)'!$C$5="Cancellations for other reasons",
IFERROR(SUMIFS(AllPublicationData!$J:$J,AllPublicationData!$A:$A,'Publication Table (%)'!$B79,AllPublicationData!$B:$B,'Publication Table (%)'!$C$4,AllPublicationData!$D:$D,'Publication Table (%)'!K$7)/
SUMIFS(AllPublicationData!$E:$E,AllPublicationData!$A:$A,'Publication Table (%)'!$B79,AllPublicationData!$B:$B,'Publication Table (%)'!$C$4,AllPublicationData!$D:$D,'Publication Table (%)'!K$7),
SUMIFS(AllPublicationData!$J:$J,AllPublicationData!$A:$A,'Publication Table (%)'!$B79,AllPublicationData!$B:$B,'Publication Table (%)'!K$7)/
SUMIFS(AllPublicationData!$E:$E,AllPublicationData!$A:$A,'Publication Table (%)'!$B79,AllPublicationData!$B:$B,'Publication Table (%)'!K$7)))))))</f>
        <v>8.8826224885442367E-2</v>
      </c>
      <c r="L79" s="96">
        <f>IF('Publication Table (%)'!$C$5="All Cancelled Operations",
IFERROR(SUMIFS(AllPublicationData!$F:$F,AllPublicationData!$A:$A,'Publication Table (%)'!$B79,AllPublicationData!$B:$B,'Publication Table (%)'!$C$4,AllPublicationData!$D:$D,'Publication Table (%)'!L$7)/
SUMIFS(AllPublicationData!$E:$E,AllPublicationData!$A:$A,'Publication Table (%)'!$B79,AllPublicationData!$B:$B,'Publication Table (%)'!$C$4,AllPublicationData!$D:$D,'Publication Table (%)'!L$7),
SUMIFS(AllPublicationData!$F:$F,AllPublicationData!$A:$A,'Publication Table (%)'!$B79,AllPublicationData!$B:$B,'Publication Table (%)'!L$7)/
SUMIFS(AllPublicationData!$E:$E,AllPublicationData!$A:$A,'Publication Table (%)'!$B79,AllPublicationData!$B:$B,'Publication Table (%)'!L$7)),
IF('Publication Table (%)'!$C$5="Operations cancelled by patient",
IFERROR(SUMIFS(AllPublicationData!$G:$G,AllPublicationData!$A:$A,'Publication Table (%)'!$B79,AllPublicationData!$B:$B,'Publication Table (%)'!$C$4,AllPublicationData!$D:$D,'Publication Table (%)'!L$7)/
SUMIFS(AllPublicationData!$E:$E,AllPublicationData!$A:$A,'Publication Table (%)'!$B79,AllPublicationData!$B:$B,'Publication Table (%)'!$C$4,AllPublicationData!$D:$D,'Publication Table (%)'!L$7),
SUMIFS(AllPublicationData!$G:$G,AllPublicationData!$A:$A,'Publication Table (%)'!$B79,AllPublicationData!$B:$B,'Publication Table (%)'!L$7)/
SUMIFS(AllPublicationData!$E:$E,AllPublicationData!$A:$A,'Publication Table (%)'!$B79,AllPublicationData!$B:$B,'Publication Table (%)'!L$7)),
IF('Publication Table (%)'!$C$5="Operations cancelled for clinical reasons",
IFERROR(SUMIFS(AllPublicationData!$H:$H,AllPublicationData!$A:$A,'Publication Table (%)'!$B79,AllPublicationData!$B:$B,'Publication Table (%)'!$C$4,AllPublicationData!$D:$D,'Publication Table (%)'!L$7)/
SUMIFS(AllPublicationData!$E:$E,AllPublicationData!$A:$A,'Publication Table (%)'!$B79,AllPublicationData!$B:$B,'Publication Table (%)'!$C$4,AllPublicationData!$D:$D,'Publication Table (%)'!L$7),
SUMIFS(AllPublicationData!$H:$H,AllPublicationData!$A:$A,'Publication Table (%)'!$B79,AllPublicationData!$B:$B,'Publication Table (%)'!L$7)/
SUMIFS(AllPublicationData!$E:$E,AllPublicationData!$A:$A,'Publication Table (%)'!$B79,AllPublicationData!$B:$B,'Publication Table (%)'!L$7)),
IF('Publication Table (%)'!$C$5="Operations cancelled for non-clinical/capacity reasons",
IFERROR(SUMIFS(AllPublicationData!$I:$I,AllPublicationData!$A:$A,'Publication Table (%)'!$B79,AllPublicationData!$B:$B,'Publication Table (%)'!$C$4,AllPublicationData!$D:$D,'Publication Table (%)'!L$7)/
SUMIFS(AllPublicationData!$E:$E,AllPublicationData!$A:$A,'Publication Table (%)'!$B79,AllPublicationData!$B:$B,'Publication Table (%)'!$C$4,AllPublicationData!$D:$D,'Publication Table (%)'!L$7),
SUMIFS(AllPublicationData!$I:$I,AllPublicationData!$A:$A,'Publication Table (%)'!$B79,AllPublicationData!$B:$B,'Publication Table (%)'!L$7)/
SUMIFS(AllPublicationData!$E:$E,AllPublicationData!$A:$A,'Publication Table (%)'!$B79,AllPublicationData!$B:$B,'Publication Table (%)'!L$7)),
IF('Publication Table (%)'!$C$5="Cancellations for other reasons",
IFERROR(SUMIFS(AllPublicationData!$J:$J,AllPublicationData!$A:$A,'Publication Table (%)'!$B79,AllPublicationData!$B:$B,'Publication Table (%)'!$C$4,AllPublicationData!$D:$D,'Publication Table (%)'!L$7)/
SUMIFS(AllPublicationData!$E:$E,AllPublicationData!$A:$A,'Publication Table (%)'!$B79,AllPublicationData!$B:$B,'Publication Table (%)'!$C$4,AllPublicationData!$D:$D,'Publication Table (%)'!L$7),
SUMIFS(AllPublicationData!$J:$J,AllPublicationData!$A:$A,'Publication Table (%)'!$B79,AllPublicationData!$B:$B,'Publication Table (%)'!L$7)/
SUMIFS(AllPublicationData!$E:$E,AllPublicationData!$A:$A,'Publication Table (%)'!$B79,AllPublicationData!$B:$B,'Publication Table (%)'!L$7)))))))</f>
        <v>7.7456298975286317E-2</v>
      </c>
      <c r="M79" s="96">
        <f>IF('Publication Table (%)'!$C$5="All Cancelled Operations",
IFERROR(SUMIFS(AllPublicationData!$F:$F,AllPublicationData!$A:$A,'Publication Table (%)'!$B79,AllPublicationData!$B:$B,'Publication Table (%)'!$C$4,AllPublicationData!$D:$D,'Publication Table (%)'!M$7)/
SUMIFS(AllPublicationData!$E:$E,AllPublicationData!$A:$A,'Publication Table (%)'!$B79,AllPublicationData!$B:$B,'Publication Table (%)'!$C$4,AllPublicationData!$D:$D,'Publication Table (%)'!M$7),
SUMIFS(AllPublicationData!$F:$F,AllPublicationData!$A:$A,'Publication Table (%)'!$B79,AllPublicationData!$B:$B,'Publication Table (%)'!M$7)/
SUMIFS(AllPublicationData!$E:$E,AllPublicationData!$A:$A,'Publication Table (%)'!$B79,AllPublicationData!$B:$B,'Publication Table (%)'!M$7)),
IF('Publication Table (%)'!$C$5="Operations cancelled by patient",
IFERROR(SUMIFS(AllPublicationData!$G:$G,AllPublicationData!$A:$A,'Publication Table (%)'!$B79,AllPublicationData!$B:$B,'Publication Table (%)'!$C$4,AllPublicationData!$D:$D,'Publication Table (%)'!M$7)/
SUMIFS(AllPublicationData!$E:$E,AllPublicationData!$A:$A,'Publication Table (%)'!$B79,AllPublicationData!$B:$B,'Publication Table (%)'!$C$4,AllPublicationData!$D:$D,'Publication Table (%)'!M$7),
SUMIFS(AllPublicationData!$G:$G,AllPublicationData!$A:$A,'Publication Table (%)'!$B79,AllPublicationData!$B:$B,'Publication Table (%)'!M$7)/
SUMIFS(AllPublicationData!$E:$E,AllPublicationData!$A:$A,'Publication Table (%)'!$B79,AllPublicationData!$B:$B,'Publication Table (%)'!M$7)),
IF('Publication Table (%)'!$C$5="Operations cancelled for clinical reasons",
IFERROR(SUMIFS(AllPublicationData!$H:$H,AllPublicationData!$A:$A,'Publication Table (%)'!$B79,AllPublicationData!$B:$B,'Publication Table (%)'!$C$4,AllPublicationData!$D:$D,'Publication Table (%)'!M$7)/
SUMIFS(AllPublicationData!$E:$E,AllPublicationData!$A:$A,'Publication Table (%)'!$B79,AllPublicationData!$B:$B,'Publication Table (%)'!$C$4,AllPublicationData!$D:$D,'Publication Table (%)'!M$7),
SUMIFS(AllPublicationData!$H:$H,AllPublicationData!$A:$A,'Publication Table (%)'!$B79,AllPublicationData!$B:$B,'Publication Table (%)'!M$7)/
SUMIFS(AllPublicationData!$E:$E,AllPublicationData!$A:$A,'Publication Table (%)'!$B79,AllPublicationData!$B:$B,'Publication Table (%)'!M$7)),
IF('Publication Table (%)'!$C$5="Operations cancelled for non-clinical/capacity reasons",
IFERROR(SUMIFS(AllPublicationData!$I:$I,AllPublicationData!$A:$A,'Publication Table (%)'!$B79,AllPublicationData!$B:$B,'Publication Table (%)'!$C$4,AllPublicationData!$D:$D,'Publication Table (%)'!M$7)/
SUMIFS(AllPublicationData!$E:$E,AllPublicationData!$A:$A,'Publication Table (%)'!$B79,AllPublicationData!$B:$B,'Publication Table (%)'!$C$4,AllPublicationData!$D:$D,'Publication Table (%)'!M$7),
SUMIFS(AllPublicationData!$I:$I,AllPublicationData!$A:$A,'Publication Table (%)'!$B79,AllPublicationData!$B:$B,'Publication Table (%)'!M$7)/
SUMIFS(AllPublicationData!$E:$E,AllPublicationData!$A:$A,'Publication Table (%)'!$B79,AllPublicationData!$B:$B,'Publication Table (%)'!M$7)),
IF('Publication Table (%)'!$C$5="Cancellations for other reasons",
IFERROR(SUMIFS(AllPublicationData!$J:$J,AllPublicationData!$A:$A,'Publication Table (%)'!$B79,AllPublicationData!$B:$B,'Publication Table (%)'!$C$4,AllPublicationData!$D:$D,'Publication Table (%)'!M$7)/
SUMIFS(AllPublicationData!$E:$E,AllPublicationData!$A:$A,'Publication Table (%)'!$B79,AllPublicationData!$B:$B,'Publication Table (%)'!$C$4,AllPublicationData!$D:$D,'Publication Table (%)'!M$7),
SUMIFS(AllPublicationData!$J:$J,AllPublicationData!$A:$A,'Publication Table (%)'!$B79,AllPublicationData!$B:$B,'Publication Table (%)'!M$7)/
SUMIFS(AllPublicationData!$E:$E,AllPublicationData!$A:$A,'Publication Table (%)'!$B79,AllPublicationData!$B:$B,'Publication Table (%)'!M$7)))))))</f>
        <v>9.8639455782312924E-2</v>
      </c>
      <c r="N79" s="96">
        <f>IF('Publication Table (%)'!$C$5="All Cancelled Operations",
IFERROR(SUMIFS(AllPublicationData!$F:$F,AllPublicationData!$A:$A,'Publication Table (%)'!$B79,AllPublicationData!$B:$B,'Publication Table (%)'!$C$4,AllPublicationData!$D:$D,'Publication Table (%)'!N$7)/
SUMIFS(AllPublicationData!$E:$E,AllPublicationData!$A:$A,'Publication Table (%)'!$B79,AllPublicationData!$B:$B,'Publication Table (%)'!$C$4,AllPublicationData!$D:$D,'Publication Table (%)'!N$7),
SUMIFS(AllPublicationData!$F:$F,AllPublicationData!$A:$A,'Publication Table (%)'!$B79,AllPublicationData!$B:$B,'Publication Table (%)'!N$7)/
SUMIFS(AllPublicationData!$E:$E,AllPublicationData!$A:$A,'Publication Table (%)'!$B79,AllPublicationData!$B:$B,'Publication Table (%)'!N$7)),
IF('Publication Table (%)'!$C$5="Operations cancelled by patient",
IFERROR(SUMIFS(AllPublicationData!$G:$G,AllPublicationData!$A:$A,'Publication Table (%)'!$B79,AllPublicationData!$B:$B,'Publication Table (%)'!$C$4,AllPublicationData!$D:$D,'Publication Table (%)'!N$7)/
SUMIFS(AllPublicationData!$E:$E,AllPublicationData!$A:$A,'Publication Table (%)'!$B79,AllPublicationData!$B:$B,'Publication Table (%)'!$C$4,AllPublicationData!$D:$D,'Publication Table (%)'!N$7),
SUMIFS(AllPublicationData!$G:$G,AllPublicationData!$A:$A,'Publication Table (%)'!$B79,AllPublicationData!$B:$B,'Publication Table (%)'!N$7)/
SUMIFS(AllPublicationData!$E:$E,AllPublicationData!$A:$A,'Publication Table (%)'!$B79,AllPublicationData!$B:$B,'Publication Table (%)'!N$7)),
IF('Publication Table (%)'!$C$5="Operations cancelled for clinical reasons",
IFERROR(SUMIFS(AllPublicationData!$H:$H,AllPublicationData!$A:$A,'Publication Table (%)'!$B79,AllPublicationData!$B:$B,'Publication Table (%)'!$C$4,AllPublicationData!$D:$D,'Publication Table (%)'!N$7)/
SUMIFS(AllPublicationData!$E:$E,AllPublicationData!$A:$A,'Publication Table (%)'!$B79,AllPublicationData!$B:$B,'Publication Table (%)'!$C$4,AllPublicationData!$D:$D,'Publication Table (%)'!N$7),
SUMIFS(AllPublicationData!$H:$H,AllPublicationData!$A:$A,'Publication Table (%)'!$B79,AllPublicationData!$B:$B,'Publication Table (%)'!N$7)/
SUMIFS(AllPublicationData!$E:$E,AllPublicationData!$A:$A,'Publication Table (%)'!$B79,AllPublicationData!$B:$B,'Publication Table (%)'!N$7)),
IF('Publication Table (%)'!$C$5="Operations cancelled for non-clinical/capacity reasons",
IFERROR(SUMIFS(AllPublicationData!$I:$I,AllPublicationData!$A:$A,'Publication Table (%)'!$B79,AllPublicationData!$B:$B,'Publication Table (%)'!$C$4,AllPublicationData!$D:$D,'Publication Table (%)'!N$7)/
SUMIFS(AllPublicationData!$E:$E,AllPublicationData!$A:$A,'Publication Table (%)'!$B79,AllPublicationData!$B:$B,'Publication Table (%)'!$C$4,AllPublicationData!$D:$D,'Publication Table (%)'!N$7),
SUMIFS(AllPublicationData!$I:$I,AllPublicationData!$A:$A,'Publication Table (%)'!$B79,AllPublicationData!$B:$B,'Publication Table (%)'!N$7)/
SUMIFS(AllPublicationData!$E:$E,AllPublicationData!$A:$A,'Publication Table (%)'!$B79,AllPublicationData!$B:$B,'Publication Table (%)'!N$7)),
IF('Publication Table (%)'!$C$5="Cancellations for other reasons",
IFERROR(SUMIFS(AllPublicationData!$J:$J,AllPublicationData!$A:$A,'Publication Table (%)'!$B79,AllPublicationData!$B:$B,'Publication Table (%)'!$C$4,AllPublicationData!$D:$D,'Publication Table (%)'!N$7)/
SUMIFS(AllPublicationData!$E:$E,AllPublicationData!$A:$A,'Publication Table (%)'!$B79,AllPublicationData!$B:$B,'Publication Table (%)'!$C$4,AllPublicationData!$D:$D,'Publication Table (%)'!N$7),
SUMIFS(AllPublicationData!$J:$J,AllPublicationData!$A:$A,'Publication Table (%)'!$B79,AllPublicationData!$B:$B,'Publication Table (%)'!N$7)/
SUMIFS(AllPublicationData!$E:$E,AllPublicationData!$A:$A,'Publication Table (%)'!$B79,AllPublicationData!$B:$B,'Publication Table (%)'!N$7)))))))</f>
        <v>8.4310189359783586E-2</v>
      </c>
      <c r="O79" s="96">
        <f>IF('Publication Table (%)'!$C$5="All Cancelled Operations",
IFERROR(SUMIFS(AllPublicationData!$F:$F,AllPublicationData!$A:$A,'Publication Table (%)'!$B79,AllPublicationData!$B:$B,'Publication Table (%)'!$C$4,AllPublicationData!$D:$D,'Publication Table (%)'!O$7)/
SUMIFS(AllPublicationData!$E:$E,AllPublicationData!$A:$A,'Publication Table (%)'!$B79,AllPublicationData!$B:$B,'Publication Table (%)'!$C$4,AllPublicationData!$D:$D,'Publication Table (%)'!O$7),
SUMIFS(AllPublicationData!$F:$F,AllPublicationData!$A:$A,'Publication Table (%)'!$B79,AllPublicationData!$B:$B,'Publication Table (%)'!O$7)/
SUMIFS(AllPublicationData!$E:$E,AllPublicationData!$A:$A,'Publication Table (%)'!$B79,AllPublicationData!$B:$B,'Publication Table (%)'!O$7)),
IF('Publication Table (%)'!$C$5="Operations cancelled by patient",
IFERROR(SUMIFS(AllPublicationData!$G:$G,AllPublicationData!$A:$A,'Publication Table (%)'!$B79,AllPublicationData!$B:$B,'Publication Table (%)'!$C$4,AllPublicationData!$D:$D,'Publication Table (%)'!O$7)/
SUMIFS(AllPublicationData!$E:$E,AllPublicationData!$A:$A,'Publication Table (%)'!$B79,AllPublicationData!$B:$B,'Publication Table (%)'!$C$4,AllPublicationData!$D:$D,'Publication Table (%)'!O$7),
SUMIFS(AllPublicationData!$G:$G,AllPublicationData!$A:$A,'Publication Table (%)'!$B79,AllPublicationData!$B:$B,'Publication Table (%)'!O$7)/
SUMIFS(AllPublicationData!$E:$E,AllPublicationData!$A:$A,'Publication Table (%)'!$B79,AllPublicationData!$B:$B,'Publication Table (%)'!O$7)),
IF('Publication Table (%)'!$C$5="Operations cancelled for clinical reasons",
IFERROR(SUMIFS(AllPublicationData!$H:$H,AllPublicationData!$A:$A,'Publication Table (%)'!$B79,AllPublicationData!$B:$B,'Publication Table (%)'!$C$4,AllPublicationData!$D:$D,'Publication Table (%)'!O$7)/
SUMIFS(AllPublicationData!$E:$E,AllPublicationData!$A:$A,'Publication Table (%)'!$B79,AllPublicationData!$B:$B,'Publication Table (%)'!$C$4,AllPublicationData!$D:$D,'Publication Table (%)'!O$7),
SUMIFS(AllPublicationData!$H:$H,AllPublicationData!$A:$A,'Publication Table (%)'!$B79,AllPublicationData!$B:$B,'Publication Table (%)'!O$7)/
SUMIFS(AllPublicationData!$E:$E,AllPublicationData!$A:$A,'Publication Table (%)'!$B79,AllPublicationData!$B:$B,'Publication Table (%)'!O$7)),
IF('Publication Table (%)'!$C$5="Operations cancelled for non-clinical/capacity reasons",
IFERROR(SUMIFS(AllPublicationData!$I:$I,AllPublicationData!$A:$A,'Publication Table (%)'!$B79,AllPublicationData!$B:$B,'Publication Table (%)'!$C$4,AllPublicationData!$D:$D,'Publication Table (%)'!O$7)/
SUMIFS(AllPublicationData!$E:$E,AllPublicationData!$A:$A,'Publication Table (%)'!$B79,AllPublicationData!$B:$B,'Publication Table (%)'!$C$4,AllPublicationData!$D:$D,'Publication Table (%)'!O$7),
SUMIFS(AllPublicationData!$I:$I,AllPublicationData!$A:$A,'Publication Table (%)'!$B79,AllPublicationData!$B:$B,'Publication Table (%)'!O$7)/
SUMIFS(AllPublicationData!$E:$E,AllPublicationData!$A:$A,'Publication Table (%)'!$B79,AllPublicationData!$B:$B,'Publication Table (%)'!O$7)),
IF('Publication Table (%)'!$C$5="Cancellations for other reasons",
IFERROR(SUMIFS(AllPublicationData!$J:$J,AllPublicationData!$A:$A,'Publication Table (%)'!$B79,AllPublicationData!$B:$B,'Publication Table (%)'!$C$4,AllPublicationData!$D:$D,'Publication Table (%)'!O$7)/
SUMIFS(AllPublicationData!$E:$E,AllPublicationData!$A:$A,'Publication Table (%)'!$B79,AllPublicationData!$B:$B,'Publication Table (%)'!$C$4,AllPublicationData!$D:$D,'Publication Table (%)'!O$7),
SUMIFS(AllPublicationData!$J:$J,AllPublicationData!$A:$A,'Publication Table (%)'!$B79,AllPublicationData!$B:$B,'Publication Table (%)'!O$7)/
SUMIFS(AllPublicationData!$E:$E,AllPublicationData!$A:$A,'Publication Table (%)'!$B79,AllPublicationData!$B:$B,'Publication Table (%)'!O$7)))))))</f>
        <v>9.0050835148874367E-2</v>
      </c>
      <c r="P79" s="96">
        <f>IF('Publication Table (%)'!$C$5="All Cancelled Operations",
IFERROR(SUMIFS(AllPublicationData!$F:$F,AllPublicationData!$A:$A,'Publication Table (%)'!$B79,AllPublicationData!$B:$B,'Publication Table (%)'!$C$4,AllPublicationData!$D:$D,'Publication Table (%)'!P$7)/
SUMIFS(AllPublicationData!$E:$E,AllPublicationData!$A:$A,'Publication Table (%)'!$B79,AllPublicationData!$B:$B,'Publication Table (%)'!$C$4,AllPublicationData!$D:$D,'Publication Table (%)'!P$7),
SUMIFS(AllPublicationData!$F:$F,AllPublicationData!$A:$A,'Publication Table (%)'!$B79,AllPublicationData!$B:$B,'Publication Table (%)'!P$7)/
SUMIFS(AllPublicationData!$E:$E,AllPublicationData!$A:$A,'Publication Table (%)'!$B79,AllPublicationData!$B:$B,'Publication Table (%)'!P$7)),
IF('Publication Table (%)'!$C$5="Operations cancelled by patient",
IFERROR(SUMIFS(AllPublicationData!$G:$G,AllPublicationData!$A:$A,'Publication Table (%)'!$B79,AllPublicationData!$B:$B,'Publication Table (%)'!$C$4,AllPublicationData!$D:$D,'Publication Table (%)'!P$7)/
SUMIFS(AllPublicationData!$E:$E,AllPublicationData!$A:$A,'Publication Table (%)'!$B79,AllPublicationData!$B:$B,'Publication Table (%)'!$C$4,AllPublicationData!$D:$D,'Publication Table (%)'!P$7),
SUMIFS(AllPublicationData!$G:$G,AllPublicationData!$A:$A,'Publication Table (%)'!$B79,AllPublicationData!$B:$B,'Publication Table (%)'!P$7)/
SUMIFS(AllPublicationData!$E:$E,AllPublicationData!$A:$A,'Publication Table (%)'!$B79,AllPublicationData!$B:$B,'Publication Table (%)'!P$7)),
IF('Publication Table (%)'!$C$5="Operations cancelled for clinical reasons",
IFERROR(SUMIFS(AllPublicationData!$H:$H,AllPublicationData!$A:$A,'Publication Table (%)'!$B79,AllPublicationData!$B:$B,'Publication Table (%)'!$C$4,AllPublicationData!$D:$D,'Publication Table (%)'!P$7)/
SUMIFS(AllPublicationData!$E:$E,AllPublicationData!$A:$A,'Publication Table (%)'!$B79,AllPublicationData!$B:$B,'Publication Table (%)'!$C$4,AllPublicationData!$D:$D,'Publication Table (%)'!P$7),
SUMIFS(AllPublicationData!$H:$H,AllPublicationData!$A:$A,'Publication Table (%)'!$B79,AllPublicationData!$B:$B,'Publication Table (%)'!P$7)/
SUMIFS(AllPublicationData!$E:$E,AllPublicationData!$A:$A,'Publication Table (%)'!$B79,AllPublicationData!$B:$B,'Publication Table (%)'!P$7)),
IF('Publication Table (%)'!$C$5="Operations cancelled for non-clinical/capacity reasons",
IFERROR(SUMIFS(AllPublicationData!$I:$I,AllPublicationData!$A:$A,'Publication Table (%)'!$B79,AllPublicationData!$B:$B,'Publication Table (%)'!$C$4,AllPublicationData!$D:$D,'Publication Table (%)'!P$7)/
SUMIFS(AllPublicationData!$E:$E,AllPublicationData!$A:$A,'Publication Table (%)'!$B79,AllPublicationData!$B:$B,'Publication Table (%)'!$C$4,AllPublicationData!$D:$D,'Publication Table (%)'!P$7),
SUMIFS(AllPublicationData!$I:$I,AllPublicationData!$A:$A,'Publication Table (%)'!$B79,AllPublicationData!$B:$B,'Publication Table (%)'!P$7)/
SUMIFS(AllPublicationData!$E:$E,AllPublicationData!$A:$A,'Publication Table (%)'!$B79,AllPublicationData!$B:$B,'Publication Table (%)'!P$7)),
IF('Publication Table (%)'!$C$5="Cancellations for other reasons",
IFERROR(SUMIFS(AllPublicationData!$J:$J,AllPublicationData!$A:$A,'Publication Table (%)'!$B79,AllPublicationData!$B:$B,'Publication Table (%)'!$C$4,AllPublicationData!$D:$D,'Publication Table (%)'!P$7)/
SUMIFS(AllPublicationData!$E:$E,AllPublicationData!$A:$A,'Publication Table (%)'!$B79,AllPublicationData!$B:$B,'Publication Table (%)'!$C$4,AllPublicationData!$D:$D,'Publication Table (%)'!P$7),
SUMIFS(AllPublicationData!$J:$J,AllPublicationData!$A:$A,'Publication Table (%)'!$B79,AllPublicationData!$B:$B,'Publication Table (%)'!P$7)/
SUMIFS(AllPublicationData!$E:$E,AllPublicationData!$A:$A,'Publication Table (%)'!$B79,AllPublicationData!$B:$B,'Publication Table (%)'!P$7)))))))</f>
        <v>3.7735849056603772E-2</v>
      </c>
      <c r="Q79" s="96">
        <f>IF('Publication Table (%)'!$C$5="All Cancelled Operations",
IFERROR(SUMIFS(AllPublicationData!$F:$F,AllPublicationData!$A:$A,'Publication Table (%)'!$B79,AllPublicationData!$B:$B,'Publication Table (%)'!$C$4,AllPublicationData!$D:$D,'Publication Table (%)'!Q$7)/
SUMIFS(AllPublicationData!$E:$E,AllPublicationData!$A:$A,'Publication Table (%)'!$B79,AllPublicationData!$B:$B,'Publication Table (%)'!$C$4,AllPublicationData!$D:$D,'Publication Table (%)'!Q$7),
SUMIFS(AllPublicationData!$F:$F,AllPublicationData!$A:$A,'Publication Table (%)'!$B79,AllPublicationData!$B:$B,'Publication Table (%)'!Q$7)/
SUMIFS(AllPublicationData!$E:$E,AllPublicationData!$A:$A,'Publication Table (%)'!$B79,AllPublicationData!$B:$B,'Publication Table (%)'!Q$7)),
IF('Publication Table (%)'!$C$5="Operations cancelled by patient",
IFERROR(SUMIFS(AllPublicationData!$G:$G,AllPublicationData!$A:$A,'Publication Table (%)'!$B79,AllPublicationData!$B:$B,'Publication Table (%)'!$C$4,AllPublicationData!$D:$D,'Publication Table (%)'!Q$7)/
SUMIFS(AllPublicationData!$E:$E,AllPublicationData!$A:$A,'Publication Table (%)'!$B79,AllPublicationData!$B:$B,'Publication Table (%)'!$C$4,AllPublicationData!$D:$D,'Publication Table (%)'!Q$7),
SUMIFS(AllPublicationData!$G:$G,AllPublicationData!$A:$A,'Publication Table (%)'!$B79,AllPublicationData!$B:$B,'Publication Table (%)'!Q$7)/
SUMIFS(AllPublicationData!$E:$E,AllPublicationData!$A:$A,'Publication Table (%)'!$B79,AllPublicationData!$B:$B,'Publication Table (%)'!Q$7)),
IF('Publication Table (%)'!$C$5="Operations cancelled for clinical reasons",
IFERROR(SUMIFS(AllPublicationData!$H:$H,AllPublicationData!$A:$A,'Publication Table (%)'!$B79,AllPublicationData!$B:$B,'Publication Table (%)'!$C$4,AllPublicationData!$D:$D,'Publication Table (%)'!Q$7)/
SUMIFS(AllPublicationData!$E:$E,AllPublicationData!$A:$A,'Publication Table (%)'!$B79,AllPublicationData!$B:$B,'Publication Table (%)'!$C$4,AllPublicationData!$D:$D,'Publication Table (%)'!Q$7),
SUMIFS(AllPublicationData!$H:$H,AllPublicationData!$A:$A,'Publication Table (%)'!$B79,AllPublicationData!$B:$B,'Publication Table (%)'!Q$7)/
SUMIFS(AllPublicationData!$E:$E,AllPublicationData!$A:$A,'Publication Table (%)'!$B79,AllPublicationData!$B:$B,'Publication Table (%)'!Q$7)),
IF('Publication Table (%)'!$C$5="Operations cancelled for non-clinical/capacity reasons",
IFERROR(SUMIFS(AllPublicationData!$I:$I,AllPublicationData!$A:$A,'Publication Table (%)'!$B79,AllPublicationData!$B:$B,'Publication Table (%)'!$C$4,AllPublicationData!$D:$D,'Publication Table (%)'!Q$7)/
SUMIFS(AllPublicationData!$E:$E,AllPublicationData!$A:$A,'Publication Table (%)'!$B79,AllPublicationData!$B:$B,'Publication Table (%)'!$C$4,AllPublicationData!$D:$D,'Publication Table (%)'!Q$7),
SUMIFS(AllPublicationData!$I:$I,AllPublicationData!$A:$A,'Publication Table (%)'!$B79,AllPublicationData!$B:$B,'Publication Table (%)'!Q$7)/
SUMIFS(AllPublicationData!$E:$E,AllPublicationData!$A:$A,'Publication Table (%)'!$B79,AllPublicationData!$B:$B,'Publication Table (%)'!Q$7)),
IF('Publication Table (%)'!$C$5="Cancellations for other reasons",
IFERROR(SUMIFS(AllPublicationData!$J:$J,AllPublicationData!$A:$A,'Publication Table (%)'!$B79,AllPublicationData!$B:$B,'Publication Table (%)'!$C$4,AllPublicationData!$D:$D,'Publication Table (%)'!Q$7)/
SUMIFS(AllPublicationData!$E:$E,AllPublicationData!$A:$A,'Publication Table (%)'!$B79,AllPublicationData!$B:$B,'Publication Table (%)'!$C$4,AllPublicationData!$D:$D,'Publication Table (%)'!Q$7),
SUMIFS(AllPublicationData!$J:$J,AllPublicationData!$A:$A,'Publication Table (%)'!$B79,AllPublicationData!$B:$B,'Publication Table (%)'!Q$7)/
SUMIFS(AllPublicationData!$E:$E,AllPublicationData!$A:$A,'Publication Table (%)'!$B79,AllPublicationData!$B:$B,'Publication Table (%)'!Q$7)))))))</f>
        <v>5.2380952380952382E-2</v>
      </c>
      <c r="R79" s="96">
        <f>IF('Publication Table (%)'!$C$5="All Cancelled Operations",
IFERROR(SUMIFS(AllPublicationData!$F:$F,AllPublicationData!$A:$A,'Publication Table (%)'!$B79,AllPublicationData!$B:$B,'Publication Table (%)'!$C$4,AllPublicationData!$D:$D,'Publication Table (%)'!R$7)/
SUMIFS(AllPublicationData!$E:$E,AllPublicationData!$A:$A,'Publication Table (%)'!$B79,AllPublicationData!$B:$B,'Publication Table (%)'!$C$4,AllPublicationData!$D:$D,'Publication Table (%)'!R$7),
SUMIFS(AllPublicationData!$F:$F,AllPublicationData!$A:$A,'Publication Table (%)'!$B79,AllPublicationData!$B:$B,'Publication Table (%)'!R$7)/
SUMIFS(AllPublicationData!$E:$E,AllPublicationData!$A:$A,'Publication Table (%)'!$B79,AllPublicationData!$B:$B,'Publication Table (%)'!R$7)),
IF('Publication Table (%)'!$C$5="Operations cancelled by patient",
IFERROR(SUMIFS(AllPublicationData!$G:$G,AllPublicationData!$A:$A,'Publication Table (%)'!$B79,AllPublicationData!$B:$B,'Publication Table (%)'!$C$4,AllPublicationData!$D:$D,'Publication Table (%)'!R$7)/
SUMIFS(AllPublicationData!$E:$E,AllPublicationData!$A:$A,'Publication Table (%)'!$B79,AllPublicationData!$B:$B,'Publication Table (%)'!$C$4,AllPublicationData!$D:$D,'Publication Table (%)'!R$7),
SUMIFS(AllPublicationData!$G:$G,AllPublicationData!$A:$A,'Publication Table (%)'!$B79,AllPublicationData!$B:$B,'Publication Table (%)'!R$7)/
SUMIFS(AllPublicationData!$E:$E,AllPublicationData!$A:$A,'Publication Table (%)'!$B79,AllPublicationData!$B:$B,'Publication Table (%)'!R$7)),
IF('Publication Table (%)'!$C$5="Operations cancelled for clinical reasons",
IFERROR(SUMIFS(AllPublicationData!$H:$H,AllPublicationData!$A:$A,'Publication Table (%)'!$B79,AllPublicationData!$B:$B,'Publication Table (%)'!$C$4,AllPublicationData!$D:$D,'Publication Table (%)'!R$7)/
SUMIFS(AllPublicationData!$E:$E,AllPublicationData!$A:$A,'Publication Table (%)'!$B79,AllPublicationData!$B:$B,'Publication Table (%)'!$C$4,AllPublicationData!$D:$D,'Publication Table (%)'!R$7),
SUMIFS(AllPublicationData!$H:$H,AllPublicationData!$A:$A,'Publication Table (%)'!$B79,AllPublicationData!$B:$B,'Publication Table (%)'!R$7)/
SUMIFS(AllPublicationData!$E:$E,AllPublicationData!$A:$A,'Publication Table (%)'!$B79,AllPublicationData!$B:$B,'Publication Table (%)'!R$7)),
IF('Publication Table (%)'!$C$5="Operations cancelled for non-clinical/capacity reasons",
IFERROR(SUMIFS(AllPublicationData!$I:$I,AllPublicationData!$A:$A,'Publication Table (%)'!$B79,AllPublicationData!$B:$B,'Publication Table (%)'!$C$4,AllPublicationData!$D:$D,'Publication Table (%)'!R$7)/
SUMIFS(AllPublicationData!$E:$E,AllPublicationData!$A:$A,'Publication Table (%)'!$B79,AllPublicationData!$B:$B,'Publication Table (%)'!$C$4,AllPublicationData!$D:$D,'Publication Table (%)'!R$7),
SUMIFS(AllPublicationData!$I:$I,AllPublicationData!$A:$A,'Publication Table (%)'!$B79,AllPublicationData!$B:$B,'Publication Table (%)'!R$7)/
SUMIFS(AllPublicationData!$E:$E,AllPublicationData!$A:$A,'Publication Table (%)'!$B79,AllPublicationData!$B:$B,'Publication Table (%)'!R$7)),
IF('Publication Table (%)'!$C$5="Cancellations for other reasons",
IFERROR(SUMIFS(AllPublicationData!$J:$J,AllPublicationData!$A:$A,'Publication Table (%)'!$B79,AllPublicationData!$B:$B,'Publication Table (%)'!$C$4,AllPublicationData!$D:$D,'Publication Table (%)'!R$7)/
SUMIFS(AllPublicationData!$E:$E,AllPublicationData!$A:$A,'Publication Table (%)'!$B79,AllPublicationData!$B:$B,'Publication Table (%)'!$C$4,AllPublicationData!$D:$D,'Publication Table (%)'!R$7),
SUMIFS(AllPublicationData!$J:$J,AllPublicationData!$A:$A,'Publication Table (%)'!$B79,AllPublicationData!$B:$B,'Publication Table (%)'!R$7)/
SUMIFS(AllPublicationData!$E:$E,AllPublicationData!$A:$A,'Publication Table (%)'!$B79,AllPublicationData!$B:$B,'Publication Table (%)'!R$7)))))))</f>
        <v>7.0072992700729933E-2</v>
      </c>
      <c r="S79" s="96">
        <f>IF('Publication Table (%)'!$C$5="All Cancelled Operations",
IFERROR(SUMIFS(AllPublicationData!$F:$F,AllPublicationData!$A:$A,'Publication Table (%)'!$B79,AllPublicationData!$B:$B,'Publication Table (%)'!$C$4,AllPublicationData!$D:$D,'Publication Table (%)'!S$7)/
SUMIFS(AllPublicationData!$E:$E,AllPublicationData!$A:$A,'Publication Table (%)'!$B79,AllPublicationData!$B:$B,'Publication Table (%)'!$C$4,AllPublicationData!$D:$D,'Publication Table (%)'!S$7),
SUMIFS(AllPublicationData!$F:$F,AllPublicationData!$A:$A,'Publication Table (%)'!$B79,AllPublicationData!$B:$B,'Publication Table (%)'!S$7)/
SUMIFS(AllPublicationData!$E:$E,AllPublicationData!$A:$A,'Publication Table (%)'!$B79,AllPublicationData!$B:$B,'Publication Table (%)'!S$7)),
IF('Publication Table (%)'!$C$5="Operations cancelled by patient",
IFERROR(SUMIFS(AllPublicationData!$G:$G,AllPublicationData!$A:$A,'Publication Table (%)'!$B79,AllPublicationData!$B:$B,'Publication Table (%)'!$C$4,AllPublicationData!$D:$D,'Publication Table (%)'!S$7)/
SUMIFS(AllPublicationData!$E:$E,AllPublicationData!$A:$A,'Publication Table (%)'!$B79,AllPublicationData!$B:$B,'Publication Table (%)'!$C$4,AllPublicationData!$D:$D,'Publication Table (%)'!S$7),
SUMIFS(AllPublicationData!$G:$G,AllPublicationData!$A:$A,'Publication Table (%)'!$B79,AllPublicationData!$B:$B,'Publication Table (%)'!S$7)/
SUMIFS(AllPublicationData!$E:$E,AllPublicationData!$A:$A,'Publication Table (%)'!$B79,AllPublicationData!$B:$B,'Publication Table (%)'!S$7)),
IF('Publication Table (%)'!$C$5="Operations cancelled for clinical reasons",
IFERROR(SUMIFS(AllPublicationData!$H:$H,AllPublicationData!$A:$A,'Publication Table (%)'!$B79,AllPublicationData!$B:$B,'Publication Table (%)'!$C$4,AllPublicationData!$D:$D,'Publication Table (%)'!S$7)/
SUMIFS(AllPublicationData!$E:$E,AllPublicationData!$A:$A,'Publication Table (%)'!$B79,AllPublicationData!$B:$B,'Publication Table (%)'!$C$4,AllPublicationData!$D:$D,'Publication Table (%)'!S$7),
SUMIFS(AllPublicationData!$H:$H,AllPublicationData!$A:$A,'Publication Table (%)'!$B79,AllPublicationData!$B:$B,'Publication Table (%)'!S$7)/
SUMIFS(AllPublicationData!$E:$E,AllPublicationData!$A:$A,'Publication Table (%)'!$B79,AllPublicationData!$B:$B,'Publication Table (%)'!S$7)),
IF('Publication Table (%)'!$C$5="Operations cancelled for non-clinical/capacity reasons",
IFERROR(SUMIFS(AllPublicationData!$I:$I,AllPublicationData!$A:$A,'Publication Table (%)'!$B79,AllPublicationData!$B:$B,'Publication Table (%)'!$C$4,AllPublicationData!$D:$D,'Publication Table (%)'!S$7)/
SUMIFS(AllPublicationData!$E:$E,AllPublicationData!$A:$A,'Publication Table (%)'!$B79,AllPublicationData!$B:$B,'Publication Table (%)'!$C$4,AllPublicationData!$D:$D,'Publication Table (%)'!S$7),
SUMIFS(AllPublicationData!$I:$I,AllPublicationData!$A:$A,'Publication Table (%)'!$B79,AllPublicationData!$B:$B,'Publication Table (%)'!S$7)/
SUMIFS(AllPublicationData!$E:$E,AllPublicationData!$A:$A,'Publication Table (%)'!$B79,AllPublicationData!$B:$B,'Publication Table (%)'!S$7)),
IF('Publication Table (%)'!$C$5="Cancellations for other reasons",
IFERROR(SUMIFS(AllPublicationData!$J:$J,AllPublicationData!$A:$A,'Publication Table (%)'!$B79,AllPublicationData!$B:$B,'Publication Table (%)'!$C$4,AllPublicationData!$D:$D,'Publication Table (%)'!S$7)/
SUMIFS(AllPublicationData!$E:$E,AllPublicationData!$A:$A,'Publication Table (%)'!$B79,AllPublicationData!$B:$B,'Publication Table (%)'!$C$4,AllPublicationData!$D:$D,'Publication Table (%)'!S$7),
SUMIFS(AllPublicationData!$J:$J,AllPublicationData!$A:$A,'Publication Table (%)'!$B79,AllPublicationData!$B:$B,'Publication Table (%)'!S$7)/
SUMIFS(AllPublicationData!$E:$E,AllPublicationData!$A:$A,'Publication Table (%)'!$B79,AllPublicationData!$B:$B,'Publication Table (%)'!S$7)))))))</f>
        <v>0.12941176470588237</v>
      </c>
    </row>
    <row r="80" spans="2:19" x14ac:dyDescent="0.35">
      <c r="B80" s="89">
        <v>43221</v>
      </c>
      <c r="C80" s="112">
        <f>IF('Publication Table (%)'!$C$5="All Cancelled Operations",
SUMIFS(AllPublicationData!$F:$F,AllPublicationData!$A:$A,'Publication Table (%)'!$B80,AllPublicationData!$B:$B,'Publication Table (%)'!$C$4),
IF('Publication Table (%)'!$C$5="Operations cancelled by patient",
SUMIFS(AllPublicationData!$G:$G,AllPublicationData!$A:$A,'Publication Table (%)'!$B80,AllPublicationData!$B:$B,'Publication Table (%)'!$C$4),
IF('Publication Table (%)'!$C$5="Operations cancelled for clinical reasons",
SUMIFS(AllPublicationData!$H:$H,AllPublicationData!$A:$A,'Publication Table (%)'!$B80,AllPublicationData!$B:$B,'Publication Table (%)'!$C$4),
IF('Publication Table (%)'!$C$5="Operations cancelled for non-clinical/capacity reasons",
SUMIFS(AllPublicationData!$I:$I,AllPublicationData!$A:$A,'Publication Table (%)'!$B80,AllPublicationData!$B:$B,'Publication Table (%)'!$C$4),
IF('Publication Table (%)'!$C$5="Cancellations for other reasons",
SUMIFS(AllPublicationData!$J:$J,AllPublicationData!$A:$A,'Publication Table (%)'!$B80,AllPublicationData!$B:$B,'Publication Table (%)'!$C$4))))))+
IF(AND($C$4="NHS Scotland",$C$5="All Cancelled Operations"),
SUMIFS(AllPublicationData!$F:$F,AllPublicationData!$A:$A,'Publication Table (%)'!$B80),
IF(AND($C$4="NHS Scotland",$C$5="Operations cancelled by patient"),
SUMIFS(AllPublicationData!$G:$G,AllPublicationData!$A:$A,'Publication Table (%)'!$B80),
IF(AND($C$4="NHS Scotland",$C$5="Operations cancelled for clinical reasons"),
SUMIFS(AllPublicationData!$H:$H,AllPublicationData!$A:$A,'Publication Table (%)'!$B80),
IF(AND($C$4="NHS Scotland",$C$5="Operations cancelled for non-clinical/capacity reasons"),
SUMIFS(AllPublicationData!$I:$I,AllPublicationData!$A:$A,'Publication Table (%)'!$B80),
IF(AND($C$4="NHS Scotland",$C$5="Cancellations for other reasons"),
SUMIFS(AllPublicationData!$J:$J,AllPublicationData!$A:$A,'Publication Table (%)'!$B80))))))</f>
        <v>2497</v>
      </c>
      <c r="D80" s="110">
        <f>IF(AND('Publication Table (%)'!$C$5="All Cancelled Operations",$C$4&lt;&gt;"NHS Scotland"),
IFERROR(SUMIFS(AllPublicationData!$F:$F,AllPublicationData!$A:$A,'Publication Table (%)'!$B80,AllPublicationData!$B:$B,'Publication Table (%)'!$C$4,AllPublicationData!$D:$D,'Publication Table (%)'!D$7)/
SUMIFS(AllPublicationData!$E:$E,AllPublicationData!$A:$A,'Publication Table (%)'!$B80,AllPublicationData!$B:$B,'Publication Table (%)'!$C$4,AllPublicationData!$D:$D,'Publication Table (%)'!D$7),
SUMIFS(AllPublicationData!$F:$F,AllPublicationData!$A:$A,'Publication Table (%)'!$B80,AllPublicationData!$B:$B,'Publication Table (%)'!D$7)/
SUMIFS(AllPublicationData!$E:$E,AllPublicationData!$A:$A,'Publication Table (%)'!$B80,AllPublicationData!$B:$B,'Publication Table (%)'!D$7)),
IF(AND('Publication Table (%)'!$C$5="Operations cancelled by patient",$C$4&lt;&gt;"NHS Scotland"),
IFERROR(SUMIFS(AllPublicationData!$G:$G,AllPublicationData!$A:$A,'Publication Table (%)'!$B80,AllPublicationData!$B:$B,'Publication Table (%)'!$C$4,AllPublicationData!$D:$D,'Publication Table (%)'!D$7)/
SUMIFS(AllPublicationData!$E:$E,AllPublicationData!$A:$A,'Publication Table (%)'!$B80,AllPublicationData!$B:$B,'Publication Table (%)'!$C$4,AllPublicationData!$D:$D,'Publication Table (%)'!D$7),
SUMIFS(AllPublicationData!$G:$G,AllPublicationData!$A:$A,'Publication Table (%)'!$B80,AllPublicationData!$B:$B,'Publication Table (%)'!D$7)/
SUMIFS(AllPublicationData!$E:$E,AllPublicationData!$A:$A,'Publication Table (%)'!$B80,AllPublicationData!$B:$B,'Publication Table (%)'!D$7)),
IF(AND('Publication Table (%)'!$C$5="Operations cancelled for clinical reasons",$C$4&lt;&gt;"NHS Scotland"),
IFERROR(SUMIFS(AllPublicationData!$H:$H,AllPublicationData!$A:$A,'Publication Table (%)'!$B80,AllPublicationData!$B:$B,'Publication Table (%)'!$C$4,AllPublicationData!$D:$D,'Publication Table (%)'!D$7)/
SUMIFS(AllPublicationData!$E:$E,AllPublicationData!$A:$A,'Publication Table (%)'!$B80,AllPublicationData!$B:$B,'Publication Table (%)'!$C$4,AllPublicationData!$D:$D,'Publication Table (%)'!D$7),
SUMIFS(AllPublicationData!$H:$H,AllPublicationData!$A:$A,'Publication Table (%)'!$B80,AllPublicationData!$B:$B,'Publication Table (%)'!D$7)/
SUMIFS(AllPublicationData!$E:$E,AllPublicationData!$A:$A,'Publication Table (%)'!$B80,AllPublicationData!$B:$B,'Publication Table (%)'!D$7)),
IF(AND('Publication Table (%)'!$C$5="Operations cancelled for non-clinical/capacity reasons",$C$4&lt;&gt;"NHS Scotland"),
IFERROR(SUMIFS(AllPublicationData!$I:$I,AllPublicationData!$A:$A,'Publication Table (%)'!$B80,AllPublicationData!$B:$B,'Publication Table (%)'!$C$4,AllPublicationData!$D:$D,'Publication Table (%)'!D$7)/
SUMIFS(AllPublicationData!$E:$E,AllPublicationData!$A:$A,'Publication Table (%)'!$B80,AllPublicationData!$B:$B,'Publication Table (%)'!$C$4,AllPublicationData!$D:$D,'Publication Table (%)'!D$7),
SUMIFS(AllPublicationData!$I:$I,AllPublicationData!$A:$A,'Publication Table (%)'!$B80,AllPublicationData!$B:$B,'Publication Table (%)'!D$7)/
SUMIFS(AllPublicationData!$E:$E,AllPublicationData!$A:$A,'Publication Table (%)'!$B80,AllPublicationData!$B:$B,'Publication Table (%)'!D$7)),
IF(AND('Publication Table (%)'!$C$5="Cancellations for other reasons",$C$4&lt;&gt;"NHS Scotland"),
IFERROR(SUMIFS(AllPublicationData!$J:$J,AllPublicationData!$A:$A,'Publication Table (%)'!$B80,AllPublicationData!$B:$B,'Publication Table (%)'!$C$4,AllPublicationData!$D:$D,'Publication Table (%)'!D$7)/
SUMIFS(AllPublicationData!$E:$E,AllPublicationData!$A:$A,'Publication Table (%)'!$B80,AllPublicationData!$B:$B,'Publication Table (%)'!$C$4,AllPublicationData!$D:$D,'Publication Table (%)'!D$7),
SUMIFS(AllPublicationData!$J:$J,AllPublicationData!$A:$A,'Publication Table (%)'!$B80,AllPublicationData!$B:$B,'Publication Table (%)'!D$7)/
SUMIFS(AllPublicationData!$E:$E,AllPublicationData!$A:$A,'Publication Table (%)'!$B80,AllPublicationData!$B:$B,'Publication Table (%)'!D$7)),
IF(AND($C$4="NHS Scotland",$C$5="All Cancelled Operations"),
SUMIFS(AllPublicationData!$F:$F,AllPublicationData!$A:$A,'Publication Table'!$B80)/
SUMIFS(AllPublicationData!$E:$E,AllPublicationData!$A:$A,'Publication Table'!$B80),
IF(AND($C$4="NHS Scotland",$C$5="Operations cancelled by patient"),
SUMIFS(AllPublicationData!$G:$G,AllPublicationData!$A:$A,'Publication Table'!$B80)/
SUMIFS(AllPublicationData!$E:$E,AllPublicationData!$A:$A,'Publication Table'!$B80),
IF(AND($C$4="NHS Scotland",$C$5="Operations cancelled for clinical reasons"),
SUMIFS(AllPublicationData!$H:$H,AllPublicationData!$A:$A,'Publication Table'!$B80)/
SUMIFS(AllPublicationData!$E:$E,AllPublicationData!$A:$A,'Publication Table'!$B80),
IF(AND($C$4="NHS Scotland",$C$5="Operations cancelled for non-clinical/capacity reasons"),
SUMIFS(AllPublicationData!$I:$I,AllPublicationData!$A:$A,'Publication Table'!$B80)/
SUMIFS(AllPublicationData!$E:$E,AllPublicationData!$A:$A,'Publication Table'!$B80),
IF(AND($C$4="NHS Scotland",$C$5="Cancellations for other reasons"),
SUMIFS(AllPublicationData!$J:$J,AllPublicationData!$A:$A,'Publication Table'!$B80)/
SUMIFS(AllPublicationData!$E:$E,AllPublicationData!$A:$A,'Publication Table'!$B80)))))))))))</f>
        <v>8.0014099400775474E-2</v>
      </c>
      <c r="E80" s="96">
        <f>IF('Publication Table (%)'!$C$5="All Cancelled Operations",
IFERROR(SUMIFS(AllPublicationData!$F:$F,AllPublicationData!$A:$A,'Publication Table (%)'!$B80,AllPublicationData!$B:$B,'Publication Table (%)'!$C$4,AllPublicationData!$D:$D,'Publication Table (%)'!E$7)/
SUMIFS(AllPublicationData!$E:$E,AllPublicationData!$A:$A,'Publication Table (%)'!$B80,AllPublicationData!$B:$B,'Publication Table (%)'!$C$4,AllPublicationData!$D:$D,'Publication Table (%)'!E$7),
SUMIFS(AllPublicationData!$F:$F,AllPublicationData!$A:$A,'Publication Table (%)'!$B80,AllPublicationData!$B:$B,'Publication Table (%)'!E$7)/
SUMIFS(AllPublicationData!$E:$E,AllPublicationData!$A:$A,'Publication Table (%)'!$B80,AllPublicationData!$B:$B,'Publication Table (%)'!E$7)),
IF('Publication Table (%)'!$C$5="Operations cancelled by patient",
IFERROR(SUMIFS(AllPublicationData!$G:$G,AllPublicationData!$A:$A,'Publication Table (%)'!$B80,AllPublicationData!$B:$B,'Publication Table (%)'!$C$4,AllPublicationData!$D:$D,'Publication Table (%)'!E$7)/
SUMIFS(AllPublicationData!$E:$E,AllPublicationData!$A:$A,'Publication Table (%)'!$B80,AllPublicationData!$B:$B,'Publication Table (%)'!$C$4,AllPublicationData!$D:$D,'Publication Table (%)'!E$7),
SUMIFS(AllPublicationData!$G:$G,AllPublicationData!$A:$A,'Publication Table (%)'!$B80,AllPublicationData!$B:$B,'Publication Table (%)'!E$7)/
SUMIFS(AllPublicationData!$E:$E,AllPublicationData!$A:$A,'Publication Table (%)'!$B80,AllPublicationData!$B:$B,'Publication Table (%)'!E$7)),
IF('Publication Table (%)'!$C$5="Operations cancelled for clinical reasons",
IFERROR(SUMIFS(AllPublicationData!$H:$H,AllPublicationData!$A:$A,'Publication Table (%)'!$B80,AllPublicationData!$B:$B,'Publication Table (%)'!$C$4,AllPublicationData!$D:$D,'Publication Table (%)'!E$7)/
SUMIFS(AllPublicationData!$E:$E,AllPublicationData!$A:$A,'Publication Table (%)'!$B80,AllPublicationData!$B:$B,'Publication Table (%)'!$C$4,AllPublicationData!$D:$D,'Publication Table (%)'!E$7),
SUMIFS(AllPublicationData!$H:$H,AllPublicationData!$A:$A,'Publication Table (%)'!$B80,AllPublicationData!$B:$B,'Publication Table (%)'!E$7)/
SUMIFS(AllPublicationData!$E:$E,AllPublicationData!$A:$A,'Publication Table (%)'!$B80,AllPublicationData!$B:$B,'Publication Table (%)'!E$7)),
IF('Publication Table (%)'!$C$5="Operations cancelled for non-clinical/capacity reasons",
IFERROR(SUMIFS(AllPublicationData!$I:$I,AllPublicationData!$A:$A,'Publication Table (%)'!$B80,AllPublicationData!$B:$B,'Publication Table (%)'!$C$4,AllPublicationData!$D:$D,'Publication Table (%)'!E$7)/
SUMIFS(AllPublicationData!$E:$E,AllPublicationData!$A:$A,'Publication Table (%)'!$B80,AllPublicationData!$B:$B,'Publication Table (%)'!$C$4,AllPublicationData!$D:$D,'Publication Table (%)'!E$7),
SUMIFS(AllPublicationData!$I:$I,AllPublicationData!$A:$A,'Publication Table (%)'!$B80,AllPublicationData!$B:$B,'Publication Table (%)'!E$7)/
SUMIFS(AllPublicationData!$E:$E,AllPublicationData!$A:$A,'Publication Table (%)'!$B80,AllPublicationData!$B:$B,'Publication Table (%)'!E$7)),
IF('Publication Table (%)'!$C$5="Cancellations for other reasons",
IFERROR(SUMIFS(AllPublicationData!$J:$J,AllPublicationData!$A:$A,'Publication Table (%)'!$B80,AllPublicationData!$B:$B,'Publication Table (%)'!$C$4,AllPublicationData!$D:$D,'Publication Table (%)'!E$7)/
SUMIFS(AllPublicationData!$E:$E,AllPublicationData!$A:$A,'Publication Table (%)'!$B80,AllPublicationData!$B:$B,'Publication Table (%)'!$C$4,AllPublicationData!$D:$D,'Publication Table (%)'!E$7),
SUMIFS(AllPublicationData!$J:$J,AllPublicationData!$A:$A,'Publication Table (%)'!$B80,AllPublicationData!$B:$B,'Publication Table (%)'!E$7)/
SUMIFS(AllPublicationData!$E:$E,AllPublicationData!$A:$A,'Publication Table (%)'!$B80,AllPublicationData!$B:$B,'Publication Table (%)'!E$7)))))))</f>
        <v>3.6123853211009173E-2</v>
      </c>
      <c r="F80" s="96">
        <f>IF('Publication Table (%)'!$C$5="All Cancelled Operations",
IFERROR(SUMIFS(AllPublicationData!$F:$F,AllPublicationData!$A:$A,'Publication Table (%)'!$B80,AllPublicationData!$B:$B,'Publication Table (%)'!$C$4,AllPublicationData!$D:$D,'Publication Table (%)'!F$7)/
SUMIFS(AllPublicationData!$E:$E,AllPublicationData!$A:$A,'Publication Table (%)'!$B80,AllPublicationData!$B:$B,'Publication Table (%)'!$C$4,AllPublicationData!$D:$D,'Publication Table (%)'!F$7),
SUMIFS(AllPublicationData!$F:$F,AllPublicationData!$A:$A,'Publication Table (%)'!$B80,AllPublicationData!$B:$B,'Publication Table (%)'!F$7)/
SUMIFS(AllPublicationData!$E:$E,AllPublicationData!$A:$A,'Publication Table (%)'!$B80,AllPublicationData!$B:$B,'Publication Table (%)'!F$7)),
IF('Publication Table (%)'!$C$5="Operations cancelled by patient",
IFERROR(SUMIFS(AllPublicationData!$G:$G,AllPublicationData!$A:$A,'Publication Table (%)'!$B80,AllPublicationData!$B:$B,'Publication Table (%)'!$C$4,AllPublicationData!$D:$D,'Publication Table (%)'!F$7)/
SUMIFS(AllPublicationData!$E:$E,AllPublicationData!$A:$A,'Publication Table (%)'!$B80,AllPublicationData!$B:$B,'Publication Table (%)'!$C$4,AllPublicationData!$D:$D,'Publication Table (%)'!F$7),
SUMIFS(AllPublicationData!$G:$G,AllPublicationData!$A:$A,'Publication Table (%)'!$B80,AllPublicationData!$B:$B,'Publication Table (%)'!F$7)/
SUMIFS(AllPublicationData!$E:$E,AllPublicationData!$A:$A,'Publication Table (%)'!$B80,AllPublicationData!$B:$B,'Publication Table (%)'!F$7)),
IF('Publication Table (%)'!$C$5="Operations cancelled for clinical reasons",
IFERROR(SUMIFS(AllPublicationData!$H:$H,AllPublicationData!$A:$A,'Publication Table (%)'!$B80,AllPublicationData!$B:$B,'Publication Table (%)'!$C$4,AllPublicationData!$D:$D,'Publication Table (%)'!F$7)/
SUMIFS(AllPublicationData!$E:$E,AllPublicationData!$A:$A,'Publication Table (%)'!$B80,AllPublicationData!$B:$B,'Publication Table (%)'!$C$4,AllPublicationData!$D:$D,'Publication Table (%)'!F$7),
SUMIFS(AllPublicationData!$H:$H,AllPublicationData!$A:$A,'Publication Table (%)'!$B80,AllPublicationData!$B:$B,'Publication Table (%)'!F$7)/
SUMIFS(AllPublicationData!$E:$E,AllPublicationData!$A:$A,'Publication Table (%)'!$B80,AllPublicationData!$B:$B,'Publication Table (%)'!F$7)),
IF('Publication Table (%)'!$C$5="Operations cancelled for non-clinical/capacity reasons",
IFERROR(SUMIFS(AllPublicationData!$I:$I,AllPublicationData!$A:$A,'Publication Table (%)'!$B80,AllPublicationData!$B:$B,'Publication Table (%)'!$C$4,AllPublicationData!$D:$D,'Publication Table (%)'!F$7)/
SUMIFS(AllPublicationData!$E:$E,AllPublicationData!$A:$A,'Publication Table (%)'!$B80,AllPublicationData!$B:$B,'Publication Table (%)'!$C$4,AllPublicationData!$D:$D,'Publication Table (%)'!F$7),
SUMIFS(AllPublicationData!$I:$I,AllPublicationData!$A:$A,'Publication Table (%)'!$B80,AllPublicationData!$B:$B,'Publication Table (%)'!F$7)/
SUMIFS(AllPublicationData!$E:$E,AllPublicationData!$A:$A,'Publication Table (%)'!$B80,AllPublicationData!$B:$B,'Publication Table (%)'!F$7)),
IF('Publication Table (%)'!$C$5="Cancellations for other reasons",
IFERROR(SUMIFS(AllPublicationData!$J:$J,AllPublicationData!$A:$A,'Publication Table (%)'!$B80,AllPublicationData!$B:$B,'Publication Table (%)'!$C$4,AllPublicationData!$D:$D,'Publication Table (%)'!F$7)/
SUMIFS(AllPublicationData!$E:$E,AllPublicationData!$A:$A,'Publication Table (%)'!$B80,AllPublicationData!$B:$B,'Publication Table (%)'!$C$4,AllPublicationData!$D:$D,'Publication Table (%)'!F$7),
SUMIFS(AllPublicationData!$J:$J,AllPublicationData!$A:$A,'Publication Table (%)'!$B80,AllPublicationData!$B:$B,'Publication Table (%)'!F$7)/
SUMIFS(AllPublicationData!$E:$E,AllPublicationData!$A:$A,'Publication Table (%)'!$B80,AllPublicationData!$B:$B,'Publication Table (%)'!F$7)))))))</f>
        <v>8.8057237204182723E-2</v>
      </c>
      <c r="G80" s="96">
        <f>IF('Publication Table (%)'!$C$5="All Cancelled Operations",
IFERROR(SUMIFS(AllPublicationData!$F:$F,AllPublicationData!$A:$A,'Publication Table (%)'!$B80,AllPublicationData!$B:$B,'Publication Table (%)'!$C$4,AllPublicationData!$D:$D,'Publication Table (%)'!G$7)/
SUMIFS(AllPublicationData!$E:$E,AllPublicationData!$A:$A,'Publication Table (%)'!$B80,AllPublicationData!$B:$B,'Publication Table (%)'!$C$4,AllPublicationData!$D:$D,'Publication Table (%)'!G$7),
SUMIFS(AllPublicationData!$F:$F,AllPublicationData!$A:$A,'Publication Table (%)'!$B80,AllPublicationData!$B:$B,'Publication Table (%)'!G$7)/
SUMIFS(AllPublicationData!$E:$E,AllPublicationData!$A:$A,'Publication Table (%)'!$B80,AllPublicationData!$B:$B,'Publication Table (%)'!G$7)),
IF('Publication Table (%)'!$C$5="Operations cancelled by patient",
IFERROR(SUMIFS(AllPublicationData!$G:$G,AllPublicationData!$A:$A,'Publication Table (%)'!$B80,AllPublicationData!$B:$B,'Publication Table (%)'!$C$4,AllPublicationData!$D:$D,'Publication Table (%)'!G$7)/
SUMIFS(AllPublicationData!$E:$E,AllPublicationData!$A:$A,'Publication Table (%)'!$B80,AllPublicationData!$B:$B,'Publication Table (%)'!$C$4,AllPublicationData!$D:$D,'Publication Table (%)'!G$7),
SUMIFS(AllPublicationData!$G:$G,AllPublicationData!$A:$A,'Publication Table (%)'!$B80,AllPublicationData!$B:$B,'Publication Table (%)'!G$7)/
SUMIFS(AllPublicationData!$E:$E,AllPublicationData!$A:$A,'Publication Table (%)'!$B80,AllPublicationData!$B:$B,'Publication Table (%)'!G$7)),
IF('Publication Table (%)'!$C$5="Operations cancelled for clinical reasons",
IFERROR(SUMIFS(AllPublicationData!$H:$H,AllPublicationData!$A:$A,'Publication Table (%)'!$B80,AllPublicationData!$B:$B,'Publication Table (%)'!$C$4,AllPublicationData!$D:$D,'Publication Table (%)'!G$7)/
SUMIFS(AllPublicationData!$E:$E,AllPublicationData!$A:$A,'Publication Table (%)'!$B80,AllPublicationData!$B:$B,'Publication Table (%)'!$C$4,AllPublicationData!$D:$D,'Publication Table (%)'!G$7),
SUMIFS(AllPublicationData!$H:$H,AllPublicationData!$A:$A,'Publication Table (%)'!$B80,AllPublicationData!$B:$B,'Publication Table (%)'!G$7)/
SUMIFS(AllPublicationData!$E:$E,AllPublicationData!$A:$A,'Publication Table (%)'!$B80,AllPublicationData!$B:$B,'Publication Table (%)'!G$7)),
IF('Publication Table (%)'!$C$5="Operations cancelled for non-clinical/capacity reasons",
IFERROR(SUMIFS(AllPublicationData!$I:$I,AllPublicationData!$A:$A,'Publication Table (%)'!$B80,AllPublicationData!$B:$B,'Publication Table (%)'!$C$4,AllPublicationData!$D:$D,'Publication Table (%)'!G$7)/
SUMIFS(AllPublicationData!$E:$E,AllPublicationData!$A:$A,'Publication Table (%)'!$B80,AllPublicationData!$B:$B,'Publication Table (%)'!$C$4,AllPublicationData!$D:$D,'Publication Table (%)'!G$7),
SUMIFS(AllPublicationData!$I:$I,AllPublicationData!$A:$A,'Publication Table (%)'!$B80,AllPublicationData!$B:$B,'Publication Table (%)'!G$7)/
SUMIFS(AllPublicationData!$E:$E,AllPublicationData!$A:$A,'Publication Table (%)'!$B80,AllPublicationData!$B:$B,'Publication Table (%)'!G$7)),
IF('Publication Table (%)'!$C$5="Cancellations for other reasons",
IFERROR(SUMIFS(AllPublicationData!$J:$J,AllPublicationData!$A:$A,'Publication Table (%)'!$B80,AllPublicationData!$B:$B,'Publication Table (%)'!$C$4,AllPublicationData!$D:$D,'Publication Table (%)'!G$7)/
SUMIFS(AllPublicationData!$E:$E,AllPublicationData!$A:$A,'Publication Table (%)'!$B80,AllPublicationData!$B:$B,'Publication Table (%)'!$C$4,AllPublicationData!$D:$D,'Publication Table (%)'!G$7),
SUMIFS(AllPublicationData!$J:$J,AllPublicationData!$A:$A,'Publication Table (%)'!$B80,AllPublicationData!$B:$B,'Publication Table (%)'!G$7)/
SUMIFS(AllPublicationData!$E:$E,AllPublicationData!$A:$A,'Publication Table (%)'!$B80,AllPublicationData!$B:$B,'Publication Table (%)'!G$7)))))))</f>
        <v>7.2398190045248875E-2</v>
      </c>
      <c r="H80" s="96">
        <f>IF('Publication Table (%)'!$C$5="All Cancelled Operations",
IFERROR(SUMIFS(AllPublicationData!$F:$F,AllPublicationData!$A:$A,'Publication Table (%)'!$B80,AllPublicationData!$B:$B,'Publication Table (%)'!$C$4,AllPublicationData!$D:$D,'Publication Table (%)'!H$7)/
SUMIFS(AllPublicationData!$E:$E,AllPublicationData!$A:$A,'Publication Table (%)'!$B80,AllPublicationData!$B:$B,'Publication Table (%)'!$C$4,AllPublicationData!$D:$D,'Publication Table (%)'!H$7),
SUMIFS(AllPublicationData!$F:$F,AllPublicationData!$A:$A,'Publication Table (%)'!$B80,AllPublicationData!$B:$B,'Publication Table (%)'!H$7)/
SUMIFS(AllPublicationData!$E:$E,AllPublicationData!$A:$A,'Publication Table (%)'!$B80,AllPublicationData!$B:$B,'Publication Table (%)'!H$7)),
IF('Publication Table (%)'!$C$5="Operations cancelled by patient",
IFERROR(SUMIFS(AllPublicationData!$G:$G,AllPublicationData!$A:$A,'Publication Table (%)'!$B80,AllPublicationData!$B:$B,'Publication Table (%)'!$C$4,AllPublicationData!$D:$D,'Publication Table (%)'!H$7)/
SUMIFS(AllPublicationData!$E:$E,AllPublicationData!$A:$A,'Publication Table (%)'!$B80,AllPublicationData!$B:$B,'Publication Table (%)'!$C$4,AllPublicationData!$D:$D,'Publication Table (%)'!H$7),
SUMIFS(AllPublicationData!$G:$G,AllPublicationData!$A:$A,'Publication Table (%)'!$B80,AllPublicationData!$B:$B,'Publication Table (%)'!H$7)/
SUMIFS(AllPublicationData!$E:$E,AllPublicationData!$A:$A,'Publication Table (%)'!$B80,AllPublicationData!$B:$B,'Publication Table (%)'!H$7)),
IF('Publication Table (%)'!$C$5="Operations cancelled for clinical reasons",
IFERROR(SUMIFS(AllPublicationData!$H:$H,AllPublicationData!$A:$A,'Publication Table (%)'!$B80,AllPublicationData!$B:$B,'Publication Table (%)'!$C$4,AllPublicationData!$D:$D,'Publication Table (%)'!H$7)/
SUMIFS(AllPublicationData!$E:$E,AllPublicationData!$A:$A,'Publication Table (%)'!$B80,AllPublicationData!$B:$B,'Publication Table (%)'!$C$4,AllPublicationData!$D:$D,'Publication Table (%)'!H$7),
SUMIFS(AllPublicationData!$H:$H,AllPublicationData!$A:$A,'Publication Table (%)'!$B80,AllPublicationData!$B:$B,'Publication Table (%)'!H$7)/
SUMIFS(AllPublicationData!$E:$E,AllPublicationData!$A:$A,'Publication Table (%)'!$B80,AllPublicationData!$B:$B,'Publication Table (%)'!H$7)),
IF('Publication Table (%)'!$C$5="Operations cancelled for non-clinical/capacity reasons",
IFERROR(SUMIFS(AllPublicationData!$I:$I,AllPublicationData!$A:$A,'Publication Table (%)'!$B80,AllPublicationData!$B:$B,'Publication Table (%)'!$C$4,AllPublicationData!$D:$D,'Publication Table (%)'!H$7)/
SUMIFS(AllPublicationData!$E:$E,AllPublicationData!$A:$A,'Publication Table (%)'!$B80,AllPublicationData!$B:$B,'Publication Table (%)'!$C$4,AllPublicationData!$D:$D,'Publication Table (%)'!H$7),
SUMIFS(AllPublicationData!$I:$I,AllPublicationData!$A:$A,'Publication Table (%)'!$B80,AllPublicationData!$B:$B,'Publication Table (%)'!H$7)/
SUMIFS(AllPublicationData!$E:$E,AllPublicationData!$A:$A,'Publication Table (%)'!$B80,AllPublicationData!$B:$B,'Publication Table (%)'!H$7)),
IF('Publication Table (%)'!$C$5="Cancellations for other reasons",
IFERROR(SUMIFS(AllPublicationData!$J:$J,AllPublicationData!$A:$A,'Publication Table (%)'!$B80,AllPublicationData!$B:$B,'Publication Table (%)'!$C$4,AllPublicationData!$D:$D,'Publication Table (%)'!H$7)/
SUMIFS(AllPublicationData!$E:$E,AllPublicationData!$A:$A,'Publication Table (%)'!$B80,AllPublicationData!$B:$B,'Publication Table (%)'!$C$4,AllPublicationData!$D:$D,'Publication Table (%)'!H$7),
SUMIFS(AllPublicationData!$J:$J,AllPublicationData!$A:$A,'Publication Table (%)'!$B80,AllPublicationData!$B:$B,'Publication Table (%)'!H$7)/
SUMIFS(AllPublicationData!$E:$E,AllPublicationData!$A:$A,'Publication Table (%)'!$B80,AllPublicationData!$B:$B,'Publication Table (%)'!H$7)))))))</f>
        <v>7.7102803738317752E-2</v>
      </c>
      <c r="I80" s="96">
        <f>IF('Publication Table (%)'!$C$5="All Cancelled Operations",
IFERROR(SUMIFS(AllPublicationData!$F:$F,AllPublicationData!$A:$A,'Publication Table (%)'!$B80,AllPublicationData!$B:$B,'Publication Table (%)'!$C$4,AllPublicationData!$D:$D,'Publication Table (%)'!I$7)/
SUMIFS(AllPublicationData!$E:$E,AllPublicationData!$A:$A,'Publication Table (%)'!$B80,AllPublicationData!$B:$B,'Publication Table (%)'!$C$4,AllPublicationData!$D:$D,'Publication Table (%)'!I$7),
SUMIFS(AllPublicationData!$F:$F,AllPublicationData!$A:$A,'Publication Table (%)'!$B80,AllPublicationData!$B:$B,'Publication Table (%)'!I$7)/
SUMIFS(AllPublicationData!$E:$E,AllPublicationData!$A:$A,'Publication Table (%)'!$B80,AllPublicationData!$B:$B,'Publication Table (%)'!I$7)),
IF('Publication Table (%)'!$C$5="Operations cancelled by patient",
IFERROR(SUMIFS(AllPublicationData!$G:$G,AllPublicationData!$A:$A,'Publication Table (%)'!$B80,AllPublicationData!$B:$B,'Publication Table (%)'!$C$4,AllPublicationData!$D:$D,'Publication Table (%)'!I$7)/
SUMIFS(AllPublicationData!$E:$E,AllPublicationData!$A:$A,'Publication Table (%)'!$B80,AllPublicationData!$B:$B,'Publication Table (%)'!$C$4,AllPublicationData!$D:$D,'Publication Table (%)'!I$7),
SUMIFS(AllPublicationData!$G:$G,AllPublicationData!$A:$A,'Publication Table (%)'!$B80,AllPublicationData!$B:$B,'Publication Table (%)'!I$7)/
SUMIFS(AllPublicationData!$E:$E,AllPublicationData!$A:$A,'Publication Table (%)'!$B80,AllPublicationData!$B:$B,'Publication Table (%)'!I$7)),
IF('Publication Table (%)'!$C$5="Operations cancelled for clinical reasons",
IFERROR(SUMIFS(AllPublicationData!$H:$H,AllPublicationData!$A:$A,'Publication Table (%)'!$B80,AllPublicationData!$B:$B,'Publication Table (%)'!$C$4,AllPublicationData!$D:$D,'Publication Table (%)'!I$7)/
SUMIFS(AllPublicationData!$E:$E,AllPublicationData!$A:$A,'Publication Table (%)'!$B80,AllPublicationData!$B:$B,'Publication Table (%)'!$C$4,AllPublicationData!$D:$D,'Publication Table (%)'!I$7),
SUMIFS(AllPublicationData!$H:$H,AllPublicationData!$A:$A,'Publication Table (%)'!$B80,AllPublicationData!$B:$B,'Publication Table (%)'!I$7)/
SUMIFS(AllPublicationData!$E:$E,AllPublicationData!$A:$A,'Publication Table (%)'!$B80,AllPublicationData!$B:$B,'Publication Table (%)'!I$7)),
IF('Publication Table (%)'!$C$5="Operations cancelled for non-clinical/capacity reasons",
IFERROR(SUMIFS(AllPublicationData!$I:$I,AllPublicationData!$A:$A,'Publication Table (%)'!$B80,AllPublicationData!$B:$B,'Publication Table (%)'!$C$4,AllPublicationData!$D:$D,'Publication Table (%)'!I$7)/
SUMIFS(AllPublicationData!$E:$E,AllPublicationData!$A:$A,'Publication Table (%)'!$B80,AllPublicationData!$B:$B,'Publication Table (%)'!$C$4,AllPublicationData!$D:$D,'Publication Table (%)'!I$7),
SUMIFS(AllPublicationData!$I:$I,AllPublicationData!$A:$A,'Publication Table (%)'!$B80,AllPublicationData!$B:$B,'Publication Table (%)'!I$7)/
SUMIFS(AllPublicationData!$E:$E,AllPublicationData!$A:$A,'Publication Table (%)'!$B80,AllPublicationData!$B:$B,'Publication Table (%)'!I$7)),
IF('Publication Table (%)'!$C$5="Cancellations for other reasons",
IFERROR(SUMIFS(AllPublicationData!$J:$J,AllPublicationData!$A:$A,'Publication Table (%)'!$B80,AllPublicationData!$B:$B,'Publication Table (%)'!$C$4,AllPublicationData!$D:$D,'Publication Table (%)'!I$7)/
SUMIFS(AllPublicationData!$E:$E,AllPublicationData!$A:$A,'Publication Table (%)'!$B80,AllPublicationData!$B:$B,'Publication Table (%)'!$C$4,AllPublicationData!$D:$D,'Publication Table (%)'!I$7),
SUMIFS(AllPublicationData!$J:$J,AllPublicationData!$A:$A,'Publication Table (%)'!$B80,AllPublicationData!$B:$B,'Publication Table (%)'!I$7)/
SUMIFS(AllPublicationData!$E:$E,AllPublicationData!$A:$A,'Publication Table (%)'!$B80,AllPublicationData!$B:$B,'Publication Table (%)'!I$7)))))))</f>
        <v>8.0732700135685204E-2</v>
      </c>
      <c r="J80" s="96">
        <f>IF('Publication Table (%)'!$C$5="All Cancelled Operations",
IFERROR(SUMIFS(AllPublicationData!$F:$F,AllPublicationData!$A:$A,'Publication Table (%)'!$B80,AllPublicationData!$B:$B,'Publication Table (%)'!$C$4,AllPublicationData!$D:$D,'Publication Table (%)'!J$7)/
SUMIFS(AllPublicationData!$E:$E,AllPublicationData!$A:$A,'Publication Table (%)'!$B80,AllPublicationData!$B:$B,'Publication Table (%)'!$C$4,AllPublicationData!$D:$D,'Publication Table (%)'!J$7),
SUMIFS(AllPublicationData!$F:$F,AllPublicationData!$A:$A,'Publication Table (%)'!$B80,AllPublicationData!$B:$B,'Publication Table (%)'!J$7)/
SUMIFS(AllPublicationData!$E:$E,AllPublicationData!$A:$A,'Publication Table (%)'!$B80,AllPublicationData!$B:$B,'Publication Table (%)'!J$7)),
IF('Publication Table (%)'!$C$5="Operations cancelled by patient",
IFERROR(SUMIFS(AllPublicationData!$G:$G,AllPublicationData!$A:$A,'Publication Table (%)'!$B80,AllPublicationData!$B:$B,'Publication Table (%)'!$C$4,AllPublicationData!$D:$D,'Publication Table (%)'!J$7)/
SUMIFS(AllPublicationData!$E:$E,AllPublicationData!$A:$A,'Publication Table (%)'!$B80,AllPublicationData!$B:$B,'Publication Table (%)'!$C$4,AllPublicationData!$D:$D,'Publication Table (%)'!J$7),
SUMIFS(AllPublicationData!$G:$G,AllPublicationData!$A:$A,'Publication Table (%)'!$B80,AllPublicationData!$B:$B,'Publication Table (%)'!J$7)/
SUMIFS(AllPublicationData!$E:$E,AllPublicationData!$A:$A,'Publication Table (%)'!$B80,AllPublicationData!$B:$B,'Publication Table (%)'!J$7)),
IF('Publication Table (%)'!$C$5="Operations cancelled for clinical reasons",
IFERROR(SUMIFS(AllPublicationData!$H:$H,AllPublicationData!$A:$A,'Publication Table (%)'!$B80,AllPublicationData!$B:$B,'Publication Table (%)'!$C$4,AllPublicationData!$D:$D,'Publication Table (%)'!J$7)/
SUMIFS(AllPublicationData!$E:$E,AllPublicationData!$A:$A,'Publication Table (%)'!$B80,AllPublicationData!$B:$B,'Publication Table (%)'!$C$4,AllPublicationData!$D:$D,'Publication Table (%)'!J$7),
SUMIFS(AllPublicationData!$H:$H,AllPublicationData!$A:$A,'Publication Table (%)'!$B80,AllPublicationData!$B:$B,'Publication Table (%)'!J$7)/
SUMIFS(AllPublicationData!$E:$E,AllPublicationData!$A:$A,'Publication Table (%)'!$B80,AllPublicationData!$B:$B,'Publication Table (%)'!J$7)),
IF('Publication Table (%)'!$C$5="Operations cancelled for non-clinical/capacity reasons",
IFERROR(SUMIFS(AllPublicationData!$I:$I,AllPublicationData!$A:$A,'Publication Table (%)'!$B80,AllPublicationData!$B:$B,'Publication Table (%)'!$C$4,AllPublicationData!$D:$D,'Publication Table (%)'!J$7)/
SUMIFS(AllPublicationData!$E:$E,AllPublicationData!$A:$A,'Publication Table (%)'!$B80,AllPublicationData!$B:$B,'Publication Table (%)'!$C$4,AllPublicationData!$D:$D,'Publication Table (%)'!J$7),
SUMIFS(AllPublicationData!$I:$I,AllPublicationData!$A:$A,'Publication Table (%)'!$B80,AllPublicationData!$B:$B,'Publication Table (%)'!J$7)/
SUMIFS(AllPublicationData!$E:$E,AllPublicationData!$A:$A,'Publication Table (%)'!$B80,AllPublicationData!$B:$B,'Publication Table (%)'!J$7)),
IF('Publication Table (%)'!$C$5="Cancellations for other reasons",
IFERROR(SUMIFS(AllPublicationData!$J:$J,AllPublicationData!$A:$A,'Publication Table (%)'!$B80,AllPublicationData!$B:$B,'Publication Table (%)'!$C$4,AllPublicationData!$D:$D,'Publication Table (%)'!J$7)/
SUMIFS(AllPublicationData!$E:$E,AllPublicationData!$A:$A,'Publication Table (%)'!$B80,AllPublicationData!$B:$B,'Publication Table (%)'!$C$4,AllPublicationData!$D:$D,'Publication Table (%)'!J$7),
SUMIFS(AllPublicationData!$J:$J,AllPublicationData!$A:$A,'Publication Table (%)'!$B80,AllPublicationData!$B:$B,'Publication Table (%)'!J$7)/
SUMIFS(AllPublicationData!$E:$E,AllPublicationData!$A:$A,'Publication Table (%)'!$B80,AllPublicationData!$B:$B,'Publication Table (%)'!J$7)))))))</f>
        <v>8.9552238805970144E-2</v>
      </c>
      <c r="K80" s="96">
        <f>IF('Publication Table (%)'!$C$5="All Cancelled Operations",
IFERROR(SUMIFS(AllPublicationData!$F:$F,AllPublicationData!$A:$A,'Publication Table (%)'!$B80,AllPublicationData!$B:$B,'Publication Table (%)'!$C$4,AllPublicationData!$D:$D,'Publication Table (%)'!K$7)/
SUMIFS(AllPublicationData!$E:$E,AllPublicationData!$A:$A,'Publication Table (%)'!$B80,AllPublicationData!$B:$B,'Publication Table (%)'!$C$4,AllPublicationData!$D:$D,'Publication Table (%)'!K$7),
SUMIFS(AllPublicationData!$F:$F,AllPublicationData!$A:$A,'Publication Table (%)'!$B80,AllPublicationData!$B:$B,'Publication Table (%)'!K$7)/
SUMIFS(AllPublicationData!$E:$E,AllPublicationData!$A:$A,'Publication Table (%)'!$B80,AllPublicationData!$B:$B,'Publication Table (%)'!K$7)),
IF('Publication Table (%)'!$C$5="Operations cancelled by patient",
IFERROR(SUMIFS(AllPublicationData!$G:$G,AllPublicationData!$A:$A,'Publication Table (%)'!$B80,AllPublicationData!$B:$B,'Publication Table (%)'!$C$4,AllPublicationData!$D:$D,'Publication Table (%)'!K$7)/
SUMIFS(AllPublicationData!$E:$E,AllPublicationData!$A:$A,'Publication Table (%)'!$B80,AllPublicationData!$B:$B,'Publication Table (%)'!$C$4,AllPublicationData!$D:$D,'Publication Table (%)'!K$7),
SUMIFS(AllPublicationData!$G:$G,AllPublicationData!$A:$A,'Publication Table (%)'!$B80,AllPublicationData!$B:$B,'Publication Table (%)'!K$7)/
SUMIFS(AllPublicationData!$E:$E,AllPublicationData!$A:$A,'Publication Table (%)'!$B80,AllPublicationData!$B:$B,'Publication Table (%)'!K$7)),
IF('Publication Table (%)'!$C$5="Operations cancelled for clinical reasons",
IFERROR(SUMIFS(AllPublicationData!$H:$H,AllPublicationData!$A:$A,'Publication Table (%)'!$B80,AllPublicationData!$B:$B,'Publication Table (%)'!$C$4,AllPublicationData!$D:$D,'Publication Table (%)'!K$7)/
SUMIFS(AllPublicationData!$E:$E,AllPublicationData!$A:$A,'Publication Table (%)'!$B80,AllPublicationData!$B:$B,'Publication Table (%)'!$C$4,AllPublicationData!$D:$D,'Publication Table (%)'!K$7),
SUMIFS(AllPublicationData!$H:$H,AllPublicationData!$A:$A,'Publication Table (%)'!$B80,AllPublicationData!$B:$B,'Publication Table (%)'!K$7)/
SUMIFS(AllPublicationData!$E:$E,AllPublicationData!$A:$A,'Publication Table (%)'!$B80,AllPublicationData!$B:$B,'Publication Table (%)'!K$7)),
IF('Publication Table (%)'!$C$5="Operations cancelled for non-clinical/capacity reasons",
IFERROR(SUMIFS(AllPublicationData!$I:$I,AllPublicationData!$A:$A,'Publication Table (%)'!$B80,AllPublicationData!$B:$B,'Publication Table (%)'!$C$4,AllPublicationData!$D:$D,'Publication Table (%)'!K$7)/
SUMIFS(AllPublicationData!$E:$E,AllPublicationData!$A:$A,'Publication Table (%)'!$B80,AllPublicationData!$B:$B,'Publication Table (%)'!$C$4,AllPublicationData!$D:$D,'Publication Table (%)'!K$7),
SUMIFS(AllPublicationData!$I:$I,AllPublicationData!$A:$A,'Publication Table (%)'!$B80,AllPublicationData!$B:$B,'Publication Table (%)'!K$7)/
SUMIFS(AllPublicationData!$E:$E,AllPublicationData!$A:$A,'Publication Table (%)'!$B80,AllPublicationData!$B:$B,'Publication Table (%)'!K$7)),
IF('Publication Table (%)'!$C$5="Cancellations for other reasons",
IFERROR(SUMIFS(AllPublicationData!$J:$J,AllPublicationData!$A:$A,'Publication Table (%)'!$B80,AllPublicationData!$B:$B,'Publication Table (%)'!$C$4,AllPublicationData!$D:$D,'Publication Table (%)'!K$7)/
SUMIFS(AllPublicationData!$E:$E,AllPublicationData!$A:$A,'Publication Table (%)'!$B80,AllPublicationData!$B:$B,'Publication Table (%)'!$C$4,AllPublicationData!$D:$D,'Publication Table (%)'!K$7),
SUMIFS(AllPublicationData!$J:$J,AllPublicationData!$A:$A,'Publication Table (%)'!$B80,AllPublicationData!$B:$B,'Publication Table (%)'!K$7)/
SUMIFS(AllPublicationData!$E:$E,AllPublicationData!$A:$A,'Publication Table (%)'!$B80,AllPublicationData!$B:$B,'Publication Table (%)'!K$7)))))))</f>
        <v>8.9812332439678288E-2</v>
      </c>
      <c r="L80" s="96">
        <f>IF('Publication Table (%)'!$C$5="All Cancelled Operations",
IFERROR(SUMIFS(AllPublicationData!$F:$F,AllPublicationData!$A:$A,'Publication Table (%)'!$B80,AllPublicationData!$B:$B,'Publication Table (%)'!$C$4,AllPublicationData!$D:$D,'Publication Table (%)'!L$7)/
SUMIFS(AllPublicationData!$E:$E,AllPublicationData!$A:$A,'Publication Table (%)'!$B80,AllPublicationData!$B:$B,'Publication Table (%)'!$C$4,AllPublicationData!$D:$D,'Publication Table (%)'!L$7),
SUMIFS(AllPublicationData!$F:$F,AllPublicationData!$A:$A,'Publication Table (%)'!$B80,AllPublicationData!$B:$B,'Publication Table (%)'!L$7)/
SUMIFS(AllPublicationData!$E:$E,AllPublicationData!$A:$A,'Publication Table (%)'!$B80,AllPublicationData!$B:$B,'Publication Table (%)'!L$7)),
IF('Publication Table (%)'!$C$5="Operations cancelled by patient",
IFERROR(SUMIFS(AllPublicationData!$G:$G,AllPublicationData!$A:$A,'Publication Table (%)'!$B80,AllPublicationData!$B:$B,'Publication Table (%)'!$C$4,AllPublicationData!$D:$D,'Publication Table (%)'!L$7)/
SUMIFS(AllPublicationData!$E:$E,AllPublicationData!$A:$A,'Publication Table (%)'!$B80,AllPublicationData!$B:$B,'Publication Table (%)'!$C$4,AllPublicationData!$D:$D,'Publication Table (%)'!L$7),
SUMIFS(AllPublicationData!$G:$G,AllPublicationData!$A:$A,'Publication Table (%)'!$B80,AllPublicationData!$B:$B,'Publication Table (%)'!L$7)/
SUMIFS(AllPublicationData!$E:$E,AllPublicationData!$A:$A,'Publication Table (%)'!$B80,AllPublicationData!$B:$B,'Publication Table (%)'!L$7)),
IF('Publication Table (%)'!$C$5="Operations cancelled for clinical reasons",
IFERROR(SUMIFS(AllPublicationData!$H:$H,AllPublicationData!$A:$A,'Publication Table (%)'!$B80,AllPublicationData!$B:$B,'Publication Table (%)'!$C$4,AllPublicationData!$D:$D,'Publication Table (%)'!L$7)/
SUMIFS(AllPublicationData!$E:$E,AllPublicationData!$A:$A,'Publication Table (%)'!$B80,AllPublicationData!$B:$B,'Publication Table (%)'!$C$4,AllPublicationData!$D:$D,'Publication Table (%)'!L$7),
SUMIFS(AllPublicationData!$H:$H,AllPublicationData!$A:$A,'Publication Table (%)'!$B80,AllPublicationData!$B:$B,'Publication Table (%)'!L$7)/
SUMIFS(AllPublicationData!$E:$E,AllPublicationData!$A:$A,'Publication Table (%)'!$B80,AllPublicationData!$B:$B,'Publication Table (%)'!L$7)),
IF('Publication Table (%)'!$C$5="Operations cancelled for non-clinical/capacity reasons",
IFERROR(SUMIFS(AllPublicationData!$I:$I,AllPublicationData!$A:$A,'Publication Table (%)'!$B80,AllPublicationData!$B:$B,'Publication Table (%)'!$C$4,AllPublicationData!$D:$D,'Publication Table (%)'!L$7)/
SUMIFS(AllPublicationData!$E:$E,AllPublicationData!$A:$A,'Publication Table (%)'!$B80,AllPublicationData!$B:$B,'Publication Table (%)'!$C$4,AllPublicationData!$D:$D,'Publication Table (%)'!L$7),
SUMIFS(AllPublicationData!$I:$I,AllPublicationData!$A:$A,'Publication Table (%)'!$B80,AllPublicationData!$B:$B,'Publication Table (%)'!L$7)/
SUMIFS(AllPublicationData!$E:$E,AllPublicationData!$A:$A,'Publication Table (%)'!$B80,AllPublicationData!$B:$B,'Publication Table (%)'!L$7)),
IF('Publication Table (%)'!$C$5="Cancellations for other reasons",
IFERROR(SUMIFS(AllPublicationData!$J:$J,AllPublicationData!$A:$A,'Publication Table (%)'!$B80,AllPublicationData!$B:$B,'Publication Table (%)'!$C$4,AllPublicationData!$D:$D,'Publication Table (%)'!L$7)/
SUMIFS(AllPublicationData!$E:$E,AllPublicationData!$A:$A,'Publication Table (%)'!$B80,AllPublicationData!$B:$B,'Publication Table (%)'!$C$4,AllPublicationData!$D:$D,'Publication Table (%)'!L$7),
SUMIFS(AllPublicationData!$J:$J,AllPublicationData!$A:$A,'Publication Table (%)'!$B80,AllPublicationData!$B:$B,'Publication Table (%)'!L$7)/
SUMIFS(AllPublicationData!$E:$E,AllPublicationData!$A:$A,'Publication Table (%)'!$B80,AllPublicationData!$B:$B,'Publication Table (%)'!L$7)))))))</f>
        <v>7.5634942785375386E-2</v>
      </c>
      <c r="M80" s="96">
        <f>IF('Publication Table (%)'!$C$5="All Cancelled Operations",
IFERROR(SUMIFS(AllPublicationData!$F:$F,AllPublicationData!$A:$A,'Publication Table (%)'!$B80,AllPublicationData!$B:$B,'Publication Table (%)'!$C$4,AllPublicationData!$D:$D,'Publication Table (%)'!M$7)/
SUMIFS(AllPublicationData!$E:$E,AllPublicationData!$A:$A,'Publication Table (%)'!$B80,AllPublicationData!$B:$B,'Publication Table (%)'!$C$4,AllPublicationData!$D:$D,'Publication Table (%)'!M$7),
SUMIFS(AllPublicationData!$F:$F,AllPublicationData!$A:$A,'Publication Table (%)'!$B80,AllPublicationData!$B:$B,'Publication Table (%)'!M$7)/
SUMIFS(AllPublicationData!$E:$E,AllPublicationData!$A:$A,'Publication Table (%)'!$B80,AllPublicationData!$B:$B,'Publication Table (%)'!M$7)),
IF('Publication Table (%)'!$C$5="Operations cancelled by patient",
IFERROR(SUMIFS(AllPublicationData!$G:$G,AllPublicationData!$A:$A,'Publication Table (%)'!$B80,AllPublicationData!$B:$B,'Publication Table (%)'!$C$4,AllPublicationData!$D:$D,'Publication Table (%)'!M$7)/
SUMIFS(AllPublicationData!$E:$E,AllPublicationData!$A:$A,'Publication Table (%)'!$B80,AllPublicationData!$B:$B,'Publication Table (%)'!$C$4,AllPublicationData!$D:$D,'Publication Table (%)'!M$7),
SUMIFS(AllPublicationData!$G:$G,AllPublicationData!$A:$A,'Publication Table (%)'!$B80,AllPublicationData!$B:$B,'Publication Table (%)'!M$7)/
SUMIFS(AllPublicationData!$E:$E,AllPublicationData!$A:$A,'Publication Table (%)'!$B80,AllPublicationData!$B:$B,'Publication Table (%)'!M$7)),
IF('Publication Table (%)'!$C$5="Operations cancelled for clinical reasons",
IFERROR(SUMIFS(AllPublicationData!$H:$H,AllPublicationData!$A:$A,'Publication Table (%)'!$B80,AllPublicationData!$B:$B,'Publication Table (%)'!$C$4,AllPublicationData!$D:$D,'Publication Table (%)'!M$7)/
SUMIFS(AllPublicationData!$E:$E,AllPublicationData!$A:$A,'Publication Table (%)'!$B80,AllPublicationData!$B:$B,'Publication Table (%)'!$C$4,AllPublicationData!$D:$D,'Publication Table (%)'!M$7),
SUMIFS(AllPublicationData!$H:$H,AllPublicationData!$A:$A,'Publication Table (%)'!$B80,AllPublicationData!$B:$B,'Publication Table (%)'!M$7)/
SUMIFS(AllPublicationData!$E:$E,AllPublicationData!$A:$A,'Publication Table (%)'!$B80,AllPublicationData!$B:$B,'Publication Table (%)'!M$7)),
IF('Publication Table (%)'!$C$5="Operations cancelled for non-clinical/capacity reasons",
IFERROR(SUMIFS(AllPublicationData!$I:$I,AllPublicationData!$A:$A,'Publication Table (%)'!$B80,AllPublicationData!$B:$B,'Publication Table (%)'!$C$4,AllPublicationData!$D:$D,'Publication Table (%)'!M$7)/
SUMIFS(AllPublicationData!$E:$E,AllPublicationData!$A:$A,'Publication Table (%)'!$B80,AllPublicationData!$B:$B,'Publication Table (%)'!$C$4,AllPublicationData!$D:$D,'Publication Table (%)'!M$7),
SUMIFS(AllPublicationData!$I:$I,AllPublicationData!$A:$A,'Publication Table (%)'!$B80,AllPublicationData!$B:$B,'Publication Table (%)'!M$7)/
SUMIFS(AllPublicationData!$E:$E,AllPublicationData!$A:$A,'Publication Table (%)'!$B80,AllPublicationData!$B:$B,'Publication Table (%)'!M$7)),
IF('Publication Table (%)'!$C$5="Cancellations for other reasons",
IFERROR(SUMIFS(AllPublicationData!$J:$J,AllPublicationData!$A:$A,'Publication Table (%)'!$B80,AllPublicationData!$B:$B,'Publication Table (%)'!$C$4,AllPublicationData!$D:$D,'Publication Table (%)'!M$7)/
SUMIFS(AllPublicationData!$E:$E,AllPublicationData!$A:$A,'Publication Table (%)'!$B80,AllPublicationData!$B:$B,'Publication Table (%)'!$C$4,AllPublicationData!$D:$D,'Publication Table (%)'!M$7),
SUMIFS(AllPublicationData!$J:$J,AllPublicationData!$A:$A,'Publication Table (%)'!$B80,AllPublicationData!$B:$B,'Publication Table (%)'!M$7)/
SUMIFS(AllPublicationData!$E:$E,AllPublicationData!$A:$A,'Publication Table (%)'!$B80,AllPublicationData!$B:$B,'Publication Table (%)'!M$7)))))))</f>
        <v>8.7994034302759136E-2</v>
      </c>
      <c r="N80" s="96">
        <f>IF('Publication Table (%)'!$C$5="All Cancelled Operations",
IFERROR(SUMIFS(AllPublicationData!$F:$F,AllPublicationData!$A:$A,'Publication Table (%)'!$B80,AllPublicationData!$B:$B,'Publication Table (%)'!$C$4,AllPublicationData!$D:$D,'Publication Table (%)'!N$7)/
SUMIFS(AllPublicationData!$E:$E,AllPublicationData!$A:$A,'Publication Table (%)'!$B80,AllPublicationData!$B:$B,'Publication Table (%)'!$C$4,AllPublicationData!$D:$D,'Publication Table (%)'!N$7),
SUMIFS(AllPublicationData!$F:$F,AllPublicationData!$A:$A,'Publication Table (%)'!$B80,AllPublicationData!$B:$B,'Publication Table (%)'!N$7)/
SUMIFS(AllPublicationData!$E:$E,AllPublicationData!$A:$A,'Publication Table (%)'!$B80,AllPublicationData!$B:$B,'Publication Table (%)'!N$7)),
IF('Publication Table (%)'!$C$5="Operations cancelled by patient",
IFERROR(SUMIFS(AllPublicationData!$G:$G,AllPublicationData!$A:$A,'Publication Table (%)'!$B80,AllPublicationData!$B:$B,'Publication Table (%)'!$C$4,AllPublicationData!$D:$D,'Publication Table (%)'!N$7)/
SUMIFS(AllPublicationData!$E:$E,AllPublicationData!$A:$A,'Publication Table (%)'!$B80,AllPublicationData!$B:$B,'Publication Table (%)'!$C$4,AllPublicationData!$D:$D,'Publication Table (%)'!N$7),
SUMIFS(AllPublicationData!$G:$G,AllPublicationData!$A:$A,'Publication Table (%)'!$B80,AllPublicationData!$B:$B,'Publication Table (%)'!N$7)/
SUMIFS(AllPublicationData!$E:$E,AllPublicationData!$A:$A,'Publication Table (%)'!$B80,AllPublicationData!$B:$B,'Publication Table (%)'!N$7)),
IF('Publication Table (%)'!$C$5="Operations cancelled for clinical reasons",
IFERROR(SUMIFS(AllPublicationData!$H:$H,AllPublicationData!$A:$A,'Publication Table (%)'!$B80,AllPublicationData!$B:$B,'Publication Table (%)'!$C$4,AllPublicationData!$D:$D,'Publication Table (%)'!N$7)/
SUMIFS(AllPublicationData!$E:$E,AllPublicationData!$A:$A,'Publication Table (%)'!$B80,AllPublicationData!$B:$B,'Publication Table (%)'!$C$4,AllPublicationData!$D:$D,'Publication Table (%)'!N$7),
SUMIFS(AllPublicationData!$H:$H,AllPublicationData!$A:$A,'Publication Table (%)'!$B80,AllPublicationData!$B:$B,'Publication Table (%)'!N$7)/
SUMIFS(AllPublicationData!$E:$E,AllPublicationData!$A:$A,'Publication Table (%)'!$B80,AllPublicationData!$B:$B,'Publication Table (%)'!N$7)),
IF('Publication Table (%)'!$C$5="Operations cancelled for non-clinical/capacity reasons",
IFERROR(SUMIFS(AllPublicationData!$I:$I,AllPublicationData!$A:$A,'Publication Table (%)'!$B80,AllPublicationData!$B:$B,'Publication Table (%)'!$C$4,AllPublicationData!$D:$D,'Publication Table (%)'!N$7)/
SUMIFS(AllPublicationData!$E:$E,AllPublicationData!$A:$A,'Publication Table (%)'!$B80,AllPublicationData!$B:$B,'Publication Table (%)'!$C$4,AllPublicationData!$D:$D,'Publication Table (%)'!N$7),
SUMIFS(AllPublicationData!$I:$I,AllPublicationData!$A:$A,'Publication Table (%)'!$B80,AllPublicationData!$B:$B,'Publication Table (%)'!N$7)/
SUMIFS(AllPublicationData!$E:$E,AllPublicationData!$A:$A,'Publication Table (%)'!$B80,AllPublicationData!$B:$B,'Publication Table (%)'!N$7)),
IF('Publication Table (%)'!$C$5="Cancellations for other reasons",
IFERROR(SUMIFS(AllPublicationData!$J:$J,AllPublicationData!$A:$A,'Publication Table (%)'!$B80,AllPublicationData!$B:$B,'Publication Table (%)'!$C$4,AllPublicationData!$D:$D,'Publication Table (%)'!N$7)/
SUMIFS(AllPublicationData!$E:$E,AllPublicationData!$A:$A,'Publication Table (%)'!$B80,AllPublicationData!$B:$B,'Publication Table (%)'!$C$4,AllPublicationData!$D:$D,'Publication Table (%)'!N$7),
SUMIFS(AllPublicationData!$J:$J,AllPublicationData!$A:$A,'Publication Table (%)'!$B80,AllPublicationData!$B:$B,'Publication Table (%)'!N$7)/
SUMIFS(AllPublicationData!$E:$E,AllPublicationData!$A:$A,'Publication Table (%)'!$B80,AllPublicationData!$B:$B,'Publication Table (%)'!N$7)))))))</f>
        <v>8.9083607155896319E-2</v>
      </c>
      <c r="O80" s="96">
        <f>IF('Publication Table (%)'!$C$5="All Cancelled Operations",
IFERROR(SUMIFS(AllPublicationData!$F:$F,AllPublicationData!$A:$A,'Publication Table (%)'!$B80,AllPublicationData!$B:$B,'Publication Table (%)'!$C$4,AllPublicationData!$D:$D,'Publication Table (%)'!O$7)/
SUMIFS(AllPublicationData!$E:$E,AllPublicationData!$A:$A,'Publication Table (%)'!$B80,AllPublicationData!$B:$B,'Publication Table (%)'!$C$4,AllPublicationData!$D:$D,'Publication Table (%)'!O$7),
SUMIFS(AllPublicationData!$F:$F,AllPublicationData!$A:$A,'Publication Table (%)'!$B80,AllPublicationData!$B:$B,'Publication Table (%)'!O$7)/
SUMIFS(AllPublicationData!$E:$E,AllPublicationData!$A:$A,'Publication Table (%)'!$B80,AllPublicationData!$B:$B,'Publication Table (%)'!O$7)),
IF('Publication Table (%)'!$C$5="Operations cancelled by patient",
IFERROR(SUMIFS(AllPublicationData!$G:$G,AllPublicationData!$A:$A,'Publication Table (%)'!$B80,AllPublicationData!$B:$B,'Publication Table (%)'!$C$4,AllPublicationData!$D:$D,'Publication Table (%)'!O$7)/
SUMIFS(AllPublicationData!$E:$E,AllPublicationData!$A:$A,'Publication Table (%)'!$B80,AllPublicationData!$B:$B,'Publication Table (%)'!$C$4,AllPublicationData!$D:$D,'Publication Table (%)'!O$7),
SUMIFS(AllPublicationData!$G:$G,AllPublicationData!$A:$A,'Publication Table (%)'!$B80,AllPublicationData!$B:$B,'Publication Table (%)'!O$7)/
SUMIFS(AllPublicationData!$E:$E,AllPublicationData!$A:$A,'Publication Table (%)'!$B80,AllPublicationData!$B:$B,'Publication Table (%)'!O$7)),
IF('Publication Table (%)'!$C$5="Operations cancelled for clinical reasons",
IFERROR(SUMIFS(AllPublicationData!$H:$H,AllPublicationData!$A:$A,'Publication Table (%)'!$B80,AllPublicationData!$B:$B,'Publication Table (%)'!$C$4,AllPublicationData!$D:$D,'Publication Table (%)'!O$7)/
SUMIFS(AllPublicationData!$E:$E,AllPublicationData!$A:$A,'Publication Table (%)'!$B80,AllPublicationData!$B:$B,'Publication Table (%)'!$C$4,AllPublicationData!$D:$D,'Publication Table (%)'!O$7),
SUMIFS(AllPublicationData!$H:$H,AllPublicationData!$A:$A,'Publication Table (%)'!$B80,AllPublicationData!$B:$B,'Publication Table (%)'!O$7)/
SUMIFS(AllPublicationData!$E:$E,AllPublicationData!$A:$A,'Publication Table (%)'!$B80,AllPublicationData!$B:$B,'Publication Table (%)'!O$7)),
IF('Publication Table (%)'!$C$5="Operations cancelled for non-clinical/capacity reasons",
IFERROR(SUMIFS(AllPublicationData!$I:$I,AllPublicationData!$A:$A,'Publication Table (%)'!$B80,AllPublicationData!$B:$B,'Publication Table (%)'!$C$4,AllPublicationData!$D:$D,'Publication Table (%)'!O$7)/
SUMIFS(AllPublicationData!$E:$E,AllPublicationData!$A:$A,'Publication Table (%)'!$B80,AllPublicationData!$B:$B,'Publication Table (%)'!$C$4,AllPublicationData!$D:$D,'Publication Table (%)'!O$7),
SUMIFS(AllPublicationData!$I:$I,AllPublicationData!$A:$A,'Publication Table (%)'!$B80,AllPublicationData!$B:$B,'Publication Table (%)'!O$7)/
SUMIFS(AllPublicationData!$E:$E,AllPublicationData!$A:$A,'Publication Table (%)'!$B80,AllPublicationData!$B:$B,'Publication Table (%)'!O$7)),
IF('Publication Table (%)'!$C$5="Cancellations for other reasons",
IFERROR(SUMIFS(AllPublicationData!$J:$J,AllPublicationData!$A:$A,'Publication Table (%)'!$B80,AllPublicationData!$B:$B,'Publication Table (%)'!$C$4,AllPublicationData!$D:$D,'Publication Table (%)'!O$7)/
SUMIFS(AllPublicationData!$E:$E,AllPublicationData!$A:$A,'Publication Table (%)'!$B80,AllPublicationData!$B:$B,'Publication Table (%)'!$C$4,AllPublicationData!$D:$D,'Publication Table (%)'!O$7),
SUMIFS(AllPublicationData!$J:$J,AllPublicationData!$A:$A,'Publication Table (%)'!$B80,AllPublicationData!$B:$B,'Publication Table (%)'!O$7)/
SUMIFS(AllPublicationData!$E:$E,AllPublicationData!$A:$A,'Publication Table (%)'!$B80,AllPublicationData!$B:$B,'Publication Table (%)'!O$7)))))))</f>
        <v>8.9933571793561567E-2</v>
      </c>
      <c r="P80" s="96">
        <f>IF('Publication Table (%)'!$C$5="All Cancelled Operations",
IFERROR(SUMIFS(AllPublicationData!$F:$F,AllPublicationData!$A:$A,'Publication Table (%)'!$B80,AllPublicationData!$B:$B,'Publication Table (%)'!$C$4,AllPublicationData!$D:$D,'Publication Table (%)'!P$7)/
SUMIFS(AllPublicationData!$E:$E,AllPublicationData!$A:$A,'Publication Table (%)'!$B80,AllPublicationData!$B:$B,'Publication Table (%)'!$C$4,AllPublicationData!$D:$D,'Publication Table (%)'!P$7),
SUMIFS(AllPublicationData!$F:$F,AllPublicationData!$A:$A,'Publication Table (%)'!$B80,AllPublicationData!$B:$B,'Publication Table (%)'!P$7)/
SUMIFS(AllPublicationData!$E:$E,AllPublicationData!$A:$A,'Publication Table (%)'!$B80,AllPublicationData!$B:$B,'Publication Table (%)'!P$7)),
IF('Publication Table (%)'!$C$5="Operations cancelled by patient",
IFERROR(SUMIFS(AllPublicationData!$G:$G,AllPublicationData!$A:$A,'Publication Table (%)'!$B80,AllPublicationData!$B:$B,'Publication Table (%)'!$C$4,AllPublicationData!$D:$D,'Publication Table (%)'!P$7)/
SUMIFS(AllPublicationData!$E:$E,AllPublicationData!$A:$A,'Publication Table (%)'!$B80,AllPublicationData!$B:$B,'Publication Table (%)'!$C$4,AllPublicationData!$D:$D,'Publication Table (%)'!P$7),
SUMIFS(AllPublicationData!$G:$G,AllPublicationData!$A:$A,'Publication Table (%)'!$B80,AllPublicationData!$B:$B,'Publication Table (%)'!P$7)/
SUMIFS(AllPublicationData!$E:$E,AllPublicationData!$A:$A,'Publication Table (%)'!$B80,AllPublicationData!$B:$B,'Publication Table (%)'!P$7)),
IF('Publication Table (%)'!$C$5="Operations cancelled for clinical reasons",
IFERROR(SUMIFS(AllPublicationData!$H:$H,AllPublicationData!$A:$A,'Publication Table (%)'!$B80,AllPublicationData!$B:$B,'Publication Table (%)'!$C$4,AllPublicationData!$D:$D,'Publication Table (%)'!P$7)/
SUMIFS(AllPublicationData!$E:$E,AllPublicationData!$A:$A,'Publication Table (%)'!$B80,AllPublicationData!$B:$B,'Publication Table (%)'!$C$4,AllPublicationData!$D:$D,'Publication Table (%)'!P$7),
SUMIFS(AllPublicationData!$H:$H,AllPublicationData!$A:$A,'Publication Table (%)'!$B80,AllPublicationData!$B:$B,'Publication Table (%)'!P$7)/
SUMIFS(AllPublicationData!$E:$E,AllPublicationData!$A:$A,'Publication Table (%)'!$B80,AllPublicationData!$B:$B,'Publication Table (%)'!P$7)),
IF('Publication Table (%)'!$C$5="Operations cancelled for non-clinical/capacity reasons",
IFERROR(SUMIFS(AllPublicationData!$I:$I,AllPublicationData!$A:$A,'Publication Table (%)'!$B80,AllPublicationData!$B:$B,'Publication Table (%)'!$C$4,AllPublicationData!$D:$D,'Publication Table (%)'!P$7)/
SUMIFS(AllPublicationData!$E:$E,AllPublicationData!$A:$A,'Publication Table (%)'!$B80,AllPublicationData!$B:$B,'Publication Table (%)'!$C$4,AllPublicationData!$D:$D,'Publication Table (%)'!P$7),
SUMIFS(AllPublicationData!$I:$I,AllPublicationData!$A:$A,'Publication Table (%)'!$B80,AllPublicationData!$B:$B,'Publication Table (%)'!P$7)/
SUMIFS(AllPublicationData!$E:$E,AllPublicationData!$A:$A,'Publication Table (%)'!$B80,AllPublicationData!$B:$B,'Publication Table (%)'!P$7)),
IF('Publication Table (%)'!$C$5="Cancellations for other reasons",
IFERROR(SUMIFS(AllPublicationData!$J:$J,AllPublicationData!$A:$A,'Publication Table (%)'!$B80,AllPublicationData!$B:$B,'Publication Table (%)'!$C$4,AllPublicationData!$D:$D,'Publication Table (%)'!P$7)/
SUMIFS(AllPublicationData!$E:$E,AllPublicationData!$A:$A,'Publication Table (%)'!$B80,AllPublicationData!$B:$B,'Publication Table (%)'!$C$4,AllPublicationData!$D:$D,'Publication Table (%)'!P$7),
SUMIFS(AllPublicationData!$J:$J,AllPublicationData!$A:$A,'Publication Table (%)'!$B80,AllPublicationData!$B:$B,'Publication Table (%)'!P$7)/
SUMIFS(AllPublicationData!$E:$E,AllPublicationData!$A:$A,'Publication Table (%)'!$B80,AllPublicationData!$B:$B,'Publication Table (%)'!P$7)))))))</f>
        <v>3.0434782608695653E-2</v>
      </c>
      <c r="Q80" s="96">
        <f>IF('Publication Table (%)'!$C$5="All Cancelled Operations",
IFERROR(SUMIFS(AllPublicationData!$F:$F,AllPublicationData!$A:$A,'Publication Table (%)'!$B80,AllPublicationData!$B:$B,'Publication Table (%)'!$C$4,AllPublicationData!$D:$D,'Publication Table (%)'!Q$7)/
SUMIFS(AllPublicationData!$E:$E,AllPublicationData!$A:$A,'Publication Table (%)'!$B80,AllPublicationData!$B:$B,'Publication Table (%)'!$C$4,AllPublicationData!$D:$D,'Publication Table (%)'!Q$7),
SUMIFS(AllPublicationData!$F:$F,AllPublicationData!$A:$A,'Publication Table (%)'!$B80,AllPublicationData!$B:$B,'Publication Table (%)'!Q$7)/
SUMIFS(AllPublicationData!$E:$E,AllPublicationData!$A:$A,'Publication Table (%)'!$B80,AllPublicationData!$B:$B,'Publication Table (%)'!Q$7)),
IF('Publication Table (%)'!$C$5="Operations cancelled by patient",
IFERROR(SUMIFS(AllPublicationData!$G:$G,AllPublicationData!$A:$A,'Publication Table (%)'!$B80,AllPublicationData!$B:$B,'Publication Table (%)'!$C$4,AllPublicationData!$D:$D,'Publication Table (%)'!Q$7)/
SUMIFS(AllPublicationData!$E:$E,AllPublicationData!$A:$A,'Publication Table (%)'!$B80,AllPublicationData!$B:$B,'Publication Table (%)'!$C$4,AllPublicationData!$D:$D,'Publication Table (%)'!Q$7),
SUMIFS(AllPublicationData!$G:$G,AllPublicationData!$A:$A,'Publication Table (%)'!$B80,AllPublicationData!$B:$B,'Publication Table (%)'!Q$7)/
SUMIFS(AllPublicationData!$E:$E,AllPublicationData!$A:$A,'Publication Table (%)'!$B80,AllPublicationData!$B:$B,'Publication Table (%)'!Q$7)),
IF('Publication Table (%)'!$C$5="Operations cancelled for clinical reasons",
IFERROR(SUMIFS(AllPublicationData!$H:$H,AllPublicationData!$A:$A,'Publication Table (%)'!$B80,AllPublicationData!$B:$B,'Publication Table (%)'!$C$4,AllPublicationData!$D:$D,'Publication Table (%)'!Q$7)/
SUMIFS(AllPublicationData!$E:$E,AllPublicationData!$A:$A,'Publication Table (%)'!$B80,AllPublicationData!$B:$B,'Publication Table (%)'!$C$4,AllPublicationData!$D:$D,'Publication Table (%)'!Q$7),
SUMIFS(AllPublicationData!$H:$H,AllPublicationData!$A:$A,'Publication Table (%)'!$B80,AllPublicationData!$B:$B,'Publication Table (%)'!Q$7)/
SUMIFS(AllPublicationData!$E:$E,AllPublicationData!$A:$A,'Publication Table (%)'!$B80,AllPublicationData!$B:$B,'Publication Table (%)'!Q$7)),
IF('Publication Table (%)'!$C$5="Operations cancelled for non-clinical/capacity reasons",
IFERROR(SUMIFS(AllPublicationData!$I:$I,AllPublicationData!$A:$A,'Publication Table (%)'!$B80,AllPublicationData!$B:$B,'Publication Table (%)'!$C$4,AllPublicationData!$D:$D,'Publication Table (%)'!Q$7)/
SUMIFS(AllPublicationData!$E:$E,AllPublicationData!$A:$A,'Publication Table (%)'!$B80,AllPublicationData!$B:$B,'Publication Table (%)'!$C$4,AllPublicationData!$D:$D,'Publication Table (%)'!Q$7),
SUMIFS(AllPublicationData!$I:$I,AllPublicationData!$A:$A,'Publication Table (%)'!$B80,AllPublicationData!$B:$B,'Publication Table (%)'!Q$7)/
SUMIFS(AllPublicationData!$E:$E,AllPublicationData!$A:$A,'Publication Table (%)'!$B80,AllPublicationData!$B:$B,'Publication Table (%)'!Q$7)),
IF('Publication Table (%)'!$C$5="Cancellations for other reasons",
IFERROR(SUMIFS(AllPublicationData!$J:$J,AllPublicationData!$A:$A,'Publication Table (%)'!$B80,AllPublicationData!$B:$B,'Publication Table (%)'!$C$4,AllPublicationData!$D:$D,'Publication Table (%)'!Q$7)/
SUMIFS(AllPublicationData!$E:$E,AllPublicationData!$A:$A,'Publication Table (%)'!$B80,AllPublicationData!$B:$B,'Publication Table (%)'!$C$4,AllPublicationData!$D:$D,'Publication Table (%)'!Q$7),
SUMIFS(AllPublicationData!$J:$J,AllPublicationData!$A:$A,'Publication Table (%)'!$B80,AllPublicationData!$B:$B,'Publication Table (%)'!Q$7)/
SUMIFS(AllPublicationData!$E:$E,AllPublicationData!$A:$A,'Publication Table (%)'!$B80,AllPublicationData!$B:$B,'Publication Table (%)'!Q$7)))))))</f>
        <v>2.5125628140703519E-2</v>
      </c>
      <c r="R80" s="96">
        <f>IF('Publication Table (%)'!$C$5="All Cancelled Operations",
IFERROR(SUMIFS(AllPublicationData!$F:$F,AllPublicationData!$A:$A,'Publication Table (%)'!$B80,AllPublicationData!$B:$B,'Publication Table (%)'!$C$4,AllPublicationData!$D:$D,'Publication Table (%)'!R$7)/
SUMIFS(AllPublicationData!$E:$E,AllPublicationData!$A:$A,'Publication Table (%)'!$B80,AllPublicationData!$B:$B,'Publication Table (%)'!$C$4,AllPublicationData!$D:$D,'Publication Table (%)'!R$7),
SUMIFS(AllPublicationData!$F:$F,AllPublicationData!$A:$A,'Publication Table (%)'!$B80,AllPublicationData!$B:$B,'Publication Table (%)'!R$7)/
SUMIFS(AllPublicationData!$E:$E,AllPublicationData!$A:$A,'Publication Table (%)'!$B80,AllPublicationData!$B:$B,'Publication Table (%)'!R$7)),
IF('Publication Table (%)'!$C$5="Operations cancelled by patient",
IFERROR(SUMIFS(AllPublicationData!$G:$G,AllPublicationData!$A:$A,'Publication Table (%)'!$B80,AllPublicationData!$B:$B,'Publication Table (%)'!$C$4,AllPublicationData!$D:$D,'Publication Table (%)'!R$7)/
SUMIFS(AllPublicationData!$E:$E,AllPublicationData!$A:$A,'Publication Table (%)'!$B80,AllPublicationData!$B:$B,'Publication Table (%)'!$C$4,AllPublicationData!$D:$D,'Publication Table (%)'!R$7),
SUMIFS(AllPublicationData!$G:$G,AllPublicationData!$A:$A,'Publication Table (%)'!$B80,AllPublicationData!$B:$B,'Publication Table (%)'!R$7)/
SUMIFS(AllPublicationData!$E:$E,AllPublicationData!$A:$A,'Publication Table (%)'!$B80,AllPublicationData!$B:$B,'Publication Table (%)'!R$7)),
IF('Publication Table (%)'!$C$5="Operations cancelled for clinical reasons",
IFERROR(SUMIFS(AllPublicationData!$H:$H,AllPublicationData!$A:$A,'Publication Table (%)'!$B80,AllPublicationData!$B:$B,'Publication Table (%)'!$C$4,AllPublicationData!$D:$D,'Publication Table (%)'!R$7)/
SUMIFS(AllPublicationData!$E:$E,AllPublicationData!$A:$A,'Publication Table (%)'!$B80,AllPublicationData!$B:$B,'Publication Table (%)'!$C$4,AllPublicationData!$D:$D,'Publication Table (%)'!R$7),
SUMIFS(AllPublicationData!$H:$H,AllPublicationData!$A:$A,'Publication Table (%)'!$B80,AllPublicationData!$B:$B,'Publication Table (%)'!R$7)/
SUMIFS(AllPublicationData!$E:$E,AllPublicationData!$A:$A,'Publication Table (%)'!$B80,AllPublicationData!$B:$B,'Publication Table (%)'!R$7)),
IF('Publication Table (%)'!$C$5="Operations cancelled for non-clinical/capacity reasons",
IFERROR(SUMIFS(AllPublicationData!$I:$I,AllPublicationData!$A:$A,'Publication Table (%)'!$B80,AllPublicationData!$B:$B,'Publication Table (%)'!$C$4,AllPublicationData!$D:$D,'Publication Table (%)'!R$7)/
SUMIFS(AllPublicationData!$E:$E,AllPublicationData!$A:$A,'Publication Table (%)'!$B80,AllPublicationData!$B:$B,'Publication Table (%)'!$C$4,AllPublicationData!$D:$D,'Publication Table (%)'!R$7),
SUMIFS(AllPublicationData!$I:$I,AllPublicationData!$A:$A,'Publication Table (%)'!$B80,AllPublicationData!$B:$B,'Publication Table (%)'!R$7)/
SUMIFS(AllPublicationData!$E:$E,AllPublicationData!$A:$A,'Publication Table (%)'!$B80,AllPublicationData!$B:$B,'Publication Table (%)'!R$7)),
IF('Publication Table (%)'!$C$5="Cancellations for other reasons",
IFERROR(SUMIFS(AllPublicationData!$J:$J,AllPublicationData!$A:$A,'Publication Table (%)'!$B80,AllPublicationData!$B:$B,'Publication Table (%)'!$C$4,AllPublicationData!$D:$D,'Publication Table (%)'!R$7)/
SUMIFS(AllPublicationData!$E:$E,AllPublicationData!$A:$A,'Publication Table (%)'!$B80,AllPublicationData!$B:$B,'Publication Table (%)'!$C$4,AllPublicationData!$D:$D,'Publication Table (%)'!R$7),
SUMIFS(AllPublicationData!$J:$J,AllPublicationData!$A:$A,'Publication Table (%)'!$B80,AllPublicationData!$B:$B,'Publication Table (%)'!R$7)/
SUMIFS(AllPublicationData!$E:$E,AllPublicationData!$A:$A,'Publication Table (%)'!$B80,AllPublicationData!$B:$B,'Publication Table (%)'!R$7)))))))</f>
        <v>7.3529411764705885E-2</v>
      </c>
      <c r="S80" s="96">
        <f>IF('Publication Table (%)'!$C$5="All Cancelled Operations",
IFERROR(SUMIFS(AllPublicationData!$F:$F,AllPublicationData!$A:$A,'Publication Table (%)'!$B80,AllPublicationData!$B:$B,'Publication Table (%)'!$C$4,AllPublicationData!$D:$D,'Publication Table (%)'!S$7)/
SUMIFS(AllPublicationData!$E:$E,AllPublicationData!$A:$A,'Publication Table (%)'!$B80,AllPublicationData!$B:$B,'Publication Table (%)'!$C$4,AllPublicationData!$D:$D,'Publication Table (%)'!S$7),
SUMIFS(AllPublicationData!$F:$F,AllPublicationData!$A:$A,'Publication Table (%)'!$B80,AllPublicationData!$B:$B,'Publication Table (%)'!S$7)/
SUMIFS(AllPublicationData!$E:$E,AllPublicationData!$A:$A,'Publication Table (%)'!$B80,AllPublicationData!$B:$B,'Publication Table (%)'!S$7)),
IF('Publication Table (%)'!$C$5="Operations cancelled by patient",
IFERROR(SUMIFS(AllPublicationData!$G:$G,AllPublicationData!$A:$A,'Publication Table (%)'!$B80,AllPublicationData!$B:$B,'Publication Table (%)'!$C$4,AllPublicationData!$D:$D,'Publication Table (%)'!S$7)/
SUMIFS(AllPublicationData!$E:$E,AllPublicationData!$A:$A,'Publication Table (%)'!$B80,AllPublicationData!$B:$B,'Publication Table (%)'!$C$4,AllPublicationData!$D:$D,'Publication Table (%)'!S$7),
SUMIFS(AllPublicationData!$G:$G,AllPublicationData!$A:$A,'Publication Table (%)'!$B80,AllPublicationData!$B:$B,'Publication Table (%)'!S$7)/
SUMIFS(AllPublicationData!$E:$E,AllPublicationData!$A:$A,'Publication Table (%)'!$B80,AllPublicationData!$B:$B,'Publication Table (%)'!S$7)),
IF('Publication Table (%)'!$C$5="Operations cancelled for clinical reasons",
IFERROR(SUMIFS(AllPublicationData!$H:$H,AllPublicationData!$A:$A,'Publication Table (%)'!$B80,AllPublicationData!$B:$B,'Publication Table (%)'!$C$4,AllPublicationData!$D:$D,'Publication Table (%)'!S$7)/
SUMIFS(AllPublicationData!$E:$E,AllPublicationData!$A:$A,'Publication Table (%)'!$B80,AllPublicationData!$B:$B,'Publication Table (%)'!$C$4,AllPublicationData!$D:$D,'Publication Table (%)'!S$7),
SUMIFS(AllPublicationData!$H:$H,AllPublicationData!$A:$A,'Publication Table (%)'!$B80,AllPublicationData!$B:$B,'Publication Table (%)'!S$7)/
SUMIFS(AllPublicationData!$E:$E,AllPublicationData!$A:$A,'Publication Table (%)'!$B80,AllPublicationData!$B:$B,'Publication Table (%)'!S$7)),
IF('Publication Table (%)'!$C$5="Operations cancelled for non-clinical/capacity reasons",
IFERROR(SUMIFS(AllPublicationData!$I:$I,AllPublicationData!$A:$A,'Publication Table (%)'!$B80,AllPublicationData!$B:$B,'Publication Table (%)'!$C$4,AllPublicationData!$D:$D,'Publication Table (%)'!S$7)/
SUMIFS(AllPublicationData!$E:$E,AllPublicationData!$A:$A,'Publication Table (%)'!$B80,AllPublicationData!$B:$B,'Publication Table (%)'!$C$4,AllPublicationData!$D:$D,'Publication Table (%)'!S$7),
SUMIFS(AllPublicationData!$I:$I,AllPublicationData!$A:$A,'Publication Table (%)'!$B80,AllPublicationData!$B:$B,'Publication Table (%)'!S$7)/
SUMIFS(AllPublicationData!$E:$E,AllPublicationData!$A:$A,'Publication Table (%)'!$B80,AllPublicationData!$B:$B,'Publication Table (%)'!S$7)),
IF('Publication Table (%)'!$C$5="Cancellations for other reasons",
IFERROR(SUMIFS(AllPublicationData!$J:$J,AllPublicationData!$A:$A,'Publication Table (%)'!$B80,AllPublicationData!$B:$B,'Publication Table (%)'!$C$4,AllPublicationData!$D:$D,'Publication Table (%)'!S$7)/
SUMIFS(AllPublicationData!$E:$E,AllPublicationData!$A:$A,'Publication Table (%)'!$B80,AllPublicationData!$B:$B,'Publication Table (%)'!$C$4,AllPublicationData!$D:$D,'Publication Table (%)'!S$7),
SUMIFS(AllPublicationData!$J:$J,AllPublicationData!$A:$A,'Publication Table (%)'!$B80,AllPublicationData!$B:$B,'Publication Table (%)'!S$7)/
SUMIFS(AllPublicationData!$E:$E,AllPublicationData!$A:$A,'Publication Table (%)'!$B80,AllPublicationData!$B:$B,'Publication Table (%)'!S$7)))))))</f>
        <v>0.11428571428571428</v>
      </c>
    </row>
    <row r="81" spans="2:19" x14ac:dyDescent="0.35">
      <c r="B81" s="89">
        <v>43191</v>
      </c>
      <c r="C81" s="112">
        <f>IF('Publication Table (%)'!$C$5="All Cancelled Operations",
SUMIFS(AllPublicationData!$F:$F,AllPublicationData!$A:$A,'Publication Table (%)'!$B81,AllPublicationData!$B:$B,'Publication Table (%)'!$C$4),
IF('Publication Table (%)'!$C$5="Operations cancelled by patient",
SUMIFS(AllPublicationData!$G:$G,AllPublicationData!$A:$A,'Publication Table (%)'!$B81,AllPublicationData!$B:$B,'Publication Table (%)'!$C$4),
IF('Publication Table (%)'!$C$5="Operations cancelled for clinical reasons",
SUMIFS(AllPublicationData!$H:$H,AllPublicationData!$A:$A,'Publication Table (%)'!$B81,AllPublicationData!$B:$B,'Publication Table (%)'!$C$4),
IF('Publication Table (%)'!$C$5="Operations cancelled for non-clinical/capacity reasons",
SUMIFS(AllPublicationData!$I:$I,AllPublicationData!$A:$A,'Publication Table (%)'!$B81,AllPublicationData!$B:$B,'Publication Table (%)'!$C$4),
IF('Publication Table (%)'!$C$5="Cancellations for other reasons",
SUMIFS(AllPublicationData!$J:$J,AllPublicationData!$A:$A,'Publication Table (%)'!$B81,AllPublicationData!$B:$B,'Publication Table (%)'!$C$4))))))+
IF(AND($C$4="NHS Scotland",$C$5="All Cancelled Operations"),
SUMIFS(AllPublicationData!$F:$F,AllPublicationData!$A:$A,'Publication Table (%)'!$B81),
IF(AND($C$4="NHS Scotland",$C$5="Operations cancelled by patient"),
SUMIFS(AllPublicationData!$G:$G,AllPublicationData!$A:$A,'Publication Table (%)'!$B81),
IF(AND($C$4="NHS Scotland",$C$5="Operations cancelled for clinical reasons"),
SUMIFS(AllPublicationData!$H:$H,AllPublicationData!$A:$A,'Publication Table (%)'!$B81),
IF(AND($C$4="NHS Scotland",$C$5="Operations cancelled for non-clinical/capacity reasons"),
SUMIFS(AllPublicationData!$I:$I,AllPublicationData!$A:$A,'Publication Table (%)'!$B81),
IF(AND($C$4="NHS Scotland",$C$5="Cancellations for other reasons"),
SUMIFS(AllPublicationData!$J:$J,AllPublicationData!$A:$A,'Publication Table (%)'!$B81))))))</f>
        <v>2429</v>
      </c>
      <c r="D81" s="110">
        <f>IF(AND('Publication Table (%)'!$C$5="All Cancelled Operations",$C$4&lt;&gt;"NHS Scotland"),
IFERROR(SUMIFS(AllPublicationData!$F:$F,AllPublicationData!$A:$A,'Publication Table (%)'!$B81,AllPublicationData!$B:$B,'Publication Table (%)'!$C$4,AllPublicationData!$D:$D,'Publication Table (%)'!D$7)/
SUMIFS(AllPublicationData!$E:$E,AllPublicationData!$A:$A,'Publication Table (%)'!$B81,AllPublicationData!$B:$B,'Publication Table (%)'!$C$4,AllPublicationData!$D:$D,'Publication Table (%)'!D$7),
SUMIFS(AllPublicationData!$F:$F,AllPublicationData!$A:$A,'Publication Table (%)'!$B81,AllPublicationData!$B:$B,'Publication Table (%)'!D$7)/
SUMIFS(AllPublicationData!$E:$E,AllPublicationData!$A:$A,'Publication Table (%)'!$B81,AllPublicationData!$B:$B,'Publication Table (%)'!D$7)),
IF(AND('Publication Table (%)'!$C$5="Operations cancelled by patient",$C$4&lt;&gt;"NHS Scotland"),
IFERROR(SUMIFS(AllPublicationData!$G:$G,AllPublicationData!$A:$A,'Publication Table (%)'!$B81,AllPublicationData!$B:$B,'Publication Table (%)'!$C$4,AllPublicationData!$D:$D,'Publication Table (%)'!D$7)/
SUMIFS(AllPublicationData!$E:$E,AllPublicationData!$A:$A,'Publication Table (%)'!$B81,AllPublicationData!$B:$B,'Publication Table (%)'!$C$4,AllPublicationData!$D:$D,'Publication Table (%)'!D$7),
SUMIFS(AllPublicationData!$G:$G,AllPublicationData!$A:$A,'Publication Table (%)'!$B81,AllPublicationData!$B:$B,'Publication Table (%)'!D$7)/
SUMIFS(AllPublicationData!$E:$E,AllPublicationData!$A:$A,'Publication Table (%)'!$B81,AllPublicationData!$B:$B,'Publication Table (%)'!D$7)),
IF(AND('Publication Table (%)'!$C$5="Operations cancelled for clinical reasons",$C$4&lt;&gt;"NHS Scotland"),
IFERROR(SUMIFS(AllPublicationData!$H:$H,AllPublicationData!$A:$A,'Publication Table (%)'!$B81,AllPublicationData!$B:$B,'Publication Table (%)'!$C$4,AllPublicationData!$D:$D,'Publication Table (%)'!D$7)/
SUMIFS(AllPublicationData!$E:$E,AllPublicationData!$A:$A,'Publication Table (%)'!$B81,AllPublicationData!$B:$B,'Publication Table (%)'!$C$4,AllPublicationData!$D:$D,'Publication Table (%)'!D$7),
SUMIFS(AllPublicationData!$H:$H,AllPublicationData!$A:$A,'Publication Table (%)'!$B81,AllPublicationData!$B:$B,'Publication Table (%)'!D$7)/
SUMIFS(AllPublicationData!$E:$E,AllPublicationData!$A:$A,'Publication Table (%)'!$B81,AllPublicationData!$B:$B,'Publication Table (%)'!D$7)),
IF(AND('Publication Table (%)'!$C$5="Operations cancelled for non-clinical/capacity reasons",$C$4&lt;&gt;"NHS Scotland"),
IFERROR(SUMIFS(AllPublicationData!$I:$I,AllPublicationData!$A:$A,'Publication Table (%)'!$B81,AllPublicationData!$B:$B,'Publication Table (%)'!$C$4,AllPublicationData!$D:$D,'Publication Table (%)'!D$7)/
SUMIFS(AllPublicationData!$E:$E,AllPublicationData!$A:$A,'Publication Table (%)'!$B81,AllPublicationData!$B:$B,'Publication Table (%)'!$C$4,AllPublicationData!$D:$D,'Publication Table (%)'!D$7),
SUMIFS(AllPublicationData!$I:$I,AllPublicationData!$A:$A,'Publication Table (%)'!$B81,AllPublicationData!$B:$B,'Publication Table (%)'!D$7)/
SUMIFS(AllPublicationData!$E:$E,AllPublicationData!$A:$A,'Publication Table (%)'!$B81,AllPublicationData!$B:$B,'Publication Table (%)'!D$7)),
IF(AND('Publication Table (%)'!$C$5="Cancellations for other reasons",$C$4&lt;&gt;"NHS Scotland"),
IFERROR(SUMIFS(AllPublicationData!$J:$J,AllPublicationData!$A:$A,'Publication Table (%)'!$B81,AllPublicationData!$B:$B,'Publication Table (%)'!$C$4,AllPublicationData!$D:$D,'Publication Table (%)'!D$7)/
SUMIFS(AllPublicationData!$E:$E,AllPublicationData!$A:$A,'Publication Table (%)'!$B81,AllPublicationData!$B:$B,'Publication Table (%)'!$C$4,AllPublicationData!$D:$D,'Publication Table (%)'!D$7),
SUMIFS(AllPublicationData!$J:$J,AllPublicationData!$A:$A,'Publication Table (%)'!$B81,AllPublicationData!$B:$B,'Publication Table (%)'!D$7)/
SUMIFS(AllPublicationData!$E:$E,AllPublicationData!$A:$A,'Publication Table (%)'!$B81,AllPublicationData!$B:$B,'Publication Table (%)'!D$7)),
IF(AND($C$4="NHS Scotland",$C$5="All Cancelled Operations"),
SUMIFS(AllPublicationData!$F:$F,AllPublicationData!$A:$A,'Publication Table'!$B81)/
SUMIFS(AllPublicationData!$E:$E,AllPublicationData!$A:$A,'Publication Table'!$B81),
IF(AND($C$4="NHS Scotland",$C$5="Operations cancelled by patient"),
SUMIFS(AllPublicationData!$G:$G,AllPublicationData!$A:$A,'Publication Table'!$B81)/
SUMIFS(AllPublicationData!$E:$E,AllPublicationData!$A:$A,'Publication Table'!$B81),
IF(AND($C$4="NHS Scotland",$C$5="Operations cancelled for clinical reasons"),
SUMIFS(AllPublicationData!$H:$H,AllPublicationData!$A:$A,'Publication Table'!$B81)/
SUMIFS(AllPublicationData!$E:$E,AllPublicationData!$A:$A,'Publication Table'!$B81),
IF(AND($C$4="NHS Scotland",$C$5="Operations cancelled for non-clinical/capacity reasons"),
SUMIFS(AllPublicationData!$I:$I,AllPublicationData!$A:$A,'Publication Table'!$B81)/
SUMIFS(AllPublicationData!$E:$E,AllPublicationData!$A:$A,'Publication Table'!$B81),
IF(AND($C$4="NHS Scotland",$C$5="Cancellations for other reasons"),
SUMIFS(AllPublicationData!$J:$J,AllPublicationData!$A:$A,'Publication Table'!$B81)/
SUMIFS(AllPublicationData!$E:$E,AllPublicationData!$A:$A,'Publication Table'!$B81)))))))))))</f>
        <v>9.0190108421208975E-2</v>
      </c>
      <c r="E81" s="96">
        <f>IF('Publication Table (%)'!$C$5="All Cancelled Operations",
IFERROR(SUMIFS(AllPublicationData!$F:$F,AllPublicationData!$A:$A,'Publication Table (%)'!$B81,AllPublicationData!$B:$B,'Publication Table (%)'!$C$4,AllPublicationData!$D:$D,'Publication Table (%)'!E$7)/
SUMIFS(AllPublicationData!$E:$E,AllPublicationData!$A:$A,'Publication Table (%)'!$B81,AllPublicationData!$B:$B,'Publication Table (%)'!$C$4,AllPublicationData!$D:$D,'Publication Table (%)'!E$7),
SUMIFS(AllPublicationData!$F:$F,AllPublicationData!$A:$A,'Publication Table (%)'!$B81,AllPublicationData!$B:$B,'Publication Table (%)'!E$7)/
SUMIFS(AllPublicationData!$E:$E,AllPublicationData!$A:$A,'Publication Table (%)'!$B81,AllPublicationData!$B:$B,'Publication Table (%)'!E$7)),
IF('Publication Table (%)'!$C$5="Operations cancelled by patient",
IFERROR(SUMIFS(AllPublicationData!$G:$G,AllPublicationData!$A:$A,'Publication Table (%)'!$B81,AllPublicationData!$B:$B,'Publication Table (%)'!$C$4,AllPublicationData!$D:$D,'Publication Table (%)'!E$7)/
SUMIFS(AllPublicationData!$E:$E,AllPublicationData!$A:$A,'Publication Table (%)'!$B81,AllPublicationData!$B:$B,'Publication Table (%)'!$C$4,AllPublicationData!$D:$D,'Publication Table (%)'!E$7),
SUMIFS(AllPublicationData!$G:$G,AllPublicationData!$A:$A,'Publication Table (%)'!$B81,AllPublicationData!$B:$B,'Publication Table (%)'!E$7)/
SUMIFS(AllPublicationData!$E:$E,AllPublicationData!$A:$A,'Publication Table (%)'!$B81,AllPublicationData!$B:$B,'Publication Table (%)'!E$7)),
IF('Publication Table (%)'!$C$5="Operations cancelled for clinical reasons",
IFERROR(SUMIFS(AllPublicationData!$H:$H,AllPublicationData!$A:$A,'Publication Table (%)'!$B81,AllPublicationData!$B:$B,'Publication Table (%)'!$C$4,AllPublicationData!$D:$D,'Publication Table (%)'!E$7)/
SUMIFS(AllPublicationData!$E:$E,AllPublicationData!$A:$A,'Publication Table (%)'!$B81,AllPublicationData!$B:$B,'Publication Table (%)'!$C$4,AllPublicationData!$D:$D,'Publication Table (%)'!E$7),
SUMIFS(AllPublicationData!$H:$H,AllPublicationData!$A:$A,'Publication Table (%)'!$B81,AllPublicationData!$B:$B,'Publication Table (%)'!E$7)/
SUMIFS(AllPublicationData!$E:$E,AllPublicationData!$A:$A,'Publication Table (%)'!$B81,AllPublicationData!$B:$B,'Publication Table (%)'!E$7)),
IF('Publication Table (%)'!$C$5="Operations cancelled for non-clinical/capacity reasons",
IFERROR(SUMIFS(AllPublicationData!$I:$I,AllPublicationData!$A:$A,'Publication Table (%)'!$B81,AllPublicationData!$B:$B,'Publication Table (%)'!$C$4,AllPublicationData!$D:$D,'Publication Table (%)'!E$7)/
SUMIFS(AllPublicationData!$E:$E,AllPublicationData!$A:$A,'Publication Table (%)'!$B81,AllPublicationData!$B:$B,'Publication Table (%)'!$C$4,AllPublicationData!$D:$D,'Publication Table (%)'!E$7),
SUMIFS(AllPublicationData!$I:$I,AllPublicationData!$A:$A,'Publication Table (%)'!$B81,AllPublicationData!$B:$B,'Publication Table (%)'!E$7)/
SUMIFS(AllPublicationData!$E:$E,AllPublicationData!$A:$A,'Publication Table (%)'!$B81,AllPublicationData!$B:$B,'Publication Table (%)'!E$7)),
IF('Publication Table (%)'!$C$5="Cancellations for other reasons",
IFERROR(SUMIFS(AllPublicationData!$J:$J,AllPublicationData!$A:$A,'Publication Table (%)'!$B81,AllPublicationData!$B:$B,'Publication Table (%)'!$C$4,AllPublicationData!$D:$D,'Publication Table (%)'!E$7)/
SUMIFS(AllPublicationData!$E:$E,AllPublicationData!$A:$A,'Publication Table (%)'!$B81,AllPublicationData!$B:$B,'Publication Table (%)'!$C$4,AllPublicationData!$D:$D,'Publication Table (%)'!E$7),
SUMIFS(AllPublicationData!$J:$J,AllPublicationData!$A:$A,'Publication Table (%)'!$B81,AllPublicationData!$B:$B,'Publication Table (%)'!E$7)/
SUMIFS(AllPublicationData!$E:$E,AllPublicationData!$A:$A,'Publication Table (%)'!$B81,AllPublicationData!$B:$B,'Publication Table (%)'!E$7)))))))</f>
        <v>5.0700466977985324E-2</v>
      </c>
      <c r="F81" s="96">
        <f>IF('Publication Table (%)'!$C$5="All Cancelled Operations",
IFERROR(SUMIFS(AllPublicationData!$F:$F,AllPublicationData!$A:$A,'Publication Table (%)'!$B81,AllPublicationData!$B:$B,'Publication Table (%)'!$C$4,AllPublicationData!$D:$D,'Publication Table (%)'!F$7)/
SUMIFS(AllPublicationData!$E:$E,AllPublicationData!$A:$A,'Publication Table (%)'!$B81,AllPublicationData!$B:$B,'Publication Table (%)'!$C$4,AllPublicationData!$D:$D,'Publication Table (%)'!F$7),
SUMIFS(AllPublicationData!$F:$F,AllPublicationData!$A:$A,'Publication Table (%)'!$B81,AllPublicationData!$B:$B,'Publication Table (%)'!F$7)/
SUMIFS(AllPublicationData!$E:$E,AllPublicationData!$A:$A,'Publication Table (%)'!$B81,AllPublicationData!$B:$B,'Publication Table (%)'!F$7)),
IF('Publication Table (%)'!$C$5="Operations cancelled by patient",
IFERROR(SUMIFS(AllPublicationData!$G:$G,AllPublicationData!$A:$A,'Publication Table (%)'!$B81,AllPublicationData!$B:$B,'Publication Table (%)'!$C$4,AllPublicationData!$D:$D,'Publication Table (%)'!F$7)/
SUMIFS(AllPublicationData!$E:$E,AllPublicationData!$A:$A,'Publication Table (%)'!$B81,AllPublicationData!$B:$B,'Publication Table (%)'!$C$4,AllPublicationData!$D:$D,'Publication Table (%)'!F$7),
SUMIFS(AllPublicationData!$G:$G,AllPublicationData!$A:$A,'Publication Table (%)'!$B81,AllPublicationData!$B:$B,'Publication Table (%)'!F$7)/
SUMIFS(AllPublicationData!$E:$E,AllPublicationData!$A:$A,'Publication Table (%)'!$B81,AllPublicationData!$B:$B,'Publication Table (%)'!F$7)),
IF('Publication Table (%)'!$C$5="Operations cancelled for clinical reasons",
IFERROR(SUMIFS(AllPublicationData!$H:$H,AllPublicationData!$A:$A,'Publication Table (%)'!$B81,AllPublicationData!$B:$B,'Publication Table (%)'!$C$4,AllPublicationData!$D:$D,'Publication Table (%)'!F$7)/
SUMIFS(AllPublicationData!$E:$E,AllPublicationData!$A:$A,'Publication Table (%)'!$B81,AllPublicationData!$B:$B,'Publication Table (%)'!$C$4,AllPublicationData!$D:$D,'Publication Table (%)'!F$7),
SUMIFS(AllPublicationData!$H:$H,AllPublicationData!$A:$A,'Publication Table (%)'!$B81,AllPublicationData!$B:$B,'Publication Table (%)'!F$7)/
SUMIFS(AllPublicationData!$E:$E,AllPublicationData!$A:$A,'Publication Table (%)'!$B81,AllPublicationData!$B:$B,'Publication Table (%)'!F$7)),
IF('Publication Table (%)'!$C$5="Operations cancelled for non-clinical/capacity reasons",
IFERROR(SUMIFS(AllPublicationData!$I:$I,AllPublicationData!$A:$A,'Publication Table (%)'!$B81,AllPublicationData!$B:$B,'Publication Table (%)'!$C$4,AllPublicationData!$D:$D,'Publication Table (%)'!F$7)/
SUMIFS(AllPublicationData!$E:$E,AllPublicationData!$A:$A,'Publication Table (%)'!$B81,AllPublicationData!$B:$B,'Publication Table (%)'!$C$4,AllPublicationData!$D:$D,'Publication Table (%)'!F$7),
SUMIFS(AllPublicationData!$I:$I,AllPublicationData!$A:$A,'Publication Table (%)'!$B81,AllPublicationData!$B:$B,'Publication Table (%)'!F$7)/
SUMIFS(AllPublicationData!$E:$E,AllPublicationData!$A:$A,'Publication Table (%)'!$B81,AllPublicationData!$B:$B,'Publication Table (%)'!F$7)),
IF('Publication Table (%)'!$C$5="Cancellations for other reasons",
IFERROR(SUMIFS(AllPublicationData!$J:$J,AllPublicationData!$A:$A,'Publication Table (%)'!$B81,AllPublicationData!$B:$B,'Publication Table (%)'!$C$4,AllPublicationData!$D:$D,'Publication Table (%)'!F$7)/
SUMIFS(AllPublicationData!$E:$E,AllPublicationData!$A:$A,'Publication Table (%)'!$B81,AllPublicationData!$B:$B,'Publication Table (%)'!$C$4,AllPublicationData!$D:$D,'Publication Table (%)'!F$7),
SUMIFS(AllPublicationData!$J:$J,AllPublicationData!$A:$A,'Publication Table (%)'!$B81,AllPublicationData!$B:$B,'Publication Table (%)'!F$7)/
SUMIFS(AllPublicationData!$E:$E,AllPublicationData!$A:$A,'Publication Table (%)'!$B81,AllPublicationData!$B:$B,'Publication Table (%)'!F$7)))))))</f>
        <v>9.8618090452261303E-2</v>
      </c>
      <c r="G81" s="96">
        <f>IF('Publication Table (%)'!$C$5="All Cancelled Operations",
IFERROR(SUMIFS(AllPublicationData!$F:$F,AllPublicationData!$A:$A,'Publication Table (%)'!$B81,AllPublicationData!$B:$B,'Publication Table (%)'!$C$4,AllPublicationData!$D:$D,'Publication Table (%)'!G$7)/
SUMIFS(AllPublicationData!$E:$E,AllPublicationData!$A:$A,'Publication Table (%)'!$B81,AllPublicationData!$B:$B,'Publication Table (%)'!$C$4,AllPublicationData!$D:$D,'Publication Table (%)'!G$7),
SUMIFS(AllPublicationData!$F:$F,AllPublicationData!$A:$A,'Publication Table (%)'!$B81,AllPublicationData!$B:$B,'Publication Table (%)'!G$7)/
SUMIFS(AllPublicationData!$E:$E,AllPublicationData!$A:$A,'Publication Table (%)'!$B81,AllPublicationData!$B:$B,'Publication Table (%)'!G$7)),
IF('Publication Table (%)'!$C$5="Operations cancelled by patient",
IFERROR(SUMIFS(AllPublicationData!$G:$G,AllPublicationData!$A:$A,'Publication Table (%)'!$B81,AllPublicationData!$B:$B,'Publication Table (%)'!$C$4,AllPublicationData!$D:$D,'Publication Table (%)'!G$7)/
SUMIFS(AllPublicationData!$E:$E,AllPublicationData!$A:$A,'Publication Table (%)'!$B81,AllPublicationData!$B:$B,'Publication Table (%)'!$C$4,AllPublicationData!$D:$D,'Publication Table (%)'!G$7),
SUMIFS(AllPublicationData!$G:$G,AllPublicationData!$A:$A,'Publication Table (%)'!$B81,AllPublicationData!$B:$B,'Publication Table (%)'!G$7)/
SUMIFS(AllPublicationData!$E:$E,AllPublicationData!$A:$A,'Publication Table (%)'!$B81,AllPublicationData!$B:$B,'Publication Table (%)'!G$7)),
IF('Publication Table (%)'!$C$5="Operations cancelled for clinical reasons",
IFERROR(SUMIFS(AllPublicationData!$H:$H,AllPublicationData!$A:$A,'Publication Table (%)'!$B81,AllPublicationData!$B:$B,'Publication Table (%)'!$C$4,AllPublicationData!$D:$D,'Publication Table (%)'!G$7)/
SUMIFS(AllPublicationData!$E:$E,AllPublicationData!$A:$A,'Publication Table (%)'!$B81,AllPublicationData!$B:$B,'Publication Table (%)'!$C$4,AllPublicationData!$D:$D,'Publication Table (%)'!G$7),
SUMIFS(AllPublicationData!$H:$H,AllPublicationData!$A:$A,'Publication Table (%)'!$B81,AllPublicationData!$B:$B,'Publication Table (%)'!G$7)/
SUMIFS(AllPublicationData!$E:$E,AllPublicationData!$A:$A,'Publication Table (%)'!$B81,AllPublicationData!$B:$B,'Publication Table (%)'!G$7)),
IF('Publication Table (%)'!$C$5="Operations cancelled for non-clinical/capacity reasons",
IFERROR(SUMIFS(AllPublicationData!$I:$I,AllPublicationData!$A:$A,'Publication Table (%)'!$B81,AllPublicationData!$B:$B,'Publication Table (%)'!$C$4,AllPublicationData!$D:$D,'Publication Table (%)'!G$7)/
SUMIFS(AllPublicationData!$E:$E,AllPublicationData!$A:$A,'Publication Table (%)'!$B81,AllPublicationData!$B:$B,'Publication Table (%)'!$C$4,AllPublicationData!$D:$D,'Publication Table (%)'!G$7),
SUMIFS(AllPublicationData!$I:$I,AllPublicationData!$A:$A,'Publication Table (%)'!$B81,AllPublicationData!$B:$B,'Publication Table (%)'!G$7)/
SUMIFS(AllPublicationData!$E:$E,AllPublicationData!$A:$A,'Publication Table (%)'!$B81,AllPublicationData!$B:$B,'Publication Table (%)'!G$7)),
IF('Publication Table (%)'!$C$5="Cancellations for other reasons",
IFERROR(SUMIFS(AllPublicationData!$J:$J,AllPublicationData!$A:$A,'Publication Table (%)'!$B81,AllPublicationData!$B:$B,'Publication Table (%)'!$C$4,AllPublicationData!$D:$D,'Publication Table (%)'!G$7)/
SUMIFS(AllPublicationData!$E:$E,AllPublicationData!$A:$A,'Publication Table (%)'!$B81,AllPublicationData!$B:$B,'Publication Table (%)'!$C$4,AllPublicationData!$D:$D,'Publication Table (%)'!G$7),
SUMIFS(AllPublicationData!$J:$J,AllPublicationData!$A:$A,'Publication Table (%)'!$B81,AllPublicationData!$B:$B,'Publication Table (%)'!G$7)/
SUMIFS(AllPublicationData!$E:$E,AllPublicationData!$A:$A,'Publication Table (%)'!$B81,AllPublicationData!$B:$B,'Publication Table (%)'!G$7)))))))</f>
        <v>0.11924119241192412</v>
      </c>
      <c r="H81" s="96">
        <f>IF('Publication Table (%)'!$C$5="All Cancelled Operations",
IFERROR(SUMIFS(AllPublicationData!$F:$F,AllPublicationData!$A:$A,'Publication Table (%)'!$B81,AllPublicationData!$B:$B,'Publication Table (%)'!$C$4,AllPublicationData!$D:$D,'Publication Table (%)'!H$7)/
SUMIFS(AllPublicationData!$E:$E,AllPublicationData!$A:$A,'Publication Table (%)'!$B81,AllPublicationData!$B:$B,'Publication Table (%)'!$C$4,AllPublicationData!$D:$D,'Publication Table (%)'!H$7),
SUMIFS(AllPublicationData!$F:$F,AllPublicationData!$A:$A,'Publication Table (%)'!$B81,AllPublicationData!$B:$B,'Publication Table (%)'!H$7)/
SUMIFS(AllPublicationData!$E:$E,AllPublicationData!$A:$A,'Publication Table (%)'!$B81,AllPublicationData!$B:$B,'Publication Table (%)'!H$7)),
IF('Publication Table (%)'!$C$5="Operations cancelled by patient",
IFERROR(SUMIFS(AllPublicationData!$G:$G,AllPublicationData!$A:$A,'Publication Table (%)'!$B81,AllPublicationData!$B:$B,'Publication Table (%)'!$C$4,AllPublicationData!$D:$D,'Publication Table (%)'!H$7)/
SUMIFS(AllPublicationData!$E:$E,AllPublicationData!$A:$A,'Publication Table (%)'!$B81,AllPublicationData!$B:$B,'Publication Table (%)'!$C$4,AllPublicationData!$D:$D,'Publication Table (%)'!H$7),
SUMIFS(AllPublicationData!$G:$G,AllPublicationData!$A:$A,'Publication Table (%)'!$B81,AllPublicationData!$B:$B,'Publication Table (%)'!H$7)/
SUMIFS(AllPublicationData!$E:$E,AllPublicationData!$A:$A,'Publication Table (%)'!$B81,AllPublicationData!$B:$B,'Publication Table (%)'!H$7)),
IF('Publication Table (%)'!$C$5="Operations cancelled for clinical reasons",
IFERROR(SUMIFS(AllPublicationData!$H:$H,AllPublicationData!$A:$A,'Publication Table (%)'!$B81,AllPublicationData!$B:$B,'Publication Table (%)'!$C$4,AllPublicationData!$D:$D,'Publication Table (%)'!H$7)/
SUMIFS(AllPublicationData!$E:$E,AllPublicationData!$A:$A,'Publication Table (%)'!$B81,AllPublicationData!$B:$B,'Publication Table (%)'!$C$4,AllPublicationData!$D:$D,'Publication Table (%)'!H$7),
SUMIFS(AllPublicationData!$H:$H,AllPublicationData!$A:$A,'Publication Table (%)'!$B81,AllPublicationData!$B:$B,'Publication Table (%)'!H$7)/
SUMIFS(AllPublicationData!$E:$E,AllPublicationData!$A:$A,'Publication Table (%)'!$B81,AllPublicationData!$B:$B,'Publication Table (%)'!H$7)),
IF('Publication Table (%)'!$C$5="Operations cancelled for non-clinical/capacity reasons",
IFERROR(SUMIFS(AllPublicationData!$I:$I,AllPublicationData!$A:$A,'Publication Table (%)'!$B81,AllPublicationData!$B:$B,'Publication Table (%)'!$C$4,AllPublicationData!$D:$D,'Publication Table (%)'!H$7)/
SUMIFS(AllPublicationData!$E:$E,AllPublicationData!$A:$A,'Publication Table (%)'!$B81,AllPublicationData!$B:$B,'Publication Table (%)'!$C$4,AllPublicationData!$D:$D,'Publication Table (%)'!H$7),
SUMIFS(AllPublicationData!$I:$I,AllPublicationData!$A:$A,'Publication Table (%)'!$B81,AllPublicationData!$B:$B,'Publication Table (%)'!H$7)/
SUMIFS(AllPublicationData!$E:$E,AllPublicationData!$A:$A,'Publication Table (%)'!$B81,AllPublicationData!$B:$B,'Publication Table (%)'!H$7)),
IF('Publication Table (%)'!$C$5="Cancellations for other reasons",
IFERROR(SUMIFS(AllPublicationData!$J:$J,AllPublicationData!$A:$A,'Publication Table (%)'!$B81,AllPublicationData!$B:$B,'Publication Table (%)'!$C$4,AllPublicationData!$D:$D,'Publication Table (%)'!H$7)/
SUMIFS(AllPublicationData!$E:$E,AllPublicationData!$A:$A,'Publication Table (%)'!$B81,AllPublicationData!$B:$B,'Publication Table (%)'!$C$4,AllPublicationData!$D:$D,'Publication Table (%)'!H$7),
SUMIFS(AllPublicationData!$J:$J,AllPublicationData!$A:$A,'Publication Table (%)'!$B81,AllPublicationData!$B:$B,'Publication Table (%)'!H$7)/
SUMIFS(AllPublicationData!$E:$E,AllPublicationData!$A:$A,'Publication Table (%)'!$B81,AllPublicationData!$B:$B,'Publication Table (%)'!H$7)))))))</f>
        <v>9.916782246879334E-2</v>
      </c>
      <c r="I81" s="96">
        <f>IF('Publication Table (%)'!$C$5="All Cancelled Operations",
IFERROR(SUMIFS(AllPublicationData!$F:$F,AllPublicationData!$A:$A,'Publication Table (%)'!$B81,AllPublicationData!$B:$B,'Publication Table (%)'!$C$4,AllPublicationData!$D:$D,'Publication Table (%)'!I$7)/
SUMIFS(AllPublicationData!$E:$E,AllPublicationData!$A:$A,'Publication Table (%)'!$B81,AllPublicationData!$B:$B,'Publication Table (%)'!$C$4,AllPublicationData!$D:$D,'Publication Table (%)'!I$7),
SUMIFS(AllPublicationData!$F:$F,AllPublicationData!$A:$A,'Publication Table (%)'!$B81,AllPublicationData!$B:$B,'Publication Table (%)'!I$7)/
SUMIFS(AllPublicationData!$E:$E,AllPublicationData!$A:$A,'Publication Table (%)'!$B81,AllPublicationData!$B:$B,'Publication Table (%)'!I$7)),
IF('Publication Table (%)'!$C$5="Operations cancelled by patient",
IFERROR(SUMIFS(AllPublicationData!$G:$G,AllPublicationData!$A:$A,'Publication Table (%)'!$B81,AllPublicationData!$B:$B,'Publication Table (%)'!$C$4,AllPublicationData!$D:$D,'Publication Table (%)'!I$7)/
SUMIFS(AllPublicationData!$E:$E,AllPublicationData!$A:$A,'Publication Table (%)'!$B81,AllPublicationData!$B:$B,'Publication Table (%)'!$C$4,AllPublicationData!$D:$D,'Publication Table (%)'!I$7),
SUMIFS(AllPublicationData!$G:$G,AllPublicationData!$A:$A,'Publication Table (%)'!$B81,AllPublicationData!$B:$B,'Publication Table (%)'!I$7)/
SUMIFS(AllPublicationData!$E:$E,AllPublicationData!$A:$A,'Publication Table (%)'!$B81,AllPublicationData!$B:$B,'Publication Table (%)'!I$7)),
IF('Publication Table (%)'!$C$5="Operations cancelled for clinical reasons",
IFERROR(SUMIFS(AllPublicationData!$H:$H,AllPublicationData!$A:$A,'Publication Table (%)'!$B81,AllPublicationData!$B:$B,'Publication Table (%)'!$C$4,AllPublicationData!$D:$D,'Publication Table (%)'!I$7)/
SUMIFS(AllPublicationData!$E:$E,AllPublicationData!$A:$A,'Publication Table (%)'!$B81,AllPublicationData!$B:$B,'Publication Table (%)'!$C$4,AllPublicationData!$D:$D,'Publication Table (%)'!I$7),
SUMIFS(AllPublicationData!$H:$H,AllPublicationData!$A:$A,'Publication Table (%)'!$B81,AllPublicationData!$B:$B,'Publication Table (%)'!I$7)/
SUMIFS(AllPublicationData!$E:$E,AllPublicationData!$A:$A,'Publication Table (%)'!$B81,AllPublicationData!$B:$B,'Publication Table (%)'!I$7)),
IF('Publication Table (%)'!$C$5="Operations cancelled for non-clinical/capacity reasons",
IFERROR(SUMIFS(AllPublicationData!$I:$I,AllPublicationData!$A:$A,'Publication Table (%)'!$B81,AllPublicationData!$B:$B,'Publication Table (%)'!$C$4,AllPublicationData!$D:$D,'Publication Table (%)'!I$7)/
SUMIFS(AllPublicationData!$E:$E,AllPublicationData!$A:$A,'Publication Table (%)'!$B81,AllPublicationData!$B:$B,'Publication Table (%)'!$C$4,AllPublicationData!$D:$D,'Publication Table (%)'!I$7),
SUMIFS(AllPublicationData!$I:$I,AllPublicationData!$A:$A,'Publication Table (%)'!$B81,AllPublicationData!$B:$B,'Publication Table (%)'!I$7)/
SUMIFS(AllPublicationData!$E:$E,AllPublicationData!$A:$A,'Publication Table (%)'!$B81,AllPublicationData!$B:$B,'Publication Table (%)'!I$7)),
IF('Publication Table (%)'!$C$5="Cancellations for other reasons",
IFERROR(SUMIFS(AllPublicationData!$J:$J,AllPublicationData!$A:$A,'Publication Table (%)'!$B81,AllPublicationData!$B:$B,'Publication Table (%)'!$C$4,AllPublicationData!$D:$D,'Publication Table (%)'!I$7)/
SUMIFS(AllPublicationData!$E:$E,AllPublicationData!$A:$A,'Publication Table (%)'!$B81,AllPublicationData!$B:$B,'Publication Table (%)'!$C$4,AllPublicationData!$D:$D,'Publication Table (%)'!I$7),
SUMIFS(AllPublicationData!$J:$J,AllPublicationData!$A:$A,'Publication Table (%)'!$B81,AllPublicationData!$B:$B,'Publication Table (%)'!I$7)/
SUMIFS(AllPublicationData!$E:$E,AllPublicationData!$A:$A,'Publication Table (%)'!$B81,AllPublicationData!$B:$B,'Publication Table (%)'!I$7)))))))</f>
        <v>8.8628762541806017E-2</v>
      </c>
      <c r="J81" s="96">
        <f>IF('Publication Table (%)'!$C$5="All Cancelled Operations",
IFERROR(SUMIFS(AllPublicationData!$F:$F,AllPublicationData!$A:$A,'Publication Table (%)'!$B81,AllPublicationData!$B:$B,'Publication Table (%)'!$C$4,AllPublicationData!$D:$D,'Publication Table (%)'!J$7)/
SUMIFS(AllPublicationData!$E:$E,AllPublicationData!$A:$A,'Publication Table (%)'!$B81,AllPublicationData!$B:$B,'Publication Table (%)'!$C$4,AllPublicationData!$D:$D,'Publication Table (%)'!J$7),
SUMIFS(AllPublicationData!$F:$F,AllPublicationData!$A:$A,'Publication Table (%)'!$B81,AllPublicationData!$B:$B,'Publication Table (%)'!J$7)/
SUMIFS(AllPublicationData!$E:$E,AllPublicationData!$A:$A,'Publication Table (%)'!$B81,AllPublicationData!$B:$B,'Publication Table (%)'!J$7)),
IF('Publication Table (%)'!$C$5="Operations cancelled by patient",
IFERROR(SUMIFS(AllPublicationData!$G:$G,AllPublicationData!$A:$A,'Publication Table (%)'!$B81,AllPublicationData!$B:$B,'Publication Table (%)'!$C$4,AllPublicationData!$D:$D,'Publication Table (%)'!J$7)/
SUMIFS(AllPublicationData!$E:$E,AllPublicationData!$A:$A,'Publication Table (%)'!$B81,AllPublicationData!$B:$B,'Publication Table (%)'!$C$4,AllPublicationData!$D:$D,'Publication Table (%)'!J$7),
SUMIFS(AllPublicationData!$G:$G,AllPublicationData!$A:$A,'Publication Table (%)'!$B81,AllPublicationData!$B:$B,'Publication Table (%)'!J$7)/
SUMIFS(AllPublicationData!$E:$E,AllPublicationData!$A:$A,'Publication Table (%)'!$B81,AllPublicationData!$B:$B,'Publication Table (%)'!J$7)),
IF('Publication Table (%)'!$C$5="Operations cancelled for clinical reasons",
IFERROR(SUMIFS(AllPublicationData!$H:$H,AllPublicationData!$A:$A,'Publication Table (%)'!$B81,AllPublicationData!$B:$B,'Publication Table (%)'!$C$4,AllPublicationData!$D:$D,'Publication Table (%)'!J$7)/
SUMIFS(AllPublicationData!$E:$E,AllPublicationData!$A:$A,'Publication Table (%)'!$B81,AllPublicationData!$B:$B,'Publication Table (%)'!$C$4,AllPublicationData!$D:$D,'Publication Table (%)'!J$7),
SUMIFS(AllPublicationData!$H:$H,AllPublicationData!$A:$A,'Publication Table (%)'!$B81,AllPublicationData!$B:$B,'Publication Table (%)'!J$7)/
SUMIFS(AllPublicationData!$E:$E,AllPublicationData!$A:$A,'Publication Table (%)'!$B81,AllPublicationData!$B:$B,'Publication Table (%)'!J$7)),
IF('Publication Table (%)'!$C$5="Operations cancelled for non-clinical/capacity reasons",
IFERROR(SUMIFS(AllPublicationData!$I:$I,AllPublicationData!$A:$A,'Publication Table (%)'!$B81,AllPublicationData!$B:$B,'Publication Table (%)'!$C$4,AllPublicationData!$D:$D,'Publication Table (%)'!J$7)/
SUMIFS(AllPublicationData!$E:$E,AllPublicationData!$A:$A,'Publication Table (%)'!$B81,AllPublicationData!$B:$B,'Publication Table (%)'!$C$4,AllPublicationData!$D:$D,'Publication Table (%)'!J$7),
SUMIFS(AllPublicationData!$I:$I,AllPublicationData!$A:$A,'Publication Table (%)'!$B81,AllPublicationData!$B:$B,'Publication Table (%)'!J$7)/
SUMIFS(AllPublicationData!$E:$E,AllPublicationData!$A:$A,'Publication Table (%)'!$B81,AllPublicationData!$B:$B,'Publication Table (%)'!J$7)),
IF('Publication Table (%)'!$C$5="Cancellations for other reasons",
IFERROR(SUMIFS(AllPublicationData!$J:$J,AllPublicationData!$A:$A,'Publication Table (%)'!$B81,AllPublicationData!$B:$B,'Publication Table (%)'!$C$4,AllPublicationData!$D:$D,'Publication Table (%)'!J$7)/
SUMIFS(AllPublicationData!$E:$E,AllPublicationData!$A:$A,'Publication Table (%)'!$B81,AllPublicationData!$B:$B,'Publication Table (%)'!$C$4,AllPublicationData!$D:$D,'Publication Table (%)'!J$7),
SUMIFS(AllPublicationData!$J:$J,AllPublicationData!$A:$A,'Publication Table (%)'!$B81,AllPublicationData!$B:$B,'Publication Table (%)'!J$7)/
SUMIFS(AllPublicationData!$E:$E,AllPublicationData!$A:$A,'Publication Table (%)'!$B81,AllPublicationData!$B:$B,'Publication Table (%)'!J$7)))))))</f>
        <v>9.8461538461538461E-2</v>
      </c>
      <c r="K81" s="96">
        <f>IF('Publication Table (%)'!$C$5="All Cancelled Operations",
IFERROR(SUMIFS(AllPublicationData!$F:$F,AllPublicationData!$A:$A,'Publication Table (%)'!$B81,AllPublicationData!$B:$B,'Publication Table (%)'!$C$4,AllPublicationData!$D:$D,'Publication Table (%)'!K$7)/
SUMIFS(AllPublicationData!$E:$E,AllPublicationData!$A:$A,'Publication Table (%)'!$B81,AllPublicationData!$B:$B,'Publication Table (%)'!$C$4,AllPublicationData!$D:$D,'Publication Table (%)'!K$7),
SUMIFS(AllPublicationData!$F:$F,AllPublicationData!$A:$A,'Publication Table (%)'!$B81,AllPublicationData!$B:$B,'Publication Table (%)'!K$7)/
SUMIFS(AllPublicationData!$E:$E,AllPublicationData!$A:$A,'Publication Table (%)'!$B81,AllPublicationData!$B:$B,'Publication Table (%)'!K$7)),
IF('Publication Table (%)'!$C$5="Operations cancelled by patient",
IFERROR(SUMIFS(AllPublicationData!$G:$G,AllPublicationData!$A:$A,'Publication Table (%)'!$B81,AllPublicationData!$B:$B,'Publication Table (%)'!$C$4,AllPublicationData!$D:$D,'Publication Table (%)'!K$7)/
SUMIFS(AllPublicationData!$E:$E,AllPublicationData!$A:$A,'Publication Table (%)'!$B81,AllPublicationData!$B:$B,'Publication Table (%)'!$C$4,AllPublicationData!$D:$D,'Publication Table (%)'!K$7),
SUMIFS(AllPublicationData!$G:$G,AllPublicationData!$A:$A,'Publication Table (%)'!$B81,AllPublicationData!$B:$B,'Publication Table (%)'!K$7)/
SUMIFS(AllPublicationData!$E:$E,AllPublicationData!$A:$A,'Publication Table (%)'!$B81,AllPublicationData!$B:$B,'Publication Table (%)'!K$7)),
IF('Publication Table (%)'!$C$5="Operations cancelled for clinical reasons",
IFERROR(SUMIFS(AllPublicationData!$H:$H,AllPublicationData!$A:$A,'Publication Table (%)'!$B81,AllPublicationData!$B:$B,'Publication Table (%)'!$C$4,AllPublicationData!$D:$D,'Publication Table (%)'!K$7)/
SUMIFS(AllPublicationData!$E:$E,AllPublicationData!$A:$A,'Publication Table (%)'!$B81,AllPublicationData!$B:$B,'Publication Table (%)'!$C$4,AllPublicationData!$D:$D,'Publication Table (%)'!K$7),
SUMIFS(AllPublicationData!$H:$H,AllPublicationData!$A:$A,'Publication Table (%)'!$B81,AllPublicationData!$B:$B,'Publication Table (%)'!K$7)/
SUMIFS(AllPublicationData!$E:$E,AllPublicationData!$A:$A,'Publication Table (%)'!$B81,AllPublicationData!$B:$B,'Publication Table (%)'!K$7)),
IF('Publication Table (%)'!$C$5="Operations cancelled for non-clinical/capacity reasons",
IFERROR(SUMIFS(AllPublicationData!$I:$I,AllPublicationData!$A:$A,'Publication Table (%)'!$B81,AllPublicationData!$B:$B,'Publication Table (%)'!$C$4,AllPublicationData!$D:$D,'Publication Table (%)'!K$7)/
SUMIFS(AllPublicationData!$E:$E,AllPublicationData!$A:$A,'Publication Table (%)'!$B81,AllPublicationData!$B:$B,'Publication Table (%)'!$C$4,AllPublicationData!$D:$D,'Publication Table (%)'!K$7),
SUMIFS(AllPublicationData!$I:$I,AllPublicationData!$A:$A,'Publication Table (%)'!$B81,AllPublicationData!$B:$B,'Publication Table (%)'!K$7)/
SUMIFS(AllPublicationData!$E:$E,AllPublicationData!$A:$A,'Publication Table (%)'!$B81,AllPublicationData!$B:$B,'Publication Table (%)'!K$7)),
IF('Publication Table (%)'!$C$5="Cancellations for other reasons",
IFERROR(SUMIFS(AllPublicationData!$J:$J,AllPublicationData!$A:$A,'Publication Table (%)'!$B81,AllPublicationData!$B:$B,'Publication Table (%)'!$C$4,AllPublicationData!$D:$D,'Publication Table (%)'!K$7)/
SUMIFS(AllPublicationData!$E:$E,AllPublicationData!$A:$A,'Publication Table (%)'!$B81,AllPublicationData!$B:$B,'Publication Table (%)'!$C$4,AllPublicationData!$D:$D,'Publication Table (%)'!K$7),
SUMIFS(AllPublicationData!$J:$J,AllPublicationData!$A:$A,'Publication Table (%)'!$B81,AllPublicationData!$B:$B,'Publication Table (%)'!K$7)/
SUMIFS(AllPublicationData!$E:$E,AllPublicationData!$A:$A,'Publication Table (%)'!$B81,AllPublicationData!$B:$B,'Publication Table (%)'!K$7)))))))</f>
        <v>0.1076923076923077</v>
      </c>
      <c r="L81" s="96">
        <f>IF('Publication Table (%)'!$C$5="All Cancelled Operations",
IFERROR(SUMIFS(AllPublicationData!$F:$F,AllPublicationData!$A:$A,'Publication Table (%)'!$B81,AllPublicationData!$B:$B,'Publication Table (%)'!$C$4,AllPublicationData!$D:$D,'Publication Table (%)'!L$7)/
SUMIFS(AllPublicationData!$E:$E,AllPublicationData!$A:$A,'Publication Table (%)'!$B81,AllPublicationData!$B:$B,'Publication Table (%)'!$C$4,AllPublicationData!$D:$D,'Publication Table (%)'!L$7),
SUMIFS(AllPublicationData!$F:$F,AllPublicationData!$A:$A,'Publication Table (%)'!$B81,AllPublicationData!$B:$B,'Publication Table (%)'!L$7)/
SUMIFS(AllPublicationData!$E:$E,AllPublicationData!$A:$A,'Publication Table (%)'!$B81,AllPublicationData!$B:$B,'Publication Table (%)'!L$7)),
IF('Publication Table (%)'!$C$5="Operations cancelled by patient",
IFERROR(SUMIFS(AllPublicationData!$G:$G,AllPublicationData!$A:$A,'Publication Table (%)'!$B81,AllPublicationData!$B:$B,'Publication Table (%)'!$C$4,AllPublicationData!$D:$D,'Publication Table (%)'!L$7)/
SUMIFS(AllPublicationData!$E:$E,AllPublicationData!$A:$A,'Publication Table (%)'!$B81,AllPublicationData!$B:$B,'Publication Table (%)'!$C$4,AllPublicationData!$D:$D,'Publication Table (%)'!L$7),
SUMIFS(AllPublicationData!$G:$G,AllPublicationData!$A:$A,'Publication Table (%)'!$B81,AllPublicationData!$B:$B,'Publication Table (%)'!L$7)/
SUMIFS(AllPublicationData!$E:$E,AllPublicationData!$A:$A,'Publication Table (%)'!$B81,AllPublicationData!$B:$B,'Publication Table (%)'!L$7)),
IF('Publication Table (%)'!$C$5="Operations cancelled for clinical reasons",
IFERROR(SUMIFS(AllPublicationData!$H:$H,AllPublicationData!$A:$A,'Publication Table (%)'!$B81,AllPublicationData!$B:$B,'Publication Table (%)'!$C$4,AllPublicationData!$D:$D,'Publication Table (%)'!L$7)/
SUMIFS(AllPublicationData!$E:$E,AllPublicationData!$A:$A,'Publication Table (%)'!$B81,AllPublicationData!$B:$B,'Publication Table (%)'!$C$4,AllPublicationData!$D:$D,'Publication Table (%)'!L$7),
SUMIFS(AllPublicationData!$H:$H,AllPublicationData!$A:$A,'Publication Table (%)'!$B81,AllPublicationData!$B:$B,'Publication Table (%)'!L$7)/
SUMIFS(AllPublicationData!$E:$E,AllPublicationData!$A:$A,'Publication Table (%)'!$B81,AllPublicationData!$B:$B,'Publication Table (%)'!L$7)),
IF('Publication Table (%)'!$C$5="Operations cancelled for non-clinical/capacity reasons",
IFERROR(SUMIFS(AllPublicationData!$I:$I,AllPublicationData!$A:$A,'Publication Table (%)'!$B81,AllPublicationData!$B:$B,'Publication Table (%)'!$C$4,AllPublicationData!$D:$D,'Publication Table (%)'!L$7)/
SUMIFS(AllPublicationData!$E:$E,AllPublicationData!$A:$A,'Publication Table (%)'!$B81,AllPublicationData!$B:$B,'Publication Table (%)'!$C$4,AllPublicationData!$D:$D,'Publication Table (%)'!L$7),
SUMIFS(AllPublicationData!$I:$I,AllPublicationData!$A:$A,'Publication Table (%)'!$B81,AllPublicationData!$B:$B,'Publication Table (%)'!L$7)/
SUMIFS(AllPublicationData!$E:$E,AllPublicationData!$A:$A,'Publication Table (%)'!$B81,AllPublicationData!$B:$B,'Publication Table (%)'!L$7)),
IF('Publication Table (%)'!$C$5="Cancellations for other reasons",
IFERROR(SUMIFS(AllPublicationData!$J:$J,AllPublicationData!$A:$A,'Publication Table (%)'!$B81,AllPublicationData!$B:$B,'Publication Table (%)'!$C$4,AllPublicationData!$D:$D,'Publication Table (%)'!L$7)/
SUMIFS(AllPublicationData!$E:$E,AllPublicationData!$A:$A,'Publication Table (%)'!$B81,AllPublicationData!$B:$B,'Publication Table (%)'!$C$4,AllPublicationData!$D:$D,'Publication Table (%)'!L$7),
SUMIFS(AllPublicationData!$J:$J,AllPublicationData!$A:$A,'Publication Table (%)'!$B81,AllPublicationData!$B:$B,'Publication Table (%)'!L$7)/
SUMIFS(AllPublicationData!$E:$E,AllPublicationData!$A:$A,'Publication Table (%)'!$B81,AllPublicationData!$B:$B,'Publication Table (%)'!L$7)))))))</f>
        <v>7.6350695567777419E-2</v>
      </c>
      <c r="M81" s="96">
        <f>IF('Publication Table (%)'!$C$5="All Cancelled Operations",
IFERROR(SUMIFS(AllPublicationData!$F:$F,AllPublicationData!$A:$A,'Publication Table (%)'!$B81,AllPublicationData!$B:$B,'Publication Table (%)'!$C$4,AllPublicationData!$D:$D,'Publication Table (%)'!M$7)/
SUMIFS(AllPublicationData!$E:$E,AllPublicationData!$A:$A,'Publication Table (%)'!$B81,AllPublicationData!$B:$B,'Publication Table (%)'!$C$4,AllPublicationData!$D:$D,'Publication Table (%)'!M$7),
SUMIFS(AllPublicationData!$F:$F,AllPublicationData!$A:$A,'Publication Table (%)'!$B81,AllPublicationData!$B:$B,'Publication Table (%)'!M$7)/
SUMIFS(AllPublicationData!$E:$E,AllPublicationData!$A:$A,'Publication Table (%)'!$B81,AllPublicationData!$B:$B,'Publication Table (%)'!M$7)),
IF('Publication Table (%)'!$C$5="Operations cancelled by patient",
IFERROR(SUMIFS(AllPublicationData!$G:$G,AllPublicationData!$A:$A,'Publication Table (%)'!$B81,AllPublicationData!$B:$B,'Publication Table (%)'!$C$4,AllPublicationData!$D:$D,'Publication Table (%)'!M$7)/
SUMIFS(AllPublicationData!$E:$E,AllPublicationData!$A:$A,'Publication Table (%)'!$B81,AllPublicationData!$B:$B,'Publication Table (%)'!$C$4,AllPublicationData!$D:$D,'Publication Table (%)'!M$7),
SUMIFS(AllPublicationData!$G:$G,AllPublicationData!$A:$A,'Publication Table (%)'!$B81,AllPublicationData!$B:$B,'Publication Table (%)'!M$7)/
SUMIFS(AllPublicationData!$E:$E,AllPublicationData!$A:$A,'Publication Table (%)'!$B81,AllPublicationData!$B:$B,'Publication Table (%)'!M$7)),
IF('Publication Table (%)'!$C$5="Operations cancelled for clinical reasons",
IFERROR(SUMIFS(AllPublicationData!$H:$H,AllPublicationData!$A:$A,'Publication Table (%)'!$B81,AllPublicationData!$B:$B,'Publication Table (%)'!$C$4,AllPublicationData!$D:$D,'Publication Table (%)'!M$7)/
SUMIFS(AllPublicationData!$E:$E,AllPublicationData!$A:$A,'Publication Table (%)'!$B81,AllPublicationData!$B:$B,'Publication Table (%)'!$C$4,AllPublicationData!$D:$D,'Publication Table (%)'!M$7),
SUMIFS(AllPublicationData!$H:$H,AllPublicationData!$A:$A,'Publication Table (%)'!$B81,AllPublicationData!$B:$B,'Publication Table (%)'!M$7)/
SUMIFS(AllPublicationData!$E:$E,AllPublicationData!$A:$A,'Publication Table (%)'!$B81,AllPublicationData!$B:$B,'Publication Table (%)'!M$7)),
IF('Publication Table (%)'!$C$5="Operations cancelled for non-clinical/capacity reasons",
IFERROR(SUMIFS(AllPublicationData!$I:$I,AllPublicationData!$A:$A,'Publication Table (%)'!$B81,AllPublicationData!$B:$B,'Publication Table (%)'!$C$4,AllPublicationData!$D:$D,'Publication Table (%)'!M$7)/
SUMIFS(AllPublicationData!$E:$E,AllPublicationData!$A:$A,'Publication Table (%)'!$B81,AllPublicationData!$B:$B,'Publication Table (%)'!$C$4,AllPublicationData!$D:$D,'Publication Table (%)'!M$7),
SUMIFS(AllPublicationData!$I:$I,AllPublicationData!$A:$A,'Publication Table (%)'!$B81,AllPublicationData!$B:$B,'Publication Table (%)'!M$7)/
SUMIFS(AllPublicationData!$E:$E,AllPublicationData!$A:$A,'Publication Table (%)'!$B81,AllPublicationData!$B:$B,'Publication Table (%)'!M$7)),
IF('Publication Table (%)'!$C$5="Cancellations for other reasons",
IFERROR(SUMIFS(AllPublicationData!$J:$J,AllPublicationData!$A:$A,'Publication Table (%)'!$B81,AllPublicationData!$B:$B,'Publication Table (%)'!$C$4,AllPublicationData!$D:$D,'Publication Table (%)'!M$7)/
SUMIFS(AllPublicationData!$E:$E,AllPublicationData!$A:$A,'Publication Table (%)'!$B81,AllPublicationData!$B:$B,'Publication Table (%)'!$C$4,AllPublicationData!$D:$D,'Publication Table (%)'!M$7),
SUMIFS(AllPublicationData!$J:$J,AllPublicationData!$A:$A,'Publication Table (%)'!$B81,AllPublicationData!$B:$B,'Publication Table (%)'!M$7)/
SUMIFS(AllPublicationData!$E:$E,AllPublicationData!$A:$A,'Publication Table (%)'!$B81,AllPublicationData!$B:$B,'Publication Table (%)'!M$7)))))))</f>
        <v>0.11990008326394672</v>
      </c>
      <c r="N81" s="96">
        <f>IF('Publication Table (%)'!$C$5="All Cancelled Operations",
IFERROR(SUMIFS(AllPublicationData!$F:$F,AllPublicationData!$A:$A,'Publication Table (%)'!$B81,AllPublicationData!$B:$B,'Publication Table (%)'!$C$4,AllPublicationData!$D:$D,'Publication Table (%)'!N$7)/
SUMIFS(AllPublicationData!$E:$E,AllPublicationData!$A:$A,'Publication Table (%)'!$B81,AllPublicationData!$B:$B,'Publication Table (%)'!$C$4,AllPublicationData!$D:$D,'Publication Table (%)'!N$7),
SUMIFS(AllPublicationData!$F:$F,AllPublicationData!$A:$A,'Publication Table (%)'!$B81,AllPublicationData!$B:$B,'Publication Table (%)'!N$7)/
SUMIFS(AllPublicationData!$E:$E,AllPublicationData!$A:$A,'Publication Table (%)'!$B81,AllPublicationData!$B:$B,'Publication Table (%)'!N$7)),
IF('Publication Table (%)'!$C$5="Operations cancelled by patient",
IFERROR(SUMIFS(AllPublicationData!$G:$G,AllPublicationData!$A:$A,'Publication Table (%)'!$B81,AllPublicationData!$B:$B,'Publication Table (%)'!$C$4,AllPublicationData!$D:$D,'Publication Table (%)'!N$7)/
SUMIFS(AllPublicationData!$E:$E,AllPublicationData!$A:$A,'Publication Table (%)'!$B81,AllPublicationData!$B:$B,'Publication Table (%)'!$C$4,AllPublicationData!$D:$D,'Publication Table (%)'!N$7),
SUMIFS(AllPublicationData!$G:$G,AllPublicationData!$A:$A,'Publication Table (%)'!$B81,AllPublicationData!$B:$B,'Publication Table (%)'!N$7)/
SUMIFS(AllPublicationData!$E:$E,AllPublicationData!$A:$A,'Publication Table (%)'!$B81,AllPublicationData!$B:$B,'Publication Table (%)'!N$7)),
IF('Publication Table (%)'!$C$5="Operations cancelled for clinical reasons",
IFERROR(SUMIFS(AllPublicationData!$H:$H,AllPublicationData!$A:$A,'Publication Table (%)'!$B81,AllPublicationData!$B:$B,'Publication Table (%)'!$C$4,AllPublicationData!$D:$D,'Publication Table (%)'!N$7)/
SUMIFS(AllPublicationData!$E:$E,AllPublicationData!$A:$A,'Publication Table (%)'!$B81,AllPublicationData!$B:$B,'Publication Table (%)'!$C$4,AllPublicationData!$D:$D,'Publication Table (%)'!N$7),
SUMIFS(AllPublicationData!$H:$H,AllPublicationData!$A:$A,'Publication Table (%)'!$B81,AllPublicationData!$B:$B,'Publication Table (%)'!N$7)/
SUMIFS(AllPublicationData!$E:$E,AllPublicationData!$A:$A,'Publication Table (%)'!$B81,AllPublicationData!$B:$B,'Publication Table (%)'!N$7)),
IF('Publication Table (%)'!$C$5="Operations cancelled for non-clinical/capacity reasons",
IFERROR(SUMIFS(AllPublicationData!$I:$I,AllPublicationData!$A:$A,'Publication Table (%)'!$B81,AllPublicationData!$B:$B,'Publication Table (%)'!$C$4,AllPublicationData!$D:$D,'Publication Table (%)'!N$7)/
SUMIFS(AllPublicationData!$E:$E,AllPublicationData!$A:$A,'Publication Table (%)'!$B81,AllPublicationData!$B:$B,'Publication Table (%)'!$C$4,AllPublicationData!$D:$D,'Publication Table (%)'!N$7),
SUMIFS(AllPublicationData!$I:$I,AllPublicationData!$A:$A,'Publication Table (%)'!$B81,AllPublicationData!$B:$B,'Publication Table (%)'!N$7)/
SUMIFS(AllPublicationData!$E:$E,AllPublicationData!$A:$A,'Publication Table (%)'!$B81,AllPublicationData!$B:$B,'Publication Table (%)'!N$7)),
IF('Publication Table (%)'!$C$5="Cancellations for other reasons",
IFERROR(SUMIFS(AllPublicationData!$J:$J,AllPublicationData!$A:$A,'Publication Table (%)'!$B81,AllPublicationData!$B:$B,'Publication Table (%)'!$C$4,AllPublicationData!$D:$D,'Publication Table (%)'!N$7)/
SUMIFS(AllPublicationData!$E:$E,AllPublicationData!$A:$A,'Publication Table (%)'!$B81,AllPublicationData!$B:$B,'Publication Table (%)'!$C$4,AllPublicationData!$D:$D,'Publication Table (%)'!N$7),
SUMIFS(AllPublicationData!$J:$J,AllPublicationData!$A:$A,'Publication Table (%)'!$B81,AllPublicationData!$B:$B,'Publication Table (%)'!N$7)/
SUMIFS(AllPublicationData!$E:$E,AllPublicationData!$A:$A,'Publication Table (%)'!$B81,AllPublicationData!$B:$B,'Publication Table (%)'!N$7)))))))</f>
        <v>9.581086686022397E-2</v>
      </c>
      <c r="O81" s="96">
        <f>IF('Publication Table (%)'!$C$5="All Cancelled Operations",
IFERROR(SUMIFS(AllPublicationData!$F:$F,AllPublicationData!$A:$A,'Publication Table (%)'!$B81,AllPublicationData!$B:$B,'Publication Table (%)'!$C$4,AllPublicationData!$D:$D,'Publication Table (%)'!O$7)/
SUMIFS(AllPublicationData!$E:$E,AllPublicationData!$A:$A,'Publication Table (%)'!$B81,AllPublicationData!$B:$B,'Publication Table (%)'!$C$4,AllPublicationData!$D:$D,'Publication Table (%)'!O$7),
SUMIFS(AllPublicationData!$F:$F,AllPublicationData!$A:$A,'Publication Table (%)'!$B81,AllPublicationData!$B:$B,'Publication Table (%)'!O$7)/
SUMIFS(AllPublicationData!$E:$E,AllPublicationData!$A:$A,'Publication Table (%)'!$B81,AllPublicationData!$B:$B,'Publication Table (%)'!O$7)),
IF('Publication Table (%)'!$C$5="Operations cancelled by patient",
IFERROR(SUMIFS(AllPublicationData!$G:$G,AllPublicationData!$A:$A,'Publication Table (%)'!$B81,AllPublicationData!$B:$B,'Publication Table (%)'!$C$4,AllPublicationData!$D:$D,'Publication Table (%)'!O$7)/
SUMIFS(AllPublicationData!$E:$E,AllPublicationData!$A:$A,'Publication Table (%)'!$B81,AllPublicationData!$B:$B,'Publication Table (%)'!$C$4,AllPublicationData!$D:$D,'Publication Table (%)'!O$7),
SUMIFS(AllPublicationData!$G:$G,AllPublicationData!$A:$A,'Publication Table (%)'!$B81,AllPublicationData!$B:$B,'Publication Table (%)'!O$7)/
SUMIFS(AllPublicationData!$E:$E,AllPublicationData!$A:$A,'Publication Table (%)'!$B81,AllPublicationData!$B:$B,'Publication Table (%)'!O$7)),
IF('Publication Table (%)'!$C$5="Operations cancelled for clinical reasons",
IFERROR(SUMIFS(AllPublicationData!$H:$H,AllPublicationData!$A:$A,'Publication Table (%)'!$B81,AllPublicationData!$B:$B,'Publication Table (%)'!$C$4,AllPublicationData!$D:$D,'Publication Table (%)'!O$7)/
SUMIFS(AllPublicationData!$E:$E,AllPublicationData!$A:$A,'Publication Table (%)'!$B81,AllPublicationData!$B:$B,'Publication Table (%)'!$C$4,AllPublicationData!$D:$D,'Publication Table (%)'!O$7),
SUMIFS(AllPublicationData!$H:$H,AllPublicationData!$A:$A,'Publication Table (%)'!$B81,AllPublicationData!$B:$B,'Publication Table (%)'!O$7)/
SUMIFS(AllPublicationData!$E:$E,AllPublicationData!$A:$A,'Publication Table (%)'!$B81,AllPublicationData!$B:$B,'Publication Table (%)'!O$7)),
IF('Publication Table (%)'!$C$5="Operations cancelled for non-clinical/capacity reasons",
IFERROR(SUMIFS(AllPublicationData!$I:$I,AllPublicationData!$A:$A,'Publication Table (%)'!$B81,AllPublicationData!$B:$B,'Publication Table (%)'!$C$4,AllPublicationData!$D:$D,'Publication Table (%)'!O$7)/
SUMIFS(AllPublicationData!$E:$E,AllPublicationData!$A:$A,'Publication Table (%)'!$B81,AllPublicationData!$B:$B,'Publication Table (%)'!$C$4,AllPublicationData!$D:$D,'Publication Table (%)'!O$7),
SUMIFS(AllPublicationData!$I:$I,AllPublicationData!$A:$A,'Publication Table (%)'!$B81,AllPublicationData!$B:$B,'Publication Table (%)'!O$7)/
SUMIFS(AllPublicationData!$E:$E,AllPublicationData!$A:$A,'Publication Table (%)'!$B81,AllPublicationData!$B:$B,'Publication Table (%)'!O$7)),
IF('Publication Table (%)'!$C$5="Cancellations for other reasons",
IFERROR(SUMIFS(AllPublicationData!$J:$J,AllPublicationData!$A:$A,'Publication Table (%)'!$B81,AllPublicationData!$B:$B,'Publication Table (%)'!$C$4,AllPublicationData!$D:$D,'Publication Table (%)'!O$7)/
SUMIFS(AllPublicationData!$E:$E,AllPublicationData!$A:$A,'Publication Table (%)'!$B81,AllPublicationData!$B:$B,'Publication Table (%)'!$C$4,AllPublicationData!$D:$D,'Publication Table (%)'!O$7),
SUMIFS(AllPublicationData!$J:$J,AllPublicationData!$A:$A,'Publication Table (%)'!$B81,AllPublicationData!$B:$B,'Publication Table (%)'!O$7)/
SUMIFS(AllPublicationData!$E:$E,AllPublicationData!$A:$A,'Publication Table (%)'!$B81,AllPublicationData!$B:$B,'Publication Table (%)'!O$7)))))))</f>
        <v>0.10096153846153846</v>
      </c>
      <c r="P81" s="96">
        <f>IF('Publication Table (%)'!$C$5="All Cancelled Operations",
IFERROR(SUMIFS(AllPublicationData!$F:$F,AllPublicationData!$A:$A,'Publication Table (%)'!$B81,AllPublicationData!$B:$B,'Publication Table (%)'!$C$4,AllPublicationData!$D:$D,'Publication Table (%)'!P$7)/
SUMIFS(AllPublicationData!$E:$E,AllPublicationData!$A:$A,'Publication Table (%)'!$B81,AllPublicationData!$B:$B,'Publication Table (%)'!$C$4,AllPublicationData!$D:$D,'Publication Table (%)'!P$7),
SUMIFS(AllPublicationData!$F:$F,AllPublicationData!$A:$A,'Publication Table (%)'!$B81,AllPublicationData!$B:$B,'Publication Table (%)'!P$7)/
SUMIFS(AllPublicationData!$E:$E,AllPublicationData!$A:$A,'Publication Table (%)'!$B81,AllPublicationData!$B:$B,'Publication Table (%)'!P$7)),
IF('Publication Table (%)'!$C$5="Operations cancelled by patient",
IFERROR(SUMIFS(AllPublicationData!$G:$G,AllPublicationData!$A:$A,'Publication Table (%)'!$B81,AllPublicationData!$B:$B,'Publication Table (%)'!$C$4,AllPublicationData!$D:$D,'Publication Table (%)'!P$7)/
SUMIFS(AllPublicationData!$E:$E,AllPublicationData!$A:$A,'Publication Table (%)'!$B81,AllPublicationData!$B:$B,'Publication Table (%)'!$C$4,AllPublicationData!$D:$D,'Publication Table (%)'!P$7),
SUMIFS(AllPublicationData!$G:$G,AllPublicationData!$A:$A,'Publication Table (%)'!$B81,AllPublicationData!$B:$B,'Publication Table (%)'!P$7)/
SUMIFS(AllPublicationData!$E:$E,AllPublicationData!$A:$A,'Publication Table (%)'!$B81,AllPublicationData!$B:$B,'Publication Table (%)'!P$7)),
IF('Publication Table (%)'!$C$5="Operations cancelled for clinical reasons",
IFERROR(SUMIFS(AllPublicationData!$H:$H,AllPublicationData!$A:$A,'Publication Table (%)'!$B81,AllPublicationData!$B:$B,'Publication Table (%)'!$C$4,AllPublicationData!$D:$D,'Publication Table (%)'!P$7)/
SUMIFS(AllPublicationData!$E:$E,AllPublicationData!$A:$A,'Publication Table (%)'!$B81,AllPublicationData!$B:$B,'Publication Table (%)'!$C$4,AllPublicationData!$D:$D,'Publication Table (%)'!P$7),
SUMIFS(AllPublicationData!$H:$H,AllPublicationData!$A:$A,'Publication Table (%)'!$B81,AllPublicationData!$B:$B,'Publication Table (%)'!P$7)/
SUMIFS(AllPublicationData!$E:$E,AllPublicationData!$A:$A,'Publication Table (%)'!$B81,AllPublicationData!$B:$B,'Publication Table (%)'!P$7)),
IF('Publication Table (%)'!$C$5="Operations cancelled for non-clinical/capacity reasons",
IFERROR(SUMIFS(AllPublicationData!$I:$I,AllPublicationData!$A:$A,'Publication Table (%)'!$B81,AllPublicationData!$B:$B,'Publication Table (%)'!$C$4,AllPublicationData!$D:$D,'Publication Table (%)'!P$7)/
SUMIFS(AllPublicationData!$E:$E,AllPublicationData!$A:$A,'Publication Table (%)'!$B81,AllPublicationData!$B:$B,'Publication Table (%)'!$C$4,AllPublicationData!$D:$D,'Publication Table (%)'!P$7),
SUMIFS(AllPublicationData!$I:$I,AllPublicationData!$A:$A,'Publication Table (%)'!$B81,AllPublicationData!$B:$B,'Publication Table (%)'!P$7)/
SUMIFS(AllPublicationData!$E:$E,AllPublicationData!$A:$A,'Publication Table (%)'!$B81,AllPublicationData!$B:$B,'Publication Table (%)'!P$7)),
IF('Publication Table (%)'!$C$5="Cancellations for other reasons",
IFERROR(SUMIFS(AllPublicationData!$J:$J,AllPublicationData!$A:$A,'Publication Table (%)'!$B81,AllPublicationData!$B:$B,'Publication Table (%)'!$C$4,AllPublicationData!$D:$D,'Publication Table (%)'!P$7)/
SUMIFS(AllPublicationData!$E:$E,AllPublicationData!$A:$A,'Publication Table (%)'!$B81,AllPublicationData!$B:$B,'Publication Table (%)'!$C$4,AllPublicationData!$D:$D,'Publication Table (%)'!P$7),
SUMIFS(AllPublicationData!$J:$J,AllPublicationData!$A:$A,'Publication Table (%)'!$B81,AllPublicationData!$B:$B,'Publication Table (%)'!P$7)/
SUMIFS(AllPublicationData!$E:$E,AllPublicationData!$A:$A,'Publication Table (%)'!$B81,AllPublicationData!$B:$B,'Publication Table (%)'!P$7)))))))</f>
        <v>4.1860465116279069E-2</v>
      </c>
      <c r="Q81" s="96">
        <f>IF('Publication Table (%)'!$C$5="All Cancelled Operations",
IFERROR(SUMIFS(AllPublicationData!$F:$F,AllPublicationData!$A:$A,'Publication Table (%)'!$B81,AllPublicationData!$B:$B,'Publication Table (%)'!$C$4,AllPublicationData!$D:$D,'Publication Table (%)'!Q$7)/
SUMIFS(AllPublicationData!$E:$E,AllPublicationData!$A:$A,'Publication Table (%)'!$B81,AllPublicationData!$B:$B,'Publication Table (%)'!$C$4,AllPublicationData!$D:$D,'Publication Table (%)'!Q$7),
SUMIFS(AllPublicationData!$F:$F,AllPublicationData!$A:$A,'Publication Table (%)'!$B81,AllPublicationData!$B:$B,'Publication Table (%)'!Q$7)/
SUMIFS(AllPublicationData!$E:$E,AllPublicationData!$A:$A,'Publication Table (%)'!$B81,AllPublicationData!$B:$B,'Publication Table (%)'!Q$7)),
IF('Publication Table (%)'!$C$5="Operations cancelled by patient",
IFERROR(SUMIFS(AllPublicationData!$G:$G,AllPublicationData!$A:$A,'Publication Table (%)'!$B81,AllPublicationData!$B:$B,'Publication Table (%)'!$C$4,AllPublicationData!$D:$D,'Publication Table (%)'!Q$7)/
SUMIFS(AllPublicationData!$E:$E,AllPublicationData!$A:$A,'Publication Table (%)'!$B81,AllPublicationData!$B:$B,'Publication Table (%)'!$C$4,AllPublicationData!$D:$D,'Publication Table (%)'!Q$7),
SUMIFS(AllPublicationData!$G:$G,AllPublicationData!$A:$A,'Publication Table (%)'!$B81,AllPublicationData!$B:$B,'Publication Table (%)'!Q$7)/
SUMIFS(AllPublicationData!$E:$E,AllPublicationData!$A:$A,'Publication Table (%)'!$B81,AllPublicationData!$B:$B,'Publication Table (%)'!Q$7)),
IF('Publication Table (%)'!$C$5="Operations cancelled for clinical reasons",
IFERROR(SUMIFS(AllPublicationData!$H:$H,AllPublicationData!$A:$A,'Publication Table (%)'!$B81,AllPublicationData!$B:$B,'Publication Table (%)'!$C$4,AllPublicationData!$D:$D,'Publication Table (%)'!Q$7)/
SUMIFS(AllPublicationData!$E:$E,AllPublicationData!$A:$A,'Publication Table (%)'!$B81,AllPublicationData!$B:$B,'Publication Table (%)'!$C$4,AllPublicationData!$D:$D,'Publication Table (%)'!Q$7),
SUMIFS(AllPublicationData!$H:$H,AllPublicationData!$A:$A,'Publication Table (%)'!$B81,AllPublicationData!$B:$B,'Publication Table (%)'!Q$7)/
SUMIFS(AllPublicationData!$E:$E,AllPublicationData!$A:$A,'Publication Table (%)'!$B81,AllPublicationData!$B:$B,'Publication Table (%)'!Q$7)),
IF('Publication Table (%)'!$C$5="Operations cancelled for non-clinical/capacity reasons",
IFERROR(SUMIFS(AllPublicationData!$I:$I,AllPublicationData!$A:$A,'Publication Table (%)'!$B81,AllPublicationData!$B:$B,'Publication Table (%)'!$C$4,AllPublicationData!$D:$D,'Publication Table (%)'!Q$7)/
SUMIFS(AllPublicationData!$E:$E,AllPublicationData!$A:$A,'Publication Table (%)'!$B81,AllPublicationData!$B:$B,'Publication Table (%)'!$C$4,AllPublicationData!$D:$D,'Publication Table (%)'!Q$7),
SUMIFS(AllPublicationData!$I:$I,AllPublicationData!$A:$A,'Publication Table (%)'!$B81,AllPublicationData!$B:$B,'Publication Table (%)'!Q$7)/
SUMIFS(AllPublicationData!$E:$E,AllPublicationData!$A:$A,'Publication Table (%)'!$B81,AllPublicationData!$B:$B,'Publication Table (%)'!Q$7)),
IF('Publication Table (%)'!$C$5="Cancellations for other reasons",
IFERROR(SUMIFS(AllPublicationData!$J:$J,AllPublicationData!$A:$A,'Publication Table (%)'!$B81,AllPublicationData!$B:$B,'Publication Table (%)'!$C$4,AllPublicationData!$D:$D,'Publication Table (%)'!Q$7)/
SUMIFS(AllPublicationData!$E:$E,AllPublicationData!$A:$A,'Publication Table (%)'!$B81,AllPublicationData!$B:$B,'Publication Table (%)'!$C$4,AllPublicationData!$D:$D,'Publication Table (%)'!Q$7),
SUMIFS(AllPublicationData!$J:$J,AllPublicationData!$A:$A,'Publication Table (%)'!$B81,AllPublicationData!$B:$B,'Publication Table (%)'!Q$7)/
SUMIFS(AllPublicationData!$E:$E,AllPublicationData!$A:$A,'Publication Table (%)'!$B81,AllPublicationData!$B:$B,'Publication Table (%)'!Q$7)))))))</f>
        <v>3.5502958579881658E-2</v>
      </c>
      <c r="R81" s="96">
        <f>IF('Publication Table (%)'!$C$5="All Cancelled Operations",
IFERROR(SUMIFS(AllPublicationData!$F:$F,AllPublicationData!$A:$A,'Publication Table (%)'!$B81,AllPublicationData!$B:$B,'Publication Table (%)'!$C$4,AllPublicationData!$D:$D,'Publication Table (%)'!R$7)/
SUMIFS(AllPublicationData!$E:$E,AllPublicationData!$A:$A,'Publication Table (%)'!$B81,AllPublicationData!$B:$B,'Publication Table (%)'!$C$4,AllPublicationData!$D:$D,'Publication Table (%)'!R$7),
SUMIFS(AllPublicationData!$F:$F,AllPublicationData!$A:$A,'Publication Table (%)'!$B81,AllPublicationData!$B:$B,'Publication Table (%)'!R$7)/
SUMIFS(AllPublicationData!$E:$E,AllPublicationData!$A:$A,'Publication Table (%)'!$B81,AllPublicationData!$B:$B,'Publication Table (%)'!R$7)),
IF('Publication Table (%)'!$C$5="Operations cancelled by patient",
IFERROR(SUMIFS(AllPublicationData!$G:$G,AllPublicationData!$A:$A,'Publication Table (%)'!$B81,AllPublicationData!$B:$B,'Publication Table (%)'!$C$4,AllPublicationData!$D:$D,'Publication Table (%)'!R$7)/
SUMIFS(AllPublicationData!$E:$E,AllPublicationData!$A:$A,'Publication Table (%)'!$B81,AllPublicationData!$B:$B,'Publication Table (%)'!$C$4,AllPublicationData!$D:$D,'Publication Table (%)'!R$7),
SUMIFS(AllPublicationData!$G:$G,AllPublicationData!$A:$A,'Publication Table (%)'!$B81,AllPublicationData!$B:$B,'Publication Table (%)'!R$7)/
SUMIFS(AllPublicationData!$E:$E,AllPublicationData!$A:$A,'Publication Table (%)'!$B81,AllPublicationData!$B:$B,'Publication Table (%)'!R$7)),
IF('Publication Table (%)'!$C$5="Operations cancelled for clinical reasons",
IFERROR(SUMIFS(AllPublicationData!$H:$H,AllPublicationData!$A:$A,'Publication Table (%)'!$B81,AllPublicationData!$B:$B,'Publication Table (%)'!$C$4,AllPublicationData!$D:$D,'Publication Table (%)'!R$7)/
SUMIFS(AllPublicationData!$E:$E,AllPublicationData!$A:$A,'Publication Table (%)'!$B81,AllPublicationData!$B:$B,'Publication Table (%)'!$C$4,AllPublicationData!$D:$D,'Publication Table (%)'!R$7),
SUMIFS(AllPublicationData!$H:$H,AllPublicationData!$A:$A,'Publication Table (%)'!$B81,AllPublicationData!$B:$B,'Publication Table (%)'!R$7)/
SUMIFS(AllPublicationData!$E:$E,AllPublicationData!$A:$A,'Publication Table (%)'!$B81,AllPublicationData!$B:$B,'Publication Table (%)'!R$7)),
IF('Publication Table (%)'!$C$5="Operations cancelled for non-clinical/capacity reasons",
IFERROR(SUMIFS(AllPublicationData!$I:$I,AllPublicationData!$A:$A,'Publication Table (%)'!$B81,AllPublicationData!$B:$B,'Publication Table (%)'!$C$4,AllPublicationData!$D:$D,'Publication Table (%)'!R$7)/
SUMIFS(AllPublicationData!$E:$E,AllPublicationData!$A:$A,'Publication Table (%)'!$B81,AllPublicationData!$B:$B,'Publication Table (%)'!$C$4,AllPublicationData!$D:$D,'Publication Table (%)'!R$7),
SUMIFS(AllPublicationData!$I:$I,AllPublicationData!$A:$A,'Publication Table (%)'!$B81,AllPublicationData!$B:$B,'Publication Table (%)'!R$7)/
SUMIFS(AllPublicationData!$E:$E,AllPublicationData!$A:$A,'Publication Table (%)'!$B81,AllPublicationData!$B:$B,'Publication Table (%)'!R$7)),
IF('Publication Table (%)'!$C$5="Cancellations for other reasons",
IFERROR(SUMIFS(AllPublicationData!$J:$J,AllPublicationData!$A:$A,'Publication Table (%)'!$B81,AllPublicationData!$B:$B,'Publication Table (%)'!$C$4,AllPublicationData!$D:$D,'Publication Table (%)'!R$7)/
SUMIFS(AllPublicationData!$E:$E,AllPublicationData!$A:$A,'Publication Table (%)'!$B81,AllPublicationData!$B:$B,'Publication Table (%)'!$C$4,AllPublicationData!$D:$D,'Publication Table (%)'!R$7),
SUMIFS(AllPublicationData!$J:$J,AllPublicationData!$A:$A,'Publication Table (%)'!$B81,AllPublicationData!$B:$B,'Publication Table (%)'!R$7)/
SUMIFS(AllPublicationData!$E:$E,AllPublicationData!$A:$A,'Publication Table (%)'!$B81,AllPublicationData!$B:$B,'Publication Table (%)'!R$7)))))))</f>
        <v>7.6591154261057171E-2</v>
      </c>
      <c r="S81" s="96">
        <f>IF('Publication Table (%)'!$C$5="All Cancelled Operations",
IFERROR(SUMIFS(AllPublicationData!$F:$F,AllPublicationData!$A:$A,'Publication Table (%)'!$B81,AllPublicationData!$B:$B,'Publication Table (%)'!$C$4,AllPublicationData!$D:$D,'Publication Table (%)'!S$7)/
SUMIFS(AllPublicationData!$E:$E,AllPublicationData!$A:$A,'Publication Table (%)'!$B81,AllPublicationData!$B:$B,'Publication Table (%)'!$C$4,AllPublicationData!$D:$D,'Publication Table (%)'!S$7),
SUMIFS(AllPublicationData!$F:$F,AllPublicationData!$A:$A,'Publication Table (%)'!$B81,AllPublicationData!$B:$B,'Publication Table (%)'!S$7)/
SUMIFS(AllPublicationData!$E:$E,AllPublicationData!$A:$A,'Publication Table (%)'!$B81,AllPublicationData!$B:$B,'Publication Table (%)'!S$7)),
IF('Publication Table (%)'!$C$5="Operations cancelled by patient",
IFERROR(SUMIFS(AllPublicationData!$G:$G,AllPublicationData!$A:$A,'Publication Table (%)'!$B81,AllPublicationData!$B:$B,'Publication Table (%)'!$C$4,AllPublicationData!$D:$D,'Publication Table (%)'!S$7)/
SUMIFS(AllPublicationData!$E:$E,AllPublicationData!$A:$A,'Publication Table (%)'!$B81,AllPublicationData!$B:$B,'Publication Table (%)'!$C$4,AllPublicationData!$D:$D,'Publication Table (%)'!S$7),
SUMIFS(AllPublicationData!$G:$G,AllPublicationData!$A:$A,'Publication Table (%)'!$B81,AllPublicationData!$B:$B,'Publication Table (%)'!S$7)/
SUMIFS(AllPublicationData!$E:$E,AllPublicationData!$A:$A,'Publication Table (%)'!$B81,AllPublicationData!$B:$B,'Publication Table (%)'!S$7)),
IF('Publication Table (%)'!$C$5="Operations cancelled for clinical reasons",
IFERROR(SUMIFS(AllPublicationData!$H:$H,AllPublicationData!$A:$A,'Publication Table (%)'!$B81,AllPublicationData!$B:$B,'Publication Table (%)'!$C$4,AllPublicationData!$D:$D,'Publication Table (%)'!S$7)/
SUMIFS(AllPublicationData!$E:$E,AllPublicationData!$A:$A,'Publication Table (%)'!$B81,AllPublicationData!$B:$B,'Publication Table (%)'!$C$4,AllPublicationData!$D:$D,'Publication Table (%)'!S$7),
SUMIFS(AllPublicationData!$H:$H,AllPublicationData!$A:$A,'Publication Table (%)'!$B81,AllPublicationData!$B:$B,'Publication Table (%)'!S$7)/
SUMIFS(AllPublicationData!$E:$E,AllPublicationData!$A:$A,'Publication Table (%)'!$B81,AllPublicationData!$B:$B,'Publication Table (%)'!S$7)),
IF('Publication Table (%)'!$C$5="Operations cancelled for non-clinical/capacity reasons",
IFERROR(SUMIFS(AllPublicationData!$I:$I,AllPublicationData!$A:$A,'Publication Table (%)'!$B81,AllPublicationData!$B:$B,'Publication Table (%)'!$C$4,AllPublicationData!$D:$D,'Publication Table (%)'!S$7)/
SUMIFS(AllPublicationData!$E:$E,AllPublicationData!$A:$A,'Publication Table (%)'!$B81,AllPublicationData!$B:$B,'Publication Table (%)'!$C$4,AllPublicationData!$D:$D,'Publication Table (%)'!S$7),
SUMIFS(AllPublicationData!$I:$I,AllPublicationData!$A:$A,'Publication Table (%)'!$B81,AllPublicationData!$B:$B,'Publication Table (%)'!S$7)/
SUMIFS(AllPublicationData!$E:$E,AllPublicationData!$A:$A,'Publication Table (%)'!$B81,AllPublicationData!$B:$B,'Publication Table (%)'!S$7)),
IF('Publication Table (%)'!$C$5="Cancellations for other reasons",
IFERROR(SUMIFS(AllPublicationData!$J:$J,AllPublicationData!$A:$A,'Publication Table (%)'!$B81,AllPublicationData!$B:$B,'Publication Table (%)'!$C$4,AllPublicationData!$D:$D,'Publication Table (%)'!S$7)/
SUMIFS(AllPublicationData!$E:$E,AllPublicationData!$A:$A,'Publication Table (%)'!$B81,AllPublicationData!$B:$B,'Publication Table (%)'!$C$4,AllPublicationData!$D:$D,'Publication Table (%)'!S$7),
SUMIFS(AllPublicationData!$J:$J,AllPublicationData!$A:$A,'Publication Table (%)'!$B81,AllPublicationData!$B:$B,'Publication Table (%)'!S$7)/
SUMIFS(AllPublicationData!$E:$E,AllPublicationData!$A:$A,'Publication Table (%)'!$B81,AllPublicationData!$B:$B,'Publication Table (%)'!S$7)))))))</f>
        <v>5.434782608695652E-2</v>
      </c>
    </row>
    <row r="82" spans="2:19" x14ac:dyDescent="0.35">
      <c r="B82" s="89">
        <v>43160</v>
      </c>
      <c r="C82" s="112">
        <f>IF('Publication Table (%)'!$C$5="All Cancelled Operations",
SUMIFS(AllPublicationData!$F:$F,AllPublicationData!$A:$A,'Publication Table (%)'!$B82,AllPublicationData!$B:$B,'Publication Table (%)'!$C$4),
IF('Publication Table (%)'!$C$5="Operations cancelled by patient",
SUMIFS(AllPublicationData!$G:$G,AllPublicationData!$A:$A,'Publication Table (%)'!$B82,AllPublicationData!$B:$B,'Publication Table (%)'!$C$4),
IF('Publication Table (%)'!$C$5="Operations cancelled for clinical reasons",
SUMIFS(AllPublicationData!$H:$H,AllPublicationData!$A:$A,'Publication Table (%)'!$B82,AllPublicationData!$B:$B,'Publication Table (%)'!$C$4),
IF('Publication Table (%)'!$C$5="Operations cancelled for non-clinical/capacity reasons",
SUMIFS(AllPublicationData!$I:$I,AllPublicationData!$A:$A,'Publication Table (%)'!$B82,AllPublicationData!$B:$B,'Publication Table (%)'!$C$4),
IF('Publication Table (%)'!$C$5="Cancellations for other reasons",
SUMIFS(AllPublicationData!$J:$J,AllPublicationData!$A:$A,'Publication Table (%)'!$B82,AllPublicationData!$B:$B,'Publication Table (%)'!$C$4))))))+
IF(AND($C$4="NHS Scotland",$C$5="All Cancelled Operations"),
SUMIFS(AllPublicationData!$F:$F,AllPublicationData!$A:$A,'Publication Table (%)'!$B82),
IF(AND($C$4="NHS Scotland",$C$5="Operations cancelled by patient"),
SUMIFS(AllPublicationData!$G:$G,AllPublicationData!$A:$A,'Publication Table (%)'!$B82),
IF(AND($C$4="NHS Scotland",$C$5="Operations cancelled for clinical reasons"),
SUMIFS(AllPublicationData!$H:$H,AllPublicationData!$A:$A,'Publication Table (%)'!$B82),
IF(AND($C$4="NHS Scotland",$C$5="Operations cancelled for non-clinical/capacity reasons"),
SUMIFS(AllPublicationData!$I:$I,AllPublicationData!$A:$A,'Publication Table (%)'!$B82),
IF(AND($C$4="NHS Scotland",$C$5="Cancellations for other reasons"),
SUMIFS(AllPublicationData!$J:$J,AllPublicationData!$A:$A,'Publication Table (%)'!$B82))))))</f>
        <v>3646</v>
      </c>
      <c r="D82" s="110">
        <f>IF(AND('Publication Table (%)'!$C$5="All Cancelled Operations",$C$4&lt;&gt;"NHS Scotland"),
IFERROR(SUMIFS(AllPublicationData!$F:$F,AllPublicationData!$A:$A,'Publication Table (%)'!$B82,AllPublicationData!$B:$B,'Publication Table (%)'!$C$4,AllPublicationData!$D:$D,'Publication Table (%)'!D$7)/
SUMIFS(AllPublicationData!$E:$E,AllPublicationData!$A:$A,'Publication Table (%)'!$B82,AllPublicationData!$B:$B,'Publication Table (%)'!$C$4,AllPublicationData!$D:$D,'Publication Table (%)'!D$7),
SUMIFS(AllPublicationData!$F:$F,AllPublicationData!$A:$A,'Publication Table (%)'!$B82,AllPublicationData!$B:$B,'Publication Table (%)'!D$7)/
SUMIFS(AllPublicationData!$E:$E,AllPublicationData!$A:$A,'Publication Table (%)'!$B82,AllPublicationData!$B:$B,'Publication Table (%)'!D$7)),
IF(AND('Publication Table (%)'!$C$5="Operations cancelled by patient",$C$4&lt;&gt;"NHS Scotland"),
IFERROR(SUMIFS(AllPublicationData!$G:$G,AllPublicationData!$A:$A,'Publication Table (%)'!$B82,AllPublicationData!$B:$B,'Publication Table (%)'!$C$4,AllPublicationData!$D:$D,'Publication Table (%)'!D$7)/
SUMIFS(AllPublicationData!$E:$E,AllPublicationData!$A:$A,'Publication Table (%)'!$B82,AllPublicationData!$B:$B,'Publication Table (%)'!$C$4,AllPublicationData!$D:$D,'Publication Table (%)'!D$7),
SUMIFS(AllPublicationData!$G:$G,AllPublicationData!$A:$A,'Publication Table (%)'!$B82,AllPublicationData!$B:$B,'Publication Table (%)'!D$7)/
SUMIFS(AllPublicationData!$E:$E,AllPublicationData!$A:$A,'Publication Table (%)'!$B82,AllPublicationData!$B:$B,'Publication Table (%)'!D$7)),
IF(AND('Publication Table (%)'!$C$5="Operations cancelled for clinical reasons",$C$4&lt;&gt;"NHS Scotland"),
IFERROR(SUMIFS(AllPublicationData!$H:$H,AllPublicationData!$A:$A,'Publication Table (%)'!$B82,AllPublicationData!$B:$B,'Publication Table (%)'!$C$4,AllPublicationData!$D:$D,'Publication Table (%)'!D$7)/
SUMIFS(AllPublicationData!$E:$E,AllPublicationData!$A:$A,'Publication Table (%)'!$B82,AllPublicationData!$B:$B,'Publication Table (%)'!$C$4,AllPublicationData!$D:$D,'Publication Table (%)'!D$7),
SUMIFS(AllPublicationData!$H:$H,AllPublicationData!$A:$A,'Publication Table (%)'!$B82,AllPublicationData!$B:$B,'Publication Table (%)'!D$7)/
SUMIFS(AllPublicationData!$E:$E,AllPublicationData!$A:$A,'Publication Table (%)'!$B82,AllPublicationData!$B:$B,'Publication Table (%)'!D$7)),
IF(AND('Publication Table (%)'!$C$5="Operations cancelled for non-clinical/capacity reasons",$C$4&lt;&gt;"NHS Scotland"),
IFERROR(SUMIFS(AllPublicationData!$I:$I,AllPublicationData!$A:$A,'Publication Table (%)'!$B82,AllPublicationData!$B:$B,'Publication Table (%)'!$C$4,AllPublicationData!$D:$D,'Publication Table (%)'!D$7)/
SUMIFS(AllPublicationData!$E:$E,AllPublicationData!$A:$A,'Publication Table (%)'!$B82,AllPublicationData!$B:$B,'Publication Table (%)'!$C$4,AllPublicationData!$D:$D,'Publication Table (%)'!D$7),
SUMIFS(AllPublicationData!$I:$I,AllPublicationData!$A:$A,'Publication Table (%)'!$B82,AllPublicationData!$B:$B,'Publication Table (%)'!D$7)/
SUMIFS(AllPublicationData!$E:$E,AllPublicationData!$A:$A,'Publication Table (%)'!$B82,AllPublicationData!$B:$B,'Publication Table (%)'!D$7)),
IF(AND('Publication Table (%)'!$C$5="Cancellations for other reasons",$C$4&lt;&gt;"NHS Scotland"),
IFERROR(SUMIFS(AllPublicationData!$J:$J,AllPublicationData!$A:$A,'Publication Table (%)'!$B82,AllPublicationData!$B:$B,'Publication Table (%)'!$C$4,AllPublicationData!$D:$D,'Publication Table (%)'!D$7)/
SUMIFS(AllPublicationData!$E:$E,AllPublicationData!$A:$A,'Publication Table (%)'!$B82,AllPublicationData!$B:$B,'Publication Table (%)'!$C$4,AllPublicationData!$D:$D,'Publication Table (%)'!D$7),
SUMIFS(AllPublicationData!$J:$J,AllPublicationData!$A:$A,'Publication Table (%)'!$B82,AllPublicationData!$B:$B,'Publication Table (%)'!D$7)/
SUMIFS(AllPublicationData!$E:$E,AllPublicationData!$A:$A,'Publication Table (%)'!$B82,AllPublicationData!$B:$B,'Publication Table (%)'!D$7)),
IF(AND($C$4="NHS Scotland",$C$5="All Cancelled Operations"),
SUMIFS(AllPublicationData!$F:$F,AllPublicationData!$A:$A,'Publication Table'!$B82)/
SUMIFS(AllPublicationData!$E:$E,AllPublicationData!$A:$A,'Publication Table'!$B82),
IF(AND($C$4="NHS Scotland",$C$5="Operations cancelled by patient"),
SUMIFS(AllPublicationData!$G:$G,AllPublicationData!$A:$A,'Publication Table'!$B82)/
SUMIFS(AllPublicationData!$E:$E,AllPublicationData!$A:$A,'Publication Table'!$B82),
IF(AND($C$4="NHS Scotland",$C$5="Operations cancelled for clinical reasons"),
SUMIFS(AllPublicationData!$H:$H,AllPublicationData!$A:$A,'Publication Table'!$B82)/
SUMIFS(AllPublicationData!$E:$E,AllPublicationData!$A:$A,'Publication Table'!$B82),
IF(AND($C$4="NHS Scotland",$C$5="Operations cancelled for non-clinical/capacity reasons"),
SUMIFS(AllPublicationData!$I:$I,AllPublicationData!$A:$A,'Publication Table'!$B82)/
SUMIFS(AllPublicationData!$E:$E,AllPublicationData!$A:$A,'Publication Table'!$B82),
IF(AND($C$4="NHS Scotland",$C$5="Cancellations for other reasons"),
SUMIFS(AllPublicationData!$J:$J,AllPublicationData!$A:$A,'Publication Table'!$B82)/
SUMIFS(AllPublicationData!$E:$E,AllPublicationData!$A:$A,'Publication Table'!$B82)))))))))))</f>
        <v>0.125529351007058</v>
      </c>
      <c r="E82" s="96">
        <f>IF('Publication Table (%)'!$C$5="All Cancelled Operations",
IFERROR(SUMIFS(AllPublicationData!$F:$F,AllPublicationData!$A:$A,'Publication Table (%)'!$B82,AllPublicationData!$B:$B,'Publication Table (%)'!$C$4,AllPublicationData!$D:$D,'Publication Table (%)'!E$7)/
SUMIFS(AllPublicationData!$E:$E,AllPublicationData!$A:$A,'Publication Table (%)'!$B82,AllPublicationData!$B:$B,'Publication Table (%)'!$C$4,AllPublicationData!$D:$D,'Publication Table (%)'!E$7),
SUMIFS(AllPublicationData!$F:$F,AllPublicationData!$A:$A,'Publication Table (%)'!$B82,AllPublicationData!$B:$B,'Publication Table (%)'!E$7)/
SUMIFS(AllPublicationData!$E:$E,AllPublicationData!$A:$A,'Publication Table (%)'!$B82,AllPublicationData!$B:$B,'Publication Table (%)'!E$7)),
IF('Publication Table (%)'!$C$5="Operations cancelled by patient",
IFERROR(SUMIFS(AllPublicationData!$G:$G,AllPublicationData!$A:$A,'Publication Table (%)'!$B82,AllPublicationData!$B:$B,'Publication Table (%)'!$C$4,AllPublicationData!$D:$D,'Publication Table (%)'!E$7)/
SUMIFS(AllPublicationData!$E:$E,AllPublicationData!$A:$A,'Publication Table (%)'!$B82,AllPublicationData!$B:$B,'Publication Table (%)'!$C$4,AllPublicationData!$D:$D,'Publication Table (%)'!E$7),
SUMIFS(AllPublicationData!$G:$G,AllPublicationData!$A:$A,'Publication Table (%)'!$B82,AllPublicationData!$B:$B,'Publication Table (%)'!E$7)/
SUMIFS(AllPublicationData!$E:$E,AllPublicationData!$A:$A,'Publication Table (%)'!$B82,AllPublicationData!$B:$B,'Publication Table (%)'!E$7)),
IF('Publication Table (%)'!$C$5="Operations cancelled for clinical reasons",
IFERROR(SUMIFS(AllPublicationData!$H:$H,AllPublicationData!$A:$A,'Publication Table (%)'!$B82,AllPublicationData!$B:$B,'Publication Table (%)'!$C$4,AllPublicationData!$D:$D,'Publication Table (%)'!E$7)/
SUMIFS(AllPublicationData!$E:$E,AllPublicationData!$A:$A,'Publication Table (%)'!$B82,AllPublicationData!$B:$B,'Publication Table (%)'!$C$4,AllPublicationData!$D:$D,'Publication Table (%)'!E$7),
SUMIFS(AllPublicationData!$H:$H,AllPublicationData!$A:$A,'Publication Table (%)'!$B82,AllPublicationData!$B:$B,'Publication Table (%)'!E$7)/
SUMIFS(AllPublicationData!$E:$E,AllPublicationData!$A:$A,'Publication Table (%)'!$B82,AllPublicationData!$B:$B,'Publication Table (%)'!E$7)),
IF('Publication Table (%)'!$C$5="Operations cancelled for non-clinical/capacity reasons",
IFERROR(SUMIFS(AllPublicationData!$I:$I,AllPublicationData!$A:$A,'Publication Table (%)'!$B82,AllPublicationData!$B:$B,'Publication Table (%)'!$C$4,AllPublicationData!$D:$D,'Publication Table (%)'!E$7)/
SUMIFS(AllPublicationData!$E:$E,AllPublicationData!$A:$A,'Publication Table (%)'!$B82,AllPublicationData!$B:$B,'Publication Table (%)'!$C$4,AllPublicationData!$D:$D,'Publication Table (%)'!E$7),
SUMIFS(AllPublicationData!$I:$I,AllPublicationData!$A:$A,'Publication Table (%)'!$B82,AllPublicationData!$B:$B,'Publication Table (%)'!E$7)/
SUMIFS(AllPublicationData!$E:$E,AllPublicationData!$A:$A,'Publication Table (%)'!$B82,AllPublicationData!$B:$B,'Publication Table (%)'!E$7)),
IF('Publication Table (%)'!$C$5="Cancellations for other reasons",
IFERROR(SUMIFS(AllPublicationData!$J:$J,AllPublicationData!$A:$A,'Publication Table (%)'!$B82,AllPublicationData!$B:$B,'Publication Table (%)'!$C$4,AllPublicationData!$D:$D,'Publication Table (%)'!E$7)/
SUMIFS(AllPublicationData!$E:$E,AllPublicationData!$A:$A,'Publication Table (%)'!$B82,AllPublicationData!$B:$B,'Publication Table (%)'!$C$4,AllPublicationData!$D:$D,'Publication Table (%)'!E$7),
SUMIFS(AllPublicationData!$J:$J,AllPublicationData!$A:$A,'Publication Table (%)'!$B82,AllPublicationData!$B:$B,'Publication Table (%)'!E$7)/
SUMIFS(AllPublicationData!$E:$E,AllPublicationData!$A:$A,'Publication Table (%)'!$B82,AllPublicationData!$B:$B,'Publication Table (%)'!E$7)))))))</f>
        <v>5.894736842105263E-2</v>
      </c>
      <c r="F82" s="96">
        <f>IF('Publication Table (%)'!$C$5="All Cancelled Operations",
IFERROR(SUMIFS(AllPublicationData!$F:$F,AllPublicationData!$A:$A,'Publication Table (%)'!$B82,AllPublicationData!$B:$B,'Publication Table (%)'!$C$4,AllPublicationData!$D:$D,'Publication Table (%)'!F$7)/
SUMIFS(AllPublicationData!$E:$E,AllPublicationData!$A:$A,'Publication Table (%)'!$B82,AllPublicationData!$B:$B,'Publication Table (%)'!$C$4,AllPublicationData!$D:$D,'Publication Table (%)'!F$7),
SUMIFS(AllPublicationData!$F:$F,AllPublicationData!$A:$A,'Publication Table (%)'!$B82,AllPublicationData!$B:$B,'Publication Table (%)'!F$7)/
SUMIFS(AllPublicationData!$E:$E,AllPublicationData!$A:$A,'Publication Table (%)'!$B82,AllPublicationData!$B:$B,'Publication Table (%)'!F$7)),
IF('Publication Table (%)'!$C$5="Operations cancelled by patient",
IFERROR(SUMIFS(AllPublicationData!$G:$G,AllPublicationData!$A:$A,'Publication Table (%)'!$B82,AllPublicationData!$B:$B,'Publication Table (%)'!$C$4,AllPublicationData!$D:$D,'Publication Table (%)'!F$7)/
SUMIFS(AllPublicationData!$E:$E,AllPublicationData!$A:$A,'Publication Table (%)'!$B82,AllPublicationData!$B:$B,'Publication Table (%)'!$C$4,AllPublicationData!$D:$D,'Publication Table (%)'!F$7),
SUMIFS(AllPublicationData!$G:$G,AllPublicationData!$A:$A,'Publication Table (%)'!$B82,AllPublicationData!$B:$B,'Publication Table (%)'!F$7)/
SUMIFS(AllPublicationData!$E:$E,AllPublicationData!$A:$A,'Publication Table (%)'!$B82,AllPublicationData!$B:$B,'Publication Table (%)'!F$7)),
IF('Publication Table (%)'!$C$5="Operations cancelled for clinical reasons",
IFERROR(SUMIFS(AllPublicationData!$H:$H,AllPublicationData!$A:$A,'Publication Table (%)'!$B82,AllPublicationData!$B:$B,'Publication Table (%)'!$C$4,AllPublicationData!$D:$D,'Publication Table (%)'!F$7)/
SUMIFS(AllPublicationData!$E:$E,AllPublicationData!$A:$A,'Publication Table (%)'!$B82,AllPublicationData!$B:$B,'Publication Table (%)'!$C$4,AllPublicationData!$D:$D,'Publication Table (%)'!F$7),
SUMIFS(AllPublicationData!$H:$H,AllPublicationData!$A:$A,'Publication Table (%)'!$B82,AllPublicationData!$B:$B,'Publication Table (%)'!F$7)/
SUMIFS(AllPublicationData!$E:$E,AllPublicationData!$A:$A,'Publication Table (%)'!$B82,AllPublicationData!$B:$B,'Publication Table (%)'!F$7)),
IF('Publication Table (%)'!$C$5="Operations cancelled for non-clinical/capacity reasons",
IFERROR(SUMIFS(AllPublicationData!$I:$I,AllPublicationData!$A:$A,'Publication Table (%)'!$B82,AllPublicationData!$B:$B,'Publication Table (%)'!$C$4,AllPublicationData!$D:$D,'Publication Table (%)'!F$7)/
SUMIFS(AllPublicationData!$E:$E,AllPublicationData!$A:$A,'Publication Table (%)'!$B82,AllPublicationData!$B:$B,'Publication Table (%)'!$C$4,AllPublicationData!$D:$D,'Publication Table (%)'!F$7),
SUMIFS(AllPublicationData!$I:$I,AllPublicationData!$A:$A,'Publication Table (%)'!$B82,AllPublicationData!$B:$B,'Publication Table (%)'!F$7)/
SUMIFS(AllPublicationData!$E:$E,AllPublicationData!$A:$A,'Publication Table (%)'!$B82,AllPublicationData!$B:$B,'Publication Table (%)'!F$7)),
IF('Publication Table (%)'!$C$5="Cancellations for other reasons",
IFERROR(SUMIFS(AllPublicationData!$J:$J,AllPublicationData!$A:$A,'Publication Table (%)'!$B82,AllPublicationData!$B:$B,'Publication Table (%)'!$C$4,AllPublicationData!$D:$D,'Publication Table (%)'!F$7)/
SUMIFS(AllPublicationData!$E:$E,AllPublicationData!$A:$A,'Publication Table (%)'!$B82,AllPublicationData!$B:$B,'Publication Table (%)'!$C$4,AllPublicationData!$D:$D,'Publication Table (%)'!F$7),
SUMIFS(AllPublicationData!$J:$J,AllPublicationData!$A:$A,'Publication Table (%)'!$B82,AllPublicationData!$B:$B,'Publication Table (%)'!F$7)/
SUMIFS(AllPublicationData!$E:$E,AllPublicationData!$A:$A,'Publication Table (%)'!$B82,AllPublicationData!$B:$B,'Publication Table (%)'!F$7)))))))</f>
        <v>0.10146500271296799</v>
      </c>
      <c r="G82" s="96">
        <f>IF('Publication Table (%)'!$C$5="All Cancelled Operations",
IFERROR(SUMIFS(AllPublicationData!$F:$F,AllPublicationData!$A:$A,'Publication Table (%)'!$B82,AllPublicationData!$B:$B,'Publication Table (%)'!$C$4,AllPublicationData!$D:$D,'Publication Table (%)'!G$7)/
SUMIFS(AllPublicationData!$E:$E,AllPublicationData!$A:$A,'Publication Table (%)'!$B82,AllPublicationData!$B:$B,'Publication Table (%)'!$C$4,AllPublicationData!$D:$D,'Publication Table (%)'!G$7),
SUMIFS(AllPublicationData!$F:$F,AllPublicationData!$A:$A,'Publication Table (%)'!$B82,AllPublicationData!$B:$B,'Publication Table (%)'!G$7)/
SUMIFS(AllPublicationData!$E:$E,AllPublicationData!$A:$A,'Publication Table (%)'!$B82,AllPublicationData!$B:$B,'Publication Table (%)'!G$7)),
IF('Publication Table (%)'!$C$5="Operations cancelled by patient",
IFERROR(SUMIFS(AllPublicationData!$G:$G,AllPublicationData!$A:$A,'Publication Table (%)'!$B82,AllPublicationData!$B:$B,'Publication Table (%)'!$C$4,AllPublicationData!$D:$D,'Publication Table (%)'!G$7)/
SUMIFS(AllPublicationData!$E:$E,AllPublicationData!$A:$A,'Publication Table (%)'!$B82,AllPublicationData!$B:$B,'Publication Table (%)'!$C$4,AllPublicationData!$D:$D,'Publication Table (%)'!G$7),
SUMIFS(AllPublicationData!$G:$G,AllPublicationData!$A:$A,'Publication Table (%)'!$B82,AllPublicationData!$B:$B,'Publication Table (%)'!G$7)/
SUMIFS(AllPublicationData!$E:$E,AllPublicationData!$A:$A,'Publication Table (%)'!$B82,AllPublicationData!$B:$B,'Publication Table (%)'!G$7)),
IF('Publication Table (%)'!$C$5="Operations cancelled for clinical reasons",
IFERROR(SUMIFS(AllPublicationData!$H:$H,AllPublicationData!$A:$A,'Publication Table (%)'!$B82,AllPublicationData!$B:$B,'Publication Table (%)'!$C$4,AllPublicationData!$D:$D,'Publication Table (%)'!G$7)/
SUMIFS(AllPublicationData!$E:$E,AllPublicationData!$A:$A,'Publication Table (%)'!$B82,AllPublicationData!$B:$B,'Publication Table (%)'!$C$4,AllPublicationData!$D:$D,'Publication Table (%)'!G$7),
SUMIFS(AllPublicationData!$H:$H,AllPublicationData!$A:$A,'Publication Table (%)'!$B82,AllPublicationData!$B:$B,'Publication Table (%)'!G$7)/
SUMIFS(AllPublicationData!$E:$E,AllPublicationData!$A:$A,'Publication Table (%)'!$B82,AllPublicationData!$B:$B,'Publication Table (%)'!G$7)),
IF('Publication Table (%)'!$C$5="Operations cancelled for non-clinical/capacity reasons",
IFERROR(SUMIFS(AllPublicationData!$I:$I,AllPublicationData!$A:$A,'Publication Table (%)'!$B82,AllPublicationData!$B:$B,'Publication Table (%)'!$C$4,AllPublicationData!$D:$D,'Publication Table (%)'!G$7)/
SUMIFS(AllPublicationData!$E:$E,AllPublicationData!$A:$A,'Publication Table (%)'!$B82,AllPublicationData!$B:$B,'Publication Table (%)'!$C$4,AllPublicationData!$D:$D,'Publication Table (%)'!G$7),
SUMIFS(AllPublicationData!$I:$I,AllPublicationData!$A:$A,'Publication Table (%)'!$B82,AllPublicationData!$B:$B,'Publication Table (%)'!G$7)/
SUMIFS(AllPublicationData!$E:$E,AllPublicationData!$A:$A,'Publication Table (%)'!$B82,AllPublicationData!$B:$B,'Publication Table (%)'!G$7)),
IF('Publication Table (%)'!$C$5="Cancellations for other reasons",
IFERROR(SUMIFS(AllPublicationData!$J:$J,AllPublicationData!$A:$A,'Publication Table (%)'!$B82,AllPublicationData!$B:$B,'Publication Table (%)'!$C$4,AllPublicationData!$D:$D,'Publication Table (%)'!G$7)/
SUMIFS(AllPublicationData!$E:$E,AllPublicationData!$A:$A,'Publication Table (%)'!$B82,AllPublicationData!$B:$B,'Publication Table (%)'!$C$4,AllPublicationData!$D:$D,'Publication Table (%)'!G$7),
SUMIFS(AllPublicationData!$J:$J,AllPublicationData!$A:$A,'Publication Table (%)'!$B82,AllPublicationData!$B:$B,'Publication Table (%)'!G$7)/
SUMIFS(AllPublicationData!$E:$E,AllPublicationData!$A:$A,'Publication Table (%)'!$B82,AllPublicationData!$B:$B,'Publication Table (%)'!G$7)))))))</f>
        <v>0.2205240174672489</v>
      </c>
      <c r="H82" s="96">
        <f>IF('Publication Table (%)'!$C$5="All Cancelled Operations",
IFERROR(SUMIFS(AllPublicationData!$F:$F,AllPublicationData!$A:$A,'Publication Table (%)'!$B82,AllPublicationData!$B:$B,'Publication Table (%)'!$C$4,AllPublicationData!$D:$D,'Publication Table (%)'!H$7)/
SUMIFS(AllPublicationData!$E:$E,AllPublicationData!$A:$A,'Publication Table (%)'!$B82,AllPublicationData!$B:$B,'Publication Table (%)'!$C$4,AllPublicationData!$D:$D,'Publication Table (%)'!H$7),
SUMIFS(AllPublicationData!$F:$F,AllPublicationData!$A:$A,'Publication Table (%)'!$B82,AllPublicationData!$B:$B,'Publication Table (%)'!H$7)/
SUMIFS(AllPublicationData!$E:$E,AllPublicationData!$A:$A,'Publication Table (%)'!$B82,AllPublicationData!$B:$B,'Publication Table (%)'!H$7)),
IF('Publication Table (%)'!$C$5="Operations cancelled by patient",
IFERROR(SUMIFS(AllPublicationData!$G:$G,AllPublicationData!$A:$A,'Publication Table (%)'!$B82,AllPublicationData!$B:$B,'Publication Table (%)'!$C$4,AllPublicationData!$D:$D,'Publication Table (%)'!H$7)/
SUMIFS(AllPublicationData!$E:$E,AllPublicationData!$A:$A,'Publication Table (%)'!$B82,AllPublicationData!$B:$B,'Publication Table (%)'!$C$4,AllPublicationData!$D:$D,'Publication Table (%)'!H$7),
SUMIFS(AllPublicationData!$G:$G,AllPublicationData!$A:$A,'Publication Table (%)'!$B82,AllPublicationData!$B:$B,'Publication Table (%)'!H$7)/
SUMIFS(AllPublicationData!$E:$E,AllPublicationData!$A:$A,'Publication Table (%)'!$B82,AllPublicationData!$B:$B,'Publication Table (%)'!H$7)),
IF('Publication Table (%)'!$C$5="Operations cancelled for clinical reasons",
IFERROR(SUMIFS(AllPublicationData!$H:$H,AllPublicationData!$A:$A,'Publication Table (%)'!$B82,AllPublicationData!$B:$B,'Publication Table (%)'!$C$4,AllPublicationData!$D:$D,'Publication Table (%)'!H$7)/
SUMIFS(AllPublicationData!$E:$E,AllPublicationData!$A:$A,'Publication Table (%)'!$B82,AllPublicationData!$B:$B,'Publication Table (%)'!$C$4,AllPublicationData!$D:$D,'Publication Table (%)'!H$7),
SUMIFS(AllPublicationData!$H:$H,AllPublicationData!$A:$A,'Publication Table (%)'!$B82,AllPublicationData!$B:$B,'Publication Table (%)'!H$7)/
SUMIFS(AllPublicationData!$E:$E,AllPublicationData!$A:$A,'Publication Table (%)'!$B82,AllPublicationData!$B:$B,'Publication Table (%)'!H$7)),
IF('Publication Table (%)'!$C$5="Operations cancelled for non-clinical/capacity reasons",
IFERROR(SUMIFS(AllPublicationData!$I:$I,AllPublicationData!$A:$A,'Publication Table (%)'!$B82,AllPublicationData!$B:$B,'Publication Table (%)'!$C$4,AllPublicationData!$D:$D,'Publication Table (%)'!H$7)/
SUMIFS(AllPublicationData!$E:$E,AllPublicationData!$A:$A,'Publication Table (%)'!$B82,AllPublicationData!$B:$B,'Publication Table (%)'!$C$4,AllPublicationData!$D:$D,'Publication Table (%)'!H$7),
SUMIFS(AllPublicationData!$I:$I,AllPublicationData!$A:$A,'Publication Table (%)'!$B82,AllPublicationData!$B:$B,'Publication Table (%)'!H$7)/
SUMIFS(AllPublicationData!$E:$E,AllPublicationData!$A:$A,'Publication Table (%)'!$B82,AllPublicationData!$B:$B,'Publication Table (%)'!H$7)),
IF('Publication Table (%)'!$C$5="Cancellations for other reasons",
IFERROR(SUMIFS(AllPublicationData!$J:$J,AllPublicationData!$A:$A,'Publication Table (%)'!$B82,AllPublicationData!$B:$B,'Publication Table (%)'!$C$4,AllPublicationData!$D:$D,'Publication Table (%)'!H$7)/
SUMIFS(AllPublicationData!$E:$E,AllPublicationData!$A:$A,'Publication Table (%)'!$B82,AllPublicationData!$B:$B,'Publication Table (%)'!$C$4,AllPublicationData!$D:$D,'Publication Table (%)'!H$7),
SUMIFS(AllPublicationData!$J:$J,AllPublicationData!$A:$A,'Publication Table (%)'!$B82,AllPublicationData!$B:$B,'Publication Table (%)'!H$7)/
SUMIFS(AllPublicationData!$E:$E,AllPublicationData!$A:$A,'Publication Table (%)'!$B82,AllPublicationData!$B:$B,'Publication Table (%)'!H$7)))))))</f>
        <v>8.9974293059125965E-2</v>
      </c>
      <c r="I82" s="96">
        <f>IF('Publication Table (%)'!$C$5="All Cancelled Operations",
IFERROR(SUMIFS(AllPublicationData!$F:$F,AllPublicationData!$A:$A,'Publication Table (%)'!$B82,AllPublicationData!$B:$B,'Publication Table (%)'!$C$4,AllPublicationData!$D:$D,'Publication Table (%)'!I$7)/
SUMIFS(AllPublicationData!$E:$E,AllPublicationData!$A:$A,'Publication Table (%)'!$B82,AllPublicationData!$B:$B,'Publication Table (%)'!$C$4,AllPublicationData!$D:$D,'Publication Table (%)'!I$7),
SUMIFS(AllPublicationData!$F:$F,AllPublicationData!$A:$A,'Publication Table (%)'!$B82,AllPublicationData!$B:$B,'Publication Table (%)'!I$7)/
SUMIFS(AllPublicationData!$E:$E,AllPublicationData!$A:$A,'Publication Table (%)'!$B82,AllPublicationData!$B:$B,'Publication Table (%)'!I$7)),
IF('Publication Table (%)'!$C$5="Operations cancelled by patient",
IFERROR(SUMIFS(AllPublicationData!$G:$G,AllPublicationData!$A:$A,'Publication Table (%)'!$B82,AllPublicationData!$B:$B,'Publication Table (%)'!$C$4,AllPublicationData!$D:$D,'Publication Table (%)'!I$7)/
SUMIFS(AllPublicationData!$E:$E,AllPublicationData!$A:$A,'Publication Table (%)'!$B82,AllPublicationData!$B:$B,'Publication Table (%)'!$C$4,AllPublicationData!$D:$D,'Publication Table (%)'!I$7),
SUMIFS(AllPublicationData!$G:$G,AllPublicationData!$A:$A,'Publication Table (%)'!$B82,AllPublicationData!$B:$B,'Publication Table (%)'!I$7)/
SUMIFS(AllPublicationData!$E:$E,AllPublicationData!$A:$A,'Publication Table (%)'!$B82,AllPublicationData!$B:$B,'Publication Table (%)'!I$7)),
IF('Publication Table (%)'!$C$5="Operations cancelled for clinical reasons",
IFERROR(SUMIFS(AllPublicationData!$H:$H,AllPublicationData!$A:$A,'Publication Table (%)'!$B82,AllPublicationData!$B:$B,'Publication Table (%)'!$C$4,AllPublicationData!$D:$D,'Publication Table (%)'!I$7)/
SUMIFS(AllPublicationData!$E:$E,AllPublicationData!$A:$A,'Publication Table (%)'!$B82,AllPublicationData!$B:$B,'Publication Table (%)'!$C$4,AllPublicationData!$D:$D,'Publication Table (%)'!I$7),
SUMIFS(AllPublicationData!$H:$H,AllPublicationData!$A:$A,'Publication Table (%)'!$B82,AllPublicationData!$B:$B,'Publication Table (%)'!I$7)/
SUMIFS(AllPublicationData!$E:$E,AllPublicationData!$A:$A,'Publication Table (%)'!$B82,AllPublicationData!$B:$B,'Publication Table (%)'!I$7)),
IF('Publication Table (%)'!$C$5="Operations cancelled for non-clinical/capacity reasons",
IFERROR(SUMIFS(AllPublicationData!$I:$I,AllPublicationData!$A:$A,'Publication Table (%)'!$B82,AllPublicationData!$B:$B,'Publication Table (%)'!$C$4,AllPublicationData!$D:$D,'Publication Table (%)'!I$7)/
SUMIFS(AllPublicationData!$E:$E,AllPublicationData!$A:$A,'Publication Table (%)'!$B82,AllPublicationData!$B:$B,'Publication Table (%)'!$C$4,AllPublicationData!$D:$D,'Publication Table (%)'!I$7),
SUMIFS(AllPublicationData!$I:$I,AllPublicationData!$A:$A,'Publication Table (%)'!$B82,AllPublicationData!$B:$B,'Publication Table (%)'!I$7)/
SUMIFS(AllPublicationData!$E:$E,AllPublicationData!$A:$A,'Publication Table (%)'!$B82,AllPublicationData!$B:$B,'Publication Table (%)'!I$7)),
IF('Publication Table (%)'!$C$5="Cancellations for other reasons",
IFERROR(SUMIFS(AllPublicationData!$J:$J,AllPublicationData!$A:$A,'Publication Table (%)'!$B82,AllPublicationData!$B:$B,'Publication Table (%)'!$C$4,AllPublicationData!$D:$D,'Publication Table (%)'!I$7)/
SUMIFS(AllPublicationData!$E:$E,AllPublicationData!$A:$A,'Publication Table (%)'!$B82,AllPublicationData!$B:$B,'Publication Table (%)'!$C$4,AllPublicationData!$D:$D,'Publication Table (%)'!I$7),
SUMIFS(AllPublicationData!$J:$J,AllPublicationData!$A:$A,'Publication Table (%)'!$B82,AllPublicationData!$B:$B,'Publication Table (%)'!I$7)/
SUMIFS(AllPublicationData!$E:$E,AllPublicationData!$A:$A,'Publication Table (%)'!$B82,AllPublicationData!$B:$B,'Publication Table (%)'!I$7)))))))</f>
        <v>0.14014251781472684</v>
      </c>
      <c r="J82" s="96">
        <f>IF('Publication Table (%)'!$C$5="All Cancelled Operations",
IFERROR(SUMIFS(AllPublicationData!$F:$F,AllPublicationData!$A:$A,'Publication Table (%)'!$B82,AllPublicationData!$B:$B,'Publication Table (%)'!$C$4,AllPublicationData!$D:$D,'Publication Table (%)'!J$7)/
SUMIFS(AllPublicationData!$E:$E,AllPublicationData!$A:$A,'Publication Table (%)'!$B82,AllPublicationData!$B:$B,'Publication Table (%)'!$C$4,AllPublicationData!$D:$D,'Publication Table (%)'!J$7),
SUMIFS(AllPublicationData!$F:$F,AllPublicationData!$A:$A,'Publication Table (%)'!$B82,AllPublicationData!$B:$B,'Publication Table (%)'!J$7)/
SUMIFS(AllPublicationData!$E:$E,AllPublicationData!$A:$A,'Publication Table (%)'!$B82,AllPublicationData!$B:$B,'Publication Table (%)'!J$7)),
IF('Publication Table (%)'!$C$5="Operations cancelled by patient",
IFERROR(SUMIFS(AllPublicationData!$G:$G,AllPublicationData!$A:$A,'Publication Table (%)'!$B82,AllPublicationData!$B:$B,'Publication Table (%)'!$C$4,AllPublicationData!$D:$D,'Publication Table (%)'!J$7)/
SUMIFS(AllPublicationData!$E:$E,AllPublicationData!$A:$A,'Publication Table (%)'!$B82,AllPublicationData!$B:$B,'Publication Table (%)'!$C$4,AllPublicationData!$D:$D,'Publication Table (%)'!J$7),
SUMIFS(AllPublicationData!$G:$G,AllPublicationData!$A:$A,'Publication Table (%)'!$B82,AllPublicationData!$B:$B,'Publication Table (%)'!J$7)/
SUMIFS(AllPublicationData!$E:$E,AllPublicationData!$A:$A,'Publication Table (%)'!$B82,AllPublicationData!$B:$B,'Publication Table (%)'!J$7)),
IF('Publication Table (%)'!$C$5="Operations cancelled for clinical reasons",
IFERROR(SUMIFS(AllPublicationData!$H:$H,AllPublicationData!$A:$A,'Publication Table (%)'!$B82,AllPublicationData!$B:$B,'Publication Table (%)'!$C$4,AllPublicationData!$D:$D,'Publication Table (%)'!J$7)/
SUMIFS(AllPublicationData!$E:$E,AllPublicationData!$A:$A,'Publication Table (%)'!$B82,AllPublicationData!$B:$B,'Publication Table (%)'!$C$4,AllPublicationData!$D:$D,'Publication Table (%)'!J$7),
SUMIFS(AllPublicationData!$H:$H,AllPublicationData!$A:$A,'Publication Table (%)'!$B82,AllPublicationData!$B:$B,'Publication Table (%)'!J$7)/
SUMIFS(AllPublicationData!$E:$E,AllPublicationData!$A:$A,'Publication Table (%)'!$B82,AllPublicationData!$B:$B,'Publication Table (%)'!J$7)),
IF('Publication Table (%)'!$C$5="Operations cancelled for non-clinical/capacity reasons",
IFERROR(SUMIFS(AllPublicationData!$I:$I,AllPublicationData!$A:$A,'Publication Table (%)'!$B82,AllPublicationData!$B:$B,'Publication Table (%)'!$C$4,AllPublicationData!$D:$D,'Publication Table (%)'!J$7)/
SUMIFS(AllPublicationData!$E:$E,AllPublicationData!$A:$A,'Publication Table (%)'!$B82,AllPublicationData!$B:$B,'Publication Table (%)'!$C$4,AllPublicationData!$D:$D,'Publication Table (%)'!J$7),
SUMIFS(AllPublicationData!$I:$I,AllPublicationData!$A:$A,'Publication Table (%)'!$B82,AllPublicationData!$B:$B,'Publication Table (%)'!J$7)/
SUMIFS(AllPublicationData!$E:$E,AllPublicationData!$A:$A,'Publication Table (%)'!$B82,AllPublicationData!$B:$B,'Publication Table (%)'!J$7)),
IF('Publication Table (%)'!$C$5="Cancellations for other reasons",
IFERROR(SUMIFS(AllPublicationData!$J:$J,AllPublicationData!$A:$A,'Publication Table (%)'!$B82,AllPublicationData!$B:$B,'Publication Table (%)'!$C$4,AllPublicationData!$D:$D,'Publication Table (%)'!J$7)/
SUMIFS(AllPublicationData!$E:$E,AllPublicationData!$A:$A,'Publication Table (%)'!$B82,AllPublicationData!$B:$B,'Publication Table (%)'!$C$4,AllPublicationData!$D:$D,'Publication Table (%)'!J$7),
SUMIFS(AllPublicationData!$J:$J,AllPublicationData!$A:$A,'Publication Table (%)'!$B82,AllPublicationData!$B:$B,'Publication Table (%)'!J$7)/
SUMIFS(AllPublicationData!$E:$E,AllPublicationData!$A:$A,'Publication Table (%)'!$B82,AllPublicationData!$B:$B,'Publication Table (%)'!J$7)))))))</f>
        <v>0.17652250661959401</v>
      </c>
      <c r="K82" s="96">
        <f>IF('Publication Table (%)'!$C$5="All Cancelled Operations",
IFERROR(SUMIFS(AllPublicationData!$F:$F,AllPublicationData!$A:$A,'Publication Table (%)'!$B82,AllPublicationData!$B:$B,'Publication Table (%)'!$C$4,AllPublicationData!$D:$D,'Publication Table (%)'!K$7)/
SUMIFS(AllPublicationData!$E:$E,AllPublicationData!$A:$A,'Publication Table (%)'!$B82,AllPublicationData!$B:$B,'Publication Table (%)'!$C$4,AllPublicationData!$D:$D,'Publication Table (%)'!K$7),
SUMIFS(AllPublicationData!$F:$F,AllPublicationData!$A:$A,'Publication Table (%)'!$B82,AllPublicationData!$B:$B,'Publication Table (%)'!K$7)/
SUMIFS(AllPublicationData!$E:$E,AllPublicationData!$A:$A,'Publication Table (%)'!$B82,AllPublicationData!$B:$B,'Publication Table (%)'!K$7)),
IF('Publication Table (%)'!$C$5="Operations cancelled by patient",
IFERROR(SUMIFS(AllPublicationData!$G:$G,AllPublicationData!$A:$A,'Publication Table (%)'!$B82,AllPublicationData!$B:$B,'Publication Table (%)'!$C$4,AllPublicationData!$D:$D,'Publication Table (%)'!K$7)/
SUMIFS(AllPublicationData!$E:$E,AllPublicationData!$A:$A,'Publication Table (%)'!$B82,AllPublicationData!$B:$B,'Publication Table (%)'!$C$4,AllPublicationData!$D:$D,'Publication Table (%)'!K$7),
SUMIFS(AllPublicationData!$G:$G,AllPublicationData!$A:$A,'Publication Table (%)'!$B82,AllPublicationData!$B:$B,'Publication Table (%)'!K$7)/
SUMIFS(AllPublicationData!$E:$E,AllPublicationData!$A:$A,'Publication Table (%)'!$B82,AllPublicationData!$B:$B,'Publication Table (%)'!K$7)),
IF('Publication Table (%)'!$C$5="Operations cancelled for clinical reasons",
IFERROR(SUMIFS(AllPublicationData!$H:$H,AllPublicationData!$A:$A,'Publication Table (%)'!$B82,AllPublicationData!$B:$B,'Publication Table (%)'!$C$4,AllPublicationData!$D:$D,'Publication Table (%)'!K$7)/
SUMIFS(AllPublicationData!$E:$E,AllPublicationData!$A:$A,'Publication Table (%)'!$B82,AllPublicationData!$B:$B,'Publication Table (%)'!$C$4,AllPublicationData!$D:$D,'Publication Table (%)'!K$7),
SUMIFS(AllPublicationData!$H:$H,AllPublicationData!$A:$A,'Publication Table (%)'!$B82,AllPublicationData!$B:$B,'Publication Table (%)'!K$7)/
SUMIFS(AllPublicationData!$E:$E,AllPublicationData!$A:$A,'Publication Table (%)'!$B82,AllPublicationData!$B:$B,'Publication Table (%)'!K$7)),
IF('Publication Table (%)'!$C$5="Operations cancelled for non-clinical/capacity reasons",
IFERROR(SUMIFS(AllPublicationData!$I:$I,AllPublicationData!$A:$A,'Publication Table (%)'!$B82,AllPublicationData!$B:$B,'Publication Table (%)'!$C$4,AllPublicationData!$D:$D,'Publication Table (%)'!K$7)/
SUMIFS(AllPublicationData!$E:$E,AllPublicationData!$A:$A,'Publication Table (%)'!$B82,AllPublicationData!$B:$B,'Publication Table (%)'!$C$4,AllPublicationData!$D:$D,'Publication Table (%)'!K$7),
SUMIFS(AllPublicationData!$I:$I,AllPublicationData!$A:$A,'Publication Table (%)'!$B82,AllPublicationData!$B:$B,'Publication Table (%)'!K$7)/
SUMIFS(AllPublicationData!$E:$E,AllPublicationData!$A:$A,'Publication Table (%)'!$B82,AllPublicationData!$B:$B,'Publication Table (%)'!K$7)),
IF('Publication Table (%)'!$C$5="Cancellations for other reasons",
IFERROR(SUMIFS(AllPublicationData!$J:$J,AllPublicationData!$A:$A,'Publication Table (%)'!$B82,AllPublicationData!$B:$B,'Publication Table (%)'!$C$4,AllPublicationData!$D:$D,'Publication Table (%)'!K$7)/
SUMIFS(AllPublicationData!$E:$E,AllPublicationData!$A:$A,'Publication Table (%)'!$B82,AllPublicationData!$B:$B,'Publication Table (%)'!$C$4,AllPublicationData!$D:$D,'Publication Table (%)'!K$7),
SUMIFS(AllPublicationData!$J:$J,AllPublicationData!$A:$A,'Publication Table (%)'!$B82,AllPublicationData!$B:$B,'Publication Table (%)'!K$7)/
SUMIFS(AllPublicationData!$E:$E,AllPublicationData!$A:$A,'Publication Table (%)'!$B82,AllPublicationData!$B:$B,'Publication Table (%)'!K$7)))))))</f>
        <v>0.11826821541710665</v>
      </c>
      <c r="L82" s="96">
        <f>IF('Publication Table (%)'!$C$5="All Cancelled Operations",
IFERROR(SUMIFS(AllPublicationData!$F:$F,AllPublicationData!$A:$A,'Publication Table (%)'!$B82,AllPublicationData!$B:$B,'Publication Table (%)'!$C$4,AllPublicationData!$D:$D,'Publication Table (%)'!L$7)/
SUMIFS(AllPublicationData!$E:$E,AllPublicationData!$A:$A,'Publication Table (%)'!$B82,AllPublicationData!$B:$B,'Publication Table (%)'!$C$4,AllPublicationData!$D:$D,'Publication Table (%)'!L$7),
SUMIFS(AllPublicationData!$F:$F,AllPublicationData!$A:$A,'Publication Table (%)'!$B82,AllPublicationData!$B:$B,'Publication Table (%)'!L$7)/
SUMIFS(AllPublicationData!$E:$E,AllPublicationData!$A:$A,'Publication Table (%)'!$B82,AllPublicationData!$B:$B,'Publication Table (%)'!L$7)),
IF('Publication Table (%)'!$C$5="Operations cancelled by patient",
IFERROR(SUMIFS(AllPublicationData!$G:$G,AllPublicationData!$A:$A,'Publication Table (%)'!$B82,AllPublicationData!$B:$B,'Publication Table (%)'!$C$4,AllPublicationData!$D:$D,'Publication Table (%)'!L$7)/
SUMIFS(AllPublicationData!$E:$E,AllPublicationData!$A:$A,'Publication Table (%)'!$B82,AllPublicationData!$B:$B,'Publication Table (%)'!$C$4,AllPublicationData!$D:$D,'Publication Table (%)'!L$7),
SUMIFS(AllPublicationData!$G:$G,AllPublicationData!$A:$A,'Publication Table (%)'!$B82,AllPublicationData!$B:$B,'Publication Table (%)'!L$7)/
SUMIFS(AllPublicationData!$E:$E,AllPublicationData!$A:$A,'Publication Table (%)'!$B82,AllPublicationData!$B:$B,'Publication Table (%)'!L$7)),
IF('Publication Table (%)'!$C$5="Operations cancelled for clinical reasons",
IFERROR(SUMIFS(AllPublicationData!$H:$H,AllPublicationData!$A:$A,'Publication Table (%)'!$B82,AllPublicationData!$B:$B,'Publication Table (%)'!$C$4,AllPublicationData!$D:$D,'Publication Table (%)'!L$7)/
SUMIFS(AllPublicationData!$E:$E,AllPublicationData!$A:$A,'Publication Table (%)'!$B82,AllPublicationData!$B:$B,'Publication Table (%)'!$C$4,AllPublicationData!$D:$D,'Publication Table (%)'!L$7),
SUMIFS(AllPublicationData!$H:$H,AllPublicationData!$A:$A,'Publication Table (%)'!$B82,AllPublicationData!$B:$B,'Publication Table (%)'!L$7)/
SUMIFS(AllPublicationData!$E:$E,AllPublicationData!$A:$A,'Publication Table (%)'!$B82,AllPublicationData!$B:$B,'Publication Table (%)'!L$7)),
IF('Publication Table (%)'!$C$5="Operations cancelled for non-clinical/capacity reasons",
IFERROR(SUMIFS(AllPublicationData!$I:$I,AllPublicationData!$A:$A,'Publication Table (%)'!$B82,AllPublicationData!$B:$B,'Publication Table (%)'!$C$4,AllPublicationData!$D:$D,'Publication Table (%)'!L$7)/
SUMIFS(AllPublicationData!$E:$E,AllPublicationData!$A:$A,'Publication Table (%)'!$B82,AllPublicationData!$B:$B,'Publication Table (%)'!$C$4,AllPublicationData!$D:$D,'Publication Table (%)'!L$7),
SUMIFS(AllPublicationData!$I:$I,AllPublicationData!$A:$A,'Publication Table (%)'!$B82,AllPublicationData!$B:$B,'Publication Table (%)'!L$7)/
SUMIFS(AllPublicationData!$E:$E,AllPublicationData!$A:$A,'Publication Table (%)'!$B82,AllPublicationData!$B:$B,'Publication Table (%)'!L$7)),
IF('Publication Table (%)'!$C$5="Cancellations for other reasons",
IFERROR(SUMIFS(AllPublicationData!$J:$J,AllPublicationData!$A:$A,'Publication Table (%)'!$B82,AllPublicationData!$B:$B,'Publication Table (%)'!$C$4,AllPublicationData!$D:$D,'Publication Table (%)'!L$7)/
SUMIFS(AllPublicationData!$E:$E,AllPublicationData!$A:$A,'Publication Table (%)'!$B82,AllPublicationData!$B:$B,'Publication Table (%)'!$C$4,AllPublicationData!$D:$D,'Publication Table (%)'!L$7),
SUMIFS(AllPublicationData!$J:$J,AllPublicationData!$A:$A,'Publication Table (%)'!$B82,AllPublicationData!$B:$B,'Publication Table (%)'!L$7)/
SUMIFS(AllPublicationData!$E:$E,AllPublicationData!$A:$A,'Publication Table (%)'!$B82,AllPublicationData!$B:$B,'Publication Table (%)'!L$7)))))))</f>
        <v>0.12428884026258205</v>
      </c>
      <c r="M82" s="96">
        <f>IF('Publication Table (%)'!$C$5="All Cancelled Operations",
IFERROR(SUMIFS(AllPublicationData!$F:$F,AllPublicationData!$A:$A,'Publication Table (%)'!$B82,AllPublicationData!$B:$B,'Publication Table (%)'!$C$4,AllPublicationData!$D:$D,'Publication Table (%)'!M$7)/
SUMIFS(AllPublicationData!$E:$E,AllPublicationData!$A:$A,'Publication Table (%)'!$B82,AllPublicationData!$B:$B,'Publication Table (%)'!$C$4,AllPublicationData!$D:$D,'Publication Table (%)'!M$7),
SUMIFS(AllPublicationData!$F:$F,AllPublicationData!$A:$A,'Publication Table (%)'!$B82,AllPublicationData!$B:$B,'Publication Table (%)'!M$7)/
SUMIFS(AllPublicationData!$E:$E,AllPublicationData!$A:$A,'Publication Table (%)'!$B82,AllPublicationData!$B:$B,'Publication Table (%)'!M$7)),
IF('Publication Table (%)'!$C$5="Operations cancelled by patient",
IFERROR(SUMIFS(AllPublicationData!$G:$G,AllPublicationData!$A:$A,'Publication Table (%)'!$B82,AllPublicationData!$B:$B,'Publication Table (%)'!$C$4,AllPublicationData!$D:$D,'Publication Table (%)'!M$7)/
SUMIFS(AllPublicationData!$E:$E,AllPublicationData!$A:$A,'Publication Table (%)'!$B82,AllPublicationData!$B:$B,'Publication Table (%)'!$C$4,AllPublicationData!$D:$D,'Publication Table (%)'!M$7),
SUMIFS(AllPublicationData!$G:$G,AllPublicationData!$A:$A,'Publication Table (%)'!$B82,AllPublicationData!$B:$B,'Publication Table (%)'!M$7)/
SUMIFS(AllPublicationData!$E:$E,AllPublicationData!$A:$A,'Publication Table (%)'!$B82,AllPublicationData!$B:$B,'Publication Table (%)'!M$7)),
IF('Publication Table (%)'!$C$5="Operations cancelled for clinical reasons",
IFERROR(SUMIFS(AllPublicationData!$H:$H,AllPublicationData!$A:$A,'Publication Table (%)'!$B82,AllPublicationData!$B:$B,'Publication Table (%)'!$C$4,AllPublicationData!$D:$D,'Publication Table (%)'!M$7)/
SUMIFS(AllPublicationData!$E:$E,AllPublicationData!$A:$A,'Publication Table (%)'!$B82,AllPublicationData!$B:$B,'Publication Table (%)'!$C$4,AllPublicationData!$D:$D,'Publication Table (%)'!M$7),
SUMIFS(AllPublicationData!$H:$H,AllPublicationData!$A:$A,'Publication Table (%)'!$B82,AllPublicationData!$B:$B,'Publication Table (%)'!M$7)/
SUMIFS(AllPublicationData!$E:$E,AllPublicationData!$A:$A,'Publication Table (%)'!$B82,AllPublicationData!$B:$B,'Publication Table (%)'!M$7)),
IF('Publication Table (%)'!$C$5="Operations cancelled for non-clinical/capacity reasons",
IFERROR(SUMIFS(AllPublicationData!$I:$I,AllPublicationData!$A:$A,'Publication Table (%)'!$B82,AllPublicationData!$B:$B,'Publication Table (%)'!$C$4,AllPublicationData!$D:$D,'Publication Table (%)'!M$7)/
SUMIFS(AllPublicationData!$E:$E,AllPublicationData!$A:$A,'Publication Table (%)'!$B82,AllPublicationData!$B:$B,'Publication Table (%)'!$C$4,AllPublicationData!$D:$D,'Publication Table (%)'!M$7),
SUMIFS(AllPublicationData!$I:$I,AllPublicationData!$A:$A,'Publication Table (%)'!$B82,AllPublicationData!$B:$B,'Publication Table (%)'!M$7)/
SUMIFS(AllPublicationData!$E:$E,AllPublicationData!$A:$A,'Publication Table (%)'!$B82,AllPublicationData!$B:$B,'Publication Table (%)'!M$7)),
IF('Publication Table (%)'!$C$5="Cancellations for other reasons",
IFERROR(SUMIFS(AllPublicationData!$J:$J,AllPublicationData!$A:$A,'Publication Table (%)'!$B82,AllPublicationData!$B:$B,'Publication Table (%)'!$C$4,AllPublicationData!$D:$D,'Publication Table (%)'!M$7)/
SUMIFS(AllPublicationData!$E:$E,AllPublicationData!$A:$A,'Publication Table (%)'!$B82,AllPublicationData!$B:$B,'Publication Table (%)'!$C$4,AllPublicationData!$D:$D,'Publication Table (%)'!M$7),
SUMIFS(AllPublicationData!$J:$J,AllPublicationData!$A:$A,'Publication Table (%)'!$B82,AllPublicationData!$B:$B,'Publication Table (%)'!M$7)/
SUMIFS(AllPublicationData!$E:$E,AllPublicationData!$A:$A,'Publication Table (%)'!$B82,AllPublicationData!$B:$B,'Publication Table (%)'!M$7)))))))</f>
        <v>0.13621262458471761</v>
      </c>
      <c r="N82" s="96">
        <f>IF('Publication Table (%)'!$C$5="All Cancelled Operations",
IFERROR(SUMIFS(AllPublicationData!$F:$F,AllPublicationData!$A:$A,'Publication Table (%)'!$B82,AllPublicationData!$B:$B,'Publication Table (%)'!$C$4,AllPublicationData!$D:$D,'Publication Table (%)'!N$7)/
SUMIFS(AllPublicationData!$E:$E,AllPublicationData!$A:$A,'Publication Table (%)'!$B82,AllPublicationData!$B:$B,'Publication Table (%)'!$C$4,AllPublicationData!$D:$D,'Publication Table (%)'!N$7),
SUMIFS(AllPublicationData!$F:$F,AllPublicationData!$A:$A,'Publication Table (%)'!$B82,AllPublicationData!$B:$B,'Publication Table (%)'!N$7)/
SUMIFS(AllPublicationData!$E:$E,AllPublicationData!$A:$A,'Publication Table (%)'!$B82,AllPublicationData!$B:$B,'Publication Table (%)'!N$7)),
IF('Publication Table (%)'!$C$5="Operations cancelled by patient",
IFERROR(SUMIFS(AllPublicationData!$G:$G,AllPublicationData!$A:$A,'Publication Table (%)'!$B82,AllPublicationData!$B:$B,'Publication Table (%)'!$C$4,AllPublicationData!$D:$D,'Publication Table (%)'!N$7)/
SUMIFS(AllPublicationData!$E:$E,AllPublicationData!$A:$A,'Publication Table (%)'!$B82,AllPublicationData!$B:$B,'Publication Table (%)'!$C$4,AllPublicationData!$D:$D,'Publication Table (%)'!N$7),
SUMIFS(AllPublicationData!$G:$G,AllPublicationData!$A:$A,'Publication Table (%)'!$B82,AllPublicationData!$B:$B,'Publication Table (%)'!N$7)/
SUMIFS(AllPublicationData!$E:$E,AllPublicationData!$A:$A,'Publication Table (%)'!$B82,AllPublicationData!$B:$B,'Publication Table (%)'!N$7)),
IF('Publication Table (%)'!$C$5="Operations cancelled for clinical reasons",
IFERROR(SUMIFS(AllPublicationData!$H:$H,AllPublicationData!$A:$A,'Publication Table (%)'!$B82,AllPublicationData!$B:$B,'Publication Table (%)'!$C$4,AllPublicationData!$D:$D,'Publication Table (%)'!N$7)/
SUMIFS(AllPublicationData!$E:$E,AllPublicationData!$A:$A,'Publication Table (%)'!$B82,AllPublicationData!$B:$B,'Publication Table (%)'!$C$4,AllPublicationData!$D:$D,'Publication Table (%)'!N$7),
SUMIFS(AllPublicationData!$H:$H,AllPublicationData!$A:$A,'Publication Table (%)'!$B82,AllPublicationData!$B:$B,'Publication Table (%)'!N$7)/
SUMIFS(AllPublicationData!$E:$E,AllPublicationData!$A:$A,'Publication Table (%)'!$B82,AllPublicationData!$B:$B,'Publication Table (%)'!N$7)),
IF('Publication Table (%)'!$C$5="Operations cancelled for non-clinical/capacity reasons",
IFERROR(SUMIFS(AllPublicationData!$I:$I,AllPublicationData!$A:$A,'Publication Table (%)'!$B82,AllPublicationData!$B:$B,'Publication Table (%)'!$C$4,AllPublicationData!$D:$D,'Publication Table (%)'!N$7)/
SUMIFS(AllPublicationData!$E:$E,AllPublicationData!$A:$A,'Publication Table (%)'!$B82,AllPublicationData!$B:$B,'Publication Table (%)'!$C$4,AllPublicationData!$D:$D,'Publication Table (%)'!N$7),
SUMIFS(AllPublicationData!$I:$I,AllPublicationData!$A:$A,'Publication Table (%)'!$B82,AllPublicationData!$B:$B,'Publication Table (%)'!N$7)/
SUMIFS(AllPublicationData!$E:$E,AllPublicationData!$A:$A,'Publication Table (%)'!$B82,AllPublicationData!$B:$B,'Publication Table (%)'!N$7)),
IF('Publication Table (%)'!$C$5="Cancellations for other reasons",
IFERROR(SUMIFS(AllPublicationData!$J:$J,AllPublicationData!$A:$A,'Publication Table (%)'!$B82,AllPublicationData!$B:$B,'Publication Table (%)'!$C$4,AllPublicationData!$D:$D,'Publication Table (%)'!N$7)/
SUMIFS(AllPublicationData!$E:$E,AllPublicationData!$A:$A,'Publication Table (%)'!$B82,AllPublicationData!$B:$B,'Publication Table (%)'!$C$4,AllPublicationData!$D:$D,'Publication Table (%)'!N$7),
SUMIFS(AllPublicationData!$J:$J,AllPublicationData!$A:$A,'Publication Table (%)'!$B82,AllPublicationData!$B:$B,'Publication Table (%)'!N$7)/
SUMIFS(AllPublicationData!$E:$E,AllPublicationData!$A:$A,'Publication Table (%)'!$B82,AllPublicationData!$B:$B,'Publication Table (%)'!N$7)))))))</f>
        <v>0.11072664359861592</v>
      </c>
      <c r="O82" s="96">
        <f>IF('Publication Table (%)'!$C$5="All Cancelled Operations",
IFERROR(SUMIFS(AllPublicationData!$F:$F,AllPublicationData!$A:$A,'Publication Table (%)'!$B82,AllPublicationData!$B:$B,'Publication Table (%)'!$C$4,AllPublicationData!$D:$D,'Publication Table (%)'!O$7)/
SUMIFS(AllPublicationData!$E:$E,AllPublicationData!$A:$A,'Publication Table (%)'!$B82,AllPublicationData!$B:$B,'Publication Table (%)'!$C$4,AllPublicationData!$D:$D,'Publication Table (%)'!O$7),
SUMIFS(AllPublicationData!$F:$F,AllPublicationData!$A:$A,'Publication Table (%)'!$B82,AllPublicationData!$B:$B,'Publication Table (%)'!O$7)/
SUMIFS(AllPublicationData!$E:$E,AllPublicationData!$A:$A,'Publication Table (%)'!$B82,AllPublicationData!$B:$B,'Publication Table (%)'!O$7)),
IF('Publication Table (%)'!$C$5="Operations cancelled by patient",
IFERROR(SUMIFS(AllPublicationData!$G:$G,AllPublicationData!$A:$A,'Publication Table (%)'!$B82,AllPublicationData!$B:$B,'Publication Table (%)'!$C$4,AllPublicationData!$D:$D,'Publication Table (%)'!O$7)/
SUMIFS(AllPublicationData!$E:$E,AllPublicationData!$A:$A,'Publication Table (%)'!$B82,AllPublicationData!$B:$B,'Publication Table (%)'!$C$4,AllPublicationData!$D:$D,'Publication Table (%)'!O$7),
SUMIFS(AllPublicationData!$G:$G,AllPublicationData!$A:$A,'Publication Table (%)'!$B82,AllPublicationData!$B:$B,'Publication Table (%)'!O$7)/
SUMIFS(AllPublicationData!$E:$E,AllPublicationData!$A:$A,'Publication Table (%)'!$B82,AllPublicationData!$B:$B,'Publication Table (%)'!O$7)),
IF('Publication Table (%)'!$C$5="Operations cancelled for clinical reasons",
IFERROR(SUMIFS(AllPublicationData!$H:$H,AllPublicationData!$A:$A,'Publication Table (%)'!$B82,AllPublicationData!$B:$B,'Publication Table (%)'!$C$4,AllPublicationData!$D:$D,'Publication Table (%)'!O$7)/
SUMIFS(AllPublicationData!$E:$E,AllPublicationData!$A:$A,'Publication Table (%)'!$B82,AllPublicationData!$B:$B,'Publication Table (%)'!$C$4,AllPublicationData!$D:$D,'Publication Table (%)'!O$7),
SUMIFS(AllPublicationData!$H:$H,AllPublicationData!$A:$A,'Publication Table (%)'!$B82,AllPublicationData!$B:$B,'Publication Table (%)'!O$7)/
SUMIFS(AllPublicationData!$E:$E,AllPublicationData!$A:$A,'Publication Table (%)'!$B82,AllPublicationData!$B:$B,'Publication Table (%)'!O$7)),
IF('Publication Table (%)'!$C$5="Operations cancelled for non-clinical/capacity reasons",
IFERROR(SUMIFS(AllPublicationData!$I:$I,AllPublicationData!$A:$A,'Publication Table (%)'!$B82,AllPublicationData!$B:$B,'Publication Table (%)'!$C$4,AllPublicationData!$D:$D,'Publication Table (%)'!O$7)/
SUMIFS(AllPublicationData!$E:$E,AllPublicationData!$A:$A,'Publication Table (%)'!$B82,AllPublicationData!$B:$B,'Publication Table (%)'!$C$4,AllPublicationData!$D:$D,'Publication Table (%)'!O$7),
SUMIFS(AllPublicationData!$I:$I,AllPublicationData!$A:$A,'Publication Table (%)'!$B82,AllPublicationData!$B:$B,'Publication Table (%)'!O$7)/
SUMIFS(AllPublicationData!$E:$E,AllPublicationData!$A:$A,'Publication Table (%)'!$B82,AllPublicationData!$B:$B,'Publication Table (%)'!O$7)),
IF('Publication Table (%)'!$C$5="Cancellations for other reasons",
IFERROR(SUMIFS(AllPublicationData!$J:$J,AllPublicationData!$A:$A,'Publication Table (%)'!$B82,AllPublicationData!$B:$B,'Publication Table (%)'!$C$4,AllPublicationData!$D:$D,'Publication Table (%)'!O$7)/
SUMIFS(AllPublicationData!$E:$E,AllPublicationData!$A:$A,'Publication Table (%)'!$B82,AllPublicationData!$B:$B,'Publication Table (%)'!$C$4,AllPublicationData!$D:$D,'Publication Table (%)'!O$7),
SUMIFS(AllPublicationData!$J:$J,AllPublicationData!$A:$A,'Publication Table (%)'!$B82,AllPublicationData!$B:$B,'Publication Table (%)'!O$7)/
SUMIFS(AllPublicationData!$E:$E,AllPublicationData!$A:$A,'Publication Table (%)'!$B82,AllPublicationData!$B:$B,'Publication Table (%)'!O$7)))))))</f>
        <v>0.17004355235750804</v>
      </c>
      <c r="P82" s="96">
        <f>IF('Publication Table (%)'!$C$5="All Cancelled Operations",
IFERROR(SUMIFS(AllPublicationData!$F:$F,AllPublicationData!$A:$A,'Publication Table (%)'!$B82,AllPublicationData!$B:$B,'Publication Table (%)'!$C$4,AllPublicationData!$D:$D,'Publication Table (%)'!P$7)/
SUMIFS(AllPublicationData!$E:$E,AllPublicationData!$A:$A,'Publication Table (%)'!$B82,AllPublicationData!$B:$B,'Publication Table (%)'!$C$4,AllPublicationData!$D:$D,'Publication Table (%)'!P$7),
SUMIFS(AllPublicationData!$F:$F,AllPublicationData!$A:$A,'Publication Table (%)'!$B82,AllPublicationData!$B:$B,'Publication Table (%)'!P$7)/
SUMIFS(AllPublicationData!$E:$E,AllPublicationData!$A:$A,'Publication Table (%)'!$B82,AllPublicationData!$B:$B,'Publication Table (%)'!P$7)),
IF('Publication Table (%)'!$C$5="Operations cancelled by patient",
IFERROR(SUMIFS(AllPublicationData!$G:$G,AllPublicationData!$A:$A,'Publication Table (%)'!$B82,AllPublicationData!$B:$B,'Publication Table (%)'!$C$4,AllPublicationData!$D:$D,'Publication Table (%)'!P$7)/
SUMIFS(AllPublicationData!$E:$E,AllPublicationData!$A:$A,'Publication Table (%)'!$B82,AllPublicationData!$B:$B,'Publication Table (%)'!$C$4,AllPublicationData!$D:$D,'Publication Table (%)'!P$7),
SUMIFS(AllPublicationData!$G:$G,AllPublicationData!$A:$A,'Publication Table (%)'!$B82,AllPublicationData!$B:$B,'Publication Table (%)'!P$7)/
SUMIFS(AllPublicationData!$E:$E,AllPublicationData!$A:$A,'Publication Table (%)'!$B82,AllPublicationData!$B:$B,'Publication Table (%)'!P$7)),
IF('Publication Table (%)'!$C$5="Operations cancelled for clinical reasons",
IFERROR(SUMIFS(AllPublicationData!$H:$H,AllPublicationData!$A:$A,'Publication Table (%)'!$B82,AllPublicationData!$B:$B,'Publication Table (%)'!$C$4,AllPublicationData!$D:$D,'Publication Table (%)'!P$7)/
SUMIFS(AllPublicationData!$E:$E,AllPublicationData!$A:$A,'Publication Table (%)'!$B82,AllPublicationData!$B:$B,'Publication Table (%)'!$C$4,AllPublicationData!$D:$D,'Publication Table (%)'!P$7),
SUMIFS(AllPublicationData!$H:$H,AllPublicationData!$A:$A,'Publication Table (%)'!$B82,AllPublicationData!$B:$B,'Publication Table (%)'!P$7)/
SUMIFS(AllPublicationData!$E:$E,AllPublicationData!$A:$A,'Publication Table (%)'!$B82,AllPublicationData!$B:$B,'Publication Table (%)'!P$7)),
IF('Publication Table (%)'!$C$5="Operations cancelled for non-clinical/capacity reasons",
IFERROR(SUMIFS(AllPublicationData!$I:$I,AllPublicationData!$A:$A,'Publication Table (%)'!$B82,AllPublicationData!$B:$B,'Publication Table (%)'!$C$4,AllPublicationData!$D:$D,'Publication Table (%)'!P$7)/
SUMIFS(AllPublicationData!$E:$E,AllPublicationData!$A:$A,'Publication Table (%)'!$B82,AllPublicationData!$B:$B,'Publication Table (%)'!$C$4,AllPublicationData!$D:$D,'Publication Table (%)'!P$7),
SUMIFS(AllPublicationData!$I:$I,AllPublicationData!$A:$A,'Publication Table (%)'!$B82,AllPublicationData!$B:$B,'Publication Table (%)'!P$7)/
SUMIFS(AllPublicationData!$E:$E,AllPublicationData!$A:$A,'Publication Table (%)'!$B82,AllPublicationData!$B:$B,'Publication Table (%)'!P$7)),
IF('Publication Table (%)'!$C$5="Cancellations for other reasons",
IFERROR(SUMIFS(AllPublicationData!$J:$J,AllPublicationData!$A:$A,'Publication Table (%)'!$B82,AllPublicationData!$B:$B,'Publication Table (%)'!$C$4,AllPublicationData!$D:$D,'Publication Table (%)'!P$7)/
SUMIFS(AllPublicationData!$E:$E,AllPublicationData!$A:$A,'Publication Table (%)'!$B82,AllPublicationData!$B:$B,'Publication Table (%)'!$C$4,AllPublicationData!$D:$D,'Publication Table (%)'!P$7),
SUMIFS(AllPublicationData!$J:$J,AllPublicationData!$A:$A,'Publication Table (%)'!$B82,AllPublicationData!$B:$B,'Publication Table (%)'!P$7)/
SUMIFS(AllPublicationData!$E:$E,AllPublicationData!$A:$A,'Publication Table (%)'!$B82,AllPublicationData!$B:$B,'Publication Table (%)'!P$7)))))))</f>
        <v>5.5944055944055944E-2</v>
      </c>
      <c r="Q82" s="96">
        <f>IF('Publication Table (%)'!$C$5="All Cancelled Operations",
IFERROR(SUMIFS(AllPublicationData!$F:$F,AllPublicationData!$A:$A,'Publication Table (%)'!$B82,AllPublicationData!$B:$B,'Publication Table (%)'!$C$4,AllPublicationData!$D:$D,'Publication Table (%)'!Q$7)/
SUMIFS(AllPublicationData!$E:$E,AllPublicationData!$A:$A,'Publication Table (%)'!$B82,AllPublicationData!$B:$B,'Publication Table (%)'!$C$4,AllPublicationData!$D:$D,'Publication Table (%)'!Q$7),
SUMIFS(AllPublicationData!$F:$F,AllPublicationData!$A:$A,'Publication Table (%)'!$B82,AllPublicationData!$B:$B,'Publication Table (%)'!Q$7)/
SUMIFS(AllPublicationData!$E:$E,AllPublicationData!$A:$A,'Publication Table (%)'!$B82,AllPublicationData!$B:$B,'Publication Table (%)'!Q$7)),
IF('Publication Table (%)'!$C$5="Operations cancelled by patient",
IFERROR(SUMIFS(AllPublicationData!$G:$G,AllPublicationData!$A:$A,'Publication Table (%)'!$B82,AllPublicationData!$B:$B,'Publication Table (%)'!$C$4,AllPublicationData!$D:$D,'Publication Table (%)'!Q$7)/
SUMIFS(AllPublicationData!$E:$E,AllPublicationData!$A:$A,'Publication Table (%)'!$B82,AllPublicationData!$B:$B,'Publication Table (%)'!$C$4,AllPublicationData!$D:$D,'Publication Table (%)'!Q$7),
SUMIFS(AllPublicationData!$G:$G,AllPublicationData!$A:$A,'Publication Table (%)'!$B82,AllPublicationData!$B:$B,'Publication Table (%)'!Q$7)/
SUMIFS(AllPublicationData!$E:$E,AllPublicationData!$A:$A,'Publication Table (%)'!$B82,AllPublicationData!$B:$B,'Publication Table (%)'!Q$7)),
IF('Publication Table (%)'!$C$5="Operations cancelled for clinical reasons",
IFERROR(SUMIFS(AllPublicationData!$H:$H,AllPublicationData!$A:$A,'Publication Table (%)'!$B82,AllPublicationData!$B:$B,'Publication Table (%)'!$C$4,AllPublicationData!$D:$D,'Publication Table (%)'!Q$7)/
SUMIFS(AllPublicationData!$E:$E,AllPublicationData!$A:$A,'Publication Table (%)'!$B82,AllPublicationData!$B:$B,'Publication Table (%)'!$C$4,AllPublicationData!$D:$D,'Publication Table (%)'!Q$7),
SUMIFS(AllPublicationData!$H:$H,AllPublicationData!$A:$A,'Publication Table (%)'!$B82,AllPublicationData!$B:$B,'Publication Table (%)'!Q$7)/
SUMIFS(AllPublicationData!$E:$E,AllPublicationData!$A:$A,'Publication Table (%)'!$B82,AllPublicationData!$B:$B,'Publication Table (%)'!Q$7)),
IF('Publication Table (%)'!$C$5="Operations cancelled for non-clinical/capacity reasons",
IFERROR(SUMIFS(AllPublicationData!$I:$I,AllPublicationData!$A:$A,'Publication Table (%)'!$B82,AllPublicationData!$B:$B,'Publication Table (%)'!$C$4,AllPublicationData!$D:$D,'Publication Table (%)'!Q$7)/
SUMIFS(AllPublicationData!$E:$E,AllPublicationData!$A:$A,'Publication Table (%)'!$B82,AllPublicationData!$B:$B,'Publication Table (%)'!$C$4,AllPublicationData!$D:$D,'Publication Table (%)'!Q$7),
SUMIFS(AllPublicationData!$I:$I,AllPublicationData!$A:$A,'Publication Table (%)'!$B82,AllPublicationData!$B:$B,'Publication Table (%)'!Q$7)/
SUMIFS(AllPublicationData!$E:$E,AllPublicationData!$A:$A,'Publication Table (%)'!$B82,AllPublicationData!$B:$B,'Publication Table (%)'!Q$7)),
IF('Publication Table (%)'!$C$5="Cancellations for other reasons",
IFERROR(SUMIFS(AllPublicationData!$J:$J,AllPublicationData!$A:$A,'Publication Table (%)'!$B82,AllPublicationData!$B:$B,'Publication Table (%)'!$C$4,AllPublicationData!$D:$D,'Publication Table (%)'!Q$7)/
SUMIFS(AllPublicationData!$E:$E,AllPublicationData!$A:$A,'Publication Table (%)'!$B82,AllPublicationData!$B:$B,'Publication Table (%)'!$C$4,AllPublicationData!$D:$D,'Publication Table (%)'!Q$7),
SUMIFS(AllPublicationData!$J:$J,AllPublicationData!$A:$A,'Publication Table (%)'!$B82,AllPublicationData!$B:$B,'Publication Table (%)'!Q$7)/
SUMIFS(AllPublicationData!$E:$E,AllPublicationData!$A:$A,'Publication Table (%)'!$B82,AllPublicationData!$B:$B,'Publication Table (%)'!Q$7)))))))</f>
        <v>8.8235294117647065E-2</v>
      </c>
      <c r="R82" s="96">
        <f>IF('Publication Table (%)'!$C$5="All Cancelled Operations",
IFERROR(SUMIFS(AllPublicationData!$F:$F,AllPublicationData!$A:$A,'Publication Table (%)'!$B82,AllPublicationData!$B:$B,'Publication Table (%)'!$C$4,AllPublicationData!$D:$D,'Publication Table (%)'!R$7)/
SUMIFS(AllPublicationData!$E:$E,AllPublicationData!$A:$A,'Publication Table (%)'!$B82,AllPublicationData!$B:$B,'Publication Table (%)'!$C$4,AllPublicationData!$D:$D,'Publication Table (%)'!R$7),
SUMIFS(AllPublicationData!$F:$F,AllPublicationData!$A:$A,'Publication Table (%)'!$B82,AllPublicationData!$B:$B,'Publication Table (%)'!R$7)/
SUMIFS(AllPublicationData!$E:$E,AllPublicationData!$A:$A,'Publication Table (%)'!$B82,AllPublicationData!$B:$B,'Publication Table (%)'!R$7)),
IF('Publication Table (%)'!$C$5="Operations cancelled by patient",
IFERROR(SUMIFS(AllPublicationData!$G:$G,AllPublicationData!$A:$A,'Publication Table (%)'!$B82,AllPublicationData!$B:$B,'Publication Table (%)'!$C$4,AllPublicationData!$D:$D,'Publication Table (%)'!R$7)/
SUMIFS(AllPublicationData!$E:$E,AllPublicationData!$A:$A,'Publication Table (%)'!$B82,AllPublicationData!$B:$B,'Publication Table (%)'!$C$4,AllPublicationData!$D:$D,'Publication Table (%)'!R$7),
SUMIFS(AllPublicationData!$G:$G,AllPublicationData!$A:$A,'Publication Table (%)'!$B82,AllPublicationData!$B:$B,'Publication Table (%)'!R$7)/
SUMIFS(AllPublicationData!$E:$E,AllPublicationData!$A:$A,'Publication Table (%)'!$B82,AllPublicationData!$B:$B,'Publication Table (%)'!R$7)),
IF('Publication Table (%)'!$C$5="Operations cancelled for clinical reasons",
IFERROR(SUMIFS(AllPublicationData!$H:$H,AllPublicationData!$A:$A,'Publication Table (%)'!$B82,AllPublicationData!$B:$B,'Publication Table (%)'!$C$4,AllPublicationData!$D:$D,'Publication Table (%)'!R$7)/
SUMIFS(AllPublicationData!$E:$E,AllPublicationData!$A:$A,'Publication Table (%)'!$B82,AllPublicationData!$B:$B,'Publication Table (%)'!$C$4,AllPublicationData!$D:$D,'Publication Table (%)'!R$7),
SUMIFS(AllPublicationData!$H:$H,AllPublicationData!$A:$A,'Publication Table (%)'!$B82,AllPublicationData!$B:$B,'Publication Table (%)'!R$7)/
SUMIFS(AllPublicationData!$E:$E,AllPublicationData!$A:$A,'Publication Table (%)'!$B82,AllPublicationData!$B:$B,'Publication Table (%)'!R$7)),
IF('Publication Table (%)'!$C$5="Operations cancelled for non-clinical/capacity reasons",
IFERROR(SUMIFS(AllPublicationData!$I:$I,AllPublicationData!$A:$A,'Publication Table (%)'!$B82,AllPublicationData!$B:$B,'Publication Table (%)'!$C$4,AllPublicationData!$D:$D,'Publication Table (%)'!R$7)/
SUMIFS(AllPublicationData!$E:$E,AllPublicationData!$A:$A,'Publication Table (%)'!$B82,AllPublicationData!$B:$B,'Publication Table (%)'!$C$4,AllPublicationData!$D:$D,'Publication Table (%)'!R$7),
SUMIFS(AllPublicationData!$I:$I,AllPublicationData!$A:$A,'Publication Table (%)'!$B82,AllPublicationData!$B:$B,'Publication Table (%)'!R$7)/
SUMIFS(AllPublicationData!$E:$E,AllPublicationData!$A:$A,'Publication Table (%)'!$B82,AllPublicationData!$B:$B,'Publication Table (%)'!R$7)),
IF('Publication Table (%)'!$C$5="Cancellations for other reasons",
IFERROR(SUMIFS(AllPublicationData!$J:$J,AllPublicationData!$A:$A,'Publication Table (%)'!$B82,AllPublicationData!$B:$B,'Publication Table (%)'!$C$4,AllPublicationData!$D:$D,'Publication Table (%)'!R$7)/
SUMIFS(AllPublicationData!$E:$E,AllPublicationData!$A:$A,'Publication Table (%)'!$B82,AllPublicationData!$B:$B,'Publication Table (%)'!$C$4,AllPublicationData!$D:$D,'Publication Table (%)'!R$7),
SUMIFS(AllPublicationData!$J:$J,AllPublicationData!$A:$A,'Publication Table (%)'!$B82,AllPublicationData!$B:$B,'Publication Table (%)'!R$7)/
SUMIFS(AllPublicationData!$E:$E,AllPublicationData!$A:$A,'Publication Table (%)'!$B82,AllPublicationData!$B:$B,'Publication Table (%)'!R$7)))))))</f>
        <v>8.9259440902403134E-2</v>
      </c>
      <c r="S82" s="96">
        <f>IF('Publication Table (%)'!$C$5="All Cancelled Operations",
IFERROR(SUMIFS(AllPublicationData!$F:$F,AllPublicationData!$A:$A,'Publication Table (%)'!$B82,AllPublicationData!$B:$B,'Publication Table (%)'!$C$4,AllPublicationData!$D:$D,'Publication Table (%)'!S$7)/
SUMIFS(AllPublicationData!$E:$E,AllPublicationData!$A:$A,'Publication Table (%)'!$B82,AllPublicationData!$B:$B,'Publication Table (%)'!$C$4,AllPublicationData!$D:$D,'Publication Table (%)'!S$7),
SUMIFS(AllPublicationData!$F:$F,AllPublicationData!$A:$A,'Publication Table (%)'!$B82,AllPublicationData!$B:$B,'Publication Table (%)'!S$7)/
SUMIFS(AllPublicationData!$E:$E,AllPublicationData!$A:$A,'Publication Table (%)'!$B82,AllPublicationData!$B:$B,'Publication Table (%)'!S$7)),
IF('Publication Table (%)'!$C$5="Operations cancelled by patient",
IFERROR(SUMIFS(AllPublicationData!$G:$G,AllPublicationData!$A:$A,'Publication Table (%)'!$B82,AllPublicationData!$B:$B,'Publication Table (%)'!$C$4,AllPublicationData!$D:$D,'Publication Table (%)'!S$7)/
SUMIFS(AllPublicationData!$E:$E,AllPublicationData!$A:$A,'Publication Table (%)'!$B82,AllPublicationData!$B:$B,'Publication Table (%)'!$C$4,AllPublicationData!$D:$D,'Publication Table (%)'!S$7),
SUMIFS(AllPublicationData!$G:$G,AllPublicationData!$A:$A,'Publication Table (%)'!$B82,AllPublicationData!$B:$B,'Publication Table (%)'!S$7)/
SUMIFS(AllPublicationData!$E:$E,AllPublicationData!$A:$A,'Publication Table (%)'!$B82,AllPublicationData!$B:$B,'Publication Table (%)'!S$7)),
IF('Publication Table (%)'!$C$5="Operations cancelled for clinical reasons",
IFERROR(SUMIFS(AllPublicationData!$H:$H,AllPublicationData!$A:$A,'Publication Table (%)'!$B82,AllPublicationData!$B:$B,'Publication Table (%)'!$C$4,AllPublicationData!$D:$D,'Publication Table (%)'!S$7)/
SUMIFS(AllPublicationData!$E:$E,AllPublicationData!$A:$A,'Publication Table (%)'!$B82,AllPublicationData!$B:$B,'Publication Table (%)'!$C$4,AllPublicationData!$D:$D,'Publication Table (%)'!S$7),
SUMIFS(AllPublicationData!$H:$H,AllPublicationData!$A:$A,'Publication Table (%)'!$B82,AllPublicationData!$B:$B,'Publication Table (%)'!S$7)/
SUMIFS(AllPublicationData!$E:$E,AllPublicationData!$A:$A,'Publication Table (%)'!$B82,AllPublicationData!$B:$B,'Publication Table (%)'!S$7)),
IF('Publication Table (%)'!$C$5="Operations cancelled for non-clinical/capacity reasons",
IFERROR(SUMIFS(AllPublicationData!$I:$I,AllPublicationData!$A:$A,'Publication Table (%)'!$B82,AllPublicationData!$B:$B,'Publication Table (%)'!$C$4,AllPublicationData!$D:$D,'Publication Table (%)'!S$7)/
SUMIFS(AllPublicationData!$E:$E,AllPublicationData!$A:$A,'Publication Table (%)'!$B82,AllPublicationData!$B:$B,'Publication Table (%)'!$C$4,AllPublicationData!$D:$D,'Publication Table (%)'!S$7),
SUMIFS(AllPublicationData!$I:$I,AllPublicationData!$A:$A,'Publication Table (%)'!$B82,AllPublicationData!$B:$B,'Publication Table (%)'!S$7)/
SUMIFS(AllPublicationData!$E:$E,AllPublicationData!$A:$A,'Publication Table (%)'!$B82,AllPublicationData!$B:$B,'Publication Table (%)'!S$7)),
IF('Publication Table (%)'!$C$5="Cancellations for other reasons",
IFERROR(SUMIFS(AllPublicationData!$J:$J,AllPublicationData!$A:$A,'Publication Table (%)'!$B82,AllPublicationData!$B:$B,'Publication Table (%)'!$C$4,AllPublicationData!$D:$D,'Publication Table (%)'!S$7)/
SUMIFS(AllPublicationData!$E:$E,AllPublicationData!$A:$A,'Publication Table (%)'!$B82,AllPublicationData!$B:$B,'Publication Table (%)'!$C$4,AllPublicationData!$D:$D,'Publication Table (%)'!S$7),
SUMIFS(AllPublicationData!$J:$J,AllPublicationData!$A:$A,'Publication Table (%)'!$B82,AllPublicationData!$B:$B,'Publication Table (%)'!S$7)/
SUMIFS(AllPublicationData!$E:$E,AllPublicationData!$A:$A,'Publication Table (%)'!$B82,AllPublicationData!$B:$B,'Publication Table (%)'!S$7)))))))</f>
        <v>6.6666666666666666E-2</v>
      </c>
    </row>
    <row r="83" spans="2:19" x14ac:dyDescent="0.35">
      <c r="B83" s="89">
        <v>43132</v>
      </c>
      <c r="C83" s="112">
        <f>IF('Publication Table (%)'!$C$5="All Cancelled Operations",
SUMIFS(AllPublicationData!$F:$F,AllPublicationData!$A:$A,'Publication Table (%)'!$B83,AllPublicationData!$B:$B,'Publication Table (%)'!$C$4),
IF('Publication Table (%)'!$C$5="Operations cancelled by patient",
SUMIFS(AllPublicationData!$G:$G,AllPublicationData!$A:$A,'Publication Table (%)'!$B83,AllPublicationData!$B:$B,'Publication Table (%)'!$C$4),
IF('Publication Table (%)'!$C$5="Operations cancelled for clinical reasons",
SUMIFS(AllPublicationData!$H:$H,AllPublicationData!$A:$A,'Publication Table (%)'!$B83,AllPublicationData!$B:$B,'Publication Table (%)'!$C$4),
IF('Publication Table (%)'!$C$5="Operations cancelled for non-clinical/capacity reasons",
SUMIFS(AllPublicationData!$I:$I,AllPublicationData!$A:$A,'Publication Table (%)'!$B83,AllPublicationData!$B:$B,'Publication Table (%)'!$C$4),
IF('Publication Table (%)'!$C$5="Cancellations for other reasons",
SUMIFS(AllPublicationData!$J:$J,AllPublicationData!$A:$A,'Publication Table (%)'!$B83,AllPublicationData!$B:$B,'Publication Table (%)'!$C$4))))))+
IF(AND($C$4="NHS Scotland",$C$5="All Cancelled Operations"),
SUMIFS(AllPublicationData!$F:$F,AllPublicationData!$A:$A,'Publication Table (%)'!$B83),
IF(AND($C$4="NHS Scotland",$C$5="Operations cancelled by patient"),
SUMIFS(AllPublicationData!$G:$G,AllPublicationData!$A:$A,'Publication Table (%)'!$B83),
IF(AND($C$4="NHS Scotland",$C$5="Operations cancelled for clinical reasons"),
SUMIFS(AllPublicationData!$H:$H,AllPublicationData!$A:$A,'Publication Table (%)'!$B83),
IF(AND($C$4="NHS Scotland",$C$5="Operations cancelled for non-clinical/capacity reasons"),
SUMIFS(AllPublicationData!$I:$I,AllPublicationData!$A:$A,'Publication Table (%)'!$B83),
IF(AND($C$4="NHS Scotland",$C$5="Cancellations for other reasons"),
SUMIFS(AllPublicationData!$J:$J,AllPublicationData!$A:$A,'Publication Table (%)'!$B83))))))</f>
        <v>2719</v>
      </c>
      <c r="D83" s="110">
        <f>IF(AND('Publication Table (%)'!$C$5="All Cancelled Operations",$C$4&lt;&gt;"NHS Scotland"),
IFERROR(SUMIFS(AllPublicationData!$F:$F,AllPublicationData!$A:$A,'Publication Table (%)'!$B83,AllPublicationData!$B:$B,'Publication Table (%)'!$C$4,AllPublicationData!$D:$D,'Publication Table (%)'!D$7)/
SUMIFS(AllPublicationData!$E:$E,AllPublicationData!$A:$A,'Publication Table (%)'!$B83,AllPublicationData!$B:$B,'Publication Table (%)'!$C$4,AllPublicationData!$D:$D,'Publication Table (%)'!D$7),
SUMIFS(AllPublicationData!$F:$F,AllPublicationData!$A:$A,'Publication Table (%)'!$B83,AllPublicationData!$B:$B,'Publication Table (%)'!D$7)/
SUMIFS(AllPublicationData!$E:$E,AllPublicationData!$A:$A,'Publication Table (%)'!$B83,AllPublicationData!$B:$B,'Publication Table (%)'!D$7)),
IF(AND('Publication Table (%)'!$C$5="Operations cancelled by patient",$C$4&lt;&gt;"NHS Scotland"),
IFERROR(SUMIFS(AllPublicationData!$G:$G,AllPublicationData!$A:$A,'Publication Table (%)'!$B83,AllPublicationData!$B:$B,'Publication Table (%)'!$C$4,AllPublicationData!$D:$D,'Publication Table (%)'!D$7)/
SUMIFS(AllPublicationData!$E:$E,AllPublicationData!$A:$A,'Publication Table (%)'!$B83,AllPublicationData!$B:$B,'Publication Table (%)'!$C$4,AllPublicationData!$D:$D,'Publication Table (%)'!D$7),
SUMIFS(AllPublicationData!$G:$G,AllPublicationData!$A:$A,'Publication Table (%)'!$B83,AllPublicationData!$B:$B,'Publication Table (%)'!D$7)/
SUMIFS(AllPublicationData!$E:$E,AllPublicationData!$A:$A,'Publication Table (%)'!$B83,AllPublicationData!$B:$B,'Publication Table (%)'!D$7)),
IF(AND('Publication Table (%)'!$C$5="Operations cancelled for clinical reasons",$C$4&lt;&gt;"NHS Scotland"),
IFERROR(SUMIFS(AllPublicationData!$H:$H,AllPublicationData!$A:$A,'Publication Table (%)'!$B83,AllPublicationData!$B:$B,'Publication Table (%)'!$C$4,AllPublicationData!$D:$D,'Publication Table (%)'!D$7)/
SUMIFS(AllPublicationData!$E:$E,AllPublicationData!$A:$A,'Publication Table (%)'!$B83,AllPublicationData!$B:$B,'Publication Table (%)'!$C$4,AllPublicationData!$D:$D,'Publication Table (%)'!D$7),
SUMIFS(AllPublicationData!$H:$H,AllPublicationData!$A:$A,'Publication Table (%)'!$B83,AllPublicationData!$B:$B,'Publication Table (%)'!D$7)/
SUMIFS(AllPublicationData!$E:$E,AllPublicationData!$A:$A,'Publication Table (%)'!$B83,AllPublicationData!$B:$B,'Publication Table (%)'!D$7)),
IF(AND('Publication Table (%)'!$C$5="Operations cancelled for non-clinical/capacity reasons",$C$4&lt;&gt;"NHS Scotland"),
IFERROR(SUMIFS(AllPublicationData!$I:$I,AllPublicationData!$A:$A,'Publication Table (%)'!$B83,AllPublicationData!$B:$B,'Publication Table (%)'!$C$4,AllPublicationData!$D:$D,'Publication Table (%)'!D$7)/
SUMIFS(AllPublicationData!$E:$E,AllPublicationData!$A:$A,'Publication Table (%)'!$B83,AllPublicationData!$B:$B,'Publication Table (%)'!$C$4,AllPublicationData!$D:$D,'Publication Table (%)'!D$7),
SUMIFS(AllPublicationData!$I:$I,AllPublicationData!$A:$A,'Publication Table (%)'!$B83,AllPublicationData!$B:$B,'Publication Table (%)'!D$7)/
SUMIFS(AllPublicationData!$E:$E,AllPublicationData!$A:$A,'Publication Table (%)'!$B83,AllPublicationData!$B:$B,'Publication Table (%)'!D$7)),
IF(AND('Publication Table (%)'!$C$5="Cancellations for other reasons",$C$4&lt;&gt;"NHS Scotland"),
IFERROR(SUMIFS(AllPublicationData!$J:$J,AllPublicationData!$A:$A,'Publication Table (%)'!$B83,AllPublicationData!$B:$B,'Publication Table (%)'!$C$4,AllPublicationData!$D:$D,'Publication Table (%)'!D$7)/
SUMIFS(AllPublicationData!$E:$E,AllPublicationData!$A:$A,'Publication Table (%)'!$B83,AllPublicationData!$B:$B,'Publication Table (%)'!$C$4,AllPublicationData!$D:$D,'Publication Table (%)'!D$7),
SUMIFS(AllPublicationData!$J:$J,AllPublicationData!$A:$A,'Publication Table (%)'!$B83,AllPublicationData!$B:$B,'Publication Table (%)'!D$7)/
SUMIFS(AllPublicationData!$E:$E,AllPublicationData!$A:$A,'Publication Table (%)'!$B83,AllPublicationData!$B:$B,'Publication Table (%)'!D$7)),
IF(AND($C$4="NHS Scotland",$C$5="All Cancelled Operations"),
SUMIFS(AllPublicationData!$F:$F,AllPublicationData!$A:$A,'Publication Table'!$B83)/
SUMIFS(AllPublicationData!$E:$E,AllPublicationData!$A:$A,'Publication Table'!$B83),
IF(AND($C$4="NHS Scotland",$C$5="Operations cancelled by patient"),
SUMIFS(AllPublicationData!$G:$G,AllPublicationData!$A:$A,'Publication Table'!$B83)/
SUMIFS(AllPublicationData!$E:$E,AllPublicationData!$A:$A,'Publication Table'!$B83),
IF(AND($C$4="NHS Scotland",$C$5="Operations cancelled for clinical reasons"),
SUMIFS(AllPublicationData!$H:$H,AllPublicationData!$A:$A,'Publication Table'!$B83)/
SUMIFS(AllPublicationData!$E:$E,AllPublicationData!$A:$A,'Publication Table'!$B83),
IF(AND($C$4="NHS Scotland",$C$5="Operations cancelled for non-clinical/capacity reasons"),
SUMIFS(AllPublicationData!$I:$I,AllPublicationData!$A:$A,'Publication Table'!$B83)/
SUMIFS(AllPublicationData!$E:$E,AllPublicationData!$A:$A,'Publication Table'!$B83),
IF(AND($C$4="NHS Scotland",$C$5="Cancellations for other reasons"),
SUMIFS(AllPublicationData!$J:$J,AllPublicationData!$A:$A,'Publication Table'!$B83)/
SUMIFS(AllPublicationData!$E:$E,AllPublicationData!$A:$A,'Publication Table'!$B83)))))))))))</f>
        <v>0.10305878785581625</v>
      </c>
      <c r="E83" s="96">
        <f>IF('Publication Table (%)'!$C$5="All Cancelled Operations",
IFERROR(SUMIFS(AllPublicationData!$F:$F,AllPublicationData!$A:$A,'Publication Table (%)'!$B83,AllPublicationData!$B:$B,'Publication Table (%)'!$C$4,AllPublicationData!$D:$D,'Publication Table (%)'!E$7)/
SUMIFS(AllPublicationData!$E:$E,AllPublicationData!$A:$A,'Publication Table (%)'!$B83,AllPublicationData!$B:$B,'Publication Table (%)'!$C$4,AllPublicationData!$D:$D,'Publication Table (%)'!E$7),
SUMIFS(AllPublicationData!$F:$F,AllPublicationData!$A:$A,'Publication Table (%)'!$B83,AllPublicationData!$B:$B,'Publication Table (%)'!E$7)/
SUMIFS(AllPublicationData!$E:$E,AllPublicationData!$A:$A,'Publication Table (%)'!$B83,AllPublicationData!$B:$B,'Publication Table (%)'!E$7)),
IF('Publication Table (%)'!$C$5="Operations cancelled by patient",
IFERROR(SUMIFS(AllPublicationData!$G:$G,AllPublicationData!$A:$A,'Publication Table (%)'!$B83,AllPublicationData!$B:$B,'Publication Table (%)'!$C$4,AllPublicationData!$D:$D,'Publication Table (%)'!E$7)/
SUMIFS(AllPublicationData!$E:$E,AllPublicationData!$A:$A,'Publication Table (%)'!$B83,AllPublicationData!$B:$B,'Publication Table (%)'!$C$4,AllPublicationData!$D:$D,'Publication Table (%)'!E$7),
SUMIFS(AllPublicationData!$G:$G,AllPublicationData!$A:$A,'Publication Table (%)'!$B83,AllPublicationData!$B:$B,'Publication Table (%)'!E$7)/
SUMIFS(AllPublicationData!$E:$E,AllPublicationData!$A:$A,'Publication Table (%)'!$B83,AllPublicationData!$B:$B,'Publication Table (%)'!E$7)),
IF('Publication Table (%)'!$C$5="Operations cancelled for clinical reasons",
IFERROR(SUMIFS(AllPublicationData!$H:$H,AllPublicationData!$A:$A,'Publication Table (%)'!$B83,AllPublicationData!$B:$B,'Publication Table (%)'!$C$4,AllPublicationData!$D:$D,'Publication Table (%)'!E$7)/
SUMIFS(AllPublicationData!$E:$E,AllPublicationData!$A:$A,'Publication Table (%)'!$B83,AllPublicationData!$B:$B,'Publication Table (%)'!$C$4,AllPublicationData!$D:$D,'Publication Table (%)'!E$7),
SUMIFS(AllPublicationData!$H:$H,AllPublicationData!$A:$A,'Publication Table (%)'!$B83,AllPublicationData!$B:$B,'Publication Table (%)'!E$7)/
SUMIFS(AllPublicationData!$E:$E,AllPublicationData!$A:$A,'Publication Table (%)'!$B83,AllPublicationData!$B:$B,'Publication Table (%)'!E$7)),
IF('Publication Table (%)'!$C$5="Operations cancelled for non-clinical/capacity reasons",
IFERROR(SUMIFS(AllPublicationData!$I:$I,AllPublicationData!$A:$A,'Publication Table (%)'!$B83,AllPublicationData!$B:$B,'Publication Table (%)'!$C$4,AllPublicationData!$D:$D,'Publication Table (%)'!E$7)/
SUMIFS(AllPublicationData!$E:$E,AllPublicationData!$A:$A,'Publication Table (%)'!$B83,AllPublicationData!$B:$B,'Publication Table (%)'!$C$4,AllPublicationData!$D:$D,'Publication Table (%)'!E$7),
SUMIFS(AllPublicationData!$I:$I,AllPublicationData!$A:$A,'Publication Table (%)'!$B83,AllPublicationData!$B:$B,'Publication Table (%)'!E$7)/
SUMIFS(AllPublicationData!$E:$E,AllPublicationData!$A:$A,'Publication Table (%)'!$B83,AllPublicationData!$B:$B,'Publication Table (%)'!E$7)),
IF('Publication Table (%)'!$C$5="Cancellations for other reasons",
IFERROR(SUMIFS(AllPublicationData!$J:$J,AllPublicationData!$A:$A,'Publication Table (%)'!$B83,AllPublicationData!$B:$B,'Publication Table (%)'!$C$4,AllPublicationData!$D:$D,'Publication Table (%)'!E$7)/
SUMIFS(AllPublicationData!$E:$E,AllPublicationData!$A:$A,'Publication Table (%)'!$B83,AllPublicationData!$B:$B,'Publication Table (%)'!$C$4,AllPublicationData!$D:$D,'Publication Table (%)'!E$7),
SUMIFS(AllPublicationData!$J:$J,AllPublicationData!$A:$A,'Publication Table (%)'!$B83,AllPublicationData!$B:$B,'Publication Table (%)'!E$7)/
SUMIFS(AllPublicationData!$E:$E,AllPublicationData!$A:$A,'Publication Table (%)'!$B83,AllPublicationData!$B:$B,'Publication Table (%)'!E$7)))))))</f>
        <v>5.9363957597173146E-2</v>
      </c>
      <c r="F83" s="96">
        <f>IF('Publication Table (%)'!$C$5="All Cancelled Operations",
IFERROR(SUMIFS(AllPublicationData!$F:$F,AllPublicationData!$A:$A,'Publication Table (%)'!$B83,AllPublicationData!$B:$B,'Publication Table (%)'!$C$4,AllPublicationData!$D:$D,'Publication Table (%)'!F$7)/
SUMIFS(AllPublicationData!$E:$E,AllPublicationData!$A:$A,'Publication Table (%)'!$B83,AllPublicationData!$B:$B,'Publication Table (%)'!$C$4,AllPublicationData!$D:$D,'Publication Table (%)'!F$7),
SUMIFS(AllPublicationData!$F:$F,AllPublicationData!$A:$A,'Publication Table (%)'!$B83,AllPublicationData!$B:$B,'Publication Table (%)'!F$7)/
SUMIFS(AllPublicationData!$E:$E,AllPublicationData!$A:$A,'Publication Table (%)'!$B83,AllPublicationData!$B:$B,'Publication Table (%)'!F$7)),
IF('Publication Table (%)'!$C$5="Operations cancelled by patient",
IFERROR(SUMIFS(AllPublicationData!$G:$G,AllPublicationData!$A:$A,'Publication Table (%)'!$B83,AllPublicationData!$B:$B,'Publication Table (%)'!$C$4,AllPublicationData!$D:$D,'Publication Table (%)'!F$7)/
SUMIFS(AllPublicationData!$E:$E,AllPublicationData!$A:$A,'Publication Table (%)'!$B83,AllPublicationData!$B:$B,'Publication Table (%)'!$C$4,AllPublicationData!$D:$D,'Publication Table (%)'!F$7),
SUMIFS(AllPublicationData!$G:$G,AllPublicationData!$A:$A,'Publication Table (%)'!$B83,AllPublicationData!$B:$B,'Publication Table (%)'!F$7)/
SUMIFS(AllPublicationData!$E:$E,AllPublicationData!$A:$A,'Publication Table (%)'!$B83,AllPublicationData!$B:$B,'Publication Table (%)'!F$7)),
IF('Publication Table (%)'!$C$5="Operations cancelled for clinical reasons",
IFERROR(SUMIFS(AllPublicationData!$H:$H,AllPublicationData!$A:$A,'Publication Table (%)'!$B83,AllPublicationData!$B:$B,'Publication Table (%)'!$C$4,AllPublicationData!$D:$D,'Publication Table (%)'!F$7)/
SUMIFS(AllPublicationData!$E:$E,AllPublicationData!$A:$A,'Publication Table (%)'!$B83,AllPublicationData!$B:$B,'Publication Table (%)'!$C$4,AllPublicationData!$D:$D,'Publication Table (%)'!F$7),
SUMIFS(AllPublicationData!$H:$H,AllPublicationData!$A:$A,'Publication Table (%)'!$B83,AllPublicationData!$B:$B,'Publication Table (%)'!F$7)/
SUMIFS(AllPublicationData!$E:$E,AllPublicationData!$A:$A,'Publication Table (%)'!$B83,AllPublicationData!$B:$B,'Publication Table (%)'!F$7)),
IF('Publication Table (%)'!$C$5="Operations cancelled for non-clinical/capacity reasons",
IFERROR(SUMIFS(AllPublicationData!$I:$I,AllPublicationData!$A:$A,'Publication Table (%)'!$B83,AllPublicationData!$B:$B,'Publication Table (%)'!$C$4,AllPublicationData!$D:$D,'Publication Table (%)'!F$7)/
SUMIFS(AllPublicationData!$E:$E,AllPublicationData!$A:$A,'Publication Table (%)'!$B83,AllPublicationData!$B:$B,'Publication Table (%)'!$C$4,AllPublicationData!$D:$D,'Publication Table (%)'!F$7),
SUMIFS(AllPublicationData!$I:$I,AllPublicationData!$A:$A,'Publication Table (%)'!$B83,AllPublicationData!$B:$B,'Publication Table (%)'!F$7)/
SUMIFS(AllPublicationData!$E:$E,AllPublicationData!$A:$A,'Publication Table (%)'!$B83,AllPublicationData!$B:$B,'Publication Table (%)'!F$7)),
IF('Publication Table (%)'!$C$5="Cancellations for other reasons",
IFERROR(SUMIFS(AllPublicationData!$J:$J,AllPublicationData!$A:$A,'Publication Table (%)'!$B83,AllPublicationData!$B:$B,'Publication Table (%)'!$C$4,AllPublicationData!$D:$D,'Publication Table (%)'!F$7)/
SUMIFS(AllPublicationData!$E:$E,AllPublicationData!$A:$A,'Publication Table (%)'!$B83,AllPublicationData!$B:$B,'Publication Table (%)'!$C$4,AllPublicationData!$D:$D,'Publication Table (%)'!F$7),
SUMIFS(AllPublicationData!$J:$J,AllPublicationData!$A:$A,'Publication Table (%)'!$B83,AllPublicationData!$B:$B,'Publication Table (%)'!F$7)/
SUMIFS(AllPublicationData!$E:$E,AllPublicationData!$A:$A,'Publication Table (%)'!$B83,AllPublicationData!$B:$B,'Publication Table (%)'!F$7)))))))</f>
        <v>0.12923076923076923</v>
      </c>
      <c r="G83" s="96">
        <f>IF('Publication Table (%)'!$C$5="All Cancelled Operations",
IFERROR(SUMIFS(AllPublicationData!$F:$F,AllPublicationData!$A:$A,'Publication Table (%)'!$B83,AllPublicationData!$B:$B,'Publication Table (%)'!$C$4,AllPublicationData!$D:$D,'Publication Table (%)'!G$7)/
SUMIFS(AllPublicationData!$E:$E,AllPublicationData!$A:$A,'Publication Table (%)'!$B83,AllPublicationData!$B:$B,'Publication Table (%)'!$C$4,AllPublicationData!$D:$D,'Publication Table (%)'!G$7),
SUMIFS(AllPublicationData!$F:$F,AllPublicationData!$A:$A,'Publication Table (%)'!$B83,AllPublicationData!$B:$B,'Publication Table (%)'!G$7)/
SUMIFS(AllPublicationData!$E:$E,AllPublicationData!$A:$A,'Publication Table (%)'!$B83,AllPublicationData!$B:$B,'Publication Table (%)'!G$7)),
IF('Publication Table (%)'!$C$5="Operations cancelled by patient",
IFERROR(SUMIFS(AllPublicationData!$G:$G,AllPublicationData!$A:$A,'Publication Table (%)'!$B83,AllPublicationData!$B:$B,'Publication Table (%)'!$C$4,AllPublicationData!$D:$D,'Publication Table (%)'!G$7)/
SUMIFS(AllPublicationData!$E:$E,AllPublicationData!$A:$A,'Publication Table (%)'!$B83,AllPublicationData!$B:$B,'Publication Table (%)'!$C$4,AllPublicationData!$D:$D,'Publication Table (%)'!G$7),
SUMIFS(AllPublicationData!$G:$G,AllPublicationData!$A:$A,'Publication Table (%)'!$B83,AllPublicationData!$B:$B,'Publication Table (%)'!G$7)/
SUMIFS(AllPublicationData!$E:$E,AllPublicationData!$A:$A,'Publication Table (%)'!$B83,AllPublicationData!$B:$B,'Publication Table (%)'!G$7)),
IF('Publication Table (%)'!$C$5="Operations cancelled for clinical reasons",
IFERROR(SUMIFS(AllPublicationData!$H:$H,AllPublicationData!$A:$A,'Publication Table (%)'!$B83,AllPublicationData!$B:$B,'Publication Table (%)'!$C$4,AllPublicationData!$D:$D,'Publication Table (%)'!G$7)/
SUMIFS(AllPublicationData!$E:$E,AllPublicationData!$A:$A,'Publication Table (%)'!$B83,AllPublicationData!$B:$B,'Publication Table (%)'!$C$4,AllPublicationData!$D:$D,'Publication Table (%)'!G$7),
SUMIFS(AllPublicationData!$H:$H,AllPublicationData!$A:$A,'Publication Table (%)'!$B83,AllPublicationData!$B:$B,'Publication Table (%)'!G$7)/
SUMIFS(AllPublicationData!$E:$E,AllPublicationData!$A:$A,'Publication Table (%)'!$B83,AllPublicationData!$B:$B,'Publication Table (%)'!G$7)),
IF('Publication Table (%)'!$C$5="Operations cancelled for non-clinical/capacity reasons",
IFERROR(SUMIFS(AllPublicationData!$I:$I,AllPublicationData!$A:$A,'Publication Table (%)'!$B83,AllPublicationData!$B:$B,'Publication Table (%)'!$C$4,AllPublicationData!$D:$D,'Publication Table (%)'!G$7)/
SUMIFS(AllPublicationData!$E:$E,AllPublicationData!$A:$A,'Publication Table (%)'!$B83,AllPublicationData!$B:$B,'Publication Table (%)'!$C$4,AllPublicationData!$D:$D,'Publication Table (%)'!G$7),
SUMIFS(AllPublicationData!$I:$I,AllPublicationData!$A:$A,'Publication Table (%)'!$B83,AllPublicationData!$B:$B,'Publication Table (%)'!G$7)/
SUMIFS(AllPublicationData!$E:$E,AllPublicationData!$A:$A,'Publication Table (%)'!$B83,AllPublicationData!$B:$B,'Publication Table (%)'!G$7)),
IF('Publication Table (%)'!$C$5="Cancellations for other reasons",
IFERROR(SUMIFS(AllPublicationData!$J:$J,AllPublicationData!$A:$A,'Publication Table (%)'!$B83,AllPublicationData!$B:$B,'Publication Table (%)'!$C$4,AllPublicationData!$D:$D,'Publication Table (%)'!G$7)/
SUMIFS(AllPublicationData!$E:$E,AllPublicationData!$A:$A,'Publication Table (%)'!$B83,AllPublicationData!$B:$B,'Publication Table (%)'!$C$4,AllPublicationData!$D:$D,'Publication Table (%)'!G$7),
SUMIFS(AllPublicationData!$J:$J,AllPublicationData!$A:$A,'Publication Table (%)'!$B83,AllPublicationData!$B:$B,'Publication Table (%)'!G$7)/
SUMIFS(AllPublicationData!$E:$E,AllPublicationData!$A:$A,'Publication Table (%)'!$B83,AllPublicationData!$B:$B,'Publication Table (%)'!G$7)))))))</f>
        <v>0.17599999999999999</v>
      </c>
      <c r="H83" s="96">
        <f>IF('Publication Table (%)'!$C$5="All Cancelled Operations",
IFERROR(SUMIFS(AllPublicationData!$F:$F,AllPublicationData!$A:$A,'Publication Table (%)'!$B83,AllPublicationData!$B:$B,'Publication Table (%)'!$C$4,AllPublicationData!$D:$D,'Publication Table (%)'!H$7)/
SUMIFS(AllPublicationData!$E:$E,AllPublicationData!$A:$A,'Publication Table (%)'!$B83,AllPublicationData!$B:$B,'Publication Table (%)'!$C$4,AllPublicationData!$D:$D,'Publication Table (%)'!H$7),
SUMIFS(AllPublicationData!$F:$F,AllPublicationData!$A:$A,'Publication Table (%)'!$B83,AllPublicationData!$B:$B,'Publication Table (%)'!H$7)/
SUMIFS(AllPublicationData!$E:$E,AllPublicationData!$A:$A,'Publication Table (%)'!$B83,AllPublicationData!$B:$B,'Publication Table (%)'!H$7)),
IF('Publication Table (%)'!$C$5="Operations cancelled by patient",
IFERROR(SUMIFS(AllPublicationData!$G:$G,AllPublicationData!$A:$A,'Publication Table (%)'!$B83,AllPublicationData!$B:$B,'Publication Table (%)'!$C$4,AllPublicationData!$D:$D,'Publication Table (%)'!H$7)/
SUMIFS(AllPublicationData!$E:$E,AllPublicationData!$A:$A,'Publication Table (%)'!$B83,AllPublicationData!$B:$B,'Publication Table (%)'!$C$4,AllPublicationData!$D:$D,'Publication Table (%)'!H$7),
SUMIFS(AllPublicationData!$G:$G,AllPublicationData!$A:$A,'Publication Table (%)'!$B83,AllPublicationData!$B:$B,'Publication Table (%)'!H$7)/
SUMIFS(AllPublicationData!$E:$E,AllPublicationData!$A:$A,'Publication Table (%)'!$B83,AllPublicationData!$B:$B,'Publication Table (%)'!H$7)),
IF('Publication Table (%)'!$C$5="Operations cancelled for clinical reasons",
IFERROR(SUMIFS(AllPublicationData!$H:$H,AllPublicationData!$A:$A,'Publication Table (%)'!$B83,AllPublicationData!$B:$B,'Publication Table (%)'!$C$4,AllPublicationData!$D:$D,'Publication Table (%)'!H$7)/
SUMIFS(AllPublicationData!$E:$E,AllPublicationData!$A:$A,'Publication Table (%)'!$B83,AllPublicationData!$B:$B,'Publication Table (%)'!$C$4,AllPublicationData!$D:$D,'Publication Table (%)'!H$7),
SUMIFS(AllPublicationData!$H:$H,AllPublicationData!$A:$A,'Publication Table (%)'!$B83,AllPublicationData!$B:$B,'Publication Table (%)'!H$7)/
SUMIFS(AllPublicationData!$E:$E,AllPublicationData!$A:$A,'Publication Table (%)'!$B83,AllPublicationData!$B:$B,'Publication Table (%)'!H$7)),
IF('Publication Table (%)'!$C$5="Operations cancelled for non-clinical/capacity reasons",
IFERROR(SUMIFS(AllPublicationData!$I:$I,AllPublicationData!$A:$A,'Publication Table (%)'!$B83,AllPublicationData!$B:$B,'Publication Table (%)'!$C$4,AllPublicationData!$D:$D,'Publication Table (%)'!H$7)/
SUMIFS(AllPublicationData!$E:$E,AllPublicationData!$A:$A,'Publication Table (%)'!$B83,AllPublicationData!$B:$B,'Publication Table (%)'!$C$4,AllPublicationData!$D:$D,'Publication Table (%)'!H$7),
SUMIFS(AllPublicationData!$I:$I,AllPublicationData!$A:$A,'Publication Table (%)'!$B83,AllPublicationData!$B:$B,'Publication Table (%)'!H$7)/
SUMIFS(AllPublicationData!$E:$E,AllPublicationData!$A:$A,'Publication Table (%)'!$B83,AllPublicationData!$B:$B,'Publication Table (%)'!H$7)),
IF('Publication Table (%)'!$C$5="Cancellations for other reasons",
IFERROR(SUMIFS(AllPublicationData!$J:$J,AllPublicationData!$A:$A,'Publication Table (%)'!$B83,AllPublicationData!$B:$B,'Publication Table (%)'!$C$4,AllPublicationData!$D:$D,'Publication Table (%)'!H$7)/
SUMIFS(AllPublicationData!$E:$E,AllPublicationData!$A:$A,'Publication Table (%)'!$B83,AllPublicationData!$B:$B,'Publication Table (%)'!$C$4,AllPublicationData!$D:$D,'Publication Table (%)'!H$7),
SUMIFS(AllPublicationData!$J:$J,AllPublicationData!$A:$A,'Publication Table (%)'!$B83,AllPublicationData!$B:$B,'Publication Table (%)'!H$7)/
SUMIFS(AllPublicationData!$E:$E,AllPublicationData!$A:$A,'Publication Table (%)'!$B83,AllPublicationData!$B:$B,'Publication Table (%)'!H$7)))))))</f>
        <v>0.11477761836441894</v>
      </c>
      <c r="I83" s="96">
        <f>IF('Publication Table (%)'!$C$5="All Cancelled Operations",
IFERROR(SUMIFS(AllPublicationData!$F:$F,AllPublicationData!$A:$A,'Publication Table (%)'!$B83,AllPublicationData!$B:$B,'Publication Table (%)'!$C$4,AllPublicationData!$D:$D,'Publication Table (%)'!I$7)/
SUMIFS(AllPublicationData!$E:$E,AllPublicationData!$A:$A,'Publication Table (%)'!$B83,AllPublicationData!$B:$B,'Publication Table (%)'!$C$4,AllPublicationData!$D:$D,'Publication Table (%)'!I$7),
SUMIFS(AllPublicationData!$F:$F,AllPublicationData!$A:$A,'Publication Table (%)'!$B83,AllPublicationData!$B:$B,'Publication Table (%)'!I$7)/
SUMIFS(AllPublicationData!$E:$E,AllPublicationData!$A:$A,'Publication Table (%)'!$B83,AllPublicationData!$B:$B,'Publication Table (%)'!I$7)),
IF('Publication Table (%)'!$C$5="Operations cancelled by patient",
IFERROR(SUMIFS(AllPublicationData!$G:$G,AllPublicationData!$A:$A,'Publication Table (%)'!$B83,AllPublicationData!$B:$B,'Publication Table (%)'!$C$4,AllPublicationData!$D:$D,'Publication Table (%)'!I$7)/
SUMIFS(AllPublicationData!$E:$E,AllPublicationData!$A:$A,'Publication Table (%)'!$B83,AllPublicationData!$B:$B,'Publication Table (%)'!$C$4,AllPublicationData!$D:$D,'Publication Table (%)'!I$7),
SUMIFS(AllPublicationData!$G:$G,AllPublicationData!$A:$A,'Publication Table (%)'!$B83,AllPublicationData!$B:$B,'Publication Table (%)'!I$7)/
SUMIFS(AllPublicationData!$E:$E,AllPublicationData!$A:$A,'Publication Table (%)'!$B83,AllPublicationData!$B:$B,'Publication Table (%)'!I$7)),
IF('Publication Table (%)'!$C$5="Operations cancelled for clinical reasons",
IFERROR(SUMIFS(AllPublicationData!$H:$H,AllPublicationData!$A:$A,'Publication Table (%)'!$B83,AllPublicationData!$B:$B,'Publication Table (%)'!$C$4,AllPublicationData!$D:$D,'Publication Table (%)'!I$7)/
SUMIFS(AllPublicationData!$E:$E,AllPublicationData!$A:$A,'Publication Table (%)'!$B83,AllPublicationData!$B:$B,'Publication Table (%)'!$C$4,AllPublicationData!$D:$D,'Publication Table (%)'!I$7),
SUMIFS(AllPublicationData!$H:$H,AllPublicationData!$A:$A,'Publication Table (%)'!$B83,AllPublicationData!$B:$B,'Publication Table (%)'!I$7)/
SUMIFS(AllPublicationData!$E:$E,AllPublicationData!$A:$A,'Publication Table (%)'!$B83,AllPublicationData!$B:$B,'Publication Table (%)'!I$7)),
IF('Publication Table (%)'!$C$5="Operations cancelled for non-clinical/capacity reasons",
IFERROR(SUMIFS(AllPublicationData!$I:$I,AllPublicationData!$A:$A,'Publication Table (%)'!$B83,AllPublicationData!$B:$B,'Publication Table (%)'!$C$4,AllPublicationData!$D:$D,'Publication Table (%)'!I$7)/
SUMIFS(AllPublicationData!$E:$E,AllPublicationData!$A:$A,'Publication Table (%)'!$B83,AllPublicationData!$B:$B,'Publication Table (%)'!$C$4,AllPublicationData!$D:$D,'Publication Table (%)'!I$7),
SUMIFS(AllPublicationData!$I:$I,AllPublicationData!$A:$A,'Publication Table (%)'!$B83,AllPublicationData!$B:$B,'Publication Table (%)'!I$7)/
SUMIFS(AllPublicationData!$E:$E,AllPublicationData!$A:$A,'Publication Table (%)'!$B83,AllPublicationData!$B:$B,'Publication Table (%)'!I$7)),
IF('Publication Table (%)'!$C$5="Cancellations for other reasons",
IFERROR(SUMIFS(AllPublicationData!$J:$J,AllPublicationData!$A:$A,'Publication Table (%)'!$B83,AllPublicationData!$B:$B,'Publication Table (%)'!$C$4,AllPublicationData!$D:$D,'Publication Table (%)'!I$7)/
SUMIFS(AllPublicationData!$E:$E,AllPublicationData!$A:$A,'Publication Table (%)'!$B83,AllPublicationData!$B:$B,'Publication Table (%)'!$C$4,AllPublicationData!$D:$D,'Publication Table (%)'!I$7),
SUMIFS(AllPublicationData!$J:$J,AllPublicationData!$A:$A,'Publication Table (%)'!$B83,AllPublicationData!$B:$B,'Publication Table (%)'!I$7)/
SUMIFS(AllPublicationData!$E:$E,AllPublicationData!$A:$A,'Publication Table (%)'!$B83,AllPublicationData!$B:$B,'Publication Table (%)'!I$7)))))))</f>
        <v>9.3097913322632425E-2</v>
      </c>
      <c r="J83" s="96">
        <f>IF('Publication Table (%)'!$C$5="All Cancelled Operations",
IFERROR(SUMIFS(AllPublicationData!$F:$F,AllPublicationData!$A:$A,'Publication Table (%)'!$B83,AllPublicationData!$B:$B,'Publication Table (%)'!$C$4,AllPublicationData!$D:$D,'Publication Table (%)'!J$7)/
SUMIFS(AllPublicationData!$E:$E,AllPublicationData!$A:$A,'Publication Table (%)'!$B83,AllPublicationData!$B:$B,'Publication Table (%)'!$C$4,AllPublicationData!$D:$D,'Publication Table (%)'!J$7),
SUMIFS(AllPublicationData!$F:$F,AllPublicationData!$A:$A,'Publication Table (%)'!$B83,AllPublicationData!$B:$B,'Publication Table (%)'!J$7)/
SUMIFS(AllPublicationData!$E:$E,AllPublicationData!$A:$A,'Publication Table (%)'!$B83,AllPublicationData!$B:$B,'Publication Table (%)'!J$7)),
IF('Publication Table (%)'!$C$5="Operations cancelled by patient",
IFERROR(SUMIFS(AllPublicationData!$G:$G,AllPublicationData!$A:$A,'Publication Table (%)'!$B83,AllPublicationData!$B:$B,'Publication Table (%)'!$C$4,AllPublicationData!$D:$D,'Publication Table (%)'!J$7)/
SUMIFS(AllPublicationData!$E:$E,AllPublicationData!$A:$A,'Publication Table (%)'!$B83,AllPublicationData!$B:$B,'Publication Table (%)'!$C$4,AllPublicationData!$D:$D,'Publication Table (%)'!J$7),
SUMIFS(AllPublicationData!$G:$G,AllPublicationData!$A:$A,'Publication Table (%)'!$B83,AllPublicationData!$B:$B,'Publication Table (%)'!J$7)/
SUMIFS(AllPublicationData!$E:$E,AllPublicationData!$A:$A,'Publication Table (%)'!$B83,AllPublicationData!$B:$B,'Publication Table (%)'!J$7)),
IF('Publication Table (%)'!$C$5="Operations cancelled for clinical reasons",
IFERROR(SUMIFS(AllPublicationData!$H:$H,AllPublicationData!$A:$A,'Publication Table (%)'!$B83,AllPublicationData!$B:$B,'Publication Table (%)'!$C$4,AllPublicationData!$D:$D,'Publication Table (%)'!J$7)/
SUMIFS(AllPublicationData!$E:$E,AllPublicationData!$A:$A,'Publication Table (%)'!$B83,AllPublicationData!$B:$B,'Publication Table (%)'!$C$4,AllPublicationData!$D:$D,'Publication Table (%)'!J$7),
SUMIFS(AllPublicationData!$H:$H,AllPublicationData!$A:$A,'Publication Table (%)'!$B83,AllPublicationData!$B:$B,'Publication Table (%)'!J$7)/
SUMIFS(AllPublicationData!$E:$E,AllPublicationData!$A:$A,'Publication Table (%)'!$B83,AllPublicationData!$B:$B,'Publication Table (%)'!J$7)),
IF('Publication Table (%)'!$C$5="Operations cancelled for non-clinical/capacity reasons",
IFERROR(SUMIFS(AllPublicationData!$I:$I,AllPublicationData!$A:$A,'Publication Table (%)'!$B83,AllPublicationData!$B:$B,'Publication Table (%)'!$C$4,AllPublicationData!$D:$D,'Publication Table (%)'!J$7)/
SUMIFS(AllPublicationData!$E:$E,AllPublicationData!$A:$A,'Publication Table (%)'!$B83,AllPublicationData!$B:$B,'Publication Table (%)'!$C$4,AllPublicationData!$D:$D,'Publication Table (%)'!J$7),
SUMIFS(AllPublicationData!$I:$I,AllPublicationData!$A:$A,'Publication Table (%)'!$B83,AllPublicationData!$B:$B,'Publication Table (%)'!J$7)/
SUMIFS(AllPublicationData!$E:$E,AllPublicationData!$A:$A,'Publication Table (%)'!$B83,AllPublicationData!$B:$B,'Publication Table (%)'!J$7)),
IF('Publication Table (%)'!$C$5="Cancellations for other reasons",
IFERROR(SUMIFS(AllPublicationData!$J:$J,AllPublicationData!$A:$A,'Publication Table (%)'!$B83,AllPublicationData!$B:$B,'Publication Table (%)'!$C$4,AllPublicationData!$D:$D,'Publication Table (%)'!J$7)/
SUMIFS(AllPublicationData!$E:$E,AllPublicationData!$A:$A,'Publication Table (%)'!$B83,AllPublicationData!$B:$B,'Publication Table (%)'!$C$4,AllPublicationData!$D:$D,'Publication Table (%)'!J$7),
SUMIFS(AllPublicationData!$J:$J,AllPublicationData!$A:$A,'Publication Table (%)'!$B83,AllPublicationData!$B:$B,'Publication Table (%)'!J$7)/
SUMIFS(AllPublicationData!$E:$E,AllPublicationData!$A:$A,'Publication Table (%)'!$B83,AllPublicationData!$B:$B,'Publication Table (%)'!J$7)))))))</f>
        <v>0.10770855332629356</v>
      </c>
      <c r="K83" s="96">
        <f>IF('Publication Table (%)'!$C$5="All Cancelled Operations",
IFERROR(SUMIFS(AllPublicationData!$F:$F,AllPublicationData!$A:$A,'Publication Table (%)'!$B83,AllPublicationData!$B:$B,'Publication Table (%)'!$C$4,AllPublicationData!$D:$D,'Publication Table (%)'!K$7)/
SUMIFS(AllPublicationData!$E:$E,AllPublicationData!$A:$A,'Publication Table (%)'!$B83,AllPublicationData!$B:$B,'Publication Table (%)'!$C$4,AllPublicationData!$D:$D,'Publication Table (%)'!K$7),
SUMIFS(AllPublicationData!$F:$F,AllPublicationData!$A:$A,'Publication Table (%)'!$B83,AllPublicationData!$B:$B,'Publication Table (%)'!K$7)/
SUMIFS(AllPublicationData!$E:$E,AllPublicationData!$A:$A,'Publication Table (%)'!$B83,AllPublicationData!$B:$B,'Publication Table (%)'!K$7)),
IF('Publication Table (%)'!$C$5="Operations cancelled by patient",
IFERROR(SUMIFS(AllPublicationData!$G:$G,AllPublicationData!$A:$A,'Publication Table (%)'!$B83,AllPublicationData!$B:$B,'Publication Table (%)'!$C$4,AllPublicationData!$D:$D,'Publication Table (%)'!K$7)/
SUMIFS(AllPublicationData!$E:$E,AllPublicationData!$A:$A,'Publication Table (%)'!$B83,AllPublicationData!$B:$B,'Publication Table (%)'!$C$4,AllPublicationData!$D:$D,'Publication Table (%)'!K$7),
SUMIFS(AllPublicationData!$G:$G,AllPublicationData!$A:$A,'Publication Table (%)'!$B83,AllPublicationData!$B:$B,'Publication Table (%)'!K$7)/
SUMIFS(AllPublicationData!$E:$E,AllPublicationData!$A:$A,'Publication Table (%)'!$B83,AllPublicationData!$B:$B,'Publication Table (%)'!K$7)),
IF('Publication Table (%)'!$C$5="Operations cancelled for clinical reasons",
IFERROR(SUMIFS(AllPublicationData!$H:$H,AllPublicationData!$A:$A,'Publication Table (%)'!$B83,AllPublicationData!$B:$B,'Publication Table (%)'!$C$4,AllPublicationData!$D:$D,'Publication Table (%)'!K$7)/
SUMIFS(AllPublicationData!$E:$E,AllPublicationData!$A:$A,'Publication Table (%)'!$B83,AllPublicationData!$B:$B,'Publication Table (%)'!$C$4,AllPublicationData!$D:$D,'Publication Table (%)'!K$7),
SUMIFS(AllPublicationData!$H:$H,AllPublicationData!$A:$A,'Publication Table (%)'!$B83,AllPublicationData!$B:$B,'Publication Table (%)'!K$7)/
SUMIFS(AllPublicationData!$E:$E,AllPublicationData!$A:$A,'Publication Table (%)'!$B83,AllPublicationData!$B:$B,'Publication Table (%)'!K$7)),
IF('Publication Table (%)'!$C$5="Operations cancelled for non-clinical/capacity reasons",
IFERROR(SUMIFS(AllPublicationData!$I:$I,AllPublicationData!$A:$A,'Publication Table (%)'!$B83,AllPublicationData!$B:$B,'Publication Table (%)'!$C$4,AllPublicationData!$D:$D,'Publication Table (%)'!K$7)/
SUMIFS(AllPublicationData!$E:$E,AllPublicationData!$A:$A,'Publication Table (%)'!$B83,AllPublicationData!$B:$B,'Publication Table (%)'!$C$4,AllPublicationData!$D:$D,'Publication Table (%)'!K$7),
SUMIFS(AllPublicationData!$I:$I,AllPublicationData!$A:$A,'Publication Table (%)'!$B83,AllPublicationData!$B:$B,'Publication Table (%)'!K$7)/
SUMIFS(AllPublicationData!$E:$E,AllPublicationData!$A:$A,'Publication Table (%)'!$B83,AllPublicationData!$B:$B,'Publication Table (%)'!K$7)),
IF('Publication Table (%)'!$C$5="Cancellations for other reasons",
IFERROR(SUMIFS(AllPublicationData!$J:$J,AllPublicationData!$A:$A,'Publication Table (%)'!$B83,AllPublicationData!$B:$B,'Publication Table (%)'!$C$4,AllPublicationData!$D:$D,'Publication Table (%)'!K$7)/
SUMIFS(AllPublicationData!$E:$E,AllPublicationData!$A:$A,'Publication Table (%)'!$B83,AllPublicationData!$B:$B,'Publication Table (%)'!$C$4,AllPublicationData!$D:$D,'Publication Table (%)'!K$7),
SUMIFS(AllPublicationData!$J:$J,AllPublicationData!$A:$A,'Publication Table (%)'!$B83,AllPublicationData!$B:$B,'Publication Table (%)'!K$7)/
SUMIFS(AllPublicationData!$E:$E,AllPublicationData!$A:$A,'Publication Table (%)'!$B83,AllPublicationData!$B:$B,'Publication Table (%)'!K$7)))))))</f>
        <v>8.9599999999999999E-2</v>
      </c>
      <c r="L83" s="96">
        <f>IF('Publication Table (%)'!$C$5="All Cancelled Operations",
IFERROR(SUMIFS(AllPublicationData!$F:$F,AllPublicationData!$A:$A,'Publication Table (%)'!$B83,AllPublicationData!$B:$B,'Publication Table (%)'!$C$4,AllPublicationData!$D:$D,'Publication Table (%)'!L$7)/
SUMIFS(AllPublicationData!$E:$E,AllPublicationData!$A:$A,'Publication Table (%)'!$B83,AllPublicationData!$B:$B,'Publication Table (%)'!$C$4,AllPublicationData!$D:$D,'Publication Table (%)'!L$7),
SUMIFS(AllPublicationData!$F:$F,AllPublicationData!$A:$A,'Publication Table (%)'!$B83,AllPublicationData!$B:$B,'Publication Table (%)'!L$7)/
SUMIFS(AllPublicationData!$E:$E,AllPublicationData!$A:$A,'Publication Table (%)'!$B83,AllPublicationData!$B:$B,'Publication Table (%)'!L$7)),
IF('Publication Table (%)'!$C$5="Operations cancelled by patient",
IFERROR(SUMIFS(AllPublicationData!$G:$G,AllPublicationData!$A:$A,'Publication Table (%)'!$B83,AllPublicationData!$B:$B,'Publication Table (%)'!$C$4,AllPublicationData!$D:$D,'Publication Table (%)'!L$7)/
SUMIFS(AllPublicationData!$E:$E,AllPublicationData!$A:$A,'Publication Table (%)'!$B83,AllPublicationData!$B:$B,'Publication Table (%)'!$C$4,AllPublicationData!$D:$D,'Publication Table (%)'!L$7),
SUMIFS(AllPublicationData!$G:$G,AllPublicationData!$A:$A,'Publication Table (%)'!$B83,AllPublicationData!$B:$B,'Publication Table (%)'!L$7)/
SUMIFS(AllPublicationData!$E:$E,AllPublicationData!$A:$A,'Publication Table (%)'!$B83,AllPublicationData!$B:$B,'Publication Table (%)'!L$7)),
IF('Publication Table (%)'!$C$5="Operations cancelled for clinical reasons",
IFERROR(SUMIFS(AllPublicationData!$H:$H,AllPublicationData!$A:$A,'Publication Table (%)'!$B83,AllPublicationData!$B:$B,'Publication Table (%)'!$C$4,AllPublicationData!$D:$D,'Publication Table (%)'!L$7)/
SUMIFS(AllPublicationData!$E:$E,AllPublicationData!$A:$A,'Publication Table (%)'!$B83,AllPublicationData!$B:$B,'Publication Table (%)'!$C$4,AllPublicationData!$D:$D,'Publication Table (%)'!L$7),
SUMIFS(AllPublicationData!$H:$H,AllPublicationData!$A:$A,'Publication Table (%)'!$B83,AllPublicationData!$B:$B,'Publication Table (%)'!L$7)/
SUMIFS(AllPublicationData!$E:$E,AllPublicationData!$A:$A,'Publication Table (%)'!$B83,AllPublicationData!$B:$B,'Publication Table (%)'!L$7)),
IF('Publication Table (%)'!$C$5="Operations cancelled for non-clinical/capacity reasons",
IFERROR(SUMIFS(AllPublicationData!$I:$I,AllPublicationData!$A:$A,'Publication Table (%)'!$B83,AllPublicationData!$B:$B,'Publication Table (%)'!$C$4,AllPublicationData!$D:$D,'Publication Table (%)'!L$7)/
SUMIFS(AllPublicationData!$E:$E,AllPublicationData!$A:$A,'Publication Table (%)'!$B83,AllPublicationData!$B:$B,'Publication Table (%)'!$C$4,AllPublicationData!$D:$D,'Publication Table (%)'!L$7),
SUMIFS(AllPublicationData!$I:$I,AllPublicationData!$A:$A,'Publication Table (%)'!$B83,AllPublicationData!$B:$B,'Publication Table (%)'!L$7)/
SUMIFS(AllPublicationData!$E:$E,AllPublicationData!$A:$A,'Publication Table (%)'!$B83,AllPublicationData!$B:$B,'Publication Table (%)'!L$7)),
IF('Publication Table (%)'!$C$5="Cancellations for other reasons",
IFERROR(SUMIFS(AllPublicationData!$J:$J,AllPublicationData!$A:$A,'Publication Table (%)'!$B83,AllPublicationData!$B:$B,'Publication Table (%)'!$C$4,AllPublicationData!$D:$D,'Publication Table (%)'!L$7)/
SUMIFS(AllPublicationData!$E:$E,AllPublicationData!$A:$A,'Publication Table (%)'!$B83,AllPublicationData!$B:$B,'Publication Table (%)'!$C$4,AllPublicationData!$D:$D,'Publication Table (%)'!L$7),
SUMIFS(AllPublicationData!$J:$J,AllPublicationData!$A:$A,'Publication Table (%)'!$B83,AllPublicationData!$B:$B,'Publication Table (%)'!L$7)/
SUMIFS(AllPublicationData!$E:$E,AllPublicationData!$A:$A,'Publication Table (%)'!$B83,AllPublicationData!$B:$B,'Publication Table (%)'!L$7)))))))</f>
        <v>9.3452197971103601E-2</v>
      </c>
      <c r="M83" s="96">
        <f>IF('Publication Table (%)'!$C$5="All Cancelled Operations",
IFERROR(SUMIFS(AllPublicationData!$F:$F,AllPublicationData!$A:$A,'Publication Table (%)'!$B83,AllPublicationData!$B:$B,'Publication Table (%)'!$C$4,AllPublicationData!$D:$D,'Publication Table (%)'!M$7)/
SUMIFS(AllPublicationData!$E:$E,AllPublicationData!$A:$A,'Publication Table (%)'!$B83,AllPublicationData!$B:$B,'Publication Table (%)'!$C$4,AllPublicationData!$D:$D,'Publication Table (%)'!M$7),
SUMIFS(AllPublicationData!$F:$F,AllPublicationData!$A:$A,'Publication Table (%)'!$B83,AllPublicationData!$B:$B,'Publication Table (%)'!M$7)/
SUMIFS(AllPublicationData!$E:$E,AllPublicationData!$A:$A,'Publication Table (%)'!$B83,AllPublicationData!$B:$B,'Publication Table (%)'!M$7)),
IF('Publication Table (%)'!$C$5="Operations cancelled by patient",
IFERROR(SUMIFS(AllPublicationData!$G:$G,AllPublicationData!$A:$A,'Publication Table (%)'!$B83,AllPublicationData!$B:$B,'Publication Table (%)'!$C$4,AllPublicationData!$D:$D,'Publication Table (%)'!M$7)/
SUMIFS(AllPublicationData!$E:$E,AllPublicationData!$A:$A,'Publication Table (%)'!$B83,AllPublicationData!$B:$B,'Publication Table (%)'!$C$4,AllPublicationData!$D:$D,'Publication Table (%)'!M$7),
SUMIFS(AllPublicationData!$G:$G,AllPublicationData!$A:$A,'Publication Table (%)'!$B83,AllPublicationData!$B:$B,'Publication Table (%)'!M$7)/
SUMIFS(AllPublicationData!$E:$E,AllPublicationData!$A:$A,'Publication Table (%)'!$B83,AllPublicationData!$B:$B,'Publication Table (%)'!M$7)),
IF('Publication Table (%)'!$C$5="Operations cancelled for clinical reasons",
IFERROR(SUMIFS(AllPublicationData!$H:$H,AllPublicationData!$A:$A,'Publication Table (%)'!$B83,AllPublicationData!$B:$B,'Publication Table (%)'!$C$4,AllPublicationData!$D:$D,'Publication Table (%)'!M$7)/
SUMIFS(AllPublicationData!$E:$E,AllPublicationData!$A:$A,'Publication Table (%)'!$B83,AllPublicationData!$B:$B,'Publication Table (%)'!$C$4,AllPublicationData!$D:$D,'Publication Table (%)'!M$7),
SUMIFS(AllPublicationData!$H:$H,AllPublicationData!$A:$A,'Publication Table (%)'!$B83,AllPublicationData!$B:$B,'Publication Table (%)'!M$7)/
SUMIFS(AllPublicationData!$E:$E,AllPublicationData!$A:$A,'Publication Table (%)'!$B83,AllPublicationData!$B:$B,'Publication Table (%)'!M$7)),
IF('Publication Table (%)'!$C$5="Operations cancelled for non-clinical/capacity reasons",
IFERROR(SUMIFS(AllPublicationData!$I:$I,AllPublicationData!$A:$A,'Publication Table (%)'!$B83,AllPublicationData!$B:$B,'Publication Table (%)'!$C$4,AllPublicationData!$D:$D,'Publication Table (%)'!M$7)/
SUMIFS(AllPublicationData!$E:$E,AllPublicationData!$A:$A,'Publication Table (%)'!$B83,AllPublicationData!$B:$B,'Publication Table (%)'!$C$4,AllPublicationData!$D:$D,'Publication Table (%)'!M$7),
SUMIFS(AllPublicationData!$I:$I,AllPublicationData!$A:$A,'Publication Table (%)'!$B83,AllPublicationData!$B:$B,'Publication Table (%)'!M$7)/
SUMIFS(AllPublicationData!$E:$E,AllPublicationData!$A:$A,'Publication Table (%)'!$B83,AllPublicationData!$B:$B,'Publication Table (%)'!M$7)),
IF('Publication Table (%)'!$C$5="Cancellations for other reasons",
IFERROR(SUMIFS(AllPublicationData!$J:$J,AllPublicationData!$A:$A,'Publication Table (%)'!$B83,AllPublicationData!$B:$B,'Publication Table (%)'!$C$4,AllPublicationData!$D:$D,'Publication Table (%)'!M$7)/
SUMIFS(AllPublicationData!$E:$E,AllPublicationData!$A:$A,'Publication Table (%)'!$B83,AllPublicationData!$B:$B,'Publication Table (%)'!$C$4,AllPublicationData!$D:$D,'Publication Table (%)'!M$7),
SUMIFS(AllPublicationData!$J:$J,AllPublicationData!$A:$A,'Publication Table (%)'!$B83,AllPublicationData!$B:$B,'Publication Table (%)'!M$7)/
SUMIFS(AllPublicationData!$E:$E,AllPublicationData!$A:$A,'Publication Table (%)'!$B83,AllPublicationData!$B:$B,'Publication Table (%)'!M$7)))))))</f>
        <v>0.21046892039258452</v>
      </c>
      <c r="N83" s="96">
        <f>IF('Publication Table (%)'!$C$5="All Cancelled Operations",
IFERROR(SUMIFS(AllPublicationData!$F:$F,AllPublicationData!$A:$A,'Publication Table (%)'!$B83,AllPublicationData!$B:$B,'Publication Table (%)'!$C$4,AllPublicationData!$D:$D,'Publication Table (%)'!N$7)/
SUMIFS(AllPublicationData!$E:$E,AllPublicationData!$A:$A,'Publication Table (%)'!$B83,AllPublicationData!$B:$B,'Publication Table (%)'!$C$4,AllPublicationData!$D:$D,'Publication Table (%)'!N$7),
SUMIFS(AllPublicationData!$F:$F,AllPublicationData!$A:$A,'Publication Table (%)'!$B83,AllPublicationData!$B:$B,'Publication Table (%)'!N$7)/
SUMIFS(AllPublicationData!$E:$E,AllPublicationData!$A:$A,'Publication Table (%)'!$B83,AllPublicationData!$B:$B,'Publication Table (%)'!N$7)),
IF('Publication Table (%)'!$C$5="Operations cancelled by patient",
IFERROR(SUMIFS(AllPublicationData!$G:$G,AllPublicationData!$A:$A,'Publication Table (%)'!$B83,AllPublicationData!$B:$B,'Publication Table (%)'!$C$4,AllPublicationData!$D:$D,'Publication Table (%)'!N$7)/
SUMIFS(AllPublicationData!$E:$E,AllPublicationData!$A:$A,'Publication Table (%)'!$B83,AllPublicationData!$B:$B,'Publication Table (%)'!$C$4,AllPublicationData!$D:$D,'Publication Table (%)'!N$7),
SUMIFS(AllPublicationData!$G:$G,AllPublicationData!$A:$A,'Publication Table (%)'!$B83,AllPublicationData!$B:$B,'Publication Table (%)'!N$7)/
SUMIFS(AllPublicationData!$E:$E,AllPublicationData!$A:$A,'Publication Table (%)'!$B83,AllPublicationData!$B:$B,'Publication Table (%)'!N$7)),
IF('Publication Table (%)'!$C$5="Operations cancelled for clinical reasons",
IFERROR(SUMIFS(AllPublicationData!$H:$H,AllPublicationData!$A:$A,'Publication Table (%)'!$B83,AllPublicationData!$B:$B,'Publication Table (%)'!$C$4,AllPublicationData!$D:$D,'Publication Table (%)'!N$7)/
SUMIFS(AllPublicationData!$E:$E,AllPublicationData!$A:$A,'Publication Table (%)'!$B83,AllPublicationData!$B:$B,'Publication Table (%)'!$C$4,AllPublicationData!$D:$D,'Publication Table (%)'!N$7),
SUMIFS(AllPublicationData!$H:$H,AllPublicationData!$A:$A,'Publication Table (%)'!$B83,AllPublicationData!$B:$B,'Publication Table (%)'!N$7)/
SUMIFS(AllPublicationData!$E:$E,AllPublicationData!$A:$A,'Publication Table (%)'!$B83,AllPublicationData!$B:$B,'Publication Table (%)'!N$7)),
IF('Publication Table (%)'!$C$5="Operations cancelled for non-clinical/capacity reasons",
IFERROR(SUMIFS(AllPublicationData!$I:$I,AllPublicationData!$A:$A,'Publication Table (%)'!$B83,AllPublicationData!$B:$B,'Publication Table (%)'!$C$4,AllPublicationData!$D:$D,'Publication Table (%)'!N$7)/
SUMIFS(AllPublicationData!$E:$E,AllPublicationData!$A:$A,'Publication Table (%)'!$B83,AllPublicationData!$B:$B,'Publication Table (%)'!$C$4,AllPublicationData!$D:$D,'Publication Table (%)'!N$7),
SUMIFS(AllPublicationData!$I:$I,AllPublicationData!$A:$A,'Publication Table (%)'!$B83,AllPublicationData!$B:$B,'Publication Table (%)'!N$7)/
SUMIFS(AllPublicationData!$E:$E,AllPublicationData!$A:$A,'Publication Table (%)'!$B83,AllPublicationData!$B:$B,'Publication Table (%)'!N$7)),
IF('Publication Table (%)'!$C$5="Cancellations for other reasons",
IFERROR(SUMIFS(AllPublicationData!$J:$J,AllPublicationData!$A:$A,'Publication Table (%)'!$B83,AllPublicationData!$B:$B,'Publication Table (%)'!$C$4,AllPublicationData!$D:$D,'Publication Table (%)'!N$7)/
SUMIFS(AllPublicationData!$E:$E,AllPublicationData!$A:$A,'Publication Table (%)'!$B83,AllPublicationData!$B:$B,'Publication Table (%)'!$C$4,AllPublicationData!$D:$D,'Publication Table (%)'!N$7),
SUMIFS(AllPublicationData!$J:$J,AllPublicationData!$A:$A,'Publication Table (%)'!$B83,AllPublicationData!$B:$B,'Publication Table (%)'!N$7)/
SUMIFS(AllPublicationData!$E:$E,AllPublicationData!$A:$A,'Publication Table (%)'!$B83,AllPublicationData!$B:$B,'Publication Table (%)'!N$7)))))))</f>
        <v>0.11746031746031746</v>
      </c>
      <c r="O83" s="96">
        <f>IF('Publication Table (%)'!$C$5="All Cancelled Operations",
IFERROR(SUMIFS(AllPublicationData!$F:$F,AllPublicationData!$A:$A,'Publication Table (%)'!$B83,AllPublicationData!$B:$B,'Publication Table (%)'!$C$4,AllPublicationData!$D:$D,'Publication Table (%)'!O$7)/
SUMIFS(AllPublicationData!$E:$E,AllPublicationData!$A:$A,'Publication Table (%)'!$B83,AllPublicationData!$B:$B,'Publication Table (%)'!$C$4,AllPublicationData!$D:$D,'Publication Table (%)'!O$7),
SUMIFS(AllPublicationData!$F:$F,AllPublicationData!$A:$A,'Publication Table (%)'!$B83,AllPublicationData!$B:$B,'Publication Table (%)'!O$7)/
SUMIFS(AllPublicationData!$E:$E,AllPublicationData!$A:$A,'Publication Table (%)'!$B83,AllPublicationData!$B:$B,'Publication Table (%)'!O$7)),
IF('Publication Table (%)'!$C$5="Operations cancelled by patient",
IFERROR(SUMIFS(AllPublicationData!$G:$G,AllPublicationData!$A:$A,'Publication Table (%)'!$B83,AllPublicationData!$B:$B,'Publication Table (%)'!$C$4,AllPublicationData!$D:$D,'Publication Table (%)'!O$7)/
SUMIFS(AllPublicationData!$E:$E,AllPublicationData!$A:$A,'Publication Table (%)'!$B83,AllPublicationData!$B:$B,'Publication Table (%)'!$C$4,AllPublicationData!$D:$D,'Publication Table (%)'!O$7),
SUMIFS(AllPublicationData!$G:$G,AllPublicationData!$A:$A,'Publication Table (%)'!$B83,AllPublicationData!$B:$B,'Publication Table (%)'!O$7)/
SUMIFS(AllPublicationData!$E:$E,AllPublicationData!$A:$A,'Publication Table (%)'!$B83,AllPublicationData!$B:$B,'Publication Table (%)'!O$7)),
IF('Publication Table (%)'!$C$5="Operations cancelled for clinical reasons",
IFERROR(SUMIFS(AllPublicationData!$H:$H,AllPublicationData!$A:$A,'Publication Table (%)'!$B83,AllPublicationData!$B:$B,'Publication Table (%)'!$C$4,AllPublicationData!$D:$D,'Publication Table (%)'!O$7)/
SUMIFS(AllPublicationData!$E:$E,AllPublicationData!$A:$A,'Publication Table (%)'!$B83,AllPublicationData!$B:$B,'Publication Table (%)'!$C$4,AllPublicationData!$D:$D,'Publication Table (%)'!O$7),
SUMIFS(AllPublicationData!$H:$H,AllPublicationData!$A:$A,'Publication Table (%)'!$B83,AllPublicationData!$B:$B,'Publication Table (%)'!O$7)/
SUMIFS(AllPublicationData!$E:$E,AllPublicationData!$A:$A,'Publication Table (%)'!$B83,AllPublicationData!$B:$B,'Publication Table (%)'!O$7)),
IF('Publication Table (%)'!$C$5="Operations cancelled for non-clinical/capacity reasons",
IFERROR(SUMIFS(AllPublicationData!$I:$I,AllPublicationData!$A:$A,'Publication Table (%)'!$B83,AllPublicationData!$B:$B,'Publication Table (%)'!$C$4,AllPublicationData!$D:$D,'Publication Table (%)'!O$7)/
SUMIFS(AllPublicationData!$E:$E,AllPublicationData!$A:$A,'Publication Table (%)'!$B83,AllPublicationData!$B:$B,'Publication Table (%)'!$C$4,AllPublicationData!$D:$D,'Publication Table (%)'!O$7),
SUMIFS(AllPublicationData!$I:$I,AllPublicationData!$A:$A,'Publication Table (%)'!$B83,AllPublicationData!$B:$B,'Publication Table (%)'!O$7)/
SUMIFS(AllPublicationData!$E:$E,AllPublicationData!$A:$A,'Publication Table (%)'!$B83,AllPublicationData!$B:$B,'Publication Table (%)'!O$7)),
IF('Publication Table (%)'!$C$5="Cancellations for other reasons",
IFERROR(SUMIFS(AllPublicationData!$J:$J,AllPublicationData!$A:$A,'Publication Table (%)'!$B83,AllPublicationData!$B:$B,'Publication Table (%)'!$C$4,AllPublicationData!$D:$D,'Publication Table (%)'!O$7)/
SUMIFS(AllPublicationData!$E:$E,AllPublicationData!$A:$A,'Publication Table (%)'!$B83,AllPublicationData!$B:$B,'Publication Table (%)'!$C$4,AllPublicationData!$D:$D,'Publication Table (%)'!O$7),
SUMIFS(AllPublicationData!$J:$J,AllPublicationData!$A:$A,'Publication Table (%)'!$B83,AllPublicationData!$B:$B,'Publication Table (%)'!O$7)/
SUMIFS(AllPublicationData!$E:$E,AllPublicationData!$A:$A,'Publication Table (%)'!$B83,AllPublicationData!$B:$B,'Publication Table (%)'!O$7)))))))</f>
        <v>0.10280970625798212</v>
      </c>
      <c r="P83" s="96">
        <f>IF('Publication Table (%)'!$C$5="All Cancelled Operations",
IFERROR(SUMIFS(AllPublicationData!$F:$F,AllPublicationData!$A:$A,'Publication Table (%)'!$B83,AllPublicationData!$B:$B,'Publication Table (%)'!$C$4,AllPublicationData!$D:$D,'Publication Table (%)'!P$7)/
SUMIFS(AllPublicationData!$E:$E,AllPublicationData!$A:$A,'Publication Table (%)'!$B83,AllPublicationData!$B:$B,'Publication Table (%)'!$C$4,AllPublicationData!$D:$D,'Publication Table (%)'!P$7),
SUMIFS(AllPublicationData!$F:$F,AllPublicationData!$A:$A,'Publication Table (%)'!$B83,AllPublicationData!$B:$B,'Publication Table (%)'!P$7)/
SUMIFS(AllPublicationData!$E:$E,AllPublicationData!$A:$A,'Publication Table (%)'!$B83,AllPublicationData!$B:$B,'Publication Table (%)'!P$7)),
IF('Publication Table (%)'!$C$5="Operations cancelled by patient",
IFERROR(SUMIFS(AllPublicationData!$G:$G,AllPublicationData!$A:$A,'Publication Table (%)'!$B83,AllPublicationData!$B:$B,'Publication Table (%)'!$C$4,AllPublicationData!$D:$D,'Publication Table (%)'!P$7)/
SUMIFS(AllPublicationData!$E:$E,AllPublicationData!$A:$A,'Publication Table (%)'!$B83,AllPublicationData!$B:$B,'Publication Table (%)'!$C$4,AllPublicationData!$D:$D,'Publication Table (%)'!P$7),
SUMIFS(AllPublicationData!$G:$G,AllPublicationData!$A:$A,'Publication Table (%)'!$B83,AllPublicationData!$B:$B,'Publication Table (%)'!P$7)/
SUMIFS(AllPublicationData!$E:$E,AllPublicationData!$A:$A,'Publication Table (%)'!$B83,AllPublicationData!$B:$B,'Publication Table (%)'!P$7)),
IF('Publication Table (%)'!$C$5="Operations cancelled for clinical reasons",
IFERROR(SUMIFS(AllPublicationData!$H:$H,AllPublicationData!$A:$A,'Publication Table (%)'!$B83,AllPublicationData!$B:$B,'Publication Table (%)'!$C$4,AllPublicationData!$D:$D,'Publication Table (%)'!P$7)/
SUMIFS(AllPublicationData!$E:$E,AllPublicationData!$A:$A,'Publication Table (%)'!$B83,AllPublicationData!$B:$B,'Publication Table (%)'!$C$4,AllPublicationData!$D:$D,'Publication Table (%)'!P$7),
SUMIFS(AllPublicationData!$H:$H,AllPublicationData!$A:$A,'Publication Table (%)'!$B83,AllPublicationData!$B:$B,'Publication Table (%)'!P$7)/
SUMIFS(AllPublicationData!$E:$E,AllPublicationData!$A:$A,'Publication Table (%)'!$B83,AllPublicationData!$B:$B,'Publication Table (%)'!P$7)),
IF('Publication Table (%)'!$C$5="Operations cancelled for non-clinical/capacity reasons",
IFERROR(SUMIFS(AllPublicationData!$I:$I,AllPublicationData!$A:$A,'Publication Table (%)'!$B83,AllPublicationData!$B:$B,'Publication Table (%)'!$C$4,AllPublicationData!$D:$D,'Publication Table (%)'!P$7)/
SUMIFS(AllPublicationData!$E:$E,AllPublicationData!$A:$A,'Publication Table (%)'!$B83,AllPublicationData!$B:$B,'Publication Table (%)'!$C$4,AllPublicationData!$D:$D,'Publication Table (%)'!P$7),
SUMIFS(AllPublicationData!$I:$I,AllPublicationData!$A:$A,'Publication Table (%)'!$B83,AllPublicationData!$B:$B,'Publication Table (%)'!P$7)/
SUMIFS(AllPublicationData!$E:$E,AllPublicationData!$A:$A,'Publication Table (%)'!$B83,AllPublicationData!$B:$B,'Publication Table (%)'!P$7)),
IF('Publication Table (%)'!$C$5="Cancellations for other reasons",
IFERROR(SUMIFS(AllPublicationData!$J:$J,AllPublicationData!$A:$A,'Publication Table (%)'!$B83,AllPublicationData!$B:$B,'Publication Table (%)'!$C$4,AllPublicationData!$D:$D,'Publication Table (%)'!P$7)/
SUMIFS(AllPublicationData!$E:$E,AllPublicationData!$A:$A,'Publication Table (%)'!$B83,AllPublicationData!$B:$B,'Publication Table (%)'!$C$4,AllPublicationData!$D:$D,'Publication Table (%)'!P$7),
SUMIFS(AllPublicationData!$J:$J,AllPublicationData!$A:$A,'Publication Table (%)'!$B83,AllPublicationData!$B:$B,'Publication Table (%)'!P$7)/
SUMIFS(AllPublicationData!$E:$E,AllPublicationData!$A:$A,'Publication Table (%)'!$B83,AllPublicationData!$B:$B,'Publication Table (%)'!P$7)))))))</f>
        <v>5.8823529411764705E-2</v>
      </c>
      <c r="Q83" s="96">
        <f>IF('Publication Table (%)'!$C$5="All Cancelled Operations",
IFERROR(SUMIFS(AllPublicationData!$F:$F,AllPublicationData!$A:$A,'Publication Table (%)'!$B83,AllPublicationData!$B:$B,'Publication Table (%)'!$C$4,AllPublicationData!$D:$D,'Publication Table (%)'!Q$7)/
SUMIFS(AllPublicationData!$E:$E,AllPublicationData!$A:$A,'Publication Table (%)'!$B83,AllPublicationData!$B:$B,'Publication Table (%)'!$C$4,AllPublicationData!$D:$D,'Publication Table (%)'!Q$7),
SUMIFS(AllPublicationData!$F:$F,AllPublicationData!$A:$A,'Publication Table (%)'!$B83,AllPublicationData!$B:$B,'Publication Table (%)'!Q$7)/
SUMIFS(AllPublicationData!$E:$E,AllPublicationData!$A:$A,'Publication Table (%)'!$B83,AllPublicationData!$B:$B,'Publication Table (%)'!Q$7)),
IF('Publication Table (%)'!$C$5="Operations cancelled by patient",
IFERROR(SUMIFS(AllPublicationData!$G:$G,AllPublicationData!$A:$A,'Publication Table (%)'!$B83,AllPublicationData!$B:$B,'Publication Table (%)'!$C$4,AllPublicationData!$D:$D,'Publication Table (%)'!Q$7)/
SUMIFS(AllPublicationData!$E:$E,AllPublicationData!$A:$A,'Publication Table (%)'!$B83,AllPublicationData!$B:$B,'Publication Table (%)'!$C$4,AllPublicationData!$D:$D,'Publication Table (%)'!Q$7),
SUMIFS(AllPublicationData!$G:$G,AllPublicationData!$A:$A,'Publication Table (%)'!$B83,AllPublicationData!$B:$B,'Publication Table (%)'!Q$7)/
SUMIFS(AllPublicationData!$E:$E,AllPublicationData!$A:$A,'Publication Table (%)'!$B83,AllPublicationData!$B:$B,'Publication Table (%)'!Q$7)),
IF('Publication Table (%)'!$C$5="Operations cancelled for clinical reasons",
IFERROR(SUMIFS(AllPublicationData!$H:$H,AllPublicationData!$A:$A,'Publication Table (%)'!$B83,AllPublicationData!$B:$B,'Publication Table (%)'!$C$4,AllPublicationData!$D:$D,'Publication Table (%)'!Q$7)/
SUMIFS(AllPublicationData!$E:$E,AllPublicationData!$A:$A,'Publication Table (%)'!$B83,AllPublicationData!$B:$B,'Publication Table (%)'!$C$4,AllPublicationData!$D:$D,'Publication Table (%)'!Q$7),
SUMIFS(AllPublicationData!$H:$H,AllPublicationData!$A:$A,'Publication Table (%)'!$B83,AllPublicationData!$B:$B,'Publication Table (%)'!Q$7)/
SUMIFS(AllPublicationData!$E:$E,AllPublicationData!$A:$A,'Publication Table (%)'!$B83,AllPublicationData!$B:$B,'Publication Table (%)'!Q$7)),
IF('Publication Table (%)'!$C$5="Operations cancelled for non-clinical/capacity reasons",
IFERROR(SUMIFS(AllPublicationData!$I:$I,AllPublicationData!$A:$A,'Publication Table (%)'!$B83,AllPublicationData!$B:$B,'Publication Table (%)'!$C$4,AllPublicationData!$D:$D,'Publication Table (%)'!Q$7)/
SUMIFS(AllPublicationData!$E:$E,AllPublicationData!$A:$A,'Publication Table (%)'!$B83,AllPublicationData!$B:$B,'Publication Table (%)'!$C$4,AllPublicationData!$D:$D,'Publication Table (%)'!Q$7),
SUMIFS(AllPublicationData!$I:$I,AllPublicationData!$A:$A,'Publication Table (%)'!$B83,AllPublicationData!$B:$B,'Publication Table (%)'!Q$7)/
SUMIFS(AllPublicationData!$E:$E,AllPublicationData!$A:$A,'Publication Table (%)'!$B83,AllPublicationData!$B:$B,'Publication Table (%)'!Q$7)),
IF('Publication Table (%)'!$C$5="Cancellations for other reasons",
IFERROR(SUMIFS(AllPublicationData!$J:$J,AllPublicationData!$A:$A,'Publication Table (%)'!$B83,AllPublicationData!$B:$B,'Publication Table (%)'!$C$4,AllPublicationData!$D:$D,'Publication Table (%)'!Q$7)/
SUMIFS(AllPublicationData!$E:$E,AllPublicationData!$A:$A,'Publication Table (%)'!$B83,AllPublicationData!$B:$B,'Publication Table (%)'!$C$4,AllPublicationData!$D:$D,'Publication Table (%)'!Q$7),
SUMIFS(AllPublicationData!$J:$J,AllPublicationData!$A:$A,'Publication Table (%)'!$B83,AllPublicationData!$B:$B,'Publication Table (%)'!Q$7)/
SUMIFS(AllPublicationData!$E:$E,AllPublicationData!$A:$A,'Publication Table (%)'!$B83,AllPublicationData!$B:$B,'Publication Table (%)'!Q$7)))))))</f>
        <v>5.6603773584905662E-2</v>
      </c>
      <c r="R83" s="96">
        <f>IF('Publication Table (%)'!$C$5="All Cancelled Operations",
IFERROR(SUMIFS(AllPublicationData!$F:$F,AllPublicationData!$A:$A,'Publication Table (%)'!$B83,AllPublicationData!$B:$B,'Publication Table (%)'!$C$4,AllPublicationData!$D:$D,'Publication Table (%)'!R$7)/
SUMIFS(AllPublicationData!$E:$E,AllPublicationData!$A:$A,'Publication Table (%)'!$B83,AllPublicationData!$B:$B,'Publication Table (%)'!$C$4,AllPublicationData!$D:$D,'Publication Table (%)'!R$7),
SUMIFS(AllPublicationData!$F:$F,AllPublicationData!$A:$A,'Publication Table (%)'!$B83,AllPublicationData!$B:$B,'Publication Table (%)'!R$7)/
SUMIFS(AllPublicationData!$E:$E,AllPublicationData!$A:$A,'Publication Table (%)'!$B83,AllPublicationData!$B:$B,'Publication Table (%)'!R$7)),
IF('Publication Table (%)'!$C$5="Operations cancelled by patient",
IFERROR(SUMIFS(AllPublicationData!$G:$G,AllPublicationData!$A:$A,'Publication Table (%)'!$B83,AllPublicationData!$B:$B,'Publication Table (%)'!$C$4,AllPublicationData!$D:$D,'Publication Table (%)'!R$7)/
SUMIFS(AllPublicationData!$E:$E,AllPublicationData!$A:$A,'Publication Table (%)'!$B83,AllPublicationData!$B:$B,'Publication Table (%)'!$C$4,AllPublicationData!$D:$D,'Publication Table (%)'!R$7),
SUMIFS(AllPublicationData!$G:$G,AllPublicationData!$A:$A,'Publication Table (%)'!$B83,AllPublicationData!$B:$B,'Publication Table (%)'!R$7)/
SUMIFS(AllPublicationData!$E:$E,AllPublicationData!$A:$A,'Publication Table (%)'!$B83,AllPublicationData!$B:$B,'Publication Table (%)'!R$7)),
IF('Publication Table (%)'!$C$5="Operations cancelled for clinical reasons",
IFERROR(SUMIFS(AllPublicationData!$H:$H,AllPublicationData!$A:$A,'Publication Table (%)'!$B83,AllPublicationData!$B:$B,'Publication Table (%)'!$C$4,AllPublicationData!$D:$D,'Publication Table (%)'!R$7)/
SUMIFS(AllPublicationData!$E:$E,AllPublicationData!$A:$A,'Publication Table (%)'!$B83,AllPublicationData!$B:$B,'Publication Table (%)'!$C$4,AllPublicationData!$D:$D,'Publication Table (%)'!R$7),
SUMIFS(AllPublicationData!$H:$H,AllPublicationData!$A:$A,'Publication Table (%)'!$B83,AllPublicationData!$B:$B,'Publication Table (%)'!R$7)/
SUMIFS(AllPublicationData!$E:$E,AllPublicationData!$A:$A,'Publication Table (%)'!$B83,AllPublicationData!$B:$B,'Publication Table (%)'!R$7)),
IF('Publication Table (%)'!$C$5="Operations cancelled for non-clinical/capacity reasons",
IFERROR(SUMIFS(AllPublicationData!$I:$I,AllPublicationData!$A:$A,'Publication Table (%)'!$B83,AllPublicationData!$B:$B,'Publication Table (%)'!$C$4,AllPublicationData!$D:$D,'Publication Table (%)'!R$7)/
SUMIFS(AllPublicationData!$E:$E,AllPublicationData!$A:$A,'Publication Table (%)'!$B83,AllPublicationData!$B:$B,'Publication Table (%)'!$C$4,AllPublicationData!$D:$D,'Publication Table (%)'!R$7),
SUMIFS(AllPublicationData!$I:$I,AllPublicationData!$A:$A,'Publication Table (%)'!$B83,AllPublicationData!$B:$B,'Publication Table (%)'!R$7)/
SUMIFS(AllPublicationData!$E:$E,AllPublicationData!$A:$A,'Publication Table (%)'!$B83,AllPublicationData!$B:$B,'Publication Table (%)'!R$7)),
IF('Publication Table (%)'!$C$5="Cancellations for other reasons",
IFERROR(SUMIFS(AllPublicationData!$J:$J,AllPublicationData!$A:$A,'Publication Table (%)'!$B83,AllPublicationData!$B:$B,'Publication Table (%)'!$C$4,AllPublicationData!$D:$D,'Publication Table (%)'!R$7)/
SUMIFS(AllPublicationData!$E:$E,AllPublicationData!$A:$A,'Publication Table (%)'!$B83,AllPublicationData!$B:$B,'Publication Table (%)'!$C$4,AllPublicationData!$D:$D,'Publication Table (%)'!R$7),
SUMIFS(AllPublicationData!$J:$J,AllPublicationData!$A:$A,'Publication Table (%)'!$B83,AllPublicationData!$B:$B,'Publication Table (%)'!R$7)/
SUMIFS(AllPublicationData!$E:$E,AllPublicationData!$A:$A,'Publication Table (%)'!$B83,AllPublicationData!$B:$B,'Publication Table (%)'!R$7)))))))</f>
        <v>8.0608793686583996E-2</v>
      </c>
      <c r="S83" s="96">
        <f>IF('Publication Table (%)'!$C$5="All Cancelled Operations",
IFERROR(SUMIFS(AllPublicationData!$F:$F,AllPublicationData!$A:$A,'Publication Table (%)'!$B83,AllPublicationData!$B:$B,'Publication Table (%)'!$C$4,AllPublicationData!$D:$D,'Publication Table (%)'!S$7)/
SUMIFS(AllPublicationData!$E:$E,AllPublicationData!$A:$A,'Publication Table (%)'!$B83,AllPublicationData!$B:$B,'Publication Table (%)'!$C$4,AllPublicationData!$D:$D,'Publication Table (%)'!S$7),
SUMIFS(AllPublicationData!$F:$F,AllPublicationData!$A:$A,'Publication Table (%)'!$B83,AllPublicationData!$B:$B,'Publication Table (%)'!S$7)/
SUMIFS(AllPublicationData!$E:$E,AllPublicationData!$A:$A,'Publication Table (%)'!$B83,AllPublicationData!$B:$B,'Publication Table (%)'!S$7)),
IF('Publication Table (%)'!$C$5="Operations cancelled by patient",
IFERROR(SUMIFS(AllPublicationData!$G:$G,AllPublicationData!$A:$A,'Publication Table (%)'!$B83,AllPublicationData!$B:$B,'Publication Table (%)'!$C$4,AllPublicationData!$D:$D,'Publication Table (%)'!S$7)/
SUMIFS(AllPublicationData!$E:$E,AllPublicationData!$A:$A,'Publication Table (%)'!$B83,AllPublicationData!$B:$B,'Publication Table (%)'!$C$4,AllPublicationData!$D:$D,'Publication Table (%)'!S$7),
SUMIFS(AllPublicationData!$G:$G,AllPublicationData!$A:$A,'Publication Table (%)'!$B83,AllPublicationData!$B:$B,'Publication Table (%)'!S$7)/
SUMIFS(AllPublicationData!$E:$E,AllPublicationData!$A:$A,'Publication Table (%)'!$B83,AllPublicationData!$B:$B,'Publication Table (%)'!S$7)),
IF('Publication Table (%)'!$C$5="Operations cancelled for clinical reasons",
IFERROR(SUMIFS(AllPublicationData!$H:$H,AllPublicationData!$A:$A,'Publication Table (%)'!$B83,AllPublicationData!$B:$B,'Publication Table (%)'!$C$4,AllPublicationData!$D:$D,'Publication Table (%)'!S$7)/
SUMIFS(AllPublicationData!$E:$E,AllPublicationData!$A:$A,'Publication Table (%)'!$B83,AllPublicationData!$B:$B,'Publication Table (%)'!$C$4,AllPublicationData!$D:$D,'Publication Table (%)'!S$7),
SUMIFS(AllPublicationData!$H:$H,AllPublicationData!$A:$A,'Publication Table (%)'!$B83,AllPublicationData!$B:$B,'Publication Table (%)'!S$7)/
SUMIFS(AllPublicationData!$E:$E,AllPublicationData!$A:$A,'Publication Table (%)'!$B83,AllPublicationData!$B:$B,'Publication Table (%)'!S$7)),
IF('Publication Table (%)'!$C$5="Operations cancelled for non-clinical/capacity reasons",
IFERROR(SUMIFS(AllPublicationData!$I:$I,AllPublicationData!$A:$A,'Publication Table (%)'!$B83,AllPublicationData!$B:$B,'Publication Table (%)'!$C$4,AllPublicationData!$D:$D,'Publication Table (%)'!S$7)/
SUMIFS(AllPublicationData!$E:$E,AllPublicationData!$A:$A,'Publication Table (%)'!$B83,AllPublicationData!$B:$B,'Publication Table (%)'!$C$4,AllPublicationData!$D:$D,'Publication Table (%)'!S$7),
SUMIFS(AllPublicationData!$I:$I,AllPublicationData!$A:$A,'Publication Table (%)'!$B83,AllPublicationData!$B:$B,'Publication Table (%)'!S$7)/
SUMIFS(AllPublicationData!$E:$E,AllPublicationData!$A:$A,'Publication Table (%)'!$B83,AllPublicationData!$B:$B,'Publication Table (%)'!S$7)),
IF('Publication Table (%)'!$C$5="Cancellations for other reasons",
IFERROR(SUMIFS(AllPublicationData!$J:$J,AllPublicationData!$A:$A,'Publication Table (%)'!$B83,AllPublicationData!$B:$B,'Publication Table (%)'!$C$4,AllPublicationData!$D:$D,'Publication Table (%)'!S$7)/
SUMIFS(AllPublicationData!$E:$E,AllPublicationData!$A:$A,'Publication Table (%)'!$B83,AllPublicationData!$B:$B,'Publication Table (%)'!$C$4,AllPublicationData!$D:$D,'Publication Table (%)'!S$7),
SUMIFS(AllPublicationData!$J:$J,AllPublicationData!$A:$A,'Publication Table (%)'!$B83,AllPublicationData!$B:$B,'Publication Table (%)'!S$7)/
SUMIFS(AllPublicationData!$E:$E,AllPublicationData!$A:$A,'Publication Table (%)'!$B83,AllPublicationData!$B:$B,'Publication Table (%)'!S$7)))))))</f>
        <v>0.12621359223300971</v>
      </c>
    </row>
    <row r="84" spans="2:19" x14ac:dyDescent="0.35">
      <c r="B84" s="89">
        <v>43101</v>
      </c>
      <c r="C84" s="112">
        <f>IF('Publication Table (%)'!$C$5="All Cancelled Operations",
SUMIFS(AllPublicationData!$F:$F,AllPublicationData!$A:$A,'Publication Table (%)'!$B84,AllPublicationData!$B:$B,'Publication Table (%)'!$C$4),
IF('Publication Table (%)'!$C$5="Operations cancelled by patient",
SUMIFS(AllPublicationData!$G:$G,AllPublicationData!$A:$A,'Publication Table (%)'!$B84,AllPublicationData!$B:$B,'Publication Table (%)'!$C$4),
IF('Publication Table (%)'!$C$5="Operations cancelled for clinical reasons",
SUMIFS(AllPublicationData!$H:$H,AllPublicationData!$A:$A,'Publication Table (%)'!$B84,AllPublicationData!$B:$B,'Publication Table (%)'!$C$4),
IF('Publication Table (%)'!$C$5="Operations cancelled for non-clinical/capacity reasons",
SUMIFS(AllPublicationData!$I:$I,AllPublicationData!$A:$A,'Publication Table (%)'!$B84,AllPublicationData!$B:$B,'Publication Table (%)'!$C$4),
IF('Publication Table (%)'!$C$5="Cancellations for other reasons",
SUMIFS(AllPublicationData!$J:$J,AllPublicationData!$A:$A,'Publication Table (%)'!$B84,AllPublicationData!$B:$B,'Publication Table (%)'!$C$4))))))+
IF(AND($C$4="NHS Scotland",$C$5="All Cancelled Operations"),
SUMIFS(AllPublicationData!$F:$F,AllPublicationData!$A:$A,'Publication Table (%)'!$B84),
IF(AND($C$4="NHS Scotland",$C$5="Operations cancelled by patient"),
SUMIFS(AllPublicationData!$G:$G,AllPublicationData!$A:$A,'Publication Table (%)'!$B84),
IF(AND($C$4="NHS Scotland",$C$5="Operations cancelled for clinical reasons"),
SUMIFS(AllPublicationData!$H:$H,AllPublicationData!$A:$A,'Publication Table (%)'!$B84),
IF(AND($C$4="NHS Scotland",$C$5="Operations cancelled for non-clinical/capacity reasons"),
SUMIFS(AllPublicationData!$I:$I,AllPublicationData!$A:$A,'Publication Table (%)'!$B84),
IF(AND($C$4="NHS Scotland",$C$5="Cancellations for other reasons"),
SUMIFS(AllPublicationData!$J:$J,AllPublicationData!$A:$A,'Publication Table (%)'!$B84))))))</f>
        <v>3423</v>
      </c>
      <c r="D84" s="110">
        <f>IF(AND('Publication Table (%)'!$C$5="All Cancelled Operations",$C$4&lt;&gt;"NHS Scotland"),
IFERROR(SUMIFS(AllPublicationData!$F:$F,AllPublicationData!$A:$A,'Publication Table (%)'!$B84,AllPublicationData!$B:$B,'Publication Table (%)'!$C$4,AllPublicationData!$D:$D,'Publication Table (%)'!D$7)/
SUMIFS(AllPublicationData!$E:$E,AllPublicationData!$A:$A,'Publication Table (%)'!$B84,AllPublicationData!$B:$B,'Publication Table (%)'!$C$4,AllPublicationData!$D:$D,'Publication Table (%)'!D$7),
SUMIFS(AllPublicationData!$F:$F,AllPublicationData!$A:$A,'Publication Table (%)'!$B84,AllPublicationData!$B:$B,'Publication Table (%)'!D$7)/
SUMIFS(AllPublicationData!$E:$E,AllPublicationData!$A:$A,'Publication Table (%)'!$B84,AllPublicationData!$B:$B,'Publication Table (%)'!D$7)),
IF(AND('Publication Table (%)'!$C$5="Operations cancelled by patient",$C$4&lt;&gt;"NHS Scotland"),
IFERROR(SUMIFS(AllPublicationData!$G:$G,AllPublicationData!$A:$A,'Publication Table (%)'!$B84,AllPublicationData!$B:$B,'Publication Table (%)'!$C$4,AllPublicationData!$D:$D,'Publication Table (%)'!D$7)/
SUMIFS(AllPublicationData!$E:$E,AllPublicationData!$A:$A,'Publication Table (%)'!$B84,AllPublicationData!$B:$B,'Publication Table (%)'!$C$4,AllPublicationData!$D:$D,'Publication Table (%)'!D$7),
SUMIFS(AllPublicationData!$G:$G,AllPublicationData!$A:$A,'Publication Table (%)'!$B84,AllPublicationData!$B:$B,'Publication Table (%)'!D$7)/
SUMIFS(AllPublicationData!$E:$E,AllPublicationData!$A:$A,'Publication Table (%)'!$B84,AllPublicationData!$B:$B,'Publication Table (%)'!D$7)),
IF(AND('Publication Table (%)'!$C$5="Operations cancelled for clinical reasons",$C$4&lt;&gt;"NHS Scotland"),
IFERROR(SUMIFS(AllPublicationData!$H:$H,AllPublicationData!$A:$A,'Publication Table (%)'!$B84,AllPublicationData!$B:$B,'Publication Table (%)'!$C$4,AllPublicationData!$D:$D,'Publication Table (%)'!D$7)/
SUMIFS(AllPublicationData!$E:$E,AllPublicationData!$A:$A,'Publication Table (%)'!$B84,AllPublicationData!$B:$B,'Publication Table (%)'!$C$4,AllPublicationData!$D:$D,'Publication Table (%)'!D$7),
SUMIFS(AllPublicationData!$H:$H,AllPublicationData!$A:$A,'Publication Table (%)'!$B84,AllPublicationData!$B:$B,'Publication Table (%)'!D$7)/
SUMIFS(AllPublicationData!$E:$E,AllPublicationData!$A:$A,'Publication Table (%)'!$B84,AllPublicationData!$B:$B,'Publication Table (%)'!D$7)),
IF(AND('Publication Table (%)'!$C$5="Operations cancelled for non-clinical/capacity reasons",$C$4&lt;&gt;"NHS Scotland"),
IFERROR(SUMIFS(AllPublicationData!$I:$I,AllPublicationData!$A:$A,'Publication Table (%)'!$B84,AllPublicationData!$B:$B,'Publication Table (%)'!$C$4,AllPublicationData!$D:$D,'Publication Table (%)'!D$7)/
SUMIFS(AllPublicationData!$E:$E,AllPublicationData!$A:$A,'Publication Table (%)'!$B84,AllPublicationData!$B:$B,'Publication Table (%)'!$C$4,AllPublicationData!$D:$D,'Publication Table (%)'!D$7),
SUMIFS(AllPublicationData!$I:$I,AllPublicationData!$A:$A,'Publication Table (%)'!$B84,AllPublicationData!$B:$B,'Publication Table (%)'!D$7)/
SUMIFS(AllPublicationData!$E:$E,AllPublicationData!$A:$A,'Publication Table (%)'!$B84,AllPublicationData!$B:$B,'Publication Table (%)'!D$7)),
IF(AND('Publication Table (%)'!$C$5="Cancellations for other reasons",$C$4&lt;&gt;"NHS Scotland"),
IFERROR(SUMIFS(AllPublicationData!$J:$J,AllPublicationData!$A:$A,'Publication Table (%)'!$B84,AllPublicationData!$B:$B,'Publication Table (%)'!$C$4,AllPublicationData!$D:$D,'Publication Table (%)'!D$7)/
SUMIFS(AllPublicationData!$E:$E,AllPublicationData!$A:$A,'Publication Table (%)'!$B84,AllPublicationData!$B:$B,'Publication Table (%)'!$C$4,AllPublicationData!$D:$D,'Publication Table (%)'!D$7),
SUMIFS(AllPublicationData!$J:$J,AllPublicationData!$A:$A,'Publication Table (%)'!$B84,AllPublicationData!$B:$B,'Publication Table (%)'!D$7)/
SUMIFS(AllPublicationData!$E:$E,AllPublicationData!$A:$A,'Publication Table (%)'!$B84,AllPublicationData!$B:$B,'Publication Table (%)'!D$7)),
IF(AND($C$4="NHS Scotland",$C$5="All Cancelled Operations"),
SUMIFS(AllPublicationData!$F:$F,AllPublicationData!$A:$A,'Publication Table'!$B84)/
SUMIFS(AllPublicationData!$E:$E,AllPublicationData!$A:$A,'Publication Table'!$B84),
IF(AND($C$4="NHS Scotland",$C$5="Operations cancelled by patient"),
SUMIFS(AllPublicationData!$G:$G,AllPublicationData!$A:$A,'Publication Table'!$B84)/
SUMIFS(AllPublicationData!$E:$E,AllPublicationData!$A:$A,'Publication Table'!$B84),
IF(AND($C$4="NHS Scotland",$C$5="Operations cancelled for clinical reasons"),
SUMIFS(AllPublicationData!$H:$H,AllPublicationData!$A:$A,'Publication Table'!$B84)/
SUMIFS(AllPublicationData!$E:$E,AllPublicationData!$A:$A,'Publication Table'!$B84),
IF(AND($C$4="NHS Scotland",$C$5="Operations cancelled for non-clinical/capacity reasons"),
SUMIFS(AllPublicationData!$I:$I,AllPublicationData!$A:$A,'Publication Table'!$B84)/
SUMIFS(AllPublicationData!$E:$E,AllPublicationData!$A:$A,'Publication Table'!$B84),
IF(AND($C$4="NHS Scotland",$C$5="Cancellations for other reasons"),
SUMIFS(AllPublicationData!$J:$J,AllPublicationData!$A:$A,'Publication Table'!$B84)/
SUMIFS(AllPublicationData!$E:$E,AllPublicationData!$A:$A,'Publication Table'!$B84)))))))))))</f>
        <v>0.12273216206525636</v>
      </c>
      <c r="E84" s="96">
        <f>IF('Publication Table (%)'!$C$5="All Cancelled Operations",
IFERROR(SUMIFS(AllPublicationData!$F:$F,AllPublicationData!$A:$A,'Publication Table (%)'!$B84,AllPublicationData!$B:$B,'Publication Table (%)'!$C$4,AllPublicationData!$D:$D,'Publication Table (%)'!E$7)/
SUMIFS(AllPublicationData!$E:$E,AllPublicationData!$A:$A,'Publication Table (%)'!$B84,AllPublicationData!$B:$B,'Publication Table (%)'!$C$4,AllPublicationData!$D:$D,'Publication Table (%)'!E$7),
SUMIFS(AllPublicationData!$F:$F,AllPublicationData!$A:$A,'Publication Table (%)'!$B84,AllPublicationData!$B:$B,'Publication Table (%)'!E$7)/
SUMIFS(AllPublicationData!$E:$E,AllPublicationData!$A:$A,'Publication Table (%)'!$B84,AllPublicationData!$B:$B,'Publication Table (%)'!E$7)),
IF('Publication Table (%)'!$C$5="Operations cancelled by patient",
IFERROR(SUMIFS(AllPublicationData!$G:$G,AllPublicationData!$A:$A,'Publication Table (%)'!$B84,AllPublicationData!$B:$B,'Publication Table (%)'!$C$4,AllPublicationData!$D:$D,'Publication Table (%)'!E$7)/
SUMIFS(AllPublicationData!$E:$E,AllPublicationData!$A:$A,'Publication Table (%)'!$B84,AllPublicationData!$B:$B,'Publication Table (%)'!$C$4,AllPublicationData!$D:$D,'Publication Table (%)'!E$7),
SUMIFS(AllPublicationData!$G:$G,AllPublicationData!$A:$A,'Publication Table (%)'!$B84,AllPublicationData!$B:$B,'Publication Table (%)'!E$7)/
SUMIFS(AllPublicationData!$E:$E,AllPublicationData!$A:$A,'Publication Table (%)'!$B84,AllPublicationData!$B:$B,'Publication Table (%)'!E$7)),
IF('Publication Table (%)'!$C$5="Operations cancelled for clinical reasons",
IFERROR(SUMIFS(AllPublicationData!$H:$H,AllPublicationData!$A:$A,'Publication Table (%)'!$B84,AllPublicationData!$B:$B,'Publication Table (%)'!$C$4,AllPublicationData!$D:$D,'Publication Table (%)'!E$7)/
SUMIFS(AllPublicationData!$E:$E,AllPublicationData!$A:$A,'Publication Table (%)'!$B84,AllPublicationData!$B:$B,'Publication Table (%)'!$C$4,AllPublicationData!$D:$D,'Publication Table (%)'!E$7),
SUMIFS(AllPublicationData!$H:$H,AllPublicationData!$A:$A,'Publication Table (%)'!$B84,AllPublicationData!$B:$B,'Publication Table (%)'!E$7)/
SUMIFS(AllPublicationData!$E:$E,AllPublicationData!$A:$A,'Publication Table (%)'!$B84,AllPublicationData!$B:$B,'Publication Table (%)'!E$7)),
IF('Publication Table (%)'!$C$5="Operations cancelled for non-clinical/capacity reasons",
IFERROR(SUMIFS(AllPublicationData!$I:$I,AllPublicationData!$A:$A,'Publication Table (%)'!$B84,AllPublicationData!$B:$B,'Publication Table (%)'!$C$4,AllPublicationData!$D:$D,'Publication Table (%)'!E$7)/
SUMIFS(AllPublicationData!$E:$E,AllPublicationData!$A:$A,'Publication Table (%)'!$B84,AllPublicationData!$B:$B,'Publication Table (%)'!$C$4,AllPublicationData!$D:$D,'Publication Table (%)'!E$7),
SUMIFS(AllPublicationData!$I:$I,AllPublicationData!$A:$A,'Publication Table (%)'!$B84,AllPublicationData!$B:$B,'Publication Table (%)'!E$7)/
SUMIFS(AllPublicationData!$E:$E,AllPublicationData!$A:$A,'Publication Table (%)'!$B84,AllPublicationData!$B:$B,'Publication Table (%)'!E$7)),
IF('Publication Table (%)'!$C$5="Cancellations for other reasons",
IFERROR(SUMIFS(AllPublicationData!$J:$J,AllPublicationData!$A:$A,'Publication Table (%)'!$B84,AllPublicationData!$B:$B,'Publication Table (%)'!$C$4,AllPublicationData!$D:$D,'Publication Table (%)'!E$7)/
SUMIFS(AllPublicationData!$E:$E,AllPublicationData!$A:$A,'Publication Table (%)'!$B84,AllPublicationData!$B:$B,'Publication Table (%)'!$C$4,AllPublicationData!$D:$D,'Publication Table (%)'!E$7),
SUMIFS(AllPublicationData!$J:$J,AllPublicationData!$A:$A,'Publication Table (%)'!$B84,AllPublicationData!$B:$B,'Publication Table (%)'!E$7)/
SUMIFS(AllPublicationData!$E:$E,AllPublicationData!$A:$A,'Publication Table (%)'!$B84,AllPublicationData!$B:$B,'Publication Table (%)'!E$7)))))))</f>
        <v>5.4334554334554336E-2</v>
      </c>
      <c r="F84" s="96">
        <f>IF('Publication Table (%)'!$C$5="All Cancelled Operations",
IFERROR(SUMIFS(AllPublicationData!$F:$F,AllPublicationData!$A:$A,'Publication Table (%)'!$B84,AllPublicationData!$B:$B,'Publication Table (%)'!$C$4,AllPublicationData!$D:$D,'Publication Table (%)'!F$7)/
SUMIFS(AllPublicationData!$E:$E,AllPublicationData!$A:$A,'Publication Table (%)'!$B84,AllPublicationData!$B:$B,'Publication Table (%)'!$C$4,AllPublicationData!$D:$D,'Publication Table (%)'!F$7),
SUMIFS(AllPublicationData!$F:$F,AllPublicationData!$A:$A,'Publication Table (%)'!$B84,AllPublicationData!$B:$B,'Publication Table (%)'!F$7)/
SUMIFS(AllPublicationData!$E:$E,AllPublicationData!$A:$A,'Publication Table (%)'!$B84,AllPublicationData!$B:$B,'Publication Table (%)'!F$7)),
IF('Publication Table (%)'!$C$5="Operations cancelled by patient",
IFERROR(SUMIFS(AllPublicationData!$G:$G,AllPublicationData!$A:$A,'Publication Table (%)'!$B84,AllPublicationData!$B:$B,'Publication Table (%)'!$C$4,AllPublicationData!$D:$D,'Publication Table (%)'!F$7)/
SUMIFS(AllPublicationData!$E:$E,AllPublicationData!$A:$A,'Publication Table (%)'!$B84,AllPublicationData!$B:$B,'Publication Table (%)'!$C$4,AllPublicationData!$D:$D,'Publication Table (%)'!F$7),
SUMIFS(AllPublicationData!$G:$G,AllPublicationData!$A:$A,'Publication Table (%)'!$B84,AllPublicationData!$B:$B,'Publication Table (%)'!F$7)/
SUMIFS(AllPublicationData!$E:$E,AllPublicationData!$A:$A,'Publication Table (%)'!$B84,AllPublicationData!$B:$B,'Publication Table (%)'!F$7)),
IF('Publication Table (%)'!$C$5="Operations cancelled for clinical reasons",
IFERROR(SUMIFS(AllPublicationData!$H:$H,AllPublicationData!$A:$A,'Publication Table (%)'!$B84,AllPublicationData!$B:$B,'Publication Table (%)'!$C$4,AllPublicationData!$D:$D,'Publication Table (%)'!F$7)/
SUMIFS(AllPublicationData!$E:$E,AllPublicationData!$A:$A,'Publication Table (%)'!$B84,AllPublicationData!$B:$B,'Publication Table (%)'!$C$4,AllPublicationData!$D:$D,'Publication Table (%)'!F$7),
SUMIFS(AllPublicationData!$H:$H,AllPublicationData!$A:$A,'Publication Table (%)'!$B84,AllPublicationData!$B:$B,'Publication Table (%)'!F$7)/
SUMIFS(AllPublicationData!$E:$E,AllPublicationData!$A:$A,'Publication Table (%)'!$B84,AllPublicationData!$B:$B,'Publication Table (%)'!F$7)),
IF('Publication Table (%)'!$C$5="Operations cancelled for non-clinical/capacity reasons",
IFERROR(SUMIFS(AllPublicationData!$I:$I,AllPublicationData!$A:$A,'Publication Table (%)'!$B84,AllPublicationData!$B:$B,'Publication Table (%)'!$C$4,AllPublicationData!$D:$D,'Publication Table (%)'!F$7)/
SUMIFS(AllPublicationData!$E:$E,AllPublicationData!$A:$A,'Publication Table (%)'!$B84,AllPublicationData!$B:$B,'Publication Table (%)'!$C$4,AllPublicationData!$D:$D,'Publication Table (%)'!F$7),
SUMIFS(AllPublicationData!$I:$I,AllPublicationData!$A:$A,'Publication Table (%)'!$B84,AllPublicationData!$B:$B,'Publication Table (%)'!F$7)/
SUMIFS(AllPublicationData!$E:$E,AllPublicationData!$A:$A,'Publication Table (%)'!$B84,AllPublicationData!$B:$B,'Publication Table (%)'!F$7)),
IF('Publication Table (%)'!$C$5="Cancellations for other reasons",
IFERROR(SUMIFS(AllPublicationData!$J:$J,AllPublicationData!$A:$A,'Publication Table (%)'!$B84,AllPublicationData!$B:$B,'Publication Table (%)'!$C$4,AllPublicationData!$D:$D,'Publication Table (%)'!F$7)/
SUMIFS(AllPublicationData!$E:$E,AllPublicationData!$A:$A,'Publication Table (%)'!$B84,AllPublicationData!$B:$B,'Publication Table (%)'!$C$4,AllPublicationData!$D:$D,'Publication Table (%)'!F$7),
SUMIFS(AllPublicationData!$J:$J,AllPublicationData!$A:$A,'Publication Table (%)'!$B84,AllPublicationData!$B:$B,'Publication Table (%)'!F$7)/
SUMIFS(AllPublicationData!$E:$E,AllPublicationData!$A:$A,'Publication Table (%)'!$B84,AllPublicationData!$B:$B,'Publication Table (%)'!F$7)))))))</f>
        <v>0.10897797854319594</v>
      </c>
      <c r="G84" s="96">
        <f>IF('Publication Table (%)'!$C$5="All Cancelled Operations",
IFERROR(SUMIFS(AllPublicationData!$F:$F,AllPublicationData!$A:$A,'Publication Table (%)'!$B84,AllPublicationData!$B:$B,'Publication Table (%)'!$C$4,AllPublicationData!$D:$D,'Publication Table (%)'!G$7)/
SUMIFS(AllPublicationData!$E:$E,AllPublicationData!$A:$A,'Publication Table (%)'!$B84,AllPublicationData!$B:$B,'Publication Table (%)'!$C$4,AllPublicationData!$D:$D,'Publication Table (%)'!G$7),
SUMIFS(AllPublicationData!$F:$F,AllPublicationData!$A:$A,'Publication Table (%)'!$B84,AllPublicationData!$B:$B,'Publication Table (%)'!G$7)/
SUMIFS(AllPublicationData!$E:$E,AllPublicationData!$A:$A,'Publication Table (%)'!$B84,AllPublicationData!$B:$B,'Publication Table (%)'!G$7)),
IF('Publication Table (%)'!$C$5="Operations cancelled by patient",
IFERROR(SUMIFS(AllPublicationData!$G:$G,AllPublicationData!$A:$A,'Publication Table (%)'!$B84,AllPublicationData!$B:$B,'Publication Table (%)'!$C$4,AllPublicationData!$D:$D,'Publication Table (%)'!G$7)/
SUMIFS(AllPublicationData!$E:$E,AllPublicationData!$A:$A,'Publication Table (%)'!$B84,AllPublicationData!$B:$B,'Publication Table (%)'!$C$4,AllPublicationData!$D:$D,'Publication Table (%)'!G$7),
SUMIFS(AllPublicationData!$G:$G,AllPublicationData!$A:$A,'Publication Table (%)'!$B84,AllPublicationData!$B:$B,'Publication Table (%)'!G$7)/
SUMIFS(AllPublicationData!$E:$E,AllPublicationData!$A:$A,'Publication Table (%)'!$B84,AllPublicationData!$B:$B,'Publication Table (%)'!G$7)),
IF('Publication Table (%)'!$C$5="Operations cancelled for clinical reasons",
IFERROR(SUMIFS(AllPublicationData!$H:$H,AllPublicationData!$A:$A,'Publication Table (%)'!$B84,AllPublicationData!$B:$B,'Publication Table (%)'!$C$4,AllPublicationData!$D:$D,'Publication Table (%)'!G$7)/
SUMIFS(AllPublicationData!$E:$E,AllPublicationData!$A:$A,'Publication Table (%)'!$B84,AllPublicationData!$B:$B,'Publication Table (%)'!$C$4,AllPublicationData!$D:$D,'Publication Table (%)'!G$7),
SUMIFS(AllPublicationData!$H:$H,AllPublicationData!$A:$A,'Publication Table (%)'!$B84,AllPublicationData!$B:$B,'Publication Table (%)'!G$7)/
SUMIFS(AllPublicationData!$E:$E,AllPublicationData!$A:$A,'Publication Table (%)'!$B84,AllPublicationData!$B:$B,'Publication Table (%)'!G$7)),
IF('Publication Table (%)'!$C$5="Operations cancelled for non-clinical/capacity reasons",
IFERROR(SUMIFS(AllPublicationData!$I:$I,AllPublicationData!$A:$A,'Publication Table (%)'!$B84,AllPublicationData!$B:$B,'Publication Table (%)'!$C$4,AllPublicationData!$D:$D,'Publication Table (%)'!G$7)/
SUMIFS(AllPublicationData!$E:$E,AllPublicationData!$A:$A,'Publication Table (%)'!$B84,AllPublicationData!$B:$B,'Publication Table (%)'!$C$4,AllPublicationData!$D:$D,'Publication Table (%)'!G$7),
SUMIFS(AllPublicationData!$I:$I,AllPublicationData!$A:$A,'Publication Table (%)'!$B84,AllPublicationData!$B:$B,'Publication Table (%)'!G$7)/
SUMIFS(AllPublicationData!$E:$E,AllPublicationData!$A:$A,'Publication Table (%)'!$B84,AllPublicationData!$B:$B,'Publication Table (%)'!G$7)),
IF('Publication Table (%)'!$C$5="Cancellations for other reasons",
IFERROR(SUMIFS(AllPublicationData!$J:$J,AllPublicationData!$A:$A,'Publication Table (%)'!$B84,AllPublicationData!$B:$B,'Publication Table (%)'!$C$4,AllPublicationData!$D:$D,'Publication Table (%)'!G$7)/
SUMIFS(AllPublicationData!$E:$E,AllPublicationData!$A:$A,'Publication Table (%)'!$B84,AllPublicationData!$B:$B,'Publication Table (%)'!$C$4,AllPublicationData!$D:$D,'Publication Table (%)'!G$7),
SUMIFS(AllPublicationData!$J:$J,AllPublicationData!$A:$A,'Publication Table (%)'!$B84,AllPublicationData!$B:$B,'Publication Table (%)'!G$7)/
SUMIFS(AllPublicationData!$E:$E,AllPublicationData!$A:$A,'Publication Table (%)'!$B84,AllPublicationData!$B:$B,'Publication Table (%)'!G$7)))))))</f>
        <v>0.23655913978494625</v>
      </c>
      <c r="H84" s="96">
        <f>IF('Publication Table (%)'!$C$5="All Cancelled Operations",
IFERROR(SUMIFS(AllPublicationData!$F:$F,AllPublicationData!$A:$A,'Publication Table (%)'!$B84,AllPublicationData!$B:$B,'Publication Table (%)'!$C$4,AllPublicationData!$D:$D,'Publication Table (%)'!H$7)/
SUMIFS(AllPublicationData!$E:$E,AllPublicationData!$A:$A,'Publication Table (%)'!$B84,AllPublicationData!$B:$B,'Publication Table (%)'!$C$4,AllPublicationData!$D:$D,'Publication Table (%)'!H$7),
SUMIFS(AllPublicationData!$F:$F,AllPublicationData!$A:$A,'Publication Table (%)'!$B84,AllPublicationData!$B:$B,'Publication Table (%)'!H$7)/
SUMIFS(AllPublicationData!$E:$E,AllPublicationData!$A:$A,'Publication Table (%)'!$B84,AllPublicationData!$B:$B,'Publication Table (%)'!H$7)),
IF('Publication Table (%)'!$C$5="Operations cancelled by patient",
IFERROR(SUMIFS(AllPublicationData!$G:$G,AllPublicationData!$A:$A,'Publication Table (%)'!$B84,AllPublicationData!$B:$B,'Publication Table (%)'!$C$4,AllPublicationData!$D:$D,'Publication Table (%)'!H$7)/
SUMIFS(AllPublicationData!$E:$E,AllPublicationData!$A:$A,'Publication Table (%)'!$B84,AllPublicationData!$B:$B,'Publication Table (%)'!$C$4,AllPublicationData!$D:$D,'Publication Table (%)'!H$7),
SUMIFS(AllPublicationData!$G:$G,AllPublicationData!$A:$A,'Publication Table (%)'!$B84,AllPublicationData!$B:$B,'Publication Table (%)'!H$7)/
SUMIFS(AllPublicationData!$E:$E,AllPublicationData!$A:$A,'Publication Table (%)'!$B84,AllPublicationData!$B:$B,'Publication Table (%)'!H$7)),
IF('Publication Table (%)'!$C$5="Operations cancelled for clinical reasons",
IFERROR(SUMIFS(AllPublicationData!$H:$H,AllPublicationData!$A:$A,'Publication Table (%)'!$B84,AllPublicationData!$B:$B,'Publication Table (%)'!$C$4,AllPublicationData!$D:$D,'Publication Table (%)'!H$7)/
SUMIFS(AllPublicationData!$E:$E,AllPublicationData!$A:$A,'Publication Table (%)'!$B84,AllPublicationData!$B:$B,'Publication Table (%)'!$C$4,AllPublicationData!$D:$D,'Publication Table (%)'!H$7),
SUMIFS(AllPublicationData!$H:$H,AllPublicationData!$A:$A,'Publication Table (%)'!$B84,AllPublicationData!$B:$B,'Publication Table (%)'!H$7)/
SUMIFS(AllPublicationData!$E:$E,AllPublicationData!$A:$A,'Publication Table (%)'!$B84,AllPublicationData!$B:$B,'Publication Table (%)'!H$7)),
IF('Publication Table (%)'!$C$5="Operations cancelled for non-clinical/capacity reasons",
IFERROR(SUMIFS(AllPublicationData!$I:$I,AllPublicationData!$A:$A,'Publication Table (%)'!$B84,AllPublicationData!$B:$B,'Publication Table (%)'!$C$4,AllPublicationData!$D:$D,'Publication Table (%)'!H$7)/
SUMIFS(AllPublicationData!$E:$E,AllPublicationData!$A:$A,'Publication Table (%)'!$B84,AllPublicationData!$B:$B,'Publication Table (%)'!$C$4,AllPublicationData!$D:$D,'Publication Table (%)'!H$7),
SUMIFS(AllPublicationData!$I:$I,AllPublicationData!$A:$A,'Publication Table (%)'!$B84,AllPublicationData!$B:$B,'Publication Table (%)'!H$7)/
SUMIFS(AllPublicationData!$E:$E,AllPublicationData!$A:$A,'Publication Table (%)'!$B84,AllPublicationData!$B:$B,'Publication Table (%)'!H$7)),
IF('Publication Table (%)'!$C$5="Cancellations for other reasons",
IFERROR(SUMIFS(AllPublicationData!$J:$J,AllPublicationData!$A:$A,'Publication Table (%)'!$B84,AllPublicationData!$B:$B,'Publication Table (%)'!$C$4,AllPublicationData!$D:$D,'Publication Table (%)'!H$7)/
SUMIFS(AllPublicationData!$E:$E,AllPublicationData!$A:$A,'Publication Table (%)'!$B84,AllPublicationData!$B:$B,'Publication Table (%)'!$C$4,AllPublicationData!$D:$D,'Publication Table (%)'!H$7),
SUMIFS(AllPublicationData!$J:$J,AllPublicationData!$A:$A,'Publication Table (%)'!$B84,AllPublicationData!$B:$B,'Publication Table (%)'!H$7)/
SUMIFS(AllPublicationData!$E:$E,AllPublicationData!$A:$A,'Publication Table (%)'!$B84,AllPublicationData!$B:$B,'Publication Table (%)'!H$7)))))))</f>
        <v>0.1206896551724138</v>
      </c>
      <c r="I84" s="96">
        <f>IF('Publication Table (%)'!$C$5="All Cancelled Operations",
IFERROR(SUMIFS(AllPublicationData!$F:$F,AllPublicationData!$A:$A,'Publication Table (%)'!$B84,AllPublicationData!$B:$B,'Publication Table (%)'!$C$4,AllPublicationData!$D:$D,'Publication Table (%)'!I$7)/
SUMIFS(AllPublicationData!$E:$E,AllPublicationData!$A:$A,'Publication Table (%)'!$B84,AllPublicationData!$B:$B,'Publication Table (%)'!$C$4,AllPublicationData!$D:$D,'Publication Table (%)'!I$7),
SUMIFS(AllPublicationData!$F:$F,AllPublicationData!$A:$A,'Publication Table (%)'!$B84,AllPublicationData!$B:$B,'Publication Table (%)'!I$7)/
SUMIFS(AllPublicationData!$E:$E,AllPublicationData!$A:$A,'Publication Table (%)'!$B84,AllPublicationData!$B:$B,'Publication Table (%)'!I$7)),
IF('Publication Table (%)'!$C$5="Operations cancelled by patient",
IFERROR(SUMIFS(AllPublicationData!$G:$G,AllPublicationData!$A:$A,'Publication Table (%)'!$B84,AllPublicationData!$B:$B,'Publication Table (%)'!$C$4,AllPublicationData!$D:$D,'Publication Table (%)'!I$7)/
SUMIFS(AllPublicationData!$E:$E,AllPublicationData!$A:$A,'Publication Table (%)'!$B84,AllPublicationData!$B:$B,'Publication Table (%)'!$C$4,AllPublicationData!$D:$D,'Publication Table (%)'!I$7),
SUMIFS(AllPublicationData!$G:$G,AllPublicationData!$A:$A,'Publication Table (%)'!$B84,AllPublicationData!$B:$B,'Publication Table (%)'!I$7)/
SUMIFS(AllPublicationData!$E:$E,AllPublicationData!$A:$A,'Publication Table (%)'!$B84,AllPublicationData!$B:$B,'Publication Table (%)'!I$7)),
IF('Publication Table (%)'!$C$5="Operations cancelled for clinical reasons",
IFERROR(SUMIFS(AllPublicationData!$H:$H,AllPublicationData!$A:$A,'Publication Table (%)'!$B84,AllPublicationData!$B:$B,'Publication Table (%)'!$C$4,AllPublicationData!$D:$D,'Publication Table (%)'!I$7)/
SUMIFS(AllPublicationData!$E:$E,AllPublicationData!$A:$A,'Publication Table (%)'!$B84,AllPublicationData!$B:$B,'Publication Table (%)'!$C$4,AllPublicationData!$D:$D,'Publication Table (%)'!I$7),
SUMIFS(AllPublicationData!$H:$H,AllPublicationData!$A:$A,'Publication Table (%)'!$B84,AllPublicationData!$B:$B,'Publication Table (%)'!I$7)/
SUMIFS(AllPublicationData!$E:$E,AllPublicationData!$A:$A,'Publication Table (%)'!$B84,AllPublicationData!$B:$B,'Publication Table (%)'!I$7)),
IF('Publication Table (%)'!$C$5="Operations cancelled for non-clinical/capacity reasons",
IFERROR(SUMIFS(AllPublicationData!$I:$I,AllPublicationData!$A:$A,'Publication Table (%)'!$B84,AllPublicationData!$B:$B,'Publication Table (%)'!$C$4,AllPublicationData!$D:$D,'Publication Table (%)'!I$7)/
SUMIFS(AllPublicationData!$E:$E,AllPublicationData!$A:$A,'Publication Table (%)'!$B84,AllPublicationData!$B:$B,'Publication Table (%)'!$C$4,AllPublicationData!$D:$D,'Publication Table (%)'!I$7),
SUMIFS(AllPublicationData!$I:$I,AllPublicationData!$A:$A,'Publication Table (%)'!$B84,AllPublicationData!$B:$B,'Publication Table (%)'!I$7)/
SUMIFS(AllPublicationData!$E:$E,AllPublicationData!$A:$A,'Publication Table (%)'!$B84,AllPublicationData!$B:$B,'Publication Table (%)'!I$7)),
IF('Publication Table (%)'!$C$5="Cancellations for other reasons",
IFERROR(SUMIFS(AllPublicationData!$J:$J,AllPublicationData!$A:$A,'Publication Table (%)'!$B84,AllPublicationData!$B:$B,'Publication Table (%)'!$C$4,AllPublicationData!$D:$D,'Publication Table (%)'!I$7)/
SUMIFS(AllPublicationData!$E:$E,AllPublicationData!$A:$A,'Publication Table (%)'!$B84,AllPublicationData!$B:$B,'Publication Table (%)'!$C$4,AllPublicationData!$D:$D,'Publication Table (%)'!I$7),
SUMIFS(AllPublicationData!$J:$J,AllPublicationData!$A:$A,'Publication Table (%)'!$B84,AllPublicationData!$B:$B,'Publication Table (%)'!I$7)/
SUMIFS(AllPublicationData!$E:$E,AllPublicationData!$A:$A,'Publication Table (%)'!$B84,AllPublicationData!$B:$B,'Publication Table (%)'!I$7)))))))</f>
        <v>0.15833333333333333</v>
      </c>
      <c r="J84" s="96">
        <f>IF('Publication Table (%)'!$C$5="All Cancelled Operations",
IFERROR(SUMIFS(AllPublicationData!$F:$F,AllPublicationData!$A:$A,'Publication Table (%)'!$B84,AllPublicationData!$B:$B,'Publication Table (%)'!$C$4,AllPublicationData!$D:$D,'Publication Table (%)'!J$7)/
SUMIFS(AllPublicationData!$E:$E,AllPublicationData!$A:$A,'Publication Table (%)'!$B84,AllPublicationData!$B:$B,'Publication Table (%)'!$C$4,AllPublicationData!$D:$D,'Publication Table (%)'!J$7),
SUMIFS(AllPublicationData!$F:$F,AllPublicationData!$A:$A,'Publication Table (%)'!$B84,AllPublicationData!$B:$B,'Publication Table (%)'!J$7)/
SUMIFS(AllPublicationData!$E:$E,AllPublicationData!$A:$A,'Publication Table (%)'!$B84,AllPublicationData!$B:$B,'Publication Table (%)'!J$7)),
IF('Publication Table (%)'!$C$5="Operations cancelled by patient",
IFERROR(SUMIFS(AllPublicationData!$G:$G,AllPublicationData!$A:$A,'Publication Table (%)'!$B84,AllPublicationData!$B:$B,'Publication Table (%)'!$C$4,AllPublicationData!$D:$D,'Publication Table (%)'!J$7)/
SUMIFS(AllPublicationData!$E:$E,AllPublicationData!$A:$A,'Publication Table (%)'!$B84,AllPublicationData!$B:$B,'Publication Table (%)'!$C$4,AllPublicationData!$D:$D,'Publication Table (%)'!J$7),
SUMIFS(AllPublicationData!$G:$G,AllPublicationData!$A:$A,'Publication Table (%)'!$B84,AllPublicationData!$B:$B,'Publication Table (%)'!J$7)/
SUMIFS(AllPublicationData!$E:$E,AllPublicationData!$A:$A,'Publication Table (%)'!$B84,AllPublicationData!$B:$B,'Publication Table (%)'!J$7)),
IF('Publication Table (%)'!$C$5="Operations cancelled for clinical reasons",
IFERROR(SUMIFS(AllPublicationData!$H:$H,AllPublicationData!$A:$A,'Publication Table (%)'!$B84,AllPublicationData!$B:$B,'Publication Table (%)'!$C$4,AllPublicationData!$D:$D,'Publication Table (%)'!J$7)/
SUMIFS(AllPublicationData!$E:$E,AllPublicationData!$A:$A,'Publication Table (%)'!$B84,AllPublicationData!$B:$B,'Publication Table (%)'!$C$4,AllPublicationData!$D:$D,'Publication Table (%)'!J$7),
SUMIFS(AllPublicationData!$H:$H,AllPublicationData!$A:$A,'Publication Table (%)'!$B84,AllPublicationData!$B:$B,'Publication Table (%)'!J$7)/
SUMIFS(AllPublicationData!$E:$E,AllPublicationData!$A:$A,'Publication Table (%)'!$B84,AllPublicationData!$B:$B,'Publication Table (%)'!J$7)),
IF('Publication Table (%)'!$C$5="Operations cancelled for non-clinical/capacity reasons",
IFERROR(SUMIFS(AllPublicationData!$I:$I,AllPublicationData!$A:$A,'Publication Table (%)'!$B84,AllPublicationData!$B:$B,'Publication Table (%)'!$C$4,AllPublicationData!$D:$D,'Publication Table (%)'!J$7)/
SUMIFS(AllPublicationData!$E:$E,AllPublicationData!$A:$A,'Publication Table (%)'!$B84,AllPublicationData!$B:$B,'Publication Table (%)'!$C$4,AllPublicationData!$D:$D,'Publication Table (%)'!J$7),
SUMIFS(AllPublicationData!$I:$I,AllPublicationData!$A:$A,'Publication Table (%)'!$B84,AllPublicationData!$B:$B,'Publication Table (%)'!J$7)/
SUMIFS(AllPublicationData!$E:$E,AllPublicationData!$A:$A,'Publication Table (%)'!$B84,AllPublicationData!$B:$B,'Publication Table (%)'!J$7)),
IF('Publication Table (%)'!$C$5="Cancellations for other reasons",
IFERROR(SUMIFS(AllPublicationData!$J:$J,AllPublicationData!$A:$A,'Publication Table (%)'!$B84,AllPublicationData!$B:$B,'Publication Table (%)'!$C$4,AllPublicationData!$D:$D,'Publication Table (%)'!J$7)/
SUMIFS(AllPublicationData!$E:$E,AllPublicationData!$A:$A,'Publication Table (%)'!$B84,AllPublicationData!$B:$B,'Publication Table (%)'!$C$4,AllPublicationData!$D:$D,'Publication Table (%)'!J$7),
SUMIFS(AllPublicationData!$J:$J,AllPublicationData!$A:$A,'Publication Table (%)'!$B84,AllPublicationData!$B:$B,'Publication Table (%)'!J$7)/
SUMIFS(AllPublicationData!$E:$E,AllPublicationData!$A:$A,'Publication Table (%)'!$B84,AllPublicationData!$B:$B,'Publication Table (%)'!J$7)))))))</f>
        <v>0.13168316831683169</v>
      </c>
      <c r="K84" s="96">
        <f>IF('Publication Table (%)'!$C$5="All Cancelled Operations",
IFERROR(SUMIFS(AllPublicationData!$F:$F,AllPublicationData!$A:$A,'Publication Table (%)'!$B84,AllPublicationData!$B:$B,'Publication Table (%)'!$C$4,AllPublicationData!$D:$D,'Publication Table (%)'!K$7)/
SUMIFS(AllPublicationData!$E:$E,AllPublicationData!$A:$A,'Publication Table (%)'!$B84,AllPublicationData!$B:$B,'Publication Table (%)'!$C$4,AllPublicationData!$D:$D,'Publication Table (%)'!K$7),
SUMIFS(AllPublicationData!$F:$F,AllPublicationData!$A:$A,'Publication Table (%)'!$B84,AllPublicationData!$B:$B,'Publication Table (%)'!K$7)/
SUMIFS(AllPublicationData!$E:$E,AllPublicationData!$A:$A,'Publication Table (%)'!$B84,AllPublicationData!$B:$B,'Publication Table (%)'!K$7)),
IF('Publication Table (%)'!$C$5="Operations cancelled by patient",
IFERROR(SUMIFS(AllPublicationData!$G:$G,AllPublicationData!$A:$A,'Publication Table (%)'!$B84,AllPublicationData!$B:$B,'Publication Table (%)'!$C$4,AllPublicationData!$D:$D,'Publication Table (%)'!K$7)/
SUMIFS(AllPublicationData!$E:$E,AllPublicationData!$A:$A,'Publication Table (%)'!$B84,AllPublicationData!$B:$B,'Publication Table (%)'!$C$4,AllPublicationData!$D:$D,'Publication Table (%)'!K$7),
SUMIFS(AllPublicationData!$G:$G,AllPublicationData!$A:$A,'Publication Table (%)'!$B84,AllPublicationData!$B:$B,'Publication Table (%)'!K$7)/
SUMIFS(AllPublicationData!$E:$E,AllPublicationData!$A:$A,'Publication Table (%)'!$B84,AllPublicationData!$B:$B,'Publication Table (%)'!K$7)),
IF('Publication Table (%)'!$C$5="Operations cancelled for clinical reasons",
IFERROR(SUMIFS(AllPublicationData!$H:$H,AllPublicationData!$A:$A,'Publication Table (%)'!$B84,AllPublicationData!$B:$B,'Publication Table (%)'!$C$4,AllPublicationData!$D:$D,'Publication Table (%)'!K$7)/
SUMIFS(AllPublicationData!$E:$E,AllPublicationData!$A:$A,'Publication Table (%)'!$B84,AllPublicationData!$B:$B,'Publication Table (%)'!$C$4,AllPublicationData!$D:$D,'Publication Table (%)'!K$7),
SUMIFS(AllPublicationData!$H:$H,AllPublicationData!$A:$A,'Publication Table (%)'!$B84,AllPublicationData!$B:$B,'Publication Table (%)'!K$7)/
SUMIFS(AllPublicationData!$E:$E,AllPublicationData!$A:$A,'Publication Table (%)'!$B84,AllPublicationData!$B:$B,'Publication Table (%)'!K$7)),
IF('Publication Table (%)'!$C$5="Operations cancelled for non-clinical/capacity reasons",
IFERROR(SUMIFS(AllPublicationData!$I:$I,AllPublicationData!$A:$A,'Publication Table (%)'!$B84,AllPublicationData!$B:$B,'Publication Table (%)'!$C$4,AllPublicationData!$D:$D,'Publication Table (%)'!K$7)/
SUMIFS(AllPublicationData!$E:$E,AllPublicationData!$A:$A,'Publication Table (%)'!$B84,AllPublicationData!$B:$B,'Publication Table (%)'!$C$4,AllPublicationData!$D:$D,'Publication Table (%)'!K$7),
SUMIFS(AllPublicationData!$I:$I,AllPublicationData!$A:$A,'Publication Table (%)'!$B84,AllPublicationData!$B:$B,'Publication Table (%)'!K$7)/
SUMIFS(AllPublicationData!$E:$E,AllPublicationData!$A:$A,'Publication Table (%)'!$B84,AllPublicationData!$B:$B,'Publication Table (%)'!K$7)),
IF('Publication Table (%)'!$C$5="Cancellations for other reasons",
IFERROR(SUMIFS(AllPublicationData!$J:$J,AllPublicationData!$A:$A,'Publication Table (%)'!$B84,AllPublicationData!$B:$B,'Publication Table (%)'!$C$4,AllPublicationData!$D:$D,'Publication Table (%)'!K$7)/
SUMIFS(AllPublicationData!$E:$E,AllPublicationData!$A:$A,'Publication Table (%)'!$B84,AllPublicationData!$B:$B,'Publication Table (%)'!$C$4,AllPublicationData!$D:$D,'Publication Table (%)'!K$7),
SUMIFS(AllPublicationData!$J:$J,AllPublicationData!$A:$A,'Publication Table (%)'!$B84,AllPublicationData!$B:$B,'Publication Table (%)'!K$7)/
SUMIFS(AllPublicationData!$E:$E,AllPublicationData!$A:$A,'Publication Table (%)'!$B84,AllPublicationData!$B:$B,'Publication Table (%)'!K$7)))))))</f>
        <v>0.10526315789473684</v>
      </c>
      <c r="L84" s="96">
        <f>IF('Publication Table (%)'!$C$5="All Cancelled Operations",
IFERROR(SUMIFS(AllPublicationData!$F:$F,AllPublicationData!$A:$A,'Publication Table (%)'!$B84,AllPublicationData!$B:$B,'Publication Table (%)'!$C$4,AllPublicationData!$D:$D,'Publication Table (%)'!L$7)/
SUMIFS(AllPublicationData!$E:$E,AllPublicationData!$A:$A,'Publication Table (%)'!$B84,AllPublicationData!$B:$B,'Publication Table (%)'!$C$4,AllPublicationData!$D:$D,'Publication Table (%)'!L$7),
SUMIFS(AllPublicationData!$F:$F,AllPublicationData!$A:$A,'Publication Table (%)'!$B84,AllPublicationData!$B:$B,'Publication Table (%)'!L$7)/
SUMIFS(AllPublicationData!$E:$E,AllPublicationData!$A:$A,'Publication Table (%)'!$B84,AllPublicationData!$B:$B,'Publication Table (%)'!L$7)),
IF('Publication Table (%)'!$C$5="Operations cancelled by patient",
IFERROR(SUMIFS(AllPublicationData!$G:$G,AllPublicationData!$A:$A,'Publication Table (%)'!$B84,AllPublicationData!$B:$B,'Publication Table (%)'!$C$4,AllPublicationData!$D:$D,'Publication Table (%)'!L$7)/
SUMIFS(AllPublicationData!$E:$E,AllPublicationData!$A:$A,'Publication Table (%)'!$B84,AllPublicationData!$B:$B,'Publication Table (%)'!$C$4,AllPublicationData!$D:$D,'Publication Table (%)'!L$7),
SUMIFS(AllPublicationData!$G:$G,AllPublicationData!$A:$A,'Publication Table (%)'!$B84,AllPublicationData!$B:$B,'Publication Table (%)'!L$7)/
SUMIFS(AllPublicationData!$E:$E,AllPublicationData!$A:$A,'Publication Table (%)'!$B84,AllPublicationData!$B:$B,'Publication Table (%)'!L$7)),
IF('Publication Table (%)'!$C$5="Operations cancelled for clinical reasons",
IFERROR(SUMIFS(AllPublicationData!$H:$H,AllPublicationData!$A:$A,'Publication Table (%)'!$B84,AllPublicationData!$B:$B,'Publication Table (%)'!$C$4,AllPublicationData!$D:$D,'Publication Table (%)'!L$7)/
SUMIFS(AllPublicationData!$E:$E,AllPublicationData!$A:$A,'Publication Table (%)'!$B84,AllPublicationData!$B:$B,'Publication Table (%)'!$C$4,AllPublicationData!$D:$D,'Publication Table (%)'!L$7),
SUMIFS(AllPublicationData!$H:$H,AllPublicationData!$A:$A,'Publication Table (%)'!$B84,AllPublicationData!$B:$B,'Publication Table (%)'!L$7)/
SUMIFS(AllPublicationData!$E:$E,AllPublicationData!$A:$A,'Publication Table (%)'!$B84,AllPublicationData!$B:$B,'Publication Table (%)'!L$7)),
IF('Publication Table (%)'!$C$5="Operations cancelled for non-clinical/capacity reasons",
IFERROR(SUMIFS(AllPublicationData!$I:$I,AllPublicationData!$A:$A,'Publication Table (%)'!$B84,AllPublicationData!$B:$B,'Publication Table (%)'!$C$4,AllPublicationData!$D:$D,'Publication Table (%)'!L$7)/
SUMIFS(AllPublicationData!$E:$E,AllPublicationData!$A:$A,'Publication Table (%)'!$B84,AllPublicationData!$B:$B,'Publication Table (%)'!$C$4,AllPublicationData!$D:$D,'Publication Table (%)'!L$7),
SUMIFS(AllPublicationData!$I:$I,AllPublicationData!$A:$A,'Publication Table (%)'!$B84,AllPublicationData!$B:$B,'Publication Table (%)'!L$7)/
SUMIFS(AllPublicationData!$E:$E,AllPublicationData!$A:$A,'Publication Table (%)'!$B84,AllPublicationData!$B:$B,'Publication Table (%)'!L$7)),
IF('Publication Table (%)'!$C$5="Cancellations for other reasons",
IFERROR(SUMIFS(AllPublicationData!$J:$J,AllPublicationData!$A:$A,'Publication Table (%)'!$B84,AllPublicationData!$B:$B,'Publication Table (%)'!$C$4,AllPublicationData!$D:$D,'Publication Table (%)'!L$7)/
SUMIFS(AllPublicationData!$E:$E,AllPublicationData!$A:$A,'Publication Table (%)'!$B84,AllPublicationData!$B:$B,'Publication Table (%)'!$C$4,AllPublicationData!$D:$D,'Publication Table (%)'!L$7),
SUMIFS(AllPublicationData!$J:$J,AllPublicationData!$A:$A,'Publication Table (%)'!$B84,AllPublicationData!$B:$B,'Publication Table (%)'!L$7)/
SUMIFS(AllPublicationData!$E:$E,AllPublicationData!$A:$A,'Publication Table (%)'!$B84,AllPublicationData!$B:$B,'Publication Table (%)'!L$7)))))))</f>
        <v>0.11102741789695691</v>
      </c>
      <c r="M84" s="96">
        <f>IF('Publication Table (%)'!$C$5="All Cancelled Operations",
IFERROR(SUMIFS(AllPublicationData!$F:$F,AllPublicationData!$A:$A,'Publication Table (%)'!$B84,AllPublicationData!$B:$B,'Publication Table (%)'!$C$4,AllPublicationData!$D:$D,'Publication Table (%)'!M$7)/
SUMIFS(AllPublicationData!$E:$E,AllPublicationData!$A:$A,'Publication Table (%)'!$B84,AllPublicationData!$B:$B,'Publication Table (%)'!$C$4,AllPublicationData!$D:$D,'Publication Table (%)'!M$7),
SUMIFS(AllPublicationData!$F:$F,AllPublicationData!$A:$A,'Publication Table (%)'!$B84,AllPublicationData!$B:$B,'Publication Table (%)'!M$7)/
SUMIFS(AllPublicationData!$E:$E,AllPublicationData!$A:$A,'Publication Table (%)'!$B84,AllPublicationData!$B:$B,'Publication Table (%)'!M$7)),
IF('Publication Table (%)'!$C$5="Operations cancelled by patient",
IFERROR(SUMIFS(AllPublicationData!$G:$G,AllPublicationData!$A:$A,'Publication Table (%)'!$B84,AllPublicationData!$B:$B,'Publication Table (%)'!$C$4,AllPublicationData!$D:$D,'Publication Table (%)'!M$7)/
SUMIFS(AllPublicationData!$E:$E,AllPublicationData!$A:$A,'Publication Table (%)'!$B84,AllPublicationData!$B:$B,'Publication Table (%)'!$C$4,AllPublicationData!$D:$D,'Publication Table (%)'!M$7),
SUMIFS(AllPublicationData!$G:$G,AllPublicationData!$A:$A,'Publication Table (%)'!$B84,AllPublicationData!$B:$B,'Publication Table (%)'!M$7)/
SUMIFS(AllPublicationData!$E:$E,AllPublicationData!$A:$A,'Publication Table (%)'!$B84,AllPublicationData!$B:$B,'Publication Table (%)'!M$7)),
IF('Publication Table (%)'!$C$5="Operations cancelled for clinical reasons",
IFERROR(SUMIFS(AllPublicationData!$H:$H,AllPublicationData!$A:$A,'Publication Table (%)'!$B84,AllPublicationData!$B:$B,'Publication Table (%)'!$C$4,AllPublicationData!$D:$D,'Publication Table (%)'!M$7)/
SUMIFS(AllPublicationData!$E:$E,AllPublicationData!$A:$A,'Publication Table (%)'!$B84,AllPublicationData!$B:$B,'Publication Table (%)'!$C$4,AllPublicationData!$D:$D,'Publication Table (%)'!M$7),
SUMIFS(AllPublicationData!$H:$H,AllPublicationData!$A:$A,'Publication Table (%)'!$B84,AllPublicationData!$B:$B,'Publication Table (%)'!M$7)/
SUMIFS(AllPublicationData!$E:$E,AllPublicationData!$A:$A,'Publication Table (%)'!$B84,AllPublicationData!$B:$B,'Publication Table (%)'!M$7)),
IF('Publication Table (%)'!$C$5="Operations cancelled for non-clinical/capacity reasons",
IFERROR(SUMIFS(AllPublicationData!$I:$I,AllPublicationData!$A:$A,'Publication Table (%)'!$B84,AllPublicationData!$B:$B,'Publication Table (%)'!$C$4,AllPublicationData!$D:$D,'Publication Table (%)'!M$7)/
SUMIFS(AllPublicationData!$E:$E,AllPublicationData!$A:$A,'Publication Table (%)'!$B84,AllPublicationData!$B:$B,'Publication Table (%)'!$C$4,AllPublicationData!$D:$D,'Publication Table (%)'!M$7),
SUMIFS(AllPublicationData!$I:$I,AllPublicationData!$A:$A,'Publication Table (%)'!$B84,AllPublicationData!$B:$B,'Publication Table (%)'!M$7)/
SUMIFS(AllPublicationData!$E:$E,AllPublicationData!$A:$A,'Publication Table (%)'!$B84,AllPublicationData!$B:$B,'Publication Table (%)'!M$7)),
IF('Publication Table (%)'!$C$5="Cancellations for other reasons",
IFERROR(SUMIFS(AllPublicationData!$J:$J,AllPublicationData!$A:$A,'Publication Table (%)'!$B84,AllPublicationData!$B:$B,'Publication Table (%)'!$C$4,AllPublicationData!$D:$D,'Publication Table (%)'!M$7)/
SUMIFS(AllPublicationData!$E:$E,AllPublicationData!$A:$A,'Publication Table (%)'!$B84,AllPublicationData!$B:$B,'Publication Table (%)'!$C$4,AllPublicationData!$D:$D,'Publication Table (%)'!M$7),
SUMIFS(AllPublicationData!$J:$J,AllPublicationData!$A:$A,'Publication Table (%)'!$B84,AllPublicationData!$B:$B,'Publication Table (%)'!M$7)/
SUMIFS(AllPublicationData!$E:$E,AllPublicationData!$A:$A,'Publication Table (%)'!$B84,AllPublicationData!$B:$B,'Publication Table (%)'!M$7)))))))</f>
        <v>0.24506283662477557</v>
      </c>
      <c r="N84" s="96">
        <f>IF('Publication Table (%)'!$C$5="All Cancelled Operations",
IFERROR(SUMIFS(AllPublicationData!$F:$F,AllPublicationData!$A:$A,'Publication Table (%)'!$B84,AllPublicationData!$B:$B,'Publication Table (%)'!$C$4,AllPublicationData!$D:$D,'Publication Table (%)'!N$7)/
SUMIFS(AllPublicationData!$E:$E,AllPublicationData!$A:$A,'Publication Table (%)'!$B84,AllPublicationData!$B:$B,'Publication Table (%)'!$C$4,AllPublicationData!$D:$D,'Publication Table (%)'!N$7),
SUMIFS(AllPublicationData!$F:$F,AllPublicationData!$A:$A,'Publication Table (%)'!$B84,AllPublicationData!$B:$B,'Publication Table (%)'!N$7)/
SUMIFS(AllPublicationData!$E:$E,AllPublicationData!$A:$A,'Publication Table (%)'!$B84,AllPublicationData!$B:$B,'Publication Table (%)'!N$7)),
IF('Publication Table (%)'!$C$5="Operations cancelled by patient",
IFERROR(SUMIFS(AllPublicationData!$G:$G,AllPublicationData!$A:$A,'Publication Table (%)'!$B84,AllPublicationData!$B:$B,'Publication Table (%)'!$C$4,AllPublicationData!$D:$D,'Publication Table (%)'!N$7)/
SUMIFS(AllPublicationData!$E:$E,AllPublicationData!$A:$A,'Publication Table (%)'!$B84,AllPublicationData!$B:$B,'Publication Table (%)'!$C$4,AllPublicationData!$D:$D,'Publication Table (%)'!N$7),
SUMIFS(AllPublicationData!$G:$G,AllPublicationData!$A:$A,'Publication Table (%)'!$B84,AllPublicationData!$B:$B,'Publication Table (%)'!N$7)/
SUMIFS(AllPublicationData!$E:$E,AllPublicationData!$A:$A,'Publication Table (%)'!$B84,AllPublicationData!$B:$B,'Publication Table (%)'!N$7)),
IF('Publication Table (%)'!$C$5="Operations cancelled for clinical reasons",
IFERROR(SUMIFS(AllPublicationData!$H:$H,AllPublicationData!$A:$A,'Publication Table (%)'!$B84,AllPublicationData!$B:$B,'Publication Table (%)'!$C$4,AllPublicationData!$D:$D,'Publication Table (%)'!N$7)/
SUMIFS(AllPublicationData!$E:$E,AllPublicationData!$A:$A,'Publication Table (%)'!$B84,AllPublicationData!$B:$B,'Publication Table (%)'!$C$4,AllPublicationData!$D:$D,'Publication Table (%)'!N$7),
SUMIFS(AllPublicationData!$H:$H,AllPublicationData!$A:$A,'Publication Table (%)'!$B84,AllPublicationData!$B:$B,'Publication Table (%)'!N$7)/
SUMIFS(AllPublicationData!$E:$E,AllPublicationData!$A:$A,'Publication Table (%)'!$B84,AllPublicationData!$B:$B,'Publication Table (%)'!N$7)),
IF('Publication Table (%)'!$C$5="Operations cancelled for non-clinical/capacity reasons",
IFERROR(SUMIFS(AllPublicationData!$I:$I,AllPublicationData!$A:$A,'Publication Table (%)'!$B84,AllPublicationData!$B:$B,'Publication Table (%)'!$C$4,AllPublicationData!$D:$D,'Publication Table (%)'!N$7)/
SUMIFS(AllPublicationData!$E:$E,AllPublicationData!$A:$A,'Publication Table (%)'!$B84,AllPublicationData!$B:$B,'Publication Table (%)'!$C$4,AllPublicationData!$D:$D,'Publication Table (%)'!N$7),
SUMIFS(AllPublicationData!$I:$I,AllPublicationData!$A:$A,'Publication Table (%)'!$B84,AllPublicationData!$B:$B,'Publication Table (%)'!N$7)/
SUMIFS(AllPublicationData!$E:$E,AllPublicationData!$A:$A,'Publication Table (%)'!$B84,AllPublicationData!$B:$B,'Publication Table (%)'!N$7)),
IF('Publication Table (%)'!$C$5="Cancellations for other reasons",
IFERROR(SUMIFS(AllPublicationData!$J:$J,AllPublicationData!$A:$A,'Publication Table (%)'!$B84,AllPublicationData!$B:$B,'Publication Table (%)'!$C$4,AllPublicationData!$D:$D,'Publication Table (%)'!N$7)/
SUMIFS(AllPublicationData!$E:$E,AllPublicationData!$A:$A,'Publication Table (%)'!$B84,AllPublicationData!$B:$B,'Publication Table (%)'!$C$4,AllPublicationData!$D:$D,'Publication Table (%)'!N$7),
SUMIFS(AllPublicationData!$J:$J,AllPublicationData!$A:$A,'Publication Table (%)'!$B84,AllPublicationData!$B:$B,'Publication Table (%)'!N$7)/
SUMIFS(AllPublicationData!$E:$E,AllPublicationData!$A:$A,'Publication Table (%)'!$B84,AllPublicationData!$B:$B,'Publication Table (%)'!N$7)))))))</f>
        <v>9.4625283875851632E-2</v>
      </c>
      <c r="O84" s="96">
        <f>IF('Publication Table (%)'!$C$5="All Cancelled Operations",
IFERROR(SUMIFS(AllPublicationData!$F:$F,AllPublicationData!$A:$A,'Publication Table (%)'!$B84,AllPublicationData!$B:$B,'Publication Table (%)'!$C$4,AllPublicationData!$D:$D,'Publication Table (%)'!O$7)/
SUMIFS(AllPublicationData!$E:$E,AllPublicationData!$A:$A,'Publication Table (%)'!$B84,AllPublicationData!$B:$B,'Publication Table (%)'!$C$4,AllPublicationData!$D:$D,'Publication Table (%)'!O$7),
SUMIFS(AllPublicationData!$F:$F,AllPublicationData!$A:$A,'Publication Table (%)'!$B84,AllPublicationData!$B:$B,'Publication Table (%)'!O$7)/
SUMIFS(AllPublicationData!$E:$E,AllPublicationData!$A:$A,'Publication Table (%)'!$B84,AllPublicationData!$B:$B,'Publication Table (%)'!O$7)),
IF('Publication Table (%)'!$C$5="Operations cancelled by patient",
IFERROR(SUMIFS(AllPublicationData!$G:$G,AllPublicationData!$A:$A,'Publication Table (%)'!$B84,AllPublicationData!$B:$B,'Publication Table (%)'!$C$4,AllPublicationData!$D:$D,'Publication Table (%)'!O$7)/
SUMIFS(AllPublicationData!$E:$E,AllPublicationData!$A:$A,'Publication Table (%)'!$B84,AllPublicationData!$B:$B,'Publication Table (%)'!$C$4,AllPublicationData!$D:$D,'Publication Table (%)'!O$7),
SUMIFS(AllPublicationData!$G:$G,AllPublicationData!$A:$A,'Publication Table (%)'!$B84,AllPublicationData!$B:$B,'Publication Table (%)'!O$7)/
SUMIFS(AllPublicationData!$E:$E,AllPublicationData!$A:$A,'Publication Table (%)'!$B84,AllPublicationData!$B:$B,'Publication Table (%)'!O$7)),
IF('Publication Table (%)'!$C$5="Operations cancelled for clinical reasons",
IFERROR(SUMIFS(AllPublicationData!$H:$H,AllPublicationData!$A:$A,'Publication Table (%)'!$B84,AllPublicationData!$B:$B,'Publication Table (%)'!$C$4,AllPublicationData!$D:$D,'Publication Table (%)'!O$7)/
SUMIFS(AllPublicationData!$E:$E,AllPublicationData!$A:$A,'Publication Table (%)'!$B84,AllPublicationData!$B:$B,'Publication Table (%)'!$C$4,AllPublicationData!$D:$D,'Publication Table (%)'!O$7),
SUMIFS(AllPublicationData!$H:$H,AllPublicationData!$A:$A,'Publication Table (%)'!$B84,AllPublicationData!$B:$B,'Publication Table (%)'!O$7)/
SUMIFS(AllPublicationData!$E:$E,AllPublicationData!$A:$A,'Publication Table (%)'!$B84,AllPublicationData!$B:$B,'Publication Table (%)'!O$7)),
IF('Publication Table (%)'!$C$5="Operations cancelled for non-clinical/capacity reasons",
IFERROR(SUMIFS(AllPublicationData!$I:$I,AllPublicationData!$A:$A,'Publication Table (%)'!$B84,AllPublicationData!$B:$B,'Publication Table (%)'!$C$4,AllPublicationData!$D:$D,'Publication Table (%)'!O$7)/
SUMIFS(AllPublicationData!$E:$E,AllPublicationData!$A:$A,'Publication Table (%)'!$B84,AllPublicationData!$B:$B,'Publication Table (%)'!$C$4,AllPublicationData!$D:$D,'Publication Table (%)'!O$7),
SUMIFS(AllPublicationData!$I:$I,AllPublicationData!$A:$A,'Publication Table (%)'!$B84,AllPublicationData!$B:$B,'Publication Table (%)'!O$7)/
SUMIFS(AllPublicationData!$E:$E,AllPublicationData!$A:$A,'Publication Table (%)'!$B84,AllPublicationData!$B:$B,'Publication Table (%)'!O$7)),
IF('Publication Table (%)'!$C$5="Cancellations for other reasons",
IFERROR(SUMIFS(AllPublicationData!$J:$J,AllPublicationData!$A:$A,'Publication Table (%)'!$B84,AllPublicationData!$B:$B,'Publication Table (%)'!$C$4,AllPublicationData!$D:$D,'Publication Table (%)'!O$7)/
SUMIFS(AllPublicationData!$E:$E,AllPublicationData!$A:$A,'Publication Table (%)'!$B84,AllPublicationData!$B:$B,'Publication Table (%)'!$C$4,AllPublicationData!$D:$D,'Publication Table (%)'!O$7),
SUMIFS(AllPublicationData!$J:$J,AllPublicationData!$A:$A,'Publication Table (%)'!$B84,AllPublicationData!$B:$B,'Publication Table (%)'!O$7)/
SUMIFS(AllPublicationData!$E:$E,AllPublicationData!$A:$A,'Publication Table (%)'!$B84,AllPublicationData!$B:$B,'Publication Table (%)'!O$7)))))))</f>
        <v>0.16322314049586778</v>
      </c>
      <c r="P84" s="96">
        <f>IF('Publication Table (%)'!$C$5="All Cancelled Operations",
IFERROR(SUMIFS(AllPublicationData!$F:$F,AllPublicationData!$A:$A,'Publication Table (%)'!$B84,AllPublicationData!$B:$B,'Publication Table (%)'!$C$4,AllPublicationData!$D:$D,'Publication Table (%)'!P$7)/
SUMIFS(AllPublicationData!$E:$E,AllPublicationData!$A:$A,'Publication Table (%)'!$B84,AllPublicationData!$B:$B,'Publication Table (%)'!$C$4,AllPublicationData!$D:$D,'Publication Table (%)'!P$7),
SUMIFS(AllPublicationData!$F:$F,AllPublicationData!$A:$A,'Publication Table (%)'!$B84,AllPublicationData!$B:$B,'Publication Table (%)'!P$7)/
SUMIFS(AllPublicationData!$E:$E,AllPublicationData!$A:$A,'Publication Table (%)'!$B84,AllPublicationData!$B:$B,'Publication Table (%)'!P$7)),
IF('Publication Table (%)'!$C$5="Operations cancelled by patient",
IFERROR(SUMIFS(AllPublicationData!$G:$G,AllPublicationData!$A:$A,'Publication Table (%)'!$B84,AllPublicationData!$B:$B,'Publication Table (%)'!$C$4,AllPublicationData!$D:$D,'Publication Table (%)'!P$7)/
SUMIFS(AllPublicationData!$E:$E,AllPublicationData!$A:$A,'Publication Table (%)'!$B84,AllPublicationData!$B:$B,'Publication Table (%)'!$C$4,AllPublicationData!$D:$D,'Publication Table (%)'!P$7),
SUMIFS(AllPublicationData!$G:$G,AllPublicationData!$A:$A,'Publication Table (%)'!$B84,AllPublicationData!$B:$B,'Publication Table (%)'!P$7)/
SUMIFS(AllPublicationData!$E:$E,AllPublicationData!$A:$A,'Publication Table (%)'!$B84,AllPublicationData!$B:$B,'Publication Table (%)'!P$7)),
IF('Publication Table (%)'!$C$5="Operations cancelled for clinical reasons",
IFERROR(SUMIFS(AllPublicationData!$H:$H,AllPublicationData!$A:$A,'Publication Table (%)'!$B84,AllPublicationData!$B:$B,'Publication Table (%)'!$C$4,AllPublicationData!$D:$D,'Publication Table (%)'!P$7)/
SUMIFS(AllPublicationData!$E:$E,AllPublicationData!$A:$A,'Publication Table (%)'!$B84,AllPublicationData!$B:$B,'Publication Table (%)'!$C$4,AllPublicationData!$D:$D,'Publication Table (%)'!P$7),
SUMIFS(AllPublicationData!$H:$H,AllPublicationData!$A:$A,'Publication Table (%)'!$B84,AllPublicationData!$B:$B,'Publication Table (%)'!P$7)/
SUMIFS(AllPublicationData!$E:$E,AllPublicationData!$A:$A,'Publication Table (%)'!$B84,AllPublicationData!$B:$B,'Publication Table (%)'!P$7)),
IF('Publication Table (%)'!$C$5="Operations cancelled for non-clinical/capacity reasons",
IFERROR(SUMIFS(AllPublicationData!$I:$I,AllPublicationData!$A:$A,'Publication Table (%)'!$B84,AllPublicationData!$B:$B,'Publication Table (%)'!$C$4,AllPublicationData!$D:$D,'Publication Table (%)'!P$7)/
SUMIFS(AllPublicationData!$E:$E,AllPublicationData!$A:$A,'Publication Table (%)'!$B84,AllPublicationData!$B:$B,'Publication Table (%)'!$C$4,AllPublicationData!$D:$D,'Publication Table (%)'!P$7),
SUMIFS(AllPublicationData!$I:$I,AllPublicationData!$A:$A,'Publication Table (%)'!$B84,AllPublicationData!$B:$B,'Publication Table (%)'!P$7)/
SUMIFS(AllPublicationData!$E:$E,AllPublicationData!$A:$A,'Publication Table (%)'!$B84,AllPublicationData!$B:$B,'Publication Table (%)'!P$7)),
IF('Publication Table (%)'!$C$5="Cancellations for other reasons",
IFERROR(SUMIFS(AllPublicationData!$J:$J,AllPublicationData!$A:$A,'Publication Table (%)'!$B84,AllPublicationData!$B:$B,'Publication Table (%)'!$C$4,AllPublicationData!$D:$D,'Publication Table (%)'!P$7)/
SUMIFS(AllPublicationData!$E:$E,AllPublicationData!$A:$A,'Publication Table (%)'!$B84,AllPublicationData!$B:$B,'Publication Table (%)'!$C$4,AllPublicationData!$D:$D,'Publication Table (%)'!P$7),
SUMIFS(AllPublicationData!$J:$J,AllPublicationData!$A:$A,'Publication Table (%)'!$B84,AllPublicationData!$B:$B,'Publication Table (%)'!P$7)/
SUMIFS(AllPublicationData!$E:$E,AllPublicationData!$A:$A,'Publication Table (%)'!$B84,AllPublicationData!$B:$B,'Publication Table (%)'!P$7)))))))</f>
        <v>5.2863436123348019E-2</v>
      </c>
      <c r="Q84" s="96">
        <f>IF('Publication Table (%)'!$C$5="All Cancelled Operations",
IFERROR(SUMIFS(AllPublicationData!$F:$F,AllPublicationData!$A:$A,'Publication Table (%)'!$B84,AllPublicationData!$B:$B,'Publication Table (%)'!$C$4,AllPublicationData!$D:$D,'Publication Table (%)'!Q$7)/
SUMIFS(AllPublicationData!$E:$E,AllPublicationData!$A:$A,'Publication Table (%)'!$B84,AllPublicationData!$B:$B,'Publication Table (%)'!$C$4,AllPublicationData!$D:$D,'Publication Table (%)'!Q$7),
SUMIFS(AllPublicationData!$F:$F,AllPublicationData!$A:$A,'Publication Table (%)'!$B84,AllPublicationData!$B:$B,'Publication Table (%)'!Q$7)/
SUMIFS(AllPublicationData!$E:$E,AllPublicationData!$A:$A,'Publication Table (%)'!$B84,AllPublicationData!$B:$B,'Publication Table (%)'!Q$7)),
IF('Publication Table (%)'!$C$5="Operations cancelled by patient",
IFERROR(SUMIFS(AllPublicationData!$G:$G,AllPublicationData!$A:$A,'Publication Table (%)'!$B84,AllPublicationData!$B:$B,'Publication Table (%)'!$C$4,AllPublicationData!$D:$D,'Publication Table (%)'!Q$7)/
SUMIFS(AllPublicationData!$E:$E,AllPublicationData!$A:$A,'Publication Table (%)'!$B84,AllPublicationData!$B:$B,'Publication Table (%)'!$C$4,AllPublicationData!$D:$D,'Publication Table (%)'!Q$7),
SUMIFS(AllPublicationData!$G:$G,AllPublicationData!$A:$A,'Publication Table (%)'!$B84,AllPublicationData!$B:$B,'Publication Table (%)'!Q$7)/
SUMIFS(AllPublicationData!$E:$E,AllPublicationData!$A:$A,'Publication Table (%)'!$B84,AllPublicationData!$B:$B,'Publication Table (%)'!Q$7)),
IF('Publication Table (%)'!$C$5="Operations cancelled for clinical reasons",
IFERROR(SUMIFS(AllPublicationData!$H:$H,AllPublicationData!$A:$A,'Publication Table (%)'!$B84,AllPublicationData!$B:$B,'Publication Table (%)'!$C$4,AllPublicationData!$D:$D,'Publication Table (%)'!Q$7)/
SUMIFS(AllPublicationData!$E:$E,AllPublicationData!$A:$A,'Publication Table (%)'!$B84,AllPublicationData!$B:$B,'Publication Table (%)'!$C$4,AllPublicationData!$D:$D,'Publication Table (%)'!Q$7),
SUMIFS(AllPublicationData!$H:$H,AllPublicationData!$A:$A,'Publication Table (%)'!$B84,AllPublicationData!$B:$B,'Publication Table (%)'!Q$7)/
SUMIFS(AllPublicationData!$E:$E,AllPublicationData!$A:$A,'Publication Table (%)'!$B84,AllPublicationData!$B:$B,'Publication Table (%)'!Q$7)),
IF('Publication Table (%)'!$C$5="Operations cancelled for non-clinical/capacity reasons",
IFERROR(SUMIFS(AllPublicationData!$I:$I,AllPublicationData!$A:$A,'Publication Table (%)'!$B84,AllPublicationData!$B:$B,'Publication Table (%)'!$C$4,AllPublicationData!$D:$D,'Publication Table (%)'!Q$7)/
SUMIFS(AllPublicationData!$E:$E,AllPublicationData!$A:$A,'Publication Table (%)'!$B84,AllPublicationData!$B:$B,'Publication Table (%)'!$C$4,AllPublicationData!$D:$D,'Publication Table (%)'!Q$7),
SUMIFS(AllPublicationData!$I:$I,AllPublicationData!$A:$A,'Publication Table (%)'!$B84,AllPublicationData!$B:$B,'Publication Table (%)'!Q$7)/
SUMIFS(AllPublicationData!$E:$E,AllPublicationData!$A:$A,'Publication Table (%)'!$B84,AllPublicationData!$B:$B,'Publication Table (%)'!Q$7)),
IF('Publication Table (%)'!$C$5="Cancellations for other reasons",
IFERROR(SUMIFS(AllPublicationData!$J:$J,AllPublicationData!$A:$A,'Publication Table (%)'!$B84,AllPublicationData!$B:$B,'Publication Table (%)'!$C$4,AllPublicationData!$D:$D,'Publication Table (%)'!Q$7)/
SUMIFS(AllPublicationData!$E:$E,AllPublicationData!$A:$A,'Publication Table (%)'!$B84,AllPublicationData!$B:$B,'Publication Table (%)'!$C$4,AllPublicationData!$D:$D,'Publication Table (%)'!Q$7),
SUMIFS(AllPublicationData!$J:$J,AllPublicationData!$A:$A,'Publication Table (%)'!$B84,AllPublicationData!$B:$B,'Publication Table (%)'!Q$7)/
SUMIFS(AllPublicationData!$E:$E,AllPublicationData!$A:$A,'Publication Table (%)'!$B84,AllPublicationData!$B:$B,'Publication Table (%)'!Q$7)))))))</f>
        <v>5.0359712230215826E-2</v>
      </c>
      <c r="R84" s="96">
        <f>IF('Publication Table (%)'!$C$5="All Cancelled Operations",
IFERROR(SUMIFS(AllPublicationData!$F:$F,AllPublicationData!$A:$A,'Publication Table (%)'!$B84,AllPublicationData!$B:$B,'Publication Table (%)'!$C$4,AllPublicationData!$D:$D,'Publication Table (%)'!R$7)/
SUMIFS(AllPublicationData!$E:$E,AllPublicationData!$A:$A,'Publication Table (%)'!$B84,AllPublicationData!$B:$B,'Publication Table (%)'!$C$4,AllPublicationData!$D:$D,'Publication Table (%)'!R$7),
SUMIFS(AllPublicationData!$F:$F,AllPublicationData!$A:$A,'Publication Table (%)'!$B84,AllPublicationData!$B:$B,'Publication Table (%)'!R$7)/
SUMIFS(AllPublicationData!$E:$E,AllPublicationData!$A:$A,'Publication Table (%)'!$B84,AllPublicationData!$B:$B,'Publication Table (%)'!R$7)),
IF('Publication Table (%)'!$C$5="Operations cancelled by patient",
IFERROR(SUMIFS(AllPublicationData!$G:$G,AllPublicationData!$A:$A,'Publication Table (%)'!$B84,AllPublicationData!$B:$B,'Publication Table (%)'!$C$4,AllPublicationData!$D:$D,'Publication Table (%)'!R$7)/
SUMIFS(AllPublicationData!$E:$E,AllPublicationData!$A:$A,'Publication Table (%)'!$B84,AllPublicationData!$B:$B,'Publication Table (%)'!$C$4,AllPublicationData!$D:$D,'Publication Table (%)'!R$7),
SUMIFS(AllPublicationData!$G:$G,AllPublicationData!$A:$A,'Publication Table (%)'!$B84,AllPublicationData!$B:$B,'Publication Table (%)'!R$7)/
SUMIFS(AllPublicationData!$E:$E,AllPublicationData!$A:$A,'Publication Table (%)'!$B84,AllPublicationData!$B:$B,'Publication Table (%)'!R$7)),
IF('Publication Table (%)'!$C$5="Operations cancelled for clinical reasons",
IFERROR(SUMIFS(AllPublicationData!$H:$H,AllPublicationData!$A:$A,'Publication Table (%)'!$B84,AllPublicationData!$B:$B,'Publication Table (%)'!$C$4,AllPublicationData!$D:$D,'Publication Table (%)'!R$7)/
SUMIFS(AllPublicationData!$E:$E,AllPublicationData!$A:$A,'Publication Table (%)'!$B84,AllPublicationData!$B:$B,'Publication Table (%)'!$C$4,AllPublicationData!$D:$D,'Publication Table (%)'!R$7),
SUMIFS(AllPublicationData!$H:$H,AllPublicationData!$A:$A,'Publication Table (%)'!$B84,AllPublicationData!$B:$B,'Publication Table (%)'!R$7)/
SUMIFS(AllPublicationData!$E:$E,AllPublicationData!$A:$A,'Publication Table (%)'!$B84,AllPublicationData!$B:$B,'Publication Table (%)'!R$7)),
IF('Publication Table (%)'!$C$5="Operations cancelled for non-clinical/capacity reasons",
IFERROR(SUMIFS(AllPublicationData!$I:$I,AllPublicationData!$A:$A,'Publication Table (%)'!$B84,AllPublicationData!$B:$B,'Publication Table (%)'!$C$4,AllPublicationData!$D:$D,'Publication Table (%)'!R$7)/
SUMIFS(AllPublicationData!$E:$E,AllPublicationData!$A:$A,'Publication Table (%)'!$B84,AllPublicationData!$B:$B,'Publication Table (%)'!$C$4,AllPublicationData!$D:$D,'Publication Table (%)'!R$7),
SUMIFS(AllPublicationData!$I:$I,AllPublicationData!$A:$A,'Publication Table (%)'!$B84,AllPublicationData!$B:$B,'Publication Table (%)'!R$7)/
SUMIFS(AllPublicationData!$E:$E,AllPublicationData!$A:$A,'Publication Table (%)'!$B84,AllPublicationData!$B:$B,'Publication Table (%)'!R$7)),
IF('Publication Table (%)'!$C$5="Cancellations for other reasons",
IFERROR(SUMIFS(AllPublicationData!$J:$J,AllPublicationData!$A:$A,'Publication Table (%)'!$B84,AllPublicationData!$B:$B,'Publication Table (%)'!$C$4,AllPublicationData!$D:$D,'Publication Table (%)'!R$7)/
SUMIFS(AllPublicationData!$E:$E,AllPublicationData!$A:$A,'Publication Table (%)'!$B84,AllPublicationData!$B:$B,'Publication Table (%)'!$C$4,AllPublicationData!$D:$D,'Publication Table (%)'!R$7),
SUMIFS(AllPublicationData!$J:$J,AllPublicationData!$A:$A,'Publication Table (%)'!$B84,AllPublicationData!$B:$B,'Publication Table (%)'!R$7)/
SUMIFS(AllPublicationData!$E:$E,AllPublicationData!$A:$A,'Publication Table (%)'!$B84,AllPublicationData!$B:$B,'Publication Table (%)'!R$7)))))))</f>
        <v>6.904622586307782E-2</v>
      </c>
      <c r="S84" s="96">
        <f>IF('Publication Table (%)'!$C$5="All Cancelled Operations",
IFERROR(SUMIFS(AllPublicationData!$F:$F,AllPublicationData!$A:$A,'Publication Table (%)'!$B84,AllPublicationData!$B:$B,'Publication Table (%)'!$C$4,AllPublicationData!$D:$D,'Publication Table (%)'!S$7)/
SUMIFS(AllPublicationData!$E:$E,AllPublicationData!$A:$A,'Publication Table (%)'!$B84,AllPublicationData!$B:$B,'Publication Table (%)'!$C$4,AllPublicationData!$D:$D,'Publication Table (%)'!S$7),
SUMIFS(AllPublicationData!$F:$F,AllPublicationData!$A:$A,'Publication Table (%)'!$B84,AllPublicationData!$B:$B,'Publication Table (%)'!S$7)/
SUMIFS(AllPublicationData!$E:$E,AllPublicationData!$A:$A,'Publication Table (%)'!$B84,AllPublicationData!$B:$B,'Publication Table (%)'!S$7)),
IF('Publication Table (%)'!$C$5="Operations cancelled by patient",
IFERROR(SUMIFS(AllPublicationData!$G:$G,AllPublicationData!$A:$A,'Publication Table (%)'!$B84,AllPublicationData!$B:$B,'Publication Table (%)'!$C$4,AllPublicationData!$D:$D,'Publication Table (%)'!S$7)/
SUMIFS(AllPublicationData!$E:$E,AllPublicationData!$A:$A,'Publication Table (%)'!$B84,AllPublicationData!$B:$B,'Publication Table (%)'!$C$4,AllPublicationData!$D:$D,'Publication Table (%)'!S$7),
SUMIFS(AllPublicationData!$G:$G,AllPublicationData!$A:$A,'Publication Table (%)'!$B84,AllPublicationData!$B:$B,'Publication Table (%)'!S$7)/
SUMIFS(AllPublicationData!$E:$E,AllPublicationData!$A:$A,'Publication Table (%)'!$B84,AllPublicationData!$B:$B,'Publication Table (%)'!S$7)),
IF('Publication Table (%)'!$C$5="Operations cancelled for clinical reasons",
IFERROR(SUMIFS(AllPublicationData!$H:$H,AllPublicationData!$A:$A,'Publication Table (%)'!$B84,AllPublicationData!$B:$B,'Publication Table (%)'!$C$4,AllPublicationData!$D:$D,'Publication Table (%)'!S$7)/
SUMIFS(AllPublicationData!$E:$E,AllPublicationData!$A:$A,'Publication Table (%)'!$B84,AllPublicationData!$B:$B,'Publication Table (%)'!$C$4,AllPublicationData!$D:$D,'Publication Table (%)'!S$7),
SUMIFS(AllPublicationData!$H:$H,AllPublicationData!$A:$A,'Publication Table (%)'!$B84,AllPublicationData!$B:$B,'Publication Table (%)'!S$7)/
SUMIFS(AllPublicationData!$E:$E,AllPublicationData!$A:$A,'Publication Table (%)'!$B84,AllPublicationData!$B:$B,'Publication Table (%)'!S$7)),
IF('Publication Table (%)'!$C$5="Operations cancelled for non-clinical/capacity reasons",
IFERROR(SUMIFS(AllPublicationData!$I:$I,AllPublicationData!$A:$A,'Publication Table (%)'!$B84,AllPublicationData!$B:$B,'Publication Table (%)'!$C$4,AllPublicationData!$D:$D,'Publication Table (%)'!S$7)/
SUMIFS(AllPublicationData!$E:$E,AllPublicationData!$A:$A,'Publication Table (%)'!$B84,AllPublicationData!$B:$B,'Publication Table (%)'!$C$4,AllPublicationData!$D:$D,'Publication Table (%)'!S$7),
SUMIFS(AllPublicationData!$I:$I,AllPublicationData!$A:$A,'Publication Table (%)'!$B84,AllPublicationData!$B:$B,'Publication Table (%)'!S$7)/
SUMIFS(AllPublicationData!$E:$E,AllPublicationData!$A:$A,'Publication Table (%)'!$B84,AllPublicationData!$B:$B,'Publication Table (%)'!S$7)),
IF('Publication Table (%)'!$C$5="Cancellations for other reasons",
IFERROR(SUMIFS(AllPublicationData!$J:$J,AllPublicationData!$A:$A,'Publication Table (%)'!$B84,AllPublicationData!$B:$B,'Publication Table (%)'!$C$4,AllPublicationData!$D:$D,'Publication Table (%)'!S$7)/
SUMIFS(AllPublicationData!$E:$E,AllPublicationData!$A:$A,'Publication Table (%)'!$B84,AllPublicationData!$B:$B,'Publication Table (%)'!$C$4,AllPublicationData!$D:$D,'Publication Table (%)'!S$7),
SUMIFS(AllPublicationData!$J:$J,AllPublicationData!$A:$A,'Publication Table (%)'!$B84,AllPublicationData!$B:$B,'Publication Table (%)'!S$7)/
SUMIFS(AllPublicationData!$E:$E,AllPublicationData!$A:$A,'Publication Table (%)'!$B84,AllPublicationData!$B:$B,'Publication Table (%)'!S$7)))))))</f>
        <v>0.13709677419354838</v>
      </c>
    </row>
    <row r="85" spans="2:19" x14ac:dyDescent="0.35">
      <c r="B85" s="89">
        <v>43070</v>
      </c>
      <c r="C85" s="112">
        <f>IF('Publication Table (%)'!$C$5="All Cancelled Operations",
SUMIFS(AllPublicationData!$F:$F,AllPublicationData!$A:$A,'Publication Table (%)'!$B85,AllPublicationData!$B:$B,'Publication Table (%)'!$C$4),
IF('Publication Table (%)'!$C$5="Operations cancelled by patient",
SUMIFS(AllPublicationData!$G:$G,AllPublicationData!$A:$A,'Publication Table (%)'!$B85,AllPublicationData!$B:$B,'Publication Table (%)'!$C$4),
IF('Publication Table (%)'!$C$5="Operations cancelled for clinical reasons",
SUMIFS(AllPublicationData!$H:$H,AllPublicationData!$A:$A,'Publication Table (%)'!$B85,AllPublicationData!$B:$B,'Publication Table (%)'!$C$4),
IF('Publication Table (%)'!$C$5="Operations cancelled for non-clinical/capacity reasons",
SUMIFS(AllPublicationData!$I:$I,AllPublicationData!$A:$A,'Publication Table (%)'!$B85,AllPublicationData!$B:$B,'Publication Table (%)'!$C$4),
IF('Publication Table (%)'!$C$5="Cancellations for other reasons",
SUMIFS(AllPublicationData!$J:$J,AllPublicationData!$A:$A,'Publication Table (%)'!$B85,AllPublicationData!$B:$B,'Publication Table (%)'!$C$4))))))+
IF(AND($C$4="NHS Scotland",$C$5="All Cancelled Operations"),
SUMIFS(AllPublicationData!$F:$F,AllPublicationData!$A:$A,'Publication Table (%)'!$B85),
IF(AND($C$4="NHS Scotland",$C$5="Operations cancelled by patient"),
SUMIFS(AllPublicationData!$G:$G,AllPublicationData!$A:$A,'Publication Table (%)'!$B85),
IF(AND($C$4="NHS Scotland",$C$5="Operations cancelled for clinical reasons"),
SUMIFS(AllPublicationData!$H:$H,AllPublicationData!$A:$A,'Publication Table (%)'!$B85),
IF(AND($C$4="NHS Scotland",$C$5="Operations cancelled for non-clinical/capacity reasons"),
SUMIFS(AllPublicationData!$I:$I,AllPublicationData!$A:$A,'Publication Table (%)'!$B85),
IF(AND($C$4="NHS Scotland",$C$5="Cancellations for other reasons"),
SUMIFS(AllPublicationData!$J:$J,AllPublicationData!$A:$A,'Publication Table (%)'!$B85))))))</f>
        <v>2664</v>
      </c>
      <c r="D85" s="110">
        <f>IF(AND('Publication Table (%)'!$C$5="All Cancelled Operations",$C$4&lt;&gt;"NHS Scotland"),
IFERROR(SUMIFS(AllPublicationData!$F:$F,AllPublicationData!$A:$A,'Publication Table (%)'!$B85,AllPublicationData!$B:$B,'Publication Table (%)'!$C$4,AllPublicationData!$D:$D,'Publication Table (%)'!D$7)/
SUMIFS(AllPublicationData!$E:$E,AllPublicationData!$A:$A,'Publication Table (%)'!$B85,AllPublicationData!$B:$B,'Publication Table (%)'!$C$4,AllPublicationData!$D:$D,'Publication Table (%)'!D$7),
SUMIFS(AllPublicationData!$F:$F,AllPublicationData!$A:$A,'Publication Table (%)'!$B85,AllPublicationData!$B:$B,'Publication Table (%)'!D$7)/
SUMIFS(AllPublicationData!$E:$E,AllPublicationData!$A:$A,'Publication Table (%)'!$B85,AllPublicationData!$B:$B,'Publication Table (%)'!D$7)),
IF(AND('Publication Table (%)'!$C$5="Operations cancelled by patient",$C$4&lt;&gt;"NHS Scotland"),
IFERROR(SUMIFS(AllPublicationData!$G:$G,AllPublicationData!$A:$A,'Publication Table (%)'!$B85,AllPublicationData!$B:$B,'Publication Table (%)'!$C$4,AllPublicationData!$D:$D,'Publication Table (%)'!D$7)/
SUMIFS(AllPublicationData!$E:$E,AllPublicationData!$A:$A,'Publication Table (%)'!$B85,AllPublicationData!$B:$B,'Publication Table (%)'!$C$4,AllPublicationData!$D:$D,'Publication Table (%)'!D$7),
SUMIFS(AllPublicationData!$G:$G,AllPublicationData!$A:$A,'Publication Table (%)'!$B85,AllPublicationData!$B:$B,'Publication Table (%)'!D$7)/
SUMIFS(AllPublicationData!$E:$E,AllPublicationData!$A:$A,'Publication Table (%)'!$B85,AllPublicationData!$B:$B,'Publication Table (%)'!D$7)),
IF(AND('Publication Table (%)'!$C$5="Operations cancelled for clinical reasons",$C$4&lt;&gt;"NHS Scotland"),
IFERROR(SUMIFS(AllPublicationData!$H:$H,AllPublicationData!$A:$A,'Publication Table (%)'!$B85,AllPublicationData!$B:$B,'Publication Table (%)'!$C$4,AllPublicationData!$D:$D,'Publication Table (%)'!D$7)/
SUMIFS(AllPublicationData!$E:$E,AllPublicationData!$A:$A,'Publication Table (%)'!$B85,AllPublicationData!$B:$B,'Publication Table (%)'!$C$4,AllPublicationData!$D:$D,'Publication Table (%)'!D$7),
SUMIFS(AllPublicationData!$H:$H,AllPublicationData!$A:$A,'Publication Table (%)'!$B85,AllPublicationData!$B:$B,'Publication Table (%)'!D$7)/
SUMIFS(AllPublicationData!$E:$E,AllPublicationData!$A:$A,'Publication Table (%)'!$B85,AllPublicationData!$B:$B,'Publication Table (%)'!D$7)),
IF(AND('Publication Table (%)'!$C$5="Operations cancelled for non-clinical/capacity reasons",$C$4&lt;&gt;"NHS Scotland"),
IFERROR(SUMIFS(AllPublicationData!$I:$I,AllPublicationData!$A:$A,'Publication Table (%)'!$B85,AllPublicationData!$B:$B,'Publication Table (%)'!$C$4,AllPublicationData!$D:$D,'Publication Table (%)'!D$7)/
SUMIFS(AllPublicationData!$E:$E,AllPublicationData!$A:$A,'Publication Table (%)'!$B85,AllPublicationData!$B:$B,'Publication Table (%)'!$C$4,AllPublicationData!$D:$D,'Publication Table (%)'!D$7),
SUMIFS(AllPublicationData!$I:$I,AllPublicationData!$A:$A,'Publication Table (%)'!$B85,AllPublicationData!$B:$B,'Publication Table (%)'!D$7)/
SUMIFS(AllPublicationData!$E:$E,AllPublicationData!$A:$A,'Publication Table (%)'!$B85,AllPublicationData!$B:$B,'Publication Table (%)'!D$7)),
IF(AND('Publication Table (%)'!$C$5="Cancellations for other reasons",$C$4&lt;&gt;"NHS Scotland"),
IFERROR(SUMIFS(AllPublicationData!$J:$J,AllPublicationData!$A:$A,'Publication Table (%)'!$B85,AllPublicationData!$B:$B,'Publication Table (%)'!$C$4,AllPublicationData!$D:$D,'Publication Table (%)'!D$7)/
SUMIFS(AllPublicationData!$E:$E,AllPublicationData!$A:$A,'Publication Table (%)'!$B85,AllPublicationData!$B:$B,'Publication Table (%)'!$C$4,AllPublicationData!$D:$D,'Publication Table (%)'!D$7),
SUMIFS(AllPublicationData!$J:$J,AllPublicationData!$A:$A,'Publication Table (%)'!$B85,AllPublicationData!$B:$B,'Publication Table (%)'!D$7)/
SUMIFS(AllPublicationData!$E:$E,AllPublicationData!$A:$A,'Publication Table (%)'!$B85,AllPublicationData!$B:$B,'Publication Table (%)'!D$7)),
IF(AND($C$4="NHS Scotland",$C$5="All Cancelled Operations"),
SUMIFS(AllPublicationData!$F:$F,AllPublicationData!$A:$A,'Publication Table'!$B85)/
SUMIFS(AllPublicationData!$E:$E,AllPublicationData!$A:$A,'Publication Table'!$B85),
IF(AND($C$4="NHS Scotland",$C$5="Operations cancelled by patient"),
SUMIFS(AllPublicationData!$G:$G,AllPublicationData!$A:$A,'Publication Table'!$B85)/
SUMIFS(AllPublicationData!$E:$E,AllPublicationData!$A:$A,'Publication Table'!$B85),
IF(AND($C$4="NHS Scotland",$C$5="Operations cancelled for clinical reasons"),
SUMIFS(AllPublicationData!$H:$H,AllPublicationData!$A:$A,'Publication Table'!$B85)/
SUMIFS(AllPublicationData!$E:$E,AllPublicationData!$A:$A,'Publication Table'!$B85),
IF(AND($C$4="NHS Scotland",$C$5="Operations cancelled for non-clinical/capacity reasons"),
SUMIFS(AllPublicationData!$I:$I,AllPublicationData!$A:$A,'Publication Table'!$B85)/
SUMIFS(AllPublicationData!$E:$E,AllPublicationData!$A:$A,'Publication Table'!$B85),
IF(AND($C$4="NHS Scotland",$C$5="Cancellations for other reasons"),
SUMIFS(AllPublicationData!$J:$J,AllPublicationData!$A:$A,'Publication Table'!$B85)/
SUMIFS(AllPublicationData!$E:$E,AllPublicationData!$A:$A,'Publication Table'!$B85)))))))))))</f>
        <v>0.10818713450292397</v>
      </c>
      <c r="E85" s="96">
        <f>IF('Publication Table (%)'!$C$5="All Cancelled Operations",
IFERROR(SUMIFS(AllPublicationData!$F:$F,AllPublicationData!$A:$A,'Publication Table (%)'!$B85,AllPublicationData!$B:$B,'Publication Table (%)'!$C$4,AllPublicationData!$D:$D,'Publication Table (%)'!E$7)/
SUMIFS(AllPublicationData!$E:$E,AllPublicationData!$A:$A,'Publication Table (%)'!$B85,AllPublicationData!$B:$B,'Publication Table (%)'!$C$4,AllPublicationData!$D:$D,'Publication Table (%)'!E$7),
SUMIFS(AllPublicationData!$F:$F,AllPublicationData!$A:$A,'Publication Table (%)'!$B85,AllPublicationData!$B:$B,'Publication Table (%)'!E$7)/
SUMIFS(AllPublicationData!$E:$E,AllPublicationData!$A:$A,'Publication Table (%)'!$B85,AllPublicationData!$B:$B,'Publication Table (%)'!E$7)),
IF('Publication Table (%)'!$C$5="Operations cancelled by patient",
IFERROR(SUMIFS(AllPublicationData!$G:$G,AllPublicationData!$A:$A,'Publication Table (%)'!$B85,AllPublicationData!$B:$B,'Publication Table (%)'!$C$4,AllPublicationData!$D:$D,'Publication Table (%)'!E$7)/
SUMIFS(AllPublicationData!$E:$E,AllPublicationData!$A:$A,'Publication Table (%)'!$B85,AllPublicationData!$B:$B,'Publication Table (%)'!$C$4,AllPublicationData!$D:$D,'Publication Table (%)'!E$7),
SUMIFS(AllPublicationData!$G:$G,AllPublicationData!$A:$A,'Publication Table (%)'!$B85,AllPublicationData!$B:$B,'Publication Table (%)'!E$7)/
SUMIFS(AllPublicationData!$E:$E,AllPublicationData!$A:$A,'Publication Table (%)'!$B85,AllPublicationData!$B:$B,'Publication Table (%)'!E$7)),
IF('Publication Table (%)'!$C$5="Operations cancelled for clinical reasons",
IFERROR(SUMIFS(AllPublicationData!$H:$H,AllPublicationData!$A:$A,'Publication Table (%)'!$B85,AllPublicationData!$B:$B,'Publication Table (%)'!$C$4,AllPublicationData!$D:$D,'Publication Table (%)'!E$7)/
SUMIFS(AllPublicationData!$E:$E,AllPublicationData!$A:$A,'Publication Table (%)'!$B85,AllPublicationData!$B:$B,'Publication Table (%)'!$C$4,AllPublicationData!$D:$D,'Publication Table (%)'!E$7),
SUMIFS(AllPublicationData!$H:$H,AllPublicationData!$A:$A,'Publication Table (%)'!$B85,AllPublicationData!$B:$B,'Publication Table (%)'!E$7)/
SUMIFS(AllPublicationData!$E:$E,AllPublicationData!$A:$A,'Publication Table (%)'!$B85,AllPublicationData!$B:$B,'Publication Table (%)'!E$7)),
IF('Publication Table (%)'!$C$5="Operations cancelled for non-clinical/capacity reasons",
IFERROR(SUMIFS(AllPublicationData!$I:$I,AllPublicationData!$A:$A,'Publication Table (%)'!$B85,AllPublicationData!$B:$B,'Publication Table (%)'!$C$4,AllPublicationData!$D:$D,'Publication Table (%)'!E$7)/
SUMIFS(AllPublicationData!$E:$E,AllPublicationData!$A:$A,'Publication Table (%)'!$B85,AllPublicationData!$B:$B,'Publication Table (%)'!$C$4,AllPublicationData!$D:$D,'Publication Table (%)'!E$7),
SUMIFS(AllPublicationData!$I:$I,AllPublicationData!$A:$A,'Publication Table (%)'!$B85,AllPublicationData!$B:$B,'Publication Table (%)'!E$7)/
SUMIFS(AllPublicationData!$E:$E,AllPublicationData!$A:$A,'Publication Table (%)'!$B85,AllPublicationData!$B:$B,'Publication Table (%)'!E$7)),
IF('Publication Table (%)'!$C$5="Cancellations for other reasons",
IFERROR(SUMIFS(AllPublicationData!$J:$J,AllPublicationData!$A:$A,'Publication Table (%)'!$B85,AllPublicationData!$B:$B,'Publication Table (%)'!$C$4,AllPublicationData!$D:$D,'Publication Table (%)'!E$7)/
SUMIFS(AllPublicationData!$E:$E,AllPublicationData!$A:$A,'Publication Table (%)'!$B85,AllPublicationData!$B:$B,'Publication Table (%)'!$C$4,AllPublicationData!$D:$D,'Publication Table (%)'!E$7),
SUMIFS(AllPublicationData!$J:$J,AllPublicationData!$A:$A,'Publication Table (%)'!$B85,AllPublicationData!$B:$B,'Publication Table (%)'!E$7)/
SUMIFS(AllPublicationData!$E:$E,AllPublicationData!$A:$A,'Publication Table (%)'!$B85,AllPublicationData!$B:$B,'Publication Table (%)'!E$7)))))))</f>
        <v>6.4006024096385547E-2</v>
      </c>
      <c r="F85" s="96">
        <f>IF('Publication Table (%)'!$C$5="All Cancelled Operations",
IFERROR(SUMIFS(AllPublicationData!$F:$F,AllPublicationData!$A:$A,'Publication Table (%)'!$B85,AllPublicationData!$B:$B,'Publication Table (%)'!$C$4,AllPublicationData!$D:$D,'Publication Table (%)'!F$7)/
SUMIFS(AllPublicationData!$E:$E,AllPublicationData!$A:$A,'Publication Table (%)'!$B85,AllPublicationData!$B:$B,'Publication Table (%)'!$C$4,AllPublicationData!$D:$D,'Publication Table (%)'!F$7),
SUMIFS(AllPublicationData!$F:$F,AllPublicationData!$A:$A,'Publication Table (%)'!$B85,AllPublicationData!$B:$B,'Publication Table (%)'!F$7)/
SUMIFS(AllPublicationData!$E:$E,AllPublicationData!$A:$A,'Publication Table (%)'!$B85,AllPublicationData!$B:$B,'Publication Table (%)'!F$7)),
IF('Publication Table (%)'!$C$5="Operations cancelled by patient",
IFERROR(SUMIFS(AllPublicationData!$G:$G,AllPublicationData!$A:$A,'Publication Table (%)'!$B85,AllPublicationData!$B:$B,'Publication Table (%)'!$C$4,AllPublicationData!$D:$D,'Publication Table (%)'!F$7)/
SUMIFS(AllPublicationData!$E:$E,AllPublicationData!$A:$A,'Publication Table (%)'!$B85,AllPublicationData!$B:$B,'Publication Table (%)'!$C$4,AllPublicationData!$D:$D,'Publication Table (%)'!F$7),
SUMIFS(AllPublicationData!$G:$G,AllPublicationData!$A:$A,'Publication Table (%)'!$B85,AllPublicationData!$B:$B,'Publication Table (%)'!F$7)/
SUMIFS(AllPublicationData!$E:$E,AllPublicationData!$A:$A,'Publication Table (%)'!$B85,AllPublicationData!$B:$B,'Publication Table (%)'!F$7)),
IF('Publication Table (%)'!$C$5="Operations cancelled for clinical reasons",
IFERROR(SUMIFS(AllPublicationData!$H:$H,AllPublicationData!$A:$A,'Publication Table (%)'!$B85,AllPublicationData!$B:$B,'Publication Table (%)'!$C$4,AllPublicationData!$D:$D,'Publication Table (%)'!F$7)/
SUMIFS(AllPublicationData!$E:$E,AllPublicationData!$A:$A,'Publication Table (%)'!$B85,AllPublicationData!$B:$B,'Publication Table (%)'!$C$4,AllPublicationData!$D:$D,'Publication Table (%)'!F$7),
SUMIFS(AllPublicationData!$H:$H,AllPublicationData!$A:$A,'Publication Table (%)'!$B85,AllPublicationData!$B:$B,'Publication Table (%)'!F$7)/
SUMIFS(AllPublicationData!$E:$E,AllPublicationData!$A:$A,'Publication Table (%)'!$B85,AllPublicationData!$B:$B,'Publication Table (%)'!F$7)),
IF('Publication Table (%)'!$C$5="Operations cancelled for non-clinical/capacity reasons",
IFERROR(SUMIFS(AllPublicationData!$I:$I,AllPublicationData!$A:$A,'Publication Table (%)'!$B85,AllPublicationData!$B:$B,'Publication Table (%)'!$C$4,AllPublicationData!$D:$D,'Publication Table (%)'!F$7)/
SUMIFS(AllPublicationData!$E:$E,AllPublicationData!$A:$A,'Publication Table (%)'!$B85,AllPublicationData!$B:$B,'Publication Table (%)'!$C$4,AllPublicationData!$D:$D,'Publication Table (%)'!F$7),
SUMIFS(AllPublicationData!$I:$I,AllPublicationData!$A:$A,'Publication Table (%)'!$B85,AllPublicationData!$B:$B,'Publication Table (%)'!F$7)/
SUMIFS(AllPublicationData!$E:$E,AllPublicationData!$A:$A,'Publication Table (%)'!$B85,AllPublicationData!$B:$B,'Publication Table (%)'!F$7)),
IF('Publication Table (%)'!$C$5="Cancellations for other reasons",
IFERROR(SUMIFS(AllPublicationData!$J:$J,AllPublicationData!$A:$A,'Publication Table (%)'!$B85,AllPublicationData!$B:$B,'Publication Table (%)'!$C$4,AllPublicationData!$D:$D,'Publication Table (%)'!F$7)/
SUMIFS(AllPublicationData!$E:$E,AllPublicationData!$A:$A,'Publication Table (%)'!$B85,AllPublicationData!$B:$B,'Publication Table (%)'!$C$4,AllPublicationData!$D:$D,'Publication Table (%)'!F$7),
SUMIFS(AllPublicationData!$J:$J,AllPublicationData!$A:$A,'Publication Table (%)'!$B85,AllPublicationData!$B:$B,'Publication Table (%)'!F$7)/
SUMIFS(AllPublicationData!$E:$E,AllPublicationData!$A:$A,'Publication Table (%)'!$B85,AllPublicationData!$B:$B,'Publication Table (%)'!F$7)))))))</f>
        <v>9.2666666666666661E-2</v>
      </c>
      <c r="G85" s="96">
        <f>IF('Publication Table (%)'!$C$5="All Cancelled Operations",
IFERROR(SUMIFS(AllPublicationData!$F:$F,AllPublicationData!$A:$A,'Publication Table (%)'!$B85,AllPublicationData!$B:$B,'Publication Table (%)'!$C$4,AllPublicationData!$D:$D,'Publication Table (%)'!G$7)/
SUMIFS(AllPublicationData!$E:$E,AllPublicationData!$A:$A,'Publication Table (%)'!$B85,AllPublicationData!$B:$B,'Publication Table (%)'!$C$4,AllPublicationData!$D:$D,'Publication Table (%)'!G$7),
SUMIFS(AllPublicationData!$F:$F,AllPublicationData!$A:$A,'Publication Table (%)'!$B85,AllPublicationData!$B:$B,'Publication Table (%)'!G$7)/
SUMIFS(AllPublicationData!$E:$E,AllPublicationData!$A:$A,'Publication Table (%)'!$B85,AllPublicationData!$B:$B,'Publication Table (%)'!G$7)),
IF('Publication Table (%)'!$C$5="Operations cancelled by patient",
IFERROR(SUMIFS(AllPublicationData!$G:$G,AllPublicationData!$A:$A,'Publication Table (%)'!$B85,AllPublicationData!$B:$B,'Publication Table (%)'!$C$4,AllPublicationData!$D:$D,'Publication Table (%)'!G$7)/
SUMIFS(AllPublicationData!$E:$E,AllPublicationData!$A:$A,'Publication Table (%)'!$B85,AllPublicationData!$B:$B,'Publication Table (%)'!$C$4,AllPublicationData!$D:$D,'Publication Table (%)'!G$7),
SUMIFS(AllPublicationData!$G:$G,AllPublicationData!$A:$A,'Publication Table (%)'!$B85,AllPublicationData!$B:$B,'Publication Table (%)'!G$7)/
SUMIFS(AllPublicationData!$E:$E,AllPublicationData!$A:$A,'Publication Table (%)'!$B85,AllPublicationData!$B:$B,'Publication Table (%)'!G$7)),
IF('Publication Table (%)'!$C$5="Operations cancelled for clinical reasons",
IFERROR(SUMIFS(AllPublicationData!$H:$H,AllPublicationData!$A:$A,'Publication Table (%)'!$B85,AllPublicationData!$B:$B,'Publication Table (%)'!$C$4,AllPublicationData!$D:$D,'Publication Table (%)'!G$7)/
SUMIFS(AllPublicationData!$E:$E,AllPublicationData!$A:$A,'Publication Table (%)'!$B85,AllPublicationData!$B:$B,'Publication Table (%)'!$C$4,AllPublicationData!$D:$D,'Publication Table (%)'!G$7),
SUMIFS(AllPublicationData!$H:$H,AllPublicationData!$A:$A,'Publication Table (%)'!$B85,AllPublicationData!$B:$B,'Publication Table (%)'!G$7)/
SUMIFS(AllPublicationData!$E:$E,AllPublicationData!$A:$A,'Publication Table (%)'!$B85,AllPublicationData!$B:$B,'Publication Table (%)'!G$7)),
IF('Publication Table (%)'!$C$5="Operations cancelled for non-clinical/capacity reasons",
IFERROR(SUMIFS(AllPublicationData!$I:$I,AllPublicationData!$A:$A,'Publication Table (%)'!$B85,AllPublicationData!$B:$B,'Publication Table (%)'!$C$4,AllPublicationData!$D:$D,'Publication Table (%)'!G$7)/
SUMIFS(AllPublicationData!$E:$E,AllPublicationData!$A:$A,'Publication Table (%)'!$B85,AllPublicationData!$B:$B,'Publication Table (%)'!$C$4,AllPublicationData!$D:$D,'Publication Table (%)'!G$7),
SUMIFS(AllPublicationData!$I:$I,AllPublicationData!$A:$A,'Publication Table (%)'!$B85,AllPublicationData!$B:$B,'Publication Table (%)'!G$7)/
SUMIFS(AllPublicationData!$E:$E,AllPublicationData!$A:$A,'Publication Table (%)'!$B85,AllPublicationData!$B:$B,'Publication Table (%)'!G$7)),
IF('Publication Table (%)'!$C$5="Cancellations for other reasons",
IFERROR(SUMIFS(AllPublicationData!$J:$J,AllPublicationData!$A:$A,'Publication Table (%)'!$B85,AllPublicationData!$B:$B,'Publication Table (%)'!$C$4,AllPublicationData!$D:$D,'Publication Table (%)'!G$7)/
SUMIFS(AllPublicationData!$E:$E,AllPublicationData!$A:$A,'Publication Table (%)'!$B85,AllPublicationData!$B:$B,'Publication Table (%)'!$C$4,AllPublicationData!$D:$D,'Publication Table (%)'!G$7),
SUMIFS(AllPublicationData!$J:$J,AllPublicationData!$A:$A,'Publication Table (%)'!$B85,AllPublicationData!$B:$B,'Publication Table (%)'!G$7)/
SUMIFS(AllPublicationData!$E:$E,AllPublicationData!$A:$A,'Publication Table (%)'!$B85,AllPublicationData!$B:$B,'Publication Table (%)'!G$7)))))))</f>
        <v>0.17270194986072424</v>
      </c>
      <c r="H85" s="96">
        <f>IF('Publication Table (%)'!$C$5="All Cancelled Operations",
IFERROR(SUMIFS(AllPublicationData!$F:$F,AllPublicationData!$A:$A,'Publication Table (%)'!$B85,AllPublicationData!$B:$B,'Publication Table (%)'!$C$4,AllPublicationData!$D:$D,'Publication Table (%)'!H$7)/
SUMIFS(AllPublicationData!$E:$E,AllPublicationData!$A:$A,'Publication Table (%)'!$B85,AllPublicationData!$B:$B,'Publication Table (%)'!$C$4,AllPublicationData!$D:$D,'Publication Table (%)'!H$7),
SUMIFS(AllPublicationData!$F:$F,AllPublicationData!$A:$A,'Publication Table (%)'!$B85,AllPublicationData!$B:$B,'Publication Table (%)'!H$7)/
SUMIFS(AllPublicationData!$E:$E,AllPublicationData!$A:$A,'Publication Table (%)'!$B85,AllPublicationData!$B:$B,'Publication Table (%)'!H$7)),
IF('Publication Table (%)'!$C$5="Operations cancelled by patient",
IFERROR(SUMIFS(AllPublicationData!$G:$G,AllPublicationData!$A:$A,'Publication Table (%)'!$B85,AllPublicationData!$B:$B,'Publication Table (%)'!$C$4,AllPublicationData!$D:$D,'Publication Table (%)'!H$7)/
SUMIFS(AllPublicationData!$E:$E,AllPublicationData!$A:$A,'Publication Table (%)'!$B85,AllPublicationData!$B:$B,'Publication Table (%)'!$C$4,AllPublicationData!$D:$D,'Publication Table (%)'!H$7),
SUMIFS(AllPublicationData!$G:$G,AllPublicationData!$A:$A,'Publication Table (%)'!$B85,AllPublicationData!$B:$B,'Publication Table (%)'!H$7)/
SUMIFS(AllPublicationData!$E:$E,AllPublicationData!$A:$A,'Publication Table (%)'!$B85,AllPublicationData!$B:$B,'Publication Table (%)'!H$7)),
IF('Publication Table (%)'!$C$5="Operations cancelled for clinical reasons",
IFERROR(SUMIFS(AllPublicationData!$H:$H,AllPublicationData!$A:$A,'Publication Table (%)'!$B85,AllPublicationData!$B:$B,'Publication Table (%)'!$C$4,AllPublicationData!$D:$D,'Publication Table (%)'!H$7)/
SUMIFS(AllPublicationData!$E:$E,AllPublicationData!$A:$A,'Publication Table (%)'!$B85,AllPublicationData!$B:$B,'Publication Table (%)'!$C$4,AllPublicationData!$D:$D,'Publication Table (%)'!H$7),
SUMIFS(AllPublicationData!$H:$H,AllPublicationData!$A:$A,'Publication Table (%)'!$B85,AllPublicationData!$B:$B,'Publication Table (%)'!H$7)/
SUMIFS(AllPublicationData!$E:$E,AllPublicationData!$A:$A,'Publication Table (%)'!$B85,AllPublicationData!$B:$B,'Publication Table (%)'!H$7)),
IF('Publication Table (%)'!$C$5="Operations cancelled for non-clinical/capacity reasons",
IFERROR(SUMIFS(AllPublicationData!$I:$I,AllPublicationData!$A:$A,'Publication Table (%)'!$B85,AllPublicationData!$B:$B,'Publication Table (%)'!$C$4,AllPublicationData!$D:$D,'Publication Table (%)'!H$7)/
SUMIFS(AllPublicationData!$E:$E,AllPublicationData!$A:$A,'Publication Table (%)'!$B85,AllPublicationData!$B:$B,'Publication Table (%)'!$C$4,AllPublicationData!$D:$D,'Publication Table (%)'!H$7),
SUMIFS(AllPublicationData!$I:$I,AllPublicationData!$A:$A,'Publication Table (%)'!$B85,AllPublicationData!$B:$B,'Publication Table (%)'!H$7)/
SUMIFS(AllPublicationData!$E:$E,AllPublicationData!$A:$A,'Publication Table (%)'!$B85,AllPublicationData!$B:$B,'Publication Table (%)'!H$7)),
IF('Publication Table (%)'!$C$5="Cancellations for other reasons",
IFERROR(SUMIFS(AllPublicationData!$J:$J,AllPublicationData!$A:$A,'Publication Table (%)'!$B85,AllPublicationData!$B:$B,'Publication Table (%)'!$C$4,AllPublicationData!$D:$D,'Publication Table (%)'!H$7)/
SUMIFS(AllPublicationData!$E:$E,AllPublicationData!$A:$A,'Publication Table (%)'!$B85,AllPublicationData!$B:$B,'Publication Table (%)'!$C$4,AllPublicationData!$D:$D,'Publication Table (%)'!H$7),
SUMIFS(AllPublicationData!$J:$J,AllPublicationData!$A:$A,'Publication Table (%)'!$B85,AllPublicationData!$B:$B,'Publication Table (%)'!H$7)/
SUMIFS(AllPublicationData!$E:$E,AllPublicationData!$A:$A,'Publication Table (%)'!$B85,AllPublicationData!$B:$B,'Publication Table (%)'!H$7)))))))</f>
        <v>8.7901701323251424E-2</v>
      </c>
      <c r="I85" s="96">
        <f>IF('Publication Table (%)'!$C$5="All Cancelled Operations",
IFERROR(SUMIFS(AllPublicationData!$F:$F,AllPublicationData!$A:$A,'Publication Table (%)'!$B85,AllPublicationData!$B:$B,'Publication Table (%)'!$C$4,AllPublicationData!$D:$D,'Publication Table (%)'!I$7)/
SUMIFS(AllPublicationData!$E:$E,AllPublicationData!$A:$A,'Publication Table (%)'!$B85,AllPublicationData!$B:$B,'Publication Table (%)'!$C$4,AllPublicationData!$D:$D,'Publication Table (%)'!I$7),
SUMIFS(AllPublicationData!$F:$F,AllPublicationData!$A:$A,'Publication Table (%)'!$B85,AllPublicationData!$B:$B,'Publication Table (%)'!I$7)/
SUMIFS(AllPublicationData!$E:$E,AllPublicationData!$A:$A,'Publication Table (%)'!$B85,AllPublicationData!$B:$B,'Publication Table (%)'!I$7)),
IF('Publication Table (%)'!$C$5="Operations cancelled by patient",
IFERROR(SUMIFS(AllPublicationData!$G:$G,AllPublicationData!$A:$A,'Publication Table (%)'!$B85,AllPublicationData!$B:$B,'Publication Table (%)'!$C$4,AllPublicationData!$D:$D,'Publication Table (%)'!I$7)/
SUMIFS(AllPublicationData!$E:$E,AllPublicationData!$A:$A,'Publication Table (%)'!$B85,AllPublicationData!$B:$B,'Publication Table (%)'!$C$4,AllPublicationData!$D:$D,'Publication Table (%)'!I$7),
SUMIFS(AllPublicationData!$G:$G,AllPublicationData!$A:$A,'Publication Table (%)'!$B85,AllPublicationData!$B:$B,'Publication Table (%)'!I$7)/
SUMIFS(AllPublicationData!$E:$E,AllPublicationData!$A:$A,'Publication Table (%)'!$B85,AllPublicationData!$B:$B,'Publication Table (%)'!I$7)),
IF('Publication Table (%)'!$C$5="Operations cancelled for clinical reasons",
IFERROR(SUMIFS(AllPublicationData!$H:$H,AllPublicationData!$A:$A,'Publication Table (%)'!$B85,AllPublicationData!$B:$B,'Publication Table (%)'!$C$4,AllPublicationData!$D:$D,'Publication Table (%)'!I$7)/
SUMIFS(AllPublicationData!$E:$E,AllPublicationData!$A:$A,'Publication Table (%)'!$B85,AllPublicationData!$B:$B,'Publication Table (%)'!$C$4,AllPublicationData!$D:$D,'Publication Table (%)'!I$7),
SUMIFS(AllPublicationData!$H:$H,AllPublicationData!$A:$A,'Publication Table (%)'!$B85,AllPublicationData!$B:$B,'Publication Table (%)'!I$7)/
SUMIFS(AllPublicationData!$E:$E,AllPublicationData!$A:$A,'Publication Table (%)'!$B85,AllPublicationData!$B:$B,'Publication Table (%)'!I$7)),
IF('Publication Table (%)'!$C$5="Operations cancelled for non-clinical/capacity reasons",
IFERROR(SUMIFS(AllPublicationData!$I:$I,AllPublicationData!$A:$A,'Publication Table (%)'!$B85,AllPublicationData!$B:$B,'Publication Table (%)'!$C$4,AllPublicationData!$D:$D,'Publication Table (%)'!I$7)/
SUMIFS(AllPublicationData!$E:$E,AllPublicationData!$A:$A,'Publication Table (%)'!$B85,AllPublicationData!$B:$B,'Publication Table (%)'!$C$4,AllPublicationData!$D:$D,'Publication Table (%)'!I$7),
SUMIFS(AllPublicationData!$I:$I,AllPublicationData!$A:$A,'Publication Table (%)'!$B85,AllPublicationData!$B:$B,'Publication Table (%)'!I$7)/
SUMIFS(AllPublicationData!$E:$E,AllPublicationData!$A:$A,'Publication Table (%)'!$B85,AllPublicationData!$B:$B,'Publication Table (%)'!I$7)),
IF('Publication Table (%)'!$C$5="Cancellations for other reasons",
IFERROR(SUMIFS(AllPublicationData!$J:$J,AllPublicationData!$A:$A,'Publication Table (%)'!$B85,AllPublicationData!$B:$B,'Publication Table (%)'!$C$4,AllPublicationData!$D:$D,'Publication Table (%)'!I$7)/
SUMIFS(AllPublicationData!$E:$E,AllPublicationData!$A:$A,'Publication Table (%)'!$B85,AllPublicationData!$B:$B,'Publication Table (%)'!$C$4,AllPublicationData!$D:$D,'Publication Table (%)'!I$7),
SUMIFS(AllPublicationData!$J:$J,AllPublicationData!$A:$A,'Publication Table (%)'!$B85,AllPublicationData!$B:$B,'Publication Table (%)'!I$7)/
SUMIFS(AllPublicationData!$E:$E,AllPublicationData!$A:$A,'Publication Table (%)'!$B85,AllPublicationData!$B:$B,'Publication Table (%)'!I$7)))))))</f>
        <v>0.1164259927797834</v>
      </c>
      <c r="J85" s="96">
        <f>IF('Publication Table (%)'!$C$5="All Cancelled Operations",
IFERROR(SUMIFS(AllPublicationData!$F:$F,AllPublicationData!$A:$A,'Publication Table (%)'!$B85,AllPublicationData!$B:$B,'Publication Table (%)'!$C$4,AllPublicationData!$D:$D,'Publication Table (%)'!J$7)/
SUMIFS(AllPublicationData!$E:$E,AllPublicationData!$A:$A,'Publication Table (%)'!$B85,AllPublicationData!$B:$B,'Publication Table (%)'!$C$4,AllPublicationData!$D:$D,'Publication Table (%)'!J$7),
SUMIFS(AllPublicationData!$F:$F,AllPublicationData!$A:$A,'Publication Table (%)'!$B85,AllPublicationData!$B:$B,'Publication Table (%)'!J$7)/
SUMIFS(AllPublicationData!$E:$E,AllPublicationData!$A:$A,'Publication Table (%)'!$B85,AllPublicationData!$B:$B,'Publication Table (%)'!J$7)),
IF('Publication Table (%)'!$C$5="Operations cancelled by patient",
IFERROR(SUMIFS(AllPublicationData!$G:$G,AllPublicationData!$A:$A,'Publication Table (%)'!$B85,AllPublicationData!$B:$B,'Publication Table (%)'!$C$4,AllPublicationData!$D:$D,'Publication Table (%)'!J$7)/
SUMIFS(AllPublicationData!$E:$E,AllPublicationData!$A:$A,'Publication Table (%)'!$B85,AllPublicationData!$B:$B,'Publication Table (%)'!$C$4,AllPublicationData!$D:$D,'Publication Table (%)'!J$7),
SUMIFS(AllPublicationData!$G:$G,AllPublicationData!$A:$A,'Publication Table (%)'!$B85,AllPublicationData!$B:$B,'Publication Table (%)'!J$7)/
SUMIFS(AllPublicationData!$E:$E,AllPublicationData!$A:$A,'Publication Table (%)'!$B85,AllPublicationData!$B:$B,'Publication Table (%)'!J$7)),
IF('Publication Table (%)'!$C$5="Operations cancelled for clinical reasons",
IFERROR(SUMIFS(AllPublicationData!$H:$H,AllPublicationData!$A:$A,'Publication Table (%)'!$B85,AllPublicationData!$B:$B,'Publication Table (%)'!$C$4,AllPublicationData!$D:$D,'Publication Table (%)'!J$7)/
SUMIFS(AllPublicationData!$E:$E,AllPublicationData!$A:$A,'Publication Table (%)'!$B85,AllPublicationData!$B:$B,'Publication Table (%)'!$C$4,AllPublicationData!$D:$D,'Publication Table (%)'!J$7),
SUMIFS(AllPublicationData!$H:$H,AllPublicationData!$A:$A,'Publication Table (%)'!$B85,AllPublicationData!$B:$B,'Publication Table (%)'!J$7)/
SUMIFS(AllPublicationData!$E:$E,AllPublicationData!$A:$A,'Publication Table (%)'!$B85,AllPublicationData!$B:$B,'Publication Table (%)'!J$7)),
IF('Publication Table (%)'!$C$5="Operations cancelled for non-clinical/capacity reasons",
IFERROR(SUMIFS(AllPublicationData!$I:$I,AllPublicationData!$A:$A,'Publication Table (%)'!$B85,AllPublicationData!$B:$B,'Publication Table (%)'!$C$4,AllPublicationData!$D:$D,'Publication Table (%)'!J$7)/
SUMIFS(AllPublicationData!$E:$E,AllPublicationData!$A:$A,'Publication Table (%)'!$B85,AllPublicationData!$B:$B,'Publication Table (%)'!$C$4,AllPublicationData!$D:$D,'Publication Table (%)'!J$7),
SUMIFS(AllPublicationData!$I:$I,AllPublicationData!$A:$A,'Publication Table (%)'!$B85,AllPublicationData!$B:$B,'Publication Table (%)'!J$7)/
SUMIFS(AllPublicationData!$E:$E,AllPublicationData!$A:$A,'Publication Table (%)'!$B85,AllPublicationData!$B:$B,'Publication Table (%)'!J$7)),
IF('Publication Table (%)'!$C$5="Cancellations for other reasons",
IFERROR(SUMIFS(AllPublicationData!$J:$J,AllPublicationData!$A:$A,'Publication Table (%)'!$B85,AllPublicationData!$B:$B,'Publication Table (%)'!$C$4,AllPublicationData!$D:$D,'Publication Table (%)'!J$7)/
SUMIFS(AllPublicationData!$E:$E,AllPublicationData!$A:$A,'Publication Table (%)'!$B85,AllPublicationData!$B:$B,'Publication Table (%)'!$C$4,AllPublicationData!$D:$D,'Publication Table (%)'!J$7),
SUMIFS(AllPublicationData!$J:$J,AllPublicationData!$A:$A,'Publication Table (%)'!$B85,AllPublicationData!$B:$B,'Publication Table (%)'!J$7)/
SUMIFS(AllPublicationData!$E:$E,AllPublicationData!$A:$A,'Publication Table (%)'!$B85,AllPublicationData!$B:$B,'Publication Table (%)'!J$7)))))))</f>
        <v>0.10834236186348863</v>
      </c>
      <c r="K85" s="96">
        <f>IF('Publication Table (%)'!$C$5="All Cancelled Operations",
IFERROR(SUMIFS(AllPublicationData!$F:$F,AllPublicationData!$A:$A,'Publication Table (%)'!$B85,AllPublicationData!$B:$B,'Publication Table (%)'!$C$4,AllPublicationData!$D:$D,'Publication Table (%)'!K$7)/
SUMIFS(AllPublicationData!$E:$E,AllPublicationData!$A:$A,'Publication Table (%)'!$B85,AllPublicationData!$B:$B,'Publication Table (%)'!$C$4,AllPublicationData!$D:$D,'Publication Table (%)'!K$7),
SUMIFS(AllPublicationData!$F:$F,AllPublicationData!$A:$A,'Publication Table (%)'!$B85,AllPublicationData!$B:$B,'Publication Table (%)'!K$7)/
SUMIFS(AllPublicationData!$E:$E,AllPublicationData!$A:$A,'Publication Table (%)'!$B85,AllPublicationData!$B:$B,'Publication Table (%)'!K$7)),
IF('Publication Table (%)'!$C$5="Operations cancelled by patient",
IFERROR(SUMIFS(AllPublicationData!$G:$G,AllPublicationData!$A:$A,'Publication Table (%)'!$B85,AllPublicationData!$B:$B,'Publication Table (%)'!$C$4,AllPublicationData!$D:$D,'Publication Table (%)'!K$7)/
SUMIFS(AllPublicationData!$E:$E,AllPublicationData!$A:$A,'Publication Table (%)'!$B85,AllPublicationData!$B:$B,'Publication Table (%)'!$C$4,AllPublicationData!$D:$D,'Publication Table (%)'!K$7),
SUMIFS(AllPublicationData!$G:$G,AllPublicationData!$A:$A,'Publication Table (%)'!$B85,AllPublicationData!$B:$B,'Publication Table (%)'!K$7)/
SUMIFS(AllPublicationData!$E:$E,AllPublicationData!$A:$A,'Publication Table (%)'!$B85,AllPublicationData!$B:$B,'Publication Table (%)'!K$7)),
IF('Publication Table (%)'!$C$5="Operations cancelled for clinical reasons",
IFERROR(SUMIFS(AllPublicationData!$H:$H,AllPublicationData!$A:$A,'Publication Table (%)'!$B85,AllPublicationData!$B:$B,'Publication Table (%)'!$C$4,AllPublicationData!$D:$D,'Publication Table (%)'!K$7)/
SUMIFS(AllPublicationData!$E:$E,AllPublicationData!$A:$A,'Publication Table (%)'!$B85,AllPublicationData!$B:$B,'Publication Table (%)'!$C$4,AllPublicationData!$D:$D,'Publication Table (%)'!K$7),
SUMIFS(AllPublicationData!$H:$H,AllPublicationData!$A:$A,'Publication Table (%)'!$B85,AllPublicationData!$B:$B,'Publication Table (%)'!K$7)/
SUMIFS(AllPublicationData!$E:$E,AllPublicationData!$A:$A,'Publication Table (%)'!$B85,AllPublicationData!$B:$B,'Publication Table (%)'!K$7)),
IF('Publication Table (%)'!$C$5="Operations cancelled for non-clinical/capacity reasons",
IFERROR(SUMIFS(AllPublicationData!$I:$I,AllPublicationData!$A:$A,'Publication Table (%)'!$B85,AllPublicationData!$B:$B,'Publication Table (%)'!$C$4,AllPublicationData!$D:$D,'Publication Table (%)'!K$7)/
SUMIFS(AllPublicationData!$E:$E,AllPublicationData!$A:$A,'Publication Table (%)'!$B85,AllPublicationData!$B:$B,'Publication Table (%)'!$C$4,AllPublicationData!$D:$D,'Publication Table (%)'!K$7),
SUMIFS(AllPublicationData!$I:$I,AllPublicationData!$A:$A,'Publication Table (%)'!$B85,AllPublicationData!$B:$B,'Publication Table (%)'!K$7)/
SUMIFS(AllPublicationData!$E:$E,AllPublicationData!$A:$A,'Publication Table (%)'!$B85,AllPublicationData!$B:$B,'Publication Table (%)'!K$7)),
IF('Publication Table (%)'!$C$5="Cancellations for other reasons",
IFERROR(SUMIFS(AllPublicationData!$J:$J,AllPublicationData!$A:$A,'Publication Table (%)'!$B85,AllPublicationData!$B:$B,'Publication Table (%)'!$C$4,AllPublicationData!$D:$D,'Publication Table (%)'!K$7)/
SUMIFS(AllPublicationData!$E:$E,AllPublicationData!$A:$A,'Publication Table (%)'!$B85,AllPublicationData!$B:$B,'Publication Table (%)'!$C$4,AllPublicationData!$D:$D,'Publication Table (%)'!K$7),
SUMIFS(AllPublicationData!$J:$J,AllPublicationData!$A:$A,'Publication Table (%)'!$B85,AllPublicationData!$B:$B,'Publication Table (%)'!K$7)/
SUMIFS(AllPublicationData!$E:$E,AllPublicationData!$A:$A,'Publication Table (%)'!$B85,AllPublicationData!$B:$B,'Publication Table (%)'!K$7)))))))</f>
        <v>0.12014711892112791</v>
      </c>
      <c r="L85" s="96">
        <f>IF('Publication Table (%)'!$C$5="All Cancelled Operations",
IFERROR(SUMIFS(AllPublicationData!$F:$F,AllPublicationData!$A:$A,'Publication Table (%)'!$B85,AllPublicationData!$B:$B,'Publication Table (%)'!$C$4,AllPublicationData!$D:$D,'Publication Table (%)'!L$7)/
SUMIFS(AllPublicationData!$E:$E,AllPublicationData!$A:$A,'Publication Table (%)'!$B85,AllPublicationData!$B:$B,'Publication Table (%)'!$C$4,AllPublicationData!$D:$D,'Publication Table (%)'!L$7),
SUMIFS(AllPublicationData!$F:$F,AllPublicationData!$A:$A,'Publication Table (%)'!$B85,AllPublicationData!$B:$B,'Publication Table (%)'!L$7)/
SUMIFS(AllPublicationData!$E:$E,AllPublicationData!$A:$A,'Publication Table (%)'!$B85,AllPublicationData!$B:$B,'Publication Table (%)'!L$7)),
IF('Publication Table (%)'!$C$5="Operations cancelled by patient",
IFERROR(SUMIFS(AllPublicationData!$G:$G,AllPublicationData!$A:$A,'Publication Table (%)'!$B85,AllPublicationData!$B:$B,'Publication Table (%)'!$C$4,AllPublicationData!$D:$D,'Publication Table (%)'!L$7)/
SUMIFS(AllPublicationData!$E:$E,AllPublicationData!$A:$A,'Publication Table (%)'!$B85,AllPublicationData!$B:$B,'Publication Table (%)'!$C$4,AllPublicationData!$D:$D,'Publication Table (%)'!L$7),
SUMIFS(AllPublicationData!$G:$G,AllPublicationData!$A:$A,'Publication Table (%)'!$B85,AllPublicationData!$B:$B,'Publication Table (%)'!L$7)/
SUMIFS(AllPublicationData!$E:$E,AllPublicationData!$A:$A,'Publication Table (%)'!$B85,AllPublicationData!$B:$B,'Publication Table (%)'!L$7)),
IF('Publication Table (%)'!$C$5="Operations cancelled for clinical reasons",
IFERROR(SUMIFS(AllPublicationData!$H:$H,AllPublicationData!$A:$A,'Publication Table (%)'!$B85,AllPublicationData!$B:$B,'Publication Table (%)'!$C$4,AllPublicationData!$D:$D,'Publication Table (%)'!L$7)/
SUMIFS(AllPublicationData!$E:$E,AllPublicationData!$A:$A,'Publication Table (%)'!$B85,AllPublicationData!$B:$B,'Publication Table (%)'!$C$4,AllPublicationData!$D:$D,'Publication Table (%)'!L$7),
SUMIFS(AllPublicationData!$H:$H,AllPublicationData!$A:$A,'Publication Table (%)'!$B85,AllPublicationData!$B:$B,'Publication Table (%)'!L$7)/
SUMIFS(AllPublicationData!$E:$E,AllPublicationData!$A:$A,'Publication Table (%)'!$B85,AllPublicationData!$B:$B,'Publication Table (%)'!L$7)),
IF('Publication Table (%)'!$C$5="Operations cancelled for non-clinical/capacity reasons",
IFERROR(SUMIFS(AllPublicationData!$I:$I,AllPublicationData!$A:$A,'Publication Table (%)'!$B85,AllPublicationData!$B:$B,'Publication Table (%)'!$C$4,AllPublicationData!$D:$D,'Publication Table (%)'!L$7)/
SUMIFS(AllPublicationData!$E:$E,AllPublicationData!$A:$A,'Publication Table (%)'!$B85,AllPublicationData!$B:$B,'Publication Table (%)'!$C$4,AllPublicationData!$D:$D,'Publication Table (%)'!L$7),
SUMIFS(AllPublicationData!$I:$I,AllPublicationData!$A:$A,'Publication Table (%)'!$B85,AllPublicationData!$B:$B,'Publication Table (%)'!L$7)/
SUMIFS(AllPublicationData!$E:$E,AllPublicationData!$A:$A,'Publication Table (%)'!$B85,AllPublicationData!$B:$B,'Publication Table (%)'!L$7)),
IF('Publication Table (%)'!$C$5="Cancellations for other reasons",
IFERROR(SUMIFS(AllPublicationData!$J:$J,AllPublicationData!$A:$A,'Publication Table (%)'!$B85,AllPublicationData!$B:$B,'Publication Table (%)'!$C$4,AllPublicationData!$D:$D,'Publication Table (%)'!L$7)/
SUMIFS(AllPublicationData!$E:$E,AllPublicationData!$A:$A,'Publication Table (%)'!$B85,AllPublicationData!$B:$B,'Publication Table (%)'!$C$4,AllPublicationData!$D:$D,'Publication Table (%)'!L$7),
SUMIFS(AllPublicationData!$J:$J,AllPublicationData!$A:$A,'Publication Table (%)'!$B85,AllPublicationData!$B:$B,'Publication Table (%)'!L$7)/
SUMIFS(AllPublicationData!$E:$E,AllPublicationData!$A:$A,'Publication Table (%)'!$B85,AllPublicationData!$B:$B,'Publication Table (%)'!L$7)))))))</f>
        <v>0.10344827586206896</v>
      </c>
      <c r="M85" s="96">
        <f>IF('Publication Table (%)'!$C$5="All Cancelled Operations",
IFERROR(SUMIFS(AllPublicationData!$F:$F,AllPublicationData!$A:$A,'Publication Table (%)'!$B85,AllPublicationData!$B:$B,'Publication Table (%)'!$C$4,AllPublicationData!$D:$D,'Publication Table (%)'!M$7)/
SUMIFS(AllPublicationData!$E:$E,AllPublicationData!$A:$A,'Publication Table (%)'!$B85,AllPublicationData!$B:$B,'Publication Table (%)'!$C$4,AllPublicationData!$D:$D,'Publication Table (%)'!M$7),
SUMIFS(AllPublicationData!$F:$F,AllPublicationData!$A:$A,'Publication Table (%)'!$B85,AllPublicationData!$B:$B,'Publication Table (%)'!M$7)/
SUMIFS(AllPublicationData!$E:$E,AllPublicationData!$A:$A,'Publication Table (%)'!$B85,AllPublicationData!$B:$B,'Publication Table (%)'!M$7)),
IF('Publication Table (%)'!$C$5="Operations cancelled by patient",
IFERROR(SUMIFS(AllPublicationData!$G:$G,AllPublicationData!$A:$A,'Publication Table (%)'!$B85,AllPublicationData!$B:$B,'Publication Table (%)'!$C$4,AllPublicationData!$D:$D,'Publication Table (%)'!M$7)/
SUMIFS(AllPublicationData!$E:$E,AllPublicationData!$A:$A,'Publication Table (%)'!$B85,AllPublicationData!$B:$B,'Publication Table (%)'!$C$4,AllPublicationData!$D:$D,'Publication Table (%)'!M$7),
SUMIFS(AllPublicationData!$G:$G,AllPublicationData!$A:$A,'Publication Table (%)'!$B85,AllPublicationData!$B:$B,'Publication Table (%)'!M$7)/
SUMIFS(AllPublicationData!$E:$E,AllPublicationData!$A:$A,'Publication Table (%)'!$B85,AllPublicationData!$B:$B,'Publication Table (%)'!M$7)),
IF('Publication Table (%)'!$C$5="Operations cancelled for clinical reasons",
IFERROR(SUMIFS(AllPublicationData!$H:$H,AllPublicationData!$A:$A,'Publication Table (%)'!$B85,AllPublicationData!$B:$B,'Publication Table (%)'!$C$4,AllPublicationData!$D:$D,'Publication Table (%)'!M$7)/
SUMIFS(AllPublicationData!$E:$E,AllPublicationData!$A:$A,'Publication Table (%)'!$B85,AllPublicationData!$B:$B,'Publication Table (%)'!$C$4,AllPublicationData!$D:$D,'Publication Table (%)'!M$7),
SUMIFS(AllPublicationData!$H:$H,AllPublicationData!$A:$A,'Publication Table (%)'!$B85,AllPublicationData!$B:$B,'Publication Table (%)'!M$7)/
SUMIFS(AllPublicationData!$E:$E,AllPublicationData!$A:$A,'Publication Table (%)'!$B85,AllPublicationData!$B:$B,'Publication Table (%)'!M$7)),
IF('Publication Table (%)'!$C$5="Operations cancelled for non-clinical/capacity reasons",
IFERROR(SUMIFS(AllPublicationData!$I:$I,AllPublicationData!$A:$A,'Publication Table (%)'!$B85,AllPublicationData!$B:$B,'Publication Table (%)'!$C$4,AllPublicationData!$D:$D,'Publication Table (%)'!M$7)/
SUMIFS(AllPublicationData!$E:$E,AllPublicationData!$A:$A,'Publication Table (%)'!$B85,AllPublicationData!$B:$B,'Publication Table (%)'!$C$4,AllPublicationData!$D:$D,'Publication Table (%)'!M$7),
SUMIFS(AllPublicationData!$I:$I,AllPublicationData!$A:$A,'Publication Table (%)'!$B85,AllPublicationData!$B:$B,'Publication Table (%)'!M$7)/
SUMIFS(AllPublicationData!$E:$E,AllPublicationData!$A:$A,'Publication Table (%)'!$B85,AllPublicationData!$B:$B,'Publication Table (%)'!M$7)),
IF('Publication Table (%)'!$C$5="Cancellations for other reasons",
IFERROR(SUMIFS(AllPublicationData!$J:$J,AllPublicationData!$A:$A,'Publication Table (%)'!$B85,AllPublicationData!$B:$B,'Publication Table (%)'!$C$4,AllPublicationData!$D:$D,'Publication Table (%)'!M$7)/
SUMIFS(AllPublicationData!$E:$E,AllPublicationData!$A:$A,'Publication Table (%)'!$B85,AllPublicationData!$B:$B,'Publication Table (%)'!$C$4,AllPublicationData!$D:$D,'Publication Table (%)'!M$7),
SUMIFS(AllPublicationData!$J:$J,AllPublicationData!$A:$A,'Publication Table (%)'!$B85,AllPublicationData!$B:$B,'Publication Table (%)'!M$7)/
SUMIFS(AllPublicationData!$E:$E,AllPublicationData!$A:$A,'Publication Table (%)'!$B85,AllPublicationData!$B:$B,'Publication Table (%)'!M$7)))))))</f>
        <v>0.12058023572076156</v>
      </c>
      <c r="N85" s="96">
        <f>IF('Publication Table (%)'!$C$5="All Cancelled Operations",
IFERROR(SUMIFS(AllPublicationData!$F:$F,AllPublicationData!$A:$A,'Publication Table (%)'!$B85,AllPublicationData!$B:$B,'Publication Table (%)'!$C$4,AllPublicationData!$D:$D,'Publication Table (%)'!N$7)/
SUMIFS(AllPublicationData!$E:$E,AllPublicationData!$A:$A,'Publication Table (%)'!$B85,AllPublicationData!$B:$B,'Publication Table (%)'!$C$4,AllPublicationData!$D:$D,'Publication Table (%)'!N$7),
SUMIFS(AllPublicationData!$F:$F,AllPublicationData!$A:$A,'Publication Table (%)'!$B85,AllPublicationData!$B:$B,'Publication Table (%)'!N$7)/
SUMIFS(AllPublicationData!$E:$E,AllPublicationData!$A:$A,'Publication Table (%)'!$B85,AllPublicationData!$B:$B,'Publication Table (%)'!N$7)),
IF('Publication Table (%)'!$C$5="Operations cancelled by patient",
IFERROR(SUMIFS(AllPublicationData!$G:$G,AllPublicationData!$A:$A,'Publication Table (%)'!$B85,AllPublicationData!$B:$B,'Publication Table (%)'!$C$4,AllPublicationData!$D:$D,'Publication Table (%)'!N$7)/
SUMIFS(AllPublicationData!$E:$E,AllPublicationData!$A:$A,'Publication Table (%)'!$B85,AllPublicationData!$B:$B,'Publication Table (%)'!$C$4,AllPublicationData!$D:$D,'Publication Table (%)'!N$7),
SUMIFS(AllPublicationData!$G:$G,AllPublicationData!$A:$A,'Publication Table (%)'!$B85,AllPublicationData!$B:$B,'Publication Table (%)'!N$7)/
SUMIFS(AllPublicationData!$E:$E,AllPublicationData!$A:$A,'Publication Table (%)'!$B85,AllPublicationData!$B:$B,'Publication Table (%)'!N$7)),
IF('Publication Table (%)'!$C$5="Operations cancelled for clinical reasons",
IFERROR(SUMIFS(AllPublicationData!$H:$H,AllPublicationData!$A:$A,'Publication Table (%)'!$B85,AllPublicationData!$B:$B,'Publication Table (%)'!$C$4,AllPublicationData!$D:$D,'Publication Table (%)'!N$7)/
SUMIFS(AllPublicationData!$E:$E,AllPublicationData!$A:$A,'Publication Table (%)'!$B85,AllPublicationData!$B:$B,'Publication Table (%)'!$C$4,AllPublicationData!$D:$D,'Publication Table (%)'!N$7),
SUMIFS(AllPublicationData!$H:$H,AllPublicationData!$A:$A,'Publication Table (%)'!$B85,AllPublicationData!$B:$B,'Publication Table (%)'!N$7)/
SUMIFS(AllPublicationData!$E:$E,AllPublicationData!$A:$A,'Publication Table (%)'!$B85,AllPublicationData!$B:$B,'Publication Table (%)'!N$7)),
IF('Publication Table (%)'!$C$5="Operations cancelled for non-clinical/capacity reasons",
IFERROR(SUMIFS(AllPublicationData!$I:$I,AllPublicationData!$A:$A,'Publication Table (%)'!$B85,AllPublicationData!$B:$B,'Publication Table (%)'!$C$4,AllPublicationData!$D:$D,'Publication Table (%)'!N$7)/
SUMIFS(AllPublicationData!$E:$E,AllPublicationData!$A:$A,'Publication Table (%)'!$B85,AllPublicationData!$B:$B,'Publication Table (%)'!$C$4,AllPublicationData!$D:$D,'Publication Table (%)'!N$7),
SUMIFS(AllPublicationData!$I:$I,AllPublicationData!$A:$A,'Publication Table (%)'!$B85,AllPublicationData!$B:$B,'Publication Table (%)'!N$7)/
SUMIFS(AllPublicationData!$E:$E,AllPublicationData!$A:$A,'Publication Table (%)'!$B85,AllPublicationData!$B:$B,'Publication Table (%)'!N$7)),
IF('Publication Table (%)'!$C$5="Cancellations for other reasons",
IFERROR(SUMIFS(AllPublicationData!$J:$J,AllPublicationData!$A:$A,'Publication Table (%)'!$B85,AllPublicationData!$B:$B,'Publication Table (%)'!$C$4,AllPublicationData!$D:$D,'Publication Table (%)'!N$7)/
SUMIFS(AllPublicationData!$E:$E,AllPublicationData!$A:$A,'Publication Table (%)'!$B85,AllPublicationData!$B:$B,'Publication Table (%)'!$C$4,AllPublicationData!$D:$D,'Publication Table (%)'!N$7),
SUMIFS(AllPublicationData!$J:$J,AllPublicationData!$A:$A,'Publication Table (%)'!$B85,AllPublicationData!$B:$B,'Publication Table (%)'!N$7)/
SUMIFS(AllPublicationData!$E:$E,AllPublicationData!$A:$A,'Publication Table (%)'!$B85,AllPublicationData!$B:$B,'Publication Table (%)'!N$7)))))))</f>
        <v>0.1140877598152425</v>
      </c>
      <c r="O85" s="96">
        <f>IF('Publication Table (%)'!$C$5="All Cancelled Operations",
IFERROR(SUMIFS(AllPublicationData!$F:$F,AllPublicationData!$A:$A,'Publication Table (%)'!$B85,AllPublicationData!$B:$B,'Publication Table (%)'!$C$4,AllPublicationData!$D:$D,'Publication Table (%)'!O$7)/
SUMIFS(AllPublicationData!$E:$E,AllPublicationData!$A:$A,'Publication Table (%)'!$B85,AllPublicationData!$B:$B,'Publication Table (%)'!$C$4,AllPublicationData!$D:$D,'Publication Table (%)'!O$7),
SUMIFS(AllPublicationData!$F:$F,AllPublicationData!$A:$A,'Publication Table (%)'!$B85,AllPublicationData!$B:$B,'Publication Table (%)'!O$7)/
SUMIFS(AllPublicationData!$E:$E,AllPublicationData!$A:$A,'Publication Table (%)'!$B85,AllPublicationData!$B:$B,'Publication Table (%)'!O$7)),
IF('Publication Table (%)'!$C$5="Operations cancelled by patient",
IFERROR(SUMIFS(AllPublicationData!$G:$G,AllPublicationData!$A:$A,'Publication Table (%)'!$B85,AllPublicationData!$B:$B,'Publication Table (%)'!$C$4,AllPublicationData!$D:$D,'Publication Table (%)'!O$7)/
SUMIFS(AllPublicationData!$E:$E,AllPublicationData!$A:$A,'Publication Table (%)'!$B85,AllPublicationData!$B:$B,'Publication Table (%)'!$C$4,AllPublicationData!$D:$D,'Publication Table (%)'!O$7),
SUMIFS(AllPublicationData!$G:$G,AllPublicationData!$A:$A,'Publication Table (%)'!$B85,AllPublicationData!$B:$B,'Publication Table (%)'!O$7)/
SUMIFS(AllPublicationData!$E:$E,AllPublicationData!$A:$A,'Publication Table (%)'!$B85,AllPublicationData!$B:$B,'Publication Table (%)'!O$7)),
IF('Publication Table (%)'!$C$5="Operations cancelled for clinical reasons",
IFERROR(SUMIFS(AllPublicationData!$H:$H,AllPublicationData!$A:$A,'Publication Table (%)'!$B85,AllPublicationData!$B:$B,'Publication Table (%)'!$C$4,AllPublicationData!$D:$D,'Publication Table (%)'!O$7)/
SUMIFS(AllPublicationData!$E:$E,AllPublicationData!$A:$A,'Publication Table (%)'!$B85,AllPublicationData!$B:$B,'Publication Table (%)'!$C$4,AllPublicationData!$D:$D,'Publication Table (%)'!O$7),
SUMIFS(AllPublicationData!$H:$H,AllPublicationData!$A:$A,'Publication Table (%)'!$B85,AllPublicationData!$B:$B,'Publication Table (%)'!O$7)/
SUMIFS(AllPublicationData!$E:$E,AllPublicationData!$A:$A,'Publication Table (%)'!$B85,AllPublicationData!$B:$B,'Publication Table (%)'!O$7)),
IF('Publication Table (%)'!$C$5="Operations cancelled for non-clinical/capacity reasons",
IFERROR(SUMIFS(AllPublicationData!$I:$I,AllPublicationData!$A:$A,'Publication Table (%)'!$B85,AllPublicationData!$B:$B,'Publication Table (%)'!$C$4,AllPublicationData!$D:$D,'Publication Table (%)'!O$7)/
SUMIFS(AllPublicationData!$E:$E,AllPublicationData!$A:$A,'Publication Table (%)'!$B85,AllPublicationData!$B:$B,'Publication Table (%)'!$C$4,AllPublicationData!$D:$D,'Publication Table (%)'!O$7),
SUMIFS(AllPublicationData!$I:$I,AllPublicationData!$A:$A,'Publication Table (%)'!$B85,AllPublicationData!$B:$B,'Publication Table (%)'!O$7)/
SUMIFS(AllPublicationData!$E:$E,AllPublicationData!$A:$A,'Publication Table (%)'!$B85,AllPublicationData!$B:$B,'Publication Table (%)'!O$7)),
IF('Publication Table (%)'!$C$5="Cancellations for other reasons",
IFERROR(SUMIFS(AllPublicationData!$J:$J,AllPublicationData!$A:$A,'Publication Table (%)'!$B85,AllPublicationData!$B:$B,'Publication Table (%)'!$C$4,AllPublicationData!$D:$D,'Publication Table (%)'!O$7)/
SUMIFS(AllPublicationData!$E:$E,AllPublicationData!$A:$A,'Publication Table (%)'!$B85,AllPublicationData!$B:$B,'Publication Table (%)'!$C$4,AllPublicationData!$D:$D,'Publication Table (%)'!O$7),
SUMIFS(AllPublicationData!$J:$J,AllPublicationData!$A:$A,'Publication Table (%)'!$B85,AllPublicationData!$B:$B,'Publication Table (%)'!O$7)/
SUMIFS(AllPublicationData!$E:$E,AllPublicationData!$A:$A,'Publication Table (%)'!$B85,AllPublicationData!$B:$B,'Publication Table (%)'!O$7)))))))</f>
        <v>0.12705254515599343</v>
      </c>
      <c r="P85" s="96">
        <f>IF('Publication Table (%)'!$C$5="All Cancelled Operations",
IFERROR(SUMIFS(AllPublicationData!$F:$F,AllPublicationData!$A:$A,'Publication Table (%)'!$B85,AllPublicationData!$B:$B,'Publication Table (%)'!$C$4,AllPublicationData!$D:$D,'Publication Table (%)'!P$7)/
SUMIFS(AllPublicationData!$E:$E,AllPublicationData!$A:$A,'Publication Table (%)'!$B85,AllPublicationData!$B:$B,'Publication Table (%)'!$C$4,AllPublicationData!$D:$D,'Publication Table (%)'!P$7),
SUMIFS(AllPublicationData!$F:$F,AllPublicationData!$A:$A,'Publication Table (%)'!$B85,AllPublicationData!$B:$B,'Publication Table (%)'!P$7)/
SUMIFS(AllPublicationData!$E:$E,AllPublicationData!$A:$A,'Publication Table (%)'!$B85,AllPublicationData!$B:$B,'Publication Table (%)'!P$7)),
IF('Publication Table (%)'!$C$5="Operations cancelled by patient",
IFERROR(SUMIFS(AllPublicationData!$G:$G,AllPublicationData!$A:$A,'Publication Table (%)'!$B85,AllPublicationData!$B:$B,'Publication Table (%)'!$C$4,AllPublicationData!$D:$D,'Publication Table (%)'!P$7)/
SUMIFS(AllPublicationData!$E:$E,AllPublicationData!$A:$A,'Publication Table (%)'!$B85,AllPublicationData!$B:$B,'Publication Table (%)'!$C$4,AllPublicationData!$D:$D,'Publication Table (%)'!P$7),
SUMIFS(AllPublicationData!$G:$G,AllPublicationData!$A:$A,'Publication Table (%)'!$B85,AllPublicationData!$B:$B,'Publication Table (%)'!P$7)/
SUMIFS(AllPublicationData!$E:$E,AllPublicationData!$A:$A,'Publication Table (%)'!$B85,AllPublicationData!$B:$B,'Publication Table (%)'!P$7)),
IF('Publication Table (%)'!$C$5="Operations cancelled for clinical reasons",
IFERROR(SUMIFS(AllPublicationData!$H:$H,AllPublicationData!$A:$A,'Publication Table (%)'!$B85,AllPublicationData!$B:$B,'Publication Table (%)'!$C$4,AllPublicationData!$D:$D,'Publication Table (%)'!P$7)/
SUMIFS(AllPublicationData!$E:$E,AllPublicationData!$A:$A,'Publication Table (%)'!$B85,AllPublicationData!$B:$B,'Publication Table (%)'!$C$4,AllPublicationData!$D:$D,'Publication Table (%)'!P$7),
SUMIFS(AllPublicationData!$H:$H,AllPublicationData!$A:$A,'Publication Table (%)'!$B85,AllPublicationData!$B:$B,'Publication Table (%)'!P$7)/
SUMIFS(AllPublicationData!$E:$E,AllPublicationData!$A:$A,'Publication Table (%)'!$B85,AllPublicationData!$B:$B,'Publication Table (%)'!P$7)),
IF('Publication Table (%)'!$C$5="Operations cancelled for non-clinical/capacity reasons",
IFERROR(SUMIFS(AllPublicationData!$I:$I,AllPublicationData!$A:$A,'Publication Table (%)'!$B85,AllPublicationData!$B:$B,'Publication Table (%)'!$C$4,AllPublicationData!$D:$D,'Publication Table (%)'!P$7)/
SUMIFS(AllPublicationData!$E:$E,AllPublicationData!$A:$A,'Publication Table (%)'!$B85,AllPublicationData!$B:$B,'Publication Table (%)'!$C$4,AllPublicationData!$D:$D,'Publication Table (%)'!P$7),
SUMIFS(AllPublicationData!$I:$I,AllPublicationData!$A:$A,'Publication Table (%)'!$B85,AllPublicationData!$B:$B,'Publication Table (%)'!P$7)/
SUMIFS(AllPublicationData!$E:$E,AllPublicationData!$A:$A,'Publication Table (%)'!$B85,AllPublicationData!$B:$B,'Publication Table (%)'!P$7)),
IF('Publication Table (%)'!$C$5="Cancellations for other reasons",
IFERROR(SUMIFS(AllPublicationData!$J:$J,AllPublicationData!$A:$A,'Publication Table (%)'!$B85,AllPublicationData!$B:$B,'Publication Table (%)'!$C$4,AllPublicationData!$D:$D,'Publication Table (%)'!P$7)/
SUMIFS(AllPublicationData!$E:$E,AllPublicationData!$A:$A,'Publication Table (%)'!$B85,AllPublicationData!$B:$B,'Publication Table (%)'!$C$4,AllPublicationData!$D:$D,'Publication Table (%)'!P$7),
SUMIFS(AllPublicationData!$J:$J,AllPublicationData!$A:$A,'Publication Table (%)'!$B85,AllPublicationData!$B:$B,'Publication Table (%)'!P$7)/
SUMIFS(AllPublicationData!$E:$E,AllPublicationData!$A:$A,'Publication Table (%)'!$B85,AllPublicationData!$B:$B,'Publication Table (%)'!P$7)))))))</f>
        <v>2.8708133971291867E-2</v>
      </c>
      <c r="Q85" s="96">
        <f>IF('Publication Table (%)'!$C$5="All Cancelled Operations",
IFERROR(SUMIFS(AllPublicationData!$F:$F,AllPublicationData!$A:$A,'Publication Table (%)'!$B85,AllPublicationData!$B:$B,'Publication Table (%)'!$C$4,AllPublicationData!$D:$D,'Publication Table (%)'!Q$7)/
SUMIFS(AllPublicationData!$E:$E,AllPublicationData!$A:$A,'Publication Table (%)'!$B85,AllPublicationData!$B:$B,'Publication Table (%)'!$C$4,AllPublicationData!$D:$D,'Publication Table (%)'!Q$7),
SUMIFS(AllPublicationData!$F:$F,AllPublicationData!$A:$A,'Publication Table (%)'!$B85,AllPublicationData!$B:$B,'Publication Table (%)'!Q$7)/
SUMIFS(AllPublicationData!$E:$E,AllPublicationData!$A:$A,'Publication Table (%)'!$B85,AllPublicationData!$B:$B,'Publication Table (%)'!Q$7)),
IF('Publication Table (%)'!$C$5="Operations cancelled by patient",
IFERROR(SUMIFS(AllPublicationData!$G:$G,AllPublicationData!$A:$A,'Publication Table (%)'!$B85,AllPublicationData!$B:$B,'Publication Table (%)'!$C$4,AllPublicationData!$D:$D,'Publication Table (%)'!Q$7)/
SUMIFS(AllPublicationData!$E:$E,AllPublicationData!$A:$A,'Publication Table (%)'!$B85,AllPublicationData!$B:$B,'Publication Table (%)'!$C$4,AllPublicationData!$D:$D,'Publication Table (%)'!Q$7),
SUMIFS(AllPublicationData!$G:$G,AllPublicationData!$A:$A,'Publication Table (%)'!$B85,AllPublicationData!$B:$B,'Publication Table (%)'!Q$7)/
SUMIFS(AllPublicationData!$E:$E,AllPublicationData!$A:$A,'Publication Table (%)'!$B85,AllPublicationData!$B:$B,'Publication Table (%)'!Q$7)),
IF('Publication Table (%)'!$C$5="Operations cancelled for clinical reasons",
IFERROR(SUMIFS(AllPublicationData!$H:$H,AllPublicationData!$A:$A,'Publication Table (%)'!$B85,AllPublicationData!$B:$B,'Publication Table (%)'!$C$4,AllPublicationData!$D:$D,'Publication Table (%)'!Q$7)/
SUMIFS(AllPublicationData!$E:$E,AllPublicationData!$A:$A,'Publication Table (%)'!$B85,AllPublicationData!$B:$B,'Publication Table (%)'!$C$4,AllPublicationData!$D:$D,'Publication Table (%)'!Q$7),
SUMIFS(AllPublicationData!$H:$H,AllPublicationData!$A:$A,'Publication Table (%)'!$B85,AllPublicationData!$B:$B,'Publication Table (%)'!Q$7)/
SUMIFS(AllPublicationData!$E:$E,AllPublicationData!$A:$A,'Publication Table (%)'!$B85,AllPublicationData!$B:$B,'Publication Table (%)'!Q$7)),
IF('Publication Table (%)'!$C$5="Operations cancelled for non-clinical/capacity reasons",
IFERROR(SUMIFS(AllPublicationData!$I:$I,AllPublicationData!$A:$A,'Publication Table (%)'!$B85,AllPublicationData!$B:$B,'Publication Table (%)'!$C$4,AllPublicationData!$D:$D,'Publication Table (%)'!Q$7)/
SUMIFS(AllPublicationData!$E:$E,AllPublicationData!$A:$A,'Publication Table (%)'!$B85,AllPublicationData!$B:$B,'Publication Table (%)'!$C$4,AllPublicationData!$D:$D,'Publication Table (%)'!Q$7),
SUMIFS(AllPublicationData!$I:$I,AllPublicationData!$A:$A,'Publication Table (%)'!$B85,AllPublicationData!$B:$B,'Publication Table (%)'!Q$7)/
SUMIFS(AllPublicationData!$E:$E,AllPublicationData!$A:$A,'Publication Table (%)'!$B85,AllPublicationData!$B:$B,'Publication Table (%)'!Q$7)),
IF('Publication Table (%)'!$C$5="Cancellations for other reasons",
IFERROR(SUMIFS(AllPublicationData!$J:$J,AllPublicationData!$A:$A,'Publication Table (%)'!$B85,AllPublicationData!$B:$B,'Publication Table (%)'!$C$4,AllPublicationData!$D:$D,'Publication Table (%)'!Q$7)/
SUMIFS(AllPublicationData!$E:$E,AllPublicationData!$A:$A,'Publication Table (%)'!$B85,AllPublicationData!$B:$B,'Publication Table (%)'!$C$4,AllPublicationData!$D:$D,'Publication Table (%)'!Q$7),
SUMIFS(AllPublicationData!$J:$J,AllPublicationData!$A:$A,'Publication Table (%)'!$B85,AllPublicationData!$B:$B,'Publication Table (%)'!Q$7)/
SUMIFS(AllPublicationData!$E:$E,AllPublicationData!$A:$A,'Publication Table (%)'!$B85,AllPublicationData!$B:$B,'Publication Table (%)'!Q$7)))))))</f>
        <v>5.185185185185185E-2</v>
      </c>
      <c r="R85" s="96">
        <f>IF('Publication Table (%)'!$C$5="All Cancelled Operations",
IFERROR(SUMIFS(AllPublicationData!$F:$F,AllPublicationData!$A:$A,'Publication Table (%)'!$B85,AllPublicationData!$B:$B,'Publication Table (%)'!$C$4,AllPublicationData!$D:$D,'Publication Table (%)'!R$7)/
SUMIFS(AllPublicationData!$E:$E,AllPublicationData!$A:$A,'Publication Table (%)'!$B85,AllPublicationData!$B:$B,'Publication Table (%)'!$C$4,AllPublicationData!$D:$D,'Publication Table (%)'!R$7),
SUMIFS(AllPublicationData!$F:$F,AllPublicationData!$A:$A,'Publication Table (%)'!$B85,AllPublicationData!$B:$B,'Publication Table (%)'!R$7)/
SUMIFS(AllPublicationData!$E:$E,AllPublicationData!$A:$A,'Publication Table (%)'!$B85,AllPublicationData!$B:$B,'Publication Table (%)'!R$7)),
IF('Publication Table (%)'!$C$5="Operations cancelled by patient",
IFERROR(SUMIFS(AllPublicationData!$G:$G,AllPublicationData!$A:$A,'Publication Table (%)'!$B85,AllPublicationData!$B:$B,'Publication Table (%)'!$C$4,AllPublicationData!$D:$D,'Publication Table (%)'!R$7)/
SUMIFS(AllPublicationData!$E:$E,AllPublicationData!$A:$A,'Publication Table (%)'!$B85,AllPublicationData!$B:$B,'Publication Table (%)'!$C$4,AllPublicationData!$D:$D,'Publication Table (%)'!R$7),
SUMIFS(AllPublicationData!$G:$G,AllPublicationData!$A:$A,'Publication Table (%)'!$B85,AllPublicationData!$B:$B,'Publication Table (%)'!R$7)/
SUMIFS(AllPublicationData!$E:$E,AllPublicationData!$A:$A,'Publication Table (%)'!$B85,AllPublicationData!$B:$B,'Publication Table (%)'!R$7)),
IF('Publication Table (%)'!$C$5="Operations cancelled for clinical reasons",
IFERROR(SUMIFS(AllPublicationData!$H:$H,AllPublicationData!$A:$A,'Publication Table (%)'!$B85,AllPublicationData!$B:$B,'Publication Table (%)'!$C$4,AllPublicationData!$D:$D,'Publication Table (%)'!R$7)/
SUMIFS(AllPublicationData!$E:$E,AllPublicationData!$A:$A,'Publication Table (%)'!$B85,AllPublicationData!$B:$B,'Publication Table (%)'!$C$4,AllPublicationData!$D:$D,'Publication Table (%)'!R$7),
SUMIFS(AllPublicationData!$H:$H,AllPublicationData!$A:$A,'Publication Table (%)'!$B85,AllPublicationData!$B:$B,'Publication Table (%)'!R$7)/
SUMIFS(AllPublicationData!$E:$E,AllPublicationData!$A:$A,'Publication Table (%)'!$B85,AllPublicationData!$B:$B,'Publication Table (%)'!R$7)),
IF('Publication Table (%)'!$C$5="Operations cancelled for non-clinical/capacity reasons",
IFERROR(SUMIFS(AllPublicationData!$I:$I,AllPublicationData!$A:$A,'Publication Table (%)'!$B85,AllPublicationData!$B:$B,'Publication Table (%)'!$C$4,AllPublicationData!$D:$D,'Publication Table (%)'!R$7)/
SUMIFS(AllPublicationData!$E:$E,AllPublicationData!$A:$A,'Publication Table (%)'!$B85,AllPublicationData!$B:$B,'Publication Table (%)'!$C$4,AllPublicationData!$D:$D,'Publication Table (%)'!R$7),
SUMIFS(AllPublicationData!$I:$I,AllPublicationData!$A:$A,'Publication Table (%)'!$B85,AllPublicationData!$B:$B,'Publication Table (%)'!R$7)/
SUMIFS(AllPublicationData!$E:$E,AllPublicationData!$A:$A,'Publication Table (%)'!$B85,AllPublicationData!$B:$B,'Publication Table (%)'!R$7)),
IF('Publication Table (%)'!$C$5="Cancellations for other reasons",
IFERROR(SUMIFS(AllPublicationData!$J:$J,AllPublicationData!$A:$A,'Publication Table (%)'!$B85,AllPublicationData!$B:$B,'Publication Table (%)'!$C$4,AllPublicationData!$D:$D,'Publication Table (%)'!R$7)/
SUMIFS(AllPublicationData!$E:$E,AllPublicationData!$A:$A,'Publication Table (%)'!$B85,AllPublicationData!$B:$B,'Publication Table (%)'!$C$4,AllPublicationData!$D:$D,'Publication Table (%)'!R$7),
SUMIFS(AllPublicationData!$J:$J,AllPublicationData!$A:$A,'Publication Table (%)'!$B85,AllPublicationData!$B:$B,'Publication Table (%)'!R$7)/
SUMIFS(AllPublicationData!$E:$E,AllPublicationData!$A:$A,'Publication Table (%)'!$B85,AllPublicationData!$B:$B,'Publication Table (%)'!R$7)))))))</f>
        <v>9.3342484557309535E-2</v>
      </c>
      <c r="S85" s="96">
        <f>IF('Publication Table (%)'!$C$5="All Cancelled Operations",
IFERROR(SUMIFS(AllPublicationData!$F:$F,AllPublicationData!$A:$A,'Publication Table (%)'!$B85,AllPublicationData!$B:$B,'Publication Table (%)'!$C$4,AllPublicationData!$D:$D,'Publication Table (%)'!S$7)/
SUMIFS(AllPublicationData!$E:$E,AllPublicationData!$A:$A,'Publication Table (%)'!$B85,AllPublicationData!$B:$B,'Publication Table (%)'!$C$4,AllPublicationData!$D:$D,'Publication Table (%)'!S$7),
SUMIFS(AllPublicationData!$F:$F,AllPublicationData!$A:$A,'Publication Table (%)'!$B85,AllPublicationData!$B:$B,'Publication Table (%)'!S$7)/
SUMIFS(AllPublicationData!$E:$E,AllPublicationData!$A:$A,'Publication Table (%)'!$B85,AllPublicationData!$B:$B,'Publication Table (%)'!S$7)),
IF('Publication Table (%)'!$C$5="Operations cancelled by patient",
IFERROR(SUMIFS(AllPublicationData!$G:$G,AllPublicationData!$A:$A,'Publication Table (%)'!$B85,AllPublicationData!$B:$B,'Publication Table (%)'!$C$4,AllPublicationData!$D:$D,'Publication Table (%)'!S$7)/
SUMIFS(AllPublicationData!$E:$E,AllPublicationData!$A:$A,'Publication Table (%)'!$B85,AllPublicationData!$B:$B,'Publication Table (%)'!$C$4,AllPublicationData!$D:$D,'Publication Table (%)'!S$7),
SUMIFS(AllPublicationData!$G:$G,AllPublicationData!$A:$A,'Publication Table (%)'!$B85,AllPublicationData!$B:$B,'Publication Table (%)'!S$7)/
SUMIFS(AllPublicationData!$E:$E,AllPublicationData!$A:$A,'Publication Table (%)'!$B85,AllPublicationData!$B:$B,'Publication Table (%)'!S$7)),
IF('Publication Table (%)'!$C$5="Operations cancelled for clinical reasons",
IFERROR(SUMIFS(AllPublicationData!$H:$H,AllPublicationData!$A:$A,'Publication Table (%)'!$B85,AllPublicationData!$B:$B,'Publication Table (%)'!$C$4,AllPublicationData!$D:$D,'Publication Table (%)'!S$7)/
SUMIFS(AllPublicationData!$E:$E,AllPublicationData!$A:$A,'Publication Table (%)'!$B85,AllPublicationData!$B:$B,'Publication Table (%)'!$C$4,AllPublicationData!$D:$D,'Publication Table (%)'!S$7),
SUMIFS(AllPublicationData!$H:$H,AllPublicationData!$A:$A,'Publication Table (%)'!$B85,AllPublicationData!$B:$B,'Publication Table (%)'!S$7)/
SUMIFS(AllPublicationData!$E:$E,AllPublicationData!$A:$A,'Publication Table (%)'!$B85,AllPublicationData!$B:$B,'Publication Table (%)'!S$7)),
IF('Publication Table (%)'!$C$5="Operations cancelled for non-clinical/capacity reasons",
IFERROR(SUMIFS(AllPublicationData!$I:$I,AllPublicationData!$A:$A,'Publication Table (%)'!$B85,AllPublicationData!$B:$B,'Publication Table (%)'!$C$4,AllPublicationData!$D:$D,'Publication Table (%)'!S$7)/
SUMIFS(AllPublicationData!$E:$E,AllPublicationData!$A:$A,'Publication Table (%)'!$B85,AllPublicationData!$B:$B,'Publication Table (%)'!$C$4,AllPublicationData!$D:$D,'Publication Table (%)'!S$7),
SUMIFS(AllPublicationData!$I:$I,AllPublicationData!$A:$A,'Publication Table (%)'!$B85,AllPublicationData!$B:$B,'Publication Table (%)'!S$7)/
SUMIFS(AllPublicationData!$E:$E,AllPublicationData!$A:$A,'Publication Table (%)'!$B85,AllPublicationData!$B:$B,'Publication Table (%)'!S$7)),
IF('Publication Table (%)'!$C$5="Cancellations for other reasons",
IFERROR(SUMIFS(AllPublicationData!$J:$J,AllPublicationData!$A:$A,'Publication Table (%)'!$B85,AllPublicationData!$B:$B,'Publication Table (%)'!$C$4,AllPublicationData!$D:$D,'Publication Table (%)'!S$7)/
SUMIFS(AllPublicationData!$E:$E,AllPublicationData!$A:$A,'Publication Table (%)'!$B85,AllPublicationData!$B:$B,'Publication Table (%)'!$C$4,AllPublicationData!$D:$D,'Publication Table (%)'!S$7),
SUMIFS(AllPublicationData!$J:$J,AllPublicationData!$A:$A,'Publication Table (%)'!$B85,AllPublicationData!$B:$B,'Publication Table (%)'!S$7)/
SUMIFS(AllPublicationData!$E:$E,AllPublicationData!$A:$A,'Publication Table (%)'!$B85,AllPublicationData!$B:$B,'Publication Table (%)'!S$7)))))))</f>
        <v>7.8431372549019607E-2</v>
      </c>
    </row>
    <row r="86" spans="2:19" x14ac:dyDescent="0.35">
      <c r="B86" s="89">
        <v>43040</v>
      </c>
      <c r="C86" s="112">
        <f>IF('Publication Table (%)'!$C$5="All Cancelled Operations",
SUMIFS(AllPublicationData!$F:$F,AllPublicationData!$A:$A,'Publication Table (%)'!$B86,AllPublicationData!$B:$B,'Publication Table (%)'!$C$4),
IF('Publication Table (%)'!$C$5="Operations cancelled by patient",
SUMIFS(AllPublicationData!$G:$G,AllPublicationData!$A:$A,'Publication Table (%)'!$B86,AllPublicationData!$B:$B,'Publication Table (%)'!$C$4),
IF('Publication Table (%)'!$C$5="Operations cancelled for clinical reasons",
SUMIFS(AllPublicationData!$H:$H,AllPublicationData!$A:$A,'Publication Table (%)'!$B86,AllPublicationData!$B:$B,'Publication Table (%)'!$C$4),
IF('Publication Table (%)'!$C$5="Operations cancelled for non-clinical/capacity reasons",
SUMIFS(AllPublicationData!$I:$I,AllPublicationData!$A:$A,'Publication Table (%)'!$B86,AllPublicationData!$B:$B,'Publication Table (%)'!$C$4),
IF('Publication Table (%)'!$C$5="Cancellations for other reasons",
SUMIFS(AllPublicationData!$J:$J,AllPublicationData!$A:$A,'Publication Table (%)'!$B86,AllPublicationData!$B:$B,'Publication Table (%)'!$C$4))))))+
IF(AND($C$4="NHS Scotland",$C$5="All Cancelled Operations"),
SUMIFS(AllPublicationData!$F:$F,AllPublicationData!$A:$A,'Publication Table (%)'!$B86),
IF(AND($C$4="NHS Scotland",$C$5="Operations cancelled by patient"),
SUMIFS(AllPublicationData!$G:$G,AllPublicationData!$A:$A,'Publication Table (%)'!$B86),
IF(AND($C$4="NHS Scotland",$C$5="Operations cancelled for clinical reasons"),
SUMIFS(AllPublicationData!$H:$H,AllPublicationData!$A:$A,'Publication Table (%)'!$B86),
IF(AND($C$4="NHS Scotland",$C$5="Operations cancelled for non-clinical/capacity reasons"),
SUMIFS(AllPublicationData!$I:$I,AllPublicationData!$A:$A,'Publication Table (%)'!$B86),
IF(AND($C$4="NHS Scotland",$C$5="Cancellations for other reasons"),
SUMIFS(AllPublicationData!$J:$J,AllPublicationData!$A:$A,'Publication Table (%)'!$B86))))))</f>
        <v>2720</v>
      </c>
      <c r="D86" s="110">
        <f>IF(AND('Publication Table (%)'!$C$5="All Cancelled Operations",$C$4&lt;&gt;"NHS Scotland"),
IFERROR(SUMIFS(AllPublicationData!$F:$F,AllPublicationData!$A:$A,'Publication Table (%)'!$B86,AllPublicationData!$B:$B,'Publication Table (%)'!$C$4,AllPublicationData!$D:$D,'Publication Table (%)'!D$7)/
SUMIFS(AllPublicationData!$E:$E,AllPublicationData!$A:$A,'Publication Table (%)'!$B86,AllPublicationData!$B:$B,'Publication Table (%)'!$C$4,AllPublicationData!$D:$D,'Publication Table (%)'!D$7),
SUMIFS(AllPublicationData!$F:$F,AllPublicationData!$A:$A,'Publication Table (%)'!$B86,AllPublicationData!$B:$B,'Publication Table (%)'!D$7)/
SUMIFS(AllPublicationData!$E:$E,AllPublicationData!$A:$A,'Publication Table (%)'!$B86,AllPublicationData!$B:$B,'Publication Table (%)'!D$7)),
IF(AND('Publication Table (%)'!$C$5="Operations cancelled by patient",$C$4&lt;&gt;"NHS Scotland"),
IFERROR(SUMIFS(AllPublicationData!$G:$G,AllPublicationData!$A:$A,'Publication Table (%)'!$B86,AllPublicationData!$B:$B,'Publication Table (%)'!$C$4,AllPublicationData!$D:$D,'Publication Table (%)'!D$7)/
SUMIFS(AllPublicationData!$E:$E,AllPublicationData!$A:$A,'Publication Table (%)'!$B86,AllPublicationData!$B:$B,'Publication Table (%)'!$C$4,AllPublicationData!$D:$D,'Publication Table (%)'!D$7),
SUMIFS(AllPublicationData!$G:$G,AllPublicationData!$A:$A,'Publication Table (%)'!$B86,AllPublicationData!$B:$B,'Publication Table (%)'!D$7)/
SUMIFS(AllPublicationData!$E:$E,AllPublicationData!$A:$A,'Publication Table (%)'!$B86,AllPublicationData!$B:$B,'Publication Table (%)'!D$7)),
IF(AND('Publication Table (%)'!$C$5="Operations cancelled for clinical reasons",$C$4&lt;&gt;"NHS Scotland"),
IFERROR(SUMIFS(AllPublicationData!$H:$H,AllPublicationData!$A:$A,'Publication Table (%)'!$B86,AllPublicationData!$B:$B,'Publication Table (%)'!$C$4,AllPublicationData!$D:$D,'Publication Table (%)'!D$7)/
SUMIFS(AllPublicationData!$E:$E,AllPublicationData!$A:$A,'Publication Table (%)'!$B86,AllPublicationData!$B:$B,'Publication Table (%)'!$C$4,AllPublicationData!$D:$D,'Publication Table (%)'!D$7),
SUMIFS(AllPublicationData!$H:$H,AllPublicationData!$A:$A,'Publication Table (%)'!$B86,AllPublicationData!$B:$B,'Publication Table (%)'!D$7)/
SUMIFS(AllPublicationData!$E:$E,AllPublicationData!$A:$A,'Publication Table (%)'!$B86,AllPublicationData!$B:$B,'Publication Table (%)'!D$7)),
IF(AND('Publication Table (%)'!$C$5="Operations cancelled for non-clinical/capacity reasons",$C$4&lt;&gt;"NHS Scotland"),
IFERROR(SUMIFS(AllPublicationData!$I:$I,AllPublicationData!$A:$A,'Publication Table (%)'!$B86,AllPublicationData!$B:$B,'Publication Table (%)'!$C$4,AllPublicationData!$D:$D,'Publication Table (%)'!D$7)/
SUMIFS(AllPublicationData!$E:$E,AllPublicationData!$A:$A,'Publication Table (%)'!$B86,AllPublicationData!$B:$B,'Publication Table (%)'!$C$4,AllPublicationData!$D:$D,'Publication Table (%)'!D$7),
SUMIFS(AllPublicationData!$I:$I,AllPublicationData!$A:$A,'Publication Table (%)'!$B86,AllPublicationData!$B:$B,'Publication Table (%)'!D$7)/
SUMIFS(AllPublicationData!$E:$E,AllPublicationData!$A:$A,'Publication Table (%)'!$B86,AllPublicationData!$B:$B,'Publication Table (%)'!D$7)),
IF(AND('Publication Table (%)'!$C$5="Cancellations for other reasons",$C$4&lt;&gt;"NHS Scotland"),
IFERROR(SUMIFS(AllPublicationData!$J:$J,AllPublicationData!$A:$A,'Publication Table (%)'!$B86,AllPublicationData!$B:$B,'Publication Table (%)'!$C$4,AllPublicationData!$D:$D,'Publication Table (%)'!D$7)/
SUMIFS(AllPublicationData!$E:$E,AllPublicationData!$A:$A,'Publication Table (%)'!$B86,AllPublicationData!$B:$B,'Publication Table (%)'!$C$4,AllPublicationData!$D:$D,'Publication Table (%)'!D$7),
SUMIFS(AllPublicationData!$J:$J,AllPublicationData!$A:$A,'Publication Table (%)'!$B86,AllPublicationData!$B:$B,'Publication Table (%)'!D$7)/
SUMIFS(AllPublicationData!$E:$E,AllPublicationData!$A:$A,'Publication Table (%)'!$B86,AllPublicationData!$B:$B,'Publication Table (%)'!D$7)),
IF(AND($C$4="NHS Scotland",$C$5="All Cancelled Operations"),
SUMIFS(AllPublicationData!$F:$F,AllPublicationData!$A:$A,'Publication Table'!$B86)/
SUMIFS(AllPublicationData!$E:$E,AllPublicationData!$A:$A,'Publication Table'!$B86),
IF(AND($C$4="NHS Scotland",$C$5="Operations cancelled by patient"),
SUMIFS(AllPublicationData!$G:$G,AllPublicationData!$A:$A,'Publication Table'!$B86)/
SUMIFS(AllPublicationData!$E:$E,AllPublicationData!$A:$A,'Publication Table'!$B86),
IF(AND($C$4="NHS Scotland",$C$5="Operations cancelled for clinical reasons"),
SUMIFS(AllPublicationData!$H:$H,AllPublicationData!$A:$A,'Publication Table'!$B86)/
SUMIFS(AllPublicationData!$E:$E,AllPublicationData!$A:$A,'Publication Table'!$B86),
IF(AND($C$4="NHS Scotland",$C$5="Operations cancelled for non-clinical/capacity reasons"),
SUMIFS(AllPublicationData!$I:$I,AllPublicationData!$A:$A,'Publication Table'!$B86)/
SUMIFS(AllPublicationData!$E:$E,AllPublicationData!$A:$A,'Publication Table'!$B86),
IF(AND($C$4="NHS Scotland",$C$5="Cancellations for other reasons"),
SUMIFS(AllPublicationData!$J:$J,AllPublicationData!$A:$A,'Publication Table'!$B86)/
SUMIFS(AllPublicationData!$E:$E,AllPublicationData!$A:$A,'Publication Table'!$B86)))))))))))</f>
        <v>8.8254380272550295E-2</v>
      </c>
      <c r="E86" s="96">
        <f>IF('Publication Table (%)'!$C$5="All Cancelled Operations",
IFERROR(SUMIFS(AllPublicationData!$F:$F,AllPublicationData!$A:$A,'Publication Table (%)'!$B86,AllPublicationData!$B:$B,'Publication Table (%)'!$C$4,AllPublicationData!$D:$D,'Publication Table (%)'!E$7)/
SUMIFS(AllPublicationData!$E:$E,AllPublicationData!$A:$A,'Publication Table (%)'!$B86,AllPublicationData!$B:$B,'Publication Table (%)'!$C$4,AllPublicationData!$D:$D,'Publication Table (%)'!E$7),
SUMIFS(AllPublicationData!$F:$F,AllPublicationData!$A:$A,'Publication Table (%)'!$B86,AllPublicationData!$B:$B,'Publication Table (%)'!E$7)/
SUMIFS(AllPublicationData!$E:$E,AllPublicationData!$A:$A,'Publication Table (%)'!$B86,AllPublicationData!$B:$B,'Publication Table (%)'!E$7)),
IF('Publication Table (%)'!$C$5="Operations cancelled by patient",
IFERROR(SUMIFS(AllPublicationData!$G:$G,AllPublicationData!$A:$A,'Publication Table (%)'!$B86,AllPublicationData!$B:$B,'Publication Table (%)'!$C$4,AllPublicationData!$D:$D,'Publication Table (%)'!E$7)/
SUMIFS(AllPublicationData!$E:$E,AllPublicationData!$A:$A,'Publication Table (%)'!$B86,AllPublicationData!$B:$B,'Publication Table (%)'!$C$4,AllPublicationData!$D:$D,'Publication Table (%)'!E$7),
SUMIFS(AllPublicationData!$G:$G,AllPublicationData!$A:$A,'Publication Table (%)'!$B86,AllPublicationData!$B:$B,'Publication Table (%)'!E$7)/
SUMIFS(AllPublicationData!$E:$E,AllPublicationData!$A:$A,'Publication Table (%)'!$B86,AllPublicationData!$B:$B,'Publication Table (%)'!E$7)),
IF('Publication Table (%)'!$C$5="Operations cancelled for clinical reasons",
IFERROR(SUMIFS(AllPublicationData!$H:$H,AllPublicationData!$A:$A,'Publication Table (%)'!$B86,AllPublicationData!$B:$B,'Publication Table (%)'!$C$4,AllPublicationData!$D:$D,'Publication Table (%)'!E$7)/
SUMIFS(AllPublicationData!$E:$E,AllPublicationData!$A:$A,'Publication Table (%)'!$B86,AllPublicationData!$B:$B,'Publication Table (%)'!$C$4,AllPublicationData!$D:$D,'Publication Table (%)'!E$7),
SUMIFS(AllPublicationData!$H:$H,AllPublicationData!$A:$A,'Publication Table (%)'!$B86,AllPublicationData!$B:$B,'Publication Table (%)'!E$7)/
SUMIFS(AllPublicationData!$E:$E,AllPublicationData!$A:$A,'Publication Table (%)'!$B86,AllPublicationData!$B:$B,'Publication Table (%)'!E$7)),
IF('Publication Table (%)'!$C$5="Operations cancelled for non-clinical/capacity reasons",
IFERROR(SUMIFS(AllPublicationData!$I:$I,AllPublicationData!$A:$A,'Publication Table (%)'!$B86,AllPublicationData!$B:$B,'Publication Table (%)'!$C$4,AllPublicationData!$D:$D,'Publication Table (%)'!E$7)/
SUMIFS(AllPublicationData!$E:$E,AllPublicationData!$A:$A,'Publication Table (%)'!$B86,AllPublicationData!$B:$B,'Publication Table (%)'!$C$4,AllPublicationData!$D:$D,'Publication Table (%)'!E$7),
SUMIFS(AllPublicationData!$I:$I,AllPublicationData!$A:$A,'Publication Table (%)'!$B86,AllPublicationData!$B:$B,'Publication Table (%)'!E$7)/
SUMIFS(AllPublicationData!$E:$E,AllPublicationData!$A:$A,'Publication Table (%)'!$B86,AllPublicationData!$B:$B,'Publication Table (%)'!E$7)),
IF('Publication Table (%)'!$C$5="Cancellations for other reasons",
IFERROR(SUMIFS(AllPublicationData!$J:$J,AllPublicationData!$A:$A,'Publication Table (%)'!$B86,AllPublicationData!$B:$B,'Publication Table (%)'!$C$4,AllPublicationData!$D:$D,'Publication Table (%)'!E$7)/
SUMIFS(AllPublicationData!$E:$E,AllPublicationData!$A:$A,'Publication Table (%)'!$B86,AllPublicationData!$B:$B,'Publication Table (%)'!$C$4,AllPublicationData!$D:$D,'Publication Table (%)'!E$7),
SUMIFS(AllPublicationData!$J:$J,AllPublicationData!$A:$A,'Publication Table (%)'!$B86,AllPublicationData!$B:$B,'Publication Table (%)'!E$7)/
SUMIFS(AllPublicationData!$E:$E,AllPublicationData!$A:$A,'Publication Table (%)'!$B86,AllPublicationData!$B:$B,'Publication Table (%)'!E$7)))))))</f>
        <v>5.4119061936259774E-2</v>
      </c>
      <c r="F86" s="96">
        <f>IF('Publication Table (%)'!$C$5="All Cancelled Operations",
IFERROR(SUMIFS(AllPublicationData!$F:$F,AllPublicationData!$A:$A,'Publication Table (%)'!$B86,AllPublicationData!$B:$B,'Publication Table (%)'!$C$4,AllPublicationData!$D:$D,'Publication Table (%)'!F$7)/
SUMIFS(AllPublicationData!$E:$E,AllPublicationData!$A:$A,'Publication Table (%)'!$B86,AllPublicationData!$B:$B,'Publication Table (%)'!$C$4,AllPublicationData!$D:$D,'Publication Table (%)'!F$7),
SUMIFS(AllPublicationData!$F:$F,AllPublicationData!$A:$A,'Publication Table (%)'!$B86,AllPublicationData!$B:$B,'Publication Table (%)'!F$7)/
SUMIFS(AllPublicationData!$E:$E,AllPublicationData!$A:$A,'Publication Table (%)'!$B86,AllPublicationData!$B:$B,'Publication Table (%)'!F$7)),
IF('Publication Table (%)'!$C$5="Operations cancelled by patient",
IFERROR(SUMIFS(AllPublicationData!$G:$G,AllPublicationData!$A:$A,'Publication Table (%)'!$B86,AllPublicationData!$B:$B,'Publication Table (%)'!$C$4,AllPublicationData!$D:$D,'Publication Table (%)'!F$7)/
SUMIFS(AllPublicationData!$E:$E,AllPublicationData!$A:$A,'Publication Table (%)'!$B86,AllPublicationData!$B:$B,'Publication Table (%)'!$C$4,AllPublicationData!$D:$D,'Publication Table (%)'!F$7),
SUMIFS(AllPublicationData!$G:$G,AllPublicationData!$A:$A,'Publication Table (%)'!$B86,AllPublicationData!$B:$B,'Publication Table (%)'!F$7)/
SUMIFS(AllPublicationData!$E:$E,AllPublicationData!$A:$A,'Publication Table (%)'!$B86,AllPublicationData!$B:$B,'Publication Table (%)'!F$7)),
IF('Publication Table (%)'!$C$5="Operations cancelled for clinical reasons",
IFERROR(SUMIFS(AllPublicationData!$H:$H,AllPublicationData!$A:$A,'Publication Table (%)'!$B86,AllPublicationData!$B:$B,'Publication Table (%)'!$C$4,AllPublicationData!$D:$D,'Publication Table (%)'!F$7)/
SUMIFS(AllPublicationData!$E:$E,AllPublicationData!$A:$A,'Publication Table (%)'!$B86,AllPublicationData!$B:$B,'Publication Table (%)'!$C$4,AllPublicationData!$D:$D,'Publication Table (%)'!F$7),
SUMIFS(AllPublicationData!$H:$H,AllPublicationData!$A:$A,'Publication Table (%)'!$B86,AllPublicationData!$B:$B,'Publication Table (%)'!F$7)/
SUMIFS(AllPublicationData!$E:$E,AllPublicationData!$A:$A,'Publication Table (%)'!$B86,AllPublicationData!$B:$B,'Publication Table (%)'!F$7)),
IF('Publication Table (%)'!$C$5="Operations cancelled for non-clinical/capacity reasons",
IFERROR(SUMIFS(AllPublicationData!$I:$I,AllPublicationData!$A:$A,'Publication Table (%)'!$B86,AllPublicationData!$B:$B,'Publication Table (%)'!$C$4,AllPublicationData!$D:$D,'Publication Table (%)'!F$7)/
SUMIFS(AllPublicationData!$E:$E,AllPublicationData!$A:$A,'Publication Table (%)'!$B86,AllPublicationData!$B:$B,'Publication Table (%)'!$C$4,AllPublicationData!$D:$D,'Publication Table (%)'!F$7),
SUMIFS(AllPublicationData!$I:$I,AllPublicationData!$A:$A,'Publication Table (%)'!$B86,AllPublicationData!$B:$B,'Publication Table (%)'!F$7)/
SUMIFS(AllPublicationData!$E:$E,AllPublicationData!$A:$A,'Publication Table (%)'!$B86,AllPublicationData!$B:$B,'Publication Table (%)'!F$7)),
IF('Publication Table (%)'!$C$5="Cancellations for other reasons",
IFERROR(SUMIFS(AllPublicationData!$J:$J,AllPublicationData!$A:$A,'Publication Table (%)'!$B86,AllPublicationData!$B:$B,'Publication Table (%)'!$C$4,AllPublicationData!$D:$D,'Publication Table (%)'!F$7)/
SUMIFS(AllPublicationData!$E:$E,AllPublicationData!$A:$A,'Publication Table (%)'!$B86,AllPublicationData!$B:$B,'Publication Table (%)'!$C$4,AllPublicationData!$D:$D,'Publication Table (%)'!F$7),
SUMIFS(AllPublicationData!$J:$J,AllPublicationData!$A:$A,'Publication Table (%)'!$B86,AllPublicationData!$B:$B,'Publication Table (%)'!F$7)/
SUMIFS(AllPublicationData!$E:$E,AllPublicationData!$A:$A,'Publication Table (%)'!$B86,AllPublicationData!$B:$B,'Publication Table (%)'!F$7)))))))</f>
        <v>8.8251218191662151E-2</v>
      </c>
      <c r="G86" s="96">
        <f>IF('Publication Table (%)'!$C$5="All Cancelled Operations",
IFERROR(SUMIFS(AllPublicationData!$F:$F,AllPublicationData!$A:$A,'Publication Table (%)'!$B86,AllPublicationData!$B:$B,'Publication Table (%)'!$C$4,AllPublicationData!$D:$D,'Publication Table (%)'!G$7)/
SUMIFS(AllPublicationData!$E:$E,AllPublicationData!$A:$A,'Publication Table (%)'!$B86,AllPublicationData!$B:$B,'Publication Table (%)'!$C$4,AllPublicationData!$D:$D,'Publication Table (%)'!G$7),
SUMIFS(AllPublicationData!$F:$F,AllPublicationData!$A:$A,'Publication Table (%)'!$B86,AllPublicationData!$B:$B,'Publication Table (%)'!G$7)/
SUMIFS(AllPublicationData!$E:$E,AllPublicationData!$A:$A,'Publication Table (%)'!$B86,AllPublicationData!$B:$B,'Publication Table (%)'!G$7)),
IF('Publication Table (%)'!$C$5="Operations cancelled by patient",
IFERROR(SUMIFS(AllPublicationData!$G:$G,AllPublicationData!$A:$A,'Publication Table (%)'!$B86,AllPublicationData!$B:$B,'Publication Table (%)'!$C$4,AllPublicationData!$D:$D,'Publication Table (%)'!G$7)/
SUMIFS(AllPublicationData!$E:$E,AllPublicationData!$A:$A,'Publication Table (%)'!$B86,AllPublicationData!$B:$B,'Publication Table (%)'!$C$4,AllPublicationData!$D:$D,'Publication Table (%)'!G$7),
SUMIFS(AllPublicationData!$G:$G,AllPublicationData!$A:$A,'Publication Table (%)'!$B86,AllPublicationData!$B:$B,'Publication Table (%)'!G$7)/
SUMIFS(AllPublicationData!$E:$E,AllPublicationData!$A:$A,'Publication Table (%)'!$B86,AllPublicationData!$B:$B,'Publication Table (%)'!G$7)),
IF('Publication Table (%)'!$C$5="Operations cancelled for clinical reasons",
IFERROR(SUMIFS(AllPublicationData!$H:$H,AllPublicationData!$A:$A,'Publication Table (%)'!$B86,AllPublicationData!$B:$B,'Publication Table (%)'!$C$4,AllPublicationData!$D:$D,'Publication Table (%)'!G$7)/
SUMIFS(AllPublicationData!$E:$E,AllPublicationData!$A:$A,'Publication Table (%)'!$B86,AllPublicationData!$B:$B,'Publication Table (%)'!$C$4,AllPublicationData!$D:$D,'Publication Table (%)'!G$7),
SUMIFS(AllPublicationData!$H:$H,AllPublicationData!$A:$A,'Publication Table (%)'!$B86,AllPublicationData!$B:$B,'Publication Table (%)'!G$7)/
SUMIFS(AllPublicationData!$E:$E,AllPublicationData!$A:$A,'Publication Table (%)'!$B86,AllPublicationData!$B:$B,'Publication Table (%)'!G$7)),
IF('Publication Table (%)'!$C$5="Operations cancelled for non-clinical/capacity reasons",
IFERROR(SUMIFS(AllPublicationData!$I:$I,AllPublicationData!$A:$A,'Publication Table (%)'!$B86,AllPublicationData!$B:$B,'Publication Table (%)'!$C$4,AllPublicationData!$D:$D,'Publication Table (%)'!G$7)/
SUMIFS(AllPublicationData!$E:$E,AllPublicationData!$A:$A,'Publication Table (%)'!$B86,AllPublicationData!$B:$B,'Publication Table (%)'!$C$4,AllPublicationData!$D:$D,'Publication Table (%)'!G$7),
SUMIFS(AllPublicationData!$I:$I,AllPublicationData!$A:$A,'Publication Table (%)'!$B86,AllPublicationData!$B:$B,'Publication Table (%)'!G$7)/
SUMIFS(AllPublicationData!$E:$E,AllPublicationData!$A:$A,'Publication Table (%)'!$B86,AllPublicationData!$B:$B,'Publication Table (%)'!G$7)),
IF('Publication Table (%)'!$C$5="Cancellations for other reasons",
IFERROR(SUMIFS(AllPublicationData!$J:$J,AllPublicationData!$A:$A,'Publication Table (%)'!$B86,AllPublicationData!$B:$B,'Publication Table (%)'!$C$4,AllPublicationData!$D:$D,'Publication Table (%)'!G$7)/
SUMIFS(AllPublicationData!$E:$E,AllPublicationData!$A:$A,'Publication Table (%)'!$B86,AllPublicationData!$B:$B,'Publication Table (%)'!$C$4,AllPublicationData!$D:$D,'Publication Table (%)'!G$7),
SUMIFS(AllPublicationData!$J:$J,AllPublicationData!$A:$A,'Publication Table (%)'!$B86,AllPublicationData!$B:$B,'Publication Table (%)'!G$7)/
SUMIFS(AllPublicationData!$E:$E,AllPublicationData!$A:$A,'Publication Table (%)'!$B86,AllPublicationData!$B:$B,'Publication Table (%)'!G$7)))))))</f>
        <v>0.13006396588486141</v>
      </c>
      <c r="H86" s="96">
        <f>IF('Publication Table (%)'!$C$5="All Cancelled Operations",
IFERROR(SUMIFS(AllPublicationData!$F:$F,AllPublicationData!$A:$A,'Publication Table (%)'!$B86,AllPublicationData!$B:$B,'Publication Table (%)'!$C$4,AllPublicationData!$D:$D,'Publication Table (%)'!H$7)/
SUMIFS(AllPublicationData!$E:$E,AllPublicationData!$A:$A,'Publication Table (%)'!$B86,AllPublicationData!$B:$B,'Publication Table (%)'!$C$4,AllPublicationData!$D:$D,'Publication Table (%)'!H$7),
SUMIFS(AllPublicationData!$F:$F,AllPublicationData!$A:$A,'Publication Table (%)'!$B86,AllPublicationData!$B:$B,'Publication Table (%)'!H$7)/
SUMIFS(AllPublicationData!$E:$E,AllPublicationData!$A:$A,'Publication Table (%)'!$B86,AllPublicationData!$B:$B,'Publication Table (%)'!H$7)),
IF('Publication Table (%)'!$C$5="Operations cancelled by patient",
IFERROR(SUMIFS(AllPublicationData!$G:$G,AllPublicationData!$A:$A,'Publication Table (%)'!$B86,AllPublicationData!$B:$B,'Publication Table (%)'!$C$4,AllPublicationData!$D:$D,'Publication Table (%)'!H$7)/
SUMIFS(AllPublicationData!$E:$E,AllPublicationData!$A:$A,'Publication Table (%)'!$B86,AllPublicationData!$B:$B,'Publication Table (%)'!$C$4,AllPublicationData!$D:$D,'Publication Table (%)'!H$7),
SUMIFS(AllPublicationData!$G:$G,AllPublicationData!$A:$A,'Publication Table (%)'!$B86,AllPublicationData!$B:$B,'Publication Table (%)'!H$7)/
SUMIFS(AllPublicationData!$E:$E,AllPublicationData!$A:$A,'Publication Table (%)'!$B86,AllPublicationData!$B:$B,'Publication Table (%)'!H$7)),
IF('Publication Table (%)'!$C$5="Operations cancelled for clinical reasons",
IFERROR(SUMIFS(AllPublicationData!$H:$H,AllPublicationData!$A:$A,'Publication Table (%)'!$B86,AllPublicationData!$B:$B,'Publication Table (%)'!$C$4,AllPublicationData!$D:$D,'Publication Table (%)'!H$7)/
SUMIFS(AllPublicationData!$E:$E,AllPublicationData!$A:$A,'Publication Table (%)'!$B86,AllPublicationData!$B:$B,'Publication Table (%)'!$C$4,AllPublicationData!$D:$D,'Publication Table (%)'!H$7),
SUMIFS(AllPublicationData!$H:$H,AllPublicationData!$A:$A,'Publication Table (%)'!$B86,AllPublicationData!$B:$B,'Publication Table (%)'!H$7)/
SUMIFS(AllPublicationData!$E:$E,AllPublicationData!$A:$A,'Publication Table (%)'!$B86,AllPublicationData!$B:$B,'Publication Table (%)'!H$7)),
IF('Publication Table (%)'!$C$5="Operations cancelled for non-clinical/capacity reasons",
IFERROR(SUMIFS(AllPublicationData!$I:$I,AllPublicationData!$A:$A,'Publication Table (%)'!$B86,AllPublicationData!$B:$B,'Publication Table (%)'!$C$4,AllPublicationData!$D:$D,'Publication Table (%)'!H$7)/
SUMIFS(AllPublicationData!$E:$E,AllPublicationData!$A:$A,'Publication Table (%)'!$B86,AllPublicationData!$B:$B,'Publication Table (%)'!$C$4,AllPublicationData!$D:$D,'Publication Table (%)'!H$7),
SUMIFS(AllPublicationData!$I:$I,AllPublicationData!$A:$A,'Publication Table (%)'!$B86,AllPublicationData!$B:$B,'Publication Table (%)'!H$7)/
SUMIFS(AllPublicationData!$E:$E,AllPublicationData!$A:$A,'Publication Table (%)'!$B86,AllPublicationData!$B:$B,'Publication Table (%)'!H$7)),
IF('Publication Table (%)'!$C$5="Cancellations for other reasons",
IFERROR(SUMIFS(AllPublicationData!$J:$J,AllPublicationData!$A:$A,'Publication Table (%)'!$B86,AllPublicationData!$B:$B,'Publication Table (%)'!$C$4,AllPublicationData!$D:$D,'Publication Table (%)'!H$7)/
SUMIFS(AllPublicationData!$E:$E,AllPublicationData!$A:$A,'Publication Table (%)'!$B86,AllPublicationData!$B:$B,'Publication Table (%)'!$C$4,AllPublicationData!$D:$D,'Publication Table (%)'!H$7),
SUMIFS(AllPublicationData!$J:$J,AllPublicationData!$A:$A,'Publication Table (%)'!$B86,AllPublicationData!$B:$B,'Publication Table (%)'!H$7)/
SUMIFS(AllPublicationData!$E:$E,AllPublicationData!$A:$A,'Publication Table (%)'!$B86,AllPublicationData!$B:$B,'Publication Table (%)'!H$7)))))))</f>
        <v>8.3447332421340628E-2</v>
      </c>
      <c r="I86" s="96">
        <f>IF('Publication Table (%)'!$C$5="All Cancelled Operations",
IFERROR(SUMIFS(AllPublicationData!$F:$F,AllPublicationData!$A:$A,'Publication Table (%)'!$B86,AllPublicationData!$B:$B,'Publication Table (%)'!$C$4,AllPublicationData!$D:$D,'Publication Table (%)'!I$7)/
SUMIFS(AllPublicationData!$E:$E,AllPublicationData!$A:$A,'Publication Table (%)'!$B86,AllPublicationData!$B:$B,'Publication Table (%)'!$C$4,AllPublicationData!$D:$D,'Publication Table (%)'!I$7),
SUMIFS(AllPublicationData!$F:$F,AllPublicationData!$A:$A,'Publication Table (%)'!$B86,AllPublicationData!$B:$B,'Publication Table (%)'!I$7)/
SUMIFS(AllPublicationData!$E:$E,AllPublicationData!$A:$A,'Publication Table (%)'!$B86,AllPublicationData!$B:$B,'Publication Table (%)'!I$7)),
IF('Publication Table (%)'!$C$5="Operations cancelled by patient",
IFERROR(SUMIFS(AllPublicationData!$G:$G,AllPublicationData!$A:$A,'Publication Table (%)'!$B86,AllPublicationData!$B:$B,'Publication Table (%)'!$C$4,AllPublicationData!$D:$D,'Publication Table (%)'!I$7)/
SUMIFS(AllPublicationData!$E:$E,AllPublicationData!$A:$A,'Publication Table (%)'!$B86,AllPublicationData!$B:$B,'Publication Table (%)'!$C$4,AllPublicationData!$D:$D,'Publication Table (%)'!I$7),
SUMIFS(AllPublicationData!$G:$G,AllPublicationData!$A:$A,'Publication Table (%)'!$B86,AllPublicationData!$B:$B,'Publication Table (%)'!I$7)/
SUMIFS(AllPublicationData!$E:$E,AllPublicationData!$A:$A,'Publication Table (%)'!$B86,AllPublicationData!$B:$B,'Publication Table (%)'!I$7)),
IF('Publication Table (%)'!$C$5="Operations cancelled for clinical reasons",
IFERROR(SUMIFS(AllPublicationData!$H:$H,AllPublicationData!$A:$A,'Publication Table (%)'!$B86,AllPublicationData!$B:$B,'Publication Table (%)'!$C$4,AllPublicationData!$D:$D,'Publication Table (%)'!I$7)/
SUMIFS(AllPublicationData!$E:$E,AllPublicationData!$A:$A,'Publication Table (%)'!$B86,AllPublicationData!$B:$B,'Publication Table (%)'!$C$4,AllPublicationData!$D:$D,'Publication Table (%)'!I$7),
SUMIFS(AllPublicationData!$H:$H,AllPublicationData!$A:$A,'Publication Table (%)'!$B86,AllPublicationData!$B:$B,'Publication Table (%)'!I$7)/
SUMIFS(AllPublicationData!$E:$E,AllPublicationData!$A:$A,'Publication Table (%)'!$B86,AllPublicationData!$B:$B,'Publication Table (%)'!I$7)),
IF('Publication Table (%)'!$C$5="Operations cancelled for non-clinical/capacity reasons",
IFERROR(SUMIFS(AllPublicationData!$I:$I,AllPublicationData!$A:$A,'Publication Table (%)'!$B86,AllPublicationData!$B:$B,'Publication Table (%)'!$C$4,AllPublicationData!$D:$D,'Publication Table (%)'!I$7)/
SUMIFS(AllPublicationData!$E:$E,AllPublicationData!$A:$A,'Publication Table (%)'!$B86,AllPublicationData!$B:$B,'Publication Table (%)'!$C$4,AllPublicationData!$D:$D,'Publication Table (%)'!I$7),
SUMIFS(AllPublicationData!$I:$I,AllPublicationData!$A:$A,'Publication Table (%)'!$B86,AllPublicationData!$B:$B,'Publication Table (%)'!I$7)/
SUMIFS(AllPublicationData!$E:$E,AllPublicationData!$A:$A,'Publication Table (%)'!$B86,AllPublicationData!$B:$B,'Publication Table (%)'!I$7)),
IF('Publication Table (%)'!$C$5="Cancellations for other reasons",
IFERROR(SUMIFS(AllPublicationData!$J:$J,AllPublicationData!$A:$A,'Publication Table (%)'!$B86,AllPublicationData!$B:$B,'Publication Table (%)'!$C$4,AllPublicationData!$D:$D,'Publication Table (%)'!I$7)/
SUMIFS(AllPublicationData!$E:$E,AllPublicationData!$A:$A,'Publication Table (%)'!$B86,AllPublicationData!$B:$B,'Publication Table (%)'!$C$4,AllPublicationData!$D:$D,'Publication Table (%)'!I$7),
SUMIFS(AllPublicationData!$J:$J,AllPublicationData!$A:$A,'Publication Table (%)'!$B86,AllPublicationData!$B:$B,'Publication Table (%)'!I$7)/
SUMIFS(AllPublicationData!$E:$E,AllPublicationData!$A:$A,'Publication Table (%)'!$B86,AllPublicationData!$B:$B,'Publication Table (%)'!I$7)))))))</f>
        <v>9.0969455511288183E-2</v>
      </c>
      <c r="J86" s="96">
        <f>IF('Publication Table (%)'!$C$5="All Cancelled Operations",
IFERROR(SUMIFS(AllPublicationData!$F:$F,AllPublicationData!$A:$A,'Publication Table (%)'!$B86,AllPublicationData!$B:$B,'Publication Table (%)'!$C$4,AllPublicationData!$D:$D,'Publication Table (%)'!J$7)/
SUMIFS(AllPublicationData!$E:$E,AllPublicationData!$A:$A,'Publication Table (%)'!$B86,AllPublicationData!$B:$B,'Publication Table (%)'!$C$4,AllPublicationData!$D:$D,'Publication Table (%)'!J$7),
SUMIFS(AllPublicationData!$F:$F,AllPublicationData!$A:$A,'Publication Table (%)'!$B86,AllPublicationData!$B:$B,'Publication Table (%)'!J$7)/
SUMIFS(AllPublicationData!$E:$E,AllPublicationData!$A:$A,'Publication Table (%)'!$B86,AllPublicationData!$B:$B,'Publication Table (%)'!J$7)),
IF('Publication Table (%)'!$C$5="Operations cancelled by patient",
IFERROR(SUMIFS(AllPublicationData!$G:$G,AllPublicationData!$A:$A,'Publication Table (%)'!$B86,AllPublicationData!$B:$B,'Publication Table (%)'!$C$4,AllPublicationData!$D:$D,'Publication Table (%)'!J$7)/
SUMIFS(AllPublicationData!$E:$E,AllPublicationData!$A:$A,'Publication Table (%)'!$B86,AllPublicationData!$B:$B,'Publication Table (%)'!$C$4,AllPublicationData!$D:$D,'Publication Table (%)'!J$7),
SUMIFS(AllPublicationData!$G:$G,AllPublicationData!$A:$A,'Publication Table (%)'!$B86,AllPublicationData!$B:$B,'Publication Table (%)'!J$7)/
SUMIFS(AllPublicationData!$E:$E,AllPublicationData!$A:$A,'Publication Table (%)'!$B86,AllPublicationData!$B:$B,'Publication Table (%)'!J$7)),
IF('Publication Table (%)'!$C$5="Operations cancelled for clinical reasons",
IFERROR(SUMIFS(AllPublicationData!$H:$H,AllPublicationData!$A:$A,'Publication Table (%)'!$B86,AllPublicationData!$B:$B,'Publication Table (%)'!$C$4,AllPublicationData!$D:$D,'Publication Table (%)'!J$7)/
SUMIFS(AllPublicationData!$E:$E,AllPublicationData!$A:$A,'Publication Table (%)'!$B86,AllPublicationData!$B:$B,'Publication Table (%)'!$C$4,AllPublicationData!$D:$D,'Publication Table (%)'!J$7),
SUMIFS(AllPublicationData!$H:$H,AllPublicationData!$A:$A,'Publication Table (%)'!$B86,AllPublicationData!$B:$B,'Publication Table (%)'!J$7)/
SUMIFS(AllPublicationData!$E:$E,AllPublicationData!$A:$A,'Publication Table (%)'!$B86,AllPublicationData!$B:$B,'Publication Table (%)'!J$7)),
IF('Publication Table (%)'!$C$5="Operations cancelled for non-clinical/capacity reasons",
IFERROR(SUMIFS(AllPublicationData!$I:$I,AllPublicationData!$A:$A,'Publication Table (%)'!$B86,AllPublicationData!$B:$B,'Publication Table (%)'!$C$4,AllPublicationData!$D:$D,'Publication Table (%)'!J$7)/
SUMIFS(AllPublicationData!$E:$E,AllPublicationData!$A:$A,'Publication Table (%)'!$B86,AllPublicationData!$B:$B,'Publication Table (%)'!$C$4,AllPublicationData!$D:$D,'Publication Table (%)'!J$7),
SUMIFS(AllPublicationData!$I:$I,AllPublicationData!$A:$A,'Publication Table (%)'!$B86,AllPublicationData!$B:$B,'Publication Table (%)'!J$7)/
SUMIFS(AllPublicationData!$E:$E,AllPublicationData!$A:$A,'Publication Table (%)'!$B86,AllPublicationData!$B:$B,'Publication Table (%)'!J$7)),
IF('Publication Table (%)'!$C$5="Cancellations for other reasons",
IFERROR(SUMIFS(AllPublicationData!$J:$J,AllPublicationData!$A:$A,'Publication Table (%)'!$B86,AllPublicationData!$B:$B,'Publication Table (%)'!$C$4,AllPublicationData!$D:$D,'Publication Table (%)'!J$7)/
SUMIFS(AllPublicationData!$E:$E,AllPublicationData!$A:$A,'Publication Table (%)'!$B86,AllPublicationData!$B:$B,'Publication Table (%)'!$C$4,AllPublicationData!$D:$D,'Publication Table (%)'!J$7),
SUMIFS(AllPublicationData!$J:$J,AllPublicationData!$A:$A,'Publication Table (%)'!$B86,AllPublicationData!$B:$B,'Publication Table (%)'!J$7)/
SUMIFS(AllPublicationData!$E:$E,AllPublicationData!$A:$A,'Publication Table (%)'!$B86,AllPublicationData!$B:$B,'Publication Table (%)'!J$7)))))))</f>
        <v>8.6330935251798566E-2</v>
      </c>
      <c r="K86" s="96">
        <f>IF('Publication Table (%)'!$C$5="All Cancelled Operations",
IFERROR(SUMIFS(AllPublicationData!$F:$F,AllPublicationData!$A:$A,'Publication Table (%)'!$B86,AllPublicationData!$B:$B,'Publication Table (%)'!$C$4,AllPublicationData!$D:$D,'Publication Table (%)'!K$7)/
SUMIFS(AllPublicationData!$E:$E,AllPublicationData!$A:$A,'Publication Table (%)'!$B86,AllPublicationData!$B:$B,'Publication Table (%)'!$C$4,AllPublicationData!$D:$D,'Publication Table (%)'!K$7),
SUMIFS(AllPublicationData!$F:$F,AllPublicationData!$A:$A,'Publication Table (%)'!$B86,AllPublicationData!$B:$B,'Publication Table (%)'!K$7)/
SUMIFS(AllPublicationData!$E:$E,AllPublicationData!$A:$A,'Publication Table (%)'!$B86,AllPublicationData!$B:$B,'Publication Table (%)'!K$7)),
IF('Publication Table (%)'!$C$5="Operations cancelled by patient",
IFERROR(SUMIFS(AllPublicationData!$G:$G,AllPublicationData!$A:$A,'Publication Table (%)'!$B86,AllPublicationData!$B:$B,'Publication Table (%)'!$C$4,AllPublicationData!$D:$D,'Publication Table (%)'!K$7)/
SUMIFS(AllPublicationData!$E:$E,AllPublicationData!$A:$A,'Publication Table (%)'!$B86,AllPublicationData!$B:$B,'Publication Table (%)'!$C$4,AllPublicationData!$D:$D,'Publication Table (%)'!K$7),
SUMIFS(AllPublicationData!$G:$G,AllPublicationData!$A:$A,'Publication Table (%)'!$B86,AllPublicationData!$B:$B,'Publication Table (%)'!K$7)/
SUMIFS(AllPublicationData!$E:$E,AllPublicationData!$A:$A,'Publication Table (%)'!$B86,AllPublicationData!$B:$B,'Publication Table (%)'!K$7)),
IF('Publication Table (%)'!$C$5="Operations cancelled for clinical reasons",
IFERROR(SUMIFS(AllPublicationData!$H:$H,AllPublicationData!$A:$A,'Publication Table (%)'!$B86,AllPublicationData!$B:$B,'Publication Table (%)'!$C$4,AllPublicationData!$D:$D,'Publication Table (%)'!K$7)/
SUMIFS(AllPublicationData!$E:$E,AllPublicationData!$A:$A,'Publication Table (%)'!$B86,AllPublicationData!$B:$B,'Publication Table (%)'!$C$4,AllPublicationData!$D:$D,'Publication Table (%)'!K$7),
SUMIFS(AllPublicationData!$H:$H,AllPublicationData!$A:$A,'Publication Table (%)'!$B86,AllPublicationData!$B:$B,'Publication Table (%)'!K$7)/
SUMIFS(AllPublicationData!$E:$E,AllPublicationData!$A:$A,'Publication Table (%)'!$B86,AllPublicationData!$B:$B,'Publication Table (%)'!K$7)),
IF('Publication Table (%)'!$C$5="Operations cancelled for non-clinical/capacity reasons",
IFERROR(SUMIFS(AllPublicationData!$I:$I,AllPublicationData!$A:$A,'Publication Table (%)'!$B86,AllPublicationData!$B:$B,'Publication Table (%)'!$C$4,AllPublicationData!$D:$D,'Publication Table (%)'!K$7)/
SUMIFS(AllPublicationData!$E:$E,AllPublicationData!$A:$A,'Publication Table (%)'!$B86,AllPublicationData!$B:$B,'Publication Table (%)'!$C$4,AllPublicationData!$D:$D,'Publication Table (%)'!K$7),
SUMIFS(AllPublicationData!$I:$I,AllPublicationData!$A:$A,'Publication Table (%)'!$B86,AllPublicationData!$B:$B,'Publication Table (%)'!K$7)/
SUMIFS(AllPublicationData!$E:$E,AllPublicationData!$A:$A,'Publication Table (%)'!$B86,AllPublicationData!$B:$B,'Publication Table (%)'!K$7)),
IF('Publication Table (%)'!$C$5="Cancellations for other reasons",
IFERROR(SUMIFS(AllPublicationData!$J:$J,AllPublicationData!$A:$A,'Publication Table (%)'!$B86,AllPublicationData!$B:$B,'Publication Table (%)'!$C$4,AllPublicationData!$D:$D,'Publication Table (%)'!K$7)/
SUMIFS(AllPublicationData!$E:$E,AllPublicationData!$A:$A,'Publication Table (%)'!$B86,AllPublicationData!$B:$B,'Publication Table (%)'!$C$4,AllPublicationData!$D:$D,'Publication Table (%)'!K$7),
SUMIFS(AllPublicationData!$J:$J,AllPublicationData!$A:$A,'Publication Table (%)'!$B86,AllPublicationData!$B:$B,'Publication Table (%)'!K$7)/
SUMIFS(AllPublicationData!$E:$E,AllPublicationData!$A:$A,'Publication Table (%)'!$B86,AllPublicationData!$B:$B,'Publication Table (%)'!K$7)))))))</f>
        <v>0.10884588804422944</v>
      </c>
      <c r="L86" s="96">
        <f>IF('Publication Table (%)'!$C$5="All Cancelled Operations",
IFERROR(SUMIFS(AllPublicationData!$F:$F,AllPublicationData!$A:$A,'Publication Table (%)'!$B86,AllPublicationData!$B:$B,'Publication Table (%)'!$C$4,AllPublicationData!$D:$D,'Publication Table (%)'!L$7)/
SUMIFS(AllPublicationData!$E:$E,AllPublicationData!$A:$A,'Publication Table (%)'!$B86,AllPublicationData!$B:$B,'Publication Table (%)'!$C$4,AllPublicationData!$D:$D,'Publication Table (%)'!L$7),
SUMIFS(AllPublicationData!$F:$F,AllPublicationData!$A:$A,'Publication Table (%)'!$B86,AllPublicationData!$B:$B,'Publication Table (%)'!L$7)/
SUMIFS(AllPublicationData!$E:$E,AllPublicationData!$A:$A,'Publication Table (%)'!$B86,AllPublicationData!$B:$B,'Publication Table (%)'!L$7)),
IF('Publication Table (%)'!$C$5="Operations cancelled by patient",
IFERROR(SUMIFS(AllPublicationData!$G:$G,AllPublicationData!$A:$A,'Publication Table (%)'!$B86,AllPublicationData!$B:$B,'Publication Table (%)'!$C$4,AllPublicationData!$D:$D,'Publication Table (%)'!L$7)/
SUMIFS(AllPublicationData!$E:$E,AllPublicationData!$A:$A,'Publication Table (%)'!$B86,AllPublicationData!$B:$B,'Publication Table (%)'!$C$4,AllPublicationData!$D:$D,'Publication Table (%)'!L$7),
SUMIFS(AllPublicationData!$G:$G,AllPublicationData!$A:$A,'Publication Table (%)'!$B86,AllPublicationData!$B:$B,'Publication Table (%)'!L$7)/
SUMIFS(AllPublicationData!$E:$E,AllPublicationData!$A:$A,'Publication Table (%)'!$B86,AllPublicationData!$B:$B,'Publication Table (%)'!L$7)),
IF('Publication Table (%)'!$C$5="Operations cancelled for clinical reasons",
IFERROR(SUMIFS(AllPublicationData!$H:$H,AllPublicationData!$A:$A,'Publication Table (%)'!$B86,AllPublicationData!$B:$B,'Publication Table (%)'!$C$4,AllPublicationData!$D:$D,'Publication Table (%)'!L$7)/
SUMIFS(AllPublicationData!$E:$E,AllPublicationData!$A:$A,'Publication Table (%)'!$B86,AllPublicationData!$B:$B,'Publication Table (%)'!$C$4,AllPublicationData!$D:$D,'Publication Table (%)'!L$7),
SUMIFS(AllPublicationData!$H:$H,AllPublicationData!$A:$A,'Publication Table (%)'!$B86,AllPublicationData!$B:$B,'Publication Table (%)'!L$7)/
SUMIFS(AllPublicationData!$E:$E,AllPublicationData!$A:$A,'Publication Table (%)'!$B86,AllPublicationData!$B:$B,'Publication Table (%)'!L$7)),
IF('Publication Table (%)'!$C$5="Operations cancelled for non-clinical/capacity reasons",
IFERROR(SUMIFS(AllPublicationData!$I:$I,AllPublicationData!$A:$A,'Publication Table (%)'!$B86,AllPublicationData!$B:$B,'Publication Table (%)'!$C$4,AllPublicationData!$D:$D,'Publication Table (%)'!L$7)/
SUMIFS(AllPublicationData!$E:$E,AllPublicationData!$A:$A,'Publication Table (%)'!$B86,AllPublicationData!$B:$B,'Publication Table (%)'!$C$4,AllPublicationData!$D:$D,'Publication Table (%)'!L$7),
SUMIFS(AllPublicationData!$I:$I,AllPublicationData!$A:$A,'Publication Table (%)'!$B86,AllPublicationData!$B:$B,'Publication Table (%)'!L$7)/
SUMIFS(AllPublicationData!$E:$E,AllPublicationData!$A:$A,'Publication Table (%)'!$B86,AllPublicationData!$B:$B,'Publication Table (%)'!L$7)),
IF('Publication Table (%)'!$C$5="Cancellations for other reasons",
IFERROR(SUMIFS(AllPublicationData!$J:$J,AllPublicationData!$A:$A,'Publication Table (%)'!$B86,AllPublicationData!$B:$B,'Publication Table (%)'!$C$4,AllPublicationData!$D:$D,'Publication Table (%)'!L$7)/
SUMIFS(AllPublicationData!$E:$E,AllPublicationData!$A:$A,'Publication Table (%)'!$B86,AllPublicationData!$B:$B,'Publication Table (%)'!$C$4,AllPublicationData!$D:$D,'Publication Table (%)'!L$7),
SUMIFS(AllPublicationData!$J:$J,AllPublicationData!$A:$A,'Publication Table (%)'!$B86,AllPublicationData!$B:$B,'Publication Table (%)'!L$7)/
SUMIFS(AllPublicationData!$E:$E,AllPublicationData!$A:$A,'Publication Table (%)'!$B86,AllPublicationData!$B:$B,'Publication Table (%)'!L$7)))))))</f>
        <v>8.2573874620270646E-2</v>
      </c>
      <c r="M86" s="96">
        <f>IF('Publication Table (%)'!$C$5="All Cancelled Operations",
IFERROR(SUMIFS(AllPublicationData!$F:$F,AllPublicationData!$A:$A,'Publication Table (%)'!$B86,AllPublicationData!$B:$B,'Publication Table (%)'!$C$4,AllPublicationData!$D:$D,'Publication Table (%)'!M$7)/
SUMIFS(AllPublicationData!$E:$E,AllPublicationData!$A:$A,'Publication Table (%)'!$B86,AllPublicationData!$B:$B,'Publication Table (%)'!$C$4,AllPublicationData!$D:$D,'Publication Table (%)'!M$7),
SUMIFS(AllPublicationData!$F:$F,AllPublicationData!$A:$A,'Publication Table (%)'!$B86,AllPublicationData!$B:$B,'Publication Table (%)'!M$7)/
SUMIFS(AllPublicationData!$E:$E,AllPublicationData!$A:$A,'Publication Table (%)'!$B86,AllPublicationData!$B:$B,'Publication Table (%)'!M$7)),
IF('Publication Table (%)'!$C$5="Operations cancelled by patient",
IFERROR(SUMIFS(AllPublicationData!$G:$G,AllPublicationData!$A:$A,'Publication Table (%)'!$B86,AllPublicationData!$B:$B,'Publication Table (%)'!$C$4,AllPublicationData!$D:$D,'Publication Table (%)'!M$7)/
SUMIFS(AllPublicationData!$E:$E,AllPublicationData!$A:$A,'Publication Table (%)'!$B86,AllPublicationData!$B:$B,'Publication Table (%)'!$C$4,AllPublicationData!$D:$D,'Publication Table (%)'!M$7),
SUMIFS(AllPublicationData!$G:$G,AllPublicationData!$A:$A,'Publication Table (%)'!$B86,AllPublicationData!$B:$B,'Publication Table (%)'!M$7)/
SUMIFS(AllPublicationData!$E:$E,AllPublicationData!$A:$A,'Publication Table (%)'!$B86,AllPublicationData!$B:$B,'Publication Table (%)'!M$7)),
IF('Publication Table (%)'!$C$5="Operations cancelled for clinical reasons",
IFERROR(SUMIFS(AllPublicationData!$H:$H,AllPublicationData!$A:$A,'Publication Table (%)'!$B86,AllPublicationData!$B:$B,'Publication Table (%)'!$C$4,AllPublicationData!$D:$D,'Publication Table (%)'!M$7)/
SUMIFS(AllPublicationData!$E:$E,AllPublicationData!$A:$A,'Publication Table (%)'!$B86,AllPublicationData!$B:$B,'Publication Table (%)'!$C$4,AllPublicationData!$D:$D,'Publication Table (%)'!M$7),
SUMIFS(AllPublicationData!$H:$H,AllPublicationData!$A:$A,'Publication Table (%)'!$B86,AllPublicationData!$B:$B,'Publication Table (%)'!M$7)/
SUMIFS(AllPublicationData!$E:$E,AllPublicationData!$A:$A,'Publication Table (%)'!$B86,AllPublicationData!$B:$B,'Publication Table (%)'!M$7)),
IF('Publication Table (%)'!$C$5="Operations cancelled for non-clinical/capacity reasons",
IFERROR(SUMIFS(AllPublicationData!$I:$I,AllPublicationData!$A:$A,'Publication Table (%)'!$B86,AllPublicationData!$B:$B,'Publication Table (%)'!$C$4,AllPublicationData!$D:$D,'Publication Table (%)'!M$7)/
SUMIFS(AllPublicationData!$E:$E,AllPublicationData!$A:$A,'Publication Table (%)'!$B86,AllPublicationData!$B:$B,'Publication Table (%)'!$C$4,AllPublicationData!$D:$D,'Publication Table (%)'!M$7),
SUMIFS(AllPublicationData!$I:$I,AllPublicationData!$A:$A,'Publication Table (%)'!$B86,AllPublicationData!$B:$B,'Publication Table (%)'!M$7)/
SUMIFS(AllPublicationData!$E:$E,AllPublicationData!$A:$A,'Publication Table (%)'!$B86,AllPublicationData!$B:$B,'Publication Table (%)'!M$7)),
IF('Publication Table (%)'!$C$5="Cancellations for other reasons",
IFERROR(SUMIFS(AllPublicationData!$J:$J,AllPublicationData!$A:$A,'Publication Table (%)'!$B86,AllPublicationData!$B:$B,'Publication Table (%)'!$C$4,AllPublicationData!$D:$D,'Publication Table (%)'!M$7)/
SUMIFS(AllPublicationData!$E:$E,AllPublicationData!$A:$A,'Publication Table (%)'!$B86,AllPublicationData!$B:$B,'Publication Table (%)'!$C$4,AllPublicationData!$D:$D,'Publication Table (%)'!M$7),
SUMIFS(AllPublicationData!$J:$J,AllPublicationData!$A:$A,'Publication Table (%)'!$B86,AllPublicationData!$B:$B,'Publication Table (%)'!M$7)/
SUMIFS(AllPublicationData!$E:$E,AllPublicationData!$A:$A,'Publication Table (%)'!$B86,AllPublicationData!$B:$B,'Publication Table (%)'!M$7)))))))</f>
        <v>0.11742424242424243</v>
      </c>
      <c r="N86" s="96">
        <f>IF('Publication Table (%)'!$C$5="All Cancelled Operations",
IFERROR(SUMIFS(AllPublicationData!$F:$F,AllPublicationData!$A:$A,'Publication Table (%)'!$B86,AllPublicationData!$B:$B,'Publication Table (%)'!$C$4,AllPublicationData!$D:$D,'Publication Table (%)'!N$7)/
SUMIFS(AllPublicationData!$E:$E,AllPublicationData!$A:$A,'Publication Table (%)'!$B86,AllPublicationData!$B:$B,'Publication Table (%)'!$C$4,AllPublicationData!$D:$D,'Publication Table (%)'!N$7),
SUMIFS(AllPublicationData!$F:$F,AllPublicationData!$A:$A,'Publication Table (%)'!$B86,AllPublicationData!$B:$B,'Publication Table (%)'!N$7)/
SUMIFS(AllPublicationData!$E:$E,AllPublicationData!$A:$A,'Publication Table (%)'!$B86,AllPublicationData!$B:$B,'Publication Table (%)'!N$7)),
IF('Publication Table (%)'!$C$5="Operations cancelled by patient",
IFERROR(SUMIFS(AllPublicationData!$G:$G,AllPublicationData!$A:$A,'Publication Table (%)'!$B86,AllPublicationData!$B:$B,'Publication Table (%)'!$C$4,AllPublicationData!$D:$D,'Publication Table (%)'!N$7)/
SUMIFS(AllPublicationData!$E:$E,AllPublicationData!$A:$A,'Publication Table (%)'!$B86,AllPublicationData!$B:$B,'Publication Table (%)'!$C$4,AllPublicationData!$D:$D,'Publication Table (%)'!N$7),
SUMIFS(AllPublicationData!$G:$G,AllPublicationData!$A:$A,'Publication Table (%)'!$B86,AllPublicationData!$B:$B,'Publication Table (%)'!N$7)/
SUMIFS(AllPublicationData!$E:$E,AllPublicationData!$A:$A,'Publication Table (%)'!$B86,AllPublicationData!$B:$B,'Publication Table (%)'!N$7)),
IF('Publication Table (%)'!$C$5="Operations cancelled for clinical reasons",
IFERROR(SUMIFS(AllPublicationData!$H:$H,AllPublicationData!$A:$A,'Publication Table (%)'!$B86,AllPublicationData!$B:$B,'Publication Table (%)'!$C$4,AllPublicationData!$D:$D,'Publication Table (%)'!N$7)/
SUMIFS(AllPublicationData!$E:$E,AllPublicationData!$A:$A,'Publication Table (%)'!$B86,AllPublicationData!$B:$B,'Publication Table (%)'!$C$4,AllPublicationData!$D:$D,'Publication Table (%)'!N$7),
SUMIFS(AllPublicationData!$H:$H,AllPublicationData!$A:$A,'Publication Table (%)'!$B86,AllPublicationData!$B:$B,'Publication Table (%)'!N$7)/
SUMIFS(AllPublicationData!$E:$E,AllPublicationData!$A:$A,'Publication Table (%)'!$B86,AllPublicationData!$B:$B,'Publication Table (%)'!N$7)),
IF('Publication Table (%)'!$C$5="Operations cancelled for non-clinical/capacity reasons",
IFERROR(SUMIFS(AllPublicationData!$I:$I,AllPublicationData!$A:$A,'Publication Table (%)'!$B86,AllPublicationData!$B:$B,'Publication Table (%)'!$C$4,AllPublicationData!$D:$D,'Publication Table (%)'!N$7)/
SUMIFS(AllPublicationData!$E:$E,AllPublicationData!$A:$A,'Publication Table (%)'!$B86,AllPublicationData!$B:$B,'Publication Table (%)'!$C$4,AllPublicationData!$D:$D,'Publication Table (%)'!N$7),
SUMIFS(AllPublicationData!$I:$I,AllPublicationData!$A:$A,'Publication Table (%)'!$B86,AllPublicationData!$B:$B,'Publication Table (%)'!N$7)/
SUMIFS(AllPublicationData!$E:$E,AllPublicationData!$A:$A,'Publication Table (%)'!$B86,AllPublicationData!$B:$B,'Publication Table (%)'!N$7)),
IF('Publication Table (%)'!$C$5="Cancellations for other reasons",
IFERROR(SUMIFS(AllPublicationData!$J:$J,AllPublicationData!$A:$A,'Publication Table (%)'!$B86,AllPublicationData!$B:$B,'Publication Table (%)'!$C$4,AllPublicationData!$D:$D,'Publication Table (%)'!N$7)/
SUMIFS(AllPublicationData!$E:$E,AllPublicationData!$A:$A,'Publication Table (%)'!$B86,AllPublicationData!$B:$B,'Publication Table (%)'!$C$4,AllPublicationData!$D:$D,'Publication Table (%)'!N$7),
SUMIFS(AllPublicationData!$J:$J,AllPublicationData!$A:$A,'Publication Table (%)'!$B86,AllPublicationData!$B:$B,'Publication Table (%)'!N$7)/
SUMIFS(AllPublicationData!$E:$E,AllPublicationData!$A:$A,'Publication Table (%)'!$B86,AllPublicationData!$B:$B,'Publication Table (%)'!N$7)))))))</f>
        <v>9.0651558073654395E-2</v>
      </c>
      <c r="O86" s="96">
        <f>IF('Publication Table (%)'!$C$5="All Cancelled Operations",
IFERROR(SUMIFS(AllPublicationData!$F:$F,AllPublicationData!$A:$A,'Publication Table (%)'!$B86,AllPublicationData!$B:$B,'Publication Table (%)'!$C$4,AllPublicationData!$D:$D,'Publication Table (%)'!O$7)/
SUMIFS(AllPublicationData!$E:$E,AllPublicationData!$A:$A,'Publication Table (%)'!$B86,AllPublicationData!$B:$B,'Publication Table (%)'!$C$4,AllPublicationData!$D:$D,'Publication Table (%)'!O$7),
SUMIFS(AllPublicationData!$F:$F,AllPublicationData!$A:$A,'Publication Table (%)'!$B86,AllPublicationData!$B:$B,'Publication Table (%)'!O$7)/
SUMIFS(AllPublicationData!$E:$E,AllPublicationData!$A:$A,'Publication Table (%)'!$B86,AllPublicationData!$B:$B,'Publication Table (%)'!O$7)),
IF('Publication Table (%)'!$C$5="Operations cancelled by patient",
IFERROR(SUMIFS(AllPublicationData!$G:$G,AllPublicationData!$A:$A,'Publication Table (%)'!$B86,AllPublicationData!$B:$B,'Publication Table (%)'!$C$4,AllPublicationData!$D:$D,'Publication Table (%)'!O$7)/
SUMIFS(AllPublicationData!$E:$E,AllPublicationData!$A:$A,'Publication Table (%)'!$B86,AllPublicationData!$B:$B,'Publication Table (%)'!$C$4,AllPublicationData!$D:$D,'Publication Table (%)'!O$7),
SUMIFS(AllPublicationData!$G:$G,AllPublicationData!$A:$A,'Publication Table (%)'!$B86,AllPublicationData!$B:$B,'Publication Table (%)'!O$7)/
SUMIFS(AllPublicationData!$E:$E,AllPublicationData!$A:$A,'Publication Table (%)'!$B86,AllPublicationData!$B:$B,'Publication Table (%)'!O$7)),
IF('Publication Table (%)'!$C$5="Operations cancelled for clinical reasons",
IFERROR(SUMIFS(AllPublicationData!$H:$H,AllPublicationData!$A:$A,'Publication Table (%)'!$B86,AllPublicationData!$B:$B,'Publication Table (%)'!$C$4,AllPublicationData!$D:$D,'Publication Table (%)'!O$7)/
SUMIFS(AllPublicationData!$E:$E,AllPublicationData!$A:$A,'Publication Table (%)'!$B86,AllPublicationData!$B:$B,'Publication Table (%)'!$C$4,AllPublicationData!$D:$D,'Publication Table (%)'!O$7),
SUMIFS(AllPublicationData!$H:$H,AllPublicationData!$A:$A,'Publication Table (%)'!$B86,AllPublicationData!$B:$B,'Publication Table (%)'!O$7)/
SUMIFS(AllPublicationData!$E:$E,AllPublicationData!$A:$A,'Publication Table (%)'!$B86,AllPublicationData!$B:$B,'Publication Table (%)'!O$7)),
IF('Publication Table (%)'!$C$5="Operations cancelled for non-clinical/capacity reasons",
IFERROR(SUMIFS(AllPublicationData!$I:$I,AllPublicationData!$A:$A,'Publication Table (%)'!$B86,AllPublicationData!$B:$B,'Publication Table (%)'!$C$4,AllPublicationData!$D:$D,'Publication Table (%)'!O$7)/
SUMIFS(AllPublicationData!$E:$E,AllPublicationData!$A:$A,'Publication Table (%)'!$B86,AllPublicationData!$B:$B,'Publication Table (%)'!$C$4,AllPublicationData!$D:$D,'Publication Table (%)'!O$7),
SUMIFS(AllPublicationData!$I:$I,AllPublicationData!$A:$A,'Publication Table (%)'!$B86,AllPublicationData!$B:$B,'Publication Table (%)'!O$7)/
SUMIFS(AllPublicationData!$E:$E,AllPublicationData!$A:$A,'Publication Table (%)'!$B86,AllPublicationData!$B:$B,'Publication Table (%)'!O$7)),
IF('Publication Table (%)'!$C$5="Cancellations for other reasons",
IFERROR(SUMIFS(AllPublicationData!$J:$J,AllPublicationData!$A:$A,'Publication Table (%)'!$B86,AllPublicationData!$B:$B,'Publication Table (%)'!$C$4,AllPublicationData!$D:$D,'Publication Table (%)'!O$7)/
SUMIFS(AllPublicationData!$E:$E,AllPublicationData!$A:$A,'Publication Table (%)'!$B86,AllPublicationData!$B:$B,'Publication Table (%)'!$C$4,AllPublicationData!$D:$D,'Publication Table (%)'!O$7),
SUMIFS(AllPublicationData!$J:$J,AllPublicationData!$A:$A,'Publication Table (%)'!$B86,AllPublicationData!$B:$B,'Publication Table (%)'!O$7)/
SUMIFS(AllPublicationData!$E:$E,AllPublicationData!$A:$A,'Publication Table (%)'!$B86,AllPublicationData!$B:$B,'Publication Table (%)'!O$7)))))))</f>
        <v>8.9426617569700162E-2</v>
      </c>
      <c r="P86" s="96">
        <f>IF('Publication Table (%)'!$C$5="All Cancelled Operations",
IFERROR(SUMIFS(AllPublicationData!$F:$F,AllPublicationData!$A:$A,'Publication Table (%)'!$B86,AllPublicationData!$B:$B,'Publication Table (%)'!$C$4,AllPublicationData!$D:$D,'Publication Table (%)'!P$7)/
SUMIFS(AllPublicationData!$E:$E,AllPublicationData!$A:$A,'Publication Table (%)'!$B86,AllPublicationData!$B:$B,'Publication Table (%)'!$C$4,AllPublicationData!$D:$D,'Publication Table (%)'!P$7),
SUMIFS(AllPublicationData!$F:$F,AllPublicationData!$A:$A,'Publication Table (%)'!$B86,AllPublicationData!$B:$B,'Publication Table (%)'!P$7)/
SUMIFS(AllPublicationData!$E:$E,AllPublicationData!$A:$A,'Publication Table (%)'!$B86,AllPublicationData!$B:$B,'Publication Table (%)'!P$7)),
IF('Publication Table (%)'!$C$5="Operations cancelled by patient",
IFERROR(SUMIFS(AllPublicationData!$G:$G,AllPublicationData!$A:$A,'Publication Table (%)'!$B86,AllPublicationData!$B:$B,'Publication Table (%)'!$C$4,AllPublicationData!$D:$D,'Publication Table (%)'!P$7)/
SUMIFS(AllPublicationData!$E:$E,AllPublicationData!$A:$A,'Publication Table (%)'!$B86,AllPublicationData!$B:$B,'Publication Table (%)'!$C$4,AllPublicationData!$D:$D,'Publication Table (%)'!P$7),
SUMIFS(AllPublicationData!$G:$G,AllPublicationData!$A:$A,'Publication Table (%)'!$B86,AllPublicationData!$B:$B,'Publication Table (%)'!P$7)/
SUMIFS(AllPublicationData!$E:$E,AllPublicationData!$A:$A,'Publication Table (%)'!$B86,AllPublicationData!$B:$B,'Publication Table (%)'!P$7)),
IF('Publication Table (%)'!$C$5="Operations cancelled for clinical reasons",
IFERROR(SUMIFS(AllPublicationData!$H:$H,AllPublicationData!$A:$A,'Publication Table (%)'!$B86,AllPublicationData!$B:$B,'Publication Table (%)'!$C$4,AllPublicationData!$D:$D,'Publication Table (%)'!P$7)/
SUMIFS(AllPublicationData!$E:$E,AllPublicationData!$A:$A,'Publication Table (%)'!$B86,AllPublicationData!$B:$B,'Publication Table (%)'!$C$4,AllPublicationData!$D:$D,'Publication Table (%)'!P$7),
SUMIFS(AllPublicationData!$H:$H,AllPublicationData!$A:$A,'Publication Table (%)'!$B86,AllPublicationData!$B:$B,'Publication Table (%)'!P$7)/
SUMIFS(AllPublicationData!$E:$E,AllPublicationData!$A:$A,'Publication Table (%)'!$B86,AllPublicationData!$B:$B,'Publication Table (%)'!P$7)),
IF('Publication Table (%)'!$C$5="Operations cancelled for non-clinical/capacity reasons",
IFERROR(SUMIFS(AllPublicationData!$I:$I,AllPublicationData!$A:$A,'Publication Table (%)'!$B86,AllPublicationData!$B:$B,'Publication Table (%)'!$C$4,AllPublicationData!$D:$D,'Publication Table (%)'!P$7)/
SUMIFS(AllPublicationData!$E:$E,AllPublicationData!$A:$A,'Publication Table (%)'!$B86,AllPublicationData!$B:$B,'Publication Table (%)'!$C$4,AllPublicationData!$D:$D,'Publication Table (%)'!P$7),
SUMIFS(AllPublicationData!$I:$I,AllPublicationData!$A:$A,'Publication Table (%)'!$B86,AllPublicationData!$B:$B,'Publication Table (%)'!P$7)/
SUMIFS(AllPublicationData!$E:$E,AllPublicationData!$A:$A,'Publication Table (%)'!$B86,AllPublicationData!$B:$B,'Publication Table (%)'!P$7)),
IF('Publication Table (%)'!$C$5="Cancellations for other reasons",
IFERROR(SUMIFS(AllPublicationData!$J:$J,AllPublicationData!$A:$A,'Publication Table (%)'!$B86,AllPublicationData!$B:$B,'Publication Table (%)'!$C$4,AllPublicationData!$D:$D,'Publication Table (%)'!P$7)/
SUMIFS(AllPublicationData!$E:$E,AllPublicationData!$A:$A,'Publication Table (%)'!$B86,AllPublicationData!$B:$B,'Publication Table (%)'!$C$4,AllPublicationData!$D:$D,'Publication Table (%)'!P$7),
SUMIFS(AllPublicationData!$J:$J,AllPublicationData!$A:$A,'Publication Table (%)'!$B86,AllPublicationData!$B:$B,'Publication Table (%)'!P$7)/
SUMIFS(AllPublicationData!$E:$E,AllPublicationData!$A:$A,'Publication Table (%)'!$B86,AllPublicationData!$B:$B,'Publication Table (%)'!P$7)))))))</f>
        <v>7.1146245059288543E-2</v>
      </c>
      <c r="Q86" s="96">
        <f>IF('Publication Table (%)'!$C$5="All Cancelled Operations",
IFERROR(SUMIFS(AllPublicationData!$F:$F,AllPublicationData!$A:$A,'Publication Table (%)'!$B86,AllPublicationData!$B:$B,'Publication Table (%)'!$C$4,AllPublicationData!$D:$D,'Publication Table (%)'!Q$7)/
SUMIFS(AllPublicationData!$E:$E,AllPublicationData!$A:$A,'Publication Table (%)'!$B86,AllPublicationData!$B:$B,'Publication Table (%)'!$C$4,AllPublicationData!$D:$D,'Publication Table (%)'!Q$7),
SUMIFS(AllPublicationData!$F:$F,AllPublicationData!$A:$A,'Publication Table (%)'!$B86,AllPublicationData!$B:$B,'Publication Table (%)'!Q$7)/
SUMIFS(AllPublicationData!$E:$E,AllPublicationData!$A:$A,'Publication Table (%)'!$B86,AllPublicationData!$B:$B,'Publication Table (%)'!Q$7)),
IF('Publication Table (%)'!$C$5="Operations cancelled by patient",
IFERROR(SUMIFS(AllPublicationData!$G:$G,AllPublicationData!$A:$A,'Publication Table (%)'!$B86,AllPublicationData!$B:$B,'Publication Table (%)'!$C$4,AllPublicationData!$D:$D,'Publication Table (%)'!Q$7)/
SUMIFS(AllPublicationData!$E:$E,AllPublicationData!$A:$A,'Publication Table (%)'!$B86,AllPublicationData!$B:$B,'Publication Table (%)'!$C$4,AllPublicationData!$D:$D,'Publication Table (%)'!Q$7),
SUMIFS(AllPublicationData!$G:$G,AllPublicationData!$A:$A,'Publication Table (%)'!$B86,AllPublicationData!$B:$B,'Publication Table (%)'!Q$7)/
SUMIFS(AllPublicationData!$E:$E,AllPublicationData!$A:$A,'Publication Table (%)'!$B86,AllPublicationData!$B:$B,'Publication Table (%)'!Q$7)),
IF('Publication Table (%)'!$C$5="Operations cancelled for clinical reasons",
IFERROR(SUMIFS(AllPublicationData!$H:$H,AllPublicationData!$A:$A,'Publication Table (%)'!$B86,AllPublicationData!$B:$B,'Publication Table (%)'!$C$4,AllPublicationData!$D:$D,'Publication Table (%)'!Q$7)/
SUMIFS(AllPublicationData!$E:$E,AllPublicationData!$A:$A,'Publication Table (%)'!$B86,AllPublicationData!$B:$B,'Publication Table (%)'!$C$4,AllPublicationData!$D:$D,'Publication Table (%)'!Q$7),
SUMIFS(AllPublicationData!$H:$H,AllPublicationData!$A:$A,'Publication Table (%)'!$B86,AllPublicationData!$B:$B,'Publication Table (%)'!Q$7)/
SUMIFS(AllPublicationData!$E:$E,AllPublicationData!$A:$A,'Publication Table (%)'!$B86,AllPublicationData!$B:$B,'Publication Table (%)'!Q$7)),
IF('Publication Table (%)'!$C$5="Operations cancelled for non-clinical/capacity reasons",
IFERROR(SUMIFS(AllPublicationData!$I:$I,AllPublicationData!$A:$A,'Publication Table (%)'!$B86,AllPublicationData!$B:$B,'Publication Table (%)'!$C$4,AllPublicationData!$D:$D,'Publication Table (%)'!Q$7)/
SUMIFS(AllPublicationData!$E:$E,AllPublicationData!$A:$A,'Publication Table (%)'!$B86,AllPublicationData!$B:$B,'Publication Table (%)'!$C$4,AllPublicationData!$D:$D,'Publication Table (%)'!Q$7),
SUMIFS(AllPublicationData!$I:$I,AllPublicationData!$A:$A,'Publication Table (%)'!$B86,AllPublicationData!$B:$B,'Publication Table (%)'!Q$7)/
SUMIFS(AllPublicationData!$E:$E,AllPublicationData!$A:$A,'Publication Table (%)'!$B86,AllPublicationData!$B:$B,'Publication Table (%)'!Q$7)),
IF('Publication Table (%)'!$C$5="Cancellations for other reasons",
IFERROR(SUMIFS(AllPublicationData!$J:$J,AllPublicationData!$A:$A,'Publication Table (%)'!$B86,AllPublicationData!$B:$B,'Publication Table (%)'!$C$4,AllPublicationData!$D:$D,'Publication Table (%)'!Q$7)/
SUMIFS(AllPublicationData!$E:$E,AllPublicationData!$A:$A,'Publication Table (%)'!$B86,AllPublicationData!$B:$B,'Publication Table (%)'!$C$4,AllPublicationData!$D:$D,'Publication Table (%)'!Q$7),
SUMIFS(AllPublicationData!$J:$J,AllPublicationData!$A:$A,'Publication Table (%)'!$B86,AllPublicationData!$B:$B,'Publication Table (%)'!Q$7)/
SUMIFS(AllPublicationData!$E:$E,AllPublicationData!$A:$A,'Publication Table (%)'!$B86,AllPublicationData!$B:$B,'Publication Table (%)'!Q$7)))))))</f>
        <v>6.6666666666666666E-2</v>
      </c>
      <c r="R86" s="96">
        <f>IF('Publication Table (%)'!$C$5="All Cancelled Operations",
IFERROR(SUMIFS(AllPublicationData!$F:$F,AllPublicationData!$A:$A,'Publication Table (%)'!$B86,AllPublicationData!$B:$B,'Publication Table (%)'!$C$4,AllPublicationData!$D:$D,'Publication Table (%)'!R$7)/
SUMIFS(AllPublicationData!$E:$E,AllPublicationData!$A:$A,'Publication Table (%)'!$B86,AllPublicationData!$B:$B,'Publication Table (%)'!$C$4,AllPublicationData!$D:$D,'Publication Table (%)'!R$7),
SUMIFS(AllPublicationData!$F:$F,AllPublicationData!$A:$A,'Publication Table (%)'!$B86,AllPublicationData!$B:$B,'Publication Table (%)'!R$7)/
SUMIFS(AllPublicationData!$E:$E,AllPublicationData!$A:$A,'Publication Table (%)'!$B86,AllPublicationData!$B:$B,'Publication Table (%)'!R$7)),
IF('Publication Table (%)'!$C$5="Operations cancelled by patient",
IFERROR(SUMIFS(AllPublicationData!$G:$G,AllPublicationData!$A:$A,'Publication Table (%)'!$B86,AllPublicationData!$B:$B,'Publication Table (%)'!$C$4,AllPublicationData!$D:$D,'Publication Table (%)'!R$7)/
SUMIFS(AllPublicationData!$E:$E,AllPublicationData!$A:$A,'Publication Table (%)'!$B86,AllPublicationData!$B:$B,'Publication Table (%)'!$C$4,AllPublicationData!$D:$D,'Publication Table (%)'!R$7),
SUMIFS(AllPublicationData!$G:$G,AllPublicationData!$A:$A,'Publication Table (%)'!$B86,AllPublicationData!$B:$B,'Publication Table (%)'!R$7)/
SUMIFS(AllPublicationData!$E:$E,AllPublicationData!$A:$A,'Publication Table (%)'!$B86,AllPublicationData!$B:$B,'Publication Table (%)'!R$7)),
IF('Publication Table (%)'!$C$5="Operations cancelled for clinical reasons",
IFERROR(SUMIFS(AllPublicationData!$H:$H,AllPublicationData!$A:$A,'Publication Table (%)'!$B86,AllPublicationData!$B:$B,'Publication Table (%)'!$C$4,AllPublicationData!$D:$D,'Publication Table (%)'!R$7)/
SUMIFS(AllPublicationData!$E:$E,AllPublicationData!$A:$A,'Publication Table (%)'!$B86,AllPublicationData!$B:$B,'Publication Table (%)'!$C$4,AllPublicationData!$D:$D,'Publication Table (%)'!R$7),
SUMIFS(AllPublicationData!$H:$H,AllPublicationData!$A:$A,'Publication Table (%)'!$B86,AllPublicationData!$B:$B,'Publication Table (%)'!R$7)/
SUMIFS(AllPublicationData!$E:$E,AllPublicationData!$A:$A,'Publication Table (%)'!$B86,AllPublicationData!$B:$B,'Publication Table (%)'!R$7)),
IF('Publication Table (%)'!$C$5="Operations cancelled for non-clinical/capacity reasons",
IFERROR(SUMIFS(AllPublicationData!$I:$I,AllPublicationData!$A:$A,'Publication Table (%)'!$B86,AllPublicationData!$B:$B,'Publication Table (%)'!$C$4,AllPublicationData!$D:$D,'Publication Table (%)'!R$7)/
SUMIFS(AllPublicationData!$E:$E,AllPublicationData!$A:$A,'Publication Table (%)'!$B86,AllPublicationData!$B:$B,'Publication Table (%)'!$C$4,AllPublicationData!$D:$D,'Publication Table (%)'!R$7),
SUMIFS(AllPublicationData!$I:$I,AllPublicationData!$A:$A,'Publication Table (%)'!$B86,AllPublicationData!$B:$B,'Publication Table (%)'!R$7)/
SUMIFS(AllPublicationData!$E:$E,AllPublicationData!$A:$A,'Publication Table (%)'!$B86,AllPublicationData!$B:$B,'Publication Table (%)'!R$7)),
IF('Publication Table (%)'!$C$5="Cancellations for other reasons",
IFERROR(SUMIFS(AllPublicationData!$J:$J,AllPublicationData!$A:$A,'Publication Table (%)'!$B86,AllPublicationData!$B:$B,'Publication Table (%)'!$C$4,AllPublicationData!$D:$D,'Publication Table (%)'!R$7)/
SUMIFS(AllPublicationData!$E:$E,AllPublicationData!$A:$A,'Publication Table (%)'!$B86,AllPublicationData!$B:$B,'Publication Table (%)'!$C$4,AllPublicationData!$D:$D,'Publication Table (%)'!R$7),
SUMIFS(AllPublicationData!$J:$J,AllPublicationData!$A:$A,'Publication Table (%)'!$B86,AllPublicationData!$B:$B,'Publication Table (%)'!R$7)/
SUMIFS(AllPublicationData!$E:$E,AllPublicationData!$A:$A,'Publication Table (%)'!$B86,AllPublicationData!$B:$B,'Publication Table (%)'!R$7)))))))</f>
        <v>7.5702629193109702E-2</v>
      </c>
      <c r="S86" s="96">
        <f>IF('Publication Table (%)'!$C$5="All Cancelled Operations",
IFERROR(SUMIFS(AllPublicationData!$F:$F,AllPublicationData!$A:$A,'Publication Table (%)'!$B86,AllPublicationData!$B:$B,'Publication Table (%)'!$C$4,AllPublicationData!$D:$D,'Publication Table (%)'!S$7)/
SUMIFS(AllPublicationData!$E:$E,AllPublicationData!$A:$A,'Publication Table (%)'!$B86,AllPublicationData!$B:$B,'Publication Table (%)'!$C$4,AllPublicationData!$D:$D,'Publication Table (%)'!S$7),
SUMIFS(AllPublicationData!$F:$F,AllPublicationData!$A:$A,'Publication Table (%)'!$B86,AllPublicationData!$B:$B,'Publication Table (%)'!S$7)/
SUMIFS(AllPublicationData!$E:$E,AllPublicationData!$A:$A,'Publication Table (%)'!$B86,AllPublicationData!$B:$B,'Publication Table (%)'!S$7)),
IF('Publication Table (%)'!$C$5="Operations cancelled by patient",
IFERROR(SUMIFS(AllPublicationData!$G:$G,AllPublicationData!$A:$A,'Publication Table (%)'!$B86,AllPublicationData!$B:$B,'Publication Table (%)'!$C$4,AllPublicationData!$D:$D,'Publication Table (%)'!S$7)/
SUMIFS(AllPublicationData!$E:$E,AllPublicationData!$A:$A,'Publication Table (%)'!$B86,AllPublicationData!$B:$B,'Publication Table (%)'!$C$4,AllPublicationData!$D:$D,'Publication Table (%)'!S$7),
SUMIFS(AllPublicationData!$G:$G,AllPublicationData!$A:$A,'Publication Table (%)'!$B86,AllPublicationData!$B:$B,'Publication Table (%)'!S$7)/
SUMIFS(AllPublicationData!$E:$E,AllPublicationData!$A:$A,'Publication Table (%)'!$B86,AllPublicationData!$B:$B,'Publication Table (%)'!S$7)),
IF('Publication Table (%)'!$C$5="Operations cancelled for clinical reasons",
IFERROR(SUMIFS(AllPublicationData!$H:$H,AllPublicationData!$A:$A,'Publication Table (%)'!$B86,AllPublicationData!$B:$B,'Publication Table (%)'!$C$4,AllPublicationData!$D:$D,'Publication Table (%)'!S$7)/
SUMIFS(AllPublicationData!$E:$E,AllPublicationData!$A:$A,'Publication Table (%)'!$B86,AllPublicationData!$B:$B,'Publication Table (%)'!$C$4,AllPublicationData!$D:$D,'Publication Table (%)'!S$7),
SUMIFS(AllPublicationData!$H:$H,AllPublicationData!$A:$A,'Publication Table (%)'!$B86,AllPublicationData!$B:$B,'Publication Table (%)'!S$7)/
SUMIFS(AllPublicationData!$E:$E,AllPublicationData!$A:$A,'Publication Table (%)'!$B86,AllPublicationData!$B:$B,'Publication Table (%)'!S$7)),
IF('Publication Table (%)'!$C$5="Operations cancelled for non-clinical/capacity reasons",
IFERROR(SUMIFS(AllPublicationData!$I:$I,AllPublicationData!$A:$A,'Publication Table (%)'!$B86,AllPublicationData!$B:$B,'Publication Table (%)'!$C$4,AllPublicationData!$D:$D,'Publication Table (%)'!S$7)/
SUMIFS(AllPublicationData!$E:$E,AllPublicationData!$A:$A,'Publication Table (%)'!$B86,AllPublicationData!$B:$B,'Publication Table (%)'!$C$4,AllPublicationData!$D:$D,'Publication Table (%)'!S$7),
SUMIFS(AllPublicationData!$I:$I,AllPublicationData!$A:$A,'Publication Table (%)'!$B86,AllPublicationData!$B:$B,'Publication Table (%)'!S$7)/
SUMIFS(AllPublicationData!$E:$E,AllPublicationData!$A:$A,'Publication Table (%)'!$B86,AllPublicationData!$B:$B,'Publication Table (%)'!S$7)),
IF('Publication Table (%)'!$C$5="Cancellations for other reasons",
IFERROR(SUMIFS(AllPublicationData!$J:$J,AllPublicationData!$A:$A,'Publication Table (%)'!$B86,AllPublicationData!$B:$B,'Publication Table (%)'!$C$4,AllPublicationData!$D:$D,'Publication Table (%)'!S$7)/
SUMIFS(AllPublicationData!$E:$E,AllPublicationData!$A:$A,'Publication Table (%)'!$B86,AllPublicationData!$B:$B,'Publication Table (%)'!$C$4,AllPublicationData!$D:$D,'Publication Table (%)'!S$7),
SUMIFS(AllPublicationData!$J:$J,AllPublicationData!$A:$A,'Publication Table (%)'!$B86,AllPublicationData!$B:$B,'Publication Table (%)'!S$7)/
SUMIFS(AllPublicationData!$E:$E,AllPublicationData!$A:$A,'Publication Table (%)'!$B86,AllPublicationData!$B:$B,'Publication Table (%)'!S$7)))))))</f>
        <v>0.15322580645161291</v>
      </c>
    </row>
    <row r="87" spans="2:19" x14ac:dyDescent="0.35">
      <c r="B87" s="89">
        <v>43009</v>
      </c>
      <c r="C87" s="112">
        <f>IF('Publication Table (%)'!$C$5="All Cancelled Operations",
SUMIFS(AllPublicationData!$F:$F,AllPublicationData!$A:$A,'Publication Table (%)'!$B87,AllPublicationData!$B:$B,'Publication Table (%)'!$C$4),
IF('Publication Table (%)'!$C$5="Operations cancelled by patient",
SUMIFS(AllPublicationData!$G:$G,AllPublicationData!$A:$A,'Publication Table (%)'!$B87,AllPublicationData!$B:$B,'Publication Table (%)'!$C$4),
IF('Publication Table (%)'!$C$5="Operations cancelled for clinical reasons",
SUMIFS(AllPublicationData!$H:$H,AllPublicationData!$A:$A,'Publication Table (%)'!$B87,AllPublicationData!$B:$B,'Publication Table (%)'!$C$4),
IF('Publication Table (%)'!$C$5="Operations cancelled for non-clinical/capacity reasons",
SUMIFS(AllPublicationData!$I:$I,AllPublicationData!$A:$A,'Publication Table (%)'!$B87,AllPublicationData!$B:$B,'Publication Table (%)'!$C$4),
IF('Publication Table (%)'!$C$5="Cancellations for other reasons",
SUMIFS(AllPublicationData!$J:$J,AllPublicationData!$A:$A,'Publication Table (%)'!$B87,AllPublicationData!$B:$B,'Publication Table (%)'!$C$4))))))+
IF(AND($C$4="NHS Scotland",$C$5="All Cancelled Operations"),
SUMIFS(AllPublicationData!$F:$F,AllPublicationData!$A:$A,'Publication Table (%)'!$B87),
IF(AND($C$4="NHS Scotland",$C$5="Operations cancelled by patient"),
SUMIFS(AllPublicationData!$G:$G,AllPublicationData!$A:$A,'Publication Table (%)'!$B87),
IF(AND($C$4="NHS Scotland",$C$5="Operations cancelled for clinical reasons"),
SUMIFS(AllPublicationData!$H:$H,AllPublicationData!$A:$A,'Publication Table (%)'!$B87),
IF(AND($C$4="NHS Scotland",$C$5="Operations cancelled for non-clinical/capacity reasons"),
SUMIFS(AllPublicationData!$I:$I,AllPublicationData!$A:$A,'Publication Table (%)'!$B87),
IF(AND($C$4="NHS Scotland",$C$5="Cancellations for other reasons"),
SUMIFS(AllPublicationData!$J:$J,AllPublicationData!$A:$A,'Publication Table (%)'!$B87))))))</f>
        <v>2435</v>
      </c>
      <c r="D87" s="110">
        <f>IF(AND('Publication Table (%)'!$C$5="All Cancelled Operations",$C$4&lt;&gt;"NHS Scotland"),
IFERROR(SUMIFS(AllPublicationData!$F:$F,AllPublicationData!$A:$A,'Publication Table (%)'!$B87,AllPublicationData!$B:$B,'Publication Table (%)'!$C$4,AllPublicationData!$D:$D,'Publication Table (%)'!D$7)/
SUMIFS(AllPublicationData!$E:$E,AllPublicationData!$A:$A,'Publication Table (%)'!$B87,AllPublicationData!$B:$B,'Publication Table (%)'!$C$4,AllPublicationData!$D:$D,'Publication Table (%)'!D$7),
SUMIFS(AllPublicationData!$F:$F,AllPublicationData!$A:$A,'Publication Table (%)'!$B87,AllPublicationData!$B:$B,'Publication Table (%)'!D$7)/
SUMIFS(AllPublicationData!$E:$E,AllPublicationData!$A:$A,'Publication Table (%)'!$B87,AllPublicationData!$B:$B,'Publication Table (%)'!D$7)),
IF(AND('Publication Table (%)'!$C$5="Operations cancelled by patient",$C$4&lt;&gt;"NHS Scotland"),
IFERROR(SUMIFS(AllPublicationData!$G:$G,AllPublicationData!$A:$A,'Publication Table (%)'!$B87,AllPublicationData!$B:$B,'Publication Table (%)'!$C$4,AllPublicationData!$D:$D,'Publication Table (%)'!D$7)/
SUMIFS(AllPublicationData!$E:$E,AllPublicationData!$A:$A,'Publication Table (%)'!$B87,AllPublicationData!$B:$B,'Publication Table (%)'!$C$4,AllPublicationData!$D:$D,'Publication Table (%)'!D$7),
SUMIFS(AllPublicationData!$G:$G,AllPublicationData!$A:$A,'Publication Table (%)'!$B87,AllPublicationData!$B:$B,'Publication Table (%)'!D$7)/
SUMIFS(AllPublicationData!$E:$E,AllPublicationData!$A:$A,'Publication Table (%)'!$B87,AllPublicationData!$B:$B,'Publication Table (%)'!D$7)),
IF(AND('Publication Table (%)'!$C$5="Operations cancelled for clinical reasons",$C$4&lt;&gt;"NHS Scotland"),
IFERROR(SUMIFS(AllPublicationData!$H:$H,AllPublicationData!$A:$A,'Publication Table (%)'!$B87,AllPublicationData!$B:$B,'Publication Table (%)'!$C$4,AllPublicationData!$D:$D,'Publication Table (%)'!D$7)/
SUMIFS(AllPublicationData!$E:$E,AllPublicationData!$A:$A,'Publication Table (%)'!$B87,AllPublicationData!$B:$B,'Publication Table (%)'!$C$4,AllPublicationData!$D:$D,'Publication Table (%)'!D$7),
SUMIFS(AllPublicationData!$H:$H,AllPublicationData!$A:$A,'Publication Table (%)'!$B87,AllPublicationData!$B:$B,'Publication Table (%)'!D$7)/
SUMIFS(AllPublicationData!$E:$E,AllPublicationData!$A:$A,'Publication Table (%)'!$B87,AllPublicationData!$B:$B,'Publication Table (%)'!D$7)),
IF(AND('Publication Table (%)'!$C$5="Operations cancelled for non-clinical/capacity reasons",$C$4&lt;&gt;"NHS Scotland"),
IFERROR(SUMIFS(AllPublicationData!$I:$I,AllPublicationData!$A:$A,'Publication Table (%)'!$B87,AllPublicationData!$B:$B,'Publication Table (%)'!$C$4,AllPublicationData!$D:$D,'Publication Table (%)'!D$7)/
SUMIFS(AllPublicationData!$E:$E,AllPublicationData!$A:$A,'Publication Table (%)'!$B87,AllPublicationData!$B:$B,'Publication Table (%)'!$C$4,AllPublicationData!$D:$D,'Publication Table (%)'!D$7),
SUMIFS(AllPublicationData!$I:$I,AllPublicationData!$A:$A,'Publication Table (%)'!$B87,AllPublicationData!$B:$B,'Publication Table (%)'!D$7)/
SUMIFS(AllPublicationData!$E:$E,AllPublicationData!$A:$A,'Publication Table (%)'!$B87,AllPublicationData!$B:$B,'Publication Table (%)'!D$7)),
IF(AND('Publication Table (%)'!$C$5="Cancellations for other reasons",$C$4&lt;&gt;"NHS Scotland"),
IFERROR(SUMIFS(AllPublicationData!$J:$J,AllPublicationData!$A:$A,'Publication Table (%)'!$B87,AllPublicationData!$B:$B,'Publication Table (%)'!$C$4,AllPublicationData!$D:$D,'Publication Table (%)'!D$7)/
SUMIFS(AllPublicationData!$E:$E,AllPublicationData!$A:$A,'Publication Table (%)'!$B87,AllPublicationData!$B:$B,'Publication Table (%)'!$C$4,AllPublicationData!$D:$D,'Publication Table (%)'!D$7),
SUMIFS(AllPublicationData!$J:$J,AllPublicationData!$A:$A,'Publication Table (%)'!$B87,AllPublicationData!$B:$B,'Publication Table (%)'!D$7)/
SUMIFS(AllPublicationData!$E:$E,AllPublicationData!$A:$A,'Publication Table (%)'!$B87,AllPublicationData!$B:$B,'Publication Table (%)'!D$7)),
IF(AND($C$4="NHS Scotland",$C$5="All Cancelled Operations"),
SUMIFS(AllPublicationData!$F:$F,AllPublicationData!$A:$A,'Publication Table'!$B87)/
SUMIFS(AllPublicationData!$E:$E,AllPublicationData!$A:$A,'Publication Table'!$B87),
IF(AND($C$4="NHS Scotland",$C$5="Operations cancelled by patient"),
SUMIFS(AllPublicationData!$G:$G,AllPublicationData!$A:$A,'Publication Table'!$B87)/
SUMIFS(AllPublicationData!$E:$E,AllPublicationData!$A:$A,'Publication Table'!$B87),
IF(AND($C$4="NHS Scotland",$C$5="Operations cancelled for clinical reasons"),
SUMIFS(AllPublicationData!$H:$H,AllPublicationData!$A:$A,'Publication Table'!$B87)/
SUMIFS(AllPublicationData!$E:$E,AllPublicationData!$A:$A,'Publication Table'!$B87),
IF(AND($C$4="NHS Scotland",$C$5="Operations cancelled for non-clinical/capacity reasons"),
SUMIFS(AllPublicationData!$I:$I,AllPublicationData!$A:$A,'Publication Table'!$B87)/
SUMIFS(AllPublicationData!$E:$E,AllPublicationData!$A:$A,'Publication Table'!$B87),
IF(AND($C$4="NHS Scotland",$C$5="Cancellations for other reasons"),
SUMIFS(AllPublicationData!$J:$J,AllPublicationData!$A:$A,'Publication Table'!$B87)/
SUMIFS(AllPublicationData!$E:$E,AllPublicationData!$A:$A,'Publication Table'!$B87)))))))))))</f>
        <v>8.4825472026753987E-2</v>
      </c>
      <c r="E87" s="96">
        <f>IF('Publication Table (%)'!$C$5="All Cancelled Operations",
IFERROR(SUMIFS(AllPublicationData!$F:$F,AllPublicationData!$A:$A,'Publication Table (%)'!$B87,AllPublicationData!$B:$B,'Publication Table (%)'!$C$4,AllPublicationData!$D:$D,'Publication Table (%)'!E$7)/
SUMIFS(AllPublicationData!$E:$E,AllPublicationData!$A:$A,'Publication Table (%)'!$B87,AllPublicationData!$B:$B,'Publication Table (%)'!$C$4,AllPublicationData!$D:$D,'Publication Table (%)'!E$7),
SUMIFS(AllPublicationData!$F:$F,AllPublicationData!$A:$A,'Publication Table (%)'!$B87,AllPublicationData!$B:$B,'Publication Table (%)'!E$7)/
SUMIFS(AllPublicationData!$E:$E,AllPublicationData!$A:$A,'Publication Table (%)'!$B87,AllPublicationData!$B:$B,'Publication Table (%)'!E$7)),
IF('Publication Table (%)'!$C$5="Operations cancelled by patient",
IFERROR(SUMIFS(AllPublicationData!$G:$G,AllPublicationData!$A:$A,'Publication Table (%)'!$B87,AllPublicationData!$B:$B,'Publication Table (%)'!$C$4,AllPublicationData!$D:$D,'Publication Table (%)'!E$7)/
SUMIFS(AllPublicationData!$E:$E,AllPublicationData!$A:$A,'Publication Table (%)'!$B87,AllPublicationData!$B:$B,'Publication Table (%)'!$C$4,AllPublicationData!$D:$D,'Publication Table (%)'!E$7),
SUMIFS(AllPublicationData!$G:$G,AllPublicationData!$A:$A,'Publication Table (%)'!$B87,AllPublicationData!$B:$B,'Publication Table (%)'!E$7)/
SUMIFS(AllPublicationData!$E:$E,AllPublicationData!$A:$A,'Publication Table (%)'!$B87,AllPublicationData!$B:$B,'Publication Table (%)'!E$7)),
IF('Publication Table (%)'!$C$5="Operations cancelled for clinical reasons",
IFERROR(SUMIFS(AllPublicationData!$H:$H,AllPublicationData!$A:$A,'Publication Table (%)'!$B87,AllPublicationData!$B:$B,'Publication Table (%)'!$C$4,AllPublicationData!$D:$D,'Publication Table (%)'!E$7)/
SUMIFS(AllPublicationData!$E:$E,AllPublicationData!$A:$A,'Publication Table (%)'!$B87,AllPublicationData!$B:$B,'Publication Table (%)'!$C$4,AllPublicationData!$D:$D,'Publication Table (%)'!E$7),
SUMIFS(AllPublicationData!$H:$H,AllPublicationData!$A:$A,'Publication Table (%)'!$B87,AllPublicationData!$B:$B,'Publication Table (%)'!E$7)/
SUMIFS(AllPublicationData!$E:$E,AllPublicationData!$A:$A,'Publication Table (%)'!$B87,AllPublicationData!$B:$B,'Publication Table (%)'!E$7)),
IF('Publication Table (%)'!$C$5="Operations cancelled for non-clinical/capacity reasons",
IFERROR(SUMIFS(AllPublicationData!$I:$I,AllPublicationData!$A:$A,'Publication Table (%)'!$B87,AllPublicationData!$B:$B,'Publication Table (%)'!$C$4,AllPublicationData!$D:$D,'Publication Table (%)'!E$7)/
SUMIFS(AllPublicationData!$E:$E,AllPublicationData!$A:$A,'Publication Table (%)'!$B87,AllPublicationData!$B:$B,'Publication Table (%)'!$C$4,AllPublicationData!$D:$D,'Publication Table (%)'!E$7),
SUMIFS(AllPublicationData!$I:$I,AllPublicationData!$A:$A,'Publication Table (%)'!$B87,AllPublicationData!$B:$B,'Publication Table (%)'!E$7)/
SUMIFS(AllPublicationData!$E:$E,AllPublicationData!$A:$A,'Publication Table (%)'!$B87,AllPublicationData!$B:$B,'Publication Table (%)'!E$7)),
IF('Publication Table (%)'!$C$5="Cancellations for other reasons",
IFERROR(SUMIFS(AllPublicationData!$J:$J,AllPublicationData!$A:$A,'Publication Table (%)'!$B87,AllPublicationData!$B:$B,'Publication Table (%)'!$C$4,AllPublicationData!$D:$D,'Publication Table (%)'!E$7)/
SUMIFS(AllPublicationData!$E:$E,AllPublicationData!$A:$A,'Publication Table (%)'!$B87,AllPublicationData!$B:$B,'Publication Table (%)'!$C$4,AllPublicationData!$D:$D,'Publication Table (%)'!E$7),
SUMIFS(AllPublicationData!$J:$J,AllPublicationData!$A:$A,'Publication Table (%)'!$B87,AllPublicationData!$B:$B,'Publication Table (%)'!E$7)/
SUMIFS(AllPublicationData!$E:$E,AllPublicationData!$A:$A,'Publication Table (%)'!$B87,AllPublicationData!$B:$B,'Publication Table (%)'!E$7)))))))</f>
        <v>5.9431524547803614E-2</v>
      </c>
      <c r="F87" s="96">
        <f>IF('Publication Table (%)'!$C$5="All Cancelled Operations",
IFERROR(SUMIFS(AllPublicationData!$F:$F,AllPublicationData!$A:$A,'Publication Table (%)'!$B87,AllPublicationData!$B:$B,'Publication Table (%)'!$C$4,AllPublicationData!$D:$D,'Publication Table (%)'!F$7)/
SUMIFS(AllPublicationData!$E:$E,AllPublicationData!$A:$A,'Publication Table (%)'!$B87,AllPublicationData!$B:$B,'Publication Table (%)'!$C$4,AllPublicationData!$D:$D,'Publication Table (%)'!F$7),
SUMIFS(AllPublicationData!$F:$F,AllPublicationData!$A:$A,'Publication Table (%)'!$B87,AllPublicationData!$B:$B,'Publication Table (%)'!F$7)/
SUMIFS(AllPublicationData!$E:$E,AllPublicationData!$A:$A,'Publication Table (%)'!$B87,AllPublicationData!$B:$B,'Publication Table (%)'!F$7)),
IF('Publication Table (%)'!$C$5="Operations cancelled by patient",
IFERROR(SUMIFS(AllPublicationData!$G:$G,AllPublicationData!$A:$A,'Publication Table (%)'!$B87,AllPublicationData!$B:$B,'Publication Table (%)'!$C$4,AllPublicationData!$D:$D,'Publication Table (%)'!F$7)/
SUMIFS(AllPublicationData!$E:$E,AllPublicationData!$A:$A,'Publication Table (%)'!$B87,AllPublicationData!$B:$B,'Publication Table (%)'!$C$4,AllPublicationData!$D:$D,'Publication Table (%)'!F$7),
SUMIFS(AllPublicationData!$G:$G,AllPublicationData!$A:$A,'Publication Table (%)'!$B87,AllPublicationData!$B:$B,'Publication Table (%)'!F$7)/
SUMIFS(AllPublicationData!$E:$E,AllPublicationData!$A:$A,'Publication Table (%)'!$B87,AllPublicationData!$B:$B,'Publication Table (%)'!F$7)),
IF('Publication Table (%)'!$C$5="Operations cancelled for clinical reasons",
IFERROR(SUMIFS(AllPublicationData!$H:$H,AllPublicationData!$A:$A,'Publication Table (%)'!$B87,AllPublicationData!$B:$B,'Publication Table (%)'!$C$4,AllPublicationData!$D:$D,'Publication Table (%)'!F$7)/
SUMIFS(AllPublicationData!$E:$E,AllPublicationData!$A:$A,'Publication Table (%)'!$B87,AllPublicationData!$B:$B,'Publication Table (%)'!$C$4,AllPublicationData!$D:$D,'Publication Table (%)'!F$7),
SUMIFS(AllPublicationData!$H:$H,AllPublicationData!$A:$A,'Publication Table (%)'!$B87,AllPublicationData!$B:$B,'Publication Table (%)'!F$7)/
SUMIFS(AllPublicationData!$E:$E,AllPublicationData!$A:$A,'Publication Table (%)'!$B87,AllPublicationData!$B:$B,'Publication Table (%)'!F$7)),
IF('Publication Table (%)'!$C$5="Operations cancelled for non-clinical/capacity reasons",
IFERROR(SUMIFS(AllPublicationData!$I:$I,AllPublicationData!$A:$A,'Publication Table (%)'!$B87,AllPublicationData!$B:$B,'Publication Table (%)'!$C$4,AllPublicationData!$D:$D,'Publication Table (%)'!F$7)/
SUMIFS(AllPublicationData!$E:$E,AllPublicationData!$A:$A,'Publication Table (%)'!$B87,AllPublicationData!$B:$B,'Publication Table (%)'!$C$4,AllPublicationData!$D:$D,'Publication Table (%)'!F$7),
SUMIFS(AllPublicationData!$I:$I,AllPublicationData!$A:$A,'Publication Table (%)'!$B87,AllPublicationData!$B:$B,'Publication Table (%)'!F$7)/
SUMIFS(AllPublicationData!$E:$E,AllPublicationData!$A:$A,'Publication Table (%)'!$B87,AllPublicationData!$B:$B,'Publication Table (%)'!F$7)),
IF('Publication Table (%)'!$C$5="Cancellations for other reasons",
IFERROR(SUMIFS(AllPublicationData!$J:$J,AllPublicationData!$A:$A,'Publication Table (%)'!$B87,AllPublicationData!$B:$B,'Publication Table (%)'!$C$4,AllPublicationData!$D:$D,'Publication Table (%)'!F$7)/
SUMIFS(AllPublicationData!$E:$E,AllPublicationData!$A:$A,'Publication Table (%)'!$B87,AllPublicationData!$B:$B,'Publication Table (%)'!$C$4,AllPublicationData!$D:$D,'Publication Table (%)'!F$7),
SUMIFS(AllPublicationData!$J:$J,AllPublicationData!$A:$A,'Publication Table (%)'!$B87,AllPublicationData!$B:$B,'Publication Table (%)'!F$7)/
SUMIFS(AllPublicationData!$E:$E,AllPublicationData!$A:$A,'Publication Table (%)'!$B87,AllPublicationData!$B:$B,'Publication Table (%)'!F$7)))))))</f>
        <v>7.9258010118043842E-2</v>
      </c>
      <c r="G87" s="96">
        <f>IF('Publication Table (%)'!$C$5="All Cancelled Operations",
IFERROR(SUMIFS(AllPublicationData!$F:$F,AllPublicationData!$A:$A,'Publication Table (%)'!$B87,AllPublicationData!$B:$B,'Publication Table (%)'!$C$4,AllPublicationData!$D:$D,'Publication Table (%)'!G$7)/
SUMIFS(AllPublicationData!$E:$E,AllPublicationData!$A:$A,'Publication Table (%)'!$B87,AllPublicationData!$B:$B,'Publication Table (%)'!$C$4,AllPublicationData!$D:$D,'Publication Table (%)'!G$7),
SUMIFS(AllPublicationData!$F:$F,AllPublicationData!$A:$A,'Publication Table (%)'!$B87,AllPublicationData!$B:$B,'Publication Table (%)'!G$7)/
SUMIFS(AllPublicationData!$E:$E,AllPublicationData!$A:$A,'Publication Table (%)'!$B87,AllPublicationData!$B:$B,'Publication Table (%)'!G$7)),
IF('Publication Table (%)'!$C$5="Operations cancelled by patient",
IFERROR(SUMIFS(AllPublicationData!$G:$G,AllPublicationData!$A:$A,'Publication Table (%)'!$B87,AllPublicationData!$B:$B,'Publication Table (%)'!$C$4,AllPublicationData!$D:$D,'Publication Table (%)'!G$7)/
SUMIFS(AllPublicationData!$E:$E,AllPublicationData!$A:$A,'Publication Table (%)'!$B87,AllPublicationData!$B:$B,'Publication Table (%)'!$C$4,AllPublicationData!$D:$D,'Publication Table (%)'!G$7),
SUMIFS(AllPublicationData!$G:$G,AllPublicationData!$A:$A,'Publication Table (%)'!$B87,AllPublicationData!$B:$B,'Publication Table (%)'!G$7)/
SUMIFS(AllPublicationData!$E:$E,AllPublicationData!$A:$A,'Publication Table (%)'!$B87,AllPublicationData!$B:$B,'Publication Table (%)'!G$7)),
IF('Publication Table (%)'!$C$5="Operations cancelled for clinical reasons",
IFERROR(SUMIFS(AllPublicationData!$H:$H,AllPublicationData!$A:$A,'Publication Table (%)'!$B87,AllPublicationData!$B:$B,'Publication Table (%)'!$C$4,AllPublicationData!$D:$D,'Publication Table (%)'!G$7)/
SUMIFS(AllPublicationData!$E:$E,AllPublicationData!$A:$A,'Publication Table (%)'!$B87,AllPublicationData!$B:$B,'Publication Table (%)'!$C$4,AllPublicationData!$D:$D,'Publication Table (%)'!G$7),
SUMIFS(AllPublicationData!$H:$H,AllPublicationData!$A:$A,'Publication Table (%)'!$B87,AllPublicationData!$B:$B,'Publication Table (%)'!G$7)/
SUMIFS(AllPublicationData!$E:$E,AllPublicationData!$A:$A,'Publication Table (%)'!$B87,AllPublicationData!$B:$B,'Publication Table (%)'!G$7)),
IF('Publication Table (%)'!$C$5="Operations cancelled for non-clinical/capacity reasons",
IFERROR(SUMIFS(AllPublicationData!$I:$I,AllPublicationData!$A:$A,'Publication Table (%)'!$B87,AllPublicationData!$B:$B,'Publication Table (%)'!$C$4,AllPublicationData!$D:$D,'Publication Table (%)'!G$7)/
SUMIFS(AllPublicationData!$E:$E,AllPublicationData!$A:$A,'Publication Table (%)'!$B87,AllPublicationData!$B:$B,'Publication Table (%)'!$C$4,AllPublicationData!$D:$D,'Publication Table (%)'!G$7),
SUMIFS(AllPublicationData!$I:$I,AllPublicationData!$A:$A,'Publication Table (%)'!$B87,AllPublicationData!$B:$B,'Publication Table (%)'!G$7)/
SUMIFS(AllPublicationData!$E:$E,AllPublicationData!$A:$A,'Publication Table (%)'!$B87,AllPublicationData!$B:$B,'Publication Table (%)'!G$7)),
IF('Publication Table (%)'!$C$5="Cancellations for other reasons",
IFERROR(SUMIFS(AllPublicationData!$J:$J,AllPublicationData!$A:$A,'Publication Table (%)'!$B87,AllPublicationData!$B:$B,'Publication Table (%)'!$C$4,AllPublicationData!$D:$D,'Publication Table (%)'!G$7)/
SUMIFS(AllPublicationData!$E:$E,AllPublicationData!$A:$A,'Publication Table (%)'!$B87,AllPublicationData!$B:$B,'Publication Table (%)'!$C$4,AllPublicationData!$D:$D,'Publication Table (%)'!G$7),
SUMIFS(AllPublicationData!$J:$J,AllPublicationData!$A:$A,'Publication Table (%)'!$B87,AllPublicationData!$B:$B,'Publication Table (%)'!G$7)/
SUMIFS(AllPublicationData!$E:$E,AllPublicationData!$A:$A,'Publication Table (%)'!$B87,AllPublicationData!$B:$B,'Publication Table (%)'!G$7)))))))</f>
        <v>0.10775862068965517</v>
      </c>
      <c r="H87" s="96">
        <f>IF('Publication Table (%)'!$C$5="All Cancelled Operations",
IFERROR(SUMIFS(AllPublicationData!$F:$F,AllPublicationData!$A:$A,'Publication Table (%)'!$B87,AllPublicationData!$B:$B,'Publication Table (%)'!$C$4,AllPublicationData!$D:$D,'Publication Table (%)'!H$7)/
SUMIFS(AllPublicationData!$E:$E,AllPublicationData!$A:$A,'Publication Table (%)'!$B87,AllPublicationData!$B:$B,'Publication Table (%)'!$C$4,AllPublicationData!$D:$D,'Publication Table (%)'!H$7),
SUMIFS(AllPublicationData!$F:$F,AllPublicationData!$A:$A,'Publication Table (%)'!$B87,AllPublicationData!$B:$B,'Publication Table (%)'!H$7)/
SUMIFS(AllPublicationData!$E:$E,AllPublicationData!$A:$A,'Publication Table (%)'!$B87,AllPublicationData!$B:$B,'Publication Table (%)'!H$7)),
IF('Publication Table (%)'!$C$5="Operations cancelled by patient",
IFERROR(SUMIFS(AllPublicationData!$G:$G,AllPublicationData!$A:$A,'Publication Table (%)'!$B87,AllPublicationData!$B:$B,'Publication Table (%)'!$C$4,AllPublicationData!$D:$D,'Publication Table (%)'!H$7)/
SUMIFS(AllPublicationData!$E:$E,AllPublicationData!$A:$A,'Publication Table (%)'!$B87,AllPublicationData!$B:$B,'Publication Table (%)'!$C$4,AllPublicationData!$D:$D,'Publication Table (%)'!H$7),
SUMIFS(AllPublicationData!$G:$G,AllPublicationData!$A:$A,'Publication Table (%)'!$B87,AllPublicationData!$B:$B,'Publication Table (%)'!H$7)/
SUMIFS(AllPublicationData!$E:$E,AllPublicationData!$A:$A,'Publication Table (%)'!$B87,AllPublicationData!$B:$B,'Publication Table (%)'!H$7)),
IF('Publication Table (%)'!$C$5="Operations cancelled for clinical reasons",
IFERROR(SUMIFS(AllPublicationData!$H:$H,AllPublicationData!$A:$A,'Publication Table (%)'!$B87,AllPublicationData!$B:$B,'Publication Table (%)'!$C$4,AllPublicationData!$D:$D,'Publication Table (%)'!H$7)/
SUMIFS(AllPublicationData!$E:$E,AllPublicationData!$A:$A,'Publication Table (%)'!$B87,AllPublicationData!$B:$B,'Publication Table (%)'!$C$4,AllPublicationData!$D:$D,'Publication Table (%)'!H$7),
SUMIFS(AllPublicationData!$H:$H,AllPublicationData!$A:$A,'Publication Table (%)'!$B87,AllPublicationData!$B:$B,'Publication Table (%)'!H$7)/
SUMIFS(AllPublicationData!$E:$E,AllPublicationData!$A:$A,'Publication Table (%)'!$B87,AllPublicationData!$B:$B,'Publication Table (%)'!H$7)),
IF('Publication Table (%)'!$C$5="Operations cancelled for non-clinical/capacity reasons",
IFERROR(SUMIFS(AllPublicationData!$I:$I,AllPublicationData!$A:$A,'Publication Table (%)'!$B87,AllPublicationData!$B:$B,'Publication Table (%)'!$C$4,AllPublicationData!$D:$D,'Publication Table (%)'!H$7)/
SUMIFS(AllPublicationData!$E:$E,AllPublicationData!$A:$A,'Publication Table (%)'!$B87,AllPublicationData!$B:$B,'Publication Table (%)'!$C$4,AllPublicationData!$D:$D,'Publication Table (%)'!H$7),
SUMIFS(AllPublicationData!$I:$I,AllPublicationData!$A:$A,'Publication Table (%)'!$B87,AllPublicationData!$B:$B,'Publication Table (%)'!H$7)/
SUMIFS(AllPublicationData!$E:$E,AllPublicationData!$A:$A,'Publication Table (%)'!$B87,AllPublicationData!$B:$B,'Publication Table (%)'!H$7)),
IF('Publication Table (%)'!$C$5="Cancellations for other reasons",
IFERROR(SUMIFS(AllPublicationData!$J:$J,AllPublicationData!$A:$A,'Publication Table (%)'!$B87,AllPublicationData!$B:$B,'Publication Table (%)'!$C$4,AllPublicationData!$D:$D,'Publication Table (%)'!H$7)/
SUMIFS(AllPublicationData!$E:$E,AllPublicationData!$A:$A,'Publication Table (%)'!$B87,AllPublicationData!$B:$B,'Publication Table (%)'!$C$4,AllPublicationData!$D:$D,'Publication Table (%)'!H$7),
SUMIFS(AllPublicationData!$J:$J,AllPublicationData!$A:$A,'Publication Table (%)'!$B87,AllPublicationData!$B:$B,'Publication Table (%)'!H$7)/
SUMIFS(AllPublicationData!$E:$E,AllPublicationData!$A:$A,'Publication Table (%)'!$B87,AllPublicationData!$B:$B,'Publication Table (%)'!H$7)))))))</f>
        <v>7.6755973931933383E-2</v>
      </c>
      <c r="I87" s="96">
        <f>IF('Publication Table (%)'!$C$5="All Cancelled Operations",
IFERROR(SUMIFS(AllPublicationData!$F:$F,AllPublicationData!$A:$A,'Publication Table (%)'!$B87,AllPublicationData!$B:$B,'Publication Table (%)'!$C$4,AllPublicationData!$D:$D,'Publication Table (%)'!I$7)/
SUMIFS(AllPublicationData!$E:$E,AllPublicationData!$A:$A,'Publication Table (%)'!$B87,AllPublicationData!$B:$B,'Publication Table (%)'!$C$4,AllPublicationData!$D:$D,'Publication Table (%)'!I$7),
SUMIFS(AllPublicationData!$F:$F,AllPublicationData!$A:$A,'Publication Table (%)'!$B87,AllPublicationData!$B:$B,'Publication Table (%)'!I$7)/
SUMIFS(AllPublicationData!$E:$E,AllPublicationData!$A:$A,'Publication Table (%)'!$B87,AllPublicationData!$B:$B,'Publication Table (%)'!I$7)),
IF('Publication Table (%)'!$C$5="Operations cancelled by patient",
IFERROR(SUMIFS(AllPublicationData!$G:$G,AllPublicationData!$A:$A,'Publication Table (%)'!$B87,AllPublicationData!$B:$B,'Publication Table (%)'!$C$4,AllPublicationData!$D:$D,'Publication Table (%)'!I$7)/
SUMIFS(AllPublicationData!$E:$E,AllPublicationData!$A:$A,'Publication Table (%)'!$B87,AllPublicationData!$B:$B,'Publication Table (%)'!$C$4,AllPublicationData!$D:$D,'Publication Table (%)'!I$7),
SUMIFS(AllPublicationData!$G:$G,AllPublicationData!$A:$A,'Publication Table (%)'!$B87,AllPublicationData!$B:$B,'Publication Table (%)'!I$7)/
SUMIFS(AllPublicationData!$E:$E,AllPublicationData!$A:$A,'Publication Table (%)'!$B87,AllPublicationData!$B:$B,'Publication Table (%)'!I$7)),
IF('Publication Table (%)'!$C$5="Operations cancelled for clinical reasons",
IFERROR(SUMIFS(AllPublicationData!$H:$H,AllPublicationData!$A:$A,'Publication Table (%)'!$B87,AllPublicationData!$B:$B,'Publication Table (%)'!$C$4,AllPublicationData!$D:$D,'Publication Table (%)'!I$7)/
SUMIFS(AllPublicationData!$E:$E,AllPublicationData!$A:$A,'Publication Table (%)'!$B87,AllPublicationData!$B:$B,'Publication Table (%)'!$C$4,AllPublicationData!$D:$D,'Publication Table (%)'!I$7),
SUMIFS(AllPublicationData!$H:$H,AllPublicationData!$A:$A,'Publication Table (%)'!$B87,AllPublicationData!$B:$B,'Publication Table (%)'!I$7)/
SUMIFS(AllPublicationData!$E:$E,AllPublicationData!$A:$A,'Publication Table (%)'!$B87,AllPublicationData!$B:$B,'Publication Table (%)'!I$7)),
IF('Publication Table (%)'!$C$5="Operations cancelled for non-clinical/capacity reasons",
IFERROR(SUMIFS(AllPublicationData!$I:$I,AllPublicationData!$A:$A,'Publication Table (%)'!$B87,AllPublicationData!$B:$B,'Publication Table (%)'!$C$4,AllPublicationData!$D:$D,'Publication Table (%)'!I$7)/
SUMIFS(AllPublicationData!$E:$E,AllPublicationData!$A:$A,'Publication Table (%)'!$B87,AllPublicationData!$B:$B,'Publication Table (%)'!$C$4,AllPublicationData!$D:$D,'Publication Table (%)'!I$7),
SUMIFS(AllPublicationData!$I:$I,AllPublicationData!$A:$A,'Publication Table (%)'!$B87,AllPublicationData!$B:$B,'Publication Table (%)'!I$7)/
SUMIFS(AllPublicationData!$E:$E,AllPublicationData!$A:$A,'Publication Table (%)'!$B87,AllPublicationData!$B:$B,'Publication Table (%)'!I$7)),
IF('Publication Table (%)'!$C$5="Cancellations for other reasons",
IFERROR(SUMIFS(AllPublicationData!$J:$J,AllPublicationData!$A:$A,'Publication Table (%)'!$B87,AllPublicationData!$B:$B,'Publication Table (%)'!$C$4,AllPublicationData!$D:$D,'Publication Table (%)'!I$7)/
SUMIFS(AllPublicationData!$E:$E,AllPublicationData!$A:$A,'Publication Table (%)'!$B87,AllPublicationData!$B:$B,'Publication Table (%)'!$C$4,AllPublicationData!$D:$D,'Publication Table (%)'!I$7),
SUMIFS(AllPublicationData!$J:$J,AllPublicationData!$A:$A,'Publication Table (%)'!$B87,AllPublicationData!$B:$B,'Publication Table (%)'!I$7)/
SUMIFS(AllPublicationData!$E:$E,AllPublicationData!$A:$A,'Publication Table (%)'!$B87,AllPublicationData!$B:$B,'Publication Table (%)'!I$7)))))))</f>
        <v>5.9322033898305086E-2</v>
      </c>
      <c r="J87" s="96">
        <f>IF('Publication Table (%)'!$C$5="All Cancelled Operations",
IFERROR(SUMIFS(AllPublicationData!$F:$F,AllPublicationData!$A:$A,'Publication Table (%)'!$B87,AllPublicationData!$B:$B,'Publication Table (%)'!$C$4,AllPublicationData!$D:$D,'Publication Table (%)'!J$7)/
SUMIFS(AllPublicationData!$E:$E,AllPublicationData!$A:$A,'Publication Table (%)'!$B87,AllPublicationData!$B:$B,'Publication Table (%)'!$C$4,AllPublicationData!$D:$D,'Publication Table (%)'!J$7),
SUMIFS(AllPublicationData!$F:$F,AllPublicationData!$A:$A,'Publication Table (%)'!$B87,AllPublicationData!$B:$B,'Publication Table (%)'!J$7)/
SUMIFS(AllPublicationData!$E:$E,AllPublicationData!$A:$A,'Publication Table (%)'!$B87,AllPublicationData!$B:$B,'Publication Table (%)'!J$7)),
IF('Publication Table (%)'!$C$5="Operations cancelled by patient",
IFERROR(SUMIFS(AllPublicationData!$G:$G,AllPublicationData!$A:$A,'Publication Table (%)'!$B87,AllPublicationData!$B:$B,'Publication Table (%)'!$C$4,AllPublicationData!$D:$D,'Publication Table (%)'!J$7)/
SUMIFS(AllPublicationData!$E:$E,AllPublicationData!$A:$A,'Publication Table (%)'!$B87,AllPublicationData!$B:$B,'Publication Table (%)'!$C$4,AllPublicationData!$D:$D,'Publication Table (%)'!J$7),
SUMIFS(AllPublicationData!$G:$G,AllPublicationData!$A:$A,'Publication Table (%)'!$B87,AllPublicationData!$B:$B,'Publication Table (%)'!J$7)/
SUMIFS(AllPublicationData!$E:$E,AllPublicationData!$A:$A,'Publication Table (%)'!$B87,AllPublicationData!$B:$B,'Publication Table (%)'!J$7)),
IF('Publication Table (%)'!$C$5="Operations cancelled for clinical reasons",
IFERROR(SUMIFS(AllPublicationData!$H:$H,AllPublicationData!$A:$A,'Publication Table (%)'!$B87,AllPublicationData!$B:$B,'Publication Table (%)'!$C$4,AllPublicationData!$D:$D,'Publication Table (%)'!J$7)/
SUMIFS(AllPublicationData!$E:$E,AllPublicationData!$A:$A,'Publication Table (%)'!$B87,AllPublicationData!$B:$B,'Publication Table (%)'!$C$4,AllPublicationData!$D:$D,'Publication Table (%)'!J$7),
SUMIFS(AllPublicationData!$H:$H,AllPublicationData!$A:$A,'Publication Table (%)'!$B87,AllPublicationData!$B:$B,'Publication Table (%)'!J$7)/
SUMIFS(AllPublicationData!$E:$E,AllPublicationData!$A:$A,'Publication Table (%)'!$B87,AllPublicationData!$B:$B,'Publication Table (%)'!J$7)),
IF('Publication Table (%)'!$C$5="Operations cancelled for non-clinical/capacity reasons",
IFERROR(SUMIFS(AllPublicationData!$I:$I,AllPublicationData!$A:$A,'Publication Table (%)'!$B87,AllPublicationData!$B:$B,'Publication Table (%)'!$C$4,AllPublicationData!$D:$D,'Publication Table (%)'!J$7)/
SUMIFS(AllPublicationData!$E:$E,AllPublicationData!$A:$A,'Publication Table (%)'!$B87,AllPublicationData!$B:$B,'Publication Table (%)'!$C$4,AllPublicationData!$D:$D,'Publication Table (%)'!J$7),
SUMIFS(AllPublicationData!$I:$I,AllPublicationData!$A:$A,'Publication Table (%)'!$B87,AllPublicationData!$B:$B,'Publication Table (%)'!J$7)/
SUMIFS(AllPublicationData!$E:$E,AllPublicationData!$A:$A,'Publication Table (%)'!$B87,AllPublicationData!$B:$B,'Publication Table (%)'!J$7)),
IF('Publication Table (%)'!$C$5="Cancellations for other reasons",
IFERROR(SUMIFS(AllPublicationData!$J:$J,AllPublicationData!$A:$A,'Publication Table (%)'!$B87,AllPublicationData!$B:$B,'Publication Table (%)'!$C$4,AllPublicationData!$D:$D,'Publication Table (%)'!J$7)/
SUMIFS(AllPublicationData!$E:$E,AllPublicationData!$A:$A,'Publication Table (%)'!$B87,AllPublicationData!$B:$B,'Publication Table (%)'!$C$4,AllPublicationData!$D:$D,'Publication Table (%)'!J$7),
SUMIFS(AllPublicationData!$J:$J,AllPublicationData!$A:$A,'Publication Table (%)'!$B87,AllPublicationData!$B:$B,'Publication Table (%)'!J$7)/
SUMIFS(AllPublicationData!$E:$E,AllPublicationData!$A:$A,'Publication Table (%)'!$B87,AllPublicationData!$B:$B,'Publication Table (%)'!J$7)))))))</f>
        <v>0.10516605166051661</v>
      </c>
      <c r="K87" s="96">
        <f>IF('Publication Table (%)'!$C$5="All Cancelled Operations",
IFERROR(SUMIFS(AllPublicationData!$F:$F,AllPublicationData!$A:$A,'Publication Table (%)'!$B87,AllPublicationData!$B:$B,'Publication Table (%)'!$C$4,AllPublicationData!$D:$D,'Publication Table (%)'!K$7)/
SUMIFS(AllPublicationData!$E:$E,AllPublicationData!$A:$A,'Publication Table (%)'!$B87,AllPublicationData!$B:$B,'Publication Table (%)'!$C$4,AllPublicationData!$D:$D,'Publication Table (%)'!K$7),
SUMIFS(AllPublicationData!$F:$F,AllPublicationData!$A:$A,'Publication Table (%)'!$B87,AllPublicationData!$B:$B,'Publication Table (%)'!K$7)/
SUMIFS(AllPublicationData!$E:$E,AllPublicationData!$A:$A,'Publication Table (%)'!$B87,AllPublicationData!$B:$B,'Publication Table (%)'!K$7)),
IF('Publication Table (%)'!$C$5="Operations cancelled by patient",
IFERROR(SUMIFS(AllPublicationData!$G:$G,AllPublicationData!$A:$A,'Publication Table (%)'!$B87,AllPublicationData!$B:$B,'Publication Table (%)'!$C$4,AllPublicationData!$D:$D,'Publication Table (%)'!K$7)/
SUMIFS(AllPublicationData!$E:$E,AllPublicationData!$A:$A,'Publication Table (%)'!$B87,AllPublicationData!$B:$B,'Publication Table (%)'!$C$4,AllPublicationData!$D:$D,'Publication Table (%)'!K$7),
SUMIFS(AllPublicationData!$G:$G,AllPublicationData!$A:$A,'Publication Table (%)'!$B87,AllPublicationData!$B:$B,'Publication Table (%)'!K$7)/
SUMIFS(AllPublicationData!$E:$E,AllPublicationData!$A:$A,'Publication Table (%)'!$B87,AllPublicationData!$B:$B,'Publication Table (%)'!K$7)),
IF('Publication Table (%)'!$C$5="Operations cancelled for clinical reasons",
IFERROR(SUMIFS(AllPublicationData!$H:$H,AllPublicationData!$A:$A,'Publication Table (%)'!$B87,AllPublicationData!$B:$B,'Publication Table (%)'!$C$4,AllPublicationData!$D:$D,'Publication Table (%)'!K$7)/
SUMIFS(AllPublicationData!$E:$E,AllPublicationData!$A:$A,'Publication Table (%)'!$B87,AllPublicationData!$B:$B,'Publication Table (%)'!$C$4,AllPublicationData!$D:$D,'Publication Table (%)'!K$7),
SUMIFS(AllPublicationData!$H:$H,AllPublicationData!$A:$A,'Publication Table (%)'!$B87,AllPublicationData!$B:$B,'Publication Table (%)'!K$7)/
SUMIFS(AllPublicationData!$E:$E,AllPublicationData!$A:$A,'Publication Table (%)'!$B87,AllPublicationData!$B:$B,'Publication Table (%)'!K$7)),
IF('Publication Table (%)'!$C$5="Operations cancelled for non-clinical/capacity reasons",
IFERROR(SUMIFS(AllPublicationData!$I:$I,AllPublicationData!$A:$A,'Publication Table (%)'!$B87,AllPublicationData!$B:$B,'Publication Table (%)'!$C$4,AllPublicationData!$D:$D,'Publication Table (%)'!K$7)/
SUMIFS(AllPublicationData!$E:$E,AllPublicationData!$A:$A,'Publication Table (%)'!$B87,AllPublicationData!$B:$B,'Publication Table (%)'!$C$4,AllPublicationData!$D:$D,'Publication Table (%)'!K$7),
SUMIFS(AllPublicationData!$I:$I,AllPublicationData!$A:$A,'Publication Table (%)'!$B87,AllPublicationData!$B:$B,'Publication Table (%)'!K$7)/
SUMIFS(AllPublicationData!$E:$E,AllPublicationData!$A:$A,'Publication Table (%)'!$B87,AllPublicationData!$B:$B,'Publication Table (%)'!K$7)),
IF('Publication Table (%)'!$C$5="Cancellations for other reasons",
IFERROR(SUMIFS(AllPublicationData!$J:$J,AllPublicationData!$A:$A,'Publication Table (%)'!$B87,AllPublicationData!$B:$B,'Publication Table (%)'!$C$4,AllPublicationData!$D:$D,'Publication Table (%)'!K$7)/
SUMIFS(AllPublicationData!$E:$E,AllPublicationData!$A:$A,'Publication Table (%)'!$B87,AllPublicationData!$B:$B,'Publication Table (%)'!$C$4,AllPublicationData!$D:$D,'Publication Table (%)'!K$7),
SUMIFS(AllPublicationData!$J:$J,AllPublicationData!$A:$A,'Publication Table (%)'!$B87,AllPublicationData!$B:$B,'Publication Table (%)'!K$7)/
SUMIFS(AllPublicationData!$E:$E,AllPublicationData!$A:$A,'Publication Table (%)'!$B87,AllPublicationData!$B:$B,'Publication Table (%)'!K$7)))))))</f>
        <v>0.10134629768137622</v>
      </c>
      <c r="L87" s="96">
        <f>IF('Publication Table (%)'!$C$5="All Cancelled Operations",
IFERROR(SUMIFS(AllPublicationData!$F:$F,AllPublicationData!$A:$A,'Publication Table (%)'!$B87,AllPublicationData!$B:$B,'Publication Table (%)'!$C$4,AllPublicationData!$D:$D,'Publication Table (%)'!L$7)/
SUMIFS(AllPublicationData!$E:$E,AllPublicationData!$A:$A,'Publication Table (%)'!$B87,AllPublicationData!$B:$B,'Publication Table (%)'!$C$4,AllPublicationData!$D:$D,'Publication Table (%)'!L$7),
SUMIFS(AllPublicationData!$F:$F,AllPublicationData!$A:$A,'Publication Table (%)'!$B87,AllPublicationData!$B:$B,'Publication Table (%)'!L$7)/
SUMIFS(AllPublicationData!$E:$E,AllPublicationData!$A:$A,'Publication Table (%)'!$B87,AllPublicationData!$B:$B,'Publication Table (%)'!L$7)),
IF('Publication Table (%)'!$C$5="Operations cancelled by patient",
IFERROR(SUMIFS(AllPublicationData!$G:$G,AllPublicationData!$A:$A,'Publication Table (%)'!$B87,AllPublicationData!$B:$B,'Publication Table (%)'!$C$4,AllPublicationData!$D:$D,'Publication Table (%)'!L$7)/
SUMIFS(AllPublicationData!$E:$E,AllPublicationData!$A:$A,'Publication Table (%)'!$B87,AllPublicationData!$B:$B,'Publication Table (%)'!$C$4,AllPublicationData!$D:$D,'Publication Table (%)'!L$7),
SUMIFS(AllPublicationData!$G:$G,AllPublicationData!$A:$A,'Publication Table (%)'!$B87,AllPublicationData!$B:$B,'Publication Table (%)'!L$7)/
SUMIFS(AllPublicationData!$E:$E,AllPublicationData!$A:$A,'Publication Table (%)'!$B87,AllPublicationData!$B:$B,'Publication Table (%)'!L$7)),
IF('Publication Table (%)'!$C$5="Operations cancelled for clinical reasons",
IFERROR(SUMIFS(AllPublicationData!$H:$H,AllPublicationData!$A:$A,'Publication Table (%)'!$B87,AllPublicationData!$B:$B,'Publication Table (%)'!$C$4,AllPublicationData!$D:$D,'Publication Table (%)'!L$7)/
SUMIFS(AllPublicationData!$E:$E,AllPublicationData!$A:$A,'Publication Table (%)'!$B87,AllPublicationData!$B:$B,'Publication Table (%)'!$C$4,AllPublicationData!$D:$D,'Publication Table (%)'!L$7),
SUMIFS(AllPublicationData!$H:$H,AllPublicationData!$A:$A,'Publication Table (%)'!$B87,AllPublicationData!$B:$B,'Publication Table (%)'!L$7)/
SUMIFS(AllPublicationData!$E:$E,AllPublicationData!$A:$A,'Publication Table (%)'!$B87,AllPublicationData!$B:$B,'Publication Table (%)'!L$7)),
IF('Publication Table (%)'!$C$5="Operations cancelled for non-clinical/capacity reasons",
IFERROR(SUMIFS(AllPublicationData!$I:$I,AllPublicationData!$A:$A,'Publication Table (%)'!$B87,AllPublicationData!$B:$B,'Publication Table (%)'!$C$4,AllPublicationData!$D:$D,'Publication Table (%)'!L$7)/
SUMIFS(AllPublicationData!$E:$E,AllPublicationData!$A:$A,'Publication Table (%)'!$B87,AllPublicationData!$B:$B,'Publication Table (%)'!$C$4,AllPublicationData!$D:$D,'Publication Table (%)'!L$7),
SUMIFS(AllPublicationData!$I:$I,AllPublicationData!$A:$A,'Publication Table (%)'!$B87,AllPublicationData!$B:$B,'Publication Table (%)'!L$7)/
SUMIFS(AllPublicationData!$E:$E,AllPublicationData!$A:$A,'Publication Table (%)'!$B87,AllPublicationData!$B:$B,'Publication Table (%)'!L$7)),
IF('Publication Table (%)'!$C$5="Cancellations for other reasons",
IFERROR(SUMIFS(AllPublicationData!$J:$J,AllPublicationData!$A:$A,'Publication Table (%)'!$B87,AllPublicationData!$B:$B,'Publication Table (%)'!$C$4,AllPublicationData!$D:$D,'Publication Table (%)'!L$7)/
SUMIFS(AllPublicationData!$E:$E,AllPublicationData!$A:$A,'Publication Table (%)'!$B87,AllPublicationData!$B:$B,'Publication Table (%)'!$C$4,AllPublicationData!$D:$D,'Publication Table (%)'!L$7),
SUMIFS(AllPublicationData!$J:$J,AllPublicationData!$A:$A,'Publication Table (%)'!$B87,AllPublicationData!$B:$B,'Publication Table (%)'!L$7)/
SUMIFS(AllPublicationData!$E:$E,AllPublicationData!$A:$A,'Publication Table (%)'!$B87,AllPublicationData!$B:$B,'Publication Table (%)'!L$7)))))))</f>
        <v>7.7522866996551212E-2</v>
      </c>
      <c r="M87" s="96">
        <f>IF('Publication Table (%)'!$C$5="All Cancelled Operations",
IFERROR(SUMIFS(AllPublicationData!$F:$F,AllPublicationData!$A:$A,'Publication Table (%)'!$B87,AllPublicationData!$B:$B,'Publication Table (%)'!$C$4,AllPublicationData!$D:$D,'Publication Table (%)'!M$7)/
SUMIFS(AllPublicationData!$E:$E,AllPublicationData!$A:$A,'Publication Table (%)'!$B87,AllPublicationData!$B:$B,'Publication Table (%)'!$C$4,AllPublicationData!$D:$D,'Publication Table (%)'!M$7),
SUMIFS(AllPublicationData!$F:$F,AllPublicationData!$A:$A,'Publication Table (%)'!$B87,AllPublicationData!$B:$B,'Publication Table (%)'!M$7)/
SUMIFS(AllPublicationData!$E:$E,AllPublicationData!$A:$A,'Publication Table (%)'!$B87,AllPublicationData!$B:$B,'Publication Table (%)'!M$7)),
IF('Publication Table (%)'!$C$5="Operations cancelled by patient",
IFERROR(SUMIFS(AllPublicationData!$G:$G,AllPublicationData!$A:$A,'Publication Table (%)'!$B87,AllPublicationData!$B:$B,'Publication Table (%)'!$C$4,AllPublicationData!$D:$D,'Publication Table (%)'!M$7)/
SUMIFS(AllPublicationData!$E:$E,AllPublicationData!$A:$A,'Publication Table (%)'!$B87,AllPublicationData!$B:$B,'Publication Table (%)'!$C$4,AllPublicationData!$D:$D,'Publication Table (%)'!M$7),
SUMIFS(AllPublicationData!$G:$G,AllPublicationData!$A:$A,'Publication Table (%)'!$B87,AllPublicationData!$B:$B,'Publication Table (%)'!M$7)/
SUMIFS(AllPublicationData!$E:$E,AllPublicationData!$A:$A,'Publication Table (%)'!$B87,AllPublicationData!$B:$B,'Publication Table (%)'!M$7)),
IF('Publication Table (%)'!$C$5="Operations cancelled for clinical reasons",
IFERROR(SUMIFS(AllPublicationData!$H:$H,AllPublicationData!$A:$A,'Publication Table (%)'!$B87,AllPublicationData!$B:$B,'Publication Table (%)'!$C$4,AllPublicationData!$D:$D,'Publication Table (%)'!M$7)/
SUMIFS(AllPublicationData!$E:$E,AllPublicationData!$A:$A,'Publication Table (%)'!$B87,AllPublicationData!$B:$B,'Publication Table (%)'!$C$4,AllPublicationData!$D:$D,'Publication Table (%)'!M$7),
SUMIFS(AllPublicationData!$H:$H,AllPublicationData!$A:$A,'Publication Table (%)'!$B87,AllPublicationData!$B:$B,'Publication Table (%)'!M$7)/
SUMIFS(AllPublicationData!$E:$E,AllPublicationData!$A:$A,'Publication Table (%)'!$B87,AllPublicationData!$B:$B,'Publication Table (%)'!M$7)),
IF('Publication Table (%)'!$C$5="Operations cancelled for non-clinical/capacity reasons",
IFERROR(SUMIFS(AllPublicationData!$I:$I,AllPublicationData!$A:$A,'Publication Table (%)'!$B87,AllPublicationData!$B:$B,'Publication Table (%)'!$C$4,AllPublicationData!$D:$D,'Publication Table (%)'!M$7)/
SUMIFS(AllPublicationData!$E:$E,AllPublicationData!$A:$A,'Publication Table (%)'!$B87,AllPublicationData!$B:$B,'Publication Table (%)'!$C$4,AllPublicationData!$D:$D,'Publication Table (%)'!M$7),
SUMIFS(AllPublicationData!$I:$I,AllPublicationData!$A:$A,'Publication Table (%)'!$B87,AllPublicationData!$B:$B,'Publication Table (%)'!M$7)/
SUMIFS(AllPublicationData!$E:$E,AllPublicationData!$A:$A,'Publication Table (%)'!$B87,AllPublicationData!$B:$B,'Publication Table (%)'!M$7)),
IF('Publication Table (%)'!$C$5="Cancellations for other reasons",
IFERROR(SUMIFS(AllPublicationData!$J:$J,AllPublicationData!$A:$A,'Publication Table (%)'!$B87,AllPublicationData!$B:$B,'Publication Table (%)'!$C$4,AllPublicationData!$D:$D,'Publication Table (%)'!M$7)/
SUMIFS(AllPublicationData!$E:$E,AllPublicationData!$A:$A,'Publication Table (%)'!$B87,AllPublicationData!$B:$B,'Publication Table (%)'!$C$4,AllPublicationData!$D:$D,'Publication Table (%)'!M$7),
SUMIFS(AllPublicationData!$J:$J,AllPublicationData!$A:$A,'Publication Table (%)'!$B87,AllPublicationData!$B:$B,'Publication Table (%)'!M$7)/
SUMIFS(AllPublicationData!$E:$E,AllPublicationData!$A:$A,'Publication Table (%)'!$B87,AllPublicationData!$B:$B,'Publication Table (%)'!M$7)))))))</f>
        <v>0.12531120331950207</v>
      </c>
      <c r="N87" s="96">
        <f>IF('Publication Table (%)'!$C$5="All Cancelled Operations",
IFERROR(SUMIFS(AllPublicationData!$F:$F,AllPublicationData!$A:$A,'Publication Table (%)'!$B87,AllPublicationData!$B:$B,'Publication Table (%)'!$C$4,AllPublicationData!$D:$D,'Publication Table (%)'!N$7)/
SUMIFS(AllPublicationData!$E:$E,AllPublicationData!$A:$A,'Publication Table (%)'!$B87,AllPublicationData!$B:$B,'Publication Table (%)'!$C$4,AllPublicationData!$D:$D,'Publication Table (%)'!N$7),
SUMIFS(AllPublicationData!$F:$F,AllPublicationData!$A:$A,'Publication Table (%)'!$B87,AllPublicationData!$B:$B,'Publication Table (%)'!N$7)/
SUMIFS(AllPublicationData!$E:$E,AllPublicationData!$A:$A,'Publication Table (%)'!$B87,AllPublicationData!$B:$B,'Publication Table (%)'!N$7)),
IF('Publication Table (%)'!$C$5="Operations cancelled by patient",
IFERROR(SUMIFS(AllPublicationData!$G:$G,AllPublicationData!$A:$A,'Publication Table (%)'!$B87,AllPublicationData!$B:$B,'Publication Table (%)'!$C$4,AllPublicationData!$D:$D,'Publication Table (%)'!N$7)/
SUMIFS(AllPublicationData!$E:$E,AllPublicationData!$A:$A,'Publication Table (%)'!$B87,AllPublicationData!$B:$B,'Publication Table (%)'!$C$4,AllPublicationData!$D:$D,'Publication Table (%)'!N$7),
SUMIFS(AllPublicationData!$G:$G,AllPublicationData!$A:$A,'Publication Table (%)'!$B87,AllPublicationData!$B:$B,'Publication Table (%)'!N$7)/
SUMIFS(AllPublicationData!$E:$E,AllPublicationData!$A:$A,'Publication Table (%)'!$B87,AllPublicationData!$B:$B,'Publication Table (%)'!N$7)),
IF('Publication Table (%)'!$C$5="Operations cancelled for clinical reasons",
IFERROR(SUMIFS(AllPublicationData!$H:$H,AllPublicationData!$A:$A,'Publication Table (%)'!$B87,AllPublicationData!$B:$B,'Publication Table (%)'!$C$4,AllPublicationData!$D:$D,'Publication Table (%)'!N$7)/
SUMIFS(AllPublicationData!$E:$E,AllPublicationData!$A:$A,'Publication Table (%)'!$B87,AllPublicationData!$B:$B,'Publication Table (%)'!$C$4,AllPublicationData!$D:$D,'Publication Table (%)'!N$7),
SUMIFS(AllPublicationData!$H:$H,AllPublicationData!$A:$A,'Publication Table (%)'!$B87,AllPublicationData!$B:$B,'Publication Table (%)'!N$7)/
SUMIFS(AllPublicationData!$E:$E,AllPublicationData!$A:$A,'Publication Table (%)'!$B87,AllPublicationData!$B:$B,'Publication Table (%)'!N$7)),
IF('Publication Table (%)'!$C$5="Operations cancelled for non-clinical/capacity reasons",
IFERROR(SUMIFS(AllPublicationData!$I:$I,AllPublicationData!$A:$A,'Publication Table (%)'!$B87,AllPublicationData!$B:$B,'Publication Table (%)'!$C$4,AllPublicationData!$D:$D,'Publication Table (%)'!N$7)/
SUMIFS(AllPublicationData!$E:$E,AllPublicationData!$A:$A,'Publication Table (%)'!$B87,AllPublicationData!$B:$B,'Publication Table (%)'!$C$4,AllPublicationData!$D:$D,'Publication Table (%)'!N$7),
SUMIFS(AllPublicationData!$I:$I,AllPublicationData!$A:$A,'Publication Table (%)'!$B87,AllPublicationData!$B:$B,'Publication Table (%)'!N$7)/
SUMIFS(AllPublicationData!$E:$E,AllPublicationData!$A:$A,'Publication Table (%)'!$B87,AllPublicationData!$B:$B,'Publication Table (%)'!N$7)),
IF('Publication Table (%)'!$C$5="Cancellations for other reasons",
IFERROR(SUMIFS(AllPublicationData!$J:$J,AllPublicationData!$A:$A,'Publication Table (%)'!$B87,AllPublicationData!$B:$B,'Publication Table (%)'!$C$4,AllPublicationData!$D:$D,'Publication Table (%)'!N$7)/
SUMIFS(AllPublicationData!$E:$E,AllPublicationData!$A:$A,'Publication Table (%)'!$B87,AllPublicationData!$B:$B,'Publication Table (%)'!$C$4,AllPublicationData!$D:$D,'Publication Table (%)'!N$7),
SUMIFS(AllPublicationData!$J:$J,AllPublicationData!$A:$A,'Publication Table (%)'!$B87,AllPublicationData!$B:$B,'Publication Table (%)'!N$7)/
SUMIFS(AllPublicationData!$E:$E,AllPublicationData!$A:$A,'Publication Table (%)'!$B87,AllPublicationData!$B:$B,'Publication Table (%)'!N$7)))))))</f>
        <v>0.10374084072502893</v>
      </c>
      <c r="O87" s="96">
        <f>IF('Publication Table (%)'!$C$5="All Cancelled Operations",
IFERROR(SUMIFS(AllPublicationData!$F:$F,AllPublicationData!$A:$A,'Publication Table (%)'!$B87,AllPublicationData!$B:$B,'Publication Table (%)'!$C$4,AllPublicationData!$D:$D,'Publication Table (%)'!O$7)/
SUMIFS(AllPublicationData!$E:$E,AllPublicationData!$A:$A,'Publication Table (%)'!$B87,AllPublicationData!$B:$B,'Publication Table (%)'!$C$4,AllPublicationData!$D:$D,'Publication Table (%)'!O$7),
SUMIFS(AllPublicationData!$F:$F,AllPublicationData!$A:$A,'Publication Table (%)'!$B87,AllPublicationData!$B:$B,'Publication Table (%)'!O$7)/
SUMIFS(AllPublicationData!$E:$E,AllPublicationData!$A:$A,'Publication Table (%)'!$B87,AllPublicationData!$B:$B,'Publication Table (%)'!O$7)),
IF('Publication Table (%)'!$C$5="Operations cancelled by patient",
IFERROR(SUMIFS(AllPublicationData!$G:$G,AllPublicationData!$A:$A,'Publication Table (%)'!$B87,AllPublicationData!$B:$B,'Publication Table (%)'!$C$4,AllPublicationData!$D:$D,'Publication Table (%)'!O$7)/
SUMIFS(AllPublicationData!$E:$E,AllPublicationData!$A:$A,'Publication Table (%)'!$B87,AllPublicationData!$B:$B,'Publication Table (%)'!$C$4,AllPublicationData!$D:$D,'Publication Table (%)'!O$7),
SUMIFS(AllPublicationData!$G:$G,AllPublicationData!$A:$A,'Publication Table (%)'!$B87,AllPublicationData!$B:$B,'Publication Table (%)'!O$7)/
SUMIFS(AllPublicationData!$E:$E,AllPublicationData!$A:$A,'Publication Table (%)'!$B87,AllPublicationData!$B:$B,'Publication Table (%)'!O$7)),
IF('Publication Table (%)'!$C$5="Operations cancelled for clinical reasons",
IFERROR(SUMIFS(AllPublicationData!$H:$H,AllPublicationData!$A:$A,'Publication Table (%)'!$B87,AllPublicationData!$B:$B,'Publication Table (%)'!$C$4,AllPublicationData!$D:$D,'Publication Table (%)'!O$7)/
SUMIFS(AllPublicationData!$E:$E,AllPublicationData!$A:$A,'Publication Table (%)'!$B87,AllPublicationData!$B:$B,'Publication Table (%)'!$C$4,AllPublicationData!$D:$D,'Publication Table (%)'!O$7),
SUMIFS(AllPublicationData!$H:$H,AllPublicationData!$A:$A,'Publication Table (%)'!$B87,AllPublicationData!$B:$B,'Publication Table (%)'!O$7)/
SUMIFS(AllPublicationData!$E:$E,AllPublicationData!$A:$A,'Publication Table (%)'!$B87,AllPublicationData!$B:$B,'Publication Table (%)'!O$7)),
IF('Publication Table (%)'!$C$5="Operations cancelled for non-clinical/capacity reasons",
IFERROR(SUMIFS(AllPublicationData!$I:$I,AllPublicationData!$A:$A,'Publication Table (%)'!$B87,AllPublicationData!$B:$B,'Publication Table (%)'!$C$4,AllPublicationData!$D:$D,'Publication Table (%)'!O$7)/
SUMIFS(AllPublicationData!$E:$E,AllPublicationData!$A:$A,'Publication Table (%)'!$B87,AllPublicationData!$B:$B,'Publication Table (%)'!$C$4,AllPublicationData!$D:$D,'Publication Table (%)'!O$7),
SUMIFS(AllPublicationData!$I:$I,AllPublicationData!$A:$A,'Publication Table (%)'!$B87,AllPublicationData!$B:$B,'Publication Table (%)'!O$7)/
SUMIFS(AllPublicationData!$E:$E,AllPublicationData!$A:$A,'Publication Table (%)'!$B87,AllPublicationData!$B:$B,'Publication Table (%)'!O$7)),
IF('Publication Table (%)'!$C$5="Cancellations for other reasons",
IFERROR(SUMIFS(AllPublicationData!$J:$J,AllPublicationData!$A:$A,'Publication Table (%)'!$B87,AllPublicationData!$B:$B,'Publication Table (%)'!$C$4,AllPublicationData!$D:$D,'Publication Table (%)'!O$7)/
SUMIFS(AllPublicationData!$E:$E,AllPublicationData!$A:$A,'Publication Table (%)'!$B87,AllPublicationData!$B:$B,'Publication Table (%)'!$C$4,AllPublicationData!$D:$D,'Publication Table (%)'!O$7),
SUMIFS(AllPublicationData!$J:$J,AllPublicationData!$A:$A,'Publication Table (%)'!$B87,AllPublicationData!$B:$B,'Publication Table (%)'!O$7)/
SUMIFS(AllPublicationData!$E:$E,AllPublicationData!$A:$A,'Publication Table (%)'!$B87,AllPublicationData!$B:$B,'Publication Table (%)'!O$7)))))))</f>
        <v>8.3946980854197342E-2</v>
      </c>
      <c r="P87" s="96">
        <f>IF('Publication Table (%)'!$C$5="All Cancelled Operations",
IFERROR(SUMIFS(AllPublicationData!$F:$F,AllPublicationData!$A:$A,'Publication Table (%)'!$B87,AllPublicationData!$B:$B,'Publication Table (%)'!$C$4,AllPublicationData!$D:$D,'Publication Table (%)'!P$7)/
SUMIFS(AllPublicationData!$E:$E,AllPublicationData!$A:$A,'Publication Table (%)'!$B87,AllPublicationData!$B:$B,'Publication Table (%)'!$C$4,AllPublicationData!$D:$D,'Publication Table (%)'!P$7),
SUMIFS(AllPublicationData!$F:$F,AllPublicationData!$A:$A,'Publication Table (%)'!$B87,AllPublicationData!$B:$B,'Publication Table (%)'!P$7)/
SUMIFS(AllPublicationData!$E:$E,AllPublicationData!$A:$A,'Publication Table (%)'!$B87,AllPublicationData!$B:$B,'Publication Table (%)'!P$7)),
IF('Publication Table (%)'!$C$5="Operations cancelled by patient",
IFERROR(SUMIFS(AllPublicationData!$G:$G,AllPublicationData!$A:$A,'Publication Table (%)'!$B87,AllPublicationData!$B:$B,'Publication Table (%)'!$C$4,AllPublicationData!$D:$D,'Publication Table (%)'!P$7)/
SUMIFS(AllPublicationData!$E:$E,AllPublicationData!$A:$A,'Publication Table (%)'!$B87,AllPublicationData!$B:$B,'Publication Table (%)'!$C$4,AllPublicationData!$D:$D,'Publication Table (%)'!P$7),
SUMIFS(AllPublicationData!$G:$G,AllPublicationData!$A:$A,'Publication Table (%)'!$B87,AllPublicationData!$B:$B,'Publication Table (%)'!P$7)/
SUMIFS(AllPublicationData!$E:$E,AllPublicationData!$A:$A,'Publication Table (%)'!$B87,AllPublicationData!$B:$B,'Publication Table (%)'!P$7)),
IF('Publication Table (%)'!$C$5="Operations cancelled for clinical reasons",
IFERROR(SUMIFS(AllPublicationData!$H:$H,AllPublicationData!$A:$A,'Publication Table (%)'!$B87,AllPublicationData!$B:$B,'Publication Table (%)'!$C$4,AllPublicationData!$D:$D,'Publication Table (%)'!P$7)/
SUMIFS(AllPublicationData!$E:$E,AllPublicationData!$A:$A,'Publication Table (%)'!$B87,AllPublicationData!$B:$B,'Publication Table (%)'!$C$4,AllPublicationData!$D:$D,'Publication Table (%)'!P$7),
SUMIFS(AllPublicationData!$H:$H,AllPublicationData!$A:$A,'Publication Table (%)'!$B87,AllPublicationData!$B:$B,'Publication Table (%)'!P$7)/
SUMIFS(AllPublicationData!$E:$E,AllPublicationData!$A:$A,'Publication Table (%)'!$B87,AllPublicationData!$B:$B,'Publication Table (%)'!P$7)),
IF('Publication Table (%)'!$C$5="Operations cancelled for non-clinical/capacity reasons",
IFERROR(SUMIFS(AllPublicationData!$I:$I,AllPublicationData!$A:$A,'Publication Table (%)'!$B87,AllPublicationData!$B:$B,'Publication Table (%)'!$C$4,AllPublicationData!$D:$D,'Publication Table (%)'!P$7)/
SUMIFS(AllPublicationData!$E:$E,AllPublicationData!$A:$A,'Publication Table (%)'!$B87,AllPublicationData!$B:$B,'Publication Table (%)'!$C$4,AllPublicationData!$D:$D,'Publication Table (%)'!P$7),
SUMIFS(AllPublicationData!$I:$I,AllPublicationData!$A:$A,'Publication Table (%)'!$B87,AllPublicationData!$B:$B,'Publication Table (%)'!P$7)/
SUMIFS(AllPublicationData!$E:$E,AllPublicationData!$A:$A,'Publication Table (%)'!$B87,AllPublicationData!$B:$B,'Publication Table (%)'!P$7)),
IF('Publication Table (%)'!$C$5="Cancellations for other reasons",
IFERROR(SUMIFS(AllPublicationData!$J:$J,AllPublicationData!$A:$A,'Publication Table (%)'!$B87,AllPublicationData!$B:$B,'Publication Table (%)'!$C$4,AllPublicationData!$D:$D,'Publication Table (%)'!P$7)/
SUMIFS(AllPublicationData!$E:$E,AllPublicationData!$A:$A,'Publication Table (%)'!$B87,AllPublicationData!$B:$B,'Publication Table (%)'!$C$4,AllPublicationData!$D:$D,'Publication Table (%)'!P$7),
SUMIFS(AllPublicationData!$J:$J,AllPublicationData!$A:$A,'Publication Table (%)'!$B87,AllPublicationData!$B:$B,'Publication Table (%)'!P$7)/
SUMIFS(AllPublicationData!$E:$E,AllPublicationData!$A:$A,'Publication Table (%)'!$B87,AllPublicationData!$B:$B,'Publication Table (%)'!P$7)))))))</f>
        <v>0.1004566210045662</v>
      </c>
      <c r="Q87" s="96">
        <f>IF('Publication Table (%)'!$C$5="All Cancelled Operations",
IFERROR(SUMIFS(AllPublicationData!$F:$F,AllPublicationData!$A:$A,'Publication Table (%)'!$B87,AllPublicationData!$B:$B,'Publication Table (%)'!$C$4,AllPublicationData!$D:$D,'Publication Table (%)'!Q$7)/
SUMIFS(AllPublicationData!$E:$E,AllPublicationData!$A:$A,'Publication Table (%)'!$B87,AllPublicationData!$B:$B,'Publication Table (%)'!$C$4,AllPublicationData!$D:$D,'Publication Table (%)'!Q$7),
SUMIFS(AllPublicationData!$F:$F,AllPublicationData!$A:$A,'Publication Table (%)'!$B87,AllPublicationData!$B:$B,'Publication Table (%)'!Q$7)/
SUMIFS(AllPublicationData!$E:$E,AllPublicationData!$A:$A,'Publication Table (%)'!$B87,AllPublicationData!$B:$B,'Publication Table (%)'!Q$7)),
IF('Publication Table (%)'!$C$5="Operations cancelled by patient",
IFERROR(SUMIFS(AllPublicationData!$G:$G,AllPublicationData!$A:$A,'Publication Table (%)'!$B87,AllPublicationData!$B:$B,'Publication Table (%)'!$C$4,AllPublicationData!$D:$D,'Publication Table (%)'!Q$7)/
SUMIFS(AllPublicationData!$E:$E,AllPublicationData!$A:$A,'Publication Table (%)'!$B87,AllPublicationData!$B:$B,'Publication Table (%)'!$C$4,AllPublicationData!$D:$D,'Publication Table (%)'!Q$7),
SUMIFS(AllPublicationData!$G:$G,AllPublicationData!$A:$A,'Publication Table (%)'!$B87,AllPublicationData!$B:$B,'Publication Table (%)'!Q$7)/
SUMIFS(AllPublicationData!$E:$E,AllPublicationData!$A:$A,'Publication Table (%)'!$B87,AllPublicationData!$B:$B,'Publication Table (%)'!Q$7)),
IF('Publication Table (%)'!$C$5="Operations cancelled for clinical reasons",
IFERROR(SUMIFS(AllPublicationData!$H:$H,AllPublicationData!$A:$A,'Publication Table (%)'!$B87,AllPublicationData!$B:$B,'Publication Table (%)'!$C$4,AllPublicationData!$D:$D,'Publication Table (%)'!Q$7)/
SUMIFS(AllPublicationData!$E:$E,AllPublicationData!$A:$A,'Publication Table (%)'!$B87,AllPublicationData!$B:$B,'Publication Table (%)'!$C$4,AllPublicationData!$D:$D,'Publication Table (%)'!Q$7),
SUMIFS(AllPublicationData!$H:$H,AllPublicationData!$A:$A,'Publication Table (%)'!$B87,AllPublicationData!$B:$B,'Publication Table (%)'!Q$7)/
SUMIFS(AllPublicationData!$E:$E,AllPublicationData!$A:$A,'Publication Table (%)'!$B87,AllPublicationData!$B:$B,'Publication Table (%)'!Q$7)),
IF('Publication Table (%)'!$C$5="Operations cancelled for non-clinical/capacity reasons",
IFERROR(SUMIFS(AllPublicationData!$I:$I,AllPublicationData!$A:$A,'Publication Table (%)'!$B87,AllPublicationData!$B:$B,'Publication Table (%)'!$C$4,AllPublicationData!$D:$D,'Publication Table (%)'!Q$7)/
SUMIFS(AllPublicationData!$E:$E,AllPublicationData!$A:$A,'Publication Table (%)'!$B87,AllPublicationData!$B:$B,'Publication Table (%)'!$C$4,AllPublicationData!$D:$D,'Publication Table (%)'!Q$7),
SUMIFS(AllPublicationData!$I:$I,AllPublicationData!$A:$A,'Publication Table (%)'!$B87,AllPublicationData!$B:$B,'Publication Table (%)'!Q$7)/
SUMIFS(AllPublicationData!$E:$E,AllPublicationData!$A:$A,'Publication Table (%)'!$B87,AllPublicationData!$B:$B,'Publication Table (%)'!Q$7)),
IF('Publication Table (%)'!$C$5="Cancellations for other reasons",
IFERROR(SUMIFS(AllPublicationData!$J:$J,AllPublicationData!$A:$A,'Publication Table (%)'!$B87,AllPublicationData!$B:$B,'Publication Table (%)'!$C$4,AllPublicationData!$D:$D,'Publication Table (%)'!Q$7)/
SUMIFS(AllPublicationData!$E:$E,AllPublicationData!$A:$A,'Publication Table (%)'!$B87,AllPublicationData!$B:$B,'Publication Table (%)'!$C$4,AllPublicationData!$D:$D,'Publication Table (%)'!Q$7),
SUMIFS(AllPublicationData!$J:$J,AllPublicationData!$A:$A,'Publication Table (%)'!$B87,AllPublicationData!$B:$B,'Publication Table (%)'!Q$7)/
SUMIFS(AllPublicationData!$E:$E,AllPublicationData!$A:$A,'Publication Table (%)'!$B87,AllPublicationData!$B:$B,'Publication Table (%)'!Q$7)))))))</f>
        <v>9.3406593406593408E-2</v>
      </c>
      <c r="R87" s="96">
        <f>IF('Publication Table (%)'!$C$5="All Cancelled Operations",
IFERROR(SUMIFS(AllPublicationData!$F:$F,AllPublicationData!$A:$A,'Publication Table (%)'!$B87,AllPublicationData!$B:$B,'Publication Table (%)'!$C$4,AllPublicationData!$D:$D,'Publication Table (%)'!R$7)/
SUMIFS(AllPublicationData!$E:$E,AllPublicationData!$A:$A,'Publication Table (%)'!$B87,AllPublicationData!$B:$B,'Publication Table (%)'!$C$4,AllPublicationData!$D:$D,'Publication Table (%)'!R$7),
SUMIFS(AllPublicationData!$F:$F,AllPublicationData!$A:$A,'Publication Table (%)'!$B87,AllPublicationData!$B:$B,'Publication Table (%)'!R$7)/
SUMIFS(AllPublicationData!$E:$E,AllPublicationData!$A:$A,'Publication Table (%)'!$B87,AllPublicationData!$B:$B,'Publication Table (%)'!R$7)),
IF('Publication Table (%)'!$C$5="Operations cancelled by patient",
IFERROR(SUMIFS(AllPublicationData!$G:$G,AllPublicationData!$A:$A,'Publication Table (%)'!$B87,AllPublicationData!$B:$B,'Publication Table (%)'!$C$4,AllPublicationData!$D:$D,'Publication Table (%)'!R$7)/
SUMIFS(AllPublicationData!$E:$E,AllPublicationData!$A:$A,'Publication Table (%)'!$B87,AllPublicationData!$B:$B,'Publication Table (%)'!$C$4,AllPublicationData!$D:$D,'Publication Table (%)'!R$7),
SUMIFS(AllPublicationData!$G:$G,AllPublicationData!$A:$A,'Publication Table (%)'!$B87,AllPublicationData!$B:$B,'Publication Table (%)'!R$7)/
SUMIFS(AllPublicationData!$E:$E,AllPublicationData!$A:$A,'Publication Table (%)'!$B87,AllPublicationData!$B:$B,'Publication Table (%)'!R$7)),
IF('Publication Table (%)'!$C$5="Operations cancelled for clinical reasons",
IFERROR(SUMIFS(AllPublicationData!$H:$H,AllPublicationData!$A:$A,'Publication Table (%)'!$B87,AllPublicationData!$B:$B,'Publication Table (%)'!$C$4,AllPublicationData!$D:$D,'Publication Table (%)'!R$7)/
SUMIFS(AllPublicationData!$E:$E,AllPublicationData!$A:$A,'Publication Table (%)'!$B87,AllPublicationData!$B:$B,'Publication Table (%)'!$C$4,AllPublicationData!$D:$D,'Publication Table (%)'!R$7),
SUMIFS(AllPublicationData!$H:$H,AllPublicationData!$A:$A,'Publication Table (%)'!$B87,AllPublicationData!$B:$B,'Publication Table (%)'!R$7)/
SUMIFS(AllPublicationData!$E:$E,AllPublicationData!$A:$A,'Publication Table (%)'!$B87,AllPublicationData!$B:$B,'Publication Table (%)'!R$7)),
IF('Publication Table (%)'!$C$5="Operations cancelled for non-clinical/capacity reasons",
IFERROR(SUMIFS(AllPublicationData!$I:$I,AllPublicationData!$A:$A,'Publication Table (%)'!$B87,AllPublicationData!$B:$B,'Publication Table (%)'!$C$4,AllPublicationData!$D:$D,'Publication Table (%)'!R$7)/
SUMIFS(AllPublicationData!$E:$E,AllPublicationData!$A:$A,'Publication Table (%)'!$B87,AllPublicationData!$B:$B,'Publication Table (%)'!$C$4,AllPublicationData!$D:$D,'Publication Table (%)'!R$7),
SUMIFS(AllPublicationData!$I:$I,AllPublicationData!$A:$A,'Publication Table (%)'!$B87,AllPublicationData!$B:$B,'Publication Table (%)'!R$7)/
SUMIFS(AllPublicationData!$E:$E,AllPublicationData!$A:$A,'Publication Table (%)'!$B87,AllPublicationData!$B:$B,'Publication Table (%)'!R$7)),
IF('Publication Table (%)'!$C$5="Cancellations for other reasons",
IFERROR(SUMIFS(AllPublicationData!$J:$J,AllPublicationData!$A:$A,'Publication Table (%)'!$B87,AllPublicationData!$B:$B,'Publication Table (%)'!$C$4,AllPublicationData!$D:$D,'Publication Table (%)'!R$7)/
SUMIFS(AllPublicationData!$E:$E,AllPublicationData!$A:$A,'Publication Table (%)'!$B87,AllPublicationData!$B:$B,'Publication Table (%)'!$C$4,AllPublicationData!$D:$D,'Publication Table (%)'!R$7),
SUMIFS(AllPublicationData!$J:$J,AllPublicationData!$A:$A,'Publication Table (%)'!$B87,AllPublicationData!$B:$B,'Publication Table (%)'!R$7)/
SUMIFS(AllPublicationData!$E:$E,AllPublicationData!$A:$A,'Publication Table (%)'!$B87,AllPublicationData!$B:$B,'Publication Table (%)'!R$7)))))))</f>
        <v>6.5540194572452637E-2</v>
      </c>
      <c r="S87" s="96">
        <f>IF('Publication Table (%)'!$C$5="All Cancelled Operations",
IFERROR(SUMIFS(AllPublicationData!$F:$F,AllPublicationData!$A:$A,'Publication Table (%)'!$B87,AllPublicationData!$B:$B,'Publication Table (%)'!$C$4,AllPublicationData!$D:$D,'Publication Table (%)'!S$7)/
SUMIFS(AllPublicationData!$E:$E,AllPublicationData!$A:$A,'Publication Table (%)'!$B87,AllPublicationData!$B:$B,'Publication Table (%)'!$C$4,AllPublicationData!$D:$D,'Publication Table (%)'!S$7),
SUMIFS(AllPublicationData!$F:$F,AllPublicationData!$A:$A,'Publication Table (%)'!$B87,AllPublicationData!$B:$B,'Publication Table (%)'!S$7)/
SUMIFS(AllPublicationData!$E:$E,AllPublicationData!$A:$A,'Publication Table (%)'!$B87,AllPublicationData!$B:$B,'Publication Table (%)'!S$7)),
IF('Publication Table (%)'!$C$5="Operations cancelled by patient",
IFERROR(SUMIFS(AllPublicationData!$G:$G,AllPublicationData!$A:$A,'Publication Table (%)'!$B87,AllPublicationData!$B:$B,'Publication Table (%)'!$C$4,AllPublicationData!$D:$D,'Publication Table (%)'!S$7)/
SUMIFS(AllPublicationData!$E:$E,AllPublicationData!$A:$A,'Publication Table (%)'!$B87,AllPublicationData!$B:$B,'Publication Table (%)'!$C$4,AllPublicationData!$D:$D,'Publication Table (%)'!S$7),
SUMIFS(AllPublicationData!$G:$G,AllPublicationData!$A:$A,'Publication Table (%)'!$B87,AllPublicationData!$B:$B,'Publication Table (%)'!S$7)/
SUMIFS(AllPublicationData!$E:$E,AllPublicationData!$A:$A,'Publication Table (%)'!$B87,AllPublicationData!$B:$B,'Publication Table (%)'!S$7)),
IF('Publication Table (%)'!$C$5="Operations cancelled for clinical reasons",
IFERROR(SUMIFS(AllPublicationData!$H:$H,AllPublicationData!$A:$A,'Publication Table (%)'!$B87,AllPublicationData!$B:$B,'Publication Table (%)'!$C$4,AllPublicationData!$D:$D,'Publication Table (%)'!S$7)/
SUMIFS(AllPublicationData!$E:$E,AllPublicationData!$A:$A,'Publication Table (%)'!$B87,AllPublicationData!$B:$B,'Publication Table (%)'!$C$4,AllPublicationData!$D:$D,'Publication Table (%)'!S$7),
SUMIFS(AllPublicationData!$H:$H,AllPublicationData!$A:$A,'Publication Table (%)'!$B87,AllPublicationData!$B:$B,'Publication Table (%)'!S$7)/
SUMIFS(AllPublicationData!$E:$E,AllPublicationData!$A:$A,'Publication Table (%)'!$B87,AllPublicationData!$B:$B,'Publication Table (%)'!S$7)),
IF('Publication Table (%)'!$C$5="Operations cancelled for non-clinical/capacity reasons",
IFERROR(SUMIFS(AllPublicationData!$I:$I,AllPublicationData!$A:$A,'Publication Table (%)'!$B87,AllPublicationData!$B:$B,'Publication Table (%)'!$C$4,AllPublicationData!$D:$D,'Publication Table (%)'!S$7)/
SUMIFS(AllPublicationData!$E:$E,AllPublicationData!$A:$A,'Publication Table (%)'!$B87,AllPublicationData!$B:$B,'Publication Table (%)'!$C$4,AllPublicationData!$D:$D,'Publication Table (%)'!S$7),
SUMIFS(AllPublicationData!$I:$I,AllPublicationData!$A:$A,'Publication Table (%)'!$B87,AllPublicationData!$B:$B,'Publication Table (%)'!S$7)/
SUMIFS(AllPublicationData!$E:$E,AllPublicationData!$A:$A,'Publication Table (%)'!$B87,AllPublicationData!$B:$B,'Publication Table (%)'!S$7)),
IF('Publication Table (%)'!$C$5="Cancellations for other reasons",
IFERROR(SUMIFS(AllPublicationData!$J:$J,AllPublicationData!$A:$A,'Publication Table (%)'!$B87,AllPublicationData!$B:$B,'Publication Table (%)'!$C$4,AllPublicationData!$D:$D,'Publication Table (%)'!S$7)/
SUMIFS(AllPublicationData!$E:$E,AllPublicationData!$A:$A,'Publication Table (%)'!$B87,AllPublicationData!$B:$B,'Publication Table (%)'!$C$4,AllPublicationData!$D:$D,'Publication Table (%)'!S$7),
SUMIFS(AllPublicationData!$J:$J,AllPublicationData!$A:$A,'Publication Table (%)'!$B87,AllPublicationData!$B:$B,'Publication Table (%)'!S$7)/
SUMIFS(AllPublicationData!$E:$E,AllPublicationData!$A:$A,'Publication Table (%)'!$B87,AllPublicationData!$B:$B,'Publication Table (%)'!S$7)))))))</f>
        <v>0.15887850467289719</v>
      </c>
    </row>
    <row r="88" spans="2:19" x14ac:dyDescent="0.35">
      <c r="B88" s="89">
        <v>42979</v>
      </c>
      <c r="C88" s="112">
        <f>IF('Publication Table (%)'!$C$5="All Cancelled Operations",
SUMIFS(AllPublicationData!$F:$F,AllPublicationData!$A:$A,'Publication Table (%)'!$B88,AllPublicationData!$B:$B,'Publication Table (%)'!$C$4),
IF('Publication Table (%)'!$C$5="Operations cancelled by patient",
SUMIFS(AllPublicationData!$G:$G,AllPublicationData!$A:$A,'Publication Table (%)'!$B88,AllPublicationData!$B:$B,'Publication Table (%)'!$C$4),
IF('Publication Table (%)'!$C$5="Operations cancelled for clinical reasons",
SUMIFS(AllPublicationData!$H:$H,AllPublicationData!$A:$A,'Publication Table (%)'!$B88,AllPublicationData!$B:$B,'Publication Table (%)'!$C$4),
IF('Publication Table (%)'!$C$5="Operations cancelled for non-clinical/capacity reasons",
SUMIFS(AllPublicationData!$I:$I,AllPublicationData!$A:$A,'Publication Table (%)'!$B88,AllPublicationData!$B:$B,'Publication Table (%)'!$C$4),
IF('Publication Table (%)'!$C$5="Cancellations for other reasons",
SUMIFS(AllPublicationData!$J:$J,AllPublicationData!$A:$A,'Publication Table (%)'!$B88,AllPublicationData!$B:$B,'Publication Table (%)'!$C$4))))))+
IF(AND($C$4="NHS Scotland",$C$5="All Cancelled Operations"),
SUMIFS(AllPublicationData!$F:$F,AllPublicationData!$A:$A,'Publication Table (%)'!$B88),
IF(AND($C$4="NHS Scotland",$C$5="Operations cancelled by patient"),
SUMIFS(AllPublicationData!$G:$G,AllPublicationData!$A:$A,'Publication Table (%)'!$B88),
IF(AND($C$4="NHS Scotland",$C$5="Operations cancelled for clinical reasons"),
SUMIFS(AllPublicationData!$H:$H,AllPublicationData!$A:$A,'Publication Table (%)'!$B88),
IF(AND($C$4="NHS Scotland",$C$5="Operations cancelled for non-clinical/capacity reasons"),
SUMIFS(AllPublicationData!$I:$I,AllPublicationData!$A:$A,'Publication Table (%)'!$B88),
IF(AND($C$4="NHS Scotland",$C$5="Cancellations for other reasons"),
SUMIFS(AllPublicationData!$J:$J,AllPublicationData!$A:$A,'Publication Table (%)'!$B88))))))</f>
        <v>2560</v>
      </c>
      <c r="D88" s="110">
        <f>IF(AND('Publication Table (%)'!$C$5="All Cancelled Operations",$C$4&lt;&gt;"NHS Scotland"),
IFERROR(SUMIFS(AllPublicationData!$F:$F,AllPublicationData!$A:$A,'Publication Table (%)'!$B88,AllPublicationData!$B:$B,'Publication Table (%)'!$C$4,AllPublicationData!$D:$D,'Publication Table (%)'!D$7)/
SUMIFS(AllPublicationData!$E:$E,AllPublicationData!$A:$A,'Publication Table (%)'!$B88,AllPublicationData!$B:$B,'Publication Table (%)'!$C$4,AllPublicationData!$D:$D,'Publication Table (%)'!D$7),
SUMIFS(AllPublicationData!$F:$F,AllPublicationData!$A:$A,'Publication Table (%)'!$B88,AllPublicationData!$B:$B,'Publication Table (%)'!D$7)/
SUMIFS(AllPublicationData!$E:$E,AllPublicationData!$A:$A,'Publication Table (%)'!$B88,AllPublicationData!$B:$B,'Publication Table (%)'!D$7)),
IF(AND('Publication Table (%)'!$C$5="Operations cancelled by patient",$C$4&lt;&gt;"NHS Scotland"),
IFERROR(SUMIFS(AllPublicationData!$G:$G,AllPublicationData!$A:$A,'Publication Table (%)'!$B88,AllPublicationData!$B:$B,'Publication Table (%)'!$C$4,AllPublicationData!$D:$D,'Publication Table (%)'!D$7)/
SUMIFS(AllPublicationData!$E:$E,AllPublicationData!$A:$A,'Publication Table (%)'!$B88,AllPublicationData!$B:$B,'Publication Table (%)'!$C$4,AllPublicationData!$D:$D,'Publication Table (%)'!D$7),
SUMIFS(AllPublicationData!$G:$G,AllPublicationData!$A:$A,'Publication Table (%)'!$B88,AllPublicationData!$B:$B,'Publication Table (%)'!D$7)/
SUMIFS(AllPublicationData!$E:$E,AllPublicationData!$A:$A,'Publication Table (%)'!$B88,AllPublicationData!$B:$B,'Publication Table (%)'!D$7)),
IF(AND('Publication Table (%)'!$C$5="Operations cancelled for clinical reasons",$C$4&lt;&gt;"NHS Scotland"),
IFERROR(SUMIFS(AllPublicationData!$H:$H,AllPublicationData!$A:$A,'Publication Table (%)'!$B88,AllPublicationData!$B:$B,'Publication Table (%)'!$C$4,AllPublicationData!$D:$D,'Publication Table (%)'!D$7)/
SUMIFS(AllPublicationData!$E:$E,AllPublicationData!$A:$A,'Publication Table (%)'!$B88,AllPublicationData!$B:$B,'Publication Table (%)'!$C$4,AllPublicationData!$D:$D,'Publication Table (%)'!D$7),
SUMIFS(AllPublicationData!$H:$H,AllPublicationData!$A:$A,'Publication Table (%)'!$B88,AllPublicationData!$B:$B,'Publication Table (%)'!D$7)/
SUMIFS(AllPublicationData!$E:$E,AllPublicationData!$A:$A,'Publication Table (%)'!$B88,AllPublicationData!$B:$B,'Publication Table (%)'!D$7)),
IF(AND('Publication Table (%)'!$C$5="Operations cancelled for non-clinical/capacity reasons",$C$4&lt;&gt;"NHS Scotland"),
IFERROR(SUMIFS(AllPublicationData!$I:$I,AllPublicationData!$A:$A,'Publication Table (%)'!$B88,AllPublicationData!$B:$B,'Publication Table (%)'!$C$4,AllPublicationData!$D:$D,'Publication Table (%)'!D$7)/
SUMIFS(AllPublicationData!$E:$E,AllPublicationData!$A:$A,'Publication Table (%)'!$B88,AllPublicationData!$B:$B,'Publication Table (%)'!$C$4,AllPublicationData!$D:$D,'Publication Table (%)'!D$7),
SUMIFS(AllPublicationData!$I:$I,AllPublicationData!$A:$A,'Publication Table (%)'!$B88,AllPublicationData!$B:$B,'Publication Table (%)'!D$7)/
SUMIFS(AllPublicationData!$E:$E,AllPublicationData!$A:$A,'Publication Table (%)'!$B88,AllPublicationData!$B:$B,'Publication Table (%)'!D$7)),
IF(AND('Publication Table (%)'!$C$5="Cancellations for other reasons",$C$4&lt;&gt;"NHS Scotland"),
IFERROR(SUMIFS(AllPublicationData!$J:$J,AllPublicationData!$A:$A,'Publication Table (%)'!$B88,AllPublicationData!$B:$B,'Publication Table (%)'!$C$4,AllPublicationData!$D:$D,'Publication Table (%)'!D$7)/
SUMIFS(AllPublicationData!$E:$E,AllPublicationData!$A:$A,'Publication Table (%)'!$B88,AllPublicationData!$B:$B,'Publication Table (%)'!$C$4,AllPublicationData!$D:$D,'Publication Table (%)'!D$7),
SUMIFS(AllPublicationData!$J:$J,AllPublicationData!$A:$A,'Publication Table (%)'!$B88,AllPublicationData!$B:$B,'Publication Table (%)'!D$7)/
SUMIFS(AllPublicationData!$E:$E,AllPublicationData!$A:$A,'Publication Table (%)'!$B88,AllPublicationData!$B:$B,'Publication Table (%)'!D$7)),
IF(AND($C$4="NHS Scotland",$C$5="All Cancelled Operations"),
SUMIFS(AllPublicationData!$F:$F,AllPublicationData!$A:$A,'Publication Table'!$B88)/
SUMIFS(AllPublicationData!$E:$E,AllPublicationData!$A:$A,'Publication Table'!$B88),
IF(AND($C$4="NHS Scotland",$C$5="Operations cancelled by patient"),
SUMIFS(AllPublicationData!$G:$G,AllPublicationData!$A:$A,'Publication Table'!$B88)/
SUMIFS(AllPublicationData!$E:$E,AllPublicationData!$A:$A,'Publication Table'!$B88),
IF(AND($C$4="NHS Scotland",$C$5="Operations cancelled for clinical reasons"),
SUMIFS(AllPublicationData!$H:$H,AllPublicationData!$A:$A,'Publication Table'!$B88)/
SUMIFS(AllPublicationData!$E:$E,AllPublicationData!$A:$A,'Publication Table'!$B88),
IF(AND($C$4="NHS Scotland",$C$5="Operations cancelled for non-clinical/capacity reasons"),
SUMIFS(AllPublicationData!$I:$I,AllPublicationData!$A:$A,'Publication Table'!$B88)/
SUMIFS(AllPublicationData!$E:$E,AllPublicationData!$A:$A,'Publication Table'!$B88),
IF(AND($C$4="NHS Scotland",$C$5="Cancellations for other reasons"),
SUMIFS(AllPublicationData!$J:$J,AllPublicationData!$A:$A,'Publication Table'!$B88)/
SUMIFS(AllPublicationData!$E:$E,AllPublicationData!$A:$A,'Publication Table'!$B88)))))))))))</f>
        <v>9.1954022988505746E-2</v>
      </c>
      <c r="E88" s="96">
        <f>IF('Publication Table (%)'!$C$5="All Cancelled Operations",
IFERROR(SUMIFS(AllPublicationData!$F:$F,AllPublicationData!$A:$A,'Publication Table (%)'!$B88,AllPublicationData!$B:$B,'Publication Table (%)'!$C$4,AllPublicationData!$D:$D,'Publication Table (%)'!E$7)/
SUMIFS(AllPublicationData!$E:$E,AllPublicationData!$A:$A,'Publication Table (%)'!$B88,AllPublicationData!$B:$B,'Publication Table (%)'!$C$4,AllPublicationData!$D:$D,'Publication Table (%)'!E$7),
SUMIFS(AllPublicationData!$F:$F,AllPublicationData!$A:$A,'Publication Table (%)'!$B88,AllPublicationData!$B:$B,'Publication Table (%)'!E$7)/
SUMIFS(AllPublicationData!$E:$E,AllPublicationData!$A:$A,'Publication Table (%)'!$B88,AllPublicationData!$B:$B,'Publication Table (%)'!E$7)),
IF('Publication Table (%)'!$C$5="Operations cancelled by patient",
IFERROR(SUMIFS(AllPublicationData!$G:$G,AllPublicationData!$A:$A,'Publication Table (%)'!$B88,AllPublicationData!$B:$B,'Publication Table (%)'!$C$4,AllPublicationData!$D:$D,'Publication Table (%)'!E$7)/
SUMIFS(AllPublicationData!$E:$E,AllPublicationData!$A:$A,'Publication Table (%)'!$B88,AllPublicationData!$B:$B,'Publication Table (%)'!$C$4,AllPublicationData!$D:$D,'Publication Table (%)'!E$7),
SUMIFS(AllPublicationData!$G:$G,AllPublicationData!$A:$A,'Publication Table (%)'!$B88,AllPublicationData!$B:$B,'Publication Table (%)'!E$7)/
SUMIFS(AllPublicationData!$E:$E,AllPublicationData!$A:$A,'Publication Table (%)'!$B88,AllPublicationData!$B:$B,'Publication Table (%)'!E$7)),
IF('Publication Table (%)'!$C$5="Operations cancelled for clinical reasons",
IFERROR(SUMIFS(AllPublicationData!$H:$H,AllPublicationData!$A:$A,'Publication Table (%)'!$B88,AllPublicationData!$B:$B,'Publication Table (%)'!$C$4,AllPublicationData!$D:$D,'Publication Table (%)'!E$7)/
SUMIFS(AllPublicationData!$E:$E,AllPublicationData!$A:$A,'Publication Table (%)'!$B88,AllPublicationData!$B:$B,'Publication Table (%)'!$C$4,AllPublicationData!$D:$D,'Publication Table (%)'!E$7),
SUMIFS(AllPublicationData!$H:$H,AllPublicationData!$A:$A,'Publication Table (%)'!$B88,AllPublicationData!$B:$B,'Publication Table (%)'!E$7)/
SUMIFS(AllPublicationData!$E:$E,AllPublicationData!$A:$A,'Publication Table (%)'!$B88,AllPublicationData!$B:$B,'Publication Table (%)'!E$7)),
IF('Publication Table (%)'!$C$5="Operations cancelled for non-clinical/capacity reasons",
IFERROR(SUMIFS(AllPublicationData!$I:$I,AllPublicationData!$A:$A,'Publication Table (%)'!$B88,AllPublicationData!$B:$B,'Publication Table (%)'!$C$4,AllPublicationData!$D:$D,'Publication Table (%)'!E$7)/
SUMIFS(AllPublicationData!$E:$E,AllPublicationData!$A:$A,'Publication Table (%)'!$B88,AllPublicationData!$B:$B,'Publication Table (%)'!$C$4,AllPublicationData!$D:$D,'Publication Table (%)'!E$7),
SUMIFS(AllPublicationData!$I:$I,AllPublicationData!$A:$A,'Publication Table (%)'!$B88,AllPublicationData!$B:$B,'Publication Table (%)'!E$7)/
SUMIFS(AllPublicationData!$E:$E,AllPublicationData!$A:$A,'Publication Table (%)'!$B88,AllPublicationData!$B:$B,'Publication Table (%)'!E$7)),
IF('Publication Table (%)'!$C$5="Cancellations for other reasons",
IFERROR(SUMIFS(AllPublicationData!$J:$J,AllPublicationData!$A:$A,'Publication Table (%)'!$B88,AllPublicationData!$B:$B,'Publication Table (%)'!$C$4,AllPublicationData!$D:$D,'Publication Table (%)'!E$7)/
SUMIFS(AllPublicationData!$E:$E,AllPublicationData!$A:$A,'Publication Table (%)'!$B88,AllPublicationData!$B:$B,'Publication Table (%)'!$C$4,AllPublicationData!$D:$D,'Publication Table (%)'!E$7),
SUMIFS(AllPublicationData!$J:$J,AllPublicationData!$A:$A,'Publication Table (%)'!$B88,AllPublicationData!$B:$B,'Publication Table (%)'!E$7)/
SUMIFS(AllPublicationData!$E:$E,AllPublicationData!$A:$A,'Publication Table (%)'!$B88,AllPublicationData!$B:$B,'Publication Table (%)'!E$7)))))))</f>
        <v>6.9703243616287089E-2</v>
      </c>
      <c r="F88" s="96">
        <f>IF('Publication Table (%)'!$C$5="All Cancelled Operations",
IFERROR(SUMIFS(AllPublicationData!$F:$F,AllPublicationData!$A:$A,'Publication Table (%)'!$B88,AllPublicationData!$B:$B,'Publication Table (%)'!$C$4,AllPublicationData!$D:$D,'Publication Table (%)'!F$7)/
SUMIFS(AllPublicationData!$E:$E,AllPublicationData!$A:$A,'Publication Table (%)'!$B88,AllPublicationData!$B:$B,'Publication Table (%)'!$C$4,AllPublicationData!$D:$D,'Publication Table (%)'!F$7),
SUMIFS(AllPublicationData!$F:$F,AllPublicationData!$A:$A,'Publication Table (%)'!$B88,AllPublicationData!$B:$B,'Publication Table (%)'!F$7)/
SUMIFS(AllPublicationData!$E:$E,AllPublicationData!$A:$A,'Publication Table (%)'!$B88,AllPublicationData!$B:$B,'Publication Table (%)'!F$7)),
IF('Publication Table (%)'!$C$5="Operations cancelled by patient",
IFERROR(SUMIFS(AllPublicationData!$G:$G,AllPublicationData!$A:$A,'Publication Table (%)'!$B88,AllPublicationData!$B:$B,'Publication Table (%)'!$C$4,AllPublicationData!$D:$D,'Publication Table (%)'!F$7)/
SUMIFS(AllPublicationData!$E:$E,AllPublicationData!$A:$A,'Publication Table (%)'!$B88,AllPublicationData!$B:$B,'Publication Table (%)'!$C$4,AllPublicationData!$D:$D,'Publication Table (%)'!F$7),
SUMIFS(AllPublicationData!$G:$G,AllPublicationData!$A:$A,'Publication Table (%)'!$B88,AllPublicationData!$B:$B,'Publication Table (%)'!F$7)/
SUMIFS(AllPublicationData!$E:$E,AllPublicationData!$A:$A,'Publication Table (%)'!$B88,AllPublicationData!$B:$B,'Publication Table (%)'!F$7)),
IF('Publication Table (%)'!$C$5="Operations cancelled for clinical reasons",
IFERROR(SUMIFS(AllPublicationData!$H:$H,AllPublicationData!$A:$A,'Publication Table (%)'!$B88,AllPublicationData!$B:$B,'Publication Table (%)'!$C$4,AllPublicationData!$D:$D,'Publication Table (%)'!F$7)/
SUMIFS(AllPublicationData!$E:$E,AllPublicationData!$A:$A,'Publication Table (%)'!$B88,AllPublicationData!$B:$B,'Publication Table (%)'!$C$4,AllPublicationData!$D:$D,'Publication Table (%)'!F$7),
SUMIFS(AllPublicationData!$H:$H,AllPublicationData!$A:$A,'Publication Table (%)'!$B88,AllPublicationData!$B:$B,'Publication Table (%)'!F$7)/
SUMIFS(AllPublicationData!$E:$E,AllPublicationData!$A:$A,'Publication Table (%)'!$B88,AllPublicationData!$B:$B,'Publication Table (%)'!F$7)),
IF('Publication Table (%)'!$C$5="Operations cancelled for non-clinical/capacity reasons",
IFERROR(SUMIFS(AllPublicationData!$I:$I,AllPublicationData!$A:$A,'Publication Table (%)'!$B88,AllPublicationData!$B:$B,'Publication Table (%)'!$C$4,AllPublicationData!$D:$D,'Publication Table (%)'!F$7)/
SUMIFS(AllPublicationData!$E:$E,AllPublicationData!$A:$A,'Publication Table (%)'!$B88,AllPublicationData!$B:$B,'Publication Table (%)'!$C$4,AllPublicationData!$D:$D,'Publication Table (%)'!F$7),
SUMIFS(AllPublicationData!$I:$I,AllPublicationData!$A:$A,'Publication Table (%)'!$B88,AllPublicationData!$B:$B,'Publication Table (%)'!F$7)/
SUMIFS(AllPublicationData!$E:$E,AllPublicationData!$A:$A,'Publication Table (%)'!$B88,AllPublicationData!$B:$B,'Publication Table (%)'!F$7)),
IF('Publication Table (%)'!$C$5="Cancellations for other reasons",
IFERROR(SUMIFS(AllPublicationData!$J:$J,AllPublicationData!$A:$A,'Publication Table (%)'!$B88,AllPublicationData!$B:$B,'Publication Table (%)'!$C$4,AllPublicationData!$D:$D,'Publication Table (%)'!F$7)/
SUMIFS(AllPublicationData!$E:$E,AllPublicationData!$A:$A,'Publication Table (%)'!$B88,AllPublicationData!$B:$B,'Publication Table (%)'!$C$4,AllPublicationData!$D:$D,'Publication Table (%)'!F$7),
SUMIFS(AllPublicationData!$J:$J,AllPublicationData!$A:$A,'Publication Table (%)'!$B88,AllPublicationData!$B:$B,'Publication Table (%)'!F$7)/
SUMIFS(AllPublicationData!$E:$E,AllPublicationData!$A:$A,'Publication Table (%)'!$B88,AllPublicationData!$B:$B,'Publication Table (%)'!F$7)))))))</f>
        <v>0.1009557945041816</v>
      </c>
      <c r="G88" s="96">
        <f>IF('Publication Table (%)'!$C$5="All Cancelled Operations",
IFERROR(SUMIFS(AllPublicationData!$F:$F,AllPublicationData!$A:$A,'Publication Table (%)'!$B88,AllPublicationData!$B:$B,'Publication Table (%)'!$C$4,AllPublicationData!$D:$D,'Publication Table (%)'!G$7)/
SUMIFS(AllPublicationData!$E:$E,AllPublicationData!$A:$A,'Publication Table (%)'!$B88,AllPublicationData!$B:$B,'Publication Table (%)'!$C$4,AllPublicationData!$D:$D,'Publication Table (%)'!G$7),
SUMIFS(AllPublicationData!$F:$F,AllPublicationData!$A:$A,'Publication Table (%)'!$B88,AllPublicationData!$B:$B,'Publication Table (%)'!G$7)/
SUMIFS(AllPublicationData!$E:$E,AllPublicationData!$A:$A,'Publication Table (%)'!$B88,AllPublicationData!$B:$B,'Publication Table (%)'!G$7)),
IF('Publication Table (%)'!$C$5="Operations cancelled by patient",
IFERROR(SUMIFS(AllPublicationData!$G:$G,AllPublicationData!$A:$A,'Publication Table (%)'!$B88,AllPublicationData!$B:$B,'Publication Table (%)'!$C$4,AllPublicationData!$D:$D,'Publication Table (%)'!G$7)/
SUMIFS(AllPublicationData!$E:$E,AllPublicationData!$A:$A,'Publication Table (%)'!$B88,AllPublicationData!$B:$B,'Publication Table (%)'!$C$4,AllPublicationData!$D:$D,'Publication Table (%)'!G$7),
SUMIFS(AllPublicationData!$G:$G,AllPublicationData!$A:$A,'Publication Table (%)'!$B88,AllPublicationData!$B:$B,'Publication Table (%)'!G$7)/
SUMIFS(AllPublicationData!$E:$E,AllPublicationData!$A:$A,'Publication Table (%)'!$B88,AllPublicationData!$B:$B,'Publication Table (%)'!G$7)),
IF('Publication Table (%)'!$C$5="Operations cancelled for clinical reasons",
IFERROR(SUMIFS(AllPublicationData!$H:$H,AllPublicationData!$A:$A,'Publication Table (%)'!$B88,AllPublicationData!$B:$B,'Publication Table (%)'!$C$4,AllPublicationData!$D:$D,'Publication Table (%)'!G$7)/
SUMIFS(AllPublicationData!$E:$E,AllPublicationData!$A:$A,'Publication Table (%)'!$B88,AllPublicationData!$B:$B,'Publication Table (%)'!$C$4,AllPublicationData!$D:$D,'Publication Table (%)'!G$7),
SUMIFS(AllPublicationData!$H:$H,AllPublicationData!$A:$A,'Publication Table (%)'!$B88,AllPublicationData!$B:$B,'Publication Table (%)'!G$7)/
SUMIFS(AllPublicationData!$E:$E,AllPublicationData!$A:$A,'Publication Table (%)'!$B88,AllPublicationData!$B:$B,'Publication Table (%)'!G$7)),
IF('Publication Table (%)'!$C$5="Operations cancelled for non-clinical/capacity reasons",
IFERROR(SUMIFS(AllPublicationData!$I:$I,AllPublicationData!$A:$A,'Publication Table (%)'!$B88,AllPublicationData!$B:$B,'Publication Table (%)'!$C$4,AllPublicationData!$D:$D,'Publication Table (%)'!G$7)/
SUMIFS(AllPublicationData!$E:$E,AllPublicationData!$A:$A,'Publication Table (%)'!$B88,AllPublicationData!$B:$B,'Publication Table (%)'!$C$4,AllPublicationData!$D:$D,'Publication Table (%)'!G$7),
SUMIFS(AllPublicationData!$I:$I,AllPublicationData!$A:$A,'Publication Table (%)'!$B88,AllPublicationData!$B:$B,'Publication Table (%)'!G$7)/
SUMIFS(AllPublicationData!$E:$E,AllPublicationData!$A:$A,'Publication Table (%)'!$B88,AllPublicationData!$B:$B,'Publication Table (%)'!G$7)),
IF('Publication Table (%)'!$C$5="Cancellations for other reasons",
IFERROR(SUMIFS(AllPublicationData!$J:$J,AllPublicationData!$A:$A,'Publication Table (%)'!$B88,AllPublicationData!$B:$B,'Publication Table (%)'!$C$4,AllPublicationData!$D:$D,'Publication Table (%)'!G$7)/
SUMIFS(AllPublicationData!$E:$E,AllPublicationData!$A:$A,'Publication Table (%)'!$B88,AllPublicationData!$B:$B,'Publication Table (%)'!$C$4,AllPublicationData!$D:$D,'Publication Table (%)'!G$7),
SUMIFS(AllPublicationData!$J:$J,AllPublicationData!$A:$A,'Publication Table (%)'!$B88,AllPublicationData!$B:$B,'Publication Table (%)'!G$7)/
SUMIFS(AllPublicationData!$E:$E,AllPublicationData!$A:$A,'Publication Table (%)'!$B88,AllPublicationData!$B:$B,'Publication Table (%)'!G$7)))))))</f>
        <v>7.1264367816091953E-2</v>
      </c>
      <c r="H88" s="96">
        <f>IF('Publication Table (%)'!$C$5="All Cancelled Operations",
IFERROR(SUMIFS(AllPublicationData!$F:$F,AllPublicationData!$A:$A,'Publication Table (%)'!$B88,AllPublicationData!$B:$B,'Publication Table (%)'!$C$4,AllPublicationData!$D:$D,'Publication Table (%)'!H$7)/
SUMIFS(AllPublicationData!$E:$E,AllPublicationData!$A:$A,'Publication Table (%)'!$B88,AllPublicationData!$B:$B,'Publication Table (%)'!$C$4,AllPublicationData!$D:$D,'Publication Table (%)'!H$7),
SUMIFS(AllPublicationData!$F:$F,AllPublicationData!$A:$A,'Publication Table (%)'!$B88,AllPublicationData!$B:$B,'Publication Table (%)'!H$7)/
SUMIFS(AllPublicationData!$E:$E,AllPublicationData!$A:$A,'Publication Table (%)'!$B88,AllPublicationData!$B:$B,'Publication Table (%)'!H$7)),
IF('Publication Table (%)'!$C$5="Operations cancelled by patient",
IFERROR(SUMIFS(AllPublicationData!$G:$G,AllPublicationData!$A:$A,'Publication Table (%)'!$B88,AllPublicationData!$B:$B,'Publication Table (%)'!$C$4,AllPublicationData!$D:$D,'Publication Table (%)'!H$7)/
SUMIFS(AllPublicationData!$E:$E,AllPublicationData!$A:$A,'Publication Table (%)'!$B88,AllPublicationData!$B:$B,'Publication Table (%)'!$C$4,AllPublicationData!$D:$D,'Publication Table (%)'!H$7),
SUMIFS(AllPublicationData!$G:$G,AllPublicationData!$A:$A,'Publication Table (%)'!$B88,AllPublicationData!$B:$B,'Publication Table (%)'!H$7)/
SUMIFS(AllPublicationData!$E:$E,AllPublicationData!$A:$A,'Publication Table (%)'!$B88,AllPublicationData!$B:$B,'Publication Table (%)'!H$7)),
IF('Publication Table (%)'!$C$5="Operations cancelled for clinical reasons",
IFERROR(SUMIFS(AllPublicationData!$H:$H,AllPublicationData!$A:$A,'Publication Table (%)'!$B88,AllPublicationData!$B:$B,'Publication Table (%)'!$C$4,AllPublicationData!$D:$D,'Publication Table (%)'!H$7)/
SUMIFS(AllPublicationData!$E:$E,AllPublicationData!$A:$A,'Publication Table (%)'!$B88,AllPublicationData!$B:$B,'Publication Table (%)'!$C$4,AllPublicationData!$D:$D,'Publication Table (%)'!H$7),
SUMIFS(AllPublicationData!$H:$H,AllPublicationData!$A:$A,'Publication Table (%)'!$B88,AllPublicationData!$B:$B,'Publication Table (%)'!H$7)/
SUMIFS(AllPublicationData!$E:$E,AllPublicationData!$A:$A,'Publication Table (%)'!$B88,AllPublicationData!$B:$B,'Publication Table (%)'!H$7)),
IF('Publication Table (%)'!$C$5="Operations cancelled for non-clinical/capacity reasons",
IFERROR(SUMIFS(AllPublicationData!$I:$I,AllPublicationData!$A:$A,'Publication Table (%)'!$B88,AllPublicationData!$B:$B,'Publication Table (%)'!$C$4,AllPublicationData!$D:$D,'Publication Table (%)'!H$7)/
SUMIFS(AllPublicationData!$E:$E,AllPublicationData!$A:$A,'Publication Table (%)'!$B88,AllPublicationData!$B:$B,'Publication Table (%)'!$C$4,AllPublicationData!$D:$D,'Publication Table (%)'!H$7),
SUMIFS(AllPublicationData!$I:$I,AllPublicationData!$A:$A,'Publication Table (%)'!$B88,AllPublicationData!$B:$B,'Publication Table (%)'!H$7)/
SUMIFS(AllPublicationData!$E:$E,AllPublicationData!$A:$A,'Publication Table (%)'!$B88,AllPublicationData!$B:$B,'Publication Table (%)'!H$7)),
IF('Publication Table (%)'!$C$5="Cancellations for other reasons",
IFERROR(SUMIFS(AllPublicationData!$J:$J,AllPublicationData!$A:$A,'Publication Table (%)'!$B88,AllPublicationData!$B:$B,'Publication Table (%)'!$C$4,AllPublicationData!$D:$D,'Publication Table (%)'!H$7)/
SUMIFS(AllPublicationData!$E:$E,AllPublicationData!$A:$A,'Publication Table (%)'!$B88,AllPublicationData!$B:$B,'Publication Table (%)'!$C$4,AllPublicationData!$D:$D,'Publication Table (%)'!H$7),
SUMIFS(AllPublicationData!$J:$J,AllPublicationData!$A:$A,'Publication Table (%)'!$B88,AllPublicationData!$B:$B,'Publication Table (%)'!H$7)/
SUMIFS(AllPublicationData!$E:$E,AllPublicationData!$A:$A,'Publication Table (%)'!$B88,AllPublicationData!$B:$B,'Publication Table (%)'!H$7)))))))</f>
        <v>8.8791848617176122E-2</v>
      </c>
      <c r="I88" s="96">
        <f>IF('Publication Table (%)'!$C$5="All Cancelled Operations",
IFERROR(SUMIFS(AllPublicationData!$F:$F,AllPublicationData!$A:$A,'Publication Table (%)'!$B88,AllPublicationData!$B:$B,'Publication Table (%)'!$C$4,AllPublicationData!$D:$D,'Publication Table (%)'!I$7)/
SUMIFS(AllPublicationData!$E:$E,AllPublicationData!$A:$A,'Publication Table (%)'!$B88,AllPublicationData!$B:$B,'Publication Table (%)'!$C$4,AllPublicationData!$D:$D,'Publication Table (%)'!I$7),
SUMIFS(AllPublicationData!$F:$F,AllPublicationData!$A:$A,'Publication Table (%)'!$B88,AllPublicationData!$B:$B,'Publication Table (%)'!I$7)/
SUMIFS(AllPublicationData!$E:$E,AllPublicationData!$A:$A,'Publication Table (%)'!$B88,AllPublicationData!$B:$B,'Publication Table (%)'!I$7)),
IF('Publication Table (%)'!$C$5="Operations cancelled by patient",
IFERROR(SUMIFS(AllPublicationData!$G:$G,AllPublicationData!$A:$A,'Publication Table (%)'!$B88,AllPublicationData!$B:$B,'Publication Table (%)'!$C$4,AllPublicationData!$D:$D,'Publication Table (%)'!I$7)/
SUMIFS(AllPublicationData!$E:$E,AllPublicationData!$A:$A,'Publication Table (%)'!$B88,AllPublicationData!$B:$B,'Publication Table (%)'!$C$4,AllPublicationData!$D:$D,'Publication Table (%)'!I$7),
SUMIFS(AllPublicationData!$G:$G,AllPublicationData!$A:$A,'Publication Table (%)'!$B88,AllPublicationData!$B:$B,'Publication Table (%)'!I$7)/
SUMIFS(AllPublicationData!$E:$E,AllPublicationData!$A:$A,'Publication Table (%)'!$B88,AllPublicationData!$B:$B,'Publication Table (%)'!I$7)),
IF('Publication Table (%)'!$C$5="Operations cancelled for clinical reasons",
IFERROR(SUMIFS(AllPublicationData!$H:$H,AllPublicationData!$A:$A,'Publication Table (%)'!$B88,AllPublicationData!$B:$B,'Publication Table (%)'!$C$4,AllPublicationData!$D:$D,'Publication Table (%)'!I$7)/
SUMIFS(AllPublicationData!$E:$E,AllPublicationData!$A:$A,'Publication Table (%)'!$B88,AllPublicationData!$B:$B,'Publication Table (%)'!$C$4,AllPublicationData!$D:$D,'Publication Table (%)'!I$7),
SUMIFS(AllPublicationData!$H:$H,AllPublicationData!$A:$A,'Publication Table (%)'!$B88,AllPublicationData!$B:$B,'Publication Table (%)'!I$7)/
SUMIFS(AllPublicationData!$E:$E,AllPublicationData!$A:$A,'Publication Table (%)'!$B88,AllPublicationData!$B:$B,'Publication Table (%)'!I$7)),
IF('Publication Table (%)'!$C$5="Operations cancelled for non-clinical/capacity reasons",
IFERROR(SUMIFS(AllPublicationData!$I:$I,AllPublicationData!$A:$A,'Publication Table (%)'!$B88,AllPublicationData!$B:$B,'Publication Table (%)'!$C$4,AllPublicationData!$D:$D,'Publication Table (%)'!I$7)/
SUMIFS(AllPublicationData!$E:$E,AllPublicationData!$A:$A,'Publication Table (%)'!$B88,AllPublicationData!$B:$B,'Publication Table (%)'!$C$4,AllPublicationData!$D:$D,'Publication Table (%)'!I$7),
SUMIFS(AllPublicationData!$I:$I,AllPublicationData!$A:$A,'Publication Table (%)'!$B88,AllPublicationData!$B:$B,'Publication Table (%)'!I$7)/
SUMIFS(AllPublicationData!$E:$E,AllPublicationData!$A:$A,'Publication Table (%)'!$B88,AllPublicationData!$B:$B,'Publication Table (%)'!I$7)),
IF('Publication Table (%)'!$C$5="Cancellations for other reasons",
IFERROR(SUMIFS(AllPublicationData!$J:$J,AllPublicationData!$A:$A,'Publication Table (%)'!$B88,AllPublicationData!$B:$B,'Publication Table (%)'!$C$4,AllPublicationData!$D:$D,'Publication Table (%)'!I$7)/
SUMIFS(AllPublicationData!$E:$E,AllPublicationData!$A:$A,'Publication Table (%)'!$B88,AllPublicationData!$B:$B,'Publication Table (%)'!$C$4,AllPublicationData!$D:$D,'Publication Table (%)'!I$7),
SUMIFS(AllPublicationData!$J:$J,AllPublicationData!$A:$A,'Publication Table (%)'!$B88,AllPublicationData!$B:$B,'Publication Table (%)'!I$7)/
SUMIFS(AllPublicationData!$E:$E,AllPublicationData!$A:$A,'Publication Table (%)'!$B88,AllPublicationData!$B:$B,'Publication Table (%)'!I$7)))))))</f>
        <v>7.116104868913857E-2</v>
      </c>
      <c r="J88" s="96">
        <f>IF('Publication Table (%)'!$C$5="All Cancelled Operations",
IFERROR(SUMIFS(AllPublicationData!$F:$F,AllPublicationData!$A:$A,'Publication Table (%)'!$B88,AllPublicationData!$B:$B,'Publication Table (%)'!$C$4,AllPublicationData!$D:$D,'Publication Table (%)'!J$7)/
SUMIFS(AllPublicationData!$E:$E,AllPublicationData!$A:$A,'Publication Table (%)'!$B88,AllPublicationData!$B:$B,'Publication Table (%)'!$C$4,AllPublicationData!$D:$D,'Publication Table (%)'!J$7),
SUMIFS(AllPublicationData!$F:$F,AllPublicationData!$A:$A,'Publication Table (%)'!$B88,AllPublicationData!$B:$B,'Publication Table (%)'!J$7)/
SUMIFS(AllPublicationData!$E:$E,AllPublicationData!$A:$A,'Publication Table (%)'!$B88,AllPublicationData!$B:$B,'Publication Table (%)'!J$7)),
IF('Publication Table (%)'!$C$5="Operations cancelled by patient",
IFERROR(SUMIFS(AllPublicationData!$G:$G,AllPublicationData!$A:$A,'Publication Table (%)'!$B88,AllPublicationData!$B:$B,'Publication Table (%)'!$C$4,AllPublicationData!$D:$D,'Publication Table (%)'!J$7)/
SUMIFS(AllPublicationData!$E:$E,AllPublicationData!$A:$A,'Publication Table (%)'!$B88,AllPublicationData!$B:$B,'Publication Table (%)'!$C$4,AllPublicationData!$D:$D,'Publication Table (%)'!J$7),
SUMIFS(AllPublicationData!$G:$G,AllPublicationData!$A:$A,'Publication Table (%)'!$B88,AllPublicationData!$B:$B,'Publication Table (%)'!J$7)/
SUMIFS(AllPublicationData!$E:$E,AllPublicationData!$A:$A,'Publication Table (%)'!$B88,AllPublicationData!$B:$B,'Publication Table (%)'!J$7)),
IF('Publication Table (%)'!$C$5="Operations cancelled for clinical reasons",
IFERROR(SUMIFS(AllPublicationData!$H:$H,AllPublicationData!$A:$A,'Publication Table (%)'!$B88,AllPublicationData!$B:$B,'Publication Table (%)'!$C$4,AllPublicationData!$D:$D,'Publication Table (%)'!J$7)/
SUMIFS(AllPublicationData!$E:$E,AllPublicationData!$A:$A,'Publication Table (%)'!$B88,AllPublicationData!$B:$B,'Publication Table (%)'!$C$4,AllPublicationData!$D:$D,'Publication Table (%)'!J$7),
SUMIFS(AllPublicationData!$H:$H,AllPublicationData!$A:$A,'Publication Table (%)'!$B88,AllPublicationData!$B:$B,'Publication Table (%)'!J$7)/
SUMIFS(AllPublicationData!$E:$E,AllPublicationData!$A:$A,'Publication Table (%)'!$B88,AllPublicationData!$B:$B,'Publication Table (%)'!J$7)),
IF('Publication Table (%)'!$C$5="Operations cancelled for non-clinical/capacity reasons",
IFERROR(SUMIFS(AllPublicationData!$I:$I,AllPublicationData!$A:$A,'Publication Table (%)'!$B88,AllPublicationData!$B:$B,'Publication Table (%)'!$C$4,AllPublicationData!$D:$D,'Publication Table (%)'!J$7)/
SUMIFS(AllPublicationData!$E:$E,AllPublicationData!$A:$A,'Publication Table (%)'!$B88,AllPublicationData!$B:$B,'Publication Table (%)'!$C$4,AllPublicationData!$D:$D,'Publication Table (%)'!J$7),
SUMIFS(AllPublicationData!$I:$I,AllPublicationData!$A:$A,'Publication Table (%)'!$B88,AllPublicationData!$B:$B,'Publication Table (%)'!J$7)/
SUMIFS(AllPublicationData!$E:$E,AllPublicationData!$A:$A,'Publication Table (%)'!$B88,AllPublicationData!$B:$B,'Publication Table (%)'!J$7)),
IF('Publication Table (%)'!$C$5="Cancellations for other reasons",
IFERROR(SUMIFS(AllPublicationData!$J:$J,AllPublicationData!$A:$A,'Publication Table (%)'!$B88,AllPublicationData!$B:$B,'Publication Table (%)'!$C$4,AllPublicationData!$D:$D,'Publication Table (%)'!J$7)/
SUMIFS(AllPublicationData!$E:$E,AllPublicationData!$A:$A,'Publication Table (%)'!$B88,AllPublicationData!$B:$B,'Publication Table (%)'!$C$4,AllPublicationData!$D:$D,'Publication Table (%)'!J$7),
SUMIFS(AllPublicationData!$J:$J,AllPublicationData!$A:$A,'Publication Table (%)'!$B88,AllPublicationData!$B:$B,'Publication Table (%)'!J$7)/
SUMIFS(AllPublicationData!$E:$E,AllPublicationData!$A:$A,'Publication Table (%)'!$B88,AllPublicationData!$B:$B,'Publication Table (%)'!J$7)))))))</f>
        <v>0.11467889908256881</v>
      </c>
      <c r="K88" s="96">
        <f>IF('Publication Table (%)'!$C$5="All Cancelled Operations",
IFERROR(SUMIFS(AllPublicationData!$F:$F,AllPublicationData!$A:$A,'Publication Table (%)'!$B88,AllPublicationData!$B:$B,'Publication Table (%)'!$C$4,AllPublicationData!$D:$D,'Publication Table (%)'!K$7)/
SUMIFS(AllPublicationData!$E:$E,AllPublicationData!$A:$A,'Publication Table (%)'!$B88,AllPublicationData!$B:$B,'Publication Table (%)'!$C$4,AllPublicationData!$D:$D,'Publication Table (%)'!K$7),
SUMIFS(AllPublicationData!$F:$F,AllPublicationData!$A:$A,'Publication Table (%)'!$B88,AllPublicationData!$B:$B,'Publication Table (%)'!K$7)/
SUMIFS(AllPublicationData!$E:$E,AllPublicationData!$A:$A,'Publication Table (%)'!$B88,AllPublicationData!$B:$B,'Publication Table (%)'!K$7)),
IF('Publication Table (%)'!$C$5="Operations cancelled by patient",
IFERROR(SUMIFS(AllPublicationData!$G:$G,AllPublicationData!$A:$A,'Publication Table (%)'!$B88,AllPublicationData!$B:$B,'Publication Table (%)'!$C$4,AllPublicationData!$D:$D,'Publication Table (%)'!K$7)/
SUMIFS(AllPublicationData!$E:$E,AllPublicationData!$A:$A,'Publication Table (%)'!$B88,AllPublicationData!$B:$B,'Publication Table (%)'!$C$4,AllPublicationData!$D:$D,'Publication Table (%)'!K$7),
SUMIFS(AllPublicationData!$G:$G,AllPublicationData!$A:$A,'Publication Table (%)'!$B88,AllPublicationData!$B:$B,'Publication Table (%)'!K$7)/
SUMIFS(AllPublicationData!$E:$E,AllPublicationData!$A:$A,'Publication Table (%)'!$B88,AllPublicationData!$B:$B,'Publication Table (%)'!K$7)),
IF('Publication Table (%)'!$C$5="Operations cancelled for clinical reasons",
IFERROR(SUMIFS(AllPublicationData!$H:$H,AllPublicationData!$A:$A,'Publication Table (%)'!$B88,AllPublicationData!$B:$B,'Publication Table (%)'!$C$4,AllPublicationData!$D:$D,'Publication Table (%)'!K$7)/
SUMIFS(AllPublicationData!$E:$E,AllPublicationData!$A:$A,'Publication Table (%)'!$B88,AllPublicationData!$B:$B,'Publication Table (%)'!$C$4,AllPublicationData!$D:$D,'Publication Table (%)'!K$7),
SUMIFS(AllPublicationData!$H:$H,AllPublicationData!$A:$A,'Publication Table (%)'!$B88,AllPublicationData!$B:$B,'Publication Table (%)'!K$7)/
SUMIFS(AllPublicationData!$E:$E,AllPublicationData!$A:$A,'Publication Table (%)'!$B88,AllPublicationData!$B:$B,'Publication Table (%)'!K$7)),
IF('Publication Table (%)'!$C$5="Operations cancelled for non-clinical/capacity reasons",
IFERROR(SUMIFS(AllPublicationData!$I:$I,AllPublicationData!$A:$A,'Publication Table (%)'!$B88,AllPublicationData!$B:$B,'Publication Table (%)'!$C$4,AllPublicationData!$D:$D,'Publication Table (%)'!K$7)/
SUMIFS(AllPublicationData!$E:$E,AllPublicationData!$A:$A,'Publication Table (%)'!$B88,AllPublicationData!$B:$B,'Publication Table (%)'!$C$4,AllPublicationData!$D:$D,'Publication Table (%)'!K$7),
SUMIFS(AllPublicationData!$I:$I,AllPublicationData!$A:$A,'Publication Table (%)'!$B88,AllPublicationData!$B:$B,'Publication Table (%)'!K$7)/
SUMIFS(AllPublicationData!$E:$E,AllPublicationData!$A:$A,'Publication Table (%)'!$B88,AllPublicationData!$B:$B,'Publication Table (%)'!K$7)),
IF('Publication Table (%)'!$C$5="Cancellations for other reasons",
IFERROR(SUMIFS(AllPublicationData!$J:$J,AllPublicationData!$A:$A,'Publication Table (%)'!$B88,AllPublicationData!$B:$B,'Publication Table (%)'!$C$4,AllPublicationData!$D:$D,'Publication Table (%)'!K$7)/
SUMIFS(AllPublicationData!$E:$E,AllPublicationData!$A:$A,'Publication Table (%)'!$B88,AllPublicationData!$B:$B,'Publication Table (%)'!$C$4,AllPublicationData!$D:$D,'Publication Table (%)'!K$7),
SUMIFS(AllPublicationData!$J:$J,AllPublicationData!$A:$A,'Publication Table (%)'!$B88,AllPublicationData!$B:$B,'Publication Table (%)'!K$7)/
SUMIFS(AllPublicationData!$E:$E,AllPublicationData!$A:$A,'Publication Table (%)'!$B88,AllPublicationData!$B:$B,'Publication Table (%)'!K$7)))))))</f>
        <v>0.11140583554376658</v>
      </c>
      <c r="L88" s="96">
        <f>IF('Publication Table (%)'!$C$5="All Cancelled Operations",
IFERROR(SUMIFS(AllPublicationData!$F:$F,AllPublicationData!$A:$A,'Publication Table (%)'!$B88,AllPublicationData!$B:$B,'Publication Table (%)'!$C$4,AllPublicationData!$D:$D,'Publication Table (%)'!L$7)/
SUMIFS(AllPublicationData!$E:$E,AllPublicationData!$A:$A,'Publication Table (%)'!$B88,AllPublicationData!$B:$B,'Publication Table (%)'!$C$4,AllPublicationData!$D:$D,'Publication Table (%)'!L$7),
SUMIFS(AllPublicationData!$F:$F,AllPublicationData!$A:$A,'Publication Table (%)'!$B88,AllPublicationData!$B:$B,'Publication Table (%)'!L$7)/
SUMIFS(AllPublicationData!$E:$E,AllPublicationData!$A:$A,'Publication Table (%)'!$B88,AllPublicationData!$B:$B,'Publication Table (%)'!L$7)),
IF('Publication Table (%)'!$C$5="Operations cancelled by patient",
IFERROR(SUMIFS(AllPublicationData!$G:$G,AllPublicationData!$A:$A,'Publication Table (%)'!$B88,AllPublicationData!$B:$B,'Publication Table (%)'!$C$4,AllPublicationData!$D:$D,'Publication Table (%)'!L$7)/
SUMIFS(AllPublicationData!$E:$E,AllPublicationData!$A:$A,'Publication Table (%)'!$B88,AllPublicationData!$B:$B,'Publication Table (%)'!$C$4,AllPublicationData!$D:$D,'Publication Table (%)'!L$7),
SUMIFS(AllPublicationData!$G:$G,AllPublicationData!$A:$A,'Publication Table (%)'!$B88,AllPublicationData!$B:$B,'Publication Table (%)'!L$7)/
SUMIFS(AllPublicationData!$E:$E,AllPublicationData!$A:$A,'Publication Table (%)'!$B88,AllPublicationData!$B:$B,'Publication Table (%)'!L$7)),
IF('Publication Table (%)'!$C$5="Operations cancelled for clinical reasons",
IFERROR(SUMIFS(AllPublicationData!$H:$H,AllPublicationData!$A:$A,'Publication Table (%)'!$B88,AllPublicationData!$B:$B,'Publication Table (%)'!$C$4,AllPublicationData!$D:$D,'Publication Table (%)'!L$7)/
SUMIFS(AllPublicationData!$E:$E,AllPublicationData!$A:$A,'Publication Table (%)'!$B88,AllPublicationData!$B:$B,'Publication Table (%)'!$C$4,AllPublicationData!$D:$D,'Publication Table (%)'!L$7),
SUMIFS(AllPublicationData!$H:$H,AllPublicationData!$A:$A,'Publication Table (%)'!$B88,AllPublicationData!$B:$B,'Publication Table (%)'!L$7)/
SUMIFS(AllPublicationData!$E:$E,AllPublicationData!$A:$A,'Publication Table (%)'!$B88,AllPublicationData!$B:$B,'Publication Table (%)'!L$7)),
IF('Publication Table (%)'!$C$5="Operations cancelled for non-clinical/capacity reasons",
IFERROR(SUMIFS(AllPublicationData!$I:$I,AllPublicationData!$A:$A,'Publication Table (%)'!$B88,AllPublicationData!$B:$B,'Publication Table (%)'!$C$4,AllPublicationData!$D:$D,'Publication Table (%)'!L$7)/
SUMIFS(AllPublicationData!$E:$E,AllPublicationData!$A:$A,'Publication Table (%)'!$B88,AllPublicationData!$B:$B,'Publication Table (%)'!$C$4,AllPublicationData!$D:$D,'Publication Table (%)'!L$7),
SUMIFS(AllPublicationData!$I:$I,AllPublicationData!$A:$A,'Publication Table (%)'!$B88,AllPublicationData!$B:$B,'Publication Table (%)'!L$7)/
SUMIFS(AllPublicationData!$E:$E,AllPublicationData!$A:$A,'Publication Table (%)'!$B88,AllPublicationData!$B:$B,'Publication Table (%)'!L$7)),
IF('Publication Table (%)'!$C$5="Cancellations for other reasons",
IFERROR(SUMIFS(AllPublicationData!$J:$J,AllPublicationData!$A:$A,'Publication Table (%)'!$B88,AllPublicationData!$B:$B,'Publication Table (%)'!$C$4,AllPublicationData!$D:$D,'Publication Table (%)'!L$7)/
SUMIFS(AllPublicationData!$E:$E,AllPublicationData!$A:$A,'Publication Table (%)'!$B88,AllPublicationData!$B:$B,'Publication Table (%)'!$C$4,AllPublicationData!$D:$D,'Publication Table (%)'!L$7),
SUMIFS(AllPublicationData!$J:$J,AllPublicationData!$A:$A,'Publication Table (%)'!$B88,AllPublicationData!$B:$B,'Publication Table (%)'!L$7)/
SUMIFS(AllPublicationData!$E:$E,AllPublicationData!$A:$A,'Publication Table (%)'!$B88,AllPublicationData!$B:$B,'Publication Table (%)'!L$7)))))))</f>
        <v>8.4049079754601227E-2</v>
      </c>
      <c r="M88" s="96">
        <f>IF('Publication Table (%)'!$C$5="All Cancelled Operations",
IFERROR(SUMIFS(AllPublicationData!$F:$F,AllPublicationData!$A:$A,'Publication Table (%)'!$B88,AllPublicationData!$B:$B,'Publication Table (%)'!$C$4,AllPublicationData!$D:$D,'Publication Table (%)'!M$7)/
SUMIFS(AllPublicationData!$E:$E,AllPublicationData!$A:$A,'Publication Table (%)'!$B88,AllPublicationData!$B:$B,'Publication Table (%)'!$C$4,AllPublicationData!$D:$D,'Publication Table (%)'!M$7),
SUMIFS(AllPublicationData!$F:$F,AllPublicationData!$A:$A,'Publication Table (%)'!$B88,AllPublicationData!$B:$B,'Publication Table (%)'!M$7)/
SUMIFS(AllPublicationData!$E:$E,AllPublicationData!$A:$A,'Publication Table (%)'!$B88,AllPublicationData!$B:$B,'Publication Table (%)'!M$7)),
IF('Publication Table (%)'!$C$5="Operations cancelled by patient",
IFERROR(SUMIFS(AllPublicationData!$G:$G,AllPublicationData!$A:$A,'Publication Table (%)'!$B88,AllPublicationData!$B:$B,'Publication Table (%)'!$C$4,AllPublicationData!$D:$D,'Publication Table (%)'!M$7)/
SUMIFS(AllPublicationData!$E:$E,AllPublicationData!$A:$A,'Publication Table (%)'!$B88,AllPublicationData!$B:$B,'Publication Table (%)'!$C$4,AllPublicationData!$D:$D,'Publication Table (%)'!M$7),
SUMIFS(AllPublicationData!$G:$G,AllPublicationData!$A:$A,'Publication Table (%)'!$B88,AllPublicationData!$B:$B,'Publication Table (%)'!M$7)/
SUMIFS(AllPublicationData!$E:$E,AllPublicationData!$A:$A,'Publication Table (%)'!$B88,AllPublicationData!$B:$B,'Publication Table (%)'!M$7)),
IF('Publication Table (%)'!$C$5="Operations cancelled for clinical reasons",
IFERROR(SUMIFS(AllPublicationData!$H:$H,AllPublicationData!$A:$A,'Publication Table (%)'!$B88,AllPublicationData!$B:$B,'Publication Table (%)'!$C$4,AllPublicationData!$D:$D,'Publication Table (%)'!M$7)/
SUMIFS(AllPublicationData!$E:$E,AllPublicationData!$A:$A,'Publication Table (%)'!$B88,AllPublicationData!$B:$B,'Publication Table (%)'!$C$4,AllPublicationData!$D:$D,'Publication Table (%)'!M$7),
SUMIFS(AllPublicationData!$H:$H,AllPublicationData!$A:$A,'Publication Table (%)'!$B88,AllPublicationData!$B:$B,'Publication Table (%)'!M$7)/
SUMIFS(AllPublicationData!$E:$E,AllPublicationData!$A:$A,'Publication Table (%)'!$B88,AllPublicationData!$B:$B,'Publication Table (%)'!M$7)),
IF('Publication Table (%)'!$C$5="Operations cancelled for non-clinical/capacity reasons",
IFERROR(SUMIFS(AllPublicationData!$I:$I,AllPublicationData!$A:$A,'Publication Table (%)'!$B88,AllPublicationData!$B:$B,'Publication Table (%)'!$C$4,AllPublicationData!$D:$D,'Publication Table (%)'!M$7)/
SUMIFS(AllPublicationData!$E:$E,AllPublicationData!$A:$A,'Publication Table (%)'!$B88,AllPublicationData!$B:$B,'Publication Table (%)'!$C$4,AllPublicationData!$D:$D,'Publication Table (%)'!M$7),
SUMIFS(AllPublicationData!$I:$I,AllPublicationData!$A:$A,'Publication Table (%)'!$B88,AllPublicationData!$B:$B,'Publication Table (%)'!M$7)/
SUMIFS(AllPublicationData!$E:$E,AllPublicationData!$A:$A,'Publication Table (%)'!$B88,AllPublicationData!$B:$B,'Publication Table (%)'!M$7)),
IF('Publication Table (%)'!$C$5="Cancellations for other reasons",
IFERROR(SUMIFS(AllPublicationData!$J:$J,AllPublicationData!$A:$A,'Publication Table (%)'!$B88,AllPublicationData!$B:$B,'Publication Table (%)'!$C$4,AllPublicationData!$D:$D,'Publication Table (%)'!M$7)/
SUMIFS(AllPublicationData!$E:$E,AllPublicationData!$A:$A,'Publication Table (%)'!$B88,AllPublicationData!$B:$B,'Publication Table (%)'!$C$4,AllPublicationData!$D:$D,'Publication Table (%)'!M$7),
SUMIFS(AllPublicationData!$J:$J,AllPublicationData!$A:$A,'Publication Table (%)'!$B88,AllPublicationData!$B:$B,'Publication Table (%)'!M$7)/
SUMIFS(AllPublicationData!$E:$E,AllPublicationData!$A:$A,'Publication Table (%)'!$B88,AllPublicationData!$B:$B,'Publication Table (%)'!M$7)))))))</f>
        <v>9.4262295081967207E-2</v>
      </c>
      <c r="N88" s="96">
        <f>IF('Publication Table (%)'!$C$5="All Cancelled Operations",
IFERROR(SUMIFS(AllPublicationData!$F:$F,AllPublicationData!$A:$A,'Publication Table (%)'!$B88,AllPublicationData!$B:$B,'Publication Table (%)'!$C$4,AllPublicationData!$D:$D,'Publication Table (%)'!N$7)/
SUMIFS(AllPublicationData!$E:$E,AllPublicationData!$A:$A,'Publication Table (%)'!$B88,AllPublicationData!$B:$B,'Publication Table (%)'!$C$4,AllPublicationData!$D:$D,'Publication Table (%)'!N$7),
SUMIFS(AllPublicationData!$F:$F,AllPublicationData!$A:$A,'Publication Table (%)'!$B88,AllPublicationData!$B:$B,'Publication Table (%)'!N$7)/
SUMIFS(AllPublicationData!$E:$E,AllPublicationData!$A:$A,'Publication Table (%)'!$B88,AllPublicationData!$B:$B,'Publication Table (%)'!N$7)),
IF('Publication Table (%)'!$C$5="Operations cancelled by patient",
IFERROR(SUMIFS(AllPublicationData!$G:$G,AllPublicationData!$A:$A,'Publication Table (%)'!$B88,AllPublicationData!$B:$B,'Publication Table (%)'!$C$4,AllPublicationData!$D:$D,'Publication Table (%)'!N$7)/
SUMIFS(AllPublicationData!$E:$E,AllPublicationData!$A:$A,'Publication Table (%)'!$B88,AllPublicationData!$B:$B,'Publication Table (%)'!$C$4,AllPublicationData!$D:$D,'Publication Table (%)'!N$7),
SUMIFS(AllPublicationData!$G:$G,AllPublicationData!$A:$A,'Publication Table (%)'!$B88,AllPublicationData!$B:$B,'Publication Table (%)'!N$7)/
SUMIFS(AllPublicationData!$E:$E,AllPublicationData!$A:$A,'Publication Table (%)'!$B88,AllPublicationData!$B:$B,'Publication Table (%)'!N$7)),
IF('Publication Table (%)'!$C$5="Operations cancelled for clinical reasons",
IFERROR(SUMIFS(AllPublicationData!$H:$H,AllPublicationData!$A:$A,'Publication Table (%)'!$B88,AllPublicationData!$B:$B,'Publication Table (%)'!$C$4,AllPublicationData!$D:$D,'Publication Table (%)'!N$7)/
SUMIFS(AllPublicationData!$E:$E,AllPublicationData!$A:$A,'Publication Table (%)'!$B88,AllPublicationData!$B:$B,'Publication Table (%)'!$C$4,AllPublicationData!$D:$D,'Publication Table (%)'!N$7),
SUMIFS(AllPublicationData!$H:$H,AllPublicationData!$A:$A,'Publication Table (%)'!$B88,AllPublicationData!$B:$B,'Publication Table (%)'!N$7)/
SUMIFS(AllPublicationData!$E:$E,AllPublicationData!$A:$A,'Publication Table (%)'!$B88,AllPublicationData!$B:$B,'Publication Table (%)'!N$7)),
IF('Publication Table (%)'!$C$5="Operations cancelled for non-clinical/capacity reasons",
IFERROR(SUMIFS(AllPublicationData!$I:$I,AllPublicationData!$A:$A,'Publication Table (%)'!$B88,AllPublicationData!$B:$B,'Publication Table (%)'!$C$4,AllPublicationData!$D:$D,'Publication Table (%)'!N$7)/
SUMIFS(AllPublicationData!$E:$E,AllPublicationData!$A:$A,'Publication Table (%)'!$B88,AllPublicationData!$B:$B,'Publication Table (%)'!$C$4,AllPublicationData!$D:$D,'Publication Table (%)'!N$7),
SUMIFS(AllPublicationData!$I:$I,AllPublicationData!$A:$A,'Publication Table (%)'!$B88,AllPublicationData!$B:$B,'Publication Table (%)'!N$7)/
SUMIFS(AllPublicationData!$E:$E,AllPublicationData!$A:$A,'Publication Table (%)'!$B88,AllPublicationData!$B:$B,'Publication Table (%)'!N$7)),
IF('Publication Table (%)'!$C$5="Cancellations for other reasons",
IFERROR(SUMIFS(AllPublicationData!$J:$J,AllPublicationData!$A:$A,'Publication Table (%)'!$B88,AllPublicationData!$B:$B,'Publication Table (%)'!$C$4,AllPublicationData!$D:$D,'Publication Table (%)'!N$7)/
SUMIFS(AllPublicationData!$E:$E,AllPublicationData!$A:$A,'Publication Table (%)'!$B88,AllPublicationData!$B:$B,'Publication Table (%)'!$C$4,AllPublicationData!$D:$D,'Publication Table (%)'!N$7),
SUMIFS(AllPublicationData!$J:$J,AllPublicationData!$A:$A,'Publication Table (%)'!$B88,AllPublicationData!$B:$B,'Publication Table (%)'!N$7)/
SUMIFS(AllPublicationData!$E:$E,AllPublicationData!$A:$A,'Publication Table (%)'!$B88,AllPublicationData!$B:$B,'Publication Table (%)'!N$7)))))))</f>
        <v>9.3634496919917862E-2</v>
      </c>
      <c r="O88" s="96">
        <f>IF('Publication Table (%)'!$C$5="All Cancelled Operations",
IFERROR(SUMIFS(AllPublicationData!$F:$F,AllPublicationData!$A:$A,'Publication Table (%)'!$B88,AllPublicationData!$B:$B,'Publication Table (%)'!$C$4,AllPublicationData!$D:$D,'Publication Table (%)'!O$7)/
SUMIFS(AllPublicationData!$E:$E,AllPublicationData!$A:$A,'Publication Table (%)'!$B88,AllPublicationData!$B:$B,'Publication Table (%)'!$C$4,AllPublicationData!$D:$D,'Publication Table (%)'!O$7),
SUMIFS(AllPublicationData!$F:$F,AllPublicationData!$A:$A,'Publication Table (%)'!$B88,AllPublicationData!$B:$B,'Publication Table (%)'!O$7)/
SUMIFS(AllPublicationData!$E:$E,AllPublicationData!$A:$A,'Publication Table (%)'!$B88,AllPublicationData!$B:$B,'Publication Table (%)'!O$7)),
IF('Publication Table (%)'!$C$5="Operations cancelled by patient",
IFERROR(SUMIFS(AllPublicationData!$G:$G,AllPublicationData!$A:$A,'Publication Table (%)'!$B88,AllPublicationData!$B:$B,'Publication Table (%)'!$C$4,AllPublicationData!$D:$D,'Publication Table (%)'!O$7)/
SUMIFS(AllPublicationData!$E:$E,AllPublicationData!$A:$A,'Publication Table (%)'!$B88,AllPublicationData!$B:$B,'Publication Table (%)'!$C$4,AllPublicationData!$D:$D,'Publication Table (%)'!O$7),
SUMIFS(AllPublicationData!$G:$G,AllPublicationData!$A:$A,'Publication Table (%)'!$B88,AllPublicationData!$B:$B,'Publication Table (%)'!O$7)/
SUMIFS(AllPublicationData!$E:$E,AllPublicationData!$A:$A,'Publication Table (%)'!$B88,AllPublicationData!$B:$B,'Publication Table (%)'!O$7)),
IF('Publication Table (%)'!$C$5="Operations cancelled for clinical reasons",
IFERROR(SUMIFS(AllPublicationData!$H:$H,AllPublicationData!$A:$A,'Publication Table (%)'!$B88,AllPublicationData!$B:$B,'Publication Table (%)'!$C$4,AllPublicationData!$D:$D,'Publication Table (%)'!O$7)/
SUMIFS(AllPublicationData!$E:$E,AllPublicationData!$A:$A,'Publication Table (%)'!$B88,AllPublicationData!$B:$B,'Publication Table (%)'!$C$4,AllPublicationData!$D:$D,'Publication Table (%)'!O$7),
SUMIFS(AllPublicationData!$H:$H,AllPublicationData!$A:$A,'Publication Table (%)'!$B88,AllPublicationData!$B:$B,'Publication Table (%)'!O$7)/
SUMIFS(AllPublicationData!$E:$E,AllPublicationData!$A:$A,'Publication Table (%)'!$B88,AllPublicationData!$B:$B,'Publication Table (%)'!O$7)),
IF('Publication Table (%)'!$C$5="Operations cancelled for non-clinical/capacity reasons",
IFERROR(SUMIFS(AllPublicationData!$I:$I,AllPublicationData!$A:$A,'Publication Table (%)'!$B88,AllPublicationData!$B:$B,'Publication Table (%)'!$C$4,AllPublicationData!$D:$D,'Publication Table (%)'!O$7)/
SUMIFS(AllPublicationData!$E:$E,AllPublicationData!$A:$A,'Publication Table (%)'!$B88,AllPublicationData!$B:$B,'Publication Table (%)'!$C$4,AllPublicationData!$D:$D,'Publication Table (%)'!O$7),
SUMIFS(AllPublicationData!$I:$I,AllPublicationData!$A:$A,'Publication Table (%)'!$B88,AllPublicationData!$B:$B,'Publication Table (%)'!O$7)/
SUMIFS(AllPublicationData!$E:$E,AllPublicationData!$A:$A,'Publication Table (%)'!$B88,AllPublicationData!$B:$B,'Publication Table (%)'!O$7)),
IF('Publication Table (%)'!$C$5="Cancellations for other reasons",
IFERROR(SUMIFS(AllPublicationData!$J:$J,AllPublicationData!$A:$A,'Publication Table (%)'!$B88,AllPublicationData!$B:$B,'Publication Table (%)'!$C$4,AllPublicationData!$D:$D,'Publication Table (%)'!O$7)/
SUMIFS(AllPublicationData!$E:$E,AllPublicationData!$A:$A,'Publication Table (%)'!$B88,AllPublicationData!$B:$B,'Publication Table (%)'!$C$4,AllPublicationData!$D:$D,'Publication Table (%)'!O$7),
SUMIFS(AllPublicationData!$J:$J,AllPublicationData!$A:$A,'Publication Table (%)'!$B88,AllPublicationData!$B:$B,'Publication Table (%)'!O$7)/
SUMIFS(AllPublicationData!$E:$E,AllPublicationData!$A:$A,'Publication Table (%)'!$B88,AllPublicationData!$B:$B,'Publication Table (%)'!O$7)))))))</f>
        <v>9.8031721765717561E-2</v>
      </c>
      <c r="P88" s="96">
        <f>IF('Publication Table (%)'!$C$5="All Cancelled Operations",
IFERROR(SUMIFS(AllPublicationData!$F:$F,AllPublicationData!$A:$A,'Publication Table (%)'!$B88,AllPublicationData!$B:$B,'Publication Table (%)'!$C$4,AllPublicationData!$D:$D,'Publication Table (%)'!P$7)/
SUMIFS(AllPublicationData!$E:$E,AllPublicationData!$A:$A,'Publication Table (%)'!$B88,AllPublicationData!$B:$B,'Publication Table (%)'!$C$4,AllPublicationData!$D:$D,'Publication Table (%)'!P$7),
SUMIFS(AllPublicationData!$F:$F,AllPublicationData!$A:$A,'Publication Table (%)'!$B88,AllPublicationData!$B:$B,'Publication Table (%)'!P$7)/
SUMIFS(AllPublicationData!$E:$E,AllPublicationData!$A:$A,'Publication Table (%)'!$B88,AllPublicationData!$B:$B,'Publication Table (%)'!P$7)),
IF('Publication Table (%)'!$C$5="Operations cancelled by patient",
IFERROR(SUMIFS(AllPublicationData!$G:$G,AllPublicationData!$A:$A,'Publication Table (%)'!$B88,AllPublicationData!$B:$B,'Publication Table (%)'!$C$4,AllPublicationData!$D:$D,'Publication Table (%)'!P$7)/
SUMIFS(AllPublicationData!$E:$E,AllPublicationData!$A:$A,'Publication Table (%)'!$B88,AllPublicationData!$B:$B,'Publication Table (%)'!$C$4,AllPublicationData!$D:$D,'Publication Table (%)'!P$7),
SUMIFS(AllPublicationData!$G:$G,AllPublicationData!$A:$A,'Publication Table (%)'!$B88,AllPublicationData!$B:$B,'Publication Table (%)'!P$7)/
SUMIFS(AllPublicationData!$E:$E,AllPublicationData!$A:$A,'Publication Table (%)'!$B88,AllPublicationData!$B:$B,'Publication Table (%)'!P$7)),
IF('Publication Table (%)'!$C$5="Operations cancelled for clinical reasons",
IFERROR(SUMIFS(AllPublicationData!$H:$H,AllPublicationData!$A:$A,'Publication Table (%)'!$B88,AllPublicationData!$B:$B,'Publication Table (%)'!$C$4,AllPublicationData!$D:$D,'Publication Table (%)'!P$7)/
SUMIFS(AllPublicationData!$E:$E,AllPublicationData!$A:$A,'Publication Table (%)'!$B88,AllPublicationData!$B:$B,'Publication Table (%)'!$C$4,AllPublicationData!$D:$D,'Publication Table (%)'!P$7),
SUMIFS(AllPublicationData!$H:$H,AllPublicationData!$A:$A,'Publication Table (%)'!$B88,AllPublicationData!$B:$B,'Publication Table (%)'!P$7)/
SUMIFS(AllPublicationData!$E:$E,AllPublicationData!$A:$A,'Publication Table (%)'!$B88,AllPublicationData!$B:$B,'Publication Table (%)'!P$7)),
IF('Publication Table (%)'!$C$5="Operations cancelled for non-clinical/capacity reasons",
IFERROR(SUMIFS(AllPublicationData!$I:$I,AllPublicationData!$A:$A,'Publication Table (%)'!$B88,AllPublicationData!$B:$B,'Publication Table (%)'!$C$4,AllPublicationData!$D:$D,'Publication Table (%)'!P$7)/
SUMIFS(AllPublicationData!$E:$E,AllPublicationData!$A:$A,'Publication Table (%)'!$B88,AllPublicationData!$B:$B,'Publication Table (%)'!$C$4,AllPublicationData!$D:$D,'Publication Table (%)'!P$7),
SUMIFS(AllPublicationData!$I:$I,AllPublicationData!$A:$A,'Publication Table (%)'!$B88,AllPublicationData!$B:$B,'Publication Table (%)'!P$7)/
SUMIFS(AllPublicationData!$E:$E,AllPublicationData!$A:$A,'Publication Table (%)'!$B88,AllPublicationData!$B:$B,'Publication Table (%)'!P$7)),
IF('Publication Table (%)'!$C$5="Cancellations for other reasons",
IFERROR(SUMIFS(AllPublicationData!$J:$J,AllPublicationData!$A:$A,'Publication Table (%)'!$B88,AllPublicationData!$B:$B,'Publication Table (%)'!$C$4,AllPublicationData!$D:$D,'Publication Table (%)'!P$7)/
SUMIFS(AllPublicationData!$E:$E,AllPublicationData!$A:$A,'Publication Table (%)'!$B88,AllPublicationData!$B:$B,'Publication Table (%)'!$C$4,AllPublicationData!$D:$D,'Publication Table (%)'!P$7),
SUMIFS(AllPublicationData!$J:$J,AllPublicationData!$A:$A,'Publication Table (%)'!$B88,AllPublicationData!$B:$B,'Publication Table (%)'!P$7)/
SUMIFS(AllPublicationData!$E:$E,AllPublicationData!$A:$A,'Publication Table (%)'!$B88,AllPublicationData!$B:$B,'Publication Table (%)'!P$7)))))))</f>
        <v>4.3209876543209874E-2</v>
      </c>
      <c r="Q88" s="96">
        <f>IF('Publication Table (%)'!$C$5="All Cancelled Operations",
IFERROR(SUMIFS(AllPublicationData!$F:$F,AllPublicationData!$A:$A,'Publication Table (%)'!$B88,AllPublicationData!$B:$B,'Publication Table (%)'!$C$4,AllPublicationData!$D:$D,'Publication Table (%)'!Q$7)/
SUMIFS(AllPublicationData!$E:$E,AllPublicationData!$A:$A,'Publication Table (%)'!$B88,AllPublicationData!$B:$B,'Publication Table (%)'!$C$4,AllPublicationData!$D:$D,'Publication Table (%)'!Q$7),
SUMIFS(AllPublicationData!$F:$F,AllPublicationData!$A:$A,'Publication Table (%)'!$B88,AllPublicationData!$B:$B,'Publication Table (%)'!Q$7)/
SUMIFS(AllPublicationData!$E:$E,AllPublicationData!$A:$A,'Publication Table (%)'!$B88,AllPublicationData!$B:$B,'Publication Table (%)'!Q$7)),
IF('Publication Table (%)'!$C$5="Operations cancelled by patient",
IFERROR(SUMIFS(AllPublicationData!$G:$G,AllPublicationData!$A:$A,'Publication Table (%)'!$B88,AllPublicationData!$B:$B,'Publication Table (%)'!$C$4,AllPublicationData!$D:$D,'Publication Table (%)'!Q$7)/
SUMIFS(AllPublicationData!$E:$E,AllPublicationData!$A:$A,'Publication Table (%)'!$B88,AllPublicationData!$B:$B,'Publication Table (%)'!$C$4,AllPublicationData!$D:$D,'Publication Table (%)'!Q$7),
SUMIFS(AllPublicationData!$G:$G,AllPublicationData!$A:$A,'Publication Table (%)'!$B88,AllPublicationData!$B:$B,'Publication Table (%)'!Q$7)/
SUMIFS(AllPublicationData!$E:$E,AllPublicationData!$A:$A,'Publication Table (%)'!$B88,AllPublicationData!$B:$B,'Publication Table (%)'!Q$7)),
IF('Publication Table (%)'!$C$5="Operations cancelled for clinical reasons",
IFERROR(SUMIFS(AllPublicationData!$H:$H,AllPublicationData!$A:$A,'Publication Table (%)'!$B88,AllPublicationData!$B:$B,'Publication Table (%)'!$C$4,AllPublicationData!$D:$D,'Publication Table (%)'!Q$7)/
SUMIFS(AllPublicationData!$E:$E,AllPublicationData!$A:$A,'Publication Table (%)'!$B88,AllPublicationData!$B:$B,'Publication Table (%)'!$C$4,AllPublicationData!$D:$D,'Publication Table (%)'!Q$7),
SUMIFS(AllPublicationData!$H:$H,AllPublicationData!$A:$A,'Publication Table (%)'!$B88,AllPublicationData!$B:$B,'Publication Table (%)'!Q$7)/
SUMIFS(AllPublicationData!$E:$E,AllPublicationData!$A:$A,'Publication Table (%)'!$B88,AllPublicationData!$B:$B,'Publication Table (%)'!Q$7)),
IF('Publication Table (%)'!$C$5="Operations cancelled for non-clinical/capacity reasons",
IFERROR(SUMIFS(AllPublicationData!$I:$I,AllPublicationData!$A:$A,'Publication Table (%)'!$B88,AllPublicationData!$B:$B,'Publication Table (%)'!$C$4,AllPublicationData!$D:$D,'Publication Table (%)'!Q$7)/
SUMIFS(AllPublicationData!$E:$E,AllPublicationData!$A:$A,'Publication Table (%)'!$B88,AllPublicationData!$B:$B,'Publication Table (%)'!$C$4,AllPublicationData!$D:$D,'Publication Table (%)'!Q$7),
SUMIFS(AllPublicationData!$I:$I,AllPublicationData!$A:$A,'Publication Table (%)'!$B88,AllPublicationData!$B:$B,'Publication Table (%)'!Q$7)/
SUMIFS(AllPublicationData!$E:$E,AllPublicationData!$A:$A,'Publication Table (%)'!$B88,AllPublicationData!$B:$B,'Publication Table (%)'!Q$7)),
IF('Publication Table (%)'!$C$5="Cancellations for other reasons",
IFERROR(SUMIFS(AllPublicationData!$J:$J,AllPublicationData!$A:$A,'Publication Table (%)'!$B88,AllPublicationData!$B:$B,'Publication Table (%)'!$C$4,AllPublicationData!$D:$D,'Publication Table (%)'!Q$7)/
SUMIFS(AllPublicationData!$E:$E,AllPublicationData!$A:$A,'Publication Table (%)'!$B88,AllPublicationData!$B:$B,'Publication Table (%)'!$C$4,AllPublicationData!$D:$D,'Publication Table (%)'!Q$7),
SUMIFS(AllPublicationData!$J:$J,AllPublicationData!$A:$A,'Publication Table (%)'!$B88,AllPublicationData!$B:$B,'Publication Table (%)'!Q$7)/
SUMIFS(AllPublicationData!$E:$E,AllPublicationData!$A:$A,'Publication Table (%)'!$B88,AllPublicationData!$B:$B,'Publication Table (%)'!Q$7)))))))</f>
        <v>7.0175438596491224E-2</v>
      </c>
      <c r="R88" s="96">
        <f>IF('Publication Table (%)'!$C$5="All Cancelled Operations",
IFERROR(SUMIFS(AllPublicationData!$F:$F,AllPublicationData!$A:$A,'Publication Table (%)'!$B88,AllPublicationData!$B:$B,'Publication Table (%)'!$C$4,AllPublicationData!$D:$D,'Publication Table (%)'!R$7)/
SUMIFS(AllPublicationData!$E:$E,AllPublicationData!$A:$A,'Publication Table (%)'!$B88,AllPublicationData!$B:$B,'Publication Table (%)'!$C$4,AllPublicationData!$D:$D,'Publication Table (%)'!R$7),
SUMIFS(AllPublicationData!$F:$F,AllPublicationData!$A:$A,'Publication Table (%)'!$B88,AllPublicationData!$B:$B,'Publication Table (%)'!R$7)/
SUMIFS(AllPublicationData!$E:$E,AllPublicationData!$A:$A,'Publication Table (%)'!$B88,AllPublicationData!$B:$B,'Publication Table (%)'!R$7)),
IF('Publication Table (%)'!$C$5="Operations cancelled by patient",
IFERROR(SUMIFS(AllPublicationData!$G:$G,AllPublicationData!$A:$A,'Publication Table (%)'!$B88,AllPublicationData!$B:$B,'Publication Table (%)'!$C$4,AllPublicationData!$D:$D,'Publication Table (%)'!R$7)/
SUMIFS(AllPublicationData!$E:$E,AllPublicationData!$A:$A,'Publication Table (%)'!$B88,AllPublicationData!$B:$B,'Publication Table (%)'!$C$4,AllPublicationData!$D:$D,'Publication Table (%)'!R$7),
SUMIFS(AllPublicationData!$G:$G,AllPublicationData!$A:$A,'Publication Table (%)'!$B88,AllPublicationData!$B:$B,'Publication Table (%)'!R$7)/
SUMIFS(AllPublicationData!$E:$E,AllPublicationData!$A:$A,'Publication Table (%)'!$B88,AllPublicationData!$B:$B,'Publication Table (%)'!R$7)),
IF('Publication Table (%)'!$C$5="Operations cancelled for clinical reasons",
IFERROR(SUMIFS(AllPublicationData!$H:$H,AllPublicationData!$A:$A,'Publication Table (%)'!$B88,AllPublicationData!$B:$B,'Publication Table (%)'!$C$4,AllPublicationData!$D:$D,'Publication Table (%)'!R$7)/
SUMIFS(AllPublicationData!$E:$E,AllPublicationData!$A:$A,'Publication Table (%)'!$B88,AllPublicationData!$B:$B,'Publication Table (%)'!$C$4,AllPublicationData!$D:$D,'Publication Table (%)'!R$7),
SUMIFS(AllPublicationData!$H:$H,AllPublicationData!$A:$A,'Publication Table (%)'!$B88,AllPublicationData!$B:$B,'Publication Table (%)'!R$7)/
SUMIFS(AllPublicationData!$E:$E,AllPublicationData!$A:$A,'Publication Table (%)'!$B88,AllPublicationData!$B:$B,'Publication Table (%)'!R$7)),
IF('Publication Table (%)'!$C$5="Operations cancelled for non-clinical/capacity reasons",
IFERROR(SUMIFS(AllPublicationData!$I:$I,AllPublicationData!$A:$A,'Publication Table (%)'!$B88,AllPublicationData!$B:$B,'Publication Table (%)'!$C$4,AllPublicationData!$D:$D,'Publication Table (%)'!R$7)/
SUMIFS(AllPublicationData!$E:$E,AllPublicationData!$A:$A,'Publication Table (%)'!$B88,AllPublicationData!$B:$B,'Publication Table (%)'!$C$4,AllPublicationData!$D:$D,'Publication Table (%)'!R$7),
SUMIFS(AllPublicationData!$I:$I,AllPublicationData!$A:$A,'Publication Table (%)'!$B88,AllPublicationData!$B:$B,'Publication Table (%)'!R$7)/
SUMIFS(AllPublicationData!$E:$E,AllPublicationData!$A:$A,'Publication Table (%)'!$B88,AllPublicationData!$B:$B,'Publication Table (%)'!R$7)),
IF('Publication Table (%)'!$C$5="Cancellations for other reasons",
IFERROR(SUMIFS(AllPublicationData!$J:$J,AllPublicationData!$A:$A,'Publication Table (%)'!$B88,AllPublicationData!$B:$B,'Publication Table (%)'!$C$4,AllPublicationData!$D:$D,'Publication Table (%)'!R$7)/
SUMIFS(AllPublicationData!$E:$E,AllPublicationData!$A:$A,'Publication Table (%)'!$B88,AllPublicationData!$B:$B,'Publication Table (%)'!$C$4,AllPublicationData!$D:$D,'Publication Table (%)'!R$7),
SUMIFS(AllPublicationData!$J:$J,AllPublicationData!$A:$A,'Publication Table (%)'!$B88,AllPublicationData!$B:$B,'Publication Table (%)'!R$7)/
SUMIFS(AllPublicationData!$E:$E,AllPublicationData!$A:$A,'Publication Table (%)'!$B88,AllPublicationData!$B:$B,'Publication Table (%)'!R$7)))))))</f>
        <v>9.0417690417690419E-2</v>
      </c>
      <c r="S88" s="96">
        <f>IF('Publication Table (%)'!$C$5="All Cancelled Operations",
IFERROR(SUMIFS(AllPublicationData!$F:$F,AllPublicationData!$A:$A,'Publication Table (%)'!$B88,AllPublicationData!$B:$B,'Publication Table (%)'!$C$4,AllPublicationData!$D:$D,'Publication Table (%)'!S$7)/
SUMIFS(AllPublicationData!$E:$E,AllPublicationData!$A:$A,'Publication Table (%)'!$B88,AllPublicationData!$B:$B,'Publication Table (%)'!$C$4,AllPublicationData!$D:$D,'Publication Table (%)'!S$7),
SUMIFS(AllPublicationData!$F:$F,AllPublicationData!$A:$A,'Publication Table (%)'!$B88,AllPublicationData!$B:$B,'Publication Table (%)'!S$7)/
SUMIFS(AllPublicationData!$E:$E,AllPublicationData!$A:$A,'Publication Table (%)'!$B88,AllPublicationData!$B:$B,'Publication Table (%)'!S$7)),
IF('Publication Table (%)'!$C$5="Operations cancelled by patient",
IFERROR(SUMIFS(AllPublicationData!$G:$G,AllPublicationData!$A:$A,'Publication Table (%)'!$B88,AllPublicationData!$B:$B,'Publication Table (%)'!$C$4,AllPublicationData!$D:$D,'Publication Table (%)'!S$7)/
SUMIFS(AllPublicationData!$E:$E,AllPublicationData!$A:$A,'Publication Table (%)'!$B88,AllPublicationData!$B:$B,'Publication Table (%)'!$C$4,AllPublicationData!$D:$D,'Publication Table (%)'!S$7),
SUMIFS(AllPublicationData!$G:$G,AllPublicationData!$A:$A,'Publication Table (%)'!$B88,AllPublicationData!$B:$B,'Publication Table (%)'!S$7)/
SUMIFS(AllPublicationData!$E:$E,AllPublicationData!$A:$A,'Publication Table (%)'!$B88,AllPublicationData!$B:$B,'Publication Table (%)'!S$7)),
IF('Publication Table (%)'!$C$5="Operations cancelled for clinical reasons",
IFERROR(SUMIFS(AllPublicationData!$H:$H,AllPublicationData!$A:$A,'Publication Table (%)'!$B88,AllPublicationData!$B:$B,'Publication Table (%)'!$C$4,AllPublicationData!$D:$D,'Publication Table (%)'!S$7)/
SUMIFS(AllPublicationData!$E:$E,AllPublicationData!$A:$A,'Publication Table (%)'!$B88,AllPublicationData!$B:$B,'Publication Table (%)'!$C$4,AllPublicationData!$D:$D,'Publication Table (%)'!S$7),
SUMIFS(AllPublicationData!$H:$H,AllPublicationData!$A:$A,'Publication Table (%)'!$B88,AllPublicationData!$B:$B,'Publication Table (%)'!S$7)/
SUMIFS(AllPublicationData!$E:$E,AllPublicationData!$A:$A,'Publication Table (%)'!$B88,AllPublicationData!$B:$B,'Publication Table (%)'!S$7)),
IF('Publication Table (%)'!$C$5="Operations cancelled for non-clinical/capacity reasons",
IFERROR(SUMIFS(AllPublicationData!$I:$I,AllPublicationData!$A:$A,'Publication Table (%)'!$B88,AllPublicationData!$B:$B,'Publication Table (%)'!$C$4,AllPublicationData!$D:$D,'Publication Table (%)'!S$7)/
SUMIFS(AllPublicationData!$E:$E,AllPublicationData!$A:$A,'Publication Table (%)'!$B88,AllPublicationData!$B:$B,'Publication Table (%)'!$C$4,AllPublicationData!$D:$D,'Publication Table (%)'!S$7),
SUMIFS(AllPublicationData!$I:$I,AllPublicationData!$A:$A,'Publication Table (%)'!$B88,AllPublicationData!$B:$B,'Publication Table (%)'!S$7)/
SUMIFS(AllPublicationData!$E:$E,AllPublicationData!$A:$A,'Publication Table (%)'!$B88,AllPublicationData!$B:$B,'Publication Table (%)'!S$7)),
IF('Publication Table (%)'!$C$5="Cancellations for other reasons",
IFERROR(SUMIFS(AllPublicationData!$J:$J,AllPublicationData!$A:$A,'Publication Table (%)'!$B88,AllPublicationData!$B:$B,'Publication Table (%)'!$C$4,AllPublicationData!$D:$D,'Publication Table (%)'!S$7)/
SUMIFS(AllPublicationData!$E:$E,AllPublicationData!$A:$A,'Publication Table (%)'!$B88,AllPublicationData!$B:$B,'Publication Table (%)'!$C$4,AllPublicationData!$D:$D,'Publication Table (%)'!S$7),
SUMIFS(AllPublicationData!$J:$J,AllPublicationData!$A:$A,'Publication Table (%)'!$B88,AllPublicationData!$B:$B,'Publication Table (%)'!S$7)/
SUMIFS(AllPublicationData!$E:$E,AllPublicationData!$A:$A,'Publication Table (%)'!$B88,AllPublicationData!$B:$B,'Publication Table (%)'!S$7)))))))</f>
        <v>0.23529411764705882</v>
      </c>
    </row>
    <row r="89" spans="2:19" x14ac:dyDescent="0.35">
      <c r="B89" s="89">
        <v>42948</v>
      </c>
      <c r="C89" s="112">
        <f>IF('Publication Table (%)'!$C$5="All Cancelled Operations",
SUMIFS(AllPublicationData!$F:$F,AllPublicationData!$A:$A,'Publication Table (%)'!$B89,AllPublicationData!$B:$B,'Publication Table (%)'!$C$4),
IF('Publication Table (%)'!$C$5="Operations cancelled by patient",
SUMIFS(AllPublicationData!$G:$G,AllPublicationData!$A:$A,'Publication Table (%)'!$B89,AllPublicationData!$B:$B,'Publication Table (%)'!$C$4),
IF('Publication Table (%)'!$C$5="Operations cancelled for clinical reasons",
SUMIFS(AllPublicationData!$H:$H,AllPublicationData!$A:$A,'Publication Table (%)'!$B89,AllPublicationData!$B:$B,'Publication Table (%)'!$C$4),
IF('Publication Table (%)'!$C$5="Operations cancelled for non-clinical/capacity reasons",
SUMIFS(AllPublicationData!$I:$I,AllPublicationData!$A:$A,'Publication Table (%)'!$B89,AllPublicationData!$B:$B,'Publication Table (%)'!$C$4),
IF('Publication Table (%)'!$C$5="Cancellations for other reasons",
SUMIFS(AllPublicationData!$J:$J,AllPublicationData!$A:$A,'Publication Table (%)'!$B89,AllPublicationData!$B:$B,'Publication Table (%)'!$C$4))))))+
IF(AND($C$4="NHS Scotland",$C$5="All Cancelled Operations"),
SUMIFS(AllPublicationData!$F:$F,AllPublicationData!$A:$A,'Publication Table (%)'!$B89),
IF(AND($C$4="NHS Scotland",$C$5="Operations cancelled by patient"),
SUMIFS(AllPublicationData!$G:$G,AllPublicationData!$A:$A,'Publication Table (%)'!$B89),
IF(AND($C$4="NHS Scotland",$C$5="Operations cancelled for clinical reasons"),
SUMIFS(AllPublicationData!$H:$H,AllPublicationData!$A:$A,'Publication Table (%)'!$B89),
IF(AND($C$4="NHS Scotland",$C$5="Operations cancelled for non-clinical/capacity reasons"),
SUMIFS(AllPublicationData!$I:$I,AllPublicationData!$A:$A,'Publication Table (%)'!$B89),
IF(AND($C$4="NHS Scotland",$C$5="Cancellations for other reasons"),
SUMIFS(AllPublicationData!$J:$J,AllPublicationData!$A:$A,'Publication Table (%)'!$B89))))))</f>
        <v>2578</v>
      </c>
      <c r="D89" s="110">
        <f>IF(AND('Publication Table (%)'!$C$5="All Cancelled Operations",$C$4&lt;&gt;"NHS Scotland"),
IFERROR(SUMIFS(AllPublicationData!$F:$F,AllPublicationData!$A:$A,'Publication Table (%)'!$B89,AllPublicationData!$B:$B,'Publication Table (%)'!$C$4,AllPublicationData!$D:$D,'Publication Table (%)'!D$7)/
SUMIFS(AllPublicationData!$E:$E,AllPublicationData!$A:$A,'Publication Table (%)'!$B89,AllPublicationData!$B:$B,'Publication Table (%)'!$C$4,AllPublicationData!$D:$D,'Publication Table (%)'!D$7),
SUMIFS(AllPublicationData!$F:$F,AllPublicationData!$A:$A,'Publication Table (%)'!$B89,AllPublicationData!$B:$B,'Publication Table (%)'!D$7)/
SUMIFS(AllPublicationData!$E:$E,AllPublicationData!$A:$A,'Publication Table (%)'!$B89,AllPublicationData!$B:$B,'Publication Table (%)'!D$7)),
IF(AND('Publication Table (%)'!$C$5="Operations cancelled by patient",$C$4&lt;&gt;"NHS Scotland"),
IFERROR(SUMIFS(AllPublicationData!$G:$G,AllPublicationData!$A:$A,'Publication Table (%)'!$B89,AllPublicationData!$B:$B,'Publication Table (%)'!$C$4,AllPublicationData!$D:$D,'Publication Table (%)'!D$7)/
SUMIFS(AllPublicationData!$E:$E,AllPublicationData!$A:$A,'Publication Table (%)'!$B89,AllPublicationData!$B:$B,'Publication Table (%)'!$C$4,AllPublicationData!$D:$D,'Publication Table (%)'!D$7),
SUMIFS(AllPublicationData!$G:$G,AllPublicationData!$A:$A,'Publication Table (%)'!$B89,AllPublicationData!$B:$B,'Publication Table (%)'!D$7)/
SUMIFS(AllPublicationData!$E:$E,AllPublicationData!$A:$A,'Publication Table (%)'!$B89,AllPublicationData!$B:$B,'Publication Table (%)'!D$7)),
IF(AND('Publication Table (%)'!$C$5="Operations cancelled for clinical reasons",$C$4&lt;&gt;"NHS Scotland"),
IFERROR(SUMIFS(AllPublicationData!$H:$H,AllPublicationData!$A:$A,'Publication Table (%)'!$B89,AllPublicationData!$B:$B,'Publication Table (%)'!$C$4,AllPublicationData!$D:$D,'Publication Table (%)'!D$7)/
SUMIFS(AllPublicationData!$E:$E,AllPublicationData!$A:$A,'Publication Table (%)'!$B89,AllPublicationData!$B:$B,'Publication Table (%)'!$C$4,AllPublicationData!$D:$D,'Publication Table (%)'!D$7),
SUMIFS(AllPublicationData!$H:$H,AllPublicationData!$A:$A,'Publication Table (%)'!$B89,AllPublicationData!$B:$B,'Publication Table (%)'!D$7)/
SUMIFS(AllPublicationData!$E:$E,AllPublicationData!$A:$A,'Publication Table (%)'!$B89,AllPublicationData!$B:$B,'Publication Table (%)'!D$7)),
IF(AND('Publication Table (%)'!$C$5="Operations cancelled for non-clinical/capacity reasons",$C$4&lt;&gt;"NHS Scotland"),
IFERROR(SUMIFS(AllPublicationData!$I:$I,AllPublicationData!$A:$A,'Publication Table (%)'!$B89,AllPublicationData!$B:$B,'Publication Table (%)'!$C$4,AllPublicationData!$D:$D,'Publication Table (%)'!D$7)/
SUMIFS(AllPublicationData!$E:$E,AllPublicationData!$A:$A,'Publication Table (%)'!$B89,AllPublicationData!$B:$B,'Publication Table (%)'!$C$4,AllPublicationData!$D:$D,'Publication Table (%)'!D$7),
SUMIFS(AllPublicationData!$I:$I,AllPublicationData!$A:$A,'Publication Table (%)'!$B89,AllPublicationData!$B:$B,'Publication Table (%)'!D$7)/
SUMIFS(AllPublicationData!$E:$E,AllPublicationData!$A:$A,'Publication Table (%)'!$B89,AllPublicationData!$B:$B,'Publication Table (%)'!D$7)),
IF(AND('Publication Table (%)'!$C$5="Cancellations for other reasons",$C$4&lt;&gt;"NHS Scotland"),
IFERROR(SUMIFS(AllPublicationData!$J:$J,AllPublicationData!$A:$A,'Publication Table (%)'!$B89,AllPublicationData!$B:$B,'Publication Table (%)'!$C$4,AllPublicationData!$D:$D,'Publication Table (%)'!D$7)/
SUMIFS(AllPublicationData!$E:$E,AllPublicationData!$A:$A,'Publication Table (%)'!$B89,AllPublicationData!$B:$B,'Publication Table (%)'!$C$4,AllPublicationData!$D:$D,'Publication Table (%)'!D$7),
SUMIFS(AllPublicationData!$J:$J,AllPublicationData!$A:$A,'Publication Table (%)'!$B89,AllPublicationData!$B:$B,'Publication Table (%)'!D$7)/
SUMIFS(AllPublicationData!$E:$E,AllPublicationData!$A:$A,'Publication Table (%)'!$B89,AllPublicationData!$B:$B,'Publication Table (%)'!D$7)),
IF(AND($C$4="NHS Scotland",$C$5="All Cancelled Operations"),
SUMIFS(AllPublicationData!$F:$F,AllPublicationData!$A:$A,'Publication Table'!$B89)/
SUMIFS(AllPublicationData!$E:$E,AllPublicationData!$A:$A,'Publication Table'!$B89),
IF(AND($C$4="NHS Scotland",$C$5="Operations cancelled by patient"),
SUMIFS(AllPublicationData!$G:$G,AllPublicationData!$A:$A,'Publication Table'!$B89)/
SUMIFS(AllPublicationData!$E:$E,AllPublicationData!$A:$A,'Publication Table'!$B89),
IF(AND($C$4="NHS Scotland",$C$5="Operations cancelled for clinical reasons"),
SUMIFS(AllPublicationData!$H:$H,AllPublicationData!$A:$A,'Publication Table'!$B89)/
SUMIFS(AllPublicationData!$E:$E,AllPublicationData!$A:$A,'Publication Table'!$B89),
IF(AND($C$4="NHS Scotland",$C$5="Operations cancelled for non-clinical/capacity reasons"),
SUMIFS(AllPublicationData!$I:$I,AllPublicationData!$A:$A,'Publication Table'!$B89)/
SUMIFS(AllPublicationData!$E:$E,AllPublicationData!$A:$A,'Publication Table'!$B89),
IF(AND($C$4="NHS Scotland",$C$5="Cancellations for other reasons"),
SUMIFS(AllPublicationData!$J:$J,AllPublicationData!$A:$A,'Publication Table'!$B89)/
SUMIFS(AllPublicationData!$E:$E,AllPublicationData!$A:$A,'Publication Table'!$B89)))))))))))</f>
        <v>8.4480272643858961E-2</v>
      </c>
      <c r="E89" s="96">
        <f>IF('Publication Table (%)'!$C$5="All Cancelled Operations",
IFERROR(SUMIFS(AllPublicationData!$F:$F,AllPublicationData!$A:$A,'Publication Table (%)'!$B89,AllPublicationData!$B:$B,'Publication Table (%)'!$C$4,AllPublicationData!$D:$D,'Publication Table (%)'!E$7)/
SUMIFS(AllPublicationData!$E:$E,AllPublicationData!$A:$A,'Publication Table (%)'!$B89,AllPublicationData!$B:$B,'Publication Table (%)'!$C$4,AllPublicationData!$D:$D,'Publication Table (%)'!E$7),
SUMIFS(AllPublicationData!$F:$F,AllPublicationData!$A:$A,'Publication Table (%)'!$B89,AllPublicationData!$B:$B,'Publication Table (%)'!E$7)/
SUMIFS(AllPublicationData!$E:$E,AllPublicationData!$A:$A,'Publication Table (%)'!$B89,AllPublicationData!$B:$B,'Publication Table (%)'!E$7)),
IF('Publication Table (%)'!$C$5="Operations cancelled by patient",
IFERROR(SUMIFS(AllPublicationData!$G:$G,AllPublicationData!$A:$A,'Publication Table (%)'!$B89,AllPublicationData!$B:$B,'Publication Table (%)'!$C$4,AllPublicationData!$D:$D,'Publication Table (%)'!E$7)/
SUMIFS(AllPublicationData!$E:$E,AllPublicationData!$A:$A,'Publication Table (%)'!$B89,AllPublicationData!$B:$B,'Publication Table (%)'!$C$4,AllPublicationData!$D:$D,'Publication Table (%)'!E$7),
SUMIFS(AllPublicationData!$G:$G,AllPublicationData!$A:$A,'Publication Table (%)'!$B89,AllPublicationData!$B:$B,'Publication Table (%)'!E$7)/
SUMIFS(AllPublicationData!$E:$E,AllPublicationData!$A:$A,'Publication Table (%)'!$B89,AllPublicationData!$B:$B,'Publication Table (%)'!E$7)),
IF('Publication Table (%)'!$C$5="Operations cancelled for clinical reasons",
IFERROR(SUMIFS(AllPublicationData!$H:$H,AllPublicationData!$A:$A,'Publication Table (%)'!$B89,AllPublicationData!$B:$B,'Publication Table (%)'!$C$4,AllPublicationData!$D:$D,'Publication Table (%)'!E$7)/
SUMIFS(AllPublicationData!$E:$E,AllPublicationData!$A:$A,'Publication Table (%)'!$B89,AllPublicationData!$B:$B,'Publication Table (%)'!$C$4,AllPublicationData!$D:$D,'Publication Table (%)'!E$7),
SUMIFS(AllPublicationData!$H:$H,AllPublicationData!$A:$A,'Publication Table (%)'!$B89,AllPublicationData!$B:$B,'Publication Table (%)'!E$7)/
SUMIFS(AllPublicationData!$E:$E,AllPublicationData!$A:$A,'Publication Table (%)'!$B89,AllPublicationData!$B:$B,'Publication Table (%)'!E$7)),
IF('Publication Table (%)'!$C$5="Operations cancelled for non-clinical/capacity reasons",
IFERROR(SUMIFS(AllPublicationData!$I:$I,AllPublicationData!$A:$A,'Publication Table (%)'!$B89,AllPublicationData!$B:$B,'Publication Table (%)'!$C$4,AllPublicationData!$D:$D,'Publication Table (%)'!E$7)/
SUMIFS(AllPublicationData!$E:$E,AllPublicationData!$A:$A,'Publication Table (%)'!$B89,AllPublicationData!$B:$B,'Publication Table (%)'!$C$4,AllPublicationData!$D:$D,'Publication Table (%)'!E$7),
SUMIFS(AllPublicationData!$I:$I,AllPublicationData!$A:$A,'Publication Table (%)'!$B89,AllPublicationData!$B:$B,'Publication Table (%)'!E$7)/
SUMIFS(AllPublicationData!$E:$E,AllPublicationData!$A:$A,'Publication Table (%)'!$B89,AllPublicationData!$B:$B,'Publication Table (%)'!E$7)),
IF('Publication Table (%)'!$C$5="Cancellations for other reasons",
IFERROR(SUMIFS(AllPublicationData!$J:$J,AllPublicationData!$A:$A,'Publication Table (%)'!$B89,AllPublicationData!$B:$B,'Publication Table (%)'!$C$4,AllPublicationData!$D:$D,'Publication Table (%)'!E$7)/
SUMIFS(AllPublicationData!$E:$E,AllPublicationData!$A:$A,'Publication Table (%)'!$B89,AllPublicationData!$B:$B,'Publication Table (%)'!$C$4,AllPublicationData!$D:$D,'Publication Table (%)'!E$7),
SUMIFS(AllPublicationData!$J:$J,AllPublicationData!$A:$A,'Publication Table (%)'!$B89,AllPublicationData!$B:$B,'Publication Table (%)'!E$7)/
SUMIFS(AllPublicationData!$E:$E,AllPublicationData!$A:$A,'Publication Table (%)'!$B89,AllPublicationData!$B:$B,'Publication Table (%)'!E$7)))))))</f>
        <v>5.1038575667655788E-2</v>
      </c>
      <c r="F89" s="96">
        <f>IF('Publication Table (%)'!$C$5="All Cancelled Operations",
IFERROR(SUMIFS(AllPublicationData!$F:$F,AllPublicationData!$A:$A,'Publication Table (%)'!$B89,AllPublicationData!$B:$B,'Publication Table (%)'!$C$4,AllPublicationData!$D:$D,'Publication Table (%)'!F$7)/
SUMIFS(AllPublicationData!$E:$E,AllPublicationData!$A:$A,'Publication Table (%)'!$B89,AllPublicationData!$B:$B,'Publication Table (%)'!$C$4,AllPublicationData!$D:$D,'Publication Table (%)'!F$7),
SUMIFS(AllPublicationData!$F:$F,AllPublicationData!$A:$A,'Publication Table (%)'!$B89,AllPublicationData!$B:$B,'Publication Table (%)'!F$7)/
SUMIFS(AllPublicationData!$E:$E,AllPublicationData!$A:$A,'Publication Table (%)'!$B89,AllPublicationData!$B:$B,'Publication Table (%)'!F$7)),
IF('Publication Table (%)'!$C$5="Operations cancelled by patient",
IFERROR(SUMIFS(AllPublicationData!$G:$G,AllPublicationData!$A:$A,'Publication Table (%)'!$B89,AllPublicationData!$B:$B,'Publication Table (%)'!$C$4,AllPublicationData!$D:$D,'Publication Table (%)'!F$7)/
SUMIFS(AllPublicationData!$E:$E,AllPublicationData!$A:$A,'Publication Table (%)'!$B89,AllPublicationData!$B:$B,'Publication Table (%)'!$C$4,AllPublicationData!$D:$D,'Publication Table (%)'!F$7),
SUMIFS(AllPublicationData!$G:$G,AllPublicationData!$A:$A,'Publication Table (%)'!$B89,AllPublicationData!$B:$B,'Publication Table (%)'!F$7)/
SUMIFS(AllPublicationData!$E:$E,AllPublicationData!$A:$A,'Publication Table (%)'!$B89,AllPublicationData!$B:$B,'Publication Table (%)'!F$7)),
IF('Publication Table (%)'!$C$5="Operations cancelled for clinical reasons",
IFERROR(SUMIFS(AllPublicationData!$H:$H,AllPublicationData!$A:$A,'Publication Table (%)'!$B89,AllPublicationData!$B:$B,'Publication Table (%)'!$C$4,AllPublicationData!$D:$D,'Publication Table (%)'!F$7)/
SUMIFS(AllPublicationData!$E:$E,AllPublicationData!$A:$A,'Publication Table (%)'!$B89,AllPublicationData!$B:$B,'Publication Table (%)'!$C$4,AllPublicationData!$D:$D,'Publication Table (%)'!F$7),
SUMIFS(AllPublicationData!$H:$H,AllPublicationData!$A:$A,'Publication Table (%)'!$B89,AllPublicationData!$B:$B,'Publication Table (%)'!F$7)/
SUMIFS(AllPublicationData!$E:$E,AllPublicationData!$A:$A,'Publication Table (%)'!$B89,AllPublicationData!$B:$B,'Publication Table (%)'!F$7)),
IF('Publication Table (%)'!$C$5="Operations cancelled for non-clinical/capacity reasons",
IFERROR(SUMIFS(AllPublicationData!$I:$I,AllPublicationData!$A:$A,'Publication Table (%)'!$B89,AllPublicationData!$B:$B,'Publication Table (%)'!$C$4,AllPublicationData!$D:$D,'Publication Table (%)'!F$7)/
SUMIFS(AllPublicationData!$E:$E,AllPublicationData!$A:$A,'Publication Table (%)'!$B89,AllPublicationData!$B:$B,'Publication Table (%)'!$C$4,AllPublicationData!$D:$D,'Publication Table (%)'!F$7),
SUMIFS(AllPublicationData!$I:$I,AllPublicationData!$A:$A,'Publication Table (%)'!$B89,AllPublicationData!$B:$B,'Publication Table (%)'!F$7)/
SUMIFS(AllPublicationData!$E:$E,AllPublicationData!$A:$A,'Publication Table (%)'!$B89,AllPublicationData!$B:$B,'Publication Table (%)'!F$7)),
IF('Publication Table (%)'!$C$5="Cancellations for other reasons",
IFERROR(SUMIFS(AllPublicationData!$J:$J,AllPublicationData!$A:$A,'Publication Table (%)'!$B89,AllPublicationData!$B:$B,'Publication Table (%)'!$C$4,AllPublicationData!$D:$D,'Publication Table (%)'!F$7)/
SUMIFS(AllPublicationData!$E:$E,AllPublicationData!$A:$A,'Publication Table (%)'!$B89,AllPublicationData!$B:$B,'Publication Table (%)'!$C$4,AllPublicationData!$D:$D,'Publication Table (%)'!F$7),
SUMIFS(AllPublicationData!$J:$J,AllPublicationData!$A:$A,'Publication Table (%)'!$B89,AllPublicationData!$B:$B,'Publication Table (%)'!F$7)/
SUMIFS(AllPublicationData!$E:$E,AllPublicationData!$A:$A,'Publication Table (%)'!$B89,AllPublicationData!$B:$B,'Publication Table (%)'!F$7)))))))</f>
        <v>9.5493562231759657E-2</v>
      </c>
      <c r="G89" s="96">
        <f>IF('Publication Table (%)'!$C$5="All Cancelled Operations",
IFERROR(SUMIFS(AllPublicationData!$F:$F,AllPublicationData!$A:$A,'Publication Table (%)'!$B89,AllPublicationData!$B:$B,'Publication Table (%)'!$C$4,AllPublicationData!$D:$D,'Publication Table (%)'!G$7)/
SUMIFS(AllPublicationData!$E:$E,AllPublicationData!$A:$A,'Publication Table (%)'!$B89,AllPublicationData!$B:$B,'Publication Table (%)'!$C$4,AllPublicationData!$D:$D,'Publication Table (%)'!G$7),
SUMIFS(AllPublicationData!$F:$F,AllPublicationData!$A:$A,'Publication Table (%)'!$B89,AllPublicationData!$B:$B,'Publication Table (%)'!G$7)/
SUMIFS(AllPublicationData!$E:$E,AllPublicationData!$A:$A,'Publication Table (%)'!$B89,AllPublicationData!$B:$B,'Publication Table (%)'!G$7)),
IF('Publication Table (%)'!$C$5="Operations cancelled by patient",
IFERROR(SUMIFS(AllPublicationData!$G:$G,AllPublicationData!$A:$A,'Publication Table (%)'!$B89,AllPublicationData!$B:$B,'Publication Table (%)'!$C$4,AllPublicationData!$D:$D,'Publication Table (%)'!G$7)/
SUMIFS(AllPublicationData!$E:$E,AllPublicationData!$A:$A,'Publication Table (%)'!$B89,AllPublicationData!$B:$B,'Publication Table (%)'!$C$4,AllPublicationData!$D:$D,'Publication Table (%)'!G$7),
SUMIFS(AllPublicationData!$G:$G,AllPublicationData!$A:$A,'Publication Table (%)'!$B89,AllPublicationData!$B:$B,'Publication Table (%)'!G$7)/
SUMIFS(AllPublicationData!$E:$E,AllPublicationData!$A:$A,'Publication Table (%)'!$B89,AllPublicationData!$B:$B,'Publication Table (%)'!G$7)),
IF('Publication Table (%)'!$C$5="Operations cancelled for clinical reasons",
IFERROR(SUMIFS(AllPublicationData!$H:$H,AllPublicationData!$A:$A,'Publication Table (%)'!$B89,AllPublicationData!$B:$B,'Publication Table (%)'!$C$4,AllPublicationData!$D:$D,'Publication Table (%)'!G$7)/
SUMIFS(AllPublicationData!$E:$E,AllPublicationData!$A:$A,'Publication Table (%)'!$B89,AllPublicationData!$B:$B,'Publication Table (%)'!$C$4,AllPublicationData!$D:$D,'Publication Table (%)'!G$7),
SUMIFS(AllPublicationData!$H:$H,AllPublicationData!$A:$A,'Publication Table (%)'!$B89,AllPublicationData!$B:$B,'Publication Table (%)'!G$7)/
SUMIFS(AllPublicationData!$E:$E,AllPublicationData!$A:$A,'Publication Table (%)'!$B89,AllPublicationData!$B:$B,'Publication Table (%)'!G$7)),
IF('Publication Table (%)'!$C$5="Operations cancelled for non-clinical/capacity reasons",
IFERROR(SUMIFS(AllPublicationData!$I:$I,AllPublicationData!$A:$A,'Publication Table (%)'!$B89,AllPublicationData!$B:$B,'Publication Table (%)'!$C$4,AllPublicationData!$D:$D,'Publication Table (%)'!G$7)/
SUMIFS(AllPublicationData!$E:$E,AllPublicationData!$A:$A,'Publication Table (%)'!$B89,AllPublicationData!$B:$B,'Publication Table (%)'!$C$4,AllPublicationData!$D:$D,'Publication Table (%)'!G$7),
SUMIFS(AllPublicationData!$I:$I,AllPublicationData!$A:$A,'Publication Table (%)'!$B89,AllPublicationData!$B:$B,'Publication Table (%)'!G$7)/
SUMIFS(AllPublicationData!$E:$E,AllPublicationData!$A:$A,'Publication Table (%)'!$B89,AllPublicationData!$B:$B,'Publication Table (%)'!G$7)),
IF('Publication Table (%)'!$C$5="Cancellations for other reasons",
IFERROR(SUMIFS(AllPublicationData!$J:$J,AllPublicationData!$A:$A,'Publication Table (%)'!$B89,AllPublicationData!$B:$B,'Publication Table (%)'!$C$4,AllPublicationData!$D:$D,'Publication Table (%)'!G$7)/
SUMIFS(AllPublicationData!$E:$E,AllPublicationData!$A:$A,'Publication Table (%)'!$B89,AllPublicationData!$B:$B,'Publication Table (%)'!$C$4,AllPublicationData!$D:$D,'Publication Table (%)'!G$7),
SUMIFS(AllPublicationData!$J:$J,AllPublicationData!$A:$A,'Publication Table (%)'!$B89,AllPublicationData!$B:$B,'Publication Table (%)'!G$7)/
SUMIFS(AllPublicationData!$E:$E,AllPublicationData!$A:$A,'Publication Table (%)'!$B89,AllPublicationData!$B:$B,'Publication Table (%)'!G$7)))))))</f>
        <v>9.0909090909090912E-2</v>
      </c>
      <c r="H89" s="96">
        <f>IF('Publication Table (%)'!$C$5="All Cancelled Operations",
IFERROR(SUMIFS(AllPublicationData!$F:$F,AllPublicationData!$A:$A,'Publication Table (%)'!$B89,AllPublicationData!$B:$B,'Publication Table (%)'!$C$4,AllPublicationData!$D:$D,'Publication Table (%)'!H$7)/
SUMIFS(AllPublicationData!$E:$E,AllPublicationData!$A:$A,'Publication Table (%)'!$B89,AllPublicationData!$B:$B,'Publication Table (%)'!$C$4,AllPublicationData!$D:$D,'Publication Table (%)'!H$7),
SUMIFS(AllPublicationData!$F:$F,AllPublicationData!$A:$A,'Publication Table (%)'!$B89,AllPublicationData!$B:$B,'Publication Table (%)'!H$7)/
SUMIFS(AllPublicationData!$E:$E,AllPublicationData!$A:$A,'Publication Table (%)'!$B89,AllPublicationData!$B:$B,'Publication Table (%)'!H$7)),
IF('Publication Table (%)'!$C$5="Operations cancelled by patient",
IFERROR(SUMIFS(AllPublicationData!$G:$G,AllPublicationData!$A:$A,'Publication Table (%)'!$B89,AllPublicationData!$B:$B,'Publication Table (%)'!$C$4,AllPublicationData!$D:$D,'Publication Table (%)'!H$7)/
SUMIFS(AllPublicationData!$E:$E,AllPublicationData!$A:$A,'Publication Table (%)'!$B89,AllPublicationData!$B:$B,'Publication Table (%)'!$C$4,AllPublicationData!$D:$D,'Publication Table (%)'!H$7),
SUMIFS(AllPublicationData!$G:$G,AllPublicationData!$A:$A,'Publication Table (%)'!$B89,AllPublicationData!$B:$B,'Publication Table (%)'!H$7)/
SUMIFS(AllPublicationData!$E:$E,AllPublicationData!$A:$A,'Publication Table (%)'!$B89,AllPublicationData!$B:$B,'Publication Table (%)'!H$7)),
IF('Publication Table (%)'!$C$5="Operations cancelled for clinical reasons",
IFERROR(SUMIFS(AllPublicationData!$H:$H,AllPublicationData!$A:$A,'Publication Table (%)'!$B89,AllPublicationData!$B:$B,'Publication Table (%)'!$C$4,AllPublicationData!$D:$D,'Publication Table (%)'!H$7)/
SUMIFS(AllPublicationData!$E:$E,AllPublicationData!$A:$A,'Publication Table (%)'!$B89,AllPublicationData!$B:$B,'Publication Table (%)'!$C$4,AllPublicationData!$D:$D,'Publication Table (%)'!H$7),
SUMIFS(AllPublicationData!$H:$H,AllPublicationData!$A:$A,'Publication Table (%)'!$B89,AllPublicationData!$B:$B,'Publication Table (%)'!H$7)/
SUMIFS(AllPublicationData!$E:$E,AllPublicationData!$A:$A,'Publication Table (%)'!$B89,AllPublicationData!$B:$B,'Publication Table (%)'!H$7)),
IF('Publication Table (%)'!$C$5="Operations cancelled for non-clinical/capacity reasons",
IFERROR(SUMIFS(AllPublicationData!$I:$I,AllPublicationData!$A:$A,'Publication Table (%)'!$B89,AllPublicationData!$B:$B,'Publication Table (%)'!$C$4,AllPublicationData!$D:$D,'Publication Table (%)'!H$7)/
SUMIFS(AllPublicationData!$E:$E,AllPublicationData!$A:$A,'Publication Table (%)'!$B89,AllPublicationData!$B:$B,'Publication Table (%)'!$C$4,AllPublicationData!$D:$D,'Publication Table (%)'!H$7),
SUMIFS(AllPublicationData!$I:$I,AllPublicationData!$A:$A,'Publication Table (%)'!$B89,AllPublicationData!$B:$B,'Publication Table (%)'!H$7)/
SUMIFS(AllPublicationData!$E:$E,AllPublicationData!$A:$A,'Publication Table (%)'!$B89,AllPublicationData!$B:$B,'Publication Table (%)'!H$7)),
IF('Publication Table (%)'!$C$5="Cancellations for other reasons",
IFERROR(SUMIFS(AllPublicationData!$J:$J,AllPublicationData!$A:$A,'Publication Table (%)'!$B89,AllPublicationData!$B:$B,'Publication Table (%)'!$C$4,AllPublicationData!$D:$D,'Publication Table (%)'!H$7)/
SUMIFS(AllPublicationData!$E:$E,AllPublicationData!$A:$A,'Publication Table (%)'!$B89,AllPublicationData!$B:$B,'Publication Table (%)'!$C$4,AllPublicationData!$D:$D,'Publication Table (%)'!H$7),
SUMIFS(AllPublicationData!$J:$J,AllPublicationData!$A:$A,'Publication Table (%)'!$B89,AllPublicationData!$B:$B,'Publication Table (%)'!H$7)/
SUMIFS(AllPublicationData!$E:$E,AllPublicationData!$A:$A,'Publication Table (%)'!$B89,AllPublicationData!$B:$B,'Publication Table (%)'!H$7)))))))</f>
        <v>8.8401697312588401E-2</v>
      </c>
      <c r="I89" s="96">
        <f>IF('Publication Table (%)'!$C$5="All Cancelled Operations",
IFERROR(SUMIFS(AllPublicationData!$F:$F,AllPublicationData!$A:$A,'Publication Table (%)'!$B89,AllPublicationData!$B:$B,'Publication Table (%)'!$C$4,AllPublicationData!$D:$D,'Publication Table (%)'!I$7)/
SUMIFS(AllPublicationData!$E:$E,AllPublicationData!$A:$A,'Publication Table (%)'!$B89,AllPublicationData!$B:$B,'Publication Table (%)'!$C$4,AllPublicationData!$D:$D,'Publication Table (%)'!I$7),
SUMIFS(AllPublicationData!$F:$F,AllPublicationData!$A:$A,'Publication Table (%)'!$B89,AllPublicationData!$B:$B,'Publication Table (%)'!I$7)/
SUMIFS(AllPublicationData!$E:$E,AllPublicationData!$A:$A,'Publication Table (%)'!$B89,AllPublicationData!$B:$B,'Publication Table (%)'!I$7)),
IF('Publication Table (%)'!$C$5="Operations cancelled by patient",
IFERROR(SUMIFS(AllPublicationData!$G:$G,AllPublicationData!$A:$A,'Publication Table (%)'!$B89,AllPublicationData!$B:$B,'Publication Table (%)'!$C$4,AllPublicationData!$D:$D,'Publication Table (%)'!I$7)/
SUMIFS(AllPublicationData!$E:$E,AllPublicationData!$A:$A,'Publication Table (%)'!$B89,AllPublicationData!$B:$B,'Publication Table (%)'!$C$4,AllPublicationData!$D:$D,'Publication Table (%)'!I$7),
SUMIFS(AllPublicationData!$G:$G,AllPublicationData!$A:$A,'Publication Table (%)'!$B89,AllPublicationData!$B:$B,'Publication Table (%)'!I$7)/
SUMIFS(AllPublicationData!$E:$E,AllPublicationData!$A:$A,'Publication Table (%)'!$B89,AllPublicationData!$B:$B,'Publication Table (%)'!I$7)),
IF('Publication Table (%)'!$C$5="Operations cancelled for clinical reasons",
IFERROR(SUMIFS(AllPublicationData!$H:$H,AllPublicationData!$A:$A,'Publication Table (%)'!$B89,AllPublicationData!$B:$B,'Publication Table (%)'!$C$4,AllPublicationData!$D:$D,'Publication Table (%)'!I$7)/
SUMIFS(AllPublicationData!$E:$E,AllPublicationData!$A:$A,'Publication Table (%)'!$B89,AllPublicationData!$B:$B,'Publication Table (%)'!$C$4,AllPublicationData!$D:$D,'Publication Table (%)'!I$7),
SUMIFS(AllPublicationData!$H:$H,AllPublicationData!$A:$A,'Publication Table (%)'!$B89,AllPublicationData!$B:$B,'Publication Table (%)'!I$7)/
SUMIFS(AllPublicationData!$E:$E,AllPublicationData!$A:$A,'Publication Table (%)'!$B89,AllPublicationData!$B:$B,'Publication Table (%)'!I$7)),
IF('Publication Table (%)'!$C$5="Operations cancelled for non-clinical/capacity reasons",
IFERROR(SUMIFS(AllPublicationData!$I:$I,AllPublicationData!$A:$A,'Publication Table (%)'!$B89,AllPublicationData!$B:$B,'Publication Table (%)'!$C$4,AllPublicationData!$D:$D,'Publication Table (%)'!I$7)/
SUMIFS(AllPublicationData!$E:$E,AllPublicationData!$A:$A,'Publication Table (%)'!$B89,AllPublicationData!$B:$B,'Publication Table (%)'!$C$4,AllPublicationData!$D:$D,'Publication Table (%)'!I$7),
SUMIFS(AllPublicationData!$I:$I,AllPublicationData!$A:$A,'Publication Table (%)'!$B89,AllPublicationData!$B:$B,'Publication Table (%)'!I$7)/
SUMIFS(AllPublicationData!$E:$E,AllPublicationData!$A:$A,'Publication Table (%)'!$B89,AllPublicationData!$B:$B,'Publication Table (%)'!I$7)),
IF('Publication Table (%)'!$C$5="Cancellations for other reasons",
IFERROR(SUMIFS(AllPublicationData!$J:$J,AllPublicationData!$A:$A,'Publication Table (%)'!$B89,AllPublicationData!$B:$B,'Publication Table (%)'!$C$4,AllPublicationData!$D:$D,'Publication Table (%)'!I$7)/
SUMIFS(AllPublicationData!$E:$E,AllPublicationData!$A:$A,'Publication Table (%)'!$B89,AllPublicationData!$B:$B,'Publication Table (%)'!$C$4,AllPublicationData!$D:$D,'Publication Table (%)'!I$7),
SUMIFS(AllPublicationData!$J:$J,AllPublicationData!$A:$A,'Publication Table (%)'!$B89,AllPublicationData!$B:$B,'Publication Table (%)'!I$7)/
SUMIFS(AllPublicationData!$E:$E,AllPublicationData!$A:$A,'Publication Table (%)'!$B89,AllPublicationData!$B:$B,'Publication Table (%)'!I$7)))))))</f>
        <v>6.2268346923647147E-2</v>
      </c>
      <c r="J89" s="96">
        <f>IF('Publication Table (%)'!$C$5="All Cancelled Operations",
IFERROR(SUMIFS(AllPublicationData!$F:$F,AllPublicationData!$A:$A,'Publication Table (%)'!$B89,AllPublicationData!$B:$B,'Publication Table (%)'!$C$4,AllPublicationData!$D:$D,'Publication Table (%)'!J$7)/
SUMIFS(AllPublicationData!$E:$E,AllPublicationData!$A:$A,'Publication Table (%)'!$B89,AllPublicationData!$B:$B,'Publication Table (%)'!$C$4,AllPublicationData!$D:$D,'Publication Table (%)'!J$7),
SUMIFS(AllPublicationData!$F:$F,AllPublicationData!$A:$A,'Publication Table (%)'!$B89,AllPublicationData!$B:$B,'Publication Table (%)'!J$7)/
SUMIFS(AllPublicationData!$E:$E,AllPublicationData!$A:$A,'Publication Table (%)'!$B89,AllPublicationData!$B:$B,'Publication Table (%)'!J$7)),
IF('Publication Table (%)'!$C$5="Operations cancelled by patient",
IFERROR(SUMIFS(AllPublicationData!$G:$G,AllPublicationData!$A:$A,'Publication Table (%)'!$B89,AllPublicationData!$B:$B,'Publication Table (%)'!$C$4,AllPublicationData!$D:$D,'Publication Table (%)'!J$7)/
SUMIFS(AllPublicationData!$E:$E,AllPublicationData!$A:$A,'Publication Table (%)'!$B89,AllPublicationData!$B:$B,'Publication Table (%)'!$C$4,AllPublicationData!$D:$D,'Publication Table (%)'!J$7),
SUMIFS(AllPublicationData!$G:$G,AllPublicationData!$A:$A,'Publication Table (%)'!$B89,AllPublicationData!$B:$B,'Publication Table (%)'!J$7)/
SUMIFS(AllPublicationData!$E:$E,AllPublicationData!$A:$A,'Publication Table (%)'!$B89,AllPublicationData!$B:$B,'Publication Table (%)'!J$7)),
IF('Publication Table (%)'!$C$5="Operations cancelled for clinical reasons",
IFERROR(SUMIFS(AllPublicationData!$H:$H,AllPublicationData!$A:$A,'Publication Table (%)'!$B89,AllPublicationData!$B:$B,'Publication Table (%)'!$C$4,AllPublicationData!$D:$D,'Publication Table (%)'!J$7)/
SUMIFS(AllPublicationData!$E:$E,AllPublicationData!$A:$A,'Publication Table (%)'!$B89,AllPublicationData!$B:$B,'Publication Table (%)'!$C$4,AllPublicationData!$D:$D,'Publication Table (%)'!J$7),
SUMIFS(AllPublicationData!$H:$H,AllPublicationData!$A:$A,'Publication Table (%)'!$B89,AllPublicationData!$B:$B,'Publication Table (%)'!J$7)/
SUMIFS(AllPublicationData!$E:$E,AllPublicationData!$A:$A,'Publication Table (%)'!$B89,AllPublicationData!$B:$B,'Publication Table (%)'!J$7)),
IF('Publication Table (%)'!$C$5="Operations cancelled for non-clinical/capacity reasons",
IFERROR(SUMIFS(AllPublicationData!$I:$I,AllPublicationData!$A:$A,'Publication Table (%)'!$B89,AllPublicationData!$B:$B,'Publication Table (%)'!$C$4,AllPublicationData!$D:$D,'Publication Table (%)'!J$7)/
SUMIFS(AllPublicationData!$E:$E,AllPublicationData!$A:$A,'Publication Table (%)'!$B89,AllPublicationData!$B:$B,'Publication Table (%)'!$C$4,AllPublicationData!$D:$D,'Publication Table (%)'!J$7),
SUMIFS(AllPublicationData!$I:$I,AllPublicationData!$A:$A,'Publication Table (%)'!$B89,AllPublicationData!$B:$B,'Publication Table (%)'!J$7)/
SUMIFS(AllPublicationData!$E:$E,AllPublicationData!$A:$A,'Publication Table (%)'!$B89,AllPublicationData!$B:$B,'Publication Table (%)'!J$7)),
IF('Publication Table (%)'!$C$5="Cancellations for other reasons",
IFERROR(SUMIFS(AllPublicationData!$J:$J,AllPublicationData!$A:$A,'Publication Table (%)'!$B89,AllPublicationData!$B:$B,'Publication Table (%)'!$C$4,AllPublicationData!$D:$D,'Publication Table (%)'!J$7)/
SUMIFS(AllPublicationData!$E:$E,AllPublicationData!$A:$A,'Publication Table (%)'!$B89,AllPublicationData!$B:$B,'Publication Table (%)'!$C$4,AllPublicationData!$D:$D,'Publication Table (%)'!J$7),
SUMIFS(AllPublicationData!$J:$J,AllPublicationData!$A:$A,'Publication Table (%)'!$B89,AllPublicationData!$B:$B,'Publication Table (%)'!J$7)/
SUMIFS(AllPublicationData!$E:$E,AllPublicationData!$A:$A,'Publication Table (%)'!$B89,AllPublicationData!$B:$B,'Publication Table (%)'!J$7)))))))</f>
        <v>9.2715231788079472E-2</v>
      </c>
      <c r="K89" s="96">
        <f>IF('Publication Table (%)'!$C$5="All Cancelled Operations",
IFERROR(SUMIFS(AllPublicationData!$F:$F,AllPublicationData!$A:$A,'Publication Table (%)'!$B89,AllPublicationData!$B:$B,'Publication Table (%)'!$C$4,AllPublicationData!$D:$D,'Publication Table (%)'!K$7)/
SUMIFS(AllPublicationData!$E:$E,AllPublicationData!$A:$A,'Publication Table (%)'!$B89,AllPublicationData!$B:$B,'Publication Table (%)'!$C$4,AllPublicationData!$D:$D,'Publication Table (%)'!K$7),
SUMIFS(AllPublicationData!$F:$F,AllPublicationData!$A:$A,'Publication Table (%)'!$B89,AllPublicationData!$B:$B,'Publication Table (%)'!K$7)/
SUMIFS(AllPublicationData!$E:$E,AllPublicationData!$A:$A,'Publication Table (%)'!$B89,AllPublicationData!$B:$B,'Publication Table (%)'!K$7)),
IF('Publication Table (%)'!$C$5="Operations cancelled by patient",
IFERROR(SUMIFS(AllPublicationData!$G:$G,AllPublicationData!$A:$A,'Publication Table (%)'!$B89,AllPublicationData!$B:$B,'Publication Table (%)'!$C$4,AllPublicationData!$D:$D,'Publication Table (%)'!K$7)/
SUMIFS(AllPublicationData!$E:$E,AllPublicationData!$A:$A,'Publication Table (%)'!$B89,AllPublicationData!$B:$B,'Publication Table (%)'!$C$4,AllPublicationData!$D:$D,'Publication Table (%)'!K$7),
SUMIFS(AllPublicationData!$G:$G,AllPublicationData!$A:$A,'Publication Table (%)'!$B89,AllPublicationData!$B:$B,'Publication Table (%)'!K$7)/
SUMIFS(AllPublicationData!$E:$E,AllPublicationData!$A:$A,'Publication Table (%)'!$B89,AllPublicationData!$B:$B,'Publication Table (%)'!K$7)),
IF('Publication Table (%)'!$C$5="Operations cancelled for clinical reasons",
IFERROR(SUMIFS(AllPublicationData!$H:$H,AllPublicationData!$A:$A,'Publication Table (%)'!$B89,AllPublicationData!$B:$B,'Publication Table (%)'!$C$4,AllPublicationData!$D:$D,'Publication Table (%)'!K$7)/
SUMIFS(AllPublicationData!$E:$E,AllPublicationData!$A:$A,'Publication Table (%)'!$B89,AllPublicationData!$B:$B,'Publication Table (%)'!$C$4,AllPublicationData!$D:$D,'Publication Table (%)'!K$7),
SUMIFS(AllPublicationData!$H:$H,AllPublicationData!$A:$A,'Publication Table (%)'!$B89,AllPublicationData!$B:$B,'Publication Table (%)'!K$7)/
SUMIFS(AllPublicationData!$E:$E,AllPublicationData!$A:$A,'Publication Table (%)'!$B89,AllPublicationData!$B:$B,'Publication Table (%)'!K$7)),
IF('Publication Table (%)'!$C$5="Operations cancelled for non-clinical/capacity reasons",
IFERROR(SUMIFS(AllPublicationData!$I:$I,AllPublicationData!$A:$A,'Publication Table (%)'!$B89,AllPublicationData!$B:$B,'Publication Table (%)'!$C$4,AllPublicationData!$D:$D,'Publication Table (%)'!K$7)/
SUMIFS(AllPublicationData!$E:$E,AllPublicationData!$A:$A,'Publication Table (%)'!$B89,AllPublicationData!$B:$B,'Publication Table (%)'!$C$4,AllPublicationData!$D:$D,'Publication Table (%)'!K$7),
SUMIFS(AllPublicationData!$I:$I,AllPublicationData!$A:$A,'Publication Table (%)'!$B89,AllPublicationData!$B:$B,'Publication Table (%)'!K$7)/
SUMIFS(AllPublicationData!$E:$E,AllPublicationData!$A:$A,'Publication Table (%)'!$B89,AllPublicationData!$B:$B,'Publication Table (%)'!K$7)),
IF('Publication Table (%)'!$C$5="Cancellations for other reasons",
IFERROR(SUMIFS(AllPublicationData!$J:$J,AllPublicationData!$A:$A,'Publication Table (%)'!$B89,AllPublicationData!$B:$B,'Publication Table (%)'!$C$4,AllPublicationData!$D:$D,'Publication Table (%)'!K$7)/
SUMIFS(AllPublicationData!$E:$E,AllPublicationData!$A:$A,'Publication Table (%)'!$B89,AllPublicationData!$B:$B,'Publication Table (%)'!$C$4,AllPublicationData!$D:$D,'Publication Table (%)'!K$7),
SUMIFS(AllPublicationData!$J:$J,AllPublicationData!$A:$A,'Publication Table (%)'!$B89,AllPublicationData!$B:$B,'Publication Table (%)'!K$7)/
SUMIFS(AllPublicationData!$E:$E,AllPublicationData!$A:$A,'Publication Table (%)'!$B89,AllPublicationData!$B:$B,'Publication Table (%)'!K$7)))))))</f>
        <v>8.9756766015758827E-2</v>
      </c>
      <c r="L89" s="96">
        <f>IF('Publication Table (%)'!$C$5="All Cancelled Operations",
IFERROR(SUMIFS(AllPublicationData!$F:$F,AllPublicationData!$A:$A,'Publication Table (%)'!$B89,AllPublicationData!$B:$B,'Publication Table (%)'!$C$4,AllPublicationData!$D:$D,'Publication Table (%)'!L$7)/
SUMIFS(AllPublicationData!$E:$E,AllPublicationData!$A:$A,'Publication Table (%)'!$B89,AllPublicationData!$B:$B,'Publication Table (%)'!$C$4,AllPublicationData!$D:$D,'Publication Table (%)'!L$7),
SUMIFS(AllPublicationData!$F:$F,AllPublicationData!$A:$A,'Publication Table (%)'!$B89,AllPublicationData!$B:$B,'Publication Table (%)'!L$7)/
SUMIFS(AllPublicationData!$E:$E,AllPublicationData!$A:$A,'Publication Table (%)'!$B89,AllPublicationData!$B:$B,'Publication Table (%)'!L$7)),
IF('Publication Table (%)'!$C$5="Operations cancelled by patient",
IFERROR(SUMIFS(AllPublicationData!$G:$G,AllPublicationData!$A:$A,'Publication Table (%)'!$B89,AllPublicationData!$B:$B,'Publication Table (%)'!$C$4,AllPublicationData!$D:$D,'Publication Table (%)'!L$7)/
SUMIFS(AllPublicationData!$E:$E,AllPublicationData!$A:$A,'Publication Table (%)'!$B89,AllPublicationData!$B:$B,'Publication Table (%)'!$C$4,AllPublicationData!$D:$D,'Publication Table (%)'!L$7),
SUMIFS(AllPublicationData!$G:$G,AllPublicationData!$A:$A,'Publication Table (%)'!$B89,AllPublicationData!$B:$B,'Publication Table (%)'!L$7)/
SUMIFS(AllPublicationData!$E:$E,AllPublicationData!$A:$A,'Publication Table (%)'!$B89,AllPublicationData!$B:$B,'Publication Table (%)'!L$7)),
IF('Publication Table (%)'!$C$5="Operations cancelled for clinical reasons",
IFERROR(SUMIFS(AllPublicationData!$H:$H,AllPublicationData!$A:$A,'Publication Table (%)'!$B89,AllPublicationData!$B:$B,'Publication Table (%)'!$C$4,AllPublicationData!$D:$D,'Publication Table (%)'!L$7)/
SUMIFS(AllPublicationData!$E:$E,AllPublicationData!$A:$A,'Publication Table (%)'!$B89,AllPublicationData!$B:$B,'Publication Table (%)'!$C$4,AllPublicationData!$D:$D,'Publication Table (%)'!L$7),
SUMIFS(AllPublicationData!$H:$H,AllPublicationData!$A:$A,'Publication Table (%)'!$B89,AllPublicationData!$B:$B,'Publication Table (%)'!L$7)/
SUMIFS(AllPublicationData!$E:$E,AllPublicationData!$A:$A,'Publication Table (%)'!$B89,AllPublicationData!$B:$B,'Publication Table (%)'!L$7)),
IF('Publication Table (%)'!$C$5="Operations cancelled for non-clinical/capacity reasons",
IFERROR(SUMIFS(AllPublicationData!$I:$I,AllPublicationData!$A:$A,'Publication Table (%)'!$B89,AllPublicationData!$B:$B,'Publication Table (%)'!$C$4,AllPublicationData!$D:$D,'Publication Table (%)'!L$7)/
SUMIFS(AllPublicationData!$E:$E,AllPublicationData!$A:$A,'Publication Table (%)'!$B89,AllPublicationData!$B:$B,'Publication Table (%)'!$C$4,AllPublicationData!$D:$D,'Publication Table (%)'!L$7),
SUMIFS(AllPublicationData!$I:$I,AllPublicationData!$A:$A,'Publication Table (%)'!$B89,AllPublicationData!$B:$B,'Publication Table (%)'!L$7)/
SUMIFS(AllPublicationData!$E:$E,AllPublicationData!$A:$A,'Publication Table (%)'!$B89,AllPublicationData!$B:$B,'Publication Table (%)'!L$7)),
IF('Publication Table (%)'!$C$5="Cancellations for other reasons",
IFERROR(SUMIFS(AllPublicationData!$J:$J,AllPublicationData!$A:$A,'Publication Table (%)'!$B89,AllPublicationData!$B:$B,'Publication Table (%)'!$C$4,AllPublicationData!$D:$D,'Publication Table (%)'!L$7)/
SUMIFS(AllPublicationData!$E:$E,AllPublicationData!$A:$A,'Publication Table (%)'!$B89,AllPublicationData!$B:$B,'Publication Table (%)'!$C$4,AllPublicationData!$D:$D,'Publication Table (%)'!L$7),
SUMIFS(AllPublicationData!$J:$J,AllPublicationData!$A:$A,'Publication Table (%)'!$B89,AllPublicationData!$B:$B,'Publication Table (%)'!L$7)/
SUMIFS(AllPublicationData!$E:$E,AllPublicationData!$A:$A,'Publication Table (%)'!$B89,AllPublicationData!$B:$B,'Publication Table (%)'!L$7)))))))</f>
        <v>7.7620396600566577E-2</v>
      </c>
      <c r="M89" s="96">
        <f>IF('Publication Table (%)'!$C$5="All Cancelled Operations",
IFERROR(SUMIFS(AllPublicationData!$F:$F,AllPublicationData!$A:$A,'Publication Table (%)'!$B89,AllPublicationData!$B:$B,'Publication Table (%)'!$C$4,AllPublicationData!$D:$D,'Publication Table (%)'!M$7)/
SUMIFS(AllPublicationData!$E:$E,AllPublicationData!$A:$A,'Publication Table (%)'!$B89,AllPublicationData!$B:$B,'Publication Table (%)'!$C$4,AllPublicationData!$D:$D,'Publication Table (%)'!M$7),
SUMIFS(AllPublicationData!$F:$F,AllPublicationData!$A:$A,'Publication Table (%)'!$B89,AllPublicationData!$B:$B,'Publication Table (%)'!M$7)/
SUMIFS(AllPublicationData!$E:$E,AllPublicationData!$A:$A,'Publication Table (%)'!$B89,AllPublicationData!$B:$B,'Publication Table (%)'!M$7)),
IF('Publication Table (%)'!$C$5="Operations cancelled by patient",
IFERROR(SUMIFS(AllPublicationData!$G:$G,AllPublicationData!$A:$A,'Publication Table (%)'!$B89,AllPublicationData!$B:$B,'Publication Table (%)'!$C$4,AllPublicationData!$D:$D,'Publication Table (%)'!M$7)/
SUMIFS(AllPublicationData!$E:$E,AllPublicationData!$A:$A,'Publication Table (%)'!$B89,AllPublicationData!$B:$B,'Publication Table (%)'!$C$4,AllPublicationData!$D:$D,'Publication Table (%)'!M$7),
SUMIFS(AllPublicationData!$G:$G,AllPublicationData!$A:$A,'Publication Table (%)'!$B89,AllPublicationData!$B:$B,'Publication Table (%)'!M$7)/
SUMIFS(AllPublicationData!$E:$E,AllPublicationData!$A:$A,'Publication Table (%)'!$B89,AllPublicationData!$B:$B,'Publication Table (%)'!M$7)),
IF('Publication Table (%)'!$C$5="Operations cancelled for clinical reasons",
IFERROR(SUMIFS(AllPublicationData!$H:$H,AllPublicationData!$A:$A,'Publication Table (%)'!$B89,AllPublicationData!$B:$B,'Publication Table (%)'!$C$4,AllPublicationData!$D:$D,'Publication Table (%)'!M$7)/
SUMIFS(AllPublicationData!$E:$E,AllPublicationData!$A:$A,'Publication Table (%)'!$B89,AllPublicationData!$B:$B,'Publication Table (%)'!$C$4,AllPublicationData!$D:$D,'Publication Table (%)'!M$7),
SUMIFS(AllPublicationData!$H:$H,AllPublicationData!$A:$A,'Publication Table (%)'!$B89,AllPublicationData!$B:$B,'Publication Table (%)'!M$7)/
SUMIFS(AllPublicationData!$E:$E,AllPublicationData!$A:$A,'Publication Table (%)'!$B89,AllPublicationData!$B:$B,'Publication Table (%)'!M$7)),
IF('Publication Table (%)'!$C$5="Operations cancelled for non-clinical/capacity reasons",
IFERROR(SUMIFS(AllPublicationData!$I:$I,AllPublicationData!$A:$A,'Publication Table (%)'!$B89,AllPublicationData!$B:$B,'Publication Table (%)'!$C$4,AllPublicationData!$D:$D,'Publication Table (%)'!M$7)/
SUMIFS(AllPublicationData!$E:$E,AllPublicationData!$A:$A,'Publication Table (%)'!$B89,AllPublicationData!$B:$B,'Publication Table (%)'!$C$4,AllPublicationData!$D:$D,'Publication Table (%)'!M$7),
SUMIFS(AllPublicationData!$I:$I,AllPublicationData!$A:$A,'Publication Table (%)'!$B89,AllPublicationData!$B:$B,'Publication Table (%)'!M$7)/
SUMIFS(AllPublicationData!$E:$E,AllPublicationData!$A:$A,'Publication Table (%)'!$B89,AllPublicationData!$B:$B,'Publication Table (%)'!M$7)),
IF('Publication Table (%)'!$C$5="Cancellations for other reasons",
IFERROR(SUMIFS(AllPublicationData!$J:$J,AllPublicationData!$A:$A,'Publication Table (%)'!$B89,AllPublicationData!$B:$B,'Publication Table (%)'!$C$4,AllPublicationData!$D:$D,'Publication Table (%)'!M$7)/
SUMIFS(AllPublicationData!$E:$E,AllPublicationData!$A:$A,'Publication Table (%)'!$B89,AllPublicationData!$B:$B,'Publication Table (%)'!$C$4,AllPublicationData!$D:$D,'Publication Table (%)'!M$7),
SUMIFS(AllPublicationData!$J:$J,AllPublicationData!$A:$A,'Publication Table (%)'!$B89,AllPublicationData!$B:$B,'Publication Table (%)'!M$7)/
SUMIFS(AllPublicationData!$E:$E,AllPublicationData!$A:$A,'Publication Table (%)'!$B89,AllPublicationData!$B:$B,'Publication Table (%)'!M$7)))))))</f>
        <v>9.3200916730328501E-2</v>
      </c>
      <c r="N89" s="96">
        <f>IF('Publication Table (%)'!$C$5="All Cancelled Operations",
IFERROR(SUMIFS(AllPublicationData!$F:$F,AllPublicationData!$A:$A,'Publication Table (%)'!$B89,AllPublicationData!$B:$B,'Publication Table (%)'!$C$4,AllPublicationData!$D:$D,'Publication Table (%)'!N$7)/
SUMIFS(AllPublicationData!$E:$E,AllPublicationData!$A:$A,'Publication Table (%)'!$B89,AllPublicationData!$B:$B,'Publication Table (%)'!$C$4,AllPublicationData!$D:$D,'Publication Table (%)'!N$7),
SUMIFS(AllPublicationData!$F:$F,AllPublicationData!$A:$A,'Publication Table (%)'!$B89,AllPublicationData!$B:$B,'Publication Table (%)'!N$7)/
SUMIFS(AllPublicationData!$E:$E,AllPublicationData!$A:$A,'Publication Table (%)'!$B89,AllPublicationData!$B:$B,'Publication Table (%)'!N$7)),
IF('Publication Table (%)'!$C$5="Operations cancelled by patient",
IFERROR(SUMIFS(AllPublicationData!$G:$G,AllPublicationData!$A:$A,'Publication Table (%)'!$B89,AllPublicationData!$B:$B,'Publication Table (%)'!$C$4,AllPublicationData!$D:$D,'Publication Table (%)'!N$7)/
SUMIFS(AllPublicationData!$E:$E,AllPublicationData!$A:$A,'Publication Table (%)'!$B89,AllPublicationData!$B:$B,'Publication Table (%)'!$C$4,AllPublicationData!$D:$D,'Publication Table (%)'!N$7),
SUMIFS(AllPublicationData!$G:$G,AllPublicationData!$A:$A,'Publication Table (%)'!$B89,AllPublicationData!$B:$B,'Publication Table (%)'!N$7)/
SUMIFS(AllPublicationData!$E:$E,AllPublicationData!$A:$A,'Publication Table (%)'!$B89,AllPublicationData!$B:$B,'Publication Table (%)'!N$7)),
IF('Publication Table (%)'!$C$5="Operations cancelled for clinical reasons",
IFERROR(SUMIFS(AllPublicationData!$H:$H,AllPublicationData!$A:$A,'Publication Table (%)'!$B89,AllPublicationData!$B:$B,'Publication Table (%)'!$C$4,AllPublicationData!$D:$D,'Publication Table (%)'!N$7)/
SUMIFS(AllPublicationData!$E:$E,AllPublicationData!$A:$A,'Publication Table (%)'!$B89,AllPublicationData!$B:$B,'Publication Table (%)'!$C$4,AllPublicationData!$D:$D,'Publication Table (%)'!N$7),
SUMIFS(AllPublicationData!$H:$H,AllPublicationData!$A:$A,'Publication Table (%)'!$B89,AllPublicationData!$B:$B,'Publication Table (%)'!N$7)/
SUMIFS(AllPublicationData!$E:$E,AllPublicationData!$A:$A,'Publication Table (%)'!$B89,AllPublicationData!$B:$B,'Publication Table (%)'!N$7)),
IF('Publication Table (%)'!$C$5="Operations cancelled for non-clinical/capacity reasons",
IFERROR(SUMIFS(AllPublicationData!$I:$I,AllPublicationData!$A:$A,'Publication Table (%)'!$B89,AllPublicationData!$B:$B,'Publication Table (%)'!$C$4,AllPublicationData!$D:$D,'Publication Table (%)'!N$7)/
SUMIFS(AllPublicationData!$E:$E,AllPublicationData!$A:$A,'Publication Table (%)'!$B89,AllPublicationData!$B:$B,'Publication Table (%)'!$C$4,AllPublicationData!$D:$D,'Publication Table (%)'!N$7),
SUMIFS(AllPublicationData!$I:$I,AllPublicationData!$A:$A,'Publication Table (%)'!$B89,AllPublicationData!$B:$B,'Publication Table (%)'!N$7)/
SUMIFS(AllPublicationData!$E:$E,AllPublicationData!$A:$A,'Publication Table (%)'!$B89,AllPublicationData!$B:$B,'Publication Table (%)'!N$7)),
IF('Publication Table (%)'!$C$5="Cancellations for other reasons",
IFERROR(SUMIFS(AllPublicationData!$J:$J,AllPublicationData!$A:$A,'Publication Table (%)'!$B89,AllPublicationData!$B:$B,'Publication Table (%)'!$C$4,AllPublicationData!$D:$D,'Publication Table (%)'!N$7)/
SUMIFS(AllPublicationData!$E:$E,AllPublicationData!$A:$A,'Publication Table (%)'!$B89,AllPublicationData!$B:$B,'Publication Table (%)'!$C$4,AllPublicationData!$D:$D,'Publication Table (%)'!N$7),
SUMIFS(AllPublicationData!$J:$J,AllPublicationData!$A:$A,'Publication Table (%)'!$B89,AllPublicationData!$B:$B,'Publication Table (%)'!N$7)/
SUMIFS(AllPublicationData!$E:$E,AllPublicationData!$A:$A,'Publication Table (%)'!$B89,AllPublicationData!$B:$B,'Publication Table (%)'!N$7)))))))</f>
        <v>0.10242792109256449</v>
      </c>
      <c r="O89" s="96">
        <f>IF('Publication Table (%)'!$C$5="All Cancelled Operations",
IFERROR(SUMIFS(AllPublicationData!$F:$F,AllPublicationData!$A:$A,'Publication Table (%)'!$B89,AllPublicationData!$B:$B,'Publication Table (%)'!$C$4,AllPublicationData!$D:$D,'Publication Table (%)'!O$7)/
SUMIFS(AllPublicationData!$E:$E,AllPublicationData!$A:$A,'Publication Table (%)'!$B89,AllPublicationData!$B:$B,'Publication Table (%)'!$C$4,AllPublicationData!$D:$D,'Publication Table (%)'!O$7),
SUMIFS(AllPublicationData!$F:$F,AllPublicationData!$A:$A,'Publication Table (%)'!$B89,AllPublicationData!$B:$B,'Publication Table (%)'!O$7)/
SUMIFS(AllPublicationData!$E:$E,AllPublicationData!$A:$A,'Publication Table (%)'!$B89,AllPublicationData!$B:$B,'Publication Table (%)'!O$7)),
IF('Publication Table (%)'!$C$5="Operations cancelled by patient",
IFERROR(SUMIFS(AllPublicationData!$G:$G,AllPublicationData!$A:$A,'Publication Table (%)'!$B89,AllPublicationData!$B:$B,'Publication Table (%)'!$C$4,AllPublicationData!$D:$D,'Publication Table (%)'!O$7)/
SUMIFS(AllPublicationData!$E:$E,AllPublicationData!$A:$A,'Publication Table (%)'!$B89,AllPublicationData!$B:$B,'Publication Table (%)'!$C$4,AllPublicationData!$D:$D,'Publication Table (%)'!O$7),
SUMIFS(AllPublicationData!$G:$G,AllPublicationData!$A:$A,'Publication Table (%)'!$B89,AllPublicationData!$B:$B,'Publication Table (%)'!O$7)/
SUMIFS(AllPublicationData!$E:$E,AllPublicationData!$A:$A,'Publication Table (%)'!$B89,AllPublicationData!$B:$B,'Publication Table (%)'!O$7)),
IF('Publication Table (%)'!$C$5="Operations cancelled for clinical reasons",
IFERROR(SUMIFS(AllPublicationData!$H:$H,AllPublicationData!$A:$A,'Publication Table (%)'!$B89,AllPublicationData!$B:$B,'Publication Table (%)'!$C$4,AllPublicationData!$D:$D,'Publication Table (%)'!O$7)/
SUMIFS(AllPublicationData!$E:$E,AllPublicationData!$A:$A,'Publication Table (%)'!$B89,AllPublicationData!$B:$B,'Publication Table (%)'!$C$4,AllPublicationData!$D:$D,'Publication Table (%)'!O$7),
SUMIFS(AllPublicationData!$H:$H,AllPublicationData!$A:$A,'Publication Table (%)'!$B89,AllPublicationData!$B:$B,'Publication Table (%)'!O$7)/
SUMIFS(AllPublicationData!$E:$E,AllPublicationData!$A:$A,'Publication Table (%)'!$B89,AllPublicationData!$B:$B,'Publication Table (%)'!O$7)),
IF('Publication Table (%)'!$C$5="Operations cancelled for non-clinical/capacity reasons",
IFERROR(SUMIFS(AllPublicationData!$I:$I,AllPublicationData!$A:$A,'Publication Table (%)'!$B89,AllPublicationData!$B:$B,'Publication Table (%)'!$C$4,AllPublicationData!$D:$D,'Publication Table (%)'!O$7)/
SUMIFS(AllPublicationData!$E:$E,AllPublicationData!$A:$A,'Publication Table (%)'!$B89,AllPublicationData!$B:$B,'Publication Table (%)'!$C$4,AllPublicationData!$D:$D,'Publication Table (%)'!O$7),
SUMIFS(AllPublicationData!$I:$I,AllPublicationData!$A:$A,'Publication Table (%)'!$B89,AllPublicationData!$B:$B,'Publication Table (%)'!O$7)/
SUMIFS(AllPublicationData!$E:$E,AllPublicationData!$A:$A,'Publication Table (%)'!$B89,AllPublicationData!$B:$B,'Publication Table (%)'!O$7)),
IF('Publication Table (%)'!$C$5="Cancellations for other reasons",
IFERROR(SUMIFS(AllPublicationData!$J:$J,AllPublicationData!$A:$A,'Publication Table (%)'!$B89,AllPublicationData!$B:$B,'Publication Table (%)'!$C$4,AllPublicationData!$D:$D,'Publication Table (%)'!O$7)/
SUMIFS(AllPublicationData!$E:$E,AllPublicationData!$A:$A,'Publication Table (%)'!$B89,AllPublicationData!$B:$B,'Publication Table (%)'!$C$4,AllPublicationData!$D:$D,'Publication Table (%)'!O$7),
SUMIFS(AllPublicationData!$J:$J,AllPublicationData!$A:$A,'Publication Table (%)'!$B89,AllPublicationData!$B:$B,'Publication Table (%)'!O$7)/
SUMIFS(AllPublicationData!$E:$E,AllPublicationData!$A:$A,'Publication Table (%)'!$B89,AllPublicationData!$B:$B,'Publication Table (%)'!O$7)))))))</f>
        <v>9.429607649192219E-2</v>
      </c>
      <c r="P89" s="96">
        <f>IF('Publication Table (%)'!$C$5="All Cancelled Operations",
IFERROR(SUMIFS(AllPublicationData!$F:$F,AllPublicationData!$A:$A,'Publication Table (%)'!$B89,AllPublicationData!$B:$B,'Publication Table (%)'!$C$4,AllPublicationData!$D:$D,'Publication Table (%)'!P$7)/
SUMIFS(AllPublicationData!$E:$E,AllPublicationData!$A:$A,'Publication Table (%)'!$B89,AllPublicationData!$B:$B,'Publication Table (%)'!$C$4,AllPublicationData!$D:$D,'Publication Table (%)'!P$7),
SUMIFS(AllPublicationData!$F:$F,AllPublicationData!$A:$A,'Publication Table (%)'!$B89,AllPublicationData!$B:$B,'Publication Table (%)'!P$7)/
SUMIFS(AllPublicationData!$E:$E,AllPublicationData!$A:$A,'Publication Table (%)'!$B89,AllPublicationData!$B:$B,'Publication Table (%)'!P$7)),
IF('Publication Table (%)'!$C$5="Operations cancelled by patient",
IFERROR(SUMIFS(AllPublicationData!$G:$G,AllPublicationData!$A:$A,'Publication Table (%)'!$B89,AllPublicationData!$B:$B,'Publication Table (%)'!$C$4,AllPublicationData!$D:$D,'Publication Table (%)'!P$7)/
SUMIFS(AllPublicationData!$E:$E,AllPublicationData!$A:$A,'Publication Table (%)'!$B89,AllPublicationData!$B:$B,'Publication Table (%)'!$C$4,AllPublicationData!$D:$D,'Publication Table (%)'!P$7),
SUMIFS(AllPublicationData!$G:$G,AllPublicationData!$A:$A,'Publication Table (%)'!$B89,AllPublicationData!$B:$B,'Publication Table (%)'!P$7)/
SUMIFS(AllPublicationData!$E:$E,AllPublicationData!$A:$A,'Publication Table (%)'!$B89,AllPublicationData!$B:$B,'Publication Table (%)'!P$7)),
IF('Publication Table (%)'!$C$5="Operations cancelled for clinical reasons",
IFERROR(SUMIFS(AllPublicationData!$H:$H,AllPublicationData!$A:$A,'Publication Table (%)'!$B89,AllPublicationData!$B:$B,'Publication Table (%)'!$C$4,AllPublicationData!$D:$D,'Publication Table (%)'!P$7)/
SUMIFS(AllPublicationData!$E:$E,AllPublicationData!$A:$A,'Publication Table (%)'!$B89,AllPublicationData!$B:$B,'Publication Table (%)'!$C$4,AllPublicationData!$D:$D,'Publication Table (%)'!P$7),
SUMIFS(AllPublicationData!$H:$H,AllPublicationData!$A:$A,'Publication Table (%)'!$B89,AllPublicationData!$B:$B,'Publication Table (%)'!P$7)/
SUMIFS(AllPublicationData!$E:$E,AllPublicationData!$A:$A,'Publication Table (%)'!$B89,AllPublicationData!$B:$B,'Publication Table (%)'!P$7)),
IF('Publication Table (%)'!$C$5="Operations cancelled for non-clinical/capacity reasons",
IFERROR(SUMIFS(AllPublicationData!$I:$I,AllPublicationData!$A:$A,'Publication Table (%)'!$B89,AllPublicationData!$B:$B,'Publication Table (%)'!$C$4,AllPublicationData!$D:$D,'Publication Table (%)'!P$7)/
SUMIFS(AllPublicationData!$E:$E,AllPublicationData!$A:$A,'Publication Table (%)'!$B89,AllPublicationData!$B:$B,'Publication Table (%)'!$C$4,AllPublicationData!$D:$D,'Publication Table (%)'!P$7),
SUMIFS(AllPublicationData!$I:$I,AllPublicationData!$A:$A,'Publication Table (%)'!$B89,AllPublicationData!$B:$B,'Publication Table (%)'!P$7)/
SUMIFS(AllPublicationData!$E:$E,AllPublicationData!$A:$A,'Publication Table (%)'!$B89,AllPublicationData!$B:$B,'Publication Table (%)'!P$7)),
IF('Publication Table (%)'!$C$5="Cancellations for other reasons",
IFERROR(SUMIFS(AllPublicationData!$J:$J,AllPublicationData!$A:$A,'Publication Table (%)'!$B89,AllPublicationData!$B:$B,'Publication Table (%)'!$C$4,AllPublicationData!$D:$D,'Publication Table (%)'!P$7)/
SUMIFS(AllPublicationData!$E:$E,AllPublicationData!$A:$A,'Publication Table (%)'!$B89,AllPublicationData!$B:$B,'Publication Table (%)'!$C$4,AllPublicationData!$D:$D,'Publication Table (%)'!P$7),
SUMIFS(AllPublicationData!$J:$J,AllPublicationData!$A:$A,'Publication Table (%)'!$B89,AllPublicationData!$B:$B,'Publication Table (%)'!P$7)/
SUMIFS(AllPublicationData!$E:$E,AllPublicationData!$A:$A,'Publication Table (%)'!$B89,AllPublicationData!$B:$B,'Publication Table (%)'!P$7)))))))</f>
        <v>6.2857142857142861E-2</v>
      </c>
      <c r="Q89" s="96">
        <f>IF('Publication Table (%)'!$C$5="All Cancelled Operations",
IFERROR(SUMIFS(AllPublicationData!$F:$F,AllPublicationData!$A:$A,'Publication Table (%)'!$B89,AllPublicationData!$B:$B,'Publication Table (%)'!$C$4,AllPublicationData!$D:$D,'Publication Table (%)'!Q$7)/
SUMIFS(AllPublicationData!$E:$E,AllPublicationData!$A:$A,'Publication Table (%)'!$B89,AllPublicationData!$B:$B,'Publication Table (%)'!$C$4,AllPublicationData!$D:$D,'Publication Table (%)'!Q$7),
SUMIFS(AllPublicationData!$F:$F,AllPublicationData!$A:$A,'Publication Table (%)'!$B89,AllPublicationData!$B:$B,'Publication Table (%)'!Q$7)/
SUMIFS(AllPublicationData!$E:$E,AllPublicationData!$A:$A,'Publication Table (%)'!$B89,AllPublicationData!$B:$B,'Publication Table (%)'!Q$7)),
IF('Publication Table (%)'!$C$5="Operations cancelled by patient",
IFERROR(SUMIFS(AllPublicationData!$G:$G,AllPublicationData!$A:$A,'Publication Table (%)'!$B89,AllPublicationData!$B:$B,'Publication Table (%)'!$C$4,AllPublicationData!$D:$D,'Publication Table (%)'!Q$7)/
SUMIFS(AllPublicationData!$E:$E,AllPublicationData!$A:$A,'Publication Table (%)'!$B89,AllPublicationData!$B:$B,'Publication Table (%)'!$C$4,AllPublicationData!$D:$D,'Publication Table (%)'!Q$7),
SUMIFS(AllPublicationData!$G:$G,AllPublicationData!$A:$A,'Publication Table (%)'!$B89,AllPublicationData!$B:$B,'Publication Table (%)'!Q$7)/
SUMIFS(AllPublicationData!$E:$E,AllPublicationData!$A:$A,'Publication Table (%)'!$B89,AllPublicationData!$B:$B,'Publication Table (%)'!Q$7)),
IF('Publication Table (%)'!$C$5="Operations cancelled for clinical reasons",
IFERROR(SUMIFS(AllPublicationData!$H:$H,AllPublicationData!$A:$A,'Publication Table (%)'!$B89,AllPublicationData!$B:$B,'Publication Table (%)'!$C$4,AllPublicationData!$D:$D,'Publication Table (%)'!Q$7)/
SUMIFS(AllPublicationData!$E:$E,AllPublicationData!$A:$A,'Publication Table (%)'!$B89,AllPublicationData!$B:$B,'Publication Table (%)'!$C$4,AllPublicationData!$D:$D,'Publication Table (%)'!Q$7),
SUMIFS(AllPublicationData!$H:$H,AllPublicationData!$A:$A,'Publication Table (%)'!$B89,AllPublicationData!$B:$B,'Publication Table (%)'!Q$7)/
SUMIFS(AllPublicationData!$E:$E,AllPublicationData!$A:$A,'Publication Table (%)'!$B89,AllPublicationData!$B:$B,'Publication Table (%)'!Q$7)),
IF('Publication Table (%)'!$C$5="Operations cancelled for non-clinical/capacity reasons",
IFERROR(SUMIFS(AllPublicationData!$I:$I,AllPublicationData!$A:$A,'Publication Table (%)'!$B89,AllPublicationData!$B:$B,'Publication Table (%)'!$C$4,AllPublicationData!$D:$D,'Publication Table (%)'!Q$7)/
SUMIFS(AllPublicationData!$E:$E,AllPublicationData!$A:$A,'Publication Table (%)'!$B89,AllPublicationData!$B:$B,'Publication Table (%)'!$C$4,AllPublicationData!$D:$D,'Publication Table (%)'!Q$7),
SUMIFS(AllPublicationData!$I:$I,AllPublicationData!$A:$A,'Publication Table (%)'!$B89,AllPublicationData!$B:$B,'Publication Table (%)'!Q$7)/
SUMIFS(AllPublicationData!$E:$E,AllPublicationData!$A:$A,'Publication Table (%)'!$B89,AllPublicationData!$B:$B,'Publication Table (%)'!Q$7)),
IF('Publication Table (%)'!$C$5="Cancellations for other reasons",
IFERROR(SUMIFS(AllPublicationData!$J:$J,AllPublicationData!$A:$A,'Publication Table (%)'!$B89,AllPublicationData!$B:$B,'Publication Table (%)'!$C$4,AllPublicationData!$D:$D,'Publication Table (%)'!Q$7)/
SUMIFS(AllPublicationData!$E:$E,AllPublicationData!$A:$A,'Publication Table (%)'!$B89,AllPublicationData!$B:$B,'Publication Table (%)'!$C$4,AllPublicationData!$D:$D,'Publication Table (%)'!Q$7),
SUMIFS(AllPublicationData!$J:$J,AllPublicationData!$A:$A,'Publication Table (%)'!$B89,AllPublicationData!$B:$B,'Publication Table (%)'!Q$7)/
SUMIFS(AllPublicationData!$E:$E,AllPublicationData!$A:$A,'Publication Table (%)'!$B89,AllPublicationData!$B:$B,'Publication Table (%)'!Q$7)))))))</f>
        <v>6.7961165048543687E-2</v>
      </c>
      <c r="R89" s="96">
        <f>IF('Publication Table (%)'!$C$5="All Cancelled Operations",
IFERROR(SUMIFS(AllPublicationData!$F:$F,AllPublicationData!$A:$A,'Publication Table (%)'!$B89,AllPublicationData!$B:$B,'Publication Table (%)'!$C$4,AllPublicationData!$D:$D,'Publication Table (%)'!R$7)/
SUMIFS(AllPublicationData!$E:$E,AllPublicationData!$A:$A,'Publication Table (%)'!$B89,AllPublicationData!$B:$B,'Publication Table (%)'!$C$4,AllPublicationData!$D:$D,'Publication Table (%)'!R$7),
SUMIFS(AllPublicationData!$F:$F,AllPublicationData!$A:$A,'Publication Table (%)'!$B89,AllPublicationData!$B:$B,'Publication Table (%)'!R$7)/
SUMIFS(AllPublicationData!$E:$E,AllPublicationData!$A:$A,'Publication Table (%)'!$B89,AllPublicationData!$B:$B,'Publication Table (%)'!R$7)),
IF('Publication Table (%)'!$C$5="Operations cancelled by patient",
IFERROR(SUMIFS(AllPublicationData!$G:$G,AllPublicationData!$A:$A,'Publication Table (%)'!$B89,AllPublicationData!$B:$B,'Publication Table (%)'!$C$4,AllPublicationData!$D:$D,'Publication Table (%)'!R$7)/
SUMIFS(AllPublicationData!$E:$E,AllPublicationData!$A:$A,'Publication Table (%)'!$B89,AllPublicationData!$B:$B,'Publication Table (%)'!$C$4,AllPublicationData!$D:$D,'Publication Table (%)'!R$7),
SUMIFS(AllPublicationData!$G:$G,AllPublicationData!$A:$A,'Publication Table (%)'!$B89,AllPublicationData!$B:$B,'Publication Table (%)'!R$7)/
SUMIFS(AllPublicationData!$E:$E,AllPublicationData!$A:$A,'Publication Table (%)'!$B89,AllPublicationData!$B:$B,'Publication Table (%)'!R$7)),
IF('Publication Table (%)'!$C$5="Operations cancelled for clinical reasons",
IFERROR(SUMIFS(AllPublicationData!$H:$H,AllPublicationData!$A:$A,'Publication Table (%)'!$B89,AllPublicationData!$B:$B,'Publication Table (%)'!$C$4,AllPublicationData!$D:$D,'Publication Table (%)'!R$7)/
SUMIFS(AllPublicationData!$E:$E,AllPublicationData!$A:$A,'Publication Table (%)'!$B89,AllPublicationData!$B:$B,'Publication Table (%)'!$C$4,AllPublicationData!$D:$D,'Publication Table (%)'!R$7),
SUMIFS(AllPublicationData!$H:$H,AllPublicationData!$A:$A,'Publication Table (%)'!$B89,AllPublicationData!$B:$B,'Publication Table (%)'!R$7)/
SUMIFS(AllPublicationData!$E:$E,AllPublicationData!$A:$A,'Publication Table (%)'!$B89,AllPublicationData!$B:$B,'Publication Table (%)'!R$7)),
IF('Publication Table (%)'!$C$5="Operations cancelled for non-clinical/capacity reasons",
IFERROR(SUMIFS(AllPublicationData!$I:$I,AllPublicationData!$A:$A,'Publication Table (%)'!$B89,AllPublicationData!$B:$B,'Publication Table (%)'!$C$4,AllPublicationData!$D:$D,'Publication Table (%)'!R$7)/
SUMIFS(AllPublicationData!$E:$E,AllPublicationData!$A:$A,'Publication Table (%)'!$B89,AllPublicationData!$B:$B,'Publication Table (%)'!$C$4,AllPublicationData!$D:$D,'Publication Table (%)'!R$7),
SUMIFS(AllPublicationData!$I:$I,AllPublicationData!$A:$A,'Publication Table (%)'!$B89,AllPublicationData!$B:$B,'Publication Table (%)'!R$7)/
SUMIFS(AllPublicationData!$E:$E,AllPublicationData!$A:$A,'Publication Table (%)'!$B89,AllPublicationData!$B:$B,'Publication Table (%)'!R$7)),
IF('Publication Table (%)'!$C$5="Cancellations for other reasons",
IFERROR(SUMIFS(AllPublicationData!$J:$J,AllPublicationData!$A:$A,'Publication Table (%)'!$B89,AllPublicationData!$B:$B,'Publication Table (%)'!$C$4,AllPublicationData!$D:$D,'Publication Table (%)'!R$7)/
SUMIFS(AllPublicationData!$E:$E,AllPublicationData!$A:$A,'Publication Table (%)'!$B89,AllPublicationData!$B:$B,'Publication Table (%)'!$C$4,AllPublicationData!$D:$D,'Publication Table (%)'!R$7),
SUMIFS(AllPublicationData!$J:$J,AllPublicationData!$A:$A,'Publication Table (%)'!$B89,AllPublicationData!$B:$B,'Publication Table (%)'!R$7)/
SUMIFS(AllPublicationData!$E:$E,AllPublicationData!$A:$A,'Publication Table (%)'!$B89,AllPublicationData!$B:$B,'Publication Table (%)'!R$7)))))))</f>
        <v>7.0702607158638978E-2</v>
      </c>
      <c r="S89" s="96">
        <f>IF('Publication Table (%)'!$C$5="All Cancelled Operations",
IFERROR(SUMIFS(AllPublicationData!$F:$F,AllPublicationData!$A:$A,'Publication Table (%)'!$B89,AllPublicationData!$B:$B,'Publication Table (%)'!$C$4,AllPublicationData!$D:$D,'Publication Table (%)'!S$7)/
SUMIFS(AllPublicationData!$E:$E,AllPublicationData!$A:$A,'Publication Table (%)'!$B89,AllPublicationData!$B:$B,'Publication Table (%)'!$C$4,AllPublicationData!$D:$D,'Publication Table (%)'!S$7),
SUMIFS(AllPublicationData!$F:$F,AllPublicationData!$A:$A,'Publication Table (%)'!$B89,AllPublicationData!$B:$B,'Publication Table (%)'!S$7)/
SUMIFS(AllPublicationData!$E:$E,AllPublicationData!$A:$A,'Publication Table (%)'!$B89,AllPublicationData!$B:$B,'Publication Table (%)'!S$7)),
IF('Publication Table (%)'!$C$5="Operations cancelled by patient",
IFERROR(SUMIFS(AllPublicationData!$G:$G,AllPublicationData!$A:$A,'Publication Table (%)'!$B89,AllPublicationData!$B:$B,'Publication Table (%)'!$C$4,AllPublicationData!$D:$D,'Publication Table (%)'!S$7)/
SUMIFS(AllPublicationData!$E:$E,AllPublicationData!$A:$A,'Publication Table (%)'!$B89,AllPublicationData!$B:$B,'Publication Table (%)'!$C$4,AllPublicationData!$D:$D,'Publication Table (%)'!S$7),
SUMIFS(AllPublicationData!$G:$G,AllPublicationData!$A:$A,'Publication Table (%)'!$B89,AllPublicationData!$B:$B,'Publication Table (%)'!S$7)/
SUMIFS(AllPublicationData!$E:$E,AllPublicationData!$A:$A,'Publication Table (%)'!$B89,AllPublicationData!$B:$B,'Publication Table (%)'!S$7)),
IF('Publication Table (%)'!$C$5="Operations cancelled for clinical reasons",
IFERROR(SUMIFS(AllPublicationData!$H:$H,AllPublicationData!$A:$A,'Publication Table (%)'!$B89,AllPublicationData!$B:$B,'Publication Table (%)'!$C$4,AllPublicationData!$D:$D,'Publication Table (%)'!S$7)/
SUMIFS(AllPublicationData!$E:$E,AllPublicationData!$A:$A,'Publication Table (%)'!$B89,AllPublicationData!$B:$B,'Publication Table (%)'!$C$4,AllPublicationData!$D:$D,'Publication Table (%)'!S$7),
SUMIFS(AllPublicationData!$H:$H,AllPublicationData!$A:$A,'Publication Table (%)'!$B89,AllPublicationData!$B:$B,'Publication Table (%)'!S$7)/
SUMIFS(AllPublicationData!$E:$E,AllPublicationData!$A:$A,'Publication Table (%)'!$B89,AllPublicationData!$B:$B,'Publication Table (%)'!S$7)),
IF('Publication Table (%)'!$C$5="Operations cancelled for non-clinical/capacity reasons",
IFERROR(SUMIFS(AllPublicationData!$I:$I,AllPublicationData!$A:$A,'Publication Table (%)'!$B89,AllPublicationData!$B:$B,'Publication Table (%)'!$C$4,AllPublicationData!$D:$D,'Publication Table (%)'!S$7)/
SUMIFS(AllPublicationData!$E:$E,AllPublicationData!$A:$A,'Publication Table (%)'!$B89,AllPublicationData!$B:$B,'Publication Table (%)'!$C$4,AllPublicationData!$D:$D,'Publication Table (%)'!S$7),
SUMIFS(AllPublicationData!$I:$I,AllPublicationData!$A:$A,'Publication Table (%)'!$B89,AllPublicationData!$B:$B,'Publication Table (%)'!S$7)/
SUMIFS(AllPublicationData!$E:$E,AllPublicationData!$A:$A,'Publication Table (%)'!$B89,AllPublicationData!$B:$B,'Publication Table (%)'!S$7)),
IF('Publication Table (%)'!$C$5="Cancellations for other reasons",
IFERROR(SUMIFS(AllPublicationData!$J:$J,AllPublicationData!$A:$A,'Publication Table (%)'!$B89,AllPublicationData!$B:$B,'Publication Table (%)'!$C$4,AllPublicationData!$D:$D,'Publication Table (%)'!S$7)/
SUMIFS(AllPublicationData!$E:$E,AllPublicationData!$A:$A,'Publication Table (%)'!$B89,AllPublicationData!$B:$B,'Publication Table (%)'!$C$4,AllPublicationData!$D:$D,'Publication Table (%)'!S$7),
SUMIFS(AllPublicationData!$J:$J,AllPublicationData!$A:$A,'Publication Table (%)'!$B89,AllPublicationData!$B:$B,'Publication Table (%)'!S$7)/
SUMIFS(AllPublicationData!$E:$E,AllPublicationData!$A:$A,'Publication Table (%)'!$B89,AllPublicationData!$B:$B,'Publication Table (%)'!S$7)))))))</f>
        <v>0.10526315789473684</v>
      </c>
    </row>
    <row r="90" spans="2:19" x14ac:dyDescent="0.35">
      <c r="B90" s="89">
        <v>42917</v>
      </c>
      <c r="C90" s="112">
        <f>IF('Publication Table (%)'!$C$5="All Cancelled Operations",
SUMIFS(AllPublicationData!$F:$F,AllPublicationData!$A:$A,'Publication Table (%)'!$B90,AllPublicationData!$B:$B,'Publication Table (%)'!$C$4),
IF('Publication Table (%)'!$C$5="Operations cancelled by patient",
SUMIFS(AllPublicationData!$G:$G,AllPublicationData!$A:$A,'Publication Table (%)'!$B90,AllPublicationData!$B:$B,'Publication Table (%)'!$C$4),
IF('Publication Table (%)'!$C$5="Operations cancelled for clinical reasons",
SUMIFS(AllPublicationData!$H:$H,AllPublicationData!$A:$A,'Publication Table (%)'!$B90,AllPublicationData!$B:$B,'Publication Table (%)'!$C$4),
IF('Publication Table (%)'!$C$5="Operations cancelled for non-clinical/capacity reasons",
SUMIFS(AllPublicationData!$I:$I,AllPublicationData!$A:$A,'Publication Table (%)'!$B90,AllPublicationData!$B:$B,'Publication Table (%)'!$C$4),
IF('Publication Table (%)'!$C$5="Cancellations for other reasons",
SUMIFS(AllPublicationData!$J:$J,AllPublicationData!$A:$A,'Publication Table (%)'!$B90,AllPublicationData!$B:$B,'Publication Table (%)'!$C$4))))))+
IF(AND($C$4="NHS Scotland",$C$5="All Cancelled Operations"),
SUMIFS(AllPublicationData!$F:$F,AllPublicationData!$A:$A,'Publication Table (%)'!$B90),
IF(AND($C$4="NHS Scotland",$C$5="Operations cancelled by patient"),
SUMIFS(AllPublicationData!$G:$G,AllPublicationData!$A:$A,'Publication Table (%)'!$B90),
IF(AND($C$4="NHS Scotland",$C$5="Operations cancelled for clinical reasons"),
SUMIFS(AllPublicationData!$H:$H,AllPublicationData!$A:$A,'Publication Table (%)'!$B90),
IF(AND($C$4="NHS Scotland",$C$5="Operations cancelled for non-clinical/capacity reasons"),
SUMIFS(AllPublicationData!$I:$I,AllPublicationData!$A:$A,'Publication Table (%)'!$B90),
IF(AND($C$4="NHS Scotland",$C$5="Cancellations for other reasons"),
SUMIFS(AllPublicationData!$J:$J,AllPublicationData!$A:$A,'Publication Table (%)'!$B90))))))</f>
        <v>2074</v>
      </c>
      <c r="D90" s="110">
        <f>IF(AND('Publication Table (%)'!$C$5="All Cancelled Operations",$C$4&lt;&gt;"NHS Scotland"),
IFERROR(SUMIFS(AllPublicationData!$F:$F,AllPublicationData!$A:$A,'Publication Table (%)'!$B90,AllPublicationData!$B:$B,'Publication Table (%)'!$C$4,AllPublicationData!$D:$D,'Publication Table (%)'!D$7)/
SUMIFS(AllPublicationData!$E:$E,AllPublicationData!$A:$A,'Publication Table (%)'!$B90,AllPublicationData!$B:$B,'Publication Table (%)'!$C$4,AllPublicationData!$D:$D,'Publication Table (%)'!D$7),
SUMIFS(AllPublicationData!$F:$F,AllPublicationData!$A:$A,'Publication Table (%)'!$B90,AllPublicationData!$B:$B,'Publication Table (%)'!D$7)/
SUMIFS(AllPublicationData!$E:$E,AllPublicationData!$A:$A,'Publication Table (%)'!$B90,AllPublicationData!$B:$B,'Publication Table (%)'!D$7)),
IF(AND('Publication Table (%)'!$C$5="Operations cancelled by patient",$C$4&lt;&gt;"NHS Scotland"),
IFERROR(SUMIFS(AllPublicationData!$G:$G,AllPublicationData!$A:$A,'Publication Table (%)'!$B90,AllPublicationData!$B:$B,'Publication Table (%)'!$C$4,AllPublicationData!$D:$D,'Publication Table (%)'!D$7)/
SUMIFS(AllPublicationData!$E:$E,AllPublicationData!$A:$A,'Publication Table (%)'!$B90,AllPublicationData!$B:$B,'Publication Table (%)'!$C$4,AllPublicationData!$D:$D,'Publication Table (%)'!D$7),
SUMIFS(AllPublicationData!$G:$G,AllPublicationData!$A:$A,'Publication Table (%)'!$B90,AllPublicationData!$B:$B,'Publication Table (%)'!D$7)/
SUMIFS(AllPublicationData!$E:$E,AllPublicationData!$A:$A,'Publication Table (%)'!$B90,AllPublicationData!$B:$B,'Publication Table (%)'!D$7)),
IF(AND('Publication Table (%)'!$C$5="Operations cancelled for clinical reasons",$C$4&lt;&gt;"NHS Scotland"),
IFERROR(SUMIFS(AllPublicationData!$H:$H,AllPublicationData!$A:$A,'Publication Table (%)'!$B90,AllPublicationData!$B:$B,'Publication Table (%)'!$C$4,AllPublicationData!$D:$D,'Publication Table (%)'!D$7)/
SUMIFS(AllPublicationData!$E:$E,AllPublicationData!$A:$A,'Publication Table (%)'!$B90,AllPublicationData!$B:$B,'Publication Table (%)'!$C$4,AllPublicationData!$D:$D,'Publication Table (%)'!D$7),
SUMIFS(AllPublicationData!$H:$H,AllPublicationData!$A:$A,'Publication Table (%)'!$B90,AllPublicationData!$B:$B,'Publication Table (%)'!D$7)/
SUMIFS(AllPublicationData!$E:$E,AllPublicationData!$A:$A,'Publication Table (%)'!$B90,AllPublicationData!$B:$B,'Publication Table (%)'!D$7)),
IF(AND('Publication Table (%)'!$C$5="Operations cancelled for non-clinical/capacity reasons",$C$4&lt;&gt;"NHS Scotland"),
IFERROR(SUMIFS(AllPublicationData!$I:$I,AllPublicationData!$A:$A,'Publication Table (%)'!$B90,AllPublicationData!$B:$B,'Publication Table (%)'!$C$4,AllPublicationData!$D:$D,'Publication Table (%)'!D$7)/
SUMIFS(AllPublicationData!$E:$E,AllPublicationData!$A:$A,'Publication Table (%)'!$B90,AllPublicationData!$B:$B,'Publication Table (%)'!$C$4,AllPublicationData!$D:$D,'Publication Table (%)'!D$7),
SUMIFS(AllPublicationData!$I:$I,AllPublicationData!$A:$A,'Publication Table (%)'!$B90,AllPublicationData!$B:$B,'Publication Table (%)'!D$7)/
SUMIFS(AllPublicationData!$E:$E,AllPublicationData!$A:$A,'Publication Table (%)'!$B90,AllPublicationData!$B:$B,'Publication Table (%)'!D$7)),
IF(AND('Publication Table (%)'!$C$5="Cancellations for other reasons",$C$4&lt;&gt;"NHS Scotland"),
IFERROR(SUMIFS(AllPublicationData!$J:$J,AllPublicationData!$A:$A,'Publication Table (%)'!$B90,AllPublicationData!$B:$B,'Publication Table (%)'!$C$4,AllPublicationData!$D:$D,'Publication Table (%)'!D$7)/
SUMIFS(AllPublicationData!$E:$E,AllPublicationData!$A:$A,'Publication Table (%)'!$B90,AllPublicationData!$B:$B,'Publication Table (%)'!$C$4,AllPublicationData!$D:$D,'Publication Table (%)'!D$7),
SUMIFS(AllPublicationData!$J:$J,AllPublicationData!$A:$A,'Publication Table (%)'!$B90,AllPublicationData!$B:$B,'Publication Table (%)'!D$7)/
SUMIFS(AllPublicationData!$E:$E,AllPublicationData!$A:$A,'Publication Table (%)'!$B90,AllPublicationData!$B:$B,'Publication Table (%)'!D$7)),
IF(AND($C$4="NHS Scotland",$C$5="All Cancelled Operations"),
SUMIFS(AllPublicationData!$F:$F,AllPublicationData!$A:$A,'Publication Table'!$B90)/
SUMIFS(AllPublicationData!$E:$E,AllPublicationData!$A:$A,'Publication Table'!$B90),
IF(AND($C$4="NHS Scotland",$C$5="Operations cancelled by patient"),
SUMIFS(AllPublicationData!$G:$G,AllPublicationData!$A:$A,'Publication Table'!$B90)/
SUMIFS(AllPublicationData!$E:$E,AllPublicationData!$A:$A,'Publication Table'!$B90),
IF(AND($C$4="NHS Scotland",$C$5="Operations cancelled for clinical reasons"),
SUMIFS(AllPublicationData!$H:$H,AllPublicationData!$A:$A,'Publication Table'!$B90)/
SUMIFS(AllPublicationData!$E:$E,AllPublicationData!$A:$A,'Publication Table'!$B90),
IF(AND($C$4="NHS Scotland",$C$5="Operations cancelled for non-clinical/capacity reasons"),
SUMIFS(AllPublicationData!$I:$I,AllPublicationData!$A:$A,'Publication Table'!$B90)/
SUMIFS(AllPublicationData!$E:$E,AllPublicationData!$A:$A,'Publication Table'!$B90),
IF(AND($C$4="NHS Scotland",$C$5="Cancellations for other reasons"),
SUMIFS(AllPublicationData!$J:$J,AllPublicationData!$A:$A,'Publication Table'!$B90)/
SUMIFS(AllPublicationData!$E:$E,AllPublicationData!$A:$A,'Publication Table'!$B90)))))))))))</f>
        <v>8.234079720501826E-2</v>
      </c>
      <c r="E90" s="96">
        <f>IF('Publication Table (%)'!$C$5="All Cancelled Operations",
IFERROR(SUMIFS(AllPublicationData!$F:$F,AllPublicationData!$A:$A,'Publication Table (%)'!$B90,AllPublicationData!$B:$B,'Publication Table (%)'!$C$4,AllPublicationData!$D:$D,'Publication Table (%)'!E$7)/
SUMIFS(AllPublicationData!$E:$E,AllPublicationData!$A:$A,'Publication Table (%)'!$B90,AllPublicationData!$B:$B,'Publication Table (%)'!$C$4,AllPublicationData!$D:$D,'Publication Table (%)'!E$7),
SUMIFS(AllPublicationData!$F:$F,AllPublicationData!$A:$A,'Publication Table (%)'!$B90,AllPublicationData!$B:$B,'Publication Table (%)'!E$7)/
SUMIFS(AllPublicationData!$E:$E,AllPublicationData!$A:$A,'Publication Table (%)'!$B90,AllPublicationData!$B:$B,'Publication Table (%)'!E$7)),
IF('Publication Table (%)'!$C$5="Operations cancelled by patient",
IFERROR(SUMIFS(AllPublicationData!$G:$G,AllPublicationData!$A:$A,'Publication Table (%)'!$B90,AllPublicationData!$B:$B,'Publication Table (%)'!$C$4,AllPublicationData!$D:$D,'Publication Table (%)'!E$7)/
SUMIFS(AllPublicationData!$E:$E,AllPublicationData!$A:$A,'Publication Table (%)'!$B90,AllPublicationData!$B:$B,'Publication Table (%)'!$C$4,AllPublicationData!$D:$D,'Publication Table (%)'!E$7),
SUMIFS(AllPublicationData!$G:$G,AllPublicationData!$A:$A,'Publication Table (%)'!$B90,AllPublicationData!$B:$B,'Publication Table (%)'!E$7)/
SUMIFS(AllPublicationData!$E:$E,AllPublicationData!$A:$A,'Publication Table (%)'!$B90,AllPublicationData!$B:$B,'Publication Table (%)'!E$7)),
IF('Publication Table (%)'!$C$5="Operations cancelled for clinical reasons",
IFERROR(SUMIFS(AllPublicationData!$H:$H,AllPublicationData!$A:$A,'Publication Table (%)'!$B90,AllPublicationData!$B:$B,'Publication Table (%)'!$C$4,AllPublicationData!$D:$D,'Publication Table (%)'!E$7)/
SUMIFS(AllPublicationData!$E:$E,AllPublicationData!$A:$A,'Publication Table (%)'!$B90,AllPublicationData!$B:$B,'Publication Table (%)'!$C$4,AllPublicationData!$D:$D,'Publication Table (%)'!E$7),
SUMIFS(AllPublicationData!$H:$H,AllPublicationData!$A:$A,'Publication Table (%)'!$B90,AllPublicationData!$B:$B,'Publication Table (%)'!E$7)/
SUMIFS(AllPublicationData!$E:$E,AllPublicationData!$A:$A,'Publication Table (%)'!$B90,AllPublicationData!$B:$B,'Publication Table (%)'!E$7)),
IF('Publication Table (%)'!$C$5="Operations cancelled for non-clinical/capacity reasons",
IFERROR(SUMIFS(AllPublicationData!$I:$I,AllPublicationData!$A:$A,'Publication Table (%)'!$B90,AllPublicationData!$B:$B,'Publication Table (%)'!$C$4,AllPublicationData!$D:$D,'Publication Table (%)'!E$7)/
SUMIFS(AllPublicationData!$E:$E,AllPublicationData!$A:$A,'Publication Table (%)'!$B90,AllPublicationData!$B:$B,'Publication Table (%)'!$C$4,AllPublicationData!$D:$D,'Publication Table (%)'!E$7),
SUMIFS(AllPublicationData!$I:$I,AllPublicationData!$A:$A,'Publication Table (%)'!$B90,AllPublicationData!$B:$B,'Publication Table (%)'!E$7)/
SUMIFS(AllPublicationData!$E:$E,AllPublicationData!$A:$A,'Publication Table (%)'!$B90,AllPublicationData!$B:$B,'Publication Table (%)'!E$7)),
IF('Publication Table (%)'!$C$5="Cancellations for other reasons",
IFERROR(SUMIFS(AllPublicationData!$J:$J,AllPublicationData!$A:$A,'Publication Table (%)'!$B90,AllPublicationData!$B:$B,'Publication Table (%)'!$C$4,AllPublicationData!$D:$D,'Publication Table (%)'!E$7)/
SUMIFS(AllPublicationData!$E:$E,AllPublicationData!$A:$A,'Publication Table (%)'!$B90,AllPublicationData!$B:$B,'Publication Table (%)'!$C$4,AllPublicationData!$D:$D,'Publication Table (%)'!E$7),
SUMIFS(AllPublicationData!$J:$J,AllPublicationData!$A:$A,'Publication Table (%)'!$B90,AllPublicationData!$B:$B,'Publication Table (%)'!E$7)/
SUMIFS(AllPublicationData!$E:$E,AllPublicationData!$A:$A,'Publication Table (%)'!$B90,AllPublicationData!$B:$B,'Publication Table (%)'!E$7)))))))</f>
        <v>5.2244297277409861E-2</v>
      </c>
      <c r="F90" s="96">
        <f>IF('Publication Table (%)'!$C$5="All Cancelled Operations",
IFERROR(SUMIFS(AllPublicationData!$F:$F,AllPublicationData!$A:$A,'Publication Table (%)'!$B90,AllPublicationData!$B:$B,'Publication Table (%)'!$C$4,AllPublicationData!$D:$D,'Publication Table (%)'!F$7)/
SUMIFS(AllPublicationData!$E:$E,AllPublicationData!$A:$A,'Publication Table (%)'!$B90,AllPublicationData!$B:$B,'Publication Table (%)'!$C$4,AllPublicationData!$D:$D,'Publication Table (%)'!F$7),
SUMIFS(AllPublicationData!$F:$F,AllPublicationData!$A:$A,'Publication Table (%)'!$B90,AllPublicationData!$B:$B,'Publication Table (%)'!F$7)/
SUMIFS(AllPublicationData!$E:$E,AllPublicationData!$A:$A,'Publication Table (%)'!$B90,AllPublicationData!$B:$B,'Publication Table (%)'!F$7)),
IF('Publication Table (%)'!$C$5="Operations cancelled by patient",
IFERROR(SUMIFS(AllPublicationData!$G:$G,AllPublicationData!$A:$A,'Publication Table (%)'!$B90,AllPublicationData!$B:$B,'Publication Table (%)'!$C$4,AllPublicationData!$D:$D,'Publication Table (%)'!F$7)/
SUMIFS(AllPublicationData!$E:$E,AllPublicationData!$A:$A,'Publication Table (%)'!$B90,AllPublicationData!$B:$B,'Publication Table (%)'!$C$4,AllPublicationData!$D:$D,'Publication Table (%)'!F$7),
SUMIFS(AllPublicationData!$G:$G,AllPublicationData!$A:$A,'Publication Table (%)'!$B90,AllPublicationData!$B:$B,'Publication Table (%)'!F$7)/
SUMIFS(AllPublicationData!$E:$E,AllPublicationData!$A:$A,'Publication Table (%)'!$B90,AllPublicationData!$B:$B,'Publication Table (%)'!F$7)),
IF('Publication Table (%)'!$C$5="Operations cancelled for clinical reasons",
IFERROR(SUMIFS(AllPublicationData!$H:$H,AllPublicationData!$A:$A,'Publication Table (%)'!$B90,AllPublicationData!$B:$B,'Publication Table (%)'!$C$4,AllPublicationData!$D:$D,'Publication Table (%)'!F$7)/
SUMIFS(AllPublicationData!$E:$E,AllPublicationData!$A:$A,'Publication Table (%)'!$B90,AllPublicationData!$B:$B,'Publication Table (%)'!$C$4,AllPublicationData!$D:$D,'Publication Table (%)'!F$7),
SUMIFS(AllPublicationData!$H:$H,AllPublicationData!$A:$A,'Publication Table (%)'!$B90,AllPublicationData!$B:$B,'Publication Table (%)'!F$7)/
SUMIFS(AllPublicationData!$E:$E,AllPublicationData!$A:$A,'Publication Table (%)'!$B90,AllPublicationData!$B:$B,'Publication Table (%)'!F$7)),
IF('Publication Table (%)'!$C$5="Operations cancelled for non-clinical/capacity reasons",
IFERROR(SUMIFS(AllPublicationData!$I:$I,AllPublicationData!$A:$A,'Publication Table (%)'!$B90,AllPublicationData!$B:$B,'Publication Table (%)'!$C$4,AllPublicationData!$D:$D,'Publication Table (%)'!F$7)/
SUMIFS(AllPublicationData!$E:$E,AllPublicationData!$A:$A,'Publication Table (%)'!$B90,AllPublicationData!$B:$B,'Publication Table (%)'!$C$4,AllPublicationData!$D:$D,'Publication Table (%)'!F$7),
SUMIFS(AllPublicationData!$I:$I,AllPublicationData!$A:$A,'Publication Table (%)'!$B90,AllPublicationData!$B:$B,'Publication Table (%)'!F$7)/
SUMIFS(AllPublicationData!$E:$E,AllPublicationData!$A:$A,'Publication Table (%)'!$B90,AllPublicationData!$B:$B,'Publication Table (%)'!F$7)),
IF('Publication Table (%)'!$C$5="Cancellations for other reasons",
IFERROR(SUMIFS(AllPublicationData!$J:$J,AllPublicationData!$A:$A,'Publication Table (%)'!$B90,AllPublicationData!$B:$B,'Publication Table (%)'!$C$4,AllPublicationData!$D:$D,'Publication Table (%)'!F$7)/
SUMIFS(AllPublicationData!$E:$E,AllPublicationData!$A:$A,'Publication Table (%)'!$B90,AllPublicationData!$B:$B,'Publication Table (%)'!$C$4,AllPublicationData!$D:$D,'Publication Table (%)'!F$7),
SUMIFS(AllPublicationData!$J:$J,AllPublicationData!$A:$A,'Publication Table (%)'!$B90,AllPublicationData!$B:$B,'Publication Table (%)'!F$7)/
SUMIFS(AllPublicationData!$E:$E,AllPublicationData!$A:$A,'Publication Table (%)'!$B90,AllPublicationData!$B:$B,'Publication Table (%)'!F$7)))))))</f>
        <v>9.1809775429326293E-2</v>
      </c>
      <c r="G90" s="96">
        <f>IF('Publication Table (%)'!$C$5="All Cancelled Operations",
IFERROR(SUMIFS(AllPublicationData!$F:$F,AllPublicationData!$A:$A,'Publication Table (%)'!$B90,AllPublicationData!$B:$B,'Publication Table (%)'!$C$4,AllPublicationData!$D:$D,'Publication Table (%)'!G$7)/
SUMIFS(AllPublicationData!$E:$E,AllPublicationData!$A:$A,'Publication Table (%)'!$B90,AllPublicationData!$B:$B,'Publication Table (%)'!$C$4,AllPublicationData!$D:$D,'Publication Table (%)'!G$7),
SUMIFS(AllPublicationData!$F:$F,AllPublicationData!$A:$A,'Publication Table (%)'!$B90,AllPublicationData!$B:$B,'Publication Table (%)'!G$7)/
SUMIFS(AllPublicationData!$E:$E,AllPublicationData!$A:$A,'Publication Table (%)'!$B90,AllPublicationData!$B:$B,'Publication Table (%)'!G$7)),
IF('Publication Table (%)'!$C$5="Operations cancelled by patient",
IFERROR(SUMIFS(AllPublicationData!$G:$G,AllPublicationData!$A:$A,'Publication Table (%)'!$B90,AllPublicationData!$B:$B,'Publication Table (%)'!$C$4,AllPublicationData!$D:$D,'Publication Table (%)'!G$7)/
SUMIFS(AllPublicationData!$E:$E,AllPublicationData!$A:$A,'Publication Table (%)'!$B90,AllPublicationData!$B:$B,'Publication Table (%)'!$C$4,AllPublicationData!$D:$D,'Publication Table (%)'!G$7),
SUMIFS(AllPublicationData!$G:$G,AllPublicationData!$A:$A,'Publication Table (%)'!$B90,AllPublicationData!$B:$B,'Publication Table (%)'!G$7)/
SUMIFS(AllPublicationData!$E:$E,AllPublicationData!$A:$A,'Publication Table (%)'!$B90,AllPublicationData!$B:$B,'Publication Table (%)'!G$7)),
IF('Publication Table (%)'!$C$5="Operations cancelled for clinical reasons",
IFERROR(SUMIFS(AllPublicationData!$H:$H,AllPublicationData!$A:$A,'Publication Table (%)'!$B90,AllPublicationData!$B:$B,'Publication Table (%)'!$C$4,AllPublicationData!$D:$D,'Publication Table (%)'!G$7)/
SUMIFS(AllPublicationData!$E:$E,AllPublicationData!$A:$A,'Publication Table (%)'!$B90,AllPublicationData!$B:$B,'Publication Table (%)'!$C$4,AllPublicationData!$D:$D,'Publication Table (%)'!G$7),
SUMIFS(AllPublicationData!$H:$H,AllPublicationData!$A:$A,'Publication Table (%)'!$B90,AllPublicationData!$B:$B,'Publication Table (%)'!G$7)/
SUMIFS(AllPublicationData!$E:$E,AllPublicationData!$A:$A,'Publication Table (%)'!$B90,AllPublicationData!$B:$B,'Publication Table (%)'!G$7)),
IF('Publication Table (%)'!$C$5="Operations cancelled for non-clinical/capacity reasons",
IFERROR(SUMIFS(AllPublicationData!$I:$I,AllPublicationData!$A:$A,'Publication Table (%)'!$B90,AllPublicationData!$B:$B,'Publication Table (%)'!$C$4,AllPublicationData!$D:$D,'Publication Table (%)'!G$7)/
SUMIFS(AllPublicationData!$E:$E,AllPublicationData!$A:$A,'Publication Table (%)'!$B90,AllPublicationData!$B:$B,'Publication Table (%)'!$C$4,AllPublicationData!$D:$D,'Publication Table (%)'!G$7),
SUMIFS(AllPublicationData!$I:$I,AllPublicationData!$A:$A,'Publication Table (%)'!$B90,AllPublicationData!$B:$B,'Publication Table (%)'!G$7)/
SUMIFS(AllPublicationData!$E:$E,AllPublicationData!$A:$A,'Publication Table (%)'!$B90,AllPublicationData!$B:$B,'Publication Table (%)'!G$7)),
IF('Publication Table (%)'!$C$5="Cancellations for other reasons",
IFERROR(SUMIFS(AllPublicationData!$J:$J,AllPublicationData!$A:$A,'Publication Table (%)'!$B90,AllPublicationData!$B:$B,'Publication Table (%)'!$C$4,AllPublicationData!$D:$D,'Publication Table (%)'!G$7)/
SUMIFS(AllPublicationData!$E:$E,AllPublicationData!$A:$A,'Publication Table (%)'!$B90,AllPublicationData!$B:$B,'Publication Table (%)'!$C$4,AllPublicationData!$D:$D,'Publication Table (%)'!G$7),
SUMIFS(AllPublicationData!$J:$J,AllPublicationData!$A:$A,'Publication Table (%)'!$B90,AllPublicationData!$B:$B,'Publication Table (%)'!G$7)/
SUMIFS(AllPublicationData!$E:$E,AllPublicationData!$A:$A,'Publication Table (%)'!$B90,AllPublicationData!$B:$B,'Publication Table (%)'!G$7)))))))</f>
        <v>0.10416666666666667</v>
      </c>
      <c r="H90" s="96">
        <f>IF('Publication Table (%)'!$C$5="All Cancelled Operations",
IFERROR(SUMIFS(AllPublicationData!$F:$F,AllPublicationData!$A:$A,'Publication Table (%)'!$B90,AllPublicationData!$B:$B,'Publication Table (%)'!$C$4,AllPublicationData!$D:$D,'Publication Table (%)'!H$7)/
SUMIFS(AllPublicationData!$E:$E,AllPublicationData!$A:$A,'Publication Table (%)'!$B90,AllPublicationData!$B:$B,'Publication Table (%)'!$C$4,AllPublicationData!$D:$D,'Publication Table (%)'!H$7),
SUMIFS(AllPublicationData!$F:$F,AllPublicationData!$A:$A,'Publication Table (%)'!$B90,AllPublicationData!$B:$B,'Publication Table (%)'!H$7)/
SUMIFS(AllPublicationData!$E:$E,AllPublicationData!$A:$A,'Publication Table (%)'!$B90,AllPublicationData!$B:$B,'Publication Table (%)'!H$7)),
IF('Publication Table (%)'!$C$5="Operations cancelled by patient",
IFERROR(SUMIFS(AllPublicationData!$G:$G,AllPublicationData!$A:$A,'Publication Table (%)'!$B90,AllPublicationData!$B:$B,'Publication Table (%)'!$C$4,AllPublicationData!$D:$D,'Publication Table (%)'!H$7)/
SUMIFS(AllPublicationData!$E:$E,AllPublicationData!$A:$A,'Publication Table (%)'!$B90,AllPublicationData!$B:$B,'Publication Table (%)'!$C$4,AllPublicationData!$D:$D,'Publication Table (%)'!H$7),
SUMIFS(AllPublicationData!$G:$G,AllPublicationData!$A:$A,'Publication Table (%)'!$B90,AllPublicationData!$B:$B,'Publication Table (%)'!H$7)/
SUMIFS(AllPublicationData!$E:$E,AllPublicationData!$A:$A,'Publication Table (%)'!$B90,AllPublicationData!$B:$B,'Publication Table (%)'!H$7)),
IF('Publication Table (%)'!$C$5="Operations cancelled for clinical reasons",
IFERROR(SUMIFS(AllPublicationData!$H:$H,AllPublicationData!$A:$A,'Publication Table (%)'!$B90,AllPublicationData!$B:$B,'Publication Table (%)'!$C$4,AllPublicationData!$D:$D,'Publication Table (%)'!H$7)/
SUMIFS(AllPublicationData!$E:$E,AllPublicationData!$A:$A,'Publication Table (%)'!$B90,AllPublicationData!$B:$B,'Publication Table (%)'!$C$4,AllPublicationData!$D:$D,'Publication Table (%)'!H$7),
SUMIFS(AllPublicationData!$H:$H,AllPublicationData!$A:$A,'Publication Table (%)'!$B90,AllPublicationData!$B:$B,'Publication Table (%)'!H$7)/
SUMIFS(AllPublicationData!$E:$E,AllPublicationData!$A:$A,'Publication Table (%)'!$B90,AllPublicationData!$B:$B,'Publication Table (%)'!H$7)),
IF('Publication Table (%)'!$C$5="Operations cancelled for non-clinical/capacity reasons",
IFERROR(SUMIFS(AllPublicationData!$I:$I,AllPublicationData!$A:$A,'Publication Table (%)'!$B90,AllPublicationData!$B:$B,'Publication Table (%)'!$C$4,AllPublicationData!$D:$D,'Publication Table (%)'!H$7)/
SUMIFS(AllPublicationData!$E:$E,AllPublicationData!$A:$A,'Publication Table (%)'!$B90,AllPublicationData!$B:$B,'Publication Table (%)'!$C$4,AllPublicationData!$D:$D,'Publication Table (%)'!H$7),
SUMIFS(AllPublicationData!$I:$I,AllPublicationData!$A:$A,'Publication Table (%)'!$B90,AllPublicationData!$B:$B,'Publication Table (%)'!H$7)/
SUMIFS(AllPublicationData!$E:$E,AllPublicationData!$A:$A,'Publication Table (%)'!$B90,AllPublicationData!$B:$B,'Publication Table (%)'!H$7)),
IF('Publication Table (%)'!$C$5="Cancellations for other reasons",
IFERROR(SUMIFS(AllPublicationData!$J:$J,AllPublicationData!$A:$A,'Publication Table (%)'!$B90,AllPublicationData!$B:$B,'Publication Table (%)'!$C$4,AllPublicationData!$D:$D,'Publication Table (%)'!H$7)/
SUMIFS(AllPublicationData!$E:$E,AllPublicationData!$A:$A,'Publication Table (%)'!$B90,AllPublicationData!$B:$B,'Publication Table (%)'!$C$4,AllPublicationData!$D:$D,'Publication Table (%)'!H$7),
SUMIFS(AllPublicationData!$J:$J,AllPublicationData!$A:$A,'Publication Table (%)'!$B90,AllPublicationData!$B:$B,'Publication Table (%)'!H$7)/
SUMIFS(AllPublicationData!$E:$E,AllPublicationData!$A:$A,'Publication Table (%)'!$B90,AllPublicationData!$B:$B,'Publication Table (%)'!H$7)))))))</f>
        <v>7.650273224043716E-2</v>
      </c>
      <c r="I90" s="96">
        <f>IF('Publication Table (%)'!$C$5="All Cancelled Operations",
IFERROR(SUMIFS(AllPublicationData!$F:$F,AllPublicationData!$A:$A,'Publication Table (%)'!$B90,AllPublicationData!$B:$B,'Publication Table (%)'!$C$4,AllPublicationData!$D:$D,'Publication Table (%)'!I$7)/
SUMIFS(AllPublicationData!$E:$E,AllPublicationData!$A:$A,'Publication Table (%)'!$B90,AllPublicationData!$B:$B,'Publication Table (%)'!$C$4,AllPublicationData!$D:$D,'Publication Table (%)'!I$7),
SUMIFS(AllPublicationData!$F:$F,AllPublicationData!$A:$A,'Publication Table (%)'!$B90,AllPublicationData!$B:$B,'Publication Table (%)'!I$7)/
SUMIFS(AllPublicationData!$E:$E,AllPublicationData!$A:$A,'Publication Table (%)'!$B90,AllPublicationData!$B:$B,'Publication Table (%)'!I$7)),
IF('Publication Table (%)'!$C$5="Operations cancelled by patient",
IFERROR(SUMIFS(AllPublicationData!$G:$G,AllPublicationData!$A:$A,'Publication Table (%)'!$B90,AllPublicationData!$B:$B,'Publication Table (%)'!$C$4,AllPublicationData!$D:$D,'Publication Table (%)'!I$7)/
SUMIFS(AllPublicationData!$E:$E,AllPublicationData!$A:$A,'Publication Table (%)'!$B90,AllPublicationData!$B:$B,'Publication Table (%)'!$C$4,AllPublicationData!$D:$D,'Publication Table (%)'!I$7),
SUMIFS(AllPublicationData!$G:$G,AllPublicationData!$A:$A,'Publication Table (%)'!$B90,AllPublicationData!$B:$B,'Publication Table (%)'!I$7)/
SUMIFS(AllPublicationData!$E:$E,AllPublicationData!$A:$A,'Publication Table (%)'!$B90,AllPublicationData!$B:$B,'Publication Table (%)'!I$7)),
IF('Publication Table (%)'!$C$5="Operations cancelled for clinical reasons",
IFERROR(SUMIFS(AllPublicationData!$H:$H,AllPublicationData!$A:$A,'Publication Table (%)'!$B90,AllPublicationData!$B:$B,'Publication Table (%)'!$C$4,AllPublicationData!$D:$D,'Publication Table (%)'!I$7)/
SUMIFS(AllPublicationData!$E:$E,AllPublicationData!$A:$A,'Publication Table (%)'!$B90,AllPublicationData!$B:$B,'Publication Table (%)'!$C$4,AllPublicationData!$D:$D,'Publication Table (%)'!I$7),
SUMIFS(AllPublicationData!$H:$H,AllPublicationData!$A:$A,'Publication Table (%)'!$B90,AllPublicationData!$B:$B,'Publication Table (%)'!I$7)/
SUMIFS(AllPublicationData!$E:$E,AllPublicationData!$A:$A,'Publication Table (%)'!$B90,AllPublicationData!$B:$B,'Publication Table (%)'!I$7)),
IF('Publication Table (%)'!$C$5="Operations cancelled for non-clinical/capacity reasons",
IFERROR(SUMIFS(AllPublicationData!$I:$I,AllPublicationData!$A:$A,'Publication Table (%)'!$B90,AllPublicationData!$B:$B,'Publication Table (%)'!$C$4,AllPublicationData!$D:$D,'Publication Table (%)'!I$7)/
SUMIFS(AllPublicationData!$E:$E,AllPublicationData!$A:$A,'Publication Table (%)'!$B90,AllPublicationData!$B:$B,'Publication Table (%)'!$C$4,AllPublicationData!$D:$D,'Publication Table (%)'!I$7),
SUMIFS(AllPublicationData!$I:$I,AllPublicationData!$A:$A,'Publication Table (%)'!$B90,AllPublicationData!$B:$B,'Publication Table (%)'!I$7)/
SUMIFS(AllPublicationData!$E:$E,AllPublicationData!$A:$A,'Publication Table (%)'!$B90,AllPublicationData!$B:$B,'Publication Table (%)'!I$7)),
IF('Publication Table (%)'!$C$5="Cancellations for other reasons",
IFERROR(SUMIFS(AllPublicationData!$J:$J,AllPublicationData!$A:$A,'Publication Table (%)'!$B90,AllPublicationData!$B:$B,'Publication Table (%)'!$C$4,AllPublicationData!$D:$D,'Publication Table (%)'!I$7)/
SUMIFS(AllPublicationData!$E:$E,AllPublicationData!$A:$A,'Publication Table (%)'!$B90,AllPublicationData!$B:$B,'Publication Table (%)'!$C$4,AllPublicationData!$D:$D,'Publication Table (%)'!I$7),
SUMIFS(AllPublicationData!$J:$J,AllPublicationData!$A:$A,'Publication Table (%)'!$B90,AllPublicationData!$B:$B,'Publication Table (%)'!I$7)/
SUMIFS(AllPublicationData!$E:$E,AllPublicationData!$A:$A,'Publication Table (%)'!$B90,AllPublicationData!$B:$B,'Publication Table (%)'!I$7)))))))</f>
        <v>7.763713080168777E-2</v>
      </c>
      <c r="J90" s="96">
        <f>IF('Publication Table (%)'!$C$5="All Cancelled Operations",
IFERROR(SUMIFS(AllPublicationData!$F:$F,AllPublicationData!$A:$A,'Publication Table (%)'!$B90,AllPublicationData!$B:$B,'Publication Table (%)'!$C$4,AllPublicationData!$D:$D,'Publication Table (%)'!J$7)/
SUMIFS(AllPublicationData!$E:$E,AllPublicationData!$A:$A,'Publication Table (%)'!$B90,AllPublicationData!$B:$B,'Publication Table (%)'!$C$4,AllPublicationData!$D:$D,'Publication Table (%)'!J$7),
SUMIFS(AllPublicationData!$F:$F,AllPublicationData!$A:$A,'Publication Table (%)'!$B90,AllPublicationData!$B:$B,'Publication Table (%)'!J$7)/
SUMIFS(AllPublicationData!$E:$E,AllPublicationData!$A:$A,'Publication Table (%)'!$B90,AllPublicationData!$B:$B,'Publication Table (%)'!J$7)),
IF('Publication Table (%)'!$C$5="Operations cancelled by patient",
IFERROR(SUMIFS(AllPublicationData!$G:$G,AllPublicationData!$A:$A,'Publication Table (%)'!$B90,AllPublicationData!$B:$B,'Publication Table (%)'!$C$4,AllPublicationData!$D:$D,'Publication Table (%)'!J$7)/
SUMIFS(AllPublicationData!$E:$E,AllPublicationData!$A:$A,'Publication Table (%)'!$B90,AllPublicationData!$B:$B,'Publication Table (%)'!$C$4,AllPublicationData!$D:$D,'Publication Table (%)'!J$7),
SUMIFS(AllPublicationData!$G:$G,AllPublicationData!$A:$A,'Publication Table (%)'!$B90,AllPublicationData!$B:$B,'Publication Table (%)'!J$7)/
SUMIFS(AllPublicationData!$E:$E,AllPublicationData!$A:$A,'Publication Table (%)'!$B90,AllPublicationData!$B:$B,'Publication Table (%)'!J$7)),
IF('Publication Table (%)'!$C$5="Operations cancelled for clinical reasons",
IFERROR(SUMIFS(AllPublicationData!$H:$H,AllPublicationData!$A:$A,'Publication Table (%)'!$B90,AllPublicationData!$B:$B,'Publication Table (%)'!$C$4,AllPublicationData!$D:$D,'Publication Table (%)'!J$7)/
SUMIFS(AllPublicationData!$E:$E,AllPublicationData!$A:$A,'Publication Table (%)'!$B90,AllPublicationData!$B:$B,'Publication Table (%)'!$C$4,AllPublicationData!$D:$D,'Publication Table (%)'!J$7),
SUMIFS(AllPublicationData!$H:$H,AllPublicationData!$A:$A,'Publication Table (%)'!$B90,AllPublicationData!$B:$B,'Publication Table (%)'!J$7)/
SUMIFS(AllPublicationData!$E:$E,AllPublicationData!$A:$A,'Publication Table (%)'!$B90,AllPublicationData!$B:$B,'Publication Table (%)'!J$7)),
IF('Publication Table (%)'!$C$5="Operations cancelled for non-clinical/capacity reasons",
IFERROR(SUMIFS(AllPublicationData!$I:$I,AllPublicationData!$A:$A,'Publication Table (%)'!$B90,AllPublicationData!$B:$B,'Publication Table (%)'!$C$4,AllPublicationData!$D:$D,'Publication Table (%)'!J$7)/
SUMIFS(AllPublicationData!$E:$E,AllPublicationData!$A:$A,'Publication Table (%)'!$B90,AllPublicationData!$B:$B,'Publication Table (%)'!$C$4,AllPublicationData!$D:$D,'Publication Table (%)'!J$7),
SUMIFS(AllPublicationData!$I:$I,AllPublicationData!$A:$A,'Publication Table (%)'!$B90,AllPublicationData!$B:$B,'Publication Table (%)'!J$7)/
SUMIFS(AllPublicationData!$E:$E,AllPublicationData!$A:$A,'Publication Table (%)'!$B90,AllPublicationData!$B:$B,'Publication Table (%)'!J$7)),
IF('Publication Table (%)'!$C$5="Cancellations for other reasons",
IFERROR(SUMIFS(AllPublicationData!$J:$J,AllPublicationData!$A:$A,'Publication Table (%)'!$B90,AllPublicationData!$B:$B,'Publication Table (%)'!$C$4,AllPublicationData!$D:$D,'Publication Table (%)'!J$7)/
SUMIFS(AllPublicationData!$E:$E,AllPublicationData!$A:$A,'Publication Table (%)'!$B90,AllPublicationData!$B:$B,'Publication Table (%)'!$C$4,AllPublicationData!$D:$D,'Publication Table (%)'!J$7),
SUMIFS(AllPublicationData!$J:$J,AllPublicationData!$A:$A,'Publication Table (%)'!$B90,AllPublicationData!$B:$B,'Publication Table (%)'!J$7)/
SUMIFS(AllPublicationData!$E:$E,AllPublicationData!$A:$A,'Publication Table (%)'!$B90,AllPublicationData!$B:$B,'Publication Table (%)'!J$7)))))))</f>
        <v>8.7606837606837601E-2</v>
      </c>
      <c r="K90" s="96">
        <f>IF('Publication Table (%)'!$C$5="All Cancelled Operations",
IFERROR(SUMIFS(AllPublicationData!$F:$F,AllPublicationData!$A:$A,'Publication Table (%)'!$B90,AllPublicationData!$B:$B,'Publication Table (%)'!$C$4,AllPublicationData!$D:$D,'Publication Table (%)'!K$7)/
SUMIFS(AllPublicationData!$E:$E,AllPublicationData!$A:$A,'Publication Table (%)'!$B90,AllPublicationData!$B:$B,'Publication Table (%)'!$C$4,AllPublicationData!$D:$D,'Publication Table (%)'!K$7),
SUMIFS(AllPublicationData!$F:$F,AllPublicationData!$A:$A,'Publication Table (%)'!$B90,AllPublicationData!$B:$B,'Publication Table (%)'!K$7)/
SUMIFS(AllPublicationData!$E:$E,AllPublicationData!$A:$A,'Publication Table (%)'!$B90,AllPublicationData!$B:$B,'Publication Table (%)'!K$7)),
IF('Publication Table (%)'!$C$5="Operations cancelled by patient",
IFERROR(SUMIFS(AllPublicationData!$G:$G,AllPublicationData!$A:$A,'Publication Table (%)'!$B90,AllPublicationData!$B:$B,'Publication Table (%)'!$C$4,AllPublicationData!$D:$D,'Publication Table (%)'!K$7)/
SUMIFS(AllPublicationData!$E:$E,AllPublicationData!$A:$A,'Publication Table (%)'!$B90,AllPublicationData!$B:$B,'Publication Table (%)'!$C$4,AllPublicationData!$D:$D,'Publication Table (%)'!K$7),
SUMIFS(AllPublicationData!$G:$G,AllPublicationData!$A:$A,'Publication Table (%)'!$B90,AllPublicationData!$B:$B,'Publication Table (%)'!K$7)/
SUMIFS(AllPublicationData!$E:$E,AllPublicationData!$A:$A,'Publication Table (%)'!$B90,AllPublicationData!$B:$B,'Publication Table (%)'!K$7)),
IF('Publication Table (%)'!$C$5="Operations cancelled for clinical reasons",
IFERROR(SUMIFS(AllPublicationData!$H:$H,AllPublicationData!$A:$A,'Publication Table (%)'!$B90,AllPublicationData!$B:$B,'Publication Table (%)'!$C$4,AllPublicationData!$D:$D,'Publication Table (%)'!K$7)/
SUMIFS(AllPublicationData!$E:$E,AllPublicationData!$A:$A,'Publication Table (%)'!$B90,AllPublicationData!$B:$B,'Publication Table (%)'!$C$4,AllPublicationData!$D:$D,'Publication Table (%)'!K$7),
SUMIFS(AllPublicationData!$H:$H,AllPublicationData!$A:$A,'Publication Table (%)'!$B90,AllPublicationData!$B:$B,'Publication Table (%)'!K$7)/
SUMIFS(AllPublicationData!$E:$E,AllPublicationData!$A:$A,'Publication Table (%)'!$B90,AllPublicationData!$B:$B,'Publication Table (%)'!K$7)),
IF('Publication Table (%)'!$C$5="Operations cancelled for non-clinical/capacity reasons",
IFERROR(SUMIFS(AllPublicationData!$I:$I,AllPublicationData!$A:$A,'Publication Table (%)'!$B90,AllPublicationData!$B:$B,'Publication Table (%)'!$C$4,AllPublicationData!$D:$D,'Publication Table (%)'!K$7)/
SUMIFS(AllPublicationData!$E:$E,AllPublicationData!$A:$A,'Publication Table (%)'!$B90,AllPublicationData!$B:$B,'Publication Table (%)'!$C$4,AllPublicationData!$D:$D,'Publication Table (%)'!K$7),
SUMIFS(AllPublicationData!$I:$I,AllPublicationData!$A:$A,'Publication Table (%)'!$B90,AllPublicationData!$B:$B,'Publication Table (%)'!K$7)/
SUMIFS(AllPublicationData!$E:$E,AllPublicationData!$A:$A,'Publication Table (%)'!$B90,AllPublicationData!$B:$B,'Publication Table (%)'!K$7)),
IF('Publication Table (%)'!$C$5="Cancellations for other reasons",
IFERROR(SUMIFS(AllPublicationData!$J:$J,AllPublicationData!$A:$A,'Publication Table (%)'!$B90,AllPublicationData!$B:$B,'Publication Table (%)'!$C$4,AllPublicationData!$D:$D,'Publication Table (%)'!K$7)/
SUMIFS(AllPublicationData!$E:$E,AllPublicationData!$A:$A,'Publication Table (%)'!$B90,AllPublicationData!$B:$B,'Publication Table (%)'!$C$4,AllPublicationData!$D:$D,'Publication Table (%)'!K$7),
SUMIFS(AllPublicationData!$J:$J,AllPublicationData!$A:$A,'Publication Table (%)'!$B90,AllPublicationData!$B:$B,'Publication Table (%)'!K$7)/
SUMIFS(AllPublicationData!$E:$E,AllPublicationData!$A:$A,'Publication Table (%)'!$B90,AllPublicationData!$B:$B,'Publication Table (%)'!K$7)))))))</f>
        <v>7.7916834880904326E-2</v>
      </c>
      <c r="L90" s="96">
        <f>IF('Publication Table (%)'!$C$5="All Cancelled Operations",
IFERROR(SUMIFS(AllPublicationData!$F:$F,AllPublicationData!$A:$A,'Publication Table (%)'!$B90,AllPublicationData!$B:$B,'Publication Table (%)'!$C$4,AllPublicationData!$D:$D,'Publication Table (%)'!L$7)/
SUMIFS(AllPublicationData!$E:$E,AllPublicationData!$A:$A,'Publication Table (%)'!$B90,AllPublicationData!$B:$B,'Publication Table (%)'!$C$4,AllPublicationData!$D:$D,'Publication Table (%)'!L$7),
SUMIFS(AllPublicationData!$F:$F,AllPublicationData!$A:$A,'Publication Table (%)'!$B90,AllPublicationData!$B:$B,'Publication Table (%)'!L$7)/
SUMIFS(AllPublicationData!$E:$E,AllPublicationData!$A:$A,'Publication Table (%)'!$B90,AllPublicationData!$B:$B,'Publication Table (%)'!L$7)),
IF('Publication Table (%)'!$C$5="Operations cancelled by patient",
IFERROR(SUMIFS(AllPublicationData!$G:$G,AllPublicationData!$A:$A,'Publication Table (%)'!$B90,AllPublicationData!$B:$B,'Publication Table (%)'!$C$4,AllPublicationData!$D:$D,'Publication Table (%)'!L$7)/
SUMIFS(AllPublicationData!$E:$E,AllPublicationData!$A:$A,'Publication Table (%)'!$B90,AllPublicationData!$B:$B,'Publication Table (%)'!$C$4,AllPublicationData!$D:$D,'Publication Table (%)'!L$7),
SUMIFS(AllPublicationData!$G:$G,AllPublicationData!$A:$A,'Publication Table (%)'!$B90,AllPublicationData!$B:$B,'Publication Table (%)'!L$7)/
SUMIFS(AllPublicationData!$E:$E,AllPublicationData!$A:$A,'Publication Table (%)'!$B90,AllPublicationData!$B:$B,'Publication Table (%)'!L$7)),
IF('Publication Table (%)'!$C$5="Operations cancelled for clinical reasons",
IFERROR(SUMIFS(AllPublicationData!$H:$H,AllPublicationData!$A:$A,'Publication Table (%)'!$B90,AllPublicationData!$B:$B,'Publication Table (%)'!$C$4,AllPublicationData!$D:$D,'Publication Table (%)'!L$7)/
SUMIFS(AllPublicationData!$E:$E,AllPublicationData!$A:$A,'Publication Table (%)'!$B90,AllPublicationData!$B:$B,'Publication Table (%)'!$C$4,AllPublicationData!$D:$D,'Publication Table (%)'!L$7),
SUMIFS(AllPublicationData!$H:$H,AllPublicationData!$A:$A,'Publication Table (%)'!$B90,AllPublicationData!$B:$B,'Publication Table (%)'!L$7)/
SUMIFS(AllPublicationData!$E:$E,AllPublicationData!$A:$A,'Publication Table (%)'!$B90,AllPublicationData!$B:$B,'Publication Table (%)'!L$7)),
IF('Publication Table (%)'!$C$5="Operations cancelled for non-clinical/capacity reasons",
IFERROR(SUMIFS(AllPublicationData!$I:$I,AllPublicationData!$A:$A,'Publication Table (%)'!$B90,AllPublicationData!$B:$B,'Publication Table (%)'!$C$4,AllPublicationData!$D:$D,'Publication Table (%)'!L$7)/
SUMIFS(AllPublicationData!$E:$E,AllPublicationData!$A:$A,'Publication Table (%)'!$B90,AllPublicationData!$B:$B,'Publication Table (%)'!$C$4,AllPublicationData!$D:$D,'Publication Table (%)'!L$7),
SUMIFS(AllPublicationData!$I:$I,AllPublicationData!$A:$A,'Publication Table (%)'!$B90,AllPublicationData!$B:$B,'Publication Table (%)'!L$7)/
SUMIFS(AllPublicationData!$E:$E,AllPublicationData!$A:$A,'Publication Table (%)'!$B90,AllPublicationData!$B:$B,'Publication Table (%)'!L$7)),
IF('Publication Table (%)'!$C$5="Cancellations for other reasons",
IFERROR(SUMIFS(AllPublicationData!$J:$J,AllPublicationData!$A:$A,'Publication Table (%)'!$B90,AllPublicationData!$B:$B,'Publication Table (%)'!$C$4,AllPublicationData!$D:$D,'Publication Table (%)'!L$7)/
SUMIFS(AllPublicationData!$E:$E,AllPublicationData!$A:$A,'Publication Table (%)'!$B90,AllPublicationData!$B:$B,'Publication Table (%)'!$C$4,AllPublicationData!$D:$D,'Publication Table (%)'!L$7),
SUMIFS(AllPublicationData!$J:$J,AllPublicationData!$A:$A,'Publication Table (%)'!$B90,AllPublicationData!$B:$B,'Publication Table (%)'!L$7)/
SUMIFS(AllPublicationData!$E:$E,AllPublicationData!$A:$A,'Publication Table (%)'!$B90,AllPublicationData!$B:$B,'Publication Table (%)'!L$7)))))))</f>
        <v>7.8876766231443393E-2</v>
      </c>
      <c r="M90" s="96">
        <f>IF('Publication Table (%)'!$C$5="All Cancelled Operations",
IFERROR(SUMIFS(AllPublicationData!$F:$F,AllPublicationData!$A:$A,'Publication Table (%)'!$B90,AllPublicationData!$B:$B,'Publication Table (%)'!$C$4,AllPublicationData!$D:$D,'Publication Table (%)'!M$7)/
SUMIFS(AllPublicationData!$E:$E,AllPublicationData!$A:$A,'Publication Table (%)'!$B90,AllPublicationData!$B:$B,'Publication Table (%)'!$C$4,AllPublicationData!$D:$D,'Publication Table (%)'!M$7),
SUMIFS(AllPublicationData!$F:$F,AllPublicationData!$A:$A,'Publication Table (%)'!$B90,AllPublicationData!$B:$B,'Publication Table (%)'!M$7)/
SUMIFS(AllPublicationData!$E:$E,AllPublicationData!$A:$A,'Publication Table (%)'!$B90,AllPublicationData!$B:$B,'Publication Table (%)'!M$7)),
IF('Publication Table (%)'!$C$5="Operations cancelled by patient",
IFERROR(SUMIFS(AllPublicationData!$G:$G,AllPublicationData!$A:$A,'Publication Table (%)'!$B90,AllPublicationData!$B:$B,'Publication Table (%)'!$C$4,AllPublicationData!$D:$D,'Publication Table (%)'!M$7)/
SUMIFS(AllPublicationData!$E:$E,AllPublicationData!$A:$A,'Publication Table (%)'!$B90,AllPublicationData!$B:$B,'Publication Table (%)'!$C$4,AllPublicationData!$D:$D,'Publication Table (%)'!M$7),
SUMIFS(AllPublicationData!$G:$G,AllPublicationData!$A:$A,'Publication Table (%)'!$B90,AllPublicationData!$B:$B,'Publication Table (%)'!M$7)/
SUMIFS(AllPublicationData!$E:$E,AllPublicationData!$A:$A,'Publication Table (%)'!$B90,AllPublicationData!$B:$B,'Publication Table (%)'!M$7)),
IF('Publication Table (%)'!$C$5="Operations cancelled for clinical reasons",
IFERROR(SUMIFS(AllPublicationData!$H:$H,AllPublicationData!$A:$A,'Publication Table (%)'!$B90,AllPublicationData!$B:$B,'Publication Table (%)'!$C$4,AllPublicationData!$D:$D,'Publication Table (%)'!M$7)/
SUMIFS(AllPublicationData!$E:$E,AllPublicationData!$A:$A,'Publication Table (%)'!$B90,AllPublicationData!$B:$B,'Publication Table (%)'!$C$4,AllPublicationData!$D:$D,'Publication Table (%)'!M$7),
SUMIFS(AllPublicationData!$H:$H,AllPublicationData!$A:$A,'Publication Table (%)'!$B90,AllPublicationData!$B:$B,'Publication Table (%)'!M$7)/
SUMIFS(AllPublicationData!$E:$E,AllPublicationData!$A:$A,'Publication Table (%)'!$B90,AllPublicationData!$B:$B,'Publication Table (%)'!M$7)),
IF('Publication Table (%)'!$C$5="Operations cancelled for non-clinical/capacity reasons",
IFERROR(SUMIFS(AllPublicationData!$I:$I,AllPublicationData!$A:$A,'Publication Table (%)'!$B90,AllPublicationData!$B:$B,'Publication Table (%)'!$C$4,AllPublicationData!$D:$D,'Publication Table (%)'!M$7)/
SUMIFS(AllPublicationData!$E:$E,AllPublicationData!$A:$A,'Publication Table (%)'!$B90,AllPublicationData!$B:$B,'Publication Table (%)'!$C$4,AllPublicationData!$D:$D,'Publication Table (%)'!M$7),
SUMIFS(AllPublicationData!$I:$I,AllPublicationData!$A:$A,'Publication Table (%)'!$B90,AllPublicationData!$B:$B,'Publication Table (%)'!M$7)/
SUMIFS(AllPublicationData!$E:$E,AllPublicationData!$A:$A,'Publication Table (%)'!$B90,AllPublicationData!$B:$B,'Publication Table (%)'!M$7)),
IF('Publication Table (%)'!$C$5="Cancellations for other reasons",
IFERROR(SUMIFS(AllPublicationData!$J:$J,AllPublicationData!$A:$A,'Publication Table (%)'!$B90,AllPublicationData!$B:$B,'Publication Table (%)'!$C$4,AllPublicationData!$D:$D,'Publication Table (%)'!M$7)/
SUMIFS(AllPublicationData!$E:$E,AllPublicationData!$A:$A,'Publication Table (%)'!$B90,AllPublicationData!$B:$B,'Publication Table (%)'!$C$4,AllPublicationData!$D:$D,'Publication Table (%)'!M$7),
SUMIFS(AllPublicationData!$J:$J,AllPublicationData!$A:$A,'Publication Table (%)'!$B90,AllPublicationData!$B:$B,'Publication Table (%)'!M$7)/
SUMIFS(AllPublicationData!$E:$E,AllPublicationData!$A:$A,'Publication Table (%)'!$B90,AllPublicationData!$B:$B,'Publication Table (%)'!M$7)))))))</f>
        <v>8.9722675367047311E-2</v>
      </c>
      <c r="N90" s="96">
        <f>IF('Publication Table (%)'!$C$5="All Cancelled Operations",
IFERROR(SUMIFS(AllPublicationData!$F:$F,AllPublicationData!$A:$A,'Publication Table (%)'!$B90,AllPublicationData!$B:$B,'Publication Table (%)'!$C$4,AllPublicationData!$D:$D,'Publication Table (%)'!N$7)/
SUMIFS(AllPublicationData!$E:$E,AllPublicationData!$A:$A,'Publication Table (%)'!$B90,AllPublicationData!$B:$B,'Publication Table (%)'!$C$4,AllPublicationData!$D:$D,'Publication Table (%)'!N$7),
SUMIFS(AllPublicationData!$F:$F,AllPublicationData!$A:$A,'Publication Table (%)'!$B90,AllPublicationData!$B:$B,'Publication Table (%)'!N$7)/
SUMIFS(AllPublicationData!$E:$E,AllPublicationData!$A:$A,'Publication Table (%)'!$B90,AllPublicationData!$B:$B,'Publication Table (%)'!N$7)),
IF('Publication Table (%)'!$C$5="Operations cancelled by patient",
IFERROR(SUMIFS(AllPublicationData!$G:$G,AllPublicationData!$A:$A,'Publication Table (%)'!$B90,AllPublicationData!$B:$B,'Publication Table (%)'!$C$4,AllPublicationData!$D:$D,'Publication Table (%)'!N$7)/
SUMIFS(AllPublicationData!$E:$E,AllPublicationData!$A:$A,'Publication Table (%)'!$B90,AllPublicationData!$B:$B,'Publication Table (%)'!$C$4,AllPublicationData!$D:$D,'Publication Table (%)'!N$7),
SUMIFS(AllPublicationData!$G:$G,AllPublicationData!$A:$A,'Publication Table (%)'!$B90,AllPublicationData!$B:$B,'Publication Table (%)'!N$7)/
SUMIFS(AllPublicationData!$E:$E,AllPublicationData!$A:$A,'Publication Table (%)'!$B90,AllPublicationData!$B:$B,'Publication Table (%)'!N$7)),
IF('Publication Table (%)'!$C$5="Operations cancelled for clinical reasons",
IFERROR(SUMIFS(AllPublicationData!$H:$H,AllPublicationData!$A:$A,'Publication Table (%)'!$B90,AllPublicationData!$B:$B,'Publication Table (%)'!$C$4,AllPublicationData!$D:$D,'Publication Table (%)'!N$7)/
SUMIFS(AllPublicationData!$E:$E,AllPublicationData!$A:$A,'Publication Table (%)'!$B90,AllPublicationData!$B:$B,'Publication Table (%)'!$C$4,AllPublicationData!$D:$D,'Publication Table (%)'!N$7),
SUMIFS(AllPublicationData!$H:$H,AllPublicationData!$A:$A,'Publication Table (%)'!$B90,AllPublicationData!$B:$B,'Publication Table (%)'!N$7)/
SUMIFS(AllPublicationData!$E:$E,AllPublicationData!$A:$A,'Publication Table (%)'!$B90,AllPublicationData!$B:$B,'Publication Table (%)'!N$7)),
IF('Publication Table (%)'!$C$5="Operations cancelled for non-clinical/capacity reasons",
IFERROR(SUMIFS(AllPublicationData!$I:$I,AllPublicationData!$A:$A,'Publication Table (%)'!$B90,AllPublicationData!$B:$B,'Publication Table (%)'!$C$4,AllPublicationData!$D:$D,'Publication Table (%)'!N$7)/
SUMIFS(AllPublicationData!$E:$E,AllPublicationData!$A:$A,'Publication Table (%)'!$B90,AllPublicationData!$B:$B,'Publication Table (%)'!$C$4,AllPublicationData!$D:$D,'Publication Table (%)'!N$7),
SUMIFS(AllPublicationData!$I:$I,AllPublicationData!$A:$A,'Publication Table (%)'!$B90,AllPublicationData!$B:$B,'Publication Table (%)'!N$7)/
SUMIFS(AllPublicationData!$E:$E,AllPublicationData!$A:$A,'Publication Table (%)'!$B90,AllPublicationData!$B:$B,'Publication Table (%)'!N$7)),
IF('Publication Table (%)'!$C$5="Cancellations for other reasons",
IFERROR(SUMIFS(AllPublicationData!$J:$J,AllPublicationData!$A:$A,'Publication Table (%)'!$B90,AllPublicationData!$B:$B,'Publication Table (%)'!$C$4,AllPublicationData!$D:$D,'Publication Table (%)'!N$7)/
SUMIFS(AllPublicationData!$E:$E,AllPublicationData!$A:$A,'Publication Table (%)'!$B90,AllPublicationData!$B:$B,'Publication Table (%)'!$C$4,AllPublicationData!$D:$D,'Publication Table (%)'!N$7),
SUMIFS(AllPublicationData!$J:$J,AllPublicationData!$A:$A,'Publication Table (%)'!$B90,AllPublicationData!$B:$B,'Publication Table (%)'!N$7)/
SUMIFS(AllPublicationData!$E:$E,AllPublicationData!$A:$A,'Publication Table (%)'!$B90,AllPublicationData!$B:$B,'Publication Table (%)'!N$7)))))))</f>
        <v>9.0299508270004464E-2</v>
      </c>
      <c r="O90" s="96">
        <f>IF('Publication Table (%)'!$C$5="All Cancelled Operations",
IFERROR(SUMIFS(AllPublicationData!$F:$F,AllPublicationData!$A:$A,'Publication Table (%)'!$B90,AllPublicationData!$B:$B,'Publication Table (%)'!$C$4,AllPublicationData!$D:$D,'Publication Table (%)'!O$7)/
SUMIFS(AllPublicationData!$E:$E,AllPublicationData!$A:$A,'Publication Table (%)'!$B90,AllPublicationData!$B:$B,'Publication Table (%)'!$C$4,AllPublicationData!$D:$D,'Publication Table (%)'!O$7),
SUMIFS(AllPublicationData!$F:$F,AllPublicationData!$A:$A,'Publication Table (%)'!$B90,AllPublicationData!$B:$B,'Publication Table (%)'!O$7)/
SUMIFS(AllPublicationData!$E:$E,AllPublicationData!$A:$A,'Publication Table (%)'!$B90,AllPublicationData!$B:$B,'Publication Table (%)'!O$7)),
IF('Publication Table (%)'!$C$5="Operations cancelled by patient",
IFERROR(SUMIFS(AllPublicationData!$G:$G,AllPublicationData!$A:$A,'Publication Table (%)'!$B90,AllPublicationData!$B:$B,'Publication Table (%)'!$C$4,AllPublicationData!$D:$D,'Publication Table (%)'!O$7)/
SUMIFS(AllPublicationData!$E:$E,AllPublicationData!$A:$A,'Publication Table (%)'!$B90,AllPublicationData!$B:$B,'Publication Table (%)'!$C$4,AllPublicationData!$D:$D,'Publication Table (%)'!O$7),
SUMIFS(AllPublicationData!$G:$G,AllPublicationData!$A:$A,'Publication Table (%)'!$B90,AllPublicationData!$B:$B,'Publication Table (%)'!O$7)/
SUMIFS(AllPublicationData!$E:$E,AllPublicationData!$A:$A,'Publication Table (%)'!$B90,AllPublicationData!$B:$B,'Publication Table (%)'!O$7)),
IF('Publication Table (%)'!$C$5="Operations cancelled for clinical reasons",
IFERROR(SUMIFS(AllPublicationData!$H:$H,AllPublicationData!$A:$A,'Publication Table (%)'!$B90,AllPublicationData!$B:$B,'Publication Table (%)'!$C$4,AllPublicationData!$D:$D,'Publication Table (%)'!O$7)/
SUMIFS(AllPublicationData!$E:$E,AllPublicationData!$A:$A,'Publication Table (%)'!$B90,AllPublicationData!$B:$B,'Publication Table (%)'!$C$4,AllPublicationData!$D:$D,'Publication Table (%)'!O$7),
SUMIFS(AllPublicationData!$H:$H,AllPublicationData!$A:$A,'Publication Table (%)'!$B90,AllPublicationData!$B:$B,'Publication Table (%)'!O$7)/
SUMIFS(AllPublicationData!$E:$E,AllPublicationData!$A:$A,'Publication Table (%)'!$B90,AllPublicationData!$B:$B,'Publication Table (%)'!O$7)),
IF('Publication Table (%)'!$C$5="Operations cancelled for non-clinical/capacity reasons",
IFERROR(SUMIFS(AllPublicationData!$I:$I,AllPublicationData!$A:$A,'Publication Table (%)'!$B90,AllPublicationData!$B:$B,'Publication Table (%)'!$C$4,AllPublicationData!$D:$D,'Publication Table (%)'!O$7)/
SUMIFS(AllPublicationData!$E:$E,AllPublicationData!$A:$A,'Publication Table (%)'!$B90,AllPublicationData!$B:$B,'Publication Table (%)'!$C$4,AllPublicationData!$D:$D,'Publication Table (%)'!O$7),
SUMIFS(AllPublicationData!$I:$I,AllPublicationData!$A:$A,'Publication Table (%)'!$B90,AllPublicationData!$B:$B,'Publication Table (%)'!O$7)/
SUMIFS(AllPublicationData!$E:$E,AllPublicationData!$A:$A,'Publication Table (%)'!$B90,AllPublicationData!$B:$B,'Publication Table (%)'!O$7)),
IF('Publication Table (%)'!$C$5="Cancellations for other reasons",
IFERROR(SUMIFS(AllPublicationData!$J:$J,AllPublicationData!$A:$A,'Publication Table (%)'!$B90,AllPublicationData!$B:$B,'Publication Table (%)'!$C$4,AllPublicationData!$D:$D,'Publication Table (%)'!O$7)/
SUMIFS(AllPublicationData!$E:$E,AllPublicationData!$A:$A,'Publication Table (%)'!$B90,AllPublicationData!$B:$B,'Publication Table (%)'!$C$4,AllPublicationData!$D:$D,'Publication Table (%)'!O$7),
SUMIFS(AllPublicationData!$J:$J,AllPublicationData!$A:$A,'Publication Table (%)'!$B90,AllPublicationData!$B:$B,'Publication Table (%)'!O$7)/
SUMIFS(AllPublicationData!$E:$E,AllPublicationData!$A:$A,'Publication Table (%)'!$B90,AllPublicationData!$B:$B,'Publication Table (%)'!O$7)))))))</f>
        <v>8.7499999999999994E-2</v>
      </c>
      <c r="P90" s="96">
        <f>IF('Publication Table (%)'!$C$5="All Cancelled Operations",
IFERROR(SUMIFS(AllPublicationData!$F:$F,AllPublicationData!$A:$A,'Publication Table (%)'!$B90,AllPublicationData!$B:$B,'Publication Table (%)'!$C$4,AllPublicationData!$D:$D,'Publication Table (%)'!P$7)/
SUMIFS(AllPublicationData!$E:$E,AllPublicationData!$A:$A,'Publication Table (%)'!$B90,AllPublicationData!$B:$B,'Publication Table (%)'!$C$4,AllPublicationData!$D:$D,'Publication Table (%)'!P$7),
SUMIFS(AllPublicationData!$F:$F,AllPublicationData!$A:$A,'Publication Table (%)'!$B90,AllPublicationData!$B:$B,'Publication Table (%)'!P$7)/
SUMIFS(AllPublicationData!$E:$E,AllPublicationData!$A:$A,'Publication Table (%)'!$B90,AllPublicationData!$B:$B,'Publication Table (%)'!P$7)),
IF('Publication Table (%)'!$C$5="Operations cancelled by patient",
IFERROR(SUMIFS(AllPublicationData!$G:$G,AllPublicationData!$A:$A,'Publication Table (%)'!$B90,AllPublicationData!$B:$B,'Publication Table (%)'!$C$4,AllPublicationData!$D:$D,'Publication Table (%)'!P$7)/
SUMIFS(AllPublicationData!$E:$E,AllPublicationData!$A:$A,'Publication Table (%)'!$B90,AllPublicationData!$B:$B,'Publication Table (%)'!$C$4,AllPublicationData!$D:$D,'Publication Table (%)'!P$7),
SUMIFS(AllPublicationData!$G:$G,AllPublicationData!$A:$A,'Publication Table (%)'!$B90,AllPublicationData!$B:$B,'Publication Table (%)'!P$7)/
SUMIFS(AllPublicationData!$E:$E,AllPublicationData!$A:$A,'Publication Table (%)'!$B90,AllPublicationData!$B:$B,'Publication Table (%)'!P$7)),
IF('Publication Table (%)'!$C$5="Operations cancelled for clinical reasons",
IFERROR(SUMIFS(AllPublicationData!$H:$H,AllPublicationData!$A:$A,'Publication Table (%)'!$B90,AllPublicationData!$B:$B,'Publication Table (%)'!$C$4,AllPublicationData!$D:$D,'Publication Table (%)'!P$7)/
SUMIFS(AllPublicationData!$E:$E,AllPublicationData!$A:$A,'Publication Table (%)'!$B90,AllPublicationData!$B:$B,'Publication Table (%)'!$C$4,AllPublicationData!$D:$D,'Publication Table (%)'!P$7),
SUMIFS(AllPublicationData!$H:$H,AllPublicationData!$A:$A,'Publication Table (%)'!$B90,AllPublicationData!$B:$B,'Publication Table (%)'!P$7)/
SUMIFS(AllPublicationData!$E:$E,AllPublicationData!$A:$A,'Publication Table (%)'!$B90,AllPublicationData!$B:$B,'Publication Table (%)'!P$7)),
IF('Publication Table (%)'!$C$5="Operations cancelled for non-clinical/capacity reasons",
IFERROR(SUMIFS(AllPublicationData!$I:$I,AllPublicationData!$A:$A,'Publication Table (%)'!$B90,AllPublicationData!$B:$B,'Publication Table (%)'!$C$4,AllPublicationData!$D:$D,'Publication Table (%)'!P$7)/
SUMIFS(AllPublicationData!$E:$E,AllPublicationData!$A:$A,'Publication Table (%)'!$B90,AllPublicationData!$B:$B,'Publication Table (%)'!$C$4,AllPublicationData!$D:$D,'Publication Table (%)'!P$7),
SUMIFS(AllPublicationData!$I:$I,AllPublicationData!$A:$A,'Publication Table (%)'!$B90,AllPublicationData!$B:$B,'Publication Table (%)'!P$7)/
SUMIFS(AllPublicationData!$E:$E,AllPublicationData!$A:$A,'Publication Table (%)'!$B90,AllPublicationData!$B:$B,'Publication Table (%)'!P$7)),
IF('Publication Table (%)'!$C$5="Cancellations for other reasons",
IFERROR(SUMIFS(AllPublicationData!$J:$J,AllPublicationData!$A:$A,'Publication Table (%)'!$B90,AllPublicationData!$B:$B,'Publication Table (%)'!$C$4,AllPublicationData!$D:$D,'Publication Table (%)'!P$7)/
SUMIFS(AllPublicationData!$E:$E,AllPublicationData!$A:$A,'Publication Table (%)'!$B90,AllPublicationData!$B:$B,'Publication Table (%)'!$C$4,AllPublicationData!$D:$D,'Publication Table (%)'!P$7),
SUMIFS(AllPublicationData!$J:$J,AllPublicationData!$A:$A,'Publication Table (%)'!$B90,AllPublicationData!$B:$B,'Publication Table (%)'!P$7)/
SUMIFS(AllPublicationData!$E:$E,AllPublicationData!$A:$A,'Publication Table (%)'!$B90,AllPublicationData!$B:$B,'Publication Table (%)'!P$7)))))))</f>
        <v>5.113636363636364E-2</v>
      </c>
      <c r="Q90" s="96">
        <f>IF('Publication Table (%)'!$C$5="All Cancelled Operations",
IFERROR(SUMIFS(AllPublicationData!$F:$F,AllPublicationData!$A:$A,'Publication Table (%)'!$B90,AllPublicationData!$B:$B,'Publication Table (%)'!$C$4,AllPublicationData!$D:$D,'Publication Table (%)'!Q$7)/
SUMIFS(AllPublicationData!$E:$E,AllPublicationData!$A:$A,'Publication Table (%)'!$B90,AllPublicationData!$B:$B,'Publication Table (%)'!$C$4,AllPublicationData!$D:$D,'Publication Table (%)'!Q$7),
SUMIFS(AllPublicationData!$F:$F,AllPublicationData!$A:$A,'Publication Table (%)'!$B90,AllPublicationData!$B:$B,'Publication Table (%)'!Q$7)/
SUMIFS(AllPublicationData!$E:$E,AllPublicationData!$A:$A,'Publication Table (%)'!$B90,AllPublicationData!$B:$B,'Publication Table (%)'!Q$7)),
IF('Publication Table (%)'!$C$5="Operations cancelled by patient",
IFERROR(SUMIFS(AllPublicationData!$G:$G,AllPublicationData!$A:$A,'Publication Table (%)'!$B90,AllPublicationData!$B:$B,'Publication Table (%)'!$C$4,AllPublicationData!$D:$D,'Publication Table (%)'!Q$7)/
SUMIFS(AllPublicationData!$E:$E,AllPublicationData!$A:$A,'Publication Table (%)'!$B90,AllPublicationData!$B:$B,'Publication Table (%)'!$C$4,AllPublicationData!$D:$D,'Publication Table (%)'!Q$7),
SUMIFS(AllPublicationData!$G:$G,AllPublicationData!$A:$A,'Publication Table (%)'!$B90,AllPublicationData!$B:$B,'Publication Table (%)'!Q$7)/
SUMIFS(AllPublicationData!$E:$E,AllPublicationData!$A:$A,'Publication Table (%)'!$B90,AllPublicationData!$B:$B,'Publication Table (%)'!Q$7)),
IF('Publication Table (%)'!$C$5="Operations cancelled for clinical reasons",
IFERROR(SUMIFS(AllPublicationData!$H:$H,AllPublicationData!$A:$A,'Publication Table (%)'!$B90,AllPublicationData!$B:$B,'Publication Table (%)'!$C$4,AllPublicationData!$D:$D,'Publication Table (%)'!Q$7)/
SUMIFS(AllPublicationData!$E:$E,AllPublicationData!$A:$A,'Publication Table (%)'!$B90,AllPublicationData!$B:$B,'Publication Table (%)'!$C$4,AllPublicationData!$D:$D,'Publication Table (%)'!Q$7),
SUMIFS(AllPublicationData!$H:$H,AllPublicationData!$A:$A,'Publication Table (%)'!$B90,AllPublicationData!$B:$B,'Publication Table (%)'!Q$7)/
SUMIFS(AllPublicationData!$E:$E,AllPublicationData!$A:$A,'Publication Table (%)'!$B90,AllPublicationData!$B:$B,'Publication Table (%)'!Q$7)),
IF('Publication Table (%)'!$C$5="Operations cancelled for non-clinical/capacity reasons",
IFERROR(SUMIFS(AllPublicationData!$I:$I,AllPublicationData!$A:$A,'Publication Table (%)'!$B90,AllPublicationData!$B:$B,'Publication Table (%)'!$C$4,AllPublicationData!$D:$D,'Publication Table (%)'!Q$7)/
SUMIFS(AllPublicationData!$E:$E,AllPublicationData!$A:$A,'Publication Table (%)'!$B90,AllPublicationData!$B:$B,'Publication Table (%)'!$C$4,AllPublicationData!$D:$D,'Publication Table (%)'!Q$7),
SUMIFS(AllPublicationData!$I:$I,AllPublicationData!$A:$A,'Publication Table (%)'!$B90,AllPublicationData!$B:$B,'Publication Table (%)'!Q$7)/
SUMIFS(AllPublicationData!$E:$E,AllPublicationData!$A:$A,'Publication Table (%)'!$B90,AllPublicationData!$B:$B,'Publication Table (%)'!Q$7)),
IF('Publication Table (%)'!$C$5="Cancellations for other reasons",
IFERROR(SUMIFS(AllPublicationData!$J:$J,AllPublicationData!$A:$A,'Publication Table (%)'!$B90,AllPublicationData!$B:$B,'Publication Table (%)'!$C$4,AllPublicationData!$D:$D,'Publication Table (%)'!Q$7)/
SUMIFS(AllPublicationData!$E:$E,AllPublicationData!$A:$A,'Publication Table (%)'!$B90,AllPublicationData!$B:$B,'Publication Table (%)'!$C$4,AllPublicationData!$D:$D,'Publication Table (%)'!Q$7),
SUMIFS(AllPublicationData!$J:$J,AllPublicationData!$A:$A,'Publication Table (%)'!$B90,AllPublicationData!$B:$B,'Publication Table (%)'!Q$7)/
SUMIFS(AllPublicationData!$E:$E,AllPublicationData!$A:$A,'Publication Table (%)'!$B90,AllPublicationData!$B:$B,'Publication Table (%)'!Q$7)))))))</f>
        <v>7.0063694267515922E-2</v>
      </c>
      <c r="R90" s="96">
        <f>IF('Publication Table (%)'!$C$5="All Cancelled Operations",
IFERROR(SUMIFS(AllPublicationData!$F:$F,AllPublicationData!$A:$A,'Publication Table (%)'!$B90,AllPublicationData!$B:$B,'Publication Table (%)'!$C$4,AllPublicationData!$D:$D,'Publication Table (%)'!R$7)/
SUMIFS(AllPublicationData!$E:$E,AllPublicationData!$A:$A,'Publication Table (%)'!$B90,AllPublicationData!$B:$B,'Publication Table (%)'!$C$4,AllPublicationData!$D:$D,'Publication Table (%)'!R$7),
SUMIFS(AllPublicationData!$F:$F,AllPublicationData!$A:$A,'Publication Table (%)'!$B90,AllPublicationData!$B:$B,'Publication Table (%)'!R$7)/
SUMIFS(AllPublicationData!$E:$E,AllPublicationData!$A:$A,'Publication Table (%)'!$B90,AllPublicationData!$B:$B,'Publication Table (%)'!R$7)),
IF('Publication Table (%)'!$C$5="Operations cancelled by patient",
IFERROR(SUMIFS(AllPublicationData!$G:$G,AllPublicationData!$A:$A,'Publication Table (%)'!$B90,AllPublicationData!$B:$B,'Publication Table (%)'!$C$4,AllPublicationData!$D:$D,'Publication Table (%)'!R$7)/
SUMIFS(AllPublicationData!$E:$E,AllPublicationData!$A:$A,'Publication Table (%)'!$B90,AllPublicationData!$B:$B,'Publication Table (%)'!$C$4,AllPublicationData!$D:$D,'Publication Table (%)'!R$7),
SUMIFS(AllPublicationData!$G:$G,AllPublicationData!$A:$A,'Publication Table (%)'!$B90,AllPublicationData!$B:$B,'Publication Table (%)'!R$7)/
SUMIFS(AllPublicationData!$E:$E,AllPublicationData!$A:$A,'Publication Table (%)'!$B90,AllPublicationData!$B:$B,'Publication Table (%)'!R$7)),
IF('Publication Table (%)'!$C$5="Operations cancelled for clinical reasons",
IFERROR(SUMIFS(AllPublicationData!$H:$H,AllPublicationData!$A:$A,'Publication Table (%)'!$B90,AllPublicationData!$B:$B,'Publication Table (%)'!$C$4,AllPublicationData!$D:$D,'Publication Table (%)'!R$7)/
SUMIFS(AllPublicationData!$E:$E,AllPublicationData!$A:$A,'Publication Table (%)'!$B90,AllPublicationData!$B:$B,'Publication Table (%)'!$C$4,AllPublicationData!$D:$D,'Publication Table (%)'!R$7),
SUMIFS(AllPublicationData!$H:$H,AllPublicationData!$A:$A,'Publication Table (%)'!$B90,AllPublicationData!$B:$B,'Publication Table (%)'!R$7)/
SUMIFS(AllPublicationData!$E:$E,AllPublicationData!$A:$A,'Publication Table (%)'!$B90,AllPublicationData!$B:$B,'Publication Table (%)'!R$7)),
IF('Publication Table (%)'!$C$5="Operations cancelled for non-clinical/capacity reasons",
IFERROR(SUMIFS(AllPublicationData!$I:$I,AllPublicationData!$A:$A,'Publication Table (%)'!$B90,AllPublicationData!$B:$B,'Publication Table (%)'!$C$4,AllPublicationData!$D:$D,'Publication Table (%)'!R$7)/
SUMIFS(AllPublicationData!$E:$E,AllPublicationData!$A:$A,'Publication Table (%)'!$B90,AllPublicationData!$B:$B,'Publication Table (%)'!$C$4,AllPublicationData!$D:$D,'Publication Table (%)'!R$7),
SUMIFS(AllPublicationData!$I:$I,AllPublicationData!$A:$A,'Publication Table (%)'!$B90,AllPublicationData!$B:$B,'Publication Table (%)'!R$7)/
SUMIFS(AllPublicationData!$E:$E,AllPublicationData!$A:$A,'Publication Table (%)'!$B90,AllPublicationData!$B:$B,'Publication Table (%)'!R$7)),
IF('Publication Table (%)'!$C$5="Cancellations for other reasons",
IFERROR(SUMIFS(AllPublicationData!$J:$J,AllPublicationData!$A:$A,'Publication Table (%)'!$B90,AllPublicationData!$B:$B,'Publication Table (%)'!$C$4,AllPublicationData!$D:$D,'Publication Table (%)'!R$7)/
SUMIFS(AllPublicationData!$E:$E,AllPublicationData!$A:$A,'Publication Table (%)'!$B90,AllPublicationData!$B:$B,'Publication Table (%)'!$C$4,AllPublicationData!$D:$D,'Publication Table (%)'!R$7),
SUMIFS(AllPublicationData!$J:$J,AllPublicationData!$A:$A,'Publication Table (%)'!$B90,AllPublicationData!$B:$B,'Publication Table (%)'!R$7)/
SUMIFS(AllPublicationData!$E:$E,AllPublicationData!$A:$A,'Publication Table (%)'!$B90,AllPublicationData!$B:$B,'Publication Table (%)'!R$7)))))))</f>
        <v>8.1839904420549586E-2</v>
      </c>
      <c r="S90" s="96">
        <f>IF('Publication Table (%)'!$C$5="All Cancelled Operations",
IFERROR(SUMIFS(AllPublicationData!$F:$F,AllPublicationData!$A:$A,'Publication Table (%)'!$B90,AllPublicationData!$B:$B,'Publication Table (%)'!$C$4,AllPublicationData!$D:$D,'Publication Table (%)'!S$7)/
SUMIFS(AllPublicationData!$E:$E,AllPublicationData!$A:$A,'Publication Table (%)'!$B90,AllPublicationData!$B:$B,'Publication Table (%)'!$C$4,AllPublicationData!$D:$D,'Publication Table (%)'!S$7),
SUMIFS(AllPublicationData!$F:$F,AllPublicationData!$A:$A,'Publication Table (%)'!$B90,AllPublicationData!$B:$B,'Publication Table (%)'!S$7)/
SUMIFS(AllPublicationData!$E:$E,AllPublicationData!$A:$A,'Publication Table (%)'!$B90,AllPublicationData!$B:$B,'Publication Table (%)'!S$7)),
IF('Publication Table (%)'!$C$5="Operations cancelled by patient",
IFERROR(SUMIFS(AllPublicationData!$G:$G,AllPublicationData!$A:$A,'Publication Table (%)'!$B90,AllPublicationData!$B:$B,'Publication Table (%)'!$C$4,AllPublicationData!$D:$D,'Publication Table (%)'!S$7)/
SUMIFS(AllPublicationData!$E:$E,AllPublicationData!$A:$A,'Publication Table (%)'!$B90,AllPublicationData!$B:$B,'Publication Table (%)'!$C$4,AllPublicationData!$D:$D,'Publication Table (%)'!S$7),
SUMIFS(AllPublicationData!$G:$G,AllPublicationData!$A:$A,'Publication Table (%)'!$B90,AllPublicationData!$B:$B,'Publication Table (%)'!S$7)/
SUMIFS(AllPublicationData!$E:$E,AllPublicationData!$A:$A,'Publication Table (%)'!$B90,AllPublicationData!$B:$B,'Publication Table (%)'!S$7)),
IF('Publication Table (%)'!$C$5="Operations cancelled for clinical reasons",
IFERROR(SUMIFS(AllPublicationData!$H:$H,AllPublicationData!$A:$A,'Publication Table (%)'!$B90,AllPublicationData!$B:$B,'Publication Table (%)'!$C$4,AllPublicationData!$D:$D,'Publication Table (%)'!S$7)/
SUMIFS(AllPublicationData!$E:$E,AllPublicationData!$A:$A,'Publication Table (%)'!$B90,AllPublicationData!$B:$B,'Publication Table (%)'!$C$4,AllPublicationData!$D:$D,'Publication Table (%)'!S$7),
SUMIFS(AllPublicationData!$H:$H,AllPublicationData!$A:$A,'Publication Table (%)'!$B90,AllPublicationData!$B:$B,'Publication Table (%)'!S$7)/
SUMIFS(AllPublicationData!$E:$E,AllPublicationData!$A:$A,'Publication Table (%)'!$B90,AllPublicationData!$B:$B,'Publication Table (%)'!S$7)),
IF('Publication Table (%)'!$C$5="Operations cancelled for non-clinical/capacity reasons",
IFERROR(SUMIFS(AllPublicationData!$I:$I,AllPublicationData!$A:$A,'Publication Table (%)'!$B90,AllPublicationData!$B:$B,'Publication Table (%)'!$C$4,AllPublicationData!$D:$D,'Publication Table (%)'!S$7)/
SUMIFS(AllPublicationData!$E:$E,AllPublicationData!$A:$A,'Publication Table (%)'!$B90,AllPublicationData!$B:$B,'Publication Table (%)'!$C$4,AllPublicationData!$D:$D,'Publication Table (%)'!S$7),
SUMIFS(AllPublicationData!$I:$I,AllPublicationData!$A:$A,'Publication Table (%)'!$B90,AllPublicationData!$B:$B,'Publication Table (%)'!S$7)/
SUMIFS(AllPublicationData!$E:$E,AllPublicationData!$A:$A,'Publication Table (%)'!$B90,AllPublicationData!$B:$B,'Publication Table (%)'!S$7)),
IF('Publication Table (%)'!$C$5="Cancellations for other reasons",
IFERROR(SUMIFS(AllPublicationData!$J:$J,AllPublicationData!$A:$A,'Publication Table (%)'!$B90,AllPublicationData!$B:$B,'Publication Table (%)'!$C$4,AllPublicationData!$D:$D,'Publication Table (%)'!S$7)/
SUMIFS(AllPublicationData!$E:$E,AllPublicationData!$A:$A,'Publication Table (%)'!$B90,AllPublicationData!$B:$B,'Publication Table (%)'!$C$4,AllPublicationData!$D:$D,'Publication Table (%)'!S$7),
SUMIFS(AllPublicationData!$J:$J,AllPublicationData!$A:$A,'Publication Table (%)'!$B90,AllPublicationData!$B:$B,'Publication Table (%)'!S$7)/
SUMIFS(AllPublicationData!$E:$E,AllPublicationData!$A:$A,'Publication Table (%)'!$B90,AllPublicationData!$B:$B,'Publication Table (%)'!S$7)))))))</f>
        <v>0.25316455696202533</v>
      </c>
    </row>
    <row r="91" spans="2:19" x14ac:dyDescent="0.35">
      <c r="B91" s="89">
        <v>42887</v>
      </c>
      <c r="C91" s="112">
        <f>IF('Publication Table (%)'!$C$5="All Cancelled Operations",
SUMIFS(AllPublicationData!$F:$F,AllPublicationData!$A:$A,'Publication Table (%)'!$B91,AllPublicationData!$B:$B,'Publication Table (%)'!$C$4),
IF('Publication Table (%)'!$C$5="Operations cancelled by patient",
SUMIFS(AllPublicationData!$G:$G,AllPublicationData!$A:$A,'Publication Table (%)'!$B91,AllPublicationData!$B:$B,'Publication Table (%)'!$C$4),
IF('Publication Table (%)'!$C$5="Operations cancelled for clinical reasons",
SUMIFS(AllPublicationData!$H:$H,AllPublicationData!$A:$A,'Publication Table (%)'!$B91,AllPublicationData!$B:$B,'Publication Table (%)'!$C$4),
IF('Publication Table (%)'!$C$5="Operations cancelled for non-clinical/capacity reasons",
SUMIFS(AllPublicationData!$I:$I,AllPublicationData!$A:$A,'Publication Table (%)'!$B91,AllPublicationData!$B:$B,'Publication Table (%)'!$C$4),
IF('Publication Table (%)'!$C$5="Cancellations for other reasons",
SUMIFS(AllPublicationData!$J:$J,AllPublicationData!$A:$A,'Publication Table (%)'!$B91,AllPublicationData!$B:$B,'Publication Table (%)'!$C$4))))))+
IF(AND($C$4="NHS Scotland",$C$5="All Cancelled Operations"),
SUMIFS(AllPublicationData!$F:$F,AllPublicationData!$A:$A,'Publication Table (%)'!$B91),
IF(AND($C$4="NHS Scotland",$C$5="Operations cancelled by patient"),
SUMIFS(AllPublicationData!$G:$G,AllPublicationData!$A:$A,'Publication Table (%)'!$B91),
IF(AND($C$4="NHS Scotland",$C$5="Operations cancelled for clinical reasons"),
SUMIFS(AllPublicationData!$H:$H,AllPublicationData!$A:$A,'Publication Table (%)'!$B91),
IF(AND($C$4="NHS Scotland",$C$5="Operations cancelled for non-clinical/capacity reasons"),
SUMIFS(AllPublicationData!$I:$I,AllPublicationData!$A:$A,'Publication Table (%)'!$B91),
IF(AND($C$4="NHS Scotland",$C$5="Cancellations for other reasons"),
SUMIFS(AllPublicationData!$J:$J,AllPublicationData!$A:$A,'Publication Table (%)'!$B91))))))</f>
        <v>2604</v>
      </c>
      <c r="D91" s="110">
        <f>IF(AND('Publication Table (%)'!$C$5="All Cancelled Operations",$C$4&lt;&gt;"NHS Scotland"),
IFERROR(SUMIFS(AllPublicationData!$F:$F,AllPublicationData!$A:$A,'Publication Table (%)'!$B91,AllPublicationData!$B:$B,'Publication Table (%)'!$C$4,AllPublicationData!$D:$D,'Publication Table (%)'!D$7)/
SUMIFS(AllPublicationData!$E:$E,AllPublicationData!$A:$A,'Publication Table (%)'!$B91,AllPublicationData!$B:$B,'Publication Table (%)'!$C$4,AllPublicationData!$D:$D,'Publication Table (%)'!D$7),
SUMIFS(AllPublicationData!$F:$F,AllPublicationData!$A:$A,'Publication Table (%)'!$B91,AllPublicationData!$B:$B,'Publication Table (%)'!D$7)/
SUMIFS(AllPublicationData!$E:$E,AllPublicationData!$A:$A,'Publication Table (%)'!$B91,AllPublicationData!$B:$B,'Publication Table (%)'!D$7)),
IF(AND('Publication Table (%)'!$C$5="Operations cancelled by patient",$C$4&lt;&gt;"NHS Scotland"),
IFERROR(SUMIFS(AllPublicationData!$G:$G,AllPublicationData!$A:$A,'Publication Table (%)'!$B91,AllPublicationData!$B:$B,'Publication Table (%)'!$C$4,AllPublicationData!$D:$D,'Publication Table (%)'!D$7)/
SUMIFS(AllPublicationData!$E:$E,AllPublicationData!$A:$A,'Publication Table (%)'!$B91,AllPublicationData!$B:$B,'Publication Table (%)'!$C$4,AllPublicationData!$D:$D,'Publication Table (%)'!D$7),
SUMIFS(AllPublicationData!$G:$G,AllPublicationData!$A:$A,'Publication Table (%)'!$B91,AllPublicationData!$B:$B,'Publication Table (%)'!D$7)/
SUMIFS(AllPublicationData!$E:$E,AllPublicationData!$A:$A,'Publication Table (%)'!$B91,AllPublicationData!$B:$B,'Publication Table (%)'!D$7)),
IF(AND('Publication Table (%)'!$C$5="Operations cancelled for clinical reasons",$C$4&lt;&gt;"NHS Scotland"),
IFERROR(SUMIFS(AllPublicationData!$H:$H,AllPublicationData!$A:$A,'Publication Table (%)'!$B91,AllPublicationData!$B:$B,'Publication Table (%)'!$C$4,AllPublicationData!$D:$D,'Publication Table (%)'!D$7)/
SUMIFS(AllPublicationData!$E:$E,AllPublicationData!$A:$A,'Publication Table (%)'!$B91,AllPublicationData!$B:$B,'Publication Table (%)'!$C$4,AllPublicationData!$D:$D,'Publication Table (%)'!D$7),
SUMIFS(AllPublicationData!$H:$H,AllPublicationData!$A:$A,'Publication Table (%)'!$B91,AllPublicationData!$B:$B,'Publication Table (%)'!D$7)/
SUMIFS(AllPublicationData!$E:$E,AllPublicationData!$A:$A,'Publication Table (%)'!$B91,AllPublicationData!$B:$B,'Publication Table (%)'!D$7)),
IF(AND('Publication Table (%)'!$C$5="Operations cancelled for non-clinical/capacity reasons",$C$4&lt;&gt;"NHS Scotland"),
IFERROR(SUMIFS(AllPublicationData!$I:$I,AllPublicationData!$A:$A,'Publication Table (%)'!$B91,AllPublicationData!$B:$B,'Publication Table (%)'!$C$4,AllPublicationData!$D:$D,'Publication Table (%)'!D$7)/
SUMIFS(AllPublicationData!$E:$E,AllPublicationData!$A:$A,'Publication Table (%)'!$B91,AllPublicationData!$B:$B,'Publication Table (%)'!$C$4,AllPublicationData!$D:$D,'Publication Table (%)'!D$7),
SUMIFS(AllPublicationData!$I:$I,AllPublicationData!$A:$A,'Publication Table (%)'!$B91,AllPublicationData!$B:$B,'Publication Table (%)'!D$7)/
SUMIFS(AllPublicationData!$E:$E,AllPublicationData!$A:$A,'Publication Table (%)'!$B91,AllPublicationData!$B:$B,'Publication Table (%)'!D$7)),
IF(AND('Publication Table (%)'!$C$5="Cancellations for other reasons",$C$4&lt;&gt;"NHS Scotland"),
IFERROR(SUMIFS(AllPublicationData!$J:$J,AllPublicationData!$A:$A,'Publication Table (%)'!$B91,AllPublicationData!$B:$B,'Publication Table (%)'!$C$4,AllPublicationData!$D:$D,'Publication Table (%)'!D$7)/
SUMIFS(AllPublicationData!$E:$E,AllPublicationData!$A:$A,'Publication Table (%)'!$B91,AllPublicationData!$B:$B,'Publication Table (%)'!$C$4,AllPublicationData!$D:$D,'Publication Table (%)'!D$7),
SUMIFS(AllPublicationData!$J:$J,AllPublicationData!$A:$A,'Publication Table (%)'!$B91,AllPublicationData!$B:$B,'Publication Table (%)'!D$7)/
SUMIFS(AllPublicationData!$E:$E,AllPublicationData!$A:$A,'Publication Table (%)'!$B91,AllPublicationData!$B:$B,'Publication Table (%)'!D$7)),
IF(AND($C$4="NHS Scotland",$C$5="All Cancelled Operations"),
SUMIFS(AllPublicationData!$F:$F,AllPublicationData!$A:$A,'Publication Table'!$B91)/
SUMIFS(AllPublicationData!$E:$E,AllPublicationData!$A:$A,'Publication Table'!$B91),
IF(AND($C$4="NHS Scotland",$C$5="Operations cancelled by patient"),
SUMIFS(AllPublicationData!$G:$G,AllPublicationData!$A:$A,'Publication Table'!$B91)/
SUMIFS(AllPublicationData!$E:$E,AllPublicationData!$A:$A,'Publication Table'!$B91),
IF(AND($C$4="NHS Scotland",$C$5="Operations cancelled for clinical reasons"),
SUMIFS(AllPublicationData!$H:$H,AllPublicationData!$A:$A,'Publication Table'!$B91)/
SUMIFS(AllPublicationData!$E:$E,AllPublicationData!$A:$A,'Publication Table'!$B91),
IF(AND($C$4="NHS Scotland",$C$5="Operations cancelled for non-clinical/capacity reasons"),
SUMIFS(AllPublicationData!$I:$I,AllPublicationData!$A:$A,'Publication Table'!$B91)/
SUMIFS(AllPublicationData!$E:$E,AllPublicationData!$A:$A,'Publication Table'!$B91),
IF(AND($C$4="NHS Scotland",$C$5="Cancellations for other reasons"),
SUMIFS(AllPublicationData!$J:$J,AllPublicationData!$A:$A,'Publication Table'!$B91)/
SUMIFS(AllPublicationData!$E:$E,AllPublicationData!$A:$A,'Publication Table'!$B91)))))))))))</f>
        <v>8.7970001013479279E-2</v>
      </c>
      <c r="E91" s="96">
        <f>IF('Publication Table (%)'!$C$5="All Cancelled Operations",
IFERROR(SUMIFS(AllPublicationData!$F:$F,AllPublicationData!$A:$A,'Publication Table (%)'!$B91,AllPublicationData!$B:$B,'Publication Table (%)'!$C$4,AllPublicationData!$D:$D,'Publication Table (%)'!E$7)/
SUMIFS(AllPublicationData!$E:$E,AllPublicationData!$A:$A,'Publication Table (%)'!$B91,AllPublicationData!$B:$B,'Publication Table (%)'!$C$4,AllPublicationData!$D:$D,'Publication Table (%)'!E$7),
SUMIFS(AllPublicationData!$F:$F,AllPublicationData!$A:$A,'Publication Table (%)'!$B91,AllPublicationData!$B:$B,'Publication Table (%)'!E$7)/
SUMIFS(AllPublicationData!$E:$E,AllPublicationData!$A:$A,'Publication Table (%)'!$B91,AllPublicationData!$B:$B,'Publication Table (%)'!E$7)),
IF('Publication Table (%)'!$C$5="Operations cancelled by patient",
IFERROR(SUMIFS(AllPublicationData!$G:$G,AllPublicationData!$A:$A,'Publication Table (%)'!$B91,AllPublicationData!$B:$B,'Publication Table (%)'!$C$4,AllPublicationData!$D:$D,'Publication Table (%)'!E$7)/
SUMIFS(AllPublicationData!$E:$E,AllPublicationData!$A:$A,'Publication Table (%)'!$B91,AllPublicationData!$B:$B,'Publication Table (%)'!$C$4,AllPublicationData!$D:$D,'Publication Table (%)'!E$7),
SUMIFS(AllPublicationData!$G:$G,AllPublicationData!$A:$A,'Publication Table (%)'!$B91,AllPublicationData!$B:$B,'Publication Table (%)'!E$7)/
SUMIFS(AllPublicationData!$E:$E,AllPublicationData!$A:$A,'Publication Table (%)'!$B91,AllPublicationData!$B:$B,'Publication Table (%)'!E$7)),
IF('Publication Table (%)'!$C$5="Operations cancelled for clinical reasons",
IFERROR(SUMIFS(AllPublicationData!$H:$H,AllPublicationData!$A:$A,'Publication Table (%)'!$B91,AllPublicationData!$B:$B,'Publication Table (%)'!$C$4,AllPublicationData!$D:$D,'Publication Table (%)'!E$7)/
SUMIFS(AllPublicationData!$E:$E,AllPublicationData!$A:$A,'Publication Table (%)'!$B91,AllPublicationData!$B:$B,'Publication Table (%)'!$C$4,AllPublicationData!$D:$D,'Publication Table (%)'!E$7),
SUMIFS(AllPublicationData!$H:$H,AllPublicationData!$A:$A,'Publication Table (%)'!$B91,AllPublicationData!$B:$B,'Publication Table (%)'!E$7)/
SUMIFS(AllPublicationData!$E:$E,AllPublicationData!$A:$A,'Publication Table (%)'!$B91,AllPublicationData!$B:$B,'Publication Table (%)'!E$7)),
IF('Publication Table (%)'!$C$5="Operations cancelled for non-clinical/capacity reasons",
IFERROR(SUMIFS(AllPublicationData!$I:$I,AllPublicationData!$A:$A,'Publication Table (%)'!$B91,AllPublicationData!$B:$B,'Publication Table (%)'!$C$4,AllPublicationData!$D:$D,'Publication Table (%)'!E$7)/
SUMIFS(AllPublicationData!$E:$E,AllPublicationData!$A:$A,'Publication Table (%)'!$B91,AllPublicationData!$B:$B,'Publication Table (%)'!$C$4,AllPublicationData!$D:$D,'Publication Table (%)'!E$7),
SUMIFS(AllPublicationData!$I:$I,AllPublicationData!$A:$A,'Publication Table (%)'!$B91,AllPublicationData!$B:$B,'Publication Table (%)'!E$7)/
SUMIFS(AllPublicationData!$E:$E,AllPublicationData!$A:$A,'Publication Table (%)'!$B91,AllPublicationData!$B:$B,'Publication Table (%)'!E$7)),
IF('Publication Table (%)'!$C$5="Cancellations for other reasons",
IFERROR(SUMIFS(AllPublicationData!$J:$J,AllPublicationData!$A:$A,'Publication Table (%)'!$B91,AllPublicationData!$B:$B,'Publication Table (%)'!$C$4,AllPublicationData!$D:$D,'Publication Table (%)'!E$7)/
SUMIFS(AllPublicationData!$E:$E,AllPublicationData!$A:$A,'Publication Table (%)'!$B91,AllPublicationData!$B:$B,'Publication Table (%)'!$C$4,AllPublicationData!$D:$D,'Publication Table (%)'!E$7),
SUMIFS(AllPublicationData!$J:$J,AllPublicationData!$A:$A,'Publication Table (%)'!$B91,AllPublicationData!$B:$B,'Publication Table (%)'!E$7)/
SUMIFS(AllPublicationData!$E:$E,AllPublicationData!$A:$A,'Publication Table (%)'!$B91,AllPublicationData!$B:$B,'Publication Table (%)'!E$7)))))))</f>
        <v>5.8668424522083061E-2</v>
      </c>
      <c r="F91" s="96">
        <f>IF('Publication Table (%)'!$C$5="All Cancelled Operations",
IFERROR(SUMIFS(AllPublicationData!$F:$F,AllPublicationData!$A:$A,'Publication Table (%)'!$B91,AllPublicationData!$B:$B,'Publication Table (%)'!$C$4,AllPublicationData!$D:$D,'Publication Table (%)'!F$7)/
SUMIFS(AllPublicationData!$E:$E,AllPublicationData!$A:$A,'Publication Table (%)'!$B91,AllPublicationData!$B:$B,'Publication Table (%)'!$C$4,AllPublicationData!$D:$D,'Publication Table (%)'!F$7),
SUMIFS(AllPublicationData!$F:$F,AllPublicationData!$A:$A,'Publication Table (%)'!$B91,AllPublicationData!$B:$B,'Publication Table (%)'!F$7)/
SUMIFS(AllPublicationData!$E:$E,AllPublicationData!$A:$A,'Publication Table (%)'!$B91,AllPublicationData!$B:$B,'Publication Table (%)'!F$7)),
IF('Publication Table (%)'!$C$5="Operations cancelled by patient",
IFERROR(SUMIFS(AllPublicationData!$G:$G,AllPublicationData!$A:$A,'Publication Table (%)'!$B91,AllPublicationData!$B:$B,'Publication Table (%)'!$C$4,AllPublicationData!$D:$D,'Publication Table (%)'!F$7)/
SUMIFS(AllPublicationData!$E:$E,AllPublicationData!$A:$A,'Publication Table (%)'!$B91,AllPublicationData!$B:$B,'Publication Table (%)'!$C$4,AllPublicationData!$D:$D,'Publication Table (%)'!F$7),
SUMIFS(AllPublicationData!$G:$G,AllPublicationData!$A:$A,'Publication Table (%)'!$B91,AllPublicationData!$B:$B,'Publication Table (%)'!F$7)/
SUMIFS(AllPublicationData!$E:$E,AllPublicationData!$A:$A,'Publication Table (%)'!$B91,AllPublicationData!$B:$B,'Publication Table (%)'!F$7)),
IF('Publication Table (%)'!$C$5="Operations cancelled for clinical reasons",
IFERROR(SUMIFS(AllPublicationData!$H:$H,AllPublicationData!$A:$A,'Publication Table (%)'!$B91,AllPublicationData!$B:$B,'Publication Table (%)'!$C$4,AllPublicationData!$D:$D,'Publication Table (%)'!F$7)/
SUMIFS(AllPublicationData!$E:$E,AllPublicationData!$A:$A,'Publication Table (%)'!$B91,AllPublicationData!$B:$B,'Publication Table (%)'!$C$4,AllPublicationData!$D:$D,'Publication Table (%)'!F$7),
SUMIFS(AllPublicationData!$H:$H,AllPublicationData!$A:$A,'Publication Table (%)'!$B91,AllPublicationData!$B:$B,'Publication Table (%)'!F$7)/
SUMIFS(AllPublicationData!$E:$E,AllPublicationData!$A:$A,'Publication Table (%)'!$B91,AllPublicationData!$B:$B,'Publication Table (%)'!F$7)),
IF('Publication Table (%)'!$C$5="Operations cancelled for non-clinical/capacity reasons",
IFERROR(SUMIFS(AllPublicationData!$I:$I,AllPublicationData!$A:$A,'Publication Table (%)'!$B91,AllPublicationData!$B:$B,'Publication Table (%)'!$C$4,AllPublicationData!$D:$D,'Publication Table (%)'!F$7)/
SUMIFS(AllPublicationData!$E:$E,AllPublicationData!$A:$A,'Publication Table (%)'!$B91,AllPublicationData!$B:$B,'Publication Table (%)'!$C$4,AllPublicationData!$D:$D,'Publication Table (%)'!F$7),
SUMIFS(AllPublicationData!$I:$I,AllPublicationData!$A:$A,'Publication Table (%)'!$B91,AllPublicationData!$B:$B,'Publication Table (%)'!F$7)/
SUMIFS(AllPublicationData!$E:$E,AllPublicationData!$A:$A,'Publication Table (%)'!$B91,AllPublicationData!$B:$B,'Publication Table (%)'!F$7)),
IF('Publication Table (%)'!$C$5="Cancellations for other reasons",
IFERROR(SUMIFS(AllPublicationData!$J:$J,AllPublicationData!$A:$A,'Publication Table (%)'!$B91,AllPublicationData!$B:$B,'Publication Table (%)'!$C$4,AllPublicationData!$D:$D,'Publication Table (%)'!F$7)/
SUMIFS(AllPublicationData!$E:$E,AllPublicationData!$A:$A,'Publication Table (%)'!$B91,AllPublicationData!$B:$B,'Publication Table (%)'!$C$4,AllPublicationData!$D:$D,'Publication Table (%)'!F$7),
SUMIFS(AllPublicationData!$J:$J,AllPublicationData!$A:$A,'Publication Table (%)'!$B91,AllPublicationData!$B:$B,'Publication Table (%)'!F$7)/
SUMIFS(AllPublicationData!$E:$E,AllPublicationData!$A:$A,'Publication Table (%)'!$B91,AllPublicationData!$B:$B,'Publication Table (%)'!F$7)))))))</f>
        <v>8.6742237555446036E-2</v>
      </c>
      <c r="G91" s="96">
        <f>IF('Publication Table (%)'!$C$5="All Cancelled Operations",
IFERROR(SUMIFS(AllPublicationData!$F:$F,AllPublicationData!$A:$A,'Publication Table (%)'!$B91,AllPublicationData!$B:$B,'Publication Table (%)'!$C$4,AllPublicationData!$D:$D,'Publication Table (%)'!G$7)/
SUMIFS(AllPublicationData!$E:$E,AllPublicationData!$A:$A,'Publication Table (%)'!$B91,AllPublicationData!$B:$B,'Publication Table (%)'!$C$4,AllPublicationData!$D:$D,'Publication Table (%)'!G$7),
SUMIFS(AllPublicationData!$F:$F,AllPublicationData!$A:$A,'Publication Table (%)'!$B91,AllPublicationData!$B:$B,'Publication Table (%)'!G$7)/
SUMIFS(AllPublicationData!$E:$E,AllPublicationData!$A:$A,'Publication Table (%)'!$B91,AllPublicationData!$B:$B,'Publication Table (%)'!G$7)),
IF('Publication Table (%)'!$C$5="Operations cancelled by patient",
IFERROR(SUMIFS(AllPublicationData!$G:$G,AllPublicationData!$A:$A,'Publication Table (%)'!$B91,AllPublicationData!$B:$B,'Publication Table (%)'!$C$4,AllPublicationData!$D:$D,'Publication Table (%)'!G$7)/
SUMIFS(AllPublicationData!$E:$E,AllPublicationData!$A:$A,'Publication Table (%)'!$B91,AllPublicationData!$B:$B,'Publication Table (%)'!$C$4,AllPublicationData!$D:$D,'Publication Table (%)'!G$7),
SUMIFS(AllPublicationData!$G:$G,AllPublicationData!$A:$A,'Publication Table (%)'!$B91,AllPublicationData!$B:$B,'Publication Table (%)'!G$7)/
SUMIFS(AllPublicationData!$E:$E,AllPublicationData!$A:$A,'Publication Table (%)'!$B91,AllPublicationData!$B:$B,'Publication Table (%)'!G$7)),
IF('Publication Table (%)'!$C$5="Operations cancelled for clinical reasons",
IFERROR(SUMIFS(AllPublicationData!$H:$H,AllPublicationData!$A:$A,'Publication Table (%)'!$B91,AllPublicationData!$B:$B,'Publication Table (%)'!$C$4,AllPublicationData!$D:$D,'Publication Table (%)'!G$7)/
SUMIFS(AllPublicationData!$E:$E,AllPublicationData!$A:$A,'Publication Table (%)'!$B91,AllPublicationData!$B:$B,'Publication Table (%)'!$C$4,AllPublicationData!$D:$D,'Publication Table (%)'!G$7),
SUMIFS(AllPublicationData!$H:$H,AllPublicationData!$A:$A,'Publication Table (%)'!$B91,AllPublicationData!$B:$B,'Publication Table (%)'!G$7)/
SUMIFS(AllPublicationData!$E:$E,AllPublicationData!$A:$A,'Publication Table (%)'!$B91,AllPublicationData!$B:$B,'Publication Table (%)'!G$7)),
IF('Publication Table (%)'!$C$5="Operations cancelled for non-clinical/capacity reasons",
IFERROR(SUMIFS(AllPublicationData!$I:$I,AllPublicationData!$A:$A,'Publication Table (%)'!$B91,AllPublicationData!$B:$B,'Publication Table (%)'!$C$4,AllPublicationData!$D:$D,'Publication Table (%)'!G$7)/
SUMIFS(AllPublicationData!$E:$E,AllPublicationData!$A:$A,'Publication Table (%)'!$B91,AllPublicationData!$B:$B,'Publication Table (%)'!$C$4,AllPublicationData!$D:$D,'Publication Table (%)'!G$7),
SUMIFS(AllPublicationData!$I:$I,AllPublicationData!$A:$A,'Publication Table (%)'!$B91,AllPublicationData!$B:$B,'Publication Table (%)'!G$7)/
SUMIFS(AllPublicationData!$E:$E,AllPublicationData!$A:$A,'Publication Table (%)'!$B91,AllPublicationData!$B:$B,'Publication Table (%)'!G$7)),
IF('Publication Table (%)'!$C$5="Cancellations for other reasons",
IFERROR(SUMIFS(AllPublicationData!$J:$J,AllPublicationData!$A:$A,'Publication Table (%)'!$B91,AllPublicationData!$B:$B,'Publication Table (%)'!$C$4,AllPublicationData!$D:$D,'Publication Table (%)'!G$7)/
SUMIFS(AllPublicationData!$E:$E,AllPublicationData!$A:$A,'Publication Table (%)'!$B91,AllPublicationData!$B:$B,'Publication Table (%)'!$C$4,AllPublicationData!$D:$D,'Publication Table (%)'!G$7),
SUMIFS(AllPublicationData!$J:$J,AllPublicationData!$A:$A,'Publication Table (%)'!$B91,AllPublicationData!$B:$B,'Publication Table (%)'!G$7)/
SUMIFS(AllPublicationData!$E:$E,AllPublicationData!$A:$A,'Publication Table (%)'!$B91,AllPublicationData!$B:$B,'Publication Table (%)'!G$7)))))))</f>
        <v>7.6062639821029079E-2</v>
      </c>
      <c r="H91" s="96">
        <f>IF('Publication Table (%)'!$C$5="All Cancelled Operations",
IFERROR(SUMIFS(AllPublicationData!$F:$F,AllPublicationData!$A:$A,'Publication Table (%)'!$B91,AllPublicationData!$B:$B,'Publication Table (%)'!$C$4,AllPublicationData!$D:$D,'Publication Table (%)'!H$7)/
SUMIFS(AllPublicationData!$E:$E,AllPublicationData!$A:$A,'Publication Table (%)'!$B91,AllPublicationData!$B:$B,'Publication Table (%)'!$C$4,AllPublicationData!$D:$D,'Publication Table (%)'!H$7),
SUMIFS(AllPublicationData!$F:$F,AllPublicationData!$A:$A,'Publication Table (%)'!$B91,AllPublicationData!$B:$B,'Publication Table (%)'!H$7)/
SUMIFS(AllPublicationData!$E:$E,AllPublicationData!$A:$A,'Publication Table (%)'!$B91,AllPublicationData!$B:$B,'Publication Table (%)'!H$7)),
IF('Publication Table (%)'!$C$5="Operations cancelled by patient",
IFERROR(SUMIFS(AllPublicationData!$G:$G,AllPublicationData!$A:$A,'Publication Table (%)'!$B91,AllPublicationData!$B:$B,'Publication Table (%)'!$C$4,AllPublicationData!$D:$D,'Publication Table (%)'!H$7)/
SUMIFS(AllPublicationData!$E:$E,AllPublicationData!$A:$A,'Publication Table (%)'!$B91,AllPublicationData!$B:$B,'Publication Table (%)'!$C$4,AllPublicationData!$D:$D,'Publication Table (%)'!H$7),
SUMIFS(AllPublicationData!$G:$G,AllPublicationData!$A:$A,'Publication Table (%)'!$B91,AllPublicationData!$B:$B,'Publication Table (%)'!H$7)/
SUMIFS(AllPublicationData!$E:$E,AllPublicationData!$A:$A,'Publication Table (%)'!$B91,AllPublicationData!$B:$B,'Publication Table (%)'!H$7)),
IF('Publication Table (%)'!$C$5="Operations cancelled for clinical reasons",
IFERROR(SUMIFS(AllPublicationData!$H:$H,AllPublicationData!$A:$A,'Publication Table (%)'!$B91,AllPublicationData!$B:$B,'Publication Table (%)'!$C$4,AllPublicationData!$D:$D,'Publication Table (%)'!H$7)/
SUMIFS(AllPublicationData!$E:$E,AllPublicationData!$A:$A,'Publication Table (%)'!$B91,AllPublicationData!$B:$B,'Publication Table (%)'!$C$4,AllPublicationData!$D:$D,'Publication Table (%)'!H$7),
SUMIFS(AllPublicationData!$H:$H,AllPublicationData!$A:$A,'Publication Table (%)'!$B91,AllPublicationData!$B:$B,'Publication Table (%)'!H$7)/
SUMIFS(AllPublicationData!$E:$E,AllPublicationData!$A:$A,'Publication Table (%)'!$B91,AllPublicationData!$B:$B,'Publication Table (%)'!H$7)),
IF('Publication Table (%)'!$C$5="Operations cancelled for non-clinical/capacity reasons",
IFERROR(SUMIFS(AllPublicationData!$I:$I,AllPublicationData!$A:$A,'Publication Table (%)'!$B91,AllPublicationData!$B:$B,'Publication Table (%)'!$C$4,AllPublicationData!$D:$D,'Publication Table (%)'!H$7)/
SUMIFS(AllPublicationData!$E:$E,AllPublicationData!$A:$A,'Publication Table (%)'!$B91,AllPublicationData!$B:$B,'Publication Table (%)'!$C$4,AllPublicationData!$D:$D,'Publication Table (%)'!H$7),
SUMIFS(AllPublicationData!$I:$I,AllPublicationData!$A:$A,'Publication Table (%)'!$B91,AllPublicationData!$B:$B,'Publication Table (%)'!H$7)/
SUMIFS(AllPublicationData!$E:$E,AllPublicationData!$A:$A,'Publication Table (%)'!$B91,AllPublicationData!$B:$B,'Publication Table (%)'!H$7)),
IF('Publication Table (%)'!$C$5="Cancellations for other reasons",
IFERROR(SUMIFS(AllPublicationData!$J:$J,AllPublicationData!$A:$A,'Publication Table (%)'!$B91,AllPublicationData!$B:$B,'Publication Table (%)'!$C$4,AllPublicationData!$D:$D,'Publication Table (%)'!H$7)/
SUMIFS(AllPublicationData!$E:$E,AllPublicationData!$A:$A,'Publication Table (%)'!$B91,AllPublicationData!$B:$B,'Publication Table (%)'!$C$4,AllPublicationData!$D:$D,'Publication Table (%)'!H$7),
SUMIFS(AllPublicationData!$J:$J,AllPublicationData!$A:$A,'Publication Table (%)'!$B91,AllPublicationData!$B:$B,'Publication Table (%)'!H$7)/
SUMIFS(AllPublicationData!$E:$E,AllPublicationData!$A:$A,'Publication Table (%)'!$B91,AllPublicationData!$B:$B,'Publication Table (%)'!H$7)))))))</f>
        <v>6.8988173455978977E-2</v>
      </c>
      <c r="I91" s="96">
        <f>IF('Publication Table (%)'!$C$5="All Cancelled Operations",
IFERROR(SUMIFS(AllPublicationData!$F:$F,AllPublicationData!$A:$A,'Publication Table (%)'!$B91,AllPublicationData!$B:$B,'Publication Table (%)'!$C$4,AllPublicationData!$D:$D,'Publication Table (%)'!I$7)/
SUMIFS(AllPublicationData!$E:$E,AllPublicationData!$A:$A,'Publication Table (%)'!$B91,AllPublicationData!$B:$B,'Publication Table (%)'!$C$4,AllPublicationData!$D:$D,'Publication Table (%)'!I$7),
SUMIFS(AllPublicationData!$F:$F,AllPublicationData!$A:$A,'Publication Table (%)'!$B91,AllPublicationData!$B:$B,'Publication Table (%)'!I$7)/
SUMIFS(AllPublicationData!$E:$E,AllPublicationData!$A:$A,'Publication Table (%)'!$B91,AllPublicationData!$B:$B,'Publication Table (%)'!I$7)),
IF('Publication Table (%)'!$C$5="Operations cancelled by patient",
IFERROR(SUMIFS(AllPublicationData!$G:$G,AllPublicationData!$A:$A,'Publication Table (%)'!$B91,AllPublicationData!$B:$B,'Publication Table (%)'!$C$4,AllPublicationData!$D:$D,'Publication Table (%)'!I$7)/
SUMIFS(AllPublicationData!$E:$E,AllPublicationData!$A:$A,'Publication Table (%)'!$B91,AllPublicationData!$B:$B,'Publication Table (%)'!$C$4,AllPublicationData!$D:$D,'Publication Table (%)'!I$7),
SUMIFS(AllPublicationData!$G:$G,AllPublicationData!$A:$A,'Publication Table (%)'!$B91,AllPublicationData!$B:$B,'Publication Table (%)'!I$7)/
SUMIFS(AllPublicationData!$E:$E,AllPublicationData!$A:$A,'Publication Table (%)'!$B91,AllPublicationData!$B:$B,'Publication Table (%)'!I$7)),
IF('Publication Table (%)'!$C$5="Operations cancelled for clinical reasons",
IFERROR(SUMIFS(AllPublicationData!$H:$H,AllPublicationData!$A:$A,'Publication Table (%)'!$B91,AllPublicationData!$B:$B,'Publication Table (%)'!$C$4,AllPublicationData!$D:$D,'Publication Table (%)'!I$7)/
SUMIFS(AllPublicationData!$E:$E,AllPublicationData!$A:$A,'Publication Table (%)'!$B91,AllPublicationData!$B:$B,'Publication Table (%)'!$C$4,AllPublicationData!$D:$D,'Publication Table (%)'!I$7),
SUMIFS(AllPublicationData!$H:$H,AllPublicationData!$A:$A,'Publication Table (%)'!$B91,AllPublicationData!$B:$B,'Publication Table (%)'!I$7)/
SUMIFS(AllPublicationData!$E:$E,AllPublicationData!$A:$A,'Publication Table (%)'!$B91,AllPublicationData!$B:$B,'Publication Table (%)'!I$7)),
IF('Publication Table (%)'!$C$5="Operations cancelled for non-clinical/capacity reasons",
IFERROR(SUMIFS(AllPublicationData!$I:$I,AllPublicationData!$A:$A,'Publication Table (%)'!$B91,AllPublicationData!$B:$B,'Publication Table (%)'!$C$4,AllPublicationData!$D:$D,'Publication Table (%)'!I$7)/
SUMIFS(AllPublicationData!$E:$E,AllPublicationData!$A:$A,'Publication Table (%)'!$B91,AllPublicationData!$B:$B,'Publication Table (%)'!$C$4,AllPublicationData!$D:$D,'Publication Table (%)'!I$7),
SUMIFS(AllPublicationData!$I:$I,AllPublicationData!$A:$A,'Publication Table (%)'!$B91,AllPublicationData!$B:$B,'Publication Table (%)'!I$7)/
SUMIFS(AllPublicationData!$E:$E,AllPublicationData!$A:$A,'Publication Table (%)'!$B91,AllPublicationData!$B:$B,'Publication Table (%)'!I$7)),
IF('Publication Table (%)'!$C$5="Cancellations for other reasons",
IFERROR(SUMIFS(AllPublicationData!$J:$J,AllPublicationData!$A:$A,'Publication Table (%)'!$B91,AllPublicationData!$B:$B,'Publication Table (%)'!$C$4,AllPublicationData!$D:$D,'Publication Table (%)'!I$7)/
SUMIFS(AllPublicationData!$E:$E,AllPublicationData!$A:$A,'Publication Table (%)'!$B91,AllPublicationData!$B:$B,'Publication Table (%)'!$C$4,AllPublicationData!$D:$D,'Publication Table (%)'!I$7),
SUMIFS(AllPublicationData!$J:$J,AllPublicationData!$A:$A,'Publication Table (%)'!$B91,AllPublicationData!$B:$B,'Publication Table (%)'!I$7)/
SUMIFS(AllPublicationData!$E:$E,AllPublicationData!$A:$A,'Publication Table (%)'!$B91,AllPublicationData!$B:$B,'Publication Table (%)'!I$7)))))))</f>
        <v>6.6617862371888728E-2</v>
      </c>
      <c r="J91" s="96">
        <f>IF('Publication Table (%)'!$C$5="All Cancelled Operations",
IFERROR(SUMIFS(AllPublicationData!$F:$F,AllPublicationData!$A:$A,'Publication Table (%)'!$B91,AllPublicationData!$B:$B,'Publication Table (%)'!$C$4,AllPublicationData!$D:$D,'Publication Table (%)'!J$7)/
SUMIFS(AllPublicationData!$E:$E,AllPublicationData!$A:$A,'Publication Table (%)'!$B91,AllPublicationData!$B:$B,'Publication Table (%)'!$C$4,AllPublicationData!$D:$D,'Publication Table (%)'!J$7),
SUMIFS(AllPublicationData!$F:$F,AllPublicationData!$A:$A,'Publication Table (%)'!$B91,AllPublicationData!$B:$B,'Publication Table (%)'!J$7)/
SUMIFS(AllPublicationData!$E:$E,AllPublicationData!$A:$A,'Publication Table (%)'!$B91,AllPublicationData!$B:$B,'Publication Table (%)'!J$7)),
IF('Publication Table (%)'!$C$5="Operations cancelled by patient",
IFERROR(SUMIFS(AllPublicationData!$G:$G,AllPublicationData!$A:$A,'Publication Table (%)'!$B91,AllPublicationData!$B:$B,'Publication Table (%)'!$C$4,AllPublicationData!$D:$D,'Publication Table (%)'!J$7)/
SUMIFS(AllPublicationData!$E:$E,AllPublicationData!$A:$A,'Publication Table (%)'!$B91,AllPublicationData!$B:$B,'Publication Table (%)'!$C$4,AllPublicationData!$D:$D,'Publication Table (%)'!J$7),
SUMIFS(AllPublicationData!$G:$G,AllPublicationData!$A:$A,'Publication Table (%)'!$B91,AllPublicationData!$B:$B,'Publication Table (%)'!J$7)/
SUMIFS(AllPublicationData!$E:$E,AllPublicationData!$A:$A,'Publication Table (%)'!$B91,AllPublicationData!$B:$B,'Publication Table (%)'!J$7)),
IF('Publication Table (%)'!$C$5="Operations cancelled for clinical reasons",
IFERROR(SUMIFS(AllPublicationData!$H:$H,AllPublicationData!$A:$A,'Publication Table (%)'!$B91,AllPublicationData!$B:$B,'Publication Table (%)'!$C$4,AllPublicationData!$D:$D,'Publication Table (%)'!J$7)/
SUMIFS(AllPublicationData!$E:$E,AllPublicationData!$A:$A,'Publication Table (%)'!$B91,AllPublicationData!$B:$B,'Publication Table (%)'!$C$4,AllPublicationData!$D:$D,'Publication Table (%)'!J$7),
SUMIFS(AllPublicationData!$H:$H,AllPublicationData!$A:$A,'Publication Table (%)'!$B91,AllPublicationData!$B:$B,'Publication Table (%)'!J$7)/
SUMIFS(AllPublicationData!$E:$E,AllPublicationData!$A:$A,'Publication Table (%)'!$B91,AllPublicationData!$B:$B,'Publication Table (%)'!J$7)),
IF('Publication Table (%)'!$C$5="Operations cancelled for non-clinical/capacity reasons",
IFERROR(SUMIFS(AllPublicationData!$I:$I,AllPublicationData!$A:$A,'Publication Table (%)'!$B91,AllPublicationData!$B:$B,'Publication Table (%)'!$C$4,AllPublicationData!$D:$D,'Publication Table (%)'!J$7)/
SUMIFS(AllPublicationData!$E:$E,AllPublicationData!$A:$A,'Publication Table (%)'!$B91,AllPublicationData!$B:$B,'Publication Table (%)'!$C$4,AllPublicationData!$D:$D,'Publication Table (%)'!J$7),
SUMIFS(AllPublicationData!$I:$I,AllPublicationData!$A:$A,'Publication Table (%)'!$B91,AllPublicationData!$B:$B,'Publication Table (%)'!J$7)/
SUMIFS(AllPublicationData!$E:$E,AllPublicationData!$A:$A,'Publication Table (%)'!$B91,AllPublicationData!$B:$B,'Publication Table (%)'!J$7)),
IF('Publication Table (%)'!$C$5="Cancellations for other reasons",
IFERROR(SUMIFS(AllPublicationData!$J:$J,AllPublicationData!$A:$A,'Publication Table (%)'!$B91,AllPublicationData!$B:$B,'Publication Table (%)'!$C$4,AllPublicationData!$D:$D,'Publication Table (%)'!J$7)/
SUMIFS(AllPublicationData!$E:$E,AllPublicationData!$A:$A,'Publication Table (%)'!$B91,AllPublicationData!$B:$B,'Publication Table (%)'!$C$4,AllPublicationData!$D:$D,'Publication Table (%)'!J$7),
SUMIFS(AllPublicationData!$J:$J,AllPublicationData!$A:$A,'Publication Table (%)'!$B91,AllPublicationData!$B:$B,'Publication Table (%)'!J$7)/
SUMIFS(AllPublicationData!$E:$E,AllPublicationData!$A:$A,'Publication Table (%)'!$B91,AllPublicationData!$B:$B,'Publication Table (%)'!J$7)))))))</f>
        <v>0.11605584642233857</v>
      </c>
      <c r="K91" s="96">
        <f>IF('Publication Table (%)'!$C$5="All Cancelled Operations",
IFERROR(SUMIFS(AllPublicationData!$F:$F,AllPublicationData!$A:$A,'Publication Table (%)'!$B91,AllPublicationData!$B:$B,'Publication Table (%)'!$C$4,AllPublicationData!$D:$D,'Publication Table (%)'!K$7)/
SUMIFS(AllPublicationData!$E:$E,AllPublicationData!$A:$A,'Publication Table (%)'!$B91,AllPublicationData!$B:$B,'Publication Table (%)'!$C$4,AllPublicationData!$D:$D,'Publication Table (%)'!K$7),
SUMIFS(AllPublicationData!$F:$F,AllPublicationData!$A:$A,'Publication Table (%)'!$B91,AllPublicationData!$B:$B,'Publication Table (%)'!K$7)/
SUMIFS(AllPublicationData!$E:$E,AllPublicationData!$A:$A,'Publication Table (%)'!$B91,AllPublicationData!$B:$B,'Publication Table (%)'!K$7)),
IF('Publication Table (%)'!$C$5="Operations cancelled by patient",
IFERROR(SUMIFS(AllPublicationData!$G:$G,AllPublicationData!$A:$A,'Publication Table (%)'!$B91,AllPublicationData!$B:$B,'Publication Table (%)'!$C$4,AllPublicationData!$D:$D,'Publication Table (%)'!K$7)/
SUMIFS(AllPublicationData!$E:$E,AllPublicationData!$A:$A,'Publication Table (%)'!$B91,AllPublicationData!$B:$B,'Publication Table (%)'!$C$4,AllPublicationData!$D:$D,'Publication Table (%)'!K$7),
SUMIFS(AllPublicationData!$G:$G,AllPublicationData!$A:$A,'Publication Table (%)'!$B91,AllPublicationData!$B:$B,'Publication Table (%)'!K$7)/
SUMIFS(AllPublicationData!$E:$E,AllPublicationData!$A:$A,'Publication Table (%)'!$B91,AllPublicationData!$B:$B,'Publication Table (%)'!K$7)),
IF('Publication Table (%)'!$C$5="Operations cancelled for clinical reasons",
IFERROR(SUMIFS(AllPublicationData!$H:$H,AllPublicationData!$A:$A,'Publication Table (%)'!$B91,AllPublicationData!$B:$B,'Publication Table (%)'!$C$4,AllPublicationData!$D:$D,'Publication Table (%)'!K$7)/
SUMIFS(AllPublicationData!$E:$E,AllPublicationData!$A:$A,'Publication Table (%)'!$B91,AllPublicationData!$B:$B,'Publication Table (%)'!$C$4,AllPublicationData!$D:$D,'Publication Table (%)'!K$7),
SUMIFS(AllPublicationData!$H:$H,AllPublicationData!$A:$A,'Publication Table (%)'!$B91,AllPublicationData!$B:$B,'Publication Table (%)'!K$7)/
SUMIFS(AllPublicationData!$E:$E,AllPublicationData!$A:$A,'Publication Table (%)'!$B91,AllPublicationData!$B:$B,'Publication Table (%)'!K$7)),
IF('Publication Table (%)'!$C$5="Operations cancelled for non-clinical/capacity reasons",
IFERROR(SUMIFS(AllPublicationData!$I:$I,AllPublicationData!$A:$A,'Publication Table (%)'!$B91,AllPublicationData!$B:$B,'Publication Table (%)'!$C$4,AllPublicationData!$D:$D,'Publication Table (%)'!K$7)/
SUMIFS(AllPublicationData!$E:$E,AllPublicationData!$A:$A,'Publication Table (%)'!$B91,AllPublicationData!$B:$B,'Publication Table (%)'!$C$4,AllPublicationData!$D:$D,'Publication Table (%)'!K$7),
SUMIFS(AllPublicationData!$I:$I,AllPublicationData!$A:$A,'Publication Table (%)'!$B91,AllPublicationData!$B:$B,'Publication Table (%)'!K$7)/
SUMIFS(AllPublicationData!$E:$E,AllPublicationData!$A:$A,'Publication Table (%)'!$B91,AllPublicationData!$B:$B,'Publication Table (%)'!K$7)),
IF('Publication Table (%)'!$C$5="Cancellations for other reasons",
IFERROR(SUMIFS(AllPublicationData!$J:$J,AllPublicationData!$A:$A,'Publication Table (%)'!$B91,AllPublicationData!$B:$B,'Publication Table (%)'!$C$4,AllPublicationData!$D:$D,'Publication Table (%)'!K$7)/
SUMIFS(AllPublicationData!$E:$E,AllPublicationData!$A:$A,'Publication Table (%)'!$B91,AllPublicationData!$B:$B,'Publication Table (%)'!$C$4,AllPublicationData!$D:$D,'Publication Table (%)'!K$7),
SUMIFS(AllPublicationData!$J:$J,AllPublicationData!$A:$A,'Publication Table (%)'!$B91,AllPublicationData!$B:$B,'Publication Table (%)'!K$7)/
SUMIFS(AllPublicationData!$E:$E,AllPublicationData!$A:$A,'Publication Table (%)'!$B91,AllPublicationData!$B:$B,'Publication Table (%)'!K$7)))))))</f>
        <v>8.5046066619418853E-2</v>
      </c>
      <c r="L91" s="96">
        <f>IF('Publication Table (%)'!$C$5="All Cancelled Operations",
IFERROR(SUMIFS(AllPublicationData!$F:$F,AllPublicationData!$A:$A,'Publication Table (%)'!$B91,AllPublicationData!$B:$B,'Publication Table (%)'!$C$4,AllPublicationData!$D:$D,'Publication Table (%)'!L$7)/
SUMIFS(AllPublicationData!$E:$E,AllPublicationData!$A:$A,'Publication Table (%)'!$B91,AllPublicationData!$B:$B,'Publication Table (%)'!$C$4,AllPublicationData!$D:$D,'Publication Table (%)'!L$7),
SUMIFS(AllPublicationData!$F:$F,AllPublicationData!$A:$A,'Publication Table (%)'!$B91,AllPublicationData!$B:$B,'Publication Table (%)'!L$7)/
SUMIFS(AllPublicationData!$E:$E,AllPublicationData!$A:$A,'Publication Table (%)'!$B91,AllPublicationData!$B:$B,'Publication Table (%)'!L$7)),
IF('Publication Table (%)'!$C$5="Operations cancelled by patient",
IFERROR(SUMIFS(AllPublicationData!$G:$G,AllPublicationData!$A:$A,'Publication Table (%)'!$B91,AllPublicationData!$B:$B,'Publication Table (%)'!$C$4,AllPublicationData!$D:$D,'Publication Table (%)'!L$7)/
SUMIFS(AllPublicationData!$E:$E,AllPublicationData!$A:$A,'Publication Table (%)'!$B91,AllPublicationData!$B:$B,'Publication Table (%)'!$C$4,AllPublicationData!$D:$D,'Publication Table (%)'!L$7),
SUMIFS(AllPublicationData!$G:$G,AllPublicationData!$A:$A,'Publication Table (%)'!$B91,AllPublicationData!$B:$B,'Publication Table (%)'!L$7)/
SUMIFS(AllPublicationData!$E:$E,AllPublicationData!$A:$A,'Publication Table (%)'!$B91,AllPublicationData!$B:$B,'Publication Table (%)'!L$7)),
IF('Publication Table (%)'!$C$5="Operations cancelled for clinical reasons",
IFERROR(SUMIFS(AllPublicationData!$H:$H,AllPublicationData!$A:$A,'Publication Table (%)'!$B91,AllPublicationData!$B:$B,'Publication Table (%)'!$C$4,AllPublicationData!$D:$D,'Publication Table (%)'!L$7)/
SUMIFS(AllPublicationData!$E:$E,AllPublicationData!$A:$A,'Publication Table (%)'!$B91,AllPublicationData!$B:$B,'Publication Table (%)'!$C$4,AllPublicationData!$D:$D,'Publication Table (%)'!L$7),
SUMIFS(AllPublicationData!$H:$H,AllPublicationData!$A:$A,'Publication Table (%)'!$B91,AllPublicationData!$B:$B,'Publication Table (%)'!L$7)/
SUMIFS(AllPublicationData!$E:$E,AllPublicationData!$A:$A,'Publication Table (%)'!$B91,AllPublicationData!$B:$B,'Publication Table (%)'!L$7)),
IF('Publication Table (%)'!$C$5="Operations cancelled for non-clinical/capacity reasons",
IFERROR(SUMIFS(AllPublicationData!$I:$I,AllPublicationData!$A:$A,'Publication Table (%)'!$B91,AllPublicationData!$B:$B,'Publication Table (%)'!$C$4,AllPublicationData!$D:$D,'Publication Table (%)'!L$7)/
SUMIFS(AllPublicationData!$E:$E,AllPublicationData!$A:$A,'Publication Table (%)'!$B91,AllPublicationData!$B:$B,'Publication Table (%)'!$C$4,AllPublicationData!$D:$D,'Publication Table (%)'!L$7),
SUMIFS(AllPublicationData!$I:$I,AllPublicationData!$A:$A,'Publication Table (%)'!$B91,AllPublicationData!$B:$B,'Publication Table (%)'!L$7)/
SUMIFS(AllPublicationData!$E:$E,AllPublicationData!$A:$A,'Publication Table (%)'!$B91,AllPublicationData!$B:$B,'Publication Table (%)'!L$7)),
IF('Publication Table (%)'!$C$5="Cancellations for other reasons",
IFERROR(SUMIFS(AllPublicationData!$J:$J,AllPublicationData!$A:$A,'Publication Table (%)'!$B91,AllPublicationData!$B:$B,'Publication Table (%)'!$C$4,AllPublicationData!$D:$D,'Publication Table (%)'!L$7)/
SUMIFS(AllPublicationData!$E:$E,AllPublicationData!$A:$A,'Publication Table (%)'!$B91,AllPublicationData!$B:$B,'Publication Table (%)'!$C$4,AllPublicationData!$D:$D,'Publication Table (%)'!L$7),
SUMIFS(AllPublicationData!$J:$J,AllPublicationData!$A:$A,'Publication Table (%)'!$B91,AllPublicationData!$B:$B,'Publication Table (%)'!L$7)/
SUMIFS(AllPublicationData!$E:$E,AllPublicationData!$A:$A,'Publication Table (%)'!$B91,AllPublicationData!$B:$B,'Publication Table (%)'!L$7)))))))</f>
        <v>8.5413929040735873E-2</v>
      </c>
      <c r="M91" s="96">
        <f>IF('Publication Table (%)'!$C$5="All Cancelled Operations",
IFERROR(SUMIFS(AllPublicationData!$F:$F,AllPublicationData!$A:$A,'Publication Table (%)'!$B91,AllPublicationData!$B:$B,'Publication Table (%)'!$C$4,AllPublicationData!$D:$D,'Publication Table (%)'!M$7)/
SUMIFS(AllPublicationData!$E:$E,AllPublicationData!$A:$A,'Publication Table (%)'!$B91,AllPublicationData!$B:$B,'Publication Table (%)'!$C$4,AllPublicationData!$D:$D,'Publication Table (%)'!M$7),
SUMIFS(AllPublicationData!$F:$F,AllPublicationData!$A:$A,'Publication Table (%)'!$B91,AllPublicationData!$B:$B,'Publication Table (%)'!M$7)/
SUMIFS(AllPublicationData!$E:$E,AllPublicationData!$A:$A,'Publication Table (%)'!$B91,AllPublicationData!$B:$B,'Publication Table (%)'!M$7)),
IF('Publication Table (%)'!$C$5="Operations cancelled by patient",
IFERROR(SUMIFS(AllPublicationData!$G:$G,AllPublicationData!$A:$A,'Publication Table (%)'!$B91,AllPublicationData!$B:$B,'Publication Table (%)'!$C$4,AllPublicationData!$D:$D,'Publication Table (%)'!M$7)/
SUMIFS(AllPublicationData!$E:$E,AllPublicationData!$A:$A,'Publication Table (%)'!$B91,AllPublicationData!$B:$B,'Publication Table (%)'!$C$4,AllPublicationData!$D:$D,'Publication Table (%)'!M$7),
SUMIFS(AllPublicationData!$G:$G,AllPublicationData!$A:$A,'Publication Table (%)'!$B91,AllPublicationData!$B:$B,'Publication Table (%)'!M$7)/
SUMIFS(AllPublicationData!$E:$E,AllPublicationData!$A:$A,'Publication Table (%)'!$B91,AllPublicationData!$B:$B,'Publication Table (%)'!M$7)),
IF('Publication Table (%)'!$C$5="Operations cancelled for clinical reasons",
IFERROR(SUMIFS(AllPublicationData!$H:$H,AllPublicationData!$A:$A,'Publication Table (%)'!$B91,AllPublicationData!$B:$B,'Publication Table (%)'!$C$4,AllPublicationData!$D:$D,'Publication Table (%)'!M$7)/
SUMIFS(AllPublicationData!$E:$E,AllPublicationData!$A:$A,'Publication Table (%)'!$B91,AllPublicationData!$B:$B,'Publication Table (%)'!$C$4,AllPublicationData!$D:$D,'Publication Table (%)'!M$7),
SUMIFS(AllPublicationData!$H:$H,AllPublicationData!$A:$A,'Publication Table (%)'!$B91,AllPublicationData!$B:$B,'Publication Table (%)'!M$7)/
SUMIFS(AllPublicationData!$E:$E,AllPublicationData!$A:$A,'Publication Table (%)'!$B91,AllPublicationData!$B:$B,'Publication Table (%)'!M$7)),
IF('Publication Table (%)'!$C$5="Operations cancelled for non-clinical/capacity reasons",
IFERROR(SUMIFS(AllPublicationData!$I:$I,AllPublicationData!$A:$A,'Publication Table (%)'!$B91,AllPublicationData!$B:$B,'Publication Table (%)'!$C$4,AllPublicationData!$D:$D,'Publication Table (%)'!M$7)/
SUMIFS(AllPublicationData!$E:$E,AllPublicationData!$A:$A,'Publication Table (%)'!$B91,AllPublicationData!$B:$B,'Publication Table (%)'!$C$4,AllPublicationData!$D:$D,'Publication Table (%)'!M$7),
SUMIFS(AllPublicationData!$I:$I,AllPublicationData!$A:$A,'Publication Table (%)'!$B91,AllPublicationData!$B:$B,'Publication Table (%)'!M$7)/
SUMIFS(AllPublicationData!$E:$E,AllPublicationData!$A:$A,'Publication Table (%)'!$B91,AllPublicationData!$B:$B,'Publication Table (%)'!M$7)),
IF('Publication Table (%)'!$C$5="Cancellations for other reasons",
IFERROR(SUMIFS(AllPublicationData!$J:$J,AllPublicationData!$A:$A,'Publication Table (%)'!$B91,AllPublicationData!$B:$B,'Publication Table (%)'!$C$4,AllPublicationData!$D:$D,'Publication Table (%)'!M$7)/
SUMIFS(AllPublicationData!$E:$E,AllPublicationData!$A:$A,'Publication Table (%)'!$B91,AllPublicationData!$B:$B,'Publication Table (%)'!$C$4,AllPublicationData!$D:$D,'Publication Table (%)'!M$7),
SUMIFS(AllPublicationData!$J:$J,AllPublicationData!$A:$A,'Publication Table (%)'!$B91,AllPublicationData!$B:$B,'Publication Table (%)'!M$7)/
SUMIFS(AllPublicationData!$E:$E,AllPublicationData!$A:$A,'Publication Table (%)'!$B91,AllPublicationData!$B:$B,'Publication Table (%)'!M$7)))))))</f>
        <v>0.11426188490408674</v>
      </c>
      <c r="N91" s="96">
        <f>IF('Publication Table (%)'!$C$5="All Cancelled Operations",
IFERROR(SUMIFS(AllPublicationData!$F:$F,AllPublicationData!$A:$A,'Publication Table (%)'!$B91,AllPublicationData!$B:$B,'Publication Table (%)'!$C$4,AllPublicationData!$D:$D,'Publication Table (%)'!N$7)/
SUMIFS(AllPublicationData!$E:$E,AllPublicationData!$A:$A,'Publication Table (%)'!$B91,AllPublicationData!$B:$B,'Publication Table (%)'!$C$4,AllPublicationData!$D:$D,'Publication Table (%)'!N$7),
SUMIFS(AllPublicationData!$F:$F,AllPublicationData!$A:$A,'Publication Table (%)'!$B91,AllPublicationData!$B:$B,'Publication Table (%)'!N$7)/
SUMIFS(AllPublicationData!$E:$E,AllPublicationData!$A:$A,'Publication Table (%)'!$B91,AllPublicationData!$B:$B,'Publication Table (%)'!N$7)),
IF('Publication Table (%)'!$C$5="Operations cancelled by patient",
IFERROR(SUMIFS(AllPublicationData!$G:$G,AllPublicationData!$A:$A,'Publication Table (%)'!$B91,AllPublicationData!$B:$B,'Publication Table (%)'!$C$4,AllPublicationData!$D:$D,'Publication Table (%)'!N$7)/
SUMIFS(AllPublicationData!$E:$E,AllPublicationData!$A:$A,'Publication Table (%)'!$B91,AllPublicationData!$B:$B,'Publication Table (%)'!$C$4,AllPublicationData!$D:$D,'Publication Table (%)'!N$7),
SUMIFS(AllPublicationData!$G:$G,AllPublicationData!$A:$A,'Publication Table (%)'!$B91,AllPublicationData!$B:$B,'Publication Table (%)'!N$7)/
SUMIFS(AllPublicationData!$E:$E,AllPublicationData!$A:$A,'Publication Table (%)'!$B91,AllPublicationData!$B:$B,'Publication Table (%)'!N$7)),
IF('Publication Table (%)'!$C$5="Operations cancelled for clinical reasons",
IFERROR(SUMIFS(AllPublicationData!$H:$H,AllPublicationData!$A:$A,'Publication Table (%)'!$B91,AllPublicationData!$B:$B,'Publication Table (%)'!$C$4,AllPublicationData!$D:$D,'Publication Table (%)'!N$7)/
SUMIFS(AllPublicationData!$E:$E,AllPublicationData!$A:$A,'Publication Table (%)'!$B91,AllPublicationData!$B:$B,'Publication Table (%)'!$C$4,AllPublicationData!$D:$D,'Publication Table (%)'!N$7),
SUMIFS(AllPublicationData!$H:$H,AllPublicationData!$A:$A,'Publication Table (%)'!$B91,AllPublicationData!$B:$B,'Publication Table (%)'!N$7)/
SUMIFS(AllPublicationData!$E:$E,AllPublicationData!$A:$A,'Publication Table (%)'!$B91,AllPublicationData!$B:$B,'Publication Table (%)'!N$7)),
IF('Publication Table (%)'!$C$5="Operations cancelled for non-clinical/capacity reasons",
IFERROR(SUMIFS(AllPublicationData!$I:$I,AllPublicationData!$A:$A,'Publication Table (%)'!$B91,AllPublicationData!$B:$B,'Publication Table (%)'!$C$4,AllPublicationData!$D:$D,'Publication Table (%)'!N$7)/
SUMIFS(AllPublicationData!$E:$E,AllPublicationData!$A:$A,'Publication Table (%)'!$B91,AllPublicationData!$B:$B,'Publication Table (%)'!$C$4,AllPublicationData!$D:$D,'Publication Table (%)'!N$7),
SUMIFS(AllPublicationData!$I:$I,AllPublicationData!$A:$A,'Publication Table (%)'!$B91,AllPublicationData!$B:$B,'Publication Table (%)'!N$7)/
SUMIFS(AllPublicationData!$E:$E,AllPublicationData!$A:$A,'Publication Table (%)'!$B91,AllPublicationData!$B:$B,'Publication Table (%)'!N$7)),
IF('Publication Table (%)'!$C$5="Cancellations for other reasons",
IFERROR(SUMIFS(AllPublicationData!$J:$J,AllPublicationData!$A:$A,'Publication Table (%)'!$B91,AllPublicationData!$B:$B,'Publication Table (%)'!$C$4,AllPublicationData!$D:$D,'Publication Table (%)'!N$7)/
SUMIFS(AllPublicationData!$E:$E,AllPublicationData!$A:$A,'Publication Table (%)'!$B91,AllPublicationData!$B:$B,'Publication Table (%)'!$C$4,AllPublicationData!$D:$D,'Publication Table (%)'!N$7),
SUMIFS(AllPublicationData!$J:$J,AllPublicationData!$A:$A,'Publication Table (%)'!$B91,AllPublicationData!$B:$B,'Publication Table (%)'!N$7)/
SUMIFS(AllPublicationData!$E:$E,AllPublicationData!$A:$A,'Publication Table (%)'!$B91,AllPublicationData!$B:$B,'Publication Table (%)'!N$7)))))))</f>
        <v>9.345440786984488E-2</v>
      </c>
      <c r="O91" s="96">
        <f>IF('Publication Table (%)'!$C$5="All Cancelled Operations",
IFERROR(SUMIFS(AllPublicationData!$F:$F,AllPublicationData!$A:$A,'Publication Table (%)'!$B91,AllPublicationData!$B:$B,'Publication Table (%)'!$C$4,AllPublicationData!$D:$D,'Publication Table (%)'!O$7)/
SUMIFS(AllPublicationData!$E:$E,AllPublicationData!$A:$A,'Publication Table (%)'!$B91,AllPublicationData!$B:$B,'Publication Table (%)'!$C$4,AllPublicationData!$D:$D,'Publication Table (%)'!O$7),
SUMIFS(AllPublicationData!$F:$F,AllPublicationData!$A:$A,'Publication Table (%)'!$B91,AllPublicationData!$B:$B,'Publication Table (%)'!O$7)/
SUMIFS(AllPublicationData!$E:$E,AllPublicationData!$A:$A,'Publication Table (%)'!$B91,AllPublicationData!$B:$B,'Publication Table (%)'!O$7)),
IF('Publication Table (%)'!$C$5="Operations cancelled by patient",
IFERROR(SUMIFS(AllPublicationData!$G:$G,AllPublicationData!$A:$A,'Publication Table (%)'!$B91,AllPublicationData!$B:$B,'Publication Table (%)'!$C$4,AllPublicationData!$D:$D,'Publication Table (%)'!O$7)/
SUMIFS(AllPublicationData!$E:$E,AllPublicationData!$A:$A,'Publication Table (%)'!$B91,AllPublicationData!$B:$B,'Publication Table (%)'!$C$4,AllPublicationData!$D:$D,'Publication Table (%)'!O$7),
SUMIFS(AllPublicationData!$G:$G,AllPublicationData!$A:$A,'Publication Table (%)'!$B91,AllPublicationData!$B:$B,'Publication Table (%)'!O$7)/
SUMIFS(AllPublicationData!$E:$E,AllPublicationData!$A:$A,'Publication Table (%)'!$B91,AllPublicationData!$B:$B,'Publication Table (%)'!O$7)),
IF('Publication Table (%)'!$C$5="Operations cancelled for clinical reasons",
IFERROR(SUMIFS(AllPublicationData!$H:$H,AllPublicationData!$A:$A,'Publication Table (%)'!$B91,AllPublicationData!$B:$B,'Publication Table (%)'!$C$4,AllPublicationData!$D:$D,'Publication Table (%)'!O$7)/
SUMIFS(AllPublicationData!$E:$E,AllPublicationData!$A:$A,'Publication Table (%)'!$B91,AllPublicationData!$B:$B,'Publication Table (%)'!$C$4,AllPublicationData!$D:$D,'Publication Table (%)'!O$7),
SUMIFS(AllPublicationData!$H:$H,AllPublicationData!$A:$A,'Publication Table (%)'!$B91,AllPublicationData!$B:$B,'Publication Table (%)'!O$7)/
SUMIFS(AllPublicationData!$E:$E,AllPublicationData!$A:$A,'Publication Table (%)'!$B91,AllPublicationData!$B:$B,'Publication Table (%)'!O$7)),
IF('Publication Table (%)'!$C$5="Operations cancelled for non-clinical/capacity reasons",
IFERROR(SUMIFS(AllPublicationData!$I:$I,AllPublicationData!$A:$A,'Publication Table (%)'!$B91,AllPublicationData!$B:$B,'Publication Table (%)'!$C$4,AllPublicationData!$D:$D,'Publication Table (%)'!O$7)/
SUMIFS(AllPublicationData!$E:$E,AllPublicationData!$A:$A,'Publication Table (%)'!$B91,AllPublicationData!$B:$B,'Publication Table (%)'!$C$4,AllPublicationData!$D:$D,'Publication Table (%)'!O$7),
SUMIFS(AllPublicationData!$I:$I,AllPublicationData!$A:$A,'Publication Table (%)'!$B91,AllPublicationData!$B:$B,'Publication Table (%)'!O$7)/
SUMIFS(AllPublicationData!$E:$E,AllPublicationData!$A:$A,'Publication Table (%)'!$B91,AllPublicationData!$B:$B,'Publication Table (%)'!O$7)),
IF('Publication Table (%)'!$C$5="Cancellations for other reasons",
IFERROR(SUMIFS(AllPublicationData!$J:$J,AllPublicationData!$A:$A,'Publication Table (%)'!$B91,AllPublicationData!$B:$B,'Publication Table (%)'!$C$4,AllPublicationData!$D:$D,'Publication Table (%)'!O$7)/
SUMIFS(AllPublicationData!$E:$E,AllPublicationData!$A:$A,'Publication Table (%)'!$B91,AllPublicationData!$B:$B,'Publication Table (%)'!$C$4,AllPublicationData!$D:$D,'Publication Table (%)'!O$7),
SUMIFS(AllPublicationData!$J:$J,AllPublicationData!$A:$A,'Publication Table (%)'!$B91,AllPublicationData!$B:$B,'Publication Table (%)'!O$7)/
SUMIFS(AllPublicationData!$E:$E,AllPublicationData!$A:$A,'Publication Table (%)'!$B91,AllPublicationData!$B:$B,'Publication Table (%)'!O$7)))))))</f>
        <v>0.10497855677792281</v>
      </c>
      <c r="P91" s="96">
        <f>IF('Publication Table (%)'!$C$5="All Cancelled Operations",
IFERROR(SUMIFS(AllPublicationData!$F:$F,AllPublicationData!$A:$A,'Publication Table (%)'!$B91,AllPublicationData!$B:$B,'Publication Table (%)'!$C$4,AllPublicationData!$D:$D,'Publication Table (%)'!P$7)/
SUMIFS(AllPublicationData!$E:$E,AllPublicationData!$A:$A,'Publication Table (%)'!$B91,AllPublicationData!$B:$B,'Publication Table (%)'!$C$4,AllPublicationData!$D:$D,'Publication Table (%)'!P$7),
SUMIFS(AllPublicationData!$F:$F,AllPublicationData!$A:$A,'Publication Table (%)'!$B91,AllPublicationData!$B:$B,'Publication Table (%)'!P$7)/
SUMIFS(AllPublicationData!$E:$E,AllPublicationData!$A:$A,'Publication Table (%)'!$B91,AllPublicationData!$B:$B,'Publication Table (%)'!P$7)),
IF('Publication Table (%)'!$C$5="Operations cancelled by patient",
IFERROR(SUMIFS(AllPublicationData!$G:$G,AllPublicationData!$A:$A,'Publication Table (%)'!$B91,AllPublicationData!$B:$B,'Publication Table (%)'!$C$4,AllPublicationData!$D:$D,'Publication Table (%)'!P$7)/
SUMIFS(AllPublicationData!$E:$E,AllPublicationData!$A:$A,'Publication Table (%)'!$B91,AllPublicationData!$B:$B,'Publication Table (%)'!$C$4,AllPublicationData!$D:$D,'Publication Table (%)'!P$7),
SUMIFS(AllPublicationData!$G:$G,AllPublicationData!$A:$A,'Publication Table (%)'!$B91,AllPublicationData!$B:$B,'Publication Table (%)'!P$7)/
SUMIFS(AllPublicationData!$E:$E,AllPublicationData!$A:$A,'Publication Table (%)'!$B91,AllPublicationData!$B:$B,'Publication Table (%)'!P$7)),
IF('Publication Table (%)'!$C$5="Operations cancelled for clinical reasons",
IFERROR(SUMIFS(AllPublicationData!$H:$H,AllPublicationData!$A:$A,'Publication Table (%)'!$B91,AllPublicationData!$B:$B,'Publication Table (%)'!$C$4,AllPublicationData!$D:$D,'Publication Table (%)'!P$7)/
SUMIFS(AllPublicationData!$E:$E,AllPublicationData!$A:$A,'Publication Table (%)'!$B91,AllPublicationData!$B:$B,'Publication Table (%)'!$C$4,AllPublicationData!$D:$D,'Publication Table (%)'!P$7),
SUMIFS(AllPublicationData!$H:$H,AllPublicationData!$A:$A,'Publication Table (%)'!$B91,AllPublicationData!$B:$B,'Publication Table (%)'!P$7)/
SUMIFS(AllPublicationData!$E:$E,AllPublicationData!$A:$A,'Publication Table (%)'!$B91,AllPublicationData!$B:$B,'Publication Table (%)'!P$7)),
IF('Publication Table (%)'!$C$5="Operations cancelled for non-clinical/capacity reasons",
IFERROR(SUMIFS(AllPublicationData!$I:$I,AllPublicationData!$A:$A,'Publication Table (%)'!$B91,AllPublicationData!$B:$B,'Publication Table (%)'!$C$4,AllPublicationData!$D:$D,'Publication Table (%)'!P$7)/
SUMIFS(AllPublicationData!$E:$E,AllPublicationData!$A:$A,'Publication Table (%)'!$B91,AllPublicationData!$B:$B,'Publication Table (%)'!$C$4,AllPublicationData!$D:$D,'Publication Table (%)'!P$7),
SUMIFS(AllPublicationData!$I:$I,AllPublicationData!$A:$A,'Publication Table (%)'!$B91,AllPublicationData!$B:$B,'Publication Table (%)'!P$7)/
SUMIFS(AllPublicationData!$E:$E,AllPublicationData!$A:$A,'Publication Table (%)'!$B91,AllPublicationData!$B:$B,'Publication Table (%)'!P$7)),
IF('Publication Table (%)'!$C$5="Cancellations for other reasons",
IFERROR(SUMIFS(AllPublicationData!$J:$J,AllPublicationData!$A:$A,'Publication Table (%)'!$B91,AllPublicationData!$B:$B,'Publication Table (%)'!$C$4,AllPublicationData!$D:$D,'Publication Table (%)'!P$7)/
SUMIFS(AllPublicationData!$E:$E,AllPublicationData!$A:$A,'Publication Table (%)'!$B91,AllPublicationData!$B:$B,'Publication Table (%)'!$C$4,AllPublicationData!$D:$D,'Publication Table (%)'!P$7),
SUMIFS(AllPublicationData!$J:$J,AllPublicationData!$A:$A,'Publication Table (%)'!$B91,AllPublicationData!$B:$B,'Publication Table (%)'!P$7)/
SUMIFS(AllPublicationData!$E:$E,AllPublicationData!$A:$A,'Publication Table (%)'!$B91,AllPublicationData!$B:$B,'Publication Table (%)'!P$7)))))))</f>
        <v>8.3769633507853408E-2</v>
      </c>
      <c r="Q91" s="96">
        <f>IF('Publication Table (%)'!$C$5="All Cancelled Operations",
IFERROR(SUMIFS(AllPublicationData!$F:$F,AllPublicationData!$A:$A,'Publication Table (%)'!$B91,AllPublicationData!$B:$B,'Publication Table (%)'!$C$4,AllPublicationData!$D:$D,'Publication Table (%)'!Q$7)/
SUMIFS(AllPublicationData!$E:$E,AllPublicationData!$A:$A,'Publication Table (%)'!$B91,AllPublicationData!$B:$B,'Publication Table (%)'!$C$4,AllPublicationData!$D:$D,'Publication Table (%)'!Q$7),
SUMIFS(AllPublicationData!$F:$F,AllPublicationData!$A:$A,'Publication Table (%)'!$B91,AllPublicationData!$B:$B,'Publication Table (%)'!Q$7)/
SUMIFS(AllPublicationData!$E:$E,AllPublicationData!$A:$A,'Publication Table (%)'!$B91,AllPublicationData!$B:$B,'Publication Table (%)'!Q$7)),
IF('Publication Table (%)'!$C$5="Operations cancelled by patient",
IFERROR(SUMIFS(AllPublicationData!$G:$G,AllPublicationData!$A:$A,'Publication Table (%)'!$B91,AllPublicationData!$B:$B,'Publication Table (%)'!$C$4,AllPublicationData!$D:$D,'Publication Table (%)'!Q$7)/
SUMIFS(AllPublicationData!$E:$E,AllPublicationData!$A:$A,'Publication Table (%)'!$B91,AllPublicationData!$B:$B,'Publication Table (%)'!$C$4,AllPublicationData!$D:$D,'Publication Table (%)'!Q$7),
SUMIFS(AllPublicationData!$G:$G,AllPublicationData!$A:$A,'Publication Table (%)'!$B91,AllPublicationData!$B:$B,'Publication Table (%)'!Q$7)/
SUMIFS(AllPublicationData!$E:$E,AllPublicationData!$A:$A,'Publication Table (%)'!$B91,AllPublicationData!$B:$B,'Publication Table (%)'!Q$7)),
IF('Publication Table (%)'!$C$5="Operations cancelled for clinical reasons",
IFERROR(SUMIFS(AllPublicationData!$H:$H,AllPublicationData!$A:$A,'Publication Table (%)'!$B91,AllPublicationData!$B:$B,'Publication Table (%)'!$C$4,AllPublicationData!$D:$D,'Publication Table (%)'!Q$7)/
SUMIFS(AllPublicationData!$E:$E,AllPublicationData!$A:$A,'Publication Table (%)'!$B91,AllPublicationData!$B:$B,'Publication Table (%)'!$C$4,AllPublicationData!$D:$D,'Publication Table (%)'!Q$7),
SUMIFS(AllPublicationData!$H:$H,AllPublicationData!$A:$A,'Publication Table (%)'!$B91,AllPublicationData!$B:$B,'Publication Table (%)'!Q$7)/
SUMIFS(AllPublicationData!$E:$E,AllPublicationData!$A:$A,'Publication Table (%)'!$B91,AllPublicationData!$B:$B,'Publication Table (%)'!Q$7)),
IF('Publication Table (%)'!$C$5="Operations cancelled for non-clinical/capacity reasons",
IFERROR(SUMIFS(AllPublicationData!$I:$I,AllPublicationData!$A:$A,'Publication Table (%)'!$B91,AllPublicationData!$B:$B,'Publication Table (%)'!$C$4,AllPublicationData!$D:$D,'Publication Table (%)'!Q$7)/
SUMIFS(AllPublicationData!$E:$E,AllPublicationData!$A:$A,'Publication Table (%)'!$B91,AllPublicationData!$B:$B,'Publication Table (%)'!$C$4,AllPublicationData!$D:$D,'Publication Table (%)'!Q$7),
SUMIFS(AllPublicationData!$I:$I,AllPublicationData!$A:$A,'Publication Table (%)'!$B91,AllPublicationData!$B:$B,'Publication Table (%)'!Q$7)/
SUMIFS(AllPublicationData!$E:$E,AllPublicationData!$A:$A,'Publication Table (%)'!$B91,AllPublicationData!$B:$B,'Publication Table (%)'!Q$7)),
IF('Publication Table (%)'!$C$5="Cancellations for other reasons",
IFERROR(SUMIFS(AllPublicationData!$J:$J,AllPublicationData!$A:$A,'Publication Table (%)'!$B91,AllPublicationData!$B:$B,'Publication Table (%)'!$C$4,AllPublicationData!$D:$D,'Publication Table (%)'!Q$7)/
SUMIFS(AllPublicationData!$E:$E,AllPublicationData!$A:$A,'Publication Table (%)'!$B91,AllPublicationData!$B:$B,'Publication Table (%)'!$C$4,AllPublicationData!$D:$D,'Publication Table (%)'!Q$7),
SUMIFS(AllPublicationData!$J:$J,AllPublicationData!$A:$A,'Publication Table (%)'!$B91,AllPublicationData!$B:$B,'Publication Table (%)'!Q$7)/
SUMIFS(AllPublicationData!$E:$E,AllPublicationData!$A:$A,'Publication Table (%)'!$B91,AllPublicationData!$B:$B,'Publication Table (%)'!Q$7)))))))</f>
        <v>5.9139784946236562E-2</v>
      </c>
      <c r="R91" s="96">
        <f>IF('Publication Table (%)'!$C$5="All Cancelled Operations",
IFERROR(SUMIFS(AllPublicationData!$F:$F,AllPublicationData!$A:$A,'Publication Table (%)'!$B91,AllPublicationData!$B:$B,'Publication Table (%)'!$C$4,AllPublicationData!$D:$D,'Publication Table (%)'!R$7)/
SUMIFS(AllPublicationData!$E:$E,AllPublicationData!$A:$A,'Publication Table (%)'!$B91,AllPublicationData!$B:$B,'Publication Table (%)'!$C$4,AllPublicationData!$D:$D,'Publication Table (%)'!R$7),
SUMIFS(AllPublicationData!$F:$F,AllPublicationData!$A:$A,'Publication Table (%)'!$B91,AllPublicationData!$B:$B,'Publication Table (%)'!R$7)/
SUMIFS(AllPublicationData!$E:$E,AllPublicationData!$A:$A,'Publication Table (%)'!$B91,AllPublicationData!$B:$B,'Publication Table (%)'!R$7)),
IF('Publication Table (%)'!$C$5="Operations cancelled by patient",
IFERROR(SUMIFS(AllPublicationData!$G:$G,AllPublicationData!$A:$A,'Publication Table (%)'!$B91,AllPublicationData!$B:$B,'Publication Table (%)'!$C$4,AllPublicationData!$D:$D,'Publication Table (%)'!R$7)/
SUMIFS(AllPublicationData!$E:$E,AllPublicationData!$A:$A,'Publication Table (%)'!$B91,AllPublicationData!$B:$B,'Publication Table (%)'!$C$4,AllPublicationData!$D:$D,'Publication Table (%)'!R$7),
SUMIFS(AllPublicationData!$G:$G,AllPublicationData!$A:$A,'Publication Table (%)'!$B91,AllPublicationData!$B:$B,'Publication Table (%)'!R$7)/
SUMIFS(AllPublicationData!$E:$E,AllPublicationData!$A:$A,'Publication Table (%)'!$B91,AllPublicationData!$B:$B,'Publication Table (%)'!R$7)),
IF('Publication Table (%)'!$C$5="Operations cancelled for clinical reasons",
IFERROR(SUMIFS(AllPublicationData!$H:$H,AllPublicationData!$A:$A,'Publication Table (%)'!$B91,AllPublicationData!$B:$B,'Publication Table (%)'!$C$4,AllPublicationData!$D:$D,'Publication Table (%)'!R$7)/
SUMIFS(AllPublicationData!$E:$E,AllPublicationData!$A:$A,'Publication Table (%)'!$B91,AllPublicationData!$B:$B,'Publication Table (%)'!$C$4,AllPublicationData!$D:$D,'Publication Table (%)'!R$7),
SUMIFS(AllPublicationData!$H:$H,AllPublicationData!$A:$A,'Publication Table (%)'!$B91,AllPublicationData!$B:$B,'Publication Table (%)'!R$7)/
SUMIFS(AllPublicationData!$E:$E,AllPublicationData!$A:$A,'Publication Table (%)'!$B91,AllPublicationData!$B:$B,'Publication Table (%)'!R$7)),
IF('Publication Table (%)'!$C$5="Operations cancelled for non-clinical/capacity reasons",
IFERROR(SUMIFS(AllPublicationData!$I:$I,AllPublicationData!$A:$A,'Publication Table (%)'!$B91,AllPublicationData!$B:$B,'Publication Table (%)'!$C$4,AllPublicationData!$D:$D,'Publication Table (%)'!R$7)/
SUMIFS(AllPublicationData!$E:$E,AllPublicationData!$A:$A,'Publication Table (%)'!$B91,AllPublicationData!$B:$B,'Publication Table (%)'!$C$4,AllPublicationData!$D:$D,'Publication Table (%)'!R$7),
SUMIFS(AllPublicationData!$I:$I,AllPublicationData!$A:$A,'Publication Table (%)'!$B91,AllPublicationData!$B:$B,'Publication Table (%)'!R$7)/
SUMIFS(AllPublicationData!$E:$E,AllPublicationData!$A:$A,'Publication Table (%)'!$B91,AllPublicationData!$B:$B,'Publication Table (%)'!R$7)),
IF('Publication Table (%)'!$C$5="Cancellations for other reasons",
IFERROR(SUMIFS(AllPublicationData!$J:$J,AllPublicationData!$A:$A,'Publication Table (%)'!$B91,AllPublicationData!$B:$B,'Publication Table (%)'!$C$4,AllPublicationData!$D:$D,'Publication Table (%)'!R$7)/
SUMIFS(AllPublicationData!$E:$E,AllPublicationData!$A:$A,'Publication Table (%)'!$B91,AllPublicationData!$B:$B,'Publication Table (%)'!$C$4,AllPublicationData!$D:$D,'Publication Table (%)'!R$7),
SUMIFS(AllPublicationData!$J:$J,AllPublicationData!$A:$A,'Publication Table (%)'!$B91,AllPublicationData!$B:$B,'Publication Table (%)'!R$7)/
SUMIFS(AllPublicationData!$E:$E,AllPublicationData!$A:$A,'Publication Table (%)'!$B91,AllPublicationData!$B:$B,'Publication Table (%)'!R$7)))))))</f>
        <v>7.4539739559946111E-2</v>
      </c>
      <c r="S91" s="96">
        <f>IF('Publication Table (%)'!$C$5="All Cancelled Operations",
IFERROR(SUMIFS(AllPublicationData!$F:$F,AllPublicationData!$A:$A,'Publication Table (%)'!$B91,AllPublicationData!$B:$B,'Publication Table (%)'!$C$4,AllPublicationData!$D:$D,'Publication Table (%)'!S$7)/
SUMIFS(AllPublicationData!$E:$E,AllPublicationData!$A:$A,'Publication Table (%)'!$B91,AllPublicationData!$B:$B,'Publication Table (%)'!$C$4,AllPublicationData!$D:$D,'Publication Table (%)'!S$7),
SUMIFS(AllPublicationData!$F:$F,AllPublicationData!$A:$A,'Publication Table (%)'!$B91,AllPublicationData!$B:$B,'Publication Table (%)'!S$7)/
SUMIFS(AllPublicationData!$E:$E,AllPublicationData!$A:$A,'Publication Table (%)'!$B91,AllPublicationData!$B:$B,'Publication Table (%)'!S$7)),
IF('Publication Table (%)'!$C$5="Operations cancelled by patient",
IFERROR(SUMIFS(AllPublicationData!$G:$G,AllPublicationData!$A:$A,'Publication Table (%)'!$B91,AllPublicationData!$B:$B,'Publication Table (%)'!$C$4,AllPublicationData!$D:$D,'Publication Table (%)'!S$7)/
SUMIFS(AllPublicationData!$E:$E,AllPublicationData!$A:$A,'Publication Table (%)'!$B91,AllPublicationData!$B:$B,'Publication Table (%)'!$C$4,AllPublicationData!$D:$D,'Publication Table (%)'!S$7),
SUMIFS(AllPublicationData!$G:$G,AllPublicationData!$A:$A,'Publication Table (%)'!$B91,AllPublicationData!$B:$B,'Publication Table (%)'!S$7)/
SUMIFS(AllPublicationData!$E:$E,AllPublicationData!$A:$A,'Publication Table (%)'!$B91,AllPublicationData!$B:$B,'Publication Table (%)'!S$7)),
IF('Publication Table (%)'!$C$5="Operations cancelled for clinical reasons",
IFERROR(SUMIFS(AllPublicationData!$H:$H,AllPublicationData!$A:$A,'Publication Table (%)'!$B91,AllPublicationData!$B:$B,'Publication Table (%)'!$C$4,AllPublicationData!$D:$D,'Publication Table (%)'!S$7)/
SUMIFS(AllPublicationData!$E:$E,AllPublicationData!$A:$A,'Publication Table (%)'!$B91,AllPublicationData!$B:$B,'Publication Table (%)'!$C$4,AllPublicationData!$D:$D,'Publication Table (%)'!S$7),
SUMIFS(AllPublicationData!$H:$H,AllPublicationData!$A:$A,'Publication Table (%)'!$B91,AllPublicationData!$B:$B,'Publication Table (%)'!S$7)/
SUMIFS(AllPublicationData!$E:$E,AllPublicationData!$A:$A,'Publication Table (%)'!$B91,AllPublicationData!$B:$B,'Publication Table (%)'!S$7)),
IF('Publication Table (%)'!$C$5="Operations cancelled for non-clinical/capacity reasons",
IFERROR(SUMIFS(AllPublicationData!$I:$I,AllPublicationData!$A:$A,'Publication Table (%)'!$B91,AllPublicationData!$B:$B,'Publication Table (%)'!$C$4,AllPublicationData!$D:$D,'Publication Table (%)'!S$7)/
SUMIFS(AllPublicationData!$E:$E,AllPublicationData!$A:$A,'Publication Table (%)'!$B91,AllPublicationData!$B:$B,'Publication Table (%)'!$C$4,AllPublicationData!$D:$D,'Publication Table (%)'!S$7),
SUMIFS(AllPublicationData!$I:$I,AllPublicationData!$A:$A,'Publication Table (%)'!$B91,AllPublicationData!$B:$B,'Publication Table (%)'!S$7)/
SUMIFS(AllPublicationData!$E:$E,AllPublicationData!$A:$A,'Publication Table (%)'!$B91,AllPublicationData!$B:$B,'Publication Table (%)'!S$7)),
IF('Publication Table (%)'!$C$5="Cancellations for other reasons",
IFERROR(SUMIFS(AllPublicationData!$J:$J,AllPublicationData!$A:$A,'Publication Table (%)'!$B91,AllPublicationData!$B:$B,'Publication Table (%)'!$C$4,AllPublicationData!$D:$D,'Publication Table (%)'!S$7)/
SUMIFS(AllPublicationData!$E:$E,AllPublicationData!$A:$A,'Publication Table (%)'!$B91,AllPublicationData!$B:$B,'Publication Table (%)'!$C$4,AllPublicationData!$D:$D,'Publication Table (%)'!S$7),
SUMIFS(AllPublicationData!$J:$J,AllPublicationData!$A:$A,'Publication Table (%)'!$B91,AllPublicationData!$B:$B,'Publication Table (%)'!S$7)/
SUMIFS(AllPublicationData!$E:$E,AllPublicationData!$A:$A,'Publication Table (%)'!$B91,AllPublicationData!$B:$B,'Publication Table (%)'!S$7)))))))</f>
        <v>0.11702127659574468</v>
      </c>
    </row>
    <row r="92" spans="2:19" x14ac:dyDescent="0.35">
      <c r="B92" s="89">
        <v>42856</v>
      </c>
      <c r="C92" s="112">
        <f>IF('Publication Table (%)'!$C$5="All Cancelled Operations",
SUMIFS(AllPublicationData!$F:$F,AllPublicationData!$A:$A,'Publication Table (%)'!$B92,AllPublicationData!$B:$B,'Publication Table (%)'!$C$4),
IF('Publication Table (%)'!$C$5="Operations cancelled by patient",
SUMIFS(AllPublicationData!$G:$G,AllPublicationData!$A:$A,'Publication Table (%)'!$B92,AllPublicationData!$B:$B,'Publication Table (%)'!$C$4),
IF('Publication Table (%)'!$C$5="Operations cancelled for clinical reasons",
SUMIFS(AllPublicationData!$H:$H,AllPublicationData!$A:$A,'Publication Table (%)'!$B92,AllPublicationData!$B:$B,'Publication Table (%)'!$C$4),
IF('Publication Table (%)'!$C$5="Operations cancelled for non-clinical/capacity reasons",
SUMIFS(AllPublicationData!$I:$I,AllPublicationData!$A:$A,'Publication Table (%)'!$B92,AllPublicationData!$B:$B,'Publication Table (%)'!$C$4),
IF('Publication Table (%)'!$C$5="Cancellations for other reasons",
SUMIFS(AllPublicationData!$J:$J,AllPublicationData!$A:$A,'Publication Table (%)'!$B92,AllPublicationData!$B:$B,'Publication Table (%)'!$C$4))))))+
IF(AND($C$4="NHS Scotland",$C$5="All Cancelled Operations"),
SUMIFS(AllPublicationData!$F:$F,AllPublicationData!$A:$A,'Publication Table (%)'!$B92),
IF(AND($C$4="NHS Scotland",$C$5="Operations cancelled by patient"),
SUMIFS(AllPublicationData!$G:$G,AllPublicationData!$A:$A,'Publication Table (%)'!$B92),
IF(AND($C$4="NHS Scotland",$C$5="Operations cancelled for clinical reasons"),
SUMIFS(AllPublicationData!$H:$H,AllPublicationData!$A:$A,'Publication Table (%)'!$B92),
IF(AND($C$4="NHS Scotland",$C$5="Operations cancelled for non-clinical/capacity reasons"),
SUMIFS(AllPublicationData!$I:$I,AllPublicationData!$A:$A,'Publication Table (%)'!$B92),
IF(AND($C$4="NHS Scotland",$C$5="Cancellations for other reasons"),
SUMIFS(AllPublicationData!$J:$J,AllPublicationData!$A:$A,'Publication Table (%)'!$B92))))))</f>
        <v>2630</v>
      </c>
      <c r="D92" s="110">
        <f>IF(AND('Publication Table (%)'!$C$5="All Cancelled Operations",$C$4&lt;&gt;"NHS Scotland"),
IFERROR(SUMIFS(AllPublicationData!$F:$F,AllPublicationData!$A:$A,'Publication Table (%)'!$B92,AllPublicationData!$B:$B,'Publication Table (%)'!$C$4,AllPublicationData!$D:$D,'Publication Table (%)'!D$7)/
SUMIFS(AllPublicationData!$E:$E,AllPublicationData!$A:$A,'Publication Table (%)'!$B92,AllPublicationData!$B:$B,'Publication Table (%)'!$C$4,AllPublicationData!$D:$D,'Publication Table (%)'!D$7),
SUMIFS(AllPublicationData!$F:$F,AllPublicationData!$A:$A,'Publication Table (%)'!$B92,AllPublicationData!$B:$B,'Publication Table (%)'!D$7)/
SUMIFS(AllPublicationData!$E:$E,AllPublicationData!$A:$A,'Publication Table (%)'!$B92,AllPublicationData!$B:$B,'Publication Table (%)'!D$7)),
IF(AND('Publication Table (%)'!$C$5="Operations cancelled by patient",$C$4&lt;&gt;"NHS Scotland"),
IFERROR(SUMIFS(AllPublicationData!$G:$G,AllPublicationData!$A:$A,'Publication Table (%)'!$B92,AllPublicationData!$B:$B,'Publication Table (%)'!$C$4,AllPublicationData!$D:$D,'Publication Table (%)'!D$7)/
SUMIFS(AllPublicationData!$E:$E,AllPublicationData!$A:$A,'Publication Table (%)'!$B92,AllPublicationData!$B:$B,'Publication Table (%)'!$C$4,AllPublicationData!$D:$D,'Publication Table (%)'!D$7),
SUMIFS(AllPublicationData!$G:$G,AllPublicationData!$A:$A,'Publication Table (%)'!$B92,AllPublicationData!$B:$B,'Publication Table (%)'!D$7)/
SUMIFS(AllPublicationData!$E:$E,AllPublicationData!$A:$A,'Publication Table (%)'!$B92,AllPublicationData!$B:$B,'Publication Table (%)'!D$7)),
IF(AND('Publication Table (%)'!$C$5="Operations cancelled for clinical reasons",$C$4&lt;&gt;"NHS Scotland"),
IFERROR(SUMIFS(AllPublicationData!$H:$H,AllPublicationData!$A:$A,'Publication Table (%)'!$B92,AllPublicationData!$B:$B,'Publication Table (%)'!$C$4,AllPublicationData!$D:$D,'Publication Table (%)'!D$7)/
SUMIFS(AllPublicationData!$E:$E,AllPublicationData!$A:$A,'Publication Table (%)'!$B92,AllPublicationData!$B:$B,'Publication Table (%)'!$C$4,AllPublicationData!$D:$D,'Publication Table (%)'!D$7),
SUMIFS(AllPublicationData!$H:$H,AllPublicationData!$A:$A,'Publication Table (%)'!$B92,AllPublicationData!$B:$B,'Publication Table (%)'!D$7)/
SUMIFS(AllPublicationData!$E:$E,AllPublicationData!$A:$A,'Publication Table (%)'!$B92,AllPublicationData!$B:$B,'Publication Table (%)'!D$7)),
IF(AND('Publication Table (%)'!$C$5="Operations cancelled for non-clinical/capacity reasons",$C$4&lt;&gt;"NHS Scotland"),
IFERROR(SUMIFS(AllPublicationData!$I:$I,AllPublicationData!$A:$A,'Publication Table (%)'!$B92,AllPublicationData!$B:$B,'Publication Table (%)'!$C$4,AllPublicationData!$D:$D,'Publication Table (%)'!D$7)/
SUMIFS(AllPublicationData!$E:$E,AllPublicationData!$A:$A,'Publication Table (%)'!$B92,AllPublicationData!$B:$B,'Publication Table (%)'!$C$4,AllPublicationData!$D:$D,'Publication Table (%)'!D$7),
SUMIFS(AllPublicationData!$I:$I,AllPublicationData!$A:$A,'Publication Table (%)'!$B92,AllPublicationData!$B:$B,'Publication Table (%)'!D$7)/
SUMIFS(AllPublicationData!$E:$E,AllPublicationData!$A:$A,'Publication Table (%)'!$B92,AllPublicationData!$B:$B,'Publication Table (%)'!D$7)),
IF(AND('Publication Table (%)'!$C$5="Cancellations for other reasons",$C$4&lt;&gt;"NHS Scotland"),
IFERROR(SUMIFS(AllPublicationData!$J:$J,AllPublicationData!$A:$A,'Publication Table (%)'!$B92,AllPublicationData!$B:$B,'Publication Table (%)'!$C$4,AllPublicationData!$D:$D,'Publication Table (%)'!D$7)/
SUMIFS(AllPublicationData!$E:$E,AllPublicationData!$A:$A,'Publication Table (%)'!$B92,AllPublicationData!$B:$B,'Publication Table (%)'!$C$4,AllPublicationData!$D:$D,'Publication Table (%)'!D$7),
SUMIFS(AllPublicationData!$J:$J,AllPublicationData!$A:$A,'Publication Table (%)'!$B92,AllPublicationData!$B:$B,'Publication Table (%)'!D$7)/
SUMIFS(AllPublicationData!$E:$E,AllPublicationData!$A:$A,'Publication Table (%)'!$B92,AllPublicationData!$B:$B,'Publication Table (%)'!D$7)),
IF(AND($C$4="NHS Scotland",$C$5="All Cancelled Operations"),
SUMIFS(AllPublicationData!$F:$F,AllPublicationData!$A:$A,'Publication Table'!$B92)/
SUMIFS(AllPublicationData!$E:$E,AllPublicationData!$A:$A,'Publication Table'!$B92),
IF(AND($C$4="NHS Scotland",$C$5="Operations cancelled by patient"),
SUMIFS(AllPublicationData!$G:$G,AllPublicationData!$A:$A,'Publication Table'!$B92)/
SUMIFS(AllPublicationData!$E:$E,AllPublicationData!$A:$A,'Publication Table'!$B92),
IF(AND($C$4="NHS Scotland",$C$5="Operations cancelled for clinical reasons"),
SUMIFS(AllPublicationData!$H:$H,AllPublicationData!$A:$A,'Publication Table'!$B92)/
SUMIFS(AllPublicationData!$E:$E,AllPublicationData!$A:$A,'Publication Table'!$B92),
IF(AND($C$4="NHS Scotland",$C$5="Operations cancelled for non-clinical/capacity reasons"),
SUMIFS(AllPublicationData!$I:$I,AllPublicationData!$A:$A,'Publication Table'!$B92)/
SUMIFS(AllPublicationData!$E:$E,AllPublicationData!$A:$A,'Publication Table'!$B92),
IF(AND($C$4="NHS Scotland",$C$5="Cancellations for other reasons"),
SUMIFS(AllPublicationData!$J:$J,AllPublicationData!$A:$A,'Publication Table'!$B92)/
SUMIFS(AllPublicationData!$E:$E,AllPublicationData!$A:$A,'Publication Table'!$B92)))))))))))</f>
        <v>8.767543421008768E-2</v>
      </c>
      <c r="E92" s="96">
        <f>IF('Publication Table (%)'!$C$5="All Cancelled Operations",
IFERROR(SUMIFS(AllPublicationData!$F:$F,AllPublicationData!$A:$A,'Publication Table (%)'!$B92,AllPublicationData!$B:$B,'Publication Table (%)'!$C$4,AllPublicationData!$D:$D,'Publication Table (%)'!E$7)/
SUMIFS(AllPublicationData!$E:$E,AllPublicationData!$A:$A,'Publication Table (%)'!$B92,AllPublicationData!$B:$B,'Publication Table (%)'!$C$4,AllPublicationData!$D:$D,'Publication Table (%)'!E$7),
SUMIFS(AllPublicationData!$F:$F,AllPublicationData!$A:$A,'Publication Table (%)'!$B92,AllPublicationData!$B:$B,'Publication Table (%)'!E$7)/
SUMIFS(AllPublicationData!$E:$E,AllPublicationData!$A:$A,'Publication Table (%)'!$B92,AllPublicationData!$B:$B,'Publication Table (%)'!E$7)),
IF('Publication Table (%)'!$C$5="Operations cancelled by patient",
IFERROR(SUMIFS(AllPublicationData!$G:$G,AllPublicationData!$A:$A,'Publication Table (%)'!$B92,AllPublicationData!$B:$B,'Publication Table (%)'!$C$4,AllPublicationData!$D:$D,'Publication Table (%)'!E$7)/
SUMIFS(AllPublicationData!$E:$E,AllPublicationData!$A:$A,'Publication Table (%)'!$B92,AllPublicationData!$B:$B,'Publication Table (%)'!$C$4,AllPublicationData!$D:$D,'Publication Table (%)'!E$7),
SUMIFS(AllPublicationData!$G:$G,AllPublicationData!$A:$A,'Publication Table (%)'!$B92,AllPublicationData!$B:$B,'Publication Table (%)'!E$7)/
SUMIFS(AllPublicationData!$E:$E,AllPublicationData!$A:$A,'Publication Table (%)'!$B92,AllPublicationData!$B:$B,'Publication Table (%)'!E$7)),
IF('Publication Table (%)'!$C$5="Operations cancelled for clinical reasons",
IFERROR(SUMIFS(AllPublicationData!$H:$H,AllPublicationData!$A:$A,'Publication Table (%)'!$B92,AllPublicationData!$B:$B,'Publication Table (%)'!$C$4,AllPublicationData!$D:$D,'Publication Table (%)'!E$7)/
SUMIFS(AllPublicationData!$E:$E,AllPublicationData!$A:$A,'Publication Table (%)'!$B92,AllPublicationData!$B:$B,'Publication Table (%)'!$C$4,AllPublicationData!$D:$D,'Publication Table (%)'!E$7),
SUMIFS(AllPublicationData!$H:$H,AllPublicationData!$A:$A,'Publication Table (%)'!$B92,AllPublicationData!$B:$B,'Publication Table (%)'!E$7)/
SUMIFS(AllPublicationData!$E:$E,AllPublicationData!$A:$A,'Publication Table (%)'!$B92,AllPublicationData!$B:$B,'Publication Table (%)'!E$7)),
IF('Publication Table (%)'!$C$5="Operations cancelled for non-clinical/capacity reasons",
IFERROR(SUMIFS(AllPublicationData!$I:$I,AllPublicationData!$A:$A,'Publication Table (%)'!$B92,AllPublicationData!$B:$B,'Publication Table (%)'!$C$4,AllPublicationData!$D:$D,'Publication Table (%)'!E$7)/
SUMIFS(AllPublicationData!$E:$E,AllPublicationData!$A:$A,'Publication Table (%)'!$B92,AllPublicationData!$B:$B,'Publication Table (%)'!$C$4,AllPublicationData!$D:$D,'Publication Table (%)'!E$7),
SUMIFS(AllPublicationData!$I:$I,AllPublicationData!$A:$A,'Publication Table (%)'!$B92,AllPublicationData!$B:$B,'Publication Table (%)'!E$7)/
SUMIFS(AllPublicationData!$E:$E,AllPublicationData!$A:$A,'Publication Table (%)'!$B92,AllPublicationData!$B:$B,'Publication Table (%)'!E$7)),
IF('Publication Table (%)'!$C$5="Cancellations for other reasons",
IFERROR(SUMIFS(AllPublicationData!$J:$J,AllPublicationData!$A:$A,'Publication Table (%)'!$B92,AllPublicationData!$B:$B,'Publication Table (%)'!$C$4,AllPublicationData!$D:$D,'Publication Table (%)'!E$7)/
SUMIFS(AllPublicationData!$E:$E,AllPublicationData!$A:$A,'Publication Table (%)'!$B92,AllPublicationData!$B:$B,'Publication Table (%)'!$C$4,AllPublicationData!$D:$D,'Publication Table (%)'!E$7),
SUMIFS(AllPublicationData!$J:$J,AllPublicationData!$A:$A,'Publication Table (%)'!$B92,AllPublicationData!$B:$B,'Publication Table (%)'!E$7)/
SUMIFS(AllPublicationData!$E:$E,AllPublicationData!$A:$A,'Publication Table (%)'!$B92,AllPublicationData!$B:$B,'Publication Table (%)'!E$7)))))))</f>
        <v>6.780776826859776E-2</v>
      </c>
      <c r="F92" s="96">
        <f>IF('Publication Table (%)'!$C$5="All Cancelled Operations",
IFERROR(SUMIFS(AllPublicationData!$F:$F,AllPublicationData!$A:$A,'Publication Table (%)'!$B92,AllPublicationData!$B:$B,'Publication Table (%)'!$C$4,AllPublicationData!$D:$D,'Publication Table (%)'!F$7)/
SUMIFS(AllPublicationData!$E:$E,AllPublicationData!$A:$A,'Publication Table (%)'!$B92,AllPublicationData!$B:$B,'Publication Table (%)'!$C$4,AllPublicationData!$D:$D,'Publication Table (%)'!F$7),
SUMIFS(AllPublicationData!$F:$F,AllPublicationData!$A:$A,'Publication Table (%)'!$B92,AllPublicationData!$B:$B,'Publication Table (%)'!F$7)/
SUMIFS(AllPublicationData!$E:$E,AllPublicationData!$A:$A,'Publication Table (%)'!$B92,AllPublicationData!$B:$B,'Publication Table (%)'!F$7)),
IF('Publication Table (%)'!$C$5="Operations cancelled by patient",
IFERROR(SUMIFS(AllPublicationData!$G:$G,AllPublicationData!$A:$A,'Publication Table (%)'!$B92,AllPublicationData!$B:$B,'Publication Table (%)'!$C$4,AllPublicationData!$D:$D,'Publication Table (%)'!F$7)/
SUMIFS(AllPublicationData!$E:$E,AllPublicationData!$A:$A,'Publication Table (%)'!$B92,AllPublicationData!$B:$B,'Publication Table (%)'!$C$4,AllPublicationData!$D:$D,'Publication Table (%)'!F$7),
SUMIFS(AllPublicationData!$G:$G,AllPublicationData!$A:$A,'Publication Table (%)'!$B92,AllPublicationData!$B:$B,'Publication Table (%)'!F$7)/
SUMIFS(AllPublicationData!$E:$E,AllPublicationData!$A:$A,'Publication Table (%)'!$B92,AllPublicationData!$B:$B,'Publication Table (%)'!F$7)),
IF('Publication Table (%)'!$C$5="Operations cancelled for clinical reasons",
IFERROR(SUMIFS(AllPublicationData!$H:$H,AllPublicationData!$A:$A,'Publication Table (%)'!$B92,AllPublicationData!$B:$B,'Publication Table (%)'!$C$4,AllPublicationData!$D:$D,'Publication Table (%)'!F$7)/
SUMIFS(AllPublicationData!$E:$E,AllPublicationData!$A:$A,'Publication Table (%)'!$B92,AllPublicationData!$B:$B,'Publication Table (%)'!$C$4,AllPublicationData!$D:$D,'Publication Table (%)'!F$7),
SUMIFS(AllPublicationData!$H:$H,AllPublicationData!$A:$A,'Publication Table (%)'!$B92,AllPublicationData!$B:$B,'Publication Table (%)'!F$7)/
SUMIFS(AllPublicationData!$E:$E,AllPublicationData!$A:$A,'Publication Table (%)'!$B92,AllPublicationData!$B:$B,'Publication Table (%)'!F$7)),
IF('Publication Table (%)'!$C$5="Operations cancelled for non-clinical/capacity reasons",
IFERROR(SUMIFS(AllPublicationData!$I:$I,AllPublicationData!$A:$A,'Publication Table (%)'!$B92,AllPublicationData!$B:$B,'Publication Table (%)'!$C$4,AllPublicationData!$D:$D,'Publication Table (%)'!F$7)/
SUMIFS(AllPublicationData!$E:$E,AllPublicationData!$A:$A,'Publication Table (%)'!$B92,AllPublicationData!$B:$B,'Publication Table (%)'!$C$4,AllPublicationData!$D:$D,'Publication Table (%)'!F$7),
SUMIFS(AllPublicationData!$I:$I,AllPublicationData!$A:$A,'Publication Table (%)'!$B92,AllPublicationData!$B:$B,'Publication Table (%)'!F$7)/
SUMIFS(AllPublicationData!$E:$E,AllPublicationData!$A:$A,'Publication Table (%)'!$B92,AllPublicationData!$B:$B,'Publication Table (%)'!F$7)),
IF('Publication Table (%)'!$C$5="Cancellations for other reasons",
IFERROR(SUMIFS(AllPublicationData!$J:$J,AllPublicationData!$A:$A,'Publication Table (%)'!$B92,AllPublicationData!$B:$B,'Publication Table (%)'!$C$4,AllPublicationData!$D:$D,'Publication Table (%)'!F$7)/
SUMIFS(AllPublicationData!$E:$E,AllPublicationData!$A:$A,'Publication Table (%)'!$B92,AllPublicationData!$B:$B,'Publication Table (%)'!$C$4,AllPublicationData!$D:$D,'Publication Table (%)'!F$7),
SUMIFS(AllPublicationData!$J:$J,AllPublicationData!$A:$A,'Publication Table (%)'!$B92,AllPublicationData!$B:$B,'Publication Table (%)'!F$7)/
SUMIFS(AllPublicationData!$E:$E,AllPublicationData!$A:$A,'Publication Table (%)'!$B92,AllPublicationData!$B:$B,'Publication Table (%)'!F$7)))))))</f>
        <v>0.11818181818181818</v>
      </c>
      <c r="G92" s="96">
        <f>IF('Publication Table (%)'!$C$5="All Cancelled Operations",
IFERROR(SUMIFS(AllPublicationData!$F:$F,AllPublicationData!$A:$A,'Publication Table (%)'!$B92,AllPublicationData!$B:$B,'Publication Table (%)'!$C$4,AllPublicationData!$D:$D,'Publication Table (%)'!G$7)/
SUMIFS(AllPublicationData!$E:$E,AllPublicationData!$A:$A,'Publication Table (%)'!$B92,AllPublicationData!$B:$B,'Publication Table (%)'!$C$4,AllPublicationData!$D:$D,'Publication Table (%)'!G$7),
SUMIFS(AllPublicationData!$F:$F,AllPublicationData!$A:$A,'Publication Table (%)'!$B92,AllPublicationData!$B:$B,'Publication Table (%)'!G$7)/
SUMIFS(AllPublicationData!$E:$E,AllPublicationData!$A:$A,'Publication Table (%)'!$B92,AllPublicationData!$B:$B,'Publication Table (%)'!G$7)),
IF('Publication Table (%)'!$C$5="Operations cancelled by patient",
IFERROR(SUMIFS(AllPublicationData!$G:$G,AllPublicationData!$A:$A,'Publication Table (%)'!$B92,AllPublicationData!$B:$B,'Publication Table (%)'!$C$4,AllPublicationData!$D:$D,'Publication Table (%)'!G$7)/
SUMIFS(AllPublicationData!$E:$E,AllPublicationData!$A:$A,'Publication Table (%)'!$B92,AllPublicationData!$B:$B,'Publication Table (%)'!$C$4,AllPublicationData!$D:$D,'Publication Table (%)'!G$7),
SUMIFS(AllPublicationData!$G:$G,AllPublicationData!$A:$A,'Publication Table (%)'!$B92,AllPublicationData!$B:$B,'Publication Table (%)'!G$7)/
SUMIFS(AllPublicationData!$E:$E,AllPublicationData!$A:$A,'Publication Table (%)'!$B92,AllPublicationData!$B:$B,'Publication Table (%)'!G$7)),
IF('Publication Table (%)'!$C$5="Operations cancelled for clinical reasons",
IFERROR(SUMIFS(AllPublicationData!$H:$H,AllPublicationData!$A:$A,'Publication Table (%)'!$B92,AllPublicationData!$B:$B,'Publication Table (%)'!$C$4,AllPublicationData!$D:$D,'Publication Table (%)'!G$7)/
SUMIFS(AllPublicationData!$E:$E,AllPublicationData!$A:$A,'Publication Table (%)'!$B92,AllPublicationData!$B:$B,'Publication Table (%)'!$C$4,AllPublicationData!$D:$D,'Publication Table (%)'!G$7),
SUMIFS(AllPublicationData!$H:$H,AllPublicationData!$A:$A,'Publication Table (%)'!$B92,AllPublicationData!$B:$B,'Publication Table (%)'!G$7)/
SUMIFS(AllPublicationData!$E:$E,AllPublicationData!$A:$A,'Publication Table (%)'!$B92,AllPublicationData!$B:$B,'Publication Table (%)'!G$7)),
IF('Publication Table (%)'!$C$5="Operations cancelled for non-clinical/capacity reasons",
IFERROR(SUMIFS(AllPublicationData!$I:$I,AllPublicationData!$A:$A,'Publication Table (%)'!$B92,AllPublicationData!$B:$B,'Publication Table (%)'!$C$4,AllPublicationData!$D:$D,'Publication Table (%)'!G$7)/
SUMIFS(AllPublicationData!$E:$E,AllPublicationData!$A:$A,'Publication Table (%)'!$B92,AllPublicationData!$B:$B,'Publication Table (%)'!$C$4,AllPublicationData!$D:$D,'Publication Table (%)'!G$7),
SUMIFS(AllPublicationData!$I:$I,AllPublicationData!$A:$A,'Publication Table (%)'!$B92,AllPublicationData!$B:$B,'Publication Table (%)'!G$7)/
SUMIFS(AllPublicationData!$E:$E,AllPublicationData!$A:$A,'Publication Table (%)'!$B92,AllPublicationData!$B:$B,'Publication Table (%)'!G$7)),
IF('Publication Table (%)'!$C$5="Cancellations for other reasons",
IFERROR(SUMIFS(AllPublicationData!$J:$J,AllPublicationData!$A:$A,'Publication Table (%)'!$B92,AllPublicationData!$B:$B,'Publication Table (%)'!$C$4,AllPublicationData!$D:$D,'Publication Table (%)'!G$7)/
SUMIFS(AllPublicationData!$E:$E,AllPublicationData!$A:$A,'Publication Table (%)'!$B92,AllPublicationData!$B:$B,'Publication Table (%)'!$C$4,AllPublicationData!$D:$D,'Publication Table (%)'!G$7),
SUMIFS(AllPublicationData!$J:$J,AllPublicationData!$A:$A,'Publication Table (%)'!$B92,AllPublicationData!$B:$B,'Publication Table (%)'!G$7)/
SUMIFS(AllPublicationData!$E:$E,AllPublicationData!$A:$A,'Publication Table (%)'!$B92,AllPublicationData!$B:$B,'Publication Table (%)'!G$7)))))))</f>
        <v>0.10021321961620469</v>
      </c>
      <c r="H92" s="96">
        <f>IF('Publication Table (%)'!$C$5="All Cancelled Operations",
IFERROR(SUMIFS(AllPublicationData!$F:$F,AllPublicationData!$A:$A,'Publication Table (%)'!$B92,AllPublicationData!$B:$B,'Publication Table (%)'!$C$4,AllPublicationData!$D:$D,'Publication Table (%)'!H$7)/
SUMIFS(AllPublicationData!$E:$E,AllPublicationData!$A:$A,'Publication Table (%)'!$B92,AllPublicationData!$B:$B,'Publication Table (%)'!$C$4,AllPublicationData!$D:$D,'Publication Table (%)'!H$7),
SUMIFS(AllPublicationData!$F:$F,AllPublicationData!$A:$A,'Publication Table (%)'!$B92,AllPublicationData!$B:$B,'Publication Table (%)'!H$7)/
SUMIFS(AllPublicationData!$E:$E,AllPublicationData!$A:$A,'Publication Table (%)'!$B92,AllPublicationData!$B:$B,'Publication Table (%)'!H$7)),
IF('Publication Table (%)'!$C$5="Operations cancelled by patient",
IFERROR(SUMIFS(AllPublicationData!$G:$G,AllPublicationData!$A:$A,'Publication Table (%)'!$B92,AllPublicationData!$B:$B,'Publication Table (%)'!$C$4,AllPublicationData!$D:$D,'Publication Table (%)'!H$7)/
SUMIFS(AllPublicationData!$E:$E,AllPublicationData!$A:$A,'Publication Table (%)'!$B92,AllPublicationData!$B:$B,'Publication Table (%)'!$C$4,AllPublicationData!$D:$D,'Publication Table (%)'!H$7),
SUMIFS(AllPublicationData!$G:$G,AllPublicationData!$A:$A,'Publication Table (%)'!$B92,AllPublicationData!$B:$B,'Publication Table (%)'!H$7)/
SUMIFS(AllPublicationData!$E:$E,AllPublicationData!$A:$A,'Publication Table (%)'!$B92,AllPublicationData!$B:$B,'Publication Table (%)'!H$7)),
IF('Publication Table (%)'!$C$5="Operations cancelled for clinical reasons",
IFERROR(SUMIFS(AllPublicationData!$H:$H,AllPublicationData!$A:$A,'Publication Table (%)'!$B92,AllPublicationData!$B:$B,'Publication Table (%)'!$C$4,AllPublicationData!$D:$D,'Publication Table (%)'!H$7)/
SUMIFS(AllPublicationData!$E:$E,AllPublicationData!$A:$A,'Publication Table (%)'!$B92,AllPublicationData!$B:$B,'Publication Table (%)'!$C$4,AllPublicationData!$D:$D,'Publication Table (%)'!H$7),
SUMIFS(AllPublicationData!$H:$H,AllPublicationData!$A:$A,'Publication Table (%)'!$B92,AllPublicationData!$B:$B,'Publication Table (%)'!H$7)/
SUMIFS(AllPublicationData!$E:$E,AllPublicationData!$A:$A,'Publication Table (%)'!$B92,AllPublicationData!$B:$B,'Publication Table (%)'!H$7)),
IF('Publication Table (%)'!$C$5="Operations cancelled for non-clinical/capacity reasons",
IFERROR(SUMIFS(AllPublicationData!$I:$I,AllPublicationData!$A:$A,'Publication Table (%)'!$B92,AllPublicationData!$B:$B,'Publication Table (%)'!$C$4,AllPublicationData!$D:$D,'Publication Table (%)'!H$7)/
SUMIFS(AllPublicationData!$E:$E,AllPublicationData!$A:$A,'Publication Table (%)'!$B92,AllPublicationData!$B:$B,'Publication Table (%)'!$C$4,AllPublicationData!$D:$D,'Publication Table (%)'!H$7),
SUMIFS(AllPublicationData!$I:$I,AllPublicationData!$A:$A,'Publication Table (%)'!$B92,AllPublicationData!$B:$B,'Publication Table (%)'!H$7)/
SUMIFS(AllPublicationData!$E:$E,AllPublicationData!$A:$A,'Publication Table (%)'!$B92,AllPublicationData!$B:$B,'Publication Table (%)'!H$7)),
IF('Publication Table (%)'!$C$5="Cancellations for other reasons",
IFERROR(SUMIFS(AllPublicationData!$J:$J,AllPublicationData!$A:$A,'Publication Table (%)'!$B92,AllPublicationData!$B:$B,'Publication Table (%)'!$C$4,AllPublicationData!$D:$D,'Publication Table (%)'!H$7)/
SUMIFS(AllPublicationData!$E:$E,AllPublicationData!$A:$A,'Publication Table (%)'!$B92,AllPublicationData!$B:$B,'Publication Table (%)'!$C$4,AllPublicationData!$D:$D,'Publication Table (%)'!H$7),
SUMIFS(AllPublicationData!$J:$J,AllPublicationData!$A:$A,'Publication Table (%)'!$B92,AllPublicationData!$B:$B,'Publication Table (%)'!H$7)/
SUMIFS(AllPublicationData!$E:$E,AllPublicationData!$A:$A,'Publication Table (%)'!$B92,AllPublicationData!$B:$B,'Publication Table (%)'!H$7)))))))</f>
        <v>6.9186418962203719E-2</v>
      </c>
      <c r="I92" s="96">
        <f>IF('Publication Table (%)'!$C$5="All Cancelled Operations",
IFERROR(SUMIFS(AllPublicationData!$F:$F,AllPublicationData!$A:$A,'Publication Table (%)'!$B92,AllPublicationData!$B:$B,'Publication Table (%)'!$C$4,AllPublicationData!$D:$D,'Publication Table (%)'!I$7)/
SUMIFS(AllPublicationData!$E:$E,AllPublicationData!$A:$A,'Publication Table (%)'!$B92,AllPublicationData!$B:$B,'Publication Table (%)'!$C$4,AllPublicationData!$D:$D,'Publication Table (%)'!I$7),
SUMIFS(AllPublicationData!$F:$F,AllPublicationData!$A:$A,'Publication Table (%)'!$B92,AllPublicationData!$B:$B,'Publication Table (%)'!I$7)/
SUMIFS(AllPublicationData!$E:$E,AllPublicationData!$A:$A,'Publication Table (%)'!$B92,AllPublicationData!$B:$B,'Publication Table (%)'!I$7)),
IF('Publication Table (%)'!$C$5="Operations cancelled by patient",
IFERROR(SUMIFS(AllPublicationData!$G:$G,AllPublicationData!$A:$A,'Publication Table (%)'!$B92,AllPublicationData!$B:$B,'Publication Table (%)'!$C$4,AllPublicationData!$D:$D,'Publication Table (%)'!I$7)/
SUMIFS(AllPublicationData!$E:$E,AllPublicationData!$A:$A,'Publication Table (%)'!$B92,AllPublicationData!$B:$B,'Publication Table (%)'!$C$4,AllPublicationData!$D:$D,'Publication Table (%)'!I$7),
SUMIFS(AllPublicationData!$G:$G,AllPublicationData!$A:$A,'Publication Table (%)'!$B92,AllPublicationData!$B:$B,'Publication Table (%)'!I$7)/
SUMIFS(AllPublicationData!$E:$E,AllPublicationData!$A:$A,'Publication Table (%)'!$B92,AllPublicationData!$B:$B,'Publication Table (%)'!I$7)),
IF('Publication Table (%)'!$C$5="Operations cancelled for clinical reasons",
IFERROR(SUMIFS(AllPublicationData!$H:$H,AllPublicationData!$A:$A,'Publication Table (%)'!$B92,AllPublicationData!$B:$B,'Publication Table (%)'!$C$4,AllPublicationData!$D:$D,'Publication Table (%)'!I$7)/
SUMIFS(AllPublicationData!$E:$E,AllPublicationData!$A:$A,'Publication Table (%)'!$B92,AllPublicationData!$B:$B,'Publication Table (%)'!$C$4,AllPublicationData!$D:$D,'Publication Table (%)'!I$7),
SUMIFS(AllPublicationData!$H:$H,AllPublicationData!$A:$A,'Publication Table (%)'!$B92,AllPublicationData!$B:$B,'Publication Table (%)'!I$7)/
SUMIFS(AllPublicationData!$E:$E,AllPublicationData!$A:$A,'Publication Table (%)'!$B92,AllPublicationData!$B:$B,'Publication Table (%)'!I$7)),
IF('Publication Table (%)'!$C$5="Operations cancelled for non-clinical/capacity reasons",
IFERROR(SUMIFS(AllPublicationData!$I:$I,AllPublicationData!$A:$A,'Publication Table (%)'!$B92,AllPublicationData!$B:$B,'Publication Table (%)'!$C$4,AllPublicationData!$D:$D,'Publication Table (%)'!I$7)/
SUMIFS(AllPublicationData!$E:$E,AllPublicationData!$A:$A,'Publication Table (%)'!$B92,AllPublicationData!$B:$B,'Publication Table (%)'!$C$4,AllPublicationData!$D:$D,'Publication Table (%)'!I$7),
SUMIFS(AllPublicationData!$I:$I,AllPublicationData!$A:$A,'Publication Table (%)'!$B92,AllPublicationData!$B:$B,'Publication Table (%)'!I$7)/
SUMIFS(AllPublicationData!$E:$E,AllPublicationData!$A:$A,'Publication Table (%)'!$B92,AllPublicationData!$B:$B,'Publication Table (%)'!I$7)),
IF('Publication Table (%)'!$C$5="Cancellations for other reasons",
IFERROR(SUMIFS(AllPublicationData!$J:$J,AllPublicationData!$A:$A,'Publication Table (%)'!$B92,AllPublicationData!$B:$B,'Publication Table (%)'!$C$4,AllPublicationData!$D:$D,'Publication Table (%)'!I$7)/
SUMIFS(AllPublicationData!$E:$E,AllPublicationData!$A:$A,'Publication Table (%)'!$B92,AllPublicationData!$B:$B,'Publication Table (%)'!$C$4,AllPublicationData!$D:$D,'Publication Table (%)'!I$7),
SUMIFS(AllPublicationData!$J:$J,AllPublicationData!$A:$A,'Publication Table (%)'!$B92,AllPublicationData!$B:$B,'Publication Table (%)'!I$7)/
SUMIFS(AllPublicationData!$E:$E,AllPublicationData!$A:$A,'Publication Table (%)'!$B92,AllPublicationData!$B:$B,'Publication Table (%)'!I$7)))))))</f>
        <v>8.5294117647058826E-2</v>
      </c>
      <c r="J92" s="96">
        <f>IF('Publication Table (%)'!$C$5="All Cancelled Operations",
IFERROR(SUMIFS(AllPublicationData!$F:$F,AllPublicationData!$A:$A,'Publication Table (%)'!$B92,AllPublicationData!$B:$B,'Publication Table (%)'!$C$4,AllPublicationData!$D:$D,'Publication Table (%)'!J$7)/
SUMIFS(AllPublicationData!$E:$E,AllPublicationData!$A:$A,'Publication Table (%)'!$B92,AllPublicationData!$B:$B,'Publication Table (%)'!$C$4,AllPublicationData!$D:$D,'Publication Table (%)'!J$7),
SUMIFS(AllPublicationData!$F:$F,AllPublicationData!$A:$A,'Publication Table (%)'!$B92,AllPublicationData!$B:$B,'Publication Table (%)'!J$7)/
SUMIFS(AllPublicationData!$E:$E,AllPublicationData!$A:$A,'Publication Table (%)'!$B92,AllPublicationData!$B:$B,'Publication Table (%)'!J$7)),
IF('Publication Table (%)'!$C$5="Operations cancelled by patient",
IFERROR(SUMIFS(AllPublicationData!$G:$G,AllPublicationData!$A:$A,'Publication Table (%)'!$B92,AllPublicationData!$B:$B,'Publication Table (%)'!$C$4,AllPublicationData!$D:$D,'Publication Table (%)'!J$7)/
SUMIFS(AllPublicationData!$E:$E,AllPublicationData!$A:$A,'Publication Table (%)'!$B92,AllPublicationData!$B:$B,'Publication Table (%)'!$C$4,AllPublicationData!$D:$D,'Publication Table (%)'!J$7),
SUMIFS(AllPublicationData!$G:$G,AllPublicationData!$A:$A,'Publication Table (%)'!$B92,AllPublicationData!$B:$B,'Publication Table (%)'!J$7)/
SUMIFS(AllPublicationData!$E:$E,AllPublicationData!$A:$A,'Publication Table (%)'!$B92,AllPublicationData!$B:$B,'Publication Table (%)'!J$7)),
IF('Publication Table (%)'!$C$5="Operations cancelled for clinical reasons",
IFERROR(SUMIFS(AllPublicationData!$H:$H,AllPublicationData!$A:$A,'Publication Table (%)'!$B92,AllPublicationData!$B:$B,'Publication Table (%)'!$C$4,AllPublicationData!$D:$D,'Publication Table (%)'!J$7)/
SUMIFS(AllPublicationData!$E:$E,AllPublicationData!$A:$A,'Publication Table (%)'!$B92,AllPublicationData!$B:$B,'Publication Table (%)'!$C$4,AllPublicationData!$D:$D,'Publication Table (%)'!J$7),
SUMIFS(AllPublicationData!$H:$H,AllPublicationData!$A:$A,'Publication Table (%)'!$B92,AllPublicationData!$B:$B,'Publication Table (%)'!J$7)/
SUMIFS(AllPublicationData!$E:$E,AllPublicationData!$A:$A,'Publication Table (%)'!$B92,AllPublicationData!$B:$B,'Publication Table (%)'!J$7)),
IF('Publication Table (%)'!$C$5="Operations cancelled for non-clinical/capacity reasons",
IFERROR(SUMIFS(AllPublicationData!$I:$I,AllPublicationData!$A:$A,'Publication Table (%)'!$B92,AllPublicationData!$B:$B,'Publication Table (%)'!$C$4,AllPublicationData!$D:$D,'Publication Table (%)'!J$7)/
SUMIFS(AllPublicationData!$E:$E,AllPublicationData!$A:$A,'Publication Table (%)'!$B92,AllPublicationData!$B:$B,'Publication Table (%)'!$C$4,AllPublicationData!$D:$D,'Publication Table (%)'!J$7),
SUMIFS(AllPublicationData!$I:$I,AllPublicationData!$A:$A,'Publication Table (%)'!$B92,AllPublicationData!$B:$B,'Publication Table (%)'!J$7)/
SUMIFS(AllPublicationData!$E:$E,AllPublicationData!$A:$A,'Publication Table (%)'!$B92,AllPublicationData!$B:$B,'Publication Table (%)'!J$7)),
IF('Publication Table (%)'!$C$5="Cancellations for other reasons",
IFERROR(SUMIFS(AllPublicationData!$J:$J,AllPublicationData!$A:$A,'Publication Table (%)'!$B92,AllPublicationData!$B:$B,'Publication Table (%)'!$C$4,AllPublicationData!$D:$D,'Publication Table (%)'!J$7)/
SUMIFS(AllPublicationData!$E:$E,AllPublicationData!$A:$A,'Publication Table (%)'!$B92,AllPublicationData!$B:$B,'Publication Table (%)'!$C$4,AllPublicationData!$D:$D,'Publication Table (%)'!J$7),
SUMIFS(AllPublicationData!$J:$J,AllPublicationData!$A:$A,'Publication Table (%)'!$B92,AllPublicationData!$B:$B,'Publication Table (%)'!J$7)/
SUMIFS(AllPublicationData!$E:$E,AllPublicationData!$A:$A,'Publication Table (%)'!$B92,AllPublicationData!$B:$B,'Publication Table (%)'!J$7)))))))</f>
        <v>9.7457627118644072E-2</v>
      </c>
      <c r="K92" s="96">
        <f>IF('Publication Table (%)'!$C$5="All Cancelled Operations",
IFERROR(SUMIFS(AllPublicationData!$F:$F,AllPublicationData!$A:$A,'Publication Table (%)'!$B92,AllPublicationData!$B:$B,'Publication Table (%)'!$C$4,AllPublicationData!$D:$D,'Publication Table (%)'!K$7)/
SUMIFS(AllPublicationData!$E:$E,AllPublicationData!$A:$A,'Publication Table (%)'!$B92,AllPublicationData!$B:$B,'Publication Table (%)'!$C$4,AllPublicationData!$D:$D,'Publication Table (%)'!K$7),
SUMIFS(AllPublicationData!$F:$F,AllPublicationData!$A:$A,'Publication Table (%)'!$B92,AllPublicationData!$B:$B,'Publication Table (%)'!K$7)/
SUMIFS(AllPublicationData!$E:$E,AllPublicationData!$A:$A,'Publication Table (%)'!$B92,AllPublicationData!$B:$B,'Publication Table (%)'!K$7)),
IF('Publication Table (%)'!$C$5="Operations cancelled by patient",
IFERROR(SUMIFS(AllPublicationData!$G:$G,AllPublicationData!$A:$A,'Publication Table (%)'!$B92,AllPublicationData!$B:$B,'Publication Table (%)'!$C$4,AllPublicationData!$D:$D,'Publication Table (%)'!K$7)/
SUMIFS(AllPublicationData!$E:$E,AllPublicationData!$A:$A,'Publication Table (%)'!$B92,AllPublicationData!$B:$B,'Publication Table (%)'!$C$4,AllPublicationData!$D:$D,'Publication Table (%)'!K$7),
SUMIFS(AllPublicationData!$G:$G,AllPublicationData!$A:$A,'Publication Table (%)'!$B92,AllPublicationData!$B:$B,'Publication Table (%)'!K$7)/
SUMIFS(AllPublicationData!$E:$E,AllPublicationData!$A:$A,'Publication Table (%)'!$B92,AllPublicationData!$B:$B,'Publication Table (%)'!K$7)),
IF('Publication Table (%)'!$C$5="Operations cancelled for clinical reasons",
IFERROR(SUMIFS(AllPublicationData!$H:$H,AllPublicationData!$A:$A,'Publication Table (%)'!$B92,AllPublicationData!$B:$B,'Publication Table (%)'!$C$4,AllPublicationData!$D:$D,'Publication Table (%)'!K$7)/
SUMIFS(AllPublicationData!$E:$E,AllPublicationData!$A:$A,'Publication Table (%)'!$B92,AllPublicationData!$B:$B,'Publication Table (%)'!$C$4,AllPublicationData!$D:$D,'Publication Table (%)'!K$7),
SUMIFS(AllPublicationData!$H:$H,AllPublicationData!$A:$A,'Publication Table (%)'!$B92,AllPublicationData!$B:$B,'Publication Table (%)'!K$7)/
SUMIFS(AllPublicationData!$E:$E,AllPublicationData!$A:$A,'Publication Table (%)'!$B92,AllPublicationData!$B:$B,'Publication Table (%)'!K$7)),
IF('Publication Table (%)'!$C$5="Operations cancelled for non-clinical/capacity reasons",
IFERROR(SUMIFS(AllPublicationData!$I:$I,AllPublicationData!$A:$A,'Publication Table (%)'!$B92,AllPublicationData!$B:$B,'Publication Table (%)'!$C$4,AllPublicationData!$D:$D,'Publication Table (%)'!K$7)/
SUMIFS(AllPublicationData!$E:$E,AllPublicationData!$A:$A,'Publication Table (%)'!$B92,AllPublicationData!$B:$B,'Publication Table (%)'!$C$4,AllPublicationData!$D:$D,'Publication Table (%)'!K$7),
SUMIFS(AllPublicationData!$I:$I,AllPublicationData!$A:$A,'Publication Table (%)'!$B92,AllPublicationData!$B:$B,'Publication Table (%)'!K$7)/
SUMIFS(AllPublicationData!$E:$E,AllPublicationData!$A:$A,'Publication Table (%)'!$B92,AllPublicationData!$B:$B,'Publication Table (%)'!K$7)),
IF('Publication Table (%)'!$C$5="Cancellations for other reasons",
IFERROR(SUMIFS(AllPublicationData!$J:$J,AllPublicationData!$A:$A,'Publication Table (%)'!$B92,AllPublicationData!$B:$B,'Publication Table (%)'!$C$4,AllPublicationData!$D:$D,'Publication Table (%)'!K$7)/
SUMIFS(AllPublicationData!$E:$E,AllPublicationData!$A:$A,'Publication Table (%)'!$B92,AllPublicationData!$B:$B,'Publication Table (%)'!$C$4,AllPublicationData!$D:$D,'Publication Table (%)'!K$7),
SUMIFS(AllPublicationData!$J:$J,AllPublicationData!$A:$A,'Publication Table (%)'!$B92,AllPublicationData!$B:$B,'Publication Table (%)'!K$7)/
SUMIFS(AllPublicationData!$E:$E,AllPublicationData!$A:$A,'Publication Table (%)'!$B92,AllPublicationData!$B:$B,'Publication Table (%)'!K$7)))))))</f>
        <v>8.1379772270596118E-2</v>
      </c>
      <c r="L92" s="96">
        <f>IF('Publication Table (%)'!$C$5="All Cancelled Operations",
IFERROR(SUMIFS(AllPublicationData!$F:$F,AllPublicationData!$A:$A,'Publication Table (%)'!$B92,AllPublicationData!$B:$B,'Publication Table (%)'!$C$4,AllPublicationData!$D:$D,'Publication Table (%)'!L$7)/
SUMIFS(AllPublicationData!$E:$E,AllPublicationData!$A:$A,'Publication Table (%)'!$B92,AllPublicationData!$B:$B,'Publication Table (%)'!$C$4,AllPublicationData!$D:$D,'Publication Table (%)'!L$7),
SUMIFS(AllPublicationData!$F:$F,AllPublicationData!$A:$A,'Publication Table (%)'!$B92,AllPublicationData!$B:$B,'Publication Table (%)'!L$7)/
SUMIFS(AllPublicationData!$E:$E,AllPublicationData!$A:$A,'Publication Table (%)'!$B92,AllPublicationData!$B:$B,'Publication Table (%)'!L$7)),
IF('Publication Table (%)'!$C$5="Operations cancelled by patient",
IFERROR(SUMIFS(AllPublicationData!$G:$G,AllPublicationData!$A:$A,'Publication Table (%)'!$B92,AllPublicationData!$B:$B,'Publication Table (%)'!$C$4,AllPublicationData!$D:$D,'Publication Table (%)'!L$7)/
SUMIFS(AllPublicationData!$E:$E,AllPublicationData!$A:$A,'Publication Table (%)'!$B92,AllPublicationData!$B:$B,'Publication Table (%)'!$C$4,AllPublicationData!$D:$D,'Publication Table (%)'!L$7),
SUMIFS(AllPublicationData!$G:$G,AllPublicationData!$A:$A,'Publication Table (%)'!$B92,AllPublicationData!$B:$B,'Publication Table (%)'!L$7)/
SUMIFS(AllPublicationData!$E:$E,AllPublicationData!$A:$A,'Publication Table (%)'!$B92,AllPublicationData!$B:$B,'Publication Table (%)'!L$7)),
IF('Publication Table (%)'!$C$5="Operations cancelled for clinical reasons",
IFERROR(SUMIFS(AllPublicationData!$H:$H,AllPublicationData!$A:$A,'Publication Table (%)'!$B92,AllPublicationData!$B:$B,'Publication Table (%)'!$C$4,AllPublicationData!$D:$D,'Publication Table (%)'!L$7)/
SUMIFS(AllPublicationData!$E:$E,AllPublicationData!$A:$A,'Publication Table (%)'!$B92,AllPublicationData!$B:$B,'Publication Table (%)'!$C$4,AllPublicationData!$D:$D,'Publication Table (%)'!L$7),
SUMIFS(AllPublicationData!$H:$H,AllPublicationData!$A:$A,'Publication Table (%)'!$B92,AllPublicationData!$B:$B,'Publication Table (%)'!L$7)/
SUMIFS(AllPublicationData!$E:$E,AllPublicationData!$A:$A,'Publication Table (%)'!$B92,AllPublicationData!$B:$B,'Publication Table (%)'!L$7)),
IF('Publication Table (%)'!$C$5="Operations cancelled for non-clinical/capacity reasons",
IFERROR(SUMIFS(AllPublicationData!$I:$I,AllPublicationData!$A:$A,'Publication Table (%)'!$B92,AllPublicationData!$B:$B,'Publication Table (%)'!$C$4,AllPublicationData!$D:$D,'Publication Table (%)'!L$7)/
SUMIFS(AllPublicationData!$E:$E,AllPublicationData!$A:$A,'Publication Table (%)'!$B92,AllPublicationData!$B:$B,'Publication Table (%)'!$C$4,AllPublicationData!$D:$D,'Publication Table (%)'!L$7),
SUMIFS(AllPublicationData!$I:$I,AllPublicationData!$A:$A,'Publication Table (%)'!$B92,AllPublicationData!$B:$B,'Publication Table (%)'!L$7)/
SUMIFS(AllPublicationData!$E:$E,AllPublicationData!$A:$A,'Publication Table (%)'!$B92,AllPublicationData!$B:$B,'Publication Table (%)'!L$7)),
IF('Publication Table (%)'!$C$5="Cancellations for other reasons",
IFERROR(SUMIFS(AllPublicationData!$J:$J,AllPublicationData!$A:$A,'Publication Table (%)'!$B92,AllPublicationData!$B:$B,'Publication Table (%)'!$C$4,AllPublicationData!$D:$D,'Publication Table (%)'!L$7)/
SUMIFS(AllPublicationData!$E:$E,AllPublicationData!$A:$A,'Publication Table (%)'!$B92,AllPublicationData!$B:$B,'Publication Table (%)'!$C$4,AllPublicationData!$D:$D,'Publication Table (%)'!L$7),
SUMIFS(AllPublicationData!$J:$J,AllPublicationData!$A:$A,'Publication Table (%)'!$B92,AllPublicationData!$B:$B,'Publication Table (%)'!L$7)/
SUMIFS(AllPublicationData!$E:$E,AllPublicationData!$A:$A,'Publication Table (%)'!$B92,AllPublicationData!$B:$B,'Publication Table (%)'!L$7)))))))</f>
        <v>8.4989916450590605E-2</v>
      </c>
      <c r="M92" s="96">
        <f>IF('Publication Table (%)'!$C$5="All Cancelled Operations",
IFERROR(SUMIFS(AllPublicationData!$F:$F,AllPublicationData!$A:$A,'Publication Table (%)'!$B92,AllPublicationData!$B:$B,'Publication Table (%)'!$C$4,AllPublicationData!$D:$D,'Publication Table (%)'!M$7)/
SUMIFS(AllPublicationData!$E:$E,AllPublicationData!$A:$A,'Publication Table (%)'!$B92,AllPublicationData!$B:$B,'Publication Table (%)'!$C$4,AllPublicationData!$D:$D,'Publication Table (%)'!M$7),
SUMIFS(AllPublicationData!$F:$F,AllPublicationData!$A:$A,'Publication Table (%)'!$B92,AllPublicationData!$B:$B,'Publication Table (%)'!M$7)/
SUMIFS(AllPublicationData!$E:$E,AllPublicationData!$A:$A,'Publication Table (%)'!$B92,AllPublicationData!$B:$B,'Publication Table (%)'!M$7)),
IF('Publication Table (%)'!$C$5="Operations cancelled by patient",
IFERROR(SUMIFS(AllPublicationData!$G:$G,AllPublicationData!$A:$A,'Publication Table (%)'!$B92,AllPublicationData!$B:$B,'Publication Table (%)'!$C$4,AllPublicationData!$D:$D,'Publication Table (%)'!M$7)/
SUMIFS(AllPublicationData!$E:$E,AllPublicationData!$A:$A,'Publication Table (%)'!$B92,AllPublicationData!$B:$B,'Publication Table (%)'!$C$4,AllPublicationData!$D:$D,'Publication Table (%)'!M$7),
SUMIFS(AllPublicationData!$G:$G,AllPublicationData!$A:$A,'Publication Table (%)'!$B92,AllPublicationData!$B:$B,'Publication Table (%)'!M$7)/
SUMIFS(AllPublicationData!$E:$E,AllPublicationData!$A:$A,'Publication Table (%)'!$B92,AllPublicationData!$B:$B,'Publication Table (%)'!M$7)),
IF('Publication Table (%)'!$C$5="Operations cancelled for clinical reasons",
IFERROR(SUMIFS(AllPublicationData!$H:$H,AllPublicationData!$A:$A,'Publication Table (%)'!$B92,AllPublicationData!$B:$B,'Publication Table (%)'!$C$4,AllPublicationData!$D:$D,'Publication Table (%)'!M$7)/
SUMIFS(AllPublicationData!$E:$E,AllPublicationData!$A:$A,'Publication Table (%)'!$B92,AllPublicationData!$B:$B,'Publication Table (%)'!$C$4,AllPublicationData!$D:$D,'Publication Table (%)'!M$7),
SUMIFS(AllPublicationData!$H:$H,AllPublicationData!$A:$A,'Publication Table (%)'!$B92,AllPublicationData!$B:$B,'Publication Table (%)'!M$7)/
SUMIFS(AllPublicationData!$E:$E,AllPublicationData!$A:$A,'Publication Table (%)'!$B92,AllPublicationData!$B:$B,'Publication Table (%)'!M$7)),
IF('Publication Table (%)'!$C$5="Operations cancelled for non-clinical/capacity reasons",
IFERROR(SUMIFS(AllPublicationData!$I:$I,AllPublicationData!$A:$A,'Publication Table (%)'!$B92,AllPublicationData!$B:$B,'Publication Table (%)'!$C$4,AllPublicationData!$D:$D,'Publication Table (%)'!M$7)/
SUMIFS(AllPublicationData!$E:$E,AllPublicationData!$A:$A,'Publication Table (%)'!$B92,AllPublicationData!$B:$B,'Publication Table (%)'!$C$4,AllPublicationData!$D:$D,'Publication Table (%)'!M$7),
SUMIFS(AllPublicationData!$I:$I,AllPublicationData!$A:$A,'Publication Table (%)'!$B92,AllPublicationData!$B:$B,'Publication Table (%)'!M$7)/
SUMIFS(AllPublicationData!$E:$E,AllPublicationData!$A:$A,'Publication Table (%)'!$B92,AllPublicationData!$B:$B,'Publication Table (%)'!M$7)),
IF('Publication Table (%)'!$C$5="Cancellations for other reasons",
IFERROR(SUMIFS(AllPublicationData!$J:$J,AllPublicationData!$A:$A,'Publication Table (%)'!$B92,AllPublicationData!$B:$B,'Publication Table (%)'!$C$4,AllPublicationData!$D:$D,'Publication Table (%)'!M$7)/
SUMIFS(AllPublicationData!$E:$E,AllPublicationData!$A:$A,'Publication Table (%)'!$B92,AllPublicationData!$B:$B,'Publication Table (%)'!$C$4,AllPublicationData!$D:$D,'Publication Table (%)'!M$7),
SUMIFS(AllPublicationData!$J:$J,AllPublicationData!$A:$A,'Publication Table (%)'!$B92,AllPublicationData!$B:$B,'Publication Table (%)'!M$7)/
SUMIFS(AllPublicationData!$E:$E,AllPublicationData!$A:$A,'Publication Table (%)'!$B92,AllPublicationData!$B:$B,'Publication Table (%)'!M$7)))))))</f>
        <v>0.10095389507154214</v>
      </c>
      <c r="N92" s="96">
        <f>IF('Publication Table (%)'!$C$5="All Cancelled Operations",
IFERROR(SUMIFS(AllPublicationData!$F:$F,AllPublicationData!$A:$A,'Publication Table (%)'!$B92,AllPublicationData!$B:$B,'Publication Table (%)'!$C$4,AllPublicationData!$D:$D,'Publication Table (%)'!N$7)/
SUMIFS(AllPublicationData!$E:$E,AllPublicationData!$A:$A,'Publication Table (%)'!$B92,AllPublicationData!$B:$B,'Publication Table (%)'!$C$4,AllPublicationData!$D:$D,'Publication Table (%)'!N$7),
SUMIFS(AllPublicationData!$F:$F,AllPublicationData!$A:$A,'Publication Table (%)'!$B92,AllPublicationData!$B:$B,'Publication Table (%)'!N$7)/
SUMIFS(AllPublicationData!$E:$E,AllPublicationData!$A:$A,'Publication Table (%)'!$B92,AllPublicationData!$B:$B,'Publication Table (%)'!N$7)),
IF('Publication Table (%)'!$C$5="Operations cancelled by patient",
IFERROR(SUMIFS(AllPublicationData!$G:$G,AllPublicationData!$A:$A,'Publication Table (%)'!$B92,AllPublicationData!$B:$B,'Publication Table (%)'!$C$4,AllPublicationData!$D:$D,'Publication Table (%)'!N$7)/
SUMIFS(AllPublicationData!$E:$E,AllPublicationData!$A:$A,'Publication Table (%)'!$B92,AllPublicationData!$B:$B,'Publication Table (%)'!$C$4,AllPublicationData!$D:$D,'Publication Table (%)'!N$7),
SUMIFS(AllPublicationData!$G:$G,AllPublicationData!$A:$A,'Publication Table (%)'!$B92,AllPublicationData!$B:$B,'Publication Table (%)'!N$7)/
SUMIFS(AllPublicationData!$E:$E,AllPublicationData!$A:$A,'Publication Table (%)'!$B92,AllPublicationData!$B:$B,'Publication Table (%)'!N$7)),
IF('Publication Table (%)'!$C$5="Operations cancelled for clinical reasons",
IFERROR(SUMIFS(AllPublicationData!$H:$H,AllPublicationData!$A:$A,'Publication Table (%)'!$B92,AllPublicationData!$B:$B,'Publication Table (%)'!$C$4,AllPublicationData!$D:$D,'Publication Table (%)'!N$7)/
SUMIFS(AllPublicationData!$E:$E,AllPublicationData!$A:$A,'Publication Table (%)'!$B92,AllPublicationData!$B:$B,'Publication Table (%)'!$C$4,AllPublicationData!$D:$D,'Publication Table (%)'!N$7),
SUMIFS(AllPublicationData!$H:$H,AllPublicationData!$A:$A,'Publication Table (%)'!$B92,AllPublicationData!$B:$B,'Publication Table (%)'!N$7)/
SUMIFS(AllPublicationData!$E:$E,AllPublicationData!$A:$A,'Publication Table (%)'!$B92,AllPublicationData!$B:$B,'Publication Table (%)'!N$7)),
IF('Publication Table (%)'!$C$5="Operations cancelled for non-clinical/capacity reasons",
IFERROR(SUMIFS(AllPublicationData!$I:$I,AllPublicationData!$A:$A,'Publication Table (%)'!$B92,AllPublicationData!$B:$B,'Publication Table (%)'!$C$4,AllPublicationData!$D:$D,'Publication Table (%)'!N$7)/
SUMIFS(AllPublicationData!$E:$E,AllPublicationData!$A:$A,'Publication Table (%)'!$B92,AllPublicationData!$B:$B,'Publication Table (%)'!$C$4,AllPublicationData!$D:$D,'Publication Table (%)'!N$7),
SUMIFS(AllPublicationData!$I:$I,AllPublicationData!$A:$A,'Publication Table (%)'!$B92,AllPublicationData!$B:$B,'Publication Table (%)'!N$7)/
SUMIFS(AllPublicationData!$E:$E,AllPublicationData!$A:$A,'Publication Table (%)'!$B92,AllPublicationData!$B:$B,'Publication Table (%)'!N$7)),
IF('Publication Table (%)'!$C$5="Cancellations for other reasons",
IFERROR(SUMIFS(AllPublicationData!$J:$J,AllPublicationData!$A:$A,'Publication Table (%)'!$B92,AllPublicationData!$B:$B,'Publication Table (%)'!$C$4,AllPublicationData!$D:$D,'Publication Table (%)'!N$7)/
SUMIFS(AllPublicationData!$E:$E,AllPublicationData!$A:$A,'Publication Table (%)'!$B92,AllPublicationData!$B:$B,'Publication Table (%)'!$C$4,AllPublicationData!$D:$D,'Publication Table (%)'!N$7),
SUMIFS(AllPublicationData!$J:$J,AllPublicationData!$A:$A,'Publication Table (%)'!$B92,AllPublicationData!$B:$B,'Publication Table (%)'!N$7)/
SUMIFS(AllPublicationData!$E:$E,AllPublicationData!$A:$A,'Publication Table (%)'!$B92,AllPublicationData!$B:$B,'Publication Table (%)'!N$7)))))))</f>
        <v>9.3385214007782102E-2</v>
      </c>
      <c r="O92" s="96">
        <f>IF('Publication Table (%)'!$C$5="All Cancelled Operations",
IFERROR(SUMIFS(AllPublicationData!$F:$F,AllPublicationData!$A:$A,'Publication Table (%)'!$B92,AllPublicationData!$B:$B,'Publication Table (%)'!$C$4,AllPublicationData!$D:$D,'Publication Table (%)'!O$7)/
SUMIFS(AllPublicationData!$E:$E,AllPublicationData!$A:$A,'Publication Table (%)'!$B92,AllPublicationData!$B:$B,'Publication Table (%)'!$C$4,AllPublicationData!$D:$D,'Publication Table (%)'!O$7),
SUMIFS(AllPublicationData!$F:$F,AllPublicationData!$A:$A,'Publication Table (%)'!$B92,AllPublicationData!$B:$B,'Publication Table (%)'!O$7)/
SUMIFS(AllPublicationData!$E:$E,AllPublicationData!$A:$A,'Publication Table (%)'!$B92,AllPublicationData!$B:$B,'Publication Table (%)'!O$7)),
IF('Publication Table (%)'!$C$5="Operations cancelled by patient",
IFERROR(SUMIFS(AllPublicationData!$G:$G,AllPublicationData!$A:$A,'Publication Table (%)'!$B92,AllPublicationData!$B:$B,'Publication Table (%)'!$C$4,AllPublicationData!$D:$D,'Publication Table (%)'!O$7)/
SUMIFS(AllPublicationData!$E:$E,AllPublicationData!$A:$A,'Publication Table (%)'!$B92,AllPublicationData!$B:$B,'Publication Table (%)'!$C$4,AllPublicationData!$D:$D,'Publication Table (%)'!O$7),
SUMIFS(AllPublicationData!$G:$G,AllPublicationData!$A:$A,'Publication Table (%)'!$B92,AllPublicationData!$B:$B,'Publication Table (%)'!O$7)/
SUMIFS(AllPublicationData!$E:$E,AllPublicationData!$A:$A,'Publication Table (%)'!$B92,AllPublicationData!$B:$B,'Publication Table (%)'!O$7)),
IF('Publication Table (%)'!$C$5="Operations cancelled for clinical reasons",
IFERROR(SUMIFS(AllPublicationData!$H:$H,AllPublicationData!$A:$A,'Publication Table (%)'!$B92,AllPublicationData!$B:$B,'Publication Table (%)'!$C$4,AllPublicationData!$D:$D,'Publication Table (%)'!O$7)/
SUMIFS(AllPublicationData!$E:$E,AllPublicationData!$A:$A,'Publication Table (%)'!$B92,AllPublicationData!$B:$B,'Publication Table (%)'!$C$4,AllPublicationData!$D:$D,'Publication Table (%)'!O$7),
SUMIFS(AllPublicationData!$H:$H,AllPublicationData!$A:$A,'Publication Table (%)'!$B92,AllPublicationData!$B:$B,'Publication Table (%)'!O$7)/
SUMIFS(AllPublicationData!$E:$E,AllPublicationData!$A:$A,'Publication Table (%)'!$B92,AllPublicationData!$B:$B,'Publication Table (%)'!O$7)),
IF('Publication Table (%)'!$C$5="Operations cancelled for non-clinical/capacity reasons",
IFERROR(SUMIFS(AllPublicationData!$I:$I,AllPublicationData!$A:$A,'Publication Table (%)'!$B92,AllPublicationData!$B:$B,'Publication Table (%)'!$C$4,AllPublicationData!$D:$D,'Publication Table (%)'!O$7)/
SUMIFS(AllPublicationData!$E:$E,AllPublicationData!$A:$A,'Publication Table (%)'!$B92,AllPublicationData!$B:$B,'Publication Table (%)'!$C$4,AllPublicationData!$D:$D,'Publication Table (%)'!O$7),
SUMIFS(AllPublicationData!$I:$I,AllPublicationData!$A:$A,'Publication Table (%)'!$B92,AllPublicationData!$B:$B,'Publication Table (%)'!O$7)/
SUMIFS(AllPublicationData!$E:$E,AllPublicationData!$A:$A,'Publication Table (%)'!$B92,AllPublicationData!$B:$B,'Publication Table (%)'!O$7)),
IF('Publication Table (%)'!$C$5="Cancellations for other reasons",
IFERROR(SUMIFS(AllPublicationData!$J:$J,AllPublicationData!$A:$A,'Publication Table (%)'!$B92,AllPublicationData!$B:$B,'Publication Table (%)'!$C$4,AllPublicationData!$D:$D,'Publication Table (%)'!O$7)/
SUMIFS(AllPublicationData!$E:$E,AllPublicationData!$A:$A,'Publication Table (%)'!$B92,AllPublicationData!$B:$B,'Publication Table (%)'!$C$4,AllPublicationData!$D:$D,'Publication Table (%)'!O$7),
SUMIFS(AllPublicationData!$J:$J,AllPublicationData!$A:$A,'Publication Table (%)'!$B92,AllPublicationData!$B:$B,'Publication Table (%)'!O$7)/
SUMIFS(AllPublicationData!$E:$E,AllPublicationData!$A:$A,'Publication Table (%)'!$B92,AllPublicationData!$B:$B,'Publication Table (%)'!O$7)))))))</f>
        <v>9.2732290708371662E-2</v>
      </c>
      <c r="P92" s="96">
        <f>IF('Publication Table (%)'!$C$5="All Cancelled Operations",
IFERROR(SUMIFS(AllPublicationData!$F:$F,AllPublicationData!$A:$A,'Publication Table (%)'!$B92,AllPublicationData!$B:$B,'Publication Table (%)'!$C$4,AllPublicationData!$D:$D,'Publication Table (%)'!P$7)/
SUMIFS(AllPublicationData!$E:$E,AllPublicationData!$A:$A,'Publication Table (%)'!$B92,AllPublicationData!$B:$B,'Publication Table (%)'!$C$4,AllPublicationData!$D:$D,'Publication Table (%)'!P$7),
SUMIFS(AllPublicationData!$F:$F,AllPublicationData!$A:$A,'Publication Table (%)'!$B92,AllPublicationData!$B:$B,'Publication Table (%)'!P$7)/
SUMIFS(AllPublicationData!$E:$E,AllPublicationData!$A:$A,'Publication Table (%)'!$B92,AllPublicationData!$B:$B,'Publication Table (%)'!P$7)),
IF('Publication Table (%)'!$C$5="Operations cancelled by patient",
IFERROR(SUMIFS(AllPublicationData!$G:$G,AllPublicationData!$A:$A,'Publication Table (%)'!$B92,AllPublicationData!$B:$B,'Publication Table (%)'!$C$4,AllPublicationData!$D:$D,'Publication Table (%)'!P$7)/
SUMIFS(AllPublicationData!$E:$E,AllPublicationData!$A:$A,'Publication Table (%)'!$B92,AllPublicationData!$B:$B,'Publication Table (%)'!$C$4,AllPublicationData!$D:$D,'Publication Table (%)'!P$7),
SUMIFS(AllPublicationData!$G:$G,AllPublicationData!$A:$A,'Publication Table (%)'!$B92,AllPublicationData!$B:$B,'Publication Table (%)'!P$7)/
SUMIFS(AllPublicationData!$E:$E,AllPublicationData!$A:$A,'Publication Table (%)'!$B92,AllPublicationData!$B:$B,'Publication Table (%)'!P$7)),
IF('Publication Table (%)'!$C$5="Operations cancelled for clinical reasons",
IFERROR(SUMIFS(AllPublicationData!$H:$H,AllPublicationData!$A:$A,'Publication Table (%)'!$B92,AllPublicationData!$B:$B,'Publication Table (%)'!$C$4,AllPublicationData!$D:$D,'Publication Table (%)'!P$7)/
SUMIFS(AllPublicationData!$E:$E,AllPublicationData!$A:$A,'Publication Table (%)'!$B92,AllPublicationData!$B:$B,'Publication Table (%)'!$C$4,AllPublicationData!$D:$D,'Publication Table (%)'!P$7),
SUMIFS(AllPublicationData!$H:$H,AllPublicationData!$A:$A,'Publication Table (%)'!$B92,AllPublicationData!$B:$B,'Publication Table (%)'!P$7)/
SUMIFS(AllPublicationData!$E:$E,AllPublicationData!$A:$A,'Publication Table (%)'!$B92,AllPublicationData!$B:$B,'Publication Table (%)'!P$7)),
IF('Publication Table (%)'!$C$5="Operations cancelled for non-clinical/capacity reasons",
IFERROR(SUMIFS(AllPublicationData!$I:$I,AllPublicationData!$A:$A,'Publication Table (%)'!$B92,AllPublicationData!$B:$B,'Publication Table (%)'!$C$4,AllPublicationData!$D:$D,'Publication Table (%)'!P$7)/
SUMIFS(AllPublicationData!$E:$E,AllPublicationData!$A:$A,'Publication Table (%)'!$B92,AllPublicationData!$B:$B,'Publication Table (%)'!$C$4,AllPublicationData!$D:$D,'Publication Table (%)'!P$7),
SUMIFS(AllPublicationData!$I:$I,AllPublicationData!$A:$A,'Publication Table (%)'!$B92,AllPublicationData!$B:$B,'Publication Table (%)'!P$7)/
SUMIFS(AllPublicationData!$E:$E,AllPublicationData!$A:$A,'Publication Table (%)'!$B92,AllPublicationData!$B:$B,'Publication Table (%)'!P$7)),
IF('Publication Table (%)'!$C$5="Cancellations for other reasons",
IFERROR(SUMIFS(AllPublicationData!$J:$J,AllPublicationData!$A:$A,'Publication Table (%)'!$B92,AllPublicationData!$B:$B,'Publication Table (%)'!$C$4,AllPublicationData!$D:$D,'Publication Table (%)'!P$7)/
SUMIFS(AllPublicationData!$E:$E,AllPublicationData!$A:$A,'Publication Table (%)'!$B92,AllPublicationData!$B:$B,'Publication Table (%)'!$C$4,AllPublicationData!$D:$D,'Publication Table (%)'!P$7),
SUMIFS(AllPublicationData!$J:$J,AllPublicationData!$A:$A,'Publication Table (%)'!$B92,AllPublicationData!$B:$B,'Publication Table (%)'!P$7)/
SUMIFS(AllPublicationData!$E:$E,AllPublicationData!$A:$A,'Publication Table (%)'!$B92,AllPublicationData!$B:$B,'Publication Table (%)'!P$7)))))))</f>
        <v>5.7291666666666664E-2</v>
      </c>
      <c r="Q92" s="96">
        <f>IF('Publication Table (%)'!$C$5="All Cancelled Operations",
IFERROR(SUMIFS(AllPublicationData!$F:$F,AllPublicationData!$A:$A,'Publication Table (%)'!$B92,AllPublicationData!$B:$B,'Publication Table (%)'!$C$4,AllPublicationData!$D:$D,'Publication Table (%)'!Q$7)/
SUMIFS(AllPublicationData!$E:$E,AllPublicationData!$A:$A,'Publication Table (%)'!$B92,AllPublicationData!$B:$B,'Publication Table (%)'!$C$4,AllPublicationData!$D:$D,'Publication Table (%)'!Q$7),
SUMIFS(AllPublicationData!$F:$F,AllPublicationData!$A:$A,'Publication Table (%)'!$B92,AllPublicationData!$B:$B,'Publication Table (%)'!Q$7)/
SUMIFS(AllPublicationData!$E:$E,AllPublicationData!$A:$A,'Publication Table (%)'!$B92,AllPublicationData!$B:$B,'Publication Table (%)'!Q$7)),
IF('Publication Table (%)'!$C$5="Operations cancelled by patient",
IFERROR(SUMIFS(AllPublicationData!$G:$G,AllPublicationData!$A:$A,'Publication Table (%)'!$B92,AllPublicationData!$B:$B,'Publication Table (%)'!$C$4,AllPublicationData!$D:$D,'Publication Table (%)'!Q$7)/
SUMIFS(AllPublicationData!$E:$E,AllPublicationData!$A:$A,'Publication Table (%)'!$B92,AllPublicationData!$B:$B,'Publication Table (%)'!$C$4,AllPublicationData!$D:$D,'Publication Table (%)'!Q$7),
SUMIFS(AllPublicationData!$G:$G,AllPublicationData!$A:$A,'Publication Table (%)'!$B92,AllPublicationData!$B:$B,'Publication Table (%)'!Q$7)/
SUMIFS(AllPublicationData!$E:$E,AllPublicationData!$A:$A,'Publication Table (%)'!$B92,AllPublicationData!$B:$B,'Publication Table (%)'!Q$7)),
IF('Publication Table (%)'!$C$5="Operations cancelled for clinical reasons",
IFERROR(SUMIFS(AllPublicationData!$H:$H,AllPublicationData!$A:$A,'Publication Table (%)'!$B92,AllPublicationData!$B:$B,'Publication Table (%)'!$C$4,AllPublicationData!$D:$D,'Publication Table (%)'!Q$7)/
SUMIFS(AllPublicationData!$E:$E,AllPublicationData!$A:$A,'Publication Table (%)'!$B92,AllPublicationData!$B:$B,'Publication Table (%)'!$C$4,AllPublicationData!$D:$D,'Publication Table (%)'!Q$7),
SUMIFS(AllPublicationData!$H:$H,AllPublicationData!$A:$A,'Publication Table (%)'!$B92,AllPublicationData!$B:$B,'Publication Table (%)'!Q$7)/
SUMIFS(AllPublicationData!$E:$E,AllPublicationData!$A:$A,'Publication Table (%)'!$B92,AllPublicationData!$B:$B,'Publication Table (%)'!Q$7)),
IF('Publication Table (%)'!$C$5="Operations cancelled for non-clinical/capacity reasons",
IFERROR(SUMIFS(AllPublicationData!$I:$I,AllPublicationData!$A:$A,'Publication Table (%)'!$B92,AllPublicationData!$B:$B,'Publication Table (%)'!$C$4,AllPublicationData!$D:$D,'Publication Table (%)'!Q$7)/
SUMIFS(AllPublicationData!$E:$E,AllPublicationData!$A:$A,'Publication Table (%)'!$B92,AllPublicationData!$B:$B,'Publication Table (%)'!$C$4,AllPublicationData!$D:$D,'Publication Table (%)'!Q$7),
SUMIFS(AllPublicationData!$I:$I,AllPublicationData!$A:$A,'Publication Table (%)'!$B92,AllPublicationData!$B:$B,'Publication Table (%)'!Q$7)/
SUMIFS(AllPublicationData!$E:$E,AllPublicationData!$A:$A,'Publication Table (%)'!$B92,AllPublicationData!$B:$B,'Publication Table (%)'!Q$7)),
IF('Publication Table (%)'!$C$5="Cancellations for other reasons",
IFERROR(SUMIFS(AllPublicationData!$J:$J,AllPublicationData!$A:$A,'Publication Table (%)'!$B92,AllPublicationData!$B:$B,'Publication Table (%)'!$C$4,AllPublicationData!$D:$D,'Publication Table (%)'!Q$7)/
SUMIFS(AllPublicationData!$E:$E,AllPublicationData!$A:$A,'Publication Table (%)'!$B92,AllPublicationData!$B:$B,'Publication Table (%)'!$C$4,AllPublicationData!$D:$D,'Publication Table (%)'!Q$7),
SUMIFS(AllPublicationData!$J:$J,AllPublicationData!$A:$A,'Publication Table (%)'!$B92,AllPublicationData!$B:$B,'Publication Table (%)'!Q$7)/
SUMIFS(AllPublicationData!$E:$E,AllPublicationData!$A:$A,'Publication Table (%)'!$B92,AllPublicationData!$B:$B,'Publication Table (%)'!Q$7)))))))</f>
        <v>8.2125603864734303E-2</v>
      </c>
      <c r="R92" s="96">
        <f>IF('Publication Table (%)'!$C$5="All Cancelled Operations",
IFERROR(SUMIFS(AllPublicationData!$F:$F,AllPublicationData!$A:$A,'Publication Table (%)'!$B92,AllPublicationData!$B:$B,'Publication Table (%)'!$C$4,AllPublicationData!$D:$D,'Publication Table (%)'!R$7)/
SUMIFS(AllPublicationData!$E:$E,AllPublicationData!$A:$A,'Publication Table (%)'!$B92,AllPublicationData!$B:$B,'Publication Table (%)'!$C$4,AllPublicationData!$D:$D,'Publication Table (%)'!R$7),
SUMIFS(AllPublicationData!$F:$F,AllPublicationData!$A:$A,'Publication Table (%)'!$B92,AllPublicationData!$B:$B,'Publication Table (%)'!R$7)/
SUMIFS(AllPublicationData!$E:$E,AllPublicationData!$A:$A,'Publication Table (%)'!$B92,AllPublicationData!$B:$B,'Publication Table (%)'!R$7)),
IF('Publication Table (%)'!$C$5="Operations cancelled by patient",
IFERROR(SUMIFS(AllPublicationData!$G:$G,AllPublicationData!$A:$A,'Publication Table (%)'!$B92,AllPublicationData!$B:$B,'Publication Table (%)'!$C$4,AllPublicationData!$D:$D,'Publication Table (%)'!R$7)/
SUMIFS(AllPublicationData!$E:$E,AllPublicationData!$A:$A,'Publication Table (%)'!$B92,AllPublicationData!$B:$B,'Publication Table (%)'!$C$4,AllPublicationData!$D:$D,'Publication Table (%)'!R$7),
SUMIFS(AllPublicationData!$G:$G,AllPublicationData!$A:$A,'Publication Table (%)'!$B92,AllPublicationData!$B:$B,'Publication Table (%)'!R$7)/
SUMIFS(AllPublicationData!$E:$E,AllPublicationData!$A:$A,'Publication Table (%)'!$B92,AllPublicationData!$B:$B,'Publication Table (%)'!R$7)),
IF('Publication Table (%)'!$C$5="Operations cancelled for clinical reasons",
IFERROR(SUMIFS(AllPublicationData!$H:$H,AllPublicationData!$A:$A,'Publication Table (%)'!$B92,AllPublicationData!$B:$B,'Publication Table (%)'!$C$4,AllPublicationData!$D:$D,'Publication Table (%)'!R$7)/
SUMIFS(AllPublicationData!$E:$E,AllPublicationData!$A:$A,'Publication Table (%)'!$B92,AllPublicationData!$B:$B,'Publication Table (%)'!$C$4,AllPublicationData!$D:$D,'Publication Table (%)'!R$7),
SUMIFS(AllPublicationData!$H:$H,AllPublicationData!$A:$A,'Publication Table (%)'!$B92,AllPublicationData!$B:$B,'Publication Table (%)'!R$7)/
SUMIFS(AllPublicationData!$E:$E,AllPublicationData!$A:$A,'Publication Table (%)'!$B92,AllPublicationData!$B:$B,'Publication Table (%)'!R$7)),
IF('Publication Table (%)'!$C$5="Operations cancelled for non-clinical/capacity reasons",
IFERROR(SUMIFS(AllPublicationData!$I:$I,AllPublicationData!$A:$A,'Publication Table (%)'!$B92,AllPublicationData!$B:$B,'Publication Table (%)'!$C$4,AllPublicationData!$D:$D,'Publication Table (%)'!R$7)/
SUMIFS(AllPublicationData!$E:$E,AllPublicationData!$A:$A,'Publication Table (%)'!$B92,AllPublicationData!$B:$B,'Publication Table (%)'!$C$4,AllPublicationData!$D:$D,'Publication Table (%)'!R$7),
SUMIFS(AllPublicationData!$I:$I,AllPublicationData!$A:$A,'Publication Table (%)'!$B92,AllPublicationData!$B:$B,'Publication Table (%)'!R$7)/
SUMIFS(AllPublicationData!$E:$E,AllPublicationData!$A:$A,'Publication Table (%)'!$B92,AllPublicationData!$B:$B,'Publication Table (%)'!R$7)),
IF('Publication Table (%)'!$C$5="Cancellations for other reasons",
IFERROR(SUMIFS(AllPublicationData!$J:$J,AllPublicationData!$A:$A,'Publication Table (%)'!$B92,AllPublicationData!$B:$B,'Publication Table (%)'!$C$4,AllPublicationData!$D:$D,'Publication Table (%)'!R$7)/
SUMIFS(AllPublicationData!$E:$E,AllPublicationData!$A:$A,'Publication Table (%)'!$B92,AllPublicationData!$B:$B,'Publication Table (%)'!$C$4,AllPublicationData!$D:$D,'Publication Table (%)'!R$7),
SUMIFS(AllPublicationData!$J:$J,AllPublicationData!$A:$A,'Publication Table (%)'!$B92,AllPublicationData!$B:$B,'Publication Table (%)'!R$7)/
SUMIFS(AllPublicationData!$E:$E,AllPublicationData!$A:$A,'Publication Table (%)'!$B92,AllPublicationData!$B:$B,'Publication Table (%)'!R$7)))))))</f>
        <v>7.4525745257452577E-2</v>
      </c>
      <c r="S92" s="96">
        <f>IF('Publication Table (%)'!$C$5="All Cancelled Operations",
IFERROR(SUMIFS(AllPublicationData!$F:$F,AllPublicationData!$A:$A,'Publication Table (%)'!$B92,AllPublicationData!$B:$B,'Publication Table (%)'!$C$4,AllPublicationData!$D:$D,'Publication Table (%)'!S$7)/
SUMIFS(AllPublicationData!$E:$E,AllPublicationData!$A:$A,'Publication Table (%)'!$B92,AllPublicationData!$B:$B,'Publication Table (%)'!$C$4,AllPublicationData!$D:$D,'Publication Table (%)'!S$7),
SUMIFS(AllPublicationData!$F:$F,AllPublicationData!$A:$A,'Publication Table (%)'!$B92,AllPublicationData!$B:$B,'Publication Table (%)'!S$7)/
SUMIFS(AllPublicationData!$E:$E,AllPublicationData!$A:$A,'Publication Table (%)'!$B92,AllPublicationData!$B:$B,'Publication Table (%)'!S$7)),
IF('Publication Table (%)'!$C$5="Operations cancelled by patient",
IFERROR(SUMIFS(AllPublicationData!$G:$G,AllPublicationData!$A:$A,'Publication Table (%)'!$B92,AllPublicationData!$B:$B,'Publication Table (%)'!$C$4,AllPublicationData!$D:$D,'Publication Table (%)'!S$7)/
SUMIFS(AllPublicationData!$E:$E,AllPublicationData!$A:$A,'Publication Table (%)'!$B92,AllPublicationData!$B:$B,'Publication Table (%)'!$C$4,AllPublicationData!$D:$D,'Publication Table (%)'!S$7),
SUMIFS(AllPublicationData!$G:$G,AllPublicationData!$A:$A,'Publication Table (%)'!$B92,AllPublicationData!$B:$B,'Publication Table (%)'!S$7)/
SUMIFS(AllPublicationData!$E:$E,AllPublicationData!$A:$A,'Publication Table (%)'!$B92,AllPublicationData!$B:$B,'Publication Table (%)'!S$7)),
IF('Publication Table (%)'!$C$5="Operations cancelled for clinical reasons",
IFERROR(SUMIFS(AllPublicationData!$H:$H,AllPublicationData!$A:$A,'Publication Table (%)'!$B92,AllPublicationData!$B:$B,'Publication Table (%)'!$C$4,AllPublicationData!$D:$D,'Publication Table (%)'!S$7)/
SUMIFS(AllPublicationData!$E:$E,AllPublicationData!$A:$A,'Publication Table (%)'!$B92,AllPublicationData!$B:$B,'Publication Table (%)'!$C$4,AllPublicationData!$D:$D,'Publication Table (%)'!S$7),
SUMIFS(AllPublicationData!$H:$H,AllPublicationData!$A:$A,'Publication Table (%)'!$B92,AllPublicationData!$B:$B,'Publication Table (%)'!S$7)/
SUMIFS(AllPublicationData!$E:$E,AllPublicationData!$A:$A,'Publication Table (%)'!$B92,AllPublicationData!$B:$B,'Publication Table (%)'!S$7)),
IF('Publication Table (%)'!$C$5="Operations cancelled for non-clinical/capacity reasons",
IFERROR(SUMIFS(AllPublicationData!$I:$I,AllPublicationData!$A:$A,'Publication Table (%)'!$B92,AllPublicationData!$B:$B,'Publication Table (%)'!$C$4,AllPublicationData!$D:$D,'Publication Table (%)'!S$7)/
SUMIFS(AllPublicationData!$E:$E,AllPublicationData!$A:$A,'Publication Table (%)'!$B92,AllPublicationData!$B:$B,'Publication Table (%)'!$C$4,AllPublicationData!$D:$D,'Publication Table (%)'!S$7),
SUMIFS(AllPublicationData!$I:$I,AllPublicationData!$A:$A,'Publication Table (%)'!$B92,AllPublicationData!$B:$B,'Publication Table (%)'!S$7)/
SUMIFS(AllPublicationData!$E:$E,AllPublicationData!$A:$A,'Publication Table (%)'!$B92,AllPublicationData!$B:$B,'Publication Table (%)'!S$7)),
IF('Publication Table (%)'!$C$5="Cancellations for other reasons",
IFERROR(SUMIFS(AllPublicationData!$J:$J,AllPublicationData!$A:$A,'Publication Table (%)'!$B92,AllPublicationData!$B:$B,'Publication Table (%)'!$C$4,AllPublicationData!$D:$D,'Publication Table (%)'!S$7)/
SUMIFS(AllPublicationData!$E:$E,AllPublicationData!$A:$A,'Publication Table (%)'!$B92,AllPublicationData!$B:$B,'Publication Table (%)'!$C$4,AllPublicationData!$D:$D,'Publication Table (%)'!S$7),
SUMIFS(AllPublicationData!$J:$J,AllPublicationData!$A:$A,'Publication Table (%)'!$B92,AllPublicationData!$B:$B,'Publication Table (%)'!S$7)/
SUMIFS(AllPublicationData!$E:$E,AllPublicationData!$A:$A,'Publication Table (%)'!$B92,AllPublicationData!$B:$B,'Publication Table (%)'!S$7)))))))</f>
        <v>8.0645161290322578E-2</v>
      </c>
    </row>
    <row r="93" spans="2:19" x14ac:dyDescent="0.35">
      <c r="B93" s="89">
        <v>42826</v>
      </c>
      <c r="C93" s="112">
        <f>IF('Publication Table (%)'!$C$5="All Cancelled Operations",
SUMIFS(AllPublicationData!$F:$F,AllPublicationData!$A:$A,'Publication Table (%)'!$B93,AllPublicationData!$B:$B,'Publication Table (%)'!$C$4),
IF('Publication Table (%)'!$C$5="Operations cancelled by patient",
SUMIFS(AllPublicationData!$G:$G,AllPublicationData!$A:$A,'Publication Table (%)'!$B93,AllPublicationData!$B:$B,'Publication Table (%)'!$C$4),
IF('Publication Table (%)'!$C$5="Operations cancelled for clinical reasons",
SUMIFS(AllPublicationData!$H:$H,AllPublicationData!$A:$A,'Publication Table (%)'!$B93,AllPublicationData!$B:$B,'Publication Table (%)'!$C$4),
IF('Publication Table (%)'!$C$5="Operations cancelled for non-clinical/capacity reasons",
SUMIFS(AllPublicationData!$I:$I,AllPublicationData!$A:$A,'Publication Table (%)'!$B93,AllPublicationData!$B:$B,'Publication Table (%)'!$C$4),
IF('Publication Table (%)'!$C$5="Cancellations for other reasons",
SUMIFS(AllPublicationData!$J:$J,AllPublicationData!$A:$A,'Publication Table (%)'!$B93,AllPublicationData!$B:$B,'Publication Table (%)'!$C$4))))))+
IF(AND($C$4="NHS Scotland",$C$5="All Cancelled Operations"),
SUMIFS(AllPublicationData!$F:$F,AllPublicationData!$A:$A,'Publication Table (%)'!$B93),
IF(AND($C$4="NHS Scotland",$C$5="Operations cancelled by patient"),
SUMIFS(AllPublicationData!$G:$G,AllPublicationData!$A:$A,'Publication Table (%)'!$B93),
IF(AND($C$4="NHS Scotland",$C$5="Operations cancelled for clinical reasons"),
SUMIFS(AllPublicationData!$H:$H,AllPublicationData!$A:$A,'Publication Table (%)'!$B93),
IF(AND($C$4="NHS Scotland",$C$5="Operations cancelled for non-clinical/capacity reasons"),
SUMIFS(AllPublicationData!$I:$I,AllPublicationData!$A:$A,'Publication Table (%)'!$B93),
IF(AND($C$4="NHS Scotland",$C$5="Cancellations for other reasons"),
SUMIFS(AllPublicationData!$J:$J,AllPublicationData!$A:$A,'Publication Table (%)'!$B93))))))</f>
        <v>2295</v>
      </c>
      <c r="D93" s="110">
        <f>IF(AND('Publication Table (%)'!$C$5="All Cancelled Operations",$C$4&lt;&gt;"NHS Scotland"),
IFERROR(SUMIFS(AllPublicationData!$F:$F,AllPublicationData!$A:$A,'Publication Table (%)'!$B93,AllPublicationData!$B:$B,'Publication Table (%)'!$C$4,AllPublicationData!$D:$D,'Publication Table (%)'!D$7)/
SUMIFS(AllPublicationData!$E:$E,AllPublicationData!$A:$A,'Publication Table (%)'!$B93,AllPublicationData!$B:$B,'Publication Table (%)'!$C$4,AllPublicationData!$D:$D,'Publication Table (%)'!D$7),
SUMIFS(AllPublicationData!$F:$F,AllPublicationData!$A:$A,'Publication Table (%)'!$B93,AllPublicationData!$B:$B,'Publication Table (%)'!D$7)/
SUMIFS(AllPublicationData!$E:$E,AllPublicationData!$A:$A,'Publication Table (%)'!$B93,AllPublicationData!$B:$B,'Publication Table (%)'!D$7)),
IF(AND('Publication Table (%)'!$C$5="Operations cancelled by patient",$C$4&lt;&gt;"NHS Scotland"),
IFERROR(SUMIFS(AllPublicationData!$G:$G,AllPublicationData!$A:$A,'Publication Table (%)'!$B93,AllPublicationData!$B:$B,'Publication Table (%)'!$C$4,AllPublicationData!$D:$D,'Publication Table (%)'!D$7)/
SUMIFS(AllPublicationData!$E:$E,AllPublicationData!$A:$A,'Publication Table (%)'!$B93,AllPublicationData!$B:$B,'Publication Table (%)'!$C$4,AllPublicationData!$D:$D,'Publication Table (%)'!D$7),
SUMIFS(AllPublicationData!$G:$G,AllPublicationData!$A:$A,'Publication Table (%)'!$B93,AllPublicationData!$B:$B,'Publication Table (%)'!D$7)/
SUMIFS(AllPublicationData!$E:$E,AllPublicationData!$A:$A,'Publication Table (%)'!$B93,AllPublicationData!$B:$B,'Publication Table (%)'!D$7)),
IF(AND('Publication Table (%)'!$C$5="Operations cancelled for clinical reasons",$C$4&lt;&gt;"NHS Scotland"),
IFERROR(SUMIFS(AllPublicationData!$H:$H,AllPublicationData!$A:$A,'Publication Table (%)'!$B93,AllPublicationData!$B:$B,'Publication Table (%)'!$C$4,AllPublicationData!$D:$D,'Publication Table (%)'!D$7)/
SUMIFS(AllPublicationData!$E:$E,AllPublicationData!$A:$A,'Publication Table (%)'!$B93,AllPublicationData!$B:$B,'Publication Table (%)'!$C$4,AllPublicationData!$D:$D,'Publication Table (%)'!D$7),
SUMIFS(AllPublicationData!$H:$H,AllPublicationData!$A:$A,'Publication Table (%)'!$B93,AllPublicationData!$B:$B,'Publication Table (%)'!D$7)/
SUMIFS(AllPublicationData!$E:$E,AllPublicationData!$A:$A,'Publication Table (%)'!$B93,AllPublicationData!$B:$B,'Publication Table (%)'!D$7)),
IF(AND('Publication Table (%)'!$C$5="Operations cancelled for non-clinical/capacity reasons",$C$4&lt;&gt;"NHS Scotland"),
IFERROR(SUMIFS(AllPublicationData!$I:$I,AllPublicationData!$A:$A,'Publication Table (%)'!$B93,AllPublicationData!$B:$B,'Publication Table (%)'!$C$4,AllPublicationData!$D:$D,'Publication Table (%)'!D$7)/
SUMIFS(AllPublicationData!$E:$E,AllPublicationData!$A:$A,'Publication Table (%)'!$B93,AllPublicationData!$B:$B,'Publication Table (%)'!$C$4,AllPublicationData!$D:$D,'Publication Table (%)'!D$7),
SUMIFS(AllPublicationData!$I:$I,AllPublicationData!$A:$A,'Publication Table (%)'!$B93,AllPublicationData!$B:$B,'Publication Table (%)'!D$7)/
SUMIFS(AllPublicationData!$E:$E,AllPublicationData!$A:$A,'Publication Table (%)'!$B93,AllPublicationData!$B:$B,'Publication Table (%)'!D$7)),
IF(AND('Publication Table (%)'!$C$5="Cancellations for other reasons",$C$4&lt;&gt;"NHS Scotland"),
IFERROR(SUMIFS(AllPublicationData!$J:$J,AllPublicationData!$A:$A,'Publication Table (%)'!$B93,AllPublicationData!$B:$B,'Publication Table (%)'!$C$4,AllPublicationData!$D:$D,'Publication Table (%)'!D$7)/
SUMIFS(AllPublicationData!$E:$E,AllPublicationData!$A:$A,'Publication Table (%)'!$B93,AllPublicationData!$B:$B,'Publication Table (%)'!$C$4,AllPublicationData!$D:$D,'Publication Table (%)'!D$7),
SUMIFS(AllPublicationData!$J:$J,AllPublicationData!$A:$A,'Publication Table (%)'!$B93,AllPublicationData!$B:$B,'Publication Table (%)'!D$7)/
SUMIFS(AllPublicationData!$E:$E,AllPublicationData!$A:$A,'Publication Table (%)'!$B93,AllPublicationData!$B:$B,'Publication Table (%)'!D$7)),
IF(AND($C$4="NHS Scotland",$C$5="All Cancelled Operations"),
SUMIFS(AllPublicationData!$F:$F,AllPublicationData!$A:$A,'Publication Table'!$B93)/
SUMIFS(AllPublicationData!$E:$E,AllPublicationData!$A:$A,'Publication Table'!$B93),
IF(AND($C$4="NHS Scotland",$C$5="Operations cancelled by patient"),
SUMIFS(AllPublicationData!$G:$G,AllPublicationData!$A:$A,'Publication Table'!$B93)/
SUMIFS(AllPublicationData!$E:$E,AllPublicationData!$A:$A,'Publication Table'!$B93),
IF(AND($C$4="NHS Scotland",$C$5="Operations cancelled for clinical reasons"),
SUMIFS(AllPublicationData!$H:$H,AllPublicationData!$A:$A,'Publication Table'!$B93)/
SUMIFS(AllPublicationData!$E:$E,AllPublicationData!$A:$A,'Publication Table'!$B93),
IF(AND($C$4="NHS Scotland",$C$5="Operations cancelled for non-clinical/capacity reasons"),
SUMIFS(AllPublicationData!$I:$I,AllPublicationData!$A:$A,'Publication Table'!$B93)/
SUMIFS(AllPublicationData!$E:$E,AllPublicationData!$A:$A,'Publication Table'!$B93),
IF(AND($C$4="NHS Scotland",$C$5="Cancellations for other reasons"),
SUMIFS(AllPublicationData!$J:$J,AllPublicationData!$A:$A,'Publication Table'!$B93)/
SUMIFS(AllPublicationData!$E:$E,AllPublicationData!$A:$A,'Publication Table'!$B93)))))))))))</f>
        <v>9.370789269527581E-2</v>
      </c>
      <c r="E93" s="96">
        <f>IF('Publication Table (%)'!$C$5="All Cancelled Operations",
IFERROR(SUMIFS(AllPublicationData!$F:$F,AllPublicationData!$A:$A,'Publication Table (%)'!$B93,AllPublicationData!$B:$B,'Publication Table (%)'!$C$4,AllPublicationData!$D:$D,'Publication Table (%)'!E$7)/
SUMIFS(AllPublicationData!$E:$E,AllPublicationData!$A:$A,'Publication Table (%)'!$B93,AllPublicationData!$B:$B,'Publication Table (%)'!$C$4,AllPublicationData!$D:$D,'Publication Table (%)'!E$7),
SUMIFS(AllPublicationData!$F:$F,AllPublicationData!$A:$A,'Publication Table (%)'!$B93,AllPublicationData!$B:$B,'Publication Table (%)'!E$7)/
SUMIFS(AllPublicationData!$E:$E,AllPublicationData!$A:$A,'Publication Table (%)'!$B93,AllPublicationData!$B:$B,'Publication Table (%)'!E$7)),
IF('Publication Table (%)'!$C$5="Operations cancelled by patient",
IFERROR(SUMIFS(AllPublicationData!$G:$G,AllPublicationData!$A:$A,'Publication Table (%)'!$B93,AllPublicationData!$B:$B,'Publication Table (%)'!$C$4,AllPublicationData!$D:$D,'Publication Table (%)'!E$7)/
SUMIFS(AllPublicationData!$E:$E,AllPublicationData!$A:$A,'Publication Table (%)'!$B93,AllPublicationData!$B:$B,'Publication Table (%)'!$C$4,AllPublicationData!$D:$D,'Publication Table (%)'!E$7),
SUMIFS(AllPublicationData!$G:$G,AllPublicationData!$A:$A,'Publication Table (%)'!$B93,AllPublicationData!$B:$B,'Publication Table (%)'!E$7)/
SUMIFS(AllPublicationData!$E:$E,AllPublicationData!$A:$A,'Publication Table (%)'!$B93,AllPublicationData!$B:$B,'Publication Table (%)'!E$7)),
IF('Publication Table (%)'!$C$5="Operations cancelled for clinical reasons",
IFERROR(SUMIFS(AllPublicationData!$H:$H,AllPublicationData!$A:$A,'Publication Table (%)'!$B93,AllPublicationData!$B:$B,'Publication Table (%)'!$C$4,AllPublicationData!$D:$D,'Publication Table (%)'!E$7)/
SUMIFS(AllPublicationData!$E:$E,AllPublicationData!$A:$A,'Publication Table (%)'!$B93,AllPublicationData!$B:$B,'Publication Table (%)'!$C$4,AllPublicationData!$D:$D,'Publication Table (%)'!E$7),
SUMIFS(AllPublicationData!$H:$H,AllPublicationData!$A:$A,'Publication Table (%)'!$B93,AllPublicationData!$B:$B,'Publication Table (%)'!E$7)/
SUMIFS(AllPublicationData!$E:$E,AllPublicationData!$A:$A,'Publication Table (%)'!$B93,AllPublicationData!$B:$B,'Publication Table (%)'!E$7)),
IF('Publication Table (%)'!$C$5="Operations cancelled for non-clinical/capacity reasons",
IFERROR(SUMIFS(AllPublicationData!$I:$I,AllPublicationData!$A:$A,'Publication Table (%)'!$B93,AllPublicationData!$B:$B,'Publication Table (%)'!$C$4,AllPublicationData!$D:$D,'Publication Table (%)'!E$7)/
SUMIFS(AllPublicationData!$E:$E,AllPublicationData!$A:$A,'Publication Table (%)'!$B93,AllPublicationData!$B:$B,'Publication Table (%)'!$C$4,AllPublicationData!$D:$D,'Publication Table (%)'!E$7),
SUMIFS(AllPublicationData!$I:$I,AllPublicationData!$A:$A,'Publication Table (%)'!$B93,AllPublicationData!$B:$B,'Publication Table (%)'!E$7)/
SUMIFS(AllPublicationData!$E:$E,AllPublicationData!$A:$A,'Publication Table (%)'!$B93,AllPublicationData!$B:$B,'Publication Table (%)'!E$7)),
IF('Publication Table (%)'!$C$5="Cancellations for other reasons",
IFERROR(SUMIFS(AllPublicationData!$J:$J,AllPublicationData!$A:$A,'Publication Table (%)'!$B93,AllPublicationData!$B:$B,'Publication Table (%)'!$C$4,AllPublicationData!$D:$D,'Publication Table (%)'!E$7)/
SUMIFS(AllPublicationData!$E:$E,AllPublicationData!$A:$A,'Publication Table (%)'!$B93,AllPublicationData!$B:$B,'Publication Table (%)'!$C$4,AllPublicationData!$D:$D,'Publication Table (%)'!E$7),
SUMIFS(AllPublicationData!$J:$J,AllPublicationData!$A:$A,'Publication Table (%)'!$B93,AllPublicationData!$B:$B,'Publication Table (%)'!E$7)/
SUMIFS(AllPublicationData!$E:$E,AllPublicationData!$A:$A,'Publication Table (%)'!$B93,AllPublicationData!$B:$B,'Publication Table (%)'!E$7)))))))</f>
        <v>6.1749571183533448E-2</v>
      </c>
      <c r="F93" s="96">
        <f>IF('Publication Table (%)'!$C$5="All Cancelled Operations",
IFERROR(SUMIFS(AllPublicationData!$F:$F,AllPublicationData!$A:$A,'Publication Table (%)'!$B93,AllPublicationData!$B:$B,'Publication Table (%)'!$C$4,AllPublicationData!$D:$D,'Publication Table (%)'!F$7)/
SUMIFS(AllPublicationData!$E:$E,AllPublicationData!$A:$A,'Publication Table (%)'!$B93,AllPublicationData!$B:$B,'Publication Table (%)'!$C$4,AllPublicationData!$D:$D,'Publication Table (%)'!F$7),
SUMIFS(AllPublicationData!$F:$F,AllPublicationData!$A:$A,'Publication Table (%)'!$B93,AllPublicationData!$B:$B,'Publication Table (%)'!F$7)/
SUMIFS(AllPublicationData!$E:$E,AllPublicationData!$A:$A,'Publication Table (%)'!$B93,AllPublicationData!$B:$B,'Publication Table (%)'!F$7)),
IF('Publication Table (%)'!$C$5="Operations cancelled by patient",
IFERROR(SUMIFS(AllPublicationData!$G:$G,AllPublicationData!$A:$A,'Publication Table (%)'!$B93,AllPublicationData!$B:$B,'Publication Table (%)'!$C$4,AllPublicationData!$D:$D,'Publication Table (%)'!F$7)/
SUMIFS(AllPublicationData!$E:$E,AllPublicationData!$A:$A,'Publication Table (%)'!$B93,AllPublicationData!$B:$B,'Publication Table (%)'!$C$4,AllPublicationData!$D:$D,'Publication Table (%)'!F$7),
SUMIFS(AllPublicationData!$G:$G,AllPublicationData!$A:$A,'Publication Table (%)'!$B93,AllPublicationData!$B:$B,'Publication Table (%)'!F$7)/
SUMIFS(AllPublicationData!$E:$E,AllPublicationData!$A:$A,'Publication Table (%)'!$B93,AllPublicationData!$B:$B,'Publication Table (%)'!F$7)),
IF('Publication Table (%)'!$C$5="Operations cancelled for clinical reasons",
IFERROR(SUMIFS(AllPublicationData!$H:$H,AllPublicationData!$A:$A,'Publication Table (%)'!$B93,AllPublicationData!$B:$B,'Publication Table (%)'!$C$4,AllPublicationData!$D:$D,'Publication Table (%)'!F$7)/
SUMIFS(AllPublicationData!$E:$E,AllPublicationData!$A:$A,'Publication Table (%)'!$B93,AllPublicationData!$B:$B,'Publication Table (%)'!$C$4,AllPublicationData!$D:$D,'Publication Table (%)'!F$7),
SUMIFS(AllPublicationData!$H:$H,AllPublicationData!$A:$A,'Publication Table (%)'!$B93,AllPublicationData!$B:$B,'Publication Table (%)'!F$7)/
SUMIFS(AllPublicationData!$E:$E,AllPublicationData!$A:$A,'Publication Table (%)'!$B93,AllPublicationData!$B:$B,'Publication Table (%)'!F$7)),
IF('Publication Table (%)'!$C$5="Operations cancelled for non-clinical/capacity reasons",
IFERROR(SUMIFS(AllPublicationData!$I:$I,AllPublicationData!$A:$A,'Publication Table (%)'!$B93,AllPublicationData!$B:$B,'Publication Table (%)'!$C$4,AllPublicationData!$D:$D,'Publication Table (%)'!F$7)/
SUMIFS(AllPublicationData!$E:$E,AllPublicationData!$A:$A,'Publication Table (%)'!$B93,AllPublicationData!$B:$B,'Publication Table (%)'!$C$4,AllPublicationData!$D:$D,'Publication Table (%)'!F$7),
SUMIFS(AllPublicationData!$I:$I,AllPublicationData!$A:$A,'Publication Table (%)'!$B93,AllPublicationData!$B:$B,'Publication Table (%)'!F$7)/
SUMIFS(AllPublicationData!$E:$E,AllPublicationData!$A:$A,'Publication Table (%)'!$B93,AllPublicationData!$B:$B,'Publication Table (%)'!F$7)),
IF('Publication Table (%)'!$C$5="Cancellations for other reasons",
IFERROR(SUMIFS(AllPublicationData!$J:$J,AllPublicationData!$A:$A,'Publication Table (%)'!$B93,AllPublicationData!$B:$B,'Publication Table (%)'!$C$4,AllPublicationData!$D:$D,'Publication Table (%)'!F$7)/
SUMIFS(AllPublicationData!$E:$E,AllPublicationData!$A:$A,'Publication Table (%)'!$B93,AllPublicationData!$B:$B,'Publication Table (%)'!$C$4,AllPublicationData!$D:$D,'Publication Table (%)'!F$7),
SUMIFS(AllPublicationData!$J:$J,AllPublicationData!$A:$A,'Publication Table (%)'!$B93,AllPublicationData!$B:$B,'Publication Table (%)'!F$7)/
SUMIFS(AllPublicationData!$E:$E,AllPublicationData!$A:$A,'Publication Table (%)'!$B93,AllPublicationData!$B:$B,'Publication Table (%)'!F$7)))))))</f>
        <v>0.11018463371054199</v>
      </c>
      <c r="G93" s="96">
        <f>IF('Publication Table (%)'!$C$5="All Cancelled Operations",
IFERROR(SUMIFS(AllPublicationData!$F:$F,AllPublicationData!$A:$A,'Publication Table (%)'!$B93,AllPublicationData!$B:$B,'Publication Table (%)'!$C$4,AllPublicationData!$D:$D,'Publication Table (%)'!G$7)/
SUMIFS(AllPublicationData!$E:$E,AllPublicationData!$A:$A,'Publication Table (%)'!$B93,AllPublicationData!$B:$B,'Publication Table (%)'!$C$4,AllPublicationData!$D:$D,'Publication Table (%)'!G$7),
SUMIFS(AllPublicationData!$F:$F,AllPublicationData!$A:$A,'Publication Table (%)'!$B93,AllPublicationData!$B:$B,'Publication Table (%)'!G$7)/
SUMIFS(AllPublicationData!$E:$E,AllPublicationData!$A:$A,'Publication Table (%)'!$B93,AllPublicationData!$B:$B,'Publication Table (%)'!G$7)),
IF('Publication Table (%)'!$C$5="Operations cancelled by patient",
IFERROR(SUMIFS(AllPublicationData!$G:$G,AllPublicationData!$A:$A,'Publication Table (%)'!$B93,AllPublicationData!$B:$B,'Publication Table (%)'!$C$4,AllPublicationData!$D:$D,'Publication Table (%)'!G$7)/
SUMIFS(AllPublicationData!$E:$E,AllPublicationData!$A:$A,'Publication Table (%)'!$B93,AllPublicationData!$B:$B,'Publication Table (%)'!$C$4,AllPublicationData!$D:$D,'Publication Table (%)'!G$7),
SUMIFS(AllPublicationData!$G:$G,AllPublicationData!$A:$A,'Publication Table (%)'!$B93,AllPublicationData!$B:$B,'Publication Table (%)'!G$7)/
SUMIFS(AllPublicationData!$E:$E,AllPublicationData!$A:$A,'Publication Table (%)'!$B93,AllPublicationData!$B:$B,'Publication Table (%)'!G$7)),
IF('Publication Table (%)'!$C$5="Operations cancelled for clinical reasons",
IFERROR(SUMIFS(AllPublicationData!$H:$H,AllPublicationData!$A:$A,'Publication Table (%)'!$B93,AllPublicationData!$B:$B,'Publication Table (%)'!$C$4,AllPublicationData!$D:$D,'Publication Table (%)'!G$7)/
SUMIFS(AllPublicationData!$E:$E,AllPublicationData!$A:$A,'Publication Table (%)'!$B93,AllPublicationData!$B:$B,'Publication Table (%)'!$C$4,AllPublicationData!$D:$D,'Publication Table (%)'!G$7),
SUMIFS(AllPublicationData!$H:$H,AllPublicationData!$A:$A,'Publication Table (%)'!$B93,AllPublicationData!$B:$B,'Publication Table (%)'!G$7)/
SUMIFS(AllPublicationData!$E:$E,AllPublicationData!$A:$A,'Publication Table (%)'!$B93,AllPublicationData!$B:$B,'Publication Table (%)'!G$7)),
IF('Publication Table (%)'!$C$5="Operations cancelled for non-clinical/capacity reasons",
IFERROR(SUMIFS(AllPublicationData!$I:$I,AllPublicationData!$A:$A,'Publication Table (%)'!$B93,AllPublicationData!$B:$B,'Publication Table (%)'!$C$4,AllPublicationData!$D:$D,'Publication Table (%)'!G$7)/
SUMIFS(AllPublicationData!$E:$E,AllPublicationData!$A:$A,'Publication Table (%)'!$B93,AllPublicationData!$B:$B,'Publication Table (%)'!$C$4,AllPublicationData!$D:$D,'Publication Table (%)'!G$7),
SUMIFS(AllPublicationData!$I:$I,AllPublicationData!$A:$A,'Publication Table (%)'!$B93,AllPublicationData!$B:$B,'Publication Table (%)'!G$7)/
SUMIFS(AllPublicationData!$E:$E,AllPublicationData!$A:$A,'Publication Table (%)'!$B93,AllPublicationData!$B:$B,'Publication Table (%)'!G$7)),
IF('Publication Table (%)'!$C$5="Cancellations for other reasons",
IFERROR(SUMIFS(AllPublicationData!$J:$J,AllPublicationData!$A:$A,'Publication Table (%)'!$B93,AllPublicationData!$B:$B,'Publication Table (%)'!$C$4,AllPublicationData!$D:$D,'Publication Table (%)'!G$7)/
SUMIFS(AllPublicationData!$E:$E,AllPublicationData!$A:$A,'Publication Table (%)'!$B93,AllPublicationData!$B:$B,'Publication Table (%)'!$C$4,AllPublicationData!$D:$D,'Publication Table (%)'!G$7),
SUMIFS(AllPublicationData!$J:$J,AllPublicationData!$A:$A,'Publication Table (%)'!$B93,AllPublicationData!$B:$B,'Publication Table (%)'!G$7)/
SUMIFS(AllPublicationData!$E:$E,AllPublicationData!$A:$A,'Publication Table (%)'!$B93,AllPublicationData!$B:$B,'Publication Table (%)'!G$7)))))))</f>
        <v>0.11163895486935867</v>
      </c>
      <c r="H93" s="96">
        <f>IF('Publication Table (%)'!$C$5="All Cancelled Operations",
IFERROR(SUMIFS(AllPublicationData!$F:$F,AllPublicationData!$A:$A,'Publication Table (%)'!$B93,AllPublicationData!$B:$B,'Publication Table (%)'!$C$4,AllPublicationData!$D:$D,'Publication Table (%)'!H$7)/
SUMIFS(AllPublicationData!$E:$E,AllPublicationData!$A:$A,'Publication Table (%)'!$B93,AllPublicationData!$B:$B,'Publication Table (%)'!$C$4,AllPublicationData!$D:$D,'Publication Table (%)'!H$7),
SUMIFS(AllPublicationData!$F:$F,AllPublicationData!$A:$A,'Publication Table (%)'!$B93,AllPublicationData!$B:$B,'Publication Table (%)'!H$7)/
SUMIFS(AllPublicationData!$E:$E,AllPublicationData!$A:$A,'Publication Table (%)'!$B93,AllPublicationData!$B:$B,'Publication Table (%)'!H$7)),
IF('Publication Table (%)'!$C$5="Operations cancelled by patient",
IFERROR(SUMIFS(AllPublicationData!$G:$G,AllPublicationData!$A:$A,'Publication Table (%)'!$B93,AllPublicationData!$B:$B,'Publication Table (%)'!$C$4,AllPublicationData!$D:$D,'Publication Table (%)'!H$7)/
SUMIFS(AllPublicationData!$E:$E,AllPublicationData!$A:$A,'Publication Table (%)'!$B93,AllPublicationData!$B:$B,'Publication Table (%)'!$C$4,AllPublicationData!$D:$D,'Publication Table (%)'!H$7),
SUMIFS(AllPublicationData!$G:$G,AllPublicationData!$A:$A,'Publication Table (%)'!$B93,AllPublicationData!$B:$B,'Publication Table (%)'!H$7)/
SUMIFS(AllPublicationData!$E:$E,AllPublicationData!$A:$A,'Publication Table (%)'!$B93,AllPublicationData!$B:$B,'Publication Table (%)'!H$7)),
IF('Publication Table (%)'!$C$5="Operations cancelled for clinical reasons",
IFERROR(SUMIFS(AllPublicationData!$H:$H,AllPublicationData!$A:$A,'Publication Table (%)'!$B93,AllPublicationData!$B:$B,'Publication Table (%)'!$C$4,AllPublicationData!$D:$D,'Publication Table (%)'!H$7)/
SUMIFS(AllPublicationData!$E:$E,AllPublicationData!$A:$A,'Publication Table (%)'!$B93,AllPublicationData!$B:$B,'Publication Table (%)'!$C$4,AllPublicationData!$D:$D,'Publication Table (%)'!H$7),
SUMIFS(AllPublicationData!$H:$H,AllPublicationData!$A:$A,'Publication Table (%)'!$B93,AllPublicationData!$B:$B,'Publication Table (%)'!H$7)/
SUMIFS(AllPublicationData!$E:$E,AllPublicationData!$A:$A,'Publication Table (%)'!$B93,AllPublicationData!$B:$B,'Publication Table (%)'!H$7)),
IF('Publication Table (%)'!$C$5="Operations cancelled for non-clinical/capacity reasons",
IFERROR(SUMIFS(AllPublicationData!$I:$I,AllPublicationData!$A:$A,'Publication Table (%)'!$B93,AllPublicationData!$B:$B,'Publication Table (%)'!$C$4,AllPublicationData!$D:$D,'Publication Table (%)'!H$7)/
SUMIFS(AllPublicationData!$E:$E,AllPublicationData!$A:$A,'Publication Table (%)'!$B93,AllPublicationData!$B:$B,'Publication Table (%)'!$C$4,AllPublicationData!$D:$D,'Publication Table (%)'!H$7),
SUMIFS(AllPublicationData!$I:$I,AllPublicationData!$A:$A,'Publication Table (%)'!$B93,AllPublicationData!$B:$B,'Publication Table (%)'!H$7)/
SUMIFS(AllPublicationData!$E:$E,AllPublicationData!$A:$A,'Publication Table (%)'!$B93,AllPublicationData!$B:$B,'Publication Table (%)'!H$7)),
IF('Publication Table (%)'!$C$5="Cancellations for other reasons",
IFERROR(SUMIFS(AllPublicationData!$J:$J,AllPublicationData!$A:$A,'Publication Table (%)'!$B93,AllPublicationData!$B:$B,'Publication Table (%)'!$C$4,AllPublicationData!$D:$D,'Publication Table (%)'!H$7)/
SUMIFS(AllPublicationData!$E:$E,AllPublicationData!$A:$A,'Publication Table (%)'!$B93,AllPublicationData!$B:$B,'Publication Table (%)'!$C$4,AllPublicationData!$D:$D,'Publication Table (%)'!H$7),
SUMIFS(AllPublicationData!$J:$J,AllPublicationData!$A:$A,'Publication Table (%)'!$B93,AllPublicationData!$B:$B,'Publication Table (%)'!H$7)/
SUMIFS(AllPublicationData!$E:$E,AllPublicationData!$A:$A,'Publication Table (%)'!$B93,AllPublicationData!$B:$B,'Publication Table (%)'!H$7)))))))</f>
        <v>7.6652601969057668E-2</v>
      </c>
      <c r="I93" s="96">
        <f>IF('Publication Table (%)'!$C$5="All Cancelled Operations",
IFERROR(SUMIFS(AllPublicationData!$F:$F,AllPublicationData!$A:$A,'Publication Table (%)'!$B93,AllPublicationData!$B:$B,'Publication Table (%)'!$C$4,AllPublicationData!$D:$D,'Publication Table (%)'!I$7)/
SUMIFS(AllPublicationData!$E:$E,AllPublicationData!$A:$A,'Publication Table (%)'!$B93,AllPublicationData!$B:$B,'Publication Table (%)'!$C$4,AllPublicationData!$D:$D,'Publication Table (%)'!I$7),
SUMIFS(AllPublicationData!$F:$F,AllPublicationData!$A:$A,'Publication Table (%)'!$B93,AllPublicationData!$B:$B,'Publication Table (%)'!I$7)/
SUMIFS(AllPublicationData!$E:$E,AllPublicationData!$A:$A,'Publication Table (%)'!$B93,AllPublicationData!$B:$B,'Publication Table (%)'!I$7)),
IF('Publication Table (%)'!$C$5="Operations cancelled by patient",
IFERROR(SUMIFS(AllPublicationData!$G:$G,AllPublicationData!$A:$A,'Publication Table (%)'!$B93,AllPublicationData!$B:$B,'Publication Table (%)'!$C$4,AllPublicationData!$D:$D,'Publication Table (%)'!I$7)/
SUMIFS(AllPublicationData!$E:$E,AllPublicationData!$A:$A,'Publication Table (%)'!$B93,AllPublicationData!$B:$B,'Publication Table (%)'!$C$4,AllPublicationData!$D:$D,'Publication Table (%)'!I$7),
SUMIFS(AllPublicationData!$G:$G,AllPublicationData!$A:$A,'Publication Table (%)'!$B93,AllPublicationData!$B:$B,'Publication Table (%)'!I$7)/
SUMIFS(AllPublicationData!$E:$E,AllPublicationData!$A:$A,'Publication Table (%)'!$B93,AllPublicationData!$B:$B,'Publication Table (%)'!I$7)),
IF('Publication Table (%)'!$C$5="Operations cancelled for clinical reasons",
IFERROR(SUMIFS(AllPublicationData!$H:$H,AllPublicationData!$A:$A,'Publication Table (%)'!$B93,AllPublicationData!$B:$B,'Publication Table (%)'!$C$4,AllPublicationData!$D:$D,'Publication Table (%)'!I$7)/
SUMIFS(AllPublicationData!$E:$E,AllPublicationData!$A:$A,'Publication Table (%)'!$B93,AllPublicationData!$B:$B,'Publication Table (%)'!$C$4,AllPublicationData!$D:$D,'Publication Table (%)'!I$7),
SUMIFS(AllPublicationData!$H:$H,AllPublicationData!$A:$A,'Publication Table (%)'!$B93,AllPublicationData!$B:$B,'Publication Table (%)'!I$7)/
SUMIFS(AllPublicationData!$E:$E,AllPublicationData!$A:$A,'Publication Table (%)'!$B93,AllPublicationData!$B:$B,'Publication Table (%)'!I$7)),
IF('Publication Table (%)'!$C$5="Operations cancelled for non-clinical/capacity reasons",
IFERROR(SUMIFS(AllPublicationData!$I:$I,AllPublicationData!$A:$A,'Publication Table (%)'!$B93,AllPublicationData!$B:$B,'Publication Table (%)'!$C$4,AllPublicationData!$D:$D,'Publication Table (%)'!I$7)/
SUMIFS(AllPublicationData!$E:$E,AllPublicationData!$A:$A,'Publication Table (%)'!$B93,AllPublicationData!$B:$B,'Publication Table (%)'!$C$4,AllPublicationData!$D:$D,'Publication Table (%)'!I$7),
SUMIFS(AllPublicationData!$I:$I,AllPublicationData!$A:$A,'Publication Table (%)'!$B93,AllPublicationData!$B:$B,'Publication Table (%)'!I$7)/
SUMIFS(AllPublicationData!$E:$E,AllPublicationData!$A:$A,'Publication Table (%)'!$B93,AllPublicationData!$B:$B,'Publication Table (%)'!I$7)),
IF('Publication Table (%)'!$C$5="Cancellations for other reasons",
IFERROR(SUMIFS(AllPublicationData!$J:$J,AllPublicationData!$A:$A,'Publication Table (%)'!$B93,AllPublicationData!$B:$B,'Publication Table (%)'!$C$4,AllPublicationData!$D:$D,'Publication Table (%)'!I$7)/
SUMIFS(AllPublicationData!$E:$E,AllPublicationData!$A:$A,'Publication Table (%)'!$B93,AllPublicationData!$B:$B,'Publication Table (%)'!$C$4,AllPublicationData!$D:$D,'Publication Table (%)'!I$7),
SUMIFS(AllPublicationData!$J:$J,AllPublicationData!$A:$A,'Publication Table (%)'!$B93,AllPublicationData!$B:$B,'Publication Table (%)'!I$7)/
SUMIFS(AllPublicationData!$E:$E,AllPublicationData!$A:$A,'Publication Table (%)'!$B93,AllPublicationData!$B:$B,'Publication Table (%)'!I$7)))))))</f>
        <v>0.1001727115716753</v>
      </c>
      <c r="J93" s="96">
        <f>IF('Publication Table (%)'!$C$5="All Cancelled Operations",
IFERROR(SUMIFS(AllPublicationData!$F:$F,AllPublicationData!$A:$A,'Publication Table (%)'!$B93,AllPublicationData!$B:$B,'Publication Table (%)'!$C$4,AllPublicationData!$D:$D,'Publication Table (%)'!J$7)/
SUMIFS(AllPublicationData!$E:$E,AllPublicationData!$A:$A,'Publication Table (%)'!$B93,AllPublicationData!$B:$B,'Publication Table (%)'!$C$4,AllPublicationData!$D:$D,'Publication Table (%)'!J$7),
SUMIFS(AllPublicationData!$F:$F,AllPublicationData!$A:$A,'Publication Table (%)'!$B93,AllPublicationData!$B:$B,'Publication Table (%)'!J$7)/
SUMIFS(AllPublicationData!$E:$E,AllPublicationData!$A:$A,'Publication Table (%)'!$B93,AllPublicationData!$B:$B,'Publication Table (%)'!J$7)),
IF('Publication Table (%)'!$C$5="Operations cancelled by patient",
IFERROR(SUMIFS(AllPublicationData!$G:$G,AllPublicationData!$A:$A,'Publication Table (%)'!$B93,AllPublicationData!$B:$B,'Publication Table (%)'!$C$4,AllPublicationData!$D:$D,'Publication Table (%)'!J$7)/
SUMIFS(AllPublicationData!$E:$E,AllPublicationData!$A:$A,'Publication Table (%)'!$B93,AllPublicationData!$B:$B,'Publication Table (%)'!$C$4,AllPublicationData!$D:$D,'Publication Table (%)'!J$7),
SUMIFS(AllPublicationData!$G:$G,AllPublicationData!$A:$A,'Publication Table (%)'!$B93,AllPublicationData!$B:$B,'Publication Table (%)'!J$7)/
SUMIFS(AllPublicationData!$E:$E,AllPublicationData!$A:$A,'Publication Table (%)'!$B93,AllPublicationData!$B:$B,'Publication Table (%)'!J$7)),
IF('Publication Table (%)'!$C$5="Operations cancelled for clinical reasons",
IFERROR(SUMIFS(AllPublicationData!$H:$H,AllPublicationData!$A:$A,'Publication Table (%)'!$B93,AllPublicationData!$B:$B,'Publication Table (%)'!$C$4,AllPublicationData!$D:$D,'Publication Table (%)'!J$7)/
SUMIFS(AllPublicationData!$E:$E,AllPublicationData!$A:$A,'Publication Table (%)'!$B93,AllPublicationData!$B:$B,'Publication Table (%)'!$C$4,AllPublicationData!$D:$D,'Publication Table (%)'!J$7),
SUMIFS(AllPublicationData!$H:$H,AllPublicationData!$A:$A,'Publication Table (%)'!$B93,AllPublicationData!$B:$B,'Publication Table (%)'!J$7)/
SUMIFS(AllPublicationData!$E:$E,AllPublicationData!$A:$A,'Publication Table (%)'!$B93,AllPublicationData!$B:$B,'Publication Table (%)'!J$7)),
IF('Publication Table (%)'!$C$5="Operations cancelled for non-clinical/capacity reasons",
IFERROR(SUMIFS(AllPublicationData!$I:$I,AllPublicationData!$A:$A,'Publication Table (%)'!$B93,AllPublicationData!$B:$B,'Publication Table (%)'!$C$4,AllPublicationData!$D:$D,'Publication Table (%)'!J$7)/
SUMIFS(AllPublicationData!$E:$E,AllPublicationData!$A:$A,'Publication Table (%)'!$B93,AllPublicationData!$B:$B,'Publication Table (%)'!$C$4,AllPublicationData!$D:$D,'Publication Table (%)'!J$7),
SUMIFS(AllPublicationData!$I:$I,AllPublicationData!$A:$A,'Publication Table (%)'!$B93,AllPublicationData!$B:$B,'Publication Table (%)'!J$7)/
SUMIFS(AllPublicationData!$E:$E,AllPublicationData!$A:$A,'Publication Table (%)'!$B93,AllPublicationData!$B:$B,'Publication Table (%)'!J$7)),
IF('Publication Table (%)'!$C$5="Cancellations for other reasons",
IFERROR(SUMIFS(AllPublicationData!$J:$J,AllPublicationData!$A:$A,'Publication Table (%)'!$B93,AllPublicationData!$B:$B,'Publication Table (%)'!$C$4,AllPublicationData!$D:$D,'Publication Table (%)'!J$7)/
SUMIFS(AllPublicationData!$E:$E,AllPublicationData!$A:$A,'Publication Table (%)'!$B93,AllPublicationData!$B:$B,'Publication Table (%)'!$C$4,AllPublicationData!$D:$D,'Publication Table (%)'!J$7),
SUMIFS(AllPublicationData!$J:$J,AllPublicationData!$A:$A,'Publication Table (%)'!$B93,AllPublicationData!$B:$B,'Publication Table (%)'!J$7)/
SUMIFS(AllPublicationData!$E:$E,AllPublicationData!$A:$A,'Publication Table (%)'!$B93,AllPublicationData!$B:$B,'Publication Table (%)'!J$7)))))))</f>
        <v>8.5062240663900418E-2</v>
      </c>
      <c r="K93" s="96">
        <f>IF('Publication Table (%)'!$C$5="All Cancelled Operations",
IFERROR(SUMIFS(AllPublicationData!$F:$F,AllPublicationData!$A:$A,'Publication Table (%)'!$B93,AllPublicationData!$B:$B,'Publication Table (%)'!$C$4,AllPublicationData!$D:$D,'Publication Table (%)'!K$7)/
SUMIFS(AllPublicationData!$E:$E,AllPublicationData!$A:$A,'Publication Table (%)'!$B93,AllPublicationData!$B:$B,'Publication Table (%)'!$C$4,AllPublicationData!$D:$D,'Publication Table (%)'!K$7),
SUMIFS(AllPublicationData!$F:$F,AllPublicationData!$A:$A,'Publication Table (%)'!$B93,AllPublicationData!$B:$B,'Publication Table (%)'!K$7)/
SUMIFS(AllPublicationData!$E:$E,AllPublicationData!$A:$A,'Publication Table (%)'!$B93,AllPublicationData!$B:$B,'Publication Table (%)'!K$7)),
IF('Publication Table (%)'!$C$5="Operations cancelled by patient",
IFERROR(SUMIFS(AllPublicationData!$G:$G,AllPublicationData!$A:$A,'Publication Table (%)'!$B93,AllPublicationData!$B:$B,'Publication Table (%)'!$C$4,AllPublicationData!$D:$D,'Publication Table (%)'!K$7)/
SUMIFS(AllPublicationData!$E:$E,AllPublicationData!$A:$A,'Publication Table (%)'!$B93,AllPublicationData!$B:$B,'Publication Table (%)'!$C$4,AllPublicationData!$D:$D,'Publication Table (%)'!K$7),
SUMIFS(AllPublicationData!$G:$G,AllPublicationData!$A:$A,'Publication Table (%)'!$B93,AllPublicationData!$B:$B,'Publication Table (%)'!K$7)/
SUMIFS(AllPublicationData!$E:$E,AllPublicationData!$A:$A,'Publication Table (%)'!$B93,AllPublicationData!$B:$B,'Publication Table (%)'!K$7)),
IF('Publication Table (%)'!$C$5="Operations cancelled for clinical reasons",
IFERROR(SUMIFS(AllPublicationData!$H:$H,AllPublicationData!$A:$A,'Publication Table (%)'!$B93,AllPublicationData!$B:$B,'Publication Table (%)'!$C$4,AllPublicationData!$D:$D,'Publication Table (%)'!K$7)/
SUMIFS(AllPublicationData!$E:$E,AllPublicationData!$A:$A,'Publication Table (%)'!$B93,AllPublicationData!$B:$B,'Publication Table (%)'!$C$4,AllPublicationData!$D:$D,'Publication Table (%)'!K$7),
SUMIFS(AllPublicationData!$H:$H,AllPublicationData!$A:$A,'Publication Table (%)'!$B93,AllPublicationData!$B:$B,'Publication Table (%)'!K$7)/
SUMIFS(AllPublicationData!$E:$E,AllPublicationData!$A:$A,'Publication Table (%)'!$B93,AllPublicationData!$B:$B,'Publication Table (%)'!K$7)),
IF('Publication Table (%)'!$C$5="Operations cancelled for non-clinical/capacity reasons",
IFERROR(SUMIFS(AllPublicationData!$I:$I,AllPublicationData!$A:$A,'Publication Table (%)'!$B93,AllPublicationData!$B:$B,'Publication Table (%)'!$C$4,AllPublicationData!$D:$D,'Publication Table (%)'!K$7)/
SUMIFS(AllPublicationData!$E:$E,AllPublicationData!$A:$A,'Publication Table (%)'!$B93,AllPublicationData!$B:$B,'Publication Table (%)'!$C$4,AllPublicationData!$D:$D,'Publication Table (%)'!K$7),
SUMIFS(AllPublicationData!$I:$I,AllPublicationData!$A:$A,'Publication Table (%)'!$B93,AllPublicationData!$B:$B,'Publication Table (%)'!K$7)/
SUMIFS(AllPublicationData!$E:$E,AllPublicationData!$A:$A,'Publication Table (%)'!$B93,AllPublicationData!$B:$B,'Publication Table (%)'!K$7)),
IF('Publication Table (%)'!$C$5="Cancellations for other reasons",
IFERROR(SUMIFS(AllPublicationData!$J:$J,AllPublicationData!$A:$A,'Publication Table (%)'!$B93,AllPublicationData!$B:$B,'Publication Table (%)'!$C$4,AllPublicationData!$D:$D,'Publication Table (%)'!K$7)/
SUMIFS(AllPublicationData!$E:$E,AllPublicationData!$A:$A,'Publication Table (%)'!$B93,AllPublicationData!$B:$B,'Publication Table (%)'!$C$4,AllPublicationData!$D:$D,'Publication Table (%)'!K$7),
SUMIFS(AllPublicationData!$J:$J,AllPublicationData!$A:$A,'Publication Table (%)'!$B93,AllPublicationData!$B:$B,'Publication Table (%)'!K$7)/
SUMIFS(AllPublicationData!$E:$E,AllPublicationData!$A:$A,'Publication Table (%)'!$B93,AllPublicationData!$B:$B,'Publication Table (%)'!K$7)))))))</f>
        <v>9.3578700078308541E-2</v>
      </c>
      <c r="L93" s="96">
        <f>IF('Publication Table (%)'!$C$5="All Cancelled Operations",
IFERROR(SUMIFS(AllPublicationData!$F:$F,AllPublicationData!$A:$A,'Publication Table (%)'!$B93,AllPublicationData!$B:$B,'Publication Table (%)'!$C$4,AllPublicationData!$D:$D,'Publication Table (%)'!L$7)/
SUMIFS(AllPublicationData!$E:$E,AllPublicationData!$A:$A,'Publication Table (%)'!$B93,AllPublicationData!$B:$B,'Publication Table (%)'!$C$4,AllPublicationData!$D:$D,'Publication Table (%)'!L$7),
SUMIFS(AllPublicationData!$F:$F,AllPublicationData!$A:$A,'Publication Table (%)'!$B93,AllPublicationData!$B:$B,'Publication Table (%)'!L$7)/
SUMIFS(AllPublicationData!$E:$E,AllPublicationData!$A:$A,'Publication Table (%)'!$B93,AllPublicationData!$B:$B,'Publication Table (%)'!L$7)),
IF('Publication Table (%)'!$C$5="Operations cancelled by patient",
IFERROR(SUMIFS(AllPublicationData!$G:$G,AllPublicationData!$A:$A,'Publication Table (%)'!$B93,AllPublicationData!$B:$B,'Publication Table (%)'!$C$4,AllPublicationData!$D:$D,'Publication Table (%)'!L$7)/
SUMIFS(AllPublicationData!$E:$E,AllPublicationData!$A:$A,'Publication Table (%)'!$B93,AllPublicationData!$B:$B,'Publication Table (%)'!$C$4,AllPublicationData!$D:$D,'Publication Table (%)'!L$7),
SUMIFS(AllPublicationData!$G:$G,AllPublicationData!$A:$A,'Publication Table (%)'!$B93,AllPublicationData!$B:$B,'Publication Table (%)'!L$7)/
SUMIFS(AllPublicationData!$E:$E,AllPublicationData!$A:$A,'Publication Table (%)'!$B93,AllPublicationData!$B:$B,'Publication Table (%)'!L$7)),
IF('Publication Table (%)'!$C$5="Operations cancelled for clinical reasons",
IFERROR(SUMIFS(AllPublicationData!$H:$H,AllPublicationData!$A:$A,'Publication Table (%)'!$B93,AllPublicationData!$B:$B,'Publication Table (%)'!$C$4,AllPublicationData!$D:$D,'Publication Table (%)'!L$7)/
SUMIFS(AllPublicationData!$E:$E,AllPublicationData!$A:$A,'Publication Table (%)'!$B93,AllPublicationData!$B:$B,'Publication Table (%)'!$C$4,AllPublicationData!$D:$D,'Publication Table (%)'!L$7),
SUMIFS(AllPublicationData!$H:$H,AllPublicationData!$A:$A,'Publication Table (%)'!$B93,AllPublicationData!$B:$B,'Publication Table (%)'!L$7)/
SUMIFS(AllPublicationData!$E:$E,AllPublicationData!$A:$A,'Publication Table (%)'!$B93,AllPublicationData!$B:$B,'Publication Table (%)'!L$7)),
IF('Publication Table (%)'!$C$5="Operations cancelled for non-clinical/capacity reasons",
IFERROR(SUMIFS(AllPublicationData!$I:$I,AllPublicationData!$A:$A,'Publication Table (%)'!$B93,AllPublicationData!$B:$B,'Publication Table (%)'!$C$4,AllPublicationData!$D:$D,'Publication Table (%)'!L$7)/
SUMIFS(AllPublicationData!$E:$E,AllPublicationData!$A:$A,'Publication Table (%)'!$B93,AllPublicationData!$B:$B,'Publication Table (%)'!$C$4,AllPublicationData!$D:$D,'Publication Table (%)'!L$7),
SUMIFS(AllPublicationData!$I:$I,AllPublicationData!$A:$A,'Publication Table (%)'!$B93,AllPublicationData!$B:$B,'Publication Table (%)'!L$7)/
SUMIFS(AllPublicationData!$E:$E,AllPublicationData!$A:$A,'Publication Table (%)'!$B93,AllPublicationData!$B:$B,'Publication Table (%)'!L$7)),
IF('Publication Table (%)'!$C$5="Cancellations for other reasons",
IFERROR(SUMIFS(AllPublicationData!$J:$J,AllPublicationData!$A:$A,'Publication Table (%)'!$B93,AllPublicationData!$B:$B,'Publication Table (%)'!$C$4,AllPublicationData!$D:$D,'Publication Table (%)'!L$7)/
SUMIFS(AllPublicationData!$E:$E,AllPublicationData!$A:$A,'Publication Table (%)'!$B93,AllPublicationData!$B:$B,'Publication Table (%)'!$C$4,AllPublicationData!$D:$D,'Publication Table (%)'!L$7),
SUMIFS(AllPublicationData!$J:$J,AllPublicationData!$A:$A,'Publication Table (%)'!$B93,AllPublicationData!$B:$B,'Publication Table (%)'!L$7)/
SUMIFS(AllPublicationData!$E:$E,AllPublicationData!$A:$A,'Publication Table (%)'!$B93,AllPublicationData!$B:$B,'Publication Table (%)'!L$7)))))))</f>
        <v>9.4543387646835925E-2</v>
      </c>
      <c r="M93" s="96">
        <f>IF('Publication Table (%)'!$C$5="All Cancelled Operations",
IFERROR(SUMIFS(AllPublicationData!$F:$F,AllPublicationData!$A:$A,'Publication Table (%)'!$B93,AllPublicationData!$B:$B,'Publication Table (%)'!$C$4,AllPublicationData!$D:$D,'Publication Table (%)'!M$7)/
SUMIFS(AllPublicationData!$E:$E,AllPublicationData!$A:$A,'Publication Table (%)'!$B93,AllPublicationData!$B:$B,'Publication Table (%)'!$C$4,AllPublicationData!$D:$D,'Publication Table (%)'!M$7),
SUMIFS(AllPublicationData!$F:$F,AllPublicationData!$A:$A,'Publication Table (%)'!$B93,AllPublicationData!$B:$B,'Publication Table (%)'!M$7)/
SUMIFS(AllPublicationData!$E:$E,AllPublicationData!$A:$A,'Publication Table (%)'!$B93,AllPublicationData!$B:$B,'Publication Table (%)'!M$7)),
IF('Publication Table (%)'!$C$5="Operations cancelled by patient",
IFERROR(SUMIFS(AllPublicationData!$G:$G,AllPublicationData!$A:$A,'Publication Table (%)'!$B93,AllPublicationData!$B:$B,'Publication Table (%)'!$C$4,AllPublicationData!$D:$D,'Publication Table (%)'!M$7)/
SUMIFS(AllPublicationData!$E:$E,AllPublicationData!$A:$A,'Publication Table (%)'!$B93,AllPublicationData!$B:$B,'Publication Table (%)'!$C$4,AllPublicationData!$D:$D,'Publication Table (%)'!M$7),
SUMIFS(AllPublicationData!$G:$G,AllPublicationData!$A:$A,'Publication Table (%)'!$B93,AllPublicationData!$B:$B,'Publication Table (%)'!M$7)/
SUMIFS(AllPublicationData!$E:$E,AllPublicationData!$A:$A,'Publication Table (%)'!$B93,AllPublicationData!$B:$B,'Publication Table (%)'!M$7)),
IF('Publication Table (%)'!$C$5="Operations cancelled for clinical reasons",
IFERROR(SUMIFS(AllPublicationData!$H:$H,AllPublicationData!$A:$A,'Publication Table (%)'!$B93,AllPublicationData!$B:$B,'Publication Table (%)'!$C$4,AllPublicationData!$D:$D,'Publication Table (%)'!M$7)/
SUMIFS(AllPublicationData!$E:$E,AllPublicationData!$A:$A,'Publication Table (%)'!$B93,AllPublicationData!$B:$B,'Publication Table (%)'!$C$4,AllPublicationData!$D:$D,'Publication Table (%)'!M$7),
SUMIFS(AllPublicationData!$H:$H,AllPublicationData!$A:$A,'Publication Table (%)'!$B93,AllPublicationData!$B:$B,'Publication Table (%)'!M$7)/
SUMIFS(AllPublicationData!$E:$E,AllPublicationData!$A:$A,'Publication Table (%)'!$B93,AllPublicationData!$B:$B,'Publication Table (%)'!M$7)),
IF('Publication Table (%)'!$C$5="Operations cancelled for non-clinical/capacity reasons",
IFERROR(SUMIFS(AllPublicationData!$I:$I,AllPublicationData!$A:$A,'Publication Table (%)'!$B93,AllPublicationData!$B:$B,'Publication Table (%)'!$C$4,AllPublicationData!$D:$D,'Publication Table (%)'!M$7)/
SUMIFS(AllPublicationData!$E:$E,AllPublicationData!$A:$A,'Publication Table (%)'!$B93,AllPublicationData!$B:$B,'Publication Table (%)'!$C$4,AllPublicationData!$D:$D,'Publication Table (%)'!M$7),
SUMIFS(AllPublicationData!$I:$I,AllPublicationData!$A:$A,'Publication Table (%)'!$B93,AllPublicationData!$B:$B,'Publication Table (%)'!M$7)/
SUMIFS(AllPublicationData!$E:$E,AllPublicationData!$A:$A,'Publication Table (%)'!$B93,AllPublicationData!$B:$B,'Publication Table (%)'!M$7)),
IF('Publication Table (%)'!$C$5="Cancellations for other reasons",
IFERROR(SUMIFS(AllPublicationData!$J:$J,AllPublicationData!$A:$A,'Publication Table (%)'!$B93,AllPublicationData!$B:$B,'Publication Table (%)'!$C$4,AllPublicationData!$D:$D,'Publication Table (%)'!M$7)/
SUMIFS(AllPublicationData!$E:$E,AllPublicationData!$A:$A,'Publication Table (%)'!$B93,AllPublicationData!$B:$B,'Publication Table (%)'!$C$4,AllPublicationData!$D:$D,'Publication Table (%)'!M$7),
SUMIFS(AllPublicationData!$J:$J,AllPublicationData!$A:$A,'Publication Table (%)'!$B93,AllPublicationData!$B:$B,'Publication Table (%)'!M$7)/
SUMIFS(AllPublicationData!$E:$E,AllPublicationData!$A:$A,'Publication Table (%)'!$B93,AllPublicationData!$B:$B,'Publication Table (%)'!M$7)))))))</f>
        <v>0.13449691991786447</v>
      </c>
      <c r="N93" s="96">
        <f>IF('Publication Table (%)'!$C$5="All Cancelled Operations",
IFERROR(SUMIFS(AllPublicationData!$F:$F,AllPublicationData!$A:$A,'Publication Table (%)'!$B93,AllPublicationData!$B:$B,'Publication Table (%)'!$C$4,AllPublicationData!$D:$D,'Publication Table (%)'!N$7)/
SUMIFS(AllPublicationData!$E:$E,AllPublicationData!$A:$A,'Publication Table (%)'!$B93,AllPublicationData!$B:$B,'Publication Table (%)'!$C$4,AllPublicationData!$D:$D,'Publication Table (%)'!N$7),
SUMIFS(AllPublicationData!$F:$F,AllPublicationData!$A:$A,'Publication Table (%)'!$B93,AllPublicationData!$B:$B,'Publication Table (%)'!N$7)/
SUMIFS(AllPublicationData!$E:$E,AllPublicationData!$A:$A,'Publication Table (%)'!$B93,AllPublicationData!$B:$B,'Publication Table (%)'!N$7)),
IF('Publication Table (%)'!$C$5="Operations cancelled by patient",
IFERROR(SUMIFS(AllPublicationData!$G:$G,AllPublicationData!$A:$A,'Publication Table (%)'!$B93,AllPublicationData!$B:$B,'Publication Table (%)'!$C$4,AllPublicationData!$D:$D,'Publication Table (%)'!N$7)/
SUMIFS(AllPublicationData!$E:$E,AllPublicationData!$A:$A,'Publication Table (%)'!$B93,AllPublicationData!$B:$B,'Publication Table (%)'!$C$4,AllPublicationData!$D:$D,'Publication Table (%)'!N$7),
SUMIFS(AllPublicationData!$G:$G,AllPublicationData!$A:$A,'Publication Table (%)'!$B93,AllPublicationData!$B:$B,'Publication Table (%)'!N$7)/
SUMIFS(AllPublicationData!$E:$E,AllPublicationData!$A:$A,'Publication Table (%)'!$B93,AllPublicationData!$B:$B,'Publication Table (%)'!N$7)),
IF('Publication Table (%)'!$C$5="Operations cancelled for clinical reasons",
IFERROR(SUMIFS(AllPublicationData!$H:$H,AllPublicationData!$A:$A,'Publication Table (%)'!$B93,AllPublicationData!$B:$B,'Publication Table (%)'!$C$4,AllPublicationData!$D:$D,'Publication Table (%)'!N$7)/
SUMIFS(AllPublicationData!$E:$E,AllPublicationData!$A:$A,'Publication Table (%)'!$B93,AllPublicationData!$B:$B,'Publication Table (%)'!$C$4,AllPublicationData!$D:$D,'Publication Table (%)'!N$7),
SUMIFS(AllPublicationData!$H:$H,AllPublicationData!$A:$A,'Publication Table (%)'!$B93,AllPublicationData!$B:$B,'Publication Table (%)'!N$7)/
SUMIFS(AllPublicationData!$E:$E,AllPublicationData!$A:$A,'Publication Table (%)'!$B93,AllPublicationData!$B:$B,'Publication Table (%)'!N$7)),
IF('Publication Table (%)'!$C$5="Operations cancelled for non-clinical/capacity reasons",
IFERROR(SUMIFS(AllPublicationData!$I:$I,AllPublicationData!$A:$A,'Publication Table (%)'!$B93,AllPublicationData!$B:$B,'Publication Table (%)'!$C$4,AllPublicationData!$D:$D,'Publication Table (%)'!N$7)/
SUMIFS(AllPublicationData!$E:$E,AllPublicationData!$A:$A,'Publication Table (%)'!$B93,AllPublicationData!$B:$B,'Publication Table (%)'!$C$4,AllPublicationData!$D:$D,'Publication Table (%)'!N$7),
SUMIFS(AllPublicationData!$I:$I,AllPublicationData!$A:$A,'Publication Table (%)'!$B93,AllPublicationData!$B:$B,'Publication Table (%)'!N$7)/
SUMIFS(AllPublicationData!$E:$E,AllPublicationData!$A:$A,'Publication Table (%)'!$B93,AllPublicationData!$B:$B,'Publication Table (%)'!N$7)),
IF('Publication Table (%)'!$C$5="Cancellations for other reasons",
IFERROR(SUMIFS(AllPublicationData!$J:$J,AllPublicationData!$A:$A,'Publication Table (%)'!$B93,AllPublicationData!$B:$B,'Publication Table (%)'!$C$4,AllPublicationData!$D:$D,'Publication Table (%)'!N$7)/
SUMIFS(AllPublicationData!$E:$E,AllPublicationData!$A:$A,'Publication Table (%)'!$B93,AllPublicationData!$B:$B,'Publication Table (%)'!$C$4,AllPublicationData!$D:$D,'Publication Table (%)'!N$7),
SUMIFS(AllPublicationData!$J:$J,AllPublicationData!$A:$A,'Publication Table (%)'!$B93,AllPublicationData!$B:$B,'Publication Table (%)'!N$7)/
SUMIFS(AllPublicationData!$E:$E,AllPublicationData!$A:$A,'Publication Table (%)'!$B93,AllPublicationData!$B:$B,'Publication Table (%)'!N$7)))))))</f>
        <v>7.7220077220077218E-2</v>
      </c>
      <c r="O93" s="96">
        <f>IF('Publication Table (%)'!$C$5="All Cancelled Operations",
IFERROR(SUMIFS(AllPublicationData!$F:$F,AllPublicationData!$A:$A,'Publication Table (%)'!$B93,AllPublicationData!$B:$B,'Publication Table (%)'!$C$4,AllPublicationData!$D:$D,'Publication Table (%)'!O$7)/
SUMIFS(AllPublicationData!$E:$E,AllPublicationData!$A:$A,'Publication Table (%)'!$B93,AllPublicationData!$B:$B,'Publication Table (%)'!$C$4,AllPublicationData!$D:$D,'Publication Table (%)'!O$7),
SUMIFS(AllPublicationData!$F:$F,AllPublicationData!$A:$A,'Publication Table (%)'!$B93,AllPublicationData!$B:$B,'Publication Table (%)'!O$7)/
SUMIFS(AllPublicationData!$E:$E,AllPublicationData!$A:$A,'Publication Table (%)'!$B93,AllPublicationData!$B:$B,'Publication Table (%)'!O$7)),
IF('Publication Table (%)'!$C$5="Operations cancelled by patient",
IFERROR(SUMIFS(AllPublicationData!$G:$G,AllPublicationData!$A:$A,'Publication Table (%)'!$B93,AllPublicationData!$B:$B,'Publication Table (%)'!$C$4,AllPublicationData!$D:$D,'Publication Table (%)'!O$7)/
SUMIFS(AllPublicationData!$E:$E,AllPublicationData!$A:$A,'Publication Table (%)'!$B93,AllPublicationData!$B:$B,'Publication Table (%)'!$C$4,AllPublicationData!$D:$D,'Publication Table (%)'!O$7),
SUMIFS(AllPublicationData!$G:$G,AllPublicationData!$A:$A,'Publication Table (%)'!$B93,AllPublicationData!$B:$B,'Publication Table (%)'!O$7)/
SUMIFS(AllPublicationData!$E:$E,AllPublicationData!$A:$A,'Publication Table (%)'!$B93,AllPublicationData!$B:$B,'Publication Table (%)'!O$7)),
IF('Publication Table (%)'!$C$5="Operations cancelled for clinical reasons",
IFERROR(SUMIFS(AllPublicationData!$H:$H,AllPublicationData!$A:$A,'Publication Table (%)'!$B93,AllPublicationData!$B:$B,'Publication Table (%)'!$C$4,AllPublicationData!$D:$D,'Publication Table (%)'!O$7)/
SUMIFS(AllPublicationData!$E:$E,AllPublicationData!$A:$A,'Publication Table (%)'!$B93,AllPublicationData!$B:$B,'Publication Table (%)'!$C$4,AllPublicationData!$D:$D,'Publication Table (%)'!O$7),
SUMIFS(AllPublicationData!$H:$H,AllPublicationData!$A:$A,'Publication Table (%)'!$B93,AllPublicationData!$B:$B,'Publication Table (%)'!O$7)/
SUMIFS(AllPublicationData!$E:$E,AllPublicationData!$A:$A,'Publication Table (%)'!$B93,AllPublicationData!$B:$B,'Publication Table (%)'!O$7)),
IF('Publication Table (%)'!$C$5="Operations cancelled for non-clinical/capacity reasons",
IFERROR(SUMIFS(AllPublicationData!$I:$I,AllPublicationData!$A:$A,'Publication Table (%)'!$B93,AllPublicationData!$B:$B,'Publication Table (%)'!$C$4,AllPublicationData!$D:$D,'Publication Table (%)'!O$7)/
SUMIFS(AllPublicationData!$E:$E,AllPublicationData!$A:$A,'Publication Table (%)'!$B93,AllPublicationData!$B:$B,'Publication Table (%)'!$C$4,AllPublicationData!$D:$D,'Publication Table (%)'!O$7),
SUMIFS(AllPublicationData!$I:$I,AllPublicationData!$A:$A,'Publication Table (%)'!$B93,AllPublicationData!$B:$B,'Publication Table (%)'!O$7)/
SUMIFS(AllPublicationData!$E:$E,AllPublicationData!$A:$A,'Publication Table (%)'!$B93,AllPublicationData!$B:$B,'Publication Table (%)'!O$7)),
IF('Publication Table (%)'!$C$5="Cancellations for other reasons",
IFERROR(SUMIFS(AllPublicationData!$J:$J,AllPublicationData!$A:$A,'Publication Table (%)'!$B93,AllPublicationData!$B:$B,'Publication Table (%)'!$C$4,AllPublicationData!$D:$D,'Publication Table (%)'!O$7)/
SUMIFS(AllPublicationData!$E:$E,AllPublicationData!$A:$A,'Publication Table (%)'!$B93,AllPublicationData!$B:$B,'Publication Table (%)'!$C$4,AllPublicationData!$D:$D,'Publication Table (%)'!O$7),
SUMIFS(AllPublicationData!$J:$J,AllPublicationData!$A:$A,'Publication Table (%)'!$B93,AllPublicationData!$B:$B,'Publication Table (%)'!O$7)/
SUMIFS(AllPublicationData!$E:$E,AllPublicationData!$A:$A,'Publication Table (%)'!$B93,AllPublicationData!$B:$B,'Publication Table (%)'!O$7)))))))</f>
        <v>9.4318181818181815E-2</v>
      </c>
      <c r="P93" s="96">
        <f>IF('Publication Table (%)'!$C$5="All Cancelled Operations",
IFERROR(SUMIFS(AllPublicationData!$F:$F,AllPublicationData!$A:$A,'Publication Table (%)'!$B93,AllPublicationData!$B:$B,'Publication Table (%)'!$C$4,AllPublicationData!$D:$D,'Publication Table (%)'!P$7)/
SUMIFS(AllPublicationData!$E:$E,AllPublicationData!$A:$A,'Publication Table (%)'!$B93,AllPublicationData!$B:$B,'Publication Table (%)'!$C$4,AllPublicationData!$D:$D,'Publication Table (%)'!P$7),
SUMIFS(AllPublicationData!$F:$F,AllPublicationData!$A:$A,'Publication Table (%)'!$B93,AllPublicationData!$B:$B,'Publication Table (%)'!P$7)/
SUMIFS(AllPublicationData!$E:$E,AllPublicationData!$A:$A,'Publication Table (%)'!$B93,AllPublicationData!$B:$B,'Publication Table (%)'!P$7)),
IF('Publication Table (%)'!$C$5="Operations cancelled by patient",
IFERROR(SUMIFS(AllPublicationData!$G:$G,AllPublicationData!$A:$A,'Publication Table (%)'!$B93,AllPublicationData!$B:$B,'Publication Table (%)'!$C$4,AllPublicationData!$D:$D,'Publication Table (%)'!P$7)/
SUMIFS(AllPublicationData!$E:$E,AllPublicationData!$A:$A,'Publication Table (%)'!$B93,AllPublicationData!$B:$B,'Publication Table (%)'!$C$4,AllPublicationData!$D:$D,'Publication Table (%)'!P$7),
SUMIFS(AllPublicationData!$G:$G,AllPublicationData!$A:$A,'Publication Table (%)'!$B93,AllPublicationData!$B:$B,'Publication Table (%)'!P$7)/
SUMIFS(AllPublicationData!$E:$E,AllPublicationData!$A:$A,'Publication Table (%)'!$B93,AllPublicationData!$B:$B,'Publication Table (%)'!P$7)),
IF('Publication Table (%)'!$C$5="Operations cancelled for clinical reasons",
IFERROR(SUMIFS(AllPublicationData!$H:$H,AllPublicationData!$A:$A,'Publication Table (%)'!$B93,AllPublicationData!$B:$B,'Publication Table (%)'!$C$4,AllPublicationData!$D:$D,'Publication Table (%)'!P$7)/
SUMIFS(AllPublicationData!$E:$E,AllPublicationData!$A:$A,'Publication Table (%)'!$B93,AllPublicationData!$B:$B,'Publication Table (%)'!$C$4,AllPublicationData!$D:$D,'Publication Table (%)'!P$7),
SUMIFS(AllPublicationData!$H:$H,AllPublicationData!$A:$A,'Publication Table (%)'!$B93,AllPublicationData!$B:$B,'Publication Table (%)'!P$7)/
SUMIFS(AllPublicationData!$E:$E,AllPublicationData!$A:$A,'Publication Table (%)'!$B93,AllPublicationData!$B:$B,'Publication Table (%)'!P$7)),
IF('Publication Table (%)'!$C$5="Operations cancelled for non-clinical/capacity reasons",
IFERROR(SUMIFS(AllPublicationData!$I:$I,AllPublicationData!$A:$A,'Publication Table (%)'!$B93,AllPublicationData!$B:$B,'Publication Table (%)'!$C$4,AllPublicationData!$D:$D,'Publication Table (%)'!P$7)/
SUMIFS(AllPublicationData!$E:$E,AllPublicationData!$A:$A,'Publication Table (%)'!$B93,AllPublicationData!$B:$B,'Publication Table (%)'!$C$4,AllPublicationData!$D:$D,'Publication Table (%)'!P$7),
SUMIFS(AllPublicationData!$I:$I,AllPublicationData!$A:$A,'Publication Table (%)'!$B93,AllPublicationData!$B:$B,'Publication Table (%)'!P$7)/
SUMIFS(AllPublicationData!$E:$E,AllPublicationData!$A:$A,'Publication Table (%)'!$B93,AllPublicationData!$B:$B,'Publication Table (%)'!P$7)),
IF('Publication Table (%)'!$C$5="Cancellations for other reasons",
IFERROR(SUMIFS(AllPublicationData!$J:$J,AllPublicationData!$A:$A,'Publication Table (%)'!$B93,AllPublicationData!$B:$B,'Publication Table (%)'!$C$4,AllPublicationData!$D:$D,'Publication Table (%)'!P$7)/
SUMIFS(AllPublicationData!$E:$E,AllPublicationData!$A:$A,'Publication Table (%)'!$B93,AllPublicationData!$B:$B,'Publication Table (%)'!$C$4,AllPublicationData!$D:$D,'Publication Table (%)'!P$7),
SUMIFS(AllPublicationData!$J:$J,AllPublicationData!$A:$A,'Publication Table (%)'!$B93,AllPublicationData!$B:$B,'Publication Table (%)'!P$7)/
SUMIFS(AllPublicationData!$E:$E,AllPublicationData!$A:$A,'Publication Table (%)'!$B93,AllPublicationData!$B:$B,'Publication Table (%)'!P$7)))))))</f>
        <v>5.0847457627118647E-2</v>
      </c>
      <c r="Q93" s="96">
        <f>IF('Publication Table (%)'!$C$5="All Cancelled Operations",
IFERROR(SUMIFS(AllPublicationData!$F:$F,AllPublicationData!$A:$A,'Publication Table (%)'!$B93,AllPublicationData!$B:$B,'Publication Table (%)'!$C$4,AllPublicationData!$D:$D,'Publication Table (%)'!Q$7)/
SUMIFS(AllPublicationData!$E:$E,AllPublicationData!$A:$A,'Publication Table (%)'!$B93,AllPublicationData!$B:$B,'Publication Table (%)'!$C$4,AllPublicationData!$D:$D,'Publication Table (%)'!Q$7),
SUMIFS(AllPublicationData!$F:$F,AllPublicationData!$A:$A,'Publication Table (%)'!$B93,AllPublicationData!$B:$B,'Publication Table (%)'!Q$7)/
SUMIFS(AllPublicationData!$E:$E,AllPublicationData!$A:$A,'Publication Table (%)'!$B93,AllPublicationData!$B:$B,'Publication Table (%)'!Q$7)),
IF('Publication Table (%)'!$C$5="Operations cancelled by patient",
IFERROR(SUMIFS(AllPublicationData!$G:$G,AllPublicationData!$A:$A,'Publication Table (%)'!$B93,AllPublicationData!$B:$B,'Publication Table (%)'!$C$4,AllPublicationData!$D:$D,'Publication Table (%)'!Q$7)/
SUMIFS(AllPublicationData!$E:$E,AllPublicationData!$A:$A,'Publication Table (%)'!$B93,AllPublicationData!$B:$B,'Publication Table (%)'!$C$4,AllPublicationData!$D:$D,'Publication Table (%)'!Q$7),
SUMIFS(AllPublicationData!$G:$G,AllPublicationData!$A:$A,'Publication Table (%)'!$B93,AllPublicationData!$B:$B,'Publication Table (%)'!Q$7)/
SUMIFS(AllPublicationData!$E:$E,AllPublicationData!$A:$A,'Publication Table (%)'!$B93,AllPublicationData!$B:$B,'Publication Table (%)'!Q$7)),
IF('Publication Table (%)'!$C$5="Operations cancelled for clinical reasons",
IFERROR(SUMIFS(AllPublicationData!$H:$H,AllPublicationData!$A:$A,'Publication Table (%)'!$B93,AllPublicationData!$B:$B,'Publication Table (%)'!$C$4,AllPublicationData!$D:$D,'Publication Table (%)'!Q$7)/
SUMIFS(AllPublicationData!$E:$E,AllPublicationData!$A:$A,'Publication Table (%)'!$B93,AllPublicationData!$B:$B,'Publication Table (%)'!$C$4,AllPublicationData!$D:$D,'Publication Table (%)'!Q$7),
SUMIFS(AllPublicationData!$H:$H,AllPublicationData!$A:$A,'Publication Table (%)'!$B93,AllPublicationData!$B:$B,'Publication Table (%)'!Q$7)/
SUMIFS(AllPublicationData!$E:$E,AllPublicationData!$A:$A,'Publication Table (%)'!$B93,AllPublicationData!$B:$B,'Publication Table (%)'!Q$7)),
IF('Publication Table (%)'!$C$5="Operations cancelled for non-clinical/capacity reasons",
IFERROR(SUMIFS(AllPublicationData!$I:$I,AllPublicationData!$A:$A,'Publication Table (%)'!$B93,AllPublicationData!$B:$B,'Publication Table (%)'!$C$4,AllPublicationData!$D:$D,'Publication Table (%)'!Q$7)/
SUMIFS(AllPublicationData!$E:$E,AllPublicationData!$A:$A,'Publication Table (%)'!$B93,AllPublicationData!$B:$B,'Publication Table (%)'!$C$4,AllPublicationData!$D:$D,'Publication Table (%)'!Q$7),
SUMIFS(AllPublicationData!$I:$I,AllPublicationData!$A:$A,'Publication Table (%)'!$B93,AllPublicationData!$B:$B,'Publication Table (%)'!Q$7)/
SUMIFS(AllPublicationData!$E:$E,AllPublicationData!$A:$A,'Publication Table (%)'!$B93,AllPublicationData!$B:$B,'Publication Table (%)'!Q$7)),
IF('Publication Table (%)'!$C$5="Cancellations for other reasons",
IFERROR(SUMIFS(AllPublicationData!$J:$J,AllPublicationData!$A:$A,'Publication Table (%)'!$B93,AllPublicationData!$B:$B,'Publication Table (%)'!$C$4,AllPublicationData!$D:$D,'Publication Table (%)'!Q$7)/
SUMIFS(AllPublicationData!$E:$E,AllPublicationData!$A:$A,'Publication Table (%)'!$B93,AllPublicationData!$B:$B,'Publication Table (%)'!$C$4,AllPublicationData!$D:$D,'Publication Table (%)'!Q$7),
SUMIFS(AllPublicationData!$J:$J,AllPublicationData!$A:$A,'Publication Table (%)'!$B93,AllPublicationData!$B:$B,'Publication Table (%)'!Q$7)/
SUMIFS(AllPublicationData!$E:$E,AllPublicationData!$A:$A,'Publication Table (%)'!$B93,AllPublicationData!$B:$B,'Publication Table (%)'!Q$7)))))))</f>
        <v>2.7586206896551724E-2</v>
      </c>
      <c r="R93" s="96">
        <f>IF('Publication Table (%)'!$C$5="All Cancelled Operations",
IFERROR(SUMIFS(AllPublicationData!$F:$F,AllPublicationData!$A:$A,'Publication Table (%)'!$B93,AllPublicationData!$B:$B,'Publication Table (%)'!$C$4,AllPublicationData!$D:$D,'Publication Table (%)'!R$7)/
SUMIFS(AllPublicationData!$E:$E,AllPublicationData!$A:$A,'Publication Table (%)'!$B93,AllPublicationData!$B:$B,'Publication Table (%)'!$C$4,AllPublicationData!$D:$D,'Publication Table (%)'!R$7),
SUMIFS(AllPublicationData!$F:$F,AllPublicationData!$A:$A,'Publication Table (%)'!$B93,AllPublicationData!$B:$B,'Publication Table (%)'!R$7)/
SUMIFS(AllPublicationData!$E:$E,AllPublicationData!$A:$A,'Publication Table (%)'!$B93,AllPublicationData!$B:$B,'Publication Table (%)'!R$7)),
IF('Publication Table (%)'!$C$5="Operations cancelled by patient",
IFERROR(SUMIFS(AllPublicationData!$G:$G,AllPublicationData!$A:$A,'Publication Table (%)'!$B93,AllPublicationData!$B:$B,'Publication Table (%)'!$C$4,AllPublicationData!$D:$D,'Publication Table (%)'!R$7)/
SUMIFS(AllPublicationData!$E:$E,AllPublicationData!$A:$A,'Publication Table (%)'!$B93,AllPublicationData!$B:$B,'Publication Table (%)'!$C$4,AllPublicationData!$D:$D,'Publication Table (%)'!R$7),
SUMIFS(AllPublicationData!$G:$G,AllPublicationData!$A:$A,'Publication Table (%)'!$B93,AllPublicationData!$B:$B,'Publication Table (%)'!R$7)/
SUMIFS(AllPublicationData!$E:$E,AllPublicationData!$A:$A,'Publication Table (%)'!$B93,AllPublicationData!$B:$B,'Publication Table (%)'!R$7)),
IF('Publication Table (%)'!$C$5="Operations cancelled for clinical reasons",
IFERROR(SUMIFS(AllPublicationData!$H:$H,AllPublicationData!$A:$A,'Publication Table (%)'!$B93,AllPublicationData!$B:$B,'Publication Table (%)'!$C$4,AllPublicationData!$D:$D,'Publication Table (%)'!R$7)/
SUMIFS(AllPublicationData!$E:$E,AllPublicationData!$A:$A,'Publication Table (%)'!$B93,AllPublicationData!$B:$B,'Publication Table (%)'!$C$4,AllPublicationData!$D:$D,'Publication Table (%)'!R$7),
SUMIFS(AllPublicationData!$H:$H,AllPublicationData!$A:$A,'Publication Table (%)'!$B93,AllPublicationData!$B:$B,'Publication Table (%)'!R$7)/
SUMIFS(AllPublicationData!$E:$E,AllPublicationData!$A:$A,'Publication Table (%)'!$B93,AllPublicationData!$B:$B,'Publication Table (%)'!R$7)),
IF('Publication Table (%)'!$C$5="Operations cancelled for non-clinical/capacity reasons",
IFERROR(SUMIFS(AllPublicationData!$I:$I,AllPublicationData!$A:$A,'Publication Table (%)'!$B93,AllPublicationData!$B:$B,'Publication Table (%)'!$C$4,AllPublicationData!$D:$D,'Publication Table (%)'!R$7)/
SUMIFS(AllPublicationData!$E:$E,AllPublicationData!$A:$A,'Publication Table (%)'!$B93,AllPublicationData!$B:$B,'Publication Table (%)'!$C$4,AllPublicationData!$D:$D,'Publication Table (%)'!R$7),
SUMIFS(AllPublicationData!$I:$I,AllPublicationData!$A:$A,'Publication Table (%)'!$B93,AllPublicationData!$B:$B,'Publication Table (%)'!R$7)/
SUMIFS(AllPublicationData!$E:$E,AllPublicationData!$A:$A,'Publication Table (%)'!$B93,AllPublicationData!$B:$B,'Publication Table (%)'!R$7)),
IF('Publication Table (%)'!$C$5="Cancellations for other reasons",
IFERROR(SUMIFS(AllPublicationData!$J:$J,AllPublicationData!$A:$A,'Publication Table (%)'!$B93,AllPublicationData!$B:$B,'Publication Table (%)'!$C$4,AllPublicationData!$D:$D,'Publication Table (%)'!R$7)/
SUMIFS(AllPublicationData!$E:$E,AllPublicationData!$A:$A,'Publication Table (%)'!$B93,AllPublicationData!$B:$B,'Publication Table (%)'!$C$4,AllPublicationData!$D:$D,'Publication Table (%)'!R$7),
SUMIFS(AllPublicationData!$J:$J,AllPublicationData!$A:$A,'Publication Table (%)'!$B93,AllPublicationData!$B:$B,'Publication Table (%)'!R$7)/
SUMIFS(AllPublicationData!$E:$E,AllPublicationData!$A:$A,'Publication Table (%)'!$B93,AllPublicationData!$B:$B,'Publication Table (%)'!R$7)))))))</f>
        <v>0.11200807265388496</v>
      </c>
      <c r="S93" s="96">
        <f>IF('Publication Table (%)'!$C$5="All Cancelled Operations",
IFERROR(SUMIFS(AllPublicationData!$F:$F,AllPublicationData!$A:$A,'Publication Table (%)'!$B93,AllPublicationData!$B:$B,'Publication Table (%)'!$C$4,AllPublicationData!$D:$D,'Publication Table (%)'!S$7)/
SUMIFS(AllPublicationData!$E:$E,AllPublicationData!$A:$A,'Publication Table (%)'!$B93,AllPublicationData!$B:$B,'Publication Table (%)'!$C$4,AllPublicationData!$D:$D,'Publication Table (%)'!S$7),
SUMIFS(AllPublicationData!$F:$F,AllPublicationData!$A:$A,'Publication Table (%)'!$B93,AllPublicationData!$B:$B,'Publication Table (%)'!S$7)/
SUMIFS(AllPublicationData!$E:$E,AllPublicationData!$A:$A,'Publication Table (%)'!$B93,AllPublicationData!$B:$B,'Publication Table (%)'!S$7)),
IF('Publication Table (%)'!$C$5="Operations cancelled by patient",
IFERROR(SUMIFS(AllPublicationData!$G:$G,AllPublicationData!$A:$A,'Publication Table (%)'!$B93,AllPublicationData!$B:$B,'Publication Table (%)'!$C$4,AllPublicationData!$D:$D,'Publication Table (%)'!S$7)/
SUMIFS(AllPublicationData!$E:$E,AllPublicationData!$A:$A,'Publication Table (%)'!$B93,AllPublicationData!$B:$B,'Publication Table (%)'!$C$4,AllPublicationData!$D:$D,'Publication Table (%)'!S$7),
SUMIFS(AllPublicationData!$G:$G,AllPublicationData!$A:$A,'Publication Table (%)'!$B93,AllPublicationData!$B:$B,'Publication Table (%)'!S$7)/
SUMIFS(AllPublicationData!$E:$E,AllPublicationData!$A:$A,'Publication Table (%)'!$B93,AllPublicationData!$B:$B,'Publication Table (%)'!S$7)),
IF('Publication Table (%)'!$C$5="Operations cancelled for clinical reasons",
IFERROR(SUMIFS(AllPublicationData!$H:$H,AllPublicationData!$A:$A,'Publication Table (%)'!$B93,AllPublicationData!$B:$B,'Publication Table (%)'!$C$4,AllPublicationData!$D:$D,'Publication Table (%)'!S$7)/
SUMIFS(AllPublicationData!$E:$E,AllPublicationData!$A:$A,'Publication Table (%)'!$B93,AllPublicationData!$B:$B,'Publication Table (%)'!$C$4,AllPublicationData!$D:$D,'Publication Table (%)'!S$7),
SUMIFS(AllPublicationData!$H:$H,AllPublicationData!$A:$A,'Publication Table (%)'!$B93,AllPublicationData!$B:$B,'Publication Table (%)'!S$7)/
SUMIFS(AllPublicationData!$E:$E,AllPublicationData!$A:$A,'Publication Table (%)'!$B93,AllPublicationData!$B:$B,'Publication Table (%)'!S$7)),
IF('Publication Table (%)'!$C$5="Operations cancelled for non-clinical/capacity reasons",
IFERROR(SUMIFS(AllPublicationData!$I:$I,AllPublicationData!$A:$A,'Publication Table (%)'!$B93,AllPublicationData!$B:$B,'Publication Table (%)'!$C$4,AllPublicationData!$D:$D,'Publication Table (%)'!S$7)/
SUMIFS(AllPublicationData!$E:$E,AllPublicationData!$A:$A,'Publication Table (%)'!$B93,AllPublicationData!$B:$B,'Publication Table (%)'!$C$4,AllPublicationData!$D:$D,'Publication Table (%)'!S$7),
SUMIFS(AllPublicationData!$I:$I,AllPublicationData!$A:$A,'Publication Table (%)'!$B93,AllPublicationData!$B:$B,'Publication Table (%)'!S$7)/
SUMIFS(AllPublicationData!$E:$E,AllPublicationData!$A:$A,'Publication Table (%)'!$B93,AllPublicationData!$B:$B,'Publication Table (%)'!S$7)),
IF('Publication Table (%)'!$C$5="Cancellations for other reasons",
IFERROR(SUMIFS(AllPublicationData!$J:$J,AllPublicationData!$A:$A,'Publication Table (%)'!$B93,AllPublicationData!$B:$B,'Publication Table (%)'!$C$4,AllPublicationData!$D:$D,'Publication Table (%)'!S$7)/
SUMIFS(AllPublicationData!$E:$E,AllPublicationData!$A:$A,'Publication Table (%)'!$B93,AllPublicationData!$B:$B,'Publication Table (%)'!$C$4,AllPublicationData!$D:$D,'Publication Table (%)'!S$7),
SUMIFS(AllPublicationData!$J:$J,AllPublicationData!$A:$A,'Publication Table (%)'!$B93,AllPublicationData!$B:$B,'Publication Table (%)'!S$7)/
SUMIFS(AllPublicationData!$E:$E,AllPublicationData!$A:$A,'Publication Table (%)'!$B93,AllPublicationData!$B:$B,'Publication Table (%)'!S$7)))))))</f>
        <v>5.0505050505050504E-2</v>
      </c>
    </row>
    <row r="94" spans="2:19" x14ac:dyDescent="0.35">
      <c r="B94" s="89">
        <v>42795</v>
      </c>
      <c r="C94" s="112">
        <f>IF('Publication Table (%)'!$C$5="All Cancelled Operations",
SUMIFS(AllPublicationData!$F:$F,AllPublicationData!$A:$A,'Publication Table (%)'!$B94,AllPublicationData!$B:$B,'Publication Table (%)'!$C$4),
IF('Publication Table (%)'!$C$5="Operations cancelled by patient",
SUMIFS(AllPublicationData!$G:$G,AllPublicationData!$A:$A,'Publication Table (%)'!$B94,AllPublicationData!$B:$B,'Publication Table (%)'!$C$4),
IF('Publication Table (%)'!$C$5="Operations cancelled for clinical reasons",
SUMIFS(AllPublicationData!$H:$H,AllPublicationData!$A:$A,'Publication Table (%)'!$B94,AllPublicationData!$B:$B,'Publication Table (%)'!$C$4),
IF('Publication Table (%)'!$C$5="Operations cancelled for non-clinical/capacity reasons",
SUMIFS(AllPublicationData!$I:$I,AllPublicationData!$A:$A,'Publication Table (%)'!$B94,AllPublicationData!$B:$B,'Publication Table (%)'!$C$4),
IF('Publication Table (%)'!$C$5="Cancellations for other reasons",
SUMIFS(AllPublicationData!$J:$J,AllPublicationData!$A:$A,'Publication Table (%)'!$B94,AllPublicationData!$B:$B,'Publication Table (%)'!$C$4))))))+
IF(AND($C$4="NHS Scotland",$C$5="All Cancelled Operations"),
SUMIFS(AllPublicationData!$F:$F,AllPublicationData!$A:$A,'Publication Table (%)'!$B94),
IF(AND($C$4="NHS Scotland",$C$5="Operations cancelled by patient"),
SUMIFS(AllPublicationData!$G:$G,AllPublicationData!$A:$A,'Publication Table (%)'!$B94),
IF(AND($C$4="NHS Scotland",$C$5="Operations cancelled for clinical reasons"),
SUMIFS(AllPublicationData!$H:$H,AllPublicationData!$A:$A,'Publication Table (%)'!$B94),
IF(AND($C$4="NHS Scotland",$C$5="Operations cancelled for non-clinical/capacity reasons"),
SUMIFS(AllPublicationData!$I:$I,AllPublicationData!$A:$A,'Publication Table (%)'!$B94),
IF(AND($C$4="NHS Scotland",$C$5="Cancellations for other reasons"),
SUMIFS(AllPublicationData!$J:$J,AllPublicationData!$A:$A,'Publication Table (%)'!$B94))))))</f>
        <v>2887</v>
      </c>
      <c r="D94" s="110">
        <f>IF(AND('Publication Table (%)'!$C$5="All Cancelled Operations",$C$4&lt;&gt;"NHS Scotland"),
IFERROR(SUMIFS(AllPublicationData!$F:$F,AllPublicationData!$A:$A,'Publication Table (%)'!$B94,AllPublicationData!$B:$B,'Publication Table (%)'!$C$4,AllPublicationData!$D:$D,'Publication Table (%)'!D$7)/
SUMIFS(AllPublicationData!$E:$E,AllPublicationData!$A:$A,'Publication Table (%)'!$B94,AllPublicationData!$B:$B,'Publication Table (%)'!$C$4,AllPublicationData!$D:$D,'Publication Table (%)'!D$7),
SUMIFS(AllPublicationData!$F:$F,AllPublicationData!$A:$A,'Publication Table (%)'!$B94,AllPublicationData!$B:$B,'Publication Table (%)'!D$7)/
SUMIFS(AllPublicationData!$E:$E,AllPublicationData!$A:$A,'Publication Table (%)'!$B94,AllPublicationData!$B:$B,'Publication Table (%)'!D$7)),
IF(AND('Publication Table (%)'!$C$5="Operations cancelled by patient",$C$4&lt;&gt;"NHS Scotland"),
IFERROR(SUMIFS(AllPublicationData!$G:$G,AllPublicationData!$A:$A,'Publication Table (%)'!$B94,AllPublicationData!$B:$B,'Publication Table (%)'!$C$4,AllPublicationData!$D:$D,'Publication Table (%)'!D$7)/
SUMIFS(AllPublicationData!$E:$E,AllPublicationData!$A:$A,'Publication Table (%)'!$B94,AllPublicationData!$B:$B,'Publication Table (%)'!$C$4,AllPublicationData!$D:$D,'Publication Table (%)'!D$7),
SUMIFS(AllPublicationData!$G:$G,AllPublicationData!$A:$A,'Publication Table (%)'!$B94,AllPublicationData!$B:$B,'Publication Table (%)'!D$7)/
SUMIFS(AllPublicationData!$E:$E,AllPublicationData!$A:$A,'Publication Table (%)'!$B94,AllPublicationData!$B:$B,'Publication Table (%)'!D$7)),
IF(AND('Publication Table (%)'!$C$5="Operations cancelled for clinical reasons",$C$4&lt;&gt;"NHS Scotland"),
IFERROR(SUMIFS(AllPublicationData!$H:$H,AllPublicationData!$A:$A,'Publication Table (%)'!$B94,AllPublicationData!$B:$B,'Publication Table (%)'!$C$4,AllPublicationData!$D:$D,'Publication Table (%)'!D$7)/
SUMIFS(AllPublicationData!$E:$E,AllPublicationData!$A:$A,'Publication Table (%)'!$B94,AllPublicationData!$B:$B,'Publication Table (%)'!$C$4,AllPublicationData!$D:$D,'Publication Table (%)'!D$7),
SUMIFS(AllPublicationData!$H:$H,AllPublicationData!$A:$A,'Publication Table (%)'!$B94,AllPublicationData!$B:$B,'Publication Table (%)'!D$7)/
SUMIFS(AllPublicationData!$E:$E,AllPublicationData!$A:$A,'Publication Table (%)'!$B94,AllPublicationData!$B:$B,'Publication Table (%)'!D$7)),
IF(AND('Publication Table (%)'!$C$5="Operations cancelled for non-clinical/capacity reasons",$C$4&lt;&gt;"NHS Scotland"),
IFERROR(SUMIFS(AllPublicationData!$I:$I,AllPublicationData!$A:$A,'Publication Table (%)'!$B94,AllPublicationData!$B:$B,'Publication Table (%)'!$C$4,AllPublicationData!$D:$D,'Publication Table (%)'!D$7)/
SUMIFS(AllPublicationData!$E:$E,AllPublicationData!$A:$A,'Publication Table (%)'!$B94,AllPublicationData!$B:$B,'Publication Table (%)'!$C$4,AllPublicationData!$D:$D,'Publication Table (%)'!D$7),
SUMIFS(AllPublicationData!$I:$I,AllPublicationData!$A:$A,'Publication Table (%)'!$B94,AllPublicationData!$B:$B,'Publication Table (%)'!D$7)/
SUMIFS(AllPublicationData!$E:$E,AllPublicationData!$A:$A,'Publication Table (%)'!$B94,AllPublicationData!$B:$B,'Publication Table (%)'!D$7)),
IF(AND('Publication Table (%)'!$C$5="Cancellations for other reasons",$C$4&lt;&gt;"NHS Scotland"),
IFERROR(SUMIFS(AllPublicationData!$J:$J,AllPublicationData!$A:$A,'Publication Table (%)'!$B94,AllPublicationData!$B:$B,'Publication Table (%)'!$C$4,AllPublicationData!$D:$D,'Publication Table (%)'!D$7)/
SUMIFS(AllPublicationData!$E:$E,AllPublicationData!$A:$A,'Publication Table (%)'!$B94,AllPublicationData!$B:$B,'Publication Table (%)'!$C$4,AllPublicationData!$D:$D,'Publication Table (%)'!D$7),
SUMIFS(AllPublicationData!$J:$J,AllPublicationData!$A:$A,'Publication Table (%)'!$B94,AllPublicationData!$B:$B,'Publication Table (%)'!D$7)/
SUMIFS(AllPublicationData!$E:$E,AllPublicationData!$A:$A,'Publication Table (%)'!$B94,AllPublicationData!$B:$B,'Publication Table (%)'!D$7)),
IF(AND($C$4="NHS Scotland",$C$5="All Cancelled Operations"),
SUMIFS(AllPublicationData!$F:$F,AllPublicationData!$A:$A,'Publication Table'!$B94)/
SUMIFS(AllPublicationData!$E:$E,AllPublicationData!$A:$A,'Publication Table'!$B94),
IF(AND($C$4="NHS Scotland",$C$5="Operations cancelled by patient"),
SUMIFS(AllPublicationData!$G:$G,AllPublicationData!$A:$A,'Publication Table'!$B94)/
SUMIFS(AllPublicationData!$E:$E,AllPublicationData!$A:$A,'Publication Table'!$B94),
IF(AND($C$4="NHS Scotland",$C$5="Operations cancelled for clinical reasons"),
SUMIFS(AllPublicationData!$H:$H,AllPublicationData!$A:$A,'Publication Table'!$B94)/
SUMIFS(AllPublicationData!$E:$E,AllPublicationData!$A:$A,'Publication Table'!$B94),
IF(AND($C$4="NHS Scotland",$C$5="Operations cancelled for non-clinical/capacity reasons"),
SUMIFS(AllPublicationData!$I:$I,AllPublicationData!$A:$A,'Publication Table'!$B94)/
SUMIFS(AllPublicationData!$E:$E,AllPublicationData!$A:$A,'Publication Table'!$B94),
IF(AND($C$4="NHS Scotland",$C$5="Cancellations for other reasons"),
SUMIFS(AllPublicationData!$J:$J,AllPublicationData!$A:$A,'Publication Table'!$B94)/
SUMIFS(AllPublicationData!$E:$E,AllPublicationData!$A:$A,'Publication Table'!$B94)))))))))))</f>
        <v>9.0797584601836706E-2</v>
      </c>
      <c r="E94" s="96">
        <f>IF('Publication Table (%)'!$C$5="All Cancelled Operations",
IFERROR(SUMIFS(AllPublicationData!$F:$F,AllPublicationData!$A:$A,'Publication Table (%)'!$B94,AllPublicationData!$B:$B,'Publication Table (%)'!$C$4,AllPublicationData!$D:$D,'Publication Table (%)'!E$7)/
SUMIFS(AllPublicationData!$E:$E,AllPublicationData!$A:$A,'Publication Table (%)'!$B94,AllPublicationData!$B:$B,'Publication Table (%)'!$C$4,AllPublicationData!$D:$D,'Publication Table (%)'!E$7),
SUMIFS(AllPublicationData!$F:$F,AllPublicationData!$A:$A,'Publication Table (%)'!$B94,AllPublicationData!$B:$B,'Publication Table (%)'!E$7)/
SUMIFS(AllPublicationData!$E:$E,AllPublicationData!$A:$A,'Publication Table (%)'!$B94,AllPublicationData!$B:$B,'Publication Table (%)'!E$7)),
IF('Publication Table (%)'!$C$5="Operations cancelled by patient",
IFERROR(SUMIFS(AllPublicationData!$G:$G,AllPublicationData!$A:$A,'Publication Table (%)'!$B94,AllPublicationData!$B:$B,'Publication Table (%)'!$C$4,AllPublicationData!$D:$D,'Publication Table (%)'!E$7)/
SUMIFS(AllPublicationData!$E:$E,AllPublicationData!$A:$A,'Publication Table (%)'!$B94,AllPublicationData!$B:$B,'Publication Table (%)'!$C$4,AllPublicationData!$D:$D,'Publication Table (%)'!E$7),
SUMIFS(AllPublicationData!$G:$G,AllPublicationData!$A:$A,'Publication Table (%)'!$B94,AllPublicationData!$B:$B,'Publication Table (%)'!E$7)/
SUMIFS(AllPublicationData!$E:$E,AllPublicationData!$A:$A,'Publication Table (%)'!$B94,AllPublicationData!$B:$B,'Publication Table (%)'!E$7)),
IF('Publication Table (%)'!$C$5="Operations cancelled for clinical reasons",
IFERROR(SUMIFS(AllPublicationData!$H:$H,AllPublicationData!$A:$A,'Publication Table (%)'!$B94,AllPublicationData!$B:$B,'Publication Table (%)'!$C$4,AllPublicationData!$D:$D,'Publication Table (%)'!E$7)/
SUMIFS(AllPublicationData!$E:$E,AllPublicationData!$A:$A,'Publication Table (%)'!$B94,AllPublicationData!$B:$B,'Publication Table (%)'!$C$4,AllPublicationData!$D:$D,'Publication Table (%)'!E$7),
SUMIFS(AllPublicationData!$H:$H,AllPublicationData!$A:$A,'Publication Table (%)'!$B94,AllPublicationData!$B:$B,'Publication Table (%)'!E$7)/
SUMIFS(AllPublicationData!$E:$E,AllPublicationData!$A:$A,'Publication Table (%)'!$B94,AllPublicationData!$B:$B,'Publication Table (%)'!E$7)),
IF('Publication Table (%)'!$C$5="Operations cancelled for non-clinical/capacity reasons",
IFERROR(SUMIFS(AllPublicationData!$I:$I,AllPublicationData!$A:$A,'Publication Table (%)'!$B94,AllPublicationData!$B:$B,'Publication Table (%)'!$C$4,AllPublicationData!$D:$D,'Publication Table (%)'!E$7)/
SUMIFS(AllPublicationData!$E:$E,AllPublicationData!$A:$A,'Publication Table (%)'!$B94,AllPublicationData!$B:$B,'Publication Table (%)'!$C$4,AllPublicationData!$D:$D,'Publication Table (%)'!E$7),
SUMIFS(AllPublicationData!$I:$I,AllPublicationData!$A:$A,'Publication Table (%)'!$B94,AllPublicationData!$B:$B,'Publication Table (%)'!E$7)/
SUMIFS(AllPublicationData!$E:$E,AllPublicationData!$A:$A,'Publication Table (%)'!$B94,AllPublicationData!$B:$B,'Publication Table (%)'!E$7)),
IF('Publication Table (%)'!$C$5="Cancellations for other reasons",
IFERROR(SUMIFS(AllPublicationData!$J:$J,AllPublicationData!$A:$A,'Publication Table (%)'!$B94,AllPublicationData!$B:$B,'Publication Table (%)'!$C$4,AllPublicationData!$D:$D,'Publication Table (%)'!E$7)/
SUMIFS(AllPublicationData!$E:$E,AllPublicationData!$A:$A,'Publication Table (%)'!$B94,AllPublicationData!$B:$B,'Publication Table (%)'!$C$4,AllPublicationData!$D:$D,'Publication Table (%)'!E$7),
SUMIFS(AllPublicationData!$J:$J,AllPublicationData!$A:$A,'Publication Table (%)'!$B94,AllPublicationData!$B:$B,'Publication Table (%)'!E$7)/
SUMIFS(AllPublicationData!$E:$E,AllPublicationData!$A:$A,'Publication Table (%)'!$B94,AllPublicationData!$B:$B,'Publication Table (%)'!E$7)))))))</f>
        <v>5.9469941822882996E-2</v>
      </c>
      <c r="F94" s="96">
        <f>IF('Publication Table (%)'!$C$5="All Cancelled Operations",
IFERROR(SUMIFS(AllPublicationData!$F:$F,AllPublicationData!$A:$A,'Publication Table (%)'!$B94,AllPublicationData!$B:$B,'Publication Table (%)'!$C$4,AllPublicationData!$D:$D,'Publication Table (%)'!F$7)/
SUMIFS(AllPublicationData!$E:$E,AllPublicationData!$A:$A,'Publication Table (%)'!$B94,AllPublicationData!$B:$B,'Publication Table (%)'!$C$4,AllPublicationData!$D:$D,'Publication Table (%)'!F$7),
SUMIFS(AllPublicationData!$F:$F,AllPublicationData!$A:$A,'Publication Table (%)'!$B94,AllPublicationData!$B:$B,'Publication Table (%)'!F$7)/
SUMIFS(AllPublicationData!$E:$E,AllPublicationData!$A:$A,'Publication Table (%)'!$B94,AllPublicationData!$B:$B,'Publication Table (%)'!F$7)),
IF('Publication Table (%)'!$C$5="Operations cancelled by patient",
IFERROR(SUMIFS(AllPublicationData!$G:$G,AllPublicationData!$A:$A,'Publication Table (%)'!$B94,AllPublicationData!$B:$B,'Publication Table (%)'!$C$4,AllPublicationData!$D:$D,'Publication Table (%)'!F$7)/
SUMIFS(AllPublicationData!$E:$E,AllPublicationData!$A:$A,'Publication Table (%)'!$B94,AllPublicationData!$B:$B,'Publication Table (%)'!$C$4,AllPublicationData!$D:$D,'Publication Table (%)'!F$7),
SUMIFS(AllPublicationData!$G:$G,AllPublicationData!$A:$A,'Publication Table (%)'!$B94,AllPublicationData!$B:$B,'Publication Table (%)'!F$7)/
SUMIFS(AllPublicationData!$E:$E,AllPublicationData!$A:$A,'Publication Table (%)'!$B94,AllPublicationData!$B:$B,'Publication Table (%)'!F$7)),
IF('Publication Table (%)'!$C$5="Operations cancelled for clinical reasons",
IFERROR(SUMIFS(AllPublicationData!$H:$H,AllPublicationData!$A:$A,'Publication Table (%)'!$B94,AllPublicationData!$B:$B,'Publication Table (%)'!$C$4,AllPublicationData!$D:$D,'Publication Table (%)'!F$7)/
SUMIFS(AllPublicationData!$E:$E,AllPublicationData!$A:$A,'Publication Table (%)'!$B94,AllPublicationData!$B:$B,'Publication Table (%)'!$C$4,AllPublicationData!$D:$D,'Publication Table (%)'!F$7),
SUMIFS(AllPublicationData!$H:$H,AllPublicationData!$A:$A,'Publication Table (%)'!$B94,AllPublicationData!$B:$B,'Publication Table (%)'!F$7)/
SUMIFS(AllPublicationData!$E:$E,AllPublicationData!$A:$A,'Publication Table (%)'!$B94,AllPublicationData!$B:$B,'Publication Table (%)'!F$7)),
IF('Publication Table (%)'!$C$5="Operations cancelled for non-clinical/capacity reasons",
IFERROR(SUMIFS(AllPublicationData!$I:$I,AllPublicationData!$A:$A,'Publication Table (%)'!$B94,AllPublicationData!$B:$B,'Publication Table (%)'!$C$4,AllPublicationData!$D:$D,'Publication Table (%)'!F$7)/
SUMIFS(AllPublicationData!$E:$E,AllPublicationData!$A:$A,'Publication Table (%)'!$B94,AllPublicationData!$B:$B,'Publication Table (%)'!$C$4,AllPublicationData!$D:$D,'Publication Table (%)'!F$7),
SUMIFS(AllPublicationData!$I:$I,AllPublicationData!$A:$A,'Publication Table (%)'!$B94,AllPublicationData!$B:$B,'Publication Table (%)'!F$7)/
SUMIFS(AllPublicationData!$E:$E,AllPublicationData!$A:$A,'Publication Table (%)'!$B94,AllPublicationData!$B:$B,'Publication Table (%)'!F$7)),
IF('Publication Table (%)'!$C$5="Cancellations for other reasons",
IFERROR(SUMIFS(AllPublicationData!$J:$J,AllPublicationData!$A:$A,'Publication Table (%)'!$B94,AllPublicationData!$B:$B,'Publication Table (%)'!$C$4,AllPublicationData!$D:$D,'Publication Table (%)'!F$7)/
SUMIFS(AllPublicationData!$E:$E,AllPublicationData!$A:$A,'Publication Table (%)'!$B94,AllPublicationData!$B:$B,'Publication Table (%)'!$C$4,AllPublicationData!$D:$D,'Publication Table (%)'!F$7),
SUMIFS(AllPublicationData!$J:$J,AllPublicationData!$A:$A,'Publication Table (%)'!$B94,AllPublicationData!$B:$B,'Publication Table (%)'!F$7)/
SUMIFS(AllPublicationData!$E:$E,AllPublicationData!$A:$A,'Publication Table (%)'!$B94,AllPublicationData!$B:$B,'Publication Table (%)'!F$7)))))))</f>
        <v>9.0866067203028866E-2</v>
      </c>
      <c r="G94" s="96">
        <f>IF('Publication Table (%)'!$C$5="All Cancelled Operations",
IFERROR(SUMIFS(AllPublicationData!$F:$F,AllPublicationData!$A:$A,'Publication Table (%)'!$B94,AllPublicationData!$B:$B,'Publication Table (%)'!$C$4,AllPublicationData!$D:$D,'Publication Table (%)'!G$7)/
SUMIFS(AllPublicationData!$E:$E,AllPublicationData!$A:$A,'Publication Table (%)'!$B94,AllPublicationData!$B:$B,'Publication Table (%)'!$C$4,AllPublicationData!$D:$D,'Publication Table (%)'!G$7),
SUMIFS(AllPublicationData!$F:$F,AllPublicationData!$A:$A,'Publication Table (%)'!$B94,AllPublicationData!$B:$B,'Publication Table (%)'!G$7)/
SUMIFS(AllPublicationData!$E:$E,AllPublicationData!$A:$A,'Publication Table (%)'!$B94,AllPublicationData!$B:$B,'Publication Table (%)'!G$7)),
IF('Publication Table (%)'!$C$5="Operations cancelled by patient",
IFERROR(SUMIFS(AllPublicationData!$G:$G,AllPublicationData!$A:$A,'Publication Table (%)'!$B94,AllPublicationData!$B:$B,'Publication Table (%)'!$C$4,AllPublicationData!$D:$D,'Publication Table (%)'!G$7)/
SUMIFS(AllPublicationData!$E:$E,AllPublicationData!$A:$A,'Publication Table (%)'!$B94,AllPublicationData!$B:$B,'Publication Table (%)'!$C$4,AllPublicationData!$D:$D,'Publication Table (%)'!G$7),
SUMIFS(AllPublicationData!$G:$G,AllPublicationData!$A:$A,'Publication Table (%)'!$B94,AllPublicationData!$B:$B,'Publication Table (%)'!G$7)/
SUMIFS(AllPublicationData!$E:$E,AllPublicationData!$A:$A,'Publication Table (%)'!$B94,AllPublicationData!$B:$B,'Publication Table (%)'!G$7)),
IF('Publication Table (%)'!$C$5="Operations cancelled for clinical reasons",
IFERROR(SUMIFS(AllPublicationData!$H:$H,AllPublicationData!$A:$A,'Publication Table (%)'!$B94,AllPublicationData!$B:$B,'Publication Table (%)'!$C$4,AllPublicationData!$D:$D,'Publication Table (%)'!G$7)/
SUMIFS(AllPublicationData!$E:$E,AllPublicationData!$A:$A,'Publication Table (%)'!$B94,AllPublicationData!$B:$B,'Publication Table (%)'!$C$4,AllPublicationData!$D:$D,'Publication Table (%)'!G$7),
SUMIFS(AllPublicationData!$H:$H,AllPublicationData!$A:$A,'Publication Table (%)'!$B94,AllPublicationData!$B:$B,'Publication Table (%)'!G$7)/
SUMIFS(AllPublicationData!$E:$E,AllPublicationData!$A:$A,'Publication Table (%)'!$B94,AllPublicationData!$B:$B,'Publication Table (%)'!G$7)),
IF('Publication Table (%)'!$C$5="Operations cancelled for non-clinical/capacity reasons",
IFERROR(SUMIFS(AllPublicationData!$I:$I,AllPublicationData!$A:$A,'Publication Table (%)'!$B94,AllPublicationData!$B:$B,'Publication Table (%)'!$C$4,AllPublicationData!$D:$D,'Publication Table (%)'!G$7)/
SUMIFS(AllPublicationData!$E:$E,AllPublicationData!$A:$A,'Publication Table (%)'!$B94,AllPublicationData!$B:$B,'Publication Table (%)'!$C$4,AllPublicationData!$D:$D,'Publication Table (%)'!G$7),
SUMIFS(AllPublicationData!$I:$I,AllPublicationData!$A:$A,'Publication Table (%)'!$B94,AllPublicationData!$B:$B,'Publication Table (%)'!G$7)/
SUMIFS(AllPublicationData!$E:$E,AllPublicationData!$A:$A,'Publication Table (%)'!$B94,AllPublicationData!$B:$B,'Publication Table (%)'!G$7)),
IF('Publication Table (%)'!$C$5="Cancellations for other reasons",
IFERROR(SUMIFS(AllPublicationData!$J:$J,AllPublicationData!$A:$A,'Publication Table (%)'!$B94,AllPublicationData!$B:$B,'Publication Table (%)'!$C$4,AllPublicationData!$D:$D,'Publication Table (%)'!G$7)/
SUMIFS(AllPublicationData!$E:$E,AllPublicationData!$A:$A,'Publication Table (%)'!$B94,AllPublicationData!$B:$B,'Publication Table (%)'!$C$4,AllPublicationData!$D:$D,'Publication Table (%)'!G$7),
SUMIFS(AllPublicationData!$J:$J,AllPublicationData!$A:$A,'Publication Table (%)'!$B94,AllPublicationData!$B:$B,'Publication Table (%)'!G$7)/
SUMIFS(AllPublicationData!$E:$E,AllPublicationData!$A:$A,'Publication Table (%)'!$B94,AllPublicationData!$B:$B,'Publication Table (%)'!G$7)))))))</f>
        <v>7.9120879120879117E-2</v>
      </c>
      <c r="H94" s="96">
        <f>IF('Publication Table (%)'!$C$5="All Cancelled Operations",
IFERROR(SUMIFS(AllPublicationData!$F:$F,AllPublicationData!$A:$A,'Publication Table (%)'!$B94,AllPublicationData!$B:$B,'Publication Table (%)'!$C$4,AllPublicationData!$D:$D,'Publication Table (%)'!H$7)/
SUMIFS(AllPublicationData!$E:$E,AllPublicationData!$A:$A,'Publication Table (%)'!$B94,AllPublicationData!$B:$B,'Publication Table (%)'!$C$4,AllPublicationData!$D:$D,'Publication Table (%)'!H$7),
SUMIFS(AllPublicationData!$F:$F,AllPublicationData!$A:$A,'Publication Table (%)'!$B94,AllPublicationData!$B:$B,'Publication Table (%)'!H$7)/
SUMIFS(AllPublicationData!$E:$E,AllPublicationData!$A:$A,'Publication Table (%)'!$B94,AllPublicationData!$B:$B,'Publication Table (%)'!H$7)),
IF('Publication Table (%)'!$C$5="Operations cancelled by patient",
IFERROR(SUMIFS(AllPublicationData!$G:$G,AllPublicationData!$A:$A,'Publication Table (%)'!$B94,AllPublicationData!$B:$B,'Publication Table (%)'!$C$4,AllPublicationData!$D:$D,'Publication Table (%)'!H$7)/
SUMIFS(AllPublicationData!$E:$E,AllPublicationData!$A:$A,'Publication Table (%)'!$B94,AllPublicationData!$B:$B,'Publication Table (%)'!$C$4,AllPublicationData!$D:$D,'Publication Table (%)'!H$7),
SUMIFS(AllPublicationData!$G:$G,AllPublicationData!$A:$A,'Publication Table (%)'!$B94,AllPublicationData!$B:$B,'Publication Table (%)'!H$7)/
SUMIFS(AllPublicationData!$E:$E,AllPublicationData!$A:$A,'Publication Table (%)'!$B94,AllPublicationData!$B:$B,'Publication Table (%)'!H$7)),
IF('Publication Table (%)'!$C$5="Operations cancelled for clinical reasons",
IFERROR(SUMIFS(AllPublicationData!$H:$H,AllPublicationData!$A:$A,'Publication Table (%)'!$B94,AllPublicationData!$B:$B,'Publication Table (%)'!$C$4,AllPublicationData!$D:$D,'Publication Table (%)'!H$7)/
SUMIFS(AllPublicationData!$E:$E,AllPublicationData!$A:$A,'Publication Table (%)'!$B94,AllPublicationData!$B:$B,'Publication Table (%)'!$C$4,AllPublicationData!$D:$D,'Publication Table (%)'!H$7),
SUMIFS(AllPublicationData!$H:$H,AllPublicationData!$A:$A,'Publication Table (%)'!$B94,AllPublicationData!$B:$B,'Publication Table (%)'!H$7)/
SUMIFS(AllPublicationData!$E:$E,AllPublicationData!$A:$A,'Publication Table (%)'!$B94,AllPublicationData!$B:$B,'Publication Table (%)'!H$7)),
IF('Publication Table (%)'!$C$5="Operations cancelled for non-clinical/capacity reasons",
IFERROR(SUMIFS(AllPublicationData!$I:$I,AllPublicationData!$A:$A,'Publication Table (%)'!$B94,AllPublicationData!$B:$B,'Publication Table (%)'!$C$4,AllPublicationData!$D:$D,'Publication Table (%)'!H$7)/
SUMIFS(AllPublicationData!$E:$E,AllPublicationData!$A:$A,'Publication Table (%)'!$B94,AllPublicationData!$B:$B,'Publication Table (%)'!$C$4,AllPublicationData!$D:$D,'Publication Table (%)'!H$7),
SUMIFS(AllPublicationData!$I:$I,AllPublicationData!$A:$A,'Publication Table (%)'!$B94,AllPublicationData!$B:$B,'Publication Table (%)'!H$7)/
SUMIFS(AllPublicationData!$E:$E,AllPublicationData!$A:$A,'Publication Table (%)'!$B94,AllPublicationData!$B:$B,'Publication Table (%)'!H$7)),
IF('Publication Table (%)'!$C$5="Cancellations for other reasons",
IFERROR(SUMIFS(AllPublicationData!$J:$J,AllPublicationData!$A:$A,'Publication Table (%)'!$B94,AllPublicationData!$B:$B,'Publication Table (%)'!$C$4,AllPublicationData!$D:$D,'Publication Table (%)'!H$7)/
SUMIFS(AllPublicationData!$E:$E,AllPublicationData!$A:$A,'Publication Table (%)'!$B94,AllPublicationData!$B:$B,'Publication Table (%)'!$C$4,AllPublicationData!$D:$D,'Publication Table (%)'!H$7),
SUMIFS(AllPublicationData!$J:$J,AllPublicationData!$A:$A,'Publication Table (%)'!$B94,AllPublicationData!$B:$B,'Publication Table (%)'!H$7)/
SUMIFS(AllPublicationData!$E:$E,AllPublicationData!$A:$A,'Publication Table (%)'!$B94,AllPublicationData!$B:$B,'Publication Table (%)'!H$7)))))))</f>
        <v>6.702127659574468E-2</v>
      </c>
      <c r="I94" s="96">
        <f>IF('Publication Table (%)'!$C$5="All Cancelled Operations",
IFERROR(SUMIFS(AllPublicationData!$F:$F,AllPublicationData!$A:$A,'Publication Table (%)'!$B94,AllPublicationData!$B:$B,'Publication Table (%)'!$C$4,AllPublicationData!$D:$D,'Publication Table (%)'!I$7)/
SUMIFS(AllPublicationData!$E:$E,AllPublicationData!$A:$A,'Publication Table (%)'!$B94,AllPublicationData!$B:$B,'Publication Table (%)'!$C$4,AllPublicationData!$D:$D,'Publication Table (%)'!I$7),
SUMIFS(AllPublicationData!$F:$F,AllPublicationData!$A:$A,'Publication Table (%)'!$B94,AllPublicationData!$B:$B,'Publication Table (%)'!I$7)/
SUMIFS(AllPublicationData!$E:$E,AllPublicationData!$A:$A,'Publication Table (%)'!$B94,AllPublicationData!$B:$B,'Publication Table (%)'!I$7)),
IF('Publication Table (%)'!$C$5="Operations cancelled by patient",
IFERROR(SUMIFS(AllPublicationData!$G:$G,AllPublicationData!$A:$A,'Publication Table (%)'!$B94,AllPublicationData!$B:$B,'Publication Table (%)'!$C$4,AllPublicationData!$D:$D,'Publication Table (%)'!I$7)/
SUMIFS(AllPublicationData!$E:$E,AllPublicationData!$A:$A,'Publication Table (%)'!$B94,AllPublicationData!$B:$B,'Publication Table (%)'!$C$4,AllPublicationData!$D:$D,'Publication Table (%)'!I$7),
SUMIFS(AllPublicationData!$G:$G,AllPublicationData!$A:$A,'Publication Table (%)'!$B94,AllPublicationData!$B:$B,'Publication Table (%)'!I$7)/
SUMIFS(AllPublicationData!$E:$E,AllPublicationData!$A:$A,'Publication Table (%)'!$B94,AllPublicationData!$B:$B,'Publication Table (%)'!I$7)),
IF('Publication Table (%)'!$C$5="Operations cancelled for clinical reasons",
IFERROR(SUMIFS(AllPublicationData!$H:$H,AllPublicationData!$A:$A,'Publication Table (%)'!$B94,AllPublicationData!$B:$B,'Publication Table (%)'!$C$4,AllPublicationData!$D:$D,'Publication Table (%)'!I$7)/
SUMIFS(AllPublicationData!$E:$E,AllPublicationData!$A:$A,'Publication Table (%)'!$B94,AllPublicationData!$B:$B,'Publication Table (%)'!$C$4,AllPublicationData!$D:$D,'Publication Table (%)'!I$7),
SUMIFS(AllPublicationData!$H:$H,AllPublicationData!$A:$A,'Publication Table (%)'!$B94,AllPublicationData!$B:$B,'Publication Table (%)'!I$7)/
SUMIFS(AllPublicationData!$E:$E,AllPublicationData!$A:$A,'Publication Table (%)'!$B94,AllPublicationData!$B:$B,'Publication Table (%)'!I$7)),
IF('Publication Table (%)'!$C$5="Operations cancelled for non-clinical/capacity reasons",
IFERROR(SUMIFS(AllPublicationData!$I:$I,AllPublicationData!$A:$A,'Publication Table (%)'!$B94,AllPublicationData!$B:$B,'Publication Table (%)'!$C$4,AllPublicationData!$D:$D,'Publication Table (%)'!I$7)/
SUMIFS(AllPublicationData!$E:$E,AllPublicationData!$A:$A,'Publication Table (%)'!$B94,AllPublicationData!$B:$B,'Publication Table (%)'!$C$4,AllPublicationData!$D:$D,'Publication Table (%)'!I$7),
SUMIFS(AllPublicationData!$I:$I,AllPublicationData!$A:$A,'Publication Table (%)'!$B94,AllPublicationData!$B:$B,'Publication Table (%)'!I$7)/
SUMIFS(AllPublicationData!$E:$E,AllPublicationData!$A:$A,'Publication Table (%)'!$B94,AllPublicationData!$B:$B,'Publication Table (%)'!I$7)),
IF('Publication Table (%)'!$C$5="Cancellations for other reasons",
IFERROR(SUMIFS(AllPublicationData!$J:$J,AllPublicationData!$A:$A,'Publication Table (%)'!$B94,AllPublicationData!$B:$B,'Publication Table (%)'!$C$4,AllPublicationData!$D:$D,'Publication Table (%)'!I$7)/
SUMIFS(AllPublicationData!$E:$E,AllPublicationData!$A:$A,'Publication Table (%)'!$B94,AllPublicationData!$B:$B,'Publication Table (%)'!$C$4,AllPublicationData!$D:$D,'Publication Table (%)'!I$7),
SUMIFS(AllPublicationData!$J:$J,AllPublicationData!$A:$A,'Publication Table (%)'!$B94,AllPublicationData!$B:$B,'Publication Table (%)'!I$7)/
SUMIFS(AllPublicationData!$E:$E,AllPublicationData!$A:$A,'Publication Table (%)'!$B94,AllPublicationData!$B:$B,'Publication Table (%)'!I$7)))))))</f>
        <v>8.6486486486486491E-2</v>
      </c>
      <c r="J94" s="96">
        <f>IF('Publication Table (%)'!$C$5="All Cancelled Operations",
IFERROR(SUMIFS(AllPublicationData!$F:$F,AllPublicationData!$A:$A,'Publication Table (%)'!$B94,AllPublicationData!$B:$B,'Publication Table (%)'!$C$4,AllPublicationData!$D:$D,'Publication Table (%)'!J$7)/
SUMIFS(AllPublicationData!$E:$E,AllPublicationData!$A:$A,'Publication Table (%)'!$B94,AllPublicationData!$B:$B,'Publication Table (%)'!$C$4,AllPublicationData!$D:$D,'Publication Table (%)'!J$7),
SUMIFS(AllPublicationData!$F:$F,AllPublicationData!$A:$A,'Publication Table (%)'!$B94,AllPublicationData!$B:$B,'Publication Table (%)'!J$7)/
SUMIFS(AllPublicationData!$E:$E,AllPublicationData!$A:$A,'Publication Table (%)'!$B94,AllPublicationData!$B:$B,'Publication Table (%)'!J$7)),
IF('Publication Table (%)'!$C$5="Operations cancelled by patient",
IFERROR(SUMIFS(AllPublicationData!$G:$G,AllPublicationData!$A:$A,'Publication Table (%)'!$B94,AllPublicationData!$B:$B,'Publication Table (%)'!$C$4,AllPublicationData!$D:$D,'Publication Table (%)'!J$7)/
SUMIFS(AllPublicationData!$E:$E,AllPublicationData!$A:$A,'Publication Table (%)'!$B94,AllPublicationData!$B:$B,'Publication Table (%)'!$C$4,AllPublicationData!$D:$D,'Publication Table (%)'!J$7),
SUMIFS(AllPublicationData!$G:$G,AllPublicationData!$A:$A,'Publication Table (%)'!$B94,AllPublicationData!$B:$B,'Publication Table (%)'!J$7)/
SUMIFS(AllPublicationData!$E:$E,AllPublicationData!$A:$A,'Publication Table (%)'!$B94,AllPublicationData!$B:$B,'Publication Table (%)'!J$7)),
IF('Publication Table (%)'!$C$5="Operations cancelled for clinical reasons",
IFERROR(SUMIFS(AllPublicationData!$H:$H,AllPublicationData!$A:$A,'Publication Table (%)'!$B94,AllPublicationData!$B:$B,'Publication Table (%)'!$C$4,AllPublicationData!$D:$D,'Publication Table (%)'!J$7)/
SUMIFS(AllPublicationData!$E:$E,AllPublicationData!$A:$A,'Publication Table (%)'!$B94,AllPublicationData!$B:$B,'Publication Table (%)'!$C$4,AllPublicationData!$D:$D,'Publication Table (%)'!J$7),
SUMIFS(AllPublicationData!$H:$H,AllPublicationData!$A:$A,'Publication Table (%)'!$B94,AllPublicationData!$B:$B,'Publication Table (%)'!J$7)/
SUMIFS(AllPublicationData!$E:$E,AllPublicationData!$A:$A,'Publication Table (%)'!$B94,AllPublicationData!$B:$B,'Publication Table (%)'!J$7)),
IF('Publication Table (%)'!$C$5="Operations cancelled for non-clinical/capacity reasons",
IFERROR(SUMIFS(AllPublicationData!$I:$I,AllPublicationData!$A:$A,'Publication Table (%)'!$B94,AllPublicationData!$B:$B,'Publication Table (%)'!$C$4,AllPublicationData!$D:$D,'Publication Table (%)'!J$7)/
SUMIFS(AllPublicationData!$E:$E,AllPublicationData!$A:$A,'Publication Table (%)'!$B94,AllPublicationData!$B:$B,'Publication Table (%)'!$C$4,AllPublicationData!$D:$D,'Publication Table (%)'!J$7),
SUMIFS(AllPublicationData!$I:$I,AllPublicationData!$A:$A,'Publication Table (%)'!$B94,AllPublicationData!$B:$B,'Publication Table (%)'!J$7)/
SUMIFS(AllPublicationData!$E:$E,AllPublicationData!$A:$A,'Publication Table (%)'!$B94,AllPublicationData!$B:$B,'Publication Table (%)'!J$7)),
IF('Publication Table (%)'!$C$5="Cancellations for other reasons",
IFERROR(SUMIFS(AllPublicationData!$J:$J,AllPublicationData!$A:$A,'Publication Table (%)'!$B94,AllPublicationData!$B:$B,'Publication Table (%)'!$C$4,AllPublicationData!$D:$D,'Publication Table (%)'!J$7)/
SUMIFS(AllPublicationData!$E:$E,AllPublicationData!$A:$A,'Publication Table (%)'!$B94,AllPublicationData!$B:$B,'Publication Table (%)'!$C$4,AllPublicationData!$D:$D,'Publication Table (%)'!J$7),
SUMIFS(AllPublicationData!$J:$J,AllPublicationData!$A:$A,'Publication Table (%)'!$B94,AllPublicationData!$B:$B,'Publication Table (%)'!J$7)/
SUMIFS(AllPublicationData!$E:$E,AllPublicationData!$A:$A,'Publication Table (%)'!$B94,AllPublicationData!$B:$B,'Publication Table (%)'!J$7)))))))</f>
        <v>8.3675143560295318E-2</v>
      </c>
      <c r="K94" s="96">
        <f>IF('Publication Table (%)'!$C$5="All Cancelled Operations",
IFERROR(SUMIFS(AllPublicationData!$F:$F,AllPublicationData!$A:$A,'Publication Table (%)'!$B94,AllPublicationData!$B:$B,'Publication Table (%)'!$C$4,AllPublicationData!$D:$D,'Publication Table (%)'!K$7)/
SUMIFS(AllPublicationData!$E:$E,AllPublicationData!$A:$A,'Publication Table (%)'!$B94,AllPublicationData!$B:$B,'Publication Table (%)'!$C$4,AllPublicationData!$D:$D,'Publication Table (%)'!K$7),
SUMIFS(AllPublicationData!$F:$F,AllPublicationData!$A:$A,'Publication Table (%)'!$B94,AllPublicationData!$B:$B,'Publication Table (%)'!K$7)/
SUMIFS(AllPublicationData!$E:$E,AllPublicationData!$A:$A,'Publication Table (%)'!$B94,AllPublicationData!$B:$B,'Publication Table (%)'!K$7)),
IF('Publication Table (%)'!$C$5="Operations cancelled by patient",
IFERROR(SUMIFS(AllPublicationData!$G:$G,AllPublicationData!$A:$A,'Publication Table (%)'!$B94,AllPublicationData!$B:$B,'Publication Table (%)'!$C$4,AllPublicationData!$D:$D,'Publication Table (%)'!K$7)/
SUMIFS(AllPublicationData!$E:$E,AllPublicationData!$A:$A,'Publication Table (%)'!$B94,AllPublicationData!$B:$B,'Publication Table (%)'!$C$4,AllPublicationData!$D:$D,'Publication Table (%)'!K$7),
SUMIFS(AllPublicationData!$G:$G,AllPublicationData!$A:$A,'Publication Table (%)'!$B94,AllPublicationData!$B:$B,'Publication Table (%)'!K$7)/
SUMIFS(AllPublicationData!$E:$E,AllPublicationData!$A:$A,'Publication Table (%)'!$B94,AllPublicationData!$B:$B,'Publication Table (%)'!K$7)),
IF('Publication Table (%)'!$C$5="Operations cancelled for clinical reasons",
IFERROR(SUMIFS(AllPublicationData!$H:$H,AllPublicationData!$A:$A,'Publication Table (%)'!$B94,AllPublicationData!$B:$B,'Publication Table (%)'!$C$4,AllPublicationData!$D:$D,'Publication Table (%)'!K$7)/
SUMIFS(AllPublicationData!$E:$E,AllPublicationData!$A:$A,'Publication Table (%)'!$B94,AllPublicationData!$B:$B,'Publication Table (%)'!$C$4,AllPublicationData!$D:$D,'Publication Table (%)'!K$7),
SUMIFS(AllPublicationData!$H:$H,AllPublicationData!$A:$A,'Publication Table (%)'!$B94,AllPublicationData!$B:$B,'Publication Table (%)'!K$7)/
SUMIFS(AllPublicationData!$E:$E,AllPublicationData!$A:$A,'Publication Table (%)'!$B94,AllPublicationData!$B:$B,'Publication Table (%)'!K$7)),
IF('Publication Table (%)'!$C$5="Operations cancelled for non-clinical/capacity reasons",
IFERROR(SUMIFS(AllPublicationData!$I:$I,AllPublicationData!$A:$A,'Publication Table (%)'!$B94,AllPublicationData!$B:$B,'Publication Table (%)'!$C$4,AllPublicationData!$D:$D,'Publication Table (%)'!K$7)/
SUMIFS(AllPublicationData!$E:$E,AllPublicationData!$A:$A,'Publication Table (%)'!$B94,AllPublicationData!$B:$B,'Publication Table (%)'!$C$4,AllPublicationData!$D:$D,'Publication Table (%)'!K$7),
SUMIFS(AllPublicationData!$I:$I,AllPublicationData!$A:$A,'Publication Table (%)'!$B94,AllPublicationData!$B:$B,'Publication Table (%)'!K$7)/
SUMIFS(AllPublicationData!$E:$E,AllPublicationData!$A:$A,'Publication Table (%)'!$B94,AllPublicationData!$B:$B,'Publication Table (%)'!K$7)),
IF('Publication Table (%)'!$C$5="Cancellations for other reasons",
IFERROR(SUMIFS(AllPublicationData!$J:$J,AllPublicationData!$A:$A,'Publication Table (%)'!$B94,AllPublicationData!$B:$B,'Publication Table (%)'!$C$4,AllPublicationData!$D:$D,'Publication Table (%)'!K$7)/
SUMIFS(AllPublicationData!$E:$E,AllPublicationData!$A:$A,'Publication Table (%)'!$B94,AllPublicationData!$B:$B,'Publication Table (%)'!$C$4,AllPublicationData!$D:$D,'Publication Table (%)'!K$7),
SUMIFS(AllPublicationData!$J:$J,AllPublicationData!$A:$A,'Publication Table (%)'!$B94,AllPublicationData!$B:$B,'Publication Table (%)'!K$7)/
SUMIFS(AllPublicationData!$E:$E,AllPublicationData!$A:$A,'Publication Table (%)'!$B94,AllPublicationData!$B:$B,'Publication Table (%)'!K$7)))))))</f>
        <v>8.6010709504685409E-2</v>
      </c>
      <c r="L94" s="96">
        <f>IF('Publication Table (%)'!$C$5="All Cancelled Operations",
IFERROR(SUMIFS(AllPublicationData!$F:$F,AllPublicationData!$A:$A,'Publication Table (%)'!$B94,AllPublicationData!$B:$B,'Publication Table (%)'!$C$4,AllPublicationData!$D:$D,'Publication Table (%)'!L$7)/
SUMIFS(AllPublicationData!$E:$E,AllPublicationData!$A:$A,'Publication Table (%)'!$B94,AllPublicationData!$B:$B,'Publication Table (%)'!$C$4,AllPublicationData!$D:$D,'Publication Table (%)'!L$7),
SUMIFS(AllPublicationData!$F:$F,AllPublicationData!$A:$A,'Publication Table (%)'!$B94,AllPublicationData!$B:$B,'Publication Table (%)'!L$7)/
SUMIFS(AllPublicationData!$E:$E,AllPublicationData!$A:$A,'Publication Table (%)'!$B94,AllPublicationData!$B:$B,'Publication Table (%)'!L$7)),
IF('Publication Table (%)'!$C$5="Operations cancelled by patient",
IFERROR(SUMIFS(AllPublicationData!$G:$G,AllPublicationData!$A:$A,'Publication Table (%)'!$B94,AllPublicationData!$B:$B,'Publication Table (%)'!$C$4,AllPublicationData!$D:$D,'Publication Table (%)'!L$7)/
SUMIFS(AllPublicationData!$E:$E,AllPublicationData!$A:$A,'Publication Table (%)'!$B94,AllPublicationData!$B:$B,'Publication Table (%)'!$C$4,AllPublicationData!$D:$D,'Publication Table (%)'!L$7),
SUMIFS(AllPublicationData!$G:$G,AllPublicationData!$A:$A,'Publication Table (%)'!$B94,AllPublicationData!$B:$B,'Publication Table (%)'!L$7)/
SUMIFS(AllPublicationData!$E:$E,AllPublicationData!$A:$A,'Publication Table (%)'!$B94,AllPublicationData!$B:$B,'Publication Table (%)'!L$7)),
IF('Publication Table (%)'!$C$5="Operations cancelled for clinical reasons",
IFERROR(SUMIFS(AllPublicationData!$H:$H,AllPublicationData!$A:$A,'Publication Table (%)'!$B94,AllPublicationData!$B:$B,'Publication Table (%)'!$C$4,AllPublicationData!$D:$D,'Publication Table (%)'!L$7)/
SUMIFS(AllPublicationData!$E:$E,AllPublicationData!$A:$A,'Publication Table (%)'!$B94,AllPublicationData!$B:$B,'Publication Table (%)'!$C$4,AllPublicationData!$D:$D,'Publication Table (%)'!L$7),
SUMIFS(AllPublicationData!$H:$H,AllPublicationData!$A:$A,'Publication Table (%)'!$B94,AllPublicationData!$B:$B,'Publication Table (%)'!L$7)/
SUMIFS(AllPublicationData!$E:$E,AllPublicationData!$A:$A,'Publication Table (%)'!$B94,AllPublicationData!$B:$B,'Publication Table (%)'!L$7)),
IF('Publication Table (%)'!$C$5="Operations cancelled for non-clinical/capacity reasons",
IFERROR(SUMIFS(AllPublicationData!$I:$I,AllPublicationData!$A:$A,'Publication Table (%)'!$B94,AllPublicationData!$B:$B,'Publication Table (%)'!$C$4,AllPublicationData!$D:$D,'Publication Table (%)'!L$7)/
SUMIFS(AllPublicationData!$E:$E,AllPublicationData!$A:$A,'Publication Table (%)'!$B94,AllPublicationData!$B:$B,'Publication Table (%)'!$C$4,AllPublicationData!$D:$D,'Publication Table (%)'!L$7),
SUMIFS(AllPublicationData!$I:$I,AllPublicationData!$A:$A,'Publication Table (%)'!$B94,AllPublicationData!$B:$B,'Publication Table (%)'!L$7)/
SUMIFS(AllPublicationData!$E:$E,AllPublicationData!$A:$A,'Publication Table (%)'!$B94,AllPublicationData!$B:$B,'Publication Table (%)'!L$7)),
IF('Publication Table (%)'!$C$5="Cancellations for other reasons",
IFERROR(SUMIFS(AllPublicationData!$J:$J,AllPublicationData!$A:$A,'Publication Table (%)'!$B94,AllPublicationData!$B:$B,'Publication Table (%)'!$C$4,AllPublicationData!$D:$D,'Publication Table (%)'!L$7)/
SUMIFS(AllPublicationData!$E:$E,AllPublicationData!$A:$A,'Publication Table (%)'!$B94,AllPublicationData!$B:$B,'Publication Table (%)'!$C$4,AllPublicationData!$D:$D,'Publication Table (%)'!L$7),
SUMIFS(AllPublicationData!$J:$J,AllPublicationData!$A:$A,'Publication Table (%)'!$B94,AllPublicationData!$B:$B,'Publication Table (%)'!L$7)/
SUMIFS(AllPublicationData!$E:$E,AllPublicationData!$A:$A,'Publication Table (%)'!$B94,AllPublicationData!$B:$B,'Publication Table (%)'!L$7)))))))</f>
        <v>8.1180811808118078E-2</v>
      </c>
      <c r="M94" s="96">
        <f>IF('Publication Table (%)'!$C$5="All Cancelled Operations",
IFERROR(SUMIFS(AllPublicationData!$F:$F,AllPublicationData!$A:$A,'Publication Table (%)'!$B94,AllPublicationData!$B:$B,'Publication Table (%)'!$C$4,AllPublicationData!$D:$D,'Publication Table (%)'!M$7)/
SUMIFS(AllPublicationData!$E:$E,AllPublicationData!$A:$A,'Publication Table (%)'!$B94,AllPublicationData!$B:$B,'Publication Table (%)'!$C$4,AllPublicationData!$D:$D,'Publication Table (%)'!M$7),
SUMIFS(AllPublicationData!$F:$F,AllPublicationData!$A:$A,'Publication Table (%)'!$B94,AllPublicationData!$B:$B,'Publication Table (%)'!M$7)/
SUMIFS(AllPublicationData!$E:$E,AllPublicationData!$A:$A,'Publication Table (%)'!$B94,AllPublicationData!$B:$B,'Publication Table (%)'!M$7)),
IF('Publication Table (%)'!$C$5="Operations cancelled by patient",
IFERROR(SUMIFS(AllPublicationData!$G:$G,AllPublicationData!$A:$A,'Publication Table (%)'!$B94,AllPublicationData!$B:$B,'Publication Table (%)'!$C$4,AllPublicationData!$D:$D,'Publication Table (%)'!M$7)/
SUMIFS(AllPublicationData!$E:$E,AllPublicationData!$A:$A,'Publication Table (%)'!$B94,AllPublicationData!$B:$B,'Publication Table (%)'!$C$4,AllPublicationData!$D:$D,'Publication Table (%)'!M$7),
SUMIFS(AllPublicationData!$G:$G,AllPublicationData!$A:$A,'Publication Table (%)'!$B94,AllPublicationData!$B:$B,'Publication Table (%)'!M$7)/
SUMIFS(AllPublicationData!$E:$E,AllPublicationData!$A:$A,'Publication Table (%)'!$B94,AllPublicationData!$B:$B,'Publication Table (%)'!M$7)),
IF('Publication Table (%)'!$C$5="Operations cancelled for clinical reasons",
IFERROR(SUMIFS(AllPublicationData!$H:$H,AllPublicationData!$A:$A,'Publication Table (%)'!$B94,AllPublicationData!$B:$B,'Publication Table (%)'!$C$4,AllPublicationData!$D:$D,'Publication Table (%)'!M$7)/
SUMIFS(AllPublicationData!$E:$E,AllPublicationData!$A:$A,'Publication Table (%)'!$B94,AllPublicationData!$B:$B,'Publication Table (%)'!$C$4,AllPublicationData!$D:$D,'Publication Table (%)'!M$7),
SUMIFS(AllPublicationData!$H:$H,AllPublicationData!$A:$A,'Publication Table (%)'!$B94,AllPublicationData!$B:$B,'Publication Table (%)'!M$7)/
SUMIFS(AllPublicationData!$E:$E,AllPublicationData!$A:$A,'Publication Table (%)'!$B94,AllPublicationData!$B:$B,'Publication Table (%)'!M$7)),
IF('Publication Table (%)'!$C$5="Operations cancelled for non-clinical/capacity reasons",
IFERROR(SUMIFS(AllPublicationData!$I:$I,AllPublicationData!$A:$A,'Publication Table (%)'!$B94,AllPublicationData!$B:$B,'Publication Table (%)'!$C$4,AllPublicationData!$D:$D,'Publication Table (%)'!M$7)/
SUMIFS(AllPublicationData!$E:$E,AllPublicationData!$A:$A,'Publication Table (%)'!$B94,AllPublicationData!$B:$B,'Publication Table (%)'!$C$4,AllPublicationData!$D:$D,'Publication Table (%)'!M$7),
SUMIFS(AllPublicationData!$I:$I,AllPublicationData!$A:$A,'Publication Table (%)'!$B94,AllPublicationData!$B:$B,'Publication Table (%)'!M$7)/
SUMIFS(AllPublicationData!$E:$E,AllPublicationData!$A:$A,'Publication Table (%)'!$B94,AllPublicationData!$B:$B,'Publication Table (%)'!M$7)),
IF('Publication Table (%)'!$C$5="Cancellations for other reasons",
IFERROR(SUMIFS(AllPublicationData!$J:$J,AllPublicationData!$A:$A,'Publication Table (%)'!$B94,AllPublicationData!$B:$B,'Publication Table (%)'!$C$4,AllPublicationData!$D:$D,'Publication Table (%)'!M$7)/
SUMIFS(AllPublicationData!$E:$E,AllPublicationData!$A:$A,'Publication Table (%)'!$B94,AllPublicationData!$B:$B,'Publication Table (%)'!$C$4,AllPublicationData!$D:$D,'Publication Table (%)'!M$7),
SUMIFS(AllPublicationData!$J:$J,AllPublicationData!$A:$A,'Publication Table (%)'!$B94,AllPublicationData!$B:$B,'Publication Table (%)'!M$7)/
SUMIFS(AllPublicationData!$E:$E,AllPublicationData!$A:$A,'Publication Table (%)'!$B94,AllPublicationData!$B:$B,'Publication Table (%)'!M$7)))))))</f>
        <v>0.15440000000000001</v>
      </c>
      <c r="N94" s="96">
        <f>IF('Publication Table (%)'!$C$5="All Cancelled Operations",
IFERROR(SUMIFS(AllPublicationData!$F:$F,AllPublicationData!$A:$A,'Publication Table (%)'!$B94,AllPublicationData!$B:$B,'Publication Table (%)'!$C$4,AllPublicationData!$D:$D,'Publication Table (%)'!N$7)/
SUMIFS(AllPublicationData!$E:$E,AllPublicationData!$A:$A,'Publication Table (%)'!$B94,AllPublicationData!$B:$B,'Publication Table (%)'!$C$4,AllPublicationData!$D:$D,'Publication Table (%)'!N$7),
SUMIFS(AllPublicationData!$F:$F,AllPublicationData!$A:$A,'Publication Table (%)'!$B94,AllPublicationData!$B:$B,'Publication Table (%)'!N$7)/
SUMIFS(AllPublicationData!$E:$E,AllPublicationData!$A:$A,'Publication Table (%)'!$B94,AllPublicationData!$B:$B,'Publication Table (%)'!N$7)),
IF('Publication Table (%)'!$C$5="Operations cancelled by patient",
IFERROR(SUMIFS(AllPublicationData!$G:$G,AllPublicationData!$A:$A,'Publication Table (%)'!$B94,AllPublicationData!$B:$B,'Publication Table (%)'!$C$4,AllPublicationData!$D:$D,'Publication Table (%)'!N$7)/
SUMIFS(AllPublicationData!$E:$E,AllPublicationData!$A:$A,'Publication Table (%)'!$B94,AllPublicationData!$B:$B,'Publication Table (%)'!$C$4,AllPublicationData!$D:$D,'Publication Table (%)'!N$7),
SUMIFS(AllPublicationData!$G:$G,AllPublicationData!$A:$A,'Publication Table (%)'!$B94,AllPublicationData!$B:$B,'Publication Table (%)'!N$7)/
SUMIFS(AllPublicationData!$E:$E,AllPublicationData!$A:$A,'Publication Table (%)'!$B94,AllPublicationData!$B:$B,'Publication Table (%)'!N$7)),
IF('Publication Table (%)'!$C$5="Operations cancelled for clinical reasons",
IFERROR(SUMIFS(AllPublicationData!$H:$H,AllPublicationData!$A:$A,'Publication Table (%)'!$B94,AllPublicationData!$B:$B,'Publication Table (%)'!$C$4,AllPublicationData!$D:$D,'Publication Table (%)'!N$7)/
SUMIFS(AllPublicationData!$E:$E,AllPublicationData!$A:$A,'Publication Table (%)'!$B94,AllPublicationData!$B:$B,'Publication Table (%)'!$C$4,AllPublicationData!$D:$D,'Publication Table (%)'!N$7),
SUMIFS(AllPublicationData!$H:$H,AllPublicationData!$A:$A,'Publication Table (%)'!$B94,AllPublicationData!$B:$B,'Publication Table (%)'!N$7)/
SUMIFS(AllPublicationData!$E:$E,AllPublicationData!$A:$A,'Publication Table (%)'!$B94,AllPublicationData!$B:$B,'Publication Table (%)'!N$7)),
IF('Publication Table (%)'!$C$5="Operations cancelled for non-clinical/capacity reasons",
IFERROR(SUMIFS(AllPublicationData!$I:$I,AllPublicationData!$A:$A,'Publication Table (%)'!$B94,AllPublicationData!$B:$B,'Publication Table (%)'!$C$4,AllPublicationData!$D:$D,'Publication Table (%)'!N$7)/
SUMIFS(AllPublicationData!$E:$E,AllPublicationData!$A:$A,'Publication Table (%)'!$B94,AllPublicationData!$B:$B,'Publication Table (%)'!$C$4,AllPublicationData!$D:$D,'Publication Table (%)'!N$7),
SUMIFS(AllPublicationData!$I:$I,AllPublicationData!$A:$A,'Publication Table (%)'!$B94,AllPublicationData!$B:$B,'Publication Table (%)'!N$7)/
SUMIFS(AllPublicationData!$E:$E,AllPublicationData!$A:$A,'Publication Table (%)'!$B94,AllPublicationData!$B:$B,'Publication Table (%)'!N$7)),
IF('Publication Table (%)'!$C$5="Cancellations for other reasons",
IFERROR(SUMIFS(AllPublicationData!$J:$J,AllPublicationData!$A:$A,'Publication Table (%)'!$B94,AllPublicationData!$B:$B,'Publication Table (%)'!$C$4,AllPublicationData!$D:$D,'Publication Table (%)'!N$7)/
SUMIFS(AllPublicationData!$E:$E,AllPublicationData!$A:$A,'Publication Table (%)'!$B94,AllPublicationData!$B:$B,'Publication Table (%)'!$C$4,AllPublicationData!$D:$D,'Publication Table (%)'!N$7),
SUMIFS(AllPublicationData!$J:$J,AllPublicationData!$A:$A,'Publication Table (%)'!$B94,AllPublicationData!$B:$B,'Publication Table (%)'!N$7)/
SUMIFS(AllPublicationData!$E:$E,AllPublicationData!$A:$A,'Publication Table (%)'!$B94,AllPublicationData!$B:$B,'Publication Table (%)'!N$7)))))))</f>
        <v>9.6194503171247364E-2</v>
      </c>
      <c r="O94" s="96">
        <f>IF('Publication Table (%)'!$C$5="All Cancelled Operations",
IFERROR(SUMIFS(AllPublicationData!$F:$F,AllPublicationData!$A:$A,'Publication Table (%)'!$B94,AllPublicationData!$B:$B,'Publication Table (%)'!$C$4,AllPublicationData!$D:$D,'Publication Table (%)'!O$7)/
SUMIFS(AllPublicationData!$E:$E,AllPublicationData!$A:$A,'Publication Table (%)'!$B94,AllPublicationData!$B:$B,'Publication Table (%)'!$C$4,AllPublicationData!$D:$D,'Publication Table (%)'!O$7),
SUMIFS(AllPublicationData!$F:$F,AllPublicationData!$A:$A,'Publication Table (%)'!$B94,AllPublicationData!$B:$B,'Publication Table (%)'!O$7)/
SUMIFS(AllPublicationData!$E:$E,AllPublicationData!$A:$A,'Publication Table (%)'!$B94,AllPublicationData!$B:$B,'Publication Table (%)'!O$7)),
IF('Publication Table (%)'!$C$5="Operations cancelled by patient",
IFERROR(SUMIFS(AllPublicationData!$G:$G,AllPublicationData!$A:$A,'Publication Table (%)'!$B94,AllPublicationData!$B:$B,'Publication Table (%)'!$C$4,AllPublicationData!$D:$D,'Publication Table (%)'!O$7)/
SUMIFS(AllPublicationData!$E:$E,AllPublicationData!$A:$A,'Publication Table (%)'!$B94,AllPublicationData!$B:$B,'Publication Table (%)'!$C$4,AllPublicationData!$D:$D,'Publication Table (%)'!O$7),
SUMIFS(AllPublicationData!$G:$G,AllPublicationData!$A:$A,'Publication Table (%)'!$B94,AllPublicationData!$B:$B,'Publication Table (%)'!O$7)/
SUMIFS(AllPublicationData!$E:$E,AllPublicationData!$A:$A,'Publication Table (%)'!$B94,AllPublicationData!$B:$B,'Publication Table (%)'!O$7)),
IF('Publication Table (%)'!$C$5="Operations cancelled for clinical reasons",
IFERROR(SUMIFS(AllPublicationData!$H:$H,AllPublicationData!$A:$A,'Publication Table (%)'!$B94,AllPublicationData!$B:$B,'Publication Table (%)'!$C$4,AllPublicationData!$D:$D,'Publication Table (%)'!O$7)/
SUMIFS(AllPublicationData!$E:$E,AllPublicationData!$A:$A,'Publication Table (%)'!$B94,AllPublicationData!$B:$B,'Publication Table (%)'!$C$4,AllPublicationData!$D:$D,'Publication Table (%)'!O$7),
SUMIFS(AllPublicationData!$H:$H,AllPublicationData!$A:$A,'Publication Table (%)'!$B94,AllPublicationData!$B:$B,'Publication Table (%)'!O$7)/
SUMIFS(AllPublicationData!$E:$E,AllPublicationData!$A:$A,'Publication Table (%)'!$B94,AllPublicationData!$B:$B,'Publication Table (%)'!O$7)),
IF('Publication Table (%)'!$C$5="Operations cancelled for non-clinical/capacity reasons",
IFERROR(SUMIFS(AllPublicationData!$I:$I,AllPublicationData!$A:$A,'Publication Table (%)'!$B94,AllPublicationData!$B:$B,'Publication Table (%)'!$C$4,AllPublicationData!$D:$D,'Publication Table (%)'!O$7)/
SUMIFS(AllPublicationData!$E:$E,AllPublicationData!$A:$A,'Publication Table (%)'!$B94,AllPublicationData!$B:$B,'Publication Table (%)'!$C$4,AllPublicationData!$D:$D,'Publication Table (%)'!O$7),
SUMIFS(AllPublicationData!$I:$I,AllPublicationData!$A:$A,'Publication Table (%)'!$B94,AllPublicationData!$B:$B,'Publication Table (%)'!O$7)/
SUMIFS(AllPublicationData!$E:$E,AllPublicationData!$A:$A,'Publication Table (%)'!$B94,AllPublicationData!$B:$B,'Publication Table (%)'!O$7)),
IF('Publication Table (%)'!$C$5="Cancellations for other reasons",
IFERROR(SUMIFS(AllPublicationData!$J:$J,AllPublicationData!$A:$A,'Publication Table (%)'!$B94,AllPublicationData!$B:$B,'Publication Table (%)'!$C$4,AllPublicationData!$D:$D,'Publication Table (%)'!O$7)/
SUMIFS(AllPublicationData!$E:$E,AllPublicationData!$A:$A,'Publication Table (%)'!$B94,AllPublicationData!$B:$B,'Publication Table (%)'!$C$4,AllPublicationData!$D:$D,'Publication Table (%)'!O$7),
SUMIFS(AllPublicationData!$J:$J,AllPublicationData!$A:$A,'Publication Table (%)'!$B94,AllPublicationData!$B:$B,'Publication Table (%)'!O$7)/
SUMIFS(AllPublicationData!$E:$E,AllPublicationData!$A:$A,'Publication Table (%)'!$B94,AllPublicationData!$B:$B,'Publication Table (%)'!O$7)))))))</f>
        <v>0.10900725535303486</v>
      </c>
      <c r="P94" s="96">
        <f>IF('Publication Table (%)'!$C$5="All Cancelled Operations",
IFERROR(SUMIFS(AllPublicationData!$F:$F,AllPublicationData!$A:$A,'Publication Table (%)'!$B94,AllPublicationData!$B:$B,'Publication Table (%)'!$C$4,AllPublicationData!$D:$D,'Publication Table (%)'!P$7)/
SUMIFS(AllPublicationData!$E:$E,AllPublicationData!$A:$A,'Publication Table (%)'!$B94,AllPublicationData!$B:$B,'Publication Table (%)'!$C$4,AllPublicationData!$D:$D,'Publication Table (%)'!P$7),
SUMIFS(AllPublicationData!$F:$F,AllPublicationData!$A:$A,'Publication Table (%)'!$B94,AllPublicationData!$B:$B,'Publication Table (%)'!P$7)/
SUMIFS(AllPublicationData!$E:$E,AllPublicationData!$A:$A,'Publication Table (%)'!$B94,AllPublicationData!$B:$B,'Publication Table (%)'!P$7)),
IF('Publication Table (%)'!$C$5="Operations cancelled by patient",
IFERROR(SUMIFS(AllPublicationData!$G:$G,AllPublicationData!$A:$A,'Publication Table (%)'!$B94,AllPublicationData!$B:$B,'Publication Table (%)'!$C$4,AllPublicationData!$D:$D,'Publication Table (%)'!P$7)/
SUMIFS(AllPublicationData!$E:$E,AllPublicationData!$A:$A,'Publication Table (%)'!$B94,AllPublicationData!$B:$B,'Publication Table (%)'!$C$4,AllPublicationData!$D:$D,'Publication Table (%)'!P$7),
SUMIFS(AllPublicationData!$G:$G,AllPublicationData!$A:$A,'Publication Table (%)'!$B94,AllPublicationData!$B:$B,'Publication Table (%)'!P$7)/
SUMIFS(AllPublicationData!$E:$E,AllPublicationData!$A:$A,'Publication Table (%)'!$B94,AllPublicationData!$B:$B,'Publication Table (%)'!P$7)),
IF('Publication Table (%)'!$C$5="Operations cancelled for clinical reasons",
IFERROR(SUMIFS(AllPublicationData!$H:$H,AllPublicationData!$A:$A,'Publication Table (%)'!$B94,AllPublicationData!$B:$B,'Publication Table (%)'!$C$4,AllPublicationData!$D:$D,'Publication Table (%)'!P$7)/
SUMIFS(AllPublicationData!$E:$E,AllPublicationData!$A:$A,'Publication Table (%)'!$B94,AllPublicationData!$B:$B,'Publication Table (%)'!$C$4,AllPublicationData!$D:$D,'Publication Table (%)'!P$7),
SUMIFS(AllPublicationData!$H:$H,AllPublicationData!$A:$A,'Publication Table (%)'!$B94,AllPublicationData!$B:$B,'Publication Table (%)'!P$7)/
SUMIFS(AllPublicationData!$E:$E,AllPublicationData!$A:$A,'Publication Table (%)'!$B94,AllPublicationData!$B:$B,'Publication Table (%)'!P$7)),
IF('Publication Table (%)'!$C$5="Operations cancelled for non-clinical/capacity reasons",
IFERROR(SUMIFS(AllPublicationData!$I:$I,AllPublicationData!$A:$A,'Publication Table (%)'!$B94,AllPublicationData!$B:$B,'Publication Table (%)'!$C$4,AllPublicationData!$D:$D,'Publication Table (%)'!P$7)/
SUMIFS(AllPublicationData!$E:$E,AllPublicationData!$A:$A,'Publication Table (%)'!$B94,AllPublicationData!$B:$B,'Publication Table (%)'!$C$4,AllPublicationData!$D:$D,'Publication Table (%)'!P$7),
SUMIFS(AllPublicationData!$I:$I,AllPublicationData!$A:$A,'Publication Table (%)'!$B94,AllPublicationData!$B:$B,'Publication Table (%)'!P$7)/
SUMIFS(AllPublicationData!$E:$E,AllPublicationData!$A:$A,'Publication Table (%)'!$B94,AllPublicationData!$B:$B,'Publication Table (%)'!P$7)),
IF('Publication Table (%)'!$C$5="Cancellations for other reasons",
IFERROR(SUMIFS(AllPublicationData!$J:$J,AllPublicationData!$A:$A,'Publication Table (%)'!$B94,AllPublicationData!$B:$B,'Publication Table (%)'!$C$4,AllPublicationData!$D:$D,'Publication Table (%)'!P$7)/
SUMIFS(AllPublicationData!$E:$E,AllPublicationData!$A:$A,'Publication Table (%)'!$B94,AllPublicationData!$B:$B,'Publication Table (%)'!$C$4,AllPublicationData!$D:$D,'Publication Table (%)'!P$7),
SUMIFS(AllPublicationData!$J:$J,AllPublicationData!$A:$A,'Publication Table (%)'!$B94,AllPublicationData!$B:$B,'Publication Table (%)'!P$7)/
SUMIFS(AllPublicationData!$E:$E,AllPublicationData!$A:$A,'Publication Table (%)'!$B94,AllPublicationData!$B:$B,'Publication Table (%)'!P$7)))))))</f>
        <v>8.7866108786610872E-2</v>
      </c>
      <c r="Q94" s="96">
        <f>IF('Publication Table (%)'!$C$5="All Cancelled Operations",
IFERROR(SUMIFS(AllPublicationData!$F:$F,AllPublicationData!$A:$A,'Publication Table (%)'!$B94,AllPublicationData!$B:$B,'Publication Table (%)'!$C$4,AllPublicationData!$D:$D,'Publication Table (%)'!Q$7)/
SUMIFS(AllPublicationData!$E:$E,AllPublicationData!$A:$A,'Publication Table (%)'!$B94,AllPublicationData!$B:$B,'Publication Table (%)'!$C$4,AllPublicationData!$D:$D,'Publication Table (%)'!Q$7),
SUMIFS(AllPublicationData!$F:$F,AllPublicationData!$A:$A,'Publication Table (%)'!$B94,AllPublicationData!$B:$B,'Publication Table (%)'!Q$7)/
SUMIFS(AllPublicationData!$E:$E,AllPublicationData!$A:$A,'Publication Table (%)'!$B94,AllPublicationData!$B:$B,'Publication Table (%)'!Q$7)),
IF('Publication Table (%)'!$C$5="Operations cancelled by patient",
IFERROR(SUMIFS(AllPublicationData!$G:$G,AllPublicationData!$A:$A,'Publication Table (%)'!$B94,AllPublicationData!$B:$B,'Publication Table (%)'!$C$4,AllPublicationData!$D:$D,'Publication Table (%)'!Q$7)/
SUMIFS(AllPublicationData!$E:$E,AllPublicationData!$A:$A,'Publication Table (%)'!$B94,AllPublicationData!$B:$B,'Publication Table (%)'!$C$4,AllPublicationData!$D:$D,'Publication Table (%)'!Q$7),
SUMIFS(AllPublicationData!$G:$G,AllPublicationData!$A:$A,'Publication Table (%)'!$B94,AllPublicationData!$B:$B,'Publication Table (%)'!Q$7)/
SUMIFS(AllPublicationData!$E:$E,AllPublicationData!$A:$A,'Publication Table (%)'!$B94,AllPublicationData!$B:$B,'Publication Table (%)'!Q$7)),
IF('Publication Table (%)'!$C$5="Operations cancelled for clinical reasons",
IFERROR(SUMIFS(AllPublicationData!$H:$H,AllPublicationData!$A:$A,'Publication Table (%)'!$B94,AllPublicationData!$B:$B,'Publication Table (%)'!$C$4,AllPublicationData!$D:$D,'Publication Table (%)'!Q$7)/
SUMIFS(AllPublicationData!$E:$E,AllPublicationData!$A:$A,'Publication Table (%)'!$B94,AllPublicationData!$B:$B,'Publication Table (%)'!$C$4,AllPublicationData!$D:$D,'Publication Table (%)'!Q$7),
SUMIFS(AllPublicationData!$H:$H,AllPublicationData!$A:$A,'Publication Table (%)'!$B94,AllPublicationData!$B:$B,'Publication Table (%)'!Q$7)/
SUMIFS(AllPublicationData!$E:$E,AllPublicationData!$A:$A,'Publication Table (%)'!$B94,AllPublicationData!$B:$B,'Publication Table (%)'!Q$7)),
IF('Publication Table (%)'!$C$5="Operations cancelled for non-clinical/capacity reasons",
IFERROR(SUMIFS(AllPublicationData!$I:$I,AllPublicationData!$A:$A,'Publication Table (%)'!$B94,AllPublicationData!$B:$B,'Publication Table (%)'!$C$4,AllPublicationData!$D:$D,'Publication Table (%)'!Q$7)/
SUMIFS(AllPublicationData!$E:$E,AllPublicationData!$A:$A,'Publication Table (%)'!$B94,AllPublicationData!$B:$B,'Publication Table (%)'!$C$4,AllPublicationData!$D:$D,'Publication Table (%)'!Q$7),
SUMIFS(AllPublicationData!$I:$I,AllPublicationData!$A:$A,'Publication Table (%)'!$B94,AllPublicationData!$B:$B,'Publication Table (%)'!Q$7)/
SUMIFS(AllPublicationData!$E:$E,AllPublicationData!$A:$A,'Publication Table (%)'!$B94,AllPublicationData!$B:$B,'Publication Table (%)'!Q$7)),
IF('Publication Table (%)'!$C$5="Cancellations for other reasons",
IFERROR(SUMIFS(AllPublicationData!$J:$J,AllPublicationData!$A:$A,'Publication Table (%)'!$B94,AllPublicationData!$B:$B,'Publication Table (%)'!$C$4,AllPublicationData!$D:$D,'Publication Table (%)'!Q$7)/
SUMIFS(AllPublicationData!$E:$E,AllPublicationData!$A:$A,'Publication Table (%)'!$B94,AllPublicationData!$B:$B,'Publication Table (%)'!$C$4,AllPublicationData!$D:$D,'Publication Table (%)'!Q$7),
SUMIFS(AllPublicationData!$J:$J,AllPublicationData!$A:$A,'Publication Table (%)'!$B94,AllPublicationData!$B:$B,'Publication Table (%)'!Q$7)/
SUMIFS(AllPublicationData!$E:$E,AllPublicationData!$A:$A,'Publication Table (%)'!$B94,AllPublicationData!$B:$B,'Publication Table (%)'!Q$7)))))))</f>
        <v>4.8128342245989303E-2</v>
      </c>
      <c r="R94" s="96">
        <f>IF('Publication Table (%)'!$C$5="All Cancelled Operations",
IFERROR(SUMIFS(AllPublicationData!$F:$F,AllPublicationData!$A:$A,'Publication Table (%)'!$B94,AllPublicationData!$B:$B,'Publication Table (%)'!$C$4,AllPublicationData!$D:$D,'Publication Table (%)'!R$7)/
SUMIFS(AllPublicationData!$E:$E,AllPublicationData!$A:$A,'Publication Table (%)'!$B94,AllPublicationData!$B:$B,'Publication Table (%)'!$C$4,AllPublicationData!$D:$D,'Publication Table (%)'!R$7),
SUMIFS(AllPublicationData!$F:$F,AllPublicationData!$A:$A,'Publication Table (%)'!$B94,AllPublicationData!$B:$B,'Publication Table (%)'!R$7)/
SUMIFS(AllPublicationData!$E:$E,AllPublicationData!$A:$A,'Publication Table (%)'!$B94,AllPublicationData!$B:$B,'Publication Table (%)'!R$7)),
IF('Publication Table (%)'!$C$5="Operations cancelled by patient",
IFERROR(SUMIFS(AllPublicationData!$G:$G,AllPublicationData!$A:$A,'Publication Table (%)'!$B94,AllPublicationData!$B:$B,'Publication Table (%)'!$C$4,AllPublicationData!$D:$D,'Publication Table (%)'!R$7)/
SUMIFS(AllPublicationData!$E:$E,AllPublicationData!$A:$A,'Publication Table (%)'!$B94,AllPublicationData!$B:$B,'Publication Table (%)'!$C$4,AllPublicationData!$D:$D,'Publication Table (%)'!R$7),
SUMIFS(AllPublicationData!$G:$G,AllPublicationData!$A:$A,'Publication Table (%)'!$B94,AllPublicationData!$B:$B,'Publication Table (%)'!R$7)/
SUMIFS(AllPublicationData!$E:$E,AllPublicationData!$A:$A,'Publication Table (%)'!$B94,AllPublicationData!$B:$B,'Publication Table (%)'!R$7)),
IF('Publication Table (%)'!$C$5="Operations cancelled for clinical reasons",
IFERROR(SUMIFS(AllPublicationData!$H:$H,AllPublicationData!$A:$A,'Publication Table (%)'!$B94,AllPublicationData!$B:$B,'Publication Table (%)'!$C$4,AllPublicationData!$D:$D,'Publication Table (%)'!R$7)/
SUMIFS(AllPublicationData!$E:$E,AllPublicationData!$A:$A,'Publication Table (%)'!$B94,AllPublicationData!$B:$B,'Publication Table (%)'!$C$4,AllPublicationData!$D:$D,'Publication Table (%)'!R$7),
SUMIFS(AllPublicationData!$H:$H,AllPublicationData!$A:$A,'Publication Table (%)'!$B94,AllPublicationData!$B:$B,'Publication Table (%)'!R$7)/
SUMIFS(AllPublicationData!$E:$E,AllPublicationData!$A:$A,'Publication Table (%)'!$B94,AllPublicationData!$B:$B,'Publication Table (%)'!R$7)),
IF('Publication Table (%)'!$C$5="Operations cancelled for non-clinical/capacity reasons",
IFERROR(SUMIFS(AllPublicationData!$I:$I,AllPublicationData!$A:$A,'Publication Table (%)'!$B94,AllPublicationData!$B:$B,'Publication Table (%)'!$C$4,AllPublicationData!$D:$D,'Publication Table (%)'!R$7)/
SUMIFS(AllPublicationData!$E:$E,AllPublicationData!$A:$A,'Publication Table (%)'!$B94,AllPublicationData!$B:$B,'Publication Table (%)'!$C$4,AllPublicationData!$D:$D,'Publication Table (%)'!R$7),
SUMIFS(AllPublicationData!$I:$I,AllPublicationData!$A:$A,'Publication Table (%)'!$B94,AllPublicationData!$B:$B,'Publication Table (%)'!R$7)/
SUMIFS(AllPublicationData!$E:$E,AllPublicationData!$A:$A,'Publication Table (%)'!$B94,AllPublicationData!$B:$B,'Publication Table (%)'!R$7)),
IF('Publication Table (%)'!$C$5="Cancellations for other reasons",
IFERROR(SUMIFS(AllPublicationData!$J:$J,AllPublicationData!$A:$A,'Publication Table (%)'!$B94,AllPublicationData!$B:$B,'Publication Table (%)'!$C$4,AllPublicationData!$D:$D,'Publication Table (%)'!R$7)/
SUMIFS(AllPublicationData!$E:$E,AllPublicationData!$A:$A,'Publication Table (%)'!$B94,AllPublicationData!$B:$B,'Publication Table (%)'!$C$4,AllPublicationData!$D:$D,'Publication Table (%)'!R$7),
SUMIFS(AllPublicationData!$J:$J,AllPublicationData!$A:$A,'Publication Table (%)'!$B94,AllPublicationData!$B:$B,'Publication Table (%)'!R$7)/
SUMIFS(AllPublicationData!$E:$E,AllPublicationData!$A:$A,'Publication Table (%)'!$B94,AllPublicationData!$B:$B,'Publication Table (%)'!R$7)))))))</f>
        <v>9.4578551642263559E-2</v>
      </c>
      <c r="S94" s="96">
        <f>IF('Publication Table (%)'!$C$5="All Cancelled Operations",
IFERROR(SUMIFS(AllPublicationData!$F:$F,AllPublicationData!$A:$A,'Publication Table (%)'!$B94,AllPublicationData!$B:$B,'Publication Table (%)'!$C$4,AllPublicationData!$D:$D,'Publication Table (%)'!S$7)/
SUMIFS(AllPublicationData!$E:$E,AllPublicationData!$A:$A,'Publication Table (%)'!$B94,AllPublicationData!$B:$B,'Publication Table (%)'!$C$4,AllPublicationData!$D:$D,'Publication Table (%)'!S$7),
SUMIFS(AllPublicationData!$F:$F,AllPublicationData!$A:$A,'Publication Table (%)'!$B94,AllPublicationData!$B:$B,'Publication Table (%)'!S$7)/
SUMIFS(AllPublicationData!$E:$E,AllPublicationData!$A:$A,'Publication Table (%)'!$B94,AllPublicationData!$B:$B,'Publication Table (%)'!S$7)),
IF('Publication Table (%)'!$C$5="Operations cancelled by patient",
IFERROR(SUMIFS(AllPublicationData!$G:$G,AllPublicationData!$A:$A,'Publication Table (%)'!$B94,AllPublicationData!$B:$B,'Publication Table (%)'!$C$4,AllPublicationData!$D:$D,'Publication Table (%)'!S$7)/
SUMIFS(AllPublicationData!$E:$E,AllPublicationData!$A:$A,'Publication Table (%)'!$B94,AllPublicationData!$B:$B,'Publication Table (%)'!$C$4,AllPublicationData!$D:$D,'Publication Table (%)'!S$7),
SUMIFS(AllPublicationData!$G:$G,AllPublicationData!$A:$A,'Publication Table (%)'!$B94,AllPublicationData!$B:$B,'Publication Table (%)'!S$7)/
SUMIFS(AllPublicationData!$E:$E,AllPublicationData!$A:$A,'Publication Table (%)'!$B94,AllPublicationData!$B:$B,'Publication Table (%)'!S$7)),
IF('Publication Table (%)'!$C$5="Operations cancelled for clinical reasons",
IFERROR(SUMIFS(AllPublicationData!$H:$H,AllPublicationData!$A:$A,'Publication Table (%)'!$B94,AllPublicationData!$B:$B,'Publication Table (%)'!$C$4,AllPublicationData!$D:$D,'Publication Table (%)'!S$7)/
SUMIFS(AllPublicationData!$E:$E,AllPublicationData!$A:$A,'Publication Table (%)'!$B94,AllPublicationData!$B:$B,'Publication Table (%)'!$C$4,AllPublicationData!$D:$D,'Publication Table (%)'!S$7),
SUMIFS(AllPublicationData!$H:$H,AllPublicationData!$A:$A,'Publication Table (%)'!$B94,AllPublicationData!$B:$B,'Publication Table (%)'!S$7)/
SUMIFS(AllPublicationData!$E:$E,AllPublicationData!$A:$A,'Publication Table (%)'!$B94,AllPublicationData!$B:$B,'Publication Table (%)'!S$7)),
IF('Publication Table (%)'!$C$5="Operations cancelled for non-clinical/capacity reasons",
IFERROR(SUMIFS(AllPublicationData!$I:$I,AllPublicationData!$A:$A,'Publication Table (%)'!$B94,AllPublicationData!$B:$B,'Publication Table (%)'!$C$4,AllPublicationData!$D:$D,'Publication Table (%)'!S$7)/
SUMIFS(AllPublicationData!$E:$E,AllPublicationData!$A:$A,'Publication Table (%)'!$B94,AllPublicationData!$B:$B,'Publication Table (%)'!$C$4,AllPublicationData!$D:$D,'Publication Table (%)'!S$7),
SUMIFS(AllPublicationData!$I:$I,AllPublicationData!$A:$A,'Publication Table (%)'!$B94,AllPublicationData!$B:$B,'Publication Table (%)'!S$7)/
SUMIFS(AllPublicationData!$E:$E,AllPublicationData!$A:$A,'Publication Table (%)'!$B94,AllPublicationData!$B:$B,'Publication Table (%)'!S$7)),
IF('Publication Table (%)'!$C$5="Cancellations for other reasons",
IFERROR(SUMIFS(AllPublicationData!$J:$J,AllPublicationData!$A:$A,'Publication Table (%)'!$B94,AllPublicationData!$B:$B,'Publication Table (%)'!$C$4,AllPublicationData!$D:$D,'Publication Table (%)'!S$7)/
SUMIFS(AllPublicationData!$E:$E,AllPublicationData!$A:$A,'Publication Table (%)'!$B94,AllPublicationData!$B:$B,'Publication Table (%)'!$C$4,AllPublicationData!$D:$D,'Publication Table (%)'!S$7),
SUMIFS(AllPublicationData!$J:$J,AllPublicationData!$A:$A,'Publication Table (%)'!$B94,AllPublicationData!$B:$B,'Publication Table (%)'!S$7)/
SUMIFS(AllPublicationData!$E:$E,AllPublicationData!$A:$A,'Publication Table (%)'!$B94,AllPublicationData!$B:$B,'Publication Table (%)'!S$7)))))))</f>
        <v>8.5714285714285715E-2</v>
      </c>
    </row>
    <row r="95" spans="2:19" x14ac:dyDescent="0.35">
      <c r="B95" s="89">
        <v>42767</v>
      </c>
      <c r="C95" s="112">
        <f>IF('Publication Table (%)'!$C$5="All Cancelled Operations",
SUMIFS(AllPublicationData!$F:$F,AllPublicationData!$A:$A,'Publication Table (%)'!$B95,AllPublicationData!$B:$B,'Publication Table (%)'!$C$4),
IF('Publication Table (%)'!$C$5="Operations cancelled by patient",
SUMIFS(AllPublicationData!$G:$G,AllPublicationData!$A:$A,'Publication Table (%)'!$B95,AllPublicationData!$B:$B,'Publication Table (%)'!$C$4),
IF('Publication Table (%)'!$C$5="Operations cancelled for clinical reasons",
SUMIFS(AllPublicationData!$H:$H,AllPublicationData!$A:$A,'Publication Table (%)'!$B95,AllPublicationData!$B:$B,'Publication Table (%)'!$C$4),
IF('Publication Table (%)'!$C$5="Operations cancelled for non-clinical/capacity reasons",
SUMIFS(AllPublicationData!$I:$I,AllPublicationData!$A:$A,'Publication Table (%)'!$B95,AllPublicationData!$B:$B,'Publication Table (%)'!$C$4),
IF('Publication Table (%)'!$C$5="Cancellations for other reasons",
SUMIFS(AllPublicationData!$J:$J,AllPublicationData!$A:$A,'Publication Table (%)'!$B95,AllPublicationData!$B:$B,'Publication Table (%)'!$C$4))))))+
IF(AND($C$4="NHS Scotland",$C$5="All Cancelled Operations"),
SUMIFS(AllPublicationData!$F:$F,AllPublicationData!$A:$A,'Publication Table (%)'!$B95),
IF(AND($C$4="NHS Scotland",$C$5="Operations cancelled by patient"),
SUMIFS(AllPublicationData!$G:$G,AllPublicationData!$A:$A,'Publication Table (%)'!$B95),
IF(AND($C$4="NHS Scotland",$C$5="Operations cancelled for clinical reasons"),
SUMIFS(AllPublicationData!$H:$H,AllPublicationData!$A:$A,'Publication Table (%)'!$B95),
IF(AND($C$4="NHS Scotland",$C$5="Operations cancelled for non-clinical/capacity reasons"),
SUMIFS(AllPublicationData!$I:$I,AllPublicationData!$A:$A,'Publication Table (%)'!$B95),
IF(AND($C$4="NHS Scotland",$C$5="Cancellations for other reasons"),
SUMIFS(AllPublicationData!$J:$J,AllPublicationData!$A:$A,'Publication Table (%)'!$B95))))))</f>
        <v>2544</v>
      </c>
      <c r="D95" s="110">
        <f>IF(AND('Publication Table (%)'!$C$5="All Cancelled Operations",$C$4&lt;&gt;"NHS Scotland"),
IFERROR(SUMIFS(AllPublicationData!$F:$F,AllPublicationData!$A:$A,'Publication Table (%)'!$B95,AllPublicationData!$B:$B,'Publication Table (%)'!$C$4,AllPublicationData!$D:$D,'Publication Table (%)'!D$7)/
SUMIFS(AllPublicationData!$E:$E,AllPublicationData!$A:$A,'Publication Table (%)'!$B95,AllPublicationData!$B:$B,'Publication Table (%)'!$C$4,AllPublicationData!$D:$D,'Publication Table (%)'!D$7),
SUMIFS(AllPublicationData!$F:$F,AllPublicationData!$A:$A,'Publication Table (%)'!$B95,AllPublicationData!$B:$B,'Publication Table (%)'!D$7)/
SUMIFS(AllPublicationData!$E:$E,AllPublicationData!$A:$A,'Publication Table (%)'!$B95,AllPublicationData!$B:$B,'Publication Table (%)'!D$7)),
IF(AND('Publication Table (%)'!$C$5="Operations cancelled by patient",$C$4&lt;&gt;"NHS Scotland"),
IFERROR(SUMIFS(AllPublicationData!$G:$G,AllPublicationData!$A:$A,'Publication Table (%)'!$B95,AllPublicationData!$B:$B,'Publication Table (%)'!$C$4,AllPublicationData!$D:$D,'Publication Table (%)'!D$7)/
SUMIFS(AllPublicationData!$E:$E,AllPublicationData!$A:$A,'Publication Table (%)'!$B95,AllPublicationData!$B:$B,'Publication Table (%)'!$C$4,AllPublicationData!$D:$D,'Publication Table (%)'!D$7),
SUMIFS(AllPublicationData!$G:$G,AllPublicationData!$A:$A,'Publication Table (%)'!$B95,AllPublicationData!$B:$B,'Publication Table (%)'!D$7)/
SUMIFS(AllPublicationData!$E:$E,AllPublicationData!$A:$A,'Publication Table (%)'!$B95,AllPublicationData!$B:$B,'Publication Table (%)'!D$7)),
IF(AND('Publication Table (%)'!$C$5="Operations cancelled for clinical reasons",$C$4&lt;&gt;"NHS Scotland"),
IFERROR(SUMIFS(AllPublicationData!$H:$H,AllPublicationData!$A:$A,'Publication Table (%)'!$B95,AllPublicationData!$B:$B,'Publication Table (%)'!$C$4,AllPublicationData!$D:$D,'Publication Table (%)'!D$7)/
SUMIFS(AllPublicationData!$E:$E,AllPublicationData!$A:$A,'Publication Table (%)'!$B95,AllPublicationData!$B:$B,'Publication Table (%)'!$C$4,AllPublicationData!$D:$D,'Publication Table (%)'!D$7),
SUMIFS(AllPublicationData!$H:$H,AllPublicationData!$A:$A,'Publication Table (%)'!$B95,AllPublicationData!$B:$B,'Publication Table (%)'!D$7)/
SUMIFS(AllPublicationData!$E:$E,AllPublicationData!$A:$A,'Publication Table (%)'!$B95,AllPublicationData!$B:$B,'Publication Table (%)'!D$7)),
IF(AND('Publication Table (%)'!$C$5="Operations cancelled for non-clinical/capacity reasons",$C$4&lt;&gt;"NHS Scotland"),
IFERROR(SUMIFS(AllPublicationData!$I:$I,AllPublicationData!$A:$A,'Publication Table (%)'!$B95,AllPublicationData!$B:$B,'Publication Table (%)'!$C$4,AllPublicationData!$D:$D,'Publication Table (%)'!D$7)/
SUMIFS(AllPublicationData!$E:$E,AllPublicationData!$A:$A,'Publication Table (%)'!$B95,AllPublicationData!$B:$B,'Publication Table (%)'!$C$4,AllPublicationData!$D:$D,'Publication Table (%)'!D$7),
SUMIFS(AllPublicationData!$I:$I,AllPublicationData!$A:$A,'Publication Table (%)'!$B95,AllPublicationData!$B:$B,'Publication Table (%)'!D$7)/
SUMIFS(AllPublicationData!$E:$E,AllPublicationData!$A:$A,'Publication Table (%)'!$B95,AllPublicationData!$B:$B,'Publication Table (%)'!D$7)),
IF(AND('Publication Table (%)'!$C$5="Cancellations for other reasons",$C$4&lt;&gt;"NHS Scotland"),
IFERROR(SUMIFS(AllPublicationData!$J:$J,AllPublicationData!$A:$A,'Publication Table (%)'!$B95,AllPublicationData!$B:$B,'Publication Table (%)'!$C$4,AllPublicationData!$D:$D,'Publication Table (%)'!D$7)/
SUMIFS(AllPublicationData!$E:$E,AllPublicationData!$A:$A,'Publication Table (%)'!$B95,AllPublicationData!$B:$B,'Publication Table (%)'!$C$4,AllPublicationData!$D:$D,'Publication Table (%)'!D$7),
SUMIFS(AllPublicationData!$J:$J,AllPublicationData!$A:$A,'Publication Table (%)'!$B95,AllPublicationData!$B:$B,'Publication Table (%)'!D$7)/
SUMIFS(AllPublicationData!$E:$E,AllPublicationData!$A:$A,'Publication Table (%)'!$B95,AllPublicationData!$B:$B,'Publication Table (%)'!D$7)),
IF(AND($C$4="NHS Scotland",$C$5="All Cancelled Operations"),
SUMIFS(AllPublicationData!$F:$F,AllPublicationData!$A:$A,'Publication Table'!$B95)/
SUMIFS(AllPublicationData!$E:$E,AllPublicationData!$A:$A,'Publication Table'!$B95),
IF(AND($C$4="NHS Scotland",$C$5="Operations cancelled by patient"),
SUMIFS(AllPublicationData!$G:$G,AllPublicationData!$A:$A,'Publication Table'!$B95)/
SUMIFS(AllPublicationData!$E:$E,AllPublicationData!$A:$A,'Publication Table'!$B95),
IF(AND($C$4="NHS Scotland",$C$5="Operations cancelled for clinical reasons"),
SUMIFS(AllPublicationData!$H:$H,AllPublicationData!$A:$A,'Publication Table'!$B95)/
SUMIFS(AllPublicationData!$E:$E,AllPublicationData!$A:$A,'Publication Table'!$B95),
IF(AND($C$4="NHS Scotland",$C$5="Operations cancelled for non-clinical/capacity reasons"),
SUMIFS(AllPublicationData!$I:$I,AllPublicationData!$A:$A,'Publication Table'!$B95)/
SUMIFS(AllPublicationData!$E:$E,AllPublicationData!$A:$A,'Publication Table'!$B95),
IF(AND($C$4="NHS Scotland",$C$5="Cancellations for other reasons"),
SUMIFS(AllPublicationData!$J:$J,AllPublicationData!$A:$A,'Publication Table'!$B95)/
SUMIFS(AllPublicationData!$E:$E,AllPublicationData!$A:$A,'Publication Table'!$B95)))))))))))</f>
        <v>9.2593266606005462E-2</v>
      </c>
      <c r="E95" s="96">
        <f>IF('Publication Table (%)'!$C$5="All Cancelled Operations",
IFERROR(SUMIFS(AllPublicationData!$F:$F,AllPublicationData!$A:$A,'Publication Table (%)'!$B95,AllPublicationData!$B:$B,'Publication Table (%)'!$C$4,AllPublicationData!$D:$D,'Publication Table (%)'!E$7)/
SUMIFS(AllPublicationData!$E:$E,AllPublicationData!$A:$A,'Publication Table (%)'!$B95,AllPublicationData!$B:$B,'Publication Table (%)'!$C$4,AllPublicationData!$D:$D,'Publication Table (%)'!E$7),
SUMIFS(AllPublicationData!$F:$F,AllPublicationData!$A:$A,'Publication Table (%)'!$B95,AllPublicationData!$B:$B,'Publication Table (%)'!E$7)/
SUMIFS(AllPublicationData!$E:$E,AllPublicationData!$A:$A,'Publication Table (%)'!$B95,AllPublicationData!$B:$B,'Publication Table (%)'!E$7)),
IF('Publication Table (%)'!$C$5="Operations cancelled by patient",
IFERROR(SUMIFS(AllPublicationData!$G:$G,AllPublicationData!$A:$A,'Publication Table (%)'!$B95,AllPublicationData!$B:$B,'Publication Table (%)'!$C$4,AllPublicationData!$D:$D,'Publication Table (%)'!E$7)/
SUMIFS(AllPublicationData!$E:$E,AllPublicationData!$A:$A,'Publication Table (%)'!$B95,AllPublicationData!$B:$B,'Publication Table (%)'!$C$4,AllPublicationData!$D:$D,'Publication Table (%)'!E$7),
SUMIFS(AllPublicationData!$G:$G,AllPublicationData!$A:$A,'Publication Table (%)'!$B95,AllPublicationData!$B:$B,'Publication Table (%)'!E$7)/
SUMIFS(AllPublicationData!$E:$E,AllPublicationData!$A:$A,'Publication Table (%)'!$B95,AllPublicationData!$B:$B,'Publication Table (%)'!E$7)),
IF('Publication Table (%)'!$C$5="Operations cancelled for clinical reasons",
IFERROR(SUMIFS(AllPublicationData!$H:$H,AllPublicationData!$A:$A,'Publication Table (%)'!$B95,AllPublicationData!$B:$B,'Publication Table (%)'!$C$4,AllPublicationData!$D:$D,'Publication Table (%)'!E$7)/
SUMIFS(AllPublicationData!$E:$E,AllPublicationData!$A:$A,'Publication Table (%)'!$B95,AllPublicationData!$B:$B,'Publication Table (%)'!$C$4,AllPublicationData!$D:$D,'Publication Table (%)'!E$7),
SUMIFS(AllPublicationData!$H:$H,AllPublicationData!$A:$A,'Publication Table (%)'!$B95,AllPublicationData!$B:$B,'Publication Table (%)'!E$7)/
SUMIFS(AllPublicationData!$E:$E,AllPublicationData!$A:$A,'Publication Table (%)'!$B95,AllPublicationData!$B:$B,'Publication Table (%)'!E$7)),
IF('Publication Table (%)'!$C$5="Operations cancelled for non-clinical/capacity reasons",
IFERROR(SUMIFS(AllPublicationData!$I:$I,AllPublicationData!$A:$A,'Publication Table (%)'!$B95,AllPublicationData!$B:$B,'Publication Table (%)'!$C$4,AllPublicationData!$D:$D,'Publication Table (%)'!E$7)/
SUMIFS(AllPublicationData!$E:$E,AllPublicationData!$A:$A,'Publication Table (%)'!$B95,AllPublicationData!$B:$B,'Publication Table (%)'!$C$4,AllPublicationData!$D:$D,'Publication Table (%)'!E$7),
SUMIFS(AllPublicationData!$I:$I,AllPublicationData!$A:$A,'Publication Table (%)'!$B95,AllPublicationData!$B:$B,'Publication Table (%)'!E$7)/
SUMIFS(AllPublicationData!$E:$E,AllPublicationData!$A:$A,'Publication Table (%)'!$B95,AllPublicationData!$B:$B,'Publication Table (%)'!E$7)),
IF('Publication Table (%)'!$C$5="Cancellations for other reasons",
IFERROR(SUMIFS(AllPublicationData!$J:$J,AllPublicationData!$A:$A,'Publication Table (%)'!$B95,AllPublicationData!$B:$B,'Publication Table (%)'!$C$4,AllPublicationData!$D:$D,'Publication Table (%)'!E$7)/
SUMIFS(AllPublicationData!$E:$E,AllPublicationData!$A:$A,'Publication Table (%)'!$B95,AllPublicationData!$B:$B,'Publication Table (%)'!$C$4,AllPublicationData!$D:$D,'Publication Table (%)'!E$7),
SUMIFS(AllPublicationData!$J:$J,AllPublicationData!$A:$A,'Publication Table (%)'!$B95,AllPublicationData!$B:$B,'Publication Table (%)'!E$7)/
SUMIFS(AllPublicationData!$E:$E,AllPublicationData!$A:$A,'Publication Table (%)'!$B95,AllPublicationData!$B:$B,'Publication Table (%)'!E$7)))))))</f>
        <v>3.5606060606060606E-2</v>
      </c>
      <c r="F95" s="96">
        <f>IF('Publication Table (%)'!$C$5="All Cancelled Operations",
IFERROR(SUMIFS(AllPublicationData!$F:$F,AllPublicationData!$A:$A,'Publication Table (%)'!$B95,AllPublicationData!$B:$B,'Publication Table (%)'!$C$4,AllPublicationData!$D:$D,'Publication Table (%)'!F$7)/
SUMIFS(AllPublicationData!$E:$E,AllPublicationData!$A:$A,'Publication Table (%)'!$B95,AllPublicationData!$B:$B,'Publication Table (%)'!$C$4,AllPublicationData!$D:$D,'Publication Table (%)'!F$7),
SUMIFS(AllPublicationData!$F:$F,AllPublicationData!$A:$A,'Publication Table (%)'!$B95,AllPublicationData!$B:$B,'Publication Table (%)'!F$7)/
SUMIFS(AllPublicationData!$E:$E,AllPublicationData!$A:$A,'Publication Table (%)'!$B95,AllPublicationData!$B:$B,'Publication Table (%)'!F$7)),
IF('Publication Table (%)'!$C$5="Operations cancelled by patient",
IFERROR(SUMIFS(AllPublicationData!$G:$G,AllPublicationData!$A:$A,'Publication Table (%)'!$B95,AllPublicationData!$B:$B,'Publication Table (%)'!$C$4,AllPublicationData!$D:$D,'Publication Table (%)'!F$7)/
SUMIFS(AllPublicationData!$E:$E,AllPublicationData!$A:$A,'Publication Table (%)'!$B95,AllPublicationData!$B:$B,'Publication Table (%)'!$C$4,AllPublicationData!$D:$D,'Publication Table (%)'!F$7),
SUMIFS(AllPublicationData!$G:$G,AllPublicationData!$A:$A,'Publication Table (%)'!$B95,AllPublicationData!$B:$B,'Publication Table (%)'!F$7)/
SUMIFS(AllPublicationData!$E:$E,AllPublicationData!$A:$A,'Publication Table (%)'!$B95,AllPublicationData!$B:$B,'Publication Table (%)'!F$7)),
IF('Publication Table (%)'!$C$5="Operations cancelled for clinical reasons",
IFERROR(SUMIFS(AllPublicationData!$H:$H,AllPublicationData!$A:$A,'Publication Table (%)'!$B95,AllPublicationData!$B:$B,'Publication Table (%)'!$C$4,AllPublicationData!$D:$D,'Publication Table (%)'!F$7)/
SUMIFS(AllPublicationData!$E:$E,AllPublicationData!$A:$A,'Publication Table (%)'!$B95,AllPublicationData!$B:$B,'Publication Table (%)'!$C$4,AllPublicationData!$D:$D,'Publication Table (%)'!F$7),
SUMIFS(AllPublicationData!$H:$H,AllPublicationData!$A:$A,'Publication Table (%)'!$B95,AllPublicationData!$B:$B,'Publication Table (%)'!F$7)/
SUMIFS(AllPublicationData!$E:$E,AllPublicationData!$A:$A,'Publication Table (%)'!$B95,AllPublicationData!$B:$B,'Publication Table (%)'!F$7)),
IF('Publication Table (%)'!$C$5="Operations cancelled for non-clinical/capacity reasons",
IFERROR(SUMIFS(AllPublicationData!$I:$I,AllPublicationData!$A:$A,'Publication Table (%)'!$B95,AllPublicationData!$B:$B,'Publication Table (%)'!$C$4,AllPublicationData!$D:$D,'Publication Table (%)'!F$7)/
SUMIFS(AllPublicationData!$E:$E,AllPublicationData!$A:$A,'Publication Table (%)'!$B95,AllPublicationData!$B:$B,'Publication Table (%)'!$C$4,AllPublicationData!$D:$D,'Publication Table (%)'!F$7),
SUMIFS(AllPublicationData!$I:$I,AllPublicationData!$A:$A,'Publication Table (%)'!$B95,AllPublicationData!$B:$B,'Publication Table (%)'!F$7)/
SUMIFS(AllPublicationData!$E:$E,AllPublicationData!$A:$A,'Publication Table (%)'!$B95,AllPublicationData!$B:$B,'Publication Table (%)'!F$7)),
IF('Publication Table (%)'!$C$5="Cancellations for other reasons",
IFERROR(SUMIFS(AllPublicationData!$J:$J,AllPublicationData!$A:$A,'Publication Table (%)'!$B95,AllPublicationData!$B:$B,'Publication Table (%)'!$C$4,AllPublicationData!$D:$D,'Publication Table (%)'!F$7)/
SUMIFS(AllPublicationData!$E:$E,AllPublicationData!$A:$A,'Publication Table (%)'!$B95,AllPublicationData!$B:$B,'Publication Table (%)'!$C$4,AllPublicationData!$D:$D,'Publication Table (%)'!F$7),
SUMIFS(AllPublicationData!$J:$J,AllPublicationData!$A:$A,'Publication Table (%)'!$B95,AllPublicationData!$B:$B,'Publication Table (%)'!F$7)/
SUMIFS(AllPublicationData!$E:$E,AllPublicationData!$A:$A,'Publication Table (%)'!$B95,AllPublicationData!$B:$B,'Publication Table (%)'!F$7)))))))</f>
        <v>0.11099365750528541</v>
      </c>
      <c r="G95" s="96">
        <f>IF('Publication Table (%)'!$C$5="All Cancelled Operations",
IFERROR(SUMIFS(AllPublicationData!$F:$F,AllPublicationData!$A:$A,'Publication Table (%)'!$B95,AllPublicationData!$B:$B,'Publication Table (%)'!$C$4,AllPublicationData!$D:$D,'Publication Table (%)'!G$7)/
SUMIFS(AllPublicationData!$E:$E,AllPublicationData!$A:$A,'Publication Table (%)'!$B95,AllPublicationData!$B:$B,'Publication Table (%)'!$C$4,AllPublicationData!$D:$D,'Publication Table (%)'!G$7),
SUMIFS(AllPublicationData!$F:$F,AllPublicationData!$A:$A,'Publication Table (%)'!$B95,AllPublicationData!$B:$B,'Publication Table (%)'!G$7)/
SUMIFS(AllPublicationData!$E:$E,AllPublicationData!$A:$A,'Publication Table (%)'!$B95,AllPublicationData!$B:$B,'Publication Table (%)'!G$7)),
IF('Publication Table (%)'!$C$5="Operations cancelled by patient",
IFERROR(SUMIFS(AllPublicationData!$G:$G,AllPublicationData!$A:$A,'Publication Table (%)'!$B95,AllPublicationData!$B:$B,'Publication Table (%)'!$C$4,AllPublicationData!$D:$D,'Publication Table (%)'!G$7)/
SUMIFS(AllPublicationData!$E:$E,AllPublicationData!$A:$A,'Publication Table (%)'!$B95,AllPublicationData!$B:$B,'Publication Table (%)'!$C$4,AllPublicationData!$D:$D,'Publication Table (%)'!G$7),
SUMIFS(AllPublicationData!$G:$G,AllPublicationData!$A:$A,'Publication Table (%)'!$B95,AllPublicationData!$B:$B,'Publication Table (%)'!G$7)/
SUMIFS(AllPublicationData!$E:$E,AllPublicationData!$A:$A,'Publication Table (%)'!$B95,AllPublicationData!$B:$B,'Publication Table (%)'!G$7)),
IF('Publication Table (%)'!$C$5="Operations cancelled for clinical reasons",
IFERROR(SUMIFS(AllPublicationData!$H:$H,AllPublicationData!$A:$A,'Publication Table (%)'!$B95,AllPublicationData!$B:$B,'Publication Table (%)'!$C$4,AllPublicationData!$D:$D,'Publication Table (%)'!G$7)/
SUMIFS(AllPublicationData!$E:$E,AllPublicationData!$A:$A,'Publication Table (%)'!$B95,AllPublicationData!$B:$B,'Publication Table (%)'!$C$4,AllPublicationData!$D:$D,'Publication Table (%)'!G$7),
SUMIFS(AllPublicationData!$H:$H,AllPublicationData!$A:$A,'Publication Table (%)'!$B95,AllPublicationData!$B:$B,'Publication Table (%)'!G$7)/
SUMIFS(AllPublicationData!$E:$E,AllPublicationData!$A:$A,'Publication Table (%)'!$B95,AllPublicationData!$B:$B,'Publication Table (%)'!G$7)),
IF('Publication Table (%)'!$C$5="Operations cancelled for non-clinical/capacity reasons",
IFERROR(SUMIFS(AllPublicationData!$I:$I,AllPublicationData!$A:$A,'Publication Table (%)'!$B95,AllPublicationData!$B:$B,'Publication Table (%)'!$C$4,AllPublicationData!$D:$D,'Publication Table (%)'!G$7)/
SUMIFS(AllPublicationData!$E:$E,AllPublicationData!$A:$A,'Publication Table (%)'!$B95,AllPublicationData!$B:$B,'Publication Table (%)'!$C$4,AllPublicationData!$D:$D,'Publication Table (%)'!G$7),
SUMIFS(AllPublicationData!$I:$I,AllPublicationData!$A:$A,'Publication Table (%)'!$B95,AllPublicationData!$B:$B,'Publication Table (%)'!G$7)/
SUMIFS(AllPublicationData!$E:$E,AllPublicationData!$A:$A,'Publication Table (%)'!$B95,AllPublicationData!$B:$B,'Publication Table (%)'!G$7)),
IF('Publication Table (%)'!$C$5="Cancellations for other reasons",
IFERROR(SUMIFS(AllPublicationData!$J:$J,AllPublicationData!$A:$A,'Publication Table (%)'!$B95,AllPublicationData!$B:$B,'Publication Table (%)'!$C$4,AllPublicationData!$D:$D,'Publication Table (%)'!G$7)/
SUMIFS(AllPublicationData!$E:$E,AllPublicationData!$A:$A,'Publication Table (%)'!$B95,AllPublicationData!$B:$B,'Publication Table (%)'!$C$4,AllPublicationData!$D:$D,'Publication Table (%)'!G$7),
SUMIFS(AllPublicationData!$J:$J,AllPublicationData!$A:$A,'Publication Table (%)'!$B95,AllPublicationData!$B:$B,'Publication Table (%)'!G$7)/
SUMIFS(AllPublicationData!$E:$E,AllPublicationData!$A:$A,'Publication Table (%)'!$B95,AllPublicationData!$B:$B,'Publication Table (%)'!G$7)))))))</f>
        <v>8.1081081081081086E-2</v>
      </c>
      <c r="H95" s="96">
        <f>IF('Publication Table (%)'!$C$5="All Cancelled Operations",
IFERROR(SUMIFS(AllPublicationData!$F:$F,AllPublicationData!$A:$A,'Publication Table (%)'!$B95,AllPublicationData!$B:$B,'Publication Table (%)'!$C$4,AllPublicationData!$D:$D,'Publication Table (%)'!H$7)/
SUMIFS(AllPublicationData!$E:$E,AllPublicationData!$A:$A,'Publication Table (%)'!$B95,AllPublicationData!$B:$B,'Publication Table (%)'!$C$4,AllPublicationData!$D:$D,'Publication Table (%)'!H$7),
SUMIFS(AllPublicationData!$F:$F,AllPublicationData!$A:$A,'Publication Table (%)'!$B95,AllPublicationData!$B:$B,'Publication Table (%)'!H$7)/
SUMIFS(AllPublicationData!$E:$E,AllPublicationData!$A:$A,'Publication Table (%)'!$B95,AllPublicationData!$B:$B,'Publication Table (%)'!H$7)),
IF('Publication Table (%)'!$C$5="Operations cancelled by patient",
IFERROR(SUMIFS(AllPublicationData!$G:$G,AllPublicationData!$A:$A,'Publication Table (%)'!$B95,AllPublicationData!$B:$B,'Publication Table (%)'!$C$4,AllPublicationData!$D:$D,'Publication Table (%)'!H$7)/
SUMIFS(AllPublicationData!$E:$E,AllPublicationData!$A:$A,'Publication Table (%)'!$B95,AllPublicationData!$B:$B,'Publication Table (%)'!$C$4,AllPublicationData!$D:$D,'Publication Table (%)'!H$7),
SUMIFS(AllPublicationData!$G:$G,AllPublicationData!$A:$A,'Publication Table (%)'!$B95,AllPublicationData!$B:$B,'Publication Table (%)'!H$7)/
SUMIFS(AllPublicationData!$E:$E,AllPublicationData!$A:$A,'Publication Table (%)'!$B95,AllPublicationData!$B:$B,'Publication Table (%)'!H$7)),
IF('Publication Table (%)'!$C$5="Operations cancelled for clinical reasons",
IFERROR(SUMIFS(AllPublicationData!$H:$H,AllPublicationData!$A:$A,'Publication Table (%)'!$B95,AllPublicationData!$B:$B,'Publication Table (%)'!$C$4,AllPublicationData!$D:$D,'Publication Table (%)'!H$7)/
SUMIFS(AllPublicationData!$E:$E,AllPublicationData!$A:$A,'Publication Table (%)'!$B95,AllPublicationData!$B:$B,'Publication Table (%)'!$C$4,AllPublicationData!$D:$D,'Publication Table (%)'!H$7),
SUMIFS(AllPublicationData!$H:$H,AllPublicationData!$A:$A,'Publication Table (%)'!$B95,AllPublicationData!$B:$B,'Publication Table (%)'!H$7)/
SUMIFS(AllPublicationData!$E:$E,AllPublicationData!$A:$A,'Publication Table (%)'!$B95,AllPublicationData!$B:$B,'Publication Table (%)'!H$7)),
IF('Publication Table (%)'!$C$5="Operations cancelled for non-clinical/capacity reasons",
IFERROR(SUMIFS(AllPublicationData!$I:$I,AllPublicationData!$A:$A,'Publication Table (%)'!$B95,AllPublicationData!$B:$B,'Publication Table (%)'!$C$4,AllPublicationData!$D:$D,'Publication Table (%)'!H$7)/
SUMIFS(AllPublicationData!$E:$E,AllPublicationData!$A:$A,'Publication Table (%)'!$B95,AllPublicationData!$B:$B,'Publication Table (%)'!$C$4,AllPublicationData!$D:$D,'Publication Table (%)'!H$7),
SUMIFS(AllPublicationData!$I:$I,AllPublicationData!$A:$A,'Publication Table (%)'!$B95,AllPublicationData!$B:$B,'Publication Table (%)'!H$7)/
SUMIFS(AllPublicationData!$E:$E,AllPublicationData!$A:$A,'Publication Table (%)'!$B95,AllPublicationData!$B:$B,'Publication Table (%)'!H$7)),
IF('Publication Table (%)'!$C$5="Cancellations for other reasons",
IFERROR(SUMIFS(AllPublicationData!$J:$J,AllPublicationData!$A:$A,'Publication Table (%)'!$B95,AllPublicationData!$B:$B,'Publication Table (%)'!$C$4,AllPublicationData!$D:$D,'Publication Table (%)'!H$7)/
SUMIFS(AllPublicationData!$E:$E,AllPublicationData!$A:$A,'Publication Table (%)'!$B95,AllPublicationData!$B:$B,'Publication Table (%)'!$C$4,AllPublicationData!$D:$D,'Publication Table (%)'!H$7),
SUMIFS(AllPublicationData!$J:$J,AllPublicationData!$A:$A,'Publication Table (%)'!$B95,AllPublicationData!$B:$B,'Publication Table (%)'!H$7)/
SUMIFS(AllPublicationData!$E:$E,AllPublicationData!$A:$A,'Publication Table (%)'!$B95,AllPublicationData!$B:$B,'Publication Table (%)'!H$7)))))))</f>
        <v>6.9121447028423766E-2</v>
      </c>
      <c r="I95" s="96">
        <f>IF('Publication Table (%)'!$C$5="All Cancelled Operations",
IFERROR(SUMIFS(AllPublicationData!$F:$F,AllPublicationData!$A:$A,'Publication Table (%)'!$B95,AllPublicationData!$B:$B,'Publication Table (%)'!$C$4,AllPublicationData!$D:$D,'Publication Table (%)'!I$7)/
SUMIFS(AllPublicationData!$E:$E,AllPublicationData!$A:$A,'Publication Table (%)'!$B95,AllPublicationData!$B:$B,'Publication Table (%)'!$C$4,AllPublicationData!$D:$D,'Publication Table (%)'!I$7),
SUMIFS(AllPublicationData!$F:$F,AllPublicationData!$A:$A,'Publication Table (%)'!$B95,AllPublicationData!$B:$B,'Publication Table (%)'!I$7)/
SUMIFS(AllPublicationData!$E:$E,AllPublicationData!$A:$A,'Publication Table (%)'!$B95,AllPublicationData!$B:$B,'Publication Table (%)'!I$7)),
IF('Publication Table (%)'!$C$5="Operations cancelled by patient",
IFERROR(SUMIFS(AllPublicationData!$G:$G,AllPublicationData!$A:$A,'Publication Table (%)'!$B95,AllPublicationData!$B:$B,'Publication Table (%)'!$C$4,AllPublicationData!$D:$D,'Publication Table (%)'!I$7)/
SUMIFS(AllPublicationData!$E:$E,AllPublicationData!$A:$A,'Publication Table (%)'!$B95,AllPublicationData!$B:$B,'Publication Table (%)'!$C$4,AllPublicationData!$D:$D,'Publication Table (%)'!I$7),
SUMIFS(AllPublicationData!$G:$G,AllPublicationData!$A:$A,'Publication Table (%)'!$B95,AllPublicationData!$B:$B,'Publication Table (%)'!I$7)/
SUMIFS(AllPublicationData!$E:$E,AllPublicationData!$A:$A,'Publication Table (%)'!$B95,AllPublicationData!$B:$B,'Publication Table (%)'!I$7)),
IF('Publication Table (%)'!$C$5="Operations cancelled for clinical reasons",
IFERROR(SUMIFS(AllPublicationData!$H:$H,AllPublicationData!$A:$A,'Publication Table (%)'!$B95,AllPublicationData!$B:$B,'Publication Table (%)'!$C$4,AllPublicationData!$D:$D,'Publication Table (%)'!I$7)/
SUMIFS(AllPublicationData!$E:$E,AllPublicationData!$A:$A,'Publication Table (%)'!$B95,AllPublicationData!$B:$B,'Publication Table (%)'!$C$4,AllPublicationData!$D:$D,'Publication Table (%)'!I$7),
SUMIFS(AllPublicationData!$H:$H,AllPublicationData!$A:$A,'Publication Table (%)'!$B95,AllPublicationData!$B:$B,'Publication Table (%)'!I$7)/
SUMIFS(AllPublicationData!$E:$E,AllPublicationData!$A:$A,'Publication Table (%)'!$B95,AllPublicationData!$B:$B,'Publication Table (%)'!I$7)),
IF('Publication Table (%)'!$C$5="Operations cancelled for non-clinical/capacity reasons",
IFERROR(SUMIFS(AllPublicationData!$I:$I,AllPublicationData!$A:$A,'Publication Table (%)'!$B95,AllPublicationData!$B:$B,'Publication Table (%)'!$C$4,AllPublicationData!$D:$D,'Publication Table (%)'!I$7)/
SUMIFS(AllPublicationData!$E:$E,AllPublicationData!$A:$A,'Publication Table (%)'!$B95,AllPublicationData!$B:$B,'Publication Table (%)'!$C$4,AllPublicationData!$D:$D,'Publication Table (%)'!I$7),
SUMIFS(AllPublicationData!$I:$I,AllPublicationData!$A:$A,'Publication Table (%)'!$B95,AllPublicationData!$B:$B,'Publication Table (%)'!I$7)/
SUMIFS(AllPublicationData!$E:$E,AllPublicationData!$A:$A,'Publication Table (%)'!$B95,AllPublicationData!$B:$B,'Publication Table (%)'!I$7)),
IF('Publication Table (%)'!$C$5="Cancellations for other reasons",
IFERROR(SUMIFS(AllPublicationData!$J:$J,AllPublicationData!$A:$A,'Publication Table (%)'!$B95,AllPublicationData!$B:$B,'Publication Table (%)'!$C$4,AllPublicationData!$D:$D,'Publication Table (%)'!I$7)/
SUMIFS(AllPublicationData!$E:$E,AllPublicationData!$A:$A,'Publication Table (%)'!$B95,AllPublicationData!$B:$B,'Publication Table (%)'!$C$4,AllPublicationData!$D:$D,'Publication Table (%)'!I$7),
SUMIFS(AllPublicationData!$J:$J,AllPublicationData!$A:$A,'Publication Table (%)'!$B95,AllPublicationData!$B:$B,'Publication Table (%)'!I$7)/
SUMIFS(AllPublicationData!$E:$E,AllPublicationData!$A:$A,'Publication Table (%)'!$B95,AllPublicationData!$B:$B,'Publication Table (%)'!I$7)))))))</f>
        <v>8.9243027888446222E-2</v>
      </c>
      <c r="J95" s="96">
        <f>IF('Publication Table (%)'!$C$5="All Cancelled Operations",
IFERROR(SUMIFS(AllPublicationData!$F:$F,AllPublicationData!$A:$A,'Publication Table (%)'!$B95,AllPublicationData!$B:$B,'Publication Table (%)'!$C$4,AllPublicationData!$D:$D,'Publication Table (%)'!J$7)/
SUMIFS(AllPublicationData!$E:$E,AllPublicationData!$A:$A,'Publication Table (%)'!$B95,AllPublicationData!$B:$B,'Publication Table (%)'!$C$4,AllPublicationData!$D:$D,'Publication Table (%)'!J$7),
SUMIFS(AllPublicationData!$F:$F,AllPublicationData!$A:$A,'Publication Table (%)'!$B95,AllPublicationData!$B:$B,'Publication Table (%)'!J$7)/
SUMIFS(AllPublicationData!$E:$E,AllPublicationData!$A:$A,'Publication Table (%)'!$B95,AllPublicationData!$B:$B,'Publication Table (%)'!J$7)),
IF('Publication Table (%)'!$C$5="Operations cancelled by patient",
IFERROR(SUMIFS(AllPublicationData!$G:$G,AllPublicationData!$A:$A,'Publication Table (%)'!$B95,AllPublicationData!$B:$B,'Publication Table (%)'!$C$4,AllPublicationData!$D:$D,'Publication Table (%)'!J$7)/
SUMIFS(AllPublicationData!$E:$E,AllPublicationData!$A:$A,'Publication Table (%)'!$B95,AllPublicationData!$B:$B,'Publication Table (%)'!$C$4,AllPublicationData!$D:$D,'Publication Table (%)'!J$7),
SUMIFS(AllPublicationData!$G:$G,AllPublicationData!$A:$A,'Publication Table (%)'!$B95,AllPublicationData!$B:$B,'Publication Table (%)'!J$7)/
SUMIFS(AllPublicationData!$E:$E,AllPublicationData!$A:$A,'Publication Table (%)'!$B95,AllPublicationData!$B:$B,'Publication Table (%)'!J$7)),
IF('Publication Table (%)'!$C$5="Operations cancelled for clinical reasons",
IFERROR(SUMIFS(AllPublicationData!$H:$H,AllPublicationData!$A:$A,'Publication Table (%)'!$B95,AllPublicationData!$B:$B,'Publication Table (%)'!$C$4,AllPublicationData!$D:$D,'Publication Table (%)'!J$7)/
SUMIFS(AllPublicationData!$E:$E,AllPublicationData!$A:$A,'Publication Table (%)'!$B95,AllPublicationData!$B:$B,'Publication Table (%)'!$C$4,AllPublicationData!$D:$D,'Publication Table (%)'!J$7),
SUMIFS(AllPublicationData!$H:$H,AllPublicationData!$A:$A,'Publication Table (%)'!$B95,AllPublicationData!$B:$B,'Publication Table (%)'!J$7)/
SUMIFS(AllPublicationData!$E:$E,AllPublicationData!$A:$A,'Publication Table (%)'!$B95,AllPublicationData!$B:$B,'Publication Table (%)'!J$7)),
IF('Publication Table (%)'!$C$5="Operations cancelled for non-clinical/capacity reasons",
IFERROR(SUMIFS(AllPublicationData!$I:$I,AllPublicationData!$A:$A,'Publication Table (%)'!$B95,AllPublicationData!$B:$B,'Publication Table (%)'!$C$4,AllPublicationData!$D:$D,'Publication Table (%)'!J$7)/
SUMIFS(AllPublicationData!$E:$E,AllPublicationData!$A:$A,'Publication Table (%)'!$B95,AllPublicationData!$B:$B,'Publication Table (%)'!$C$4,AllPublicationData!$D:$D,'Publication Table (%)'!J$7),
SUMIFS(AllPublicationData!$I:$I,AllPublicationData!$A:$A,'Publication Table (%)'!$B95,AllPublicationData!$B:$B,'Publication Table (%)'!J$7)/
SUMIFS(AllPublicationData!$E:$E,AllPublicationData!$A:$A,'Publication Table (%)'!$B95,AllPublicationData!$B:$B,'Publication Table (%)'!J$7)),
IF('Publication Table (%)'!$C$5="Cancellations for other reasons",
IFERROR(SUMIFS(AllPublicationData!$J:$J,AllPublicationData!$A:$A,'Publication Table (%)'!$B95,AllPublicationData!$B:$B,'Publication Table (%)'!$C$4,AllPublicationData!$D:$D,'Publication Table (%)'!J$7)/
SUMIFS(AllPublicationData!$E:$E,AllPublicationData!$A:$A,'Publication Table (%)'!$B95,AllPublicationData!$B:$B,'Publication Table (%)'!$C$4,AllPublicationData!$D:$D,'Publication Table (%)'!J$7),
SUMIFS(AllPublicationData!$J:$J,AllPublicationData!$A:$A,'Publication Table (%)'!$B95,AllPublicationData!$B:$B,'Publication Table (%)'!J$7)/
SUMIFS(AllPublicationData!$E:$E,AllPublicationData!$A:$A,'Publication Table (%)'!$B95,AllPublicationData!$B:$B,'Publication Table (%)'!J$7)))))))</f>
        <v>9.5370370370370369E-2</v>
      </c>
      <c r="K95" s="96">
        <f>IF('Publication Table (%)'!$C$5="All Cancelled Operations",
IFERROR(SUMIFS(AllPublicationData!$F:$F,AllPublicationData!$A:$A,'Publication Table (%)'!$B95,AllPublicationData!$B:$B,'Publication Table (%)'!$C$4,AllPublicationData!$D:$D,'Publication Table (%)'!K$7)/
SUMIFS(AllPublicationData!$E:$E,AllPublicationData!$A:$A,'Publication Table (%)'!$B95,AllPublicationData!$B:$B,'Publication Table (%)'!$C$4,AllPublicationData!$D:$D,'Publication Table (%)'!K$7),
SUMIFS(AllPublicationData!$F:$F,AllPublicationData!$A:$A,'Publication Table (%)'!$B95,AllPublicationData!$B:$B,'Publication Table (%)'!K$7)/
SUMIFS(AllPublicationData!$E:$E,AllPublicationData!$A:$A,'Publication Table (%)'!$B95,AllPublicationData!$B:$B,'Publication Table (%)'!K$7)),
IF('Publication Table (%)'!$C$5="Operations cancelled by patient",
IFERROR(SUMIFS(AllPublicationData!$G:$G,AllPublicationData!$A:$A,'Publication Table (%)'!$B95,AllPublicationData!$B:$B,'Publication Table (%)'!$C$4,AllPublicationData!$D:$D,'Publication Table (%)'!K$7)/
SUMIFS(AllPublicationData!$E:$E,AllPublicationData!$A:$A,'Publication Table (%)'!$B95,AllPublicationData!$B:$B,'Publication Table (%)'!$C$4,AllPublicationData!$D:$D,'Publication Table (%)'!K$7),
SUMIFS(AllPublicationData!$G:$G,AllPublicationData!$A:$A,'Publication Table (%)'!$B95,AllPublicationData!$B:$B,'Publication Table (%)'!K$7)/
SUMIFS(AllPublicationData!$E:$E,AllPublicationData!$A:$A,'Publication Table (%)'!$B95,AllPublicationData!$B:$B,'Publication Table (%)'!K$7)),
IF('Publication Table (%)'!$C$5="Operations cancelled for clinical reasons",
IFERROR(SUMIFS(AllPublicationData!$H:$H,AllPublicationData!$A:$A,'Publication Table (%)'!$B95,AllPublicationData!$B:$B,'Publication Table (%)'!$C$4,AllPublicationData!$D:$D,'Publication Table (%)'!K$7)/
SUMIFS(AllPublicationData!$E:$E,AllPublicationData!$A:$A,'Publication Table (%)'!$B95,AllPublicationData!$B:$B,'Publication Table (%)'!$C$4,AllPublicationData!$D:$D,'Publication Table (%)'!K$7),
SUMIFS(AllPublicationData!$H:$H,AllPublicationData!$A:$A,'Publication Table (%)'!$B95,AllPublicationData!$B:$B,'Publication Table (%)'!K$7)/
SUMIFS(AllPublicationData!$E:$E,AllPublicationData!$A:$A,'Publication Table (%)'!$B95,AllPublicationData!$B:$B,'Publication Table (%)'!K$7)),
IF('Publication Table (%)'!$C$5="Operations cancelled for non-clinical/capacity reasons",
IFERROR(SUMIFS(AllPublicationData!$I:$I,AllPublicationData!$A:$A,'Publication Table (%)'!$B95,AllPublicationData!$B:$B,'Publication Table (%)'!$C$4,AllPublicationData!$D:$D,'Publication Table (%)'!K$7)/
SUMIFS(AllPublicationData!$E:$E,AllPublicationData!$A:$A,'Publication Table (%)'!$B95,AllPublicationData!$B:$B,'Publication Table (%)'!$C$4,AllPublicationData!$D:$D,'Publication Table (%)'!K$7),
SUMIFS(AllPublicationData!$I:$I,AllPublicationData!$A:$A,'Publication Table (%)'!$B95,AllPublicationData!$B:$B,'Publication Table (%)'!K$7)/
SUMIFS(AllPublicationData!$E:$E,AllPublicationData!$A:$A,'Publication Table (%)'!$B95,AllPublicationData!$B:$B,'Publication Table (%)'!K$7)),
IF('Publication Table (%)'!$C$5="Cancellations for other reasons",
IFERROR(SUMIFS(AllPublicationData!$J:$J,AllPublicationData!$A:$A,'Publication Table (%)'!$B95,AllPublicationData!$B:$B,'Publication Table (%)'!$C$4,AllPublicationData!$D:$D,'Publication Table (%)'!K$7)/
SUMIFS(AllPublicationData!$E:$E,AllPublicationData!$A:$A,'Publication Table (%)'!$B95,AllPublicationData!$B:$B,'Publication Table (%)'!$C$4,AllPublicationData!$D:$D,'Publication Table (%)'!K$7),
SUMIFS(AllPublicationData!$J:$J,AllPublicationData!$A:$A,'Publication Table (%)'!$B95,AllPublicationData!$B:$B,'Publication Table (%)'!K$7)/
SUMIFS(AllPublicationData!$E:$E,AllPublicationData!$A:$A,'Publication Table (%)'!$B95,AllPublicationData!$B:$B,'Publication Table (%)'!K$7)))))))</f>
        <v>9.4324853228962821E-2</v>
      </c>
      <c r="L95" s="96">
        <f>IF('Publication Table (%)'!$C$5="All Cancelled Operations",
IFERROR(SUMIFS(AllPublicationData!$F:$F,AllPublicationData!$A:$A,'Publication Table (%)'!$B95,AllPublicationData!$B:$B,'Publication Table (%)'!$C$4,AllPublicationData!$D:$D,'Publication Table (%)'!L$7)/
SUMIFS(AllPublicationData!$E:$E,AllPublicationData!$A:$A,'Publication Table (%)'!$B95,AllPublicationData!$B:$B,'Publication Table (%)'!$C$4,AllPublicationData!$D:$D,'Publication Table (%)'!L$7),
SUMIFS(AllPublicationData!$F:$F,AllPublicationData!$A:$A,'Publication Table (%)'!$B95,AllPublicationData!$B:$B,'Publication Table (%)'!L$7)/
SUMIFS(AllPublicationData!$E:$E,AllPublicationData!$A:$A,'Publication Table (%)'!$B95,AllPublicationData!$B:$B,'Publication Table (%)'!L$7)),
IF('Publication Table (%)'!$C$5="Operations cancelled by patient",
IFERROR(SUMIFS(AllPublicationData!$G:$G,AllPublicationData!$A:$A,'Publication Table (%)'!$B95,AllPublicationData!$B:$B,'Publication Table (%)'!$C$4,AllPublicationData!$D:$D,'Publication Table (%)'!L$7)/
SUMIFS(AllPublicationData!$E:$E,AllPublicationData!$A:$A,'Publication Table (%)'!$B95,AllPublicationData!$B:$B,'Publication Table (%)'!$C$4,AllPublicationData!$D:$D,'Publication Table (%)'!L$7),
SUMIFS(AllPublicationData!$G:$G,AllPublicationData!$A:$A,'Publication Table (%)'!$B95,AllPublicationData!$B:$B,'Publication Table (%)'!L$7)/
SUMIFS(AllPublicationData!$E:$E,AllPublicationData!$A:$A,'Publication Table (%)'!$B95,AllPublicationData!$B:$B,'Publication Table (%)'!L$7)),
IF('Publication Table (%)'!$C$5="Operations cancelled for clinical reasons",
IFERROR(SUMIFS(AllPublicationData!$H:$H,AllPublicationData!$A:$A,'Publication Table (%)'!$B95,AllPublicationData!$B:$B,'Publication Table (%)'!$C$4,AllPublicationData!$D:$D,'Publication Table (%)'!L$7)/
SUMIFS(AllPublicationData!$E:$E,AllPublicationData!$A:$A,'Publication Table (%)'!$B95,AllPublicationData!$B:$B,'Publication Table (%)'!$C$4,AllPublicationData!$D:$D,'Publication Table (%)'!L$7),
SUMIFS(AllPublicationData!$H:$H,AllPublicationData!$A:$A,'Publication Table (%)'!$B95,AllPublicationData!$B:$B,'Publication Table (%)'!L$7)/
SUMIFS(AllPublicationData!$E:$E,AllPublicationData!$A:$A,'Publication Table (%)'!$B95,AllPublicationData!$B:$B,'Publication Table (%)'!L$7)),
IF('Publication Table (%)'!$C$5="Operations cancelled for non-clinical/capacity reasons",
IFERROR(SUMIFS(AllPublicationData!$I:$I,AllPublicationData!$A:$A,'Publication Table (%)'!$B95,AllPublicationData!$B:$B,'Publication Table (%)'!$C$4,AllPublicationData!$D:$D,'Publication Table (%)'!L$7)/
SUMIFS(AllPublicationData!$E:$E,AllPublicationData!$A:$A,'Publication Table (%)'!$B95,AllPublicationData!$B:$B,'Publication Table (%)'!$C$4,AllPublicationData!$D:$D,'Publication Table (%)'!L$7),
SUMIFS(AllPublicationData!$I:$I,AllPublicationData!$A:$A,'Publication Table (%)'!$B95,AllPublicationData!$B:$B,'Publication Table (%)'!L$7)/
SUMIFS(AllPublicationData!$E:$E,AllPublicationData!$A:$A,'Publication Table (%)'!$B95,AllPublicationData!$B:$B,'Publication Table (%)'!L$7)),
IF('Publication Table (%)'!$C$5="Cancellations for other reasons",
IFERROR(SUMIFS(AllPublicationData!$J:$J,AllPublicationData!$A:$A,'Publication Table (%)'!$B95,AllPublicationData!$B:$B,'Publication Table (%)'!$C$4,AllPublicationData!$D:$D,'Publication Table (%)'!L$7)/
SUMIFS(AllPublicationData!$E:$E,AllPublicationData!$A:$A,'Publication Table (%)'!$B95,AllPublicationData!$B:$B,'Publication Table (%)'!$C$4,AllPublicationData!$D:$D,'Publication Table (%)'!L$7),
SUMIFS(AllPublicationData!$J:$J,AllPublicationData!$A:$A,'Publication Table (%)'!$B95,AllPublicationData!$B:$B,'Publication Table (%)'!L$7)/
SUMIFS(AllPublicationData!$E:$E,AllPublicationData!$A:$A,'Publication Table (%)'!$B95,AllPublicationData!$B:$B,'Publication Table (%)'!L$7)))))))</f>
        <v>8.5379202501954646E-2</v>
      </c>
      <c r="M95" s="96">
        <f>IF('Publication Table (%)'!$C$5="All Cancelled Operations",
IFERROR(SUMIFS(AllPublicationData!$F:$F,AllPublicationData!$A:$A,'Publication Table (%)'!$B95,AllPublicationData!$B:$B,'Publication Table (%)'!$C$4,AllPublicationData!$D:$D,'Publication Table (%)'!M$7)/
SUMIFS(AllPublicationData!$E:$E,AllPublicationData!$A:$A,'Publication Table (%)'!$B95,AllPublicationData!$B:$B,'Publication Table (%)'!$C$4,AllPublicationData!$D:$D,'Publication Table (%)'!M$7),
SUMIFS(AllPublicationData!$F:$F,AllPublicationData!$A:$A,'Publication Table (%)'!$B95,AllPublicationData!$B:$B,'Publication Table (%)'!M$7)/
SUMIFS(AllPublicationData!$E:$E,AllPublicationData!$A:$A,'Publication Table (%)'!$B95,AllPublicationData!$B:$B,'Publication Table (%)'!M$7)),
IF('Publication Table (%)'!$C$5="Operations cancelled by patient",
IFERROR(SUMIFS(AllPublicationData!$G:$G,AllPublicationData!$A:$A,'Publication Table (%)'!$B95,AllPublicationData!$B:$B,'Publication Table (%)'!$C$4,AllPublicationData!$D:$D,'Publication Table (%)'!M$7)/
SUMIFS(AllPublicationData!$E:$E,AllPublicationData!$A:$A,'Publication Table (%)'!$B95,AllPublicationData!$B:$B,'Publication Table (%)'!$C$4,AllPublicationData!$D:$D,'Publication Table (%)'!M$7),
SUMIFS(AllPublicationData!$G:$G,AllPublicationData!$A:$A,'Publication Table (%)'!$B95,AllPublicationData!$B:$B,'Publication Table (%)'!M$7)/
SUMIFS(AllPublicationData!$E:$E,AllPublicationData!$A:$A,'Publication Table (%)'!$B95,AllPublicationData!$B:$B,'Publication Table (%)'!M$7)),
IF('Publication Table (%)'!$C$5="Operations cancelled for clinical reasons",
IFERROR(SUMIFS(AllPublicationData!$H:$H,AllPublicationData!$A:$A,'Publication Table (%)'!$B95,AllPublicationData!$B:$B,'Publication Table (%)'!$C$4,AllPublicationData!$D:$D,'Publication Table (%)'!M$7)/
SUMIFS(AllPublicationData!$E:$E,AllPublicationData!$A:$A,'Publication Table (%)'!$B95,AllPublicationData!$B:$B,'Publication Table (%)'!$C$4,AllPublicationData!$D:$D,'Publication Table (%)'!M$7),
SUMIFS(AllPublicationData!$H:$H,AllPublicationData!$A:$A,'Publication Table (%)'!$B95,AllPublicationData!$B:$B,'Publication Table (%)'!M$7)/
SUMIFS(AllPublicationData!$E:$E,AllPublicationData!$A:$A,'Publication Table (%)'!$B95,AllPublicationData!$B:$B,'Publication Table (%)'!M$7)),
IF('Publication Table (%)'!$C$5="Operations cancelled for non-clinical/capacity reasons",
IFERROR(SUMIFS(AllPublicationData!$I:$I,AllPublicationData!$A:$A,'Publication Table (%)'!$B95,AllPublicationData!$B:$B,'Publication Table (%)'!$C$4,AllPublicationData!$D:$D,'Publication Table (%)'!M$7)/
SUMIFS(AllPublicationData!$E:$E,AllPublicationData!$A:$A,'Publication Table (%)'!$B95,AllPublicationData!$B:$B,'Publication Table (%)'!$C$4,AllPublicationData!$D:$D,'Publication Table (%)'!M$7),
SUMIFS(AllPublicationData!$I:$I,AllPublicationData!$A:$A,'Publication Table (%)'!$B95,AllPublicationData!$B:$B,'Publication Table (%)'!M$7)/
SUMIFS(AllPublicationData!$E:$E,AllPublicationData!$A:$A,'Publication Table (%)'!$B95,AllPublicationData!$B:$B,'Publication Table (%)'!M$7)),
IF('Publication Table (%)'!$C$5="Cancellations for other reasons",
IFERROR(SUMIFS(AllPublicationData!$J:$J,AllPublicationData!$A:$A,'Publication Table (%)'!$B95,AllPublicationData!$B:$B,'Publication Table (%)'!$C$4,AllPublicationData!$D:$D,'Publication Table (%)'!M$7)/
SUMIFS(AllPublicationData!$E:$E,AllPublicationData!$A:$A,'Publication Table (%)'!$B95,AllPublicationData!$B:$B,'Publication Table (%)'!$C$4,AllPublicationData!$D:$D,'Publication Table (%)'!M$7),
SUMIFS(AllPublicationData!$J:$J,AllPublicationData!$A:$A,'Publication Table (%)'!$B95,AllPublicationData!$B:$B,'Publication Table (%)'!M$7)/
SUMIFS(AllPublicationData!$E:$E,AllPublicationData!$A:$A,'Publication Table (%)'!$B95,AllPublicationData!$B:$B,'Publication Table (%)'!M$7)))))))</f>
        <v>0.13789954337899543</v>
      </c>
      <c r="N95" s="96">
        <f>IF('Publication Table (%)'!$C$5="All Cancelled Operations",
IFERROR(SUMIFS(AllPublicationData!$F:$F,AllPublicationData!$A:$A,'Publication Table (%)'!$B95,AllPublicationData!$B:$B,'Publication Table (%)'!$C$4,AllPublicationData!$D:$D,'Publication Table (%)'!N$7)/
SUMIFS(AllPublicationData!$E:$E,AllPublicationData!$A:$A,'Publication Table (%)'!$B95,AllPublicationData!$B:$B,'Publication Table (%)'!$C$4,AllPublicationData!$D:$D,'Publication Table (%)'!N$7),
SUMIFS(AllPublicationData!$F:$F,AllPublicationData!$A:$A,'Publication Table (%)'!$B95,AllPublicationData!$B:$B,'Publication Table (%)'!N$7)/
SUMIFS(AllPublicationData!$E:$E,AllPublicationData!$A:$A,'Publication Table (%)'!$B95,AllPublicationData!$B:$B,'Publication Table (%)'!N$7)),
IF('Publication Table (%)'!$C$5="Operations cancelled by patient",
IFERROR(SUMIFS(AllPublicationData!$G:$G,AllPublicationData!$A:$A,'Publication Table (%)'!$B95,AllPublicationData!$B:$B,'Publication Table (%)'!$C$4,AllPublicationData!$D:$D,'Publication Table (%)'!N$7)/
SUMIFS(AllPublicationData!$E:$E,AllPublicationData!$A:$A,'Publication Table (%)'!$B95,AllPublicationData!$B:$B,'Publication Table (%)'!$C$4,AllPublicationData!$D:$D,'Publication Table (%)'!N$7),
SUMIFS(AllPublicationData!$G:$G,AllPublicationData!$A:$A,'Publication Table (%)'!$B95,AllPublicationData!$B:$B,'Publication Table (%)'!N$7)/
SUMIFS(AllPublicationData!$E:$E,AllPublicationData!$A:$A,'Publication Table (%)'!$B95,AllPublicationData!$B:$B,'Publication Table (%)'!N$7)),
IF('Publication Table (%)'!$C$5="Operations cancelled for clinical reasons",
IFERROR(SUMIFS(AllPublicationData!$H:$H,AllPublicationData!$A:$A,'Publication Table (%)'!$B95,AllPublicationData!$B:$B,'Publication Table (%)'!$C$4,AllPublicationData!$D:$D,'Publication Table (%)'!N$7)/
SUMIFS(AllPublicationData!$E:$E,AllPublicationData!$A:$A,'Publication Table (%)'!$B95,AllPublicationData!$B:$B,'Publication Table (%)'!$C$4,AllPublicationData!$D:$D,'Publication Table (%)'!N$7),
SUMIFS(AllPublicationData!$H:$H,AllPublicationData!$A:$A,'Publication Table (%)'!$B95,AllPublicationData!$B:$B,'Publication Table (%)'!N$7)/
SUMIFS(AllPublicationData!$E:$E,AllPublicationData!$A:$A,'Publication Table (%)'!$B95,AllPublicationData!$B:$B,'Publication Table (%)'!N$7)),
IF('Publication Table (%)'!$C$5="Operations cancelled for non-clinical/capacity reasons",
IFERROR(SUMIFS(AllPublicationData!$I:$I,AllPublicationData!$A:$A,'Publication Table (%)'!$B95,AllPublicationData!$B:$B,'Publication Table (%)'!$C$4,AllPublicationData!$D:$D,'Publication Table (%)'!N$7)/
SUMIFS(AllPublicationData!$E:$E,AllPublicationData!$A:$A,'Publication Table (%)'!$B95,AllPublicationData!$B:$B,'Publication Table (%)'!$C$4,AllPublicationData!$D:$D,'Publication Table (%)'!N$7),
SUMIFS(AllPublicationData!$I:$I,AllPublicationData!$A:$A,'Publication Table (%)'!$B95,AllPublicationData!$B:$B,'Publication Table (%)'!N$7)/
SUMIFS(AllPublicationData!$E:$E,AllPublicationData!$A:$A,'Publication Table (%)'!$B95,AllPublicationData!$B:$B,'Publication Table (%)'!N$7)),
IF('Publication Table (%)'!$C$5="Cancellations for other reasons",
IFERROR(SUMIFS(AllPublicationData!$J:$J,AllPublicationData!$A:$A,'Publication Table (%)'!$B95,AllPublicationData!$B:$B,'Publication Table (%)'!$C$4,AllPublicationData!$D:$D,'Publication Table (%)'!N$7)/
SUMIFS(AllPublicationData!$E:$E,AllPublicationData!$A:$A,'Publication Table (%)'!$B95,AllPublicationData!$B:$B,'Publication Table (%)'!$C$4,AllPublicationData!$D:$D,'Publication Table (%)'!N$7),
SUMIFS(AllPublicationData!$J:$J,AllPublicationData!$A:$A,'Publication Table (%)'!$B95,AllPublicationData!$B:$B,'Publication Table (%)'!N$7)/
SUMIFS(AllPublicationData!$E:$E,AllPublicationData!$A:$A,'Publication Table (%)'!$B95,AllPublicationData!$B:$B,'Publication Table (%)'!N$7)))))))</f>
        <v>9.8063452822414507E-2</v>
      </c>
      <c r="O95" s="96">
        <f>IF('Publication Table (%)'!$C$5="All Cancelled Operations",
IFERROR(SUMIFS(AllPublicationData!$F:$F,AllPublicationData!$A:$A,'Publication Table (%)'!$B95,AllPublicationData!$B:$B,'Publication Table (%)'!$C$4,AllPublicationData!$D:$D,'Publication Table (%)'!O$7)/
SUMIFS(AllPublicationData!$E:$E,AllPublicationData!$A:$A,'Publication Table (%)'!$B95,AllPublicationData!$B:$B,'Publication Table (%)'!$C$4,AllPublicationData!$D:$D,'Publication Table (%)'!O$7),
SUMIFS(AllPublicationData!$F:$F,AllPublicationData!$A:$A,'Publication Table (%)'!$B95,AllPublicationData!$B:$B,'Publication Table (%)'!O$7)/
SUMIFS(AllPublicationData!$E:$E,AllPublicationData!$A:$A,'Publication Table (%)'!$B95,AllPublicationData!$B:$B,'Publication Table (%)'!O$7)),
IF('Publication Table (%)'!$C$5="Operations cancelled by patient",
IFERROR(SUMIFS(AllPublicationData!$G:$G,AllPublicationData!$A:$A,'Publication Table (%)'!$B95,AllPublicationData!$B:$B,'Publication Table (%)'!$C$4,AllPublicationData!$D:$D,'Publication Table (%)'!O$7)/
SUMIFS(AllPublicationData!$E:$E,AllPublicationData!$A:$A,'Publication Table (%)'!$B95,AllPublicationData!$B:$B,'Publication Table (%)'!$C$4,AllPublicationData!$D:$D,'Publication Table (%)'!O$7),
SUMIFS(AllPublicationData!$G:$G,AllPublicationData!$A:$A,'Publication Table (%)'!$B95,AllPublicationData!$B:$B,'Publication Table (%)'!O$7)/
SUMIFS(AllPublicationData!$E:$E,AllPublicationData!$A:$A,'Publication Table (%)'!$B95,AllPublicationData!$B:$B,'Publication Table (%)'!O$7)),
IF('Publication Table (%)'!$C$5="Operations cancelled for clinical reasons",
IFERROR(SUMIFS(AllPublicationData!$H:$H,AllPublicationData!$A:$A,'Publication Table (%)'!$B95,AllPublicationData!$B:$B,'Publication Table (%)'!$C$4,AllPublicationData!$D:$D,'Publication Table (%)'!O$7)/
SUMIFS(AllPublicationData!$E:$E,AllPublicationData!$A:$A,'Publication Table (%)'!$B95,AllPublicationData!$B:$B,'Publication Table (%)'!$C$4,AllPublicationData!$D:$D,'Publication Table (%)'!O$7),
SUMIFS(AllPublicationData!$H:$H,AllPublicationData!$A:$A,'Publication Table (%)'!$B95,AllPublicationData!$B:$B,'Publication Table (%)'!O$7)/
SUMIFS(AllPublicationData!$E:$E,AllPublicationData!$A:$A,'Publication Table (%)'!$B95,AllPublicationData!$B:$B,'Publication Table (%)'!O$7)),
IF('Publication Table (%)'!$C$5="Operations cancelled for non-clinical/capacity reasons",
IFERROR(SUMIFS(AllPublicationData!$I:$I,AllPublicationData!$A:$A,'Publication Table (%)'!$B95,AllPublicationData!$B:$B,'Publication Table (%)'!$C$4,AllPublicationData!$D:$D,'Publication Table (%)'!O$7)/
SUMIFS(AllPublicationData!$E:$E,AllPublicationData!$A:$A,'Publication Table (%)'!$B95,AllPublicationData!$B:$B,'Publication Table (%)'!$C$4,AllPublicationData!$D:$D,'Publication Table (%)'!O$7),
SUMIFS(AllPublicationData!$I:$I,AllPublicationData!$A:$A,'Publication Table (%)'!$B95,AllPublicationData!$B:$B,'Publication Table (%)'!O$7)/
SUMIFS(AllPublicationData!$E:$E,AllPublicationData!$A:$A,'Publication Table (%)'!$B95,AllPublicationData!$B:$B,'Publication Table (%)'!O$7)),
IF('Publication Table (%)'!$C$5="Cancellations for other reasons",
IFERROR(SUMIFS(AllPublicationData!$J:$J,AllPublicationData!$A:$A,'Publication Table (%)'!$B95,AllPublicationData!$B:$B,'Publication Table (%)'!$C$4,AllPublicationData!$D:$D,'Publication Table (%)'!O$7)/
SUMIFS(AllPublicationData!$E:$E,AllPublicationData!$A:$A,'Publication Table (%)'!$B95,AllPublicationData!$B:$B,'Publication Table (%)'!$C$4,AllPublicationData!$D:$D,'Publication Table (%)'!O$7),
SUMIFS(AllPublicationData!$J:$J,AllPublicationData!$A:$A,'Publication Table (%)'!$B95,AllPublicationData!$B:$B,'Publication Table (%)'!O$7)/
SUMIFS(AllPublicationData!$E:$E,AllPublicationData!$A:$A,'Publication Table (%)'!$B95,AllPublicationData!$B:$B,'Publication Table (%)'!O$7)))))))</f>
        <v>0.10830022998118335</v>
      </c>
      <c r="P95" s="96">
        <f>IF('Publication Table (%)'!$C$5="All Cancelled Operations",
IFERROR(SUMIFS(AllPublicationData!$F:$F,AllPublicationData!$A:$A,'Publication Table (%)'!$B95,AllPublicationData!$B:$B,'Publication Table (%)'!$C$4,AllPublicationData!$D:$D,'Publication Table (%)'!P$7)/
SUMIFS(AllPublicationData!$E:$E,AllPublicationData!$A:$A,'Publication Table (%)'!$B95,AllPublicationData!$B:$B,'Publication Table (%)'!$C$4,AllPublicationData!$D:$D,'Publication Table (%)'!P$7),
SUMIFS(AllPublicationData!$F:$F,AllPublicationData!$A:$A,'Publication Table (%)'!$B95,AllPublicationData!$B:$B,'Publication Table (%)'!P$7)/
SUMIFS(AllPublicationData!$E:$E,AllPublicationData!$A:$A,'Publication Table (%)'!$B95,AllPublicationData!$B:$B,'Publication Table (%)'!P$7)),
IF('Publication Table (%)'!$C$5="Operations cancelled by patient",
IFERROR(SUMIFS(AllPublicationData!$G:$G,AllPublicationData!$A:$A,'Publication Table (%)'!$B95,AllPublicationData!$B:$B,'Publication Table (%)'!$C$4,AllPublicationData!$D:$D,'Publication Table (%)'!P$7)/
SUMIFS(AllPublicationData!$E:$E,AllPublicationData!$A:$A,'Publication Table (%)'!$B95,AllPublicationData!$B:$B,'Publication Table (%)'!$C$4,AllPublicationData!$D:$D,'Publication Table (%)'!P$7),
SUMIFS(AllPublicationData!$G:$G,AllPublicationData!$A:$A,'Publication Table (%)'!$B95,AllPublicationData!$B:$B,'Publication Table (%)'!P$7)/
SUMIFS(AllPublicationData!$E:$E,AllPublicationData!$A:$A,'Publication Table (%)'!$B95,AllPublicationData!$B:$B,'Publication Table (%)'!P$7)),
IF('Publication Table (%)'!$C$5="Operations cancelled for clinical reasons",
IFERROR(SUMIFS(AllPublicationData!$H:$H,AllPublicationData!$A:$A,'Publication Table (%)'!$B95,AllPublicationData!$B:$B,'Publication Table (%)'!$C$4,AllPublicationData!$D:$D,'Publication Table (%)'!P$7)/
SUMIFS(AllPublicationData!$E:$E,AllPublicationData!$A:$A,'Publication Table (%)'!$B95,AllPublicationData!$B:$B,'Publication Table (%)'!$C$4,AllPublicationData!$D:$D,'Publication Table (%)'!P$7),
SUMIFS(AllPublicationData!$H:$H,AllPublicationData!$A:$A,'Publication Table (%)'!$B95,AllPublicationData!$B:$B,'Publication Table (%)'!P$7)/
SUMIFS(AllPublicationData!$E:$E,AllPublicationData!$A:$A,'Publication Table (%)'!$B95,AllPublicationData!$B:$B,'Publication Table (%)'!P$7)),
IF('Publication Table (%)'!$C$5="Operations cancelled for non-clinical/capacity reasons",
IFERROR(SUMIFS(AllPublicationData!$I:$I,AllPublicationData!$A:$A,'Publication Table (%)'!$B95,AllPublicationData!$B:$B,'Publication Table (%)'!$C$4,AllPublicationData!$D:$D,'Publication Table (%)'!P$7)/
SUMIFS(AllPublicationData!$E:$E,AllPublicationData!$A:$A,'Publication Table (%)'!$B95,AllPublicationData!$B:$B,'Publication Table (%)'!$C$4,AllPublicationData!$D:$D,'Publication Table (%)'!P$7),
SUMIFS(AllPublicationData!$I:$I,AllPublicationData!$A:$A,'Publication Table (%)'!$B95,AllPublicationData!$B:$B,'Publication Table (%)'!P$7)/
SUMIFS(AllPublicationData!$E:$E,AllPublicationData!$A:$A,'Publication Table (%)'!$B95,AllPublicationData!$B:$B,'Publication Table (%)'!P$7)),
IF('Publication Table (%)'!$C$5="Cancellations for other reasons",
IFERROR(SUMIFS(AllPublicationData!$J:$J,AllPublicationData!$A:$A,'Publication Table (%)'!$B95,AllPublicationData!$B:$B,'Publication Table (%)'!$C$4,AllPublicationData!$D:$D,'Publication Table (%)'!P$7)/
SUMIFS(AllPublicationData!$E:$E,AllPublicationData!$A:$A,'Publication Table (%)'!$B95,AllPublicationData!$B:$B,'Publication Table (%)'!$C$4,AllPublicationData!$D:$D,'Publication Table (%)'!P$7),
SUMIFS(AllPublicationData!$J:$J,AllPublicationData!$A:$A,'Publication Table (%)'!$B95,AllPublicationData!$B:$B,'Publication Table (%)'!P$7)/
SUMIFS(AllPublicationData!$E:$E,AllPublicationData!$A:$A,'Publication Table (%)'!$B95,AllPublicationData!$B:$B,'Publication Table (%)'!P$7)))))))</f>
        <v>6.25E-2</v>
      </c>
      <c r="Q95" s="96">
        <f>IF('Publication Table (%)'!$C$5="All Cancelled Operations",
IFERROR(SUMIFS(AllPublicationData!$F:$F,AllPublicationData!$A:$A,'Publication Table (%)'!$B95,AllPublicationData!$B:$B,'Publication Table (%)'!$C$4,AllPublicationData!$D:$D,'Publication Table (%)'!Q$7)/
SUMIFS(AllPublicationData!$E:$E,AllPublicationData!$A:$A,'Publication Table (%)'!$B95,AllPublicationData!$B:$B,'Publication Table (%)'!$C$4,AllPublicationData!$D:$D,'Publication Table (%)'!Q$7),
SUMIFS(AllPublicationData!$F:$F,AllPublicationData!$A:$A,'Publication Table (%)'!$B95,AllPublicationData!$B:$B,'Publication Table (%)'!Q$7)/
SUMIFS(AllPublicationData!$E:$E,AllPublicationData!$A:$A,'Publication Table (%)'!$B95,AllPublicationData!$B:$B,'Publication Table (%)'!Q$7)),
IF('Publication Table (%)'!$C$5="Operations cancelled by patient",
IFERROR(SUMIFS(AllPublicationData!$G:$G,AllPublicationData!$A:$A,'Publication Table (%)'!$B95,AllPublicationData!$B:$B,'Publication Table (%)'!$C$4,AllPublicationData!$D:$D,'Publication Table (%)'!Q$7)/
SUMIFS(AllPublicationData!$E:$E,AllPublicationData!$A:$A,'Publication Table (%)'!$B95,AllPublicationData!$B:$B,'Publication Table (%)'!$C$4,AllPublicationData!$D:$D,'Publication Table (%)'!Q$7),
SUMIFS(AllPublicationData!$G:$G,AllPublicationData!$A:$A,'Publication Table (%)'!$B95,AllPublicationData!$B:$B,'Publication Table (%)'!Q$7)/
SUMIFS(AllPublicationData!$E:$E,AllPublicationData!$A:$A,'Publication Table (%)'!$B95,AllPublicationData!$B:$B,'Publication Table (%)'!Q$7)),
IF('Publication Table (%)'!$C$5="Operations cancelled for clinical reasons",
IFERROR(SUMIFS(AllPublicationData!$H:$H,AllPublicationData!$A:$A,'Publication Table (%)'!$B95,AllPublicationData!$B:$B,'Publication Table (%)'!$C$4,AllPublicationData!$D:$D,'Publication Table (%)'!Q$7)/
SUMIFS(AllPublicationData!$E:$E,AllPublicationData!$A:$A,'Publication Table (%)'!$B95,AllPublicationData!$B:$B,'Publication Table (%)'!$C$4,AllPublicationData!$D:$D,'Publication Table (%)'!Q$7),
SUMIFS(AllPublicationData!$H:$H,AllPublicationData!$A:$A,'Publication Table (%)'!$B95,AllPublicationData!$B:$B,'Publication Table (%)'!Q$7)/
SUMIFS(AllPublicationData!$E:$E,AllPublicationData!$A:$A,'Publication Table (%)'!$B95,AllPublicationData!$B:$B,'Publication Table (%)'!Q$7)),
IF('Publication Table (%)'!$C$5="Operations cancelled for non-clinical/capacity reasons",
IFERROR(SUMIFS(AllPublicationData!$I:$I,AllPublicationData!$A:$A,'Publication Table (%)'!$B95,AllPublicationData!$B:$B,'Publication Table (%)'!$C$4,AllPublicationData!$D:$D,'Publication Table (%)'!Q$7)/
SUMIFS(AllPublicationData!$E:$E,AllPublicationData!$A:$A,'Publication Table (%)'!$B95,AllPublicationData!$B:$B,'Publication Table (%)'!$C$4,AllPublicationData!$D:$D,'Publication Table (%)'!Q$7),
SUMIFS(AllPublicationData!$I:$I,AllPublicationData!$A:$A,'Publication Table (%)'!$B95,AllPublicationData!$B:$B,'Publication Table (%)'!Q$7)/
SUMIFS(AllPublicationData!$E:$E,AllPublicationData!$A:$A,'Publication Table (%)'!$B95,AllPublicationData!$B:$B,'Publication Table (%)'!Q$7)),
IF('Publication Table (%)'!$C$5="Cancellations for other reasons",
IFERROR(SUMIFS(AllPublicationData!$J:$J,AllPublicationData!$A:$A,'Publication Table (%)'!$B95,AllPublicationData!$B:$B,'Publication Table (%)'!$C$4,AllPublicationData!$D:$D,'Publication Table (%)'!Q$7)/
SUMIFS(AllPublicationData!$E:$E,AllPublicationData!$A:$A,'Publication Table (%)'!$B95,AllPublicationData!$B:$B,'Publication Table (%)'!$C$4,AllPublicationData!$D:$D,'Publication Table (%)'!Q$7),
SUMIFS(AllPublicationData!$J:$J,AllPublicationData!$A:$A,'Publication Table (%)'!$B95,AllPublicationData!$B:$B,'Publication Table (%)'!Q$7)/
SUMIFS(AllPublicationData!$E:$E,AllPublicationData!$A:$A,'Publication Table (%)'!$B95,AllPublicationData!$B:$B,'Publication Table (%)'!Q$7)))))))</f>
        <v>5.1428571428571428E-2</v>
      </c>
      <c r="R95" s="96">
        <f>IF('Publication Table (%)'!$C$5="All Cancelled Operations",
IFERROR(SUMIFS(AllPublicationData!$F:$F,AllPublicationData!$A:$A,'Publication Table (%)'!$B95,AllPublicationData!$B:$B,'Publication Table (%)'!$C$4,AllPublicationData!$D:$D,'Publication Table (%)'!R$7)/
SUMIFS(AllPublicationData!$E:$E,AllPublicationData!$A:$A,'Publication Table (%)'!$B95,AllPublicationData!$B:$B,'Publication Table (%)'!$C$4,AllPublicationData!$D:$D,'Publication Table (%)'!R$7),
SUMIFS(AllPublicationData!$F:$F,AllPublicationData!$A:$A,'Publication Table (%)'!$B95,AllPublicationData!$B:$B,'Publication Table (%)'!R$7)/
SUMIFS(AllPublicationData!$E:$E,AllPublicationData!$A:$A,'Publication Table (%)'!$B95,AllPublicationData!$B:$B,'Publication Table (%)'!R$7)),
IF('Publication Table (%)'!$C$5="Operations cancelled by patient",
IFERROR(SUMIFS(AllPublicationData!$G:$G,AllPublicationData!$A:$A,'Publication Table (%)'!$B95,AllPublicationData!$B:$B,'Publication Table (%)'!$C$4,AllPublicationData!$D:$D,'Publication Table (%)'!R$7)/
SUMIFS(AllPublicationData!$E:$E,AllPublicationData!$A:$A,'Publication Table (%)'!$B95,AllPublicationData!$B:$B,'Publication Table (%)'!$C$4,AllPublicationData!$D:$D,'Publication Table (%)'!R$7),
SUMIFS(AllPublicationData!$G:$G,AllPublicationData!$A:$A,'Publication Table (%)'!$B95,AllPublicationData!$B:$B,'Publication Table (%)'!R$7)/
SUMIFS(AllPublicationData!$E:$E,AllPublicationData!$A:$A,'Publication Table (%)'!$B95,AllPublicationData!$B:$B,'Publication Table (%)'!R$7)),
IF('Publication Table (%)'!$C$5="Operations cancelled for clinical reasons",
IFERROR(SUMIFS(AllPublicationData!$H:$H,AllPublicationData!$A:$A,'Publication Table (%)'!$B95,AllPublicationData!$B:$B,'Publication Table (%)'!$C$4,AllPublicationData!$D:$D,'Publication Table (%)'!R$7)/
SUMIFS(AllPublicationData!$E:$E,AllPublicationData!$A:$A,'Publication Table (%)'!$B95,AllPublicationData!$B:$B,'Publication Table (%)'!$C$4,AllPublicationData!$D:$D,'Publication Table (%)'!R$7),
SUMIFS(AllPublicationData!$H:$H,AllPublicationData!$A:$A,'Publication Table (%)'!$B95,AllPublicationData!$B:$B,'Publication Table (%)'!R$7)/
SUMIFS(AllPublicationData!$E:$E,AllPublicationData!$A:$A,'Publication Table (%)'!$B95,AllPublicationData!$B:$B,'Publication Table (%)'!R$7)),
IF('Publication Table (%)'!$C$5="Operations cancelled for non-clinical/capacity reasons",
IFERROR(SUMIFS(AllPublicationData!$I:$I,AllPublicationData!$A:$A,'Publication Table (%)'!$B95,AllPublicationData!$B:$B,'Publication Table (%)'!$C$4,AllPublicationData!$D:$D,'Publication Table (%)'!R$7)/
SUMIFS(AllPublicationData!$E:$E,AllPublicationData!$A:$A,'Publication Table (%)'!$B95,AllPublicationData!$B:$B,'Publication Table (%)'!$C$4,AllPublicationData!$D:$D,'Publication Table (%)'!R$7),
SUMIFS(AllPublicationData!$I:$I,AllPublicationData!$A:$A,'Publication Table (%)'!$B95,AllPublicationData!$B:$B,'Publication Table (%)'!R$7)/
SUMIFS(AllPublicationData!$E:$E,AllPublicationData!$A:$A,'Publication Table (%)'!$B95,AllPublicationData!$B:$B,'Publication Table (%)'!R$7)),
IF('Publication Table (%)'!$C$5="Cancellations for other reasons",
IFERROR(SUMIFS(AllPublicationData!$J:$J,AllPublicationData!$A:$A,'Publication Table (%)'!$B95,AllPublicationData!$B:$B,'Publication Table (%)'!$C$4,AllPublicationData!$D:$D,'Publication Table (%)'!R$7)/
SUMIFS(AllPublicationData!$E:$E,AllPublicationData!$A:$A,'Publication Table (%)'!$B95,AllPublicationData!$B:$B,'Publication Table (%)'!$C$4,AllPublicationData!$D:$D,'Publication Table (%)'!R$7),
SUMIFS(AllPublicationData!$J:$J,AllPublicationData!$A:$A,'Publication Table (%)'!$B95,AllPublicationData!$B:$B,'Publication Table (%)'!R$7)/
SUMIFS(AllPublicationData!$E:$E,AllPublicationData!$A:$A,'Publication Table (%)'!$B95,AllPublicationData!$B:$B,'Publication Table (%)'!R$7)))))))</f>
        <v>9.2334494773519168E-2</v>
      </c>
      <c r="S95" s="96">
        <f>IF('Publication Table (%)'!$C$5="All Cancelled Operations",
IFERROR(SUMIFS(AllPublicationData!$F:$F,AllPublicationData!$A:$A,'Publication Table (%)'!$B95,AllPublicationData!$B:$B,'Publication Table (%)'!$C$4,AllPublicationData!$D:$D,'Publication Table (%)'!S$7)/
SUMIFS(AllPublicationData!$E:$E,AllPublicationData!$A:$A,'Publication Table (%)'!$B95,AllPublicationData!$B:$B,'Publication Table (%)'!$C$4,AllPublicationData!$D:$D,'Publication Table (%)'!S$7),
SUMIFS(AllPublicationData!$F:$F,AllPublicationData!$A:$A,'Publication Table (%)'!$B95,AllPublicationData!$B:$B,'Publication Table (%)'!S$7)/
SUMIFS(AllPublicationData!$E:$E,AllPublicationData!$A:$A,'Publication Table (%)'!$B95,AllPublicationData!$B:$B,'Publication Table (%)'!S$7)),
IF('Publication Table (%)'!$C$5="Operations cancelled by patient",
IFERROR(SUMIFS(AllPublicationData!$G:$G,AllPublicationData!$A:$A,'Publication Table (%)'!$B95,AllPublicationData!$B:$B,'Publication Table (%)'!$C$4,AllPublicationData!$D:$D,'Publication Table (%)'!S$7)/
SUMIFS(AllPublicationData!$E:$E,AllPublicationData!$A:$A,'Publication Table (%)'!$B95,AllPublicationData!$B:$B,'Publication Table (%)'!$C$4,AllPublicationData!$D:$D,'Publication Table (%)'!S$7),
SUMIFS(AllPublicationData!$G:$G,AllPublicationData!$A:$A,'Publication Table (%)'!$B95,AllPublicationData!$B:$B,'Publication Table (%)'!S$7)/
SUMIFS(AllPublicationData!$E:$E,AllPublicationData!$A:$A,'Publication Table (%)'!$B95,AllPublicationData!$B:$B,'Publication Table (%)'!S$7)),
IF('Publication Table (%)'!$C$5="Operations cancelled for clinical reasons",
IFERROR(SUMIFS(AllPublicationData!$H:$H,AllPublicationData!$A:$A,'Publication Table (%)'!$B95,AllPublicationData!$B:$B,'Publication Table (%)'!$C$4,AllPublicationData!$D:$D,'Publication Table (%)'!S$7)/
SUMIFS(AllPublicationData!$E:$E,AllPublicationData!$A:$A,'Publication Table (%)'!$B95,AllPublicationData!$B:$B,'Publication Table (%)'!$C$4,AllPublicationData!$D:$D,'Publication Table (%)'!S$7),
SUMIFS(AllPublicationData!$H:$H,AllPublicationData!$A:$A,'Publication Table (%)'!$B95,AllPublicationData!$B:$B,'Publication Table (%)'!S$7)/
SUMIFS(AllPublicationData!$E:$E,AllPublicationData!$A:$A,'Publication Table (%)'!$B95,AllPublicationData!$B:$B,'Publication Table (%)'!S$7)),
IF('Publication Table (%)'!$C$5="Operations cancelled for non-clinical/capacity reasons",
IFERROR(SUMIFS(AllPublicationData!$I:$I,AllPublicationData!$A:$A,'Publication Table (%)'!$B95,AllPublicationData!$B:$B,'Publication Table (%)'!$C$4,AllPublicationData!$D:$D,'Publication Table (%)'!S$7)/
SUMIFS(AllPublicationData!$E:$E,AllPublicationData!$A:$A,'Publication Table (%)'!$B95,AllPublicationData!$B:$B,'Publication Table (%)'!$C$4,AllPublicationData!$D:$D,'Publication Table (%)'!S$7),
SUMIFS(AllPublicationData!$I:$I,AllPublicationData!$A:$A,'Publication Table (%)'!$B95,AllPublicationData!$B:$B,'Publication Table (%)'!S$7)/
SUMIFS(AllPublicationData!$E:$E,AllPublicationData!$A:$A,'Publication Table (%)'!$B95,AllPublicationData!$B:$B,'Publication Table (%)'!S$7)),
IF('Publication Table (%)'!$C$5="Cancellations for other reasons",
IFERROR(SUMIFS(AllPublicationData!$J:$J,AllPublicationData!$A:$A,'Publication Table (%)'!$B95,AllPublicationData!$B:$B,'Publication Table (%)'!$C$4,AllPublicationData!$D:$D,'Publication Table (%)'!S$7)/
SUMIFS(AllPublicationData!$E:$E,AllPublicationData!$A:$A,'Publication Table (%)'!$B95,AllPublicationData!$B:$B,'Publication Table (%)'!$C$4,AllPublicationData!$D:$D,'Publication Table (%)'!S$7),
SUMIFS(AllPublicationData!$J:$J,AllPublicationData!$A:$A,'Publication Table (%)'!$B95,AllPublicationData!$B:$B,'Publication Table (%)'!S$7)/
SUMIFS(AllPublicationData!$E:$E,AllPublicationData!$A:$A,'Publication Table (%)'!$B95,AllPublicationData!$B:$B,'Publication Table (%)'!S$7)))))))</f>
        <v>8.3333333333333329E-2</v>
      </c>
    </row>
    <row r="96" spans="2:19" x14ac:dyDescent="0.35">
      <c r="B96" s="89">
        <v>42736</v>
      </c>
      <c r="C96" s="112">
        <f>IF('Publication Table (%)'!$C$5="All Cancelled Operations",
SUMIFS(AllPublicationData!$F:$F,AllPublicationData!$A:$A,'Publication Table (%)'!$B96,AllPublicationData!$B:$B,'Publication Table (%)'!$C$4),
IF('Publication Table (%)'!$C$5="Operations cancelled by patient",
SUMIFS(AllPublicationData!$G:$G,AllPublicationData!$A:$A,'Publication Table (%)'!$B96,AllPublicationData!$B:$B,'Publication Table (%)'!$C$4),
IF('Publication Table (%)'!$C$5="Operations cancelled for clinical reasons",
SUMIFS(AllPublicationData!$H:$H,AllPublicationData!$A:$A,'Publication Table (%)'!$B96,AllPublicationData!$B:$B,'Publication Table (%)'!$C$4),
IF('Publication Table (%)'!$C$5="Operations cancelled for non-clinical/capacity reasons",
SUMIFS(AllPublicationData!$I:$I,AllPublicationData!$A:$A,'Publication Table (%)'!$B96,AllPublicationData!$B:$B,'Publication Table (%)'!$C$4),
IF('Publication Table (%)'!$C$5="Cancellations for other reasons",
SUMIFS(AllPublicationData!$J:$J,AllPublicationData!$A:$A,'Publication Table (%)'!$B96,AllPublicationData!$B:$B,'Publication Table (%)'!$C$4))))))+
IF(AND($C$4="NHS Scotland",$C$5="All Cancelled Operations"),
SUMIFS(AllPublicationData!$F:$F,AllPublicationData!$A:$A,'Publication Table (%)'!$B96),
IF(AND($C$4="NHS Scotland",$C$5="Operations cancelled by patient"),
SUMIFS(AllPublicationData!$G:$G,AllPublicationData!$A:$A,'Publication Table (%)'!$B96),
IF(AND($C$4="NHS Scotland",$C$5="Operations cancelled for clinical reasons"),
SUMIFS(AllPublicationData!$H:$H,AllPublicationData!$A:$A,'Publication Table (%)'!$B96),
IF(AND($C$4="NHS Scotland",$C$5="Operations cancelled for non-clinical/capacity reasons"),
SUMIFS(AllPublicationData!$I:$I,AllPublicationData!$A:$A,'Publication Table (%)'!$B96),
IF(AND($C$4="NHS Scotland",$C$5="Cancellations for other reasons"),
SUMIFS(AllPublicationData!$J:$J,AllPublicationData!$A:$A,'Publication Table (%)'!$B96))))))</f>
        <v>2740</v>
      </c>
      <c r="D96" s="110">
        <f>IF(AND('Publication Table (%)'!$C$5="All Cancelled Operations",$C$4&lt;&gt;"NHS Scotland"),
IFERROR(SUMIFS(AllPublicationData!$F:$F,AllPublicationData!$A:$A,'Publication Table (%)'!$B96,AllPublicationData!$B:$B,'Publication Table (%)'!$C$4,AllPublicationData!$D:$D,'Publication Table (%)'!D$7)/
SUMIFS(AllPublicationData!$E:$E,AllPublicationData!$A:$A,'Publication Table (%)'!$B96,AllPublicationData!$B:$B,'Publication Table (%)'!$C$4,AllPublicationData!$D:$D,'Publication Table (%)'!D$7),
SUMIFS(AllPublicationData!$F:$F,AllPublicationData!$A:$A,'Publication Table (%)'!$B96,AllPublicationData!$B:$B,'Publication Table (%)'!D$7)/
SUMIFS(AllPublicationData!$E:$E,AllPublicationData!$A:$A,'Publication Table (%)'!$B96,AllPublicationData!$B:$B,'Publication Table (%)'!D$7)),
IF(AND('Publication Table (%)'!$C$5="Operations cancelled by patient",$C$4&lt;&gt;"NHS Scotland"),
IFERROR(SUMIFS(AllPublicationData!$G:$G,AllPublicationData!$A:$A,'Publication Table (%)'!$B96,AllPublicationData!$B:$B,'Publication Table (%)'!$C$4,AllPublicationData!$D:$D,'Publication Table (%)'!D$7)/
SUMIFS(AllPublicationData!$E:$E,AllPublicationData!$A:$A,'Publication Table (%)'!$B96,AllPublicationData!$B:$B,'Publication Table (%)'!$C$4,AllPublicationData!$D:$D,'Publication Table (%)'!D$7),
SUMIFS(AllPublicationData!$G:$G,AllPublicationData!$A:$A,'Publication Table (%)'!$B96,AllPublicationData!$B:$B,'Publication Table (%)'!D$7)/
SUMIFS(AllPublicationData!$E:$E,AllPublicationData!$A:$A,'Publication Table (%)'!$B96,AllPublicationData!$B:$B,'Publication Table (%)'!D$7)),
IF(AND('Publication Table (%)'!$C$5="Operations cancelled for clinical reasons",$C$4&lt;&gt;"NHS Scotland"),
IFERROR(SUMIFS(AllPublicationData!$H:$H,AllPublicationData!$A:$A,'Publication Table (%)'!$B96,AllPublicationData!$B:$B,'Publication Table (%)'!$C$4,AllPublicationData!$D:$D,'Publication Table (%)'!D$7)/
SUMIFS(AllPublicationData!$E:$E,AllPublicationData!$A:$A,'Publication Table (%)'!$B96,AllPublicationData!$B:$B,'Publication Table (%)'!$C$4,AllPublicationData!$D:$D,'Publication Table (%)'!D$7),
SUMIFS(AllPublicationData!$H:$H,AllPublicationData!$A:$A,'Publication Table (%)'!$B96,AllPublicationData!$B:$B,'Publication Table (%)'!D$7)/
SUMIFS(AllPublicationData!$E:$E,AllPublicationData!$A:$A,'Publication Table (%)'!$B96,AllPublicationData!$B:$B,'Publication Table (%)'!D$7)),
IF(AND('Publication Table (%)'!$C$5="Operations cancelled for non-clinical/capacity reasons",$C$4&lt;&gt;"NHS Scotland"),
IFERROR(SUMIFS(AllPublicationData!$I:$I,AllPublicationData!$A:$A,'Publication Table (%)'!$B96,AllPublicationData!$B:$B,'Publication Table (%)'!$C$4,AllPublicationData!$D:$D,'Publication Table (%)'!D$7)/
SUMIFS(AllPublicationData!$E:$E,AllPublicationData!$A:$A,'Publication Table (%)'!$B96,AllPublicationData!$B:$B,'Publication Table (%)'!$C$4,AllPublicationData!$D:$D,'Publication Table (%)'!D$7),
SUMIFS(AllPublicationData!$I:$I,AllPublicationData!$A:$A,'Publication Table (%)'!$B96,AllPublicationData!$B:$B,'Publication Table (%)'!D$7)/
SUMIFS(AllPublicationData!$E:$E,AllPublicationData!$A:$A,'Publication Table (%)'!$B96,AllPublicationData!$B:$B,'Publication Table (%)'!D$7)),
IF(AND('Publication Table (%)'!$C$5="Cancellations for other reasons",$C$4&lt;&gt;"NHS Scotland"),
IFERROR(SUMIFS(AllPublicationData!$J:$J,AllPublicationData!$A:$A,'Publication Table (%)'!$B96,AllPublicationData!$B:$B,'Publication Table (%)'!$C$4,AllPublicationData!$D:$D,'Publication Table (%)'!D$7)/
SUMIFS(AllPublicationData!$E:$E,AllPublicationData!$A:$A,'Publication Table (%)'!$B96,AllPublicationData!$B:$B,'Publication Table (%)'!$C$4,AllPublicationData!$D:$D,'Publication Table (%)'!D$7),
SUMIFS(AllPublicationData!$J:$J,AllPublicationData!$A:$A,'Publication Table (%)'!$B96,AllPublicationData!$B:$B,'Publication Table (%)'!D$7)/
SUMIFS(AllPublicationData!$E:$E,AllPublicationData!$A:$A,'Publication Table (%)'!$B96,AllPublicationData!$B:$B,'Publication Table (%)'!D$7)),
IF(AND($C$4="NHS Scotland",$C$5="All Cancelled Operations"),
SUMIFS(AllPublicationData!$F:$F,AllPublicationData!$A:$A,'Publication Table'!$B96)/
SUMIFS(AllPublicationData!$E:$E,AllPublicationData!$A:$A,'Publication Table'!$B96),
IF(AND($C$4="NHS Scotland",$C$5="Operations cancelled by patient"),
SUMIFS(AllPublicationData!$G:$G,AllPublicationData!$A:$A,'Publication Table'!$B96)/
SUMIFS(AllPublicationData!$E:$E,AllPublicationData!$A:$A,'Publication Table'!$B96),
IF(AND($C$4="NHS Scotland",$C$5="Operations cancelled for clinical reasons"),
SUMIFS(AllPublicationData!$H:$H,AllPublicationData!$A:$A,'Publication Table'!$B96)/
SUMIFS(AllPublicationData!$E:$E,AllPublicationData!$A:$A,'Publication Table'!$B96),
IF(AND($C$4="NHS Scotland",$C$5="Operations cancelled for non-clinical/capacity reasons"),
SUMIFS(AllPublicationData!$I:$I,AllPublicationData!$A:$A,'Publication Table'!$B96)/
SUMIFS(AllPublicationData!$E:$E,AllPublicationData!$A:$A,'Publication Table'!$B96),
IF(AND($C$4="NHS Scotland",$C$5="Cancellations for other reasons"),
SUMIFS(AllPublicationData!$J:$J,AllPublicationData!$A:$A,'Publication Table'!$B96)/
SUMIFS(AllPublicationData!$E:$E,AllPublicationData!$A:$A,'Publication Table'!$B96)))))))))))</f>
        <v>9.8281860898884466E-2</v>
      </c>
      <c r="E96" s="96">
        <f>IF('Publication Table (%)'!$C$5="All Cancelled Operations",
IFERROR(SUMIFS(AllPublicationData!$F:$F,AllPublicationData!$A:$A,'Publication Table (%)'!$B96,AllPublicationData!$B:$B,'Publication Table (%)'!$C$4,AllPublicationData!$D:$D,'Publication Table (%)'!E$7)/
SUMIFS(AllPublicationData!$E:$E,AllPublicationData!$A:$A,'Publication Table (%)'!$B96,AllPublicationData!$B:$B,'Publication Table (%)'!$C$4,AllPublicationData!$D:$D,'Publication Table (%)'!E$7),
SUMIFS(AllPublicationData!$F:$F,AllPublicationData!$A:$A,'Publication Table (%)'!$B96,AllPublicationData!$B:$B,'Publication Table (%)'!E$7)/
SUMIFS(AllPublicationData!$E:$E,AllPublicationData!$A:$A,'Publication Table (%)'!$B96,AllPublicationData!$B:$B,'Publication Table (%)'!E$7)),
IF('Publication Table (%)'!$C$5="Operations cancelled by patient",
IFERROR(SUMIFS(AllPublicationData!$G:$G,AllPublicationData!$A:$A,'Publication Table (%)'!$B96,AllPublicationData!$B:$B,'Publication Table (%)'!$C$4,AllPublicationData!$D:$D,'Publication Table (%)'!E$7)/
SUMIFS(AllPublicationData!$E:$E,AllPublicationData!$A:$A,'Publication Table (%)'!$B96,AllPublicationData!$B:$B,'Publication Table (%)'!$C$4,AllPublicationData!$D:$D,'Publication Table (%)'!E$7),
SUMIFS(AllPublicationData!$G:$G,AllPublicationData!$A:$A,'Publication Table (%)'!$B96,AllPublicationData!$B:$B,'Publication Table (%)'!E$7)/
SUMIFS(AllPublicationData!$E:$E,AllPublicationData!$A:$A,'Publication Table (%)'!$B96,AllPublicationData!$B:$B,'Publication Table (%)'!E$7)),
IF('Publication Table (%)'!$C$5="Operations cancelled for clinical reasons",
IFERROR(SUMIFS(AllPublicationData!$H:$H,AllPublicationData!$A:$A,'Publication Table (%)'!$B96,AllPublicationData!$B:$B,'Publication Table (%)'!$C$4,AllPublicationData!$D:$D,'Publication Table (%)'!E$7)/
SUMIFS(AllPublicationData!$E:$E,AllPublicationData!$A:$A,'Publication Table (%)'!$B96,AllPublicationData!$B:$B,'Publication Table (%)'!$C$4,AllPublicationData!$D:$D,'Publication Table (%)'!E$7),
SUMIFS(AllPublicationData!$H:$H,AllPublicationData!$A:$A,'Publication Table (%)'!$B96,AllPublicationData!$B:$B,'Publication Table (%)'!E$7)/
SUMIFS(AllPublicationData!$E:$E,AllPublicationData!$A:$A,'Publication Table (%)'!$B96,AllPublicationData!$B:$B,'Publication Table (%)'!E$7)),
IF('Publication Table (%)'!$C$5="Operations cancelled for non-clinical/capacity reasons",
IFERROR(SUMIFS(AllPublicationData!$I:$I,AllPublicationData!$A:$A,'Publication Table (%)'!$B96,AllPublicationData!$B:$B,'Publication Table (%)'!$C$4,AllPublicationData!$D:$D,'Publication Table (%)'!E$7)/
SUMIFS(AllPublicationData!$E:$E,AllPublicationData!$A:$A,'Publication Table (%)'!$B96,AllPublicationData!$B:$B,'Publication Table (%)'!$C$4,AllPublicationData!$D:$D,'Publication Table (%)'!E$7),
SUMIFS(AllPublicationData!$I:$I,AllPublicationData!$A:$A,'Publication Table (%)'!$B96,AllPublicationData!$B:$B,'Publication Table (%)'!E$7)/
SUMIFS(AllPublicationData!$E:$E,AllPublicationData!$A:$A,'Publication Table (%)'!$B96,AllPublicationData!$B:$B,'Publication Table (%)'!E$7)),
IF('Publication Table (%)'!$C$5="Cancellations for other reasons",
IFERROR(SUMIFS(AllPublicationData!$J:$J,AllPublicationData!$A:$A,'Publication Table (%)'!$B96,AllPublicationData!$B:$B,'Publication Table (%)'!$C$4,AllPublicationData!$D:$D,'Publication Table (%)'!E$7)/
SUMIFS(AllPublicationData!$E:$E,AllPublicationData!$A:$A,'Publication Table (%)'!$B96,AllPublicationData!$B:$B,'Publication Table (%)'!$C$4,AllPublicationData!$D:$D,'Publication Table (%)'!E$7),
SUMIFS(AllPublicationData!$J:$J,AllPublicationData!$A:$A,'Publication Table (%)'!$B96,AllPublicationData!$B:$B,'Publication Table (%)'!E$7)/
SUMIFS(AllPublicationData!$E:$E,AllPublicationData!$A:$A,'Publication Table (%)'!$B96,AllPublicationData!$B:$B,'Publication Table (%)'!E$7)))))))</f>
        <v>5.5977885279889429E-2</v>
      </c>
      <c r="F96" s="96">
        <f>IF('Publication Table (%)'!$C$5="All Cancelled Operations",
IFERROR(SUMIFS(AllPublicationData!$F:$F,AllPublicationData!$A:$A,'Publication Table (%)'!$B96,AllPublicationData!$B:$B,'Publication Table (%)'!$C$4,AllPublicationData!$D:$D,'Publication Table (%)'!F$7)/
SUMIFS(AllPublicationData!$E:$E,AllPublicationData!$A:$A,'Publication Table (%)'!$B96,AllPublicationData!$B:$B,'Publication Table (%)'!$C$4,AllPublicationData!$D:$D,'Publication Table (%)'!F$7),
SUMIFS(AllPublicationData!$F:$F,AllPublicationData!$A:$A,'Publication Table (%)'!$B96,AllPublicationData!$B:$B,'Publication Table (%)'!F$7)/
SUMIFS(AllPublicationData!$E:$E,AllPublicationData!$A:$A,'Publication Table (%)'!$B96,AllPublicationData!$B:$B,'Publication Table (%)'!F$7)),
IF('Publication Table (%)'!$C$5="Operations cancelled by patient",
IFERROR(SUMIFS(AllPublicationData!$G:$G,AllPublicationData!$A:$A,'Publication Table (%)'!$B96,AllPublicationData!$B:$B,'Publication Table (%)'!$C$4,AllPublicationData!$D:$D,'Publication Table (%)'!F$7)/
SUMIFS(AllPublicationData!$E:$E,AllPublicationData!$A:$A,'Publication Table (%)'!$B96,AllPublicationData!$B:$B,'Publication Table (%)'!$C$4,AllPublicationData!$D:$D,'Publication Table (%)'!F$7),
SUMIFS(AllPublicationData!$G:$G,AllPublicationData!$A:$A,'Publication Table (%)'!$B96,AllPublicationData!$B:$B,'Publication Table (%)'!F$7)/
SUMIFS(AllPublicationData!$E:$E,AllPublicationData!$A:$A,'Publication Table (%)'!$B96,AllPublicationData!$B:$B,'Publication Table (%)'!F$7)),
IF('Publication Table (%)'!$C$5="Operations cancelled for clinical reasons",
IFERROR(SUMIFS(AllPublicationData!$H:$H,AllPublicationData!$A:$A,'Publication Table (%)'!$B96,AllPublicationData!$B:$B,'Publication Table (%)'!$C$4,AllPublicationData!$D:$D,'Publication Table (%)'!F$7)/
SUMIFS(AllPublicationData!$E:$E,AllPublicationData!$A:$A,'Publication Table (%)'!$B96,AllPublicationData!$B:$B,'Publication Table (%)'!$C$4,AllPublicationData!$D:$D,'Publication Table (%)'!F$7),
SUMIFS(AllPublicationData!$H:$H,AllPublicationData!$A:$A,'Publication Table (%)'!$B96,AllPublicationData!$B:$B,'Publication Table (%)'!F$7)/
SUMIFS(AllPublicationData!$E:$E,AllPublicationData!$A:$A,'Publication Table (%)'!$B96,AllPublicationData!$B:$B,'Publication Table (%)'!F$7)),
IF('Publication Table (%)'!$C$5="Operations cancelled for non-clinical/capacity reasons",
IFERROR(SUMIFS(AllPublicationData!$I:$I,AllPublicationData!$A:$A,'Publication Table (%)'!$B96,AllPublicationData!$B:$B,'Publication Table (%)'!$C$4,AllPublicationData!$D:$D,'Publication Table (%)'!F$7)/
SUMIFS(AllPublicationData!$E:$E,AllPublicationData!$A:$A,'Publication Table (%)'!$B96,AllPublicationData!$B:$B,'Publication Table (%)'!$C$4,AllPublicationData!$D:$D,'Publication Table (%)'!F$7),
SUMIFS(AllPublicationData!$I:$I,AllPublicationData!$A:$A,'Publication Table (%)'!$B96,AllPublicationData!$B:$B,'Publication Table (%)'!F$7)/
SUMIFS(AllPublicationData!$E:$E,AllPublicationData!$A:$A,'Publication Table (%)'!$B96,AllPublicationData!$B:$B,'Publication Table (%)'!F$7)),
IF('Publication Table (%)'!$C$5="Cancellations for other reasons",
IFERROR(SUMIFS(AllPublicationData!$J:$J,AllPublicationData!$A:$A,'Publication Table (%)'!$B96,AllPublicationData!$B:$B,'Publication Table (%)'!$C$4,AllPublicationData!$D:$D,'Publication Table (%)'!F$7)/
SUMIFS(AllPublicationData!$E:$E,AllPublicationData!$A:$A,'Publication Table (%)'!$B96,AllPublicationData!$B:$B,'Publication Table (%)'!$C$4,AllPublicationData!$D:$D,'Publication Table (%)'!F$7),
SUMIFS(AllPublicationData!$J:$J,AllPublicationData!$A:$A,'Publication Table (%)'!$B96,AllPublicationData!$B:$B,'Publication Table (%)'!F$7)/
SUMIFS(AllPublicationData!$E:$E,AllPublicationData!$A:$A,'Publication Table (%)'!$B96,AllPublicationData!$B:$B,'Publication Table (%)'!F$7)))))))</f>
        <v>8.7313816127375446E-2</v>
      </c>
      <c r="G96" s="96">
        <f>IF('Publication Table (%)'!$C$5="All Cancelled Operations",
IFERROR(SUMIFS(AllPublicationData!$F:$F,AllPublicationData!$A:$A,'Publication Table (%)'!$B96,AllPublicationData!$B:$B,'Publication Table (%)'!$C$4,AllPublicationData!$D:$D,'Publication Table (%)'!G$7)/
SUMIFS(AllPublicationData!$E:$E,AllPublicationData!$A:$A,'Publication Table (%)'!$B96,AllPublicationData!$B:$B,'Publication Table (%)'!$C$4,AllPublicationData!$D:$D,'Publication Table (%)'!G$7),
SUMIFS(AllPublicationData!$F:$F,AllPublicationData!$A:$A,'Publication Table (%)'!$B96,AllPublicationData!$B:$B,'Publication Table (%)'!G$7)/
SUMIFS(AllPublicationData!$E:$E,AllPublicationData!$A:$A,'Publication Table (%)'!$B96,AllPublicationData!$B:$B,'Publication Table (%)'!G$7)),
IF('Publication Table (%)'!$C$5="Operations cancelled by patient",
IFERROR(SUMIFS(AllPublicationData!$G:$G,AllPublicationData!$A:$A,'Publication Table (%)'!$B96,AllPublicationData!$B:$B,'Publication Table (%)'!$C$4,AllPublicationData!$D:$D,'Publication Table (%)'!G$7)/
SUMIFS(AllPublicationData!$E:$E,AllPublicationData!$A:$A,'Publication Table (%)'!$B96,AllPublicationData!$B:$B,'Publication Table (%)'!$C$4,AllPublicationData!$D:$D,'Publication Table (%)'!G$7),
SUMIFS(AllPublicationData!$G:$G,AllPublicationData!$A:$A,'Publication Table (%)'!$B96,AllPublicationData!$B:$B,'Publication Table (%)'!G$7)/
SUMIFS(AllPublicationData!$E:$E,AllPublicationData!$A:$A,'Publication Table (%)'!$B96,AllPublicationData!$B:$B,'Publication Table (%)'!G$7)),
IF('Publication Table (%)'!$C$5="Operations cancelled for clinical reasons",
IFERROR(SUMIFS(AllPublicationData!$H:$H,AllPublicationData!$A:$A,'Publication Table (%)'!$B96,AllPublicationData!$B:$B,'Publication Table (%)'!$C$4,AllPublicationData!$D:$D,'Publication Table (%)'!G$7)/
SUMIFS(AllPublicationData!$E:$E,AllPublicationData!$A:$A,'Publication Table (%)'!$B96,AllPublicationData!$B:$B,'Publication Table (%)'!$C$4,AllPublicationData!$D:$D,'Publication Table (%)'!G$7),
SUMIFS(AllPublicationData!$H:$H,AllPublicationData!$A:$A,'Publication Table (%)'!$B96,AllPublicationData!$B:$B,'Publication Table (%)'!G$7)/
SUMIFS(AllPublicationData!$E:$E,AllPublicationData!$A:$A,'Publication Table (%)'!$B96,AllPublicationData!$B:$B,'Publication Table (%)'!G$7)),
IF('Publication Table (%)'!$C$5="Operations cancelled for non-clinical/capacity reasons",
IFERROR(SUMIFS(AllPublicationData!$I:$I,AllPublicationData!$A:$A,'Publication Table (%)'!$B96,AllPublicationData!$B:$B,'Publication Table (%)'!$C$4,AllPublicationData!$D:$D,'Publication Table (%)'!G$7)/
SUMIFS(AllPublicationData!$E:$E,AllPublicationData!$A:$A,'Publication Table (%)'!$B96,AllPublicationData!$B:$B,'Publication Table (%)'!$C$4,AllPublicationData!$D:$D,'Publication Table (%)'!G$7),
SUMIFS(AllPublicationData!$I:$I,AllPublicationData!$A:$A,'Publication Table (%)'!$B96,AllPublicationData!$B:$B,'Publication Table (%)'!G$7)/
SUMIFS(AllPublicationData!$E:$E,AllPublicationData!$A:$A,'Publication Table (%)'!$B96,AllPublicationData!$B:$B,'Publication Table (%)'!G$7)),
IF('Publication Table (%)'!$C$5="Cancellations for other reasons",
IFERROR(SUMIFS(AllPublicationData!$J:$J,AllPublicationData!$A:$A,'Publication Table (%)'!$B96,AllPublicationData!$B:$B,'Publication Table (%)'!$C$4,AllPublicationData!$D:$D,'Publication Table (%)'!G$7)/
SUMIFS(AllPublicationData!$E:$E,AllPublicationData!$A:$A,'Publication Table (%)'!$B96,AllPublicationData!$B:$B,'Publication Table (%)'!$C$4,AllPublicationData!$D:$D,'Publication Table (%)'!G$7),
SUMIFS(AllPublicationData!$J:$J,AllPublicationData!$A:$A,'Publication Table (%)'!$B96,AllPublicationData!$B:$B,'Publication Table (%)'!G$7)/
SUMIFS(AllPublicationData!$E:$E,AllPublicationData!$A:$A,'Publication Table (%)'!$B96,AllPublicationData!$B:$B,'Publication Table (%)'!G$7)))))))</f>
        <v>0.15873015873015872</v>
      </c>
      <c r="H96" s="96">
        <f>IF('Publication Table (%)'!$C$5="All Cancelled Operations",
IFERROR(SUMIFS(AllPublicationData!$F:$F,AllPublicationData!$A:$A,'Publication Table (%)'!$B96,AllPublicationData!$B:$B,'Publication Table (%)'!$C$4,AllPublicationData!$D:$D,'Publication Table (%)'!H$7)/
SUMIFS(AllPublicationData!$E:$E,AllPublicationData!$A:$A,'Publication Table (%)'!$B96,AllPublicationData!$B:$B,'Publication Table (%)'!$C$4,AllPublicationData!$D:$D,'Publication Table (%)'!H$7),
SUMIFS(AllPublicationData!$F:$F,AllPublicationData!$A:$A,'Publication Table (%)'!$B96,AllPublicationData!$B:$B,'Publication Table (%)'!H$7)/
SUMIFS(AllPublicationData!$E:$E,AllPublicationData!$A:$A,'Publication Table (%)'!$B96,AllPublicationData!$B:$B,'Publication Table (%)'!H$7)),
IF('Publication Table (%)'!$C$5="Operations cancelled by patient",
IFERROR(SUMIFS(AllPublicationData!$G:$G,AllPublicationData!$A:$A,'Publication Table (%)'!$B96,AllPublicationData!$B:$B,'Publication Table (%)'!$C$4,AllPublicationData!$D:$D,'Publication Table (%)'!H$7)/
SUMIFS(AllPublicationData!$E:$E,AllPublicationData!$A:$A,'Publication Table (%)'!$B96,AllPublicationData!$B:$B,'Publication Table (%)'!$C$4,AllPublicationData!$D:$D,'Publication Table (%)'!H$7),
SUMIFS(AllPublicationData!$G:$G,AllPublicationData!$A:$A,'Publication Table (%)'!$B96,AllPublicationData!$B:$B,'Publication Table (%)'!H$7)/
SUMIFS(AllPublicationData!$E:$E,AllPublicationData!$A:$A,'Publication Table (%)'!$B96,AllPublicationData!$B:$B,'Publication Table (%)'!H$7)),
IF('Publication Table (%)'!$C$5="Operations cancelled for clinical reasons",
IFERROR(SUMIFS(AllPublicationData!$H:$H,AllPublicationData!$A:$A,'Publication Table (%)'!$B96,AllPublicationData!$B:$B,'Publication Table (%)'!$C$4,AllPublicationData!$D:$D,'Publication Table (%)'!H$7)/
SUMIFS(AllPublicationData!$E:$E,AllPublicationData!$A:$A,'Publication Table (%)'!$B96,AllPublicationData!$B:$B,'Publication Table (%)'!$C$4,AllPublicationData!$D:$D,'Publication Table (%)'!H$7),
SUMIFS(AllPublicationData!$H:$H,AllPublicationData!$A:$A,'Publication Table (%)'!$B96,AllPublicationData!$B:$B,'Publication Table (%)'!H$7)/
SUMIFS(AllPublicationData!$E:$E,AllPublicationData!$A:$A,'Publication Table (%)'!$B96,AllPublicationData!$B:$B,'Publication Table (%)'!H$7)),
IF('Publication Table (%)'!$C$5="Operations cancelled for non-clinical/capacity reasons",
IFERROR(SUMIFS(AllPublicationData!$I:$I,AllPublicationData!$A:$A,'Publication Table (%)'!$B96,AllPublicationData!$B:$B,'Publication Table (%)'!$C$4,AllPublicationData!$D:$D,'Publication Table (%)'!H$7)/
SUMIFS(AllPublicationData!$E:$E,AllPublicationData!$A:$A,'Publication Table (%)'!$B96,AllPublicationData!$B:$B,'Publication Table (%)'!$C$4,AllPublicationData!$D:$D,'Publication Table (%)'!H$7),
SUMIFS(AllPublicationData!$I:$I,AllPublicationData!$A:$A,'Publication Table (%)'!$B96,AllPublicationData!$B:$B,'Publication Table (%)'!H$7)/
SUMIFS(AllPublicationData!$E:$E,AllPublicationData!$A:$A,'Publication Table (%)'!$B96,AllPublicationData!$B:$B,'Publication Table (%)'!H$7)),
IF('Publication Table (%)'!$C$5="Cancellations for other reasons",
IFERROR(SUMIFS(AllPublicationData!$J:$J,AllPublicationData!$A:$A,'Publication Table (%)'!$B96,AllPublicationData!$B:$B,'Publication Table (%)'!$C$4,AllPublicationData!$D:$D,'Publication Table (%)'!H$7)/
SUMIFS(AllPublicationData!$E:$E,AllPublicationData!$A:$A,'Publication Table (%)'!$B96,AllPublicationData!$B:$B,'Publication Table (%)'!$C$4,AllPublicationData!$D:$D,'Publication Table (%)'!H$7),
SUMIFS(AllPublicationData!$J:$J,AllPublicationData!$A:$A,'Publication Table (%)'!$B96,AllPublicationData!$B:$B,'Publication Table (%)'!H$7)/
SUMIFS(AllPublicationData!$E:$E,AllPublicationData!$A:$A,'Publication Table (%)'!$B96,AllPublicationData!$B:$B,'Publication Table (%)'!H$7)))))))</f>
        <v>7.6540136901057876E-2</v>
      </c>
      <c r="I96" s="96">
        <f>IF('Publication Table (%)'!$C$5="All Cancelled Operations",
IFERROR(SUMIFS(AllPublicationData!$F:$F,AllPublicationData!$A:$A,'Publication Table (%)'!$B96,AllPublicationData!$B:$B,'Publication Table (%)'!$C$4,AllPublicationData!$D:$D,'Publication Table (%)'!I$7)/
SUMIFS(AllPublicationData!$E:$E,AllPublicationData!$A:$A,'Publication Table (%)'!$B96,AllPublicationData!$B:$B,'Publication Table (%)'!$C$4,AllPublicationData!$D:$D,'Publication Table (%)'!I$7),
SUMIFS(AllPublicationData!$F:$F,AllPublicationData!$A:$A,'Publication Table (%)'!$B96,AllPublicationData!$B:$B,'Publication Table (%)'!I$7)/
SUMIFS(AllPublicationData!$E:$E,AllPublicationData!$A:$A,'Publication Table (%)'!$B96,AllPublicationData!$B:$B,'Publication Table (%)'!I$7)),
IF('Publication Table (%)'!$C$5="Operations cancelled by patient",
IFERROR(SUMIFS(AllPublicationData!$G:$G,AllPublicationData!$A:$A,'Publication Table (%)'!$B96,AllPublicationData!$B:$B,'Publication Table (%)'!$C$4,AllPublicationData!$D:$D,'Publication Table (%)'!I$7)/
SUMIFS(AllPublicationData!$E:$E,AllPublicationData!$A:$A,'Publication Table (%)'!$B96,AllPublicationData!$B:$B,'Publication Table (%)'!$C$4,AllPublicationData!$D:$D,'Publication Table (%)'!I$7),
SUMIFS(AllPublicationData!$G:$G,AllPublicationData!$A:$A,'Publication Table (%)'!$B96,AllPublicationData!$B:$B,'Publication Table (%)'!I$7)/
SUMIFS(AllPublicationData!$E:$E,AllPublicationData!$A:$A,'Publication Table (%)'!$B96,AllPublicationData!$B:$B,'Publication Table (%)'!I$7)),
IF('Publication Table (%)'!$C$5="Operations cancelled for clinical reasons",
IFERROR(SUMIFS(AllPublicationData!$H:$H,AllPublicationData!$A:$A,'Publication Table (%)'!$B96,AllPublicationData!$B:$B,'Publication Table (%)'!$C$4,AllPublicationData!$D:$D,'Publication Table (%)'!I$7)/
SUMIFS(AllPublicationData!$E:$E,AllPublicationData!$A:$A,'Publication Table (%)'!$B96,AllPublicationData!$B:$B,'Publication Table (%)'!$C$4,AllPublicationData!$D:$D,'Publication Table (%)'!I$7),
SUMIFS(AllPublicationData!$H:$H,AllPublicationData!$A:$A,'Publication Table (%)'!$B96,AllPublicationData!$B:$B,'Publication Table (%)'!I$7)/
SUMIFS(AllPublicationData!$E:$E,AllPublicationData!$A:$A,'Publication Table (%)'!$B96,AllPublicationData!$B:$B,'Publication Table (%)'!I$7)),
IF('Publication Table (%)'!$C$5="Operations cancelled for non-clinical/capacity reasons",
IFERROR(SUMIFS(AllPublicationData!$I:$I,AllPublicationData!$A:$A,'Publication Table (%)'!$B96,AllPublicationData!$B:$B,'Publication Table (%)'!$C$4,AllPublicationData!$D:$D,'Publication Table (%)'!I$7)/
SUMIFS(AllPublicationData!$E:$E,AllPublicationData!$A:$A,'Publication Table (%)'!$B96,AllPublicationData!$B:$B,'Publication Table (%)'!$C$4,AllPublicationData!$D:$D,'Publication Table (%)'!I$7),
SUMIFS(AllPublicationData!$I:$I,AllPublicationData!$A:$A,'Publication Table (%)'!$B96,AllPublicationData!$B:$B,'Publication Table (%)'!I$7)/
SUMIFS(AllPublicationData!$E:$E,AllPublicationData!$A:$A,'Publication Table (%)'!$B96,AllPublicationData!$B:$B,'Publication Table (%)'!I$7)),
IF('Publication Table (%)'!$C$5="Cancellations for other reasons",
IFERROR(SUMIFS(AllPublicationData!$J:$J,AllPublicationData!$A:$A,'Publication Table (%)'!$B96,AllPublicationData!$B:$B,'Publication Table (%)'!$C$4,AllPublicationData!$D:$D,'Publication Table (%)'!I$7)/
SUMIFS(AllPublicationData!$E:$E,AllPublicationData!$A:$A,'Publication Table (%)'!$B96,AllPublicationData!$B:$B,'Publication Table (%)'!$C$4,AllPublicationData!$D:$D,'Publication Table (%)'!I$7),
SUMIFS(AllPublicationData!$J:$J,AllPublicationData!$A:$A,'Publication Table (%)'!$B96,AllPublicationData!$B:$B,'Publication Table (%)'!I$7)/
SUMIFS(AllPublicationData!$E:$E,AllPublicationData!$A:$A,'Publication Table (%)'!$B96,AllPublicationData!$B:$B,'Publication Table (%)'!I$7)))))))</f>
        <v>0.1050390347764372</v>
      </c>
      <c r="J96" s="96">
        <f>IF('Publication Table (%)'!$C$5="All Cancelled Operations",
IFERROR(SUMIFS(AllPublicationData!$F:$F,AllPublicationData!$A:$A,'Publication Table (%)'!$B96,AllPublicationData!$B:$B,'Publication Table (%)'!$C$4,AllPublicationData!$D:$D,'Publication Table (%)'!J$7)/
SUMIFS(AllPublicationData!$E:$E,AllPublicationData!$A:$A,'Publication Table (%)'!$B96,AllPublicationData!$B:$B,'Publication Table (%)'!$C$4,AllPublicationData!$D:$D,'Publication Table (%)'!J$7),
SUMIFS(AllPublicationData!$F:$F,AllPublicationData!$A:$A,'Publication Table (%)'!$B96,AllPublicationData!$B:$B,'Publication Table (%)'!J$7)/
SUMIFS(AllPublicationData!$E:$E,AllPublicationData!$A:$A,'Publication Table (%)'!$B96,AllPublicationData!$B:$B,'Publication Table (%)'!J$7)),
IF('Publication Table (%)'!$C$5="Operations cancelled by patient",
IFERROR(SUMIFS(AllPublicationData!$G:$G,AllPublicationData!$A:$A,'Publication Table (%)'!$B96,AllPublicationData!$B:$B,'Publication Table (%)'!$C$4,AllPublicationData!$D:$D,'Publication Table (%)'!J$7)/
SUMIFS(AllPublicationData!$E:$E,AllPublicationData!$A:$A,'Publication Table (%)'!$B96,AllPublicationData!$B:$B,'Publication Table (%)'!$C$4,AllPublicationData!$D:$D,'Publication Table (%)'!J$7),
SUMIFS(AllPublicationData!$G:$G,AllPublicationData!$A:$A,'Publication Table (%)'!$B96,AllPublicationData!$B:$B,'Publication Table (%)'!J$7)/
SUMIFS(AllPublicationData!$E:$E,AllPublicationData!$A:$A,'Publication Table (%)'!$B96,AllPublicationData!$B:$B,'Publication Table (%)'!J$7)),
IF('Publication Table (%)'!$C$5="Operations cancelled for clinical reasons",
IFERROR(SUMIFS(AllPublicationData!$H:$H,AllPublicationData!$A:$A,'Publication Table (%)'!$B96,AllPublicationData!$B:$B,'Publication Table (%)'!$C$4,AllPublicationData!$D:$D,'Publication Table (%)'!J$7)/
SUMIFS(AllPublicationData!$E:$E,AllPublicationData!$A:$A,'Publication Table (%)'!$B96,AllPublicationData!$B:$B,'Publication Table (%)'!$C$4,AllPublicationData!$D:$D,'Publication Table (%)'!J$7),
SUMIFS(AllPublicationData!$H:$H,AllPublicationData!$A:$A,'Publication Table (%)'!$B96,AllPublicationData!$B:$B,'Publication Table (%)'!J$7)/
SUMIFS(AllPublicationData!$E:$E,AllPublicationData!$A:$A,'Publication Table (%)'!$B96,AllPublicationData!$B:$B,'Publication Table (%)'!J$7)),
IF('Publication Table (%)'!$C$5="Operations cancelled for non-clinical/capacity reasons",
IFERROR(SUMIFS(AllPublicationData!$I:$I,AllPublicationData!$A:$A,'Publication Table (%)'!$B96,AllPublicationData!$B:$B,'Publication Table (%)'!$C$4,AllPublicationData!$D:$D,'Publication Table (%)'!J$7)/
SUMIFS(AllPublicationData!$E:$E,AllPublicationData!$A:$A,'Publication Table (%)'!$B96,AllPublicationData!$B:$B,'Publication Table (%)'!$C$4,AllPublicationData!$D:$D,'Publication Table (%)'!J$7),
SUMIFS(AllPublicationData!$I:$I,AllPublicationData!$A:$A,'Publication Table (%)'!$B96,AllPublicationData!$B:$B,'Publication Table (%)'!J$7)/
SUMIFS(AllPublicationData!$E:$E,AllPublicationData!$A:$A,'Publication Table (%)'!$B96,AllPublicationData!$B:$B,'Publication Table (%)'!J$7)),
IF('Publication Table (%)'!$C$5="Cancellations for other reasons",
IFERROR(SUMIFS(AllPublicationData!$J:$J,AllPublicationData!$A:$A,'Publication Table (%)'!$B96,AllPublicationData!$B:$B,'Publication Table (%)'!$C$4,AllPublicationData!$D:$D,'Publication Table (%)'!J$7)/
SUMIFS(AllPublicationData!$E:$E,AllPublicationData!$A:$A,'Publication Table (%)'!$B96,AllPublicationData!$B:$B,'Publication Table (%)'!$C$4,AllPublicationData!$D:$D,'Publication Table (%)'!J$7),
SUMIFS(AllPublicationData!$J:$J,AllPublicationData!$A:$A,'Publication Table (%)'!$B96,AllPublicationData!$B:$B,'Publication Table (%)'!J$7)/
SUMIFS(AllPublicationData!$E:$E,AllPublicationData!$A:$A,'Publication Table (%)'!$B96,AllPublicationData!$B:$B,'Publication Table (%)'!J$7)))))))</f>
        <v>0.10820559062218214</v>
      </c>
      <c r="K96" s="96">
        <f>IF('Publication Table (%)'!$C$5="All Cancelled Operations",
IFERROR(SUMIFS(AllPublicationData!$F:$F,AllPublicationData!$A:$A,'Publication Table (%)'!$B96,AllPublicationData!$B:$B,'Publication Table (%)'!$C$4,AllPublicationData!$D:$D,'Publication Table (%)'!K$7)/
SUMIFS(AllPublicationData!$E:$E,AllPublicationData!$A:$A,'Publication Table (%)'!$B96,AllPublicationData!$B:$B,'Publication Table (%)'!$C$4,AllPublicationData!$D:$D,'Publication Table (%)'!K$7),
SUMIFS(AllPublicationData!$F:$F,AllPublicationData!$A:$A,'Publication Table (%)'!$B96,AllPublicationData!$B:$B,'Publication Table (%)'!K$7)/
SUMIFS(AllPublicationData!$E:$E,AllPublicationData!$A:$A,'Publication Table (%)'!$B96,AllPublicationData!$B:$B,'Publication Table (%)'!K$7)),
IF('Publication Table (%)'!$C$5="Operations cancelled by patient",
IFERROR(SUMIFS(AllPublicationData!$G:$G,AllPublicationData!$A:$A,'Publication Table (%)'!$B96,AllPublicationData!$B:$B,'Publication Table (%)'!$C$4,AllPublicationData!$D:$D,'Publication Table (%)'!K$7)/
SUMIFS(AllPublicationData!$E:$E,AllPublicationData!$A:$A,'Publication Table (%)'!$B96,AllPublicationData!$B:$B,'Publication Table (%)'!$C$4,AllPublicationData!$D:$D,'Publication Table (%)'!K$7),
SUMIFS(AllPublicationData!$G:$G,AllPublicationData!$A:$A,'Publication Table (%)'!$B96,AllPublicationData!$B:$B,'Publication Table (%)'!K$7)/
SUMIFS(AllPublicationData!$E:$E,AllPublicationData!$A:$A,'Publication Table (%)'!$B96,AllPublicationData!$B:$B,'Publication Table (%)'!K$7)),
IF('Publication Table (%)'!$C$5="Operations cancelled for clinical reasons",
IFERROR(SUMIFS(AllPublicationData!$H:$H,AllPublicationData!$A:$A,'Publication Table (%)'!$B96,AllPublicationData!$B:$B,'Publication Table (%)'!$C$4,AllPublicationData!$D:$D,'Publication Table (%)'!K$7)/
SUMIFS(AllPublicationData!$E:$E,AllPublicationData!$A:$A,'Publication Table (%)'!$B96,AllPublicationData!$B:$B,'Publication Table (%)'!$C$4,AllPublicationData!$D:$D,'Publication Table (%)'!K$7),
SUMIFS(AllPublicationData!$H:$H,AllPublicationData!$A:$A,'Publication Table (%)'!$B96,AllPublicationData!$B:$B,'Publication Table (%)'!K$7)/
SUMIFS(AllPublicationData!$E:$E,AllPublicationData!$A:$A,'Publication Table (%)'!$B96,AllPublicationData!$B:$B,'Publication Table (%)'!K$7)),
IF('Publication Table (%)'!$C$5="Operations cancelled for non-clinical/capacity reasons",
IFERROR(SUMIFS(AllPublicationData!$I:$I,AllPublicationData!$A:$A,'Publication Table (%)'!$B96,AllPublicationData!$B:$B,'Publication Table (%)'!$C$4,AllPublicationData!$D:$D,'Publication Table (%)'!K$7)/
SUMIFS(AllPublicationData!$E:$E,AllPublicationData!$A:$A,'Publication Table (%)'!$B96,AllPublicationData!$B:$B,'Publication Table (%)'!$C$4,AllPublicationData!$D:$D,'Publication Table (%)'!K$7),
SUMIFS(AllPublicationData!$I:$I,AllPublicationData!$A:$A,'Publication Table (%)'!$B96,AllPublicationData!$B:$B,'Publication Table (%)'!K$7)/
SUMIFS(AllPublicationData!$E:$E,AllPublicationData!$A:$A,'Publication Table (%)'!$B96,AllPublicationData!$B:$B,'Publication Table (%)'!K$7)),
IF('Publication Table (%)'!$C$5="Cancellations for other reasons",
IFERROR(SUMIFS(AllPublicationData!$J:$J,AllPublicationData!$A:$A,'Publication Table (%)'!$B96,AllPublicationData!$B:$B,'Publication Table (%)'!$C$4,AllPublicationData!$D:$D,'Publication Table (%)'!K$7)/
SUMIFS(AllPublicationData!$E:$E,AllPublicationData!$A:$A,'Publication Table (%)'!$B96,AllPublicationData!$B:$B,'Publication Table (%)'!$C$4,AllPublicationData!$D:$D,'Publication Table (%)'!K$7),
SUMIFS(AllPublicationData!$J:$J,AllPublicationData!$A:$A,'Publication Table (%)'!$B96,AllPublicationData!$B:$B,'Publication Table (%)'!K$7)/
SUMIFS(AllPublicationData!$E:$E,AllPublicationData!$A:$A,'Publication Table (%)'!$B96,AllPublicationData!$B:$B,'Publication Table (%)'!K$7)))))))</f>
        <v>9.987720016373311E-2</v>
      </c>
      <c r="L96" s="96">
        <f>IF('Publication Table (%)'!$C$5="All Cancelled Operations",
IFERROR(SUMIFS(AllPublicationData!$F:$F,AllPublicationData!$A:$A,'Publication Table (%)'!$B96,AllPublicationData!$B:$B,'Publication Table (%)'!$C$4,AllPublicationData!$D:$D,'Publication Table (%)'!L$7)/
SUMIFS(AllPublicationData!$E:$E,AllPublicationData!$A:$A,'Publication Table (%)'!$B96,AllPublicationData!$B:$B,'Publication Table (%)'!$C$4,AllPublicationData!$D:$D,'Publication Table (%)'!L$7),
SUMIFS(AllPublicationData!$F:$F,AllPublicationData!$A:$A,'Publication Table (%)'!$B96,AllPublicationData!$B:$B,'Publication Table (%)'!L$7)/
SUMIFS(AllPublicationData!$E:$E,AllPublicationData!$A:$A,'Publication Table (%)'!$B96,AllPublicationData!$B:$B,'Publication Table (%)'!L$7)),
IF('Publication Table (%)'!$C$5="Operations cancelled by patient",
IFERROR(SUMIFS(AllPublicationData!$G:$G,AllPublicationData!$A:$A,'Publication Table (%)'!$B96,AllPublicationData!$B:$B,'Publication Table (%)'!$C$4,AllPublicationData!$D:$D,'Publication Table (%)'!L$7)/
SUMIFS(AllPublicationData!$E:$E,AllPublicationData!$A:$A,'Publication Table (%)'!$B96,AllPublicationData!$B:$B,'Publication Table (%)'!$C$4,AllPublicationData!$D:$D,'Publication Table (%)'!L$7),
SUMIFS(AllPublicationData!$G:$G,AllPublicationData!$A:$A,'Publication Table (%)'!$B96,AllPublicationData!$B:$B,'Publication Table (%)'!L$7)/
SUMIFS(AllPublicationData!$E:$E,AllPublicationData!$A:$A,'Publication Table (%)'!$B96,AllPublicationData!$B:$B,'Publication Table (%)'!L$7)),
IF('Publication Table (%)'!$C$5="Operations cancelled for clinical reasons",
IFERROR(SUMIFS(AllPublicationData!$H:$H,AllPublicationData!$A:$A,'Publication Table (%)'!$B96,AllPublicationData!$B:$B,'Publication Table (%)'!$C$4,AllPublicationData!$D:$D,'Publication Table (%)'!L$7)/
SUMIFS(AllPublicationData!$E:$E,AllPublicationData!$A:$A,'Publication Table (%)'!$B96,AllPublicationData!$B:$B,'Publication Table (%)'!$C$4,AllPublicationData!$D:$D,'Publication Table (%)'!L$7),
SUMIFS(AllPublicationData!$H:$H,AllPublicationData!$A:$A,'Publication Table (%)'!$B96,AllPublicationData!$B:$B,'Publication Table (%)'!L$7)/
SUMIFS(AllPublicationData!$E:$E,AllPublicationData!$A:$A,'Publication Table (%)'!$B96,AllPublicationData!$B:$B,'Publication Table (%)'!L$7)),
IF('Publication Table (%)'!$C$5="Operations cancelled for non-clinical/capacity reasons",
IFERROR(SUMIFS(AllPublicationData!$I:$I,AllPublicationData!$A:$A,'Publication Table (%)'!$B96,AllPublicationData!$B:$B,'Publication Table (%)'!$C$4,AllPublicationData!$D:$D,'Publication Table (%)'!L$7)/
SUMIFS(AllPublicationData!$E:$E,AllPublicationData!$A:$A,'Publication Table (%)'!$B96,AllPublicationData!$B:$B,'Publication Table (%)'!$C$4,AllPublicationData!$D:$D,'Publication Table (%)'!L$7),
SUMIFS(AllPublicationData!$I:$I,AllPublicationData!$A:$A,'Publication Table (%)'!$B96,AllPublicationData!$B:$B,'Publication Table (%)'!L$7)/
SUMIFS(AllPublicationData!$E:$E,AllPublicationData!$A:$A,'Publication Table (%)'!$B96,AllPublicationData!$B:$B,'Publication Table (%)'!L$7)),
IF('Publication Table (%)'!$C$5="Cancellations for other reasons",
IFERROR(SUMIFS(AllPublicationData!$J:$J,AllPublicationData!$A:$A,'Publication Table (%)'!$B96,AllPublicationData!$B:$B,'Publication Table (%)'!$C$4,AllPublicationData!$D:$D,'Publication Table (%)'!L$7)/
SUMIFS(AllPublicationData!$E:$E,AllPublicationData!$A:$A,'Publication Table (%)'!$B96,AllPublicationData!$B:$B,'Publication Table (%)'!$C$4,AllPublicationData!$D:$D,'Publication Table (%)'!L$7),
SUMIFS(AllPublicationData!$J:$J,AllPublicationData!$A:$A,'Publication Table (%)'!$B96,AllPublicationData!$B:$B,'Publication Table (%)'!L$7)/
SUMIFS(AllPublicationData!$E:$E,AllPublicationData!$A:$A,'Publication Table (%)'!$B96,AllPublicationData!$B:$B,'Publication Table (%)'!L$7)))))))</f>
        <v>8.9409588407584395E-2</v>
      </c>
      <c r="M96" s="96">
        <f>IF('Publication Table (%)'!$C$5="All Cancelled Operations",
IFERROR(SUMIFS(AllPublicationData!$F:$F,AllPublicationData!$A:$A,'Publication Table (%)'!$B96,AllPublicationData!$B:$B,'Publication Table (%)'!$C$4,AllPublicationData!$D:$D,'Publication Table (%)'!M$7)/
SUMIFS(AllPublicationData!$E:$E,AllPublicationData!$A:$A,'Publication Table (%)'!$B96,AllPublicationData!$B:$B,'Publication Table (%)'!$C$4,AllPublicationData!$D:$D,'Publication Table (%)'!M$7),
SUMIFS(AllPublicationData!$F:$F,AllPublicationData!$A:$A,'Publication Table (%)'!$B96,AllPublicationData!$B:$B,'Publication Table (%)'!M$7)/
SUMIFS(AllPublicationData!$E:$E,AllPublicationData!$A:$A,'Publication Table (%)'!$B96,AllPublicationData!$B:$B,'Publication Table (%)'!M$7)),
IF('Publication Table (%)'!$C$5="Operations cancelled by patient",
IFERROR(SUMIFS(AllPublicationData!$G:$G,AllPublicationData!$A:$A,'Publication Table (%)'!$B96,AllPublicationData!$B:$B,'Publication Table (%)'!$C$4,AllPublicationData!$D:$D,'Publication Table (%)'!M$7)/
SUMIFS(AllPublicationData!$E:$E,AllPublicationData!$A:$A,'Publication Table (%)'!$B96,AllPublicationData!$B:$B,'Publication Table (%)'!$C$4,AllPublicationData!$D:$D,'Publication Table (%)'!M$7),
SUMIFS(AllPublicationData!$G:$G,AllPublicationData!$A:$A,'Publication Table (%)'!$B96,AllPublicationData!$B:$B,'Publication Table (%)'!M$7)/
SUMIFS(AllPublicationData!$E:$E,AllPublicationData!$A:$A,'Publication Table (%)'!$B96,AllPublicationData!$B:$B,'Publication Table (%)'!M$7)),
IF('Publication Table (%)'!$C$5="Operations cancelled for clinical reasons",
IFERROR(SUMIFS(AllPublicationData!$H:$H,AllPublicationData!$A:$A,'Publication Table (%)'!$B96,AllPublicationData!$B:$B,'Publication Table (%)'!$C$4,AllPublicationData!$D:$D,'Publication Table (%)'!M$7)/
SUMIFS(AllPublicationData!$E:$E,AllPublicationData!$A:$A,'Publication Table (%)'!$B96,AllPublicationData!$B:$B,'Publication Table (%)'!$C$4,AllPublicationData!$D:$D,'Publication Table (%)'!M$7),
SUMIFS(AllPublicationData!$H:$H,AllPublicationData!$A:$A,'Publication Table (%)'!$B96,AllPublicationData!$B:$B,'Publication Table (%)'!M$7)/
SUMIFS(AllPublicationData!$E:$E,AllPublicationData!$A:$A,'Publication Table (%)'!$B96,AllPublicationData!$B:$B,'Publication Table (%)'!M$7)),
IF('Publication Table (%)'!$C$5="Operations cancelled for non-clinical/capacity reasons",
IFERROR(SUMIFS(AllPublicationData!$I:$I,AllPublicationData!$A:$A,'Publication Table (%)'!$B96,AllPublicationData!$B:$B,'Publication Table (%)'!$C$4,AllPublicationData!$D:$D,'Publication Table (%)'!M$7)/
SUMIFS(AllPublicationData!$E:$E,AllPublicationData!$A:$A,'Publication Table (%)'!$B96,AllPublicationData!$B:$B,'Publication Table (%)'!$C$4,AllPublicationData!$D:$D,'Publication Table (%)'!M$7),
SUMIFS(AllPublicationData!$I:$I,AllPublicationData!$A:$A,'Publication Table (%)'!$B96,AllPublicationData!$B:$B,'Publication Table (%)'!M$7)/
SUMIFS(AllPublicationData!$E:$E,AllPublicationData!$A:$A,'Publication Table (%)'!$B96,AllPublicationData!$B:$B,'Publication Table (%)'!M$7)),
IF('Publication Table (%)'!$C$5="Cancellations for other reasons",
IFERROR(SUMIFS(AllPublicationData!$J:$J,AllPublicationData!$A:$A,'Publication Table (%)'!$B96,AllPublicationData!$B:$B,'Publication Table (%)'!$C$4,AllPublicationData!$D:$D,'Publication Table (%)'!M$7)/
SUMIFS(AllPublicationData!$E:$E,AllPublicationData!$A:$A,'Publication Table (%)'!$B96,AllPublicationData!$B:$B,'Publication Table (%)'!$C$4,AllPublicationData!$D:$D,'Publication Table (%)'!M$7),
SUMIFS(AllPublicationData!$J:$J,AllPublicationData!$A:$A,'Publication Table (%)'!$B96,AllPublicationData!$B:$B,'Publication Table (%)'!M$7)/
SUMIFS(AllPublicationData!$E:$E,AllPublicationData!$A:$A,'Publication Table (%)'!$B96,AllPublicationData!$B:$B,'Publication Table (%)'!M$7)))))))</f>
        <v>0.12752858399296393</v>
      </c>
      <c r="N96" s="96">
        <f>IF('Publication Table (%)'!$C$5="All Cancelled Operations",
IFERROR(SUMIFS(AllPublicationData!$F:$F,AllPublicationData!$A:$A,'Publication Table (%)'!$B96,AllPublicationData!$B:$B,'Publication Table (%)'!$C$4,AllPublicationData!$D:$D,'Publication Table (%)'!N$7)/
SUMIFS(AllPublicationData!$E:$E,AllPublicationData!$A:$A,'Publication Table (%)'!$B96,AllPublicationData!$B:$B,'Publication Table (%)'!$C$4,AllPublicationData!$D:$D,'Publication Table (%)'!N$7),
SUMIFS(AllPublicationData!$F:$F,AllPublicationData!$A:$A,'Publication Table (%)'!$B96,AllPublicationData!$B:$B,'Publication Table (%)'!N$7)/
SUMIFS(AllPublicationData!$E:$E,AllPublicationData!$A:$A,'Publication Table (%)'!$B96,AllPublicationData!$B:$B,'Publication Table (%)'!N$7)),
IF('Publication Table (%)'!$C$5="Operations cancelled by patient",
IFERROR(SUMIFS(AllPublicationData!$G:$G,AllPublicationData!$A:$A,'Publication Table (%)'!$B96,AllPublicationData!$B:$B,'Publication Table (%)'!$C$4,AllPublicationData!$D:$D,'Publication Table (%)'!N$7)/
SUMIFS(AllPublicationData!$E:$E,AllPublicationData!$A:$A,'Publication Table (%)'!$B96,AllPublicationData!$B:$B,'Publication Table (%)'!$C$4,AllPublicationData!$D:$D,'Publication Table (%)'!N$7),
SUMIFS(AllPublicationData!$G:$G,AllPublicationData!$A:$A,'Publication Table (%)'!$B96,AllPublicationData!$B:$B,'Publication Table (%)'!N$7)/
SUMIFS(AllPublicationData!$E:$E,AllPublicationData!$A:$A,'Publication Table (%)'!$B96,AllPublicationData!$B:$B,'Publication Table (%)'!N$7)),
IF('Publication Table (%)'!$C$5="Operations cancelled for clinical reasons",
IFERROR(SUMIFS(AllPublicationData!$H:$H,AllPublicationData!$A:$A,'Publication Table (%)'!$B96,AllPublicationData!$B:$B,'Publication Table (%)'!$C$4,AllPublicationData!$D:$D,'Publication Table (%)'!N$7)/
SUMIFS(AllPublicationData!$E:$E,AllPublicationData!$A:$A,'Publication Table (%)'!$B96,AllPublicationData!$B:$B,'Publication Table (%)'!$C$4,AllPublicationData!$D:$D,'Publication Table (%)'!N$7),
SUMIFS(AllPublicationData!$H:$H,AllPublicationData!$A:$A,'Publication Table (%)'!$B96,AllPublicationData!$B:$B,'Publication Table (%)'!N$7)/
SUMIFS(AllPublicationData!$E:$E,AllPublicationData!$A:$A,'Publication Table (%)'!$B96,AllPublicationData!$B:$B,'Publication Table (%)'!N$7)),
IF('Publication Table (%)'!$C$5="Operations cancelled for non-clinical/capacity reasons",
IFERROR(SUMIFS(AllPublicationData!$I:$I,AllPublicationData!$A:$A,'Publication Table (%)'!$B96,AllPublicationData!$B:$B,'Publication Table (%)'!$C$4,AllPublicationData!$D:$D,'Publication Table (%)'!N$7)/
SUMIFS(AllPublicationData!$E:$E,AllPublicationData!$A:$A,'Publication Table (%)'!$B96,AllPublicationData!$B:$B,'Publication Table (%)'!$C$4,AllPublicationData!$D:$D,'Publication Table (%)'!N$7),
SUMIFS(AllPublicationData!$I:$I,AllPublicationData!$A:$A,'Publication Table (%)'!$B96,AllPublicationData!$B:$B,'Publication Table (%)'!N$7)/
SUMIFS(AllPublicationData!$E:$E,AllPublicationData!$A:$A,'Publication Table (%)'!$B96,AllPublicationData!$B:$B,'Publication Table (%)'!N$7)),
IF('Publication Table (%)'!$C$5="Cancellations for other reasons",
IFERROR(SUMIFS(AllPublicationData!$J:$J,AllPublicationData!$A:$A,'Publication Table (%)'!$B96,AllPublicationData!$B:$B,'Publication Table (%)'!$C$4,AllPublicationData!$D:$D,'Publication Table (%)'!N$7)/
SUMIFS(AllPublicationData!$E:$E,AllPublicationData!$A:$A,'Publication Table (%)'!$B96,AllPublicationData!$B:$B,'Publication Table (%)'!$C$4,AllPublicationData!$D:$D,'Publication Table (%)'!N$7),
SUMIFS(AllPublicationData!$J:$J,AllPublicationData!$A:$A,'Publication Table (%)'!$B96,AllPublicationData!$B:$B,'Publication Table (%)'!N$7)/
SUMIFS(AllPublicationData!$E:$E,AllPublicationData!$A:$A,'Publication Table (%)'!$B96,AllPublicationData!$B:$B,'Publication Table (%)'!N$7)))))))</f>
        <v>0.10356255178127589</v>
      </c>
      <c r="O96" s="96">
        <f>IF('Publication Table (%)'!$C$5="All Cancelled Operations",
IFERROR(SUMIFS(AllPublicationData!$F:$F,AllPublicationData!$A:$A,'Publication Table (%)'!$B96,AllPublicationData!$B:$B,'Publication Table (%)'!$C$4,AllPublicationData!$D:$D,'Publication Table (%)'!O$7)/
SUMIFS(AllPublicationData!$E:$E,AllPublicationData!$A:$A,'Publication Table (%)'!$B96,AllPublicationData!$B:$B,'Publication Table (%)'!$C$4,AllPublicationData!$D:$D,'Publication Table (%)'!O$7),
SUMIFS(AllPublicationData!$F:$F,AllPublicationData!$A:$A,'Publication Table (%)'!$B96,AllPublicationData!$B:$B,'Publication Table (%)'!O$7)/
SUMIFS(AllPublicationData!$E:$E,AllPublicationData!$A:$A,'Publication Table (%)'!$B96,AllPublicationData!$B:$B,'Publication Table (%)'!O$7)),
IF('Publication Table (%)'!$C$5="Operations cancelled by patient",
IFERROR(SUMIFS(AllPublicationData!$G:$G,AllPublicationData!$A:$A,'Publication Table (%)'!$B96,AllPublicationData!$B:$B,'Publication Table (%)'!$C$4,AllPublicationData!$D:$D,'Publication Table (%)'!O$7)/
SUMIFS(AllPublicationData!$E:$E,AllPublicationData!$A:$A,'Publication Table (%)'!$B96,AllPublicationData!$B:$B,'Publication Table (%)'!$C$4,AllPublicationData!$D:$D,'Publication Table (%)'!O$7),
SUMIFS(AllPublicationData!$G:$G,AllPublicationData!$A:$A,'Publication Table (%)'!$B96,AllPublicationData!$B:$B,'Publication Table (%)'!O$7)/
SUMIFS(AllPublicationData!$E:$E,AllPublicationData!$A:$A,'Publication Table (%)'!$B96,AllPublicationData!$B:$B,'Publication Table (%)'!O$7)),
IF('Publication Table (%)'!$C$5="Operations cancelled for clinical reasons",
IFERROR(SUMIFS(AllPublicationData!$H:$H,AllPublicationData!$A:$A,'Publication Table (%)'!$B96,AllPublicationData!$B:$B,'Publication Table (%)'!$C$4,AllPublicationData!$D:$D,'Publication Table (%)'!O$7)/
SUMIFS(AllPublicationData!$E:$E,AllPublicationData!$A:$A,'Publication Table (%)'!$B96,AllPublicationData!$B:$B,'Publication Table (%)'!$C$4,AllPublicationData!$D:$D,'Publication Table (%)'!O$7),
SUMIFS(AllPublicationData!$H:$H,AllPublicationData!$A:$A,'Publication Table (%)'!$B96,AllPublicationData!$B:$B,'Publication Table (%)'!O$7)/
SUMIFS(AllPublicationData!$E:$E,AllPublicationData!$A:$A,'Publication Table (%)'!$B96,AllPublicationData!$B:$B,'Publication Table (%)'!O$7)),
IF('Publication Table (%)'!$C$5="Operations cancelled for non-clinical/capacity reasons",
IFERROR(SUMIFS(AllPublicationData!$I:$I,AllPublicationData!$A:$A,'Publication Table (%)'!$B96,AllPublicationData!$B:$B,'Publication Table (%)'!$C$4,AllPublicationData!$D:$D,'Publication Table (%)'!O$7)/
SUMIFS(AllPublicationData!$E:$E,AllPublicationData!$A:$A,'Publication Table (%)'!$B96,AllPublicationData!$B:$B,'Publication Table (%)'!$C$4,AllPublicationData!$D:$D,'Publication Table (%)'!O$7),
SUMIFS(AllPublicationData!$I:$I,AllPublicationData!$A:$A,'Publication Table (%)'!$B96,AllPublicationData!$B:$B,'Publication Table (%)'!O$7)/
SUMIFS(AllPublicationData!$E:$E,AllPublicationData!$A:$A,'Publication Table (%)'!$B96,AllPublicationData!$B:$B,'Publication Table (%)'!O$7)),
IF('Publication Table (%)'!$C$5="Cancellations for other reasons",
IFERROR(SUMIFS(AllPublicationData!$J:$J,AllPublicationData!$A:$A,'Publication Table (%)'!$B96,AllPublicationData!$B:$B,'Publication Table (%)'!$C$4,AllPublicationData!$D:$D,'Publication Table (%)'!O$7)/
SUMIFS(AllPublicationData!$E:$E,AllPublicationData!$A:$A,'Publication Table (%)'!$B96,AllPublicationData!$B:$B,'Publication Table (%)'!$C$4,AllPublicationData!$D:$D,'Publication Table (%)'!O$7),
SUMIFS(AllPublicationData!$J:$J,AllPublicationData!$A:$A,'Publication Table (%)'!$B96,AllPublicationData!$B:$B,'Publication Table (%)'!O$7)/
SUMIFS(AllPublicationData!$E:$E,AllPublicationData!$A:$A,'Publication Table (%)'!$B96,AllPublicationData!$B:$B,'Publication Table (%)'!O$7)))))))</f>
        <v>0.11282159426402362</v>
      </c>
      <c r="P96" s="96">
        <f>IF('Publication Table (%)'!$C$5="All Cancelled Operations",
IFERROR(SUMIFS(AllPublicationData!$F:$F,AllPublicationData!$A:$A,'Publication Table (%)'!$B96,AllPublicationData!$B:$B,'Publication Table (%)'!$C$4,AllPublicationData!$D:$D,'Publication Table (%)'!P$7)/
SUMIFS(AllPublicationData!$E:$E,AllPublicationData!$A:$A,'Publication Table (%)'!$B96,AllPublicationData!$B:$B,'Publication Table (%)'!$C$4,AllPublicationData!$D:$D,'Publication Table (%)'!P$7),
SUMIFS(AllPublicationData!$F:$F,AllPublicationData!$A:$A,'Publication Table (%)'!$B96,AllPublicationData!$B:$B,'Publication Table (%)'!P$7)/
SUMIFS(AllPublicationData!$E:$E,AllPublicationData!$A:$A,'Publication Table (%)'!$B96,AllPublicationData!$B:$B,'Publication Table (%)'!P$7)),
IF('Publication Table (%)'!$C$5="Operations cancelled by patient",
IFERROR(SUMIFS(AllPublicationData!$G:$G,AllPublicationData!$A:$A,'Publication Table (%)'!$B96,AllPublicationData!$B:$B,'Publication Table (%)'!$C$4,AllPublicationData!$D:$D,'Publication Table (%)'!P$7)/
SUMIFS(AllPublicationData!$E:$E,AllPublicationData!$A:$A,'Publication Table (%)'!$B96,AllPublicationData!$B:$B,'Publication Table (%)'!$C$4,AllPublicationData!$D:$D,'Publication Table (%)'!P$7),
SUMIFS(AllPublicationData!$G:$G,AllPublicationData!$A:$A,'Publication Table (%)'!$B96,AllPublicationData!$B:$B,'Publication Table (%)'!P$7)/
SUMIFS(AllPublicationData!$E:$E,AllPublicationData!$A:$A,'Publication Table (%)'!$B96,AllPublicationData!$B:$B,'Publication Table (%)'!P$7)),
IF('Publication Table (%)'!$C$5="Operations cancelled for clinical reasons",
IFERROR(SUMIFS(AllPublicationData!$H:$H,AllPublicationData!$A:$A,'Publication Table (%)'!$B96,AllPublicationData!$B:$B,'Publication Table (%)'!$C$4,AllPublicationData!$D:$D,'Publication Table (%)'!P$7)/
SUMIFS(AllPublicationData!$E:$E,AllPublicationData!$A:$A,'Publication Table (%)'!$B96,AllPublicationData!$B:$B,'Publication Table (%)'!$C$4,AllPublicationData!$D:$D,'Publication Table (%)'!P$7),
SUMIFS(AllPublicationData!$H:$H,AllPublicationData!$A:$A,'Publication Table (%)'!$B96,AllPublicationData!$B:$B,'Publication Table (%)'!P$7)/
SUMIFS(AllPublicationData!$E:$E,AllPublicationData!$A:$A,'Publication Table (%)'!$B96,AllPublicationData!$B:$B,'Publication Table (%)'!P$7)),
IF('Publication Table (%)'!$C$5="Operations cancelled for non-clinical/capacity reasons",
IFERROR(SUMIFS(AllPublicationData!$I:$I,AllPublicationData!$A:$A,'Publication Table (%)'!$B96,AllPublicationData!$B:$B,'Publication Table (%)'!$C$4,AllPublicationData!$D:$D,'Publication Table (%)'!P$7)/
SUMIFS(AllPublicationData!$E:$E,AllPublicationData!$A:$A,'Publication Table (%)'!$B96,AllPublicationData!$B:$B,'Publication Table (%)'!$C$4,AllPublicationData!$D:$D,'Publication Table (%)'!P$7),
SUMIFS(AllPublicationData!$I:$I,AllPublicationData!$A:$A,'Publication Table (%)'!$B96,AllPublicationData!$B:$B,'Publication Table (%)'!P$7)/
SUMIFS(AllPublicationData!$E:$E,AllPublicationData!$A:$A,'Publication Table (%)'!$B96,AllPublicationData!$B:$B,'Publication Table (%)'!P$7)),
IF('Publication Table (%)'!$C$5="Cancellations for other reasons",
IFERROR(SUMIFS(AllPublicationData!$J:$J,AllPublicationData!$A:$A,'Publication Table (%)'!$B96,AllPublicationData!$B:$B,'Publication Table (%)'!$C$4,AllPublicationData!$D:$D,'Publication Table (%)'!P$7)/
SUMIFS(AllPublicationData!$E:$E,AllPublicationData!$A:$A,'Publication Table (%)'!$B96,AllPublicationData!$B:$B,'Publication Table (%)'!$C$4,AllPublicationData!$D:$D,'Publication Table (%)'!P$7),
SUMIFS(AllPublicationData!$J:$J,AllPublicationData!$A:$A,'Publication Table (%)'!$B96,AllPublicationData!$B:$B,'Publication Table (%)'!P$7)/
SUMIFS(AllPublicationData!$E:$E,AllPublicationData!$A:$A,'Publication Table (%)'!$B96,AllPublicationData!$B:$B,'Publication Table (%)'!P$7)))))))</f>
        <v>5.8536585365853662E-2</v>
      </c>
      <c r="Q96" s="96">
        <f>IF('Publication Table (%)'!$C$5="All Cancelled Operations",
IFERROR(SUMIFS(AllPublicationData!$F:$F,AllPublicationData!$A:$A,'Publication Table (%)'!$B96,AllPublicationData!$B:$B,'Publication Table (%)'!$C$4,AllPublicationData!$D:$D,'Publication Table (%)'!Q$7)/
SUMIFS(AllPublicationData!$E:$E,AllPublicationData!$A:$A,'Publication Table (%)'!$B96,AllPublicationData!$B:$B,'Publication Table (%)'!$C$4,AllPublicationData!$D:$D,'Publication Table (%)'!Q$7),
SUMIFS(AllPublicationData!$F:$F,AllPublicationData!$A:$A,'Publication Table (%)'!$B96,AllPublicationData!$B:$B,'Publication Table (%)'!Q$7)/
SUMIFS(AllPublicationData!$E:$E,AllPublicationData!$A:$A,'Publication Table (%)'!$B96,AllPublicationData!$B:$B,'Publication Table (%)'!Q$7)),
IF('Publication Table (%)'!$C$5="Operations cancelled by patient",
IFERROR(SUMIFS(AllPublicationData!$G:$G,AllPublicationData!$A:$A,'Publication Table (%)'!$B96,AllPublicationData!$B:$B,'Publication Table (%)'!$C$4,AllPublicationData!$D:$D,'Publication Table (%)'!Q$7)/
SUMIFS(AllPublicationData!$E:$E,AllPublicationData!$A:$A,'Publication Table (%)'!$B96,AllPublicationData!$B:$B,'Publication Table (%)'!$C$4,AllPublicationData!$D:$D,'Publication Table (%)'!Q$7),
SUMIFS(AllPublicationData!$G:$G,AllPublicationData!$A:$A,'Publication Table (%)'!$B96,AllPublicationData!$B:$B,'Publication Table (%)'!Q$7)/
SUMIFS(AllPublicationData!$E:$E,AllPublicationData!$A:$A,'Publication Table (%)'!$B96,AllPublicationData!$B:$B,'Publication Table (%)'!Q$7)),
IF('Publication Table (%)'!$C$5="Operations cancelled for clinical reasons",
IFERROR(SUMIFS(AllPublicationData!$H:$H,AllPublicationData!$A:$A,'Publication Table (%)'!$B96,AllPublicationData!$B:$B,'Publication Table (%)'!$C$4,AllPublicationData!$D:$D,'Publication Table (%)'!Q$7)/
SUMIFS(AllPublicationData!$E:$E,AllPublicationData!$A:$A,'Publication Table (%)'!$B96,AllPublicationData!$B:$B,'Publication Table (%)'!$C$4,AllPublicationData!$D:$D,'Publication Table (%)'!Q$7),
SUMIFS(AllPublicationData!$H:$H,AllPublicationData!$A:$A,'Publication Table (%)'!$B96,AllPublicationData!$B:$B,'Publication Table (%)'!Q$7)/
SUMIFS(AllPublicationData!$E:$E,AllPublicationData!$A:$A,'Publication Table (%)'!$B96,AllPublicationData!$B:$B,'Publication Table (%)'!Q$7)),
IF('Publication Table (%)'!$C$5="Operations cancelled for non-clinical/capacity reasons",
IFERROR(SUMIFS(AllPublicationData!$I:$I,AllPublicationData!$A:$A,'Publication Table (%)'!$B96,AllPublicationData!$B:$B,'Publication Table (%)'!$C$4,AllPublicationData!$D:$D,'Publication Table (%)'!Q$7)/
SUMIFS(AllPublicationData!$E:$E,AllPublicationData!$A:$A,'Publication Table (%)'!$B96,AllPublicationData!$B:$B,'Publication Table (%)'!$C$4,AllPublicationData!$D:$D,'Publication Table (%)'!Q$7),
SUMIFS(AllPublicationData!$I:$I,AllPublicationData!$A:$A,'Publication Table (%)'!$B96,AllPublicationData!$B:$B,'Publication Table (%)'!Q$7)/
SUMIFS(AllPublicationData!$E:$E,AllPublicationData!$A:$A,'Publication Table (%)'!$B96,AllPublicationData!$B:$B,'Publication Table (%)'!Q$7)),
IF('Publication Table (%)'!$C$5="Cancellations for other reasons",
IFERROR(SUMIFS(AllPublicationData!$J:$J,AllPublicationData!$A:$A,'Publication Table (%)'!$B96,AllPublicationData!$B:$B,'Publication Table (%)'!$C$4,AllPublicationData!$D:$D,'Publication Table (%)'!Q$7)/
SUMIFS(AllPublicationData!$E:$E,AllPublicationData!$A:$A,'Publication Table (%)'!$B96,AllPublicationData!$B:$B,'Publication Table (%)'!$C$4,AllPublicationData!$D:$D,'Publication Table (%)'!Q$7),
SUMIFS(AllPublicationData!$J:$J,AllPublicationData!$A:$A,'Publication Table (%)'!$B96,AllPublicationData!$B:$B,'Publication Table (%)'!Q$7)/
SUMIFS(AllPublicationData!$E:$E,AllPublicationData!$A:$A,'Publication Table (%)'!$B96,AllPublicationData!$B:$B,'Publication Table (%)'!Q$7)))))))</f>
        <v>0.11</v>
      </c>
      <c r="R96" s="96">
        <f>IF('Publication Table (%)'!$C$5="All Cancelled Operations",
IFERROR(SUMIFS(AllPublicationData!$F:$F,AllPublicationData!$A:$A,'Publication Table (%)'!$B96,AllPublicationData!$B:$B,'Publication Table (%)'!$C$4,AllPublicationData!$D:$D,'Publication Table (%)'!R$7)/
SUMIFS(AllPublicationData!$E:$E,AllPublicationData!$A:$A,'Publication Table (%)'!$B96,AllPublicationData!$B:$B,'Publication Table (%)'!$C$4,AllPublicationData!$D:$D,'Publication Table (%)'!R$7),
SUMIFS(AllPublicationData!$F:$F,AllPublicationData!$A:$A,'Publication Table (%)'!$B96,AllPublicationData!$B:$B,'Publication Table (%)'!R$7)/
SUMIFS(AllPublicationData!$E:$E,AllPublicationData!$A:$A,'Publication Table (%)'!$B96,AllPublicationData!$B:$B,'Publication Table (%)'!R$7)),
IF('Publication Table (%)'!$C$5="Operations cancelled by patient",
IFERROR(SUMIFS(AllPublicationData!$G:$G,AllPublicationData!$A:$A,'Publication Table (%)'!$B96,AllPublicationData!$B:$B,'Publication Table (%)'!$C$4,AllPublicationData!$D:$D,'Publication Table (%)'!R$7)/
SUMIFS(AllPublicationData!$E:$E,AllPublicationData!$A:$A,'Publication Table (%)'!$B96,AllPublicationData!$B:$B,'Publication Table (%)'!$C$4,AllPublicationData!$D:$D,'Publication Table (%)'!R$7),
SUMIFS(AllPublicationData!$G:$G,AllPublicationData!$A:$A,'Publication Table (%)'!$B96,AllPublicationData!$B:$B,'Publication Table (%)'!R$7)/
SUMIFS(AllPublicationData!$E:$E,AllPublicationData!$A:$A,'Publication Table (%)'!$B96,AllPublicationData!$B:$B,'Publication Table (%)'!R$7)),
IF('Publication Table (%)'!$C$5="Operations cancelled for clinical reasons",
IFERROR(SUMIFS(AllPublicationData!$H:$H,AllPublicationData!$A:$A,'Publication Table (%)'!$B96,AllPublicationData!$B:$B,'Publication Table (%)'!$C$4,AllPublicationData!$D:$D,'Publication Table (%)'!R$7)/
SUMIFS(AllPublicationData!$E:$E,AllPublicationData!$A:$A,'Publication Table (%)'!$B96,AllPublicationData!$B:$B,'Publication Table (%)'!$C$4,AllPublicationData!$D:$D,'Publication Table (%)'!R$7),
SUMIFS(AllPublicationData!$H:$H,AllPublicationData!$A:$A,'Publication Table (%)'!$B96,AllPublicationData!$B:$B,'Publication Table (%)'!R$7)/
SUMIFS(AllPublicationData!$E:$E,AllPublicationData!$A:$A,'Publication Table (%)'!$B96,AllPublicationData!$B:$B,'Publication Table (%)'!R$7)),
IF('Publication Table (%)'!$C$5="Operations cancelled for non-clinical/capacity reasons",
IFERROR(SUMIFS(AllPublicationData!$I:$I,AllPublicationData!$A:$A,'Publication Table (%)'!$B96,AllPublicationData!$B:$B,'Publication Table (%)'!$C$4,AllPublicationData!$D:$D,'Publication Table (%)'!R$7)/
SUMIFS(AllPublicationData!$E:$E,AllPublicationData!$A:$A,'Publication Table (%)'!$B96,AllPublicationData!$B:$B,'Publication Table (%)'!$C$4,AllPublicationData!$D:$D,'Publication Table (%)'!R$7),
SUMIFS(AllPublicationData!$I:$I,AllPublicationData!$A:$A,'Publication Table (%)'!$B96,AllPublicationData!$B:$B,'Publication Table (%)'!R$7)/
SUMIFS(AllPublicationData!$E:$E,AllPublicationData!$A:$A,'Publication Table (%)'!$B96,AllPublicationData!$B:$B,'Publication Table (%)'!R$7)),
IF('Publication Table (%)'!$C$5="Cancellations for other reasons",
IFERROR(SUMIFS(AllPublicationData!$J:$J,AllPublicationData!$A:$A,'Publication Table (%)'!$B96,AllPublicationData!$B:$B,'Publication Table (%)'!$C$4,AllPublicationData!$D:$D,'Publication Table (%)'!R$7)/
SUMIFS(AllPublicationData!$E:$E,AllPublicationData!$A:$A,'Publication Table (%)'!$B96,AllPublicationData!$B:$B,'Publication Table (%)'!$C$4,AllPublicationData!$D:$D,'Publication Table (%)'!R$7),
SUMIFS(AllPublicationData!$J:$J,AllPublicationData!$A:$A,'Publication Table (%)'!$B96,AllPublicationData!$B:$B,'Publication Table (%)'!R$7)/
SUMIFS(AllPublicationData!$E:$E,AllPublicationData!$A:$A,'Publication Table (%)'!$B96,AllPublicationData!$B:$B,'Publication Table (%)'!R$7)))))))</f>
        <v>0.10863757791629564</v>
      </c>
      <c r="S96" s="96">
        <f>IF('Publication Table (%)'!$C$5="All Cancelled Operations",
IFERROR(SUMIFS(AllPublicationData!$F:$F,AllPublicationData!$A:$A,'Publication Table (%)'!$B96,AllPublicationData!$B:$B,'Publication Table (%)'!$C$4,AllPublicationData!$D:$D,'Publication Table (%)'!S$7)/
SUMIFS(AllPublicationData!$E:$E,AllPublicationData!$A:$A,'Publication Table (%)'!$B96,AllPublicationData!$B:$B,'Publication Table (%)'!$C$4,AllPublicationData!$D:$D,'Publication Table (%)'!S$7),
SUMIFS(AllPublicationData!$F:$F,AllPublicationData!$A:$A,'Publication Table (%)'!$B96,AllPublicationData!$B:$B,'Publication Table (%)'!S$7)/
SUMIFS(AllPublicationData!$E:$E,AllPublicationData!$A:$A,'Publication Table (%)'!$B96,AllPublicationData!$B:$B,'Publication Table (%)'!S$7)),
IF('Publication Table (%)'!$C$5="Operations cancelled by patient",
IFERROR(SUMIFS(AllPublicationData!$G:$G,AllPublicationData!$A:$A,'Publication Table (%)'!$B96,AllPublicationData!$B:$B,'Publication Table (%)'!$C$4,AllPublicationData!$D:$D,'Publication Table (%)'!S$7)/
SUMIFS(AllPublicationData!$E:$E,AllPublicationData!$A:$A,'Publication Table (%)'!$B96,AllPublicationData!$B:$B,'Publication Table (%)'!$C$4,AllPublicationData!$D:$D,'Publication Table (%)'!S$7),
SUMIFS(AllPublicationData!$G:$G,AllPublicationData!$A:$A,'Publication Table (%)'!$B96,AllPublicationData!$B:$B,'Publication Table (%)'!S$7)/
SUMIFS(AllPublicationData!$E:$E,AllPublicationData!$A:$A,'Publication Table (%)'!$B96,AllPublicationData!$B:$B,'Publication Table (%)'!S$7)),
IF('Publication Table (%)'!$C$5="Operations cancelled for clinical reasons",
IFERROR(SUMIFS(AllPublicationData!$H:$H,AllPublicationData!$A:$A,'Publication Table (%)'!$B96,AllPublicationData!$B:$B,'Publication Table (%)'!$C$4,AllPublicationData!$D:$D,'Publication Table (%)'!S$7)/
SUMIFS(AllPublicationData!$E:$E,AllPublicationData!$A:$A,'Publication Table (%)'!$B96,AllPublicationData!$B:$B,'Publication Table (%)'!$C$4,AllPublicationData!$D:$D,'Publication Table (%)'!S$7),
SUMIFS(AllPublicationData!$H:$H,AllPublicationData!$A:$A,'Publication Table (%)'!$B96,AllPublicationData!$B:$B,'Publication Table (%)'!S$7)/
SUMIFS(AllPublicationData!$E:$E,AllPublicationData!$A:$A,'Publication Table (%)'!$B96,AllPublicationData!$B:$B,'Publication Table (%)'!S$7)),
IF('Publication Table (%)'!$C$5="Operations cancelled for non-clinical/capacity reasons",
IFERROR(SUMIFS(AllPublicationData!$I:$I,AllPublicationData!$A:$A,'Publication Table (%)'!$B96,AllPublicationData!$B:$B,'Publication Table (%)'!$C$4,AllPublicationData!$D:$D,'Publication Table (%)'!S$7)/
SUMIFS(AllPublicationData!$E:$E,AllPublicationData!$A:$A,'Publication Table (%)'!$B96,AllPublicationData!$B:$B,'Publication Table (%)'!$C$4,AllPublicationData!$D:$D,'Publication Table (%)'!S$7),
SUMIFS(AllPublicationData!$I:$I,AllPublicationData!$A:$A,'Publication Table (%)'!$B96,AllPublicationData!$B:$B,'Publication Table (%)'!S$7)/
SUMIFS(AllPublicationData!$E:$E,AllPublicationData!$A:$A,'Publication Table (%)'!$B96,AllPublicationData!$B:$B,'Publication Table (%)'!S$7)),
IF('Publication Table (%)'!$C$5="Cancellations for other reasons",
IFERROR(SUMIFS(AllPublicationData!$J:$J,AllPublicationData!$A:$A,'Publication Table (%)'!$B96,AllPublicationData!$B:$B,'Publication Table (%)'!$C$4,AllPublicationData!$D:$D,'Publication Table (%)'!S$7)/
SUMIFS(AllPublicationData!$E:$E,AllPublicationData!$A:$A,'Publication Table (%)'!$B96,AllPublicationData!$B:$B,'Publication Table (%)'!$C$4,AllPublicationData!$D:$D,'Publication Table (%)'!S$7),
SUMIFS(AllPublicationData!$J:$J,AllPublicationData!$A:$A,'Publication Table (%)'!$B96,AllPublicationData!$B:$B,'Publication Table (%)'!S$7)/
SUMIFS(AllPublicationData!$E:$E,AllPublicationData!$A:$A,'Publication Table (%)'!$B96,AllPublicationData!$B:$B,'Publication Table (%)'!S$7)))))))</f>
        <v>5.5555555555555552E-2</v>
      </c>
    </row>
    <row r="97" spans="2:19" x14ac:dyDescent="0.35">
      <c r="B97" s="89">
        <v>42705</v>
      </c>
      <c r="C97" s="112">
        <f>IF('Publication Table (%)'!$C$5="All Cancelled Operations",
SUMIFS(AllPublicationData!$F:$F,AllPublicationData!$A:$A,'Publication Table (%)'!$B97,AllPublicationData!$B:$B,'Publication Table (%)'!$C$4),
IF('Publication Table (%)'!$C$5="Operations cancelled by patient",
SUMIFS(AllPublicationData!$G:$G,AllPublicationData!$A:$A,'Publication Table (%)'!$B97,AllPublicationData!$B:$B,'Publication Table (%)'!$C$4),
IF('Publication Table (%)'!$C$5="Operations cancelled for clinical reasons",
SUMIFS(AllPublicationData!$H:$H,AllPublicationData!$A:$A,'Publication Table (%)'!$B97,AllPublicationData!$B:$B,'Publication Table (%)'!$C$4),
IF('Publication Table (%)'!$C$5="Operations cancelled for non-clinical/capacity reasons",
SUMIFS(AllPublicationData!$I:$I,AllPublicationData!$A:$A,'Publication Table (%)'!$B97,AllPublicationData!$B:$B,'Publication Table (%)'!$C$4),
IF('Publication Table (%)'!$C$5="Cancellations for other reasons",
SUMIFS(AllPublicationData!$J:$J,AllPublicationData!$A:$A,'Publication Table (%)'!$B97,AllPublicationData!$B:$B,'Publication Table (%)'!$C$4))))))+
IF(AND($C$4="NHS Scotland",$C$5="All Cancelled Operations"),
SUMIFS(AllPublicationData!$F:$F,AllPublicationData!$A:$A,'Publication Table (%)'!$B97),
IF(AND($C$4="NHS Scotland",$C$5="Operations cancelled by patient"),
SUMIFS(AllPublicationData!$G:$G,AllPublicationData!$A:$A,'Publication Table (%)'!$B97),
IF(AND($C$4="NHS Scotland",$C$5="Operations cancelled for clinical reasons"),
SUMIFS(AllPublicationData!$H:$H,AllPublicationData!$A:$A,'Publication Table (%)'!$B97),
IF(AND($C$4="NHS Scotland",$C$5="Operations cancelled for non-clinical/capacity reasons"),
SUMIFS(AllPublicationData!$I:$I,AllPublicationData!$A:$A,'Publication Table (%)'!$B97),
IF(AND($C$4="NHS Scotland",$C$5="Cancellations for other reasons"),
SUMIFS(AllPublicationData!$J:$J,AllPublicationData!$A:$A,'Publication Table (%)'!$B97))))))</f>
        <v>2738</v>
      </c>
      <c r="D97" s="110">
        <f>IF(AND('Publication Table (%)'!$C$5="All Cancelled Operations",$C$4&lt;&gt;"NHS Scotland"),
IFERROR(SUMIFS(AllPublicationData!$F:$F,AllPublicationData!$A:$A,'Publication Table (%)'!$B97,AllPublicationData!$B:$B,'Publication Table (%)'!$C$4,AllPublicationData!$D:$D,'Publication Table (%)'!D$7)/
SUMIFS(AllPublicationData!$E:$E,AllPublicationData!$A:$A,'Publication Table (%)'!$B97,AllPublicationData!$B:$B,'Publication Table (%)'!$C$4,AllPublicationData!$D:$D,'Publication Table (%)'!D$7),
SUMIFS(AllPublicationData!$F:$F,AllPublicationData!$A:$A,'Publication Table (%)'!$B97,AllPublicationData!$B:$B,'Publication Table (%)'!D$7)/
SUMIFS(AllPublicationData!$E:$E,AllPublicationData!$A:$A,'Publication Table (%)'!$B97,AllPublicationData!$B:$B,'Publication Table (%)'!D$7)),
IF(AND('Publication Table (%)'!$C$5="Operations cancelled by patient",$C$4&lt;&gt;"NHS Scotland"),
IFERROR(SUMIFS(AllPublicationData!$G:$G,AllPublicationData!$A:$A,'Publication Table (%)'!$B97,AllPublicationData!$B:$B,'Publication Table (%)'!$C$4,AllPublicationData!$D:$D,'Publication Table (%)'!D$7)/
SUMIFS(AllPublicationData!$E:$E,AllPublicationData!$A:$A,'Publication Table (%)'!$B97,AllPublicationData!$B:$B,'Publication Table (%)'!$C$4,AllPublicationData!$D:$D,'Publication Table (%)'!D$7),
SUMIFS(AllPublicationData!$G:$G,AllPublicationData!$A:$A,'Publication Table (%)'!$B97,AllPublicationData!$B:$B,'Publication Table (%)'!D$7)/
SUMIFS(AllPublicationData!$E:$E,AllPublicationData!$A:$A,'Publication Table (%)'!$B97,AllPublicationData!$B:$B,'Publication Table (%)'!D$7)),
IF(AND('Publication Table (%)'!$C$5="Operations cancelled for clinical reasons",$C$4&lt;&gt;"NHS Scotland"),
IFERROR(SUMIFS(AllPublicationData!$H:$H,AllPublicationData!$A:$A,'Publication Table (%)'!$B97,AllPublicationData!$B:$B,'Publication Table (%)'!$C$4,AllPublicationData!$D:$D,'Publication Table (%)'!D$7)/
SUMIFS(AllPublicationData!$E:$E,AllPublicationData!$A:$A,'Publication Table (%)'!$B97,AllPublicationData!$B:$B,'Publication Table (%)'!$C$4,AllPublicationData!$D:$D,'Publication Table (%)'!D$7),
SUMIFS(AllPublicationData!$H:$H,AllPublicationData!$A:$A,'Publication Table (%)'!$B97,AllPublicationData!$B:$B,'Publication Table (%)'!D$7)/
SUMIFS(AllPublicationData!$E:$E,AllPublicationData!$A:$A,'Publication Table (%)'!$B97,AllPublicationData!$B:$B,'Publication Table (%)'!D$7)),
IF(AND('Publication Table (%)'!$C$5="Operations cancelled for non-clinical/capacity reasons",$C$4&lt;&gt;"NHS Scotland"),
IFERROR(SUMIFS(AllPublicationData!$I:$I,AllPublicationData!$A:$A,'Publication Table (%)'!$B97,AllPublicationData!$B:$B,'Publication Table (%)'!$C$4,AllPublicationData!$D:$D,'Publication Table (%)'!D$7)/
SUMIFS(AllPublicationData!$E:$E,AllPublicationData!$A:$A,'Publication Table (%)'!$B97,AllPublicationData!$B:$B,'Publication Table (%)'!$C$4,AllPublicationData!$D:$D,'Publication Table (%)'!D$7),
SUMIFS(AllPublicationData!$I:$I,AllPublicationData!$A:$A,'Publication Table (%)'!$B97,AllPublicationData!$B:$B,'Publication Table (%)'!D$7)/
SUMIFS(AllPublicationData!$E:$E,AllPublicationData!$A:$A,'Publication Table (%)'!$B97,AllPublicationData!$B:$B,'Publication Table (%)'!D$7)),
IF(AND('Publication Table (%)'!$C$5="Cancellations for other reasons",$C$4&lt;&gt;"NHS Scotland"),
IFERROR(SUMIFS(AllPublicationData!$J:$J,AllPublicationData!$A:$A,'Publication Table (%)'!$B97,AllPublicationData!$B:$B,'Publication Table (%)'!$C$4,AllPublicationData!$D:$D,'Publication Table (%)'!D$7)/
SUMIFS(AllPublicationData!$E:$E,AllPublicationData!$A:$A,'Publication Table (%)'!$B97,AllPublicationData!$B:$B,'Publication Table (%)'!$C$4,AllPublicationData!$D:$D,'Publication Table (%)'!D$7),
SUMIFS(AllPublicationData!$J:$J,AllPublicationData!$A:$A,'Publication Table (%)'!$B97,AllPublicationData!$B:$B,'Publication Table (%)'!D$7)/
SUMIFS(AllPublicationData!$E:$E,AllPublicationData!$A:$A,'Publication Table (%)'!$B97,AllPublicationData!$B:$B,'Publication Table (%)'!D$7)),
IF(AND($C$4="NHS Scotland",$C$5="All Cancelled Operations"),
SUMIFS(AllPublicationData!$F:$F,AllPublicationData!$A:$A,'Publication Table'!$B97)/
SUMIFS(AllPublicationData!$E:$E,AllPublicationData!$A:$A,'Publication Table'!$B97),
IF(AND($C$4="NHS Scotland",$C$5="Operations cancelled by patient"),
SUMIFS(AllPublicationData!$G:$G,AllPublicationData!$A:$A,'Publication Table'!$B97)/
SUMIFS(AllPublicationData!$E:$E,AllPublicationData!$A:$A,'Publication Table'!$B97),
IF(AND($C$4="NHS Scotland",$C$5="Operations cancelled for clinical reasons"),
SUMIFS(AllPublicationData!$H:$H,AllPublicationData!$A:$A,'Publication Table'!$B97)/
SUMIFS(AllPublicationData!$E:$E,AllPublicationData!$A:$A,'Publication Table'!$B97),
IF(AND($C$4="NHS Scotland",$C$5="Operations cancelled for non-clinical/capacity reasons"),
SUMIFS(AllPublicationData!$I:$I,AllPublicationData!$A:$A,'Publication Table'!$B97)/
SUMIFS(AllPublicationData!$E:$E,AllPublicationData!$A:$A,'Publication Table'!$B97),
IF(AND($C$4="NHS Scotland",$C$5="Cancellations for other reasons"),
SUMIFS(AllPublicationData!$J:$J,AllPublicationData!$A:$A,'Publication Table'!$B97)/
SUMIFS(AllPublicationData!$E:$E,AllPublicationData!$A:$A,'Publication Table'!$B97)))))))))))</f>
        <v>0.10083600338820757</v>
      </c>
      <c r="E97" s="96">
        <f>IF('Publication Table (%)'!$C$5="All Cancelled Operations",
IFERROR(SUMIFS(AllPublicationData!$F:$F,AllPublicationData!$A:$A,'Publication Table (%)'!$B97,AllPublicationData!$B:$B,'Publication Table (%)'!$C$4,AllPublicationData!$D:$D,'Publication Table (%)'!E$7)/
SUMIFS(AllPublicationData!$E:$E,AllPublicationData!$A:$A,'Publication Table (%)'!$B97,AllPublicationData!$B:$B,'Publication Table (%)'!$C$4,AllPublicationData!$D:$D,'Publication Table (%)'!E$7),
SUMIFS(AllPublicationData!$F:$F,AllPublicationData!$A:$A,'Publication Table (%)'!$B97,AllPublicationData!$B:$B,'Publication Table (%)'!E$7)/
SUMIFS(AllPublicationData!$E:$E,AllPublicationData!$A:$A,'Publication Table (%)'!$B97,AllPublicationData!$B:$B,'Publication Table (%)'!E$7)),
IF('Publication Table (%)'!$C$5="Operations cancelled by patient",
IFERROR(SUMIFS(AllPublicationData!$G:$G,AllPublicationData!$A:$A,'Publication Table (%)'!$B97,AllPublicationData!$B:$B,'Publication Table (%)'!$C$4,AllPublicationData!$D:$D,'Publication Table (%)'!E$7)/
SUMIFS(AllPublicationData!$E:$E,AllPublicationData!$A:$A,'Publication Table (%)'!$B97,AllPublicationData!$B:$B,'Publication Table (%)'!$C$4,AllPublicationData!$D:$D,'Publication Table (%)'!E$7),
SUMIFS(AllPublicationData!$G:$G,AllPublicationData!$A:$A,'Publication Table (%)'!$B97,AllPublicationData!$B:$B,'Publication Table (%)'!E$7)/
SUMIFS(AllPublicationData!$E:$E,AllPublicationData!$A:$A,'Publication Table (%)'!$B97,AllPublicationData!$B:$B,'Publication Table (%)'!E$7)),
IF('Publication Table (%)'!$C$5="Operations cancelled for clinical reasons",
IFERROR(SUMIFS(AllPublicationData!$H:$H,AllPublicationData!$A:$A,'Publication Table (%)'!$B97,AllPublicationData!$B:$B,'Publication Table (%)'!$C$4,AllPublicationData!$D:$D,'Publication Table (%)'!E$7)/
SUMIFS(AllPublicationData!$E:$E,AllPublicationData!$A:$A,'Publication Table (%)'!$B97,AllPublicationData!$B:$B,'Publication Table (%)'!$C$4,AllPublicationData!$D:$D,'Publication Table (%)'!E$7),
SUMIFS(AllPublicationData!$H:$H,AllPublicationData!$A:$A,'Publication Table (%)'!$B97,AllPublicationData!$B:$B,'Publication Table (%)'!E$7)/
SUMIFS(AllPublicationData!$E:$E,AllPublicationData!$A:$A,'Publication Table (%)'!$B97,AllPublicationData!$B:$B,'Publication Table (%)'!E$7)),
IF('Publication Table (%)'!$C$5="Operations cancelled for non-clinical/capacity reasons",
IFERROR(SUMIFS(AllPublicationData!$I:$I,AllPublicationData!$A:$A,'Publication Table (%)'!$B97,AllPublicationData!$B:$B,'Publication Table (%)'!$C$4,AllPublicationData!$D:$D,'Publication Table (%)'!E$7)/
SUMIFS(AllPublicationData!$E:$E,AllPublicationData!$A:$A,'Publication Table (%)'!$B97,AllPublicationData!$B:$B,'Publication Table (%)'!$C$4,AllPublicationData!$D:$D,'Publication Table (%)'!E$7),
SUMIFS(AllPublicationData!$I:$I,AllPublicationData!$A:$A,'Publication Table (%)'!$B97,AllPublicationData!$B:$B,'Publication Table (%)'!E$7)/
SUMIFS(AllPublicationData!$E:$E,AllPublicationData!$A:$A,'Publication Table (%)'!$B97,AllPublicationData!$B:$B,'Publication Table (%)'!E$7)),
IF('Publication Table (%)'!$C$5="Cancellations for other reasons",
IFERROR(SUMIFS(AllPublicationData!$J:$J,AllPublicationData!$A:$A,'Publication Table (%)'!$B97,AllPublicationData!$B:$B,'Publication Table (%)'!$C$4,AllPublicationData!$D:$D,'Publication Table (%)'!E$7)/
SUMIFS(AllPublicationData!$E:$E,AllPublicationData!$A:$A,'Publication Table (%)'!$B97,AllPublicationData!$B:$B,'Publication Table (%)'!$C$4,AllPublicationData!$D:$D,'Publication Table (%)'!E$7),
SUMIFS(AllPublicationData!$J:$J,AllPublicationData!$A:$A,'Publication Table (%)'!$B97,AllPublicationData!$B:$B,'Publication Table (%)'!E$7)/
SUMIFS(AllPublicationData!$E:$E,AllPublicationData!$A:$A,'Publication Table (%)'!$B97,AllPublicationData!$B:$B,'Publication Table (%)'!E$7)))))))</f>
        <v>5.3818181818181821E-2</v>
      </c>
      <c r="F97" s="96">
        <f>IF('Publication Table (%)'!$C$5="All Cancelled Operations",
IFERROR(SUMIFS(AllPublicationData!$F:$F,AllPublicationData!$A:$A,'Publication Table (%)'!$B97,AllPublicationData!$B:$B,'Publication Table (%)'!$C$4,AllPublicationData!$D:$D,'Publication Table (%)'!F$7)/
SUMIFS(AllPublicationData!$E:$E,AllPublicationData!$A:$A,'Publication Table (%)'!$B97,AllPublicationData!$B:$B,'Publication Table (%)'!$C$4,AllPublicationData!$D:$D,'Publication Table (%)'!F$7),
SUMIFS(AllPublicationData!$F:$F,AllPublicationData!$A:$A,'Publication Table (%)'!$B97,AllPublicationData!$B:$B,'Publication Table (%)'!F$7)/
SUMIFS(AllPublicationData!$E:$E,AllPublicationData!$A:$A,'Publication Table (%)'!$B97,AllPublicationData!$B:$B,'Publication Table (%)'!F$7)),
IF('Publication Table (%)'!$C$5="Operations cancelled by patient",
IFERROR(SUMIFS(AllPublicationData!$G:$G,AllPublicationData!$A:$A,'Publication Table (%)'!$B97,AllPublicationData!$B:$B,'Publication Table (%)'!$C$4,AllPublicationData!$D:$D,'Publication Table (%)'!F$7)/
SUMIFS(AllPublicationData!$E:$E,AllPublicationData!$A:$A,'Publication Table (%)'!$B97,AllPublicationData!$B:$B,'Publication Table (%)'!$C$4,AllPublicationData!$D:$D,'Publication Table (%)'!F$7),
SUMIFS(AllPublicationData!$G:$G,AllPublicationData!$A:$A,'Publication Table (%)'!$B97,AllPublicationData!$B:$B,'Publication Table (%)'!F$7)/
SUMIFS(AllPublicationData!$E:$E,AllPublicationData!$A:$A,'Publication Table (%)'!$B97,AllPublicationData!$B:$B,'Publication Table (%)'!F$7)),
IF('Publication Table (%)'!$C$5="Operations cancelled for clinical reasons",
IFERROR(SUMIFS(AllPublicationData!$H:$H,AllPublicationData!$A:$A,'Publication Table (%)'!$B97,AllPublicationData!$B:$B,'Publication Table (%)'!$C$4,AllPublicationData!$D:$D,'Publication Table (%)'!F$7)/
SUMIFS(AllPublicationData!$E:$E,AllPublicationData!$A:$A,'Publication Table (%)'!$B97,AllPublicationData!$B:$B,'Publication Table (%)'!$C$4,AllPublicationData!$D:$D,'Publication Table (%)'!F$7),
SUMIFS(AllPublicationData!$H:$H,AllPublicationData!$A:$A,'Publication Table (%)'!$B97,AllPublicationData!$B:$B,'Publication Table (%)'!F$7)/
SUMIFS(AllPublicationData!$E:$E,AllPublicationData!$A:$A,'Publication Table (%)'!$B97,AllPublicationData!$B:$B,'Publication Table (%)'!F$7)),
IF('Publication Table (%)'!$C$5="Operations cancelled for non-clinical/capacity reasons",
IFERROR(SUMIFS(AllPublicationData!$I:$I,AllPublicationData!$A:$A,'Publication Table (%)'!$B97,AllPublicationData!$B:$B,'Publication Table (%)'!$C$4,AllPublicationData!$D:$D,'Publication Table (%)'!F$7)/
SUMIFS(AllPublicationData!$E:$E,AllPublicationData!$A:$A,'Publication Table (%)'!$B97,AllPublicationData!$B:$B,'Publication Table (%)'!$C$4,AllPublicationData!$D:$D,'Publication Table (%)'!F$7),
SUMIFS(AllPublicationData!$I:$I,AllPublicationData!$A:$A,'Publication Table (%)'!$B97,AllPublicationData!$B:$B,'Publication Table (%)'!F$7)/
SUMIFS(AllPublicationData!$E:$E,AllPublicationData!$A:$A,'Publication Table (%)'!$B97,AllPublicationData!$B:$B,'Publication Table (%)'!F$7)),
IF('Publication Table (%)'!$C$5="Cancellations for other reasons",
IFERROR(SUMIFS(AllPublicationData!$J:$J,AllPublicationData!$A:$A,'Publication Table (%)'!$B97,AllPublicationData!$B:$B,'Publication Table (%)'!$C$4,AllPublicationData!$D:$D,'Publication Table (%)'!F$7)/
SUMIFS(AllPublicationData!$E:$E,AllPublicationData!$A:$A,'Publication Table (%)'!$B97,AllPublicationData!$B:$B,'Publication Table (%)'!$C$4,AllPublicationData!$D:$D,'Publication Table (%)'!F$7),
SUMIFS(AllPublicationData!$J:$J,AllPublicationData!$A:$A,'Publication Table (%)'!$B97,AllPublicationData!$B:$B,'Publication Table (%)'!F$7)/
SUMIFS(AllPublicationData!$E:$E,AllPublicationData!$A:$A,'Publication Table (%)'!$B97,AllPublicationData!$B:$B,'Publication Table (%)'!F$7)))))))</f>
        <v>9.2077087794432549E-2</v>
      </c>
      <c r="G97" s="96">
        <f>IF('Publication Table (%)'!$C$5="All Cancelled Operations",
IFERROR(SUMIFS(AllPublicationData!$F:$F,AllPublicationData!$A:$A,'Publication Table (%)'!$B97,AllPublicationData!$B:$B,'Publication Table (%)'!$C$4,AllPublicationData!$D:$D,'Publication Table (%)'!G$7)/
SUMIFS(AllPublicationData!$E:$E,AllPublicationData!$A:$A,'Publication Table (%)'!$B97,AllPublicationData!$B:$B,'Publication Table (%)'!$C$4,AllPublicationData!$D:$D,'Publication Table (%)'!G$7),
SUMIFS(AllPublicationData!$F:$F,AllPublicationData!$A:$A,'Publication Table (%)'!$B97,AllPublicationData!$B:$B,'Publication Table (%)'!G$7)/
SUMIFS(AllPublicationData!$E:$E,AllPublicationData!$A:$A,'Publication Table (%)'!$B97,AllPublicationData!$B:$B,'Publication Table (%)'!G$7)),
IF('Publication Table (%)'!$C$5="Operations cancelled by patient",
IFERROR(SUMIFS(AllPublicationData!$G:$G,AllPublicationData!$A:$A,'Publication Table (%)'!$B97,AllPublicationData!$B:$B,'Publication Table (%)'!$C$4,AllPublicationData!$D:$D,'Publication Table (%)'!G$7)/
SUMIFS(AllPublicationData!$E:$E,AllPublicationData!$A:$A,'Publication Table (%)'!$B97,AllPublicationData!$B:$B,'Publication Table (%)'!$C$4,AllPublicationData!$D:$D,'Publication Table (%)'!G$7),
SUMIFS(AllPublicationData!$G:$G,AllPublicationData!$A:$A,'Publication Table (%)'!$B97,AllPublicationData!$B:$B,'Publication Table (%)'!G$7)/
SUMIFS(AllPublicationData!$E:$E,AllPublicationData!$A:$A,'Publication Table (%)'!$B97,AllPublicationData!$B:$B,'Publication Table (%)'!G$7)),
IF('Publication Table (%)'!$C$5="Operations cancelled for clinical reasons",
IFERROR(SUMIFS(AllPublicationData!$H:$H,AllPublicationData!$A:$A,'Publication Table (%)'!$B97,AllPublicationData!$B:$B,'Publication Table (%)'!$C$4,AllPublicationData!$D:$D,'Publication Table (%)'!G$7)/
SUMIFS(AllPublicationData!$E:$E,AllPublicationData!$A:$A,'Publication Table (%)'!$B97,AllPublicationData!$B:$B,'Publication Table (%)'!$C$4,AllPublicationData!$D:$D,'Publication Table (%)'!G$7),
SUMIFS(AllPublicationData!$H:$H,AllPublicationData!$A:$A,'Publication Table (%)'!$B97,AllPublicationData!$B:$B,'Publication Table (%)'!G$7)/
SUMIFS(AllPublicationData!$E:$E,AllPublicationData!$A:$A,'Publication Table (%)'!$B97,AllPublicationData!$B:$B,'Publication Table (%)'!G$7)),
IF('Publication Table (%)'!$C$5="Operations cancelled for non-clinical/capacity reasons",
IFERROR(SUMIFS(AllPublicationData!$I:$I,AllPublicationData!$A:$A,'Publication Table (%)'!$B97,AllPublicationData!$B:$B,'Publication Table (%)'!$C$4,AllPublicationData!$D:$D,'Publication Table (%)'!G$7)/
SUMIFS(AllPublicationData!$E:$E,AllPublicationData!$A:$A,'Publication Table (%)'!$B97,AllPublicationData!$B:$B,'Publication Table (%)'!$C$4,AllPublicationData!$D:$D,'Publication Table (%)'!G$7),
SUMIFS(AllPublicationData!$I:$I,AllPublicationData!$A:$A,'Publication Table (%)'!$B97,AllPublicationData!$B:$B,'Publication Table (%)'!G$7)/
SUMIFS(AllPublicationData!$E:$E,AllPublicationData!$A:$A,'Publication Table (%)'!$B97,AllPublicationData!$B:$B,'Publication Table (%)'!G$7)),
IF('Publication Table (%)'!$C$5="Cancellations for other reasons",
IFERROR(SUMIFS(AllPublicationData!$J:$J,AllPublicationData!$A:$A,'Publication Table (%)'!$B97,AllPublicationData!$B:$B,'Publication Table (%)'!$C$4,AllPublicationData!$D:$D,'Publication Table (%)'!G$7)/
SUMIFS(AllPublicationData!$E:$E,AllPublicationData!$A:$A,'Publication Table (%)'!$B97,AllPublicationData!$B:$B,'Publication Table (%)'!$C$4,AllPublicationData!$D:$D,'Publication Table (%)'!G$7),
SUMIFS(AllPublicationData!$J:$J,AllPublicationData!$A:$A,'Publication Table (%)'!$B97,AllPublicationData!$B:$B,'Publication Table (%)'!G$7)/
SUMIFS(AllPublicationData!$E:$E,AllPublicationData!$A:$A,'Publication Table (%)'!$B97,AllPublicationData!$B:$B,'Publication Table (%)'!G$7)))))))</f>
        <v>7.9575596816976124E-2</v>
      </c>
      <c r="H97" s="96">
        <f>IF('Publication Table (%)'!$C$5="All Cancelled Operations",
IFERROR(SUMIFS(AllPublicationData!$F:$F,AllPublicationData!$A:$A,'Publication Table (%)'!$B97,AllPublicationData!$B:$B,'Publication Table (%)'!$C$4,AllPublicationData!$D:$D,'Publication Table (%)'!H$7)/
SUMIFS(AllPublicationData!$E:$E,AllPublicationData!$A:$A,'Publication Table (%)'!$B97,AllPublicationData!$B:$B,'Publication Table (%)'!$C$4,AllPublicationData!$D:$D,'Publication Table (%)'!H$7),
SUMIFS(AllPublicationData!$F:$F,AllPublicationData!$A:$A,'Publication Table (%)'!$B97,AllPublicationData!$B:$B,'Publication Table (%)'!H$7)/
SUMIFS(AllPublicationData!$E:$E,AllPublicationData!$A:$A,'Publication Table (%)'!$B97,AllPublicationData!$B:$B,'Publication Table (%)'!H$7)),
IF('Publication Table (%)'!$C$5="Operations cancelled by patient",
IFERROR(SUMIFS(AllPublicationData!$G:$G,AllPublicationData!$A:$A,'Publication Table (%)'!$B97,AllPublicationData!$B:$B,'Publication Table (%)'!$C$4,AllPublicationData!$D:$D,'Publication Table (%)'!H$7)/
SUMIFS(AllPublicationData!$E:$E,AllPublicationData!$A:$A,'Publication Table (%)'!$B97,AllPublicationData!$B:$B,'Publication Table (%)'!$C$4,AllPublicationData!$D:$D,'Publication Table (%)'!H$7),
SUMIFS(AllPublicationData!$G:$G,AllPublicationData!$A:$A,'Publication Table (%)'!$B97,AllPublicationData!$B:$B,'Publication Table (%)'!H$7)/
SUMIFS(AllPublicationData!$E:$E,AllPublicationData!$A:$A,'Publication Table (%)'!$B97,AllPublicationData!$B:$B,'Publication Table (%)'!H$7)),
IF('Publication Table (%)'!$C$5="Operations cancelled for clinical reasons",
IFERROR(SUMIFS(AllPublicationData!$H:$H,AllPublicationData!$A:$A,'Publication Table (%)'!$B97,AllPublicationData!$B:$B,'Publication Table (%)'!$C$4,AllPublicationData!$D:$D,'Publication Table (%)'!H$7)/
SUMIFS(AllPublicationData!$E:$E,AllPublicationData!$A:$A,'Publication Table (%)'!$B97,AllPublicationData!$B:$B,'Publication Table (%)'!$C$4,AllPublicationData!$D:$D,'Publication Table (%)'!H$7),
SUMIFS(AllPublicationData!$H:$H,AllPublicationData!$A:$A,'Publication Table (%)'!$B97,AllPublicationData!$B:$B,'Publication Table (%)'!H$7)/
SUMIFS(AllPublicationData!$E:$E,AllPublicationData!$A:$A,'Publication Table (%)'!$B97,AllPublicationData!$B:$B,'Publication Table (%)'!H$7)),
IF('Publication Table (%)'!$C$5="Operations cancelled for non-clinical/capacity reasons",
IFERROR(SUMIFS(AllPublicationData!$I:$I,AllPublicationData!$A:$A,'Publication Table (%)'!$B97,AllPublicationData!$B:$B,'Publication Table (%)'!$C$4,AllPublicationData!$D:$D,'Publication Table (%)'!H$7)/
SUMIFS(AllPublicationData!$E:$E,AllPublicationData!$A:$A,'Publication Table (%)'!$B97,AllPublicationData!$B:$B,'Publication Table (%)'!$C$4,AllPublicationData!$D:$D,'Publication Table (%)'!H$7),
SUMIFS(AllPublicationData!$I:$I,AllPublicationData!$A:$A,'Publication Table (%)'!$B97,AllPublicationData!$B:$B,'Publication Table (%)'!H$7)/
SUMIFS(AllPublicationData!$E:$E,AllPublicationData!$A:$A,'Publication Table (%)'!$B97,AllPublicationData!$B:$B,'Publication Table (%)'!H$7)),
IF('Publication Table (%)'!$C$5="Cancellations for other reasons",
IFERROR(SUMIFS(AllPublicationData!$J:$J,AllPublicationData!$A:$A,'Publication Table (%)'!$B97,AllPublicationData!$B:$B,'Publication Table (%)'!$C$4,AllPublicationData!$D:$D,'Publication Table (%)'!H$7)/
SUMIFS(AllPublicationData!$E:$E,AllPublicationData!$A:$A,'Publication Table (%)'!$B97,AllPublicationData!$B:$B,'Publication Table (%)'!$C$4,AllPublicationData!$D:$D,'Publication Table (%)'!H$7),
SUMIFS(AllPublicationData!$J:$J,AllPublicationData!$A:$A,'Publication Table (%)'!$B97,AllPublicationData!$B:$B,'Publication Table (%)'!H$7)/
SUMIFS(AllPublicationData!$E:$E,AllPublicationData!$A:$A,'Publication Table (%)'!$B97,AllPublicationData!$B:$B,'Publication Table (%)'!H$7)))))))</f>
        <v>8.9337175792507204E-2</v>
      </c>
      <c r="I97" s="96">
        <f>IF('Publication Table (%)'!$C$5="All Cancelled Operations",
IFERROR(SUMIFS(AllPublicationData!$F:$F,AllPublicationData!$A:$A,'Publication Table (%)'!$B97,AllPublicationData!$B:$B,'Publication Table (%)'!$C$4,AllPublicationData!$D:$D,'Publication Table (%)'!I$7)/
SUMIFS(AllPublicationData!$E:$E,AllPublicationData!$A:$A,'Publication Table (%)'!$B97,AllPublicationData!$B:$B,'Publication Table (%)'!$C$4,AllPublicationData!$D:$D,'Publication Table (%)'!I$7),
SUMIFS(AllPublicationData!$F:$F,AllPublicationData!$A:$A,'Publication Table (%)'!$B97,AllPublicationData!$B:$B,'Publication Table (%)'!I$7)/
SUMIFS(AllPublicationData!$E:$E,AllPublicationData!$A:$A,'Publication Table (%)'!$B97,AllPublicationData!$B:$B,'Publication Table (%)'!I$7)),
IF('Publication Table (%)'!$C$5="Operations cancelled by patient",
IFERROR(SUMIFS(AllPublicationData!$G:$G,AllPublicationData!$A:$A,'Publication Table (%)'!$B97,AllPublicationData!$B:$B,'Publication Table (%)'!$C$4,AllPublicationData!$D:$D,'Publication Table (%)'!I$7)/
SUMIFS(AllPublicationData!$E:$E,AllPublicationData!$A:$A,'Publication Table (%)'!$B97,AllPublicationData!$B:$B,'Publication Table (%)'!$C$4,AllPublicationData!$D:$D,'Publication Table (%)'!I$7),
SUMIFS(AllPublicationData!$G:$G,AllPublicationData!$A:$A,'Publication Table (%)'!$B97,AllPublicationData!$B:$B,'Publication Table (%)'!I$7)/
SUMIFS(AllPublicationData!$E:$E,AllPublicationData!$A:$A,'Publication Table (%)'!$B97,AllPublicationData!$B:$B,'Publication Table (%)'!I$7)),
IF('Publication Table (%)'!$C$5="Operations cancelled for clinical reasons",
IFERROR(SUMIFS(AllPublicationData!$H:$H,AllPublicationData!$A:$A,'Publication Table (%)'!$B97,AllPublicationData!$B:$B,'Publication Table (%)'!$C$4,AllPublicationData!$D:$D,'Publication Table (%)'!I$7)/
SUMIFS(AllPublicationData!$E:$E,AllPublicationData!$A:$A,'Publication Table (%)'!$B97,AllPublicationData!$B:$B,'Publication Table (%)'!$C$4,AllPublicationData!$D:$D,'Publication Table (%)'!I$7),
SUMIFS(AllPublicationData!$H:$H,AllPublicationData!$A:$A,'Publication Table (%)'!$B97,AllPublicationData!$B:$B,'Publication Table (%)'!I$7)/
SUMIFS(AllPublicationData!$E:$E,AllPublicationData!$A:$A,'Publication Table (%)'!$B97,AllPublicationData!$B:$B,'Publication Table (%)'!I$7)),
IF('Publication Table (%)'!$C$5="Operations cancelled for non-clinical/capacity reasons",
IFERROR(SUMIFS(AllPublicationData!$I:$I,AllPublicationData!$A:$A,'Publication Table (%)'!$B97,AllPublicationData!$B:$B,'Publication Table (%)'!$C$4,AllPublicationData!$D:$D,'Publication Table (%)'!I$7)/
SUMIFS(AllPublicationData!$E:$E,AllPublicationData!$A:$A,'Publication Table (%)'!$B97,AllPublicationData!$B:$B,'Publication Table (%)'!$C$4,AllPublicationData!$D:$D,'Publication Table (%)'!I$7),
SUMIFS(AllPublicationData!$I:$I,AllPublicationData!$A:$A,'Publication Table (%)'!$B97,AllPublicationData!$B:$B,'Publication Table (%)'!I$7)/
SUMIFS(AllPublicationData!$E:$E,AllPublicationData!$A:$A,'Publication Table (%)'!$B97,AllPublicationData!$B:$B,'Publication Table (%)'!I$7)),
IF('Publication Table (%)'!$C$5="Cancellations for other reasons",
IFERROR(SUMIFS(AllPublicationData!$J:$J,AllPublicationData!$A:$A,'Publication Table (%)'!$B97,AllPublicationData!$B:$B,'Publication Table (%)'!$C$4,AllPublicationData!$D:$D,'Publication Table (%)'!I$7)/
SUMIFS(AllPublicationData!$E:$E,AllPublicationData!$A:$A,'Publication Table (%)'!$B97,AllPublicationData!$B:$B,'Publication Table (%)'!$C$4,AllPublicationData!$D:$D,'Publication Table (%)'!I$7),
SUMIFS(AllPublicationData!$J:$J,AllPublicationData!$A:$A,'Publication Table (%)'!$B97,AllPublicationData!$B:$B,'Publication Table (%)'!I$7)/
SUMIFS(AllPublicationData!$E:$E,AllPublicationData!$A:$A,'Publication Table (%)'!$B97,AllPublicationData!$B:$B,'Publication Table (%)'!I$7)))))))</f>
        <v>0.11745244003308519</v>
      </c>
      <c r="J97" s="96">
        <f>IF('Publication Table (%)'!$C$5="All Cancelled Operations",
IFERROR(SUMIFS(AllPublicationData!$F:$F,AllPublicationData!$A:$A,'Publication Table (%)'!$B97,AllPublicationData!$B:$B,'Publication Table (%)'!$C$4,AllPublicationData!$D:$D,'Publication Table (%)'!J$7)/
SUMIFS(AllPublicationData!$E:$E,AllPublicationData!$A:$A,'Publication Table (%)'!$B97,AllPublicationData!$B:$B,'Publication Table (%)'!$C$4,AllPublicationData!$D:$D,'Publication Table (%)'!J$7),
SUMIFS(AllPublicationData!$F:$F,AllPublicationData!$A:$A,'Publication Table (%)'!$B97,AllPublicationData!$B:$B,'Publication Table (%)'!J$7)/
SUMIFS(AllPublicationData!$E:$E,AllPublicationData!$A:$A,'Publication Table (%)'!$B97,AllPublicationData!$B:$B,'Publication Table (%)'!J$7)),
IF('Publication Table (%)'!$C$5="Operations cancelled by patient",
IFERROR(SUMIFS(AllPublicationData!$G:$G,AllPublicationData!$A:$A,'Publication Table (%)'!$B97,AllPublicationData!$B:$B,'Publication Table (%)'!$C$4,AllPublicationData!$D:$D,'Publication Table (%)'!J$7)/
SUMIFS(AllPublicationData!$E:$E,AllPublicationData!$A:$A,'Publication Table (%)'!$B97,AllPublicationData!$B:$B,'Publication Table (%)'!$C$4,AllPublicationData!$D:$D,'Publication Table (%)'!J$7),
SUMIFS(AllPublicationData!$G:$G,AllPublicationData!$A:$A,'Publication Table (%)'!$B97,AllPublicationData!$B:$B,'Publication Table (%)'!J$7)/
SUMIFS(AllPublicationData!$E:$E,AllPublicationData!$A:$A,'Publication Table (%)'!$B97,AllPublicationData!$B:$B,'Publication Table (%)'!J$7)),
IF('Publication Table (%)'!$C$5="Operations cancelled for clinical reasons",
IFERROR(SUMIFS(AllPublicationData!$H:$H,AllPublicationData!$A:$A,'Publication Table (%)'!$B97,AllPublicationData!$B:$B,'Publication Table (%)'!$C$4,AllPublicationData!$D:$D,'Publication Table (%)'!J$7)/
SUMIFS(AllPublicationData!$E:$E,AllPublicationData!$A:$A,'Publication Table (%)'!$B97,AllPublicationData!$B:$B,'Publication Table (%)'!$C$4,AllPublicationData!$D:$D,'Publication Table (%)'!J$7),
SUMIFS(AllPublicationData!$H:$H,AllPublicationData!$A:$A,'Publication Table (%)'!$B97,AllPublicationData!$B:$B,'Publication Table (%)'!J$7)/
SUMIFS(AllPublicationData!$E:$E,AllPublicationData!$A:$A,'Publication Table (%)'!$B97,AllPublicationData!$B:$B,'Publication Table (%)'!J$7)),
IF('Publication Table (%)'!$C$5="Operations cancelled for non-clinical/capacity reasons",
IFERROR(SUMIFS(AllPublicationData!$I:$I,AllPublicationData!$A:$A,'Publication Table (%)'!$B97,AllPublicationData!$B:$B,'Publication Table (%)'!$C$4,AllPublicationData!$D:$D,'Publication Table (%)'!J$7)/
SUMIFS(AllPublicationData!$E:$E,AllPublicationData!$A:$A,'Publication Table (%)'!$B97,AllPublicationData!$B:$B,'Publication Table (%)'!$C$4,AllPublicationData!$D:$D,'Publication Table (%)'!J$7),
SUMIFS(AllPublicationData!$I:$I,AllPublicationData!$A:$A,'Publication Table (%)'!$B97,AllPublicationData!$B:$B,'Publication Table (%)'!J$7)/
SUMIFS(AllPublicationData!$E:$E,AllPublicationData!$A:$A,'Publication Table (%)'!$B97,AllPublicationData!$B:$B,'Publication Table (%)'!J$7)),
IF('Publication Table (%)'!$C$5="Cancellations for other reasons",
IFERROR(SUMIFS(AllPublicationData!$J:$J,AllPublicationData!$A:$A,'Publication Table (%)'!$B97,AllPublicationData!$B:$B,'Publication Table (%)'!$C$4,AllPublicationData!$D:$D,'Publication Table (%)'!J$7)/
SUMIFS(AllPublicationData!$E:$E,AllPublicationData!$A:$A,'Publication Table (%)'!$B97,AllPublicationData!$B:$B,'Publication Table (%)'!$C$4,AllPublicationData!$D:$D,'Publication Table (%)'!J$7),
SUMIFS(AllPublicationData!$J:$J,AllPublicationData!$A:$A,'Publication Table (%)'!$B97,AllPublicationData!$B:$B,'Publication Table (%)'!J$7)/
SUMIFS(AllPublicationData!$E:$E,AllPublicationData!$A:$A,'Publication Table (%)'!$B97,AllPublicationData!$B:$B,'Publication Table (%)'!J$7)))))))</f>
        <v>8.8414634146341459E-2</v>
      </c>
      <c r="K97" s="96">
        <f>IF('Publication Table (%)'!$C$5="All Cancelled Operations",
IFERROR(SUMIFS(AllPublicationData!$F:$F,AllPublicationData!$A:$A,'Publication Table (%)'!$B97,AllPublicationData!$B:$B,'Publication Table (%)'!$C$4,AllPublicationData!$D:$D,'Publication Table (%)'!K$7)/
SUMIFS(AllPublicationData!$E:$E,AllPublicationData!$A:$A,'Publication Table (%)'!$B97,AllPublicationData!$B:$B,'Publication Table (%)'!$C$4,AllPublicationData!$D:$D,'Publication Table (%)'!K$7),
SUMIFS(AllPublicationData!$F:$F,AllPublicationData!$A:$A,'Publication Table (%)'!$B97,AllPublicationData!$B:$B,'Publication Table (%)'!K$7)/
SUMIFS(AllPublicationData!$E:$E,AllPublicationData!$A:$A,'Publication Table (%)'!$B97,AllPublicationData!$B:$B,'Publication Table (%)'!K$7)),
IF('Publication Table (%)'!$C$5="Operations cancelled by patient",
IFERROR(SUMIFS(AllPublicationData!$G:$G,AllPublicationData!$A:$A,'Publication Table (%)'!$B97,AllPublicationData!$B:$B,'Publication Table (%)'!$C$4,AllPublicationData!$D:$D,'Publication Table (%)'!K$7)/
SUMIFS(AllPublicationData!$E:$E,AllPublicationData!$A:$A,'Publication Table (%)'!$B97,AllPublicationData!$B:$B,'Publication Table (%)'!$C$4,AllPublicationData!$D:$D,'Publication Table (%)'!K$7),
SUMIFS(AllPublicationData!$G:$G,AllPublicationData!$A:$A,'Publication Table (%)'!$B97,AllPublicationData!$B:$B,'Publication Table (%)'!K$7)/
SUMIFS(AllPublicationData!$E:$E,AllPublicationData!$A:$A,'Publication Table (%)'!$B97,AllPublicationData!$B:$B,'Publication Table (%)'!K$7)),
IF('Publication Table (%)'!$C$5="Operations cancelled for clinical reasons",
IFERROR(SUMIFS(AllPublicationData!$H:$H,AllPublicationData!$A:$A,'Publication Table (%)'!$B97,AllPublicationData!$B:$B,'Publication Table (%)'!$C$4,AllPublicationData!$D:$D,'Publication Table (%)'!K$7)/
SUMIFS(AllPublicationData!$E:$E,AllPublicationData!$A:$A,'Publication Table (%)'!$B97,AllPublicationData!$B:$B,'Publication Table (%)'!$C$4,AllPublicationData!$D:$D,'Publication Table (%)'!K$7),
SUMIFS(AllPublicationData!$H:$H,AllPublicationData!$A:$A,'Publication Table (%)'!$B97,AllPublicationData!$B:$B,'Publication Table (%)'!K$7)/
SUMIFS(AllPublicationData!$E:$E,AllPublicationData!$A:$A,'Publication Table (%)'!$B97,AllPublicationData!$B:$B,'Publication Table (%)'!K$7)),
IF('Publication Table (%)'!$C$5="Operations cancelled for non-clinical/capacity reasons",
IFERROR(SUMIFS(AllPublicationData!$I:$I,AllPublicationData!$A:$A,'Publication Table (%)'!$B97,AllPublicationData!$B:$B,'Publication Table (%)'!$C$4,AllPublicationData!$D:$D,'Publication Table (%)'!K$7)/
SUMIFS(AllPublicationData!$E:$E,AllPublicationData!$A:$A,'Publication Table (%)'!$B97,AllPublicationData!$B:$B,'Publication Table (%)'!$C$4,AllPublicationData!$D:$D,'Publication Table (%)'!K$7),
SUMIFS(AllPublicationData!$I:$I,AllPublicationData!$A:$A,'Publication Table (%)'!$B97,AllPublicationData!$B:$B,'Publication Table (%)'!K$7)/
SUMIFS(AllPublicationData!$E:$E,AllPublicationData!$A:$A,'Publication Table (%)'!$B97,AllPublicationData!$B:$B,'Publication Table (%)'!K$7)),
IF('Publication Table (%)'!$C$5="Cancellations for other reasons",
IFERROR(SUMIFS(AllPublicationData!$J:$J,AllPublicationData!$A:$A,'Publication Table (%)'!$B97,AllPublicationData!$B:$B,'Publication Table (%)'!$C$4,AllPublicationData!$D:$D,'Publication Table (%)'!K$7)/
SUMIFS(AllPublicationData!$E:$E,AllPublicationData!$A:$A,'Publication Table (%)'!$B97,AllPublicationData!$B:$B,'Publication Table (%)'!$C$4,AllPublicationData!$D:$D,'Publication Table (%)'!K$7),
SUMIFS(AllPublicationData!$J:$J,AllPublicationData!$A:$A,'Publication Table (%)'!$B97,AllPublicationData!$B:$B,'Publication Table (%)'!K$7)/
SUMIFS(AllPublicationData!$E:$E,AllPublicationData!$A:$A,'Publication Table (%)'!$B97,AllPublicationData!$B:$B,'Publication Table (%)'!K$7)))))))</f>
        <v>9.7873900293255128E-2</v>
      </c>
      <c r="L97" s="96">
        <f>IF('Publication Table (%)'!$C$5="All Cancelled Operations",
IFERROR(SUMIFS(AllPublicationData!$F:$F,AllPublicationData!$A:$A,'Publication Table (%)'!$B97,AllPublicationData!$B:$B,'Publication Table (%)'!$C$4,AllPublicationData!$D:$D,'Publication Table (%)'!L$7)/
SUMIFS(AllPublicationData!$E:$E,AllPublicationData!$A:$A,'Publication Table (%)'!$B97,AllPublicationData!$B:$B,'Publication Table (%)'!$C$4,AllPublicationData!$D:$D,'Publication Table (%)'!L$7),
SUMIFS(AllPublicationData!$F:$F,AllPublicationData!$A:$A,'Publication Table (%)'!$B97,AllPublicationData!$B:$B,'Publication Table (%)'!L$7)/
SUMIFS(AllPublicationData!$E:$E,AllPublicationData!$A:$A,'Publication Table (%)'!$B97,AllPublicationData!$B:$B,'Publication Table (%)'!L$7)),
IF('Publication Table (%)'!$C$5="Operations cancelled by patient",
IFERROR(SUMIFS(AllPublicationData!$G:$G,AllPublicationData!$A:$A,'Publication Table (%)'!$B97,AllPublicationData!$B:$B,'Publication Table (%)'!$C$4,AllPublicationData!$D:$D,'Publication Table (%)'!L$7)/
SUMIFS(AllPublicationData!$E:$E,AllPublicationData!$A:$A,'Publication Table (%)'!$B97,AllPublicationData!$B:$B,'Publication Table (%)'!$C$4,AllPublicationData!$D:$D,'Publication Table (%)'!L$7),
SUMIFS(AllPublicationData!$G:$G,AllPublicationData!$A:$A,'Publication Table (%)'!$B97,AllPublicationData!$B:$B,'Publication Table (%)'!L$7)/
SUMIFS(AllPublicationData!$E:$E,AllPublicationData!$A:$A,'Publication Table (%)'!$B97,AllPublicationData!$B:$B,'Publication Table (%)'!L$7)),
IF('Publication Table (%)'!$C$5="Operations cancelled for clinical reasons",
IFERROR(SUMIFS(AllPublicationData!$H:$H,AllPublicationData!$A:$A,'Publication Table (%)'!$B97,AllPublicationData!$B:$B,'Publication Table (%)'!$C$4,AllPublicationData!$D:$D,'Publication Table (%)'!L$7)/
SUMIFS(AllPublicationData!$E:$E,AllPublicationData!$A:$A,'Publication Table (%)'!$B97,AllPublicationData!$B:$B,'Publication Table (%)'!$C$4,AllPublicationData!$D:$D,'Publication Table (%)'!L$7),
SUMIFS(AllPublicationData!$H:$H,AllPublicationData!$A:$A,'Publication Table (%)'!$B97,AllPublicationData!$B:$B,'Publication Table (%)'!L$7)/
SUMIFS(AllPublicationData!$E:$E,AllPublicationData!$A:$A,'Publication Table (%)'!$B97,AllPublicationData!$B:$B,'Publication Table (%)'!L$7)),
IF('Publication Table (%)'!$C$5="Operations cancelled for non-clinical/capacity reasons",
IFERROR(SUMIFS(AllPublicationData!$I:$I,AllPublicationData!$A:$A,'Publication Table (%)'!$B97,AllPublicationData!$B:$B,'Publication Table (%)'!$C$4,AllPublicationData!$D:$D,'Publication Table (%)'!L$7)/
SUMIFS(AllPublicationData!$E:$E,AllPublicationData!$A:$A,'Publication Table (%)'!$B97,AllPublicationData!$B:$B,'Publication Table (%)'!$C$4,AllPublicationData!$D:$D,'Publication Table (%)'!L$7),
SUMIFS(AllPublicationData!$I:$I,AllPublicationData!$A:$A,'Publication Table (%)'!$B97,AllPublicationData!$B:$B,'Publication Table (%)'!L$7)/
SUMIFS(AllPublicationData!$E:$E,AllPublicationData!$A:$A,'Publication Table (%)'!$B97,AllPublicationData!$B:$B,'Publication Table (%)'!L$7)),
IF('Publication Table (%)'!$C$5="Cancellations for other reasons",
IFERROR(SUMIFS(AllPublicationData!$J:$J,AllPublicationData!$A:$A,'Publication Table (%)'!$B97,AllPublicationData!$B:$B,'Publication Table (%)'!$C$4,AllPublicationData!$D:$D,'Publication Table (%)'!L$7)/
SUMIFS(AllPublicationData!$E:$E,AllPublicationData!$A:$A,'Publication Table (%)'!$B97,AllPublicationData!$B:$B,'Publication Table (%)'!$C$4,AllPublicationData!$D:$D,'Publication Table (%)'!L$7),
SUMIFS(AllPublicationData!$J:$J,AllPublicationData!$A:$A,'Publication Table (%)'!$B97,AllPublicationData!$B:$B,'Publication Table (%)'!L$7)/
SUMIFS(AllPublicationData!$E:$E,AllPublicationData!$A:$A,'Publication Table (%)'!$B97,AllPublicationData!$B:$B,'Publication Table (%)'!L$7)))))))</f>
        <v>9.8846523550144186E-2</v>
      </c>
      <c r="M97" s="96">
        <f>IF('Publication Table (%)'!$C$5="All Cancelled Operations",
IFERROR(SUMIFS(AllPublicationData!$F:$F,AllPublicationData!$A:$A,'Publication Table (%)'!$B97,AllPublicationData!$B:$B,'Publication Table (%)'!$C$4,AllPublicationData!$D:$D,'Publication Table (%)'!M$7)/
SUMIFS(AllPublicationData!$E:$E,AllPublicationData!$A:$A,'Publication Table (%)'!$B97,AllPublicationData!$B:$B,'Publication Table (%)'!$C$4,AllPublicationData!$D:$D,'Publication Table (%)'!M$7),
SUMIFS(AllPublicationData!$F:$F,AllPublicationData!$A:$A,'Publication Table (%)'!$B97,AllPublicationData!$B:$B,'Publication Table (%)'!M$7)/
SUMIFS(AllPublicationData!$E:$E,AllPublicationData!$A:$A,'Publication Table (%)'!$B97,AllPublicationData!$B:$B,'Publication Table (%)'!M$7)),
IF('Publication Table (%)'!$C$5="Operations cancelled by patient",
IFERROR(SUMIFS(AllPublicationData!$G:$G,AllPublicationData!$A:$A,'Publication Table (%)'!$B97,AllPublicationData!$B:$B,'Publication Table (%)'!$C$4,AllPublicationData!$D:$D,'Publication Table (%)'!M$7)/
SUMIFS(AllPublicationData!$E:$E,AllPublicationData!$A:$A,'Publication Table (%)'!$B97,AllPublicationData!$B:$B,'Publication Table (%)'!$C$4,AllPublicationData!$D:$D,'Publication Table (%)'!M$7),
SUMIFS(AllPublicationData!$G:$G,AllPublicationData!$A:$A,'Publication Table (%)'!$B97,AllPublicationData!$B:$B,'Publication Table (%)'!M$7)/
SUMIFS(AllPublicationData!$E:$E,AllPublicationData!$A:$A,'Publication Table (%)'!$B97,AllPublicationData!$B:$B,'Publication Table (%)'!M$7)),
IF('Publication Table (%)'!$C$5="Operations cancelled for clinical reasons",
IFERROR(SUMIFS(AllPublicationData!$H:$H,AllPublicationData!$A:$A,'Publication Table (%)'!$B97,AllPublicationData!$B:$B,'Publication Table (%)'!$C$4,AllPublicationData!$D:$D,'Publication Table (%)'!M$7)/
SUMIFS(AllPublicationData!$E:$E,AllPublicationData!$A:$A,'Publication Table (%)'!$B97,AllPublicationData!$B:$B,'Publication Table (%)'!$C$4,AllPublicationData!$D:$D,'Publication Table (%)'!M$7),
SUMIFS(AllPublicationData!$H:$H,AllPublicationData!$A:$A,'Publication Table (%)'!$B97,AllPublicationData!$B:$B,'Publication Table (%)'!M$7)/
SUMIFS(AllPublicationData!$E:$E,AllPublicationData!$A:$A,'Publication Table (%)'!$B97,AllPublicationData!$B:$B,'Publication Table (%)'!M$7)),
IF('Publication Table (%)'!$C$5="Operations cancelled for non-clinical/capacity reasons",
IFERROR(SUMIFS(AllPublicationData!$I:$I,AllPublicationData!$A:$A,'Publication Table (%)'!$B97,AllPublicationData!$B:$B,'Publication Table (%)'!$C$4,AllPublicationData!$D:$D,'Publication Table (%)'!M$7)/
SUMIFS(AllPublicationData!$E:$E,AllPublicationData!$A:$A,'Publication Table (%)'!$B97,AllPublicationData!$B:$B,'Publication Table (%)'!$C$4,AllPublicationData!$D:$D,'Publication Table (%)'!M$7),
SUMIFS(AllPublicationData!$I:$I,AllPublicationData!$A:$A,'Publication Table (%)'!$B97,AllPublicationData!$B:$B,'Publication Table (%)'!M$7)/
SUMIFS(AllPublicationData!$E:$E,AllPublicationData!$A:$A,'Publication Table (%)'!$B97,AllPublicationData!$B:$B,'Publication Table (%)'!M$7)),
IF('Publication Table (%)'!$C$5="Cancellations for other reasons",
IFERROR(SUMIFS(AllPublicationData!$J:$J,AllPublicationData!$A:$A,'Publication Table (%)'!$B97,AllPublicationData!$B:$B,'Publication Table (%)'!$C$4,AllPublicationData!$D:$D,'Publication Table (%)'!M$7)/
SUMIFS(AllPublicationData!$E:$E,AllPublicationData!$A:$A,'Publication Table (%)'!$B97,AllPublicationData!$B:$B,'Publication Table (%)'!$C$4,AllPublicationData!$D:$D,'Publication Table (%)'!M$7),
SUMIFS(AllPublicationData!$J:$J,AllPublicationData!$A:$A,'Publication Table (%)'!$B97,AllPublicationData!$B:$B,'Publication Table (%)'!M$7)/
SUMIFS(AllPublicationData!$E:$E,AllPublicationData!$A:$A,'Publication Table (%)'!$B97,AllPublicationData!$B:$B,'Publication Table (%)'!M$7)))))))</f>
        <v>0.1895910780669145</v>
      </c>
      <c r="N97" s="96">
        <f>IF('Publication Table (%)'!$C$5="All Cancelled Operations",
IFERROR(SUMIFS(AllPublicationData!$F:$F,AllPublicationData!$A:$A,'Publication Table (%)'!$B97,AllPublicationData!$B:$B,'Publication Table (%)'!$C$4,AllPublicationData!$D:$D,'Publication Table (%)'!N$7)/
SUMIFS(AllPublicationData!$E:$E,AllPublicationData!$A:$A,'Publication Table (%)'!$B97,AllPublicationData!$B:$B,'Publication Table (%)'!$C$4,AllPublicationData!$D:$D,'Publication Table (%)'!N$7),
SUMIFS(AllPublicationData!$F:$F,AllPublicationData!$A:$A,'Publication Table (%)'!$B97,AllPublicationData!$B:$B,'Publication Table (%)'!N$7)/
SUMIFS(AllPublicationData!$E:$E,AllPublicationData!$A:$A,'Publication Table (%)'!$B97,AllPublicationData!$B:$B,'Publication Table (%)'!N$7)),
IF('Publication Table (%)'!$C$5="Operations cancelled by patient",
IFERROR(SUMIFS(AllPublicationData!$G:$G,AllPublicationData!$A:$A,'Publication Table (%)'!$B97,AllPublicationData!$B:$B,'Publication Table (%)'!$C$4,AllPublicationData!$D:$D,'Publication Table (%)'!N$7)/
SUMIFS(AllPublicationData!$E:$E,AllPublicationData!$A:$A,'Publication Table (%)'!$B97,AllPublicationData!$B:$B,'Publication Table (%)'!$C$4,AllPublicationData!$D:$D,'Publication Table (%)'!N$7),
SUMIFS(AllPublicationData!$G:$G,AllPublicationData!$A:$A,'Publication Table (%)'!$B97,AllPublicationData!$B:$B,'Publication Table (%)'!N$7)/
SUMIFS(AllPublicationData!$E:$E,AllPublicationData!$A:$A,'Publication Table (%)'!$B97,AllPublicationData!$B:$B,'Publication Table (%)'!N$7)),
IF('Publication Table (%)'!$C$5="Operations cancelled for clinical reasons",
IFERROR(SUMIFS(AllPublicationData!$H:$H,AllPublicationData!$A:$A,'Publication Table (%)'!$B97,AllPublicationData!$B:$B,'Publication Table (%)'!$C$4,AllPublicationData!$D:$D,'Publication Table (%)'!N$7)/
SUMIFS(AllPublicationData!$E:$E,AllPublicationData!$A:$A,'Publication Table (%)'!$B97,AllPublicationData!$B:$B,'Publication Table (%)'!$C$4,AllPublicationData!$D:$D,'Publication Table (%)'!N$7),
SUMIFS(AllPublicationData!$H:$H,AllPublicationData!$A:$A,'Publication Table (%)'!$B97,AllPublicationData!$B:$B,'Publication Table (%)'!N$7)/
SUMIFS(AllPublicationData!$E:$E,AllPublicationData!$A:$A,'Publication Table (%)'!$B97,AllPublicationData!$B:$B,'Publication Table (%)'!N$7)),
IF('Publication Table (%)'!$C$5="Operations cancelled for non-clinical/capacity reasons",
IFERROR(SUMIFS(AllPublicationData!$I:$I,AllPublicationData!$A:$A,'Publication Table (%)'!$B97,AllPublicationData!$B:$B,'Publication Table (%)'!$C$4,AllPublicationData!$D:$D,'Publication Table (%)'!N$7)/
SUMIFS(AllPublicationData!$E:$E,AllPublicationData!$A:$A,'Publication Table (%)'!$B97,AllPublicationData!$B:$B,'Publication Table (%)'!$C$4,AllPublicationData!$D:$D,'Publication Table (%)'!N$7),
SUMIFS(AllPublicationData!$I:$I,AllPublicationData!$A:$A,'Publication Table (%)'!$B97,AllPublicationData!$B:$B,'Publication Table (%)'!N$7)/
SUMIFS(AllPublicationData!$E:$E,AllPublicationData!$A:$A,'Publication Table (%)'!$B97,AllPublicationData!$B:$B,'Publication Table (%)'!N$7)),
IF('Publication Table (%)'!$C$5="Cancellations for other reasons",
IFERROR(SUMIFS(AllPublicationData!$J:$J,AllPublicationData!$A:$A,'Publication Table (%)'!$B97,AllPublicationData!$B:$B,'Publication Table (%)'!$C$4,AllPublicationData!$D:$D,'Publication Table (%)'!N$7)/
SUMIFS(AllPublicationData!$E:$E,AllPublicationData!$A:$A,'Publication Table (%)'!$B97,AllPublicationData!$B:$B,'Publication Table (%)'!$C$4,AllPublicationData!$D:$D,'Publication Table (%)'!N$7),
SUMIFS(AllPublicationData!$J:$J,AllPublicationData!$A:$A,'Publication Table (%)'!$B97,AllPublicationData!$B:$B,'Publication Table (%)'!N$7)/
SUMIFS(AllPublicationData!$E:$E,AllPublicationData!$A:$A,'Publication Table (%)'!$B97,AllPublicationData!$B:$B,'Publication Table (%)'!N$7)))))))</f>
        <v>9.5522388059701493E-2</v>
      </c>
      <c r="O97" s="96">
        <f>IF('Publication Table (%)'!$C$5="All Cancelled Operations",
IFERROR(SUMIFS(AllPublicationData!$F:$F,AllPublicationData!$A:$A,'Publication Table (%)'!$B97,AllPublicationData!$B:$B,'Publication Table (%)'!$C$4,AllPublicationData!$D:$D,'Publication Table (%)'!O$7)/
SUMIFS(AllPublicationData!$E:$E,AllPublicationData!$A:$A,'Publication Table (%)'!$B97,AllPublicationData!$B:$B,'Publication Table (%)'!$C$4,AllPublicationData!$D:$D,'Publication Table (%)'!O$7),
SUMIFS(AllPublicationData!$F:$F,AllPublicationData!$A:$A,'Publication Table (%)'!$B97,AllPublicationData!$B:$B,'Publication Table (%)'!O$7)/
SUMIFS(AllPublicationData!$E:$E,AllPublicationData!$A:$A,'Publication Table (%)'!$B97,AllPublicationData!$B:$B,'Publication Table (%)'!O$7)),
IF('Publication Table (%)'!$C$5="Operations cancelled by patient",
IFERROR(SUMIFS(AllPublicationData!$G:$G,AllPublicationData!$A:$A,'Publication Table (%)'!$B97,AllPublicationData!$B:$B,'Publication Table (%)'!$C$4,AllPublicationData!$D:$D,'Publication Table (%)'!O$7)/
SUMIFS(AllPublicationData!$E:$E,AllPublicationData!$A:$A,'Publication Table (%)'!$B97,AllPublicationData!$B:$B,'Publication Table (%)'!$C$4,AllPublicationData!$D:$D,'Publication Table (%)'!O$7),
SUMIFS(AllPublicationData!$G:$G,AllPublicationData!$A:$A,'Publication Table (%)'!$B97,AllPublicationData!$B:$B,'Publication Table (%)'!O$7)/
SUMIFS(AllPublicationData!$E:$E,AllPublicationData!$A:$A,'Publication Table (%)'!$B97,AllPublicationData!$B:$B,'Publication Table (%)'!O$7)),
IF('Publication Table (%)'!$C$5="Operations cancelled for clinical reasons",
IFERROR(SUMIFS(AllPublicationData!$H:$H,AllPublicationData!$A:$A,'Publication Table (%)'!$B97,AllPublicationData!$B:$B,'Publication Table (%)'!$C$4,AllPublicationData!$D:$D,'Publication Table (%)'!O$7)/
SUMIFS(AllPublicationData!$E:$E,AllPublicationData!$A:$A,'Publication Table (%)'!$B97,AllPublicationData!$B:$B,'Publication Table (%)'!$C$4,AllPublicationData!$D:$D,'Publication Table (%)'!O$7),
SUMIFS(AllPublicationData!$H:$H,AllPublicationData!$A:$A,'Publication Table (%)'!$B97,AllPublicationData!$B:$B,'Publication Table (%)'!O$7)/
SUMIFS(AllPublicationData!$E:$E,AllPublicationData!$A:$A,'Publication Table (%)'!$B97,AllPublicationData!$B:$B,'Publication Table (%)'!O$7)),
IF('Publication Table (%)'!$C$5="Operations cancelled for non-clinical/capacity reasons",
IFERROR(SUMIFS(AllPublicationData!$I:$I,AllPublicationData!$A:$A,'Publication Table (%)'!$B97,AllPublicationData!$B:$B,'Publication Table (%)'!$C$4,AllPublicationData!$D:$D,'Publication Table (%)'!O$7)/
SUMIFS(AllPublicationData!$E:$E,AllPublicationData!$A:$A,'Publication Table (%)'!$B97,AllPublicationData!$B:$B,'Publication Table (%)'!$C$4,AllPublicationData!$D:$D,'Publication Table (%)'!O$7),
SUMIFS(AllPublicationData!$I:$I,AllPublicationData!$A:$A,'Publication Table (%)'!$B97,AllPublicationData!$B:$B,'Publication Table (%)'!O$7)/
SUMIFS(AllPublicationData!$E:$E,AllPublicationData!$A:$A,'Publication Table (%)'!$B97,AllPublicationData!$B:$B,'Publication Table (%)'!O$7)),
IF('Publication Table (%)'!$C$5="Cancellations for other reasons",
IFERROR(SUMIFS(AllPublicationData!$J:$J,AllPublicationData!$A:$A,'Publication Table (%)'!$B97,AllPublicationData!$B:$B,'Publication Table (%)'!$C$4,AllPublicationData!$D:$D,'Publication Table (%)'!O$7)/
SUMIFS(AllPublicationData!$E:$E,AllPublicationData!$A:$A,'Publication Table (%)'!$B97,AllPublicationData!$B:$B,'Publication Table (%)'!$C$4,AllPublicationData!$D:$D,'Publication Table (%)'!O$7),
SUMIFS(AllPublicationData!$J:$J,AllPublicationData!$A:$A,'Publication Table (%)'!$B97,AllPublicationData!$B:$B,'Publication Table (%)'!O$7)/
SUMIFS(AllPublicationData!$E:$E,AllPublicationData!$A:$A,'Publication Table (%)'!$B97,AllPublicationData!$B:$B,'Publication Table (%)'!O$7)))))))</f>
        <v>0.11053054662379422</v>
      </c>
      <c r="P97" s="96">
        <f>IF('Publication Table (%)'!$C$5="All Cancelled Operations",
IFERROR(SUMIFS(AllPublicationData!$F:$F,AllPublicationData!$A:$A,'Publication Table (%)'!$B97,AllPublicationData!$B:$B,'Publication Table (%)'!$C$4,AllPublicationData!$D:$D,'Publication Table (%)'!P$7)/
SUMIFS(AllPublicationData!$E:$E,AllPublicationData!$A:$A,'Publication Table (%)'!$B97,AllPublicationData!$B:$B,'Publication Table (%)'!$C$4,AllPublicationData!$D:$D,'Publication Table (%)'!P$7),
SUMIFS(AllPublicationData!$F:$F,AllPublicationData!$A:$A,'Publication Table (%)'!$B97,AllPublicationData!$B:$B,'Publication Table (%)'!P$7)/
SUMIFS(AllPublicationData!$E:$E,AllPublicationData!$A:$A,'Publication Table (%)'!$B97,AllPublicationData!$B:$B,'Publication Table (%)'!P$7)),
IF('Publication Table (%)'!$C$5="Operations cancelled by patient",
IFERROR(SUMIFS(AllPublicationData!$G:$G,AllPublicationData!$A:$A,'Publication Table (%)'!$B97,AllPublicationData!$B:$B,'Publication Table (%)'!$C$4,AllPublicationData!$D:$D,'Publication Table (%)'!P$7)/
SUMIFS(AllPublicationData!$E:$E,AllPublicationData!$A:$A,'Publication Table (%)'!$B97,AllPublicationData!$B:$B,'Publication Table (%)'!$C$4,AllPublicationData!$D:$D,'Publication Table (%)'!P$7),
SUMIFS(AllPublicationData!$G:$G,AllPublicationData!$A:$A,'Publication Table (%)'!$B97,AllPublicationData!$B:$B,'Publication Table (%)'!P$7)/
SUMIFS(AllPublicationData!$E:$E,AllPublicationData!$A:$A,'Publication Table (%)'!$B97,AllPublicationData!$B:$B,'Publication Table (%)'!P$7)),
IF('Publication Table (%)'!$C$5="Operations cancelled for clinical reasons",
IFERROR(SUMIFS(AllPublicationData!$H:$H,AllPublicationData!$A:$A,'Publication Table (%)'!$B97,AllPublicationData!$B:$B,'Publication Table (%)'!$C$4,AllPublicationData!$D:$D,'Publication Table (%)'!P$7)/
SUMIFS(AllPublicationData!$E:$E,AllPublicationData!$A:$A,'Publication Table (%)'!$B97,AllPublicationData!$B:$B,'Publication Table (%)'!$C$4,AllPublicationData!$D:$D,'Publication Table (%)'!P$7),
SUMIFS(AllPublicationData!$H:$H,AllPublicationData!$A:$A,'Publication Table (%)'!$B97,AllPublicationData!$B:$B,'Publication Table (%)'!P$7)/
SUMIFS(AllPublicationData!$E:$E,AllPublicationData!$A:$A,'Publication Table (%)'!$B97,AllPublicationData!$B:$B,'Publication Table (%)'!P$7)),
IF('Publication Table (%)'!$C$5="Operations cancelled for non-clinical/capacity reasons",
IFERROR(SUMIFS(AllPublicationData!$I:$I,AllPublicationData!$A:$A,'Publication Table (%)'!$B97,AllPublicationData!$B:$B,'Publication Table (%)'!$C$4,AllPublicationData!$D:$D,'Publication Table (%)'!P$7)/
SUMIFS(AllPublicationData!$E:$E,AllPublicationData!$A:$A,'Publication Table (%)'!$B97,AllPublicationData!$B:$B,'Publication Table (%)'!$C$4,AllPublicationData!$D:$D,'Publication Table (%)'!P$7),
SUMIFS(AllPublicationData!$I:$I,AllPublicationData!$A:$A,'Publication Table (%)'!$B97,AllPublicationData!$B:$B,'Publication Table (%)'!P$7)/
SUMIFS(AllPublicationData!$E:$E,AllPublicationData!$A:$A,'Publication Table (%)'!$B97,AllPublicationData!$B:$B,'Publication Table (%)'!P$7)),
IF('Publication Table (%)'!$C$5="Cancellations for other reasons",
IFERROR(SUMIFS(AllPublicationData!$J:$J,AllPublicationData!$A:$A,'Publication Table (%)'!$B97,AllPublicationData!$B:$B,'Publication Table (%)'!$C$4,AllPublicationData!$D:$D,'Publication Table (%)'!P$7)/
SUMIFS(AllPublicationData!$E:$E,AllPublicationData!$A:$A,'Publication Table (%)'!$B97,AllPublicationData!$B:$B,'Publication Table (%)'!$C$4,AllPublicationData!$D:$D,'Publication Table (%)'!P$7),
SUMIFS(AllPublicationData!$J:$J,AllPublicationData!$A:$A,'Publication Table (%)'!$B97,AllPublicationData!$B:$B,'Publication Table (%)'!P$7)/
SUMIFS(AllPublicationData!$E:$E,AllPublicationData!$A:$A,'Publication Table (%)'!$B97,AllPublicationData!$B:$B,'Publication Table (%)'!P$7)))))))</f>
        <v>6.741573033707865E-2</v>
      </c>
      <c r="Q97" s="96">
        <f>IF('Publication Table (%)'!$C$5="All Cancelled Operations",
IFERROR(SUMIFS(AllPublicationData!$F:$F,AllPublicationData!$A:$A,'Publication Table (%)'!$B97,AllPublicationData!$B:$B,'Publication Table (%)'!$C$4,AllPublicationData!$D:$D,'Publication Table (%)'!Q$7)/
SUMIFS(AllPublicationData!$E:$E,AllPublicationData!$A:$A,'Publication Table (%)'!$B97,AllPublicationData!$B:$B,'Publication Table (%)'!$C$4,AllPublicationData!$D:$D,'Publication Table (%)'!Q$7),
SUMIFS(AllPublicationData!$F:$F,AllPublicationData!$A:$A,'Publication Table (%)'!$B97,AllPublicationData!$B:$B,'Publication Table (%)'!Q$7)/
SUMIFS(AllPublicationData!$E:$E,AllPublicationData!$A:$A,'Publication Table (%)'!$B97,AllPublicationData!$B:$B,'Publication Table (%)'!Q$7)),
IF('Publication Table (%)'!$C$5="Operations cancelled by patient",
IFERROR(SUMIFS(AllPublicationData!$G:$G,AllPublicationData!$A:$A,'Publication Table (%)'!$B97,AllPublicationData!$B:$B,'Publication Table (%)'!$C$4,AllPublicationData!$D:$D,'Publication Table (%)'!Q$7)/
SUMIFS(AllPublicationData!$E:$E,AllPublicationData!$A:$A,'Publication Table (%)'!$B97,AllPublicationData!$B:$B,'Publication Table (%)'!$C$4,AllPublicationData!$D:$D,'Publication Table (%)'!Q$7),
SUMIFS(AllPublicationData!$G:$G,AllPublicationData!$A:$A,'Publication Table (%)'!$B97,AllPublicationData!$B:$B,'Publication Table (%)'!Q$7)/
SUMIFS(AllPublicationData!$E:$E,AllPublicationData!$A:$A,'Publication Table (%)'!$B97,AllPublicationData!$B:$B,'Publication Table (%)'!Q$7)),
IF('Publication Table (%)'!$C$5="Operations cancelled for clinical reasons",
IFERROR(SUMIFS(AllPublicationData!$H:$H,AllPublicationData!$A:$A,'Publication Table (%)'!$B97,AllPublicationData!$B:$B,'Publication Table (%)'!$C$4,AllPublicationData!$D:$D,'Publication Table (%)'!Q$7)/
SUMIFS(AllPublicationData!$E:$E,AllPublicationData!$A:$A,'Publication Table (%)'!$B97,AllPublicationData!$B:$B,'Publication Table (%)'!$C$4,AllPublicationData!$D:$D,'Publication Table (%)'!Q$7),
SUMIFS(AllPublicationData!$H:$H,AllPublicationData!$A:$A,'Publication Table (%)'!$B97,AllPublicationData!$B:$B,'Publication Table (%)'!Q$7)/
SUMIFS(AllPublicationData!$E:$E,AllPublicationData!$A:$A,'Publication Table (%)'!$B97,AllPublicationData!$B:$B,'Publication Table (%)'!Q$7)),
IF('Publication Table (%)'!$C$5="Operations cancelled for non-clinical/capacity reasons",
IFERROR(SUMIFS(AllPublicationData!$I:$I,AllPublicationData!$A:$A,'Publication Table (%)'!$B97,AllPublicationData!$B:$B,'Publication Table (%)'!$C$4,AllPublicationData!$D:$D,'Publication Table (%)'!Q$7)/
SUMIFS(AllPublicationData!$E:$E,AllPublicationData!$A:$A,'Publication Table (%)'!$B97,AllPublicationData!$B:$B,'Publication Table (%)'!$C$4,AllPublicationData!$D:$D,'Publication Table (%)'!Q$7),
SUMIFS(AllPublicationData!$I:$I,AllPublicationData!$A:$A,'Publication Table (%)'!$B97,AllPublicationData!$B:$B,'Publication Table (%)'!Q$7)/
SUMIFS(AllPublicationData!$E:$E,AllPublicationData!$A:$A,'Publication Table (%)'!$B97,AllPublicationData!$B:$B,'Publication Table (%)'!Q$7)),
IF('Publication Table (%)'!$C$5="Cancellations for other reasons",
IFERROR(SUMIFS(AllPublicationData!$J:$J,AllPublicationData!$A:$A,'Publication Table (%)'!$B97,AllPublicationData!$B:$B,'Publication Table (%)'!$C$4,AllPublicationData!$D:$D,'Publication Table (%)'!Q$7)/
SUMIFS(AllPublicationData!$E:$E,AllPublicationData!$A:$A,'Publication Table (%)'!$B97,AllPublicationData!$B:$B,'Publication Table (%)'!$C$4,AllPublicationData!$D:$D,'Publication Table (%)'!Q$7),
SUMIFS(AllPublicationData!$J:$J,AllPublicationData!$A:$A,'Publication Table (%)'!$B97,AllPublicationData!$B:$B,'Publication Table (%)'!Q$7)/
SUMIFS(AllPublicationData!$E:$E,AllPublicationData!$A:$A,'Publication Table (%)'!$B97,AllPublicationData!$B:$B,'Publication Table (%)'!Q$7)))))))</f>
        <v>6.4516129032258063E-2</v>
      </c>
      <c r="R97" s="96">
        <f>IF('Publication Table (%)'!$C$5="All Cancelled Operations",
IFERROR(SUMIFS(AllPublicationData!$F:$F,AllPublicationData!$A:$A,'Publication Table (%)'!$B97,AllPublicationData!$B:$B,'Publication Table (%)'!$C$4,AllPublicationData!$D:$D,'Publication Table (%)'!R$7)/
SUMIFS(AllPublicationData!$E:$E,AllPublicationData!$A:$A,'Publication Table (%)'!$B97,AllPublicationData!$B:$B,'Publication Table (%)'!$C$4,AllPublicationData!$D:$D,'Publication Table (%)'!R$7),
SUMIFS(AllPublicationData!$F:$F,AllPublicationData!$A:$A,'Publication Table (%)'!$B97,AllPublicationData!$B:$B,'Publication Table (%)'!R$7)/
SUMIFS(AllPublicationData!$E:$E,AllPublicationData!$A:$A,'Publication Table (%)'!$B97,AllPublicationData!$B:$B,'Publication Table (%)'!R$7)),
IF('Publication Table (%)'!$C$5="Operations cancelled by patient",
IFERROR(SUMIFS(AllPublicationData!$G:$G,AllPublicationData!$A:$A,'Publication Table (%)'!$B97,AllPublicationData!$B:$B,'Publication Table (%)'!$C$4,AllPublicationData!$D:$D,'Publication Table (%)'!R$7)/
SUMIFS(AllPublicationData!$E:$E,AllPublicationData!$A:$A,'Publication Table (%)'!$B97,AllPublicationData!$B:$B,'Publication Table (%)'!$C$4,AllPublicationData!$D:$D,'Publication Table (%)'!R$7),
SUMIFS(AllPublicationData!$G:$G,AllPublicationData!$A:$A,'Publication Table (%)'!$B97,AllPublicationData!$B:$B,'Publication Table (%)'!R$7)/
SUMIFS(AllPublicationData!$E:$E,AllPublicationData!$A:$A,'Publication Table (%)'!$B97,AllPublicationData!$B:$B,'Publication Table (%)'!R$7)),
IF('Publication Table (%)'!$C$5="Operations cancelled for clinical reasons",
IFERROR(SUMIFS(AllPublicationData!$H:$H,AllPublicationData!$A:$A,'Publication Table (%)'!$B97,AllPublicationData!$B:$B,'Publication Table (%)'!$C$4,AllPublicationData!$D:$D,'Publication Table (%)'!R$7)/
SUMIFS(AllPublicationData!$E:$E,AllPublicationData!$A:$A,'Publication Table (%)'!$B97,AllPublicationData!$B:$B,'Publication Table (%)'!$C$4,AllPublicationData!$D:$D,'Publication Table (%)'!R$7),
SUMIFS(AllPublicationData!$H:$H,AllPublicationData!$A:$A,'Publication Table (%)'!$B97,AllPublicationData!$B:$B,'Publication Table (%)'!R$7)/
SUMIFS(AllPublicationData!$E:$E,AllPublicationData!$A:$A,'Publication Table (%)'!$B97,AllPublicationData!$B:$B,'Publication Table (%)'!R$7)),
IF('Publication Table (%)'!$C$5="Operations cancelled for non-clinical/capacity reasons",
IFERROR(SUMIFS(AllPublicationData!$I:$I,AllPublicationData!$A:$A,'Publication Table (%)'!$B97,AllPublicationData!$B:$B,'Publication Table (%)'!$C$4,AllPublicationData!$D:$D,'Publication Table (%)'!R$7)/
SUMIFS(AllPublicationData!$E:$E,AllPublicationData!$A:$A,'Publication Table (%)'!$B97,AllPublicationData!$B:$B,'Publication Table (%)'!$C$4,AllPublicationData!$D:$D,'Publication Table (%)'!R$7),
SUMIFS(AllPublicationData!$I:$I,AllPublicationData!$A:$A,'Publication Table (%)'!$B97,AllPublicationData!$B:$B,'Publication Table (%)'!R$7)/
SUMIFS(AllPublicationData!$E:$E,AllPublicationData!$A:$A,'Publication Table (%)'!$B97,AllPublicationData!$B:$B,'Publication Table (%)'!R$7)),
IF('Publication Table (%)'!$C$5="Cancellations for other reasons",
IFERROR(SUMIFS(AllPublicationData!$J:$J,AllPublicationData!$A:$A,'Publication Table (%)'!$B97,AllPublicationData!$B:$B,'Publication Table (%)'!$C$4,AllPublicationData!$D:$D,'Publication Table (%)'!R$7)/
SUMIFS(AllPublicationData!$E:$E,AllPublicationData!$A:$A,'Publication Table (%)'!$B97,AllPublicationData!$B:$B,'Publication Table (%)'!$C$4,AllPublicationData!$D:$D,'Publication Table (%)'!R$7),
SUMIFS(AllPublicationData!$J:$J,AllPublicationData!$A:$A,'Publication Table (%)'!$B97,AllPublicationData!$B:$B,'Publication Table (%)'!R$7)/
SUMIFS(AllPublicationData!$E:$E,AllPublicationData!$A:$A,'Publication Table (%)'!$B97,AllPublicationData!$B:$B,'Publication Table (%)'!R$7)))))))</f>
        <v>0.10204081632653061</v>
      </c>
      <c r="S97" s="96">
        <f>IF('Publication Table (%)'!$C$5="All Cancelled Operations",
IFERROR(SUMIFS(AllPublicationData!$F:$F,AllPublicationData!$A:$A,'Publication Table (%)'!$B97,AllPublicationData!$B:$B,'Publication Table (%)'!$C$4,AllPublicationData!$D:$D,'Publication Table (%)'!S$7)/
SUMIFS(AllPublicationData!$E:$E,AllPublicationData!$A:$A,'Publication Table (%)'!$B97,AllPublicationData!$B:$B,'Publication Table (%)'!$C$4,AllPublicationData!$D:$D,'Publication Table (%)'!S$7),
SUMIFS(AllPublicationData!$F:$F,AllPublicationData!$A:$A,'Publication Table (%)'!$B97,AllPublicationData!$B:$B,'Publication Table (%)'!S$7)/
SUMIFS(AllPublicationData!$E:$E,AllPublicationData!$A:$A,'Publication Table (%)'!$B97,AllPublicationData!$B:$B,'Publication Table (%)'!S$7)),
IF('Publication Table (%)'!$C$5="Operations cancelled by patient",
IFERROR(SUMIFS(AllPublicationData!$G:$G,AllPublicationData!$A:$A,'Publication Table (%)'!$B97,AllPublicationData!$B:$B,'Publication Table (%)'!$C$4,AllPublicationData!$D:$D,'Publication Table (%)'!S$7)/
SUMIFS(AllPublicationData!$E:$E,AllPublicationData!$A:$A,'Publication Table (%)'!$B97,AllPublicationData!$B:$B,'Publication Table (%)'!$C$4,AllPublicationData!$D:$D,'Publication Table (%)'!S$7),
SUMIFS(AllPublicationData!$G:$G,AllPublicationData!$A:$A,'Publication Table (%)'!$B97,AllPublicationData!$B:$B,'Publication Table (%)'!S$7)/
SUMIFS(AllPublicationData!$E:$E,AllPublicationData!$A:$A,'Publication Table (%)'!$B97,AllPublicationData!$B:$B,'Publication Table (%)'!S$7)),
IF('Publication Table (%)'!$C$5="Operations cancelled for clinical reasons",
IFERROR(SUMIFS(AllPublicationData!$H:$H,AllPublicationData!$A:$A,'Publication Table (%)'!$B97,AllPublicationData!$B:$B,'Publication Table (%)'!$C$4,AllPublicationData!$D:$D,'Publication Table (%)'!S$7)/
SUMIFS(AllPublicationData!$E:$E,AllPublicationData!$A:$A,'Publication Table (%)'!$B97,AllPublicationData!$B:$B,'Publication Table (%)'!$C$4,AllPublicationData!$D:$D,'Publication Table (%)'!S$7),
SUMIFS(AllPublicationData!$H:$H,AllPublicationData!$A:$A,'Publication Table (%)'!$B97,AllPublicationData!$B:$B,'Publication Table (%)'!S$7)/
SUMIFS(AllPublicationData!$E:$E,AllPublicationData!$A:$A,'Publication Table (%)'!$B97,AllPublicationData!$B:$B,'Publication Table (%)'!S$7)),
IF('Publication Table (%)'!$C$5="Operations cancelled for non-clinical/capacity reasons",
IFERROR(SUMIFS(AllPublicationData!$I:$I,AllPublicationData!$A:$A,'Publication Table (%)'!$B97,AllPublicationData!$B:$B,'Publication Table (%)'!$C$4,AllPublicationData!$D:$D,'Publication Table (%)'!S$7)/
SUMIFS(AllPublicationData!$E:$E,AllPublicationData!$A:$A,'Publication Table (%)'!$B97,AllPublicationData!$B:$B,'Publication Table (%)'!$C$4,AllPublicationData!$D:$D,'Publication Table (%)'!S$7),
SUMIFS(AllPublicationData!$I:$I,AllPublicationData!$A:$A,'Publication Table (%)'!$B97,AllPublicationData!$B:$B,'Publication Table (%)'!S$7)/
SUMIFS(AllPublicationData!$E:$E,AllPublicationData!$A:$A,'Publication Table (%)'!$B97,AllPublicationData!$B:$B,'Publication Table (%)'!S$7)),
IF('Publication Table (%)'!$C$5="Cancellations for other reasons",
IFERROR(SUMIFS(AllPublicationData!$J:$J,AllPublicationData!$A:$A,'Publication Table (%)'!$B97,AllPublicationData!$B:$B,'Publication Table (%)'!$C$4,AllPublicationData!$D:$D,'Publication Table (%)'!S$7)/
SUMIFS(AllPublicationData!$E:$E,AllPublicationData!$A:$A,'Publication Table (%)'!$B97,AllPublicationData!$B:$B,'Publication Table (%)'!$C$4,AllPublicationData!$D:$D,'Publication Table (%)'!S$7),
SUMIFS(AllPublicationData!$J:$J,AllPublicationData!$A:$A,'Publication Table (%)'!$B97,AllPublicationData!$B:$B,'Publication Table (%)'!S$7)/
SUMIFS(AllPublicationData!$E:$E,AllPublicationData!$A:$A,'Publication Table (%)'!$B97,AllPublicationData!$B:$B,'Publication Table (%)'!S$7)))))))</f>
        <v>5.2083333333333336E-2</v>
      </c>
    </row>
    <row r="98" spans="2:19" x14ac:dyDescent="0.35">
      <c r="B98" s="89">
        <v>42675</v>
      </c>
      <c r="C98" s="112">
        <f>IF('Publication Table (%)'!$C$5="All Cancelled Operations",
SUMIFS(AllPublicationData!$F:$F,AllPublicationData!$A:$A,'Publication Table (%)'!$B98,AllPublicationData!$B:$B,'Publication Table (%)'!$C$4),
IF('Publication Table (%)'!$C$5="Operations cancelled by patient",
SUMIFS(AllPublicationData!$G:$G,AllPublicationData!$A:$A,'Publication Table (%)'!$B98,AllPublicationData!$B:$B,'Publication Table (%)'!$C$4),
IF('Publication Table (%)'!$C$5="Operations cancelled for clinical reasons",
SUMIFS(AllPublicationData!$H:$H,AllPublicationData!$A:$A,'Publication Table (%)'!$B98,AllPublicationData!$B:$B,'Publication Table (%)'!$C$4),
IF('Publication Table (%)'!$C$5="Operations cancelled for non-clinical/capacity reasons",
SUMIFS(AllPublicationData!$I:$I,AllPublicationData!$A:$A,'Publication Table (%)'!$B98,AllPublicationData!$B:$B,'Publication Table (%)'!$C$4),
IF('Publication Table (%)'!$C$5="Cancellations for other reasons",
SUMIFS(AllPublicationData!$J:$J,AllPublicationData!$A:$A,'Publication Table (%)'!$B98,AllPublicationData!$B:$B,'Publication Table (%)'!$C$4))))))+
IF(AND($C$4="NHS Scotland",$C$5="All Cancelled Operations"),
SUMIFS(AllPublicationData!$F:$F,AllPublicationData!$A:$A,'Publication Table (%)'!$B98),
IF(AND($C$4="NHS Scotland",$C$5="Operations cancelled by patient"),
SUMIFS(AllPublicationData!$G:$G,AllPublicationData!$A:$A,'Publication Table (%)'!$B98),
IF(AND($C$4="NHS Scotland",$C$5="Operations cancelled for clinical reasons"),
SUMIFS(AllPublicationData!$H:$H,AllPublicationData!$A:$A,'Publication Table (%)'!$B98),
IF(AND($C$4="NHS Scotland",$C$5="Operations cancelled for non-clinical/capacity reasons"),
SUMIFS(AllPublicationData!$I:$I,AllPublicationData!$A:$A,'Publication Table (%)'!$B98),
IF(AND($C$4="NHS Scotland",$C$5="Cancellations for other reasons"),
SUMIFS(AllPublicationData!$J:$J,AllPublicationData!$A:$A,'Publication Table (%)'!$B98))))))</f>
        <v>2871</v>
      </c>
      <c r="D98" s="110">
        <f>IF(AND('Publication Table (%)'!$C$5="All Cancelled Operations",$C$4&lt;&gt;"NHS Scotland"),
IFERROR(SUMIFS(AllPublicationData!$F:$F,AllPublicationData!$A:$A,'Publication Table (%)'!$B98,AllPublicationData!$B:$B,'Publication Table (%)'!$C$4,AllPublicationData!$D:$D,'Publication Table (%)'!D$7)/
SUMIFS(AllPublicationData!$E:$E,AllPublicationData!$A:$A,'Publication Table (%)'!$B98,AllPublicationData!$B:$B,'Publication Table (%)'!$C$4,AllPublicationData!$D:$D,'Publication Table (%)'!D$7),
SUMIFS(AllPublicationData!$F:$F,AllPublicationData!$A:$A,'Publication Table (%)'!$B98,AllPublicationData!$B:$B,'Publication Table (%)'!D$7)/
SUMIFS(AllPublicationData!$E:$E,AllPublicationData!$A:$A,'Publication Table (%)'!$B98,AllPublicationData!$B:$B,'Publication Table (%)'!D$7)),
IF(AND('Publication Table (%)'!$C$5="Operations cancelled by patient",$C$4&lt;&gt;"NHS Scotland"),
IFERROR(SUMIFS(AllPublicationData!$G:$G,AllPublicationData!$A:$A,'Publication Table (%)'!$B98,AllPublicationData!$B:$B,'Publication Table (%)'!$C$4,AllPublicationData!$D:$D,'Publication Table (%)'!D$7)/
SUMIFS(AllPublicationData!$E:$E,AllPublicationData!$A:$A,'Publication Table (%)'!$B98,AllPublicationData!$B:$B,'Publication Table (%)'!$C$4,AllPublicationData!$D:$D,'Publication Table (%)'!D$7),
SUMIFS(AllPublicationData!$G:$G,AllPublicationData!$A:$A,'Publication Table (%)'!$B98,AllPublicationData!$B:$B,'Publication Table (%)'!D$7)/
SUMIFS(AllPublicationData!$E:$E,AllPublicationData!$A:$A,'Publication Table (%)'!$B98,AllPublicationData!$B:$B,'Publication Table (%)'!D$7)),
IF(AND('Publication Table (%)'!$C$5="Operations cancelled for clinical reasons",$C$4&lt;&gt;"NHS Scotland"),
IFERROR(SUMIFS(AllPublicationData!$H:$H,AllPublicationData!$A:$A,'Publication Table (%)'!$B98,AllPublicationData!$B:$B,'Publication Table (%)'!$C$4,AllPublicationData!$D:$D,'Publication Table (%)'!D$7)/
SUMIFS(AllPublicationData!$E:$E,AllPublicationData!$A:$A,'Publication Table (%)'!$B98,AllPublicationData!$B:$B,'Publication Table (%)'!$C$4,AllPublicationData!$D:$D,'Publication Table (%)'!D$7),
SUMIFS(AllPublicationData!$H:$H,AllPublicationData!$A:$A,'Publication Table (%)'!$B98,AllPublicationData!$B:$B,'Publication Table (%)'!D$7)/
SUMIFS(AllPublicationData!$E:$E,AllPublicationData!$A:$A,'Publication Table (%)'!$B98,AllPublicationData!$B:$B,'Publication Table (%)'!D$7)),
IF(AND('Publication Table (%)'!$C$5="Operations cancelled for non-clinical/capacity reasons",$C$4&lt;&gt;"NHS Scotland"),
IFERROR(SUMIFS(AllPublicationData!$I:$I,AllPublicationData!$A:$A,'Publication Table (%)'!$B98,AllPublicationData!$B:$B,'Publication Table (%)'!$C$4,AllPublicationData!$D:$D,'Publication Table (%)'!D$7)/
SUMIFS(AllPublicationData!$E:$E,AllPublicationData!$A:$A,'Publication Table (%)'!$B98,AllPublicationData!$B:$B,'Publication Table (%)'!$C$4,AllPublicationData!$D:$D,'Publication Table (%)'!D$7),
SUMIFS(AllPublicationData!$I:$I,AllPublicationData!$A:$A,'Publication Table (%)'!$B98,AllPublicationData!$B:$B,'Publication Table (%)'!D$7)/
SUMIFS(AllPublicationData!$E:$E,AllPublicationData!$A:$A,'Publication Table (%)'!$B98,AllPublicationData!$B:$B,'Publication Table (%)'!D$7)),
IF(AND('Publication Table (%)'!$C$5="Cancellations for other reasons",$C$4&lt;&gt;"NHS Scotland"),
IFERROR(SUMIFS(AllPublicationData!$J:$J,AllPublicationData!$A:$A,'Publication Table (%)'!$B98,AllPublicationData!$B:$B,'Publication Table (%)'!$C$4,AllPublicationData!$D:$D,'Publication Table (%)'!D$7)/
SUMIFS(AllPublicationData!$E:$E,AllPublicationData!$A:$A,'Publication Table (%)'!$B98,AllPublicationData!$B:$B,'Publication Table (%)'!$C$4,AllPublicationData!$D:$D,'Publication Table (%)'!D$7),
SUMIFS(AllPublicationData!$J:$J,AllPublicationData!$A:$A,'Publication Table (%)'!$B98,AllPublicationData!$B:$B,'Publication Table (%)'!D$7)/
SUMIFS(AllPublicationData!$E:$E,AllPublicationData!$A:$A,'Publication Table (%)'!$B98,AllPublicationData!$B:$B,'Publication Table (%)'!D$7)),
IF(AND($C$4="NHS Scotland",$C$5="All Cancelled Operations"),
SUMIFS(AllPublicationData!$F:$F,AllPublicationData!$A:$A,'Publication Table'!$B98)/
SUMIFS(AllPublicationData!$E:$E,AllPublicationData!$A:$A,'Publication Table'!$B98),
IF(AND($C$4="NHS Scotland",$C$5="Operations cancelled by patient"),
SUMIFS(AllPublicationData!$G:$G,AllPublicationData!$A:$A,'Publication Table'!$B98)/
SUMIFS(AllPublicationData!$E:$E,AllPublicationData!$A:$A,'Publication Table'!$B98),
IF(AND($C$4="NHS Scotland",$C$5="Operations cancelled for clinical reasons"),
SUMIFS(AllPublicationData!$H:$H,AllPublicationData!$A:$A,'Publication Table'!$B98)/
SUMIFS(AllPublicationData!$E:$E,AllPublicationData!$A:$A,'Publication Table'!$B98),
IF(AND($C$4="NHS Scotland",$C$5="Operations cancelled for non-clinical/capacity reasons"),
SUMIFS(AllPublicationData!$I:$I,AllPublicationData!$A:$A,'Publication Table'!$B98)/
SUMIFS(AllPublicationData!$E:$E,AllPublicationData!$A:$A,'Publication Table'!$B98),
IF(AND($C$4="NHS Scotland",$C$5="Cancellations for other reasons"),
SUMIFS(AllPublicationData!$J:$J,AllPublicationData!$A:$A,'Publication Table'!$B98)/
SUMIFS(AllPublicationData!$E:$E,AllPublicationData!$A:$A,'Publication Table'!$B98)))))))))))</f>
        <v>9.0482193507721395E-2</v>
      </c>
      <c r="E98" s="96">
        <f>IF('Publication Table (%)'!$C$5="All Cancelled Operations",
IFERROR(SUMIFS(AllPublicationData!$F:$F,AllPublicationData!$A:$A,'Publication Table (%)'!$B98,AllPublicationData!$B:$B,'Publication Table (%)'!$C$4,AllPublicationData!$D:$D,'Publication Table (%)'!E$7)/
SUMIFS(AllPublicationData!$E:$E,AllPublicationData!$A:$A,'Publication Table (%)'!$B98,AllPublicationData!$B:$B,'Publication Table (%)'!$C$4,AllPublicationData!$D:$D,'Publication Table (%)'!E$7),
SUMIFS(AllPublicationData!$F:$F,AllPublicationData!$A:$A,'Publication Table (%)'!$B98,AllPublicationData!$B:$B,'Publication Table (%)'!E$7)/
SUMIFS(AllPublicationData!$E:$E,AllPublicationData!$A:$A,'Publication Table (%)'!$B98,AllPublicationData!$B:$B,'Publication Table (%)'!E$7)),
IF('Publication Table (%)'!$C$5="Operations cancelled by patient",
IFERROR(SUMIFS(AllPublicationData!$G:$G,AllPublicationData!$A:$A,'Publication Table (%)'!$B98,AllPublicationData!$B:$B,'Publication Table (%)'!$C$4,AllPublicationData!$D:$D,'Publication Table (%)'!E$7)/
SUMIFS(AllPublicationData!$E:$E,AllPublicationData!$A:$A,'Publication Table (%)'!$B98,AllPublicationData!$B:$B,'Publication Table (%)'!$C$4,AllPublicationData!$D:$D,'Publication Table (%)'!E$7),
SUMIFS(AllPublicationData!$G:$G,AllPublicationData!$A:$A,'Publication Table (%)'!$B98,AllPublicationData!$B:$B,'Publication Table (%)'!E$7)/
SUMIFS(AllPublicationData!$E:$E,AllPublicationData!$A:$A,'Publication Table (%)'!$B98,AllPublicationData!$B:$B,'Publication Table (%)'!E$7)),
IF('Publication Table (%)'!$C$5="Operations cancelled for clinical reasons",
IFERROR(SUMIFS(AllPublicationData!$H:$H,AllPublicationData!$A:$A,'Publication Table (%)'!$B98,AllPublicationData!$B:$B,'Publication Table (%)'!$C$4,AllPublicationData!$D:$D,'Publication Table (%)'!E$7)/
SUMIFS(AllPublicationData!$E:$E,AllPublicationData!$A:$A,'Publication Table (%)'!$B98,AllPublicationData!$B:$B,'Publication Table (%)'!$C$4,AllPublicationData!$D:$D,'Publication Table (%)'!E$7),
SUMIFS(AllPublicationData!$H:$H,AllPublicationData!$A:$A,'Publication Table (%)'!$B98,AllPublicationData!$B:$B,'Publication Table (%)'!E$7)/
SUMIFS(AllPublicationData!$E:$E,AllPublicationData!$A:$A,'Publication Table (%)'!$B98,AllPublicationData!$B:$B,'Publication Table (%)'!E$7)),
IF('Publication Table (%)'!$C$5="Operations cancelled for non-clinical/capacity reasons",
IFERROR(SUMIFS(AllPublicationData!$I:$I,AllPublicationData!$A:$A,'Publication Table (%)'!$B98,AllPublicationData!$B:$B,'Publication Table (%)'!$C$4,AllPublicationData!$D:$D,'Publication Table (%)'!E$7)/
SUMIFS(AllPublicationData!$E:$E,AllPublicationData!$A:$A,'Publication Table (%)'!$B98,AllPublicationData!$B:$B,'Publication Table (%)'!$C$4,AllPublicationData!$D:$D,'Publication Table (%)'!E$7),
SUMIFS(AllPublicationData!$I:$I,AllPublicationData!$A:$A,'Publication Table (%)'!$B98,AllPublicationData!$B:$B,'Publication Table (%)'!E$7)/
SUMIFS(AllPublicationData!$E:$E,AllPublicationData!$A:$A,'Publication Table (%)'!$B98,AllPublicationData!$B:$B,'Publication Table (%)'!E$7)),
IF('Publication Table (%)'!$C$5="Cancellations for other reasons",
IFERROR(SUMIFS(AllPublicationData!$J:$J,AllPublicationData!$A:$A,'Publication Table (%)'!$B98,AllPublicationData!$B:$B,'Publication Table (%)'!$C$4,AllPublicationData!$D:$D,'Publication Table (%)'!E$7)/
SUMIFS(AllPublicationData!$E:$E,AllPublicationData!$A:$A,'Publication Table (%)'!$B98,AllPublicationData!$B:$B,'Publication Table (%)'!$C$4,AllPublicationData!$D:$D,'Publication Table (%)'!E$7),
SUMIFS(AllPublicationData!$J:$J,AllPublicationData!$A:$A,'Publication Table (%)'!$B98,AllPublicationData!$B:$B,'Publication Table (%)'!E$7)/
SUMIFS(AllPublicationData!$E:$E,AllPublicationData!$A:$A,'Publication Table (%)'!$B98,AllPublicationData!$B:$B,'Publication Table (%)'!E$7)))))))</f>
        <v>6.4388961892247049E-2</v>
      </c>
      <c r="F98" s="96">
        <f>IF('Publication Table (%)'!$C$5="All Cancelled Operations",
IFERROR(SUMIFS(AllPublicationData!$F:$F,AllPublicationData!$A:$A,'Publication Table (%)'!$B98,AllPublicationData!$B:$B,'Publication Table (%)'!$C$4,AllPublicationData!$D:$D,'Publication Table (%)'!F$7)/
SUMIFS(AllPublicationData!$E:$E,AllPublicationData!$A:$A,'Publication Table (%)'!$B98,AllPublicationData!$B:$B,'Publication Table (%)'!$C$4,AllPublicationData!$D:$D,'Publication Table (%)'!F$7),
SUMIFS(AllPublicationData!$F:$F,AllPublicationData!$A:$A,'Publication Table (%)'!$B98,AllPublicationData!$B:$B,'Publication Table (%)'!F$7)/
SUMIFS(AllPublicationData!$E:$E,AllPublicationData!$A:$A,'Publication Table (%)'!$B98,AllPublicationData!$B:$B,'Publication Table (%)'!F$7)),
IF('Publication Table (%)'!$C$5="Operations cancelled by patient",
IFERROR(SUMIFS(AllPublicationData!$G:$G,AllPublicationData!$A:$A,'Publication Table (%)'!$B98,AllPublicationData!$B:$B,'Publication Table (%)'!$C$4,AllPublicationData!$D:$D,'Publication Table (%)'!F$7)/
SUMIFS(AllPublicationData!$E:$E,AllPublicationData!$A:$A,'Publication Table (%)'!$B98,AllPublicationData!$B:$B,'Publication Table (%)'!$C$4,AllPublicationData!$D:$D,'Publication Table (%)'!F$7),
SUMIFS(AllPublicationData!$G:$G,AllPublicationData!$A:$A,'Publication Table (%)'!$B98,AllPublicationData!$B:$B,'Publication Table (%)'!F$7)/
SUMIFS(AllPublicationData!$E:$E,AllPublicationData!$A:$A,'Publication Table (%)'!$B98,AllPublicationData!$B:$B,'Publication Table (%)'!F$7)),
IF('Publication Table (%)'!$C$5="Operations cancelled for clinical reasons",
IFERROR(SUMIFS(AllPublicationData!$H:$H,AllPublicationData!$A:$A,'Publication Table (%)'!$B98,AllPublicationData!$B:$B,'Publication Table (%)'!$C$4,AllPublicationData!$D:$D,'Publication Table (%)'!F$7)/
SUMIFS(AllPublicationData!$E:$E,AllPublicationData!$A:$A,'Publication Table (%)'!$B98,AllPublicationData!$B:$B,'Publication Table (%)'!$C$4,AllPublicationData!$D:$D,'Publication Table (%)'!F$7),
SUMIFS(AllPublicationData!$H:$H,AllPublicationData!$A:$A,'Publication Table (%)'!$B98,AllPublicationData!$B:$B,'Publication Table (%)'!F$7)/
SUMIFS(AllPublicationData!$E:$E,AllPublicationData!$A:$A,'Publication Table (%)'!$B98,AllPublicationData!$B:$B,'Publication Table (%)'!F$7)),
IF('Publication Table (%)'!$C$5="Operations cancelled for non-clinical/capacity reasons",
IFERROR(SUMIFS(AllPublicationData!$I:$I,AllPublicationData!$A:$A,'Publication Table (%)'!$B98,AllPublicationData!$B:$B,'Publication Table (%)'!$C$4,AllPublicationData!$D:$D,'Publication Table (%)'!F$7)/
SUMIFS(AllPublicationData!$E:$E,AllPublicationData!$A:$A,'Publication Table (%)'!$B98,AllPublicationData!$B:$B,'Publication Table (%)'!$C$4,AllPublicationData!$D:$D,'Publication Table (%)'!F$7),
SUMIFS(AllPublicationData!$I:$I,AllPublicationData!$A:$A,'Publication Table (%)'!$B98,AllPublicationData!$B:$B,'Publication Table (%)'!F$7)/
SUMIFS(AllPublicationData!$E:$E,AllPublicationData!$A:$A,'Publication Table (%)'!$B98,AllPublicationData!$B:$B,'Publication Table (%)'!F$7)),
IF('Publication Table (%)'!$C$5="Cancellations for other reasons",
IFERROR(SUMIFS(AllPublicationData!$J:$J,AllPublicationData!$A:$A,'Publication Table (%)'!$B98,AllPublicationData!$B:$B,'Publication Table (%)'!$C$4,AllPublicationData!$D:$D,'Publication Table (%)'!F$7)/
SUMIFS(AllPublicationData!$E:$E,AllPublicationData!$A:$A,'Publication Table (%)'!$B98,AllPublicationData!$B:$B,'Publication Table (%)'!$C$4,AllPublicationData!$D:$D,'Publication Table (%)'!F$7),
SUMIFS(AllPublicationData!$J:$J,AllPublicationData!$A:$A,'Publication Table (%)'!$B98,AllPublicationData!$B:$B,'Publication Table (%)'!F$7)/
SUMIFS(AllPublicationData!$E:$E,AllPublicationData!$A:$A,'Publication Table (%)'!$B98,AllPublicationData!$B:$B,'Publication Table (%)'!F$7)))))))</f>
        <v>9.6511101042138656E-2</v>
      </c>
      <c r="G98" s="96">
        <f>IF('Publication Table (%)'!$C$5="All Cancelled Operations",
IFERROR(SUMIFS(AllPublicationData!$F:$F,AllPublicationData!$A:$A,'Publication Table (%)'!$B98,AllPublicationData!$B:$B,'Publication Table (%)'!$C$4,AllPublicationData!$D:$D,'Publication Table (%)'!G$7)/
SUMIFS(AllPublicationData!$E:$E,AllPublicationData!$A:$A,'Publication Table (%)'!$B98,AllPublicationData!$B:$B,'Publication Table (%)'!$C$4,AllPublicationData!$D:$D,'Publication Table (%)'!G$7),
SUMIFS(AllPublicationData!$F:$F,AllPublicationData!$A:$A,'Publication Table (%)'!$B98,AllPublicationData!$B:$B,'Publication Table (%)'!G$7)/
SUMIFS(AllPublicationData!$E:$E,AllPublicationData!$A:$A,'Publication Table (%)'!$B98,AllPublicationData!$B:$B,'Publication Table (%)'!G$7)),
IF('Publication Table (%)'!$C$5="Operations cancelled by patient",
IFERROR(SUMIFS(AllPublicationData!$G:$G,AllPublicationData!$A:$A,'Publication Table (%)'!$B98,AllPublicationData!$B:$B,'Publication Table (%)'!$C$4,AllPublicationData!$D:$D,'Publication Table (%)'!G$7)/
SUMIFS(AllPublicationData!$E:$E,AllPublicationData!$A:$A,'Publication Table (%)'!$B98,AllPublicationData!$B:$B,'Publication Table (%)'!$C$4,AllPublicationData!$D:$D,'Publication Table (%)'!G$7),
SUMIFS(AllPublicationData!$G:$G,AllPublicationData!$A:$A,'Publication Table (%)'!$B98,AllPublicationData!$B:$B,'Publication Table (%)'!G$7)/
SUMIFS(AllPublicationData!$E:$E,AllPublicationData!$A:$A,'Publication Table (%)'!$B98,AllPublicationData!$B:$B,'Publication Table (%)'!G$7)),
IF('Publication Table (%)'!$C$5="Operations cancelled for clinical reasons",
IFERROR(SUMIFS(AllPublicationData!$H:$H,AllPublicationData!$A:$A,'Publication Table (%)'!$B98,AllPublicationData!$B:$B,'Publication Table (%)'!$C$4,AllPublicationData!$D:$D,'Publication Table (%)'!G$7)/
SUMIFS(AllPublicationData!$E:$E,AllPublicationData!$A:$A,'Publication Table (%)'!$B98,AllPublicationData!$B:$B,'Publication Table (%)'!$C$4,AllPublicationData!$D:$D,'Publication Table (%)'!G$7),
SUMIFS(AllPublicationData!$H:$H,AllPublicationData!$A:$A,'Publication Table (%)'!$B98,AllPublicationData!$B:$B,'Publication Table (%)'!G$7)/
SUMIFS(AllPublicationData!$E:$E,AllPublicationData!$A:$A,'Publication Table (%)'!$B98,AllPublicationData!$B:$B,'Publication Table (%)'!G$7)),
IF('Publication Table (%)'!$C$5="Operations cancelled for non-clinical/capacity reasons",
IFERROR(SUMIFS(AllPublicationData!$I:$I,AllPublicationData!$A:$A,'Publication Table (%)'!$B98,AllPublicationData!$B:$B,'Publication Table (%)'!$C$4,AllPublicationData!$D:$D,'Publication Table (%)'!G$7)/
SUMIFS(AllPublicationData!$E:$E,AllPublicationData!$A:$A,'Publication Table (%)'!$B98,AllPublicationData!$B:$B,'Publication Table (%)'!$C$4,AllPublicationData!$D:$D,'Publication Table (%)'!G$7),
SUMIFS(AllPublicationData!$I:$I,AllPublicationData!$A:$A,'Publication Table (%)'!$B98,AllPublicationData!$B:$B,'Publication Table (%)'!G$7)/
SUMIFS(AllPublicationData!$E:$E,AllPublicationData!$A:$A,'Publication Table (%)'!$B98,AllPublicationData!$B:$B,'Publication Table (%)'!G$7)),
IF('Publication Table (%)'!$C$5="Cancellations for other reasons",
IFERROR(SUMIFS(AllPublicationData!$J:$J,AllPublicationData!$A:$A,'Publication Table (%)'!$B98,AllPublicationData!$B:$B,'Publication Table (%)'!$C$4,AllPublicationData!$D:$D,'Publication Table (%)'!G$7)/
SUMIFS(AllPublicationData!$E:$E,AllPublicationData!$A:$A,'Publication Table (%)'!$B98,AllPublicationData!$B:$B,'Publication Table (%)'!$C$4,AllPublicationData!$D:$D,'Publication Table (%)'!G$7),
SUMIFS(AllPublicationData!$J:$J,AllPublicationData!$A:$A,'Publication Table (%)'!$B98,AllPublicationData!$B:$B,'Publication Table (%)'!G$7)/
SUMIFS(AllPublicationData!$E:$E,AllPublicationData!$A:$A,'Publication Table (%)'!$B98,AllPublicationData!$B:$B,'Publication Table (%)'!G$7)))))))</f>
        <v>9.7777777777777783E-2</v>
      </c>
      <c r="H98" s="96">
        <f>IF('Publication Table (%)'!$C$5="All Cancelled Operations",
IFERROR(SUMIFS(AllPublicationData!$F:$F,AllPublicationData!$A:$A,'Publication Table (%)'!$B98,AllPublicationData!$B:$B,'Publication Table (%)'!$C$4,AllPublicationData!$D:$D,'Publication Table (%)'!H$7)/
SUMIFS(AllPublicationData!$E:$E,AllPublicationData!$A:$A,'Publication Table (%)'!$B98,AllPublicationData!$B:$B,'Publication Table (%)'!$C$4,AllPublicationData!$D:$D,'Publication Table (%)'!H$7),
SUMIFS(AllPublicationData!$F:$F,AllPublicationData!$A:$A,'Publication Table (%)'!$B98,AllPublicationData!$B:$B,'Publication Table (%)'!H$7)/
SUMIFS(AllPublicationData!$E:$E,AllPublicationData!$A:$A,'Publication Table (%)'!$B98,AllPublicationData!$B:$B,'Publication Table (%)'!H$7)),
IF('Publication Table (%)'!$C$5="Operations cancelled by patient",
IFERROR(SUMIFS(AllPublicationData!$G:$G,AllPublicationData!$A:$A,'Publication Table (%)'!$B98,AllPublicationData!$B:$B,'Publication Table (%)'!$C$4,AllPublicationData!$D:$D,'Publication Table (%)'!H$7)/
SUMIFS(AllPublicationData!$E:$E,AllPublicationData!$A:$A,'Publication Table (%)'!$B98,AllPublicationData!$B:$B,'Publication Table (%)'!$C$4,AllPublicationData!$D:$D,'Publication Table (%)'!H$7),
SUMIFS(AllPublicationData!$G:$G,AllPublicationData!$A:$A,'Publication Table (%)'!$B98,AllPublicationData!$B:$B,'Publication Table (%)'!H$7)/
SUMIFS(AllPublicationData!$E:$E,AllPublicationData!$A:$A,'Publication Table (%)'!$B98,AllPublicationData!$B:$B,'Publication Table (%)'!H$7)),
IF('Publication Table (%)'!$C$5="Operations cancelled for clinical reasons",
IFERROR(SUMIFS(AllPublicationData!$H:$H,AllPublicationData!$A:$A,'Publication Table (%)'!$B98,AllPublicationData!$B:$B,'Publication Table (%)'!$C$4,AllPublicationData!$D:$D,'Publication Table (%)'!H$7)/
SUMIFS(AllPublicationData!$E:$E,AllPublicationData!$A:$A,'Publication Table (%)'!$B98,AllPublicationData!$B:$B,'Publication Table (%)'!$C$4,AllPublicationData!$D:$D,'Publication Table (%)'!H$7),
SUMIFS(AllPublicationData!$H:$H,AllPublicationData!$A:$A,'Publication Table (%)'!$B98,AllPublicationData!$B:$B,'Publication Table (%)'!H$7)/
SUMIFS(AllPublicationData!$E:$E,AllPublicationData!$A:$A,'Publication Table (%)'!$B98,AllPublicationData!$B:$B,'Publication Table (%)'!H$7)),
IF('Publication Table (%)'!$C$5="Operations cancelled for non-clinical/capacity reasons",
IFERROR(SUMIFS(AllPublicationData!$I:$I,AllPublicationData!$A:$A,'Publication Table (%)'!$B98,AllPublicationData!$B:$B,'Publication Table (%)'!$C$4,AllPublicationData!$D:$D,'Publication Table (%)'!H$7)/
SUMIFS(AllPublicationData!$E:$E,AllPublicationData!$A:$A,'Publication Table (%)'!$B98,AllPublicationData!$B:$B,'Publication Table (%)'!$C$4,AllPublicationData!$D:$D,'Publication Table (%)'!H$7),
SUMIFS(AllPublicationData!$I:$I,AllPublicationData!$A:$A,'Publication Table (%)'!$B98,AllPublicationData!$B:$B,'Publication Table (%)'!H$7)/
SUMIFS(AllPublicationData!$E:$E,AllPublicationData!$A:$A,'Publication Table (%)'!$B98,AllPublicationData!$B:$B,'Publication Table (%)'!H$7)),
IF('Publication Table (%)'!$C$5="Cancellations for other reasons",
IFERROR(SUMIFS(AllPublicationData!$J:$J,AllPublicationData!$A:$A,'Publication Table (%)'!$B98,AllPublicationData!$B:$B,'Publication Table (%)'!$C$4,AllPublicationData!$D:$D,'Publication Table (%)'!H$7)/
SUMIFS(AllPublicationData!$E:$E,AllPublicationData!$A:$A,'Publication Table (%)'!$B98,AllPublicationData!$B:$B,'Publication Table (%)'!$C$4,AllPublicationData!$D:$D,'Publication Table (%)'!H$7),
SUMIFS(AllPublicationData!$J:$J,AllPublicationData!$A:$A,'Publication Table (%)'!$B98,AllPublicationData!$B:$B,'Publication Table (%)'!H$7)/
SUMIFS(AllPublicationData!$E:$E,AllPublicationData!$A:$A,'Publication Table (%)'!$B98,AllPublicationData!$B:$B,'Publication Table (%)'!H$7)))))))</f>
        <v>7.623318385650224E-2</v>
      </c>
      <c r="I98" s="96">
        <f>IF('Publication Table (%)'!$C$5="All Cancelled Operations",
IFERROR(SUMIFS(AllPublicationData!$F:$F,AllPublicationData!$A:$A,'Publication Table (%)'!$B98,AllPublicationData!$B:$B,'Publication Table (%)'!$C$4,AllPublicationData!$D:$D,'Publication Table (%)'!I$7)/
SUMIFS(AllPublicationData!$E:$E,AllPublicationData!$A:$A,'Publication Table (%)'!$B98,AllPublicationData!$B:$B,'Publication Table (%)'!$C$4,AllPublicationData!$D:$D,'Publication Table (%)'!I$7),
SUMIFS(AllPublicationData!$F:$F,AllPublicationData!$A:$A,'Publication Table (%)'!$B98,AllPublicationData!$B:$B,'Publication Table (%)'!I$7)/
SUMIFS(AllPublicationData!$E:$E,AllPublicationData!$A:$A,'Publication Table (%)'!$B98,AllPublicationData!$B:$B,'Publication Table (%)'!I$7)),
IF('Publication Table (%)'!$C$5="Operations cancelled by patient",
IFERROR(SUMIFS(AllPublicationData!$G:$G,AllPublicationData!$A:$A,'Publication Table (%)'!$B98,AllPublicationData!$B:$B,'Publication Table (%)'!$C$4,AllPublicationData!$D:$D,'Publication Table (%)'!I$7)/
SUMIFS(AllPublicationData!$E:$E,AllPublicationData!$A:$A,'Publication Table (%)'!$B98,AllPublicationData!$B:$B,'Publication Table (%)'!$C$4,AllPublicationData!$D:$D,'Publication Table (%)'!I$7),
SUMIFS(AllPublicationData!$G:$G,AllPublicationData!$A:$A,'Publication Table (%)'!$B98,AllPublicationData!$B:$B,'Publication Table (%)'!I$7)/
SUMIFS(AllPublicationData!$E:$E,AllPublicationData!$A:$A,'Publication Table (%)'!$B98,AllPublicationData!$B:$B,'Publication Table (%)'!I$7)),
IF('Publication Table (%)'!$C$5="Operations cancelled for clinical reasons",
IFERROR(SUMIFS(AllPublicationData!$H:$H,AllPublicationData!$A:$A,'Publication Table (%)'!$B98,AllPublicationData!$B:$B,'Publication Table (%)'!$C$4,AllPublicationData!$D:$D,'Publication Table (%)'!I$7)/
SUMIFS(AllPublicationData!$E:$E,AllPublicationData!$A:$A,'Publication Table (%)'!$B98,AllPublicationData!$B:$B,'Publication Table (%)'!$C$4,AllPublicationData!$D:$D,'Publication Table (%)'!I$7),
SUMIFS(AllPublicationData!$H:$H,AllPublicationData!$A:$A,'Publication Table (%)'!$B98,AllPublicationData!$B:$B,'Publication Table (%)'!I$7)/
SUMIFS(AllPublicationData!$E:$E,AllPublicationData!$A:$A,'Publication Table (%)'!$B98,AllPublicationData!$B:$B,'Publication Table (%)'!I$7)),
IF('Publication Table (%)'!$C$5="Operations cancelled for non-clinical/capacity reasons",
IFERROR(SUMIFS(AllPublicationData!$I:$I,AllPublicationData!$A:$A,'Publication Table (%)'!$B98,AllPublicationData!$B:$B,'Publication Table (%)'!$C$4,AllPublicationData!$D:$D,'Publication Table (%)'!I$7)/
SUMIFS(AllPublicationData!$E:$E,AllPublicationData!$A:$A,'Publication Table (%)'!$B98,AllPublicationData!$B:$B,'Publication Table (%)'!$C$4,AllPublicationData!$D:$D,'Publication Table (%)'!I$7),
SUMIFS(AllPublicationData!$I:$I,AllPublicationData!$A:$A,'Publication Table (%)'!$B98,AllPublicationData!$B:$B,'Publication Table (%)'!I$7)/
SUMIFS(AllPublicationData!$E:$E,AllPublicationData!$A:$A,'Publication Table (%)'!$B98,AllPublicationData!$B:$B,'Publication Table (%)'!I$7)),
IF('Publication Table (%)'!$C$5="Cancellations for other reasons",
IFERROR(SUMIFS(AllPublicationData!$J:$J,AllPublicationData!$A:$A,'Publication Table (%)'!$B98,AllPublicationData!$B:$B,'Publication Table (%)'!$C$4,AllPublicationData!$D:$D,'Publication Table (%)'!I$7)/
SUMIFS(AllPublicationData!$E:$E,AllPublicationData!$A:$A,'Publication Table (%)'!$B98,AllPublicationData!$B:$B,'Publication Table (%)'!$C$4,AllPublicationData!$D:$D,'Publication Table (%)'!I$7),
SUMIFS(AllPublicationData!$J:$J,AllPublicationData!$A:$A,'Publication Table (%)'!$B98,AllPublicationData!$B:$B,'Publication Table (%)'!I$7)/
SUMIFS(AllPublicationData!$E:$E,AllPublicationData!$A:$A,'Publication Table (%)'!$B98,AllPublicationData!$B:$B,'Publication Table (%)'!I$7)))))))</f>
        <v>9.2733564013840836E-2</v>
      </c>
      <c r="J98" s="96">
        <f>IF('Publication Table (%)'!$C$5="All Cancelled Operations",
IFERROR(SUMIFS(AllPublicationData!$F:$F,AllPublicationData!$A:$A,'Publication Table (%)'!$B98,AllPublicationData!$B:$B,'Publication Table (%)'!$C$4,AllPublicationData!$D:$D,'Publication Table (%)'!J$7)/
SUMIFS(AllPublicationData!$E:$E,AllPublicationData!$A:$A,'Publication Table (%)'!$B98,AllPublicationData!$B:$B,'Publication Table (%)'!$C$4,AllPublicationData!$D:$D,'Publication Table (%)'!J$7),
SUMIFS(AllPublicationData!$F:$F,AllPublicationData!$A:$A,'Publication Table (%)'!$B98,AllPublicationData!$B:$B,'Publication Table (%)'!J$7)/
SUMIFS(AllPublicationData!$E:$E,AllPublicationData!$A:$A,'Publication Table (%)'!$B98,AllPublicationData!$B:$B,'Publication Table (%)'!J$7)),
IF('Publication Table (%)'!$C$5="Operations cancelled by patient",
IFERROR(SUMIFS(AllPublicationData!$G:$G,AllPublicationData!$A:$A,'Publication Table (%)'!$B98,AllPublicationData!$B:$B,'Publication Table (%)'!$C$4,AllPublicationData!$D:$D,'Publication Table (%)'!J$7)/
SUMIFS(AllPublicationData!$E:$E,AllPublicationData!$A:$A,'Publication Table (%)'!$B98,AllPublicationData!$B:$B,'Publication Table (%)'!$C$4,AllPublicationData!$D:$D,'Publication Table (%)'!J$7),
SUMIFS(AllPublicationData!$G:$G,AllPublicationData!$A:$A,'Publication Table (%)'!$B98,AllPublicationData!$B:$B,'Publication Table (%)'!J$7)/
SUMIFS(AllPublicationData!$E:$E,AllPublicationData!$A:$A,'Publication Table (%)'!$B98,AllPublicationData!$B:$B,'Publication Table (%)'!J$7)),
IF('Publication Table (%)'!$C$5="Operations cancelled for clinical reasons",
IFERROR(SUMIFS(AllPublicationData!$H:$H,AllPublicationData!$A:$A,'Publication Table (%)'!$B98,AllPublicationData!$B:$B,'Publication Table (%)'!$C$4,AllPublicationData!$D:$D,'Publication Table (%)'!J$7)/
SUMIFS(AllPublicationData!$E:$E,AllPublicationData!$A:$A,'Publication Table (%)'!$B98,AllPublicationData!$B:$B,'Publication Table (%)'!$C$4,AllPublicationData!$D:$D,'Publication Table (%)'!J$7),
SUMIFS(AllPublicationData!$H:$H,AllPublicationData!$A:$A,'Publication Table (%)'!$B98,AllPublicationData!$B:$B,'Publication Table (%)'!J$7)/
SUMIFS(AllPublicationData!$E:$E,AllPublicationData!$A:$A,'Publication Table (%)'!$B98,AllPublicationData!$B:$B,'Publication Table (%)'!J$7)),
IF('Publication Table (%)'!$C$5="Operations cancelled for non-clinical/capacity reasons",
IFERROR(SUMIFS(AllPublicationData!$I:$I,AllPublicationData!$A:$A,'Publication Table (%)'!$B98,AllPublicationData!$B:$B,'Publication Table (%)'!$C$4,AllPublicationData!$D:$D,'Publication Table (%)'!J$7)/
SUMIFS(AllPublicationData!$E:$E,AllPublicationData!$A:$A,'Publication Table (%)'!$B98,AllPublicationData!$B:$B,'Publication Table (%)'!$C$4,AllPublicationData!$D:$D,'Publication Table (%)'!J$7),
SUMIFS(AllPublicationData!$I:$I,AllPublicationData!$A:$A,'Publication Table (%)'!$B98,AllPublicationData!$B:$B,'Publication Table (%)'!J$7)/
SUMIFS(AllPublicationData!$E:$E,AllPublicationData!$A:$A,'Publication Table (%)'!$B98,AllPublicationData!$B:$B,'Publication Table (%)'!J$7)),
IF('Publication Table (%)'!$C$5="Cancellations for other reasons",
IFERROR(SUMIFS(AllPublicationData!$J:$J,AllPublicationData!$A:$A,'Publication Table (%)'!$B98,AllPublicationData!$B:$B,'Publication Table (%)'!$C$4,AllPublicationData!$D:$D,'Publication Table (%)'!J$7)/
SUMIFS(AllPublicationData!$E:$E,AllPublicationData!$A:$A,'Publication Table (%)'!$B98,AllPublicationData!$B:$B,'Publication Table (%)'!$C$4,AllPublicationData!$D:$D,'Publication Table (%)'!J$7),
SUMIFS(AllPublicationData!$J:$J,AllPublicationData!$A:$A,'Publication Table (%)'!$B98,AllPublicationData!$B:$B,'Publication Table (%)'!J$7)/
SUMIFS(AllPublicationData!$E:$E,AllPublicationData!$A:$A,'Publication Table (%)'!$B98,AllPublicationData!$B:$B,'Publication Table (%)'!J$7)))))))</f>
        <v>8.2987551867219914E-2</v>
      </c>
      <c r="K98" s="96">
        <f>IF('Publication Table (%)'!$C$5="All Cancelled Operations",
IFERROR(SUMIFS(AllPublicationData!$F:$F,AllPublicationData!$A:$A,'Publication Table (%)'!$B98,AllPublicationData!$B:$B,'Publication Table (%)'!$C$4,AllPublicationData!$D:$D,'Publication Table (%)'!K$7)/
SUMIFS(AllPublicationData!$E:$E,AllPublicationData!$A:$A,'Publication Table (%)'!$B98,AllPublicationData!$B:$B,'Publication Table (%)'!$C$4,AllPublicationData!$D:$D,'Publication Table (%)'!K$7),
SUMIFS(AllPublicationData!$F:$F,AllPublicationData!$A:$A,'Publication Table (%)'!$B98,AllPublicationData!$B:$B,'Publication Table (%)'!K$7)/
SUMIFS(AllPublicationData!$E:$E,AllPublicationData!$A:$A,'Publication Table (%)'!$B98,AllPublicationData!$B:$B,'Publication Table (%)'!K$7)),
IF('Publication Table (%)'!$C$5="Operations cancelled by patient",
IFERROR(SUMIFS(AllPublicationData!$G:$G,AllPublicationData!$A:$A,'Publication Table (%)'!$B98,AllPublicationData!$B:$B,'Publication Table (%)'!$C$4,AllPublicationData!$D:$D,'Publication Table (%)'!K$7)/
SUMIFS(AllPublicationData!$E:$E,AllPublicationData!$A:$A,'Publication Table (%)'!$B98,AllPublicationData!$B:$B,'Publication Table (%)'!$C$4,AllPublicationData!$D:$D,'Publication Table (%)'!K$7),
SUMIFS(AllPublicationData!$G:$G,AllPublicationData!$A:$A,'Publication Table (%)'!$B98,AllPublicationData!$B:$B,'Publication Table (%)'!K$7)/
SUMIFS(AllPublicationData!$E:$E,AllPublicationData!$A:$A,'Publication Table (%)'!$B98,AllPublicationData!$B:$B,'Publication Table (%)'!K$7)),
IF('Publication Table (%)'!$C$5="Operations cancelled for clinical reasons",
IFERROR(SUMIFS(AllPublicationData!$H:$H,AllPublicationData!$A:$A,'Publication Table (%)'!$B98,AllPublicationData!$B:$B,'Publication Table (%)'!$C$4,AllPublicationData!$D:$D,'Publication Table (%)'!K$7)/
SUMIFS(AllPublicationData!$E:$E,AllPublicationData!$A:$A,'Publication Table (%)'!$B98,AllPublicationData!$B:$B,'Publication Table (%)'!$C$4,AllPublicationData!$D:$D,'Publication Table (%)'!K$7),
SUMIFS(AllPublicationData!$H:$H,AllPublicationData!$A:$A,'Publication Table (%)'!$B98,AllPublicationData!$B:$B,'Publication Table (%)'!K$7)/
SUMIFS(AllPublicationData!$E:$E,AllPublicationData!$A:$A,'Publication Table (%)'!$B98,AllPublicationData!$B:$B,'Publication Table (%)'!K$7)),
IF('Publication Table (%)'!$C$5="Operations cancelled for non-clinical/capacity reasons",
IFERROR(SUMIFS(AllPublicationData!$I:$I,AllPublicationData!$A:$A,'Publication Table (%)'!$B98,AllPublicationData!$B:$B,'Publication Table (%)'!$C$4,AllPublicationData!$D:$D,'Publication Table (%)'!K$7)/
SUMIFS(AllPublicationData!$E:$E,AllPublicationData!$A:$A,'Publication Table (%)'!$B98,AllPublicationData!$B:$B,'Publication Table (%)'!$C$4,AllPublicationData!$D:$D,'Publication Table (%)'!K$7),
SUMIFS(AllPublicationData!$I:$I,AllPublicationData!$A:$A,'Publication Table (%)'!$B98,AllPublicationData!$B:$B,'Publication Table (%)'!K$7)/
SUMIFS(AllPublicationData!$E:$E,AllPublicationData!$A:$A,'Publication Table (%)'!$B98,AllPublicationData!$B:$B,'Publication Table (%)'!K$7)),
IF('Publication Table (%)'!$C$5="Cancellations for other reasons",
IFERROR(SUMIFS(AllPublicationData!$J:$J,AllPublicationData!$A:$A,'Publication Table (%)'!$B98,AllPublicationData!$B:$B,'Publication Table (%)'!$C$4,AllPublicationData!$D:$D,'Publication Table (%)'!K$7)/
SUMIFS(AllPublicationData!$E:$E,AllPublicationData!$A:$A,'Publication Table (%)'!$B98,AllPublicationData!$B:$B,'Publication Table (%)'!$C$4,AllPublicationData!$D:$D,'Publication Table (%)'!K$7),
SUMIFS(AllPublicationData!$J:$J,AllPublicationData!$A:$A,'Publication Table (%)'!$B98,AllPublicationData!$B:$B,'Publication Table (%)'!K$7)/
SUMIFS(AllPublicationData!$E:$E,AllPublicationData!$A:$A,'Publication Table (%)'!$B98,AllPublicationData!$B:$B,'Publication Table (%)'!K$7)))))))</f>
        <v>7.9403711591116519E-2</v>
      </c>
      <c r="L98" s="96">
        <f>IF('Publication Table (%)'!$C$5="All Cancelled Operations",
IFERROR(SUMIFS(AllPublicationData!$F:$F,AllPublicationData!$A:$A,'Publication Table (%)'!$B98,AllPublicationData!$B:$B,'Publication Table (%)'!$C$4,AllPublicationData!$D:$D,'Publication Table (%)'!L$7)/
SUMIFS(AllPublicationData!$E:$E,AllPublicationData!$A:$A,'Publication Table (%)'!$B98,AllPublicationData!$B:$B,'Publication Table (%)'!$C$4,AllPublicationData!$D:$D,'Publication Table (%)'!L$7),
SUMIFS(AllPublicationData!$F:$F,AllPublicationData!$A:$A,'Publication Table (%)'!$B98,AllPublicationData!$B:$B,'Publication Table (%)'!L$7)/
SUMIFS(AllPublicationData!$E:$E,AllPublicationData!$A:$A,'Publication Table (%)'!$B98,AllPublicationData!$B:$B,'Publication Table (%)'!L$7)),
IF('Publication Table (%)'!$C$5="Operations cancelled by patient",
IFERROR(SUMIFS(AllPublicationData!$G:$G,AllPublicationData!$A:$A,'Publication Table (%)'!$B98,AllPublicationData!$B:$B,'Publication Table (%)'!$C$4,AllPublicationData!$D:$D,'Publication Table (%)'!L$7)/
SUMIFS(AllPublicationData!$E:$E,AllPublicationData!$A:$A,'Publication Table (%)'!$B98,AllPublicationData!$B:$B,'Publication Table (%)'!$C$4,AllPublicationData!$D:$D,'Publication Table (%)'!L$7),
SUMIFS(AllPublicationData!$G:$G,AllPublicationData!$A:$A,'Publication Table (%)'!$B98,AllPublicationData!$B:$B,'Publication Table (%)'!L$7)/
SUMIFS(AllPublicationData!$E:$E,AllPublicationData!$A:$A,'Publication Table (%)'!$B98,AllPublicationData!$B:$B,'Publication Table (%)'!L$7)),
IF('Publication Table (%)'!$C$5="Operations cancelled for clinical reasons",
IFERROR(SUMIFS(AllPublicationData!$H:$H,AllPublicationData!$A:$A,'Publication Table (%)'!$B98,AllPublicationData!$B:$B,'Publication Table (%)'!$C$4,AllPublicationData!$D:$D,'Publication Table (%)'!L$7)/
SUMIFS(AllPublicationData!$E:$E,AllPublicationData!$A:$A,'Publication Table (%)'!$B98,AllPublicationData!$B:$B,'Publication Table (%)'!$C$4,AllPublicationData!$D:$D,'Publication Table (%)'!L$7),
SUMIFS(AllPublicationData!$H:$H,AllPublicationData!$A:$A,'Publication Table (%)'!$B98,AllPublicationData!$B:$B,'Publication Table (%)'!L$7)/
SUMIFS(AllPublicationData!$E:$E,AllPublicationData!$A:$A,'Publication Table (%)'!$B98,AllPublicationData!$B:$B,'Publication Table (%)'!L$7)),
IF('Publication Table (%)'!$C$5="Operations cancelled for non-clinical/capacity reasons",
IFERROR(SUMIFS(AllPublicationData!$I:$I,AllPublicationData!$A:$A,'Publication Table (%)'!$B98,AllPublicationData!$B:$B,'Publication Table (%)'!$C$4,AllPublicationData!$D:$D,'Publication Table (%)'!L$7)/
SUMIFS(AllPublicationData!$E:$E,AllPublicationData!$A:$A,'Publication Table (%)'!$B98,AllPublicationData!$B:$B,'Publication Table (%)'!$C$4,AllPublicationData!$D:$D,'Publication Table (%)'!L$7),
SUMIFS(AllPublicationData!$I:$I,AllPublicationData!$A:$A,'Publication Table (%)'!$B98,AllPublicationData!$B:$B,'Publication Table (%)'!L$7)/
SUMIFS(AllPublicationData!$E:$E,AllPublicationData!$A:$A,'Publication Table (%)'!$B98,AllPublicationData!$B:$B,'Publication Table (%)'!L$7)),
IF('Publication Table (%)'!$C$5="Cancellations for other reasons",
IFERROR(SUMIFS(AllPublicationData!$J:$J,AllPublicationData!$A:$A,'Publication Table (%)'!$B98,AllPublicationData!$B:$B,'Publication Table (%)'!$C$4,AllPublicationData!$D:$D,'Publication Table (%)'!L$7)/
SUMIFS(AllPublicationData!$E:$E,AllPublicationData!$A:$A,'Publication Table (%)'!$B98,AllPublicationData!$B:$B,'Publication Table (%)'!$C$4,AllPublicationData!$D:$D,'Publication Table (%)'!L$7),
SUMIFS(AllPublicationData!$J:$J,AllPublicationData!$A:$A,'Publication Table (%)'!$B98,AllPublicationData!$B:$B,'Publication Table (%)'!L$7)/
SUMIFS(AllPublicationData!$E:$E,AllPublicationData!$A:$A,'Publication Table (%)'!$B98,AllPublicationData!$B:$B,'Publication Table (%)'!L$7)))))))</f>
        <v>8.6634970945589015E-2</v>
      </c>
      <c r="M98" s="96">
        <f>IF('Publication Table (%)'!$C$5="All Cancelled Operations",
IFERROR(SUMIFS(AllPublicationData!$F:$F,AllPublicationData!$A:$A,'Publication Table (%)'!$B98,AllPublicationData!$B:$B,'Publication Table (%)'!$C$4,AllPublicationData!$D:$D,'Publication Table (%)'!M$7)/
SUMIFS(AllPublicationData!$E:$E,AllPublicationData!$A:$A,'Publication Table (%)'!$B98,AllPublicationData!$B:$B,'Publication Table (%)'!$C$4,AllPublicationData!$D:$D,'Publication Table (%)'!M$7),
SUMIFS(AllPublicationData!$F:$F,AllPublicationData!$A:$A,'Publication Table (%)'!$B98,AllPublicationData!$B:$B,'Publication Table (%)'!M$7)/
SUMIFS(AllPublicationData!$E:$E,AllPublicationData!$A:$A,'Publication Table (%)'!$B98,AllPublicationData!$B:$B,'Publication Table (%)'!M$7)),
IF('Publication Table (%)'!$C$5="Operations cancelled by patient",
IFERROR(SUMIFS(AllPublicationData!$G:$G,AllPublicationData!$A:$A,'Publication Table (%)'!$B98,AllPublicationData!$B:$B,'Publication Table (%)'!$C$4,AllPublicationData!$D:$D,'Publication Table (%)'!M$7)/
SUMIFS(AllPublicationData!$E:$E,AllPublicationData!$A:$A,'Publication Table (%)'!$B98,AllPublicationData!$B:$B,'Publication Table (%)'!$C$4,AllPublicationData!$D:$D,'Publication Table (%)'!M$7),
SUMIFS(AllPublicationData!$G:$G,AllPublicationData!$A:$A,'Publication Table (%)'!$B98,AllPublicationData!$B:$B,'Publication Table (%)'!M$7)/
SUMIFS(AllPublicationData!$E:$E,AllPublicationData!$A:$A,'Publication Table (%)'!$B98,AllPublicationData!$B:$B,'Publication Table (%)'!M$7)),
IF('Publication Table (%)'!$C$5="Operations cancelled for clinical reasons",
IFERROR(SUMIFS(AllPublicationData!$H:$H,AllPublicationData!$A:$A,'Publication Table (%)'!$B98,AllPublicationData!$B:$B,'Publication Table (%)'!$C$4,AllPublicationData!$D:$D,'Publication Table (%)'!M$7)/
SUMIFS(AllPublicationData!$E:$E,AllPublicationData!$A:$A,'Publication Table (%)'!$B98,AllPublicationData!$B:$B,'Publication Table (%)'!$C$4,AllPublicationData!$D:$D,'Publication Table (%)'!M$7),
SUMIFS(AllPublicationData!$H:$H,AllPublicationData!$A:$A,'Publication Table (%)'!$B98,AllPublicationData!$B:$B,'Publication Table (%)'!M$7)/
SUMIFS(AllPublicationData!$E:$E,AllPublicationData!$A:$A,'Publication Table (%)'!$B98,AllPublicationData!$B:$B,'Publication Table (%)'!M$7)),
IF('Publication Table (%)'!$C$5="Operations cancelled for non-clinical/capacity reasons",
IFERROR(SUMIFS(AllPublicationData!$I:$I,AllPublicationData!$A:$A,'Publication Table (%)'!$B98,AllPublicationData!$B:$B,'Publication Table (%)'!$C$4,AllPublicationData!$D:$D,'Publication Table (%)'!M$7)/
SUMIFS(AllPublicationData!$E:$E,AllPublicationData!$A:$A,'Publication Table (%)'!$B98,AllPublicationData!$B:$B,'Publication Table (%)'!$C$4,AllPublicationData!$D:$D,'Publication Table (%)'!M$7),
SUMIFS(AllPublicationData!$I:$I,AllPublicationData!$A:$A,'Publication Table (%)'!$B98,AllPublicationData!$B:$B,'Publication Table (%)'!M$7)/
SUMIFS(AllPublicationData!$E:$E,AllPublicationData!$A:$A,'Publication Table (%)'!$B98,AllPublicationData!$B:$B,'Publication Table (%)'!M$7)),
IF('Publication Table (%)'!$C$5="Cancellations for other reasons",
IFERROR(SUMIFS(AllPublicationData!$J:$J,AllPublicationData!$A:$A,'Publication Table (%)'!$B98,AllPublicationData!$B:$B,'Publication Table (%)'!$C$4,AllPublicationData!$D:$D,'Publication Table (%)'!M$7)/
SUMIFS(AllPublicationData!$E:$E,AllPublicationData!$A:$A,'Publication Table (%)'!$B98,AllPublicationData!$B:$B,'Publication Table (%)'!$C$4,AllPublicationData!$D:$D,'Publication Table (%)'!M$7),
SUMIFS(AllPublicationData!$J:$J,AllPublicationData!$A:$A,'Publication Table (%)'!$B98,AllPublicationData!$B:$B,'Publication Table (%)'!M$7)/
SUMIFS(AllPublicationData!$E:$E,AllPublicationData!$A:$A,'Publication Table (%)'!$B98,AllPublicationData!$B:$B,'Publication Table (%)'!M$7)))))))</f>
        <v>0.13115996967399546</v>
      </c>
      <c r="N98" s="96">
        <f>IF('Publication Table (%)'!$C$5="All Cancelled Operations",
IFERROR(SUMIFS(AllPublicationData!$F:$F,AllPublicationData!$A:$A,'Publication Table (%)'!$B98,AllPublicationData!$B:$B,'Publication Table (%)'!$C$4,AllPublicationData!$D:$D,'Publication Table (%)'!N$7)/
SUMIFS(AllPublicationData!$E:$E,AllPublicationData!$A:$A,'Publication Table (%)'!$B98,AllPublicationData!$B:$B,'Publication Table (%)'!$C$4,AllPublicationData!$D:$D,'Publication Table (%)'!N$7),
SUMIFS(AllPublicationData!$F:$F,AllPublicationData!$A:$A,'Publication Table (%)'!$B98,AllPublicationData!$B:$B,'Publication Table (%)'!N$7)/
SUMIFS(AllPublicationData!$E:$E,AllPublicationData!$A:$A,'Publication Table (%)'!$B98,AllPublicationData!$B:$B,'Publication Table (%)'!N$7)),
IF('Publication Table (%)'!$C$5="Operations cancelled by patient",
IFERROR(SUMIFS(AllPublicationData!$G:$G,AllPublicationData!$A:$A,'Publication Table (%)'!$B98,AllPublicationData!$B:$B,'Publication Table (%)'!$C$4,AllPublicationData!$D:$D,'Publication Table (%)'!N$7)/
SUMIFS(AllPublicationData!$E:$E,AllPublicationData!$A:$A,'Publication Table (%)'!$B98,AllPublicationData!$B:$B,'Publication Table (%)'!$C$4,AllPublicationData!$D:$D,'Publication Table (%)'!N$7),
SUMIFS(AllPublicationData!$G:$G,AllPublicationData!$A:$A,'Publication Table (%)'!$B98,AllPublicationData!$B:$B,'Publication Table (%)'!N$7)/
SUMIFS(AllPublicationData!$E:$E,AllPublicationData!$A:$A,'Publication Table (%)'!$B98,AllPublicationData!$B:$B,'Publication Table (%)'!N$7)),
IF('Publication Table (%)'!$C$5="Operations cancelled for clinical reasons",
IFERROR(SUMIFS(AllPublicationData!$H:$H,AllPublicationData!$A:$A,'Publication Table (%)'!$B98,AllPublicationData!$B:$B,'Publication Table (%)'!$C$4,AllPublicationData!$D:$D,'Publication Table (%)'!N$7)/
SUMIFS(AllPublicationData!$E:$E,AllPublicationData!$A:$A,'Publication Table (%)'!$B98,AllPublicationData!$B:$B,'Publication Table (%)'!$C$4,AllPublicationData!$D:$D,'Publication Table (%)'!N$7),
SUMIFS(AllPublicationData!$H:$H,AllPublicationData!$A:$A,'Publication Table (%)'!$B98,AllPublicationData!$B:$B,'Publication Table (%)'!N$7)/
SUMIFS(AllPublicationData!$E:$E,AllPublicationData!$A:$A,'Publication Table (%)'!$B98,AllPublicationData!$B:$B,'Publication Table (%)'!N$7)),
IF('Publication Table (%)'!$C$5="Operations cancelled for non-clinical/capacity reasons",
IFERROR(SUMIFS(AllPublicationData!$I:$I,AllPublicationData!$A:$A,'Publication Table (%)'!$B98,AllPublicationData!$B:$B,'Publication Table (%)'!$C$4,AllPublicationData!$D:$D,'Publication Table (%)'!N$7)/
SUMIFS(AllPublicationData!$E:$E,AllPublicationData!$A:$A,'Publication Table (%)'!$B98,AllPublicationData!$B:$B,'Publication Table (%)'!$C$4,AllPublicationData!$D:$D,'Publication Table (%)'!N$7),
SUMIFS(AllPublicationData!$I:$I,AllPublicationData!$A:$A,'Publication Table (%)'!$B98,AllPublicationData!$B:$B,'Publication Table (%)'!N$7)/
SUMIFS(AllPublicationData!$E:$E,AllPublicationData!$A:$A,'Publication Table (%)'!$B98,AllPublicationData!$B:$B,'Publication Table (%)'!N$7)),
IF('Publication Table (%)'!$C$5="Cancellations for other reasons",
IFERROR(SUMIFS(AllPublicationData!$J:$J,AllPublicationData!$A:$A,'Publication Table (%)'!$B98,AllPublicationData!$B:$B,'Publication Table (%)'!$C$4,AllPublicationData!$D:$D,'Publication Table (%)'!N$7)/
SUMIFS(AllPublicationData!$E:$E,AllPublicationData!$A:$A,'Publication Table (%)'!$B98,AllPublicationData!$B:$B,'Publication Table (%)'!$C$4,AllPublicationData!$D:$D,'Publication Table (%)'!N$7),
SUMIFS(AllPublicationData!$J:$J,AllPublicationData!$A:$A,'Publication Table (%)'!$B98,AllPublicationData!$B:$B,'Publication Table (%)'!N$7)/
SUMIFS(AllPublicationData!$E:$E,AllPublicationData!$A:$A,'Publication Table (%)'!$B98,AllPublicationData!$B:$B,'Publication Table (%)'!N$7)))))))</f>
        <v>7.4864235841737778E-2</v>
      </c>
      <c r="O98" s="96">
        <f>IF('Publication Table (%)'!$C$5="All Cancelled Operations",
IFERROR(SUMIFS(AllPublicationData!$F:$F,AllPublicationData!$A:$A,'Publication Table (%)'!$B98,AllPublicationData!$B:$B,'Publication Table (%)'!$C$4,AllPublicationData!$D:$D,'Publication Table (%)'!O$7)/
SUMIFS(AllPublicationData!$E:$E,AllPublicationData!$A:$A,'Publication Table (%)'!$B98,AllPublicationData!$B:$B,'Publication Table (%)'!$C$4,AllPublicationData!$D:$D,'Publication Table (%)'!O$7),
SUMIFS(AllPublicationData!$F:$F,AllPublicationData!$A:$A,'Publication Table (%)'!$B98,AllPublicationData!$B:$B,'Publication Table (%)'!O$7)/
SUMIFS(AllPublicationData!$E:$E,AllPublicationData!$A:$A,'Publication Table (%)'!$B98,AllPublicationData!$B:$B,'Publication Table (%)'!O$7)),
IF('Publication Table (%)'!$C$5="Operations cancelled by patient",
IFERROR(SUMIFS(AllPublicationData!$G:$G,AllPublicationData!$A:$A,'Publication Table (%)'!$B98,AllPublicationData!$B:$B,'Publication Table (%)'!$C$4,AllPublicationData!$D:$D,'Publication Table (%)'!O$7)/
SUMIFS(AllPublicationData!$E:$E,AllPublicationData!$A:$A,'Publication Table (%)'!$B98,AllPublicationData!$B:$B,'Publication Table (%)'!$C$4,AllPublicationData!$D:$D,'Publication Table (%)'!O$7),
SUMIFS(AllPublicationData!$G:$G,AllPublicationData!$A:$A,'Publication Table (%)'!$B98,AllPublicationData!$B:$B,'Publication Table (%)'!O$7)/
SUMIFS(AllPublicationData!$E:$E,AllPublicationData!$A:$A,'Publication Table (%)'!$B98,AllPublicationData!$B:$B,'Publication Table (%)'!O$7)),
IF('Publication Table (%)'!$C$5="Operations cancelled for clinical reasons",
IFERROR(SUMIFS(AllPublicationData!$H:$H,AllPublicationData!$A:$A,'Publication Table (%)'!$B98,AllPublicationData!$B:$B,'Publication Table (%)'!$C$4,AllPublicationData!$D:$D,'Publication Table (%)'!O$7)/
SUMIFS(AllPublicationData!$E:$E,AllPublicationData!$A:$A,'Publication Table (%)'!$B98,AllPublicationData!$B:$B,'Publication Table (%)'!$C$4,AllPublicationData!$D:$D,'Publication Table (%)'!O$7),
SUMIFS(AllPublicationData!$H:$H,AllPublicationData!$A:$A,'Publication Table (%)'!$B98,AllPublicationData!$B:$B,'Publication Table (%)'!O$7)/
SUMIFS(AllPublicationData!$E:$E,AllPublicationData!$A:$A,'Publication Table (%)'!$B98,AllPublicationData!$B:$B,'Publication Table (%)'!O$7)),
IF('Publication Table (%)'!$C$5="Operations cancelled for non-clinical/capacity reasons",
IFERROR(SUMIFS(AllPublicationData!$I:$I,AllPublicationData!$A:$A,'Publication Table (%)'!$B98,AllPublicationData!$B:$B,'Publication Table (%)'!$C$4,AllPublicationData!$D:$D,'Publication Table (%)'!O$7)/
SUMIFS(AllPublicationData!$E:$E,AllPublicationData!$A:$A,'Publication Table (%)'!$B98,AllPublicationData!$B:$B,'Publication Table (%)'!$C$4,AllPublicationData!$D:$D,'Publication Table (%)'!O$7),
SUMIFS(AllPublicationData!$I:$I,AllPublicationData!$A:$A,'Publication Table (%)'!$B98,AllPublicationData!$B:$B,'Publication Table (%)'!O$7)/
SUMIFS(AllPublicationData!$E:$E,AllPublicationData!$A:$A,'Publication Table (%)'!$B98,AllPublicationData!$B:$B,'Publication Table (%)'!O$7)),
IF('Publication Table (%)'!$C$5="Cancellations for other reasons",
IFERROR(SUMIFS(AllPublicationData!$J:$J,AllPublicationData!$A:$A,'Publication Table (%)'!$B98,AllPublicationData!$B:$B,'Publication Table (%)'!$C$4,AllPublicationData!$D:$D,'Publication Table (%)'!O$7)/
SUMIFS(AllPublicationData!$E:$E,AllPublicationData!$A:$A,'Publication Table (%)'!$B98,AllPublicationData!$B:$B,'Publication Table (%)'!$C$4,AllPublicationData!$D:$D,'Publication Table (%)'!O$7),
SUMIFS(AllPublicationData!$J:$J,AllPublicationData!$A:$A,'Publication Table (%)'!$B98,AllPublicationData!$B:$B,'Publication Table (%)'!O$7)/
SUMIFS(AllPublicationData!$E:$E,AllPublicationData!$A:$A,'Publication Table (%)'!$B98,AllPublicationData!$B:$B,'Publication Table (%)'!O$7)))))))</f>
        <v>0.10667155425219942</v>
      </c>
      <c r="P98" s="96">
        <f>IF('Publication Table (%)'!$C$5="All Cancelled Operations",
IFERROR(SUMIFS(AllPublicationData!$F:$F,AllPublicationData!$A:$A,'Publication Table (%)'!$B98,AllPublicationData!$B:$B,'Publication Table (%)'!$C$4,AllPublicationData!$D:$D,'Publication Table (%)'!P$7)/
SUMIFS(AllPublicationData!$E:$E,AllPublicationData!$A:$A,'Publication Table (%)'!$B98,AllPublicationData!$B:$B,'Publication Table (%)'!$C$4,AllPublicationData!$D:$D,'Publication Table (%)'!P$7),
SUMIFS(AllPublicationData!$F:$F,AllPublicationData!$A:$A,'Publication Table (%)'!$B98,AllPublicationData!$B:$B,'Publication Table (%)'!P$7)/
SUMIFS(AllPublicationData!$E:$E,AllPublicationData!$A:$A,'Publication Table (%)'!$B98,AllPublicationData!$B:$B,'Publication Table (%)'!P$7)),
IF('Publication Table (%)'!$C$5="Operations cancelled by patient",
IFERROR(SUMIFS(AllPublicationData!$G:$G,AllPublicationData!$A:$A,'Publication Table (%)'!$B98,AllPublicationData!$B:$B,'Publication Table (%)'!$C$4,AllPublicationData!$D:$D,'Publication Table (%)'!P$7)/
SUMIFS(AllPublicationData!$E:$E,AllPublicationData!$A:$A,'Publication Table (%)'!$B98,AllPublicationData!$B:$B,'Publication Table (%)'!$C$4,AllPublicationData!$D:$D,'Publication Table (%)'!P$7),
SUMIFS(AllPublicationData!$G:$G,AllPublicationData!$A:$A,'Publication Table (%)'!$B98,AllPublicationData!$B:$B,'Publication Table (%)'!P$7)/
SUMIFS(AllPublicationData!$E:$E,AllPublicationData!$A:$A,'Publication Table (%)'!$B98,AllPublicationData!$B:$B,'Publication Table (%)'!P$7)),
IF('Publication Table (%)'!$C$5="Operations cancelled for clinical reasons",
IFERROR(SUMIFS(AllPublicationData!$H:$H,AllPublicationData!$A:$A,'Publication Table (%)'!$B98,AllPublicationData!$B:$B,'Publication Table (%)'!$C$4,AllPublicationData!$D:$D,'Publication Table (%)'!P$7)/
SUMIFS(AllPublicationData!$E:$E,AllPublicationData!$A:$A,'Publication Table (%)'!$B98,AllPublicationData!$B:$B,'Publication Table (%)'!$C$4,AllPublicationData!$D:$D,'Publication Table (%)'!P$7),
SUMIFS(AllPublicationData!$H:$H,AllPublicationData!$A:$A,'Publication Table (%)'!$B98,AllPublicationData!$B:$B,'Publication Table (%)'!P$7)/
SUMIFS(AllPublicationData!$E:$E,AllPublicationData!$A:$A,'Publication Table (%)'!$B98,AllPublicationData!$B:$B,'Publication Table (%)'!P$7)),
IF('Publication Table (%)'!$C$5="Operations cancelled for non-clinical/capacity reasons",
IFERROR(SUMIFS(AllPublicationData!$I:$I,AllPublicationData!$A:$A,'Publication Table (%)'!$B98,AllPublicationData!$B:$B,'Publication Table (%)'!$C$4,AllPublicationData!$D:$D,'Publication Table (%)'!P$7)/
SUMIFS(AllPublicationData!$E:$E,AllPublicationData!$A:$A,'Publication Table (%)'!$B98,AllPublicationData!$B:$B,'Publication Table (%)'!$C$4,AllPublicationData!$D:$D,'Publication Table (%)'!P$7),
SUMIFS(AllPublicationData!$I:$I,AllPublicationData!$A:$A,'Publication Table (%)'!$B98,AllPublicationData!$B:$B,'Publication Table (%)'!P$7)/
SUMIFS(AllPublicationData!$E:$E,AllPublicationData!$A:$A,'Publication Table (%)'!$B98,AllPublicationData!$B:$B,'Publication Table (%)'!P$7)),
IF('Publication Table (%)'!$C$5="Cancellations for other reasons",
IFERROR(SUMIFS(AllPublicationData!$J:$J,AllPublicationData!$A:$A,'Publication Table (%)'!$B98,AllPublicationData!$B:$B,'Publication Table (%)'!$C$4,AllPublicationData!$D:$D,'Publication Table (%)'!P$7)/
SUMIFS(AllPublicationData!$E:$E,AllPublicationData!$A:$A,'Publication Table (%)'!$B98,AllPublicationData!$B:$B,'Publication Table (%)'!$C$4,AllPublicationData!$D:$D,'Publication Table (%)'!P$7),
SUMIFS(AllPublicationData!$J:$J,AllPublicationData!$A:$A,'Publication Table (%)'!$B98,AllPublicationData!$B:$B,'Publication Table (%)'!P$7)/
SUMIFS(AllPublicationData!$E:$E,AllPublicationData!$A:$A,'Publication Table (%)'!$B98,AllPublicationData!$B:$B,'Publication Table (%)'!P$7)))))))</f>
        <v>7.2463768115942032E-2</v>
      </c>
      <c r="Q98" s="96">
        <f>IF('Publication Table (%)'!$C$5="All Cancelled Operations",
IFERROR(SUMIFS(AllPublicationData!$F:$F,AllPublicationData!$A:$A,'Publication Table (%)'!$B98,AllPublicationData!$B:$B,'Publication Table (%)'!$C$4,AllPublicationData!$D:$D,'Publication Table (%)'!Q$7)/
SUMIFS(AllPublicationData!$E:$E,AllPublicationData!$A:$A,'Publication Table (%)'!$B98,AllPublicationData!$B:$B,'Publication Table (%)'!$C$4,AllPublicationData!$D:$D,'Publication Table (%)'!Q$7),
SUMIFS(AllPublicationData!$F:$F,AllPublicationData!$A:$A,'Publication Table (%)'!$B98,AllPublicationData!$B:$B,'Publication Table (%)'!Q$7)/
SUMIFS(AllPublicationData!$E:$E,AllPublicationData!$A:$A,'Publication Table (%)'!$B98,AllPublicationData!$B:$B,'Publication Table (%)'!Q$7)),
IF('Publication Table (%)'!$C$5="Operations cancelled by patient",
IFERROR(SUMIFS(AllPublicationData!$G:$G,AllPublicationData!$A:$A,'Publication Table (%)'!$B98,AllPublicationData!$B:$B,'Publication Table (%)'!$C$4,AllPublicationData!$D:$D,'Publication Table (%)'!Q$7)/
SUMIFS(AllPublicationData!$E:$E,AllPublicationData!$A:$A,'Publication Table (%)'!$B98,AllPublicationData!$B:$B,'Publication Table (%)'!$C$4,AllPublicationData!$D:$D,'Publication Table (%)'!Q$7),
SUMIFS(AllPublicationData!$G:$G,AllPublicationData!$A:$A,'Publication Table (%)'!$B98,AllPublicationData!$B:$B,'Publication Table (%)'!Q$7)/
SUMIFS(AllPublicationData!$E:$E,AllPublicationData!$A:$A,'Publication Table (%)'!$B98,AllPublicationData!$B:$B,'Publication Table (%)'!Q$7)),
IF('Publication Table (%)'!$C$5="Operations cancelled for clinical reasons",
IFERROR(SUMIFS(AllPublicationData!$H:$H,AllPublicationData!$A:$A,'Publication Table (%)'!$B98,AllPublicationData!$B:$B,'Publication Table (%)'!$C$4,AllPublicationData!$D:$D,'Publication Table (%)'!Q$7)/
SUMIFS(AllPublicationData!$E:$E,AllPublicationData!$A:$A,'Publication Table (%)'!$B98,AllPublicationData!$B:$B,'Publication Table (%)'!$C$4,AllPublicationData!$D:$D,'Publication Table (%)'!Q$7),
SUMIFS(AllPublicationData!$H:$H,AllPublicationData!$A:$A,'Publication Table (%)'!$B98,AllPublicationData!$B:$B,'Publication Table (%)'!Q$7)/
SUMIFS(AllPublicationData!$E:$E,AllPublicationData!$A:$A,'Publication Table (%)'!$B98,AllPublicationData!$B:$B,'Publication Table (%)'!Q$7)),
IF('Publication Table (%)'!$C$5="Operations cancelled for non-clinical/capacity reasons",
IFERROR(SUMIFS(AllPublicationData!$I:$I,AllPublicationData!$A:$A,'Publication Table (%)'!$B98,AllPublicationData!$B:$B,'Publication Table (%)'!$C$4,AllPublicationData!$D:$D,'Publication Table (%)'!Q$7)/
SUMIFS(AllPublicationData!$E:$E,AllPublicationData!$A:$A,'Publication Table (%)'!$B98,AllPublicationData!$B:$B,'Publication Table (%)'!$C$4,AllPublicationData!$D:$D,'Publication Table (%)'!Q$7),
SUMIFS(AllPublicationData!$I:$I,AllPublicationData!$A:$A,'Publication Table (%)'!$B98,AllPublicationData!$B:$B,'Publication Table (%)'!Q$7)/
SUMIFS(AllPublicationData!$E:$E,AllPublicationData!$A:$A,'Publication Table (%)'!$B98,AllPublicationData!$B:$B,'Publication Table (%)'!Q$7)),
IF('Publication Table (%)'!$C$5="Cancellations for other reasons",
IFERROR(SUMIFS(AllPublicationData!$J:$J,AllPublicationData!$A:$A,'Publication Table (%)'!$B98,AllPublicationData!$B:$B,'Publication Table (%)'!$C$4,AllPublicationData!$D:$D,'Publication Table (%)'!Q$7)/
SUMIFS(AllPublicationData!$E:$E,AllPublicationData!$A:$A,'Publication Table (%)'!$B98,AllPublicationData!$B:$B,'Publication Table (%)'!$C$4,AllPublicationData!$D:$D,'Publication Table (%)'!Q$7),
SUMIFS(AllPublicationData!$J:$J,AllPublicationData!$A:$A,'Publication Table (%)'!$B98,AllPublicationData!$B:$B,'Publication Table (%)'!Q$7)/
SUMIFS(AllPublicationData!$E:$E,AllPublicationData!$A:$A,'Publication Table (%)'!$B98,AllPublicationData!$B:$B,'Publication Table (%)'!Q$7)))))))</f>
        <v>9.1836734693877556E-2</v>
      </c>
      <c r="R98" s="96">
        <f>IF('Publication Table (%)'!$C$5="All Cancelled Operations",
IFERROR(SUMIFS(AllPublicationData!$F:$F,AllPublicationData!$A:$A,'Publication Table (%)'!$B98,AllPublicationData!$B:$B,'Publication Table (%)'!$C$4,AllPublicationData!$D:$D,'Publication Table (%)'!R$7)/
SUMIFS(AllPublicationData!$E:$E,AllPublicationData!$A:$A,'Publication Table (%)'!$B98,AllPublicationData!$B:$B,'Publication Table (%)'!$C$4,AllPublicationData!$D:$D,'Publication Table (%)'!R$7),
SUMIFS(AllPublicationData!$F:$F,AllPublicationData!$A:$A,'Publication Table (%)'!$B98,AllPublicationData!$B:$B,'Publication Table (%)'!R$7)/
SUMIFS(AllPublicationData!$E:$E,AllPublicationData!$A:$A,'Publication Table (%)'!$B98,AllPublicationData!$B:$B,'Publication Table (%)'!R$7)),
IF('Publication Table (%)'!$C$5="Operations cancelled by patient",
IFERROR(SUMIFS(AllPublicationData!$G:$G,AllPublicationData!$A:$A,'Publication Table (%)'!$B98,AllPublicationData!$B:$B,'Publication Table (%)'!$C$4,AllPublicationData!$D:$D,'Publication Table (%)'!R$7)/
SUMIFS(AllPublicationData!$E:$E,AllPublicationData!$A:$A,'Publication Table (%)'!$B98,AllPublicationData!$B:$B,'Publication Table (%)'!$C$4,AllPublicationData!$D:$D,'Publication Table (%)'!R$7),
SUMIFS(AllPublicationData!$G:$G,AllPublicationData!$A:$A,'Publication Table (%)'!$B98,AllPublicationData!$B:$B,'Publication Table (%)'!R$7)/
SUMIFS(AllPublicationData!$E:$E,AllPublicationData!$A:$A,'Publication Table (%)'!$B98,AllPublicationData!$B:$B,'Publication Table (%)'!R$7)),
IF('Publication Table (%)'!$C$5="Operations cancelled for clinical reasons",
IFERROR(SUMIFS(AllPublicationData!$H:$H,AllPublicationData!$A:$A,'Publication Table (%)'!$B98,AllPublicationData!$B:$B,'Publication Table (%)'!$C$4,AllPublicationData!$D:$D,'Publication Table (%)'!R$7)/
SUMIFS(AllPublicationData!$E:$E,AllPublicationData!$A:$A,'Publication Table (%)'!$B98,AllPublicationData!$B:$B,'Publication Table (%)'!$C$4,AllPublicationData!$D:$D,'Publication Table (%)'!R$7),
SUMIFS(AllPublicationData!$H:$H,AllPublicationData!$A:$A,'Publication Table (%)'!$B98,AllPublicationData!$B:$B,'Publication Table (%)'!R$7)/
SUMIFS(AllPublicationData!$E:$E,AllPublicationData!$A:$A,'Publication Table (%)'!$B98,AllPublicationData!$B:$B,'Publication Table (%)'!R$7)),
IF('Publication Table (%)'!$C$5="Operations cancelled for non-clinical/capacity reasons",
IFERROR(SUMIFS(AllPublicationData!$I:$I,AllPublicationData!$A:$A,'Publication Table (%)'!$B98,AllPublicationData!$B:$B,'Publication Table (%)'!$C$4,AllPublicationData!$D:$D,'Publication Table (%)'!R$7)/
SUMIFS(AllPublicationData!$E:$E,AllPublicationData!$A:$A,'Publication Table (%)'!$B98,AllPublicationData!$B:$B,'Publication Table (%)'!$C$4,AllPublicationData!$D:$D,'Publication Table (%)'!R$7),
SUMIFS(AllPublicationData!$I:$I,AllPublicationData!$A:$A,'Publication Table (%)'!$B98,AllPublicationData!$B:$B,'Publication Table (%)'!R$7)/
SUMIFS(AllPublicationData!$E:$E,AllPublicationData!$A:$A,'Publication Table (%)'!$B98,AllPublicationData!$B:$B,'Publication Table (%)'!R$7)),
IF('Publication Table (%)'!$C$5="Cancellations for other reasons",
IFERROR(SUMIFS(AllPublicationData!$J:$J,AllPublicationData!$A:$A,'Publication Table (%)'!$B98,AllPublicationData!$B:$B,'Publication Table (%)'!$C$4,AllPublicationData!$D:$D,'Publication Table (%)'!R$7)/
SUMIFS(AllPublicationData!$E:$E,AllPublicationData!$A:$A,'Publication Table (%)'!$B98,AllPublicationData!$B:$B,'Publication Table (%)'!$C$4,AllPublicationData!$D:$D,'Publication Table (%)'!R$7),
SUMIFS(AllPublicationData!$J:$J,AllPublicationData!$A:$A,'Publication Table (%)'!$B98,AllPublicationData!$B:$B,'Publication Table (%)'!R$7)/
SUMIFS(AllPublicationData!$E:$E,AllPublicationData!$A:$A,'Publication Table (%)'!$B98,AllPublicationData!$B:$B,'Publication Table (%)'!R$7)))))))</f>
        <v>0.10019193857965451</v>
      </c>
      <c r="S98" s="96">
        <f>IF('Publication Table (%)'!$C$5="All Cancelled Operations",
IFERROR(SUMIFS(AllPublicationData!$F:$F,AllPublicationData!$A:$A,'Publication Table (%)'!$B98,AllPublicationData!$B:$B,'Publication Table (%)'!$C$4,AllPublicationData!$D:$D,'Publication Table (%)'!S$7)/
SUMIFS(AllPublicationData!$E:$E,AllPublicationData!$A:$A,'Publication Table (%)'!$B98,AllPublicationData!$B:$B,'Publication Table (%)'!$C$4,AllPublicationData!$D:$D,'Publication Table (%)'!S$7),
SUMIFS(AllPublicationData!$F:$F,AllPublicationData!$A:$A,'Publication Table (%)'!$B98,AllPublicationData!$B:$B,'Publication Table (%)'!S$7)/
SUMIFS(AllPublicationData!$E:$E,AllPublicationData!$A:$A,'Publication Table (%)'!$B98,AllPublicationData!$B:$B,'Publication Table (%)'!S$7)),
IF('Publication Table (%)'!$C$5="Operations cancelled by patient",
IFERROR(SUMIFS(AllPublicationData!$G:$G,AllPublicationData!$A:$A,'Publication Table (%)'!$B98,AllPublicationData!$B:$B,'Publication Table (%)'!$C$4,AllPublicationData!$D:$D,'Publication Table (%)'!S$7)/
SUMIFS(AllPublicationData!$E:$E,AllPublicationData!$A:$A,'Publication Table (%)'!$B98,AllPublicationData!$B:$B,'Publication Table (%)'!$C$4,AllPublicationData!$D:$D,'Publication Table (%)'!S$7),
SUMIFS(AllPublicationData!$G:$G,AllPublicationData!$A:$A,'Publication Table (%)'!$B98,AllPublicationData!$B:$B,'Publication Table (%)'!S$7)/
SUMIFS(AllPublicationData!$E:$E,AllPublicationData!$A:$A,'Publication Table (%)'!$B98,AllPublicationData!$B:$B,'Publication Table (%)'!S$7)),
IF('Publication Table (%)'!$C$5="Operations cancelled for clinical reasons",
IFERROR(SUMIFS(AllPublicationData!$H:$H,AllPublicationData!$A:$A,'Publication Table (%)'!$B98,AllPublicationData!$B:$B,'Publication Table (%)'!$C$4,AllPublicationData!$D:$D,'Publication Table (%)'!S$7)/
SUMIFS(AllPublicationData!$E:$E,AllPublicationData!$A:$A,'Publication Table (%)'!$B98,AllPublicationData!$B:$B,'Publication Table (%)'!$C$4,AllPublicationData!$D:$D,'Publication Table (%)'!S$7),
SUMIFS(AllPublicationData!$H:$H,AllPublicationData!$A:$A,'Publication Table (%)'!$B98,AllPublicationData!$B:$B,'Publication Table (%)'!S$7)/
SUMIFS(AllPublicationData!$E:$E,AllPublicationData!$A:$A,'Publication Table (%)'!$B98,AllPublicationData!$B:$B,'Publication Table (%)'!S$7)),
IF('Publication Table (%)'!$C$5="Operations cancelled for non-clinical/capacity reasons",
IFERROR(SUMIFS(AllPublicationData!$I:$I,AllPublicationData!$A:$A,'Publication Table (%)'!$B98,AllPublicationData!$B:$B,'Publication Table (%)'!$C$4,AllPublicationData!$D:$D,'Publication Table (%)'!S$7)/
SUMIFS(AllPublicationData!$E:$E,AllPublicationData!$A:$A,'Publication Table (%)'!$B98,AllPublicationData!$B:$B,'Publication Table (%)'!$C$4,AllPublicationData!$D:$D,'Publication Table (%)'!S$7),
SUMIFS(AllPublicationData!$I:$I,AllPublicationData!$A:$A,'Publication Table (%)'!$B98,AllPublicationData!$B:$B,'Publication Table (%)'!S$7)/
SUMIFS(AllPublicationData!$E:$E,AllPublicationData!$A:$A,'Publication Table (%)'!$B98,AllPublicationData!$B:$B,'Publication Table (%)'!S$7)),
IF('Publication Table (%)'!$C$5="Cancellations for other reasons",
IFERROR(SUMIFS(AllPublicationData!$J:$J,AllPublicationData!$A:$A,'Publication Table (%)'!$B98,AllPublicationData!$B:$B,'Publication Table (%)'!$C$4,AllPublicationData!$D:$D,'Publication Table (%)'!S$7)/
SUMIFS(AllPublicationData!$E:$E,AllPublicationData!$A:$A,'Publication Table (%)'!$B98,AllPublicationData!$B:$B,'Publication Table (%)'!$C$4,AllPublicationData!$D:$D,'Publication Table (%)'!S$7),
SUMIFS(AllPublicationData!$J:$J,AllPublicationData!$A:$A,'Publication Table (%)'!$B98,AllPublicationData!$B:$B,'Publication Table (%)'!S$7)/
SUMIFS(AllPublicationData!$E:$E,AllPublicationData!$A:$A,'Publication Table (%)'!$B98,AllPublicationData!$B:$B,'Publication Table (%)'!S$7)))))))</f>
        <v>3.3333333333333333E-2</v>
      </c>
    </row>
    <row r="99" spans="2:19" x14ac:dyDescent="0.35">
      <c r="B99" s="89">
        <v>42644</v>
      </c>
      <c r="C99" s="112">
        <f>IF('Publication Table (%)'!$C$5="All Cancelled Operations",
SUMIFS(AllPublicationData!$F:$F,AllPublicationData!$A:$A,'Publication Table (%)'!$B99,AllPublicationData!$B:$B,'Publication Table (%)'!$C$4),
IF('Publication Table (%)'!$C$5="Operations cancelled by patient",
SUMIFS(AllPublicationData!$G:$G,AllPublicationData!$A:$A,'Publication Table (%)'!$B99,AllPublicationData!$B:$B,'Publication Table (%)'!$C$4),
IF('Publication Table (%)'!$C$5="Operations cancelled for clinical reasons",
SUMIFS(AllPublicationData!$H:$H,AllPublicationData!$A:$A,'Publication Table (%)'!$B99,AllPublicationData!$B:$B,'Publication Table (%)'!$C$4),
IF('Publication Table (%)'!$C$5="Operations cancelled for non-clinical/capacity reasons",
SUMIFS(AllPublicationData!$I:$I,AllPublicationData!$A:$A,'Publication Table (%)'!$B99,AllPublicationData!$B:$B,'Publication Table (%)'!$C$4),
IF('Publication Table (%)'!$C$5="Cancellations for other reasons",
SUMIFS(AllPublicationData!$J:$J,AllPublicationData!$A:$A,'Publication Table (%)'!$B99,AllPublicationData!$B:$B,'Publication Table (%)'!$C$4))))))+
IF(AND($C$4="NHS Scotland",$C$5="All Cancelled Operations"),
SUMIFS(AllPublicationData!$F:$F,AllPublicationData!$A:$A,'Publication Table (%)'!$B99),
IF(AND($C$4="NHS Scotland",$C$5="Operations cancelled by patient"),
SUMIFS(AllPublicationData!$G:$G,AllPublicationData!$A:$A,'Publication Table (%)'!$B99),
IF(AND($C$4="NHS Scotland",$C$5="Operations cancelled for clinical reasons"),
SUMIFS(AllPublicationData!$H:$H,AllPublicationData!$A:$A,'Publication Table (%)'!$B99),
IF(AND($C$4="NHS Scotland",$C$5="Operations cancelled for non-clinical/capacity reasons"),
SUMIFS(AllPublicationData!$I:$I,AllPublicationData!$A:$A,'Publication Table (%)'!$B99),
IF(AND($C$4="NHS Scotland",$C$5="Cancellations for other reasons"),
SUMIFS(AllPublicationData!$J:$J,AllPublicationData!$A:$A,'Publication Table (%)'!$B99))))))</f>
        <v>2719</v>
      </c>
      <c r="D99" s="110">
        <f>IF(AND('Publication Table (%)'!$C$5="All Cancelled Operations",$C$4&lt;&gt;"NHS Scotland"),
IFERROR(SUMIFS(AllPublicationData!$F:$F,AllPublicationData!$A:$A,'Publication Table (%)'!$B99,AllPublicationData!$B:$B,'Publication Table (%)'!$C$4,AllPublicationData!$D:$D,'Publication Table (%)'!D$7)/
SUMIFS(AllPublicationData!$E:$E,AllPublicationData!$A:$A,'Publication Table (%)'!$B99,AllPublicationData!$B:$B,'Publication Table (%)'!$C$4,AllPublicationData!$D:$D,'Publication Table (%)'!D$7),
SUMIFS(AllPublicationData!$F:$F,AllPublicationData!$A:$A,'Publication Table (%)'!$B99,AllPublicationData!$B:$B,'Publication Table (%)'!D$7)/
SUMIFS(AllPublicationData!$E:$E,AllPublicationData!$A:$A,'Publication Table (%)'!$B99,AllPublicationData!$B:$B,'Publication Table (%)'!D$7)),
IF(AND('Publication Table (%)'!$C$5="Operations cancelled by patient",$C$4&lt;&gt;"NHS Scotland"),
IFERROR(SUMIFS(AllPublicationData!$G:$G,AllPublicationData!$A:$A,'Publication Table (%)'!$B99,AllPublicationData!$B:$B,'Publication Table (%)'!$C$4,AllPublicationData!$D:$D,'Publication Table (%)'!D$7)/
SUMIFS(AllPublicationData!$E:$E,AllPublicationData!$A:$A,'Publication Table (%)'!$B99,AllPublicationData!$B:$B,'Publication Table (%)'!$C$4,AllPublicationData!$D:$D,'Publication Table (%)'!D$7),
SUMIFS(AllPublicationData!$G:$G,AllPublicationData!$A:$A,'Publication Table (%)'!$B99,AllPublicationData!$B:$B,'Publication Table (%)'!D$7)/
SUMIFS(AllPublicationData!$E:$E,AllPublicationData!$A:$A,'Publication Table (%)'!$B99,AllPublicationData!$B:$B,'Publication Table (%)'!D$7)),
IF(AND('Publication Table (%)'!$C$5="Operations cancelled for clinical reasons",$C$4&lt;&gt;"NHS Scotland"),
IFERROR(SUMIFS(AllPublicationData!$H:$H,AllPublicationData!$A:$A,'Publication Table (%)'!$B99,AllPublicationData!$B:$B,'Publication Table (%)'!$C$4,AllPublicationData!$D:$D,'Publication Table (%)'!D$7)/
SUMIFS(AllPublicationData!$E:$E,AllPublicationData!$A:$A,'Publication Table (%)'!$B99,AllPublicationData!$B:$B,'Publication Table (%)'!$C$4,AllPublicationData!$D:$D,'Publication Table (%)'!D$7),
SUMIFS(AllPublicationData!$H:$H,AllPublicationData!$A:$A,'Publication Table (%)'!$B99,AllPublicationData!$B:$B,'Publication Table (%)'!D$7)/
SUMIFS(AllPublicationData!$E:$E,AllPublicationData!$A:$A,'Publication Table (%)'!$B99,AllPublicationData!$B:$B,'Publication Table (%)'!D$7)),
IF(AND('Publication Table (%)'!$C$5="Operations cancelled for non-clinical/capacity reasons",$C$4&lt;&gt;"NHS Scotland"),
IFERROR(SUMIFS(AllPublicationData!$I:$I,AllPublicationData!$A:$A,'Publication Table (%)'!$B99,AllPublicationData!$B:$B,'Publication Table (%)'!$C$4,AllPublicationData!$D:$D,'Publication Table (%)'!D$7)/
SUMIFS(AllPublicationData!$E:$E,AllPublicationData!$A:$A,'Publication Table (%)'!$B99,AllPublicationData!$B:$B,'Publication Table (%)'!$C$4,AllPublicationData!$D:$D,'Publication Table (%)'!D$7),
SUMIFS(AllPublicationData!$I:$I,AllPublicationData!$A:$A,'Publication Table (%)'!$B99,AllPublicationData!$B:$B,'Publication Table (%)'!D$7)/
SUMIFS(AllPublicationData!$E:$E,AllPublicationData!$A:$A,'Publication Table (%)'!$B99,AllPublicationData!$B:$B,'Publication Table (%)'!D$7)),
IF(AND('Publication Table (%)'!$C$5="Cancellations for other reasons",$C$4&lt;&gt;"NHS Scotland"),
IFERROR(SUMIFS(AllPublicationData!$J:$J,AllPublicationData!$A:$A,'Publication Table (%)'!$B99,AllPublicationData!$B:$B,'Publication Table (%)'!$C$4,AllPublicationData!$D:$D,'Publication Table (%)'!D$7)/
SUMIFS(AllPublicationData!$E:$E,AllPublicationData!$A:$A,'Publication Table (%)'!$B99,AllPublicationData!$B:$B,'Publication Table (%)'!$C$4,AllPublicationData!$D:$D,'Publication Table (%)'!D$7),
SUMIFS(AllPublicationData!$J:$J,AllPublicationData!$A:$A,'Publication Table (%)'!$B99,AllPublicationData!$B:$B,'Publication Table (%)'!D$7)/
SUMIFS(AllPublicationData!$E:$E,AllPublicationData!$A:$A,'Publication Table (%)'!$B99,AllPublicationData!$B:$B,'Publication Table (%)'!D$7)),
IF(AND($C$4="NHS Scotland",$C$5="All Cancelled Operations"),
SUMIFS(AllPublicationData!$F:$F,AllPublicationData!$A:$A,'Publication Table'!$B99)/
SUMIFS(AllPublicationData!$E:$E,AllPublicationData!$A:$A,'Publication Table'!$B99),
IF(AND($C$4="NHS Scotland",$C$5="Operations cancelled by patient"),
SUMIFS(AllPublicationData!$G:$G,AllPublicationData!$A:$A,'Publication Table'!$B99)/
SUMIFS(AllPublicationData!$E:$E,AllPublicationData!$A:$A,'Publication Table'!$B99),
IF(AND($C$4="NHS Scotland",$C$5="Operations cancelled for clinical reasons"),
SUMIFS(AllPublicationData!$H:$H,AllPublicationData!$A:$A,'Publication Table'!$B99)/
SUMIFS(AllPublicationData!$E:$E,AllPublicationData!$A:$A,'Publication Table'!$B99),
IF(AND($C$4="NHS Scotland",$C$5="Operations cancelled for non-clinical/capacity reasons"),
SUMIFS(AllPublicationData!$I:$I,AllPublicationData!$A:$A,'Publication Table'!$B99)/
SUMIFS(AllPublicationData!$E:$E,AllPublicationData!$A:$A,'Publication Table'!$B99),
IF(AND($C$4="NHS Scotland",$C$5="Cancellations for other reasons"),
SUMIFS(AllPublicationData!$J:$J,AllPublicationData!$A:$A,'Publication Table'!$B99)/
SUMIFS(AllPublicationData!$E:$E,AllPublicationData!$A:$A,'Publication Table'!$B99)))))))))))</f>
        <v>9.2804969622499831E-2</v>
      </c>
      <c r="E99" s="96">
        <f>IF('Publication Table (%)'!$C$5="All Cancelled Operations",
IFERROR(SUMIFS(AllPublicationData!$F:$F,AllPublicationData!$A:$A,'Publication Table (%)'!$B99,AllPublicationData!$B:$B,'Publication Table (%)'!$C$4,AllPublicationData!$D:$D,'Publication Table (%)'!E$7)/
SUMIFS(AllPublicationData!$E:$E,AllPublicationData!$A:$A,'Publication Table (%)'!$B99,AllPublicationData!$B:$B,'Publication Table (%)'!$C$4,AllPublicationData!$D:$D,'Publication Table (%)'!E$7),
SUMIFS(AllPublicationData!$F:$F,AllPublicationData!$A:$A,'Publication Table (%)'!$B99,AllPublicationData!$B:$B,'Publication Table (%)'!E$7)/
SUMIFS(AllPublicationData!$E:$E,AllPublicationData!$A:$A,'Publication Table (%)'!$B99,AllPublicationData!$B:$B,'Publication Table (%)'!E$7)),
IF('Publication Table (%)'!$C$5="Operations cancelled by patient",
IFERROR(SUMIFS(AllPublicationData!$G:$G,AllPublicationData!$A:$A,'Publication Table (%)'!$B99,AllPublicationData!$B:$B,'Publication Table (%)'!$C$4,AllPublicationData!$D:$D,'Publication Table (%)'!E$7)/
SUMIFS(AllPublicationData!$E:$E,AllPublicationData!$A:$A,'Publication Table (%)'!$B99,AllPublicationData!$B:$B,'Publication Table (%)'!$C$4,AllPublicationData!$D:$D,'Publication Table (%)'!E$7),
SUMIFS(AllPublicationData!$G:$G,AllPublicationData!$A:$A,'Publication Table (%)'!$B99,AllPublicationData!$B:$B,'Publication Table (%)'!E$7)/
SUMIFS(AllPublicationData!$E:$E,AllPublicationData!$A:$A,'Publication Table (%)'!$B99,AllPublicationData!$B:$B,'Publication Table (%)'!E$7)),
IF('Publication Table (%)'!$C$5="Operations cancelled for clinical reasons",
IFERROR(SUMIFS(AllPublicationData!$H:$H,AllPublicationData!$A:$A,'Publication Table (%)'!$B99,AllPublicationData!$B:$B,'Publication Table (%)'!$C$4,AllPublicationData!$D:$D,'Publication Table (%)'!E$7)/
SUMIFS(AllPublicationData!$E:$E,AllPublicationData!$A:$A,'Publication Table (%)'!$B99,AllPublicationData!$B:$B,'Publication Table (%)'!$C$4,AllPublicationData!$D:$D,'Publication Table (%)'!E$7),
SUMIFS(AllPublicationData!$H:$H,AllPublicationData!$A:$A,'Publication Table (%)'!$B99,AllPublicationData!$B:$B,'Publication Table (%)'!E$7)/
SUMIFS(AllPublicationData!$E:$E,AllPublicationData!$A:$A,'Publication Table (%)'!$B99,AllPublicationData!$B:$B,'Publication Table (%)'!E$7)),
IF('Publication Table (%)'!$C$5="Operations cancelled for non-clinical/capacity reasons",
IFERROR(SUMIFS(AllPublicationData!$I:$I,AllPublicationData!$A:$A,'Publication Table (%)'!$B99,AllPublicationData!$B:$B,'Publication Table (%)'!$C$4,AllPublicationData!$D:$D,'Publication Table (%)'!E$7)/
SUMIFS(AllPublicationData!$E:$E,AllPublicationData!$A:$A,'Publication Table (%)'!$B99,AllPublicationData!$B:$B,'Publication Table (%)'!$C$4,AllPublicationData!$D:$D,'Publication Table (%)'!E$7),
SUMIFS(AllPublicationData!$I:$I,AllPublicationData!$A:$A,'Publication Table (%)'!$B99,AllPublicationData!$B:$B,'Publication Table (%)'!E$7)/
SUMIFS(AllPublicationData!$E:$E,AllPublicationData!$A:$A,'Publication Table (%)'!$B99,AllPublicationData!$B:$B,'Publication Table (%)'!E$7)),
IF('Publication Table (%)'!$C$5="Cancellations for other reasons",
IFERROR(SUMIFS(AllPublicationData!$J:$J,AllPublicationData!$A:$A,'Publication Table (%)'!$B99,AllPublicationData!$B:$B,'Publication Table (%)'!$C$4,AllPublicationData!$D:$D,'Publication Table (%)'!E$7)/
SUMIFS(AllPublicationData!$E:$E,AllPublicationData!$A:$A,'Publication Table (%)'!$B99,AllPublicationData!$B:$B,'Publication Table (%)'!$C$4,AllPublicationData!$D:$D,'Publication Table (%)'!E$7),
SUMIFS(AllPublicationData!$J:$J,AllPublicationData!$A:$A,'Publication Table (%)'!$B99,AllPublicationData!$B:$B,'Publication Table (%)'!E$7)/
SUMIFS(AllPublicationData!$E:$E,AllPublicationData!$A:$A,'Publication Table (%)'!$B99,AllPublicationData!$B:$B,'Publication Table (%)'!E$7)))))))</f>
        <v>6.9830508474576267E-2</v>
      </c>
      <c r="F99" s="96">
        <f>IF('Publication Table (%)'!$C$5="All Cancelled Operations",
IFERROR(SUMIFS(AllPublicationData!$F:$F,AllPublicationData!$A:$A,'Publication Table (%)'!$B99,AllPublicationData!$B:$B,'Publication Table (%)'!$C$4,AllPublicationData!$D:$D,'Publication Table (%)'!F$7)/
SUMIFS(AllPublicationData!$E:$E,AllPublicationData!$A:$A,'Publication Table (%)'!$B99,AllPublicationData!$B:$B,'Publication Table (%)'!$C$4,AllPublicationData!$D:$D,'Publication Table (%)'!F$7),
SUMIFS(AllPublicationData!$F:$F,AllPublicationData!$A:$A,'Publication Table (%)'!$B99,AllPublicationData!$B:$B,'Publication Table (%)'!F$7)/
SUMIFS(AllPublicationData!$E:$E,AllPublicationData!$A:$A,'Publication Table (%)'!$B99,AllPublicationData!$B:$B,'Publication Table (%)'!F$7)),
IF('Publication Table (%)'!$C$5="Operations cancelled by patient",
IFERROR(SUMIFS(AllPublicationData!$G:$G,AllPublicationData!$A:$A,'Publication Table (%)'!$B99,AllPublicationData!$B:$B,'Publication Table (%)'!$C$4,AllPublicationData!$D:$D,'Publication Table (%)'!F$7)/
SUMIFS(AllPublicationData!$E:$E,AllPublicationData!$A:$A,'Publication Table (%)'!$B99,AllPublicationData!$B:$B,'Publication Table (%)'!$C$4,AllPublicationData!$D:$D,'Publication Table (%)'!F$7),
SUMIFS(AllPublicationData!$G:$G,AllPublicationData!$A:$A,'Publication Table (%)'!$B99,AllPublicationData!$B:$B,'Publication Table (%)'!F$7)/
SUMIFS(AllPublicationData!$E:$E,AllPublicationData!$A:$A,'Publication Table (%)'!$B99,AllPublicationData!$B:$B,'Publication Table (%)'!F$7)),
IF('Publication Table (%)'!$C$5="Operations cancelled for clinical reasons",
IFERROR(SUMIFS(AllPublicationData!$H:$H,AllPublicationData!$A:$A,'Publication Table (%)'!$B99,AllPublicationData!$B:$B,'Publication Table (%)'!$C$4,AllPublicationData!$D:$D,'Publication Table (%)'!F$7)/
SUMIFS(AllPublicationData!$E:$E,AllPublicationData!$A:$A,'Publication Table (%)'!$B99,AllPublicationData!$B:$B,'Publication Table (%)'!$C$4,AllPublicationData!$D:$D,'Publication Table (%)'!F$7),
SUMIFS(AllPublicationData!$H:$H,AllPublicationData!$A:$A,'Publication Table (%)'!$B99,AllPublicationData!$B:$B,'Publication Table (%)'!F$7)/
SUMIFS(AllPublicationData!$E:$E,AllPublicationData!$A:$A,'Publication Table (%)'!$B99,AllPublicationData!$B:$B,'Publication Table (%)'!F$7)),
IF('Publication Table (%)'!$C$5="Operations cancelled for non-clinical/capacity reasons",
IFERROR(SUMIFS(AllPublicationData!$I:$I,AllPublicationData!$A:$A,'Publication Table (%)'!$B99,AllPublicationData!$B:$B,'Publication Table (%)'!$C$4,AllPublicationData!$D:$D,'Publication Table (%)'!F$7)/
SUMIFS(AllPublicationData!$E:$E,AllPublicationData!$A:$A,'Publication Table (%)'!$B99,AllPublicationData!$B:$B,'Publication Table (%)'!$C$4,AllPublicationData!$D:$D,'Publication Table (%)'!F$7),
SUMIFS(AllPublicationData!$I:$I,AllPublicationData!$A:$A,'Publication Table (%)'!$B99,AllPublicationData!$B:$B,'Publication Table (%)'!F$7)/
SUMIFS(AllPublicationData!$E:$E,AllPublicationData!$A:$A,'Publication Table (%)'!$B99,AllPublicationData!$B:$B,'Publication Table (%)'!F$7)),
IF('Publication Table (%)'!$C$5="Cancellations for other reasons",
IFERROR(SUMIFS(AllPublicationData!$J:$J,AllPublicationData!$A:$A,'Publication Table (%)'!$B99,AllPublicationData!$B:$B,'Publication Table (%)'!$C$4,AllPublicationData!$D:$D,'Publication Table (%)'!F$7)/
SUMIFS(AllPublicationData!$E:$E,AllPublicationData!$A:$A,'Publication Table (%)'!$B99,AllPublicationData!$B:$B,'Publication Table (%)'!$C$4,AllPublicationData!$D:$D,'Publication Table (%)'!F$7),
SUMIFS(AllPublicationData!$J:$J,AllPublicationData!$A:$A,'Publication Table (%)'!$B99,AllPublicationData!$B:$B,'Publication Table (%)'!F$7)/
SUMIFS(AllPublicationData!$E:$E,AllPublicationData!$A:$A,'Publication Table (%)'!$B99,AllPublicationData!$B:$B,'Publication Table (%)'!F$7)))))))</f>
        <v>9.8974358974358981E-2</v>
      </c>
      <c r="G99" s="96">
        <f>IF('Publication Table (%)'!$C$5="All Cancelled Operations",
IFERROR(SUMIFS(AllPublicationData!$F:$F,AllPublicationData!$A:$A,'Publication Table (%)'!$B99,AllPublicationData!$B:$B,'Publication Table (%)'!$C$4,AllPublicationData!$D:$D,'Publication Table (%)'!G$7)/
SUMIFS(AllPublicationData!$E:$E,AllPublicationData!$A:$A,'Publication Table (%)'!$B99,AllPublicationData!$B:$B,'Publication Table (%)'!$C$4,AllPublicationData!$D:$D,'Publication Table (%)'!G$7),
SUMIFS(AllPublicationData!$F:$F,AllPublicationData!$A:$A,'Publication Table (%)'!$B99,AllPublicationData!$B:$B,'Publication Table (%)'!G$7)/
SUMIFS(AllPublicationData!$E:$E,AllPublicationData!$A:$A,'Publication Table (%)'!$B99,AllPublicationData!$B:$B,'Publication Table (%)'!G$7)),
IF('Publication Table (%)'!$C$5="Operations cancelled by patient",
IFERROR(SUMIFS(AllPublicationData!$G:$G,AllPublicationData!$A:$A,'Publication Table (%)'!$B99,AllPublicationData!$B:$B,'Publication Table (%)'!$C$4,AllPublicationData!$D:$D,'Publication Table (%)'!G$7)/
SUMIFS(AllPublicationData!$E:$E,AllPublicationData!$A:$A,'Publication Table (%)'!$B99,AllPublicationData!$B:$B,'Publication Table (%)'!$C$4,AllPublicationData!$D:$D,'Publication Table (%)'!G$7),
SUMIFS(AllPublicationData!$G:$G,AllPublicationData!$A:$A,'Publication Table (%)'!$B99,AllPublicationData!$B:$B,'Publication Table (%)'!G$7)/
SUMIFS(AllPublicationData!$E:$E,AllPublicationData!$A:$A,'Publication Table (%)'!$B99,AllPublicationData!$B:$B,'Publication Table (%)'!G$7)),
IF('Publication Table (%)'!$C$5="Operations cancelled for clinical reasons",
IFERROR(SUMIFS(AllPublicationData!$H:$H,AllPublicationData!$A:$A,'Publication Table (%)'!$B99,AllPublicationData!$B:$B,'Publication Table (%)'!$C$4,AllPublicationData!$D:$D,'Publication Table (%)'!G$7)/
SUMIFS(AllPublicationData!$E:$E,AllPublicationData!$A:$A,'Publication Table (%)'!$B99,AllPublicationData!$B:$B,'Publication Table (%)'!$C$4,AllPublicationData!$D:$D,'Publication Table (%)'!G$7),
SUMIFS(AllPublicationData!$H:$H,AllPublicationData!$A:$A,'Publication Table (%)'!$B99,AllPublicationData!$B:$B,'Publication Table (%)'!G$7)/
SUMIFS(AllPublicationData!$E:$E,AllPublicationData!$A:$A,'Publication Table (%)'!$B99,AllPublicationData!$B:$B,'Publication Table (%)'!G$7)),
IF('Publication Table (%)'!$C$5="Operations cancelled for non-clinical/capacity reasons",
IFERROR(SUMIFS(AllPublicationData!$I:$I,AllPublicationData!$A:$A,'Publication Table (%)'!$B99,AllPublicationData!$B:$B,'Publication Table (%)'!$C$4,AllPublicationData!$D:$D,'Publication Table (%)'!G$7)/
SUMIFS(AllPublicationData!$E:$E,AllPublicationData!$A:$A,'Publication Table (%)'!$B99,AllPublicationData!$B:$B,'Publication Table (%)'!$C$4,AllPublicationData!$D:$D,'Publication Table (%)'!G$7),
SUMIFS(AllPublicationData!$I:$I,AllPublicationData!$A:$A,'Publication Table (%)'!$B99,AllPublicationData!$B:$B,'Publication Table (%)'!G$7)/
SUMIFS(AllPublicationData!$E:$E,AllPublicationData!$A:$A,'Publication Table (%)'!$B99,AllPublicationData!$B:$B,'Publication Table (%)'!G$7)),
IF('Publication Table (%)'!$C$5="Cancellations for other reasons",
IFERROR(SUMIFS(AllPublicationData!$J:$J,AllPublicationData!$A:$A,'Publication Table (%)'!$B99,AllPublicationData!$B:$B,'Publication Table (%)'!$C$4,AllPublicationData!$D:$D,'Publication Table (%)'!G$7)/
SUMIFS(AllPublicationData!$E:$E,AllPublicationData!$A:$A,'Publication Table (%)'!$B99,AllPublicationData!$B:$B,'Publication Table (%)'!$C$4,AllPublicationData!$D:$D,'Publication Table (%)'!G$7),
SUMIFS(AllPublicationData!$J:$J,AllPublicationData!$A:$A,'Publication Table (%)'!$B99,AllPublicationData!$B:$B,'Publication Table (%)'!G$7)/
SUMIFS(AllPublicationData!$E:$E,AllPublicationData!$A:$A,'Publication Table (%)'!$B99,AllPublicationData!$B:$B,'Publication Table (%)'!G$7)))))))</f>
        <v>8.1720430107526887E-2</v>
      </c>
      <c r="H99" s="96">
        <f>IF('Publication Table (%)'!$C$5="All Cancelled Operations",
IFERROR(SUMIFS(AllPublicationData!$F:$F,AllPublicationData!$A:$A,'Publication Table (%)'!$B99,AllPublicationData!$B:$B,'Publication Table (%)'!$C$4,AllPublicationData!$D:$D,'Publication Table (%)'!H$7)/
SUMIFS(AllPublicationData!$E:$E,AllPublicationData!$A:$A,'Publication Table (%)'!$B99,AllPublicationData!$B:$B,'Publication Table (%)'!$C$4,AllPublicationData!$D:$D,'Publication Table (%)'!H$7),
SUMIFS(AllPublicationData!$F:$F,AllPublicationData!$A:$A,'Publication Table (%)'!$B99,AllPublicationData!$B:$B,'Publication Table (%)'!H$7)/
SUMIFS(AllPublicationData!$E:$E,AllPublicationData!$A:$A,'Publication Table (%)'!$B99,AllPublicationData!$B:$B,'Publication Table (%)'!H$7)),
IF('Publication Table (%)'!$C$5="Operations cancelled by patient",
IFERROR(SUMIFS(AllPublicationData!$G:$G,AllPublicationData!$A:$A,'Publication Table (%)'!$B99,AllPublicationData!$B:$B,'Publication Table (%)'!$C$4,AllPublicationData!$D:$D,'Publication Table (%)'!H$7)/
SUMIFS(AllPublicationData!$E:$E,AllPublicationData!$A:$A,'Publication Table (%)'!$B99,AllPublicationData!$B:$B,'Publication Table (%)'!$C$4,AllPublicationData!$D:$D,'Publication Table (%)'!H$7),
SUMIFS(AllPublicationData!$G:$G,AllPublicationData!$A:$A,'Publication Table (%)'!$B99,AllPublicationData!$B:$B,'Publication Table (%)'!H$7)/
SUMIFS(AllPublicationData!$E:$E,AllPublicationData!$A:$A,'Publication Table (%)'!$B99,AllPublicationData!$B:$B,'Publication Table (%)'!H$7)),
IF('Publication Table (%)'!$C$5="Operations cancelled for clinical reasons",
IFERROR(SUMIFS(AllPublicationData!$H:$H,AllPublicationData!$A:$A,'Publication Table (%)'!$B99,AllPublicationData!$B:$B,'Publication Table (%)'!$C$4,AllPublicationData!$D:$D,'Publication Table (%)'!H$7)/
SUMIFS(AllPublicationData!$E:$E,AllPublicationData!$A:$A,'Publication Table (%)'!$B99,AllPublicationData!$B:$B,'Publication Table (%)'!$C$4,AllPublicationData!$D:$D,'Publication Table (%)'!H$7),
SUMIFS(AllPublicationData!$H:$H,AllPublicationData!$A:$A,'Publication Table (%)'!$B99,AllPublicationData!$B:$B,'Publication Table (%)'!H$7)/
SUMIFS(AllPublicationData!$E:$E,AllPublicationData!$A:$A,'Publication Table (%)'!$B99,AllPublicationData!$B:$B,'Publication Table (%)'!H$7)),
IF('Publication Table (%)'!$C$5="Operations cancelled for non-clinical/capacity reasons",
IFERROR(SUMIFS(AllPublicationData!$I:$I,AllPublicationData!$A:$A,'Publication Table (%)'!$B99,AllPublicationData!$B:$B,'Publication Table (%)'!$C$4,AllPublicationData!$D:$D,'Publication Table (%)'!H$7)/
SUMIFS(AllPublicationData!$E:$E,AllPublicationData!$A:$A,'Publication Table (%)'!$B99,AllPublicationData!$B:$B,'Publication Table (%)'!$C$4,AllPublicationData!$D:$D,'Publication Table (%)'!H$7),
SUMIFS(AllPublicationData!$I:$I,AllPublicationData!$A:$A,'Publication Table (%)'!$B99,AllPublicationData!$B:$B,'Publication Table (%)'!H$7)/
SUMIFS(AllPublicationData!$E:$E,AllPublicationData!$A:$A,'Publication Table (%)'!$B99,AllPublicationData!$B:$B,'Publication Table (%)'!H$7)),
IF('Publication Table (%)'!$C$5="Cancellations for other reasons",
IFERROR(SUMIFS(AllPublicationData!$J:$J,AllPublicationData!$A:$A,'Publication Table (%)'!$B99,AllPublicationData!$B:$B,'Publication Table (%)'!$C$4,AllPublicationData!$D:$D,'Publication Table (%)'!H$7)/
SUMIFS(AllPublicationData!$E:$E,AllPublicationData!$A:$A,'Publication Table (%)'!$B99,AllPublicationData!$B:$B,'Publication Table (%)'!$C$4,AllPublicationData!$D:$D,'Publication Table (%)'!H$7),
SUMIFS(AllPublicationData!$J:$J,AllPublicationData!$A:$A,'Publication Table (%)'!$B99,AllPublicationData!$B:$B,'Publication Table (%)'!H$7)/
SUMIFS(AllPublicationData!$E:$E,AllPublicationData!$A:$A,'Publication Table (%)'!$B99,AllPublicationData!$B:$B,'Publication Table (%)'!H$7)))))))</f>
        <v>8.0459770114942528E-2</v>
      </c>
      <c r="I99" s="96">
        <f>IF('Publication Table (%)'!$C$5="All Cancelled Operations",
IFERROR(SUMIFS(AllPublicationData!$F:$F,AllPublicationData!$A:$A,'Publication Table (%)'!$B99,AllPublicationData!$B:$B,'Publication Table (%)'!$C$4,AllPublicationData!$D:$D,'Publication Table (%)'!I$7)/
SUMIFS(AllPublicationData!$E:$E,AllPublicationData!$A:$A,'Publication Table (%)'!$B99,AllPublicationData!$B:$B,'Publication Table (%)'!$C$4,AllPublicationData!$D:$D,'Publication Table (%)'!I$7),
SUMIFS(AllPublicationData!$F:$F,AllPublicationData!$A:$A,'Publication Table (%)'!$B99,AllPublicationData!$B:$B,'Publication Table (%)'!I$7)/
SUMIFS(AllPublicationData!$E:$E,AllPublicationData!$A:$A,'Publication Table (%)'!$B99,AllPublicationData!$B:$B,'Publication Table (%)'!I$7)),
IF('Publication Table (%)'!$C$5="Operations cancelled by patient",
IFERROR(SUMIFS(AllPublicationData!$G:$G,AllPublicationData!$A:$A,'Publication Table (%)'!$B99,AllPublicationData!$B:$B,'Publication Table (%)'!$C$4,AllPublicationData!$D:$D,'Publication Table (%)'!I$7)/
SUMIFS(AllPublicationData!$E:$E,AllPublicationData!$A:$A,'Publication Table (%)'!$B99,AllPublicationData!$B:$B,'Publication Table (%)'!$C$4,AllPublicationData!$D:$D,'Publication Table (%)'!I$7),
SUMIFS(AllPublicationData!$G:$G,AllPublicationData!$A:$A,'Publication Table (%)'!$B99,AllPublicationData!$B:$B,'Publication Table (%)'!I$7)/
SUMIFS(AllPublicationData!$E:$E,AllPublicationData!$A:$A,'Publication Table (%)'!$B99,AllPublicationData!$B:$B,'Publication Table (%)'!I$7)),
IF('Publication Table (%)'!$C$5="Operations cancelled for clinical reasons",
IFERROR(SUMIFS(AllPublicationData!$H:$H,AllPublicationData!$A:$A,'Publication Table (%)'!$B99,AllPublicationData!$B:$B,'Publication Table (%)'!$C$4,AllPublicationData!$D:$D,'Publication Table (%)'!I$7)/
SUMIFS(AllPublicationData!$E:$E,AllPublicationData!$A:$A,'Publication Table (%)'!$B99,AllPublicationData!$B:$B,'Publication Table (%)'!$C$4,AllPublicationData!$D:$D,'Publication Table (%)'!I$7),
SUMIFS(AllPublicationData!$H:$H,AllPublicationData!$A:$A,'Publication Table (%)'!$B99,AllPublicationData!$B:$B,'Publication Table (%)'!I$7)/
SUMIFS(AllPublicationData!$E:$E,AllPublicationData!$A:$A,'Publication Table (%)'!$B99,AllPublicationData!$B:$B,'Publication Table (%)'!I$7)),
IF('Publication Table (%)'!$C$5="Operations cancelled for non-clinical/capacity reasons",
IFERROR(SUMIFS(AllPublicationData!$I:$I,AllPublicationData!$A:$A,'Publication Table (%)'!$B99,AllPublicationData!$B:$B,'Publication Table (%)'!$C$4,AllPublicationData!$D:$D,'Publication Table (%)'!I$7)/
SUMIFS(AllPublicationData!$E:$E,AllPublicationData!$A:$A,'Publication Table (%)'!$B99,AllPublicationData!$B:$B,'Publication Table (%)'!$C$4,AllPublicationData!$D:$D,'Publication Table (%)'!I$7),
SUMIFS(AllPublicationData!$I:$I,AllPublicationData!$A:$A,'Publication Table (%)'!$B99,AllPublicationData!$B:$B,'Publication Table (%)'!I$7)/
SUMIFS(AllPublicationData!$E:$E,AllPublicationData!$A:$A,'Publication Table (%)'!$B99,AllPublicationData!$B:$B,'Publication Table (%)'!I$7)),
IF('Publication Table (%)'!$C$5="Cancellations for other reasons",
IFERROR(SUMIFS(AllPublicationData!$J:$J,AllPublicationData!$A:$A,'Publication Table (%)'!$B99,AllPublicationData!$B:$B,'Publication Table (%)'!$C$4,AllPublicationData!$D:$D,'Publication Table (%)'!I$7)/
SUMIFS(AllPublicationData!$E:$E,AllPublicationData!$A:$A,'Publication Table (%)'!$B99,AllPublicationData!$B:$B,'Publication Table (%)'!$C$4,AllPublicationData!$D:$D,'Publication Table (%)'!I$7),
SUMIFS(AllPublicationData!$J:$J,AllPublicationData!$A:$A,'Publication Table (%)'!$B99,AllPublicationData!$B:$B,'Publication Table (%)'!I$7)/
SUMIFS(AllPublicationData!$E:$E,AllPublicationData!$A:$A,'Publication Table (%)'!$B99,AllPublicationData!$B:$B,'Publication Table (%)'!I$7)))))))</f>
        <v>5.6648777579010136E-2</v>
      </c>
      <c r="J99" s="96">
        <f>IF('Publication Table (%)'!$C$5="All Cancelled Operations",
IFERROR(SUMIFS(AllPublicationData!$F:$F,AllPublicationData!$A:$A,'Publication Table (%)'!$B99,AllPublicationData!$B:$B,'Publication Table (%)'!$C$4,AllPublicationData!$D:$D,'Publication Table (%)'!J$7)/
SUMIFS(AllPublicationData!$E:$E,AllPublicationData!$A:$A,'Publication Table (%)'!$B99,AllPublicationData!$B:$B,'Publication Table (%)'!$C$4,AllPublicationData!$D:$D,'Publication Table (%)'!J$7),
SUMIFS(AllPublicationData!$F:$F,AllPublicationData!$A:$A,'Publication Table (%)'!$B99,AllPublicationData!$B:$B,'Publication Table (%)'!J$7)/
SUMIFS(AllPublicationData!$E:$E,AllPublicationData!$A:$A,'Publication Table (%)'!$B99,AllPublicationData!$B:$B,'Publication Table (%)'!J$7)),
IF('Publication Table (%)'!$C$5="Operations cancelled by patient",
IFERROR(SUMIFS(AllPublicationData!$G:$G,AllPublicationData!$A:$A,'Publication Table (%)'!$B99,AllPublicationData!$B:$B,'Publication Table (%)'!$C$4,AllPublicationData!$D:$D,'Publication Table (%)'!J$7)/
SUMIFS(AllPublicationData!$E:$E,AllPublicationData!$A:$A,'Publication Table (%)'!$B99,AllPublicationData!$B:$B,'Publication Table (%)'!$C$4,AllPublicationData!$D:$D,'Publication Table (%)'!J$7),
SUMIFS(AllPublicationData!$G:$G,AllPublicationData!$A:$A,'Publication Table (%)'!$B99,AllPublicationData!$B:$B,'Publication Table (%)'!J$7)/
SUMIFS(AllPublicationData!$E:$E,AllPublicationData!$A:$A,'Publication Table (%)'!$B99,AllPublicationData!$B:$B,'Publication Table (%)'!J$7)),
IF('Publication Table (%)'!$C$5="Operations cancelled for clinical reasons",
IFERROR(SUMIFS(AllPublicationData!$H:$H,AllPublicationData!$A:$A,'Publication Table (%)'!$B99,AllPublicationData!$B:$B,'Publication Table (%)'!$C$4,AllPublicationData!$D:$D,'Publication Table (%)'!J$7)/
SUMIFS(AllPublicationData!$E:$E,AllPublicationData!$A:$A,'Publication Table (%)'!$B99,AllPublicationData!$B:$B,'Publication Table (%)'!$C$4,AllPublicationData!$D:$D,'Publication Table (%)'!J$7),
SUMIFS(AllPublicationData!$H:$H,AllPublicationData!$A:$A,'Publication Table (%)'!$B99,AllPublicationData!$B:$B,'Publication Table (%)'!J$7)/
SUMIFS(AllPublicationData!$E:$E,AllPublicationData!$A:$A,'Publication Table (%)'!$B99,AllPublicationData!$B:$B,'Publication Table (%)'!J$7)),
IF('Publication Table (%)'!$C$5="Operations cancelled for non-clinical/capacity reasons",
IFERROR(SUMIFS(AllPublicationData!$I:$I,AllPublicationData!$A:$A,'Publication Table (%)'!$B99,AllPublicationData!$B:$B,'Publication Table (%)'!$C$4,AllPublicationData!$D:$D,'Publication Table (%)'!J$7)/
SUMIFS(AllPublicationData!$E:$E,AllPublicationData!$A:$A,'Publication Table (%)'!$B99,AllPublicationData!$B:$B,'Publication Table (%)'!$C$4,AllPublicationData!$D:$D,'Publication Table (%)'!J$7),
SUMIFS(AllPublicationData!$I:$I,AllPublicationData!$A:$A,'Publication Table (%)'!$B99,AllPublicationData!$B:$B,'Publication Table (%)'!J$7)/
SUMIFS(AllPublicationData!$E:$E,AllPublicationData!$A:$A,'Publication Table (%)'!$B99,AllPublicationData!$B:$B,'Publication Table (%)'!J$7)),
IF('Publication Table (%)'!$C$5="Cancellations for other reasons",
IFERROR(SUMIFS(AllPublicationData!$J:$J,AllPublicationData!$A:$A,'Publication Table (%)'!$B99,AllPublicationData!$B:$B,'Publication Table (%)'!$C$4,AllPublicationData!$D:$D,'Publication Table (%)'!J$7)/
SUMIFS(AllPublicationData!$E:$E,AllPublicationData!$A:$A,'Publication Table (%)'!$B99,AllPublicationData!$B:$B,'Publication Table (%)'!$C$4,AllPublicationData!$D:$D,'Publication Table (%)'!J$7),
SUMIFS(AllPublicationData!$J:$J,AllPublicationData!$A:$A,'Publication Table (%)'!$B99,AllPublicationData!$B:$B,'Publication Table (%)'!J$7)/
SUMIFS(AllPublicationData!$E:$E,AllPublicationData!$A:$A,'Publication Table (%)'!$B99,AllPublicationData!$B:$B,'Publication Table (%)'!J$7)))))))</f>
        <v>0.11017740429505135</v>
      </c>
      <c r="K99" s="96">
        <f>IF('Publication Table (%)'!$C$5="All Cancelled Operations",
IFERROR(SUMIFS(AllPublicationData!$F:$F,AllPublicationData!$A:$A,'Publication Table (%)'!$B99,AllPublicationData!$B:$B,'Publication Table (%)'!$C$4,AllPublicationData!$D:$D,'Publication Table (%)'!K$7)/
SUMIFS(AllPublicationData!$E:$E,AllPublicationData!$A:$A,'Publication Table (%)'!$B99,AllPublicationData!$B:$B,'Publication Table (%)'!$C$4,AllPublicationData!$D:$D,'Publication Table (%)'!K$7),
SUMIFS(AllPublicationData!$F:$F,AllPublicationData!$A:$A,'Publication Table (%)'!$B99,AllPublicationData!$B:$B,'Publication Table (%)'!K$7)/
SUMIFS(AllPublicationData!$E:$E,AllPublicationData!$A:$A,'Publication Table (%)'!$B99,AllPublicationData!$B:$B,'Publication Table (%)'!K$7)),
IF('Publication Table (%)'!$C$5="Operations cancelled by patient",
IFERROR(SUMIFS(AllPublicationData!$G:$G,AllPublicationData!$A:$A,'Publication Table (%)'!$B99,AllPublicationData!$B:$B,'Publication Table (%)'!$C$4,AllPublicationData!$D:$D,'Publication Table (%)'!K$7)/
SUMIFS(AllPublicationData!$E:$E,AllPublicationData!$A:$A,'Publication Table (%)'!$B99,AllPublicationData!$B:$B,'Publication Table (%)'!$C$4,AllPublicationData!$D:$D,'Publication Table (%)'!K$7),
SUMIFS(AllPublicationData!$G:$G,AllPublicationData!$A:$A,'Publication Table (%)'!$B99,AllPublicationData!$B:$B,'Publication Table (%)'!K$7)/
SUMIFS(AllPublicationData!$E:$E,AllPublicationData!$A:$A,'Publication Table (%)'!$B99,AllPublicationData!$B:$B,'Publication Table (%)'!K$7)),
IF('Publication Table (%)'!$C$5="Operations cancelled for clinical reasons",
IFERROR(SUMIFS(AllPublicationData!$H:$H,AllPublicationData!$A:$A,'Publication Table (%)'!$B99,AllPublicationData!$B:$B,'Publication Table (%)'!$C$4,AllPublicationData!$D:$D,'Publication Table (%)'!K$7)/
SUMIFS(AllPublicationData!$E:$E,AllPublicationData!$A:$A,'Publication Table (%)'!$B99,AllPublicationData!$B:$B,'Publication Table (%)'!$C$4,AllPublicationData!$D:$D,'Publication Table (%)'!K$7),
SUMIFS(AllPublicationData!$H:$H,AllPublicationData!$A:$A,'Publication Table (%)'!$B99,AllPublicationData!$B:$B,'Publication Table (%)'!K$7)/
SUMIFS(AllPublicationData!$E:$E,AllPublicationData!$A:$A,'Publication Table (%)'!$B99,AllPublicationData!$B:$B,'Publication Table (%)'!K$7)),
IF('Publication Table (%)'!$C$5="Operations cancelled for non-clinical/capacity reasons",
IFERROR(SUMIFS(AllPublicationData!$I:$I,AllPublicationData!$A:$A,'Publication Table (%)'!$B99,AllPublicationData!$B:$B,'Publication Table (%)'!$C$4,AllPublicationData!$D:$D,'Publication Table (%)'!K$7)/
SUMIFS(AllPublicationData!$E:$E,AllPublicationData!$A:$A,'Publication Table (%)'!$B99,AllPublicationData!$B:$B,'Publication Table (%)'!$C$4,AllPublicationData!$D:$D,'Publication Table (%)'!K$7),
SUMIFS(AllPublicationData!$I:$I,AllPublicationData!$A:$A,'Publication Table (%)'!$B99,AllPublicationData!$B:$B,'Publication Table (%)'!K$7)/
SUMIFS(AllPublicationData!$E:$E,AllPublicationData!$A:$A,'Publication Table (%)'!$B99,AllPublicationData!$B:$B,'Publication Table (%)'!K$7)),
IF('Publication Table (%)'!$C$5="Cancellations for other reasons",
IFERROR(SUMIFS(AllPublicationData!$J:$J,AllPublicationData!$A:$A,'Publication Table (%)'!$B99,AllPublicationData!$B:$B,'Publication Table (%)'!$C$4,AllPublicationData!$D:$D,'Publication Table (%)'!K$7)/
SUMIFS(AllPublicationData!$E:$E,AllPublicationData!$A:$A,'Publication Table (%)'!$B99,AllPublicationData!$B:$B,'Publication Table (%)'!$C$4,AllPublicationData!$D:$D,'Publication Table (%)'!K$7),
SUMIFS(AllPublicationData!$J:$J,AllPublicationData!$A:$A,'Publication Table (%)'!$B99,AllPublicationData!$B:$B,'Publication Table (%)'!K$7)/
SUMIFS(AllPublicationData!$E:$E,AllPublicationData!$A:$A,'Publication Table (%)'!$B99,AllPublicationData!$B:$B,'Publication Table (%)'!K$7)))))))</f>
        <v>8.8225427708822537E-2</v>
      </c>
      <c r="L99" s="96">
        <f>IF('Publication Table (%)'!$C$5="All Cancelled Operations",
IFERROR(SUMIFS(AllPublicationData!$F:$F,AllPublicationData!$A:$A,'Publication Table (%)'!$B99,AllPublicationData!$B:$B,'Publication Table (%)'!$C$4,AllPublicationData!$D:$D,'Publication Table (%)'!L$7)/
SUMIFS(AllPublicationData!$E:$E,AllPublicationData!$A:$A,'Publication Table (%)'!$B99,AllPublicationData!$B:$B,'Publication Table (%)'!$C$4,AllPublicationData!$D:$D,'Publication Table (%)'!L$7),
SUMIFS(AllPublicationData!$F:$F,AllPublicationData!$A:$A,'Publication Table (%)'!$B99,AllPublicationData!$B:$B,'Publication Table (%)'!L$7)/
SUMIFS(AllPublicationData!$E:$E,AllPublicationData!$A:$A,'Publication Table (%)'!$B99,AllPublicationData!$B:$B,'Publication Table (%)'!L$7)),
IF('Publication Table (%)'!$C$5="Operations cancelled by patient",
IFERROR(SUMIFS(AllPublicationData!$G:$G,AllPublicationData!$A:$A,'Publication Table (%)'!$B99,AllPublicationData!$B:$B,'Publication Table (%)'!$C$4,AllPublicationData!$D:$D,'Publication Table (%)'!L$7)/
SUMIFS(AllPublicationData!$E:$E,AllPublicationData!$A:$A,'Publication Table (%)'!$B99,AllPublicationData!$B:$B,'Publication Table (%)'!$C$4,AllPublicationData!$D:$D,'Publication Table (%)'!L$7),
SUMIFS(AllPublicationData!$G:$G,AllPublicationData!$A:$A,'Publication Table (%)'!$B99,AllPublicationData!$B:$B,'Publication Table (%)'!L$7)/
SUMIFS(AllPublicationData!$E:$E,AllPublicationData!$A:$A,'Publication Table (%)'!$B99,AllPublicationData!$B:$B,'Publication Table (%)'!L$7)),
IF('Publication Table (%)'!$C$5="Operations cancelled for clinical reasons",
IFERROR(SUMIFS(AllPublicationData!$H:$H,AllPublicationData!$A:$A,'Publication Table (%)'!$B99,AllPublicationData!$B:$B,'Publication Table (%)'!$C$4,AllPublicationData!$D:$D,'Publication Table (%)'!L$7)/
SUMIFS(AllPublicationData!$E:$E,AllPublicationData!$A:$A,'Publication Table (%)'!$B99,AllPublicationData!$B:$B,'Publication Table (%)'!$C$4,AllPublicationData!$D:$D,'Publication Table (%)'!L$7),
SUMIFS(AllPublicationData!$H:$H,AllPublicationData!$A:$A,'Publication Table (%)'!$B99,AllPublicationData!$B:$B,'Publication Table (%)'!L$7)/
SUMIFS(AllPublicationData!$E:$E,AllPublicationData!$A:$A,'Publication Table (%)'!$B99,AllPublicationData!$B:$B,'Publication Table (%)'!L$7)),
IF('Publication Table (%)'!$C$5="Operations cancelled for non-clinical/capacity reasons",
IFERROR(SUMIFS(AllPublicationData!$I:$I,AllPublicationData!$A:$A,'Publication Table (%)'!$B99,AllPublicationData!$B:$B,'Publication Table (%)'!$C$4,AllPublicationData!$D:$D,'Publication Table (%)'!L$7)/
SUMIFS(AllPublicationData!$E:$E,AllPublicationData!$A:$A,'Publication Table (%)'!$B99,AllPublicationData!$B:$B,'Publication Table (%)'!$C$4,AllPublicationData!$D:$D,'Publication Table (%)'!L$7),
SUMIFS(AllPublicationData!$I:$I,AllPublicationData!$A:$A,'Publication Table (%)'!$B99,AllPublicationData!$B:$B,'Publication Table (%)'!L$7)/
SUMIFS(AllPublicationData!$E:$E,AllPublicationData!$A:$A,'Publication Table (%)'!$B99,AllPublicationData!$B:$B,'Publication Table (%)'!L$7)),
IF('Publication Table (%)'!$C$5="Cancellations for other reasons",
IFERROR(SUMIFS(AllPublicationData!$J:$J,AllPublicationData!$A:$A,'Publication Table (%)'!$B99,AllPublicationData!$B:$B,'Publication Table (%)'!$C$4,AllPublicationData!$D:$D,'Publication Table (%)'!L$7)/
SUMIFS(AllPublicationData!$E:$E,AllPublicationData!$A:$A,'Publication Table (%)'!$B99,AllPublicationData!$B:$B,'Publication Table (%)'!$C$4,AllPublicationData!$D:$D,'Publication Table (%)'!L$7),
SUMIFS(AllPublicationData!$J:$J,AllPublicationData!$A:$A,'Publication Table (%)'!$B99,AllPublicationData!$B:$B,'Publication Table (%)'!L$7)/
SUMIFS(AllPublicationData!$E:$E,AllPublicationData!$A:$A,'Publication Table (%)'!$B99,AllPublicationData!$B:$B,'Publication Table (%)'!L$7)))))))</f>
        <v>8.7624466571834994E-2</v>
      </c>
      <c r="M99" s="96">
        <f>IF('Publication Table (%)'!$C$5="All Cancelled Operations",
IFERROR(SUMIFS(AllPublicationData!$F:$F,AllPublicationData!$A:$A,'Publication Table (%)'!$B99,AllPublicationData!$B:$B,'Publication Table (%)'!$C$4,AllPublicationData!$D:$D,'Publication Table (%)'!M$7)/
SUMIFS(AllPublicationData!$E:$E,AllPublicationData!$A:$A,'Publication Table (%)'!$B99,AllPublicationData!$B:$B,'Publication Table (%)'!$C$4,AllPublicationData!$D:$D,'Publication Table (%)'!M$7),
SUMIFS(AllPublicationData!$F:$F,AllPublicationData!$A:$A,'Publication Table (%)'!$B99,AllPublicationData!$B:$B,'Publication Table (%)'!M$7)/
SUMIFS(AllPublicationData!$E:$E,AllPublicationData!$A:$A,'Publication Table (%)'!$B99,AllPublicationData!$B:$B,'Publication Table (%)'!M$7)),
IF('Publication Table (%)'!$C$5="Operations cancelled by patient",
IFERROR(SUMIFS(AllPublicationData!$G:$G,AllPublicationData!$A:$A,'Publication Table (%)'!$B99,AllPublicationData!$B:$B,'Publication Table (%)'!$C$4,AllPublicationData!$D:$D,'Publication Table (%)'!M$7)/
SUMIFS(AllPublicationData!$E:$E,AllPublicationData!$A:$A,'Publication Table (%)'!$B99,AllPublicationData!$B:$B,'Publication Table (%)'!$C$4,AllPublicationData!$D:$D,'Publication Table (%)'!M$7),
SUMIFS(AllPublicationData!$G:$G,AllPublicationData!$A:$A,'Publication Table (%)'!$B99,AllPublicationData!$B:$B,'Publication Table (%)'!M$7)/
SUMIFS(AllPublicationData!$E:$E,AllPublicationData!$A:$A,'Publication Table (%)'!$B99,AllPublicationData!$B:$B,'Publication Table (%)'!M$7)),
IF('Publication Table (%)'!$C$5="Operations cancelled for clinical reasons",
IFERROR(SUMIFS(AllPublicationData!$H:$H,AllPublicationData!$A:$A,'Publication Table (%)'!$B99,AllPublicationData!$B:$B,'Publication Table (%)'!$C$4,AllPublicationData!$D:$D,'Publication Table (%)'!M$7)/
SUMIFS(AllPublicationData!$E:$E,AllPublicationData!$A:$A,'Publication Table (%)'!$B99,AllPublicationData!$B:$B,'Publication Table (%)'!$C$4,AllPublicationData!$D:$D,'Publication Table (%)'!M$7),
SUMIFS(AllPublicationData!$H:$H,AllPublicationData!$A:$A,'Publication Table (%)'!$B99,AllPublicationData!$B:$B,'Publication Table (%)'!M$7)/
SUMIFS(AllPublicationData!$E:$E,AllPublicationData!$A:$A,'Publication Table (%)'!$B99,AllPublicationData!$B:$B,'Publication Table (%)'!M$7)),
IF('Publication Table (%)'!$C$5="Operations cancelled for non-clinical/capacity reasons",
IFERROR(SUMIFS(AllPublicationData!$I:$I,AllPublicationData!$A:$A,'Publication Table (%)'!$B99,AllPublicationData!$B:$B,'Publication Table (%)'!$C$4,AllPublicationData!$D:$D,'Publication Table (%)'!M$7)/
SUMIFS(AllPublicationData!$E:$E,AllPublicationData!$A:$A,'Publication Table (%)'!$B99,AllPublicationData!$B:$B,'Publication Table (%)'!$C$4,AllPublicationData!$D:$D,'Publication Table (%)'!M$7),
SUMIFS(AllPublicationData!$I:$I,AllPublicationData!$A:$A,'Publication Table (%)'!$B99,AllPublicationData!$B:$B,'Publication Table (%)'!M$7)/
SUMIFS(AllPublicationData!$E:$E,AllPublicationData!$A:$A,'Publication Table (%)'!$B99,AllPublicationData!$B:$B,'Publication Table (%)'!M$7)),
IF('Publication Table (%)'!$C$5="Cancellations for other reasons",
IFERROR(SUMIFS(AllPublicationData!$J:$J,AllPublicationData!$A:$A,'Publication Table (%)'!$B99,AllPublicationData!$B:$B,'Publication Table (%)'!$C$4,AllPublicationData!$D:$D,'Publication Table (%)'!M$7)/
SUMIFS(AllPublicationData!$E:$E,AllPublicationData!$A:$A,'Publication Table (%)'!$B99,AllPublicationData!$B:$B,'Publication Table (%)'!$C$4,AllPublicationData!$D:$D,'Publication Table (%)'!M$7),
SUMIFS(AllPublicationData!$J:$J,AllPublicationData!$A:$A,'Publication Table (%)'!$B99,AllPublicationData!$B:$B,'Publication Table (%)'!M$7)/
SUMIFS(AllPublicationData!$E:$E,AllPublicationData!$A:$A,'Publication Table (%)'!$B99,AllPublicationData!$B:$B,'Publication Table (%)'!M$7)))))))</f>
        <v>0.13292788879235448</v>
      </c>
      <c r="N99" s="96">
        <f>IF('Publication Table (%)'!$C$5="All Cancelled Operations",
IFERROR(SUMIFS(AllPublicationData!$F:$F,AllPublicationData!$A:$A,'Publication Table (%)'!$B99,AllPublicationData!$B:$B,'Publication Table (%)'!$C$4,AllPublicationData!$D:$D,'Publication Table (%)'!N$7)/
SUMIFS(AllPublicationData!$E:$E,AllPublicationData!$A:$A,'Publication Table (%)'!$B99,AllPublicationData!$B:$B,'Publication Table (%)'!$C$4,AllPublicationData!$D:$D,'Publication Table (%)'!N$7),
SUMIFS(AllPublicationData!$F:$F,AllPublicationData!$A:$A,'Publication Table (%)'!$B99,AllPublicationData!$B:$B,'Publication Table (%)'!N$7)/
SUMIFS(AllPublicationData!$E:$E,AllPublicationData!$A:$A,'Publication Table (%)'!$B99,AllPublicationData!$B:$B,'Publication Table (%)'!N$7)),
IF('Publication Table (%)'!$C$5="Operations cancelled by patient",
IFERROR(SUMIFS(AllPublicationData!$G:$G,AllPublicationData!$A:$A,'Publication Table (%)'!$B99,AllPublicationData!$B:$B,'Publication Table (%)'!$C$4,AllPublicationData!$D:$D,'Publication Table (%)'!N$7)/
SUMIFS(AllPublicationData!$E:$E,AllPublicationData!$A:$A,'Publication Table (%)'!$B99,AllPublicationData!$B:$B,'Publication Table (%)'!$C$4,AllPublicationData!$D:$D,'Publication Table (%)'!N$7),
SUMIFS(AllPublicationData!$G:$G,AllPublicationData!$A:$A,'Publication Table (%)'!$B99,AllPublicationData!$B:$B,'Publication Table (%)'!N$7)/
SUMIFS(AllPublicationData!$E:$E,AllPublicationData!$A:$A,'Publication Table (%)'!$B99,AllPublicationData!$B:$B,'Publication Table (%)'!N$7)),
IF('Publication Table (%)'!$C$5="Operations cancelled for clinical reasons",
IFERROR(SUMIFS(AllPublicationData!$H:$H,AllPublicationData!$A:$A,'Publication Table (%)'!$B99,AllPublicationData!$B:$B,'Publication Table (%)'!$C$4,AllPublicationData!$D:$D,'Publication Table (%)'!N$7)/
SUMIFS(AllPublicationData!$E:$E,AllPublicationData!$A:$A,'Publication Table (%)'!$B99,AllPublicationData!$B:$B,'Publication Table (%)'!$C$4,AllPublicationData!$D:$D,'Publication Table (%)'!N$7),
SUMIFS(AllPublicationData!$H:$H,AllPublicationData!$A:$A,'Publication Table (%)'!$B99,AllPublicationData!$B:$B,'Publication Table (%)'!N$7)/
SUMIFS(AllPublicationData!$E:$E,AllPublicationData!$A:$A,'Publication Table (%)'!$B99,AllPublicationData!$B:$B,'Publication Table (%)'!N$7)),
IF('Publication Table (%)'!$C$5="Operations cancelled for non-clinical/capacity reasons",
IFERROR(SUMIFS(AllPublicationData!$I:$I,AllPublicationData!$A:$A,'Publication Table (%)'!$B99,AllPublicationData!$B:$B,'Publication Table (%)'!$C$4,AllPublicationData!$D:$D,'Publication Table (%)'!N$7)/
SUMIFS(AllPublicationData!$E:$E,AllPublicationData!$A:$A,'Publication Table (%)'!$B99,AllPublicationData!$B:$B,'Publication Table (%)'!$C$4,AllPublicationData!$D:$D,'Publication Table (%)'!N$7),
SUMIFS(AllPublicationData!$I:$I,AllPublicationData!$A:$A,'Publication Table (%)'!$B99,AllPublicationData!$B:$B,'Publication Table (%)'!N$7)/
SUMIFS(AllPublicationData!$E:$E,AllPublicationData!$A:$A,'Publication Table (%)'!$B99,AllPublicationData!$B:$B,'Publication Table (%)'!N$7)),
IF('Publication Table (%)'!$C$5="Cancellations for other reasons",
IFERROR(SUMIFS(AllPublicationData!$J:$J,AllPublicationData!$A:$A,'Publication Table (%)'!$B99,AllPublicationData!$B:$B,'Publication Table (%)'!$C$4,AllPublicationData!$D:$D,'Publication Table (%)'!N$7)/
SUMIFS(AllPublicationData!$E:$E,AllPublicationData!$A:$A,'Publication Table (%)'!$B99,AllPublicationData!$B:$B,'Publication Table (%)'!$C$4,AllPublicationData!$D:$D,'Publication Table (%)'!N$7),
SUMIFS(AllPublicationData!$J:$J,AllPublicationData!$A:$A,'Publication Table (%)'!$B99,AllPublicationData!$B:$B,'Publication Table (%)'!N$7)/
SUMIFS(AllPublicationData!$E:$E,AllPublicationData!$A:$A,'Publication Table (%)'!$B99,AllPublicationData!$B:$B,'Publication Table (%)'!N$7)))))))</f>
        <v>8.4206441598758244E-2</v>
      </c>
      <c r="O99" s="96">
        <f>IF('Publication Table (%)'!$C$5="All Cancelled Operations",
IFERROR(SUMIFS(AllPublicationData!$F:$F,AllPublicationData!$A:$A,'Publication Table (%)'!$B99,AllPublicationData!$B:$B,'Publication Table (%)'!$C$4,AllPublicationData!$D:$D,'Publication Table (%)'!O$7)/
SUMIFS(AllPublicationData!$E:$E,AllPublicationData!$A:$A,'Publication Table (%)'!$B99,AllPublicationData!$B:$B,'Publication Table (%)'!$C$4,AllPublicationData!$D:$D,'Publication Table (%)'!O$7),
SUMIFS(AllPublicationData!$F:$F,AllPublicationData!$A:$A,'Publication Table (%)'!$B99,AllPublicationData!$B:$B,'Publication Table (%)'!O$7)/
SUMIFS(AllPublicationData!$E:$E,AllPublicationData!$A:$A,'Publication Table (%)'!$B99,AllPublicationData!$B:$B,'Publication Table (%)'!O$7)),
IF('Publication Table (%)'!$C$5="Operations cancelled by patient",
IFERROR(SUMIFS(AllPublicationData!$G:$G,AllPublicationData!$A:$A,'Publication Table (%)'!$B99,AllPublicationData!$B:$B,'Publication Table (%)'!$C$4,AllPublicationData!$D:$D,'Publication Table (%)'!O$7)/
SUMIFS(AllPublicationData!$E:$E,AllPublicationData!$A:$A,'Publication Table (%)'!$B99,AllPublicationData!$B:$B,'Publication Table (%)'!$C$4,AllPublicationData!$D:$D,'Publication Table (%)'!O$7),
SUMIFS(AllPublicationData!$G:$G,AllPublicationData!$A:$A,'Publication Table (%)'!$B99,AllPublicationData!$B:$B,'Publication Table (%)'!O$7)/
SUMIFS(AllPublicationData!$E:$E,AllPublicationData!$A:$A,'Publication Table (%)'!$B99,AllPublicationData!$B:$B,'Publication Table (%)'!O$7)),
IF('Publication Table (%)'!$C$5="Operations cancelled for clinical reasons",
IFERROR(SUMIFS(AllPublicationData!$H:$H,AllPublicationData!$A:$A,'Publication Table (%)'!$B99,AllPublicationData!$B:$B,'Publication Table (%)'!$C$4,AllPublicationData!$D:$D,'Publication Table (%)'!O$7)/
SUMIFS(AllPublicationData!$E:$E,AllPublicationData!$A:$A,'Publication Table (%)'!$B99,AllPublicationData!$B:$B,'Publication Table (%)'!$C$4,AllPublicationData!$D:$D,'Publication Table (%)'!O$7),
SUMIFS(AllPublicationData!$H:$H,AllPublicationData!$A:$A,'Publication Table (%)'!$B99,AllPublicationData!$B:$B,'Publication Table (%)'!O$7)/
SUMIFS(AllPublicationData!$E:$E,AllPublicationData!$A:$A,'Publication Table (%)'!$B99,AllPublicationData!$B:$B,'Publication Table (%)'!O$7)),
IF('Publication Table (%)'!$C$5="Operations cancelled for non-clinical/capacity reasons",
IFERROR(SUMIFS(AllPublicationData!$I:$I,AllPublicationData!$A:$A,'Publication Table (%)'!$B99,AllPublicationData!$B:$B,'Publication Table (%)'!$C$4,AllPublicationData!$D:$D,'Publication Table (%)'!O$7)/
SUMIFS(AllPublicationData!$E:$E,AllPublicationData!$A:$A,'Publication Table (%)'!$B99,AllPublicationData!$B:$B,'Publication Table (%)'!$C$4,AllPublicationData!$D:$D,'Publication Table (%)'!O$7),
SUMIFS(AllPublicationData!$I:$I,AllPublicationData!$A:$A,'Publication Table (%)'!$B99,AllPublicationData!$B:$B,'Publication Table (%)'!O$7)/
SUMIFS(AllPublicationData!$E:$E,AllPublicationData!$A:$A,'Publication Table (%)'!$B99,AllPublicationData!$B:$B,'Publication Table (%)'!O$7)),
IF('Publication Table (%)'!$C$5="Cancellations for other reasons",
IFERROR(SUMIFS(AllPublicationData!$J:$J,AllPublicationData!$A:$A,'Publication Table (%)'!$B99,AllPublicationData!$B:$B,'Publication Table (%)'!$C$4,AllPublicationData!$D:$D,'Publication Table (%)'!O$7)/
SUMIFS(AllPublicationData!$E:$E,AllPublicationData!$A:$A,'Publication Table (%)'!$B99,AllPublicationData!$B:$B,'Publication Table (%)'!$C$4,AllPublicationData!$D:$D,'Publication Table (%)'!O$7),
SUMIFS(AllPublicationData!$J:$J,AllPublicationData!$A:$A,'Publication Table (%)'!$B99,AllPublicationData!$B:$B,'Publication Table (%)'!O$7)/
SUMIFS(AllPublicationData!$E:$E,AllPublicationData!$A:$A,'Publication Table (%)'!$B99,AllPublicationData!$B:$B,'Publication Table (%)'!O$7)))))))</f>
        <v>0.11175737432488575</v>
      </c>
      <c r="P99" s="96">
        <f>IF('Publication Table (%)'!$C$5="All Cancelled Operations",
IFERROR(SUMIFS(AllPublicationData!$F:$F,AllPublicationData!$A:$A,'Publication Table (%)'!$B99,AllPublicationData!$B:$B,'Publication Table (%)'!$C$4,AllPublicationData!$D:$D,'Publication Table (%)'!P$7)/
SUMIFS(AllPublicationData!$E:$E,AllPublicationData!$A:$A,'Publication Table (%)'!$B99,AllPublicationData!$B:$B,'Publication Table (%)'!$C$4,AllPublicationData!$D:$D,'Publication Table (%)'!P$7),
SUMIFS(AllPublicationData!$F:$F,AllPublicationData!$A:$A,'Publication Table (%)'!$B99,AllPublicationData!$B:$B,'Publication Table (%)'!P$7)/
SUMIFS(AllPublicationData!$E:$E,AllPublicationData!$A:$A,'Publication Table (%)'!$B99,AllPublicationData!$B:$B,'Publication Table (%)'!P$7)),
IF('Publication Table (%)'!$C$5="Operations cancelled by patient",
IFERROR(SUMIFS(AllPublicationData!$G:$G,AllPublicationData!$A:$A,'Publication Table (%)'!$B99,AllPublicationData!$B:$B,'Publication Table (%)'!$C$4,AllPublicationData!$D:$D,'Publication Table (%)'!P$7)/
SUMIFS(AllPublicationData!$E:$E,AllPublicationData!$A:$A,'Publication Table (%)'!$B99,AllPublicationData!$B:$B,'Publication Table (%)'!$C$4,AllPublicationData!$D:$D,'Publication Table (%)'!P$7),
SUMIFS(AllPublicationData!$G:$G,AllPublicationData!$A:$A,'Publication Table (%)'!$B99,AllPublicationData!$B:$B,'Publication Table (%)'!P$7)/
SUMIFS(AllPublicationData!$E:$E,AllPublicationData!$A:$A,'Publication Table (%)'!$B99,AllPublicationData!$B:$B,'Publication Table (%)'!P$7)),
IF('Publication Table (%)'!$C$5="Operations cancelled for clinical reasons",
IFERROR(SUMIFS(AllPublicationData!$H:$H,AllPublicationData!$A:$A,'Publication Table (%)'!$B99,AllPublicationData!$B:$B,'Publication Table (%)'!$C$4,AllPublicationData!$D:$D,'Publication Table (%)'!P$7)/
SUMIFS(AllPublicationData!$E:$E,AllPublicationData!$A:$A,'Publication Table (%)'!$B99,AllPublicationData!$B:$B,'Publication Table (%)'!$C$4,AllPublicationData!$D:$D,'Publication Table (%)'!P$7),
SUMIFS(AllPublicationData!$H:$H,AllPublicationData!$A:$A,'Publication Table (%)'!$B99,AllPublicationData!$B:$B,'Publication Table (%)'!P$7)/
SUMIFS(AllPublicationData!$E:$E,AllPublicationData!$A:$A,'Publication Table (%)'!$B99,AllPublicationData!$B:$B,'Publication Table (%)'!P$7)),
IF('Publication Table (%)'!$C$5="Operations cancelled for non-clinical/capacity reasons",
IFERROR(SUMIFS(AllPublicationData!$I:$I,AllPublicationData!$A:$A,'Publication Table (%)'!$B99,AllPublicationData!$B:$B,'Publication Table (%)'!$C$4,AllPublicationData!$D:$D,'Publication Table (%)'!P$7)/
SUMIFS(AllPublicationData!$E:$E,AllPublicationData!$A:$A,'Publication Table (%)'!$B99,AllPublicationData!$B:$B,'Publication Table (%)'!$C$4,AllPublicationData!$D:$D,'Publication Table (%)'!P$7),
SUMIFS(AllPublicationData!$I:$I,AllPublicationData!$A:$A,'Publication Table (%)'!$B99,AllPublicationData!$B:$B,'Publication Table (%)'!P$7)/
SUMIFS(AllPublicationData!$E:$E,AllPublicationData!$A:$A,'Publication Table (%)'!$B99,AllPublicationData!$B:$B,'Publication Table (%)'!P$7)),
IF('Publication Table (%)'!$C$5="Cancellations for other reasons",
IFERROR(SUMIFS(AllPublicationData!$J:$J,AllPublicationData!$A:$A,'Publication Table (%)'!$B99,AllPublicationData!$B:$B,'Publication Table (%)'!$C$4,AllPublicationData!$D:$D,'Publication Table (%)'!P$7)/
SUMIFS(AllPublicationData!$E:$E,AllPublicationData!$A:$A,'Publication Table (%)'!$B99,AllPublicationData!$B:$B,'Publication Table (%)'!$C$4,AllPublicationData!$D:$D,'Publication Table (%)'!P$7),
SUMIFS(AllPublicationData!$J:$J,AllPublicationData!$A:$A,'Publication Table (%)'!$B99,AllPublicationData!$B:$B,'Publication Table (%)'!P$7)/
SUMIFS(AllPublicationData!$E:$E,AllPublicationData!$A:$A,'Publication Table (%)'!$B99,AllPublicationData!$B:$B,'Publication Table (%)'!P$7)))))))</f>
        <v>5.4945054945054944E-2</v>
      </c>
      <c r="Q99" s="96">
        <f>IF('Publication Table (%)'!$C$5="All Cancelled Operations",
IFERROR(SUMIFS(AllPublicationData!$F:$F,AllPublicationData!$A:$A,'Publication Table (%)'!$B99,AllPublicationData!$B:$B,'Publication Table (%)'!$C$4,AllPublicationData!$D:$D,'Publication Table (%)'!Q$7)/
SUMIFS(AllPublicationData!$E:$E,AllPublicationData!$A:$A,'Publication Table (%)'!$B99,AllPublicationData!$B:$B,'Publication Table (%)'!$C$4,AllPublicationData!$D:$D,'Publication Table (%)'!Q$7),
SUMIFS(AllPublicationData!$F:$F,AllPublicationData!$A:$A,'Publication Table (%)'!$B99,AllPublicationData!$B:$B,'Publication Table (%)'!Q$7)/
SUMIFS(AllPublicationData!$E:$E,AllPublicationData!$A:$A,'Publication Table (%)'!$B99,AllPublicationData!$B:$B,'Publication Table (%)'!Q$7)),
IF('Publication Table (%)'!$C$5="Operations cancelled by patient",
IFERROR(SUMIFS(AllPublicationData!$G:$G,AllPublicationData!$A:$A,'Publication Table (%)'!$B99,AllPublicationData!$B:$B,'Publication Table (%)'!$C$4,AllPublicationData!$D:$D,'Publication Table (%)'!Q$7)/
SUMIFS(AllPublicationData!$E:$E,AllPublicationData!$A:$A,'Publication Table (%)'!$B99,AllPublicationData!$B:$B,'Publication Table (%)'!$C$4,AllPublicationData!$D:$D,'Publication Table (%)'!Q$7),
SUMIFS(AllPublicationData!$G:$G,AllPublicationData!$A:$A,'Publication Table (%)'!$B99,AllPublicationData!$B:$B,'Publication Table (%)'!Q$7)/
SUMIFS(AllPublicationData!$E:$E,AllPublicationData!$A:$A,'Publication Table (%)'!$B99,AllPublicationData!$B:$B,'Publication Table (%)'!Q$7)),
IF('Publication Table (%)'!$C$5="Operations cancelled for clinical reasons",
IFERROR(SUMIFS(AllPublicationData!$H:$H,AllPublicationData!$A:$A,'Publication Table (%)'!$B99,AllPublicationData!$B:$B,'Publication Table (%)'!$C$4,AllPublicationData!$D:$D,'Publication Table (%)'!Q$7)/
SUMIFS(AllPublicationData!$E:$E,AllPublicationData!$A:$A,'Publication Table (%)'!$B99,AllPublicationData!$B:$B,'Publication Table (%)'!$C$4,AllPublicationData!$D:$D,'Publication Table (%)'!Q$7),
SUMIFS(AllPublicationData!$H:$H,AllPublicationData!$A:$A,'Publication Table (%)'!$B99,AllPublicationData!$B:$B,'Publication Table (%)'!Q$7)/
SUMIFS(AllPublicationData!$E:$E,AllPublicationData!$A:$A,'Publication Table (%)'!$B99,AllPublicationData!$B:$B,'Publication Table (%)'!Q$7)),
IF('Publication Table (%)'!$C$5="Operations cancelled for non-clinical/capacity reasons",
IFERROR(SUMIFS(AllPublicationData!$I:$I,AllPublicationData!$A:$A,'Publication Table (%)'!$B99,AllPublicationData!$B:$B,'Publication Table (%)'!$C$4,AllPublicationData!$D:$D,'Publication Table (%)'!Q$7)/
SUMIFS(AllPublicationData!$E:$E,AllPublicationData!$A:$A,'Publication Table (%)'!$B99,AllPublicationData!$B:$B,'Publication Table (%)'!$C$4,AllPublicationData!$D:$D,'Publication Table (%)'!Q$7),
SUMIFS(AllPublicationData!$I:$I,AllPublicationData!$A:$A,'Publication Table (%)'!$B99,AllPublicationData!$B:$B,'Publication Table (%)'!Q$7)/
SUMIFS(AllPublicationData!$E:$E,AllPublicationData!$A:$A,'Publication Table (%)'!$B99,AllPublicationData!$B:$B,'Publication Table (%)'!Q$7)),
IF('Publication Table (%)'!$C$5="Cancellations for other reasons",
IFERROR(SUMIFS(AllPublicationData!$J:$J,AllPublicationData!$A:$A,'Publication Table (%)'!$B99,AllPublicationData!$B:$B,'Publication Table (%)'!$C$4,AllPublicationData!$D:$D,'Publication Table (%)'!Q$7)/
SUMIFS(AllPublicationData!$E:$E,AllPublicationData!$A:$A,'Publication Table (%)'!$B99,AllPublicationData!$B:$B,'Publication Table (%)'!$C$4,AllPublicationData!$D:$D,'Publication Table (%)'!Q$7),
SUMIFS(AllPublicationData!$J:$J,AllPublicationData!$A:$A,'Publication Table (%)'!$B99,AllPublicationData!$B:$B,'Publication Table (%)'!Q$7)/
SUMIFS(AllPublicationData!$E:$E,AllPublicationData!$A:$A,'Publication Table (%)'!$B99,AllPublicationData!$B:$B,'Publication Table (%)'!Q$7)))))))</f>
        <v>8.3333333333333329E-2</v>
      </c>
      <c r="R99" s="96">
        <f>IF('Publication Table (%)'!$C$5="All Cancelled Operations",
IFERROR(SUMIFS(AllPublicationData!$F:$F,AllPublicationData!$A:$A,'Publication Table (%)'!$B99,AllPublicationData!$B:$B,'Publication Table (%)'!$C$4,AllPublicationData!$D:$D,'Publication Table (%)'!R$7)/
SUMIFS(AllPublicationData!$E:$E,AllPublicationData!$A:$A,'Publication Table (%)'!$B99,AllPublicationData!$B:$B,'Publication Table (%)'!$C$4,AllPublicationData!$D:$D,'Publication Table (%)'!R$7),
SUMIFS(AllPublicationData!$F:$F,AllPublicationData!$A:$A,'Publication Table (%)'!$B99,AllPublicationData!$B:$B,'Publication Table (%)'!R$7)/
SUMIFS(AllPublicationData!$E:$E,AllPublicationData!$A:$A,'Publication Table (%)'!$B99,AllPublicationData!$B:$B,'Publication Table (%)'!R$7)),
IF('Publication Table (%)'!$C$5="Operations cancelled by patient",
IFERROR(SUMIFS(AllPublicationData!$G:$G,AllPublicationData!$A:$A,'Publication Table (%)'!$B99,AllPublicationData!$B:$B,'Publication Table (%)'!$C$4,AllPublicationData!$D:$D,'Publication Table (%)'!R$7)/
SUMIFS(AllPublicationData!$E:$E,AllPublicationData!$A:$A,'Publication Table (%)'!$B99,AllPublicationData!$B:$B,'Publication Table (%)'!$C$4,AllPublicationData!$D:$D,'Publication Table (%)'!R$7),
SUMIFS(AllPublicationData!$G:$G,AllPublicationData!$A:$A,'Publication Table (%)'!$B99,AllPublicationData!$B:$B,'Publication Table (%)'!R$7)/
SUMIFS(AllPublicationData!$E:$E,AllPublicationData!$A:$A,'Publication Table (%)'!$B99,AllPublicationData!$B:$B,'Publication Table (%)'!R$7)),
IF('Publication Table (%)'!$C$5="Operations cancelled for clinical reasons",
IFERROR(SUMIFS(AllPublicationData!$H:$H,AllPublicationData!$A:$A,'Publication Table (%)'!$B99,AllPublicationData!$B:$B,'Publication Table (%)'!$C$4,AllPublicationData!$D:$D,'Publication Table (%)'!R$7)/
SUMIFS(AllPublicationData!$E:$E,AllPublicationData!$A:$A,'Publication Table (%)'!$B99,AllPublicationData!$B:$B,'Publication Table (%)'!$C$4,AllPublicationData!$D:$D,'Publication Table (%)'!R$7),
SUMIFS(AllPublicationData!$H:$H,AllPublicationData!$A:$A,'Publication Table (%)'!$B99,AllPublicationData!$B:$B,'Publication Table (%)'!R$7)/
SUMIFS(AllPublicationData!$E:$E,AllPublicationData!$A:$A,'Publication Table (%)'!$B99,AllPublicationData!$B:$B,'Publication Table (%)'!R$7)),
IF('Publication Table (%)'!$C$5="Operations cancelled for non-clinical/capacity reasons",
IFERROR(SUMIFS(AllPublicationData!$I:$I,AllPublicationData!$A:$A,'Publication Table (%)'!$B99,AllPublicationData!$B:$B,'Publication Table (%)'!$C$4,AllPublicationData!$D:$D,'Publication Table (%)'!R$7)/
SUMIFS(AllPublicationData!$E:$E,AllPublicationData!$A:$A,'Publication Table (%)'!$B99,AllPublicationData!$B:$B,'Publication Table (%)'!$C$4,AllPublicationData!$D:$D,'Publication Table (%)'!R$7),
SUMIFS(AllPublicationData!$I:$I,AllPublicationData!$A:$A,'Publication Table (%)'!$B99,AllPublicationData!$B:$B,'Publication Table (%)'!R$7)/
SUMIFS(AllPublicationData!$E:$E,AllPublicationData!$A:$A,'Publication Table (%)'!$B99,AllPublicationData!$B:$B,'Publication Table (%)'!R$7)),
IF('Publication Table (%)'!$C$5="Cancellations for other reasons",
IFERROR(SUMIFS(AllPublicationData!$J:$J,AllPublicationData!$A:$A,'Publication Table (%)'!$B99,AllPublicationData!$B:$B,'Publication Table (%)'!$C$4,AllPublicationData!$D:$D,'Publication Table (%)'!R$7)/
SUMIFS(AllPublicationData!$E:$E,AllPublicationData!$A:$A,'Publication Table (%)'!$B99,AllPublicationData!$B:$B,'Publication Table (%)'!$C$4,AllPublicationData!$D:$D,'Publication Table (%)'!R$7),
SUMIFS(AllPublicationData!$J:$J,AllPublicationData!$A:$A,'Publication Table (%)'!$B99,AllPublicationData!$B:$B,'Publication Table (%)'!R$7)/
SUMIFS(AllPublicationData!$E:$E,AllPublicationData!$A:$A,'Publication Table (%)'!$B99,AllPublicationData!$B:$B,'Publication Table (%)'!R$7)))))))</f>
        <v>0.10737033666969972</v>
      </c>
      <c r="S99" s="96">
        <f>IF('Publication Table (%)'!$C$5="All Cancelled Operations",
IFERROR(SUMIFS(AllPublicationData!$F:$F,AllPublicationData!$A:$A,'Publication Table (%)'!$B99,AllPublicationData!$B:$B,'Publication Table (%)'!$C$4,AllPublicationData!$D:$D,'Publication Table (%)'!S$7)/
SUMIFS(AllPublicationData!$E:$E,AllPublicationData!$A:$A,'Publication Table (%)'!$B99,AllPublicationData!$B:$B,'Publication Table (%)'!$C$4,AllPublicationData!$D:$D,'Publication Table (%)'!S$7),
SUMIFS(AllPublicationData!$F:$F,AllPublicationData!$A:$A,'Publication Table (%)'!$B99,AllPublicationData!$B:$B,'Publication Table (%)'!S$7)/
SUMIFS(AllPublicationData!$E:$E,AllPublicationData!$A:$A,'Publication Table (%)'!$B99,AllPublicationData!$B:$B,'Publication Table (%)'!S$7)),
IF('Publication Table (%)'!$C$5="Operations cancelled by patient",
IFERROR(SUMIFS(AllPublicationData!$G:$G,AllPublicationData!$A:$A,'Publication Table (%)'!$B99,AllPublicationData!$B:$B,'Publication Table (%)'!$C$4,AllPublicationData!$D:$D,'Publication Table (%)'!S$7)/
SUMIFS(AllPublicationData!$E:$E,AllPublicationData!$A:$A,'Publication Table (%)'!$B99,AllPublicationData!$B:$B,'Publication Table (%)'!$C$4,AllPublicationData!$D:$D,'Publication Table (%)'!S$7),
SUMIFS(AllPublicationData!$G:$G,AllPublicationData!$A:$A,'Publication Table (%)'!$B99,AllPublicationData!$B:$B,'Publication Table (%)'!S$7)/
SUMIFS(AllPublicationData!$E:$E,AllPublicationData!$A:$A,'Publication Table (%)'!$B99,AllPublicationData!$B:$B,'Publication Table (%)'!S$7)),
IF('Publication Table (%)'!$C$5="Operations cancelled for clinical reasons",
IFERROR(SUMIFS(AllPublicationData!$H:$H,AllPublicationData!$A:$A,'Publication Table (%)'!$B99,AllPublicationData!$B:$B,'Publication Table (%)'!$C$4,AllPublicationData!$D:$D,'Publication Table (%)'!S$7)/
SUMIFS(AllPublicationData!$E:$E,AllPublicationData!$A:$A,'Publication Table (%)'!$B99,AllPublicationData!$B:$B,'Publication Table (%)'!$C$4,AllPublicationData!$D:$D,'Publication Table (%)'!S$7),
SUMIFS(AllPublicationData!$H:$H,AllPublicationData!$A:$A,'Publication Table (%)'!$B99,AllPublicationData!$B:$B,'Publication Table (%)'!S$7)/
SUMIFS(AllPublicationData!$E:$E,AllPublicationData!$A:$A,'Publication Table (%)'!$B99,AllPublicationData!$B:$B,'Publication Table (%)'!S$7)),
IF('Publication Table (%)'!$C$5="Operations cancelled for non-clinical/capacity reasons",
IFERROR(SUMIFS(AllPublicationData!$I:$I,AllPublicationData!$A:$A,'Publication Table (%)'!$B99,AllPublicationData!$B:$B,'Publication Table (%)'!$C$4,AllPublicationData!$D:$D,'Publication Table (%)'!S$7)/
SUMIFS(AllPublicationData!$E:$E,AllPublicationData!$A:$A,'Publication Table (%)'!$B99,AllPublicationData!$B:$B,'Publication Table (%)'!$C$4,AllPublicationData!$D:$D,'Publication Table (%)'!S$7),
SUMIFS(AllPublicationData!$I:$I,AllPublicationData!$A:$A,'Publication Table (%)'!$B99,AllPublicationData!$B:$B,'Publication Table (%)'!S$7)/
SUMIFS(AllPublicationData!$E:$E,AllPublicationData!$A:$A,'Publication Table (%)'!$B99,AllPublicationData!$B:$B,'Publication Table (%)'!S$7)),
IF('Publication Table (%)'!$C$5="Cancellations for other reasons",
IFERROR(SUMIFS(AllPublicationData!$J:$J,AllPublicationData!$A:$A,'Publication Table (%)'!$B99,AllPublicationData!$B:$B,'Publication Table (%)'!$C$4,AllPublicationData!$D:$D,'Publication Table (%)'!S$7)/
SUMIFS(AllPublicationData!$E:$E,AllPublicationData!$A:$A,'Publication Table (%)'!$B99,AllPublicationData!$B:$B,'Publication Table (%)'!$C$4,AllPublicationData!$D:$D,'Publication Table (%)'!S$7),
SUMIFS(AllPublicationData!$J:$J,AllPublicationData!$A:$A,'Publication Table (%)'!$B99,AllPublicationData!$B:$B,'Publication Table (%)'!S$7)/
SUMIFS(AllPublicationData!$E:$E,AllPublicationData!$A:$A,'Publication Table (%)'!$B99,AllPublicationData!$B:$B,'Publication Table (%)'!S$7)))))))</f>
        <v>7.7586206896551727E-2</v>
      </c>
    </row>
    <row r="100" spans="2:19" x14ac:dyDescent="0.35">
      <c r="B100" s="89">
        <v>42614</v>
      </c>
      <c r="C100" s="112">
        <f>IF('Publication Table (%)'!$C$5="All Cancelled Operations",
SUMIFS(AllPublicationData!$F:$F,AllPublicationData!$A:$A,'Publication Table (%)'!$B100,AllPublicationData!$B:$B,'Publication Table (%)'!$C$4),
IF('Publication Table (%)'!$C$5="Operations cancelled by patient",
SUMIFS(AllPublicationData!$G:$G,AllPublicationData!$A:$A,'Publication Table (%)'!$B100,AllPublicationData!$B:$B,'Publication Table (%)'!$C$4),
IF('Publication Table (%)'!$C$5="Operations cancelled for clinical reasons",
SUMIFS(AllPublicationData!$H:$H,AllPublicationData!$A:$A,'Publication Table (%)'!$B100,AllPublicationData!$B:$B,'Publication Table (%)'!$C$4),
IF('Publication Table (%)'!$C$5="Operations cancelled for non-clinical/capacity reasons",
SUMIFS(AllPublicationData!$I:$I,AllPublicationData!$A:$A,'Publication Table (%)'!$B100,AllPublicationData!$B:$B,'Publication Table (%)'!$C$4),
IF('Publication Table (%)'!$C$5="Cancellations for other reasons",
SUMIFS(AllPublicationData!$J:$J,AllPublicationData!$A:$A,'Publication Table (%)'!$B100,AllPublicationData!$B:$B,'Publication Table (%)'!$C$4))))))+
IF(AND($C$4="NHS Scotland",$C$5="All Cancelled Operations"),
SUMIFS(AllPublicationData!$F:$F,AllPublicationData!$A:$A,'Publication Table (%)'!$B100),
IF(AND($C$4="NHS Scotland",$C$5="Operations cancelled by patient"),
SUMIFS(AllPublicationData!$G:$G,AllPublicationData!$A:$A,'Publication Table (%)'!$B100),
IF(AND($C$4="NHS Scotland",$C$5="Operations cancelled for clinical reasons"),
SUMIFS(AllPublicationData!$H:$H,AllPublicationData!$A:$A,'Publication Table (%)'!$B100),
IF(AND($C$4="NHS Scotland",$C$5="Operations cancelled for non-clinical/capacity reasons"),
SUMIFS(AllPublicationData!$I:$I,AllPublicationData!$A:$A,'Publication Table (%)'!$B100),
IF(AND($C$4="NHS Scotland",$C$5="Cancellations for other reasons"),
SUMIFS(AllPublicationData!$J:$J,AllPublicationData!$A:$A,'Publication Table (%)'!$B100))))))</f>
        <v>2742</v>
      </c>
      <c r="D100" s="110">
        <f>IF(AND('Publication Table (%)'!$C$5="All Cancelled Operations",$C$4&lt;&gt;"NHS Scotland"),
IFERROR(SUMIFS(AllPublicationData!$F:$F,AllPublicationData!$A:$A,'Publication Table (%)'!$B100,AllPublicationData!$B:$B,'Publication Table (%)'!$C$4,AllPublicationData!$D:$D,'Publication Table (%)'!D$7)/
SUMIFS(AllPublicationData!$E:$E,AllPublicationData!$A:$A,'Publication Table (%)'!$B100,AllPublicationData!$B:$B,'Publication Table (%)'!$C$4,AllPublicationData!$D:$D,'Publication Table (%)'!D$7),
SUMIFS(AllPublicationData!$F:$F,AllPublicationData!$A:$A,'Publication Table (%)'!$B100,AllPublicationData!$B:$B,'Publication Table (%)'!D$7)/
SUMIFS(AllPublicationData!$E:$E,AllPublicationData!$A:$A,'Publication Table (%)'!$B100,AllPublicationData!$B:$B,'Publication Table (%)'!D$7)),
IF(AND('Publication Table (%)'!$C$5="Operations cancelled by patient",$C$4&lt;&gt;"NHS Scotland"),
IFERROR(SUMIFS(AllPublicationData!$G:$G,AllPublicationData!$A:$A,'Publication Table (%)'!$B100,AllPublicationData!$B:$B,'Publication Table (%)'!$C$4,AllPublicationData!$D:$D,'Publication Table (%)'!D$7)/
SUMIFS(AllPublicationData!$E:$E,AllPublicationData!$A:$A,'Publication Table (%)'!$B100,AllPublicationData!$B:$B,'Publication Table (%)'!$C$4,AllPublicationData!$D:$D,'Publication Table (%)'!D$7),
SUMIFS(AllPublicationData!$G:$G,AllPublicationData!$A:$A,'Publication Table (%)'!$B100,AllPublicationData!$B:$B,'Publication Table (%)'!D$7)/
SUMIFS(AllPublicationData!$E:$E,AllPublicationData!$A:$A,'Publication Table (%)'!$B100,AllPublicationData!$B:$B,'Publication Table (%)'!D$7)),
IF(AND('Publication Table (%)'!$C$5="Operations cancelled for clinical reasons",$C$4&lt;&gt;"NHS Scotland"),
IFERROR(SUMIFS(AllPublicationData!$H:$H,AllPublicationData!$A:$A,'Publication Table (%)'!$B100,AllPublicationData!$B:$B,'Publication Table (%)'!$C$4,AllPublicationData!$D:$D,'Publication Table (%)'!D$7)/
SUMIFS(AllPublicationData!$E:$E,AllPublicationData!$A:$A,'Publication Table (%)'!$B100,AllPublicationData!$B:$B,'Publication Table (%)'!$C$4,AllPublicationData!$D:$D,'Publication Table (%)'!D$7),
SUMIFS(AllPublicationData!$H:$H,AllPublicationData!$A:$A,'Publication Table (%)'!$B100,AllPublicationData!$B:$B,'Publication Table (%)'!D$7)/
SUMIFS(AllPublicationData!$E:$E,AllPublicationData!$A:$A,'Publication Table (%)'!$B100,AllPublicationData!$B:$B,'Publication Table (%)'!D$7)),
IF(AND('Publication Table (%)'!$C$5="Operations cancelled for non-clinical/capacity reasons",$C$4&lt;&gt;"NHS Scotland"),
IFERROR(SUMIFS(AllPublicationData!$I:$I,AllPublicationData!$A:$A,'Publication Table (%)'!$B100,AllPublicationData!$B:$B,'Publication Table (%)'!$C$4,AllPublicationData!$D:$D,'Publication Table (%)'!D$7)/
SUMIFS(AllPublicationData!$E:$E,AllPublicationData!$A:$A,'Publication Table (%)'!$B100,AllPublicationData!$B:$B,'Publication Table (%)'!$C$4,AllPublicationData!$D:$D,'Publication Table (%)'!D$7),
SUMIFS(AllPublicationData!$I:$I,AllPublicationData!$A:$A,'Publication Table (%)'!$B100,AllPublicationData!$B:$B,'Publication Table (%)'!D$7)/
SUMIFS(AllPublicationData!$E:$E,AllPublicationData!$A:$A,'Publication Table (%)'!$B100,AllPublicationData!$B:$B,'Publication Table (%)'!D$7)),
IF(AND('Publication Table (%)'!$C$5="Cancellations for other reasons",$C$4&lt;&gt;"NHS Scotland"),
IFERROR(SUMIFS(AllPublicationData!$J:$J,AllPublicationData!$A:$A,'Publication Table (%)'!$B100,AllPublicationData!$B:$B,'Publication Table (%)'!$C$4,AllPublicationData!$D:$D,'Publication Table (%)'!D$7)/
SUMIFS(AllPublicationData!$E:$E,AllPublicationData!$A:$A,'Publication Table (%)'!$B100,AllPublicationData!$B:$B,'Publication Table (%)'!$C$4,AllPublicationData!$D:$D,'Publication Table (%)'!D$7),
SUMIFS(AllPublicationData!$J:$J,AllPublicationData!$A:$A,'Publication Table (%)'!$B100,AllPublicationData!$B:$B,'Publication Table (%)'!D$7)/
SUMIFS(AllPublicationData!$E:$E,AllPublicationData!$A:$A,'Publication Table (%)'!$B100,AllPublicationData!$B:$B,'Publication Table (%)'!D$7)),
IF(AND($C$4="NHS Scotland",$C$5="All Cancelled Operations"),
SUMIFS(AllPublicationData!$F:$F,AllPublicationData!$A:$A,'Publication Table'!$B100)/
SUMIFS(AllPublicationData!$E:$E,AllPublicationData!$A:$A,'Publication Table'!$B100),
IF(AND($C$4="NHS Scotland",$C$5="Operations cancelled by patient"),
SUMIFS(AllPublicationData!$G:$G,AllPublicationData!$A:$A,'Publication Table'!$B100)/
SUMIFS(AllPublicationData!$E:$E,AllPublicationData!$A:$A,'Publication Table'!$B100),
IF(AND($C$4="NHS Scotland",$C$5="Operations cancelled for clinical reasons"),
SUMIFS(AllPublicationData!$H:$H,AllPublicationData!$A:$A,'Publication Table'!$B100)/
SUMIFS(AllPublicationData!$E:$E,AllPublicationData!$A:$A,'Publication Table'!$B100),
IF(AND($C$4="NHS Scotland",$C$5="Operations cancelled for non-clinical/capacity reasons"),
SUMIFS(AllPublicationData!$I:$I,AllPublicationData!$A:$A,'Publication Table'!$B100)/
SUMIFS(AllPublicationData!$E:$E,AllPublicationData!$A:$A,'Publication Table'!$B100),
IF(AND($C$4="NHS Scotland",$C$5="Cancellations for other reasons"),
SUMIFS(AllPublicationData!$J:$J,AllPublicationData!$A:$A,'Publication Table'!$B100)/
SUMIFS(AllPublicationData!$E:$E,AllPublicationData!$A:$A,'Publication Table'!$B100)))))))))))</f>
        <v>9.2716575370257653E-2</v>
      </c>
      <c r="E100" s="96">
        <f>IF('Publication Table (%)'!$C$5="All Cancelled Operations",
IFERROR(SUMIFS(AllPublicationData!$F:$F,AllPublicationData!$A:$A,'Publication Table (%)'!$B100,AllPublicationData!$B:$B,'Publication Table (%)'!$C$4,AllPublicationData!$D:$D,'Publication Table (%)'!E$7)/
SUMIFS(AllPublicationData!$E:$E,AllPublicationData!$A:$A,'Publication Table (%)'!$B100,AllPublicationData!$B:$B,'Publication Table (%)'!$C$4,AllPublicationData!$D:$D,'Publication Table (%)'!E$7),
SUMIFS(AllPublicationData!$F:$F,AllPublicationData!$A:$A,'Publication Table (%)'!$B100,AllPublicationData!$B:$B,'Publication Table (%)'!E$7)/
SUMIFS(AllPublicationData!$E:$E,AllPublicationData!$A:$A,'Publication Table (%)'!$B100,AllPublicationData!$B:$B,'Publication Table (%)'!E$7)),
IF('Publication Table (%)'!$C$5="Operations cancelled by patient",
IFERROR(SUMIFS(AllPublicationData!$G:$G,AllPublicationData!$A:$A,'Publication Table (%)'!$B100,AllPublicationData!$B:$B,'Publication Table (%)'!$C$4,AllPublicationData!$D:$D,'Publication Table (%)'!E$7)/
SUMIFS(AllPublicationData!$E:$E,AllPublicationData!$A:$A,'Publication Table (%)'!$B100,AllPublicationData!$B:$B,'Publication Table (%)'!$C$4,AllPublicationData!$D:$D,'Publication Table (%)'!E$7),
SUMIFS(AllPublicationData!$G:$G,AllPublicationData!$A:$A,'Publication Table (%)'!$B100,AllPublicationData!$B:$B,'Publication Table (%)'!E$7)/
SUMIFS(AllPublicationData!$E:$E,AllPublicationData!$A:$A,'Publication Table (%)'!$B100,AllPublicationData!$B:$B,'Publication Table (%)'!E$7)),
IF('Publication Table (%)'!$C$5="Operations cancelled for clinical reasons",
IFERROR(SUMIFS(AllPublicationData!$H:$H,AllPublicationData!$A:$A,'Publication Table (%)'!$B100,AllPublicationData!$B:$B,'Publication Table (%)'!$C$4,AllPublicationData!$D:$D,'Publication Table (%)'!E$7)/
SUMIFS(AllPublicationData!$E:$E,AllPublicationData!$A:$A,'Publication Table (%)'!$B100,AllPublicationData!$B:$B,'Publication Table (%)'!$C$4,AllPublicationData!$D:$D,'Publication Table (%)'!E$7),
SUMIFS(AllPublicationData!$H:$H,AllPublicationData!$A:$A,'Publication Table (%)'!$B100,AllPublicationData!$B:$B,'Publication Table (%)'!E$7)/
SUMIFS(AllPublicationData!$E:$E,AllPublicationData!$A:$A,'Publication Table (%)'!$B100,AllPublicationData!$B:$B,'Publication Table (%)'!E$7)),
IF('Publication Table (%)'!$C$5="Operations cancelled for non-clinical/capacity reasons",
IFERROR(SUMIFS(AllPublicationData!$I:$I,AllPublicationData!$A:$A,'Publication Table (%)'!$B100,AllPublicationData!$B:$B,'Publication Table (%)'!$C$4,AllPublicationData!$D:$D,'Publication Table (%)'!E$7)/
SUMIFS(AllPublicationData!$E:$E,AllPublicationData!$A:$A,'Publication Table (%)'!$B100,AllPublicationData!$B:$B,'Publication Table (%)'!$C$4,AllPublicationData!$D:$D,'Publication Table (%)'!E$7),
SUMIFS(AllPublicationData!$I:$I,AllPublicationData!$A:$A,'Publication Table (%)'!$B100,AllPublicationData!$B:$B,'Publication Table (%)'!E$7)/
SUMIFS(AllPublicationData!$E:$E,AllPublicationData!$A:$A,'Publication Table (%)'!$B100,AllPublicationData!$B:$B,'Publication Table (%)'!E$7)),
IF('Publication Table (%)'!$C$5="Cancellations for other reasons",
IFERROR(SUMIFS(AllPublicationData!$J:$J,AllPublicationData!$A:$A,'Publication Table (%)'!$B100,AllPublicationData!$B:$B,'Publication Table (%)'!$C$4,AllPublicationData!$D:$D,'Publication Table (%)'!E$7)/
SUMIFS(AllPublicationData!$E:$E,AllPublicationData!$A:$A,'Publication Table (%)'!$B100,AllPublicationData!$B:$B,'Publication Table (%)'!$C$4,AllPublicationData!$D:$D,'Publication Table (%)'!E$7),
SUMIFS(AllPublicationData!$J:$J,AllPublicationData!$A:$A,'Publication Table (%)'!$B100,AllPublicationData!$B:$B,'Publication Table (%)'!E$7)/
SUMIFS(AllPublicationData!$E:$E,AllPublicationData!$A:$A,'Publication Table (%)'!$B100,AllPublicationData!$B:$B,'Publication Table (%)'!E$7)))))))</f>
        <v>5.6697377746279233E-2</v>
      </c>
      <c r="F100" s="96">
        <f>IF('Publication Table (%)'!$C$5="All Cancelled Operations",
IFERROR(SUMIFS(AllPublicationData!$F:$F,AllPublicationData!$A:$A,'Publication Table (%)'!$B100,AllPublicationData!$B:$B,'Publication Table (%)'!$C$4,AllPublicationData!$D:$D,'Publication Table (%)'!F$7)/
SUMIFS(AllPublicationData!$E:$E,AllPublicationData!$A:$A,'Publication Table (%)'!$B100,AllPublicationData!$B:$B,'Publication Table (%)'!$C$4,AllPublicationData!$D:$D,'Publication Table (%)'!F$7),
SUMIFS(AllPublicationData!$F:$F,AllPublicationData!$A:$A,'Publication Table (%)'!$B100,AllPublicationData!$B:$B,'Publication Table (%)'!F$7)/
SUMIFS(AllPublicationData!$E:$E,AllPublicationData!$A:$A,'Publication Table (%)'!$B100,AllPublicationData!$B:$B,'Publication Table (%)'!F$7)),
IF('Publication Table (%)'!$C$5="Operations cancelled by patient",
IFERROR(SUMIFS(AllPublicationData!$G:$G,AllPublicationData!$A:$A,'Publication Table (%)'!$B100,AllPublicationData!$B:$B,'Publication Table (%)'!$C$4,AllPublicationData!$D:$D,'Publication Table (%)'!F$7)/
SUMIFS(AllPublicationData!$E:$E,AllPublicationData!$A:$A,'Publication Table (%)'!$B100,AllPublicationData!$B:$B,'Publication Table (%)'!$C$4,AllPublicationData!$D:$D,'Publication Table (%)'!F$7),
SUMIFS(AllPublicationData!$G:$G,AllPublicationData!$A:$A,'Publication Table (%)'!$B100,AllPublicationData!$B:$B,'Publication Table (%)'!F$7)/
SUMIFS(AllPublicationData!$E:$E,AllPublicationData!$A:$A,'Publication Table (%)'!$B100,AllPublicationData!$B:$B,'Publication Table (%)'!F$7)),
IF('Publication Table (%)'!$C$5="Operations cancelled for clinical reasons",
IFERROR(SUMIFS(AllPublicationData!$H:$H,AllPublicationData!$A:$A,'Publication Table (%)'!$B100,AllPublicationData!$B:$B,'Publication Table (%)'!$C$4,AllPublicationData!$D:$D,'Publication Table (%)'!F$7)/
SUMIFS(AllPublicationData!$E:$E,AllPublicationData!$A:$A,'Publication Table (%)'!$B100,AllPublicationData!$B:$B,'Publication Table (%)'!$C$4,AllPublicationData!$D:$D,'Publication Table (%)'!F$7),
SUMIFS(AllPublicationData!$H:$H,AllPublicationData!$A:$A,'Publication Table (%)'!$B100,AllPublicationData!$B:$B,'Publication Table (%)'!F$7)/
SUMIFS(AllPublicationData!$E:$E,AllPublicationData!$A:$A,'Publication Table (%)'!$B100,AllPublicationData!$B:$B,'Publication Table (%)'!F$7)),
IF('Publication Table (%)'!$C$5="Operations cancelled for non-clinical/capacity reasons",
IFERROR(SUMIFS(AllPublicationData!$I:$I,AllPublicationData!$A:$A,'Publication Table (%)'!$B100,AllPublicationData!$B:$B,'Publication Table (%)'!$C$4,AllPublicationData!$D:$D,'Publication Table (%)'!F$7)/
SUMIFS(AllPublicationData!$E:$E,AllPublicationData!$A:$A,'Publication Table (%)'!$B100,AllPublicationData!$B:$B,'Publication Table (%)'!$C$4,AllPublicationData!$D:$D,'Publication Table (%)'!F$7),
SUMIFS(AllPublicationData!$I:$I,AllPublicationData!$A:$A,'Publication Table (%)'!$B100,AllPublicationData!$B:$B,'Publication Table (%)'!F$7)/
SUMIFS(AllPublicationData!$E:$E,AllPublicationData!$A:$A,'Publication Table (%)'!$B100,AllPublicationData!$B:$B,'Publication Table (%)'!F$7)),
IF('Publication Table (%)'!$C$5="Cancellations for other reasons",
IFERROR(SUMIFS(AllPublicationData!$J:$J,AllPublicationData!$A:$A,'Publication Table (%)'!$B100,AllPublicationData!$B:$B,'Publication Table (%)'!$C$4,AllPublicationData!$D:$D,'Publication Table (%)'!F$7)/
SUMIFS(AllPublicationData!$E:$E,AllPublicationData!$A:$A,'Publication Table (%)'!$B100,AllPublicationData!$B:$B,'Publication Table (%)'!$C$4,AllPublicationData!$D:$D,'Publication Table (%)'!F$7),
SUMIFS(AllPublicationData!$J:$J,AllPublicationData!$A:$A,'Publication Table (%)'!$B100,AllPublicationData!$B:$B,'Publication Table (%)'!F$7)/
SUMIFS(AllPublicationData!$E:$E,AllPublicationData!$A:$A,'Publication Table (%)'!$B100,AllPublicationData!$B:$B,'Publication Table (%)'!F$7)))))))</f>
        <v>0.10800644814615798</v>
      </c>
      <c r="G100" s="96">
        <f>IF('Publication Table (%)'!$C$5="All Cancelled Operations",
IFERROR(SUMIFS(AllPublicationData!$F:$F,AllPublicationData!$A:$A,'Publication Table (%)'!$B100,AllPublicationData!$B:$B,'Publication Table (%)'!$C$4,AllPublicationData!$D:$D,'Publication Table (%)'!G$7)/
SUMIFS(AllPublicationData!$E:$E,AllPublicationData!$A:$A,'Publication Table (%)'!$B100,AllPublicationData!$B:$B,'Publication Table (%)'!$C$4,AllPublicationData!$D:$D,'Publication Table (%)'!G$7),
SUMIFS(AllPublicationData!$F:$F,AllPublicationData!$A:$A,'Publication Table (%)'!$B100,AllPublicationData!$B:$B,'Publication Table (%)'!G$7)/
SUMIFS(AllPublicationData!$E:$E,AllPublicationData!$A:$A,'Publication Table (%)'!$B100,AllPublicationData!$B:$B,'Publication Table (%)'!G$7)),
IF('Publication Table (%)'!$C$5="Operations cancelled by patient",
IFERROR(SUMIFS(AllPublicationData!$G:$G,AllPublicationData!$A:$A,'Publication Table (%)'!$B100,AllPublicationData!$B:$B,'Publication Table (%)'!$C$4,AllPublicationData!$D:$D,'Publication Table (%)'!G$7)/
SUMIFS(AllPublicationData!$E:$E,AllPublicationData!$A:$A,'Publication Table (%)'!$B100,AllPublicationData!$B:$B,'Publication Table (%)'!$C$4,AllPublicationData!$D:$D,'Publication Table (%)'!G$7),
SUMIFS(AllPublicationData!$G:$G,AllPublicationData!$A:$A,'Publication Table (%)'!$B100,AllPublicationData!$B:$B,'Publication Table (%)'!G$7)/
SUMIFS(AllPublicationData!$E:$E,AllPublicationData!$A:$A,'Publication Table (%)'!$B100,AllPublicationData!$B:$B,'Publication Table (%)'!G$7)),
IF('Publication Table (%)'!$C$5="Operations cancelled for clinical reasons",
IFERROR(SUMIFS(AllPublicationData!$H:$H,AllPublicationData!$A:$A,'Publication Table (%)'!$B100,AllPublicationData!$B:$B,'Publication Table (%)'!$C$4,AllPublicationData!$D:$D,'Publication Table (%)'!G$7)/
SUMIFS(AllPublicationData!$E:$E,AllPublicationData!$A:$A,'Publication Table (%)'!$B100,AllPublicationData!$B:$B,'Publication Table (%)'!$C$4,AllPublicationData!$D:$D,'Publication Table (%)'!G$7),
SUMIFS(AllPublicationData!$H:$H,AllPublicationData!$A:$A,'Publication Table (%)'!$B100,AllPublicationData!$B:$B,'Publication Table (%)'!G$7)/
SUMIFS(AllPublicationData!$E:$E,AllPublicationData!$A:$A,'Publication Table (%)'!$B100,AllPublicationData!$B:$B,'Publication Table (%)'!G$7)),
IF('Publication Table (%)'!$C$5="Operations cancelled for non-clinical/capacity reasons",
IFERROR(SUMIFS(AllPublicationData!$I:$I,AllPublicationData!$A:$A,'Publication Table (%)'!$B100,AllPublicationData!$B:$B,'Publication Table (%)'!$C$4,AllPublicationData!$D:$D,'Publication Table (%)'!G$7)/
SUMIFS(AllPublicationData!$E:$E,AllPublicationData!$A:$A,'Publication Table (%)'!$B100,AllPublicationData!$B:$B,'Publication Table (%)'!$C$4,AllPublicationData!$D:$D,'Publication Table (%)'!G$7),
SUMIFS(AllPublicationData!$I:$I,AllPublicationData!$A:$A,'Publication Table (%)'!$B100,AllPublicationData!$B:$B,'Publication Table (%)'!G$7)/
SUMIFS(AllPublicationData!$E:$E,AllPublicationData!$A:$A,'Publication Table (%)'!$B100,AllPublicationData!$B:$B,'Publication Table (%)'!G$7)),
IF('Publication Table (%)'!$C$5="Cancellations for other reasons",
IFERROR(SUMIFS(AllPublicationData!$J:$J,AllPublicationData!$A:$A,'Publication Table (%)'!$B100,AllPublicationData!$B:$B,'Publication Table (%)'!$C$4,AllPublicationData!$D:$D,'Publication Table (%)'!G$7)/
SUMIFS(AllPublicationData!$E:$E,AllPublicationData!$A:$A,'Publication Table (%)'!$B100,AllPublicationData!$B:$B,'Publication Table (%)'!$C$4,AllPublicationData!$D:$D,'Publication Table (%)'!G$7),
SUMIFS(AllPublicationData!$J:$J,AllPublicationData!$A:$A,'Publication Table (%)'!$B100,AllPublicationData!$B:$B,'Publication Table (%)'!G$7)/
SUMIFS(AllPublicationData!$E:$E,AllPublicationData!$A:$A,'Publication Table (%)'!$B100,AllPublicationData!$B:$B,'Publication Table (%)'!G$7)))))))</f>
        <v>8.2324455205811137E-2</v>
      </c>
      <c r="H100" s="96">
        <f>IF('Publication Table (%)'!$C$5="All Cancelled Operations",
IFERROR(SUMIFS(AllPublicationData!$F:$F,AllPublicationData!$A:$A,'Publication Table (%)'!$B100,AllPublicationData!$B:$B,'Publication Table (%)'!$C$4,AllPublicationData!$D:$D,'Publication Table (%)'!H$7)/
SUMIFS(AllPublicationData!$E:$E,AllPublicationData!$A:$A,'Publication Table (%)'!$B100,AllPublicationData!$B:$B,'Publication Table (%)'!$C$4,AllPublicationData!$D:$D,'Publication Table (%)'!H$7),
SUMIFS(AllPublicationData!$F:$F,AllPublicationData!$A:$A,'Publication Table (%)'!$B100,AllPublicationData!$B:$B,'Publication Table (%)'!H$7)/
SUMIFS(AllPublicationData!$E:$E,AllPublicationData!$A:$A,'Publication Table (%)'!$B100,AllPublicationData!$B:$B,'Publication Table (%)'!H$7)),
IF('Publication Table (%)'!$C$5="Operations cancelled by patient",
IFERROR(SUMIFS(AllPublicationData!$G:$G,AllPublicationData!$A:$A,'Publication Table (%)'!$B100,AllPublicationData!$B:$B,'Publication Table (%)'!$C$4,AllPublicationData!$D:$D,'Publication Table (%)'!H$7)/
SUMIFS(AllPublicationData!$E:$E,AllPublicationData!$A:$A,'Publication Table (%)'!$B100,AllPublicationData!$B:$B,'Publication Table (%)'!$C$4,AllPublicationData!$D:$D,'Publication Table (%)'!H$7),
SUMIFS(AllPublicationData!$G:$G,AllPublicationData!$A:$A,'Publication Table (%)'!$B100,AllPublicationData!$B:$B,'Publication Table (%)'!H$7)/
SUMIFS(AllPublicationData!$E:$E,AllPublicationData!$A:$A,'Publication Table (%)'!$B100,AllPublicationData!$B:$B,'Publication Table (%)'!H$7)),
IF('Publication Table (%)'!$C$5="Operations cancelled for clinical reasons",
IFERROR(SUMIFS(AllPublicationData!$H:$H,AllPublicationData!$A:$A,'Publication Table (%)'!$B100,AllPublicationData!$B:$B,'Publication Table (%)'!$C$4,AllPublicationData!$D:$D,'Publication Table (%)'!H$7)/
SUMIFS(AllPublicationData!$E:$E,AllPublicationData!$A:$A,'Publication Table (%)'!$B100,AllPublicationData!$B:$B,'Publication Table (%)'!$C$4,AllPublicationData!$D:$D,'Publication Table (%)'!H$7),
SUMIFS(AllPublicationData!$H:$H,AllPublicationData!$A:$A,'Publication Table (%)'!$B100,AllPublicationData!$B:$B,'Publication Table (%)'!H$7)/
SUMIFS(AllPublicationData!$E:$E,AllPublicationData!$A:$A,'Publication Table (%)'!$B100,AllPublicationData!$B:$B,'Publication Table (%)'!H$7)),
IF('Publication Table (%)'!$C$5="Operations cancelled for non-clinical/capacity reasons",
IFERROR(SUMIFS(AllPublicationData!$I:$I,AllPublicationData!$A:$A,'Publication Table (%)'!$B100,AllPublicationData!$B:$B,'Publication Table (%)'!$C$4,AllPublicationData!$D:$D,'Publication Table (%)'!H$7)/
SUMIFS(AllPublicationData!$E:$E,AllPublicationData!$A:$A,'Publication Table (%)'!$B100,AllPublicationData!$B:$B,'Publication Table (%)'!$C$4,AllPublicationData!$D:$D,'Publication Table (%)'!H$7),
SUMIFS(AllPublicationData!$I:$I,AllPublicationData!$A:$A,'Publication Table (%)'!$B100,AllPublicationData!$B:$B,'Publication Table (%)'!H$7)/
SUMIFS(AllPublicationData!$E:$E,AllPublicationData!$A:$A,'Publication Table (%)'!$B100,AllPublicationData!$B:$B,'Publication Table (%)'!H$7)),
IF('Publication Table (%)'!$C$5="Cancellations for other reasons",
IFERROR(SUMIFS(AllPublicationData!$J:$J,AllPublicationData!$A:$A,'Publication Table (%)'!$B100,AllPublicationData!$B:$B,'Publication Table (%)'!$C$4,AllPublicationData!$D:$D,'Publication Table (%)'!H$7)/
SUMIFS(AllPublicationData!$E:$E,AllPublicationData!$A:$A,'Publication Table (%)'!$B100,AllPublicationData!$B:$B,'Publication Table (%)'!$C$4,AllPublicationData!$D:$D,'Publication Table (%)'!H$7),
SUMIFS(AllPublicationData!$J:$J,AllPublicationData!$A:$A,'Publication Table (%)'!$B100,AllPublicationData!$B:$B,'Publication Table (%)'!H$7)/
SUMIFS(AllPublicationData!$E:$E,AllPublicationData!$A:$A,'Publication Table (%)'!$B100,AllPublicationData!$B:$B,'Publication Table (%)'!H$7)))))))</f>
        <v>7.7348066298342538E-2</v>
      </c>
      <c r="I100" s="96">
        <f>IF('Publication Table (%)'!$C$5="All Cancelled Operations",
IFERROR(SUMIFS(AllPublicationData!$F:$F,AllPublicationData!$A:$A,'Publication Table (%)'!$B100,AllPublicationData!$B:$B,'Publication Table (%)'!$C$4,AllPublicationData!$D:$D,'Publication Table (%)'!I$7)/
SUMIFS(AllPublicationData!$E:$E,AllPublicationData!$A:$A,'Publication Table (%)'!$B100,AllPublicationData!$B:$B,'Publication Table (%)'!$C$4,AllPublicationData!$D:$D,'Publication Table (%)'!I$7),
SUMIFS(AllPublicationData!$F:$F,AllPublicationData!$A:$A,'Publication Table (%)'!$B100,AllPublicationData!$B:$B,'Publication Table (%)'!I$7)/
SUMIFS(AllPublicationData!$E:$E,AllPublicationData!$A:$A,'Publication Table (%)'!$B100,AllPublicationData!$B:$B,'Publication Table (%)'!I$7)),
IF('Publication Table (%)'!$C$5="Operations cancelled by patient",
IFERROR(SUMIFS(AllPublicationData!$G:$G,AllPublicationData!$A:$A,'Publication Table (%)'!$B100,AllPublicationData!$B:$B,'Publication Table (%)'!$C$4,AllPublicationData!$D:$D,'Publication Table (%)'!I$7)/
SUMIFS(AllPublicationData!$E:$E,AllPublicationData!$A:$A,'Publication Table (%)'!$B100,AllPublicationData!$B:$B,'Publication Table (%)'!$C$4,AllPublicationData!$D:$D,'Publication Table (%)'!I$7),
SUMIFS(AllPublicationData!$G:$G,AllPublicationData!$A:$A,'Publication Table (%)'!$B100,AllPublicationData!$B:$B,'Publication Table (%)'!I$7)/
SUMIFS(AllPublicationData!$E:$E,AllPublicationData!$A:$A,'Publication Table (%)'!$B100,AllPublicationData!$B:$B,'Publication Table (%)'!I$7)),
IF('Publication Table (%)'!$C$5="Operations cancelled for clinical reasons",
IFERROR(SUMIFS(AllPublicationData!$H:$H,AllPublicationData!$A:$A,'Publication Table (%)'!$B100,AllPublicationData!$B:$B,'Publication Table (%)'!$C$4,AllPublicationData!$D:$D,'Publication Table (%)'!I$7)/
SUMIFS(AllPublicationData!$E:$E,AllPublicationData!$A:$A,'Publication Table (%)'!$B100,AllPublicationData!$B:$B,'Publication Table (%)'!$C$4,AllPublicationData!$D:$D,'Publication Table (%)'!I$7),
SUMIFS(AllPublicationData!$H:$H,AllPublicationData!$A:$A,'Publication Table (%)'!$B100,AllPublicationData!$B:$B,'Publication Table (%)'!I$7)/
SUMIFS(AllPublicationData!$E:$E,AllPublicationData!$A:$A,'Publication Table (%)'!$B100,AllPublicationData!$B:$B,'Publication Table (%)'!I$7)),
IF('Publication Table (%)'!$C$5="Operations cancelled for non-clinical/capacity reasons",
IFERROR(SUMIFS(AllPublicationData!$I:$I,AllPublicationData!$A:$A,'Publication Table (%)'!$B100,AllPublicationData!$B:$B,'Publication Table (%)'!$C$4,AllPublicationData!$D:$D,'Publication Table (%)'!I$7)/
SUMIFS(AllPublicationData!$E:$E,AllPublicationData!$A:$A,'Publication Table (%)'!$B100,AllPublicationData!$B:$B,'Publication Table (%)'!$C$4,AllPublicationData!$D:$D,'Publication Table (%)'!I$7),
SUMIFS(AllPublicationData!$I:$I,AllPublicationData!$A:$A,'Publication Table (%)'!$B100,AllPublicationData!$B:$B,'Publication Table (%)'!I$7)/
SUMIFS(AllPublicationData!$E:$E,AllPublicationData!$A:$A,'Publication Table (%)'!$B100,AllPublicationData!$B:$B,'Publication Table (%)'!I$7)),
IF('Publication Table (%)'!$C$5="Cancellations for other reasons",
IFERROR(SUMIFS(AllPublicationData!$J:$J,AllPublicationData!$A:$A,'Publication Table (%)'!$B100,AllPublicationData!$B:$B,'Publication Table (%)'!$C$4,AllPublicationData!$D:$D,'Publication Table (%)'!I$7)/
SUMIFS(AllPublicationData!$E:$E,AllPublicationData!$A:$A,'Publication Table (%)'!$B100,AllPublicationData!$B:$B,'Publication Table (%)'!$C$4,AllPublicationData!$D:$D,'Publication Table (%)'!I$7),
SUMIFS(AllPublicationData!$J:$J,AllPublicationData!$A:$A,'Publication Table (%)'!$B100,AllPublicationData!$B:$B,'Publication Table (%)'!I$7)/
SUMIFS(AllPublicationData!$E:$E,AllPublicationData!$A:$A,'Publication Table (%)'!$B100,AllPublicationData!$B:$B,'Publication Table (%)'!I$7)))))))</f>
        <v>6.486101211689238E-2</v>
      </c>
      <c r="J100" s="96">
        <f>IF('Publication Table (%)'!$C$5="All Cancelled Operations",
IFERROR(SUMIFS(AllPublicationData!$F:$F,AllPublicationData!$A:$A,'Publication Table (%)'!$B100,AllPublicationData!$B:$B,'Publication Table (%)'!$C$4,AllPublicationData!$D:$D,'Publication Table (%)'!J$7)/
SUMIFS(AllPublicationData!$E:$E,AllPublicationData!$A:$A,'Publication Table (%)'!$B100,AllPublicationData!$B:$B,'Publication Table (%)'!$C$4,AllPublicationData!$D:$D,'Publication Table (%)'!J$7),
SUMIFS(AllPublicationData!$F:$F,AllPublicationData!$A:$A,'Publication Table (%)'!$B100,AllPublicationData!$B:$B,'Publication Table (%)'!J$7)/
SUMIFS(AllPublicationData!$E:$E,AllPublicationData!$A:$A,'Publication Table (%)'!$B100,AllPublicationData!$B:$B,'Publication Table (%)'!J$7)),
IF('Publication Table (%)'!$C$5="Operations cancelled by patient",
IFERROR(SUMIFS(AllPublicationData!$G:$G,AllPublicationData!$A:$A,'Publication Table (%)'!$B100,AllPublicationData!$B:$B,'Publication Table (%)'!$C$4,AllPublicationData!$D:$D,'Publication Table (%)'!J$7)/
SUMIFS(AllPublicationData!$E:$E,AllPublicationData!$A:$A,'Publication Table (%)'!$B100,AllPublicationData!$B:$B,'Publication Table (%)'!$C$4,AllPublicationData!$D:$D,'Publication Table (%)'!J$7),
SUMIFS(AllPublicationData!$G:$G,AllPublicationData!$A:$A,'Publication Table (%)'!$B100,AllPublicationData!$B:$B,'Publication Table (%)'!J$7)/
SUMIFS(AllPublicationData!$E:$E,AllPublicationData!$A:$A,'Publication Table (%)'!$B100,AllPublicationData!$B:$B,'Publication Table (%)'!J$7)),
IF('Publication Table (%)'!$C$5="Operations cancelled for clinical reasons",
IFERROR(SUMIFS(AllPublicationData!$H:$H,AllPublicationData!$A:$A,'Publication Table (%)'!$B100,AllPublicationData!$B:$B,'Publication Table (%)'!$C$4,AllPublicationData!$D:$D,'Publication Table (%)'!J$7)/
SUMIFS(AllPublicationData!$E:$E,AllPublicationData!$A:$A,'Publication Table (%)'!$B100,AllPublicationData!$B:$B,'Publication Table (%)'!$C$4,AllPublicationData!$D:$D,'Publication Table (%)'!J$7),
SUMIFS(AllPublicationData!$H:$H,AllPublicationData!$A:$A,'Publication Table (%)'!$B100,AllPublicationData!$B:$B,'Publication Table (%)'!J$7)/
SUMIFS(AllPublicationData!$E:$E,AllPublicationData!$A:$A,'Publication Table (%)'!$B100,AllPublicationData!$B:$B,'Publication Table (%)'!J$7)),
IF('Publication Table (%)'!$C$5="Operations cancelled for non-clinical/capacity reasons",
IFERROR(SUMIFS(AllPublicationData!$I:$I,AllPublicationData!$A:$A,'Publication Table (%)'!$B100,AllPublicationData!$B:$B,'Publication Table (%)'!$C$4,AllPublicationData!$D:$D,'Publication Table (%)'!J$7)/
SUMIFS(AllPublicationData!$E:$E,AllPublicationData!$A:$A,'Publication Table (%)'!$B100,AllPublicationData!$B:$B,'Publication Table (%)'!$C$4,AllPublicationData!$D:$D,'Publication Table (%)'!J$7),
SUMIFS(AllPublicationData!$I:$I,AllPublicationData!$A:$A,'Publication Table (%)'!$B100,AllPublicationData!$B:$B,'Publication Table (%)'!J$7)/
SUMIFS(AllPublicationData!$E:$E,AllPublicationData!$A:$A,'Publication Table (%)'!$B100,AllPublicationData!$B:$B,'Publication Table (%)'!J$7)),
IF('Publication Table (%)'!$C$5="Cancellations for other reasons",
IFERROR(SUMIFS(AllPublicationData!$J:$J,AllPublicationData!$A:$A,'Publication Table (%)'!$B100,AllPublicationData!$B:$B,'Publication Table (%)'!$C$4,AllPublicationData!$D:$D,'Publication Table (%)'!J$7)/
SUMIFS(AllPublicationData!$E:$E,AllPublicationData!$A:$A,'Publication Table (%)'!$B100,AllPublicationData!$B:$B,'Publication Table (%)'!$C$4,AllPublicationData!$D:$D,'Publication Table (%)'!J$7),
SUMIFS(AllPublicationData!$J:$J,AllPublicationData!$A:$A,'Publication Table (%)'!$B100,AllPublicationData!$B:$B,'Publication Table (%)'!J$7)/
SUMIFS(AllPublicationData!$E:$E,AllPublicationData!$A:$A,'Publication Table (%)'!$B100,AllPublicationData!$B:$B,'Publication Table (%)'!J$7)))))))</f>
        <v>8.7545126353790609E-2</v>
      </c>
      <c r="K100" s="96">
        <f>IF('Publication Table (%)'!$C$5="All Cancelled Operations",
IFERROR(SUMIFS(AllPublicationData!$F:$F,AllPublicationData!$A:$A,'Publication Table (%)'!$B100,AllPublicationData!$B:$B,'Publication Table (%)'!$C$4,AllPublicationData!$D:$D,'Publication Table (%)'!K$7)/
SUMIFS(AllPublicationData!$E:$E,AllPublicationData!$A:$A,'Publication Table (%)'!$B100,AllPublicationData!$B:$B,'Publication Table (%)'!$C$4,AllPublicationData!$D:$D,'Publication Table (%)'!K$7),
SUMIFS(AllPublicationData!$F:$F,AllPublicationData!$A:$A,'Publication Table (%)'!$B100,AllPublicationData!$B:$B,'Publication Table (%)'!K$7)/
SUMIFS(AllPublicationData!$E:$E,AllPublicationData!$A:$A,'Publication Table (%)'!$B100,AllPublicationData!$B:$B,'Publication Table (%)'!K$7)),
IF('Publication Table (%)'!$C$5="Operations cancelled by patient",
IFERROR(SUMIFS(AllPublicationData!$G:$G,AllPublicationData!$A:$A,'Publication Table (%)'!$B100,AllPublicationData!$B:$B,'Publication Table (%)'!$C$4,AllPublicationData!$D:$D,'Publication Table (%)'!K$7)/
SUMIFS(AllPublicationData!$E:$E,AllPublicationData!$A:$A,'Publication Table (%)'!$B100,AllPublicationData!$B:$B,'Publication Table (%)'!$C$4,AllPublicationData!$D:$D,'Publication Table (%)'!K$7),
SUMIFS(AllPublicationData!$G:$G,AllPublicationData!$A:$A,'Publication Table (%)'!$B100,AllPublicationData!$B:$B,'Publication Table (%)'!K$7)/
SUMIFS(AllPublicationData!$E:$E,AllPublicationData!$A:$A,'Publication Table (%)'!$B100,AllPublicationData!$B:$B,'Publication Table (%)'!K$7)),
IF('Publication Table (%)'!$C$5="Operations cancelled for clinical reasons",
IFERROR(SUMIFS(AllPublicationData!$H:$H,AllPublicationData!$A:$A,'Publication Table (%)'!$B100,AllPublicationData!$B:$B,'Publication Table (%)'!$C$4,AllPublicationData!$D:$D,'Publication Table (%)'!K$7)/
SUMIFS(AllPublicationData!$E:$E,AllPublicationData!$A:$A,'Publication Table (%)'!$B100,AllPublicationData!$B:$B,'Publication Table (%)'!$C$4,AllPublicationData!$D:$D,'Publication Table (%)'!K$7),
SUMIFS(AllPublicationData!$H:$H,AllPublicationData!$A:$A,'Publication Table (%)'!$B100,AllPublicationData!$B:$B,'Publication Table (%)'!K$7)/
SUMIFS(AllPublicationData!$E:$E,AllPublicationData!$A:$A,'Publication Table (%)'!$B100,AllPublicationData!$B:$B,'Publication Table (%)'!K$7)),
IF('Publication Table (%)'!$C$5="Operations cancelled for non-clinical/capacity reasons",
IFERROR(SUMIFS(AllPublicationData!$I:$I,AllPublicationData!$A:$A,'Publication Table (%)'!$B100,AllPublicationData!$B:$B,'Publication Table (%)'!$C$4,AllPublicationData!$D:$D,'Publication Table (%)'!K$7)/
SUMIFS(AllPublicationData!$E:$E,AllPublicationData!$A:$A,'Publication Table (%)'!$B100,AllPublicationData!$B:$B,'Publication Table (%)'!$C$4,AllPublicationData!$D:$D,'Publication Table (%)'!K$7),
SUMIFS(AllPublicationData!$I:$I,AllPublicationData!$A:$A,'Publication Table (%)'!$B100,AllPublicationData!$B:$B,'Publication Table (%)'!K$7)/
SUMIFS(AllPublicationData!$E:$E,AllPublicationData!$A:$A,'Publication Table (%)'!$B100,AllPublicationData!$B:$B,'Publication Table (%)'!K$7)),
IF('Publication Table (%)'!$C$5="Cancellations for other reasons",
IFERROR(SUMIFS(AllPublicationData!$J:$J,AllPublicationData!$A:$A,'Publication Table (%)'!$B100,AllPublicationData!$B:$B,'Publication Table (%)'!$C$4,AllPublicationData!$D:$D,'Publication Table (%)'!K$7)/
SUMIFS(AllPublicationData!$E:$E,AllPublicationData!$A:$A,'Publication Table (%)'!$B100,AllPublicationData!$B:$B,'Publication Table (%)'!$C$4,AllPublicationData!$D:$D,'Publication Table (%)'!K$7),
SUMIFS(AllPublicationData!$J:$J,AllPublicationData!$A:$A,'Publication Table (%)'!$B100,AllPublicationData!$B:$B,'Publication Table (%)'!K$7)/
SUMIFS(AllPublicationData!$E:$E,AllPublicationData!$A:$A,'Publication Table (%)'!$B100,AllPublicationData!$B:$B,'Publication Table (%)'!K$7)))))))</f>
        <v>8.2709113607990006E-2</v>
      </c>
      <c r="L100" s="96">
        <f>IF('Publication Table (%)'!$C$5="All Cancelled Operations",
IFERROR(SUMIFS(AllPublicationData!$F:$F,AllPublicationData!$A:$A,'Publication Table (%)'!$B100,AllPublicationData!$B:$B,'Publication Table (%)'!$C$4,AllPublicationData!$D:$D,'Publication Table (%)'!L$7)/
SUMIFS(AllPublicationData!$E:$E,AllPublicationData!$A:$A,'Publication Table (%)'!$B100,AllPublicationData!$B:$B,'Publication Table (%)'!$C$4,AllPublicationData!$D:$D,'Publication Table (%)'!L$7),
SUMIFS(AllPublicationData!$F:$F,AllPublicationData!$A:$A,'Publication Table (%)'!$B100,AllPublicationData!$B:$B,'Publication Table (%)'!L$7)/
SUMIFS(AllPublicationData!$E:$E,AllPublicationData!$A:$A,'Publication Table (%)'!$B100,AllPublicationData!$B:$B,'Publication Table (%)'!L$7)),
IF('Publication Table (%)'!$C$5="Operations cancelled by patient",
IFERROR(SUMIFS(AllPublicationData!$G:$G,AllPublicationData!$A:$A,'Publication Table (%)'!$B100,AllPublicationData!$B:$B,'Publication Table (%)'!$C$4,AllPublicationData!$D:$D,'Publication Table (%)'!L$7)/
SUMIFS(AllPublicationData!$E:$E,AllPublicationData!$A:$A,'Publication Table (%)'!$B100,AllPublicationData!$B:$B,'Publication Table (%)'!$C$4,AllPublicationData!$D:$D,'Publication Table (%)'!L$7),
SUMIFS(AllPublicationData!$G:$G,AllPublicationData!$A:$A,'Publication Table (%)'!$B100,AllPublicationData!$B:$B,'Publication Table (%)'!L$7)/
SUMIFS(AllPublicationData!$E:$E,AllPublicationData!$A:$A,'Publication Table (%)'!$B100,AllPublicationData!$B:$B,'Publication Table (%)'!L$7)),
IF('Publication Table (%)'!$C$5="Operations cancelled for clinical reasons",
IFERROR(SUMIFS(AllPublicationData!$H:$H,AllPublicationData!$A:$A,'Publication Table (%)'!$B100,AllPublicationData!$B:$B,'Publication Table (%)'!$C$4,AllPublicationData!$D:$D,'Publication Table (%)'!L$7)/
SUMIFS(AllPublicationData!$E:$E,AllPublicationData!$A:$A,'Publication Table (%)'!$B100,AllPublicationData!$B:$B,'Publication Table (%)'!$C$4,AllPublicationData!$D:$D,'Publication Table (%)'!L$7),
SUMIFS(AllPublicationData!$H:$H,AllPublicationData!$A:$A,'Publication Table (%)'!$B100,AllPublicationData!$B:$B,'Publication Table (%)'!L$7)/
SUMIFS(AllPublicationData!$E:$E,AllPublicationData!$A:$A,'Publication Table (%)'!$B100,AllPublicationData!$B:$B,'Publication Table (%)'!L$7)),
IF('Publication Table (%)'!$C$5="Operations cancelled for non-clinical/capacity reasons",
IFERROR(SUMIFS(AllPublicationData!$I:$I,AllPublicationData!$A:$A,'Publication Table (%)'!$B100,AllPublicationData!$B:$B,'Publication Table (%)'!$C$4,AllPublicationData!$D:$D,'Publication Table (%)'!L$7)/
SUMIFS(AllPublicationData!$E:$E,AllPublicationData!$A:$A,'Publication Table (%)'!$B100,AllPublicationData!$B:$B,'Publication Table (%)'!$C$4,AllPublicationData!$D:$D,'Publication Table (%)'!L$7),
SUMIFS(AllPublicationData!$I:$I,AllPublicationData!$A:$A,'Publication Table (%)'!$B100,AllPublicationData!$B:$B,'Publication Table (%)'!L$7)/
SUMIFS(AllPublicationData!$E:$E,AllPublicationData!$A:$A,'Publication Table (%)'!$B100,AllPublicationData!$B:$B,'Publication Table (%)'!L$7)),
IF('Publication Table (%)'!$C$5="Cancellations for other reasons",
IFERROR(SUMIFS(AllPublicationData!$J:$J,AllPublicationData!$A:$A,'Publication Table (%)'!$B100,AllPublicationData!$B:$B,'Publication Table (%)'!$C$4,AllPublicationData!$D:$D,'Publication Table (%)'!L$7)/
SUMIFS(AllPublicationData!$E:$E,AllPublicationData!$A:$A,'Publication Table (%)'!$B100,AllPublicationData!$B:$B,'Publication Table (%)'!$C$4,AllPublicationData!$D:$D,'Publication Table (%)'!L$7),
SUMIFS(AllPublicationData!$J:$J,AllPublicationData!$A:$A,'Publication Table (%)'!$B100,AllPublicationData!$B:$B,'Publication Table (%)'!L$7)/
SUMIFS(AllPublicationData!$E:$E,AllPublicationData!$A:$A,'Publication Table (%)'!$B100,AllPublicationData!$B:$B,'Publication Table (%)'!L$7)))))))</f>
        <v>9.0042674253200575E-2</v>
      </c>
      <c r="M100" s="96">
        <f>IF('Publication Table (%)'!$C$5="All Cancelled Operations",
IFERROR(SUMIFS(AllPublicationData!$F:$F,AllPublicationData!$A:$A,'Publication Table (%)'!$B100,AllPublicationData!$B:$B,'Publication Table (%)'!$C$4,AllPublicationData!$D:$D,'Publication Table (%)'!M$7)/
SUMIFS(AllPublicationData!$E:$E,AllPublicationData!$A:$A,'Publication Table (%)'!$B100,AllPublicationData!$B:$B,'Publication Table (%)'!$C$4,AllPublicationData!$D:$D,'Publication Table (%)'!M$7),
SUMIFS(AllPublicationData!$F:$F,AllPublicationData!$A:$A,'Publication Table (%)'!$B100,AllPublicationData!$B:$B,'Publication Table (%)'!M$7)/
SUMIFS(AllPublicationData!$E:$E,AllPublicationData!$A:$A,'Publication Table (%)'!$B100,AllPublicationData!$B:$B,'Publication Table (%)'!M$7)),
IF('Publication Table (%)'!$C$5="Operations cancelled by patient",
IFERROR(SUMIFS(AllPublicationData!$G:$G,AllPublicationData!$A:$A,'Publication Table (%)'!$B100,AllPublicationData!$B:$B,'Publication Table (%)'!$C$4,AllPublicationData!$D:$D,'Publication Table (%)'!M$7)/
SUMIFS(AllPublicationData!$E:$E,AllPublicationData!$A:$A,'Publication Table (%)'!$B100,AllPublicationData!$B:$B,'Publication Table (%)'!$C$4,AllPublicationData!$D:$D,'Publication Table (%)'!M$7),
SUMIFS(AllPublicationData!$G:$G,AllPublicationData!$A:$A,'Publication Table (%)'!$B100,AllPublicationData!$B:$B,'Publication Table (%)'!M$7)/
SUMIFS(AllPublicationData!$E:$E,AllPublicationData!$A:$A,'Publication Table (%)'!$B100,AllPublicationData!$B:$B,'Publication Table (%)'!M$7)),
IF('Publication Table (%)'!$C$5="Operations cancelled for clinical reasons",
IFERROR(SUMIFS(AllPublicationData!$H:$H,AllPublicationData!$A:$A,'Publication Table (%)'!$B100,AllPublicationData!$B:$B,'Publication Table (%)'!$C$4,AllPublicationData!$D:$D,'Publication Table (%)'!M$7)/
SUMIFS(AllPublicationData!$E:$E,AllPublicationData!$A:$A,'Publication Table (%)'!$B100,AllPublicationData!$B:$B,'Publication Table (%)'!$C$4,AllPublicationData!$D:$D,'Publication Table (%)'!M$7),
SUMIFS(AllPublicationData!$H:$H,AllPublicationData!$A:$A,'Publication Table (%)'!$B100,AllPublicationData!$B:$B,'Publication Table (%)'!M$7)/
SUMIFS(AllPublicationData!$E:$E,AllPublicationData!$A:$A,'Publication Table (%)'!$B100,AllPublicationData!$B:$B,'Publication Table (%)'!M$7)),
IF('Publication Table (%)'!$C$5="Operations cancelled for non-clinical/capacity reasons",
IFERROR(SUMIFS(AllPublicationData!$I:$I,AllPublicationData!$A:$A,'Publication Table (%)'!$B100,AllPublicationData!$B:$B,'Publication Table (%)'!$C$4,AllPublicationData!$D:$D,'Publication Table (%)'!M$7)/
SUMIFS(AllPublicationData!$E:$E,AllPublicationData!$A:$A,'Publication Table (%)'!$B100,AllPublicationData!$B:$B,'Publication Table (%)'!$C$4,AllPublicationData!$D:$D,'Publication Table (%)'!M$7),
SUMIFS(AllPublicationData!$I:$I,AllPublicationData!$A:$A,'Publication Table (%)'!$B100,AllPublicationData!$B:$B,'Publication Table (%)'!M$7)/
SUMIFS(AllPublicationData!$E:$E,AllPublicationData!$A:$A,'Publication Table (%)'!$B100,AllPublicationData!$B:$B,'Publication Table (%)'!M$7)),
IF('Publication Table (%)'!$C$5="Cancellations for other reasons",
IFERROR(SUMIFS(AllPublicationData!$J:$J,AllPublicationData!$A:$A,'Publication Table (%)'!$B100,AllPublicationData!$B:$B,'Publication Table (%)'!$C$4,AllPublicationData!$D:$D,'Publication Table (%)'!M$7)/
SUMIFS(AllPublicationData!$E:$E,AllPublicationData!$A:$A,'Publication Table (%)'!$B100,AllPublicationData!$B:$B,'Publication Table (%)'!$C$4,AllPublicationData!$D:$D,'Publication Table (%)'!M$7),
SUMIFS(AllPublicationData!$J:$J,AllPublicationData!$A:$A,'Publication Table (%)'!$B100,AllPublicationData!$B:$B,'Publication Table (%)'!M$7)/
SUMIFS(AllPublicationData!$E:$E,AllPublicationData!$A:$A,'Publication Table (%)'!$B100,AllPublicationData!$B:$B,'Publication Table (%)'!M$7)))))))</f>
        <v>0.15099009900990099</v>
      </c>
      <c r="N100" s="96">
        <f>IF('Publication Table (%)'!$C$5="All Cancelled Operations",
IFERROR(SUMIFS(AllPublicationData!$F:$F,AllPublicationData!$A:$A,'Publication Table (%)'!$B100,AllPublicationData!$B:$B,'Publication Table (%)'!$C$4,AllPublicationData!$D:$D,'Publication Table (%)'!N$7)/
SUMIFS(AllPublicationData!$E:$E,AllPublicationData!$A:$A,'Publication Table (%)'!$B100,AllPublicationData!$B:$B,'Publication Table (%)'!$C$4,AllPublicationData!$D:$D,'Publication Table (%)'!N$7),
SUMIFS(AllPublicationData!$F:$F,AllPublicationData!$A:$A,'Publication Table (%)'!$B100,AllPublicationData!$B:$B,'Publication Table (%)'!N$7)/
SUMIFS(AllPublicationData!$E:$E,AllPublicationData!$A:$A,'Publication Table (%)'!$B100,AllPublicationData!$B:$B,'Publication Table (%)'!N$7)),
IF('Publication Table (%)'!$C$5="Operations cancelled by patient",
IFERROR(SUMIFS(AllPublicationData!$G:$G,AllPublicationData!$A:$A,'Publication Table (%)'!$B100,AllPublicationData!$B:$B,'Publication Table (%)'!$C$4,AllPublicationData!$D:$D,'Publication Table (%)'!N$7)/
SUMIFS(AllPublicationData!$E:$E,AllPublicationData!$A:$A,'Publication Table (%)'!$B100,AllPublicationData!$B:$B,'Publication Table (%)'!$C$4,AllPublicationData!$D:$D,'Publication Table (%)'!N$7),
SUMIFS(AllPublicationData!$G:$G,AllPublicationData!$A:$A,'Publication Table (%)'!$B100,AllPublicationData!$B:$B,'Publication Table (%)'!N$7)/
SUMIFS(AllPublicationData!$E:$E,AllPublicationData!$A:$A,'Publication Table (%)'!$B100,AllPublicationData!$B:$B,'Publication Table (%)'!N$7)),
IF('Publication Table (%)'!$C$5="Operations cancelled for clinical reasons",
IFERROR(SUMIFS(AllPublicationData!$H:$H,AllPublicationData!$A:$A,'Publication Table (%)'!$B100,AllPublicationData!$B:$B,'Publication Table (%)'!$C$4,AllPublicationData!$D:$D,'Publication Table (%)'!N$7)/
SUMIFS(AllPublicationData!$E:$E,AllPublicationData!$A:$A,'Publication Table (%)'!$B100,AllPublicationData!$B:$B,'Publication Table (%)'!$C$4,AllPublicationData!$D:$D,'Publication Table (%)'!N$7),
SUMIFS(AllPublicationData!$H:$H,AllPublicationData!$A:$A,'Publication Table (%)'!$B100,AllPublicationData!$B:$B,'Publication Table (%)'!N$7)/
SUMIFS(AllPublicationData!$E:$E,AllPublicationData!$A:$A,'Publication Table (%)'!$B100,AllPublicationData!$B:$B,'Publication Table (%)'!N$7)),
IF('Publication Table (%)'!$C$5="Operations cancelled for non-clinical/capacity reasons",
IFERROR(SUMIFS(AllPublicationData!$I:$I,AllPublicationData!$A:$A,'Publication Table (%)'!$B100,AllPublicationData!$B:$B,'Publication Table (%)'!$C$4,AllPublicationData!$D:$D,'Publication Table (%)'!N$7)/
SUMIFS(AllPublicationData!$E:$E,AllPublicationData!$A:$A,'Publication Table (%)'!$B100,AllPublicationData!$B:$B,'Publication Table (%)'!$C$4,AllPublicationData!$D:$D,'Publication Table (%)'!N$7),
SUMIFS(AllPublicationData!$I:$I,AllPublicationData!$A:$A,'Publication Table (%)'!$B100,AllPublicationData!$B:$B,'Publication Table (%)'!N$7)/
SUMIFS(AllPublicationData!$E:$E,AllPublicationData!$A:$A,'Publication Table (%)'!$B100,AllPublicationData!$B:$B,'Publication Table (%)'!N$7)),
IF('Publication Table (%)'!$C$5="Cancellations for other reasons",
IFERROR(SUMIFS(AllPublicationData!$J:$J,AllPublicationData!$A:$A,'Publication Table (%)'!$B100,AllPublicationData!$B:$B,'Publication Table (%)'!$C$4,AllPublicationData!$D:$D,'Publication Table (%)'!N$7)/
SUMIFS(AllPublicationData!$E:$E,AllPublicationData!$A:$A,'Publication Table (%)'!$B100,AllPublicationData!$B:$B,'Publication Table (%)'!$C$4,AllPublicationData!$D:$D,'Publication Table (%)'!N$7),
SUMIFS(AllPublicationData!$J:$J,AllPublicationData!$A:$A,'Publication Table (%)'!$B100,AllPublicationData!$B:$B,'Publication Table (%)'!N$7)/
SUMIFS(AllPublicationData!$E:$E,AllPublicationData!$A:$A,'Publication Table (%)'!$B100,AllPublicationData!$B:$B,'Publication Table (%)'!N$7)))))))</f>
        <v>0.10839020473705339</v>
      </c>
      <c r="O100" s="96">
        <f>IF('Publication Table (%)'!$C$5="All Cancelled Operations",
IFERROR(SUMIFS(AllPublicationData!$F:$F,AllPublicationData!$A:$A,'Publication Table (%)'!$B100,AllPublicationData!$B:$B,'Publication Table (%)'!$C$4,AllPublicationData!$D:$D,'Publication Table (%)'!O$7)/
SUMIFS(AllPublicationData!$E:$E,AllPublicationData!$A:$A,'Publication Table (%)'!$B100,AllPublicationData!$B:$B,'Publication Table (%)'!$C$4,AllPublicationData!$D:$D,'Publication Table (%)'!O$7),
SUMIFS(AllPublicationData!$F:$F,AllPublicationData!$A:$A,'Publication Table (%)'!$B100,AllPublicationData!$B:$B,'Publication Table (%)'!O$7)/
SUMIFS(AllPublicationData!$E:$E,AllPublicationData!$A:$A,'Publication Table (%)'!$B100,AllPublicationData!$B:$B,'Publication Table (%)'!O$7)),
IF('Publication Table (%)'!$C$5="Operations cancelled by patient",
IFERROR(SUMIFS(AllPublicationData!$G:$G,AllPublicationData!$A:$A,'Publication Table (%)'!$B100,AllPublicationData!$B:$B,'Publication Table (%)'!$C$4,AllPublicationData!$D:$D,'Publication Table (%)'!O$7)/
SUMIFS(AllPublicationData!$E:$E,AllPublicationData!$A:$A,'Publication Table (%)'!$B100,AllPublicationData!$B:$B,'Publication Table (%)'!$C$4,AllPublicationData!$D:$D,'Publication Table (%)'!O$7),
SUMIFS(AllPublicationData!$G:$G,AllPublicationData!$A:$A,'Publication Table (%)'!$B100,AllPublicationData!$B:$B,'Publication Table (%)'!O$7)/
SUMIFS(AllPublicationData!$E:$E,AllPublicationData!$A:$A,'Publication Table (%)'!$B100,AllPublicationData!$B:$B,'Publication Table (%)'!O$7)),
IF('Publication Table (%)'!$C$5="Operations cancelled for clinical reasons",
IFERROR(SUMIFS(AllPublicationData!$H:$H,AllPublicationData!$A:$A,'Publication Table (%)'!$B100,AllPublicationData!$B:$B,'Publication Table (%)'!$C$4,AllPublicationData!$D:$D,'Publication Table (%)'!O$7)/
SUMIFS(AllPublicationData!$E:$E,AllPublicationData!$A:$A,'Publication Table (%)'!$B100,AllPublicationData!$B:$B,'Publication Table (%)'!$C$4,AllPublicationData!$D:$D,'Publication Table (%)'!O$7),
SUMIFS(AllPublicationData!$H:$H,AllPublicationData!$A:$A,'Publication Table (%)'!$B100,AllPublicationData!$B:$B,'Publication Table (%)'!O$7)/
SUMIFS(AllPublicationData!$E:$E,AllPublicationData!$A:$A,'Publication Table (%)'!$B100,AllPublicationData!$B:$B,'Publication Table (%)'!O$7)),
IF('Publication Table (%)'!$C$5="Operations cancelled for non-clinical/capacity reasons",
IFERROR(SUMIFS(AllPublicationData!$I:$I,AllPublicationData!$A:$A,'Publication Table (%)'!$B100,AllPublicationData!$B:$B,'Publication Table (%)'!$C$4,AllPublicationData!$D:$D,'Publication Table (%)'!O$7)/
SUMIFS(AllPublicationData!$E:$E,AllPublicationData!$A:$A,'Publication Table (%)'!$B100,AllPublicationData!$B:$B,'Publication Table (%)'!$C$4,AllPublicationData!$D:$D,'Publication Table (%)'!O$7),
SUMIFS(AllPublicationData!$I:$I,AllPublicationData!$A:$A,'Publication Table (%)'!$B100,AllPublicationData!$B:$B,'Publication Table (%)'!O$7)/
SUMIFS(AllPublicationData!$E:$E,AllPublicationData!$A:$A,'Publication Table (%)'!$B100,AllPublicationData!$B:$B,'Publication Table (%)'!O$7)),
IF('Publication Table (%)'!$C$5="Cancellations for other reasons",
IFERROR(SUMIFS(AllPublicationData!$J:$J,AllPublicationData!$A:$A,'Publication Table (%)'!$B100,AllPublicationData!$B:$B,'Publication Table (%)'!$C$4,AllPublicationData!$D:$D,'Publication Table (%)'!O$7)/
SUMIFS(AllPublicationData!$E:$E,AllPublicationData!$A:$A,'Publication Table (%)'!$B100,AllPublicationData!$B:$B,'Publication Table (%)'!$C$4,AllPublicationData!$D:$D,'Publication Table (%)'!O$7),
SUMIFS(AllPublicationData!$J:$J,AllPublicationData!$A:$A,'Publication Table (%)'!$B100,AllPublicationData!$B:$B,'Publication Table (%)'!O$7)/
SUMIFS(AllPublicationData!$E:$E,AllPublicationData!$A:$A,'Publication Table (%)'!$B100,AllPublicationData!$B:$B,'Publication Table (%)'!O$7)))))))</f>
        <v>9.7457627118644072E-2</v>
      </c>
      <c r="P100" s="96">
        <f>IF('Publication Table (%)'!$C$5="All Cancelled Operations",
IFERROR(SUMIFS(AllPublicationData!$F:$F,AllPublicationData!$A:$A,'Publication Table (%)'!$B100,AllPublicationData!$B:$B,'Publication Table (%)'!$C$4,AllPublicationData!$D:$D,'Publication Table (%)'!P$7)/
SUMIFS(AllPublicationData!$E:$E,AllPublicationData!$A:$A,'Publication Table (%)'!$B100,AllPublicationData!$B:$B,'Publication Table (%)'!$C$4,AllPublicationData!$D:$D,'Publication Table (%)'!P$7),
SUMIFS(AllPublicationData!$F:$F,AllPublicationData!$A:$A,'Publication Table (%)'!$B100,AllPublicationData!$B:$B,'Publication Table (%)'!P$7)/
SUMIFS(AllPublicationData!$E:$E,AllPublicationData!$A:$A,'Publication Table (%)'!$B100,AllPublicationData!$B:$B,'Publication Table (%)'!P$7)),
IF('Publication Table (%)'!$C$5="Operations cancelled by patient",
IFERROR(SUMIFS(AllPublicationData!$G:$G,AllPublicationData!$A:$A,'Publication Table (%)'!$B100,AllPublicationData!$B:$B,'Publication Table (%)'!$C$4,AllPublicationData!$D:$D,'Publication Table (%)'!P$7)/
SUMIFS(AllPublicationData!$E:$E,AllPublicationData!$A:$A,'Publication Table (%)'!$B100,AllPublicationData!$B:$B,'Publication Table (%)'!$C$4,AllPublicationData!$D:$D,'Publication Table (%)'!P$7),
SUMIFS(AllPublicationData!$G:$G,AllPublicationData!$A:$A,'Publication Table (%)'!$B100,AllPublicationData!$B:$B,'Publication Table (%)'!P$7)/
SUMIFS(AllPublicationData!$E:$E,AllPublicationData!$A:$A,'Publication Table (%)'!$B100,AllPublicationData!$B:$B,'Publication Table (%)'!P$7)),
IF('Publication Table (%)'!$C$5="Operations cancelled for clinical reasons",
IFERROR(SUMIFS(AllPublicationData!$H:$H,AllPublicationData!$A:$A,'Publication Table (%)'!$B100,AllPublicationData!$B:$B,'Publication Table (%)'!$C$4,AllPublicationData!$D:$D,'Publication Table (%)'!P$7)/
SUMIFS(AllPublicationData!$E:$E,AllPublicationData!$A:$A,'Publication Table (%)'!$B100,AllPublicationData!$B:$B,'Publication Table (%)'!$C$4,AllPublicationData!$D:$D,'Publication Table (%)'!P$7),
SUMIFS(AllPublicationData!$H:$H,AllPublicationData!$A:$A,'Publication Table (%)'!$B100,AllPublicationData!$B:$B,'Publication Table (%)'!P$7)/
SUMIFS(AllPublicationData!$E:$E,AllPublicationData!$A:$A,'Publication Table (%)'!$B100,AllPublicationData!$B:$B,'Publication Table (%)'!P$7)),
IF('Publication Table (%)'!$C$5="Operations cancelled for non-clinical/capacity reasons",
IFERROR(SUMIFS(AllPublicationData!$I:$I,AllPublicationData!$A:$A,'Publication Table (%)'!$B100,AllPublicationData!$B:$B,'Publication Table (%)'!$C$4,AllPublicationData!$D:$D,'Publication Table (%)'!P$7)/
SUMIFS(AllPublicationData!$E:$E,AllPublicationData!$A:$A,'Publication Table (%)'!$B100,AllPublicationData!$B:$B,'Publication Table (%)'!$C$4,AllPublicationData!$D:$D,'Publication Table (%)'!P$7),
SUMIFS(AllPublicationData!$I:$I,AllPublicationData!$A:$A,'Publication Table (%)'!$B100,AllPublicationData!$B:$B,'Publication Table (%)'!P$7)/
SUMIFS(AllPublicationData!$E:$E,AllPublicationData!$A:$A,'Publication Table (%)'!$B100,AllPublicationData!$B:$B,'Publication Table (%)'!P$7)),
IF('Publication Table (%)'!$C$5="Cancellations for other reasons",
IFERROR(SUMIFS(AllPublicationData!$J:$J,AllPublicationData!$A:$A,'Publication Table (%)'!$B100,AllPublicationData!$B:$B,'Publication Table (%)'!$C$4,AllPublicationData!$D:$D,'Publication Table (%)'!P$7)/
SUMIFS(AllPublicationData!$E:$E,AllPublicationData!$A:$A,'Publication Table (%)'!$B100,AllPublicationData!$B:$B,'Publication Table (%)'!$C$4,AllPublicationData!$D:$D,'Publication Table (%)'!P$7),
SUMIFS(AllPublicationData!$J:$J,AllPublicationData!$A:$A,'Publication Table (%)'!$B100,AllPublicationData!$B:$B,'Publication Table (%)'!P$7)/
SUMIFS(AllPublicationData!$E:$E,AllPublicationData!$A:$A,'Publication Table (%)'!$B100,AllPublicationData!$B:$B,'Publication Table (%)'!P$7)))))))</f>
        <v>4.8245614035087717E-2</v>
      </c>
      <c r="Q100" s="96">
        <f>IF('Publication Table (%)'!$C$5="All Cancelled Operations",
IFERROR(SUMIFS(AllPublicationData!$F:$F,AllPublicationData!$A:$A,'Publication Table (%)'!$B100,AllPublicationData!$B:$B,'Publication Table (%)'!$C$4,AllPublicationData!$D:$D,'Publication Table (%)'!Q$7)/
SUMIFS(AllPublicationData!$E:$E,AllPublicationData!$A:$A,'Publication Table (%)'!$B100,AllPublicationData!$B:$B,'Publication Table (%)'!$C$4,AllPublicationData!$D:$D,'Publication Table (%)'!Q$7),
SUMIFS(AllPublicationData!$F:$F,AllPublicationData!$A:$A,'Publication Table (%)'!$B100,AllPublicationData!$B:$B,'Publication Table (%)'!Q$7)/
SUMIFS(AllPublicationData!$E:$E,AllPublicationData!$A:$A,'Publication Table (%)'!$B100,AllPublicationData!$B:$B,'Publication Table (%)'!Q$7)),
IF('Publication Table (%)'!$C$5="Operations cancelled by patient",
IFERROR(SUMIFS(AllPublicationData!$G:$G,AllPublicationData!$A:$A,'Publication Table (%)'!$B100,AllPublicationData!$B:$B,'Publication Table (%)'!$C$4,AllPublicationData!$D:$D,'Publication Table (%)'!Q$7)/
SUMIFS(AllPublicationData!$E:$E,AllPublicationData!$A:$A,'Publication Table (%)'!$B100,AllPublicationData!$B:$B,'Publication Table (%)'!$C$4,AllPublicationData!$D:$D,'Publication Table (%)'!Q$7),
SUMIFS(AllPublicationData!$G:$G,AllPublicationData!$A:$A,'Publication Table (%)'!$B100,AllPublicationData!$B:$B,'Publication Table (%)'!Q$7)/
SUMIFS(AllPublicationData!$E:$E,AllPublicationData!$A:$A,'Publication Table (%)'!$B100,AllPublicationData!$B:$B,'Publication Table (%)'!Q$7)),
IF('Publication Table (%)'!$C$5="Operations cancelled for clinical reasons",
IFERROR(SUMIFS(AllPublicationData!$H:$H,AllPublicationData!$A:$A,'Publication Table (%)'!$B100,AllPublicationData!$B:$B,'Publication Table (%)'!$C$4,AllPublicationData!$D:$D,'Publication Table (%)'!Q$7)/
SUMIFS(AllPublicationData!$E:$E,AllPublicationData!$A:$A,'Publication Table (%)'!$B100,AllPublicationData!$B:$B,'Publication Table (%)'!$C$4,AllPublicationData!$D:$D,'Publication Table (%)'!Q$7),
SUMIFS(AllPublicationData!$H:$H,AllPublicationData!$A:$A,'Publication Table (%)'!$B100,AllPublicationData!$B:$B,'Publication Table (%)'!Q$7)/
SUMIFS(AllPublicationData!$E:$E,AllPublicationData!$A:$A,'Publication Table (%)'!$B100,AllPublicationData!$B:$B,'Publication Table (%)'!Q$7)),
IF('Publication Table (%)'!$C$5="Operations cancelled for non-clinical/capacity reasons",
IFERROR(SUMIFS(AllPublicationData!$I:$I,AllPublicationData!$A:$A,'Publication Table (%)'!$B100,AllPublicationData!$B:$B,'Publication Table (%)'!$C$4,AllPublicationData!$D:$D,'Publication Table (%)'!Q$7)/
SUMIFS(AllPublicationData!$E:$E,AllPublicationData!$A:$A,'Publication Table (%)'!$B100,AllPublicationData!$B:$B,'Publication Table (%)'!$C$4,AllPublicationData!$D:$D,'Publication Table (%)'!Q$7),
SUMIFS(AllPublicationData!$I:$I,AllPublicationData!$A:$A,'Publication Table (%)'!$B100,AllPublicationData!$B:$B,'Publication Table (%)'!Q$7)/
SUMIFS(AllPublicationData!$E:$E,AllPublicationData!$A:$A,'Publication Table (%)'!$B100,AllPublicationData!$B:$B,'Publication Table (%)'!Q$7)),
IF('Publication Table (%)'!$C$5="Cancellations for other reasons",
IFERROR(SUMIFS(AllPublicationData!$J:$J,AllPublicationData!$A:$A,'Publication Table (%)'!$B100,AllPublicationData!$B:$B,'Publication Table (%)'!$C$4,AllPublicationData!$D:$D,'Publication Table (%)'!Q$7)/
SUMIFS(AllPublicationData!$E:$E,AllPublicationData!$A:$A,'Publication Table (%)'!$B100,AllPublicationData!$B:$B,'Publication Table (%)'!$C$4,AllPublicationData!$D:$D,'Publication Table (%)'!Q$7),
SUMIFS(AllPublicationData!$J:$J,AllPublicationData!$A:$A,'Publication Table (%)'!$B100,AllPublicationData!$B:$B,'Publication Table (%)'!Q$7)/
SUMIFS(AllPublicationData!$E:$E,AllPublicationData!$A:$A,'Publication Table (%)'!$B100,AllPublicationData!$B:$B,'Publication Table (%)'!Q$7)))))))</f>
        <v>6.1728395061728392E-2</v>
      </c>
      <c r="R100" s="96">
        <f>IF('Publication Table (%)'!$C$5="All Cancelled Operations",
IFERROR(SUMIFS(AllPublicationData!$F:$F,AllPublicationData!$A:$A,'Publication Table (%)'!$B100,AllPublicationData!$B:$B,'Publication Table (%)'!$C$4,AllPublicationData!$D:$D,'Publication Table (%)'!R$7)/
SUMIFS(AllPublicationData!$E:$E,AllPublicationData!$A:$A,'Publication Table (%)'!$B100,AllPublicationData!$B:$B,'Publication Table (%)'!$C$4,AllPublicationData!$D:$D,'Publication Table (%)'!R$7),
SUMIFS(AllPublicationData!$F:$F,AllPublicationData!$A:$A,'Publication Table (%)'!$B100,AllPublicationData!$B:$B,'Publication Table (%)'!R$7)/
SUMIFS(AllPublicationData!$E:$E,AllPublicationData!$A:$A,'Publication Table (%)'!$B100,AllPublicationData!$B:$B,'Publication Table (%)'!R$7)),
IF('Publication Table (%)'!$C$5="Operations cancelled by patient",
IFERROR(SUMIFS(AllPublicationData!$G:$G,AllPublicationData!$A:$A,'Publication Table (%)'!$B100,AllPublicationData!$B:$B,'Publication Table (%)'!$C$4,AllPublicationData!$D:$D,'Publication Table (%)'!R$7)/
SUMIFS(AllPublicationData!$E:$E,AllPublicationData!$A:$A,'Publication Table (%)'!$B100,AllPublicationData!$B:$B,'Publication Table (%)'!$C$4,AllPublicationData!$D:$D,'Publication Table (%)'!R$7),
SUMIFS(AllPublicationData!$G:$G,AllPublicationData!$A:$A,'Publication Table (%)'!$B100,AllPublicationData!$B:$B,'Publication Table (%)'!R$7)/
SUMIFS(AllPublicationData!$E:$E,AllPublicationData!$A:$A,'Publication Table (%)'!$B100,AllPublicationData!$B:$B,'Publication Table (%)'!R$7)),
IF('Publication Table (%)'!$C$5="Operations cancelled for clinical reasons",
IFERROR(SUMIFS(AllPublicationData!$H:$H,AllPublicationData!$A:$A,'Publication Table (%)'!$B100,AllPublicationData!$B:$B,'Publication Table (%)'!$C$4,AllPublicationData!$D:$D,'Publication Table (%)'!R$7)/
SUMIFS(AllPublicationData!$E:$E,AllPublicationData!$A:$A,'Publication Table (%)'!$B100,AllPublicationData!$B:$B,'Publication Table (%)'!$C$4,AllPublicationData!$D:$D,'Publication Table (%)'!R$7),
SUMIFS(AllPublicationData!$H:$H,AllPublicationData!$A:$A,'Publication Table (%)'!$B100,AllPublicationData!$B:$B,'Publication Table (%)'!R$7)/
SUMIFS(AllPublicationData!$E:$E,AllPublicationData!$A:$A,'Publication Table (%)'!$B100,AllPublicationData!$B:$B,'Publication Table (%)'!R$7)),
IF('Publication Table (%)'!$C$5="Operations cancelled for non-clinical/capacity reasons",
IFERROR(SUMIFS(AllPublicationData!$I:$I,AllPublicationData!$A:$A,'Publication Table (%)'!$B100,AllPublicationData!$B:$B,'Publication Table (%)'!$C$4,AllPublicationData!$D:$D,'Publication Table (%)'!R$7)/
SUMIFS(AllPublicationData!$E:$E,AllPublicationData!$A:$A,'Publication Table (%)'!$B100,AllPublicationData!$B:$B,'Publication Table (%)'!$C$4,AllPublicationData!$D:$D,'Publication Table (%)'!R$7),
SUMIFS(AllPublicationData!$I:$I,AllPublicationData!$A:$A,'Publication Table (%)'!$B100,AllPublicationData!$B:$B,'Publication Table (%)'!R$7)/
SUMIFS(AllPublicationData!$E:$E,AllPublicationData!$A:$A,'Publication Table (%)'!$B100,AllPublicationData!$B:$B,'Publication Table (%)'!R$7)),
IF('Publication Table (%)'!$C$5="Cancellations for other reasons",
IFERROR(SUMIFS(AllPublicationData!$J:$J,AllPublicationData!$A:$A,'Publication Table (%)'!$B100,AllPublicationData!$B:$B,'Publication Table (%)'!$C$4,AllPublicationData!$D:$D,'Publication Table (%)'!R$7)/
SUMIFS(AllPublicationData!$E:$E,AllPublicationData!$A:$A,'Publication Table (%)'!$B100,AllPublicationData!$B:$B,'Publication Table (%)'!$C$4,AllPublicationData!$D:$D,'Publication Table (%)'!R$7),
SUMIFS(AllPublicationData!$J:$J,AllPublicationData!$A:$A,'Publication Table (%)'!$B100,AllPublicationData!$B:$B,'Publication Table (%)'!R$7)/
SUMIFS(AllPublicationData!$E:$E,AllPublicationData!$A:$A,'Publication Table (%)'!$B100,AllPublicationData!$B:$B,'Publication Table (%)'!R$7)))))))</f>
        <v>0.10633772862611654</v>
      </c>
      <c r="S100" s="96">
        <f>IF('Publication Table (%)'!$C$5="All Cancelled Operations",
IFERROR(SUMIFS(AllPublicationData!$F:$F,AllPublicationData!$A:$A,'Publication Table (%)'!$B100,AllPublicationData!$B:$B,'Publication Table (%)'!$C$4,AllPublicationData!$D:$D,'Publication Table (%)'!S$7)/
SUMIFS(AllPublicationData!$E:$E,AllPublicationData!$A:$A,'Publication Table (%)'!$B100,AllPublicationData!$B:$B,'Publication Table (%)'!$C$4,AllPublicationData!$D:$D,'Publication Table (%)'!S$7),
SUMIFS(AllPublicationData!$F:$F,AllPublicationData!$A:$A,'Publication Table (%)'!$B100,AllPublicationData!$B:$B,'Publication Table (%)'!S$7)/
SUMIFS(AllPublicationData!$E:$E,AllPublicationData!$A:$A,'Publication Table (%)'!$B100,AllPublicationData!$B:$B,'Publication Table (%)'!S$7)),
IF('Publication Table (%)'!$C$5="Operations cancelled by patient",
IFERROR(SUMIFS(AllPublicationData!$G:$G,AllPublicationData!$A:$A,'Publication Table (%)'!$B100,AllPublicationData!$B:$B,'Publication Table (%)'!$C$4,AllPublicationData!$D:$D,'Publication Table (%)'!S$7)/
SUMIFS(AllPublicationData!$E:$E,AllPublicationData!$A:$A,'Publication Table (%)'!$B100,AllPublicationData!$B:$B,'Publication Table (%)'!$C$4,AllPublicationData!$D:$D,'Publication Table (%)'!S$7),
SUMIFS(AllPublicationData!$G:$G,AllPublicationData!$A:$A,'Publication Table (%)'!$B100,AllPublicationData!$B:$B,'Publication Table (%)'!S$7)/
SUMIFS(AllPublicationData!$E:$E,AllPublicationData!$A:$A,'Publication Table (%)'!$B100,AllPublicationData!$B:$B,'Publication Table (%)'!S$7)),
IF('Publication Table (%)'!$C$5="Operations cancelled for clinical reasons",
IFERROR(SUMIFS(AllPublicationData!$H:$H,AllPublicationData!$A:$A,'Publication Table (%)'!$B100,AllPublicationData!$B:$B,'Publication Table (%)'!$C$4,AllPublicationData!$D:$D,'Publication Table (%)'!S$7)/
SUMIFS(AllPublicationData!$E:$E,AllPublicationData!$A:$A,'Publication Table (%)'!$B100,AllPublicationData!$B:$B,'Publication Table (%)'!$C$4,AllPublicationData!$D:$D,'Publication Table (%)'!S$7),
SUMIFS(AllPublicationData!$H:$H,AllPublicationData!$A:$A,'Publication Table (%)'!$B100,AllPublicationData!$B:$B,'Publication Table (%)'!S$7)/
SUMIFS(AllPublicationData!$E:$E,AllPublicationData!$A:$A,'Publication Table (%)'!$B100,AllPublicationData!$B:$B,'Publication Table (%)'!S$7)),
IF('Publication Table (%)'!$C$5="Operations cancelled for non-clinical/capacity reasons",
IFERROR(SUMIFS(AllPublicationData!$I:$I,AllPublicationData!$A:$A,'Publication Table (%)'!$B100,AllPublicationData!$B:$B,'Publication Table (%)'!$C$4,AllPublicationData!$D:$D,'Publication Table (%)'!S$7)/
SUMIFS(AllPublicationData!$E:$E,AllPublicationData!$A:$A,'Publication Table (%)'!$B100,AllPublicationData!$B:$B,'Publication Table (%)'!$C$4,AllPublicationData!$D:$D,'Publication Table (%)'!S$7),
SUMIFS(AllPublicationData!$I:$I,AllPublicationData!$A:$A,'Publication Table (%)'!$B100,AllPublicationData!$B:$B,'Publication Table (%)'!S$7)/
SUMIFS(AllPublicationData!$E:$E,AllPublicationData!$A:$A,'Publication Table (%)'!$B100,AllPublicationData!$B:$B,'Publication Table (%)'!S$7)),
IF('Publication Table (%)'!$C$5="Cancellations for other reasons",
IFERROR(SUMIFS(AllPublicationData!$J:$J,AllPublicationData!$A:$A,'Publication Table (%)'!$B100,AllPublicationData!$B:$B,'Publication Table (%)'!$C$4,AllPublicationData!$D:$D,'Publication Table (%)'!S$7)/
SUMIFS(AllPublicationData!$E:$E,AllPublicationData!$A:$A,'Publication Table (%)'!$B100,AllPublicationData!$B:$B,'Publication Table (%)'!$C$4,AllPublicationData!$D:$D,'Publication Table (%)'!S$7),
SUMIFS(AllPublicationData!$J:$J,AllPublicationData!$A:$A,'Publication Table (%)'!$B100,AllPublicationData!$B:$B,'Publication Table (%)'!S$7)/
SUMIFS(AllPublicationData!$E:$E,AllPublicationData!$A:$A,'Publication Table (%)'!$B100,AllPublicationData!$B:$B,'Publication Table (%)'!S$7)))))))</f>
        <v>6.9565217391304349E-2</v>
      </c>
    </row>
    <row r="101" spans="2:19" x14ac:dyDescent="0.35">
      <c r="B101" s="89">
        <v>42583</v>
      </c>
      <c r="C101" s="112">
        <f>IF('Publication Table (%)'!$C$5="All Cancelled Operations",
SUMIFS(AllPublicationData!$F:$F,AllPublicationData!$A:$A,'Publication Table (%)'!$B101,AllPublicationData!$B:$B,'Publication Table (%)'!$C$4),
IF('Publication Table (%)'!$C$5="Operations cancelled by patient",
SUMIFS(AllPublicationData!$G:$G,AllPublicationData!$A:$A,'Publication Table (%)'!$B101,AllPublicationData!$B:$B,'Publication Table (%)'!$C$4),
IF('Publication Table (%)'!$C$5="Operations cancelled for clinical reasons",
SUMIFS(AllPublicationData!$H:$H,AllPublicationData!$A:$A,'Publication Table (%)'!$B101,AllPublicationData!$B:$B,'Publication Table (%)'!$C$4),
IF('Publication Table (%)'!$C$5="Operations cancelled for non-clinical/capacity reasons",
SUMIFS(AllPublicationData!$I:$I,AllPublicationData!$A:$A,'Publication Table (%)'!$B101,AllPublicationData!$B:$B,'Publication Table (%)'!$C$4),
IF('Publication Table (%)'!$C$5="Cancellations for other reasons",
SUMIFS(AllPublicationData!$J:$J,AllPublicationData!$A:$A,'Publication Table (%)'!$B101,AllPublicationData!$B:$B,'Publication Table (%)'!$C$4))))))+
IF(AND($C$4="NHS Scotland",$C$5="All Cancelled Operations"),
SUMIFS(AllPublicationData!$F:$F,AllPublicationData!$A:$A,'Publication Table (%)'!$B101),
IF(AND($C$4="NHS Scotland",$C$5="Operations cancelled by patient"),
SUMIFS(AllPublicationData!$G:$G,AllPublicationData!$A:$A,'Publication Table (%)'!$B101),
IF(AND($C$4="NHS Scotland",$C$5="Operations cancelled for clinical reasons"),
SUMIFS(AllPublicationData!$H:$H,AllPublicationData!$A:$A,'Publication Table (%)'!$B101),
IF(AND($C$4="NHS Scotland",$C$5="Operations cancelled for non-clinical/capacity reasons"),
SUMIFS(AllPublicationData!$I:$I,AllPublicationData!$A:$A,'Publication Table (%)'!$B101),
IF(AND($C$4="NHS Scotland",$C$5="Cancellations for other reasons"),
SUMIFS(AllPublicationData!$J:$J,AllPublicationData!$A:$A,'Publication Table (%)'!$B101))))))</f>
        <v>2879</v>
      </c>
      <c r="D101" s="110">
        <f>IF(AND('Publication Table (%)'!$C$5="All Cancelled Operations",$C$4&lt;&gt;"NHS Scotland"),
IFERROR(SUMIFS(AllPublicationData!$F:$F,AllPublicationData!$A:$A,'Publication Table (%)'!$B101,AllPublicationData!$B:$B,'Publication Table (%)'!$C$4,AllPublicationData!$D:$D,'Publication Table (%)'!D$7)/
SUMIFS(AllPublicationData!$E:$E,AllPublicationData!$A:$A,'Publication Table (%)'!$B101,AllPublicationData!$B:$B,'Publication Table (%)'!$C$4,AllPublicationData!$D:$D,'Publication Table (%)'!D$7),
SUMIFS(AllPublicationData!$F:$F,AllPublicationData!$A:$A,'Publication Table (%)'!$B101,AllPublicationData!$B:$B,'Publication Table (%)'!D$7)/
SUMIFS(AllPublicationData!$E:$E,AllPublicationData!$A:$A,'Publication Table (%)'!$B101,AllPublicationData!$B:$B,'Publication Table (%)'!D$7)),
IF(AND('Publication Table (%)'!$C$5="Operations cancelled by patient",$C$4&lt;&gt;"NHS Scotland"),
IFERROR(SUMIFS(AllPublicationData!$G:$G,AllPublicationData!$A:$A,'Publication Table (%)'!$B101,AllPublicationData!$B:$B,'Publication Table (%)'!$C$4,AllPublicationData!$D:$D,'Publication Table (%)'!D$7)/
SUMIFS(AllPublicationData!$E:$E,AllPublicationData!$A:$A,'Publication Table (%)'!$B101,AllPublicationData!$B:$B,'Publication Table (%)'!$C$4,AllPublicationData!$D:$D,'Publication Table (%)'!D$7),
SUMIFS(AllPublicationData!$G:$G,AllPublicationData!$A:$A,'Publication Table (%)'!$B101,AllPublicationData!$B:$B,'Publication Table (%)'!D$7)/
SUMIFS(AllPublicationData!$E:$E,AllPublicationData!$A:$A,'Publication Table (%)'!$B101,AllPublicationData!$B:$B,'Publication Table (%)'!D$7)),
IF(AND('Publication Table (%)'!$C$5="Operations cancelled for clinical reasons",$C$4&lt;&gt;"NHS Scotland"),
IFERROR(SUMIFS(AllPublicationData!$H:$H,AllPublicationData!$A:$A,'Publication Table (%)'!$B101,AllPublicationData!$B:$B,'Publication Table (%)'!$C$4,AllPublicationData!$D:$D,'Publication Table (%)'!D$7)/
SUMIFS(AllPublicationData!$E:$E,AllPublicationData!$A:$A,'Publication Table (%)'!$B101,AllPublicationData!$B:$B,'Publication Table (%)'!$C$4,AllPublicationData!$D:$D,'Publication Table (%)'!D$7),
SUMIFS(AllPublicationData!$H:$H,AllPublicationData!$A:$A,'Publication Table (%)'!$B101,AllPublicationData!$B:$B,'Publication Table (%)'!D$7)/
SUMIFS(AllPublicationData!$E:$E,AllPublicationData!$A:$A,'Publication Table (%)'!$B101,AllPublicationData!$B:$B,'Publication Table (%)'!D$7)),
IF(AND('Publication Table (%)'!$C$5="Operations cancelled for non-clinical/capacity reasons",$C$4&lt;&gt;"NHS Scotland"),
IFERROR(SUMIFS(AllPublicationData!$I:$I,AllPublicationData!$A:$A,'Publication Table (%)'!$B101,AllPublicationData!$B:$B,'Publication Table (%)'!$C$4,AllPublicationData!$D:$D,'Publication Table (%)'!D$7)/
SUMIFS(AllPublicationData!$E:$E,AllPublicationData!$A:$A,'Publication Table (%)'!$B101,AllPublicationData!$B:$B,'Publication Table (%)'!$C$4,AllPublicationData!$D:$D,'Publication Table (%)'!D$7),
SUMIFS(AllPublicationData!$I:$I,AllPublicationData!$A:$A,'Publication Table (%)'!$B101,AllPublicationData!$B:$B,'Publication Table (%)'!D$7)/
SUMIFS(AllPublicationData!$E:$E,AllPublicationData!$A:$A,'Publication Table (%)'!$B101,AllPublicationData!$B:$B,'Publication Table (%)'!D$7)),
IF(AND('Publication Table (%)'!$C$5="Cancellations for other reasons",$C$4&lt;&gt;"NHS Scotland"),
IFERROR(SUMIFS(AllPublicationData!$J:$J,AllPublicationData!$A:$A,'Publication Table (%)'!$B101,AllPublicationData!$B:$B,'Publication Table (%)'!$C$4,AllPublicationData!$D:$D,'Publication Table (%)'!D$7)/
SUMIFS(AllPublicationData!$E:$E,AllPublicationData!$A:$A,'Publication Table (%)'!$B101,AllPublicationData!$B:$B,'Publication Table (%)'!$C$4,AllPublicationData!$D:$D,'Publication Table (%)'!D$7),
SUMIFS(AllPublicationData!$J:$J,AllPublicationData!$A:$A,'Publication Table (%)'!$B101,AllPublicationData!$B:$B,'Publication Table (%)'!D$7)/
SUMIFS(AllPublicationData!$E:$E,AllPublicationData!$A:$A,'Publication Table (%)'!$B101,AllPublicationData!$B:$B,'Publication Table (%)'!D$7)),
IF(AND($C$4="NHS Scotland",$C$5="All Cancelled Operations"),
SUMIFS(AllPublicationData!$F:$F,AllPublicationData!$A:$A,'Publication Table'!$B101)/
SUMIFS(AllPublicationData!$E:$E,AllPublicationData!$A:$A,'Publication Table'!$B101),
IF(AND($C$4="NHS Scotland",$C$5="Operations cancelled by patient"),
SUMIFS(AllPublicationData!$G:$G,AllPublicationData!$A:$A,'Publication Table'!$B101)/
SUMIFS(AllPublicationData!$E:$E,AllPublicationData!$A:$A,'Publication Table'!$B101),
IF(AND($C$4="NHS Scotland",$C$5="Operations cancelled for clinical reasons"),
SUMIFS(AllPublicationData!$H:$H,AllPublicationData!$A:$A,'Publication Table'!$B101)/
SUMIFS(AllPublicationData!$E:$E,AllPublicationData!$A:$A,'Publication Table'!$B101),
IF(AND($C$4="NHS Scotland",$C$5="Operations cancelled for non-clinical/capacity reasons"),
SUMIFS(AllPublicationData!$I:$I,AllPublicationData!$A:$A,'Publication Table'!$B101)/
SUMIFS(AllPublicationData!$E:$E,AllPublicationData!$A:$A,'Publication Table'!$B101),
IF(AND($C$4="NHS Scotland",$C$5="Cancellations for other reasons"),
SUMIFS(AllPublicationData!$J:$J,AllPublicationData!$A:$A,'Publication Table'!$B101)/
SUMIFS(AllPublicationData!$E:$E,AllPublicationData!$A:$A,'Publication Table'!$B101)))))))))))</f>
        <v>9.223129905494154E-2</v>
      </c>
      <c r="E101" s="96">
        <f>IF('Publication Table (%)'!$C$5="All Cancelled Operations",
IFERROR(SUMIFS(AllPublicationData!$F:$F,AllPublicationData!$A:$A,'Publication Table (%)'!$B101,AllPublicationData!$B:$B,'Publication Table (%)'!$C$4,AllPublicationData!$D:$D,'Publication Table (%)'!E$7)/
SUMIFS(AllPublicationData!$E:$E,AllPublicationData!$A:$A,'Publication Table (%)'!$B101,AllPublicationData!$B:$B,'Publication Table (%)'!$C$4,AllPublicationData!$D:$D,'Publication Table (%)'!E$7),
SUMIFS(AllPublicationData!$F:$F,AllPublicationData!$A:$A,'Publication Table (%)'!$B101,AllPublicationData!$B:$B,'Publication Table (%)'!E$7)/
SUMIFS(AllPublicationData!$E:$E,AllPublicationData!$A:$A,'Publication Table (%)'!$B101,AllPublicationData!$B:$B,'Publication Table (%)'!E$7)),
IF('Publication Table (%)'!$C$5="Operations cancelled by patient",
IFERROR(SUMIFS(AllPublicationData!$G:$G,AllPublicationData!$A:$A,'Publication Table (%)'!$B101,AllPublicationData!$B:$B,'Publication Table (%)'!$C$4,AllPublicationData!$D:$D,'Publication Table (%)'!E$7)/
SUMIFS(AllPublicationData!$E:$E,AllPublicationData!$A:$A,'Publication Table (%)'!$B101,AllPublicationData!$B:$B,'Publication Table (%)'!$C$4,AllPublicationData!$D:$D,'Publication Table (%)'!E$7),
SUMIFS(AllPublicationData!$G:$G,AllPublicationData!$A:$A,'Publication Table (%)'!$B101,AllPublicationData!$B:$B,'Publication Table (%)'!E$7)/
SUMIFS(AllPublicationData!$E:$E,AllPublicationData!$A:$A,'Publication Table (%)'!$B101,AllPublicationData!$B:$B,'Publication Table (%)'!E$7)),
IF('Publication Table (%)'!$C$5="Operations cancelled for clinical reasons",
IFERROR(SUMIFS(AllPublicationData!$H:$H,AllPublicationData!$A:$A,'Publication Table (%)'!$B101,AllPublicationData!$B:$B,'Publication Table (%)'!$C$4,AllPublicationData!$D:$D,'Publication Table (%)'!E$7)/
SUMIFS(AllPublicationData!$E:$E,AllPublicationData!$A:$A,'Publication Table (%)'!$B101,AllPublicationData!$B:$B,'Publication Table (%)'!$C$4,AllPublicationData!$D:$D,'Publication Table (%)'!E$7),
SUMIFS(AllPublicationData!$H:$H,AllPublicationData!$A:$A,'Publication Table (%)'!$B101,AllPublicationData!$B:$B,'Publication Table (%)'!E$7)/
SUMIFS(AllPublicationData!$E:$E,AllPublicationData!$A:$A,'Publication Table (%)'!$B101,AllPublicationData!$B:$B,'Publication Table (%)'!E$7)),
IF('Publication Table (%)'!$C$5="Operations cancelled for non-clinical/capacity reasons",
IFERROR(SUMIFS(AllPublicationData!$I:$I,AllPublicationData!$A:$A,'Publication Table (%)'!$B101,AllPublicationData!$B:$B,'Publication Table (%)'!$C$4,AllPublicationData!$D:$D,'Publication Table (%)'!E$7)/
SUMIFS(AllPublicationData!$E:$E,AllPublicationData!$A:$A,'Publication Table (%)'!$B101,AllPublicationData!$B:$B,'Publication Table (%)'!$C$4,AllPublicationData!$D:$D,'Publication Table (%)'!E$7),
SUMIFS(AllPublicationData!$I:$I,AllPublicationData!$A:$A,'Publication Table (%)'!$B101,AllPublicationData!$B:$B,'Publication Table (%)'!E$7)/
SUMIFS(AllPublicationData!$E:$E,AllPublicationData!$A:$A,'Publication Table (%)'!$B101,AllPublicationData!$B:$B,'Publication Table (%)'!E$7)),
IF('Publication Table (%)'!$C$5="Cancellations for other reasons",
IFERROR(SUMIFS(AllPublicationData!$J:$J,AllPublicationData!$A:$A,'Publication Table (%)'!$B101,AllPublicationData!$B:$B,'Publication Table (%)'!$C$4,AllPublicationData!$D:$D,'Publication Table (%)'!E$7)/
SUMIFS(AllPublicationData!$E:$E,AllPublicationData!$A:$A,'Publication Table (%)'!$B101,AllPublicationData!$B:$B,'Publication Table (%)'!$C$4,AllPublicationData!$D:$D,'Publication Table (%)'!E$7),
SUMIFS(AllPublicationData!$J:$J,AllPublicationData!$A:$A,'Publication Table (%)'!$B101,AllPublicationData!$B:$B,'Publication Table (%)'!E$7)/
SUMIFS(AllPublicationData!$E:$E,AllPublicationData!$A:$A,'Publication Table (%)'!$B101,AllPublicationData!$B:$B,'Publication Table (%)'!E$7)))))))</f>
        <v>5.3316800991940486E-2</v>
      </c>
      <c r="F101" s="96">
        <f>IF('Publication Table (%)'!$C$5="All Cancelled Operations",
IFERROR(SUMIFS(AllPublicationData!$F:$F,AllPublicationData!$A:$A,'Publication Table (%)'!$B101,AllPublicationData!$B:$B,'Publication Table (%)'!$C$4,AllPublicationData!$D:$D,'Publication Table (%)'!F$7)/
SUMIFS(AllPublicationData!$E:$E,AllPublicationData!$A:$A,'Publication Table (%)'!$B101,AllPublicationData!$B:$B,'Publication Table (%)'!$C$4,AllPublicationData!$D:$D,'Publication Table (%)'!F$7),
SUMIFS(AllPublicationData!$F:$F,AllPublicationData!$A:$A,'Publication Table (%)'!$B101,AllPublicationData!$B:$B,'Publication Table (%)'!F$7)/
SUMIFS(AllPublicationData!$E:$E,AllPublicationData!$A:$A,'Publication Table (%)'!$B101,AllPublicationData!$B:$B,'Publication Table (%)'!F$7)),
IF('Publication Table (%)'!$C$5="Operations cancelled by patient",
IFERROR(SUMIFS(AllPublicationData!$G:$G,AllPublicationData!$A:$A,'Publication Table (%)'!$B101,AllPublicationData!$B:$B,'Publication Table (%)'!$C$4,AllPublicationData!$D:$D,'Publication Table (%)'!F$7)/
SUMIFS(AllPublicationData!$E:$E,AllPublicationData!$A:$A,'Publication Table (%)'!$B101,AllPublicationData!$B:$B,'Publication Table (%)'!$C$4,AllPublicationData!$D:$D,'Publication Table (%)'!F$7),
SUMIFS(AllPublicationData!$G:$G,AllPublicationData!$A:$A,'Publication Table (%)'!$B101,AllPublicationData!$B:$B,'Publication Table (%)'!F$7)/
SUMIFS(AllPublicationData!$E:$E,AllPublicationData!$A:$A,'Publication Table (%)'!$B101,AllPublicationData!$B:$B,'Publication Table (%)'!F$7)),
IF('Publication Table (%)'!$C$5="Operations cancelled for clinical reasons",
IFERROR(SUMIFS(AllPublicationData!$H:$H,AllPublicationData!$A:$A,'Publication Table (%)'!$B101,AllPublicationData!$B:$B,'Publication Table (%)'!$C$4,AllPublicationData!$D:$D,'Publication Table (%)'!F$7)/
SUMIFS(AllPublicationData!$E:$E,AllPublicationData!$A:$A,'Publication Table (%)'!$B101,AllPublicationData!$B:$B,'Publication Table (%)'!$C$4,AllPublicationData!$D:$D,'Publication Table (%)'!F$7),
SUMIFS(AllPublicationData!$H:$H,AllPublicationData!$A:$A,'Publication Table (%)'!$B101,AllPublicationData!$B:$B,'Publication Table (%)'!F$7)/
SUMIFS(AllPublicationData!$E:$E,AllPublicationData!$A:$A,'Publication Table (%)'!$B101,AllPublicationData!$B:$B,'Publication Table (%)'!F$7)),
IF('Publication Table (%)'!$C$5="Operations cancelled for non-clinical/capacity reasons",
IFERROR(SUMIFS(AllPublicationData!$I:$I,AllPublicationData!$A:$A,'Publication Table (%)'!$B101,AllPublicationData!$B:$B,'Publication Table (%)'!$C$4,AllPublicationData!$D:$D,'Publication Table (%)'!F$7)/
SUMIFS(AllPublicationData!$E:$E,AllPublicationData!$A:$A,'Publication Table (%)'!$B101,AllPublicationData!$B:$B,'Publication Table (%)'!$C$4,AllPublicationData!$D:$D,'Publication Table (%)'!F$7),
SUMIFS(AllPublicationData!$I:$I,AllPublicationData!$A:$A,'Publication Table (%)'!$B101,AllPublicationData!$B:$B,'Publication Table (%)'!F$7)/
SUMIFS(AllPublicationData!$E:$E,AllPublicationData!$A:$A,'Publication Table (%)'!$B101,AllPublicationData!$B:$B,'Publication Table (%)'!F$7)),
IF('Publication Table (%)'!$C$5="Cancellations for other reasons",
IFERROR(SUMIFS(AllPublicationData!$J:$J,AllPublicationData!$A:$A,'Publication Table (%)'!$B101,AllPublicationData!$B:$B,'Publication Table (%)'!$C$4,AllPublicationData!$D:$D,'Publication Table (%)'!F$7)/
SUMIFS(AllPublicationData!$E:$E,AllPublicationData!$A:$A,'Publication Table (%)'!$B101,AllPublicationData!$B:$B,'Publication Table (%)'!$C$4,AllPublicationData!$D:$D,'Publication Table (%)'!F$7),
SUMIFS(AllPublicationData!$J:$J,AllPublicationData!$A:$A,'Publication Table (%)'!$B101,AllPublicationData!$B:$B,'Publication Table (%)'!F$7)/
SUMIFS(AllPublicationData!$E:$E,AllPublicationData!$A:$A,'Publication Table (%)'!$B101,AllPublicationData!$B:$B,'Publication Table (%)'!F$7)))))))</f>
        <v>8.6586586586586592E-2</v>
      </c>
      <c r="G101" s="96">
        <f>IF('Publication Table (%)'!$C$5="All Cancelled Operations",
IFERROR(SUMIFS(AllPublicationData!$F:$F,AllPublicationData!$A:$A,'Publication Table (%)'!$B101,AllPublicationData!$B:$B,'Publication Table (%)'!$C$4,AllPublicationData!$D:$D,'Publication Table (%)'!G$7)/
SUMIFS(AllPublicationData!$E:$E,AllPublicationData!$A:$A,'Publication Table (%)'!$B101,AllPublicationData!$B:$B,'Publication Table (%)'!$C$4,AllPublicationData!$D:$D,'Publication Table (%)'!G$7),
SUMIFS(AllPublicationData!$F:$F,AllPublicationData!$A:$A,'Publication Table (%)'!$B101,AllPublicationData!$B:$B,'Publication Table (%)'!G$7)/
SUMIFS(AllPublicationData!$E:$E,AllPublicationData!$A:$A,'Publication Table (%)'!$B101,AllPublicationData!$B:$B,'Publication Table (%)'!G$7)),
IF('Publication Table (%)'!$C$5="Operations cancelled by patient",
IFERROR(SUMIFS(AllPublicationData!$G:$G,AllPublicationData!$A:$A,'Publication Table (%)'!$B101,AllPublicationData!$B:$B,'Publication Table (%)'!$C$4,AllPublicationData!$D:$D,'Publication Table (%)'!G$7)/
SUMIFS(AllPublicationData!$E:$E,AllPublicationData!$A:$A,'Publication Table (%)'!$B101,AllPublicationData!$B:$B,'Publication Table (%)'!$C$4,AllPublicationData!$D:$D,'Publication Table (%)'!G$7),
SUMIFS(AllPublicationData!$G:$G,AllPublicationData!$A:$A,'Publication Table (%)'!$B101,AllPublicationData!$B:$B,'Publication Table (%)'!G$7)/
SUMIFS(AllPublicationData!$E:$E,AllPublicationData!$A:$A,'Publication Table (%)'!$B101,AllPublicationData!$B:$B,'Publication Table (%)'!G$7)),
IF('Publication Table (%)'!$C$5="Operations cancelled for clinical reasons",
IFERROR(SUMIFS(AllPublicationData!$H:$H,AllPublicationData!$A:$A,'Publication Table (%)'!$B101,AllPublicationData!$B:$B,'Publication Table (%)'!$C$4,AllPublicationData!$D:$D,'Publication Table (%)'!G$7)/
SUMIFS(AllPublicationData!$E:$E,AllPublicationData!$A:$A,'Publication Table (%)'!$B101,AllPublicationData!$B:$B,'Publication Table (%)'!$C$4,AllPublicationData!$D:$D,'Publication Table (%)'!G$7),
SUMIFS(AllPublicationData!$H:$H,AllPublicationData!$A:$A,'Publication Table (%)'!$B101,AllPublicationData!$B:$B,'Publication Table (%)'!G$7)/
SUMIFS(AllPublicationData!$E:$E,AllPublicationData!$A:$A,'Publication Table (%)'!$B101,AllPublicationData!$B:$B,'Publication Table (%)'!G$7)),
IF('Publication Table (%)'!$C$5="Operations cancelled for non-clinical/capacity reasons",
IFERROR(SUMIFS(AllPublicationData!$I:$I,AllPublicationData!$A:$A,'Publication Table (%)'!$B101,AllPublicationData!$B:$B,'Publication Table (%)'!$C$4,AllPublicationData!$D:$D,'Publication Table (%)'!G$7)/
SUMIFS(AllPublicationData!$E:$E,AllPublicationData!$A:$A,'Publication Table (%)'!$B101,AllPublicationData!$B:$B,'Publication Table (%)'!$C$4,AllPublicationData!$D:$D,'Publication Table (%)'!G$7),
SUMIFS(AllPublicationData!$I:$I,AllPublicationData!$A:$A,'Publication Table (%)'!$B101,AllPublicationData!$B:$B,'Publication Table (%)'!G$7)/
SUMIFS(AllPublicationData!$E:$E,AllPublicationData!$A:$A,'Publication Table (%)'!$B101,AllPublicationData!$B:$B,'Publication Table (%)'!G$7)),
IF('Publication Table (%)'!$C$5="Cancellations for other reasons",
IFERROR(SUMIFS(AllPublicationData!$J:$J,AllPublicationData!$A:$A,'Publication Table (%)'!$B101,AllPublicationData!$B:$B,'Publication Table (%)'!$C$4,AllPublicationData!$D:$D,'Publication Table (%)'!G$7)/
SUMIFS(AllPublicationData!$E:$E,AllPublicationData!$A:$A,'Publication Table (%)'!$B101,AllPublicationData!$B:$B,'Publication Table (%)'!$C$4,AllPublicationData!$D:$D,'Publication Table (%)'!G$7),
SUMIFS(AllPublicationData!$J:$J,AllPublicationData!$A:$A,'Publication Table (%)'!$B101,AllPublicationData!$B:$B,'Publication Table (%)'!G$7)/
SUMIFS(AllPublicationData!$E:$E,AllPublicationData!$A:$A,'Publication Table (%)'!$B101,AllPublicationData!$B:$B,'Publication Table (%)'!G$7)))))))</f>
        <v>0.10615711252653928</v>
      </c>
      <c r="H101" s="96">
        <f>IF('Publication Table (%)'!$C$5="All Cancelled Operations",
IFERROR(SUMIFS(AllPublicationData!$F:$F,AllPublicationData!$A:$A,'Publication Table (%)'!$B101,AllPublicationData!$B:$B,'Publication Table (%)'!$C$4,AllPublicationData!$D:$D,'Publication Table (%)'!H$7)/
SUMIFS(AllPublicationData!$E:$E,AllPublicationData!$A:$A,'Publication Table (%)'!$B101,AllPublicationData!$B:$B,'Publication Table (%)'!$C$4,AllPublicationData!$D:$D,'Publication Table (%)'!H$7),
SUMIFS(AllPublicationData!$F:$F,AllPublicationData!$A:$A,'Publication Table (%)'!$B101,AllPublicationData!$B:$B,'Publication Table (%)'!H$7)/
SUMIFS(AllPublicationData!$E:$E,AllPublicationData!$A:$A,'Publication Table (%)'!$B101,AllPublicationData!$B:$B,'Publication Table (%)'!H$7)),
IF('Publication Table (%)'!$C$5="Operations cancelled by patient",
IFERROR(SUMIFS(AllPublicationData!$G:$G,AllPublicationData!$A:$A,'Publication Table (%)'!$B101,AllPublicationData!$B:$B,'Publication Table (%)'!$C$4,AllPublicationData!$D:$D,'Publication Table (%)'!H$7)/
SUMIFS(AllPublicationData!$E:$E,AllPublicationData!$A:$A,'Publication Table (%)'!$B101,AllPublicationData!$B:$B,'Publication Table (%)'!$C$4,AllPublicationData!$D:$D,'Publication Table (%)'!H$7),
SUMIFS(AllPublicationData!$G:$G,AllPublicationData!$A:$A,'Publication Table (%)'!$B101,AllPublicationData!$B:$B,'Publication Table (%)'!H$7)/
SUMIFS(AllPublicationData!$E:$E,AllPublicationData!$A:$A,'Publication Table (%)'!$B101,AllPublicationData!$B:$B,'Publication Table (%)'!H$7)),
IF('Publication Table (%)'!$C$5="Operations cancelled for clinical reasons",
IFERROR(SUMIFS(AllPublicationData!$H:$H,AllPublicationData!$A:$A,'Publication Table (%)'!$B101,AllPublicationData!$B:$B,'Publication Table (%)'!$C$4,AllPublicationData!$D:$D,'Publication Table (%)'!H$7)/
SUMIFS(AllPublicationData!$E:$E,AllPublicationData!$A:$A,'Publication Table (%)'!$B101,AllPublicationData!$B:$B,'Publication Table (%)'!$C$4,AllPublicationData!$D:$D,'Publication Table (%)'!H$7),
SUMIFS(AllPublicationData!$H:$H,AllPublicationData!$A:$A,'Publication Table (%)'!$B101,AllPublicationData!$B:$B,'Publication Table (%)'!H$7)/
SUMIFS(AllPublicationData!$E:$E,AllPublicationData!$A:$A,'Publication Table (%)'!$B101,AllPublicationData!$B:$B,'Publication Table (%)'!H$7)),
IF('Publication Table (%)'!$C$5="Operations cancelled for non-clinical/capacity reasons",
IFERROR(SUMIFS(AllPublicationData!$I:$I,AllPublicationData!$A:$A,'Publication Table (%)'!$B101,AllPublicationData!$B:$B,'Publication Table (%)'!$C$4,AllPublicationData!$D:$D,'Publication Table (%)'!H$7)/
SUMIFS(AllPublicationData!$E:$E,AllPublicationData!$A:$A,'Publication Table (%)'!$B101,AllPublicationData!$B:$B,'Publication Table (%)'!$C$4,AllPublicationData!$D:$D,'Publication Table (%)'!H$7),
SUMIFS(AllPublicationData!$I:$I,AllPublicationData!$A:$A,'Publication Table (%)'!$B101,AllPublicationData!$B:$B,'Publication Table (%)'!H$7)/
SUMIFS(AllPublicationData!$E:$E,AllPublicationData!$A:$A,'Publication Table (%)'!$B101,AllPublicationData!$B:$B,'Publication Table (%)'!H$7)),
IF('Publication Table (%)'!$C$5="Cancellations for other reasons",
IFERROR(SUMIFS(AllPublicationData!$J:$J,AllPublicationData!$A:$A,'Publication Table (%)'!$B101,AllPublicationData!$B:$B,'Publication Table (%)'!$C$4,AllPublicationData!$D:$D,'Publication Table (%)'!H$7)/
SUMIFS(AllPublicationData!$E:$E,AllPublicationData!$A:$A,'Publication Table (%)'!$B101,AllPublicationData!$B:$B,'Publication Table (%)'!$C$4,AllPublicationData!$D:$D,'Publication Table (%)'!H$7),
SUMIFS(AllPublicationData!$J:$J,AllPublicationData!$A:$A,'Publication Table (%)'!$B101,AllPublicationData!$B:$B,'Publication Table (%)'!H$7)/
SUMIFS(AllPublicationData!$E:$E,AllPublicationData!$A:$A,'Publication Table (%)'!$B101,AllPublicationData!$B:$B,'Publication Table (%)'!H$7)))))))</f>
        <v>8.8630806845965776E-2</v>
      </c>
      <c r="I101" s="96">
        <f>IF('Publication Table (%)'!$C$5="All Cancelled Operations",
IFERROR(SUMIFS(AllPublicationData!$F:$F,AllPublicationData!$A:$A,'Publication Table (%)'!$B101,AllPublicationData!$B:$B,'Publication Table (%)'!$C$4,AllPublicationData!$D:$D,'Publication Table (%)'!I$7)/
SUMIFS(AllPublicationData!$E:$E,AllPublicationData!$A:$A,'Publication Table (%)'!$B101,AllPublicationData!$B:$B,'Publication Table (%)'!$C$4,AllPublicationData!$D:$D,'Publication Table (%)'!I$7),
SUMIFS(AllPublicationData!$F:$F,AllPublicationData!$A:$A,'Publication Table (%)'!$B101,AllPublicationData!$B:$B,'Publication Table (%)'!I$7)/
SUMIFS(AllPublicationData!$E:$E,AllPublicationData!$A:$A,'Publication Table (%)'!$B101,AllPublicationData!$B:$B,'Publication Table (%)'!I$7)),
IF('Publication Table (%)'!$C$5="Operations cancelled by patient",
IFERROR(SUMIFS(AllPublicationData!$G:$G,AllPublicationData!$A:$A,'Publication Table (%)'!$B101,AllPublicationData!$B:$B,'Publication Table (%)'!$C$4,AllPublicationData!$D:$D,'Publication Table (%)'!I$7)/
SUMIFS(AllPublicationData!$E:$E,AllPublicationData!$A:$A,'Publication Table (%)'!$B101,AllPublicationData!$B:$B,'Publication Table (%)'!$C$4,AllPublicationData!$D:$D,'Publication Table (%)'!I$7),
SUMIFS(AllPublicationData!$G:$G,AllPublicationData!$A:$A,'Publication Table (%)'!$B101,AllPublicationData!$B:$B,'Publication Table (%)'!I$7)/
SUMIFS(AllPublicationData!$E:$E,AllPublicationData!$A:$A,'Publication Table (%)'!$B101,AllPublicationData!$B:$B,'Publication Table (%)'!I$7)),
IF('Publication Table (%)'!$C$5="Operations cancelled for clinical reasons",
IFERROR(SUMIFS(AllPublicationData!$H:$H,AllPublicationData!$A:$A,'Publication Table (%)'!$B101,AllPublicationData!$B:$B,'Publication Table (%)'!$C$4,AllPublicationData!$D:$D,'Publication Table (%)'!I$7)/
SUMIFS(AllPublicationData!$E:$E,AllPublicationData!$A:$A,'Publication Table (%)'!$B101,AllPublicationData!$B:$B,'Publication Table (%)'!$C$4,AllPublicationData!$D:$D,'Publication Table (%)'!I$7),
SUMIFS(AllPublicationData!$H:$H,AllPublicationData!$A:$A,'Publication Table (%)'!$B101,AllPublicationData!$B:$B,'Publication Table (%)'!I$7)/
SUMIFS(AllPublicationData!$E:$E,AllPublicationData!$A:$A,'Publication Table (%)'!$B101,AllPublicationData!$B:$B,'Publication Table (%)'!I$7)),
IF('Publication Table (%)'!$C$5="Operations cancelled for non-clinical/capacity reasons",
IFERROR(SUMIFS(AllPublicationData!$I:$I,AllPublicationData!$A:$A,'Publication Table (%)'!$B101,AllPublicationData!$B:$B,'Publication Table (%)'!$C$4,AllPublicationData!$D:$D,'Publication Table (%)'!I$7)/
SUMIFS(AllPublicationData!$E:$E,AllPublicationData!$A:$A,'Publication Table (%)'!$B101,AllPublicationData!$B:$B,'Publication Table (%)'!$C$4,AllPublicationData!$D:$D,'Publication Table (%)'!I$7),
SUMIFS(AllPublicationData!$I:$I,AllPublicationData!$A:$A,'Publication Table (%)'!$B101,AllPublicationData!$B:$B,'Publication Table (%)'!I$7)/
SUMIFS(AllPublicationData!$E:$E,AllPublicationData!$A:$A,'Publication Table (%)'!$B101,AllPublicationData!$B:$B,'Publication Table (%)'!I$7)),
IF('Publication Table (%)'!$C$5="Cancellations for other reasons",
IFERROR(SUMIFS(AllPublicationData!$J:$J,AllPublicationData!$A:$A,'Publication Table (%)'!$B101,AllPublicationData!$B:$B,'Publication Table (%)'!$C$4,AllPublicationData!$D:$D,'Publication Table (%)'!I$7)/
SUMIFS(AllPublicationData!$E:$E,AllPublicationData!$A:$A,'Publication Table (%)'!$B101,AllPublicationData!$B:$B,'Publication Table (%)'!$C$4,AllPublicationData!$D:$D,'Publication Table (%)'!I$7),
SUMIFS(AllPublicationData!$J:$J,AllPublicationData!$A:$A,'Publication Table (%)'!$B101,AllPublicationData!$B:$B,'Publication Table (%)'!I$7)/
SUMIFS(AllPublicationData!$E:$E,AllPublicationData!$A:$A,'Publication Table (%)'!$B101,AllPublicationData!$B:$B,'Publication Table (%)'!I$7)))))))</f>
        <v>7.8590785907859076E-2</v>
      </c>
      <c r="J101" s="96">
        <f>IF('Publication Table (%)'!$C$5="All Cancelled Operations",
IFERROR(SUMIFS(AllPublicationData!$F:$F,AllPublicationData!$A:$A,'Publication Table (%)'!$B101,AllPublicationData!$B:$B,'Publication Table (%)'!$C$4,AllPublicationData!$D:$D,'Publication Table (%)'!J$7)/
SUMIFS(AllPublicationData!$E:$E,AllPublicationData!$A:$A,'Publication Table (%)'!$B101,AllPublicationData!$B:$B,'Publication Table (%)'!$C$4,AllPublicationData!$D:$D,'Publication Table (%)'!J$7),
SUMIFS(AllPublicationData!$F:$F,AllPublicationData!$A:$A,'Publication Table (%)'!$B101,AllPublicationData!$B:$B,'Publication Table (%)'!J$7)/
SUMIFS(AllPublicationData!$E:$E,AllPublicationData!$A:$A,'Publication Table (%)'!$B101,AllPublicationData!$B:$B,'Publication Table (%)'!J$7)),
IF('Publication Table (%)'!$C$5="Operations cancelled by patient",
IFERROR(SUMIFS(AllPublicationData!$G:$G,AllPublicationData!$A:$A,'Publication Table (%)'!$B101,AllPublicationData!$B:$B,'Publication Table (%)'!$C$4,AllPublicationData!$D:$D,'Publication Table (%)'!J$7)/
SUMIFS(AllPublicationData!$E:$E,AllPublicationData!$A:$A,'Publication Table (%)'!$B101,AllPublicationData!$B:$B,'Publication Table (%)'!$C$4,AllPublicationData!$D:$D,'Publication Table (%)'!J$7),
SUMIFS(AllPublicationData!$G:$G,AllPublicationData!$A:$A,'Publication Table (%)'!$B101,AllPublicationData!$B:$B,'Publication Table (%)'!J$7)/
SUMIFS(AllPublicationData!$E:$E,AllPublicationData!$A:$A,'Publication Table (%)'!$B101,AllPublicationData!$B:$B,'Publication Table (%)'!J$7)),
IF('Publication Table (%)'!$C$5="Operations cancelled for clinical reasons",
IFERROR(SUMIFS(AllPublicationData!$H:$H,AllPublicationData!$A:$A,'Publication Table (%)'!$B101,AllPublicationData!$B:$B,'Publication Table (%)'!$C$4,AllPublicationData!$D:$D,'Publication Table (%)'!J$7)/
SUMIFS(AllPublicationData!$E:$E,AllPublicationData!$A:$A,'Publication Table (%)'!$B101,AllPublicationData!$B:$B,'Publication Table (%)'!$C$4,AllPublicationData!$D:$D,'Publication Table (%)'!J$7),
SUMIFS(AllPublicationData!$H:$H,AllPublicationData!$A:$A,'Publication Table (%)'!$B101,AllPublicationData!$B:$B,'Publication Table (%)'!J$7)/
SUMIFS(AllPublicationData!$E:$E,AllPublicationData!$A:$A,'Publication Table (%)'!$B101,AllPublicationData!$B:$B,'Publication Table (%)'!J$7)),
IF('Publication Table (%)'!$C$5="Operations cancelled for non-clinical/capacity reasons",
IFERROR(SUMIFS(AllPublicationData!$I:$I,AllPublicationData!$A:$A,'Publication Table (%)'!$B101,AllPublicationData!$B:$B,'Publication Table (%)'!$C$4,AllPublicationData!$D:$D,'Publication Table (%)'!J$7)/
SUMIFS(AllPublicationData!$E:$E,AllPublicationData!$A:$A,'Publication Table (%)'!$B101,AllPublicationData!$B:$B,'Publication Table (%)'!$C$4,AllPublicationData!$D:$D,'Publication Table (%)'!J$7),
SUMIFS(AllPublicationData!$I:$I,AllPublicationData!$A:$A,'Publication Table (%)'!$B101,AllPublicationData!$B:$B,'Publication Table (%)'!J$7)/
SUMIFS(AllPublicationData!$E:$E,AllPublicationData!$A:$A,'Publication Table (%)'!$B101,AllPublicationData!$B:$B,'Publication Table (%)'!J$7)),
IF('Publication Table (%)'!$C$5="Cancellations for other reasons",
IFERROR(SUMIFS(AllPublicationData!$J:$J,AllPublicationData!$A:$A,'Publication Table (%)'!$B101,AllPublicationData!$B:$B,'Publication Table (%)'!$C$4,AllPublicationData!$D:$D,'Publication Table (%)'!J$7)/
SUMIFS(AllPublicationData!$E:$E,AllPublicationData!$A:$A,'Publication Table (%)'!$B101,AllPublicationData!$B:$B,'Publication Table (%)'!$C$4,AllPublicationData!$D:$D,'Publication Table (%)'!J$7),
SUMIFS(AllPublicationData!$J:$J,AllPublicationData!$A:$A,'Publication Table (%)'!$B101,AllPublicationData!$B:$B,'Publication Table (%)'!J$7)/
SUMIFS(AllPublicationData!$E:$E,AllPublicationData!$A:$A,'Publication Table (%)'!$B101,AllPublicationData!$B:$B,'Publication Table (%)'!J$7)))))))</f>
        <v>9.7279472382522672E-2</v>
      </c>
      <c r="K101" s="96">
        <f>IF('Publication Table (%)'!$C$5="All Cancelled Operations",
IFERROR(SUMIFS(AllPublicationData!$F:$F,AllPublicationData!$A:$A,'Publication Table (%)'!$B101,AllPublicationData!$B:$B,'Publication Table (%)'!$C$4,AllPublicationData!$D:$D,'Publication Table (%)'!K$7)/
SUMIFS(AllPublicationData!$E:$E,AllPublicationData!$A:$A,'Publication Table (%)'!$B101,AllPublicationData!$B:$B,'Publication Table (%)'!$C$4,AllPublicationData!$D:$D,'Publication Table (%)'!K$7),
SUMIFS(AllPublicationData!$F:$F,AllPublicationData!$A:$A,'Publication Table (%)'!$B101,AllPublicationData!$B:$B,'Publication Table (%)'!K$7)/
SUMIFS(AllPublicationData!$E:$E,AllPublicationData!$A:$A,'Publication Table (%)'!$B101,AllPublicationData!$B:$B,'Publication Table (%)'!K$7)),
IF('Publication Table (%)'!$C$5="Operations cancelled by patient",
IFERROR(SUMIFS(AllPublicationData!$G:$G,AllPublicationData!$A:$A,'Publication Table (%)'!$B101,AllPublicationData!$B:$B,'Publication Table (%)'!$C$4,AllPublicationData!$D:$D,'Publication Table (%)'!K$7)/
SUMIFS(AllPublicationData!$E:$E,AllPublicationData!$A:$A,'Publication Table (%)'!$B101,AllPublicationData!$B:$B,'Publication Table (%)'!$C$4,AllPublicationData!$D:$D,'Publication Table (%)'!K$7),
SUMIFS(AllPublicationData!$G:$G,AllPublicationData!$A:$A,'Publication Table (%)'!$B101,AllPublicationData!$B:$B,'Publication Table (%)'!K$7)/
SUMIFS(AllPublicationData!$E:$E,AllPublicationData!$A:$A,'Publication Table (%)'!$B101,AllPublicationData!$B:$B,'Publication Table (%)'!K$7)),
IF('Publication Table (%)'!$C$5="Operations cancelled for clinical reasons",
IFERROR(SUMIFS(AllPublicationData!$H:$H,AllPublicationData!$A:$A,'Publication Table (%)'!$B101,AllPublicationData!$B:$B,'Publication Table (%)'!$C$4,AllPublicationData!$D:$D,'Publication Table (%)'!K$7)/
SUMIFS(AllPublicationData!$E:$E,AllPublicationData!$A:$A,'Publication Table (%)'!$B101,AllPublicationData!$B:$B,'Publication Table (%)'!$C$4,AllPublicationData!$D:$D,'Publication Table (%)'!K$7),
SUMIFS(AllPublicationData!$H:$H,AllPublicationData!$A:$A,'Publication Table (%)'!$B101,AllPublicationData!$B:$B,'Publication Table (%)'!K$7)/
SUMIFS(AllPublicationData!$E:$E,AllPublicationData!$A:$A,'Publication Table (%)'!$B101,AllPublicationData!$B:$B,'Publication Table (%)'!K$7)),
IF('Publication Table (%)'!$C$5="Operations cancelled for non-clinical/capacity reasons",
IFERROR(SUMIFS(AllPublicationData!$I:$I,AllPublicationData!$A:$A,'Publication Table (%)'!$B101,AllPublicationData!$B:$B,'Publication Table (%)'!$C$4,AllPublicationData!$D:$D,'Publication Table (%)'!K$7)/
SUMIFS(AllPublicationData!$E:$E,AllPublicationData!$A:$A,'Publication Table (%)'!$B101,AllPublicationData!$B:$B,'Publication Table (%)'!$C$4,AllPublicationData!$D:$D,'Publication Table (%)'!K$7),
SUMIFS(AllPublicationData!$I:$I,AllPublicationData!$A:$A,'Publication Table (%)'!$B101,AllPublicationData!$B:$B,'Publication Table (%)'!K$7)/
SUMIFS(AllPublicationData!$E:$E,AllPublicationData!$A:$A,'Publication Table (%)'!$B101,AllPublicationData!$B:$B,'Publication Table (%)'!K$7)),
IF('Publication Table (%)'!$C$5="Cancellations for other reasons",
IFERROR(SUMIFS(AllPublicationData!$J:$J,AllPublicationData!$A:$A,'Publication Table (%)'!$B101,AllPublicationData!$B:$B,'Publication Table (%)'!$C$4,AllPublicationData!$D:$D,'Publication Table (%)'!K$7)/
SUMIFS(AllPublicationData!$E:$E,AllPublicationData!$A:$A,'Publication Table (%)'!$B101,AllPublicationData!$B:$B,'Publication Table (%)'!$C$4,AllPublicationData!$D:$D,'Publication Table (%)'!K$7),
SUMIFS(AllPublicationData!$J:$J,AllPublicationData!$A:$A,'Publication Table (%)'!$B101,AllPublicationData!$B:$B,'Publication Table (%)'!K$7)/
SUMIFS(AllPublicationData!$E:$E,AllPublicationData!$A:$A,'Publication Table (%)'!$B101,AllPublicationData!$B:$B,'Publication Table (%)'!K$7)))))))</f>
        <v>8.3128834355828227E-2</v>
      </c>
      <c r="L101" s="96">
        <f>IF('Publication Table (%)'!$C$5="All Cancelled Operations",
IFERROR(SUMIFS(AllPublicationData!$F:$F,AllPublicationData!$A:$A,'Publication Table (%)'!$B101,AllPublicationData!$B:$B,'Publication Table (%)'!$C$4,AllPublicationData!$D:$D,'Publication Table (%)'!L$7)/
SUMIFS(AllPublicationData!$E:$E,AllPublicationData!$A:$A,'Publication Table (%)'!$B101,AllPublicationData!$B:$B,'Publication Table (%)'!$C$4,AllPublicationData!$D:$D,'Publication Table (%)'!L$7),
SUMIFS(AllPublicationData!$F:$F,AllPublicationData!$A:$A,'Publication Table (%)'!$B101,AllPublicationData!$B:$B,'Publication Table (%)'!L$7)/
SUMIFS(AllPublicationData!$E:$E,AllPublicationData!$A:$A,'Publication Table (%)'!$B101,AllPublicationData!$B:$B,'Publication Table (%)'!L$7)),
IF('Publication Table (%)'!$C$5="Operations cancelled by patient",
IFERROR(SUMIFS(AllPublicationData!$G:$G,AllPublicationData!$A:$A,'Publication Table (%)'!$B101,AllPublicationData!$B:$B,'Publication Table (%)'!$C$4,AllPublicationData!$D:$D,'Publication Table (%)'!L$7)/
SUMIFS(AllPublicationData!$E:$E,AllPublicationData!$A:$A,'Publication Table (%)'!$B101,AllPublicationData!$B:$B,'Publication Table (%)'!$C$4,AllPublicationData!$D:$D,'Publication Table (%)'!L$7),
SUMIFS(AllPublicationData!$G:$G,AllPublicationData!$A:$A,'Publication Table (%)'!$B101,AllPublicationData!$B:$B,'Publication Table (%)'!L$7)/
SUMIFS(AllPublicationData!$E:$E,AllPublicationData!$A:$A,'Publication Table (%)'!$B101,AllPublicationData!$B:$B,'Publication Table (%)'!L$7)),
IF('Publication Table (%)'!$C$5="Operations cancelled for clinical reasons",
IFERROR(SUMIFS(AllPublicationData!$H:$H,AllPublicationData!$A:$A,'Publication Table (%)'!$B101,AllPublicationData!$B:$B,'Publication Table (%)'!$C$4,AllPublicationData!$D:$D,'Publication Table (%)'!L$7)/
SUMIFS(AllPublicationData!$E:$E,AllPublicationData!$A:$A,'Publication Table (%)'!$B101,AllPublicationData!$B:$B,'Publication Table (%)'!$C$4,AllPublicationData!$D:$D,'Publication Table (%)'!L$7),
SUMIFS(AllPublicationData!$H:$H,AllPublicationData!$A:$A,'Publication Table (%)'!$B101,AllPublicationData!$B:$B,'Publication Table (%)'!L$7)/
SUMIFS(AllPublicationData!$E:$E,AllPublicationData!$A:$A,'Publication Table (%)'!$B101,AllPublicationData!$B:$B,'Publication Table (%)'!L$7)),
IF('Publication Table (%)'!$C$5="Operations cancelled for non-clinical/capacity reasons",
IFERROR(SUMIFS(AllPublicationData!$I:$I,AllPublicationData!$A:$A,'Publication Table (%)'!$B101,AllPublicationData!$B:$B,'Publication Table (%)'!$C$4,AllPublicationData!$D:$D,'Publication Table (%)'!L$7)/
SUMIFS(AllPublicationData!$E:$E,AllPublicationData!$A:$A,'Publication Table (%)'!$B101,AllPublicationData!$B:$B,'Publication Table (%)'!$C$4,AllPublicationData!$D:$D,'Publication Table (%)'!L$7),
SUMIFS(AllPublicationData!$I:$I,AllPublicationData!$A:$A,'Publication Table (%)'!$B101,AllPublicationData!$B:$B,'Publication Table (%)'!L$7)/
SUMIFS(AllPublicationData!$E:$E,AllPublicationData!$A:$A,'Publication Table (%)'!$B101,AllPublicationData!$B:$B,'Publication Table (%)'!L$7)),
IF('Publication Table (%)'!$C$5="Cancellations for other reasons",
IFERROR(SUMIFS(AllPublicationData!$J:$J,AllPublicationData!$A:$A,'Publication Table (%)'!$B101,AllPublicationData!$B:$B,'Publication Table (%)'!$C$4,AllPublicationData!$D:$D,'Publication Table (%)'!L$7)/
SUMIFS(AllPublicationData!$E:$E,AllPublicationData!$A:$A,'Publication Table (%)'!$B101,AllPublicationData!$B:$B,'Publication Table (%)'!$C$4,AllPublicationData!$D:$D,'Publication Table (%)'!L$7),
SUMIFS(AllPublicationData!$J:$J,AllPublicationData!$A:$A,'Publication Table (%)'!$B101,AllPublicationData!$B:$B,'Publication Table (%)'!L$7)/
SUMIFS(AllPublicationData!$E:$E,AllPublicationData!$A:$A,'Publication Table (%)'!$B101,AllPublicationData!$B:$B,'Publication Table (%)'!L$7)))))))</f>
        <v>9.0244238995446396E-2</v>
      </c>
      <c r="M101" s="96">
        <f>IF('Publication Table (%)'!$C$5="All Cancelled Operations",
IFERROR(SUMIFS(AllPublicationData!$F:$F,AllPublicationData!$A:$A,'Publication Table (%)'!$B101,AllPublicationData!$B:$B,'Publication Table (%)'!$C$4,AllPublicationData!$D:$D,'Publication Table (%)'!M$7)/
SUMIFS(AllPublicationData!$E:$E,AllPublicationData!$A:$A,'Publication Table (%)'!$B101,AllPublicationData!$B:$B,'Publication Table (%)'!$C$4,AllPublicationData!$D:$D,'Publication Table (%)'!M$7),
SUMIFS(AllPublicationData!$F:$F,AllPublicationData!$A:$A,'Publication Table (%)'!$B101,AllPublicationData!$B:$B,'Publication Table (%)'!M$7)/
SUMIFS(AllPublicationData!$E:$E,AllPublicationData!$A:$A,'Publication Table (%)'!$B101,AllPublicationData!$B:$B,'Publication Table (%)'!M$7)),
IF('Publication Table (%)'!$C$5="Operations cancelled by patient",
IFERROR(SUMIFS(AllPublicationData!$G:$G,AllPublicationData!$A:$A,'Publication Table (%)'!$B101,AllPublicationData!$B:$B,'Publication Table (%)'!$C$4,AllPublicationData!$D:$D,'Publication Table (%)'!M$7)/
SUMIFS(AllPublicationData!$E:$E,AllPublicationData!$A:$A,'Publication Table (%)'!$B101,AllPublicationData!$B:$B,'Publication Table (%)'!$C$4,AllPublicationData!$D:$D,'Publication Table (%)'!M$7),
SUMIFS(AllPublicationData!$G:$G,AllPublicationData!$A:$A,'Publication Table (%)'!$B101,AllPublicationData!$B:$B,'Publication Table (%)'!M$7)/
SUMIFS(AllPublicationData!$E:$E,AllPublicationData!$A:$A,'Publication Table (%)'!$B101,AllPublicationData!$B:$B,'Publication Table (%)'!M$7)),
IF('Publication Table (%)'!$C$5="Operations cancelled for clinical reasons",
IFERROR(SUMIFS(AllPublicationData!$H:$H,AllPublicationData!$A:$A,'Publication Table (%)'!$B101,AllPublicationData!$B:$B,'Publication Table (%)'!$C$4,AllPublicationData!$D:$D,'Publication Table (%)'!M$7)/
SUMIFS(AllPublicationData!$E:$E,AllPublicationData!$A:$A,'Publication Table (%)'!$B101,AllPublicationData!$B:$B,'Publication Table (%)'!$C$4,AllPublicationData!$D:$D,'Publication Table (%)'!M$7),
SUMIFS(AllPublicationData!$H:$H,AllPublicationData!$A:$A,'Publication Table (%)'!$B101,AllPublicationData!$B:$B,'Publication Table (%)'!M$7)/
SUMIFS(AllPublicationData!$E:$E,AllPublicationData!$A:$A,'Publication Table (%)'!$B101,AllPublicationData!$B:$B,'Publication Table (%)'!M$7)),
IF('Publication Table (%)'!$C$5="Operations cancelled for non-clinical/capacity reasons",
IFERROR(SUMIFS(AllPublicationData!$I:$I,AllPublicationData!$A:$A,'Publication Table (%)'!$B101,AllPublicationData!$B:$B,'Publication Table (%)'!$C$4,AllPublicationData!$D:$D,'Publication Table (%)'!M$7)/
SUMIFS(AllPublicationData!$E:$E,AllPublicationData!$A:$A,'Publication Table (%)'!$B101,AllPublicationData!$B:$B,'Publication Table (%)'!$C$4,AllPublicationData!$D:$D,'Publication Table (%)'!M$7),
SUMIFS(AllPublicationData!$I:$I,AllPublicationData!$A:$A,'Publication Table (%)'!$B101,AllPublicationData!$B:$B,'Publication Table (%)'!M$7)/
SUMIFS(AllPublicationData!$E:$E,AllPublicationData!$A:$A,'Publication Table (%)'!$B101,AllPublicationData!$B:$B,'Publication Table (%)'!M$7)),
IF('Publication Table (%)'!$C$5="Cancellations for other reasons",
IFERROR(SUMIFS(AllPublicationData!$J:$J,AllPublicationData!$A:$A,'Publication Table (%)'!$B101,AllPublicationData!$B:$B,'Publication Table (%)'!$C$4,AllPublicationData!$D:$D,'Publication Table (%)'!M$7)/
SUMIFS(AllPublicationData!$E:$E,AllPublicationData!$A:$A,'Publication Table (%)'!$B101,AllPublicationData!$B:$B,'Publication Table (%)'!$C$4,AllPublicationData!$D:$D,'Publication Table (%)'!M$7),
SUMIFS(AllPublicationData!$J:$J,AllPublicationData!$A:$A,'Publication Table (%)'!$B101,AllPublicationData!$B:$B,'Publication Table (%)'!M$7)/
SUMIFS(AllPublicationData!$E:$E,AllPublicationData!$A:$A,'Publication Table (%)'!$B101,AllPublicationData!$B:$B,'Publication Table (%)'!M$7)))))))</f>
        <v>0.15179316096747289</v>
      </c>
      <c r="N101" s="96">
        <f>IF('Publication Table (%)'!$C$5="All Cancelled Operations",
IFERROR(SUMIFS(AllPublicationData!$F:$F,AllPublicationData!$A:$A,'Publication Table (%)'!$B101,AllPublicationData!$B:$B,'Publication Table (%)'!$C$4,AllPublicationData!$D:$D,'Publication Table (%)'!N$7)/
SUMIFS(AllPublicationData!$E:$E,AllPublicationData!$A:$A,'Publication Table (%)'!$B101,AllPublicationData!$B:$B,'Publication Table (%)'!$C$4,AllPublicationData!$D:$D,'Publication Table (%)'!N$7),
SUMIFS(AllPublicationData!$F:$F,AllPublicationData!$A:$A,'Publication Table (%)'!$B101,AllPublicationData!$B:$B,'Publication Table (%)'!N$7)/
SUMIFS(AllPublicationData!$E:$E,AllPublicationData!$A:$A,'Publication Table (%)'!$B101,AllPublicationData!$B:$B,'Publication Table (%)'!N$7)),
IF('Publication Table (%)'!$C$5="Operations cancelled by patient",
IFERROR(SUMIFS(AllPublicationData!$G:$G,AllPublicationData!$A:$A,'Publication Table (%)'!$B101,AllPublicationData!$B:$B,'Publication Table (%)'!$C$4,AllPublicationData!$D:$D,'Publication Table (%)'!N$7)/
SUMIFS(AllPublicationData!$E:$E,AllPublicationData!$A:$A,'Publication Table (%)'!$B101,AllPublicationData!$B:$B,'Publication Table (%)'!$C$4,AllPublicationData!$D:$D,'Publication Table (%)'!N$7),
SUMIFS(AllPublicationData!$G:$G,AllPublicationData!$A:$A,'Publication Table (%)'!$B101,AllPublicationData!$B:$B,'Publication Table (%)'!N$7)/
SUMIFS(AllPublicationData!$E:$E,AllPublicationData!$A:$A,'Publication Table (%)'!$B101,AllPublicationData!$B:$B,'Publication Table (%)'!N$7)),
IF('Publication Table (%)'!$C$5="Operations cancelled for clinical reasons",
IFERROR(SUMIFS(AllPublicationData!$H:$H,AllPublicationData!$A:$A,'Publication Table (%)'!$B101,AllPublicationData!$B:$B,'Publication Table (%)'!$C$4,AllPublicationData!$D:$D,'Publication Table (%)'!N$7)/
SUMIFS(AllPublicationData!$E:$E,AllPublicationData!$A:$A,'Publication Table (%)'!$B101,AllPublicationData!$B:$B,'Publication Table (%)'!$C$4,AllPublicationData!$D:$D,'Publication Table (%)'!N$7),
SUMIFS(AllPublicationData!$H:$H,AllPublicationData!$A:$A,'Publication Table (%)'!$B101,AllPublicationData!$B:$B,'Publication Table (%)'!N$7)/
SUMIFS(AllPublicationData!$E:$E,AllPublicationData!$A:$A,'Publication Table (%)'!$B101,AllPublicationData!$B:$B,'Publication Table (%)'!N$7)),
IF('Publication Table (%)'!$C$5="Operations cancelled for non-clinical/capacity reasons",
IFERROR(SUMIFS(AllPublicationData!$I:$I,AllPublicationData!$A:$A,'Publication Table (%)'!$B101,AllPublicationData!$B:$B,'Publication Table (%)'!$C$4,AllPublicationData!$D:$D,'Publication Table (%)'!N$7)/
SUMIFS(AllPublicationData!$E:$E,AllPublicationData!$A:$A,'Publication Table (%)'!$B101,AllPublicationData!$B:$B,'Publication Table (%)'!$C$4,AllPublicationData!$D:$D,'Publication Table (%)'!N$7),
SUMIFS(AllPublicationData!$I:$I,AllPublicationData!$A:$A,'Publication Table (%)'!$B101,AllPublicationData!$B:$B,'Publication Table (%)'!N$7)/
SUMIFS(AllPublicationData!$E:$E,AllPublicationData!$A:$A,'Publication Table (%)'!$B101,AllPublicationData!$B:$B,'Publication Table (%)'!N$7)),
IF('Publication Table (%)'!$C$5="Cancellations for other reasons",
IFERROR(SUMIFS(AllPublicationData!$J:$J,AllPublicationData!$A:$A,'Publication Table (%)'!$B101,AllPublicationData!$B:$B,'Publication Table (%)'!$C$4,AllPublicationData!$D:$D,'Publication Table (%)'!N$7)/
SUMIFS(AllPublicationData!$E:$E,AllPublicationData!$A:$A,'Publication Table (%)'!$B101,AllPublicationData!$B:$B,'Publication Table (%)'!$C$4,AllPublicationData!$D:$D,'Publication Table (%)'!N$7),
SUMIFS(AllPublicationData!$J:$J,AllPublicationData!$A:$A,'Publication Table (%)'!$B101,AllPublicationData!$B:$B,'Publication Table (%)'!N$7)/
SUMIFS(AllPublicationData!$E:$E,AllPublicationData!$A:$A,'Publication Table (%)'!$B101,AllPublicationData!$B:$B,'Publication Table (%)'!N$7)))))))</f>
        <v>9.5571095571095568E-2</v>
      </c>
      <c r="O101" s="96">
        <f>IF('Publication Table (%)'!$C$5="All Cancelled Operations",
IFERROR(SUMIFS(AllPublicationData!$F:$F,AllPublicationData!$A:$A,'Publication Table (%)'!$B101,AllPublicationData!$B:$B,'Publication Table (%)'!$C$4,AllPublicationData!$D:$D,'Publication Table (%)'!O$7)/
SUMIFS(AllPublicationData!$E:$E,AllPublicationData!$A:$A,'Publication Table (%)'!$B101,AllPublicationData!$B:$B,'Publication Table (%)'!$C$4,AllPublicationData!$D:$D,'Publication Table (%)'!O$7),
SUMIFS(AllPublicationData!$F:$F,AllPublicationData!$A:$A,'Publication Table (%)'!$B101,AllPublicationData!$B:$B,'Publication Table (%)'!O$7)/
SUMIFS(AllPublicationData!$E:$E,AllPublicationData!$A:$A,'Publication Table (%)'!$B101,AllPublicationData!$B:$B,'Publication Table (%)'!O$7)),
IF('Publication Table (%)'!$C$5="Operations cancelled by patient",
IFERROR(SUMIFS(AllPublicationData!$G:$G,AllPublicationData!$A:$A,'Publication Table (%)'!$B101,AllPublicationData!$B:$B,'Publication Table (%)'!$C$4,AllPublicationData!$D:$D,'Publication Table (%)'!O$7)/
SUMIFS(AllPublicationData!$E:$E,AllPublicationData!$A:$A,'Publication Table (%)'!$B101,AllPublicationData!$B:$B,'Publication Table (%)'!$C$4,AllPublicationData!$D:$D,'Publication Table (%)'!O$7),
SUMIFS(AllPublicationData!$G:$G,AllPublicationData!$A:$A,'Publication Table (%)'!$B101,AllPublicationData!$B:$B,'Publication Table (%)'!O$7)/
SUMIFS(AllPublicationData!$E:$E,AllPublicationData!$A:$A,'Publication Table (%)'!$B101,AllPublicationData!$B:$B,'Publication Table (%)'!O$7)),
IF('Publication Table (%)'!$C$5="Operations cancelled for clinical reasons",
IFERROR(SUMIFS(AllPublicationData!$H:$H,AllPublicationData!$A:$A,'Publication Table (%)'!$B101,AllPublicationData!$B:$B,'Publication Table (%)'!$C$4,AllPublicationData!$D:$D,'Publication Table (%)'!O$7)/
SUMIFS(AllPublicationData!$E:$E,AllPublicationData!$A:$A,'Publication Table (%)'!$B101,AllPublicationData!$B:$B,'Publication Table (%)'!$C$4,AllPublicationData!$D:$D,'Publication Table (%)'!O$7),
SUMIFS(AllPublicationData!$H:$H,AllPublicationData!$A:$A,'Publication Table (%)'!$B101,AllPublicationData!$B:$B,'Publication Table (%)'!O$7)/
SUMIFS(AllPublicationData!$E:$E,AllPublicationData!$A:$A,'Publication Table (%)'!$B101,AllPublicationData!$B:$B,'Publication Table (%)'!O$7)),
IF('Publication Table (%)'!$C$5="Operations cancelled for non-clinical/capacity reasons",
IFERROR(SUMIFS(AllPublicationData!$I:$I,AllPublicationData!$A:$A,'Publication Table (%)'!$B101,AllPublicationData!$B:$B,'Publication Table (%)'!$C$4,AllPublicationData!$D:$D,'Publication Table (%)'!O$7)/
SUMIFS(AllPublicationData!$E:$E,AllPublicationData!$A:$A,'Publication Table (%)'!$B101,AllPublicationData!$B:$B,'Publication Table (%)'!$C$4,AllPublicationData!$D:$D,'Publication Table (%)'!O$7),
SUMIFS(AllPublicationData!$I:$I,AllPublicationData!$A:$A,'Publication Table (%)'!$B101,AllPublicationData!$B:$B,'Publication Table (%)'!O$7)/
SUMIFS(AllPublicationData!$E:$E,AllPublicationData!$A:$A,'Publication Table (%)'!$B101,AllPublicationData!$B:$B,'Publication Table (%)'!O$7)),
IF('Publication Table (%)'!$C$5="Cancellations for other reasons",
IFERROR(SUMIFS(AllPublicationData!$J:$J,AllPublicationData!$A:$A,'Publication Table (%)'!$B101,AllPublicationData!$B:$B,'Publication Table (%)'!$C$4,AllPublicationData!$D:$D,'Publication Table (%)'!O$7)/
SUMIFS(AllPublicationData!$E:$E,AllPublicationData!$A:$A,'Publication Table (%)'!$B101,AllPublicationData!$B:$B,'Publication Table (%)'!$C$4,AllPublicationData!$D:$D,'Publication Table (%)'!O$7),
SUMIFS(AllPublicationData!$J:$J,AllPublicationData!$A:$A,'Publication Table (%)'!$B101,AllPublicationData!$B:$B,'Publication Table (%)'!O$7)/
SUMIFS(AllPublicationData!$E:$E,AllPublicationData!$A:$A,'Publication Table (%)'!$B101,AllPublicationData!$B:$B,'Publication Table (%)'!O$7)))))))</f>
        <v>9.6308479532163746E-2</v>
      </c>
      <c r="P101" s="96">
        <f>IF('Publication Table (%)'!$C$5="All Cancelled Operations",
IFERROR(SUMIFS(AllPublicationData!$F:$F,AllPublicationData!$A:$A,'Publication Table (%)'!$B101,AllPublicationData!$B:$B,'Publication Table (%)'!$C$4,AllPublicationData!$D:$D,'Publication Table (%)'!P$7)/
SUMIFS(AllPublicationData!$E:$E,AllPublicationData!$A:$A,'Publication Table (%)'!$B101,AllPublicationData!$B:$B,'Publication Table (%)'!$C$4,AllPublicationData!$D:$D,'Publication Table (%)'!P$7),
SUMIFS(AllPublicationData!$F:$F,AllPublicationData!$A:$A,'Publication Table (%)'!$B101,AllPublicationData!$B:$B,'Publication Table (%)'!P$7)/
SUMIFS(AllPublicationData!$E:$E,AllPublicationData!$A:$A,'Publication Table (%)'!$B101,AllPublicationData!$B:$B,'Publication Table (%)'!P$7)),
IF('Publication Table (%)'!$C$5="Operations cancelled by patient",
IFERROR(SUMIFS(AllPublicationData!$G:$G,AllPublicationData!$A:$A,'Publication Table (%)'!$B101,AllPublicationData!$B:$B,'Publication Table (%)'!$C$4,AllPublicationData!$D:$D,'Publication Table (%)'!P$7)/
SUMIFS(AllPublicationData!$E:$E,AllPublicationData!$A:$A,'Publication Table (%)'!$B101,AllPublicationData!$B:$B,'Publication Table (%)'!$C$4,AllPublicationData!$D:$D,'Publication Table (%)'!P$7),
SUMIFS(AllPublicationData!$G:$G,AllPublicationData!$A:$A,'Publication Table (%)'!$B101,AllPublicationData!$B:$B,'Publication Table (%)'!P$7)/
SUMIFS(AllPublicationData!$E:$E,AllPublicationData!$A:$A,'Publication Table (%)'!$B101,AllPublicationData!$B:$B,'Publication Table (%)'!P$7)),
IF('Publication Table (%)'!$C$5="Operations cancelled for clinical reasons",
IFERROR(SUMIFS(AllPublicationData!$H:$H,AllPublicationData!$A:$A,'Publication Table (%)'!$B101,AllPublicationData!$B:$B,'Publication Table (%)'!$C$4,AllPublicationData!$D:$D,'Publication Table (%)'!P$7)/
SUMIFS(AllPublicationData!$E:$E,AllPublicationData!$A:$A,'Publication Table (%)'!$B101,AllPublicationData!$B:$B,'Publication Table (%)'!$C$4,AllPublicationData!$D:$D,'Publication Table (%)'!P$7),
SUMIFS(AllPublicationData!$H:$H,AllPublicationData!$A:$A,'Publication Table (%)'!$B101,AllPublicationData!$B:$B,'Publication Table (%)'!P$7)/
SUMIFS(AllPublicationData!$E:$E,AllPublicationData!$A:$A,'Publication Table (%)'!$B101,AllPublicationData!$B:$B,'Publication Table (%)'!P$7)),
IF('Publication Table (%)'!$C$5="Operations cancelled for non-clinical/capacity reasons",
IFERROR(SUMIFS(AllPublicationData!$I:$I,AllPublicationData!$A:$A,'Publication Table (%)'!$B101,AllPublicationData!$B:$B,'Publication Table (%)'!$C$4,AllPublicationData!$D:$D,'Publication Table (%)'!P$7)/
SUMIFS(AllPublicationData!$E:$E,AllPublicationData!$A:$A,'Publication Table (%)'!$B101,AllPublicationData!$B:$B,'Publication Table (%)'!$C$4,AllPublicationData!$D:$D,'Publication Table (%)'!P$7),
SUMIFS(AllPublicationData!$I:$I,AllPublicationData!$A:$A,'Publication Table (%)'!$B101,AllPublicationData!$B:$B,'Publication Table (%)'!P$7)/
SUMIFS(AllPublicationData!$E:$E,AllPublicationData!$A:$A,'Publication Table (%)'!$B101,AllPublicationData!$B:$B,'Publication Table (%)'!P$7)),
IF('Publication Table (%)'!$C$5="Cancellations for other reasons",
IFERROR(SUMIFS(AllPublicationData!$J:$J,AllPublicationData!$A:$A,'Publication Table (%)'!$B101,AllPublicationData!$B:$B,'Publication Table (%)'!$C$4,AllPublicationData!$D:$D,'Publication Table (%)'!P$7)/
SUMIFS(AllPublicationData!$E:$E,AllPublicationData!$A:$A,'Publication Table (%)'!$B101,AllPublicationData!$B:$B,'Publication Table (%)'!$C$4,AllPublicationData!$D:$D,'Publication Table (%)'!P$7),
SUMIFS(AllPublicationData!$J:$J,AllPublicationData!$A:$A,'Publication Table (%)'!$B101,AllPublicationData!$B:$B,'Publication Table (%)'!P$7)/
SUMIFS(AllPublicationData!$E:$E,AllPublicationData!$A:$A,'Publication Table (%)'!$B101,AllPublicationData!$B:$B,'Publication Table (%)'!P$7)))))))</f>
        <v>6.5989847715736044E-2</v>
      </c>
      <c r="Q101" s="96">
        <f>IF('Publication Table (%)'!$C$5="All Cancelled Operations",
IFERROR(SUMIFS(AllPublicationData!$F:$F,AllPublicationData!$A:$A,'Publication Table (%)'!$B101,AllPublicationData!$B:$B,'Publication Table (%)'!$C$4,AllPublicationData!$D:$D,'Publication Table (%)'!Q$7)/
SUMIFS(AllPublicationData!$E:$E,AllPublicationData!$A:$A,'Publication Table (%)'!$B101,AllPublicationData!$B:$B,'Publication Table (%)'!$C$4,AllPublicationData!$D:$D,'Publication Table (%)'!Q$7),
SUMIFS(AllPublicationData!$F:$F,AllPublicationData!$A:$A,'Publication Table (%)'!$B101,AllPublicationData!$B:$B,'Publication Table (%)'!Q$7)/
SUMIFS(AllPublicationData!$E:$E,AllPublicationData!$A:$A,'Publication Table (%)'!$B101,AllPublicationData!$B:$B,'Publication Table (%)'!Q$7)),
IF('Publication Table (%)'!$C$5="Operations cancelled by patient",
IFERROR(SUMIFS(AllPublicationData!$G:$G,AllPublicationData!$A:$A,'Publication Table (%)'!$B101,AllPublicationData!$B:$B,'Publication Table (%)'!$C$4,AllPublicationData!$D:$D,'Publication Table (%)'!Q$7)/
SUMIFS(AllPublicationData!$E:$E,AllPublicationData!$A:$A,'Publication Table (%)'!$B101,AllPublicationData!$B:$B,'Publication Table (%)'!$C$4,AllPublicationData!$D:$D,'Publication Table (%)'!Q$7),
SUMIFS(AllPublicationData!$G:$G,AllPublicationData!$A:$A,'Publication Table (%)'!$B101,AllPublicationData!$B:$B,'Publication Table (%)'!Q$7)/
SUMIFS(AllPublicationData!$E:$E,AllPublicationData!$A:$A,'Publication Table (%)'!$B101,AllPublicationData!$B:$B,'Publication Table (%)'!Q$7)),
IF('Publication Table (%)'!$C$5="Operations cancelled for clinical reasons",
IFERROR(SUMIFS(AllPublicationData!$H:$H,AllPublicationData!$A:$A,'Publication Table (%)'!$B101,AllPublicationData!$B:$B,'Publication Table (%)'!$C$4,AllPublicationData!$D:$D,'Publication Table (%)'!Q$7)/
SUMIFS(AllPublicationData!$E:$E,AllPublicationData!$A:$A,'Publication Table (%)'!$B101,AllPublicationData!$B:$B,'Publication Table (%)'!$C$4,AllPublicationData!$D:$D,'Publication Table (%)'!Q$7),
SUMIFS(AllPublicationData!$H:$H,AllPublicationData!$A:$A,'Publication Table (%)'!$B101,AllPublicationData!$B:$B,'Publication Table (%)'!Q$7)/
SUMIFS(AllPublicationData!$E:$E,AllPublicationData!$A:$A,'Publication Table (%)'!$B101,AllPublicationData!$B:$B,'Publication Table (%)'!Q$7)),
IF('Publication Table (%)'!$C$5="Operations cancelled for non-clinical/capacity reasons",
IFERROR(SUMIFS(AllPublicationData!$I:$I,AllPublicationData!$A:$A,'Publication Table (%)'!$B101,AllPublicationData!$B:$B,'Publication Table (%)'!$C$4,AllPublicationData!$D:$D,'Publication Table (%)'!Q$7)/
SUMIFS(AllPublicationData!$E:$E,AllPublicationData!$A:$A,'Publication Table (%)'!$B101,AllPublicationData!$B:$B,'Publication Table (%)'!$C$4,AllPublicationData!$D:$D,'Publication Table (%)'!Q$7),
SUMIFS(AllPublicationData!$I:$I,AllPublicationData!$A:$A,'Publication Table (%)'!$B101,AllPublicationData!$B:$B,'Publication Table (%)'!Q$7)/
SUMIFS(AllPublicationData!$E:$E,AllPublicationData!$A:$A,'Publication Table (%)'!$B101,AllPublicationData!$B:$B,'Publication Table (%)'!Q$7)),
IF('Publication Table (%)'!$C$5="Cancellations for other reasons",
IFERROR(SUMIFS(AllPublicationData!$J:$J,AllPublicationData!$A:$A,'Publication Table (%)'!$B101,AllPublicationData!$B:$B,'Publication Table (%)'!$C$4,AllPublicationData!$D:$D,'Publication Table (%)'!Q$7)/
SUMIFS(AllPublicationData!$E:$E,AllPublicationData!$A:$A,'Publication Table (%)'!$B101,AllPublicationData!$B:$B,'Publication Table (%)'!$C$4,AllPublicationData!$D:$D,'Publication Table (%)'!Q$7),
SUMIFS(AllPublicationData!$J:$J,AllPublicationData!$A:$A,'Publication Table (%)'!$B101,AllPublicationData!$B:$B,'Publication Table (%)'!Q$7)/
SUMIFS(AllPublicationData!$E:$E,AllPublicationData!$A:$A,'Publication Table (%)'!$B101,AllPublicationData!$B:$B,'Publication Table (%)'!Q$7)))))))</f>
        <v>0.06</v>
      </c>
      <c r="R101" s="96">
        <f>IF('Publication Table (%)'!$C$5="All Cancelled Operations",
IFERROR(SUMIFS(AllPublicationData!$F:$F,AllPublicationData!$A:$A,'Publication Table (%)'!$B101,AllPublicationData!$B:$B,'Publication Table (%)'!$C$4,AllPublicationData!$D:$D,'Publication Table (%)'!R$7)/
SUMIFS(AllPublicationData!$E:$E,AllPublicationData!$A:$A,'Publication Table (%)'!$B101,AllPublicationData!$B:$B,'Publication Table (%)'!$C$4,AllPublicationData!$D:$D,'Publication Table (%)'!R$7),
SUMIFS(AllPublicationData!$F:$F,AllPublicationData!$A:$A,'Publication Table (%)'!$B101,AllPublicationData!$B:$B,'Publication Table (%)'!R$7)/
SUMIFS(AllPublicationData!$E:$E,AllPublicationData!$A:$A,'Publication Table (%)'!$B101,AllPublicationData!$B:$B,'Publication Table (%)'!R$7)),
IF('Publication Table (%)'!$C$5="Operations cancelled by patient",
IFERROR(SUMIFS(AllPublicationData!$G:$G,AllPublicationData!$A:$A,'Publication Table (%)'!$B101,AllPublicationData!$B:$B,'Publication Table (%)'!$C$4,AllPublicationData!$D:$D,'Publication Table (%)'!R$7)/
SUMIFS(AllPublicationData!$E:$E,AllPublicationData!$A:$A,'Publication Table (%)'!$B101,AllPublicationData!$B:$B,'Publication Table (%)'!$C$4,AllPublicationData!$D:$D,'Publication Table (%)'!R$7),
SUMIFS(AllPublicationData!$G:$G,AllPublicationData!$A:$A,'Publication Table (%)'!$B101,AllPublicationData!$B:$B,'Publication Table (%)'!R$7)/
SUMIFS(AllPublicationData!$E:$E,AllPublicationData!$A:$A,'Publication Table (%)'!$B101,AllPublicationData!$B:$B,'Publication Table (%)'!R$7)),
IF('Publication Table (%)'!$C$5="Operations cancelled for clinical reasons",
IFERROR(SUMIFS(AllPublicationData!$H:$H,AllPublicationData!$A:$A,'Publication Table (%)'!$B101,AllPublicationData!$B:$B,'Publication Table (%)'!$C$4,AllPublicationData!$D:$D,'Publication Table (%)'!R$7)/
SUMIFS(AllPublicationData!$E:$E,AllPublicationData!$A:$A,'Publication Table (%)'!$B101,AllPublicationData!$B:$B,'Publication Table (%)'!$C$4,AllPublicationData!$D:$D,'Publication Table (%)'!R$7),
SUMIFS(AllPublicationData!$H:$H,AllPublicationData!$A:$A,'Publication Table (%)'!$B101,AllPublicationData!$B:$B,'Publication Table (%)'!R$7)/
SUMIFS(AllPublicationData!$E:$E,AllPublicationData!$A:$A,'Publication Table (%)'!$B101,AllPublicationData!$B:$B,'Publication Table (%)'!R$7)),
IF('Publication Table (%)'!$C$5="Operations cancelled for non-clinical/capacity reasons",
IFERROR(SUMIFS(AllPublicationData!$I:$I,AllPublicationData!$A:$A,'Publication Table (%)'!$B101,AllPublicationData!$B:$B,'Publication Table (%)'!$C$4,AllPublicationData!$D:$D,'Publication Table (%)'!R$7)/
SUMIFS(AllPublicationData!$E:$E,AllPublicationData!$A:$A,'Publication Table (%)'!$B101,AllPublicationData!$B:$B,'Publication Table (%)'!$C$4,AllPublicationData!$D:$D,'Publication Table (%)'!R$7),
SUMIFS(AllPublicationData!$I:$I,AllPublicationData!$A:$A,'Publication Table (%)'!$B101,AllPublicationData!$B:$B,'Publication Table (%)'!R$7)/
SUMIFS(AllPublicationData!$E:$E,AllPublicationData!$A:$A,'Publication Table (%)'!$B101,AllPublicationData!$B:$B,'Publication Table (%)'!R$7)),
IF('Publication Table (%)'!$C$5="Cancellations for other reasons",
IFERROR(SUMIFS(AllPublicationData!$J:$J,AllPublicationData!$A:$A,'Publication Table (%)'!$B101,AllPublicationData!$B:$B,'Publication Table (%)'!$C$4,AllPublicationData!$D:$D,'Publication Table (%)'!R$7)/
SUMIFS(AllPublicationData!$E:$E,AllPublicationData!$A:$A,'Publication Table (%)'!$B101,AllPublicationData!$B:$B,'Publication Table (%)'!$C$4,AllPublicationData!$D:$D,'Publication Table (%)'!R$7),
SUMIFS(AllPublicationData!$J:$J,AllPublicationData!$A:$A,'Publication Table (%)'!$B101,AllPublicationData!$B:$B,'Publication Table (%)'!R$7)/
SUMIFS(AllPublicationData!$E:$E,AllPublicationData!$A:$A,'Publication Table (%)'!$B101,AllPublicationData!$B:$B,'Publication Table (%)'!R$7)))))))</f>
        <v>0.10667720268668511</v>
      </c>
      <c r="S101" s="96">
        <f>IF('Publication Table (%)'!$C$5="All Cancelled Operations",
IFERROR(SUMIFS(AllPublicationData!$F:$F,AllPublicationData!$A:$A,'Publication Table (%)'!$B101,AllPublicationData!$B:$B,'Publication Table (%)'!$C$4,AllPublicationData!$D:$D,'Publication Table (%)'!S$7)/
SUMIFS(AllPublicationData!$E:$E,AllPublicationData!$A:$A,'Publication Table (%)'!$B101,AllPublicationData!$B:$B,'Publication Table (%)'!$C$4,AllPublicationData!$D:$D,'Publication Table (%)'!S$7),
SUMIFS(AllPublicationData!$F:$F,AllPublicationData!$A:$A,'Publication Table (%)'!$B101,AllPublicationData!$B:$B,'Publication Table (%)'!S$7)/
SUMIFS(AllPublicationData!$E:$E,AllPublicationData!$A:$A,'Publication Table (%)'!$B101,AllPublicationData!$B:$B,'Publication Table (%)'!S$7)),
IF('Publication Table (%)'!$C$5="Operations cancelled by patient",
IFERROR(SUMIFS(AllPublicationData!$G:$G,AllPublicationData!$A:$A,'Publication Table (%)'!$B101,AllPublicationData!$B:$B,'Publication Table (%)'!$C$4,AllPublicationData!$D:$D,'Publication Table (%)'!S$7)/
SUMIFS(AllPublicationData!$E:$E,AllPublicationData!$A:$A,'Publication Table (%)'!$B101,AllPublicationData!$B:$B,'Publication Table (%)'!$C$4,AllPublicationData!$D:$D,'Publication Table (%)'!S$7),
SUMIFS(AllPublicationData!$G:$G,AllPublicationData!$A:$A,'Publication Table (%)'!$B101,AllPublicationData!$B:$B,'Publication Table (%)'!S$7)/
SUMIFS(AllPublicationData!$E:$E,AllPublicationData!$A:$A,'Publication Table (%)'!$B101,AllPublicationData!$B:$B,'Publication Table (%)'!S$7)),
IF('Publication Table (%)'!$C$5="Operations cancelled for clinical reasons",
IFERROR(SUMIFS(AllPublicationData!$H:$H,AllPublicationData!$A:$A,'Publication Table (%)'!$B101,AllPublicationData!$B:$B,'Publication Table (%)'!$C$4,AllPublicationData!$D:$D,'Publication Table (%)'!S$7)/
SUMIFS(AllPublicationData!$E:$E,AllPublicationData!$A:$A,'Publication Table (%)'!$B101,AllPublicationData!$B:$B,'Publication Table (%)'!$C$4,AllPublicationData!$D:$D,'Publication Table (%)'!S$7),
SUMIFS(AllPublicationData!$H:$H,AllPublicationData!$A:$A,'Publication Table (%)'!$B101,AllPublicationData!$B:$B,'Publication Table (%)'!S$7)/
SUMIFS(AllPublicationData!$E:$E,AllPublicationData!$A:$A,'Publication Table (%)'!$B101,AllPublicationData!$B:$B,'Publication Table (%)'!S$7)),
IF('Publication Table (%)'!$C$5="Operations cancelled for non-clinical/capacity reasons",
IFERROR(SUMIFS(AllPublicationData!$I:$I,AllPublicationData!$A:$A,'Publication Table (%)'!$B101,AllPublicationData!$B:$B,'Publication Table (%)'!$C$4,AllPublicationData!$D:$D,'Publication Table (%)'!S$7)/
SUMIFS(AllPublicationData!$E:$E,AllPublicationData!$A:$A,'Publication Table (%)'!$B101,AllPublicationData!$B:$B,'Publication Table (%)'!$C$4,AllPublicationData!$D:$D,'Publication Table (%)'!S$7),
SUMIFS(AllPublicationData!$I:$I,AllPublicationData!$A:$A,'Publication Table (%)'!$B101,AllPublicationData!$B:$B,'Publication Table (%)'!S$7)/
SUMIFS(AllPublicationData!$E:$E,AllPublicationData!$A:$A,'Publication Table (%)'!$B101,AllPublicationData!$B:$B,'Publication Table (%)'!S$7)),
IF('Publication Table (%)'!$C$5="Cancellations for other reasons",
IFERROR(SUMIFS(AllPublicationData!$J:$J,AllPublicationData!$A:$A,'Publication Table (%)'!$B101,AllPublicationData!$B:$B,'Publication Table (%)'!$C$4,AllPublicationData!$D:$D,'Publication Table (%)'!S$7)/
SUMIFS(AllPublicationData!$E:$E,AllPublicationData!$A:$A,'Publication Table (%)'!$B101,AllPublicationData!$B:$B,'Publication Table (%)'!$C$4,AllPublicationData!$D:$D,'Publication Table (%)'!S$7),
SUMIFS(AllPublicationData!$J:$J,AllPublicationData!$A:$A,'Publication Table (%)'!$B101,AllPublicationData!$B:$B,'Publication Table (%)'!S$7)/
SUMIFS(AllPublicationData!$E:$E,AllPublicationData!$A:$A,'Publication Table (%)'!$B101,AllPublicationData!$B:$B,'Publication Table (%)'!S$7)))))))</f>
        <v>0.125</v>
      </c>
    </row>
    <row r="102" spans="2:19" x14ac:dyDescent="0.35">
      <c r="B102" s="89">
        <v>42552</v>
      </c>
      <c r="C102" s="112">
        <f>IF('Publication Table (%)'!$C$5="All Cancelled Operations",
SUMIFS(AllPublicationData!$F:$F,AllPublicationData!$A:$A,'Publication Table (%)'!$B102,AllPublicationData!$B:$B,'Publication Table (%)'!$C$4),
IF('Publication Table (%)'!$C$5="Operations cancelled by patient",
SUMIFS(AllPublicationData!$G:$G,AllPublicationData!$A:$A,'Publication Table (%)'!$B102,AllPublicationData!$B:$B,'Publication Table (%)'!$C$4),
IF('Publication Table (%)'!$C$5="Operations cancelled for clinical reasons",
SUMIFS(AllPublicationData!$H:$H,AllPublicationData!$A:$A,'Publication Table (%)'!$B102,AllPublicationData!$B:$B,'Publication Table (%)'!$C$4),
IF('Publication Table (%)'!$C$5="Operations cancelled for non-clinical/capacity reasons",
SUMIFS(AllPublicationData!$I:$I,AllPublicationData!$A:$A,'Publication Table (%)'!$B102,AllPublicationData!$B:$B,'Publication Table (%)'!$C$4),
IF('Publication Table (%)'!$C$5="Cancellations for other reasons",
SUMIFS(AllPublicationData!$J:$J,AllPublicationData!$A:$A,'Publication Table (%)'!$B102,AllPublicationData!$B:$B,'Publication Table (%)'!$C$4))))))+
IF(AND($C$4="NHS Scotland",$C$5="All Cancelled Operations"),
SUMIFS(AllPublicationData!$F:$F,AllPublicationData!$A:$A,'Publication Table (%)'!$B102),
IF(AND($C$4="NHS Scotland",$C$5="Operations cancelled by patient"),
SUMIFS(AllPublicationData!$G:$G,AllPublicationData!$A:$A,'Publication Table (%)'!$B102),
IF(AND($C$4="NHS Scotland",$C$5="Operations cancelled for clinical reasons"),
SUMIFS(AllPublicationData!$H:$H,AllPublicationData!$A:$A,'Publication Table (%)'!$B102),
IF(AND($C$4="NHS Scotland",$C$5="Operations cancelled for non-clinical/capacity reasons"),
SUMIFS(AllPublicationData!$I:$I,AllPublicationData!$A:$A,'Publication Table (%)'!$B102),
IF(AND($C$4="NHS Scotland",$C$5="Cancellations for other reasons"),
SUMIFS(AllPublicationData!$J:$J,AllPublicationData!$A:$A,'Publication Table (%)'!$B102))))))</f>
        <v>2318</v>
      </c>
      <c r="D102" s="110">
        <f>IF(AND('Publication Table (%)'!$C$5="All Cancelled Operations",$C$4&lt;&gt;"NHS Scotland"),
IFERROR(SUMIFS(AllPublicationData!$F:$F,AllPublicationData!$A:$A,'Publication Table (%)'!$B102,AllPublicationData!$B:$B,'Publication Table (%)'!$C$4,AllPublicationData!$D:$D,'Publication Table (%)'!D$7)/
SUMIFS(AllPublicationData!$E:$E,AllPublicationData!$A:$A,'Publication Table (%)'!$B102,AllPublicationData!$B:$B,'Publication Table (%)'!$C$4,AllPublicationData!$D:$D,'Publication Table (%)'!D$7),
SUMIFS(AllPublicationData!$F:$F,AllPublicationData!$A:$A,'Publication Table (%)'!$B102,AllPublicationData!$B:$B,'Publication Table (%)'!D$7)/
SUMIFS(AllPublicationData!$E:$E,AllPublicationData!$A:$A,'Publication Table (%)'!$B102,AllPublicationData!$B:$B,'Publication Table (%)'!D$7)),
IF(AND('Publication Table (%)'!$C$5="Operations cancelled by patient",$C$4&lt;&gt;"NHS Scotland"),
IFERROR(SUMIFS(AllPublicationData!$G:$G,AllPublicationData!$A:$A,'Publication Table (%)'!$B102,AllPublicationData!$B:$B,'Publication Table (%)'!$C$4,AllPublicationData!$D:$D,'Publication Table (%)'!D$7)/
SUMIFS(AllPublicationData!$E:$E,AllPublicationData!$A:$A,'Publication Table (%)'!$B102,AllPublicationData!$B:$B,'Publication Table (%)'!$C$4,AllPublicationData!$D:$D,'Publication Table (%)'!D$7),
SUMIFS(AllPublicationData!$G:$G,AllPublicationData!$A:$A,'Publication Table (%)'!$B102,AllPublicationData!$B:$B,'Publication Table (%)'!D$7)/
SUMIFS(AllPublicationData!$E:$E,AllPublicationData!$A:$A,'Publication Table (%)'!$B102,AllPublicationData!$B:$B,'Publication Table (%)'!D$7)),
IF(AND('Publication Table (%)'!$C$5="Operations cancelled for clinical reasons",$C$4&lt;&gt;"NHS Scotland"),
IFERROR(SUMIFS(AllPublicationData!$H:$H,AllPublicationData!$A:$A,'Publication Table (%)'!$B102,AllPublicationData!$B:$B,'Publication Table (%)'!$C$4,AllPublicationData!$D:$D,'Publication Table (%)'!D$7)/
SUMIFS(AllPublicationData!$E:$E,AllPublicationData!$A:$A,'Publication Table (%)'!$B102,AllPublicationData!$B:$B,'Publication Table (%)'!$C$4,AllPublicationData!$D:$D,'Publication Table (%)'!D$7),
SUMIFS(AllPublicationData!$H:$H,AllPublicationData!$A:$A,'Publication Table (%)'!$B102,AllPublicationData!$B:$B,'Publication Table (%)'!D$7)/
SUMIFS(AllPublicationData!$E:$E,AllPublicationData!$A:$A,'Publication Table (%)'!$B102,AllPublicationData!$B:$B,'Publication Table (%)'!D$7)),
IF(AND('Publication Table (%)'!$C$5="Operations cancelled for non-clinical/capacity reasons",$C$4&lt;&gt;"NHS Scotland"),
IFERROR(SUMIFS(AllPublicationData!$I:$I,AllPublicationData!$A:$A,'Publication Table (%)'!$B102,AllPublicationData!$B:$B,'Publication Table (%)'!$C$4,AllPublicationData!$D:$D,'Publication Table (%)'!D$7)/
SUMIFS(AllPublicationData!$E:$E,AllPublicationData!$A:$A,'Publication Table (%)'!$B102,AllPublicationData!$B:$B,'Publication Table (%)'!$C$4,AllPublicationData!$D:$D,'Publication Table (%)'!D$7),
SUMIFS(AllPublicationData!$I:$I,AllPublicationData!$A:$A,'Publication Table (%)'!$B102,AllPublicationData!$B:$B,'Publication Table (%)'!D$7)/
SUMIFS(AllPublicationData!$E:$E,AllPublicationData!$A:$A,'Publication Table (%)'!$B102,AllPublicationData!$B:$B,'Publication Table (%)'!D$7)),
IF(AND('Publication Table (%)'!$C$5="Cancellations for other reasons",$C$4&lt;&gt;"NHS Scotland"),
IFERROR(SUMIFS(AllPublicationData!$J:$J,AllPublicationData!$A:$A,'Publication Table (%)'!$B102,AllPublicationData!$B:$B,'Publication Table (%)'!$C$4,AllPublicationData!$D:$D,'Publication Table (%)'!D$7)/
SUMIFS(AllPublicationData!$E:$E,AllPublicationData!$A:$A,'Publication Table (%)'!$B102,AllPublicationData!$B:$B,'Publication Table (%)'!$C$4,AllPublicationData!$D:$D,'Publication Table (%)'!D$7),
SUMIFS(AllPublicationData!$J:$J,AllPublicationData!$A:$A,'Publication Table (%)'!$B102,AllPublicationData!$B:$B,'Publication Table (%)'!D$7)/
SUMIFS(AllPublicationData!$E:$E,AllPublicationData!$A:$A,'Publication Table (%)'!$B102,AllPublicationData!$B:$B,'Publication Table (%)'!D$7)),
IF(AND($C$4="NHS Scotland",$C$5="All Cancelled Operations"),
SUMIFS(AllPublicationData!$F:$F,AllPublicationData!$A:$A,'Publication Table'!$B102)/
SUMIFS(AllPublicationData!$E:$E,AllPublicationData!$A:$A,'Publication Table'!$B102),
IF(AND($C$4="NHS Scotland",$C$5="Operations cancelled by patient"),
SUMIFS(AllPublicationData!$G:$G,AllPublicationData!$A:$A,'Publication Table'!$B102)/
SUMIFS(AllPublicationData!$E:$E,AllPublicationData!$A:$A,'Publication Table'!$B102),
IF(AND($C$4="NHS Scotland",$C$5="Operations cancelled for clinical reasons"),
SUMIFS(AllPublicationData!$H:$H,AllPublicationData!$A:$A,'Publication Table'!$B102)/
SUMIFS(AllPublicationData!$E:$E,AllPublicationData!$A:$A,'Publication Table'!$B102),
IF(AND($C$4="NHS Scotland",$C$5="Operations cancelled for non-clinical/capacity reasons"),
SUMIFS(AllPublicationData!$I:$I,AllPublicationData!$A:$A,'Publication Table'!$B102)/
SUMIFS(AllPublicationData!$E:$E,AllPublicationData!$A:$A,'Publication Table'!$B102),
IF(AND($C$4="NHS Scotland",$C$5="Cancellations for other reasons"),
SUMIFS(AllPublicationData!$J:$J,AllPublicationData!$A:$A,'Publication Table'!$B102)/
SUMIFS(AllPublicationData!$E:$E,AllPublicationData!$A:$A,'Publication Table'!$B102)))))))))))</f>
        <v>8.9092166961334457E-2</v>
      </c>
      <c r="E102" s="96">
        <f>IF('Publication Table (%)'!$C$5="All Cancelled Operations",
IFERROR(SUMIFS(AllPublicationData!$F:$F,AllPublicationData!$A:$A,'Publication Table (%)'!$B102,AllPublicationData!$B:$B,'Publication Table (%)'!$C$4,AllPublicationData!$D:$D,'Publication Table (%)'!E$7)/
SUMIFS(AllPublicationData!$E:$E,AllPublicationData!$A:$A,'Publication Table (%)'!$B102,AllPublicationData!$B:$B,'Publication Table (%)'!$C$4,AllPublicationData!$D:$D,'Publication Table (%)'!E$7),
SUMIFS(AllPublicationData!$F:$F,AllPublicationData!$A:$A,'Publication Table (%)'!$B102,AllPublicationData!$B:$B,'Publication Table (%)'!E$7)/
SUMIFS(AllPublicationData!$E:$E,AllPublicationData!$A:$A,'Publication Table (%)'!$B102,AllPublicationData!$B:$B,'Publication Table (%)'!E$7)),
IF('Publication Table (%)'!$C$5="Operations cancelled by patient",
IFERROR(SUMIFS(AllPublicationData!$G:$G,AllPublicationData!$A:$A,'Publication Table (%)'!$B102,AllPublicationData!$B:$B,'Publication Table (%)'!$C$4,AllPublicationData!$D:$D,'Publication Table (%)'!E$7)/
SUMIFS(AllPublicationData!$E:$E,AllPublicationData!$A:$A,'Publication Table (%)'!$B102,AllPublicationData!$B:$B,'Publication Table (%)'!$C$4,AllPublicationData!$D:$D,'Publication Table (%)'!E$7),
SUMIFS(AllPublicationData!$G:$G,AllPublicationData!$A:$A,'Publication Table (%)'!$B102,AllPublicationData!$B:$B,'Publication Table (%)'!E$7)/
SUMIFS(AllPublicationData!$E:$E,AllPublicationData!$A:$A,'Publication Table (%)'!$B102,AllPublicationData!$B:$B,'Publication Table (%)'!E$7)),
IF('Publication Table (%)'!$C$5="Operations cancelled for clinical reasons",
IFERROR(SUMIFS(AllPublicationData!$H:$H,AllPublicationData!$A:$A,'Publication Table (%)'!$B102,AllPublicationData!$B:$B,'Publication Table (%)'!$C$4,AllPublicationData!$D:$D,'Publication Table (%)'!E$7)/
SUMIFS(AllPublicationData!$E:$E,AllPublicationData!$A:$A,'Publication Table (%)'!$B102,AllPublicationData!$B:$B,'Publication Table (%)'!$C$4,AllPublicationData!$D:$D,'Publication Table (%)'!E$7),
SUMIFS(AllPublicationData!$H:$H,AllPublicationData!$A:$A,'Publication Table (%)'!$B102,AllPublicationData!$B:$B,'Publication Table (%)'!E$7)/
SUMIFS(AllPublicationData!$E:$E,AllPublicationData!$A:$A,'Publication Table (%)'!$B102,AllPublicationData!$B:$B,'Publication Table (%)'!E$7)),
IF('Publication Table (%)'!$C$5="Operations cancelled for non-clinical/capacity reasons",
IFERROR(SUMIFS(AllPublicationData!$I:$I,AllPublicationData!$A:$A,'Publication Table (%)'!$B102,AllPublicationData!$B:$B,'Publication Table (%)'!$C$4,AllPublicationData!$D:$D,'Publication Table (%)'!E$7)/
SUMIFS(AllPublicationData!$E:$E,AllPublicationData!$A:$A,'Publication Table (%)'!$B102,AllPublicationData!$B:$B,'Publication Table (%)'!$C$4,AllPublicationData!$D:$D,'Publication Table (%)'!E$7),
SUMIFS(AllPublicationData!$I:$I,AllPublicationData!$A:$A,'Publication Table (%)'!$B102,AllPublicationData!$B:$B,'Publication Table (%)'!E$7)/
SUMIFS(AllPublicationData!$E:$E,AllPublicationData!$A:$A,'Publication Table (%)'!$B102,AllPublicationData!$B:$B,'Publication Table (%)'!E$7)),
IF('Publication Table (%)'!$C$5="Cancellations for other reasons",
IFERROR(SUMIFS(AllPublicationData!$J:$J,AllPublicationData!$A:$A,'Publication Table (%)'!$B102,AllPublicationData!$B:$B,'Publication Table (%)'!$C$4,AllPublicationData!$D:$D,'Publication Table (%)'!E$7)/
SUMIFS(AllPublicationData!$E:$E,AllPublicationData!$A:$A,'Publication Table (%)'!$B102,AllPublicationData!$B:$B,'Publication Table (%)'!$C$4,AllPublicationData!$D:$D,'Publication Table (%)'!E$7),
SUMIFS(AllPublicationData!$J:$J,AllPublicationData!$A:$A,'Publication Table (%)'!$B102,AllPublicationData!$B:$B,'Publication Table (%)'!E$7)/
SUMIFS(AllPublicationData!$E:$E,AllPublicationData!$A:$A,'Publication Table (%)'!$B102,AllPublicationData!$B:$B,'Publication Table (%)'!E$7)))))))</f>
        <v>5.5595153243050609E-2</v>
      </c>
      <c r="F102" s="96">
        <f>IF('Publication Table (%)'!$C$5="All Cancelled Operations",
IFERROR(SUMIFS(AllPublicationData!$F:$F,AllPublicationData!$A:$A,'Publication Table (%)'!$B102,AllPublicationData!$B:$B,'Publication Table (%)'!$C$4,AllPublicationData!$D:$D,'Publication Table (%)'!F$7)/
SUMIFS(AllPublicationData!$E:$E,AllPublicationData!$A:$A,'Publication Table (%)'!$B102,AllPublicationData!$B:$B,'Publication Table (%)'!$C$4,AllPublicationData!$D:$D,'Publication Table (%)'!F$7),
SUMIFS(AllPublicationData!$F:$F,AllPublicationData!$A:$A,'Publication Table (%)'!$B102,AllPublicationData!$B:$B,'Publication Table (%)'!F$7)/
SUMIFS(AllPublicationData!$E:$E,AllPublicationData!$A:$A,'Publication Table (%)'!$B102,AllPublicationData!$B:$B,'Publication Table (%)'!F$7)),
IF('Publication Table (%)'!$C$5="Operations cancelled by patient",
IFERROR(SUMIFS(AllPublicationData!$G:$G,AllPublicationData!$A:$A,'Publication Table (%)'!$B102,AllPublicationData!$B:$B,'Publication Table (%)'!$C$4,AllPublicationData!$D:$D,'Publication Table (%)'!F$7)/
SUMIFS(AllPublicationData!$E:$E,AllPublicationData!$A:$A,'Publication Table (%)'!$B102,AllPublicationData!$B:$B,'Publication Table (%)'!$C$4,AllPublicationData!$D:$D,'Publication Table (%)'!F$7),
SUMIFS(AllPublicationData!$G:$G,AllPublicationData!$A:$A,'Publication Table (%)'!$B102,AllPublicationData!$B:$B,'Publication Table (%)'!F$7)/
SUMIFS(AllPublicationData!$E:$E,AllPublicationData!$A:$A,'Publication Table (%)'!$B102,AllPublicationData!$B:$B,'Publication Table (%)'!F$7)),
IF('Publication Table (%)'!$C$5="Operations cancelled for clinical reasons",
IFERROR(SUMIFS(AllPublicationData!$H:$H,AllPublicationData!$A:$A,'Publication Table (%)'!$B102,AllPublicationData!$B:$B,'Publication Table (%)'!$C$4,AllPublicationData!$D:$D,'Publication Table (%)'!F$7)/
SUMIFS(AllPublicationData!$E:$E,AllPublicationData!$A:$A,'Publication Table (%)'!$B102,AllPublicationData!$B:$B,'Publication Table (%)'!$C$4,AllPublicationData!$D:$D,'Publication Table (%)'!F$7),
SUMIFS(AllPublicationData!$H:$H,AllPublicationData!$A:$A,'Publication Table (%)'!$B102,AllPublicationData!$B:$B,'Publication Table (%)'!F$7)/
SUMIFS(AllPublicationData!$E:$E,AllPublicationData!$A:$A,'Publication Table (%)'!$B102,AllPublicationData!$B:$B,'Publication Table (%)'!F$7)),
IF('Publication Table (%)'!$C$5="Operations cancelled for non-clinical/capacity reasons",
IFERROR(SUMIFS(AllPublicationData!$I:$I,AllPublicationData!$A:$A,'Publication Table (%)'!$B102,AllPublicationData!$B:$B,'Publication Table (%)'!$C$4,AllPublicationData!$D:$D,'Publication Table (%)'!F$7)/
SUMIFS(AllPublicationData!$E:$E,AllPublicationData!$A:$A,'Publication Table (%)'!$B102,AllPublicationData!$B:$B,'Publication Table (%)'!$C$4,AllPublicationData!$D:$D,'Publication Table (%)'!F$7),
SUMIFS(AllPublicationData!$I:$I,AllPublicationData!$A:$A,'Publication Table (%)'!$B102,AllPublicationData!$B:$B,'Publication Table (%)'!F$7)/
SUMIFS(AllPublicationData!$E:$E,AllPublicationData!$A:$A,'Publication Table (%)'!$B102,AllPublicationData!$B:$B,'Publication Table (%)'!F$7)),
IF('Publication Table (%)'!$C$5="Cancellations for other reasons",
IFERROR(SUMIFS(AllPublicationData!$J:$J,AllPublicationData!$A:$A,'Publication Table (%)'!$B102,AllPublicationData!$B:$B,'Publication Table (%)'!$C$4,AllPublicationData!$D:$D,'Publication Table (%)'!F$7)/
SUMIFS(AllPublicationData!$E:$E,AllPublicationData!$A:$A,'Publication Table (%)'!$B102,AllPublicationData!$B:$B,'Publication Table (%)'!$C$4,AllPublicationData!$D:$D,'Publication Table (%)'!F$7),
SUMIFS(AllPublicationData!$J:$J,AllPublicationData!$A:$A,'Publication Table (%)'!$B102,AllPublicationData!$B:$B,'Publication Table (%)'!F$7)/
SUMIFS(AllPublicationData!$E:$E,AllPublicationData!$A:$A,'Publication Table (%)'!$B102,AllPublicationData!$B:$B,'Publication Table (%)'!F$7)))))))</f>
        <v>9.856262833675565E-2</v>
      </c>
      <c r="G102" s="96">
        <f>IF('Publication Table (%)'!$C$5="All Cancelled Operations",
IFERROR(SUMIFS(AllPublicationData!$F:$F,AllPublicationData!$A:$A,'Publication Table (%)'!$B102,AllPublicationData!$B:$B,'Publication Table (%)'!$C$4,AllPublicationData!$D:$D,'Publication Table (%)'!G$7)/
SUMIFS(AllPublicationData!$E:$E,AllPublicationData!$A:$A,'Publication Table (%)'!$B102,AllPublicationData!$B:$B,'Publication Table (%)'!$C$4,AllPublicationData!$D:$D,'Publication Table (%)'!G$7),
SUMIFS(AllPublicationData!$F:$F,AllPublicationData!$A:$A,'Publication Table (%)'!$B102,AllPublicationData!$B:$B,'Publication Table (%)'!G$7)/
SUMIFS(AllPublicationData!$E:$E,AllPublicationData!$A:$A,'Publication Table (%)'!$B102,AllPublicationData!$B:$B,'Publication Table (%)'!G$7)),
IF('Publication Table (%)'!$C$5="Operations cancelled by patient",
IFERROR(SUMIFS(AllPublicationData!$G:$G,AllPublicationData!$A:$A,'Publication Table (%)'!$B102,AllPublicationData!$B:$B,'Publication Table (%)'!$C$4,AllPublicationData!$D:$D,'Publication Table (%)'!G$7)/
SUMIFS(AllPublicationData!$E:$E,AllPublicationData!$A:$A,'Publication Table (%)'!$B102,AllPublicationData!$B:$B,'Publication Table (%)'!$C$4,AllPublicationData!$D:$D,'Publication Table (%)'!G$7),
SUMIFS(AllPublicationData!$G:$G,AllPublicationData!$A:$A,'Publication Table (%)'!$B102,AllPublicationData!$B:$B,'Publication Table (%)'!G$7)/
SUMIFS(AllPublicationData!$E:$E,AllPublicationData!$A:$A,'Publication Table (%)'!$B102,AllPublicationData!$B:$B,'Publication Table (%)'!G$7)),
IF('Publication Table (%)'!$C$5="Operations cancelled for clinical reasons",
IFERROR(SUMIFS(AllPublicationData!$H:$H,AllPublicationData!$A:$A,'Publication Table (%)'!$B102,AllPublicationData!$B:$B,'Publication Table (%)'!$C$4,AllPublicationData!$D:$D,'Publication Table (%)'!G$7)/
SUMIFS(AllPublicationData!$E:$E,AllPublicationData!$A:$A,'Publication Table (%)'!$B102,AllPublicationData!$B:$B,'Publication Table (%)'!$C$4,AllPublicationData!$D:$D,'Publication Table (%)'!G$7),
SUMIFS(AllPublicationData!$H:$H,AllPublicationData!$A:$A,'Publication Table (%)'!$B102,AllPublicationData!$B:$B,'Publication Table (%)'!G$7)/
SUMIFS(AllPublicationData!$E:$E,AllPublicationData!$A:$A,'Publication Table (%)'!$B102,AllPublicationData!$B:$B,'Publication Table (%)'!G$7)),
IF('Publication Table (%)'!$C$5="Operations cancelled for non-clinical/capacity reasons",
IFERROR(SUMIFS(AllPublicationData!$I:$I,AllPublicationData!$A:$A,'Publication Table (%)'!$B102,AllPublicationData!$B:$B,'Publication Table (%)'!$C$4,AllPublicationData!$D:$D,'Publication Table (%)'!G$7)/
SUMIFS(AllPublicationData!$E:$E,AllPublicationData!$A:$A,'Publication Table (%)'!$B102,AllPublicationData!$B:$B,'Publication Table (%)'!$C$4,AllPublicationData!$D:$D,'Publication Table (%)'!G$7),
SUMIFS(AllPublicationData!$I:$I,AllPublicationData!$A:$A,'Publication Table (%)'!$B102,AllPublicationData!$B:$B,'Publication Table (%)'!G$7)/
SUMIFS(AllPublicationData!$E:$E,AllPublicationData!$A:$A,'Publication Table (%)'!$B102,AllPublicationData!$B:$B,'Publication Table (%)'!G$7)),
IF('Publication Table (%)'!$C$5="Cancellations for other reasons",
IFERROR(SUMIFS(AllPublicationData!$J:$J,AllPublicationData!$A:$A,'Publication Table (%)'!$B102,AllPublicationData!$B:$B,'Publication Table (%)'!$C$4,AllPublicationData!$D:$D,'Publication Table (%)'!G$7)/
SUMIFS(AllPublicationData!$E:$E,AllPublicationData!$A:$A,'Publication Table (%)'!$B102,AllPublicationData!$B:$B,'Publication Table (%)'!$C$4,AllPublicationData!$D:$D,'Publication Table (%)'!G$7),
SUMIFS(AllPublicationData!$J:$J,AllPublicationData!$A:$A,'Publication Table (%)'!$B102,AllPublicationData!$B:$B,'Publication Table (%)'!G$7)/
SUMIFS(AllPublicationData!$E:$E,AllPublicationData!$A:$A,'Publication Table (%)'!$B102,AllPublicationData!$B:$B,'Publication Table (%)'!G$7)))))))</f>
        <v>9.4707520891364902E-2</v>
      </c>
      <c r="H102" s="96">
        <f>IF('Publication Table (%)'!$C$5="All Cancelled Operations",
IFERROR(SUMIFS(AllPublicationData!$F:$F,AllPublicationData!$A:$A,'Publication Table (%)'!$B102,AllPublicationData!$B:$B,'Publication Table (%)'!$C$4,AllPublicationData!$D:$D,'Publication Table (%)'!H$7)/
SUMIFS(AllPublicationData!$E:$E,AllPublicationData!$A:$A,'Publication Table (%)'!$B102,AllPublicationData!$B:$B,'Publication Table (%)'!$C$4,AllPublicationData!$D:$D,'Publication Table (%)'!H$7),
SUMIFS(AllPublicationData!$F:$F,AllPublicationData!$A:$A,'Publication Table (%)'!$B102,AllPublicationData!$B:$B,'Publication Table (%)'!H$7)/
SUMIFS(AllPublicationData!$E:$E,AllPublicationData!$A:$A,'Publication Table (%)'!$B102,AllPublicationData!$B:$B,'Publication Table (%)'!H$7)),
IF('Publication Table (%)'!$C$5="Operations cancelled by patient",
IFERROR(SUMIFS(AllPublicationData!$G:$G,AllPublicationData!$A:$A,'Publication Table (%)'!$B102,AllPublicationData!$B:$B,'Publication Table (%)'!$C$4,AllPublicationData!$D:$D,'Publication Table (%)'!H$7)/
SUMIFS(AllPublicationData!$E:$E,AllPublicationData!$A:$A,'Publication Table (%)'!$B102,AllPublicationData!$B:$B,'Publication Table (%)'!$C$4,AllPublicationData!$D:$D,'Publication Table (%)'!H$7),
SUMIFS(AllPublicationData!$G:$G,AllPublicationData!$A:$A,'Publication Table (%)'!$B102,AllPublicationData!$B:$B,'Publication Table (%)'!H$7)/
SUMIFS(AllPublicationData!$E:$E,AllPublicationData!$A:$A,'Publication Table (%)'!$B102,AllPublicationData!$B:$B,'Publication Table (%)'!H$7)),
IF('Publication Table (%)'!$C$5="Operations cancelled for clinical reasons",
IFERROR(SUMIFS(AllPublicationData!$H:$H,AllPublicationData!$A:$A,'Publication Table (%)'!$B102,AllPublicationData!$B:$B,'Publication Table (%)'!$C$4,AllPublicationData!$D:$D,'Publication Table (%)'!H$7)/
SUMIFS(AllPublicationData!$E:$E,AllPublicationData!$A:$A,'Publication Table (%)'!$B102,AllPublicationData!$B:$B,'Publication Table (%)'!$C$4,AllPublicationData!$D:$D,'Publication Table (%)'!H$7),
SUMIFS(AllPublicationData!$H:$H,AllPublicationData!$A:$A,'Publication Table (%)'!$B102,AllPublicationData!$B:$B,'Publication Table (%)'!H$7)/
SUMIFS(AllPublicationData!$E:$E,AllPublicationData!$A:$A,'Publication Table (%)'!$B102,AllPublicationData!$B:$B,'Publication Table (%)'!H$7)),
IF('Publication Table (%)'!$C$5="Operations cancelled for non-clinical/capacity reasons",
IFERROR(SUMIFS(AllPublicationData!$I:$I,AllPublicationData!$A:$A,'Publication Table (%)'!$B102,AllPublicationData!$B:$B,'Publication Table (%)'!$C$4,AllPublicationData!$D:$D,'Publication Table (%)'!H$7)/
SUMIFS(AllPublicationData!$E:$E,AllPublicationData!$A:$A,'Publication Table (%)'!$B102,AllPublicationData!$B:$B,'Publication Table (%)'!$C$4,AllPublicationData!$D:$D,'Publication Table (%)'!H$7),
SUMIFS(AllPublicationData!$I:$I,AllPublicationData!$A:$A,'Publication Table (%)'!$B102,AllPublicationData!$B:$B,'Publication Table (%)'!H$7)/
SUMIFS(AllPublicationData!$E:$E,AllPublicationData!$A:$A,'Publication Table (%)'!$B102,AllPublicationData!$B:$B,'Publication Table (%)'!H$7)),
IF('Publication Table (%)'!$C$5="Cancellations for other reasons",
IFERROR(SUMIFS(AllPublicationData!$J:$J,AllPublicationData!$A:$A,'Publication Table (%)'!$B102,AllPublicationData!$B:$B,'Publication Table (%)'!$C$4,AllPublicationData!$D:$D,'Publication Table (%)'!H$7)/
SUMIFS(AllPublicationData!$E:$E,AllPublicationData!$A:$A,'Publication Table (%)'!$B102,AllPublicationData!$B:$B,'Publication Table (%)'!$C$4,AllPublicationData!$D:$D,'Publication Table (%)'!H$7),
SUMIFS(AllPublicationData!$J:$J,AllPublicationData!$A:$A,'Publication Table (%)'!$B102,AllPublicationData!$B:$B,'Publication Table (%)'!H$7)/
SUMIFS(AllPublicationData!$E:$E,AllPublicationData!$A:$A,'Publication Table (%)'!$B102,AllPublicationData!$B:$B,'Publication Table (%)'!H$7)))))))</f>
        <v>9.2139175257731964E-2</v>
      </c>
      <c r="I102" s="96">
        <f>IF('Publication Table (%)'!$C$5="All Cancelled Operations",
IFERROR(SUMIFS(AllPublicationData!$F:$F,AllPublicationData!$A:$A,'Publication Table (%)'!$B102,AllPublicationData!$B:$B,'Publication Table (%)'!$C$4,AllPublicationData!$D:$D,'Publication Table (%)'!I$7)/
SUMIFS(AllPublicationData!$E:$E,AllPublicationData!$A:$A,'Publication Table (%)'!$B102,AllPublicationData!$B:$B,'Publication Table (%)'!$C$4,AllPublicationData!$D:$D,'Publication Table (%)'!I$7),
SUMIFS(AllPublicationData!$F:$F,AllPublicationData!$A:$A,'Publication Table (%)'!$B102,AllPublicationData!$B:$B,'Publication Table (%)'!I$7)/
SUMIFS(AllPublicationData!$E:$E,AllPublicationData!$A:$A,'Publication Table (%)'!$B102,AllPublicationData!$B:$B,'Publication Table (%)'!I$7)),
IF('Publication Table (%)'!$C$5="Operations cancelled by patient",
IFERROR(SUMIFS(AllPublicationData!$G:$G,AllPublicationData!$A:$A,'Publication Table (%)'!$B102,AllPublicationData!$B:$B,'Publication Table (%)'!$C$4,AllPublicationData!$D:$D,'Publication Table (%)'!I$7)/
SUMIFS(AllPublicationData!$E:$E,AllPublicationData!$A:$A,'Publication Table (%)'!$B102,AllPublicationData!$B:$B,'Publication Table (%)'!$C$4,AllPublicationData!$D:$D,'Publication Table (%)'!I$7),
SUMIFS(AllPublicationData!$G:$G,AllPublicationData!$A:$A,'Publication Table (%)'!$B102,AllPublicationData!$B:$B,'Publication Table (%)'!I$7)/
SUMIFS(AllPublicationData!$E:$E,AllPublicationData!$A:$A,'Publication Table (%)'!$B102,AllPublicationData!$B:$B,'Publication Table (%)'!I$7)),
IF('Publication Table (%)'!$C$5="Operations cancelled for clinical reasons",
IFERROR(SUMIFS(AllPublicationData!$H:$H,AllPublicationData!$A:$A,'Publication Table (%)'!$B102,AllPublicationData!$B:$B,'Publication Table (%)'!$C$4,AllPublicationData!$D:$D,'Publication Table (%)'!I$7)/
SUMIFS(AllPublicationData!$E:$E,AllPublicationData!$A:$A,'Publication Table (%)'!$B102,AllPublicationData!$B:$B,'Publication Table (%)'!$C$4,AllPublicationData!$D:$D,'Publication Table (%)'!I$7),
SUMIFS(AllPublicationData!$H:$H,AllPublicationData!$A:$A,'Publication Table (%)'!$B102,AllPublicationData!$B:$B,'Publication Table (%)'!I$7)/
SUMIFS(AllPublicationData!$E:$E,AllPublicationData!$A:$A,'Publication Table (%)'!$B102,AllPublicationData!$B:$B,'Publication Table (%)'!I$7)),
IF('Publication Table (%)'!$C$5="Operations cancelled for non-clinical/capacity reasons",
IFERROR(SUMIFS(AllPublicationData!$I:$I,AllPublicationData!$A:$A,'Publication Table (%)'!$B102,AllPublicationData!$B:$B,'Publication Table (%)'!$C$4,AllPublicationData!$D:$D,'Publication Table (%)'!I$7)/
SUMIFS(AllPublicationData!$E:$E,AllPublicationData!$A:$A,'Publication Table (%)'!$B102,AllPublicationData!$B:$B,'Publication Table (%)'!$C$4,AllPublicationData!$D:$D,'Publication Table (%)'!I$7),
SUMIFS(AllPublicationData!$I:$I,AllPublicationData!$A:$A,'Publication Table (%)'!$B102,AllPublicationData!$B:$B,'Publication Table (%)'!I$7)/
SUMIFS(AllPublicationData!$E:$E,AllPublicationData!$A:$A,'Publication Table (%)'!$B102,AllPublicationData!$B:$B,'Publication Table (%)'!I$7)),
IF('Publication Table (%)'!$C$5="Cancellations for other reasons",
IFERROR(SUMIFS(AllPublicationData!$J:$J,AllPublicationData!$A:$A,'Publication Table (%)'!$B102,AllPublicationData!$B:$B,'Publication Table (%)'!$C$4,AllPublicationData!$D:$D,'Publication Table (%)'!I$7)/
SUMIFS(AllPublicationData!$E:$E,AllPublicationData!$A:$A,'Publication Table (%)'!$B102,AllPublicationData!$B:$B,'Publication Table (%)'!$C$4,AllPublicationData!$D:$D,'Publication Table (%)'!I$7),
SUMIFS(AllPublicationData!$J:$J,AllPublicationData!$A:$A,'Publication Table (%)'!$B102,AllPublicationData!$B:$B,'Publication Table (%)'!I$7)/
SUMIFS(AllPublicationData!$E:$E,AllPublicationData!$A:$A,'Publication Table (%)'!$B102,AllPublicationData!$B:$B,'Publication Table (%)'!I$7)))))))</f>
        <v>7.1061643835616445E-2</v>
      </c>
      <c r="J102" s="96">
        <f>IF('Publication Table (%)'!$C$5="All Cancelled Operations",
IFERROR(SUMIFS(AllPublicationData!$F:$F,AllPublicationData!$A:$A,'Publication Table (%)'!$B102,AllPublicationData!$B:$B,'Publication Table (%)'!$C$4,AllPublicationData!$D:$D,'Publication Table (%)'!J$7)/
SUMIFS(AllPublicationData!$E:$E,AllPublicationData!$A:$A,'Publication Table (%)'!$B102,AllPublicationData!$B:$B,'Publication Table (%)'!$C$4,AllPublicationData!$D:$D,'Publication Table (%)'!J$7),
SUMIFS(AllPublicationData!$F:$F,AllPublicationData!$A:$A,'Publication Table (%)'!$B102,AllPublicationData!$B:$B,'Publication Table (%)'!J$7)/
SUMIFS(AllPublicationData!$E:$E,AllPublicationData!$A:$A,'Publication Table (%)'!$B102,AllPublicationData!$B:$B,'Publication Table (%)'!J$7)),
IF('Publication Table (%)'!$C$5="Operations cancelled by patient",
IFERROR(SUMIFS(AllPublicationData!$G:$G,AllPublicationData!$A:$A,'Publication Table (%)'!$B102,AllPublicationData!$B:$B,'Publication Table (%)'!$C$4,AllPublicationData!$D:$D,'Publication Table (%)'!J$7)/
SUMIFS(AllPublicationData!$E:$E,AllPublicationData!$A:$A,'Publication Table (%)'!$B102,AllPublicationData!$B:$B,'Publication Table (%)'!$C$4,AllPublicationData!$D:$D,'Publication Table (%)'!J$7),
SUMIFS(AllPublicationData!$G:$G,AllPublicationData!$A:$A,'Publication Table (%)'!$B102,AllPublicationData!$B:$B,'Publication Table (%)'!J$7)/
SUMIFS(AllPublicationData!$E:$E,AllPublicationData!$A:$A,'Publication Table (%)'!$B102,AllPublicationData!$B:$B,'Publication Table (%)'!J$7)),
IF('Publication Table (%)'!$C$5="Operations cancelled for clinical reasons",
IFERROR(SUMIFS(AllPublicationData!$H:$H,AllPublicationData!$A:$A,'Publication Table (%)'!$B102,AllPublicationData!$B:$B,'Publication Table (%)'!$C$4,AllPublicationData!$D:$D,'Publication Table (%)'!J$7)/
SUMIFS(AllPublicationData!$E:$E,AllPublicationData!$A:$A,'Publication Table (%)'!$B102,AllPublicationData!$B:$B,'Publication Table (%)'!$C$4,AllPublicationData!$D:$D,'Publication Table (%)'!J$7),
SUMIFS(AllPublicationData!$H:$H,AllPublicationData!$A:$A,'Publication Table (%)'!$B102,AllPublicationData!$B:$B,'Publication Table (%)'!J$7)/
SUMIFS(AllPublicationData!$E:$E,AllPublicationData!$A:$A,'Publication Table (%)'!$B102,AllPublicationData!$B:$B,'Publication Table (%)'!J$7)),
IF('Publication Table (%)'!$C$5="Operations cancelled for non-clinical/capacity reasons",
IFERROR(SUMIFS(AllPublicationData!$I:$I,AllPublicationData!$A:$A,'Publication Table (%)'!$B102,AllPublicationData!$B:$B,'Publication Table (%)'!$C$4,AllPublicationData!$D:$D,'Publication Table (%)'!J$7)/
SUMIFS(AllPublicationData!$E:$E,AllPublicationData!$A:$A,'Publication Table (%)'!$B102,AllPublicationData!$B:$B,'Publication Table (%)'!$C$4,AllPublicationData!$D:$D,'Publication Table (%)'!J$7),
SUMIFS(AllPublicationData!$I:$I,AllPublicationData!$A:$A,'Publication Table (%)'!$B102,AllPublicationData!$B:$B,'Publication Table (%)'!J$7)/
SUMIFS(AllPublicationData!$E:$E,AllPublicationData!$A:$A,'Publication Table (%)'!$B102,AllPublicationData!$B:$B,'Publication Table (%)'!J$7)),
IF('Publication Table (%)'!$C$5="Cancellations for other reasons",
IFERROR(SUMIFS(AllPublicationData!$J:$J,AllPublicationData!$A:$A,'Publication Table (%)'!$B102,AllPublicationData!$B:$B,'Publication Table (%)'!$C$4,AllPublicationData!$D:$D,'Publication Table (%)'!J$7)/
SUMIFS(AllPublicationData!$E:$E,AllPublicationData!$A:$A,'Publication Table (%)'!$B102,AllPublicationData!$B:$B,'Publication Table (%)'!$C$4,AllPublicationData!$D:$D,'Publication Table (%)'!J$7),
SUMIFS(AllPublicationData!$J:$J,AllPublicationData!$A:$A,'Publication Table (%)'!$B102,AllPublicationData!$B:$B,'Publication Table (%)'!J$7)/
SUMIFS(AllPublicationData!$E:$E,AllPublicationData!$A:$A,'Publication Table (%)'!$B102,AllPublicationData!$B:$B,'Publication Table (%)'!J$7)))))))</f>
        <v>8.866442199775533E-2</v>
      </c>
      <c r="K102" s="96">
        <f>IF('Publication Table (%)'!$C$5="All Cancelled Operations",
IFERROR(SUMIFS(AllPublicationData!$F:$F,AllPublicationData!$A:$A,'Publication Table (%)'!$B102,AllPublicationData!$B:$B,'Publication Table (%)'!$C$4,AllPublicationData!$D:$D,'Publication Table (%)'!K$7)/
SUMIFS(AllPublicationData!$E:$E,AllPublicationData!$A:$A,'Publication Table (%)'!$B102,AllPublicationData!$B:$B,'Publication Table (%)'!$C$4,AllPublicationData!$D:$D,'Publication Table (%)'!K$7),
SUMIFS(AllPublicationData!$F:$F,AllPublicationData!$A:$A,'Publication Table (%)'!$B102,AllPublicationData!$B:$B,'Publication Table (%)'!K$7)/
SUMIFS(AllPublicationData!$E:$E,AllPublicationData!$A:$A,'Publication Table (%)'!$B102,AllPublicationData!$B:$B,'Publication Table (%)'!K$7)),
IF('Publication Table (%)'!$C$5="Operations cancelled by patient",
IFERROR(SUMIFS(AllPublicationData!$G:$G,AllPublicationData!$A:$A,'Publication Table (%)'!$B102,AllPublicationData!$B:$B,'Publication Table (%)'!$C$4,AllPublicationData!$D:$D,'Publication Table (%)'!K$7)/
SUMIFS(AllPublicationData!$E:$E,AllPublicationData!$A:$A,'Publication Table (%)'!$B102,AllPublicationData!$B:$B,'Publication Table (%)'!$C$4,AllPublicationData!$D:$D,'Publication Table (%)'!K$7),
SUMIFS(AllPublicationData!$G:$G,AllPublicationData!$A:$A,'Publication Table (%)'!$B102,AllPublicationData!$B:$B,'Publication Table (%)'!K$7)/
SUMIFS(AllPublicationData!$E:$E,AllPublicationData!$A:$A,'Publication Table (%)'!$B102,AllPublicationData!$B:$B,'Publication Table (%)'!K$7)),
IF('Publication Table (%)'!$C$5="Operations cancelled for clinical reasons",
IFERROR(SUMIFS(AllPublicationData!$H:$H,AllPublicationData!$A:$A,'Publication Table (%)'!$B102,AllPublicationData!$B:$B,'Publication Table (%)'!$C$4,AllPublicationData!$D:$D,'Publication Table (%)'!K$7)/
SUMIFS(AllPublicationData!$E:$E,AllPublicationData!$A:$A,'Publication Table (%)'!$B102,AllPublicationData!$B:$B,'Publication Table (%)'!$C$4,AllPublicationData!$D:$D,'Publication Table (%)'!K$7),
SUMIFS(AllPublicationData!$H:$H,AllPublicationData!$A:$A,'Publication Table (%)'!$B102,AllPublicationData!$B:$B,'Publication Table (%)'!K$7)/
SUMIFS(AllPublicationData!$E:$E,AllPublicationData!$A:$A,'Publication Table (%)'!$B102,AllPublicationData!$B:$B,'Publication Table (%)'!K$7)),
IF('Publication Table (%)'!$C$5="Operations cancelled for non-clinical/capacity reasons",
IFERROR(SUMIFS(AllPublicationData!$I:$I,AllPublicationData!$A:$A,'Publication Table (%)'!$B102,AllPublicationData!$B:$B,'Publication Table (%)'!$C$4,AllPublicationData!$D:$D,'Publication Table (%)'!K$7)/
SUMIFS(AllPublicationData!$E:$E,AllPublicationData!$A:$A,'Publication Table (%)'!$B102,AllPublicationData!$B:$B,'Publication Table (%)'!$C$4,AllPublicationData!$D:$D,'Publication Table (%)'!K$7),
SUMIFS(AllPublicationData!$I:$I,AllPublicationData!$A:$A,'Publication Table (%)'!$B102,AllPublicationData!$B:$B,'Publication Table (%)'!K$7)/
SUMIFS(AllPublicationData!$E:$E,AllPublicationData!$A:$A,'Publication Table (%)'!$B102,AllPublicationData!$B:$B,'Publication Table (%)'!K$7)),
IF('Publication Table (%)'!$C$5="Cancellations for other reasons",
IFERROR(SUMIFS(AllPublicationData!$J:$J,AllPublicationData!$A:$A,'Publication Table (%)'!$B102,AllPublicationData!$B:$B,'Publication Table (%)'!$C$4,AllPublicationData!$D:$D,'Publication Table (%)'!K$7)/
SUMIFS(AllPublicationData!$E:$E,AllPublicationData!$A:$A,'Publication Table (%)'!$B102,AllPublicationData!$B:$B,'Publication Table (%)'!$C$4,AllPublicationData!$D:$D,'Publication Table (%)'!K$7),
SUMIFS(AllPublicationData!$J:$J,AllPublicationData!$A:$A,'Publication Table (%)'!$B102,AllPublicationData!$B:$B,'Publication Table (%)'!K$7)/
SUMIFS(AllPublicationData!$E:$E,AllPublicationData!$A:$A,'Publication Table (%)'!$B102,AllPublicationData!$B:$B,'Publication Table (%)'!K$7)))))))</f>
        <v>8.8593576965669996E-2</v>
      </c>
      <c r="L102" s="96">
        <f>IF('Publication Table (%)'!$C$5="All Cancelled Operations",
IFERROR(SUMIFS(AllPublicationData!$F:$F,AllPublicationData!$A:$A,'Publication Table (%)'!$B102,AllPublicationData!$B:$B,'Publication Table (%)'!$C$4,AllPublicationData!$D:$D,'Publication Table (%)'!L$7)/
SUMIFS(AllPublicationData!$E:$E,AllPublicationData!$A:$A,'Publication Table (%)'!$B102,AllPublicationData!$B:$B,'Publication Table (%)'!$C$4,AllPublicationData!$D:$D,'Publication Table (%)'!L$7),
SUMIFS(AllPublicationData!$F:$F,AllPublicationData!$A:$A,'Publication Table (%)'!$B102,AllPublicationData!$B:$B,'Publication Table (%)'!L$7)/
SUMIFS(AllPublicationData!$E:$E,AllPublicationData!$A:$A,'Publication Table (%)'!$B102,AllPublicationData!$B:$B,'Publication Table (%)'!L$7)),
IF('Publication Table (%)'!$C$5="Operations cancelled by patient",
IFERROR(SUMIFS(AllPublicationData!$G:$G,AllPublicationData!$A:$A,'Publication Table (%)'!$B102,AllPublicationData!$B:$B,'Publication Table (%)'!$C$4,AllPublicationData!$D:$D,'Publication Table (%)'!L$7)/
SUMIFS(AllPublicationData!$E:$E,AllPublicationData!$A:$A,'Publication Table (%)'!$B102,AllPublicationData!$B:$B,'Publication Table (%)'!$C$4,AllPublicationData!$D:$D,'Publication Table (%)'!L$7),
SUMIFS(AllPublicationData!$G:$G,AllPublicationData!$A:$A,'Publication Table (%)'!$B102,AllPublicationData!$B:$B,'Publication Table (%)'!L$7)/
SUMIFS(AllPublicationData!$E:$E,AllPublicationData!$A:$A,'Publication Table (%)'!$B102,AllPublicationData!$B:$B,'Publication Table (%)'!L$7)),
IF('Publication Table (%)'!$C$5="Operations cancelled for clinical reasons",
IFERROR(SUMIFS(AllPublicationData!$H:$H,AllPublicationData!$A:$A,'Publication Table (%)'!$B102,AllPublicationData!$B:$B,'Publication Table (%)'!$C$4,AllPublicationData!$D:$D,'Publication Table (%)'!L$7)/
SUMIFS(AllPublicationData!$E:$E,AllPublicationData!$A:$A,'Publication Table (%)'!$B102,AllPublicationData!$B:$B,'Publication Table (%)'!$C$4,AllPublicationData!$D:$D,'Publication Table (%)'!L$7),
SUMIFS(AllPublicationData!$H:$H,AllPublicationData!$A:$A,'Publication Table (%)'!$B102,AllPublicationData!$B:$B,'Publication Table (%)'!L$7)/
SUMIFS(AllPublicationData!$E:$E,AllPublicationData!$A:$A,'Publication Table (%)'!$B102,AllPublicationData!$B:$B,'Publication Table (%)'!L$7)),
IF('Publication Table (%)'!$C$5="Operations cancelled for non-clinical/capacity reasons",
IFERROR(SUMIFS(AllPublicationData!$I:$I,AllPublicationData!$A:$A,'Publication Table (%)'!$B102,AllPublicationData!$B:$B,'Publication Table (%)'!$C$4,AllPublicationData!$D:$D,'Publication Table (%)'!L$7)/
SUMIFS(AllPublicationData!$E:$E,AllPublicationData!$A:$A,'Publication Table (%)'!$B102,AllPublicationData!$B:$B,'Publication Table (%)'!$C$4,AllPublicationData!$D:$D,'Publication Table (%)'!L$7),
SUMIFS(AllPublicationData!$I:$I,AllPublicationData!$A:$A,'Publication Table (%)'!$B102,AllPublicationData!$B:$B,'Publication Table (%)'!L$7)/
SUMIFS(AllPublicationData!$E:$E,AllPublicationData!$A:$A,'Publication Table (%)'!$B102,AllPublicationData!$B:$B,'Publication Table (%)'!L$7)),
IF('Publication Table (%)'!$C$5="Cancellations for other reasons",
IFERROR(SUMIFS(AllPublicationData!$J:$J,AllPublicationData!$A:$A,'Publication Table (%)'!$B102,AllPublicationData!$B:$B,'Publication Table (%)'!$C$4,AllPublicationData!$D:$D,'Publication Table (%)'!L$7)/
SUMIFS(AllPublicationData!$E:$E,AllPublicationData!$A:$A,'Publication Table (%)'!$B102,AllPublicationData!$B:$B,'Publication Table (%)'!$C$4,AllPublicationData!$D:$D,'Publication Table (%)'!L$7),
SUMIFS(AllPublicationData!$J:$J,AllPublicationData!$A:$A,'Publication Table (%)'!$B102,AllPublicationData!$B:$B,'Publication Table (%)'!L$7)/
SUMIFS(AllPublicationData!$E:$E,AllPublicationData!$A:$A,'Publication Table (%)'!$B102,AllPublicationData!$B:$B,'Publication Table (%)'!L$7)))))))</f>
        <v>8.263473053892216E-2</v>
      </c>
      <c r="M102" s="96">
        <f>IF('Publication Table (%)'!$C$5="All Cancelled Operations",
IFERROR(SUMIFS(AllPublicationData!$F:$F,AllPublicationData!$A:$A,'Publication Table (%)'!$B102,AllPublicationData!$B:$B,'Publication Table (%)'!$C$4,AllPublicationData!$D:$D,'Publication Table (%)'!M$7)/
SUMIFS(AllPublicationData!$E:$E,AllPublicationData!$A:$A,'Publication Table (%)'!$B102,AllPublicationData!$B:$B,'Publication Table (%)'!$C$4,AllPublicationData!$D:$D,'Publication Table (%)'!M$7),
SUMIFS(AllPublicationData!$F:$F,AllPublicationData!$A:$A,'Publication Table (%)'!$B102,AllPublicationData!$B:$B,'Publication Table (%)'!M$7)/
SUMIFS(AllPublicationData!$E:$E,AllPublicationData!$A:$A,'Publication Table (%)'!$B102,AllPublicationData!$B:$B,'Publication Table (%)'!M$7)),
IF('Publication Table (%)'!$C$5="Operations cancelled by patient",
IFERROR(SUMIFS(AllPublicationData!$G:$G,AllPublicationData!$A:$A,'Publication Table (%)'!$B102,AllPublicationData!$B:$B,'Publication Table (%)'!$C$4,AllPublicationData!$D:$D,'Publication Table (%)'!M$7)/
SUMIFS(AllPublicationData!$E:$E,AllPublicationData!$A:$A,'Publication Table (%)'!$B102,AllPublicationData!$B:$B,'Publication Table (%)'!$C$4,AllPublicationData!$D:$D,'Publication Table (%)'!M$7),
SUMIFS(AllPublicationData!$G:$G,AllPublicationData!$A:$A,'Publication Table (%)'!$B102,AllPublicationData!$B:$B,'Publication Table (%)'!M$7)/
SUMIFS(AllPublicationData!$E:$E,AllPublicationData!$A:$A,'Publication Table (%)'!$B102,AllPublicationData!$B:$B,'Publication Table (%)'!M$7)),
IF('Publication Table (%)'!$C$5="Operations cancelled for clinical reasons",
IFERROR(SUMIFS(AllPublicationData!$H:$H,AllPublicationData!$A:$A,'Publication Table (%)'!$B102,AllPublicationData!$B:$B,'Publication Table (%)'!$C$4,AllPublicationData!$D:$D,'Publication Table (%)'!M$7)/
SUMIFS(AllPublicationData!$E:$E,AllPublicationData!$A:$A,'Publication Table (%)'!$B102,AllPublicationData!$B:$B,'Publication Table (%)'!$C$4,AllPublicationData!$D:$D,'Publication Table (%)'!M$7),
SUMIFS(AllPublicationData!$H:$H,AllPublicationData!$A:$A,'Publication Table (%)'!$B102,AllPublicationData!$B:$B,'Publication Table (%)'!M$7)/
SUMIFS(AllPublicationData!$E:$E,AllPublicationData!$A:$A,'Publication Table (%)'!$B102,AllPublicationData!$B:$B,'Publication Table (%)'!M$7)),
IF('Publication Table (%)'!$C$5="Operations cancelled for non-clinical/capacity reasons",
IFERROR(SUMIFS(AllPublicationData!$I:$I,AllPublicationData!$A:$A,'Publication Table (%)'!$B102,AllPublicationData!$B:$B,'Publication Table (%)'!$C$4,AllPublicationData!$D:$D,'Publication Table (%)'!M$7)/
SUMIFS(AllPublicationData!$E:$E,AllPublicationData!$A:$A,'Publication Table (%)'!$B102,AllPublicationData!$B:$B,'Publication Table (%)'!$C$4,AllPublicationData!$D:$D,'Publication Table (%)'!M$7),
SUMIFS(AllPublicationData!$I:$I,AllPublicationData!$A:$A,'Publication Table (%)'!$B102,AllPublicationData!$B:$B,'Publication Table (%)'!M$7)/
SUMIFS(AllPublicationData!$E:$E,AllPublicationData!$A:$A,'Publication Table (%)'!$B102,AllPublicationData!$B:$B,'Publication Table (%)'!M$7)),
IF('Publication Table (%)'!$C$5="Cancellations for other reasons",
IFERROR(SUMIFS(AllPublicationData!$J:$J,AllPublicationData!$A:$A,'Publication Table (%)'!$B102,AllPublicationData!$B:$B,'Publication Table (%)'!$C$4,AllPublicationData!$D:$D,'Publication Table (%)'!M$7)/
SUMIFS(AllPublicationData!$E:$E,AllPublicationData!$A:$A,'Publication Table (%)'!$B102,AllPublicationData!$B:$B,'Publication Table (%)'!$C$4,AllPublicationData!$D:$D,'Publication Table (%)'!M$7),
SUMIFS(AllPublicationData!$J:$J,AllPublicationData!$A:$A,'Publication Table (%)'!$B102,AllPublicationData!$B:$B,'Publication Table (%)'!M$7)/
SUMIFS(AllPublicationData!$E:$E,AllPublicationData!$A:$A,'Publication Table (%)'!$B102,AllPublicationData!$B:$B,'Publication Table (%)'!M$7)))))))</f>
        <v>0.11651469098277609</v>
      </c>
      <c r="N102" s="96">
        <f>IF('Publication Table (%)'!$C$5="All Cancelled Operations",
IFERROR(SUMIFS(AllPublicationData!$F:$F,AllPublicationData!$A:$A,'Publication Table (%)'!$B102,AllPublicationData!$B:$B,'Publication Table (%)'!$C$4,AllPublicationData!$D:$D,'Publication Table (%)'!N$7)/
SUMIFS(AllPublicationData!$E:$E,AllPublicationData!$A:$A,'Publication Table (%)'!$B102,AllPublicationData!$B:$B,'Publication Table (%)'!$C$4,AllPublicationData!$D:$D,'Publication Table (%)'!N$7),
SUMIFS(AllPublicationData!$F:$F,AllPublicationData!$A:$A,'Publication Table (%)'!$B102,AllPublicationData!$B:$B,'Publication Table (%)'!N$7)/
SUMIFS(AllPublicationData!$E:$E,AllPublicationData!$A:$A,'Publication Table (%)'!$B102,AllPublicationData!$B:$B,'Publication Table (%)'!N$7)),
IF('Publication Table (%)'!$C$5="Operations cancelled by patient",
IFERROR(SUMIFS(AllPublicationData!$G:$G,AllPublicationData!$A:$A,'Publication Table (%)'!$B102,AllPublicationData!$B:$B,'Publication Table (%)'!$C$4,AllPublicationData!$D:$D,'Publication Table (%)'!N$7)/
SUMIFS(AllPublicationData!$E:$E,AllPublicationData!$A:$A,'Publication Table (%)'!$B102,AllPublicationData!$B:$B,'Publication Table (%)'!$C$4,AllPublicationData!$D:$D,'Publication Table (%)'!N$7),
SUMIFS(AllPublicationData!$G:$G,AllPublicationData!$A:$A,'Publication Table (%)'!$B102,AllPublicationData!$B:$B,'Publication Table (%)'!N$7)/
SUMIFS(AllPublicationData!$E:$E,AllPublicationData!$A:$A,'Publication Table (%)'!$B102,AllPublicationData!$B:$B,'Publication Table (%)'!N$7)),
IF('Publication Table (%)'!$C$5="Operations cancelled for clinical reasons",
IFERROR(SUMIFS(AllPublicationData!$H:$H,AllPublicationData!$A:$A,'Publication Table (%)'!$B102,AllPublicationData!$B:$B,'Publication Table (%)'!$C$4,AllPublicationData!$D:$D,'Publication Table (%)'!N$7)/
SUMIFS(AllPublicationData!$E:$E,AllPublicationData!$A:$A,'Publication Table (%)'!$B102,AllPublicationData!$B:$B,'Publication Table (%)'!$C$4,AllPublicationData!$D:$D,'Publication Table (%)'!N$7),
SUMIFS(AllPublicationData!$H:$H,AllPublicationData!$A:$A,'Publication Table (%)'!$B102,AllPublicationData!$B:$B,'Publication Table (%)'!N$7)/
SUMIFS(AllPublicationData!$E:$E,AllPublicationData!$A:$A,'Publication Table (%)'!$B102,AllPublicationData!$B:$B,'Publication Table (%)'!N$7)),
IF('Publication Table (%)'!$C$5="Operations cancelled for non-clinical/capacity reasons",
IFERROR(SUMIFS(AllPublicationData!$I:$I,AllPublicationData!$A:$A,'Publication Table (%)'!$B102,AllPublicationData!$B:$B,'Publication Table (%)'!$C$4,AllPublicationData!$D:$D,'Publication Table (%)'!N$7)/
SUMIFS(AllPublicationData!$E:$E,AllPublicationData!$A:$A,'Publication Table (%)'!$B102,AllPublicationData!$B:$B,'Publication Table (%)'!$C$4,AllPublicationData!$D:$D,'Publication Table (%)'!N$7),
SUMIFS(AllPublicationData!$I:$I,AllPublicationData!$A:$A,'Publication Table (%)'!$B102,AllPublicationData!$B:$B,'Publication Table (%)'!N$7)/
SUMIFS(AllPublicationData!$E:$E,AllPublicationData!$A:$A,'Publication Table (%)'!$B102,AllPublicationData!$B:$B,'Publication Table (%)'!N$7)),
IF('Publication Table (%)'!$C$5="Cancellations for other reasons",
IFERROR(SUMIFS(AllPublicationData!$J:$J,AllPublicationData!$A:$A,'Publication Table (%)'!$B102,AllPublicationData!$B:$B,'Publication Table (%)'!$C$4,AllPublicationData!$D:$D,'Publication Table (%)'!N$7)/
SUMIFS(AllPublicationData!$E:$E,AllPublicationData!$A:$A,'Publication Table (%)'!$B102,AllPublicationData!$B:$B,'Publication Table (%)'!$C$4,AllPublicationData!$D:$D,'Publication Table (%)'!N$7),
SUMIFS(AllPublicationData!$J:$J,AllPublicationData!$A:$A,'Publication Table (%)'!$B102,AllPublicationData!$B:$B,'Publication Table (%)'!N$7)/
SUMIFS(AllPublicationData!$E:$E,AllPublicationData!$A:$A,'Publication Table (%)'!$B102,AllPublicationData!$B:$B,'Publication Table (%)'!N$7)))))))</f>
        <v>8.7684729064039416E-2</v>
      </c>
      <c r="O102" s="96">
        <f>IF('Publication Table (%)'!$C$5="All Cancelled Operations",
IFERROR(SUMIFS(AllPublicationData!$F:$F,AllPublicationData!$A:$A,'Publication Table (%)'!$B102,AllPublicationData!$B:$B,'Publication Table (%)'!$C$4,AllPublicationData!$D:$D,'Publication Table (%)'!O$7)/
SUMIFS(AllPublicationData!$E:$E,AllPublicationData!$A:$A,'Publication Table (%)'!$B102,AllPublicationData!$B:$B,'Publication Table (%)'!$C$4,AllPublicationData!$D:$D,'Publication Table (%)'!O$7),
SUMIFS(AllPublicationData!$F:$F,AllPublicationData!$A:$A,'Publication Table (%)'!$B102,AllPublicationData!$B:$B,'Publication Table (%)'!O$7)/
SUMIFS(AllPublicationData!$E:$E,AllPublicationData!$A:$A,'Publication Table (%)'!$B102,AllPublicationData!$B:$B,'Publication Table (%)'!O$7)),
IF('Publication Table (%)'!$C$5="Operations cancelled by patient",
IFERROR(SUMIFS(AllPublicationData!$G:$G,AllPublicationData!$A:$A,'Publication Table (%)'!$B102,AllPublicationData!$B:$B,'Publication Table (%)'!$C$4,AllPublicationData!$D:$D,'Publication Table (%)'!O$7)/
SUMIFS(AllPublicationData!$E:$E,AllPublicationData!$A:$A,'Publication Table (%)'!$B102,AllPublicationData!$B:$B,'Publication Table (%)'!$C$4,AllPublicationData!$D:$D,'Publication Table (%)'!O$7),
SUMIFS(AllPublicationData!$G:$G,AllPublicationData!$A:$A,'Publication Table (%)'!$B102,AllPublicationData!$B:$B,'Publication Table (%)'!O$7)/
SUMIFS(AllPublicationData!$E:$E,AllPublicationData!$A:$A,'Publication Table (%)'!$B102,AllPublicationData!$B:$B,'Publication Table (%)'!O$7)),
IF('Publication Table (%)'!$C$5="Operations cancelled for clinical reasons",
IFERROR(SUMIFS(AllPublicationData!$H:$H,AllPublicationData!$A:$A,'Publication Table (%)'!$B102,AllPublicationData!$B:$B,'Publication Table (%)'!$C$4,AllPublicationData!$D:$D,'Publication Table (%)'!O$7)/
SUMIFS(AllPublicationData!$E:$E,AllPublicationData!$A:$A,'Publication Table (%)'!$B102,AllPublicationData!$B:$B,'Publication Table (%)'!$C$4,AllPublicationData!$D:$D,'Publication Table (%)'!O$7),
SUMIFS(AllPublicationData!$H:$H,AllPublicationData!$A:$A,'Publication Table (%)'!$B102,AllPublicationData!$B:$B,'Publication Table (%)'!O$7)/
SUMIFS(AllPublicationData!$E:$E,AllPublicationData!$A:$A,'Publication Table (%)'!$B102,AllPublicationData!$B:$B,'Publication Table (%)'!O$7)),
IF('Publication Table (%)'!$C$5="Operations cancelled for non-clinical/capacity reasons",
IFERROR(SUMIFS(AllPublicationData!$I:$I,AllPublicationData!$A:$A,'Publication Table (%)'!$B102,AllPublicationData!$B:$B,'Publication Table (%)'!$C$4,AllPublicationData!$D:$D,'Publication Table (%)'!O$7)/
SUMIFS(AllPublicationData!$E:$E,AllPublicationData!$A:$A,'Publication Table (%)'!$B102,AllPublicationData!$B:$B,'Publication Table (%)'!$C$4,AllPublicationData!$D:$D,'Publication Table (%)'!O$7),
SUMIFS(AllPublicationData!$I:$I,AllPublicationData!$A:$A,'Publication Table (%)'!$B102,AllPublicationData!$B:$B,'Publication Table (%)'!O$7)/
SUMIFS(AllPublicationData!$E:$E,AllPublicationData!$A:$A,'Publication Table (%)'!$B102,AllPublicationData!$B:$B,'Publication Table (%)'!O$7)),
IF('Publication Table (%)'!$C$5="Cancellations for other reasons",
IFERROR(SUMIFS(AllPublicationData!$J:$J,AllPublicationData!$A:$A,'Publication Table (%)'!$B102,AllPublicationData!$B:$B,'Publication Table (%)'!$C$4,AllPublicationData!$D:$D,'Publication Table (%)'!O$7)/
SUMIFS(AllPublicationData!$E:$E,AllPublicationData!$A:$A,'Publication Table (%)'!$B102,AllPublicationData!$B:$B,'Publication Table (%)'!$C$4,AllPublicationData!$D:$D,'Publication Table (%)'!O$7),
SUMIFS(AllPublicationData!$J:$J,AllPublicationData!$A:$A,'Publication Table (%)'!$B102,AllPublicationData!$B:$B,'Publication Table (%)'!O$7)/
SUMIFS(AllPublicationData!$E:$E,AllPublicationData!$A:$A,'Publication Table (%)'!$B102,AllPublicationData!$B:$B,'Publication Table (%)'!O$7)))))))</f>
        <v>9.4489838675885188E-2</v>
      </c>
      <c r="P102" s="96">
        <f>IF('Publication Table (%)'!$C$5="All Cancelled Operations",
IFERROR(SUMIFS(AllPublicationData!$F:$F,AllPublicationData!$A:$A,'Publication Table (%)'!$B102,AllPublicationData!$B:$B,'Publication Table (%)'!$C$4,AllPublicationData!$D:$D,'Publication Table (%)'!P$7)/
SUMIFS(AllPublicationData!$E:$E,AllPublicationData!$A:$A,'Publication Table (%)'!$B102,AllPublicationData!$B:$B,'Publication Table (%)'!$C$4,AllPublicationData!$D:$D,'Publication Table (%)'!P$7),
SUMIFS(AllPublicationData!$F:$F,AllPublicationData!$A:$A,'Publication Table (%)'!$B102,AllPublicationData!$B:$B,'Publication Table (%)'!P$7)/
SUMIFS(AllPublicationData!$E:$E,AllPublicationData!$A:$A,'Publication Table (%)'!$B102,AllPublicationData!$B:$B,'Publication Table (%)'!P$7)),
IF('Publication Table (%)'!$C$5="Operations cancelled by patient",
IFERROR(SUMIFS(AllPublicationData!$G:$G,AllPublicationData!$A:$A,'Publication Table (%)'!$B102,AllPublicationData!$B:$B,'Publication Table (%)'!$C$4,AllPublicationData!$D:$D,'Publication Table (%)'!P$7)/
SUMIFS(AllPublicationData!$E:$E,AllPublicationData!$A:$A,'Publication Table (%)'!$B102,AllPublicationData!$B:$B,'Publication Table (%)'!$C$4,AllPublicationData!$D:$D,'Publication Table (%)'!P$7),
SUMIFS(AllPublicationData!$G:$G,AllPublicationData!$A:$A,'Publication Table (%)'!$B102,AllPublicationData!$B:$B,'Publication Table (%)'!P$7)/
SUMIFS(AllPublicationData!$E:$E,AllPublicationData!$A:$A,'Publication Table (%)'!$B102,AllPublicationData!$B:$B,'Publication Table (%)'!P$7)),
IF('Publication Table (%)'!$C$5="Operations cancelled for clinical reasons",
IFERROR(SUMIFS(AllPublicationData!$H:$H,AllPublicationData!$A:$A,'Publication Table (%)'!$B102,AllPublicationData!$B:$B,'Publication Table (%)'!$C$4,AllPublicationData!$D:$D,'Publication Table (%)'!P$7)/
SUMIFS(AllPublicationData!$E:$E,AllPublicationData!$A:$A,'Publication Table (%)'!$B102,AllPublicationData!$B:$B,'Publication Table (%)'!$C$4,AllPublicationData!$D:$D,'Publication Table (%)'!P$7),
SUMIFS(AllPublicationData!$H:$H,AllPublicationData!$A:$A,'Publication Table (%)'!$B102,AllPublicationData!$B:$B,'Publication Table (%)'!P$7)/
SUMIFS(AllPublicationData!$E:$E,AllPublicationData!$A:$A,'Publication Table (%)'!$B102,AllPublicationData!$B:$B,'Publication Table (%)'!P$7)),
IF('Publication Table (%)'!$C$5="Operations cancelled for non-clinical/capacity reasons",
IFERROR(SUMIFS(AllPublicationData!$I:$I,AllPublicationData!$A:$A,'Publication Table (%)'!$B102,AllPublicationData!$B:$B,'Publication Table (%)'!$C$4,AllPublicationData!$D:$D,'Publication Table (%)'!P$7)/
SUMIFS(AllPublicationData!$E:$E,AllPublicationData!$A:$A,'Publication Table (%)'!$B102,AllPublicationData!$B:$B,'Publication Table (%)'!$C$4,AllPublicationData!$D:$D,'Publication Table (%)'!P$7),
SUMIFS(AllPublicationData!$I:$I,AllPublicationData!$A:$A,'Publication Table (%)'!$B102,AllPublicationData!$B:$B,'Publication Table (%)'!P$7)/
SUMIFS(AllPublicationData!$E:$E,AllPublicationData!$A:$A,'Publication Table (%)'!$B102,AllPublicationData!$B:$B,'Publication Table (%)'!P$7)),
IF('Publication Table (%)'!$C$5="Cancellations for other reasons",
IFERROR(SUMIFS(AllPublicationData!$J:$J,AllPublicationData!$A:$A,'Publication Table (%)'!$B102,AllPublicationData!$B:$B,'Publication Table (%)'!$C$4,AllPublicationData!$D:$D,'Publication Table (%)'!P$7)/
SUMIFS(AllPublicationData!$E:$E,AllPublicationData!$A:$A,'Publication Table (%)'!$B102,AllPublicationData!$B:$B,'Publication Table (%)'!$C$4,AllPublicationData!$D:$D,'Publication Table (%)'!P$7),
SUMIFS(AllPublicationData!$J:$J,AllPublicationData!$A:$A,'Publication Table (%)'!$B102,AllPublicationData!$B:$B,'Publication Table (%)'!P$7)/
SUMIFS(AllPublicationData!$E:$E,AllPublicationData!$A:$A,'Publication Table (%)'!$B102,AllPublicationData!$B:$B,'Publication Table (%)'!P$7)))))))</f>
        <v>5.3191489361702128E-2</v>
      </c>
      <c r="Q102" s="96">
        <f>IF('Publication Table (%)'!$C$5="All Cancelled Operations",
IFERROR(SUMIFS(AllPublicationData!$F:$F,AllPublicationData!$A:$A,'Publication Table (%)'!$B102,AllPublicationData!$B:$B,'Publication Table (%)'!$C$4,AllPublicationData!$D:$D,'Publication Table (%)'!Q$7)/
SUMIFS(AllPublicationData!$E:$E,AllPublicationData!$A:$A,'Publication Table (%)'!$B102,AllPublicationData!$B:$B,'Publication Table (%)'!$C$4,AllPublicationData!$D:$D,'Publication Table (%)'!Q$7),
SUMIFS(AllPublicationData!$F:$F,AllPublicationData!$A:$A,'Publication Table (%)'!$B102,AllPublicationData!$B:$B,'Publication Table (%)'!Q$7)/
SUMIFS(AllPublicationData!$E:$E,AllPublicationData!$A:$A,'Publication Table (%)'!$B102,AllPublicationData!$B:$B,'Publication Table (%)'!Q$7)),
IF('Publication Table (%)'!$C$5="Operations cancelled by patient",
IFERROR(SUMIFS(AllPublicationData!$G:$G,AllPublicationData!$A:$A,'Publication Table (%)'!$B102,AllPublicationData!$B:$B,'Publication Table (%)'!$C$4,AllPublicationData!$D:$D,'Publication Table (%)'!Q$7)/
SUMIFS(AllPublicationData!$E:$E,AllPublicationData!$A:$A,'Publication Table (%)'!$B102,AllPublicationData!$B:$B,'Publication Table (%)'!$C$4,AllPublicationData!$D:$D,'Publication Table (%)'!Q$7),
SUMIFS(AllPublicationData!$G:$G,AllPublicationData!$A:$A,'Publication Table (%)'!$B102,AllPublicationData!$B:$B,'Publication Table (%)'!Q$7)/
SUMIFS(AllPublicationData!$E:$E,AllPublicationData!$A:$A,'Publication Table (%)'!$B102,AllPublicationData!$B:$B,'Publication Table (%)'!Q$7)),
IF('Publication Table (%)'!$C$5="Operations cancelled for clinical reasons",
IFERROR(SUMIFS(AllPublicationData!$H:$H,AllPublicationData!$A:$A,'Publication Table (%)'!$B102,AllPublicationData!$B:$B,'Publication Table (%)'!$C$4,AllPublicationData!$D:$D,'Publication Table (%)'!Q$7)/
SUMIFS(AllPublicationData!$E:$E,AllPublicationData!$A:$A,'Publication Table (%)'!$B102,AllPublicationData!$B:$B,'Publication Table (%)'!$C$4,AllPublicationData!$D:$D,'Publication Table (%)'!Q$7),
SUMIFS(AllPublicationData!$H:$H,AllPublicationData!$A:$A,'Publication Table (%)'!$B102,AllPublicationData!$B:$B,'Publication Table (%)'!Q$7)/
SUMIFS(AllPublicationData!$E:$E,AllPublicationData!$A:$A,'Publication Table (%)'!$B102,AllPublicationData!$B:$B,'Publication Table (%)'!Q$7)),
IF('Publication Table (%)'!$C$5="Operations cancelled for non-clinical/capacity reasons",
IFERROR(SUMIFS(AllPublicationData!$I:$I,AllPublicationData!$A:$A,'Publication Table (%)'!$B102,AllPublicationData!$B:$B,'Publication Table (%)'!$C$4,AllPublicationData!$D:$D,'Publication Table (%)'!Q$7)/
SUMIFS(AllPublicationData!$E:$E,AllPublicationData!$A:$A,'Publication Table (%)'!$B102,AllPublicationData!$B:$B,'Publication Table (%)'!$C$4,AllPublicationData!$D:$D,'Publication Table (%)'!Q$7),
SUMIFS(AllPublicationData!$I:$I,AllPublicationData!$A:$A,'Publication Table (%)'!$B102,AllPublicationData!$B:$B,'Publication Table (%)'!Q$7)/
SUMIFS(AllPublicationData!$E:$E,AllPublicationData!$A:$A,'Publication Table (%)'!$B102,AllPublicationData!$B:$B,'Publication Table (%)'!Q$7)),
IF('Publication Table (%)'!$C$5="Cancellations for other reasons",
IFERROR(SUMIFS(AllPublicationData!$J:$J,AllPublicationData!$A:$A,'Publication Table (%)'!$B102,AllPublicationData!$B:$B,'Publication Table (%)'!$C$4,AllPublicationData!$D:$D,'Publication Table (%)'!Q$7)/
SUMIFS(AllPublicationData!$E:$E,AllPublicationData!$A:$A,'Publication Table (%)'!$B102,AllPublicationData!$B:$B,'Publication Table (%)'!$C$4,AllPublicationData!$D:$D,'Publication Table (%)'!Q$7),
SUMIFS(AllPublicationData!$J:$J,AllPublicationData!$A:$A,'Publication Table (%)'!$B102,AllPublicationData!$B:$B,'Publication Table (%)'!Q$7)/
SUMIFS(AllPublicationData!$E:$E,AllPublicationData!$A:$A,'Publication Table (%)'!$B102,AllPublicationData!$B:$B,'Publication Table (%)'!Q$7)))))))</f>
        <v>6.535947712418301E-2</v>
      </c>
      <c r="R102" s="96">
        <f>IF('Publication Table (%)'!$C$5="All Cancelled Operations",
IFERROR(SUMIFS(AllPublicationData!$F:$F,AllPublicationData!$A:$A,'Publication Table (%)'!$B102,AllPublicationData!$B:$B,'Publication Table (%)'!$C$4,AllPublicationData!$D:$D,'Publication Table (%)'!R$7)/
SUMIFS(AllPublicationData!$E:$E,AllPublicationData!$A:$A,'Publication Table (%)'!$B102,AllPublicationData!$B:$B,'Publication Table (%)'!$C$4,AllPublicationData!$D:$D,'Publication Table (%)'!R$7),
SUMIFS(AllPublicationData!$F:$F,AllPublicationData!$A:$A,'Publication Table (%)'!$B102,AllPublicationData!$B:$B,'Publication Table (%)'!R$7)/
SUMIFS(AllPublicationData!$E:$E,AllPublicationData!$A:$A,'Publication Table (%)'!$B102,AllPublicationData!$B:$B,'Publication Table (%)'!R$7)),
IF('Publication Table (%)'!$C$5="Operations cancelled by patient",
IFERROR(SUMIFS(AllPublicationData!$G:$G,AllPublicationData!$A:$A,'Publication Table (%)'!$B102,AllPublicationData!$B:$B,'Publication Table (%)'!$C$4,AllPublicationData!$D:$D,'Publication Table (%)'!R$7)/
SUMIFS(AllPublicationData!$E:$E,AllPublicationData!$A:$A,'Publication Table (%)'!$B102,AllPublicationData!$B:$B,'Publication Table (%)'!$C$4,AllPublicationData!$D:$D,'Publication Table (%)'!R$7),
SUMIFS(AllPublicationData!$G:$G,AllPublicationData!$A:$A,'Publication Table (%)'!$B102,AllPublicationData!$B:$B,'Publication Table (%)'!R$7)/
SUMIFS(AllPublicationData!$E:$E,AllPublicationData!$A:$A,'Publication Table (%)'!$B102,AllPublicationData!$B:$B,'Publication Table (%)'!R$7)),
IF('Publication Table (%)'!$C$5="Operations cancelled for clinical reasons",
IFERROR(SUMIFS(AllPublicationData!$H:$H,AllPublicationData!$A:$A,'Publication Table (%)'!$B102,AllPublicationData!$B:$B,'Publication Table (%)'!$C$4,AllPublicationData!$D:$D,'Publication Table (%)'!R$7)/
SUMIFS(AllPublicationData!$E:$E,AllPublicationData!$A:$A,'Publication Table (%)'!$B102,AllPublicationData!$B:$B,'Publication Table (%)'!$C$4,AllPublicationData!$D:$D,'Publication Table (%)'!R$7),
SUMIFS(AllPublicationData!$H:$H,AllPublicationData!$A:$A,'Publication Table (%)'!$B102,AllPublicationData!$B:$B,'Publication Table (%)'!R$7)/
SUMIFS(AllPublicationData!$E:$E,AllPublicationData!$A:$A,'Publication Table (%)'!$B102,AllPublicationData!$B:$B,'Publication Table (%)'!R$7)),
IF('Publication Table (%)'!$C$5="Operations cancelled for non-clinical/capacity reasons",
IFERROR(SUMIFS(AllPublicationData!$I:$I,AllPublicationData!$A:$A,'Publication Table (%)'!$B102,AllPublicationData!$B:$B,'Publication Table (%)'!$C$4,AllPublicationData!$D:$D,'Publication Table (%)'!R$7)/
SUMIFS(AllPublicationData!$E:$E,AllPublicationData!$A:$A,'Publication Table (%)'!$B102,AllPublicationData!$B:$B,'Publication Table (%)'!$C$4,AllPublicationData!$D:$D,'Publication Table (%)'!R$7),
SUMIFS(AllPublicationData!$I:$I,AllPublicationData!$A:$A,'Publication Table (%)'!$B102,AllPublicationData!$B:$B,'Publication Table (%)'!R$7)/
SUMIFS(AllPublicationData!$E:$E,AllPublicationData!$A:$A,'Publication Table (%)'!$B102,AllPublicationData!$B:$B,'Publication Table (%)'!R$7)),
IF('Publication Table (%)'!$C$5="Cancellations for other reasons",
IFERROR(SUMIFS(AllPublicationData!$J:$J,AllPublicationData!$A:$A,'Publication Table (%)'!$B102,AllPublicationData!$B:$B,'Publication Table (%)'!$C$4,AllPublicationData!$D:$D,'Publication Table (%)'!R$7)/
SUMIFS(AllPublicationData!$E:$E,AllPublicationData!$A:$A,'Publication Table (%)'!$B102,AllPublicationData!$B:$B,'Publication Table (%)'!$C$4,AllPublicationData!$D:$D,'Publication Table (%)'!R$7),
SUMIFS(AllPublicationData!$J:$J,AllPublicationData!$A:$A,'Publication Table (%)'!$B102,AllPublicationData!$B:$B,'Publication Table (%)'!R$7)/
SUMIFS(AllPublicationData!$E:$E,AllPublicationData!$A:$A,'Publication Table (%)'!$B102,AllPublicationData!$B:$B,'Publication Table (%)'!R$7)))))))</f>
        <v>0.11116910229645094</v>
      </c>
      <c r="S102" s="96">
        <f>IF('Publication Table (%)'!$C$5="All Cancelled Operations",
IFERROR(SUMIFS(AllPublicationData!$F:$F,AllPublicationData!$A:$A,'Publication Table (%)'!$B102,AllPublicationData!$B:$B,'Publication Table (%)'!$C$4,AllPublicationData!$D:$D,'Publication Table (%)'!S$7)/
SUMIFS(AllPublicationData!$E:$E,AllPublicationData!$A:$A,'Publication Table (%)'!$B102,AllPublicationData!$B:$B,'Publication Table (%)'!$C$4,AllPublicationData!$D:$D,'Publication Table (%)'!S$7),
SUMIFS(AllPublicationData!$F:$F,AllPublicationData!$A:$A,'Publication Table (%)'!$B102,AllPublicationData!$B:$B,'Publication Table (%)'!S$7)/
SUMIFS(AllPublicationData!$E:$E,AllPublicationData!$A:$A,'Publication Table (%)'!$B102,AllPublicationData!$B:$B,'Publication Table (%)'!S$7)),
IF('Publication Table (%)'!$C$5="Operations cancelled by patient",
IFERROR(SUMIFS(AllPublicationData!$G:$G,AllPublicationData!$A:$A,'Publication Table (%)'!$B102,AllPublicationData!$B:$B,'Publication Table (%)'!$C$4,AllPublicationData!$D:$D,'Publication Table (%)'!S$7)/
SUMIFS(AllPublicationData!$E:$E,AllPublicationData!$A:$A,'Publication Table (%)'!$B102,AllPublicationData!$B:$B,'Publication Table (%)'!$C$4,AllPublicationData!$D:$D,'Publication Table (%)'!S$7),
SUMIFS(AllPublicationData!$G:$G,AllPublicationData!$A:$A,'Publication Table (%)'!$B102,AllPublicationData!$B:$B,'Publication Table (%)'!S$7)/
SUMIFS(AllPublicationData!$E:$E,AllPublicationData!$A:$A,'Publication Table (%)'!$B102,AllPublicationData!$B:$B,'Publication Table (%)'!S$7)),
IF('Publication Table (%)'!$C$5="Operations cancelled for clinical reasons",
IFERROR(SUMIFS(AllPublicationData!$H:$H,AllPublicationData!$A:$A,'Publication Table (%)'!$B102,AllPublicationData!$B:$B,'Publication Table (%)'!$C$4,AllPublicationData!$D:$D,'Publication Table (%)'!S$7)/
SUMIFS(AllPublicationData!$E:$E,AllPublicationData!$A:$A,'Publication Table (%)'!$B102,AllPublicationData!$B:$B,'Publication Table (%)'!$C$4,AllPublicationData!$D:$D,'Publication Table (%)'!S$7),
SUMIFS(AllPublicationData!$H:$H,AllPublicationData!$A:$A,'Publication Table (%)'!$B102,AllPublicationData!$B:$B,'Publication Table (%)'!S$7)/
SUMIFS(AllPublicationData!$E:$E,AllPublicationData!$A:$A,'Publication Table (%)'!$B102,AllPublicationData!$B:$B,'Publication Table (%)'!S$7)),
IF('Publication Table (%)'!$C$5="Operations cancelled for non-clinical/capacity reasons",
IFERROR(SUMIFS(AllPublicationData!$I:$I,AllPublicationData!$A:$A,'Publication Table (%)'!$B102,AllPublicationData!$B:$B,'Publication Table (%)'!$C$4,AllPublicationData!$D:$D,'Publication Table (%)'!S$7)/
SUMIFS(AllPublicationData!$E:$E,AllPublicationData!$A:$A,'Publication Table (%)'!$B102,AllPublicationData!$B:$B,'Publication Table (%)'!$C$4,AllPublicationData!$D:$D,'Publication Table (%)'!S$7),
SUMIFS(AllPublicationData!$I:$I,AllPublicationData!$A:$A,'Publication Table (%)'!$B102,AllPublicationData!$B:$B,'Publication Table (%)'!S$7)/
SUMIFS(AllPublicationData!$E:$E,AllPublicationData!$A:$A,'Publication Table (%)'!$B102,AllPublicationData!$B:$B,'Publication Table (%)'!S$7)),
IF('Publication Table (%)'!$C$5="Cancellations for other reasons",
IFERROR(SUMIFS(AllPublicationData!$J:$J,AllPublicationData!$A:$A,'Publication Table (%)'!$B102,AllPublicationData!$B:$B,'Publication Table (%)'!$C$4,AllPublicationData!$D:$D,'Publication Table (%)'!S$7)/
SUMIFS(AllPublicationData!$E:$E,AllPublicationData!$A:$A,'Publication Table (%)'!$B102,AllPublicationData!$B:$B,'Publication Table (%)'!$C$4,AllPublicationData!$D:$D,'Publication Table (%)'!S$7),
SUMIFS(AllPublicationData!$J:$J,AllPublicationData!$A:$A,'Publication Table (%)'!$B102,AllPublicationData!$B:$B,'Publication Table (%)'!S$7)/
SUMIFS(AllPublicationData!$E:$E,AllPublicationData!$A:$A,'Publication Table (%)'!$B102,AllPublicationData!$B:$B,'Publication Table (%)'!S$7)))))))</f>
        <v>9.375E-2</v>
      </c>
    </row>
    <row r="103" spans="2:19" x14ac:dyDescent="0.35">
      <c r="B103" s="89">
        <v>42522</v>
      </c>
      <c r="C103" s="112">
        <f>IF('Publication Table (%)'!$C$5="All Cancelled Operations",
SUMIFS(AllPublicationData!$F:$F,AllPublicationData!$A:$A,'Publication Table (%)'!$B103,AllPublicationData!$B:$B,'Publication Table (%)'!$C$4),
IF('Publication Table (%)'!$C$5="Operations cancelled by patient",
SUMIFS(AllPublicationData!$G:$G,AllPublicationData!$A:$A,'Publication Table (%)'!$B103,AllPublicationData!$B:$B,'Publication Table (%)'!$C$4),
IF('Publication Table (%)'!$C$5="Operations cancelled for clinical reasons",
SUMIFS(AllPublicationData!$H:$H,AllPublicationData!$A:$A,'Publication Table (%)'!$B103,AllPublicationData!$B:$B,'Publication Table (%)'!$C$4),
IF('Publication Table (%)'!$C$5="Operations cancelled for non-clinical/capacity reasons",
SUMIFS(AllPublicationData!$I:$I,AllPublicationData!$A:$A,'Publication Table (%)'!$B103,AllPublicationData!$B:$B,'Publication Table (%)'!$C$4),
IF('Publication Table (%)'!$C$5="Cancellations for other reasons",
SUMIFS(AllPublicationData!$J:$J,AllPublicationData!$A:$A,'Publication Table (%)'!$B103,AllPublicationData!$B:$B,'Publication Table (%)'!$C$4))))))+
IF(AND($C$4="NHS Scotland",$C$5="All Cancelled Operations"),
SUMIFS(AllPublicationData!$F:$F,AllPublicationData!$A:$A,'Publication Table (%)'!$B103),
IF(AND($C$4="NHS Scotland",$C$5="Operations cancelled by patient"),
SUMIFS(AllPublicationData!$G:$G,AllPublicationData!$A:$A,'Publication Table (%)'!$B103),
IF(AND($C$4="NHS Scotland",$C$5="Operations cancelled for clinical reasons"),
SUMIFS(AllPublicationData!$H:$H,AllPublicationData!$A:$A,'Publication Table (%)'!$B103),
IF(AND($C$4="NHS Scotland",$C$5="Operations cancelled for non-clinical/capacity reasons"),
SUMIFS(AllPublicationData!$I:$I,AllPublicationData!$A:$A,'Publication Table (%)'!$B103),
IF(AND($C$4="NHS Scotland",$C$5="Cancellations for other reasons"),
SUMIFS(AllPublicationData!$J:$J,AllPublicationData!$A:$A,'Publication Table (%)'!$B103))))))</f>
        <v>3004</v>
      </c>
      <c r="D103" s="110">
        <f>IF(AND('Publication Table (%)'!$C$5="All Cancelled Operations",$C$4&lt;&gt;"NHS Scotland"),
IFERROR(SUMIFS(AllPublicationData!$F:$F,AllPublicationData!$A:$A,'Publication Table (%)'!$B103,AllPublicationData!$B:$B,'Publication Table (%)'!$C$4,AllPublicationData!$D:$D,'Publication Table (%)'!D$7)/
SUMIFS(AllPublicationData!$E:$E,AllPublicationData!$A:$A,'Publication Table (%)'!$B103,AllPublicationData!$B:$B,'Publication Table (%)'!$C$4,AllPublicationData!$D:$D,'Publication Table (%)'!D$7),
SUMIFS(AllPublicationData!$F:$F,AllPublicationData!$A:$A,'Publication Table (%)'!$B103,AllPublicationData!$B:$B,'Publication Table (%)'!D$7)/
SUMIFS(AllPublicationData!$E:$E,AllPublicationData!$A:$A,'Publication Table (%)'!$B103,AllPublicationData!$B:$B,'Publication Table (%)'!D$7)),
IF(AND('Publication Table (%)'!$C$5="Operations cancelled by patient",$C$4&lt;&gt;"NHS Scotland"),
IFERROR(SUMIFS(AllPublicationData!$G:$G,AllPublicationData!$A:$A,'Publication Table (%)'!$B103,AllPublicationData!$B:$B,'Publication Table (%)'!$C$4,AllPublicationData!$D:$D,'Publication Table (%)'!D$7)/
SUMIFS(AllPublicationData!$E:$E,AllPublicationData!$A:$A,'Publication Table (%)'!$B103,AllPublicationData!$B:$B,'Publication Table (%)'!$C$4,AllPublicationData!$D:$D,'Publication Table (%)'!D$7),
SUMIFS(AllPublicationData!$G:$G,AllPublicationData!$A:$A,'Publication Table (%)'!$B103,AllPublicationData!$B:$B,'Publication Table (%)'!D$7)/
SUMIFS(AllPublicationData!$E:$E,AllPublicationData!$A:$A,'Publication Table (%)'!$B103,AllPublicationData!$B:$B,'Publication Table (%)'!D$7)),
IF(AND('Publication Table (%)'!$C$5="Operations cancelled for clinical reasons",$C$4&lt;&gt;"NHS Scotland"),
IFERROR(SUMIFS(AllPublicationData!$H:$H,AllPublicationData!$A:$A,'Publication Table (%)'!$B103,AllPublicationData!$B:$B,'Publication Table (%)'!$C$4,AllPublicationData!$D:$D,'Publication Table (%)'!D$7)/
SUMIFS(AllPublicationData!$E:$E,AllPublicationData!$A:$A,'Publication Table (%)'!$B103,AllPublicationData!$B:$B,'Publication Table (%)'!$C$4,AllPublicationData!$D:$D,'Publication Table (%)'!D$7),
SUMIFS(AllPublicationData!$H:$H,AllPublicationData!$A:$A,'Publication Table (%)'!$B103,AllPublicationData!$B:$B,'Publication Table (%)'!D$7)/
SUMIFS(AllPublicationData!$E:$E,AllPublicationData!$A:$A,'Publication Table (%)'!$B103,AllPublicationData!$B:$B,'Publication Table (%)'!D$7)),
IF(AND('Publication Table (%)'!$C$5="Operations cancelled for non-clinical/capacity reasons",$C$4&lt;&gt;"NHS Scotland"),
IFERROR(SUMIFS(AllPublicationData!$I:$I,AllPublicationData!$A:$A,'Publication Table (%)'!$B103,AllPublicationData!$B:$B,'Publication Table (%)'!$C$4,AllPublicationData!$D:$D,'Publication Table (%)'!D$7)/
SUMIFS(AllPublicationData!$E:$E,AllPublicationData!$A:$A,'Publication Table (%)'!$B103,AllPublicationData!$B:$B,'Publication Table (%)'!$C$4,AllPublicationData!$D:$D,'Publication Table (%)'!D$7),
SUMIFS(AllPublicationData!$I:$I,AllPublicationData!$A:$A,'Publication Table (%)'!$B103,AllPublicationData!$B:$B,'Publication Table (%)'!D$7)/
SUMIFS(AllPublicationData!$E:$E,AllPublicationData!$A:$A,'Publication Table (%)'!$B103,AllPublicationData!$B:$B,'Publication Table (%)'!D$7)),
IF(AND('Publication Table (%)'!$C$5="Cancellations for other reasons",$C$4&lt;&gt;"NHS Scotland"),
IFERROR(SUMIFS(AllPublicationData!$J:$J,AllPublicationData!$A:$A,'Publication Table (%)'!$B103,AllPublicationData!$B:$B,'Publication Table (%)'!$C$4,AllPublicationData!$D:$D,'Publication Table (%)'!D$7)/
SUMIFS(AllPublicationData!$E:$E,AllPublicationData!$A:$A,'Publication Table (%)'!$B103,AllPublicationData!$B:$B,'Publication Table (%)'!$C$4,AllPublicationData!$D:$D,'Publication Table (%)'!D$7),
SUMIFS(AllPublicationData!$J:$J,AllPublicationData!$A:$A,'Publication Table (%)'!$B103,AllPublicationData!$B:$B,'Publication Table (%)'!D$7)/
SUMIFS(AllPublicationData!$E:$E,AllPublicationData!$A:$A,'Publication Table (%)'!$B103,AllPublicationData!$B:$B,'Publication Table (%)'!D$7)),
IF(AND($C$4="NHS Scotland",$C$5="All Cancelled Operations"),
SUMIFS(AllPublicationData!$F:$F,AllPublicationData!$A:$A,'Publication Table'!$B103)/
SUMIFS(AllPublicationData!$E:$E,AllPublicationData!$A:$A,'Publication Table'!$B103),
IF(AND($C$4="NHS Scotland",$C$5="Operations cancelled by patient"),
SUMIFS(AllPublicationData!$G:$G,AllPublicationData!$A:$A,'Publication Table'!$B103)/
SUMIFS(AllPublicationData!$E:$E,AllPublicationData!$A:$A,'Publication Table'!$B103),
IF(AND($C$4="NHS Scotland",$C$5="Operations cancelled for clinical reasons"),
SUMIFS(AllPublicationData!$H:$H,AllPublicationData!$A:$A,'Publication Table'!$B103)/
SUMIFS(AllPublicationData!$E:$E,AllPublicationData!$A:$A,'Publication Table'!$B103),
IF(AND($C$4="NHS Scotland",$C$5="Operations cancelled for non-clinical/capacity reasons"),
SUMIFS(AllPublicationData!$I:$I,AllPublicationData!$A:$A,'Publication Table'!$B103)/
SUMIFS(AllPublicationData!$E:$E,AllPublicationData!$A:$A,'Publication Table'!$B103),
IF(AND($C$4="NHS Scotland",$C$5="Cancellations for other reasons"),
SUMIFS(AllPublicationData!$J:$J,AllPublicationData!$A:$A,'Publication Table'!$B103)/
SUMIFS(AllPublicationData!$E:$E,AllPublicationData!$A:$A,'Publication Table'!$B103)))))))))))</f>
        <v>9.4509988988516591E-2</v>
      </c>
      <c r="E103" s="96">
        <f>IF('Publication Table (%)'!$C$5="All Cancelled Operations",
IFERROR(SUMIFS(AllPublicationData!$F:$F,AllPublicationData!$A:$A,'Publication Table (%)'!$B103,AllPublicationData!$B:$B,'Publication Table (%)'!$C$4,AllPublicationData!$D:$D,'Publication Table (%)'!E$7)/
SUMIFS(AllPublicationData!$E:$E,AllPublicationData!$A:$A,'Publication Table (%)'!$B103,AllPublicationData!$B:$B,'Publication Table (%)'!$C$4,AllPublicationData!$D:$D,'Publication Table (%)'!E$7),
SUMIFS(AllPublicationData!$F:$F,AllPublicationData!$A:$A,'Publication Table (%)'!$B103,AllPublicationData!$B:$B,'Publication Table (%)'!E$7)/
SUMIFS(AllPublicationData!$E:$E,AllPublicationData!$A:$A,'Publication Table (%)'!$B103,AllPublicationData!$B:$B,'Publication Table (%)'!E$7)),
IF('Publication Table (%)'!$C$5="Operations cancelled by patient",
IFERROR(SUMIFS(AllPublicationData!$G:$G,AllPublicationData!$A:$A,'Publication Table (%)'!$B103,AllPublicationData!$B:$B,'Publication Table (%)'!$C$4,AllPublicationData!$D:$D,'Publication Table (%)'!E$7)/
SUMIFS(AllPublicationData!$E:$E,AllPublicationData!$A:$A,'Publication Table (%)'!$B103,AllPublicationData!$B:$B,'Publication Table (%)'!$C$4,AllPublicationData!$D:$D,'Publication Table (%)'!E$7),
SUMIFS(AllPublicationData!$G:$G,AllPublicationData!$A:$A,'Publication Table (%)'!$B103,AllPublicationData!$B:$B,'Publication Table (%)'!E$7)/
SUMIFS(AllPublicationData!$E:$E,AllPublicationData!$A:$A,'Publication Table (%)'!$B103,AllPublicationData!$B:$B,'Publication Table (%)'!E$7)),
IF('Publication Table (%)'!$C$5="Operations cancelled for clinical reasons",
IFERROR(SUMIFS(AllPublicationData!$H:$H,AllPublicationData!$A:$A,'Publication Table (%)'!$B103,AllPublicationData!$B:$B,'Publication Table (%)'!$C$4,AllPublicationData!$D:$D,'Publication Table (%)'!E$7)/
SUMIFS(AllPublicationData!$E:$E,AllPublicationData!$A:$A,'Publication Table (%)'!$B103,AllPublicationData!$B:$B,'Publication Table (%)'!$C$4,AllPublicationData!$D:$D,'Publication Table (%)'!E$7),
SUMIFS(AllPublicationData!$H:$H,AllPublicationData!$A:$A,'Publication Table (%)'!$B103,AllPublicationData!$B:$B,'Publication Table (%)'!E$7)/
SUMIFS(AllPublicationData!$E:$E,AllPublicationData!$A:$A,'Publication Table (%)'!$B103,AllPublicationData!$B:$B,'Publication Table (%)'!E$7)),
IF('Publication Table (%)'!$C$5="Operations cancelled for non-clinical/capacity reasons",
IFERROR(SUMIFS(AllPublicationData!$I:$I,AllPublicationData!$A:$A,'Publication Table (%)'!$B103,AllPublicationData!$B:$B,'Publication Table (%)'!$C$4,AllPublicationData!$D:$D,'Publication Table (%)'!E$7)/
SUMIFS(AllPublicationData!$E:$E,AllPublicationData!$A:$A,'Publication Table (%)'!$B103,AllPublicationData!$B:$B,'Publication Table (%)'!$C$4,AllPublicationData!$D:$D,'Publication Table (%)'!E$7),
SUMIFS(AllPublicationData!$I:$I,AllPublicationData!$A:$A,'Publication Table (%)'!$B103,AllPublicationData!$B:$B,'Publication Table (%)'!E$7)/
SUMIFS(AllPublicationData!$E:$E,AllPublicationData!$A:$A,'Publication Table (%)'!$B103,AllPublicationData!$B:$B,'Publication Table (%)'!E$7)),
IF('Publication Table (%)'!$C$5="Cancellations for other reasons",
IFERROR(SUMIFS(AllPublicationData!$J:$J,AllPublicationData!$A:$A,'Publication Table (%)'!$B103,AllPublicationData!$B:$B,'Publication Table (%)'!$C$4,AllPublicationData!$D:$D,'Publication Table (%)'!E$7)/
SUMIFS(AllPublicationData!$E:$E,AllPublicationData!$A:$A,'Publication Table (%)'!$B103,AllPublicationData!$B:$B,'Publication Table (%)'!$C$4,AllPublicationData!$D:$D,'Publication Table (%)'!E$7),
SUMIFS(AllPublicationData!$J:$J,AllPublicationData!$A:$A,'Publication Table (%)'!$B103,AllPublicationData!$B:$B,'Publication Table (%)'!E$7)/
SUMIFS(AllPublicationData!$E:$E,AllPublicationData!$A:$A,'Publication Table (%)'!$B103,AllPublicationData!$B:$B,'Publication Table (%)'!E$7)))))))</f>
        <v>4.6814044213263982E-2</v>
      </c>
      <c r="F103" s="96">
        <f>IF('Publication Table (%)'!$C$5="All Cancelled Operations",
IFERROR(SUMIFS(AllPublicationData!$F:$F,AllPublicationData!$A:$A,'Publication Table (%)'!$B103,AllPublicationData!$B:$B,'Publication Table (%)'!$C$4,AllPublicationData!$D:$D,'Publication Table (%)'!F$7)/
SUMIFS(AllPublicationData!$E:$E,AllPublicationData!$A:$A,'Publication Table (%)'!$B103,AllPublicationData!$B:$B,'Publication Table (%)'!$C$4,AllPublicationData!$D:$D,'Publication Table (%)'!F$7),
SUMIFS(AllPublicationData!$F:$F,AllPublicationData!$A:$A,'Publication Table (%)'!$B103,AllPublicationData!$B:$B,'Publication Table (%)'!F$7)/
SUMIFS(AllPublicationData!$E:$E,AllPublicationData!$A:$A,'Publication Table (%)'!$B103,AllPublicationData!$B:$B,'Publication Table (%)'!F$7)),
IF('Publication Table (%)'!$C$5="Operations cancelled by patient",
IFERROR(SUMIFS(AllPublicationData!$G:$G,AllPublicationData!$A:$A,'Publication Table (%)'!$B103,AllPublicationData!$B:$B,'Publication Table (%)'!$C$4,AllPublicationData!$D:$D,'Publication Table (%)'!F$7)/
SUMIFS(AllPublicationData!$E:$E,AllPublicationData!$A:$A,'Publication Table (%)'!$B103,AllPublicationData!$B:$B,'Publication Table (%)'!$C$4,AllPublicationData!$D:$D,'Publication Table (%)'!F$7),
SUMIFS(AllPublicationData!$G:$G,AllPublicationData!$A:$A,'Publication Table (%)'!$B103,AllPublicationData!$B:$B,'Publication Table (%)'!F$7)/
SUMIFS(AllPublicationData!$E:$E,AllPublicationData!$A:$A,'Publication Table (%)'!$B103,AllPublicationData!$B:$B,'Publication Table (%)'!F$7)),
IF('Publication Table (%)'!$C$5="Operations cancelled for clinical reasons",
IFERROR(SUMIFS(AllPublicationData!$H:$H,AllPublicationData!$A:$A,'Publication Table (%)'!$B103,AllPublicationData!$B:$B,'Publication Table (%)'!$C$4,AllPublicationData!$D:$D,'Publication Table (%)'!F$7)/
SUMIFS(AllPublicationData!$E:$E,AllPublicationData!$A:$A,'Publication Table (%)'!$B103,AllPublicationData!$B:$B,'Publication Table (%)'!$C$4,AllPublicationData!$D:$D,'Publication Table (%)'!F$7),
SUMIFS(AllPublicationData!$H:$H,AllPublicationData!$A:$A,'Publication Table (%)'!$B103,AllPublicationData!$B:$B,'Publication Table (%)'!F$7)/
SUMIFS(AllPublicationData!$E:$E,AllPublicationData!$A:$A,'Publication Table (%)'!$B103,AllPublicationData!$B:$B,'Publication Table (%)'!F$7)),
IF('Publication Table (%)'!$C$5="Operations cancelled for non-clinical/capacity reasons",
IFERROR(SUMIFS(AllPublicationData!$I:$I,AllPublicationData!$A:$A,'Publication Table (%)'!$B103,AllPublicationData!$B:$B,'Publication Table (%)'!$C$4,AllPublicationData!$D:$D,'Publication Table (%)'!F$7)/
SUMIFS(AllPublicationData!$E:$E,AllPublicationData!$A:$A,'Publication Table (%)'!$B103,AllPublicationData!$B:$B,'Publication Table (%)'!$C$4,AllPublicationData!$D:$D,'Publication Table (%)'!F$7),
SUMIFS(AllPublicationData!$I:$I,AllPublicationData!$A:$A,'Publication Table (%)'!$B103,AllPublicationData!$B:$B,'Publication Table (%)'!F$7)/
SUMIFS(AllPublicationData!$E:$E,AllPublicationData!$A:$A,'Publication Table (%)'!$B103,AllPublicationData!$B:$B,'Publication Table (%)'!F$7)),
IF('Publication Table (%)'!$C$5="Cancellations for other reasons",
IFERROR(SUMIFS(AllPublicationData!$J:$J,AllPublicationData!$A:$A,'Publication Table (%)'!$B103,AllPublicationData!$B:$B,'Publication Table (%)'!$C$4,AllPublicationData!$D:$D,'Publication Table (%)'!F$7)/
SUMIFS(AllPublicationData!$E:$E,AllPublicationData!$A:$A,'Publication Table (%)'!$B103,AllPublicationData!$B:$B,'Publication Table (%)'!$C$4,AllPublicationData!$D:$D,'Publication Table (%)'!F$7),
SUMIFS(AllPublicationData!$J:$J,AllPublicationData!$A:$A,'Publication Table (%)'!$B103,AllPublicationData!$B:$B,'Publication Table (%)'!F$7)/
SUMIFS(AllPublicationData!$E:$E,AllPublicationData!$A:$A,'Publication Table (%)'!$B103,AllPublicationData!$B:$B,'Publication Table (%)'!F$7)))))))</f>
        <v>9.3119266055045877E-2</v>
      </c>
      <c r="G103" s="96">
        <f>IF('Publication Table (%)'!$C$5="All Cancelled Operations",
IFERROR(SUMIFS(AllPublicationData!$F:$F,AllPublicationData!$A:$A,'Publication Table (%)'!$B103,AllPublicationData!$B:$B,'Publication Table (%)'!$C$4,AllPublicationData!$D:$D,'Publication Table (%)'!G$7)/
SUMIFS(AllPublicationData!$E:$E,AllPublicationData!$A:$A,'Publication Table (%)'!$B103,AllPublicationData!$B:$B,'Publication Table (%)'!$C$4,AllPublicationData!$D:$D,'Publication Table (%)'!G$7),
SUMIFS(AllPublicationData!$F:$F,AllPublicationData!$A:$A,'Publication Table (%)'!$B103,AllPublicationData!$B:$B,'Publication Table (%)'!G$7)/
SUMIFS(AllPublicationData!$E:$E,AllPublicationData!$A:$A,'Publication Table (%)'!$B103,AllPublicationData!$B:$B,'Publication Table (%)'!G$7)),
IF('Publication Table (%)'!$C$5="Operations cancelled by patient",
IFERROR(SUMIFS(AllPublicationData!$G:$G,AllPublicationData!$A:$A,'Publication Table (%)'!$B103,AllPublicationData!$B:$B,'Publication Table (%)'!$C$4,AllPublicationData!$D:$D,'Publication Table (%)'!G$7)/
SUMIFS(AllPublicationData!$E:$E,AllPublicationData!$A:$A,'Publication Table (%)'!$B103,AllPublicationData!$B:$B,'Publication Table (%)'!$C$4,AllPublicationData!$D:$D,'Publication Table (%)'!G$7),
SUMIFS(AllPublicationData!$G:$G,AllPublicationData!$A:$A,'Publication Table (%)'!$B103,AllPublicationData!$B:$B,'Publication Table (%)'!G$7)/
SUMIFS(AllPublicationData!$E:$E,AllPublicationData!$A:$A,'Publication Table (%)'!$B103,AllPublicationData!$B:$B,'Publication Table (%)'!G$7)),
IF('Publication Table (%)'!$C$5="Operations cancelled for clinical reasons",
IFERROR(SUMIFS(AllPublicationData!$H:$H,AllPublicationData!$A:$A,'Publication Table (%)'!$B103,AllPublicationData!$B:$B,'Publication Table (%)'!$C$4,AllPublicationData!$D:$D,'Publication Table (%)'!G$7)/
SUMIFS(AllPublicationData!$E:$E,AllPublicationData!$A:$A,'Publication Table (%)'!$B103,AllPublicationData!$B:$B,'Publication Table (%)'!$C$4,AllPublicationData!$D:$D,'Publication Table (%)'!G$7),
SUMIFS(AllPublicationData!$H:$H,AllPublicationData!$A:$A,'Publication Table (%)'!$B103,AllPublicationData!$B:$B,'Publication Table (%)'!G$7)/
SUMIFS(AllPublicationData!$E:$E,AllPublicationData!$A:$A,'Publication Table (%)'!$B103,AllPublicationData!$B:$B,'Publication Table (%)'!G$7)),
IF('Publication Table (%)'!$C$5="Operations cancelled for non-clinical/capacity reasons",
IFERROR(SUMIFS(AllPublicationData!$I:$I,AllPublicationData!$A:$A,'Publication Table (%)'!$B103,AllPublicationData!$B:$B,'Publication Table (%)'!$C$4,AllPublicationData!$D:$D,'Publication Table (%)'!G$7)/
SUMIFS(AllPublicationData!$E:$E,AllPublicationData!$A:$A,'Publication Table (%)'!$B103,AllPublicationData!$B:$B,'Publication Table (%)'!$C$4,AllPublicationData!$D:$D,'Publication Table (%)'!G$7),
SUMIFS(AllPublicationData!$I:$I,AllPublicationData!$A:$A,'Publication Table (%)'!$B103,AllPublicationData!$B:$B,'Publication Table (%)'!G$7)/
SUMIFS(AllPublicationData!$E:$E,AllPublicationData!$A:$A,'Publication Table (%)'!$B103,AllPublicationData!$B:$B,'Publication Table (%)'!G$7)),
IF('Publication Table (%)'!$C$5="Cancellations for other reasons",
IFERROR(SUMIFS(AllPublicationData!$J:$J,AllPublicationData!$A:$A,'Publication Table (%)'!$B103,AllPublicationData!$B:$B,'Publication Table (%)'!$C$4,AllPublicationData!$D:$D,'Publication Table (%)'!G$7)/
SUMIFS(AllPublicationData!$E:$E,AllPublicationData!$A:$A,'Publication Table (%)'!$B103,AllPublicationData!$B:$B,'Publication Table (%)'!$C$4,AllPublicationData!$D:$D,'Publication Table (%)'!G$7),
SUMIFS(AllPublicationData!$J:$J,AllPublicationData!$A:$A,'Publication Table (%)'!$B103,AllPublicationData!$B:$B,'Publication Table (%)'!G$7)/
SUMIFS(AllPublicationData!$E:$E,AllPublicationData!$A:$A,'Publication Table (%)'!$B103,AllPublicationData!$B:$B,'Publication Table (%)'!G$7)))))))</f>
        <v>7.5848303393213579E-2</v>
      </c>
      <c r="H103" s="96">
        <f>IF('Publication Table (%)'!$C$5="All Cancelled Operations",
IFERROR(SUMIFS(AllPublicationData!$F:$F,AllPublicationData!$A:$A,'Publication Table (%)'!$B103,AllPublicationData!$B:$B,'Publication Table (%)'!$C$4,AllPublicationData!$D:$D,'Publication Table (%)'!H$7)/
SUMIFS(AllPublicationData!$E:$E,AllPublicationData!$A:$A,'Publication Table (%)'!$B103,AllPublicationData!$B:$B,'Publication Table (%)'!$C$4,AllPublicationData!$D:$D,'Publication Table (%)'!H$7),
SUMIFS(AllPublicationData!$F:$F,AllPublicationData!$A:$A,'Publication Table (%)'!$B103,AllPublicationData!$B:$B,'Publication Table (%)'!H$7)/
SUMIFS(AllPublicationData!$E:$E,AllPublicationData!$A:$A,'Publication Table (%)'!$B103,AllPublicationData!$B:$B,'Publication Table (%)'!H$7)),
IF('Publication Table (%)'!$C$5="Operations cancelled by patient",
IFERROR(SUMIFS(AllPublicationData!$G:$G,AllPublicationData!$A:$A,'Publication Table (%)'!$B103,AllPublicationData!$B:$B,'Publication Table (%)'!$C$4,AllPublicationData!$D:$D,'Publication Table (%)'!H$7)/
SUMIFS(AllPublicationData!$E:$E,AllPublicationData!$A:$A,'Publication Table (%)'!$B103,AllPublicationData!$B:$B,'Publication Table (%)'!$C$4,AllPublicationData!$D:$D,'Publication Table (%)'!H$7),
SUMIFS(AllPublicationData!$G:$G,AllPublicationData!$A:$A,'Publication Table (%)'!$B103,AllPublicationData!$B:$B,'Publication Table (%)'!H$7)/
SUMIFS(AllPublicationData!$E:$E,AllPublicationData!$A:$A,'Publication Table (%)'!$B103,AllPublicationData!$B:$B,'Publication Table (%)'!H$7)),
IF('Publication Table (%)'!$C$5="Operations cancelled for clinical reasons",
IFERROR(SUMIFS(AllPublicationData!$H:$H,AllPublicationData!$A:$A,'Publication Table (%)'!$B103,AllPublicationData!$B:$B,'Publication Table (%)'!$C$4,AllPublicationData!$D:$D,'Publication Table (%)'!H$7)/
SUMIFS(AllPublicationData!$E:$E,AllPublicationData!$A:$A,'Publication Table (%)'!$B103,AllPublicationData!$B:$B,'Publication Table (%)'!$C$4,AllPublicationData!$D:$D,'Publication Table (%)'!H$7),
SUMIFS(AllPublicationData!$H:$H,AllPublicationData!$A:$A,'Publication Table (%)'!$B103,AllPublicationData!$B:$B,'Publication Table (%)'!H$7)/
SUMIFS(AllPublicationData!$E:$E,AllPublicationData!$A:$A,'Publication Table (%)'!$B103,AllPublicationData!$B:$B,'Publication Table (%)'!H$7)),
IF('Publication Table (%)'!$C$5="Operations cancelled for non-clinical/capacity reasons",
IFERROR(SUMIFS(AllPublicationData!$I:$I,AllPublicationData!$A:$A,'Publication Table (%)'!$B103,AllPublicationData!$B:$B,'Publication Table (%)'!$C$4,AllPublicationData!$D:$D,'Publication Table (%)'!H$7)/
SUMIFS(AllPublicationData!$E:$E,AllPublicationData!$A:$A,'Publication Table (%)'!$B103,AllPublicationData!$B:$B,'Publication Table (%)'!$C$4,AllPublicationData!$D:$D,'Publication Table (%)'!H$7),
SUMIFS(AllPublicationData!$I:$I,AllPublicationData!$A:$A,'Publication Table (%)'!$B103,AllPublicationData!$B:$B,'Publication Table (%)'!H$7)/
SUMIFS(AllPublicationData!$E:$E,AllPublicationData!$A:$A,'Publication Table (%)'!$B103,AllPublicationData!$B:$B,'Publication Table (%)'!H$7)),
IF('Publication Table (%)'!$C$5="Cancellations for other reasons",
IFERROR(SUMIFS(AllPublicationData!$J:$J,AllPublicationData!$A:$A,'Publication Table (%)'!$B103,AllPublicationData!$B:$B,'Publication Table (%)'!$C$4,AllPublicationData!$D:$D,'Publication Table (%)'!H$7)/
SUMIFS(AllPublicationData!$E:$E,AllPublicationData!$A:$A,'Publication Table (%)'!$B103,AllPublicationData!$B:$B,'Publication Table (%)'!$C$4,AllPublicationData!$D:$D,'Publication Table (%)'!H$7),
SUMIFS(AllPublicationData!$J:$J,AllPublicationData!$A:$A,'Publication Table (%)'!$B103,AllPublicationData!$B:$B,'Publication Table (%)'!H$7)/
SUMIFS(AllPublicationData!$E:$E,AllPublicationData!$A:$A,'Publication Table (%)'!$B103,AllPublicationData!$B:$B,'Publication Table (%)'!H$7)))))))</f>
        <v>0.1020868584320361</v>
      </c>
      <c r="I103" s="96">
        <f>IF('Publication Table (%)'!$C$5="All Cancelled Operations",
IFERROR(SUMIFS(AllPublicationData!$F:$F,AllPublicationData!$A:$A,'Publication Table (%)'!$B103,AllPublicationData!$B:$B,'Publication Table (%)'!$C$4,AllPublicationData!$D:$D,'Publication Table (%)'!I$7)/
SUMIFS(AllPublicationData!$E:$E,AllPublicationData!$A:$A,'Publication Table (%)'!$B103,AllPublicationData!$B:$B,'Publication Table (%)'!$C$4,AllPublicationData!$D:$D,'Publication Table (%)'!I$7),
SUMIFS(AllPublicationData!$F:$F,AllPublicationData!$A:$A,'Publication Table (%)'!$B103,AllPublicationData!$B:$B,'Publication Table (%)'!I$7)/
SUMIFS(AllPublicationData!$E:$E,AllPublicationData!$A:$A,'Publication Table (%)'!$B103,AllPublicationData!$B:$B,'Publication Table (%)'!I$7)),
IF('Publication Table (%)'!$C$5="Operations cancelled by patient",
IFERROR(SUMIFS(AllPublicationData!$G:$G,AllPublicationData!$A:$A,'Publication Table (%)'!$B103,AllPublicationData!$B:$B,'Publication Table (%)'!$C$4,AllPublicationData!$D:$D,'Publication Table (%)'!I$7)/
SUMIFS(AllPublicationData!$E:$E,AllPublicationData!$A:$A,'Publication Table (%)'!$B103,AllPublicationData!$B:$B,'Publication Table (%)'!$C$4,AllPublicationData!$D:$D,'Publication Table (%)'!I$7),
SUMIFS(AllPublicationData!$G:$G,AllPublicationData!$A:$A,'Publication Table (%)'!$B103,AllPublicationData!$B:$B,'Publication Table (%)'!I$7)/
SUMIFS(AllPublicationData!$E:$E,AllPublicationData!$A:$A,'Publication Table (%)'!$B103,AllPublicationData!$B:$B,'Publication Table (%)'!I$7)),
IF('Publication Table (%)'!$C$5="Operations cancelled for clinical reasons",
IFERROR(SUMIFS(AllPublicationData!$H:$H,AllPublicationData!$A:$A,'Publication Table (%)'!$B103,AllPublicationData!$B:$B,'Publication Table (%)'!$C$4,AllPublicationData!$D:$D,'Publication Table (%)'!I$7)/
SUMIFS(AllPublicationData!$E:$E,AllPublicationData!$A:$A,'Publication Table (%)'!$B103,AllPublicationData!$B:$B,'Publication Table (%)'!$C$4,AllPublicationData!$D:$D,'Publication Table (%)'!I$7),
SUMIFS(AllPublicationData!$H:$H,AllPublicationData!$A:$A,'Publication Table (%)'!$B103,AllPublicationData!$B:$B,'Publication Table (%)'!I$7)/
SUMIFS(AllPublicationData!$E:$E,AllPublicationData!$A:$A,'Publication Table (%)'!$B103,AllPublicationData!$B:$B,'Publication Table (%)'!I$7)),
IF('Publication Table (%)'!$C$5="Operations cancelled for non-clinical/capacity reasons",
IFERROR(SUMIFS(AllPublicationData!$I:$I,AllPublicationData!$A:$A,'Publication Table (%)'!$B103,AllPublicationData!$B:$B,'Publication Table (%)'!$C$4,AllPublicationData!$D:$D,'Publication Table (%)'!I$7)/
SUMIFS(AllPublicationData!$E:$E,AllPublicationData!$A:$A,'Publication Table (%)'!$B103,AllPublicationData!$B:$B,'Publication Table (%)'!$C$4,AllPublicationData!$D:$D,'Publication Table (%)'!I$7),
SUMIFS(AllPublicationData!$I:$I,AllPublicationData!$A:$A,'Publication Table (%)'!$B103,AllPublicationData!$B:$B,'Publication Table (%)'!I$7)/
SUMIFS(AllPublicationData!$E:$E,AllPublicationData!$A:$A,'Publication Table (%)'!$B103,AllPublicationData!$B:$B,'Publication Table (%)'!I$7)),
IF('Publication Table (%)'!$C$5="Cancellations for other reasons",
IFERROR(SUMIFS(AllPublicationData!$J:$J,AllPublicationData!$A:$A,'Publication Table (%)'!$B103,AllPublicationData!$B:$B,'Publication Table (%)'!$C$4,AllPublicationData!$D:$D,'Publication Table (%)'!I$7)/
SUMIFS(AllPublicationData!$E:$E,AllPublicationData!$A:$A,'Publication Table (%)'!$B103,AllPublicationData!$B:$B,'Publication Table (%)'!$C$4,AllPublicationData!$D:$D,'Publication Table (%)'!I$7),
SUMIFS(AllPublicationData!$J:$J,AllPublicationData!$A:$A,'Publication Table (%)'!$B103,AllPublicationData!$B:$B,'Publication Table (%)'!I$7)/
SUMIFS(AllPublicationData!$E:$E,AllPublicationData!$A:$A,'Publication Table (%)'!$B103,AllPublicationData!$B:$B,'Publication Table (%)'!I$7)))))))</f>
        <v>6.5737051792828682E-2</v>
      </c>
      <c r="J103" s="96">
        <f>IF('Publication Table (%)'!$C$5="All Cancelled Operations",
IFERROR(SUMIFS(AllPublicationData!$F:$F,AllPublicationData!$A:$A,'Publication Table (%)'!$B103,AllPublicationData!$B:$B,'Publication Table (%)'!$C$4,AllPublicationData!$D:$D,'Publication Table (%)'!J$7)/
SUMIFS(AllPublicationData!$E:$E,AllPublicationData!$A:$A,'Publication Table (%)'!$B103,AllPublicationData!$B:$B,'Publication Table (%)'!$C$4,AllPublicationData!$D:$D,'Publication Table (%)'!J$7),
SUMIFS(AllPublicationData!$F:$F,AllPublicationData!$A:$A,'Publication Table (%)'!$B103,AllPublicationData!$B:$B,'Publication Table (%)'!J$7)/
SUMIFS(AllPublicationData!$E:$E,AllPublicationData!$A:$A,'Publication Table (%)'!$B103,AllPublicationData!$B:$B,'Publication Table (%)'!J$7)),
IF('Publication Table (%)'!$C$5="Operations cancelled by patient",
IFERROR(SUMIFS(AllPublicationData!$G:$G,AllPublicationData!$A:$A,'Publication Table (%)'!$B103,AllPublicationData!$B:$B,'Publication Table (%)'!$C$4,AllPublicationData!$D:$D,'Publication Table (%)'!J$7)/
SUMIFS(AllPublicationData!$E:$E,AllPublicationData!$A:$A,'Publication Table (%)'!$B103,AllPublicationData!$B:$B,'Publication Table (%)'!$C$4,AllPublicationData!$D:$D,'Publication Table (%)'!J$7),
SUMIFS(AllPublicationData!$G:$G,AllPublicationData!$A:$A,'Publication Table (%)'!$B103,AllPublicationData!$B:$B,'Publication Table (%)'!J$7)/
SUMIFS(AllPublicationData!$E:$E,AllPublicationData!$A:$A,'Publication Table (%)'!$B103,AllPublicationData!$B:$B,'Publication Table (%)'!J$7)),
IF('Publication Table (%)'!$C$5="Operations cancelled for clinical reasons",
IFERROR(SUMIFS(AllPublicationData!$H:$H,AllPublicationData!$A:$A,'Publication Table (%)'!$B103,AllPublicationData!$B:$B,'Publication Table (%)'!$C$4,AllPublicationData!$D:$D,'Publication Table (%)'!J$7)/
SUMIFS(AllPublicationData!$E:$E,AllPublicationData!$A:$A,'Publication Table (%)'!$B103,AllPublicationData!$B:$B,'Publication Table (%)'!$C$4,AllPublicationData!$D:$D,'Publication Table (%)'!J$7),
SUMIFS(AllPublicationData!$H:$H,AllPublicationData!$A:$A,'Publication Table (%)'!$B103,AllPublicationData!$B:$B,'Publication Table (%)'!J$7)/
SUMIFS(AllPublicationData!$E:$E,AllPublicationData!$A:$A,'Publication Table (%)'!$B103,AllPublicationData!$B:$B,'Publication Table (%)'!J$7)),
IF('Publication Table (%)'!$C$5="Operations cancelled for non-clinical/capacity reasons",
IFERROR(SUMIFS(AllPublicationData!$I:$I,AllPublicationData!$A:$A,'Publication Table (%)'!$B103,AllPublicationData!$B:$B,'Publication Table (%)'!$C$4,AllPublicationData!$D:$D,'Publication Table (%)'!J$7)/
SUMIFS(AllPublicationData!$E:$E,AllPublicationData!$A:$A,'Publication Table (%)'!$B103,AllPublicationData!$B:$B,'Publication Table (%)'!$C$4,AllPublicationData!$D:$D,'Publication Table (%)'!J$7),
SUMIFS(AllPublicationData!$I:$I,AllPublicationData!$A:$A,'Publication Table (%)'!$B103,AllPublicationData!$B:$B,'Publication Table (%)'!J$7)/
SUMIFS(AllPublicationData!$E:$E,AllPublicationData!$A:$A,'Publication Table (%)'!$B103,AllPublicationData!$B:$B,'Publication Table (%)'!J$7)),
IF('Publication Table (%)'!$C$5="Cancellations for other reasons",
IFERROR(SUMIFS(AllPublicationData!$J:$J,AllPublicationData!$A:$A,'Publication Table (%)'!$B103,AllPublicationData!$B:$B,'Publication Table (%)'!$C$4,AllPublicationData!$D:$D,'Publication Table (%)'!J$7)/
SUMIFS(AllPublicationData!$E:$E,AllPublicationData!$A:$A,'Publication Table (%)'!$B103,AllPublicationData!$B:$B,'Publication Table (%)'!$C$4,AllPublicationData!$D:$D,'Publication Table (%)'!J$7),
SUMIFS(AllPublicationData!$J:$J,AllPublicationData!$A:$A,'Publication Table (%)'!$B103,AllPublicationData!$B:$B,'Publication Table (%)'!J$7)/
SUMIFS(AllPublicationData!$E:$E,AllPublicationData!$A:$A,'Publication Table (%)'!$B103,AllPublicationData!$B:$B,'Publication Table (%)'!J$7)))))))</f>
        <v>7.3059360730593603E-2</v>
      </c>
      <c r="K103" s="96">
        <f>IF('Publication Table (%)'!$C$5="All Cancelled Operations",
IFERROR(SUMIFS(AllPublicationData!$F:$F,AllPublicationData!$A:$A,'Publication Table (%)'!$B103,AllPublicationData!$B:$B,'Publication Table (%)'!$C$4,AllPublicationData!$D:$D,'Publication Table (%)'!K$7)/
SUMIFS(AllPublicationData!$E:$E,AllPublicationData!$A:$A,'Publication Table (%)'!$B103,AllPublicationData!$B:$B,'Publication Table (%)'!$C$4,AllPublicationData!$D:$D,'Publication Table (%)'!K$7),
SUMIFS(AllPublicationData!$F:$F,AllPublicationData!$A:$A,'Publication Table (%)'!$B103,AllPublicationData!$B:$B,'Publication Table (%)'!K$7)/
SUMIFS(AllPublicationData!$E:$E,AllPublicationData!$A:$A,'Publication Table (%)'!$B103,AllPublicationData!$B:$B,'Publication Table (%)'!K$7)),
IF('Publication Table (%)'!$C$5="Operations cancelled by patient",
IFERROR(SUMIFS(AllPublicationData!$G:$G,AllPublicationData!$A:$A,'Publication Table (%)'!$B103,AllPublicationData!$B:$B,'Publication Table (%)'!$C$4,AllPublicationData!$D:$D,'Publication Table (%)'!K$7)/
SUMIFS(AllPublicationData!$E:$E,AllPublicationData!$A:$A,'Publication Table (%)'!$B103,AllPublicationData!$B:$B,'Publication Table (%)'!$C$4,AllPublicationData!$D:$D,'Publication Table (%)'!K$7),
SUMIFS(AllPublicationData!$G:$G,AllPublicationData!$A:$A,'Publication Table (%)'!$B103,AllPublicationData!$B:$B,'Publication Table (%)'!K$7)/
SUMIFS(AllPublicationData!$E:$E,AllPublicationData!$A:$A,'Publication Table (%)'!$B103,AllPublicationData!$B:$B,'Publication Table (%)'!K$7)),
IF('Publication Table (%)'!$C$5="Operations cancelled for clinical reasons",
IFERROR(SUMIFS(AllPublicationData!$H:$H,AllPublicationData!$A:$A,'Publication Table (%)'!$B103,AllPublicationData!$B:$B,'Publication Table (%)'!$C$4,AllPublicationData!$D:$D,'Publication Table (%)'!K$7)/
SUMIFS(AllPublicationData!$E:$E,AllPublicationData!$A:$A,'Publication Table (%)'!$B103,AllPublicationData!$B:$B,'Publication Table (%)'!$C$4,AllPublicationData!$D:$D,'Publication Table (%)'!K$7),
SUMIFS(AllPublicationData!$H:$H,AllPublicationData!$A:$A,'Publication Table (%)'!$B103,AllPublicationData!$B:$B,'Publication Table (%)'!K$7)/
SUMIFS(AllPublicationData!$E:$E,AllPublicationData!$A:$A,'Publication Table (%)'!$B103,AllPublicationData!$B:$B,'Publication Table (%)'!K$7)),
IF('Publication Table (%)'!$C$5="Operations cancelled for non-clinical/capacity reasons",
IFERROR(SUMIFS(AllPublicationData!$I:$I,AllPublicationData!$A:$A,'Publication Table (%)'!$B103,AllPublicationData!$B:$B,'Publication Table (%)'!$C$4,AllPublicationData!$D:$D,'Publication Table (%)'!K$7)/
SUMIFS(AllPublicationData!$E:$E,AllPublicationData!$A:$A,'Publication Table (%)'!$B103,AllPublicationData!$B:$B,'Publication Table (%)'!$C$4,AllPublicationData!$D:$D,'Publication Table (%)'!K$7),
SUMIFS(AllPublicationData!$I:$I,AllPublicationData!$A:$A,'Publication Table (%)'!$B103,AllPublicationData!$B:$B,'Publication Table (%)'!K$7)/
SUMIFS(AllPublicationData!$E:$E,AllPublicationData!$A:$A,'Publication Table (%)'!$B103,AllPublicationData!$B:$B,'Publication Table (%)'!K$7)),
IF('Publication Table (%)'!$C$5="Cancellations for other reasons",
IFERROR(SUMIFS(AllPublicationData!$J:$J,AllPublicationData!$A:$A,'Publication Table (%)'!$B103,AllPublicationData!$B:$B,'Publication Table (%)'!$C$4,AllPublicationData!$D:$D,'Publication Table (%)'!K$7)/
SUMIFS(AllPublicationData!$E:$E,AllPublicationData!$A:$A,'Publication Table (%)'!$B103,AllPublicationData!$B:$B,'Publication Table (%)'!$C$4,AllPublicationData!$D:$D,'Publication Table (%)'!K$7),
SUMIFS(AllPublicationData!$J:$J,AllPublicationData!$A:$A,'Publication Table (%)'!$B103,AllPublicationData!$B:$B,'Publication Table (%)'!K$7)/
SUMIFS(AllPublicationData!$E:$E,AllPublicationData!$A:$A,'Publication Table (%)'!$B103,AllPublicationData!$B:$B,'Publication Table (%)'!K$7)))))))</f>
        <v>8.2114063899671547E-2</v>
      </c>
      <c r="L103" s="96">
        <f>IF('Publication Table (%)'!$C$5="All Cancelled Operations",
IFERROR(SUMIFS(AllPublicationData!$F:$F,AllPublicationData!$A:$A,'Publication Table (%)'!$B103,AllPublicationData!$B:$B,'Publication Table (%)'!$C$4,AllPublicationData!$D:$D,'Publication Table (%)'!L$7)/
SUMIFS(AllPublicationData!$E:$E,AllPublicationData!$A:$A,'Publication Table (%)'!$B103,AllPublicationData!$B:$B,'Publication Table (%)'!$C$4,AllPublicationData!$D:$D,'Publication Table (%)'!L$7),
SUMIFS(AllPublicationData!$F:$F,AllPublicationData!$A:$A,'Publication Table (%)'!$B103,AllPublicationData!$B:$B,'Publication Table (%)'!L$7)/
SUMIFS(AllPublicationData!$E:$E,AllPublicationData!$A:$A,'Publication Table (%)'!$B103,AllPublicationData!$B:$B,'Publication Table (%)'!L$7)),
IF('Publication Table (%)'!$C$5="Operations cancelled by patient",
IFERROR(SUMIFS(AllPublicationData!$G:$G,AllPublicationData!$A:$A,'Publication Table (%)'!$B103,AllPublicationData!$B:$B,'Publication Table (%)'!$C$4,AllPublicationData!$D:$D,'Publication Table (%)'!L$7)/
SUMIFS(AllPublicationData!$E:$E,AllPublicationData!$A:$A,'Publication Table (%)'!$B103,AllPublicationData!$B:$B,'Publication Table (%)'!$C$4,AllPublicationData!$D:$D,'Publication Table (%)'!L$7),
SUMIFS(AllPublicationData!$G:$G,AllPublicationData!$A:$A,'Publication Table (%)'!$B103,AllPublicationData!$B:$B,'Publication Table (%)'!L$7)/
SUMIFS(AllPublicationData!$E:$E,AllPublicationData!$A:$A,'Publication Table (%)'!$B103,AllPublicationData!$B:$B,'Publication Table (%)'!L$7)),
IF('Publication Table (%)'!$C$5="Operations cancelled for clinical reasons",
IFERROR(SUMIFS(AllPublicationData!$H:$H,AllPublicationData!$A:$A,'Publication Table (%)'!$B103,AllPublicationData!$B:$B,'Publication Table (%)'!$C$4,AllPublicationData!$D:$D,'Publication Table (%)'!L$7)/
SUMIFS(AllPublicationData!$E:$E,AllPublicationData!$A:$A,'Publication Table (%)'!$B103,AllPublicationData!$B:$B,'Publication Table (%)'!$C$4,AllPublicationData!$D:$D,'Publication Table (%)'!L$7),
SUMIFS(AllPublicationData!$H:$H,AllPublicationData!$A:$A,'Publication Table (%)'!$B103,AllPublicationData!$B:$B,'Publication Table (%)'!L$7)/
SUMIFS(AllPublicationData!$E:$E,AllPublicationData!$A:$A,'Publication Table (%)'!$B103,AllPublicationData!$B:$B,'Publication Table (%)'!L$7)),
IF('Publication Table (%)'!$C$5="Operations cancelled for non-clinical/capacity reasons",
IFERROR(SUMIFS(AllPublicationData!$I:$I,AllPublicationData!$A:$A,'Publication Table (%)'!$B103,AllPublicationData!$B:$B,'Publication Table (%)'!$C$4,AllPublicationData!$D:$D,'Publication Table (%)'!L$7)/
SUMIFS(AllPublicationData!$E:$E,AllPublicationData!$A:$A,'Publication Table (%)'!$B103,AllPublicationData!$B:$B,'Publication Table (%)'!$C$4,AllPublicationData!$D:$D,'Publication Table (%)'!L$7),
SUMIFS(AllPublicationData!$I:$I,AllPublicationData!$A:$A,'Publication Table (%)'!$B103,AllPublicationData!$B:$B,'Publication Table (%)'!L$7)/
SUMIFS(AllPublicationData!$E:$E,AllPublicationData!$A:$A,'Publication Table (%)'!$B103,AllPublicationData!$B:$B,'Publication Table (%)'!L$7)),
IF('Publication Table (%)'!$C$5="Cancellations for other reasons",
IFERROR(SUMIFS(AllPublicationData!$J:$J,AllPublicationData!$A:$A,'Publication Table (%)'!$B103,AllPublicationData!$B:$B,'Publication Table (%)'!$C$4,AllPublicationData!$D:$D,'Publication Table (%)'!L$7)/
SUMIFS(AllPublicationData!$E:$E,AllPublicationData!$A:$A,'Publication Table (%)'!$B103,AllPublicationData!$B:$B,'Publication Table (%)'!$C$4,AllPublicationData!$D:$D,'Publication Table (%)'!L$7),
SUMIFS(AllPublicationData!$J:$J,AllPublicationData!$A:$A,'Publication Table (%)'!$B103,AllPublicationData!$B:$B,'Publication Table (%)'!L$7)/
SUMIFS(AllPublicationData!$E:$E,AllPublicationData!$A:$A,'Publication Table (%)'!$B103,AllPublicationData!$B:$B,'Publication Table (%)'!L$7)))))))</f>
        <v>8.5221143473570654E-2</v>
      </c>
      <c r="M103" s="96">
        <f>IF('Publication Table (%)'!$C$5="All Cancelled Operations",
IFERROR(SUMIFS(AllPublicationData!$F:$F,AllPublicationData!$A:$A,'Publication Table (%)'!$B103,AllPublicationData!$B:$B,'Publication Table (%)'!$C$4,AllPublicationData!$D:$D,'Publication Table (%)'!M$7)/
SUMIFS(AllPublicationData!$E:$E,AllPublicationData!$A:$A,'Publication Table (%)'!$B103,AllPublicationData!$B:$B,'Publication Table (%)'!$C$4,AllPublicationData!$D:$D,'Publication Table (%)'!M$7),
SUMIFS(AllPublicationData!$F:$F,AllPublicationData!$A:$A,'Publication Table (%)'!$B103,AllPublicationData!$B:$B,'Publication Table (%)'!M$7)/
SUMIFS(AllPublicationData!$E:$E,AllPublicationData!$A:$A,'Publication Table (%)'!$B103,AllPublicationData!$B:$B,'Publication Table (%)'!M$7)),
IF('Publication Table (%)'!$C$5="Operations cancelled by patient",
IFERROR(SUMIFS(AllPublicationData!$G:$G,AllPublicationData!$A:$A,'Publication Table (%)'!$B103,AllPublicationData!$B:$B,'Publication Table (%)'!$C$4,AllPublicationData!$D:$D,'Publication Table (%)'!M$7)/
SUMIFS(AllPublicationData!$E:$E,AllPublicationData!$A:$A,'Publication Table (%)'!$B103,AllPublicationData!$B:$B,'Publication Table (%)'!$C$4,AllPublicationData!$D:$D,'Publication Table (%)'!M$7),
SUMIFS(AllPublicationData!$G:$G,AllPublicationData!$A:$A,'Publication Table (%)'!$B103,AllPublicationData!$B:$B,'Publication Table (%)'!M$7)/
SUMIFS(AllPublicationData!$E:$E,AllPublicationData!$A:$A,'Publication Table (%)'!$B103,AllPublicationData!$B:$B,'Publication Table (%)'!M$7)),
IF('Publication Table (%)'!$C$5="Operations cancelled for clinical reasons",
IFERROR(SUMIFS(AllPublicationData!$H:$H,AllPublicationData!$A:$A,'Publication Table (%)'!$B103,AllPublicationData!$B:$B,'Publication Table (%)'!$C$4,AllPublicationData!$D:$D,'Publication Table (%)'!M$7)/
SUMIFS(AllPublicationData!$E:$E,AllPublicationData!$A:$A,'Publication Table (%)'!$B103,AllPublicationData!$B:$B,'Publication Table (%)'!$C$4,AllPublicationData!$D:$D,'Publication Table (%)'!M$7),
SUMIFS(AllPublicationData!$H:$H,AllPublicationData!$A:$A,'Publication Table (%)'!$B103,AllPublicationData!$B:$B,'Publication Table (%)'!M$7)/
SUMIFS(AllPublicationData!$E:$E,AllPublicationData!$A:$A,'Publication Table (%)'!$B103,AllPublicationData!$B:$B,'Publication Table (%)'!M$7)),
IF('Publication Table (%)'!$C$5="Operations cancelled for non-clinical/capacity reasons",
IFERROR(SUMIFS(AllPublicationData!$I:$I,AllPublicationData!$A:$A,'Publication Table (%)'!$B103,AllPublicationData!$B:$B,'Publication Table (%)'!$C$4,AllPublicationData!$D:$D,'Publication Table (%)'!M$7)/
SUMIFS(AllPublicationData!$E:$E,AllPublicationData!$A:$A,'Publication Table (%)'!$B103,AllPublicationData!$B:$B,'Publication Table (%)'!$C$4,AllPublicationData!$D:$D,'Publication Table (%)'!M$7),
SUMIFS(AllPublicationData!$I:$I,AllPublicationData!$A:$A,'Publication Table (%)'!$B103,AllPublicationData!$B:$B,'Publication Table (%)'!M$7)/
SUMIFS(AllPublicationData!$E:$E,AllPublicationData!$A:$A,'Publication Table (%)'!$B103,AllPublicationData!$B:$B,'Publication Table (%)'!M$7)),
IF('Publication Table (%)'!$C$5="Cancellations for other reasons",
IFERROR(SUMIFS(AllPublicationData!$J:$J,AllPublicationData!$A:$A,'Publication Table (%)'!$B103,AllPublicationData!$B:$B,'Publication Table (%)'!$C$4,AllPublicationData!$D:$D,'Publication Table (%)'!M$7)/
SUMIFS(AllPublicationData!$E:$E,AllPublicationData!$A:$A,'Publication Table (%)'!$B103,AllPublicationData!$B:$B,'Publication Table (%)'!$C$4,AllPublicationData!$D:$D,'Publication Table (%)'!M$7),
SUMIFS(AllPublicationData!$J:$J,AllPublicationData!$A:$A,'Publication Table (%)'!$B103,AllPublicationData!$B:$B,'Publication Table (%)'!M$7)/
SUMIFS(AllPublicationData!$E:$E,AllPublicationData!$A:$A,'Publication Table (%)'!$B103,AllPublicationData!$B:$B,'Publication Table (%)'!M$7)))))))</f>
        <v>0.13225255972696245</v>
      </c>
      <c r="N103" s="96">
        <f>IF('Publication Table (%)'!$C$5="All Cancelled Operations",
IFERROR(SUMIFS(AllPublicationData!$F:$F,AllPublicationData!$A:$A,'Publication Table (%)'!$B103,AllPublicationData!$B:$B,'Publication Table (%)'!$C$4,AllPublicationData!$D:$D,'Publication Table (%)'!N$7)/
SUMIFS(AllPublicationData!$E:$E,AllPublicationData!$A:$A,'Publication Table (%)'!$B103,AllPublicationData!$B:$B,'Publication Table (%)'!$C$4,AllPublicationData!$D:$D,'Publication Table (%)'!N$7),
SUMIFS(AllPublicationData!$F:$F,AllPublicationData!$A:$A,'Publication Table (%)'!$B103,AllPublicationData!$B:$B,'Publication Table (%)'!N$7)/
SUMIFS(AllPublicationData!$E:$E,AllPublicationData!$A:$A,'Publication Table (%)'!$B103,AllPublicationData!$B:$B,'Publication Table (%)'!N$7)),
IF('Publication Table (%)'!$C$5="Operations cancelled by patient",
IFERROR(SUMIFS(AllPublicationData!$G:$G,AllPublicationData!$A:$A,'Publication Table (%)'!$B103,AllPublicationData!$B:$B,'Publication Table (%)'!$C$4,AllPublicationData!$D:$D,'Publication Table (%)'!N$7)/
SUMIFS(AllPublicationData!$E:$E,AllPublicationData!$A:$A,'Publication Table (%)'!$B103,AllPublicationData!$B:$B,'Publication Table (%)'!$C$4,AllPublicationData!$D:$D,'Publication Table (%)'!N$7),
SUMIFS(AllPublicationData!$G:$G,AllPublicationData!$A:$A,'Publication Table (%)'!$B103,AllPublicationData!$B:$B,'Publication Table (%)'!N$7)/
SUMIFS(AllPublicationData!$E:$E,AllPublicationData!$A:$A,'Publication Table (%)'!$B103,AllPublicationData!$B:$B,'Publication Table (%)'!N$7)),
IF('Publication Table (%)'!$C$5="Operations cancelled for clinical reasons",
IFERROR(SUMIFS(AllPublicationData!$H:$H,AllPublicationData!$A:$A,'Publication Table (%)'!$B103,AllPublicationData!$B:$B,'Publication Table (%)'!$C$4,AllPublicationData!$D:$D,'Publication Table (%)'!N$7)/
SUMIFS(AllPublicationData!$E:$E,AllPublicationData!$A:$A,'Publication Table (%)'!$B103,AllPublicationData!$B:$B,'Publication Table (%)'!$C$4,AllPublicationData!$D:$D,'Publication Table (%)'!N$7),
SUMIFS(AllPublicationData!$H:$H,AllPublicationData!$A:$A,'Publication Table (%)'!$B103,AllPublicationData!$B:$B,'Publication Table (%)'!N$7)/
SUMIFS(AllPublicationData!$E:$E,AllPublicationData!$A:$A,'Publication Table (%)'!$B103,AllPublicationData!$B:$B,'Publication Table (%)'!N$7)),
IF('Publication Table (%)'!$C$5="Operations cancelled for non-clinical/capacity reasons",
IFERROR(SUMIFS(AllPublicationData!$I:$I,AllPublicationData!$A:$A,'Publication Table (%)'!$B103,AllPublicationData!$B:$B,'Publication Table (%)'!$C$4,AllPublicationData!$D:$D,'Publication Table (%)'!N$7)/
SUMIFS(AllPublicationData!$E:$E,AllPublicationData!$A:$A,'Publication Table (%)'!$B103,AllPublicationData!$B:$B,'Publication Table (%)'!$C$4,AllPublicationData!$D:$D,'Publication Table (%)'!N$7),
SUMIFS(AllPublicationData!$I:$I,AllPublicationData!$A:$A,'Publication Table (%)'!$B103,AllPublicationData!$B:$B,'Publication Table (%)'!N$7)/
SUMIFS(AllPublicationData!$E:$E,AllPublicationData!$A:$A,'Publication Table (%)'!$B103,AllPublicationData!$B:$B,'Publication Table (%)'!N$7)),
IF('Publication Table (%)'!$C$5="Cancellations for other reasons",
IFERROR(SUMIFS(AllPublicationData!$J:$J,AllPublicationData!$A:$A,'Publication Table (%)'!$B103,AllPublicationData!$B:$B,'Publication Table (%)'!$C$4,AllPublicationData!$D:$D,'Publication Table (%)'!N$7)/
SUMIFS(AllPublicationData!$E:$E,AllPublicationData!$A:$A,'Publication Table (%)'!$B103,AllPublicationData!$B:$B,'Publication Table (%)'!$C$4,AllPublicationData!$D:$D,'Publication Table (%)'!N$7),
SUMIFS(AllPublicationData!$J:$J,AllPublicationData!$A:$A,'Publication Table (%)'!$B103,AllPublicationData!$B:$B,'Publication Table (%)'!N$7)/
SUMIFS(AllPublicationData!$E:$E,AllPublicationData!$A:$A,'Publication Table (%)'!$B103,AllPublicationData!$B:$B,'Publication Table (%)'!N$7)))))))</f>
        <v>9.5467308463698358E-2</v>
      </c>
      <c r="O103" s="96">
        <f>IF('Publication Table (%)'!$C$5="All Cancelled Operations",
IFERROR(SUMIFS(AllPublicationData!$F:$F,AllPublicationData!$A:$A,'Publication Table (%)'!$B103,AllPublicationData!$B:$B,'Publication Table (%)'!$C$4,AllPublicationData!$D:$D,'Publication Table (%)'!O$7)/
SUMIFS(AllPublicationData!$E:$E,AllPublicationData!$A:$A,'Publication Table (%)'!$B103,AllPublicationData!$B:$B,'Publication Table (%)'!$C$4,AllPublicationData!$D:$D,'Publication Table (%)'!O$7),
SUMIFS(AllPublicationData!$F:$F,AllPublicationData!$A:$A,'Publication Table (%)'!$B103,AllPublicationData!$B:$B,'Publication Table (%)'!O$7)/
SUMIFS(AllPublicationData!$E:$E,AllPublicationData!$A:$A,'Publication Table (%)'!$B103,AllPublicationData!$B:$B,'Publication Table (%)'!O$7)),
IF('Publication Table (%)'!$C$5="Operations cancelled by patient",
IFERROR(SUMIFS(AllPublicationData!$G:$G,AllPublicationData!$A:$A,'Publication Table (%)'!$B103,AllPublicationData!$B:$B,'Publication Table (%)'!$C$4,AllPublicationData!$D:$D,'Publication Table (%)'!O$7)/
SUMIFS(AllPublicationData!$E:$E,AllPublicationData!$A:$A,'Publication Table (%)'!$B103,AllPublicationData!$B:$B,'Publication Table (%)'!$C$4,AllPublicationData!$D:$D,'Publication Table (%)'!O$7),
SUMIFS(AllPublicationData!$G:$G,AllPublicationData!$A:$A,'Publication Table (%)'!$B103,AllPublicationData!$B:$B,'Publication Table (%)'!O$7)/
SUMIFS(AllPublicationData!$E:$E,AllPublicationData!$A:$A,'Publication Table (%)'!$B103,AllPublicationData!$B:$B,'Publication Table (%)'!O$7)),
IF('Publication Table (%)'!$C$5="Operations cancelled for clinical reasons",
IFERROR(SUMIFS(AllPublicationData!$H:$H,AllPublicationData!$A:$A,'Publication Table (%)'!$B103,AllPublicationData!$B:$B,'Publication Table (%)'!$C$4,AllPublicationData!$D:$D,'Publication Table (%)'!O$7)/
SUMIFS(AllPublicationData!$E:$E,AllPublicationData!$A:$A,'Publication Table (%)'!$B103,AllPublicationData!$B:$B,'Publication Table (%)'!$C$4,AllPublicationData!$D:$D,'Publication Table (%)'!O$7),
SUMIFS(AllPublicationData!$H:$H,AllPublicationData!$A:$A,'Publication Table (%)'!$B103,AllPublicationData!$B:$B,'Publication Table (%)'!O$7)/
SUMIFS(AllPublicationData!$E:$E,AllPublicationData!$A:$A,'Publication Table (%)'!$B103,AllPublicationData!$B:$B,'Publication Table (%)'!O$7)),
IF('Publication Table (%)'!$C$5="Operations cancelled for non-clinical/capacity reasons",
IFERROR(SUMIFS(AllPublicationData!$I:$I,AllPublicationData!$A:$A,'Publication Table (%)'!$B103,AllPublicationData!$B:$B,'Publication Table (%)'!$C$4,AllPublicationData!$D:$D,'Publication Table (%)'!O$7)/
SUMIFS(AllPublicationData!$E:$E,AllPublicationData!$A:$A,'Publication Table (%)'!$B103,AllPublicationData!$B:$B,'Publication Table (%)'!$C$4,AllPublicationData!$D:$D,'Publication Table (%)'!O$7),
SUMIFS(AllPublicationData!$I:$I,AllPublicationData!$A:$A,'Publication Table (%)'!$B103,AllPublicationData!$B:$B,'Publication Table (%)'!O$7)/
SUMIFS(AllPublicationData!$E:$E,AllPublicationData!$A:$A,'Publication Table (%)'!$B103,AllPublicationData!$B:$B,'Publication Table (%)'!O$7)),
IF('Publication Table (%)'!$C$5="Cancellations for other reasons",
IFERROR(SUMIFS(AllPublicationData!$J:$J,AllPublicationData!$A:$A,'Publication Table (%)'!$B103,AllPublicationData!$B:$B,'Publication Table (%)'!$C$4,AllPublicationData!$D:$D,'Publication Table (%)'!O$7)/
SUMIFS(AllPublicationData!$E:$E,AllPublicationData!$A:$A,'Publication Table (%)'!$B103,AllPublicationData!$B:$B,'Publication Table (%)'!$C$4,AllPublicationData!$D:$D,'Publication Table (%)'!O$7),
SUMIFS(AllPublicationData!$J:$J,AllPublicationData!$A:$A,'Publication Table (%)'!$B103,AllPublicationData!$B:$B,'Publication Table (%)'!O$7)/
SUMIFS(AllPublicationData!$E:$E,AllPublicationData!$A:$A,'Publication Table (%)'!$B103,AllPublicationData!$B:$B,'Publication Table (%)'!O$7)))))))</f>
        <v>0.11972318339100346</v>
      </c>
      <c r="P103" s="96">
        <f>IF('Publication Table (%)'!$C$5="All Cancelled Operations",
IFERROR(SUMIFS(AllPublicationData!$F:$F,AllPublicationData!$A:$A,'Publication Table (%)'!$B103,AllPublicationData!$B:$B,'Publication Table (%)'!$C$4,AllPublicationData!$D:$D,'Publication Table (%)'!P$7)/
SUMIFS(AllPublicationData!$E:$E,AllPublicationData!$A:$A,'Publication Table (%)'!$B103,AllPublicationData!$B:$B,'Publication Table (%)'!$C$4,AllPublicationData!$D:$D,'Publication Table (%)'!P$7),
SUMIFS(AllPublicationData!$F:$F,AllPublicationData!$A:$A,'Publication Table (%)'!$B103,AllPublicationData!$B:$B,'Publication Table (%)'!P$7)/
SUMIFS(AllPublicationData!$E:$E,AllPublicationData!$A:$A,'Publication Table (%)'!$B103,AllPublicationData!$B:$B,'Publication Table (%)'!P$7)),
IF('Publication Table (%)'!$C$5="Operations cancelled by patient",
IFERROR(SUMIFS(AllPublicationData!$G:$G,AllPublicationData!$A:$A,'Publication Table (%)'!$B103,AllPublicationData!$B:$B,'Publication Table (%)'!$C$4,AllPublicationData!$D:$D,'Publication Table (%)'!P$7)/
SUMIFS(AllPublicationData!$E:$E,AllPublicationData!$A:$A,'Publication Table (%)'!$B103,AllPublicationData!$B:$B,'Publication Table (%)'!$C$4,AllPublicationData!$D:$D,'Publication Table (%)'!P$7),
SUMIFS(AllPublicationData!$G:$G,AllPublicationData!$A:$A,'Publication Table (%)'!$B103,AllPublicationData!$B:$B,'Publication Table (%)'!P$7)/
SUMIFS(AllPublicationData!$E:$E,AllPublicationData!$A:$A,'Publication Table (%)'!$B103,AllPublicationData!$B:$B,'Publication Table (%)'!P$7)),
IF('Publication Table (%)'!$C$5="Operations cancelled for clinical reasons",
IFERROR(SUMIFS(AllPublicationData!$H:$H,AllPublicationData!$A:$A,'Publication Table (%)'!$B103,AllPublicationData!$B:$B,'Publication Table (%)'!$C$4,AllPublicationData!$D:$D,'Publication Table (%)'!P$7)/
SUMIFS(AllPublicationData!$E:$E,AllPublicationData!$A:$A,'Publication Table (%)'!$B103,AllPublicationData!$B:$B,'Publication Table (%)'!$C$4,AllPublicationData!$D:$D,'Publication Table (%)'!P$7),
SUMIFS(AllPublicationData!$H:$H,AllPublicationData!$A:$A,'Publication Table (%)'!$B103,AllPublicationData!$B:$B,'Publication Table (%)'!P$7)/
SUMIFS(AllPublicationData!$E:$E,AllPublicationData!$A:$A,'Publication Table (%)'!$B103,AllPublicationData!$B:$B,'Publication Table (%)'!P$7)),
IF('Publication Table (%)'!$C$5="Operations cancelled for non-clinical/capacity reasons",
IFERROR(SUMIFS(AllPublicationData!$I:$I,AllPublicationData!$A:$A,'Publication Table (%)'!$B103,AllPublicationData!$B:$B,'Publication Table (%)'!$C$4,AllPublicationData!$D:$D,'Publication Table (%)'!P$7)/
SUMIFS(AllPublicationData!$E:$E,AllPublicationData!$A:$A,'Publication Table (%)'!$B103,AllPublicationData!$B:$B,'Publication Table (%)'!$C$4,AllPublicationData!$D:$D,'Publication Table (%)'!P$7),
SUMIFS(AllPublicationData!$I:$I,AllPublicationData!$A:$A,'Publication Table (%)'!$B103,AllPublicationData!$B:$B,'Publication Table (%)'!P$7)/
SUMIFS(AllPublicationData!$E:$E,AllPublicationData!$A:$A,'Publication Table (%)'!$B103,AllPublicationData!$B:$B,'Publication Table (%)'!P$7)),
IF('Publication Table (%)'!$C$5="Cancellations for other reasons",
IFERROR(SUMIFS(AllPublicationData!$J:$J,AllPublicationData!$A:$A,'Publication Table (%)'!$B103,AllPublicationData!$B:$B,'Publication Table (%)'!$C$4,AllPublicationData!$D:$D,'Publication Table (%)'!P$7)/
SUMIFS(AllPublicationData!$E:$E,AllPublicationData!$A:$A,'Publication Table (%)'!$B103,AllPublicationData!$B:$B,'Publication Table (%)'!$C$4,AllPublicationData!$D:$D,'Publication Table (%)'!P$7),
SUMIFS(AllPublicationData!$J:$J,AllPublicationData!$A:$A,'Publication Table (%)'!$B103,AllPublicationData!$B:$B,'Publication Table (%)'!P$7)/
SUMIFS(AllPublicationData!$E:$E,AllPublicationData!$A:$A,'Publication Table (%)'!$B103,AllPublicationData!$B:$B,'Publication Table (%)'!P$7)))))))</f>
        <v>9.8214285714285712E-2</v>
      </c>
      <c r="Q103" s="96">
        <f>IF('Publication Table (%)'!$C$5="All Cancelled Operations",
IFERROR(SUMIFS(AllPublicationData!$F:$F,AllPublicationData!$A:$A,'Publication Table (%)'!$B103,AllPublicationData!$B:$B,'Publication Table (%)'!$C$4,AllPublicationData!$D:$D,'Publication Table (%)'!Q$7)/
SUMIFS(AllPublicationData!$E:$E,AllPublicationData!$A:$A,'Publication Table (%)'!$B103,AllPublicationData!$B:$B,'Publication Table (%)'!$C$4,AllPublicationData!$D:$D,'Publication Table (%)'!Q$7),
SUMIFS(AllPublicationData!$F:$F,AllPublicationData!$A:$A,'Publication Table (%)'!$B103,AllPublicationData!$B:$B,'Publication Table (%)'!Q$7)/
SUMIFS(AllPublicationData!$E:$E,AllPublicationData!$A:$A,'Publication Table (%)'!$B103,AllPublicationData!$B:$B,'Publication Table (%)'!Q$7)),
IF('Publication Table (%)'!$C$5="Operations cancelled by patient",
IFERROR(SUMIFS(AllPublicationData!$G:$G,AllPublicationData!$A:$A,'Publication Table (%)'!$B103,AllPublicationData!$B:$B,'Publication Table (%)'!$C$4,AllPublicationData!$D:$D,'Publication Table (%)'!Q$7)/
SUMIFS(AllPublicationData!$E:$E,AllPublicationData!$A:$A,'Publication Table (%)'!$B103,AllPublicationData!$B:$B,'Publication Table (%)'!$C$4,AllPublicationData!$D:$D,'Publication Table (%)'!Q$7),
SUMIFS(AllPublicationData!$G:$G,AllPublicationData!$A:$A,'Publication Table (%)'!$B103,AllPublicationData!$B:$B,'Publication Table (%)'!Q$7)/
SUMIFS(AllPublicationData!$E:$E,AllPublicationData!$A:$A,'Publication Table (%)'!$B103,AllPublicationData!$B:$B,'Publication Table (%)'!Q$7)),
IF('Publication Table (%)'!$C$5="Operations cancelled for clinical reasons",
IFERROR(SUMIFS(AllPublicationData!$H:$H,AllPublicationData!$A:$A,'Publication Table (%)'!$B103,AllPublicationData!$B:$B,'Publication Table (%)'!$C$4,AllPublicationData!$D:$D,'Publication Table (%)'!Q$7)/
SUMIFS(AllPublicationData!$E:$E,AllPublicationData!$A:$A,'Publication Table (%)'!$B103,AllPublicationData!$B:$B,'Publication Table (%)'!$C$4,AllPublicationData!$D:$D,'Publication Table (%)'!Q$7),
SUMIFS(AllPublicationData!$H:$H,AllPublicationData!$A:$A,'Publication Table (%)'!$B103,AllPublicationData!$B:$B,'Publication Table (%)'!Q$7)/
SUMIFS(AllPublicationData!$E:$E,AllPublicationData!$A:$A,'Publication Table (%)'!$B103,AllPublicationData!$B:$B,'Publication Table (%)'!Q$7)),
IF('Publication Table (%)'!$C$5="Operations cancelled for non-clinical/capacity reasons",
IFERROR(SUMIFS(AllPublicationData!$I:$I,AllPublicationData!$A:$A,'Publication Table (%)'!$B103,AllPublicationData!$B:$B,'Publication Table (%)'!$C$4,AllPublicationData!$D:$D,'Publication Table (%)'!Q$7)/
SUMIFS(AllPublicationData!$E:$E,AllPublicationData!$A:$A,'Publication Table (%)'!$B103,AllPublicationData!$B:$B,'Publication Table (%)'!$C$4,AllPublicationData!$D:$D,'Publication Table (%)'!Q$7),
SUMIFS(AllPublicationData!$I:$I,AllPublicationData!$A:$A,'Publication Table (%)'!$B103,AllPublicationData!$B:$B,'Publication Table (%)'!Q$7)/
SUMIFS(AllPublicationData!$E:$E,AllPublicationData!$A:$A,'Publication Table (%)'!$B103,AllPublicationData!$B:$B,'Publication Table (%)'!Q$7)),
IF('Publication Table (%)'!$C$5="Cancellations for other reasons",
IFERROR(SUMIFS(AllPublicationData!$J:$J,AllPublicationData!$A:$A,'Publication Table (%)'!$B103,AllPublicationData!$B:$B,'Publication Table (%)'!$C$4,AllPublicationData!$D:$D,'Publication Table (%)'!Q$7)/
SUMIFS(AllPublicationData!$E:$E,AllPublicationData!$A:$A,'Publication Table (%)'!$B103,AllPublicationData!$B:$B,'Publication Table (%)'!$C$4,AllPublicationData!$D:$D,'Publication Table (%)'!Q$7),
SUMIFS(AllPublicationData!$J:$J,AllPublicationData!$A:$A,'Publication Table (%)'!$B103,AllPublicationData!$B:$B,'Publication Table (%)'!Q$7)/
SUMIFS(AllPublicationData!$E:$E,AllPublicationData!$A:$A,'Publication Table (%)'!$B103,AllPublicationData!$B:$B,'Publication Table (%)'!Q$7)))))))</f>
        <v>4.3478260869565216E-2</v>
      </c>
      <c r="R103" s="96">
        <f>IF('Publication Table (%)'!$C$5="All Cancelled Operations",
IFERROR(SUMIFS(AllPublicationData!$F:$F,AllPublicationData!$A:$A,'Publication Table (%)'!$B103,AllPublicationData!$B:$B,'Publication Table (%)'!$C$4,AllPublicationData!$D:$D,'Publication Table (%)'!R$7)/
SUMIFS(AllPublicationData!$E:$E,AllPublicationData!$A:$A,'Publication Table (%)'!$B103,AllPublicationData!$B:$B,'Publication Table (%)'!$C$4,AllPublicationData!$D:$D,'Publication Table (%)'!R$7),
SUMIFS(AllPublicationData!$F:$F,AllPublicationData!$A:$A,'Publication Table (%)'!$B103,AllPublicationData!$B:$B,'Publication Table (%)'!R$7)/
SUMIFS(AllPublicationData!$E:$E,AllPublicationData!$A:$A,'Publication Table (%)'!$B103,AllPublicationData!$B:$B,'Publication Table (%)'!R$7)),
IF('Publication Table (%)'!$C$5="Operations cancelled by patient",
IFERROR(SUMIFS(AllPublicationData!$G:$G,AllPublicationData!$A:$A,'Publication Table (%)'!$B103,AllPublicationData!$B:$B,'Publication Table (%)'!$C$4,AllPublicationData!$D:$D,'Publication Table (%)'!R$7)/
SUMIFS(AllPublicationData!$E:$E,AllPublicationData!$A:$A,'Publication Table (%)'!$B103,AllPublicationData!$B:$B,'Publication Table (%)'!$C$4,AllPublicationData!$D:$D,'Publication Table (%)'!R$7),
SUMIFS(AllPublicationData!$G:$G,AllPublicationData!$A:$A,'Publication Table (%)'!$B103,AllPublicationData!$B:$B,'Publication Table (%)'!R$7)/
SUMIFS(AllPublicationData!$E:$E,AllPublicationData!$A:$A,'Publication Table (%)'!$B103,AllPublicationData!$B:$B,'Publication Table (%)'!R$7)),
IF('Publication Table (%)'!$C$5="Operations cancelled for clinical reasons",
IFERROR(SUMIFS(AllPublicationData!$H:$H,AllPublicationData!$A:$A,'Publication Table (%)'!$B103,AllPublicationData!$B:$B,'Publication Table (%)'!$C$4,AllPublicationData!$D:$D,'Publication Table (%)'!R$7)/
SUMIFS(AllPublicationData!$E:$E,AllPublicationData!$A:$A,'Publication Table (%)'!$B103,AllPublicationData!$B:$B,'Publication Table (%)'!$C$4,AllPublicationData!$D:$D,'Publication Table (%)'!R$7),
SUMIFS(AllPublicationData!$H:$H,AllPublicationData!$A:$A,'Publication Table (%)'!$B103,AllPublicationData!$B:$B,'Publication Table (%)'!R$7)/
SUMIFS(AllPublicationData!$E:$E,AllPublicationData!$A:$A,'Publication Table (%)'!$B103,AllPublicationData!$B:$B,'Publication Table (%)'!R$7)),
IF('Publication Table (%)'!$C$5="Operations cancelled for non-clinical/capacity reasons",
IFERROR(SUMIFS(AllPublicationData!$I:$I,AllPublicationData!$A:$A,'Publication Table (%)'!$B103,AllPublicationData!$B:$B,'Publication Table (%)'!$C$4,AllPublicationData!$D:$D,'Publication Table (%)'!R$7)/
SUMIFS(AllPublicationData!$E:$E,AllPublicationData!$A:$A,'Publication Table (%)'!$B103,AllPublicationData!$B:$B,'Publication Table (%)'!$C$4,AllPublicationData!$D:$D,'Publication Table (%)'!R$7),
SUMIFS(AllPublicationData!$I:$I,AllPublicationData!$A:$A,'Publication Table (%)'!$B103,AllPublicationData!$B:$B,'Publication Table (%)'!R$7)/
SUMIFS(AllPublicationData!$E:$E,AllPublicationData!$A:$A,'Publication Table (%)'!$B103,AllPublicationData!$B:$B,'Publication Table (%)'!R$7)),
IF('Publication Table (%)'!$C$5="Cancellations for other reasons",
IFERROR(SUMIFS(AllPublicationData!$J:$J,AllPublicationData!$A:$A,'Publication Table (%)'!$B103,AllPublicationData!$B:$B,'Publication Table (%)'!$C$4,AllPublicationData!$D:$D,'Publication Table (%)'!R$7)/
SUMIFS(AllPublicationData!$E:$E,AllPublicationData!$A:$A,'Publication Table (%)'!$B103,AllPublicationData!$B:$B,'Publication Table (%)'!$C$4,AllPublicationData!$D:$D,'Publication Table (%)'!R$7),
SUMIFS(AllPublicationData!$J:$J,AllPublicationData!$A:$A,'Publication Table (%)'!$B103,AllPublicationData!$B:$B,'Publication Table (%)'!R$7)/
SUMIFS(AllPublicationData!$E:$E,AllPublicationData!$A:$A,'Publication Table (%)'!$B103,AllPublicationData!$B:$B,'Publication Table (%)'!R$7)))))))</f>
        <v>0.12</v>
      </c>
      <c r="S103" s="96">
        <f>IF('Publication Table (%)'!$C$5="All Cancelled Operations",
IFERROR(SUMIFS(AllPublicationData!$F:$F,AllPublicationData!$A:$A,'Publication Table (%)'!$B103,AllPublicationData!$B:$B,'Publication Table (%)'!$C$4,AllPublicationData!$D:$D,'Publication Table (%)'!S$7)/
SUMIFS(AllPublicationData!$E:$E,AllPublicationData!$A:$A,'Publication Table (%)'!$B103,AllPublicationData!$B:$B,'Publication Table (%)'!$C$4,AllPublicationData!$D:$D,'Publication Table (%)'!S$7),
SUMIFS(AllPublicationData!$F:$F,AllPublicationData!$A:$A,'Publication Table (%)'!$B103,AllPublicationData!$B:$B,'Publication Table (%)'!S$7)/
SUMIFS(AllPublicationData!$E:$E,AllPublicationData!$A:$A,'Publication Table (%)'!$B103,AllPublicationData!$B:$B,'Publication Table (%)'!S$7)),
IF('Publication Table (%)'!$C$5="Operations cancelled by patient",
IFERROR(SUMIFS(AllPublicationData!$G:$G,AllPublicationData!$A:$A,'Publication Table (%)'!$B103,AllPublicationData!$B:$B,'Publication Table (%)'!$C$4,AllPublicationData!$D:$D,'Publication Table (%)'!S$7)/
SUMIFS(AllPublicationData!$E:$E,AllPublicationData!$A:$A,'Publication Table (%)'!$B103,AllPublicationData!$B:$B,'Publication Table (%)'!$C$4,AllPublicationData!$D:$D,'Publication Table (%)'!S$7),
SUMIFS(AllPublicationData!$G:$G,AllPublicationData!$A:$A,'Publication Table (%)'!$B103,AllPublicationData!$B:$B,'Publication Table (%)'!S$7)/
SUMIFS(AllPublicationData!$E:$E,AllPublicationData!$A:$A,'Publication Table (%)'!$B103,AllPublicationData!$B:$B,'Publication Table (%)'!S$7)),
IF('Publication Table (%)'!$C$5="Operations cancelled for clinical reasons",
IFERROR(SUMIFS(AllPublicationData!$H:$H,AllPublicationData!$A:$A,'Publication Table (%)'!$B103,AllPublicationData!$B:$B,'Publication Table (%)'!$C$4,AllPublicationData!$D:$D,'Publication Table (%)'!S$7)/
SUMIFS(AllPublicationData!$E:$E,AllPublicationData!$A:$A,'Publication Table (%)'!$B103,AllPublicationData!$B:$B,'Publication Table (%)'!$C$4,AllPublicationData!$D:$D,'Publication Table (%)'!S$7),
SUMIFS(AllPublicationData!$H:$H,AllPublicationData!$A:$A,'Publication Table (%)'!$B103,AllPublicationData!$B:$B,'Publication Table (%)'!S$7)/
SUMIFS(AllPublicationData!$E:$E,AllPublicationData!$A:$A,'Publication Table (%)'!$B103,AllPublicationData!$B:$B,'Publication Table (%)'!S$7)),
IF('Publication Table (%)'!$C$5="Operations cancelled for non-clinical/capacity reasons",
IFERROR(SUMIFS(AllPublicationData!$I:$I,AllPublicationData!$A:$A,'Publication Table (%)'!$B103,AllPublicationData!$B:$B,'Publication Table (%)'!$C$4,AllPublicationData!$D:$D,'Publication Table (%)'!S$7)/
SUMIFS(AllPublicationData!$E:$E,AllPublicationData!$A:$A,'Publication Table (%)'!$B103,AllPublicationData!$B:$B,'Publication Table (%)'!$C$4,AllPublicationData!$D:$D,'Publication Table (%)'!S$7),
SUMIFS(AllPublicationData!$I:$I,AllPublicationData!$A:$A,'Publication Table (%)'!$B103,AllPublicationData!$B:$B,'Publication Table (%)'!S$7)/
SUMIFS(AllPublicationData!$E:$E,AllPublicationData!$A:$A,'Publication Table (%)'!$B103,AllPublicationData!$B:$B,'Publication Table (%)'!S$7)),
IF('Publication Table (%)'!$C$5="Cancellations for other reasons",
IFERROR(SUMIFS(AllPublicationData!$J:$J,AllPublicationData!$A:$A,'Publication Table (%)'!$B103,AllPublicationData!$B:$B,'Publication Table (%)'!$C$4,AllPublicationData!$D:$D,'Publication Table (%)'!S$7)/
SUMIFS(AllPublicationData!$E:$E,AllPublicationData!$A:$A,'Publication Table (%)'!$B103,AllPublicationData!$B:$B,'Publication Table (%)'!$C$4,AllPublicationData!$D:$D,'Publication Table (%)'!S$7),
SUMIFS(AllPublicationData!$J:$J,AllPublicationData!$A:$A,'Publication Table (%)'!$B103,AllPublicationData!$B:$B,'Publication Table (%)'!S$7)/
SUMIFS(AllPublicationData!$E:$E,AllPublicationData!$A:$A,'Publication Table (%)'!$B103,AllPublicationData!$B:$B,'Publication Table (%)'!S$7)))))))</f>
        <v>0.10655737704918032</v>
      </c>
    </row>
    <row r="104" spans="2:19" x14ac:dyDescent="0.35">
      <c r="B104" s="89">
        <v>42491</v>
      </c>
      <c r="C104" s="112">
        <f>IF('Publication Table (%)'!$C$5="All Cancelled Operations",
SUMIFS(AllPublicationData!$F:$F,AllPublicationData!$A:$A,'Publication Table (%)'!$B104,AllPublicationData!$B:$B,'Publication Table (%)'!$C$4),
IF('Publication Table (%)'!$C$5="Operations cancelled by patient",
SUMIFS(AllPublicationData!$G:$G,AllPublicationData!$A:$A,'Publication Table (%)'!$B104,AllPublicationData!$B:$B,'Publication Table (%)'!$C$4),
IF('Publication Table (%)'!$C$5="Operations cancelled for clinical reasons",
SUMIFS(AllPublicationData!$H:$H,AllPublicationData!$A:$A,'Publication Table (%)'!$B104,AllPublicationData!$B:$B,'Publication Table (%)'!$C$4),
IF('Publication Table (%)'!$C$5="Operations cancelled for non-clinical/capacity reasons",
SUMIFS(AllPublicationData!$I:$I,AllPublicationData!$A:$A,'Publication Table (%)'!$B104,AllPublicationData!$B:$B,'Publication Table (%)'!$C$4),
IF('Publication Table (%)'!$C$5="Cancellations for other reasons",
SUMIFS(AllPublicationData!$J:$J,AllPublicationData!$A:$A,'Publication Table (%)'!$B104,AllPublicationData!$B:$B,'Publication Table (%)'!$C$4))))))+
IF(AND($C$4="NHS Scotland",$C$5="All Cancelled Operations"),
SUMIFS(AllPublicationData!$F:$F,AllPublicationData!$A:$A,'Publication Table (%)'!$B104),
IF(AND($C$4="NHS Scotland",$C$5="Operations cancelled by patient"),
SUMIFS(AllPublicationData!$G:$G,AllPublicationData!$A:$A,'Publication Table (%)'!$B104),
IF(AND($C$4="NHS Scotland",$C$5="Operations cancelled for clinical reasons"),
SUMIFS(AllPublicationData!$H:$H,AllPublicationData!$A:$A,'Publication Table (%)'!$B104),
IF(AND($C$4="NHS Scotland",$C$5="Operations cancelled for non-clinical/capacity reasons"),
SUMIFS(AllPublicationData!$I:$I,AllPublicationData!$A:$A,'Publication Table (%)'!$B104),
IF(AND($C$4="NHS Scotland",$C$5="Cancellations for other reasons"),
SUMIFS(AllPublicationData!$J:$J,AllPublicationData!$A:$A,'Publication Table (%)'!$B104))))))</f>
        <v>2849</v>
      </c>
      <c r="D104" s="110">
        <f>IF(AND('Publication Table (%)'!$C$5="All Cancelled Operations",$C$4&lt;&gt;"NHS Scotland"),
IFERROR(SUMIFS(AllPublicationData!$F:$F,AllPublicationData!$A:$A,'Publication Table (%)'!$B104,AllPublicationData!$B:$B,'Publication Table (%)'!$C$4,AllPublicationData!$D:$D,'Publication Table (%)'!D$7)/
SUMIFS(AllPublicationData!$E:$E,AllPublicationData!$A:$A,'Publication Table (%)'!$B104,AllPublicationData!$B:$B,'Publication Table (%)'!$C$4,AllPublicationData!$D:$D,'Publication Table (%)'!D$7),
SUMIFS(AllPublicationData!$F:$F,AllPublicationData!$A:$A,'Publication Table (%)'!$B104,AllPublicationData!$B:$B,'Publication Table (%)'!D$7)/
SUMIFS(AllPublicationData!$E:$E,AllPublicationData!$A:$A,'Publication Table (%)'!$B104,AllPublicationData!$B:$B,'Publication Table (%)'!D$7)),
IF(AND('Publication Table (%)'!$C$5="Operations cancelled by patient",$C$4&lt;&gt;"NHS Scotland"),
IFERROR(SUMIFS(AllPublicationData!$G:$G,AllPublicationData!$A:$A,'Publication Table (%)'!$B104,AllPublicationData!$B:$B,'Publication Table (%)'!$C$4,AllPublicationData!$D:$D,'Publication Table (%)'!D$7)/
SUMIFS(AllPublicationData!$E:$E,AllPublicationData!$A:$A,'Publication Table (%)'!$B104,AllPublicationData!$B:$B,'Publication Table (%)'!$C$4,AllPublicationData!$D:$D,'Publication Table (%)'!D$7),
SUMIFS(AllPublicationData!$G:$G,AllPublicationData!$A:$A,'Publication Table (%)'!$B104,AllPublicationData!$B:$B,'Publication Table (%)'!D$7)/
SUMIFS(AllPublicationData!$E:$E,AllPublicationData!$A:$A,'Publication Table (%)'!$B104,AllPublicationData!$B:$B,'Publication Table (%)'!D$7)),
IF(AND('Publication Table (%)'!$C$5="Operations cancelled for clinical reasons",$C$4&lt;&gt;"NHS Scotland"),
IFERROR(SUMIFS(AllPublicationData!$H:$H,AllPublicationData!$A:$A,'Publication Table (%)'!$B104,AllPublicationData!$B:$B,'Publication Table (%)'!$C$4,AllPublicationData!$D:$D,'Publication Table (%)'!D$7)/
SUMIFS(AllPublicationData!$E:$E,AllPublicationData!$A:$A,'Publication Table (%)'!$B104,AllPublicationData!$B:$B,'Publication Table (%)'!$C$4,AllPublicationData!$D:$D,'Publication Table (%)'!D$7),
SUMIFS(AllPublicationData!$H:$H,AllPublicationData!$A:$A,'Publication Table (%)'!$B104,AllPublicationData!$B:$B,'Publication Table (%)'!D$7)/
SUMIFS(AllPublicationData!$E:$E,AllPublicationData!$A:$A,'Publication Table (%)'!$B104,AllPublicationData!$B:$B,'Publication Table (%)'!D$7)),
IF(AND('Publication Table (%)'!$C$5="Operations cancelled for non-clinical/capacity reasons",$C$4&lt;&gt;"NHS Scotland"),
IFERROR(SUMIFS(AllPublicationData!$I:$I,AllPublicationData!$A:$A,'Publication Table (%)'!$B104,AllPublicationData!$B:$B,'Publication Table (%)'!$C$4,AllPublicationData!$D:$D,'Publication Table (%)'!D$7)/
SUMIFS(AllPublicationData!$E:$E,AllPublicationData!$A:$A,'Publication Table (%)'!$B104,AllPublicationData!$B:$B,'Publication Table (%)'!$C$4,AllPublicationData!$D:$D,'Publication Table (%)'!D$7),
SUMIFS(AllPublicationData!$I:$I,AllPublicationData!$A:$A,'Publication Table (%)'!$B104,AllPublicationData!$B:$B,'Publication Table (%)'!D$7)/
SUMIFS(AllPublicationData!$E:$E,AllPublicationData!$A:$A,'Publication Table (%)'!$B104,AllPublicationData!$B:$B,'Publication Table (%)'!D$7)),
IF(AND('Publication Table (%)'!$C$5="Cancellations for other reasons",$C$4&lt;&gt;"NHS Scotland"),
IFERROR(SUMIFS(AllPublicationData!$J:$J,AllPublicationData!$A:$A,'Publication Table (%)'!$B104,AllPublicationData!$B:$B,'Publication Table (%)'!$C$4,AllPublicationData!$D:$D,'Publication Table (%)'!D$7)/
SUMIFS(AllPublicationData!$E:$E,AllPublicationData!$A:$A,'Publication Table (%)'!$B104,AllPublicationData!$B:$B,'Publication Table (%)'!$C$4,AllPublicationData!$D:$D,'Publication Table (%)'!D$7),
SUMIFS(AllPublicationData!$J:$J,AllPublicationData!$A:$A,'Publication Table (%)'!$B104,AllPublicationData!$B:$B,'Publication Table (%)'!D$7)/
SUMIFS(AllPublicationData!$E:$E,AllPublicationData!$A:$A,'Publication Table (%)'!$B104,AllPublicationData!$B:$B,'Publication Table (%)'!D$7)),
IF(AND($C$4="NHS Scotland",$C$5="All Cancelled Operations"),
SUMIFS(AllPublicationData!$F:$F,AllPublicationData!$A:$A,'Publication Table'!$B104)/
SUMIFS(AllPublicationData!$E:$E,AllPublicationData!$A:$A,'Publication Table'!$B104),
IF(AND($C$4="NHS Scotland",$C$5="Operations cancelled by patient"),
SUMIFS(AllPublicationData!$G:$G,AllPublicationData!$A:$A,'Publication Table'!$B104)/
SUMIFS(AllPublicationData!$E:$E,AllPublicationData!$A:$A,'Publication Table'!$B104),
IF(AND($C$4="NHS Scotland",$C$5="Operations cancelled for clinical reasons"),
SUMIFS(AllPublicationData!$H:$H,AllPublicationData!$A:$A,'Publication Table'!$B104)/
SUMIFS(AllPublicationData!$E:$E,AllPublicationData!$A:$A,'Publication Table'!$B104),
IF(AND($C$4="NHS Scotland",$C$5="Operations cancelled for non-clinical/capacity reasons"),
SUMIFS(AllPublicationData!$I:$I,AllPublicationData!$A:$A,'Publication Table'!$B104)/
SUMIFS(AllPublicationData!$E:$E,AllPublicationData!$A:$A,'Publication Table'!$B104),
IF(AND($C$4="NHS Scotland",$C$5="Cancellations for other reasons"),
SUMIFS(AllPublicationData!$J:$J,AllPublicationData!$A:$A,'Publication Table'!$B104)/
SUMIFS(AllPublicationData!$E:$E,AllPublicationData!$A:$A,'Publication Table'!$B104)))))))))))</f>
        <v>9.212909067391023E-2</v>
      </c>
      <c r="E104" s="96">
        <f>IF('Publication Table (%)'!$C$5="All Cancelled Operations",
IFERROR(SUMIFS(AllPublicationData!$F:$F,AllPublicationData!$A:$A,'Publication Table (%)'!$B104,AllPublicationData!$B:$B,'Publication Table (%)'!$C$4,AllPublicationData!$D:$D,'Publication Table (%)'!E$7)/
SUMIFS(AllPublicationData!$E:$E,AllPublicationData!$A:$A,'Publication Table (%)'!$B104,AllPublicationData!$B:$B,'Publication Table (%)'!$C$4,AllPublicationData!$D:$D,'Publication Table (%)'!E$7),
SUMIFS(AllPublicationData!$F:$F,AllPublicationData!$A:$A,'Publication Table (%)'!$B104,AllPublicationData!$B:$B,'Publication Table (%)'!E$7)/
SUMIFS(AllPublicationData!$E:$E,AllPublicationData!$A:$A,'Publication Table (%)'!$B104,AllPublicationData!$B:$B,'Publication Table (%)'!E$7)),
IF('Publication Table (%)'!$C$5="Operations cancelled by patient",
IFERROR(SUMIFS(AllPublicationData!$G:$G,AllPublicationData!$A:$A,'Publication Table (%)'!$B104,AllPublicationData!$B:$B,'Publication Table (%)'!$C$4,AllPublicationData!$D:$D,'Publication Table (%)'!E$7)/
SUMIFS(AllPublicationData!$E:$E,AllPublicationData!$A:$A,'Publication Table (%)'!$B104,AllPublicationData!$B:$B,'Publication Table (%)'!$C$4,AllPublicationData!$D:$D,'Publication Table (%)'!E$7),
SUMIFS(AllPublicationData!$G:$G,AllPublicationData!$A:$A,'Publication Table (%)'!$B104,AllPublicationData!$B:$B,'Publication Table (%)'!E$7)/
SUMIFS(AllPublicationData!$E:$E,AllPublicationData!$A:$A,'Publication Table (%)'!$B104,AllPublicationData!$B:$B,'Publication Table (%)'!E$7)),
IF('Publication Table (%)'!$C$5="Operations cancelled for clinical reasons",
IFERROR(SUMIFS(AllPublicationData!$H:$H,AllPublicationData!$A:$A,'Publication Table (%)'!$B104,AllPublicationData!$B:$B,'Publication Table (%)'!$C$4,AllPublicationData!$D:$D,'Publication Table (%)'!E$7)/
SUMIFS(AllPublicationData!$E:$E,AllPublicationData!$A:$A,'Publication Table (%)'!$B104,AllPublicationData!$B:$B,'Publication Table (%)'!$C$4,AllPublicationData!$D:$D,'Publication Table (%)'!E$7),
SUMIFS(AllPublicationData!$H:$H,AllPublicationData!$A:$A,'Publication Table (%)'!$B104,AllPublicationData!$B:$B,'Publication Table (%)'!E$7)/
SUMIFS(AllPublicationData!$E:$E,AllPublicationData!$A:$A,'Publication Table (%)'!$B104,AllPublicationData!$B:$B,'Publication Table (%)'!E$7)),
IF('Publication Table (%)'!$C$5="Operations cancelled for non-clinical/capacity reasons",
IFERROR(SUMIFS(AllPublicationData!$I:$I,AllPublicationData!$A:$A,'Publication Table (%)'!$B104,AllPublicationData!$B:$B,'Publication Table (%)'!$C$4,AllPublicationData!$D:$D,'Publication Table (%)'!E$7)/
SUMIFS(AllPublicationData!$E:$E,AllPublicationData!$A:$A,'Publication Table (%)'!$B104,AllPublicationData!$B:$B,'Publication Table (%)'!$C$4,AllPublicationData!$D:$D,'Publication Table (%)'!E$7),
SUMIFS(AllPublicationData!$I:$I,AllPublicationData!$A:$A,'Publication Table (%)'!$B104,AllPublicationData!$B:$B,'Publication Table (%)'!E$7)/
SUMIFS(AllPublicationData!$E:$E,AllPublicationData!$A:$A,'Publication Table (%)'!$B104,AllPublicationData!$B:$B,'Publication Table (%)'!E$7)),
IF('Publication Table (%)'!$C$5="Cancellations for other reasons",
IFERROR(SUMIFS(AllPublicationData!$J:$J,AllPublicationData!$A:$A,'Publication Table (%)'!$B104,AllPublicationData!$B:$B,'Publication Table (%)'!$C$4,AllPublicationData!$D:$D,'Publication Table (%)'!E$7)/
SUMIFS(AllPublicationData!$E:$E,AllPublicationData!$A:$A,'Publication Table (%)'!$B104,AllPublicationData!$B:$B,'Publication Table (%)'!$C$4,AllPublicationData!$D:$D,'Publication Table (%)'!E$7),
SUMIFS(AllPublicationData!$J:$J,AllPublicationData!$A:$A,'Publication Table (%)'!$B104,AllPublicationData!$B:$B,'Publication Table (%)'!E$7)/
SUMIFS(AllPublicationData!$E:$E,AllPublicationData!$A:$A,'Publication Table (%)'!$B104,AllPublicationData!$B:$B,'Publication Table (%)'!E$7)))))))</f>
        <v>4.6722907203114859E-2</v>
      </c>
      <c r="F104" s="96">
        <f>IF('Publication Table (%)'!$C$5="All Cancelled Operations",
IFERROR(SUMIFS(AllPublicationData!$F:$F,AllPublicationData!$A:$A,'Publication Table (%)'!$B104,AllPublicationData!$B:$B,'Publication Table (%)'!$C$4,AllPublicationData!$D:$D,'Publication Table (%)'!F$7)/
SUMIFS(AllPublicationData!$E:$E,AllPublicationData!$A:$A,'Publication Table (%)'!$B104,AllPublicationData!$B:$B,'Publication Table (%)'!$C$4,AllPublicationData!$D:$D,'Publication Table (%)'!F$7),
SUMIFS(AllPublicationData!$F:$F,AllPublicationData!$A:$A,'Publication Table (%)'!$B104,AllPublicationData!$B:$B,'Publication Table (%)'!F$7)/
SUMIFS(AllPublicationData!$E:$E,AllPublicationData!$A:$A,'Publication Table (%)'!$B104,AllPublicationData!$B:$B,'Publication Table (%)'!F$7)),
IF('Publication Table (%)'!$C$5="Operations cancelled by patient",
IFERROR(SUMIFS(AllPublicationData!$G:$G,AllPublicationData!$A:$A,'Publication Table (%)'!$B104,AllPublicationData!$B:$B,'Publication Table (%)'!$C$4,AllPublicationData!$D:$D,'Publication Table (%)'!F$7)/
SUMIFS(AllPublicationData!$E:$E,AllPublicationData!$A:$A,'Publication Table (%)'!$B104,AllPublicationData!$B:$B,'Publication Table (%)'!$C$4,AllPublicationData!$D:$D,'Publication Table (%)'!F$7),
SUMIFS(AllPublicationData!$G:$G,AllPublicationData!$A:$A,'Publication Table (%)'!$B104,AllPublicationData!$B:$B,'Publication Table (%)'!F$7)/
SUMIFS(AllPublicationData!$E:$E,AllPublicationData!$A:$A,'Publication Table (%)'!$B104,AllPublicationData!$B:$B,'Publication Table (%)'!F$7)),
IF('Publication Table (%)'!$C$5="Operations cancelled for clinical reasons",
IFERROR(SUMIFS(AllPublicationData!$H:$H,AllPublicationData!$A:$A,'Publication Table (%)'!$B104,AllPublicationData!$B:$B,'Publication Table (%)'!$C$4,AllPublicationData!$D:$D,'Publication Table (%)'!F$7)/
SUMIFS(AllPublicationData!$E:$E,AllPublicationData!$A:$A,'Publication Table (%)'!$B104,AllPublicationData!$B:$B,'Publication Table (%)'!$C$4,AllPublicationData!$D:$D,'Publication Table (%)'!F$7),
SUMIFS(AllPublicationData!$H:$H,AllPublicationData!$A:$A,'Publication Table (%)'!$B104,AllPublicationData!$B:$B,'Publication Table (%)'!F$7)/
SUMIFS(AllPublicationData!$E:$E,AllPublicationData!$A:$A,'Publication Table (%)'!$B104,AllPublicationData!$B:$B,'Publication Table (%)'!F$7)),
IF('Publication Table (%)'!$C$5="Operations cancelled for non-clinical/capacity reasons",
IFERROR(SUMIFS(AllPublicationData!$I:$I,AllPublicationData!$A:$A,'Publication Table (%)'!$B104,AllPublicationData!$B:$B,'Publication Table (%)'!$C$4,AllPublicationData!$D:$D,'Publication Table (%)'!F$7)/
SUMIFS(AllPublicationData!$E:$E,AllPublicationData!$A:$A,'Publication Table (%)'!$B104,AllPublicationData!$B:$B,'Publication Table (%)'!$C$4,AllPublicationData!$D:$D,'Publication Table (%)'!F$7),
SUMIFS(AllPublicationData!$I:$I,AllPublicationData!$A:$A,'Publication Table (%)'!$B104,AllPublicationData!$B:$B,'Publication Table (%)'!F$7)/
SUMIFS(AllPublicationData!$E:$E,AllPublicationData!$A:$A,'Publication Table (%)'!$B104,AllPublicationData!$B:$B,'Publication Table (%)'!F$7)),
IF('Publication Table (%)'!$C$5="Cancellations for other reasons",
IFERROR(SUMIFS(AllPublicationData!$J:$J,AllPublicationData!$A:$A,'Publication Table (%)'!$B104,AllPublicationData!$B:$B,'Publication Table (%)'!$C$4,AllPublicationData!$D:$D,'Publication Table (%)'!F$7)/
SUMIFS(AllPublicationData!$E:$E,AllPublicationData!$A:$A,'Publication Table (%)'!$B104,AllPublicationData!$B:$B,'Publication Table (%)'!$C$4,AllPublicationData!$D:$D,'Publication Table (%)'!F$7),
SUMIFS(AllPublicationData!$J:$J,AllPublicationData!$A:$A,'Publication Table (%)'!$B104,AllPublicationData!$B:$B,'Publication Table (%)'!F$7)/
SUMIFS(AllPublicationData!$E:$E,AllPublicationData!$A:$A,'Publication Table (%)'!$B104,AllPublicationData!$B:$B,'Publication Table (%)'!F$7)))))))</f>
        <v>8.7355212355212361E-2</v>
      </c>
      <c r="G104" s="96">
        <f>IF('Publication Table (%)'!$C$5="All Cancelled Operations",
IFERROR(SUMIFS(AllPublicationData!$F:$F,AllPublicationData!$A:$A,'Publication Table (%)'!$B104,AllPublicationData!$B:$B,'Publication Table (%)'!$C$4,AllPublicationData!$D:$D,'Publication Table (%)'!G$7)/
SUMIFS(AllPublicationData!$E:$E,AllPublicationData!$A:$A,'Publication Table (%)'!$B104,AllPublicationData!$B:$B,'Publication Table (%)'!$C$4,AllPublicationData!$D:$D,'Publication Table (%)'!G$7),
SUMIFS(AllPublicationData!$F:$F,AllPublicationData!$A:$A,'Publication Table (%)'!$B104,AllPublicationData!$B:$B,'Publication Table (%)'!G$7)/
SUMIFS(AllPublicationData!$E:$E,AllPublicationData!$A:$A,'Publication Table (%)'!$B104,AllPublicationData!$B:$B,'Publication Table (%)'!G$7)),
IF('Publication Table (%)'!$C$5="Operations cancelled by patient",
IFERROR(SUMIFS(AllPublicationData!$G:$G,AllPublicationData!$A:$A,'Publication Table (%)'!$B104,AllPublicationData!$B:$B,'Publication Table (%)'!$C$4,AllPublicationData!$D:$D,'Publication Table (%)'!G$7)/
SUMIFS(AllPublicationData!$E:$E,AllPublicationData!$A:$A,'Publication Table (%)'!$B104,AllPublicationData!$B:$B,'Publication Table (%)'!$C$4,AllPublicationData!$D:$D,'Publication Table (%)'!G$7),
SUMIFS(AllPublicationData!$G:$G,AllPublicationData!$A:$A,'Publication Table (%)'!$B104,AllPublicationData!$B:$B,'Publication Table (%)'!G$7)/
SUMIFS(AllPublicationData!$E:$E,AllPublicationData!$A:$A,'Publication Table (%)'!$B104,AllPublicationData!$B:$B,'Publication Table (%)'!G$7)),
IF('Publication Table (%)'!$C$5="Operations cancelled for clinical reasons",
IFERROR(SUMIFS(AllPublicationData!$H:$H,AllPublicationData!$A:$A,'Publication Table (%)'!$B104,AllPublicationData!$B:$B,'Publication Table (%)'!$C$4,AllPublicationData!$D:$D,'Publication Table (%)'!G$7)/
SUMIFS(AllPublicationData!$E:$E,AllPublicationData!$A:$A,'Publication Table (%)'!$B104,AllPublicationData!$B:$B,'Publication Table (%)'!$C$4,AllPublicationData!$D:$D,'Publication Table (%)'!G$7),
SUMIFS(AllPublicationData!$H:$H,AllPublicationData!$A:$A,'Publication Table (%)'!$B104,AllPublicationData!$B:$B,'Publication Table (%)'!G$7)/
SUMIFS(AllPublicationData!$E:$E,AllPublicationData!$A:$A,'Publication Table (%)'!$B104,AllPublicationData!$B:$B,'Publication Table (%)'!G$7)),
IF('Publication Table (%)'!$C$5="Operations cancelled for non-clinical/capacity reasons",
IFERROR(SUMIFS(AllPublicationData!$I:$I,AllPublicationData!$A:$A,'Publication Table (%)'!$B104,AllPublicationData!$B:$B,'Publication Table (%)'!$C$4,AllPublicationData!$D:$D,'Publication Table (%)'!G$7)/
SUMIFS(AllPublicationData!$E:$E,AllPublicationData!$A:$A,'Publication Table (%)'!$B104,AllPublicationData!$B:$B,'Publication Table (%)'!$C$4,AllPublicationData!$D:$D,'Publication Table (%)'!G$7),
SUMIFS(AllPublicationData!$I:$I,AllPublicationData!$A:$A,'Publication Table (%)'!$B104,AllPublicationData!$B:$B,'Publication Table (%)'!G$7)/
SUMIFS(AllPublicationData!$E:$E,AllPublicationData!$A:$A,'Publication Table (%)'!$B104,AllPublicationData!$B:$B,'Publication Table (%)'!G$7)),
IF('Publication Table (%)'!$C$5="Cancellations for other reasons",
IFERROR(SUMIFS(AllPublicationData!$J:$J,AllPublicationData!$A:$A,'Publication Table (%)'!$B104,AllPublicationData!$B:$B,'Publication Table (%)'!$C$4,AllPublicationData!$D:$D,'Publication Table (%)'!G$7)/
SUMIFS(AllPublicationData!$E:$E,AllPublicationData!$A:$A,'Publication Table (%)'!$B104,AllPublicationData!$B:$B,'Publication Table (%)'!$C$4,AllPublicationData!$D:$D,'Publication Table (%)'!G$7),
SUMIFS(AllPublicationData!$J:$J,AllPublicationData!$A:$A,'Publication Table (%)'!$B104,AllPublicationData!$B:$B,'Publication Table (%)'!G$7)/
SUMIFS(AllPublicationData!$E:$E,AllPublicationData!$A:$A,'Publication Table (%)'!$B104,AllPublicationData!$B:$B,'Publication Table (%)'!G$7)))))))</f>
        <v>0.13092979127134724</v>
      </c>
      <c r="H104" s="96">
        <f>IF('Publication Table (%)'!$C$5="All Cancelled Operations",
IFERROR(SUMIFS(AllPublicationData!$F:$F,AllPublicationData!$A:$A,'Publication Table (%)'!$B104,AllPublicationData!$B:$B,'Publication Table (%)'!$C$4,AllPublicationData!$D:$D,'Publication Table (%)'!H$7)/
SUMIFS(AllPublicationData!$E:$E,AllPublicationData!$A:$A,'Publication Table (%)'!$B104,AllPublicationData!$B:$B,'Publication Table (%)'!$C$4,AllPublicationData!$D:$D,'Publication Table (%)'!H$7),
SUMIFS(AllPublicationData!$F:$F,AllPublicationData!$A:$A,'Publication Table (%)'!$B104,AllPublicationData!$B:$B,'Publication Table (%)'!H$7)/
SUMIFS(AllPublicationData!$E:$E,AllPublicationData!$A:$A,'Publication Table (%)'!$B104,AllPublicationData!$B:$B,'Publication Table (%)'!H$7)),
IF('Publication Table (%)'!$C$5="Operations cancelled by patient",
IFERROR(SUMIFS(AllPublicationData!$G:$G,AllPublicationData!$A:$A,'Publication Table (%)'!$B104,AllPublicationData!$B:$B,'Publication Table (%)'!$C$4,AllPublicationData!$D:$D,'Publication Table (%)'!H$7)/
SUMIFS(AllPublicationData!$E:$E,AllPublicationData!$A:$A,'Publication Table (%)'!$B104,AllPublicationData!$B:$B,'Publication Table (%)'!$C$4,AllPublicationData!$D:$D,'Publication Table (%)'!H$7),
SUMIFS(AllPublicationData!$G:$G,AllPublicationData!$A:$A,'Publication Table (%)'!$B104,AllPublicationData!$B:$B,'Publication Table (%)'!H$7)/
SUMIFS(AllPublicationData!$E:$E,AllPublicationData!$A:$A,'Publication Table (%)'!$B104,AllPublicationData!$B:$B,'Publication Table (%)'!H$7)),
IF('Publication Table (%)'!$C$5="Operations cancelled for clinical reasons",
IFERROR(SUMIFS(AllPublicationData!$H:$H,AllPublicationData!$A:$A,'Publication Table (%)'!$B104,AllPublicationData!$B:$B,'Publication Table (%)'!$C$4,AllPublicationData!$D:$D,'Publication Table (%)'!H$7)/
SUMIFS(AllPublicationData!$E:$E,AllPublicationData!$A:$A,'Publication Table (%)'!$B104,AllPublicationData!$B:$B,'Publication Table (%)'!$C$4,AllPublicationData!$D:$D,'Publication Table (%)'!H$7),
SUMIFS(AllPublicationData!$H:$H,AllPublicationData!$A:$A,'Publication Table (%)'!$B104,AllPublicationData!$B:$B,'Publication Table (%)'!H$7)/
SUMIFS(AllPublicationData!$E:$E,AllPublicationData!$A:$A,'Publication Table (%)'!$B104,AllPublicationData!$B:$B,'Publication Table (%)'!H$7)),
IF('Publication Table (%)'!$C$5="Operations cancelled for non-clinical/capacity reasons",
IFERROR(SUMIFS(AllPublicationData!$I:$I,AllPublicationData!$A:$A,'Publication Table (%)'!$B104,AllPublicationData!$B:$B,'Publication Table (%)'!$C$4,AllPublicationData!$D:$D,'Publication Table (%)'!H$7)/
SUMIFS(AllPublicationData!$E:$E,AllPublicationData!$A:$A,'Publication Table (%)'!$B104,AllPublicationData!$B:$B,'Publication Table (%)'!$C$4,AllPublicationData!$D:$D,'Publication Table (%)'!H$7),
SUMIFS(AllPublicationData!$I:$I,AllPublicationData!$A:$A,'Publication Table (%)'!$B104,AllPublicationData!$B:$B,'Publication Table (%)'!H$7)/
SUMIFS(AllPublicationData!$E:$E,AllPublicationData!$A:$A,'Publication Table (%)'!$B104,AllPublicationData!$B:$B,'Publication Table (%)'!H$7)),
IF('Publication Table (%)'!$C$5="Cancellations for other reasons",
IFERROR(SUMIFS(AllPublicationData!$J:$J,AllPublicationData!$A:$A,'Publication Table (%)'!$B104,AllPublicationData!$B:$B,'Publication Table (%)'!$C$4,AllPublicationData!$D:$D,'Publication Table (%)'!H$7)/
SUMIFS(AllPublicationData!$E:$E,AllPublicationData!$A:$A,'Publication Table (%)'!$B104,AllPublicationData!$B:$B,'Publication Table (%)'!$C$4,AllPublicationData!$D:$D,'Publication Table (%)'!H$7),
SUMIFS(AllPublicationData!$J:$J,AllPublicationData!$A:$A,'Publication Table (%)'!$B104,AllPublicationData!$B:$B,'Publication Table (%)'!H$7)/
SUMIFS(AllPublicationData!$E:$E,AllPublicationData!$A:$A,'Publication Table (%)'!$B104,AllPublicationData!$B:$B,'Publication Table (%)'!H$7)))))))</f>
        <v>9.2270820850808871E-2</v>
      </c>
      <c r="I104" s="96">
        <f>IF('Publication Table (%)'!$C$5="All Cancelled Operations",
IFERROR(SUMIFS(AllPublicationData!$F:$F,AllPublicationData!$A:$A,'Publication Table (%)'!$B104,AllPublicationData!$B:$B,'Publication Table (%)'!$C$4,AllPublicationData!$D:$D,'Publication Table (%)'!I$7)/
SUMIFS(AllPublicationData!$E:$E,AllPublicationData!$A:$A,'Publication Table (%)'!$B104,AllPublicationData!$B:$B,'Publication Table (%)'!$C$4,AllPublicationData!$D:$D,'Publication Table (%)'!I$7),
SUMIFS(AllPublicationData!$F:$F,AllPublicationData!$A:$A,'Publication Table (%)'!$B104,AllPublicationData!$B:$B,'Publication Table (%)'!I$7)/
SUMIFS(AllPublicationData!$E:$E,AllPublicationData!$A:$A,'Publication Table (%)'!$B104,AllPublicationData!$B:$B,'Publication Table (%)'!I$7)),
IF('Publication Table (%)'!$C$5="Operations cancelled by patient",
IFERROR(SUMIFS(AllPublicationData!$G:$G,AllPublicationData!$A:$A,'Publication Table (%)'!$B104,AllPublicationData!$B:$B,'Publication Table (%)'!$C$4,AllPublicationData!$D:$D,'Publication Table (%)'!I$7)/
SUMIFS(AllPublicationData!$E:$E,AllPublicationData!$A:$A,'Publication Table (%)'!$B104,AllPublicationData!$B:$B,'Publication Table (%)'!$C$4,AllPublicationData!$D:$D,'Publication Table (%)'!I$7),
SUMIFS(AllPublicationData!$G:$G,AllPublicationData!$A:$A,'Publication Table (%)'!$B104,AllPublicationData!$B:$B,'Publication Table (%)'!I$7)/
SUMIFS(AllPublicationData!$E:$E,AllPublicationData!$A:$A,'Publication Table (%)'!$B104,AllPublicationData!$B:$B,'Publication Table (%)'!I$7)),
IF('Publication Table (%)'!$C$5="Operations cancelled for clinical reasons",
IFERROR(SUMIFS(AllPublicationData!$H:$H,AllPublicationData!$A:$A,'Publication Table (%)'!$B104,AllPublicationData!$B:$B,'Publication Table (%)'!$C$4,AllPublicationData!$D:$D,'Publication Table (%)'!I$7)/
SUMIFS(AllPublicationData!$E:$E,AllPublicationData!$A:$A,'Publication Table (%)'!$B104,AllPublicationData!$B:$B,'Publication Table (%)'!$C$4,AllPublicationData!$D:$D,'Publication Table (%)'!I$7),
SUMIFS(AllPublicationData!$H:$H,AllPublicationData!$A:$A,'Publication Table (%)'!$B104,AllPublicationData!$B:$B,'Publication Table (%)'!I$7)/
SUMIFS(AllPublicationData!$E:$E,AllPublicationData!$A:$A,'Publication Table (%)'!$B104,AllPublicationData!$B:$B,'Publication Table (%)'!I$7)),
IF('Publication Table (%)'!$C$5="Operations cancelled for non-clinical/capacity reasons",
IFERROR(SUMIFS(AllPublicationData!$I:$I,AllPublicationData!$A:$A,'Publication Table (%)'!$B104,AllPublicationData!$B:$B,'Publication Table (%)'!$C$4,AllPublicationData!$D:$D,'Publication Table (%)'!I$7)/
SUMIFS(AllPublicationData!$E:$E,AllPublicationData!$A:$A,'Publication Table (%)'!$B104,AllPublicationData!$B:$B,'Publication Table (%)'!$C$4,AllPublicationData!$D:$D,'Publication Table (%)'!I$7),
SUMIFS(AllPublicationData!$I:$I,AllPublicationData!$A:$A,'Publication Table (%)'!$B104,AllPublicationData!$B:$B,'Publication Table (%)'!I$7)/
SUMIFS(AllPublicationData!$E:$E,AllPublicationData!$A:$A,'Publication Table (%)'!$B104,AllPublicationData!$B:$B,'Publication Table (%)'!I$7)),
IF('Publication Table (%)'!$C$5="Cancellations for other reasons",
IFERROR(SUMIFS(AllPublicationData!$J:$J,AllPublicationData!$A:$A,'Publication Table (%)'!$B104,AllPublicationData!$B:$B,'Publication Table (%)'!$C$4,AllPublicationData!$D:$D,'Publication Table (%)'!I$7)/
SUMIFS(AllPublicationData!$E:$E,AllPublicationData!$A:$A,'Publication Table (%)'!$B104,AllPublicationData!$B:$B,'Publication Table (%)'!$C$4,AllPublicationData!$D:$D,'Publication Table (%)'!I$7),
SUMIFS(AllPublicationData!$J:$J,AllPublicationData!$A:$A,'Publication Table (%)'!$B104,AllPublicationData!$B:$B,'Publication Table (%)'!I$7)/
SUMIFS(AllPublicationData!$E:$E,AllPublicationData!$A:$A,'Publication Table (%)'!$B104,AllPublicationData!$B:$B,'Publication Table (%)'!I$7)))))))</f>
        <v>7.1659134925758552E-2</v>
      </c>
      <c r="J104" s="96">
        <f>IF('Publication Table (%)'!$C$5="All Cancelled Operations",
IFERROR(SUMIFS(AllPublicationData!$F:$F,AllPublicationData!$A:$A,'Publication Table (%)'!$B104,AllPublicationData!$B:$B,'Publication Table (%)'!$C$4,AllPublicationData!$D:$D,'Publication Table (%)'!J$7)/
SUMIFS(AllPublicationData!$E:$E,AllPublicationData!$A:$A,'Publication Table (%)'!$B104,AllPublicationData!$B:$B,'Publication Table (%)'!$C$4,AllPublicationData!$D:$D,'Publication Table (%)'!J$7),
SUMIFS(AllPublicationData!$F:$F,AllPublicationData!$A:$A,'Publication Table (%)'!$B104,AllPublicationData!$B:$B,'Publication Table (%)'!J$7)/
SUMIFS(AllPublicationData!$E:$E,AllPublicationData!$A:$A,'Publication Table (%)'!$B104,AllPublicationData!$B:$B,'Publication Table (%)'!J$7)),
IF('Publication Table (%)'!$C$5="Operations cancelled by patient",
IFERROR(SUMIFS(AllPublicationData!$G:$G,AllPublicationData!$A:$A,'Publication Table (%)'!$B104,AllPublicationData!$B:$B,'Publication Table (%)'!$C$4,AllPublicationData!$D:$D,'Publication Table (%)'!J$7)/
SUMIFS(AllPublicationData!$E:$E,AllPublicationData!$A:$A,'Publication Table (%)'!$B104,AllPublicationData!$B:$B,'Publication Table (%)'!$C$4,AllPublicationData!$D:$D,'Publication Table (%)'!J$7),
SUMIFS(AllPublicationData!$G:$G,AllPublicationData!$A:$A,'Publication Table (%)'!$B104,AllPublicationData!$B:$B,'Publication Table (%)'!J$7)/
SUMIFS(AllPublicationData!$E:$E,AllPublicationData!$A:$A,'Publication Table (%)'!$B104,AllPublicationData!$B:$B,'Publication Table (%)'!J$7)),
IF('Publication Table (%)'!$C$5="Operations cancelled for clinical reasons",
IFERROR(SUMIFS(AllPublicationData!$H:$H,AllPublicationData!$A:$A,'Publication Table (%)'!$B104,AllPublicationData!$B:$B,'Publication Table (%)'!$C$4,AllPublicationData!$D:$D,'Publication Table (%)'!J$7)/
SUMIFS(AllPublicationData!$E:$E,AllPublicationData!$A:$A,'Publication Table (%)'!$B104,AllPublicationData!$B:$B,'Publication Table (%)'!$C$4,AllPublicationData!$D:$D,'Publication Table (%)'!J$7),
SUMIFS(AllPublicationData!$H:$H,AllPublicationData!$A:$A,'Publication Table (%)'!$B104,AllPublicationData!$B:$B,'Publication Table (%)'!J$7)/
SUMIFS(AllPublicationData!$E:$E,AllPublicationData!$A:$A,'Publication Table (%)'!$B104,AllPublicationData!$B:$B,'Publication Table (%)'!J$7)),
IF('Publication Table (%)'!$C$5="Operations cancelled for non-clinical/capacity reasons",
IFERROR(SUMIFS(AllPublicationData!$I:$I,AllPublicationData!$A:$A,'Publication Table (%)'!$B104,AllPublicationData!$B:$B,'Publication Table (%)'!$C$4,AllPublicationData!$D:$D,'Publication Table (%)'!J$7)/
SUMIFS(AllPublicationData!$E:$E,AllPublicationData!$A:$A,'Publication Table (%)'!$B104,AllPublicationData!$B:$B,'Publication Table (%)'!$C$4,AllPublicationData!$D:$D,'Publication Table (%)'!J$7),
SUMIFS(AllPublicationData!$I:$I,AllPublicationData!$A:$A,'Publication Table (%)'!$B104,AllPublicationData!$B:$B,'Publication Table (%)'!J$7)/
SUMIFS(AllPublicationData!$E:$E,AllPublicationData!$A:$A,'Publication Table (%)'!$B104,AllPublicationData!$B:$B,'Publication Table (%)'!J$7)),
IF('Publication Table (%)'!$C$5="Cancellations for other reasons",
IFERROR(SUMIFS(AllPublicationData!$J:$J,AllPublicationData!$A:$A,'Publication Table (%)'!$B104,AllPublicationData!$B:$B,'Publication Table (%)'!$C$4,AllPublicationData!$D:$D,'Publication Table (%)'!J$7)/
SUMIFS(AllPublicationData!$E:$E,AllPublicationData!$A:$A,'Publication Table (%)'!$B104,AllPublicationData!$B:$B,'Publication Table (%)'!$C$4,AllPublicationData!$D:$D,'Publication Table (%)'!J$7),
SUMIFS(AllPublicationData!$J:$J,AllPublicationData!$A:$A,'Publication Table (%)'!$B104,AllPublicationData!$B:$B,'Publication Table (%)'!J$7)/
SUMIFS(AllPublicationData!$E:$E,AllPublicationData!$A:$A,'Publication Table (%)'!$B104,AllPublicationData!$B:$B,'Publication Table (%)'!J$7)))))))</f>
        <v>9.4288304623753399E-2</v>
      </c>
      <c r="K104" s="96">
        <f>IF('Publication Table (%)'!$C$5="All Cancelled Operations",
IFERROR(SUMIFS(AllPublicationData!$F:$F,AllPublicationData!$A:$A,'Publication Table (%)'!$B104,AllPublicationData!$B:$B,'Publication Table (%)'!$C$4,AllPublicationData!$D:$D,'Publication Table (%)'!K$7)/
SUMIFS(AllPublicationData!$E:$E,AllPublicationData!$A:$A,'Publication Table (%)'!$B104,AllPublicationData!$B:$B,'Publication Table (%)'!$C$4,AllPublicationData!$D:$D,'Publication Table (%)'!K$7),
SUMIFS(AllPublicationData!$F:$F,AllPublicationData!$A:$A,'Publication Table (%)'!$B104,AllPublicationData!$B:$B,'Publication Table (%)'!K$7)/
SUMIFS(AllPublicationData!$E:$E,AllPublicationData!$A:$A,'Publication Table (%)'!$B104,AllPublicationData!$B:$B,'Publication Table (%)'!K$7)),
IF('Publication Table (%)'!$C$5="Operations cancelled by patient",
IFERROR(SUMIFS(AllPublicationData!$G:$G,AllPublicationData!$A:$A,'Publication Table (%)'!$B104,AllPublicationData!$B:$B,'Publication Table (%)'!$C$4,AllPublicationData!$D:$D,'Publication Table (%)'!K$7)/
SUMIFS(AllPublicationData!$E:$E,AllPublicationData!$A:$A,'Publication Table (%)'!$B104,AllPublicationData!$B:$B,'Publication Table (%)'!$C$4,AllPublicationData!$D:$D,'Publication Table (%)'!K$7),
SUMIFS(AllPublicationData!$G:$G,AllPublicationData!$A:$A,'Publication Table (%)'!$B104,AllPublicationData!$B:$B,'Publication Table (%)'!K$7)/
SUMIFS(AllPublicationData!$E:$E,AllPublicationData!$A:$A,'Publication Table (%)'!$B104,AllPublicationData!$B:$B,'Publication Table (%)'!K$7)),
IF('Publication Table (%)'!$C$5="Operations cancelled for clinical reasons",
IFERROR(SUMIFS(AllPublicationData!$H:$H,AllPublicationData!$A:$A,'Publication Table (%)'!$B104,AllPublicationData!$B:$B,'Publication Table (%)'!$C$4,AllPublicationData!$D:$D,'Publication Table (%)'!K$7)/
SUMIFS(AllPublicationData!$E:$E,AllPublicationData!$A:$A,'Publication Table (%)'!$B104,AllPublicationData!$B:$B,'Publication Table (%)'!$C$4,AllPublicationData!$D:$D,'Publication Table (%)'!K$7),
SUMIFS(AllPublicationData!$H:$H,AllPublicationData!$A:$A,'Publication Table (%)'!$B104,AllPublicationData!$B:$B,'Publication Table (%)'!K$7)/
SUMIFS(AllPublicationData!$E:$E,AllPublicationData!$A:$A,'Publication Table (%)'!$B104,AllPublicationData!$B:$B,'Publication Table (%)'!K$7)),
IF('Publication Table (%)'!$C$5="Operations cancelled for non-clinical/capacity reasons",
IFERROR(SUMIFS(AllPublicationData!$I:$I,AllPublicationData!$A:$A,'Publication Table (%)'!$B104,AllPublicationData!$B:$B,'Publication Table (%)'!$C$4,AllPublicationData!$D:$D,'Publication Table (%)'!K$7)/
SUMIFS(AllPublicationData!$E:$E,AllPublicationData!$A:$A,'Publication Table (%)'!$B104,AllPublicationData!$B:$B,'Publication Table (%)'!$C$4,AllPublicationData!$D:$D,'Publication Table (%)'!K$7),
SUMIFS(AllPublicationData!$I:$I,AllPublicationData!$A:$A,'Publication Table (%)'!$B104,AllPublicationData!$B:$B,'Publication Table (%)'!K$7)/
SUMIFS(AllPublicationData!$E:$E,AllPublicationData!$A:$A,'Publication Table (%)'!$B104,AllPublicationData!$B:$B,'Publication Table (%)'!K$7)),
IF('Publication Table (%)'!$C$5="Cancellations for other reasons",
IFERROR(SUMIFS(AllPublicationData!$J:$J,AllPublicationData!$A:$A,'Publication Table (%)'!$B104,AllPublicationData!$B:$B,'Publication Table (%)'!$C$4,AllPublicationData!$D:$D,'Publication Table (%)'!K$7)/
SUMIFS(AllPublicationData!$E:$E,AllPublicationData!$A:$A,'Publication Table (%)'!$B104,AllPublicationData!$B:$B,'Publication Table (%)'!$C$4,AllPublicationData!$D:$D,'Publication Table (%)'!K$7),
SUMIFS(AllPublicationData!$J:$J,AllPublicationData!$A:$A,'Publication Table (%)'!$B104,AllPublicationData!$B:$B,'Publication Table (%)'!K$7)/
SUMIFS(AllPublicationData!$E:$E,AllPublicationData!$A:$A,'Publication Table (%)'!$B104,AllPublicationData!$B:$B,'Publication Table (%)'!K$7)))))))</f>
        <v>8.3457083457083456E-2</v>
      </c>
      <c r="L104" s="96">
        <f>IF('Publication Table (%)'!$C$5="All Cancelled Operations",
IFERROR(SUMIFS(AllPublicationData!$F:$F,AllPublicationData!$A:$A,'Publication Table (%)'!$B104,AllPublicationData!$B:$B,'Publication Table (%)'!$C$4,AllPublicationData!$D:$D,'Publication Table (%)'!L$7)/
SUMIFS(AllPublicationData!$E:$E,AllPublicationData!$A:$A,'Publication Table (%)'!$B104,AllPublicationData!$B:$B,'Publication Table (%)'!$C$4,AllPublicationData!$D:$D,'Publication Table (%)'!L$7),
SUMIFS(AllPublicationData!$F:$F,AllPublicationData!$A:$A,'Publication Table (%)'!$B104,AllPublicationData!$B:$B,'Publication Table (%)'!L$7)/
SUMIFS(AllPublicationData!$E:$E,AllPublicationData!$A:$A,'Publication Table (%)'!$B104,AllPublicationData!$B:$B,'Publication Table (%)'!L$7)),
IF('Publication Table (%)'!$C$5="Operations cancelled by patient",
IFERROR(SUMIFS(AllPublicationData!$G:$G,AllPublicationData!$A:$A,'Publication Table (%)'!$B104,AllPublicationData!$B:$B,'Publication Table (%)'!$C$4,AllPublicationData!$D:$D,'Publication Table (%)'!L$7)/
SUMIFS(AllPublicationData!$E:$E,AllPublicationData!$A:$A,'Publication Table (%)'!$B104,AllPublicationData!$B:$B,'Publication Table (%)'!$C$4,AllPublicationData!$D:$D,'Publication Table (%)'!L$7),
SUMIFS(AllPublicationData!$G:$G,AllPublicationData!$A:$A,'Publication Table (%)'!$B104,AllPublicationData!$B:$B,'Publication Table (%)'!L$7)/
SUMIFS(AllPublicationData!$E:$E,AllPublicationData!$A:$A,'Publication Table (%)'!$B104,AllPublicationData!$B:$B,'Publication Table (%)'!L$7)),
IF('Publication Table (%)'!$C$5="Operations cancelled for clinical reasons",
IFERROR(SUMIFS(AllPublicationData!$H:$H,AllPublicationData!$A:$A,'Publication Table (%)'!$B104,AllPublicationData!$B:$B,'Publication Table (%)'!$C$4,AllPublicationData!$D:$D,'Publication Table (%)'!L$7)/
SUMIFS(AllPublicationData!$E:$E,AllPublicationData!$A:$A,'Publication Table (%)'!$B104,AllPublicationData!$B:$B,'Publication Table (%)'!$C$4,AllPublicationData!$D:$D,'Publication Table (%)'!L$7),
SUMIFS(AllPublicationData!$H:$H,AllPublicationData!$A:$A,'Publication Table (%)'!$B104,AllPublicationData!$B:$B,'Publication Table (%)'!L$7)/
SUMIFS(AllPublicationData!$E:$E,AllPublicationData!$A:$A,'Publication Table (%)'!$B104,AllPublicationData!$B:$B,'Publication Table (%)'!L$7)),
IF('Publication Table (%)'!$C$5="Operations cancelled for non-clinical/capacity reasons",
IFERROR(SUMIFS(AllPublicationData!$I:$I,AllPublicationData!$A:$A,'Publication Table (%)'!$B104,AllPublicationData!$B:$B,'Publication Table (%)'!$C$4,AllPublicationData!$D:$D,'Publication Table (%)'!L$7)/
SUMIFS(AllPublicationData!$E:$E,AllPublicationData!$A:$A,'Publication Table (%)'!$B104,AllPublicationData!$B:$B,'Publication Table (%)'!$C$4,AllPublicationData!$D:$D,'Publication Table (%)'!L$7),
SUMIFS(AllPublicationData!$I:$I,AllPublicationData!$A:$A,'Publication Table (%)'!$B104,AllPublicationData!$B:$B,'Publication Table (%)'!L$7)/
SUMIFS(AllPublicationData!$E:$E,AllPublicationData!$A:$A,'Publication Table (%)'!$B104,AllPublicationData!$B:$B,'Publication Table (%)'!L$7)),
IF('Publication Table (%)'!$C$5="Cancellations for other reasons",
IFERROR(SUMIFS(AllPublicationData!$J:$J,AllPublicationData!$A:$A,'Publication Table (%)'!$B104,AllPublicationData!$B:$B,'Publication Table (%)'!$C$4,AllPublicationData!$D:$D,'Publication Table (%)'!L$7)/
SUMIFS(AllPublicationData!$E:$E,AllPublicationData!$A:$A,'Publication Table (%)'!$B104,AllPublicationData!$B:$B,'Publication Table (%)'!$C$4,AllPublicationData!$D:$D,'Publication Table (%)'!L$7),
SUMIFS(AllPublicationData!$J:$J,AllPublicationData!$A:$A,'Publication Table (%)'!$B104,AllPublicationData!$B:$B,'Publication Table (%)'!L$7)/
SUMIFS(AllPublicationData!$E:$E,AllPublicationData!$A:$A,'Publication Table (%)'!$B104,AllPublicationData!$B:$B,'Publication Table (%)'!L$7)))))))</f>
        <v>8.7111491303108066E-2</v>
      </c>
      <c r="M104" s="96">
        <f>IF('Publication Table (%)'!$C$5="All Cancelled Operations",
IFERROR(SUMIFS(AllPublicationData!$F:$F,AllPublicationData!$A:$A,'Publication Table (%)'!$B104,AllPublicationData!$B:$B,'Publication Table (%)'!$C$4,AllPublicationData!$D:$D,'Publication Table (%)'!M$7)/
SUMIFS(AllPublicationData!$E:$E,AllPublicationData!$A:$A,'Publication Table (%)'!$B104,AllPublicationData!$B:$B,'Publication Table (%)'!$C$4,AllPublicationData!$D:$D,'Publication Table (%)'!M$7),
SUMIFS(AllPublicationData!$F:$F,AllPublicationData!$A:$A,'Publication Table (%)'!$B104,AllPublicationData!$B:$B,'Publication Table (%)'!M$7)/
SUMIFS(AllPublicationData!$E:$E,AllPublicationData!$A:$A,'Publication Table (%)'!$B104,AllPublicationData!$B:$B,'Publication Table (%)'!M$7)),
IF('Publication Table (%)'!$C$5="Operations cancelled by patient",
IFERROR(SUMIFS(AllPublicationData!$G:$G,AllPublicationData!$A:$A,'Publication Table (%)'!$B104,AllPublicationData!$B:$B,'Publication Table (%)'!$C$4,AllPublicationData!$D:$D,'Publication Table (%)'!M$7)/
SUMIFS(AllPublicationData!$E:$E,AllPublicationData!$A:$A,'Publication Table (%)'!$B104,AllPublicationData!$B:$B,'Publication Table (%)'!$C$4,AllPublicationData!$D:$D,'Publication Table (%)'!M$7),
SUMIFS(AllPublicationData!$G:$G,AllPublicationData!$A:$A,'Publication Table (%)'!$B104,AllPublicationData!$B:$B,'Publication Table (%)'!M$7)/
SUMIFS(AllPublicationData!$E:$E,AllPublicationData!$A:$A,'Publication Table (%)'!$B104,AllPublicationData!$B:$B,'Publication Table (%)'!M$7)),
IF('Publication Table (%)'!$C$5="Operations cancelled for clinical reasons",
IFERROR(SUMIFS(AllPublicationData!$H:$H,AllPublicationData!$A:$A,'Publication Table (%)'!$B104,AllPublicationData!$B:$B,'Publication Table (%)'!$C$4,AllPublicationData!$D:$D,'Publication Table (%)'!M$7)/
SUMIFS(AllPublicationData!$E:$E,AllPublicationData!$A:$A,'Publication Table (%)'!$B104,AllPublicationData!$B:$B,'Publication Table (%)'!$C$4,AllPublicationData!$D:$D,'Publication Table (%)'!M$7),
SUMIFS(AllPublicationData!$H:$H,AllPublicationData!$A:$A,'Publication Table (%)'!$B104,AllPublicationData!$B:$B,'Publication Table (%)'!M$7)/
SUMIFS(AllPublicationData!$E:$E,AllPublicationData!$A:$A,'Publication Table (%)'!$B104,AllPublicationData!$B:$B,'Publication Table (%)'!M$7)),
IF('Publication Table (%)'!$C$5="Operations cancelled for non-clinical/capacity reasons",
IFERROR(SUMIFS(AllPublicationData!$I:$I,AllPublicationData!$A:$A,'Publication Table (%)'!$B104,AllPublicationData!$B:$B,'Publication Table (%)'!$C$4,AllPublicationData!$D:$D,'Publication Table (%)'!M$7)/
SUMIFS(AllPublicationData!$E:$E,AllPublicationData!$A:$A,'Publication Table (%)'!$B104,AllPublicationData!$B:$B,'Publication Table (%)'!$C$4,AllPublicationData!$D:$D,'Publication Table (%)'!M$7),
SUMIFS(AllPublicationData!$I:$I,AllPublicationData!$A:$A,'Publication Table (%)'!$B104,AllPublicationData!$B:$B,'Publication Table (%)'!M$7)/
SUMIFS(AllPublicationData!$E:$E,AllPublicationData!$A:$A,'Publication Table (%)'!$B104,AllPublicationData!$B:$B,'Publication Table (%)'!M$7)),
IF('Publication Table (%)'!$C$5="Cancellations for other reasons",
IFERROR(SUMIFS(AllPublicationData!$J:$J,AllPublicationData!$A:$A,'Publication Table (%)'!$B104,AllPublicationData!$B:$B,'Publication Table (%)'!$C$4,AllPublicationData!$D:$D,'Publication Table (%)'!M$7)/
SUMIFS(AllPublicationData!$E:$E,AllPublicationData!$A:$A,'Publication Table (%)'!$B104,AllPublicationData!$B:$B,'Publication Table (%)'!$C$4,AllPublicationData!$D:$D,'Publication Table (%)'!M$7),
SUMIFS(AllPublicationData!$J:$J,AllPublicationData!$A:$A,'Publication Table (%)'!$B104,AllPublicationData!$B:$B,'Publication Table (%)'!M$7)/
SUMIFS(AllPublicationData!$E:$E,AllPublicationData!$A:$A,'Publication Table (%)'!$B104,AllPublicationData!$B:$B,'Publication Table (%)'!M$7)))))))</f>
        <v>0.12572855953372189</v>
      </c>
      <c r="N104" s="96">
        <f>IF('Publication Table (%)'!$C$5="All Cancelled Operations",
IFERROR(SUMIFS(AllPublicationData!$F:$F,AllPublicationData!$A:$A,'Publication Table (%)'!$B104,AllPublicationData!$B:$B,'Publication Table (%)'!$C$4,AllPublicationData!$D:$D,'Publication Table (%)'!N$7)/
SUMIFS(AllPublicationData!$E:$E,AllPublicationData!$A:$A,'Publication Table (%)'!$B104,AllPublicationData!$B:$B,'Publication Table (%)'!$C$4,AllPublicationData!$D:$D,'Publication Table (%)'!N$7),
SUMIFS(AllPublicationData!$F:$F,AllPublicationData!$A:$A,'Publication Table (%)'!$B104,AllPublicationData!$B:$B,'Publication Table (%)'!N$7)/
SUMIFS(AllPublicationData!$E:$E,AllPublicationData!$A:$A,'Publication Table (%)'!$B104,AllPublicationData!$B:$B,'Publication Table (%)'!N$7)),
IF('Publication Table (%)'!$C$5="Operations cancelled by patient",
IFERROR(SUMIFS(AllPublicationData!$G:$G,AllPublicationData!$A:$A,'Publication Table (%)'!$B104,AllPublicationData!$B:$B,'Publication Table (%)'!$C$4,AllPublicationData!$D:$D,'Publication Table (%)'!N$7)/
SUMIFS(AllPublicationData!$E:$E,AllPublicationData!$A:$A,'Publication Table (%)'!$B104,AllPublicationData!$B:$B,'Publication Table (%)'!$C$4,AllPublicationData!$D:$D,'Publication Table (%)'!N$7),
SUMIFS(AllPublicationData!$G:$G,AllPublicationData!$A:$A,'Publication Table (%)'!$B104,AllPublicationData!$B:$B,'Publication Table (%)'!N$7)/
SUMIFS(AllPublicationData!$E:$E,AllPublicationData!$A:$A,'Publication Table (%)'!$B104,AllPublicationData!$B:$B,'Publication Table (%)'!N$7)),
IF('Publication Table (%)'!$C$5="Operations cancelled for clinical reasons",
IFERROR(SUMIFS(AllPublicationData!$H:$H,AllPublicationData!$A:$A,'Publication Table (%)'!$B104,AllPublicationData!$B:$B,'Publication Table (%)'!$C$4,AllPublicationData!$D:$D,'Publication Table (%)'!N$7)/
SUMIFS(AllPublicationData!$E:$E,AllPublicationData!$A:$A,'Publication Table (%)'!$B104,AllPublicationData!$B:$B,'Publication Table (%)'!$C$4,AllPublicationData!$D:$D,'Publication Table (%)'!N$7),
SUMIFS(AllPublicationData!$H:$H,AllPublicationData!$A:$A,'Publication Table (%)'!$B104,AllPublicationData!$B:$B,'Publication Table (%)'!N$7)/
SUMIFS(AllPublicationData!$E:$E,AllPublicationData!$A:$A,'Publication Table (%)'!$B104,AllPublicationData!$B:$B,'Publication Table (%)'!N$7)),
IF('Publication Table (%)'!$C$5="Operations cancelled for non-clinical/capacity reasons",
IFERROR(SUMIFS(AllPublicationData!$I:$I,AllPublicationData!$A:$A,'Publication Table (%)'!$B104,AllPublicationData!$B:$B,'Publication Table (%)'!$C$4,AllPublicationData!$D:$D,'Publication Table (%)'!N$7)/
SUMIFS(AllPublicationData!$E:$E,AllPublicationData!$A:$A,'Publication Table (%)'!$B104,AllPublicationData!$B:$B,'Publication Table (%)'!$C$4,AllPublicationData!$D:$D,'Publication Table (%)'!N$7),
SUMIFS(AllPublicationData!$I:$I,AllPublicationData!$A:$A,'Publication Table (%)'!$B104,AllPublicationData!$B:$B,'Publication Table (%)'!N$7)/
SUMIFS(AllPublicationData!$E:$E,AllPublicationData!$A:$A,'Publication Table (%)'!$B104,AllPublicationData!$B:$B,'Publication Table (%)'!N$7)),
IF('Publication Table (%)'!$C$5="Cancellations for other reasons",
IFERROR(SUMIFS(AllPublicationData!$J:$J,AllPublicationData!$A:$A,'Publication Table (%)'!$B104,AllPublicationData!$B:$B,'Publication Table (%)'!$C$4,AllPublicationData!$D:$D,'Publication Table (%)'!N$7)/
SUMIFS(AllPublicationData!$E:$E,AllPublicationData!$A:$A,'Publication Table (%)'!$B104,AllPublicationData!$B:$B,'Publication Table (%)'!$C$4,AllPublicationData!$D:$D,'Publication Table (%)'!N$7),
SUMIFS(AllPublicationData!$J:$J,AllPublicationData!$A:$A,'Publication Table (%)'!$B104,AllPublicationData!$B:$B,'Publication Table (%)'!N$7)/
SUMIFS(AllPublicationData!$E:$E,AllPublicationData!$A:$A,'Publication Table (%)'!$B104,AllPublicationData!$B:$B,'Publication Table (%)'!N$7)))))))</f>
        <v>8.0455407969639472E-2</v>
      </c>
      <c r="O104" s="96">
        <f>IF('Publication Table (%)'!$C$5="All Cancelled Operations",
IFERROR(SUMIFS(AllPublicationData!$F:$F,AllPublicationData!$A:$A,'Publication Table (%)'!$B104,AllPublicationData!$B:$B,'Publication Table (%)'!$C$4,AllPublicationData!$D:$D,'Publication Table (%)'!O$7)/
SUMIFS(AllPublicationData!$E:$E,AllPublicationData!$A:$A,'Publication Table (%)'!$B104,AllPublicationData!$B:$B,'Publication Table (%)'!$C$4,AllPublicationData!$D:$D,'Publication Table (%)'!O$7),
SUMIFS(AllPublicationData!$F:$F,AllPublicationData!$A:$A,'Publication Table (%)'!$B104,AllPublicationData!$B:$B,'Publication Table (%)'!O$7)/
SUMIFS(AllPublicationData!$E:$E,AllPublicationData!$A:$A,'Publication Table (%)'!$B104,AllPublicationData!$B:$B,'Publication Table (%)'!O$7)),
IF('Publication Table (%)'!$C$5="Operations cancelled by patient",
IFERROR(SUMIFS(AllPublicationData!$G:$G,AllPublicationData!$A:$A,'Publication Table (%)'!$B104,AllPublicationData!$B:$B,'Publication Table (%)'!$C$4,AllPublicationData!$D:$D,'Publication Table (%)'!O$7)/
SUMIFS(AllPublicationData!$E:$E,AllPublicationData!$A:$A,'Publication Table (%)'!$B104,AllPublicationData!$B:$B,'Publication Table (%)'!$C$4,AllPublicationData!$D:$D,'Publication Table (%)'!O$7),
SUMIFS(AllPublicationData!$G:$G,AllPublicationData!$A:$A,'Publication Table (%)'!$B104,AllPublicationData!$B:$B,'Publication Table (%)'!O$7)/
SUMIFS(AllPublicationData!$E:$E,AllPublicationData!$A:$A,'Publication Table (%)'!$B104,AllPublicationData!$B:$B,'Publication Table (%)'!O$7)),
IF('Publication Table (%)'!$C$5="Operations cancelled for clinical reasons",
IFERROR(SUMIFS(AllPublicationData!$H:$H,AllPublicationData!$A:$A,'Publication Table (%)'!$B104,AllPublicationData!$B:$B,'Publication Table (%)'!$C$4,AllPublicationData!$D:$D,'Publication Table (%)'!O$7)/
SUMIFS(AllPublicationData!$E:$E,AllPublicationData!$A:$A,'Publication Table (%)'!$B104,AllPublicationData!$B:$B,'Publication Table (%)'!$C$4,AllPublicationData!$D:$D,'Publication Table (%)'!O$7),
SUMIFS(AllPublicationData!$H:$H,AllPublicationData!$A:$A,'Publication Table (%)'!$B104,AllPublicationData!$B:$B,'Publication Table (%)'!O$7)/
SUMIFS(AllPublicationData!$E:$E,AllPublicationData!$A:$A,'Publication Table (%)'!$B104,AllPublicationData!$B:$B,'Publication Table (%)'!O$7)),
IF('Publication Table (%)'!$C$5="Operations cancelled for non-clinical/capacity reasons",
IFERROR(SUMIFS(AllPublicationData!$I:$I,AllPublicationData!$A:$A,'Publication Table (%)'!$B104,AllPublicationData!$B:$B,'Publication Table (%)'!$C$4,AllPublicationData!$D:$D,'Publication Table (%)'!O$7)/
SUMIFS(AllPublicationData!$E:$E,AllPublicationData!$A:$A,'Publication Table (%)'!$B104,AllPublicationData!$B:$B,'Publication Table (%)'!$C$4,AllPublicationData!$D:$D,'Publication Table (%)'!O$7),
SUMIFS(AllPublicationData!$I:$I,AllPublicationData!$A:$A,'Publication Table (%)'!$B104,AllPublicationData!$B:$B,'Publication Table (%)'!O$7)/
SUMIFS(AllPublicationData!$E:$E,AllPublicationData!$A:$A,'Publication Table (%)'!$B104,AllPublicationData!$B:$B,'Publication Table (%)'!O$7)),
IF('Publication Table (%)'!$C$5="Cancellations for other reasons",
IFERROR(SUMIFS(AllPublicationData!$J:$J,AllPublicationData!$A:$A,'Publication Table (%)'!$B104,AllPublicationData!$B:$B,'Publication Table (%)'!$C$4,AllPublicationData!$D:$D,'Publication Table (%)'!O$7)/
SUMIFS(AllPublicationData!$E:$E,AllPublicationData!$A:$A,'Publication Table (%)'!$B104,AllPublicationData!$B:$B,'Publication Table (%)'!$C$4,AllPublicationData!$D:$D,'Publication Table (%)'!O$7),
SUMIFS(AllPublicationData!$J:$J,AllPublicationData!$A:$A,'Publication Table (%)'!$B104,AllPublicationData!$B:$B,'Publication Table (%)'!O$7)/
SUMIFS(AllPublicationData!$E:$E,AllPublicationData!$A:$A,'Publication Table (%)'!$B104,AllPublicationData!$B:$B,'Publication Table (%)'!O$7)))))))</f>
        <v>0.11384557580311855</v>
      </c>
      <c r="P104" s="96">
        <f>IF('Publication Table (%)'!$C$5="All Cancelled Operations",
IFERROR(SUMIFS(AllPublicationData!$F:$F,AllPublicationData!$A:$A,'Publication Table (%)'!$B104,AllPublicationData!$B:$B,'Publication Table (%)'!$C$4,AllPublicationData!$D:$D,'Publication Table (%)'!P$7)/
SUMIFS(AllPublicationData!$E:$E,AllPublicationData!$A:$A,'Publication Table (%)'!$B104,AllPublicationData!$B:$B,'Publication Table (%)'!$C$4,AllPublicationData!$D:$D,'Publication Table (%)'!P$7),
SUMIFS(AllPublicationData!$F:$F,AllPublicationData!$A:$A,'Publication Table (%)'!$B104,AllPublicationData!$B:$B,'Publication Table (%)'!P$7)/
SUMIFS(AllPublicationData!$E:$E,AllPublicationData!$A:$A,'Publication Table (%)'!$B104,AllPublicationData!$B:$B,'Publication Table (%)'!P$7)),
IF('Publication Table (%)'!$C$5="Operations cancelled by patient",
IFERROR(SUMIFS(AllPublicationData!$G:$G,AllPublicationData!$A:$A,'Publication Table (%)'!$B104,AllPublicationData!$B:$B,'Publication Table (%)'!$C$4,AllPublicationData!$D:$D,'Publication Table (%)'!P$7)/
SUMIFS(AllPublicationData!$E:$E,AllPublicationData!$A:$A,'Publication Table (%)'!$B104,AllPublicationData!$B:$B,'Publication Table (%)'!$C$4,AllPublicationData!$D:$D,'Publication Table (%)'!P$7),
SUMIFS(AllPublicationData!$G:$G,AllPublicationData!$A:$A,'Publication Table (%)'!$B104,AllPublicationData!$B:$B,'Publication Table (%)'!P$7)/
SUMIFS(AllPublicationData!$E:$E,AllPublicationData!$A:$A,'Publication Table (%)'!$B104,AllPublicationData!$B:$B,'Publication Table (%)'!P$7)),
IF('Publication Table (%)'!$C$5="Operations cancelled for clinical reasons",
IFERROR(SUMIFS(AllPublicationData!$H:$H,AllPublicationData!$A:$A,'Publication Table (%)'!$B104,AllPublicationData!$B:$B,'Publication Table (%)'!$C$4,AllPublicationData!$D:$D,'Publication Table (%)'!P$7)/
SUMIFS(AllPublicationData!$E:$E,AllPublicationData!$A:$A,'Publication Table (%)'!$B104,AllPublicationData!$B:$B,'Publication Table (%)'!$C$4,AllPublicationData!$D:$D,'Publication Table (%)'!P$7),
SUMIFS(AllPublicationData!$H:$H,AllPublicationData!$A:$A,'Publication Table (%)'!$B104,AllPublicationData!$B:$B,'Publication Table (%)'!P$7)/
SUMIFS(AllPublicationData!$E:$E,AllPublicationData!$A:$A,'Publication Table (%)'!$B104,AllPublicationData!$B:$B,'Publication Table (%)'!P$7)),
IF('Publication Table (%)'!$C$5="Operations cancelled for non-clinical/capacity reasons",
IFERROR(SUMIFS(AllPublicationData!$I:$I,AllPublicationData!$A:$A,'Publication Table (%)'!$B104,AllPublicationData!$B:$B,'Publication Table (%)'!$C$4,AllPublicationData!$D:$D,'Publication Table (%)'!P$7)/
SUMIFS(AllPublicationData!$E:$E,AllPublicationData!$A:$A,'Publication Table (%)'!$B104,AllPublicationData!$B:$B,'Publication Table (%)'!$C$4,AllPublicationData!$D:$D,'Publication Table (%)'!P$7),
SUMIFS(AllPublicationData!$I:$I,AllPublicationData!$A:$A,'Publication Table (%)'!$B104,AllPublicationData!$B:$B,'Publication Table (%)'!P$7)/
SUMIFS(AllPublicationData!$E:$E,AllPublicationData!$A:$A,'Publication Table (%)'!$B104,AllPublicationData!$B:$B,'Publication Table (%)'!P$7)),
IF('Publication Table (%)'!$C$5="Cancellations for other reasons",
IFERROR(SUMIFS(AllPublicationData!$J:$J,AllPublicationData!$A:$A,'Publication Table (%)'!$B104,AllPublicationData!$B:$B,'Publication Table (%)'!$C$4,AllPublicationData!$D:$D,'Publication Table (%)'!P$7)/
SUMIFS(AllPublicationData!$E:$E,AllPublicationData!$A:$A,'Publication Table (%)'!$B104,AllPublicationData!$B:$B,'Publication Table (%)'!$C$4,AllPublicationData!$D:$D,'Publication Table (%)'!P$7),
SUMIFS(AllPublicationData!$J:$J,AllPublicationData!$A:$A,'Publication Table (%)'!$B104,AllPublicationData!$B:$B,'Publication Table (%)'!P$7)/
SUMIFS(AllPublicationData!$E:$E,AllPublicationData!$A:$A,'Publication Table (%)'!$B104,AllPublicationData!$B:$B,'Publication Table (%)'!P$7)))))))</f>
        <v>0.1091703056768559</v>
      </c>
      <c r="Q104" s="96">
        <f>IF('Publication Table (%)'!$C$5="All Cancelled Operations",
IFERROR(SUMIFS(AllPublicationData!$F:$F,AllPublicationData!$A:$A,'Publication Table (%)'!$B104,AllPublicationData!$B:$B,'Publication Table (%)'!$C$4,AllPublicationData!$D:$D,'Publication Table (%)'!Q$7)/
SUMIFS(AllPublicationData!$E:$E,AllPublicationData!$A:$A,'Publication Table (%)'!$B104,AllPublicationData!$B:$B,'Publication Table (%)'!$C$4,AllPublicationData!$D:$D,'Publication Table (%)'!Q$7),
SUMIFS(AllPublicationData!$F:$F,AllPublicationData!$A:$A,'Publication Table (%)'!$B104,AllPublicationData!$B:$B,'Publication Table (%)'!Q$7)/
SUMIFS(AllPublicationData!$E:$E,AllPublicationData!$A:$A,'Publication Table (%)'!$B104,AllPublicationData!$B:$B,'Publication Table (%)'!Q$7)),
IF('Publication Table (%)'!$C$5="Operations cancelled by patient",
IFERROR(SUMIFS(AllPublicationData!$G:$G,AllPublicationData!$A:$A,'Publication Table (%)'!$B104,AllPublicationData!$B:$B,'Publication Table (%)'!$C$4,AllPublicationData!$D:$D,'Publication Table (%)'!Q$7)/
SUMIFS(AllPublicationData!$E:$E,AllPublicationData!$A:$A,'Publication Table (%)'!$B104,AllPublicationData!$B:$B,'Publication Table (%)'!$C$4,AllPublicationData!$D:$D,'Publication Table (%)'!Q$7),
SUMIFS(AllPublicationData!$G:$G,AllPublicationData!$A:$A,'Publication Table (%)'!$B104,AllPublicationData!$B:$B,'Publication Table (%)'!Q$7)/
SUMIFS(AllPublicationData!$E:$E,AllPublicationData!$A:$A,'Publication Table (%)'!$B104,AllPublicationData!$B:$B,'Publication Table (%)'!Q$7)),
IF('Publication Table (%)'!$C$5="Operations cancelled for clinical reasons",
IFERROR(SUMIFS(AllPublicationData!$H:$H,AllPublicationData!$A:$A,'Publication Table (%)'!$B104,AllPublicationData!$B:$B,'Publication Table (%)'!$C$4,AllPublicationData!$D:$D,'Publication Table (%)'!Q$7)/
SUMIFS(AllPublicationData!$E:$E,AllPublicationData!$A:$A,'Publication Table (%)'!$B104,AllPublicationData!$B:$B,'Publication Table (%)'!$C$4,AllPublicationData!$D:$D,'Publication Table (%)'!Q$7),
SUMIFS(AllPublicationData!$H:$H,AllPublicationData!$A:$A,'Publication Table (%)'!$B104,AllPublicationData!$B:$B,'Publication Table (%)'!Q$7)/
SUMIFS(AllPublicationData!$E:$E,AllPublicationData!$A:$A,'Publication Table (%)'!$B104,AllPublicationData!$B:$B,'Publication Table (%)'!Q$7)),
IF('Publication Table (%)'!$C$5="Operations cancelled for non-clinical/capacity reasons",
IFERROR(SUMIFS(AllPublicationData!$I:$I,AllPublicationData!$A:$A,'Publication Table (%)'!$B104,AllPublicationData!$B:$B,'Publication Table (%)'!$C$4,AllPublicationData!$D:$D,'Publication Table (%)'!Q$7)/
SUMIFS(AllPublicationData!$E:$E,AllPublicationData!$A:$A,'Publication Table (%)'!$B104,AllPublicationData!$B:$B,'Publication Table (%)'!$C$4,AllPublicationData!$D:$D,'Publication Table (%)'!Q$7),
SUMIFS(AllPublicationData!$I:$I,AllPublicationData!$A:$A,'Publication Table (%)'!$B104,AllPublicationData!$B:$B,'Publication Table (%)'!Q$7)/
SUMIFS(AllPublicationData!$E:$E,AllPublicationData!$A:$A,'Publication Table (%)'!$B104,AllPublicationData!$B:$B,'Publication Table (%)'!Q$7)),
IF('Publication Table (%)'!$C$5="Cancellations for other reasons",
IFERROR(SUMIFS(AllPublicationData!$J:$J,AllPublicationData!$A:$A,'Publication Table (%)'!$B104,AllPublicationData!$B:$B,'Publication Table (%)'!$C$4,AllPublicationData!$D:$D,'Publication Table (%)'!Q$7)/
SUMIFS(AllPublicationData!$E:$E,AllPublicationData!$A:$A,'Publication Table (%)'!$B104,AllPublicationData!$B:$B,'Publication Table (%)'!$C$4,AllPublicationData!$D:$D,'Publication Table (%)'!Q$7),
SUMIFS(AllPublicationData!$J:$J,AllPublicationData!$A:$A,'Publication Table (%)'!$B104,AllPublicationData!$B:$B,'Publication Table (%)'!Q$7)/
SUMIFS(AllPublicationData!$E:$E,AllPublicationData!$A:$A,'Publication Table (%)'!$B104,AllPublicationData!$B:$B,'Publication Table (%)'!Q$7)))))))</f>
        <v>3.888888888888889E-2</v>
      </c>
      <c r="R104" s="96">
        <f>IF('Publication Table (%)'!$C$5="All Cancelled Operations",
IFERROR(SUMIFS(AllPublicationData!$F:$F,AllPublicationData!$A:$A,'Publication Table (%)'!$B104,AllPublicationData!$B:$B,'Publication Table (%)'!$C$4,AllPublicationData!$D:$D,'Publication Table (%)'!R$7)/
SUMIFS(AllPublicationData!$E:$E,AllPublicationData!$A:$A,'Publication Table (%)'!$B104,AllPublicationData!$B:$B,'Publication Table (%)'!$C$4,AllPublicationData!$D:$D,'Publication Table (%)'!R$7),
SUMIFS(AllPublicationData!$F:$F,AllPublicationData!$A:$A,'Publication Table (%)'!$B104,AllPublicationData!$B:$B,'Publication Table (%)'!R$7)/
SUMIFS(AllPublicationData!$E:$E,AllPublicationData!$A:$A,'Publication Table (%)'!$B104,AllPublicationData!$B:$B,'Publication Table (%)'!R$7)),
IF('Publication Table (%)'!$C$5="Operations cancelled by patient",
IFERROR(SUMIFS(AllPublicationData!$G:$G,AllPublicationData!$A:$A,'Publication Table (%)'!$B104,AllPublicationData!$B:$B,'Publication Table (%)'!$C$4,AllPublicationData!$D:$D,'Publication Table (%)'!R$7)/
SUMIFS(AllPublicationData!$E:$E,AllPublicationData!$A:$A,'Publication Table (%)'!$B104,AllPublicationData!$B:$B,'Publication Table (%)'!$C$4,AllPublicationData!$D:$D,'Publication Table (%)'!R$7),
SUMIFS(AllPublicationData!$G:$G,AllPublicationData!$A:$A,'Publication Table (%)'!$B104,AllPublicationData!$B:$B,'Publication Table (%)'!R$7)/
SUMIFS(AllPublicationData!$E:$E,AllPublicationData!$A:$A,'Publication Table (%)'!$B104,AllPublicationData!$B:$B,'Publication Table (%)'!R$7)),
IF('Publication Table (%)'!$C$5="Operations cancelled for clinical reasons",
IFERROR(SUMIFS(AllPublicationData!$H:$H,AllPublicationData!$A:$A,'Publication Table (%)'!$B104,AllPublicationData!$B:$B,'Publication Table (%)'!$C$4,AllPublicationData!$D:$D,'Publication Table (%)'!R$7)/
SUMIFS(AllPublicationData!$E:$E,AllPublicationData!$A:$A,'Publication Table (%)'!$B104,AllPublicationData!$B:$B,'Publication Table (%)'!$C$4,AllPublicationData!$D:$D,'Publication Table (%)'!R$7),
SUMIFS(AllPublicationData!$H:$H,AllPublicationData!$A:$A,'Publication Table (%)'!$B104,AllPublicationData!$B:$B,'Publication Table (%)'!R$7)/
SUMIFS(AllPublicationData!$E:$E,AllPublicationData!$A:$A,'Publication Table (%)'!$B104,AllPublicationData!$B:$B,'Publication Table (%)'!R$7)),
IF('Publication Table (%)'!$C$5="Operations cancelled for non-clinical/capacity reasons",
IFERROR(SUMIFS(AllPublicationData!$I:$I,AllPublicationData!$A:$A,'Publication Table (%)'!$B104,AllPublicationData!$B:$B,'Publication Table (%)'!$C$4,AllPublicationData!$D:$D,'Publication Table (%)'!R$7)/
SUMIFS(AllPublicationData!$E:$E,AllPublicationData!$A:$A,'Publication Table (%)'!$B104,AllPublicationData!$B:$B,'Publication Table (%)'!$C$4,AllPublicationData!$D:$D,'Publication Table (%)'!R$7),
SUMIFS(AllPublicationData!$I:$I,AllPublicationData!$A:$A,'Publication Table (%)'!$B104,AllPublicationData!$B:$B,'Publication Table (%)'!R$7)/
SUMIFS(AllPublicationData!$E:$E,AllPublicationData!$A:$A,'Publication Table (%)'!$B104,AllPublicationData!$B:$B,'Publication Table (%)'!R$7)),
IF('Publication Table (%)'!$C$5="Cancellations for other reasons",
IFERROR(SUMIFS(AllPublicationData!$J:$J,AllPublicationData!$A:$A,'Publication Table (%)'!$B104,AllPublicationData!$B:$B,'Publication Table (%)'!$C$4,AllPublicationData!$D:$D,'Publication Table (%)'!R$7)/
SUMIFS(AllPublicationData!$E:$E,AllPublicationData!$A:$A,'Publication Table (%)'!$B104,AllPublicationData!$B:$B,'Publication Table (%)'!$C$4,AllPublicationData!$D:$D,'Publication Table (%)'!R$7),
SUMIFS(AllPublicationData!$J:$J,AllPublicationData!$A:$A,'Publication Table (%)'!$B104,AllPublicationData!$B:$B,'Publication Table (%)'!R$7)/
SUMIFS(AllPublicationData!$E:$E,AllPublicationData!$A:$A,'Publication Table (%)'!$B104,AllPublicationData!$B:$B,'Publication Table (%)'!R$7)))))))</f>
        <v>0.10730688935281837</v>
      </c>
      <c r="S104" s="96">
        <f>IF('Publication Table (%)'!$C$5="All Cancelled Operations",
IFERROR(SUMIFS(AllPublicationData!$F:$F,AllPublicationData!$A:$A,'Publication Table (%)'!$B104,AllPublicationData!$B:$B,'Publication Table (%)'!$C$4,AllPublicationData!$D:$D,'Publication Table (%)'!S$7)/
SUMIFS(AllPublicationData!$E:$E,AllPublicationData!$A:$A,'Publication Table (%)'!$B104,AllPublicationData!$B:$B,'Publication Table (%)'!$C$4,AllPublicationData!$D:$D,'Publication Table (%)'!S$7),
SUMIFS(AllPublicationData!$F:$F,AllPublicationData!$A:$A,'Publication Table (%)'!$B104,AllPublicationData!$B:$B,'Publication Table (%)'!S$7)/
SUMIFS(AllPublicationData!$E:$E,AllPublicationData!$A:$A,'Publication Table (%)'!$B104,AllPublicationData!$B:$B,'Publication Table (%)'!S$7)),
IF('Publication Table (%)'!$C$5="Operations cancelled by patient",
IFERROR(SUMIFS(AllPublicationData!$G:$G,AllPublicationData!$A:$A,'Publication Table (%)'!$B104,AllPublicationData!$B:$B,'Publication Table (%)'!$C$4,AllPublicationData!$D:$D,'Publication Table (%)'!S$7)/
SUMIFS(AllPublicationData!$E:$E,AllPublicationData!$A:$A,'Publication Table (%)'!$B104,AllPublicationData!$B:$B,'Publication Table (%)'!$C$4,AllPublicationData!$D:$D,'Publication Table (%)'!S$7),
SUMIFS(AllPublicationData!$G:$G,AllPublicationData!$A:$A,'Publication Table (%)'!$B104,AllPublicationData!$B:$B,'Publication Table (%)'!S$7)/
SUMIFS(AllPublicationData!$E:$E,AllPublicationData!$A:$A,'Publication Table (%)'!$B104,AllPublicationData!$B:$B,'Publication Table (%)'!S$7)),
IF('Publication Table (%)'!$C$5="Operations cancelled for clinical reasons",
IFERROR(SUMIFS(AllPublicationData!$H:$H,AllPublicationData!$A:$A,'Publication Table (%)'!$B104,AllPublicationData!$B:$B,'Publication Table (%)'!$C$4,AllPublicationData!$D:$D,'Publication Table (%)'!S$7)/
SUMIFS(AllPublicationData!$E:$E,AllPublicationData!$A:$A,'Publication Table (%)'!$B104,AllPublicationData!$B:$B,'Publication Table (%)'!$C$4,AllPublicationData!$D:$D,'Publication Table (%)'!S$7),
SUMIFS(AllPublicationData!$H:$H,AllPublicationData!$A:$A,'Publication Table (%)'!$B104,AllPublicationData!$B:$B,'Publication Table (%)'!S$7)/
SUMIFS(AllPublicationData!$E:$E,AllPublicationData!$A:$A,'Publication Table (%)'!$B104,AllPublicationData!$B:$B,'Publication Table (%)'!S$7)),
IF('Publication Table (%)'!$C$5="Operations cancelled for non-clinical/capacity reasons",
IFERROR(SUMIFS(AllPublicationData!$I:$I,AllPublicationData!$A:$A,'Publication Table (%)'!$B104,AllPublicationData!$B:$B,'Publication Table (%)'!$C$4,AllPublicationData!$D:$D,'Publication Table (%)'!S$7)/
SUMIFS(AllPublicationData!$E:$E,AllPublicationData!$A:$A,'Publication Table (%)'!$B104,AllPublicationData!$B:$B,'Publication Table (%)'!$C$4,AllPublicationData!$D:$D,'Publication Table (%)'!S$7),
SUMIFS(AllPublicationData!$I:$I,AllPublicationData!$A:$A,'Publication Table (%)'!$B104,AllPublicationData!$B:$B,'Publication Table (%)'!S$7)/
SUMIFS(AllPublicationData!$E:$E,AllPublicationData!$A:$A,'Publication Table (%)'!$B104,AllPublicationData!$B:$B,'Publication Table (%)'!S$7)),
IF('Publication Table (%)'!$C$5="Cancellations for other reasons",
IFERROR(SUMIFS(AllPublicationData!$J:$J,AllPublicationData!$A:$A,'Publication Table (%)'!$B104,AllPublicationData!$B:$B,'Publication Table (%)'!$C$4,AllPublicationData!$D:$D,'Publication Table (%)'!S$7)/
SUMIFS(AllPublicationData!$E:$E,AllPublicationData!$A:$A,'Publication Table (%)'!$B104,AllPublicationData!$B:$B,'Publication Table (%)'!$C$4,AllPublicationData!$D:$D,'Publication Table (%)'!S$7),
SUMIFS(AllPublicationData!$J:$J,AllPublicationData!$A:$A,'Publication Table (%)'!$B104,AllPublicationData!$B:$B,'Publication Table (%)'!S$7)/
SUMIFS(AllPublicationData!$E:$E,AllPublicationData!$A:$A,'Publication Table (%)'!$B104,AllPublicationData!$B:$B,'Publication Table (%)'!S$7)))))))</f>
        <v>6.7226890756302518E-2</v>
      </c>
    </row>
    <row r="105" spans="2:19" x14ac:dyDescent="0.35">
      <c r="B105" s="91">
        <v>42461</v>
      </c>
      <c r="C105" s="112">
        <f>IF('Publication Table (%)'!$C$5="All Cancelled Operations",
SUMIFS(AllPublicationData!$F:$F,AllPublicationData!$A:$A,'Publication Table (%)'!$B105,AllPublicationData!$B:$B,'Publication Table (%)'!$C$4),
IF('Publication Table (%)'!$C$5="Operations cancelled by patient",
SUMIFS(AllPublicationData!$G:$G,AllPublicationData!$A:$A,'Publication Table (%)'!$B105,AllPublicationData!$B:$B,'Publication Table (%)'!$C$4),
IF('Publication Table (%)'!$C$5="Operations cancelled for clinical reasons",
SUMIFS(AllPublicationData!$H:$H,AllPublicationData!$A:$A,'Publication Table (%)'!$B105,AllPublicationData!$B:$B,'Publication Table (%)'!$C$4),
IF('Publication Table (%)'!$C$5="Operations cancelled for non-clinical/capacity reasons",
SUMIFS(AllPublicationData!$I:$I,AllPublicationData!$A:$A,'Publication Table (%)'!$B105,AllPublicationData!$B:$B,'Publication Table (%)'!$C$4),
IF('Publication Table (%)'!$C$5="Cancellations for other reasons",
SUMIFS(AllPublicationData!$J:$J,AllPublicationData!$A:$A,'Publication Table (%)'!$B105,AllPublicationData!$B:$B,'Publication Table (%)'!$C$4))))))+
IF(AND($C$4="NHS Scotland",$C$5="All Cancelled Operations"),
SUMIFS(AllPublicationData!$F:$F,AllPublicationData!$A:$A,'Publication Table (%)'!$B105),
IF(AND($C$4="NHS Scotland",$C$5="Operations cancelled by patient"),
SUMIFS(AllPublicationData!$G:$G,AllPublicationData!$A:$A,'Publication Table (%)'!$B105),
IF(AND($C$4="NHS Scotland",$C$5="Operations cancelled for clinical reasons"),
SUMIFS(AllPublicationData!$H:$H,AllPublicationData!$A:$A,'Publication Table (%)'!$B105),
IF(AND($C$4="NHS Scotland",$C$5="Operations cancelled for non-clinical/capacity reasons"),
SUMIFS(AllPublicationData!$I:$I,AllPublicationData!$A:$A,'Publication Table (%)'!$B105),
IF(AND($C$4="NHS Scotland",$C$5="Cancellations for other reasons"),
SUMIFS(AllPublicationData!$J:$J,AllPublicationData!$A:$A,'Publication Table (%)'!$B105))))))</f>
        <v>2807</v>
      </c>
      <c r="D105" s="110">
        <f>IF(AND('Publication Table (%)'!$C$5="All Cancelled Operations",$C$4&lt;&gt;"NHS Scotland"),
IFERROR(SUMIFS(AllPublicationData!$F:$F,AllPublicationData!$A:$A,'Publication Table (%)'!$B105,AllPublicationData!$B:$B,'Publication Table (%)'!$C$4,AllPublicationData!$D:$D,'Publication Table (%)'!D$7)/
SUMIFS(AllPublicationData!$E:$E,AllPublicationData!$A:$A,'Publication Table (%)'!$B105,AllPublicationData!$B:$B,'Publication Table (%)'!$C$4,AllPublicationData!$D:$D,'Publication Table (%)'!D$7),
SUMIFS(AllPublicationData!$F:$F,AllPublicationData!$A:$A,'Publication Table (%)'!$B105,AllPublicationData!$B:$B,'Publication Table (%)'!D$7)/
SUMIFS(AllPublicationData!$E:$E,AllPublicationData!$A:$A,'Publication Table (%)'!$B105,AllPublicationData!$B:$B,'Publication Table (%)'!D$7)),
IF(AND('Publication Table (%)'!$C$5="Operations cancelled by patient",$C$4&lt;&gt;"NHS Scotland"),
IFERROR(SUMIFS(AllPublicationData!$G:$G,AllPublicationData!$A:$A,'Publication Table (%)'!$B105,AllPublicationData!$B:$B,'Publication Table (%)'!$C$4,AllPublicationData!$D:$D,'Publication Table (%)'!D$7)/
SUMIFS(AllPublicationData!$E:$E,AllPublicationData!$A:$A,'Publication Table (%)'!$B105,AllPublicationData!$B:$B,'Publication Table (%)'!$C$4,AllPublicationData!$D:$D,'Publication Table (%)'!D$7),
SUMIFS(AllPublicationData!$G:$G,AllPublicationData!$A:$A,'Publication Table (%)'!$B105,AllPublicationData!$B:$B,'Publication Table (%)'!D$7)/
SUMIFS(AllPublicationData!$E:$E,AllPublicationData!$A:$A,'Publication Table (%)'!$B105,AllPublicationData!$B:$B,'Publication Table (%)'!D$7)),
IF(AND('Publication Table (%)'!$C$5="Operations cancelled for clinical reasons",$C$4&lt;&gt;"NHS Scotland"),
IFERROR(SUMIFS(AllPublicationData!$H:$H,AllPublicationData!$A:$A,'Publication Table (%)'!$B105,AllPublicationData!$B:$B,'Publication Table (%)'!$C$4,AllPublicationData!$D:$D,'Publication Table (%)'!D$7)/
SUMIFS(AllPublicationData!$E:$E,AllPublicationData!$A:$A,'Publication Table (%)'!$B105,AllPublicationData!$B:$B,'Publication Table (%)'!$C$4,AllPublicationData!$D:$D,'Publication Table (%)'!D$7),
SUMIFS(AllPublicationData!$H:$H,AllPublicationData!$A:$A,'Publication Table (%)'!$B105,AllPublicationData!$B:$B,'Publication Table (%)'!D$7)/
SUMIFS(AllPublicationData!$E:$E,AllPublicationData!$A:$A,'Publication Table (%)'!$B105,AllPublicationData!$B:$B,'Publication Table (%)'!D$7)),
IF(AND('Publication Table (%)'!$C$5="Operations cancelled for non-clinical/capacity reasons",$C$4&lt;&gt;"NHS Scotland"),
IFERROR(SUMIFS(AllPublicationData!$I:$I,AllPublicationData!$A:$A,'Publication Table (%)'!$B105,AllPublicationData!$B:$B,'Publication Table (%)'!$C$4,AllPublicationData!$D:$D,'Publication Table (%)'!D$7)/
SUMIFS(AllPublicationData!$E:$E,AllPublicationData!$A:$A,'Publication Table (%)'!$B105,AllPublicationData!$B:$B,'Publication Table (%)'!$C$4,AllPublicationData!$D:$D,'Publication Table (%)'!D$7),
SUMIFS(AllPublicationData!$I:$I,AllPublicationData!$A:$A,'Publication Table (%)'!$B105,AllPublicationData!$B:$B,'Publication Table (%)'!D$7)/
SUMIFS(AllPublicationData!$E:$E,AllPublicationData!$A:$A,'Publication Table (%)'!$B105,AllPublicationData!$B:$B,'Publication Table (%)'!D$7)),
IF(AND('Publication Table (%)'!$C$5="Cancellations for other reasons",$C$4&lt;&gt;"NHS Scotland"),
IFERROR(SUMIFS(AllPublicationData!$J:$J,AllPublicationData!$A:$A,'Publication Table (%)'!$B105,AllPublicationData!$B:$B,'Publication Table (%)'!$C$4,AllPublicationData!$D:$D,'Publication Table (%)'!D$7)/
SUMIFS(AllPublicationData!$E:$E,AllPublicationData!$A:$A,'Publication Table (%)'!$B105,AllPublicationData!$B:$B,'Publication Table (%)'!$C$4,AllPublicationData!$D:$D,'Publication Table (%)'!D$7),
SUMIFS(AllPublicationData!$J:$J,AllPublicationData!$A:$A,'Publication Table (%)'!$B105,AllPublicationData!$B:$B,'Publication Table (%)'!D$7)/
SUMIFS(AllPublicationData!$E:$E,AllPublicationData!$A:$A,'Publication Table (%)'!$B105,AllPublicationData!$B:$B,'Publication Table (%)'!D$7)),
IF(AND($C$4="NHS Scotland",$C$5="All Cancelled Operations"),
SUMIFS(AllPublicationData!$F:$F,AllPublicationData!$A:$A,'Publication Table'!$B105)/
SUMIFS(AllPublicationData!$E:$E,AllPublicationData!$A:$A,'Publication Table'!$B105),
IF(AND($C$4="NHS Scotland",$C$5="Operations cancelled by patient"),
SUMIFS(AllPublicationData!$G:$G,AllPublicationData!$A:$A,'Publication Table'!$B105)/
SUMIFS(AllPublicationData!$E:$E,AllPublicationData!$A:$A,'Publication Table'!$B105),
IF(AND($C$4="NHS Scotland",$C$5="Operations cancelled for clinical reasons"),
SUMIFS(AllPublicationData!$H:$H,AllPublicationData!$A:$A,'Publication Table'!$B105)/
SUMIFS(AllPublicationData!$E:$E,AllPublicationData!$A:$A,'Publication Table'!$B105),
IF(AND($C$4="NHS Scotland",$C$5="Operations cancelled for non-clinical/capacity reasons"),
SUMIFS(AllPublicationData!$I:$I,AllPublicationData!$A:$A,'Publication Table'!$B105)/
SUMIFS(AllPublicationData!$E:$E,AllPublicationData!$A:$A,'Publication Table'!$B105),
IF(AND($C$4="NHS Scotland",$C$5="Cancellations for other reasons"),
SUMIFS(AllPublicationData!$J:$J,AllPublicationData!$A:$A,'Publication Table'!$B105)/
SUMIFS(AllPublicationData!$E:$E,AllPublicationData!$A:$A,'Publication Table'!$B105)))))))))))</f>
        <v>9.4340256772198691E-2</v>
      </c>
      <c r="E105" s="96">
        <f>IF('Publication Table (%)'!$C$5="All Cancelled Operations",
IFERROR(SUMIFS(AllPublicationData!$F:$F,AllPublicationData!$A:$A,'Publication Table (%)'!$B105,AllPublicationData!$B:$B,'Publication Table (%)'!$C$4,AllPublicationData!$D:$D,'Publication Table (%)'!E$7)/
SUMIFS(AllPublicationData!$E:$E,AllPublicationData!$A:$A,'Publication Table (%)'!$B105,AllPublicationData!$B:$B,'Publication Table (%)'!$C$4,AllPublicationData!$D:$D,'Publication Table (%)'!E$7),
SUMIFS(AllPublicationData!$F:$F,AllPublicationData!$A:$A,'Publication Table (%)'!$B105,AllPublicationData!$B:$B,'Publication Table (%)'!E$7)/
SUMIFS(AllPublicationData!$E:$E,AllPublicationData!$A:$A,'Publication Table (%)'!$B105,AllPublicationData!$B:$B,'Publication Table (%)'!E$7)),
IF('Publication Table (%)'!$C$5="Operations cancelled by patient",
IFERROR(SUMIFS(AllPublicationData!$G:$G,AllPublicationData!$A:$A,'Publication Table (%)'!$B105,AllPublicationData!$B:$B,'Publication Table (%)'!$C$4,AllPublicationData!$D:$D,'Publication Table (%)'!E$7)/
SUMIFS(AllPublicationData!$E:$E,AllPublicationData!$A:$A,'Publication Table (%)'!$B105,AllPublicationData!$B:$B,'Publication Table (%)'!$C$4,AllPublicationData!$D:$D,'Publication Table (%)'!E$7),
SUMIFS(AllPublicationData!$G:$G,AllPublicationData!$A:$A,'Publication Table (%)'!$B105,AllPublicationData!$B:$B,'Publication Table (%)'!E$7)/
SUMIFS(AllPublicationData!$E:$E,AllPublicationData!$A:$A,'Publication Table (%)'!$B105,AllPublicationData!$B:$B,'Publication Table (%)'!E$7)),
IF('Publication Table (%)'!$C$5="Operations cancelled for clinical reasons",
IFERROR(SUMIFS(AllPublicationData!$H:$H,AllPublicationData!$A:$A,'Publication Table (%)'!$B105,AllPublicationData!$B:$B,'Publication Table (%)'!$C$4,AllPublicationData!$D:$D,'Publication Table (%)'!E$7)/
SUMIFS(AllPublicationData!$E:$E,AllPublicationData!$A:$A,'Publication Table (%)'!$B105,AllPublicationData!$B:$B,'Publication Table (%)'!$C$4,AllPublicationData!$D:$D,'Publication Table (%)'!E$7),
SUMIFS(AllPublicationData!$H:$H,AllPublicationData!$A:$A,'Publication Table (%)'!$B105,AllPublicationData!$B:$B,'Publication Table (%)'!E$7)/
SUMIFS(AllPublicationData!$E:$E,AllPublicationData!$A:$A,'Publication Table (%)'!$B105,AllPublicationData!$B:$B,'Publication Table (%)'!E$7)),
IF('Publication Table (%)'!$C$5="Operations cancelled for non-clinical/capacity reasons",
IFERROR(SUMIFS(AllPublicationData!$I:$I,AllPublicationData!$A:$A,'Publication Table (%)'!$B105,AllPublicationData!$B:$B,'Publication Table (%)'!$C$4,AllPublicationData!$D:$D,'Publication Table (%)'!E$7)/
SUMIFS(AllPublicationData!$E:$E,AllPublicationData!$A:$A,'Publication Table (%)'!$B105,AllPublicationData!$B:$B,'Publication Table (%)'!$C$4,AllPublicationData!$D:$D,'Publication Table (%)'!E$7),
SUMIFS(AllPublicationData!$I:$I,AllPublicationData!$A:$A,'Publication Table (%)'!$B105,AllPublicationData!$B:$B,'Publication Table (%)'!E$7)/
SUMIFS(AllPublicationData!$E:$E,AllPublicationData!$A:$A,'Publication Table (%)'!$B105,AllPublicationData!$B:$B,'Publication Table (%)'!E$7)),
IF('Publication Table (%)'!$C$5="Cancellations for other reasons",
IFERROR(SUMIFS(AllPublicationData!$J:$J,AllPublicationData!$A:$A,'Publication Table (%)'!$B105,AllPublicationData!$B:$B,'Publication Table (%)'!$C$4,AllPublicationData!$D:$D,'Publication Table (%)'!E$7)/
SUMIFS(AllPublicationData!$E:$E,AllPublicationData!$A:$A,'Publication Table (%)'!$B105,AllPublicationData!$B:$B,'Publication Table (%)'!$C$4,AllPublicationData!$D:$D,'Publication Table (%)'!E$7),
SUMIFS(AllPublicationData!$J:$J,AllPublicationData!$A:$A,'Publication Table (%)'!$B105,AllPublicationData!$B:$B,'Publication Table (%)'!E$7)/
SUMIFS(AllPublicationData!$E:$E,AllPublicationData!$A:$A,'Publication Table (%)'!$B105,AllPublicationData!$B:$B,'Publication Table (%)'!E$7)))))))</f>
        <v>3.7803138373751786E-2</v>
      </c>
      <c r="F105" s="96">
        <f>IF('Publication Table (%)'!$C$5="All Cancelled Operations",
IFERROR(SUMIFS(AllPublicationData!$F:$F,AllPublicationData!$A:$A,'Publication Table (%)'!$B105,AllPublicationData!$B:$B,'Publication Table (%)'!$C$4,AllPublicationData!$D:$D,'Publication Table (%)'!F$7)/
SUMIFS(AllPublicationData!$E:$E,AllPublicationData!$A:$A,'Publication Table (%)'!$B105,AllPublicationData!$B:$B,'Publication Table (%)'!$C$4,AllPublicationData!$D:$D,'Publication Table (%)'!F$7),
SUMIFS(AllPublicationData!$F:$F,AllPublicationData!$A:$A,'Publication Table (%)'!$B105,AllPublicationData!$B:$B,'Publication Table (%)'!F$7)/
SUMIFS(AllPublicationData!$E:$E,AllPublicationData!$A:$A,'Publication Table (%)'!$B105,AllPublicationData!$B:$B,'Publication Table (%)'!F$7)),
IF('Publication Table (%)'!$C$5="Operations cancelled by patient",
IFERROR(SUMIFS(AllPublicationData!$G:$G,AllPublicationData!$A:$A,'Publication Table (%)'!$B105,AllPublicationData!$B:$B,'Publication Table (%)'!$C$4,AllPublicationData!$D:$D,'Publication Table (%)'!F$7)/
SUMIFS(AllPublicationData!$E:$E,AllPublicationData!$A:$A,'Publication Table (%)'!$B105,AllPublicationData!$B:$B,'Publication Table (%)'!$C$4,AllPublicationData!$D:$D,'Publication Table (%)'!F$7),
SUMIFS(AllPublicationData!$G:$G,AllPublicationData!$A:$A,'Publication Table (%)'!$B105,AllPublicationData!$B:$B,'Publication Table (%)'!F$7)/
SUMIFS(AllPublicationData!$E:$E,AllPublicationData!$A:$A,'Publication Table (%)'!$B105,AllPublicationData!$B:$B,'Publication Table (%)'!F$7)),
IF('Publication Table (%)'!$C$5="Operations cancelled for clinical reasons",
IFERROR(SUMIFS(AllPublicationData!$H:$H,AllPublicationData!$A:$A,'Publication Table (%)'!$B105,AllPublicationData!$B:$B,'Publication Table (%)'!$C$4,AllPublicationData!$D:$D,'Publication Table (%)'!F$7)/
SUMIFS(AllPublicationData!$E:$E,AllPublicationData!$A:$A,'Publication Table (%)'!$B105,AllPublicationData!$B:$B,'Publication Table (%)'!$C$4,AllPublicationData!$D:$D,'Publication Table (%)'!F$7),
SUMIFS(AllPublicationData!$H:$H,AllPublicationData!$A:$A,'Publication Table (%)'!$B105,AllPublicationData!$B:$B,'Publication Table (%)'!F$7)/
SUMIFS(AllPublicationData!$E:$E,AllPublicationData!$A:$A,'Publication Table (%)'!$B105,AllPublicationData!$B:$B,'Publication Table (%)'!F$7)),
IF('Publication Table (%)'!$C$5="Operations cancelled for non-clinical/capacity reasons",
IFERROR(SUMIFS(AllPublicationData!$I:$I,AllPublicationData!$A:$A,'Publication Table (%)'!$B105,AllPublicationData!$B:$B,'Publication Table (%)'!$C$4,AllPublicationData!$D:$D,'Publication Table (%)'!F$7)/
SUMIFS(AllPublicationData!$E:$E,AllPublicationData!$A:$A,'Publication Table (%)'!$B105,AllPublicationData!$B:$B,'Publication Table (%)'!$C$4,AllPublicationData!$D:$D,'Publication Table (%)'!F$7),
SUMIFS(AllPublicationData!$I:$I,AllPublicationData!$A:$A,'Publication Table (%)'!$B105,AllPublicationData!$B:$B,'Publication Table (%)'!F$7)/
SUMIFS(AllPublicationData!$E:$E,AllPublicationData!$A:$A,'Publication Table (%)'!$B105,AllPublicationData!$B:$B,'Publication Table (%)'!F$7)),
IF('Publication Table (%)'!$C$5="Cancellations for other reasons",
IFERROR(SUMIFS(AllPublicationData!$J:$J,AllPublicationData!$A:$A,'Publication Table (%)'!$B105,AllPublicationData!$B:$B,'Publication Table (%)'!$C$4,AllPublicationData!$D:$D,'Publication Table (%)'!F$7)/
SUMIFS(AllPublicationData!$E:$E,AllPublicationData!$A:$A,'Publication Table (%)'!$B105,AllPublicationData!$B:$B,'Publication Table (%)'!$C$4,AllPublicationData!$D:$D,'Publication Table (%)'!F$7),
SUMIFS(AllPublicationData!$J:$J,AllPublicationData!$A:$A,'Publication Table (%)'!$B105,AllPublicationData!$B:$B,'Publication Table (%)'!F$7)/
SUMIFS(AllPublicationData!$E:$E,AllPublicationData!$A:$A,'Publication Table (%)'!$B105,AllPublicationData!$B:$B,'Publication Table (%)'!F$7)))))))</f>
        <v>9.244917715392062E-2</v>
      </c>
      <c r="G105" s="96">
        <f>IF('Publication Table (%)'!$C$5="All Cancelled Operations",
IFERROR(SUMIFS(AllPublicationData!$F:$F,AllPublicationData!$A:$A,'Publication Table (%)'!$B105,AllPublicationData!$B:$B,'Publication Table (%)'!$C$4,AllPublicationData!$D:$D,'Publication Table (%)'!G$7)/
SUMIFS(AllPublicationData!$E:$E,AllPublicationData!$A:$A,'Publication Table (%)'!$B105,AllPublicationData!$B:$B,'Publication Table (%)'!$C$4,AllPublicationData!$D:$D,'Publication Table (%)'!G$7),
SUMIFS(AllPublicationData!$F:$F,AllPublicationData!$A:$A,'Publication Table (%)'!$B105,AllPublicationData!$B:$B,'Publication Table (%)'!G$7)/
SUMIFS(AllPublicationData!$E:$E,AllPublicationData!$A:$A,'Publication Table (%)'!$B105,AllPublicationData!$B:$B,'Publication Table (%)'!G$7)),
IF('Publication Table (%)'!$C$5="Operations cancelled by patient",
IFERROR(SUMIFS(AllPublicationData!$G:$G,AllPublicationData!$A:$A,'Publication Table (%)'!$B105,AllPublicationData!$B:$B,'Publication Table (%)'!$C$4,AllPublicationData!$D:$D,'Publication Table (%)'!G$7)/
SUMIFS(AllPublicationData!$E:$E,AllPublicationData!$A:$A,'Publication Table (%)'!$B105,AllPublicationData!$B:$B,'Publication Table (%)'!$C$4,AllPublicationData!$D:$D,'Publication Table (%)'!G$7),
SUMIFS(AllPublicationData!$G:$G,AllPublicationData!$A:$A,'Publication Table (%)'!$B105,AllPublicationData!$B:$B,'Publication Table (%)'!G$7)/
SUMIFS(AllPublicationData!$E:$E,AllPublicationData!$A:$A,'Publication Table (%)'!$B105,AllPublicationData!$B:$B,'Publication Table (%)'!G$7)),
IF('Publication Table (%)'!$C$5="Operations cancelled for clinical reasons",
IFERROR(SUMIFS(AllPublicationData!$H:$H,AllPublicationData!$A:$A,'Publication Table (%)'!$B105,AllPublicationData!$B:$B,'Publication Table (%)'!$C$4,AllPublicationData!$D:$D,'Publication Table (%)'!G$7)/
SUMIFS(AllPublicationData!$E:$E,AllPublicationData!$A:$A,'Publication Table (%)'!$B105,AllPublicationData!$B:$B,'Publication Table (%)'!$C$4,AllPublicationData!$D:$D,'Publication Table (%)'!G$7),
SUMIFS(AllPublicationData!$H:$H,AllPublicationData!$A:$A,'Publication Table (%)'!$B105,AllPublicationData!$B:$B,'Publication Table (%)'!G$7)/
SUMIFS(AllPublicationData!$E:$E,AllPublicationData!$A:$A,'Publication Table (%)'!$B105,AllPublicationData!$B:$B,'Publication Table (%)'!G$7)),
IF('Publication Table (%)'!$C$5="Operations cancelled for non-clinical/capacity reasons",
IFERROR(SUMIFS(AllPublicationData!$I:$I,AllPublicationData!$A:$A,'Publication Table (%)'!$B105,AllPublicationData!$B:$B,'Publication Table (%)'!$C$4,AllPublicationData!$D:$D,'Publication Table (%)'!G$7)/
SUMIFS(AllPublicationData!$E:$E,AllPublicationData!$A:$A,'Publication Table (%)'!$B105,AllPublicationData!$B:$B,'Publication Table (%)'!$C$4,AllPublicationData!$D:$D,'Publication Table (%)'!G$7),
SUMIFS(AllPublicationData!$I:$I,AllPublicationData!$A:$A,'Publication Table (%)'!$B105,AllPublicationData!$B:$B,'Publication Table (%)'!G$7)/
SUMIFS(AllPublicationData!$E:$E,AllPublicationData!$A:$A,'Publication Table (%)'!$B105,AllPublicationData!$B:$B,'Publication Table (%)'!G$7)),
IF('Publication Table (%)'!$C$5="Cancellations for other reasons",
IFERROR(SUMIFS(AllPublicationData!$J:$J,AllPublicationData!$A:$A,'Publication Table (%)'!$B105,AllPublicationData!$B:$B,'Publication Table (%)'!$C$4,AllPublicationData!$D:$D,'Publication Table (%)'!G$7)/
SUMIFS(AllPublicationData!$E:$E,AllPublicationData!$A:$A,'Publication Table (%)'!$B105,AllPublicationData!$B:$B,'Publication Table (%)'!$C$4,AllPublicationData!$D:$D,'Publication Table (%)'!G$7),
SUMIFS(AllPublicationData!$J:$J,AllPublicationData!$A:$A,'Publication Table (%)'!$B105,AllPublicationData!$B:$B,'Publication Table (%)'!G$7)/
SUMIFS(AllPublicationData!$E:$E,AllPublicationData!$A:$A,'Publication Table (%)'!$B105,AllPublicationData!$B:$B,'Publication Table (%)'!G$7)))))))</f>
        <v>0.10070257611241218</v>
      </c>
      <c r="H105" s="96">
        <f>IF('Publication Table (%)'!$C$5="All Cancelled Operations",
IFERROR(SUMIFS(AllPublicationData!$F:$F,AllPublicationData!$A:$A,'Publication Table (%)'!$B105,AllPublicationData!$B:$B,'Publication Table (%)'!$C$4,AllPublicationData!$D:$D,'Publication Table (%)'!H$7)/
SUMIFS(AllPublicationData!$E:$E,AllPublicationData!$A:$A,'Publication Table (%)'!$B105,AllPublicationData!$B:$B,'Publication Table (%)'!$C$4,AllPublicationData!$D:$D,'Publication Table (%)'!H$7),
SUMIFS(AllPublicationData!$F:$F,AllPublicationData!$A:$A,'Publication Table (%)'!$B105,AllPublicationData!$B:$B,'Publication Table (%)'!H$7)/
SUMIFS(AllPublicationData!$E:$E,AllPublicationData!$A:$A,'Publication Table (%)'!$B105,AllPublicationData!$B:$B,'Publication Table (%)'!H$7)),
IF('Publication Table (%)'!$C$5="Operations cancelled by patient",
IFERROR(SUMIFS(AllPublicationData!$G:$G,AllPublicationData!$A:$A,'Publication Table (%)'!$B105,AllPublicationData!$B:$B,'Publication Table (%)'!$C$4,AllPublicationData!$D:$D,'Publication Table (%)'!H$7)/
SUMIFS(AllPublicationData!$E:$E,AllPublicationData!$A:$A,'Publication Table (%)'!$B105,AllPublicationData!$B:$B,'Publication Table (%)'!$C$4,AllPublicationData!$D:$D,'Publication Table (%)'!H$7),
SUMIFS(AllPublicationData!$G:$G,AllPublicationData!$A:$A,'Publication Table (%)'!$B105,AllPublicationData!$B:$B,'Publication Table (%)'!H$7)/
SUMIFS(AllPublicationData!$E:$E,AllPublicationData!$A:$A,'Publication Table (%)'!$B105,AllPublicationData!$B:$B,'Publication Table (%)'!H$7)),
IF('Publication Table (%)'!$C$5="Operations cancelled for clinical reasons",
IFERROR(SUMIFS(AllPublicationData!$H:$H,AllPublicationData!$A:$A,'Publication Table (%)'!$B105,AllPublicationData!$B:$B,'Publication Table (%)'!$C$4,AllPublicationData!$D:$D,'Publication Table (%)'!H$7)/
SUMIFS(AllPublicationData!$E:$E,AllPublicationData!$A:$A,'Publication Table (%)'!$B105,AllPublicationData!$B:$B,'Publication Table (%)'!$C$4,AllPublicationData!$D:$D,'Publication Table (%)'!H$7),
SUMIFS(AllPublicationData!$H:$H,AllPublicationData!$A:$A,'Publication Table (%)'!$B105,AllPublicationData!$B:$B,'Publication Table (%)'!H$7)/
SUMIFS(AllPublicationData!$E:$E,AllPublicationData!$A:$A,'Publication Table (%)'!$B105,AllPublicationData!$B:$B,'Publication Table (%)'!H$7)),
IF('Publication Table (%)'!$C$5="Operations cancelled for non-clinical/capacity reasons",
IFERROR(SUMIFS(AllPublicationData!$I:$I,AllPublicationData!$A:$A,'Publication Table (%)'!$B105,AllPublicationData!$B:$B,'Publication Table (%)'!$C$4,AllPublicationData!$D:$D,'Publication Table (%)'!H$7)/
SUMIFS(AllPublicationData!$E:$E,AllPublicationData!$A:$A,'Publication Table (%)'!$B105,AllPublicationData!$B:$B,'Publication Table (%)'!$C$4,AllPublicationData!$D:$D,'Publication Table (%)'!H$7),
SUMIFS(AllPublicationData!$I:$I,AllPublicationData!$A:$A,'Publication Table (%)'!$B105,AllPublicationData!$B:$B,'Publication Table (%)'!H$7)/
SUMIFS(AllPublicationData!$E:$E,AllPublicationData!$A:$A,'Publication Table (%)'!$B105,AllPublicationData!$B:$B,'Publication Table (%)'!H$7)),
IF('Publication Table (%)'!$C$5="Cancellations for other reasons",
IFERROR(SUMIFS(AllPublicationData!$J:$J,AllPublicationData!$A:$A,'Publication Table (%)'!$B105,AllPublicationData!$B:$B,'Publication Table (%)'!$C$4,AllPublicationData!$D:$D,'Publication Table (%)'!H$7)/
SUMIFS(AllPublicationData!$E:$E,AllPublicationData!$A:$A,'Publication Table (%)'!$B105,AllPublicationData!$B:$B,'Publication Table (%)'!$C$4,AllPublicationData!$D:$D,'Publication Table (%)'!H$7),
SUMIFS(AllPublicationData!$J:$J,AllPublicationData!$A:$A,'Publication Table (%)'!$B105,AllPublicationData!$B:$B,'Publication Table (%)'!H$7)/
SUMIFS(AllPublicationData!$E:$E,AllPublicationData!$A:$A,'Publication Table (%)'!$B105,AllPublicationData!$B:$B,'Publication Table (%)'!H$7)))))))</f>
        <v>8.3497698882314272E-2</v>
      </c>
      <c r="I105" s="96">
        <f>IF('Publication Table (%)'!$C$5="All Cancelled Operations",
IFERROR(SUMIFS(AllPublicationData!$F:$F,AllPublicationData!$A:$A,'Publication Table (%)'!$B105,AllPublicationData!$B:$B,'Publication Table (%)'!$C$4,AllPublicationData!$D:$D,'Publication Table (%)'!I$7)/
SUMIFS(AllPublicationData!$E:$E,AllPublicationData!$A:$A,'Publication Table (%)'!$B105,AllPublicationData!$B:$B,'Publication Table (%)'!$C$4,AllPublicationData!$D:$D,'Publication Table (%)'!I$7),
SUMIFS(AllPublicationData!$F:$F,AllPublicationData!$A:$A,'Publication Table (%)'!$B105,AllPublicationData!$B:$B,'Publication Table (%)'!I$7)/
SUMIFS(AllPublicationData!$E:$E,AllPublicationData!$A:$A,'Publication Table (%)'!$B105,AllPublicationData!$B:$B,'Publication Table (%)'!I$7)),
IF('Publication Table (%)'!$C$5="Operations cancelled by patient",
IFERROR(SUMIFS(AllPublicationData!$G:$G,AllPublicationData!$A:$A,'Publication Table (%)'!$B105,AllPublicationData!$B:$B,'Publication Table (%)'!$C$4,AllPublicationData!$D:$D,'Publication Table (%)'!I$7)/
SUMIFS(AllPublicationData!$E:$E,AllPublicationData!$A:$A,'Publication Table (%)'!$B105,AllPublicationData!$B:$B,'Publication Table (%)'!$C$4,AllPublicationData!$D:$D,'Publication Table (%)'!I$7),
SUMIFS(AllPublicationData!$G:$G,AllPublicationData!$A:$A,'Publication Table (%)'!$B105,AllPublicationData!$B:$B,'Publication Table (%)'!I$7)/
SUMIFS(AllPublicationData!$E:$E,AllPublicationData!$A:$A,'Publication Table (%)'!$B105,AllPublicationData!$B:$B,'Publication Table (%)'!I$7)),
IF('Publication Table (%)'!$C$5="Operations cancelled for clinical reasons",
IFERROR(SUMIFS(AllPublicationData!$H:$H,AllPublicationData!$A:$A,'Publication Table (%)'!$B105,AllPublicationData!$B:$B,'Publication Table (%)'!$C$4,AllPublicationData!$D:$D,'Publication Table (%)'!I$7)/
SUMIFS(AllPublicationData!$E:$E,AllPublicationData!$A:$A,'Publication Table (%)'!$B105,AllPublicationData!$B:$B,'Publication Table (%)'!$C$4,AllPublicationData!$D:$D,'Publication Table (%)'!I$7),
SUMIFS(AllPublicationData!$H:$H,AllPublicationData!$A:$A,'Publication Table (%)'!$B105,AllPublicationData!$B:$B,'Publication Table (%)'!I$7)/
SUMIFS(AllPublicationData!$E:$E,AllPublicationData!$A:$A,'Publication Table (%)'!$B105,AllPublicationData!$B:$B,'Publication Table (%)'!I$7)),
IF('Publication Table (%)'!$C$5="Operations cancelled for non-clinical/capacity reasons",
IFERROR(SUMIFS(AllPublicationData!$I:$I,AllPublicationData!$A:$A,'Publication Table (%)'!$B105,AllPublicationData!$B:$B,'Publication Table (%)'!$C$4,AllPublicationData!$D:$D,'Publication Table (%)'!I$7)/
SUMIFS(AllPublicationData!$E:$E,AllPublicationData!$A:$A,'Publication Table (%)'!$B105,AllPublicationData!$B:$B,'Publication Table (%)'!$C$4,AllPublicationData!$D:$D,'Publication Table (%)'!I$7),
SUMIFS(AllPublicationData!$I:$I,AllPublicationData!$A:$A,'Publication Table (%)'!$B105,AllPublicationData!$B:$B,'Publication Table (%)'!I$7)/
SUMIFS(AllPublicationData!$E:$E,AllPublicationData!$A:$A,'Publication Table (%)'!$B105,AllPublicationData!$B:$B,'Publication Table (%)'!I$7)),
IF('Publication Table (%)'!$C$5="Cancellations for other reasons",
IFERROR(SUMIFS(AllPublicationData!$J:$J,AllPublicationData!$A:$A,'Publication Table (%)'!$B105,AllPublicationData!$B:$B,'Publication Table (%)'!$C$4,AllPublicationData!$D:$D,'Publication Table (%)'!I$7)/
SUMIFS(AllPublicationData!$E:$E,AllPublicationData!$A:$A,'Publication Table (%)'!$B105,AllPublicationData!$B:$B,'Publication Table (%)'!$C$4,AllPublicationData!$D:$D,'Publication Table (%)'!I$7),
SUMIFS(AllPublicationData!$J:$J,AllPublicationData!$A:$A,'Publication Table (%)'!$B105,AllPublicationData!$B:$B,'Publication Table (%)'!I$7)/
SUMIFS(AllPublicationData!$E:$E,AllPublicationData!$A:$A,'Publication Table (%)'!$B105,AllPublicationData!$B:$B,'Publication Table (%)'!I$7)))))))</f>
        <v>6.1440677966101698E-2</v>
      </c>
      <c r="J105" s="96">
        <f>IF('Publication Table (%)'!$C$5="All Cancelled Operations",
IFERROR(SUMIFS(AllPublicationData!$F:$F,AllPublicationData!$A:$A,'Publication Table (%)'!$B105,AllPublicationData!$B:$B,'Publication Table (%)'!$C$4,AllPublicationData!$D:$D,'Publication Table (%)'!J$7)/
SUMIFS(AllPublicationData!$E:$E,AllPublicationData!$A:$A,'Publication Table (%)'!$B105,AllPublicationData!$B:$B,'Publication Table (%)'!$C$4,AllPublicationData!$D:$D,'Publication Table (%)'!J$7),
SUMIFS(AllPublicationData!$F:$F,AllPublicationData!$A:$A,'Publication Table (%)'!$B105,AllPublicationData!$B:$B,'Publication Table (%)'!J$7)/
SUMIFS(AllPublicationData!$E:$E,AllPublicationData!$A:$A,'Publication Table (%)'!$B105,AllPublicationData!$B:$B,'Publication Table (%)'!J$7)),
IF('Publication Table (%)'!$C$5="Operations cancelled by patient",
IFERROR(SUMIFS(AllPublicationData!$G:$G,AllPublicationData!$A:$A,'Publication Table (%)'!$B105,AllPublicationData!$B:$B,'Publication Table (%)'!$C$4,AllPublicationData!$D:$D,'Publication Table (%)'!J$7)/
SUMIFS(AllPublicationData!$E:$E,AllPublicationData!$A:$A,'Publication Table (%)'!$B105,AllPublicationData!$B:$B,'Publication Table (%)'!$C$4,AllPublicationData!$D:$D,'Publication Table (%)'!J$7),
SUMIFS(AllPublicationData!$G:$G,AllPublicationData!$A:$A,'Publication Table (%)'!$B105,AllPublicationData!$B:$B,'Publication Table (%)'!J$7)/
SUMIFS(AllPublicationData!$E:$E,AllPublicationData!$A:$A,'Publication Table (%)'!$B105,AllPublicationData!$B:$B,'Publication Table (%)'!J$7)),
IF('Publication Table (%)'!$C$5="Operations cancelled for clinical reasons",
IFERROR(SUMIFS(AllPublicationData!$H:$H,AllPublicationData!$A:$A,'Publication Table (%)'!$B105,AllPublicationData!$B:$B,'Publication Table (%)'!$C$4,AllPublicationData!$D:$D,'Publication Table (%)'!J$7)/
SUMIFS(AllPublicationData!$E:$E,AllPublicationData!$A:$A,'Publication Table (%)'!$B105,AllPublicationData!$B:$B,'Publication Table (%)'!$C$4,AllPublicationData!$D:$D,'Publication Table (%)'!J$7),
SUMIFS(AllPublicationData!$H:$H,AllPublicationData!$A:$A,'Publication Table (%)'!$B105,AllPublicationData!$B:$B,'Publication Table (%)'!J$7)/
SUMIFS(AllPublicationData!$E:$E,AllPublicationData!$A:$A,'Publication Table (%)'!$B105,AllPublicationData!$B:$B,'Publication Table (%)'!J$7)),
IF('Publication Table (%)'!$C$5="Operations cancelled for non-clinical/capacity reasons",
IFERROR(SUMIFS(AllPublicationData!$I:$I,AllPublicationData!$A:$A,'Publication Table (%)'!$B105,AllPublicationData!$B:$B,'Publication Table (%)'!$C$4,AllPublicationData!$D:$D,'Publication Table (%)'!J$7)/
SUMIFS(AllPublicationData!$E:$E,AllPublicationData!$A:$A,'Publication Table (%)'!$B105,AllPublicationData!$B:$B,'Publication Table (%)'!$C$4,AllPublicationData!$D:$D,'Publication Table (%)'!J$7),
SUMIFS(AllPublicationData!$I:$I,AllPublicationData!$A:$A,'Publication Table (%)'!$B105,AllPublicationData!$B:$B,'Publication Table (%)'!J$7)/
SUMIFS(AllPublicationData!$E:$E,AllPublicationData!$A:$A,'Publication Table (%)'!$B105,AllPublicationData!$B:$B,'Publication Table (%)'!J$7)),
IF('Publication Table (%)'!$C$5="Cancellations for other reasons",
IFERROR(SUMIFS(AllPublicationData!$J:$J,AllPublicationData!$A:$A,'Publication Table (%)'!$B105,AllPublicationData!$B:$B,'Publication Table (%)'!$C$4,AllPublicationData!$D:$D,'Publication Table (%)'!J$7)/
SUMIFS(AllPublicationData!$E:$E,AllPublicationData!$A:$A,'Publication Table (%)'!$B105,AllPublicationData!$B:$B,'Publication Table (%)'!$C$4,AllPublicationData!$D:$D,'Publication Table (%)'!J$7),
SUMIFS(AllPublicationData!$J:$J,AllPublicationData!$A:$A,'Publication Table (%)'!$B105,AllPublicationData!$B:$B,'Publication Table (%)'!J$7)/
SUMIFS(AllPublicationData!$E:$E,AllPublicationData!$A:$A,'Publication Table (%)'!$B105,AllPublicationData!$B:$B,'Publication Table (%)'!J$7)))))))</f>
        <v>9.1515729265967585E-2</v>
      </c>
      <c r="K105" s="96">
        <f>IF('Publication Table (%)'!$C$5="All Cancelled Operations",
IFERROR(SUMIFS(AllPublicationData!$F:$F,AllPublicationData!$A:$A,'Publication Table (%)'!$B105,AllPublicationData!$B:$B,'Publication Table (%)'!$C$4,AllPublicationData!$D:$D,'Publication Table (%)'!K$7)/
SUMIFS(AllPublicationData!$E:$E,AllPublicationData!$A:$A,'Publication Table (%)'!$B105,AllPublicationData!$B:$B,'Publication Table (%)'!$C$4,AllPublicationData!$D:$D,'Publication Table (%)'!K$7),
SUMIFS(AllPublicationData!$F:$F,AllPublicationData!$A:$A,'Publication Table (%)'!$B105,AllPublicationData!$B:$B,'Publication Table (%)'!K$7)/
SUMIFS(AllPublicationData!$E:$E,AllPublicationData!$A:$A,'Publication Table (%)'!$B105,AllPublicationData!$B:$B,'Publication Table (%)'!K$7)),
IF('Publication Table (%)'!$C$5="Operations cancelled by patient",
IFERROR(SUMIFS(AllPublicationData!$G:$G,AllPublicationData!$A:$A,'Publication Table (%)'!$B105,AllPublicationData!$B:$B,'Publication Table (%)'!$C$4,AllPublicationData!$D:$D,'Publication Table (%)'!K$7)/
SUMIFS(AllPublicationData!$E:$E,AllPublicationData!$A:$A,'Publication Table (%)'!$B105,AllPublicationData!$B:$B,'Publication Table (%)'!$C$4,AllPublicationData!$D:$D,'Publication Table (%)'!K$7),
SUMIFS(AllPublicationData!$G:$G,AllPublicationData!$A:$A,'Publication Table (%)'!$B105,AllPublicationData!$B:$B,'Publication Table (%)'!K$7)/
SUMIFS(AllPublicationData!$E:$E,AllPublicationData!$A:$A,'Publication Table (%)'!$B105,AllPublicationData!$B:$B,'Publication Table (%)'!K$7)),
IF('Publication Table (%)'!$C$5="Operations cancelled for clinical reasons",
IFERROR(SUMIFS(AllPublicationData!$H:$H,AllPublicationData!$A:$A,'Publication Table (%)'!$B105,AllPublicationData!$B:$B,'Publication Table (%)'!$C$4,AllPublicationData!$D:$D,'Publication Table (%)'!K$7)/
SUMIFS(AllPublicationData!$E:$E,AllPublicationData!$A:$A,'Publication Table (%)'!$B105,AllPublicationData!$B:$B,'Publication Table (%)'!$C$4,AllPublicationData!$D:$D,'Publication Table (%)'!K$7),
SUMIFS(AllPublicationData!$H:$H,AllPublicationData!$A:$A,'Publication Table (%)'!$B105,AllPublicationData!$B:$B,'Publication Table (%)'!K$7)/
SUMIFS(AllPublicationData!$E:$E,AllPublicationData!$A:$A,'Publication Table (%)'!$B105,AllPublicationData!$B:$B,'Publication Table (%)'!K$7)),
IF('Publication Table (%)'!$C$5="Operations cancelled for non-clinical/capacity reasons",
IFERROR(SUMIFS(AllPublicationData!$I:$I,AllPublicationData!$A:$A,'Publication Table (%)'!$B105,AllPublicationData!$B:$B,'Publication Table (%)'!$C$4,AllPublicationData!$D:$D,'Publication Table (%)'!K$7)/
SUMIFS(AllPublicationData!$E:$E,AllPublicationData!$A:$A,'Publication Table (%)'!$B105,AllPublicationData!$B:$B,'Publication Table (%)'!$C$4,AllPublicationData!$D:$D,'Publication Table (%)'!K$7),
SUMIFS(AllPublicationData!$I:$I,AllPublicationData!$A:$A,'Publication Table (%)'!$B105,AllPublicationData!$B:$B,'Publication Table (%)'!K$7)/
SUMIFS(AllPublicationData!$E:$E,AllPublicationData!$A:$A,'Publication Table (%)'!$B105,AllPublicationData!$B:$B,'Publication Table (%)'!K$7)),
IF('Publication Table (%)'!$C$5="Cancellations for other reasons",
IFERROR(SUMIFS(AllPublicationData!$J:$J,AllPublicationData!$A:$A,'Publication Table (%)'!$B105,AllPublicationData!$B:$B,'Publication Table (%)'!$C$4,AllPublicationData!$D:$D,'Publication Table (%)'!K$7)/
SUMIFS(AllPublicationData!$E:$E,AllPublicationData!$A:$A,'Publication Table (%)'!$B105,AllPublicationData!$B:$B,'Publication Table (%)'!$C$4,AllPublicationData!$D:$D,'Publication Table (%)'!K$7),
SUMIFS(AllPublicationData!$J:$J,AllPublicationData!$A:$A,'Publication Table (%)'!$B105,AllPublicationData!$B:$B,'Publication Table (%)'!K$7)/
SUMIFS(AllPublicationData!$E:$E,AllPublicationData!$A:$A,'Publication Table (%)'!$B105,AllPublicationData!$B:$B,'Publication Table (%)'!K$7)))))))</f>
        <v>8.3359350608804242E-2</v>
      </c>
      <c r="L105" s="96">
        <f>IF('Publication Table (%)'!$C$5="All Cancelled Operations",
IFERROR(SUMIFS(AllPublicationData!$F:$F,AllPublicationData!$A:$A,'Publication Table (%)'!$B105,AllPublicationData!$B:$B,'Publication Table (%)'!$C$4,AllPublicationData!$D:$D,'Publication Table (%)'!L$7)/
SUMIFS(AllPublicationData!$E:$E,AllPublicationData!$A:$A,'Publication Table (%)'!$B105,AllPublicationData!$B:$B,'Publication Table (%)'!$C$4,AllPublicationData!$D:$D,'Publication Table (%)'!L$7),
SUMIFS(AllPublicationData!$F:$F,AllPublicationData!$A:$A,'Publication Table (%)'!$B105,AllPublicationData!$B:$B,'Publication Table (%)'!L$7)/
SUMIFS(AllPublicationData!$E:$E,AllPublicationData!$A:$A,'Publication Table (%)'!$B105,AllPublicationData!$B:$B,'Publication Table (%)'!L$7)),
IF('Publication Table (%)'!$C$5="Operations cancelled by patient",
IFERROR(SUMIFS(AllPublicationData!$G:$G,AllPublicationData!$A:$A,'Publication Table (%)'!$B105,AllPublicationData!$B:$B,'Publication Table (%)'!$C$4,AllPublicationData!$D:$D,'Publication Table (%)'!L$7)/
SUMIFS(AllPublicationData!$E:$E,AllPublicationData!$A:$A,'Publication Table (%)'!$B105,AllPublicationData!$B:$B,'Publication Table (%)'!$C$4,AllPublicationData!$D:$D,'Publication Table (%)'!L$7),
SUMIFS(AllPublicationData!$G:$G,AllPublicationData!$A:$A,'Publication Table (%)'!$B105,AllPublicationData!$B:$B,'Publication Table (%)'!L$7)/
SUMIFS(AllPublicationData!$E:$E,AllPublicationData!$A:$A,'Publication Table (%)'!$B105,AllPublicationData!$B:$B,'Publication Table (%)'!L$7)),
IF('Publication Table (%)'!$C$5="Operations cancelled for clinical reasons",
IFERROR(SUMIFS(AllPublicationData!$H:$H,AllPublicationData!$A:$A,'Publication Table (%)'!$B105,AllPublicationData!$B:$B,'Publication Table (%)'!$C$4,AllPublicationData!$D:$D,'Publication Table (%)'!L$7)/
SUMIFS(AllPublicationData!$E:$E,AllPublicationData!$A:$A,'Publication Table (%)'!$B105,AllPublicationData!$B:$B,'Publication Table (%)'!$C$4,AllPublicationData!$D:$D,'Publication Table (%)'!L$7),
SUMIFS(AllPublicationData!$H:$H,AllPublicationData!$A:$A,'Publication Table (%)'!$B105,AllPublicationData!$B:$B,'Publication Table (%)'!L$7)/
SUMIFS(AllPublicationData!$E:$E,AllPublicationData!$A:$A,'Publication Table (%)'!$B105,AllPublicationData!$B:$B,'Publication Table (%)'!L$7)),
IF('Publication Table (%)'!$C$5="Operations cancelled for non-clinical/capacity reasons",
IFERROR(SUMIFS(AllPublicationData!$I:$I,AllPublicationData!$A:$A,'Publication Table (%)'!$B105,AllPublicationData!$B:$B,'Publication Table (%)'!$C$4,AllPublicationData!$D:$D,'Publication Table (%)'!L$7)/
SUMIFS(AllPublicationData!$E:$E,AllPublicationData!$A:$A,'Publication Table (%)'!$B105,AllPublicationData!$B:$B,'Publication Table (%)'!$C$4,AllPublicationData!$D:$D,'Publication Table (%)'!L$7),
SUMIFS(AllPublicationData!$I:$I,AllPublicationData!$A:$A,'Publication Table (%)'!$B105,AllPublicationData!$B:$B,'Publication Table (%)'!L$7)/
SUMIFS(AllPublicationData!$E:$E,AllPublicationData!$A:$A,'Publication Table (%)'!$B105,AllPublicationData!$B:$B,'Publication Table (%)'!L$7)),
IF('Publication Table (%)'!$C$5="Cancellations for other reasons",
IFERROR(SUMIFS(AllPublicationData!$J:$J,AllPublicationData!$A:$A,'Publication Table (%)'!$B105,AllPublicationData!$B:$B,'Publication Table (%)'!$C$4,AllPublicationData!$D:$D,'Publication Table (%)'!L$7)/
SUMIFS(AllPublicationData!$E:$E,AllPublicationData!$A:$A,'Publication Table (%)'!$B105,AllPublicationData!$B:$B,'Publication Table (%)'!$C$4,AllPublicationData!$D:$D,'Publication Table (%)'!L$7),
SUMIFS(AllPublicationData!$J:$J,AllPublicationData!$A:$A,'Publication Table (%)'!$B105,AllPublicationData!$B:$B,'Publication Table (%)'!L$7)/
SUMIFS(AllPublicationData!$E:$E,AllPublicationData!$A:$A,'Publication Table (%)'!$B105,AllPublicationData!$B:$B,'Publication Table (%)'!L$7)))))))</f>
        <v>8.6467236467236461E-2</v>
      </c>
      <c r="M105" s="96">
        <f>IF('Publication Table (%)'!$C$5="All Cancelled Operations",
IFERROR(SUMIFS(AllPublicationData!$F:$F,AllPublicationData!$A:$A,'Publication Table (%)'!$B105,AllPublicationData!$B:$B,'Publication Table (%)'!$C$4,AllPublicationData!$D:$D,'Publication Table (%)'!M$7)/
SUMIFS(AllPublicationData!$E:$E,AllPublicationData!$A:$A,'Publication Table (%)'!$B105,AllPublicationData!$B:$B,'Publication Table (%)'!$C$4,AllPublicationData!$D:$D,'Publication Table (%)'!M$7),
SUMIFS(AllPublicationData!$F:$F,AllPublicationData!$A:$A,'Publication Table (%)'!$B105,AllPublicationData!$B:$B,'Publication Table (%)'!M$7)/
SUMIFS(AllPublicationData!$E:$E,AllPublicationData!$A:$A,'Publication Table (%)'!$B105,AllPublicationData!$B:$B,'Publication Table (%)'!M$7)),
IF('Publication Table (%)'!$C$5="Operations cancelled by patient",
IFERROR(SUMIFS(AllPublicationData!$G:$G,AllPublicationData!$A:$A,'Publication Table (%)'!$B105,AllPublicationData!$B:$B,'Publication Table (%)'!$C$4,AllPublicationData!$D:$D,'Publication Table (%)'!M$7)/
SUMIFS(AllPublicationData!$E:$E,AllPublicationData!$A:$A,'Publication Table (%)'!$B105,AllPublicationData!$B:$B,'Publication Table (%)'!$C$4,AllPublicationData!$D:$D,'Publication Table (%)'!M$7),
SUMIFS(AllPublicationData!$G:$G,AllPublicationData!$A:$A,'Publication Table (%)'!$B105,AllPublicationData!$B:$B,'Publication Table (%)'!M$7)/
SUMIFS(AllPublicationData!$E:$E,AllPublicationData!$A:$A,'Publication Table (%)'!$B105,AllPublicationData!$B:$B,'Publication Table (%)'!M$7)),
IF('Publication Table (%)'!$C$5="Operations cancelled for clinical reasons",
IFERROR(SUMIFS(AllPublicationData!$H:$H,AllPublicationData!$A:$A,'Publication Table (%)'!$B105,AllPublicationData!$B:$B,'Publication Table (%)'!$C$4,AllPublicationData!$D:$D,'Publication Table (%)'!M$7)/
SUMIFS(AllPublicationData!$E:$E,AllPublicationData!$A:$A,'Publication Table (%)'!$B105,AllPublicationData!$B:$B,'Publication Table (%)'!$C$4,AllPublicationData!$D:$D,'Publication Table (%)'!M$7),
SUMIFS(AllPublicationData!$H:$H,AllPublicationData!$A:$A,'Publication Table (%)'!$B105,AllPublicationData!$B:$B,'Publication Table (%)'!M$7)/
SUMIFS(AllPublicationData!$E:$E,AllPublicationData!$A:$A,'Publication Table (%)'!$B105,AllPublicationData!$B:$B,'Publication Table (%)'!M$7)),
IF('Publication Table (%)'!$C$5="Operations cancelled for non-clinical/capacity reasons",
IFERROR(SUMIFS(AllPublicationData!$I:$I,AllPublicationData!$A:$A,'Publication Table (%)'!$B105,AllPublicationData!$B:$B,'Publication Table (%)'!$C$4,AllPublicationData!$D:$D,'Publication Table (%)'!M$7)/
SUMIFS(AllPublicationData!$E:$E,AllPublicationData!$A:$A,'Publication Table (%)'!$B105,AllPublicationData!$B:$B,'Publication Table (%)'!$C$4,AllPublicationData!$D:$D,'Publication Table (%)'!M$7),
SUMIFS(AllPublicationData!$I:$I,AllPublicationData!$A:$A,'Publication Table (%)'!$B105,AllPublicationData!$B:$B,'Publication Table (%)'!M$7)/
SUMIFS(AllPublicationData!$E:$E,AllPublicationData!$A:$A,'Publication Table (%)'!$B105,AllPublicationData!$B:$B,'Publication Table (%)'!M$7)),
IF('Publication Table (%)'!$C$5="Cancellations for other reasons",
IFERROR(SUMIFS(AllPublicationData!$J:$J,AllPublicationData!$A:$A,'Publication Table (%)'!$B105,AllPublicationData!$B:$B,'Publication Table (%)'!$C$4,AllPublicationData!$D:$D,'Publication Table (%)'!M$7)/
SUMIFS(AllPublicationData!$E:$E,AllPublicationData!$A:$A,'Publication Table (%)'!$B105,AllPublicationData!$B:$B,'Publication Table (%)'!$C$4,AllPublicationData!$D:$D,'Publication Table (%)'!M$7),
SUMIFS(AllPublicationData!$J:$J,AllPublicationData!$A:$A,'Publication Table (%)'!$B105,AllPublicationData!$B:$B,'Publication Table (%)'!M$7)/
SUMIFS(AllPublicationData!$E:$E,AllPublicationData!$A:$A,'Publication Table (%)'!$B105,AllPublicationData!$B:$B,'Publication Table (%)'!M$7)))))))</f>
        <v>0.10936132983377078</v>
      </c>
      <c r="N105" s="96">
        <f>IF('Publication Table (%)'!$C$5="All Cancelled Operations",
IFERROR(SUMIFS(AllPublicationData!$F:$F,AllPublicationData!$A:$A,'Publication Table (%)'!$B105,AllPublicationData!$B:$B,'Publication Table (%)'!$C$4,AllPublicationData!$D:$D,'Publication Table (%)'!N$7)/
SUMIFS(AllPublicationData!$E:$E,AllPublicationData!$A:$A,'Publication Table (%)'!$B105,AllPublicationData!$B:$B,'Publication Table (%)'!$C$4,AllPublicationData!$D:$D,'Publication Table (%)'!N$7),
SUMIFS(AllPublicationData!$F:$F,AllPublicationData!$A:$A,'Publication Table (%)'!$B105,AllPublicationData!$B:$B,'Publication Table (%)'!N$7)/
SUMIFS(AllPublicationData!$E:$E,AllPublicationData!$A:$A,'Publication Table (%)'!$B105,AllPublicationData!$B:$B,'Publication Table (%)'!N$7)),
IF('Publication Table (%)'!$C$5="Operations cancelled by patient",
IFERROR(SUMIFS(AllPublicationData!$G:$G,AllPublicationData!$A:$A,'Publication Table (%)'!$B105,AllPublicationData!$B:$B,'Publication Table (%)'!$C$4,AllPublicationData!$D:$D,'Publication Table (%)'!N$7)/
SUMIFS(AllPublicationData!$E:$E,AllPublicationData!$A:$A,'Publication Table (%)'!$B105,AllPublicationData!$B:$B,'Publication Table (%)'!$C$4,AllPublicationData!$D:$D,'Publication Table (%)'!N$7),
SUMIFS(AllPublicationData!$G:$G,AllPublicationData!$A:$A,'Publication Table (%)'!$B105,AllPublicationData!$B:$B,'Publication Table (%)'!N$7)/
SUMIFS(AllPublicationData!$E:$E,AllPublicationData!$A:$A,'Publication Table (%)'!$B105,AllPublicationData!$B:$B,'Publication Table (%)'!N$7)),
IF('Publication Table (%)'!$C$5="Operations cancelled for clinical reasons",
IFERROR(SUMIFS(AllPublicationData!$H:$H,AllPublicationData!$A:$A,'Publication Table (%)'!$B105,AllPublicationData!$B:$B,'Publication Table (%)'!$C$4,AllPublicationData!$D:$D,'Publication Table (%)'!N$7)/
SUMIFS(AllPublicationData!$E:$E,AllPublicationData!$A:$A,'Publication Table (%)'!$B105,AllPublicationData!$B:$B,'Publication Table (%)'!$C$4,AllPublicationData!$D:$D,'Publication Table (%)'!N$7),
SUMIFS(AllPublicationData!$H:$H,AllPublicationData!$A:$A,'Publication Table (%)'!$B105,AllPublicationData!$B:$B,'Publication Table (%)'!N$7)/
SUMIFS(AllPublicationData!$E:$E,AllPublicationData!$A:$A,'Publication Table (%)'!$B105,AllPublicationData!$B:$B,'Publication Table (%)'!N$7)),
IF('Publication Table (%)'!$C$5="Operations cancelled for non-clinical/capacity reasons",
IFERROR(SUMIFS(AllPublicationData!$I:$I,AllPublicationData!$A:$A,'Publication Table (%)'!$B105,AllPublicationData!$B:$B,'Publication Table (%)'!$C$4,AllPublicationData!$D:$D,'Publication Table (%)'!N$7)/
SUMIFS(AllPublicationData!$E:$E,AllPublicationData!$A:$A,'Publication Table (%)'!$B105,AllPublicationData!$B:$B,'Publication Table (%)'!$C$4,AllPublicationData!$D:$D,'Publication Table (%)'!N$7),
SUMIFS(AllPublicationData!$I:$I,AllPublicationData!$A:$A,'Publication Table (%)'!$B105,AllPublicationData!$B:$B,'Publication Table (%)'!N$7)/
SUMIFS(AllPublicationData!$E:$E,AllPublicationData!$A:$A,'Publication Table (%)'!$B105,AllPublicationData!$B:$B,'Publication Table (%)'!N$7)),
IF('Publication Table (%)'!$C$5="Cancellations for other reasons",
IFERROR(SUMIFS(AllPublicationData!$J:$J,AllPublicationData!$A:$A,'Publication Table (%)'!$B105,AllPublicationData!$B:$B,'Publication Table (%)'!$C$4,AllPublicationData!$D:$D,'Publication Table (%)'!N$7)/
SUMIFS(AllPublicationData!$E:$E,AllPublicationData!$A:$A,'Publication Table (%)'!$B105,AllPublicationData!$B:$B,'Publication Table (%)'!$C$4,AllPublicationData!$D:$D,'Publication Table (%)'!N$7),
SUMIFS(AllPublicationData!$J:$J,AllPublicationData!$A:$A,'Publication Table (%)'!$B105,AllPublicationData!$B:$B,'Publication Table (%)'!N$7)/
SUMIFS(AllPublicationData!$E:$E,AllPublicationData!$A:$A,'Publication Table (%)'!$B105,AllPublicationData!$B:$B,'Publication Table (%)'!N$7)))))))</f>
        <v>0.11491628614916286</v>
      </c>
      <c r="O105" s="96">
        <f>IF('Publication Table (%)'!$C$5="All Cancelled Operations",
IFERROR(SUMIFS(AllPublicationData!$F:$F,AllPublicationData!$A:$A,'Publication Table (%)'!$B105,AllPublicationData!$B:$B,'Publication Table (%)'!$C$4,AllPublicationData!$D:$D,'Publication Table (%)'!O$7)/
SUMIFS(AllPublicationData!$E:$E,AllPublicationData!$A:$A,'Publication Table (%)'!$B105,AllPublicationData!$B:$B,'Publication Table (%)'!$C$4,AllPublicationData!$D:$D,'Publication Table (%)'!O$7),
SUMIFS(AllPublicationData!$F:$F,AllPublicationData!$A:$A,'Publication Table (%)'!$B105,AllPublicationData!$B:$B,'Publication Table (%)'!O$7)/
SUMIFS(AllPublicationData!$E:$E,AllPublicationData!$A:$A,'Publication Table (%)'!$B105,AllPublicationData!$B:$B,'Publication Table (%)'!O$7)),
IF('Publication Table (%)'!$C$5="Operations cancelled by patient",
IFERROR(SUMIFS(AllPublicationData!$G:$G,AllPublicationData!$A:$A,'Publication Table (%)'!$B105,AllPublicationData!$B:$B,'Publication Table (%)'!$C$4,AllPublicationData!$D:$D,'Publication Table (%)'!O$7)/
SUMIFS(AllPublicationData!$E:$E,AllPublicationData!$A:$A,'Publication Table (%)'!$B105,AllPublicationData!$B:$B,'Publication Table (%)'!$C$4,AllPublicationData!$D:$D,'Publication Table (%)'!O$7),
SUMIFS(AllPublicationData!$G:$G,AllPublicationData!$A:$A,'Publication Table (%)'!$B105,AllPublicationData!$B:$B,'Publication Table (%)'!O$7)/
SUMIFS(AllPublicationData!$E:$E,AllPublicationData!$A:$A,'Publication Table (%)'!$B105,AllPublicationData!$B:$B,'Publication Table (%)'!O$7)),
IF('Publication Table (%)'!$C$5="Operations cancelled for clinical reasons",
IFERROR(SUMIFS(AllPublicationData!$H:$H,AllPublicationData!$A:$A,'Publication Table (%)'!$B105,AllPublicationData!$B:$B,'Publication Table (%)'!$C$4,AllPublicationData!$D:$D,'Publication Table (%)'!O$7)/
SUMIFS(AllPublicationData!$E:$E,AllPublicationData!$A:$A,'Publication Table (%)'!$B105,AllPublicationData!$B:$B,'Publication Table (%)'!$C$4,AllPublicationData!$D:$D,'Publication Table (%)'!O$7),
SUMIFS(AllPublicationData!$H:$H,AllPublicationData!$A:$A,'Publication Table (%)'!$B105,AllPublicationData!$B:$B,'Publication Table (%)'!O$7)/
SUMIFS(AllPublicationData!$E:$E,AllPublicationData!$A:$A,'Publication Table (%)'!$B105,AllPublicationData!$B:$B,'Publication Table (%)'!O$7)),
IF('Publication Table (%)'!$C$5="Operations cancelled for non-clinical/capacity reasons",
IFERROR(SUMIFS(AllPublicationData!$I:$I,AllPublicationData!$A:$A,'Publication Table (%)'!$B105,AllPublicationData!$B:$B,'Publication Table (%)'!$C$4,AllPublicationData!$D:$D,'Publication Table (%)'!O$7)/
SUMIFS(AllPublicationData!$E:$E,AllPublicationData!$A:$A,'Publication Table (%)'!$B105,AllPublicationData!$B:$B,'Publication Table (%)'!$C$4,AllPublicationData!$D:$D,'Publication Table (%)'!O$7),
SUMIFS(AllPublicationData!$I:$I,AllPublicationData!$A:$A,'Publication Table (%)'!$B105,AllPublicationData!$B:$B,'Publication Table (%)'!O$7)/
SUMIFS(AllPublicationData!$E:$E,AllPublicationData!$A:$A,'Publication Table (%)'!$B105,AllPublicationData!$B:$B,'Publication Table (%)'!O$7)),
IF('Publication Table (%)'!$C$5="Cancellations for other reasons",
IFERROR(SUMIFS(AllPublicationData!$J:$J,AllPublicationData!$A:$A,'Publication Table (%)'!$B105,AllPublicationData!$B:$B,'Publication Table (%)'!$C$4,AllPublicationData!$D:$D,'Publication Table (%)'!O$7)/
SUMIFS(AllPublicationData!$E:$E,AllPublicationData!$A:$A,'Publication Table (%)'!$B105,AllPublicationData!$B:$B,'Publication Table (%)'!$C$4,AllPublicationData!$D:$D,'Publication Table (%)'!O$7),
SUMIFS(AllPublicationData!$J:$J,AllPublicationData!$A:$A,'Publication Table (%)'!$B105,AllPublicationData!$B:$B,'Publication Table (%)'!O$7)/
SUMIFS(AllPublicationData!$E:$E,AllPublicationData!$A:$A,'Publication Table (%)'!$B105,AllPublicationData!$B:$B,'Publication Table (%)'!O$7)))))))</f>
        <v>0.12151702786377709</v>
      </c>
      <c r="P105" s="96">
        <f>IF('Publication Table (%)'!$C$5="All Cancelled Operations",
IFERROR(SUMIFS(AllPublicationData!$F:$F,AllPublicationData!$A:$A,'Publication Table (%)'!$B105,AllPublicationData!$B:$B,'Publication Table (%)'!$C$4,AllPublicationData!$D:$D,'Publication Table (%)'!P$7)/
SUMIFS(AllPublicationData!$E:$E,AllPublicationData!$A:$A,'Publication Table (%)'!$B105,AllPublicationData!$B:$B,'Publication Table (%)'!$C$4,AllPublicationData!$D:$D,'Publication Table (%)'!P$7),
SUMIFS(AllPublicationData!$F:$F,AllPublicationData!$A:$A,'Publication Table (%)'!$B105,AllPublicationData!$B:$B,'Publication Table (%)'!P$7)/
SUMIFS(AllPublicationData!$E:$E,AllPublicationData!$A:$A,'Publication Table (%)'!$B105,AllPublicationData!$B:$B,'Publication Table (%)'!P$7)),
IF('Publication Table (%)'!$C$5="Operations cancelled by patient",
IFERROR(SUMIFS(AllPublicationData!$G:$G,AllPublicationData!$A:$A,'Publication Table (%)'!$B105,AllPublicationData!$B:$B,'Publication Table (%)'!$C$4,AllPublicationData!$D:$D,'Publication Table (%)'!P$7)/
SUMIFS(AllPublicationData!$E:$E,AllPublicationData!$A:$A,'Publication Table (%)'!$B105,AllPublicationData!$B:$B,'Publication Table (%)'!$C$4,AllPublicationData!$D:$D,'Publication Table (%)'!P$7),
SUMIFS(AllPublicationData!$G:$G,AllPublicationData!$A:$A,'Publication Table (%)'!$B105,AllPublicationData!$B:$B,'Publication Table (%)'!P$7)/
SUMIFS(AllPublicationData!$E:$E,AllPublicationData!$A:$A,'Publication Table (%)'!$B105,AllPublicationData!$B:$B,'Publication Table (%)'!P$7)),
IF('Publication Table (%)'!$C$5="Operations cancelled for clinical reasons",
IFERROR(SUMIFS(AllPublicationData!$H:$H,AllPublicationData!$A:$A,'Publication Table (%)'!$B105,AllPublicationData!$B:$B,'Publication Table (%)'!$C$4,AllPublicationData!$D:$D,'Publication Table (%)'!P$7)/
SUMIFS(AllPublicationData!$E:$E,AllPublicationData!$A:$A,'Publication Table (%)'!$B105,AllPublicationData!$B:$B,'Publication Table (%)'!$C$4,AllPublicationData!$D:$D,'Publication Table (%)'!P$7),
SUMIFS(AllPublicationData!$H:$H,AllPublicationData!$A:$A,'Publication Table (%)'!$B105,AllPublicationData!$B:$B,'Publication Table (%)'!P$7)/
SUMIFS(AllPublicationData!$E:$E,AllPublicationData!$A:$A,'Publication Table (%)'!$B105,AllPublicationData!$B:$B,'Publication Table (%)'!P$7)),
IF('Publication Table (%)'!$C$5="Operations cancelled for non-clinical/capacity reasons",
IFERROR(SUMIFS(AllPublicationData!$I:$I,AllPublicationData!$A:$A,'Publication Table (%)'!$B105,AllPublicationData!$B:$B,'Publication Table (%)'!$C$4,AllPublicationData!$D:$D,'Publication Table (%)'!P$7)/
SUMIFS(AllPublicationData!$E:$E,AllPublicationData!$A:$A,'Publication Table (%)'!$B105,AllPublicationData!$B:$B,'Publication Table (%)'!$C$4,AllPublicationData!$D:$D,'Publication Table (%)'!P$7),
SUMIFS(AllPublicationData!$I:$I,AllPublicationData!$A:$A,'Publication Table (%)'!$B105,AllPublicationData!$B:$B,'Publication Table (%)'!P$7)/
SUMIFS(AllPublicationData!$E:$E,AllPublicationData!$A:$A,'Publication Table (%)'!$B105,AllPublicationData!$B:$B,'Publication Table (%)'!P$7)),
IF('Publication Table (%)'!$C$5="Cancellations for other reasons",
IFERROR(SUMIFS(AllPublicationData!$J:$J,AllPublicationData!$A:$A,'Publication Table (%)'!$B105,AllPublicationData!$B:$B,'Publication Table (%)'!$C$4,AllPublicationData!$D:$D,'Publication Table (%)'!P$7)/
SUMIFS(AllPublicationData!$E:$E,AllPublicationData!$A:$A,'Publication Table (%)'!$B105,AllPublicationData!$B:$B,'Publication Table (%)'!$C$4,AllPublicationData!$D:$D,'Publication Table (%)'!P$7),
SUMIFS(AllPublicationData!$J:$J,AllPublicationData!$A:$A,'Publication Table (%)'!$B105,AllPublicationData!$B:$B,'Publication Table (%)'!P$7)/
SUMIFS(AllPublicationData!$E:$E,AllPublicationData!$A:$A,'Publication Table (%)'!$B105,AllPublicationData!$B:$B,'Publication Table (%)'!P$7)))))))</f>
        <v>0.10426540284360189</v>
      </c>
      <c r="Q105" s="96">
        <f>IF('Publication Table (%)'!$C$5="All Cancelled Operations",
IFERROR(SUMIFS(AllPublicationData!$F:$F,AllPublicationData!$A:$A,'Publication Table (%)'!$B105,AllPublicationData!$B:$B,'Publication Table (%)'!$C$4,AllPublicationData!$D:$D,'Publication Table (%)'!Q$7)/
SUMIFS(AllPublicationData!$E:$E,AllPublicationData!$A:$A,'Publication Table (%)'!$B105,AllPublicationData!$B:$B,'Publication Table (%)'!$C$4,AllPublicationData!$D:$D,'Publication Table (%)'!Q$7),
SUMIFS(AllPublicationData!$F:$F,AllPublicationData!$A:$A,'Publication Table (%)'!$B105,AllPublicationData!$B:$B,'Publication Table (%)'!Q$7)/
SUMIFS(AllPublicationData!$E:$E,AllPublicationData!$A:$A,'Publication Table (%)'!$B105,AllPublicationData!$B:$B,'Publication Table (%)'!Q$7)),
IF('Publication Table (%)'!$C$5="Operations cancelled by patient",
IFERROR(SUMIFS(AllPublicationData!$G:$G,AllPublicationData!$A:$A,'Publication Table (%)'!$B105,AllPublicationData!$B:$B,'Publication Table (%)'!$C$4,AllPublicationData!$D:$D,'Publication Table (%)'!Q$7)/
SUMIFS(AllPublicationData!$E:$E,AllPublicationData!$A:$A,'Publication Table (%)'!$B105,AllPublicationData!$B:$B,'Publication Table (%)'!$C$4,AllPublicationData!$D:$D,'Publication Table (%)'!Q$7),
SUMIFS(AllPublicationData!$G:$G,AllPublicationData!$A:$A,'Publication Table (%)'!$B105,AllPublicationData!$B:$B,'Publication Table (%)'!Q$7)/
SUMIFS(AllPublicationData!$E:$E,AllPublicationData!$A:$A,'Publication Table (%)'!$B105,AllPublicationData!$B:$B,'Publication Table (%)'!Q$7)),
IF('Publication Table (%)'!$C$5="Operations cancelled for clinical reasons",
IFERROR(SUMIFS(AllPublicationData!$H:$H,AllPublicationData!$A:$A,'Publication Table (%)'!$B105,AllPublicationData!$B:$B,'Publication Table (%)'!$C$4,AllPublicationData!$D:$D,'Publication Table (%)'!Q$7)/
SUMIFS(AllPublicationData!$E:$E,AllPublicationData!$A:$A,'Publication Table (%)'!$B105,AllPublicationData!$B:$B,'Publication Table (%)'!$C$4,AllPublicationData!$D:$D,'Publication Table (%)'!Q$7),
SUMIFS(AllPublicationData!$H:$H,AllPublicationData!$A:$A,'Publication Table (%)'!$B105,AllPublicationData!$B:$B,'Publication Table (%)'!Q$7)/
SUMIFS(AllPublicationData!$E:$E,AllPublicationData!$A:$A,'Publication Table (%)'!$B105,AllPublicationData!$B:$B,'Publication Table (%)'!Q$7)),
IF('Publication Table (%)'!$C$5="Operations cancelled for non-clinical/capacity reasons",
IFERROR(SUMIFS(AllPublicationData!$I:$I,AllPublicationData!$A:$A,'Publication Table (%)'!$B105,AllPublicationData!$B:$B,'Publication Table (%)'!$C$4,AllPublicationData!$D:$D,'Publication Table (%)'!Q$7)/
SUMIFS(AllPublicationData!$E:$E,AllPublicationData!$A:$A,'Publication Table (%)'!$B105,AllPublicationData!$B:$B,'Publication Table (%)'!$C$4,AllPublicationData!$D:$D,'Publication Table (%)'!Q$7),
SUMIFS(AllPublicationData!$I:$I,AllPublicationData!$A:$A,'Publication Table (%)'!$B105,AllPublicationData!$B:$B,'Publication Table (%)'!Q$7)/
SUMIFS(AllPublicationData!$E:$E,AllPublicationData!$A:$A,'Publication Table (%)'!$B105,AllPublicationData!$B:$B,'Publication Table (%)'!Q$7)),
IF('Publication Table (%)'!$C$5="Cancellations for other reasons",
IFERROR(SUMIFS(AllPublicationData!$J:$J,AllPublicationData!$A:$A,'Publication Table (%)'!$B105,AllPublicationData!$B:$B,'Publication Table (%)'!$C$4,AllPublicationData!$D:$D,'Publication Table (%)'!Q$7)/
SUMIFS(AllPublicationData!$E:$E,AllPublicationData!$A:$A,'Publication Table (%)'!$B105,AllPublicationData!$B:$B,'Publication Table (%)'!$C$4,AllPublicationData!$D:$D,'Publication Table (%)'!Q$7),
SUMIFS(AllPublicationData!$J:$J,AllPublicationData!$A:$A,'Publication Table (%)'!$B105,AllPublicationData!$B:$B,'Publication Table (%)'!Q$7)/
SUMIFS(AllPublicationData!$E:$E,AllPublicationData!$A:$A,'Publication Table (%)'!$B105,AllPublicationData!$B:$B,'Publication Table (%)'!Q$7)))))))</f>
        <v>6.4864864864864868E-2</v>
      </c>
      <c r="R105" s="96">
        <f>IF('Publication Table (%)'!$C$5="All Cancelled Operations",
IFERROR(SUMIFS(AllPublicationData!$F:$F,AllPublicationData!$A:$A,'Publication Table (%)'!$B105,AllPublicationData!$B:$B,'Publication Table (%)'!$C$4,AllPublicationData!$D:$D,'Publication Table (%)'!R$7)/
SUMIFS(AllPublicationData!$E:$E,AllPublicationData!$A:$A,'Publication Table (%)'!$B105,AllPublicationData!$B:$B,'Publication Table (%)'!$C$4,AllPublicationData!$D:$D,'Publication Table (%)'!R$7),
SUMIFS(AllPublicationData!$F:$F,AllPublicationData!$A:$A,'Publication Table (%)'!$B105,AllPublicationData!$B:$B,'Publication Table (%)'!R$7)/
SUMIFS(AllPublicationData!$E:$E,AllPublicationData!$A:$A,'Publication Table (%)'!$B105,AllPublicationData!$B:$B,'Publication Table (%)'!R$7)),
IF('Publication Table (%)'!$C$5="Operations cancelled by patient",
IFERROR(SUMIFS(AllPublicationData!$G:$G,AllPublicationData!$A:$A,'Publication Table (%)'!$B105,AllPublicationData!$B:$B,'Publication Table (%)'!$C$4,AllPublicationData!$D:$D,'Publication Table (%)'!R$7)/
SUMIFS(AllPublicationData!$E:$E,AllPublicationData!$A:$A,'Publication Table (%)'!$B105,AllPublicationData!$B:$B,'Publication Table (%)'!$C$4,AllPublicationData!$D:$D,'Publication Table (%)'!R$7),
SUMIFS(AllPublicationData!$G:$G,AllPublicationData!$A:$A,'Publication Table (%)'!$B105,AllPublicationData!$B:$B,'Publication Table (%)'!R$7)/
SUMIFS(AllPublicationData!$E:$E,AllPublicationData!$A:$A,'Publication Table (%)'!$B105,AllPublicationData!$B:$B,'Publication Table (%)'!R$7)),
IF('Publication Table (%)'!$C$5="Operations cancelled for clinical reasons",
IFERROR(SUMIFS(AllPublicationData!$H:$H,AllPublicationData!$A:$A,'Publication Table (%)'!$B105,AllPublicationData!$B:$B,'Publication Table (%)'!$C$4,AllPublicationData!$D:$D,'Publication Table (%)'!R$7)/
SUMIFS(AllPublicationData!$E:$E,AllPublicationData!$A:$A,'Publication Table (%)'!$B105,AllPublicationData!$B:$B,'Publication Table (%)'!$C$4,AllPublicationData!$D:$D,'Publication Table (%)'!R$7),
SUMIFS(AllPublicationData!$H:$H,AllPublicationData!$A:$A,'Publication Table (%)'!$B105,AllPublicationData!$B:$B,'Publication Table (%)'!R$7)/
SUMIFS(AllPublicationData!$E:$E,AllPublicationData!$A:$A,'Publication Table (%)'!$B105,AllPublicationData!$B:$B,'Publication Table (%)'!R$7)),
IF('Publication Table (%)'!$C$5="Operations cancelled for non-clinical/capacity reasons",
IFERROR(SUMIFS(AllPublicationData!$I:$I,AllPublicationData!$A:$A,'Publication Table (%)'!$B105,AllPublicationData!$B:$B,'Publication Table (%)'!$C$4,AllPublicationData!$D:$D,'Publication Table (%)'!R$7)/
SUMIFS(AllPublicationData!$E:$E,AllPublicationData!$A:$A,'Publication Table (%)'!$B105,AllPublicationData!$B:$B,'Publication Table (%)'!$C$4,AllPublicationData!$D:$D,'Publication Table (%)'!R$7),
SUMIFS(AllPublicationData!$I:$I,AllPublicationData!$A:$A,'Publication Table (%)'!$B105,AllPublicationData!$B:$B,'Publication Table (%)'!R$7)/
SUMIFS(AllPublicationData!$E:$E,AllPublicationData!$A:$A,'Publication Table (%)'!$B105,AllPublicationData!$B:$B,'Publication Table (%)'!R$7)),
IF('Publication Table (%)'!$C$5="Cancellations for other reasons",
IFERROR(SUMIFS(AllPublicationData!$J:$J,AllPublicationData!$A:$A,'Publication Table (%)'!$B105,AllPublicationData!$B:$B,'Publication Table (%)'!$C$4,AllPublicationData!$D:$D,'Publication Table (%)'!R$7)/
SUMIFS(AllPublicationData!$E:$E,AllPublicationData!$A:$A,'Publication Table (%)'!$B105,AllPublicationData!$B:$B,'Publication Table (%)'!$C$4,AllPublicationData!$D:$D,'Publication Table (%)'!R$7),
SUMIFS(AllPublicationData!$J:$J,AllPublicationData!$A:$A,'Publication Table (%)'!$B105,AllPublicationData!$B:$B,'Publication Table (%)'!R$7)/
SUMIFS(AllPublicationData!$E:$E,AllPublicationData!$A:$A,'Publication Table (%)'!$B105,AllPublicationData!$B:$B,'Publication Table (%)'!R$7)))))))</f>
        <v>0.11060537096040055</v>
      </c>
      <c r="S105" s="96">
        <f>IF('Publication Table (%)'!$C$5="All Cancelled Operations",
IFERROR(SUMIFS(AllPublicationData!$F:$F,AllPublicationData!$A:$A,'Publication Table (%)'!$B105,AllPublicationData!$B:$B,'Publication Table (%)'!$C$4,AllPublicationData!$D:$D,'Publication Table (%)'!S$7)/
SUMIFS(AllPublicationData!$E:$E,AllPublicationData!$A:$A,'Publication Table (%)'!$B105,AllPublicationData!$B:$B,'Publication Table (%)'!$C$4,AllPublicationData!$D:$D,'Publication Table (%)'!S$7),
SUMIFS(AllPublicationData!$F:$F,AllPublicationData!$A:$A,'Publication Table (%)'!$B105,AllPublicationData!$B:$B,'Publication Table (%)'!S$7)/
SUMIFS(AllPublicationData!$E:$E,AllPublicationData!$A:$A,'Publication Table (%)'!$B105,AllPublicationData!$B:$B,'Publication Table (%)'!S$7)),
IF('Publication Table (%)'!$C$5="Operations cancelled by patient",
IFERROR(SUMIFS(AllPublicationData!$G:$G,AllPublicationData!$A:$A,'Publication Table (%)'!$B105,AllPublicationData!$B:$B,'Publication Table (%)'!$C$4,AllPublicationData!$D:$D,'Publication Table (%)'!S$7)/
SUMIFS(AllPublicationData!$E:$E,AllPublicationData!$A:$A,'Publication Table (%)'!$B105,AllPublicationData!$B:$B,'Publication Table (%)'!$C$4,AllPublicationData!$D:$D,'Publication Table (%)'!S$7),
SUMIFS(AllPublicationData!$G:$G,AllPublicationData!$A:$A,'Publication Table (%)'!$B105,AllPublicationData!$B:$B,'Publication Table (%)'!S$7)/
SUMIFS(AllPublicationData!$E:$E,AllPublicationData!$A:$A,'Publication Table (%)'!$B105,AllPublicationData!$B:$B,'Publication Table (%)'!S$7)),
IF('Publication Table (%)'!$C$5="Operations cancelled for clinical reasons",
IFERROR(SUMIFS(AllPublicationData!$H:$H,AllPublicationData!$A:$A,'Publication Table (%)'!$B105,AllPublicationData!$B:$B,'Publication Table (%)'!$C$4,AllPublicationData!$D:$D,'Publication Table (%)'!S$7)/
SUMIFS(AllPublicationData!$E:$E,AllPublicationData!$A:$A,'Publication Table (%)'!$B105,AllPublicationData!$B:$B,'Publication Table (%)'!$C$4,AllPublicationData!$D:$D,'Publication Table (%)'!S$7),
SUMIFS(AllPublicationData!$H:$H,AllPublicationData!$A:$A,'Publication Table (%)'!$B105,AllPublicationData!$B:$B,'Publication Table (%)'!S$7)/
SUMIFS(AllPublicationData!$E:$E,AllPublicationData!$A:$A,'Publication Table (%)'!$B105,AllPublicationData!$B:$B,'Publication Table (%)'!S$7)),
IF('Publication Table (%)'!$C$5="Operations cancelled for non-clinical/capacity reasons",
IFERROR(SUMIFS(AllPublicationData!$I:$I,AllPublicationData!$A:$A,'Publication Table (%)'!$B105,AllPublicationData!$B:$B,'Publication Table (%)'!$C$4,AllPublicationData!$D:$D,'Publication Table (%)'!S$7)/
SUMIFS(AllPublicationData!$E:$E,AllPublicationData!$A:$A,'Publication Table (%)'!$B105,AllPublicationData!$B:$B,'Publication Table (%)'!$C$4,AllPublicationData!$D:$D,'Publication Table (%)'!S$7),
SUMIFS(AllPublicationData!$I:$I,AllPublicationData!$A:$A,'Publication Table (%)'!$B105,AllPublicationData!$B:$B,'Publication Table (%)'!S$7)/
SUMIFS(AllPublicationData!$E:$E,AllPublicationData!$A:$A,'Publication Table (%)'!$B105,AllPublicationData!$B:$B,'Publication Table (%)'!S$7)),
IF('Publication Table (%)'!$C$5="Cancellations for other reasons",
IFERROR(SUMIFS(AllPublicationData!$J:$J,AllPublicationData!$A:$A,'Publication Table (%)'!$B105,AllPublicationData!$B:$B,'Publication Table (%)'!$C$4,AllPublicationData!$D:$D,'Publication Table (%)'!S$7)/
SUMIFS(AllPublicationData!$E:$E,AllPublicationData!$A:$A,'Publication Table (%)'!$B105,AllPublicationData!$B:$B,'Publication Table (%)'!$C$4,AllPublicationData!$D:$D,'Publication Table (%)'!S$7),
SUMIFS(AllPublicationData!$J:$J,AllPublicationData!$A:$A,'Publication Table (%)'!$B105,AllPublicationData!$B:$B,'Publication Table (%)'!S$7)/
SUMIFS(AllPublicationData!$E:$E,AllPublicationData!$A:$A,'Publication Table (%)'!$B105,AllPublicationData!$B:$B,'Publication Table (%)'!S$7)))))))</f>
        <v>3.3898305084745763E-2</v>
      </c>
    </row>
    <row r="106" spans="2:19" x14ac:dyDescent="0.35">
      <c r="B106" s="87">
        <v>42430</v>
      </c>
      <c r="C106" s="112">
        <f>IF('Publication Table (%)'!$C$5="All Cancelled Operations",
SUMIFS(AllPublicationData!$F:$F,AllPublicationData!$A:$A,'Publication Table (%)'!$B106,AllPublicationData!$B:$B,'Publication Table (%)'!$C$4),
IF('Publication Table (%)'!$C$5="Operations cancelled by patient",
SUMIFS(AllPublicationData!$G:$G,AllPublicationData!$A:$A,'Publication Table (%)'!$B106,AllPublicationData!$B:$B,'Publication Table (%)'!$C$4),
IF('Publication Table (%)'!$C$5="Operations cancelled for clinical reasons",
SUMIFS(AllPublicationData!$H:$H,AllPublicationData!$A:$A,'Publication Table (%)'!$B106,AllPublicationData!$B:$B,'Publication Table (%)'!$C$4),
IF('Publication Table (%)'!$C$5="Operations cancelled for non-clinical/capacity reasons",
SUMIFS(AllPublicationData!$I:$I,AllPublicationData!$A:$A,'Publication Table (%)'!$B106,AllPublicationData!$B:$B,'Publication Table (%)'!$C$4),
IF('Publication Table (%)'!$C$5="Cancellations for other reasons",
SUMIFS(AllPublicationData!$J:$J,AllPublicationData!$A:$A,'Publication Table (%)'!$B106,AllPublicationData!$B:$B,'Publication Table (%)'!$C$4))))))+
IF(AND($C$4="NHS Scotland",$C$5="All Cancelled Operations"),
SUMIFS(AllPublicationData!$F:$F,AllPublicationData!$A:$A,'Publication Table (%)'!$B106),
IF(AND($C$4="NHS Scotland",$C$5="Operations cancelled by patient"),
SUMIFS(AllPublicationData!$G:$G,AllPublicationData!$A:$A,'Publication Table (%)'!$B106),
IF(AND($C$4="NHS Scotland",$C$5="Operations cancelled for clinical reasons"),
SUMIFS(AllPublicationData!$H:$H,AllPublicationData!$A:$A,'Publication Table (%)'!$B106),
IF(AND($C$4="NHS Scotland",$C$5="Operations cancelled for non-clinical/capacity reasons"),
SUMIFS(AllPublicationData!$I:$I,AllPublicationData!$A:$A,'Publication Table (%)'!$B106),
IF(AND($C$4="NHS Scotland",$C$5="Cancellations for other reasons"),
SUMIFS(AllPublicationData!$J:$J,AllPublicationData!$A:$A,'Publication Table (%)'!$B106))))))</f>
        <v>3232</v>
      </c>
      <c r="D106" s="110">
        <f>IF(AND('Publication Table (%)'!$C$5="All Cancelled Operations",$C$4&lt;&gt;"NHS Scotland"),
IFERROR(SUMIFS(AllPublicationData!$F:$F,AllPublicationData!$A:$A,'Publication Table (%)'!$B106,AllPublicationData!$B:$B,'Publication Table (%)'!$C$4,AllPublicationData!$D:$D,'Publication Table (%)'!D$7)/
SUMIFS(AllPublicationData!$E:$E,AllPublicationData!$A:$A,'Publication Table (%)'!$B106,AllPublicationData!$B:$B,'Publication Table (%)'!$C$4,AllPublicationData!$D:$D,'Publication Table (%)'!D$7),
SUMIFS(AllPublicationData!$F:$F,AllPublicationData!$A:$A,'Publication Table (%)'!$B106,AllPublicationData!$B:$B,'Publication Table (%)'!D$7)/
SUMIFS(AllPublicationData!$E:$E,AllPublicationData!$A:$A,'Publication Table (%)'!$B106,AllPublicationData!$B:$B,'Publication Table (%)'!D$7)),
IF(AND('Publication Table (%)'!$C$5="Operations cancelled by patient",$C$4&lt;&gt;"NHS Scotland"),
IFERROR(SUMIFS(AllPublicationData!$G:$G,AllPublicationData!$A:$A,'Publication Table (%)'!$B106,AllPublicationData!$B:$B,'Publication Table (%)'!$C$4,AllPublicationData!$D:$D,'Publication Table (%)'!D$7)/
SUMIFS(AllPublicationData!$E:$E,AllPublicationData!$A:$A,'Publication Table (%)'!$B106,AllPublicationData!$B:$B,'Publication Table (%)'!$C$4,AllPublicationData!$D:$D,'Publication Table (%)'!D$7),
SUMIFS(AllPublicationData!$G:$G,AllPublicationData!$A:$A,'Publication Table (%)'!$B106,AllPublicationData!$B:$B,'Publication Table (%)'!D$7)/
SUMIFS(AllPublicationData!$E:$E,AllPublicationData!$A:$A,'Publication Table (%)'!$B106,AllPublicationData!$B:$B,'Publication Table (%)'!D$7)),
IF(AND('Publication Table (%)'!$C$5="Operations cancelled for clinical reasons",$C$4&lt;&gt;"NHS Scotland"),
IFERROR(SUMIFS(AllPublicationData!$H:$H,AllPublicationData!$A:$A,'Publication Table (%)'!$B106,AllPublicationData!$B:$B,'Publication Table (%)'!$C$4,AllPublicationData!$D:$D,'Publication Table (%)'!D$7)/
SUMIFS(AllPublicationData!$E:$E,AllPublicationData!$A:$A,'Publication Table (%)'!$B106,AllPublicationData!$B:$B,'Publication Table (%)'!$C$4,AllPublicationData!$D:$D,'Publication Table (%)'!D$7),
SUMIFS(AllPublicationData!$H:$H,AllPublicationData!$A:$A,'Publication Table (%)'!$B106,AllPublicationData!$B:$B,'Publication Table (%)'!D$7)/
SUMIFS(AllPublicationData!$E:$E,AllPublicationData!$A:$A,'Publication Table (%)'!$B106,AllPublicationData!$B:$B,'Publication Table (%)'!D$7)),
IF(AND('Publication Table (%)'!$C$5="Operations cancelled for non-clinical/capacity reasons",$C$4&lt;&gt;"NHS Scotland"),
IFERROR(SUMIFS(AllPublicationData!$I:$I,AllPublicationData!$A:$A,'Publication Table (%)'!$B106,AllPublicationData!$B:$B,'Publication Table (%)'!$C$4,AllPublicationData!$D:$D,'Publication Table (%)'!D$7)/
SUMIFS(AllPublicationData!$E:$E,AllPublicationData!$A:$A,'Publication Table (%)'!$B106,AllPublicationData!$B:$B,'Publication Table (%)'!$C$4,AllPublicationData!$D:$D,'Publication Table (%)'!D$7),
SUMIFS(AllPublicationData!$I:$I,AllPublicationData!$A:$A,'Publication Table (%)'!$B106,AllPublicationData!$B:$B,'Publication Table (%)'!D$7)/
SUMIFS(AllPublicationData!$E:$E,AllPublicationData!$A:$A,'Publication Table (%)'!$B106,AllPublicationData!$B:$B,'Publication Table (%)'!D$7)),
IF(AND('Publication Table (%)'!$C$5="Cancellations for other reasons",$C$4&lt;&gt;"NHS Scotland"),
IFERROR(SUMIFS(AllPublicationData!$J:$J,AllPublicationData!$A:$A,'Publication Table (%)'!$B106,AllPublicationData!$B:$B,'Publication Table (%)'!$C$4,AllPublicationData!$D:$D,'Publication Table (%)'!D$7)/
SUMIFS(AllPublicationData!$E:$E,AllPublicationData!$A:$A,'Publication Table (%)'!$B106,AllPublicationData!$B:$B,'Publication Table (%)'!$C$4,AllPublicationData!$D:$D,'Publication Table (%)'!D$7),
SUMIFS(AllPublicationData!$J:$J,AllPublicationData!$A:$A,'Publication Table (%)'!$B106,AllPublicationData!$B:$B,'Publication Table (%)'!D$7)/
SUMIFS(AllPublicationData!$E:$E,AllPublicationData!$A:$A,'Publication Table (%)'!$B106,AllPublicationData!$B:$B,'Publication Table (%)'!D$7)),
IF(AND($C$4="NHS Scotland",$C$5="All Cancelled Operations"),
SUMIFS(AllPublicationData!$F:$F,AllPublicationData!$A:$A,'Publication Table'!$B106)/
SUMIFS(AllPublicationData!$E:$E,AllPublicationData!$A:$A,'Publication Table'!$B106),
IF(AND($C$4="NHS Scotland",$C$5="Operations cancelled by patient"),
SUMIFS(AllPublicationData!$G:$G,AllPublicationData!$A:$A,'Publication Table'!$B106)/
SUMIFS(AllPublicationData!$E:$E,AllPublicationData!$A:$A,'Publication Table'!$B106),
IF(AND($C$4="NHS Scotland",$C$5="Operations cancelled for clinical reasons"),
SUMIFS(AllPublicationData!$H:$H,AllPublicationData!$A:$A,'Publication Table'!$B106)/
SUMIFS(AllPublicationData!$E:$E,AllPublicationData!$A:$A,'Publication Table'!$B106),
IF(AND($C$4="NHS Scotland",$C$5="Operations cancelled for non-clinical/capacity reasons"),
SUMIFS(AllPublicationData!$I:$I,AllPublicationData!$A:$A,'Publication Table'!$B106)/
SUMIFS(AllPublicationData!$E:$E,AllPublicationData!$A:$A,'Publication Table'!$B106),
IF(AND($C$4="NHS Scotland",$C$5="Cancellations for other reasons"),
SUMIFS(AllPublicationData!$J:$J,AllPublicationData!$A:$A,'Publication Table'!$B106)/
SUMIFS(AllPublicationData!$E:$E,AllPublicationData!$A:$A,'Publication Table'!$B106)))))))))))</f>
        <v>0.10064459876062654</v>
      </c>
      <c r="E106" s="96">
        <f>IF('Publication Table (%)'!$C$5="All Cancelled Operations",
IFERROR(SUMIFS(AllPublicationData!$F:$F,AllPublicationData!$A:$A,'Publication Table (%)'!$B106,AllPublicationData!$B:$B,'Publication Table (%)'!$C$4,AllPublicationData!$D:$D,'Publication Table (%)'!E$7)/
SUMIFS(AllPublicationData!$E:$E,AllPublicationData!$A:$A,'Publication Table (%)'!$B106,AllPublicationData!$B:$B,'Publication Table (%)'!$C$4,AllPublicationData!$D:$D,'Publication Table (%)'!E$7),
SUMIFS(AllPublicationData!$F:$F,AllPublicationData!$A:$A,'Publication Table (%)'!$B106,AllPublicationData!$B:$B,'Publication Table (%)'!E$7)/
SUMIFS(AllPublicationData!$E:$E,AllPublicationData!$A:$A,'Publication Table (%)'!$B106,AllPublicationData!$B:$B,'Publication Table (%)'!E$7)),
IF('Publication Table (%)'!$C$5="Operations cancelled by patient",
IFERROR(SUMIFS(AllPublicationData!$G:$G,AllPublicationData!$A:$A,'Publication Table (%)'!$B106,AllPublicationData!$B:$B,'Publication Table (%)'!$C$4,AllPublicationData!$D:$D,'Publication Table (%)'!E$7)/
SUMIFS(AllPublicationData!$E:$E,AllPublicationData!$A:$A,'Publication Table (%)'!$B106,AllPublicationData!$B:$B,'Publication Table (%)'!$C$4,AllPublicationData!$D:$D,'Publication Table (%)'!E$7),
SUMIFS(AllPublicationData!$G:$G,AllPublicationData!$A:$A,'Publication Table (%)'!$B106,AllPublicationData!$B:$B,'Publication Table (%)'!E$7)/
SUMIFS(AllPublicationData!$E:$E,AllPublicationData!$A:$A,'Publication Table (%)'!$B106,AllPublicationData!$B:$B,'Publication Table (%)'!E$7)),
IF('Publication Table (%)'!$C$5="Operations cancelled for clinical reasons",
IFERROR(SUMIFS(AllPublicationData!$H:$H,AllPublicationData!$A:$A,'Publication Table (%)'!$B106,AllPublicationData!$B:$B,'Publication Table (%)'!$C$4,AllPublicationData!$D:$D,'Publication Table (%)'!E$7)/
SUMIFS(AllPublicationData!$E:$E,AllPublicationData!$A:$A,'Publication Table (%)'!$B106,AllPublicationData!$B:$B,'Publication Table (%)'!$C$4,AllPublicationData!$D:$D,'Publication Table (%)'!E$7),
SUMIFS(AllPublicationData!$H:$H,AllPublicationData!$A:$A,'Publication Table (%)'!$B106,AllPublicationData!$B:$B,'Publication Table (%)'!E$7)/
SUMIFS(AllPublicationData!$E:$E,AllPublicationData!$A:$A,'Publication Table (%)'!$B106,AllPublicationData!$B:$B,'Publication Table (%)'!E$7)),
IF('Publication Table (%)'!$C$5="Operations cancelled for non-clinical/capacity reasons",
IFERROR(SUMIFS(AllPublicationData!$I:$I,AllPublicationData!$A:$A,'Publication Table (%)'!$B106,AllPublicationData!$B:$B,'Publication Table (%)'!$C$4,AllPublicationData!$D:$D,'Publication Table (%)'!E$7)/
SUMIFS(AllPublicationData!$E:$E,AllPublicationData!$A:$A,'Publication Table (%)'!$B106,AllPublicationData!$B:$B,'Publication Table (%)'!$C$4,AllPublicationData!$D:$D,'Publication Table (%)'!E$7),
SUMIFS(AllPublicationData!$I:$I,AllPublicationData!$A:$A,'Publication Table (%)'!$B106,AllPublicationData!$B:$B,'Publication Table (%)'!E$7)/
SUMIFS(AllPublicationData!$E:$E,AllPublicationData!$A:$A,'Publication Table (%)'!$B106,AllPublicationData!$B:$B,'Publication Table (%)'!E$7)),
IF('Publication Table (%)'!$C$5="Cancellations for other reasons",
IFERROR(SUMIFS(AllPublicationData!$J:$J,AllPublicationData!$A:$A,'Publication Table (%)'!$B106,AllPublicationData!$B:$B,'Publication Table (%)'!$C$4,AllPublicationData!$D:$D,'Publication Table (%)'!E$7)/
SUMIFS(AllPublicationData!$E:$E,AllPublicationData!$A:$A,'Publication Table (%)'!$B106,AllPublicationData!$B:$B,'Publication Table (%)'!$C$4,AllPublicationData!$D:$D,'Publication Table (%)'!E$7),
SUMIFS(AllPublicationData!$J:$J,AllPublicationData!$A:$A,'Publication Table (%)'!$B106,AllPublicationData!$B:$B,'Publication Table (%)'!E$7)/
SUMIFS(AllPublicationData!$E:$E,AllPublicationData!$A:$A,'Publication Table (%)'!$B106,AllPublicationData!$B:$B,'Publication Table (%)'!E$7)))))))</f>
        <v>4.9597855227882036E-2</v>
      </c>
      <c r="F106" s="96">
        <f>IF('Publication Table (%)'!$C$5="All Cancelled Operations",
IFERROR(SUMIFS(AllPublicationData!$F:$F,AllPublicationData!$A:$A,'Publication Table (%)'!$B106,AllPublicationData!$B:$B,'Publication Table (%)'!$C$4,AllPublicationData!$D:$D,'Publication Table (%)'!F$7)/
SUMIFS(AllPublicationData!$E:$E,AllPublicationData!$A:$A,'Publication Table (%)'!$B106,AllPublicationData!$B:$B,'Publication Table (%)'!$C$4,AllPublicationData!$D:$D,'Publication Table (%)'!F$7),
SUMIFS(AllPublicationData!$F:$F,AllPublicationData!$A:$A,'Publication Table (%)'!$B106,AllPublicationData!$B:$B,'Publication Table (%)'!F$7)/
SUMIFS(AllPublicationData!$E:$E,AllPublicationData!$A:$A,'Publication Table (%)'!$B106,AllPublicationData!$B:$B,'Publication Table (%)'!F$7)),
IF('Publication Table (%)'!$C$5="Operations cancelled by patient",
IFERROR(SUMIFS(AllPublicationData!$G:$G,AllPublicationData!$A:$A,'Publication Table (%)'!$B106,AllPublicationData!$B:$B,'Publication Table (%)'!$C$4,AllPublicationData!$D:$D,'Publication Table (%)'!F$7)/
SUMIFS(AllPublicationData!$E:$E,AllPublicationData!$A:$A,'Publication Table (%)'!$B106,AllPublicationData!$B:$B,'Publication Table (%)'!$C$4,AllPublicationData!$D:$D,'Publication Table (%)'!F$7),
SUMIFS(AllPublicationData!$G:$G,AllPublicationData!$A:$A,'Publication Table (%)'!$B106,AllPublicationData!$B:$B,'Publication Table (%)'!F$7)/
SUMIFS(AllPublicationData!$E:$E,AllPublicationData!$A:$A,'Publication Table (%)'!$B106,AllPublicationData!$B:$B,'Publication Table (%)'!F$7)),
IF('Publication Table (%)'!$C$5="Operations cancelled for clinical reasons",
IFERROR(SUMIFS(AllPublicationData!$H:$H,AllPublicationData!$A:$A,'Publication Table (%)'!$B106,AllPublicationData!$B:$B,'Publication Table (%)'!$C$4,AllPublicationData!$D:$D,'Publication Table (%)'!F$7)/
SUMIFS(AllPublicationData!$E:$E,AllPublicationData!$A:$A,'Publication Table (%)'!$B106,AllPublicationData!$B:$B,'Publication Table (%)'!$C$4,AllPublicationData!$D:$D,'Publication Table (%)'!F$7),
SUMIFS(AllPublicationData!$H:$H,AllPublicationData!$A:$A,'Publication Table (%)'!$B106,AllPublicationData!$B:$B,'Publication Table (%)'!F$7)/
SUMIFS(AllPublicationData!$E:$E,AllPublicationData!$A:$A,'Publication Table (%)'!$B106,AllPublicationData!$B:$B,'Publication Table (%)'!F$7)),
IF('Publication Table (%)'!$C$5="Operations cancelled for non-clinical/capacity reasons",
IFERROR(SUMIFS(AllPublicationData!$I:$I,AllPublicationData!$A:$A,'Publication Table (%)'!$B106,AllPublicationData!$B:$B,'Publication Table (%)'!$C$4,AllPublicationData!$D:$D,'Publication Table (%)'!F$7)/
SUMIFS(AllPublicationData!$E:$E,AllPublicationData!$A:$A,'Publication Table (%)'!$B106,AllPublicationData!$B:$B,'Publication Table (%)'!$C$4,AllPublicationData!$D:$D,'Publication Table (%)'!F$7),
SUMIFS(AllPublicationData!$I:$I,AllPublicationData!$A:$A,'Publication Table (%)'!$B106,AllPublicationData!$B:$B,'Publication Table (%)'!F$7)/
SUMIFS(AllPublicationData!$E:$E,AllPublicationData!$A:$A,'Publication Table (%)'!$B106,AllPublicationData!$B:$B,'Publication Table (%)'!F$7)),
IF('Publication Table (%)'!$C$5="Cancellations for other reasons",
IFERROR(SUMIFS(AllPublicationData!$J:$J,AllPublicationData!$A:$A,'Publication Table (%)'!$B106,AllPublicationData!$B:$B,'Publication Table (%)'!$C$4,AllPublicationData!$D:$D,'Publication Table (%)'!F$7)/
SUMIFS(AllPublicationData!$E:$E,AllPublicationData!$A:$A,'Publication Table (%)'!$B106,AllPublicationData!$B:$B,'Publication Table (%)'!$C$4,AllPublicationData!$D:$D,'Publication Table (%)'!F$7),
SUMIFS(AllPublicationData!$J:$J,AllPublicationData!$A:$A,'Publication Table (%)'!$B106,AllPublicationData!$B:$B,'Publication Table (%)'!F$7)/
SUMIFS(AllPublicationData!$E:$E,AllPublicationData!$A:$A,'Publication Table (%)'!$B106,AllPublicationData!$B:$B,'Publication Table (%)'!F$7)))))))</f>
        <v>9.9905749293119697E-2</v>
      </c>
      <c r="G106" s="96">
        <f>IF('Publication Table (%)'!$C$5="All Cancelled Operations",
IFERROR(SUMIFS(AllPublicationData!$F:$F,AllPublicationData!$A:$A,'Publication Table (%)'!$B106,AllPublicationData!$B:$B,'Publication Table (%)'!$C$4,AllPublicationData!$D:$D,'Publication Table (%)'!G$7)/
SUMIFS(AllPublicationData!$E:$E,AllPublicationData!$A:$A,'Publication Table (%)'!$B106,AllPublicationData!$B:$B,'Publication Table (%)'!$C$4,AllPublicationData!$D:$D,'Publication Table (%)'!G$7),
SUMIFS(AllPublicationData!$F:$F,AllPublicationData!$A:$A,'Publication Table (%)'!$B106,AllPublicationData!$B:$B,'Publication Table (%)'!G$7)/
SUMIFS(AllPublicationData!$E:$E,AllPublicationData!$A:$A,'Publication Table (%)'!$B106,AllPublicationData!$B:$B,'Publication Table (%)'!G$7)),
IF('Publication Table (%)'!$C$5="Operations cancelled by patient",
IFERROR(SUMIFS(AllPublicationData!$G:$G,AllPublicationData!$A:$A,'Publication Table (%)'!$B106,AllPublicationData!$B:$B,'Publication Table (%)'!$C$4,AllPublicationData!$D:$D,'Publication Table (%)'!G$7)/
SUMIFS(AllPublicationData!$E:$E,AllPublicationData!$A:$A,'Publication Table (%)'!$B106,AllPublicationData!$B:$B,'Publication Table (%)'!$C$4,AllPublicationData!$D:$D,'Publication Table (%)'!G$7),
SUMIFS(AllPublicationData!$G:$G,AllPublicationData!$A:$A,'Publication Table (%)'!$B106,AllPublicationData!$B:$B,'Publication Table (%)'!G$7)/
SUMIFS(AllPublicationData!$E:$E,AllPublicationData!$A:$A,'Publication Table (%)'!$B106,AllPublicationData!$B:$B,'Publication Table (%)'!G$7)),
IF('Publication Table (%)'!$C$5="Operations cancelled for clinical reasons",
IFERROR(SUMIFS(AllPublicationData!$H:$H,AllPublicationData!$A:$A,'Publication Table (%)'!$B106,AllPublicationData!$B:$B,'Publication Table (%)'!$C$4,AllPublicationData!$D:$D,'Publication Table (%)'!G$7)/
SUMIFS(AllPublicationData!$E:$E,AllPublicationData!$A:$A,'Publication Table (%)'!$B106,AllPublicationData!$B:$B,'Publication Table (%)'!$C$4,AllPublicationData!$D:$D,'Publication Table (%)'!G$7),
SUMIFS(AllPublicationData!$H:$H,AllPublicationData!$A:$A,'Publication Table (%)'!$B106,AllPublicationData!$B:$B,'Publication Table (%)'!G$7)/
SUMIFS(AllPublicationData!$E:$E,AllPublicationData!$A:$A,'Publication Table (%)'!$B106,AllPublicationData!$B:$B,'Publication Table (%)'!G$7)),
IF('Publication Table (%)'!$C$5="Operations cancelled for non-clinical/capacity reasons",
IFERROR(SUMIFS(AllPublicationData!$I:$I,AllPublicationData!$A:$A,'Publication Table (%)'!$B106,AllPublicationData!$B:$B,'Publication Table (%)'!$C$4,AllPublicationData!$D:$D,'Publication Table (%)'!G$7)/
SUMIFS(AllPublicationData!$E:$E,AllPublicationData!$A:$A,'Publication Table (%)'!$B106,AllPublicationData!$B:$B,'Publication Table (%)'!$C$4,AllPublicationData!$D:$D,'Publication Table (%)'!G$7),
SUMIFS(AllPublicationData!$I:$I,AllPublicationData!$A:$A,'Publication Table (%)'!$B106,AllPublicationData!$B:$B,'Publication Table (%)'!G$7)/
SUMIFS(AllPublicationData!$E:$E,AllPublicationData!$A:$A,'Publication Table (%)'!$B106,AllPublicationData!$B:$B,'Publication Table (%)'!G$7)),
IF('Publication Table (%)'!$C$5="Cancellations for other reasons",
IFERROR(SUMIFS(AllPublicationData!$J:$J,AllPublicationData!$A:$A,'Publication Table (%)'!$B106,AllPublicationData!$B:$B,'Publication Table (%)'!$C$4,AllPublicationData!$D:$D,'Publication Table (%)'!G$7)/
SUMIFS(AllPublicationData!$E:$E,AllPublicationData!$A:$A,'Publication Table (%)'!$B106,AllPublicationData!$B:$B,'Publication Table (%)'!$C$4,AllPublicationData!$D:$D,'Publication Table (%)'!G$7),
SUMIFS(AllPublicationData!$J:$J,AllPublicationData!$A:$A,'Publication Table (%)'!$B106,AllPublicationData!$B:$B,'Publication Table (%)'!G$7)/
SUMIFS(AllPublicationData!$E:$E,AllPublicationData!$A:$A,'Publication Table (%)'!$B106,AllPublicationData!$B:$B,'Publication Table (%)'!G$7)))))))</f>
        <v>8.4745762711864403E-2</v>
      </c>
      <c r="H106" s="96">
        <f>IF('Publication Table (%)'!$C$5="All Cancelled Operations",
IFERROR(SUMIFS(AllPublicationData!$F:$F,AllPublicationData!$A:$A,'Publication Table (%)'!$B106,AllPublicationData!$B:$B,'Publication Table (%)'!$C$4,AllPublicationData!$D:$D,'Publication Table (%)'!H$7)/
SUMIFS(AllPublicationData!$E:$E,AllPublicationData!$A:$A,'Publication Table (%)'!$B106,AllPublicationData!$B:$B,'Publication Table (%)'!$C$4,AllPublicationData!$D:$D,'Publication Table (%)'!H$7),
SUMIFS(AllPublicationData!$F:$F,AllPublicationData!$A:$A,'Publication Table (%)'!$B106,AllPublicationData!$B:$B,'Publication Table (%)'!H$7)/
SUMIFS(AllPublicationData!$E:$E,AllPublicationData!$A:$A,'Publication Table (%)'!$B106,AllPublicationData!$B:$B,'Publication Table (%)'!H$7)),
IF('Publication Table (%)'!$C$5="Operations cancelled by patient",
IFERROR(SUMIFS(AllPublicationData!$G:$G,AllPublicationData!$A:$A,'Publication Table (%)'!$B106,AllPublicationData!$B:$B,'Publication Table (%)'!$C$4,AllPublicationData!$D:$D,'Publication Table (%)'!H$7)/
SUMIFS(AllPublicationData!$E:$E,AllPublicationData!$A:$A,'Publication Table (%)'!$B106,AllPublicationData!$B:$B,'Publication Table (%)'!$C$4,AllPublicationData!$D:$D,'Publication Table (%)'!H$7),
SUMIFS(AllPublicationData!$G:$G,AllPublicationData!$A:$A,'Publication Table (%)'!$B106,AllPublicationData!$B:$B,'Publication Table (%)'!H$7)/
SUMIFS(AllPublicationData!$E:$E,AllPublicationData!$A:$A,'Publication Table (%)'!$B106,AllPublicationData!$B:$B,'Publication Table (%)'!H$7)),
IF('Publication Table (%)'!$C$5="Operations cancelled for clinical reasons",
IFERROR(SUMIFS(AllPublicationData!$H:$H,AllPublicationData!$A:$A,'Publication Table (%)'!$B106,AllPublicationData!$B:$B,'Publication Table (%)'!$C$4,AllPublicationData!$D:$D,'Publication Table (%)'!H$7)/
SUMIFS(AllPublicationData!$E:$E,AllPublicationData!$A:$A,'Publication Table (%)'!$B106,AllPublicationData!$B:$B,'Publication Table (%)'!$C$4,AllPublicationData!$D:$D,'Publication Table (%)'!H$7),
SUMIFS(AllPublicationData!$H:$H,AllPublicationData!$A:$A,'Publication Table (%)'!$B106,AllPublicationData!$B:$B,'Publication Table (%)'!H$7)/
SUMIFS(AllPublicationData!$E:$E,AllPublicationData!$A:$A,'Publication Table (%)'!$B106,AllPublicationData!$B:$B,'Publication Table (%)'!H$7)),
IF('Publication Table (%)'!$C$5="Operations cancelled for non-clinical/capacity reasons",
IFERROR(SUMIFS(AllPublicationData!$I:$I,AllPublicationData!$A:$A,'Publication Table (%)'!$B106,AllPublicationData!$B:$B,'Publication Table (%)'!$C$4,AllPublicationData!$D:$D,'Publication Table (%)'!H$7)/
SUMIFS(AllPublicationData!$E:$E,AllPublicationData!$A:$A,'Publication Table (%)'!$B106,AllPublicationData!$B:$B,'Publication Table (%)'!$C$4,AllPublicationData!$D:$D,'Publication Table (%)'!H$7),
SUMIFS(AllPublicationData!$I:$I,AllPublicationData!$A:$A,'Publication Table (%)'!$B106,AllPublicationData!$B:$B,'Publication Table (%)'!H$7)/
SUMIFS(AllPublicationData!$E:$E,AllPublicationData!$A:$A,'Publication Table (%)'!$B106,AllPublicationData!$B:$B,'Publication Table (%)'!H$7)),
IF('Publication Table (%)'!$C$5="Cancellations for other reasons",
IFERROR(SUMIFS(AllPublicationData!$J:$J,AllPublicationData!$A:$A,'Publication Table (%)'!$B106,AllPublicationData!$B:$B,'Publication Table (%)'!$C$4,AllPublicationData!$D:$D,'Publication Table (%)'!H$7)/
SUMIFS(AllPublicationData!$E:$E,AllPublicationData!$A:$A,'Publication Table (%)'!$B106,AllPublicationData!$B:$B,'Publication Table (%)'!$C$4,AllPublicationData!$D:$D,'Publication Table (%)'!H$7),
SUMIFS(AllPublicationData!$J:$J,AllPublicationData!$A:$A,'Publication Table (%)'!$B106,AllPublicationData!$B:$B,'Publication Table (%)'!H$7)/
SUMIFS(AllPublicationData!$E:$E,AllPublicationData!$A:$A,'Publication Table (%)'!$B106,AllPublicationData!$B:$B,'Publication Table (%)'!H$7)))))))</f>
        <v>0.10178117048346055</v>
      </c>
      <c r="I106" s="96">
        <f>IF('Publication Table (%)'!$C$5="All Cancelled Operations",
IFERROR(SUMIFS(AllPublicationData!$F:$F,AllPublicationData!$A:$A,'Publication Table (%)'!$B106,AllPublicationData!$B:$B,'Publication Table (%)'!$C$4,AllPublicationData!$D:$D,'Publication Table (%)'!I$7)/
SUMIFS(AllPublicationData!$E:$E,AllPublicationData!$A:$A,'Publication Table (%)'!$B106,AllPublicationData!$B:$B,'Publication Table (%)'!$C$4,AllPublicationData!$D:$D,'Publication Table (%)'!I$7),
SUMIFS(AllPublicationData!$F:$F,AllPublicationData!$A:$A,'Publication Table (%)'!$B106,AllPublicationData!$B:$B,'Publication Table (%)'!I$7)/
SUMIFS(AllPublicationData!$E:$E,AllPublicationData!$A:$A,'Publication Table (%)'!$B106,AllPublicationData!$B:$B,'Publication Table (%)'!I$7)),
IF('Publication Table (%)'!$C$5="Operations cancelled by patient",
IFERROR(SUMIFS(AllPublicationData!$G:$G,AllPublicationData!$A:$A,'Publication Table (%)'!$B106,AllPublicationData!$B:$B,'Publication Table (%)'!$C$4,AllPublicationData!$D:$D,'Publication Table (%)'!I$7)/
SUMIFS(AllPublicationData!$E:$E,AllPublicationData!$A:$A,'Publication Table (%)'!$B106,AllPublicationData!$B:$B,'Publication Table (%)'!$C$4,AllPublicationData!$D:$D,'Publication Table (%)'!I$7),
SUMIFS(AllPublicationData!$G:$G,AllPublicationData!$A:$A,'Publication Table (%)'!$B106,AllPublicationData!$B:$B,'Publication Table (%)'!I$7)/
SUMIFS(AllPublicationData!$E:$E,AllPublicationData!$A:$A,'Publication Table (%)'!$B106,AllPublicationData!$B:$B,'Publication Table (%)'!I$7)),
IF('Publication Table (%)'!$C$5="Operations cancelled for clinical reasons",
IFERROR(SUMIFS(AllPublicationData!$H:$H,AllPublicationData!$A:$A,'Publication Table (%)'!$B106,AllPublicationData!$B:$B,'Publication Table (%)'!$C$4,AllPublicationData!$D:$D,'Publication Table (%)'!I$7)/
SUMIFS(AllPublicationData!$E:$E,AllPublicationData!$A:$A,'Publication Table (%)'!$B106,AllPublicationData!$B:$B,'Publication Table (%)'!$C$4,AllPublicationData!$D:$D,'Publication Table (%)'!I$7),
SUMIFS(AllPublicationData!$H:$H,AllPublicationData!$A:$A,'Publication Table (%)'!$B106,AllPublicationData!$B:$B,'Publication Table (%)'!I$7)/
SUMIFS(AllPublicationData!$E:$E,AllPublicationData!$A:$A,'Publication Table (%)'!$B106,AllPublicationData!$B:$B,'Publication Table (%)'!I$7)),
IF('Publication Table (%)'!$C$5="Operations cancelled for non-clinical/capacity reasons",
IFERROR(SUMIFS(AllPublicationData!$I:$I,AllPublicationData!$A:$A,'Publication Table (%)'!$B106,AllPublicationData!$B:$B,'Publication Table (%)'!$C$4,AllPublicationData!$D:$D,'Publication Table (%)'!I$7)/
SUMIFS(AllPublicationData!$E:$E,AllPublicationData!$A:$A,'Publication Table (%)'!$B106,AllPublicationData!$B:$B,'Publication Table (%)'!$C$4,AllPublicationData!$D:$D,'Publication Table (%)'!I$7),
SUMIFS(AllPublicationData!$I:$I,AllPublicationData!$A:$A,'Publication Table (%)'!$B106,AllPublicationData!$B:$B,'Publication Table (%)'!I$7)/
SUMIFS(AllPublicationData!$E:$E,AllPublicationData!$A:$A,'Publication Table (%)'!$B106,AllPublicationData!$B:$B,'Publication Table (%)'!I$7)),
IF('Publication Table (%)'!$C$5="Cancellations for other reasons",
IFERROR(SUMIFS(AllPublicationData!$J:$J,AllPublicationData!$A:$A,'Publication Table (%)'!$B106,AllPublicationData!$B:$B,'Publication Table (%)'!$C$4,AllPublicationData!$D:$D,'Publication Table (%)'!I$7)/
SUMIFS(AllPublicationData!$E:$E,AllPublicationData!$A:$A,'Publication Table (%)'!$B106,AllPublicationData!$B:$B,'Publication Table (%)'!$C$4,AllPublicationData!$D:$D,'Publication Table (%)'!I$7),
SUMIFS(AllPublicationData!$J:$J,AllPublicationData!$A:$A,'Publication Table (%)'!$B106,AllPublicationData!$B:$B,'Publication Table (%)'!I$7)/
SUMIFS(AllPublicationData!$E:$E,AllPublicationData!$A:$A,'Publication Table (%)'!$B106,AllPublicationData!$B:$B,'Publication Table (%)'!I$7)))))))</f>
        <v>8.0541237113402067E-2</v>
      </c>
      <c r="J106" s="96">
        <f>IF('Publication Table (%)'!$C$5="All Cancelled Operations",
IFERROR(SUMIFS(AllPublicationData!$F:$F,AllPublicationData!$A:$A,'Publication Table (%)'!$B106,AllPublicationData!$B:$B,'Publication Table (%)'!$C$4,AllPublicationData!$D:$D,'Publication Table (%)'!J$7)/
SUMIFS(AllPublicationData!$E:$E,AllPublicationData!$A:$A,'Publication Table (%)'!$B106,AllPublicationData!$B:$B,'Publication Table (%)'!$C$4,AllPublicationData!$D:$D,'Publication Table (%)'!J$7),
SUMIFS(AllPublicationData!$F:$F,AllPublicationData!$A:$A,'Publication Table (%)'!$B106,AllPublicationData!$B:$B,'Publication Table (%)'!J$7)/
SUMIFS(AllPublicationData!$E:$E,AllPublicationData!$A:$A,'Publication Table (%)'!$B106,AllPublicationData!$B:$B,'Publication Table (%)'!J$7)),
IF('Publication Table (%)'!$C$5="Operations cancelled by patient",
IFERROR(SUMIFS(AllPublicationData!$G:$G,AllPublicationData!$A:$A,'Publication Table (%)'!$B106,AllPublicationData!$B:$B,'Publication Table (%)'!$C$4,AllPublicationData!$D:$D,'Publication Table (%)'!J$7)/
SUMIFS(AllPublicationData!$E:$E,AllPublicationData!$A:$A,'Publication Table (%)'!$B106,AllPublicationData!$B:$B,'Publication Table (%)'!$C$4,AllPublicationData!$D:$D,'Publication Table (%)'!J$7),
SUMIFS(AllPublicationData!$G:$G,AllPublicationData!$A:$A,'Publication Table (%)'!$B106,AllPublicationData!$B:$B,'Publication Table (%)'!J$7)/
SUMIFS(AllPublicationData!$E:$E,AllPublicationData!$A:$A,'Publication Table (%)'!$B106,AllPublicationData!$B:$B,'Publication Table (%)'!J$7)),
IF('Publication Table (%)'!$C$5="Operations cancelled for clinical reasons",
IFERROR(SUMIFS(AllPublicationData!$H:$H,AllPublicationData!$A:$A,'Publication Table (%)'!$B106,AllPublicationData!$B:$B,'Publication Table (%)'!$C$4,AllPublicationData!$D:$D,'Publication Table (%)'!J$7)/
SUMIFS(AllPublicationData!$E:$E,AllPublicationData!$A:$A,'Publication Table (%)'!$B106,AllPublicationData!$B:$B,'Publication Table (%)'!$C$4,AllPublicationData!$D:$D,'Publication Table (%)'!J$7),
SUMIFS(AllPublicationData!$H:$H,AllPublicationData!$A:$A,'Publication Table (%)'!$B106,AllPublicationData!$B:$B,'Publication Table (%)'!J$7)/
SUMIFS(AllPublicationData!$E:$E,AllPublicationData!$A:$A,'Publication Table (%)'!$B106,AllPublicationData!$B:$B,'Publication Table (%)'!J$7)),
IF('Publication Table (%)'!$C$5="Operations cancelled for non-clinical/capacity reasons",
IFERROR(SUMIFS(AllPublicationData!$I:$I,AllPublicationData!$A:$A,'Publication Table (%)'!$B106,AllPublicationData!$B:$B,'Publication Table (%)'!$C$4,AllPublicationData!$D:$D,'Publication Table (%)'!J$7)/
SUMIFS(AllPublicationData!$E:$E,AllPublicationData!$A:$A,'Publication Table (%)'!$B106,AllPublicationData!$B:$B,'Publication Table (%)'!$C$4,AllPublicationData!$D:$D,'Publication Table (%)'!J$7),
SUMIFS(AllPublicationData!$I:$I,AllPublicationData!$A:$A,'Publication Table (%)'!$B106,AllPublicationData!$B:$B,'Publication Table (%)'!J$7)/
SUMIFS(AllPublicationData!$E:$E,AllPublicationData!$A:$A,'Publication Table (%)'!$B106,AllPublicationData!$B:$B,'Publication Table (%)'!J$7)),
IF('Publication Table (%)'!$C$5="Cancellations for other reasons",
IFERROR(SUMIFS(AllPublicationData!$J:$J,AllPublicationData!$A:$A,'Publication Table (%)'!$B106,AllPublicationData!$B:$B,'Publication Table (%)'!$C$4,AllPublicationData!$D:$D,'Publication Table (%)'!J$7)/
SUMIFS(AllPublicationData!$E:$E,AllPublicationData!$A:$A,'Publication Table (%)'!$B106,AllPublicationData!$B:$B,'Publication Table (%)'!$C$4,AllPublicationData!$D:$D,'Publication Table (%)'!J$7),
SUMIFS(AllPublicationData!$J:$J,AllPublicationData!$A:$A,'Publication Table (%)'!$B106,AllPublicationData!$B:$B,'Publication Table (%)'!J$7)/
SUMIFS(AllPublicationData!$E:$E,AllPublicationData!$A:$A,'Publication Table (%)'!$B106,AllPublicationData!$B:$B,'Publication Table (%)'!J$7)))))))</f>
        <v>8.4581497797356825E-2</v>
      </c>
      <c r="K106" s="96">
        <f>IF('Publication Table (%)'!$C$5="All Cancelled Operations",
IFERROR(SUMIFS(AllPublicationData!$F:$F,AllPublicationData!$A:$A,'Publication Table (%)'!$B106,AllPublicationData!$B:$B,'Publication Table (%)'!$C$4,AllPublicationData!$D:$D,'Publication Table (%)'!K$7)/
SUMIFS(AllPublicationData!$E:$E,AllPublicationData!$A:$A,'Publication Table (%)'!$B106,AllPublicationData!$B:$B,'Publication Table (%)'!$C$4,AllPublicationData!$D:$D,'Publication Table (%)'!K$7),
SUMIFS(AllPublicationData!$F:$F,AllPublicationData!$A:$A,'Publication Table (%)'!$B106,AllPublicationData!$B:$B,'Publication Table (%)'!K$7)/
SUMIFS(AllPublicationData!$E:$E,AllPublicationData!$A:$A,'Publication Table (%)'!$B106,AllPublicationData!$B:$B,'Publication Table (%)'!K$7)),
IF('Publication Table (%)'!$C$5="Operations cancelled by patient",
IFERROR(SUMIFS(AllPublicationData!$G:$G,AllPublicationData!$A:$A,'Publication Table (%)'!$B106,AllPublicationData!$B:$B,'Publication Table (%)'!$C$4,AllPublicationData!$D:$D,'Publication Table (%)'!K$7)/
SUMIFS(AllPublicationData!$E:$E,AllPublicationData!$A:$A,'Publication Table (%)'!$B106,AllPublicationData!$B:$B,'Publication Table (%)'!$C$4,AllPublicationData!$D:$D,'Publication Table (%)'!K$7),
SUMIFS(AllPublicationData!$G:$G,AllPublicationData!$A:$A,'Publication Table (%)'!$B106,AllPublicationData!$B:$B,'Publication Table (%)'!K$7)/
SUMIFS(AllPublicationData!$E:$E,AllPublicationData!$A:$A,'Publication Table (%)'!$B106,AllPublicationData!$B:$B,'Publication Table (%)'!K$7)),
IF('Publication Table (%)'!$C$5="Operations cancelled for clinical reasons",
IFERROR(SUMIFS(AllPublicationData!$H:$H,AllPublicationData!$A:$A,'Publication Table (%)'!$B106,AllPublicationData!$B:$B,'Publication Table (%)'!$C$4,AllPublicationData!$D:$D,'Publication Table (%)'!K$7)/
SUMIFS(AllPublicationData!$E:$E,AllPublicationData!$A:$A,'Publication Table (%)'!$B106,AllPublicationData!$B:$B,'Publication Table (%)'!$C$4,AllPublicationData!$D:$D,'Publication Table (%)'!K$7),
SUMIFS(AllPublicationData!$H:$H,AllPublicationData!$A:$A,'Publication Table (%)'!$B106,AllPublicationData!$B:$B,'Publication Table (%)'!K$7)/
SUMIFS(AllPublicationData!$E:$E,AllPublicationData!$A:$A,'Publication Table (%)'!$B106,AllPublicationData!$B:$B,'Publication Table (%)'!K$7)),
IF('Publication Table (%)'!$C$5="Operations cancelled for non-clinical/capacity reasons",
IFERROR(SUMIFS(AllPublicationData!$I:$I,AllPublicationData!$A:$A,'Publication Table (%)'!$B106,AllPublicationData!$B:$B,'Publication Table (%)'!$C$4,AllPublicationData!$D:$D,'Publication Table (%)'!K$7)/
SUMIFS(AllPublicationData!$E:$E,AllPublicationData!$A:$A,'Publication Table (%)'!$B106,AllPublicationData!$B:$B,'Publication Table (%)'!$C$4,AllPublicationData!$D:$D,'Publication Table (%)'!K$7),
SUMIFS(AllPublicationData!$I:$I,AllPublicationData!$A:$A,'Publication Table (%)'!$B106,AllPublicationData!$B:$B,'Publication Table (%)'!K$7)/
SUMIFS(AllPublicationData!$E:$E,AllPublicationData!$A:$A,'Publication Table (%)'!$B106,AllPublicationData!$B:$B,'Publication Table (%)'!K$7)),
IF('Publication Table (%)'!$C$5="Cancellations for other reasons",
IFERROR(SUMIFS(AllPublicationData!$J:$J,AllPublicationData!$A:$A,'Publication Table (%)'!$B106,AllPublicationData!$B:$B,'Publication Table (%)'!$C$4,AllPublicationData!$D:$D,'Publication Table (%)'!K$7)/
SUMIFS(AllPublicationData!$E:$E,AllPublicationData!$A:$A,'Publication Table (%)'!$B106,AllPublicationData!$B:$B,'Publication Table (%)'!$C$4,AllPublicationData!$D:$D,'Publication Table (%)'!K$7),
SUMIFS(AllPublicationData!$J:$J,AllPublicationData!$A:$A,'Publication Table (%)'!$B106,AllPublicationData!$B:$B,'Publication Table (%)'!K$7)/
SUMIFS(AllPublicationData!$E:$E,AllPublicationData!$A:$A,'Publication Table (%)'!$B106,AllPublicationData!$B:$B,'Publication Table (%)'!K$7)))))))</f>
        <v>9.2540661805945043E-2</v>
      </c>
      <c r="L106" s="96">
        <f>IF('Publication Table (%)'!$C$5="All Cancelled Operations",
IFERROR(SUMIFS(AllPublicationData!$F:$F,AllPublicationData!$A:$A,'Publication Table (%)'!$B106,AllPublicationData!$B:$B,'Publication Table (%)'!$C$4,AllPublicationData!$D:$D,'Publication Table (%)'!L$7)/
SUMIFS(AllPublicationData!$E:$E,AllPublicationData!$A:$A,'Publication Table (%)'!$B106,AllPublicationData!$B:$B,'Publication Table (%)'!$C$4,AllPublicationData!$D:$D,'Publication Table (%)'!L$7),
SUMIFS(AllPublicationData!$F:$F,AllPublicationData!$A:$A,'Publication Table (%)'!$B106,AllPublicationData!$B:$B,'Publication Table (%)'!L$7)/
SUMIFS(AllPublicationData!$E:$E,AllPublicationData!$A:$A,'Publication Table (%)'!$B106,AllPublicationData!$B:$B,'Publication Table (%)'!L$7)),
IF('Publication Table (%)'!$C$5="Operations cancelled by patient",
IFERROR(SUMIFS(AllPublicationData!$G:$G,AllPublicationData!$A:$A,'Publication Table (%)'!$B106,AllPublicationData!$B:$B,'Publication Table (%)'!$C$4,AllPublicationData!$D:$D,'Publication Table (%)'!L$7)/
SUMIFS(AllPublicationData!$E:$E,AllPublicationData!$A:$A,'Publication Table (%)'!$B106,AllPublicationData!$B:$B,'Publication Table (%)'!$C$4,AllPublicationData!$D:$D,'Publication Table (%)'!L$7),
SUMIFS(AllPublicationData!$G:$G,AllPublicationData!$A:$A,'Publication Table (%)'!$B106,AllPublicationData!$B:$B,'Publication Table (%)'!L$7)/
SUMIFS(AllPublicationData!$E:$E,AllPublicationData!$A:$A,'Publication Table (%)'!$B106,AllPublicationData!$B:$B,'Publication Table (%)'!L$7)),
IF('Publication Table (%)'!$C$5="Operations cancelled for clinical reasons",
IFERROR(SUMIFS(AllPublicationData!$H:$H,AllPublicationData!$A:$A,'Publication Table (%)'!$B106,AllPublicationData!$B:$B,'Publication Table (%)'!$C$4,AllPublicationData!$D:$D,'Publication Table (%)'!L$7)/
SUMIFS(AllPublicationData!$E:$E,AllPublicationData!$A:$A,'Publication Table (%)'!$B106,AllPublicationData!$B:$B,'Publication Table (%)'!$C$4,AllPublicationData!$D:$D,'Publication Table (%)'!L$7),
SUMIFS(AllPublicationData!$H:$H,AllPublicationData!$A:$A,'Publication Table (%)'!$B106,AllPublicationData!$B:$B,'Publication Table (%)'!L$7)/
SUMIFS(AllPublicationData!$E:$E,AllPublicationData!$A:$A,'Publication Table (%)'!$B106,AllPublicationData!$B:$B,'Publication Table (%)'!L$7)),
IF('Publication Table (%)'!$C$5="Operations cancelled for non-clinical/capacity reasons",
IFERROR(SUMIFS(AllPublicationData!$I:$I,AllPublicationData!$A:$A,'Publication Table (%)'!$B106,AllPublicationData!$B:$B,'Publication Table (%)'!$C$4,AllPublicationData!$D:$D,'Publication Table (%)'!L$7)/
SUMIFS(AllPublicationData!$E:$E,AllPublicationData!$A:$A,'Publication Table (%)'!$B106,AllPublicationData!$B:$B,'Publication Table (%)'!$C$4,AllPublicationData!$D:$D,'Publication Table (%)'!L$7),
SUMIFS(AllPublicationData!$I:$I,AllPublicationData!$A:$A,'Publication Table (%)'!$B106,AllPublicationData!$B:$B,'Publication Table (%)'!L$7)/
SUMIFS(AllPublicationData!$E:$E,AllPublicationData!$A:$A,'Publication Table (%)'!$B106,AllPublicationData!$B:$B,'Publication Table (%)'!L$7)),
IF('Publication Table (%)'!$C$5="Cancellations for other reasons",
IFERROR(SUMIFS(AllPublicationData!$J:$J,AllPublicationData!$A:$A,'Publication Table (%)'!$B106,AllPublicationData!$B:$B,'Publication Table (%)'!$C$4,AllPublicationData!$D:$D,'Publication Table (%)'!L$7)/
SUMIFS(AllPublicationData!$E:$E,AllPublicationData!$A:$A,'Publication Table (%)'!$B106,AllPublicationData!$B:$B,'Publication Table (%)'!$C$4,AllPublicationData!$D:$D,'Publication Table (%)'!L$7),
SUMIFS(AllPublicationData!$J:$J,AllPublicationData!$A:$A,'Publication Table (%)'!$B106,AllPublicationData!$B:$B,'Publication Table (%)'!L$7)/
SUMIFS(AllPublicationData!$E:$E,AllPublicationData!$A:$A,'Publication Table (%)'!$B106,AllPublicationData!$B:$B,'Publication Table (%)'!L$7)))))))</f>
        <v>9.6662216288384506E-2</v>
      </c>
      <c r="M106" s="96">
        <f>IF('Publication Table (%)'!$C$5="All Cancelled Operations",
IFERROR(SUMIFS(AllPublicationData!$F:$F,AllPublicationData!$A:$A,'Publication Table (%)'!$B106,AllPublicationData!$B:$B,'Publication Table (%)'!$C$4,AllPublicationData!$D:$D,'Publication Table (%)'!M$7)/
SUMIFS(AllPublicationData!$E:$E,AllPublicationData!$A:$A,'Publication Table (%)'!$B106,AllPublicationData!$B:$B,'Publication Table (%)'!$C$4,AllPublicationData!$D:$D,'Publication Table (%)'!M$7),
SUMIFS(AllPublicationData!$F:$F,AllPublicationData!$A:$A,'Publication Table (%)'!$B106,AllPublicationData!$B:$B,'Publication Table (%)'!M$7)/
SUMIFS(AllPublicationData!$E:$E,AllPublicationData!$A:$A,'Publication Table (%)'!$B106,AllPublicationData!$B:$B,'Publication Table (%)'!M$7)),
IF('Publication Table (%)'!$C$5="Operations cancelled by patient",
IFERROR(SUMIFS(AllPublicationData!$G:$G,AllPublicationData!$A:$A,'Publication Table (%)'!$B106,AllPublicationData!$B:$B,'Publication Table (%)'!$C$4,AllPublicationData!$D:$D,'Publication Table (%)'!M$7)/
SUMIFS(AllPublicationData!$E:$E,AllPublicationData!$A:$A,'Publication Table (%)'!$B106,AllPublicationData!$B:$B,'Publication Table (%)'!$C$4,AllPublicationData!$D:$D,'Publication Table (%)'!M$7),
SUMIFS(AllPublicationData!$G:$G,AllPublicationData!$A:$A,'Publication Table (%)'!$B106,AllPublicationData!$B:$B,'Publication Table (%)'!M$7)/
SUMIFS(AllPublicationData!$E:$E,AllPublicationData!$A:$A,'Publication Table (%)'!$B106,AllPublicationData!$B:$B,'Publication Table (%)'!M$7)),
IF('Publication Table (%)'!$C$5="Operations cancelled for clinical reasons",
IFERROR(SUMIFS(AllPublicationData!$H:$H,AllPublicationData!$A:$A,'Publication Table (%)'!$B106,AllPublicationData!$B:$B,'Publication Table (%)'!$C$4,AllPublicationData!$D:$D,'Publication Table (%)'!M$7)/
SUMIFS(AllPublicationData!$E:$E,AllPublicationData!$A:$A,'Publication Table (%)'!$B106,AllPublicationData!$B:$B,'Publication Table (%)'!$C$4,AllPublicationData!$D:$D,'Publication Table (%)'!M$7),
SUMIFS(AllPublicationData!$H:$H,AllPublicationData!$A:$A,'Publication Table (%)'!$B106,AllPublicationData!$B:$B,'Publication Table (%)'!M$7)/
SUMIFS(AllPublicationData!$E:$E,AllPublicationData!$A:$A,'Publication Table (%)'!$B106,AllPublicationData!$B:$B,'Publication Table (%)'!M$7)),
IF('Publication Table (%)'!$C$5="Operations cancelled for non-clinical/capacity reasons",
IFERROR(SUMIFS(AllPublicationData!$I:$I,AllPublicationData!$A:$A,'Publication Table (%)'!$B106,AllPublicationData!$B:$B,'Publication Table (%)'!$C$4,AllPublicationData!$D:$D,'Publication Table (%)'!M$7)/
SUMIFS(AllPublicationData!$E:$E,AllPublicationData!$A:$A,'Publication Table (%)'!$B106,AllPublicationData!$B:$B,'Publication Table (%)'!$C$4,AllPublicationData!$D:$D,'Publication Table (%)'!M$7),
SUMIFS(AllPublicationData!$I:$I,AllPublicationData!$A:$A,'Publication Table (%)'!$B106,AllPublicationData!$B:$B,'Publication Table (%)'!M$7)/
SUMIFS(AllPublicationData!$E:$E,AllPublicationData!$A:$A,'Publication Table (%)'!$B106,AllPublicationData!$B:$B,'Publication Table (%)'!M$7)),
IF('Publication Table (%)'!$C$5="Cancellations for other reasons",
IFERROR(SUMIFS(AllPublicationData!$J:$J,AllPublicationData!$A:$A,'Publication Table (%)'!$B106,AllPublicationData!$B:$B,'Publication Table (%)'!$C$4,AllPublicationData!$D:$D,'Publication Table (%)'!M$7)/
SUMIFS(AllPublicationData!$E:$E,AllPublicationData!$A:$A,'Publication Table (%)'!$B106,AllPublicationData!$B:$B,'Publication Table (%)'!$C$4,AllPublicationData!$D:$D,'Publication Table (%)'!M$7),
SUMIFS(AllPublicationData!$J:$J,AllPublicationData!$A:$A,'Publication Table (%)'!$B106,AllPublicationData!$B:$B,'Publication Table (%)'!M$7)/
SUMIFS(AllPublicationData!$E:$E,AllPublicationData!$A:$A,'Publication Table (%)'!$B106,AllPublicationData!$B:$B,'Publication Table (%)'!M$7)))))))</f>
        <v>0.11754684838160136</v>
      </c>
      <c r="N106" s="96">
        <f>IF('Publication Table (%)'!$C$5="All Cancelled Operations",
IFERROR(SUMIFS(AllPublicationData!$F:$F,AllPublicationData!$A:$A,'Publication Table (%)'!$B106,AllPublicationData!$B:$B,'Publication Table (%)'!$C$4,AllPublicationData!$D:$D,'Publication Table (%)'!N$7)/
SUMIFS(AllPublicationData!$E:$E,AllPublicationData!$A:$A,'Publication Table (%)'!$B106,AllPublicationData!$B:$B,'Publication Table (%)'!$C$4,AllPublicationData!$D:$D,'Publication Table (%)'!N$7),
SUMIFS(AllPublicationData!$F:$F,AllPublicationData!$A:$A,'Publication Table (%)'!$B106,AllPublicationData!$B:$B,'Publication Table (%)'!N$7)/
SUMIFS(AllPublicationData!$E:$E,AllPublicationData!$A:$A,'Publication Table (%)'!$B106,AllPublicationData!$B:$B,'Publication Table (%)'!N$7)),
IF('Publication Table (%)'!$C$5="Operations cancelled by patient",
IFERROR(SUMIFS(AllPublicationData!$G:$G,AllPublicationData!$A:$A,'Publication Table (%)'!$B106,AllPublicationData!$B:$B,'Publication Table (%)'!$C$4,AllPublicationData!$D:$D,'Publication Table (%)'!N$7)/
SUMIFS(AllPublicationData!$E:$E,AllPublicationData!$A:$A,'Publication Table (%)'!$B106,AllPublicationData!$B:$B,'Publication Table (%)'!$C$4,AllPublicationData!$D:$D,'Publication Table (%)'!N$7),
SUMIFS(AllPublicationData!$G:$G,AllPublicationData!$A:$A,'Publication Table (%)'!$B106,AllPublicationData!$B:$B,'Publication Table (%)'!N$7)/
SUMIFS(AllPublicationData!$E:$E,AllPublicationData!$A:$A,'Publication Table (%)'!$B106,AllPublicationData!$B:$B,'Publication Table (%)'!N$7)),
IF('Publication Table (%)'!$C$5="Operations cancelled for clinical reasons",
IFERROR(SUMIFS(AllPublicationData!$H:$H,AllPublicationData!$A:$A,'Publication Table (%)'!$B106,AllPublicationData!$B:$B,'Publication Table (%)'!$C$4,AllPublicationData!$D:$D,'Publication Table (%)'!N$7)/
SUMIFS(AllPublicationData!$E:$E,AllPublicationData!$A:$A,'Publication Table (%)'!$B106,AllPublicationData!$B:$B,'Publication Table (%)'!$C$4,AllPublicationData!$D:$D,'Publication Table (%)'!N$7),
SUMIFS(AllPublicationData!$H:$H,AllPublicationData!$A:$A,'Publication Table (%)'!$B106,AllPublicationData!$B:$B,'Publication Table (%)'!N$7)/
SUMIFS(AllPublicationData!$E:$E,AllPublicationData!$A:$A,'Publication Table (%)'!$B106,AllPublicationData!$B:$B,'Publication Table (%)'!N$7)),
IF('Publication Table (%)'!$C$5="Operations cancelled for non-clinical/capacity reasons",
IFERROR(SUMIFS(AllPublicationData!$I:$I,AllPublicationData!$A:$A,'Publication Table (%)'!$B106,AllPublicationData!$B:$B,'Publication Table (%)'!$C$4,AllPublicationData!$D:$D,'Publication Table (%)'!N$7)/
SUMIFS(AllPublicationData!$E:$E,AllPublicationData!$A:$A,'Publication Table (%)'!$B106,AllPublicationData!$B:$B,'Publication Table (%)'!$C$4,AllPublicationData!$D:$D,'Publication Table (%)'!N$7),
SUMIFS(AllPublicationData!$I:$I,AllPublicationData!$A:$A,'Publication Table (%)'!$B106,AllPublicationData!$B:$B,'Publication Table (%)'!N$7)/
SUMIFS(AllPublicationData!$E:$E,AllPublicationData!$A:$A,'Publication Table (%)'!$B106,AllPublicationData!$B:$B,'Publication Table (%)'!N$7)),
IF('Publication Table (%)'!$C$5="Cancellations for other reasons",
IFERROR(SUMIFS(AllPublicationData!$J:$J,AllPublicationData!$A:$A,'Publication Table (%)'!$B106,AllPublicationData!$B:$B,'Publication Table (%)'!$C$4,AllPublicationData!$D:$D,'Publication Table (%)'!N$7)/
SUMIFS(AllPublicationData!$E:$E,AllPublicationData!$A:$A,'Publication Table (%)'!$B106,AllPublicationData!$B:$B,'Publication Table (%)'!$C$4,AllPublicationData!$D:$D,'Publication Table (%)'!N$7),
SUMIFS(AllPublicationData!$J:$J,AllPublicationData!$A:$A,'Publication Table (%)'!$B106,AllPublicationData!$B:$B,'Publication Table (%)'!N$7)/
SUMIFS(AllPublicationData!$E:$E,AllPublicationData!$A:$A,'Publication Table (%)'!$B106,AllPublicationData!$B:$B,'Publication Table (%)'!N$7)))))))</f>
        <v>8.9693154996066088E-2</v>
      </c>
      <c r="O106" s="96">
        <f>IF('Publication Table (%)'!$C$5="All Cancelled Operations",
IFERROR(SUMIFS(AllPublicationData!$F:$F,AllPublicationData!$A:$A,'Publication Table (%)'!$B106,AllPublicationData!$B:$B,'Publication Table (%)'!$C$4,AllPublicationData!$D:$D,'Publication Table (%)'!O$7)/
SUMIFS(AllPublicationData!$E:$E,AllPublicationData!$A:$A,'Publication Table (%)'!$B106,AllPublicationData!$B:$B,'Publication Table (%)'!$C$4,AllPublicationData!$D:$D,'Publication Table (%)'!O$7),
SUMIFS(AllPublicationData!$F:$F,AllPublicationData!$A:$A,'Publication Table (%)'!$B106,AllPublicationData!$B:$B,'Publication Table (%)'!O$7)/
SUMIFS(AllPublicationData!$E:$E,AllPublicationData!$A:$A,'Publication Table (%)'!$B106,AllPublicationData!$B:$B,'Publication Table (%)'!O$7)),
IF('Publication Table (%)'!$C$5="Operations cancelled by patient",
IFERROR(SUMIFS(AllPublicationData!$G:$G,AllPublicationData!$A:$A,'Publication Table (%)'!$B106,AllPublicationData!$B:$B,'Publication Table (%)'!$C$4,AllPublicationData!$D:$D,'Publication Table (%)'!O$7)/
SUMIFS(AllPublicationData!$E:$E,AllPublicationData!$A:$A,'Publication Table (%)'!$B106,AllPublicationData!$B:$B,'Publication Table (%)'!$C$4,AllPublicationData!$D:$D,'Publication Table (%)'!O$7),
SUMIFS(AllPublicationData!$G:$G,AllPublicationData!$A:$A,'Publication Table (%)'!$B106,AllPublicationData!$B:$B,'Publication Table (%)'!O$7)/
SUMIFS(AllPublicationData!$E:$E,AllPublicationData!$A:$A,'Publication Table (%)'!$B106,AllPublicationData!$B:$B,'Publication Table (%)'!O$7)),
IF('Publication Table (%)'!$C$5="Operations cancelled for clinical reasons",
IFERROR(SUMIFS(AllPublicationData!$H:$H,AllPublicationData!$A:$A,'Publication Table (%)'!$B106,AllPublicationData!$B:$B,'Publication Table (%)'!$C$4,AllPublicationData!$D:$D,'Publication Table (%)'!O$7)/
SUMIFS(AllPublicationData!$E:$E,AllPublicationData!$A:$A,'Publication Table (%)'!$B106,AllPublicationData!$B:$B,'Publication Table (%)'!$C$4,AllPublicationData!$D:$D,'Publication Table (%)'!O$7),
SUMIFS(AllPublicationData!$H:$H,AllPublicationData!$A:$A,'Publication Table (%)'!$B106,AllPublicationData!$B:$B,'Publication Table (%)'!O$7)/
SUMIFS(AllPublicationData!$E:$E,AllPublicationData!$A:$A,'Publication Table (%)'!$B106,AllPublicationData!$B:$B,'Publication Table (%)'!O$7)),
IF('Publication Table (%)'!$C$5="Operations cancelled for non-clinical/capacity reasons",
IFERROR(SUMIFS(AllPublicationData!$I:$I,AllPublicationData!$A:$A,'Publication Table (%)'!$B106,AllPublicationData!$B:$B,'Publication Table (%)'!$C$4,AllPublicationData!$D:$D,'Publication Table (%)'!O$7)/
SUMIFS(AllPublicationData!$E:$E,AllPublicationData!$A:$A,'Publication Table (%)'!$B106,AllPublicationData!$B:$B,'Publication Table (%)'!$C$4,AllPublicationData!$D:$D,'Publication Table (%)'!O$7),
SUMIFS(AllPublicationData!$I:$I,AllPublicationData!$A:$A,'Publication Table (%)'!$B106,AllPublicationData!$B:$B,'Publication Table (%)'!O$7)/
SUMIFS(AllPublicationData!$E:$E,AllPublicationData!$A:$A,'Publication Table (%)'!$B106,AllPublicationData!$B:$B,'Publication Table (%)'!O$7)),
IF('Publication Table (%)'!$C$5="Cancellations for other reasons",
IFERROR(SUMIFS(AllPublicationData!$J:$J,AllPublicationData!$A:$A,'Publication Table (%)'!$B106,AllPublicationData!$B:$B,'Publication Table (%)'!$C$4,AllPublicationData!$D:$D,'Publication Table (%)'!O$7)/
SUMIFS(AllPublicationData!$E:$E,AllPublicationData!$A:$A,'Publication Table (%)'!$B106,AllPublicationData!$B:$B,'Publication Table (%)'!$C$4,AllPublicationData!$D:$D,'Publication Table (%)'!O$7),
SUMIFS(AllPublicationData!$J:$J,AllPublicationData!$A:$A,'Publication Table (%)'!$B106,AllPublicationData!$B:$B,'Publication Table (%)'!O$7)/
SUMIFS(AllPublicationData!$E:$E,AllPublicationData!$A:$A,'Publication Table (%)'!$B106,AllPublicationData!$B:$B,'Publication Table (%)'!O$7)))))))</f>
        <v>0.13202497769848351</v>
      </c>
      <c r="P106" s="96">
        <f>IF('Publication Table (%)'!$C$5="All Cancelled Operations",
IFERROR(SUMIFS(AllPublicationData!$F:$F,AllPublicationData!$A:$A,'Publication Table (%)'!$B106,AllPublicationData!$B:$B,'Publication Table (%)'!$C$4,AllPublicationData!$D:$D,'Publication Table (%)'!P$7)/
SUMIFS(AllPublicationData!$E:$E,AllPublicationData!$A:$A,'Publication Table (%)'!$B106,AllPublicationData!$B:$B,'Publication Table (%)'!$C$4,AllPublicationData!$D:$D,'Publication Table (%)'!P$7),
SUMIFS(AllPublicationData!$F:$F,AllPublicationData!$A:$A,'Publication Table (%)'!$B106,AllPublicationData!$B:$B,'Publication Table (%)'!P$7)/
SUMIFS(AllPublicationData!$E:$E,AllPublicationData!$A:$A,'Publication Table (%)'!$B106,AllPublicationData!$B:$B,'Publication Table (%)'!P$7)),
IF('Publication Table (%)'!$C$5="Operations cancelled by patient",
IFERROR(SUMIFS(AllPublicationData!$G:$G,AllPublicationData!$A:$A,'Publication Table (%)'!$B106,AllPublicationData!$B:$B,'Publication Table (%)'!$C$4,AllPublicationData!$D:$D,'Publication Table (%)'!P$7)/
SUMIFS(AllPublicationData!$E:$E,AllPublicationData!$A:$A,'Publication Table (%)'!$B106,AllPublicationData!$B:$B,'Publication Table (%)'!$C$4,AllPublicationData!$D:$D,'Publication Table (%)'!P$7),
SUMIFS(AllPublicationData!$G:$G,AllPublicationData!$A:$A,'Publication Table (%)'!$B106,AllPublicationData!$B:$B,'Publication Table (%)'!P$7)/
SUMIFS(AllPublicationData!$E:$E,AllPublicationData!$A:$A,'Publication Table (%)'!$B106,AllPublicationData!$B:$B,'Publication Table (%)'!P$7)),
IF('Publication Table (%)'!$C$5="Operations cancelled for clinical reasons",
IFERROR(SUMIFS(AllPublicationData!$H:$H,AllPublicationData!$A:$A,'Publication Table (%)'!$B106,AllPublicationData!$B:$B,'Publication Table (%)'!$C$4,AllPublicationData!$D:$D,'Publication Table (%)'!P$7)/
SUMIFS(AllPublicationData!$E:$E,AllPublicationData!$A:$A,'Publication Table (%)'!$B106,AllPublicationData!$B:$B,'Publication Table (%)'!$C$4,AllPublicationData!$D:$D,'Publication Table (%)'!P$7),
SUMIFS(AllPublicationData!$H:$H,AllPublicationData!$A:$A,'Publication Table (%)'!$B106,AllPublicationData!$B:$B,'Publication Table (%)'!P$7)/
SUMIFS(AllPublicationData!$E:$E,AllPublicationData!$A:$A,'Publication Table (%)'!$B106,AllPublicationData!$B:$B,'Publication Table (%)'!P$7)),
IF('Publication Table (%)'!$C$5="Operations cancelled for non-clinical/capacity reasons",
IFERROR(SUMIFS(AllPublicationData!$I:$I,AllPublicationData!$A:$A,'Publication Table (%)'!$B106,AllPublicationData!$B:$B,'Publication Table (%)'!$C$4,AllPublicationData!$D:$D,'Publication Table (%)'!P$7)/
SUMIFS(AllPublicationData!$E:$E,AllPublicationData!$A:$A,'Publication Table (%)'!$B106,AllPublicationData!$B:$B,'Publication Table (%)'!$C$4,AllPublicationData!$D:$D,'Publication Table (%)'!P$7),
SUMIFS(AllPublicationData!$I:$I,AllPublicationData!$A:$A,'Publication Table (%)'!$B106,AllPublicationData!$B:$B,'Publication Table (%)'!P$7)/
SUMIFS(AllPublicationData!$E:$E,AllPublicationData!$A:$A,'Publication Table (%)'!$B106,AllPublicationData!$B:$B,'Publication Table (%)'!P$7)),
IF('Publication Table (%)'!$C$5="Cancellations for other reasons",
IFERROR(SUMIFS(AllPublicationData!$J:$J,AllPublicationData!$A:$A,'Publication Table (%)'!$B106,AllPublicationData!$B:$B,'Publication Table (%)'!$C$4,AllPublicationData!$D:$D,'Publication Table (%)'!P$7)/
SUMIFS(AllPublicationData!$E:$E,AllPublicationData!$A:$A,'Publication Table (%)'!$B106,AllPublicationData!$B:$B,'Publication Table (%)'!$C$4,AllPublicationData!$D:$D,'Publication Table (%)'!P$7),
SUMIFS(AllPublicationData!$J:$J,AllPublicationData!$A:$A,'Publication Table (%)'!$B106,AllPublicationData!$B:$B,'Publication Table (%)'!P$7)/
SUMIFS(AllPublicationData!$E:$E,AllPublicationData!$A:$A,'Publication Table (%)'!$B106,AllPublicationData!$B:$B,'Publication Table (%)'!P$7)))))))</f>
        <v>9.2827004219409287E-2</v>
      </c>
      <c r="Q106" s="96">
        <f>IF('Publication Table (%)'!$C$5="All Cancelled Operations",
IFERROR(SUMIFS(AllPublicationData!$F:$F,AllPublicationData!$A:$A,'Publication Table (%)'!$B106,AllPublicationData!$B:$B,'Publication Table (%)'!$C$4,AllPublicationData!$D:$D,'Publication Table (%)'!Q$7)/
SUMIFS(AllPublicationData!$E:$E,AllPublicationData!$A:$A,'Publication Table (%)'!$B106,AllPublicationData!$B:$B,'Publication Table (%)'!$C$4,AllPublicationData!$D:$D,'Publication Table (%)'!Q$7),
SUMIFS(AllPublicationData!$F:$F,AllPublicationData!$A:$A,'Publication Table (%)'!$B106,AllPublicationData!$B:$B,'Publication Table (%)'!Q$7)/
SUMIFS(AllPublicationData!$E:$E,AllPublicationData!$A:$A,'Publication Table (%)'!$B106,AllPublicationData!$B:$B,'Publication Table (%)'!Q$7)),
IF('Publication Table (%)'!$C$5="Operations cancelled by patient",
IFERROR(SUMIFS(AllPublicationData!$G:$G,AllPublicationData!$A:$A,'Publication Table (%)'!$B106,AllPublicationData!$B:$B,'Publication Table (%)'!$C$4,AllPublicationData!$D:$D,'Publication Table (%)'!Q$7)/
SUMIFS(AllPublicationData!$E:$E,AllPublicationData!$A:$A,'Publication Table (%)'!$B106,AllPublicationData!$B:$B,'Publication Table (%)'!$C$4,AllPublicationData!$D:$D,'Publication Table (%)'!Q$7),
SUMIFS(AllPublicationData!$G:$G,AllPublicationData!$A:$A,'Publication Table (%)'!$B106,AllPublicationData!$B:$B,'Publication Table (%)'!Q$7)/
SUMIFS(AllPublicationData!$E:$E,AllPublicationData!$A:$A,'Publication Table (%)'!$B106,AllPublicationData!$B:$B,'Publication Table (%)'!Q$7)),
IF('Publication Table (%)'!$C$5="Operations cancelled for clinical reasons",
IFERROR(SUMIFS(AllPublicationData!$H:$H,AllPublicationData!$A:$A,'Publication Table (%)'!$B106,AllPublicationData!$B:$B,'Publication Table (%)'!$C$4,AllPublicationData!$D:$D,'Publication Table (%)'!Q$7)/
SUMIFS(AllPublicationData!$E:$E,AllPublicationData!$A:$A,'Publication Table (%)'!$B106,AllPublicationData!$B:$B,'Publication Table (%)'!$C$4,AllPublicationData!$D:$D,'Publication Table (%)'!Q$7),
SUMIFS(AllPublicationData!$H:$H,AllPublicationData!$A:$A,'Publication Table (%)'!$B106,AllPublicationData!$B:$B,'Publication Table (%)'!Q$7)/
SUMIFS(AllPublicationData!$E:$E,AllPublicationData!$A:$A,'Publication Table (%)'!$B106,AllPublicationData!$B:$B,'Publication Table (%)'!Q$7)),
IF('Publication Table (%)'!$C$5="Operations cancelled for non-clinical/capacity reasons",
IFERROR(SUMIFS(AllPublicationData!$I:$I,AllPublicationData!$A:$A,'Publication Table (%)'!$B106,AllPublicationData!$B:$B,'Publication Table (%)'!$C$4,AllPublicationData!$D:$D,'Publication Table (%)'!Q$7)/
SUMIFS(AllPublicationData!$E:$E,AllPublicationData!$A:$A,'Publication Table (%)'!$B106,AllPublicationData!$B:$B,'Publication Table (%)'!$C$4,AllPublicationData!$D:$D,'Publication Table (%)'!Q$7),
SUMIFS(AllPublicationData!$I:$I,AllPublicationData!$A:$A,'Publication Table (%)'!$B106,AllPublicationData!$B:$B,'Publication Table (%)'!Q$7)/
SUMIFS(AllPublicationData!$E:$E,AllPublicationData!$A:$A,'Publication Table (%)'!$B106,AllPublicationData!$B:$B,'Publication Table (%)'!Q$7)),
IF('Publication Table (%)'!$C$5="Cancellations for other reasons",
IFERROR(SUMIFS(AllPublicationData!$J:$J,AllPublicationData!$A:$A,'Publication Table (%)'!$B106,AllPublicationData!$B:$B,'Publication Table (%)'!$C$4,AllPublicationData!$D:$D,'Publication Table (%)'!Q$7)/
SUMIFS(AllPublicationData!$E:$E,AllPublicationData!$A:$A,'Publication Table (%)'!$B106,AllPublicationData!$B:$B,'Publication Table (%)'!$C$4,AllPublicationData!$D:$D,'Publication Table (%)'!Q$7),
SUMIFS(AllPublicationData!$J:$J,AllPublicationData!$A:$A,'Publication Table (%)'!$B106,AllPublicationData!$B:$B,'Publication Table (%)'!Q$7)/
SUMIFS(AllPublicationData!$E:$E,AllPublicationData!$A:$A,'Publication Table (%)'!$B106,AllPublicationData!$B:$B,'Publication Table (%)'!Q$7)))))))</f>
        <v>4.2682926829268296E-2</v>
      </c>
      <c r="R106" s="96">
        <f>IF('Publication Table (%)'!$C$5="All Cancelled Operations",
IFERROR(SUMIFS(AllPublicationData!$F:$F,AllPublicationData!$A:$A,'Publication Table (%)'!$B106,AllPublicationData!$B:$B,'Publication Table (%)'!$C$4,AllPublicationData!$D:$D,'Publication Table (%)'!R$7)/
SUMIFS(AllPublicationData!$E:$E,AllPublicationData!$A:$A,'Publication Table (%)'!$B106,AllPublicationData!$B:$B,'Publication Table (%)'!$C$4,AllPublicationData!$D:$D,'Publication Table (%)'!R$7),
SUMIFS(AllPublicationData!$F:$F,AllPublicationData!$A:$A,'Publication Table (%)'!$B106,AllPublicationData!$B:$B,'Publication Table (%)'!R$7)/
SUMIFS(AllPublicationData!$E:$E,AllPublicationData!$A:$A,'Publication Table (%)'!$B106,AllPublicationData!$B:$B,'Publication Table (%)'!R$7)),
IF('Publication Table (%)'!$C$5="Operations cancelled by patient",
IFERROR(SUMIFS(AllPublicationData!$G:$G,AllPublicationData!$A:$A,'Publication Table (%)'!$B106,AllPublicationData!$B:$B,'Publication Table (%)'!$C$4,AllPublicationData!$D:$D,'Publication Table (%)'!R$7)/
SUMIFS(AllPublicationData!$E:$E,AllPublicationData!$A:$A,'Publication Table (%)'!$B106,AllPublicationData!$B:$B,'Publication Table (%)'!$C$4,AllPublicationData!$D:$D,'Publication Table (%)'!R$7),
SUMIFS(AllPublicationData!$G:$G,AllPublicationData!$A:$A,'Publication Table (%)'!$B106,AllPublicationData!$B:$B,'Publication Table (%)'!R$7)/
SUMIFS(AllPublicationData!$E:$E,AllPublicationData!$A:$A,'Publication Table (%)'!$B106,AllPublicationData!$B:$B,'Publication Table (%)'!R$7)),
IF('Publication Table (%)'!$C$5="Operations cancelled for clinical reasons",
IFERROR(SUMIFS(AllPublicationData!$H:$H,AllPublicationData!$A:$A,'Publication Table (%)'!$B106,AllPublicationData!$B:$B,'Publication Table (%)'!$C$4,AllPublicationData!$D:$D,'Publication Table (%)'!R$7)/
SUMIFS(AllPublicationData!$E:$E,AllPublicationData!$A:$A,'Publication Table (%)'!$B106,AllPublicationData!$B:$B,'Publication Table (%)'!$C$4,AllPublicationData!$D:$D,'Publication Table (%)'!R$7),
SUMIFS(AllPublicationData!$H:$H,AllPublicationData!$A:$A,'Publication Table (%)'!$B106,AllPublicationData!$B:$B,'Publication Table (%)'!R$7)/
SUMIFS(AllPublicationData!$E:$E,AllPublicationData!$A:$A,'Publication Table (%)'!$B106,AllPublicationData!$B:$B,'Publication Table (%)'!R$7)),
IF('Publication Table (%)'!$C$5="Operations cancelled for non-clinical/capacity reasons",
IFERROR(SUMIFS(AllPublicationData!$I:$I,AllPublicationData!$A:$A,'Publication Table (%)'!$B106,AllPublicationData!$B:$B,'Publication Table (%)'!$C$4,AllPublicationData!$D:$D,'Publication Table (%)'!R$7)/
SUMIFS(AllPublicationData!$E:$E,AllPublicationData!$A:$A,'Publication Table (%)'!$B106,AllPublicationData!$B:$B,'Publication Table (%)'!$C$4,AllPublicationData!$D:$D,'Publication Table (%)'!R$7),
SUMIFS(AllPublicationData!$I:$I,AllPublicationData!$A:$A,'Publication Table (%)'!$B106,AllPublicationData!$B:$B,'Publication Table (%)'!R$7)/
SUMIFS(AllPublicationData!$E:$E,AllPublicationData!$A:$A,'Publication Table (%)'!$B106,AllPublicationData!$B:$B,'Publication Table (%)'!R$7)),
IF('Publication Table (%)'!$C$5="Cancellations for other reasons",
IFERROR(SUMIFS(AllPublicationData!$J:$J,AllPublicationData!$A:$A,'Publication Table (%)'!$B106,AllPublicationData!$B:$B,'Publication Table (%)'!$C$4,AllPublicationData!$D:$D,'Publication Table (%)'!R$7)/
SUMIFS(AllPublicationData!$E:$E,AllPublicationData!$A:$A,'Publication Table (%)'!$B106,AllPublicationData!$B:$B,'Publication Table (%)'!$C$4,AllPublicationData!$D:$D,'Publication Table (%)'!R$7),
SUMIFS(AllPublicationData!$J:$J,AllPublicationData!$A:$A,'Publication Table (%)'!$B106,AllPublicationData!$B:$B,'Publication Table (%)'!R$7)/
SUMIFS(AllPublicationData!$E:$E,AllPublicationData!$A:$A,'Publication Table (%)'!$B106,AllPublicationData!$B:$B,'Publication Table (%)'!R$7)))))))</f>
        <v>0.10804109103790294</v>
      </c>
      <c r="S106" s="96">
        <f>IF('Publication Table (%)'!$C$5="All Cancelled Operations",
IFERROR(SUMIFS(AllPublicationData!$F:$F,AllPublicationData!$A:$A,'Publication Table (%)'!$B106,AllPublicationData!$B:$B,'Publication Table (%)'!$C$4,AllPublicationData!$D:$D,'Publication Table (%)'!S$7)/
SUMIFS(AllPublicationData!$E:$E,AllPublicationData!$A:$A,'Publication Table (%)'!$B106,AllPublicationData!$B:$B,'Publication Table (%)'!$C$4,AllPublicationData!$D:$D,'Publication Table (%)'!S$7),
SUMIFS(AllPublicationData!$F:$F,AllPublicationData!$A:$A,'Publication Table (%)'!$B106,AllPublicationData!$B:$B,'Publication Table (%)'!S$7)/
SUMIFS(AllPublicationData!$E:$E,AllPublicationData!$A:$A,'Publication Table (%)'!$B106,AllPublicationData!$B:$B,'Publication Table (%)'!S$7)),
IF('Publication Table (%)'!$C$5="Operations cancelled by patient",
IFERROR(SUMIFS(AllPublicationData!$G:$G,AllPublicationData!$A:$A,'Publication Table (%)'!$B106,AllPublicationData!$B:$B,'Publication Table (%)'!$C$4,AllPublicationData!$D:$D,'Publication Table (%)'!S$7)/
SUMIFS(AllPublicationData!$E:$E,AllPublicationData!$A:$A,'Publication Table (%)'!$B106,AllPublicationData!$B:$B,'Publication Table (%)'!$C$4,AllPublicationData!$D:$D,'Publication Table (%)'!S$7),
SUMIFS(AllPublicationData!$G:$G,AllPublicationData!$A:$A,'Publication Table (%)'!$B106,AllPublicationData!$B:$B,'Publication Table (%)'!S$7)/
SUMIFS(AllPublicationData!$E:$E,AllPublicationData!$A:$A,'Publication Table (%)'!$B106,AllPublicationData!$B:$B,'Publication Table (%)'!S$7)),
IF('Publication Table (%)'!$C$5="Operations cancelled for clinical reasons",
IFERROR(SUMIFS(AllPublicationData!$H:$H,AllPublicationData!$A:$A,'Publication Table (%)'!$B106,AllPublicationData!$B:$B,'Publication Table (%)'!$C$4,AllPublicationData!$D:$D,'Publication Table (%)'!S$7)/
SUMIFS(AllPublicationData!$E:$E,AllPublicationData!$A:$A,'Publication Table (%)'!$B106,AllPublicationData!$B:$B,'Publication Table (%)'!$C$4,AllPublicationData!$D:$D,'Publication Table (%)'!S$7),
SUMIFS(AllPublicationData!$H:$H,AllPublicationData!$A:$A,'Publication Table (%)'!$B106,AllPublicationData!$B:$B,'Publication Table (%)'!S$7)/
SUMIFS(AllPublicationData!$E:$E,AllPublicationData!$A:$A,'Publication Table (%)'!$B106,AllPublicationData!$B:$B,'Publication Table (%)'!S$7)),
IF('Publication Table (%)'!$C$5="Operations cancelled for non-clinical/capacity reasons",
IFERROR(SUMIFS(AllPublicationData!$I:$I,AllPublicationData!$A:$A,'Publication Table (%)'!$B106,AllPublicationData!$B:$B,'Publication Table (%)'!$C$4,AllPublicationData!$D:$D,'Publication Table (%)'!S$7)/
SUMIFS(AllPublicationData!$E:$E,AllPublicationData!$A:$A,'Publication Table (%)'!$B106,AllPublicationData!$B:$B,'Publication Table (%)'!$C$4,AllPublicationData!$D:$D,'Publication Table (%)'!S$7),
SUMIFS(AllPublicationData!$I:$I,AllPublicationData!$A:$A,'Publication Table (%)'!$B106,AllPublicationData!$B:$B,'Publication Table (%)'!S$7)/
SUMIFS(AllPublicationData!$E:$E,AllPublicationData!$A:$A,'Publication Table (%)'!$B106,AllPublicationData!$B:$B,'Publication Table (%)'!S$7)),
IF('Publication Table (%)'!$C$5="Cancellations for other reasons",
IFERROR(SUMIFS(AllPublicationData!$J:$J,AllPublicationData!$A:$A,'Publication Table (%)'!$B106,AllPublicationData!$B:$B,'Publication Table (%)'!$C$4,AllPublicationData!$D:$D,'Publication Table (%)'!S$7)/
SUMIFS(AllPublicationData!$E:$E,AllPublicationData!$A:$A,'Publication Table (%)'!$B106,AllPublicationData!$B:$B,'Publication Table (%)'!$C$4,AllPublicationData!$D:$D,'Publication Table (%)'!S$7),
SUMIFS(AllPublicationData!$J:$J,AllPublicationData!$A:$A,'Publication Table (%)'!$B106,AllPublicationData!$B:$B,'Publication Table (%)'!S$7)/
SUMIFS(AllPublicationData!$E:$E,AllPublicationData!$A:$A,'Publication Table (%)'!$B106,AllPublicationData!$B:$B,'Publication Table (%)'!S$7)))))))</f>
        <v>0.24074074074074073</v>
      </c>
    </row>
    <row r="107" spans="2:19" x14ac:dyDescent="0.35">
      <c r="B107" s="87">
        <v>42401</v>
      </c>
      <c r="C107" s="112">
        <f>IF('Publication Table (%)'!$C$5="All Cancelled Operations",
SUMIFS(AllPublicationData!$F:$F,AllPublicationData!$A:$A,'Publication Table (%)'!$B107,AllPublicationData!$B:$B,'Publication Table (%)'!$C$4),
IF('Publication Table (%)'!$C$5="Operations cancelled by patient",
SUMIFS(AllPublicationData!$G:$G,AllPublicationData!$A:$A,'Publication Table (%)'!$B107,AllPublicationData!$B:$B,'Publication Table (%)'!$C$4),
IF('Publication Table (%)'!$C$5="Operations cancelled for clinical reasons",
SUMIFS(AllPublicationData!$H:$H,AllPublicationData!$A:$A,'Publication Table (%)'!$B107,AllPublicationData!$B:$B,'Publication Table (%)'!$C$4),
IF('Publication Table (%)'!$C$5="Operations cancelled for non-clinical/capacity reasons",
SUMIFS(AllPublicationData!$I:$I,AllPublicationData!$A:$A,'Publication Table (%)'!$B107,AllPublicationData!$B:$B,'Publication Table (%)'!$C$4),
IF('Publication Table (%)'!$C$5="Cancellations for other reasons",
SUMIFS(AllPublicationData!$J:$J,AllPublicationData!$A:$A,'Publication Table (%)'!$B107,AllPublicationData!$B:$B,'Publication Table (%)'!$C$4))))))+
IF(AND($C$4="NHS Scotland",$C$5="All Cancelled Operations"),
SUMIFS(AllPublicationData!$F:$F,AllPublicationData!$A:$A,'Publication Table (%)'!$B107),
IF(AND($C$4="NHS Scotland",$C$5="Operations cancelled by patient"),
SUMIFS(AllPublicationData!$G:$G,AllPublicationData!$A:$A,'Publication Table (%)'!$B107),
IF(AND($C$4="NHS Scotland",$C$5="Operations cancelled for clinical reasons"),
SUMIFS(AllPublicationData!$H:$H,AllPublicationData!$A:$A,'Publication Table (%)'!$B107),
IF(AND($C$4="NHS Scotland",$C$5="Operations cancelled for non-clinical/capacity reasons"),
SUMIFS(AllPublicationData!$I:$I,AllPublicationData!$A:$A,'Publication Table (%)'!$B107),
IF(AND($C$4="NHS Scotland",$C$5="Cancellations for other reasons"),
SUMIFS(AllPublicationData!$J:$J,AllPublicationData!$A:$A,'Publication Table (%)'!$B107))))))</f>
        <v>3225</v>
      </c>
      <c r="D107" s="110">
        <f>IF(AND('Publication Table (%)'!$C$5="All Cancelled Operations",$C$4&lt;&gt;"NHS Scotland"),
IFERROR(SUMIFS(AllPublicationData!$F:$F,AllPublicationData!$A:$A,'Publication Table (%)'!$B107,AllPublicationData!$B:$B,'Publication Table (%)'!$C$4,AllPublicationData!$D:$D,'Publication Table (%)'!D$7)/
SUMIFS(AllPublicationData!$E:$E,AllPublicationData!$A:$A,'Publication Table (%)'!$B107,AllPublicationData!$B:$B,'Publication Table (%)'!$C$4,AllPublicationData!$D:$D,'Publication Table (%)'!D$7),
SUMIFS(AllPublicationData!$F:$F,AllPublicationData!$A:$A,'Publication Table (%)'!$B107,AllPublicationData!$B:$B,'Publication Table (%)'!D$7)/
SUMIFS(AllPublicationData!$E:$E,AllPublicationData!$A:$A,'Publication Table (%)'!$B107,AllPublicationData!$B:$B,'Publication Table (%)'!D$7)),
IF(AND('Publication Table (%)'!$C$5="Operations cancelled by patient",$C$4&lt;&gt;"NHS Scotland"),
IFERROR(SUMIFS(AllPublicationData!$G:$G,AllPublicationData!$A:$A,'Publication Table (%)'!$B107,AllPublicationData!$B:$B,'Publication Table (%)'!$C$4,AllPublicationData!$D:$D,'Publication Table (%)'!D$7)/
SUMIFS(AllPublicationData!$E:$E,AllPublicationData!$A:$A,'Publication Table (%)'!$B107,AllPublicationData!$B:$B,'Publication Table (%)'!$C$4,AllPublicationData!$D:$D,'Publication Table (%)'!D$7),
SUMIFS(AllPublicationData!$G:$G,AllPublicationData!$A:$A,'Publication Table (%)'!$B107,AllPublicationData!$B:$B,'Publication Table (%)'!D$7)/
SUMIFS(AllPublicationData!$E:$E,AllPublicationData!$A:$A,'Publication Table (%)'!$B107,AllPublicationData!$B:$B,'Publication Table (%)'!D$7)),
IF(AND('Publication Table (%)'!$C$5="Operations cancelled for clinical reasons",$C$4&lt;&gt;"NHS Scotland"),
IFERROR(SUMIFS(AllPublicationData!$H:$H,AllPublicationData!$A:$A,'Publication Table (%)'!$B107,AllPublicationData!$B:$B,'Publication Table (%)'!$C$4,AllPublicationData!$D:$D,'Publication Table (%)'!D$7)/
SUMIFS(AllPublicationData!$E:$E,AllPublicationData!$A:$A,'Publication Table (%)'!$B107,AllPublicationData!$B:$B,'Publication Table (%)'!$C$4,AllPublicationData!$D:$D,'Publication Table (%)'!D$7),
SUMIFS(AllPublicationData!$H:$H,AllPublicationData!$A:$A,'Publication Table (%)'!$B107,AllPublicationData!$B:$B,'Publication Table (%)'!D$7)/
SUMIFS(AllPublicationData!$E:$E,AllPublicationData!$A:$A,'Publication Table (%)'!$B107,AllPublicationData!$B:$B,'Publication Table (%)'!D$7)),
IF(AND('Publication Table (%)'!$C$5="Operations cancelled for non-clinical/capacity reasons",$C$4&lt;&gt;"NHS Scotland"),
IFERROR(SUMIFS(AllPublicationData!$I:$I,AllPublicationData!$A:$A,'Publication Table (%)'!$B107,AllPublicationData!$B:$B,'Publication Table (%)'!$C$4,AllPublicationData!$D:$D,'Publication Table (%)'!D$7)/
SUMIFS(AllPublicationData!$E:$E,AllPublicationData!$A:$A,'Publication Table (%)'!$B107,AllPublicationData!$B:$B,'Publication Table (%)'!$C$4,AllPublicationData!$D:$D,'Publication Table (%)'!D$7),
SUMIFS(AllPublicationData!$I:$I,AllPublicationData!$A:$A,'Publication Table (%)'!$B107,AllPublicationData!$B:$B,'Publication Table (%)'!D$7)/
SUMIFS(AllPublicationData!$E:$E,AllPublicationData!$A:$A,'Publication Table (%)'!$B107,AllPublicationData!$B:$B,'Publication Table (%)'!D$7)),
IF(AND('Publication Table (%)'!$C$5="Cancellations for other reasons",$C$4&lt;&gt;"NHS Scotland"),
IFERROR(SUMIFS(AllPublicationData!$J:$J,AllPublicationData!$A:$A,'Publication Table (%)'!$B107,AllPublicationData!$B:$B,'Publication Table (%)'!$C$4,AllPublicationData!$D:$D,'Publication Table (%)'!D$7)/
SUMIFS(AllPublicationData!$E:$E,AllPublicationData!$A:$A,'Publication Table (%)'!$B107,AllPublicationData!$B:$B,'Publication Table (%)'!$C$4,AllPublicationData!$D:$D,'Publication Table (%)'!D$7),
SUMIFS(AllPublicationData!$J:$J,AllPublicationData!$A:$A,'Publication Table (%)'!$B107,AllPublicationData!$B:$B,'Publication Table (%)'!D$7)/
SUMIFS(AllPublicationData!$E:$E,AllPublicationData!$A:$A,'Publication Table (%)'!$B107,AllPublicationData!$B:$B,'Publication Table (%)'!D$7)),
IF(AND($C$4="NHS Scotland",$C$5="All Cancelled Operations"),
SUMIFS(AllPublicationData!$F:$F,AllPublicationData!$A:$A,'Publication Table'!$B107)/
SUMIFS(AllPublicationData!$E:$E,AllPublicationData!$A:$A,'Publication Table'!$B107),
IF(AND($C$4="NHS Scotland",$C$5="Operations cancelled by patient"),
SUMIFS(AllPublicationData!$G:$G,AllPublicationData!$A:$A,'Publication Table'!$B107)/
SUMIFS(AllPublicationData!$E:$E,AllPublicationData!$A:$A,'Publication Table'!$B107),
IF(AND($C$4="NHS Scotland",$C$5="Operations cancelled for clinical reasons"),
SUMIFS(AllPublicationData!$H:$H,AllPublicationData!$A:$A,'Publication Table'!$B107)/
SUMIFS(AllPublicationData!$E:$E,AllPublicationData!$A:$A,'Publication Table'!$B107),
IF(AND($C$4="NHS Scotland",$C$5="Operations cancelled for non-clinical/capacity reasons"),
SUMIFS(AllPublicationData!$I:$I,AllPublicationData!$A:$A,'Publication Table'!$B107)/
SUMIFS(AllPublicationData!$E:$E,AllPublicationData!$A:$A,'Publication Table'!$B107),
IF(AND($C$4="NHS Scotland",$C$5="Cancellations for other reasons"),
SUMIFS(AllPublicationData!$J:$J,AllPublicationData!$A:$A,'Publication Table'!$B107)/
SUMIFS(AllPublicationData!$E:$E,AllPublicationData!$A:$A,'Publication Table'!$B107)))))))))))</f>
        <v>0.10344163967026974</v>
      </c>
      <c r="E107" s="96">
        <f>IF('Publication Table (%)'!$C$5="All Cancelled Operations",
IFERROR(SUMIFS(AllPublicationData!$F:$F,AllPublicationData!$A:$A,'Publication Table (%)'!$B107,AllPublicationData!$B:$B,'Publication Table (%)'!$C$4,AllPublicationData!$D:$D,'Publication Table (%)'!E$7)/
SUMIFS(AllPublicationData!$E:$E,AllPublicationData!$A:$A,'Publication Table (%)'!$B107,AllPublicationData!$B:$B,'Publication Table (%)'!$C$4,AllPublicationData!$D:$D,'Publication Table (%)'!E$7),
SUMIFS(AllPublicationData!$F:$F,AllPublicationData!$A:$A,'Publication Table (%)'!$B107,AllPublicationData!$B:$B,'Publication Table (%)'!E$7)/
SUMIFS(AllPublicationData!$E:$E,AllPublicationData!$A:$A,'Publication Table (%)'!$B107,AllPublicationData!$B:$B,'Publication Table (%)'!E$7)),
IF('Publication Table (%)'!$C$5="Operations cancelled by patient",
IFERROR(SUMIFS(AllPublicationData!$G:$G,AllPublicationData!$A:$A,'Publication Table (%)'!$B107,AllPublicationData!$B:$B,'Publication Table (%)'!$C$4,AllPublicationData!$D:$D,'Publication Table (%)'!E$7)/
SUMIFS(AllPublicationData!$E:$E,AllPublicationData!$A:$A,'Publication Table (%)'!$B107,AllPublicationData!$B:$B,'Publication Table (%)'!$C$4,AllPublicationData!$D:$D,'Publication Table (%)'!E$7),
SUMIFS(AllPublicationData!$G:$G,AllPublicationData!$A:$A,'Publication Table (%)'!$B107,AllPublicationData!$B:$B,'Publication Table (%)'!E$7)/
SUMIFS(AllPublicationData!$E:$E,AllPublicationData!$A:$A,'Publication Table (%)'!$B107,AllPublicationData!$B:$B,'Publication Table (%)'!E$7)),
IF('Publication Table (%)'!$C$5="Operations cancelled for clinical reasons",
IFERROR(SUMIFS(AllPublicationData!$H:$H,AllPublicationData!$A:$A,'Publication Table (%)'!$B107,AllPublicationData!$B:$B,'Publication Table (%)'!$C$4,AllPublicationData!$D:$D,'Publication Table (%)'!E$7)/
SUMIFS(AllPublicationData!$E:$E,AllPublicationData!$A:$A,'Publication Table (%)'!$B107,AllPublicationData!$B:$B,'Publication Table (%)'!$C$4,AllPublicationData!$D:$D,'Publication Table (%)'!E$7),
SUMIFS(AllPublicationData!$H:$H,AllPublicationData!$A:$A,'Publication Table (%)'!$B107,AllPublicationData!$B:$B,'Publication Table (%)'!E$7)/
SUMIFS(AllPublicationData!$E:$E,AllPublicationData!$A:$A,'Publication Table (%)'!$B107,AllPublicationData!$B:$B,'Publication Table (%)'!E$7)),
IF('Publication Table (%)'!$C$5="Operations cancelled for non-clinical/capacity reasons",
IFERROR(SUMIFS(AllPublicationData!$I:$I,AllPublicationData!$A:$A,'Publication Table (%)'!$B107,AllPublicationData!$B:$B,'Publication Table (%)'!$C$4,AllPublicationData!$D:$D,'Publication Table (%)'!E$7)/
SUMIFS(AllPublicationData!$E:$E,AllPublicationData!$A:$A,'Publication Table (%)'!$B107,AllPublicationData!$B:$B,'Publication Table (%)'!$C$4,AllPublicationData!$D:$D,'Publication Table (%)'!E$7),
SUMIFS(AllPublicationData!$I:$I,AllPublicationData!$A:$A,'Publication Table (%)'!$B107,AllPublicationData!$B:$B,'Publication Table (%)'!E$7)/
SUMIFS(AllPublicationData!$E:$E,AllPublicationData!$A:$A,'Publication Table (%)'!$B107,AllPublicationData!$B:$B,'Publication Table (%)'!E$7)),
IF('Publication Table (%)'!$C$5="Cancellations for other reasons",
IFERROR(SUMIFS(AllPublicationData!$J:$J,AllPublicationData!$A:$A,'Publication Table (%)'!$B107,AllPublicationData!$B:$B,'Publication Table (%)'!$C$4,AllPublicationData!$D:$D,'Publication Table (%)'!E$7)/
SUMIFS(AllPublicationData!$E:$E,AllPublicationData!$A:$A,'Publication Table (%)'!$B107,AllPublicationData!$B:$B,'Publication Table (%)'!$C$4,AllPublicationData!$D:$D,'Publication Table (%)'!E$7),
SUMIFS(AllPublicationData!$J:$J,AllPublicationData!$A:$A,'Publication Table (%)'!$B107,AllPublicationData!$B:$B,'Publication Table (%)'!E$7)/
SUMIFS(AllPublicationData!$E:$E,AllPublicationData!$A:$A,'Publication Table (%)'!$B107,AllPublicationData!$B:$B,'Publication Table (%)'!E$7)))))))</f>
        <v>5.8864265927977839E-2</v>
      </c>
      <c r="F107" s="96">
        <f>IF('Publication Table (%)'!$C$5="All Cancelled Operations",
IFERROR(SUMIFS(AllPublicationData!$F:$F,AllPublicationData!$A:$A,'Publication Table (%)'!$B107,AllPublicationData!$B:$B,'Publication Table (%)'!$C$4,AllPublicationData!$D:$D,'Publication Table (%)'!F$7)/
SUMIFS(AllPublicationData!$E:$E,AllPublicationData!$A:$A,'Publication Table (%)'!$B107,AllPublicationData!$B:$B,'Publication Table (%)'!$C$4,AllPublicationData!$D:$D,'Publication Table (%)'!F$7),
SUMIFS(AllPublicationData!$F:$F,AllPublicationData!$A:$A,'Publication Table (%)'!$B107,AllPublicationData!$B:$B,'Publication Table (%)'!F$7)/
SUMIFS(AllPublicationData!$E:$E,AllPublicationData!$A:$A,'Publication Table (%)'!$B107,AllPublicationData!$B:$B,'Publication Table (%)'!F$7)),
IF('Publication Table (%)'!$C$5="Operations cancelled by patient",
IFERROR(SUMIFS(AllPublicationData!$G:$G,AllPublicationData!$A:$A,'Publication Table (%)'!$B107,AllPublicationData!$B:$B,'Publication Table (%)'!$C$4,AllPublicationData!$D:$D,'Publication Table (%)'!F$7)/
SUMIFS(AllPublicationData!$E:$E,AllPublicationData!$A:$A,'Publication Table (%)'!$B107,AllPublicationData!$B:$B,'Publication Table (%)'!$C$4,AllPublicationData!$D:$D,'Publication Table (%)'!F$7),
SUMIFS(AllPublicationData!$G:$G,AllPublicationData!$A:$A,'Publication Table (%)'!$B107,AllPublicationData!$B:$B,'Publication Table (%)'!F$7)/
SUMIFS(AllPublicationData!$E:$E,AllPublicationData!$A:$A,'Publication Table (%)'!$B107,AllPublicationData!$B:$B,'Publication Table (%)'!F$7)),
IF('Publication Table (%)'!$C$5="Operations cancelled for clinical reasons",
IFERROR(SUMIFS(AllPublicationData!$H:$H,AllPublicationData!$A:$A,'Publication Table (%)'!$B107,AllPublicationData!$B:$B,'Publication Table (%)'!$C$4,AllPublicationData!$D:$D,'Publication Table (%)'!F$7)/
SUMIFS(AllPublicationData!$E:$E,AllPublicationData!$A:$A,'Publication Table (%)'!$B107,AllPublicationData!$B:$B,'Publication Table (%)'!$C$4,AllPublicationData!$D:$D,'Publication Table (%)'!F$7),
SUMIFS(AllPublicationData!$H:$H,AllPublicationData!$A:$A,'Publication Table (%)'!$B107,AllPublicationData!$B:$B,'Publication Table (%)'!F$7)/
SUMIFS(AllPublicationData!$E:$E,AllPublicationData!$A:$A,'Publication Table (%)'!$B107,AllPublicationData!$B:$B,'Publication Table (%)'!F$7)),
IF('Publication Table (%)'!$C$5="Operations cancelled for non-clinical/capacity reasons",
IFERROR(SUMIFS(AllPublicationData!$I:$I,AllPublicationData!$A:$A,'Publication Table (%)'!$B107,AllPublicationData!$B:$B,'Publication Table (%)'!$C$4,AllPublicationData!$D:$D,'Publication Table (%)'!F$7)/
SUMIFS(AllPublicationData!$E:$E,AllPublicationData!$A:$A,'Publication Table (%)'!$B107,AllPublicationData!$B:$B,'Publication Table (%)'!$C$4,AllPublicationData!$D:$D,'Publication Table (%)'!F$7),
SUMIFS(AllPublicationData!$I:$I,AllPublicationData!$A:$A,'Publication Table (%)'!$B107,AllPublicationData!$B:$B,'Publication Table (%)'!F$7)/
SUMIFS(AllPublicationData!$E:$E,AllPublicationData!$A:$A,'Publication Table (%)'!$B107,AllPublicationData!$B:$B,'Publication Table (%)'!F$7)),
IF('Publication Table (%)'!$C$5="Cancellations for other reasons",
IFERROR(SUMIFS(AllPublicationData!$J:$J,AllPublicationData!$A:$A,'Publication Table (%)'!$B107,AllPublicationData!$B:$B,'Publication Table (%)'!$C$4,AllPublicationData!$D:$D,'Publication Table (%)'!F$7)/
SUMIFS(AllPublicationData!$E:$E,AllPublicationData!$A:$A,'Publication Table (%)'!$B107,AllPublicationData!$B:$B,'Publication Table (%)'!$C$4,AllPublicationData!$D:$D,'Publication Table (%)'!F$7),
SUMIFS(AllPublicationData!$J:$J,AllPublicationData!$A:$A,'Publication Table (%)'!$B107,AllPublicationData!$B:$B,'Publication Table (%)'!F$7)/
SUMIFS(AllPublicationData!$E:$E,AllPublicationData!$A:$A,'Publication Table (%)'!$B107,AllPublicationData!$B:$B,'Publication Table (%)'!F$7)))))))</f>
        <v>0.11196172248803828</v>
      </c>
      <c r="G107" s="96">
        <f>IF('Publication Table (%)'!$C$5="All Cancelled Operations",
IFERROR(SUMIFS(AllPublicationData!$F:$F,AllPublicationData!$A:$A,'Publication Table (%)'!$B107,AllPublicationData!$B:$B,'Publication Table (%)'!$C$4,AllPublicationData!$D:$D,'Publication Table (%)'!G$7)/
SUMIFS(AllPublicationData!$E:$E,AllPublicationData!$A:$A,'Publication Table (%)'!$B107,AllPublicationData!$B:$B,'Publication Table (%)'!$C$4,AllPublicationData!$D:$D,'Publication Table (%)'!G$7),
SUMIFS(AllPublicationData!$F:$F,AllPublicationData!$A:$A,'Publication Table (%)'!$B107,AllPublicationData!$B:$B,'Publication Table (%)'!G$7)/
SUMIFS(AllPublicationData!$E:$E,AllPublicationData!$A:$A,'Publication Table (%)'!$B107,AllPublicationData!$B:$B,'Publication Table (%)'!G$7)),
IF('Publication Table (%)'!$C$5="Operations cancelled by patient",
IFERROR(SUMIFS(AllPublicationData!$G:$G,AllPublicationData!$A:$A,'Publication Table (%)'!$B107,AllPublicationData!$B:$B,'Publication Table (%)'!$C$4,AllPublicationData!$D:$D,'Publication Table (%)'!G$7)/
SUMIFS(AllPublicationData!$E:$E,AllPublicationData!$A:$A,'Publication Table (%)'!$B107,AllPublicationData!$B:$B,'Publication Table (%)'!$C$4,AllPublicationData!$D:$D,'Publication Table (%)'!G$7),
SUMIFS(AllPublicationData!$G:$G,AllPublicationData!$A:$A,'Publication Table (%)'!$B107,AllPublicationData!$B:$B,'Publication Table (%)'!G$7)/
SUMIFS(AllPublicationData!$E:$E,AllPublicationData!$A:$A,'Publication Table (%)'!$B107,AllPublicationData!$B:$B,'Publication Table (%)'!G$7)),
IF('Publication Table (%)'!$C$5="Operations cancelled for clinical reasons",
IFERROR(SUMIFS(AllPublicationData!$H:$H,AllPublicationData!$A:$A,'Publication Table (%)'!$B107,AllPublicationData!$B:$B,'Publication Table (%)'!$C$4,AllPublicationData!$D:$D,'Publication Table (%)'!G$7)/
SUMIFS(AllPublicationData!$E:$E,AllPublicationData!$A:$A,'Publication Table (%)'!$B107,AllPublicationData!$B:$B,'Publication Table (%)'!$C$4,AllPublicationData!$D:$D,'Publication Table (%)'!G$7),
SUMIFS(AllPublicationData!$H:$H,AllPublicationData!$A:$A,'Publication Table (%)'!$B107,AllPublicationData!$B:$B,'Publication Table (%)'!G$7)/
SUMIFS(AllPublicationData!$E:$E,AllPublicationData!$A:$A,'Publication Table (%)'!$B107,AllPublicationData!$B:$B,'Publication Table (%)'!G$7)),
IF('Publication Table (%)'!$C$5="Operations cancelled for non-clinical/capacity reasons",
IFERROR(SUMIFS(AllPublicationData!$I:$I,AllPublicationData!$A:$A,'Publication Table (%)'!$B107,AllPublicationData!$B:$B,'Publication Table (%)'!$C$4,AllPublicationData!$D:$D,'Publication Table (%)'!G$7)/
SUMIFS(AllPublicationData!$E:$E,AllPublicationData!$A:$A,'Publication Table (%)'!$B107,AllPublicationData!$B:$B,'Publication Table (%)'!$C$4,AllPublicationData!$D:$D,'Publication Table (%)'!G$7),
SUMIFS(AllPublicationData!$I:$I,AllPublicationData!$A:$A,'Publication Table (%)'!$B107,AllPublicationData!$B:$B,'Publication Table (%)'!G$7)/
SUMIFS(AllPublicationData!$E:$E,AllPublicationData!$A:$A,'Publication Table (%)'!$B107,AllPublicationData!$B:$B,'Publication Table (%)'!G$7)),
IF('Publication Table (%)'!$C$5="Cancellations for other reasons",
IFERROR(SUMIFS(AllPublicationData!$J:$J,AllPublicationData!$A:$A,'Publication Table (%)'!$B107,AllPublicationData!$B:$B,'Publication Table (%)'!$C$4,AllPublicationData!$D:$D,'Publication Table (%)'!G$7)/
SUMIFS(AllPublicationData!$E:$E,AllPublicationData!$A:$A,'Publication Table (%)'!$B107,AllPublicationData!$B:$B,'Publication Table (%)'!$C$4,AllPublicationData!$D:$D,'Publication Table (%)'!G$7),
SUMIFS(AllPublicationData!$J:$J,AllPublicationData!$A:$A,'Publication Table (%)'!$B107,AllPublicationData!$B:$B,'Publication Table (%)'!G$7)/
SUMIFS(AllPublicationData!$E:$E,AllPublicationData!$A:$A,'Publication Table (%)'!$B107,AllPublicationData!$B:$B,'Publication Table (%)'!G$7)))))))</f>
        <v>0.11914893617021277</v>
      </c>
      <c r="H107" s="96">
        <f>IF('Publication Table (%)'!$C$5="All Cancelled Operations",
IFERROR(SUMIFS(AllPublicationData!$F:$F,AllPublicationData!$A:$A,'Publication Table (%)'!$B107,AllPublicationData!$B:$B,'Publication Table (%)'!$C$4,AllPublicationData!$D:$D,'Publication Table (%)'!H$7)/
SUMIFS(AllPublicationData!$E:$E,AllPublicationData!$A:$A,'Publication Table (%)'!$B107,AllPublicationData!$B:$B,'Publication Table (%)'!$C$4,AllPublicationData!$D:$D,'Publication Table (%)'!H$7),
SUMIFS(AllPublicationData!$F:$F,AllPublicationData!$A:$A,'Publication Table (%)'!$B107,AllPublicationData!$B:$B,'Publication Table (%)'!H$7)/
SUMIFS(AllPublicationData!$E:$E,AllPublicationData!$A:$A,'Publication Table (%)'!$B107,AllPublicationData!$B:$B,'Publication Table (%)'!H$7)),
IF('Publication Table (%)'!$C$5="Operations cancelled by patient",
IFERROR(SUMIFS(AllPublicationData!$G:$G,AllPublicationData!$A:$A,'Publication Table (%)'!$B107,AllPublicationData!$B:$B,'Publication Table (%)'!$C$4,AllPublicationData!$D:$D,'Publication Table (%)'!H$7)/
SUMIFS(AllPublicationData!$E:$E,AllPublicationData!$A:$A,'Publication Table (%)'!$B107,AllPublicationData!$B:$B,'Publication Table (%)'!$C$4,AllPublicationData!$D:$D,'Publication Table (%)'!H$7),
SUMIFS(AllPublicationData!$G:$G,AllPublicationData!$A:$A,'Publication Table (%)'!$B107,AllPublicationData!$B:$B,'Publication Table (%)'!H$7)/
SUMIFS(AllPublicationData!$E:$E,AllPublicationData!$A:$A,'Publication Table (%)'!$B107,AllPublicationData!$B:$B,'Publication Table (%)'!H$7)),
IF('Publication Table (%)'!$C$5="Operations cancelled for clinical reasons",
IFERROR(SUMIFS(AllPublicationData!$H:$H,AllPublicationData!$A:$A,'Publication Table (%)'!$B107,AllPublicationData!$B:$B,'Publication Table (%)'!$C$4,AllPublicationData!$D:$D,'Publication Table (%)'!H$7)/
SUMIFS(AllPublicationData!$E:$E,AllPublicationData!$A:$A,'Publication Table (%)'!$B107,AllPublicationData!$B:$B,'Publication Table (%)'!$C$4,AllPublicationData!$D:$D,'Publication Table (%)'!H$7),
SUMIFS(AllPublicationData!$H:$H,AllPublicationData!$A:$A,'Publication Table (%)'!$B107,AllPublicationData!$B:$B,'Publication Table (%)'!H$7)/
SUMIFS(AllPublicationData!$E:$E,AllPublicationData!$A:$A,'Publication Table (%)'!$B107,AllPublicationData!$B:$B,'Publication Table (%)'!H$7)),
IF('Publication Table (%)'!$C$5="Operations cancelled for non-clinical/capacity reasons",
IFERROR(SUMIFS(AllPublicationData!$I:$I,AllPublicationData!$A:$A,'Publication Table (%)'!$B107,AllPublicationData!$B:$B,'Publication Table (%)'!$C$4,AllPublicationData!$D:$D,'Publication Table (%)'!H$7)/
SUMIFS(AllPublicationData!$E:$E,AllPublicationData!$A:$A,'Publication Table (%)'!$B107,AllPublicationData!$B:$B,'Publication Table (%)'!$C$4,AllPublicationData!$D:$D,'Publication Table (%)'!H$7),
SUMIFS(AllPublicationData!$I:$I,AllPublicationData!$A:$A,'Publication Table (%)'!$B107,AllPublicationData!$B:$B,'Publication Table (%)'!H$7)/
SUMIFS(AllPublicationData!$E:$E,AllPublicationData!$A:$A,'Publication Table (%)'!$B107,AllPublicationData!$B:$B,'Publication Table (%)'!H$7)),
IF('Publication Table (%)'!$C$5="Cancellations for other reasons",
IFERROR(SUMIFS(AllPublicationData!$J:$J,AllPublicationData!$A:$A,'Publication Table (%)'!$B107,AllPublicationData!$B:$B,'Publication Table (%)'!$C$4,AllPublicationData!$D:$D,'Publication Table (%)'!H$7)/
SUMIFS(AllPublicationData!$E:$E,AllPublicationData!$A:$A,'Publication Table (%)'!$B107,AllPublicationData!$B:$B,'Publication Table (%)'!$C$4,AllPublicationData!$D:$D,'Publication Table (%)'!H$7),
SUMIFS(AllPublicationData!$J:$J,AllPublicationData!$A:$A,'Publication Table (%)'!$B107,AllPublicationData!$B:$B,'Publication Table (%)'!H$7)/
SUMIFS(AllPublicationData!$E:$E,AllPublicationData!$A:$A,'Publication Table (%)'!$B107,AllPublicationData!$B:$B,'Publication Table (%)'!H$7)))))))</f>
        <v>8.8888888888888892E-2</v>
      </c>
      <c r="I107" s="96">
        <f>IF('Publication Table (%)'!$C$5="All Cancelled Operations",
IFERROR(SUMIFS(AllPublicationData!$F:$F,AllPublicationData!$A:$A,'Publication Table (%)'!$B107,AllPublicationData!$B:$B,'Publication Table (%)'!$C$4,AllPublicationData!$D:$D,'Publication Table (%)'!I$7)/
SUMIFS(AllPublicationData!$E:$E,AllPublicationData!$A:$A,'Publication Table (%)'!$B107,AllPublicationData!$B:$B,'Publication Table (%)'!$C$4,AllPublicationData!$D:$D,'Publication Table (%)'!I$7),
SUMIFS(AllPublicationData!$F:$F,AllPublicationData!$A:$A,'Publication Table (%)'!$B107,AllPublicationData!$B:$B,'Publication Table (%)'!I$7)/
SUMIFS(AllPublicationData!$E:$E,AllPublicationData!$A:$A,'Publication Table (%)'!$B107,AllPublicationData!$B:$B,'Publication Table (%)'!I$7)),
IF('Publication Table (%)'!$C$5="Operations cancelled by patient",
IFERROR(SUMIFS(AllPublicationData!$G:$G,AllPublicationData!$A:$A,'Publication Table (%)'!$B107,AllPublicationData!$B:$B,'Publication Table (%)'!$C$4,AllPublicationData!$D:$D,'Publication Table (%)'!I$7)/
SUMIFS(AllPublicationData!$E:$E,AllPublicationData!$A:$A,'Publication Table (%)'!$B107,AllPublicationData!$B:$B,'Publication Table (%)'!$C$4,AllPublicationData!$D:$D,'Publication Table (%)'!I$7),
SUMIFS(AllPublicationData!$G:$G,AllPublicationData!$A:$A,'Publication Table (%)'!$B107,AllPublicationData!$B:$B,'Publication Table (%)'!I$7)/
SUMIFS(AllPublicationData!$E:$E,AllPublicationData!$A:$A,'Publication Table (%)'!$B107,AllPublicationData!$B:$B,'Publication Table (%)'!I$7)),
IF('Publication Table (%)'!$C$5="Operations cancelled for clinical reasons",
IFERROR(SUMIFS(AllPublicationData!$H:$H,AllPublicationData!$A:$A,'Publication Table (%)'!$B107,AllPublicationData!$B:$B,'Publication Table (%)'!$C$4,AllPublicationData!$D:$D,'Publication Table (%)'!I$7)/
SUMIFS(AllPublicationData!$E:$E,AllPublicationData!$A:$A,'Publication Table (%)'!$B107,AllPublicationData!$B:$B,'Publication Table (%)'!$C$4,AllPublicationData!$D:$D,'Publication Table (%)'!I$7),
SUMIFS(AllPublicationData!$H:$H,AllPublicationData!$A:$A,'Publication Table (%)'!$B107,AllPublicationData!$B:$B,'Publication Table (%)'!I$7)/
SUMIFS(AllPublicationData!$E:$E,AllPublicationData!$A:$A,'Publication Table (%)'!$B107,AllPublicationData!$B:$B,'Publication Table (%)'!I$7)),
IF('Publication Table (%)'!$C$5="Operations cancelled for non-clinical/capacity reasons",
IFERROR(SUMIFS(AllPublicationData!$I:$I,AllPublicationData!$A:$A,'Publication Table (%)'!$B107,AllPublicationData!$B:$B,'Publication Table (%)'!$C$4,AllPublicationData!$D:$D,'Publication Table (%)'!I$7)/
SUMIFS(AllPublicationData!$E:$E,AllPublicationData!$A:$A,'Publication Table (%)'!$B107,AllPublicationData!$B:$B,'Publication Table (%)'!$C$4,AllPublicationData!$D:$D,'Publication Table (%)'!I$7),
SUMIFS(AllPublicationData!$I:$I,AllPublicationData!$A:$A,'Publication Table (%)'!$B107,AllPublicationData!$B:$B,'Publication Table (%)'!I$7)/
SUMIFS(AllPublicationData!$E:$E,AllPublicationData!$A:$A,'Publication Table (%)'!$B107,AllPublicationData!$B:$B,'Publication Table (%)'!I$7)),
IF('Publication Table (%)'!$C$5="Cancellations for other reasons",
IFERROR(SUMIFS(AllPublicationData!$J:$J,AllPublicationData!$A:$A,'Publication Table (%)'!$B107,AllPublicationData!$B:$B,'Publication Table (%)'!$C$4,AllPublicationData!$D:$D,'Publication Table (%)'!I$7)/
SUMIFS(AllPublicationData!$E:$E,AllPublicationData!$A:$A,'Publication Table (%)'!$B107,AllPublicationData!$B:$B,'Publication Table (%)'!$C$4,AllPublicationData!$D:$D,'Publication Table (%)'!I$7),
SUMIFS(AllPublicationData!$J:$J,AllPublicationData!$A:$A,'Publication Table (%)'!$B107,AllPublicationData!$B:$B,'Publication Table (%)'!I$7)/
SUMIFS(AllPublicationData!$E:$E,AllPublicationData!$A:$A,'Publication Table (%)'!$B107,AllPublicationData!$B:$B,'Publication Table (%)'!I$7)))))))</f>
        <v>6.4388961892247049E-2</v>
      </c>
      <c r="J107" s="96">
        <f>IF('Publication Table (%)'!$C$5="All Cancelled Operations",
IFERROR(SUMIFS(AllPublicationData!$F:$F,AllPublicationData!$A:$A,'Publication Table (%)'!$B107,AllPublicationData!$B:$B,'Publication Table (%)'!$C$4,AllPublicationData!$D:$D,'Publication Table (%)'!J$7)/
SUMIFS(AllPublicationData!$E:$E,AllPublicationData!$A:$A,'Publication Table (%)'!$B107,AllPublicationData!$B:$B,'Publication Table (%)'!$C$4,AllPublicationData!$D:$D,'Publication Table (%)'!J$7),
SUMIFS(AllPublicationData!$F:$F,AllPublicationData!$A:$A,'Publication Table (%)'!$B107,AllPublicationData!$B:$B,'Publication Table (%)'!J$7)/
SUMIFS(AllPublicationData!$E:$E,AllPublicationData!$A:$A,'Publication Table (%)'!$B107,AllPublicationData!$B:$B,'Publication Table (%)'!J$7)),
IF('Publication Table (%)'!$C$5="Operations cancelled by patient",
IFERROR(SUMIFS(AllPublicationData!$G:$G,AllPublicationData!$A:$A,'Publication Table (%)'!$B107,AllPublicationData!$B:$B,'Publication Table (%)'!$C$4,AllPublicationData!$D:$D,'Publication Table (%)'!J$7)/
SUMIFS(AllPublicationData!$E:$E,AllPublicationData!$A:$A,'Publication Table (%)'!$B107,AllPublicationData!$B:$B,'Publication Table (%)'!$C$4,AllPublicationData!$D:$D,'Publication Table (%)'!J$7),
SUMIFS(AllPublicationData!$G:$G,AllPublicationData!$A:$A,'Publication Table (%)'!$B107,AllPublicationData!$B:$B,'Publication Table (%)'!J$7)/
SUMIFS(AllPublicationData!$E:$E,AllPublicationData!$A:$A,'Publication Table (%)'!$B107,AllPublicationData!$B:$B,'Publication Table (%)'!J$7)),
IF('Publication Table (%)'!$C$5="Operations cancelled for clinical reasons",
IFERROR(SUMIFS(AllPublicationData!$H:$H,AllPublicationData!$A:$A,'Publication Table (%)'!$B107,AllPublicationData!$B:$B,'Publication Table (%)'!$C$4,AllPublicationData!$D:$D,'Publication Table (%)'!J$7)/
SUMIFS(AllPublicationData!$E:$E,AllPublicationData!$A:$A,'Publication Table (%)'!$B107,AllPublicationData!$B:$B,'Publication Table (%)'!$C$4,AllPublicationData!$D:$D,'Publication Table (%)'!J$7),
SUMIFS(AllPublicationData!$H:$H,AllPublicationData!$A:$A,'Publication Table (%)'!$B107,AllPublicationData!$B:$B,'Publication Table (%)'!J$7)/
SUMIFS(AllPublicationData!$E:$E,AllPublicationData!$A:$A,'Publication Table (%)'!$B107,AllPublicationData!$B:$B,'Publication Table (%)'!J$7)),
IF('Publication Table (%)'!$C$5="Operations cancelled for non-clinical/capacity reasons",
IFERROR(SUMIFS(AllPublicationData!$I:$I,AllPublicationData!$A:$A,'Publication Table (%)'!$B107,AllPublicationData!$B:$B,'Publication Table (%)'!$C$4,AllPublicationData!$D:$D,'Publication Table (%)'!J$7)/
SUMIFS(AllPublicationData!$E:$E,AllPublicationData!$A:$A,'Publication Table (%)'!$B107,AllPublicationData!$B:$B,'Publication Table (%)'!$C$4,AllPublicationData!$D:$D,'Publication Table (%)'!J$7),
SUMIFS(AllPublicationData!$I:$I,AllPublicationData!$A:$A,'Publication Table (%)'!$B107,AllPublicationData!$B:$B,'Publication Table (%)'!J$7)/
SUMIFS(AllPublicationData!$E:$E,AllPublicationData!$A:$A,'Publication Table (%)'!$B107,AllPublicationData!$B:$B,'Publication Table (%)'!J$7)),
IF('Publication Table (%)'!$C$5="Cancellations for other reasons",
IFERROR(SUMIFS(AllPublicationData!$J:$J,AllPublicationData!$A:$A,'Publication Table (%)'!$B107,AllPublicationData!$B:$B,'Publication Table (%)'!$C$4,AllPublicationData!$D:$D,'Publication Table (%)'!J$7)/
SUMIFS(AllPublicationData!$E:$E,AllPublicationData!$A:$A,'Publication Table (%)'!$B107,AllPublicationData!$B:$B,'Publication Table (%)'!$C$4,AllPublicationData!$D:$D,'Publication Table (%)'!J$7),
SUMIFS(AllPublicationData!$J:$J,AllPublicationData!$A:$A,'Publication Table (%)'!$B107,AllPublicationData!$B:$B,'Publication Table (%)'!J$7)/
SUMIFS(AllPublicationData!$E:$E,AllPublicationData!$A:$A,'Publication Table (%)'!$B107,AllPublicationData!$B:$B,'Publication Table (%)'!J$7)))))))</f>
        <v>8.6206896551724144E-2</v>
      </c>
      <c r="K107" s="96">
        <f>IF('Publication Table (%)'!$C$5="All Cancelled Operations",
IFERROR(SUMIFS(AllPublicationData!$F:$F,AllPublicationData!$A:$A,'Publication Table (%)'!$B107,AllPublicationData!$B:$B,'Publication Table (%)'!$C$4,AllPublicationData!$D:$D,'Publication Table (%)'!K$7)/
SUMIFS(AllPublicationData!$E:$E,AllPublicationData!$A:$A,'Publication Table (%)'!$B107,AllPublicationData!$B:$B,'Publication Table (%)'!$C$4,AllPublicationData!$D:$D,'Publication Table (%)'!K$7),
SUMIFS(AllPublicationData!$F:$F,AllPublicationData!$A:$A,'Publication Table (%)'!$B107,AllPublicationData!$B:$B,'Publication Table (%)'!K$7)/
SUMIFS(AllPublicationData!$E:$E,AllPublicationData!$A:$A,'Publication Table (%)'!$B107,AllPublicationData!$B:$B,'Publication Table (%)'!K$7)),
IF('Publication Table (%)'!$C$5="Operations cancelled by patient",
IFERROR(SUMIFS(AllPublicationData!$G:$G,AllPublicationData!$A:$A,'Publication Table (%)'!$B107,AllPublicationData!$B:$B,'Publication Table (%)'!$C$4,AllPublicationData!$D:$D,'Publication Table (%)'!K$7)/
SUMIFS(AllPublicationData!$E:$E,AllPublicationData!$A:$A,'Publication Table (%)'!$B107,AllPublicationData!$B:$B,'Publication Table (%)'!$C$4,AllPublicationData!$D:$D,'Publication Table (%)'!K$7),
SUMIFS(AllPublicationData!$G:$G,AllPublicationData!$A:$A,'Publication Table (%)'!$B107,AllPublicationData!$B:$B,'Publication Table (%)'!K$7)/
SUMIFS(AllPublicationData!$E:$E,AllPublicationData!$A:$A,'Publication Table (%)'!$B107,AllPublicationData!$B:$B,'Publication Table (%)'!K$7)),
IF('Publication Table (%)'!$C$5="Operations cancelled for clinical reasons",
IFERROR(SUMIFS(AllPublicationData!$H:$H,AllPublicationData!$A:$A,'Publication Table (%)'!$B107,AllPublicationData!$B:$B,'Publication Table (%)'!$C$4,AllPublicationData!$D:$D,'Publication Table (%)'!K$7)/
SUMIFS(AllPublicationData!$E:$E,AllPublicationData!$A:$A,'Publication Table (%)'!$B107,AllPublicationData!$B:$B,'Publication Table (%)'!$C$4,AllPublicationData!$D:$D,'Publication Table (%)'!K$7),
SUMIFS(AllPublicationData!$H:$H,AllPublicationData!$A:$A,'Publication Table (%)'!$B107,AllPublicationData!$B:$B,'Publication Table (%)'!K$7)/
SUMIFS(AllPublicationData!$E:$E,AllPublicationData!$A:$A,'Publication Table (%)'!$B107,AllPublicationData!$B:$B,'Publication Table (%)'!K$7)),
IF('Publication Table (%)'!$C$5="Operations cancelled for non-clinical/capacity reasons",
IFERROR(SUMIFS(AllPublicationData!$I:$I,AllPublicationData!$A:$A,'Publication Table (%)'!$B107,AllPublicationData!$B:$B,'Publication Table (%)'!$C$4,AllPublicationData!$D:$D,'Publication Table (%)'!K$7)/
SUMIFS(AllPublicationData!$E:$E,AllPublicationData!$A:$A,'Publication Table (%)'!$B107,AllPublicationData!$B:$B,'Publication Table (%)'!$C$4,AllPublicationData!$D:$D,'Publication Table (%)'!K$7),
SUMIFS(AllPublicationData!$I:$I,AllPublicationData!$A:$A,'Publication Table (%)'!$B107,AllPublicationData!$B:$B,'Publication Table (%)'!K$7)/
SUMIFS(AllPublicationData!$E:$E,AllPublicationData!$A:$A,'Publication Table (%)'!$B107,AllPublicationData!$B:$B,'Publication Table (%)'!K$7)),
IF('Publication Table (%)'!$C$5="Cancellations for other reasons",
IFERROR(SUMIFS(AllPublicationData!$J:$J,AllPublicationData!$A:$A,'Publication Table (%)'!$B107,AllPublicationData!$B:$B,'Publication Table (%)'!$C$4,AllPublicationData!$D:$D,'Publication Table (%)'!K$7)/
SUMIFS(AllPublicationData!$E:$E,AllPublicationData!$A:$A,'Publication Table (%)'!$B107,AllPublicationData!$B:$B,'Publication Table (%)'!$C$4,AllPublicationData!$D:$D,'Publication Table (%)'!K$7),
SUMIFS(AllPublicationData!$J:$J,AllPublicationData!$A:$A,'Publication Table (%)'!$B107,AllPublicationData!$B:$B,'Publication Table (%)'!K$7)/
SUMIFS(AllPublicationData!$E:$E,AllPublicationData!$A:$A,'Publication Table (%)'!$B107,AllPublicationData!$B:$B,'Publication Table (%)'!K$7)))))))</f>
        <v>0.10114734299516909</v>
      </c>
      <c r="L107" s="96">
        <f>IF('Publication Table (%)'!$C$5="All Cancelled Operations",
IFERROR(SUMIFS(AllPublicationData!$F:$F,AllPublicationData!$A:$A,'Publication Table (%)'!$B107,AllPublicationData!$B:$B,'Publication Table (%)'!$C$4,AllPublicationData!$D:$D,'Publication Table (%)'!L$7)/
SUMIFS(AllPublicationData!$E:$E,AllPublicationData!$A:$A,'Publication Table (%)'!$B107,AllPublicationData!$B:$B,'Publication Table (%)'!$C$4,AllPublicationData!$D:$D,'Publication Table (%)'!L$7),
SUMIFS(AllPublicationData!$F:$F,AllPublicationData!$A:$A,'Publication Table (%)'!$B107,AllPublicationData!$B:$B,'Publication Table (%)'!L$7)/
SUMIFS(AllPublicationData!$E:$E,AllPublicationData!$A:$A,'Publication Table (%)'!$B107,AllPublicationData!$B:$B,'Publication Table (%)'!L$7)),
IF('Publication Table (%)'!$C$5="Operations cancelled by patient",
IFERROR(SUMIFS(AllPublicationData!$G:$G,AllPublicationData!$A:$A,'Publication Table (%)'!$B107,AllPublicationData!$B:$B,'Publication Table (%)'!$C$4,AllPublicationData!$D:$D,'Publication Table (%)'!L$7)/
SUMIFS(AllPublicationData!$E:$E,AllPublicationData!$A:$A,'Publication Table (%)'!$B107,AllPublicationData!$B:$B,'Publication Table (%)'!$C$4,AllPublicationData!$D:$D,'Publication Table (%)'!L$7),
SUMIFS(AllPublicationData!$G:$G,AllPublicationData!$A:$A,'Publication Table (%)'!$B107,AllPublicationData!$B:$B,'Publication Table (%)'!L$7)/
SUMIFS(AllPublicationData!$E:$E,AllPublicationData!$A:$A,'Publication Table (%)'!$B107,AllPublicationData!$B:$B,'Publication Table (%)'!L$7)),
IF('Publication Table (%)'!$C$5="Operations cancelled for clinical reasons",
IFERROR(SUMIFS(AllPublicationData!$H:$H,AllPublicationData!$A:$A,'Publication Table (%)'!$B107,AllPublicationData!$B:$B,'Publication Table (%)'!$C$4,AllPublicationData!$D:$D,'Publication Table (%)'!L$7)/
SUMIFS(AllPublicationData!$E:$E,AllPublicationData!$A:$A,'Publication Table (%)'!$B107,AllPublicationData!$B:$B,'Publication Table (%)'!$C$4,AllPublicationData!$D:$D,'Publication Table (%)'!L$7),
SUMIFS(AllPublicationData!$H:$H,AllPublicationData!$A:$A,'Publication Table (%)'!$B107,AllPublicationData!$B:$B,'Publication Table (%)'!L$7)/
SUMIFS(AllPublicationData!$E:$E,AllPublicationData!$A:$A,'Publication Table (%)'!$B107,AllPublicationData!$B:$B,'Publication Table (%)'!L$7)),
IF('Publication Table (%)'!$C$5="Operations cancelled for non-clinical/capacity reasons",
IFERROR(SUMIFS(AllPublicationData!$I:$I,AllPublicationData!$A:$A,'Publication Table (%)'!$B107,AllPublicationData!$B:$B,'Publication Table (%)'!$C$4,AllPublicationData!$D:$D,'Publication Table (%)'!L$7)/
SUMIFS(AllPublicationData!$E:$E,AllPublicationData!$A:$A,'Publication Table (%)'!$B107,AllPublicationData!$B:$B,'Publication Table (%)'!$C$4,AllPublicationData!$D:$D,'Publication Table (%)'!L$7),
SUMIFS(AllPublicationData!$I:$I,AllPublicationData!$A:$A,'Publication Table (%)'!$B107,AllPublicationData!$B:$B,'Publication Table (%)'!L$7)/
SUMIFS(AllPublicationData!$E:$E,AllPublicationData!$A:$A,'Publication Table (%)'!$B107,AllPublicationData!$B:$B,'Publication Table (%)'!L$7)),
IF('Publication Table (%)'!$C$5="Cancellations for other reasons",
IFERROR(SUMIFS(AllPublicationData!$J:$J,AllPublicationData!$A:$A,'Publication Table (%)'!$B107,AllPublicationData!$B:$B,'Publication Table (%)'!$C$4,AllPublicationData!$D:$D,'Publication Table (%)'!L$7)/
SUMIFS(AllPublicationData!$E:$E,AllPublicationData!$A:$A,'Publication Table (%)'!$B107,AllPublicationData!$B:$B,'Publication Table (%)'!$C$4,AllPublicationData!$D:$D,'Publication Table (%)'!L$7),
SUMIFS(AllPublicationData!$J:$J,AllPublicationData!$A:$A,'Publication Table (%)'!$B107,AllPublicationData!$B:$B,'Publication Table (%)'!L$7)/
SUMIFS(AllPublicationData!$E:$E,AllPublicationData!$A:$A,'Publication Table (%)'!$B107,AllPublicationData!$B:$B,'Publication Table (%)'!L$7)))))))</f>
        <v>9.41144561974505E-2</v>
      </c>
      <c r="M107" s="96">
        <f>IF('Publication Table (%)'!$C$5="All Cancelled Operations",
IFERROR(SUMIFS(AllPublicationData!$F:$F,AllPublicationData!$A:$A,'Publication Table (%)'!$B107,AllPublicationData!$B:$B,'Publication Table (%)'!$C$4,AllPublicationData!$D:$D,'Publication Table (%)'!M$7)/
SUMIFS(AllPublicationData!$E:$E,AllPublicationData!$A:$A,'Publication Table (%)'!$B107,AllPublicationData!$B:$B,'Publication Table (%)'!$C$4,AllPublicationData!$D:$D,'Publication Table (%)'!M$7),
SUMIFS(AllPublicationData!$F:$F,AllPublicationData!$A:$A,'Publication Table (%)'!$B107,AllPublicationData!$B:$B,'Publication Table (%)'!M$7)/
SUMIFS(AllPublicationData!$E:$E,AllPublicationData!$A:$A,'Publication Table (%)'!$B107,AllPublicationData!$B:$B,'Publication Table (%)'!M$7)),
IF('Publication Table (%)'!$C$5="Operations cancelled by patient",
IFERROR(SUMIFS(AllPublicationData!$G:$G,AllPublicationData!$A:$A,'Publication Table (%)'!$B107,AllPublicationData!$B:$B,'Publication Table (%)'!$C$4,AllPublicationData!$D:$D,'Publication Table (%)'!M$7)/
SUMIFS(AllPublicationData!$E:$E,AllPublicationData!$A:$A,'Publication Table (%)'!$B107,AllPublicationData!$B:$B,'Publication Table (%)'!$C$4,AllPublicationData!$D:$D,'Publication Table (%)'!M$7),
SUMIFS(AllPublicationData!$G:$G,AllPublicationData!$A:$A,'Publication Table (%)'!$B107,AllPublicationData!$B:$B,'Publication Table (%)'!M$7)/
SUMIFS(AllPublicationData!$E:$E,AllPublicationData!$A:$A,'Publication Table (%)'!$B107,AllPublicationData!$B:$B,'Publication Table (%)'!M$7)),
IF('Publication Table (%)'!$C$5="Operations cancelled for clinical reasons",
IFERROR(SUMIFS(AllPublicationData!$H:$H,AllPublicationData!$A:$A,'Publication Table (%)'!$B107,AllPublicationData!$B:$B,'Publication Table (%)'!$C$4,AllPublicationData!$D:$D,'Publication Table (%)'!M$7)/
SUMIFS(AllPublicationData!$E:$E,AllPublicationData!$A:$A,'Publication Table (%)'!$B107,AllPublicationData!$B:$B,'Publication Table (%)'!$C$4,AllPublicationData!$D:$D,'Publication Table (%)'!M$7),
SUMIFS(AllPublicationData!$H:$H,AllPublicationData!$A:$A,'Publication Table (%)'!$B107,AllPublicationData!$B:$B,'Publication Table (%)'!M$7)/
SUMIFS(AllPublicationData!$E:$E,AllPublicationData!$A:$A,'Publication Table (%)'!$B107,AllPublicationData!$B:$B,'Publication Table (%)'!M$7)),
IF('Publication Table (%)'!$C$5="Operations cancelled for non-clinical/capacity reasons",
IFERROR(SUMIFS(AllPublicationData!$I:$I,AllPublicationData!$A:$A,'Publication Table (%)'!$B107,AllPublicationData!$B:$B,'Publication Table (%)'!$C$4,AllPublicationData!$D:$D,'Publication Table (%)'!M$7)/
SUMIFS(AllPublicationData!$E:$E,AllPublicationData!$A:$A,'Publication Table (%)'!$B107,AllPublicationData!$B:$B,'Publication Table (%)'!$C$4,AllPublicationData!$D:$D,'Publication Table (%)'!M$7),
SUMIFS(AllPublicationData!$I:$I,AllPublicationData!$A:$A,'Publication Table (%)'!$B107,AllPublicationData!$B:$B,'Publication Table (%)'!M$7)/
SUMIFS(AllPublicationData!$E:$E,AllPublicationData!$A:$A,'Publication Table (%)'!$B107,AllPublicationData!$B:$B,'Publication Table (%)'!M$7)),
IF('Publication Table (%)'!$C$5="Cancellations for other reasons",
IFERROR(SUMIFS(AllPublicationData!$J:$J,AllPublicationData!$A:$A,'Publication Table (%)'!$B107,AllPublicationData!$B:$B,'Publication Table (%)'!$C$4,AllPublicationData!$D:$D,'Publication Table (%)'!M$7)/
SUMIFS(AllPublicationData!$E:$E,AllPublicationData!$A:$A,'Publication Table (%)'!$B107,AllPublicationData!$B:$B,'Publication Table (%)'!$C$4,AllPublicationData!$D:$D,'Publication Table (%)'!M$7),
SUMIFS(AllPublicationData!$J:$J,AllPublicationData!$A:$A,'Publication Table (%)'!$B107,AllPublicationData!$B:$B,'Publication Table (%)'!M$7)/
SUMIFS(AllPublicationData!$E:$E,AllPublicationData!$A:$A,'Publication Table (%)'!$B107,AllPublicationData!$B:$B,'Publication Table (%)'!M$7)))))))</f>
        <v>0.15447154471544716</v>
      </c>
      <c r="N107" s="96">
        <f>IF('Publication Table (%)'!$C$5="All Cancelled Operations",
IFERROR(SUMIFS(AllPublicationData!$F:$F,AllPublicationData!$A:$A,'Publication Table (%)'!$B107,AllPublicationData!$B:$B,'Publication Table (%)'!$C$4,AllPublicationData!$D:$D,'Publication Table (%)'!N$7)/
SUMIFS(AllPublicationData!$E:$E,AllPublicationData!$A:$A,'Publication Table (%)'!$B107,AllPublicationData!$B:$B,'Publication Table (%)'!$C$4,AllPublicationData!$D:$D,'Publication Table (%)'!N$7),
SUMIFS(AllPublicationData!$F:$F,AllPublicationData!$A:$A,'Publication Table (%)'!$B107,AllPublicationData!$B:$B,'Publication Table (%)'!N$7)/
SUMIFS(AllPublicationData!$E:$E,AllPublicationData!$A:$A,'Publication Table (%)'!$B107,AllPublicationData!$B:$B,'Publication Table (%)'!N$7)),
IF('Publication Table (%)'!$C$5="Operations cancelled by patient",
IFERROR(SUMIFS(AllPublicationData!$G:$G,AllPublicationData!$A:$A,'Publication Table (%)'!$B107,AllPublicationData!$B:$B,'Publication Table (%)'!$C$4,AllPublicationData!$D:$D,'Publication Table (%)'!N$7)/
SUMIFS(AllPublicationData!$E:$E,AllPublicationData!$A:$A,'Publication Table (%)'!$B107,AllPublicationData!$B:$B,'Publication Table (%)'!$C$4,AllPublicationData!$D:$D,'Publication Table (%)'!N$7),
SUMIFS(AllPublicationData!$G:$G,AllPublicationData!$A:$A,'Publication Table (%)'!$B107,AllPublicationData!$B:$B,'Publication Table (%)'!N$7)/
SUMIFS(AllPublicationData!$E:$E,AllPublicationData!$A:$A,'Publication Table (%)'!$B107,AllPublicationData!$B:$B,'Publication Table (%)'!N$7)),
IF('Publication Table (%)'!$C$5="Operations cancelled for clinical reasons",
IFERROR(SUMIFS(AllPublicationData!$H:$H,AllPublicationData!$A:$A,'Publication Table (%)'!$B107,AllPublicationData!$B:$B,'Publication Table (%)'!$C$4,AllPublicationData!$D:$D,'Publication Table (%)'!N$7)/
SUMIFS(AllPublicationData!$E:$E,AllPublicationData!$A:$A,'Publication Table (%)'!$B107,AllPublicationData!$B:$B,'Publication Table (%)'!$C$4,AllPublicationData!$D:$D,'Publication Table (%)'!N$7),
SUMIFS(AllPublicationData!$H:$H,AllPublicationData!$A:$A,'Publication Table (%)'!$B107,AllPublicationData!$B:$B,'Publication Table (%)'!N$7)/
SUMIFS(AllPublicationData!$E:$E,AllPublicationData!$A:$A,'Publication Table (%)'!$B107,AllPublicationData!$B:$B,'Publication Table (%)'!N$7)),
IF('Publication Table (%)'!$C$5="Operations cancelled for non-clinical/capacity reasons",
IFERROR(SUMIFS(AllPublicationData!$I:$I,AllPublicationData!$A:$A,'Publication Table (%)'!$B107,AllPublicationData!$B:$B,'Publication Table (%)'!$C$4,AllPublicationData!$D:$D,'Publication Table (%)'!N$7)/
SUMIFS(AllPublicationData!$E:$E,AllPublicationData!$A:$A,'Publication Table (%)'!$B107,AllPublicationData!$B:$B,'Publication Table (%)'!$C$4,AllPublicationData!$D:$D,'Publication Table (%)'!N$7),
SUMIFS(AllPublicationData!$I:$I,AllPublicationData!$A:$A,'Publication Table (%)'!$B107,AllPublicationData!$B:$B,'Publication Table (%)'!N$7)/
SUMIFS(AllPublicationData!$E:$E,AllPublicationData!$A:$A,'Publication Table (%)'!$B107,AllPublicationData!$B:$B,'Publication Table (%)'!N$7)),
IF('Publication Table (%)'!$C$5="Cancellations for other reasons",
IFERROR(SUMIFS(AllPublicationData!$J:$J,AllPublicationData!$A:$A,'Publication Table (%)'!$B107,AllPublicationData!$B:$B,'Publication Table (%)'!$C$4,AllPublicationData!$D:$D,'Publication Table (%)'!N$7)/
SUMIFS(AllPublicationData!$E:$E,AllPublicationData!$A:$A,'Publication Table (%)'!$B107,AllPublicationData!$B:$B,'Publication Table (%)'!$C$4,AllPublicationData!$D:$D,'Publication Table (%)'!N$7),
SUMIFS(AllPublicationData!$J:$J,AllPublicationData!$A:$A,'Publication Table (%)'!$B107,AllPublicationData!$B:$B,'Publication Table (%)'!N$7)/
SUMIFS(AllPublicationData!$E:$E,AllPublicationData!$A:$A,'Publication Table (%)'!$B107,AllPublicationData!$B:$B,'Publication Table (%)'!N$7)))))))</f>
        <v>0.10016220600162205</v>
      </c>
      <c r="O107" s="96">
        <f>IF('Publication Table (%)'!$C$5="All Cancelled Operations",
IFERROR(SUMIFS(AllPublicationData!$F:$F,AllPublicationData!$A:$A,'Publication Table (%)'!$B107,AllPublicationData!$B:$B,'Publication Table (%)'!$C$4,AllPublicationData!$D:$D,'Publication Table (%)'!O$7)/
SUMIFS(AllPublicationData!$E:$E,AllPublicationData!$A:$A,'Publication Table (%)'!$B107,AllPublicationData!$B:$B,'Publication Table (%)'!$C$4,AllPublicationData!$D:$D,'Publication Table (%)'!O$7),
SUMIFS(AllPublicationData!$F:$F,AllPublicationData!$A:$A,'Publication Table (%)'!$B107,AllPublicationData!$B:$B,'Publication Table (%)'!O$7)/
SUMIFS(AllPublicationData!$E:$E,AllPublicationData!$A:$A,'Publication Table (%)'!$B107,AllPublicationData!$B:$B,'Publication Table (%)'!O$7)),
IF('Publication Table (%)'!$C$5="Operations cancelled by patient",
IFERROR(SUMIFS(AllPublicationData!$G:$G,AllPublicationData!$A:$A,'Publication Table (%)'!$B107,AllPublicationData!$B:$B,'Publication Table (%)'!$C$4,AllPublicationData!$D:$D,'Publication Table (%)'!O$7)/
SUMIFS(AllPublicationData!$E:$E,AllPublicationData!$A:$A,'Publication Table (%)'!$B107,AllPublicationData!$B:$B,'Publication Table (%)'!$C$4,AllPublicationData!$D:$D,'Publication Table (%)'!O$7),
SUMIFS(AllPublicationData!$G:$G,AllPublicationData!$A:$A,'Publication Table (%)'!$B107,AllPublicationData!$B:$B,'Publication Table (%)'!O$7)/
SUMIFS(AllPublicationData!$E:$E,AllPublicationData!$A:$A,'Publication Table (%)'!$B107,AllPublicationData!$B:$B,'Publication Table (%)'!O$7)),
IF('Publication Table (%)'!$C$5="Operations cancelled for clinical reasons",
IFERROR(SUMIFS(AllPublicationData!$H:$H,AllPublicationData!$A:$A,'Publication Table (%)'!$B107,AllPublicationData!$B:$B,'Publication Table (%)'!$C$4,AllPublicationData!$D:$D,'Publication Table (%)'!O$7)/
SUMIFS(AllPublicationData!$E:$E,AllPublicationData!$A:$A,'Publication Table (%)'!$B107,AllPublicationData!$B:$B,'Publication Table (%)'!$C$4,AllPublicationData!$D:$D,'Publication Table (%)'!O$7),
SUMIFS(AllPublicationData!$H:$H,AllPublicationData!$A:$A,'Publication Table (%)'!$B107,AllPublicationData!$B:$B,'Publication Table (%)'!O$7)/
SUMIFS(AllPublicationData!$E:$E,AllPublicationData!$A:$A,'Publication Table (%)'!$B107,AllPublicationData!$B:$B,'Publication Table (%)'!O$7)),
IF('Publication Table (%)'!$C$5="Operations cancelled for non-clinical/capacity reasons",
IFERROR(SUMIFS(AllPublicationData!$I:$I,AllPublicationData!$A:$A,'Publication Table (%)'!$B107,AllPublicationData!$B:$B,'Publication Table (%)'!$C$4,AllPublicationData!$D:$D,'Publication Table (%)'!O$7)/
SUMIFS(AllPublicationData!$E:$E,AllPublicationData!$A:$A,'Publication Table (%)'!$B107,AllPublicationData!$B:$B,'Publication Table (%)'!$C$4,AllPublicationData!$D:$D,'Publication Table (%)'!O$7),
SUMIFS(AllPublicationData!$I:$I,AllPublicationData!$A:$A,'Publication Table (%)'!$B107,AllPublicationData!$B:$B,'Publication Table (%)'!O$7)/
SUMIFS(AllPublicationData!$E:$E,AllPublicationData!$A:$A,'Publication Table (%)'!$B107,AllPublicationData!$B:$B,'Publication Table (%)'!O$7)),
IF('Publication Table (%)'!$C$5="Cancellations for other reasons",
IFERROR(SUMIFS(AllPublicationData!$J:$J,AllPublicationData!$A:$A,'Publication Table (%)'!$B107,AllPublicationData!$B:$B,'Publication Table (%)'!$C$4,AllPublicationData!$D:$D,'Publication Table (%)'!O$7)/
SUMIFS(AllPublicationData!$E:$E,AllPublicationData!$A:$A,'Publication Table (%)'!$B107,AllPublicationData!$B:$B,'Publication Table (%)'!$C$4,AllPublicationData!$D:$D,'Publication Table (%)'!O$7),
SUMIFS(AllPublicationData!$J:$J,AllPublicationData!$A:$A,'Publication Table (%)'!$B107,AllPublicationData!$B:$B,'Publication Table (%)'!O$7)/
SUMIFS(AllPublicationData!$E:$E,AllPublicationData!$A:$A,'Publication Table (%)'!$B107,AllPublicationData!$B:$B,'Publication Table (%)'!O$7)))))))</f>
        <v>0.13468938977460143</v>
      </c>
      <c r="P107" s="96">
        <f>IF('Publication Table (%)'!$C$5="All Cancelled Operations",
IFERROR(SUMIFS(AllPublicationData!$F:$F,AllPublicationData!$A:$A,'Publication Table (%)'!$B107,AllPublicationData!$B:$B,'Publication Table (%)'!$C$4,AllPublicationData!$D:$D,'Publication Table (%)'!P$7)/
SUMIFS(AllPublicationData!$E:$E,AllPublicationData!$A:$A,'Publication Table (%)'!$B107,AllPublicationData!$B:$B,'Publication Table (%)'!$C$4,AllPublicationData!$D:$D,'Publication Table (%)'!P$7),
SUMIFS(AllPublicationData!$F:$F,AllPublicationData!$A:$A,'Publication Table (%)'!$B107,AllPublicationData!$B:$B,'Publication Table (%)'!P$7)/
SUMIFS(AllPublicationData!$E:$E,AllPublicationData!$A:$A,'Publication Table (%)'!$B107,AllPublicationData!$B:$B,'Publication Table (%)'!P$7)),
IF('Publication Table (%)'!$C$5="Operations cancelled by patient",
IFERROR(SUMIFS(AllPublicationData!$G:$G,AllPublicationData!$A:$A,'Publication Table (%)'!$B107,AllPublicationData!$B:$B,'Publication Table (%)'!$C$4,AllPublicationData!$D:$D,'Publication Table (%)'!P$7)/
SUMIFS(AllPublicationData!$E:$E,AllPublicationData!$A:$A,'Publication Table (%)'!$B107,AllPublicationData!$B:$B,'Publication Table (%)'!$C$4,AllPublicationData!$D:$D,'Publication Table (%)'!P$7),
SUMIFS(AllPublicationData!$G:$G,AllPublicationData!$A:$A,'Publication Table (%)'!$B107,AllPublicationData!$B:$B,'Publication Table (%)'!P$7)/
SUMIFS(AllPublicationData!$E:$E,AllPublicationData!$A:$A,'Publication Table (%)'!$B107,AllPublicationData!$B:$B,'Publication Table (%)'!P$7)),
IF('Publication Table (%)'!$C$5="Operations cancelled for clinical reasons",
IFERROR(SUMIFS(AllPublicationData!$H:$H,AllPublicationData!$A:$A,'Publication Table (%)'!$B107,AllPublicationData!$B:$B,'Publication Table (%)'!$C$4,AllPublicationData!$D:$D,'Publication Table (%)'!P$7)/
SUMIFS(AllPublicationData!$E:$E,AllPublicationData!$A:$A,'Publication Table (%)'!$B107,AllPublicationData!$B:$B,'Publication Table (%)'!$C$4,AllPublicationData!$D:$D,'Publication Table (%)'!P$7),
SUMIFS(AllPublicationData!$H:$H,AllPublicationData!$A:$A,'Publication Table (%)'!$B107,AllPublicationData!$B:$B,'Publication Table (%)'!P$7)/
SUMIFS(AllPublicationData!$E:$E,AllPublicationData!$A:$A,'Publication Table (%)'!$B107,AllPublicationData!$B:$B,'Publication Table (%)'!P$7)),
IF('Publication Table (%)'!$C$5="Operations cancelled for non-clinical/capacity reasons",
IFERROR(SUMIFS(AllPublicationData!$I:$I,AllPublicationData!$A:$A,'Publication Table (%)'!$B107,AllPublicationData!$B:$B,'Publication Table (%)'!$C$4,AllPublicationData!$D:$D,'Publication Table (%)'!P$7)/
SUMIFS(AllPublicationData!$E:$E,AllPublicationData!$A:$A,'Publication Table (%)'!$B107,AllPublicationData!$B:$B,'Publication Table (%)'!$C$4,AllPublicationData!$D:$D,'Publication Table (%)'!P$7),
SUMIFS(AllPublicationData!$I:$I,AllPublicationData!$A:$A,'Publication Table (%)'!$B107,AllPublicationData!$B:$B,'Publication Table (%)'!P$7)/
SUMIFS(AllPublicationData!$E:$E,AllPublicationData!$A:$A,'Publication Table (%)'!$B107,AllPublicationData!$B:$B,'Publication Table (%)'!P$7)),
IF('Publication Table (%)'!$C$5="Cancellations for other reasons",
IFERROR(SUMIFS(AllPublicationData!$J:$J,AllPublicationData!$A:$A,'Publication Table (%)'!$B107,AllPublicationData!$B:$B,'Publication Table (%)'!$C$4,AllPublicationData!$D:$D,'Publication Table (%)'!P$7)/
SUMIFS(AllPublicationData!$E:$E,AllPublicationData!$A:$A,'Publication Table (%)'!$B107,AllPublicationData!$B:$B,'Publication Table (%)'!$C$4,AllPublicationData!$D:$D,'Publication Table (%)'!P$7),
SUMIFS(AllPublicationData!$J:$J,AllPublicationData!$A:$A,'Publication Table (%)'!$B107,AllPublicationData!$B:$B,'Publication Table (%)'!P$7)/
SUMIFS(AllPublicationData!$E:$E,AllPublicationData!$A:$A,'Publication Table (%)'!$B107,AllPublicationData!$B:$B,'Publication Table (%)'!P$7)))))))</f>
        <v>8.7804878048780483E-2</v>
      </c>
      <c r="Q107" s="96">
        <f>IF('Publication Table (%)'!$C$5="All Cancelled Operations",
IFERROR(SUMIFS(AllPublicationData!$F:$F,AllPublicationData!$A:$A,'Publication Table (%)'!$B107,AllPublicationData!$B:$B,'Publication Table (%)'!$C$4,AllPublicationData!$D:$D,'Publication Table (%)'!Q$7)/
SUMIFS(AllPublicationData!$E:$E,AllPublicationData!$A:$A,'Publication Table (%)'!$B107,AllPublicationData!$B:$B,'Publication Table (%)'!$C$4,AllPublicationData!$D:$D,'Publication Table (%)'!Q$7),
SUMIFS(AllPublicationData!$F:$F,AllPublicationData!$A:$A,'Publication Table (%)'!$B107,AllPublicationData!$B:$B,'Publication Table (%)'!Q$7)/
SUMIFS(AllPublicationData!$E:$E,AllPublicationData!$A:$A,'Publication Table (%)'!$B107,AllPublicationData!$B:$B,'Publication Table (%)'!Q$7)),
IF('Publication Table (%)'!$C$5="Operations cancelled by patient",
IFERROR(SUMIFS(AllPublicationData!$G:$G,AllPublicationData!$A:$A,'Publication Table (%)'!$B107,AllPublicationData!$B:$B,'Publication Table (%)'!$C$4,AllPublicationData!$D:$D,'Publication Table (%)'!Q$7)/
SUMIFS(AllPublicationData!$E:$E,AllPublicationData!$A:$A,'Publication Table (%)'!$B107,AllPublicationData!$B:$B,'Publication Table (%)'!$C$4,AllPublicationData!$D:$D,'Publication Table (%)'!Q$7),
SUMIFS(AllPublicationData!$G:$G,AllPublicationData!$A:$A,'Publication Table (%)'!$B107,AllPublicationData!$B:$B,'Publication Table (%)'!Q$7)/
SUMIFS(AllPublicationData!$E:$E,AllPublicationData!$A:$A,'Publication Table (%)'!$B107,AllPublicationData!$B:$B,'Publication Table (%)'!Q$7)),
IF('Publication Table (%)'!$C$5="Operations cancelled for clinical reasons",
IFERROR(SUMIFS(AllPublicationData!$H:$H,AllPublicationData!$A:$A,'Publication Table (%)'!$B107,AllPublicationData!$B:$B,'Publication Table (%)'!$C$4,AllPublicationData!$D:$D,'Publication Table (%)'!Q$7)/
SUMIFS(AllPublicationData!$E:$E,AllPublicationData!$A:$A,'Publication Table (%)'!$B107,AllPublicationData!$B:$B,'Publication Table (%)'!$C$4,AllPublicationData!$D:$D,'Publication Table (%)'!Q$7),
SUMIFS(AllPublicationData!$H:$H,AllPublicationData!$A:$A,'Publication Table (%)'!$B107,AllPublicationData!$B:$B,'Publication Table (%)'!Q$7)/
SUMIFS(AllPublicationData!$E:$E,AllPublicationData!$A:$A,'Publication Table (%)'!$B107,AllPublicationData!$B:$B,'Publication Table (%)'!Q$7)),
IF('Publication Table (%)'!$C$5="Operations cancelled for non-clinical/capacity reasons",
IFERROR(SUMIFS(AllPublicationData!$I:$I,AllPublicationData!$A:$A,'Publication Table (%)'!$B107,AllPublicationData!$B:$B,'Publication Table (%)'!$C$4,AllPublicationData!$D:$D,'Publication Table (%)'!Q$7)/
SUMIFS(AllPublicationData!$E:$E,AllPublicationData!$A:$A,'Publication Table (%)'!$B107,AllPublicationData!$B:$B,'Publication Table (%)'!$C$4,AllPublicationData!$D:$D,'Publication Table (%)'!Q$7),
SUMIFS(AllPublicationData!$I:$I,AllPublicationData!$A:$A,'Publication Table (%)'!$B107,AllPublicationData!$B:$B,'Publication Table (%)'!Q$7)/
SUMIFS(AllPublicationData!$E:$E,AllPublicationData!$A:$A,'Publication Table (%)'!$B107,AllPublicationData!$B:$B,'Publication Table (%)'!Q$7)),
IF('Publication Table (%)'!$C$5="Cancellations for other reasons",
IFERROR(SUMIFS(AllPublicationData!$J:$J,AllPublicationData!$A:$A,'Publication Table (%)'!$B107,AllPublicationData!$B:$B,'Publication Table (%)'!$C$4,AllPublicationData!$D:$D,'Publication Table (%)'!Q$7)/
SUMIFS(AllPublicationData!$E:$E,AllPublicationData!$A:$A,'Publication Table (%)'!$B107,AllPublicationData!$B:$B,'Publication Table (%)'!$C$4,AllPublicationData!$D:$D,'Publication Table (%)'!Q$7),
SUMIFS(AllPublicationData!$J:$J,AllPublicationData!$A:$A,'Publication Table (%)'!$B107,AllPublicationData!$B:$B,'Publication Table (%)'!Q$7)/
SUMIFS(AllPublicationData!$E:$E,AllPublicationData!$A:$A,'Publication Table (%)'!$B107,AllPublicationData!$B:$B,'Publication Table (%)'!Q$7)))))))</f>
        <v>5.5172413793103448E-2</v>
      </c>
      <c r="R107" s="96">
        <f>IF('Publication Table (%)'!$C$5="All Cancelled Operations",
IFERROR(SUMIFS(AllPublicationData!$F:$F,AllPublicationData!$A:$A,'Publication Table (%)'!$B107,AllPublicationData!$B:$B,'Publication Table (%)'!$C$4,AllPublicationData!$D:$D,'Publication Table (%)'!R$7)/
SUMIFS(AllPublicationData!$E:$E,AllPublicationData!$A:$A,'Publication Table (%)'!$B107,AllPublicationData!$B:$B,'Publication Table (%)'!$C$4,AllPublicationData!$D:$D,'Publication Table (%)'!R$7),
SUMIFS(AllPublicationData!$F:$F,AllPublicationData!$A:$A,'Publication Table (%)'!$B107,AllPublicationData!$B:$B,'Publication Table (%)'!R$7)/
SUMIFS(AllPublicationData!$E:$E,AllPublicationData!$A:$A,'Publication Table (%)'!$B107,AllPublicationData!$B:$B,'Publication Table (%)'!R$7)),
IF('Publication Table (%)'!$C$5="Operations cancelled by patient",
IFERROR(SUMIFS(AllPublicationData!$G:$G,AllPublicationData!$A:$A,'Publication Table (%)'!$B107,AllPublicationData!$B:$B,'Publication Table (%)'!$C$4,AllPublicationData!$D:$D,'Publication Table (%)'!R$7)/
SUMIFS(AllPublicationData!$E:$E,AllPublicationData!$A:$A,'Publication Table (%)'!$B107,AllPublicationData!$B:$B,'Publication Table (%)'!$C$4,AllPublicationData!$D:$D,'Publication Table (%)'!R$7),
SUMIFS(AllPublicationData!$G:$G,AllPublicationData!$A:$A,'Publication Table (%)'!$B107,AllPublicationData!$B:$B,'Publication Table (%)'!R$7)/
SUMIFS(AllPublicationData!$E:$E,AllPublicationData!$A:$A,'Publication Table (%)'!$B107,AllPublicationData!$B:$B,'Publication Table (%)'!R$7)),
IF('Publication Table (%)'!$C$5="Operations cancelled for clinical reasons",
IFERROR(SUMIFS(AllPublicationData!$H:$H,AllPublicationData!$A:$A,'Publication Table (%)'!$B107,AllPublicationData!$B:$B,'Publication Table (%)'!$C$4,AllPublicationData!$D:$D,'Publication Table (%)'!R$7)/
SUMIFS(AllPublicationData!$E:$E,AllPublicationData!$A:$A,'Publication Table (%)'!$B107,AllPublicationData!$B:$B,'Publication Table (%)'!$C$4,AllPublicationData!$D:$D,'Publication Table (%)'!R$7),
SUMIFS(AllPublicationData!$H:$H,AllPublicationData!$A:$A,'Publication Table (%)'!$B107,AllPublicationData!$B:$B,'Publication Table (%)'!R$7)/
SUMIFS(AllPublicationData!$E:$E,AllPublicationData!$A:$A,'Publication Table (%)'!$B107,AllPublicationData!$B:$B,'Publication Table (%)'!R$7)),
IF('Publication Table (%)'!$C$5="Operations cancelled for non-clinical/capacity reasons",
IFERROR(SUMIFS(AllPublicationData!$I:$I,AllPublicationData!$A:$A,'Publication Table (%)'!$B107,AllPublicationData!$B:$B,'Publication Table (%)'!$C$4,AllPublicationData!$D:$D,'Publication Table (%)'!R$7)/
SUMIFS(AllPublicationData!$E:$E,AllPublicationData!$A:$A,'Publication Table (%)'!$B107,AllPublicationData!$B:$B,'Publication Table (%)'!$C$4,AllPublicationData!$D:$D,'Publication Table (%)'!R$7),
SUMIFS(AllPublicationData!$I:$I,AllPublicationData!$A:$A,'Publication Table (%)'!$B107,AllPublicationData!$B:$B,'Publication Table (%)'!R$7)/
SUMIFS(AllPublicationData!$E:$E,AllPublicationData!$A:$A,'Publication Table (%)'!$B107,AllPublicationData!$B:$B,'Publication Table (%)'!R$7)),
IF('Publication Table (%)'!$C$5="Cancellations for other reasons",
IFERROR(SUMIFS(AllPublicationData!$J:$J,AllPublicationData!$A:$A,'Publication Table (%)'!$B107,AllPublicationData!$B:$B,'Publication Table (%)'!$C$4,AllPublicationData!$D:$D,'Publication Table (%)'!R$7)/
SUMIFS(AllPublicationData!$E:$E,AllPublicationData!$A:$A,'Publication Table (%)'!$B107,AllPublicationData!$B:$B,'Publication Table (%)'!$C$4,AllPublicationData!$D:$D,'Publication Table (%)'!R$7),
SUMIFS(AllPublicationData!$J:$J,AllPublicationData!$A:$A,'Publication Table (%)'!$B107,AllPublicationData!$B:$B,'Publication Table (%)'!R$7)/
SUMIFS(AllPublicationData!$E:$E,AllPublicationData!$A:$A,'Publication Table (%)'!$B107,AllPublicationData!$B:$B,'Publication Table (%)'!R$7)))))))</f>
        <v>0.1048169556840077</v>
      </c>
      <c r="S107" s="96">
        <f>IF('Publication Table (%)'!$C$5="All Cancelled Operations",
IFERROR(SUMIFS(AllPublicationData!$F:$F,AllPublicationData!$A:$A,'Publication Table (%)'!$B107,AllPublicationData!$B:$B,'Publication Table (%)'!$C$4,AllPublicationData!$D:$D,'Publication Table (%)'!S$7)/
SUMIFS(AllPublicationData!$E:$E,AllPublicationData!$A:$A,'Publication Table (%)'!$B107,AllPublicationData!$B:$B,'Publication Table (%)'!$C$4,AllPublicationData!$D:$D,'Publication Table (%)'!S$7),
SUMIFS(AllPublicationData!$F:$F,AllPublicationData!$A:$A,'Publication Table (%)'!$B107,AllPublicationData!$B:$B,'Publication Table (%)'!S$7)/
SUMIFS(AllPublicationData!$E:$E,AllPublicationData!$A:$A,'Publication Table (%)'!$B107,AllPublicationData!$B:$B,'Publication Table (%)'!S$7)),
IF('Publication Table (%)'!$C$5="Operations cancelled by patient",
IFERROR(SUMIFS(AllPublicationData!$G:$G,AllPublicationData!$A:$A,'Publication Table (%)'!$B107,AllPublicationData!$B:$B,'Publication Table (%)'!$C$4,AllPublicationData!$D:$D,'Publication Table (%)'!S$7)/
SUMIFS(AllPublicationData!$E:$E,AllPublicationData!$A:$A,'Publication Table (%)'!$B107,AllPublicationData!$B:$B,'Publication Table (%)'!$C$4,AllPublicationData!$D:$D,'Publication Table (%)'!S$7),
SUMIFS(AllPublicationData!$G:$G,AllPublicationData!$A:$A,'Publication Table (%)'!$B107,AllPublicationData!$B:$B,'Publication Table (%)'!S$7)/
SUMIFS(AllPublicationData!$E:$E,AllPublicationData!$A:$A,'Publication Table (%)'!$B107,AllPublicationData!$B:$B,'Publication Table (%)'!S$7)),
IF('Publication Table (%)'!$C$5="Operations cancelled for clinical reasons",
IFERROR(SUMIFS(AllPublicationData!$H:$H,AllPublicationData!$A:$A,'Publication Table (%)'!$B107,AllPublicationData!$B:$B,'Publication Table (%)'!$C$4,AllPublicationData!$D:$D,'Publication Table (%)'!S$7)/
SUMIFS(AllPublicationData!$E:$E,AllPublicationData!$A:$A,'Publication Table (%)'!$B107,AllPublicationData!$B:$B,'Publication Table (%)'!$C$4,AllPublicationData!$D:$D,'Publication Table (%)'!S$7),
SUMIFS(AllPublicationData!$H:$H,AllPublicationData!$A:$A,'Publication Table (%)'!$B107,AllPublicationData!$B:$B,'Publication Table (%)'!S$7)/
SUMIFS(AllPublicationData!$E:$E,AllPublicationData!$A:$A,'Publication Table (%)'!$B107,AllPublicationData!$B:$B,'Publication Table (%)'!S$7)),
IF('Publication Table (%)'!$C$5="Operations cancelled for non-clinical/capacity reasons",
IFERROR(SUMIFS(AllPublicationData!$I:$I,AllPublicationData!$A:$A,'Publication Table (%)'!$B107,AllPublicationData!$B:$B,'Publication Table (%)'!$C$4,AllPublicationData!$D:$D,'Publication Table (%)'!S$7)/
SUMIFS(AllPublicationData!$E:$E,AllPublicationData!$A:$A,'Publication Table (%)'!$B107,AllPublicationData!$B:$B,'Publication Table (%)'!$C$4,AllPublicationData!$D:$D,'Publication Table (%)'!S$7),
SUMIFS(AllPublicationData!$I:$I,AllPublicationData!$A:$A,'Publication Table (%)'!$B107,AllPublicationData!$B:$B,'Publication Table (%)'!S$7)/
SUMIFS(AllPublicationData!$E:$E,AllPublicationData!$A:$A,'Publication Table (%)'!$B107,AllPublicationData!$B:$B,'Publication Table (%)'!S$7)),
IF('Publication Table (%)'!$C$5="Cancellations for other reasons",
IFERROR(SUMIFS(AllPublicationData!$J:$J,AllPublicationData!$A:$A,'Publication Table (%)'!$B107,AllPublicationData!$B:$B,'Publication Table (%)'!$C$4,AllPublicationData!$D:$D,'Publication Table (%)'!S$7)/
SUMIFS(AllPublicationData!$E:$E,AllPublicationData!$A:$A,'Publication Table (%)'!$B107,AllPublicationData!$B:$B,'Publication Table (%)'!$C$4,AllPublicationData!$D:$D,'Publication Table (%)'!S$7),
SUMIFS(AllPublicationData!$J:$J,AllPublicationData!$A:$A,'Publication Table (%)'!$B107,AllPublicationData!$B:$B,'Publication Table (%)'!S$7)/
SUMIFS(AllPublicationData!$E:$E,AllPublicationData!$A:$A,'Publication Table (%)'!$B107,AllPublicationData!$B:$B,'Publication Table (%)'!S$7)))))))</f>
        <v>9.8484848484848481E-2</v>
      </c>
    </row>
    <row r="108" spans="2:19" x14ac:dyDescent="0.35">
      <c r="B108" s="87">
        <v>42370</v>
      </c>
      <c r="C108" s="112">
        <f>IF('Publication Table (%)'!$C$5="All Cancelled Operations",
SUMIFS(AllPublicationData!$F:$F,AllPublicationData!$A:$A,'Publication Table (%)'!$B108,AllPublicationData!$B:$B,'Publication Table (%)'!$C$4),
IF('Publication Table (%)'!$C$5="Operations cancelled by patient",
SUMIFS(AllPublicationData!$G:$G,AllPublicationData!$A:$A,'Publication Table (%)'!$B108,AllPublicationData!$B:$B,'Publication Table (%)'!$C$4),
IF('Publication Table (%)'!$C$5="Operations cancelled for clinical reasons",
SUMIFS(AllPublicationData!$H:$H,AllPublicationData!$A:$A,'Publication Table (%)'!$B108,AllPublicationData!$B:$B,'Publication Table (%)'!$C$4),
IF('Publication Table (%)'!$C$5="Operations cancelled for non-clinical/capacity reasons",
SUMIFS(AllPublicationData!$I:$I,AllPublicationData!$A:$A,'Publication Table (%)'!$B108,AllPublicationData!$B:$B,'Publication Table (%)'!$C$4),
IF('Publication Table (%)'!$C$5="Cancellations for other reasons",
SUMIFS(AllPublicationData!$J:$J,AllPublicationData!$A:$A,'Publication Table (%)'!$B108,AllPublicationData!$B:$B,'Publication Table (%)'!$C$4))))))+
IF(AND($C$4="NHS Scotland",$C$5="All Cancelled Operations"),
SUMIFS(AllPublicationData!$F:$F,AllPublicationData!$A:$A,'Publication Table (%)'!$B108),
IF(AND($C$4="NHS Scotland",$C$5="Operations cancelled by patient"),
SUMIFS(AllPublicationData!$G:$G,AllPublicationData!$A:$A,'Publication Table (%)'!$B108),
IF(AND($C$4="NHS Scotland",$C$5="Operations cancelled for clinical reasons"),
SUMIFS(AllPublicationData!$H:$H,AllPublicationData!$A:$A,'Publication Table (%)'!$B108),
IF(AND($C$4="NHS Scotland",$C$5="Operations cancelled for non-clinical/capacity reasons"),
SUMIFS(AllPublicationData!$I:$I,AllPublicationData!$A:$A,'Publication Table (%)'!$B108),
IF(AND($C$4="NHS Scotland",$C$5="Cancellations for other reasons"),
SUMIFS(AllPublicationData!$J:$J,AllPublicationData!$A:$A,'Publication Table (%)'!$B108))))))</f>
        <v>3197</v>
      </c>
      <c r="D108" s="110">
        <f>IF(AND('Publication Table (%)'!$C$5="All Cancelled Operations",$C$4&lt;&gt;"NHS Scotland"),
IFERROR(SUMIFS(AllPublicationData!$F:$F,AllPublicationData!$A:$A,'Publication Table (%)'!$B108,AllPublicationData!$B:$B,'Publication Table (%)'!$C$4,AllPublicationData!$D:$D,'Publication Table (%)'!D$7)/
SUMIFS(AllPublicationData!$E:$E,AllPublicationData!$A:$A,'Publication Table (%)'!$B108,AllPublicationData!$B:$B,'Publication Table (%)'!$C$4,AllPublicationData!$D:$D,'Publication Table (%)'!D$7),
SUMIFS(AllPublicationData!$F:$F,AllPublicationData!$A:$A,'Publication Table (%)'!$B108,AllPublicationData!$B:$B,'Publication Table (%)'!D$7)/
SUMIFS(AllPublicationData!$E:$E,AllPublicationData!$A:$A,'Publication Table (%)'!$B108,AllPublicationData!$B:$B,'Publication Table (%)'!D$7)),
IF(AND('Publication Table (%)'!$C$5="Operations cancelled by patient",$C$4&lt;&gt;"NHS Scotland"),
IFERROR(SUMIFS(AllPublicationData!$G:$G,AllPublicationData!$A:$A,'Publication Table (%)'!$B108,AllPublicationData!$B:$B,'Publication Table (%)'!$C$4,AllPublicationData!$D:$D,'Publication Table (%)'!D$7)/
SUMIFS(AllPublicationData!$E:$E,AllPublicationData!$A:$A,'Publication Table (%)'!$B108,AllPublicationData!$B:$B,'Publication Table (%)'!$C$4,AllPublicationData!$D:$D,'Publication Table (%)'!D$7),
SUMIFS(AllPublicationData!$G:$G,AllPublicationData!$A:$A,'Publication Table (%)'!$B108,AllPublicationData!$B:$B,'Publication Table (%)'!D$7)/
SUMIFS(AllPublicationData!$E:$E,AllPublicationData!$A:$A,'Publication Table (%)'!$B108,AllPublicationData!$B:$B,'Publication Table (%)'!D$7)),
IF(AND('Publication Table (%)'!$C$5="Operations cancelled for clinical reasons",$C$4&lt;&gt;"NHS Scotland"),
IFERROR(SUMIFS(AllPublicationData!$H:$H,AllPublicationData!$A:$A,'Publication Table (%)'!$B108,AllPublicationData!$B:$B,'Publication Table (%)'!$C$4,AllPublicationData!$D:$D,'Publication Table (%)'!D$7)/
SUMIFS(AllPublicationData!$E:$E,AllPublicationData!$A:$A,'Publication Table (%)'!$B108,AllPublicationData!$B:$B,'Publication Table (%)'!$C$4,AllPublicationData!$D:$D,'Publication Table (%)'!D$7),
SUMIFS(AllPublicationData!$H:$H,AllPublicationData!$A:$A,'Publication Table (%)'!$B108,AllPublicationData!$B:$B,'Publication Table (%)'!D$7)/
SUMIFS(AllPublicationData!$E:$E,AllPublicationData!$A:$A,'Publication Table (%)'!$B108,AllPublicationData!$B:$B,'Publication Table (%)'!D$7)),
IF(AND('Publication Table (%)'!$C$5="Operations cancelled for non-clinical/capacity reasons",$C$4&lt;&gt;"NHS Scotland"),
IFERROR(SUMIFS(AllPublicationData!$I:$I,AllPublicationData!$A:$A,'Publication Table (%)'!$B108,AllPublicationData!$B:$B,'Publication Table (%)'!$C$4,AllPublicationData!$D:$D,'Publication Table (%)'!D$7)/
SUMIFS(AllPublicationData!$E:$E,AllPublicationData!$A:$A,'Publication Table (%)'!$B108,AllPublicationData!$B:$B,'Publication Table (%)'!$C$4,AllPublicationData!$D:$D,'Publication Table (%)'!D$7),
SUMIFS(AllPublicationData!$I:$I,AllPublicationData!$A:$A,'Publication Table (%)'!$B108,AllPublicationData!$B:$B,'Publication Table (%)'!D$7)/
SUMIFS(AllPublicationData!$E:$E,AllPublicationData!$A:$A,'Publication Table (%)'!$B108,AllPublicationData!$B:$B,'Publication Table (%)'!D$7)),
IF(AND('Publication Table (%)'!$C$5="Cancellations for other reasons",$C$4&lt;&gt;"NHS Scotland"),
IFERROR(SUMIFS(AllPublicationData!$J:$J,AllPublicationData!$A:$A,'Publication Table (%)'!$B108,AllPublicationData!$B:$B,'Publication Table (%)'!$C$4,AllPublicationData!$D:$D,'Publication Table (%)'!D$7)/
SUMIFS(AllPublicationData!$E:$E,AllPublicationData!$A:$A,'Publication Table (%)'!$B108,AllPublicationData!$B:$B,'Publication Table (%)'!$C$4,AllPublicationData!$D:$D,'Publication Table (%)'!D$7),
SUMIFS(AllPublicationData!$J:$J,AllPublicationData!$A:$A,'Publication Table (%)'!$B108,AllPublicationData!$B:$B,'Publication Table (%)'!D$7)/
SUMIFS(AllPublicationData!$E:$E,AllPublicationData!$A:$A,'Publication Table (%)'!$B108,AllPublicationData!$B:$B,'Publication Table (%)'!D$7)),
IF(AND($C$4="NHS Scotland",$C$5="All Cancelled Operations"),
SUMIFS(AllPublicationData!$F:$F,AllPublicationData!$A:$A,'Publication Table'!$B108)/
SUMIFS(AllPublicationData!$E:$E,AllPublicationData!$A:$A,'Publication Table'!$B108),
IF(AND($C$4="NHS Scotland",$C$5="Operations cancelled by patient"),
SUMIFS(AllPublicationData!$G:$G,AllPublicationData!$A:$A,'Publication Table'!$B108)/
SUMIFS(AllPublicationData!$E:$E,AllPublicationData!$A:$A,'Publication Table'!$B108),
IF(AND($C$4="NHS Scotland",$C$5="Operations cancelled for clinical reasons"),
SUMIFS(AllPublicationData!$H:$H,AllPublicationData!$A:$A,'Publication Table'!$B108)/
SUMIFS(AllPublicationData!$E:$E,AllPublicationData!$A:$A,'Publication Table'!$B108),
IF(AND($C$4="NHS Scotland",$C$5="Operations cancelled for non-clinical/capacity reasons"),
SUMIFS(AllPublicationData!$I:$I,AllPublicationData!$A:$A,'Publication Table'!$B108)/
SUMIFS(AllPublicationData!$E:$E,AllPublicationData!$A:$A,'Publication Table'!$B108),
IF(AND($C$4="NHS Scotland",$C$5="Cancellations for other reasons"),
SUMIFS(AllPublicationData!$J:$J,AllPublicationData!$A:$A,'Publication Table'!$B108)/
SUMIFS(AllPublicationData!$E:$E,AllPublicationData!$A:$A,'Publication Table'!$B108)))))))))))</f>
        <v>0.11121547345717665</v>
      </c>
      <c r="E108" s="96">
        <f>IF('Publication Table (%)'!$C$5="All Cancelled Operations",
IFERROR(SUMIFS(AllPublicationData!$F:$F,AllPublicationData!$A:$A,'Publication Table (%)'!$B108,AllPublicationData!$B:$B,'Publication Table (%)'!$C$4,AllPublicationData!$D:$D,'Publication Table (%)'!E$7)/
SUMIFS(AllPublicationData!$E:$E,AllPublicationData!$A:$A,'Publication Table (%)'!$B108,AllPublicationData!$B:$B,'Publication Table (%)'!$C$4,AllPublicationData!$D:$D,'Publication Table (%)'!E$7),
SUMIFS(AllPublicationData!$F:$F,AllPublicationData!$A:$A,'Publication Table (%)'!$B108,AllPublicationData!$B:$B,'Publication Table (%)'!E$7)/
SUMIFS(AllPublicationData!$E:$E,AllPublicationData!$A:$A,'Publication Table (%)'!$B108,AllPublicationData!$B:$B,'Publication Table (%)'!E$7)),
IF('Publication Table (%)'!$C$5="Operations cancelled by patient",
IFERROR(SUMIFS(AllPublicationData!$G:$G,AllPublicationData!$A:$A,'Publication Table (%)'!$B108,AllPublicationData!$B:$B,'Publication Table (%)'!$C$4,AllPublicationData!$D:$D,'Publication Table (%)'!E$7)/
SUMIFS(AllPublicationData!$E:$E,AllPublicationData!$A:$A,'Publication Table (%)'!$B108,AllPublicationData!$B:$B,'Publication Table (%)'!$C$4,AllPublicationData!$D:$D,'Publication Table (%)'!E$7),
SUMIFS(AllPublicationData!$G:$G,AllPublicationData!$A:$A,'Publication Table (%)'!$B108,AllPublicationData!$B:$B,'Publication Table (%)'!E$7)/
SUMIFS(AllPublicationData!$E:$E,AllPublicationData!$A:$A,'Publication Table (%)'!$B108,AllPublicationData!$B:$B,'Publication Table (%)'!E$7)),
IF('Publication Table (%)'!$C$5="Operations cancelled for clinical reasons",
IFERROR(SUMIFS(AllPublicationData!$H:$H,AllPublicationData!$A:$A,'Publication Table (%)'!$B108,AllPublicationData!$B:$B,'Publication Table (%)'!$C$4,AllPublicationData!$D:$D,'Publication Table (%)'!E$7)/
SUMIFS(AllPublicationData!$E:$E,AllPublicationData!$A:$A,'Publication Table (%)'!$B108,AllPublicationData!$B:$B,'Publication Table (%)'!$C$4,AllPublicationData!$D:$D,'Publication Table (%)'!E$7),
SUMIFS(AllPublicationData!$H:$H,AllPublicationData!$A:$A,'Publication Table (%)'!$B108,AllPublicationData!$B:$B,'Publication Table (%)'!E$7)/
SUMIFS(AllPublicationData!$E:$E,AllPublicationData!$A:$A,'Publication Table (%)'!$B108,AllPublicationData!$B:$B,'Publication Table (%)'!E$7)),
IF('Publication Table (%)'!$C$5="Operations cancelled for non-clinical/capacity reasons",
IFERROR(SUMIFS(AllPublicationData!$I:$I,AllPublicationData!$A:$A,'Publication Table (%)'!$B108,AllPublicationData!$B:$B,'Publication Table (%)'!$C$4,AllPublicationData!$D:$D,'Publication Table (%)'!E$7)/
SUMIFS(AllPublicationData!$E:$E,AllPublicationData!$A:$A,'Publication Table (%)'!$B108,AllPublicationData!$B:$B,'Publication Table (%)'!$C$4,AllPublicationData!$D:$D,'Publication Table (%)'!E$7),
SUMIFS(AllPublicationData!$I:$I,AllPublicationData!$A:$A,'Publication Table (%)'!$B108,AllPublicationData!$B:$B,'Publication Table (%)'!E$7)/
SUMIFS(AllPublicationData!$E:$E,AllPublicationData!$A:$A,'Publication Table (%)'!$B108,AllPublicationData!$B:$B,'Publication Table (%)'!E$7)),
IF('Publication Table (%)'!$C$5="Cancellations for other reasons",
IFERROR(SUMIFS(AllPublicationData!$J:$J,AllPublicationData!$A:$A,'Publication Table (%)'!$B108,AllPublicationData!$B:$B,'Publication Table (%)'!$C$4,AllPublicationData!$D:$D,'Publication Table (%)'!E$7)/
SUMIFS(AllPublicationData!$E:$E,AllPublicationData!$A:$A,'Publication Table (%)'!$B108,AllPublicationData!$B:$B,'Publication Table (%)'!$C$4,AllPublicationData!$D:$D,'Publication Table (%)'!E$7),
SUMIFS(AllPublicationData!$J:$J,AllPublicationData!$A:$A,'Publication Table (%)'!$B108,AllPublicationData!$B:$B,'Publication Table (%)'!E$7)/
SUMIFS(AllPublicationData!$E:$E,AllPublicationData!$A:$A,'Publication Table (%)'!$B108,AllPublicationData!$B:$B,'Publication Table (%)'!E$7)))))))</f>
        <v>5.7142857142857141E-2</v>
      </c>
      <c r="F108" s="96">
        <f>IF('Publication Table (%)'!$C$5="All Cancelled Operations",
IFERROR(SUMIFS(AllPublicationData!$F:$F,AllPublicationData!$A:$A,'Publication Table (%)'!$B108,AllPublicationData!$B:$B,'Publication Table (%)'!$C$4,AllPublicationData!$D:$D,'Publication Table (%)'!F$7)/
SUMIFS(AllPublicationData!$E:$E,AllPublicationData!$A:$A,'Publication Table (%)'!$B108,AllPublicationData!$B:$B,'Publication Table (%)'!$C$4,AllPublicationData!$D:$D,'Publication Table (%)'!F$7),
SUMIFS(AllPublicationData!$F:$F,AllPublicationData!$A:$A,'Publication Table (%)'!$B108,AllPublicationData!$B:$B,'Publication Table (%)'!F$7)/
SUMIFS(AllPublicationData!$E:$E,AllPublicationData!$A:$A,'Publication Table (%)'!$B108,AllPublicationData!$B:$B,'Publication Table (%)'!F$7)),
IF('Publication Table (%)'!$C$5="Operations cancelled by patient",
IFERROR(SUMIFS(AllPublicationData!$G:$G,AllPublicationData!$A:$A,'Publication Table (%)'!$B108,AllPublicationData!$B:$B,'Publication Table (%)'!$C$4,AllPublicationData!$D:$D,'Publication Table (%)'!F$7)/
SUMIFS(AllPublicationData!$E:$E,AllPublicationData!$A:$A,'Publication Table (%)'!$B108,AllPublicationData!$B:$B,'Publication Table (%)'!$C$4,AllPublicationData!$D:$D,'Publication Table (%)'!F$7),
SUMIFS(AllPublicationData!$G:$G,AllPublicationData!$A:$A,'Publication Table (%)'!$B108,AllPublicationData!$B:$B,'Publication Table (%)'!F$7)/
SUMIFS(AllPublicationData!$E:$E,AllPublicationData!$A:$A,'Publication Table (%)'!$B108,AllPublicationData!$B:$B,'Publication Table (%)'!F$7)),
IF('Publication Table (%)'!$C$5="Operations cancelled for clinical reasons",
IFERROR(SUMIFS(AllPublicationData!$H:$H,AllPublicationData!$A:$A,'Publication Table (%)'!$B108,AllPublicationData!$B:$B,'Publication Table (%)'!$C$4,AllPublicationData!$D:$D,'Publication Table (%)'!F$7)/
SUMIFS(AllPublicationData!$E:$E,AllPublicationData!$A:$A,'Publication Table (%)'!$B108,AllPublicationData!$B:$B,'Publication Table (%)'!$C$4,AllPublicationData!$D:$D,'Publication Table (%)'!F$7),
SUMIFS(AllPublicationData!$H:$H,AllPublicationData!$A:$A,'Publication Table (%)'!$B108,AllPublicationData!$B:$B,'Publication Table (%)'!F$7)/
SUMIFS(AllPublicationData!$E:$E,AllPublicationData!$A:$A,'Publication Table (%)'!$B108,AllPublicationData!$B:$B,'Publication Table (%)'!F$7)),
IF('Publication Table (%)'!$C$5="Operations cancelled for non-clinical/capacity reasons",
IFERROR(SUMIFS(AllPublicationData!$I:$I,AllPublicationData!$A:$A,'Publication Table (%)'!$B108,AllPublicationData!$B:$B,'Publication Table (%)'!$C$4,AllPublicationData!$D:$D,'Publication Table (%)'!F$7)/
SUMIFS(AllPublicationData!$E:$E,AllPublicationData!$A:$A,'Publication Table (%)'!$B108,AllPublicationData!$B:$B,'Publication Table (%)'!$C$4,AllPublicationData!$D:$D,'Publication Table (%)'!F$7),
SUMIFS(AllPublicationData!$I:$I,AllPublicationData!$A:$A,'Publication Table (%)'!$B108,AllPublicationData!$B:$B,'Publication Table (%)'!F$7)/
SUMIFS(AllPublicationData!$E:$E,AllPublicationData!$A:$A,'Publication Table (%)'!$B108,AllPublicationData!$B:$B,'Publication Table (%)'!F$7)),
IF('Publication Table (%)'!$C$5="Cancellations for other reasons",
IFERROR(SUMIFS(AllPublicationData!$J:$J,AllPublicationData!$A:$A,'Publication Table (%)'!$B108,AllPublicationData!$B:$B,'Publication Table (%)'!$C$4,AllPublicationData!$D:$D,'Publication Table (%)'!F$7)/
SUMIFS(AllPublicationData!$E:$E,AllPublicationData!$A:$A,'Publication Table (%)'!$B108,AllPublicationData!$B:$B,'Publication Table (%)'!$C$4,AllPublicationData!$D:$D,'Publication Table (%)'!F$7),
SUMIFS(AllPublicationData!$J:$J,AllPublicationData!$A:$A,'Publication Table (%)'!$B108,AllPublicationData!$B:$B,'Publication Table (%)'!F$7)/
SUMIFS(AllPublicationData!$E:$E,AllPublicationData!$A:$A,'Publication Table (%)'!$B108,AllPublicationData!$B:$B,'Publication Table (%)'!F$7)))))))</f>
        <v>8.9756592292089252E-2</v>
      </c>
      <c r="G108" s="96">
        <f>IF('Publication Table (%)'!$C$5="All Cancelled Operations",
IFERROR(SUMIFS(AllPublicationData!$F:$F,AllPublicationData!$A:$A,'Publication Table (%)'!$B108,AllPublicationData!$B:$B,'Publication Table (%)'!$C$4,AllPublicationData!$D:$D,'Publication Table (%)'!G$7)/
SUMIFS(AllPublicationData!$E:$E,AllPublicationData!$A:$A,'Publication Table (%)'!$B108,AllPublicationData!$B:$B,'Publication Table (%)'!$C$4,AllPublicationData!$D:$D,'Publication Table (%)'!G$7),
SUMIFS(AllPublicationData!$F:$F,AllPublicationData!$A:$A,'Publication Table (%)'!$B108,AllPublicationData!$B:$B,'Publication Table (%)'!G$7)/
SUMIFS(AllPublicationData!$E:$E,AllPublicationData!$A:$A,'Publication Table (%)'!$B108,AllPublicationData!$B:$B,'Publication Table (%)'!G$7)),
IF('Publication Table (%)'!$C$5="Operations cancelled by patient",
IFERROR(SUMIFS(AllPublicationData!$G:$G,AllPublicationData!$A:$A,'Publication Table (%)'!$B108,AllPublicationData!$B:$B,'Publication Table (%)'!$C$4,AllPublicationData!$D:$D,'Publication Table (%)'!G$7)/
SUMIFS(AllPublicationData!$E:$E,AllPublicationData!$A:$A,'Publication Table (%)'!$B108,AllPublicationData!$B:$B,'Publication Table (%)'!$C$4,AllPublicationData!$D:$D,'Publication Table (%)'!G$7),
SUMIFS(AllPublicationData!$G:$G,AllPublicationData!$A:$A,'Publication Table (%)'!$B108,AllPublicationData!$B:$B,'Publication Table (%)'!G$7)/
SUMIFS(AllPublicationData!$E:$E,AllPublicationData!$A:$A,'Publication Table (%)'!$B108,AllPublicationData!$B:$B,'Publication Table (%)'!G$7)),
IF('Publication Table (%)'!$C$5="Operations cancelled for clinical reasons",
IFERROR(SUMIFS(AllPublicationData!$H:$H,AllPublicationData!$A:$A,'Publication Table (%)'!$B108,AllPublicationData!$B:$B,'Publication Table (%)'!$C$4,AllPublicationData!$D:$D,'Publication Table (%)'!G$7)/
SUMIFS(AllPublicationData!$E:$E,AllPublicationData!$A:$A,'Publication Table (%)'!$B108,AllPublicationData!$B:$B,'Publication Table (%)'!$C$4,AllPublicationData!$D:$D,'Publication Table (%)'!G$7),
SUMIFS(AllPublicationData!$H:$H,AllPublicationData!$A:$A,'Publication Table (%)'!$B108,AllPublicationData!$B:$B,'Publication Table (%)'!G$7)/
SUMIFS(AllPublicationData!$E:$E,AllPublicationData!$A:$A,'Publication Table (%)'!$B108,AllPublicationData!$B:$B,'Publication Table (%)'!G$7)),
IF('Publication Table (%)'!$C$5="Operations cancelled for non-clinical/capacity reasons",
IFERROR(SUMIFS(AllPublicationData!$I:$I,AllPublicationData!$A:$A,'Publication Table (%)'!$B108,AllPublicationData!$B:$B,'Publication Table (%)'!$C$4,AllPublicationData!$D:$D,'Publication Table (%)'!G$7)/
SUMIFS(AllPublicationData!$E:$E,AllPublicationData!$A:$A,'Publication Table (%)'!$B108,AllPublicationData!$B:$B,'Publication Table (%)'!$C$4,AllPublicationData!$D:$D,'Publication Table (%)'!G$7),
SUMIFS(AllPublicationData!$I:$I,AllPublicationData!$A:$A,'Publication Table (%)'!$B108,AllPublicationData!$B:$B,'Publication Table (%)'!G$7)/
SUMIFS(AllPublicationData!$E:$E,AllPublicationData!$A:$A,'Publication Table (%)'!$B108,AllPublicationData!$B:$B,'Publication Table (%)'!G$7)),
IF('Publication Table (%)'!$C$5="Cancellations for other reasons",
IFERROR(SUMIFS(AllPublicationData!$J:$J,AllPublicationData!$A:$A,'Publication Table (%)'!$B108,AllPublicationData!$B:$B,'Publication Table (%)'!$C$4,AllPublicationData!$D:$D,'Publication Table (%)'!G$7)/
SUMIFS(AllPublicationData!$E:$E,AllPublicationData!$A:$A,'Publication Table (%)'!$B108,AllPublicationData!$B:$B,'Publication Table (%)'!$C$4,AllPublicationData!$D:$D,'Publication Table (%)'!G$7),
SUMIFS(AllPublicationData!$J:$J,AllPublicationData!$A:$A,'Publication Table (%)'!$B108,AllPublicationData!$B:$B,'Publication Table (%)'!G$7)/
SUMIFS(AllPublicationData!$E:$E,AllPublicationData!$A:$A,'Publication Table (%)'!$B108,AllPublicationData!$B:$B,'Publication Table (%)'!G$7)))))))</f>
        <v>0.12128146453089245</v>
      </c>
      <c r="H108" s="96">
        <f>IF('Publication Table (%)'!$C$5="All Cancelled Operations",
IFERROR(SUMIFS(AllPublicationData!$F:$F,AllPublicationData!$A:$A,'Publication Table (%)'!$B108,AllPublicationData!$B:$B,'Publication Table (%)'!$C$4,AllPublicationData!$D:$D,'Publication Table (%)'!H$7)/
SUMIFS(AllPublicationData!$E:$E,AllPublicationData!$A:$A,'Publication Table (%)'!$B108,AllPublicationData!$B:$B,'Publication Table (%)'!$C$4,AllPublicationData!$D:$D,'Publication Table (%)'!H$7),
SUMIFS(AllPublicationData!$F:$F,AllPublicationData!$A:$A,'Publication Table (%)'!$B108,AllPublicationData!$B:$B,'Publication Table (%)'!H$7)/
SUMIFS(AllPublicationData!$E:$E,AllPublicationData!$A:$A,'Publication Table (%)'!$B108,AllPublicationData!$B:$B,'Publication Table (%)'!H$7)),
IF('Publication Table (%)'!$C$5="Operations cancelled by patient",
IFERROR(SUMIFS(AllPublicationData!$G:$G,AllPublicationData!$A:$A,'Publication Table (%)'!$B108,AllPublicationData!$B:$B,'Publication Table (%)'!$C$4,AllPublicationData!$D:$D,'Publication Table (%)'!H$7)/
SUMIFS(AllPublicationData!$E:$E,AllPublicationData!$A:$A,'Publication Table (%)'!$B108,AllPublicationData!$B:$B,'Publication Table (%)'!$C$4,AllPublicationData!$D:$D,'Publication Table (%)'!H$7),
SUMIFS(AllPublicationData!$G:$G,AllPublicationData!$A:$A,'Publication Table (%)'!$B108,AllPublicationData!$B:$B,'Publication Table (%)'!H$7)/
SUMIFS(AllPublicationData!$E:$E,AllPublicationData!$A:$A,'Publication Table (%)'!$B108,AllPublicationData!$B:$B,'Publication Table (%)'!H$7)),
IF('Publication Table (%)'!$C$5="Operations cancelled for clinical reasons",
IFERROR(SUMIFS(AllPublicationData!$H:$H,AllPublicationData!$A:$A,'Publication Table (%)'!$B108,AllPublicationData!$B:$B,'Publication Table (%)'!$C$4,AllPublicationData!$D:$D,'Publication Table (%)'!H$7)/
SUMIFS(AllPublicationData!$E:$E,AllPublicationData!$A:$A,'Publication Table (%)'!$B108,AllPublicationData!$B:$B,'Publication Table (%)'!$C$4,AllPublicationData!$D:$D,'Publication Table (%)'!H$7),
SUMIFS(AllPublicationData!$H:$H,AllPublicationData!$A:$A,'Publication Table (%)'!$B108,AllPublicationData!$B:$B,'Publication Table (%)'!H$7)/
SUMIFS(AllPublicationData!$E:$E,AllPublicationData!$A:$A,'Publication Table (%)'!$B108,AllPublicationData!$B:$B,'Publication Table (%)'!H$7)),
IF('Publication Table (%)'!$C$5="Operations cancelled for non-clinical/capacity reasons",
IFERROR(SUMIFS(AllPublicationData!$I:$I,AllPublicationData!$A:$A,'Publication Table (%)'!$B108,AllPublicationData!$B:$B,'Publication Table (%)'!$C$4,AllPublicationData!$D:$D,'Publication Table (%)'!H$7)/
SUMIFS(AllPublicationData!$E:$E,AllPublicationData!$A:$A,'Publication Table (%)'!$B108,AllPublicationData!$B:$B,'Publication Table (%)'!$C$4,AllPublicationData!$D:$D,'Publication Table (%)'!H$7),
SUMIFS(AllPublicationData!$I:$I,AllPublicationData!$A:$A,'Publication Table (%)'!$B108,AllPublicationData!$B:$B,'Publication Table (%)'!H$7)/
SUMIFS(AllPublicationData!$E:$E,AllPublicationData!$A:$A,'Publication Table (%)'!$B108,AllPublicationData!$B:$B,'Publication Table (%)'!H$7)),
IF('Publication Table (%)'!$C$5="Cancellations for other reasons",
IFERROR(SUMIFS(AllPublicationData!$J:$J,AllPublicationData!$A:$A,'Publication Table (%)'!$B108,AllPublicationData!$B:$B,'Publication Table (%)'!$C$4,AllPublicationData!$D:$D,'Publication Table (%)'!H$7)/
SUMIFS(AllPublicationData!$E:$E,AllPublicationData!$A:$A,'Publication Table (%)'!$B108,AllPublicationData!$B:$B,'Publication Table (%)'!$C$4,AllPublicationData!$D:$D,'Publication Table (%)'!H$7),
SUMIFS(AllPublicationData!$J:$J,AllPublicationData!$A:$A,'Publication Table (%)'!$B108,AllPublicationData!$B:$B,'Publication Table (%)'!H$7)/
SUMIFS(AllPublicationData!$E:$E,AllPublicationData!$A:$A,'Publication Table (%)'!$B108,AllPublicationData!$B:$B,'Publication Table (%)'!H$7)))))))</f>
        <v>0.11631205673758865</v>
      </c>
      <c r="I108" s="96">
        <f>IF('Publication Table (%)'!$C$5="All Cancelled Operations",
IFERROR(SUMIFS(AllPublicationData!$F:$F,AllPublicationData!$A:$A,'Publication Table (%)'!$B108,AllPublicationData!$B:$B,'Publication Table (%)'!$C$4,AllPublicationData!$D:$D,'Publication Table (%)'!I$7)/
SUMIFS(AllPublicationData!$E:$E,AllPublicationData!$A:$A,'Publication Table (%)'!$B108,AllPublicationData!$B:$B,'Publication Table (%)'!$C$4,AllPublicationData!$D:$D,'Publication Table (%)'!I$7),
SUMIFS(AllPublicationData!$F:$F,AllPublicationData!$A:$A,'Publication Table (%)'!$B108,AllPublicationData!$B:$B,'Publication Table (%)'!I$7)/
SUMIFS(AllPublicationData!$E:$E,AllPublicationData!$A:$A,'Publication Table (%)'!$B108,AllPublicationData!$B:$B,'Publication Table (%)'!I$7)),
IF('Publication Table (%)'!$C$5="Operations cancelled by patient",
IFERROR(SUMIFS(AllPublicationData!$G:$G,AllPublicationData!$A:$A,'Publication Table (%)'!$B108,AllPublicationData!$B:$B,'Publication Table (%)'!$C$4,AllPublicationData!$D:$D,'Publication Table (%)'!I$7)/
SUMIFS(AllPublicationData!$E:$E,AllPublicationData!$A:$A,'Publication Table (%)'!$B108,AllPublicationData!$B:$B,'Publication Table (%)'!$C$4,AllPublicationData!$D:$D,'Publication Table (%)'!I$7),
SUMIFS(AllPublicationData!$G:$G,AllPublicationData!$A:$A,'Publication Table (%)'!$B108,AllPublicationData!$B:$B,'Publication Table (%)'!I$7)/
SUMIFS(AllPublicationData!$E:$E,AllPublicationData!$A:$A,'Publication Table (%)'!$B108,AllPublicationData!$B:$B,'Publication Table (%)'!I$7)),
IF('Publication Table (%)'!$C$5="Operations cancelled for clinical reasons",
IFERROR(SUMIFS(AllPublicationData!$H:$H,AllPublicationData!$A:$A,'Publication Table (%)'!$B108,AllPublicationData!$B:$B,'Publication Table (%)'!$C$4,AllPublicationData!$D:$D,'Publication Table (%)'!I$7)/
SUMIFS(AllPublicationData!$E:$E,AllPublicationData!$A:$A,'Publication Table (%)'!$B108,AllPublicationData!$B:$B,'Publication Table (%)'!$C$4,AllPublicationData!$D:$D,'Publication Table (%)'!I$7),
SUMIFS(AllPublicationData!$H:$H,AllPublicationData!$A:$A,'Publication Table (%)'!$B108,AllPublicationData!$B:$B,'Publication Table (%)'!I$7)/
SUMIFS(AllPublicationData!$E:$E,AllPublicationData!$A:$A,'Publication Table (%)'!$B108,AllPublicationData!$B:$B,'Publication Table (%)'!I$7)),
IF('Publication Table (%)'!$C$5="Operations cancelled for non-clinical/capacity reasons",
IFERROR(SUMIFS(AllPublicationData!$I:$I,AllPublicationData!$A:$A,'Publication Table (%)'!$B108,AllPublicationData!$B:$B,'Publication Table (%)'!$C$4,AllPublicationData!$D:$D,'Publication Table (%)'!I$7)/
SUMIFS(AllPublicationData!$E:$E,AllPublicationData!$A:$A,'Publication Table (%)'!$B108,AllPublicationData!$B:$B,'Publication Table (%)'!$C$4,AllPublicationData!$D:$D,'Publication Table (%)'!I$7),
SUMIFS(AllPublicationData!$I:$I,AllPublicationData!$A:$A,'Publication Table (%)'!$B108,AllPublicationData!$B:$B,'Publication Table (%)'!I$7)/
SUMIFS(AllPublicationData!$E:$E,AllPublicationData!$A:$A,'Publication Table (%)'!$B108,AllPublicationData!$B:$B,'Publication Table (%)'!I$7)),
IF('Publication Table (%)'!$C$5="Cancellations for other reasons",
IFERROR(SUMIFS(AllPublicationData!$J:$J,AllPublicationData!$A:$A,'Publication Table (%)'!$B108,AllPublicationData!$B:$B,'Publication Table (%)'!$C$4,AllPublicationData!$D:$D,'Publication Table (%)'!I$7)/
SUMIFS(AllPublicationData!$E:$E,AllPublicationData!$A:$A,'Publication Table (%)'!$B108,AllPublicationData!$B:$B,'Publication Table (%)'!$C$4,AllPublicationData!$D:$D,'Publication Table (%)'!I$7),
SUMIFS(AllPublicationData!$J:$J,AllPublicationData!$A:$A,'Publication Table (%)'!$B108,AllPublicationData!$B:$B,'Publication Table (%)'!I$7)/
SUMIFS(AllPublicationData!$E:$E,AllPublicationData!$A:$A,'Publication Table (%)'!$B108,AllPublicationData!$B:$B,'Publication Table (%)'!I$7)))))))</f>
        <v>9.8220640569395015E-2</v>
      </c>
      <c r="J108" s="96">
        <f>IF('Publication Table (%)'!$C$5="All Cancelled Operations",
IFERROR(SUMIFS(AllPublicationData!$F:$F,AllPublicationData!$A:$A,'Publication Table (%)'!$B108,AllPublicationData!$B:$B,'Publication Table (%)'!$C$4,AllPublicationData!$D:$D,'Publication Table (%)'!J$7)/
SUMIFS(AllPublicationData!$E:$E,AllPublicationData!$A:$A,'Publication Table (%)'!$B108,AllPublicationData!$B:$B,'Publication Table (%)'!$C$4,AllPublicationData!$D:$D,'Publication Table (%)'!J$7),
SUMIFS(AllPublicationData!$F:$F,AllPublicationData!$A:$A,'Publication Table (%)'!$B108,AllPublicationData!$B:$B,'Publication Table (%)'!J$7)/
SUMIFS(AllPublicationData!$E:$E,AllPublicationData!$A:$A,'Publication Table (%)'!$B108,AllPublicationData!$B:$B,'Publication Table (%)'!J$7)),
IF('Publication Table (%)'!$C$5="Operations cancelled by patient",
IFERROR(SUMIFS(AllPublicationData!$G:$G,AllPublicationData!$A:$A,'Publication Table (%)'!$B108,AllPublicationData!$B:$B,'Publication Table (%)'!$C$4,AllPublicationData!$D:$D,'Publication Table (%)'!J$7)/
SUMIFS(AllPublicationData!$E:$E,AllPublicationData!$A:$A,'Publication Table (%)'!$B108,AllPublicationData!$B:$B,'Publication Table (%)'!$C$4,AllPublicationData!$D:$D,'Publication Table (%)'!J$7),
SUMIFS(AllPublicationData!$G:$G,AllPublicationData!$A:$A,'Publication Table (%)'!$B108,AllPublicationData!$B:$B,'Publication Table (%)'!J$7)/
SUMIFS(AllPublicationData!$E:$E,AllPublicationData!$A:$A,'Publication Table (%)'!$B108,AllPublicationData!$B:$B,'Publication Table (%)'!J$7)),
IF('Publication Table (%)'!$C$5="Operations cancelled for clinical reasons",
IFERROR(SUMIFS(AllPublicationData!$H:$H,AllPublicationData!$A:$A,'Publication Table (%)'!$B108,AllPublicationData!$B:$B,'Publication Table (%)'!$C$4,AllPublicationData!$D:$D,'Publication Table (%)'!J$7)/
SUMIFS(AllPublicationData!$E:$E,AllPublicationData!$A:$A,'Publication Table (%)'!$B108,AllPublicationData!$B:$B,'Publication Table (%)'!$C$4,AllPublicationData!$D:$D,'Publication Table (%)'!J$7),
SUMIFS(AllPublicationData!$H:$H,AllPublicationData!$A:$A,'Publication Table (%)'!$B108,AllPublicationData!$B:$B,'Publication Table (%)'!J$7)/
SUMIFS(AllPublicationData!$E:$E,AllPublicationData!$A:$A,'Publication Table (%)'!$B108,AllPublicationData!$B:$B,'Publication Table (%)'!J$7)),
IF('Publication Table (%)'!$C$5="Operations cancelled for non-clinical/capacity reasons",
IFERROR(SUMIFS(AllPublicationData!$I:$I,AllPublicationData!$A:$A,'Publication Table (%)'!$B108,AllPublicationData!$B:$B,'Publication Table (%)'!$C$4,AllPublicationData!$D:$D,'Publication Table (%)'!J$7)/
SUMIFS(AllPublicationData!$E:$E,AllPublicationData!$A:$A,'Publication Table (%)'!$B108,AllPublicationData!$B:$B,'Publication Table (%)'!$C$4,AllPublicationData!$D:$D,'Publication Table (%)'!J$7),
SUMIFS(AllPublicationData!$I:$I,AllPublicationData!$A:$A,'Publication Table (%)'!$B108,AllPublicationData!$B:$B,'Publication Table (%)'!J$7)/
SUMIFS(AllPublicationData!$E:$E,AllPublicationData!$A:$A,'Publication Table (%)'!$B108,AllPublicationData!$B:$B,'Publication Table (%)'!J$7)),
IF('Publication Table (%)'!$C$5="Cancellations for other reasons",
IFERROR(SUMIFS(AllPublicationData!$J:$J,AllPublicationData!$A:$A,'Publication Table (%)'!$B108,AllPublicationData!$B:$B,'Publication Table (%)'!$C$4,AllPublicationData!$D:$D,'Publication Table (%)'!J$7)/
SUMIFS(AllPublicationData!$E:$E,AllPublicationData!$A:$A,'Publication Table (%)'!$B108,AllPublicationData!$B:$B,'Publication Table (%)'!$C$4,AllPublicationData!$D:$D,'Publication Table (%)'!J$7),
SUMIFS(AllPublicationData!$J:$J,AllPublicationData!$A:$A,'Publication Table (%)'!$B108,AllPublicationData!$B:$B,'Publication Table (%)'!J$7)/
SUMIFS(AllPublicationData!$E:$E,AllPublicationData!$A:$A,'Publication Table (%)'!$B108,AllPublicationData!$B:$B,'Publication Table (%)'!J$7)))))))</f>
        <v>0.1041041041041041</v>
      </c>
      <c r="K108" s="96">
        <f>IF('Publication Table (%)'!$C$5="All Cancelled Operations",
IFERROR(SUMIFS(AllPublicationData!$F:$F,AllPublicationData!$A:$A,'Publication Table (%)'!$B108,AllPublicationData!$B:$B,'Publication Table (%)'!$C$4,AllPublicationData!$D:$D,'Publication Table (%)'!K$7)/
SUMIFS(AllPublicationData!$E:$E,AllPublicationData!$A:$A,'Publication Table (%)'!$B108,AllPublicationData!$B:$B,'Publication Table (%)'!$C$4,AllPublicationData!$D:$D,'Publication Table (%)'!K$7),
SUMIFS(AllPublicationData!$F:$F,AllPublicationData!$A:$A,'Publication Table (%)'!$B108,AllPublicationData!$B:$B,'Publication Table (%)'!K$7)/
SUMIFS(AllPublicationData!$E:$E,AllPublicationData!$A:$A,'Publication Table (%)'!$B108,AllPublicationData!$B:$B,'Publication Table (%)'!K$7)),
IF('Publication Table (%)'!$C$5="Operations cancelled by patient",
IFERROR(SUMIFS(AllPublicationData!$G:$G,AllPublicationData!$A:$A,'Publication Table (%)'!$B108,AllPublicationData!$B:$B,'Publication Table (%)'!$C$4,AllPublicationData!$D:$D,'Publication Table (%)'!K$7)/
SUMIFS(AllPublicationData!$E:$E,AllPublicationData!$A:$A,'Publication Table (%)'!$B108,AllPublicationData!$B:$B,'Publication Table (%)'!$C$4,AllPublicationData!$D:$D,'Publication Table (%)'!K$7),
SUMIFS(AllPublicationData!$G:$G,AllPublicationData!$A:$A,'Publication Table (%)'!$B108,AllPublicationData!$B:$B,'Publication Table (%)'!K$7)/
SUMIFS(AllPublicationData!$E:$E,AllPublicationData!$A:$A,'Publication Table (%)'!$B108,AllPublicationData!$B:$B,'Publication Table (%)'!K$7)),
IF('Publication Table (%)'!$C$5="Operations cancelled for clinical reasons",
IFERROR(SUMIFS(AllPublicationData!$H:$H,AllPublicationData!$A:$A,'Publication Table (%)'!$B108,AllPublicationData!$B:$B,'Publication Table (%)'!$C$4,AllPublicationData!$D:$D,'Publication Table (%)'!K$7)/
SUMIFS(AllPublicationData!$E:$E,AllPublicationData!$A:$A,'Publication Table (%)'!$B108,AllPublicationData!$B:$B,'Publication Table (%)'!$C$4,AllPublicationData!$D:$D,'Publication Table (%)'!K$7),
SUMIFS(AllPublicationData!$H:$H,AllPublicationData!$A:$A,'Publication Table (%)'!$B108,AllPublicationData!$B:$B,'Publication Table (%)'!K$7)/
SUMIFS(AllPublicationData!$E:$E,AllPublicationData!$A:$A,'Publication Table (%)'!$B108,AllPublicationData!$B:$B,'Publication Table (%)'!K$7)),
IF('Publication Table (%)'!$C$5="Operations cancelled for non-clinical/capacity reasons",
IFERROR(SUMIFS(AllPublicationData!$I:$I,AllPublicationData!$A:$A,'Publication Table (%)'!$B108,AllPublicationData!$B:$B,'Publication Table (%)'!$C$4,AllPublicationData!$D:$D,'Publication Table (%)'!K$7)/
SUMIFS(AllPublicationData!$E:$E,AllPublicationData!$A:$A,'Publication Table (%)'!$B108,AllPublicationData!$B:$B,'Publication Table (%)'!$C$4,AllPublicationData!$D:$D,'Publication Table (%)'!K$7),
SUMIFS(AllPublicationData!$I:$I,AllPublicationData!$A:$A,'Publication Table (%)'!$B108,AllPublicationData!$B:$B,'Publication Table (%)'!K$7)/
SUMIFS(AllPublicationData!$E:$E,AllPublicationData!$A:$A,'Publication Table (%)'!$B108,AllPublicationData!$B:$B,'Publication Table (%)'!K$7)),
IF('Publication Table (%)'!$C$5="Cancellations for other reasons",
IFERROR(SUMIFS(AllPublicationData!$J:$J,AllPublicationData!$A:$A,'Publication Table (%)'!$B108,AllPublicationData!$B:$B,'Publication Table (%)'!$C$4,AllPublicationData!$D:$D,'Publication Table (%)'!K$7)/
SUMIFS(AllPublicationData!$E:$E,AllPublicationData!$A:$A,'Publication Table (%)'!$B108,AllPublicationData!$B:$B,'Publication Table (%)'!$C$4,AllPublicationData!$D:$D,'Publication Table (%)'!K$7),
SUMIFS(AllPublicationData!$J:$J,AllPublicationData!$A:$A,'Publication Table (%)'!$B108,AllPublicationData!$B:$B,'Publication Table (%)'!K$7)/
SUMIFS(AllPublicationData!$E:$E,AllPublicationData!$A:$A,'Publication Table (%)'!$B108,AllPublicationData!$B:$B,'Publication Table (%)'!K$7)))))))</f>
        <v>0.1111111111111111</v>
      </c>
      <c r="L108" s="96">
        <f>IF('Publication Table (%)'!$C$5="All Cancelled Operations",
IFERROR(SUMIFS(AllPublicationData!$F:$F,AllPublicationData!$A:$A,'Publication Table (%)'!$B108,AllPublicationData!$B:$B,'Publication Table (%)'!$C$4,AllPublicationData!$D:$D,'Publication Table (%)'!L$7)/
SUMIFS(AllPublicationData!$E:$E,AllPublicationData!$A:$A,'Publication Table (%)'!$B108,AllPublicationData!$B:$B,'Publication Table (%)'!$C$4,AllPublicationData!$D:$D,'Publication Table (%)'!L$7),
SUMIFS(AllPublicationData!$F:$F,AllPublicationData!$A:$A,'Publication Table (%)'!$B108,AllPublicationData!$B:$B,'Publication Table (%)'!L$7)/
SUMIFS(AllPublicationData!$E:$E,AllPublicationData!$A:$A,'Publication Table (%)'!$B108,AllPublicationData!$B:$B,'Publication Table (%)'!L$7)),
IF('Publication Table (%)'!$C$5="Operations cancelled by patient",
IFERROR(SUMIFS(AllPublicationData!$G:$G,AllPublicationData!$A:$A,'Publication Table (%)'!$B108,AllPublicationData!$B:$B,'Publication Table (%)'!$C$4,AllPublicationData!$D:$D,'Publication Table (%)'!L$7)/
SUMIFS(AllPublicationData!$E:$E,AllPublicationData!$A:$A,'Publication Table (%)'!$B108,AllPublicationData!$B:$B,'Publication Table (%)'!$C$4,AllPublicationData!$D:$D,'Publication Table (%)'!L$7),
SUMIFS(AllPublicationData!$G:$G,AllPublicationData!$A:$A,'Publication Table (%)'!$B108,AllPublicationData!$B:$B,'Publication Table (%)'!L$7)/
SUMIFS(AllPublicationData!$E:$E,AllPublicationData!$A:$A,'Publication Table (%)'!$B108,AllPublicationData!$B:$B,'Publication Table (%)'!L$7)),
IF('Publication Table (%)'!$C$5="Operations cancelled for clinical reasons",
IFERROR(SUMIFS(AllPublicationData!$H:$H,AllPublicationData!$A:$A,'Publication Table (%)'!$B108,AllPublicationData!$B:$B,'Publication Table (%)'!$C$4,AllPublicationData!$D:$D,'Publication Table (%)'!L$7)/
SUMIFS(AllPublicationData!$E:$E,AllPublicationData!$A:$A,'Publication Table (%)'!$B108,AllPublicationData!$B:$B,'Publication Table (%)'!$C$4,AllPublicationData!$D:$D,'Publication Table (%)'!L$7),
SUMIFS(AllPublicationData!$H:$H,AllPublicationData!$A:$A,'Publication Table (%)'!$B108,AllPublicationData!$B:$B,'Publication Table (%)'!L$7)/
SUMIFS(AllPublicationData!$E:$E,AllPublicationData!$A:$A,'Publication Table (%)'!$B108,AllPublicationData!$B:$B,'Publication Table (%)'!L$7)),
IF('Publication Table (%)'!$C$5="Operations cancelled for non-clinical/capacity reasons",
IFERROR(SUMIFS(AllPublicationData!$I:$I,AllPublicationData!$A:$A,'Publication Table (%)'!$B108,AllPublicationData!$B:$B,'Publication Table (%)'!$C$4,AllPublicationData!$D:$D,'Publication Table (%)'!L$7)/
SUMIFS(AllPublicationData!$E:$E,AllPublicationData!$A:$A,'Publication Table (%)'!$B108,AllPublicationData!$B:$B,'Publication Table (%)'!$C$4,AllPublicationData!$D:$D,'Publication Table (%)'!L$7),
SUMIFS(AllPublicationData!$I:$I,AllPublicationData!$A:$A,'Publication Table (%)'!$B108,AllPublicationData!$B:$B,'Publication Table (%)'!L$7)/
SUMIFS(AllPublicationData!$E:$E,AllPublicationData!$A:$A,'Publication Table (%)'!$B108,AllPublicationData!$B:$B,'Publication Table (%)'!L$7)),
IF('Publication Table (%)'!$C$5="Cancellations for other reasons",
IFERROR(SUMIFS(AllPublicationData!$J:$J,AllPublicationData!$A:$A,'Publication Table (%)'!$B108,AllPublicationData!$B:$B,'Publication Table (%)'!$C$4,AllPublicationData!$D:$D,'Publication Table (%)'!L$7)/
SUMIFS(AllPublicationData!$E:$E,AllPublicationData!$A:$A,'Publication Table (%)'!$B108,AllPublicationData!$B:$B,'Publication Table (%)'!$C$4,AllPublicationData!$D:$D,'Publication Table (%)'!L$7),
SUMIFS(AllPublicationData!$J:$J,AllPublicationData!$A:$A,'Publication Table (%)'!$B108,AllPublicationData!$B:$B,'Publication Table (%)'!L$7)/
SUMIFS(AllPublicationData!$E:$E,AllPublicationData!$A:$A,'Publication Table (%)'!$B108,AllPublicationData!$B:$B,'Publication Table (%)'!L$7)))))))</f>
        <v>0.10132939438700148</v>
      </c>
      <c r="M108" s="96">
        <f>IF('Publication Table (%)'!$C$5="All Cancelled Operations",
IFERROR(SUMIFS(AllPublicationData!$F:$F,AllPublicationData!$A:$A,'Publication Table (%)'!$B108,AllPublicationData!$B:$B,'Publication Table (%)'!$C$4,AllPublicationData!$D:$D,'Publication Table (%)'!M$7)/
SUMIFS(AllPublicationData!$E:$E,AllPublicationData!$A:$A,'Publication Table (%)'!$B108,AllPublicationData!$B:$B,'Publication Table (%)'!$C$4,AllPublicationData!$D:$D,'Publication Table (%)'!M$7),
SUMIFS(AllPublicationData!$F:$F,AllPublicationData!$A:$A,'Publication Table (%)'!$B108,AllPublicationData!$B:$B,'Publication Table (%)'!M$7)/
SUMIFS(AllPublicationData!$E:$E,AllPublicationData!$A:$A,'Publication Table (%)'!$B108,AllPublicationData!$B:$B,'Publication Table (%)'!M$7)),
IF('Publication Table (%)'!$C$5="Operations cancelled by patient",
IFERROR(SUMIFS(AllPublicationData!$G:$G,AllPublicationData!$A:$A,'Publication Table (%)'!$B108,AllPublicationData!$B:$B,'Publication Table (%)'!$C$4,AllPublicationData!$D:$D,'Publication Table (%)'!M$7)/
SUMIFS(AllPublicationData!$E:$E,AllPublicationData!$A:$A,'Publication Table (%)'!$B108,AllPublicationData!$B:$B,'Publication Table (%)'!$C$4,AllPublicationData!$D:$D,'Publication Table (%)'!M$7),
SUMIFS(AllPublicationData!$G:$G,AllPublicationData!$A:$A,'Publication Table (%)'!$B108,AllPublicationData!$B:$B,'Publication Table (%)'!M$7)/
SUMIFS(AllPublicationData!$E:$E,AllPublicationData!$A:$A,'Publication Table (%)'!$B108,AllPublicationData!$B:$B,'Publication Table (%)'!M$7)),
IF('Publication Table (%)'!$C$5="Operations cancelled for clinical reasons",
IFERROR(SUMIFS(AllPublicationData!$H:$H,AllPublicationData!$A:$A,'Publication Table (%)'!$B108,AllPublicationData!$B:$B,'Publication Table (%)'!$C$4,AllPublicationData!$D:$D,'Publication Table (%)'!M$7)/
SUMIFS(AllPublicationData!$E:$E,AllPublicationData!$A:$A,'Publication Table (%)'!$B108,AllPublicationData!$B:$B,'Publication Table (%)'!$C$4,AllPublicationData!$D:$D,'Publication Table (%)'!M$7),
SUMIFS(AllPublicationData!$H:$H,AllPublicationData!$A:$A,'Publication Table (%)'!$B108,AllPublicationData!$B:$B,'Publication Table (%)'!M$7)/
SUMIFS(AllPublicationData!$E:$E,AllPublicationData!$A:$A,'Publication Table (%)'!$B108,AllPublicationData!$B:$B,'Publication Table (%)'!M$7)),
IF('Publication Table (%)'!$C$5="Operations cancelled for non-clinical/capacity reasons",
IFERROR(SUMIFS(AllPublicationData!$I:$I,AllPublicationData!$A:$A,'Publication Table (%)'!$B108,AllPublicationData!$B:$B,'Publication Table (%)'!$C$4,AllPublicationData!$D:$D,'Publication Table (%)'!M$7)/
SUMIFS(AllPublicationData!$E:$E,AllPublicationData!$A:$A,'Publication Table (%)'!$B108,AllPublicationData!$B:$B,'Publication Table (%)'!$C$4,AllPublicationData!$D:$D,'Publication Table (%)'!M$7),
SUMIFS(AllPublicationData!$I:$I,AllPublicationData!$A:$A,'Publication Table (%)'!$B108,AllPublicationData!$B:$B,'Publication Table (%)'!M$7)/
SUMIFS(AllPublicationData!$E:$E,AllPublicationData!$A:$A,'Publication Table (%)'!$B108,AllPublicationData!$B:$B,'Publication Table (%)'!M$7)),
IF('Publication Table (%)'!$C$5="Cancellations for other reasons",
IFERROR(SUMIFS(AllPublicationData!$J:$J,AllPublicationData!$A:$A,'Publication Table (%)'!$B108,AllPublicationData!$B:$B,'Publication Table (%)'!$C$4,AllPublicationData!$D:$D,'Publication Table (%)'!M$7)/
SUMIFS(AllPublicationData!$E:$E,AllPublicationData!$A:$A,'Publication Table (%)'!$B108,AllPublicationData!$B:$B,'Publication Table (%)'!$C$4,AllPublicationData!$D:$D,'Publication Table (%)'!M$7),
SUMIFS(AllPublicationData!$J:$J,AllPublicationData!$A:$A,'Publication Table (%)'!$B108,AllPublicationData!$B:$B,'Publication Table (%)'!M$7)/
SUMIFS(AllPublicationData!$E:$E,AllPublicationData!$A:$A,'Publication Table (%)'!$B108,AllPublicationData!$B:$B,'Publication Table (%)'!M$7)))))))</f>
        <v>0.15797546012269939</v>
      </c>
      <c r="N108" s="96">
        <f>IF('Publication Table (%)'!$C$5="All Cancelled Operations",
IFERROR(SUMIFS(AllPublicationData!$F:$F,AllPublicationData!$A:$A,'Publication Table (%)'!$B108,AllPublicationData!$B:$B,'Publication Table (%)'!$C$4,AllPublicationData!$D:$D,'Publication Table (%)'!N$7)/
SUMIFS(AllPublicationData!$E:$E,AllPublicationData!$A:$A,'Publication Table (%)'!$B108,AllPublicationData!$B:$B,'Publication Table (%)'!$C$4,AllPublicationData!$D:$D,'Publication Table (%)'!N$7),
SUMIFS(AllPublicationData!$F:$F,AllPublicationData!$A:$A,'Publication Table (%)'!$B108,AllPublicationData!$B:$B,'Publication Table (%)'!N$7)/
SUMIFS(AllPublicationData!$E:$E,AllPublicationData!$A:$A,'Publication Table (%)'!$B108,AllPublicationData!$B:$B,'Publication Table (%)'!N$7)),
IF('Publication Table (%)'!$C$5="Operations cancelled by patient",
IFERROR(SUMIFS(AllPublicationData!$G:$G,AllPublicationData!$A:$A,'Publication Table (%)'!$B108,AllPublicationData!$B:$B,'Publication Table (%)'!$C$4,AllPublicationData!$D:$D,'Publication Table (%)'!N$7)/
SUMIFS(AllPublicationData!$E:$E,AllPublicationData!$A:$A,'Publication Table (%)'!$B108,AllPublicationData!$B:$B,'Publication Table (%)'!$C$4,AllPublicationData!$D:$D,'Publication Table (%)'!N$7),
SUMIFS(AllPublicationData!$G:$G,AllPublicationData!$A:$A,'Publication Table (%)'!$B108,AllPublicationData!$B:$B,'Publication Table (%)'!N$7)/
SUMIFS(AllPublicationData!$E:$E,AllPublicationData!$A:$A,'Publication Table (%)'!$B108,AllPublicationData!$B:$B,'Publication Table (%)'!N$7)),
IF('Publication Table (%)'!$C$5="Operations cancelled for clinical reasons",
IFERROR(SUMIFS(AllPublicationData!$H:$H,AllPublicationData!$A:$A,'Publication Table (%)'!$B108,AllPublicationData!$B:$B,'Publication Table (%)'!$C$4,AllPublicationData!$D:$D,'Publication Table (%)'!N$7)/
SUMIFS(AllPublicationData!$E:$E,AllPublicationData!$A:$A,'Publication Table (%)'!$B108,AllPublicationData!$B:$B,'Publication Table (%)'!$C$4,AllPublicationData!$D:$D,'Publication Table (%)'!N$7),
SUMIFS(AllPublicationData!$H:$H,AllPublicationData!$A:$A,'Publication Table (%)'!$B108,AllPublicationData!$B:$B,'Publication Table (%)'!N$7)/
SUMIFS(AllPublicationData!$E:$E,AllPublicationData!$A:$A,'Publication Table (%)'!$B108,AllPublicationData!$B:$B,'Publication Table (%)'!N$7)),
IF('Publication Table (%)'!$C$5="Operations cancelled for non-clinical/capacity reasons",
IFERROR(SUMIFS(AllPublicationData!$I:$I,AllPublicationData!$A:$A,'Publication Table (%)'!$B108,AllPublicationData!$B:$B,'Publication Table (%)'!$C$4,AllPublicationData!$D:$D,'Publication Table (%)'!N$7)/
SUMIFS(AllPublicationData!$E:$E,AllPublicationData!$A:$A,'Publication Table (%)'!$B108,AllPublicationData!$B:$B,'Publication Table (%)'!$C$4,AllPublicationData!$D:$D,'Publication Table (%)'!N$7),
SUMIFS(AllPublicationData!$I:$I,AllPublicationData!$A:$A,'Publication Table (%)'!$B108,AllPublicationData!$B:$B,'Publication Table (%)'!N$7)/
SUMIFS(AllPublicationData!$E:$E,AllPublicationData!$A:$A,'Publication Table (%)'!$B108,AllPublicationData!$B:$B,'Publication Table (%)'!N$7)),
IF('Publication Table (%)'!$C$5="Cancellations for other reasons",
IFERROR(SUMIFS(AllPublicationData!$J:$J,AllPublicationData!$A:$A,'Publication Table (%)'!$B108,AllPublicationData!$B:$B,'Publication Table (%)'!$C$4,AllPublicationData!$D:$D,'Publication Table (%)'!N$7)/
SUMIFS(AllPublicationData!$E:$E,AllPublicationData!$A:$A,'Publication Table (%)'!$B108,AllPublicationData!$B:$B,'Publication Table (%)'!$C$4,AllPublicationData!$D:$D,'Publication Table (%)'!N$7),
SUMIFS(AllPublicationData!$J:$J,AllPublicationData!$A:$A,'Publication Table (%)'!$B108,AllPublicationData!$B:$B,'Publication Table (%)'!N$7)/
SUMIFS(AllPublicationData!$E:$E,AllPublicationData!$A:$A,'Publication Table (%)'!$B108,AllPublicationData!$B:$B,'Publication Table (%)'!N$7)))))))</f>
        <v>0.10639999999999999</v>
      </c>
      <c r="O108" s="96">
        <f>IF('Publication Table (%)'!$C$5="All Cancelled Operations",
IFERROR(SUMIFS(AllPublicationData!$F:$F,AllPublicationData!$A:$A,'Publication Table (%)'!$B108,AllPublicationData!$B:$B,'Publication Table (%)'!$C$4,AllPublicationData!$D:$D,'Publication Table (%)'!O$7)/
SUMIFS(AllPublicationData!$E:$E,AllPublicationData!$A:$A,'Publication Table (%)'!$B108,AllPublicationData!$B:$B,'Publication Table (%)'!$C$4,AllPublicationData!$D:$D,'Publication Table (%)'!O$7),
SUMIFS(AllPublicationData!$F:$F,AllPublicationData!$A:$A,'Publication Table (%)'!$B108,AllPublicationData!$B:$B,'Publication Table (%)'!O$7)/
SUMIFS(AllPublicationData!$E:$E,AllPublicationData!$A:$A,'Publication Table (%)'!$B108,AllPublicationData!$B:$B,'Publication Table (%)'!O$7)),
IF('Publication Table (%)'!$C$5="Operations cancelled by patient",
IFERROR(SUMIFS(AllPublicationData!$G:$G,AllPublicationData!$A:$A,'Publication Table (%)'!$B108,AllPublicationData!$B:$B,'Publication Table (%)'!$C$4,AllPublicationData!$D:$D,'Publication Table (%)'!O$7)/
SUMIFS(AllPublicationData!$E:$E,AllPublicationData!$A:$A,'Publication Table (%)'!$B108,AllPublicationData!$B:$B,'Publication Table (%)'!$C$4,AllPublicationData!$D:$D,'Publication Table (%)'!O$7),
SUMIFS(AllPublicationData!$G:$G,AllPublicationData!$A:$A,'Publication Table (%)'!$B108,AllPublicationData!$B:$B,'Publication Table (%)'!O$7)/
SUMIFS(AllPublicationData!$E:$E,AllPublicationData!$A:$A,'Publication Table (%)'!$B108,AllPublicationData!$B:$B,'Publication Table (%)'!O$7)),
IF('Publication Table (%)'!$C$5="Operations cancelled for clinical reasons",
IFERROR(SUMIFS(AllPublicationData!$H:$H,AllPublicationData!$A:$A,'Publication Table (%)'!$B108,AllPublicationData!$B:$B,'Publication Table (%)'!$C$4,AllPublicationData!$D:$D,'Publication Table (%)'!O$7)/
SUMIFS(AllPublicationData!$E:$E,AllPublicationData!$A:$A,'Publication Table (%)'!$B108,AllPublicationData!$B:$B,'Publication Table (%)'!$C$4,AllPublicationData!$D:$D,'Publication Table (%)'!O$7),
SUMIFS(AllPublicationData!$H:$H,AllPublicationData!$A:$A,'Publication Table (%)'!$B108,AllPublicationData!$B:$B,'Publication Table (%)'!O$7)/
SUMIFS(AllPublicationData!$E:$E,AllPublicationData!$A:$A,'Publication Table (%)'!$B108,AllPublicationData!$B:$B,'Publication Table (%)'!O$7)),
IF('Publication Table (%)'!$C$5="Operations cancelled for non-clinical/capacity reasons",
IFERROR(SUMIFS(AllPublicationData!$I:$I,AllPublicationData!$A:$A,'Publication Table (%)'!$B108,AllPublicationData!$B:$B,'Publication Table (%)'!$C$4,AllPublicationData!$D:$D,'Publication Table (%)'!O$7)/
SUMIFS(AllPublicationData!$E:$E,AllPublicationData!$A:$A,'Publication Table (%)'!$B108,AllPublicationData!$B:$B,'Publication Table (%)'!$C$4,AllPublicationData!$D:$D,'Publication Table (%)'!O$7),
SUMIFS(AllPublicationData!$I:$I,AllPublicationData!$A:$A,'Publication Table (%)'!$B108,AllPublicationData!$B:$B,'Publication Table (%)'!O$7)/
SUMIFS(AllPublicationData!$E:$E,AllPublicationData!$A:$A,'Publication Table (%)'!$B108,AllPublicationData!$B:$B,'Publication Table (%)'!O$7)),
IF('Publication Table (%)'!$C$5="Cancellations for other reasons",
IFERROR(SUMIFS(AllPublicationData!$J:$J,AllPublicationData!$A:$A,'Publication Table (%)'!$B108,AllPublicationData!$B:$B,'Publication Table (%)'!$C$4,AllPublicationData!$D:$D,'Publication Table (%)'!O$7)/
SUMIFS(AllPublicationData!$E:$E,AllPublicationData!$A:$A,'Publication Table (%)'!$B108,AllPublicationData!$B:$B,'Publication Table (%)'!$C$4,AllPublicationData!$D:$D,'Publication Table (%)'!O$7),
SUMIFS(AllPublicationData!$J:$J,AllPublicationData!$A:$A,'Publication Table (%)'!$B108,AllPublicationData!$B:$B,'Publication Table (%)'!O$7)/
SUMIFS(AllPublicationData!$E:$E,AllPublicationData!$A:$A,'Publication Table (%)'!$B108,AllPublicationData!$B:$B,'Publication Table (%)'!O$7)))))))</f>
        <v>0.13340227507755947</v>
      </c>
      <c r="P108" s="96">
        <f>IF('Publication Table (%)'!$C$5="All Cancelled Operations",
IFERROR(SUMIFS(AllPublicationData!$F:$F,AllPublicationData!$A:$A,'Publication Table (%)'!$B108,AllPublicationData!$B:$B,'Publication Table (%)'!$C$4,AllPublicationData!$D:$D,'Publication Table (%)'!P$7)/
SUMIFS(AllPublicationData!$E:$E,AllPublicationData!$A:$A,'Publication Table (%)'!$B108,AllPublicationData!$B:$B,'Publication Table (%)'!$C$4,AllPublicationData!$D:$D,'Publication Table (%)'!P$7),
SUMIFS(AllPublicationData!$F:$F,AllPublicationData!$A:$A,'Publication Table (%)'!$B108,AllPublicationData!$B:$B,'Publication Table (%)'!P$7)/
SUMIFS(AllPublicationData!$E:$E,AllPublicationData!$A:$A,'Publication Table (%)'!$B108,AllPublicationData!$B:$B,'Publication Table (%)'!P$7)),
IF('Publication Table (%)'!$C$5="Operations cancelled by patient",
IFERROR(SUMIFS(AllPublicationData!$G:$G,AllPublicationData!$A:$A,'Publication Table (%)'!$B108,AllPublicationData!$B:$B,'Publication Table (%)'!$C$4,AllPublicationData!$D:$D,'Publication Table (%)'!P$7)/
SUMIFS(AllPublicationData!$E:$E,AllPublicationData!$A:$A,'Publication Table (%)'!$B108,AllPublicationData!$B:$B,'Publication Table (%)'!$C$4,AllPublicationData!$D:$D,'Publication Table (%)'!P$7),
SUMIFS(AllPublicationData!$G:$G,AllPublicationData!$A:$A,'Publication Table (%)'!$B108,AllPublicationData!$B:$B,'Publication Table (%)'!P$7)/
SUMIFS(AllPublicationData!$E:$E,AllPublicationData!$A:$A,'Publication Table (%)'!$B108,AllPublicationData!$B:$B,'Publication Table (%)'!P$7)),
IF('Publication Table (%)'!$C$5="Operations cancelled for clinical reasons",
IFERROR(SUMIFS(AllPublicationData!$H:$H,AllPublicationData!$A:$A,'Publication Table (%)'!$B108,AllPublicationData!$B:$B,'Publication Table (%)'!$C$4,AllPublicationData!$D:$D,'Publication Table (%)'!P$7)/
SUMIFS(AllPublicationData!$E:$E,AllPublicationData!$A:$A,'Publication Table (%)'!$B108,AllPublicationData!$B:$B,'Publication Table (%)'!$C$4,AllPublicationData!$D:$D,'Publication Table (%)'!P$7),
SUMIFS(AllPublicationData!$H:$H,AllPublicationData!$A:$A,'Publication Table (%)'!$B108,AllPublicationData!$B:$B,'Publication Table (%)'!P$7)/
SUMIFS(AllPublicationData!$E:$E,AllPublicationData!$A:$A,'Publication Table (%)'!$B108,AllPublicationData!$B:$B,'Publication Table (%)'!P$7)),
IF('Publication Table (%)'!$C$5="Operations cancelled for non-clinical/capacity reasons",
IFERROR(SUMIFS(AllPublicationData!$I:$I,AllPublicationData!$A:$A,'Publication Table (%)'!$B108,AllPublicationData!$B:$B,'Publication Table (%)'!$C$4,AllPublicationData!$D:$D,'Publication Table (%)'!P$7)/
SUMIFS(AllPublicationData!$E:$E,AllPublicationData!$A:$A,'Publication Table (%)'!$B108,AllPublicationData!$B:$B,'Publication Table (%)'!$C$4,AllPublicationData!$D:$D,'Publication Table (%)'!P$7),
SUMIFS(AllPublicationData!$I:$I,AllPublicationData!$A:$A,'Publication Table (%)'!$B108,AllPublicationData!$B:$B,'Publication Table (%)'!P$7)/
SUMIFS(AllPublicationData!$E:$E,AllPublicationData!$A:$A,'Publication Table (%)'!$B108,AllPublicationData!$B:$B,'Publication Table (%)'!P$7)),
IF('Publication Table (%)'!$C$5="Cancellations for other reasons",
IFERROR(SUMIFS(AllPublicationData!$J:$J,AllPublicationData!$A:$A,'Publication Table (%)'!$B108,AllPublicationData!$B:$B,'Publication Table (%)'!$C$4,AllPublicationData!$D:$D,'Publication Table (%)'!P$7)/
SUMIFS(AllPublicationData!$E:$E,AllPublicationData!$A:$A,'Publication Table (%)'!$B108,AllPublicationData!$B:$B,'Publication Table (%)'!$C$4,AllPublicationData!$D:$D,'Publication Table (%)'!P$7),
SUMIFS(AllPublicationData!$J:$J,AllPublicationData!$A:$A,'Publication Table (%)'!$B108,AllPublicationData!$B:$B,'Publication Table (%)'!P$7)/
SUMIFS(AllPublicationData!$E:$E,AllPublicationData!$A:$A,'Publication Table (%)'!$B108,AllPublicationData!$B:$B,'Publication Table (%)'!P$7)))))))</f>
        <v>9.8684210526315791E-2</v>
      </c>
      <c r="Q108" s="96">
        <f>IF('Publication Table (%)'!$C$5="All Cancelled Operations",
IFERROR(SUMIFS(AllPublicationData!$F:$F,AllPublicationData!$A:$A,'Publication Table (%)'!$B108,AllPublicationData!$B:$B,'Publication Table (%)'!$C$4,AllPublicationData!$D:$D,'Publication Table (%)'!Q$7)/
SUMIFS(AllPublicationData!$E:$E,AllPublicationData!$A:$A,'Publication Table (%)'!$B108,AllPublicationData!$B:$B,'Publication Table (%)'!$C$4,AllPublicationData!$D:$D,'Publication Table (%)'!Q$7),
SUMIFS(AllPublicationData!$F:$F,AllPublicationData!$A:$A,'Publication Table (%)'!$B108,AllPublicationData!$B:$B,'Publication Table (%)'!Q$7)/
SUMIFS(AllPublicationData!$E:$E,AllPublicationData!$A:$A,'Publication Table (%)'!$B108,AllPublicationData!$B:$B,'Publication Table (%)'!Q$7)),
IF('Publication Table (%)'!$C$5="Operations cancelled by patient",
IFERROR(SUMIFS(AllPublicationData!$G:$G,AllPublicationData!$A:$A,'Publication Table (%)'!$B108,AllPublicationData!$B:$B,'Publication Table (%)'!$C$4,AllPublicationData!$D:$D,'Publication Table (%)'!Q$7)/
SUMIFS(AllPublicationData!$E:$E,AllPublicationData!$A:$A,'Publication Table (%)'!$B108,AllPublicationData!$B:$B,'Publication Table (%)'!$C$4,AllPublicationData!$D:$D,'Publication Table (%)'!Q$7),
SUMIFS(AllPublicationData!$G:$G,AllPublicationData!$A:$A,'Publication Table (%)'!$B108,AllPublicationData!$B:$B,'Publication Table (%)'!Q$7)/
SUMIFS(AllPublicationData!$E:$E,AllPublicationData!$A:$A,'Publication Table (%)'!$B108,AllPublicationData!$B:$B,'Publication Table (%)'!Q$7)),
IF('Publication Table (%)'!$C$5="Operations cancelled for clinical reasons",
IFERROR(SUMIFS(AllPublicationData!$H:$H,AllPublicationData!$A:$A,'Publication Table (%)'!$B108,AllPublicationData!$B:$B,'Publication Table (%)'!$C$4,AllPublicationData!$D:$D,'Publication Table (%)'!Q$7)/
SUMIFS(AllPublicationData!$E:$E,AllPublicationData!$A:$A,'Publication Table (%)'!$B108,AllPublicationData!$B:$B,'Publication Table (%)'!$C$4,AllPublicationData!$D:$D,'Publication Table (%)'!Q$7),
SUMIFS(AllPublicationData!$H:$H,AllPublicationData!$A:$A,'Publication Table (%)'!$B108,AllPublicationData!$B:$B,'Publication Table (%)'!Q$7)/
SUMIFS(AllPublicationData!$E:$E,AllPublicationData!$A:$A,'Publication Table (%)'!$B108,AllPublicationData!$B:$B,'Publication Table (%)'!Q$7)),
IF('Publication Table (%)'!$C$5="Operations cancelled for non-clinical/capacity reasons",
IFERROR(SUMIFS(AllPublicationData!$I:$I,AllPublicationData!$A:$A,'Publication Table (%)'!$B108,AllPublicationData!$B:$B,'Publication Table (%)'!$C$4,AllPublicationData!$D:$D,'Publication Table (%)'!Q$7)/
SUMIFS(AllPublicationData!$E:$E,AllPublicationData!$A:$A,'Publication Table (%)'!$B108,AllPublicationData!$B:$B,'Publication Table (%)'!$C$4,AllPublicationData!$D:$D,'Publication Table (%)'!Q$7),
SUMIFS(AllPublicationData!$I:$I,AllPublicationData!$A:$A,'Publication Table (%)'!$B108,AllPublicationData!$B:$B,'Publication Table (%)'!Q$7)/
SUMIFS(AllPublicationData!$E:$E,AllPublicationData!$A:$A,'Publication Table (%)'!$B108,AllPublicationData!$B:$B,'Publication Table (%)'!Q$7)),
IF('Publication Table (%)'!$C$5="Cancellations for other reasons",
IFERROR(SUMIFS(AllPublicationData!$J:$J,AllPublicationData!$A:$A,'Publication Table (%)'!$B108,AllPublicationData!$B:$B,'Publication Table (%)'!$C$4,AllPublicationData!$D:$D,'Publication Table (%)'!Q$7)/
SUMIFS(AllPublicationData!$E:$E,AllPublicationData!$A:$A,'Publication Table (%)'!$B108,AllPublicationData!$B:$B,'Publication Table (%)'!$C$4,AllPublicationData!$D:$D,'Publication Table (%)'!Q$7),
SUMIFS(AllPublicationData!$J:$J,AllPublicationData!$A:$A,'Publication Table (%)'!$B108,AllPublicationData!$B:$B,'Publication Table (%)'!Q$7)/
SUMIFS(AllPublicationData!$E:$E,AllPublicationData!$A:$A,'Publication Table (%)'!$B108,AllPublicationData!$B:$B,'Publication Table (%)'!Q$7)))))))</f>
        <v>7.2847682119205295E-2</v>
      </c>
      <c r="R108" s="96">
        <f>IF('Publication Table (%)'!$C$5="All Cancelled Operations",
IFERROR(SUMIFS(AllPublicationData!$F:$F,AllPublicationData!$A:$A,'Publication Table (%)'!$B108,AllPublicationData!$B:$B,'Publication Table (%)'!$C$4,AllPublicationData!$D:$D,'Publication Table (%)'!R$7)/
SUMIFS(AllPublicationData!$E:$E,AllPublicationData!$A:$A,'Publication Table (%)'!$B108,AllPublicationData!$B:$B,'Publication Table (%)'!$C$4,AllPublicationData!$D:$D,'Publication Table (%)'!R$7),
SUMIFS(AllPublicationData!$F:$F,AllPublicationData!$A:$A,'Publication Table (%)'!$B108,AllPublicationData!$B:$B,'Publication Table (%)'!R$7)/
SUMIFS(AllPublicationData!$E:$E,AllPublicationData!$A:$A,'Publication Table (%)'!$B108,AllPublicationData!$B:$B,'Publication Table (%)'!R$7)),
IF('Publication Table (%)'!$C$5="Operations cancelled by patient",
IFERROR(SUMIFS(AllPublicationData!$G:$G,AllPublicationData!$A:$A,'Publication Table (%)'!$B108,AllPublicationData!$B:$B,'Publication Table (%)'!$C$4,AllPublicationData!$D:$D,'Publication Table (%)'!R$7)/
SUMIFS(AllPublicationData!$E:$E,AllPublicationData!$A:$A,'Publication Table (%)'!$B108,AllPublicationData!$B:$B,'Publication Table (%)'!$C$4,AllPublicationData!$D:$D,'Publication Table (%)'!R$7),
SUMIFS(AllPublicationData!$G:$G,AllPublicationData!$A:$A,'Publication Table (%)'!$B108,AllPublicationData!$B:$B,'Publication Table (%)'!R$7)/
SUMIFS(AllPublicationData!$E:$E,AllPublicationData!$A:$A,'Publication Table (%)'!$B108,AllPublicationData!$B:$B,'Publication Table (%)'!R$7)),
IF('Publication Table (%)'!$C$5="Operations cancelled for clinical reasons",
IFERROR(SUMIFS(AllPublicationData!$H:$H,AllPublicationData!$A:$A,'Publication Table (%)'!$B108,AllPublicationData!$B:$B,'Publication Table (%)'!$C$4,AllPublicationData!$D:$D,'Publication Table (%)'!R$7)/
SUMIFS(AllPublicationData!$E:$E,AllPublicationData!$A:$A,'Publication Table (%)'!$B108,AllPublicationData!$B:$B,'Publication Table (%)'!$C$4,AllPublicationData!$D:$D,'Publication Table (%)'!R$7),
SUMIFS(AllPublicationData!$H:$H,AllPublicationData!$A:$A,'Publication Table (%)'!$B108,AllPublicationData!$B:$B,'Publication Table (%)'!R$7)/
SUMIFS(AllPublicationData!$E:$E,AllPublicationData!$A:$A,'Publication Table (%)'!$B108,AllPublicationData!$B:$B,'Publication Table (%)'!R$7)),
IF('Publication Table (%)'!$C$5="Operations cancelled for non-clinical/capacity reasons",
IFERROR(SUMIFS(AllPublicationData!$I:$I,AllPublicationData!$A:$A,'Publication Table (%)'!$B108,AllPublicationData!$B:$B,'Publication Table (%)'!$C$4,AllPublicationData!$D:$D,'Publication Table (%)'!R$7)/
SUMIFS(AllPublicationData!$E:$E,AllPublicationData!$A:$A,'Publication Table (%)'!$B108,AllPublicationData!$B:$B,'Publication Table (%)'!$C$4,AllPublicationData!$D:$D,'Publication Table (%)'!R$7),
SUMIFS(AllPublicationData!$I:$I,AllPublicationData!$A:$A,'Publication Table (%)'!$B108,AllPublicationData!$B:$B,'Publication Table (%)'!R$7)/
SUMIFS(AllPublicationData!$E:$E,AllPublicationData!$A:$A,'Publication Table (%)'!$B108,AllPublicationData!$B:$B,'Publication Table (%)'!R$7)),
IF('Publication Table (%)'!$C$5="Cancellations for other reasons",
IFERROR(SUMIFS(AllPublicationData!$J:$J,AllPublicationData!$A:$A,'Publication Table (%)'!$B108,AllPublicationData!$B:$B,'Publication Table (%)'!$C$4,AllPublicationData!$D:$D,'Publication Table (%)'!R$7)/
SUMIFS(AllPublicationData!$E:$E,AllPublicationData!$A:$A,'Publication Table (%)'!$B108,AllPublicationData!$B:$B,'Publication Table (%)'!$C$4,AllPublicationData!$D:$D,'Publication Table (%)'!R$7),
SUMIFS(AllPublicationData!$J:$J,AllPublicationData!$A:$A,'Publication Table (%)'!$B108,AllPublicationData!$B:$B,'Publication Table (%)'!R$7)/
SUMIFS(AllPublicationData!$E:$E,AllPublicationData!$A:$A,'Publication Table (%)'!$B108,AllPublicationData!$B:$B,'Publication Table (%)'!R$7)))))))</f>
        <v>0.13067935958459542</v>
      </c>
      <c r="S108" s="96">
        <f>IF('Publication Table (%)'!$C$5="All Cancelled Operations",
IFERROR(SUMIFS(AllPublicationData!$F:$F,AllPublicationData!$A:$A,'Publication Table (%)'!$B108,AllPublicationData!$B:$B,'Publication Table (%)'!$C$4,AllPublicationData!$D:$D,'Publication Table (%)'!S$7)/
SUMIFS(AllPublicationData!$E:$E,AllPublicationData!$A:$A,'Publication Table (%)'!$B108,AllPublicationData!$B:$B,'Publication Table (%)'!$C$4,AllPublicationData!$D:$D,'Publication Table (%)'!S$7),
SUMIFS(AllPublicationData!$F:$F,AllPublicationData!$A:$A,'Publication Table (%)'!$B108,AllPublicationData!$B:$B,'Publication Table (%)'!S$7)/
SUMIFS(AllPublicationData!$E:$E,AllPublicationData!$A:$A,'Publication Table (%)'!$B108,AllPublicationData!$B:$B,'Publication Table (%)'!S$7)),
IF('Publication Table (%)'!$C$5="Operations cancelled by patient",
IFERROR(SUMIFS(AllPublicationData!$G:$G,AllPublicationData!$A:$A,'Publication Table (%)'!$B108,AllPublicationData!$B:$B,'Publication Table (%)'!$C$4,AllPublicationData!$D:$D,'Publication Table (%)'!S$7)/
SUMIFS(AllPublicationData!$E:$E,AllPublicationData!$A:$A,'Publication Table (%)'!$B108,AllPublicationData!$B:$B,'Publication Table (%)'!$C$4,AllPublicationData!$D:$D,'Publication Table (%)'!S$7),
SUMIFS(AllPublicationData!$G:$G,AllPublicationData!$A:$A,'Publication Table (%)'!$B108,AllPublicationData!$B:$B,'Publication Table (%)'!S$7)/
SUMIFS(AllPublicationData!$E:$E,AllPublicationData!$A:$A,'Publication Table (%)'!$B108,AllPublicationData!$B:$B,'Publication Table (%)'!S$7)),
IF('Publication Table (%)'!$C$5="Operations cancelled for clinical reasons",
IFERROR(SUMIFS(AllPublicationData!$H:$H,AllPublicationData!$A:$A,'Publication Table (%)'!$B108,AllPublicationData!$B:$B,'Publication Table (%)'!$C$4,AllPublicationData!$D:$D,'Publication Table (%)'!S$7)/
SUMIFS(AllPublicationData!$E:$E,AllPublicationData!$A:$A,'Publication Table (%)'!$B108,AllPublicationData!$B:$B,'Publication Table (%)'!$C$4,AllPublicationData!$D:$D,'Publication Table (%)'!S$7),
SUMIFS(AllPublicationData!$H:$H,AllPublicationData!$A:$A,'Publication Table (%)'!$B108,AllPublicationData!$B:$B,'Publication Table (%)'!S$7)/
SUMIFS(AllPublicationData!$E:$E,AllPublicationData!$A:$A,'Publication Table (%)'!$B108,AllPublicationData!$B:$B,'Publication Table (%)'!S$7)),
IF('Publication Table (%)'!$C$5="Operations cancelled for non-clinical/capacity reasons",
IFERROR(SUMIFS(AllPublicationData!$I:$I,AllPublicationData!$A:$A,'Publication Table (%)'!$B108,AllPublicationData!$B:$B,'Publication Table (%)'!$C$4,AllPublicationData!$D:$D,'Publication Table (%)'!S$7)/
SUMIFS(AllPublicationData!$E:$E,AllPublicationData!$A:$A,'Publication Table (%)'!$B108,AllPublicationData!$B:$B,'Publication Table (%)'!$C$4,AllPublicationData!$D:$D,'Publication Table (%)'!S$7),
SUMIFS(AllPublicationData!$I:$I,AllPublicationData!$A:$A,'Publication Table (%)'!$B108,AllPublicationData!$B:$B,'Publication Table (%)'!S$7)/
SUMIFS(AllPublicationData!$E:$E,AllPublicationData!$A:$A,'Publication Table (%)'!$B108,AllPublicationData!$B:$B,'Publication Table (%)'!S$7)),
IF('Publication Table (%)'!$C$5="Cancellations for other reasons",
IFERROR(SUMIFS(AllPublicationData!$J:$J,AllPublicationData!$A:$A,'Publication Table (%)'!$B108,AllPublicationData!$B:$B,'Publication Table (%)'!$C$4,AllPublicationData!$D:$D,'Publication Table (%)'!S$7)/
SUMIFS(AllPublicationData!$E:$E,AllPublicationData!$A:$A,'Publication Table (%)'!$B108,AllPublicationData!$B:$B,'Publication Table (%)'!$C$4,AllPublicationData!$D:$D,'Publication Table (%)'!S$7),
SUMIFS(AllPublicationData!$J:$J,AllPublicationData!$A:$A,'Publication Table (%)'!$B108,AllPublicationData!$B:$B,'Publication Table (%)'!S$7)/
SUMIFS(AllPublicationData!$E:$E,AllPublicationData!$A:$A,'Publication Table (%)'!$B108,AllPublicationData!$B:$B,'Publication Table (%)'!S$7)))))))</f>
        <v>0.12727272727272726</v>
      </c>
    </row>
    <row r="109" spans="2:19" x14ac:dyDescent="0.35">
      <c r="B109" s="87">
        <v>42339</v>
      </c>
      <c r="C109" s="112">
        <f>IF('Publication Table (%)'!$C$5="All Cancelled Operations",
SUMIFS(AllPublicationData!$F:$F,AllPublicationData!$A:$A,'Publication Table (%)'!$B109,AllPublicationData!$B:$B,'Publication Table (%)'!$C$4),
IF('Publication Table (%)'!$C$5="Operations cancelled by patient",
SUMIFS(AllPublicationData!$G:$G,AllPublicationData!$A:$A,'Publication Table (%)'!$B109,AllPublicationData!$B:$B,'Publication Table (%)'!$C$4),
IF('Publication Table (%)'!$C$5="Operations cancelled for clinical reasons",
SUMIFS(AllPublicationData!$H:$H,AllPublicationData!$A:$A,'Publication Table (%)'!$B109,AllPublicationData!$B:$B,'Publication Table (%)'!$C$4),
IF('Publication Table (%)'!$C$5="Operations cancelled for non-clinical/capacity reasons",
SUMIFS(AllPublicationData!$I:$I,AllPublicationData!$A:$A,'Publication Table (%)'!$B109,AllPublicationData!$B:$B,'Publication Table (%)'!$C$4),
IF('Publication Table (%)'!$C$5="Cancellations for other reasons",
SUMIFS(AllPublicationData!$J:$J,AllPublicationData!$A:$A,'Publication Table (%)'!$B109,AllPublicationData!$B:$B,'Publication Table (%)'!$C$4))))))+
IF(AND($C$4="NHS Scotland",$C$5="All Cancelled Operations"),
SUMIFS(AllPublicationData!$F:$F,AllPublicationData!$A:$A,'Publication Table (%)'!$B109),
IF(AND($C$4="NHS Scotland",$C$5="Operations cancelled by patient"),
SUMIFS(AllPublicationData!$G:$G,AllPublicationData!$A:$A,'Publication Table (%)'!$B109),
IF(AND($C$4="NHS Scotland",$C$5="Operations cancelled for clinical reasons"),
SUMIFS(AllPublicationData!$H:$H,AllPublicationData!$A:$A,'Publication Table (%)'!$B109),
IF(AND($C$4="NHS Scotland",$C$5="Operations cancelled for non-clinical/capacity reasons"),
SUMIFS(AllPublicationData!$I:$I,AllPublicationData!$A:$A,'Publication Table (%)'!$B109),
IF(AND($C$4="NHS Scotland",$C$5="Cancellations for other reasons"),
SUMIFS(AllPublicationData!$J:$J,AllPublicationData!$A:$A,'Publication Table (%)'!$B109))))))</f>
        <v>2921</v>
      </c>
      <c r="D109" s="110">
        <f>IF(AND('Publication Table (%)'!$C$5="All Cancelled Operations",$C$4&lt;&gt;"NHS Scotland"),
IFERROR(SUMIFS(AllPublicationData!$F:$F,AllPublicationData!$A:$A,'Publication Table (%)'!$B109,AllPublicationData!$B:$B,'Publication Table (%)'!$C$4,AllPublicationData!$D:$D,'Publication Table (%)'!D$7)/
SUMIFS(AllPublicationData!$E:$E,AllPublicationData!$A:$A,'Publication Table (%)'!$B109,AllPublicationData!$B:$B,'Publication Table (%)'!$C$4,AllPublicationData!$D:$D,'Publication Table (%)'!D$7),
SUMIFS(AllPublicationData!$F:$F,AllPublicationData!$A:$A,'Publication Table (%)'!$B109,AllPublicationData!$B:$B,'Publication Table (%)'!D$7)/
SUMIFS(AllPublicationData!$E:$E,AllPublicationData!$A:$A,'Publication Table (%)'!$B109,AllPublicationData!$B:$B,'Publication Table (%)'!D$7)),
IF(AND('Publication Table (%)'!$C$5="Operations cancelled by patient",$C$4&lt;&gt;"NHS Scotland"),
IFERROR(SUMIFS(AllPublicationData!$G:$G,AllPublicationData!$A:$A,'Publication Table (%)'!$B109,AllPublicationData!$B:$B,'Publication Table (%)'!$C$4,AllPublicationData!$D:$D,'Publication Table (%)'!D$7)/
SUMIFS(AllPublicationData!$E:$E,AllPublicationData!$A:$A,'Publication Table (%)'!$B109,AllPublicationData!$B:$B,'Publication Table (%)'!$C$4,AllPublicationData!$D:$D,'Publication Table (%)'!D$7),
SUMIFS(AllPublicationData!$G:$G,AllPublicationData!$A:$A,'Publication Table (%)'!$B109,AllPublicationData!$B:$B,'Publication Table (%)'!D$7)/
SUMIFS(AllPublicationData!$E:$E,AllPublicationData!$A:$A,'Publication Table (%)'!$B109,AllPublicationData!$B:$B,'Publication Table (%)'!D$7)),
IF(AND('Publication Table (%)'!$C$5="Operations cancelled for clinical reasons",$C$4&lt;&gt;"NHS Scotland"),
IFERROR(SUMIFS(AllPublicationData!$H:$H,AllPublicationData!$A:$A,'Publication Table (%)'!$B109,AllPublicationData!$B:$B,'Publication Table (%)'!$C$4,AllPublicationData!$D:$D,'Publication Table (%)'!D$7)/
SUMIFS(AllPublicationData!$E:$E,AllPublicationData!$A:$A,'Publication Table (%)'!$B109,AllPublicationData!$B:$B,'Publication Table (%)'!$C$4,AllPublicationData!$D:$D,'Publication Table (%)'!D$7),
SUMIFS(AllPublicationData!$H:$H,AllPublicationData!$A:$A,'Publication Table (%)'!$B109,AllPublicationData!$B:$B,'Publication Table (%)'!D$7)/
SUMIFS(AllPublicationData!$E:$E,AllPublicationData!$A:$A,'Publication Table (%)'!$B109,AllPublicationData!$B:$B,'Publication Table (%)'!D$7)),
IF(AND('Publication Table (%)'!$C$5="Operations cancelled for non-clinical/capacity reasons",$C$4&lt;&gt;"NHS Scotland"),
IFERROR(SUMIFS(AllPublicationData!$I:$I,AllPublicationData!$A:$A,'Publication Table (%)'!$B109,AllPublicationData!$B:$B,'Publication Table (%)'!$C$4,AllPublicationData!$D:$D,'Publication Table (%)'!D$7)/
SUMIFS(AllPublicationData!$E:$E,AllPublicationData!$A:$A,'Publication Table (%)'!$B109,AllPublicationData!$B:$B,'Publication Table (%)'!$C$4,AllPublicationData!$D:$D,'Publication Table (%)'!D$7),
SUMIFS(AllPublicationData!$I:$I,AllPublicationData!$A:$A,'Publication Table (%)'!$B109,AllPublicationData!$B:$B,'Publication Table (%)'!D$7)/
SUMIFS(AllPublicationData!$E:$E,AllPublicationData!$A:$A,'Publication Table (%)'!$B109,AllPublicationData!$B:$B,'Publication Table (%)'!D$7)),
IF(AND('Publication Table (%)'!$C$5="Cancellations for other reasons",$C$4&lt;&gt;"NHS Scotland"),
IFERROR(SUMIFS(AllPublicationData!$J:$J,AllPublicationData!$A:$A,'Publication Table (%)'!$B109,AllPublicationData!$B:$B,'Publication Table (%)'!$C$4,AllPublicationData!$D:$D,'Publication Table (%)'!D$7)/
SUMIFS(AllPublicationData!$E:$E,AllPublicationData!$A:$A,'Publication Table (%)'!$B109,AllPublicationData!$B:$B,'Publication Table (%)'!$C$4,AllPublicationData!$D:$D,'Publication Table (%)'!D$7),
SUMIFS(AllPublicationData!$J:$J,AllPublicationData!$A:$A,'Publication Table (%)'!$B109,AllPublicationData!$B:$B,'Publication Table (%)'!D$7)/
SUMIFS(AllPublicationData!$E:$E,AllPublicationData!$A:$A,'Publication Table (%)'!$B109,AllPublicationData!$B:$B,'Publication Table (%)'!D$7)),
IF(AND($C$4="NHS Scotland",$C$5="All Cancelled Operations"),
SUMIFS(AllPublicationData!$F:$F,AllPublicationData!$A:$A,'Publication Table'!$B109)/
SUMIFS(AllPublicationData!$E:$E,AllPublicationData!$A:$A,'Publication Table'!$B109),
IF(AND($C$4="NHS Scotland",$C$5="Operations cancelled by patient"),
SUMIFS(AllPublicationData!$G:$G,AllPublicationData!$A:$A,'Publication Table'!$B109)/
SUMIFS(AllPublicationData!$E:$E,AllPublicationData!$A:$A,'Publication Table'!$B109),
IF(AND($C$4="NHS Scotland",$C$5="Operations cancelled for clinical reasons"),
SUMIFS(AllPublicationData!$H:$H,AllPublicationData!$A:$A,'Publication Table'!$B109)/
SUMIFS(AllPublicationData!$E:$E,AllPublicationData!$A:$A,'Publication Table'!$B109),
IF(AND($C$4="NHS Scotland",$C$5="Operations cancelled for non-clinical/capacity reasons"),
SUMIFS(AllPublicationData!$I:$I,AllPublicationData!$A:$A,'Publication Table'!$B109)/
SUMIFS(AllPublicationData!$E:$E,AllPublicationData!$A:$A,'Publication Table'!$B109),
IF(AND($C$4="NHS Scotland",$C$5="Cancellations for other reasons"),
SUMIFS(AllPublicationData!$J:$J,AllPublicationData!$A:$A,'Publication Table'!$B109)/
SUMIFS(AllPublicationData!$E:$E,AllPublicationData!$A:$A,'Publication Table'!$B109)))))))))))</f>
        <v>9.833030364236181E-2</v>
      </c>
      <c r="E109" s="96">
        <f>IF('Publication Table (%)'!$C$5="All Cancelled Operations",
IFERROR(SUMIFS(AllPublicationData!$F:$F,AllPublicationData!$A:$A,'Publication Table (%)'!$B109,AllPublicationData!$B:$B,'Publication Table (%)'!$C$4,AllPublicationData!$D:$D,'Publication Table (%)'!E$7)/
SUMIFS(AllPublicationData!$E:$E,AllPublicationData!$A:$A,'Publication Table (%)'!$B109,AllPublicationData!$B:$B,'Publication Table (%)'!$C$4,AllPublicationData!$D:$D,'Publication Table (%)'!E$7),
SUMIFS(AllPublicationData!$F:$F,AllPublicationData!$A:$A,'Publication Table (%)'!$B109,AllPublicationData!$B:$B,'Publication Table (%)'!E$7)/
SUMIFS(AllPublicationData!$E:$E,AllPublicationData!$A:$A,'Publication Table (%)'!$B109,AllPublicationData!$B:$B,'Publication Table (%)'!E$7)),
IF('Publication Table (%)'!$C$5="Operations cancelled by patient",
IFERROR(SUMIFS(AllPublicationData!$G:$G,AllPublicationData!$A:$A,'Publication Table (%)'!$B109,AllPublicationData!$B:$B,'Publication Table (%)'!$C$4,AllPublicationData!$D:$D,'Publication Table (%)'!E$7)/
SUMIFS(AllPublicationData!$E:$E,AllPublicationData!$A:$A,'Publication Table (%)'!$B109,AllPublicationData!$B:$B,'Publication Table (%)'!$C$4,AllPublicationData!$D:$D,'Publication Table (%)'!E$7),
SUMIFS(AllPublicationData!$G:$G,AllPublicationData!$A:$A,'Publication Table (%)'!$B109,AllPublicationData!$B:$B,'Publication Table (%)'!E$7)/
SUMIFS(AllPublicationData!$E:$E,AllPublicationData!$A:$A,'Publication Table (%)'!$B109,AllPublicationData!$B:$B,'Publication Table (%)'!E$7)),
IF('Publication Table (%)'!$C$5="Operations cancelled for clinical reasons",
IFERROR(SUMIFS(AllPublicationData!$H:$H,AllPublicationData!$A:$A,'Publication Table (%)'!$B109,AllPublicationData!$B:$B,'Publication Table (%)'!$C$4,AllPublicationData!$D:$D,'Publication Table (%)'!E$7)/
SUMIFS(AllPublicationData!$E:$E,AllPublicationData!$A:$A,'Publication Table (%)'!$B109,AllPublicationData!$B:$B,'Publication Table (%)'!$C$4,AllPublicationData!$D:$D,'Publication Table (%)'!E$7),
SUMIFS(AllPublicationData!$H:$H,AllPublicationData!$A:$A,'Publication Table (%)'!$B109,AllPublicationData!$B:$B,'Publication Table (%)'!E$7)/
SUMIFS(AllPublicationData!$E:$E,AllPublicationData!$A:$A,'Publication Table (%)'!$B109,AllPublicationData!$B:$B,'Publication Table (%)'!E$7)),
IF('Publication Table (%)'!$C$5="Operations cancelled for non-clinical/capacity reasons",
IFERROR(SUMIFS(AllPublicationData!$I:$I,AllPublicationData!$A:$A,'Publication Table (%)'!$B109,AllPublicationData!$B:$B,'Publication Table (%)'!$C$4,AllPublicationData!$D:$D,'Publication Table (%)'!E$7)/
SUMIFS(AllPublicationData!$E:$E,AllPublicationData!$A:$A,'Publication Table (%)'!$B109,AllPublicationData!$B:$B,'Publication Table (%)'!$C$4,AllPublicationData!$D:$D,'Publication Table (%)'!E$7),
SUMIFS(AllPublicationData!$I:$I,AllPublicationData!$A:$A,'Publication Table (%)'!$B109,AllPublicationData!$B:$B,'Publication Table (%)'!E$7)/
SUMIFS(AllPublicationData!$E:$E,AllPublicationData!$A:$A,'Publication Table (%)'!$B109,AllPublicationData!$B:$B,'Publication Table (%)'!E$7)),
IF('Publication Table (%)'!$C$5="Cancellations for other reasons",
IFERROR(SUMIFS(AllPublicationData!$J:$J,AllPublicationData!$A:$A,'Publication Table (%)'!$B109,AllPublicationData!$B:$B,'Publication Table (%)'!$C$4,AllPublicationData!$D:$D,'Publication Table (%)'!E$7)/
SUMIFS(AllPublicationData!$E:$E,AllPublicationData!$A:$A,'Publication Table (%)'!$B109,AllPublicationData!$B:$B,'Publication Table (%)'!$C$4,AllPublicationData!$D:$D,'Publication Table (%)'!E$7),
SUMIFS(AllPublicationData!$J:$J,AllPublicationData!$A:$A,'Publication Table (%)'!$B109,AllPublicationData!$B:$B,'Publication Table (%)'!E$7)/
SUMIFS(AllPublicationData!$E:$E,AllPublicationData!$A:$A,'Publication Table (%)'!$B109,AllPublicationData!$B:$B,'Publication Table (%)'!E$7)))))))</f>
        <v>6.7567567567567571E-2</v>
      </c>
      <c r="F109" s="96">
        <f>IF('Publication Table (%)'!$C$5="All Cancelled Operations",
IFERROR(SUMIFS(AllPublicationData!$F:$F,AllPublicationData!$A:$A,'Publication Table (%)'!$B109,AllPublicationData!$B:$B,'Publication Table (%)'!$C$4,AllPublicationData!$D:$D,'Publication Table (%)'!F$7)/
SUMIFS(AllPublicationData!$E:$E,AllPublicationData!$A:$A,'Publication Table (%)'!$B109,AllPublicationData!$B:$B,'Publication Table (%)'!$C$4,AllPublicationData!$D:$D,'Publication Table (%)'!F$7),
SUMIFS(AllPublicationData!$F:$F,AllPublicationData!$A:$A,'Publication Table (%)'!$B109,AllPublicationData!$B:$B,'Publication Table (%)'!F$7)/
SUMIFS(AllPublicationData!$E:$E,AllPublicationData!$A:$A,'Publication Table (%)'!$B109,AllPublicationData!$B:$B,'Publication Table (%)'!F$7)),
IF('Publication Table (%)'!$C$5="Operations cancelled by patient",
IFERROR(SUMIFS(AllPublicationData!$G:$G,AllPublicationData!$A:$A,'Publication Table (%)'!$B109,AllPublicationData!$B:$B,'Publication Table (%)'!$C$4,AllPublicationData!$D:$D,'Publication Table (%)'!F$7)/
SUMIFS(AllPublicationData!$E:$E,AllPublicationData!$A:$A,'Publication Table (%)'!$B109,AllPublicationData!$B:$B,'Publication Table (%)'!$C$4,AllPublicationData!$D:$D,'Publication Table (%)'!F$7),
SUMIFS(AllPublicationData!$G:$G,AllPublicationData!$A:$A,'Publication Table (%)'!$B109,AllPublicationData!$B:$B,'Publication Table (%)'!F$7)/
SUMIFS(AllPublicationData!$E:$E,AllPublicationData!$A:$A,'Publication Table (%)'!$B109,AllPublicationData!$B:$B,'Publication Table (%)'!F$7)),
IF('Publication Table (%)'!$C$5="Operations cancelled for clinical reasons",
IFERROR(SUMIFS(AllPublicationData!$H:$H,AllPublicationData!$A:$A,'Publication Table (%)'!$B109,AllPublicationData!$B:$B,'Publication Table (%)'!$C$4,AllPublicationData!$D:$D,'Publication Table (%)'!F$7)/
SUMIFS(AllPublicationData!$E:$E,AllPublicationData!$A:$A,'Publication Table (%)'!$B109,AllPublicationData!$B:$B,'Publication Table (%)'!$C$4,AllPublicationData!$D:$D,'Publication Table (%)'!F$7),
SUMIFS(AllPublicationData!$H:$H,AllPublicationData!$A:$A,'Publication Table (%)'!$B109,AllPublicationData!$B:$B,'Publication Table (%)'!F$7)/
SUMIFS(AllPublicationData!$E:$E,AllPublicationData!$A:$A,'Publication Table (%)'!$B109,AllPublicationData!$B:$B,'Publication Table (%)'!F$7)),
IF('Publication Table (%)'!$C$5="Operations cancelled for non-clinical/capacity reasons",
IFERROR(SUMIFS(AllPublicationData!$I:$I,AllPublicationData!$A:$A,'Publication Table (%)'!$B109,AllPublicationData!$B:$B,'Publication Table (%)'!$C$4,AllPublicationData!$D:$D,'Publication Table (%)'!F$7)/
SUMIFS(AllPublicationData!$E:$E,AllPublicationData!$A:$A,'Publication Table (%)'!$B109,AllPublicationData!$B:$B,'Publication Table (%)'!$C$4,AllPublicationData!$D:$D,'Publication Table (%)'!F$7),
SUMIFS(AllPublicationData!$I:$I,AllPublicationData!$A:$A,'Publication Table (%)'!$B109,AllPublicationData!$B:$B,'Publication Table (%)'!F$7)/
SUMIFS(AllPublicationData!$E:$E,AllPublicationData!$A:$A,'Publication Table (%)'!$B109,AllPublicationData!$B:$B,'Publication Table (%)'!F$7)),
IF('Publication Table (%)'!$C$5="Cancellations for other reasons",
IFERROR(SUMIFS(AllPublicationData!$J:$J,AllPublicationData!$A:$A,'Publication Table (%)'!$B109,AllPublicationData!$B:$B,'Publication Table (%)'!$C$4,AllPublicationData!$D:$D,'Publication Table (%)'!F$7)/
SUMIFS(AllPublicationData!$E:$E,AllPublicationData!$A:$A,'Publication Table (%)'!$B109,AllPublicationData!$B:$B,'Publication Table (%)'!$C$4,AllPublicationData!$D:$D,'Publication Table (%)'!F$7),
SUMIFS(AllPublicationData!$J:$J,AllPublicationData!$A:$A,'Publication Table (%)'!$B109,AllPublicationData!$B:$B,'Publication Table (%)'!F$7)/
SUMIFS(AllPublicationData!$E:$E,AllPublicationData!$A:$A,'Publication Table (%)'!$B109,AllPublicationData!$B:$B,'Publication Table (%)'!F$7)))))))</f>
        <v>0.11186617877679038</v>
      </c>
      <c r="G109" s="96">
        <f>IF('Publication Table (%)'!$C$5="All Cancelled Operations",
IFERROR(SUMIFS(AllPublicationData!$F:$F,AllPublicationData!$A:$A,'Publication Table (%)'!$B109,AllPublicationData!$B:$B,'Publication Table (%)'!$C$4,AllPublicationData!$D:$D,'Publication Table (%)'!G$7)/
SUMIFS(AllPublicationData!$E:$E,AllPublicationData!$A:$A,'Publication Table (%)'!$B109,AllPublicationData!$B:$B,'Publication Table (%)'!$C$4,AllPublicationData!$D:$D,'Publication Table (%)'!G$7),
SUMIFS(AllPublicationData!$F:$F,AllPublicationData!$A:$A,'Publication Table (%)'!$B109,AllPublicationData!$B:$B,'Publication Table (%)'!G$7)/
SUMIFS(AllPublicationData!$E:$E,AllPublicationData!$A:$A,'Publication Table (%)'!$B109,AllPublicationData!$B:$B,'Publication Table (%)'!G$7)),
IF('Publication Table (%)'!$C$5="Operations cancelled by patient",
IFERROR(SUMIFS(AllPublicationData!$G:$G,AllPublicationData!$A:$A,'Publication Table (%)'!$B109,AllPublicationData!$B:$B,'Publication Table (%)'!$C$4,AllPublicationData!$D:$D,'Publication Table (%)'!G$7)/
SUMIFS(AllPublicationData!$E:$E,AllPublicationData!$A:$A,'Publication Table (%)'!$B109,AllPublicationData!$B:$B,'Publication Table (%)'!$C$4,AllPublicationData!$D:$D,'Publication Table (%)'!G$7),
SUMIFS(AllPublicationData!$G:$G,AllPublicationData!$A:$A,'Publication Table (%)'!$B109,AllPublicationData!$B:$B,'Publication Table (%)'!G$7)/
SUMIFS(AllPublicationData!$E:$E,AllPublicationData!$A:$A,'Publication Table (%)'!$B109,AllPublicationData!$B:$B,'Publication Table (%)'!G$7)),
IF('Publication Table (%)'!$C$5="Operations cancelled for clinical reasons",
IFERROR(SUMIFS(AllPublicationData!$H:$H,AllPublicationData!$A:$A,'Publication Table (%)'!$B109,AllPublicationData!$B:$B,'Publication Table (%)'!$C$4,AllPublicationData!$D:$D,'Publication Table (%)'!G$7)/
SUMIFS(AllPublicationData!$E:$E,AllPublicationData!$A:$A,'Publication Table (%)'!$B109,AllPublicationData!$B:$B,'Publication Table (%)'!$C$4,AllPublicationData!$D:$D,'Publication Table (%)'!G$7),
SUMIFS(AllPublicationData!$H:$H,AllPublicationData!$A:$A,'Publication Table (%)'!$B109,AllPublicationData!$B:$B,'Publication Table (%)'!G$7)/
SUMIFS(AllPublicationData!$E:$E,AllPublicationData!$A:$A,'Publication Table (%)'!$B109,AllPublicationData!$B:$B,'Publication Table (%)'!G$7)),
IF('Publication Table (%)'!$C$5="Operations cancelled for non-clinical/capacity reasons",
IFERROR(SUMIFS(AllPublicationData!$I:$I,AllPublicationData!$A:$A,'Publication Table (%)'!$B109,AllPublicationData!$B:$B,'Publication Table (%)'!$C$4,AllPublicationData!$D:$D,'Publication Table (%)'!G$7)/
SUMIFS(AllPublicationData!$E:$E,AllPublicationData!$A:$A,'Publication Table (%)'!$B109,AllPublicationData!$B:$B,'Publication Table (%)'!$C$4,AllPublicationData!$D:$D,'Publication Table (%)'!G$7),
SUMIFS(AllPublicationData!$I:$I,AllPublicationData!$A:$A,'Publication Table (%)'!$B109,AllPublicationData!$B:$B,'Publication Table (%)'!G$7)/
SUMIFS(AllPublicationData!$E:$E,AllPublicationData!$A:$A,'Publication Table (%)'!$B109,AllPublicationData!$B:$B,'Publication Table (%)'!G$7)),
IF('Publication Table (%)'!$C$5="Cancellations for other reasons",
IFERROR(SUMIFS(AllPublicationData!$J:$J,AllPublicationData!$A:$A,'Publication Table (%)'!$B109,AllPublicationData!$B:$B,'Publication Table (%)'!$C$4,AllPublicationData!$D:$D,'Publication Table (%)'!G$7)/
SUMIFS(AllPublicationData!$E:$E,AllPublicationData!$A:$A,'Publication Table (%)'!$B109,AllPublicationData!$B:$B,'Publication Table (%)'!$C$4,AllPublicationData!$D:$D,'Publication Table (%)'!G$7),
SUMIFS(AllPublicationData!$J:$J,AllPublicationData!$A:$A,'Publication Table (%)'!$B109,AllPublicationData!$B:$B,'Publication Table (%)'!G$7)/
SUMIFS(AllPublicationData!$E:$E,AllPublicationData!$A:$A,'Publication Table (%)'!$B109,AllPublicationData!$B:$B,'Publication Table (%)'!G$7)))))))</f>
        <v>9.366391184573003E-2</v>
      </c>
      <c r="H109" s="96">
        <f>IF('Publication Table (%)'!$C$5="All Cancelled Operations",
IFERROR(SUMIFS(AllPublicationData!$F:$F,AllPublicationData!$A:$A,'Publication Table (%)'!$B109,AllPublicationData!$B:$B,'Publication Table (%)'!$C$4,AllPublicationData!$D:$D,'Publication Table (%)'!H$7)/
SUMIFS(AllPublicationData!$E:$E,AllPublicationData!$A:$A,'Publication Table (%)'!$B109,AllPublicationData!$B:$B,'Publication Table (%)'!$C$4,AllPublicationData!$D:$D,'Publication Table (%)'!H$7),
SUMIFS(AllPublicationData!$F:$F,AllPublicationData!$A:$A,'Publication Table (%)'!$B109,AllPublicationData!$B:$B,'Publication Table (%)'!H$7)/
SUMIFS(AllPublicationData!$E:$E,AllPublicationData!$A:$A,'Publication Table (%)'!$B109,AllPublicationData!$B:$B,'Publication Table (%)'!H$7)),
IF('Publication Table (%)'!$C$5="Operations cancelled by patient",
IFERROR(SUMIFS(AllPublicationData!$G:$G,AllPublicationData!$A:$A,'Publication Table (%)'!$B109,AllPublicationData!$B:$B,'Publication Table (%)'!$C$4,AllPublicationData!$D:$D,'Publication Table (%)'!H$7)/
SUMIFS(AllPublicationData!$E:$E,AllPublicationData!$A:$A,'Publication Table (%)'!$B109,AllPublicationData!$B:$B,'Publication Table (%)'!$C$4,AllPublicationData!$D:$D,'Publication Table (%)'!H$7),
SUMIFS(AllPublicationData!$G:$G,AllPublicationData!$A:$A,'Publication Table (%)'!$B109,AllPublicationData!$B:$B,'Publication Table (%)'!H$7)/
SUMIFS(AllPublicationData!$E:$E,AllPublicationData!$A:$A,'Publication Table (%)'!$B109,AllPublicationData!$B:$B,'Publication Table (%)'!H$7)),
IF('Publication Table (%)'!$C$5="Operations cancelled for clinical reasons",
IFERROR(SUMIFS(AllPublicationData!$H:$H,AllPublicationData!$A:$A,'Publication Table (%)'!$B109,AllPublicationData!$B:$B,'Publication Table (%)'!$C$4,AllPublicationData!$D:$D,'Publication Table (%)'!H$7)/
SUMIFS(AllPublicationData!$E:$E,AllPublicationData!$A:$A,'Publication Table (%)'!$B109,AllPublicationData!$B:$B,'Publication Table (%)'!$C$4,AllPublicationData!$D:$D,'Publication Table (%)'!H$7),
SUMIFS(AllPublicationData!$H:$H,AllPublicationData!$A:$A,'Publication Table (%)'!$B109,AllPublicationData!$B:$B,'Publication Table (%)'!H$7)/
SUMIFS(AllPublicationData!$E:$E,AllPublicationData!$A:$A,'Publication Table (%)'!$B109,AllPublicationData!$B:$B,'Publication Table (%)'!H$7)),
IF('Publication Table (%)'!$C$5="Operations cancelled for non-clinical/capacity reasons",
IFERROR(SUMIFS(AllPublicationData!$I:$I,AllPublicationData!$A:$A,'Publication Table (%)'!$B109,AllPublicationData!$B:$B,'Publication Table (%)'!$C$4,AllPublicationData!$D:$D,'Publication Table (%)'!H$7)/
SUMIFS(AllPublicationData!$E:$E,AllPublicationData!$A:$A,'Publication Table (%)'!$B109,AllPublicationData!$B:$B,'Publication Table (%)'!$C$4,AllPublicationData!$D:$D,'Publication Table (%)'!H$7),
SUMIFS(AllPublicationData!$I:$I,AllPublicationData!$A:$A,'Publication Table (%)'!$B109,AllPublicationData!$B:$B,'Publication Table (%)'!H$7)/
SUMIFS(AllPublicationData!$E:$E,AllPublicationData!$A:$A,'Publication Table (%)'!$B109,AllPublicationData!$B:$B,'Publication Table (%)'!H$7)),
IF('Publication Table (%)'!$C$5="Cancellations for other reasons",
IFERROR(SUMIFS(AllPublicationData!$J:$J,AllPublicationData!$A:$A,'Publication Table (%)'!$B109,AllPublicationData!$B:$B,'Publication Table (%)'!$C$4,AllPublicationData!$D:$D,'Publication Table (%)'!H$7)/
SUMIFS(AllPublicationData!$E:$E,AllPublicationData!$A:$A,'Publication Table (%)'!$B109,AllPublicationData!$B:$B,'Publication Table (%)'!$C$4,AllPublicationData!$D:$D,'Publication Table (%)'!H$7),
SUMIFS(AllPublicationData!$J:$J,AllPublicationData!$A:$A,'Publication Table (%)'!$B109,AllPublicationData!$B:$B,'Publication Table (%)'!H$7)/
SUMIFS(AllPublicationData!$E:$E,AllPublicationData!$A:$A,'Publication Table (%)'!$B109,AllPublicationData!$B:$B,'Publication Table (%)'!H$7)))))))</f>
        <v>7.7963917525773196E-2</v>
      </c>
      <c r="I109" s="96">
        <f>IF('Publication Table (%)'!$C$5="All Cancelled Operations",
IFERROR(SUMIFS(AllPublicationData!$F:$F,AllPublicationData!$A:$A,'Publication Table (%)'!$B109,AllPublicationData!$B:$B,'Publication Table (%)'!$C$4,AllPublicationData!$D:$D,'Publication Table (%)'!I$7)/
SUMIFS(AllPublicationData!$E:$E,AllPublicationData!$A:$A,'Publication Table (%)'!$B109,AllPublicationData!$B:$B,'Publication Table (%)'!$C$4,AllPublicationData!$D:$D,'Publication Table (%)'!I$7),
SUMIFS(AllPublicationData!$F:$F,AllPublicationData!$A:$A,'Publication Table (%)'!$B109,AllPublicationData!$B:$B,'Publication Table (%)'!I$7)/
SUMIFS(AllPublicationData!$E:$E,AllPublicationData!$A:$A,'Publication Table (%)'!$B109,AllPublicationData!$B:$B,'Publication Table (%)'!I$7)),
IF('Publication Table (%)'!$C$5="Operations cancelled by patient",
IFERROR(SUMIFS(AllPublicationData!$G:$G,AllPublicationData!$A:$A,'Publication Table (%)'!$B109,AllPublicationData!$B:$B,'Publication Table (%)'!$C$4,AllPublicationData!$D:$D,'Publication Table (%)'!I$7)/
SUMIFS(AllPublicationData!$E:$E,AllPublicationData!$A:$A,'Publication Table (%)'!$B109,AllPublicationData!$B:$B,'Publication Table (%)'!$C$4,AllPublicationData!$D:$D,'Publication Table (%)'!I$7),
SUMIFS(AllPublicationData!$G:$G,AllPublicationData!$A:$A,'Publication Table (%)'!$B109,AllPublicationData!$B:$B,'Publication Table (%)'!I$7)/
SUMIFS(AllPublicationData!$E:$E,AllPublicationData!$A:$A,'Publication Table (%)'!$B109,AllPublicationData!$B:$B,'Publication Table (%)'!I$7)),
IF('Publication Table (%)'!$C$5="Operations cancelled for clinical reasons",
IFERROR(SUMIFS(AllPublicationData!$H:$H,AllPublicationData!$A:$A,'Publication Table (%)'!$B109,AllPublicationData!$B:$B,'Publication Table (%)'!$C$4,AllPublicationData!$D:$D,'Publication Table (%)'!I$7)/
SUMIFS(AllPublicationData!$E:$E,AllPublicationData!$A:$A,'Publication Table (%)'!$B109,AllPublicationData!$B:$B,'Publication Table (%)'!$C$4,AllPublicationData!$D:$D,'Publication Table (%)'!I$7),
SUMIFS(AllPublicationData!$H:$H,AllPublicationData!$A:$A,'Publication Table (%)'!$B109,AllPublicationData!$B:$B,'Publication Table (%)'!I$7)/
SUMIFS(AllPublicationData!$E:$E,AllPublicationData!$A:$A,'Publication Table (%)'!$B109,AllPublicationData!$B:$B,'Publication Table (%)'!I$7)),
IF('Publication Table (%)'!$C$5="Operations cancelled for non-clinical/capacity reasons",
IFERROR(SUMIFS(AllPublicationData!$I:$I,AllPublicationData!$A:$A,'Publication Table (%)'!$B109,AllPublicationData!$B:$B,'Publication Table (%)'!$C$4,AllPublicationData!$D:$D,'Publication Table (%)'!I$7)/
SUMIFS(AllPublicationData!$E:$E,AllPublicationData!$A:$A,'Publication Table (%)'!$B109,AllPublicationData!$B:$B,'Publication Table (%)'!$C$4,AllPublicationData!$D:$D,'Publication Table (%)'!I$7),
SUMIFS(AllPublicationData!$I:$I,AllPublicationData!$A:$A,'Publication Table (%)'!$B109,AllPublicationData!$B:$B,'Publication Table (%)'!I$7)/
SUMIFS(AllPublicationData!$E:$E,AllPublicationData!$A:$A,'Publication Table (%)'!$B109,AllPublicationData!$B:$B,'Publication Table (%)'!I$7)),
IF('Publication Table (%)'!$C$5="Cancellations for other reasons",
IFERROR(SUMIFS(AllPublicationData!$J:$J,AllPublicationData!$A:$A,'Publication Table (%)'!$B109,AllPublicationData!$B:$B,'Publication Table (%)'!$C$4,AllPublicationData!$D:$D,'Publication Table (%)'!I$7)/
SUMIFS(AllPublicationData!$E:$E,AllPublicationData!$A:$A,'Publication Table (%)'!$B109,AllPublicationData!$B:$B,'Publication Table (%)'!$C$4,AllPublicationData!$D:$D,'Publication Table (%)'!I$7),
SUMIFS(AllPublicationData!$J:$J,AllPublicationData!$A:$A,'Publication Table (%)'!$B109,AllPublicationData!$B:$B,'Publication Table (%)'!I$7)/
SUMIFS(AllPublicationData!$E:$E,AllPublicationData!$A:$A,'Publication Table (%)'!$B109,AllPublicationData!$B:$B,'Publication Table (%)'!I$7)))))))</f>
        <v>6.1448427212874905E-2</v>
      </c>
      <c r="J109" s="96">
        <f>IF('Publication Table (%)'!$C$5="All Cancelled Operations",
IFERROR(SUMIFS(AllPublicationData!$F:$F,AllPublicationData!$A:$A,'Publication Table (%)'!$B109,AllPublicationData!$B:$B,'Publication Table (%)'!$C$4,AllPublicationData!$D:$D,'Publication Table (%)'!J$7)/
SUMIFS(AllPublicationData!$E:$E,AllPublicationData!$A:$A,'Publication Table (%)'!$B109,AllPublicationData!$B:$B,'Publication Table (%)'!$C$4,AllPublicationData!$D:$D,'Publication Table (%)'!J$7),
SUMIFS(AllPublicationData!$F:$F,AllPublicationData!$A:$A,'Publication Table (%)'!$B109,AllPublicationData!$B:$B,'Publication Table (%)'!J$7)/
SUMIFS(AllPublicationData!$E:$E,AllPublicationData!$A:$A,'Publication Table (%)'!$B109,AllPublicationData!$B:$B,'Publication Table (%)'!J$7)),
IF('Publication Table (%)'!$C$5="Operations cancelled by patient",
IFERROR(SUMIFS(AllPublicationData!$G:$G,AllPublicationData!$A:$A,'Publication Table (%)'!$B109,AllPublicationData!$B:$B,'Publication Table (%)'!$C$4,AllPublicationData!$D:$D,'Publication Table (%)'!J$7)/
SUMIFS(AllPublicationData!$E:$E,AllPublicationData!$A:$A,'Publication Table (%)'!$B109,AllPublicationData!$B:$B,'Publication Table (%)'!$C$4,AllPublicationData!$D:$D,'Publication Table (%)'!J$7),
SUMIFS(AllPublicationData!$G:$G,AllPublicationData!$A:$A,'Publication Table (%)'!$B109,AllPublicationData!$B:$B,'Publication Table (%)'!J$7)/
SUMIFS(AllPublicationData!$E:$E,AllPublicationData!$A:$A,'Publication Table (%)'!$B109,AllPublicationData!$B:$B,'Publication Table (%)'!J$7)),
IF('Publication Table (%)'!$C$5="Operations cancelled for clinical reasons",
IFERROR(SUMIFS(AllPublicationData!$H:$H,AllPublicationData!$A:$A,'Publication Table (%)'!$B109,AllPublicationData!$B:$B,'Publication Table (%)'!$C$4,AllPublicationData!$D:$D,'Publication Table (%)'!J$7)/
SUMIFS(AllPublicationData!$E:$E,AllPublicationData!$A:$A,'Publication Table (%)'!$B109,AllPublicationData!$B:$B,'Publication Table (%)'!$C$4,AllPublicationData!$D:$D,'Publication Table (%)'!J$7),
SUMIFS(AllPublicationData!$H:$H,AllPublicationData!$A:$A,'Publication Table (%)'!$B109,AllPublicationData!$B:$B,'Publication Table (%)'!J$7)/
SUMIFS(AllPublicationData!$E:$E,AllPublicationData!$A:$A,'Publication Table (%)'!$B109,AllPublicationData!$B:$B,'Publication Table (%)'!J$7)),
IF('Publication Table (%)'!$C$5="Operations cancelled for non-clinical/capacity reasons",
IFERROR(SUMIFS(AllPublicationData!$I:$I,AllPublicationData!$A:$A,'Publication Table (%)'!$B109,AllPublicationData!$B:$B,'Publication Table (%)'!$C$4,AllPublicationData!$D:$D,'Publication Table (%)'!J$7)/
SUMIFS(AllPublicationData!$E:$E,AllPublicationData!$A:$A,'Publication Table (%)'!$B109,AllPublicationData!$B:$B,'Publication Table (%)'!$C$4,AllPublicationData!$D:$D,'Publication Table (%)'!J$7),
SUMIFS(AllPublicationData!$I:$I,AllPublicationData!$A:$A,'Publication Table (%)'!$B109,AllPublicationData!$B:$B,'Publication Table (%)'!J$7)/
SUMIFS(AllPublicationData!$E:$E,AllPublicationData!$A:$A,'Publication Table (%)'!$B109,AllPublicationData!$B:$B,'Publication Table (%)'!J$7)),
IF('Publication Table (%)'!$C$5="Cancellations for other reasons",
IFERROR(SUMIFS(AllPublicationData!$J:$J,AllPublicationData!$A:$A,'Publication Table (%)'!$B109,AllPublicationData!$B:$B,'Publication Table (%)'!$C$4,AllPublicationData!$D:$D,'Publication Table (%)'!J$7)/
SUMIFS(AllPublicationData!$E:$E,AllPublicationData!$A:$A,'Publication Table (%)'!$B109,AllPublicationData!$B:$B,'Publication Table (%)'!$C$4,AllPublicationData!$D:$D,'Publication Table (%)'!J$7),
SUMIFS(AllPublicationData!$J:$J,AllPublicationData!$A:$A,'Publication Table (%)'!$B109,AllPublicationData!$B:$B,'Publication Table (%)'!J$7)/
SUMIFS(AllPublicationData!$E:$E,AllPublicationData!$A:$A,'Publication Table (%)'!$B109,AllPublicationData!$B:$B,'Publication Table (%)'!J$7)))))))</f>
        <v>9.2753623188405798E-2</v>
      </c>
      <c r="K109" s="96">
        <f>IF('Publication Table (%)'!$C$5="All Cancelled Operations",
IFERROR(SUMIFS(AllPublicationData!$F:$F,AllPublicationData!$A:$A,'Publication Table (%)'!$B109,AllPublicationData!$B:$B,'Publication Table (%)'!$C$4,AllPublicationData!$D:$D,'Publication Table (%)'!K$7)/
SUMIFS(AllPublicationData!$E:$E,AllPublicationData!$A:$A,'Publication Table (%)'!$B109,AllPublicationData!$B:$B,'Publication Table (%)'!$C$4,AllPublicationData!$D:$D,'Publication Table (%)'!K$7),
SUMIFS(AllPublicationData!$F:$F,AllPublicationData!$A:$A,'Publication Table (%)'!$B109,AllPublicationData!$B:$B,'Publication Table (%)'!K$7)/
SUMIFS(AllPublicationData!$E:$E,AllPublicationData!$A:$A,'Publication Table (%)'!$B109,AllPublicationData!$B:$B,'Publication Table (%)'!K$7)),
IF('Publication Table (%)'!$C$5="Operations cancelled by patient",
IFERROR(SUMIFS(AllPublicationData!$G:$G,AllPublicationData!$A:$A,'Publication Table (%)'!$B109,AllPublicationData!$B:$B,'Publication Table (%)'!$C$4,AllPublicationData!$D:$D,'Publication Table (%)'!K$7)/
SUMIFS(AllPublicationData!$E:$E,AllPublicationData!$A:$A,'Publication Table (%)'!$B109,AllPublicationData!$B:$B,'Publication Table (%)'!$C$4,AllPublicationData!$D:$D,'Publication Table (%)'!K$7),
SUMIFS(AllPublicationData!$G:$G,AllPublicationData!$A:$A,'Publication Table (%)'!$B109,AllPublicationData!$B:$B,'Publication Table (%)'!K$7)/
SUMIFS(AllPublicationData!$E:$E,AllPublicationData!$A:$A,'Publication Table (%)'!$B109,AllPublicationData!$B:$B,'Publication Table (%)'!K$7)),
IF('Publication Table (%)'!$C$5="Operations cancelled for clinical reasons",
IFERROR(SUMIFS(AllPublicationData!$H:$H,AllPublicationData!$A:$A,'Publication Table (%)'!$B109,AllPublicationData!$B:$B,'Publication Table (%)'!$C$4,AllPublicationData!$D:$D,'Publication Table (%)'!K$7)/
SUMIFS(AllPublicationData!$E:$E,AllPublicationData!$A:$A,'Publication Table (%)'!$B109,AllPublicationData!$B:$B,'Publication Table (%)'!$C$4,AllPublicationData!$D:$D,'Publication Table (%)'!K$7),
SUMIFS(AllPublicationData!$H:$H,AllPublicationData!$A:$A,'Publication Table (%)'!$B109,AllPublicationData!$B:$B,'Publication Table (%)'!K$7)/
SUMIFS(AllPublicationData!$E:$E,AllPublicationData!$A:$A,'Publication Table (%)'!$B109,AllPublicationData!$B:$B,'Publication Table (%)'!K$7)),
IF('Publication Table (%)'!$C$5="Operations cancelled for non-clinical/capacity reasons",
IFERROR(SUMIFS(AllPublicationData!$I:$I,AllPublicationData!$A:$A,'Publication Table (%)'!$B109,AllPublicationData!$B:$B,'Publication Table (%)'!$C$4,AllPublicationData!$D:$D,'Publication Table (%)'!K$7)/
SUMIFS(AllPublicationData!$E:$E,AllPublicationData!$A:$A,'Publication Table (%)'!$B109,AllPublicationData!$B:$B,'Publication Table (%)'!$C$4,AllPublicationData!$D:$D,'Publication Table (%)'!K$7),
SUMIFS(AllPublicationData!$I:$I,AllPublicationData!$A:$A,'Publication Table (%)'!$B109,AllPublicationData!$B:$B,'Publication Table (%)'!K$7)/
SUMIFS(AllPublicationData!$E:$E,AllPublicationData!$A:$A,'Publication Table (%)'!$B109,AllPublicationData!$B:$B,'Publication Table (%)'!K$7)),
IF('Publication Table (%)'!$C$5="Cancellations for other reasons",
IFERROR(SUMIFS(AllPublicationData!$J:$J,AllPublicationData!$A:$A,'Publication Table (%)'!$B109,AllPublicationData!$B:$B,'Publication Table (%)'!$C$4,AllPublicationData!$D:$D,'Publication Table (%)'!K$7)/
SUMIFS(AllPublicationData!$E:$E,AllPublicationData!$A:$A,'Publication Table (%)'!$B109,AllPublicationData!$B:$B,'Publication Table (%)'!$C$4,AllPublicationData!$D:$D,'Publication Table (%)'!K$7),
SUMIFS(AllPublicationData!$J:$J,AllPublicationData!$A:$A,'Publication Table (%)'!$B109,AllPublicationData!$B:$B,'Publication Table (%)'!K$7)/
SUMIFS(AllPublicationData!$E:$E,AllPublicationData!$A:$A,'Publication Table (%)'!$B109,AllPublicationData!$B:$B,'Publication Table (%)'!K$7)))))))</f>
        <v>7.8197481776010602E-2</v>
      </c>
      <c r="L109" s="96">
        <f>IF('Publication Table (%)'!$C$5="All Cancelled Operations",
IFERROR(SUMIFS(AllPublicationData!$F:$F,AllPublicationData!$A:$A,'Publication Table (%)'!$B109,AllPublicationData!$B:$B,'Publication Table (%)'!$C$4,AllPublicationData!$D:$D,'Publication Table (%)'!L$7)/
SUMIFS(AllPublicationData!$E:$E,AllPublicationData!$A:$A,'Publication Table (%)'!$B109,AllPublicationData!$B:$B,'Publication Table (%)'!$C$4,AllPublicationData!$D:$D,'Publication Table (%)'!L$7),
SUMIFS(AllPublicationData!$F:$F,AllPublicationData!$A:$A,'Publication Table (%)'!$B109,AllPublicationData!$B:$B,'Publication Table (%)'!L$7)/
SUMIFS(AllPublicationData!$E:$E,AllPublicationData!$A:$A,'Publication Table (%)'!$B109,AllPublicationData!$B:$B,'Publication Table (%)'!L$7)),
IF('Publication Table (%)'!$C$5="Operations cancelled by patient",
IFERROR(SUMIFS(AllPublicationData!$G:$G,AllPublicationData!$A:$A,'Publication Table (%)'!$B109,AllPublicationData!$B:$B,'Publication Table (%)'!$C$4,AllPublicationData!$D:$D,'Publication Table (%)'!L$7)/
SUMIFS(AllPublicationData!$E:$E,AllPublicationData!$A:$A,'Publication Table (%)'!$B109,AllPublicationData!$B:$B,'Publication Table (%)'!$C$4,AllPublicationData!$D:$D,'Publication Table (%)'!L$7),
SUMIFS(AllPublicationData!$G:$G,AllPublicationData!$A:$A,'Publication Table (%)'!$B109,AllPublicationData!$B:$B,'Publication Table (%)'!L$7)/
SUMIFS(AllPublicationData!$E:$E,AllPublicationData!$A:$A,'Publication Table (%)'!$B109,AllPublicationData!$B:$B,'Publication Table (%)'!L$7)),
IF('Publication Table (%)'!$C$5="Operations cancelled for clinical reasons",
IFERROR(SUMIFS(AllPublicationData!$H:$H,AllPublicationData!$A:$A,'Publication Table (%)'!$B109,AllPublicationData!$B:$B,'Publication Table (%)'!$C$4,AllPublicationData!$D:$D,'Publication Table (%)'!L$7)/
SUMIFS(AllPublicationData!$E:$E,AllPublicationData!$A:$A,'Publication Table (%)'!$B109,AllPublicationData!$B:$B,'Publication Table (%)'!$C$4,AllPublicationData!$D:$D,'Publication Table (%)'!L$7),
SUMIFS(AllPublicationData!$H:$H,AllPublicationData!$A:$A,'Publication Table (%)'!$B109,AllPublicationData!$B:$B,'Publication Table (%)'!L$7)/
SUMIFS(AllPublicationData!$E:$E,AllPublicationData!$A:$A,'Publication Table (%)'!$B109,AllPublicationData!$B:$B,'Publication Table (%)'!L$7)),
IF('Publication Table (%)'!$C$5="Operations cancelled for non-clinical/capacity reasons",
IFERROR(SUMIFS(AllPublicationData!$I:$I,AllPublicationData!$A:$A,'Publication Table (%)'!$B109,AllPublicationData!$B:$B,'Publication Table (%)'!$C$4,AllPublicationData!$D:$D,'Publication Table (%)'!L$7)/
SUMIFS(AllPublicationData!$E:$E,AllPublicationData!$A:$A,'Publication Table (%)'!$B109,AllPublicationData!$B:$B,'Publication Table (%)'!$C$4,AllPublicationData!$D:$D,'Publication Table (%)'!L$7),
SUMIFS(AllPublicationData!$I:$I,AllPublicationData!$A:$A,'Publication Table (%)'!$B109,AllPublicationData!$B:$B,'Publication Table (%)'!L$7)/
SUMIFS(AllPublicationData!$E:$E,AllPublicationData!$A:$A,'Publication Table (%)'!$B109,AllPublicationData!$B:$B,'Publication Table (%)'!L$7)),
IF('Publication Table (%)'!$C$5="Cancellations for other reasons",
IFERROR(SUMIFS(AllPublicationData!$J:$J,AllPublicationData!$A:$A,'Publication Table (%)'!$B109,AllPublicationData!$B:$B,'Publication Table (%)'!$C$4,AllPublicationData!$D:$D,'Publication Table (%)'!L$7)/
SUMIFS(AllPublicationData!$E:$E,AllPublicationData!$A:$A,'Publication Table (%)'!$B109,AllPublicationData!$B:$B,'Publication Table (%)'!$C$4,AllPublicationData!$D:$D,'Publication Table (%)'!L$7),
SUMIFS(AllPublicationData!$J:$J,AllPublicationData!$A:$A,'Publication Table (%)'!$B109,AllPublicationData!$B:$B,'Publication Table (%)'!L$7)/
SUMIFS(AllPublicationData!$E:$E,AllPublicationData!$A:$A,'Publication Table (%)'!$B109,AllPublicationData!$B:$B,'Publication Table (%)'!L$7)))))))</f>
        <v>9.2447552447552442E-2</v>
      </c>
      <c r="M109" s="96">
        <f>IF('Publication Table (%)'!$C$5="All Cancelled Operations",
IFERROR(SUMIFS(AllPublicationData!$F:$F,AllPublicationData!$A:$A,'Publication Table (%)'!$B109,AllPublicationData!$B:$B,'Publication Table (%)'!$C$4,AllPublicationData!$D:$D,'Publication Table (%)'!M$7)/
SUMIFS(AllPublicationData!$E:$E,AllPublicationData!$A:$A,'Publication Table (%)'!$B109,AllPublicationData!$B:$B,'Publication Table (%)'!$C$4,AllPublicationData!$D:$D,'Publication Table (%)'!M$7),
SUMIFS(AllPublicationData!$F:$F,AllPublicationData!$A:$A,'Publication Table (%)'!$B109,AllPublicationData!$B:$B,'Publication Table (%)'!M$7)/
SUMIFS(AllPublicationData!$E:$E,AllPublicationData!$A:$A,'Publication Table (%)'!$B109,AllPublicationData!$B:$B,'Publication Table (%)'!M$7)),
IF('Publication Table (%)'!$C$5="Operations cancelled by patient",
IFERROR(SUMIFS(AllPublicationData!$G:$G,AllPublicationData!$A:$A,'Publication Table (%)'!$B109,AllPublicationData!$B:$B,'Publication Table (%)'!$C$4,AllPublicationData!$D:$D,'Publication Table (%)'!M$7)/
SUMIFS(AllPublicationData!$E:$E,AllPublicationData!$A:$A,'Publication Table (%)'!$B109,AllPublicationData!$B:$B,'Publication Table (%)'!$C$4,AllPublicationData!$D:$D,'Publication Table (%)'!M$7),
SUMIFS(AllPublicationData!$G:$G,AllPublicationData!$A:$A,'Publication Table (%)'!$B109,AllPublicationData!$B:$B,'Publication Table (%)'!M$7)/
SUMIFS(AllPublicationData!$E:$E,AllPublicationData!$A:$A,'Publication Table (%)'!$B109,AllPublicationData!$B:$B,'Publication Table (%)'!M$7)),
IF('Publication Table (%)'!$C$5="Operations cancelled for clinical reasons",
IFERROR(SUMIFS(AllPublicationData!$H:$H,AllPublicationData!$A:$A,'Publication Table (%)'!$B109,AllPublicationData!$B:$B,'Publication Table (%)'!$C$4,AllPublicationData!$D:$D,'Publication Table (%)'!M$7)/
SUMIFS(AllPublicationData!$E:$E,AllPublicationData!$A:$A,'Publication Table (%)'!$B109,AllPublicationData!$B:$B,'Publication Table (%)'!$C$4,AllPublicationData!$D:$D,'Publication Table (%)'!M$7),
SUMIFS(AllPublicationData!$H:$H,AllPublicationData!$A:$A,'Publication Table (%)'!$B109,AllPublicationData!$B:$B,'Publication Table (%)'!M$7)/
SUMIFS(AllPublicationData!$E:$E,AllPublicationData!$A:$A,'Publication Table (%)'!$B109,AllPublicationData!$B:$B,'Publication Table (%)'!M$7)),
IF('Publication Table (%)'!$C$5="Operations cancelled for non-clinical/capacity reasons",
IFERROR(SUMIFS(AllPublicationData!$I:$I,AllPublicationData!$A:$A,'Publication Table (%)'!$B109,AllPublicationData!$B:$B,'Publication Table (%)'!$C$4,AllPublicationData!$D:$D,'Publication Table (%)'!M$7)/
SUMIFS(AllPublicationData!$E:$E,AllPublicationData!$A:$A,'Publication Table (%)'!$B109,AllPublicationData!$B:$B,'Publication Table (%)'!$C$4,AllPublicationData!$D:$D,'Publication Table (%)'!M$7),
SUMIFS(AllPublicationData!$I:$I,AllPublicationData!$A:$A,'Publication Table (%)'!$B109,AllPublicationData!$B:$B,'Publication Table (%)'!M$7)/
SUMIFS(AllPublicationData!$E:$E,AllPublicationData!$A:$A,'Publication Table (%)'!$B109,AllPublicationData!$B:$B,'Publication Table (%)'!M$7)),
IF('Publication Table (%)'!$C$5="Cancellations for other reasons",
IFERROR(SUMIFS(AllPublicationData!$J:$J,AllPublicationData!$A:$A,'Publication Table (%)'!$B109,AllPublicationData!$B:$B,'Publication Table (%)'!$C$4,AllPublicationData!$D:$D,'Publication Table (%)'!M$7)/
SUMIFS(AllPublicationData!$E:$E,AllPublicationData!$A:$A,'Publication Table (%)'!$B109,AllPublicationData!$B:$B,'Publication Table (%)'!$C$4,AllPublicationData!$D:$D,'Publication Table (%)'!M$7),
SUMIFS(AllPublicationData!$J:$J,AllPublicationData!$A:$A,'Publication Table (%)'!$B109,AllPublicationData!$B:$B,'Publication Table (%)'!M$7)/
SUMIFS(AllPublicationData!$E:$E,AllPublicationData!$A:$A,'Publication Table (%)'!$B109,AllPublicationData!$B:$B,'Publication Table (%)'!M$7)))))))</f>
        <v>0.13577421815408086</v>
      </c>
      <c r="N109" s="96">
        <f>IF('Publication Table (%)'!$C$5="All Cancelled Operations",
IFERROR(SUMIFS(AllPublicationData!$F:$F,AllPublicationData!$A:$A,'Publication Table (%)'!$B109,AllPublicationData!$B:$B,'Publication Table (%)'!$C$4,AllPublicationData!$D:$D,'Publication Table (%)'!N$7)/
SUMIFS(AllPublicationData!$E:$E,AllPublicationData!$A:$A,'Publication Table (%)'!$B109,AllPublicationData!$B:$B,'Publication Table (%)'!$C$4,AllPublicationData!$D:$D,'Publication Table (%)'!N$7),
SUMIFS(AllPublicationData!$F:$F,AllPublicationData!$A:$A,'Publication Table (%)'!$B109,AllPublicationData!$B:$B,'Publication Table (%)'!N$7)/
SUMIFS(AllPublicationData!$E:$E,AllPublicationData!$A:$A,'Publication Table (%)'!$B109,AllPublicationData!$B:$B,'Publication Table (%)'!N$7)),
IF('Publication Table (%)'!$C$5="Operations cancelled by patient",
IFERROR(SUMIFS(AllPublicationData!$G:$G,AllPublicationData!$A:$A,'Publication Table (%)'!$B109,AllPublicationData!$B:$B,'Publication Table (%)'!$C$4,AllPublicationData!$D:$D,'Publication Table (%)'!N$7)/
SUMIFS(AllPublicationData!$E:$E,AllPublicationData!$A:$A,'Publication Table (%)'!$B109,AllPublicationData!$B:$B,'Publication Table (%)'!$C$4,AllPublicationData!$D:$D,'Publication Table (%)'!N$7),
SUMIFS(AllPublicationData!$G:$G,AllPublicationData!$A:$A,'Publication Table (%)'!$B109,AllPublicationData!$B:$B,'Publication Table (%)'!N$7)/
SUMIFS(AllPublicationData!$E:$E,AllPublicationData!$A:$A,'Publication Table (%)'!$B109,AllPublicationData!$B:$B,'Publication Table (%)'!N$7)),
IF('Publication Table (%)'!$C$5="Operations cancelled for clinical reasons",
IFERROR(SUMIFS(AllPublicationData!$H:$H,AllPublicationData!$A:$A,'Publication Table (%)'!$B109,AllPublicationData!$B:$B,'Publication Table (%)'!$C$4,AllPublicationData!$D:$D,'Publication Table (%)'!N$7)/
SUMIFS(AllPublicationData!$E:$E,AllPublicationData!$A:$A,'Publication Table (%)'!$B109,AllPublicationData!$B:$B,'Publication Table (%)'!$C$4,AllPublicationData!$D:$D,'Publication Table (%)'!N$7),
SUMIFS(AllPublicationData!$H:$H,AllPublicationData!$A:$A,'Publication Table (%)'!$B109,AllPublicationData!$B:$B,'Publication Table (%)'!N$7)/
SUMIFS(AllPublicationData!$E:$E,AllPublicationData!$A:$A,'Publication Table (%)'!$B109,AllPublicationData!$B:$B,'Publication Table (%)'!N$7)),
IF('Publication Table (%)'!$C$5="Operations cancelled for non-clinical/capacity reasons",
IFERROR(SUMIFS(AllPublicationData!$I:$I,AllPublicationData!$A:$A,'Publication Table (%)'!$B109,AllPublicationData!$B:$B,'Publication Table (%)'!$C$4,AllPublicationData!$D:$D,'Publication Table (%)'!N$7)/
SUMIFS(AllPublicationData!$E:$E,AllPublicationData!$A:$A,'Publication Table (%)'!$B109,AllPublicationData!$B:$B,'Publication Table (%)'!$C$4,AllPublicationData!$D:$D,'Publication Table (%)'!N$7),
SUMIFS(AllPublicationData!$I:$I,AllPublicationData!$A:$A,'Publication Table (%)'!$B109,AllPublicationData!$B:$B,'Publication Table (%)'!N$7)/
SUMIFS(AllPublicationData!$E:$E,AllPublicationData!$A:$A,'Publication Table (%)'!$B109,AllPublicationData!$B:$B,'Publication Table (%)'!N$7)),
IF('Publication Table (%)'!$C$5="Cancellations for other reasons",
IFERROR(SUMIFS(AllPublicationData!$J:$J,AllPublicationData!$A:$A,'Publication Table (%)'!$B109,AllPublicationData!$B:$B,'Publication Table (%)'!$C$4,AllPublicationData!$D:$D,'Publication Table (%)'!N$7)/
SUMIFS(AllPublicationData!$E:$E,AllPublicationData!$A:$A,'Publication Table (%)'!$B109,AllPublicationData!$B:$B,'Publication Table (%)'!$C$4,AllPublicationData!$D:$D,'Publication Table (%)'!N$7),
SUMIFS(AllPublicationData!$J:$J,AllPublicationData!$A:$A,'Publication Table (%)'!$B109,AllPublicationData!$B:$B,'Publication Table (%)'!N$7)/
SUMIFS(AllPublicationData!$E:$E,AllPublicationData!$A:$A,'Publication Table (%)'!$B109,AllPublicationData!$B:$B,'Publication Table (%)'!N$7)))))))</f>
        <v>9.1018444266238979E-2</v>
      </c>
      <c r="O109" s="96">
        <f>IF('Publication Table (%)'!$C$5="All Cancelled Operations",
IFERROR(SUMIFS(AllPublicationData!$F:$F,AllPublicationData!$A:$A,'Publication Table (%)'!$B109,AllPublicationData!$B:$B,'Publication Table (%)'!$C$4,AllPublicationData!$D:$D,'Publication Table (%)'!O$7)/
SUMIFS(AllPublicationData!$E:$E,AllPublicationData!$A:$A,'Publication Table (%)'!$B109,AllPublicationData!$B:$B,'Publication Table (%)'!$C$4,AllPublicationData!$D:$D,'Publication Table (%)'!O$7),
SUMIFS(AllPublicationData!$F:$F,AllPublicationData!$A:$A,'Publication Table (%)'!$B109,AllPublicationData!$B:$B,'Publication Table (%)'!O$7)/
SUMIFS(AllPublicationData!$E:$E,AllPublicationData!$A:$A,'Publication Table (%)'!$B109,AllPublicationData!$B:$B,'Publication Table (%)'!O$7)),
IF('Publication Table (%)'!$C$5="Operations cancelled by patient",
IFERROR(SUMIFS(AllPublicationData!$G:$G,AllPublicationData!$A:$A,'Publication Table (%)'!$B109,AllPublicationData!$B:$B,'Publication Table (%)'!$C$4,AllPublicationData!$D:$D,'Publication Table (%)'!O$7)/
SUMIFS(AllPublicationData!$E:$E,AllPublicationData!$A:$A,'Publication Table (%)'!$B109,AllPublicationData!$B:$B,'Publication Table (%)'!$C$4,AllPublicationData!$D:$D,'Publication Table (%)'!O$7),
SUMIFS(AllPublicationData!$G:$G,AllPublicationData!$A:$A,'Publication Table (%)'!$B109,AllPublicationData!$B:$B,'Publication Table (%)'!O$7)/
SUMIFS(AllPublicationData!$E:$E,AllPublicationData!$A:$A,'Publication Table (%)'!$B109,AllPublicationData!$B:$B,'Publication Table (%)'!O$7)),
IF('Publication Table (%)'!$C$5="Operations cancelled for clinical reasons",
IFERROR(SUMIFS(AllPublicationData!$H:$H,AllPublicationData!$A:$A,'Publication Table (%)'!$B109,AllPublicationData!$B:$B,'Publication Table (%)'!$C$4,AllPublicationData!$D:$D,'Publication Table (%)'!O$7)/
SUMIFS(AllPublicationData!$E:$E,AllPublicationData!$A:$A,'Publication Table (%)'!$B109,AllPublicationData!$B:$B,'Publication Table (%)'!$C$4,AllPublicationData!$D:$D,'Publication Table (%)'!O$7),
SUMIFS(AllPublicationData!$H:$H,AllPublicationData!$A:$A,'Publication Table (%)'!$B109,AllPublicationData!$B:$B,'Publication Table (%)'!O$7)/
SUMIFS(AllPublicationData!$E:$E,AllPublicationData!$A:$A,'Publication Table (%)'!$B109,AllPublicationData!$B:$B,'Publication Table (%)'!O$7)),
IF('Publication Table (%)'!$C$5="Operations cancelled for non-clinical/capacity reasons",
IFERROR(SUMIFS(AllPublicationData!$I:$I,AllPublicationData!$A:$A,'Publication Table (%)'!$B109,AllPublicationData!$B:$B,'Publication Table (%)'!$C$4,AllPublicationData!$D:$D,'Publication Table (%)'!O$7)/
SUMIFS(AllPublicationData!$E:$E,AllPublicationData!$A:$A,'Publication Table (%)'!$B109,AllPublicationData!$B:$B,'Publication Table (%)'!$C$4,AllPublicationData!$D:$D,'Publication Table (%)'!O$7),
SUMIFS(AllPublicationData!$I:$I,AllPublicationData!$A:$A,'Publication Table (%)'!$B109,AllPublicationData!$B:$B,'Publication Table (%)'!O$7)/
SUMIFS(AllPublicationData!$E:$E,AllPublicationData!$A:$A,'Publication Table (%)'!$B109,AllPublicationData!$B:$B,'Publication Table (%)'!O$7)),
IF('Publication Table (%)'!$C$5="Cancellations for other reasons",
IFERROR(SUMIFS(AllPublicationData!$J:$J,AllPublicationData!$A:$A,'Publication Table (%)'!$B109,AllPublicationData!$B:$B,'Publication Table (%)'!$C$4,AllPublicationData!$D:$D,'Publication Table (%)'!O$7)/
SUMIFS(AllPublicationData!$E:$E,AllPublicationData!$A:$A,'Publication Table (%)'!$B109,AllPublicationData!$B:$B,'Publication Table (%)'!$C$4,AllPublicationData!$D:$D,'Publication Table (%)'!O$7),
SUMIFS(AllPublicationData!$J:$J,AllPublicationData!$A:$A,'Publication Table (%)'!$B109,AllPublicationData!$B:$B,'Publication Table (%)'!O$7)/
SUMIFS(AllPublicationData!$E:$E,AllPublicationData!$A:$A,'Publication Table (%)'!$B109,AllPublicationData!$B:$B,'Publication Table (%)'!O$7)))))))</f>
        <v>0.12862217236866705</v>
      </c>
      <c r="P109" s="96">
        <f>IF('Publication Table (%)'!$C$5="All Cancelled Operations",
IFERROR(SUMIFS(AllPublicationData!$F:$F,AllPublicationData!$A:$A,'Publication Table (%)'!$B109,AllPublicationData!$B:$B,'Publication Table (%)'!$C$4,AllPublicationData!$D:$D,'Publication Table (%)'!P$7)/
SUMIFS(AllPublicationData!$E:$E,AllPublicationData!$A:$A,'Publication Table (%)'!$B109,AllPublicationData!$B:$B,'Publication Table (%)'!$C$4,AllPublicationData!$D:$D,'Publication Table (%)'!P$7),
SUMIFS(AllPublicationData!$F:$F,AllPublicationData!$A:$A,'Publication Table (%)'!$B109,AllPublicationData!$B:$B,'Publication Table (%)'!P$7)/
SUMIFS(AllPublicationData!$E:$E,AllPublicationData!$A:$A,'Publication Table (%)'!$B109,AllPublicationData!$B:$B,'Publication Table (%)'!P$7)),
IF('Publication Table (%)'!$C$5="Operations cancelled by patient",
IFERROR(SUMIFS(AllPublicationData!$G:$G,AllPublicationData!$A:$A,'Publication Table (%)'!$B109,AllPublicationData!$B:$B,'Publication Table (%)'!$C$4,AllPublicationData!$D:$D,'Publication Table (%)'!P$7)/
SUMIFS(AllPublicationData!$E:$E,AllPublicationData!$A:$A,'Publication Table (%)'!$B109,AllPublicationData!$B:$B,'Publication Table (%)'!$C$4,AllPublicationData!$D:$D,'Publication Table (%)'!P$7),
SUMIFS(AllPublicationData!$G:$G,AllPublicationData!$A:$A,'Publication Table (%)'!$B109,AllPublicationData!$B:$B,'Publication Table (%)'!P$7)/
SUMIFS(AllPublicationData!$E:$E,AllPublicationData!$A:$A,'Publication Table (%)'!$B109,AllPublicationData!$B:$B,'Publication Table (%)'!P$7)),
IF('Publication Table (%)'!$C$5="Operations cancelled for clinical reasons",
IFERROR(SUMIFS(AllPublicationData!$H:$H,AllPublicationData!$A:$A,'Publication Table (%)'!$B109,AllPublicationData!$B:$B,'Publication Table (%)'!$C$4,AllPublicationData!$D:$D,'Publication Table (%)'!P$7)/
SUMIFS(AllPublicationData!$E:$E,AllPublicationData!$A:$A,'Publication Table (%)'!$B109,AllPublicationData!$B:$B,'Publication Table (%)'!$C$4,AllPublicationData!$D:$D,'Publication Table (%)'!P$7),
SUMIFS(AllPublicationData!$H:$H,AllPublicationData!$A:$A,'Publication Table (%)'!$B109,AllPublicationData!$B:$B,'Publication Table (%)'!P$7)/
SUMIFS(AllPublicationData!$E:$E,AllPublicationData!$A:$A,'Publication Table (%)'!$B109,AllPublicationData!$B:$B,'Publication Table (%)'!P$7)),
IF('Publication Table (%)'!$C$5="Operations cancelled for non-clinical/capacity reasons",
IFERROR(SUMIFS(AllPublicationData!$I:$I,AllPublicationData!$A:$A,'Publication Table (%)'!$B109,AllPublicationData!$B:$B,'Publication Table (%)'!$C$4,AllPublicationData!$D:$D,'Publication Table (%)'!P$7)/
SUMIFS(AllPublicationData!$E:$E,AllPublicationData!$A:$A,'Publication Table (%)'!$B109,AllPublicationData!$B:$B,'Publication Table (%)'!$C$4,AllPublicationData!$D:$D,'Publication Table (%)'!P$7),
SUMIFS(AllPublicationData!$I:$I,AllPublicationData!$A:$A,'Publication Table (%)'!$B109,AllPublicationData!$B:$B,'Publication Table (%)'!P$7)/
SUMIFS(AllPublicationData!$E:$E,AllPublicationData!$A:$A,'Publication Table (%)'!$B109,AllPublicationData!$B:$B,'Publication Table (%)'!P$7)),
IF('Publication Table (%)'!$C$5="Cancellations for other reasons",
IFERROR(SUMIFS(AllPublicationData!$J:$J,AllPublicationData!$A:$A,'Publication Table (%)'!$B109,AllPublicationData!$B:$B,'Publication Table (%)'!$C$4,AllPublicationData!$D:$D,'Publication Table (%)'!P$7)/
SUMIFS(AllPublicationData!$E:$E,AllPublicationData!$A:$A,'Publication Table (%)'!$B109,AllPublicationData!$B:$B,'Publication Table (%)'!$C$4,AllPublicationData!$D:$D,'Publication Table (%)'!P$7),
SUMIFS(AllPublicationData!$J:$J,AllPublicationData!$A:$A,'Publication Table (%)'!$B109,AllPublicationData!$B:$B,'Publication Table (%)'!P$7)/
SUMIFS(AllPublicationData!$E:$E,AllPublicationData!$A:$A,'Publication Table (%)'!$B109,AllPublicationData!$B:$B,'Publication Table (%)'!P$7)))))))</f>
        <v>8.5427135678391955E-2</v>
      </c>
      <c r="Q109" s="96">
        <f>IF('Publication Table (%)'!$C$5="All Cancelled Operations",
IFERROR(SUMIFS(AllPublicationData!$F:$F,AllPublicationData!$A:$A,'Publication Table (%)'!$B109,AllPublicationData!$B:$B,'Publication Table (%)'!$C$4,AllPublicationData!$D:$D,'Publication Table (%)'!Q$7)/
SUMIFS(AllPublicationData!$E:$E,AllPublicationData!$A:$A,'Publication Table (%)'!$B109,AllPublicationData!$B:$B,'Publication Table (%)'!$C$4,AllPublicationData!$D:$D,'Publication Table (%)'!Q$7),
SUMIFS(AllPublicationData!$F:$F,AllPublicationData!$A:$A,'Publication Table (%)'!$B109,AllPublicationData!$B:$B,'Publication Table (%)'!Q$7)/
SUMIFS(AllPublicationData!$E:$E,AllPublicationData!$A:$A,'Publication Table (%)'!$B109,AllPublicationData!$B:$B,'Publication Table (%)'!Q$7)),
IF('Publication Table (%)'!$C$5="Operations cancelled by patient",
IFERROR(SUMIFS(AllPublicationData!$G:$G,AllPublicationData!$A:$A,'Publication Table (%)'!$B109,AllPublicationData!$B:$B,'Publication Table (%)'!$C$4,AllPublicationData!$D:$D,'Publication Table (%)'!Q$7)/
SUMIFS(AllPublicationData!$E:$E,AllPublicationData!$A:$A,'Publication Table (%)'!$B109,AllPublicationData!$B:$B,'Publication Table (%)'!$C$4,AllPublicationData!$D:$D,'Publication Table (%)'!Q$7),
SUMIFS(AllPublicationData!$G:$G,AllPublicationData!$A:$A,'Publication Table (%)'!$B109,AllPublicationData!$B:$B,'Publication Table (%)'!Q$7)/
SUMIFS(AllPublicationData!$E:$E,AllPublicationData!$A:$A,'Publication Table (%)'!$B109,AllPublicationData!$B:$B,'Publication Table (%)'!Q$7)),
IF('Publication Table (%)'!$C$5="Operations cancelled for clinical reasons",
IFERROR(SUMIFS(AllPublicationData!$H:$H,AllPublicationData!$A:$A,'Publication Table (%)'!$B109,AllPublicationData!$B:$B,'Publication Table (%)'!$C$4,AllPublicationData!$D:$D,'Publication Table (%)'!Q$7)/
SUMIFS(AllPublicationData!$E:$E,AllPublicationData!$A:$A,'Publication Table (%)'!$B109,AllPublicationData!$B:$B,'Publication Table (%)'!$C$4,AllPublicationData!$D:$D,'Publication Table (%)'!Q$7),
SUMIFS(AllPublicationData!$H:$H,AllPublicationData!$A:$A,'Publication Table (%)'!$B109,AllPublicationData!$B:$B,'Publication Table (%)'!Q$7)/
SUMIFS(AllPublicationData!$E:$E,AllPublicationData!$A:$A,'Publication Table (%)'!$B109,AllPublicationData!$B:$B,'Publication Table (%)'!Q$7)),
IF('Publication Table (%)'!$C$5="Operations cancelled for non-clinical/capacity reasons",
IFERROR(SUMIFS(AllPublicationData!$I:$I,AllPublicationData!$A:$A,'Publication Table (%)'!$B109,AllPublicationData!$B:$B,'Publication Table (%)'!$C$4,AllPublicationData!$D:$D,'Publication Table (%)'!Q$7)/
SUMIFS(AllPublicationData!$E:$E,AllPublicationData!$A:$A,'Publication Table (%)'!$B109,AllPublicationData!$B:$B,'Publication Table (%)'!$C$4,AllPublicationData!$D:$D,'Publication Table (%)'!Q$7),
SUMIFS(AllPublicationData!$I:$I,AllPublicationData!$A:$A,'Publication Table (%)'!$B109,AllPublicationData!$B:$B,'Publication Table (%)'!Q$7)/
SUMIFS(AllPublicationData!$E:$E,AllPublicationData!$A:$A,'Publication Table (%)'!$B109,AllPublicationData!$B:$B,'Publication Table (%)'!Q$7)),
IF('Publication Table (%)'!$C$5="Cancellations for other reasons",
IFERROR(SUMIFS(AllPublicationData!$J:$J,AllPublicationData!$A:$A,'Publication Table (%)'!$B109,AllPublicationData!$B:$B,'Publication Table (%)'!$C$4,AllPublicationData!$D:$D,'Publication Table (%)'!Q$7)/
SUMIFS(AllPublicationData!$E:$E,AllPublicationData!$A:$A,'Publication Table (%)'!$B109,AllPublicationData!$B:$B,'Publication Table (%)'!$C$4,AllPublicationData!$D:$D,'Publication Table (%)'!Q$7),
SUMIFS(AllPublicationData!$J:$J,AllPublicationData!$A:$A,'Publication Table (%)'!$B109,AllPublicationData!$B:$B,'Publication Table (%)'!Q$7)/
SUMIFS(AllPublicationData!$E:$E,AllPublicationData!$A:$A,'Publication Table (%)'!$B109,AllPublicationData!$B:$B,'Publication Table (%)'!Q$7)))))))</f>
        <v>4.8951048951048952E-2</v>
      </c>
      <c r="R109" s="96">
        <f>IF('Publication Table (%)'!$C$5="All Cancelled Operations",
IFERROR(SUMIFS(AllPublicationData!$F:$F,AllPublicationData!$A:$A,'Publication Table (%)'!$B109,AllPublicationData!$B:$B,'Publication Table (%)'!$C$4,AllPublicationData!$D:$D,'Publication Table (%)'!R$7)/
SUMIFS(AllPublicationData!$E:$E,AllPublicationData!$A:$A,'Publication Table (%)'!$B109,AllPublicationData!$B:$B,'Publication Table (%)'!$C$4,AllPublicationData!$D:$D,'Publication Table (%)'!R$7),
SUMIFS(AllPublicationData!$F:$F,AllPublicationData!$A:$A,'Publication Table (%)'!$B109,AllPublicationData!$B:$B,'Publication Table (%)'!R$7)/
SUMIFS(AllPublicationData!$E:$E,AllPublicationData!$A:$A,'Publication Table (%)'!$B109,AllPublicationData!$B:$B,'Publication Table (%)'!R$7)),
IF('Publication Table (%)'!$C$5="Operations cancelled by patient",
IFERROR(SUMIFS(AllPublicationData!$G:$G,AllPublicationData!$A:$A,'Publication Table (%)'!$B109,AllPublicationData!$B:$B,'Publication Table (%)'!$C$4,AllPublicationData!$D:$D,'Publication Table (%)'!R$7)/
SUMIFS(AllPublicationData!$E:$E,AllPublicationData!$A:$A,'Publication Table (%)'!$B109,AllPublicationData!$B:$B,'Publication Table (%)'!$C$4,AllPublicationData!$D:$D,'Publication Table (%)'!R$7),
SUMIFS(AllPublicationData!$G:$G,AllPublicationData!$A:$A,'Publication Table (%)'!$B109,AllPublicationData!$B:$B,'Publication Table (%)'!R$7)/
SUMIFS(AllPublicationData!$E:$E,AllPublicationData!$A:$A,'Publication Table (%)'!$B109,AllPublicationData!$B:$B,'Publication Table (%)'!R$7)),
IF('Publication Table (%)'!$C$5="Operations cancelled for clinical reasons",
IFERROR(SUMIFS(AllPublicationData!$H:$H,AllPublicationData!$A:$A,'Publication Table (%)'!$B109,AllPublicationData!$B:$B,'Publication Table (%)'!$C$4,AllPublicationData!$D:$D,'Publication Table (%)'!R$7)/
SUMIFS(AllPublicationData!$E:$E,AllPublicationData!$A:$A,'Publication Table (%)'!$B109,AllPublicationData!$B:$B,'Publication Table (%)'!$C$4,AllPublicationData!$D:$D,'Publication Table (%)'!R$7),
SUMIFS(AllPublicationData!$H:$H,AllPublicationData!$A:$A,'Publication Table (%)'!$B109,AllPublicationData!$B:$B,'Publication Table (%)'!R$7)/
SUMIFS(AllPublicationData!$E:$E,AllPublicationData!$A:$A,'Publication Table (%)'!$B109,AllPublicationData!$B:$B,'Publication Table (%)'!R$7)),
IF('Publication Table (%)'!$C$5="Operations cancelled for non-clinical/capacity reasons",
IFERROR(SUMIFS(AllPublicationData!$I:$I,AllPublicationData!$A:$A,'Publication Table (%)'!$B109,AllPublicationData!$B:$B,'Publication Table (%)'!$C$4,AllPublicationData!$D:$D,'Publication Table (%)'!R$7)/
SUMIFS(AllPublicationData!$E:$E,AllPublicationData!$A:$A,'Publication Table (%)'!$B109,AllPublicationData!$B:$B,'Publication Table (%)'!$C$4,AllPublicationData!$D:$D,'Publication Table (%)'!R$7),
SUMIFS(AllPublicationData!$I:$I,AllPublicationData!$A:$A,'Publication Table (%)'!$B109,AllPublicationData!$B:$B,'Publication Table (%)'!R$7)/
SUMIFS(AllPublicationData!$E:$E,AllPublicationData!$A:$A,'Publication Table (%)'!$B109,AllPublicationData!$B:$B,'Publication Table (%)'!R$7)),
IF('Publication Table (%)'!$C$5="Cancellations for other reasons",
IFERROR(SUMIFS(AllPublicationData!$J:$J,AllPublicationData!$A:$A,'Publication Table (%)'!$B109,AllPublicationData!$B:$B,'Publication Table (%)'!$C$4,AllPublicationData!$D:$D,'Publication Table (%)'!R$7)/
SUMIFS(AllPublicationData!$E:$E,AllPublicationData!$A:$A,'Publication Table (%)'!$B109,AllPublicationData!$B:$B,'Publication Table (%)'!$C$4,AllPublicationData!$D:$D,'Publication Table (%)'!R$7),
SUMIFS(AllPublicationData!$J:$J,AllPublicationData!$A:$A,'Publication Table (%)'!$B109,AllPublicationData!$B:$B,'Publication Table (%)'!R$7)/
SUMIFS(AllPublicationData!$E:$E,AllPublicationData!$A:$A,'Publication Table (%)'!$B109,AllPublicationData!$B:$B,'Publication Table (%)'!R$7)))))))</f>
        <v>0.11050420168067226</v>
      </c>
      <c r="S109" s="96">
        <f>IF('Publication Table (%)'!$C$5="All Cancelled Operations",
IFERROR(SUMIFS(AllPublicationData!$F:$F,AllPublicationData!$A:$A,'Publication Table (%)'!$B109,AllPublicationData!$B:$B,'Publication Table (%)'!$C$4,AllPublicationData!$D:$D,'Publication Table (%)'!S$7)/
SUMIFS(AllPublicationData!$E:$E,AllPublicationData!$A:$A,'Publication Table (%)'!$B109,AllPublicationData!$B:$B,'Publication Table (%)'!$C$4,AllPublicationData!$D:$D,'Publication Table (%)'!S$7),
SUMIFS(AllPublicationData!$F:$F,AllPublicationData!$A:$A,'Publication Table (%)'!$B109,AllPublicationData!$B:$B,'Publication Table (%)'!S$7)/
SUMIFS(AllPublicationData!$E:$E,AllPublicationData!$A:$A,'Publication Table (%)'!$B109,AllPublicationData!$B:$B,'Publication Table (%)'!S$7)),
IF('Publication Table (%)'!$C$5="Operations cancelled by patient",
IFERROR(SUMIFS(AllPublicationData!$G:$G,AllPublicationData!$A:$A,'Publication Table (%)'!$B109,AllPublicationData!$B:$B,'Publication Table (%)'!$C$4,AllPublicationData!$D:$D,'Publication Table (%)'!S$7)/
SUMIFS(AllPublicationData!$E:$E,AllPublicationData!$A:$A,'Publication Table (%)'!$B109,AllPublicationData!$B:$B,'Publication Table (%)'!$C$4,AllPublicationData!$D:$D,'Publication Table (%)'!S$7),
SUMIFS(AllPublicationData!$G:$G,AllPublicationData!$A:$A,'Publication Table (%)'!$B109,AllPublicationData!$B:$B,'Publication Table (%)'!S$7)/
SUMIFS(AllPublicationData!$E:$E,AllPublicationData!$A:$A,'Publication Table (%)'!$B109,AllPublicationData!$B:$B,'Publication Table (%)'!S$7)),
IF('Publication Table (%)'!$C$5="Operations cancelled for clinical reasons",
IFERROR(SUMIFS(AllPublicationData!$H:$H,AllPublicationData!$A:$A,'Publication Table (%)'!$B109,AllPublicationData!$B:$B,'Publication Table (%)'!$C$4,AllPublicationData!$D:$D,'Publication Table (%)'!S$7)/
SUMIFS(AllPublicationData!$E:$E,AllPublicationData!$A:$A,'Publication Table (%)'!$B109,AllPublicationData!$B:$B,'Publication Table (%)'!$C$4,AllPublicationData!$D:$D,'Publication Table (%)'!S$7),
SUMIFS(AllPublicationData!$H:$H,AllPublicationData!$A:$A,'Publication Table (%)'!$B109,AllPublicationData!$B:$B,'Publication Table (%)'!S$7)/
SUMIFS(AllPublicationData!$E:$E,AllPublicationData!$A:$A,'Publication Table (%)'!$B109,AllPublicationData!$B:$B,'Publication Table (%)'!S$7)),
IF('Publication Table (%)'!$C$5="Operations cancelled for non-clinical/capacity reasons",
IFERROR(SUMIFS(AllPublicationData!$I:$I,AllPublicationData!$A:$A,'Publication Table (%)'!$B109,AllPublicationData!$B:$B,'Publication Table (%)'!$C$4,AllPublicationData!$D:$D,'Publication Table (%)'!S$7)/
SUMIFS(AllPublicationData!$E:$E,AllPublicationData!$A:$A,'Publication Table (%)'!$B109,AllPublicationData!$B:$B,'Publication Table (%)'!$C$4,AllPublicationData!$D:$D,'Publication Table (%)'!S$7),
SUMIFS(AllPublicationData!$I:$I,AllPublicationData!$A:$A,'Publication Table (%)'!$B109,AllPublicationData!$B:$B,'Publication Table (%)'!S$7)/
SUMIFS(AllPublicationData!$E:$E,AllPublicationData!$A:$A,'Publication Table (%)'!$B109,AllPublicationData!$B:$B,'Publication Table (%)'!S$7)),
IF('Publication Table (%)'!$C$5="Cancellations for other reasons",
IFERROR(SUMIFS(AllPublicationData!$J:$J,AllPublicationData!$A:$A,'Publication Table (%)'!$B109,AllPublicationData!$B:$B,'Publication Table (%)'!$C$4,AllPublicationData!$D:$D,'Publication Table (%)'!S$7)/
SUMIFS(AllPublicationData!$E:$E,AllPublicationData!$A:$A,'Publication Table (%)'!$B109,AllPublicationData!$B:$B,'Publication Table (%)'!$C$4,AllPublicationData!$D:$D,'Publication Table (%)'!S$7),
SUMIFS(AllPublicationData!$J:$J,AllPublicationData!$A:$A,'Publication Table (%)'!$B109,AllPublicationData!$B:$B,'Publication Table (%)'!S$7)/
SUMIFS(AllPublicationData!$E:$E,AllPublicationData!$A:$A,'Publication Table (%)'!$B109,AllPublicationData!$B:$B,'Publication Table (%)'!S$7)))))))</f>
        <v>0.05</v>
      </c>
    </row>
    <row r="110" spans="2:19" x14ac:dyDescent="0.35">
      <c r="B110" s="87">
        <v>42309</v>
      </c>
      <c r="C110" s="112">
        <f>IF('Publication Table (%)'!$C$5="All Cancelled Operations",
SUMIFS(AllPublicationData!$F:$F,AllPublicationData!$A:$A,'Publication Table (%)'!$B110,AllPublicationData!$B:$B,'Publication Table (%)'!$C$4),
IF('Publication Table (%)'!$C$5="Operations cancelled by patient",
SUMIFS(AllPublicationData!$G:$G,AllPublicationData!$A:$A,'Publication Table (%)'!$B110,AllPublicationData!$B:$B,'Publication Table (%)'!$C$4),
IF('Publication Table (%)'!$C$5="Operations cancelled for clinical reasons",
SUMIFS(AllPublicationData!$H:$H,AllPublicationData!$A:$A,'Publication Table (%)'!$B110,AllPublicationData!$B:$B,'Publication Table (%)'!$C$4),
IF('Publication Table (%)'!$C$5="Operations cancelled for non-clinical/capacity reasons",
SUMIFS(AllPublicationData!$I:$I,AllPublicationData!$A:$A,'Publication Table (%)'!$B110,AllPublicationData!$B:$B,'Publication Table (%)'!$C$4),
IF('Publication Table (%)'!$C$5="Cancellations for other reasons",
SUMIFS(AllPublicationData!$J:$J,AllPublicationData!$A:$A,'Publication Table (%)'!$B110,AllPublicationData!$B:$B,'Publication Table (%)'!$C$4))))))+
IF(AND($C$4="NHS Scotland",$C$5="All Cancelled Operations"),
SUMIFS(AllPublicationData!$F:$F,AllPublicationData!$A:$A,'Publication Table (%)'!$B110),
IF(AND($C$4="NHS Scotland",$C$5="Operations cancelled by patient"),
SUMIFS(AllPublicationData!$G:$G,AllPublicationData!$A:$A,'Publication Table (%)'!$B110),
IF(AND($C$4="NHS Scotland",$C$5="Operations cancelled for clinical reasons"),
SUMIFS(AllPublicationData!$H:$H,AllPublicationData!$A:$A,'Publication Table (%)'!$B110),
IF(AND($C$4="NHS Scotland",$C$5="Operations cancelled for non-clinical/capacity reasons"),
SUMIFS(AllPublicationData!$I:$I,AllPublicationData!$A:$A,'Publication Table (%)'!$B110),
IF(AND($C$4="NHS Scotland",$C$5="Cancellations for other reasons"),
SUMIFS(AllPublicationData!$J:$J,AllPublicationData!$A:$A,'Publication Table (%)'!$B110))))))</f>
        <v>3062</v>
      </c>
      <c r="D110" s="110">
        <f>IF(AND('Publication Table (%)'!$C$5="All Cancelled Operations",$C$4&lt;&gt;"NHS Scotland"),
IFERROR(SUMIFS(AllPublicationData!$F:$F,AllPublicationData!$A:$A,'Publication Table (%)'!$B110,AllPublicationData!$B:$B,'Publication Table (%)'!$C$4,AllPublicationData!$D:$D,'Publication Table (%)'!D$7)/
SUMIFS(AllPublicationData!$E:$E,AllPublicationData!$A:$A,'Publication Table (%)'!$B110,AllPublicationData!$B:$B,'Publication Table (%)'!$C$4,AllPublicationData!$D:$D,'Publication Table (%)'!D$7),
SUMIFS(AllPublicationData!$F:$F,AllPublicationData!$A:$A,'Publication Table (%)'!$B110,AllPublicationData!$B:$B,'Publication Table (%)'!D$7)/
SUMIFS(AllPublicationData!$E:$E,AllPublicationData!$A:$A,'Publication Table (%)'!$B110,AllPublicationData!$B:$B,'Publication Table (%)'!D$7)),
IF(AND('Publication Table (%)'!$C$5="Operations cancelled by patient",$C$4&lt;&gt;"NHS Scotland"),
IFERROR(SUMIFS(AllPublicationData!$G:$G,AllPublicationData!$A:$A,'Publication Table (%)'!$B110,AllPublicationData!$B:$B,'Publication Table (%)'!$C$4,AllPublicationData!$D:$D,'Publication Table (%)'!D$7)/
SUMIFS(AllPublicationData!$E:$E,AllPublicationData!$A:$A,'Publication Table (%)'!$B110,AllPublicationData!$B:$B,'Publication Table (%)'!$C$4,AllPublicationData!$D:$D,'Publication Table (%)'!D$7),
SUMIFS(AllPublicationData!$G:$G,AllPublicationData!$A:$A,'Publication Table (%)'!$B110,AllPublicationData!$B:$B,'Publication Table (%)'!D$7)/
SUMIFS(AllPublicationData!$E:$E,AllPublicationData!$A:$A,'Publication Table (%)'!$B110,AllPublicationData!$B:$B,'Publication Table (%)'!D$7)),
IF(AND('Publication Table (%)'!$C$5="Operations cancelled for clinical reasons",$C$4&lt;&gt;"NHS Scotland"),
IFERROR(SUMIFS(AllPublicationData!$H:$H,AllPublicationData!$A:$A,'Publication Table (%)'!$B110,AllPublicationData!$B:$B,'Publication Table (%)'!$C$4,AllPublicationData!$D:$D,'Publication Table (%)'!D$7)/
SUMIFS(AllPublicationData!$E:$E,AllPublicationData!$A:$A,'Publication Table (%)'!$B110,AllPublicationData!$B:$B,'Publication Table (%)'!$C$4,AllPublicationData!$D:$D,'Publication Table (%)'!D$7),
SUMIFS(AllPublicationData!$H:$H,AllPublicationData!$A:$A,'Publication Table (%)'!$B110,AllPublicationData!$B:$B,'Publication Table (%)'!D$7)/
SUMIFS(AllPublicationData!$E:$E,AllPublicationData!$A:$A,'Publication Table (%)'!$B110,AllPublicationData!$B:$B,'Publication Table (%)'!D$7)),
IF(AND('Publication Table (%)'!$C$5="Operations cancelled for non-clinical/capacity reasons",$C$4&lt;&gt;"NHS Scotland"),
IFERROR(SUMIFS(AllPublicationData!$I:$I,AllPublicationData!$A:$A,'Publication Table (%)'!$B110,AllPublicationData!$B:$B,'Publication Table (%)'!$C$4,AllPublicationData!$D:$D,'Publication Table (%)'!D$7)/
SUMIFS(AllPublicationData!$E:$E,AllPublicationData!$A:$A,'Publication Table (%)'!$B110,AllPublicationData!$B:$B,'Publication Table (%)'!$C$4,AllPublicationData!$D:$D,'Publication Table (%)'!D$7),
SUMIFS(AllPublicationData!$I:$I,AllPublicationData!$A:$A,'Publication Table (%)'!$B110,AllPublicationData!$B:$B,'Publication Table (%)'!D$7)/
SUMIFS(AllPublicationData!$E:$E,AllPublicationData!$A:$A,'Publication Table (%)'!$B110,AllPublicationData!$B:$B,'Publication Table (%)'!D$7)),
IF(AND('Publication Table (%)'!$C$5="Cancellations for other reasons",$C$4&lt;&gt;"NHS Scotland"),
IFERROR(SUMIFS(AllPublicationData!$J:$J,AllPublicationData!$A:$A,'Publication Table (%)'!$B110,AllPublicationData!$B:$B,'Publication Table (%)'!$C$4,AllPublicationData!$D:$D,'Publication Table (%)'!D$7)/
SUMIFS(AllPublicationData!$E:$E,AllPublicationData!$A:$A,'Publication Table (%)'!$B110,AllPublicationData!$B:$B,'Publication Table (%)'!$C$4,AllPublicationData!$D:$D,'Publication Table (%)'!D$7),
SUMIFS(AllPublicationData!$J:$J,AllPublicationData!$A:$A,'Publication Table (%)'!$B110,AllPublicationData!$B:$B,'Publication Table (%)'!D$7)/
SUMIFS(AllPublicationData!$E:$E,AllPublicationData!$A:$A,'Publication Table (%)'!$B110,AllPublicationData!$B:$B,'Publication Table (%)'!D$7)),
IF(AND($C$4="NHS Scotland",$C$5="All Cancelled Operations"),
SUMIFS(AllPublicationData!$F:$F,AllPublicationData!$A:$A,'Publication Table'!$B110)/
SUMIFS(AllPublicationData!$E:$E,AllPublicationData!$A:$A,'Publication Table'!$B110),
IF(AND($C$4="NHS Scotland",$C$5="Operations cancelled by patient"),
SUMIFS(AllPublicationData!$G:$G,AllPublicationData!$A:$A,'Publication Table'!$B110)/
SUMIFS(AllPublicationData!$E:$E,AllPublicationData!$A:$A,'Publication Table'!$B110),
IF(AND($C$4="NHS Scotland",$C$5="Operations cancelled for clinical reasons"),
SUMIFS(AllPublicationData!$H:$H,AllPublicationData!$A:$A,'Publication Table'!$B110)/
SUMIFS(AllPublicationData!$E:$E,AllPublicationData!$A:$A,'Publication Table'!$B110),
IF(AND($C$4="NHS Scotland",$C$5="Operations cancelled for non-clinical/capacity reasons"),
SUMIFS(AllPublicationData!$I:$I,AllPublicationData!$A:$A,'Publication Table'!$B110)/
SUMIFS(AllPublicationData!$E:$E,AllPublicationData!$A:$A,'Publication Table'!$B110),
IF(AND($C$4="NHS Scotland",$C$5="Cancellations for other reasons"),
SUMIFS(AllPublicationData!$J:$J,AllPublicationData!$A:$A,'Publication Table'!$B110)/
SUMIFS(AllPublicationData!$E:$E,AllPublicationData!$A:$A,'Publication Table'!$B110)))))))))))</f>
        <v>9.6474369072749616E-2</v>
      </c>
      <c r="E110" s="96">
        <f>IF('Publication Table (%)'!$C$5="All Cancelled Operations",
IFERROR(SUMIFS(AllPublicationData!$F:$F,AllPublicationData!$A:$A,'Publication Table (%)'!$B110,AllPublicationData!$B:$B,'Publication Table (%)'!$C$4,AllPublicationData!$D:$D,'Publication Table (%)'!E$7)/
SUMIFS(AllPublicationData!$E:$E,AllPublicationData!$A:$A,'Publication Table (%)'!$B110,AllPublicationData!$B:$B,'Publication Table (%)'!$C$4,AllPublicationData!$D:$D,'Publication Table (%)'!E$7),
SUMIFS(AllPublicationData!$F:$F,AllPublicationData!$A:$A,'Publication Table (%)'!$B110,AllPublicationData!$B:$B,'Publication Table (%)'!E$7)/
SUMIFS(AllPublicationData!$E:$E,AllPublicationData!$A:$A,'Publication Table (%)'!$B110,AllPublicationData!$B:$B,'Publication Table (%)'!E$7)),
IF('Publication Table (%)'!$C$5="Operations cancelled by patient",
IFERROR(SUMIFS(AllPublicationData!$G:$G,AllPublicationData!$A:$A,'Publication Table (%)'!$B110,AllPublicationData!$B:$B,'Publication Table (%)'!$C$4,AllPublicationData!$D:$D,'Publication Table (%)'!E$7)/
SUMIFS(AllPublicationData!$E:$E,AllPublicationData!$A:$A,'Publication Table (%)'!$B110,AllPublicationData!$B:$B,'Publication Table (%)'!$C$4,AllPublicationData!$D:$D,'Publication Table (%)'!E$7),
SUMIFS(AllPublicationData!$G:$G,AllPublicationData!$A:$A,'Publication Table (%)'!$B110,AllPublicationData!$B:$B,'Publication Table (%)'!E$7)/
SUMIFS(AllPublicationData!$E:$E,AllPublicationData!$A:$A,'Publication Table (%)'!$B110,AllPublicationData!$B:$B,'Publication Table (%)'!E$7)),
IF('Publication Table (%)'!$C$5="Operations cancelled for clinical reasons",
IFERROR(SUMIFS(AllPublicationData!$H:$H,AllPublicationData!$A:$A,'Publication Table (%)'!$B110,AllPublicationData!$B:$B,'Publication Table (%)'!$C$4,AllPublicationData!$D:$D,'Publication Table (%)'!E$7)/
SUMIFS(AllPublicationData!$E:$E,AllPublicationData!$A:$A,'Publication Table (%)'!$B110,AllPublicationData!$B:$B,'Publication Table (%)'!$C$4,AllPublicationData!$D:$D,'Publication Table (%)'!E$7),
SUMIFS(AllPublicationData!$H:$H,AllPublicationData!$A:$A,'Publication Table (%)'!$B110,AllPublicationData!$B:$B,'Publication Table (%)'!E$7)/
SUMIFS(AllPublicationData!$E:$E,AllPublicationData!$A:$A,'Publication Table (%)'!$B110,AllPublicationData!$B:$B,'Publication Table (%)'!E$7)),
IF('Publication Table (%)'!$C$5="Operations cancelled for non-clinical/capacity reasons",
IFERROR(SUMIFS(AllPublicationData!$I:$I,AllPublicationData!$A:$A,'Publication Table (%)'!$B110,AllPublicationData!$B:$B,'Publication Table (%)'!$C$4,AllPublicationData!$D:$D,'Publication Table (%)'!E$7)/
SUMIFS(AllPublicationData!$E:$E,AllPublicationData!$A:$A,'Publication Table (%)'!$B110,AllPublicationData!$B:$B,'Publication Table (%)'!$C$4,AllPublicationData!$D:$D,'Publication Table (%)'!E$7),
SUMIFS(AllPublicationData!$I:$I,AllPublicationData!$A:$A,'Publication Table (%)'!$B110,AllPublicationData!$B:$B,'Publication Table (%)'!E$7)/
SUMIFS(AllPublicationData!$E:$E,AllPublicationData!$A:$A,'Publication Table (%)'!$B110,AllPublicationData!$B:$B,'Publication Table (%)'!E$7)),
IF('Publication Table (%)'!$C$5="Cancellations for other reasons",
IFERROR(SUMIFS(AllPublicationData!$J:$J,AllPublicationData!$A:$A,'Publication Table (%)'!$B110,AllPublicationData!$B:$B,'Publication Table (%)'!$C$4,AllPublicationData!$D:$D,'Publication Table (%)'!E$7)/
SUMIFS(AllPublicationData!$E:$E,AllPublicationData!$A:$A,'Publication Table (%)'!$B110,AllPublicationData!$B:$B,'Publication Table (%)'!$C$4,AllPublicationData!$D:$D,'Publication Table (%)'!E$7),
SUMIFS(AllPublicationData!$J:$J,AllPublicationData!$A:$A,'Publication Table (%)'!$B110,AllPublicationData!$B:$B,'Publication Table (%)'!E$7)/
SUMIFS(AllPublicationData!$E:$E,AllPublicationData!$A:$A,'Publication Table (%)'!$B110,AllPublicationData!$B:$B,'Publication Table (%)'!E$7)))))))</f>
        <v>5.6737588652482268E-2</v>
      </c>
      <c r="F110" s="96">
        <f>IF('Publication Table (%)'!$C$5="All Cancelled Operations",
IFERROR(SUMIFS(AllPublicationData!$F:$F,AllPublicationData!$A:$A,'Publication Table (%)'!$B110,AllPublicationData!$B:$B,'Publication Table (%)'!$C$4,AllPublicationData!$D:$D,'Publication Table (%)'!F$7)/
SUMIFS(AllPublicationData!$E:$E,AllPublicationData!$A:$A,'Publication Table (%)'!$B110,AllPublicationData!$B:$B,'Publication Table (%)'!$C$4,AllPublicationData!$D:$D,'Publication Table (%)'!F$7),
SUMIFS(AllPublicationData!$F:$F,AllPublicationData!$A:$A,'Publication Table (%)'!$B110,AllPublicationData!$B:$B,'Publication Table (%)'!F$7)/
SUMIFS(AllPublicationData!$E:$E,AllPublicationData!$A:$A,'Publication Table (%)'!$B110,AllPublicationData!$B:$B,'Publication Table (%)'!F$7)),
IF('Publication Table (%)'!$C$5="Operations cancelled by patient",
IFERROR(SUMIFS(AllPublicationData!$G:$G,AllPublicationData!$A:$A,'Publication Table (%)'!$B110,AllPublicationData!$B:$B,'Publication Table (%)'!$C$4,AllPublicationData!$D:$D,'Publication Table (%)'!F$7)/
SUMIFS(AllPublicationData!$E:$E,AllPublicationData!$A:$A,'Publication Table (%)'!$B110,AllPublicationData!$B:$B,'Publication Table (%)'!$C$4,AllPublicationData!$D:$D,'Publication Table (%)'!F$7),
SUMIFS(AllPublicationData!$G:$G,AllPublicationData!$A:$A,'Publication Table (%)'!$B110,AllPublicationData!$B:$B,'Publication Table (%)'!F$7)/
SUMIFS(AllPublicationData!$E:$E,AllPublicationData!$A:$A,'Publication Table (%)'!$B110,AllPublicationData!$B:$B,'Publication Table (%)'!F$7)),
IF('Publication Table (%)'!$C$5="Operations cancelled for clinical reasons",
IFERROR(SUMIFS(AllPublicationData!$H:$H,AllPublicationData!$A:$A,'Publication Table (%)'!$B110,AllPublicationData!$B:$B,'Publication Table (%)'!$C$4,AllPublicationData!$D:$D,'Publication Table (%)'!F$7)/
SUMIFS(AllPublicationData!$E:$E,AllPublicationData!$A:$A,'Publication Table (%)'!$B110,AllPublicationData!$B:$B,'Publication Table (%)'!$C$4,AllPublicationData!$D:$D,'Publication Table (%)'!F$7),
SUMIFS(AllPublicationData!$H:$H,AllPublicationData!$A:$A,'Publication Table (%)'!$B110,AllPublicationData!$B:$B,'Publication Table (%)'!F$7)/
SUMIFS(AllPublicationData!$E:$E,AllPublicationData!$A:$A,'Publication Table (%)'!$B110,AllPublicationData!$B:$B,'Publication Table (%)'!F$7)),
IF('Publication Table (%)'!$C$5="Operations cancelled for non-clinical/capacity reasons",
IFERROR(SUMIFS(AllPublicationData!$I:$I,AllPublicationData!$A:$A,'Publication Table (%)'!$B110,AllPublicationData!$B:$B,'Publication Table (%)'!$C$4,AllPublicationData!$D:$D,'Publication Table (%)'!F$7)/
SUMIFS(AllPublicationData!$E:$E,AllPublicationData!$A:$A,'Publication Table (%)'!$B110,AllPublicationData!$B:$B,'Publication Table (%)'!$C$4,AllPublicationData!$D:$D,'Publication Table (%)'!F$7),
SUMIFS(AllPublicationData!$I:$I,AllPublicationData!$A:$A,'Publication Table (%)'!$B110,AllPublicationData!$B:$B,'Publication Table (%)'!F$7)/
SUMIFS(AllPublicationData!$E:$E,AllPublicationData!$A:$A,'Publication Table (%)'!$B110,AllPublicationData!$B:$B,'Publication Table (%)'!F$7)),
IF('Publication Table (%)'!$C$5="Cancellations for other reasons",
IFERROR(SUMIFS(AllPublicationData!$J:$J,AllPublicationData!$A:$A,'Publication Table (%)'!$B110,AllPublicationData!$B:$B,'Publication Table (%)'!$C$4,AllPublicationData!$D:$D,'Publication Table (%)'!F$7)/
SUMIFS(AllPublicationData!$E:$E,AllPublicationData!$A:$A,'Publication Table (%)'!$B110,AllPublicationData!$B:$B,'Publication Table (%)'!$C$4,AllPublicationData!$D:$D,'Publication Table (%)'!F$7),
SUMIFS(AllPublicationData!$J:$J,AllPublicationData!$A:$A,'Publication Table (%)'!$B110,AllPublicationData!$B:$B,'Publication Table (%)'!F$7)/
SUMIFS(AllPublicationData!$E:$E,AllPublicationData!$A:$A,'Publication Table (%)'!$B110,AllPublicationData!$B:$B,'Publication Table (%)'!F$7)))))))</f>
        <v>0.10442144873000941</v>
      </c>
      <c r="G110" s="96">
        <f>IF('Publication Table (%)'!$C$5="All Cancelled Operations",
IFERROR(SUMIFS(AllPublicationData!$F:$F,AllPublicationData!$A:$A,'Publication Table (%)'!$B110,AllPublicationData!$B:$B,'Publication Table (%)'!$C$4,AllPublicationData!$D:$D,'Publication Table (%)'!G$7)/
SUMIFS(AllPublicationData!$E:$E,AllPublicationData!$A:$A,'Publication Table (%)'!$B110,AllPublicationData!$B:$B,'Publication Table (%)'!$C$4,AllPublicationData!$D:$D,'Publication Table (%)'!G$7),
SUMIFS(AllPublicationData!$F:$F,AllPublicationData!$A:$A,'Publication Table (%)'!$B110,AllPublicationData!$B:$B,'Publication Table (%)'!G$7)/
SUMIFS(AllPublicationData!$E:$E,AllPublicationData!$A:$A,'Publication Table (%)'!$B110,AllPublicationData!$B:$B,'Publication Table (%)'!G$7)),
IF('Publication Table (%)'!$C$5="Operations cancelled by patient",
IFERROR(SUMIFS(AllPublicationData!$G:$G,AllPublicationData!$A:$A,'Publication Table (%)'!$B110,AllPublicationData!$B:$B,'Publication Table (%)'!$C$4,AllPublicationData!$D:$D,'Publication Table (%)'!G$7)/
SUMIFS(AllPublicationData!$E:$E,AllPublicationData!$A:$A,'Publication Table (%)'!$B110,AllPublicationData!$B:$B,'Publication Table (%)'!$C$4,AllPublicationData!$D:$D,'Publication Table (%)'!G$7),
SUMIFS(AllPublicationData!$G:$G,AllPublicationData!$A:$A,'Publication Table (%)'!$B110,AllPublicationData!$B:$B,'Publication Table (%)'!G$7)/
SUMIFS(AllPublicationData!$E:$E,AllPublicationData!$A:$A,'Publication Table (%)'!$B110,AllPublicationData!$B:$B,'Publication Table (%)'!G$7)),
IF('Publication Table (%)'!$C$5="Operations cancelled for clinical reasons",
IFERROR(SUMIFS(AllPublicationData!$H:$H,AllPublicationData!$A:$A,'Publication Table (%)'!$B110,AllPublicationData!$B:$B,'Publication Table (%)'!$C$4,AllPublicationData!$D:$D,'Publication Table (%)'!G$7)/
SUMIFS(AllPublicationData!$E:$E,AllPublicationData!$A:$A,'Publication Table (%)'!$B110,AllPublicationData!$B:$B,'Publication Table (%)'!$C$4,AllPublicationData!$D:$D,'Publication Table (%)'!G$7),
SUMIFS(AllPublicationData!$H:$H,AllPublicationData!$A:$A,'Publication Table (%)'!$B110,AllPublicationData!$B:$B,'Publication Table (%)'!G$7)/
SUMIFS(AllPublicationData!$E:$E,AllPublicationData!$A:$A,'Publication Table (%)'!$B110,AllPublicationData!$B:$B,'Publication Table (%)'!G$7)),
IF('Publication Table (%)'!$C$5="Operations cancelled for non-clinical/capacity reasons",
IFERROR(SUMIFS(AllPublicationData!$I:$I,AllPublicationData!$A:$A,'Publication Table (%)'!$B110,AllPublicationData!$B:$B,'Publication Table (%)'!$C$4,AllPublicationData!$D:$D,'Publication Table (%)'!G$7)/
SUMIFS(AllPublicationData!$E:$E,AllPublicationData!$A:$A,'Publication Table (%)'!$B110,AllPublicationData!$B:$B,'Publication Table (%)'!$C$4,AllPublicationData!$D:$D,'Publication Table (%)'!G$7),
SUMIFS(AllPublicationData!$I:$I,AllPublicationData!$A:$A,'Publication Table (%)'!$B110,AllPublicationData!$B:$B,'Publication Table (%)'!G$7)/
SUMIFS(AllPublicationData!$E:$E,AllPublicationData!$A:$A,'Publication Table (%)'!$B110,AllPublicationData!$B:$B,'Publication Table (%)'!G$7)),
IF('Publication Table (%)'!$C$5="Cancellations for other reasons",
IFERROR(SUMIFS(AllPublicationData!$J:$J,AllPublicationData!$A:$A,'Publication Table (%)'!$B110,AllPublicationData!$B:$B,'Publication Table (%)'!$C$4,AllPublicationData!$D:$D,'Publication Table (%)'!G$7)/
SUMIFS(AllPublicationData!$E:$E,AllPublicationData!$A:$A,'Publication Table (%)'!$B110,AllPublicationData!$B:$B,'Publication Table (%)'!$C$4,AllPublicationData!$D:$D,'Publication Table (%)'!G$7),
SUMIFS(AllPublicationData!$J:$J,AllPublicationData!$A:$A,'Publication Table (%)'!$B110,AllPublicationData!$B:$B,'Publication Table (%)'!G$7)/
SUMIFS(AllPublicationData!$E:$E,AllPublicationData!$A:$A,'Publication Table (%)'!$B110,AllPublicationData!$B:$B,'Publication Table (%)'!G$7)))))))</f>
        <v>7.628865979381444E-2</v>
      </c>
      <c r="H110" s="96">
        <f>IF('Publication Table (%)'!$C$5="All Cancelled Operations",
IFERROR(SUMIFS(AllPublicationData!$F:$F,AllPublicationData!$A:$A,'Publication Table (%)'!$B110,AllPublicationData!$B:$B,'Publication Table (%)'!$C$4,AllPublicationData!$D:$D,'Publication Table (%)'!H$7)/
SUMIFS(AllPublicationData!$E:$E,AllPublicationData!$A:$A,'Publication Table (%)'!$B110,AllPublicationData!$B:$B,'Publication Table (%)'!$C$4,AllPublicationData!$D:$D,'Publication Table (%)'!H$7),
SUMIFS(AllPublicationData!$F:$F,AllPublicationData!$A:$A,'Publication Table (%)'!$B110,AllPublicationData!$B:$B,'Publication Table (%)'!H$7)/
SUMIFS(AllPublicationData!$E:$E,AllPublicationData!$A:$A,'Publication Table (%)'!$B110,AllPublicationData!$B:$B,'Publication Table (%)'!H$7)),
IF('Publication Table (%)'!$C$5="Operations cancelled by patient",
IFERROR(SUMIFS(AllPublicationData!$G:$G,AllPublicationData!$A:$A,'Publication Table (%)'!$B110,AllPublicationData!$B:$B,'Publication Table (%)'!$C$4,AllPublicationData!$D:$D,'Publication Table (%)'!H$7)/
SUMIFS(AllPublicationData!$E:$E,AllPublicationData!$A:$A,'Publication Table (%)'!$B110,AllPublicationData!$B:$B,'Publication Table (%)'!$C$4,AllPublicationData!$D:$D,'Publication Table (%)'!H$7),
SUMIFS(AllPublicationData!$G:$G,AllPublicationData!$A:$A,'Publication Table (%)'!$B110,AllPublicationData!$B:$B,'Publication Table (%)'!H$7)/
SUMIFS(AllPublicationData!$E:$E,AllPublicationData!$A:$A,'Publication Table (%)'!$B110,AllPublicationData!$B:$B,'Publication Table (%)'!H$7)),
IF('Publication Table (%)'!$C$5="Operations cancelled for clinical reasons",
IFERROR(SUMIFS(AllPublicationData!$H:$H,AllPublicationData!$A:$A,'Publication Table (%)'!$B110,AllPublicationData!$B:$B,'Publication Table (%)'!$C$4,AllPublicationData!$D:$D,'Publication Table (%)'!H$7)/
SUMIFS(AllPublicationData!$E:$E,AllPublicationData!$A:$A,'Publication Table (%)'!$B110,AllPublicationData!$B:$B,'Publication Table (%)'!$C$4,AllPublicationData!$D:$D,'Publication Table (%)'!H$7),
SUMIFS(AllPublicationData!$H:$H,AllPublicationData!$A:$A,'Publication Table (%)'!$B110,AllPublicationData!$B:$B,'Publication Table (%)'!H$7)/
SUMIFS(AllPublicationData!$E:$E,AllPublicationData!$A:$A,'Publication Table (%)'!$B110,AllPublicationData!$B:$B,'Publication Table (%)'!H$7)),
IF('Publication Table (%)'!$C$5="Operations cancelled for non-clinical/capacity reasons",
IFERROR(SUMIFS(AllPublicationData!$I:$I,AllPublicationData!$A:$A,'Publication Table (%)'!$B110,AllPublicationData!$B:$B,'Publication Table (%)'!$C$4,AllPublicationData!$D:$D,'Publication Table (%)'!H$7)/
SUMIFS(AllPublicationData!$E:$E,AllPublicationData!$A:$A,'Publication Table (%)'!$B110,AllPublicationData!$B:$B,'Publication Table (%)'!$C$4,AllPublicationData!$D:$D,'Publication Table (%)'!H$7),
SUMIFS(AllPublicationData!$I:$I,AllPublicationData!$A:$A,'Publication Table (%)'!$B110,AllPublicationData!$B:$B,'Publication Table (%)'!H$7)/
SUMIFS(AllPublicationData!$E:$E,AllPublicationData!$A:$A,'Publication Table (%)'!$B110,AllPublicationData!$B:$B,'Publication Table (%)'!H$7)),
IF('Publication Table (%)'!$C$5="Cancellations for other reasons",
IFERROR(SUMIFS(AllPublicationData!$J:$J,AllPublicationData!$A:$A,'Publication Table (%)'!$B110,AllPublicationData!$B:$B,'Publication Table (%)'!$C$4,AllPublicationData!$D:$D,'Publication Table (%)'!H$7)/
SUMIFS(AllPublicationData!$E:$E,AllPublicationData!$A:$A,'Publication Table (%)'!$B110,AllPublicationData!$B:$B,'Publication Table (%)'!$C$4,AllPublicationData!$D:$D,'Publication Table (%)'!H$7),
SUMIFS(AllPublicationData!$J:$J,AllPublicationData!$A:$A,'Publication Table (%)'!$B110,AllPublicationData!$B:$B,'Publication Table (%)'!H$7)/
SUMIFS(AllPublicationData!$E:$E,AllPublicationData!$A:$A,'Publication Table (%)'!$B110,AllPublicationData!$B:$B,'Publication Table (%)'!H$7)))))))</f>
        <v>7.6108537392455322E-2</v>
      </c>
      <c r="I110" s="96">
        <f>IF('Publication Table (%)'!$C$5="All Cancelled Operations",
IFERROR(SUMIFS(AllPublicationData!$F:$F,AllPublicationData!$A:$A,'Publication Table (%)'!$B110,AllPublicationData!$B:$B,'Publication Table (%)'!$C$4,AllPublicationData!$D:$D,'Publication Table (%)'!I$7)/
SUMIFS(AllPublicationData!$E:$E,AllPublicationData!$A:$A,'Publication Table (%)'!$B110,AllPublicationData!$B:$B,'Publication Table (%)'!$C$4,AllPublicationData!$D:$D,'Publication Table (%)'!I$7),
SUMIFS(AllPublicationData!$F:$F,AllPublicationData!$A:$A,'Publication Table (%)'!$B110,AllPublicationData!$B:$B,'Publication Table (%)'!I$7)/
SUMIFS(AllPublicationData!$E:$E,AllPublicationData!$A:$A,'Publication Table (%)'!$B110,AllPublicationData!$B:$B,'Publication Table (%)'!I$7)),
IF('Publication Table (%)'!$C$5="Operations cancelled by patient",
IFERROR(SUMIFS(AllPublicationData!$G:$G,AllPublicationData!$A:$A,'Publication Table (%)'!$B110,AllPublicationData!$B:$B,'Publication Table (%)'!$C$4,AllPublicationData!$D:$D,'Publication Table (%)'!I$7)/
SUMIFS(AllPublicationData!$E:$E,AllPublicationData!$A:$A,'Publication Table (%)'!$B110,AllPublicationData!$B:$B,'Publication Table (%)'!$C$4,AllPublicationData!$D:$D,'Publication Table (%)'!I$7),
SUMIFS(AllPublicationData!$G:$G,AllPublicationData!$A:$A,'Publication Table (%)'!$B110,AllPublicationData!$B:$B,'Publication Table (%)'!I$7)/
SUMIFS(AllPublicationData!$E:$E,AllPublicationData!$A:$A,'Publication Table (%)'!$B110,AllPublicationData!$B:$B,'Publication Table (%)'!I$7)),
IF('Publication Table (%)'!$C$5="Operations cancelled for clinical reasons",
IFERROR(SUMIFS(AllPublicationData!$H:$H,AllPublicationData!$A:$A,'Publication Table (%)'!$B110,AllPublicationData!$B:$B,'Publication Table (%)'!$C$4,AllPublicationData!$D:$D,'Publication Table (%)'!I$7)/
SUMIFS(AllPublicationData!$E:$E,AllPublicationData!$A:$A,'Publication Table (%)'!$B110,AllPublicationData!$B:$B,'Publication Table (%)'!$C$4,AllPublicationData!$D:$D,'Publication Table (%)'!I$7),
SUMIFS(AllPublicationData!$H:$H,AllPublicationData!$A:$A,'Publication Table (%)'!$B110,AllPublicationData!$B:$B,'Publication Table (%)'!I$7)/
SUMIFS(AllPublicationData!$E:$E,AllPublicationData!$A:$A,'Publication Table (%)'!$B110,AllPublicationData!$B:$B,'Publication Table (%)'!I$7)),
IF('Publication Table (%)'!$C$5="Operations cancelled for non-clinical/capacity reasons",
IFERROR(SUMIFS(AllPublicationData!$I:$I,AllPublicationData!$A:$A,'Publication Table (%)'!$B110,AllPublicationData!$B:$B,'Publication Table (%)'!$C$4,AllPublicationData!$D:$D,'Publication Table (%)'!I$7)/
SUMIFS(AllPublicationData!$E:$E,AllPublicationData!$A:$A,'Publication Table (%)'!$B110,AllPublicationData!$B:$B,'Publication Table (%)'!$C$4,AllPublicationData!$D:$D,'Publication Table (%)'!I$7),
SUMIFS(AllPublicationData!$I:$I,AllPublicationData!$A:$A,'Publication Table (%)'!$B110,AllPublicationData!$B:$B,'Publication Table (%)'!I$7)/
SUMIFS(AllPublicationData!$E:$E,AllPublicationData!$A:$A,'Publication Table (%)'!$B110,AllPublicationData!$B:$B,'Publication Table (%)'!I$7)),
IF('Publication Table (%)'!$C$5="Cancellations for other reasons",
IFERROR(SUMIFS(AllPublicationData!$J:$J,AllPublicationData!$A:$A,'Publication Table (%)'!$B110,AllPublicationData!$B:$B,'Publication Table (%)'!$C$4,AllPublicationData!$D:$D,'Publication Table (%)'!I$7)/
SUMIFS(AllPublicationData!$E:$E,AllPublicationData!$A:$A,'Publication Table (%)'!$B110,AllPublicationData!$B:$B,'Publication Table (%)'!$C$4,AllPublicationData!$D:$D,'Publication Table (%)'!I$7),
SUMIFS(AllPublicationData!$J:$J,AllPublicationData!$A:$A,'Publication Table (%)'!$B110,AllPublicationData!$B:$B,'Publication Table (%)'!I$7)/
SUMIFS(AllPublicationData!$E:$E,AllPublicationData!$A:$A,'Publication Table (%)'!$B110,AllPublicationData!$B:$B,'Publication Table (%)'!I$7)))))))</f>
        <v>7.5940860215053765E-2</v>
      </c>
      <c r="J110" s="96">
        <f>IF('Publication Table (%)'!$C$5="All Cancelled Operations",
IFERROR(SUMIFS(AllPublicationData!$F:$F,AllPublicationData!$A:$A,'Publication Table (%)'!$B110,AllPublicationData!$B:$B,'Publication Table (%)'!$C$4,AllPublicationData!$D:$D,'Publication Table (%)'!J$7)/
SUMIFS(AllPublicationData!$E:$E,AllPublicationData!$A:$A,'Publication Table (%)'!$B110,AllPublicationData!$B:$B,'Publication Table (%)'!$C$4,AllPublicationData!$D:$D,'Publication Table (%)'!J$7),
SUMIFS(AllPublicationData!$F:$F,AllPublicationData!$A:$A,'Publication Table (%)'!$B110,AllPublicationData!$B:$B,'Publication Table (%)'!J$7)/
SUMIFS(AllPublicationData!$E:$E,AllPublicationData!$A:$A,'Publication Table (%)'!$B110,AllPublicationData!$B:$B,'Publication Table (%)'!J$7)),
IF('Publication Table (%)'!$C$5="Operations cancelled by patient",
IFERROR(SUMIFS(AllPublicationData!$G:$G,AllPublicationData!$A:$A,'Publication Table (%)'!$B110,AllPublicationData!$B:$B,'Publication Table (%)'!$C$4,AllPublicationData!$D:$D,'Publication Table (%)'!J$7)/
SUMIFS(AllPublicationData!$E:$E,AllPublicationData!$A:$A,'Publication Table (%)'!$B110,AllPublicationData!$B:$B,'Publication Table (%)'!$C$4,AllPublicationData!$D:$D,'Publication Table (%)'!J$7),
SUMIFS(AllPublicationData!$G:$G,AllPublicationData!$A:$A,'Publication Table (%)'!$B110,AllPublicationData!$B:$B,'Publication Table (%)'!J$7)/
SUMIFS(AllPublicationData!$E:$E,AllPublicationData!$A:$A,'Publication Table (%)'!$B110,AllPublicationData!$B:$B,'Publication Table (%)'!J$7)),
IF('Publication Table (%)'!$C$5="Operations cancelled for clinical reasons",
IFERROR(SUMIFS(AllPublicationData!$H:$H,AllPublicationData!$A:$A,'Publication Table (%)'!$B110,AllPublicationData!$B:$B,'Publication Table (%)'!$C$4,AllPublicationData!$D:$D,'Publication Table (%)'!J$7)/
SUMIFS(AllPublicationData!$E:$E,AllPublicationData!$A:$A,'Publication Table (%)'!$B110,AllPublicationData!$B:$B,'Publication Table (%)'!$C$4,AllPublicationData!$D:$D,'Publication Table (%)'!J$7),
SUMIFS(AllPublicationData!$H:$H,AllPublicationData!$A:$A,'Publication Table (%)'!$B110,AllPublicationData!$B:$B,'Publication Table (%)'!J$7)/
SUMIFS(AllPublicationData!$E:$E,AllPublicationData!$A:$A,'Publication Table (%)'!$B110,AllPublicationData!$B:$B,'Publication Table (%)'!J$7)),
IF('Publication Table (%)'!$C$5="Operations cancelled for non-clinical/capacity reasons",
IFERROR(SUMIFS(AllPublicationData!$I:$I,AllPublicationData!$A:$A,'Publication Table (%)'!$B110,AllPublicationData!$B:$B,'Publication Table (%)'!$C$4,AllPublicationData!$D:$D,'Publication Table (%)'!J$7)/
SUMIFS(AllPublicationData!$E:$E,AllPublicationData!$A:$A,'Publication Table (%)'!$B110,AllPublicationData!$B:$B,'Publication Table (%)'!$C$4,AllPublicationData!$D:$D,'Publication Table (%)'!J$7),
SUMIFS(AllPublicationData!$I:$I,AllPublicationData!$A:$A,'Publication Table (%)'!$B110,AllPublicationData!$B:$B,'Publication Table (%)'!J$7)/
SUMIFS(AllPublicationData!$E:$E,AllPublicationData!$A:$A,'Publication Table (%)'!$B110,AllPublicationData!$B:$B,'Publication Table (%)'!J$7)),
IF('Publication Table (%)'!$C$5="Cancellations for other reasons",
IFERROR(SUMIFS(AllPublicationData!$J:$J,AllPublicationData!$A:$A,'Publication Table (%)'!$B110,AllPublicationData!$B:$B,'Publication Table (%)'!$C$4,AllPublicationData!$D:$D,'Publication Table (%)'!J$7)/
SUMIFS(AllPublicationData!$E:$E,AllPublicationData!$A:$A,'Publication Table (%)'!$B110,AllPublicationData!$B:$B,'Publication Table (%)'!$C$4,AllPublicationData!$D:$D,'Publication Table (%)'!J$7),
SUMIFS(AllPublicationData!$J:$J,AllPublicationData!$A:$A,'Publication Table (%)'!$B110,AllPublicationData!$B:$B,'Publication Table (%)'!J$7)/
SUMIFS(AllPublicationData!$E:$E,AllPublicationData!$A:$A,'Publication Table (%)'!$B110,AllPublicationData!$B:$B,'Publication Table (%)'!J$7)))))))</f>
        <v>8.6324786324786323E-2</v>
      </c>
      <c r="K110" s="96">
        <f>IF('Publication Table (%)'!$C$5="All Cancelled Operations",
IFERROR(SUMIFS(AllPublicationData!$F:$F,AllPublicationData!$A:$A,'Publication Table (%)'!$B110,AllPublicationData!$B:$B,'Publication Table (%)'!$C$4,AllPublicationData!$D:$D,'Publication Table (%)'!K$7)/
SUMIFS(AllPublicationData!$E:$E,AllPublicationData!$A:$A,'Publication Table (%)'!$B110,AllPublicationData!$B:$B,'Publication Table (%)'!$C$4,AllPublicationData!$D:$D,'Publication Table (%)'!K$7),
SUMIFS(AllPublicationData!$F:$F,AllPublicationData!$A:$A,'Publication Table (%)'!$B110,AllPublicationData!$B:$B,'Publication Table (%)'!K$7)/
SUMIFS(AllPublicationData!$E:$E,AllPublicationData!$A:$A,'Publication Table (%)'!$B110,AllPublicationData!$B:$B,'Publication Table (%)'!K$7)),
IF('Publication Table (%)'!$C$5="Operations cancelled by patient",
IFERROR(SUMIFS(AllPublicationData!$G:$G,AllPublicationData!$A:$A,'Publication Table (%)'!$B110,AllPublicationData!$B:$B,'Publication Table (%)'!$C$4,AllPublicationData!$D:$D,'Publication Table (%)'!K$7)/
SUMIFS(AllPublicationData!$E:$E,AllPublicationData!$A:$A,'Publication Table (%)'!$B110,AllPublicationData!$B:$B,'Publication Table (%)'!$C$4,AllPublicationData!$D:$D,'Publication Table (%)'!K$7),
SUMIFS(AllPublicationData!$G:$G,AllPublicationData!$A:$A,'Publication Table (%)'!$B110,AllPublicationData!$B:$B,'Publication Table (%)'!K$7)/
SUMIFS(AllPublicationData!$E:$E,AllPublicationData!$A:$A,'Publication Table (%)'!$B110,AllPublicationData!$B:$B,'Publication Table (%)'!K$7)),
IF('Publication Table (%)'!$C$5="Operations cancelled for clinical reasons",
IFERROR(SUMIFS(AllPublicationData!$H:$H,AllPublicationData!$A:$A,'Publication Table (%)'!$B110,AllPublicationData!$B:$B,'Publication Table (%)'!$C$4,AllPublicationData!$D:$D,'Publication Table (%)'!K$7)/
SUMIFS(AllPublicationData!$E:$E,AllPublicationData!$A:$A,'Publication Table (%)'!$B110,AllPublicationData!$B:$B,'Publication Table (%)'!$C$4,AllPublicationData!$D:$D,'Publication Table (%)'!K$7),
SUMIFS(AllPublicationData!$H:$H,AllPublicationData!$A:$A,'Publication Table (%)'!$B110,AllPublicationData!$B:$B,'Publication Table (%)'!K$7)/
SUMIFS(AllPublicationData!$E:$E,AllPublicationData!$A:$A,'Publication Table (%)'!$B110,AllPublicationData!$B:$B,'Publication Table (%)'!K$7)),
IF('Publication Table (%)'!$C$5="Operations cancelled for non-clinical/capacity reasons",
IFERROR(SUMIFS(AllPublicationData!$I:$I,AllPublicationData!$A:$A,'Publication Table (%)'!$B110,AllPublicationData!$B:$B,'Publication Table (%)'!$C$4,AllPublicationData!$D:$D,'Publication Table (%)'!K$7)/
SUMIFS(AllPublicationData!$E:$E,AllPublicationData!$A:$A,'Publication Table (%)'!$B110,AllPublicationData!$B:$B,'Publication Table (%)'!$C$4,AllPublicationData!$D:$D,'Publication Table (%)'!K$7),
SUMIFS(AllPublicationData!$I:$I,AllPublicationData!$A:$A,'Publication Table (%)'!$B110,AllPublicationData!$B:$B,'Publication Table (%)'!K$7)/
SUMIFS(AllPublicationData!$E:$E,AllPublicationData!$A:$A,'Publication Table (%)'!$B110,AllPublicationData!$B:$B,'Publication Table (%)'!K$7)),
IF('Publication Table (%)'!$C$5="Cancellations for other reasons",
IFERROR(SUMIFS(AllPublicationData!$J:$J,AllPublicationData!$A:$A,'Publication Table (%)'!$B110,AllPublicationData!$B:$B,'Publication Table (%)'!$C$4,AllPublicationData!$D:$D,'Publication Table (%)'!K$7)/
SUMIFS(AllPublicationData!$E:$E,AllPublicationData!$A:$A,'Publication Table (%)'!$B110,AllPublicationData!$B:$B,'Publication Table (%)'!$C$4,AllPublicationData!$D:$D,'Publication Table (%)'!K$7),
SUMIFS(AllPublicationData!$J:$J,AllPublicationData!$A:$A,'Publication Table (%)'!$B110,AllPublicationData!$B:$B,'Publication Table (%)'!K$7)/
SUMIFS(AllPublicationData!$E:$E,AllPublicationData!$A:$A,'Publication Table (%)'!$B110,AllPublicationData!$B:$B,'Publication Table (%)'!K$7)))))))</f>
        <v>8.041853512705531E-2</v>
      </c>
      <c r="L110" s="96">
        <f>IF('Publication Table (%)'!$C$5="All Cancelled Operations",
IFERROR(SUMIFS(AllPublicationData!$F:$F,AllPublicationData!$A:$A,'Publication Table (%)'!$B110,AllPublicationData!$B:$B,'Publication Table (%)'!$C$4,AllPublicationData!$D:$D,'Publication Table (%)'!L$7)/
SUMIFS(AllPublicationData!$E:$E,AllPublicationData!$A:$A,'Publication Table (%)'!$B110,AllPublicationData!$B:$B,'Publication Table (%)'!$C$4,AllPublicationData!$D:$D,'Publication Table (%)'!L$7),
SUMIFS(AllPublicationData!$F:$F,AllPublicationData!$A:$A,'Publication Table (%)'!$B110,AllPublicationData!$B:$B,'Publication Table (%)'!L$7)/
SUMIFS(AllPublicationData!$E:$E,AllPublicationData!$A:$A,'Publication Table (%)'!$B110,AllPublicationData!$B:$B,'Publication Table (%)'!L$7)),
IF('Publication Table (%)'!$C$5="Operations cancelled by patient",
IFERROR(SUMIFS(AllPublicationData!$G:$G,AllPublicationData!$A:$A,'Publication Table (%)'!$B110,AllPublicationData!$B:$B,'Publication Table (%)'!$C$4,AllPublicationData!$D:$D,'Publication Table (%)'!L$7)/
SUMIFS(AllPublicationData!$E:$E,AllPublicationData!$A:$A,'Publication Table (%)'!$B110,AllPublicationData!$B:$B,'Publication Table (%)'!$C$4,AllPublicationData!$D:$D,'Publication Table (%)'!L$7),
SUMIFS(AllPublicationData!$G:$G,AllPublicationData!$A:$A,'Publication Table (%)'!$B110,AllPublicationData!$B:$B,'Publication Table (%)'!L$7)/
SUMIFS(AllPublicationData!$E:$E,AllPublicationData!$A:$A,'Publication Table (%)'!$B110,AllPublicationData!$B:$B,'Publication Table (%)'!L$7)),
IF('Publication Table (%)'!$C$5="Operations cancelled for clinical reasons",
IFERROR(SUMIFS(AllPublicationData!$H:$H,AllPublicationData!$A:$A,'Publication Table (%)'!$B110,AllPublicationData!$B:$B,'Publication Table (%)'!$C$4,AllPublicationData!$D:$D,'Publication Table (%)'!L$7)/
SUMIFS(AllPublicationData!$E:$E,AllPublicationData!$A:$A,'Publication Table (%)'!$B110,AllPublicationData!$B:$B,'Publication Table (%)'!$C$4,AllPublicationData!$D:$D,'Publication Table (%)'!L$7),
SUMIFS(AllPublicationData!$H:$H,AllPublicationData!$A:$A,'Publication Table (%)'!$B110,AllPublicationData!$B:$B,'Publication Table (%)'!L$7)/
SUMIFS(AllPublicationData!$E:$E,AllPublicationData!$A:$A,'Publication Table (%)'!$B110,AllPublicationData!$B:$B,'Publication Table (%)'!L$7)),
IF('Publication Table (%)'!$C$5="Operations cancelled for non-clinical/capacity reasons",
IFERROR(SUMIFS(AllPublicationData!$I:$I,AllPublicationData!$A:$A,'Publication Table (%)'!$B110,AllPublicationData!$B:$B,'Publication Table (%)'!$C$4,AllPublicationData!$D:$D,'Publication Table (%)'!L$7)/
SUMIFS(AllPublicationData!$E:$E,AllPublicationData!$A:$A,'Publication Table (%)'!$B110,AllPublicationData!$B:$B,'Publication Table (%)'!$C$4,AllPublicationData!$D:$D,'Publication Table (%)'!L$7),
SUMIFS(AllPublicationData!$I:$I,AllPublicationData!$A:$A,'Publication Table (%)'!$B110,AllPublicationData!$B:$B,'Publication Table (%)'!L$7)/
SUMIFS(AllPublicationData!$E:$E,AllPublicationData!$A:$A,'Publication Table (%)'!$B110,AllPublicationData!$B:$B,'Publication Table (%)'!L$7)),
IF('Publication Table (%)'!$C$5="Cancellations for other reasons",
IFERROR(SUMIFS(AllPublicationData!$J:$J,AllPublicationData!$A:$A,'Publication Table (%)'!$B110,AllPublicationData!$B:$B,'Publication Table (%)'!$C$4,AllPublicationData!$D:$D,'Publication Table (%)'!L$7)/
SUMIFS(AllPublicationData!$E:$E,AllPublicationData!$A:$A,'Publication Table (%)'!$B110,AllPublicationData!$B:$B,'Publication Table (%)'!$C$4,AllPublicationData!$D:$D,'Publication Table (%)'!L$7),
SUMIFS(AllPublicationData!$J:$J,AllPublicationData!$A:$A,'Publication Table (%)'!$B110,AllPublicationData!$B:$B,'Publication Table (%)'!L$7)/
SUMIFS(AllPublicationData!$E:$E,AllPublicationData!$A:$A,'Publication Table (%)'!$B110,AllPublicationData!$B:$B,'Publication Table (%)'!L$7)))))))</f>
        <v>9.026342975206611E-2</v>
      </c>
      <c r="M110" s="96">
        <f>IF('Publication Table (%)'!$C$5="All Cancelled Operations",
IFERROR(SUMIFS(AllPublicationData!$F:$F,AllPublicationData!$A:$A,'Publication Table (%)'!$B110,AllPublicationData!$B:$B,'Publication Table (%)'!$C$4,AllPublicationData!$D:$D,'Publication Table (%)'!M$7)/
SUMIFS(AllPublicationData!$E:$E,AllPublicationData!$A:$A,'Publication Table (%)'!$B110,AllPublicationData!$B:$B,'Publication Table (%)'!$C$4,AllPublicationData!$D:$D,'Publication Table (%)'!M$7),
SUMIFS(AllPublicationData!$F:$F,AllPublicationData!$A:$A,'Publication Table (%)'!$B110,AllPublicationData!$B:$B,'Publication Table (%)'!M$7)/
SUMIFS(AllPublicationData!$E:$E,AllPublicationData!$A:$A,'Publication Table (%)'!$B110,AllPublicationData!$B:$B,'Publication Table (%)'!M$7)),
IF('Publication Table (%)'!$C$5="Operations cancelled by patient",
IFERROR(SUMIFS(AllPublicationData!$G:$G,AllPublicationData!$A:$A,'Publication Table (%)'!$B110,AllPublicationData!$B:$B,'Publication Table (%)'!$C$4,AllPublicationData!$D:$D,'Publication Table (%)'!M$7)/
SUMIFS(AllPublicationData!$E:$E,AllPublicationData!$A:$A,'Publication Table (%)'!$B110,AllPublicationData!$B:$B,'Publication Table (%)'!$C$4,AllPublicationData!$D:$D,'Publication Table (%)'!M$7),
SUMIFS(AllPublicationData!$G:$G,AllPublicationData!$A:$A,'Publication Table (%)'!$B110,AllPublicationData!$B:$B,'Publication Table (%)'!M$7)/
SUMIFS(AllPublicationData!$E:$E,AllPublicationData!$A:$A,'Publication Table (%)'!$B110,AllPublicationData!$B:$B,'Publication Table (%)'!M$7)),
IF('Publication Table (%)'!$C$5="Operations cancelled for clinical reasons",
IFERROR(SUMIFS(AllPublicationData!$H:$H,AllPublicationData!$A:$A,'Publication Table (%)'!$B110,AllPublicationData!$B:$B,'Publication Table (%)'!$C$4,AllPublicationData!$D:$D,'Publication Table (%)'!M$7)/
SUMIFS(AllPublicationData!$E:$E,AllPublicationData!$A:$A,'Publication Table (%)'!$B110,AllPublicationData!$B:$B,'Publication Table (%)'!$C$4,AllPublicationData!$D:$D,'Publication Table (%)'!M$7),
SUMIFS(AllPublicationData!$H:$H,AllPublicationData!$A:$A,'Publication Table (%)'!$B110,AllPublicationData!$B:$B,'Publication Table (%)'!M$7)/
SUMIFS(AllPublicationData!$E:$E,AllPublicationData!$A:$A,'Publication Table (%)'!$B110,AllPublicationData!$B:$B,'Publication Table (%)'!M$7)),
IF('Publication Table (%)'!$C$5="Operations cancelled for non-clinical/capacity reasons",
IFERROR(SUMIFS(AllPublicationData!$I:$I,AllPublicationData!$A:$A,'Publication Table (%)'!$B110,AllPublicationData!$B:$B,'Publication Table (%)'!$C$4,AllPublicationData!$D:$D,'Publication Table (%)'!M$7)/
SUMIFS(AllPublicationData!$E:$E,AllPublicationData!$A:$A,'Publication Table (%)'!$B110,AllPublicationData!$B:$B,'Publication Table (%)'!$C$4,AllPublicationData!$D:$D,'Publication Table (%)'!M$7),
SUMIFS(AllPublicationData!$I:$I,AllPublicationData!$A:$A,'Publication Table (%)'!$B110,AllPublicationData!$B:$B,'Publication Table (%)'!M$7)/
SUMIFS(AllPublicationData!$E:$E,AllPublicationData!$A:$A,'Publication Table (%)'!$B110,AllPublicationData!$B:$B,'Publication Table (%)'!M$7)),
IF('Publication Table (%)'!$C$5="Cancellations for other reasons",
IFERROR(SUMIFS(AllPublicationData!$J:$J,AllPublicationData!$A:$A,'Publication Table (%)'!$B110,AllPublicationData!$B:$B,'Publication Table (%)'!$C$4,AllPublicationData!$D:$D,'Publication Table (%)'!M$7)/
SUMIFS(AllPublicationData!$E:$E,AllPublicationData!$A:$A,'Publication Table (%)'!$B110,AllPublicationData!$B:$B,'Publication Table (%)'!$C$4,AllPublicationData!$D:$D,'Publication Table (%)'!M$7),
SUMIFS(AllPublicationData!$J:$J,AllPublicationData!$A:$A,'Publication Table (%)'!$B110,AllPublicationData!$B:$B,'Publication Table (%)'!M$7)/
SUMIFS(AllPublicationData!$E:$E,AllPublicationData!$A:$A,'Publication Table (%)'!$B110,AllPublicationData!$B:$B,'Publication Table (%)'!M$7)))))))</f>
        <v>0.11823361823361823</v>
      </c>
      <c r="N110" s="96">
        <f>IF('Publication Table (%)'!$C$5="All Cancelled Operations",
IFERROR(SUMIFS(AllPublicationData!$F:$F,AllPublicationData!$A:$A,'Publication Table (%)'!$B110,AllPublicationData!$B:$B,'Publication Table (%)'!$C$4,AllPublicationData!$D:$D,'Publication Table (%)'!N$7)/
SUMIFS(AllPublicationData!$E:$E,AllPublicationData!$A:$A,'Publication Table (%)'!$B110,AllPublicationData!$B:$B,'Publication Table (%)'!$C$4,AllPublicationData!$D:$D,'Publication Table (%)'!N$7),
SUMIFS(AllPublicationData!$F:$F,AllPublicationData!$A:$A,'Publication Table (%)'!$B110,AllPublicationData!$B:$B,'Publication Table (%)'!N$7)/
SUMIFS(AllPublicationData!$E:$E,AllPublicationData!$A:$A,'Publication Table (%)'!$B110,AllPublicationData!$B:$B,'Publication Table (%)'!N$7)),
IF('Publication Table (%)'!$C$5="Operations cancelled by patient",
IFERROR(SUMIFS(AllPublicationData!$G:$G,AllPublicationData!$A:$A,'Publication Table (%)'!$B110,AllPublicationData!$B:$B,'Publication Table (%)'!$C$4,AllPublicationData!$D:$D,'Publication Table (%)'!N$7)/
SUMIFS(AllPublicationData!$E:$E,AllPublicationData!$A:$A,'Publication Table (%)'!$B110,AllPublicationData!$B:$B,'Publication Table (%)'!$C$4,AllPublicationData!$D:$D,'Publication Table (%)'!N$7),
SUMIFS(AllPublicationData!$G:$G,AllPublicationData!$A:$A,'Publication Table (%)'!$B110,AllPublicationData!$B:$B,'Publication Table (%)'!N$7)/
SUMIFS(AllPublicationData!$E:$E,AllPublicationData!$A:$A,'Publication Table (%)'!$B110,AllPublicationData!$B:$B,'Publication Table (%)'!N$7)),
IF('Publication Table (%)'!$C$5="Operations cancelled for clinical reasons",
IFERROR(SUMIFS(AllPublicationData!$H:$H,AllPublicationData!$A:$A,'Publication Table (%)'!$B110,AllPublicationData!$B:$B,'Publication Table (%)'!$C$4,AllPublicationData!$D:$D,'Publication Table (%)'!N$7)/
SUMIFS(AllPublicationData!$E:$E,AllPublicationData!$A:$A,'Publication Table (%)'!$B110,AllPublicationData!$B:$B,'Publication Table (%)'!$C$4,AllPublicationData!$D:$D,'Publication Table (%)'!N$7),
SUMIFS(AllPublicationData!$H:$H,AllPublicationData!$A:$A,'Publication Table (%)'!$B110,AllPublicationData!$B:$B,'Publication Table (%)'!N$7)/
SUMIFS(AllPublicationData!$E:$E,AllPublicationData!$A:$A,'Publication Table (%)'!$B110,AllPublicationData!$B:$B,'Publication Table (%)'!N$7)),
IF('Publication Table (%)'!$C$5="Operations cancelled for non-clinical/capacity reasons",
IFERROR(SUMIFS(AllPublicationData!$I:$I,AllPublicationData!$A:$A,'Publication Table (%)'!$B110,AllPublicationData!$B:$B,'Publication Table (%)'!$C$4,AllPublicationData!$D:$D,'Publication Table (%)'!N$7)/
SUMIFS(AllPublicationData!$E:$E,AllPublicationData!$A:$A,'Publication Table (%)'!$B110,AllPublicationData!$B:$B,'Publication Table (%)'!$C$4,AllPublicationData!$D:$D,'Publication Table (%)'!N$7),
SUMIFS(AllPublicationData!$I:$I,AllPublicationData!$A:$A,'Publication Table (%)'!$B110,AllPublicationData!$B:$B,'Publication Table (%)'!N$7)/
SUMIFS(AllPublicationData!$E:$E,AllPublicationData!$A:$A,'Publication Table (%)'!$B110,AllPublicationData!$B:$B,'Publication Table (%)'!N$7)),
IF('Publication Table (%)'!$C$5="Cancellations for other reasons",
IFERROR(SUMIFS(AllPublicationData!$J:$J,AllPublicationData!$A:$A,'Publication Table (%)'!$B110,AllPublicationData!$B:$B,'Publication Table (%)'!$C$4,AllPublicationData!$D:$D,'Publication Table (%)'!N$7)/
SUMIFS(AllPublicationData!$E:$E,AllPublicationData!$A:$A,'Publication Table (%)'!$B110,AllPublicationData!$B:$B,'Publication Table (%)'!$C$4,AllPublicationData!$D:$D,'Publication Table (%)'!N$7),
SUMIFS(AllPublicationData!$J:$J,AllPublicationData!$A:$A,'Publication Table (%)'!$B110,AllPublicationData!$B:$B,'Publication Table (%)'!N$7)/
SUMIFS(AllPublicationData!$E:$E,AllPublicationData!$A:$A,'Publication Table (%)'!$B110,AllPublicationData!$B:$B,'Publication Table (%)'!N$7)))))))</f>
        <v>9.4286855773072317E-2</v>
      </c>
      <c r="O110" s="96">
        <f>IF('Publication Table (%)'!$C$5="All Cancelled Operations",
IFERROR(SUMIFS(AllPublicationData!$F:$F,AllPublicationData!$A:$A,'Publication Table (%)'!$B110,AllPublicationData!$B:$B,'Publication Table (%)'!$C$4,AllPublicationData!$D:$D,'Publication Table (%)'!O$7)/
SUMIFS(AllPublicationData!$E:$E,AllPublicationData!$A:$A,'Publication Table (%)'!$B110,AllPublicationData!$B:$B,'Publication Table (%)'!$C$4,AllPublicationData!$D:$D,'Publication Table (%)'!O$7),
SUMIFS(AllPublicationData!$F:$F,AllPublicationData!$A:$A,'Publication Table (%)'!$B110,AllPublicationData!$B:$B,'Publication Table (%)'!O$7)/
SUMIFS(AllPublicationData!$E:$E,AllPublicationData!$A:$A,'Publication Table (%)'!$B110,AllPublicationData!$B:$B,'Publication Table (%)'!O$7)),
IF('Publication Table (%)'!$C$5="Operations cancelled by patient",
IFERROR(SUMIFS(AllPublicationData!$G:$G,AllPublicationData!$A:$A,'Publication Table (%)'!$B110,AllPublicationData!$B:$B,'Publication Table (%)'!$C$4,AllPublicationData!$D:$D,'Publication Table (%)'!O$7)/
SUMIFS(AllPublicationData!$E:$E,AllPublicationData!$A:$A,'Publication Table (%)'!$B110,AllPublicationData!$B:$B,'Publication Table (%)'!$C$4,AllPublicationData!$D:$D,'Publication Table (%)'!O$7),
SUMIFS(AllPublicationData!$G:$G,AllPublicationData!$A:$A,'Publication Table (%)'!$B110,AllPublicationData!$B:$B,'Publication Table (%)'!O$7)/
SUMIFS(AllPublicationData!$E:$E,AllPublicationData!$A:$A,'Publication Table (%)'!$B110,AllPublicationData!$B:$B,'Publication Table (%)'!O$7)),
IF('Publication Table (%)'!$C$5="Operations cancelled for clinical reasons",
IFERROR(SUMIFS(AllPublicationData!$H:$H,AllPublicationData!$A:$A,'Publication Table (%)'!$B110,AllPublicationData!$B:$B,'Publication Table (%)'!$C$4,AllPublicationData!$D:$D,'Publication Table (%)'!O$7)/
SUMIFS(AllPublicationData!$E:$E,AllPublicationData!$A:$A,'Publication Table (%)'!$B110,AllPublicationData!$B:$B,'Publication Table (%)'!$C$4,AllPublicationData!$D:$D,'Publication Table (%)'!O$7),
SUMIFS(AllPublicationData!$H:$H,AllPublicationData!$A:$A,'Publication Table (%)'!$B110,AllPublicationData!$B:$B,'Publication Table (%)'!O$7)/
SUMIFS(AllPublicationData!$E:$E,AllPublicationData!$A:$A,'Publication Table (%)'!$B110,AllPublicationData!$B:$B,'Publication Table (%)'!O$7)),
IF('Publication Table (%)'!$C$5="Operations cancelled for non-clinical/capacity reasons",
IFERROR(SUMIFS(AllPublicationData!$I:$I,AllPublicationData!$A:$A,'Publication Table (%)'!$B110,AllPublicationData!$B:$B,'Publication Table (%)'!$C$4,AllPublicationData!$D:$D,'Publication Table (%)'!O$7)/
SUMIFS(AllPublicationData!$E:$E,AllPublicationData!$A:$A,'Publication Table (%)'!$B110,AllPublicationData!$B:$B,'Publication Table (%)'!$C$4,AllPublicationData!$D:$D,'Publication Table (%)'!O$7),
SUMIFS(AllPublicationData!$I:$I,AllPublicationData!$A:$A,'Publication Table (%)'!$B110,AllPublicationData!$B:$B,'Publication Table (%)'!O$7)/
SUMIFS(AllPublicationData!$E:$E,AllPublicationData!$A:$A,'Publication Table (%)'!$B110,AllPublicationData!$B:$B,'Publication Table (%)'!O$7)),
IF('Publication Table (%)'!$C$5="Cancellations for other reasons",
IFERROR(SUMIFS(AllPublicationData!$J:$J,AllPublicationData!$A:$A,'Publication Table (%)'!$B110,AllPublicationData!$B:$B,'Publication Table (%)'!$C$4,AllPublicationData!$D:$D,'Publication Table (%)'!O$7)/
SUMIFS(AllPublicationData!$E:$E,AllPublicationData!$A:$A,'Publication Table (%)'!$B110,AllPublicationData!$B:$B,'Publication Table (%)'!$C$4,AllPublicationData!$D:$D,'Publication Table (%)'!O$7),
SUMIFS(AllPublicationData!$J:$J,AllPublicationData!$A:$A,'Publication Table (%)'!$B110,AllPublicationData!$B:$B,'Publication Table (%)'!O$7)/
SUMIFS(AllPublicationData!$E:$E,AllPublicationData!$A:$A,'Publication Table (%)'!$B110,AllPublicationData!$B:$B,'Publication Table (%)'!O$7)))))))</f>
        <v>0.13138045956849675</v>
      </c>
      <c r="P110" s="96">
        <f>IF('Publication Table (%)'!$C$5="All Cancelled Operations",
IFERROR(SUMIFS(AllPublicationData!$F:$F,AllPublicationData!$A:$A,'Publication Table (%)'!$B110,AllPublicationData!$B:$B,'Publication Table (%)'!$C$4,AllPublicationData!$D:$D,'Publication Table (%)'!P$7)/
SUMIFS(AllPublicationData!$E:$E,AllPublicationData!$A:$A,'Publication Table (%)'!$B110,AllPublicationData!$B:$B,'Publication Table (%)'!$C$4,AllPublicationData!$D:$D,'Publication Table (%)'!P$7),
SUMIFS(AllPublicationData!$F:$F,AllPublicationData!$A:$A,'Publication Table (%)'!$B110,AllPublicationData!$B:$B,'Publication Table (%)'!P$7)/
SUMIFS(AllPublicationData!$E:$E,AllPublicationData!$A:$A,'Publication Table (%)'!$B110,AllPublicationData!$B:$B,'Publication Table (%)'!P$7)),
IF('Publication Table (%)'!$C$5="Operations cancelled by patient",
IFERROR(SUMIFS(AllPublicationData!$G:$G,AllPublicationData!$A:$A,'Publication Table (%)'!$B110,AllPublicationData!$B:$B,'Publication Table (%)'!$C$4,AllPublicationData!$D:$D,'Publication Table (%)'!P$7)/
SUMIFS(AllPublicationData!$E:$E,AllPublicationData!$A:$A,'Publication Table (%)'!$B110,AllPublicationData!$B:$B,'Publication Table (%)'!$C$4,AllPublicationData!$D:$D,'Publication Table (%)'!P$7),
SUMIFS(AllPublicationData!$G:$G,AllPublicationData!$A:$A,'Publication Table (%)'!$B110,AllPublicationData!$B:$B,'Publication Table (%)'!P$7)/
SUMIFS(AllPublicationData!$E:$E,AllPublicationData!$A:$A,'Publication Table (%)'!$B110,AllPublicationData!$B:$B,'Publication Table (%)'!P$7)),
IF('Publication Table (%)'!$C$5="Operations cancelled for clinical reasons",
IFERROR(SUMIFS(AllPublicationData!$H:$H,AllPublicationData!$A:$A,'Publication Table (%)'!$B110,AllPublicationData!$B:$B,'Publication Table (%)'!$C$4,AllPublicationData!$D:$D,'Publication Table (%)'!P$7)/
SUMIFS(AllPublicationData!$E:$E,AllPublicationData!$A:$A,'Publication Table (%)'!$B110,AllPublicationData!$B:$B,'Publication Table (%)'!$C$4,AllPublicationData!$D:$D,'Publication Table (%)'!P$7),
SUMIFS(AllPublicationData!$H:$H,AllPublicationData!$A:$A,'Publication Table (%)'!$B110,AllPublicationData!$B:$B,'Publication Table (%)'!P$7)/
SUMIFS(AllPublicationData!$E:$E,AllPublicationData!$A:$A,'Publication Table (%)'!$B110,AllPublicationData!$B:$B,'Publication Table (%)'!P$7)),
IF('Publication Table (%)'!$C$5="Operations cancelled for non-clinical/capacity reasons",
IFERROR(SUMIFS(AllPublicationData!$I:$I,AllPublicationData!$A:$A,'Publication Table (%)'!$B110,AllPublicationData!$B:$B,'Publication Table (%)'!$C$4,AllPublicationData!$D:$D,'Publication Table (%)'!P$7)/
SUMIFS(AllPublicationData!$E:$E,AllPublicationData!$A:$A,'Publication Table (%)'!$B110,AllPublicationData!$B:$B,'Publication Table (%)'!$C$4,AllPublicationData!$D:$D,'Publication Table (%)'!P$7),
SUMIFS(AllPublicationData!$I:$I,AllPublicationData!$A:$A,'Publication Table (%)'!$B110,AllPublicationData!$B:$B,'Publication Table (%)'!P$7)/
SUMIFS(AllPublicationData!$E:$E,AllPublicationData!$A:$A,'Publication Table (%)'!$B110,AllPublicationData!$B:$B,'Publication Table (%)'!P$7)),
IF('Publication Table (%)'!$C$5="Cancellations for other reasons",
IFERROR(SUMIFS(AllPublicationData!$J:$J,AllPublicationData!$A:$A,'Publication Table (%)'!$B110,AllPublicationData!$B:$B,'Publication Table (%)'!$C$4,AllPublicationData!$D:$D,'Publication Table (%)'!P$7)/
SUMIFS(AllPublicationData!$E:$E,AllPublicationData!$A:$A,'Publication Table (%)'!$B110,AllPublicationData!$B:$B,'Publication Table (%)'!$C$4,AllPublicationData!$D:$D,'Publication Table (%)'!P$7),
SUMIFS(AllPublicationData!$J:$J,AllPublicationData!$A:$A,'Publication Table (%)'!$B110,AllPublicationData!$B:$B,'Publication Table (%)'!P$7)/
SUMIFS(AllPublicationData!$E:$E,AllPublicationData!$A:$A,'Publication Table (%)'!$B110,AllPublicationData!$B:$B,'Publication Table (%)'!P$7)))))))</f>
        <v>8.7378640776699032E-2</v>
      </c>
      <c r="Q110" s="96">
        <f>IF('Publication Table (%)'!$C$5="All Cancelled Operations",
IFERROR(SUMIFS(AllPublicationData!$F:$F,AllPublicationData!$A:$A,'Publication Table (%)'!$B110,AllPublicationData!$B:$B,'Publication Table (%)'!$C$4,AllPublicationData!$D:$D,'Publication Table (%)'!Q$7)/
SUMIFS(AllPublicationData!$E:$E,AllPublicationData!$A:$A,'Publication Table (%)'!$B110,AllPublicationData!$B:$B,'Publication Table (%)'!$C$4,AllPublicationData!$D:$D,'Publication Table (%)'!Q$7),
SUMIFS(AllPublicationData!$F:$F,AllPublicationData!$A:$A,'Publication Table (%)'!$B110,AllPublicationData!$B:$B,'Publication Table (%)'!Q$7)/
SUMIFS(AllPublicationData!$E:$E,AllPublicationData!$A:$A,'Publication Table (%)'!$B110,AllPublicationData!$B:$B,'Publication Table (%)'!Q$7)),
IF('Publication Table (%)'!$C$5="Operations cancelled by patient",
IFERROR(SUMIFS(AllPublicationData!$G:$G,AllPublicationData!$A:$A,'Publication Table (%)'!$B110,AllPublicationData!$B:$B,'Publication Table (%)'!$C$4,AllPublicationData!$D:$D,'Publication Table (%)'!Q$7)/
SUMIFS(AllPublicationData!$E:$E,AllPublicationData!$A:$A,'Publication Table (%)'!$B110,AllPublicationData!$B:$B,'Publication Table (%)'!$C$4,AllPublicationData!$D:$D,'Publication Table (%)'!Q$7),
SUMIFS(AllPublicationData!$G:$G,AllPublicationData!$A:$A,'Publication Table (%)'!$B110,AllPublicationData!$B:$B,'Publication Table (%)'!Q$7)/
SUMIFS(AllPublicationData!$E:$E,AllPublicationData!$A:$A,'Publication Table (%)'!$B110,AllPublicationData!$B:$B,'Publication Table (%)'!Q$7)),
IF('Publication Table (%)'!$C$5="Operations cancelled for clinical reasons",
IFERROR(SUMIFS(AllPublicationData!$H:$H,AllPublicationData!$A:$A,'Publication Table (%)'!$B110,AllPublicationData!$B:$B,'Publication Table (%)'!$C$4,AllPublicationData!$D:$D,'Publication Table (%)'!Q$7)/
SUMIFS(AllPublicationData!$E:$E,AllPublicationData!$A:$A,'Publication Table (%)'!$B110,AllPublicationData!$B:$B,'Publication Table (%)'!$C$4,AllPublicationData!$D:$D,'Publication Table (%)'!Q$7),
SUMIFS(AllPublicationData!$H:$H,AllPublicationData!$A:$A,'Publication Table (%)'!$B110,AllPublicationData!$B:$B,'Publication Table (%)'!Q$7)/
SUMIFS(AllPublicationData!$E:$E,AllPublicationData!$A:$A,'Publication Table (%)'!$B110,AllPublicationData!$B:$B,'Publication Table (%)'!Q$7)),
IF('Publication Table (%)'!$C$5="Operations cancelled for non-clinical/capacity reasons",
IFERROR(SUMIFS(AllPublicationData!$I:$I,AllPublicationData!$A:$A,'Publication Table (%)'!$B110,AllPublicationData!$B:$B,'Publication Table (%)'!$C$4,AllPublicationData!$D:$D,'Publication Table (%)'!Q$7)/
SUMIFS(AllPublicationData!$E:$E,AllPublicationData!$A:$A,'Publication Table (%)'!$B110,AllPublicationData!$B:$B,'Publication Table (%)'!$C$4,AllPublicationData!$D:$D,'Publication Table (%)'!Q$7),
SUMIFS(AllPublicationData!$I:$I,AllPublicationData!$A:$A,'Publication Table (%)'!$B110,AllPublicationData!$B:$B,'Publication Table (%)'!Q$7)/
SUMIFS(AllPublicationData!$E:$E,AllPublicationData!$A:$A,'Publication Table (%)'!$B110,AllPublicationData!$B:$B,'Publication Table (%)'!Q$7)),
IF('Publication Table (%)'!$C$5="Cancellations for other reasons",
IFERROR(SUMIFS(AllPublicationData!$J:$J,AllPublicationData!$A:$A,'Publication Table (%)'!$B110,AllPublicationData!$B:$B,'Publication Table (%)'!$C$4,AllPublicationData!$D:$D,'Publication Table (%)'!Q$7)/
SUMIFS(AllPublicationData!$E:$E,AllPublicationData!$A:$A,'Publication Table (%)'!$B110,AllPublicationData!$B:$B,'Publication Table (%)'!$C$4,AllPublicationData!$D:$D,'Publication Table (%)'!Q$7),
SUMIFS(AllPublicationData!$J:$J,AllPublicationData!$A:$A,'Publication Table (%)'!$B110,AllPublicationData!$B:$B,'Publication Table (%)'!Q$7)/
SUMIFS(AllPublicationData!$E:$E,AllPublicationData!$A:$A,'Publication Table (%)'!$B110,AllPublicationData!$B:$B,'Publication Table (%)'!Q$7)))))))</f>
        <v>2.5000000000000001E-2</v>
      </c>
      <c r="R110" s="96">
        <f>IF('Publication Table (%)'!$C$5="All Cancelled Operations",
IFERROR(SUMIFS(AllPublicationData!$F:$F,AllPublicationData!$A:$A,'Publication Table (%)'!$B110,AllPublicationData!$B:$B,'Publication Table (%)'!$C$4,AllPublicationData!$D:$D,'Publication Table (%)'!R$7)/
SUMIFS(AllPublicationData!$E:$E,AllPublicationData!$A:$A,'Publication Table (%)'!$B110,AllPublicationData!$B:$B,'Publication Table (%)'!$C$4,AllPublicationData!$D:$D,'Publication Table (%)'!R$7),
SUMIFS(AllPublicationData!$F:$F,AllPublicationData!$A:$A,'Publication Table (%)'!$B110,AllPublicationData!$B:$B,'Publication Table (%)'!R$7)/
SUMIFS(AllPublicationData!$E:$E,AllPublicationData!$A:$A,'Publication Table (%)'!$B110,AllPublicationData!$B:$B,'Publication Table (%)'!R$7)),
IF('Publication Table (%)'!$C$5="Operations cancelled by patient",
IFERROR(SUMIFS(AllPublicationData!$G:$G,AllPublicationData!$A:$A,'Publication Table (%)'!$B110,AllPublicationData!$B:$B,'Publication Table (%)'!$C$4,AllPublicationData!$D:$D,'Publication Table (%)'!R$7)/
SUMIFS(AllPublicationData!$E:$E,AllPublicationData!$A:$A,'Publication Table (%)'!$B110,AllPublicationData!$B:$B,'Publication Table (%)'!$C$4,AllPublicationData!$D:$D,'Publication Table (%)'!R$7),
SUMIFS(AllPublicationData!$G:$G,AllPublicationData!$A:$A,'Publication Table (%)'!$B110,AllPublicationData!$B:$B,'Publication Table (%)'!R$7)/
SUMIFS(AllPublicationData!$E:$E,AllPublicationData!$A:$A,'Publication Table (%)'!$B110,AllPublicationData!$B:$B,'Publication Table (%)'!R$7)),
IF('Publication Table (%)'!$C$5="Operations cancelled for clinical reasons",
IFERROR(SUMIFS(AllPublicationData!$H:$H,AllPublicationData!$A:$A,'Publication Table (%)'!$B110,AllPublicationData!$B:$B,'Publication Table (%)'!$C$4,AllPublicationData!$D:$D,'Publication Table (%)'!R$7)/
SUMIFS(AllPublicationData!$E:$E,AllPublicationData!$A:$A,'Publication Table (%)'!$B110,AllPublicationData!$B:$B,'Publication Table (%)'!$C$4,AllPublicationData!$D:$D,'Publication Table (%)'!R$7),
SUMIFS(AllPublicationData!$H:$H,AllPublicationData!$A:$A,'Publication Table (%)'!$B110,AllPublicationData!$B:$B,'Publication Table (%)'!R$7)/
SUMIFS(AllPublicationData!$E:$E,AllPublicationData!$A:$A,'Publication Table (%)'!$B110,AllPublicationData!$B:$B,'Publication Table (%)'!R$7)),
IF('Publication Table (%)'!$C$5="Operations cancelled for non-clinical/capacity reasons",
IFERROR(SUMIFS(AllPublicationData!$I:$I,AllPublicationData!$A:$A,'Publication Table (%)'!$B110,AllPublicationData!$B:$B,'Publication Table (%)'!$C$4,AllPublicationData!$D:$D,'Publication Table (%)'!R$7)/
SUMIFS(AllPublicationData!$E:$E,AllPublicationData!$A:$A,'Publication Table (%)'!$B110,AllPublicationData!$B:$B,'Publication Table (%)'!$C$4,AllPublicationData!$D:$D,'Publication Table (%)'!R$7),
SUMIFS(AllPublicationData!$I:$I,AllPublicationData!$A:$A,'Publication Table (%)'!$B110,AllPublicationData!$B:$B,'Publication Table (%)'!R$7)/
SUMIFS(AllPublicationData!$E:$E,AllPublicationData!$A:$A,'Publication Table (%)'!$B110,AllPublicationData!$B:$B,'Publication Table (%)'!R$7)),
IF('Publication Table (%)'!$C$5="Cancellations for other reasons",
IFERROR(SUMIFS(AllPublicationData!$J:$J,AllPublicationData!$A:$A,'Publication Table (%)'!$B110,AllPublicationData!$B:$B,'Publication Table (%)'!$C$4,AllPublicationData!$D:$D,'Publication Table (%)'!R$7)/
SUMIFS(AllPublicationData!$E:$E,AllPublicationData!$A:$A,'Publication Table (%)'!$B110,AllPublicationData!$B:$B,'Publication Table (%)'!$C$4,AllPublicationData!$D:$D,'Publication Table (%)'!R$7),
SUMIFS(AllPublicationData!$J:$J,AllPublicationData!$A:$A,'Publication Table (%)'!$B110,AllPublicationData!$B:$B,'Publication Table (%)'!R$7)/
SUMIFS(AllPublicationData!$E:$E,AllPublicationData!$A:$A,'Publication Table (%)'!$B110,AllPublicationData!$B:$B,'Publication Table (%)'!R$7)))))))</f>
        <v>0.10346283783783784</v>
      </c>
      <c r="S110" s="96">
        <f>IF('Publication Table (%)'!$C$5="All Cancelled Operations",
IFERROR(SUMIFS(AllPublicationData!$F:$F,AllPublicationData!$A:$A,'Publication Table (%)'!$B110,AllPublicationData!$B:$B,'Publication Table (%)'!$C$4,AllPublicationData!$D:$D,'Publication Table (%)'!S$7)/
SUMIFS(AllPublicationData!$E:$E,AllPublicationData!$A:$A,'Publication Table (%)'!$B110,AllPublicationData!$B:$B,'Publication Table (%)'!$C$4,AllPublicationData!$D:$D,'Publication Table (%)'!S$7),
SUMIFS(AllPublicationData!$F:$F,AllPublicationData!$A:$A,'Publication Table (%)'!$B110,AllPublicationData!$B:$B,'Publication Table (%)'!S$7)/
SUMIFS(AllPublicationData!$E:$E,AllPublicationData!$A:$A,'Publication Table (%)'!$B110,AllPublicationData!$B:$B,'Publication Table (%)'!S$7)),
IF('Publication Table (%)'!$C$5="Operations cancelled by patient",
IFERROR(SUMIFS(AllPublicationData!$G:$G,AllPublicationData!$A:$A,'Publication Table (%)'!$B110,AllPublicationData!$B:$B,'Publication Table (%)'!$C$4,AllPublicationData!$D:$D,'Publication Table (%)'!S$7)/
SUMIFS(AllPublicationData!$E:$E,AllPublicationData!$A:$A,'Publication Table (%)'!$B110,AllPublicationData!$B:$B,'Publication Table (%)'!$C$4,AllPublicationData!$D:$D,'Publication Table (%)'!S$7),
SUMIFS(AllPublicationData!$G:$G,AllPublicationData!$A:$A,'Publication Table (%)'!$B110,AllPublicationData!$B:$B,'Publication Table (%)'!S$7)/
SUMIFS(AllPublicationData!$E:$E,AllPublicationData!$A:$A,'Publication Table (%)'!$B110,AllPublicationData!$B:$B,'Publication Table (%)'!S$7)),
IF('Publication Table (%)'!$C$5="Operations cancelled for clinical reasons",
IFERROR(SUMIFS(AllPublicationData!$H:$H,AllPublicationData!$A:$A,'Publication Table (%)'!$B110,AllPublicationData!$B:$B,'Publication Table (%)'!$C$4,AllPublicationData!$D:$D,'Publication Table (%)'!S$7)/
SUMIFS(AllPublicationData!$E:$E,AllPublicationData!$A:$A,'Publication Table (%)'!$B110,AllPublicationData!$B:$B,'Publication Table (%)'!$C$4,AllPublicationData!$D:$D,'Publication Table (%)'!S$7),
SUMIFS(AllPublicationData!$H:$H,AllPublicationData!$A:$A,'Publication Table (%)'!$B110,AllPublicationData!$B:$B,'Publication Table (%)'!S$7)/
SUMIFS(AllPublicationData!$E:$E,AllPublicationData!$A:$A,'Publication Table (%)'!$B110,AllPublicationData!$B:$B,'Publication Table (%)'!S$7)),
IF('Publication Table (%)'!$C$5="Operations cancelled for non-clinical/capacity reasons",
IFERROR(SUMIFS(AllPublicationData!$I:$I,AllPublicationData!$A:$A,'Publication Table (%)'!$B110,AllPublicationData!$B:$B,'Publication Table (%)'!$C$4,AllPublicationData!$D:$D,'Publication Table (%)'!S$7)/
SUMIFS(AllPublicationData!$E:$E,AllPublicationData!$A:$A,'Publication Table (%)'!$B110,AllPublicationData!$B:$B,'Publication Table (%)'!$C$4,AllPublicationData!$D:$D,'Publication Table (%)'!S$7),
SUMIFS(AllPublicationData!$I:$I,AllPublicationData!$A:$A,'Publication Table (%)'!$B110,AllPublicationData!$B:$B,'Publication Table (%)'!S$7)/
SUMIFS(AllPublicationData!$E:$E,AllPublicationData!$A:$A,'Publication Table (%)'!$B110,AllPublicationData!$B:$B,'Publication Table (%)'!S$7)),
IF('Publication Table (%)'!$C$5="Cancellations for other reasons",
IFERROR(SUMIFS(AllPublicationData!$J:$J,AllPublicationData!$A:$A,'Publication Table (%)'!$B110,AllPublicationData!$B:$B,'Publication Table (%)'!$C$4,AllPublicationData!$D:$D,'Publication Table (%)'!S$7)/
SUMIFS(AllPublicationData!$E:$E,AllPublicationData!$A:$A,'Publication Table (%)'!$B110,AllPublicationData!$B:$B,'Publication Table (%)'!$C$4,AllPublicationData!$D:$D,'Publication Table (%)'!S$7),
SUMIFS(AllPublicationData!$J:$J,AllPublicationData!$A:$A,'Publication Table (%)'!$B110,AllPublicationData!$B:$B,'Publication Table (%)'!S$7)/
SUMIFS(AllPublicationData!$E:$E,AllPublicationData!$A:$A,'Publication Table (%)'!$B110,AllPublicationData!$B:$B,'Publication Table (%)'!S$7)))))))</f>
        <v>6.7796610169491525E-2</v>
      </c>
    </row>
    <row r="111" spans="2:19" x14ac:dyDescent="0.35">
      <c r="B111" s="87">
        <v>42278</v>
      </c>
      <c r="C111" s="112">
        <f>IF('Publication Table (%)'!$C$5="All Cancelled Operations",
SUMIFS(AllPublicationData!$F:$F,AllPublicationData!$A:$A,'Publication Table (%)'!$B111,AllPublicationData!$B:$B,'Publication Table (%)'!$C$4),
IF('Publication Table (%)'!$C$5="Operations cancelled by patient",
SUMIFS(AllPublicationData!$G:$G,AllPublicationData!$A:$A,'Publication Table (%)'!$B111,AllPublicationData!$B:$B,'Publication Table (%)'!$C$4),
IF('Publication Table (%)'!$C$5="Operations cancelled for clinical reasons",
SUMIFS(AllPublicationData!$H:$H,AllPublicationData!$A:$A,'Publication Table (%)'!$B111,AllPublicationData!$B:$B,'Publication Table (%)'!$C$4),
IF('Publication Table (%)'!$C$5="Operations cancelled for non-clinical/capacity reasons",
SUMIFS(AllPublicationData!$I:$I,AllPublicationData!$A:$A,'Publication Table (%)'!$B111,AllPublicationData!$B:$B,'Publication Table (%)'!$C$4),
IF('Publication Table (%)'!$C$5="Cancellations for other reasons",
SUMIFS(AllPublicationData!$J:$J,AllPublicationData!$A:$A,'Publication Table (%)'!$B111,AllPublicationData!$B:$B,'Publication Table (%)'!$C$4))))))+
IF(AND($C$4="NHS Scotland",$C$5="All Cancelled Operations"),
SUMIFS(AllPublicationData!$F:$F,AllPublicationData!$A:$A,'Publication Table (%)'!$B111),
IF(AND($C$4="NHS Scotland",$C$5="Operations cancelled by patient"),
SUMIFS(AllPublicationData!$G:$G,AllPublicationData!$A:$A,'Publication Table (%)'!$B111),
IF(AND($C$4="NHS Scotland",$C$5="Operations cancelled for clinical reasons"),
SUMIFS(AllPublicationData!$H:$H,AllPublicationData!$A:$A,'Publication Table (%)'!$B111),
IF(AND($C$4="NHS Scotland",$C$5="Operations cancelled for non-clinical/capacity reasons"),
SUMIFS(AllPublicationData!$I:$I,AllPublicationData!$A:$A,'Publication Table (%)'!$B111),
IF(AND($C$4="NHS Scotland",$C$5="Cancellations for other reasons"),
SUMIFS(AllPublicationData!$J:$J,AllPublicationData!$A:$A,'Publication Table (%)'!$B111))))))</f>
        <v>3050</v>
      </c>
      <c r="D111" s="110">
        <f>IF(AND('Publication Table (%)'!$C$5="All Cancelled Operations",$C$4&lt;&gt;"NHS Scotland"),
IFERROR(SUMIFS(AllPublicationData!$F:$F,AllPublicationData!$A:$A,'Publication Table (%)'!$B111,AllPublicationData!$B:$B,'Publication Table (%)'!$C$4,AllPublicationData!$D:$D,'Publication Table (%)'!D$7)/
SUMIFS(AllPublicationData!$E:$E,AllPublicationData!$A:$A,'Publication Table (%)'!$B111,AllPublicationData!$B:$B,'Publication Table (%)'!$C$4,AllPublicationData!$D:$D,'Publication Table (%)'!D$7),
SUMIFS(AllPublicationData!$F:$F,AllPublicationData!$A:$A,'Publication Table (%)'!$B111,AllPublicationData!$B:$B,'Publication Table (%)'!D$7)/
SUMIFS(AllPublicationData!$E:$E,AllPublicationData!$A:$A,'Publication Table (%)'!$B111,AllPublicationData!$B:$B,'Publication Table (%)'!D$7)),
IF(AND('Publication Table (%)'!$C$5="Operations cancelled by patient",$C$4&lt;&gt;"NHS Scotland"),
IFERROR(SUMIFS(AllPublicationData!$G:$G,AllPublicationData!$A:$A,'Publication Table (%)'!$B111,AllPublicationData!$B:$B,'Publication Table (%)'!$C$4,AllPublicationData!$D:$D,'Publication Table (%)'!D$7)/
SUMIFS(AllPublicationData!$E:$E,AllPublicationData!$A:$A,'Publication Table (%)'!$B111,AllPublicationData!$B:$B,'Publication Table (%)'!$C$4,AllPublicationData!$D:$D,'Publication Table (%)'!D$7),
SUMIFS(AllPublicationData!$G:$G,AllPublicationData!$A:$A,'Publication Table (%)'!$B111,AllPublicationData!$B:$B,'Publication Table (%)'!D$7)/
SUMIFS(AllPublicationData!$E:$E,AllPublicationData!$A:$A,'Publication Table (%)'!$B111,AllPublicationData!$B:$B,'Publication Table (%)'!D$7)),
IF(AND('Publication Table (%)'!$C$5="Operations cancelled for clinical reasons",$C$4&lt;&gt;"NHS Scotland"),
IFERROR(SUMIFS(AllPublicationData!$H:$H,AllPublicationData!$A:$A,'Publication Table (%)'!$B111,AllPublicationData!$B:$B,'Publication Table (%)'!$C$4,AllPublicationData!$D:$D,'Publication Table (%)'!D$7)/
SUMIFS(AllPublicationData!$E:$E,AllPublicationData!$A:$A,'Publication Table (%)'!$B111,AllPublicationData!$B:$B,'Publication Table (%)'!$C$4,AllPublicationData!$D:$D,'Publication Table (%)'!D$7),
SUMIFS(AllPublicationData!$H:$H,AllPublicationData!$A:$A,'Publication Table (%)'!$B111,AllPublicationData!$B:$B,'Publication Table (%)'!D$7)/
SUMIFS(AllPublicationData!$E:$E,AllPublicationData!$A:$A,'Publication Table (%)'!$B111,AllPublicationData!$B:$B,'Publication Table (%)'!D$7)),
IF(AND('Publication Table (%)'!$C$5="Operations cancelled for non-clinical/capacity reasons",$C$4&lt;&gt;"NHS Scotland"),
IFERROR(SUMIFS(AllPublicationData!$I:$I,AllPublicationData!$A:$A,'Publication Table (%)'!$B111,AllPublicationData!$B:$B,'Publication Table (%)'!$C$4,AllPublicationData!$D:$D,'Publication Table (%)'!D$7)/
SUMIFS(AllPublicationData!$E:$E,AllPublicationData!$A:$A,'Publication Table (%)'!$B111,AllPublicationData!$B:$B,'Publication Table (%)'!$C$4,AllPublicationData!$D:$D,'Publication Table (%)'!D$7),
SUMIFS(AllPublicationData!$I:$I,AllPublicationData!$A:$A,'Publication Table (%)'!$B111,AllPublicationData!$B:$B,'Publication Table (%)'!D$7)/
SUMIFS(AllPublicationData!$E:$E,AllPublicationData!$A:$A,'Publication Table (%)'!$B111,AllPublicationData!$B:$B,'Publication Table (%)'!D$7)),
IF(AND('Publication Table (%)'!$C$5="Cancellations for other reasons",$C$4&lt;&gt;"NHS Scotland"),
IFERROR(SUMIFS(AllPublicationData!$J:$J,AllPublicationData!$A:$A,'Publication Table (%)'!$B111,AllPublicationData!$B:$B,'Publication Table (%)'!$C$4,AllPublicationData!$D:$D,'Publication Table (%)'!D$7)/
SUMIFS(AllPublicationData!$E:$E,AllPublicationData!$A:$A,'Publication Table (%)'!$B111,AllPublicationData!$B:$B,'Publication Table (%)'!$C$4,AllPublicationData!$D:$D,'Publication Table (%)'!D$7),
SUMIFS(AllPublicationData!$J:$J,AllPublicationData!$A:$A,'Publication Table (%)'!$B111,AllPublicationData!$B:$B,'Publication Table (%)'!D$7)/
SUMIFS(AllPublicationData!$E:$E,AllPublicationData!$A:$A,'Publication Table (%)'!$B111,AllPublicationData!$B:$B,'Publication Table (%)'!D$7)),
IF(AND($C$4="NHS Scotland",$C$5="All Cancelled Operations"),
SUMIFS(AllPublicationData!$F:$F,AllPublicationData!$A:$A,'Publication Table'!$B111)/
SUMIFS(AllPublicationData!$E:$E,AllPublicationData!$A:$A,'Publication Table'!$B111),
IF(AND($C$4="NHS Scotland",$C$5="Operations cancelled by patient"),
SUMIFS(AllPublicationData!$G:$G,AllPublicationData!$A:$A,'Publication Table'!$B111)/
SUMIFS(AllPublicationData!$E:$E,AllPublicationData!$A:$A,'Publication Table'!$B111),
IF(AND($C$4="NHS Scotland",$C$5="Operations cancelled for clinical reasons"),
SUMIFS(AllPublicationData!$H:$H,AllPublicationData!$A:$A,'Publication Table'!$B111)/
SUMIFS(AllPublicationData!$E:$E,AllPublicationData!$A:$A,'Publication Table'!$B111),
IF(AND($C$4="NHS Scotland",$C$5="Operations cancelled for non-clinical/capacity reasons"),
SUMIFS(AllPublicationData!$I:$I,AllPublicationData!$A:$A,'Publication Table'!$B111)/
SUMIFS(AllPublicationData!$E:$E,AllPublicationData!$A:$A,'Publication Table'!$B111),
IF(AND($C$4="NHS Scotland",$C$5="Cancellations for other reasons"),
SUMIFS(AllPublicationData!$J:$J,AllPublicationData!$A:$A,'Publication Table'!$B111)/
SUMIFS(AllPublicationData!$E:$E,AllPublicationData!$A:$A,'Publication Table'!$B111)))))))))))</f>
        <v>9.6865373011083944E-2</v>
      </c>
      <c r="E111" s="96">
        <f>IF('Publication Table (%)'!$C$5="All Cancelled Operations",
IFERROR(SUMIFS(AllPublicationData!$F:$F,AllPublicationData!$A:$A,'Publication Table (%)'!$B111,AllPublicationData!$B:$B,'Publication Table (%)'!$C$4,AllPublicationData!$D:$D,'Publication Table (%)'!E$7)/
SUMIFS(AllPublicationData!$E:$E,AllPublicationData!$A:$A,'Publication Table (%)'!$B111,AllPublicationData!$B:$B,'Publication Table (%)'!$C$4,AllPublicationData!$D:$D,'Publication Table (%)'!E$7),
SUMIFS(AllPublicationData!$F:$F,AllPublicationData!$A:$A,'Publication Table (%)'!$B111,AllPublicationData!$B:$B,'Publication Table (%)'!E$7)/
SUMIFS(AllPublicationData!$E:$E,AllPublicationData!$A:$A,'Publication Table (%)'!$B111,AllPublicationData!$B:$B,'Publication Table (%)'!E$7)),
IF('Publication Table (%)'!$C$5="Operations cancelled by patient",
IFERROR(SUMIFS(AllPublicationData!$G:$G,AllPublicationData!$A:$A,'Publication Table (%)'!$B111,AllPublicationData!$B:$B,'Publication Table (%)'!$C$4,AllPublicationData!$D:$D,'Publication Table (%)'!E$7)/
SUMIFS(AllPublicationData!$E:$E,AllPublicationData!$A:$A,'Publication Table (%)'!$B111,AllPublicationData!$B:$B,'Publication Table (%)'!$C$4,AllPublicationData!$D:$D,'Publication Table (%)'!E$7),
SUMIFS(AllPublicationData!$G:$G,AllPublicationData!$A:$A,'Publication Table (%)'!$B111,AllPublicationData!$B:$B,'Publication Table (%)'!E$7)/
SUMIFS(AllPublicationData!$E:$E,AllPublicationData!$A:$A,'Publication Table (%)'!$B111,AllPublicationData!$B:$B,'Publication Table (%)'!E$7)),
IF('Publication Table (%)'!$C$5="Operations cancelled for clinical reasons",
IFERROR(SUMIFS(AllPublicationData!$H:$H,AllPublicationData!$A:$A,'Publication Table (%)'!$B111,AllPublicationData!$B:$B,'Publication Table (%)'!$C$4,AllPublicationData!$D:$D,'Publication Table (%)'!E$7)/
SUMIFS(AllPublicationData!$E:$E,AllPublicationData!$A:$A,'Publication Table (%)'!$B111,AllPublicationData!$B:$B,'Publication Table (%)'!$C$4,AllPublicationData!$D:$D,'Publication Table (%)'!E$7),
SUMIFS(AllPublicationData!$H:$H,AllPublicationData!$A:$A,'Publication Table (%)'!$B111,AllPublicationData!$B:$B,'Publication Table (%)'!E$7)/
SUMIFS(AllPublicationData!$E:$E,AllPublicationData!$A:$A,'Publication Table (%)'!$B111,AllPublicationData!$B:$B,'Publication Table (%)'!E$7)),
IF('Publication Table (%)'!$C$5="Operations cancelled for non-clinical/capacity reasons",
IFERROR(SUMIFS(AllPublicationData!$I:$I,AllPublicationData!$A:$A,'Publication Table (%)'!$B111,AllPublicationData!$B:$B,'Publication Table (%)'!$C$4,AllPublicationData!$D:$D,'Publication Table (%)'!E$7)/
SUMIFS(AllPublicationData!$E:$E,AllPublicationData!$A:$A,'Publication Table (%)'!$B111,AllPublicationData!$B:$B,'Publication Table (%)'!$C$4,AllPublicationData!$D:$D,'Publication Table (%)'!E$7),
SUMIFS(AllPublicationData!$I:$I,AllPublicationData!$A:$A,'Publication Table (%)'!$B111,AllPublicationData!$B:$B,'Publication Table (%)'!E$7)/
SUMIFS(AllPublicationData!$E:$E,AllPublicationData!$A:$A,'Publication Table (%)'!$B111,AllPublicationData!$B:$B,'Publication Table (%)'!E$7)),
IF('Publication Table (%)'!$C$5="Cancellations for other reasons",
IFERROR(SUMIFS(AllPublicationData!$J:$J,AllPublicationData!$A:$A,'Publication Table (%)'!$B111,AllPublicationData!$B:$B,'Publication Table (%)'!$C$4,AllPublicationData!$D:$D,'Publication Table (%)'!E$7)/
SUMIFS(AllPublicationData!$E:$E,AllPublicationData!$A:$A,'Publication Table (%)'!$B111,AllPublicationData!$B:$B,'Publication Table (%)'!$C$4,AllPublicationData!$D:$D,'Publication Table (%)'!E$7),
SUMIFS(AllPublicationData!$J:$J,AllPublicationData!$A:$A,'Publication Table (%)'!$B111,AllPublicationData!$B:$B,'Publication Table (%)'!E$7)/
SUMIFS(AllPublicationData!$E:$E,AllPublicationData!$A:$A,'Publication Table (%)'!$B111,AllPublicationData!$B:$B,'Publication Table (%)'!E$7)))))))</f>
        <v>5.9447983014861996E-2</v>
      </c>
      <c r="F111" s="96">
        <f>IF('Publication Table (%)'!$C$5="All Cancelled Operations",
IFERROR(SUMIFS(AllPublicationData!$F:$F,AllPublicationData!$A:$A,'Publication Table (%)'!$B111,AllPublicationData!$B:$B,'Publication Table (%)'!$C$4,AllPublicationData!$D:$D,'Publication Table (%)'!F$7)/
SUMIFS(AllPublicationData!$E:$E,AllPublicationData!$A:$A,'Publication Table (%)'!$B111,AllPublicationData!$B:$B,'Publication Table (%)'!$C$4,AllPublicationData!$D:$D,'Publication Table (%)'!F$7),
SUMIFS(AllPublicationData!$F:$F,AllPublicationData!$A:$A,'Publication Table (%)'!$B111,AllPublicationData!$B:$B,'Publication Table (%)'!F$7)/
SUMIFS(AllPublicationData!$E:$E,AllPublicationData!$A:$A,'Publication Table (%)'!$B111,AllPublicationData!$B:$B,'Publication Table (%)'!F$7)),
IF('Publication Table (%)'!$C$5="Operations cancelled by patient",
IFERROR(SUMIFS(AllPublicationData!$G:$G,AllPublicationData!$A:$A,'Publication Table (%)'!$B111,AllPublicationData!$B:$B,'Publication Table (%)'!$C$4,AllPublicationData!$D:$D,'Publication Table (%)'!F$7)/
SUMIFS(AllPublicationData!$E:$E,AllPublicationData!$A:$A,'Publication Table (%)'!$B111,AllPublicationData!$B:$B,'Publication Table (%)'!$C$4,AllPublicationData!$D:$D,'Publication Table (%)'!F$7),
SUMIFS(AllPublicationData!$G:$G,AllPublicationData!$A:$A,'Publication Table (%)'!$B111,AllPublicationData!$B:$B,'Publication Table (%)'!F$7)/
SUMIFS(AllPublicationData!$E:$E,AllPublicationData!$A:$A,'Publication Table (%)'!$B111,AllPublicationData!$B:$B,'Publication Table (%)'!F$7)),
IF('Publication Table (%)'!$C$5="Operations cancelled for clinical reasons",
IFERROR(SUMIFS(AllPublicationData!$H:$H,AllPublicationData!$A:$A,'Publication Table (%)'!$B111,AllPublicationData!$B:$B,'Publication Table (%)'!$C$4,AllPublicationData!$D:$D,'Publication Table (%)'!F$7)/
SUMIFS(AllPublicationData!$E:$E,AllPublicationData!$A:$A,'Publication Table (%)'!$B111,AllPublicationData!$B:$B,'Publication Table (%)'!$C$4,AllPublicationData!$D:$D,'Publication Table (%)'!F$7),
SUMIFS(AllPublicationData!$H:$H,AllPublicationData!$A:$A,'Publication Table (%)'!$B111,AllPublicationData!$B:$B,'Publication Table (%)'!F$7)/
SUMIFS(AllPublicationData!$E:$E,AllPublicationData!$A:$A,'Publication Table (%)'!$B111,AllPublicationData!$B:$B,'Publication Table (%)'!F$7)),
IF('Publication Table (%)'!$C$5="Operations cancelled for non-clinical/capacity reasons",
IFERROR(SUMIFS(AllPublicationData!$I:$I,AllPublicationData!$A:$A,'Publication Table (%)'!$B111,AllPublicationData!$B:$B,'Publication Table (%)'!$C$4,AllPublicationData!$D:$D,'Publication Table (%)'!F$7)/
SUMIFS(AllPublicationData!$E:$E,AllPublicationData!$A:$A,'Publication Table (%)'!$B111,AllPublicationData!$B:$B,'Publication Table (%)'!$C$4,AllPublicationData!$D:$D,'Publication Table (%)'!F$7),
SUMIFS(AllPublicationData!$I:$I,AllPublicationData!$A:$A,'Publication Table (%)'!$B111,AllPublicationData!$B:$B,'Publication Table (%)'!F$7)/
SUMIFS(AllPublicationData!$E:$E,AllPublicationData!$A:$A,'Publication Table (%)'!$B111,AllPublicationData!$B:$B,'Publication Table (%)'!F$7)),
IF('Publication Table (%)'!$C$5="Cancellations for other reasons",
IFERROR(SUMIFS(AllPublicationData!$J:$J,AllPublicationData!$A:$A,'Publication Table (%)'!$B111,AllPublicationData!$B:$B,'Publication Table (%)'!$C$4,AllPublicationData!$D:$D,'Publication Table (%)'!F$7)/
SUMIFS(AllPublicationData!$E:$E,AllPublicationData!$A:$A,'Publication Table (%)'!$B111,AllPublicationData!$B:$B,'Publication Table (%)'!$C$4,AllPublicationData!$D:$D,'Publication Table (%)'!F$7),
SUMIFS(AllPublicationData!$J:$J,AllPublicationData!$A:$A,'Publication Table (%)'!$B111,AllPublicationData!$B:$B,'Publication Table (%)'!F$7)/
SUMIFS(AllPublicationData!$E:$E,AllPublicationData!$A:$A,'Publication Table (%)'!$B111,AllPublicationData!$B:$B,'Publication Table (%)'!F$7)))))))</f>
        <v>0.10482691370063384</v>
      </c>
      <c r="G111" s="96">
        <f>IF('Publication Table (%)'!$C$5="All Cancelled Operations",
IFERROR(SUMIFS(AllPublicationData!$F:$F,AllPublicationData!$A:$A,'Publication Table (%)'!$B111,AllPublicationData!$B:$B,'Publication Table (%)'!$C$4,AllPublicationData!$D:$D,'Publication Table (%)'!G$7)/
SUMIFS(AllPublicationData!$E:$E,AllPublicationData!$A:$A,'Publication Table (%)'!$B111,AllPublicationData!$B:$B,'Publication Table (%)'!$C$4,AllPublicationData!$D:$D,'Publication Table (%)'!G$7),
SUMIFS(AllPublicationData!$F:$F,AllPublicationData!$A:$A,'Publication Table (%)'!$B111,AllPublicationData!$B:$B,'Publication Table (%)'!G$7)/
SUMIFS(AllPublicationData!$E:$E,AllPublicationData!$A:$A,'Publication Table (%)'!$B111,AllPublicationData!$B:$B,'Publication Table (%)'!G$7)),
IF('Publication Table (%)'!$C$5="Operations cancelled by patient",
IFERROR(SUMIFS(AllPublicationData!$G:$G,AllPublicationData!$A:$A,'Publication Table (%)'!$B111,AllPublicationData!$B:$B,'Publication Table (%)'!$C$4,AllPublicationData!$D:$D,'Publication Table (%)'!G$7)/
SUMIFS(AllPublicationData!$E:$E,AllPublicationData!$A:$A,'Publication Table (%)'!$B111,AllPublicationData!$B:$B,'Publication Table (%)'!$C$4,AllPublicationData!$D:$D,'Publication Table (%)'!G$7),
SUMIFS(AllPublicationData!$G:$G,AllPublicationData!$A:$A,'Publication Table (%)'!$B111,AllPublicationData!$B:$B,'Publication Table (%)'!G$7)/
SUMIFS(AllPublicationData!$E:$E,AllPublicationData!$A:$A,'Publication Table (%)'!$B111,AllPublicationData!$B:$B,'Publication Table (%)'!G$7)),
IF('Publication Table (%)'!$C$5="Operations cancelled for clinical reasons",
IFERROR(SUMIFS(AllPublicationData!$H:$H,AllPublicationData!$A:$A,'Publication Table (%)'!$B111,AllPublicationData!$B:$B,'Publication Table (%)'!$C$4,AllPublicationData!$D:$D,'Publication Table (%)'!G$7)/
SUMIFS(AllPublicationData!$E:$E,AllPublicationData!$A:$A,'Publication Table (%)'!$B111,AllPublicationData!$B:$B,'Publication Table (%)'!$C$4,AllPublicationData!$D:$D,'Publication Table (%)'!G$7),
SUMIFS(AllPublicationData!$H:$H,AllPublicationData!$A:$A,'Publication Table (%)'!$B111,AllPublicationData!$B:$B,'Publication Table (%)'!G$7)/
SUMIFS(AllPublicationData!$E:$E,AllPublicationData!$A:$A,'Publication Table (%)'!$B111,AllPublicationData!$B:$B,'Publication Table (%)'!G$7)),
IF('Publication Table (%)'!$C$5="Operations cancelled for non-clinical/capacity reasons",
IFERROR(SUMIFS(AllPublicationData!$I:$I,AllPublicationData!$A:$A,'Publication Table (%)'!$B111,AllPublicationData!$B:$B,'Publication Table (%)'!$C$4,AllPublicationData!$D:$D,'Publication Table (%)'!G$7)/
SUMIFS(AllPublicationData!$E:$E,AllPublicationData!$A:$A,'Publication Table (%)'!$B111,AllPublicationData!$B:$B,'Publication Table (%)'!$C$4,AllPublicationData!$D:$D,'Publication Table (%)'!G$7),
SUMIFS(AllPublicationData!$I:$I,AllPublicationData!$A:$A,'Publication Table (%)'!$B111,AllPublicationData!$B:$B,'Publication Table (%)'!G$7)/
SUMIFS(AllPublicationData!$E:$E,AllPublicationData!$A:$A,'Publication Table (%)'!$B111,AllPublicationData!$B:$B,'Publication Table (%)'!G$7)),
IF('Publication Table (%)'!$C$5="Cancellations for other reasons",
IFERROR(SUMIFS(AllPublicationData!$J:$J,AllPublicationData!$A:$A,'Publication Table (%)'!$B111,AllPublicationData!$B:$B,'Publication Table (%)'!$C$4,AllPublicationData!$D:$D,'Publication Table (%)'!G$7)/
SUMIFS(AllPublicationData!$E:$E,AllPublicationData!$A:$A,'Publication Table (%)'!$B111,AllPublicationData!$B:$B,'Publication Table (%)'!$C$4,AllPublicationData!$D:$D,'Publication Table (%)'!G$7),
SUMIFS(AllPublicationData!$J:$J,AllPublicationData!$A:$A,'Publication Table (%)'!$B111,AllPublicationData!$B:$B,'Publication Table (%)'!G$7)/
SUMIFS(AllPublicationData!$E:$E,AllPublicationData!$A:$A,'Publication Table (%)'!$B111,AllPublicationData!$B:$B,'Publication Table (%)'!G$7)))))))</f>
        <v>9.0196078431372548E-2</v>
      </c>
      <c r="H111" s="96">
        <f>IF('Publication Table (%)'!$C$5="All Cancelled Operations",
IFERROR(SUMIFS(AllPublicationData!$F:$F,AllPublicationData!$A:$A,'Publication Table (%)'!$B111,AllPublicationData!$B:$B,'Publication Table (%)'!$C$4,AllPublicationData!$D:$D,'Publication Table (%)'!H$7)/
SUMIFS(AllPublicationData!$E:$E,AllPublicationData!$A:$A,'Publication Table (%)'!$B111,AllPublicationData!$B:$B,'Publication Table (%)'!$C$4,AllPublicationData!$D:$D,'Publication Table (%)'!H$7),
SUMIFS(AllPublicationData!$F:$F,AllPublicationData!$A:$A,'Publication Table (%)'!$B111,AllPublicationData!$B:$B,'Publication Table (%)'!H$7)/
SUMIFS(AllPublicationData!$E:$E,AllPublicationData!$A:$A,'Publication Table (%)'!$B111,AllPublicationData!$B:$B,'Publication Table (%)'!H$7)),
IF('Publication Table (%)'!$C$5="Operations cancelled by patient",
IFERROR(SUMIFS(AllPublicationData!$G:$G,AllPublicationData!$A:$A,'Publication Table (%)'!$B111,AllPublicationData!$B:$B,'Publication Table (%)'!$C$4,AllPublicationData!$D:$D,'Publication Table (%)'!H$7)/
SUMIFS(AllPublicationData!$E:$E,AllPublicationData!$A:$A,'Publication Table (%)'!$B111,AllPublicationData!$B:$B,'Publication Table (%)'!$C$4,AllPublicationData!$D:$D,'Publication Table (%)'!H$7),
SUMIFS(AllPublicationData!$G:$G,AllPublicationData!$A:$A,'Publication Table (%)'!$B111,AllPublicationData!$B:$B,'Publication Table (%)'!H$7)/
SUMIFS(AllPublicationData!$E:$E,AllPublicationData!$A:$A,'Publication Table (%)'!$B111,AllPublicationData!$B:$B,'Publication Table (%)'!H$7)),
IF('Publication Table (%)'!$C$5="Operations cancelled for clinical reasons",
IFERROR(SUMIFS(AllPublicationData!$H:$H,AllPublicationData!$A:$A,'Publication Table (%)'!$B111,AllPublicationData!$B:$B,'Publication Table (%)'!$C$4,AllPublicationData!$D:$D,'Publication Table (%)'!H$7)/
SUMIFS(AllPublicationData!$E:$E,AllPublicationData!$A:$A,'Publication Table (%)'!$B111,AllPublicationData!$B:$B,'Publication Table (%)'!$C$4,AllPublicationData!$D:$D,'Publication Table (%)'!H$7),
SUMIFS(AllPublicationData!$H:$H,AllPublicationData!$A:$A,'Publication Table (%)'!$B111,AllPublicationData!$B:$B,'Publication Table (%)'!H$7)/
SUMIFS(AllPublicationData!$E:$E,AllPublicationData!$A:$A,'Publication Table (%)'!$B111,AllPublicationData!$B:$B,'Publication Table (%)'!H$7)),
IF('Publication Table (%)'!$C$5="Operations cancelled for non-clinical/capacity reasons",
IFERROR(SUMIFS(AllPublicationData!$I:$I,AllPublicationData!$A:$A,'Publication Table (%)'!$B111,AllPublicationData!$B:$B,'Publication Table (%)'!$C$4,AllPublicationData!$D:$D,'Publication Table (%)'!H$7)/
SUMIFS(AllPublicationData!$E:$E,AllPublicationData!$A:$A,'Publication Table (%)'!$B111,AllPublicationData!$B:$B,'Publication Table (%)'!$C$4,AllPublicationData!$D:$D,'Publication Table (%)'!H$7),
SUMIFS(AllPublicationData!$I:$I,AllPublicationData!$A:$A,'Publication Table (%)'!$B111,AllPublicationData!$B:$B,'Publication Table (%)'!H$7)/
SUMIFS(AllPublicationData!$E:$E,AllPublicationData!$A:$A,'Publication Table (%)'!$B111,AllPublicationData!$B:$B,'Publication Table (%)'!H$7)),
IF('Publication Table (%)'!$C$5="Cancellations for other reasons",
IFERROR(SUMIFS(AllPublicationData!$J:$J,AllPublicationData!$A:$A,'Publication Table (%)'!$B111,AllPublicationData!$B:$B,'Publication Table (%)'!$C$4,AllPublicationData!$D:$D,'Publication Table (%)'!H$7)/
SUMIFS(AllPublicationData!$E:$E,AllPublicationData!$A:$A,'Publication Table (%)'!$B111,AllPublicationData!$B:$B,'Publication Table (%)'!$C$4,AllPublicationData!$D:$D,'Publication Table (%)'!H$7),
SUMIFS(AllPublicationData!$J:$J,AllPublicationData!$A:$A,'Publication Table (%)'!$B111,AllPublicationData!$B:$B,'Publication Table (%)'!H$7)/
SUMIFS(AllPublicationData!$E:$E,AllPublicationData!$A:$A,'Publication Table (%)'!$B111,AllPublicationData!$B:$B,'Publication Table (%)'!H$7)))))))</f>
        <v>9.1781643671265747E-2</v>
      </c>
      <c r="I111" s="96">
        <f>IF('Publication Table (%)'!$C$5="All Cancelled Operations",
IFERROR(SUMIFS(AllPublicationData!$F:$F,AllPublicationData!$A:$A,'Publication Table (%)'!$B111,AllPublicationData!$B:$B,'Publication Table (%)'!$C$4,AllPublicationData!$D:$D,'Publication Table (%)'!I$7)/
SUMIFS(AllPublicationData!$E:$E,AllPublicationData!$A:$A,'Publication Table (%)'!$B111,AllPublicationData!$B:$B,'Publication Table (%)'!$C$4,AllPublicationData!$D:$D,'Publication Table (%)'!I$7),
SUMIFS(AllPublicationData!$F:$F,AllPublicationData!$A:$A,'Publication Table (%)'!$B111,AllPublicationData!$B:$B,'Publication Table (%)'!I$7)/
SUMIFS(AllPublicationData!$E:$E,AllPublicationData!$A:$A,'Publication Table (%)'!$B111,AllPublicationData!$B:$B,'Publication Table (%)'!I$7)),
IF('Publication Table (%)'!$C$5="Operations cancelled by patient",
IFERROR(SUMIFS(AllPublicationData!$G:$G,AllPublicationData!$A:$A,'Publication Table (%)'!$B111,AllPublicationData!$B:$B,'Publication Table (%)'!$C$4,AllPublicationData!$D:$D,'Publication Table (%)'!I$7)/
SUMIFS(AllPublicationData!$E:$E,AllPublicationData!$A:$A,'Publication Table (%)'!$B111,AllPublicationData!$B:$B,'Publication Table (%)'!$C$4,AllPublicationData!$D:$D,'Publication Table (%)'!I$7),
SUMIFS(AllPublicationData!$G:$G,AllPublicationData!$A:$A,'Publication Table (%)'!$B111,AllPublicationData!$B:$B,'Publication Table (%)'!I$7)/
SUMIFS(AllPublicationData!$E:$E,AllPublicationData!$A:$A,'Publication Table (%)'!$B111,AllPublicationData!$B:$B,'Publication Table (%)'!I$7)),
IF('Publication Table (%)'!$C$5="Operations cancelled for clinical reasons",
IFERROR(SUMIFS(AllPublicationData!$H:$H,AllPublicationData!$A:$A,'Publication Table (%)'!$B111,AllPublicationData!$B:$B,'Publication Table (%)'!$C$4,AllPublicationData!$D:$D,'Publication Table (%)'!I$7)/
SUMIFS(AllPublicationData!$E:$E,AllPublicationData!$A:$A,'Publication Table (%)'!$B111,AllPublicationData!$B:$B,'Publication Table (%)'!$C$4,AllPublicationData!$D:$D,'Publication Table (%)'!I$7),
SUMIFS(AllPublicationData!$H:$H,AllPublicationData!$A:$A,'Publication Table (%)'!$B111,AllPublicationData!$B:$B,'Publication Table (%)'!I$7)/
SUMIFS(AllPublicationData!$E:$E,AllPublicationData!$A:$A,'Publication Table (%)'!$B111,AllPublicationData!$B:$B,'Publication Table (%)'!I$7)),
IF('Publication Table (%)'!$C$5="Operations cancelled for non-clinical/capacity reasons",
IFERROR(SUMIFS(AllPublicationData!$I:$I,AllPublicationData!$A:$A,'Publication Table (%)'!$B111,AllPublicationData!$B:$B,'Publication Table (%)'!$C$4,AllPublicationData!$D:$D,'Publication Table (%)'!I$7)/
SUMIFS(AllPublicationData!$E:$E,AllPublicationData!$A:$A,'Publication Table (%)'!$B111,AllPublicationData!$B:$B,'Publication Table (%)'!$C$4,AllPublicationData!$D:$D,'Publication Table (%)'!I$7),
SUMIFS(AllPublicationData!$I:$I,AllPublicationData!$A:$A,'Publication Table (%)'!$B111,AllPublicationData!$B:$B,'Publication Table (%)'!I$7)/
SUMIFS(AllPublicationData!$E:$E,AllPublicationData!$A:$A,'Publication Table (%)'!$B111,AllPublicationData!$B:$B,'Publication Table (%)'!I$7)),
IF('Publication Table (%)'!$C$5="Cancellations for other reasons",
IFERROR(SUMIFS(AllPublicationData!$J:$J,AllPublicationData!$A:$A,'Publication Table (%)'!$B111,AllPublicationData!$B:$B,'Publication Table (%)'!$C$4,AllPublicationData!$D:$D,'Publication Table (%)'!I$7)/
SUMIFS(AllPublicationData!$E:$E,AllPublicationData!$A:$A,'Publication Table (%)'!$B111,AllPublicationData!$B:$B,'Publication Table (%)'!$C$4,AllPublicationData!$D:$D,'Publication Table (%)'!I$7),
SUMIFS(AllPublicationData!$J:$J,AllPublicationData!$A:$A,'Publication Table (%)'!$B111,AllPublicationData!$B:$B,'Publication Table (%)'!I$7)/
SUMIFS(AllPublicationData!$E:$E,AllPublicationData!$A:$A,'Publication Table (%)'!$B111,AllPublicationData!$B:$B,'Publication Table (%)'!I$7)))))))</f>
        <v>7.8651685393258425E-2</v>
      </c>
      <c r="J111" s="96">
        <f>IF('Publication Table (%)'!$C$5="All Cancelled Operations",
IFERROR(SUMIFS(AllPublicationData!$F:$F,AllPublicationData!$A:$A,'Publication Table (%)'!$B111,AllPublicationData!$B:$B,'Publication Table (%)'!$C$4,AllPublicationData!$D:$D,'Publication Table (%)'!J$7)/
SUMIFS(AllPublicationData!$E:$E,AllPublicationData!$A:$A,'Publication Table (%)'!$B111,AllPublicationData!$B:$B,'Publication Table (%)'!$C$4,AllPublicationData!$D:$D,'Publication Table (%)'!J$7),
SUMIFS(AllPublicationData!$F:$F,AllPublicationData!$A:$A,'Publication Table (%)'!$B111,AllPublicationData!$B:$B,'Publication Table (%)'!J$7)/
SUMIFS(AllPublicationData!$E:$E,AllPublicationData!$A:$A,'Publication Table (%)'!$B111,AllPublicationData!$B:$B,'Publication Table (%)'!J$7)),
IF('Publication Table (%)'!$C$5="Operations cancelled by patient",
IFERROR(SUMIFS(AllPublicationData!$G:$G,AllPublicationData!$A:$A,'Publication Table (%)'!$B111,AllPublicationData!$B:$B,'Publication Table (%)'!$C$4,AllPublicationData!$D:$D,'Publication Table (%)'!J$7)/
SUMIFS(AllPublicationData!$E:$E,AllPublicationData!$A:$A,'Publication Table (%)'!$B111,AllPublicationData!$B:$B,'Publication Table (%)'!$C$4,AllPublicationData!$D:$D,'Publication Table (%)'!J$7),
SUMIFS(AllPublicationData!$G:$G,AllPublicationData!$A:$A,'Publication Table (%)'!$B111,AllPublicationData!$B:$B,'Publication Table (%)'!J$7)/
SUMIFS(AllPublicationData!$E:$E,AllPublicationData!$A:$A,'Publication Table (%)'!$B111,AllPublicationData!$B:$B,'Publication Table (%)'!J$7)),
IF('Publication Table (%)'!$C$5="Operations cancelled for clinical reasons",
IFERROR(SUMIFS(AllPublicationData!$H:$H,AllPublicationData!$A:$A,'Publication Table (%)'!$B111,AllPublicationData!$B:$B,'Publication Table (%)'!$C$4,AllPublicationData!$D:$D,'Publication Table (%)'!J$7)/
SUMIFS(AllPublicationData!$E:$E,AllPublicationData!$A:$A,'Publication Table (%)'!$B111,AllPublicationData!$B:$B,'Publication Table (%)'!$C$4,AllPublicationData!$D:$D,'Publication Table (%)'!J$7),
SUMIFS(AllPublicationData!$H:$H,AllPublicationData!$A:$A,'Publication Table (%)'!$B111,AllPublicationData!$B:$B,'Publication Table (%)'!J$7)/
SUMIFS(AllPublicationData!$E:$E,AllPublicationData!$A:$A,'Publication Table (%)'!$B111,AllPublicationData!$B:$B,'Publication Table (%)'!J$7)),
IF('Publication Table (%)'!$C$5="Operations cancelled for non-clinical/capacity reasons",
IFERROR(SUMIFS(AllPublicationData!$I:$I,AllPublicationData!$A:$A,'Publication Table (%)'!$B111,AllPublicationData!$B:$B,'Publication Table (%)'!$C$4,AllPublicationData!$D:$D,'Publication Table (%)'!J$7)/
SUMIFS(AllPublicationData!$E:$E,AllPublicationData!$A:$A,'Publication Table (%)'!$B111,AllPublicationData!$B:$B,'Publication Table (%)'!$C$4,AllPublicationData!$D:$D,'Publication Table (%)'!J$7),
SUMIFS(AllPublicationData!$I:$I,AllPublicationData!$A:$A,'Publication Table (%)'!$B111,AllPublicationData!$B:$B,'Publication Table (%)'!J$7)/
SUMIFS(AllPublicationData!$E:$E,AllPublicationData!$A:$A,'Publication Table (%)'!$B111,AllPublicationData!$B:$B,'Publication Table (%)'!J$7)),
IF('Publication Table (%)'!$C$5="Cancellations for other reasons",
IFERROR(SUMIFS(AllPublicationData!$J:$J,AllPublicationData!$A:$A,'Publication Table (%)'!$B111,AllPublicationData!$B:$B,'Publication Table (%)'!$C$4,AllPublicationData!$D:$D,'Publication Table (%)'!J$7)/
SUMIFS(AllPublicationData!$E:$E,AllPublicationData!$A:$A,'Publication Table (%)'!$B111,AllPublicationData!$B:$B,'Publication Table (%)'!$C$4,AllPublicationData!$D:$D,'Publication Table (%)'!J$7),
SUMIFS(AllPublicationData!$J:$J,AllPublicationData!$A:$A,'Publication Table (%)'!$B111,AllPublicationData!$B:$B,'Publication Table (%)'!J$7)/
SUMIFS(AllPublicationData!$E:$E,AllPublicationData!$A:$A,'Publication Table (%)'!$B111,AllPublicationData!$B:$B,'Publication Table (%)'!J$7)))))))</f>
        <v>0.10680529300567108</v>
      </c>
      <c r="K111" s="96">
        <f>IF('Publication Table (%)'!$C$5="All Cancelled Operations",
IFERROR(SUMIFS(AllPublicationData!$F:$F,AllPublicationData!$A:$A,'Publication Table (%)'!$B111,AllPublicationData!$B:$B,'Publication Table (%)'!$C$4,AllPublicationData!$D:$D,'Publication Table (%)'!K$7)/
SUMIFS(AllPublicationData!$E:$E,AllPublicationData!$A:$A,'Publication Table (%)'!$B111,AllPublicationData!$B:$B,'Publication Table (%)'!$C$4,AllPublicationData!$D:$D,'Publication Table (%)'!K$7),
SUMIFS(AllPublicationData!$F:$F,AllPublicationData!$A:$A,'Publication Table (%)'!$B111,AllPublicationData!$B:$B,'Publication Table (%)'!K$7)/
SUMIFS(AllPublicationData!$E:$E,AllPublicationData!$A:$A,'Publication Table (%)'!$B111,AllPublicationData!$B:$B,'Publication Table (%)'!K$7)),
IF('Publication Table (%)'!$C$5="Operations cancelled by patient",
IFERROR(SUMIFS(AllPublicationData!$G:$G,AllPublicationData!$A:$A,'Publication Table (%)'!$B111,AllPublicationData!$B:$B,'Publication Table (%)'!$C$4,AllPublicationData!$D:$D,'Publication Table (%)'!K$7)/
SUMIFS(AllPublicationData!$E:$E,AllPublicationData!$A:$A,'Publication Table (%)'!$B111,AllPublicationData!$B:$B,'Publication Table (%)'!$C$4,AllPublicationData!$D:$D,'Publication Table (%)'!K$7),
SUMIFS(AllPublicationData!$G:$G,AllPublicationData!$A:$A,'Publication Table (%)'!$B111,AllPublicationData!$B:$B,'Publication Table (%)'!K$7)/
SUMIFS(AllPublicationData!$E:$E,AllPublicationData!$A:$A,'Publication Table (%)'!$B111,AllPublicationData!$B:$B,'Publication Table (%)'!K$7)),
IF('Publication Table (%)'!$C$5="Operations cancelled for clinical reasons",
IFERROR(SUMIFS(AllPublicationData!$H:$H,AllPublicationData!$A:$A,'Publication Table (%)'!$B111,AllPublicationData!$B:$B,'Publication Table (%)'!$C$4,AllPublicationData!$D:$D,'Publication Table (%)'!K$7)/
SUMIFS(AllPublicationData!$E:$E,AllPublicationData!$A:$A,'Publication Table (%)'!$B111,AllPublicationData!$B:$B,'Publication Table (%)'!$C$4,AllPublicationData!$D:$D,'Publication Table (%)'!K$7),
SUMIFS(AllPublicationData!$H:$H,AllPublicationData!$A:$A,'Publication Table (%)'!$B111,AllPublicationData!$B:$B,'Publication Table (%)'!K$7)/
SUMIFS(AllPublicationData!$E:$E,AllPublicationData!$A:$A,'Publication Table (%)'!$B111,AllPublicationData!$B:$B,'Publication Table (%)'!K$7)),
IF('Publication Table (%)'!$C$5="Operations cancelled for non-clinical/capacity reasons",
IFERROR(SUMIFS(AllPublicationData!$I:$I,AllPublicationData!$A:$A,'Publication Table (%)'!$B111,AllPublicationData!$B:$B,'Publication Table (%)'!$C$4,AllPublicationData!$D:$D,'Publication Table (%)'!K$7)/
SUMIFS(AllPublicationData!$E:$E,AllPublicationData!$A:$A,'Publication Table (%)'!$B111,AllPublicationData!$B:$B,'Publication Table (%)'!$C$4,AllPublicationData!$D:$D,'Publication Table (%)'!K$7),
SUMIFS(AllPublicationData!$I:$I,AllPublicationData!$A:$A,'Publication Table (%)'!$B111,AllPublicationData!$B:$B,'Publication Table (%)'!K$7)/
SUMIFS(AllPublicationData!$E:$E,AllPublicationData!$A:$A,'Publication Table (%)'!$B111,AllPublicationData!$B:$B,'Publication Table (%)'!K$7)),
IF('Publication Table (%)'!$C$5="Cancellations for other reasons",
IFERROR(SUMIFS(AllPublicationData!$J:$J,AllPublicationData!$A:$A,'Publication Table (%)'!$B111,AllPublicationData!$B:$B,'Publication Table (%)'!$C$4,AllPublicationData!$D:$D,'Publication Table (%)'!K$7)/
SUMIFS(AllPublicationData!$E:$E,AllPublicationData!$A:$A,'Publication Table (%)'!$B111,AllPublicationData!$B:$B,'Publication Table (%)'!$C$4,AllPublicationData!$D:$D,'Publication Table (%)'!K$7),
SUMIFS(AllPublicationData!$J:$J,AllPublicationData!$A:$A,'Publication Table (%)'!$B111,AllPublicationData!$B:$B,'Publication Table (%)'!K$7)/
SUMIFS(AllPublicationData!$E:$E,AllPublicationData!$A:$A,'Publication Table (%)'!$B111,AllPublicationData!$B:$B,'Publication Table (%)'!K$7)))))))</f>
        <v>7.4945803654382165E-2</v>
      </c>
      <c r="L111" s="96">
        <f>IF('Publication Table (%)'!$C$5="All Cancelled Operations",
IFERROR(SUMIFS(AllPublicationData!$F:$F,AllPublicationData!$A:$A,'Publication Table (%)'!$B111,AllPublicationData!$B:$B,'Publication Table (%)'!$C$4,AllPublicationData!$D:$D,'Publication Table (%)'!L$7)/
SUMIFS(AllPublicationData!$E:$E,AllPublicationData!$A:$A,'Publication Table (%)'!$B111,AllPublicationData!$B:$B,'Publication Table (%)'!$C$4,AllPublicationData!$D:$D,'Publication Table (%)'!L$7),
SUMIFS(AllPublicationData!$F:$F,AllPublicationData!$A:$A,'Publication Table (%)'!$B111,AllPublicationData!$B:$B,'Publication Table (%)'!L$7)/
SUMIFS(AllPublicationData!$E:$E,AllPublicationData!$A:$A,'Publication Table (%)'!$B111,AllPublicationData!$B:$B,'Publication Table (%)'!L$7)),
IF('Publication Table (%)'!$C$5="Operations cancelled by patient",
IFERROR(SUMIFS(AllPublicationData!$G:$G,AllPublicationData!$A:$A,'Publication Table (%)'!$B111,AllPublicationData!$B:$B,'Publication Table (%)'!$C$4,AllPublicationData!$D:$D,'Publication Table (%)'!L$7)/
SUMIFS(AllPublicationData!$E:$E,AllPublicationData!$A:$A,'Publication Table (%)'!$B111,AllPublicationData!$B:$B,'Publication Table (%)'!$C$4,AllPublicationData!$D:$D,'Publication Table (%)'!L$7),
SUMIFS(AllPublicationData!$G:$G,AllPublicationData!$A:$A,'Publication Table (%)'!$B111,AllPublicationData!$B:$B,'Publication Table (%)'!L$7)/
SUMIFS(AllPublicationData!$E:$E,AllPublicationData!$A:$A,'Publication Table (%)'!$B111,AllPublicationData!$B:$B,'Publication Table (%)'!L$7)),
IF('Publication Table (%)'!$C$5="Operations cancelled for clinical reasons",
IFERROR(SUMIFS(AllPublicationData!$H:$H,AllPublicationData!$A:$A,'Publication Table (%)'!$B111,AllPublicationData!$B:$B,'Publication Table (%)'!$C$4,AllPublicationData!$D:$D,'Publication Table (%)'!L$7)/
SUMIFS(AllPublicationData!$E:$E,AllPublicationData!$A:$A,'Publication Table (%)'!$B111,AllPublicationData!$B:$B,'Publication Table (%)'!$C$4,AllPublicationData!$D:$D,'Publication Table (%)'!L$7),
SUMIFS(AllPublicationData!$H:$H,AllPublicationData!$A:$A,'Publication Table (%)'!$B111,AllPublicationData!$B:$B,'Publication Table (%)'!L$7)/
SUMIFS(AllPublicationData!$E:$E,AllPublicationData!$A:$A,'Publication Table (%)'!$B111,AllPublicationData!$B:$B,'Publication Table (%)'!L$7)),
IF('Publication Table (%)'!$C$5="Operations cancelled for non-clinical/capacity reasons",
IFERROR(SUMIFS(AllPublicationData!$I:$I,AllPublicationData!$A:$A,'Publication Table (%)'!$B111,AllPublicationData!$B:$B,'Publication Table (%)'!$C$4,AllPublicationData!$D:$D,'Publication Table (%)'!L$7)/
SUMIFS(AllPublicationData!$E:$E,AllPublicationData!$A:$A,'Publication Table (%)'!$B111,AllPublicationData!$B:$B,'Publication Table (%)'!$C$4,AllPublicationData!$D:$D,'Publication Table (%)'!L$7),
SUMIFS(AllPublicationData!$I:$I,AllPublicationData!$A:$A,'Publication Table (%)'!$B111,AllPublicationData!$B:$B,'Publication Table (%)'!L$7)/
SUMIFS(AllPublicationData!$E:$E,AllPublicationData!$A:$A,'Publication Table (%)'!$B111,AllPublicationData!$B:$B,'Publication Table (%)'!L$7)),
IF('Publication Table (%)'!$C$5="Cancellations for other reasons",
IFERROR(SUMIFS(AllPublicationData!$J:$J,AllPublicationData!$A:$A,'Publication Table (%)'!$B111,AllPublicationData!$B:$B,'Publication Table (%)'!$C$4,AllPublicationData!$D:$D,'Publication Table (%)'!L$7)/
SUMIFS(AllPublicationData!$E:$E,AllPublicationData!$A:$A,'Publication Table (%)'!$B111,AllPublicationData!$B:$B,'Publication Table (%)'!$C$4,AllPublicationData!$D:$D,'Publication Table (%)'!L$7),
SUMIFS(AllPublicationData!$J:$J,AllPublicationData!$A:$A,'Publication Table (%)'!$B111,AllPublicationData!$B:$B,'Publication Table (%)'!L$7)/
SUMIFS(AllPublicationData!$E:$E,AllPublicationData!$A:$A,'Publication Table (%)'!$B111,AllPublicationData!$B:$B,'Publication Table (%)'!L$7)))))))</f>
        <v>9.3905076981804295E-2</v>
      </c>
      <c r="M111" s="96">
        <f>IF('Publication Table (%)'!$C$5="All Cancelled Operations",
IFERROR(SUMIFS(AllPublicationData!$F:$F,AllPublicationData!$A:$A,'Publication Table (%)'!$B111,AllPublicationData!$B:$B,'Publication Table (%)'!$C$4,AllPublicationData!$D:$D,'Publication Table (%)'!M$7)/
SUMIFS(AllPublicationData!$E:$E,AllPublicationData!$A:$A,'Publication Table (%)'!$B111,AllPublicationData!$B:$B,'Publication Table (%)'!$C$4,AllPublicationData!$D:$D,'Publication Table (%)'!M$7),
SUMIFS(AllPublicationData!$F:$F,AllPublicationData!$A:$A,'Publication Table (%)'!$B111,AllPublicationData!$B:$B,'Publication Table (%)'!M$7)/
SUMIFS(AllPublicationData!$E:$E,AllPublicationData!$A:$A,'Publication Table (%)'!$B111,AllPublicationData!$B:$B,'Publication Table (%)'!M$7)),
IF('Publication Table (%)'!$C$5="Operations cancelled by patient",
IFERROR(SUMIFS(AllPublicationData!$G:$G,AllPublicationData!$A:$A,'Publication Table (%)'!$B111,AllPublicationData!$B:$B,'Publication Table (%)'!$C$4,AllPublicationData!$D:$D,'Publication Table (%)'!M$7)/
SUMIFS(AllPublicationData!$E:$E,AllPublicationData!$A:$A,'Publication Table (%)'!$B111,AllPublicationData!$B:$B,'Publication Table (%)'!$C$4,AllPublicationData!$D:$D,'Publication Table (%)'!M$7),
SUMIFS(AllPublicationData!$G:$G,AllPublicationData!$A:$A,'Publication Table (%)'!$B111,AllPublicationData!$B:$B,'Publication Table (%)'!M$7)/
SUMIFS(AllPublicationData!$E:$E,AllPublicationData!$A:$A,'Publication Table (%)'!$B111,AllPublicationData!$B:$B,'Publication Table (%)'!M$7)),
IF('Publication Table (%)'!$C$5="Operations cancelled for clinical reasons",
IFERROR(SUMIFS(AllPublicationData!$H:$H,AllPublicationData!$A:$A,'Publication Table (%)'!$B111,AllPublicationData!$B:$B,'Publication Table (%)'!$C$4,AllPublicationData!$D:$D,'Publication Table (%)'!M$7)/
SUMIFS(AllPublicationData!$E:$E,AllPublicationData!$A:$A,'Publication Table (%)'!$B111,AllPublicationData!$B:$B,'Publication Table (%)'!$C$4,AllPublicationData!$D:$D,'Publication Table (%)'!M$7),
SUMIFS(AllPublicationData!$H:$H,AllPublicationData!$A:$A,'Publication Table (%)'!$B111,AllPublicationData!$B:$B,'Publication Table (%)'!M$7)/
SUMIFS(AllPublicationData!$E:$E,AllPublicationData!$A:$A,'Publication Table (%)'!$B111,AllPublicationData!$B:$B,'Publication Table (%)'!M$7)),
IF('Publication Table (%)'!$C$5="Operations cancelled for non-clinical/capacity reasons",
IFERROR(SUMIFS(AllPublicationData!$I:$I,AllPublicationData!$A:$A,'Publication Table (%)'!$B111,AllPublicationData!$B:$B,'Publication Table (%)'!$C$4,AllPublicationData!$D:$D,'Publication Table (%)'!M$7)/
SUMIFS(AllPublicationData!$E:$E,AllPublicationData!$A:$A,'Publication Table (%)'!$B111,AllPublicationData!$B:$B,'Publication Table (%)'!$C$4,AllPublicationData!$D:$D,'Publication Table (%)'!M$7),
SUMIFS(AllPublicationData!$I:$I,AllPublicationData!$A:$A,'Publication Table (%)'!$B111,AllPublicationData!$B:$B,'Publication Table (%)'!M$7)/
SUMIFS(AllPublicationData!$E:$E,AllPublicationData!$A:$A,'Publication Table (%)'!$B111,AllPublicationData!$B:$B,'Publication Table (%)'!M$7)),
IF('Publication Table (%)'!$C$5="Cancellations for other reasons",
IFERROR(SUMIFS(AllPublicationData!$J:$J,AllPublicationData!$A:$A,'Publication Table (%)'!$B111,AllPublicationData!$B:$B,'Publication Table (%)'!$C$4,AllPublicationData!$D:$D,'Publication Table (%)'!M$7)/
SUMIFS(AllPublicationData!$E:$E,AllPublicationData!$A:$A,'Publication Table (%)'!$B111,AllPublicationData!$B:$B,'Publication Table (%)'!$C$4,AllPublicationData!$D:$D,'Publication Table (%)'!M$7),
SUMIFS(AllPublicationData!$J:$J,AllPublicationData!$A:$A,'Publication Table (%)'!$B111,AllPublicationData!$B:$B,'Publication Table (%)'!M$7)/
SUMIFS(AllPublicationData!$E:$E,AllPublicationData!$A:$A,'Publication Table (%)'!$B111,AllPublicationData!$B:$B,'Publication Table (%)'!M$7)))))))</f>
        <v>0.1511318242343542</v>
      </c>
      <c r="N111" s="96">
        <f>IF('Publication Table (%)'!$C$5="All Cancelled Operations",
IFERROR(SUMIFS(AllPublicationData!$F:$F,AllPublicationData!$A:$A,'Publication Table (%)'!$B111,AllPublicationData!$B:$B,'Publication Table (%)'!$C$4,AllPublicationData!$D:$D,'Publication Table (%)'!N$7)/
SUMIFS(AllPublicationData!$E:$E,AllPublicationData!$A:$A,'Publication Table (%)'!$B111,AllPublicationData!$B:$B,'Publication Table (%)'!$C$4,AllPublicationData!$D:$D,'Publication Table (%)'!N$7),
SUMIFS(AllPublicationData!$F:$F,AllPublicationData!$A:$A,'Publication Table (%)'!$B111,AllPublicationData!$B:$B,'Publication Table (%)'!N$7)/
SUMIFS(AllPublicationData!$E:$E,AllPublicationData!$A:$A,'Publication Table (%)'!$B111,AllPublicationData!$B:$B,'Publication Table (%)'!N$7)),
IF('Publication Table (%)'!$C$5="Operations cancelled by patient",
IFERROR(SUMIFS(AllPublicationData!$G:$G,AllPublicationData!$A:$A,'Publication Table (%)'!$B111,AllPublicationData!$B:$B,'Publication Table (%)'!$C$4,AllPublicationData!$D:$D,'Publication Table (%)'!N$7)/
SUMIFS(AllPublicationData!$E:$E,AllPublicationData!$A:$A,'Publication Table (%)'!$B111,AllPublicationData!$B:$B,'Publication Table (%)'!$C$4,AllPublicationData!$D:$D,'Publication Table (%)'!N$7),
SUMIFS(AllPublicationData!$G:$G,AllPublicationData!$A:$A,'Publication Table (%)'!$B111,AllPublicationData!$B:$B,'Publication Table (%)'!N$7)/
SUMIFS(AllPublicationData!$E:$E,AllPublicationData!$A:$A,'Publication Table (%)'!$B111,AllPublicationData!$B:$B,'Publication Table (%)'!N$7)),
IF('Publication Table (%)'!$C$5="Operations cancelled for clinical reasons",
IFERROR(SUMIFS(AllPublicationData!$H:$H,AllPublicationData!$A:$A,'Publication Table (%)'!$B111,AllPublicationData!$B:$B,'Publication Table (%)'!$C$4,AllPublicationData!$D:$D,'Publication Table (%)'!N$7)/
SUMIFS(AllPublicationData!$E:$E,AllPublicationData!$A:$A,'Publication Table (%)'!$B111,AllPublicationData!$B:$B,'Publication Table (%)'!$C$4,AllPublicationData!$D:$D,'Publication Table (%)'!N$7),
SUMIFS(AllPublicationData!$H:$H,AllPublicationData!$A:$A,'Publication Table (%)'!$B111,AllPublicationData!$B:$B,'Publication Table (%)'!N$7)/
SUMIFS(AllPublicationData!$E:$E,AllPublicationData!$A:$A,'Publication Table (%)'!$B111,AllPublicationData!$B:$B,'Publication Table (%)'!N$7)),
IF('Publication Table (%)'!$C$5="Operations cancelled for non-clinical/capacity reasons",
IFERROR(SUMIFS(AllPublicationData!$I:$I,AllPublicationData!$A:$A,'Publication Table (%)'!$B111,AllPublicationData!$B:$B,'Publication Table (%)'!$C$4,AllPublicationData!$D:$D,'Publication Table (%)'!N$7)/
SUMIFS(AllPublicationData!$E:$E,AllPublicationData!$A:$A,'Publication Table (%)'!$B111,AllPublicationData!$B:$B,'Publication Table (%)'!$C$4,AllPublicationData!$D:$D,'Publication Table (%)'!N$7),
SUMIFS(AllPublicationData!$I:$I,AllPublicationData!$A:$A,'Publication Table (%)'!$B111,AllPublicationData!$B:$B,'Publication Table (%)'!N$7)/
SUMIFS(AllPublicationData!$E:$E,AllPublicationData!$A:$A,'Publication Table (%)'!$B111,AllPublicationData!$B:$B,'Publication Table (%)'!N$7)),
IF('Publication Table (%)'!$C$5="Cancellations for other reasons",
IFERROR(SUMIFS(AllPublicationData!$J:$J,AllPublicationData!$A:$A,'Publication Table (%)'!$B111,AllPublicationData!$B:$B,'Publication Table (%)'!$C$4,AllPublicationData!$D:$D,'Publication Table (%)'!N$7)/
SUMIFS(AllPublicationData!$E:$E,AllPublicationData!$A:$A,'Publication Table (%)'!$B111,AllPublicationData!$B:$B,'Publication Table (%)'!$C$4,AllPublicationData!$D:$D,'Publication Table (%)'!N$7),
SUMIFS(AllPublicationData!$J:$J,AllPublicationData!$A:$A,'Publication Table (%)'!$B111,AllPublicationData!$B:$B,'Publication Table (%)'!N$7)/
SUMIFS(AllPublicationData!$E:$E,AllPublicationData!$A:$A,'Publication Table (%)'!$B111,AllPublicationData!$B:$B,'Publication Table (%)'!N$7)))))))</f>
        <v>8.4423305588585018E-2</v>
      </c>
      <c r="O111" s="96">
        <f>IF('Publication Table (%)'!$C$5="All Cancelled Operations",
IFERROR(SUMIFS(AllPublicationData!$F:$F,AllPublicationData!$A:$A,'Publication Table (%)'!$B111,AllPublicationData!$B:$B,'Publication Table (%)'!$C$4,AllPublicationData!$D:$D,'Publication Table (%)'!O$7)/
SUMIFS(AllPublicationData!$E:$E,AllPublicationData!$A:$A,'Publication Table (%)'!$B111,AllPublicationData!$B:$B,'Publication Table (%)'!$C$4,AllPublicationData!$D:$D,'Publication Table (%)'!O$7),
SUMIFS(AllPublicationData!$F:$F,AllPublicationData!$A:$A,'Publication Table (%)'!$B111,AllPublicationData!$B:$B,'Publication Table (%)'!O$7)/
SUMIFS(AllPublicationData!$E:$E,AllPublicationData!$A:$A,'Publication Table (%)'!$B111,AllPublicationData!$B:$B,'Publication Table (%)'!O$7)),
IF('Publication Table (%)'!$C$5="Operations cancelled by patient",
IFERROR(SUMIFS(AllPublicationData!$G:$G,AllPublicationData!$A:$A,'Publication Table (%)'!$B111,AllPublicationData!$B:$B,'Publication Table (%)'!$C$4,AllPublicationData!$D:$D,'Publication Table (%)'!O$7)/
SUMIFS(AllPublicationData!$E:$E,AllPublicationData!$A:$A,'Publication Table (%)'!$B111,AllPublicationData!$B:$B,'Publication Table (%)'!$C$4,AllPublicationData!$D:$D,'Publication Table (%)'!O$7),
SUMIFS(AllPublicationData!$G:$G,AllPublicationData!$A:$A,'Publication Table (%)'!$B111,AllPublicationData!$B:$B,'Publication Table (%)'!O$7)/
SUMIFS(AllPublicationData!$E:$E,AllPublicationData!$A:$A,'Publication Table (%)'!$B111,AllPublicationData!$B:$B,'Publication Table (%)'!O$7)),
IF('Publication Table (%)'!$C$5="Operations cancelled for clinical reasons",
IFERROR(SUMIFS(AllPublicationData!$H:$H,AllPublicationData!$A:$A,'Publication Table (%)'!$B111,AllPublicationData!$B:$B,'Publication Table (%)'!$C$4,AllPublicationData!$D:$D,'Publication Table (%)'!O$7)/
SUMIFS(AllPublicationData!$E:$E,AllPublicationData!$A:$A,'Publication Table (%)'!$B111,AllPublicationData!$B:$B,'Publication Table (%)'!$C$4,AllPublicationData!$D:$D,'Publication Table (%)'!O$7),
SUMIFS(AllPublicationData!$H:$H,AllPublicationData!$A:$A,'Publication Table (%)'!$B111,AllPublicationData!$B:$B,'Publication Table (%)'!O$7)/
SUMIFS(AllPublicationData!$E:$E,AllPublicationData!$A:$A,'Publication Table (%)'!$B111,AllPublicationData!$B:$B,'Publication Table (%)'!O$7)),
IF('Publication Table (%)'!$C$5="Operations cancelled for non-clinical/capacity reasons",
IFERROR(SUMIFS(AllPublicationData!$I:$I,AllPublicationData!$A:$A,'Publication Table (%)'!$B111,AllPublicationData!$B:$B,'Publication Table (%)'!$C$4,AllPublicationData!$D:$D,'Publication Table (%)'!O$7)/
SUMIFS(AllPublicationData!$E:$E,AllPublicationData!$A:$A,'Publication Table (%)'!$B111,AllPublicationData!$B:$B,'Publication Table (%)'!$C$4,AllPublicationData!$D:$D,'Publication Table (%)'!O$7),
SUMIFS(AllPublicationData!$I:$I,AllPublicationData!$A:$A,'Publication Table (%)'!$B111,AllPublicationData!$B:$B,'Publication Table (%)'!O$7)/
SUMIFS(AllPublicationData!$E:$E,AllPublicationData!$A:$A,'Publication Table (%)'!$B111,AllPublicationData!$B:$B,'Publication Table (%)'!O$7)),
IF('Publication Table (%)'!$C$5="Cancellations for other reasons",
IFERROR(SUMIFS(AllPublicationData!$J:$J,AllPublicationData!$A:$A,'Publication Table (%)'!$B111,AllPublicationData!$B:$B,'Publication Table (%)'!$C$4,AllPublicationData!$D:$D,'Publication Table (%)'!O$7)/
SUMIFS(AllPublicationData!$E:$E,AllPublicationData!$A:$A,'Publication Table (%)'!$B111,AllPublicationData!$B:$B,'Publication Table (%)'!$C$4,AllPublicationData!$D:$D,'Publication Table (%)'!O$7),
SUMIFS(AllPublicationData!$J:$J,AllPublicationData!$A:$A,'Publication Table (%)'!$B111,AllPublicationData!$B:$B,'Publication Table (%)'!O$7)/
SUMIFS(AllPublicationData!$E:$E,AllPublicationData!$A:$A,'Publication Table (%)'!$B111,AllPublicationData!$B:$B,'Publication Table (%)'!O$7)))))))</f>
        <v>0.11769032732622288</v>
      </c>
      <c r="P111" s="96">
        <f>IF('Publication Table (%)'!$C$5="All Cancelled Operations",
IFERROR(SUMIFS(AllPublicationData!$F:$F,AllPublicationData!$A:$A,'Publication Table (%)'!$B111,AllPublicationData!$B:$B,'Publication Table (%)'!$C$4,AllPublicationData!$D:$D,'Publication Table (%)'!P$7)/
SUMIFS(AllPublicationData!$E:$E,AllPublicationData!$A:$A,'Publication Table (%)'!$B111,AllPublicationData!$B:$B,'Publication Table (%)'!$C$4,AllPublicationData!$D:$D,'Publication Table (%)'!P$7),
SUMIFS(AllPublicationData!$F:$F,AllPublicationData!$A:$A,'Publication Table (%)'!$B111,AllPublicationData!$B:$B,'Publication Table (%)'!P$7)/
SUMIFS(AllPublicationData!$E:$E,AllPublicationData!$A:$A,'Publication Table (%)'!$B111,AllPublicationData!$B:$B,'Publication Table (%)'!P$7)),
IF('Publication Table (%)'!$C$5="Operations cancelled by patient",
IFERROR(SUMIFS(AllPublicationData!$G:$G,AllPublicationData!$A:$A,'Publication Table (%)'!$B111,AllPublicationData!$B:$B,'Publication Table (%)'!$C$4,AllPublicationData!$D:$D,'Publication Table (%)'!P$7)/
SUMIFS(AllPublicationData!$E:$E,AllPublicationData!$A:$A,'Publication Table (%)'!$B111,AllPublicationData!$B:$B,'Publication Table (%)'!$C$4,AllPublicationData!$D:$D,'Publication Table (%)'!P$7),
SUMIFS(AllPublicationData!$G:$G,AllPublicationData!$A:$A,'Publication Table (%)'!$B111,AllPublicationData!$B:$B,'Publication Table (%)'!P$7)/
SUMIFS(AllPublicationData!$E:$E,AllPublicationData!$A:$A,'Publication Table (%)'!$B111,AllPublicationData!$B:$B,'Publication Table (%)'!P$7)),
IF('Publication Table (%)'!$C$5="Operations cancelled for clinical reasons",
IFERROR(SUMIFS(AllPublicationData!$H:$H,AllPublicationData!$A:$A,'Publication Table (%)'!$B111,AllPublicationData!$B:$B,'Publication Table (%)'!$C$4,AllPublicationData!$D:$D,'Publication Table (%)'!P$7)/
SUMIFS(AllPublicationData!$E:$E,AllPublicationData!$A:$A,'Publication Table (%)'!$B111,AllPublicationData!$B:$B,'Publication Table (%)'!$C$4,AllPublicationData!$D:$D,'Publication Table (%)'!P$7),
SUMIFS(AllPublicationData!$H:$H,AllPublicationData!$A:$A,'Publication Table (%)'!$B111,AllPublicationData!$B:$B,'Publication Table (%)'!P$7)/
SUMIFS(AllPublicationData!$E:$E,AllPublicationData!$A:$A,'Publication Table (%)'!$B111,AllPublicationData!$B:$B,'Publication Table (%)'!P$7)),
IF('Publication Table (%)'!$C$5="Operations cancelled for non-clinical/capacity reasons",
IFERROR(SUMIFS(AllPublicationData!$I:$I,AllPublicationData!$A:$A,'Publication Table (%)'!$B111,AllPublicationData!$B:$B,'Publication Table (%)'!$C$4,AllPublicationData!$D:$D,'Publication Table (%)'!P$7)/
SUMIFS(AllPublicationData!$E:$E,AllPublicationData!$A:$A,'Publication Table (%)'!$B111,AllPublicationData!$B:$B,'Publication Table (%)'!$C$4,AllPublicationData!$D:$D,'Publication Table (%)'!P$7),
SUMIFS(AllPublicationData!$I:$I,AllPublicationData!$A:$A,'Publication Table (%)'!$B111,AllPublicationData!$B:$B,'Publication Table (%)'!P$7)/
SUMIFS(AllPublicationData!$E:$E,AllPublicationData!$A:$A,'Publication Table (%)'!$B111,AllPublicationData!$B:$B,'Publication Table (%)'!P$7)),
IF('Publication Table (%)'!$C$5="Cancellations for other reasons",
IFERROR(SUMIFS(AllPublicationData!$J:$J,AllPublicationData!$A:$A,'Publication Table (%)'!$B111,AllPublicationData!$B:$B,'Publication Table (%)'!$C$4,AllPublicationData!$D:$D,'Publication Table (%)'!P$7)/
SUMIFS(AllPublicationData!$E:$E,AllPublicationData!$A:$A,'Publication Table (%)'!$B111,AllPublicationData!$B:$B,'Publication Table (%)'!$C$4,AllPublicationData!$D:$D,'Publication Table (%)'!P$7),
SUMIFS(AllPublicationData!$J:$J,AllPublicationData!$A:$A,'Publication Table (%)'!$B111,AllPublicationData!$B:$B,'Publication Table (%)'!P$7)/
SUMIFS(AllPublicationData!$E:$E,AllPublicationData!$A:$A,'Publication Table (%)'!$B111,AllPublicationData!$B:$B,'Publication Table (%)'!P$7)))))))</f>
        <v>0.1214574898785425</v>
      </c>
      <c r="Q111" s="96">
        <f>IF('Publication Table (%)'!$C$5="All Cancelled Operations",
IFERROR(SUMIFS(AllPublicationData!$F:$F,AllPublicationData!$A:$A,'Publication Table (%)'!$B111,AllPublicationData!$B:$B,'Publication Table (%)'!$C$4,AllPublicationData!$D:$D,'Publication Table (%)'!Q$7)/
SUMIFS(AllPublicationData!$E:$E,AllPublicationData!$A:$A,'Publication Table (%)'!$B111,AllPublicationData!$B:$B,'Publication Table (%)'!$C$4,AllPublicationData!$D:$D,'Publication Table (%)'!Q$7),
SUMIFS(AllPublicationData!$F:$F,AllPublicationData!$A:$A,'Publication Table (%)'!$B111,AllPublicationData!$B:$B,'Publication Table (%)'!Q$7)/
SUMIFS(AllPublicationData!$E:$E,AllPublicationData!$A:$A,'Publication Table (%)'!$B111,AllPublicationData!$B:$B,'Publication Table (%)'!Q$7)),
IF('Publication Table (%)'!$C$5="Operations cancelled by patient",
IFERROR(SUMIFS(AllPublicationData!$G:$G,AllPublicationData!$A:$A,'Publication Table (%)'!$B111,AllPublicationData!$B:$B,'Publication Table (%)'!$C$4,AllPublicationData!$D:$D,'Publication Table (%)'!Q$7)/
SUMIFS(AllPublicationData!$E:$E,AllPublicationData!$A:$A,'Publication Table (%)'!$B111,AllPublicationData!$B:$B,'Publication Table (%)'!$C$4,AllPublicationData!$D:$D,'Publication Table (%)'!Q$7),
SUMIFS(AllPublicationData!$G:$G,AllPublicationData!$A:$A,'Publication Table (%)'!$B111,AllPublicationData!$B:$B,'Publication Table (%)'!Q$7)/
SUMIFS(AllPublicationData!$E:$E,AllPublicationData!$A:$A,'Publication Table (%)'!$B111,AllPublicationData!$B:$B,'Publication Table (%)'!Q$7)),
IF('Publication Table (%)'!$C$5="Operations cancelled for clinical reasons",
IFERROR(SUMIFS(AllPublicationData!$H:$H,AllPublicationData!$A:$A,'Publication Table (%)'!$B111,AllPublicationData!$B:$B,'Publication Table (%)'!$C$4,AllPublicationData!$D:$D,'Publication Table (%)'!Q$7)/
SUMIFS(AllPublicationData!$E:$E,AllPublicationData!$A:$A,'Publication Table (%)'!$B111,AllPublicationData!$B:$B,'Publication Table (%)'!$C$4,AllPublicationData!$D:$D,'Publication Table (%)'!Q$7),
SUMIFS(AllPublicationData!$H:$H,AllPublicationData!$A:$A,'Publication Table (%)'!$B111,AllPublicationData!$B:$B,'Publication Table (%)'!Q$7)/
SUMIFS(AllPublicationData!$E:$E,AllPublicationData!$A:$A,'Publication Table (%)'!$B111,AllPublicationData!$B:$B,'Publication Table (%)'!Q$7)),
IF('Publication Table (%)'!$C$5="Operations cancelled for non-clinical/capacity reasons",
IFERROR(SUMIFS(AllPublicationData!$I:$I,AllPublicationData!$A:$A,'Publication Table (%)'!$B111,AllPublicationData!$B:$B,'Publication Table (%)'!$C$4,AllPublicationData!$D:$D,'Publication Table (%)'!Q$7)/
SUMIFS(AllPublicationData!$E:$E,AllPublicationData!$A:$A,'Publication Table (%)'!$B111,AllPublicationData!$B:$B,'Publication Table (%)'!$C$4,AllPublicationData!$D:$D,'Publication Table (%)'!Q$7),
SUMIFS(AllPublicationData!$I:$I,AllPublicationData!$A:$A,'Publication Table (%)'!$B111,AllPublicationData!$B:$B,'Publication Table (%)'!Q$7)/
SUMIFS(AllPublicationData!$E:$E,AllPublicationData!$A:$A,'Publication Table (%)'!$B111,AllPublicationData!$B:$B,'Publication Table (%)'!Q$7)),
IF('Publication Table (%)'!$C$5="Cancellations for other reasons",
IFERROR(SUMIFS(AllPublicationData!$J:$J,AllPublicationData!$A:$A,'Publication Table (%)'!$B111,AllPublicationData!$B:$B,'Publication Table (%)'!$C$4,AllPublicationData!$D:$D,'Publication Table (%)'!Q$7)/
SUMIFS(AllPublicationData!$E:$E,AllPublicationData!$A:$A,'Publication Table (%)'!$B111,AllPublicationData!$B:$B,'Publication Table (%)'!$C$4,AllPublicationData!$D:$D,'Publication Table (%)'!Q$7),
SUMIFS(AllPublicationData!$J:$J,AllPublicationData!$A:$A,'Publication Table (%)'!$B111,AllPublicationData!$B:$B,'Publication Table (%)'!Q$7)/
SUMIFS(AllPublicationData!$E:$E,AllPublicationData!$A:$A,'Publication Table (%)'!$B111,AllPublicationData!$B:$B,'Publication Table (%)'!Q$7)))))))</f>
        <v>5.4054054054054057E-2</v>
      </c>
      <c r="R111" s="96">
        <f>IF('Publication Table (%)'!$C$5="All Cancelled Operations",
IFERROR(SUMIFS(AllPublicationData!$F:$F,AllPublicationData!$A:$A,'Publication Table (%)'!$B111,AllPublicationData!$B:$B,'Publication Table (%)'!$C$4,AllPublicationData!$D:$D,'Publication Table (%)'!R$7)/
SUMIFS(AllPublicationData!$E:$E,AllPublicationData!$A:$A,'Publication Table (%)'!$B111,AllPublicationData!$B:$B,'Publication Table (%)'!$C$4,AllPublicationData!$D:$D,'Publication Table (%)'!R$7),
SUMIFS(AllPublicationData!$F:$F,AllPublicationData!$A:$A,'Publication Table (%)'!$B111,AllPublicationData!$B:$B,'Publication Table (%)'!R$7)/
SUMIFS(AllPublicationData!$E:$E,AllPublicationData!$A:$A,'Publication Table (%)'!$B111,AllPublicationData!$B:$B,'Publication Table (%)'!R$7)),
IF('Publication Table (%)'!$C$5="Operations cancelled by patient",
IFERROR(SUMIFS(AllPublicationData!$G:$G,AllPublicationData!$A:$A,'Publication Table (%)'!$B111,AllPublicationData!$B:$B,'Publication Table (%)'!$C$4,AllPublicationData!$D:$D,'Publication Table (%)'!R$7)/
SUMIFS(AllPublicationData!$E:$E,AllPublicationData!$A:$A,'Publication Table (%)'!$B111,AllPublicationData!$B:$B,'Publication Table (%)'!$C$4,AllPublicationData!$D:$D,'Publication Table (%)'!R$7),
SUMIFS(AllPublicationData!$G:$G,AllPublicationData!$A:$A,'Publication Table (%)'!$B111,AllPublicationData!$B:$B,'Publication Table (%)'!R$7)/
SUMIFS(AllPublicationData!$E:$E,AllPublicationData!$A:$A,'Publication Table (%)'!$B111,AllPublicationData!$B:$B,'Publication Table (%)'!R$7)),
IF('Publication Table (%)'!$C$5="Operations cancelled for clinical reasons",
IFERROR(SUMIFS(AllPublicationData!$H:$H,AllPublicationData!$A:$A,'Publication Table (%)'!$B111,AllPublicationData!$B:$B,'Publication Table (%)'!$C$4,AllPublicationData!$D:$D,'Publication Table (%)'!R$7)/
SUMIFS(AllPublicationData!$E:$E,AllPublicationData!$A:$A,'Publication Table (%)'!$B111,AllPublicationData!$B:$B,'Publication Table (%)'!$C$4,AllPublicationData!$D:$D,'Publication Table (%)'!R$7),
SUMIFS(AllPublicationData!$H:$H,AllPublicationData!$A:$A,'Publication Table (%)'!$B111,AllPublicationData!$B:$B,'Publication Table (%)'!R$7)/
SUMIFS(AllPublicationData!$E:$E,AllPublicationData!$A:$A,'Publication Table (%)'!$B111,AllPublicationData!$B:$B,'Publication Table (%)'!R$7)),
IF('Publication Table (%)'!$C$5="Operations cancelled for non-clinical/capacity reasons",
IFERROR(SUMIFS(AllPublicationData!$I:$I,AllPublicationData!$A:$A,'Publication Table (%)'!$B111,AllPublicationData!$B:$B,'Publication Table (%)'!$C$4,AllPublicationData!$D:$D,'Publication Table (%)'!R$7)/
SUMIFS(AllPublicationData!$E:$E,AllPublicationData!$A:$A,'Publication Table (%)'!$B111,AllPublicationData!$B:$B,'Publication Table (%)'!$C$4,AllPublicationData!$D:$D,'Publication Table (%)'!R$7),
SUMIFS(AllPublicationData!$I:$I,AllPublicationData!$A:$A,'Publication Table (%)'!$B111,AllPublicationData!$B:$B,'Publication Table (%)'!R$7)/
SUMIFS(AllPublicationData!$E:$E,AllPublicationData!$A:$A,'Publication Table (%)'!$B111,AllPublicationData!$B:$B,'Publication Table (%)'!R$7)),
IF('Publication Table (%)'!$C$5="Cancellations for other reasons",
IFERROR(SUMIFS(AllPublicationData!$J:$J,AllPublicationData!$A:$A,'Publication Table (%)'!$B111,AllPublicationData!$B:$B,'Publication Table (%)'!$C$4,AllPublicationData!$D:$D,'Publication Table (%)'!R$7)/
SUMIFS(AllPublicationData!$E:$E,AllPublicationData!$A:$A,'Publication Table (%)'!$B111,AllPublicationData!$B:$B,'Publication Table (%)'!$C$4,AllPublicationData!$D:$D,'Publication Table (%)'!R$7),
SUMIFS(AllPublicationData!$J:$J,AllPublicationData!$A:$A,'Publication Table (%)'!$B111,AllPublicationData!$B:$B,'Publication Table (%)'!R$7)/
SUMIFS(AllPublicationData!$E:$E,AllPublicationData!$A:$A,'Publication Table (%)'!$B111,AllPublicationData!$B:$B,'Publication Table (%)'!R$7)))))))</f>
        <v>9.4024237358963647E-2</v>
      </c>
      <c r="S111" s="96">
        <f>IF('Publication Table (%)'!$C$5="All Cancelled Operations",
IFERROR(SUMIFS(AllPublicationData!$F:$F,AllPublicationData!$A:$A,'Publication Table (%)'!$B111,AllPublicationData!$B:$B,'Publication Table (%)'!$C$4,AllPublicationData!$D:$D,'Publication Table (%)'!S$7)/
SUMIFS(AllPublicationData!$E:$E,AllPublicationData!$A:$A,'Publication Table (%)'!$B111,AllPublicationData!$B:$B,'Publication Table (%)'!$C$4,AllPublicationData!$D:$D,'Publication Table (%)'!S$7),
SUMIFS(AllPublicationData!$F:$F,AllPublicationData!$A:$A,'Publication Table (%)'!$B111,AllPublicationData!$B:$B,'Publication Table (%)'!S$7)/
SUMIFS(AllPublicationData!$E:$E,AllPublicationData!$A:$A,'Publication Table (%)'!$B111,AllPublicationData!$B:$B,'Publication Table (%)'!S$7)),
IF('Publication Table (%)'!$C$5="Operations cancelled by patient",
IFERROR(SUMIFS(AllPublicationData!$G:$G,AllPublicationData!$A:$A,'Publication Table (%)'!$B111,AllPublicationData!$B:$B,'Publication Table (%)'!$C$4,AllPublicationData!$D:$D,'Publication Table (%)'!S$7)/
SUMIFS(AllPublicationData!$E:$E,AllPublicationData!$A:$A,'Publication Table (%)'!$B111,AllPublicationData!$B:$B,'Publication Table (%)'!$C$4,AllPublicationData!$D:$D,'Publication Table (%)'!S$7),
SUMIFS(AllPublicationData!$G:$G,AllPublicationData!$A:$A,'Publication Table (%)'!$B111,AllPublicationData!$B:$B,'Publication Table (%)'!S$7)/
SUMIFS(AllPublicationData!$E:$E,AllPublicationData!$A:$A,'Publication Table (%)'!$B111,AllPublicationData!$B:$B,'Publication Table (%)'!S$7)),
IF('Publication Table (%)'!$C$5="Operations cancelled for clinical reasons",
IFERROR(SUMIFS(AllPublicationData!$H:$H,AllPublicationData!$A:$A,'Publication Table (%)'!$B111,AllPublicationData!$B:$B,'Publication Table (%)'!$C$4,AllPublicationData!$D:$D,'Publication Table (%)'!S$7)/
SUMIFS(AllPublicationData!$E:$E,AllPublicationData!$A:$A,'Publication Table (%)'!$B111,AllPublicationData!$B:$B,'Publication Table (%)'!$C$4,AllPublicationData!$D:$D,'Publication Table (%)'!S$7),
SUMIFS(AllPublicationData!$H:$H,AllPublicationData!$A:$A,'Publication Table (%)'!$B111,AllPublicationData!$B:$B,'Publication Table (%)'!S$7)/
SUMIFS(AllPublicationData!$E:$E,AllPublicationData!$A:$A,'Publication Table (%)'!$B111,AllPublicationData!$B:$B,'Publication Table (%)'!S$7)),
IF('Publication Table (%)'!$C$5="Operations cancelled for non-clinical/capacity reasons",
IFERROR(SUMIFS(AllPublicationData!$I:$I,AllPublicationData!$A:$A,'Publication Table (%)'!$B111,AllPublicationData!$B:$B,'Publication Table (%)'!$C$4,AllPublicationData!$D:$D,'Publication Table (%)'!S$7)/
SUMIFS(AllPublicationData!$E:$E,AllPublicationData!$A:$A,'Publication Table (%)'!$B111,AllPublicationData!$B:$B,'Publication Table (%)'!$C$4,AllPublicationData!$D:$D,'Publication Table (%)'!S$7),
SUMIFS(AllPublicationData!$I:$I,AllPublicationData!$A:$A,'Publication Table (%)'!$B111,AllPublicationData!$B:$B,'Publication Table (%)'!S$7)/
SUMIFS(AllPublicationData!$E:$E,AllPublicationData!$A:$A,'Publication Table (%)'!$B111,AllPublicationData!$B:$B,'Publication Table (%)'!S$7)),
IF('Publication Table (%)'!$C$5="Cancellations for other reasons",
IFERROR(SUMIFS(AllPublicationData!$J:$J,AllPublicationData!$A:$A,'Publication Table (%)'!$B111,AllPublicationData!$B:$B,'Publication Table (%)'!$C$4,AllPublicationData!$D:$D,'Publication Table (%)'!S$7)/
SUMIFS(AllPublicationData!$E:$E,AllPublicationData!$A:$A,'Publication Table (%)'!$B111,AllPublicationData!$B:$B,'Publication Table (%)'!$C$4,AllPublicationData!$D:$D,'Publication Table (%)'!S$7),
SUMIFS(AllPublicationData!$J:$J,AllPublicationData!$A:$A,'Publication Table (%)'!$B111,AllPublicationData!$B:$B,'Publication Table (%)'!S$7)/
SUMIFS(AllPublicationData!$E:$E,AllPublicationData!$A:$A,'Publication Table (%)'!$B111,AllPublicationData!$B:$B,'Publication Table (%)'!S$7)))))))</f>
        <v>9.6491228070175433E-2</v>
      </c>
    </row>
    <row r="112" spans="2:19" x14ac:dyDescent="0.35">
      <c r="B112" s="87">
        <v>42248</v>
      </c>
      <c r="C112" s="112">
        <f>IF('Publication Table (%)'!$C$5="All Cancelled Operations",
SUMIFS(AllPublicationData!$F:$F,AllPublicationData!$A:$A,'Publication Table (%)'!$B112,AllPublicationData!$B:$B,'Publication Table (%)'!$C$4),
IF('Publication Table (%)'!$C$5="Operations cancelled by patient",
SUMIFS(AllPublicationData!$G:$G,AllPublicationData!$A:$A,'Publication Table (%)'!$B112,AllPublicationData!$B:$B,'Publication Table (%)'!$C$4),
IF('Publication Table (%)'!$C$5="Operations cancelled for clinical reasons",
SUMIFS(AllPublicationData!$H:$H,AllPublicationData!$A:$A,'Publication Table (%)'!$B112,AllPublicationData!$B:$B,'Publication Table (%)'!$C$4),
IF('Publication Table (%)'!$C$5="Operations cancelled for non-clinical/capacity reasons",
SUMIFS(AllPublicationData!$I:$I,AllPublicationData!$A:$A,'Publication Table (%)'!$B112,AllPublicationData!$B:$B,'Publication Table (%)'!$C$4),
IF('Publication Table (%)'!$C$5="Cancellations for other reasons",
SUMIFS(AllPublicationData!$J:$J,AllPublicationData!$A:$A,'Publication Table (%)'!$B112,AllPublicationData!$B:$B,'Publication Table (%)'!$C$4))))))+
IF(AND($C$4="NHS Scotland",$C$5="All Cancelled Operations"),
SUMIFS(AllPublicationData!$F:$F,AllPublicationData!$A:$A,'Publication Table (%)'!$B112),
IF(AND($C$4="NHS Scotland",$C$5="Operations cancelled by patient"),
SUMIFS(AllPublicationData!$G:$G,AllPublicationData!$A:$A,'Publication Table (%)'!$B112),
IF(AND($C$4="NHS Scotland",$C$5="Operations cancelled for clinical reasons"),
SUMIFS(AllPublicationData!$H:$H,AllPublicationData!$A:$A,'Publication Table (%)'!$B112),
IF(AND($C$4="NHS Scotland",$C$5="Operations cancelled for non-clinical/capacity reasons"),
SUMIFS(AllPublicationData!$I:$I,AllPublicationData!$A:$A,'Publication Table (%)'!$B112),
IF(AND($C$4="NHS Scotland",$C$5="Cancellations for other reasons"),
SUMIFS(AllPublicationData!$J:$J,AllPublicationData!$A:$A,'Publication Table (%)'!$B112))))))</f>
        <v>2829</v>
      </c>
      <c r="D112" s="110">
        <f>IF(AND('Publication Table (%)'!$C$5="All Cancelled Operations",$C$4&lt;&gt;"NHS Scotland"),
IFERROR(SUMIFS(AllPublicationData!$F:$F,AllPublicationData!$A:$A,'Publication Table (%)'!$B112,AllPublicationData!$B:$B,'Publication Table (%)'!$C$4,AllPublicationData!$D:$D,'Publication Table (%)'!D$7)/
SUMIFS(AllPublicationData!$E:$E,AllPublicationData!$A:$A,'Publication Table (%)'!$B112,AllPublicationData!$B:$B,'Publication Table (%)'!$C$4,AllPublicationData!$D:$D,'Publication Table (%)'!D$7),
SUMIFS(AllPublicationData!$F:$F,AllPublicationData!$A:$A,'Publication Table (%)'!$B112,AllPublicationData!$B:$B,'Publication Table (%)'!D$7)/
SUMIFS(AllPublicationData!$E:$E,AllPublicationData!$A:$A,'Publication Table (%)'!$B112,AllPublicationData!$B:$B,'Publication Table (%)'!D$7)),
IF(AND('Publication Table (%)'!$C$5="Operations cancelled by patient",$C$4&lt;&gt;"NHS Scotland"),
IFERROR(SUMIFS(AllPublicationData!$G:$G,AllPublicationData!$A:$A,'Publication Table (%)'!$B112,AllPublicationData!$B:$B,'Publication Table (%)'!$C$4,AllPublicationData!$D:$D,'Publication Table (%)'!D$7)/
SUMIFS(AllPublicationData!$E:$E,AllPublicationData!$A:$A,'Publication Table (%)'!$B112,AllPublicationData!$B:$B,'Publication Table (%)'!$C$4,AllPublicationData!$D:$D,'Publication Table (%)'!D$7),
SUMIFS(AllPublicationData!$G:$G,AllPublicationData!$A:$A,'Publication Table (%)'!$B112,AllPublicationData!$B:$B,'Publication Table (%)'!D$7)/
SUMIFS(AllPublicationData!$E:$E,AllPublicationData!$A:$A,'Publication Table (%)'!$B112,AllPublicationData!$B:$B,'Publication Table (%)'!D$7)),
IF(AND('Publication Table (%)'!$C$5="Operations cancelled for clinical reasons",$C$4&lt;&gt;"NHS Scotland"),
IFERROR(SUMIFS(AllPublicationData!$H:$H,AllPublicationData!$A:$A,'Publication Table (%)'!$B112,AllPublicationData!$B:$B,'Publication Table (%)'!$C$4,AllPublicationData!$D:$D,'Publication Table (%)'!D$7)/
SUMIFS(AllPublicationData!$E:$E,AllPublicationData!$A:$A,'Publication Table (%)'!$B112,AllPublicationData!$B:$B,'Publication Table (%)'!$C$4,AllPublicationData!$D:$D,'Publication Table (%)'!D$7),
SUMIFS(AllPublicationData!$H:$H,AllPublicationData!$A:$A,'Publication Table (%)'!$B112,AllPublicationData!$B:$B,'Publication Table (%)'!D$7)/
SUMIFS(AllPublicationData!$E:$E,AllPublicationData!$A:$A,'Publication Table (%)'!$B112,AllPublicationData!$B:$B,'Publication Table (%)'!D$7)),
IF(AND('Publication Table (%)'!$C$5="Operations cancelled for non-clinical/capacity reasons",$C$4&lt;&gt;"NHS Scotland"),
IFERROR(SUMIFS(AllPublicationData!$I:$I,AllPublicationData!$A:$A,'Publication Table (%)'!$B112,AllPublicationData!$B:$B,'Publication Table (%)'!$C$4,AllPublicationData!$D:$D,'Publication Table (%)'!D$7)/
SUMIFS(AllPublicationData!$E:$E,AllPublicationData!$A:$A,'Publication Table (%)'!$B112,AllPublicationData!$B:$B,'Publication Table (%)'!$C$4,AllPublicationData!$D:$D,'Publication Table (%)'!D$7),
SUMIFS(AllPublicationData!$I:$I,AllPublicationData!$A:$A,'Publication Table (%)'!$B112,AllPublicationData!$B:$B,'Publication Table (%)'!D$7)/
SUMIFS(AllPublicationData!$E:$E,AllPublicationData!$A:$A,'Publication Table (%)'!$B112,AllPublicationData!$B:$B,'Publication Table (%)'!D$7)),
IF(AND('Publication Table (%)'!$C$5="Cancellations for other reasons",$C$4&lt;&gt;"NHS Scotland"),
IFERROR(SUMIFS(AllPublicationData!$J:$J,AllPublicationData!$A:$A,'Publication Table (%)'!$B112,AllPublicationData!$B:$B,'Publication Table (%)'!$C$4,AllPublicationData!$D:$D,'Publication Table (%)'!D$7)/
SUMIFS(AllPublicationData!$E:$E,AllPublicationData!$A:$A,'Publication Table (%)'!$B112,AllPublicationData!$B:$B,'Publication Table (%)'!$C$4,AllPublicationData!$D:$D,'Publication Table (%)'!D$7),
SUMIFS(AllPublicationData!$J:$J,AllPublicationData!$A:$A,'Publication Table (%)'!$B112,AllPublicationData!$B:$B,'Publication Table (%)'!D$7)/
SUMIFS(AllPublicationData!$E:$E,AllPublicationData!$A:$A,'Publication Table (%)'!$B112,AllPublicationData!$B:$B,'Publication Table (%)'!D$7)),
IF(AND($C$4="NHS Scotland",$C$5="All Cancelled Operations"),
SUMIFS(AllPublicationData!$F:$F,AllPublicationData!$A:$A,'Publication Table'!$B112)/
SUMIFS(AllPublicationData!$E:$E,AllPublicationData!$A:$A,'Publication Table'!$B112),
IF(AND($C$4="NHS Scotland",$C$5="Operations cancelled by patient"),
SUMIFS(AllPublicationData!$G:$G,AllPublicationData!$A:$A,'Publication Table'!$B112)/
SUMIFS(AllPublicationData!$E:$E,AllPublicationData!$A:$A,'Publication Table'!$B112),
IF(AND($C$4="NHS Scotland",$C$5="Operations cancelled for clinical reasons"),
SUMIFS(AllPublicationData!$H:$H,AllPublicationData!$A:$A,'Publication Table'!$B112)/
SUMIFS(AllPublicationData!$E:$E,AllPublicationData!$A:$A,'Publication Table'!$B112),
IF(AND($C$4="NHS Scotland",$C$5="Operations cancelled for non-clinical/capacity reasons"),
SUMIFS(AllPublicationData!$I:$I,AllPublicationData!$A:$A,'Publication Table'!$B112)/
SUMIFS(AllPublicationData!$E:$E,AllPublicationData!$A:$A,'Publication Table'!$B112),
IF(AND($C$4="NHS Scotland",$C$5="Cancellations for other reasons"),
SUMIFS(AllPublicationData!$J:$J,AllPublicationData!$A:$A,'Publication Table'!$B112)/
SUMIFS(AllPublicationData!$E:$E,AllPublicationData!$A:$A,'Publication Table'!$B112)))))))))))</f>
        <v>9.1440946408946927E-2</v>
      </c>
      <c r="E112" s="96">
        <f>IF('Publication Table (%)'!$C$5="All Cancelled Operations",
IFERROR(SUMIFS(AllPublicationData!$F:$F,AllPublicationData!$A:$A,'Publication Table (%)'!$B112,AllPublicationData!$B:$B,'Publication Table (%)'!$C$4,AllPublicationData!$D:$D,'Publication Table (%)'!E$7)/
SUMIFS(AllPublicationData!$E:$E,AllPublicationData!$A:$A,'Publication Table (%)'!$B112,AllPublicationData!$B:$B,'Publication Table (%)'!$C$4,AllPublicationData!$D:$D,'Publication Table (%)'!E$7),
SUMIFS(AllPublicationData!$F:$F,AllPublicationData!$A:$A,'Publication Table (%)'!$B112,AllPublicationData!$B:$B,'Publication Table (%)'!E$7)/
SUMIFS(AllPublicationData!$E:$E,AllPublicationData!$A:$A,'Publication Table (%)'!$B112,AllPublicationData!$B:$B,'Publication Table (%)'!E$7)),
IF('Publication Table (%)'!$C$5="Operations cancelled by patient",
IFERROR(SUMIFS(AllPublicationData!$G:$G,AllPublicationData!$A:$A,'Publication Table (%)'!$B112,AllPublicationData!$B:$B,'Publication Table (%)'!$C$4,AllPublicationData!$D:$D,'Publication Table (%)'!E$7)/
SUMIFS(AllPublicationData!$E:$E,AllPublicationData!$A:$A,'Publication Table (%)'!$B112,AllPublicationData!$B:$B,'Publication Table (%)'!$C$4,AllPublicationData!$D:$D,'Publication Table (%)'!E$7),
SUMIFS(AllPublicationData!$G:$G,AllPublicationData!$A:$A,'Publication Table (%)'!$B112,AllPublicationData!$B:$B,'Publication Table (%)'!E$7)/
SUMIFS(AllPublicationData!$E:$E,AllPublicationData!$A:$A,'Publication Table (%)'!$B112,AllPublicationData!$B:$B,'Publication Table (%)'!E$7)),
IF('Publication Table (%)'!$C$5="Operations cancelled for clinical reasons",
IFERROR(SUMIFS(AllPublicationData!$H:$H,AllPublicationData!$A:$A,'Publication Table (%)'!$B112,AllPublicationData!$B:$B,'Publication Table (%)'!$C$4,AllPublicationData!$D:$D,'Publication Table (%)'!E$7)/
SUMIFS(AllPublicationData!$E:$E,AllPublicationData!$A:$A,'Publication Table (%)'!$B112,AllPublicationData!$B:$B,'Publication Table (%)'!$C$4,AllPublicationData!$D:$D,'Publication Table (%)'!E$7),
SUMIFS(AllPublicationData!$H:$H,AllPublicationData!$A:$A,'Publication Table (%)'!$B112,AllPublicationData!$B:$B,'Publication Table (%)'!E$7)/
SUMIFS(AllPublicationData!$E:$E,AllPublicationData!$A:$A,'Publication Table (%)'!$B112,AllPublicationData!$B:$B,'Publication Table (%)'!E$7)),
IF('Publication Table (%)'!$C$5="Operations cancelled for non-clinical/capacity reasons",
IFERROR(SUMIFS(AllPublicationData!$I:$I,AllPublicationData!$A:$A,'Publication Table (%)'!$B112,AllPublicationData!$B:$B,'Publication Table (%)'!$C$4,AllPublicationData!$D:$D,'Publication Table (%)'!E$7)/
SUMIFS(AllPublicationData!$E:$E,AllPublicationData!$A:$A,'Publication Table (%)'!$B112,AllPublicationData!$B:$B,'Publication Table (%)'!$C$4,AllPublicationData!$D:$D,'Publication Table (%)'!E$7),
SUMIFS(AllPublicationData!$I:$I,AllPublicationData!$A:$A,'Publication Table (%)'!$B112,AllPublicationData!$B:$B,'Publication Table (%)'!E$7)/
SUMIFS(AllPublicationData!$E:$E,AllPublicationData!$A:$A,'Publication Table (%)'!$B112,AllPublicationData!$B:$B,'Publication Table (%)'!E$7)),
IF('Publication Table (%)'!$C$5="Cancellations for other reasons",
IFERROR(SUMIFS(AllPublicationData!$J:$J,AllPublicationData!$A:$A,'Publication Table (%)'!$B112,AllPublicationData!$B:$B,'Publication Table (%)'!$C$4,AllPublicationData!$D:$D,'Publication Table (%)'!E$7)/
SUMIFS(AllPublicationData!$E:$E,AllPublicationData!$A:$A,'Publication Table (%)'!$B112,AllPublicationData!$B:$B,'Publication Table (%)'!$C$4,AllPublicationData!$D:$D,'Publication Table (%)'!E$7),
SUMIFS(AllPublicationData!$J:$J,AllPublicationData!$A:$A,'Publication Table (%)'!$B112,AllPublicationData!$B:$B,'Publication Table (%)'!E$7)/
SUMIFS(AllPublicationData!$E:$E,AllPublicationData!$A:$A,'Publication Table (%)'!$B112,AllPublicationData!$B:$B,'Publication Table (%)'!E$7)))))))</f>
        <v>6.9610778443113766E-2</v>
      </c>
      <c r="F112" s="96">
        <f>IF('Publication Table (%)'!$C$5="All Cancelled Operations",
IFERROR(SUMIFS(AllPublicationData!$F:$F,AllPublicationData!$A:$A,'Publication Table (%)'!$B112,AllPublicationData!$B:$B,'Publication Table (%)'!$C$4,AllPublicationData!$D:$D,'Publication Table (%)'!F$7)/
SUMIFS(AllPublicationData!$E:$E,AllPublicationData!$A:$A,'Publication Table (%)'!$B112,AllPublicationData!$B:$B,'Publication Table (%)'!$C$4,AllPublicationData!$D:$D,'Publication Table (%)'!F$7),
SUMIFS(AllPublicationData!$F:$F,AllPublicationData!$A:$A,'Publication Table (%)'!$B112,AllPublicationData!$B:$B,'Publication Table (%)'!F$7)/
SUMIFS(AllPublicationData!$E:$E,AllPublicationData!$A:$A,'Publication Table (%)'!$B112,AllPublicationData!$B:$B,'Publication Table (%)'!F$7)),
IF('Publication Table (%)'!$C$5="Operations cancelled by patient",
IFERROR(SUMIFS(AllPublicationData!$G:$G,AllPublicationData!$A:$A,'Publication Table (%)'!$B112,AllPublicationData!$B:$B,'Publication Table (%)'!$C$4,AllPublicationData!$D:$D,'Publication Table (%)'!F$7)/
SUMIFS(AllPublicationData!$E:$E,AllPublicationData!$A:$A,'Publication Table (%)'!$B112,AllPublicationData!$B:$B,'Publication Table (%)'!$C$4,AllPublicationData!$D:$D,'Publication Table (%)'!F$7),
SUMIFS(AllPublicationData!$G:$G,AllPublicationData!$A:$A,'Publication Table (%)'!$B112,AllPublicationData!$B:$B,'Publication Table (%)'!F$7)/
SUMIFS(AllPublicationData!$E:$E,AllPublicationData!$A:$A,'Publication Table (%)'!$B112,AllPublicationData!$B:$B,'Publication Table (%)'!F$7)),
IF('Publication Table (%)'!$C$5="Operations cancelled for clinical reasons",
IFERROR(SUMIFS(AllPublicationData!$H:$H,AllPublicationData!$A:$A,'Publication Table (%)'!$B112,AllPublicationData!$B:$B,'Publication Table (%)'!$C$4,AllPublicationData!$D:$D,'Publication Table (%)'!F$7)/
SUMIFS(AllPublicationData!$E:$E,AllPublicationData!$A:$A,'Publication Table (%)'!$B112,AllPublicationData!$B:$B,'Publication Table (%)'!$C$4,AllPublicationData!$D:$D,'Publication Table (%)'!F$7),
SUMIFS(AllPublicationData!$H:$H,AllPublicationData!$A:$A,'Publication Table (%)'!$B112,AllPublicationData!$B:$B,'Publication Table (%)'!F$7)/
SUMIFS(AllPublicationData!$E:$E,AllPublicationData!$A:$A,'Publication Table (%)'!$B112,AllPublicationData!$B:$B,'Publication Table (%)'!F$7)),
IF('Publication Table (%)'!$C$5="Operations cancelled for non-clinical/capacity reasons",
IFERROR(SUMIFS(AllPublicationData!$I:$I,AllPublicationData!$A:$A,'Publication Table (%)'!$B112,AllPublicationData!$B:$B,'Publication Table (%)'!$C$4,AllPublicationData!$D:$D,'Publication Table (%)'!F$7)/
SUMIFS(AllPublicationData!$E:$E,AllPublicationData!$A:$A,'Publication Table (%)'!$B112,AllPublicationData!$B:$B,'Publication Table (%)'!$C$4,AllPublicationData!$D:$D,'Publication Table (%)'!F$7),
SUMIFS(AllPublicationData!$I:$I,AllPublicationData!$A:$A,'Publication Table (%)'!$B112,AllPublicationData!$B:$B,'Publication Table (%)'!F$7)/
SUMIFS(AllPublicationData!$E:$E,AllPublicationData!$A:$A,'Publication Table (%)'!$B112,AllPublicationData!$B:$B,'Publication Table (%)'!F$7)),
IF('Publication Table (%)'!$C$5="Cancellations for other reasons",
IFERROR(SUMIFS(AllPublicationData!$J:$J,AllPublicationData!$A:$A,'Publication Table (%)'!$B112,AllPublicationData!$B:$B,'Publication Table (%)'!$C$4,AllPublicationData!$D:$D,'Publication Table (%)'!F$7)/
SUMIFS(AllPublicationData!$E:$E,AllPublicationData!$A:$A,'Publication Table (%)'!$B112,AllPublicationData!$B:$B,'Publication Table (%)'!$C$4,AllPublicationData!$D:$D,'Publication Table (%)'!F$7),
SUMIFS(AllPublicationData!$J:$J,AllPublicationData!$A:$A,'Publication Table (%)'!$B112,AllPublicationData!$B:$B,'Publication Table (%)'!F$7)/
SUMIFS(AllPublicationData!$E:$E,AllPublicationData!$A:$A,'Publication Table (%)'!$B112,AllPublicationData!$B:$B,'Publication Table (%)'!F$7)))))))</f>
        <v>9.9190283400809723E-2</v>
      </c>
      <c r="G112" s="96">
        <f>IF('Publication Table (%)'!$C$5="All Cancelled Operations",
IFERROR(SUMIFS(AllPublicationData!$F:$F,AllPublicationData!$A:$A,'Publication Table (%)'!$B112,AllPublicationData!$B:$B,'Publication Table (%)'!$C$4,AllPublicationData!$D:$D,'Publication Table (%)'!G$7)/
SUMIFS(AllPublicationData!$E:$E,AllPublicationData!$A:$A,'Publication Table (%)'!$B112,AllPublicationData!$B:$B,'Publication Table (%)'!$C$4,AllPublicationData!$D:$D,'Publication Table (%)'!G$7),
SUMIFS(AllPublicationData!$F:$F,AllPublicationData!$A:$A,'Publication Table (%)'!$B112,AllPublicationData!$B:$B,'Publication Table (%)'!G$7)/
SUMIFS(AllPublicationData!$E:$E,AllPublicationData!$A:$A,'Publication Table (%)'!$B112,AllPublicationData!$B:$B,'Publication Table (%)'!G$7)),
IF('Publication Table (%)'!$C$5="Operations cancelled by patient",
IFERROR(SUMIFS(AllPublicationData!$G:$G,AllPublicationData!$A:$A,'Publication Table (%)'!$B112,AllPublicationData!$B:$B,'Publication Table (%)'!$C$4,AllPublicationData!$D:$D,'Publication Table (%)'!G$7)/
SUMIFS(AllPublicationData!$E:$E,AllPublicationData!$A:$A,'Publication Table (%)'!$B112,AllPublicationData!$B:$B,'Publication Table (%)'!$C$4,AllPublicationData!$D:$D,'Publication Table (%)'!G$7),
SUMIFS(AllPublicationData!$G:$G,AllPublicationData!$A:$A,'Publication Table (%)'!$B112,AllPublicationData!$B:$B,'Publication Table (%)'!G$7)/
SUMIFS(AllPublicationData!$E:$E,AllPublicationData!$A:$A,'Publication Table (%)'!$B112,AllPublicationData!$B:$B,'Publication Table (%)'!G$7)),
IF('Publication Table (%)'!$C$5="Operations cancelled for clinical reasons",
IFERROR(SUMIFS(AllPublicationData!$H:$H,AllPublicationData!$A:$A,'Publication Table (%)'!$B112,AllPublicationData!$B:$B,'Publication Table (%)'!$C$4,AllPublicationData!$D:$D,'Publication Table (%)'!G$7)/
SUMIFS(AllPublicationData!$E:$E,AllPublicationData!$A:$A,'Publication Table (%)'!$B112,AllPublicationData!$B:$B,'Publication Table (%)'!$C$4,AllPublicationData!$D:$D,'Publication Table (%)'!G$7),
SUMIFS(AllPublicationData!$H:$H,AllPublicationData!$A:$A,'Publication Table (%)'!$B112,AllPublicationData!$B:$B,'Publication Table (%)'!G$7)/
SUMIFS(AllPublicationData!$E:$E,AllPublicationData!$A:$A,'Publication Table (%)'!$B112,AllPublicationData!$B:$B,'Publication Table (%)'!G$7)),
IF('Publication Table (%)'!$C$5="Operations cancelled for non-clinical/capacity reasons",
IFERROR(SUMIFS(AllPublicationData!$I:$I,AllPublicationData!$A:$A,'Publication Table (%)'!$B112,AllPublicationData!$B:$B,'Publication Table (%)'!$C$4,AllPublicationData!$D:$D,'Publication Table (%)'!G$7)/
SUMIFS(AllPublicationData!$E:$E,AllPublicationData!$A:$A,'Publication Table (%)'!$B112,AllPublicationData!$B:$B,'Publication Table (%)'!$C$4,AllPublicationData!$D:$D,'Publication Table (%)'!G$7),
SUMIFS(AllPublicationData!$I:$I,AllPublicationData!$A:$A,'Publication Table (%)'!$B112,AllPublicationData!$B:$B,'Publication Table (%)'!G$7)/
SUMIFS(AllPublicationData!$E:$E,AllPublicationData!$A:$A,'Publication Table (%)'!$B112,AllPublicationData!$B:$B,'Publication Table (%)'!G$7)),
IF('Publication Table (%)'!$C$5="Cancellations for other reasons",
IFERROR(SUMIFS(AllPublicationData!$J:$J,AllPublicationData!$A:$A,'Publication Table (%)'!$B112,AllPublicationData!$B:$B,'Publication Table (%)'!$C$4,AllPublicationData!$D:$D,'Publication Table (%)'!G$7)/
SUMIFS(AllPublicationData!$E:$E,AllPublicationData!$A:$A,'Publication Table (%)'!$B112,AllPublicationData!$B:$B,'Publication Table (%)'!$C$4,AllPublicationData!$D:$D,'Publication Table (%)'!G$7),
SUMIFS(AllPublicationData!$J:$J,AllPublicationData!$A:$A,'Publication Table (%)'!$B112,AllPublicationData!$B:$B,'Publication Table (%)'!G$7)/
SUMIFS(AllPublicationData!$E:$E,AllPublicationData!$A:$A,'Publication Table (%)'!$B112,AllPublicationData!$B:$B,'Publication Table (%)'!G$7)))))))</f>
        <v>8.3636363636363634E-2</v>
      </c>
      <c r="H112" s="96">
        <f>IF('Publication Table (%)'!$C$5="All Cancelled Operations",
IFERROR(SUMIFS(AllPublicationData!$F:$F,AllPublicationData!$A:$A,'Publication Table (%)'!$B112,AllPublicationData!$B:$B,'Publication Table (%)'!$C$4,AllPublicationData!$D:$D,'Publication Table (%)'!H$7)/
SUMIFS(AllPublicationData!$E:$E,AllPublicationData!$A:$A,'Publication Table (%)'!$B112,AllPublicationData!$B:$B,'Publication Table (%)'!$C$4,AllPublicationData!$D:$D,'Publication Table (%)'!H$7),
SUMIFS(AllPublicationData!$F:$F,AllPublicationData!$A:$A,'Publication Table (%)'!$B112,AllPublicationData!$B:$B,'Publication Table (%)'!H$7)/
SUMIFS(AllPublicationData!$E:$E,AllPublicationData!$A:$A,'Publication Table (%)'!$B112,AllPublicationData!$B:$B,'Publication Table (%)'!H$7)),
IF('Publication Table (%)'!$C$5="Operations cancelled by patient",
IFERROR(SUMIFS(AllPublicationData!$G:$G,AllPublicationData!$A:$A,'Publication Table (%)'!$B112,AllPublicationData!$B:$B,'Publication Table (%)'!$C$4,AllPublicationData!$D:$D,'Publication Table (%)'!H$7)/
SUMIFS(AllPublicationData!$E:$E,AllPublicationData!$A:$A,'Publication Table (%)'!$B112,AllPublicationData!$B:$B,'Publication Table (%)'!$C$4,AllPublicationData!$D:$D,'Publication Table (%)'!H$7),
SUMIFS(AllPublicationData!$G:$G,AllPublicationData!$A:$A,'Publication Table (%)'!$B112,AllPublicationData!$B:$B,'Publication Table (%)'!H$7)/
SUMIFS(AllPublicationData!$E:$E,AllPublicationData!$A:$A,'Publication Table (%)'!$B112,AllPublicationData!$B:$B,'Publication Table (%)'!H$7)),
IF('Publication Table (%)'!$C$5="Operations cancelled for clinical reasons",
IFERROR(SUMIFS(AllPublicationData!$H:$H,AllPublicationData!$A:$A,'Publication Table (%)'!$B112,AllPublicationData!$B:$B,'Publication Table (%)'!$C$4,AllPublicationData!$D:$D,'Publication Table (%)'!H$7)/
SUMIFS(AllPublicationData!$E:$E,AllPublicationData!$A:$A,'Publication Table (%)'!$B112,AllPublicationData!$B:$B,'Publication Table (%)'!$C$4,AllPublicationData!$D:$D,'Publication Table (%)'!H$7),
SUMIFS(AllPublicationData!$H:$H,AllPublicationData!$A:$A,'Publication Table (%)'!$B112,AllPublicationData!$B:$B,'Publication Table (%)'!H$7)/
SUMIFS(AllPublicationData!$E:$E,AllPublicationData!$A:$A,'Publication Table (%)'!$B112,AllPublicationData!$B:$B,'Publication Table (%)'!H$7)),
IF('Publication Table (%)'!$C$5="Operations cancelled for non-clinical/capacity reasons",
IFERROR(SUMIFS(AllPublicationData!$I:$I,AllPublicationData!$A:$A,'Publication Table (%)'!$B112,AllPublicationData!$B:$B,'Publication Table (%)'!$C$4,AllPublicationData!$D:$D,'Publication Table (%)'!H$7)/
SUMIFS(AllPublicationData!$E:$E,AllPublicationData!$A:$A,'Publication Table (%)'!$B112,AllPublicationData!$B:$B,'Publication Table (%)'!$C$4,AllPublicationData!$D:$D,'Publication Table (%)'!H$7),
SUMIFS(AllPublicationData!$I:$I,AllPublicationData!$A:$A,'Publication Table (%)'!$B112,AllPublicationData!$B:$B,'Publication Table (%)'!H$7)/
SUMIFS(AllPublicationData!$E:$E,AllPublicationData!$A:$A,'Publication Table (%)'!$B112,AllPublicationData!$B:$B,'Publication Table (%)'!H$7)),
IF('Publication Table (%)'!$C$5="Cancellations for other reasons",
IFERROR(SUMIFS(AllPublicationData!$J:$J,AllPublicationData!$A:$A,'Publication Table (%)'!$B112,AllPublicationData!$B:$B,'Publication Table (%)'!$C$4,AllPublicationData!$D:$D,'Publication Table (%)'!H$7)/
SUMIFS(AllPublicationData!$E:$E,AllPublicationData!$A:$A,'Publication Table (%)'!$B112,AllPublicationData!$B:$B,'Publication Table (%)'!$C$4,AllPublicationData!$D:$D,'Publication Table (%)'!H$7),
SUMIFS(AllPublicationData!$J:$J,AllPublicationData!$A:$A,'Publication Table (%)'!$B112,AllPublicationData!$B:$B,'Publication Table (%)'!H$7)/
SUMIFS(AllPublicationData!$E:$E,AllPublicationData!$A:$A,'Publication Table (%)'!$B112,AllPublicationData!$B:$B,'Publication Table (%)'!H$7)))))))</f>
        <v>8.5593731163351422E-2</v>
      </c>
      <c r="I112" s="96">
        <f>IF('Publication Table (%)'!$C$5="All Cancelled Operations",
IFERROR(SUMIFS(AllPublicationData!$F:$F,AllPublicationData!$A:$A,'Publication Table (%)'!$B112,AllPublicationData!$B:$B,'Publication Table (%)'!$C$4,AllPublicationData!$D:$D,'Publication Table (%)'!I$7)/
SUMIFS(AllPublicationData!$E:$E,AllPublicationData!$A:$A,'Publication Table (%)'!$B112,AllPublicationData!$B:$B,'Publication Table (%)'!$C$4,AllPublicationData!$D:$D,'Publication Table (%)'!I$7),
SUMIFS(AllPublicationData!$F:$F,AllPublicationData!$A:$A,'Publication Table (%)'!$B112,AllPublicationData!$B:$B,'Publication Table (%)'!I$7)/
SUMIFS(AllPublicationData!$E:$E,AllPublicationData!$A:$A,'Publication Table (%)'!$B112,AllPublicationData!$B:$B,'Publication Table (%)'!I$7)),
IF('Publication Table (%)'!$C$5="Operations cancelled by patient",
IFERROR(SUMIFS(AllPublicationData!$G:$G,AllPublicationData!$A:$A,'Publication Table (%)'!$B112,AllPublicationData!$B:$B,'Publication Table (%)'!$C$4,AllPublicationData!$D:$D,'Publication Table (%)'!I$7)/
SUMIFS(AllPublicationData!$E:$E,AllPublicationData!$A:$A,'Publication Table (%)'!$B112,AllPublicationData!$B:$B,'Publication Table (%)'!$C$4,AllPublicationData!$D:$D,'Publication Table (%)'!I$7),
SUMIFS(AllPublicationData!$G:$G,AllPublicationData!$A:$A,'Publication Table (%)'!$B112,AllPublicationData!$B:$B,'Publication Table (%)'!I$7)/
SUMIFS(AllPublicationData!$E:$E,AllPublicationData!$A:$A,'Publication Table (%)'!$B112,AllPublicationData!$B:$B,'Publication Table (%)'!I$7)),
IF('Publication Table (%)'!$C$5="Operations cancelled for clinical reasons",
IFERROR(SUMIFS(AllPublicationData!$H:$H,AllPublicationData!$A:$A,'Publication Table (%)'!$B112,AllPublicationData!$B:$B,'Publication Table (%)'!$C$4,AllPublicationData!$D:$D,'Publication Table (%)'!I$7)/
SUMIFS(AllPublicationData!$E:$E,AllPublicationData!$A:$A,'Publication Table (%)'!$B112,AllPublicationData!$B:$B,'Publication Table (%)'!$C$4,AllPublicationData!$D:$D,'Publication Table (%)'!I$7),
SUMIFS(AllPublicationData!$H:$H,AllPublicationData!$A:$A,'Publication Table (%)'!$B112,AllPublicationData!$B:$B,'Publication Table (%)'!I$7)/
SUMIFS(AllPublicationData!$E:$E,AllPublicationData!$A:$A,'Publication Table (%)'!$B112,AllPublicationData!$B:$B,'Publication Table (%)'!I$7)),
IF('Publication Table (%)'!$C$5="Operations cancelled for non-clinical/capacity reasons",
IFERROR(SUMIFS(AllPublicationData!$I:$I,AllPublicationData!$A:$A,'Publication Table (%)'!$B112,AllPublicationData!$B:$B,'Publication Table (%)'!$C$4,AllPublicationData!$D:$D,'Publication Table (%)'!I$7)/
SUMIFS(AllPublicationData!$E:$E,AllPublicationData!$A:$A,'Publication Table (%)'!$B112,AllPublicationData!$B:$B,'Publication Table (%)'!$C$4,AllPublicationData!$D:$D,'Publication Table (%)'!I$7),
SUMIFS(AllPublicationData!$I:$I,AllPublicationData!$A:$A,'Publication Table (%)'!$B112,AllPublicationData!$B:$B,'Publication Table (%)'!I$7)/
SUMIFS(AllPublicationData!$E:$E,AllPublicationData!$A:$A,'Publication Table (%)'!$B112,AllPublicationData!$B:$B,'Publication Table (%)'!I$7)),
IF('Publication Table (%)'!$C$5="Cancellations for other reasons",
IFERROR(SUMIFS(AllPublicationData!$J:$J,AllPublicationData!$A:$A,'Publication Table (%)'!$B112,AllPublicationData!$B:$B,'Publication Table (%)'!$C$4,AllPublicationData!$D:$D,'Publication Table (%)'!I$7)/
SUMIFS(AllPublicationData!$E:$E,AllPublicationData!$A:$A,'Publication Table (%)'!$B112,AllPublicationData!$B:$B,'Publication Table (%)'!$C$4,AllPublicationData!$D:$D,'Publication Table (%)'!I$7),
SUMIFS(AllPublicationData!$J:$J,AllPublicationData!$A:$A,'Publication Table (%)'!$B112,AllPublicationData!$B:$B,'Publication Table (%)'!I$7)/
SUMIFS(AllPublicationData!$E:$E,AllPublicationData!$A:$A,'Publication Table (%)'!$B112,AllPublicationData!$B:$B,'Publication Table (%)'!I$7)))))))</f>
        <v>6.1977715877437327E-2</v>
      </c>
      <c r="J112" s="96">
        <f>IF('Publication Table (%)'!$C$5="All Cancelled Operations",
IFERROR(SUMIFS(AllPublicationData!$F:$F,AllPublicationData!$A:$A,'Publication Table (%)'!$B112,AllPublicationData!$B:$B,'Publication Table (%)'!$C$4,AllPublicationData!$D:$D,'Publication Table (%)'!J$7)/
SUMIFS(AllPublicationData!$E:$E,AllPublicationData!$A:$A,'Publication Table (%)'!$B112,AllPublicationData!$B:$B,'Publication Table (%)'!$C$4,AllPublicationData!$D:$D,'Publication Table (%)'!J$7),
SUMIFS(AllPublicationData!$F:$F,AllPublicationData!$A:$A,'Publication Table (%)'!$B112,AllPublicationData!$B:$B,'Publication Table (%)'!J$7)/
SUMIFS(AllPublicationData!$E:$E,AllPublicationData!$A:$A,'Publication Table (%)'!$B112,AllPublicationData!$B:$B,'Publication Table (%)'!J$7)),
IF('Publication Table (%)'!$C$5="Operations cancelled by patient",
IFERROR(SUMIFS(AllPublicationData!$G:$G,AllPublicationData!$A:$A,'Publication Table (%)'!$B112,AllPublicationData!$B:$B,'Publication Table (%)'!$C$4,AllPublicationData!$D:$D,'Publication Table (%)'!J$7)/
SUMIFS(AllPublicationData!$E:$E,AllPublicationData!$A:$A,'Publication Table (%)'!$B112,AllPublicationData!$B:$B,'Publication Table (%)'!$C$4,AllPublicationData!$D:$D,'Publication Table (%)'!J$7),
SUMIFS(AllPublicationData!$G:$G,AllPublicationData!$A:$A,'Publication Table (%)'!$B112,AllPublicationData!$B:$B,'Publication Table (%)'!J$7)/
SUMIFS(AllPublicationData!$E:$E,AllPublicationData!$A:$A,'Publication Table (%)'!$B112,AllPublicationData!$B:$B,'Publication Table (%)'!J$7)),
IF('Publication Table (%)'!$C$5="Operations cancelled for clinical reasons",
IFERROR(SUMIFS(AllPublicationData!$H:$H,AllPublicationData!$A:$A,'Publication Table (%)'!$B112,AllPublicationData!$B:$B,'Publication Table (%)'!$C$4,AllPublicationData!$D:$D,'Publication Table (%)'!J$7)/
SUMIFS(AllPublicationData!$E:$E,AllPublicationData!$A:$A,'Publication Table (%)'!$B112,AllPublicationData!$B:$B,'Publication Table (%)'!$C$4,AllPublicationData!$D:$D,'Publication Table (%)'!J$7),
SUMIFS(AllPublicationData!$H:$H,AllPublicationData!$A:$A,'Publication Table (%)'!$B112,AllPublicationData!$B:$B,'Publication Table (%)'!J$7)/
SUMIFS(AllPublicationData!$E:$E,AllPublicationData!$A:$A,'Publication Table (%)'!$B112,AllPublicationData!$B:$B,'Publication Table (%)'!J$7)),
IF('Publication Table (%)'!$C$5="Operations cancelled for non-clinical/capacity reasons",
IFERROR(SUMIFS(AllPublicationData!$I:$I,AllPublicationData!$A:$A,'Publication Table (%)'!$B112,AllPublicationData!$B:$B,'Publication Table (%)'!$C$4,AllPublicationData!$D:$D,'Publication Table (%)'!J$7)/
SUMIFS(AllPublicationData!$E:$E,AllPublicationData!$A:$A,'Publication Table (%)'!$B112,AllPublicationData!$B:$B,'Publication Table (%)'!$C$4,AllPublicationData!$D:$D,'Publication Table (%)'!J$7),
SUMIFS(AllPublicationData!$I:$I,AllPublicationData!$A:$A,'Publication Table (%)'!$B112,AllPublicationData!$B:$B,'Publication Table (%)'!J$7)/
SUMIFS(AllPublicationData!$E:$E,AllPublicationData!$A:$A,'Publication Table (%)'!$B112,AllPublicationData!$B:$B,'Publication Table (%)'!J$7)),
IF('Publication Table (%)'!$C$5="Cancellations for other reasons",
IFERROR(SUMIFS(AllPublicationData!$J:$J,AllPublicationData!$A:$A,'Publication Table (%)'!$B112,AllPublicationData!$B:$B,'Publication Table (%)'!$C$4,AllPublicationData!$D:$D,'Publication Table (%)'!J$7)/
SUMIFS(AllPublicationData!$E:$E,AllPublicationData!$A:$A,'Publication Table (%)'!$B112,AllPublicationData!$B:$B,'Publication Table (%)'!$C$4,AllPublicationData!$D:$D,'Publication Table (%)'!J$7),
SUMIFS(AllPublicationData!$J:$J,AllPublicationData!$A:$A,'Publication Table (%)'!$B112,AllPublicationData!$B:$B,'Publication Table (%)'!J$7)/
SUMIFS(AllPublicationData!$E:$E,AllPublicationData!$A:$A,'Publication Table (%)'!$B112,AllPublicationData!$B:$B,'Publication Table (%)'!J$7)))))))</f>
        <v>9.9826388888888895E-2</v>
      </c>
      <c r="K112" s="96">
        <f>IF('Publication Table (%)'!$C$5="All Cancelled Operations",
IFERROR(SUMIFS(AllPublicationData!$F:$F,AllPublicationData!$A:$A,'Publication Table (%)'!$B112,AllPublicationData!$B:$B,'Publication Table (%)'!$C$4,AllPublicationData!$D:$D,'Publication Table (%)'!K$7)/
SUMIFS(AllPublicationData!$E:$E,AllPublicationData!$A:$A,'Publication Table (%)'!$B112,AllPublicationData!$B:$B,'Publication Table (%)'!$C$4,AllPublicationData!$D:$D,'Publication Table (%)'!K$7),
SUMIFS(AllPublicationData!$F:$F,AllPublicationData!$A:$A,'Publication Table (%)'!$B112,AllPublicationData!$B:$B,'Publication Table (%)'!K$7)/
SUMIFS(AllPublicationData!$E:$E,AllPublicationData!$A:$A,'Publication Table (%)'!$B112,AllPublicationData!$B:$B,'Publication Table (%)'!K$7)),
IF('Publication Table (%)'!$C$5="Operations cancelled by patient",
IFERROR(SUMIFS(AllPublicationData!$G:$G,AllPublicationData!$A:$A,'Publication Table (%)'!$B112,AllPublicationData!$B:$B,'Publication Table (%)'!$C$4,AllPublicationData!$D:$D,'Publication Table (%)'!K$7)/
SUMIFS(AllPublicationData!$E:$E,AllPublicationData!$A:$A,'Publication Table (%)'!$B112,AllPublicationData!$B:$B,'Publication Table (%)'!$C$4,AllPublicationData!$D:$D,'Publication Table (%)'!K$7),
SUMIFS(AllPublicationData!$G:$G,AllPublicationData!$A:$A,'Publication Table (%)'!$B112,AllPublicationData!$B:$B,'Publication Table (%)'!K$7)/
SUMIFS(AllPublicationData!$E:$E,AllPublicationData!$A:$A,'Publication Table (%)'!$B112,AllPublicationData!$B:$B,'Publication Table (%)'!K$7)),
IF('Publication Table (%)'!$C$5="Operations cancelled for clinical reasons",
IFERROR(SUMIFS(AllPublicationData!$H:$H,AllPublicationData!$A:$A,'Publication Table (%)'!$B112,AllPublicationData!$B:$B,'Publication Table (%)'!$C$4,AllPublicationData!$D:$D,'Publication Table (%)'!K$7)/
SUMIFS(AllPublicationData!$E:$E,AllPublicationData!$A:$A,'Publication Table (%)'!$B112,AllPublicationData!$B:$B,'Publication Table (%)'!$C$4,AllPublicationData!$D:$D,'Publication Table (%)'!K$7),
SUMIFS(AllPublicationData!$H:$H,AllPublicationData!$A:$A,'Publication Table (%)'!$B112,AllPublicationData!$B:$B,'Publication Table (%)'!K$7)/
SUMIFS(AllPublicationData!$E:$E,AllPublicationData!$A:$A,'Publication Table (%)'!$B112,AllPublicationData!$B:$B,'Publication Table (%)'!K$7)),
IF('Publication Table (%)'!$C$5="Operations cancelled for non-clinical/capacity reasons",
IFERROR(SUMIFS(AllPublicationData!$I:$I,AllPublicationData!$A:$A,'Publication Table (%)'!$B112,AllPublicationData!$B:$B,'Publication Table (%)'!$C$4,AllPublicationData!$D:$D,'Publication Table (%)'!K$7)/
SUMIFS(AllPublicationData!$E:$E,AllPublicationData!$A:$A,'Publication Table (%)'!$B112,AllPublicationData!$B:$B,'Publication Table (%)'!$C$4,AllPublicationData!$D:$D,'Publication Table (%)'!K$7),
SUMIFS(AllPublicationData!$I:$I,AllPublicationData!$A:$A,'Publication Table (%)'!$B112,AllPublicationData!$B:$B,'Publication Table (%)'!K$7)/
SUMIFS(AllPublicationData!$E:$E,AllPublicationData!$A:$A,'Publication Table (%)'!$B112,AllPublicationData!$B:$B,'Publication Table (%)'!K$7)),
IF('Publication Table (%)'!$C$5="Cancellations for other reasons",
IFERROR(SUMIFS(AllPublicationData!$J:$J,AllPublicationData!$A:$A,'Publication Table (%)'!$B112,AllPublicationData!$B:$B,'Publication Table (%)'!$C$4,AllPublicationData!$D:$D,'Publication Table (%)'!K$7)/
SUMIFS(AllPublicationData!$E:$E,AllPublicationData!$A:$A,'Publication Table (%)'!$B112,AllPublicationData!$B:$B,'Publication Table (%)'!$C$4,AllPublicationData!$D:$D,'Publication Table (%)'!K$7),
SUMIFS(AllPublicationData!$J:$J,AllPublicationData!$A:$A,'Publication Table (%)'!$B112,AllPublicationData!$B:$B,'Publication Table (%)'!K$7)/
SUMIFS(AllPublicationData!$E:$E,AllPublicationData!$A:$A,'Publication Table (%)'!$B112,AllPublicationData!$B:$B,'Publication Table (%)'!K$7)))))))</f>
        <v>8.0747213015968669E-2</v>
      </c>
      <c r="L112" s="96">
        <f>IF('Publication Table (%)'!$C$5="All Cancelled Operations",
IFERROR(SUMIFS(AllPublicationData!$F:$F,AllPublicationData!$A:$A,'Publication Table (%)'!$B112,AllPublicationData!$B:$B,'Publication Table (%)'!$C$4,AllPublicationData!$D:$D,'Publication Table (%)'!L$7)/
SUMIFS(AllPublicationData!$E:$E,AllPublicationData!$A:$A,'Publication Table (%)'!$B112,AllPublicationData!$B:$B,'Publication Table (%)'!$C$4,AllPublicationData!$D:$D,'Publication Table (%)'!L$7),
SUMIFS(AllPublicationData!$F:$F,AllPublicationData!$A:$A,'Publication Table (%)'!$B112,AllPublicationData!$B:$B,'Publication Table (%)'!L$7)/
SUMIFS(AllPublicationData!$E:$E,AllPublicationData!$A:$A,'Publication Table (%)'!$B112,AllPublicationData!$B:$B,'Publication Table (%)'!L$7)),
IF('Publication Table (%)'!$C$5="Operations cancelled by patient",
IFERROR(SUMIFS(AllPublicationData!$G:$G,AllPublicationData!$A:$A,'Publication Table (%)'!$B112,AllPublicationData!$B:$B,'Publication Table (%)'!$C$4,AllPublicationData!$D:$D,'Publication Table (%)'!L$7)/
SUMIFS(AllPublicationData!$E:$E,AllPublicationData!$A:$A,'Publication Table (%)'!$B112,AllPublicationData!$B:$B,'Publication Table (%)'!$C$4,AllPublicationData!$D:$D,'Publication Table (%)'!L$7),
SUMIFS(AllPublicationData!$G:$G,AllPublicationData!$A:$A,'Publication Table (%)'!$B112,AllPublicationData!$B:$B,'Publication Table (%)'!L$7)/
SUMIFS(AllPublicationData!$E:$E,AllPublicationData!$A:$A,'Publication Table (%)'!$B112,AllPublicationData!$B:$B,'Publication Table (%)'!L$7)),
IF('Publication Table (%)'!$C$5="Operations cancelled for clinical reasons",
IFERROR(SUMIFS(AllPublicationData!$H:$H,AllPublicationData!$A:$A,'Publication Table (%)'!$B112,AllPublicationData!$B:$B,'Publication Table (%)'!$C$4,AllPublicationData!$D:$D,'Publication Table (%)'!L$7)/
SUMIFS(AllPublicationData!$E:$E,AllPublicationData!$A:$A,'Publication Table (%)'!$B112,AllPublicationData!$B:$B,'Publication Table (%)'!$C$4,AllPublicationData!$D:$D,'Publication Table (%)'!L$7),
SUMIFS(AllPublicationData!$H:$H,AllPublicationData!$A:$A,'Publication Table (%)'!$B112,AllPublicationData!$B:$B,'Publication Table (%)'!L$7)/
SUMIFS(AllPublicationData!$E:$E,AllPublicationData!$A:$A,'Publication Table (%)'!$B112,AllPublicationData!$B:$B,'Publication Table (%)'!L$7)),
IF('Publication Table (%)'!$C$5="Operations cancelled for non-clinical/capacity reasons",
IFERROR(SUMIFS(AllPublicationData!$I:$I,AllPublicationData!$A:$A,'Publication Table (%)'!$B112,AllPublicationData!$B:$B,'Publication Table (%)'!$C$4,AllPublicationData!$D:$D,'Publication Table (%)'!L$7)/
SUMIFS(AllPublicationData!$E:$E,AllPublicationData!$A:$A,'Publication Table (%)'!$B112,AllPublicationData!$B:$B,'Publication Table (%)'!$C$4,AllPublicationData!$D:$D,'Publication Table (%)'!L$7),
SUMIFS(AllPublicationData!$I:$I,AllPublicationData!$A:$A,'Publication Table (%)'!$B112,AllPublicationData!$B:$B,'Publication Table (%)'!L$7)/
SUMIFS(AllPublicationData!$E:$E,AllPublicationData!$A:$A,'Publication Table (%)'!$B112,AllPublicationData!$B:$B,'Publication Table (%)'!L$7)),
IF('Publication Table (%)'!$C$5="Cancellations for other reasons",
IFERROR(SUMIFS(AllPublicationData!$J:$J,AllPublicationData!$A:$A,'Publication Table (%)'!$B112,AllPublicationData!$B:$B,'Publication Table (%)'!$C$4,AllPublicationData!$D:$D,'Publication Table (%)'!L$7)/
SUMIFS(AllPublicationData!$E:$E,AllPublicationData!$A:$A,'Publication Table (%)'!$B112,AllPublicationData!$B:$B,'Publication Table (%)'!$C$4,AllPublicationData!$D:$D,'Publication Table (%)'!L$7),
SUMIFS(AllPublicationData!$J:$J,AllPublicationData!$A:$A,'Publication Table (%)'!$B112,AllPublicationData!$B:$B,'Publication Table (%)'!L$7)/
SUMIFS(AllPublicationData!$E:$E,AllPublicationData!$A:$A,'Publication Table (%)'!$B112,AllPublicationData!$B:$B,'Publication Table (%)'!L$7)))))))</f>
        <v>7.9270031365839752E-2</v>
      </c>
      <c r="M112" s="96">
        <f>IF('Publication Table (%)'!$C$5="All Cancelled Operations",
IFERROR(SUMIFS(AllPublicationData!$F:$F,AllPublicationData!$A:$A,'Publication Table (%)'!$B112,AllPublicationData!$B:$B,'Publication Table (%)'!$C$4,AllPublicationData!$D:$D,'Publication Table (%)'!M$7)/
SUMIFS(AllPublicationData!$E:$E,AllPublicationData!$A:$A,'Publication Table (%)'!$B112,AllPublicationData!$B:$B,'Publication Table (%)'!$C$4,AllPublicationData!$D:$D,'Publication Table (%)'!M$7),
SUMIFS(AllPublicationData!$F:$F,AllPublicationData!$A:$A,'Publication Table (%)'!$B112,AllPublicationData!$B:$B,'Publication Table (%)'!M$7)/
SUMIFS(AllPublicationData!$E:$E,AllPublicationData!$A:$A,'Publication Table (%)'!$B112,AllPublicationData!$B:$B,'Publication Table (%)'!M$7)),
IF('Publication Table (%)'!$C$5="Operations cancelled by patient",
IFERROR(SUMIFS(AllPublicationData!$G:$G,AllPublicationData!$A:$A,'Publication Table (%)'!$B112,AllPublicationData!$B:$B,'Publication Table (%)'!$C$4,AllPublicationData!$D:$D,'Publication Table (%)'!M$7)/
SUMIFS(AllPublicationData!$E:$E,AllPublicationData!$A:$A,'Publication Table (%)'!$B112,AllPublicationData!$B:$B,'Publication Table (%)'!$C$4,AllPublicationData!$D:$D,'Publication Table (%)'!M$7),
SUMIFS(AllPublicationData!$G:$G,AllPublicationData!$A:$A,'Publication Table (%)'!$B112,AllPublicationData!$B:$B,'Publication Table (%)'!M$7)/
SUMIFS(AllPublicationData!$E:$E,AllPublicationData!$A:$A,'Publication Table (%)'!$B112,AllPublicationData!$B:$B,'Publication Table (%)'!M$7)),
IF('Publication Table (%)'!$C$5="Operations cancelled for clinical reasons",
IFERROR(SUMIFS(AllPublicationData!$H:$H,AllPublicationData!$A:$A,'Publication Table (%)'!$B112,AllPublicationData!$B:$B,'Publication Table (%)'!$C$4,AllPublicationData!$D:$D,'Publication Table (%)'!M$7)/
SUMIFS(AllPublicationData!$E:$E,AllPublicationData!$A:$A,'Publication Table (%)'!$B112,AllPublicationData!$B:$B,'Publication Table (%)'!$C$4,AllPublicationData!$D:$D,'Publication Table (%)'!M$7),
SUMIFS(AllPublicationData!$H:$H,AllPublicationData!$A:$A,'Publication Table (%)'!$B112,AllPublicationData!$B:$B,'Publication Table (%)'!M$7)/
SUMIFS(AllPublicationData!$E:$E,AllPublicationData!$A:$A,'Publication Table (%)'!$B112,AllPublicationData!$B:$B,'Publication Table (%)'!M$7)),
IF('Publication Table (%)'!$C$5="Operations cancelled for non-clinical/capacity reasons",
IFERROR(SUMIFS(AllPublicationData!$I:$I,AllPublicationData!$A:$A,'Publication Table (%)'!$B112,AllPublicationData!$B:$B,'Publication Table (%)'!$C$4,AllPublicationData!$D:$D,'Publication Table (%)'!M$7)/
SUMIFS(AllPublicationData!$E:$E,AllPublicationData!$A:$A,'Publication Table (%)'!$B112,AllPublicationData!$B:$B,'Publication Table (%)'!$C$4,AllPublicationData!$D:$D,'Publication Table (%)'!M$7),
SUMIFS(AllPublicationData!$I:$I,AllPublicationData!$A:$A,'Publication Table (%)'!$B112,AllPublicationData!$B:$B,'Publication Table (%)'!M$7)/
SUMIFS(AllPublicationData!$E:$E,AllPublicationData!$A:$A,'Publication Table (%)'!$B112,AllPublicationData!$B:$B,'Publication Table (%)'!M$7)),
IF('Publication Table (%)'!$C$5="Cancellations for other reasons",
IFERROR(SUMIFS(AllPublicationData!$J:$J,AllPublicationData!$A:$A,'Publication Table (%)'!$B112,AllPublicationData!$B:$B,'Publication Table (%)'!$C$4,AllPublicationData!$D:$D,'Publication Table (%)'!M$7)/
SUMIFS(AllPublicationData!$E:$E,AllPublicationData!$A:$A,'Publication Table (%)'!$B112,AllPublicationData!$B:$B,'Publication Table (%)'!$C$4,AllPublicationData!$D:$D,'Publication Table (%)'!M$7),
SUMIFS(AllPublicationData!$J:$J,AllPublicationData!$A:$A,'Publication Table (%)'!$B112,AllPublicationData!$B:$B,'Publication Table (%)'!M$7)/
SUMIFS(AllPublicationData!$E:$E,AllPublicationData!$A:$A,'Publication Table (%)'!$B112,AllPublicationData!$B:$B,'Publication Table (%)'!M$7)))))))</f>
        <v>0.13106796116504854</v>
      </c>
      <c r="N112" s="96">
        <f>IF('Publication Table (%)'!$C$5="All Cancelled Operations",
IFERROR(SUMIFS(AllPublicationData!$F:$F,AllPublicationData!$A:$A,'Publication Table (%)'!$B112,AllPublicationData!$B:$B,'Publication Table (%)'!$C$4,AllPublicationData!$D:$D,'Publication Table (%)'!N$7)/
SUMIFS(AllPublicationData!$E:$E,AllPublicationData!$A:$A,'Publication Table (%)'!$B112,AllPublicationData!$B:$B,'Publication Table (%)'!$C$4,AllPublicationData!$D:$D,'Publication Table (%)'!N$7),
SUMIFS(AllPublicationData!$F:$F,AllPublicationData!$A:$A,'Publication Table (%)'!$B112,AllPublicationData!$B:$B,'Publication Table (%)'!N$7)/
SUMIFS(AllPublicationData!$E:$E,AllPublicationData!$A:$A,'Publication Table (%)'!$B112,AllPublicationData!$B:$B,'Publication Table (%)'!N$7)),
IF('Publication Table (%)'!$C$5="Operations cancelled by patient",
IFERROR(SUMIFS(AllPublicationData!$G:$G,AllPublicationData!$A:$A,'Publication Table (%)'!$B112,AllPublicationData!$B:$B,'Publication Table (%)'!$C$4,AllPublicationData!$D:$D,'Publication Table (%)'!N$7)/
SUMIFS(AllPublicationData!$E:$E,AllPublicationData!$A:$A,'Publication Table (%)'!$B112,AllPublicationData!$B:$B,'Publication Table (%)'!$C$4,AllPublicationData!$D:$D,'Publication Table (%)'!N$7),
SUMIFS(AllPublicationData!$G:$G,AllPublicationData!$A:$A,'Publication Table (%)'!$B112,AllPublicationData!$B:$B,'Publication Table (%)'!N$7)/
SUMIFS(AllPublicationData!$E:$E,AllPublicationData!$A:$A,'Publication Table (%)'!$B112,AllPublicationData!$B:$B,'Publication Table (%)'!N$7)),
IF('Publication Table (%)'!$C$5="Operations cancelled for clinical reasons",
IFERROR(SUMIFS(AllPublicationData!$H:$H,AllPublicationData!$A:$A,'Publication Table (%)'!$B112,AllPublicationData!$B:$B,'Publication Table (%)'!$C$4,AllPublicationData!$D:$D,'Publication Table (%)'!N$7)/
SUMIFS(AllPublicationData!$E:$E,AllPublicationData!$A:$A,'Publication Table (%)'!$B112,AllPublicationData!$B:$B,'Publication Table (%)'!$C$4,AllPublicationData!$D:$D,'Publication Table (%)'!N$7),
SUMIFS(AllPublicationData!$H:$H,AllPublicationData!$A:$A,'Publication Table (%)'!$B112,AllPublicationData!$B:$B,'Publication Table (%)'!N$7)/
SUMIFS(AllPublicationData!$E:$E,AllPublicationData!$A:$A,'Publication Table (%)'!$B112,AllPublicationData!$B:$B,'Publication Table (%)'!N$7)),
IF('Publication Table (%)'!$C$5="Operations cancelled for non-clinical/capacity reasons",
IFERROR(SUMIFS(AllPublicationData!$I:$I,AllPublicationData!$A:$A,'Publication Table (%)'!$B112,AllPublicationData!$B:$B,'Publication Table (%)'!$C$4,AllPublicationData!$D:$D,'Publication Table (%)'!N$7)/
SUMIFS(AllPublicationData!$E:$E,AllPublicationData!$A:$A,'Publication Table (%)'!$B112,AllPublicationData!$B:$B,'Publication Table (%)'!$C$4,AllPublicationData!$D:$D,'Publication Table (%)'!N$7),
SUMIFS(AllPublicationData!$I:$I,AllPublicationData!$A:$A,'Publication Table (%)'!$B112,AllPublicationData!$B:$B,'Publication Table (%)'!N$7)/
SUMIFS(AllPublicationData!$E:$E,AllPublicationData!$A:$A,'Publication Table (%)'!$B112,AllPublicationData!$B:$B,'Publication Table (%)'!N$7)),
IF('Publication Table (%)'!$C$5="Cancellations for other reasons",
IFERROR(SUMIFS(AllPublicationData!$J:$J,AllPublicationData!$A:$A,'Publication Table (%)'!$B112,AllPublicationData!$B:$B,'Publication Table (%)'!$C$4,AllPublicationData!$D:$D,'Publication Table (%)'!N$7)/
SUMIFS(AllPublicationData!$E:$E,AllPublicationData!$A:$A,'Publication Table (%)'!$B112,AllPublicationData!$B:$B,'Publication Table (%)'!$C$4,AllPublicationData!$D:$D,'Publication Table (%)'!N$7),
SUMIFS(AllPublicationData!$J:$J,AllPublicationData!$A:$A,'Publication Table (%)'!$B112,AllPublicationData!$B:$B,'Publication Table (%)'!N$7)/
SUMIFS(AllPublicationData!$E:$E,AllPublicationData!$A:$A,'Publication Table (%)'!$B112,AllPublicationData!$B:$B,'Publication Table (%)'!N$7)))))))</f>
        <v>9.196354598177299E-2</v>
      </c>
      <c r="O112" s="96">
        <f>IF('Publication Table (%)'!$C$5="All Cancelled Operations",
IFERROR(SUMIFS(AllPublicationData!$F:$F,AllPublicationData!$A:$A,'Publication Table (%)'!$B112,AllPublicationData!$B:$B,'Publication Table (%)'!$C$4,AllPublicationData!$D:$D,'Publication Table (%)'!O$7)/
SUMIFS(AllPublicationData!$E:$E,AllPublicationData!$A:$A,'Publication Table (%)'!$B112,AllPublicationData!$B:$B,'Publication Table (%)'!$C$4,AllPublicationData!$D:$D,'Publication Table (%)'!O$7),
SUMIFS(AllPublicationData!$F:$F,AllPublicationData!$A:$A,'Publication Table (%)'!$B112,AllPublicationData!$B:$B,'Publication Table (%)'!O$7)/
SUMIFS(AllPublicationData!$E:$E,AllPublicationData!$A:$A,'Publication Table (%)'!$B112,AllPublicationData!$B:$B,'Publication Table (%)'!O$7)),
IF('Publication Table (%)'!$C$5="Operations cancelled by patient",
IFERROR(SUMIFS(AllPublicationData!$G:$G,AllPublicationData!$A:$A,'Publication Table (%)'!$B112,AllPublicationData!$B:$B,'Publication Table (%)'!$C$4,AllPublicationData!$D:$D,'Publication Table (%)'!O$7)/
SUMIFS(AllPublicationData!$E:$E,AllPublicationData!$A:$A,'Publication Table (%)'!$B112,AllPublicationData!$B:$B,'Publication Table (%)'!$C$4,AllPublicationData!$D:$D,'Publication Table (%)'!O$7),
SUMIFS(AllPublicationData!$G:$G,AllPublicationData!$A:$A,'Publication Table (%)'!$B112,AllPublicationData!$B:$B,'Publication Table (%)'!O$7)/
SUMIFS(AllPublicationData!$E:$E,AllPublicationData!$A:$A,'Publication Table (%)'!$B112,AllPublicationData!$B:$B,'Publication Table (%)'!O$7)),
IF('Publication Table (%)'!$C$5="Operations cancelled for clinical reasons",
IFERROR(SUMIFS(AllPublicationData!$H:$H,AllPublicationData!$A:$A,'Publication Table (%)'!$B112,AllPublicationData!$B:$B,'Publication Table (%)'!$C$4,AllPublicationData!$D:$D,'Publication Table (%)'!O$7)/
SUMIFS(AllPublicationData!$E:$E,AllPublicationData!$A:$A,'Publication Table (%)'!$B112,AllPublicationData!$B:$B,'Publication Table (%)'!$C$4,AllPublicationData!$D:$D,'Publication Table (%)'!O$7),
SUMIFS(AllPublicationData!$H:$H,AllPublicationData!$A:$A,'Publication Table (%)'!$B112,AllPublicationData!$B:$B,'Publication Table (%)'!O$7)/
SUMIFS(AllPublicationData!$E:$E,AllPublicationData!$A:$A,'Publication Table (%)'!$B112,AllPublicationData!$B:$B,'Publication Table (%)'!O$7)),
IF('Publication Table (%)'!$C$5="Operations cancelled for non-clinical/capacity reasons",
IFERROR(SUMIFS(AllPublicationData!$I:$I,AllPublicationData!$A:$A,'Publication Table (%)'!$B112,AllPublicationData!$B:$B,'Publication Table (%)'!$C$4,AllPublicationData!$D:$D,'Publication Table (%)'!O$7)/
SUMIFS(AllPublicationData!$E:$E,AllPublicationData!$A:$A,'Publication Table (%)'!$B112,AllPublicationData!$B:$B,'Publication Table (%)'!$C$4,AllPublicationData!$D:$D,'Publication Table (%)'!O$7),
SUMIFS(AllPublicationData!$I:$I,AllPublicationData!$A:$A,'Publication Table (%)'!$B112,AllPublicationData!$B:$B,'Publication Table (%)'!O$7)/
SUMIFS(AllPublicationData!$E:$E,AllPublicationData!$A:$A,'Publication Table (%)'!$B112,AllPublicationData!$B:$B,'Publication Table (%)'!O$7)),
IF('Publication Table (%)'!$C$5="Cancellations for other reasons",
IFERROR(SUMIFS(AllPublicationData!$J:$J,AllPublicationData!$A:$A,'Publication Table (%)'!$B112,AllPublicationData!$B:$B,'Publication Table (%)'!$C$4,AllPublicationData!$D:$D,'Publication Table (%)'!O$7)/
SUMIFS(AllPublicationData!$E:$E,AllPublicationData!$A:$A,'Publication Table (%)'!$B112,AllPublicationData!$B:$B,'Publication Table (%)'!$C$4,AllPublicationData!$D:$D,'Publication Table (%)'!O$7),
SUMIFS(AllPublicationData!$J:$J,AllPublicationData!$A:$A,'Publication Table (%)'!$B112,AllPublicationData!$B:$B,'Publication Table (%)'!O$7)/
SUMIFS(AllPublicationData!$E:$E,AllPublicationData!$A:$A,'Publication Table (%)'!$B112,AllPublicationData!$B:$B,'Publication Table (%)'!O$7)))))))</f>
        <v>0.11200298674631323</v>
      </c>
      <c r="P112" s="96">
        <f>IF('Publication Table (%)'!$C$5="All Cancelled Operations",
IFERROR(SUMIFS(AllPublicationData!$F:$F,AllPublicationData!$A:$A,'Publication Table (%)'!$B112,AllPublicationData!$B:$B,'Publication Table (%)'!$C$4,AllPublicationData!$D:$D,'Publication Table (%)'!P$7)/
SUMIFS(AllPublicationData!$E:$E,AllPublicationData!$A:$A,'Publication Table (%)'!$B112,AllPublicationData!$B:$B,'Publication Table (%)'!$C$4,AllPublicationData!$D:$D,'Publication Table (%)'!P$7),
SUMIFS(AllPublicationData!$F:$F,AllPublicationData!$A:$A,'Publication Table (%)'!$B112,AllPublicationData!$B:$B,'Publication Table (%)'!P$7)/
SUMIFS(AllPublicationData!$E:$E,AllPublicationData!$A:$A,'Publication Table (%)'!$B112,AllPublicationData!$B:$B,'Publication Table (%)'!P$7)),
IF('Publication Table (%)'!$C$5="Operations cancelled by patient",
IFERROR(SUMIFS(AllPublicationData!$G:$G,AllPublicationData!$A:$A,'Publication Table (%)'!$B112,AllPublicationData!$B:$B,'Publication Table (%)'!$C$4,AllPublicationData!$D:$D,'Publication Table (%)'!P$7)/
SUMIFS(AllPublicationData!$E:$E,AllPublicationData!$A:$A,'Publication Table (%)'!$B112,AllPublicationData!$B:$B,'Publication Table (%)'!$C$4,AllPublicationData!$D:$D,'Publication Table (%)'!P$7),
SUMIFS(AllPublicationData!$G:$G,AllPublicationData!$A:$A,'Publication Table (%)'!$B112,AllPublicationData!$B:$B,'Publication Table (%)'!P$7)/
SUMIFS(AllPublicationData!$E:$E,AllPublicationData!$A:$A,'Publication Table (%)'!$B112,AllPublicationData!$B:$B,'Publication Table (%)'!P$7)),
IF('Publication Table (%)'!$C$5="Operations cancelled for clinical reasons",
IFERROR(SUMIFS(AllPublicationData!$H:$H,AllPublicationData!$A:$A,'Publication Table (%)'!$B112,AllPublicationData!$B:$B,'Publication Table (%)'!$C$4,AllPublicationData!$D:$D,'Publication Table (%)'!P$7)/
SUMIFS(AllPublicationData!$E:$E,AllPublicationData!$A:$A,'Publication Table (%)'!$B112,AllPublicationData!$B:$B,'Publication Table (%)'!$C$4,AllPublicationData!$D:$D,'Publication Table (%)'!P$7),
SUMIFS(AllPublicationData!$H:$H,AllPublicationData!$A:$A,'Publication Table (%)'!$B112,AllPublicationData!$B:$B,'Publication Table (%)'!P$7)/
SUMIFS(AllPublicationData!$E:$E,AllPublicationData!$A:$A,'Publication Table (%)'!$B112,AllPublicationData!$B:$B,'Publication Table (%)'!P$7)),
IF('Publication Table (%)'!$C$5="Operations cancelled for non-clinical/capacity reasons",
IFERROR(SUMIFS(AllPublicationData!$I:$I,AllPublicationData!$A:$A,'Publication Table (%)'!$B112,AllPublicationData!$B:$B,'Publication Table (%)'!$C$4,AllPublicationData!$D:$D,'Publication Table (%)'!P$7)/
SUMIFS(AllPublicationData!$E:$E,AllPublicationData!$A:$A,'Publication Table (%)'!$B112,AllPublicationData!$B:$B,'Publication Table (%)'!$C$4,AllPublicationData!$D:$D,'Publication Table (%)'!P$7),
SUMIFS(AllPublicationData!$I:$I,AllPublicationData!$A:$A,'Publication Table (%)'!$B112,AllPublicationData!$B:$B,'Publication Table (%)'!P$7)/
SUMIFS(AllPublicationData!$E:$E,AllPublicationData!$A:$A,'Publication Table (%)'!$B112,AllPublicationData!$B:$B,'Publication Table (%)'!P$7)),
IF('Publication Table (%)'!$C$5="Cancellations for other reasons",
IFERROR(SUMIFS(AllPublicationData!$J:$J,AllPublicationData!$A:$A,'Publication Table (%)'!$B112,AllPublicationData!$B:$B,'Publication Table (%)'!$C$4,AllPublicationData!$D:$D,'Publication Table (%)'!P$7)/
SUMIFS(AllPublicationData!$E:$E,AllPublicationData!$A:$A,'Publication Table (%)'!$B112,AllPublicationData!$B:$B,'Publication Table (%)'!$C$4,AllPublicationData!$D:$D,'Publication Table (%)'!P$7),
SUMIFS(AllPublicationData!$J:$J,AllPublicationData!$A:$A,'Publication Table (%)'!$B112,AllPublicationData!$B:$B,'Publication Table (%)'!P$7)/
SUMIFS(AllPublicationData!$E:$E,AllPublicationData!$A:$A,'Publication Table (%)'!$B112,AllPublicationData!$B:$B,'Publication Table (%)'!P$7)))))))</f>
        <v>8.0246913580246909E-2</v>
      </c>
      <c r="Q112" s="96">
        <f>IF('Publication Table (%)'!$C$5="All Cancelled Operations",
IFERROR(SUMIFS(AllPublicationData!$F:$F,AllPublicationData!$A:$A,'Publication Table (%)'!$B112,AllPublicationData!$B:$B,'Publication Table (%)'!$C$4,AllPublicationData!$D:$D,'Publication Table (%)'!Q$7)/
SUMIFS(AllPublicationData!$E:$E,AllPublicationData!$A:$A,'Publication Table (%)'!$B112,AllPublicationData!$B:$B,'Publication Table (%)'!$C$4,AllPublicationData!$D:$D,'Publication Table (%)'!Q$7),
SUMIFS(AllPublicationData!$F:$F,AllPublicationData!$A:$A,'Publication Table (%)'!$B112,AllPublicationData!$B:$B,'Publication Table (%)'!Q$7)/
SUMIFS(AllPublicationData!$E:$E,AllPublicationData!$A:$A,'Publication Table (%)'!$B112,AllPublicationData!$B:$B,'Publication Table (%)'!Q$7)),
IF('Publication Table (%)'!$C$5="Operations cancelled by patient",
IFERROR(SUMIFS(AllPublicationData!$G:$G,AllPublicationData!$A:$A,'Publication Table (%)'!$B112,AllPublicationData!$B:$B,'Publication Table (%)'!$C$4,AllPublicationData!$D:$D,'Publication Table (%)'!Q$7)/
SUMIFS(AllPublicationData!$E:$E,AllPublicationData!$A:$A,'Publication Table (%)'!$B112,AllPublicationData!$B:$B,'Publication Table (%)'!$C$4,AllPublicationData!$D:$D,'Publication Table (%)'!Q$7),
SUMIFS(AllPublicationData!$G:$G,AllPublicationData!$A:$A,'Publication Table (%)'!$B112,AllPublicationData!$B:$B,'Publication Table (%)'!Q$7)/
SUMIFS(AllPublicationData!$E:$E,AllPublicationData!$A:$A,'Publication Table (%)'!$B112,AllPublicationData!$B:$B,'Publication Table (%)'!Q$7)),
IF('Publication Table (%)'!$C$5="Operations cancelled for clinical reasons",
IFERROR(SUMIFS(AllPublicationData!$H:$H,AllPublicationData!$A:$A,'Publication Table (%)'!$B112,AllPublicationData!$B:$B,'Publication Table (%)'!$C$4,AllPublicationData!$D:$D,'Publication Table (%)'!Q$7)/
SUMIFS(AllPublicationData!$E:$E,AllPublicationData!$A:$A,'Publication Table (%)'!$B112,AllPublicationData!$B:$B,'Publication Table (%)'!$C$4,AllPublicationData!$D:$D,'Publication Table (%)'!Q$7),
SUMIFS(AllPublicationData!$H:$H,AllPublicationData!$A:$A,'Publication Table (%)'!$B112,AllPublicationData!$B:$B,'Publication Table (%)'!Q$7)/
SUMIFS(AllPublicationData!$E:$E,AllPublicationData!$A:$A,'Publication Table (%)'!$B112,AllPublicationData!$B:$B,'Publication Table (%)'!Q$7)),
IF('Publication Table (%)'!$C$5="Operations cancelled for non-clinical/capacity reasons",
IFERROR(SUMIFS(AllPublicationData!$I:$I,AllPublicationData!$A:$A,'Publication Table (%)'!$B112,AllPublicationData!$B:$B,'Publication Table (%)'!$C$4,AllPublicationData!$D:$D,'Publication Table (%)'!Q$7)/
SUMIFS(AllPublicationData!$E:$E,AllPublicationData!$A:$A,'Publication Table (%)'!$B112,AllPublicationData!$B:$B,'Publication Table (%)'!$C$4,AllPublicationData!$D:$D,'Publication Table (%)'!Q$7),
SUMIFS(AllPublicationData!$I:$I,AllPublicationData!$A:$A,'Publication Table (%)'!$B112,AllPublicationData!$B:$B,'Publication Table (%)'!Q$7)/
SUMIFS(AllPublicationData!$E:$E,AllPublicationData!$A:$A,'Publication Table (%)'!$B112,AllPublicationData!$B:$B,'Publication Table (%)'!Q$7)),
IF('Publication Table (%)'!$C$5="Cancellations for other reasons",
IFERROR(SUMIFS(AllPublicationData!$J:$J,AllPublicationData!$A:$A,'Publication Table (%)'!$B112,AllPublicationData!$B:$B,'Publication Table (%)'!$C$4,AllPublicationData!$D:$D,'Publication Table (%)'!Q$7)/
SUMIFS(AllPublicationData!$E:$E,AllPublicationData!$A:$A,'Publication Table (%)'!$B112,AllPublicationData!$B:$B,'Publication Table (%)'!$C$4,AllPublicationData!$D:$D,'Publication Table (%)'!Q$7),
SUMIFS(AllPublicationData!$J:$J,AllPublicationData!$A:$A,'Publication Table (%)'!$B112,AllPublicationData!$B:$B,'Publication Table (%)'!Q$7)/
SUMIFS(AllPublicationData!$E:$E,AllPublicationData!$A:$A,'Publication Table (%)'!$B112,AllPublicationData!$B:$B,'Publication Table (%)'!Q$7)))))))</f>
        <v>4.1176470588235294E-2</v>
      </c>
      <c r="R112" s="96">
        <f>IF('Publication Table (%)'!$C$5="All Cancelled Operations",
IFERROR(SUMIFS(AllPublicationData!$F:$F,AllPublicationData!$A:$A,'Publication Table (%)'!$B112,AllPublicationData!$B:$B,'Publication Table (%)'!$C$4,AllPublicationData!$D:$D,'Publication Table (%)'!R$7)/
SUMIFS(AllPublicationData!$E:$E,AllPublicationData!$A:$A,'Publication Table (%)'!$B112,AllPublicationData!$B:$B,'Publication Table (%)'!$C$4,AllPublicationData!$D:$D,'Publication Table (%)'!R$7),
SUMIFS(AllPublicationData!$F:$F,AllPublicationData!$A:$A,'Publication Table (%)'!$B112,AllPublicationData!$B:$B,'Publication Table (%)'!R$7)/
SUMIFS(AllPublicationData!$E:$E,AllPublicationData!$A:$A,'Publication Table (%)'!$B112,AllPublicationData!$B:$B,'Publication Table (%)'!R$7)),
IF('Publication Table (%)'!$C$5="Operations cancelled by patient",
IFERROR(SUMIFS(AllPublicationData!$G:$G,AllPublicationData!$A:$A,'Publication Table (%)'!$B112,AllPublicationData!$B:$B,'Publication Table (%)'!$C$4,AllPublicationData!$D:$D,'Publication Table (%)'!R$7)/
SUMIFS(AllPublicationData!$E:$E,AllPublicationData!$A:$A,'Publication Table (%)'!$B112,AllPublicationData!$B:$B,'Publication Table (%)'!$C$4,AllPublicationData!$D:$D,'Publication Table (%)'!R$7),
SUMIFS(AllPublicationData!$G:$G,AllPublicationData!$A:$A,'Publication Table (%)'!$B112,AllPublicationData!$B:$B,'Publication Table (%)'!R$7)/
SUMIFS(AllPublicationData!$E:$E,AllPublicationData!$A:$A,'Publication Table (%)'!$B112,AllPublicationData!$B:$B,'Publication Table (%)'!R$7)),
IF('Publication Table (%)'!$C$5="Operations cancelled for clinical reasons",
IFERROR(SUMIFS(AllPublicationData!$H:$H,AllPublicationData!$A:$A,'Publication Table (%)'!$B112,AllPublicationData!$B:$B,'Publication Table (%)'!$C$4,AllPublicationData!$D:$D,'Publication Table (%)'!R$7)/
SUMIFS(AllPublicationData!$E:$E,AllPublicationData!$A:$A,'Publication Table (%)'!$B112,AllPublicationData!$B:$B,'Publication Table (%)'!$C$4,AllPublicationData!$D:$D,'Publication Table (%)'!R$7),
SUMIFS(AllPublicationData!$H:$H,AllPublicationData!$A:$A,'Publication Table (%)'!$B112,AllPublicationData!$B:$B,'Publication Table (%)'!R$7)/
SUMIFS(AllPublicationData!$E:$E,AllPublicationData!$A:$A,'Publication Table (%)'!$B112,AllPublicationData!$B:$B,'Publication Table (%)'!R$7)),
IF('Publication Table (%)'!$C$5="Operations cancelled for non-clinical/capacity reasons",
IFERROR(SUMIFS(AllPublicationData!$I:$I,AllPublicationData!$A:$A,'Publication Table (%)'!$B112,AllPublicationData!$B:$B,'Publication Table (%)'!$C$4,AllPublicationData!$D:$D,'Publication Table (%)'!R$7)/
SUMIFS(AllPublicationData!$E:$E,AllPublicationData!$A:$A,'Publication Table (%)'!$B112,AllPublicationData!$B:$B,'Publication Table (%)'!$C$4,AllPublicationData!$D:$D,'Publication Table (%)'!R$7),
SUMIFS(AllPublicationData!$I:$I,AllPublicationData!$A:$A,'Publication Table (%)'!$B112,AllPublicationData!$B:$B,'Publication Table (%)'!R$7)/
SUMIFS(AllPublicationData!$E:$E,AllPublicationData!$A:$A,'Publication Table (%)'!$B112,AllPublicationData!$B:$B,'Publication Table (%)'!R$7)),
IF('Publication Table (%)'!$C$5="Cancellations for other reasons",
IFERROR(SUMIFS(AllPublicationData!$J:$J,AllPublicationData!$A:$A,'Publication Table (%)'!$B112,AllPublicationData!$B:$B,'Publication Table (%)'!$C$4,AllPublicationData!$D:$D,'Publication Table (%)'!R$7)/
SUMIFS(AllPublicationData!$E:$E,AllPublicationData!$A:$A,'Publication Table (%)'!$B112,AllPublicationData!$B:$B,'Publication Table (%)'!$C$4,AllPublicationData!$D:$D,'Publication Table (%)'!R$7),
SUMIFS(AllPublicationData!$J:$J,AllPublicationData!$A:$A,'Publication Table (%)'!$B112,AllPublicationData!$B:$B,'Publication Table (%)'!R$7)/
SUMIFS(AllPublicationData!$E:$E,AllPublicationData!$A:$A,'Publication Table (%)'!$B112,AllPublicationData!$B:$B,'Publication Table (%)'!R$7)))))))</f>
        <v>9.6934865900383138E-2</v>
      </c>
      <c r="S112" s="96">
        <f>IF('Publication Table (%)'!$C$5="All Cancelled Operations",
IFERROR(SUMIFS(AllPublicationData!$F:$F,AllPublicationData!$A:$A,'Publication Table (%)'!$B112,AllPublicationData!$B:$B,'Publication Table (%)'!$C$4,AllPublicationData!$D:$D,'Publication Table (%)'!S$7)/
SUMIFS(AllPublicationData!$E:$E,AllPublicationData!$A:$A,'Publication Table (%)'!$B112,AllPublicationData!$B:$B,'Publication Table (%)'!$C$4,AllPublicationData!$D:$D,'Publication Table (%)'!S$7),
SUMIFS(AllPublicationData!$F:$F,AllPublicationData!$A:$A,'Publication Table (%)'!$B112,AllPublicationData!$B:$B,'Publication Table (%)'!S$7)/
SUMIFS(AllPublicationData!$E:$E,AllPublicationData!$A:$A,'Publication Table (%)'!$B112,AllPublicationData!$B:$B,'Publication Table (%)'!S$7)),
IF('Publication Table (%)'!$C$5="Operations cancelled by patient",
IFERROR(SUMIFS(AllPublicationData!$G:$G,AllPublicationData!$A:$A,'Publication Table (%)'!$B112,AllPublicationData!$B:$B,'Publication Table (%)'!$C$4,AllPublicationData!$D:$D,'Publication Table (%)'!S$7)/
SUMIFS(AllPublicationData!$E:$E,AllPublicationData!$A:$A,'Publication Table (%)'!$B112,AllPublicationData!$B:$B,'Publication Table (%)'!$C$4,AllPublicationData!$D:$D,'Publication Table (%)'!S$7),
SUMIFS(AllPublicationData!$G:$G,AllPublicationData!$A:$A,'Publication Table (%)'!$B112,AllPublicationData!$B:$B,'Publication Table (%)'!S$7)/
SUMIFS(AllPublicationData!$E:$E,AllPublicationData!$A:$A,'Publication Table (%)'!$B112,AllPublicationData!$B:$B,'Publication Table (%)'!S$7)),
IF('Publication Table (%)'!$C$5="Operations cancelled for clinical reasons",
IFERROR(SUMIFS(AllPublicationData!$H:$H,AllPublicationData!$A:$A,'Publication Table (%)'!$B112,AllPublicationData!$B:$B,'Publication Table (%)'!$C$4,AllPublicationData!$D:$D,'Publication Table (%)'!S$7)/
SUMIFS(AllPublicationData!$E:$E,AllPublicationData!$A:$A,'Publication Table (%)'!$B112,AllPublicationData!$B:$B,'Publication Table (%)'!$C$4,AllPublicationData!$D:$D,'Publication Table (%)'!S$7),
SUMIFS(AllPublicationData!$H:$H,AllPublicationData!$A:$A,'Publication Table (%)'!$B112,AllPublicationData!$B:$B,'Publication Table (%)'!S$7)/
SUMIFS(AllPublicationData!$E:$E,AllPublicationData!$A:$A,'Publication Table (%)'!$B112,AllPublicationData!$B:$B,'Publication Table (%)'!S$7)),
IF('Publication Table (%)'!$C$5="Operations cancelled for non-clinical/capacity reasons",
IFERROR(SUMIFS(AllPublicationData!$I:$I,AllPublicationData!$A:$A,'Publication Table (%)'!$B112,AllPublicationData!$B:$B,'Publication Table (%)'!$C$4,AllPublicationData!$D:$D,'Publication Table (%)'!S$7)/
SUMIFS(AllPublicationData!$E:$E,AllPublicationData!$A:$A,'Publication Table (%)'!$B112,AllPublicationData!$B:$B,'Publication Table (%)'!$C$4,AllPublicationData!$D:$D,'Publication Table (%)'!S$7),
SUMIFS(AllPublicationData!$I:$I,AllPublicationData!$A:$A,'Publication Table (%)'!$B112,AllPublicationData!$B:$B,'Publication Table (%)'!S$7)/
SUMIFS(AllPublicationData!$E:$E,AllPublicationData!$A:$A,'Publication Table (%)'!$B112,AllPublicationData!$B:$B,'Publication Table (%)'!S$7)),
IF('Publication Table (%)'!$C$5="Cancellations for other reasons",
IFERROR(SUMIFS(AllPublicationData!$J:$J,AllPublicationData!$A:$A,'Publication Table (%)'!$B112,AllPublicationData!$B:$B,'Publication Table (%)'!$C$4,AllPublicationData!$D:$D,'Publication Table (%)'!S$7)/
SUMIFS(AllPublicationData!$E:$E,AllPublicationData!$A:$A,'Publication Table (%)'!$B112,AllPublicationData!$B:$B,'Publication Table (%)'!$C$4,AllPublicationData!$D:$D,'Publication Table (%)'!S$7),
SUMIFS(AllPublicationData!$J:$J,AllPublicationData!$A:$A,'Publication Table (%)'!$B112,AllPublicationData!$B:$B,'Publication Table (%)'!S$7)/
SUMIFS(AllPublicationData!$E:$E,AllPublicationData!$A:$A,'Publication Table (%)'!$B112,AllPublicationData!$B:$B,'Publication Table (%)'!S$7)))))))</f>
        <v>9.6296296296296297E-2</v>
      </c>
    </row>
    <row r="113" spans="2:19" x14ac:dyDescent="0.35">
      <c r="B113" s="87">
        <v>42217</v>
      </c>
      <c r="C113" s="112">
        <f>IF('Publication Table (%)'!$C$5="All Cancelled Operations",
SUMIFS(AllPublicationData!$F:$F,AllPublicationData!$A:$A,'Publication Table (%)'!$B113,AllPublicationData!$B:$B,'Publication Table (%)'!$C$4),
IF('Publication Table (%)'!$C$5="Operations cancelled by patient",
SUMIFS(AllPublicationData!$G:$G,AllPublicationData!$A:$A,'Publication Table (%)'!$B113,AllPublicationData!$B:$B,'Publication Table (%)'!$C$4),
IF('Publication Table (%)'!$C$5="Operations cancelled for clinical reasons",
SUMIFS(AllPublicationData!$H:$H,AllPublicationData!$A:$A,'Publication Table (%)'!$B113,AllPublicationData!$B:$B,'Publication Table (%)'!$C$4),
IF('Publication Table (%)'!$C$5="Operations cancelled for non-clinical/capacity reasons",
SUMIFS(AllPublicationData!$I:$I,AllPublicationData!$A:$A,'Publication Table (%)'!$B113,AllPublicationData!$B:$B,'Publication Table (%)'!$C$4),
IF('Publication Table (%)'!$C$5="Cancellations for other reasons",
SUMIFS(AllPublicationData!$J:$J,AllPublicationData!$A:$A,'Publication Table (%)'!$B113,AllPublicationData!$B:$B,'Publication Table (%)'!$C$4))))))+
IF(AND($C$4="NHS Scotland",$C$5="All Cancelled Operations"),
SUMIFS(AllPublicationData!$F:$F,AllPublicationData!$A:$A,'Publication Table (%)'!$B113),
IF(AND($C$4="NHS Scotland",$C$5="Operations cancelled by patient"),
SUMIFS(AllPublicationData!$G:$G,AllPublicationData!$A:$A,'Publication Table (%)'!$B113),
IF(AND($C$4="NHS Scotland",$C$5="Operations cancelled for clinical reasons"),
SUMIFS(AllPublicationData!$H:$H,AllPublicationData!$A:$A,'Publication Table (%)'!$B113),
IF(AND($C$4="NHS Scotland",$C$5="Operations cancelled for non-clinical/capacity reasons"),
SUMIFS(AllPublicationData!$I:$I,AllPublicationData!$A:$A,'Publication Table (%)'!$B113),
IF(AND($C$4="NHS Scotland",$C$5="Cancellations for other reasons"),
SUMIFS(AllPublicationData!$J:$J,AllPublicationData!$A:$A,'Publication Table (%)'!$B113))))))</f>
        <v>2630</v>
      </c>
      <c r="D113" s="110">
        <f>IF(AND('Publication Table (%)'!$C$5="All Cancelled Operations",$C$4&lt;&gt;"NHS Scotland"),
IFERROR(SUMIFS(AllPublicationData!$F:$F,AllPublicationData!$A:$A,'Publication Table (%)'!$B113,AllPublicationData!$B:$B,'Publication Table (%)'!$C$4,AllPublicationData!$D:$D,'Publication Table (%)'!D$7)/
SUMIFS(AllPublicationData!$E:$E,AllPublicationData!$A:$A,'Publication Table (%)'!$B113,AllPublicationData!$B:$B,'Publication Table (%)'!$C$4,AllPublicationData!$D:$D,'Publication Table (%)'!D$7),
SUMIFS(AllPublicationData!$F:$F,AllPublicationData!$A:$A,'Publication Table (%)'!$B113,AllPublicationData!$B:$B,'Publication Table (%)'!D$7)/
SUMIFS(AllPublicationData!$E:$E,AllPublicationData!$A:$A,'Publication Table (%)'!$B113,AllPublicationData!$B:$B,'Publication Table (%)'!D$7)),
IF(AND('Publication Table (%)'!$C$5="Operations cancelled by patient",$C$4&lt;&gt;"NHS Scotland"),
IFERROR(SUMIFS(AllPublicationData!$G:$G,AllPublicationData!$A:$A,'Publication Table (%)'!$B113,AllPublicationData!$B:$B,'Publication Table (%)'!$C$4,AllPublicationData!$D:$D,'Publication Table (%)'!D$7)/
SUMIFS(AllPublicationData!$E:$E,AllPublicationData!$A:$A,'Publication Table (%)'!$B113,AllPublicationData!$B:$B,'Publication Table (%)'!$C$4,AllPublicationData!$D:$D,'Publication Table (%)'!D$7),
SUMIFS(AllPublicationData!$G:$G,AllPublicationData!$A:$A,'Publication Table (%)'!$B113,AllPublicationData!$B:$B,'Publication Table (%)'!D$7)/
SUMIFS(AllPublicationData!$E:$E,AllPublicationData!$A:$A,'Publication Table (%)'!$B113,AllPublicationData!$B:$B,'Publication Table (%)'!D$7)),
IF(AND('Publication Table (%)'!$C$5="Operations cancelled for clinical reasons",$C$4&lt;&gt;"NHS Scotland"),
IFERROR(SUMIFS(AllPublicationData!$H:$H,AllPublicationData!$A:$A,'Publication Table (%)'!$B113,AllPublicationData!$B:$B,'Publication Table (%)'!$C$4,AllPublicationData!$D:$D,'Publication Table (%)'!D$7)/
SUMIFS(AllPublicationData!$E:$E,AllPublicationData!$A:$A,'Publication Table (%)'!$B113,AllPublicationData!$B:$B,'Publication Table (%)'!$C$4,AllPublicationData!$D:$D,'Publication Table (%)'!D$7),
SUMIFS(AllPublicationData!$H:$H,AllPublicationData!$A:$A,'Publication Table (%)'!$B113,AllPublicationData!$B:$B,'Publication Table (%)'!D$7)/
SUMIFS(AllPublicationData!$E:$E,AllPublicationData!$A:$A,'Publication Table (%)'!$B113,AllPublicationData!$B:$B,'Publication Table (%)'!D$7)),
IF(AND('Publication Table (%)'!$C$5="Operations cancelled for non-clinical/capacity reasons",$C$4&lt;&gt;"NHS Scotland"),
IFERROR(SUMIFS(AllPublicationData!$I:$I,AllPublicationData!$A:$A,'Publication Table (%)'!$B113,AllPublicationData!$B:$B,'Publication Table (%)'!$C$4,AllPublicationData!$D:$D,'Publication Table (%)'!D$7)/
SUMIFS(AllPublicationData!$E:$E,AllPublicationData!$A:$A,'Publication Table (%)'!$B113,AllPublicationData!$B:$B,'Publication Table (%)'!$C$4,AllPublicationData!$D:$D,'Publication Table (%)'!D$7),
SUMIFS(AllPublicationData!$I:$I,AllPublicationData!$A:$A,'Publication Table (%)'!$B113,AllPublicationData!$B:$B,'Publication Table (%)'!D$7)/
SUMIFS(AllPublicationData!$E:$E,AllPublicationData!$A:$A,'Publication Table (%)'!$B113,AllPublicationData!$B:$B,'Publication Table (%)'!D$7)),
IF(AND('Publication Table (%)'!$C$5="Cancellations for other reasons",$C$4&lt;&gt;"NHS Scotland"),
IFERROR(SUMIFS(AllPublicationData!$J:$J,AllPublicationData!$A:$A,'Publication Table (%)'!$B113,AllPublicationData!$B:$B,'Publication Table (%)'!$C$4,AllPublicationData!$D:$D,'Publication Table (%)'!D$7)/
SUMIFS(AllPublicationData!$E:$E,AllPublicationData!$A:$A,'Publication Table (%)'!$B113,AllPublicationData!$B:$B,'Publication Table (%)'!$C$4,AllPublicationData!$D:$D,'Publication Table (%)'!D$7),
SUMIFS(AllPublicationData!$J:$J,AllPublicationData!$A:$A,'Publication Table (%)'!$B113,AllPublicationData!$B:$B,'Publication Table (%)'!D$7)/
SUMIFS(AllPublicationData!$E:$E,AllPublicationData!$A:$A,'Publication Table (%)'!$B113,AllPublicationData!$B:$B,'Publication Table (%)'!D$7)),
IF(AND($C$4="NHS Scotland",$C$5="All Cancelled Operations"),
SUMIFS(AllPublicationData!$F:$F,AllPublicationData!$A:$A,'Publication Table'!$B113)/
SUMIFS(AllPublicationData!$E:$E,AllPublicationData!$A:$A,'Publication Table'!$B113),
IF(AND($C$4="NHS Scotland",$C$5="Operations cancelled by patient"),
SUMIFS(AllPublicationData!$G:$G,AllPublicationData!$A:$A,'Publication Table'!$B113)/
SUMIFS(AllPublicationData!$E:$E,AllPublicationData!$A:$A,'Publication Table'!$B113),
IF(AND($C$4="NHS Scotland",$C$5="Operations cancelled for clinical reasons"),
SUMIFS(AllPublicationData!$H:$H,AllPublicationData!$A:$A,'Publication Table'!$B113)/
SUMIFS(AllPublicationData!$E:$E,AllPublicationData!$A:$A,'Publication Table'!$B113),
IF(AND($C$4="NHS Scotland",$C$5="Operations cancelled for non-clinical/capacity reasons"),
SUMIFS(AllPublicationData!$I:$I,AllPublicationData!$A:$A,'Publication Table'!$B113)/
SUMIFS(AllPublicationData!$E:$E,AllPublicationData!$A:$A,'Publication Table'!$B113),
IF(AND($C$4="NHS Scotland",$C$5="Cancellations for other reasons"),
SUMIFS(AllPublicationData!$J:$J,AllPublicationData!$A:$A,'Publication Table'!$B113)/
SUMIFS(AllPublicationData!$E:$E,AllPublicationData!$A:$A,'Publication Table'!$B113)))))))))))</f>
        <v>9.0852563216802545E-2</v>
      </c>
      <c r="E113" s="96">
        <f>IF('Publication Table (%)'!$C$5="All Cancelled Operations",
IFERROR(SUMIFS(AllPublicationData!$F:$F,AllPublicationData!$A:$A,'Publication Table (%)'!$B113,AllPublicationData!$B:$B,'Publication Table (%)'!$C$4,AllPublicationData!$D:$D,'Publication Table (%)'!E$7)/
SUMIFS(AllPublicationData!$E:$E,AllPublicationData!$A:$A,'Publication Table (%)'!$B113,AllPublicationData!$B:$B,'Publication Table (%)'!$C$4,AllPublicationData!$D:$D,'Publication Table (%)'!E$7),
SUMIFS(AllPublicationData!$F:$F,AllPublicationData!$A:$A,'Publication Table (%)'!$B113,AllPublicationData!$B:$B,'Publication Table (%)'!E$7)/
SUMIFS(AllPublicationData!$E:$E,AllPublicationData!$A:$A,'Publication Table (%)'!$B113,AllPublicationData!$B:$B,'Publication Table (%)'!E$7)),
IF('Publication Table (%)'!$C$5="Operations cancelled by patient",
IFERROR(SUMIFS(AllPublicationData!$G:$G,AllPublicationData!$A:$A,'Publication Table (%)'!$B113,AllPublicationData!$B:$B,'Publication Table (%)'!$C$4,AllPublicationData!$D:$D,'Publication Table (%)'!E$7)/
SUMIFS(AllPublicationData!$E:$E,AllPublicationData!$A:$A,'Publication Table (%)'!$B113,AllPublicationData!$B:$B,'Publication Table (%)'!$C$4,AllPublicationData!$D:$D,'Publication Table (%)'!E$7),
SUMIFS(AllPublicationData!$G:$G,AllPublicationData!$A:$A,'Publication Table (%)'!$B113,AllPublicationData!$B:$B,'Publication Table (%)'!E$7)/
SUMIFS(AllPublicationData!$E:$E,AllPublicationData!$A:$A,'Publication Table (%)'!$B113,AllPublicationData!$B:$B,'Publication Table (%)'!E$7)),
IF('Publication Table (%)'!$C$5="Operations cancelled for clinical reasons",
IFERROR(SUMIFS(AllPublicationData!$H:$H,AllPublicationData!$A:$A,'Publication Table (%)'!$B113,AllPublicationData!$B:$B,'Publication Table (%)'!$C$4,AllPublicationData!$D:$D,'Publication Table (%)'!E$7)/
SUMIFS(AllPublicationData!$E:$E,AllPublicationData!$A:$A,'Publication Table (%)'!$B113,AllPublicationData!$B:$B,'Publication Table (%)'!$C$4,AllPublicationData!$D:$D,'Publication Table (%)'!E$7),
SUMIFS(AllPublicationData!$H:$H,AllPublicationData!$A:$A,'Publication Table (%)'!$B113,AllPublicationData!$B:$B,'Publication Table (%)'!E$7)/
SUMIFS(AllPublicationData!$E:$E,AllPublicationData!$A:$A,'Publication Table (%)'!$B113,AllPublicationData!$B:$B,'Publication Table (%)'!E$7)),
IF('Publication Table (%)'!$C$5="Operations cancelled for non-clinical/capacity reasons",
IFERROR(SUMIFS(AllPublicationData!$I:$I,AllPublicationData!$A:$A,'Publication Table (%)'!$B113,AllPublicationData!$B:$B,'Publication Table (%)'!$C$4,AllPublicationData!$D:$D,'Publication Table (%)'!E$7)/
SUMIFS(AllPublicationData!$E:$E,AllPublicationData!$A:$A,'Publication Table (%)'!$B113,AllPublicationData!$B:$B,'Publication Table (%)'!$C$4,AllPublicationData!$D:$D,'Publication Table (%)'!E$7),
SUMIFS(AllPublicationData!$I:$I,AllPublicationData!$A:$A,'Publication Table (%)'!$B113,AllPublicationData!$B:$B,'Publication Table (%)'!E$7)/
SUMIFS(AllPublicationData!$E:$E,AllPublicationData!$A:$A,'Publication Table (%)'!$B113,AllPublicationData!$B:$B,'Publication Table (%)'!E$7)),
IF('Publication Table (%)'!$C$5="Cancellations for other reasons",
IFERROR(SUMIFS(AllPublicationData!$J:$J,AllPublicationData!$A:$A,'Publication Table (%)'!$B113,AllPublicationData!$B:$B,'Publication Table (%)'!$C$4,AllPublicationData!$D:$D,'Publication Table (%)'!E$7)/
SUMIFS(AllPublicationData!$E:$E,AllPublicationData!$A:$A,'Publication Table (%)'!$B113,AllPublicationData!$B:$B,'Publication Table (%)'!$C$4,AllPublicationData!$D:$D,'Publication Table (%)'!E$7),
SUMIFS(AllPublicationData!$J:$J,AllPublicationData!$A:$A,'Publication Table (%)'!$B113,AllPublicationData!$B:$B,'Publication Table (%)'!E$7)/
SUMIFS(AllPublicationData!$E:$E,AllPublicationData!$A:$A,'Publication Table (%)'!$B113,AllPublicationData!$B:$B,'Publication Table (%)'!E$7)))))))</f>
        <v>6.7873303167420809E-2</v>
      </c>
      <c r="F113" s="96">
        <f>IF('Publication Table (%)'!$C$5="All Cancelled Operations",
IFERROR(SUMIFS(AllPublicationData!$F:$F,AllPublicationData!$A:$A,'Publication Table (%)'!$B113,AllPublicationData!$B:$B,'Publication Table (%)'!$C$4,AllPublicationData!$D:$D,'Publication Table (%)'!F$7)/
SUMIFS(AllPublicationData!$E:$E,AllPublicationData!$A:$A,'Publication Table (%)'!$B113,AllPublicationData!$B:$B,'Publication Table (%)'!$C$4,AllPublicationData!$D:$D,'Publication Table (%)'!F$7),
SUMIFS(AllPublicationData!$F:$F,AllPublicationData!$A:$A,'Publication Table (%)'!$B113,AllPublicationData!$B:$B,'Publication Table (%)'!F$7)/
SUMIFS(AllPublicationData!$E:$E,AllPublicationData!$A:$A,'Publication Table (%)'!$B113,AllPublicationData!$B:$B,'Publication Table (%)'!F$7)),
IF('Publication Table (%)'!$C$5="Operations cancelled by patient",
IFERROR(SUMIFS(AllPublicationData!$G:$G,AllPublicationData!$A:$A,'Publication Table (%)'!$B113,AllPublicationData!$B:$B,'Publication Table (%)'!$C$4,AllPublicationData!$D:$D,'Publication Table (%)'!F$7)/
SUMIFS(AllPublicationData!$E:$E,AllPublicationData!$A:$A,'Publication Table (%)'!$B113,AllPublicationData!$B:$B,'Publication Table (%)'!$C$4,AllPublicationData!$D:$D,'Publication Table (%)'!F$7),
SUMIFS(AllPublicationData!$G:$G,AllPublicationData!$A:$A,'Publication Table (%)'!$B113,AllPublicationData!$B:$B,'Publication Table (%)'!F$7)/
SUMIFS(AllPublicationData!$E:$E,AllPublicationData!$A:$A,'Publication Table (%)'!$B113,AllPublicationData!$B:$B,'Publication Table (%)'!F$7)),
IF('Publication Table (%)'!$C$5="Operations cancelled for clinical reasons",
IFERROR(SUMIFS(AllPublicationData!$H:$H,AllPublicationData!$A:$A,'Publication Table (%)'!$B113,AllPublicationData!$B:$B,'Publication Table (%)'!$C$4,AllPublicationData!$D:$D,'Publication Table (%)'!F$7)/
SUMIFS(AllPublicationData!$E:$E,AllPublicationData!$A:$A,'Publication Table (%)'!$B113,AllPublicationData!$B:$B,'Publication Table (%)'!$C$4,AllPublicationData!$D:$D,'Publication Table (%)'!F$7),
SUMIFS(AllPublicationData!$H:$H,AllPublicationData!$A:$A,'Publication Table (%)'!$B113,AllPublicationData!$B:$B,'Publication Table (%)'!F$7)/
SUMIFS(AllPublicationData!$E:$E,AllPublicationData!$A:$A,'Publication Table (%)'!$B113,AllPublicationData!$B:$B,'Publication Table (%)'!F$7)),
IF('Publication Table (%)'!$C$5="Operations cancelled for non-clinical/capacity reasons",
IFERROR(SUMIFS(AllPublicationData!$I:$I,AllPublicationData!$A:$A,'Publication Table (%)'!$B113,AllPublicationData!$B:$B,'Publication Table (%)'!$C$4,AllPublicationData!$D:$D,'Publication Table (%)'!F$7)/
SUMIFS(AllPublicationData!$E:$E,AllPublicationData!$A:$A,'Publication Table (%)'!$B113,AllPublicationData!$B:$B,'Publication Table (%)'!$C$4,AllPublicationData!$D:$D,'Publication Table (%)'!F$7),
SUMIFS(AllPublicationData!$I:$I,AllPublicationData!$A:$A,'Publication Table (%)'!$B113,AllPublicationData!$B:$B,'Publication Table (%)'!F$7)/
SUMIFS(AllPublicationData!$E:$E,AllPublicationData!$A:$A,'Publication Table (%)'!$B113,AllPublicationData!$B:$B,'Publication Table (%)'!F$7)),
IF('Publication Table (%)'!$C$5="Cancellations for other reasons",
IFERROR(SUMIFS(AllPublicationData!$J:$J,AllPublicationData!$A:$A,'Publication Table (%)'!$B113,AllPublicationData!$B:$B,'Publication Table (%)'!$C$4,AllPublicationData!$D:$D,'Publication Table (%)'!F$7)/
SUMIFS(AllPublicationData!$E:$E,AllPublicationData!$A:$A,'Publication Table (%)'!$B113,AllPublicationData!$B:$B,'Publication Table (%)'!$C$4,AllPublicationData!$D:$D,'Publication Table (%)'!F$7),
SUMIFS(AllPublicationData!$J:$J,AllPublicationData!$A:$A,'Publication Table (%)'!$B113,AllPublicationData!$B:$B,'Publication Table (%)'!F$7)/
SUMIFS(AllPublicationData!$E:$E,AllPublicationData!$A:$A,'Publication Table (%)'!$B113,AllPublicationData!$B:$B,'Publication Table (%)'!F$7)))))))</f>
        <v>0.1004162330905307</v>
      </c>
      <c r="G113" s="96">
        <f>IF('Publication Table (%)'!$C$5="All Cancelled Operations",
IFERROR(SUMIFS(AllPublicationData!$F:$F,AllPublicationData!$A:$A,'Publication Table (%)'!$B113,AllPublicationData!$B:$B,'Publication Table (%)'!$C$4,AllPublicationData!$D:$D,'Publication Table (%)'!G$7)/
SUMIFS(AllPublicationData!$E:$E,AllPublicationData!$A:$A,'Publication Table (%)'!$B113,AllPublicationData!$B:$B,'Publication Table (%)'!$C$4,AllPublicationData!$D:$D,'Publication Table (%)'!G$7),
SUMIFS(AllPublicationData!$F:$F,AllPublicationData!$A:$A,'Publication Table (%)'!$B113,AllPublicationData!$B:$B,'Publication Table (%)'!G$7)/
SUMIFS(AllPublicationData!$E:$E,AllPublicationData!$A:$A,'Publication Table (%)'!$B113,AllPublicationData!$B:$B,'Publication Table (%)'!G$7)),
IF('Publication Table (%)'!$C$5="Operations cancelled by patient",
IFERROR(SUMIFS(AllPublicationData!$G:$G,AllPublicationData!$A:$A,'Publication Table (%)'!$B113,AllPublicationData!$B:$B,'Publication Table (%)'!$C$4,AllPublicationData!$D:$D,'Publication Table (%)'!G$7)/
SUMIFS(AllPublicationData!$E:$E,AllPublicationData!$A:$A,'Publication Table (%)'!$B113,AllPublicationData!$B:$B,'Publication Table (%)'!$C$4,AllPublicationData!$D:$D,'Publication Table (%)'!G$7),
SUMIFS(AllPublicationData!$G:$G,AllPublicationData!$A:$A,'Publication Table (%)'!$B113,AllPublicationData!$B:$B,'Publication Table (%)'!G$7)/
SUMIFS(AllPublicationData!$E:$E,AllPublicationData!$A:$A,'Publication Table (%)'!$B113,AllPublicationData!$B:$B,'Publication Table (%)'!G$7)),
IF('Publication Table (%)'!$C$5="Operations cancelled for clinical reasons",
IFERROR(SUMIFS(AllPublicationData!$H:$H,AllPublicationData!$A:$A,'Publication Table (%)'!$B113,AllPublicationData!$B:$B,'Publication Table (%)'!$C$4,AllPublicationData!$D:$D,'Publication Table (%)'!G$7)/
SUMIFS(AllPublicationData!$E:$E,AllPublicationData!$A:$A,'Publication Table (%)'!$B113,AllPublicationData!$B:$B,'Publication Table (%)'!$C$4,AllPublicationData!$D:$D,'Publication Table (%)'!G$7),
SUMIFS(AllPublicationData!$H:$H,AllPublicationData!$A:$A,'Publication Table (%)'!$B113,AllPublicationData!$B:$B,'Publication Table (%)'!G$7)/
SUMIFS(AllPublicationData!$E:$E,AllPublicationData!$A:$A,'Publication Table (%)'!$B113,AllPublicationData!$B:$B,'Publication Table (%)'!G$7)),
IF('Publication Table (%)'!$C$5="Operations cancelled for non-clinical/capacity reasons",
IFERROR(SUMIFS(AllPublicationData!$I:$I,AllPublicationData!$A:$A,'Publication Table (%)'!$B113,AllPublicationData!$B:$B,'Publication Table (%)'!$C$4,AllPublicationData!$D:$D,'Publication Table (%)'!G$7)/
SUMIFS(AllPublicationData!$E:$E,AllPublicationData!$A:$A,'Publication Table (%)'!$B113,AllPublicationData!$B:$B,'Publication Table (%)'!$C$4,AllPublicationData!$D:$D,'Publication Table (%)'!G$7),
SUMIFS(AllPublicationData!$I:$I,AllPublicationData!$A:$A,'Publication Table (%)'!$B113,AllPublicationData!$B:$B,'Publication Table (%)'!G$7)/
SUMIFS(AllPublicationData!$E:$E,AllPublicationData!$A:$A,'Publication Table (%)'!$B113,AllPublicationData!$B:$B,'Publication Table (%)'!G$7)),
IF('Publication Table (%)'!$C$5="Cancellations for other reasons",
IFERROR(SUMIFS(AllPublicationData!$J:$J,AllPublicationData!$A:$A,'Publication Table (%)'!$B113,AllPublicationData!$B:$B,'Publication Table (%)'!$C$4,AllPublicationData!$D:$D,'Publication Table (%)'!G$7)/
SUMIFS(AllPublicationData!$E:$E,AllPublicationData!$A:$A,'Publication Table (%)'!$B113,AllPublicationData!$B:$B,'Publication Table (%)'!$C$4,AllPublicationData!$D:$D,'Publication Table (%)'!G$7),
SUMIFS(AllPublicationData!$J:$J,AllPublicationData!$A:$A,'Publication Table (%)'!$B113,AllPublicationData!$B:$B,'Publication Table (%)'!G$7)/
SUMIFS(AllPublicationData!$E:$E,AllPublicationData!$A:$A,'Publication Table (%)'!$B113,AllPublicationData!$B:$B,'Publication Table (%)'!G$7)))))))</f>
        <v>0.12153518123667377</v>
      </c>
      <c r="H113" s="96">
        <f>IF('Publication Table (%)'!$C$5="All Cancelled Operations",
IFERROR(SUMIFS(AllPublicationData!$F:$F,AllPublicationData!$A:$A,'Publication Table (%)'!$B113,AllPublicationData!$B:$B,'Publication Table (%)'!$C$4,AllPublicationData!$D:$D,'Publication Table (%)'!H$7)/
SUMIFS(AllPublicationData!$E:$E,AllPublicationData!$A:$A,'Publication Table (%)'!$B113,AllPublicationData!$B:$B,'Publication Table (%)'!$C$4,AllPublicationData!$D:$D,'Publication Table (%)'!H$7),
SUMIFS(AllPublicationData!$F:$F,AllPublicationData!$A:$A,'Publication Table (%)'!$B113,AllPublicationData!$B:$B,'Publication Table (%)'!H$7)/
SUMIFS(AllPublicationData!$E:$E,AllPublicationData!$A:$A,'Publication Table (%)'!$B113,AllPublicationData!$B:$B,'Publication Table (%)'!H$7)),
IF('Publication Table (%)'!$C$5="Operations cancelled by patient",
IFERROR(SUMIFS(AllPublicationData!$G:$G,AllPublicationData!$A:$A,'Publication Table (%)'!$B113,AllPublicationData!$B:$B,'Publication Table (%)'!$C$4,AllPublicationData!$D:$D,'Publication Table (%)'!H$7)/
SUMIFS(AllPublicationData!$E:$E,AllPublicationData!$A:$A,'Publication Table (%)'!$B113,AllPublicationData!$B:$B,'Publication Table (%)'!$C$4,AllPublicationData!$D:$D,'Publication Table (%)'!H$7),
SUMIFS(AllPublicationData!$G:$G,AllPublicationData!$A:$A,'Publication Table (%)'!$B113,AllPublicationData!$B:$B,'Publication Table (%)'!H$7)/
SUMIFS(AllPublicationData!$E:$E,AllPublicationData!$A:$A,'Publication Table (%)'!$B113,AllPublicationData!$B:$B,'Publication Table (%)'!H$7)),
IF('Publication Table (%)'!$C$5="Operations cancelled for clinical reasons",
IFERROR(SUMIFS(AllPublicationData!$H:$H,AllPublicationData!$A:$A,'Publication Table (%)'!$B113,AllPublicationData!$B:$B,'Publication Table (%)'!$C$4,AllPublicationData!$D:$D,'Publication Table (%)'!H$7)/
SUMIFS(AllPublicationData!$E:$E,AllPublicationData!$A:$A,'Publication Table (%)'!$B113,AllPublicationData!$B:$B,'Publication Table (%)'!$C$4,AllPublicationData!$D:$D,'Publication Table (%)'!H$7),
SUMIFS(AllPublicationData!$H:$H,AllPublicationData!$A:$A,'Publication Table (%)'!$B113,AllPublicationData!$B:$B,'Publication Table (%)'!H$7)/
SUMIFS(AllPublicationData!$E:$E,AllPublicationData!$A:$A,'Publication Table (%)'!$B113,AllPublicationData!$B:$B,'Publication Table (%)'!H$7)),
IF('Publication Table (%)'!$C$5="Operations cancelled for non-clinical/capacity reasons",
IFERROR(SUMIFS(AllPublicationData!$I:$I,AllPublicationData!$A:$A,'Publication Table (%)'!$B113,AllPublicationData!$B:$B,'Publication Table (%)'!$C$4,AllPublicationData!$D:$D,'Publication Table (%)'!H$7)/
SUMIFS(AllPublicationData!$E:$E,AllPublicationData!$A:$A,'Publication Table (%)'!$B113,AllPublicationData!$B:$B,'Publication Table (%)'!$C$4,AllPublicationData!$D:$D,'Publication Table (%)'!H$7),
SUMIFS(AllPublicationData!$I:$I,AllPublicationData!$A:$A,'Publication Table (%)'!$B113,AllPublicationData!$B:$B,'Publication Table (%)'!H$7)/
SUMIFS(AllPublicationData!$E:$E,AllPublicationData!$A:$A,'Publication Table (%)'!$B113,AllPublicationData!$B:$B,'Publication Table (%)'!H$7)),
IF('Publication Table (%)'!$C$5="Cancellations for other reasons",
IFERROR(SUMIFS(AllPublicationData!$J:$J,AllPublicationData!$A:$A,'Publication Table (%)'!$B113,AllPublicationData!$B:$B,'Publication Table (%)'!$C$4,AllPublicationData!$D:$D,'Publication Table (%)'!H$7)/
SUMIFS(AllPublicationData!$E:$E,AllPublicationData!$A:$A,'Publication Table (%)'!$B113,AllPublicationData!$B:$B,'Publication Table (%)'!$C$4,AllPublicationData!$D:$D,'Publication Table (%)'!H$7),
SUMIFS(AllPublicationData!$J:$J,AllPublicationData!$A:$A,'Publication Table (%)'!$B113,AllPublicationData!$B:$B,'Publication Table (%)'!H$7)/
SUMIFS(AllPublicationData!$E:$E,AllPublicationData!$A:$A,'Publication Table (%)'!$B113,AllPublicationData!$B:$B,'Publication Table (%)'!H$7)))))))</f>
        <v>8.207604103802052E-2</v>
      </c>
      <c r="I113" s="96">
        <f>IF('Publication Table (%)'!$C$5="All Cancelled Operations",
IFERROR(SUMIFS(AllPublicationData!$F:$F,AllPublicationData!$A:$A,'Publication Table (%)'!$B113,AllPublicationData!$B:$B,'Publication Table (%)'!$C$4,AllPublicationData!$D:$D,'Publication Table (%)'!I$7)/
SUMIFS(AllPublicationData!$E:$E,AllPublicationData!$A:$A,'Publication Table (%)'!$B113,AllPublicationData!$B:$B,'Publication Table (%)'!$C$4,AllPublicationData!$D:$D,'Publication Table (%)'!I$7),
SUMIFS(AllPublicationData!$F:$F,AllPublicationData!$A:$A,'Publication Table (%)'!$B113,AllPublicationData!$B:$B,'Publication Table (%)'!I$7)/
SUMIFS(AllPublicationData!$E:$E,AllPublicationData!$A:$A,'Publication Table (%)'!$B113,AllPublicationData!$B:$B,'Publication Table (%)'!I$7)),
IF('Publication Table (%)'!$C$5="Operations cancelled by patient",
IFERROR(SUMIFS(AllPublicationData!$G:$G,AllPublicationData!$A:$A,'Publication Table (%)'!$B113,AllPublicationData!$B:$B,'Publication Table (%)'!$C$4,AllPublicationData!$D:$D,'Publication Table (%)'!I$7)/
SUMIFS(AllPublicationData!$E:$E,AllPublicationData!$A:$A,'Publication Table (%)'!$B113,AllPublicationData!$B:$B,'Publication Table (%)'!$C$4,AllPublicationData!$D:$D,'Publication Table (%)'!I$7),
SUMIFS(AllPublicationData!$G:$G,AllPublicationData!$A:$A,'Publication Table (%)'!$B113,AllPublicationData!$B:$B,'Publication Table (%)'!I$7)/
SUMIFS(AllPublicationData!$E:$E,AllPublicationData!$A:$A,'Publication Table (%)'!$B113,AllPublicationData!$B:$B,'Publication Table (%)'!I$7)),
IF('Publication Table (%)'!$C$5="Operations cancelled for clinical reasons",
IFERROR(SUMIFS(AllPublicationData!$H:$H,AllPublicationData!$A:$A,'Publication Table (%)'!$B113,AllPublicationData!$B:$B,'Publication Table (%)'!$C$4,AllPublicationData!$D:$D,'Publication Table (%)'!I$7)/
SUMIFS(AllPublicationData!$E:$E,AllPublicationData!$A:$A,'Publication Table (%)'!$B113,AllPublicationData!$B:$B,'Publication Table (%)'!$C$4,AllPublicationData!$D:$D,'Publication Table (%)'!I$7),
SUMIFS(AllPublicationData!$H:$H,AllPublicationData!$A:$A,'Publication Table (%)'!$B113,AllPublicationData!$B:$B,'Publication Table (%)'!I$7)/
SUMIFS(AllPublicationData!$E:$E,AllPublicationData!$A:$A,'Publication Table (%)'!$B113,AllPublicationData!$B:$B,'Publication Table (%)'!I$7)),
IF('Publication Table (%)'!$C$5="Operations cancelled for non-clinical/capacity reasons",
IFERROR(SUMIFS(AllPublicationData!$I:$I,AllPublicationData!$A:$A,'Publication Table (%)'!$B113,AllPublicationData!$B:$B,'Publication Table (%)'!$C$4,AllPublicationData!$D:$D,'Publication Table (%)'!I$7)/
SUMIFS(AllPublicationData!$E:$E,AllPublicationData!$A:$A,'Publication Table (%)'!$B113,AllPublicationData!$B:$B,'Publication Table (%)'!$C$4,AllPublicationData!$D:$D,'Publication Table (%)'!I$7),
SUMIFS(AllPublicationData!$I:$I,AllPublicationData!$A:$A,'Publication Table (%)'!$B113,AllPublicationData!$B:$B,'Publication Table (%)'!I$7)/
SUMIFS(AllPublicationData!$E:$E,AllPublicationData!$A:$A,'Publication Table (%)'!$B113,AllPublicationData!$B:$B,'Publication Table (%)'!I$7)),
IF('Publication Table (%)'!$C$5="Cancellations for other reasons",
IFERROR(SUMIFS(AllPublicationData!$J:$J,AllPublicationData!$A:$A,'Publication Table (%)'!$B113,AllPublicationData!$B:$B,'Publication Table (%)'!$C$4,AllPublicationData!$D:$D,'Publication Table (%)'!I$7)/
SUMIFS(AllPublicationData!$E:$E,AllPublicationData!$A:$A,'Publication Table (%)'!$B113,AllPublicationData!$B:$B,'Publication Table (%)'!$C$4,AllPublicationData!$D:$D,'Publication Table (%)'!I$7),
SUMIFS(AllPublicationData!$J:$J,AllPublicationData!$A:$A,'Publication Table (%)'!$B113,AllPublicationData!$B:$B,'Publication Table (%)'!I$7)/
SUMIFS(AllPublicationData!$E:$E,AllPublicationData!$A:$A,'Publication Table (%)'!$B113,AllPublicationData!$B:$B,'Publication Table (%)'!I$7)))))))</f>
        <v>7.7458659704090507E-2</v>
      </c>
      <c r="J113" s="96">
        <f>IF('Publication Table (%)'!$C$5="All Cancelled Operations",
IFERROR(SUMIFS(AllPublicationData!$F:$F,AllPublicationData!$A:$A,'Publication Table (%)'!$B113,AllPublicationData!$B:$B,'Publication Table (%)'!$C$4,AllPublicationData!$D:$D,'Publication Table (%)'!J$7)/
SUMIFS(AllPublicationData!$E:$E,AllPublicationData!$A:$A,'Publication Table (%)'!$B113,AllPublicationData!$B:$B,'Publication Table (%)'!$C$4,AllPublicationData!$D:$D,'Publication Table (%)'!J$7),
SUMIFS(AllPublicationData!$F:$F,AllPublicationData!$A:$A,'Publication Table (%)'!$B113,AllPublicationData!$B:$B,'Publication Table (%)'!J$7)/
SUMIFS(AllPublicationData!$E:$E,AllPublicationData!$A:$A,'Publication Table (%)'!$B113,AllPublicationData!$B:$B,'Publication Table (%)'!J$7)),
IF('Publication Table (%)'!$C$5="Operations cancelled by patient",
IFERROR(SUMIFS(AllPublicationData!$G:$G,AllPublicationData!$A:$A,'Publication Table (%)'!$B113,AllPublicationData!$B:$B,'Publication Table (%)'!$C$4,AllPublicationData!$D:$D,'Publication Table (%)'!J$7)/
SUMIFS(AllPublicationData!$E:$E,AllPublicationData!$A:$A,'Publication Table (%)'!$B113,AllPublicationData!$B:$B,'Publication Table (%)'!$C$4,AllPublicationData!$D:$D,'Publication Table (%)'!J$7),
SUMIFS(AllPublicationData!$G:$G,AllPublicationData!$A:$A,'Publication Table (%)'!$B113,AllPublicationData!$B:$B,'Publication Table (%)'!J$7)/
SUMIFS(AllPublicationData!$E:$E,AllPublicationData!$A:$A,'Publication Table (%)'!$B113,AllPublicationData!$B:$B,'Publication Table (%)'!J$7)),
IF('Publication Table (%)'!$C$5="Operations cancelled for clinical reasons",
IFERROR(SUMIFS(AllPublicationData!$H:$H,AllPublicationData!$A:$A,'Publication Table (%)'!$B113,AllPublicationData!$B:$B,'Publication Table (%)'!$C$4,AllPublicationData!$D:$D,'Publication Table (%)'!J$7)/
SUMIFS(AllPublicationData!$E:$E,AllPublicationData!$A:$A,'Publication Table (%)'!$B113,AllPublicationData!$B:$B,'Publication Table (%)'!$C$4,AllPublicationData!$D:$D,'Publication Table (%)'!J$7),
SUMIFS(AllPublicationData!$H:$H,AllPublicationData!$A:$A,'Publication Table (%)'!$B113,AllPublicationData!$B:$B,'Publication Table (%)'!J$7)/
SUMIFS(AllPublicationData!$E:$E,AllPublicationData!$A:$A,'Publication Table (%)'!$B113,AllPublicationData!$B:$B,'Publication Table (%)'!J$7)),
IF('Publication Table (%)'!$C$5="Operations cancelled for non-clinical/capacity reasons",
IFERROR(SUMIFS(AllPublicationData!$I:$I,AllPublicationData!$A:$A,'Publication Table (%)'!$B113,AllPublicationData!$B:$B,'Publication Table (%)'!$C$4,AllPublicationData!$D:$D,'Publication Table (%)'!J$7)/
SUMIFS(AllPublicationData!$E:$E,AllPublicationData!$A:$A,'Publication Table (%)'!$B113,AllPublicationData!$B:$B,'Publication Table (%)'!$C$4,AllPublicationData!$D:$D,'Publication Table (%)'!J$7),
SUMIFS(AllPublicationData!$I:$I,AllPublicationData!$A:$A,'Publication Table (%)'!$B113,AllPublicationData!$B:$B,'Publication Table (%)'!J$7)/
SUMIFS(AllPublicationData!$E:$E,AllPublicationData!$A:$A,'Publication Table (%)'!$B113,AllPublicationData!$B:$B,'Publication Table (%)'!J$7)),
IF('Publication Table (%)'!$C$5="Cancellations for other reasons",
IFERROR(SUMIFS(AllPublicationData!$J:$J,AllPublicationData!$A:$A,'Publication Table (%)'!$B113,AllPublicationData!$B:$B,'Publication Table (%)'!$C$4,AllPublicationData!$D:$D,'Publication Table (%)'!J$7)/
SUMIFS(AllPublicationData!$E:$E,AllPublicationData!$A:$A,'Publication Table (%)'!$B113,AllPublicationData!$B:$B,'Publication Table (%)'!$C$4,AllPublicationData!$D:$D,'Publication Table (%)'!J$7),
SUMIFS(AllPublicationData!$J:$J,AllPublicationData!$A:$A,'Publication Table (%)'!$B113,AllPublicationData!$B:$B,'Publication Table (%)'!J$7)/
SUMIFS(AllPublicationData!$E:$E,AllPublicationData!$A:$A,'Publication Table (%)'!$B113,AllPublicationData!$B:$B,'Publication Table (%)'!J$7)))))))</f>
        <v>7.5389948006932411E-2</v>
      </c>
      <c r="K113" s="96">
        <f>IF('Publication Table (%)'!$C$5="All Cancelled Operations",
IFERROR(SUMIFS(AllPublicationData!$F:$F,AllPublicationData!$A:$A,'Publication Table (%)'!$B113,AllPublicationData!$B:$B,'Publication Table (%)'!$C$4,AllPublicationData!$D:$D,'Publication Table (%)'!K$7)/
SUMIFS(AllPublicationData!$E:$E,AllPublicationData!$A:$A,'Publication Table (%)'!$B113,AllPublicationData!$B:$B,'Publication Table (%)'!$C$4,AllPublicationData!$D:$D,'Publication Table (%)'!K$7),
SUMIFS(AllPublicationData!$F:$F,AllPublicationData!$A:$A,'Publication Table (%)'!$B113,AllPublicationData!$B:$B,'Publication Table (%)'!K$7)/
SUMIFS(AllPublicationData!$E:$E,AllPublicationData!$A:$A,'Publication Table (%)'!$B113,AllPublicationData!$B:$B,'Publication Table (%)'!K$7)),
IF('Publication Table (%)'!$C$5="Operations cancelled by patient",
IFERROR(SUMIFS(AllPublicationData!$G:$G,AllPublicationData!$A:$A,'Publication Table (%)'!$B113,AllPublicationData!$B:$B,'Publication Table (%)'!$C$4,AllPublicationData!$D:$D,'Publication Table (%)'!K$7)/
SUMIFS(AllPublicationData!$E:$E,AllPublicationData!$A:$A,'Publication Table (%)'!$B113,AllPublicationData!$B:$B,'Publication Table (%)'!$C$4,AllPublicationData!$D:$D,'Publication Table (%)'!K$7),
SUMIFS(AllPublicationData!$G:$G,AllPublicationData!$A:$A,'Publication Table (%)'!$B113,AllPublicationData!$B:$B,'Publication Table (%)'!K$7)/
SUMIFS(AllPublicationData!$E:$E,AllPublicationData!$A:$A,'Publication Table (%)'!$B113,AllPublicationData!$B:$B,'Publication Table (%)'!K$7)),
IF('Publication Table (%)'!$C$5="Operations cancelled for clinical reasons",
IFERROR(SUMIFS(AllPublicationData!$H:$H,AllPublicationData!$A:$A,'Publication Table (%)'!$B113,AllPublicationData!$B:$B,'Publication Table (%)'!$C$4,AllPublicationData!$D:$D,'Publication Table (%)'!K$7)/
SUMIFS(AllPublicationData!$E:$E,AllPublicationData!$A:$A,'Publication Table (%)'!$B113,AllPublicationData!$B:$B,'Publication Table (%)'!$C$4,AllPublicationData!$D:$D,'Publication Table (%)'!K$7),
SUMIFS(AllPublicationData!$H:$H,AllPublicationData!$A:$A,'Publication Table (%)'!$B113,AllPublicationData!$B:$B,'Publication Table (%)'!K$7)/
SUMIFS(AllPublicationData!$E:$E,AllPublicationData!$A:$A,'Publication Table (%)'!$B113,AllPublicationData!$B:$B,'Publication Table (%)'!K$7)),
IF('Publication Table (%)'!$C$5="Operations cancelled for non-clinical/capacity reasons",
IFERROR(SUMIFS(AllPublicationData!$I:$I,AllPublicationData!$A:$A,'Publication Table (%)'!$B113,AllPublicationData!$B:$B,'Publication Table (%)'!$C$4,AllPublicationData!$D:$D,'Publication Table (%)'!K$7)/
SUMIFS(AllPublicationData!$E:$E,AllPublicationData!$A:$A,'Publication Table (%)'!$B113,AllPublicationData!$B:$B,'Publication Table (%)'!$C$4,AllPublicationData!$D:$D,'Publication Table (%)'!K$7),
SUMIFS(AllPublicationData!$I:$I,AllPublicationData!$A:$A,'Publication Table (%)'!$B113,AllPublicationData!$B:$B,'Publication Table (%)'!K$7)/
SUMIFS(AllPublicationData!$E:$E,AllPublicationData!$A:$A,'Publication Table (%)'!$B113,AllPublicationData!$B:$B,'Publication Table (%)'!K$7)),
IF('Publication Table (%)'!$C$5="Cancellations for other reasons",
IFERROR(SUMIFS(AllPublicationData!$J:$J,AllPublicationData!$A:$A,'Publication Table (%)'!$B113,AllPublicationData!$B:$B,'Publication Table (%)'!$C$4,AllPublicationData!$D:$D,'Publication Table (%)'!K$7)/
SUMIFS(AllPublicationData!$E:$E,AllPublicationData!$A:$A,'Publication Table (%)'!$B113,AllPublicationData!$B:$B,'Publication Table (%)'!$C$4,AllPublicationData!$D:$D,'Publication Table (%)'!K$7),
SUMIFS(AllPublicationData!$J:$J,AllPublicationData!$A:$A,'Publication Table (%)'!$B113,AllPublicationData!$B:$B,'Publication Table (%)'!K$7)/
SUMIFS(AllPublicationData!$E:$E,AllPublicationData!$A:$A,'Publication Table (%)'!$B113,AllPublicationData!$B:$B,'Publication Table (%)'!K$7)))))))</f>
        <v>8.5723390694710008E-2</v>
      </c>
      <c r="L113" s="96">
        <f>IF('Publication Table (%)'!$C$5="All Cancelled Operations",
IFERROR(SUMIFS(AllPublicationData!$F:$F,AllPublicationData!$A:$A,'Publication Table (%)'!$B113,AllPublicationData!$B:$B,'Publication Table (%)'!$C$4,AllPublicationData!$D:$D,'Publication Table (%)'!L$7)/
SUMIFS(AllPublicationData!$E:$E,AllPublicationData!$A:$A,'Publication Table (%)'!$B113,AllPublicationData!$B:$B,'Publication Table (%)'!$C$4,AllPublicationData!$D:$D,'Publication Table (%)'!L$7),
SUMIFS(AllPublicationData!$F:$F,AllPublicationData!$A:$A,'Publication Table (%)'!$B113,AllPublicationData!$B:$B,'Publication Table (%)'!L$7)/
SUMIFS(AllPublicationData!$E:$E,AllPublicationData!$A:$A,'Publication Table (%)'!$B113,AllPublicationData!$B:$B,'Publication Table (%)'!L$7)),
IF('Publication Table (%)'!$C$5="Operations cancelled by patient",
IFERROR(SUMIFS(AllPublicationData!$G:$G,AllPublicationData!$A:$A,'Publication Table (%)'!$B113,AllPublicationData!$B:$B,'Publication Table (%)'!$C$4,AllPublicationData!$D:$D,'Publication Table (%)'!L$7)/
SUMIFS(AllPublicationData!$E:$E,AllPublicationData!$A:$A,'Publication Table (%)'!$B113,AllPublicationData!$B:$B,'Publication Table (%)'!$C$4,AllPublicationData!$D:$D,'Publication Table (%)'!L$7),
SUMIFS(AllPublicationData!$G:$G,AllPublicationData!$A:$A,'Publication Table (%)'!$B113,AllPublicationData!$B:$B,'Publication Table (%)'!L$7)/
SUMIFS(AllPublicationData!$E:$E,AllPublicationData!$A:$A,'Publication Table (%)'!$B113,AllPublicationData!$B:$B,'Publication Table (%)'!L$7)),
IF('Publication Table (%)'!$C$5="Operations cancelled for clinical reasons",
IFERROR(SUMIFS(AllPublicationData!$H:$H,AllPublicationData!$A:$A,'Publication Table (%)'!$B113,AllPublicationData!$B:$B,'Publication Table (%)'!$C$4,AllPublicationData!$D:$D,'Publication Table (%)'!L$7)/
SUMIFS(AllPublicationData!$E:$E,AllPublicationData!$A:$A,'Publication Table (%)'!$B113,AllPublicationData!$B:$B,'Publication Table (%)'!$C$4,AllPublicationData!$D:$D,'Publication Table (%)'!L$7),
SUMIFS(AllPublicationData!$H:$H,AllPublicationData!$A:$A,'Publication Table (%)'!$B113,AllPublicationData!$B:$B,'Publication Table (%)'!L$7)/
SUMIFS(AllPublicationData!$E:$E,AllPublicationData!$A:$A,'Publication Table (%)'!$B113,AllPublicationData!$B:$B,'Publication Table (%)'!L$7)),
IF('Publication Table (%)'!$C$5="Operations cancelled for non-clinical/capacity reasons",
IFERROR(SUMIFS(AllPublicationData!$I:$I,AllPublicationData!$A:$A,'Publication Table (%)'!$B113,AllPublicationData!$B:$B,'Publication Table (%)'!$C$4,AllPublicationData!$D:$D,'Publication Table (%)'!L$7)/
SUMIFS(AllPublicationData!$E:$E,AllPublicationData!$A:$A,'Publication Table (%)'!$B113,AllPublicationData!$B:$B,'Publication Table (%)'!$C$4,AllPublicationData!$D:$D,'Publication Table (%)'!L$7),
SUMIFS(AllPublicationData!$I:$I,AllPublicationData!$A:$A,'Publication Table (%)'!$B113,AllPublicationData!$B:$B,'Publication Table (%)'!L$7)/
SUMIFS(AllPublicationData!$E:$E,AllPublicationData!$A:$A,'Publication Table (%)'!$B113,AllPublicationData!$B:$B,'Publication Table (%)'!L$7)),
IF('Publication Table (%)'!$C$5="Cancellations for other reasons",
IFERROR(SUMIFS(AllPublicationData!$J:$J,AllPublicationData!$A:$A,'Publication Table (%)'!$B113,AllPublicationData!$B:$B,'Publication Table (%)'!$C$4,AllPublicationData!$D:$D,'Publication Table (%)'!L$7)/
SUMIFS(AllPublicationData!$E:$E,AllPublicationData!$A:$A,'Publication Table (%)'!$B113,AllPublicationData!$B:$B,'Publication Table (%)'!$C$4,AllPublicationData!$D:$D,'Publication Table (%)'!L$7),
SUMIFS(AllPublicationData!$J:$J,AllPublicationData!$A:$A,'Publication Table (%)'!$B113,AllPublicationData!$B:$B,'Publication Table (%)'!L$7)/
SUMIFS(AllPublicationData!$E:$E,AllPublicationData!$A:$A,'Publication Table (%)'!$B113,AllPublicationData!$B:$B,'Publication Table (%)'!L$7)))))))</f>
        <v>7.7008750994431191E-2</v>
      </c>
      <c r="M113" s="96">
        <f>IF('Publication Table (%)'!$C$5="All Cancelled Operations",
IFERROR(SUMIFS(AllPublicationData!$F:$F,AllPublicationData!$A:$A,'Publication Table (%)'!$B113,AllPublicationData!$B:$B,'Publication Table (%)'!$C$4,AllPublicationData!$D:$D,'Publication Table (%)'!M$7)/
SUMIFS(AllPublicationData!$E:$E,AllPublicationData!$A:$A,'Publication Table (%)'!$B113,AllPublicationData!$B:$B,'Publication Table (%)'!$C$4,AllPublicationData!$D:$D,'Publication Table (%)'!M$7),
SUMIFS(AllPublicationData!$F:$F,AllPublicationData!$A:$A,'Publication Table (%)'!$B113,AllPublicationData!$B:$B,'Publication Table (%)'!M$7)/
SUMIFS(AllPublicationData!$E:$E,AllPublicationData!$A:$A,'Publication Table (%)'!$B113,AllPublicationData!$B:$B,'Publication Table (%)'!M$7)),
IF('Publication Table (%)'!$C$5="Operations cancelled by patient",
IFERROR(SUMIFS(AllPublicationData!$G:$G,AllPublicationData!$A:$A,'Publication Table (%)'!$B113,AllPublicationData!$B:$B,'Publication Table (%)'!$C$4,AllPublicationData!$D:$D,'Publication Table (%)'!M$7)/
SUMIFS(AllPublicationData!$E:$E,AllPublicationData!$A:$A,'Publication Table (%)'!$B113,AllPublicationData!$B:$B,'Publication Table (%)'!$C$4,AllPublicationData!$D:$D,'Publication Table (%)'!M$7),
SUMIFS(AllPublicationData!$G:$G,AllPublicationData!$A:$A,'Publication Table (%)'!$B113,AllPublicationData!$B:$B,'Publication Table (%)'!M$7)/
SUMIFS(AllPublicationData!$E:$E,AllPublicationData!$A:$A,'Publication Table (%)'!$B113,AllPublicationData!$B:$B,'Publication Table (%)'!M$7)),
IF('Publication Table (%)'!$C$5="Operations cancelled for clinical reasons",
IFERROR(SUMIFS(AllPublicationData!$H:$H,AllPublicationData!$A:$A,'Publication Table (%)'!$B113,AllPublicationData!$B:$B,'Publication Table (%)'!$C$4,AllPublicationData!$D:$D,'Publication Table (%)'!M$7)/
SUMIFS(AllPublicationData!$E:$E,AllPublicationData!$A:$A,'Publication Table (%)'!$B113,AllPublicationData!$B:$B,'Publication Table (%)'!$C$4,AllPublicationData!$D:$D,'Publication Table (%)'!M$7),
SUMIFS(AllPublicationData!$H:$H,AllPublicationData!$A:$A,'Publication Table (%)'!$B113,AllPublicationData!$B:$B,'Publication Table (%)'!M$7)/
SUMIFS(AllPublicationData!$E:$E,AllPublicationData!$A:$A,'Publication Table (%)'!$B113,AllPublicationData!$B:$B,'Publication Table (%)'!M$7)),
IF('Publication Table (%)'!$C$5="Operations cancelled for non-clinical/capacity reasons",
IFERROR(SUMIFS(AllPublicationData!$I:$I,AllPublicationData!$A:$A,'Publication Table (%)'!$B113,AllPublicationData!$B:$B,'Publication Table (%)'!$C$4,AllPublicationData!$D:$D,'Publication Table (%)'!M$7)/
SUMIFS(AllPublicationData!$E:$E,AllPublicationData!$A:$A,'Publication Table (%)'!$B113,AllPublicationData!$B:$B,'Publication Table (%)'!$C$4,AllPublicationData!$D:$D,'Publication Table (%)'!M$7),
SUMIFS(AllPublicationData!$I:$I,AllPublicationData!$A:$A,'Publication Table (%)'!$B113,AllPublicationData!$B:$B,'Publication Table (%)'!M$7)/
SUMIFS(AllPublicationData!$E:$E,AllPublicationData!$A:$A,'Publication Table (%)'!$B113,AllPublicationData!$B:$B,'Publication Table (%)'!M$7)),
IF('Publication Table (%)'!$C$5="Cancellations for other reasons",
IFERROR(SUMIFS(AllPublicationData!$J:$J,AllPublicationData!$A:$A,'Publication Table (%)'!$B113,AllPublicationData!$B:$B,'Publication Table (%)'!$C$4,AllPublicationData!$D:$D,'Publication Table (%)'!M$7)/
SUMIFS(AllPublicationData!$E:$E,AllPublicationData!$A:$A,'Publication Table (%)'!$B113,AllPublicationData!$B:$B,'Publication Table (%)'!$C$4,AllPublicationData!$D:$D,'Publication Table (%)'!M$7),
SUMIFS(AllPublicationData!$J:$J,AllPublicationData!$A:$A,'Publication Table (%)'!$B113,AllPublicationData!$B:$B,'Publication Table (%)'!M$7)/
SUMIFS(AllPublicationData!$E:$E,AllPublicationData!$A:$A,'Publication Table (%)'!$B113,AllPublicationData!$B:$B,'Publication Table (%)'!M$7)))))))</f>
        <v>0.15046132008516677</v>
      </c>
      <c r="N113" s="96">
        <f>IF('Publication Table (%)'!$C$5="All Cancelled Operations",
IFERROR(SUMIFS(AllPublicationData!$F:$F,AllPublicationData!$A:$A,'Publication Table (%)'!$B113,AllPublicationData!$B:$B,'Publication Table (%)'!$C$4,AllPublicationData!$D:$D,'Publication Table (%)'!N$7)/
SUMIFS(AllPublicationData!$E:$E,AllPublicationData!$A:$A,'Publication Table (%)'!$B113,AllPublicationData!$B:$B,'Publication Table (%)'!$C$4,AllPublicationData!$D:$D,'Publication Table (%)'!N$7),
SUMIFS(AllPublicationData!$F:$F,AllPublicationData!$A:$A,'Publication Table (%)'!$B113,AllPublicationData!$B:$B,'Publication Table (%)'!N$7)/
SUMIFS(AllPublicationData!$E:$E,AllPublicationData!$A:$A,'Publication Table (%)'!$B113,AllPublicationData!$B:$B,'Publication Table (%)'!N$7)),
IF('Publication Table (%)'!$C$5="Operations cancelled by patient",
IFERROR(SUMIFS(AllPublicationData!$G:$G,AllPublicationData!$A:$A,'Publication Table (%)'!$B113,AllPublicationData!$B:$B,'Publication Table (%)'!$C$4,AllPublicationData!$D:$D,'Publication Table (%)'!N$7)/
SUMIFS(AllPublicationData!$E:$E,AllPublicationData!$A:$A,'Publication Table (%)'!$B113,AllPublicationData!$B:$B,'Publication Table (%)'!$C$4,AllPublicationData!$D:$D,'Publication Table (%)'!N$7),
SUMIFS(AllPublicationData!$G:$G,AllPublicationData!$A:$A,'Publication Table (%)'!$B113,AllPublicationData!$B:$B,'Publication Table (%)'!N$7)/
SUMIFS(AllPublicationData!$E:$E,AllPublicationData!$A:$A,'Publication Table (%)'!$B113,AllPublicationData!$B:$B,'Publication Table (%)'!N$7)),
IF('Publication Table (%)'!$C$5="Operations cancelled for clinical reasons",
IFERROR(SUMIFS(AllPublicationData!$H:$H,AllPublicationData!$A:$A,'Publication Table (%)'!$B113,AllPublicationData!$B:$B,'Publication Table (%)'!$C$4,AllPublicationData!$D:$D,'Publication Table (%)'!N$7)/
SUMIFS(AllPublicationData!$E:$E,AllPublicationData!$A:$A,'Publication Table (%)'!$B113,AllPublicationData!$B:$B,'Publication Table (%)'!$C$4,AllPublicationData!$D:$D,'Publication Table (%)'!N$7),
SUMIFS(AllPublicationData!$H:$H,AllPublicationData!$A:$A,'Publication Table (%)'!$B113,AllPublicationData!$B:$B,'Publication Table (%)'!N$7)/
SUMIFS(AllPublicationData!$E:$E,AllPublicationData!$A:$A,'Publication Table (%)'!$B113,AllPublicationData!$B:$B,'Publication Table (%)'!N$7)),
IF('Publication Table (%)'!$C$5="Operations cancelled for non-clinical/capacity reasons",
IFERROR(SUMIFS(AllPublicationData!$I:$I,AllPublicationData!$A:$A,'Publication Table (%)'!$B113,AllPublicationData!$B:$B,'Publication Table (%)'!$C$4,AllPublicationData!$D:$D,'Publication Table (%)'!N$7)/
SUMIFS(AllPublicationData!$E:$E,AllPublicationData!$A:$A,'Publication Table (%)'!$B113,AllPublicationData!$B:$B,'Publication Table (%)'!$C$4,AllPublicationData!$D:$D,'Publication Table (%)'!N$7),
SUMIFS(AllPublicationData!$I:$I,AllPublicationData!$A:$A,'Publication Table (%)'!$B113,AllPublicationData!$B:$B,'Publication Table (%)'!N$7)/
SUMIFS(AllPublicationData!$E:$E,AllPublicationData!$A:$A,'Publication Table (%)'!$B113,AllPublicationData!$B:$B,'Publication Table (%)'!N$7)),
IF('Publication Table (%)'!$C$5="Cancellations for other reasons",
IFERROR(SUMIFS(AllPublicationData!$J:$J,AllPublicationData!$A:$A,'Publication Table (%)'!$B113,AllPublicationData!$B:$B,'Publication Table (%)'!$C$4,AllPublicationData!$D:$D,'Publication Table (%)'!N$7)/
SUMIFS(AllPublicationData!$E:$E,AllPublicationData!$A:$A,'Publication Table (%)'!$B113,AllPublicationData!$B:$B,'Publication Table (%)'!$C$4,AllPublicationData!$D:$D,'Publication Table (%)'!N$7),
SUMIFS(AllPublicationData!$J:$J,AllPublicationData!$A:$A,'Publication Table (%)'!$B113,AllPublicationData!$B:$B,'Publication Table (%)'!N$7)/
SUMIFS(AllPublicationData!$E:$E,AllPublicationData!$A:$A,'Publication Table (%)'!$B113,AllPublicationData!$B:$B,'Publication Table (%)'!N$7)))))))</f>
        <v>8.6815415821501013E-2</v>
      </c>
      <c r="O113" s="96">
        <f>IF('Publication Table (%)'!$C$5="All Cancelled Operations",
IFERROR(SUMIFS(AllPublicationData!$F:$F,AllPublicationData!$A:$A,'Publication Table (%)'!$B113,AllPublicationData!$B:$B,'Publication Table (%)'!$C$4,AllPublicationData!$D:$D,'Publication Table (%)'!O$7)/
SUMIFS(AllPublicationData!$E:$E,AllPublicationData!$A:$A,'Publication Table (%)'!$B113,AllPublicationData!$B:$B,'Publication Table (%)'!$C$4,AllPublicationData!$D:$D,'Publication Table (%)'!O$7),
SUMIFS(AllPublicationData!$F:$F,AllPublicationData!$A:$A,'Publication Table (%)'!$B113,AllPublicationData!$B:$B,'Publication Table (%)'!O$7)/
SUMIFS(AllPublicationData!$E:$E,AllPublicationData!$A:$A,'Publication Table (%)'!$B113,AllPublicationData!$B:$B,'Publication Table (%)'!O$7)),
IF('Publication Table (%)'!$C$5="Operations cancelled by patient",
IFERROR(SUMIFS(AllPublicationData!$G:$G,AllPublicationData!$A:$A,'Publication Table (%)'!$B113,AllPublicationData!$B:$B,'Publication Table (%)'!$C$4,AllPublicationData!$D:$D,'Publication Table (%)'!O$7)/
SUMIFS(AllPublicationData!$E:$E,AllPublicationData!$A:$A,'Publication Table (%)'!$B113,AllPublicationData!$B:$B,'Publication Table (%)'!$C$4,AllPublicationData!$D:$D,'Publication Table (%)'!O$7),
SUMIFS(AllPublicationData!$G:$G,AllPublicationData!$A:$A,'Publication Table (%)'!$B113,AllPublicationData!$B:$B,'Publication Table (%)'!O$7)/
SUMIFS(AllPublicationData!$E:$E,AllPublicationData!$A:$A,'Publication Table (%)'!$B113,AllPublicationData!$B:$B,'Publication Table (%)'!O$7)),
IF('Publication Table (%)'!$C$5="Operations cancelled for clinical reasons",
IFERROR(SUMIFS(AllPublicationData!$H:$H,AllPublicationData!$A:$A,'Publication Table (%)'!$B113,AllPublicationData!$B:$B,'Publication Table (%)'!$C$4,AllPublicationData!$D:$D,'Publication Table (%)'!O$7)/
SUMIFS(AllPublicationData!$E:$E,AllPublicationData!$A:$A,'Publication Table (%)'!$B113,AllPublicationData!$B:$B,'Publication Table (%)'!$C$4,AllPublicationData!$D:$D,'Publication Table (%)'!O$7),
SUMIFS(AllPublicationData!$H:$H,AllPublicationData!$A:$A,'Publication Table (%)'!$B113,AllPublicationData!$B:$B,'Publication Table (%)'!O$7)/
SUMIFS(AllPublicationData!$E:$E,AllPublicationData!$A:$A,'Publication Table (%)'!$B113,AllPublicationData!$B:$B,'Publication Table (%)'!O$7)),
IF('Publication Table (%)'!$C$5="Operations cancelled for non-clinical/capacity reasons",
IFERROR(SUMIFS(AllPublicationData!$I:$I,AllPublicationData!$A:$A,'Publication Table (%)'!$B113,AllPublicationData!$B:$B,'Publication Table (%)'!$C$4,AllPublicationData!$D:$D,'Publication Table (%)'!O$7)/
SUMIFS(AllPublicationData!$E:$E,AllPublicationData!$A:$A,'Publication Table (%)'!$B113,AllPublicationData!$B:$B,'Publication Table (%)'!$C$4,AllPublicationData!$D:$D,'Publication Table (%)'!O$7),
SUMIFS(AllPublicationData!$I:$I,AllPublicationData!$A:$A,'Publication Table (%)'!$B113,AllPublicationData!$B:$B,'Publication Table (%)'!O$7)/
SUMIFS(AllPublicationData!$E:$E,AllPublicationData!$A:$A,'Publication Table (%)'!$B113,AllPublicationData!$B:$B,'Publication Table (%)'!O$7)),
IF('Publication Table (%)'!$C$5="Cancellations for other reasons",
IFERROR(SUMIFS(AllPublicationData!$J:$J,AllPublicationData!$A:$A,'Publication Table (%)'!$B113,AllPublicationData!$B:$B,'Publication Table (%)'!$C$4,AllPublicationData!$D:$D,'Publication Table (%)'!O$7)/
SUMIFS(AllPublicationData!$E:$E,AllPublicationData!$A:$A,'Publication Table (%)'!$B113,AllPublicationData!$B:$B,'Publication Table (%)'!$C$4,AllPublicationData!$D:$D,'Publication Table (%)'!O$7),
SUMIFS(AllPublicationData!$J:$J,AllPublicationData!$A:$A,'Publication Table (%)'!$B113,AllPublicationData!$B:$B,'Publication Table (%)'!O$7)/
SUMIFS(AllPublicationData!$E:$E,AllPublicationData!$A:$A,'Publication Table (%)'!$B113,AllPublicationData!$B:$B,'Publication Table (%)'!O$7)))))))</f>
        <v>0.10245739199365834</v>
      </c>
      <c r="P113" s="96">
        <f>IF('Publication Table (%)'!$C$5="All Cancelled Operations",
IFERROR(SUMIFS(AllPublicationData!$F:$F,AllPublicationData!$A:$A,'Publication Table (%)'!$B113,AllPublicationData!$B:$B,'Publication Table (%)'!$C$4,AllPublicationData!$D:$D,'Publication Table (%)'!P$7)/
SUMIFS(AllPublicationData!$E:$E,AllPublicationData!$A:$A,'Publication Table (%)'!$B113,AllPublicationData!$B:$B,'Publication Table (%)'!$C$4,AllPublicationData!$D:$D,'Publication Table (%)'!P$7),
SUMIFS(AllPublicationData!$F:$F,AllPublicationData!$A:$A,'Publication Table (%)'!$B113,AllPublicationData!$B:$B,'Publication Table (%)'!P$7)/
SUMIFS(AllPublicationData!$E:$E,AllPublicationData!$A:$A,'Publication Table (%)'!$B113,AllPublicationData!$B:$B,'Publication Table (%)'!P$7)),
IF('Publication Table (%)'!$C$5="Operations cancelled by patient",
IFERROR(SUMIFS(AllPublicationData!$G:$G,AllPublicationData!$A:$A,'Publication Table (%)'!$B113,AllPublicationData!$B:$B,'Publication Table (%)'!$C$4,AllPublicationData!$D:$D,'Publication Table (%)'!P$7)/
SUMIFS(AllPublicationData!$E:$E,AllPublicationData!$A:$A,'Publication Table (%)'!$B113,AllPublicationData!$B:$B,'Publication Table (%)'!$C$4,AllPublicationData!$D:$D,'Publication Table (%)'!P$7),
SUMIFS(AllPublicationData!$G:$G,AllPublicationData!$A:$A,'Publication Table (%)'!$B113,AllPublicationData!$B:$B,'Publication Table (%)'!P$7)/
SUMIFS(AllPublicationData!$E:$E,AllPublicationData!$A:$A,'Publication Table (%)'!$B113,AllPublicationData!$B:$B,'Publication Table (%)'!P$7)),
IF('Publication Table (%)'!$C$5="Operations cancelled for clinical reasons",
IFERROR(SUMIFS(AllPublicationData!$H:$H,AllPublicationData!$A:$A,'Publication Table (%)'!$B113,AllPublicationData!$B:$B,'Publication Table (%)'!$C$4,AllPublicationData!$D:$D,'Publication Table (%)'!P$7)/
SUMIFS(AllPublicationData!$E:$E,AllPublicationData!$A:$A,'Publication Table (%)'!$B113,AllPublicationData!$B:$B,'Publication Table (%)'!$C$4,AllPublicationData!$D:$D,'Publication Table (%)'!P$7),
SUMIFS(AllPublicationData!$H:$H,AllPublicationData!$A:$A,'Publication Table (%)'!$B113,AllPublicationData!$B:$B,'Publication Table (%)'!P$7)/
SUMIFS(AllPublicationData!$E:$E,AllPublicationData!$A:$A,'Publication Table (%)'!$B113,AllPublicationData!$B:$B,'Publication Table (%)'!P$7)),
IF('Publication Table (%)'!$C$5="Operations cancelled for non-clinical/capacity reasons",
IFERROR(SUMIFS(AllPublicationData!$I:$I,AllPublicationData!$A:$A,'Publication Table (%)'!$B113,AllPublicationData!$B:$B,'Publication Table (%)'!$C$4,AllPublicationData!$D:$D,'Publication Table (%)'!P$7)/
SUMIFS(AllPublicationData!$E:$E,AllPublicationData!$A:$A,'Publication Table (%)'!$B113,AllPublicationData!$B:$B,'Publication Table (%)'!$C$4,AllPublicationData!$D:$D,'Publication Table (%)'!P$7),
SUMIFS(AllPublicationData!$I:$I,AllPublicationData!$A:$A,'Publication Table (%)'!$B113,AllPublicationData!$B:$B,'Publication Table (%)'!P$7)/
SUMIFS(AllPublicationData!$E:$E,AllPublicationData!$A:$A,'Publication Table (%)'!$B113,AllPublicationData!$B:$B,'Publication Table (%)'!P$7)),
IF('Publication Table (%)'!$C$5="Cancellations for other reasons",
IFERROR(SUMIFS(AllPublicationData!$J:$J,AllPublicationData!$A:$A,'Publication Table (%)'!$B113,AllPublicationData!$B:$B,'Publication Table (%)'!$C$4,AllPublicationData!$D:$D,'Publication Table (%)'!P$7)/
SUMIFS(AllPublicationData!$E:$E,AllPublicationData!$A:$A,'Publication Table (%)'!$B113,AllPublicationData!$B:$B,'Publication Table (%)'!$C$4,AllPublicationData!$D:$D,'Publication Table (%)'!P$7),
SUMIFS(AllPublicationData!$J:$J,AllPublicationData!$A:$A,'Publication Table (%)'!$B113,AllPublicationData!$B:$B,'Publication Table (%)'!P$7)/
SUMIFS(AllPublicationData!$E:$E,AllPublicationData!$A:$A,'Publication Table (%)'!$B113,AllPublicationData!$B:$B,'Publication Table (%)'!P$7)))))))</f>
        <v>6.043956043956044E-2</v>
      </c>
      <c r="Q113" s="96">
        <f>IF('Publication Table (%)'!$C$5="All Cancelled Operations",
IFERROR(SUMIFS(AllPublicationData!$F:$F,AllPublicationData!$A:$A,'Publication Table (%)'!$B113,AllPublicationData!$B:$B,'Publication Table (%)'!$C$4,AllPublicationData!$D:$D,'Publication Table (%)'!Q$7)/
SUMIFS(AllPublicationData!$E:$E,AllPublicationData!$A:$A,'Publication Table (%)'!$B113,AllPublicationData!$B:$B,'Publication Table (%)'!$C$4,AllPublicationData!$D:$D,'Publication Table (%)'!Q$7),
SUMIFS(AllPublicationData!$F:$F,AllPublicationData!$A:$A,'Publication Table (%)'!$B113,AllPublicationData!$B:$B,'Publication Table (%)'!Q$7)/
SUMIFS(AllPublicationData!$E:$E,AllPublicationData!$A:$A,'Publication Table (%)'!$B113,AllPublicationData!$B:$B,'Publication Table (%)'!Q$7)),
IF('Publication Table (%)'!$C$5="Operations cancelled by patient",
IFERROR(SUMIFS(AllPublicationData!$G:$G,AllPublicationData!$A:$A,'Publication Table (%)'!$B113,AllPublicationData!$B:$B,'Publication Table (%)'!$C$4,AllPublicationData!$D:$D,'Publication Table (%)'!Q$7)/
SUMIFS(AllPublicationData!$E:$E,AllPublicationData!$A:$A,'Publication Table (%)'!$B113,AllPublicationData!$B:$B,'Publication Table (%)'!$C$4,AllPublicationData!$D:$D,'Publication Table (%)'!Q$7),
SUMIFS(AllPublicationData!$G:$G,AllPublicationData!$A:$A,'Publication Table (%)'!$B113,AllPublicationData!$B:$B,'Publication Table (%)'!Q$7)/
SUMIFS(AllPublicationData!$E:$E,AllPublicationData!$A:$A,'Publication Table (%)'!$B113,AllPublicationData!$B:$B,'Publication Table (%)'!Q$7)),
IF('Publication Table (%)'!$C$5="Operations cancelled for clinical reasons",
IFERROR(SUMIFS(AllPublicationData!$H:$H,AllPublicationData!$A:$A,'Publication Table (%)'!$B113,AllPublicationData!$B:$B,'Publication Table (%)'!$C$4,AllPublicationData!$D:$D,'Publication Table (%)'!Q$7)/
SUMIFS(AllPublicationData!$E:$E,AllPublicationData!$A:$A,'Publication Table (%)'!$B113,AllPublicationData!$B:$B,'Publication Table (%)'!$C$4,AllPublicationData!$D:$D,'Publication Table (%)'!Q$7),
SUMIFS(AllPublicationData!$H:$H,AllPublicationData!$A:$A,'Publication Table (%)'!$B113,AllPublicationData!$B:$B,'Publication Table (%)'!Q$7)/
SUMIFS(AllPublicationData!$E:$E,AllPublicationData!$A:$A,'Publication Table (%)'!$B113,AllPublicationData!$B:$B,'Publication Table (%)'!Q$7)),
IF('Publication Table (%)'!$C$5="Operations cancelled for non-clinical/capacity reasons",
IFERROR(SUMIFS(AllPublicationData!$I:$I,AllPublicationData!$A:$A,'Publication Table (%)'!$B113,AllPublicationData!$B:$B,'Publication Table (%)'!$C$4,AllPublicationData!$D:$D,'Publication Table (%)'!Q$7)/
SUMIFS(AllPublicationData!$E:$E,AllPublicationData!$A:$A,'Publication Table (%)'!$B113,AllPublicationData!$B:$B,'Publication Table (%)'!$C$4,AllPublicationData!$D:$D,'Publication Table (%)'!Q$7),
SUMIFS(AllPublicationData!$I:$I,AllPublicationData!$A:$A,'Publication Table (%)'!$B113,AllPublicationData!$B:$B,'Publication Table (%)'!Q$7)/
SUMIFS(AllPublicationData!$E:$E,AllPublicationData!$A:$A,'Publication Table (%)'!$B113,AllPublicationData!$B:$B,'Publication Table (%)'!Q$7)),
IF('Publication Table (%)'!$C$5="Cancellations for other reasons",
IFERROR(SUMIFS(AllPublicationData!$J:$J,AllPublicationData!$A:$A,'Publication Table (%)'!$B113,AllPublicationData!$B:$B,'Publication Table (%)'!$C$4,AllPublicationData!$D:$D,'Publication Table (%)'!Q$7)/
SUMIFS(AllPublicationData!$E:$E,AllPublicationData!$A:$A,'Publication Table (%)'!$B113,AllPublicationData!$B:$B,'Publication Table (%)'!$C$4,AllPublicationData!$D:$D,'Publication Table (%)'!Q$7),
SUMIFS(AllPublicationData!$J:$J,AllPublicationData!$A:$A,'Publication Table (%)'!$B113,AllPublicationData!$B:$B,'Publication Table (%)'!Q$7)/
SUMIFS(AllPublicationData!$E:$E,AllPublicationData!$A:$A,'Publication Table (%)'!$B113,AllPublicationData!$B:$B,'Publication Table (%)'!Q$7)))))))</f>
        <v>6.3953488372093026E-2</v>
      </c>
      <c r="R113" s="96">
        <f>IF('Publication Table (%)'!$C$5="All Cancelled Operations",
IFERROR(SUMIFS(AllPublicationData!$F:$F,AllPublicationData!$A:$A,'Publication Table (%)'!$B113,AllPublicationData!$B:$B,'Publication Table (%)'!$C$4,AllPublicationData!$D:$D,'Publication Table (%)'!R$7)/
SUMIFS(AllPublicationData!$E:$E,AllPublicationData!$A:$A,'Publication Table (%)'!$B113,AllPublicationData!$B:$B,'Publication Table (%)'!$C$4,AllPublicationData!$D:$D,'Publication Table (%)'!R$7),
SUMIFS(AllPublicationData!$F:$F,AllPublicationData!$A:$A,'Publication Table (%)'!$B113,AllPublicationData!$B:$B,'Publication Table (%)'!R$7)/
SUMIFS(AllPublicationData!$E:$E,AllPublicationData!$A:$A,'Publication Table (%)'!$B113,AllPublicationData!$B:$B,'Publication Table (%)'!R$7)),
IF('Publication Table (%)'!$C$5="Operations cancelled by patient",
IFERROR(SUMIFS(AllPublicationData!$G:$G,AllPublicationData!$A:$A,'Publication Table (%)'!$B113,AllPublicationData!$B:$B,'Publication Table (%)'!$C$4,AllPublicationData!$D:$D,'Publication Table (%)'!R$7)/
SUMIFS(AllPublicationData!$E:$E,AllPublicationData!$A:$A,'Publication Table (%)'!$B113,AllPublicationData!$B:$B,'Publication Table (%)'!$C$4,AllPublicationData!$D:$D,'Publication Table (%)'!R$7),
SUMIFS(AllPublicationData!$G:$G,AllPublicationData!$A:$A,'Publication Table (%)'!$B113,AllPublicationData!$B:$B,'Publication Table (%)'!R$7)/
SUMIFS(AllPublicationData!$E:$E,AllPublicationData!$A:$A,'Publication Table (%)'!$B113,AllPublicationData!$B:$B,'Publication Table (%)'!R$7)),
IF('Publication Table (%)'!$C$5="Operations cancelled for clinical reasons",
IFERROR(SUMIFS(AllPublicationData!$H:$H,AllPublicationData!$A:$A,'Publication Table (%)'!$B113,AllPublicationData!$B:$B,'Publication Table (%)'!$C$4,AllPublicationData!$D:$D,'Publication Table (%)'!R$7)/
SUMIFS(AllPublicationData!$E:$E,AllPublicationData!$A:$A,'Publication Table (%)'!$B113,AllPublicationData!$B:$B,'Publication Table (%)'!$C$4,AllPublicationData!$D:$D,'Publication Table (%)'!R$7),
SUMIFS(AllPublicationData!$H:$H,AllPublicationData!$A:$A,'Publication Table (%)'!$B113,AllPublicationData!$B:$B,'Publication Table (%)'!R$7)/
SUMIFS(AllPublicationData!$E:$E,AllPublicationData!$A:$A,'Publication Table (%)'!$B113,AllPublicationData!$B:$B,'Publication Table (%)'!R$7)),
IF('Publication Table (%)'!$C$5="Operations cancelled for non-clinical/capacity reasons",
IFERROR(SUMIFS(AllPublicationData!$I:$I,AllPublicationData!$A:$A,'Publication Table (%)'!$B113,AllPublicationData!$B:$B,'Publication Table (%)'!$C$4,AllPublicationData!$D:$D,'Publication Table (%)'!R$7)/
SUMIFS(AllPublicationData!$E:$E,AllPublicationData!$A:$A,'Publication Table (%)'!$B113,AllPublicationData!$B:$B,'Publication Table (%)'!$C$4,AllPublicationData!$D:$D,'Publication Table (%)'!R$7),
SUMIFS(AllPublicationData!$I:$I,AllPublicationData!$A:$A,'Publication Table (%)'!$B113,AllPublicationData!$B:$B,'Publication Table (%)'!R$7)/
SUMIFS(AllPublicationData!$E:$E,AllPublicationData!$A:$A,'Publication Table (%)'!$B113,AllPublicationData!$B:$B,'Publication Table (%)'!R$7)),
IF('Publication Table (%)'!$C$5="Cancellations for other reasons",
IFERROR(SUMIFS(AllPublicationData!$J:$J,AllPublicationData!$A:$A,'Publication Table (%)'!$B113,AllPublicationData!$B:$B,'Publication Table (%)'!$C$4,AllPublicationData!$D:$D,'Publication Table (%)'!R$7)/
SUMIFS(AllPublicationData!$E:$E,AllPublicationData!$A:$A,'Publication Table (%)'!$B113,AllPublicationData!$B:$B,'Publication Table (%)'!$C$4,AllPublicationData!$D:$D,'Publication Table (%)'!R$7),
SUMIFS(AllPublicationData!$J:$J,AllPublicationData!$A:$A,'Publication Table (%)'!$B113,AllPublicationData!$B:$B,'Publication Table (%)'!R$7)/
SUMIFS(AllPublicationData!$E:$E,AllPublicationData!$A:$A,'Publication Table (%)'!$B113,AllPublicationData!$B:$B,'Publication Table (%)'!R$7)))))))</f>
        <v>0.10239739943112555</v>
      </c>
      <c r="S113" s="96">
        <f>IF('Publication Table (%)'!$C$5="All Cancelled Operations",
IFERROR(SUMIFS(AllPublicationData!$F:$F,AllPublicationData!$A:$A,'Publication Table (%)'!$B113,AllPublicationData!$B:$B,'Publication Table (%)'!$C$4,AllPublicationData!$D:$D,'Publication Table (%)'!S$7)/
SUMIFS(AllPublicationData!$E:$E,AllPublicationData!$A:$A,'Publication Table (%)'!$B113,AllPublicationData!$B:$B,'Publication Table (%)'!$C$4,AllPublicationData!$D:$D,'Publication Table (%)'!S$7),
SUMIFS(AllPublicationData!$F:$F,AllPublicationData!$A:$A,'Publication Table (%)'!$B113,AllPublicationData!$B:$B,'Publication Table (%)'!S$7)/
SUMIFS(AllPublicationData!$E:$E,AllPublicationData!$A:$A,'Publication Table (%)'!$B113,AllPublicationData!$B:$B,'Publication Table (%)'!S$7)),
IF('Publication Table (%)'!$C$5="Operations cancelled by patient",
IFERROR(SUMIFS(AllPublicationData!$G:$G,AllPublicationData!$A:$A,'Publication Table (%)'!$B113,AllPublicationData!$B:$B,'Publication Table (%)'!$C$4,AllPublicationData!$D:$D,'Publication Table (%)'!S$7)/
SUMIFS(AllPublicationData!$E:$E,AllPublicationData!$A:$A,'Publication Table (%)'!$B113,AllPublicationData!$B:$B,'Publication Table (%)'!$C$4,AllPublicationData!$D:$D,'Publication Table (%)'!S$7),
SUMIFS(AllPublicationData!$G:$G,AllPublicationData!$A:$A,'Publication Table (%)'!$B113,AllPublicationData!$B:$B,'Publication Table (%)'!S$7)/
SUMIFS(AllPublicationData!$E:$E,AllPublicationData!$A:$A,'Publication Table (%)'!$B113,AllPublicationData!$B:$B,'Publication Table (%)'!S$7)),
IF('Publication Table (%)'!$C$5="Operations cancelled for clinical reasons",
IFERROR(SUMIFS(AllPublicationData!$H:$H,AllPublicationData!$A:$A,'Publication Table (%)'!$B113,AllPublicationData!$B:$B,'Publication Table (%)'!$C$4,AllPublicationData!$D:$D,'Publication Table (%)'!S$7)/
SUMIFS(AllPublicationData!$E:$E,AllPublicationData!$A:$A,'Publication Table (%)'!$B113,AllPublicationData!$B:$B,'Publication Table (%)'!$C$4,AllPublicationData!$D:$D,'Publication Table (%)'!S$7),
SUMIFS(AllPublicationData!$H:$H,AllPublicationData!$A:$A,'Publication Table (%)'!$B113,AllPublicationData!$B:$B,'Publication Table (%)'!S$7)/
SUMIFS(AllPublicationData!$E:$E,AllPublicationData!$A:$A,'Publication Table (%)'!$B113,AllPublicationData!$B:$B,'Publication Table (%)'!S$7)),
IF('Publication Table (%)'!$C$5="Operations cancelled for non-clinical/capacity reasons",
IFERROR(SUMIFS(AllPublicationData!$I:$I,AllPublicationData!$A:$A,'Publication Table (%)'!$B113,AllPublicationData!$B:$B,'Publication Table (%)'!$C$4,AllPublicationData!$D:$D,'Publication Table (%)'!S$7)/
SUMIFS(AllPublicationData!$E:$E,AllPublicationData!$A:$A,'Publication Table (%)'!$B113,AllPublicationData!$B:$B,'Publication Table (%)'!$C$4,AllPublicationData!$D:$D,'Publication Table (%)'!S$7),
SUMIFS(AllPublicationData!$I:$I,AllPublicationData!$A:$A,'Publication Table (%)'!$B113,AllPublicationData!$B:$B,'Publication Table (%)'!S$7)/
SUMIFS(AllPublicationData!$E:$E,AllPublicationData!$A:$A,'Publication Table (%)'!$B113,AllPublicationData!$B:$B,'Publication Table (%)'!S$7)),
IF('Publication Table (%)'!$C$5="Cancellations for other reasons",
IFERROR(SUMIFS(AllPublicationData!$J:$J,AllPublicationData!$A:$A,'Publication Table (%)'!$B113,AllPublicationData!$B:$B,'Publication Table (%)'!$C$4,AllPublicationData!$D:$D,'Publication Table (%)'!S$7)/
SUMIFS(AllPublicationData!$E:$E,AllPublicationData!$A:$A,'Publication Table (%)'!$B113,AllPublicationData!$B:$B,'Publication Table (%)'!$C$4,AllPublicationData!$D:$D,'Publication Table (%)'!S$7),
SUMIFS(AllPublicationData!$J:$J,AllPublicationData!$A:$A,'Publication Table (%)'!$B113,AllPublicationData!$B:$B,'Publication Table (%)'!S$7)/
SUMIFS(AllPublicationData!$E:$E,AllPublicationData!$A:$A,'Publication Table (%)'!$B113,AllPublicationData!$B:$B,'Publication Table (%)'!S$7)))))))</f>
        <v>7.0796460176991149E-2</v>
      </c>
    </row>
    <row r="114" spans="2:19" x14ac:dyDescent="0.35">
      <c r="B114" s="87">
        <v>42186</v>
      </c>
      <c r="C114" s="112">
        <f>IF('Publication Table (%)'!$C$5="All Cancelled Operations",
SUMIFS(AllPublicationData!$F:$F,AllPublicationData!$A:$A,'Publication Table (%)'!$B114,AllPublicationData!$B:$B,'Publication Table (%)'!$C$4),
IF('Publication Table (%)'!$C$5="Operations cancelled by patient",
SUMIFS(AllPublicationData!$G:$G,AllPublicationData!$A:$A,'Publication Table (%)'!$B114,AllPublicationData!$B:$B,'Publication Table (%)'!$C$4),
IF('Publication Table (%)'!$C$5="Operations cancelled for clinical reasons",
SUMIFS(AllPublicationData!$H:$H,AllPublicationData!$A:$A,'Publication Table (%)'!$B114,AllPublicationData!$B:$B,'Publication Table (%)'!$C$4),
IF('Publication Table (%)'!$C$5="Operations cancelled for non-clinical/capacity reasons",
SUMIFS(AllPublicationData!$I:$I,AllPublicationData!$A:$A,'Publication Table (%)'!$B114,AllPublicationData!$B:$B,'Publication Table (%)'!$C$4),
IF('Publication Table (%)'!$C$5="Cancellations for other reasons",
SUMIFS(AllPublicationData!$J:$J,AllPublicationData!$A:$A,'Publication Table (%)'!$B114,AllPublicationData!$B:$B,'Publication Table (%)'!$C$4))))))+
IF(AND($C$4="NHS Scotland",$C$5="All Cancelled Operations"),
SUMIFS(AllPublicationData!$F:$F,AllPublicationData!$A:$A,'Publication Table (%)'!$B114),
IF(AND($C$4="NHS Scotland",$C$5="Operations cancelled by patient"),
SUMIFS(AllPublicationData!$G:$G,AllPublicationData!$A:$A,'Publication Table (%)'!$B114),
IF(AND($C$4="NHS Scotland",$C$5="Operations cancelled for clinical reasons"),
SUMIFS(AllPublicationData!$H:$H,AllPublicationData!$A:$A,'Publication Table (%)'!$B114),
IF(AND($C$4="NHS Scotland",$C$5="Operations cancelled for non-clinical/capacity reasons"),
SUMIFS(AllPublicationData!$I:$I,AllPublicationData!$A:$A,'Publication Table (%)'!$B114),
IF(AND($C$4="NHS Scotland",$C$5="Cancellations for other reasons"),
SUMIFS(AllPublicationData!$J:$J,AllPublicationData!$A:$A,'Publication Table (%)'!$B114))))))</f>
        <v>2642</v>
      </c>
      <c r="D114" s="110">
        <f>IF(AND('Publication Table (%)'!$C$5="All Cancelled Operations",$C$4&lt;&gt;"NHS Scotland"),
IFERROR(SUMIFS(AllPublicationData!$F:$F,AllPublicationData!$A:$A,'Publication Table (%)'!$B114,AllPublicationData!$B:$B,'Publication Table (%)'!$C$4,AllPublicationData!$D:$D,'Publication Table (%)'!D$7)/
SUMIFS(AllPublicationData!$E:$E,AllPublicationData!$A:$A,'Publication Table (%)'!$B114,AllPublicationData!$B:$B,'Publication Table (%)'!$C$4,AllPublicationData!$D:$D,'Publication Table (%)'!D$7),
SUMIFS(AllPublicationData!$F:$F,AllPublicationData!$A:$A,'Publication Table (%)'!$B114,AllPublicationData!$B:$B,'Publication Table (%)'!D$7)/
SUMIFS(AllPublicationData!$E:$E,AllPublicationData!$A:$A,'Publication Table (%)'!$B114,AllPublicationData!$B:$B,'Publication Table (%)'!D$7)),
IF(AND('Publication Table (%)'!$C$5="Operations cancelled by patient",$C$4&lt;&gt;"NHS Scotland"),
IFERROR(SUMIFS(AllPublicationData!$G:$G,AllPublicationData!$A:$A,'Publication Table (%)'!$B114,AllPublicationData!$B:$B,'Publication Table (%)'!$C$4,AllPublicationData!$D:$D,'Publication Table (%)'!D$7)/
SUMIFS(AllPublicationData!$E:$E,AllPublicationData!$A:$A,'Publication Table (%)'!$B114,AllPublicationData!$B:$B,'Publication Table (%)'!$C$4,AllPublicationData!$D:$D,'Publication Table (%)'!D$7),
SUMIFS(AllPublicationData!$G:$G,AllPublicationData!$A:$A,'Publication Table (%)'!$B114,AllPublicationData!$B:$B,'Publication Table (%)'!D$7)/
SUMIFS(AllPublicationData!$E:$E,AllPublicationData!$A:$A,'Publication Table (%)'!$B114,AllPublicationData!$B:$B,'Publication Table (%)'!D$7)),
IF(AND('Publication Table (%)'!$C$5="Operations cancelled for clinical reasons",$C$4&lt;&gt;"NHS Scotland"),
IFERROR(SUMIFS(AllPublicationData!$H:$H,AllPublicationData!$A:$A,'Publication Table (%)'!$B114,AllPublicationData!$B:$B,'Publication Table (%)'!$C$4,AllPublicationData!$D:$D,'Publication Table (%)'!D$7)/
SUMIFS(AllPublicationData!$E:$E,AllPublicationData!$A:$A,'Publication Table (%)'!$B114,AllPublicationData!$B:$B,'Publication Table (%)'!$C$4,AllPublicationData!$D:$D,'Publication Table (%)'!D$7),
SUMIFS(AllPublicationData!$H:$H,AllPublicationData!$A:$A,'Publication Table (%)'!$B114,AllPublicationData!$B:$B,'Publication Table (%)'!D$7)/
SUMIFS(AllPublicationData!$E:$E,AllPublicationData!$A:$A,'Publication Table (%)'!$B114,AllPublicationData!$B:$B,'Publication Table (%)'!D$7)),
IF(AND('Publication Table (%)'!$C$5="Operations cancelled for non-clinical/capacity reasons",$C$4&lt;&gt;"NHS Scotland"),
IFERROR(SUMIFS(AllPublicationData!$I:$I,AllPublicationData!$A:$A,'Publication Table (%)'!$B114,AllPublicationData!$B:$B,'Publication Table (%)'!$C$4,AllPublicationData!$D:$D,'Publication Table (%)'!D$7)/
SUMIFS(AllPublicationData!$E:$E,AllPublicationData!$A:$A,'Publication Table (%)'!$B114,AllPublicationData!$B:$B,'Publication Table (%)'!$C$4,AllPublicationData!$D:$D,'Publication Table (%)'!D$7),
SUMIFS(AllPublicationData!$I:$I,AllPublicationData!$A:$A,'Publication Table (%)'!$B114,AllPublicationData!$B:$B,'Publication Table (%)'!D$7)/
SUMIFS(AllPublicationData!$E:$E,AllPublicationData!$A:$A,'Publication Table (%)'!$B114,AllPublicationData!$B:$B,'Publication Table (%)'!D$7)),
IF(AND('Publication Table (%)'!$C$5="Cancellations for other reasons",$C$4&lt;&gt;"NHS Scotland"),
IFERROR(SUMIFS(AllPublicationData!$J:$J,AllPublicationData!$A:$A,'Publication Table (%)'!$B114,AllPublicationData!$B:$B,'Publication Table (%)'!$C$4,AllPublicationData!$D:$D,'Publication Table (%)'!D$7)/
SUMIFS(AllPublicationData!$E:$E,AllPublicationData!$A:$A,'Publication Table (%)'!$B114,AllPublicationData!$B:$B,'Publication Table (%)'!$C$4,AllPublicationData!$D:$D,'Publication Table (%)'!D$7),
SUMIFS(AllPublicationData!$J:$J,AllPublicationData!$A:$A,'Publication Table (%)'!$B114,AllPublicationData!$B:$B,'Publication Table (%)'!D$7)/
SUMIFS(AllPublicationData!$E:$E,AllPublicationData!$A:$A,'Publication Table (%)'!$B114,AllPublicationData!$B:$B,'Publication Table (%)'!D$7)),
IF(AND($C$4="NHS Scotland",$C$5="All Cancelled Operations"),
SUMIFS(AllPublicationData!$F:$F,AllPublicationData!$A:$A,'Publication Table'!$B114)/
SUMIFS(AllPublicationData!$E:$E,AllPublicationData!$A:$A,'Publication Table'!$B114),
IF(AND($C$4="NHS Scotland",$C$5="Operations cancelled by patient"),
SUMIFS(AllPublicationData!$G:$G,AllPublicationData!$A:$A,'Publication Table'!$B114)/
SUMIFS(AllPublicationData!$E:$E,AllPublicationData!$A:$A,'Publication Table'!$B114),
IF(AND($C$4="NHS Scotland",$C$5="Operations cancelled for clinical reasons"),
SUMIFS(AllPublicationData!$H:$H,AllPublicationData!$A:$A,'Publication Table'!$B114)/
SUMIFS(AllPublicationData!$E:$E,AllPublicationData!$A:$A,'Publication Table'!$B114),
IF(AND($C$4="NHS Scotland",$C$5="Operations cancelled for non-clinical/capacity reasons"),
SUMIFS(AllPublicationData!$I:$I,AllPublicationData!$A:$A,'Publication Table'!$B114)/
SUMIFS(AllPublicationData!$E:$E,AllPublicationData!$A:$A,'Publication Table'!$B114),
IF(AND($C$4="NHS Scotland",$C$5="Cancellations for other reasons"),
SUMIFS(AllPublicationData!$J:$J,AllPublicationData!$A:$A,'Publication Table'!$B114)/
SUMIFS(AllPublicationData!$E:$E,AllPublicationData!$A:$A,'Publication Table'!$B114)))))))))))</f>
        <v>9.5293056807935081E-2</v>
      </c>
      <c r="E114" s="96">
        <f>IF('Publication Table (%)'!$C$5="All Cancelled Operations",
IFERROR(SUMIFS(AllPublicationData!$F:$F,AllPublicationData!$A:$A,'Publication Table (%)'!$B114,AllPublicationData!$B:$B,'Publication Table (%)'!$C$4,AllPublicationData!$D:$D,'Publication Table (%)'!E$7)/
SUMIFS(AllPublicationData!$E:$E,AllPublicationData!$A:$A,'Publication Table (%)'!$B114,AllPublicationData!$B:$B,'Publication Table (%)'!$C$4,AllPublicationData!$D:$D,'Publication Table (%)'!E$7),
SUMIFS(AllPublicationData!$F:$F,AllPublicationData!$A:$A,'Publication Table (%)'!$B114,AllPublicationData!$B:$B,'Publication Table (%)'!E$7)/
SUMIFS(AllPublicationData!$E:$E,AllPublicationData!$A:$A,'Publication Table (%)'!$B114,AllPublicationData!$B:$B,'Publication Table (%)'!E$7)),
IF('Publication Table (%)'!$C$5="Operations cancelled by patient",
IFERROR(SUMIFS(AllPublicationData!$G:$G,AllPublicationData!$A:$A,'Publication Table (%)'!$B114,AllPublicationData!$B:$B,'Publication Table (%)'!$C$4,AllPublicationData!$D:$D,'Publication Table (%)'!E$7)/
SUMIFS(AllPublicationData!$E:$E,AllPublicationData!$A:$A,'Publication Table (%)'!$B114,AllPublicationData!$B:$B,'Publication Table (%)'!$C$4,AllPublicationData!$D:$D,'Publication Table (%)'!E$7),
SUMIFS(AllPublicationData!$G:$G,AllPublicationData!$A:$A,'Publication Table (%)'!$B114,AllPublicationData!$B:$B,'Publication Table (%)'!E$7)/
SUMIFS(AllPublicationData!$E:$E,AllPublicationData!$A:$A,'Publication Table (%)'!$B114,AllPublicationData!$B:$B,'Publication Table (%)'!E$7)),
IF('Publication Table (%)'!$C$5="Operations cancelled for clinical reasons",
IFERROR(SUMIFS(AllPublicationData!$H:$H,AllPublicationData!$A:$A,'Publication Table (%)'!$B114,AllPublicationData!$B:$B,'Publication Table (%)'!$C$4,AllPublicationData!$D:$D,'Publication Table (%)'!E$7)/
SUMIFS(AllPublicationData!$E:$E,AllPublicationData!$A:$A,'Publication Table (%)'!$B114,AllPublicationData!$B:$B,'Publication Table (%)'!$C$4,AllPublicationData!$D:$D,'Publication Table (%)'!E$7),
SUMIFS(AllPublicationData!$H:$H,AllPublicationData!$A:$A,'Publication Table (%)'!$B114,AllPublicationData!$B:$B,'Publication Table (%)'!E$7)/
SUMIFS(AllPublicationData!$E:$E,AllPublicationData!$A:$A,'Publication Table (%)'!$B114,AllPublicationData!$B:$B,'Publication Table (%)'!E$7)),
IF('Publication Table (%)'!$C$5="Operations cancelled for non-clinical/capacity reasons",
IFERROR(SUMIFS(AllPublicationData!$I:$I,AllPublicationData!$A:$A,'Publication Table (%)'!$B114,AllPublicationData!$B:$B,'Publication Table (%)'!$C$4,AllPublicationData!$D:$D,'Publication Table (%)'!E$7)/
SUMIFS(AllPublicationData!$E:$E,AllPublicationData!$A:$A,'Publication Table (%)'!$B114,AllPublicationData!$B:$B,'Publication Table (%)'!$C$4,AllPublicationData!$D:$D,'Publication Table (%)'!E$7),
SUMIFS(AllPublicationData!$I:$I,AllPublicationData!$A:$A,'Publication Table (%)'!$B114,AllPublicationData!$B:$B,'Publication Table (%)'!E$7)/
SUMIFS(AllPublicationData!$E:$E,AllPublicationData!$A:$A,'Publication Table (%)'!$B114,AllPublicationData!$B:$B,'Publication Table (%)'!E$7)),
IF('Publication Table (%)'!$C$5="Cancellations for other reasons",
IFERROR(SUMIFS(AllPublicationData!$J:$J,AllPublicationData!$A:$A,'Publication Table (%)'!$B114,AllPublicationData!$B:$B,'Publication Table (%)'!$C$4,AllPublicationData!$D:$D,'Publication Table (%)'!E$7)/
SUMIFS(AllPublicationData!$E:$E,AllPublicationData!$A:$A,'Publication Table (%)'!$B114,AllPublicationData!$B:$B,'Publication Table (%)'!$C$4,AllPublicationData!$D:$D,'Publication Table (%)'!E$7),
SUMIFS(AllPublicationData!$J:$J,AllPublicationData!$A:$A,'Publication Table (%)'!$B114,AllPublicationData!$B:$B,'Publication Table (%)'!E$7)/
SUMIFS(AllPublicationData!$E:$E,AllPublicationData!$A:$A,'Publication Table (%)'!$B114,AllPublicationData!$B:$B,'Publication Table (%)'!E$7)))))))</f>
        <v>6.5233506300963681E-2</v>
      </c>
      <c r="F114" s="96">
        <f>IF('Publication Table (%)'!$C$5="All Cancelled Operations",
IFERROR(SUMIFS(AllPublicationData!$F:$F,AllPublicationData!$A:$A,'Publication Table (%)'!$B114,AllPublicationData!$B:$B,'Publication Table (%)'!$C$4,AllPublicationData!$D:$D,'Publication Table (%)'!F$7)/
SUMIFS(AllPublicationData!$E:$E,AllPublicationData!$A:$A,'Publication Table (%)'!$B114,AllPublicationData!$B:$B,'Publication Table (%)'!$C$4,AllPublicationData!$D:$D,'Publication Table (%)'!F$7),
SUMIFS(AllPublicationData!$F:$F,AllPublicationData!$A:$A,'Publication Table (%)'!$B114,AllPublicationData!$B:$B,'Publication Table (%)'!F$7)/
SUMIFS(AllPublicationData!$E:$E,AllPublicationData!$A:$A,'Publication Table (%)'!$B114,AllPublicationData!$B:$B,'Publication Table (%)'!F$7)),
IF('Publication Table (%)'!$C$5="Operations cancelled by patient",
IFERROR(SUMIFS(AllPublicationData!$G:$G,AllPublicationData!$A:$A,'Publication Table (%)'!$B114,AllPublicationData!$B:$B,'Publication Table (%)'!$C$4,AllPublicationData!$D:$D,'Publication Table (%)'!F$7)/
SUMIFS(AllPublicationData!$E:$E,AllPublicationData!$A:$A,'Publication Table (%)'!$B114,AllPublicationData!$B:$B,'Publication Table (%)'!$C$4,AllPublicationData!$D:$D,'Publication Table (%)'!F$7),
SUMIFS(AllPublicationData!$G:$G,AllPublicationData!$A:$A,'Publication Table (%)'!$B114,AllPublicationData!$B:$B,'Publication Table (%)'!F$7)/
SUMIFS(AllPublicationData!$E:$E,AllPublicationData!$A:$A,'Publication Table (%)'!$B114,AllPublicationData!$B:$B,'Publication Table (%)'!F$7)),
IF('Publication Table (%)'!$C$5="Operations cancelled for clinical reasons",
IFERROR(SUMIFS(AllPublicationData!$H:$H,AllPublicationData!$A:$A,'Publication Table (%)'!$B114,AllPublicationData!$B:$B,'Publication Table (%)'!$C$4,AllPublicationData!$D:$D,'Publication Table (%)'!F$7)/
SUMIFS(AllPublicationData!$E:$E,AllPublicationData!$A:$A,'Publication Table (%)'!$B114,AllPublicationData!$B:$B,'Publication Table (%)'!$C$4,AllPublicationData!$D:$D,'Publication Table (%)'!F$7),
SUMIFS(AllPublicationData!$H:$H,AllPublicationData!$A:$A,'Publication Table (%)'!$B114,AllPublicationData!$B:$B,'Publication Table (%)'!F$7)/
SUMIFS(AllPublicationData!$E:$E,AllPublicationData!$A:$A,'Publication Table (%)'!$B114,AllPublicationData!$B:$B,'Publication Table (%)'!F$7)),
IF('Publication Table (%)'!$C$5="Operations cancelled for non-clinical/capacity reasons",
IFERROR(SUMIFS(AllPublicationData!$I:$I,AllPublicationData!$A:$A,'Publication Table (%)'!$B114,AllPublicationData!$B:$B,'Publication Table (%)'!$C$4,AllPublicationData!$D:$D,'Publication Table (%)'!F$7)/
SUMIFS(AllPublicationData!$E:$E,AllPublicationData!$A:$A,'Publication Table (%)'!$B114,AllPublicationData!$B:$B,'Publication Table (%)'!$C$4,AllPublicationData!$D:$D,'Publication Table (%)'!F$7),
SUMIFS(AllPublicationData!$I:$I,AllPublicationData!$A:$A,'Publication Table (%)'!$B114,AllPublicationData!$B:$B,'Publication Table (%)'!F$7)/
SUMIFS(AllPublicationData!$E:$E,AllPublicationData!$A:$A,'Publication Table (%)'!$B114,AllPublicationData!$B:$B,'Publication Table (%)'!F$7)),
IF('Publication Table (%)'!$C$5="Cancellations for other reasons",
IFERROR(SUMIFS(AllPublicationData!$J:$J,AllPublicationData!$A:$A,'Publication Table (%)'!$B114,AllPublicationData!$B:$B,'Publication Table (%)'!$C$4,AllPublicationData!$D:$D,'Publication Table (%)'!F$7)/
SUMIFS(AllPublicationData!$E:$E,AllPublicationData!$A:$A,'Publication Table (%)'!$B114,AllPublicationData!$B:$B,'Publication Table (%)'!$C$4,AllPublicationData!$D:$D,'Publication Table (%)'!F$7),
SUMIFS(AllPublicationData!$J:$J,AllPublicationData!$A:$A,'Publication Table (%)'!$B114,AllPublicationData!$B:$B,'Publication Table (%)'!F$7)/
SUMIFS(AllPublicationData!$E:$E,AllPublicationData!$A:$A,'Publication Table (%)'!$B114,AllPublicationData!$B:$B,'Publication Table (%)'!F$7)))))))</f>
        <v>9.9951946179721293E-2</v>
      </c>
      <c r="G114" s="96">
        <f>IF('Publication Table (%)'!$C$5="All Cancelled Operations",
IFERROR(SUMIFS(AllPublicationData!$F:$F,AllPublicationData!$A:$A,'Publication Table (%)'!$B114,AllPublicationData!$B:$B,'Publication Table (%)'!$C$4,AllPublicationData!$D:$D,'Publication Table (%)'!G$7)/
SUMIFS(AllPublicationData!$E:$E,AllPublicationData!$A:$A,'Publication Table (%)'!$B114,AllPublicationData!$B:$B,'Publication Table (%)'!$C$4,AllPublicationData!$D:$D,'Publication Table (%)'!G$7),
SUMIFS(AllPublicationData!$F:$F,AllPublicationData!$A:$A,'Publication Table (%)'!$B114,AllPublicationData!$B:$B,'Publication Table (%)'!G$7)/
SUMIFS(AllPublicationData!$E:$E,AllPublicationData!$A:$A,'Publication Table (%)'!$B114,AllPublicationData!$B:$B,'Publication Table (%)'!G$7)),
IF('Publication Table (%)'!$C$5="Operations cancelled by patient",
IFERROR(SUMIFS(AllPublicationData!$G:$G,AllPublicationData!$A:$A,'Publication Table (%)'!$B114,AllPublicationData!$B:$B,'Publication Table (%)'!$C$4,AllPublicationData!$D:$D,'Publication Table (%)'!G$7)/
SUMIFS(AllPublicationData!$E:$E,AllPublicationData!$A:$A,'Publication Table (%)'!$B114,AllPublicationData!$B:$B,'Publication Table (%)'!$C$4,AllPublicationData!$D:$D,'Publication Table (%)'!G$7),
SUMIFS(AllPublicationData!$G:$G,AllPublicationData!$A:$A,'Publication Table (%)'!$B114,AllPublicationData!$B:$B,'Publication Table (%)'!G$7)/
SUMIFS(AllPublicationData!$E:$E,AllPublicationData!$A:$A,'Publication Table (%)'!$B114,AllPublicationData!$B:$B,'Publication Table (%)'!G$7)),
IF('Publication Table (%)'!$C$5="Operations cancelled for clinical reasons",
IFERROR(SUMIFS(AllPublicationData!$H:$H,AllPublicationData!$A:$A,'Publication Table (%)'!$B114,AllPublicationData!$B:$B,'Publication Table (%)'!$C$4,AllPublicationData!$D:$D,'Publication Table (%)'!G$7)/
SUMIFS(AllPublicationData!$E:$E,AllPublicationData!$A:$A,'Publication Table (%)'!$B114,AllPublicationData!$B:$B,'Publication Table (%)'!$C$4,AllPublicationData!$D:$D,'Publication Table (%)'!G$7),
SUMIFS(AllPublicationData!$H:$H,AllPublicationData!$A:$A,'Publication Table (%)'!$B114,AllPublicationData!$B:$B,'Publication Table (%)'!G$7)/
SUMIFS(AllPublicationData!$E:$E,AllPublicationData!$A:$A,'Publication Table (%)'!$B114,AllPublicationData!$B:$B,'Publication Table (%)'!G$7)),
IF('Publication Table (%)'!$C$5="Operations cancelled for non-clinical/capacity reasons",
IFERROR(SUMIFS(AllPublicationData!$I:$I,AllPublicationData!$A:$A,'Publication Table (%)'!$B114,AllPublicationData!$B:$B,'Publication Table (%)'!$C$4,AllPublicationData!$D:$D,'Publication Table (%)'!G$7)/
SUMIFS(AllPublicationData!$E:$E,AllPublicationData!$A:$A,'Publication Table (%)'!$B114,AllPublicationData!$B:$B,'Publication Table (%)'!$C$4,AllPublicationData!$D:$D,'Publication Table (%)'!G$7),
SUMIFS(AllPublicationData!$I:$I,AllPublicationData!$A:$A,'Publication Table (%)'!$B114,AllPublicationData!$B:$B,'Publication Table (%)'!G$7)/
SUMIFS(AllPublicationData!$E:$E,AllPublicationData!$A:$A,'Publication Table (%)'!$B114,AllPublicationData!$B:$B,'Publication Table (%)'!G$7)),
IF('Publication Table (%)'!$C$5="Cancellations for other reasons",
IFERROR(SUMIFS(AllPublicationData!$J:$J,AllPublicationData!$A:$A,'Publication Table (%)'!$B114,AllPublicationData!$B:$B,'Publication Table (%)'!$C$4,AllPublicationData!$D:$D,'Publication Table (%)'!G$7)/
SUMIFS(AllPublicationData!$E:$E,AllPublicationData!$A:$A,'Publication Table (%)'!$B114,AllPublicationData!$B:$B,'Publication Table (%)'!$C$4,AllPublicationData!$D:$D,'Publication Table (%)'!G$7),
SUMIFS(AllPublicationData!$J:$J,AllPublicationData!$A:$A,'Publication Table (%)'!$B114,AllPublicationData!$B:$B,'Publication Table (%)'!G$7)/
SUMIFS(AllPublicationData!$E:$E,AllPublicationData!$A:$A,'Publication Table (%)'!$B114,AllPublicationData!$B:$B,'Publication Table (%)'!G$7)))))))</f>
        <v>7.0512820512820512E-2</v>
      </c>
      <c r="H114" s="96">
        <f>IF('Publication Table (%)'!$C$5="All Cancelled Operations",
IFERROR(SUMIFS(AllPublicationData!$F:$F,AllPublicationData!$A:$A,'Publication Table (%)'!$B114,AllPublicationData!$B:$B,'Publication Table (%)'!$C$4,AllPublicationData!$D:$D,'Publication Table (%)'!H$7)/
SUMIFS(AllPublicationData!$E:$E,AllPublicationData!$A:$A,'Publication Table (%)'!$B114,AllPublicationData!$B:$B,'Publication Table (%)'!$C$4,AllPublicationData!$D:$D,'Publication Table (%)'!H$7),
SUMIFS(AllPublicationData!$F:$F,AllPublicationData!$A:$A,'Publication Table (%)'!$B114,AllPublicationData!$B:$B,'Publication Table (%)'!H$7)/
SUMIFS(AllPublicationData!$E:$E,AllPublicationData!$A:$A,'Publication Table (%)'!$B114,AllPublicationData!$B:$B,'Publication Table (%)'!H$7)),
IF('Publication Table (%)'!$C$5="Operations cancelled by patient",
IFERROR(SUMIFS(AllPublicationData!$G:$G,AllPublicationData!$A:$A,'Publication Table (%)'!$B114,AllPublicationData!$B:$B,'Publication Table (%)'!$C$4,AllPublicationData!$D:$D,'Publication Table (%)'!H$7)/
SUMIFS(AllPublicationData!$E:$E,AllPublicationData!$A:$A,'Publication Table (%)'!$B114,AllPublicationData!$B:$B,'Publication Table (%)'!$C$4,AllPublicationData!$D:$D,'Publication Table (%)'!H$7),
SUMIFS(AllPublicationData!$G:$G,AllPublicationData!$A:$A,'Publication Table (%)'!$B114,AllPublicationData!$B:$B,'Publication Table (%)'!H$7)/
SUMIFS(AllPublicationData!$E:$E,AllPublicationData!$A:$A,'Publication Table (%)'!$B114,AllPublicationData!$B:$B,'Publication Table (%)'!H$7)),
IF('Publication Table (%)'!$C$5="Operations cancelled for clinical reasons",
IFERROR(SUMIFS(AllPublicationData!$H:$H,AllPublicationData!$A:$A,'Publication Table (%)'!$B114,AllPublicationData!$B:$B,'Publication Table (%)'!$C$4,AllPublicationData!$D:$D,'Publication Table (%)'!H$7)/
SUMIFS(AllPublicationData!$E:$E,AllPublicationData!$A:$A,'Publication Table (%)'!$B114,AllPublicationData!$B:$B,'Publication Table (%)'!$C$4,AllPublicationData!$D:$D,'Publication Table (%)'!H$7),
SUMIFS(AllPublicationData!$H:$H,AllPublicationData!$A:$A,'Publication Table (%)'!$B114,AllPublicationData!$B:$B,'Publication Table (%)'!H$7)/
SUMIFS(AllPublicationData!$E:$E,AllPublicationData!$A:$A,'Publication Table (%)'!$B114,AllPublicationData!$B:$B,'Publication Table (%)'!H$7)),
IF('Publication Table (%)'!$C$5="Operations cancelled for non-clinical/capacity reasons",
IFERROR(SUMIFS(AllPublicationData!$I:$I,AllPublicationData!$A:$A,'Publication Table (%)'!$B114,AllPublicationData!$B:$B,'Publication Table (%)'!$C$4,AllPublicationData!$D:$D,'Publication Table (%)'!H$7)/
SUMIFS(AllPublicationData!$E:$E,AllPublicationData!$A:$A,'Publication Table (%)'!$B114,AllPublicationData!$B:$B,'Publication Table (%)'!$C$4,AllPublicationData!$D:$D,'Publication Table (%)'!H$7),
SUMIFS(AllPublicationData!$I:$I,AllPublicationData!$A:$A,'Publication Table (%)'!$B114,AllPublicationData!$B:$B,'Publication Table (%)'!H$7)/
SUMIFS(AllPublicationData!$E:$E,AllPublicationData!$A:$A,'Publication Table (%)'!$B114,AllPublicationData!$B:$B,'Publication Table (%)'!H$7)),
IF('Publication Table (%)'!$C$5="Cancellations for other reasons",
IFERROR(SUMIFS(AllPublicationData!$J:$J,AllPublicationData!$A:$A,'Publication Table (%)'!$B114,AllPublicationData!$B:$B,'Publication Table (%)'!$C$4,AllPublicationData!$D:$D,'Publication Table (%)'!H$7)/
SUMIFS(AllPublicationData!$E:$E,AllPublicationData!$A:$A,'Publication Table (%)'!$B114,AllPublicationData!$B:$B,'Publication Table (%)'!$C$4,AllPublicationData!$D:$D,'Publication Table (%)'!H$7),
SUMIFS(AllPublicationData!$J:$J,AllPublicationData!$A:$A,'Publication Table (%)'!$B114,AllPublicationData!$B:$B,'Publication Table (%)'!H$7)/
SUMIFS(AllPublicationData!$E:$E,AllPublicationData!$A:$A,'Publication Table (%)'!$B114,AllPublicationData!$B:$B,'Publication Table (%)'!H$7)))))))</f>
        <v>8.9880952380952381E-2</v>
      </c>
      <c r="I114" s="96">
        <f>IF('Publication Table (%)'!$C$5="All Cancelled Operations",
IFERROR(SUMIFS(AllPublicationData!$F:$F,AllPublicationData!$A:$A,'Publication Table (%)'!$B114,AllPublicationData!$B:$B,'Publication Table (%)'!$C$4,AllPublicationData!$D:$D,'Publication Table (%)'!I$7)/
SUMIFS(AllPublicationData!$E:$E,AllPublicationData!$A:$A,'Publication Table (%)'!$B114,AllPublicationData!$B:$B,'Publication Table (%)'!$C$4,AllPublicationData!$D:$D,'Publication Table (%)'!I$7),
SUMIFS(AllPublicationData!$F:$F,AllPublicationData!$A:$A,'Publication Table (%)'!$B114,AllPublicationData!$B:$B,'Publication Table (%)'!I$7)/
SUMIFS(AllPublicationData!$E:$E,AllPublicationData!$A:$A,'Publication Table (%)'!$B114,AllPublicationData!$B:$B,'Publication Table (%)'!I$7)),
IF('Publication Table (%)'!$C$5="Operations cancelled by patient",
IFERROR(SUMIFS(AllPublicationData!$G:$G,AllPublicationData!$A:$A,'Publication Table (%)'!$B114,AllPublicationData!$B:$B,'Publication Table (%)'!$C$4,AllPublicationData!$D:$D,'Publication Table (%)'!I$7)/
SUMIFS(AllPublicationData!$E:$E,AllPublicationData!$A:$A,'Publication Table (%)'!$B114,AllPublicationData!$B:$B,'Publication Table (%)'!$C$4,AllPublicationData!$D:$D,'Publication Table (%)'!I$7),
SUMIFS(AllPublicationData!$G:$G,AllPublicationData!$A:$A,'Publication Table (%)'!$B114,AllPublicationData!$B:$B,'Publication Table (%)'!I$7)/
SUMIFS(AllPublicationData!$E:$E,AllPublicationData!$A:$A,'Publication Table (%)'!$B114,AllPublicationData!$B:$B,'Publication Table (%)'!I$7)),
IF('Publication Table (%)'!$C$5="Operations cancelled for clinical reasons",
IFERROR(SUMIFS(AllPublicationData!$H:$H,AllPublicationData!$A:$A,'Publication Table (%)'!$B114,AllPublicationData!$B:$B,'Publication Table (%)'!$C$4,AllPublicationData!$D:$D,'Publication Table (%)'!I$7)/
SUMIFS(AllPublicationData!$E:$E,AllPublicationData!$A:$A,'Publication Table (%)'!$B114,AllPublicationData!$B:$B,'Publication Table (%)'!$C$4,AllPublicationData!$D:$D,'Publication Table (%)'!I$7),
SUMIFS(AllPublicationData!$H:$H,AllPublicationData!$A:$A,'Publication Table (%)'!$B114,AllPublicationData!$B:$B,'Publication Table (%)'!I$7)/
SUMIFS(AllPublicationData!$E:$E,AllPublicationData!$A:$A,'Publication Table (%)'!$B114,AllPublicationData!$B:$B,'Publication Table (%)'!I$7)),
IF('Publication Table (%)'!$C$5="Operations cancelled for non-clinical/capacity reasons",
IFERROR(SUMIFS(AllPublicationData!$I:$I,AllPublicationData!$A:$A,'Publication Table (%)'!$B114,AllPublicationData!$B:$B,'Publication Table (%)'!$C$4,AllPublicationData!$D:$D,'Publication Table (%)'!I$7)/
SUMIFS(AllPublicationData!$E:$E,AllPublicationData!$A:$A,'Publication Table (%)'!$B114,AllPublicationData!$B:$B,'Publication Table (%)'!$C$4,AllPublicationData!$D:$D,'Publication Table (%)'!I$7),
SUMIFS(AllPublicationData!$I:$I,AllPublicationData!$A:$A,'Publication Table (%)'!$B114,AllPublicationData!$B:$B,'Publication Table (%)'!I$7)/
SUMIFS(AllPublicationData!$E:$E,AllPublicationData!$A:$A,'Publication Table (%)'!$B114,AllPublicationData!$B:$B,'Publication Table (%)'!I$7)),
IF('Publication Table (%)'!$C$5="Cancellations for other reasons",
IFERROR(SUMIFS(AllPublicationData!$J:$J,AllPublicationData!$A:$A,'Publication Table (%)'!$B114,AllPublicationData!$B:$B,'Publication Table (%)'!$C$4,AllPublicationData!$D:$D,'Publication Table (%)'!I$7)/
SUMIFS(AllPublicationData!$E:$E,AllPublicationData!$A:$A,'Publication Table (%)'!$B114,AllPublicationData!$B:$B,'Publication Table (%)'!$C$4,AllPublicationData!$D:$D,'Publication Table (%)'!I$7),
SUMIFS(AllPublicationData!$J:$J,AllPublicationData!$A:$A,'Publication Table (%)'!$B114,AllPublicationData!$B:$B,'Publication Table (%)'!I$7)/
SUMIFS(AllPublicationData!$E:$E,AllPublicationData!$A:$A,'Publication Table (%)'!$B114,AllPublicationData!$B:$B,'Publication Table (%)'!I$7)))))))</f>
        <v>6.9713400464756006E-2</v>
      </c>
      <c r="J114" s="96">
        <f>IF('Publication Table (%)'!$C$5="All Cancelled Operations",
IFERROR(SUMIFS(AllPublicationData!$F:$F,AllPublicationData!$A:$A,'Publication Table (%)'!$B114,AllPublicationData!$B:$B,'Publication Table (%)'!$C$4,AllPublicationData!$D:$D,'Publication Table (%)'!J$7)/
SUMIFS(AllPublicationData!$E:$E,AllPublicationData!$A:$A,'Publication Table (%)'!$B114,AllPublicationData!$B:$B,'Publication Table (%)'!$C$4,AllPublicationData!$D:$D,'Publication Table (%)'!J$7),
SUMIFS(AllPublicationData!$F:$F,AllPublicationData!$A:$A,'Publication Table (%)'!$B114,AllPublicationData!$B:$B,'Publication Table (%)'!J$7)/
SUMIFS(AllPublicationData!$E:$E,AllPublicationData!$A:$A,'Publication Table (%)'!$B114,AllPublicationData!$B:$B,'Publication Table (%)'!J$7)),
IF('Publication Table (%)'!$C$5="Operations cancelled by patient",
IFERROR(SUMIFS(AllPublicationData!$G:$G,AllPublicationData!$A:$A,'Publication Table (%)'!$B114,AllPublicationData!$B:$B,'Publication Table (%)'!$C$4,AllPublicationData!$D:$D,'Publication Table (%)'!J$7)/
SUMIFS(AllPublicationData!$E:$E,AllPublicationData!$A:$A,'Publication Table (%)'!$B114,AllPublicationData!$B:$B,'Publication Table (%)'!$C$4,AllPublicationData!$D:$D,'Publication Table (%)'!J$7),
SUMIFS(AllPublicationData!$G:$G,AllPublicationData!$A:$A,'Publication Table (%)'!$B114,AllPublicationData!$B:$B,'Publication Table (%)'!J$7)/
SUMIFS(AllPublicationData!$E:$E,AllPublicationData!$A:$A,'Publication Table (%)'!$B114,AllPublicationData!$B:$B,'Publication Table (%)'!J$7)),
IF('Publication Table (%)'!$C$5="Operations cancelled for clinical reasons",
IFERROR(SUMIFS(AllPublicationData!$H:$H,AllPublicationData!$A:$A,'Publication Table (%)'!$B114,AllPublicationData!$B:$B,'Publication Table (%)'!$C$4,AllPublicationData!$D:$D,'Publication Table (%)'!J$7)/
SUMIFS(AllPublicationData!$E:$E,AllPublicationData!$A:$A,'Publication Table (%)'!$B114,AllPublicationData!$B:$B,'Publication Table (%)'!$C$4,AllPublicationData!$D:$D,'Publication Table (%)'!J$7),
SUMIFS(AllPublicationData!$H:$H,AllPublicationData!$A:$A,'Publication Table (%)'!$B114,AllPublicationData!$B:$B,'Publication Table (%)'!J$7)/
SUMIFS(AllPublicationData!$E:$E,AllPublicationData!$A:$A,'Publication Table (%)'!$B114,AllPublicationData!$B:$B,'Publication Table (%)'!J$7)),
IF('Publication Table (%)'!$C$5="Operations cancelled for non-clinical/capacity reasons",
IFERROR(SUMIFS(AllPublicationData!$I:$I,AllPublicationData!$A:$A,'Publication Table (%)'!$B114,AllPublicationData!$B:$B,'Publication Table (%)'!$C$4,AllPublicationData!$D:$D,'Publication Table (%)'!J$7)/
SUMIFS(AllPublicationData!$E:$E,AllPublicationData!$A:$A,'Publication Table (%)'!$B114,AllPublicationData!$B:$B,'Publication Table (%)'!$C$4,AllPublicationData!$D:$D,'Publication Table (%)'!J$7),
SUMIFS(AllPublicationData!$I:$I,AllPublicationData!$A:$A,'Publication Table (%)'!$B114,AllPublicationData!$B:$B,'Publication Table (%)'!J$7)/
SUMIFS(AllPublicationData!$E:$E,AllPublicationData!$A:$A,'Publication Table (%)'!$B114,AllPublicationData!$B:$B,'Publication Table (%)'!J$7)),
IF('Publication Table (%)'!$C$5="Cancellations for other reasons",
IFERROR(SUMIFS(AllPublicationData!$J:$J,AllPublicationData!$A:$A,'Publication Table (%)'!$B114,AllPublicationData!$B:$B,'Publication Table (%)'!$C$4,AllPublicationData!$D:$D,'Publication Table (%)'!J$7)/
SUMIFS(AllPublicationData!$E:$E,AllPublicationData!$A:$A,'Publication Table (%)'!$B114,AllPublicationData!$B:$B,'Publication Table (%)'!$C$4,AllPublicationData!$D:$D,'Publication Table (%)'!J$7),
SUMIFS(AllPublicationData!$J:$J,AllPublicationData!$A:$A,'Publication Table (%)'!$B114,AllPublicationData!$B:$B,'Publication Table (%)'!J$7)/
SUMIFS(AllPublicationData!$E:$E,AllPublicationData!$A:$A,'Publication Table (%)'!$B114,AllPublicationData!$B:$B,'Publication Table (%)'!J$7)))))))</f>
        <v>8.6956521739130432E-2</v>
      </c>
      <c r="K114" s="96">
        <f>IF('Publication Table (%)'!$C$5="All Cancelled Operations",
IFERROR(SUMIFS(AllPublicationData!$F:$F,AllPublicationData!$A:$A,'Publication Table (%)'!$B114,AllPublicationData!$B:$B,'Publication Table (%)'!$C$4,AllPublicationData!$D:$D,'Publication Table (%)'!K$7)/
SUMIFS(AllPublicationData!$E:$E,AllPublicationData!$A:$A,'Publication Table (%)'!$B114,AllPublicationData!$B:$B,'Publication Table (%)'!$C$4,AllPublicationData!$D:$D,'Publication Table (%)'!K$7),
SUMIFS(AllPublicationData!$F:$F,AllPublicationData!$A:$A,'Publication Table (%)'!$B114,AllPublicationData!$B:$B,'Publication Table (%)'!K$7)/
SUMIFS(AllPublicationData!$E:$E,AllPublicationData!$A:$A,'Publication Table (%)'!$B114,AllPublicationData!$B:$B,'Publication Table (%)'!K$7)),
IF('Publication Table (%)'!$C$5="Operations cancelled by patient",
IFERROR(SUMIFS(AllPublicationData!$G:$G,AllPublicationData!$A:$A,'Publication Table (%)'!$B114,AllPublicationData!$B:$B,'Publication Table (%)'!$C$4,AllPublicationData!$D:$D,'Publication Table (%)'!K$7)/
SUMIFS(AllPublicationData!$E:$E,AllPublicationData!$A:$A,'Publication Table (%)'!$B114,AllPublicationData!$B:$B,'Publication Table (%)'!$C$4,AllPublicationData!$D:$D,'Publication Table (%)'!K$7),
SUMIFS(AllPublicationData!$G:$G,AllPublicationData!$A:$A,'Publication Table (%)'!$B114,AllPublicationData!$B:$B,'Publication Table (%)'!K$7)/
SUMIFS(AllPublicationData!$E:$E,AllPublicationData!$A:$A,'Publication Table (%)'!$B114,AllPublicationData!$B:$B,'Publication Table (%)'!K$7)),
IF('Publication Table (%)'!$C$5="Operations cancelled for clinical reasons",
IFERROR(SUMIFS(AllPublicationData!$H:$H,AllPublicationData!$A:$A,'Publication Table (%)'!$B114,AllPublicationData!$B:$B,'Publication Table (%)'!$C$4,AllPublicationData!$D:$D,'Publication Table (%)'!K$7)/
SUMIFS(AllPublicationData!$E:$E,AllPublicationData!$A:$A,'Publication Table (%)'!$B114,AllPublicationData!$B:$B,'Publication Table (%)'!$C$4,AllPublicationData!$D:$D,'Publication Table (%)'!K$7),
SUMIFS(AllPublicationData!$H:$H,AllPublicationData!$A:$A,'Publication Table (%)'!$B114,AllPublicationData!$B:$B,'Publication Table (%)'!K$7)/
SUMIFS(AllPublicationData!$E:$E,AllPublicationData!$A:$A,'Publication Table (%)'!$B114,AllPublicationData!$B:$B,'Publication Table (%)'!K$7)),
IF('Publication Table (%)'!$C$5="Operations cancelled for non-clinical/capacity reasons",
IFERROR(SUMIFS(AllPublicationData!$I:$I,AllPublicationData!$A:$A,'Publication Table (%)'!$B114,AllPublicationData!$B:$B,'Publication Table (%)'!$C$4,AllPublicationData!$D:$D,'Publication Table (%)'!K$7)/
SUMIFS(AllPublicationData!$E:$E,AllPublicationData!$A:$A,'Publication Table (%)'!$B114,AllPublicationData!$B:$B,'Publication Table (%)'!$C$4,AllPublicationData!$D:$D,'Publication Table (%)'!K$7),
SUMIFS(AllPublicationData!$I:$I,AllPublicationData!$A:$A,'Publication Table (%)'!$B114,AllPublicationData!$B:$B,'Publication Table (%)'!K$7)/
SUMIFS(AllPublicationData!$E:$E,AllPublicationData!$A:$A,'Publication Table (%)'!$B114,AllPublicationData!$B:$B,'Publication Table (%)'!K$7)),
IF('Publication Table (%)'!$C$5="Cancellations for other reasons",
IFERROR(SUMIFS(AllPublicationData!$J:$J,AllPublicationData!$A:$A,'Publication Table (%)'!$B114,AllPublicationData!$B:$B,'Publication Table (%)'!$C$4,AllPublicationData!$D:$D,'Publication Table (%)'!K$7)/
SUMIFS(AllPublicationData!$E:$E,AllPublicationData!$A:$A,'Publication Table (%)'!$B114,AllPublicationData!$B:$B,'Publication Table (%)'!$C$4,AllPublicationData!$D:$D,'Publication Table (%)'!K$7),
SUMIFS(AllPublicationData!$J:$J,AllPublicationData!$A:$A,'Publication Table (%)'!$B114,AllPublicationData!$B:$B,'Publication Table (%)'!K$7)/
SUMIFS(AllPublicationData!$E:$E,AllPublicationData!$A:$A,'Publication Table (%)'!$B114,AllPublicationData!$B:$B,'Publication Table (%)'!K$7)))))))</f>
        <v>0.10092918936238385</v>
      </c>
      <c r="L114" s="96">
        <f>IF('Publication Table (%)'!$C$5="All Cancelled Operations",
IFERROR(SUMIFS(AllPublicationData!$F:$F,AllPublicationData!$A:$A,'Publication Table (%)'!$B114,AllPublicationData!$B:$B,'Publication Table (%)'!$C$4,AllPublicationData!$D:$D,'Publication Table (%)'!L$7)/
SUMIFS(AllPublicationData!$E:$E,AllPublicationData!$A:$A,'Publication Table (%)'!$B114,AllPublicationData!$B:$B,'Publication Table (%)'!$C$4,AllPublicationData!$D:$D,'Publication Table (%)'!L$7),
SUMIFS(AllPublicationData!$F:$F,AllPublicationData!$A:$A,'Publication Table (%)'!$B114,AllPublicationData!$B:$B,'Publication Table (%)'!L$7)/
SUMIFS(AllPublicationData!$E:$E,AllPublicationData!$A:$A,'Publication Table (%)'!$B114,AllPublicationData!$B:$B,'Publication Table (%)'!L$7)),
IF('Publication Table (%)'!$C$5="Operations cancelled by patient",
IFERROR(SUMIFS(AllPublicationData!$G:$G,AllPublicationData!$A:$A,'Publication Table (%)'!$B114,AllPublicationData!$B:$B,'Publication Table (%)'!$C$4,AllPublicationData!$D:$D,'Publication Table (%)'!L$7)/
SUMIFS(AllPublicationData!$E:$E,AllPublicationData!$A:$A,'Publication Table (%)'!$B114,AllPublicationData!$B:$B,'Publication Table (%)'!$C$4,AllPublicationData!$D:$D,'Publication Table (%)'!L$7),
SUMIFS(AllPublicationData!$G:$G,AllPublicationData!$A:$A,'Publication Table (%)'!$B114,AllPublicationData!$B:$B,'Publication Table (%)'!L$7)/
SUMIFS(AllPublicationData!$E:$E,AllPublicationData!$A:$A,'Publication Table (%)'!$B114,AllPublicationData!$B:$B,'Publication Table (%)'!L$7)),
IF('Publication Table (%)'!$C$5="Operations cancelled for clinical reasons",
IFERROR(SUMIFS(AllPublicationData!$H:$H,AllPublicationData!$A:$A,'Publication Table (%)'!$B114,AllPublicationData!$B:$B,'Publication Table (%)'!$C$4,AllPublicationData!$D:$D,'Publication Table (%)'!L$7)/
SUMIFS(AllPublicationData!$E:$E,AllPublicationData!$A:$A,'Publication Table (%)'!$B114,AllPublicationData!$B:$B,'Publication Table (%)'!$C$4,AllPublicationData!$D:$D,'Publication Table (%)'!L$7),
SUMIFS(AllPublicationData!$H:$H,AllPublicationData!$A:$A,'Publication Table (%)'!$B114,AllPublicationData!$B:$B,'Publication Table (%)'!L$7)/
SUMIFS(AllPublicationData!$E:$E,AllPublicationData!$A:$A,'Publication Table (%)'!$B114,AllPublicationData!$B:$B,'Publication Table (%)'!L$7)),
IF('Publication Table (%)'!$C$5="Operations cancelled for non-clinical/capacity reasons",
IFERROR(SUMIFS(AllPublicationData!$I:$I,AllPublicationData!$A:$A,'Publication Table (%)'!$B114,AllPublicationData!$B:$B,'Publication Table (%)'!$C$4,AllPublicationData!$D:$D,'Publication Table (%)'!L$7)/
SUMIFS(AllPublicationData!$E:$E,AllPublicationData!$A:$A,'Publication Table (%)'!$B114,AllPublicationData!$B:$B,'Publication Table (%)'!$C$4,AllPublicationData!$D:$D,'Publication Table (%)'!L$7),
SUMIFS(AllPublicationData!$I:$I,AllPublicationData!$A:$A,'Publication Table (%)'!$B114,AllPublicationData!$B:$B,'Publication Table (%)'!L$7)/
SUMIFS(AllPublicationData!$E:$E,AllPublicationData!$A:$A,'Publication Table (%)'!$B114,AllPublicationData!$B:$B,'Publication Table (%)'!L$7)),
IF('Publication Table (%)'!$C$5="Cancellations for other reasons",
IFERROR(SUMIFS(AllPublicationData!$J:$J,AllPublicationData!$A:$A,'Publication Table (%)'!$B114,AllPublicationData!$B:$B,'Publication Table (%)'!$C$4,AllPublicationData!$D:$D,'Publication Table (%)'!L$7)/
SUMIFS(AllPublicationData!$E:$E,AllPublicationData!$A:$A,'Publication Table (%)'!$B114,AllPublicationData!$B:$B,'Publication Table (%)'!$C$4,AllPublicationData!$D:$D,'Publication Table (%)'!L$7),
SUMIFS(AllPublicationData!$J:$J,AllPublicationData!$A:$A,'Publication Table (%)'!$B114,AllPublicationData!$B:$B,'Publication Table (%)'!L$7)/
SUMIFS(AllPublicationData!$E:$E,AllPublicationData!$A:$A,'Publication Table (%)'!$B114,AllPublicationData!$B:$B,'Publication Table (%)'!L$7)))))))</f>
        <v>7.2491349480968859E-2</v>
      </c>
      <c r="M114" s="96">
        <f>IF('Publication Table (%)'!$C$5="All Cancelled Operations",
IFERROR(SUMIFS(AllPublicationData!$F:$F,AllPublicationData!$A:$A,'Publication Table (%)'!$B114,AllPublicationData!$B:$B,'Publication Table (%)'!$C$4,AllPublicationData!$D:$D,'Publication Table (%)'!M$7)/
SUMIFS(AllPublicationData!$E:$E,AllPublicationData!$A:$A,'Publication Table (%)'!$B114,AllPublicationData!$B:$B,'Publication Table (%)'!$C$4,AllPublicationData!$D:$D,'Publication Table (%)'!M$7),
SUMIFS(AllPublicationData!$F:$F,AllPublicationData!$A:$A,'Publication Table (%)'!$B114,AllPublicationData!$B:$B,'Publication Table (%)'!M$7)/
SUMIFS(AllPublicationData!$E:$E,AllPublicationData!$A:$A,'Publication Table (%)'!$B114,AllPublicationData!$B:$B,'Publication Table (%)'!M$7)),
IF('Publication Table (%)'!$C$5="Operations cancelled by patient",
IFERROR(SUMIFS(AllPublicationData!$G:$G,AllPublicationData!$A:$A,'Publication Table (%)'!$B114,AllPublicationData!$B:$B,'Publication Table (%)'!$C$4,AllPublicationData!$D:$D,'Publication Table (%)'!M$7)/
SUMIFS(AllPublicationData!$E:$E,AllPublicationData!$A:$A,'Publication Table (%)'!$B114,AllPublicationData!$B:$B,'Publication Table (%)'!$C$4,AllPublicationData!$D:$D,'Publication Table (%)'!M$7),
SUMIFS(AllPublicationData!$G:$G,AllPublicationData!$A:$A,'Publication Table (%)'!$B114,AllPublicationData!$B:$B,'Publication Table (%)'!M$7)/
SUMIFS(AllPublicationData!$E:$E,AllPublicationData!$A:$A,'Publication Table (%)'!$B114,AllPublicationData!$B:$B,'Publication Table (%)'!M$7)),
IF('Publication Table (%)'!$C$5="Operations cancelled for clinical reasons",
IFERROR(SUMIFS(AllPublicationData!$H:$H,AllPublicationData!$A:$A,'Publication Table (%)'!$B114,AllPublicationData!$B:$B,'Publication Table (%)'!$C$4,AllPublicationData!$D:$D,'Publication Table (%)'!M$7)/
SUMIFS(AllPublicationData!$E:$E,AllPublicationData!$A:$A,'Publication Table (%)'!$B114,AllPublicationData!$B:$B,'Publication Table (%)'!$C$4,AllPublicationData!$D:$D,'Publication Table (%)'!M$7),
SUMIFS(AllPublicationData!$H:$H,AllPublicationData!$A:$A,'Publication Table (%)'!$B114,AllPublicationData!$B:$B,'Publication Table (%)'!M$7)/
SUMIFS(AllPublicationData!$E:$E,AllPublicationData!$A:$A,'Publication Table (%)'!$B114,AllPublicationData!$B:$B,'Publication Table (%)'!M$7)),
IF('Publication Table (%)'!$C$5="Operations cancelled for non-clinical/capacity reasons",
IFERROR(SUMIFS(AllPublicationData!$I:$I,AllPublicationData!$A:$A,'Publication Table (%)'!$B114,AllPublicationData!$B:$B,'Publication Table (%)'!$C$4,AllPublicationData!$D:$D,'Publication Table (%)'!M$7)/
SUMIFS(AllPublicationData!$E:$E,AllPublicationData!$A:$A,'Publication Table (%)'!$B114,AllPublicationData!$B:$B,'Publication Table (%)'!$C$4,AllPublicationData!$D:$D,'Publication Table (%)'!M$7),
SUMIFS(AllPublicationData!$I:$I,AllPublicationData!$A:$A,'Publication Table (%)'!$B114,AllPublicationData!$B:$B,'Publication Table (%)'!M$7)/
SUMIFS(AllPublicationData!$E:$E,AllPublicationData!$A:$A,'Publication Table (%)'!$B114,AllPublicationData!$B:$B,'Publication Table (%)'!M$7)),
IF('Publication Table (%)'!$C$5="Cancellations for other reasons",
IFERROR(SUMIFS(AllPublicationData!$J:$J,AllPublicationData!$A:$A,'Publication Table (%)'!$B114,AllPublicationData!$B:$B,'Publication Table (%)'!$C$4,AllPublicationData!$D:$D,'Publication Table (%)'!M$7)/
SUMIFS(AllPublicationData!$E:$E,AllPublicationData!$A:$A,'Publication Table (%)'!$B114,AllPublicationData!$B:$B,'Publication Table (%)'!$C$4,AllPublicationData!$D:$D,'Publication Table (%)'!M$7),
SUMIFS(AllPublicationData!$J:$J,AllPublicationData!$A:$A,'Publication Table (%)'!$B114,AllPublicationData!$B:$B,'Publication Table (%)'!M$7)/
SUMIFS(AllPublicationData!$E:$E,AllPublicationData!$A:$A,'Publication Table (%)'!$B114,AllPublicationData!$B:$B,'Publication Table (%)'!M$7)))))))</f>
        <v>0.1213653603034134</v>
      </c>
      <c r="N114" s="96">
        <f>IF('Publication Table (%)'!$C$5="All Cancelled Operations",
IFERROR(SUMIFS(AllPublicationData!$F:$F,AllPublicationData!$A:$A,'Publication Table (%)'!$B114,AllPublicationData!$B:$B,'Publication Table (%)'!$C$4,AllPublicationData!$D:$D,'Publication Table (%)'!N$7)/
SUMIFS(AllPublicationData!$E:$E,AllPublicationData!$A:$A,'Publication Table (%)'!$B114,AllPublicationData!$B:$B,'Publication Table (%)'!$C$4,AllPublicationData!$D:$D,'Publication Table (%)'!N$7),
SUMIFS(AllPublicationData!$F:$F,AllPublicationData!$A:$A,'Publication Table (%)'!$B114,AllPublicationData!$B:$B,'Publication Table (%)'!N$7)/
SUMIFS(AllPublicationData!$E:$E,AllPublicationData!$A:$A,'Publication Table (%)'!$B114,AllPublicationData!$B:$B,'Publication Table (%)'!N$7)),
IF('Publication Table (%)'!$C$5="Operations cancelled by patient",
IFERROR(SUMIFS(AllPublicationData!$G:$G,AllPublicationData!$A:$A,'Publication Table (%)'!$B114,AllPublicationData!$B:$B,'Publication Table (%)'!$C$4,AllPublicationData!$D:$D,'Publication Table (%)'!N$7)/
SUMIFS(AllPublicationData!$E:$E,AllPublicationData!$A:$A,'Publication Table (%)'!$B114,AllPublicationData!$B:$B,'Publication Table (%)'!$C$4,AllPublicationData!$D:$D,'Publication Table (%)'!N$7),
SUMIFS(AllPublicationData!$G:$G,AllPublicationData!$A:$A,'Publication Table (%)'!$B114,AllPublicationData!$B:$B,'Publication Table (%)'!N$7)/
SUMIFS(AllPublicationData!$E:$E,AllPublicationData!$A:$A,'Publication Table (%)'!$B114,AllPublicationData!$B:$B,'Publication Table (%)'!N$7)),
IF('Publication Table (%)'!$C$5="Operations cancelled for clinical reasons",
IFERROR(SUMIFS(AllPublicationData!$H:$H,AllPublicationData!$A:$A,'Publication Table (%)'!$B114,AllPublicationData!$B:$B,'Publication Table (%)'!$C$4,AllPublicationData!$D:$D,'Publication Table (%)'!N$7)/
SUMIFS(AllPublicationData!$E:$E,AllPublicationData!$A:$A,'Publication Table (%)'!$B114,AllPublicationData!$B:$B,'Publication Table (%)'!$C$4,AllPublicationData!$D:$D,'Publication Table (%)'!N$7),
SUMIFS(AllPublicationData!$H:$H,AllPublicationData!$A:$A,'Publication Table (%)'!$B114,AllPublicationData!$B:$B,'Publication Table (%)'!N$7)/
SUMIFS(AllPublicationData!$E:$E,AllPublicationData!$A:$A,'Publication Table (%)'!$B114,AllPublicationData!$B:$B,'Publication Table (%)'!N$7)),
IF('Publication Table (%)'!$C$5="Operations cancelled for non-clinical/capacity reasons",
IFERROR(SUMIFS(AllPublicationData!$I:$I,AllPublicationData!$A:$A,'Publication Table (%)'!$B114,AllPublicationData!$B:$B,'Publication Table (%)'!$C$4,AllPublicationData!$D:$D,'Publication Table (%)'!N$7)/
SUMIFS(AllPublicationData!$E:$E,AllPublicationData!$A:$A,'Publication Table (%)'!$B114,AllPublicationData!$B:$B,'Publication Table (%)'!$C$4,AllPublicationData!$D:$D,'Publication Table (%)'!N$7),
SUMIFS(AllPublicationData!$I:$I,AllPublicationData!$A:$A,'Publication Table (%)'!$B114,AllPublicationData!$B:$B,'Publication Table (%)'!N$7)/
SUMIFS(AllPublicationData!$E:$E,AllPublicationData!$A:$A,'Publication Table (%)'!$B114,AllPublicationData!$B:$B,'Publication Table (%)'!N$7)),
IF('Publication Table (%)'!$C$5="Cancellations for other reasons",
IFERROR(SUMIFS(AllPublicationData!$J:$J,AllPublicationData!$A:$A,'Publication Table (%)'!$B114,AllPublicationData!$B:$B,'Publication Table (%)'!$C$4,AllPublicationData!$D:$D,'Publication Table (%)'!N$7)/
SUMIFS(AllPublicationData!$E:$E,AllPublicationData!$A:$A,'Publication Table (%)'!$B114,AllPublicationData!$B:$B,'Publication Table (%)'!$C$4,AllPublicationData!$D:$D,'Publication Table (%)'!N$7),
SUMIFS(AllPublicationData!$J:$J,AllPublicationData!$A:$A,'Publication Table (%)'!$B114,AllPublicationData!$B:$B,'Publication Table (%)'!N$7)/
SUMIFS(AllPublicationData!$E:$E,AllPublicationData!$A:$A,'Publication Table (%)'!$B114,AllPublicationData!$B:$B,'Publication Table (%)'!N$7)))))))</f>
        <v>9.7306689834926158E-2</v>
      </c>
      <c r="O114" s="96">
        <f>IF('Publication Table (%)'!$C$5="All Cancelled Operations",
IFERROR(SUMIFS(AllPublicationData!$F:$F,AllPublicationData!$A:$A,'Publication Table (%)'!$B114,AllPublicationData!$B:$B,'Publication Table (%)'!$C$4,AllPublicationData!$D:$D,'Publication Table (%)'!O$7)/
SUMIFS(AllPublicationData!$E:$E,AllPublicationData!$A:$A,'Publication Table (%)'!$B114,AllPublicationData!$B:$B,'Publication Table (%)'!$C$4,AllPublicationData!$D:$D,'Publication Table (%)'!O$7),
SUMIFS(AllPublicationData!$F:$F,AllPublicationData!$A:$A,'Publication Table (%)'!$B114,AllPublicationData!$B:$B,'Publication Table (%)'!O$7)/
SUMIFS(AllPublicationData!$E:$E,AllPublicationData!$A:$A,'Publication Table (%)'!$B114,AllPublicationData!$B:$B,'Publication Table (%)'!O$7)),
IF('Publication Table (%)'!$C$5="Operations cancelled by patient",
IFERROR(SUMIFS(AllPublicationData!$G:$G,AllPublicationData!$A:$A,'Publication Table (%)'!$B114,AllPublicationData!$B:$B,'Publication Table (%)'!$C$4,AllPublicationData!$D:$D,'Publication Table (%)'!O$7)/
SUMIFS(AllPublicationData!$E:$E,AllPublicationData!$A:$A,'Publication Table (%)'!$B114,AllPublicationData!$B:$B,'Publication Table (%)'!$C$4,AllPublicationData!$D:$D,'Publication Table (%)'!O$7),
SUMIFS(AllPublicationData!$G:$G,AllPublicationData!$A:$A,'Publication Table (%)'!$B114,AllPublicationData!$B:$B,'Publication Table (%)'!O$7)/
SUMIFS(AllPublicationData!$E:$E,AllPublicationData!$A:$A,'Publication Table (%)'!$B114,AllPublicationData!$B:$B,'Publication Table (%)'!O$7)),
IF('Publication Table (%)'!$C$5="Operations cancelled for clinical reasons",
IFERROR(SUMIFS(AllPublicationData!$H:$H,AllPublicationData!$A:$A,'Publication Table (%)'!$B114,AllPublicationData!$B:$B,'Publication Table (%)'!$C$4,AllPublicationData!$D:$D,'Publication Table (%)'!O$7)/
SUMIFS(AllPublicationData!$E:$E,AllPublicationData!$A:$A,'Publication Table (%)'!$B114,AllPublicationData!$B:$B,'Publication Table (%)'!$C$4,AllPublicationData!$D:$D,'Publication Table (%)'!O$7),
SUMIFS(AllPublicationData!$H:$H,AllPublicationData!$A:$A,'Publication Table (%)'!$B114,AllPublicationData!$B:$B,'Publication Table (%)'!O$7)/
SUMIFS(AllPublicationData!$E:$E,AllPublicationData!$A:$A,'Publication Table (%)'!$B114,AllPublicationData!$B:$B,'Publication Table (%)'!O$7)),
IF('Publication Table (%)'!$C$5="Operations cancelled for non-clinical/capacity reasons",
IFERROR(SUMIFS(AllPublicationData!$I:$I,AllPublicationData!$A:$A,'Publication Table (%)'!$B114,AllPublicationData!$B:$B,'Publication Table (%)'!$C$4,AllPublicationData!$D:$D,'Publication Table (%)'!O$7)/
SUMIFS(AllPublicationData!$E:$E,AllPublicationData!$A:$A,'Publication Table (%)'!$B114,AllPublicationData!$B:$B,'Publication Table (%)'!$C$4,AllPublicationData!$D:$D,'Publication Table (%)'!O$7),
SUMIFS(AllPublicationData!$I:$I,AllPublicationData!$A:$A,'Publication Table (%)'!$B114,AllPublicationData!$B:$B,'Publication Table (%)'!O$7)/
SUMIFS(AllPublicationData!$E:$E,AllPublicationData!$A:$A,'Publication Table (%)'!$B114,AllPublicationData!$B:$B,'Publication Table (%)'!O$7)),
IF('Publication Table (%)'!$C$5="Cancellations for other reasons",
IFERROR(SUMIFS(AllPublicationData!$J:$J,AllPublicationData!$A:$A,'Publication Table (%)'!$B114,AllPublicationData!$B:$B,'Publication Table (%)'!$C$4,AllPublicationData!$D:$D,'Publication Table (%)'!O$7)/
SUMIFS(AllPublicationData!$E:$E,AllPublicationData!$A:$A,'Publication Table (%)'!$B114,AllPublicationData!$B:$B,'Publication Table (%)'!$C$4,AllPublicationData!$D:$D,'Publication Table (%)'!O$7),
SUMIFS(AllPublicationData!$J:$J,AllPublicationData!$A:$A,'Publication Table (%)'!$B114,AllPublicationData!$B:$B,'Publication Table (%)'!O$7)/
SUMIFS(AllPublicationData!$E:$E,AllPublicationData!$A:$A,'Publication Table (%)'!$B114,AllPublicationData!$B:$B,'Publication Table (%)'!O$7)))))))</f>
        <v>0.13111458566004019</v>
      </c>
      <c r="P114" s="96">
        <f>IF('Publication Table (%)'!$C$5="All Cancelled Operations",
IFERROR(SUMIFS(AllPublicationData!$F:$F,AllPublicationData!$A:$A,'Publication Table (%)'!$B114,AllPublicationData!$B:$B,'Publication Table (%)'!$C$4,AllPublicationData!$D:$D,'Publication Table (%)'!P$7)/
SUMIFS(AllPublicationData!$E:$E,AllPublicationData!$A:$A,'Publication Table (%)'!$B114,AllPublicationData!$B:$B,'Publication Table (%)'!$C$4,AllPublicationData!$D:$D,'Publication Table (%)'!P$7),
SUMIFS(AllPublicationData!$F:$F,AllPublicationData!$A:$A,'Publication Table (%)'!$B114,AllPublicationData!$B:$B,'Publication Table (%)'!P$7)/
SUMIFS(AllPublicationData!$E:$E,AllPublicationData!$A:$A,'Publication Table (%)'!$B114,AllPublicationData!$B:$B,'Publication Table (%)'!P$7)),
IF('Publication Table (%)'!$C$5="Operations cancelled by patient",
IFERROR(SUMIFS(AllPublicationData!$G:$G,AllPublicationData!$A:$A,'Publication Table (%)'!$B114,AllPublicationData!$B:$B,'Publication Table (%)'!$C$4,AllPublicationData!$D:$D,'Publication Table (%)'!P$7)/
SUMIFS(AllPublicationData!$E:$E,AllPublicationData!$A:$A,'Publication Table (%)'!$B114,AllPublicationData!$B:$B,'Publication Table (%)'!$C$4,AllPublicationData!$D:$D,'Publication Table (%)'!P$7),
SUMIFS(AllPublicationData!$G:$G,AllPublicationData!$A:$A,'Publication Table (%)'!$B114,AllPublicationData!$B:$B,'Publication Table (%)'!P$7)/
SUMIFS(AllPublicationData!$E:$E,AllPublicationData!$A:$A,'Publication Table (%)'!$B114,AllPublicationData!$B:$B,'Publication Table (%)'!P$7)),
IF('Publication Table (%)'!$C$5="Operations cancelled for clinical reasons",
IFERROR(SUMIFS(AllPublicationData!$H:$H,AllPublicationData!$A:$A,'Publication Table (%)'!$B114,AllPublicationData!$B:$B,'Publication Table (%)'!$C$4,AllPublicationData!$D:$D,'Publication Table (%)'!P$7)/
SUMIFS(AllPublicationData!$E:$E,AllPublicationData!$A:$A,'Publication Table (%)'!$B114,AllPublicationData!$B:$B,'Publication Table (%)'!$C$4,AllPublicationData!$D:$D,'Publication Table (%)'!P$7),
SUMIFS(AllPublicationData!$H:$H,AllPublicationData!$A:$A,'Publication Table (%)'!$B114,AllPublicationData!$B:$B,'Publication Table (%)'!P$7)/
SUMIFS(AllPublicationData!$E:$E,AllPublicationData!$A:$A,'Publication Table (%)'!$B114,AllPublicationData!$B:$B,'Publication Table (%)'!P$7)),
IF('Publication Table (%)'!$C$5="Operations cancelled for non-clinical/capacity reasons",
IFERROR(SUMIFS(AllPublicationData!$I:$I,AllPublicationData!$A:$A,'Publication Table (%)'!$B114,AllPublicationData!$B:$B,'Publication Table (%)'!$C$4,AllPublicationData!$D:$D,'Publication Table (%)'!P$7)/
SUMIFS(AllPublicationData!$E:$E,AllPublicationData!$A:$A,'Publication Table (%)'!$B114,AllPublicationData!$B:$B,'Publication Table (%)'!$C$4,AllPublicationData!$D:$D,'Publication Table (%)'!P$7),
SUMIFS(AllPublicationData!$I:$I,AllPublicationData!$A:$A,'Publication Table (%)'!$B114,AllPublicationData!$B:$B,'Publication Table (%)'!P$7)/
SUMIFS(AllPublicationData!$E:$E,AllPublicationData!$A:$A,'Publication Table (%)'!$B114,AllPublicationData!$B:$B,'Publication Table (%)'!P$7)),
IF('Publication Table (%)'!$C$5="Cancellations for other reasons",
IFERROR(SUMIFS(AllPublicationData!$J:$J,AllPublicationData!$A:$A,'Publication Table (%)'!$B114,AllPublicationData!$B:$B,'Publication Table (%)'!$C$4,AllPublicationData!$D:$D,'Publication Table (%)'!P$7)/
SUMIFS(AllPublicationData!$E:$E,AllPublicationData!$A:$A,'Publication Table (%)'!$B114,AllPublicationData!$B:$B,'Publication Table (%)'!$C$4,AllPublicationData!$D:$D,'Publication Table (%)'!P$7),
SUMIFS(AllPublicationData!$J:$J,AllPublicationData!$A:$A,'Publication Table (%)'!$B114,AllPublicationData!$B:$B,'Publication Table (%)'!P$7)/
SUMIFS(AllPublicationData!$E:$E,AllPublicationData!$A:$A,'Publication Table (%)'!$B114,AllPublicationData!$B:$B,'Publication Table (%)'!P$7)))))))</f>
        <v>8.9285714285714288E-2</v>
      </c>
      <c r="Q114" s="96">
        <f>IF('Publication Table (%)'!$C$5="All Cancelled Operations",
IFERROR(SUMIFS(AllPublicationData!$F:$F,AllPublicationData!$A:$A,'Publication Table (%)'!$B114,AllPublicationData!$B:$B,'Publication Table (%)'!$C$4,AllPublicationData!$D:$D,'Publication Table (%)'!Q$7)/
SUMIFS(AllPublicationData!$E:$E,AllPublicationData!$A:$A,'Publication Table (%)'!$B114,AllPublicationData!$B:$B,'Publication Table (%)'!$C$4,AllPublicationData!$D:$D,'Publication Table (%)'!Q$7),
SUMIFS(AllPublicationData!$F:$F,AllPublicationData!$A:$A,'Publication Table (%)'!$B114,AllPublicationData!$B:$B,'Publication Table (%)'!Q$7)/
SUMIFS(AllPublicationData!$E:$E,AllPublicationData!$A:$A,'Publication Table (%)'!$B114,AllPublicationData!$B:$B,'Publication Table (%)'!Q$7)),
IF('Publication Table (%)'!$C$5="Operations cancelled by patient",
IFERROR(SUMIFS(AllPublicationData!$G:$G,AllPublicationData!$A:$A,'Publication Table (%)'!$B114,AllPublicationData!$B:$B,'Publication Table (%)'!$C$4,AllPublicationData!$D:$D,'Publication Table (%)'!Q$7)/
SUMIFS(AllPublicationData!$E:$E,AllPublicationData!$A:$A,'Publication Table (%)'!$B114,AllPublicationData!$B:$B,'Publication Table (%)'!$C$4,AllPublicationData!$D:$D,'Publication Table (%)'!Q$7),
SUMIFS(AllPublicationData!$G:$G,AllPublicationData!$A:$A,'Publication Table (%)'!$B114,AllPublicationData!$B:$B,'Publication Table (%)'!Q$7)/
SUMIFS(AllPublicationData!$E:$E,AllPublicationData!$A:$A,'Publication Table (%)'!$B114,AllPublicationData!$B:$B,'Publication Table (%)'!Q$7)),
IF('Publication Table (%)'!$C$5="Operations cancelled for clinical reasons",
IFERROR(SUMIFS(AllPublicationData!$H:$H,AllPublicationData!$A:$A,'Publication Table (%)'!$B114,AllPublicationData!$B:$B,'Publication Table (%)'!$C$4,AllPublicationData!$D:$D,'Publication Table (%)'!Q$7)/
SUMIFS(AllPublicationData!$E:$E,AllPublicationData!$A:$A,'Publication Table (%)'!$B114,AllPublicationData!$B:$B,'Publication Table (%)'!$C$4,AllPublicationData!$D:$D,'Publication Table (%)'!Q$7),
SUMIFS(AllPublicationData!$H:$H,AllPublicationData!$A:$A,'Publication Table (%)'!$B114,AllPublicationData!$B:$B,'Publication Table (%)'!Q$7)/
SUMIFS(AllPublicationData!$E:$E,AllPublicationData!$A:$A,'Publication Table (%)'!$B114,AllPublicationData!$B:$B,'Publication Table (%)'!Q$7)),
IF('Publication Table (%)'!$C$5="Operations cancelled for non-clinical/capacity reasons",
IFERROR(SUMIFS(AllPublicationData!$I:$I,AllPublicationData!$A:$A,'Publication Table (%)'!$B114,AllPublicationData!$B:$B,'Publication Table (%)'!$C$4,AllPublicationData!$D:$D,'Publication Table (%)'!Q$7)/
SUMIFS(AllPublicationData!$E:$E,AllPublicationData!$A:$A,'Publication Table (%)'!$B114,AllPublicationData!$B:$B,'Publication Table (%)'!$C$4,AllPublicationData!$D:$D,'Publication Table (%)'!Q$7),
SUMIFS(AllPublicationData!$I:$I,AllPublicationData!$A:$A,'Publication Table (%)'!$B114,AllPublicationData!$B:$B,'Publication Table (%)'!Q$7)/
SUMIFS(AllPublicationData!$E:$E,AllPublicationData!$A:$A,'Publication Table (%)'!$B114,AllPublicationData!$B:$B,'Publication Table (%)'!Q$7)),
IF('Publication Table (%)'!$C$5="Cancellations for other reasons",
IFERROR(SUMIFS(AllPublicationData!$J:$J,AllPublicationData!$A:$A,'Publication Table (%)'!$B114,AllPublicationData!$B:$B,'Publication Table (%)'!$C$4,AllPublicationData!$D:$D,'Publication Table (%)'!Q$7)/
SUMIFS(AllPublicationData!$E:$E,AllPublicationData!$A:$A,'Publication Table (%)'!$B114,AllPublicationData!$B:$B,'Publication Table (%)'!$C$4,AllPublicationData!$D:$D,'Publication Table (%)'!Q$7),
SUMIFS(AllPublicationData!$J:$J,AllPublicationData!$A:$A,'Publication Table (%)'!$B114,AllPublicationData!$B:$B,'Publication Table (%)'!Q$7)/
SUMIFS(AllPublicationData!$E:$E,AllPublicationData!$A:$A,'Publication Table (%)'!$B114,AllPublicationData!$B:$B,'Publication Table (%)'!Q$7)))))))</f>
        <v>0.12048192771084337</v>
      </c>
      <c r="R114" s="96">
        <f>IF('Publication Table (%)'!$C$5="All Cancelled Operations",
IFERROR(SUMIFS(AllPublicationData!$F:$F,AllPublicationData!$A:$A,'Publication Table (%)'!$B114,AllPublicationData!$B:$B,'Publication Table (%)'!$C$4,AllPublicationData!$D:$D,'Publication Table (%)'!R$7)/
SUMIFS(AllPublicationData!$E:$E,AllPublicationData!$A:$A,'Publication Table (%)'!$B114,AllPublicationData!$B:$B,'Publication Table (%)'!$C$4,AllPublicationData!$D:$D,'Publication Table (%)'!R$7),
SUMIFS(AllPublicationData!$F:$F,AllPublicationData!$A:$A,'Publication Table (%)'!$B114,AllPublicationData!$B:$B,'Publication Table (%)'!R$7)/
SUMIFS(AllPublicationData!$E:$E,AllPublicationData!$A:$A,'Publication Table (%)'!$B114,AllPublicationData!$B:$B,'Publication Table (%)'!R$7)),
IF('Publication Table (%)'!$C$5="Operations cancelled by patient",
IFERROR(SUMIFS(AllPublicationData!$G:$G,AllPublicationData!$A:$A,'Publication Table (%)'!$B114,AllPublicationData!$B:$B,'Publication Table (%)'!$C$4,AllPublicationData!$D:$D,'Publication Table (%)'!R$7)/
SUMIFS(AllPublicationData!$E:$E,AllPublicationData!$A:$A,'Publication Table (%)'!$B114,AllPublicationData!$B:$B,'Publication Table (%)'!$C$4,AllPublicationData!$D:$D,'Publication Table (%)'!R$7),
SUMIFS(AllPublicationData!$G:$G,AllPublicationData!$A:$A,'Publication Table (%)'!$B114,AllPublicationData!$B:$B,'Publication Table (%)'!R$7)/
SUMIFS(AllPublicationData!$E:$E,AllPublicationData!$A:$A,'Publication Table (%)'!$B114,AllPublicationData!$B:$B,'Publication Table (%)'!R$7)),
IF('Publication Table (%)'!$C$5="Operations cancelled for clinical reasons",
IFERROR(SUMIFS(AllPublicationData!$H:$H,AllPublicationData!$A:$A,'Publication Table (%)'!$B114,AllPublicationData!$B:$B,'Publication Table (%)'!$C$4,AllPublicationData!$D:$D,'Publication Table (%)'!R$7)/
SUMIFS(AllPublicationData!$E:$E,AllPublicationData!$A:$A,'Publication Table (%)'!$B114,AllPublicationData!$B:$B,'Publication Table (%)'!$C$4,AllPublicationData!$D:$D,'Publication Table (%)'!R$7),
SUMIFS(AllPublicationData!$H:$H,AllPublicationData!$A:$A,'Publication Table (%)'!$B114,AllPublicationData!$B:$B,'Publication Table (%)'!R$7)/
SUMIFS(AllPublicationData!$E:$E,AllPublicationData!$A:$A,'Publication Table (%)'!$B114,AllPublicationData!$B:$B,'Publication Table (%)'!R$7)),
IF('Publication Table (%)'!$C$5="Operations cancelled for non-clinical/capacity reasons",
IFERROR(SUMIFS(AllPublicationData!$I:$I,AllPublicationData!$A:$A,'Publication Table (%)'!$B114,AllPublicationData!$B:$B,'Publication Table (%)'!$C$4,AllPublicationData!$D:$D,'Publication Table (%)'!R$7)/
SUMIFS(AllPublicationData!$E:$E,AllPublicationData!$A:$A,'Publication Table (%)'!$B114,AllPublicationData!$B:$B,'Publication Table (%)'!$C$4,AllPublicationData!$D:$D,'Publication Table (%)'!R$7),
SUMIFS(AllPublicationData!$I:$I,AllPublicationData!$A:$A,'Publication Table (%)'!$B114,AllPublicationData!$B:$B,'Publication Table (%)'!R$7)/
SUMIFS(AllPublicationData!$E:$E,AllPublicationData!$A:$A,'Publication Table (%)'!$B114,AllPublicationData!$B:$B,'Publication Table (%)'!R$7)),
IF('Publication Table (%)'!$C$5="Cancellations for other reasons",
IFERROR(SUMIFS(AllPublicationData!$J:$J,AllPublicationData!$A:$A,'Publication Table (%)'!$B114,AllPublicationData!$B:$B,'Publication Table (%)'!$C$4,AllPublicationData!$D:$D,'Publication Table (%)'!R$7)/
SUMIFS(AllPublicationData!$E:$E,AllPublicationData!$A:$A,'Publication Table (%)'!$B114,AllPublicationData!$B:$B,'Publication Table (%)'!$C$4,AllPublicationData!$D:$D,'Publication Table (%)'!R$7),
SUMIFS(AllPublicationData!$J:$J,AllPublicationData!$A:$A,'Publication Table (%)'!$B114,AllPublicationData!$B:$B,'Publication Table (%)'!R$7)/
SUMIFS(AllPublicationData!$E:$E,AllPublicationData!$A:$A,'Publication Table (%)'!$B114,AllPublicationData!$B:$B,'Publication Table (%)'!R$7)))))))</f>
        <v>9.5053346265761396E-2</v>
      </c>
      <c r="S114" s="96">
        <f>IF('Publication Table (%)'!$C$5="All Cancelled Operations",
IFERROR(SUMIFS(AllPublicationData!$F:$F,AllPublicationData!$A:$A,'Publication Table (%)'!$B114,AllPublicationData!$B:$B,'Publication Table (%)'!$C$4,AllPublicationData!$D:$D,'Publication Table (%)'!S$7)/
SUMIFS(AllPublicationData!$E:$E,AllPublicationData!$A:$A,'Publication Table (%)'!$B114,AllPublicationData!$B:$B,'Publication Table (%)'!$C$4,AllPublicationData!$D:$D,'Publication Table (%)'!S$7),
SUMIFS(AllPublicationData!$F:$F,AllPublicationData!$A:$A,'Publication Table (%)'!$B114,AllPublicationData!$B:$B,'Publication Table (%)'!S$7)/
SUMIFS(AllPublicationData!$E:$E,AllPublicationData!$A:$A,'Publication Table (%)'!$B114,AllPublicationData!$B:$B,'Publication Table (%)'!S$7)),
IF('Publication Table (%)'!$C$5="Operations cancelled by patient",
IFERROR(SUMIFS(AllPublicationData!$G:$G,AllPublicationData!$A:$A,'Publication Table (%)'!$B114,AllPublicationData!$B:$B,'Publication Table (%)'!$C$4,AllPublicationData!$D:$D,'Publication Table (%)'!S$7)/
SUMIFS(AllPublicationData!$E:$E,AllPublicationData!$A:$A,'Publication Table (%)'!$B114,AllPublicationData!$B:$B,'Publication Table (%)'!$C$4,AllPublicationData!$D:$D,'Publication Table (%)'!S$7),
SUMIFS(AllPublicationData!$G:$G,AllPublicationData!$A:$A,'Publication Table (%)'!$B114,AllPublicationData!$B:$B,'Publication Table (%)'!S$7)/
SUMIFS(AllPublicationData!$E:$E,AllPublicationData!$A:$A,'Publication Table (%)'!$B114,AllPublicationData!$B:$B,'Publication Table (%)'!S$7)),
IF('Publication Table (%)'!$C$5="Operations cancelled for clinical reasons",
IFERROR(SUMIFS(AllPublicationData!$H:$H,AllPublicationData!$A:$A,'Publication Table (%)'!$B114,AllPublicationData!$B:$B,'Publication Table (%)'!$C$4,AllPublicationData!$D:$D,'Publication Table (%)'!S$7)/
SUMIFS(AllPublicationData!$E:$E,AllPublicationData!$A:$A,'Publication Table (%)'!$B114,AllPublicationData!$B:$B,'Publication Table (%)'!$C$4,AllPublicationData!$D:$D,'Publication Table (%)'!S$7),
SUMIFS(AllPublicationData!$H:$H,AllPublicationData!$A:$A,'Publication Table (%)'!$B114,AllPublicationData!$B:$B,'Publication Table (%)'!S$7)/
SUMIFS(AllPublicationData!$E:$E,AllPublicationData!$A:$A,'Publication Table (%)'!$B114,AllPublicationData!$B:$B,'Publication Table (%)'!S$7)),
IF('Publication Table (%)'!$C$5="Operations cancelled for non-clinical/capacity reasons",
IFERROR(SUMIFS(AllPublicationData!$I:$I,AllPublicationData!$A:$A,'Publication Table (%)'!$B114,AllPublicationData!$B:$B,'Publication Table (%)'!$C$4,AllPublicationData!$D:$D,'Publication Table (%)'!S$7)/
SUMIFS(AllPublicationData!$E:$E,AllPublicationData!$A:$A,'Publication Table (%)'!$B114,AllPublicationData!$B:$B,'Publication Table (%)'!$C$4,AllPublicationData!$D:$D,'Publication Table (%)'!S$7),
SUMIFS(AllPublicationData!$I:$I,AllPublicationData!$A:$A,'Publication Table (%)'!$B114,AllPublicationData!$B:$B,'Publication Table (%)'!S$7)/
SUMIFS(AllPublicationData!$E:$E,AllPublicationData!$A:$A,'Publication Table (%)'!$B114,AllPublicationData!$B:$B,'Publication Table (%)'!S$7)),
IF('Publication Table (%)'!$C$5="Cancellations for other reasons",
IFERROR(SUMIFS(AllPublicationData!$J:$J,AllPublicationData!$A:$A,'Publication Table (%)'!$B114,AllPublicationData!$B:$B,'Publication Table (%)'!$C$4,AllPublicationData!$D:$D,'Publication Table (%)'!S$7)/
SUMIFS(AllPublicationData!$E:$E,AllPublicationData!$A:$A,'Publication Table (%)'!$B114,AllPublicationData!$B:$B,'Publication Table (%)'!$C$4,AllPublicationData!$D:$D,'Publication Table (%)'!S$7),
SUMIFS(AllPublicationData!$J:$J,AllPublicationData!$A:$A,'Publication Table (%)'!$B114,AllPublicationData!$B:$B,'Publication Table (%)'!S$7)/
SUMIFS(AllPublicationData!$E:$E,AllPublicationData!$A:$A,'Publication Table (%)'!$B114,AllPublicationData!$B:$B,'Publication Table (%)'!S$7)))))))</f>
        <v>8.5470085470085472E-2</v>
      </c>
    </row>
    <row r="115" spans="2:19" x14ac:dyDescent="0.35">
      <c r="B115" s="87">
        <v>42156</v>
      </c>
      <c r="C115" s="112">
        <f>IF('Publication Table (%)'!$C$5="All Cancelled Operations",
SUMIFS(AllPublicationData!$F:$F,AllPublicationData!$A:$A,'Publication Table (%)'!$B115,AllPublicationData!$B:$B,'Publication Table (%)'!$C$4),
IF('Publication Table (%)'!$C$5="Operations cancelled by patient",
SUMIFS(AllPublicationData!$G:$G,AllPublicationData!$A:$A,'Publication Table (%)'!$B115,AllPublicationData!$B:$B,'Publication Table (%)'!$C$4),
IF('Publication Table (%)'!$C$5="Operations cancelled for clinical reasons",
SUMIFS(AllPublicationData!$H:$H,AllPublicationData!$A:$A,'Publication Table (%)'!$B115,AllPublicationData!$B:$B,'Publication Table (%)'!$C$4),
IF('Publication Table (%)'!$C$5="Operations cancelled for non-clinical/capacity reasons",
SUMIFS(AllPublicationData!$I:$I,AllPublicationData!$A:$A,'Publication Table (%)'!$B115,AllPublicationData!$B:$B,'Publication Table (%)'!$C$4),
IF('Publication Table (%)'!$C$5="Cancellations for other reasons",
SUMIFS(AllPublicationData!$J:$J,AllPublicationData!$A:$A,'Publication Table (%)'!$B115,AllPublicationData!$B:$B,'Publication Table (%)'!$C$4))))))+
IF(AND($C$4="NHS Scotland",$C$5="All Cancelled Operations"),
SUMIFS(AllPublicationData!$F:$F,AllPublicationData!$A:$A,'Publication Table (%)'!$B115),
IF(AND($C$4="NHS Scotland",$C$5="Operations cancelled by patient"),
SUMIFS(AllPublicationData!$G:$G,AllPublicationData!$A:$A,'Publication Table (%)'!$B115),
IF(AND($C$4="NHS Scotland",$C$5="Operations cancelled for clinical reasons"),
SUMIFS(AllPublicationData!$H:$H,AllPublicationData!$A:$A,'Publication Table (%)'!$B115),
IF(AND($C$4="NHS Scotland",$C$5="Operations cancelled for non-clinical/capacity reasons"),
SUMIFS(AllPublicationData!$I:$I,AllPublicationData!$A:$A,'Publication Table (%)'!$B115),
IF(AND($C$4="NHS Scotland",$C$5="Cancellations for other reasons"),
SUMIFS(AllPublicationData!$J:$J,AllPublicationData!$A:$A,'Publication Table (%)'!$B115))))))</f>
        <v>2800</v>
      </c>
      <c r="D115" s="110">
        <f>IF(AND('Publication Table (%)'!$C$5="All Cancelled Operations",$C$4&lt;&gt;"NHS Scotland"),
IFERROR(SUMIFS(AllPublicationData!$F:$F,AllPublicationData!$A:$A,'Publication Table (%)'!$B115,AllPublicationData!$B:$B,'Publication Table (%)'!$C$4,AllPublicationData!$D:$D,'Publication Table (%)'!D$7)/
SUMIFS(AllPublicationData!$E:$E,AllPublicationData!$A:$A,'Publication Table (%)'!$B115,AllPublicationData!$B:$B,'Publication Table (%)'!$C$4,AllPublicationData!$D:$D,'Publication Table (%)'!D$7),
SUMIFS(AllPublicationData!$F:$F,AllPublicationData!$A:$A,'Publication Table (%)'!$B115,AllPublicationData!$B:$B,'Publication Table (%)'!D$7)/
SUMIFS(AllPublicationData!$E:$E,AllPublicationData!$A:$A,'Publication Table (%)'!$B115,AllPublicationData!$B:$B,'Publication Table (%)'!D$7)),
IF(AND('Publication Table (%)'!$C$5="Operations cancelled by patient",$C$4&lt;&gt;"NHS Scotland"),
IFERROR(SUMIFS(AllPublicationData!$G:$G,AllPublicationData!$A:$A,'Publication Table (%)'!$B115,AllPublicationData!$B:$B,'Publication Table (%)'!$C$4,AllPublicationData!$D:$D,'Publication Table (%)'!D$7)/
SUMIFS(AllPublicationData!$E:$E,AllPublicationData!$A:$A,'Publication Table (%)'!$B115,AllPublicationData!$B:$B,'Publication Table (%)'!$C$4,AllPublicationData!$D:$D,'Publication Table (%)'!D$7),
SUMIFS(AllPublicationData!$G:$G,AllPublicationData!$A:$A,'Publication Table (%)'!$B115,AllPublicationData!$B:$B,'Publication Table (%)'!D$7)/
SUMIFS(AllPublicationData!$E:$E,AllPublicationData!$A:$A,'Publication Table (%)'!$B115,AllPublicationData!$B:$B,'Publication Table (%)'!D$7)),
IF(AND('Publication Table (%)'!$C$5="Operations cancelled for clinical reasons",$C$4&lt;&gt;"NHS Scotland"),
IFERROR(SUMIFS(AllPublicationData!$H:$H,AllPublicationData!$A:$A,'Publication Table (%)'!$B115,AllPublicationData!$B:$B,'Publication Table (%)'!$C$4,AllPublicationData!$D:$D,'Publication Table (%)'!D$7)/
SUMIFS(AllPublicationData!$E:$E,AllPublicationData!$A:$A,'Publication Table (%)'!$B115,AllPublicationData!$B:$B,'Publication Table (%)'!$C$4,AllPublicationData!$D:$D,'Publication Table (%)'!D$7),
SUMIFS(AllPublicationData!$H:$H,AllPublicationData!$A:$A,'Publication Table (%)'!$B115,AllPublicationData!$B:$B,'Publication Table (%)'!D$7)/
SUMIFS(AllPublicationData!$E:$E,AllPublicationData!$A:$A,'Publication Table (%)'!$B115,AllPublicationData!$B:$B,'Publication Table (%)'!D$7)),
IF(AND('Publication Table (%)'!$C$5="Operations cancelled for non-clinical/capacity reasons",$C$4&lt;&gt;"NHS Scotland"),
IFERROR(SUMIFS(AllPublicationData!$I:$I,AllPublicationData!$A:$A,'Publication Table (%)'!$B115,AllPublicationData!$B:$B,'Publication Table (%)'!$C$4,AllPublicationData!$D:$D,'Publication Table (%)'!D$7)/
SUMIFS(AllPublicationData!$E:$E,AllPublicationData!$A:$A,'Publication Table (%)'!$B115,AllPublicationData!$B:$B,'Publication Table (%)'!$C$4,AllPublicationData!$D:$D,'Publication Table (%)'!D$7),
SUMIFS(AllPublicationData!$I:$I,AllPublicationData!$A:$A,'Publication Table (%)'!$B115,AllPublicationData!$B:$B,'Publication Table (%)'!D$7)/
SUMIFS(AllPublicationData!$E:$E,AllPublicationData!$A:$A,'Publication Table (%)'!$B115,AllPublicationData!$B:$B,'Publication Table (%)'!D$7)),
IF(AND('Publication Table (%)'!$C$5="Cancellations for other reasons",$C$4&lt;&gt;"NHS Scotland"),
IFERROR(SUMIFS(AllPublicationData!$J:$J,AllPublicationData!$A:$A,'Publication Table (%)'!$B115,AllPublicationData!$B:$B,'Publication Table (%)'!$C$4,AllPublicationData!$D:$D,'Publication Table (%)'!D$7)/
SUMIFS(AllPublicationData!$E:$E,AllPublicationData!$A:$A,'Publication Table (%)'!$B115,AllPublicationData!$B:$B,'Publication Table (%)'!$C$4,AllPublicationData!$D:$D,'Publication Table (%)'!D$7),
SUMIFS(AllPublicationData!$J:$J,AllPublicationData!$A:$A,'Publication Table (%)'!$B115,AllPublicationData!$B:$B,'Publication Table (%)'!D$7)/
SUMIFS(AllPublicationData!$E:$E,AllPublicationData!$A:$A,'Publication Table (%)'!$B115,AllPublicationData!$B:$B,'Publication Table (%)'!D$7)),
IF(AND($C$4="NHS Scotland",$C$5="All Cancelled Operations"),
SUMIFS(AllPublicationData!$F:$F,AllPublicationData!$A:$A,'Publication Table'!$B115)/
SUMIFS(AllPublicationData!$E:$E,AllPublicationData!$A:$A,'Publication Table'!$B115),
IF(AND($C$4="NHS Scotland",$C$5="Operations cancelled by patient"),
SUMIFS(AllPublicationData!$G:$G,AllPublicationData!$A:$A,'Publication Table'!$B115)/
SUMIFS(AllPublicationData!$E:$E,AllPublicationData!$A:$A,'Publication Table'!$B115),
IF(AND($C$4="NHS Scotland",$C$5="Operations cancelled for clinical reasons"),
SUMIFS(AllPublicationData!$H:$H,AllPublicationData!$A:$A,'Publication Table'!$B115)/
SUMIFS(AllPublicationData!$E:$E,AllPublicationData!$A:$A,'Publication Table'!$B115),
IF(AND($C$4="NHS Scotland",$C$5="Operations cancelled for non-clinical/capacity reasons"),
SUMIFS(AllPublicationData!$I:$I,AllPublicationData!$A:$A,'Publication Table'!$B115)/
SUMIFS(AllPublicationData!$E:$E,AllPublicationData!$A:$A,'Publication Table'!$B115),
IF(AND($C$4="NHS Scotland",$C$5="Cancellations for other reasons"),
SUMIFS(AllPublicationData!$J:$J,AllPublicationData!$A:$A,'Publication Table'!$B115)/
SUMIFS(AllPublicationData!$E:$E,AllPublicationData!$A:$A,'Publication Table'!$B115)))))))))))</f>
        <v>9.0494812708057273E-2</v>
      </c>
      <c r="E115" s="96">
        <f>IF('Publication Table (%)'!$C$5="All Cancelled Operations",
IFERROR(SUMIFS(AllPublicationData!$F:$F,AllPublicationData!$A:$A,'Publication Table (%)'!$B115,AllPublicationData!$B:$B,'Publication Table (%)'!$C$4,AllPublicationData!$D:$D,'Publication Table (%)'!E$7)/
SUMIFS(AllPublicationData!$E:$E,AllPublicationData!$A:$A,'Publication Table (%)'!$B115,AllPublicationData!$B:$B,'Publication Table (%)'!$C$4,AllPublicationData!$D:$D,'Publication Table (%)'!E$7),
SUMIFS(AllPublicationData!$F:$F,AllPublicationData!$A:$A,'Publication Table (%)'!$B115,AllPublicationData!$B:$B,'Publication Table (%)'!E$7)/
SUMIFS(AllPublicationData!$E:$E,AllPublicationData!$A:$A,'Publication Table (%)'!$B115,AllPublicationData!$B:$B,'Publication Table (%)'!E$7)),
IF('Publication Table (%)'!$C$5="Operations cancelled by patient",
IFERROR(SUMIFS(AllPublicationData!$G:$G,AllPublicationData!$A:$A,'Publication Table (%)'!$B115,AllPublicationData!$B:$B,'Publication Table (%)'!$C$4,AllPublicationData!$D:$D,'Publication Table (%)'!E$7)/
SUMIFS(AllPublicationData!$E:$E,AllPublicationData!$A:$A,'Publication Table (%)'!$B115,AllPublicationData!$B:$B,'Publication Table (%)'!$C$4,AllPublicationData!$D:$D,'Publication Table (%)'!E$7),
SUMIFS(AllPublicationData!$G:$G,AllPublicationData!$A:$A,'Publication Table (%)'!$B115,AllPublicationData!$B:$B,'Publication Table (%)'!E$7)/
SUMIFS(AllPublicationData!$E:$E,AllPublicationData!$A:$A,'Publication Table (%)'!$B115,AllPublicationData!$B:$B,'Publication Table (%)'!E$7)),
IF('Publication Table (%)'!$C$5="Operations cancelled for clinical reasons",
IFERROR(SUMIFS(AllPublicationData!$H:$H,AllPublicationData!$A:$A,'Publication Table (%)'!$B115,AllPublicationData!$B:$B,'Publication Table (%)'!$C$4,AllPublicationData!$D:$D,'Publication Table (%)'!E$7)/
SUMIFS(AllPublicationData!$E:$E,AllPublicationData!$A:$A,'Publication Table (%)'!$B115,AllPublicationData!$B:$B,'Publication Table (%)'!$C$4,AllPublicationData!$D:$D,'Publication Table (%)'!E$7),
SUMIFS(AllPublicationData!$H:$H,AllPublicationData!$A:$A,'Publication Table (%)'!$B115,AllPublicationData!$B:$B,'Publication Table (%)'!E$7)/
SUMIFS(AllPublicationData!$E:$E,AllPublicationData!$A:$A,'Publication Table (%)'!$B115,AllPublicationData!$B:$B,'Publication Table (%)'!E$7)),
IF('Publication Table (%)'!$C$5="Operations cancelled for non-clinical/capacity reasons",
IFERROR(SUMIFS(AllPublicationData!$I:$I,AllPublicationData!$A:$A,'Publication Table (%)'!$B115,AllPublicationData!$B:$B,'Publication Table (%)'!$C$4,AllPublicationData!$D:$D,'Publication Table (%)'!E$7)/
SUMIFS(AllPublicationData!$E:$E,AllPublicationData!$A:$A,'Publication Table (%)'!$B115,AllPublicationData!$B:$B,'Publication Table (%)'!$C$4,AllPublicationData!$D:$D,'Publication Table (%)'!E$7),
SUMIFS(AllPublicationData!$I:$I,AllPublicationData!$A:$A,'Publication Table (%)'!$B115,AllPublicationData!$B:$B,'Publication Table (%)'!E$7)/
SUMIFS(AllPublicationData!$E:$E,AllPublicationData!$A:$A,'Publication Table (%)'!$B115,AllPublicationData!$B:$B,'Publication Table (%)'!E$7)),
IF('Publication Table (%)'!$C$5="Cancellations for other reasons",
IFERROR(SUMIFS(AllPublicationData!$J:$J,AllPublicationData!$A:$A,'Publication Table (%)'!$B115,AllPublicationData!$B:$B,'Publication Table (%)'!$C$4,AllPublicationData!$D:$D,'Publication Table (%)'!E$7)/
SUMIFS(AllPublicationData!$E:$E,AllPublicationData!$A:$A,'Publication Table (%)'!$B115,AllPublicationData!$B:$B,'Publication Table (%)'!$C$4,AllPublicationData!$D:$D,'Publication Table (%)'!E$7),
SUMIFS(AllPublicationData!$J:$J,AllPublicationData!$A:$A,'Publication Table (%)'!$B115,AllPublicationData!$B:$B,'Publication Table (%)'!E$7)/
SUMIFS(AllPublicationData!$E:$E,AllPublicationData!$A:$A,'Publication Table (%)'!$B115,AllPublicationData!$B:$B,'Publication Table (%)'!E$7)))))))</f>
        <v>5.7188244638602066E-2</v>
      </c>
      <c r="F115" s="96">
        <f>IF('Publication Table (%)'!$C$5="All Cancelled Operations",
IFERROR(SUMIFS(AllPublicationData!$F:$F,AllPublicationData!$A:$A,'Publication Table (%)'!$B115,AllPublicationData!$B:$B,'Publication Table (%)'!$C$4,AllPublicationData!$D:$D,'Publication Table (%)'!F$7)/
SUMIFS(AllPublicationData!$E:$E,AllPublicationData!$A:$A,'Publication Table (%)'!$B115,AllPublicationData!$B:$B,'Publication Table (%)'!$C$4,AllPublicationData!$D:$D,'Publication Table (%)'!F$7),
SUMIFS(AllPublicationData!$F:$F,AllPublicationData!$A:$A,'Publication Table (%)'!$B115,AllPublicationData!$B:$B,'Publication Table (%)'!F$7)/
SUMIFS(AllPublicationData!$E:$E,AllPublicationData!$A:$A,'Publication Table (%)'!$B115,AllPublicationData!$B:$B,'Publication Table (%)'!F$7)),
IF('Publication Table (%)'!$C$5="Operations cancelled by patient",
IFERROR(SUMIFS(AllPublicationData!$G:$G,AllPublicationData!$A:$A,'Publication Table (%)'!$B115,AllPublicationData!$B:$B,'Publication Table (%)'!$C$4,AllPublicationData!$D:$D,'Publication Table (%)'!F$7)/
SUMIFS(AllPublicationData!$E:$E,AllPublicationData!$A:$A,'Publication Table (%)'!$B115,AllPublicationData!$B:$B,'Publication Table (%)'!$C$4,AllPublicationData!$D:$D,'Publication Table (%)'!F$7),
SUMIFS(AllPublicationData!$G:$G,AllPublicationData!$A:$A,'Publication Table (%)'!$B115,AllPublicationData!$B:$B,'Publication Table (%)'!F$7)/
SUMIFS(AllPublicationData!$E:$E,AllPublicationData!$A:$A,'Publication Table (%)'!$B115,AllPublicationData!$B:$B,'Publication Table (%)'!F$7)),
IF('Publication Table (%)'!$C$5="Operations cancelled for clinical reasons",
IFERROR(SUMIFS(AllPublicationData!$H:$H,AllPublicationData!$A:$A,'Publication Table (%)'!$B115,AllPublicationData!$B:$B,'Publication Table (%)'!$C$4,AllPublicationData!$D:$D,'Publication Table (%)'!F$7)/
SUMIFS(AllPublicationData!$E:$E,AllPublicationData!$A:$A,'Publication Table (%)'!$B115,AllPublicationData!$B:$B,'Publication Table (%)'!$C$4,AllPublicationData!$D:$D,'Publication Table (%)'!F$7),
SUMIFS(AllPublicationData!$H:$H,AllPublicationData!$A:$A,'Publication Table (%)'!$B115,AllPublicationData!$B:$B,'Publication Table (%)'!F$7)/
SUMIFS(AllPublicationData!$E:$E,AllPublicationData!$A:$A,'Publication Table (%)'!$B115,AllPublicationData!$B:$B,'Publication Table (%)'!F$7)),
IF('Publication Table (%)'!$C$5="Operations cancelled for non-clinical/capacity reasons",
IFERROR(SUMIFS(AllPublicationData!$I:$I,AllPublicationData!$A:$A,'Publication Table (%)'!$B115,AllPublicationData!$B:$B,'Publication Table (%)'!$C$4,AllPublicationData!$D:$D,'Publication Table (%)'!F$7)/
SUMIFS(AllPublicationData!$E:$E,AllPublicationData!$A:$A,'Publication Table (%)'!$B115,AllPublicationData!$B:$B,'Publication Table (%)'!$C$4,AllPublicationData!$D:$D,'Publication Table (%)'!F$7),
SUMIFS(AllPublicationData!$I:$I,AllPublicationData!$A:$A,'Publication Table (%)'!$B115,AllPublicationData!$B:$B,'Publication Table (%)'!F$7)/
SUMIFS(AllPublicationData!$E:$E,AllPublicationData!$A:$A,'Publication Table (%)'!$B115,AllPublicationData!$B:$B,'Publication Table (%)'!F$7)),
IF('Publication Table (%)'!$C$5="Cancellations for other reasons",
IFERROR(SUMIFS(AllPublicationData!$J:$J,AllPublicationData!$A:$A,'Publication Table (%)'!$B115,AllPublicationData!$B:$B,'Publication Table (%)'!$C$4,AllPublicationData!$D:$D,'Publication Table (%)'!F$7)/
SUMIFS(AllPublicationData!$E:$E,AllPublicationData!$A:$A,'Publication Table (%)'!$B115,AllPublicationData!$B:$B,'Publication Table (%)'!$C$4,AllPublicationData!$D:$D,'Publication Table (%)'!F$7),
SUMIFS(AllPublicationData!$J:$J,AllPublicationData!$A:$A,'Publication Table (%)'!$B115,AllPublicationData!$B:$B,'Publication Table (%)'!F$7)/
SUMIFS(AllPublicationData!$E:$E,AllPublicationData!$A:$A,'Publication Table (%)'!$B115,AllPublicationData!$B:$B,'Publication Table (%)'!F$7)))))))</f>
        <v>0.10173697270471464</v>
      </c>
      <c r="G115" s="96">
        <f>IF('Publication Table (%)'!$C$5="All Cancelled Operations",
IFERROR(SUMIFS(AllPublicationData!$F:$F,AllPublicationData!$A:$A,'Publication Table (%)'!$B115,AllPublicationData!$B:$B,'Publication Table (%)'!$C$4,AllPublicationData!$D:$D,'Publication Table (%)'!G$7)/
SUMIFS(AllPublicationData!$E:$E,AllPublicationData!$A:$A,'Publication Table (%)'!$B115,AllPublicationData!$B:$B,'Publication Table (%)'!$C$4,AllPublicationData!$D:$D,'Publication Table (%)'!G$7),
SUMIFS(AllPublicationData!$F:$F,AllPublicationData!$A:$A,'Publication Table (%)'!$B115,AllPublicationData!$B:$B,'Publication Table (%)'!G$7)/
SUMIFS(AllPublicationData!$E:$E,AllPublicationData!$A:$A,'Publication Table (%)'!$B115,AllPublicationData!$B:$B,'Publication Table (%)'!G$7)),
IF('Publication Table (%)'!$C$5="Operations cancelled by patient",
IFERROR(SUMIFS(AllPublicationData!$G:$G,AllPublicationData!$A:$A,'Publication Table (%)'!$B115,AllPublicationData!$B:$B,'Publication Table (%)'!$C$4,AllPublicationData!$D:$D,'Publication Table (%)'!G$7)/
SUMIFS(AllPublicationData!$E:$E,AllPublicationData!$A:$A,'Publication Table (%)'!$B115,AllPublicationData!$B:$B,'Publication Table (%)'!$C$4,AllPublicationData!$D:$D,'Publication Table (%)'!G$7),
SUMIFS(AllPublicationData!$G:$G,AllPublicationData!$A:$A,'Publication Table (%)'!$B115,AllPublicationData!$B:$B,'Publication Table (%)'!G$7)/
SUMIFS(AllPublicationData!$E:$E,AllPublicationData!$A:$A,'Publication Table (%)'!$B115,AllPublicationData!$B:$B,'Publication Table (%)'!G$7)),
IF('Publication Table (%)'!$C$5="Operations cancelled for clinical reasons",
IFERROR(SUMIFS(AllPublicationData!$H:$H,AllPublicationData!$A:$A,'Publication Table (%)'!$B115,AllPublicationData!$B:$B,'Publication Table (%)'!$C$4,AllPublicationData!$D:$D,'Publication Table (%)'!G$7)/
SUMIFS(AllPublicationData!$E:$E,AllPublicationData!$A:$A,'Publication Table (%)'!$B115,AllPublicationData!$B:$B,'Publication Table (%)'!$C$4,AllPublicationData!$D:$D,'Publication Table (%)'!G$7),
SUMIFS(AllPublicationData!$H:$H,AllPublicationData!$A:$A,'Publication Table (%)'!$B115,AllPublicationData!$B:$B,'Publication Table (%)'!G$7)/
SUMIFS(AllPublicationData!$E:$E,AllPublicationData!$A:$A,'Publication Table (%)'!$B115,AllPublicationData!$B:$B,'Publication Table (%)'!G$7)),
IF('Publication Table (%)'!$C$5="Operations cancelled for non-clinical/capacity reasons",
IFERROR(SUMIFS(AllPublicationData!$I:$I,AllPublicationData!$A:$A,'Publication Table (%)'!$B115,AllPublicationData!$B:$B,'Publication Table (%)'!$C$4,AllPublicationData!$D:$D,'Publication Table (%)'!G$7)/
SUMIFS(AllPublicationData!$E:$E,AllPublicationData!$A:$A,'Publication Table (%)'!$B115,AllPublicationData!$B:$B,'Publication Table (%)'!$C$4,AllPublicationData!$D:$D,'Publication Table (%)'!G$7),
SUMIFS(AllPublicationData!$I:$I,AllPublicationData!$A:$A,'Publication Table (%)'!$B115,AllPublicationData!$B:$B,'Publication Table (%)'!G$7)/
SUMIFS(AllPublicationData!$E:$E,AllPublicationData!$A:$A,'Publication Table (%)'!$B115,AllPublicationData!$B:$B,'Publication Table (%)'!G$7)),
IF('Publication Table (%)'!$C$5="Cancellations for other reasons",
IFERROR(SUMIFS(AllPublicationData!$J:$J,AllPublicationData!$A:$A,'Publication Table (%)'!$B115,AllPublicationData!$B:$B,'Publication Table (%)'!$C$4,AllPublicationData!$D:$D,'Publication Table (%)'!G$7)/
SUMIFS(AllPublicationData!$E:$E,AllPublicationData!$A:$A,'Publication Table (%)'!$B115,AllPublicationData!$B:$B,'Publication Table (%)'!$C$4,AllPublicationData!$D:$D,'Publication Table (%)'!G$7),
SUMIFS(AllPublicationData!$J:$J,AllPublicationData!$A:$A,'Publication Table (%)'!$B115,AllPublicationData!$B:$B,'Publication Table (%)'!G$7)/
SUMIFS(AllPublicationData!$E:$E,AllPublicationData!$A:$A,'Publication Table (%)'!$B115,AllPublicationData!$B:$B,'Publication Table (%)'!G$7)))))))</f>
        <v>8.8062622309197647E-2</v>
      </c>
      <c r="H115" s="96">
        <f>IF('Publication Table (%)'!$C$5="All Cancelled Operations",
IFERROR(SUMIFS(AllPublicationData!$F:$F,AllPublicationData!$A:$A,'Publication Table (%)'!$B115,AllPublicationData!$B:$B,'Publication Table (%)'!$C$4,AllPublicationData!$D:$D,'Publication Table (%)'!H$7)/
SUMIFS(AllPublicationData!$E:$E,AllPublicationData!$A:$A,'Publication Table (%)'!$B115,AllPublicationData!$B:$B,'Publication Table (%)'!$C$4,AllPublicationData!$D:$D,'Publication Table (%)'!H$7),
SUMIFS(AllPublicationData!$F:$F,AllPublicationData!$A:$A,'Publication Table (%)'!$B115,AllPublicationData!$B:$B,'Publication Table (%)'!H$7)/
SUMIFS(AllPublicationData!$E:$E,AllPublicationData!$A:$A,'Publication Table (%)'!$B115,AllPublicationData!$B:$B,'Publication Table (%)'!H$7)),
IF('Publication Table (%)'!$C$5="Operations cancelled by patient",
IFERROR(SUMIFS(AllPublicationData!$G:$G,AllPublicationData!$A:$A,'Publication Table (%)'!$B115,AllPublicationData!$B:$B,'Publication Table (%)'!$C$4,AllPublicationData!$D:$D,'Publication Table (%)'!H$7)/
SUMIFS(AllPublicationData!$E:$E,AllPublicationData!$A:$A,'Publication Table (%)'!$B115,AllPublicationData!$B:$B,'Publication Table (%)'!$C$4,AllPublicationData!$D:$D,'Publication Table (%)'!H$7),
SUMIFS(AllPublicationData!$G:$G,AllPublicationData!$A:$A,'Publication Table (%)'!$B115,AllPublicationData!$B:$B,'Publication Table (%)'!H$7)/
SUMIFS(AllPublicationData!$E:$E,AllPublicationData!$A:$A,'Publication Table (%)'!$B115,AllPublicationData!$B:$B,'Publication Table (%)'!H$7)),
IF('Publication Table (%)'!$C$5="Operations cancelled for clinical reasons",
IFERROR(SUMIFS(AllPublicationData!$H:$H,AllPublicationData!$A:$A,'Publication Table (%)'!$B115,AllPublicationData!$B:$B,'Publication Table (%)'!$C$4,AllPublicationData!$D:$D,'Publication Table (%)'!H$7)/
SUMIFS(AllPublicationData!$E:$E,AllPublicationData!$A:$A,'Publication Table (%)'!$B115,AllPublicationData!$B:$B,'Publication Table (%)'!$C$4,AllPublicationData!$D:$D,'Publication Table (%)'!H$7),
SUMIFS(AllPublicationData!$H:$H,AllPublicationData!$A:$A,'Publication Table (%)'!$B115,AllPublicationData!$B:$B,'Publication Table (%)'!H$7)/
SUMIFS(AllPublicationData!$E:$E,AllPublicationData!$A:$A,'Publication Table (%)'!$B115,AllPublicationData!$B:$B,'Publication Table (%)'!H$7)),
IF('Publication Table (%)'!$C$5="Operations cancelled for non-clinical/capacity reasons",
IFERROR(SUMIFS(AllPublicationData!$I:$I,AllPublicationData!$A:$A,'Publication Table (%)'!$B115,AllPublicationData!$B:$B,'Publication Table (%)'!$C$4,AllPublicationData!$D:$D,'Publication Table (%)'!H$7)/
SUMIFS(AllPublicationData!$E:$E,AllPublicationData!$A:$A,'Publication Table (%)'!$B115,AllPublicationData!$B:$B,'Publication Table (%)'!$C$4,AllPublicationData!$D:$D,'Publication Table (%)'!H$7),
SUMIFS(AllPublicationData!$I:$I,AllPublicationData!$A:$A,'Publication Table (%)'!$B115,AllPublicationData!$B:$B,'Publication Table (%)'!H$7)/
SUMIFS(AllPublicationData!$E:$E,AllPublicationData!$A:$A,'Publication Table (%)'!$B115,AllPublicationData!$B:$B,'Publication Table (%)'!H$7)),
IF('Publication Table (%)'!$C$5="Cancellations for other reasons",
IFERROR(SUMIFS(AllPublicationData!$J:$J,AllPublicationData!$A:$A,'Publication Table (%)'!$B115,AllPublicationData!$B:$B,'Publication Table (%)'!$C$4,AllPublicationData!$D:$D,'Publication Table (%)'!H$7)/
SUMIFS(AllPublicationData!$E:$E,AllPublicationData!$A:$A,'Publication Table (%)'!$B115,AllPublicationData!$B:$B,'Publication Table (%)'!$C$4,AllPublicationData!$D:$D,'Publication Table (%)'!H$7),
SUMIFS(AllPublicationData!$J:$J,AllPublicationData!$A:$A,'Publication Table (%)'!$B115,AllPublicationData!$B:$B,'Publication Table (%)'!H$7)/
SUMIFS(AllPublicationData!$E:$E,AllPublicationData!$A:$A,'Publication Table (%)'!$B115,AllPublicationData!$B:$B,'Publication Table (%)'!H$7)))))))</f>
        <v>6.7502986857825562E-2</v>
      </c>
      <c r="I115" s="96">
        <f>IF('Publication Table (%)'!$C$5="All Cancelled Operations",
IFERROR(SUMIFS(AllPublicationData!$F:$F,AllPublicationData!$A:$A,'Publication Table (%)'!$B115,AllPublicationData!$B:$B,'Publication Table (%)'!$C$4,AllPublicationData!$D:$D,'Publication Table (%)'!I$7)/
SUMIFS(AllPublicationData!$E:$E,AllPublicationData!$A:$A,'Publication Table (%)'!$B115,AllPublicationData!$B:$B,'Publication Table (%)'!$C$4,AllPublicationData!$D:$D,'Publication Table (%)'!I$7),
SUMIFS(AllPublicationData!$F:$F,AllPublicationData!$A:$A,'Publication Table (%)'!$B115,AllPublicationData!$B:$B,'Publication Table (%)'!I$7)/
SUMIFS(AllPublicationData!$E:$E,AllPublicationData!$A:$A,'Publication Table (%)'!$B115,AllPublicationData!$B:$B,'Publication Table (%)'!I$7)),
IF('Publication Table (%)'!$C$5="Operations cancelled by patient",
IFERROR(SUMIFS(AllPublicationData!$G:$G,AllPublicationData!$A:$A,'Publication Table (%)'!$B115,AllPublicationData!$B:$B,'Publication Table (%)'!$C$4,AllPublicationData!$D:$D,'Publication Table (%)'!I$7)/
SUMIFS(AllPublicationData!$E:$E,AllPublicationData!$A:$A,'Publication Table (%)'!$B115,AllPublicationData!$B:$B,'Publication Table (%)'!$C$4,AllPublicationData!$D:$D,'Publication Table (%)'!I$7),
SUMIFS(AllPublicationData!$G:$G,AllPublicationData!$A:$A,'Publication Table (%)'!$B115,AllPublicationData!$B:$B,'Publication Table (%)'!I$7)/
SUMIFS(AllPublicationData!$E:$E,AllPublicationData!$A:$A,'Publication Table (%)'!$B115,AllPublicationData!$B:$B,'Publication Table (%)'!I$7)),
IF('Publication Table (%)'!$C$5="Operations cancelled for clinical reasons",
IFERROR(SUMIFS(AllPublicationData!$H:$H,AllPublicationData!$A:$A,'Publication Table (%)'!$B115,AllPublicationData!$B:$B,'Publication Table (%)'!$C$4,AllPublicationData!$D:$D,'Publication Table (%)'!I$7)/
SUMIFS(AllPublicationData!$E:$E,AllPublicationData!$A:$A,'Publication Table (%)'!$B115,AllPublicationData!$B:$B,'Publication Table (%)'!$C$4,AllPublicationData!$D:$D,'Publication Table (%)'!I$7),
SUMIFS(AllPublicationData!$H:$H,AllPublicationData!$A:$A,'Publication Table (%)'!$B115,AllPublicationData!$B:$B,'Publication Table (%)'!I$7)/
SUMIFS(AllPublicationData!$E:$E,AllPublicationData!$A:$A,'Publication Table (%)'!$B115,AllPublicationData!$B:$B,'Publication Table (%)'!I$7)),
IF('Publication Table (%)'!$C$5="Operations cancelled for non-clinical/capacity reasons",
IFERROR(SUMIFS(AllPublicationData!$I:$I,AllPublicationData!$A:$A,'Publication Table (%)'!$B115,AllPublicationData!$B:$B,'Publication Table (%)'!$C$4,AllPublicationData!$D:$D,'Publication Table (%)'!I$7)/
SUMIFS(AllPublicationData!$E:$E,AllPublicationData!$A:$A,'Publication Table (%)'!$B115,AllPublicationData!$B:$B,'Publication Table (%)'!$C$4,AllPublicationData!$D:$D,'Publication Table (%)'!I$7),
SUMIFS(AllPublicationData!$I:$I,AllPublicationData!$A:$A,'Publication Table (%)'!$B115,AllPublicationData!$B:$B,'Publication Table (%)'!I$7)/
SUMIFS(AllPublicationData!$E:$E,AllPublicationData!$A:$A,'Publication Table (%)'!$B115,AllPublicationData!$B:$B,'Publication Table (%)'!I$7)),
IF('Publication Table (%)'!$C$5="Cancellations for other reasons",
IFERROR(SUMIFS(AllPublicationData!$J:$J,AllPublicationData!$A:$A,'Publication Table (%)'!$B115,AllPublicationData!$B:$B,'Publication Table (%)'!$C$4,AllPublicationData!$D:$D,'Publication Table (%)'!I$7)/
SUMIFS(AllPublicationData!$E:$E,AllPublicationData!$A:$A,'Publication Table (%)'!$B115,AllPublicationData!$B:$B,'Publication Table (%)'!$C$4,AllPublicationData!$D:$D,'Publication Table (%)'!I$7),
SUMIFS(AllPublicationData!$J:$J,AllPublicationData!$A:$A,'Publication Table (%)'!$B115,AllPublicationData!$B:$B,'Publication Table (%)'!I$7)/
SUMIFS(AllPublicationData!$E:$E,AllPublicationData!$A:$A,'Publication Table (%)'!$B115,AllPublicationData!$B:$B,'Publication Table (%)'!I$7)))))))</f>
        <v>9.2489568845618916E-2</v>
      </c>
      <c r="J115" s="96">
        <f>IF('Publication Table (%)'!$C$5="All Cancelled Operations",
IFERROR(SUMIFS(AllPublicationData!$F:$F,AllPublicationData!$A:$A,'Publication Table (%)'!$B115,AllPublicationData!$B:$B,'Publication Table (%)'!$C$4,AllPublicationData!$D:$D,'Publication Table (%)'!J$7)/
SUMIFS(AllPublicationData!$E:$E,AllPublicationData!$A:$A,'Publication Table (%)'!$B115,AllPublicationData!$B:$B,'Publication Table (%)'!$C$4,AllPublicationData!$D:$D,'Publication Table (%)'!J$7),
SUMIFS(AllPublicationData!$F:$F,AllPublicationData!$A:$A,'Publication Table (%)'!$B115,AllPublicationData!$B:$B,'Publication Table (%)'!J$7)/
SUMIFS(AllPublicationData!$E:$E,AllPublicationData!$A:$A,'Publication Table (%)'!$B115,AllPublicationData!$B:$B,'Publication Table (%)'!J$7)),
IF('Publication Table (%)'!$C$5="Operations cancelled by patient",
IFERROR(SUMIFS(AllPublicationData!$G:$G,AllPublicationData!$A:$A,'Publication Table (%)'!$B115,AllPublicationData!$B:$B,'Publication Table (%)'!$C$4,AllPublicationData!$D:$D,'Publication Table (%)'!J$7)/
SUMIFS(AllPublicationData!$E:$E,AllPublicationData!$A:$A,'Publication Table (%)'!$B115,AllPublicationData!$B:$B,'Publication Table (%)'!$C$4,AllPublicationData!$D:$D,'Publication Table (%)'!J$7),
SUMIFS(AllPublicationData!$G:$G,AllPublicationData!$A:$A,'Publication Table (%)'!$B115,AllPublicationData!$B:$B,'Publication Table (%)'!J$7)/
SUMIFS(AllPublicationData!$E:$E,AllPublicationData!$A:$A,'Publication Table (%)'!$B115,AllPublicationData!$B:$B,'Publication Table (%)'!J$7)),
IF('Publication Table (%)'!$C$5="Operations cancelled for clinical reasons",
IFERROR(SUMIFS(AllPublicationData!$H:$H,AllPublicationData!$A:$A,'Publication Table (%)'!$B115,AllPublicationData!$B:$B,'Publication Table (%)'!$C$4,AllPublicationData!$D:$D,'Publication Table (%)'!J$7)/
SUMIFS(AllPublicationData!$E:$E,AllPublicationData!$A:$A,'Publication Table (%)'!$B115,AllPublicationData!$B:$B,'Publication Table (%)'!$C$4,AllPublicationData!$D:$D,'Publication Table (%)'!J$7),
SUMIFS(AllPublicationData!$H:$H,AllPublicationData!$A:$A,'Publication Table (%)'!$B115,AllPublicationData!$B:$B,'Publication Table (%)'!J$7)/
SUMIFS(AllPublicationData!$E:$E,AllPublicationData!$A:$A,'Publication Table (%)'!$B115,AllPublicationData!$B:$B,'Publication Table (%)'!J$7)),
IF('Publication Table (%)'!$C$5="Operations cancelled for non-clinical/capacity reasons",
IFERROR(SUMIFS(AllPublicationData!$I:$I,AllPublicationData!$A:$A,'Publication Table (%)'!$B115,AllPublicationData!$B:$B,'Publication Table (%)'!$C$4,AllPublicationData!$D:$D,'Publication Table (%)'!J$7)/
SUMIFS(AllPublicationData!$E:$E,AllPublicationData!$A:$A,'Publication Table (%)'!$B115,AllPublicationData!$B:$B,'Publication Table (%)'!$C$4,AllPublicationData!$D:$D,'Publication Table (%)'!J$7),
SUMIFS(AllPublicationData!$I:$I,AllPublicationData!$A:$A,'Publication Table (%)'!$B115,AllPublicationData!$B:$B,'Publication Table (%)'!J$7)/
SUMIFS(AllPublicationData!$E:$E,AllPublicationData!$A:$A,'Publication Table (%)'!$B115,AllPublicationData!$B:$B,'Publication Table (%)'!J$7)),
IF('Publication Table (%)'!$C$5="Cancellations for other reasons",
IFERROR(SUMIFS(AllPublicationData!$J:$J,AllPublicationData!$A:$A,'Publication Table (%)'!$B115,AllPublicationData!$B:$B,'Publication Table (%)'!$C$4,AllPublicationData!$D:$D,'Publication Table (%)'!J$7)/
SUMIFS(AllPublicationData!$E:$E,AllPublicationData!$A:$A,'Publication Table (%)'!$B115,AllPublicationData!$B:$B,'Publication Table (%)'!$C$4,AllPublicationData!$D:$D,'Publication Table (%)'!J$7),
SUMIFS(AllPublicationData!$J:$J,AllPublicationData!$A:$A,'Publication Table (%)'!$B115,AllPublicationData!$B:$B,'Publication Table (%)'!J$7)/
SUMIFS(AllPublicationData!$E:$E,AllPublicationData!$A:$A,'Publication Table (%)'!$B115,AllPublicationData!$B:$B,'Publication Table (%)'!J$7)))))))</f>
        <v>8.1512605042016809E-2</v>
      </c>
      <c r="K115" s="96">
        <f>IF('Publication Table (%)'!$C$5="All Cancelled Operations",
IFERROR(SUMIFS(AllPublicationData!$F:$F,AllPublicationData!$A:$A,'Publication Table (%)'!$B115,AllPublicationData!$B:$B,'Publication Table (%)'!$C$4,AllPublicationData!$D:$D,'Publication Table (%)'!K$7)/
SUMIFS(AllPublicationData!$E:$E,AllPublicationData!$A:$A,'Publication Table (%)'!$B115,AllPublicationData!$B:$B,'Publication Table (%)'!$C$4,AllPublicationData!$D:$D,'Publication Table (%)'!K$7),
SUMIFS(AllPublicationData!$F:$F,AllPublicationData!$A:$A,'Publication Table (%)'!$B115,AllPublicationData!$B:$B,'Publication Table (%)'!K$7)/
SUMIFS(AllPublicationData!$E:$E,AllPublicationData!$A:$A,'Publication Table (%)'!$B115,AllPublicationData!$B:$B,'Publication Table (%)'!K$7)),
IF('Publication Table (%)'!$C$5="Operations cancelled by patient",
IFERROR(SUMIFS(AllPublicationData!$G:$G,AllPublicationData!$A:$A,'Publication Table (%)'!$B115,AllPublicationData!$B:$B,'Publication Table (%)'!$C$4,AllPublicationData!$D:$D,'Publication Table (%)'!K$7)/
SUMIFS(AllPublicationData!$E:$E,AllPublicationData!$A:$A,'Publication Table (%)'!$B115,AllPublicationData!$B:$B,'Publication Table (%)'!$C$4,AllPublicationData!$D:$D,'Publication Table (%)'!K$7),
SUMIFS(AllPublicationData!$G:$G,AllPublicationData!$A:$A,'Publication Table (%)'!$B115,AllPublicationData!$B:$B,'Publication Table (%)'!K$7)/
SUMIFS(AllPublicationData!$E:$E,AllPublicationData!$A:$A,'Publication Table (%)'!$B115,AllPublicationData!$B:$B,'Publication Table (%)'!K$7)),
IF('Publication Table (%)'!$C$5="Operations cancelled for clinical reasons",
IFERROR(SUMIFS(AllPublicationData!$H:$H,AllPublicationData!$A:$A,'Publication Table (%)'!$B115,AllPublicationData!$B:$B,'Publication Table (%)'!$C$4,AllPublicationData!$D:$D,'Publication Table (%)'!K$7)/
SUMIFS(AllPublicationData!$E:$E,AllPublicationData!$A:$A,'Publication Table (%)'!$B115,AllPublicationData!$B:$B,'Publication Table (%)'!$C$4,AllPublicationData!$D:$D,'Publication Table (%)'!K$7),
SUMIFS(AllPublicationData!$H:$H,AllPublicationData!$A:$A,'Publication Table (%)'!$B115,AllPublicationData!$B:$B,'Publication Table (%)'!K$7)/
SUMIFS(AllPublicationData!$E:$E,AllPublicationData!$A:$A,'Publication Table (%)'!$B115,AllPublicationData!$B:$B,'Publication Table (%)'!K$7)),
IF('Publication Table (%)'!$C$5="Operations cancelled for non-clinical/capacity reasons",
IFERROR(SUMIFS(AllPublicationData!$I:$I,AllPublicationData!$A:$A,'Publication Table (%)'!$B115,AllPublicationData!$B:$B,'Publication Table (%)'!$C$4,AllPublicationData!$D:$D,'Publication Table (%)'!K$7)/
SUMIFS(AllPublicationData!$E:$E,AllPublicationData!$A:$A,'Publication Table (%)'!$B115,AllPublicationData!$B:$B,'Publication Table (%)'!$C$4,AllPublicationData!$D:$D,'Publication Table (%)'!K$7),
SUMIFS(AllPublicationData!$I:$I,AllPublicationData!$A:$A,'Publication Table (%)'!$B115,AllPublicationData!$B:$B,'Publication Table (%)'!K$7)/
SUMIFS(AllPublicationData!$E:$E,AllPublicationData!$A:$A,'Publication Table (%)'!$B115,AllPublicationData!$B:$B,'Publication Table (%)'!K$7)),
IF('Publication Table (%)'!$C$5="Cancellations for other reasons",
IFERROR(SUMIFS(AllPublicationData!$J:$J,AllPublicationData!$A:$A,'Publication Table (%)'!$B115,AllPublicationData!$B:$B,'Publication Table (%)'!$C$4,AllPublicationData!$D:$D,'Publication Table (%)'!K$7)/
SUMIFS(AllPublicationData!$E:$E,AllPublicationData!$A:$A,'Publication Table (%)'!$B115,AllPublicationData!$B:$B,'Publication Table (%)'!$C$4,AllPublicationData!$D:$D,'Publication Table (%)'!K$7),
SUMIFS(AllPublicationData!$J:$J,AllPublicationData!$A:$A,'Publication Table (%)'!$B115,AllPublicationData!$B:$B,'Publication Table (%)'!K$7)/
SUMIFS(AllPublicationData!$E:$E,AllPublicationData!$A:$A,'Publication Table (%)'!$B115,AllPublicationData!$B:$B,'Publication Table (%)'!K$7)))))))</f>
        <v>9.1042584434654919E-2</v>
      </c>
      <c r="L115" s="96">
        <f>IF('Publication Table (%)'!$C$5="All Cancelled Operations",
IFERROR(SUMIFS(AllPublicationData!$F:$F,AllPublicationData!$A:$A,'Publication Table (%)'!$B115,AllPublicationData!$B:$B,'Publication Table (%)'!$C$4,AllPublicationData!$D:$D,'Publication Table (%)'!L$7)/
SUMIFS(AllPublicationData!$E:$E,AllPublicationData!$A:$A,'Publication Table (%)'!$B115,AllPublicationData!$B:$B,'Publication Table (%)'!$C$4,AllPublicationData!$D:$D,'Publication Table (%)'!L$7),
SUMIFS(AllPublicationData!$F:$F,AllPublicationData!$A:$A,'Publication Table (%)'!$B115,AllPublicationData!$B:$B,'Publication Table (%)'!L$7)/
SUMIFS(AllPublicationData!$E:$E,AllPublicationData!$A:$A,'Publication Table (%)'!$B115,AllPublicationData!$B:$B,'Publication Table (%)'!L$7)),
IF('Publication Table (%)'!$C$5="Operations cancelled by patient",
IFERROR(SUMIFS(AllPublicationData!$G:$G,AllPublicationData!$A:$A,'Publication Table (%)'!$B115,AllPublicationData!$B:$B,'Publication Table (%)'!$C$4,AllPublicationData!$D:$D,'Publication Table (%)'!L$7)/
SUMIFS(AllPublicationData!$E:$E,AllPublicationData!$A:$A,'Publication Table (%)'!$B115,AllPublicationData!$B:$B,'Publication Table (%)'!$C$4,AllPublicationData!$D:$D,'Publication Table (%)'!L$7),
SUMIFS(AllPublicationData!$G:$G,AllPublicationData!$A:$A,'Publication Table (%)'!$B115,AllPublicationData!$B:$B,'Publication Table (%)'!L$7)/
SUMIFS(AllPublicationData!$E:$E,AllPublicationData!$A:$A,'Publication Table (%)'!$B115,AllPublicationData!$B:$B,'Publication Table (%)'!L$7)),
IF('Publication Table (%)'!$C$5="Operations cancelled for clinical reasons",
IFERROR(SUMIFS(AllPublicationData!$H:$H,AllPublicationData!$A:$A,'Publication Table (%)'!$B115,AllPublicationData!$B:$B,'Publication Table (%)'!$C$4,AllPublicationData!$D:$D,'Publication Table (%)'!L$7)/
SUMIFS(AllPublicationData!$E:$E,AllPublicationData!$A:$A,'Publication Table (%)'!$B115,AllPublicationData!$B:$B,'Publication Table (%)'!$C$4,AllPublicationData!$D:$D,'Publication Table (%)'!L$7),
SUMIFS(AllPublicationData!$H:$H,AllPublicationData!$A:$A,'Publication Table (%)'!$B115,AllPublicationData!$B:$B,'Publication Table (%)'!L$7)/
SUMIFS(AllPublicationData!$E:$E,AllPublicationData!$A:$A,'Publication Table (%)'!$B115,AllPublicationData!$B:$B,'Publication Table (%)'!L$7)),
IF('Publication Table (%)'!$C$5="Operations cancelled for non-clinical/capacity reasons",
IFERROR(SUMIFS(AllPublicationData!$I:$I,AllPublicationData!$A:$A,'Publication Table (%)'!$B115,AllPublicationData!$B:$B,'Publication Table (%)'!$C$4,AllPublicationData!$D:$D,'Publication Table (%)'!L$7)/
SUMIFS(AllPublicationData!$E:$E,AllPublicationData!$A:$A,'Publication Table (%)'!$B115,AllPublicationData!$B:$B,'Publication Table (%)'!$C$4,AllPublicationData!$D:$D,'Publication Table (%)'!L$7),
SUMIFS(AllPublicationData!$I:$I,AllPublicationData!$A:$A,'Publication Table (%)'!$B115,AllPublicationData!$B:$B,'Publication Table (%)'!L$7)/
SUMIFS(AllPublicationData!$E:$E,AllPublicationData!$A:$A,'Publication Table (%)'!$B115,AllPublicationData!$B:$B,'Publication Table (%)'!L$7)),
IF('Publication Table (%)'!$C$5="Cancellations for other reasons",
IFERROR(SUMIFS(AllPublicationData!$J:$J,AllPublicationData!$A:$A,'Publication Table (%)'!$B115,AllPublicationData!$B:$B,'Publication Table (%)'!$C$4,AllPublicationData!$D:$D,'Publication Table (%)'!L$7)/
SUMIFS(AllPublicationData!$E:$E,AllPublicationData!$A:$A,'Publication Table (%)'!$B115,AllPublicationData!$B:$B,'Publication Table (%)'!$C$4,AllPublicationData!$D:$D,'Publication Table (%)'!L$7),
SUMIFS(AllPublicationData!$J:$J,AllPublicationData!$A:$A,'Publication Table (%)'!$B115,AllPublicationData!$B:$B,'Publication Table (%)'!L$7)/
SUMIFS(AllPublicationData!$E:$E,AllPublicationData!$A:$A,'Publication Table (%)'!$B115,AllPublicationData!$B:$B,'Publication Table (%)'!L$7)))))))</f>
        <v>7.1154979375368299E-2</v>
      </c>
      <c r="M115" s="96">
        <f>IF('Publication Table (%)'!$C$5="All Cancelled Operations",
IFERROR(SUMIFS(AllPublicationData!$F:$F,AllPublicationData!$A:$A,'Publication Table (%)'!$B115,AllPublicationData!$B:$B,'Publication Table (%)'!$C$4,AllPublicationData!$D:$D,'Publication Table (%)'!M$7)/
SUMIFS(AllPublicationData!$E:$E,AllPublicationData!$A:$A,'Publication Table (%)'!$B115,AllPublicationData!$B:$B,'Publication Table (%)'!$C$4,AllPublicationData!$D:$D,'Publication Table (%)'!M$7),
SUMIFS(AllPublicationData!$F:$F,AllPublicationData!$A:$A,'Publication Table (%)'!$B115,AllPublicationData!$B:$B,'Publication Table (%)'!M$7)/
SUMIFS(AllPublicationData!$E:$E,AllPublicationData!$A:$A,'Publication Table (%)'!$B115,AllPublicationData!$B:$B,'Publication Table (%)'!M$7)),
IF('Publication Table (%)'!$C$5="Operations cancelled by patient",
IFERROR(SUMIFS(AllPublicationData!$G:$G,AllPublicationData!$A:$A,'Publication Table (%)'!$B115,AllPublicationData!$B:$B,'Publication Table (%)'!$C$4,AllPublicationData!$D:$D,'Publication Table (%)'!M$7)/
SUMIFS(AllPublicationData!$E:$E,AllPublicationData!$A:$A,'Publication Table (%)'!$B115,AllPublicationData!$B:$B,'Publication Table (%)'!$C$4,AllPublicationData!$D:$D,'Publication Table (%)'!M$7),
SUMIFS(AllPublicationData!$G:$G,AllPublicationData!$A:$A,'Publication Table (%)'!$B115,AllPublicationData!$B:$B,'Publication Table (%)'!M$7)/
SUMIFS(AllPublicationData!$E:$E,AllPublicationData!$A:$A,'Publication Table (%)'!$B115,AllPublicationData!$B:$B,'Publication Table (%)'!M$7)),
IF('Publication Table (%)'!$C$5="Operations cancelled for clinical reasons",
IFERROR(SUMIFS(AllPublicationData!$H:$H,AllPublicationData!$A:$A,'Publication Table (%)'!$B115,AllPublicationData!$B:$B,'Publication Table (%)'!$C$4,AllPublicationData!$D:$D,'Publication Table (%)'!M$7)/
SUMIFS(AllPublicationData!$E:$E,AllPublicationData!$A:$A,'Publication Table (%)'!$B115,AllPublicationData!$B:$B,'Publication Table (%)'!$C$4,AllPublicationData!$D:$D,'Publication Table (%)'!M$7),
SUMIFS(AllPublicationData!$H:$H,AllPublicationData!$A:$A,'Publication Table (%)'!$B115,AllPublicationData!$B:$B,'Publication Table (%)'!M$7)/
SUMIFS(AllPublicationData!$E:$E,AllPublicationData!$A:$A,'Publication Table (%)'!$B115,AllPublicationData!$B:$B,'Publication Table (%)'!M$7)),
IF('Publication Table (%)'!$C$5="Operations cancelled for non-clinical/capacity reasons",
IFERROR(SUMIFS(AllPublicationData!$I:$I,AllPublicationData!$A:$A,'Publication Table (%)'!$B115,AllPublicationData!$B:$B,'Publication Table (%)'!$C$4,AllPublicationData!$D:$D,'Publication Table (%)'!M$7)/
SUMIFS(AllPublicationData!$E:$E,AllPublicationData!$A:$A,'Publication Table (%)'!$B115,AllPublicationData!$B:$B,'Publication Table (%)'!$C$4,AllPublicationData!$D:$D,'Publication Table (%)'!M$7),
SUMIFS(AllPublicationData!$I:$I,AllPublicationData!$A:$A,'Publication Table (%)'!$B115,AllPublicationData!$B:$B,'Publication Table (%)'!M$7)/
SUMIFS(AllPublicationData!$E:$E,AllPublicationData!$A:$A,'Publication Table (%)'!$B115,AllPublicationData!$B:$B,'Publication Table (%)'!M$7)),
IF('Publication Table (%)'!$C$5="Cancellations for other reasons",
IFERROR(SUMIFS(AllPublicationData!$J:$J,AllPublicationData!$A:$A,'Publication Table (%)'!$B115,AllPublicationData!$B:$B,'Publication Table (%)'!$C$4,AllPublicationData!$D:$D,'Publication Table (%)'!M$7)/
SUMIFS(AllPublicationData!$E:$E,AllPublicationData!$A:$A,'Publication Table (%)'!$B115,AllPublicationData!$B:$B,'Publication Table (%)'!$C$4,AllPublicationData!$D:$D,'Publication Table (%)'!M$7),
SUMIFS(AllPublicationData!$J:$J,AllPublicationData!$A:$A,'Publication Table (%)'!$B115,AllPublicationData!$B:$B,'Publication Table (%)'!M$7)/
SUMIFS(AllPublicationData!$E:$E,AllPublicationData!$A:$A,'Publication Table (%)'!$B115,AllPublicationData!$B:$B,'Publication Table (%)'!M$7)))))))</f>
        <v>0.12406483790523691</v>
      </c>
      <c r="N115" s="96">
        <f>IF('Publication Table (%)'!$C$5="All Cancelled Operations",
IFERROR(SUMIFS(AllPublicationData!$F:$F,AllPublicationData!$A:$A,'Publication Table (%)'!$B115,AllPublicationData!$B:$B,'Publication Table (%)'!$C$4,AllPublicationData!$D:$D,'Publication Table (%)'!N$7)/
SUMIFS(AllPublicationData!$E:$E,AllPublicationData!$A:$A,'Publication Table (%)'!$B115,AllPublicationData!$B:$B,'Publication Table (%)'!$C$4,AllPublicationData!$D:$D,'Publication Table (%)'!N$7),
SUMIFS(AllPublicationData!$F:$F,AllPublicationData!$A:$A,'Publication Table (%)'!$B115,AllPublicationData!$B:$B,'Publication Table (%)'!N$7)/
SUMIFS(AllPublicationData!$E:$E,AllPublicationData!$A:$A,'Publication Table (%)'!$B115,AllPublicationData!$B:$B,'Publication Table (%)'!N$7)),
IF('Publication Table (%)'!$C$5="Operations cancelled by patient",
IFERROR(SUMIFS(AllPublicationData!$G:$G,AllPublicationData!$A:$A,'Publication Table (%)'!$B115,AllPublicationData!$B:$B,'Publication Table (%)'!$C$4,AllPublicationData!$D:$D,'Publication Table (%)'!N$7)/
SUMIFS(AllPublicationData!$E:$E,AllPublicationData!$A:$A,'Publication Table (%)'!$B115,AllPublicationData!$B:$B,'Publication Table (%)'!$C$4,AllPublicationData!$D:$D,'Publication Table (%)'!N$7),
SUMIFS(AllPublicationData!$G:$G,AllPublicationData!$A:$A,'Publication Table (%)'!$B115,AllPublicationData!$B:$B,'Publication Table (%)'!N$7)/
SUMIFS(AllPublicationData!$E:$E,AllPublicationData!$A:$A,'Publication Table (%)'!$B115,AllPublicationData!$B:$B,'Publication Table (%)'!N$7)),
IF('Publication Table (%)'!$C$5="Operations cancelled for clinical reasons",
IFERROR(SUMIFS(AllPublicationData!$H:$H,AllPublicationData!$A:$A,'Publication Table (%)'!$B115,AllPublicationData!$B:$B,'Publication Table (%)'!$C$4,AllPublicationData!$D:$D,'Publication Table (%)'!N$7)/
SUMIFS(AllPublicationData!$E:$E,AllPublicationData!$A:$A,'Publication Table (%)'!$B115,AllPublicationData!$B:$B,'Publication Table (%)'!$C$4,AllPublicationData!$D:$D,'Publication Table (%)'!N$7),
SUMIFS(AllPublicationData!$H:$H,AllPublicationData!$A:$A,'Publication Table (%)'!$B115,AllPublicationData!$B:$B,'Publication Table (%)'!N$7)/
SUMIFS(AllPublicationData!$E:$E,AllPublicationData!$A:$A,'Publication Table (%)'!$B115,AllPublicationData!$B:$B,'Publication Table (%)'!N$7)),
IF('Publication Table (%)'!$C$5="Operations cancelled for non-clinical/capacity reasons",
IFERROR(SUMIFS(AllPublicationData!$I:$I,AllPublicationData!$A:$A,'Publication Table (%)'!$B115,AllPublicationData!$B:$B,'Publication Table (%)'!$C$4,AllPublicationData!$D:$D,'Publication Table (%)'!N$7)/
SUMIFS(AllPublicationData!$E:$E,AllPublicationData!$A:$A,'Publication Table (%)'!$B115,AllPublicationData!$B:$B,'Publication Table (%)'!$C$4,AllPublicationData!$D:$D,'Publication Table (%)'!N$7),
SUMIFS(AllPublicationData!$I:$I,AllPublicationData!$A:$A,'Publication Table (%)'!$B115,AllPublicationData!$B:$B,'Publication Table (%)'!N$7)/
SUMIFS(AllPublicationData!$E:$E,AllPublicationData!$A:$A,'Publication Table (%)'!$B115,AllPublicationData!$B:$B,'Publication Table (%)'!N$7)),
IF('Publication Table (%)'!$C$5="Cancellations for other reasons",
IFERROR(SUMIFS(AllPublicationData!$J:$J,AllPublicationData!$A:$A,'Publication Table (%)'!$B115,AllPublicationData!$B:$B,'Publication Table (%)'!$C$4,AllPublicationData!$D:$D,'Publication Table (%)'!N$7)/
SUMIFS(AllPublicationData!$E:$E,AllPublicationData!$A:$A,'Publication Table (%)'!$B115,AllPublicationData!$B:$B,'Publication Table (%)'!$C$4,AllPublicationData!$D:$D,'Publication Table (%)'!N$7),
SUMIFS(AllPublicationData!$J:$J,AllPublicationData!$A:$A,'Publication Table (%)'!$B115,AllPublicationData!$B:$B,'Publication Table (%)'!N$7)/
SUMIFS(AllPublicationData!$E:$E,AllPublicationData!$A:$A,'Publication Table (%)'!$B115,AllPublicationData!$B:$B,'Publication Table (%)'!N$7)))))))</f>
        <v>8.3266291230893005E-2</v>
      </c>
      <c r="O115" s="96">
        <f>IF('Publication Table (%)'!$C$5="All Cancelled Operations",
IFERROR(SUMIFS(AllPublicationData!$F:$F,AllPublicationData!$A:$A,'Publication Table (%)'!$B115,AllPublicationData!$B:$B,'Publication Table (%)'!$C$4,AllPublicationData!$D:$D,'Publication Table (%)'!O$7)/
SUMIFS(AllPublicationData!$E:$E,AllPublicationData!$A:$A,'Publication Table (%)'!$B115,AllPublicationData!$B:$B,'Publication Table (%)'!$C$4,AllPublicationData!$D:$D,'Publication Table (%)'!O$7),
SUMIFS(AllPublicationData!$F:$F,AllPublicationData!$A:$A,'Publication Table (%)'!$B115,AllPublicationData!$B:$B,'Publication Table (%)'!O$7)/
SUMIFS(AllPublicationData!$E:$E,AllPublicationData!$A:$A,'Publication Table (%)'!$B115,AllPublicationData!$B:$B,'Publication Table (%)'!O$7)),
IF('Publication Table (%)'!$C$5="Operations cancelled by patient",
IFERROR(SUMIFS(AllPublicationData!$G:$G,AllPublicationData!$A:$A,'Publication Table (%)'!$B115,AllPublicationData!$B:$B,'Publication Table (%)'!$C$4,AllPublicationData!$D:$D,'Publication Table (%)'!O$7)/
SUMIFS(AllPublicationData!$E:$E,AllPublicationData!$A:$A,'Publication Table (%)'!$B115,AllPublicationData!$B:$B,'Publication Table (%)'!$C$4,AllPublicationData!$D:$D,'Publication Table (%)'!O$7),
SUMIFS(AllPublicationData!$G:$G,AllPublicationData!$A:$A,'Publication Table (%)'!$B115,AllPublicationData!$B:$B,'Publication Table (%)'!O$7)/
SUMIFS(AllPublicationData!$E:$E,AllPublicationData!$A:$A,'Publication Table (%)'!$B115,AllPublicationData!$B:$B,'Publication Table (%)'!O$7)),
IF('Publication Table (%)'!$C$5="Operations cancelled for clinical reasons",
IFERROR(SUMIFS(AllPublicationData!$H:$H,AllPublicationData!$A:$A,'Publication Table (%)'!$B115,AllPublicationData!$B:$B,'Publication Table (%)'!$C$4,AllPublicationData!$D:$D,'Publication Table (%)'!O$7)/
SUMIFS(AllPublicationData!$E:$E,AllPublicationData!$A:$A,'Publication Table (%)'!$B115,AllPublicationData!$B:$B,'Publication Table (%)'!$C$4,AllPublicationData!$D:$D,'Publication Table (%)'!O$7),
SUMIFS(AllPublicationData!$H:$H,AllPublicationData!$A:$A,'Publication Table (%)'!$B115,AllPublicationData!$B:$B,'Publication Table (%)'!O$7)/
SUMIFS(AllPublicationData!$E:$E,AllPublicationData!$A:$A,'Publication Table (%)'!$B115,AllPublicationData!$B:$B,'Publication Table (%)'!O$7)),
IF('Publication Table (%)'!$C$5="Operations cancelled for non-clinical/capacity reasons",
IFERROR(SUMIFS(AllPublicationData!$I:$I,AllPublicationData!$A:$A,'Publication Table (%)'!$B115,AllPublicationData!$B:$B,'Publication Table (%)'!$C$4,AllPublicationData!$D:$D,'Publication Table (%)'!O$7)/
SUMIFS(AllPublicationData!$E:$E,AllPublicationData!$A:$A,'Publication Table (%)'!$B115,AllPublicationData!$B:$B,'Publication Table (%)'!$C$4,AllPublicationData!$D:$D,'Publication Table (%)'!O$7),
SUMIFS(AllPublicationData!$I:$I,AllPublicationData!$A:$A,'Publication Table (%)'!$B115,AllPublicationData!$B:$B,'Publication Table (%)'!O$7)/
SUMIFS(AllPublicationData!$E:$E,AllPublicationData!$A:$A,'Publication Table (%)'!$B115,AllPublicationData!$B:$B,'Publication Table (%)'!O$7)),
IF('Publication Table (%)'!$C$5="Cancellations for other reasons",
IFERROR(SUMIFS(AllPublicationData!$J:$J,AllPublicationData!$A:$A,'Publication Table (%)'!$B115,AllPublicationData!$B:$B,'Publication Table (%)'!$C$4,AllPublicationData!$D:$D,'Publication Table (%)'!O$7)/
SUMIFS(AllPublicationData!$E:$E,AllPublicationData!$A:$A,'Publication Table (%)'!$B115,AllPublicationData!$B:$B,'Publication Table (%)'!$C$4,AllPublicationData!$D:$D,'Publication Table (%)'!O$7),
SUMIFS(AllPublicationData!$J:$J,AllPublicationData!$A:$A,'Publication Table (%)'!$B115,AllPublicationData!$B:$B,'Publication Table (%)'!O$7)/
SUMIFS(AllPublicationData!$E:$E,AllPublicationData!$A:$A,'Publication Table (%)'!$B115,AllPublicationData!$B:$B,'Publication Table (%)'!O$7)))))))</f>
        <v>0.115234375</v>
      </c>
      <c r="P115" s="96">
        <f>IF('Publication Table (%)'!$C$5="All Cancelled Operations",
IFERROR(SUMIFS(AllPublicationData!$F:$F,AllPublicationData!$A:$A,'Publication Table (%)'!$B115,AllPublicationData!$B:$B,'Publication Table (%)'!$C$4,AllPublicationData!$D:$D,'Publication Table (%)'!P$7)/
SUMIFS(AllPublicationData!$E:$E,AllPublicationData!$A:$A,'Publication Table (%)'!$B115,AllPublicationData!$B:$B,'Publication Table (%)'!$C$4,AllPublicationData!$D:$D,'Publication Table (%)'!P$7),
SUMIFS(AllPublicationData!$F:$F,AllPublicationData!$A:$A,'Publication Table (%)'!$B115,AllPublicationData!$B:$B,'Publication Table (%)'!P$7)/
SUMIFS(AllPublicationData!$E:$E,AllPublicationData!$A:$A,'Publication Table (%)'!$B115,AllPublicationData!$B:$B,'Publication Table (%)'!P$7)),
IF('Publication Table (%)'!$C$5="Operations cancelled by patient",
IFERROR(SUMIFS(AllPublicationData!$G:$G,AllPublicationData!$A:$A,'Publication Table (%)'!$B115,AllPublicationData!$B:$B,'Publication Table (%)'!$C$4,AllPublicationData!$D:$D,'Publication Table (%)'!P$7)/
SUMIFS(AllPublicationData!$E:$E,AllPublicationData!$A:$A,'Publication Table (%)'!$B115,AllPublicationData!$B:$B,'Publication Table (%)'!$C$4,AllPublicationData!$D:$D,'Publication Table (%)'!P$7),
SUMIFS(AllPublicationData!$G:$G,AllPublicationData!$A:$A,'Publication Table (%)'!$B115,AllPublicationData!$B:$B,'Publication Table (%)'!P$7)/
SUMIFS(AllPublicationData!$E:$E,AllPublicationData!$A:$A,'Publication Table (%)'!$B115,AllPublicationData!$B:$B,'Publication Table (%)'!P$7)),
IF('Publication Table (%)'!$C$5="Operations cancelled for clinical reasons",
IFERROR(SUMIFS(AllPublicationData!$H:$H,AllPublicationData!$A:$A,'Publication Table (%)'!$B115,AllPublicationData!$B:$B,'Publication Table (%)'!$C$4,AllPublicationData!$D:$D,'Publication Table (%)'!P$7)/
SUMIFS(AllPublicationData!$E:$E,AllPublicationData!$A:$A,'Publication Table (%)'!$B115,AllPublicationData!$B:$B,'Publication Table (%)'!$C$4,AllPublicationData!$D:$D,'Publication Table (%)'!P$7),
SUMIFS(AllPublicationData!$H:$H,AllPublicationData!$A:$A,'Publication Table (%)'!$B115,AllPublicationData!$B:$B,'Publication Table (%)'!P$7)/
SUMIFS(AllPublicationData!$E:$E,AllPublicationData!$A:$A,'Publication Table (%)'!$B115,AllPublicationData!$B:$B,'Publication Table (%)'!P$7)),
IF('Publication Table (%)'!$C$5="Operations cancelled for non-clinical/capacity reasons",
IFERROR(SUMIFS(AllPublicationData!$I:$I,AllPublicationData!$A:$A,'Publication Table (%)'!$B115,AllPublicationData!$B:$B,'Publication Table (%)'!$C$4,AllPublicationData!$D:$D,'Publication Table (%)'!P$7)/
SUMIFS(AllPublicationData!$E:$E,AllPublicationData!$A:$A,'Publication Table (%)'!$B115,AllPublicationData!$B:$B,'Publication Table (%)'!$C$4,AllPublicationData!$D:$D,'Publication Table (%)'!P$7),
SUMIFS(AllPublicationData!$I:$I,AllPublicationData!$A:$A,'Publication Table (%)'!$B115,AllPublicationData!$B:$B,'Publication Table (%)'!P$7)/
SUMIFS(AllPublicationData!$E:$E,AllPublicationData!$A:$A,'Publication Table (%)'!$B115,AllPublicationData!$B:$B,'Publication Table (%)'!P$7)),
IF('Publication Table (%)'!$C$5="Cancellations for other reasons",
IFERROR(SUMIFS(AllPublicationData!$J:$J,AllPublicationData!$A:$A,'Publication Table (%)'!$B115,AllPublicationData!$B:$B,'Publication Table (%)'!$C$4,AllPublicationData!$D:$D,'Publication Table (%)'!P$7)/
SUMIFS(AllPublicationData!$E:$E,AllPublicationData!$A:$A,'Publication Table (%)'!$B115,AllPublicationData!$B:$B,'Publication Table (%)'!$C$4,AllPublicationData!$D:$D,'Publication Table (%)'!P$7),
SUMIFS(AllPublicationData!$J:$J,AllPublicationData!$A:$A,'Publication Table (%)'!$B115,AllPublicationData!$B:$B,'Publication Table (%)'!P$7)/
SUMIFS(AllPublicationData!$E:$E,AllPublicationData!$A:$A,'Publication Table (%)'!$B115,AllPublicationData!$B:$B,'Publication Table (%)'!P$7)))))))</f>
        <v>6.6666666666666666E-2</v>
      </c>
      <c r="Q115" s="96">
        <f>IF('Publication Table (%)'!$C$5="All Cancelled Operations",
IFERROR(SUMIFS(AllPublicationData!$F:$F,AllPublicationData!$A:$A,'Publication Table (%)'!$B115,AllPublicationData!$B:$B,'Publication Table (%)'!$C$4,AllPublicationData!$D:$D,'Publication Table (%)'!Q$7)/
SUMIFS(AllPublicationData!$E:$E,AllPublicationData!$A:$A,'Publication Table (%)'!$B115,AllPublicationData!$B:$B,'Publication Table (%)'!$C$4,AllPublicationData!$D:$D,'Publication Table (%)'!Q$7),
SUMIFS(AllPublicationData!$F:$F,AllPublicationData!$A:$A,'Publication Table (%)'!$B115,AllPublicationData!$B:$B,'Publication Table (%)'!Q$7)/
SUMIFS(AllPublicationData!$E:$E,AllPublicationData!$A:$A,'Publication Table (%)'!$B115,AllPublicationData!$B:$B,'Publication Table (%)'!Q$7)),
IF('Publication Table (%)'!$C$5="Operations cancelled by patient",
IFERROR(SUMIFS(AllPublicationData!$G:$G,AllPublicationData!$A:$A,'Publication Table (%)'!$B115,AllPublicationData!$B:$B,'Publication Table (%)'!$C$4,AllPublicationData!$D:$D,'Publication Table (%)'!Q$7)/
SUMIFS(AllPublicationData!$E:$E,AllPublicationData!$A:$A,'Publication Table (%)'!$B115,AllPublicationData!$B:$B,'Publication Table (%)'!$C$4,AllPublicationData!$D:$D,'Publication Table (%)'!Q$7),
SUMIFS(AllPublicationData!$G:$G,AllPublicationData!$A:$A,'Publication Table (%)'!$B115,AllPublicationData!$B:$B,'Publication Table (%)'!Q$7)/
SUMIFS(AllPublicationData!$E:$E,AllPublicationData!$A:$A,'Publication Table (%)'!$B115,AllPublicationData!$B:$B,'Publication Table (%)'!Q$7)),
IF('Publication Table (%)'!$C$5="Operations cancelled for clinical reasons",
IFERROR(SUMIFS(AllPublicationData!$H:$H,AllPublicationData!$A:$A,'Publication Table (%)'!$B115,AllPublicationData!$B:$B,'Publication Table (%)'!$C$4,AllPublicationData!$D:$D,'Publication Table (%)'!Q$7)/
SUMIFS(AllPublicationData!$E:$E,AllPublicationData!$A:$A,'Publication Table (%)'!$B115,AllPublicationData!$B:$B,'Publication Table (%)'!$C$4,AllPublicationData!$D:$D,'Publication Table (%)'!Q$7),
SUMIFS(AllPublicationData!$H:$H,AllPublicationData!$A:$A,'Publication Table (%)'!$B115,AllPublicationData!$B:$B,'Publication Table (%)'!Q$7)/
SUMIFS(AllPublicationData!$E:$E,AllPublicationData!$A:$A,'Publication Table (%)'!$B115,AllPublicationData!$B:$B,'Publication Table (%)'!Q$7)),
IF('Publication Table (%)'!$C$5="Operations cancelled for non-clinical/capacity reasons",
IFERROR(SUMIFS(AllPublicationData!$I:$I,AllPublicationData!$A:$A,'Publication Table (%)'!$B115,AllPublicationData!$B:$B,'Publication Table (%)'!$C$4,AllPublicationData!$D:$D,'Publication Table (%)'!Q$7)/
SUMIFS(AllPublicationData!$E:$E,AllPublicationData!$A:$A,'Publication Table (%)'!$B115,AllPublicationData!$B:$B,'Publication Table (%)'!$C$4,AllPublicationData!$D:$D,'Publication Table (%)'!Q$7),
SUMIFS(AllPublicationData!$I:$I,AllPublicationData!$A:$A,'Publication Table (%)'!$B115,AllPublicationData!$B:$B,'Publication Table (%)'!Q$7)/
SUMIFS(AllPublicationData!$E:$E,AllPublicationData!$A:$A,'Publication Table (%)'!$B115,AllPublicationData!$B:$B,'Publication Table (%)'!Q$7)),
IF('Publication Table (%)'!$C$5="Cancellations for other reasons",
IFERROR(SUMIFS(AllPublicationData!$J:$J,AllPublicationData!$A:$A,'Publication Table (%)'!$B115,AllPublicationData!$B:$B,'Publication Table (%)'!$C$4,AllPublicationData!$D:$D,'Publication Table (%)'!Q$7)/
SUMIFS(AllPublicationData!$E:$E,AllPublicationData!$A:$A,'Publication Table (%)'!$B115,AllPublicationData!$B:$B,'Publication Table (%)'!$C$4,AllPublicationData!$D:$D,'Publication Table (%)'!Q$7),
SUMIFS(AllPublicationData!$J:$J,AllPublicationData!$A:$A,'Publication Table (%)'!$B115,AllPublicationData!$B:$B,'Publication Table (%)'!Q$7)/
SUMIFS(AllPublicationData!$E:$E,AllPublicationData!$A:$A,'Publication Table (%)'!$B115,AllPublicationData!$B:$B,'Publication Table (%)'!Q$7)))))))</f>
        <v>5.1948051948051951E-2</v>
      </c>
      <c r="R115" s="96">
        <f>IF('Publication Table (%)'!$C$5="All Cancelled Operations",
IFERROR(SUMIFS(AllPublicationData!$F:$F,AllPublicationData!$A:$A,'Publication Table (%)'!$B115,AllPublicationData!$B:$B,'Publication Table (%)'!$C$4,AllPublicationData!$D:$D,'Publication Table (%)'!R$7)/
SUMIFS(AllPublicationData!$E:$E,AllPublicationData!$A:$A,'Publication Table (%)'!$B115,AllPublicationData!$B:$B,'Publication Table (%)'!$C$4,AllPublicationData!$D:$D,'Publication Table (%)'!R$7),
SUMIFS(AllPublicationData!$F:$F,AllPublicationData!$A:$A,'Publication Table (%)'!$B115,AllPublicationData!$B:$B,'Publication Table (%)'!R$7)/
SUMIFS(AllPublicationData!$E:$E,AllPublicationData!$A:$A,'Publication Table (%)'!$B115,AllPublicationData!$B:$B,'Publication Table (%)'!R$7)),
IF('Publication Table (%)'!$C$5="Operations cancelled by patient",
IFERROR(SUMIFS(AllPublicationData!$G:$G,AllPublicationData!$A:$A,'Publication Table (%)'!$B115,AllPublicationData!$B:$B,'Publication Table (%)'!$C$4,AllPublicationData!$D:$D,'Publication Table (%)'!R$7)/
SUMIFS(AllPublicationData!$E:$E,AllPublicationData!$A:$A,'Publication Table (%)'!$B115,AllPublicationData!$B:$B,'Publication Table (%)'!$C$4,AllPublicationData!$D:$D,'Publication Table (%)'!R$7),
SUMIFS(AllPublicationData!$G:$G,AllPublicationData!$A:$A,'Publication Table (%)'!$B115,AllPublicationData!$B:$B,'Publication Table (%)'!R$7)/
SUMIFS(AllPublicationData!$E:$E,AllPublicationData!$A:$A,'Publication Table (%)'!$B115,AllPublicationData!$B:$B,'Publication Table (%)'!R$7)),
IF('Publication Table (%)'!$C$5="Operations cancelled for clinical reasons",
IFERROR(SUMIFS(AllPublicationData!$H:$H,AllPublicationData!$A:$A,'Publication Table (%)'!$B115,AllPublicationData!$B:$B,'Publication Table (%)'!$C$4,AllPublicationData!$D:$D,'Publication Table (%)'!R$7)/
SUMIFS(AllPublicationData!$E:$E,AllPublicationData!$A:$A,'Publication Table (%)'!$B115,AllPublicationData!$B:$B,'Publication Table (%)'!$C$4,AllPublicationData!$D:$D,'Publication Table (%)'!R$7),
SUMIFS(AllPublicationData!$H:$H,AllPublicationData!$A:$A,'Publication Table (%)'!$B115,AllPublicationData!$B:$B,'Publication Table (%)'!R$7)/
SUMIFS(AllPublicationData!$E:$E,AllPublicationData!$A:$A,'Publication Table (%)'!$B115,AllPublicationData!$B:$B,'Publication Table (%)'!R$7)),
IF('Publication Table (%)'!$C$5="Operations cancelled for non-clinical/capacity reasons",
IFERROR(SUMIFS(AllPublicationData!$I:$I,AllPublicationData!$A:$A,'Publication Table (%)'!$B115,AllPublicationData!$B:$B,'Publication Table (%)'!$C$4,AllPublicationData!$D:$D,'Publication Table (%)'!R$7)/
SUMIFS(AllPublicationData!$E:$E,AllPublicationData!$A:$A,'Publication Table (%)'!$B115,AllPublicationData!$B:$B,'Publication Table (%)'!$C$4,AllPublicationData!$D:$D,'Publication Table (%)'!R$7),
SUMIFS(AllPublicationData!$I:$I,AllPublicationData!$A:$A,'Publication Table (%)'!$B115,AllPublicationData!$B:$B,'Publication Table (%)'!R$7)/
SUMIFS(AllPublicationData!$E:$E,AllPublicationData!$A:$A,'Publication Table (%)'!$B115,AllPublicationData!$B:$B,'Publication Table (%)'!R$7)),
IF('Publication Table (%)'!$C$5="Cancellations for other reasons",
IFERROR(SUMIFS(AllPublicationData!$J:$J,AllPublicationData!$A:$A,'Publication Table (%)'!$B115,AllPublicationData!$B:$B,'Publication Table (%)'!$C$4,AllPublicationData!$D:$D,'Publication Table (%)'!R$7)/
SUMIFS(AllPublicationData!$E:$E,AllPublicationData!$A:$A,'Publication Table (%)'!$B115,AllPublicationData!$B:$B,'Publication Table (%)'!$C$4,AllPublicationData!$D:$D,'Publication Table (%)'!R$7),
SUMIFS(AllPublicationData!$J:$J,AllPublicationData!$A:$A,'Publication Table (%)'!$B115,AllPublicationData!$B:$B,'Publication Table (%)'!R$7)/
SUMIFS(AllPublicationData!$E:$E,AllPublicationData!$A:$A,'Publication Table (%)'!$B115,AllPublicationData!$B:$B,'Publication Table (%)'!R$7)))))))</f>
        <v>0.10144346431435446</v>
      </c>
      <c r="S115" s="96">
        <f>IF('Publication Table (%)'!$C$5="All Cancelled Operations",
IFERROR(SUMIFS(AllPublicationData!$F:$F,AllPublicationData!$A:$A,'Publication Table (%)'!$B115,AllPublicationData!$B:$B,'Publication Table (%)'!$C$4,AllPublicationData!$D:$D,'Publication Table (%)'!S$7)/
SUMIFS(AllPublicationData!$E:$E,AllPublicationData!$A:$A,'Publication Table (%)'!$B115,AllPublicationData!$B:$B,'Publication Table (%)'!$C$4,AllPublicationData!$D:$D,'Publication Table (%)'!S$7),
SUMIFS(AllPublicationData!$F:$F,AllPublicationData!$A:$A,'Publication Table (%)'!$B115,AllPublicationData!$B:$B,'Publication Table (%)'!S$7)/
SUMIFS(AllPublicationData!$E:$E,AllPublicationData!$A:$A,'Publication Table (%)'!$B115,AllPublicationData!$B:$B,'Publication Table (%)'!S$7)),
IF('Publication Table (%)'!$C$5="Operations cancelled by patient",
IFERROR(SUMIFS(AllPublicationData!$G:$G,AllPublicationData!$A:$A,'Publication Table (%)'!$B115,AllPublicationData!$B:$B,'Publication Table (%)'!$C$4,AllPublicationData!$D:$D,'Publication Table (%)'!S$7)/
SUMIFS(AllPublicationData!$E:$E,AllPublicationData!$A:$A,'Publication Table (%)'!$B115,AllPublicationData!$B:$B,'Publication Table (%)'!$C$4,AllPublicationData!$D:$D,'Publication Table (%)'!S$7),
SUMIFS(AllPublicationData!$G:$G,AllPublicationData!$A:$A,'Publication Table (%)'!$B115,AllPublicationData!$B:$B,'Publication Table (%)'!S$7)/
SUMIFS(AllPublicationData!$E:$E,AllPublicationData!$A:$A,'Publication Table (%)'!$B115,AllPublicationData!$B:$B,'Publication Table (%)'!S$7)),
IF('Publication Table (%)'!$C$5="Operations cancelled for clinical reasons",
IFERROR(SUMIFS(AllPublicationData!$H:$H,AllPublicationData!$A:$A,'Publication Table (%)'!$B115,AllPublicationData!$B:$B,'Publication Table (%)'!$C$4,AllPublicationData!$D:$D,'Publication Table (%)'!S$7)/
SUMIFS(AllPublicationData!$E:$E,AllPublicationData!$A:$A,'Publication Table (%)'!$B115,AllPublicationData!$B:$B,'Publication Table (%)'!$C$4,AllPublicationData!$D:$D,'Publication Table (%)'!S$7),
SUMIFS(AllPublicationData!$H:$H,AllPublicationData!$A:$A,'Publication Table (%)'!$B115,AllPublicationData!$B:$B,'Publication Table (%)'!S$7)/
SUMIFS(AllPublicationData!$E:$E,AllPublicationData!$A:$A,'Publication Table (%)'!$B115,AllPublicationData!$B:$B,'Publication Table (%)'!S$7)),
IF('Publication Table (%)'!$C$5="Operations cancelled for non-clinical/capacity reasons",
IFERROR(SUMIFS(AllPublicationData!$I:$I,AllPublicationData!$A:$A,'Publication Table (%)'!$B115,AllPublicationData!$B:$B,'Publication Table (%)'!$C$4,AllPublicationData!$D:$D,'Publication Table (%)'!S$7)/
SUMIFS(AllPublicationData!$E:$E,AllPublicationData!$A:$A,'Publication Table (%)'!$B115,AllPublicationData!$B:$B,'Publication Table (%)'!$C$4,AllPublicationData!$D:$D,'Publication Table (%)'!S$7),
SUMIFS(AllPublicationData!$I:$I,AllPublicationData!$A:$A,'Publication Table (%)'!$B115,AllPublicationData!$B:$B,'Publication Table (%)'!S$7)/
SUMIFS(AllPublicationData!$E:$E,AllPublicationData!$A:$A,'Publication Table (%)'!$B115,AllPublicationData!$B:$B,'Publication Table (%)'!S$7)),
IF('Publication Table (%)'!$C$5="Cancellations for other reasons",
IFERROR(SUMIFS(AllPublicationData!$J:$J,AllPublicationData!$A:$A,'Publication Table (%)'!$B115,AllPublicationData!$B:$B,'Publication Table (%)'!$C$4,AllPublicationData!$D:$D,'Publication Table (%)'!S$7)/
SUMIFS(AllPublicationData!$E:$E,AllPublicationData!$A:$A,'Publication Table (%)'!$B115,AllPublicationData!$B:$B,'Publication Table (%)'!$C$4,AllPublicationData!$D:$D,'Publication Table (%)'!S$7),
SUMIFS(AllPublicationData!$J:$J,AllPublicationData!$A:$A,'Publication Table (%)'!$B115,AllPublicationData!$B:$B,'Publication Table (%)'!S$7)/
SUMIFS(AllPublicationData!$E:$E,AllPublicationData!$A:$A,'Publication Table (%)'!$B115,AllPublicationData!$B:$B,'Publication Table (%)'!S$7)))))))</f>
        <v>0.11904761904761904</v>
      </c>
    </row>
    <row r="116" spans="2:19" x14ac:dyDescent="0.35">
      <c r="B116" s="87">
        <v>42125</v>
      </c>
      <c r="C116" s="112">
        <f>IF('Publication Table (%)'!$C$5="All Cancelled Operations",
SUMIFS(AllPublicationData!$F:$F,AllPublicationData!$A:$A,'Publication Table (%)'!$B116,AllPublicationData!$B:$B,'Publication Table (%)'!$C$4),
IF('Publication Table (%)'!$C$5="Operations cancelled by patient",
SUMIFS(AllPublicationData!$G:$G,AllPublicationData!$A:$A,'Publication Table (%)'!$B116,AllPublicationData!$B:$B,'Publication Table (%)'!$C$4),
IF('Publication Table (%)'!$C$5="Operations cancelled for clinical reasons",
SUMIFS(AllPublicationData!$H:$H,AllPublicationData!$A:$A,'Publication Table (%)'!$B116,AllPublicationData!$B:$B,'Publication Table (%)'!$C$4),
IF('Publication Table (%)'!$C$5="Operations cancelled for non-clinical/capacity reasons",
SUMIFS(AllPublicationData!$I:$I,AllPublicationData!$A:$A,'Publication Table (%)'!$B116,AllPublicationData!$B:$B,'Publication Table (%)'!$C$4),
IF('Publication Table (%)'!$C$5="Cancellations for other reasons",
SUMIFS(AllPublicationData!$J:$J,AllPublicationData!$A:$A,'Publication Table (%)'!$B116,AllPublicationData!$B:$B,'Publication Table (%)'!$C$4))))))+
IF(AND($C$4="NHS Scotland",$C$5="All Cancelled Operations"),
SUMIFS(AllPublicationData!$F:$F,AllPublicationData!$A:$A,'Publication Table (%)'!$B116),
IF(AND($C$4="NHS Scotland",$C$5="Operations cancelled by patient"),
SUMIFS(AllPublicationData!$G:$G,AllPublicationData!$A:$A,'Publication Table (%)'!$B116),
IF(AND($C$4="NHS Scotland",$C$5="Operations cancelled for clinical reasons"),
SUMIFS(AllPublicationData!$H:$H,AllPublicationData!$A:$A,'Publication Table (%)'!$B116),
IF(AND($C$4="NHS Scotland",$C$5="Operations cancelled for non-clinical/capacity reasons"),
SUMIFS(AllPublicationData!$I:$I,AllPublicationData!$A:$A,'Publication Table (%)'!$B116),
IF(AND($C$4="NHS Scotland",$C$5="Cancellations for other reasons"),
SUMIFS(AllPublicationData!$J:$J,AllPublicationData!$A:$A,'Publication Table (%)'!$B116))))))</f>
        <v>2695</v>
      </c>
      <c r="D116" s="110">
        <f>IF(AND('Publication Table (%)'!$C$5="All Cancelled Operations",$C$4&lt;&gt;"NHS Scotland"),
IFERROR(SUMIFS(AllPublicationData!$F:$F,AllPublicationData!$A:$A,'Publication Table (%)'!$B116,AllPublicationData!$B:$B,'Publication Table (%)'!$C$4,AllPublicationData!$D:$D,'Publication Table (%)'!D$7)/
SUMIFS(AllPublicationData!$E:$E,AllPublicationData!$A:$A,'Publication Table (%)'!$B116,AllPublicationData!$B:$B,'Publication Table (%)'!$C$4,AllPublicationData!$D:$D,'Publication Table (%)'!D$7),
SUMIFS(AllPublicationData!$F:$F,AllPublicationData!$A:$A,'Publication Table (%)'!$B116,AllPublicationData!$B:$B,'Publication Table (%)'!D$7)/
SUMIFS(AllPublicationData!$E:$E,AllPublicationData!$A:$A,'Publication Table (%)'!$B116,AllPublicationData!$B:$B,'Publication Table (%)'!D$7)),
IF(AND('Publication Table (%)'!$C$5="Operations cancelled by patient",$C$4&lt;&gt;"NHS Scotland"),
IFERROR(SUMIFS(AllPublicationData!$G:$G,AllPublicationData!$A:$A,'Publication Table (%)'!$B116,AllPublicationData!$B:$B,'Publication Table (%)'!$C$4,AllPublicationData!$D:$D,'Publication Table (%)'!D$7)/
SUMIFS(AllPublicationData!$E:$E,AllPublicationData!$A:$A,'Publication Table (%)'!$B116,AllPublicationData!$B:$B,'Publication Table (%)'!$C$4,AllPublicationData!$D:$D,'Publication Table (%)'!D$7),
SUMIFS(AllPublicationData!$G:$G,AllPublicationData!$A:$A,'Publication Table (%)'!$B116,AllPublicationData!$B:$B,'Publication Table (%)'!D$7)/
SUMIFS(AllPublicationData!$E:$E,AllPublicationData!$A:$A,'Publication Table (%)'!$B116,AllPublicationData!$B:$B,'Publication Table (%)'!D$7)),
IF(AND('Publication Table (%)'!$C$5="Operations cancelled for clinical reasons",$C$4&lt;&gt;"NHS Scotland"),
IFERROR(SUMIFS(AllPublicationData!$H:$H,AllPublicationData!$A:$A,'Publication Table (%)'!$B116,AllPublicationData!$B:$B,'Publication Table (%)'!$C$4,AllPublicationData!$D:$D,'Publication Table (%)'!D$7)/
SUMIFS(AllPublicationData!$E:$E,AllPublicationData!$A:$A,'Publication Table (%)'!$B116,AllPublicationData!$B:$B,'Publication Table (%)'!$C$4,AllPublicationData!$D:$D,'Publication Table (%)'!D$7),
SUMIFS(AllPublicationData!$H:$H,AllPublicationData!$A:$A,'Publication Table (%)'!$B116,AllPublicationData!$B:$B,'Publication Table (%)'!D$7)/
SUMIFS(AllPublicationData!$E:$E,AllPublicationData!$A:$A,'Publication Table (%)'!$B116,AllPublicationData!$B:$B,'Publication Table (%)'!D$7)),
IF(AND('Publication Table (%)'!$C$5="Operations cancelled for non-clinical/capacity reasons",$C$4&lt;&gt;"NHS Scotland"),
IFERROR(SUMIFS(AllPublicationData!$I:$I,AllPublicationData!$A:$A,'Publication Table (%)'!$B116,AllPublicationData!$B:$B,'Publication Table (%)'!$C$4,AllPublicationData!$D:$D,'Publication Table (%)'!D$7)/
SUMIFS(AllPublicationData!$E:$E,AllPublicationData!$A:$A,'Publication Table (%)'!$B116,AllPublicationData!$B:$B,'Publication Table (%)'!$C$4,AllPublicationData!$D:$D,'Publication Table (%)'!D$7),
SUMIFS(AllPublicationData!$I:$I,AllPublicationData!$A:$A,'Publication Table (%)'!$B116,AllPublicationData!$B:$B,'Publication Table (%)'!D$7)/
SUMIFS(AllPublicationData!$E:$E,AllPublicationData!$A:$A,'Publication Table (%)'!$B116,AllPublicationData!$B:$B,'Publication Table (%)'!D$7)),
IF(AND('Publication Table (%)'!$C$5="Cancellations for other reasons",$C$4&lt;&gt;"NHS Scotland"),
IFERROR(SUMIFS(AllPublicationData!$J:$J,AllPublicationData!$A:$A,'Publication Table (%)'!$B116,AllPublicationData!$B:$B,'Publication Table (%)'!$C$4,AllPublicationData!$D:$D,'Publication Table (%)'!D$7)/
SUMIFS(AllPublicationData!$E:$E,AllPublicationData!$A:$A,'Publication Table (%)'!$B116,AllPublicationData!$B:$B,'Publication Table (%)'!$C$4,AllPublicationData!$D:$D,'Publication Table (%)'!D$7),
SUMIFS(AllPublicationData!$J:$J,AllPublicationData!$A:$A,'Publication Table (%)'!$B116,AllPublicationData!$B:$B,'Publication Table (%)'!D$7)/
SUMIFS(AllPublicationData!$E:$E,AllPublicationData!$A:$A,'Publication Table (%)'!$B116,AllPublicationData!$B:$B,'Publication Table (%)'!D$7)),
IF(AND($C$4="NHS Scotland",$C$5="All Cancelled Operations"),
SUMIFS(AllPublicationData!$F:$F,AllPublicationData!$A:$A,'Publication Table'!$B116)/
SUMIFS(AllPublicationData!$E:$E,AllPublicationData!$A:$A,'Publication Table'!$B116),
IF(AND($C$4="NHS Scotland",$C$5="Operations cancelled by patient"),
SUMIFS(AllPublicationData!$G:$G,AllPublicationData!$A:$A,'Publication Table'!$B116)/
SUMIFS(AllPublicationData!$E:$E,AllPublicationData!$A:$A,'Publication Table'!$B116),
IF(AND($C$4="NHS Scotland",$C$5="Operations cancelled for clinical reasons"),
SUMIFS(AllPublicationData!$H:$H,AllPublicationData!$A:$A,'Publication Table'!$B116)/
SUMIFS(AllPublicationData!$E:$E,AllPublicationData!$A:$A,'Publication Table'!$B116),
IF(AND($C$4="NHS Scotland",$C$5="Operations cancelled for non-clinical/capacity reasons"),
SUMIFS(AllPublicationData!$I:$I,AllPublicationData!$A:$A,'Publication Table'!$B116)/
SUMIFS(AllPublicationData!$E:$E,AllPublicationData!$A:$A,'Publication Table'!$B116),
IF(AND($C$4="NHS Scotland",$C$5="Cancellations for other reasons"),
SUMIFS(AllPublicationData!$J:$J,AllPublicationData!$A:$A,'Publication Table'!$B116)/
SUMIFS(AllPublicationData!$E:$E,AllPublicationData!$A:$A,'Publication Table'!$B116)))))))))))</f>
        <v>9.3543908365150988E-2</v>
      </c>
      <c r="E116" s="96">
        <f>IF('Publication Table (%)'!$C$5="All Cancelled Operations",
IFERROR(SUMIFS(AllPublicationData!$F:$F,AllPublicationData!$A:$A,'Publication Table (%)'!$B116,AllPublicationData!$B:$B,'Publication Table (%)'!$C$4,AllPublicationData!$D:$D,'Publication Table (%)'!E$7)/
SUMIFS(AllPublicationData!$E:$E,AllPublicationData!$A:$A,'Publication Table (%)'!$B116,AllPublicationData!$B:$B,'Publication Table (%)'!$C$4,AllPublicationData!$D:$D,'Publication Table (%)'!E$7),
SUMIFS(AllPublicationData!$F:$F,AllPublicationData!$A:$A,'Publication Table (%)'!$B116,AllPublicationData!$B:$B,'Publication Table (%)'!E$7)/
SUMIFS(AllPublicationData!$E:$E,AllPublicationData!$A:$A,'Publication Table (%)'!$B116,AllPublicationData!$B:$B,'Publication Table (%)'!E$7)),
IF('Publication Table (%)'!$C$5="Operations cancelled by patient",
IFERROR(SUMIFS(AllPublicationData!$G:$G,AllPublicationData!$A:$A,'Publication Table (%)'!$B116,AllPublicationData!$B:$B,'Publication Table (%)'!$C$4,AllPublicationData!$D:$D,'Publication Table (%)'!E$7)/
SUMIFS(AllPublicationData!$E:$E,AllPublicationData!$A:$A,'Publication Table (%)'!$B116,AllPublicationData!$B:$B,'Publication Table (%)'!$C$4,AllPublicationData!$D:$D,'Publication Table (%)'!E$7),
SUMIFS(AllPublicationData!$G:$G,AllPublicationData!$A:$A,'Publication Table (%)'!$B116,AllPublicationData!$B:$B,'Publication Table (%)'!E$7)/
SUMIFS(AllPublicationData!$E:$E,AllPublicationData!$A:$A,'Publication Table (%)'!$B116,AllPublicationData!$B:$B,'Publication Table (%)'!E$7)),
IF('Publication Table (%)'!$C$5="Operations cancelled for clinical reasons",
IFERROR(SUMIFS(AllPublicationData!$H:$H,AllPublicationData!$A:$A,'Publication Table (%)'!$B116,AllPublicationData!$B:$B,'Publication Table (%)'!$C$4,AllPublicationData!$D:$D,'Publication Table (%)'!E$7)/
SUMIFS(AllPublicationData!$E:$E,AllPublicationData!$A:$A,'Publication Table (%)'!$B116,AllPublicationData!$B:$B,'Publication Table (%)'!$C$4,AllPublicationData!$D:$D,'Publication Table (%)'!E$7),
SUMIFS(AllPublicationData!$H:$H,AllPublicationData!$A:$A,'Publication Table (%)'!$B116,AllPublicationData!$B:$B,'Publication Table (%)'!E$7)/
SUMIFS(AllPublicationData!$E:$E,AllPublicationData!$A:$A,'Publication Table (%)'!$B116,AllPublicationData!$B:$B,'Publication Table (%)'!E$7)),
IF('Publication Table (%)'!$C$5="Operations cancelled for non-clinical/capacity reasons",
IFERROR(SUMIFS(AllPublicationData!$I:$I,AllPublicationData!$A:$A,'Publication Table (%)'!$B116,AllPublicationData!$B:$B,'Publication Table (%)'!$C$4,AllPublicationData!$D:$D,'Publication Table (%)'!E$7)/
SUMIFS(AllPublicationData!$E:$E,AllPublicationData!$A:$A,'Publication Table (%)'!$B116,AllPublicationData!$B:$B,'Publication Table (%)'!$C$4,AllPublicationData!$D:$D,'Publication Table (%)'!E$7),
SUMIFS(AllPublicationData!$I:$I,AllPublicationData!$A:$A,'Publication Table (%)'!$B116,AllPublicationData!$B:$B,'Publication Table (%)'!E$7)/
SUMIFS(AllPublicationData!$E:$E,AllPublicationData!$A:$A,'Publication Table (%)'!$B116,AllPublicationData!$B:$B,'Publication Table (%)'!E$7)),
IF('Publication Table (%)'!$C$5="Cancellations for other reasons",
IFERROR(SUMIFS(AllPublicationData!$J:$J,AllPublicationData!$A:$A,'Publication Table (%)'!$B116,AllPublicationData!$B:$B,'Publication Table (%)'!$C$4,AllPublicationData!$D:$D,'Publication Table (%)'!E$7)/
SUMIFS(AllPublicationData!$E:$E,AllPublicationData!$A:$A,'Publication Table (%)'!$B116,AllPublicationData!$B:$B,'Publication Table (%)'!$C$4,AllPublicationData!$D:$D,'Publication Table (%)'!E$7),
SUMIFS(AllPublicationData!$J:$J,AllPublicationData!$A:$A,'Publication Table (%)'!$B116,AllPublicationData!$B:$B,'Publication Table (%)'!E$7)/
SUMIFS(AllPublicationData!$E:$E,AllPublicationData!$A:$A,'Publication Table (%)'!$B116,AllPublicationData!$B:$B,'Publication Table (%)'!E$7)))))))</f>
        <v>4.4740973312401885E-2</v>
      </c>
      <c r="F116" s="96">
        <f>IF('Publication Table (%)'!$C$5="All Cancelled Operations",
IFERROR(SUMIFS(AllPublicationData!$F:$F,AllPublicationData!$A:$A,'Publication Table (%)'!$B116,AllPublicationData!$B:$B,'Publication Table (%)'!$C$4,AllPublicationData!$D:$D,'Publication Table (%)'!F$7)/
SUMIFS(AllPublicationData!$E:$E,AllPublicationData!$A:$A,'Publication Table (%)'!$B116,AllPublicationData!$B:$B,'Publication Table (%)'!$C$4,AllPublicationData!$D:$D,'Publication Table (%)'!F$7),
SUMIFS(AllPublicationData!$F:$F,AllPublicationData!$A:$A,'Publication Table (%)'!$B116,AllPublicationData!$B:$B,'Publication Table (%)'!F$7)/
SUMIFS(AllPublicationData!$E:$E,AllPublicationData!$A:$A,'Publication Table (%)'!$B116,AllPublicationData!$B:$B,'Publication Table (%)'!F$7)),
IF('Publication Table (%)'!$C$5="Operations cancelled by patient",
IFERROR(SUMIFS(AllPublicationData!$G:$G,AllPublicationData!$A:$A,'Publication Table (%)'!$B116,AllPublicationData!$B:$B,'Publication Table (%)'!$C$4,AllPublicationData!$D:$D,'Publication Table (%)'!F$7)/
SUMIFS(AllPublicationData!$E:$E,AllPublicationData!$A:$A,'Publication Table (%)'!$B116,AllPublicationData!$B:$B,'Publication Table (%)'!$C$4,AllPublicationData!$D:$D,'Publication Table (%)'!F$7),
SUMIFS(AllPublicationData!$G:$G,AllPublicationData!$A:$A,'Publication Table (%)'!$B116,AllPublicationData!$B:$B,'Publication Table (%)'!F$7)/
SUMIFS(AllPublicationData!$E:$E,AllPublicationData!$A:$A,'Publication Table (%)'!$B116,AllPublicationData!$B:$B,'Publication Table (%)'!F$7)),
IF('Publication Table (%)'!$C$5="Operations cancelled for clinical reasons",
IFERROR(SUMIFS(AllPublicationData!$H:$H,AllPublicationData!$A:$A,'Publication Table (%)'!$B116,AllPublicationData!$B:$B,'Publication Table (%)'!$C$4,AllPublicationData!$D:$D,'Publication Table (%)'!F$7)/
SUMIFS(AllPublicationData!$E:$E,AllPublicationData!$A:$A,'Publication Table (%)'!$B116,AllPublicationData!$B:$B,'Publication Table (%)'!$C$4,AllPublicationData!$D:$D,'Publication Table (%)'!F$7),
SUMIFS(AllPublicationData!$H:$H,AllPublicationData!$A:$A,'Publication Table (%)'!$B116,AllPublicationData!$B:$B,'Publication Table (%)'!F$7)/
SUMIFS(AllPublicationData!$E:$E,AllPublicationData!$A:$A,'Publication Table (%)'!$B116,AllPublicationData!$B:$B,'Publication Table (%)'!F$7)),
IF('Publication Table (%)'!$C$5="Operations cancelled for non-clinical/capacity reasons",
IFERROR(SUMIFS(AllPublicationData!$I:$I,AllPublicationData!$A:$A,'Publication Table (%)'!$B116,AllPublicationData!$B:$B,'Publication Table (%)'!$C$4,AllPublicationData!$D:$D,'Publication Table (%)'!F$7)/
SUMIFS(AllPublicationData!$E:$E,AllPublicationData!$A:$A,'Publication Table (%)'!$B116,AllPublicationData!$B:$B,'Publication Table (%)'!$C$4,AllPublicationData!$D:$D,'Publication Table (%)'!F$7),
SUMIFS(AllPublicationData!$I:$I,AllPublicationData!$A:$A,'Publication Table (%)'!$B116,AllPublicationData!$B:$B,'Publication Table (%)'!F$7)/
SUMIFS(AllPublicationData!$E:$E,AllPublicationData!$A:$A,'Publication Table (%)'!$B116,AllPublicationData!$B:$B,'Publication Table (%)'!F$7)),
IF('Publication Table (%)'!$C$5="Cancellations for other reasons",
IFERROR(SUMIFS(AllPublicationData!$J:$J,AllPublicationData!$A:$A,'Publication Table (%)'!$B116,AllPublicationData!$B:$B,'Publication Table (%)'!$C$4,AllPublicationData!$D:$D,'Publication Table (%)'!F$7)/
SUMIFS(AllPublicationData!$E:$E,AllPublicationData!$A:$A,'Publication Table (%)'!$B116,AllPublicationData!$B:$B,'Publication Table (%)'!$C$4,AllPublicationData!$D:$D,'Publication Table (%)'!F$7),
SUMIFS(AllPublicationData!$J:$J,AllPublicationData!$A:$A,'Publication Table (%)'!$B116,AllPublicationData!$B:$B,'Publication Table (%)'!F$7)/
SUMIFS(AllPublicationData!$E:$E,AllPublicationData!$A:$A,'Publication Table (%)'!$B116,AllPublicationData!$B:$B,'Publication Table (%)'!F$7)))))))</f>
        <v>9.5647501343363778E-2</v>
      </c>
      <c r="G116" s="96">
        <f>IF('Publication Table (%)'!$C$5="All Cancelled Operations",
IFERROR(SUMIFS(AllPublicationData!$F:$F,AllPublicationData!$A:$A,'Publication Table (%)'!$B116,AllPublicationData!$B:$B,'Publication Table (%)'!$C$4,AllPublicationData!$D:$D,'Publication Table (%)'!G$7)/
SUMIFS(AllPublicationData!$E:$E,AllPublicationData!$A:$A,'Publication Table (%)'!$B116,AllPublicationData!$B:$B,'Publication Table (%)'!$C$4,AllPublicationData!$D:$D,'Publication Table (%)'!G$7),
SUMIFS(AllPublicationData!$F:$F,AllPublicationData!$A:$A,'Publication Table (%)'!$B116,AllPublicationData!$B:$B,'Publication Table (%)'!G$7)/
SUMIFS(AllPublicationData!$E:$E,AllPublicationData!$A:$A,'Publication Table (%)'!$B116,AllPublicationData!$B:$B,'Publication Table (%)'!G$7)),
IF('Publication Table (%)'!$C$5="Operations cancelled by patient",
IFERROR(SUMIFS(AllPublicationData!$G:$G,AllPublicationData!$A:$A,'Publication Table (%)'!$B116,AllPublicationData!$B:$B,'Publication Table (%)'!$C$4,AllPublicationData!$D:$D,'Publication Table (%)'!G$7)/
SUMIFS(AllPublicationData!$E:$E,AllPublicationData!$A:$A,'Publication Table (%)'!$B116,AllPublicationData!$B:$B,'Publication Table (%)'!$C$4,AllPublicationData!$D:$D,'Publication Table (%)'!G$7),
SUMIFS(AllPublicationData!$G:$G,AllPublicationData!$A:$A,'Publication Table (%)'!$B116,AllPublicationData!$B:$B,'Publication Table (%)'!G$7)/
SUMIFS(AllPublicationData!$E:$E,AllPublicationData!$A:$A,'Publication Table (%)'!$B116,AllPublicationData!$B:$B,'Publication Table (%)'!G$7)),
IF('Publication Table (%)'!$C$5="Operations cancelled for clinical reasons",
IFERROR(SUMIFS(AllPublicationData!$H:$H,AllPublicationData!$A:$A,'Publication Table (%)'!$B116,AllPublicationData!$B:$B,'Publication Table (%)'!$C$4,AllPublicationData!$D:$D,'Publication Table (%)'!G$7)/
SUMIFS(AllPublicationData!$E:$E,AllPublicationData!$A:$A,'Publication Table (%)'!$B116,AllPublicationData!$B:$B,'Publication Table (%)'!$C$4,AllPublicationData!$D:$D,'Publication Table (%)'!G$7),
SUMIFS(AllPublicationData!$H:$H,AllPublicationData!$A:$A,'Publication Table (%)'!$B116,AllPublicationData!$B:$B,'Publication Table (%)'!G$7)/
SUMIFS(AllPublicationData!$E:$E,AllPublicationData!$A:$A,'Publication Table (%)'!$B116,AllPublicationData!$B:$B,'Publication Table (%)'!G$7)),
IF('Publication Table (%)'!$C$5="Operations cancelled for non-clinical/capacity reasons",
IFERROR(SUMIFS(AllPublicationData!$I:$I,AllPublicationData!$A:$A,'Publication Table (%)'!$B116,AllPublicationData!$B:$B,'Publication Table (%)'!$C$4,AllPublicationData!$D:$D,'Publication Table (%)'!G$7)/
SUMIFS(AllPublicationData!$E:$E,AllPublicationData!$A:$A,'Publication Table (%)'!$B116,AllPublicationData!$B:$B,'Publication Table (%)'!$C$4,AllPublicationData!$D:$D,'Publication Table (%)'!G$7),
SUMIFS(AllPublicationData!$I:$I,AllPublicationData!$A:$A,'Publication Table (%)'!$B116,AllPublicationData!$B:$B,'Publication Table (%)'!G$7)/
SUMIFS(AllPublicationData!$E:$E,AllPublicationData!$A:$A,'Publication Table (%)'!$B116,AllPublicationData!$B:$B,'Publication Table (%)'!G$7)),
IF('Publication Table (%)'!$C$5="Cancellations for other reasons",
IFERROR(SUMIFS(AllPublicationData!$J:$J,AllPublicationData!$A:$A,'Publication Table (%)'!$B116,AllPublicationData!$B:$B,'Publication Table (%)'!$C$4,AllPublicationData!$D:$D,'Publication Table (%)'!G$7)/
SUMIFS(AllPublicationData!$E:$E,AllPublicationData!$A:$A,'Publication Table (%)'!$B116,AllPublicationData!$B:$B,'Publication Table (%)'!$C$4,AllPublicationData!$D:$D,'Publication Table (%)'!G$7),
SUMIFS(AllPublicationData!$J:$J,AllPublicationData!$A:$A,'Publication Table (%)'!$B116,AllPublicationData!$B:$B,'Publication Table (%)'!G$7)/
SUMIFS(AllPublicationData!$E:$E,AllPublicationData!$A:$A,'Publication Table (%)'!$B116,AllPublicationData!$B:$B,'Publication Table (%)'!G$7)))))))</f>
        <v>0.14442013129102846</v>
      </c>
      <c r="H116" s="96">
        <f>IF('Publication Table (%)'!$C$5="All Cancelled Operations",
IFERROR(SUMIFS(AllPublicationData!$F:$F,AllPublicationData!$A:$A,'Publication Table (%)'!$B116,AllPublicationData!$B:$B,'Publication Table (%)'!$C$4,AllPublicationData!$D:$D,'Publication Table (%)'!H$7)/
SUMIFS(AllPublicationData!$E:$E,AllPublicationData!$A:$A,'Publication Table (%)'!$B116,AllPublicationData!$B:$B,'Publication Table (%)'!$C$4,AllPublicationData!$D:$D,'Publication Table (%)'!H$7),
SUMIFS(AllPublicationData!$F:$F,AllPublicationData!$A:$A,'Publication Table (%)'!$B116,AllPublicationData!$B:$B,'Publication Table (%)'!H$7)/
SUMIFS(AllPublicationData!$E:$E,AllPublicationData!$A:$A,'Publication Table (%)'!$B116,AllPublicationData!$B:$B,'Publication Table (%)'!H$7)),
IF('Publication Table (%)'!$C$5="Operations cancelled by patient",
IFERROR(SUMIFS(AllPublicationData!$G:$G,AllPublicationData!$A:$A,'Publication Table (%)'!$B116,AllPublicationData!$B:$B,'Publication Table (%)'!$C$4,AllPublicationData!$D:$D,'Publication Table (%)'!H$7)/
SUMIFS(AllPublicationData!$E:$E,AllPublicationData!$A:$A,'Publication Table (%)'!$B116,AllPublicationData!$B:$B,'Publication Table (%)'!$C$4,AllPublicationData!$D:$D,'Publication Table (%)'!H$7),
SUMIFS(AllPublicationData!$G:$G,AllPublicationData!$A:$A,'Publication Table (%)'!$B116,AllPublicationData!$B:$B,'Publication Table (%)'!H$7)/
SUMIFS(AllPublicationData!$E:$E,AllPublicationData!$A:$A,'Publication Table (%)'!$B116,AllPublicationData!$B:$B,'Publication Table (%)'!H$7)),
IF('Publication Table (%)'!$C$5="Operations cancelled for clinical reasons",
IFERROR(SUMIFS(AllPublicationData!$H:$H,AllPublicationData!$A:$A,'Publication Table (%)'!$B116,AllPublicationData!$B:$B,'Publication Table (%)'!$C$4,AllPublicationData!$D:$D,'Publication Table (%)'!H$7)/
SUMIFS(AllPublicationData!$E:$E,AllPublicationData!$A:$A,'Publication Table (%)'!$B116,AllPublicationData!$B:$B,'Publication Table (%)'!$C$4,AllPublicationData!$D:$D,'Publication Table (%)'!H$7),
SUMIFS(AllPublicationData!$H:$H,AllPublicationData!$A:$A,'Publication Table (%)'!$B116,AllPublicationData!$B:$B,'Publication Table (%)'!H$7)/
SUMIFS(AllPublicationData!$E:$E,AllPublicationData!$A:$A,'Publication Table (%)'!$B116,AllPublicationData!$B:$B,'Publication Table (%)'!H$7)),
IF('Publication Table (%)'!$C$5="Operations cancelled for non-clinical/capacity reasons",
IFERROR(SUMIFS(AllPublicationData!$I:$I,AllPublicationData!$A:$A,'Publication Table (%)'!$B116,AllPublicationData!$B:$B,'Publication Table (%)'!$C$4,AllPublicationData!$D:$D,'Publication Table (%)'!H$7)/
SUMIFS(AllPublicationData!$E:$E,AllPublicationData!$A:$A,'Publication Table (%)'!$B116,AllPublicationData!$B:$B,'Publication Table (%)'!$C$4,AllPublicationData!$D:$D,'Publication Table (%)'!H$7),
SUMIFS(AllPublicationData!$I:$I,AllPublicationData!$A:$A,'Publication Table (%)'!$B116,AllPublicationData!$B:$B,'Publication Table (%)'!H$7)/
SUMIFS(AllPublicationData!$E:$E,AllPublicationData!$A:$A,'Publication Table (%)'!$B116,AllPublicationData!$B:$B,'Publication Table (%)'!H$7)),
IF('Publication Table (%)'!$C$5="Cancellations for other reasons",
IFERROR(SUMIFS(AllPublicationData!$J:$J,AllPublicationData!$A:$A,'Publication Table (%)'!$B116,AllPublicationData!$B:$B,'Publication Table (%)'!$C$4,AllPublicationData!$D:$D,'Publication Table (%)'!H$7)/
SUMIFS(AllPublicationData!$E:$E,AllPublicationData!$A:$A,'Publication Table (%)'!$B116,AllPublicationData!$B:$B,'Publication Table (%)'!$C$4,AllPublicationData!$D:$D,'Publication Table (%)'!H$7),
SUMIFS(AllPublicationData!$J:$J,AllPublicationData!$A:$A,'Publication Table (%)'!$B116,AllPublicationData!$B:$B,'Publication Table (%)'!H$7)/
SUMIFS(AllPublicationData!$E:$E,AllPublicationData!$A:$A,'Publication Table (%)'!$B116,AllPublicationData!$B:$B,'Publication Table (%)'!H$7)))))))</f>
        <v>7.8855547801814377E-2</v>
      </c>
      <c r="I116" s="96">
        <f>IF('Publication Table (%)'!$C$5="All Cancelled Operations",
IFERROR(SUMIFS(AllPublicationData!$F:$F,AllPublicationData!$A:$A,'Publication Table (%)'!$B116,AllPublicationData!$B:$B,'Publication Table (%)'!$C$4,AllPublicationData!$D:$D,'Publication Table (%)'!I$7)/
SUMIFS(AllPublicationData!$E:$E,AllPublicationData!$A:$A,'Publication Table (%)'!$B116,AllPublicationData!$B:$B,'Publication Table (%)'!$C$4,AllPublicationData!$D:$D,'Publication Table (%)'!I$7),
SUMIFS(AllPublicationData!$F:$F,AllPublicationData!$A:$A,'Publication Table (%)'!$B116,AllPublicationData!$B:$B,'Publication Table (%)'!I$7)/
SUMIFS(AllPublicationData!$E:$E,AllPublicationData!$A:$A,'Publication Table (%)'!$B116,AllPublicationData!$B:$B,'Publication Table (%)'!I$7)),
IF('Publication Table (%)'!$C$5="Operations cancelled by patient",
IFERROR(SUMIFS(AllPublicationData!$G:$G,AllPublicationData!$A:$A,'Publication Table (%)'!$B116,AllPublicationData!$B:$B,'Publication Table (%)'!$C$4,AllPublicationData!$D:$D,'Publication Table (%)'!I$7)/
SUMIFS(AllPublicationData!$E:$E,AllPublicationData!$A:$A,'Publication Table (%)'!$B116,AllPublicationData!$B:$B,'Publication Table (%)'!$C$4,AllPublicationData!$D:$D,'Publication Table (%)'!I$7),
SUMIFS(AllPublicationData!$G:$G,AllPublicationData!$A:$A,'Publication Table (%)'!$B116,AllPublicationData!$B:$B,'Publication Table (%)'!I$7)/
SUMIFS(AllPublicationData!$E:$E,AllPublicationData!$A:$A,'Publication Table (%)'!$B116,AllPublicationData!$B:$B,'Publication Table (%)'!I$7)),
IF('Publication Table (%)'!$C$5="Operations cancelled for clinical reasons",
IFERROR(SUMIFS(AllPublicationData!$H:$H,AllPublicationData!$A:$A,'Publication Table (%)'!$B116,AllPublicationData!$B:$B,'Publication Table (%)'!$C$4,AllPublicationData!$D:$D,'Publication Table (%)'!I$7)/
SUMIFS(AllPublicationData!$E:$E,AllPublicationData!$A:$A,'Publication Table (%)'!$B116,AllPublicationData!$B:$B,'Publication Table (%)'!$C$4,AllPublicationData!$D:$D,'Publication Table (%)'!I$7),
SUMIFS(AllPublicationData!$H:$H,AllPublicationData!$A:$A,'Publication Table (%)'!$B116,AllPublicationData!$B:$B,'Publication Table (%)'!I$7)/
SUMIFS(AllPublicationData!$E:$E,AllPublicationData!$A:$A,'Publication Table (%)'!$B116,AllPublicationData!$B:$B,'Publication Table (%)'!I$7)),
IF('Publication Table (%)'!$C$5="Operations cancelled for non-clinical/capacity reasons",
IFERROR(SUMIFS(AllPublicationData!$I:$I,AllPublicationData!$A:$A,'Publication Table (%)'!$B116,AllPublicationData!$B:$B,'Publication Table (%)'!$C$4,AllPublicationData!$D:$D,'Publication Table (%)'!I$7)/
SUMIFS(AllPublicationData!$E:$E,AllPublicationData!$A:$A,'Publication Table (%)'!$B116,AllPublicationData!$B:$B,'Publication Table (%)'!$C$4,AllPublicationData!$D:$D,'Publication Table (%)'!I$7),
SUMIFS(AllPublicationData!$I:$I,AllPublicationData!$A:$A,'Publication Table (%)'!$B116,AllPublicationData!$B:$B,'Publication Table (%)'!I$7)/
SUMIFS(AllPublicationData!$E:$E,AllPublicationData!$A:$A,'Publication Table (%)'!$B116,AllPublicationData!$B:$B,'Publication Table (%)'!I$7)),
IF('Publication Table (%)'!$C$5="Cancellations for other reasons",
IFERROR(SUMIFS(AllPublicationData!$J:$J,AllPublicationData!$A:$A,'Publication Table (%)'!$B116,AllPublicationData!$B:$B,'Publication Table (%)'!$C$4,AllPublicationData!$D:$D,'Publication Table (%)'!I$7)/
SUMIFS(AllPublicationData!$E:$E,AllPublicationData!$A:$A,'Publication Table (%)'!$B116,AllPublicationData!$B:$B,'Publication Table (%)'!$C$4,AllPublicationData!$D:$D,'Publication Table (%)'!I$7),
SUMIFS(AllPublicationData!$J:$J,AllPublicationData!$A:$A,'Publication Table (%)'!$B116,AllPublicationData!$B:$B,'Publication Table (%)'!I$7)/
SUMIFS(AllPublicationData!$E:$E,AllPublicationData!$A:$A,'Publication Table (%)'!$B116,AllPublicationData!$B:$B,'Publication Table (%)'!I$7)))))))</f>
        <v>7.9783113865220759E-2</v>
      </c>
      <c r="J116" s="96">
        <f>IF('Publication Table (%)'!$C$5="All Cancelled Operations",
IFERROR(SUMIFS(AllPublicationData!$F:$F,AllPublicationData!$A:$A,'Publication Table (%)'!$B116,AllPublicationData!$B:$B,'Publication Table (%)'!$C$4,AllPublicationData!$D:$D,'Publication Table (%)'!J$7)/
SUMIFS(AllPublicationData!$E:$E,AllPublicationData!$A:$A,'Publication Table (%)'!$B116,AllPublicationData!$B:$B,'Publication Table (%)'!$C$4,AllPublicationData!$D:$D,'Publication Table (%)'!J$7),
SUMIFS(AllPublicationData!$F:$F,AllPublicationData!$A:$A,'Publication Table (%)'!$B116,AllPublicationData!$B:$B,'Publication Table (%)'!J$7)/
SUMIFS(AllPublicationData!$E:$E,AllPublicationData!$A:$A,'Publication Table (%)'!$B116,AllPublicationData!$B:$B,'Publication Table (%)'!J$7)),
IF('Publication Table (%)'!$C$5="Operations cancelled by patient",
IFERROR(SUMIFS(AllPublicationData!$G:$G,AllPublicationData!$A:$A,'Publication Table (%)'!$B116,AllPublicationData!$B:$B,'Publication Table (%)'!$C$4,AllPublicationData!$D:$D,'Publication Table (%)'!J$7)/
SUMIFS(AllPublicationData!$E:$E,AllPublicationData!$A:$A,'Publication Table (%)'!$B116,AllPublicationData!$B:$B,'Publication Table (%)'!$C$4,AllPublicationData!$D:$D,'Publication Table (%)'!J$7),
SUMIFS(AllPublicationData!$G:$G,AllPublicationData!$A:$A,'Publication Table (%)'!$B116,AllPublicationData!$B:$B,'Publication Table (%)'!J$7)/
SUMIFS(AllPublicationData!$E:$E,AllPublicationData!$A:$A,'Publication Table (%)'!$B116,AllPublicationData!$B:$B,'Publication Table (%)'!J$7)),
IF('Publication Table (%)'!$C$5="Operations cancelled for clinical reasons",
IFERROR(SUMIFS(AllPublicationData!$H:$H,AllPublicationData!$A:$A,'Publication Table (%)'!$B116,AllPublicationData!$B:$B,'Publication Table (%)'!$C$4,AllPublicationData!$D:$D,'Publication Table (%)'!J$7)/
SUMIFS(AllPublicationData!$E:$E,AllPublicationData!$A:$A,'Publication Table (%)'!$B116,AllPublicationData!$B:$B,'Publication Table (%)'!$C$4,AllPublicationData!$D:$D,'Publication Table (%)'!J$7),
SUMIFS(AllPublicationData!$H:$H,AllPublicationData!$A:$A,'Publication Table (%)'!$B116,AllPublicationData!$B:$B,'Publication Table (%)'!J$7)/
SUMIFS(AllPublicationData!$E:$E,AllPublicationData!$A:$A,'Publication Table (%)'!$B116,AllPublicationData!$B:$B,'Publication Table (%)'!J$7)),
IF('Publication Table (%)'!$C$5="Operations cancelled for non-clinical/capacity reasons",
IFERROR(SUMIFS(AllPublicationData!$I:$I,AllPublicationData!$A:$A,'Publication Table (%)'!$B116,AllPublicationData!$B:$B,'Publication Table (%)'!$C$4,AllPublicationData!$D:$D,'Publication Table (%)'!J$7)/
SUMIFS(AllPublicationData!$E:$E,AllPublicationData!$A:$A,'Publication Table (%)'!$B116,AllPublicationData!$B:$B,'Publication Table (%)'!$C$4,AllPublicationData!$D:$D,'Publication Table (%)'!J$7),
SUMIFS(AllPublicationData!$I:$I,AllPublicationData!$A:$A,'Publication Table (%)'!$B116,AllPublicationData!$B:$B,'Publication Table (%)'!J$7)/
SUMIFS(AllPublicationData!$E:$E,AllPublicationData!$A:$A,'Publication Table (%)'!$B116,AllPublicationData!$B:$B,'Publication Table (%)'!J$7)),
IF('Publication Table (%)'!$C$5="Cancellations for other reasons",
IFERROR(SUMIFS(AllPublicationData!$J:$J,AllPublicationData!$A:$A,'Publication Table (%)'!$B116,AllPublicationData!$B:$B,'Publication Table (%)'!$C$4,AllPublicationData!$D:$D,'Publication Table (%)'!J$7)/
SUMIFS(AllPublicationData!$E:$E,AllPublicationData!$A:$A,'Publication Table (%)'!$B116,AllPublicationData!$B:$B,'Publication Table (%)'!$C$4,AllPublicationData!$D:$D,'Publication Table (%)'!J$7),
SUMIFS(AllPublicationData!$J:$J,AllPublicationData!$A:$A,'Publication Table (%)'!$B116,AllPublicationData!$B:$B,'Publication Table (%)'!J$7)/
SUMIFS(AllPublicationData!$E:$E,AllPublicationData!$A:$A,'Publication Table (%)'!$B116,AllPublicationData!$B:$B,'Publication Table (%)'!J$7)))))))</f>
        <v>7.2800000000000004E-2</v>
      </c>
      <c r="K116" s="96">
        <f>IF('Publication Table (%)'!$C$5="All Cancelled Operations",
IFERROR(SUMIFS(AllPublicationData!$F:$F,AllPublicationData!$A:$A,'Publication Table (%)'!$B116,AllPublicationData!$B:$B,'Publication Table (%)'!$C$4,AllPublicationData!$D:$D,'Publication Table (%)'!K$7)/
SUMIFS(AllPublicationData!$E:$E,AllPublicationData!$A:$A,'Publication Table (%)'!$B116,AllPublicationData!$B:$B,'Publication Table (%)'!$C$4,AllPublicationData!$D:$D,'Publication Table (%)'!K$7),
SUMIFS(AllPublicationData!$F:$F,AllPublicationData!$A:$A,'Publication Table (%)'!$B116,AllPublicationData!$B:$B,'Publication Table (%)'!K$7)/
SUMIFS(AllPublicationData!$E:$E,AllPublicationData!$A:$A,'Publication Table (%)'!$B116,AllPublicationData!$B:$B,'Publication Table (%)'!K$7)),
IF('Publication Table (%)'!$C$5="Operations cancelled by patient",
IFERROR(SUMIFS(AllPublicationData!$G:$G,AllPublicationData!$A:$A,'Publication Table (%)'!$B116,AllPublicationData!$B:$B,'Publication Table (%)'!$C$4,AllPublicationData!$D:$D,'Publication Table (%)'!K$7)/
SUMIFS(AllPublicationData!$E:$E,AllPublicationData!$A:$A,'Publication Table (%)'!$B116,AllPublicationData!$B:$B,'Publication Table (%)'!$C$4,AllPublicationData!$D:$D,'Publication Table (%)'!K$7),
SUMIFS(AllPublicationData!$G:$G,AllPublicationData!$A:$A,'Publication Table (%)'!$B116,AllPublicationData!$B:$B,'Publication Table (%)'!K$7)/
SUMIFS(AllPublicationData!$E:$E,AllPublicationData!$A:$A,'Publication Table (%)'!$B116,AllPublicationData!$B:$B,'Publication Table (%)'!K$7)),
IF('Publication Table (%)'!$C$5="Operations cancelled for clinical reasons",
IFERROR(SUMIFS(AllPublicationData!$H:$H,AllPublicationData!$A:$A,'Publication Table (%)'!$B116,AllPublicationData!$B:$B,'Publication Table (%)'!$C$4,AllPublicationData!$D:$D,'Publication Table (%)'!K$7)/
SUMIFS(AllPublicationData!$E:$E,AllPublicationData!$A:$A,'Publication Table (%)'!$B116,AllPublicationData!$B:$B,'Publication Table (%)'!$C$4,AllPublicationData!$D:$D,'Publication Table (%)'!K$7),
SUMIFS(AllPublicationData!$H:$H,AllPublicationData!$A:$A,'Publication Table (%)'!$B116,AllPublicationData!$B:$B,'Publication Table (%)'!K$7)/
SUMIFS(AllPublicationData!$E:$E,AllPublicationData!$A:$A,'Publication Table (%)'!$B116,AllPublicationData!$B:$B,'Publication Table (%)'!K$7)),
IF('Publication Table (%)'!$C$5="Operations cancelled for non-clinical/capacity reasons",
IFERROR(SUMIFS(AllPublicationData!$I:$I,AllPublicationData!$A:$A,'Publication Table (%)'!$B116,AllPublicationData!$B:$B,'Publication Table (%)'!$C$4,AllPublicationData!$D:$D,'Publication Table (%)'!K$7)/
SUMIFS(AllPublicationData!$E:$E,AllPublicationData!$A:$A,'Publication Table (%)'!$B116,AllPublicationData!$B:$B,'Publication Table (%)'!$C$4,AllPublicationData!$D:$D,'Publication Table (%)'!K$7),
SUMIFS(AllPublicationData!$I:$I,AllPublicationData!$A:$A,'Publication Table (%)'!$B116,AllPublicationData!$B:$B,'Publication Table (%)'!K$7)/
SUMIFS(AllPublicationData!$E:$E,AllPublicationData!$A:$A,'Publication Table (%)'!$B116,AllPublicationData!$B:$B,'Publication Table (%)'!K$7)),
IF('Publication Table (%)'!$C$5="Cancellations for other reasons",
IFERROR(SUMIFS(AllPublicationData!$J:$J,AllPublicationData!$A:$A,'Publication Table (%)'!$B116,AllPublicationData!$B:$B,'Publication Table (%)'!$C$4,AllPublicationData!$D:$D,'Publication Table (%)'!K$7)/
SUMIFS(AllPublicationData!$E:$E,AllPublicationData!$A:$A,'Publication Table (%)'!$B116,AllPublicationData!$B:$B,'Publication Table (%)'!$C$4,AllPublicationData!$D:$D,'Publication Table (%)'!K$7),
SUMIFS(AllPublicationData!$J:$J,AllPublicationData!$A:$A,'Publication Table (%)'!$B116,AllPublicationData!$B:$B,'Publication Table (%)'!K$7)/
SUMIFS(AllPublicationData!$E:$E,AllPublicationData!$A:$A,'Publication Table (%)'!$B116,AllPublicationData!$B:$B,'Publication Table (%)'!K$7)))))))</f>
        <v>7.9758308157099694E-2</v>
      </c>
      <c r="L116" s="96">
        <f>IF('Publication Table (%)'!$C$5="All Cancelled Operations",
IFERROR(SUMIFS(AllPublicationData!$F:$F,AllPublicationData!$A:$A,'Publication Table (%)'!$B116,AllPublicationData!$B:$B,'Publication Table (%)'!$C$4,AllPublicationData!$D:$D,'Publication Table (%)'!L$7)/
SUMIFS(AllPublicationData!$E:$E,AllPublicationData!$A:$A,'Publication Table (%)'!$B116,AllPublicationData!$B:$B,'Publication Table (%)'!$C$4,AllPublicationData!$D:$D,'Publication Table (%)'!L$7),
SUMIFS(AllPublicationData!$F:$F,AllPublicationData!$A:$A,'Publication Table (%)'!$B116,AllPublicationData!$B:$B,'Publication Table (%)'!L$7)/
SUMIFS(AllPublicationData!$E:$E,AllPublicationData!$A:$A,'Publication Table (%)'!$B116,AllPublicationData!$B:$B,'Publication Table (%)'!L$7)),
IF('Publication Table (%)'!$C$5="Operations cancelled by patient",
IFERROR(SUMIFS(AllPublicationData!$G:$G,AllPublicationData!$A:$A,'Publication Table (%)'!$B116,AllPublicationData!$B:$B,'Publication Table (%)'!$C$4,AllPublicationData!$D:$D,'Publication Table (%)'!L$7)/
SUMIFS(AllPublicationData!$E:$E,AllPublicationData!$A:$A,'Publication Table (%)'!$B116,AllPublicationData!$B:$B,'Publication Table (%)'!$C$4,AllPublicationData!$D:$D,'Publication Table (%)'!L$7),
SUMIFS(AllPublicationData!$G:$G,AllPublicationData!$A:$A,'Publication Table (%)'!$B116,AllPublicationData!$B:$B,'Publication Table (%)'!L$7)/
SUMIFS(AllPublicationData!$E:$E,AllPublicationData!$A:$A,'Publication Table (%)'!$B116,AllPublicationData!$B:$B,'Publication Table (%)'!L$7)),
IF('Publication Table (%)'!$C$5="Operations cancelled for clinical reasons",
IFERROR(SUMIFS(AllPublicationData!$H:$H,AllPublicationData!$A:$A,'Publication Table (%)'!$B116,AllPublicationData!$B:$B,'Publication Table (%)'!$C$4,AllPublicationData!$D:$D,'Publication Table (%)'!L$7)/
SUMIFS(AllPublicationData!$E:$E,AllPublicationData!$A:$A,'Publication Table (%)'!$B116,AllPublicationData!$B:$B,'Publication Table (%)'!$C$4,AllPublicationData!$D:$D,'Publication Table (%)'!L$7),
SUMIFS(AllPublicationData!$H:$H,AllPublicationData!$A:$A,'Publication Table (%)'!$B116,AllPublicationData!$B:$B,'Publication Table (%)'!L$7)/
SUMIFS(AllPublicationData!$E:$E,AllPublicationData!$A:$A,'Publication Table (%)'!$B116,AllPublicationData!$B:$B,'Publication Table (%)'!L$7)),
IF('Publication Table (%)'!$C$5="Operations cancelled for non-clinical/capacity reasons",
IFERROR(SUMIFS(AllPublicationData!$I:$I,AllPublicationData!$A:$A,'Publication Table (%)'!$B116,AllPublicationData!$B:$B,'Publication Table (%)'!$C$4,AllPublicationData!$D:$D,'Publication Table (%)'!L$7)/
SUMIFS(AllPublicationData!$E:$E,AllPublicationData!$A:$A,'Publication Table (%)'!$B116,AllPublicationData!$B:$B,'Publication Table (%)'!$C$4,AllPublicationData!$D:$D,'Publication Table (%)'!L$7),
SUMIFS(AllPublicationData!$I:$I,AllPublicationData!$A:$A,'Publication Table (%)'!$B116,AllPublicationData!$B:$B,'Publication Table (%)'!L$7)/
SUMIFS(AllPublicationData!$E:$E,AllPublicationData!$A:$A,'Publication Table (%)'!$B116,AllPublicationData!$B:$B,'Publication Table (%)'!L$7)),
IF('Publication Table (%)'!$C$5="Cancellations for other reasons",
IFERROR(SUMIFS(AllPublicationData!$J:$J,AllPublicationData!$A:$A,'Publication Table (%)'!$B116,AllPublicationData!$B:$B,'Publication Table (%)'!$C$4,AllPublicationData!$D:$D,'Publication Table (%)'!L$7)/
SUMIFS(AllPublicationData!$E:$E,AllPublicationData!$A:$A,'Publication Table (%)'!$B116,AllPublicationData!$B:$B,'Publication Table (%)'!$C$4,AllPublicationData!$D:$D,'Publication Table (%)'!L$7),
SUMIFS(AllPublicationData!$J:$J,AllPublicationData!$A:$A,'Publication Table (%)'!$B116,AllPublicationData!$B:$B,'Publication Table (%)'!L$7)/
SUMIFS(AllPublicationData!$E:$E,AllPublicationData!$A:$A,'Publication Table (%)'!$B116,AllPublicationData!$B:$B,'Publication Table (%)'!L$7)))))))</f>
        <v>7.5023299161230197E-2</v>
      </c>
      <c r="M116" s="96">
        <f>IF('Publication Table (%)'!$C$5="All Cancelled Operations",
IFERROR(SUMIFS(AllPublicationData!$F:$F,AllPublicationData!$A:$A,'Publication Table (%)'!$B116,AllPublicationData!$B:$B,'Publication Table (%)'!$C$4,AllPublicationData!$D:$D,'Publication Table (%)'!M$7)/
SUMIFS(AllPublicationData!$E:$E,AllPublicationData!$A:$A,'Publication Table (%)'!$B116,AllPublicationData!$B:$B,'Publication Table (%)'!$C$4,AllPublicationData!$D:$D,'Publication Table (%)'!M$7),
SUMIFS(AllPublicationData!$F:$F,AllPublicationData!$A:$A,'Publication Table (%)'!$B116,AllPublicationData!$B:$B,'Publication Table (%)'!M$7)/
SUMIFS(AllPublicationData!$E:$E,AllPublicationData!$A:$A,'Publication Table (%)'!$B116,AllPublicationData!$B:$B,'Publication Table (%)'!M$7)),
IF('Publication Table (%)'!$C$5="Operations cancelled by patient",
IFERROR(SUMIFS(AllPublicationData!$G:$G,AllPublicationData!$A:$A,'Publication Table (%)'!$B116,AllPublicationData!$B:$B,'Publication Table (%)'!$C$4,AllPublicationData!$D:$D,'Publication Table (%)'!M$7)/
SUMIFS(AllPublicationData!$E:$E,AllPublicationData!$A:$A,'Publication Table (%)'!$B116,AllPublicationData!$B:$B,'Publication Table (%)'!$C$4,AllPublicationData!$D:$D,'Publication Table (%)'!M$7),
SUMIFS(AllPublicationData!$G:$G,AllPublicationData!$A:$A,'Publication Table (%)'!$B116,AllPublicationData!$B:$B,'Publication Table (%)'!M$7)/
SUMIFS(AllPublicationData!$E:$E,AllPublicationData!$A:$A,'Publication Table (%)'!$B116,AllPublicationData!$B:$B,'Publication Table (%)'!M$7)),
IF('Publication Table (%)'!$C$5="Operations cancelled for clinical reasons",
IFERROR(SUMIFS(AllPublicationData!$H:$H,AllPublicationData!$A:$A,'Publication Table (%)'!$B116,AllPublicationData!$B:$B,'Publication Table (%)'!$C$4,AllPublicationData!$D:$D,'Publication Table (%)'!M$7)/
SUMIFS(AllPublicationData!$E:$E,AllPublicationData!$A:$A,'Publication Table (%)'!$B116,AllPublicationData!$B:$B,'Publication Table (%)'!$C$4,AllPublicationData!$D:$D,'Publication Table (%)'!M$7),
SUMIFS(AllPublicationData!$H:$H,AllPublicationData!$A:$A,'Publication Table (%)'!$B116,AllPublicationData!$B:$B,'Publication Table (%)'!M$7)/
SUMIFS(AllPublicationData!$E:$E,AllPublicationData!$A:$A,'Publication Table (%)'!$B116,AllPublicationData!$B:$B,'Publication Table (%)'!M$7)),
IF('Publication Table (%)'!$C$5="Operations cancelled for non-clinical/capacity reasons",
IFERROR(SUMIFS(AllPublicationData!$I:$I,AllPublicationData!$A:$A,'Publication Table (%)'!$B116,AllPublicationData!$B:$B,'Publication Table (%)'!$C$4,AllPublicationData!$D:$D,'Publication Table (%)'!M$7)/
SUMIFS(AllPublicationData!$E:$E,AllPublicationData!$A:$A,'Publication Table (%)'!$B116,AllPublicationData!$B:$B,'Publication Table (%)'!$C$4,AllPublicationData!$D:$D,'Publication Table (%)'!M$7),
SUMIFS(AllPublicationData!$I:$I,AllPublicationData!$A:$A,'Publication Table (%)'!$B116,AllPublicationData!$B:$B,'Publication Table (%)'!M$7)/
SUMIFS(AllPublicationData!$E:$E,AllPublicationData!$A:$A,'Publication Table (%)'!$B116,AllPublicationData!$B:$B,'Publication Table (%)'!M$7)),
IF('Publication Table (%)'!$C$5="Cancellations for other reasons",
IFERROR(SUMIFS(AllPublicationData!$J:$J,AllPublicationData!$A:$A,'Publication Table (%)'!$B116,AllPublicationData!$B:$B,'Publication Table (%)'!$C$4,AllPublicationData!$D:$D,'Publication Table (%)'!M$7)/
SUMIFS(AllPublicationData!$E:$E,AllPublicationData!$A:$A,'Publication Table (%)'!$B116,AllPublicationData!$B:$B,'Publication Table (%)'!$C$4,AllPublicationData!$D:$D,'Publication Table (%)'!M$7),
SUMIFS(AllPublicationData!$J:$J,AllPublicationData!$A:$A,'Publication Table (%)'!$B116,AllPublicationData!$B:$B,'Publication Table (%)'!M$7)/
SUMIFS(AllPublicationData!$E:$E,AllPublicationData!$A:$A,'Publication Table (%)'!$B116,AllPublicationData!$B:$B,'Publication Table (%)'!M$7)))))))</f>
        <v>0.15588615782664941</v>
      </c>
      <c r="N116" s="96">
        <f>IF('Publication Table (%)'!$C$5="All Cancelled Operations",
IFERROR(SUMIFS(AllPublicationData!$F:$F,AllPublicationData!$A:$A,'Publication Table (%)'!$B116,AllPublicationData!$B:$B,'Publication Table (%)'!$C$4,AllPublicationData!$D:$D,'Publication Table (%)'!N$7)/
SUMIFS(AllPublicationData!$E:$E,AllPublicationData!$A:$A,'Publication Table (%)'!$B116,AllPublicationData!$B:$B,'Publication Table (%)'!$C$4,AllPublicationData!$D:$D,'Publication Table (%)'!N$7),
SUMIFS(AllPublicationData!$F:$F,AllPublicationData!$A:$A,'Publication Table (%)'!$B116,AllPublicationData!$B:$B,'Publication Table (%)'!N$7)/
SUMIFS(AllPublicationData!$E:$E,AllPublicationData!$A:$A,'Publication Table (%)'!$B116,AllPublicationData!$B:$B,'Publication Table (%)'!N$7)),
IF('Publication Table (%)'!$C$5="Operations cancelled by patient",
IFERROR(SUMIFS(AllPublicationData!$G:$G,AllPublicationData!$A:$A,'Publication Table (%)'!$B116,AllPublicationData!$B:$B,'Publication Table (%)'!$C$4,AllPublicationData!$D:$D,'Publication Table (%)'!N$7)/
SUMIFS(AllPublicationData!$E:$E,AllPublicationData!$A:$A,'Publication Table (%)'!$B116,AllPublicationData!$B:$B,'Publication Table (%)'!$C$4,AllPublicationData!$D:$D,'Publication Table (%)'!N$7),
SUMIFS(AllPublicationData!$G:$G,AllPublicationData!$A:$A,'Publication Table (%)'!$B116,AllPublicationData!$B:$B,'Publication Table (%)'!N$7)/
SUMIFS(AllPublicationData!$E:$E,AllPublicationData!$A:$A,'Publication Table (%)'!$B116,AllPublicationData!$B:$B,'Publication Table (%)'!N$7)),
IF('Publication Table (%)'!$C$5="Operations cancelled for clinical reasons",
IFERROR(SUMIFS(AllPublicationData!$H:$H,AllPublicationData!$A:$A,'Publication Table (%)'!$B116,AllPublicationData!$B:$B,'Publication Table (%)'!$C$4,AllPublicationData!$D:$D,'Publication Table (%)'!N$7)/
SUMIFS(AllPublicationData!$E:$E,AllPublicationData!$A:$A,'Publication Table (%)'!$B116,AllPublicationData!$B:$B,'Publication Table (%)'!$C$4,AllPublicationData!$D:$D,'Publication Table (%)'!N$7),
SUMIFS(AllPublicationData!$H:$H,AllPublicationData!$A:$A,'Publication Table (%)'!$B116,AllPublicationData!$B:$B,'Publication Table (%)'!N$7)/
SUMIFS(AllPublicationData!$E:$E,AllPublicationData!$A:$A,'Publication Table (%)'!$B116,AllPublicationData!$B:$B,'Publication Table (%)'!N$7)),
IF('Publication Table (%)'!$C$5="Operations cancelled for non-clinical/capacity reasons",
IFERROR(SUMIFS(AllPublicationData!$I:$I,AllPublicationData!$A:$A,'Publication Table (%)'!$B116,AllPublicationData!$B:$B,'Publication Table (%)'!$C$4,AllPublicationData!$D:$D,'Publication Table (%)'!N$7)/
SUMIFS(AllPublicationData!$E:$E,AllPublicationData!$A:$A,'Publication Table (%)'!$B116,AllPublicationData!$B:$B,'Publication Table (%)'!$C$4,AllPublicationData!$D:$D,'Publication Table (%)'!N$7),
SUMIFS(AllPublicationData!$I:$I,AllPublicationData!$A:$A,'Publication Table (%)'!$B116,AllPublicationData!$B:$B,'Publication Table (%)'!N$7)/
SUMIFS(AllPublicationData!$E:$E,AllPublicationData!$A:$A,'Publication Table (%)'!$B116,AllPublicationData!$B:$B,'Publication Table (%)'!N$7)),
IF('Publication Table (%)'!$C$5="Cancellations for other reasons",
IFERROR(SUMIFS(AllPublicationData!$J:$J,AllPublicationData!$A:$A,'Publication Table (%)'!$B116,AllPublicationData!$B:$B,'Publication Table (%)'!$C$4,AllPublicationData!$D:$D,'Publication Table (%)'!N$7)/
SUMIFS(AllPublicationData!$E:$E,AllPublicationData!$A:$A,'Publication Table (%)'!$B116,AllPublicationData!$B:$B,'Publication Table (%)'!$C$4,AllPublicationData!$D:$D,'Publication Table (%)'!N$7),
SUMIFS(AllPublicationData!$J:$J,AllPublicationData!$A:$A,'Publication Table (%)'!$B116,AllPublicationData!$B:$B,'Publication Table (%)'!N$7)/
SUMIFS(AllPublicationData!$E:$E,AllPublicationData!$A:$A,'Publication Table (%)'!$B116,AllPublicationData!$B:$B,'Publication Table (%)'!N$7)))))))</f>
        <v>9.2186854071930543E-2</v>
      </c>
      <c r="O116" s="96">
        <f>IF('Publication Table (%)'!$C$5="All Cancelled Operations",
IFERROR(SUMIFS(AllPublicationData!$F:$F,AllPublicationData!$A:$A,'Publication Table (%)'!$B116,AllPublicationData!$B:$B,'Publication Table (%)'!$C$4,AllPublicationData!$D:$D,'Publication Table (%)'!O$7)/
SUMIFS(AllPublicationData!$E:$E,AllPublicationData!$A:$A,'Publication Table (%)'!$B116,AllPublicationData!$B:$B,'Publication Table (%)'!$C$4,AllPublicationData!$D:$D,'Publication Table (%)'!O$7),
SUMIFS(AllPublicationData!$F:$F,AllPublicationData!$A:$A,'Publication Table (%)'!$B116,AllPublicationData!$B:$B,'Publication Table (%)'!O$7)/
SUMIFS(AllPublicationData!$E:$E,AllPublicationData!$A:$A,'Publication Table (%)'!$B116,AllPublicationData!$B:$B,'Publication Table (%)'!O$7)),
IF('Publication Table (%)'!$C$5="Operations cancelled by patient",
IFERROR(SUMIFS(AllPublicationData!$G:$G,AllPublicationData!$A:$A,'Publication Table (%)'!$B116,AllPublicationData!$B:$B,'Publication Table (%)'!$C$4,AllPublicationData!$D:$D,'Publication Table (%)'!O$7)/
SUMIFS(AllPublicationData!$E:$E,AllPublicationData!$A:$A,'Publication Table (%)'!$B116,AllPublicationData!$B:$B,'Publication Table (%)'!$C$4,AllPublicationData!$D:$D,'Publication Table (%)'!O$7),
SUMIFS(AllPublicationData!$G:$G,AllPublicationData!$A:$A,'Publication Table (%)'!$B116,AllPublicationData!$B:$B,'Publication Table (%)'!O$7)/
SUMIFS(AllPublicationData!$E:$E,AllPublicationData!$A:$A,'Publication Table (%)'!$B116,AllPublicationData!$B:$B,'Publication Table (%)'!O$7)),
IF('Publication Table (%)'!$C$5="Operations cancelled for clinical reasons",
IFERROR(SUMIFS(AllPublicationData!$H:$H,AllPublicationData!$A:$A,'Publication Table (%)'!$B116,AllPublicationData!$B:$B,'Publication Table (%)'!$C$4,AllPublicationData!$D:$D,'Publication Table (%)'!O$7)/
SUMIFS(AllPublicationData!$E:$E,AllPublicationData!$A:$A,'Publication Table (%)'!$B116,AllPublicationData!$B:$B,'Publication Table (%)'!$C$4,AllPublicationData!$D:$D,'Publication Table (%)'!O$7),
SUMIFS(AllPublicationData!$H:$H,AllPublicationData!$A:$A,'Publication Table (%)'!$B116,AllPublicationData!$B:$B,'Publication Table (%)'!O$7)/
SUMIFS(AllPublicationData!$E:$E,AllPublicationData!$A:$A,'Publication Table (%)'!$B116,AllPublicationData!$B:$B,'Publication Table (%)'!O$7)),
IF('Publication Table (%)'!$C$5="Operations cancelled for non-clinical/capacity reasons",
IFERROR(SUMIFS(AllPublicationData!$I:$I,AllPublicationData!$A:$A,'Publication Table (%)'!$B116,AllPublicationData!$B:$B,'Publication Table (%)'!$C$4,AllPublicationData!$D:$D,'Publication Table (%)'!O$7)/
SUMIFS(AllPublicationData!$E:$E,AllPublicationData!$A:$A,'Publication Table (%)'!$B116,AllPublicationData!$B:$B,'Publication Table (%)'!$C$4,AllPublicationData!$D:$D,'Publication Table (%)'!O$7),
SUMIFS(AllPublicationData!$I:$I,AllPublicationData!$A:$A,'Publication Table (%)'!$B116,AllPublicationData!$B:$B,'Publication Table (%)'!O$7)/
SUMIFS(AllPublicationData!$E:$E,AllPublicationData!$A:$A,'Publication Table (%)'!$B116,AllPublicationData!$B:$B,'Publication Table (%)'!O$7)),
IF('Publication Table (%)'!$C$5="Cancellations for other reasons",
IFERROR(SUMIFS(AllPublicationData!$J:$J,AllPublicationData!$A:$A,'Publication Table (%)'!$B116,AllPublicationData!$B:$B,'Publication Table (%)'!$C$4,AllPublicationData!$D:$D,'Publication Table (%)'!O$7)/
SUMIFS(AllPublicationData!$E:$E,AllPublicationData!$A:$A,'Publication Table (%)'!$B116,AllPublicationData!$B:$B,'Publication Table (%)'!$C$4,AllPublicationData!$D:$D,'Publication Table (%)'!O$7),
SUMIFS(AllPublicationData!$J:$J,AllPublicationData!$A:$A,'Publication Table (%)'!$B116,AllPublicationData!$B:$B,'Publication Table (%)'!O$7)/
SUMIFS(AllPublicationData!$E:$E,AllPublicationData!$A:$A,'Publication Table (%)'!$B116,AllPublicationData!$B:$B,'Publication Table (%)'!O$7)))))))</f>
        <v>0.11735889243876464</v>
      </c>
      <c r="P116" s="96">
        <f>IF('Publication Table (%)'!$C$5="All Cancelled Operations",
IFERROR(SUMIFS(AllPublicationData!$F:$F,AllPublicationData!$A:$A,'Publication Table (%)'!$B116,AllPublicationData!$B:$B,'Publication Table (%)'!$C$4,AllPublicationData!$D:$D,'Publication Table (%)'!P$7)/
SUMIFS(AllPublicationData!$E:$E,AllPublicationData!$A:$A,'Publication Table (%)'!$B116,AllPublicationData!$B:$B,'Publication Table (%)'!$C$4,AllPublicationData!$D:$D,'Publication Table (%)'!P$7),
SUMIFS(AllPublicationData!$F:$F,AllPublicationData!$A:$A,'Publication Table (%)'!$B116,AllPublicationData!$B:$B,'Publication Table (%)'!P$7)/
SUMIFS(AllPublicationData!$E:$E,AllPublicationData!$A:$A,'Publication Table (%)'!$B116,AllPublicationData!$B:$B,'Publication Table (%)'!P$7)),
IF('Publication Table (%)'!$C$5="Operations cancelled by patient",
IFERROR(SUMIFS(AllPublicationData!$G:$G,AllPublicationData!$A:$A,'Publication Table (%)'!$B116,AllPublicationData!$B:$B,'Publication Table (%)'!$C$4,AllPublicationData!$D:$D,'Publication Table (%)'!P$7)/
SUMIFS(AllPublicationData!$E:$E,AllPublicationData!$A:$A,'Publication Table (%)'!$B116,AllPublicationData!$B:$B,'Publication Table (%)'!$C$4,AllPublicationData!$D:$D,'Publication Table (%)'!P$7),
SUMIFS(AllPublicationData!$G:$G,AllPublicationData!$A:$A,'Publication Table (%)'!$B116,AllPublicationData!$B:$B,'Publication Table (%)'!P$7)/
SUMIFS(AllPublicationData!$E:$E,AllPublicationData!$A:$A,'Publication Table (%)'!$B116,AllPublicationData!$B:$B,'Publication Table (%)'!P$7)),
IF('Publication Table (%)'!$C$5="Operations cancelled for clinical reasons",
IFERROR(SUMIFS(AllPublicationData!$H:$H,AllPublicationData!$A:$A,'Publication Table (%)'!$B116,AllPublicationData!$B:$B,'Publication Table (%)'!$C$4,AllPublicationData!$D:$D,'Publication Table (%)'!P$7)/
SUMIFS(AllPublicationData!$E:$E,AllPublicationData!$A:$A,'Publication Table (%)'!$B116,AllPublicationData!$B:$B,'Publication Table (%)'!$C$4,AllPublicationData!$D:$D,'Publication Table (%)'!P$7),
SUMIFS(AllPublicationData!$H:$H,AllPublicationData!$A:$A,'Publication Table (%)'!$B116,AllPublicationData!$B:$B,'Publication Table (%)'!P$7)/
SUMIFS(AllPublicationData!$E:$E,AllPublicationData!$A:$A,'Publication Table (%)'!$B116,AllPublicationData!$B:$B,'Publication Table (%)'!P$7)),
IF('Publication Table (%)'!$C$5="Operations cancelled for non-clinical/capacity reasons",
IFERROR(SUMIFS(AllPublicationData!$I:$I,AllPublicationData!$A:$A,'Publication Table (%)'!$B116,AllPublicationData!$B:$B,'Publication Table (%)'!$C$4,AllPublicationData!$D:$D,'Publication Table (%)'!P$7)/
SUMIFS(AllPublicationData!$E:$E,AllPublicationData!$A:$A,'Publication Table (%)'!$B116,AllPublicationData!$B:$B,'Publication Table (%)'!$C$4,AllPublicationData!$D:$D,'Publication Table (%)'!P$7),
SUMIFS(AllPublicationData!$I:$I,AllPublicationData!$A:$A,'Publication Table (%)'!$B116,AllPublicationData!$B:$B,'Publication Table (%)'!P$7)/
SUMIFS(AllPublicationData!$E:$E,AllPublicationData!$A:$A,'Publication Table (%)'!$B116,AllPublicationData!$B:$B,'Publication Table (%)'!P$7)),
IF('Publication Table (%)'!$C$5="Cancellations for other reasons",
IFERROR(SUMIFS(AllPublicationData!$J:$J,AllPublicationData!$A:$A,'Publication Table (%)'!$B116,AllPublicationData!$B:$B,'Publication Table (%)'!$C$4,AllPublicationData!$D:$D,'Publication Table (%)'!P$7)/
SUMIFS(AllPublicationData!$E:$E,AllPublicationData!$A:$A,'Publication Table (%)'!$B116,AllPublicationData!$B:$B,'Publication Table (%)'!$C$4,AllPublicationData!$D:$D,'Publication Table (%)'!P$7),
SUMIFS(AllPublicationData!$J:$J,AllPublicationData!$A:$A,'Publication Table (%)'!$B116,AllPublicationData!$B:$B,'Publication Table (%)'!P$7)/
SUMIFS(AllPublicationData!$E:$E,AllPublicationData!$A:$A,'Publication Table (%)'!$B116,AllPublicationData!$B:$B,'Publication Table (%)'!P$7)))))))</f>
        <v>0.21978021978021978</v>
      </c>
      <c r="Q116" s="96">
        <f>IF('Publication Table (%)'!$C$5="All Cancelled Operations",
IFERROR(SUMIFS(AllPublicationData!$F:$F,AllPublicationData!$A:$A,'Publication Table (%)'!$B116,AllPublicationData!$B:$B,'Publication Table (%)'!$C$4,AllPublicationData!$D:$D,'Publication Table (%)'!Q$7)/
SUMIFS(AllPublicationData!$E:$E,AllPublicationData!$A:$A,'Publication Table (%)'!$B116,AllPublicationData!$B:$B,'Publication Table (%)'!$C$4,AllPublicationData!$D:$D,'Publication Table (%)'!Q$7),
SUMIFS(AllPublicationData!$F:$F,AllPublicationData!$A:$A,'Publication Table (%)'!$B116,AllPublicationData!$B:$B,'Publication Table (%)'!Q$7)/
SUMIFS(AllPublicationData!$E:$E,AllPublicationData!$A:$A,'Publication Table (%)'!$B116,AllPublicationData!$B:$B,'Publication Table (%)'!Q$7)),
IF('Publication Table (%)'!$C$5="Operations cancelled by patient",
IFERROR(SUMIFS(AllPublicationData!$G:$G,AllPublicationData!$A:$A,'Publication Table (%)'!$B116,AllPublicationData!$B:$B,'Publication Table (%)'!$C$4,AllPublicationData!$D:$D,'Publication Table (%)'!Q$7)/
SUMIFS(AllPublicationData!$E:$E,AllPublicationData!$A:$A,'Publication Table (%)'!$B116,AllPublicationData!$B:$B,'Publication Table (%)'!$C$4,AllPublicationData!$D:$D,'Publication Table (%)'!Q$7),
SUMIFS(AllPublicationData!$G:$G,AllPublicationData!$A:$A,'Publication Table (%)'!$B116,AllPublicationData!$B:$B,'Publication Table (%)'!Q$7)/
SUMIFS(AllPublicationData!$E:$E,AllPublicationData!$A:$A,'Publication Table (%)'!$B116,AllPublicationData!$B:$B,'Publication Table (%)'!Q$7)),
IF('Publication Table (%)'!$C$5="Operations cancelled for clinical reasons",
IFERROR(SUMIFS(AllPublicationData!$H:$H,AllPublicationData!$A:$A,'Publication Table (%)'!$B116,AllPublicationData!$B:$B,'Publication Table (%)'!$C$4,AllPublicationData!$D:$D,'Publication Table (%)'!Q$7)/
SUMIFS(AllPublicationData!$E:$E,AllPublicationData!$A:$A,'Publication Table (%)'!$B116,AllPublicationData!$B:$B,'Publication Table (%)'!$C$4,AllPublicationData!$D:$D,'Publication Table (%)'!Q$7),
SUMIFS(AllPublicationData!$H:$H,AllPublicationData!$A:$A,'Publication Table (%)'!$B116,AllPublicationData!$B:$B,'Publication Table (%)'!Q$7)/
SUMIFS(AllPublicationData!$E:$E,AllPublicationData!$A:$A,'Publication Table (%)'!$B116,AllPublicationData!$B:$B,'Publication Table (%)'!Q$7)),
IF('Publication Table (%)'!$C$5="Operations cancelled for non-clinical/capacity reasons",
IFERROR(SUMIFS(AllPublicationData!$I:$I,AllPublicationData!$A:$A,'Publication Table (%)'!$B116,AllPublicationData!$B:$B,'Publication Table (%)'!$C$4,AllPublicationData!$D:$D,'Publication Table (%)'!Q$7)/
SUMIFS(AllPublicationData!$E:$E,AllPublicationData!$A:$A,'Publication Table (%)'!$B116,AllPublicationData!$B:$B,'Publication Table (%)'!$C$4,AllPublicationData!$D:$D,'Publication Table (%)'!Q$7),
SUMIFS(AllPublicationData!$I:$I,AllPublicationData!$A:$A,'Publication Table (%)'!$B116,AllPublicationData!$B:$B,'Publication Table (%)'!Q$7)/
SUMIFS(AllPublicationData!$E:$E,AllPublicationData!$A:$A,'Publication Table (%)'!$B116,AllPublicationData!$B:$B,'Publication Table (%)'!Q$7)),
IF('Publication Table (%)'!$C$5="Cancellations for other reasons",
IFERROR(SUMIFS(AllPublicationData!$J:$J,AllPublicationData!$A:$A,'Publication Table (%)'!$B116,AllPublicationData!$B:$B,'Publication Table (%)'!$C$4,AllPublicationData!$D:$D,'Publication Table (%)'!Q$7)/
SUMIFS(AllPublicationData!$E:$E,AllPublicationData!$A:$A,'Publication Table (%)'!$B116,AllPublicationData!$B:$B,'Publication Table (%)'!$C$4,AllPublicationData!$D:$D,'Publication Table (%)'!Q$7),
SUMIFS(AllPublicationData!$J:$J,AllPublicationData!$A:$A,'Publication Table (%)'!$B116,AllPublicationData!$B:$B,'Publication Table (%)'!Q$7)/
SUMIFS(AllPublicationData!$E:$E,AllPublicationData!$A:$A,'Publication Table (%)'!$B116,AllPublicationData!$B:$B,'Publication Table (%)'!Q$7)))))))</f>
        <v>4.9079754601226995E-2</v>
      </c>
      <c r="R116" s="96">
        <f>IF('Publication Table (%)'!$C$5="All Cancelled Operations",
IFERROR(SUMIFS(AllPublicationData!$F:$F,AllPublicationData!$A:$A,'Publication Table (%)'!$B116,AllPublicationData!$B:$B,'Publication Table (%)'!$C$4,AllPublicationData!$D:$D,'Publication Table (%)'!R$7)/
SUMIFS(AllPublicationData!$E:$E,AllPublicationData!$A:$A,'Publication Table (%)'!$B116,AllPublicationData!$B:$B,'Publication Table (%)'!$C$4,AllPublicationData!$D:$D,'Publication Table (%)'!R$7),
SUMIFS(AllPublicationData!$F:$F,AllPublicationData!$A:$A,'Publication Table (%)'!$B116,AllPublicationData!$B:$B,'Publication Table (%)'!R$7)/
SUMIFS(AllPublicationData!$E:$E,AllPublicationData!$A:$A,'Publication Table (%)'!$B116,AllPublicationData!$B:$B,'Publication Table (%)'!R$7)),
IF('Publication Table (%)'!$C$5="Operations cancelled by patient",
IFERROR(SUMIFS(AllPublicationData!$G:$G,AllPublicationData!$A:$A,'Publication Table (%)'!$B116,AllPublicationData!$B:$B,'Publication Table (%)'!$C$4,AllPublicationData!$D:$D,'Publication Table (%)'!R$7)/
SUMIFS(AllPublicationData!$E:$E,AllPublicationData!$A:$A,'Publication Table (%)'!$B116,AllPublicationData!$B:$B,'Publication Table (%)'!$C$4,AllPublicationData!$D:$D,'Publication Table (%)'!R$7),
SUMIFS(AllPublicationData!$G:$G,AllPublicationData!$A:$A,'Publication Table (%)'!$B116,AllPublicationData!$B:$B,'Publication Table (%)'!R$7)/
SUMIFS(AllPublicationData!$E:$E,AllPublicationData!$A:$A,'Publication Table (%)'!$B116,AllPublicationData!$B:$B,'Publication Table (%)'!R$7)),
IF('Publication Table (%)'!$C$5="Operations cancelled for clinical reasons",
IFERROR(SUMIFS(AllPublicationData!$H:$H,AllPublicationData!$A:$A,'Publication Table (%)'!$B116,AllPublicationData!$B:$B,'Publication Table (%)'!$C$4,AllPublicationData!$D:$D,'Publication Table (%)'!R$7)/
SUMIFS(AllPublicationData!$E:$E,AllPublicationData!$A:$A,'Publication Table (%)'!$B116,AllPublicationData!$B:$B,'Publication Table (%)'!$C$4,AllPublicationData!$D:$D,'Publication Table (%)'!R$7),
SUMIFS(AllPublicationData!$H:$H,AllPublicationData!$A:$A,'Publication Table (%)'!$B116,AllPublicationData!$B:$B,'Publication Table (%)'!R$7)/
SUMIFS(AllPublicationData!$E:$E,AllPublicationData!$A:$A,'Publication Table (%)'!$B116,AllPublicationData!$B:$B,'Publication Table (%)'!R$7)),
IF('Publication Table (%)'!$C$5="Operations cancelled for non-clinical/capacity reasons",
IFERROR(SUMIFS(AllPublicationData!$I:$I,AllPublicationData!$A:$A,'Publication Table (%)'!$B116,AllPublicationData!$B:$B,'Publication Table (%)'!$C$4,AllPublicationData!$D:$D,'Publication Table (%)'!R$7)/
SUMIFS(AllPublicationData!$E:$E,AllPublicationData!$A:$A,'Publication Table (%)'!$B116,AllPublicationData!$B:$B,'Publication Table (%)'!$C$4,AllPublicationData!$D:$D,'Publication Table (%)'!R$7),
SUMIFS(AllPublicationData!$I:$I,AllPublicationData!$A:$A,'Publication Table (%)'!$B116,AllPublicationData!$B:$B,'Publication Table (%)'!R$7)/
SUMIFS(AllPublicationData!$E:$E,AllPublicationData!$A:$A,'Publication Table (%)'!$B116,AllPublicationData!$B:$B,'Publication Table (%)'!R$7)),
IF('Publication Table (%)'!$C$5="Cancellations for other reasons",
IFERROR(SUMIFS(AllPublicationData!$J:$J,AllPublicationData!$A:$A,'Publication Table (%)'!$B116,AllPublicationData!$B:$B,'Publication Table (%)'!$C$4,AllPublicationData!$D:$D,'Publication Table (%)'!R$7)/
SUMIFS(AllPublicationData!$E:$E,AllPublicationData!$A:$A,'Publication Table (%)'!$B116,AllPublicationData!$B:$B,'Publication Table (%)'!$C$4,AllPublicationData!$D:$D,'Publication Table (%)'!R$7),
SUMIFS(AllPublicationData!$J:$J,AllPublicationData!$A:$A,'Publication Table (%)'!$B116,AllPublicationData!$B:$B,'Publication Table (%)'!R$7)/
SUMIFS(AllPublicationData!$E:$E,AllPublicationData!$A:$A,'Publication Table (%)'!$B116,AllPublicationData!$B:$B,'Publication Table (%)'!R$7)))))))</f>
        <v>0.11092507325240686</v>
      </c>
      <c r="S116" s="96">
        <f>IF('Publication Table (%)'!$C$5="All Cancelled Operations",
IFERROR(SUMIFS(AllPublicationData!$F:$F,AllPublicationData!$A:$A,'Publication Table (%)'!$B116,AllPublicationData!$B:$B,'Publication Table (%)'!$C$4,AllPublicationData!$D:$D,'Publication Table (%)'!S$7)/
SUMIFS(AllPublicationData!$E:$E,AllPublicationData!$A:$A,'Publication Table (%)'!$B116,AllPublicationData!$B:$B,'Publication Table (%)'!$C$4,AllPublicationData!$D:$D,'Publication Table (%)'!S$7),
SUMIFS(AllPublicationData!$F:$F,AllPublicationData!$A:$A,'Publication Table (%)'!$B116,AllPublicationData!$B:$B,'Publication Table (%)'!S$7)/
SUMIFS(AllPublicationData!$E:$E,AllPublicationData!$A:$A,'Publication Table (%)'!$B116,AllPublicationData!$B:$B,'Publication Table (%)'!S$7)),
IF('Publication Table (%)'!$C$5="Operations cancelled by patient",
IFERROR(SUMIFS(AllPublicationData!$G:$G,AllPublicationData!$A:$A,'Publication Table (%)'!$B116,AllPublicationData!$B:$B,'Publication Table (%)'!$C$4,AllPublicationData!$D:$D,'Publication Table (%)'!S$7)/
SUMIFS(AllPublicationData!$E:$E,AllPublicationData!$A:$A,'Publication Table (%)'!$B116,AllPublicationData!$B:$B,'Publication Table (%)'!$C$4,AllPublicationData!$D:$D,'Publication Table (%)'!S$7),
SUMIFS(AllPublicationData!$G:$G,AllPublicationData!$A:$A,'Publication Table (%)'!$B116,AllPublicationData!$B:$B,'Publication Table (%)'!S$7)/
SUMIFS(AllPublicationData!$E:$E,AllPublicationData!$A:$A,'Publication Table (%)'!$B116,AllPublicationData!$B:$B,'Publication Table (%)'!S$7)),
IF('Publication Table (%)'!$C$5="Operations cancelled for clinical reasons",
IFERROR(SUMIFS(AllPublicationData!$H:$H,AllPublicationData!$A:$A,'Publication Table (%)'!$B116,AllPublicationData!$B:$B,'Publication Table (%)'!$C$4,AllPublicationData!$D:$D,'Publication Table (%)'!S$7)/
SUMIFS(AllPublicationData!$E:$E,AllPublicationData!$A:$A,'Publication Table (%)'!$B116,AllPublicationData!$B:$B,'Publication Table (%)'!$C$4,AllPublicationData!$D:$D,'Publication Table (%)'!S$7),
SUMIFS(AllPublicationData!$H:$H,AllPublicationData!$A:$A,'Publication Table (%)'!$B116,AllPublicationData!$B:$B,'Publication Table (%)'!S$7)/
SUMIFS(AllPublicationData!$E:$E,AllPublicationData!$A:$A,'Publication Table (%)'!$B116,AllPublicationData!$B:$B,'Publication Table (%)'!S$7)),
IF('Publication Table (%)'!$C$5="Operations cancelled for non-clinical/capacity reasons",
IFERROR(SUMIFS(AllPublicationData!$I:$I,AllPublicationData!$A:$A,'Publication Table (%)'!$B116,AllPublicationData!$B:$B,'Publication Table (%)'!$C$4,AllPublicationData!$D:$D,'Publication Table (%)'!S$7)/
SUMIFS(AllPublicationData!$E:$E,AllPublicationData!$A:$A,'Publication Table (%)'!$B116,AllPublicationData!$B:$B,'Publication Table (%)'!$C$4,AllPublicationData!$D:$D,'Publication Table (%)'!S$7),
SUMIFS(AllPublicationData!$I:$I,AllPublicationData!$A:$A,'Publication Table (%)'!$B116,AllPublicationData!$B:$B,'Publication Table (%)'!S$7)/
SUMIFS(AllPublicationData!$E:$E,AllPublicationData!$A:$A,'Publication Table (%)'!$B116,AllPublicationData!$B:$B,'Publication Table (%)'!S$7)),
IF('Publication Table (%)'!$C$5="Cancellations for other reasons",
IFERROR(SUMIFS(AllPublicationData!$J:$J,AllPublicationData!$A:$A,'Publication Table (%)'!$B116,AllPublicationData!$B:$B,'Publication Table (%)'!$C$4,AllPublicationData!$D:$D,'Publication Table (%)'!S$7)/
SUMIFS(AllPublicationData!$E:$E,AllPublicationData!$A:$A,'Publication Table (%)'!$B116,AllPublicationData!$B:$B,'Publication Table (%)'!$C$4,AllPublicationData!$D:$D,'Publication Table (%)'!S$7),
SUMIFS(AllPublicationData!$J:$J,AllPublicationData!$A:$A,'Publication Table (%)'!$B116,AllPublicationData!$B:$B,'Publication Table (%)'!S$7)/
SUMIFS(AllPublicationData!$E:$E,AllPublicationData!$A:$A,'Publication Table (%)'!$B116,AllPublicationData!$B:$B,'Publication Table (%)'!S$7)))))))</f>
        <v>0.11764705882352941</v>
      </c>
    </row>
    <row r="117" spans="2:19" x14ac:dyDescent="0.35">
      <c r="C117" s="112">
        <f>IF('Publication Table (%)'!$C$5="All Cancelled Operations",
SUMIFS(AllPublicationData!$F:$F,AllPublicationData!$A:$A,'Publication Table (%)'!$B117,AllPublicationData!$B:$B,'Publication Table (%)'!$C$4),
IF('Publication Table (%)'!$C$5="Operations cancelled by patient",
SUMIFS(AllPublicationData!$G:$G,AllPublicationData!$A:$A,'Publication Table (%)'!$B117,AllPublicationData!$B:$B,'Publication Table (%)'!$C$4),
IF('Publication Table (%)'!$C$5="Operations cancelled for clinical reasons",
SUMIFS(AllPublicationData!$H:$H,AllPublicationData!$A:$A,'Publication Table (%)'!$B117,AllPublicationData!$B:$B,'Publication Table (%)'!$C$4),
IF('Publication Table (%)'!$C$5="Operations cancelled for non-clinical/capacity reasons",
SUMIFS(AllPublicationData!$I:$I,AllPublicationData!$A:$A,'Publication Table (%)'!$B117,AllPublicationData!$B:$B,'Publication Table (%)'!$C$4),
IF('Publication Table (%)'!$C$5="Cancellations for other reasons",
SUMIFS(AllPublicationData!$J:$J,AllPublicationData!$A:$A,'Publication Table (%)'!$B117,AllPublicationData!$B:$B,'Publication Table (%)'!$C$4))))))+
IF(AND($C$4="NHS Scotland",$C$5="All Cancelled Operations"),
SUMIFS(AllPublicationData!$F:$F,AllPublicationData!$A:$A,'Publication Table (%)'!$B117),
IF(AND($C$4="NHS Scotland",$C$5="Operations cancelled by patient"),
SUMIFS(AllPublicationData!$G:$G,AllPublicationData!$A:$A,'Publication Table (%)'!$B117),
IF(AND($C$4="NHS Scotland",$C$5="Operations cancelled for clinical reasons"),
SUMIFS(AllPublicationData!$H:$H,AllPublicationData!$A:$A,'Publication Table (%)'!$B117),
IF(AND($C$4="NHS Scotland",$C$5="Operations cancelled for non-clinical/capacity reasons"),
SUMIFS(AllPublicationData!$I:$I,AllPublicationData!$A:$A,'Publication Table (%)'!$B117),
IF(AND($C$4="NHS Scotland",$C$5="Cancellations for other reasons"),
SUMIFS(AllPublicationData!$J:$J,AllPublicationData!$A:$A,'Publication Table (%)'!$B117))))))</f>
        <v>0</v>
      </c>
      <c r="D117" s="110" t="e">
        <f>IF(AND('Publication Table (%)'!$C$5="All Cancelled Operations",$C$4&lt;&gt;"NHS Scotland"),
IFERROR(SUMIFS(AllPublicationData!$F:$F,AllPublicationData!$A:$A,'Publication Table (%)'!$B117,AllPublicationData!$B:$B,'Publication Table (%)'!$C$4,AllPublicationData!$D:$D,'Publication Table (%)'!D$7)/
SUMIFS(AllPublicationData!$E:$E,AllPublicationData!$A:$A,'Publication Table (%)'!$B117,AllPublicationData!$B:$B,'Publication Table (%)'!$C$4,AllPublicationData!$D:$D,'Publication Table (%)'!D$7),
SUMIFS(AllPublicationData!$F:$F,AllPublicationData!$A:$A,'Publication Table (%)'!$B117,AllPublicationData!$B:$B,'Publication Table (%)'!D$7)/
SUMIFS(AllPublicationData!$E:$E,AllPublicationData!$A:$A,'Publication Table (%)'!$B117,AllPublicationData!$B:$B,'Publication Table (%)'!D$7)),
IF(AND('Publication Table (%)'!$C$5="Operations cancelled by patient",$C$4&lt;&gt;"NHS Scotland"),
IFERROR(SUMIFS(AllPublicationData!$G:$G,AllPublicationData!$A:$A,'Publication Table (%)'!$B117,AllPublicationData!$B:$B,'Publication Table (%)'!$C$4,AllPublicationData!$D:$D,'Publication Table (%)'!D$7)/
SUMIFS(AllPublicationData!$E:$E,AllPublicationData!$A:$A,'Publication Table (%)'!$B117,AllPublicationData!$B:$B,'Publication Table (%)'!$C$4,AllPublicationData!$D:$D,'Publication Table (%)'!D$7),
SUMIFS(AllPublicationData!$G:$G,AllPublicationData!$A:$A,'Publication Table (%)'!$B117,AllPublicationData!$B:$B,'Publication Table (%)'!D$7)/
SUMIFS(AllPublicationData!$E:$E,AllPublicationData!$A:$A,'Publication Table (%)'!$B117,AllPublicationData!$B:$B,'Publication Table (%)'!D$7)),
IF(AND('Publication Table (%)'!$C$5="Operations cancelled for clinical reasons",$C$4&lt;&gt;"NHS Scotland"),
IFERROR(SUMIFS(AllPublicationData!$H:$H,AllPublicationData!$A:$A,'Publication Table (%)'!$B117,AllPublicationData!$B:$B,'Publication Table (%)'!$C$4,AllPublicationData!$D:$D,'Publication Table (%)'!D$7)/
SUMIFS(AllPublicationData!$E:$E,AllPublicationData!$A:$A,'Publication Table (%)'!$B117,AllPublicationData!$B:$B,'Publication Table (%)'!$C$4,AllPublicationData!$D:$D,'Publication Table (%)'!D$7),
SUMIFS(AllPublicationData!$H:$H,AllPublicationData!$A:$A,'Publication Table (%)'!$B117,AllPublicationData!$B:$B,'Publication Table (%)'!D$7)/
SUMIFS(AllPublicationData!$E:$E,AllPublicationData!$A:$A,'Publication Table (%)'!$B117,AllPublicationData!$B:$B,'Publication Table (%)'!D$7)),
IF(AND('Publication Table (%)'!$C$5="Operations cancelled for non-clinical/capacity reasons",$C$4&lt;&gt;"NHS Scotland"),
IFERROR(SUMIFS(AllPublicationData!$I:$I,AllPublicationData!$A:$A,'Publication Table (%)'!$B117,AllPublicationData!$B:$B,'Publication Table (%)'!$C$4,AllPublicationData!$D:$D,'Publication Table (%)'!D$7)/
SUMIFS(AllPublicationData!$E:$E,AllPublicationData!$A:$A,'Publication Table (%)'!$B117,AllPublicationData!$B:$B,'Publication Table (%)'!$C$4,AllPublicationData!$D:$D,'Publication Table (%)'!D$7),
SUMIFS(AllPublicationData!$I:$I,AllPublicationData!$A:$A,'Publication Table (%)'!$B117,AllPublicationData!$B:$B,'Publication Table (%)'!D$7)/
SUMIFS(AllPublicationData!$E:$E,AllPublicationData!$A:$A,'Publication Table (%)'!$B117,AllPublicationData!$B:$B,'Publication Table (%)'!D$7)),
IF(AND('Publication Table (%)'!$C$5="Cancellations for other reasons",$C$4&lt;&gt;"NHS Scotland"),
IFERROR(SUMIFS(AllPublicationData!$J:$J,AllPublicationData!$A:$A,'Publication Table (%)'!$B117,AllPublicationData!$B:$B,'Publication Table (%)'!$C$4,AllPublicationData!$D:$D,'Publication Table (%)'!D$7)/
SUMIFS(AllPublicationData!$E:$E,AllPublicationData!$A:$A,'Publication Table (%)'!$B117,AllPublicationData!$B:$B,'Publication Table (%)'!$C$4,AllPublicationData!$D:$D,'Publication Table (%)'!D$7),
SUMIFS(AllPublicationData!$J:$J,AllPublicationData!$A:$A,'Publication Table (%)'!$B117,AllPublicationData!$B:$B,'Publication Table (%)'!D$7)/
SUMIFS(AllPublicationData!$E:$E,AllPublicationData!$A:$A,'Publication Table (%)'!$B117,AllPublicationData!$B:$B,'Publication Table (%)'!D$7)),
IF(AND($C$4="NHS Scotland",$C$5="All Cancelled Operations"),
SUMIFS(AllPublicationData!$F:$F,AllPublicationData!$A:$A,'Publication Table'!$B117)/
SUMIFS(AllPublicationData!$E:$E,AllPublicationData!$A:$A,'Publication Table'!$B117),
IF(AND($C$4="NHS Scotland",$C$5="Operations cancelled by patient"),
SUMIFS(AllPublicationData!$G:$G,AllPublicationData!$A:$A,'Publication Table'!$B117)/
SUMIFS(AllPublicationData!$E:$E,AllPublicationData!$A:$A,'Publication Table'!$B117),
IF(AND($C$4="NHS Scotland",$C$5="Operations cancelled for clinical reasons"),
SUMIFS(AllPublicationData!$H:$H,AllPublicationData!$A:$A,'Publication Table'!$B117)/
SUMIFS(AllPublicationData!$E:$E,AllPublicationData!$A:$A,'Publication Table'!$B117),
IF(AND($C$4="NHS Scotland",$C$5="Operations cancelled for non-clinical/capacity reasons"),
SUMIFS(AllPublicationData!$I:$I,AllPublicationData!$A:$A,'Publication Table'!$B117)/
SUMIFS(AllPublicationData!$E:$E,AllPublicationData!$A:$A,'Publication Table'!$B117),
IF(AND($C$4="NHS Scotland",$C$5="Cancellations for other reasons"),
SUMIFS(AllPublicationData!$J:$J,AllPublicationData!$A:$A,'Publication Table'!$B117)/
SUMIFS(AllPublicationData!$E:$E,AllPublicationData!$A:$A,'Publication Table'!$B117)))))))))))</f>
        <v>#DIV/0!</v>
      </c>
      <c r="E117" s="96" t="e">
        <f>IF('Publication Table (%)'!$C$5="All Cancelled Operations",
IFERROR(SUMIFS(AllPublicationData!$F:$F,AllPublicationData!$A:$A,'Publication Table (%)'!$B117,AllPublicationData!$B:$B,'Publication Table (%)'!$C$4,AllPublicationData!$D:$D,'Publication Table (%)'!E$7)/
SUMIFS(AllPublicationData!$E:$E,AllPublicationData!$A:$A,'Publication Table (%)'!$B117,AllPublicationData!$B:$B,'Publication Table (%)'!$C$4,AllPublicationData!$D:$D,'Publication Table (%)'!E$7),
SUMIFS(AllPublicationData!$F:$F,AllPublicationData!$A:$A,'Publication Table (%)'!$B117,AllPublicationData!$B:$B,'Publication Table (%)'!E$7)/
SUMIFS(AllPublicationData!$E:$E,AllPublicationData!$A:$A,'Publication Table (%)'!$B117,AllPublicationData!$B:$B,'Publication Table (%)'!E$7)),
IF('Publication Table (%)'!$C$5="Operations cancelled by patient",
IFERROR(SUMIFS(AllPublicationData!$G:$G,AllPublicationData!$A:$A,'Publication Table (%)'!$B117,AllPublicationData!$B:$B,'Publication Table (%)'!$C$4,AllPublicationData!$D:$D,'Publication Table (%)'!E$7)/
SUMIFS(AllPublicationData!$E:$E,AllPublicationData!$A:$A,'Publication Table (%)'!$B117,AllPublicationData!$B:$B,'Publication Table (%)'!$C$4,AllPublicationData!$D:$D,'Publication Table (%)'!E$7),
SUMIFS(AllPublicationData!$G:$G,AllPublicationData!$A:$A,'Publication Table (%)'!$B117,AllPublicationData!$B:$B,'Publication Table (%)'!E$7)/
SUMIFS(AllPublicationData!$E:$E,AllPublicationData!$A:$A,'Publication Table (%)'!$B117,AllPublicationData!$B:$B,'Publication Table (%)'!E$7)),
IF('Publication Table (%)'!$C$5="Operations cancelled for clinical reasons",
IFERROR(SUMIFS(AllPublicationData!$H:$H,AllPublicationData!$A:$A,'Publication Table (%)'!$B117,AllPublicationData!$B:$B,'Publication Table (%)'!$C$4,AllPublicationData!$D:$D,'Publication Table (%)'!E$7)/
SUMIFS(AllPublicationData!$E:$E,AllPublicationData!$A:$A,'Publication Table (%)'!$B117,AllPublicationData!$B:$B,'Publication Table (%)'!$C$4,AllPublicationData!$D:$D,'Publication Table (%)'!E$7),
SUMIFS(AllPublicationData!$H:$H,AllPublicationData!$A:$A,'Publication Table (%)'!$B117,AllPublicationData!$B:$B,'Publication Table (%)'!E$7)/
SUMIFS(AllPublicationData!$E:$E,AllPublicationData!$A:$A,'Publication Table (%)'!$B117,AllPublicationData!$B:$B,'Publication Table (%)'!E$7)),
IF('Publication Table (%)'!$C$5="Operations cancelled for non-clinical/capacity reasons",
IFERROR(SUMIFS(AllPublicationData!$I:$I,AllPublicationData!$A:$A,'Publication Table (%)'!$B117,AllPublicationData!$B:$B,'Publication Table (%)'!$C$4,AllPublicationData!$D:$D,'Publication Table (%)'!E$7)/
SUMIFS(AllPublicationData!$E:$E,AllPublicationData!$A:$A,'Publication Table (%)'!$B117,AllPublicationData!$B:$B,'Publication Table (%)'!$C$4,AllPublicationData!$D:$D,'Publication Table (%)'!E$7),
SUMIFS(AllPublicationData!$I:$I,AllPublicationData!$A:$A,'Publication Table (%)'!$B117,AllPublicationData!$B:$B,'Publication Table (%)'!E$7)/
SUMIFS(AllPublicationData!$E:$E,AllPublicationData!$A:$A,'Publication Table (%)'!$B117,AllPublicationData!$B:$B,'Publication Table (%)'!E$7)),
IF('Publication Table (%)'!$C$5="Cancellations for other reasons",
IFERROR(SUMIFS(AllPublicationData!$J:$J,AllPublicationData!$A:$A,'Publication Table (%)'!$B117,AllPublicationData!$B:$B,'Publication Table (%)'!$C$4,AllPublicationData!$D:$D,'Publication Table (%)'!E$7)/
SUMIFS(AllPublicationData!$E:$E,AllPublicationData!$A:$A,'Publication Table (%)'!$B117,AllPublicationData!$B:$B,'Publication Table (%)'!$C$4,AllPublicationData!$D:$D,'Publication Table (%)'!E$7),
SUMIFS(AllPublicationData!$J:$J,AllPublicationData!$A:$A,'Publication Table (%)'!$B117,AllPublicationData!$B:$B,'Publication Table (%)'!E$7)/
SUMIFS(AllPublicationData!$E:$E,AllPublicationData!$A:$A,'Publication Table (%)'!$B117,AllPublicationData!$B:$B,'Publication Table (%)'!E$7)))))))</f>
        <v>#DIV/0!</v>
      </c>
      <c r="F117" s="96" t="e">
        <f>IF('Publication Table (%)'!$C$5="All Cancelled Operations",
IFERROR(SUMIFS(AllPublicationData!$F:$F,AllPublicationData!$A:$A,'Publication Table (%)'!$B117,AllPublicationData!$B:$B,'Publication Table (%)'!$C$4,AllPublicationData!$D:$D,'Publication Table (%)'!F$7)/
SUMIFS(AllPublicationData!$E:$E,AllPublicationData!$A:$A,'Publication Table (%)'!$B117,AllPublicationData!$B:$B,'Publication Table (%)'!$C$4,AllPublicationData!$D:$D,'Publication Table (%)'!F$7),
SUMIFS(AllPublicationData!$F:$F,AllPublicationData!$A:$A,'Publication Table (%)'!$B117,AllPublicationData!$B:$B,'Publication Table (%)'!F$7)/
SUMIFS(AllPublicationData!$E:$E,AllPublicationData!$A:$A,'Publication Table (%)'!$B117,AllPublicationData!$B:$B,'Publication Table (%)'!F$7)),
IF('Publication Table (%)'!$C$5="Operations cancelled by patient",
IFERROR(SUMIFS(AllPublicationData!$G:$G,AllPublicationData!$A:$A,'Publication Table (%)'!$B117,AllPublicationData!$B:$B,'Publication Table (%)'!$C$4,AllPublicationData!$D:$D,'Publication Table (%)'!F$7)/
SUMIFS(AllPublicationData!$E:$E,AllPublicationData!$A:$A,'Publication Table (%)'!$B117,AllPublicationData!$B:$B,'Publication Table (%)'!$C$4,AllPublicationData!$D:$D,'Publication Table (%)'!F$7),
SUMIFS(AllPublicationData!$G:$G,AllPublicationData!$A:$A,'Publication Table (%)'!$B117,AllPublicationData!$B:$B,'Publication Table (%)'!F$7)/
SUMIFS(AllPublicationData!$E:$E,AllPublicationData!$A:$A,'Publication Table (%)'!$B117,AllPublicationData!$B:$B,'Publication Table (%)'!F$7)),
IF('Publication Table (%)'!$C$5="Operations cancelled for clinical reasons",
IFERROR(SUMIFS(AllPublicationData!$H:$H,AllPublicationData!$A:$A,'Publication Table (%)'!$B117,AllPublicationData!$B:$B,'Publication Table (%)'!$C$4,AllPublicationData!$D:$D,'Publication Table (%)'!F$7)/
SUMIFS(AllPublicationData!$E:$E,AllPublicationData!$A:$A,'Publication Table (%)'!$B117,AllPublicationData!$B:$B,'Publication Table (%)'!$C$4,AllPublicationData!$D:$D,'Publication Table (%)'!F$7),
SUMIFS(AllPublicationData!$H:$H,AllPublicationData!$A:$A,'Publication Table (%)'!$B117,AllPublicationData!$B:$B,'Publication Table (%)'!F$7)/
SUMIFS(AllPublicationData!$E:$E,AllPublicationData!$A:$A,'Publication Table (%)'!$B117,AllPublicationData!$B:$B,'Publication Table (%)'!F$7)),
IF('Publication Table (%)'!$C$5="Operations cancelled for non-clinical/capacity reasons",
IFERROR(SUMIFS(AllPublicationData!$I:$I,AllPublicationData!$A:$A,'Publication Table (%)'!$B117,AllPublicationData!$B:$B,'Publication Table (%)'!$C$4,AllPublicationData!$D:$D,'Publication Table (%)'!F$7)/
SUMIFS(AllPublicationData!$E:$E,AllPublicationData!$A:$A,'Publication Table (%)'!$B117,AllPublicationData!$B:$B,'Publication Table (%)'!$C$4,AllPublicationData!$D:$D,'Publication Table (%)'!F$7),
SUMIFS(AllPublicationData!$I:$I,AllPublicationData!$A:$A,'Publication Table (%)'!$B117,AllPublicationData!$B:$B,'Publication Table (%)'!F$7)/
SUMIFS(AllPublicationData!$E:$E,AllPublicationData!$A:$A,'Publication Table (%)'!$B117,AllPublicationData!$B:$B,'Publication Table (%)'!F$7)),
IF('Publication Table (%)'!$C$5="Cancellations for other reasons",
IFERROR(SUMIFS(AllPublicationData!$J:$J,AllPublicationData!$A:$A,'Publication Table (%)'!$B117,AllPublicationData!$B:$B,'Publication Table (%)'!$C$4,AllPublicationData!$D:$D,'Publication Table (%)'!F$7)/
SUMIFS(AllPublicationData!$E:$E,AllPublicationData!$A:$A,'Publication Table (%)'!$B117,AllPublicationData!$B:$B,'Publication Table (%)'!$C$4,AllPublicationData!$D:$D,'Publication Table (%)'!F$7),
SUMIFS(AllPublicationData!$J:$J,AllPublicationData!$A:$A,'Publication Table (%)'!$B117,AllPublicationData!$B:$B,'Publication Table (%)'!F$7)/
SUMIFS(AllPublicationData!$E:$E,AllPublicationData!$A:$A,'Publication Table (%)'!$B117,AllPublicationData!$B:$B,'Publication Table (%)'!F$7)))))))</f>
        <v>#DIV/0!</v>
      </c>
      <c r="G117" s="96" t="e">
        <f>IF('Publication Table (%)'!$C$5="All Cancelled Operations",
IFERROR(SUMIFS(AllPublicationData!$F:$F,AllPublicationData!$A:$A,'Publication Table (%)'!$B117,AllPublicationData!$B:$B,'Publication Table (%)'!$C$4,AllPublicationData!$D:$D,'Publication Table (%)'!G$7)/
SUMIFS(AllPublicationData!$E:$E,AllPublicationData!$A:$A,'Publication Table (%)'!$B117,AllPublicationData!$B:$B,'Publication Table (%)'!$C$4,AllPublicationData!$D:$D,'Publication Table (%)'!G$7),
SUMIFS(AllPublicationData!$F:$F,AllPublicationData!$A:$A,'Publication Table (%)'!$B117,AllPublicationData!$B:$B,'Publication Table (%)'!G$7)/
SUMIFS(AllPublicationData!$E:$E,AllPublicationData!$A:$A,'Publication Table (%)'!$B117,AllPublicationData!$B:$B,'Publication Table (%)'!G$7)),
IF('Publication Table (%)'!$C$5="Operations cancelled by patient",
IFERROR(SUMIFS(AllPublicationData!$G:$G,AllPublicationData!$A:$A,'Publication Table (%)'!$B117,AllPublicationData!$B:$B,'Publication Table (%)'!$C$4,AllPublicationData!$D:$D,'Publication Table (%)'!G$7)/
SUMIFS(AllPublicationData!$E:$E,AllPublicationData!$A:$A,'Publication Table (%)'!$B117,AllPublicationData!$B:$B,'Publication Table (%)'!$C$4,AllPublicationData!$D:$D,'Publication Table (%)'!G$7),
SUMIFS(AllPublicationData!$G:$G,AllPublicationData!$A:$A,'Publication Table (%)'!$B117,AllPublicationData!$B:$B,'Publication Table (%)'!G$7)/
SUMIFS(AllPublicationData!$E:$E,AllPublicationData!$A:$A,'Publication Table (%)'!$B117,AllPublicationData!$B:$B,'Publication Table (%)'!G$7)),
IF('Publication Table (%)'!$C$5="Operations cancelled for clinical reasons",
IFERROR(SUMIFS(AllPublicationData!$H:$H,AllPublicationData!$A:$A,'Publication Table (%)'!$B117,AllPublicationData!$B:$B,'Publication Table (%)'!$C$4,AllPublicationData!$D:$D,'Publication Table (%)'!G$7)/
SUMIFS(AllPublicationData!$E:$E,AllPublicationData!$A:$A,'Publication Table (%)'!$B117,AllPublicationData!$B:$B,'Publication Table (%)'!$C$4,AllPublicationData!$D:$D,'Publication Table (%)'!G$7),
SUMIFS(AllPublicationData!$H:$H,AllPublicationData!$A:$A,'Publication Table (%)'!$B117,AllPublicationData!$B:$B,'Publication Table (%)'!G$7)/
SUMIFS(AllPublicationData!$E:$E,AllPublicationData!$A:$A,'Publication Table (%)'!$B117,AllPublicationData!$B:$B,'Publication Table (%)'!G$7)),
IF('Publication Table (%)'!$C$5="Operations cancelled for non-clinical/capacity reasons",
IFERROR(SUMIFS(AllPublicationData!$I:$I,AllPublicationData!$A:$A,'Publication Table (%)'!$B117,AllPublicationData!$B:$B,'Publication Table (%)'!$C$4,AllPublicationData!$D:$D,'Publication Table (%)'!G$7)/
SUMIFS(AllPublicationData!$E:$E,AllPublicationData!$A:$A,'Publication Table (%)'!$B117,AllPublicationData!$B:$B,'Publication Table (%)'!$C$4,AllPublicationData!$D:$D,'Publication Table (%)'!G$7),
SUMIFS(AllPublicationData!$I:$I,AllPublicationData!$A:$A,'Publication Table (%)'!$B117,AllPublicationData!$B:$B,'Publication Table (%)'!G$7)/
SUMIFS(AllPublicationData!$E:$E,AllPublicationData!$A:$A,'Publication Table (%)'!$B117,AllPublicationData!$B:$B,'Publication Table (%)'!G$7)),
IF('Publication Table (%)'!$C$5="Cancellations for other reasons",
IFERROR(SUMIFS(AllPublicationData!$J:$J,AllPublicationData!$A:$A,'Publication Table (%)'!$B117,AllPublicationData!$B:$B,'Publication Table (%)'!$C$4,AllPublicationData!$D:$D,'Publication Table (%)'!G$7)/
SUMIFS(AllPublicationData!$E:$E,AllPublicationData!$A:$A,'Publication Table (%)'!$B117,AllPublicationData!$B:$B,'Publication Table (%)'!$C$4,AllPublicationData!$D:$D,'Publication Table (%)'!G$7),
SUMIFS(AllPublicationData!$J:$J,AllPublicationData!$A:$A,'Publication Table (%)'!$B117,AllPublicationData!$B:$B,'Publication Table (%)'!G$7)/
SUMIFS(AllPublicationData!$E:$E,AllPublicationData!$A:$A,'Publication Table (%)'!$B117,AllPublicationData!$B:$B,'Publication Table (%)'!G$7)))))))</f>
        <v>#DIV/0!</v>
      </c>
      <c r="H117" s="96" t="e">
        <f>IF('Publication Table (%)'!$C$5="All Cancelled Operations",
IFERROR(SUMIFS(AllPublicationData!$F:$F,AllPublicationData!$A:$A,'Publication Table (%)'!$B117,AllPublicationData!$B:$B,'Publication Table (%)'!$C$4,AllPublicationData!$D:$D,'Publication Table (%)'!H$7)/
SUMIFS(AllPublicationData!$E:$E,AllPublicationData!$A:$A,'Publication Table (%)'!$B117,AllPublicationData!$B:$B,'Publication Table (%)'!$C$4,AllPublicationData!$D:$D,'Publication Table (%)'!H$7),
SUMIFS(AllPublicationData!$F:$F,AllPublicationData!$A:$A,'Publication Table (%)'!$B117,AllPublicationData!$B:$B,'Publication Table (%)'!H$7)/
SUMIFS(AllPublicationData!$E:$E,AllPublicationData!$A:$A,'Publication Table (%)'!$B117,AllPublicationData!$B:$B,'Publication Table (%)'!H$7)),
IF('Publication Table (%)'!$C$5="Operations cancelled by patient",
IFERROR(SUMIFS(AllPublicationData!$G:$G,AllPublicationData!$A:$A,'Publication Table (%)'!$B117,AllPublicationData!$B:$B,'Publication Table (%)'!$C$4,AllPublicationData!$D:$D,'Publication Table (%)'!H$7)/
SUMIFS(AllPublicationData!$E:$E,AllPublicationData!$A:$A,'Publication Table (%)'!$B117,AllPublicationData!$B:$B,'Publication Table (%)'!$C$4,AllPublicationData!$D:$D,'Publication Table (%)'!H$7),
SUMIFS(AllPublicationData!$G:$G,AllPublicationData!$A:$A,'Publication Table (%)'!$B117,AllPublicationData!$B:$B,'Publication Table (%)'!H$7)/
SUMIFS(AllPublicationData!$E:$E,AllPublicationData!$A:$A,'Publication Table (%)'!$B117,AllPublicationData!$B:$B,'Publication Table (%)'!H$7)),
IF('Publication Table (%)'!$C$5="Operations cancelled for clinical reasons",
IFERROR(SUMIFS(AllPublicationData!$H:$H,AllPublicationData!$A:$A,'Publication Table (%)'!$B117,AllPublicationData!$B:$B,'Publication Table (%)'!$C$4,AllPublicationData!$D:$D,'Publication Table (%)'!H$7)/
SUMIFS(AllPublicationData!$E:$E,AllPublicationData!$A:$A,'Publication Table (%)'!$B117,AllPublicationData!$B:$B,'Publication Table (%)'!$C$4,AllPublicationData!$D:$D,'Publication Table (%)'!H$7),
SUMIFS(AllPublicationData!$H:$H,AllPublicationData!$A:$A,'Publication Table (%)'!$B117,AllPublicationData!$B:$B,'Publication Table (%)'!H$7)/
SUMIFS(AllPublicationData!$E:$E,AllPublicationData!$A:$A,'Publication Table (%)'!$B117,AllPublicationData!$B:$B,'Publication Table (%)'!H$7)),
IF('Publication Table (%)'!$C$5="Operations cancelled for non-clinical/capacity reasons",
IFERROR(SUMIFS(AllPublicationData!$I:$I,AllPublicationData!$A:$A,'Publication Table (%)'!$B117,AllPublicationData!$B:$B,'Publication Table (%)'!$C$4,AllPublicationData!$D:$D,'Publication Table (%)'!H$7)/
SUMIFS(AllPublicationData!$E:$E,AllPublicationData!$A:$A,'Publication Table (%)'!$B117,AllPublicationData!$B:$B,'Publication Table (%)'!$C$4,AllPublicationData!$D:$D,'Publication Table (%)'!H$7),
SUMIFS(AllPublicationData!$I:$I,AllPublicationData!$A:$A,'Publication Table (%)'!$B117,AllPublicationData!$B:$B,'Publication Table (%)'!H$7)/
SUMIFS(AllPublicationData!$E:$E,AllPublicationData!$A:$A,'Publication Table (%)'!$B117,AllPublicationData!$B:$B,'Publication Table (%)'!H$7)),
IF('Publication Table (%)'!$C$5="Cancellations for other reasons",
IFERROR(SUMIFS(AllPublicationData!$J:$J,AllPublicationData!$A:$A,'Publication Table (%)'!$B117,AllPublicationData!$B:$B,'Publication Table (%)'!$C$4,AllPublicationData!$D:$D,'Publication Table (%)'!H$7)/
SUMIFS(AllPublicationData!$E:$E,AllPublicationData!$A:$A,'Publication Table (%)'!$B117,AllPublicationData!$B:$B,'Publication Table (%)'!$C$4,AllPublicationData!$D:$D,'Publication Table (%)'!H$7),
SUMIFS(AllPublicationData!$J:$J,AllPublicationData!$A:$A,'Publication Table (%)'!$B117,AllPublicationData!$B:$B,'Publication Table (%)'!H$7)/
SUMIFS(AllPublicationData!$E:$E,AllPublicationData!$A:$A,'Publication Table (%)'!$B117,AllPublicationData!$B:$B,'Publication Table (%)'!H$7)))))))</f>
        <v>#DIV/0!</v>
      </c>
      <c r="I117" s="96" t="e">
        <f>IF('Publication Table (%)'!$C$5="All Cancelled Operations",
IFERROR(SUMIFS(AllPublicationData!$F:$F,AllPublicationData!$A:$A,'Publication Table (%)'!$B117,AllPublicationData!$B:$B,'Publication Table (%)'!$C$4,AllPublicationData!$D:$D,'Publication Table (%)'!I$7)/
SUMIFS(AllPublicationData!$E:$E,AllPublicationData!$A:$A,'Publication Table (%)'!$B117,AllPublicationData!$B:$B,'Publication Table (%)'!$C$4,AllPublicationData!$D:$D,'Publication Table (%)'!I$7),
SUMIFS(AllPublicationData!$F:$F,AllPublicationData!$A:$A,'Publication Table (%)'!$B117,AllPublicationData!$B:$B,'Publication Table (%)'!I$7)/
SUMIFS(AllPublicationData!$E:$E,AllPublicationData!$A:$A,'Publication Table (%)'!$B117,AllPublicationData!$B:$B,'Publication Table (%)'!I$7)),
IF('Publication Table (%)'!$C$5="Operations cancelled by patient",
IFERROR(SUMIFS(AllPublicationData!$G:$G,AllPublicationData!$A:$A,'Publication Table (%)'!$B117,AllPublicationData!$B:$B,'Publication Table (%)'!$C$4,AllPublicationData!$D:$D,'Publication Table (%)'!I$7)/
SUMIFS(AllPublicationData!$E:$E,AllPublicationData!$A:$A,'Publication Table (%)'!$B117,AllPublicationData!$B:$B,'Publication Table (%)'!$C$4,AllPublicationData!$D:$D,'Publication Table (%)'!I$7),
SUMIFS(AllPublicationData!$G:$G,AllPublicationData!$A:$A,'Publication Table (%)'!$B117,AllPublicationData!$B:$B,'Publication Table (%)'!I$7)/
SUMIFS(AllPublicationData!$E:$E,AllPublicationData!$A:$A,'Publication Table (%)'!$B117,AllPublicationData!$B:$B,'Publication Table (%)'!I$7)),
IF('Publication Table (%)'!$C$5="Operations cancelled for clinical reasons",
IFERROR(SUMIFS(AllPublicationData!$H:$H,AllPublicationData!$A:$A,'Publication Table (%)'!$B117,AllPublicationData!$B:$B,'Publication Table (%)'!$C$4,AllPublicationData!$D:$D,'Publication Table (%)'!I$7)/
SUMIFS(AllPublicationData!$E:$E,AllPublicationData!$A:$A,'Publication Table (%)'!$B117,AllPublicationData!$B:$B,'Publication Table (%)'!$C$4,AllPublicationData!$D:$D,'Publication Table (%)'!I$7),
SUMIFS(AllPublicationData!$H:$H,AllPublicationData!$A:$A,'Publication Table (%)'!$B117,AllPublicationData!$B:$B,'Publication Table (%)'!I$7)/
SUMIFS(AllPublicationData!$E:$E,AllPublicationData!$A:$A,'Publication Table (%)'!$B117,AllPublicationData!$B:$B,'Publication Table (%)'!I$7)),
IF('Publication Table (%)'!$C$5="Operations cancelled for non-clinical/capacity reasons",
IFERROR(SUMIFS(AllPublicationData!$I:$I,AllPublicationData!$A:$A,'Publication Table (%)'!$B117,AllPublicationData!$B:$B,'Publication Table (%)'!$C$4,AllPublicationData!$D:$D,'Publication Table (%)'!I$7)/
SUMIFS(AllPublicationData!$E:$E,AllPublicationData!$A:$A,'Publication Table (%)'!$B117,AllPublicationData!$B:$B,'Publication Table (%)'!$C$4,AllPublicationData!$D:$D,'Publication Table (%)'!I$7),
SUMIFS(AllPublicationData!$I:$I,AllPublicationData!$A:$A,'Publication Table (%)'!$B117,AllPublicationData!$B:$B,'Publication Table (%)'!I$7)/
SUMIFS(AllPublicationData!$E:$E,AllPublicationData!$A:$A,'Publication Table (%)'!$B117,AllPublicationData!$B:$B,'Publication Table (%)'!I$7)),
IF('Publication Table (%)'!$C$5="Cancellations for other reasons",
IFERROR(SUMIFS(AllPublicationData!$J:$J,AllPublicationData!$A:$A,'Publication Table (%)'!$B117,AllPublicationData!$B:$B,'Publication Table (%)'!$C$4,AllPublicationData!$D:$D,'Publication Table (%)'!I$7)/
SUMIFS(AllPublicationData!$E:$E,AllPublicationData!$A:$A,'Publication Table (%)'!$B117,AllPublicationData!$B:$B,'Publication Table (%)'!$C$4,AllPublicationData!$D:$D,'Publication Table (%)'!I$7),
SUMIFS(AllPublicationData!$J:$J,AllPublicationData!$A:$A,'Publication Table (%)'!$B117,AllPublicationData!$B:$B,'Publication Table (%)'!I$7)/
SUMIFS(AllPublicationData!$E:$E,AllPublicationData!$A:$A,'Publication Table (%)'!$B117,AllPublicationData!$B:$B,'Publication Table (%)'!I$7)))))))</f>
        <v>#DIV/0!</v>
      </c>
      <c r="J117" s="96" t="e">
        <f>IF('Publication Table (%)'!$C$5="All Cancelled Operations",
IFERROR(SUMIFS(AllPublicationData!$F:$F,AllPublicationData!$A:$A,'Publication Table (%)'!$B117,AllPublicationData!$B:$B,'Publication Table (%)'!$C$4,AllPublicationData!$D:$D,'Publication Table (%)'!J$7)/
SUMIFS(AllPublicationData!$E:$E,AllPublicationData!$A:$A,'Publication Table (%)'!$B117,AllPublicationData!$B:$B,'Publication Table (%)'!$C$4,AllPublicationData!$D:$D,'Publication Table (%)'!J$7),
SUMIFS(AllPublicationData!$F:$F,AllPublicationData!$A:$A,'Publication Table (%)'!$B117,AllPublicationData!$B:$B,'Publication Table (%)'!J$7)/
SUMIFS(AllPublicationData!$E:$E,AllPublicationData!$A:$A,'Publication Table (%)'!$B117,AllPublicationData!$B:$B,'Publication Table (%)'!J$7)),
IF('Publication Table (%)'!$C$5="Operations cancelled by patient",
IFERROR(SUMIFS(AllPublicationData!$G:$G,AllPublicationData!$A:$A,'Publication Table (%)'!$B117,AllPublicationData!$B:$B,'Publication Table (%)'!$C$4,AllPublicationData!$D:$D,'Publication Table (%)'!J$7)/
SUMIFS(AllPublicationData!$E:$E,AllPublicationData!$A:$A,'Publication Table (%)'!$B117,AllPublicationData!$B:$B,'Publication Table (%)'!$C$4,AllPublicationData!$D:$D,'Publication Table (%)'!J$7),
SUMIFS(AllPublicationData!$G:$G,AllPublicationData!$A:$A,'Publication Table (%)'!$B117,AllPublicationData!$B:$B,'Publication Table (%)'!J$7)/
SUMIFS(AllPublicationData!$E:$E,AllPublicationData!$A:$A,'Publication Table (%)'!$B117,AllPublicationData!$B:$B,'Publication Table (%)'!J$7)),
IF('Publication Table (%)'!$C$5="Operations cancelled for clinical reasons",
IFERROR(SUMIFS(AllPublicationData!$H:$H,AllPublicationData!$A:$A,'Publication Table (%)'!$B117,AllPublicationData!$B:$B,'Publication Table (%)'!$C$4,AllPublicationData!$D:$D,'Publication Table (%)'!J$7)/
SUMIFS(AllPublicationData!$E:$E,AllPublicationData!$A:$A,'Publication Table (%)'!$B117,AllPublicationData!$B:$B,'Publication Table (%)'!$C$4,AllPublicationData!$D:$D,'Publication Table (%)'!J$7),
SUMIFS(AllPublicationData!$H:$H,AllPublicationData!$A:$A,'Publication Table (%)'!$B117,AllPublicationData!$B:$B,'Publication Table (%)'!J$7)/
SUMIFS(AllPublicationData!$E:$E,AllPublicationData!$A:$A,'Publication Table (%)'!$B117,AllPublicationData!$B:$B,'Publication Table (%)'!J$7)),
IF('Publication Table (%)'!$C$5="Operations cancelled for non-clinical/capacity reasons",
IFERROR(SUMIFS(AllPublicationData!$I:$I,AllPublicationData!$A:$A,'Publication Table (%)'!$B117,AllPublicationData!$B:$B,'Publication Table (%)'!$C$4,AllPublicationData!$D:$D,'Publication Table (%)'!J$7)/
SUMIFS(AllPublicationData!$E:$E,AllPublicationData!$A:$A,'Publication Table (%)'!$B117,AllPublicationData!$B:$B,'Publication Table (%)'!$C$4,AllPublicationData!$D:$D,'Publication Table (%)'!J$7),
SUMIFS(AllPublicationData!$I:$I,AllPublicationData!$A:$A,'Publication Table (%)'!$B117,AllPublicationData!$B:$B,'Publication Table (%)'!J$7)/
SUMIFS(AllPublicationData!$E:$E,AllPublicationData!$A:$A,'Publication Table (%)'!$B117,AllPublicationData!$B:$B,'Publication Table (%)'!J$7)),
IF('Publication Table (%)'!$C$5="Cancellations for other reasons",
IFERROR(SUMIFS(AllPublicationData!$J:$J,AllPublicationData!$A:$A,'Publication Table (%)'!$B117,AllPublicationData!$B:$B,'Publication Table (%)'!$C$4,AllPublicationData!$D:$D,'Publication Table (%)'!J$7)/
SUMIFS(AllPublicationData!$E:$E,AllPublicationData!$A:$A,'Publication Table (%)'!$B117,AllPublicationData!$B:$B,'Publication Table (%)'!$C$4,AllPublicationData!$D:$D,'Publication Table (%)'!J$7),
SUMIFS(AllPublicationData!$J:$J,AllPublicationData!$A:$A,'Publication Table (%)'!$B117,AllPublicationData!$B:$B,'Publication Table (%)'!J$7)/
SUMIFS(AllPublicationData!$E:$E,AllPublicationData!$A:$A,'Publication Table (%)'!$B117,AllPublicationData!$B:$B,'Publication Table (%)'!J$7)))))))</f>
        <v>#DIV/0!</v>
      </c>
      <c r="K117" s="96" t="e">
        <f>IF('Publication Table (%)'!$C$5="All Cancelled Operations",
IFERROR(SUMIFS(AllPublicationData!$F:$F,AllPublicationData!$A:$A,'Publication Table (%)'!$B117,AllPublicationData!$B:$B,'Publication Table (%)'!$C$4,AllPublicationData!$D:$D,'Publication Table (%)'!K$7)/
SUMIFS(AllPublicationData!$E:$E,AllPublicationData!$A:$A,'Publication Table (%)'!$B117,AllPublicationData!$B:$B,'Publication Table (%)'!$C$4,AllPublicationData!$D:$D,'Publication Table (%)'!K$7),
SUMIFS(AllPublicationData!$F:$F,AllPublicationData!$A:$A,'Publication Table (%)'!$B117,AllPublicationData!$B:$B,'Publication Table (%)'!K$7)/
SUMIFS(AllPublicationData!$E:$E,AllPublicationData!$A:$A,'Publication Table (%)'!$B117,AllPublicationData!$B:$B,'Publication Table (%)'!K$7)),
IF('Publication Table (%)'!$C$5="Operations cancelled by patient",
IFERROR(SUMIFS(AllPublicationData!$G:$G,AllPublicationData!$A:$A,'Publication Table (%)'!$B117,AllPublicationData!$B:$B,'Publication Table (%)'!$C$4,AllPublicationData!$D:$D,'Publication Table (%)'!K$7)/
SUMIFS(AllPublicationData!$E:$E,AllPublicationData!$A:$A,'Publication Table (%)'!$B117,AllPublicationData!$B:$B,'Publication Table (%)'!$C$4,AllPublicationData!$D:$D,'Publication Table (%)'!K$7),
SUMIFS(AllPublicationData!$G:$G,AllPublicationData!$A:$A,'Publication Table (%)'!$B117,AllPublicationData!$B:$B,'Publication Table (%)'!K$7)/
SUMIFS(AllPublicationData!$E:$E,AllPublicationData!$A:$A,'Publication Table (%)'!$B117,AllPublicationData!$B:$B,'Publication Table (%)'!K$7)),
IF('Publication Table (%)'!$C$5="Operations cancelled for clinical reasons",
IFERROR(SUMIFS(AllPublicationData!$H:$H,AllPublicationData!$A:$A,'Publication Table (%)'!$B117,AllPublicationData!$B:$B,'Publication Table (%)'!$C$4,AllPublicationData!$D:$D,'Publication Table (%)'!K$7)/
SUMIFS(AllPublicationData!$E:$E,AllPublicationData!$A:$A,'Publication Table (%)'!$B117,AllPublicationData!$B:$B,'Publication Table (%)'!$C$4,AllPublicationData!$D:$D,'Publication Table (%)'!K$7),
SUMIFS(AllPublicationData!$H:$H,AllPublicationData!$A:$A,'Publication Table (%)'!$B117,AllPublicationData!$B:$B,'Publication Table (%)'!K$7)/
SUMIFS(AllPublicationData!$E:$E,AllPublicationData!$A:$A,'Publication Table (%)'!$B117,AllPublicationData!$B:$B,'Publication Table (%)'!K$7)),
IF('Publication Table (%)'!$C$5="Operations cancelled for non-clinical/capacity reasons",
IFERROR(SUMIFS(AllPublicationData!$I:$I,AllPublicationData!$A:$A,'Publication Table (%)'!$B117,AllPublicationData!$B:$B,'Publication Table (%)'!$C$4,AllPublicationData!$D:$D,'Publication Table (%)'!K$7)/
SUMIFS(AllPublicationData!$E:$E,AllPublicationData!$A:$A,'Publication Table (%)'!$B117,AllPublicationData!$B:$B,'Publication Table (%)'!$C$4,AllPublicationData!$D:$D,'Publication Table (%)'!K$7),
SUMIFS(AllPublicationData!$I:$I,AllPublicationData!$A:$A,'Publication Table (%)'!$B117,AllPublicationData!$B:$B,'Publication Table (%)'!K$7)/
SUMIFS(AllPublicationData!$E:$E,AllPublicationData!$A:$A,'Publication Table (%)'!$B117,AllPublicationData!$B:$B,'Publication Table (%)'!K$7)),
IF('Publication Table (%)'!$C$5="Cancellations for other reasons",
IFERROR(SUMIFS(AllPublicationData!$J:$J,AllPublicationData!$A:$A,'Publication Table (%)'!$B117,AllPublicationData!$B:$B,'Publication Table (%)'!$C$4,AllPublicationData!$D:$D,'Publication Table (%)'!K$7)/
SUMIFS(AllPublicationData!$E:$E,AllPublicationData!$A:$A,'Publication Table (%)'!$B117,AllPublicationData!$B:$B,'Publication Table (%)'!$C$4,AllPublicationData!$D:$D,'Publication Table (%)'!K$7),
SUMIFS(AllPublicationData!$J:$J,AllPublicationData!$A:$A,'Publication Table (%)'!$B117,AllPublicationData!$B:$B,'Publication Table (%)'!K$7)/
SUMIFS(AllPublicationData!$E:$E,AllPublicationData!$A:$A,'Publication Table (%)'!$B117,AllPublicationData!$B:$B,'Publication Table (%)'!K$7)))))))</f>
        <v>#DIV/0!</v>
      </c>
      <c r="L117" s="96" t="e">
        <f>IF('Publication Table (%)'!$C$5="All Cancelled Operations",
IFERROR(SUMIFS(AllPublicationData!$F:$F,AllPublicationData!$A:$A,'Publication Table (%)'!$B117,AllPublicationData!$B:$B,'Publication Table (%)'!$C$4,AllPublicationData!$D:$D,'Publication Table (%)'!L$7)/
SUMIFS(AllPublicationData!$E:$E,AllPublicationData!$A:$A,'Publication Table (%)'!$B117,AllPublicationData!$B:$B,'Publication Table (%)'!$C$4,AllPublicationData!$D:$D,'Publication Table (%)'!L$7),
SUMIFS(AllPublicationData!$F:$F,AllPublicationData!$A:$A,'Publication Table (%)'!$B117,AllPublicationData!$B:$B,'Publication Table (%)'!L$7)/
SUMIFS(AllPublicationData!$E:$E,AllPublicationData!$A:$A,'Publication Table (%)'!$B117,AllPublicationData!$B:$B,'Publication Table (%)'!L$7)),
IF('Publication Table (%)'!$C$5="Operations cancelled by patient",
IFERROR(SUMIFS(AllPublicationData!$G:$G,AllPublicationData!$A:$A,'Publication Table (%)'!$B117,AllPublicationData!$B:$B,'Publication Table (%)'!$C$4,AllPublicationData!$D:$D,'Publication Table (%)'!L$7)/
SUMIFS(AllPublicationData!$E:$E,AllPublicationData!$A:$A,'Publication Table (%)'!$B117,AllPublicationData!$B:$B,'Publication Table (%)'!$C$4,AllPublicationData!$D:$D,'Publication Table (%)'!L$7),
SUMIFS(AllPublicationData!$G:$G,AllPublicationData!$A:$A,'Publication Table (%)'!$B117,AllPublicationData!$B:$B,'Publication Table (%)'!L$7)/
SUMIFS(AllPublicationData!$E:$E,AllPublicationData!$A:$A,'Publication Table (%)'!$B117,AllPublicationData!$B:$B,'Publication Table (%)'!L$7)),
IF('Publication Table (%)'!$C$5="Operations cancelled for clinical reasons",
IFERROR(SUMIFS(AllPublicationData!$H:$H,AllPublicationData!$A:$A,'Publication Table (%)'!$B117,AllPublicationData!$B:$B,'Publication Table (%)'!$C$4,AllPublicationData!$D:$D,'Publication Table (%)'!L$7)/
SUMIFS(AllPublicationData!$E:$E,AllPublicationData!$A:$A,'Publication Table (%)'!$B117,AllPublicationData!$B:$B,'Publication Table (%)'!$C$4,AllPublicationData!$D:$D,'Publication Table (%)'!L$7),
SUMIFS(AllPublicationData!$H:$H,AllPublicationData!$A:$A,'Publication Table (%)'!$B117,AllPublicationData!$B:$B,'Publication Table (%)'!L$7)/
SUMIFS(AllPublicationData!$E:$E,AllPublicationData!$A:$A,'Publication Table (%)'!$B117,AllPublicationData!$B:$B,'Publication Table (%)'!L$7)),
IF('Publication Table (%)'!$C$5="Operations cancelled for non-clinical/capacity reasons",
IFERROR(SUMIFS(AllPublicationData!$I:$I,AllPublicationData!$A:$A,'Publication Table (%)'!$B117,AllPublicationData!$B:$B,'Publication Table (%)'!$C$4,AllPublicationData!$D:$D,'Publication Table (%)'!L$7)/
SUMIFS(AllPublicationData!$E:$E,AllPublicationData!$A:$A,'Publication Table (%)'!$B117,AllPublicationData!$B:$B,'Publication Table (%)'!$C$4,AllPublicationData!$D:$D,'Publication Table (%)'!L$7),
SUMIFS(AllPublicationData!$I:$I,AllPublicationData!$A:$A,'Publication Table (%)'!$B117,AllPublicationData!$B:$B,'Publication Table (%)'!L$7)/
SUMIFS(AllPublicationData!$E:$E,AllPublicationData!$A:$A,'Publication Table (%)'!$B117,AllPublicationData!$B:$B,'Publication Table (%)'!L$7)),
IF('Publication Table (%)'!$C$5="Cancellations for other reasons",
IFERROR(SUMIFS(AllPublicationData!$J:$J,AllPublicationData!$A:$A,'Publication Table (%)'!$B117,AllPublicationData!$B:$B,'Publication Table (%)'!$C$4,AllPublicationData!$D:$D,'Publication Table (%)'!L$7)/
SUMIFS(AllPublicationData!$E:$E,AllPublicationData!$A:$A,'Publication Table (%)'!$B117,AllPublicationData!$B:$B,'Publication Table (%)'!$C$4,AllPublicationData!$D:$D,'Publication Table (%)'!L$7),
SUMIFS(AllPublicationData!$J:$J,AllPublicationData!$A:$A,'Publication Table (%)'!$B117,AllPublicationData!$B:$B,'Publication Table (%)'!L$7)/
SUMIFS(AllPublicationData!$E:$E,AllPublicationData!$A:$A,'Publication Table (%)'!$B117,AllPublicationData!$B:$B,'Publication Table (%)'!L$7)))))))</f>
        <v>#DIV/0!</v>
      </c>
      <c r="M117" s="96" t="e">
        <f>IF('Publication Table (%)'!$C$5="All Cancelled Operations",
IFERROR(SUMIFS(AllPublicationData!$F:$F,AllPublicationData!$A:$A,'Publication Table (%)'!$B117,AllPublicationData!$B:$B,'Publication Table (%)'!$C$4,AllPublicationData!$D:$D,'Publication Table (%)'!M$7)/
SUMIFS(AllPublicationData!$E:$E,AllPublicationData!$A:$A,'Publication Table (%)'!$B117,AllPublicationData!$B:$B,'Publication Table (%)'!$C$4,AllPublicationData!$D:$D,'Publication Table (%)'!M$7),
SUMIFS(AllPublicationData!$F:$F,AllPublicationData!$A:$A,'Publication Table (%)'!$B117,AllPublicationData!$B:$B,'Publication Table (%)'!M$7)/
SUMIFS(AllPublicationData!$E:$E,AllPublicationData!$A:$A,'Publication Table (%)'!$B117,AllPublicationData!$B:$B,'Publication Table (%)'!M$7)),
IF('Publication Table (%)'!$C$5="Operations cancelled by patient",
IFERROR(SUMIFS(AllPublicationData!$G:$G,AllPublicationData!$A:$A,'Publication Table (%)'!$B117,AllPublicationData!$B:$B,'Publication Table (%)'!$C$4,AllPublicationData!$D:$D,'Publication Table (%)'!M$7)/
SUMIFS(AllPublicationData!$E:$E,AllPublicationData!$A:$A,'Publication Table (%)'!$B117,AllPublicationData!$B:$B,'Publication Table (%)'!$C$4,AllPublicationData!$D:$D,'Publication Table (%)'!M$7),
SUMIFS(AllPublicationData!$G:$G,AllPublicationData!$A:$A,'Publication Table (%)'!$B117,AllPublicationData!$B:$B,'Publication Table (%)'!M$7)/
SUMIFS(AllPublicationData!$E:$E,AllPublicationData!$A:$A,'Publication Table (%)'!$B117,AllPublicationData!$B:$B,'Publication Table (%)'!M$7)),
IF('Publication Table (%)'!$C$5="Operations cancelled for clinical reasons",
IFERROR(SUMIFS(AllPublicationData!$H:$H,AllPublicationData!$A:$A,'Publication Table (%)'!$B117,AllPublicationData!$B:$B,'Publication Table (%)'!$C$4,AllPublicationData!$D:$D,'Publication Table (%)'!M$7)/
SUMIFS(AllPublicationData!$E:$E,AllPublicationData!$A:$A,'Publication Table (%)'!$B117,AllPublicationData!$B:$B,'Publication Table (%)'!$C$4,AllPublicationData!$D:$D,'Publication Table (%)'!M$7),
SUMIFS(AllPublicationData!$H:$H,AllPublicationData!$A:$A,'Publication Table (%)'!$B117,AllPublicationData!$B:$B,'Publication Table (%)'!M$7)/
SUMIFS(AllPublicationData!$E:$E,AllPublicationData!$A:$A,'Publication Table (%)'!$B117,AllPublicationData!$B:$B,'Publication Table (%)'!M$7)),
IF('Publication Table (%)'!$C$5="Operations cancelled for non-clinical/capacity reasons",
IFERROR(SUMIFS(AllPublicationData!$I:$I,AllPublicationData!$A:$A,'Publication Table (%)'!$B117,AllPublicationData!$B:$B,'Publication Table (%)'!$C$4,AllPublicationData!$D:$D,'Publication Table (%)'!M$7)/
SUMIFS(AllPublicationData!$E:$E,AllPublicationData!$A:$A,'Publication Table (%)'!$B117,AllPublicationData!$B:$B,'Publication Table (%)'!$C$4,AllPublicationData!$D:$D,'Publication Table (%)'!M$7),
SUMIFS(AllPublicationData!$I:$I,AllPublicationData!$A:$A,'Publication Table (%)'!$B117,AllPublicationData!$B:$B,'Publication Table (%)'!M$7)/
SUMIFS(AllPublicationData!$E:$E,AllPublicationData!$A:$A,'Publication Table (%)'!$B117,AllPublicationData!$B:$B,'Publication Table (%)'!M$7)),
IF('Publication Table (%)'!$C$5="Cancellations for other reasons",
IFERROR(SUMIFS(AllPublicationData!$J:$J,AllPublicationData!$A:$A,'Publication Table (%)'!$B117,AllPublicationData!$B:$B,'Publication Table (%)'!$C$4,AllPublicationData!$D:$D,'Publication Table (%)'!M$7)/
SUMIFS(AllPublicationData!$E:$E,AllPublicationData!$A:$A,'Publication Table (%)'!$B117,AllPublicationData!$B:$B,'Publication Table (%)'!$C$4,AllPublicationData!$D:$D,'Publication Table (%)'!M$7),
SUMIFS(AllPublicationData!$J:$J,AllPublicationData!$A:$A,'Publication Table (%)'!$B117,AllPublicationData!$B:$B,'Publication Table (%)'!M$7)/
SUMIFS(AllPublicationData!$E:$E,AllPublicationData!$A:$A,'Publication Table (%)'!$B117,AllPublicationData!$B:$B,'Publication Table (%)'!M$7)))))))</f>
        <v>#DIV/0!</v>
      </c>
      <c r="N117" s="96" t="e">
        <f>IF('Publication Table (%)'!$C$5="All Cancelled Operations",
IFERROR(SUMIFS(AllPublicationData!$F:$F,AllPublicationData!$A:$A,'Publication Table (%)'!$B117,AllPublicationData!$B:$B,'Publication Table (%)'!$C$4,AllPublicationData!$D:$D,'Publication Table (%)'!N$7)/
SUMIFS(AllPublicationData!$E:$E,AllPublicationData!$A:$A,'Publication Table (%)'!$B117,AllPublicationData!$B:$B,'Publication Table (%)'!$C$4,AllPublicationData!$D:$D,'Publication Table (%)'!N$7),
SUMIFS(AllPublicationData!$F:$F,AllPublicationData!$A:$A,'Publication Table (%)'!$B117,AllPublicationData!$B:$B,'Publication Table (%)'!N$7)/
SUMIFS(AllPublicationData!$E:$E,AllPublicationData!$A:$A,'Publication Table (%)'!$B117,AllPublicationData!$B:$B,'Publication Table (%)'!N$7)),
IF('Publication Table (%)'!$C$5="Operations cancelled by patient",
IFERROR(SUMIFS(AllPublicationData!$G:$G,AllPublicationData!$A:$A,'Publication Table (%)'!$B117,AllPublicationData!$B:$B,'Publication Table (%)'!$C$4,AllPublicationData!$D:$D,'Publication Table (%)'!N$7)/
SUMIFS(AllPublicationData!$E:$E,AllPublicationData!$A:$A,'Publication Table (%)'!$B117,AllPublicationData!$B:$B,'Publication Table (%)'!$C$4,AllPublicationData!$D:$D,'Publication Table (%)'!N$7),
SUMIFS(AllPublicationData!$G:$G,AllPublicationData!$A:$A,'Publication Table (%)'!$B117,AllPublicationData!$B:$B,'Publication Table (%)'!N$7)/
SUMIFS(AllPublicationData!$E:$E,AllPublicationData!$A:$A,'Publication Table (%)'!$B117,AllPublicationData!$B:$B,'Publication Table (%)'!N$7)),
IF('Publication Table (%)'!$C$5="Operations cancelled for clinical reasons",
IFERROR(SUMIFS(AllPublicationData!$H:$H,AllPublicationData!$A:$A,'Publication Table (%)'!$B117,AllPublicationData!$B:$B,'Publication Table (%)'!$C$4,AllPublicationData!$D:$D,'Publication Table (%)'!N$7)/
SUMIFS(AllPublicationData!$E:$E,AllPublicationData!$A:$A,'Publication Table (%)'!$B117,AllPublicationData!$B:$B,'Publication Table (%)'!$C$4,AllPublicationData!$D:$D,'Publication Table (%)'!N$7),
SUMIFS(AllPublicationData!$H:$H,AllPublicationData!$A:$A,'Publication Table (%)'!$B117,AllPublicationData!$B:$B,'Publication Table (%)'!N$7)/
SUMIFS(AllPublicationData!$E:$E,AllPublicationData!$A:$A,'Publication Table (%)'!$B117,AllPublicationData!$B:$B,'Publication Table (%)'!N$7)),
IF('Publication Table (%)'!$C$5="Operations cancelled for non-clinical/capacity reasons",
IFERROR(SUMIFS(AllPublicationData!$I:$I,AllPublicationData!$A:$A,'Publication Table (%)'!$B117,AllPublicationData!$B:$B,'Publication Table (%)'!$C$4,AllPublicationData!$D:$D,'Publication Table (%)'!N$7)/
SUMIFS(AllPublicationData!$E:$E,AllPublicationData!$A:$A,'Publication Table (%)'!$B117,AllPublicationData!$B:$B,'Publication Table (%)'!$C$4,AllPublicationData!$D:$D,'Publication Table (%)'!N$7),
SUMIFS(AllPublicationData!$I:$I,AllPublicationData!$A:$A,'Publication Table (%)'!$B117,AllPublicationData!$B:$B,'Publication Table (%)'!N$7)/
SUMIFS(AllPublicationData!$E:$E,AllPublicationData!$A:$A,'Publication Table (%)'!$B117,AllPublicationData!$B:$B,'Publication Table (%)'!N$7)),
IF('Publication Table (%)'!$C$5="Cancellations for other reasons",
IFERROR(SUMIFS(AllPublicationData!$J:$J,AllPublicationData!$A:$A,'Publication Table (%)'!$B117,AllPublicationData!$B:$B,'Publication Table (%)'!$C$4,AllPublicationData!$D:$D,'Publication Table (%)'!N$7)/
SUMIFS(AllPublicationData!$E:$E,AllPublicationData!$A:$A,'Publication Table (%)'!$B117,AllPublicationData!$B:$B,'Publication Table (%)'!$C$4,AllPublicationData!$D:$D,'Publication Table (%)'!N$7),
SUMIFS(AllPublicationData!$J:$J,AllPublicationData!$A:$A,'Publication Table (%)'!$B117,AllPublicationData!$B:$B,'Publication Table (%)'!N$7)/
SUMIFS(AllPublicationData!$E:$E,AllPublicationData!$A:$A,'Publication Table (%)'!$B117,AllPublicationData!$B:$B,'Publication Table (%)'!N$7)))))))</f>
        <v>#DIV/0!</v>
      </c>
      <c r="O117" s="96" t="e">
        <f>IF('Publication Table (%)'!$C$5="All Cancelled Operations",
IFERROR(SUMIFS(AllPublicationData!$F:$F,AllPublicationData!$A:$A,'Publication Table (%)'!$B117,AllPublicationData!$B:$B,'Publication Table (%)'!$C$4,AllPublicationData!$D:$D,'Publication Table (%)'!O$7)/
SUMIFS(AllPublicationData!$E:$E,AllPublicationData!$A:$A,'Publication Table (%)'!$B117,AllPublicationData!$B:$B,'Publication Table (%)'!$C$4,AllPublicationData!$D:$D,'Publication Table (%)'!O$7),
SUMIFS(AllPublicationData!$F:$F,AllPublicationData!$A:$A,'Publication Table (%)'!$B117,AllPublicationData!$B:$B,'Publication Table (%)'!O$7)/
SUMIFS(AllPublicationData!$E:$E,AllPublicationData!$A:$A,'Publication Table (%)'!$B117,AllPublicationData!$B:$B,'Publication Table (%)'!O$7)),
IF('Publication Table (%)'!$C$5="Operations cancelled by patient",
IFERROR(SUMIFS(AllPublicationData!$G:$G,AllPublicationData!$A:$A,'Publication Table (%)'!$B117,AllPublicationData!$B:$B,'Publication Table (%)'!$C$4,AllPublicationData!$D:$D,'Publication Table (%)'!O$7)/
SUMIFS(AllPublicationData!$E:$E,AllPublicationData!$A:$A,'Publication Table (%)'!$B117,AllPublicationData!$B:$B,'Publication Table (%)'!$C$4,AllPublicationData!$D:$D,'Publication Table (%)'!O$7),
SUMIFS(AllPublicationData!$G:$G,AllPublicationData!$A:$A,'Publication Table (%)'!$B117,AllPublicationData!$B:$B,'Publication Table (%)'!O$7)/
SUMIFS(AllPublicationData!$E:$E,AllPublicationData!$A:$A,'Publication Table (%)'!$B117,AllPublicationData!$B:$B,'Publication Table (%)'!O$7)),
IF('Publication Table (%)'!$C$5="Operations cancelled for clinical reasons",
IFERROR(SUMIFS(AllPublicationData!$H:$H,AllPublicationData!$A:$A,'Publication Table (%)'!$B117,AllPublicationData!$B:$B,'Publication Table (%)'!$C$4,AllPublicationData!$D:$D,'Publication Table (%)'!O$7)/
SUMIFS(AllPublicationData!$E:$E,AllPublicationData!$A:$A,'Publication Table (%)'!$B117,AllPublicationData!$B:$B,'Publication Table (%)'!$C$4,AllPublicationData!$D:$D,'Publication Table (%)'!O$7),
SUMIFS(AllPublicationData!$H:$H,AllPublicationData!$A:$A,'Publication Table (%)'!$B117,AllPublicationData!$B:$B,'Publication Table (%)'!O$7)/
SUMIFS(AllPublicationData!$E:$E,AllPublicationData!$A:$A,'Publication Table (%)'!$B117,AllPublicationData!$B:$B,'Publication Table (%)'!O$7)),
IF('Publication Table (%)'!$C$5="Operations cancelled for non-clinical/capacity reasons",
IFERROR(SUMIFS(AllPublicationData!$I:$I,AllPublicationData!$A:$A,'Publication Table (%)'!$B117,AllPublicationData!$B:$B,'Publication Table (%)'!$C$4,AllPublicationData!$D:$D,'Publication Table (%)'!O$7)/
SUMIFS(AllPublicationData!$E:$E,AllPublicationData!$A:$A,'Publication Table (%)'!$B117,AllPublicationData!$B:$B,'Publication Table (%)'!$C$4,AllPublicationData!$D:$D,'Publication Table (%)'!O$7),
SUMIFS(AllPublicationData!$I:$I,AllPublicationData!$A:$A,'Publication Table (%)'!$B117,AllPublicationData!$B:$B,'Publication Table (%)'!O$7)/
SUMIFS(AllPublicationData!$E:$E,AllPublicationData!$A:$A,'Publication Table (%)'!$B117,AllPublicationData!$B:$B,'Publication Table (%)'!O$7)),
IF('Publication Table (%)'!$C$5="Cancellations for other reasons",
IFERROR(SUMIFS(AllPublicationData!$J:$J,AllPublicationData!$A:$A,'Publication Table (%)'!$B117,AllPublicationData!$B:$B,'Publication Table (%)'!$C$4,AllPublicationData!$D:$D,'Publication Table (%)'!O$7)/
SUMIFS(AllPublicationData!$E:$E,AllPublicationData!$A:$A,'Publication Table (%)'!$B117,AllPublicationData!$B:$B,'Publication Table (%)'!$C$4,AllPublicationData!$D:$D,'Publication Table (%)'!O$7),
SUMIFS(AllPublicationData!$J:$J,AllPublicationData!$A:$A,'Publication Table (%)'!$B117,AllPublicationData!$B:$B,'Publication Table (%)'!O$7)/
SUMIFS(AllPublicationData!$E:$E,AllPublicationData!$A:$A,'Publication Table (%)'!$B117,AllPublicationData!$B:$B,'Publication Table (%)'!O$7)))))))</f>
        <v>#DIV/0!</v>
      </c>
      <c r="P117" s="96" t="e">
        <f>IF('Publication Table (%)'!$C$5="All Cancelled Operations",
IFERROR(SUMIFS(AllPublicationData!$F:$F,AllPublicationData!$A:$A,'Publication Table (%)'!$B117,AllPublicationData!$B:$B,'Publication Table (%)'!$C$4,AllPublicationData!$D:$D,'Publication Table (%)'!P$7)/
SUMIFS(AllPublicationData!$E:$E,AllPublicationData!$A:$A,'Publication Table (%)'!$B117,AllPublicationData!$B:$B,'Publication Table (%)'!$C$4,AllPublicationData!$D:$D,'Publication Table (%)'!P$7),
SUMIFS(AllPublicationData!$F:$F,AllPublicationData!$A:$A,'Publication Table (%)'!$B117,AllPublicationData!$B:$B,'Publication Table (%)'!P$7)/
SUMIFS(AllPublicationData!$E:$E,AllPublicationData!$A:$A,'Publication Table (%)'!$B117,AllPublicationData!$B:$B,'Publication Table (%)'!P$7)),
IF('Publication Table (%)'!$C$5="Operations cancelled by patient",
IFERROR(SUMIFS(AllPublicationData!$G:$G,AllPublicationData!$A:$A,'Publication Table (%)'!$B117,AllPublicationData!$B:$B,'Publication Table (%)'!$C$4,AllPublicationData!$D:$D,'Publication Table (%)'!P$7)/
SUMIFS(AllPublicationData!$E:$E,AllPublicationData!$A:$A,'Publication Table (%)'!$B117,AllPublicationData!$B:$B,'Publication Table (%)'!$C$4,AllPublicationData!$D:$D,'Publication Table (%)'!P$7),
SUMIFS(AllPublicationData!$G:$G,AllPublicationData!$A:$A,'Publication Table (%)'!$B117,AllPublicationData!$B:$B,'Publication Table (%)'!P$7)/
SUMIFS(AllPublicationData!$E:$E,AllPublicationData!$A:$A,'Publication Table (%)'!$B117,AllPublicationData!$B:$B,'Publication Table (%)'!P$7)),
IF('Publication Table (%)'!$C$5="Operations cancelled for clinical reasons",
IFERROR(SUMIFS(AllPublicationData!$H:$H,AllPublicationData!$A:$A,'Publication Table (%)'!$B117,AllPublicationData!$B:$B,'Publication Table (%)'!$C$4,AllPublicationData!$D:$D,'Publication Table (%)'!P$7)/
SUMIFS(AllPublicationData!$E:$E,AllPublicationData!$A:$A,'Publication Table (%)'!$B117,AllPublicationData!$B:$B,'Publication Table (%)'!$C$4,AllPublicationData!$D:$D,'Publication Table (%)'!P$7),
SUMIFS(AllPublicationData!$H:$H,AllPublicationData!$A:$A,'Publication Table (%)'!$B117,AllPublicationData!$B:$B,'Publication Table (%)'!P$7)/
SUMIFS(AllPublicationData!$E:$E,AllPublicationData!$A:$A,'Publication Table (%)'!$B117,AllPublicationData!$B:$B,'Publication Table (%)'!P$7)),
IF('Publication Table (%)'!$C$5="Operations cancelled for non-clinical/capacity reasons",
IFERROR(SUMIFS(AllPublicationData!$I:$I,AllPublicationData!$A:$A,'Publication Table (%)'!$B117,AllPublicationData!$B:$B,'Publication Table (%)'!$C$4,AllPublicationData!$D:$D,'Publication Table (%)'!P$7)/
SUMIFS(AllPublicationData!$E:$E,AllPublicationData!$A:$A,'Publication Table (%)'!$B117,AllPublicationData!$B:$B,'Publication Table (%)'!$C$4,AllPublicationData!$D:$D,'Publication Table (%)'!P$7),
SUMIFS(AllPublicationData!$I:$I,AllPublicationData!$A:$A,'Publication Table (%)'!$B117,AllPublicationData!$B:$B,'Publication Table (%)'!P$7)/
SUMIFS(AllPublicationData!$E:$E,AllPublicationData!$A:$A,'Publication Table (%)'!$B117,AllPublicationData!$B:$B,'Publication Table (%)'!P$7)),
IF('Publication Table (%)'!$C$5="Cancellations for other reasons",
IFERROR(SUMIFS(AllPublicationData!$J:$J,AllPublicationData!$A:$A,'Publication Table (%)'!$B117,AllPublicationData!$B:$B,'Publication Table (%)'!$C$4,AllPublicationData!$D:$D,'Publication Table (%)'!P$7)/
SUMIFS(AllPublicationData!$E:$E,AllPublicationData!$A:$A,'Publication Table (%)'!$B117,AllPublicationData!$B:$B,'Publication Table (%)'!$C$4,AllPublicationData!$D:$D,'Publication Table (%)'!P$7),
SUMIFS(AllPublicationData!$J:$J,AllPublicationData!$A:$A,'Publication Table (%)'!$B117,AllPublicationData!$B:$B,'Publication Table (%)'!P$7)/
SUMIFS(AllPublicationData!$E:$E,AllPublicationData!$A:$A,'Publication Table (%)'!$B117,AllPublicationData!$B:$B,'Publication Table (%)'!P$7)))))))</f>
        <v>#DIV/0!</v>
      </c>
      <c r="Q117" s="96" t="e">
        <f>IF('Publication Table (%)'!$C$5="All Cancelled Operations",
IFERROR(SUMIFS(AllPublicationData!$F:$F,AllPublicationData!$A:$A,'Publication Table (%)'!$B117,AllPublicationData!$B:$B,'Publication Table (%)'!$C$4,AllPublicationData!$D:$D,'Publication Table (%)'!Q$7)/
SUMIFS(AllPublicationData!$E:$E,AllPublicationData!$A:$A,'Publication Table (%)'!$B117,AllPublicationData!$B:$B,'Publication Table (%)'!$C$4,AllPublicationData!$D:$D,'Publication Table (%)'!Q$7),
SUMIFS(AllPublicationData!$F:$F,AllPublicationData!$A:$A,'Publication Table (%)'!$B117,AllPublicationData!$B:$B,'Publication Table (%)'!Q$7)/
SUMIFS(AllPublicationData!$E:$E,AllPublicationData!$A:$A,'Publication Table (%)'!$B117,AllPublicationData!$B:$B,'Publication Table (%)'!Q$7)),
IF('Publication Table (%)'!$C$5="Operations cancelled by patient",
IFERROR(SUMIFS(AllPublicationData!$G:$G,AllPublicationData!$A:$A,'Publication Table (%)'!$B117,AllPublicationData!$B:$B,'Publication Table (%)'!$C$4,AllPublicationData!$D:$D,'Publication Table (%)'!Q$7)/
SUMIFS(AllPublicationData!$E:$E,AllPublicationData!$A:$A,'Publication Table (%)'!$B117,AllPublicationData!$B:$B,'Publication Table (%)'!$C$4,AllPublicationData!$D:$D,'Publication Table (%)'!Q$7),
SUMIFS(AllPublicationData!$G:$G,AllPublicationData!$A:$A,'Publication Table (%)'!$B117,AllPublicationData!$B:$B,'Publication Table (%)'!Q$7)/
SUMIFS(AllPublicationData!$E:$E,AllPublicationData!$A:$A,'Publication Table (%)'!$B117,AllPublicationData!$B:$B,'Publication Table (%)'!Q$7)),
IF('Publication Table (%)'!$C$5="Operations cancelled for clinical reasons",
IFERROR(SUMIFS(AllPublicationData!$H:$H,AllPublicationData!$A:$A,'Publication Table (%)'!$B117,AllPublicationData!$B:$B,'Publication Table (%)'!$C$4,AllPublicationData!$D:$D,'Publication Table (%)'!Q$7)/
SUMIFS(AllPublicationData!$E:$E,AllPublicationData!$A:$A,'Publication Table (%)'!$B117,AllPublicationData!$B:$B,'Publication Table (%)'!$C$4,AllPublicationData!$D:$D,'Publication Table (%)'!Q$7),
SUMIFS(AllPublicationData!$H:$H,AllPublicationData!$A:$A,'Publication Table (%)'!$B117,AllPublicationData!$B:$B,'Publication Table (%)'!Q$7)/
SUMIFS(AllPublicationData!$E:$E,AllPublicationData!$A:$A,'Publication Table (%)'!$B117,AllPublicationData!$B:$B,'Publication Table (%)'!Q$7)),
IF('Publication Table (%)'!$C$5="Operations cancelled for non-clinical/capacity reasons",
IFERROR(SUMIFS(AllPublicationData!$I:$I,AllPublicationData!$A:$A,'Publication Table (%)'!$B117,AllPublicationData!$B:$B,'Publication Table (%)'!$C$4,AllPublicationData!$D:$D,'Publication Table (%)'!Q$7)/
SUMIFS(AllPublicationData!$E:$E,AllPublicationData!$A:$A,'Publication Table (%)'!$B117,AllPublicationData!$B:$B,'Publication Table (%)'!$C$4,AllPublicationData!$D:$D,'Publication Table (%)'!Q$7),
SUMIFS(AllPublicationData!$I:$I,AllPublicationData!$A:$A,'Publication Table (%)'!$B117,AllPublicationData!$B:$B,'Publication Table (%)'!Q$7)/
SUMIFS(AllPublicationData!$E:$E,AllPublicationData!$A:$A,'Publication Table (%)'!$B117,AllPublicationData!$B:$B,'Publication Table (%)'!Q$7)),
IF('Publication Table (%)'!$C$5="Cancellations for other reasons",
IFERROR(SUMIFS(AllPublicationData!$J:$J,AllPublicationData!$A:$A,'Publication Table (%)'!$B117,AllPublicationData!$B:$B,'Publication Table (%)'!$C$4,AllPublicationData!$D:$D,'Publication Table (%)'!Q$7)/
SUMIFS(AllPublicationData!$E:$E,AllPublicationData!$A:$A,'Publication Table (%)'!$B117,AllPublicationData!$B:$B,'Publication Table (%)'!$C$4,AllPublicationData!$D:$D,'Publication Table (%)'!Q$7),
SUMIFS(AllPublicationData!$J:$J,AllPublicationData!$A:$A,'Publication Table (%)'!$B117,AllPublicationData!$B:$B,'Publication Table (%)'!Q$7)/
SUMIFS(AllPublicationData!$E:$E,AllPublicationData!$A:$A,'Publication Table (%)'!$B117,AllPublicationData!$B:$B,'Publication Table (%)'!Q$7)))))))</f>
        <v>#DIV/0!</v>
      </c>
      <c r="R117" s="96" t="e">
        <f>IF('Publication Table (%)'!$C$5="All Cancelled Operations",
IFERROR(SUMIFS(AllPublicationData!$F:$F,AllPublicationData!$A:$A,'Publication Table (%)'!$B117,AllPublicationData!$B:$B,'Publication Table (%)'!$C$4,AllPublicationData!$D:$D,'Publication Table (%)'!R$7)/
SUMIFS(AllPublicationData!$E:$E,AllPublicationData!$A:$A,'Publication Table (%)'!$B117,AllPublicationData!$B:$B,'Publication Table (%)'!$C$4,AllPublicationData!$D:$D,'Publication Table (%)'!R$7),
SUMIFS(AllPublicationData!$F:$F,AllPublicationData!$A:$A,'Publication Table (%)'!$B117,AllPublicationData!$B:$B,'Publication Table (%)'!R$7)/
SUMIFS(AllPublicationData!$E:$E,AllPublicationData!$A:$A,'Publication Table (%)'!$B117,AllPublicationData!$B:$B,'Publication Table (%)'!R$7)),
IF('Publication Table (%)'!$C$5="Operations cancelled by patient",
IFERROR(SUMIFS(AllPublicationData!$G:$G,AllPublicationData!$A:$A,'Publication Table (%)'!$B117,AllPublicationData!$B:$B,'Publication Table (%)'!$C$4,AllPublicationData!$D:$D,'Publication Table (%)'!R$7)/
SUMIFS(AllPublicationData!$E:$E,AllPublicationData!$A:$A,'Publication Table (%)'!$B117,AllPublicationData!$B:$B,'Publication Table (%)'!$C$4,AllPublicationData!$D:$D,'Publication Table (%)'!R$7),
SUMIFS(AllPublicationData!$G:$G,AllPublicationData!$A:$A,'Publication Table (%)'!$B117,AllPublicationData!$B:$B,'Publication Table (%)'!R$7)/
SUMIFS(AllPublicationData!$E:$E,AllPublicationData!$A:$A,'Publication Table (%)'!$B117,AllPublicationData!$B:$B,'Publication Table (%)'!R$7)),
IF('Publication Table (%)'!$C$5="Operations cancelled for clinical reasons",
IFERROR(SUMIFS(AllPublicationData!$H:$H,AllPublicationData!$A:$A,'Publication Table (%)'!$B117,AllPublicationData!$B:$B,'Publication Table (%)'!$C$4,AllPublicationData!$D:$D,'Publication Table (%)'!R$7)/
SUMIFS(AllPublicationData!$E:$E,AllPublicationData!$A:$A,'Publication Table (%)'!$B117,AllPublicationData!$B:$B,'Publication Table (%)'!$C$4,AllPublicationData!$D:$D,'Publication Table (%)'!R$7),
SUMIFS(AllPublicationData!$H:$H,AllPublicationData!$A:$A,'Publication Table (%)'!$B117,AllPublicationData!$B:$B,'Publication Table (%)'!R$7)/
SUMIFS(AllPublicationData!$E:$E,AllPublicationData!$A:$A,'Publication Table (%)'!$B117,AllPublicationData!$B:$B,'Publication Table (%)'!R$7)),
IF('Publication Table (%)'!$C$5="Operations cancelled for non-clinical/capacity reasons",
IFERROR(SUMIFS(AllPublicationData!$I:$I,AllPublicationData!$A:$A,'Publication Table (%)'!$B117,AllPublicationData!$B:$B,'Publication Table (%)'!$C$4,AllPublicationData!$D:$D,'Publication Table (%)'!R$7)/
SUMIFS(AllPublicationData!$E:$E,AllPublicationData!$A:$A,'Publication Table (%)'!$B117,AllPublicationData!$B:$B,'Publication Table (%)'!$C$4,AllPublicationData!$D:$D,'Publication Table (%)'!R$7),
SUMIFS(AllPublicationData!$I:$I,AllPublicationData!$A:$A,'Publication Table (%)'!$B117,AllPublicationData!$B:$B,'Publication Table (%)'!R$7)/
SUMIFS(AllPublicationData!$E:$E,AllPublicationData!$A:$A,'Publication Table (%)'!$B117,AllPublicationData!$B:$B,'Publication Table (%)'!R$7)),
IF('Publication Table (%)'!$C$5="Cancellations for other reasons",
IFERROR(SUMIFS(AllPublicationData!$J:$J,AllPublicationData!$A:$A,'Publication Table (%)'!$B117,AllPublicationData!$B:$B,'Publication Table (%)'!$C$4,AllPublicationData!$D:$D,'Publication Table (%)'!R$7)/
SUMIFS(AllPublicationData!$E:$E,AllPublicationData!$A:$A,'Publication Table (%)'!$B117,AllPublicationData!$B:$B,'Publication Table (%)'!$C$4,AllPublicationData!$D:$D,'Publication Table (%)'!R$7),
SUMIFS(AllPublicationData!$J:$J,AllPublicationData!$A:$A,'Publication Table (%)'!$B117,AllPublicationData!$B:$B,'Publication Table (%)'!R$7)/
SUMIFS(AllPublicationData!$E:$E,AllPublicationData!$A:$A,'Publication Table (%)'!$B117,AllPublicationData!$B:$B,'Publication Table (%)'!R$7)))))))</f>
        <v>#DIV/0!</v>
      </c>
      <c r="S117" s="96" t="e">
        <f>IF('Publication Table (%)'!$C$5="All Cancelled Operations",
IFERROR(SUMIFS(AllPublicationData!$F:$F,AllPublicationData!$A:$A,'Publication Table (%)'!$B117,AllPublicationData!$B:$B,'Publication Table (%)'!$C$4,AllPublicationData!$D:$D,'Publication Table (%)'!S$7)/
SUMIFS(AllPublicationData!$E:$E,AllPublicationData!$A:$A,'Publication Table (%)'!$B117,AllPublicationData!$B:$B,'Publication Table (%)'!$C$4,AllPublicationData!$D:$D,'Publication Table (%)'!S$7),
SUMIFS(AllPublicationData!$F:$F,AllPublicationData!$A:$A,'Publication Table (%)'!$B117,AllPublicationData!$B:$B,'Publication Table (%)'!S$7)/
SUMIFS(AllPublicationData!$E:$E,AllPublicationData!$A:$A,'Publication Table (%)'!$B117,AllPublicationData!$B:$B,'Publication Table (%)'!S$7)),
IF('Publication Table (%)'!$C$5="Operations cancelled by patient",
IFERROR(SUMIFS(AllPublicationData!$G:$G,AllPublicationData!$A:$A,'Publication Table (%)'!$B117,AllPublicationData!$B:$B,'Publication Table (%)'!$C$4,AllPublicationData!$D:$D,'Publication Table (%)'!S$7)/
SUMIFS(AllPublicationData!$E:$E,AllPublicationData!$A:$A,'Publication Table (%)'!$B117,AllPublicationData!$B:$B,'Publication Table (%)'!$C$4,AllPublicationData!$D:$D,'Publication Table (%)'!S$7),
SUMIFS(AllPublicationData!$G:$G,AllPublicationData!$A:$A,'Publication Table (%)'!$B117,AllPublicationData!$B:$B,'Publication Table (%)'!S$7)/
SUMIFS(AllPublicationData!$E:$E,AllPublicationData!$A:$A,'Publication Table (%)'!$B117,AllPublicationData!$B:$B,'Publication Table (%)'!S$7)),
IF('Publication Table (%)'!$C$5="Operations cancelled for clinical reasons",
IFERROR(SUMIFS(AllPublicationData!$H:$H,AllPublicationData!$A:$A,'Publication Table (%)'!$B117,AllPublicationData!$B:$B,'Publication Table (%)'!$C$4,AllPublicationData!$D:$D,'Publication Table (%)'!S$7)/
SUMIFS(AllPublicationData!$E:$E,AllPublicationData!$A:$A,'Publication Table (%)'!$B117,AllPublicationData!$B:$B,'Publication Table (%)'!$C$4,AllPublicationData!$D:$D,'Publication Table (%)'!S$7),
SUMIFS(AllPublicationData!$H:$H,AllPublicationData!$A:$A,'Publication Table (%)'!$B117,AllPublicationData!$B:$B,'Publication Table (%)'!S$7)/
SUMIFS(AllPublicationData!$E:$E,AllPublicationData!$A:$A,'Publication Table (%)'!$B117,AllPublicationData!$B:$B,'Publication Table (%)'!S$7)),
IF('Publication Table (%)'!$C$5="Operations cancelled for non-clinical/capacity reasons",
IFERROR(SUMIFS(AllPublicationData!$I:$I,AllPublicationData!$A:$A,'Publication Table (%)'!$B117,AllPublicationData!$B:$B,'Publication Table (%)'!$C$4,AllPublicationData!$D:$D,'Publication Table (%)'!S$7)/
SUMIFS(AllPublicationData!$E:$E,AllPublicationData!$A:$A,'Publication Table (%)'!$B117,AllPublicationData!$B:$B,'Publication Table (%)'!$C$4,AllPublicationData!$D:$D,'Publication Table (%)'!S$7),
SUMIFS(AllPublicationData!$I:$I,AllPublicationData!$A:$A,'Publication Table (%)'!$B117,AllPublicationData!$B:$B,'Publication Table (%)'!S$7)/
SUMIFS(AllPublicationData!$E:$E,AllPublicationData!$A:$A,'Publication Table (%)'!$B117,AllPublicationData!$B:$B,'Publication Table (%)'!S$7)),
IF('Publication Table (%)'!$C$5="Cancellations for other reasons",
IFERROR(SUMIFS(AllPublicationData!$J:$J,AllPublicationData!$A:$A,'Publication Table (%)'!$B117,AllPublicationData!$B:$B,'Publication Table (%)'!$C$4,AllPublicationData!$D:$D,'Publication Table (%)'!S$7)/
SUMIFS(AllPublicationData!$E:$E,AllPublicationData!$A:$A,'Publication Table (%)'!$B117,AllPublicationData!$B:$B,'Publication Table (%)'!$C$4,AllPublicationData!$D:$D,'Publication Table (%)'!S$7),
SUMIFS(AllPublicationData!$J:$J,AllPublicationData!$A:$A,'Publication Table (%)'!$B117,AllPublicationData!$B:$B,'Publication Table (%)'!S$7)/
SUMIFS(AllPublicationData!$E:$E,AllPublicationData!$A:$A,'Publication Table (%)'!$B117,AllPublicationData!$B:$B,'Publication Table (%)'!S$7)))))))</f>
        <v>#DIV/0!</v>
      </c>
    </row>
    <row r="118" spans="2:19" x14ac:dyDescent="0.35">
      <c r="C118" s="112">
        <f>IF('Publication Table (%)'!$C$5="All Cancelled Operations",
SUMIFS(AllPublicationData!$F:$F,AllPublicationData!$A:$A,'Publication Table (%)'!$B118,AllPublicationData!$B:$B,'Publication Table (%)'!$C$4),
IF('Publication Table (%)'!$C$5="Operations cancelled by patient",
SUMIFS(AllPublicationData!$G:$G,AllPublicationData!$A:$A,'Publication Table (%)'!$B118,AllPublicationData!$B:$B,'Publication Table (%)'!$C$4),
IF('Publication Table (%)'!$C$5="Operations cancelled for clinical reasons",
SUMIFS(AllPublicationData!$H:$H,AllPublicationData!$A:$A,'Publication Table (%)'!$B118,AllPublicationData!$B:$B,'Publication Table (%)'!$C$4),
IF('Publication Table (%)'!$C$5="Operations cancelled for non-clinical/capacity reasons",
SUMIFS(AllPublicationData!$I:$I,AllPublicationData!$A:$A,'Publication Table (%)'!$B118,AllPublicationData!$B:$B,'Publication Table (%)'!$C$4),
IF('Publication Table (%)'!$C$5="Cancellations for other reasons",
SUMIFS(AllPublicationData!$J:$J,AllPublicationData!$A:$A,'Publication Table (%)'!$B118,AllPublicationData!$B:$B,'Publication Table (%)'!$C$4))))))+
IF(AND($C$4="NHS Scotland",$C$5="All Cancelled Operations"),
SUMIFS(AllPublicationData!$F:$F,AllPublicationData!$A:$A,'Publication Table (%)'!$B118),
IF(AND($C$4="NHS Scotland",$C$5="Operations cancelled by patient"),
SUMIFS(AllPublicationData!$G:$G,AllPublicationData!$A:$A,'Publication Table (%)'!$B118),
IF(AND($C$4="NHS Scotland",$C$5="Operations cancelled for clinical reasons"),
SUMIFS(AllPublicationData!$H:$H,AllPublicationData!$A:$A,'Publication Table (%)'!$B118),
IF(AND($C$4="NHS Scotland",$C$5="Operations cancelled for non-clinical/capacity reasons"),
SUMIFS(AllPublicationData!$I:$I,AllPublicationData!$A:$A,'Publication Table (%)'!$B118),
IF(AND($C$4="NHS Scotland",$C$5="Cancellations for other reasons"),
SUMIFS(AllPublicationData!$J:$J,AllPublicationData!$A:$A,'Publication Table (%)'!$B118))))))</f>
        <v>0</v>
      </c>
      <c r="D118" s="110" t="e">
        <f>IF(AND('Publication Table (%)'!$C$5="All Cancelled Operations",$C$4&lt;&gt;"NHS Scotland"),
IFERROR(SUMIFS(AllPublicationData!$F:$F,AllPublicationData!$A:$A,'Publication Table (%)'!$B118,AllPublicationData!$B:$B,'Publication Table (%)'!$C$4,AllPublicationData!$D:$D,'Publication Table (%)'!D$7)/
SUMIFS(AllPublicationData!$E:$E,AllPublicationData!$A:$A,'Publication Table (%)'!$B118,AllPublicationData!$B:$B,'Publication Table (%)'!$C$4,AllPublicationData!$D:$D,'Publication Table (%)'!D$7),
SUMIFS(AllPublicationData!$F:$F,AllPublicationData!$A:$A,'Publication Table (%)'!$B118,AllPublicationData!$B:$B,'Publication Table (%)'!D$7)/
SUMIFS(AllPublicationData!$E:$E,AllPublicationData!$A:$A,'Publication Table (%)'!$B118,AllPublicationData!$B:$B,'Publication Table (%)'!D$7)),
IF(AND('Publication Table (%)'!$C$5="Operations cancelled by patient",$C$4&lt;&gt;"NHS Scotland"),
IFERROR(SUMIFS(AllPublicationData!$G:$G,AllPublicationData!$A:$A,'Publication Table (%)'!$B118,AllPublicationData!$B:$B,'Publication Table (%)'!$C$4,AllPublicationData!$D:$D,'Publication Table (%)'!D$7)/
SUMIFS(AllPublicationData!$E:$E,AllPublicationData!$A:$A,'Publication Table (%)'!$B118,AllPublicationData!$B:$B,'Publication Table (%)'!$C$4,AllPublicationData!$D:$D,'Publication Table (%)'!D$7),
SUMIFS(AllPublicationData!$G:$G,AllPublicationData!$A:$A,'Publication Table (%)'!$B118,AllPublicationData!$B:$B,'Publication Table (%)'!D$7)/
SUMIFS(AllPublicationData!$E:$E,AllPublicationData!$A:$A,'Publication Table (%)'!$B118,AllPublicationData!$B:$B,'Publication Table (%)'!D$7)),
IF(AND('Publication Table (%)'!$C$5="Operations cancelled for clinical reasons",$C$4&lt;&gt;"NHS Scotland"),
IFERROR(SUMIFS(AllPublicationData!$H:$H,AllPublicationData!$A:$A,'Publication Table (%)'!$B118,AllPublicationData!$B:$B,'Publication Table (%)'!$C$4,AllPublicationData!$D:$D,'Publication Table (%)'!D$7)/
SUMIFS(AllPublicationData!$E:$E,AllPublicationData!$A:$A,'Publication Table (%)'!$B118,AllPublicationData!$B:$B,'Publication Table (%)'!$C$4,AllPublicationData!$D:$D,'Publication Table (%)'!D$7),
SUMIFS(AllPublicationData!$H:$H,AllPublicationData!$A:$A,'Publication Table (%)'!$B118,AllPublicationData!$B:$B,'Publication Table (%)'!D$7)/
SUMIFS(AllPublicationData!$E:$E,AllPublicationData!$A:$A,'Publication Table (%)'!$B118,AllPublicationData!$B:$B,'Publication Table (%)'!D$7)),
IF(AND('Publication Table (%)'!$C$5="Operations cancelled for non-clinical/capacity reasons",$C$4&lt;&gt;"NHS Scotland"),
IFERROR(SUMIFS(AllPublicationData!$I:$I,AllPublicationData!$A:$A,'Publication Table (%)'!$B118,AllPublicationData!$B:$B,'Publication Table (%)'!$C$4,AllPublicationData!$D:$D,'Publication Table (%)'!D$7)/
SUMIFS(AllPublicationData!$E:$E,AllPublicationData!$A:$A,'Publication Table (%)'!$B118,AllPublicationData!$B:$B,'Publication Table (%)'!$C$4,AllPublicationData!$D:$D,'Publication Table (%)'!D$7),
SUMIFS(AllPublicationData!$I:$I,AllPublicationData!$A:$A,'Publication Table (%)'!$B118,AllPublicationData!$B:$B,'Publication Table (%)'!D$7)/
SUMIFS(AllPublicationData!$E:$E,AllPublicationData!$A:$A,'Publication Table (%)'!$B118,AllPublicationData!$B:$B,'Publication Table (%)'!D$7)),
IF(AND('Publication Table (%)'!$C$5="Cancellations for other reasons",$C$4&lt;&gt;"NHS Scotland"),
IFERROR(SUMIFS(AllPublicationData!$J:$J,AllPublicationData!$A:$A,'Publication Table (%)'!$B118,AllPublicationData!$B:$B,'Publication Table (%)'!$C$4,AllPublicationData!$D:$D,'Publication Table (%)'!D$7)/
SUMIFS(AllPublicationData!$E:$E,AllPublicationData!$A:$A,'Publication Table (%)'!$B118,AllPublicationData!$B:$B,'Publication Table (%)'!$C$4,AllPublicationData!$D:$D,'Publication Table (%)'!D$7),
SUMIFS(AllPublicationData!$J:$J,AllPublicationData!$A:$A,'Publication Table (%)'!$B118,AllPublicationData!$B:$B,'Publication Table (%)'!D$7)/
SUMIFS(AllPublicationData!$E:$E,AllPublicationData!$A:$A,'Publication Table (%)'!$B118,AllPublicationData!$B:$B,'Publication Table (%)'!D$7)),
IF(AND($C$4="NHS Scotland",$C$5="All Cancelled Operations"),
SUMIFS(AllPublicationData!$F:$F,AllPublicationData!$A:$A,'Publication Table'!$B118)/
SUMIFS(AllPublicationData!$E:$E,AllPublicationData!$A:$A,'Publication Table'!$B118),
IF(AND($C$4="NHS Scotland",$C$5="Operations cancelled by patient"),
SUMIFS(AllPublicationData!$G:$G,AllPublicationData!$A:$A,'Publication Table'!$B118)/
SUMIFS(AllPublicationData!$E:$E,AllPublicationData!$A:$A,'Publication Table'!$B118),
IF(AND($C$4="NHS Scotland",$C$5="Operations cancelled for clinical reasons"),
SUMIFS(AllPublicationData!$H:$H,AllPublicationData!$A:$A,'Publication Table'!$B118)/
SUMIFS(AllPublicationData!$E:$E,AllPublicationData!$A:$A,'Publication Table'!$B118),
IF(AND($C$4="NHS Scotland",$C$5="Operations cancelled for non-clinical/capacity reasons"),
SUMIFS(AllPublicationData!$I:$I,AllPublicationData!$A:$A,'Publication Table'!$B118)/
SUMIFS(AllPublicationData!$E:$E,AllPublicationData!$A:$A,'Publication Table'!$B118),
IF(AND($C$4="NHS Scotland",$C$5="Cancellations for other reasons"),
SUMIFS(AllPublicationData!$J:$J,AllPublicationData!$A:$A,'Publication Table'!$B118)/
SUMIFS(AllPublicationData!$E:$E,AllPublicationData!$A:$A,'Publication Table'!$B118)))))))))))</f>
        <v>#DIV/0!</v>
      </c>
      <c r="E118" s="96" t="e">
        <f>IF('Publication Table (%)'!$C$5="All Cancelled Operations",
IFERROR(SUMIFS(AllPublicationData!$F:$F,AllPublicationData!$A:$A,'Publication Table (%)'!$B118,AllPublicationData!$B:$B,'Publication Table (%)'!$C$4,AllPublicationData!$D:$D,'Publication Table (%)'!E$7)/
SUMIFS(AllPublicationData!$E:$E,AllPublicationData!$A:$A,'Publication Table (%)'!$B118,AllPublicationData!$B:$B,'Publication Table (%)'!$C$4,AllPublicationData!$D:$D,'Publication Table (%)'!E$7),
SUMIFS(AllPublicationData!$F:$F,AllPublicationData!$A:$A,'Publication Table (%)'!$B118,AllPublicationData!$B:$B,'Publication Table (%)'!E$7)/
SUMIFS(AllPublicationData!$E:$E,AllPublicationData!$A:$A,'Publication Table (%)'!$B118,AllPublicationData!$B:$B,'Publication Table (%)'!E$7)),
IF('Publication Table (%)'!$C$5="Operations cancelled by patient",
IFERROR(SUMIFS(AllPublicationData!$G:$G,AllPublicationData!$A:$A,'Publication Table (%)'!$B118,AllPublicationData!$B:$B,'Publication Table (%)'!$C$4,AllPublicationData!$D:$D,'Publication Table (%)'!E$7)/
SUMIFS(AllPublicationData!$E:$E,AllPublicationData!$A:$A,'Publication Table (%)'!$B118,AllPublicationData!$B:$B,'Publication Table (%)'!$C$4,AllPublicationData!$D:$D,'Publication Table (%)'!E$7),
SUMIFS(AllPublicationData!$G:$G,AllPublicationData!$A:$A,'Publication Table (%)'!$B118,AllPublicationData!$B:$B,'Publication Table (%)'!E$7)/
SUMIFS(AllPublicationData!$E:$E,AllPublicationData!$A:$A,'Publication Table (%)'!$B118,AllPublicationData!$B:$B,'Publication Table (%)'!E$7)),
IF('Publication Table (%)'!$C$5="Operations cancelled for clinical reasons",
IFERROR(SUMIFS(AllPublicationData!$H:$H,AllPublicationData!$A:$A,'Publication Table (%)'!$B118,AllPublicationData!$B:$B,'Publication Table (%)'!$C$4,AllPublicationData!$D:$D,'Publication Table (%)'!E$7)/
SUMIFS(AllPublicationData!$E:$E,AllPublicationData!$A:$A,'Publication Table (%)'!$B118,AllPublicationData!$B:$B,'Publication Table (%)'!$C$4,AllPublicationData!$D:$D,'Publication Table (%)'!E$7),
SUMIFS(AllPublicationData!$H:$H,AllPublicationData!$A:$A,'Publication Table (%)'!$B118,AllPublicationData!$B:$B,'Publication Table (%)'!E$7)/
SUMIFS(AllPublicationData!$E:$E,AllPublicationData!$A:$A,'Publication Table (%)'!$B118,AllPublicationData!$B:$B,'Publication Table (%)'!E$7)),
IF('Publication Table (%)'!$C$5="Operations cancelled for non-clinical/capacity reasons",
IFERROR(SUMIFS(AllPublicationData!$I:$I,AllPublicationData!$A:$A,'Publication Table (%)'!$B118,AllPublicationData!$B:$B,'Publication Table (%)'!$C$4,AllPublicationData!$D:$D,'Publication Table (%)'!E$7)/
SUMIFS(AllPublicationData!$E:$E,AllPublicationData!$A:$A,'Publication Table (%)'!$B118,AllPublicationData!$B:$B,'Publication Table (%)'!$C$4,AllPublicationData!$D:$D,'Publication Table (%)'!E$7),
SUMIFS(AllPublicationData!$I:$I,AllPublicationData!$A:$A,'Publication Table (%)'!$B118,AllPublicationData!$B:$B,'Publication Table (%)'!E$7)/
SUMIFS(AllPublicationData!$E:$E,AllPublicationData!$A:$A,'Publication Table (%)'!$B118,AllPublicationData!$B:$B,'Publication Table (%)'!E$7)),
IF('Publication Table (%)'!$C$5="Cancellations for other reasons",
IFERROR(SUMIFS(AllPublicationData!$J:$J,AllPublicationData!$A:$A,'Publication Table (%)'!$B118,AllPublicationData!$B:$B,'Publication Table (%)'!$C$4,AllPublicationData!$D:$D,'Publication Table (%)'!E$7)/
SUMIFS(AllPublicationData!$E:$E,AllPublicationData!$A:$A,'Publication Table (%)'!$B118,AllPublicationData!$B:$B,'Publication Table (%)'!$C$4,AllPublicationData!$D:$D,'Publication Table (%)'!E$7),
SUMIFS(AllPublicationData!$J:$J,AllPublicationData!$A:$A,'Publication Table (%)'!$B118,AllPublicationData!$B:$B,'Publication Table (%)'!E$7)/
SUMIFS(AllPublicationData!$E:$E,AllPublicationData!$A:$A,'Publication Table (%)'!$B118,AllPublicationData!$B:$B,'Publication Table (%)'!E$7)))))))</f>
        <v>#DIV/0!</v>
      </c>
      <c r="F118" s="96" t="e">
        <f>IF('Publication Table (%)'!$C$5="All Cancelled Operations",
IFERROR(SUMIFS(AllPublicationData!$F:$F,AllPublicationData!$A:$A,'Publication Table (%)'!$B118,AllPublicationData!$B:$B,'Publication Table (%)'!$C$4,AllPublicationData!$D:$D,'Publication Table (%)'!F$7)/
SUMIFS(AllPublicationData!$E:$E,AllPublicationData!$A:$A,'Publication Table (%)'!$B118,AllPublicationData!$B:$B,'Publication Table (%)'!$C$4,AllPublicationData!$D:$D,'Publication Table (%)'!F$7),
SUMIFS(AllPublicationData!$F:$F,AllPublicationData!$A:$A,'Publication Table (%)'!$B118,AllPublicationData!$B:$B,'Publication Table (%)'!F$7)/
SUMIFS(AllPublicationData!$E:$E,AllPublicationData!$A:$A,'Publication Table (%)'!$B118,AllPublicationData!$B:$B,'Publication Table (%)'!F$7)),
IF('Publication Table (%)'!$C$5="Operations cancelled by patient",
IFERROR(SUMIFS(AllPublicationData!$G:$G,AllPublicationData!$A:$A,'Publication Table (%)'!$B118,AllPublicationData!$B:$B,'Publication Table (%)'!$C$4,AllPublicationData!$D:$D,'Publication Table (%)'!F$7)/
SUMIFS(AllPublicationData!$E:$E,AllPublicationData!$A:$A,'Publication Table (%)'!$B118,AllPublicationData!$B:$B,'Publication Table (%)'!$C$4,AllPublicationData!$D:$D,'Publication Table (%)'!F$7),
SUMIFS(AllPublicationData!$G:$G,AllPublicationData!$A:$A,'Publication Table (%)'!$B118,AllPublicationData!$B:$B,'Publication Table (%)'!F$7)/
SUMIFS(AllPublicationData!$E:$E,AllPublicationData!$A:$A,'Publication Table (%)'!$B118,AllPublicationData!$B:$B,'Publication Table (%)'!F$7)),
IF('Publication Table (%)'!$C$5="Operations cancelled for clinical reasons",
IFERROR(SUMIFS(AllPublicationData!$H:$H,AllPublicationData!$A:$A,'Publication Table (%)'!$B118,AllPublicationData!$B:$B,'Publication Table (%)'!$C$4,AllPublicationData!$D:$D,'Publication Table (%)'!F$7)/
SUMIFS(AllPublicationData!$E:$E,AllPublicationData!$A:$A,'Publication Table (%)'!$B118,AllPublicationData!$B:$B,'Publication Table (%)'!$C$4,AllPublicationData!$D:$D,'Publication Table (%)'!F$7),
SUMIFS(AllPublicationData!$H:$H,AllPublicationData!$A:$A,'Publication Table (%)'!$B118,AllPublicationData!$B:$B,'Publication Table (%)'!F$7)/
SUMIFS(AllPublicationData!$E:$E,AllPublicationData!$A:$A,'Publication Table (%)'!$B118,AllPublicationData!$B:$B,'Publication Table (%)'!F$7)),
IF('Publication Table (%)'!$C$5="Operations cancelled for non-clinical/capacity reasons",
IFERROR(SUMIFS(AllPublicationData!$I:$I,AllPublicationData!$A:$A,'Publication Table (%)'!$B118,AllPublicationData!$B:$B,'Publication Table (%)'!$C$4,AllPublicationData!$D:$D,'Publication Table (%)'!F$7)/
SUMIFS(AllPublicationData!$E:$E,AllPublicationData!$A:$A,'Publication Table (%)'!$B118,AllPublicationData!$B:$B,'Publication Table (%)'!$C$4,AllPublicationData!$D:$D,'Publication Table (%)'!F$7),
SUMIFS(AllPublicationData!$I:$I,AllPublicationData!$A:$A,'Publication Table (%)'!$B118,AllPublicationData!$B:$B,'Publication Table (%)'!F$7)/
SUMIFS(AllPublicationData!$E:$E,AllPublicationData!$A:$A,'Publication Table (%)'!$B118,AllPublicationData!$B:$B,'Publication Table (%)'!F$7)),
IF('Publication Table (%)'!$C$5="Cancellations for other reasons",
IFERROR(SUMIFS(AllPublicationData!$J:$J,AllPublicationData!$A:$A,'Publication Table (%)'!$B118,AllPublicationData!$B:$B,'Publication Table (%)'!$C$4,AllPublicationData!$D:$D,'Publication Table (%)'!F$7)/
SUMIFS(AllPublicationData!$E:$E,AllPublicationData!$A:$A,'Publication Table (%)'!$B118,AllPublicationData!$B:$B,'Publication Table (%)'!$C$4,AllPublicationData!$D:$D,'Publication Table (%)'!F$7),
SUMIFS(AllPublicationData!$J:$J,AllPublicationData!$A:$A,'Publication Table (%)'!$B118,AllPublicationData!$B:$B,'Publication Table (%)'!F$7)/
SUMIFS(AllPublicationData!$E:$E,AllPublicationData!$A:$A,'Publication Table (%)'!$B118,AllPublicationData!$B:$B,'Publication Table (%)'!F$7)))))))</f>
        <v>#DIV/0!</v>
      </c>
      <c r="G118" s="96" t="e">
        <f>IF('Publication Table (%)'!$C$5="All Cancelled Operations",
IFERROR(SUMIFS(AllPublicationData!$F:$F,AllPublicationData!$A:$A,'Publication Table (%)'!$B118,AllPublicationData!$B:$B,'Publication Table (%)'!$C$4,AllPublicationData!$D:$D,'Publication Table (%)'!G$7)/
SUMIFS(AllPublicationData!$E:$E,AllPublicationData!$A:$A,'Publication Table (%)'!$B118,AllPublicationData!$B:$B,'Publication Table (%)'!$C$4,AllPublicationData!$D:$D,'Publication Table (%)'!G$7),
SUMIFS(AllPublicationData!$F:$F,AllPublicationData!$A:$A,'Publication Table (%)'!$B118,AllPublicationData!$B:$B,'Publication Table (%)'!G$7)/
SUMIFS(AllPublicationData!$E:$E,AllPublicationData!$A:$A,'Publication Table (%)'!$B118,AllPublicationData!$B:$B,'Publication Table (%)'!G$7)),
IF('Publication Table (%)'!$C$5="Operations cancelled by patient",
IFERROR(SUMIFS(AllPublicationData!$G:$G,AllPublicationData!$A:$A,'Publication Table (%)'!$B118,AllPublicationData!$B:$B,'Publication Table (%)'!$C$4,AllPublicationData!$D:$D,'Publication Table (%)'!G$7)/
SUMIFS(AllPublicationData!$E:$E,AllPublicationData!$A:$A,'Publication Table (%)'!$B118,AllPublicationData!$B:$B,'Publication Table (%)'!$C$4,AllPublicationData!$D:$D,'Publication Table (%)'!G$7),
SUMIFS(AllPublicationData!$G:$G,AllPublicationData!$A:$A,'Publication Table (%)'!$B118,AllPublicationData!$B:$B,'Publication Table (%)'!G$7)/
SUMIFS(AllPublicationData!$E:$E,AllPublicationData!$A:$A,'Publication Table (%)'!$B118,AllPublicationData!$B:$B,'Publication Table (%)'!G$7)),
IF('Publication Table (%)'!$C$5="Operations cancelled for clinical reasons",
IFERROR(SUMIFS(AllPublicationData!$H:$H,AllPublicationData!$A:$A,'Publication Table (%)'!$B118,AllPublicationData!$B:$B,'Publication Table (%)'!$C$4,AllPublicationData!$D:$D,'Publication Table (%)'!G$7)/
SUMIFS(AllPublicationData!$E:$E,AllPublicationData!$A:$A,'Publication Table (%)'!$B118,AllPublicationData!$B:$B,'Publication Table (%)'!$C$4,AllPublicationData!$D:$D,'Publication Table (%)'!G$7),
SUMIFS(AllPublicationData!$H:$H,AllPublicationData!$A:$A,'Publication Table (%)'!$B118,AllPublicationData!$B:$B,'Publication Table (%)'!G$7)/
SUMIFS(AllPublicationData!$E:$E,AllPublicationData!$A:$A,'Publication Table (%)'!$B118,AllPublicationData!$B:$B,'Publication Table (%)'!G$7)),
IF('Publication Table (%)'!$C$5="Operations cancelled for non-clinical/capacity reasons",
IFERROR(SUMIFS(AllPublicationData!$I:$I,AllPublicationData!$A:$A,'Publication Table (%)'!$B118,AllPublicationData!$B:$B,'Publication Table (%)'!$C$4,AllPublicationData!$D:$D,'Publication Table (%)'!G$7)/
SUMIFS(AllPublicationData!$E:$E,AllPublicationData!$A:$A,'Publication Table (%)'!$B118,AllPublicationData!$B:$B,'Publication Table (%)'!$C$4,AllPublicationData!$D:$D,'Publication Table (%)'!G$7),
SUMIFS(AllPublicationData!$I:$I,AllPublicationData!$A:$A,'Publication Table (%)'!$B118,AllPublicationData!$B:$B,'Publication Table (%)'!G$7)/
SUMIFS(AllPublicationData!$E:$E,AllPublicationData!$A:$A,'Publication Table (%)'!$B118,AllPublicationData!$B:$B,'Publication Table (%)'!G$7)),
IF('Publication Table (%)'!$C$5="Cancellations for other reasons",
IFERROR(SUMIFS(AllPublicationData!$J:$J,AllPublicationData!$A:$A,'Publication Table (%)'!$B118,AllPublicationData!$B:$B,'Publication Table (%)'!$C$4,AllPublicationData!$D:$D,'Publication Table (%)'!G$7)/
SUMIFS(AllPublicationData!$E:$E,AllPublicationData!$A:$A,'Publication Table (%)'!$B118,AllPublicationData!$B:$B,'Publication Table (%)'!$C$4,AllPublicationData!$D:$D,'Publication Table (%)'!G$7),
SUMIFS(AllPublicationData!$J:$J,AllPublicationData!$A:$A,'Publication Table (%)'!$B118,AllPublicationData!$B:$B,'Publication Table (%)'!G$7)/
SUMIFS(AllPublicationData!$E:$E,AllPublicationData!$A:$A,'Publication Table (%)'!$B118,AllPublicationData!$B:$B,'Publication Table (%)'!G$7)))))))</f>
        <v>#DIV/0!</v>
      </c>
      <c r="H118" s="96" t="e">
        <f>IF('Publication Table (%)'!$C$5="All Cancelled Operations",
IFERROR(SUMIFS(AllPublicationData!$F:$F,AllPublicationData!$A:$A,'Publication Table (%)'!$B118,AllPublicationData!$B:$B,'Publication Table (%)'!$C$4,AllPublicationData!$D:$D,'Publication Table (%)'!H$7)/
SUMIFS(AllPublicationData!$E:$E,AllPublicationData!$A:$A,'Publication Table (%)'!$B118,AllPublicationData!$B:$B,'Publication Table (%)'!$C$4,AllPublicationData!$D:$D,'Publication Table (%)'!H$7),
SUMIFS(AllPublicationData!$F:$F,AllPublicationData!$A:$A,'Publication Table (%)'!$B118,AllPublicationData!$B:$B,'Publication Table (%)'!H$7)/
SUMIFS(AllPublicationData!$E:$E,AllPublicationData!$A:$A,'Publication Table (%)'!$B118,AllPublicationData!$B:$B,'Publication Table (%)'!H$7)),
IF('Publication Table (%)'!$C$5="Operations cancelled by patient",
IFERROR(SUMIFS(AllPublicationData!$G:$G,AllPublicationData!$A:$A,'Publication Table (%)'!$B118,AllPublicationData!$B:$B,'Publication Table (%)'!$C$4,AllPublicationData!$D:$D,'Publication Table (%)'!H$7)/
SUMIFS(AllPublicationData!$E:$E,AllPublicationData!$A:$A,'Publication Table (%)'!$B118,AllPublicationData!$B:$B,'Publication Table (%)'!$C$4,AllPublicationData!$D:$D,'Publication Table (%)'!H$7),
SUMIFS(AllPublicationData!$G:$G,AllPublicationData!$A:$A,'Publication Table (%)'!$B118,AllPublicationData!$B:$B,'Publication Table (%)'!H$7)/
SUMIFS(AllPublicationData!$E:$E,AllPublicationData!$A:$A,'Publication Table (%)'!$B118,AllPublicationData!$B:$B,'Publication Table (%)'!H$7)),
IF('Publication Table (%)'!$C$5="Operations cancelled for clinical reasons",
IFERROR(SUMIFS(AllPublicationData!$H:$H,AllPublicationData!$A:$A,'Publication Table (%)'!$B118,AllPublicationData!$B:$B,'Publication Table (%)'!$C$4,AllPublicationData!$D:$D,'Publication Table (%)'!H$7)/
SUMIFS(AllPublicationData!$E:$E,AllPublicationData!$A:$A,'Publication Table (%)'!$B118,AllPublicationData!$B:$B,'Publication Table (%)'!$C$4,AllPublicationData!$D:$D,'Publication Table (%)'!H$7),
SUMIFS(AllPublicationData!$H:$H,AllPublicationData!$A:$A,'Publication Table (%)'!$B118,AllPublicationData!$B:$B,'Publication Table (%)'!H$7)/
SUMIFS(AllPublicationData!$E:$E,AllPublicationData!$A:$A,'Publication Table (%)'!$B118,AllPublicationData!$B:$B,'Publication Table (%)'!H$7)),
IF('Publication Table (%)'!$C$5="Operations cancelled for non-clinical/capacity reasons",
IFERROR(SUMIFS(AllPublicationData!$I:$I,AllPublicationData!$A:$A,'Publication Table (%)'!$B118,AllPublicationData!$B:$B,'Publication Table (%)'!$C$4,AllPublicationData!$D:$D,'Publication Table (%)'!H$7)/
SUMIFS(AllPublicationData!$E:$E,AllPublicationData!$A:$A,'Publication Table (%)'!$B118,AllPublicationData!$B:$B,'Publication Table (%)'!$C$4,AllPublicationData!$D:$D,'Publication Table (%)'!H$7),
SUMIFS(AllPublicationData!$I:$I,AllPublicationData!$A:$A,'Publication Table (%)'!$B118,AllPublicationData!$B:$B,'Publication Table (%)'!H$7)/
SUMIFS(AllPublicationData!$E:$E,AllPublicationData!$A:$A,'Publication Table (%)'!$B118,AllPublicationData!$B:$B,'Publication Table (%)'!H$7)),
IF('Publication Table (%)'!$C$5="Cancellations for other reasons",
IFERROR(SUMIFS(AllPublicationData!$J:$J,AllPublicationData!$A:$A,'Publication Table (%)'!$B118,AllPublicationData!$B:$B,'Publication Table (%)'!$C$4,AllPublicationData!$D:$D,'Publication Table (%)'!H$7)/
SUMIFS(AllPublicationData!$E:$E,AllPublicationData!$A:$A,'Publication Table (%)'!$B118,AllPublicationData!$B:$B,'Publication Table (%)'!$C$4,AllPublicationData!$D:$D,'Publication Table (%)'!H$7),
SUMIFS(AllPublicationData!$J:$J,AllPublicationData!$A:$A,'Publication Table (%)'!$B118,AllPublicationData!$B:$B,'Publication Table (%)'!H$7)/
SUMIFS(AllPublicationData!$E:$E,AllPublicationData!$A:$A,'Publication Table (%)'!$B118,AllPublicationData!$B:$B,'Publication Table (%)'!H$7)))))))</f>
        <v>#DIV/0!</v>
      </c>
      <c r="I118" s="96" t="e">
        <f>IF('Publication Table (%)'!$C$5="All Cancelled Operations",
IFERROR(SUMIFS(AllPublicationData!$F:$F,AllPublicationData!$A:$A,'Publication Table (%)'!$B118,AllPublicationData!$B:$B,'Publication Table (%)'!$C$4,AllPublicationData!$D:$D,'Publication Table (%)'!I$7)/
SUMIFS(AllPublicationData!$E:$E,AllPublicationData!$A:$A,'Publication Table (%)'!$B118,AllPublicationData!$B:$B,'Publication Table (%)'!$C$4,AllPublicationData!$D:$D,'Publication Table (%)'!I$7),
SUMIFS(AllPublicationData!$F:$F,AllPublicationData!$A:$A,'Publication Table (%)'!$B118,AllPublicationData!$B:$B,'Publication Table (%)'!I$7)/
SUMIFS(AllPublicationData!$E:$E,AllPublicationData!$A:$A,'Publication Table (%)'!$B118,AllPublicationData!$B:$B,'Publication Table (%)'!I$7)),
IF('Publication Table (%)'!$C$5="Operations cancelled by patient",
IFERROR(SUMIFS(AllPublicationData!$G:$G,AllPublicationData!$A:$A,'Publication Table (%)'!$B118,AllPublicationData!$B:$B,'Publication Table (%)'!$C$4,AllPublicationData!$D:$D,'Publication Table (%)'!I$7)/
SUMIFS(AllPublicationData!$E:$E,AllPublicationData!$A:$A,'Publication Table (%)'!$B118,AllPublicationData!$B:$B,'Publication Table (%)'!$C$4,AllPublicationData!$D:$D,'Publication Table (%)'!I$7),
SUMIFS(AllPublicationData!$G:$G,AllPublicationData!$A:$A,'Publication Table (%)'!$B118,AllPublicationData!$B:$B,'Publication Table (%)'!I$7)/
SUMIFS(AllPublicationData!$E:$E,AllPublicationData!$A:$A,'Publication Table (%)'!$B118,AllPublicationData!$B:$B,'Publication Table (%)'!I$7)),
IF('Publication Table (%)'!$C$5="Operations cancelled for clinical reasons",
IFERROR(SUMIFS(AllPublicationData!$H:$H,AllPublicationData!$A:$A,'Publication Table (%)'!$B118,AllPublicationData!$B:$B,'Publication Table (%)'!$C$4,AllPublicationData!$D:$D,'Publication Table (%)'!I$7)/
SUMIFS(AllPublicationData!$E:$E,AllPublicationData!$A:$A,'Publication Table (%)'!$B118,AllPublicationData!$B:$B,'Publication Table (%)'!$C$4,AllPublicationData!$D:$D,'Publication Table (%)'!I$7),
SUMIFS(AllPublicationData!$H:$H,AllPublicationData!$A:$A,'Publication Table (%)'!$B118,AllPublicationData!$B:$B,'Publication Table (%)'!I$7)/
SUMIFS(AllPublicationData!$E:$E,AllPublicationData!$A:$A,'Publication Table (%)'!$B118,AllPublicationData!$B:$B,'Publication Table (%)'!I$7)),
IF('Publication Table (%)'!$C$5="Operations cancelled for non-clinical/capacity reasons",
IFERROR(SUMIFS(AllPublicationData!$I:$I,AllPublicationData!$A:$A,'Publication Table (%)'!$B118,AllPublicationData!$B:$B,'Publication Table (%)'!$C$4,AllPublicationData!$D:$D,'Publication Table (%)'!I$7)/
SUMIFS(AllPublicationData!$E:$E,AllPublicationData!$A:$A,'Publication Table (%)'!$B118,AllPublicationData!$B:$B,'Publication Table (%)'!$C$4,AllPublicationData!$D:$D,'Publication Table (%)'!I$7),
SUMIFS(AllPublicationData!$I:$I,AllPublicationData!$A:$A,'Publication Table (%)'!$B118,AllPublicationData!$B:$B,'Publication Table (%)'!I$7)/
SUMIFS(AllPublicationData!$E:$E,AllPublicationData!$A:$A,'Publication Table (%)'!$B118,AllPublicationData!$B:$B,'Publication Table (%)'!I$7)),
IF('Publication Table (%)'!$C$5="Cancellations for other reasons",
IFERROR(SUMIFS(AllPublicationData!$J:$J,AllPublicationData!$A:$A,'Publication Table (%)'!$B118,AllPublicationData!$B:$B,'Publication Table (%)'!$C$4,AllPublicationData!$D:$D,'Publication Table (%)'!I$7)/
SUMIFS(AllPublicationData!$E:$E,AllPublicationData!$A:$A,'Publication Table (%)'!$B118,AllPublicationData!$B:$B,'Publication Table (%)'!$C$4,AllPublicationData!$D:$D,'Publication Table (%)'!I$7),
SUMIFS(AllPublicationData!$J:$J,AllPublicationData!$A:$A,'Publication Table (%)'!$B118,AllPublicationData!$B:$B,'Publication Table (%)'!I$7)/
SUMIFS(AllPublicationData!$E:$E,AllPublicationData!$A:$A,'Publication Table (%)'!$B118,AllPublicationData!$B:$B,'Publication Table (%)'!I$7)))))))</f>
        <v>#DIV/0!</v>
      </c>
      <c r="J118" s="96" t="e">
        <f>IF('Publication Table (%)'!$C$5="All Cancelled Operations",
IFERROR(SUMIFS(AllPublicationData!$F:$F,AllPublicationData!$A:$A,'Publication Table (%)'!$B118,AllPublicationData!$B:$B,'Publication Table (%)'!$C$4,AllPublicationData!$D:$D,'Publication Table (%)'!J$7)/
SUMIFS(AllPublicationData!$E:$E,AllPublicationData!$A:$A,'Publication Table (%)'!$B118,AllPublicationData!$B:$B,'Publication Table (%)'!$C$4,AllPublicationData!$D:$D,'Publication Table (%)'!J$7),
SUMIFS(AllPublicationData!$F:$F,AllPublicationData!$A:$A,'Publication Table (%)'!$B118,AllPublicationData!$B:$B,'Publication Table (%)'!J$7)/
SUMIFS(AllPublicationData!$E:$E,AllPublicationData!$A:$A,'Publication Table (%)'!$B118,AllPublicationData!$B:$B,'Publication Table (%)'!J$7)),
IF('Publication Table (%)'!$C$5="Operations cancelled by patient",
IFERROR(SUMIFS(AllPublicationData!$G:$G,AllPublicationData!$A:$A,'Publication Table (%)'!$B118,AllPublicationData!$B:$B,'Publication Table (%)'!$C$4,AllPublicationData!$D:$D,'Publication Table (%)'!J$7)/
SUMIFS(AllPublicationData!$E:$E,AllPublicationData!$A:$A,'Publication Table (%)'!$B118,AllPublicationData!$B:$B,'Publication Table (%)'!$C$4,AllPublicationData!$D:$D,'Publication Table (%)'!J$7),
SUMIFS(AllPublicationData!$G:$G,AllPublicationData!$A:$A,'Publication Table (%)'!$B118,AllPublicationData!$B:$B,'Publication Table (%)'!J$7)/
SUMIFS(AllPublicationData!$E:$E,AllPublicationData!$A:$A,'Publication Table (%)'!$B118,AllPublicationData!$B:$B,'Publication Table (%)'!J$7)),
IF('Publication Table (%)'!$C$5="Operations cancelled for clinical reasons",
IFERROR(SUMIFS(AllPublicationData!$H:$H,AllPublicationData!$A:$A,'Publication Table (%)'!$B118,AllPublicationData!$B:$B,'Publication Table (%)'!$C$4,AllPublicationData!$D:$D,'Publication Table (%)'!J$7)/
SUMIFS(AllPublicationData!$E:$E,AllPublicationData!$A:$A,'Publication Table (%)'!$B118,AllPublicationData!$B:$B,'Publication Table (%)'!$C$4,AllPublicationData!$D:$D,'Publication Table (%)'!J$7),
SUMIFS(AllPublicationData!$H:$H,AllPublicationData!$A:$A,'Publication Table (%)'!$B118,AllPublicationData!$B:$B,'Publication Table (%)'!J$7)/
SUMIFS(AllPublicationData!$E:$E,AllPublicationData!$A:$A,'Publication Table (%)'!$B118,AllPublicationData!$B:$B,'Publication Table (%)'!J$7)),
IF('Publication Table (%)'!$C$5="Operations cancelled for non-clinical/capacity reasons",
IFERROR(SUMIFS(AllPublicationData!$I:$I,AllPublicationData!$A:$A,'Publication Table (%)'!$B118,AllPublicationData!$B:$B,'Publication Table (%)'!$C$4,AllPublicationData!$D:$D,'Publication Table (%)'!J$7)/
SUMIFS(AllPublicationData!$E:$E,AllPublicationData!$A:$A,'Publication Table (%)'!$B118,AllPublicationData!$B:$B,'Publication Table (%)'!$C$4,AllPublicationData!$D:$D,'Publication Table (%)'!J$7),
SUMIFS(AllPublicationData!$I:$I,AllPublicationData!$A:$A,'Publication Table (%)'!$B118,AllPublicationData!$B:$B,'Publication Table (%)'!J$7)/
SUMIFS(AllPublicationData!$E:$E,AllPublicationData!$A:$A,'Publication Table (%)'!$B118,AllPublicationData!$B:$B,'Publication Table (%)'!J$7)),
IF('Publication Table (%)'!$C$5="Cancellations for other reasons",
IFERROR(SUMIFS(AllPublicationData!$J:$J,AllPublicationData!$A:$A,'Publication Table (%)'!$B118,AllPublicationData!$B:$B,'Publication Table (%)'!$C$4,AllPublicationData!$D:$D,'Publication Table (%)'!J$7)/
SUMIFS(AllPublicationData!$E:$E,AllPublicationData!$A:$A,'Publication Table (%)'!$B118,AllPublicationData!$B:$B,'Publication Table (%)'!$C$4,AllPublicationData!$D:$D,'Publication Table (%)'!J$7),
SUMIFS(AllPublicationData!$J:$J,AllPublicationData!$A:$A,'Publication Table (%)'!$B118,AllPublicationData!$B:$B,'Publication Table (%)'!J$7)/
SUMIFS(AllPublicationData!$E:$E,AllPublicationData!$A:$A,'Publication Table (%)'!$B118,AllPublicationData!$B:$B,'Publication Table (%)'!J$7)))))))</f>
        <v>#DIV/0!</v>
      </c>
      <c r="K118" s="96" t="e">
        <f>IF('Publication Table (%)'!$C$5="All Cancelled Operations",
IFERROR(SUMIFS(AllPublicationData!$F:$F,AllPublicationData!$A:$A,'Publication Table (%)'!$B118,AllPublicationData!$B:$B,'Publication Table (%)'!$C$4,AllPublicationData!$D:$D,'Publication Table (%)'!K$7)/
SUMIFS(AllPublicationData!$E:$E,AllPublicationData!$A:$A,'Publication Table (%)'!$B118,AllPublicationData!$B:$B,'Publication Table (%)'!$C$4,AllPublicationData!$D:$D,'Publication Table (%)'!K$7),
SUMIFS(AllPublicationData!$F:$F,AllPublicationData!$A:$A,'Publication Table (%)'!$B118,AllPublicationData!$B:$B,'Publication Table (%)'!K$7)/
SUMIFS(AllPublicationData!$E:$E,AllPublicationData!$A:$A,'Publication Table (%)'!$B118,AllPublicationData!$B:$B,'Publication Table (%)'!K$7)),
IF('Publication Table (%)'!$C$5="Operations cancelled by patient",
IFERROR(SUMIFS(AllPublicationData!$G:$G,AllPublicationData!$A:$A,'Publication Table (%)'!$B118,AllPublicationData!$B:$B,'Publication Table (%)'!$C$4,AllPublicationData!$D:$D,'Publication Table (%)'!K$7)/
SUMIFS(AllPublicationData!$E:$E,AllPublicationData!$A:$A,'Publication Table (%)'!$B118,AllPublicationData!$B:$B,'Publication Table (%)'!$C$4,AllPublicationData!$D:$D,'Publication Table (%)'!K$7),
SUMIFS(AllPublicationData!$G:$G,AllPublicationData!$A:$A,'Publication Table (%)'!$B118,AllPublicationData!$B:$B,'Publication Table (%)'!K$7)/
SUMIFS(AllPublicationData!$E:$E,AllPublicationData!$A:$A,'Publication Table (%)'!$B118,AllPublicationData!$B:$B,'Publication Table (%)'!K$7)),
IF('Publication Table (%)'!$C$5="Operations cancelled for clinical reasons",
IFERROR(SUMIFS(AllPublicationData!$H:$H,AllPublicationData!$A:$A,'Publication Table (%)'!$B118,AllPublicationData!$B:$B,'Publication Table (%)'!$C$4,AllPublicationData!$D:$D,'Publication Table (%)'!K$7)/
SUMIFS(AllPublicationData!$E:$E,AllPublicationData!$A:$A,'Publication Table (%)'!$B118,AllPublicationData!$B:$B,'Publication Table (%)'!$C$4,AllPublicationData!$D:$D,'Publication Table (%)'!K$7),
SUMIFS(AllPublicationData!$H:$H,AllPublicationData!$A:$A,'Publication Table (%)'!$B118,AllPublicationData!$B:$B,'Publication Table (%)'!K$7)/
SUMIFS(AllPublicationData!$E:$E,AllPublicationData!$A:$A,'Publication Table (%)'!$B118,AllPublicationData!$B:$B,'Publication Table (%)'!K$7)),
IF('Publication Table (%)'!$C$5="Operations cancelled for non-clinical/capacity reasons",
IFERROR(SUMIFS(AllPublicationData!$I:$I,AllPublicationData!$A:$A,'Publication Table (%)'!$B118,AllPublicationData!$B:$B,'Publication Table (%)'!$C$4,AllPublicationData!$D:$D,'Publication Table (%)'!K$7)/
SUMIFS(AllPublicationData!$E:$E,AllPublicationData!$A:$A,'Publication Table (%)'!$B118,AllPublicationData!$B:$B,'Publication Table (%)'!$C$4,AllPublicationData!$D:$D,'Publication Table (%)'!K$7),
SUMIFS(AllPublicationData!$I:$I,AllPublicationData!$A:$A,'Publication Table (%)'!$B118,AllPublicationData!$B:$B,'Publication Table (%)'!K$7)/
SUMIFS(AllPublicationData!$E:$E,AllPublicationData!$A:$A,'Publication Table (%)'!$B118,AllPublicationData!$B:$B,'Publication Table (%)'!K$7)),
IF('Publication Table (%)'!$C$5="Cancellations for other reasons",
IFERROR(SUMIFS(AllPublicationData!$J:$J,AllPublicationData!$A:$A,'Publication Table (%)'!$B118,AllPublicationData!$B:$B,'Publication Table (%)'!$C$4,AllPublicationData!$D:$D,'Publication Table (%)'!K$7)/
SUMIFS(AllPublicationData!$E:$E,AllPublicationData!$A:$A,'Publication Table (%)'!$B118,AllPublicationData!$B:$B,'Publication Table (%)'!$C$4,AllPublicationData!$D:$D,'Publication Table (%)'!K$7),
SUMIFS(AllPublicationData!$J:$J,AllPublicationData!$A:$A,'Publication Table (%)'!$B118,AllPublicationData!$B:$B,'Publication Table (%)'!K$7)/
SUMIFS(AllPublicationData!$E:$E,AllPublicationData!$A:$A,'Publication Table (%)'!$B118,AllPublicationData!$B:$B,'Publication Table (%)'!K$7)))))))</f>
        <v>#DIV/0!</v>
      </c>
      <c r="L118" s="96" t="e">
        <f>IF('Publication Table (%)'!$C$5="All Cancelled Operations",
IFERROR(SUMIFS(AllPublicationData!$F:$F,AllPublicationData!$A:$A,'Publication Table (%)'!$B118,AllPublicationData!$B:$B,'Publication Table (%)'!$C$4,AllPublicationData!$D:$D,'Publication Table (%)'!L$7)/
SUMIFS(AllPublicationData!$E:$E,AllPublicationData!$A:$A,'Publication Table (%)'!$B118,AllPublicationData!$B:$B,'Publication Table (%)'!$C$4,AllPublicationData!$D:$D,'Publication Table (%)'!L$7),
SUMIFS(AllPublicationData!$F:$F,AllPublicationData!$A:$A,'Publication Table (%)'!$B118,AllPublicationData!$B:$B,'Publication Table (%)'!L$7)/
SUMIFS(AllPublicationData!$E:$E,AllPublicationData!$A:$A,'Publication Table (%)'!$B118,AllPublicationData!$B:$B,'Publication Table (%)'!L$7)),
IF('Publication Table (%)'!$C$5="Operations cancelled by patient",
IFERROR(SUMIFS(AllPublicationData!$G:$G,AllPublicationData!$A:$A,'Publication Table (%)'!$B118,AllPublicationData!$B:$B,'Publication Table (%)'!$C$4,AllPublicationData!$D:$D,'Publication Table (%)'!L$7)/
SUMIFS(AllPublicationData!$E:$E,AllPublicationData!$A:$A,'Publication Table (%)'!$B118,AllPublicationData!$B:$B,'Publication Table (%)'!$C$4,AllPublicationData!$D:$D,'Publication Table (%)'!L$7),
SUMIFS(AllPublicationData!$G:$G,AllPublicationData!$A:$A,'Publication Table (%)'!$B118,AllPublicationData!$B:$B,'Publication Table (%)'!L$7)/
SUMIFS(AllPublicationData!$E:$E,AllPublicationData!$A:$A,'Publication Table (%)'!$B118,AllPublicationData!$B:$B,'Publication Table (%)'!L$7)),
IF('Publication Table (%)'!$C$5="Operations cancelled for clinical reasons",
IFERROR(SUMIFS(AllPublicationData!$H:$H,AllPublicationData!$A:$A,'Publication Table (%)'!$B118,AllPublicationData!$B:$B,'Publication Table (%)'!$C$4,AllPublicationData!$D:$D,'Publication Table (%)'!L$7)/
SUMIFS(AllPublicationData!$E:$E,AllPublicationData!$A:$A,'Publication Table (%)'!$B118,AllPublicationData!$B:$B,'Publication Table (%)'!$C$4,AllPublicationData!$D:$D,'Publication Table (%)'!L$7),
SUMIFS(AllPublicationData!$H:$H,AllPublicationData!$A:$A,'Publication Table (%)'!$B118,AllPublicationData!$B:$B,'Publication Table (%)'!L$7)/
SUMIFS(AllPublicationData!$E:$E,AllPublicationData!$A:$A,'Publication Table (%)'!$B118,AllPublicationData!$B:$B,'Publication Table (%)'!L$7)),
IF('Publication Table (%)'!$C$5="Operations cancelled for non-clinical/capacity reasons",
IFERROR(SUMIFS(AllPublicationData!$I:$I,AllPublicationData!$A:$A,'Publication Table (%)'!$B118,AllPublicationData!$B:$B,'Publication Table (%)'!$C$4,AllPublicationData!$D:$D,'Publication Table (%)'!L$7)/
SUMIFS(AllPublicationData!$E:$E,AllPublicationData!$A:$A,'Publication Table (%)'!$B118,AllPublicationData!$B:$B,'Publication Table (%)'!$C$4,AllPublicationData!$D:$D,'Publication Table (%)'!L$7),
SUMIFS(AllPublicationData!$I:$I,AllPublicationData!$A:$A,'Publication Table (%)'!$B118,AllPublicationData!$B:$B,'Publication Table (%)'!L$7)/
SUMIFS(AllPublicationData!$E:$E,AllPublicationData!$A:$A,'Publication Table (%)'!$B118,AllPublicationData!$B:$B,'Publication Table (%)'!L$7)),
IF('Publication Table (%)'!$C$5="Cancellations for other reasons",
IFERROR(SUMIFS(AllPublicationData!$J:$J,AllPublicationData!$A:$A,'Publication Table (%)'!$B118,AllPublicationData!$B:$B,'Publication Table (%)'!$C$4,AllPublicationData!$D:$D,'Publication Table (%)'!L$7)/
SUMIFS(AllPublicationData!$E:$E,AllPublicationData!$A:$A,'Publication Table (%)'!$B118,AllPublicationData!$B:$B,'Publication Table (%)'!$C$4,AllPublicationData!$D:$D,'Publication Table (%)'!L$7),
SUMIFS(AllPublicationData!$J:$J,AllPublicationData!$A:$A,'Publication Table (%)'!$B118,AllPublicationData!$B:$B,'Publication Table (%)'!L$7)/
SUMIFS(AllPublicationData!$E:$E,AllPublicationData!$A:$A,'Publication Table (%)'!$B118,AllPublicationData!$B:$B,'Publication Table (%)'!L$7)))))))</f>
        <v>#DIV/0!</v>
      </c>
      <c r="M118" s="96" t="e">
        <f>IF('Publication Table (%)'!$C$5="All Cancelled Operations",
IFERROR(SUMIFS(AllPublicationData!$F:$F,AllPublicationData!$A:$A,'Publication Table (%)'!$B118,AllPublicationData!$B:$B,'Publication Table (%)'!$C$4,AllPublicationData!$D:$D,'Publication Table (%)'!M$7)/
SUMIFS(AllPublicationData!$E:$E,AllPublicationData!$A:$A,'Publication Table (%)'!$B118,AllPublicationData!$B:$B,'Publication Table (%)'!$C$4,AllPublicationData!$D:$D,'Publication Table (%)'!M$7),
SUMIFS(AllPublicationData!$F:$F,AllPublicationData!$A:$A,'Publication Table (%)'!$B118,AllPublicationData!$B:$B,'Publication Table (%)'!M$7)/
SUMIFS(AllPublicationData!$E:$E,AllPublicationData!$A:$A,'Publication Table (%)'!$B118,AllPublicationData!$B:$B,'Publication Table (%)'!M$7)),
IF('Publication Table (%)'!$C$5="Operations cancelled by patient",
IFERROR(SUMIFS(AllPublicationData!$G:$G,AllPublicationData!$A:$A,'Publication Table (%)'!$B118,AllPublicationData!$B:$B,'Publication Table (%)'!$C$4,AllPublicationData!$D:$D,'Publication Table (%)'!M$7)/
SUMIFS(AllPublicationData!$E:$E,AllPublicationData!$A:$A,'Publication Table (%)'!$B118,AllPublicationData!$B:$B,'Publication Table (%)'!$C$4,AllPublicationData!$D:$D,'Publication Table (%)'!M$7),
SUMIFS(AllPublicationData!$G:$G,AllPublicationData!$A:$A,'Publication Table (%)'!$B118,AllPublicationData!$B:$B,'Publication Table (%)'!M$7)/
SUMIFS(AllPublicationData!$E:$E,AllPublicationData!$A:$A,'Publication Table (%)'!$B118,AllPublicationData!$B:$B,'Publication Table (%)'!M$7)),
IF('Publication Table (%)'!$C$5="Operations cancelled for clinical reasons",
IFERROR(SUMIFS(AllPublicationData!$H:$H,AllPublicationData!$A:$A,'Publication Table (%)'!$B118,AllPublicationData!$B:$B,'Publication Table (%)'!$C$4,AllPublicationData!$D:$D,'Publication Table (%)'!M$7)/
SUMIFS(AllPublicationData!$E:$E,AllPublicationData!$A:$A,'Publication Table (%)'!$B118,AllPublicationData!$B:$B,'Publication Table (%)'!$C$4,AllPublicationData!$D:$D,'Publication Table (%)'!M$7),
SUMIFS(AllPublicationData!$H:$H,AllPublicationData!$A:$A,'Publication Table (%)'!$B118,AllPublicationData!$B:$B,'Publication Table (%)'!M$7)/
SUMIFS(AllPublicationData!$E:$E,AllPublicationData!$A:$A,'Publication Table (%)'!$B118,AllPublicationData!$B:$B,'Publication Table (%)'!M$7)),
IF('Publication Table (%)'!$C$5="Operations cancelled for non-clinical/capacity reasons",
IFERROR(SUMIFS(AllPublicationData!$I:$I,AllPublicationData!$A:$A,'Publication Table (%)'!$B118,AllPublicationData!$B:$B,'Publication Table (%)'!$C$4,AllPublicationData!$D:$D,'Publication Table (%)'!M$7)/
SUMIFS(AllPublicationData!$E:$E,AllPublicationData!$A:$A,'Publication Table (%)'!$B118,AllPublicationData!$B:$B,'Publication Table (%)'!$C$4,AllPublicationData!$D:$D,'Publication Table (%)'!M$7),
SUMIFS(AllPublicationData!$I:$I,AllPublicationData!$A:$A,'Publication Table (%)'!$B118,AllPublicationData!$B:$B,'Publication Table (%)'!M$7)/
SUMIFS(AllPublicationData!$E:$E,AllPublicationData!$A:$A,'Publication Table (%)'!$B118,AllPublicationData!$B:$B,'Publication Table (%)'!M$7)),
IF('Publication Table (%)'!$C$5="Cancellations for other reasons",
IFERROR(SUMIFS(AllPublicationData!$J:$J,AllPublicationData!$A:$A,'Publication Table (%)'!$B118,AllPublicationData!$B:$B,'Publication Table (%)'!$C$4,AllPublicationData!$D:$D,'Publication Table (%)'!M$7)/
SUMIFS(AllPublicationData!$E:$E,AllPublicationData!$A:$A,'Publication Table (%)'!$B118,AllPublicationData!$B:$B,'Publication Table (%)'!$C$4,AllPublicationData!$D:$D,'Publication Table (%)'!M$7),
SUMIFS(AllPublicationData!$J:$J,AllPublicationData!$A:$A,'Publication Table (%)'!$B118,AllPublicationData!$B:$B,'Publication Table (%)'!M$7)/
SUMIFS(AllPublicationData!$E:$E,AllPublicationData!$A:$A,'Publication Table (%)'!$B118,AllPublicationData!$B:$B,'Publication Table (%)'!M$7)))))))</f>
        <v>#DIV/0!</v>
      </c>
      <c r="N118" s="96" t="e">
        <f>IF('Publication Table (%)'!$C$5="All Cancelled Operations",
IFERROR(SUMIFS(AllPublicationData!$F:$F,AllPublicationData!$A:$A,'Publication Table (%)'!$B118,AllPublicationData!$B:$B,'Publication Table (%)'!$C$4,AllPublicationData!$D:$D,'Publication Table (%)'!N$7)/
SUMIFS(AllPublicationData!$E:$E,AllPublicationData!$A:$A,'Publication Table (%)'!$B118,AllPublicationData!$B:$B,'Publication Table (%)'!$C$4,AllPublicationData!$D:$D,'Publication Table (%)'!N$7),
SUMIFS(AllPublicationData!$F:$F,AllPublicationData!$A:$A,'Publication Table (%)'!$B118,AllPublicationData!$B:$B,'Publication Table (%)'!N$7)/
SUMIFS(AllPublicationData!$E:$E,AllPublicationData!$A:$A,'Publication Table (%)'!$B118,AllPublicationData!$B:$B,'Publication Table (%)'!N$7)),
IF('Publication Table (%)'!$C$5="Operations cancelled by patient",
IFERROR(SUMIFS(AllPublicationData!$G:$G,AllPublicationData!$A:$A,'Publication Table (%)'!$B118,AllPublicationData!$B:$B,'Publication Table (%)'!$C$4,AllPublicationData!$D:$D,'Publication Table (%)'!N$7)/
SUMIFS(AllPublicationData!$E:$E,AllPublicationData!$A:$A,'Publication Table (%)'!$B118,AllPublicationData!$B:$B,'Publication Table (%)'!$C$4,AllPublicationData!$D:$D,'Publication Table (%)'!N$7),
SUMIFS(AllPublicationData!$G:$G,AllPublicationData!$A:$A,'Publication Table (%)'!$B118,AllPublicationData!$B:$B,'Publication Table (%)'!N$7)/
SUMIFS(AllPublicationData!$E:$E,AllPublicationData!$A:$A,'Publication Table (%)'!$B118,AllPublicationData!$B:$B,'Publication Table (%)'!N$7)),
IF('Publication Table (%)'!$C$5="Operations cancelled for clinical reasons",
IFERROR(SUMIFS(AllPublicationData!$H:$H,AllPublicationData!$A:$A,'Publication Table (%)'!$B118,AllPublicationData!$B:$B,'Publication Table (%)'!$C$4,AllPublicationData!$D:$D,'Publication Table (%)'!N$7)/
SUMIFS(AllPublicationData!$E:$E,AllPublicationData!$A:$A,'Publication Table (%)'!$B118,AllPublicationData!$B:$B,'Publication Table (%)'!$C$4,AllPublicationData!$D:$D,'Publication Table (%)'!N$7),
SUMIFS(AllPublicationData!$H:$H,AllPublicationData!$A:$A,'Publication Table (%)'!$B118,AllPublicationData!$B:$B,'Publication Table (%)'!N$7)/
SUMIFS(AllPublicationData!$E:$E,AllPublicationData!$A:$A,'Publication Table (%)'!$B118,AllPublicationData!$B:$B,'Publication Table (%)'!N$7)),
IF('Publication Table (%)'!$C$5="Operations cancelled for non-clinical/capacity reasons",
IFERROR(SUMIFS(AllPublicationData!$I:$I,AllPublicationData!$A:$A,'Publication Table (%)'!$B118,AllPublicationData!$B:$B,'Publication Table (%)'!$C$4,AllPublicationData!$D:$D,'Publication Table (%)'!N$7)/
SUMIFS(AllPublicationData!$E:$E,AllPublicationData!$A:$A,'Publication Table (%)'!$B118,AllPublicationData!$B:$B,'Publication Table (%)'!$C$4,AllPublicationData!$D:$D,'Publication Table (%)'!N$7),
SUMIFS(AllPublicationData!$I:$I,AllPublicationData!$A:$A,'Publication Table (%)'!$B118,AllPublicationData!$B:$B,'Publication Table (%)'!N$7)/
SUMIFS(AllPublicationData!$E:$E,AllPublicationData!$A:$A,'Publication Table (%)'!$B118,AllPublicationData!$B:$B,'Publication Table (%)'!N$7)),
IF('Publication Table (%)'!$C$5="Cancellations for other reasons",
IFERROR(SUMIFS(AllPublicationData!$J:$J,AllPublicationData!$A:$A,'Publication Table (%)'!$B118,AllPublicationData!$B:$B,'Publication Table (%)'!$C$4,AllPublicationData!$D:$D,'Publication Table (%)'!N$7)/
SUMIFS(AllPublicationData!$E:$E,AllPublicationData!$A:$A,'Publication Table (%)'!$B118,AllPublicationData!$B:$B,'Publication Table (%)'!$C$4,AllPublicationData!$D:$D,'Publication Table (%)'!N$7),
SUMIFS(AllPublicationData!$J:$J,AllPublicationData!$A:$A,'Publication Table (%)'!$B118,AllPublicationData!$B:$B,'Publication Table (%)'!N$7)/
SUMIFS(AllPublicationData!$E:$E,AllPublicationData!$A:$A,'Publication Table (%)'!$B118,AllPublicationData!$B:$B,'Publication Table (%)'!N$7)))))))</f>
        <v>#DIV/0!</v>
      </c>
      <c r="O118" s="96" t="e">
        <f>IF('Publication Table (%)'!$C$5="All Cancelled Operations",
IFERROR(SUMIFS(AllPublicationData!$F:$F,AllPublicationData!$A:$A,'Publication Table (%)'!$B118,AllPublicationData!$B:$B,'Publication Table (%)'!$C$4,AllPublicationData!$D:$D,'Publication Table (%)'!O$7)/
SUMIFS(AllPublicationData!$E:$E,AllPublicationData!$A:$A,'Publication Table (%)'!$B118,AllPublicationData!$B:$B,'Publication Table (%)'!$C$4,AllPublicationData!$D:$D,'Publication Table (%)'!O$7),
SUMIFS(AllPublicationData!$F:$F,AllPublicationData!$A:$A,'Publication Table (%)'!$B118,AllPublicationData!$B:$B,'Publication Table (%)'!O$7)/
SUMIFS(AllPublicationData!$E:$E,AllPublicationData!$A:$A,'Publication Table (%)'!$B118,AllPublicationData!$B:$B,'Publication Table (%)'!O$7)),
IF('Publication Table (%)'!$C$5="Operations cancelled by patient",
IFERROR(SUMIFS(AllPublicationData!$G:$G,AllPublicationData!$A:$A,'Publication Table (%)'!$B118,AllPublicationData!$B:$B,'Publication Table (%)'!$C$4,AllPublicationData!$D:$D,'Publication Table (%)'!O$7)/
SUMIFS(AllPublicationData!$E:$E,AllPublicationData!$A:$A,'Publication Table (%)'!$B118,AllPublicationData!$B:$B,'Publication Table (%)'!$C$4,AllPublicationData!$D:$D,'Publication Table (%)'!O$7),
SUMIFS(AllPublicationData!$G:$G,AllPublicationData!$A:$A,'Publication Table (%)'!$B118,AllPublicationData!$B:$B,'Publication Table (%)'!O$7)/
SUMIFS(AllPublicationData!$E:$E,AllPublicationData!$A:$A,'Publication Table (%)'!$B118,AllPublicationData!$B:$B,'Publication Table (%)'!O$7)),
IF('Publication Table (%)'!$C$5="Operations cancelled for clinical reasons",
IFERROR(SUMIFS(AllPublicationData!$H:$H,AllPublicationData!$A:$A,'Publication Table (%)'!$B118,AllPublicationData!$B:$B,'Publication Table (%)'!$C$4,AllPublicationData!$D:$D,'Publication Table (%)'!O$7)/
SUMIFS(AllPublicationData!$E:$E,AllPublicationData!$A:$A,'Publication Table (%)'!$B118,AllPublicationData!$B:$B,'Publication Table (%)'!$C$4,AllPublicationData!$D:$D,'Publication Table (%)'!O$7),
SUMIFS(AllPublicationData!$H:$H,AllPublicationData!$A:$A,'Publication Table (%)'!$B118,AllPublicationData!$B:$B,'Publication Table (%)'!O$7)/
SUMIFS(AllPublicationData!$E:$E,AllPublicationData!$A:$A,'Publication Table (%)'!$B118,AllPublicationData!$B:$B,'Publication Table (%)'!O$7)),
IF('Publication Table (%)'!$C$5="Operations cancelled for non-clinical/capacity reasons",
IFERROR(SUMIFS(AllPublicationData!$I:$I,AllPublicationData!$A:$A,'Publication Table (%)'!$B118,AllPublicationData!$B:$B,'Publication Table (%)'!$C$4,AllPublicationData!$D:$D,'Publication Table (%)'!O$7)/
SUMIFS(AllPublicationData!$E:$E,AllPublicationData!$A:$A,'Publication Table (%)'!$B118,AllPublicationData!$B:$B,'Publication Table (%)'!$C$4,AllPublicationData!$D:$D,'Publication Table (%)'!O$7),
SUMIFS(AllPublicationData!$I:$I,AllPublicationData!$A:$A,'Publication Table (%)'!$B118,AllPublicationData!$B:$B,'Publication Table (%)'!O$7)/
SUMIFS(AllPublicationData!$E:$E,AllPublicationData!$A:$A,'Publication Table (%)'!$B118,AllPublicationData!$B:$B,'Publication Table (%)'!O$7)),
IF('Publication Table (%)'!$C$5="Cancellations for other reasons",
IFERROR(SUMIFS(AllPublicationData!$J:$J,AllPublicationData!$A:$A,'Publication Table (%)'!$B118,AllPublicationData!$B:$B,'Publication Table (%)'!$C$4,AllPublicationData!$D:$D,'Publication Table (%)'!O$7)/
SUMIFS(AllPublicationData!$E:$E,AllPublicationData!$A:$A,'Publication Table (%)'!$B118,AllPublicationData!$B:$B,'Publication Table (%)'!$C$4,AllPublicationData!$D:$D,'Publication Table (%)'!O$7),
SUMIFS(AllPublicationData!$J:$J,AllPublicationData!$A:$A,'Publication Table (%)'!$B118,AllPublicationData!$B:$B,'Publication Table (%)'!O$7)/
SUMIFS(AllPublicationData!$E:$E,AllPublicationData!$A:$A,'Publication Table (%)'!$B118,AllPublicationData!$B:$B,'Publication Table (%)'!O$7)))))))</f>
        <v>#DIV/0!</v>
      </c>
      <c r="P118" s="96" t="e">
        <f>IF('Publication Table (%)'!$C$5="All Cancelled Operations",
IFERROR(SUMIFS(AllPublicationData!$F:$F,AllPublicationData!$A:$A,'Publication Table (%)'!$B118,AllPublicationData!$B:$B,'Publication Table (%)'!$C$4,AllPublicationData!$D:$D,'Publication Table (%)'!P$7)/
SUMIFS(AllPublicationData!$E:$E,AllPublicationData!$A:$A,'Publication Table (%)'!$B118,AllPublicationData!$B:$B,'Publication Table (%)'!$C$4,AllPublicationData!$D:$D,'Publication Table (%)'!P$7),
SUMIFS(AllPublicationData!$F:$F,AllPublicationData!$A:$A,'Publication Table (%)'!$B118,AllPublicationData!$B:$B,'Publication Table (%)'!P$7)/
SUMIFS(AllPublicationData!$E:$E,AllPublicationData!$A:$A,'Publication Table (%)'!$B118,AllPublicationData!$B:$B,'Publication Table (%)'!P$7)),
IF('Publication Table (%)'!$C$5="Operations cancelled by patient",
IFERROR(SUMIFS(AllPublicationData!$G:$G,AllPublicationData!$A:$A,'Publication Table (%)'!$B118,AllPublicationData!$B:$B,'Publication Table (%)'!$C$4,AllPublicationData!$D:$D,'Publication Table (%)'!P$7)/
SUMIFS(AllPublicationData!$E:$E,AllPublicationData!$A:$A,'Publication Table (%)'!$B118,AllPublicationData!$B:$B,'Publication Table (%)'!$C$4,AllPublicationData!$D:$D,'Publication Table (%)'!P$7),
SUMIFS(AllPublicationData!$G:$G,AllPublicationData!$A:$A,'Publication Table (%)'!$B118,AllPublicationData!$B:$B,'Publication Table (%)'!P$7)/
SUMIFS(AllPublicationData!$E:$E,AllPublicationData!$A:$A,'Publication Table (%)'!$B118,AllPublicationData!$B:$B,'Publication Table (%)'!P$7)),
IF('Publication Table (%)'!$C$5="Operations cancelled for clinical reasons",
IFERROR(SUMIFS(AllPublicationData!$H:$H,AllPublicationData!$A:$A,'Publication Table (%)'!$B118,AllPublicationData!$B:$B,'Publication Table (%)'!$C$4,AllPublicationData!$D:$D,'Publication Table (%)'!P$7)/
SUMIFS(AllPublicationData!$E:$E,AllPublicationData!$A:$A,'Publication Table (%)'!$B118,AllPublicationData!$B:$B,'Publication Table (%)'!$C$4,AllPublicationData!$D:$D,'Publication Table (%)'!P$7),
SUMIFS(AllPublicationData!$H:$H,AllPublicationData!$A:$A,'Publication Table (%)'!$B118,AllPublicationData!$B:$B,'Publication Table (%)'!P$7)/
SUMIFS(AllPublicationData!$E:$E,AllPublicationData!$A:$A,'Publication Table (%)'!$B118,AllPublicationData!$B:$B,'Publication Table (%)'!P$7)),
IF('Publication Table (%)'!$C$5="Operations cancelled for non-clinical/capacity reasons",
IFERROR(SUMIFS(AllPublicationData!$I:$I,AllPublicationData!$A:$A,'Publication Table (%)'!$B118,AllPublicationData!$B:$B,'Publication Table (%)'!$C$4,AllPublicationData!$D:$D,'Publication Table (%)'!P$7)/
SUMIFS(AllPublicationData!$E:$E,AllPublicationData!$A:$A,'Publication Table (%)'!$B118,AllPublicationData!$B:$B,'Publication Table (%)'!$C$4,AllPublicationData!$D:$D,'Publication Table (%)'!P$7),
SUMIFS(AllPublicationData!$I:$I,AllPublicationData!$A:$A,'Publication Table (%)'!$B118,AllPublicationData!$B:$B,'Publication Table (%)'!P$7)/
SUMIFS(AllPublicationData!$E:$E,AllPublicationData!$A:$A,'Publication Table (%)'!$B118,AllPublicationData!$B:$B,'Publication Table (%)'!P$7)),
IF('Publication Table (%)'!$C$5="Cancellations for other reasons",
IFERROR(SUMIFS(AllPublicationData!$J:$J,AllPublicationData!$A:$A,'Publication Table (%)'!$B118,AllPublicationData!$B:$B,'Publication Table (%)'!$C$4,AllPublicationData!$D:$D,'Publication Table (%)'!P$7)/
SUMIFS(AllPublicationData!$E:$E,AllPublicationData!$A:$A,'Publication Table (%)'!$B118,AllPublicationData!$B:$B,'Publication Table (%)'!$C$4,AllPublicationData!$D:$D,'Publication Table (%)'!P$7),
SUMIFS(AllPublicationData!$J:$J,AllPublicationData!$A:$A,'Publication Table (%)'!$B118,AllPublicationData!$B:$B,'Publication Table (%)'!P$7)/
SUMIFS(AllPublicationData!$E:$E,AllPublicationData!$A:$A,'Publication Table (%)'!$B118,AllPublicationData!$B:$B,'Publication Table (%)'!P$7)))))))</f>
        <v>#DIV/0!</v>
      </c>
      <c r="Q118" s="96" t="e">
        <f>IF('Publication Table (%)'!$C$5="All Cancelled Operations",
IFERROR(SUMIFS(AllPublicationData!$F:$F,AllPublicationData!$A:$A,'Publication Table (%)'!$B118,AllPublicationData!$B:$B,'Publication Table (%)'!$C$4,AllPublicationData!$D:$D,'Publication Table (%)'!Q$7)/
SUMIFS(AllPublicationData!$E:$E,AllPublicationData!$A:$A,'Publication Table (%)'!$B118,AllPublicationData!$B:$B,'Publication Table (%)'!$C$4,AllPublicationData!$D:$D,'Publication Table (%)'!Q$7),
SUMIFS(AllPublicationData!$F:$F,AllPublicationData!$A:$A,'Publication Table (%)'!$B118,AllPublicationData!$B:$B,'Publication Table (%)'!Q$7)/
SUMIFS(AllPublicationData!$E:$E,AllPublicationData!$A:$A,'Publication Table (%)'!$B118,AllPublicationData!$B:$B,'Publication Table (%)'!Q$7)),
IF('Publication Table (%)'!$C$5="Operations cancelled by patient",
IFERROR(SUMIFS(AllPublicationData!$G:$G,AllPublicationData!$A:$A,'Publication Table (%)'!$B118,AllPublicationData!$B:$B,'Publication Table (%)'!$C$4,AllPublicationData!$D:$D,'Publication Table (%)'!Q$7)/
SUMIFS(AllPublicationData!$E:$E,AllPublicationData!$A:$A,'Publication Table (%)'!$B118,AllPublicationData!$B:$B,'Publication Table (%)'!$C$4,AllPublicationData!$D:$D,'Publication Table (%)'!Q$7),
SUMIFS(AllPublicationData!$G:$G,AllPublicationData!$A:$A,'Publication Table (%)'!$B118,AllPublicationData!$B:$B,'Publication Table (%)'!Q$7)/
SUMIFS(AllPublicationData!$E:$E,AllPublicationData!$A:$A,'Publication Table (%)'!$B118,AllPublicationData!$B:$B,'Publication Table (%)'!Q$7)),
IF('Publication Table (%)'!$C$5="Operations cancelled for clinical reasons",
IFERROR(SUMIFS(AllPublicationData!$H:$H,AllPublicationData!$A:$A,'Publication Table (%)'!$B118,AllPublicationData!$B:$B,'Publication Table (%)'!$C$4,AllPublicationData!$D:$D,'Publication Table (%)'!Q$7)/
SUMIFS(AllPublicationData!$E:$E,AllPublicationData!$A:$A,'Publication Table (%)'!$B118,AllPublicationData!$B:$B,'Publication Table (%)'!$C$4,AllPublicationData!$D:$D,'Publication Table (%)'!Q$7),
SUMIFS(AllPublicationData!$H:$H,AllPublicationData!$A:$A,'Publication Table (%)'!$B118,AllPublicationData!$B:$B,'Publication Table (%)'!Q$7)/
SUMIFS(AllPublicationData!$E:$E,AllPublicationData!$A:$A,'Publication Table (%)'!$B118,AllPublicationData!$B:$B,'Publication Table (%)'!Q$7)),
IF('Publication Table (%)'!$C$5="Operations cancelled for non-clinical/capacity reasons",
IFERROR(SUMIFS(AllPublicationData!$I:$I,AllPublicationData!$A:$A,'Publication Table (%)'!$B118,AllPublicationData!$B:$B,'Publication Table (%)'!$C$4,AllPublicationData!$D:$D,'Publication Table (%)'!Q$7)/
SUMIFS(AllPublicationData!$E:$E,AllPublicationData!$A:$A,'Publication Table (%)'!$B118,AllPublicationData!$B:$B,'Publication Table (%)'!$C$4,AllPublicationData!$D:$D,'Publication Table (%)'!Q$7),
SUMIFS(AllPublicationData!$I:$I,AllPublicationData!$A:$A,'Publication Table (%)'!$B118,AllPublicationData!$B:$B,'Publication Table (%)'!Q$7)/
SUMIFS(AllPublicationData!$E:$E,AllPublicationData!$A:$A,'Publication Table (%)'!$B118,AllPublicationData!$B:$B,'Publication Table (%)'!Q$7)),
IF('Publication Table (%)'!$C$5="Cancellations for other reasons",
IFERROR(SUMIFS(AllPublicationData!$J:$J,AllPublicationData!$A:$A,'Publication Table (%)'!$B118,AllPublicationData!$B:$B,'Publication Table (%)'!$C$4,AllPublicationData!$D:$D,'Publication Table (%)'!Q$7)/
SUMIFS(AllPublicationData!$E:$E,AllPublicationData!$A:$A,'Publication Table (%)'!$B118,AllPublicationData!$B:$B,'Publication Table (%)'!$C$4,AllPublicationData!$D:$D,'Publication Table (%)'!Q$7),
SUMIFS(AllPublicationData!$J:$J,AllPublicationData!$A:$A,'Publication Table (%)'!$B118,AllPublicationData!$B:$B,'Publication Table (%)'!Q$7)/
SUMIFS(AllPublicationData!$E:$E,AllPublicationData!$A:$A,'Publication Table (%)'!$B118,AllPublicationData!$B:$B,'Publication Table (%)'!Q$7)))))))</f>
        <v>#DIV/0!</v>
      </c>
      <c r="R118" s="96" t="e">
        <f>IF('Publication Table (%)'!$C$5="All Cancelled Operations",
IFERROR(SUMIFS(AllPublicationData!$F:$F,AllPublicationData!$A:$A,'Publication Table (%)'!$B118,AllPublicationData!$B:$B,'Publication Table (%)'!$C$4,AllPublicationData!$D:$D,'Publication Table (%)'!R$7)/
SUMIFS(AllPublicationData!$E:$E,AllPublicationData!$A:$A,'Publication Table (%)'!$B118,AllPublicationData!$B:$B,'Publication Table (%)'!$C$4,AllPublicationData!$D:$D,'Publication Table (%)'!R$7),
SUMIFS(AllPublicationData!$F:$F,AllPublicationData!$A:$A,'Publication Table (%)'!$B118,AllPublicationData!$B:$B,'Publication Table (%)'!R$7)/
SUMIFS(AllPublicationData!$E:$E,AllPublicationData!$A:$A,'Publication Table (%)'!$B118,AllPublicationData!$B:$B,'Publication Table (%)'!R$7)),
IF('Publication Table (%)'!$C$5="Operations cancelled by patient",
IFERROR(SUMIFS(AllPublicationData!$G:$G,AllPublicationData!$A:$A,'Publication Table (%)'!$B118,AllPublicationData!$B:$B,'Publication Table (%)'!$C$4,AllPublicationData!$D:$D,'Publication Table (%)'!R$7)/
SUMIFS(AllPublicationData!$E:$E,AllPublicationData!$A:$A,'Publication Table (%)'!$B118,AllPublicationData!$B:$B,'Publication Table (%)'!$C$4,AllPublicationData!$D:$D,'Publication Table (%)'!R$7),
SUMIFS(AllPublicationData!$G:$G,AllPublicationData!$A:$A,'Publication Table (%)'!$B118,AllPublicationData!$B:$B,'Publication Table (%)'!R$7)/
SUMIFS(AllPublicationData!$E:$E,AllPublicationData!$A:$A,'Publication Table (%)'!$B118,AllPublicationData!$B:$B,'Publication Table (%)'!R$7)),
IF('Publication Table (%)'!$C$5="Operations cancelled for clinical reasons",
IFERROR(SUMIFS(AllPublicationData!$H:$H,AllPublicationData!$A:$A,'Publication Table (%)'!$B118,AllPublicationData!$B:$B,'Publication Table (%)'!$C$4,AllPublicationData!$D:$D,'Publication Table (%)'!R$7)/
SUMIFS(AllPublicationData!$E:$E,AllPublicationData!$A:$A,'Publication Table (%)'!$B118,AllPublicationData!$B:$B,'Publication Table (%)'!$C$4,AllPublicationData!$D:$D,'Publication Table (%)'!R$7),
SUMIFS(AllPublicationData!$H:$H,AllPublicationData!$A:$A,'Publication Table (%)'!$B118,AllPublicationData!$B:$B,'Publication Table (%)'!R$7)/
SUMIFS(AllPublicationData!$E:$E,AllPublicationData!$A:$A,'Publication Table (%)'!$B118,AllPublicationData!$B:$B,'Publication Table (%)'!R$7)),
IF('Publication Table (%)'!$C$5="Operations cancelled for non-clinical/capacity reasons",
IFERROR(SUMIFS(AllPublicationData!$I:$I,AllPublicationData!$A:$A,'Publication Table (%)'!$B118,AllPublicationData!$B:$B,'Publication Table (%)'!$C$4,AllPublicationData!$D:$D,'Publication Table (%)'!R$7)/
SUMIFS(AllPublicationData!$E:$E,AllPublicationData!$A:$A,'Publication Table (%)'!$B118,AllPublicationData!$B:$B,'Publication Table (%)'!$C$4,AllPublicationData!$D:$D,'Publication Table (%)'!R$7),
SUMIFS(AllPublicationData!$I:$I,AllPublicationData!$A:$A,'Publication Table (%)'!$B118,AllPublicationData!$B:$B,'Publication Table (%)'!R$7)/
SUMIFS(AllPublicationData!$E:$E,AllPublicationData!$A:$A,'Publication Table (%)'!$B118,AllPublicationData!$B:$B,'Publication Table (%)'!R$7)),
IF('Publication Table (%)'!$C$5="Cancellations for other reasons",
IFERROR(SUMIFS(AllPublicationData!$J:$J,AllPublicationData!$A:$A,'Publication Table (%)'!$B118,AllPublicationData!$B:$B,'Publication Table (%)'!$C$4,AllPublicationData!$D:$D,'Publication Table (%)'!R$7)/
SUMIFS(AllPublicationData!$E:$E,AllPublicationData!$A:$A,'Publication Table (%)'!$B118,AllPublicationData!$B:$B,'Publication Table (%)'!$C$4,AllPublicationData!$D:$D,'Publication Table (%)'!R$7),
SUMIFS(AllPublicationData!$J:$J,AllPublicationData!$A:$A,'Publication Table (%)'!$B118,AllPublicationData!$B:$B,'Publication Table (%)'!R$7)/
SUMIFS(AllPublicationData!$E:$E,AllPublicationData!$A:$A,'Publication Table (%)'!$B118,AllPublicationData!$B:$B,'Publication Table (%)'!R$7)))))))</f>
        <v>#DIV/0!</v>
      </c>
      <c r="S118" s="96" t="e">
        <f>IF('Publication Table (%)'!$C$5="All Cancelled Operations",
IFERROR(SUMIFS(AllPublicationData!$F:$F,AllPublicationData!$A:$A,'Publication Table (%)'!$B118,AllPublicationData!$B:$B,'Publication Table (%)'!$C$4,AllPublicationData!$D:$D,'Publication Table (%)'!S$7)/
SUMIFS(AllPublicationData!$E:$E,AllPublicationData!$A:$A,'Publication Table (%)'!$B118,AllPublicationData!$B:$B,'Publication Table (%)'!$C$4,AllPublicationData!$D:$D,'Publication Table (%)'!S$7),
SUMIFS(AllPublicationData!$F:$F,AllPublicationData!$A:$A,'Publication Table (%)'!$B118,AllPublicationData!$B:$B,'Publication Table (%)'!S$7)/
SUMIFS(AllPublicationData!$E:$E,AllPublicationData!$A:$A,'Publication Table (%)'!$B118,AllPublicationData!$B:$B,'Publication Table (%)'!S$7)),
IF('Publication Table (%)'!$C$5="Operations cancelled by patient",
IFERROR(SUMIFS(AllPublicationData!$G:$G,AllPublicationData!$A:$A,'Publication Table (%)'!$B118,AllPublicationData!$B:$B,'Publication Table (%)'!$C$4,AllPublicationData!$D:$D,'Publication Table (%)'!S$7)/
SUMIFS(AllPublicationData!$E:$E,AllPublicationData!$A:$A,'Publication Table (%)'!$B118,AllPublicationData!$B:$B,'Publication Table (%)'!$C$4,AllPublicationData!$D:$D,'Publication Table (%)'!S$7),
SUMIFS(AllPublicationData!$G:$G,AllPublicationData!$A:$A,'Publication Table (%)'!$B118,AllPublicationData!$B:$B,'Publication Table (%)'!S$7)/
SUMIFS(AllPublicationData!$E:$E,AllPublicationData!$A:$A,'Publication Table (%)'!$B118,AllPublicationData!$B:$B,'Publication Table (%)'!S$7)),
IF('Publication Table (%)'!$C$5="Operations cancelled for clinical reasons",
IFERROR(SUMIFS(AllPublicationData!$H:$H,AllPublicationData!$A:$A,'Publication Table (%)'!$B118,AllPublicationData!$B:$B,'Publication Table (%)'!$C$4,AllPublicationData!$D:$D,'Publication Table (%)'!S$7)/
SUMIFS(AllPublicationData!$E:$E,AllPublicationData!$A:$A,'Publication Table (%)'!$B118,AllPublicationData!$B:$B,'Publication Table (%)'!$C$4,AllPublicationData!$D:$D,'Publication Table (%)'!S$7),
SUMIFS(AllPublicationData!$H:$H,AllPublicationData!$A:$A,'Publication Table (%)'!$B118,AllPublicationData!$B:$B,'Publication Table (%)'!S$7)/
SUMIFS(AllPublicationData!$E:$E,AllPublicationData!$A:$A,'Publication Table (%)'!$B118,AllPublicationData!$B:$B,'Publication Table (%)'!S$7)),
IF('Publication Table (%)'!$C$5="Operations cancelled for non-clinical/capacity reasons",
IFERROR(SUMIFS(AllPublicationData!$I:$I,AllPublicationData!$A:$A,'Publication Table (%)'!$B118,AllPublicationData!$B:$B,'Publication Table (%)'!$C$4,AllPublicationData!$D:$D,'Publication Table (%)'!S$7)/
SUMIFS(AllPublicationData!$E:$E,AllPublicationData!$A:$A,'Publication Table (%)'!$B118,AllPublicationData!$B:$B,'Publication Table (%)'!$C$4,AllPublicationData!$D:$D,'Publication Table (%)'!S$7),
SUMIFS(AllPublicationData!$I:$I,AllPublicationData!$A:$A,'Publication Table (%)'!$B118,AllPublicationData!$B:$B,'Publication Table (%)'!S$7)/
SUMIFS(AllPublicationData!$E:$E,AllPublicationData!$A:$A,'Publication Table (%)'!$B118,AllPublicationData!$B:$B,'Publication Table (%)'!S$7)),
IF('Publication Table (%)'!$C$5="Cancellations for other reasons",
IFERROR(SUMIFS(AllPublicationData!$J:$J,AllPublicationData!$A:$A,'Publication Table (%)'!$B118,AllPublicationData!$B:$B,'Publication Table (%)'!$C$4,AllPublicationData!$D:$D,'Publication Table (%)'!S$7)/
SUMIFS(AllPublicationData!$E:$E,AllPublicationData!$A:$A,'Publication Table (%)'!$B118,AllPublicationData!$B:$B,'Publication Table (%)'!$C$4,AllPublicationData!$D:$D,'Publication Table (%)'!S$7),
SUMIFS(AllPublicationData!$J:$J,AllPublicationData!$A:$A,'Publication Table (%)'!$B118,AllPublicationData!$B:$B,'Publication Table (%)'!S$7)/
SUMIFS(AllPublicationData!$E:$E,AllPublicationData!$A:$A,'Publication Table (%)'!$B118,AllPublicationData!$B:$B,'Publication Table (%)'!S$7)))))))</f>
        <v>#DIV/0!</v>
      </c>
    </row>
    <row r="119" spans="2:19" x14ac:dyDescent="0.35">
      <c r="C119" s="112">
        <f>IF('Publication Table (%)'!$C$5="All Cancelled Operations",
SUMIFS(AllPublicationData!$F:$F,AllPublicationData!$A:$A,'Publication Table (%)'!$B119,AllPublicationData!$B:$B,'Publication Table (%)'!$C$4),
IF('Publication Table (%)'!$C$5="Operations cancelled by patient",
SUMIFS(AllPublicationData!$G:$G,AllPublicationData!$A:$A,'Publication Table (%)'!$B119,AllPublicationData!$B:$B,'Publication Table (%)'!$C$4),
IF('Publication Table (%)'!$C$5="Operations cancelled for clinical reasons",
SUMIFS(AllPublicationData!$H:$H,AllPublicationData!$A:$A,'Publication Table (%)'!$B119,AllPublicationData!$B:$B,'Publication Table (%)'!$C$4),
IF('Publication Table (%)'!$C$5="Operations cancelled for non-clinical/capacity reasons",
SUMIFS(AllPublicationData!$I:$I,AllPublicationData!$A:$A,'Publication Table (%)'!$B119,AllPublicationData!$B:$B,'Publication Table (%)'!$C$4),
IF('Publication Table (%)'!$C$5="Cancellations for other reasons",
SUMIFS(AllPublicationData!$J:$J,AllPublicationData!$A:$A,'Publication Table (%)'!$B119,AllPublicationData!$B:$B,'Publication Table (%)'!$C$4))))))+
IF(AND($C$4="NHS Scotland",$C$5="All Cancelled Operations"),
SUMIFS(AllPublicationData!$F:$F,AllPublicationData!$A:$A,'Publication Table (%)'!$B119),
IF(AND($C$4="NHS Scotland",$C$5="Operations cancelled by patient"),
SUMIFS(AllPublicationData!$G:$G,AllPublicationData!$A:$A,'Publication Table (%)'!$B119),
IF(AND($C$4="NHS Scotland",$C$5="Operations cancelled for clinical reasons"),
SUMIFS(AllPublicationData!$H:$H,AllPublicationData!$A:$A,'Publication Table (%)'!$B119),
IF(AND($C$4="NHS Scotland",$C$5="Operations cancelled for non-clinical/capacity reasons"),
SUMIFS(AllPublicationData!$I:$I,AllPublicationData!$A:$A,'Publication Table (%)'!$B119),
IF(AND($C$4="NHS Scotland",$C$5="Cancellations for other reasons"),
SUMIFS(AllPublicationData!$J:$J,AllPublicationData!$A:$A,'Publication Table (%)'!$B119))))))</f>
        <v>0</v>
      </c>
      <c r="D119" s="110" t="e">
        <f>IF(AND('Publication Table (%)'!$C$5="All Cancelled Operations",$C$4&lt;&gt;"NHS Scotland"),
IFERROR(SUMIFS(AllPublicationData!$F:$F,AllPublicationData!$A:$A,'Publication Table (%)'!$B119,AllPublicationData!$B:$B,'Publication Table (%)'!$C$4,AllPublicationData!$D:$D,'Publication Table (%)'!D$7)/
SUMIFS(AllPublicationData!$E:$E,AllPublicationData!$A:$A,'Publication Table (%)'!$B119,AllPublicationData!$B:$B,'Publication Table (%)'!$C$4,AllPublicationData!$D:$D,'Publication Table (%)'!D$7),
SUMIFS(AllPublicationData!$F:$F,AllPublicationData!$A:$A,'Publication Table (%)'!$B119,AllPublicationData!$B:$B,'Publication Table (%)'!D$7)/
SUMIFS(AllPublicationData!$E:$E,AllPublicationData!$A:$A,'Publication Table (%)'!$B119,AllPublicationData!$B:$B,'Publication Table (%)'!D$7)),
IF(AND('Publication Table (%)'!$C$5="Operations cancelled by patient",$C$4&lt;&gt;"NHS Scotland"),
IFERROR(SUMIFS(AllPublicationData!$G:$G,AllPublicationData!$A:$A,'Publication Table (%)'!$B119,AllPublicationData!$B:$B,'Publication Table (%)'!$C$4,AllPublicationData!$D:$D,'Publication Table (%)'!D$7)/
SUMIFS(AllPublicationData!$E:$E,AllPublicationData!$A:$A,'Publication Table (%)'!$B119,AllPublicationData!$B:$B,'Publication Table (%)'!$C$4,AllPublicationData!$D:$D,'Publication Table (%)'!D$7),
SUMIFS(AllPublicationData!$G:$G,AllPublicationData!$A:$A,'Publication Table (%)'!$B119,AllPublicationData!$B:$B,'Publication Table (%)'!D$7)/
SUMIFS(AllPublicationData!$E:$E,AllPublicationData!$A:$A,'Publication Table (%)'!$B119,AllPublicationData!$B:$B,'Publication Table (%)'!D$7)),
IF(AND('Publication Table (%)'!$C$5="Operations cancelled for clinical reasons",$C$4&lt;&gt;"NHS Scotland"),
IFERROR(SUMIFS(AllPublicationData!$H:$H,AllPublicationData!$A:$A,'Publication Table (%)'!$B119,AllPublicationData!$B:$B,'Publication Table (%)'!$C$4,AllPublicationData!$D:$D,'Publication Table (%)'!D$7)/
SUMIFS(AllPublicationData!$E:$E,AllPublicationData!$A:$A,'Publication Table (%)'!$B119,AllPublicationData!$B:$B,'Publication Table (%)'!$C$4,AllPublicationData!$D:$D,'Publication Table (%)'!D$7),
SUMIFS(AllPublicationData!$H:$H,AllPublicationData!$A:$A,'Publication Table (%)'!$B119,AllPublicationData!$B:$B,'Publication Table (%)'!D$7)/
SUMIFS(AllPublicationData!$E:$E,AllPublicationData!$A:$A,'Publication Table (%)'!$B119,AllPublicationData!$B:$B,'Publication Table (%)'!D$7)),
IF(AND('Publication Table (%)'!$C$5="Operations cancelled for non-clinical/capacity reasons",$C$4&lt;&gt;"NHS Scotland"),
IFERROR(SUMIFS(AllPublicationData!$I:$I,AllPublicationData!$A:$A,'Publication Table (%)'!$B119,AllPublicationData!$B:$B,'Publication Table (%)'!$C$4,AllPublicationData!$D:$D,'Publication Table (%)'!D$7)/
SUMIFS(AllPublicationData!$E:$E,AllPublicationData!$A:$A,'Publication Table (%)'!$B119,AllPublicationData!$B:$B,'Publication Table (%)'!$C$4,AllPublicationData!$D:$D,'Publication Table (%)'!D$7),
SUMIFS(AllPublicationData!$I:$I,AllPublicationData!$A:$A,'Publication Table (%)'!$B119,AllPublicationData!$B:$B,'Publication Table (%)'!D$7)/
SUMIFS(AllPublicationData!$E:$E,AllPublicationData!$A:$A,'Publication Table (%)'!$B119,AllPublicationData!$B:$B,'Publication Table (%)'!D$7)),
IF(AND('Publication Table (%)'!$C$5="Cancellations for other reasons",$C$4&lt;&gt;"NHS Scotland"),
IFERROR(SUMIFS(AllPublicationData!$J:$J,AllPublicationData!$A:$A,'Publication Table (%)'!$B119,AllPublicationData!$B:$B,'Publication Table (%)'!$C$4,AllPublicationData!$D:$D,'Publication Table (%)'!D$7)/
SUMIFS(AllPublicationData!$E:$E,AllPublicationData!$A:$A,'Publication Table (%)'!$B119,AllPublicationData!$B:$B,'Publication Table (%)'!$C$4,AllPublicationData!$D:$D,'Publication Table (%)'!D$7),
SUMIFS(AllPublicationData!$J:$J,AllPublicationData!$A:$A,'Publication Table (%)'!$B119,AllPublicationData!$B:$B,'Publication Table (%)'!D$7)/
SUMIFS(AllPublicationData!$E:$E,AllPublicationData!$A:$A,'Publication Table (%)'!$B119,AllPublicationData!$B:$B,'Publication Table (%)'!D$7)),
IF(AND($C$4="NHS Scotland",$C$5="All Cancelled Operations"),
SUMIFS(AllPublicationData!$F:$F,AllPublicationData!$A:$A,'Publication Table'!$B119)/
SUMIFS(AllPublicationData!$E:$E,AllPublicationData!$A:$A,'Publication Table'!$B119),
IF(AND($C$4="NHS Scotland",$C$5="Operations cancelled by patient"),
SUMIFS(AllPublicationData!$G:$G,AllPublicationData!$A:$A,'Publication Table'!$B119)/
SUMIFS(AllPublicationData!$E:$E,AllPublicationData!$A:$A,'Publication Table'!$B119),
IF(AND($C$4="NHS Scotland",$C$5="Operations cancelled for clinical reasons"),
SUMIFS(AllPublicationData!$H:$H,AllPublicationData!$A:$A,'Publication Table'!$B119)/
SUMIFS(AllPublicationData!$E:$E,AllPublicationData!$A:$A,'Publication Table'!$B119),
IF(AND($C$4="NHS Scotland",$C$5="Operations cancelled for non-clinical/capacity reasons"),
SUMIFS(AllPublicationData!$I:$I,AllPublicationData!$A:$A,'Publication Table'!$B119)/
SUMIFS(AllPublicationData!$E:$E,AllPublicationData!$A:$A,'Publication Table'!$B119),
IF(AND($C$4="NHS Scotland",$C$5="Cancellations for other reasons"),
SUMIFS(AllPublicationData!$J:$J,AllPublicationData!$A:$A,'Publication Table'!$B119)/
SUMIFS(AllPublicationData!$E:$E,AllPublicationData!$A:$A,'Publication Table'!$B119)))))))))))</f>
        <v>#DIV/0!</v>
      </c>
      <c r="E119" s="96" t="e">
        <f>IF('Publication Table (%)'!$C$5="All Cancelled Operations",
IFERROR(SUMIFS(AllPublicationData!$F:$F,AllPublicationData!$A:$A,'Publication Table (%)'!$B119,AllPublicationData!$B:$B,'Publication Table (%)'!$C$4,AllPublicationData!$D:$D,'Publication Table (%)'!E$7)/
SUMIFS(AllPublicationData!$E:$E,AllPublicationData!$A:$A,'Publication Table (%)'!$B119,AllPublicationData!$B:$B,'Publication Table (%)'!$C$4,AllPublicationData!$D:$D,'Publication Table (%)'!E$7),
SUMIFS(AllPublicationData!$F:$F,AllPublicationData!$A:$A,'Publication Table (%)'!$B119,AllPublicationData!$B:$B,'Publication Table (%)'!E$7)/
SUMIFS(AllPublicationData!$E:$E,AllPublicationData!$A:$A,'Publication Table (%)'!$B119,AllPublicationData!$B:$B,'Publication Table (%)'!E$7)),
IF('Publication Table (%)'!$C$5="Operations cancelled by patient",
IFERROR(SUMIFS(AllPublicationData!$G:$G,AllPublicationData!$A:$A,'Publication Table (%)'!$B119,AllPublicationData!$B:$B,'Publication Table (%)'!$C$4,AllPublicationData!$D:$D,'Publication Table (%)'!E$7)/
SUMIFS(AllPublicationData!$E:$E,AllPublicationData!$A:$A,'Publication Table (%)'!$B119,AllPublicationData!$B:$B,'Publication Table (%)'!$C$4,AllPublicationData!$D:$D,'Publication Table (%)'!E$7),
SUMIFS(AllPublicationData!$G:$G,AllPublicationData!$A:$A,'Publication Table (%)'!$B119,AllPublicationData!$B:$B,'Publication Table (%)'!E$7)/
SUMIFS(AllPublicationData!$E:$E,AllPublicationData!$A:$A,'Publication Table (%)'!$B119,AllPublicationData!$B:$B,'Publication Table (%)'!E$7)),
IF('Publication Table (%)'!$C$5="Operations cancelled for clinical reasons",
IFERROR(SUMIFS(AllPublicationData!$H:$H,AllPublicationData!$A:$A,'Publication Table (%)'!$B119,AllPublicationData!$B:$B,'Publication Table (%)'!$C$4,AllPublicationData!$D:$D,'Publication Table (%)'!E$7)/
SUMIFS(AllPublicationData!$E:$E,AllPublicationData!$A:$A,'Publication Table (%)'!$B119,AllPublicationData!$B:$B,'Publication Table (%)'!$C$4,AllPublicationData!$D:$D,'Publication Table (%)'!E$7),
SUMIFS(AllPublicationData!$H:$H,AllPublicationData!$A:$A,'Publication Table (%)'!$B119,AllPublicationData!$B:$B,'Publication Table (%)'!E$7)/
SUMIFS(AllPublicationData!$E:$E,AllPublicationData!$A:$A,'Publication Table (%)'!$B119,AllPublicationData!$B:$B,'Publication Table (%)'!E$7)),
IF('Publication Table (%)'!$C$5="Operations cancelled for non-clinical/capacity reasons",
IFERROR(SUMIFS(AllPublicationData!$I:$I,AllPublicationData!$A:$A,'Publication Table (%)'!$B119,AllPublicationData!$B:$B,'Publication Table (%)'!$C$4,AllPublicationData!$D:$D,'Publication Table (%)'!E$7)/
SUMIFS(AllPublicationData!$E:$E,AllPublicationData!$A:$A,'Publication Table (%)'!$B119,AllPublicationData!$B:$B,'Publication Table (%)'!$C$4,AllPublicationData!$D:$D,'Publication Table (%)'!E$7),
SUMIFS(AllPublicationData!$I:$I,AllPublicationData!$A:$A,'Publication Table (%)'!$B119,AllPublicationData!$B:$B,'Publication Table (%)'!E$7)/
SUMIFS(AllPublicationData!$E:$E,AllPublicationData!$A:$A,'Publication Table (%)'!$B119,AllPublicationData!$B:$B,'Publication Table (%)'!E$7)),
IF('Publication Table (%)'!$C$5="Cancellations for other reasons",
IFERROR(SUMIFS(AllPublicationData!$J:$J,AllPublicationData!$A:$A,'Publication Table (%)'!$B119,AllPublicationData!$B:$B,'Publication Table (%)'!$C$4,AllPublicationData!$D:$D,'Publication Table (%)'!E$7)/
SUMIFS(AllPublicationData!$E:$E,AllPublicationData!$A:$A,'Publication Table (%)'!$B119,AllPublicationData!$B:$B,'Publication Table (%)'!$C$4,AllPublicationData!$D:$D,'Publication Table (%)'!E$7),
SUMIFS(AllPublicationData!$J:$J,AllPublicationData!$A:$A,'Publication Table (%)'!$B119,AllPublicationData!$B:$B,'Publication Table (%)'!E$7)/
SUMIFS(AllPublicationData!$E:$E,AllPublicationData!$A:$A,'Publication Table (%)'!$B119,AllPublicationData!$B:$B,'Publication Table (%)'!E$7)))))))</f>
        <v>#DIV/0!</v>
      </c>
      <c r="F119" s="96" t="e">
        <f>IF('Publication Table (%)'!$C$5="All Cancelled Operations",
IFERROR(SUMIFS(AllPublicationData!$F:$F,AllPublicationData!$A:$A,'Publication Table (%)'!$B119,AllPublicationData!$B:$B,'Publication Table (%)'!$C$4,AllPublicationData!$D:$D,'Publication Table (%)'!F$7)/
SUMIFS(AllPublicationData!$E:$E,AllPublicationData!$A:$A,'Publication Table (%)'!$B119,AllPublicationData!$B:$B,'Publication Table (%)'!$C$4,AllPublicationData!$D:$D,'Publication Table (%)'!F$7),
SUMIFS(AllPublicationData!$F:$F,AllPublicationData!$A:$A,'Publication Table (%)'!$B119,AllPublicationData!$B:$B,'Publication Table (%)'!F$7)/
SUMIFS(AllPublicationData!$E:$E,AllPublicationData!$A:$A,'Publication Table (%)'!$B119,AllPublicationData!$B:$B,'Publication Table (%)'!F$7)),
IF('Publication Table (%)'!$C$5="Operations cancelled by patient",
IFERROR(SUMIFS(AllPublicationData!$G:$G,AllPublicationData!$A:$A,'Publication Table (%)'!$B119,AllPublicationData!$B:$B,'Publication Table (%)'!$C$4,AllPublicationData!$D:$D,'Publication Table (%)'!F$7)/
SUMIFS(AllPublicationData!$E:$E,AllPublicationData!$A:$A,'Publication Table (%)'!$B119,AllPublicationData!$B:$B,'Publication Table (%)'!$C$4,AllPublicationData!$D:$D,'Publication Table (%)'!F$7),
SUMIFS(AllPublicationData!$G:$G,AllPublicationData!$A:$A,'Publication Table (%)'!$B119,AllPublicationData!$B:$B,'Publication Table (%)'!F$7)/
SUMIFS(AllPublicationData!$E:$E,AllPublicationData!$A:$A,'Publication Table (%)'!$B119,AllPublicationData!$B:$B,'Publication Table (%)'!F$7)),
IF('Publication Table (%)'!$C$5="Operations cancelled for clinical reasons",
IFERROR(SUMIFS(AllPublicationData!$H:$H,AllPublicationData!$A:$A,'Publication Table (%)'!$B119,AllPublicationData!$B:$B,'Publication Table (%)'!$C$4,AllPublicationData!$D:$D,'Publication Table (%)'!F$7)/
SUMIFS(AllPublicationData!$E:$E,AllPublicationData!$A:$A,'Publication Table (%)'!$B119,AllPublicationData!$B:$B,'Publication Table (%)'!$C$4,AllPublicationData!$D:$D,'Publication Table (%)'!F$7),
SUMIFS(AllPublicationData!$H:$H,AllPublicationData!$A:$A,'Publication Table (%)'!$B119,AllPublicationData!$B:$B,'Publication Table (%)'!F$7)/
SUMIFS(AllPublicationData!$E:$E,AllPublicationData!$A:$A,'Publication Table (%)'!$B119,AllPublicationData!$B:$B,'Publication Table (%)'!F$7)),
IF('Publication Table (%)'!$C$5="Operations cancelled for non-clinical/capacity reasons",
IFERROR(SUMIFS(AllPublicationData!$I:$I,AllPublicationData!$A:$A,'Publication Table (%)'!$B119,AllPublicationData!$B:$B,'Publication Table (%)'!$C$4,AllPublicationData!$D:$D,'Publication Table (%)'!F$7)/
SUMIFS(AllPublicationData!$E:$E,AllPublicationData!$A:$A,'Publication Table (%)'!$B119,AllPublicationData!$B:$B,'Publication Table (%)'!$C$4,AllPublicationData!$D:$D,'Publication Table (%)'!F$7),
SUMIFS(AllPublicationData!$I:$I,AllPublicationData!$A:$A,'Publication Table (%)'!$B119,AllPublicationData!$B:$B,'Publication Table (%)'!F$7)/
SUMIFS(AllPublicationData!$E:$E,AllPublicationData!$A:$A,'Publication Table (%)'!$B119,AllPublicationData!$B:$B,'Publication Table (%)'!F$7)),
IF('Publication Table (%)'!$C$5="Cancellations for other reasons",
IFERROR(SUMIFS(AllPublicationData!$J:$J,AllPublicationData!$A:$A,'Publication Table (%)'!$B119,AllPublicationData!$B:$B,'Publication Table (%)'!$C$4,AllPublicationData!$D:$D,'Publication Table (%)'!F$7)/
SUMIFS(AllPublicationData!$E:$E,AllPublicationData!$A:$A,'Publication Table (%)'!$B119,AllPublicationData!$B:$B,'Publication Table (%)'!$C$4,AllPublicationData!$D:$D,'Publication Table (%)'!F$7),
SUMIFS(AllPublicationData!$J:$J,AllPublicationData!$A:$A,'Publication Table (%)'!$B119,AllPublicationData!$B:$B,'Publication Table (%)'!F$7)/
SUMIFS(AllPublicationData!$E:$E,AllPublicationData!$A:$A,'Publication Table (%)'!$B119,AllPublicationData!$B:$B,'Publication Table (%)'!F$7)))))))</f>
        <v>#DIV/0!</v>
      </c>
      <c r="G119" s="96" t="e">
        <f>IF('Publication Table (%)'!$C$5="All Cancelled Operations",
IFERROR(SUMIFS(AllPublicationData!$F:$F,AllPublicationData!$A:$A,'Publication Table (%)'!$B119,AllPublicationData!$B:$B,'Publication Table (%)'!$C$4,AllPublicationData!$D:$D,'Publication Table (%)'!G$7)/
SUMIFS(AllPublicationData!$E:$E,AllPublicationData!$A:$A,'Publication Table (%)'!$B119,AllPublicationData!$B:$B,'Publication Table (%)'!$C$4,AllPublicationData!$D:$D,'Publication Table (%)'!G$7),
SUMIFS(AllPublicationData!$F:$F,AllPublicationData!$A:$A,'Publication Table (%)'!$B119,AllPublicationData!$B:$B,'Publication Table (%)'!G$7)/
SUMIFS(AllPublicationData!$E:$E,AllPublicationData!$A:$A,'Publication Table (%)'!$B119,AllPublicationData!$B:$B,'Publication Table (%)'!G$7)),
IF('Publication Table (%)'!$C$5="Operations cancelled by patient",
IFERROR(SUMIFS(AllPublicationData!$G:$G,AllPublicationData!$A:$A,'Publication Table (%)'!$B119,AllPublicationData!$B:$B,'Publication Table (%)'!$C$4,AllPublicationData!$D:$D,'Publication Table (%)'!G$7)/
SUMIFS(AllPublicationData!$E:$E,AllPublicationData!$A:$A,'Publication Table (%)'!$B119,AllPublicationData!$B:$B,'Publication Table (%)'!$C$4,AllPublicationData!$D:$D,'Publication Table (%)'!G$7),
SUMIFS(AllPublicationData!$G:$G,AllPublicationData!$A:$A,'Publication Table (%)'!$B119,AllPublicationData!$B:$B,'Publication Table (%)'!G$7)/
SUMIFS(AllPublicationData!$E:$E,AllPublicationData!$A:$A,'Publication Table (%)'!$B119,AllPublicationData!$B:$B,'Publication Table (%)'!G$7)),
IF('Publication Table (%)'!$C$5="Operations cancelled for clinical reasons",
IFERROR(SUMIFS(AllPublicationData!$H:$H,AllPublicationData!$A:$A,'Publication Table (%)'!$B119,AllPublicationData!$B:$B,'Publication Table (%)'!$C$4,AllPublicationData!$D:$D,'Publication Table (%)'!G$7)/
SUMIFS(AllPublicationData!$E:$E,AllPublicationData!$A:$A,'Publication Table (%)'!$B119,AllPublicationData!$B:$B,'Publication Table (%)'!$C$4,AllPublicationData!$D:$D,'Publication Table (%)'!G$7),
SUMIFS(AllPublicationData!$H:$H,AllPublicationData!$A:$A,'Publication Table (%)'!$B119,AllPublicationData!$B:$B,'Publication Table (%)'!G$7)/
SUMIFS(AllPublicationData!$E:$E,AllPublicationData!$A:$A,'Publication Table (%)'!$B119,AllPublicationData!$B:$B,'Publication Table (%)'!G$7)),
IF('Publication Table (%)'!$C$5="Operations cancelled for non-clinical/capacity reasons",
IFERROR(SUMIFS(AllPublicationData!$I:$I,AllPublicationData!$A:$A,'Publication Table (%)'!$B119,AllPublicationData!$B:$B,'Publication Table (%)'!$C$4,AllPublicationData!$D:$D,'Publication Table (%)'!G$7)/
SUMIFS(AllPublicationData!$E:$E,AllPublicationData!$A:$A,'Publication Table (%)'!$B119,AllPublicationData!$B:$B,'Publication Table (%)'!$C$4,AllPublicationData!$D:$D,'Publication Table (%)'!G$7),
SUMIFS(AllPublicationData!$I:$I,AllPublicationData!$A:$A,'Publication Table (%)'!$B119,AllPublicationData!$B:$B,'Publication Table (%)'!G$7)/
SUMIFS(AllPublicationData!$E:$E,AllPublicationData!$A:$A,'Publication Table (%)'!$B119,AllPublicationData!$B:$B,'Publication Table (%)'!G$7)),
IF('Publication Table (%)'!$C$5="Cancellations for other reasons",
IFERROR(SUMIFS(AllPublicationData!$J:$J,AllPublicationData!$A:$A,'Publication Table (%)'!$B119,AllPublicationData!$B:$B,'Publication Table (%)'!$C$4,AllPublicationData!$D:$D,'Publication Table (%)'!G$7)/
SUMIFS(AllPublicationData!$E:$E,AllPublicationData!$A:$A,'Publication Table (%)'!$B119,AllPublicationData!$B:$B,'Publication Table (%)'!$C$4,AllPublicationData!$D:$D,'Publication Table (%)'!G$7),
SUMIFS(AllPublicationData!$J:$J,AllPublicationData!$A:$A,'Publication Table (%)'!$B119,AllPublicationData!$B:$B,'Publication Table (%)'!G$7)/
SUMIFS(AllPublicationData!$E:$E,AllPublicationData!$A:$A,'Publication Table (%)'!$B119,AllPublicationData!$B:$B,'Publication Table (%)'!G$7)))))))</f>
        <v>#DIV/0!</v>
      </c>
      <c r="H119" s="96" t="e">
        <f>IF('Publication Table (%)'!$C$5="All Cancelled Operations",
IFERROR(SUMIFS(AllPublicationData!$F:$F,AllPublicationData!$A:$A,'Publication Table (%)'!$B119,AllPublicationData!$B:$B,'Publication Table (%)'!$C$4,AllPublicationData!$D:$D,'Publication Table (%)'!H$7)/
SUMIFS(AllPublicationData!$E:$E,AllPublicationData!$A:$A,'Publication Table (%)'!$B119,AllPublicationData!$B:$B,'Publication Table (%)'!$C$4,AllPublicationData!$D:$D,'Publication Table (%)'!H$7),
SUMIFS(AllPublicationData!$F:$F,AllPublicationData!$A:$A,'Publication Table (%)'!$B119,AllPublicationData!$B:$B,'Publication Table (%)'!H$7)/
SUMIFS(AllPublicationData!$E:$E,AllPublicationData!$A:$A,'Publication Table (%)'!$B119,AllPublicationData!$B:$B,'Publication Table (%)'!H$7)),
IF('Publication Table (%)'!$C$5="Operations cancelled by patient",
IFERROR(SUMIFS(AllPublicationData!$G:$G,AllPublicationData!$A:$A,'Publication Table (%)'!$B119,AllPublicationData!$B:$B,'Publication Table (%)'!$C$4,AllPublicationData!$D:$D,'Publication Table (%)'!H$7)/
SUMIFS(AllPublicationData!$E:$E,AllPublicationData!$A:$A,'Publication Table (%)'!$B119,AllPublicationData!$B:$B,'Publication Table (%)'!$C$4,AllPublicationData!$D:$D,'Publication Table (%)'!H$7),
SUMIFS(AllPublicationData!$G:$G,AllPublicationData!$A:$A,'Publication Table (%)'!$B119,AllPublicationData!$B:$B,'Publication Table (%)'!H$7)/
SUMIFS(AllPublicationData!$E:$E,AllPublicationData!$A:$A,'Publication Table (%)'!$B119,AllPublicationData!$B:$B,'Publication Table (%)'!H$7)),
IF('Publication Table (%)'!$C$5="Operations cancelled for clinical reasons",
IFERROR(SUMIFS(AllPublicationData!$H:$H,AllPublicationData!$A:$A,'Publication Table (%)'!$B119,AllPublicationData!$B:$B,'Publication Table (%)'!$C$4,AllPublicationData!$D:$D,'Publication Table (%)'!H$7)/
SUMIFS(AllPublicationData!$E:$E,AllPublicationData!$A:$A,'Publication Table (%)'!$B119,AllPublicationData!$B:$B,'Publication Table (%)'!$C$4,AllPublicationData!$D:$D,'Publication Table (%)'!H$7),
SUMIFS(AllPublicationData!$H:$H,AllPublicationData!$A:$A,'Publication Table (%)'!$B119,AllPublicationData!$B:$B,'Publication Table (%)'!H$7)/
SUMIFS(AllPublicationData!$E:$E,AllPublicationData!$A:$A,'Publication Table (%)'!$B119,AllPublicationData!$B:$B,'Publication Table (%)'!H$7)),
IF('Publication Table (%)'!$C$5="Operations cancelled for non-clinical/capacity reasons",
IFERROR(SUMIFS(AllPublicationData!$I:$I,AllPublicationData!$A:$A,'Publication Table (%)'!$B119,AllPublicationData!$B:$B,'Publication Table (%)'!$C$4,AllPublicationData!$D:$D,'Publication Table (%)'!H$7)/
SUMIFS(AllPublicationData!$E:$E,AllPublicationData!$A:$A,'Publication Table (%)'!$B119,AllPublicationData!$B:$B,'Publication Table (%)'!$C$4,AllPublicationData!$D:$D,'Publication Table (%)'!H$7),
SUMIFS(AllPublicationData!$I:$I,AllPublicationData!$A:$A,'Publication Table (%)'!$B119,AllPublicationData!$B:$B,'Publication Table (%)'!H$7)/
SUMIFS(AllPublicationData!$E:$E,AllPublicationData!$A:$A,'Publication Table (%)'!$B119,AllPublicationData!$B:$B,'Publication Table (%)'!H$7)),
IF('Publication Table (%)'!$C$5="Cancellations for other reasons",
IFERROR(SUMIFS(AllPublicationData!$J:$J,AllPublicationData!$A:$A,'Publication Table (%)'!$B119,AllPublicationData!$B:$B,'Publication Table (%)'!$C$4,AllPublicationData!$D:$D,'Publication Table (%)'!H$7)/
SUMIFS(AllPublicationData!$E:$E,AllPublicationData!$A:$A,'Publication Table (%)'!$B119,AllPublicationData!$B:$B,'Publication Table (%)'!$C$4,AllPublicationData!$D:$D,'Publication Table (%)'!H$7),
SUMIFS(AllPublicationData!$J:$J,AllPublicationData!$A:$A,'Publication Table (%)'!$B119,AllPublicationData!$B:$B,'Publication Table (%)'!H$7)/
SUMIFS(AllPublicationData!$E:$E,AllPublicationData!$A:$A,'Publication Table (%)'!$B119,AllPublicationData!$B:$B,'Publication Table (%)'!H$7)))))))</f>
        <v>#DIV/0!</v>
      </c>
      <c r="I119" s="96" t="e">
        <f>IF('Publication Table (%)'!$C$5="All Cancelled Operations",
IFERROR(SUMIFS(AllPublicationData!$F:$F,AllPublicationData!$A:$A,'Publication Table (%)'!$B119,AllPublicationData!$B:$B,'Publication Table (%)'!$C$4,AllPublicationData!$D:$D,'Publication Table (%)'!I$7)/
SUMIFS(AllPublicationData!$E:$E,AllPublicationData!$A:$A,'Publication Table (%)'!$B119,AllPublicationData!$B:$B,'Publication Table (%)'!$C$4,AllPublicationData!$D:$D,'Publication Table (%)'!I$7),
SUMIFS(AllPublicationData!$F:$F,AllPublicationData!$A:$A,'Publication Table (%)'!$B119,AllPublicationData!$B:$B,'Publication Table (%)'!I$7)/
SUMIFS(AllPublicationData!$E:$E,AllPublicationData!$A:$A,'Publication Table (%)'!$B119,AllPublicationData!$B:$B,'Publication Table (%)'!I$7)),
IF('Publication Table (%)'!$C$5="Operations cancelled by patient",
IFERROR(SUMIFS(AllPublicationData!$G:$G,AllPublicationData!$A:$A,'Publication Table (%)'!$B119,AllPublicationData!$B:$B,'Publication Table (%)'!$C$4,AllPublicationData!$D:$D,'Publication Table (%)'!I$7)/
SUMIFS(AllPublicationData!$E:$E,AllPublicationData!$A:$A,'Publication Table (%)'!$B119,AllPublicationData!$B:$B,'Publication Table (%)'!$C$4,AllPublicationData!$D:$D,'Publication Table (%)'!I$7),
SUMIFS(AllPublicationData!$G:$G,AllPublicationData!$A:$A,'Publication Table (%)'!$B119,AllPublicationData!$B:$B,'Publication Table (%)'!I$7)/
SUMIFS(AllPublicationData!$E:$E,AllPublicationData!$A:$A,'Publication Table (%)'!$B119,AllPublicationData!$B:$B,'Publication Table (%)'!I$7)),
IF('Publication Table (%)'!$C$5="Operations cancelled for clinical reasons",
IFERROR(SUMIFS(AllPublicationData!$H:$H,AllPublicationData!$A:$A,'Publication Table (%)'!$B119,AllPublicationData!$B:$B,'Publication Table (%)'!$C$4,AllPublicationData!$D:$D,'Publication Table (%)'!I$7)/
SUMIFS(AllPublicationData!$E:$E,AllPublicationData!$A:$A,'Publication Table (%)'!$B119,AllPublicationData!$B:$B,'Publication Table (%)'!$C$4,AllPublicationData!$D:$D,'Publication Table (%)'!I$7),
SUMIFS(AllPublicationData!$H:$H,AllPublicationData!$A:$A,'Publication Table (%)'!$B119,AllPublicationData!$B:$B,'Publication Table (%)'!I$7)/
SUMIFS(AllPublicationData!$E:$E,AllPublicationData!$A:$A,'Publication Table (%)'!$B119,AllPublicationData!$B:$B,'Publication Table (%)'!I$7)),
IF('Publication Table (%)'!$C$5="Operations cancelled for non-clinical/capacity reasons",
IFERROR(SUMIFS(AllPublicationData!$I:$I,AllPublicationData!$A:$A,'Publication Table (%)'!$B119,AllPublicationData!$B:$B,'Publication Table (%)'!$C$4,AllPublicationData!$D:$D,'Publication Table (%)'!I$7)/
SUMIFS(AllPublicationData!$E:$E,AllPublicationData!$A:$A,'Publication Table (%)'!$B119,AllPublicationData!$B:$B,'Publication Table (%)'!$C$4,AllPublicationData!$D:$D,'Publication Table (%)'!I$7),
SUMIFS(AllPublicationData!$I:$I,AllPublicationData!$A:$A,'Publication Table (%)'!$B119,AllPublicationData!$B:$B,'Publication Table (%)'!I$7)/
SUMIFS(AllPublicationData!$E:$E,AllPublicationData!$A:$A,'Publication Table (%)'!$B119,AllPublicationData!$B:$B,'Publication Table (%)'!I$7)),
IF('Publication Table (%)'!$C$5="Cancellations for other reasons",
IFERROR(SUMIFS(AllPublicationData!$J:$J,AllPublicationData!$A:$A,'Publication Table (%)'!$B119,AllPublicationData!$B:$B,'Publication Table (%)'!$C$4,AllPublicationData!$D:$D,'Publication Table (%)'!I$7)/
SUMIFS(AllPublicationData!$E:$E,AllPublicationData!$A:$A,'Publication Table (%)'!$B119,AllPublicationData!$B:$B,'Publication Table (%)'!$C$4,AllPublicationData!$D:$D,'Publication Table (%)'!I$7),
SUMIFS(AllPublicationData!$J:$J,AllPublicationData!$A:$A,'Publication Table (%)'!$B119,AllPublicationData!$B:$B,'Publication Table (%)'!I$7)/
SUMIFS(AllPublicationData!$E:$E,AllPublicationData!$A:$A,'Publication Table (%)'!$B119,AllPublicationData!$B:$B,'Publication Table (%)'!I$7)))))))</f>
        <v>#DIV/0!</v>
      </c>
      <c r="J119" s="96" t="e">
        <f>IF('Publication Table (%)'!$C$5="All Cancelled Operations",
IFERROR(SUMIFS(AllPublicationData!$F:$F,AllPublicationData!$A:$A,'Publication Table (%)'!$B119,AllPublicationData!$B:$B,'Publication Table (%)'!$C$4,AllPublicationData!$D:$D,'Publication Table (%)'!J$7)/
SUMIFS(AllPublicationData!$E:$E,AllPublicationData!$A:$A,'Publication Table (%)'!$B119,AllPublicationData!$B:$B,'Publication Table (%)'!$C$4,AllPublicationData!$D:$D,'Publication Table (%)'!J$7),
SUMIFS(AllPublicationData!$F:$F,AllPublicationData!$A:$A,'Publication Table (%)'!$B119,AllPublicationData!$B:$B,'Publication Table (%)'!J$7)/
SUMIFS(AllPublicationData!$E:$E,AllPublicationData!$A:$A,'Publication Table (%)'!$B119,AllPublicationData!$B:$B,'Publication Table (%)'!J$7)),
IF('Publication Table (%)'!$C$5="Operations cancelled by patient",
IFERROR(SUMIFS(AllPublicationData!$G:$G,AllPublicationData!$A:$A,'Publication Table (%)'!$B119,AllPublicationData!$B:$B,'Publication Table (%)'!$C$4,AllPublicationData!$D:$D,'Publication Table (%)'!J$7)/
SUMIFS(AllPublicationData!$E:$E,AllPublicationData!$A:$A,'Publication Table (%)'!$B119,AllPublicationData!$B:$B,'Publication Table (%)'!$C$4,AllPublicationData!$D:$D,'Publication Table (%)'!J$7),
SUMIFS(AllPublicationData!$G:$G,AllPublicationData!$A:$A,'Publication Table (%)'!$B119,AllPublicationData!$B:$B,'Publication Table (%)'!J$7)/
SUMIFS(AllPublicationData!$E:$E,AllPublicationData!$A:$A,'Publication Table (%)'!$B119,AllPublicationData!$B:$B,'Publication Table (%)'!J$7)),
IF('Publication Table (%)'!$C$5="Operations cancelled for clinical reasons",
IFERROR(SUMIFS(AllPublicationData!$H:$H,AllPublicationData!$A:$A,'Publication Table (%)'!$B119,AllPublicationData!$B:$B,'Publication Table (%)'!$C$4,AllPublicationData!$D:$D,'Publication Table (%)'!J$7)/
SUMIFS(AllPublicationData!$E:$E,AllPublicationData!$A:$A,'Publication Table (%)'!$B119,AllPublicationData!$B:$B,'Publication Table (%)'!$C$4,AllPublicationData!$D:$D,'Publication Table (%)'!J$7),
SUMIFS(AllPublicationData!$H:$H,AllPublicationData!$A:$A,'Publication Table (%)'!$B119,AllPublicationData!$B:$B,'Publication Table (%)'!J$7)/
SUMIFS(AllPublicationData!$E:$E,AllPublicationData!$A:$A,'Publication Table (%)'!$B119,AllPublicationData!$B:$B,'Publication Table (%)'!J$7)),
IF('Publication Table (%)'!$C$5="Operations cancelled for non-clinical/capacity reasons",
IFERROR(SUMIFS(AllPublicationData!$I:$I,AllPublicationData!$A:$A,'Publication Table (%)'!$B119,AllPublicationData!$B:$B,'Publication Table (%)'!$C$4,AllPublicationData!$D:$D,'Publication Table (%)'!J$7)/
SUMIFS(AllPublicationData!$E:$E,AllPublicationData!$A:$A,'Publication Table (%)'!$B119,AllPublicationData!$B:$B,'Publication Table (%)'!$C$4,AllPublicationData!$D:$D,'Publication Table (%)'!J$7),
SUMIFS(AllPublicationData!$I:$I,AllPublicationData!$A:$A,'Publication Table (%)'!$B119,AllPublicationData!$B:$B,'Publication Table (%)'!J$7)/
SUMIFS(AllPublicationData!$E:$E,AllPublicationData!$A:$A,'Publication Table (%)'!$B119,AllPublicationData!$B:$B,'Publication Table (%)'!J$7)),
IF('Publication Table (%)'!$C$5="Cancellations for other reasons",
IFERROR(SUMIFS(AllPublicationData!$J:$J,AllPublicationData!$A:$A,'Publication Table (%)'!$B119,AllPublicationData!$B:$B,'Publication Table (%)'!$C$4,AllPublicationData!$D:$D,'Publication Table (%)'!J$7)/
SUMIFS(AllPublicationData!$E:$E,AllPublicationData!$A:$A,'Publication Table (%)'!$B119,AllPublicationData!$B:$B,'Publication Table (%)'!$C$4,AllPublicationData!$D:$D,'Publication Table (%)'!J$7),
SUMIFS(AllPublicationData!$J:$J,AllPublicationData!$A:$A,'Publication Table (%)'!$B119,AllPublicationData!$B:$B,'Publication Table (%)'!J$7)/
SUMIFS(AllPublicationData!$E:$E,AllPublicationData!$A:$A,'Publication Table (%)'!$B119,AllPublicationData!$B:$B,'Publication Table (%)'!J$7)))))))</f>
        <v>#DIV/0!</v>
      </c>
      <c r="K119" s="96" t="e">
        <f>IF('Publication Table (%)'!$C$5="All Cancelled Operations",
IFERROR(SUMIFS(AllPublicationData!$F:$F,AllPublicationData!$A:$A,'Publication Table (%)'!$B119,AllPublicationData!$B:$B,'Publication Table (%)'!$C$4,AllPublicationData!$D:$D,'Publication Table (%)'!K$7)/
SUMIFS(AllPublicationData!$E:$E,AllPublicationData!$A:$A,'Publication Table (%)'!$B119,AllPublicationData!$B:$B,'Publication Table (%)'!$C$4,AllPublicationData!$D:$D,'Publication Table (%)'!K$7),
SUMIFS(AllPublicationData!$F:$F,AllPublicationData!$A:$A,'Publication Table (%)'!$B119,AllPublicationData!$B:$B,'Publication Table (%)'!K$7)/
SUMIFS(AllPublicationData!$E:$E,AllPublicationData!$A:$A,'Publication Table (%)'!$B119,AllPublicationData!$B:$B,'Publication Table (%)'!K$7)),
IF('Publication Table (%)'!$C$5="Operations cancelled by patient",
IFERROR(SUMIFS(AllPublicationData!$G:$G,AllPublicationData!$A:$A,'Publication Table (%)'!$B119,AllPublicationData!$B:$B,'Publication Table (%)'!$C$4,AllPublicationData!$D:$D,'Publication Table (%)'!K$7)/
SUMIFS(AllPublicationData!$E:$E,AllPublicationData!$A:$A,'Publication Table (%)'!$B119,AllPublicationData!$B:$B,'Publication Table (%)'!$C$4,AllPublicationData!$D:$D,'Publication Table (%)'!K$7),
SUMIFS(AllPublicationData!$G:$G,AllPublicationData!$A:$A,'Publication Table (%)'!$B119,AllPublicationData!$B:$B,'Publication Table (%)'!K$7)/
SUMIFS(AllPublicationData!$E:$E,AllPublicationData!$A:$A,'Publication Table (%)'!$B119,AllPublicationData!$B:$B,'Publication Table (%)'!K$7)),
IF('Publication Table (%)'!$C$5="Operations cancelled for clinical reasons",
IFERROR(SUMIFS(AllPublicationData!$H:$H,AllPublicationData!$A:$A,'Publication Table (%)'!$B119,AllPublicationData!$B:$B,'Publication Table (%)'!$C$4,AllPublicationData!$D:$D,'Publication Table (%)'!K$7)/
SUMIFS(AllPublicationData!$E:$E,AllPublicationData!$A:$A,'Publication Table (%)'!$B119,AllPublicationData!$B:$B,'Publication Table (%)'!$C$4,AllPublicationData!$D:$D,'Publication Table (%)'!K$7),
SUMIFS(AllPublicationData!$H:$H,AllPublicationData!$A:$A,'Publication Table (%)'!$B119,AllPublicationData!$B:$B,'Publication Table (%)'!K$7)/
SUMIFS(AllPublicationData!$E:$E,AllPublicationData!$A:$A,'Publication Table (%)'!$B119,AllPublicationData!$B:$B,'Publication Table (%)'!K$7)),
IF('Publication Table (%)'!$C$5="Operations cancelled for non-clinical/capacity reasons",
IFERROR(SUMIFS(AllPublicationData!$I:$I,AllPublicationData!$A:$A,'Publication Table (%)'!$B119,AllPublicationData!$B:$B,'Publication Table (%)'!$C$4,AllPublicationData!$D:$D,'Publication Table (%)'!K$7)/
SUMIFS(AllPublicationData!$E:$E,AllPublicationData!$A:$A,'Publication Table (%)'!$B119,AllPublicationData!$B:$B,'Publication Table (%)'!$C$4,AllPublicationData!$D:$D,'Publication Table (%)'!K$7),
SUMIFS(AllPublicationData!$I:$I,AllPublicationData!$A:$A,'Publication Table (%)'!$B119,AllPublicationData!$B:$B,'Publication Table (%)'!K$7)/
SUMIFS(AllPublicationData!$E:$E,AllPublicationData!$A:$A,'Publication Table (%)'!$B119,AllPublicationData!$B:$B,'Publication Table (%)'!K$7)),
IF('Publication Table (%)'!$C$5="Cancellations for other reasons",
IFERROR(SUMIFS(AllPublicationData!$J:$J,AllPublicationData!$A:$A,'Publication Table (%)'!$B119,AllPublicationData!$B:$B,'Publication Table (%)'!$C$4,AllPublicationData!$D:$D,'Publication Table (%)'!K$7)/
SUMIFS(AllPublicationData!$E:$E,AllPublicationData!$A:$A,'Publication Table (%)'!$B119,AllPublicationData!$B:$B,'Publication Table (%)'!$C$4,AllPublicationData!$D:$D,'Publication Table (%)'!K$7),
SUMIFS(AllPublicationData!$J:$J,AllPublicationData!$A:$A,'Publication Table (%)'!$B119,AllPublicationData!$B:$B,'Publication Table (%)'!K$7)/
SUMIFS(AllPublicationData!$E:$E,AllPublicationData!$A:$A,'Publication Table (%)'!$B119,AllPublicationData!$B:$B,'Publication Table (%)'!K$7)))))))</f>
        <v>#DIV/0!</v>
      </c>
      <c r="L119" s="96" t="e">
        <f>IF('Publication Table (%)'!$C$5="All Cancelled Operations",
IFERROR(SUMIFS(AllPublicationData!$F:$F,AllPublicationData!$A:$A,'Publication Table (%)'!$B119,AllPublicationData!$B:$B,'Publication Table (%)'!$C$4,AllPublicationData!$D:$D,'Publication Table (%)'!L$7)/
SUMIFS(AllPublicationData!$E:$E,AllPublicationData!$A:$A,'Publication Table (%)'!$B119,AllPublicationData!$B:$B,'Publication Table (%)'!$C$4,AllPublicationData!$D:$D,'Publication Table (%)'!L$7),
SUMIFS(AllPublicationData!$F:$F,AllPublicationData!$A:$A,'Publication Table (%)'!$B119,AllPublicationData!$B:$B,'Publication Table (%)'!L$7)/
SUMIFS(AllPublicationData!$E:$E,AllPublicationData!$A:$A,'Publication Table (%)'!$B119,AllPublicationData!$B:$B,'Publication Table (%)'!L$7)),
IF('Publication Table (%)'!$C$5="Operations cancelled by patient",
IFERROR(SUMIFS(AllPublicationData!$G:$G,AllPublicationData!$A:$A,'Publication Table (%)'!$B119,AllPublicationData!$B:$B,'Publication Table (%)'!$C$4,AllPublicationData!$D:$D,'Publication Table (%)'!L$7)/
SUMIFS(AllPublicationData!$E:$E,AllPublicationData!$A:$A,'Publication Table (%)'!$B119,AllPublicationData!$B:$B,'Publication Table (%)'!$C$4,AllPublicationData!$D:$D,'Publication Table (%)'!L$7),
SUMIFS(AllPublicationData!$G:$G,AllPublicationData!$A:$A,'Publication Table (%)'!$B119,AllPublicationData!$B:$B,'Publication Table (%)'!L$7)/
SUMIFS(AllPublicationData!$E:$E,AllPublicationData!$A:$A,'Publication Table (%)'!$B119,AllPublicationData!$B:$B,'Publication Table (%)'!L$7)),
IF('Publication Table (%)'!$C$5="Operations cancelled for clinical reasons",
IFERROR(SUMIFS(AllPublicationData!$H:$H,AllPublicationData!$A:$A,'Publication Table (%)'!$B119,AllPublicationData!$B:$B,'Publication Table (%)'!$C$4,AllPublicationData!$D:$D,'Publication Table (%)'!L$7)/
SUMIFS(AllPublicationData!$E:$E,AllPublicationData!$A:$A,'Publication Table (%)'!$B119,AllPublicationData!$B:$B,'Publication Table (%)'!$C$4,AllPublicationData!$D:$D,'Publication Table (%)'!L$7),
SUMIFS(AllPublicationData!$H:$H,AllPublicationData!$A:$A,'Publication Table (%)'!$B119,AllPublicationData!$B:$B,'Publication Table (%)'!L$7)/
SUMIFS(AllPublicationData!$E:$E,AllPublicationData!$A:$A,'Publication Table (%)'!$B119,AllPublicationData!$B:$B,'Publication Table (%)'!L$7)),
IF('Publication Table (%)'!$C$5="Operations cancelled for non-clinical/capacity reasons",
IFERROR(SUMIFS(AllPublicationData!$I:$I,AllPublicationData!$A:$A,'Publication Table (%)'!$B119,AllPublicationData!$B:$B,'Publication Table (%)'!$C$4,AllPublicationData!$D:$D,'Publication Table (%)'!L$7)/
SUMIFS(AllPublicationData!$E:$E,AllPublicationData!$A:$A,'Publication Table (%)'!$B119,AllPublicationData!$B:$B,'Publication Table (%)'!$C$4,AllPublicationData!$D:$D,'Publication Table (%)'!L$7),
SUMIFS(AllPublicationData!$I:$I,AllPublicationData!$A:$A,'Publication Table (%)'!$B119,AllPublicationData!$B:$B,'Publication Table (%)'!L$7)/
SUMIFS(AllPublicationData!$E:$E,AllPublicationData!$A:$A,'Publication Table (%)'!$B119,AllPublicationData!$B:$B,'Publication Table (%)'!L$7)),
IF('Publication Table (%)'!$C$5="Cancellations for other reasons",
IFERROR(SUMIFS(AllPublicationData!$J:$J,AllPublicationData!$A:$A,'Publication Table (%)'!$B119,AllPublicationData!$B:$B,'Publication Table (%)'!$C$4,AllPublicationData!$D:$D,'Publication Table (%)'!L$7)/
SUMIFS(AllPublicationData!$E:$E,AllPublicationData!$A:$A,'Publication Table (%)'!$B119,AllPublicationData!$B:$B,'Publication Table (%)'!$C$4,AllPublicationData!$D:$D,'Publication Table (%)'!L$7),
SUMIFS(AllPublicationData!$J:$J,AllPublicationData!$A:$A,'Publication Table (%)'!$B119,AllPublicationData!$B:$B,'Publication Table (%)'!L$7)/
SUMIFS(AllPublicationData!$E:$E,AllPublicationData!$A:$A,'Publication Table (%)'!$B119,AllPublicationData!$B:$B,'Publication Table (%)'!L$7)))))))</f>
        <v>#DIV/0!</v>
      </c>
      <c r="M119" s="96" t="e">
        <f>IF('Publication Table (%)'!$C$5="All Cancelled Operations",
IFERROR(SUMIFS(AllPublicationData!$F:$F,AllPublicationData!$A:$A,'Publication Table (%)'!$B119,AllPublicationData!$B:$B,'Publication Table (%)'!$C$4,AllPublicationData!$D:$D,'Publication Table (%)'!M$7)/
SUMIFS(AllPublicationData!$E:$E,AllPublicationData!$A:$A,'Publication Table (%)'!$B119,AllPublicationData!$B:$B,'Publication Table (%)'!$C$4,AllPublicationData!$D:$D,'Publication Table (%)'!M$7),
SUMIFS(AllPublicationData!$F:$F,AllPublicationData!$A:$A,'Publication Table (%)'!$B119,AllPublicationData!$B:$B,'Publication Table (%)'!M$7)/
SUMIFS(AllPublicationData!$E:$E,AllPublicationData!$A:$A,'Publication Table (%)'!$B119,AllPublicationData!$B:$B,'Publication Table (%)'!M$7)),
IF('Publication Table (%)'!$C$5="Operations cancelled by patient",
IFERROR(SUMIFS(AllPublicationData!$G:$G,AllPublicationData!$A:$A,'Publication Table (%)'!$B119,AllPublicationData!$B:$B,'Publication Table (%)'!$C$4,AllPublicationData!$D:$D,'Publication Table (%)'!M$7)/
SUMIFS(AllPublicationData!$E:$E,AllPublicationData!$A:$A,'Publication Table (%)'!$B119,AllPublicationData!$B:$B,'Publication Table (%)'!$C$4,AllPublicationData!$D:$D,'Publication Table (%)'!M$7),
SUMIFS(AllPublicationData!$G:$G,AllPublicationData!$A:$A,'Publication Table (%)'!$B119,AllPublicationData!$B:$B,'Publication Table (%)'!M$7)/
SUMIFS(AllPublicationData!$E:$E,AllPublicationData!$A:$A,'Publication Table (%)'!$B119,AllPublicationData!$B:$B,'Publication Table (%)'!M$7)),
IF('Publication Table (%)'!$C$5="Operations cancelled for clinical reasons",
IFERROR(SUMIFS(AllPublicationData!$H:$H,AllPublicationData!$A:$A,'Publication Table (%)'!$B119,AllPublicationData!$B:$B,'Publication Table (%)'!$C$4,AllPublicationData!$D:$D,'Publication Table (%)'!M$7)/
SUMIFS(AllPublicationData!$E:$E,AllPublicationData!$A:$A,'Publication Table (%)'!$B119,AllPublicationData!$B:$B,'Publication Table (%)'!$C$4,AllPublicationData!$D:$D,'Publication Table (%)'!M$7),
SUMIFS(AllPublicationData!$H:$H,AllPublicationData!$A:$A,'Publication Table (%)'!$B119,AllPublicationData!$B:$B,'Publication Table (%)'!M$7)/
SUMIFS(AllPublicationData!$E:$E,AllPublicationData!$A:$A,'Publication Table (%)'!$B119,AllPublicationData!$B:$B,'Publication Table (%)'!M$7)),
IF('Publication Table (%)'!$C$5="Operations cancelled for non-clinical/capacity reasons",
IFERROR(SUMIFS(AllPublicationData!$I:$I,AllPublicationData!$A:$A,'Publication Table (%)'!$B119,AllPublicationData!$B:$B,'Publication Table (%)'!$C$4,AllPublicationData!$D:$D,'Publication Table (%)'!M$7)/
SUMIFS(AllPublicationData!$E:$E,AllPublicationData!$A:$A,'Publication Table (%)'!$B119,AllPublicationData!$B:$B,'Publication Table (%)'!$C$4,AllPublicationData!$D:$D,'Publication Table (%)'!M$7),
SUMIFS(AllPublicationData!$I:$I,AllPublicationData!$A:$A,'Publication Table (%)'!$B119,AllPublicationData!$B:$B,'Publication Table (%)'!M$7)/
SUMIFS(AllPublicationData!$E:$E,AllPublicationData!$A:$A,'Publication Table (%)'!$B119,AllPublicationData!$B:$B,'Publication Table (%)'!M$7)),
IF('Publication Table (%)'!$C$5="Cancellations for other reasons",
IFERROR(SUMIFS(AllPublicationData!$J:$J,AllPublicationData!$A:$A,'Publication Table (%)'!$B119,AllPublicationData!$B:$B,'Publication Table (%)'!$C$4,AllPublicationData!$D:$D,'Publication Table (%)'!M$7)/
SUMIFS(AllPublicationData!$E:$E,AllPublicationData!$A:$A,'Publication Table (%)'!$B119,AllPublicationData!$B:$B,'Publication Table (%)'!$C$4,AllPublicationData!$D:$D,'Publication Table (%)'!M$7),
SUMIFS(AllPublicationData!$J:$J,AllPublicationData!$A:$A,'Publication Table (%)'!$B119,AllPublicationData!$B:$B,'Publication Table (%)'!M$7)/
SUMIFS(AllPublicationData!$E:$E,AllPublicationData!$A:$A,'Publication Table (%)'!$B119,AllPublicationData!$B:$B,'Publication Table (%)'!M$7)))))))</f>
        <v>#DIV/0!</v>
      </c>
      <c r="N119" s="96" t="e">
        <f>IF('Publication Table (%)'!$C$5="All Cancelled Operations",
IFERROR(SUMIFS(AllPublicationData!$F:$F,AllPublicationData!$A:$A,'Publication Table (%)'!$B119,AllPublicationData!$B:$B,'Publication Table (%)'!$C$4,AllPublicationData!$D:$D,'Publication Table (%)'!N$7)/
SUMIFS(AllPublicationData!$E:$E,AllPublicationData!$A:$A,'Publication Table (%)'!$B119,AllPublicationData!$B:$B,'Publication Table (%)'!$C$4,AllPublicationData!$D:$D,'Publication Table (%)'!N$7),
SUMIFS(AllPublicationData!$F:$F,AllPublicationData!$A:$A,'Publication Table (%)'!$B119,AllPublicationData!$B:$B,'Publication Table (%)'!N$7)/
SUMIFS(AllPublicationData!$E:$E,AllPublicationData!$A:$A,'Publication Table (%)'!$B119,AllPublicationData!$B:$B,'Publication Table (%)'!N$7)),
IF('Publication Table (%)'!$C$5="Operations cancelled by patient",
IFERROR(SUMIFS(AllPublicationData!$G:$G,AllPublicationData!$A:$A,'Publication Table (%)'!$B119,AllPublicationData!$B:$B,'Publication Table (%)'!$C$4,AllPublicationData!$D:$D,'Publication Table (%)'!N$7)/
SUMIFS(AllPublicationData!$E:$E,AllPublicationData!$A:$A,'Publication Table (%)'!$B119,AllPublicationData!$B:$B,'Publication Table (%)'!$C$4,AllPublicationData!$D:$D,'Publication Table (%)'!N$7),
SUMIFS(AllPublicationData!$G:$G,AllPublicationData!$A:$A,'Publication Table (%)'!$B119,AllPublicationData!$B:$B,'Publication Table (%)'!N$7)/
SUMIFS(AllPublicationData!$E:$E,AllPublicationData!$A:$A,'Publication Table (%)'!$B119,AllPublicationData!$B:$B,'Publication Table (%)'!N$7)),
IF('Publication Table (%)'!$C$5="Operations cancelled for clinical reasons",
IFERROR(SUMIFS(AllPublicationData!$H:$H,AllPublicationData!$A:$A,'Publication Table (%)'!$B119,AllPublicationData!$B:$B,'Publication Table (%)'!$C$4,AllPublicationData!$D:$D,'Publication Table (%)'!N$7)/
SUMIFS(AllPublicationData!$E:$E,AllPublicationData!$A:$A,'Publication Table (%)'!$B119,AllPublicationData!$B:$B,'Publication Table (%)'!$C$4,AllPublicationData!$D:$D,'Publication Table (%)'!N$7),
SUMIFS(AllPublicationData!$H:$H,AllPublicationData!$A:$A,'Publication Table (%)'!$B119,AllPublicationData!$B:$B,'Publication Table (%)'!N$7)/
SUMIFS(AllPublicationData!$E:$E,AllPublicationData!$A:$A,'Publication Table (%)'!$B119,AllPublicationData!$B:$B,'Publication Table (%)'!N$7)),
IF('Publication Table (%)'!$C$5="Operations cancelled for non-clinical/capacity reasons",
IFERROR(SUMIFS(AllPublicationData!$I:$I,AllPublicationData!$A:$A,'Publication Table (%)'!$B119,AllPublicationData!$B:$B,'Publication Table (%)'!$C$4,AllPublicationData!$D:$D,'Publication Table (%)'!N$7)/
SUMIFS(AllPublicationData!$E:$E,AllPublicationData!$A:$A,'Publication Table (%)'!$B119,AllPublicationData!$B:$B,'Publication Table (%)'!$C$4,AllPublicationData!$D:$D,'Publication Table (%)'!N$7),
SUMIFS(AllPublicationData!$I:$I,AllPublicationData!$A:$A,'Publication Table (%)'!$B119,AllPublicationData!$B:$B,'Publication Table (%)'!N$7)/
SUMIFS(AllPublicationData!$E:$E,AllPublicationData!$A:$A,'Publication Table (%)'!$B119,AllPublicationData!$B:$B,'Publication Table (%)'!N$7)),
IF('Publication Table (%)'!$C$5="Cancellations for other reasons",
IFERROR(SUMIFS(AllPublicationData!$J:$J,AllPublicationData!$A:$A,'Publication Table (%)'!$B119,AllPublicationData!$B:$B,'Publication Table (%)'!$C$4,AllPublicationData!$D:$D,'Publication Table (%)'!N$7)/
SUMIFS(AllPublicationData!$E:$E,AllPublicationData!$A:$A,'Publication Table (%)'!$B119,AllPublicationData!$B:$B,'Publication Table (%)'!$C$4,AllPublicationData!$D:$D,'Publication Table (%)'!N$7),
SUMIFS(AllPublicationData!$J:$J,AllPublicationData!$A:$A,'Publication Table (%)'!$B119,AllPublicationData!$B:$B,'Publication Table (%)'!N$7)/
SUMIFS(AllPublicationData!$E:$E,AllPublicationData!$A:$A,'Publication Table (%)'!$B119,AllPublicationData!$B:$B,'Publication Table (%)'!N$7)))))))</f>
        <v>#DIV/0!</v>
      </c>
      <c r="O119" s="96" t="e">
        <f>IF('Publication Table (%)'!$C$5="All Cancelled Operations",
IFERROR(SUMIFS(AllPublicationData!$F:$F,AllPublicationData!$A:$A,'Publication Table (%)'!$B119,AllPublicationData!$B:$B,'Publication Table (%)'!$C$4,AllPublicationData!$D:$D,'Publication Table (%)'!O$7)/
SUMIFS(AllPublicationData!$E:$E,AllPublicationData!$A:$A,'Publication Table (%)'!$B119,AllPublicationData!$B:$B,'Publication Table (%)'!$C$4,AllPublicationData!$D:$D,'Publication Table (%)'!O$7),
SUMIFS(AllPublicationData!$F:$F,AllPublicationData!$A:$A,'Publication Table (%)'!$B119,AllPublicationData!$B:$B,'Publication Table (%)'!O$7)/
SUMIFS(AllPublicationData!$E:$E,AllPublicationData!$A:$A,'Publication Table (%)'!$B119,AllPublicationData!$B:$B,'Publication Table (%)'!O$7)),
IF('Publication Table (%)'!$C$5="Operations cancelled by patient",
IFERROR(SUMIFS(AllPublicationData!$G:$G,AllPublicationData!$A:$A,'Publication Table (%)'!$B119,AllPublicationData!$B:$B,'Publication Table (%)'!$C$4,AllPublicationData!$D:$D,'Publication Table (%)'!O$7)/
SUMIFS(AllPublicationData!$E:$E,AllPublicationData!$A:$A,'Publication Table (%)'!$B119,AllPublicationData!$B:$B,'Publication Table (%)'!$C$4,AllPublicationData!$D:$D,'Publication Table (%)'!O$7),
SUMIFS(AllPublicationData!$G:$G,AllPublicationData!$A:$A,'Publication Table (%)'!$B119,AllPublicationData!$B:$B,'Publication Table (%)'!O$7)/
SUMIFS(AllPublicationData!$E:$E,AllPublicationData!$A:$A,'Publication Table (%)'!$B119,AllPublicationData!$B:$B,'Publication Table (%)'!O$7)),
IF('Publication Table (%)'!$C$5="Operations cancelled for clinical reasons",
IFERROR(SUMIFS(AllPublicationData!$H:$H,AllPublicationData!$A:$A,'Publication Table (%)'!$B119,AllPublicationData!$B:$B,'Publication Table (%)'!$C$4,AllPublicationData!$D:$D,'Publication Table (%)'!O$7)/
SUMIFS(AllPublicationData!$E:$E,AllPublicationData!$A:$A,'Publication Table (%)'!$B119,AllPublicationData!$B:$B,'Publication Table (%)'!$C$4,AllPublicationData!$D:$D,'Publication Table (%)'!O$7),
SUMIFS(AllPublicationData!$H:$H,AllPublicationData!$A:$A,'Publication Table (%)'!$B119,AllPublicationData!$B:$B,'Publication Table (%)'!O$7)/
SUMIFS(AllPublicationData!$E:$E,AllPublicationData!$A:$A,'Publication Table (%)'!$B119,AllPublicationData!$B:$B,'Publication Table (%)'!O$7)),
IF('Publication Table (%)'!$C$5="Operations cancelled for non-clinical/capacity reasons",
IFERROR(SUMIFS(AllPublicationData!$I:$I,AllPublicationData!$A:$A,'Publication Table (%)'!$B119,AllPublicationData!$B:$B,'Publication Table (%)'!$C$4,AllPublicationData!$D:$D,'Publication Table (%)'!O$7)/
SUMIFS(AllPublicationData!$E:$E,AllPublicationData!$A:$A,'Publication Table (%)'!$B119,AllPublicationData!$B:$B,'Publication Table (%)'!$C$4,AllPublicationData!$D:$D,'Publication Table (%)'!O$7),
SUMIFS(AllPublicationData!$I:$I,AllPublicationData!$A:$A,'Publication Table (%)'!$B119,AllPublicationData!$B:$B,'Publication Table (%)'!O$7)/
SUMIFS(AllPublicationData!$E:$E,AllPublicationData!$A:$A,'Publication Table (%)'!$B119,AllPublicationData!$B:$B,'Publication Table (%)'!O$7)),
IF('Publication Table (%)'!$C$5="Cancellations for other reasons",
IFERROR(SUMIFS(AllPublicationData!$J:$J,AllPublicationData!$A:$A,'Publication Table (%)'!$B119,AllPublicationData!$B:$B,'Publication Table (%)'!$C$4,AllPublicationData!$D:$D,'Publication Table (%)'!O$7)/
SUMIFS(AllPublicationData!$E:$E,AllPublicationData!$A:$A,'Publication Table (%)'!$B119,AllPublicationData!$B:$B,'Publication Table (%)'!$C$4,AllPublicationData!$D:$D,'Publication Table (%)'!O$7),
SUMIFS(AllPublicationData!$J:$J,AllPublicationData!$A:$A,'Publication Table (%)'!$B119,AllPublicationData!$B:$B,'Publication Table (%)'!O$7)/
SUMIFS(AllPublicationData!$E:$E,AllPublicationData!$A:$A,'Publication Table (%)'!$B119,AllPublicationData!$B:$B,'Publication Table (%)'!O$7)))))))</f>
        <v>#DIV/0!</v>
      </c>
      <c r="P119" s="96" t="e">
        <f>IF('Publication Table (%)'!$C$5="All Cancelled Operations",
IFERROR(SUMIFS(AllPublicationData!$F:$F,AllPublicationData!$A:$A,'Publication Table (%)'!$B119,AllPublicationData!$B:$B,'Publication Table (%)'!$C$4,AllPublicationData!$D:$D,'Publication Table (%)'!P$7)/
SUMIFS(AllPublicationData!$E:$E,AllPublicationData!$A:$A,'Publication Table (%)'!$B119,AllPublicationData!$B:$B,'Publication Table (%)'!$C$4,AllPublicationData!$D:$D,'Publication Table (%)'!P$7),
SUMIFS(AllPublicationData!$F:$F,AllPublicationData!$A:$A,'Publication Table (%)'!$B119,AllPublicationData!$B:$B,'Publication Table (%)'!P$7)/
SUMIFS(AllPublicationData!$E:$E,AllPublicationData!$A:$A,'Publication Table (%)'!$B119,AllPublicationData!$B:$B,'Publication Table (%)'!P$7)),
IF('Publication Table (%)'!$C$5="Operations cancelled by patient",
IFERROR(SUMIFS(AllPublicationData!$G:$G,AllPublicationData!$A:$A,'Publication Table (%)'!$B119,AllPublicationData!$B:$B,'Publication Table (%)'!$C$4,AllPublicationData!$D:$D,'Publication Table (%)'!P$7)/
SUMIFS(AllPublicationData!$E:$E,AllPublicationData!$A:$A,'Publication Table (%)'!$B119,AllPublicationData!$B:$B,'Publication Table (%)'!$C$4,AllPublicationData!$D:$D,'Publication Table (%)'!P$7),
SUMIFS(AllPublicationData!$G:$G,AllPublicationData!$A:$A,'Publication Table (%)'!$B119,AllPublicationData!$B:$B,'Publication Table (%)'!P$7)/
SUMIFS(AllPublicationData!$E:$E,AllPublicationData!$A:$A,'Publication Table (%)'!$B119,AllPublicationData!$B:$B,'Publication Table (%)'!P$7)),
IF('Publication Table (%)'!$C$5="Operations cancelled for clinical reasons",
IFERROR(SUMIFS(AllPublicationData!$H:$H,AllPublicationData!$A:$A,'Publication Table (%)'!$B119,AllPublicationData!$B:$B,'Publication Table (%)'!$C$4,AllPublicationData!$D:$D,'Publication Table (%)'!P$7)/
SUMIFS(AllPublicationData!$E:$E,AllPublicationData!$A:$A,'Publication Table (%)'!$B119,AllPublicationData!$B:$B,'Publication Table (%)'!$C$4,AllPublicationData!$D:$D,'Publication Table (%)'!P$7),
SUMIFS(AllPublicationData!$H:$H,AllPublicationData!$A:$A,'Publication Table (%)'!$B119,AllPublicationData!$B:$B,'Publication Table (%)'!P$7)/
SUMIFS(AllPublicationData!$E:$E,AllPublicationData!$A:$A,'Publication Table (%)'!$B119,AllPublicationData!$B:$B,'Publication Table (%)'!P$7)),
IF('Publication Table (%)'!$C$5="Operations cancelled for non-clinical/capacity reasons",
IFERROR(SUMIFS(AllPublicationData!$I:$I,AllPublicationData!$A:$A,'Publication Table (%)'!$B119,AllPublicationData!$B:$B,'Publication Table (%)'!$C$4,AllPublicationData!$D:$D,'Publication Table (%)'!P$7)/
SUMIFS(AllPublicationData!$E:$E,AllPublicationData!$A:$A,'Publication Table (%)'!$B119,AllPublicationData!$B:$B,'Publication Table (%)'!$C$4,AllPublicationData!$D:$D,'Publication Table (%)'!P$7),
SUMIFS(AllPublicationData!$I:$I,AllPublicationData!$A:$A,'Publication Table (%)'!$B119,AllPublicationData!$B:$B,'Publication Table (%)'!P$7)/
SUMIFS(AllPublicationData!$E:$E,AllPublicationData!$A:$A,'Publication Table (%)'!$B119,AllPublicationData!$B:$B,'Publication Table (%)'!P$7)),
IF('Publication Table (%)'!$C$5="Cancellations for other reasons",
IFERROR(SUMIFS(AllPublicationData!$J:$J,AllPublicationData!$A:$A,'Publication Table (%)'!$B119,AllPublicationData!$B:$B,'Publication Table (%)'!$C$4,AllPublicationData!$D:$D,'Publication Table (%)'!P$7)/
SUMIFS(AllPublicationData!$E:$E,AllPublicationData!$A:$A,'Publication Table (%)'!$B119,AllPublicationData!$B:$B,'Publication Table (%)'!$C$4,AllPublicationData!$D:$D,'Publication Table (%)'!P$7),
SUMIFS(AllPublicationData!$J:$J,AllPublicationData!$A:$A,'Publication Table (%)'!$B119,AllPublicationData!$B:$B,'Publication Table (%)'!P$7)/
SUMIFS(AllPublicationData!$E:$E,AllPublicationData!$A:$A,'Publication Table (%)'!$B119,AllPublicationData!$B:$B,'Publication Table (%)'!P$7)))))))</f>
        <v>#DIV/0!</v>
      </c>
      <c r="Q119" s="96" t="e">
        <f>IF('Publication Table (%)'!$C$5="All Cancelled Operations",
IFERROR(SUMIFS(AllPublicationData!$F:$F,AllPublicationData!$A:$A,'Publication Table (%)'!$B119,AllPublicationData!$B:$B,'Publication Table (%)'!$C$4,AllPublicationData!$D:$D,'Publication Table (%)'!Q$7)/
SUMIFS(AllPublicationData!$E:$E,AllPublicationData!$A:$A,'Publication Table (%)'!$B119,AllPublicationData!$B:$B,'Publication Table (%)'!$C$4,AllPublicationData!$D:$D,'Publication Table (%)'!Q$7),
SUMIFS(AllPublicationData!$F:$F,AllPublicationData!$A:$A,'Publication Table (%)'!$B119,AllPublicationData!$B:$B,'Publication Table (%)'!Q$7)/
SUMIFS(AllPublicationData!$E:$E,AllPublicationData!$A:$A,'Publication Table (%)'!$B119,AllPublicationData!$B:$B,'Publication Table (%)'!Q$7)),
IF('Publication Table (%)'!$C$5="Operations cancelled by patient",
IFERROR(SUMIFS(AllPublicationData!$G:$G,AllPublicationData!$A:$A,'Publication Table (%)'!$B119,AllPublicationData!$B:$B,'Publication Table (%)'!$C$4,AllPublicationData!$D:$D,'Publication Table (%)'!Q$7)/
SUMIFS(AllPublicationData!$E:$E,AllPublicationData!$A:$A,'Publication Table (%)'!$B119,AllPublicationData!$B:$B,'Publication Table (%)'!$C$4,AllPublicationData!$D:$D,'Publication Table (%)'!Q$7),
SUMIFS(AllPublicationData!$G:$G,AllPublicationData!$A:$A,'Publication Table (%)'!$B119,AllPublicationData!$B:$B,'Publication Table (%)'!Q$7)/
SUMIFS(AllPublicationData!$E:$E,AllPublicationData!$A:$A,'Publication Table (%)'!$B119,AllPublicationData!$B:$B,'Publication Table (%)'!Q$7)),
IF('Publication Table (%)'!$C$5="Operations cancelled for clinical reasons",
IFERROR(SUMIFS(AllPublicationData!$H:$H,AllPublicationData!$A:$A,'Publication Table (%)'!$B119,AllPublicationData!$B:$B,'Publication Table (%)'!$C$4,AllPublicationData!$D:$D,'Publication Table (%)'!Q$7)/
SUMIFS(AllPublicationData!$E:$E,AllPublicationData!$A:$A,'Publication Table (%)'!$B119,AllPublicationData!$B:$B,'Publication Table (%)'!$C$4,AllPublicationData!$D:$D,'Publication Table (%)'!Q$7),
SUMIFS(AllPublicationData!$H:$H,AllPublicationData!$A:$A,'Publication Table (%)'!$B119,AllPublicationData!$B:$B,'Publication Table (%)'!Q$7)/
SUMIFS(AllPublicationData!$E:$E,AllPublicationData!$A:$A,'Publication Table (%)'!$B119,AllPublicationData!$B:$B,'Publication Table (%)'!Q$7)),
IF('Publication Table (%)'!$C$5="Operations cancelled for non-clinical/capacity reasons",
IFERROR(SUMIFS(AllPublicationData!$I:$I,AllPublicationData!$A:$A,'Publication Table (%)'!$B119,AllPublicationData!$B:$B,'Publication Table (%)'!$C$4,AllPublicationData!$D:$D,'Publication Table (%)'!Q$7)/
SUMIFS(AllPublicationData!$E:$E,AllPublicationData!$A:$A,'Publication Table (%)'!$B119,AllPublicationData!$B:$B,'Publication Table (%)'!$C$4,AllPublicationData!$D:$D,'Publication Table (%)'!Q$7),
SUMIFS(AllPublicationData!$I:$I,AllPublicationData!$A:$A,'Publication Table (%)'!$B119,AllPublicationData!$B:$B,'Publication Table (%)'!Q$7)/
SUMIFS(AllPublicationData!$E:$E,AllPublicationData!$A:$A,'Publication Table (%)'!$B119,AllPublicationData!$B:$B,'Publication Table (%)'!Q$7)),
IF('Publication Table (%)'!$C$5="Cancellations for other reasons",
IFERROR(SUMIFS(AllPublicationData!$J:$J,AllPublicationData!$A:$A,'Publication Table (%)'!$B119,AllPublicationData!$B:$B,'Publication Table (%)'!$C$4,AllPublicationData!$D:$D,'Publication Table (%)'!Q$7)/
SUMIFS(AllPublicationData!$E:$E,AllPublicationData!$A:$A,'Publication Table (%)'!$B119,AllPublicationData!$B:$B,'Publication Table (%)'!$C$4,AllPublicationData!$D:$D,'Publication Table (%)'!Q$7),
SUMIFS(AllPublicationData!$J:$J,AllPublicationData!$A:$A,'Publication Table (%)'!$B119,AllPublicationData!$B:$B,'Publication Table (%)'!Q$7)/
SUMIFS(AllPublicationData!$E:$E,AllPublicationData!$A:$A,'Publication Table (%)'!$B119,AllPublicationData!$B:$B,'Publication Table (%)'!Q$7)))))))</f>
        <v>#DIV/0!</v>
      </c>
      <c r="R119" s="96" t="e">
        <f>IF('Publication Table (%)'!$C$5="All Cancelled Operations",
IFERROR(SUMIFS(AllPublicationData!$F:$F,AllPublicationData!$A:$A,'Publication Table (%)'!$B119,AllPublicationData!$B:$B,'Publication Table (%)'!$C$4,AllPublicationData!$D:$D,'Publication Table (%)'!R$7)/
SUMIFS(AllPublicationData!$E:$E,AllPublicationData!$A:$A,'Publication Table (%)'!$B119,AllPublicationData!$B:$B,'Publication Table (%)'!$C$4,AllPublicationData!$D:$D,'Publication Table (%)'!R$7),
SUMIFS(AllPublicationData!$F:$F,AllPublicationData!$A:$A,'Publication Table (%)'!$B119,AllPublicationData!$B:$B,'Publication Table (%)'!R$7)/
SUMIFS(AllPublicationData!$E:$E,AllPublicationData!$A:$A,'Publication Table (%)'!$B119,AllPublicationData!$B:$B,'Publication Table (%)'!R$7)),
IF('Publication Table (%)'!$C$5="Operations cancelled by patient",
IFERROR(SUMIFS(AllPublicationData!$G:$G,AllPublicationData!$A:$A,'Publication Table (%)'!$B119,AllPublicationData!$B:$B,'Publication Table (%)'!$C$4,AllPublicationData!$D:$D,'Publication Table (%)'!R$7)/
SUMIFS(AllPublicationData!$E:$E,AllPublicationData!$A:$A,'Publication Table (%)'!$B119,AllPublicationData!$B:$B,'Publication Table (%)'!$C$4,AllPublicationData!$D:$D,'Publication Table (%)'!R$7),
SUMIFS(AllPublicationData!$G:$G,AllPublicationData!$A:$A,'Publication Table (%)'!$B119,AllPublicationData!$B:$B,'Publication Table (%)'!R$7)/
SUMIFS(AllPublicationData!$E:$E,AllPublicationData!$A:$A,'Publication Table (%)'!$B119,AllPublicationData!$B:$B,'Publication Table (%)'!R$7)),
IF('Publication Table (%)'!$C$5="Operations cancelled for clinical reasons",
IFERROR(SUMIFS(AllPublicationData!$H:$H,AllPublicationData!$A:$A,'Publication Table (%)'!$B119,AllPublicationData!$B:$B,'Publication Table (%)'!$C$4,AllPublicationData!$D:$D,'Publication Table (%)'!R$7)/
SUMIFS(AllPublicationData!$E:$E,AllPublicationData!$A:$A,'Publication Table (%)'!$B119,AllPublicationData!$B:$B,'Publication Table (%)'!$C$4,AllPublicationData!$D:$D,'Publication Table (%)'!R$7),
SUMIFS(AllPublicationData!$H:$H,AllPublicationData!$A:$A,'Publication Table (%)'!$B119,AllPublicationData!$B:$B,'Publication Table (%)'!R$7)/
SUMIFS(AllPublicationData!$E:$E,AllPublicationData!$A:$A,'Publication Table (%)'!$B119,AllPublicationData!$B:$B,'Publication Table (%)'!R$7)),
IF('Publication Table (%)'!$C$5="Operations cancelled for non-clinical/capacity reasons",
IFERROR(SUMIFS(AllPublicationData!$I:$I,AllPublicationData!$A:$A,'Publication Table (%)'!$B119,AllPublicationData!$B:$B,'Publication Table (%)'!$C$4,AllPublicationData!$D:$D,'Publication Table (%)'!R$7)/
SUMIFS(AllPublicationData!$E:$E,AllPublicationData!$A:$A,'Publication Table (%)'!$B119,AllPublicationData!$B:$B,'Publication Table (%)'!$C$4,AllPublicationData!$D:$D,'Publication Table (%)'!R$7),
SUMIFS(AllPublicationData!$I:$I,AllPublicationData!$A:$A,'Publication Table (%)'!$B119,AllPublicationData!$B:$B,'Publication Table (%)'!R$7)/
SUMIFS(AllPublicationData!$E:$E,AllPublicationData!$A:$A,'Publication Table (%)'!$B119,AllPublicationData!$B:$B,'Publication Table (%)'!R$7)),
IF('Publication Table (%)'!$C$5="Cancellations for other reasons",
IFERROR(SUMIFS(AllPublicationData!$J:$J,AllPublicationData!$A:$A,'Publication Table (%)'!$B119,AllPublicationData!$B:$B,'Publication Table (%)'!$C$4,AllPublicationData!$D:$D,'Publication Table (%)'!R$7)/
SUMIFS(AllPublicationData!$E:$E,AllPublicationData!$A:$A,'Publication Table (%)'!$B119,AllPublicationData!$B:$B,'Publication Table (%)'!$C$4,AllPublicationData!$D:$D,'Publication Table (%)'!R$7),
SUMIFS(AllPublicationData!$J:$J,AllPublicationData!$A:$A,'Publication Table (%)'!$B119,AllPublicationData!$B:$B,'Publication Table (%)'!R$7)/
SUMIFS(AllPublicationData!$E:$E,AllPublicationData!$A:$A,'Publication Table (%)'!$B119,AllPublicationData!$B:$B,'Publication Table (%)'!R$7)))))))</f>
        <v>#DIV/0!</v>
      </c>
      <c r="S119" s="96" t="e">
        <f>IF('Publication Table (%)'!$C$5="All Cancelled Operations",
IFERROR(SUMIFS(AllPublicationData!$F:$F,AllPublicationData!$A:$A,'Publication Table (%)'!$B119,AllPublicationData!$B:$B,'Publication Table (%)'!$C$4,AllPublicationData!$D:$D,'Publication Table (%)'!S$7)/
SUMIFS(AllPublicationData!$E:$E,AllPublicationData!$A:$A,'Publication Table (%)'!$B119,AllPublicationData!$B:$B,'Publication Table (%)'!$C$4,AllPublicationData!$D:$D,'Publication Table (%)'!S$7),
SUMIFS(AllPublicationData!$F:$F,AllPublicationData!$A:$A,'Publication Table (%)'!$B119,AllPublicationData!$B:$B,'Publication Table (%)'!S$7)/
SUMIFS(AllPublicationData!$E:$E,AllPublicationData!$A:$A,'Publication Table (%)'!$B119,AllPublicationData!$B:$B,'Publication Table (%)'!S$7)),
IF('Publication Table (%)'!$C$5="Operations cancelled by patient",
IFERROR(SUMIFS(AllPublicationData!$G:$G,AllPublicationData!$A:$A,'Publication Table (%)'!$B119,AllPublicationData!$B:$B,'Publication Table (%)'!$C$4,AllPublicationData!$D:$D,'Publication Table (%)'!S$7)/
SUMIFS(AllPublicationData!$E:$E,AllPublicationData!$A:$A,'Publication Table (%)'!$B119,AllPublicationData!$B:$B,'Publication Table (%)'!$C$4,AllPublicationData!$D:$D,'Publication Table (%)'!S$7),
SUMIFS(AllPublicationData!$G:$G,AllPublicationData!$A:$A,'Publication Table (%)'!$B119,AllPublicationData!$B:$B,'Publication Table (%)'!S$7)/
SUMIFS(AllPublicationData!$E:$E,AllPublicationData!$A:$A,'Publication Table (%)'!$B119,AllPublicationData!$B:$B,'Publication Table (%)'!S$7)),
IF('Publication Table (%)'!$C$5="Operations cancelled for clinical reasons",
IFERROR(SUMIFS(AllPublicationData!$H:$H,AllPublicationData!$A:$A,'Publication Table (%)'!$B119,AllPublicationData!$B:$B,'Publication Table (%)'!$C$4,AllPublicationData!$D:$D,'Publication Table (%)'!S$7)/
SUMIFS(AllPublicationData!$E:$E,AllPublicationData!$A:$A,'Publication Table (%)'!$B119,AllPublicationData!$B:$B,'Publication Table (%)'!$C$4,AllPublicationData!$D:$D,'Publication Table (%)'!S$7),
SUMIFS(AllPublicationData!$H:$H,AllPublicationData!$A:$A,'Publication Table (%)'!$B119,AllPublicationData!$B:$B,'Publication Table (%)'!S$7)/
SUMIFS(AllPublicationData!$E:$E,AllPublicationData!$A:$A,'Publication Table (%)'!$B119,AllPublicationData!$B:$B,'Publication Table (%)'!S$7)),
IF('Publication Table (%)'!$C$5="Operations cancelled for non-clinical/capacity reasons",
IFERROR(SUMIFS(AllPublicationData!$I:$I,AllPublicationData!$A:$A,'Publication Table (%)'!$B119,AllPublicationData!$B:$B,'Publication Table (%)'!$C$4,AllPublicationData!$D:$D,'Publication Table (%)'!S$7)/
SUMIFS(AllPublicationData!$E:$E,AllPublicationData!$A:$A,'Publication Table (%)'!$B119,AllPublicationData!$B:$B,'Publication Table (%)'!$C$4,AllPublicationData!$D:$D,'Publication Table (%)'!S$7),
SUMIFS(AllPublicationData!$I:$I,AllPublicationData!$A:$A,'Publication Table (%)'!$B119,AllPublicationData!$B:$B,'Publication Table (%)'!S$7)/
SUMIFS(AllPublicationData!$E:$E,AllPublicationData!$A:$A,'Publication Table (%)'!$B119,AllPublicationData!$B:$B,'Publication Table (%)'!S$7)),
IF('Publication Table (%)'!$C$5="Cancellations for other reasons",
IFERROR(SUMIFS(AllPublicationData!$J:$J,AllPublicationData!$A:$A,'Publication Table (%)'!$B119,AllPublicationData!$B:$B,'Publication Table (%)'!$C$4,AllPublicationData!$D:$D,'Publication Table (%)'!S$7)/
SUMIFS(AllPublicationData!$E:$E,AllPublicationData!$A:$A,'Publication Table (%)'!$B119,AllPublicationData!$B:$B,'Publication Table (%)'!$C$4,AllPublicationData!$D:$D,'Publication Table (%)'!S$7),
SUMIFS(AllPublicationData!$J:$J,AllPublicationData!$A:$A,'Publication Table (%)'!$B119,AllPublicationData!$B:$B,'Publication Table (%)'!S$7)/
SUMIFS(AllPublicationData!$E:$E,AllPublicationData!$A:$A,'Publication Table (%)'!$B119,AllPublicationData!$B:$B,'Publication Table (%)'!S$7)))))))</f>
        <v>#DIV/0!</v>
      </c>
    </row>
    <row r="120" spans="2:19" x14ac:dyDescent="0.35">
      <c r="C120" s="112">
        <f>IF('Publication Table (%)'!$C$5="All Cancelled Operations",
SUMIFS(AllPublicationData!$F:$F,AllPublicationData!$A:$A,'Publication Table (%)'!$B120,AllPublicationData!$B:$B,'Publication Table (%)'!$C$4),
IF('Publication Table (%)'!$C$5="Operations cancelled by patient",
SUMIFS(AllPublicationData!$G:$G,AllPublicationData!$A:$A,'Publication Table (%)'!$B120,AllPublicationData!$B:$B,'Publication Table (%)'!$C$4),
IF('Publication Table (%)'!$C$5="Operations cancelled for clinical reasons",
SUMIFS(AllPublicationData!$H:$H,AllPublicationData!$A:$A,'Publication Table (%)'!$B120,AllPublicationData!$B:$B,'Publication Table (%)'!$C$4),
IF('Publication Table (%)'!$C$5="Operations cancelled for non-clinical/capacity reasons",
SUMIFS(AllPublicationData!$I:$I,AllPublicationData!$A:$A,'Publication Table (%)'!$B120,AllPublicationData!$B:$B,'Publication Table (%)'!$C$4),
IF('Publication Table (%)'!$C$5="Cancellations for other reasons",
SUMIFS(AllPublicationData!$J:$J,AllPublicationData!$A:$A,'Publication Table (%)'!$B120,AllPublicationData!$B:$B,'Publication Table (%)'!$C$4))))))+
IF(AND($C$4="NHS Scotland",$C$5="All Cancelled Operations"),
SUMIFS(AllPublicationData!$F:$F,AllPublicationData!$A:$A,'Publication Table (%)'!$B120),
IF(AND($C$4="NHS Scotland",$C$5="Operations cancelled by patient"),
SUMIFS(AllPublicationData!$G:$G,AllPublicationData!$A:$A,'Publication Table (%)'!$B120),
IF(AND($C$4="NHS Scotland",$C$5="Operations cancelled for clinical reasons"),
SUMIFS(AllPublicationData!$H:$H,AllPublicationData!$A:$A,'Publication Table (%)'!$B120),
IF(AND($C$4="NHS Scotland",$C$5="Operations cancelled for non-clinical/capacity reasons"),
SUMIFS(AllPublicationData!$I:$I,AllPublicationData!$A:$A,'Publication Table (%)'!$B120),
IF(AND($C$4="NHS Scotland",$C$5="Cancellations for other reasons"),
SUMIFS(AllPublicationData!$J:$J,AllPublicationData!$A:$A,'Publication Table (%)'!$B120))))))</f>
        <v>0</v>
      </c>
      <c r="D120" s="110" t="e">
        <f>IF(AND('Publication Table (%)'!$C$5="All Cancelled Operations",$C$4&lt;&gt;"NHS Scotland"),
IFERROR(SUMIFS(AllPublicationData!$F:$F,AllPublicationData!$A:$A,'Publication Table (%)'!$B120,AllPublicationData!$B:$B,'Publication Table (%)'!$C$4,AllPublicationData!$D:$D,'Publication Table (%)'!D$7)/
SUMIFS(AllPublicationData!$E:$E,AllPublicationData!$A:$A,'Publication Table (%)'!$B120,AllPublicationData!$B:$B,'Publication Table (%)'!$C$4,AllPublicationData!$D:$D,'Publication Table (%)'!D$7),
SUMIFS(AllPublicationData!$F:$F,AllPublicationData!$A:$A,'Publication Table (%)'!$B120,AllPublicationData!$B:$B,'Publication Table (%)'!D$7)/
SUMIFS(AllPublicationData!$E:$E,AllPublicationData!$A:$A,'Publication Table (%)'!$B120,AllPublicationData!$B:$B,'Publication Table (%)'!D$7)),
IF(AND('Publication Table (%)'!$C$5="Operations cancelled by patient",$C$4&lt;&gt;"NHS Scotland"),
IFERROR(SUMIFS(AllPublicationData!$G:$G,AllPublicationData!$A:$A,'Publication Table (%)'!$B120,AllPublicationData!$B:$B,'Publication Table (%)'!$C$4,AllPublicationData!$D:$D,'Publication Table (%)'!D$7)/
SUMIFS(AllPublicationData!$E:$E,AllPublicationData!$A:$A,'Publication Table (%)'!$B120,AllPublicationData!$B:$B,'Publication Table (%)'!$C$4,AllPublicationData!$D:$D,'Publication Table (%)'!D$7),
SUMIFS(AllPublicationData!$G:$G,AllPublicationData!$A:$A,'Publication Table (%)'!$B120,AllPublicationData!$B:$B,'Publication Table (%)'!D$7)/
SUMIFS(AllPublicationData!$E:$E,AllPublicationData!$A:$A,'Publication Table (%)'!$B120,AllPublicationData!$B:$B,'Publication Table (%)'!D$7)),
IF(AND('Publication Table (%)'!$C$5="Operations cancelled for clinical reasons",$C$4&lt;&gt;"NHS Scotland"),
IFERROR(SUMIFS(AllPublicationData!$H:$H,AllPublicationData!$A:$A,'Publication Table (%)'!$B120,AllPublicationData!$B:$B,'Publication Table (%)'!$C$4,AllPublicationData!$D:$D,'Publication Table (%)'!D$7)/
SUMIFS(AllPublicationData!$E:$E,AllPublicationData!$A:$A,'Publication Table (%)'!$B120,AllPublicationData!$B:$B,'Publication Table (%)'!$C$4,AllPublicationData!$D:$D,'Publication Table (%)'!D$7),
SUMIFS(AllPublicationData!$H:$H,AllPublicationData!$A:$A,'Publication Table (%)'!$B120,AllPublicationData!$B:$B,'Publication Table (%)'!D$7)/
SUMIFS(AllPublicationData!$E:$E,AllPublicationData!$A:$A,'Publication Table (%)'!$B120,AllPublicationData!$B:$B,'Publication Table (%)'!D$7)),
IF(AND('Publication Table (%)'!$C$5="Operations cancelled for non-clinical/capacity reasons",$C$4&lt;&gt;"NHS Scotland"),
IFERROR(SUMIFS(AllPublicationData!$I:$I,AllPublicationData!$A:$A,'Publication Table (%)'!$B120,AllPublicationData!$B:$B,'Publication Table (%)'!$C$4,AllPublicationData!$D:$D,'Publication Table (%)'!D$7)/
SUMIFS(AllPublicationData!$E:$E,AllPublicationData!$A:$A,'Publication Table (%)'!$B120,AllPublicationData!$B:$B,'Publication Table (%)'!$C$4,AllPublicationData!$D:$D,'Publication Table (%)'!D$7),
SUMIFS(AllPublicationData!$I:$I,AllPublicationData!$A:$A,'Publication Table (%)'!$B120,AllPublicationData!$B:$B,'Publication Table (%)'!D$7)/
SUMIFS(AllPublicationData!$E:$E,AllPublicationData!$A:$A,'Publication Table (%)'!$B120,AllPublicationData!$B:$B,'Publication Table (%)'!D$7)),
IF(AND('Publication Table (%)'!$C$5="Cancellations for other reasons",$C$4&lt;&gt;"NHS Scotland"),
IFERROR(SUMIFS(AllPublicationData!$J:$J,AllPublicationData!$A:$A,'Publication Table (%)'!$B120,AllPublicationData!$B:$B,'Publication Table (%)'!$C$4,AllPublicationData!$D:$D,'Publication Table (%)'!D$7)/
SUMIFS(AllPublicationData!$E:$E,AllPublicationData!$A:$A,'Publication Table (%)'!$B120,AllPublicationData!$B:$B,'Publication Table (%)'!$C$4,AllPublicationData!$D:$D,'Publication Table (%)'!D$7),
SUMIFS(AllPublicationData!$J:$J,AllPublicationData!$A:$A,'Publication Table (%)'!$B120,AllPublicationData!$B:$B,'Publication Table (%)'!D$7)/
SUMIFS(AllPublicationData!$E:$E,AllPublicationData!$A:$A,'Publication Table (%)'!$B120,AllPublicationData!$B:$B,'Publication Table (%)'!D$7)),
IF(AND($C$4="NHS Scotland",$C$5="All Cancelled Operations"),
SUMIFS(AllPublicationData!$F:$F,AllPublicationData!$A:$A,'Publication Table'!$B120)/
SUMIFS(AllPublicationData!$E:$E,AllPublicationData!$A:$A,'Publication Table'!$B120),
IF(AND($C$4="NHS Scotland",$C$5="Operations cancelled by patient"),
SUMIFS(AllPublicationData!$G:$G,AllPublicationData!$A:$A,'Publication Table'!$B120)/
SUMIFS(AllPublicationData!$E:$E,AllPublicationData!$A:$A,'Publication Table'!$B120),
IF(AND($C$4="NHS Scotland",$C$5="Operations cancelled for clinical reasons"),
SUMIFS(AllPublicationData!$H:$H,AllPublicationData!$A:$A,'Publication Table'!$B120)/
SUMIFS(AllPublicationData!$E:$E,AllPublicationData!$A:$A,'Publication Table'!$B120),
IF(AND($C$4="NHS Scotland",$C$5="Operations cancelled for non-clinical/capacity reasons"),
SUMIFS(AllPublicationData!$I:$I,AllPublicationData!$A:$A,'Publication Table'!$B120)/
SUMIFS(AllPublicationData!$E:$E,AllPublicationData!$A:$A,'Publication Table'!$B120),
IF(AND($C$4="NHS Scotland",$C$5="Cancellations for other reasons"),
SUMIFS(AllPublicationData!$J:$J,AllPublicationData!$A:$A,'Publication Table'!$B120)/
SUMIFS(AllPublicationData!$E:$E,AllPublicationData!$A:$A,'Publication Table'!$B120)))))))))))</f>
        <v>#DIV/0!</v>
      </c>
      <c r="E120" s="96" t="e">
        <f>IF('Publication Table (%)'!$C$5="All Cancelled Operations",
IFERROR(SUMIFS(AllPublicationData!$F:$F,AllPublicationData!$A:$A,'Publication Table (%)'!$B120,AllPublicationData!$B:$B,'Publication Table (%)'!$C$4,AllPublicationData!$D:$D,'Publication Table (%)'!E$7)/
SUMIFS(AllPublicationData!$E:$E,AllPublicationData!$A:$A,'Publication Table (%)'!$B120,AllPublicationData!$B:$B,'Publication Table (%)'!$C$4,AllPublicationData!$D:$D,'Publication Table (%)'!E$7),
SUMIFS(AllPublicationData!$F:$F,AllPublicationData!$A:$A,'Publication Table (%)'!$B120,AllPublicationData!$B:$B,'Publication Table (%)'!E$7)/
SUMIFS(AllPublicationData!$E:$E,AllPublicationData!$A:$A,'Publication Table (%)'!$B120,AllPublicationData!$B:$B,'Publication Table (%)'!E$7)),
IF('Publication Table (%)'!$C$5="Operations cancelled by patient",
IFERROR(SUMIFS(AllPublicationData!$G:$G,AllPublicationData!$A:$A,'Publication Table (%)'!$B120,AllPublicationData!$B:$B,'Publication Table (%)'!$C$4,AllPublicationData!$D:$D,'Publication Table (%)'!E$7)/
SUMIFS(AllPublicationData!$E:$E,AllPublicationData!$A:$A,'Publication Table (%)'!$B120,AllPublicationData!$B:$B,'Publication Table (%)'!$C$4,AllPublicationData!$D:$D,'Publication Table (%)'!E$7),
SUMIFS(AllPublicationData!$G:$G,AllPublicationData!$A:$A,'Publication Table (%)'!$B120,AllPublicationData!$B:$B,'Publication Table (%)'!E$7)/
SUMIFS(AllPublicationData!$E:$E,AllPublicationData!$A:$A,'Publication Table (%)'!$B120,AllPublicationData!$B:$B,'Publication Table (%)'!E$7)),
IF('Publication Table (%)'!$C$5="Operations cancelled for clinical reasons",
IFERROR(SUMIFS(AllPublicationData!$H:$H,AllPublicationData!$A:$A,'Publication Table (%)'!$B120,AllPublicationData!$B:$B,'Publication Table (%)'!$C$4,AllPublicationData!$D:$D,'Publication Table (%)'!E$7)/
SUMIFS(AllPublicationData!$E:$E,AllPublicationData!$A:$A,'Publication Table (%)'!$B120,AllPublicationData!$B:$B,'Publication Table (%)'!$C$4,AllPublicationData!$D:$D,'Publication Table (%)'!E$7),
SUMIFS(AllPublicationData!$H:$H,AllPublicationData!$A:$A,'Publication Table (%)'!$B120,AllPublicationData!$B:$B,'Publication Table (%)'!E$7)/
SUMIFS(AllPublicationData!$E:$E,AllPublicationData!$A:$A,'Publication Table (%)'!$B120,AllPublicationData!$B:$B,'Publication Table (%)'!E$7)),
IF('Publication Table (%)'!$C$5="Operations cancelled for non-clinical/capacity reasons",
IFERROR(SUMIFS(AllPublicationData!$I:$I,AllPublicationData!$A:$A,'Publication Table (%)'!$B120,AllPublicationData!$B:$B,'Publication Table (%)'!$C$4,AllPublicationData!$D:$D,'Publication Table (%)'!E$7)/
SUMIFS(AllPublicationData!$E:$E,AllPublicationData!$A:$A,'Publication Table (%)'!$B120,AllPublicationData!$B:$B,'Publication Table (%)'!$C$4,AllPublicationData!$D:$D,'Publication Table (%)'!E$7),
SUMIFS(AllPublicationData!$I:$I,AllPublicationData!$A:$A,'Publication Table (%)'!$B120,AllPublicationData!$B:$B,'Publication Table (%)'!E$7)/
SUMIFS(AllPublicationData!$E:$E,AllPublicationData!$A:$A,'Publication Table (%)'!$B120,AllPublicationData!$B:$B,'Publication Table (%)'!E$7)),
IF('Publication Table (%)'!$C$5="Cancellations for other reasons",
IFERROR(SUMIFS(AllPublicationData!$J:$J,AllPublicationData!$A:$A,'Publication Table (%)'!$B120,AllPublicationData!$B:$B,'Publication Table (%)'!$C$4,AllPublicationData!$D:$D,'Publication Table (%)'!E$7)/
SUMIFS(AllPublicationData!$E:$E,AllPublicationData!$A:$A,'Publication Table (%)'!$B120,AllPublicationData!$B:$B,'Publication Table (%)'!$C$4,AllPublicationData!$D:$D,'Publication Table (%)'!E$7),
SUMIFS(AllPublicationData!$J:$J,AllPublicationData!$A:$A,'Publication Table (%)'!$B120,AllPublicationData!$B:$B,'Publication Table (%)'!E$7)/
SUMIFS(AllPublicationData!$E:$E,AllPublicationData!$A:$A,'Publication Table (%)'!$B120,AllPublicationData!$B:$B,'Publication Table (%)'!E$7)))))))</f>
        <v>#DIV/0!</v>
      </c>
      <c r="F120" s="96" t="e">
        <f>IF('Publication Table (%)'!$C$5="All Cancelled Operations",
IFERROR(SUMIFS(AllPublicationData!$F:$F,AllPublicationData!$A:$A,'Publication Table (%)'!$B120,AllPublicationData!$B:$B,'Publication Table (%)'!$C$4,AllPublicationData!$D:$D,'Publication Table (%)'!F$7)/
SUMIFS(AllPublicationData!$E:$E,AllPublicationData!$A:$A,'Publication Table (%)'!$B120,AllPublicationData!$B:$B,'Publication Table (%)'!$C$4,AllPublicationData!$D:$D,'Publication Table (%)'!F$7),
SUMIFS(AllPublicationData!$F:$F,AllPublicationData!$A:$A,'Publication Table (%)'!$B120,AllPublicationData!$B:$B,'Publication Table (%)'!F$7)/
SUMIFS(AllPublicationData!$E:$E,AllPublicationData!$A:$A,'Publication Table (%)'!$B120,AllPublicationData!$B:$B,'Publication Table (%)'!F$7)),
IF('Publication Table (%)'!$C$5="Operations cancelled by patient",
IFERROR(SUMIFS(AllPublicationData!$G:$G,AllPublicationData!$A:$A,'Publication Table (%)'!$B120,AllPublicationData!$B:$B,'Publication Table (%)'!$C$4,AllPublicationData!$D:$D,'Publication Table (%)'!F$7)/
SUMIFS(AllPublicationData!$E:$E,AllPublicationData!$A:$A,'Publication Table (%)'!$B120,AllPublicationData!$B:$B,'Publication Table (%)'!$C$4,AllPublicationData!$D:$D,'Publication Table (%)'!F$7),
SUMIFS(AllPublicationData!$G:$G,AllPublicationData!$A:$A,'Publication Table (%)'!$B120,AllPublicationData!$B:$B,'Publication Table (%)'!F$7)/
SUMIFS(AllPublicationData!$E:$E,AllPublicationData!$A:$A,'Publication Table (%)'!$B120,AllPublicationData!$B:$B,'Publication Table (%)'!F$7)),
IF('Publication Table (%)'!$C$5="Operations cancelled for clinical reasons",
IFERROR(SUMIFS(AllPublicationData!$H:$H,AllPublicationData!$A:$A,'Publication Table (%)'!$B120,AllPublicationData!$B:$B,'Publication Table (%)'!$C$4,AllPublicationData!$D:$D,'Publication Table (%)'!F$7)/
SUMIFS(AllPublicationData!$E:$E,AllPublicationData!$A:$A,'Publication Table (%)'!$B120,AllPublicationData!$B:$B,'Publication Table (%)'!$C$4,AllPublicationData!$D:$D,'Publication Table (%)'!F$7),
SUMIFS(AllPublicationData!$H:$H,AllPublicationData!$A:$A,'Publication Table (%)'!$B120,AllPublicationData!$B:$B,'Publication Table (%)'!F$7)/
SUMIFS(AllPublicationData!$E:$E,AllPublicationData!$A:$A,'Publication Table (%)'!$B120,AllPublicationData!$B:$B,'Publication Table (%)'!F$7)),
IF('Publication Table (%)'!$C$5="Operations cancelled for non-clinical/capacity reasons",
IFERROR(SUMIFS(AllPublicationData!$I:$I,AllPublicationData!$A:$A,'Publication Table (%)'!$B120,AllPublicationData!$B:$B,'Publication Table (%)'!$C$4,AllPublicationData!$D:$D,'Publication Table (%)'!F$7)/
SUMIFS(AllPublicationData!$E:$E,AllPublicationData!$A:$A,'Publication Table (%)'!$B120,AllPublicationData!$B:$B,'Publication Table (%)'!$C$4,AllPublicationData!$D:$D,'Publication Table (%)'!F$7),
SUMIFS(AllPublicationData!$I:$I,AllPublicationData!$A:$A,'Publication Table (%)'!$B120,AllPublicationData!$B:$B,'Publication Table (%)'!F$7)/
SUMIFS(AllPublicationData!$E:$E,AllPublicationData!$A:$A,'Publication Table (%)'!$B120,AllPublicationData!$B:$B,'Publication Table (%)'!F$7)),
IF('Publication Table (%)'!$C$5="Cancellations for other reasons",
IFERROR(SUMIFS(AllPublicationData!$J:$J,AllPublicationData!$A:$A,'Publication Table (%)'!$B120,AllPublicationData!$B:$B,'Publication Table (%)'!$C$4,AllPublicationData!$D:$D,'Publication Table (%)'!F$7)/
SUMIFS(AllPublicationData!$E:$E,AllPublicationData!$A:$A,'Publication Table (%)'!$B120,AllPublicationData!$B:$B,'Publication Table (%)'!$C$4,AllPublicationData!$D:$D,'Publication Table (%)'!F$7),
SUMIFS(AllPublicationData!$J:$J,AllPublicationData!$A:$A,'Publication Table (%)'!$B120,AllPublicationData!$B:$B,'Publication Table (%)'!F$7)/
SUMIFS(AllPublicationData!$E:$E,AllPublicationData!$A:$A,'Publication Table (%)'!$B120,AllPublicationData!$B:$B,'Publication Table (%)'!F$7)))))))</f>
        <v>#DIV/0!</v>
      </c>
      <c r="G120" s="96" t="e">
        <f>IF('Publication Table (%)'!$C$5="All Cancelled Operations",
IFERROR(SUMIFS(AllPublicationData!$F:$F,AllPublicationData!$A:$A,'Publication Table (%)'!$B120,AllPublicationData!$B:$B,'Publication Table (%)'!$C$4,AllPublicationData!$D:$D,'Publication Table (%)'!G$7)/
SUMIFS(AllPublicationData!$E:$E,AllPublicationData!$A:$A,'Publication Table (%)'!$B120,AllPublicationData!$B:$B,'Publication Table (%)'!$C$4,AllPublicationData!$D:$D,'Publication Table (%)'!G$7),
SUMIFS(AllPublicationData!$F:$F,AllPublicationData!$A:$A,'Publication Table (%)'!$B120,AllPublicationData!$B:$B,'Publication Table (%)'!G$7)/
SUMIFS(AllPublicationData!$E:$E,AllPublicationData!$A:$A,'Publication Table (%)'!$B120,AllPublicationData!$B:$B,'Publication Table (%)'!G$7)),
IF('Publication Table (%)'!$C$5="Operations cancelled by patient",
IFERROR(SUMIFS(AllPublicationData!$G:$G,AllPublicationData!$A:$A,'Publication Table (%)'!$B120,AllPublicationData!$B:$B,'Publication Table (%)'!$C$4,AllPublicationData!$D:$D,'Publication Table (%)'!G$7)/
SUMIFS(AllPublicationData!$E:$E,AllPublicationData!$A:$A,'Publication Table (%)'!$B120,AllPublicationData!$B:$B,'Publication Table (%)'!$C$4,AllPublicationData!$D:$D,'Publication Table (%)'!G$7),
SUMIFS(AllPublicationData!$G:$G,AllPublicationData!$A:$A,'Publication Table (%)'!$B120,AllPublicationData!$B:$B,'Publication Table (%)'!G$7)/
SUMIFS(AllPublicationData!$E:$E,AllPublicationData!$A:$A,'Publication Table (%)'!$B120,AllPublicationData!$B:$B,'Publication Table (%)'!G$7)),
IF('Publication Table (%)'!$C$5="Operations cancelled for clinical reasons",
IFERROR(SUMIFS(AllPublicationData!$H:$H,AllPublicationData!$A:$A,'Publication Table (%)'!$B120,AllPublicationData!$B:$B,'Publication Table (%)'!$C$4,AllPublicationData!$D:$D,'Publication Table (%)'!G$7)/
SUMIFS(AllPublicationData!$E:$E,AllPublicationData!$A:$A,'Publication Table (%)'!$B120,AllPublicationData!$B:$B,'Publication Table (%)'!$C$4,AllPublicationData!$D:$D,'Publication Table (%)'!G$7),
SUMIFS(AllPublicationData!$H:$H,AllPublicationData!$A:$A,'Publication Table (%)'!$B120,AllPublicationData!$B:$B,'Publication Table (%)'!G$7)/
SUMIFS(AllPublicationData!$E:$E,AllPublicationData!$A:$A,'Publication Table (%)'!$B120,AllPublicationData!$B:$B,'Publication Table (%)'!G$7)),
IF('Publication Table (%)'!$C$5="Operations cancelled for non-clinical/capacity reasons",
IFERROR(SUMIFS(AllPublicationData!$I:$I,AllPublicationData!$A:$A,'Publication Table (%)'!$B120,AllPublicationData!$B:$B,'Publication Table (%)'!$C$4,AllPublicationData!$D:$D,'Publication Table (%)'!G$7)/
SUMIFS(AllPublicationData!$E:$E,AllPublicationData!$A:$A,'Publication Table (%)'!$B120,AllPublicationData!$B:$B,'Publication Table (%)'!$C$4,AllPublicationData!$D:$D,'Publication Table (%)'!G$7),
SUMIFS(AllPublicationData!$I:$I,AllPublicationData!$A:$A,'Publication Table (%)'!$B120,AllPublicationData!$B:$B,'Publication Table (%)'!G$7)/
SUMIFS(AllPublicationData!$E:$E,AllPublicationData!$A:$A,'Publication Table (%)'!$B120,AllPublicationData!$B:$B,'Publication Table (%)'!G$7)),
IF('Publication Table (%)'!$C$5="Cancellations for other reasons",
IFERROR(SUMIFS(AllPublicationData!$J:$J,AllPublicationData!$A:$A,'Publication Table (%)'!$B120,AllPublicationData!$B:$B,'Publication Table (%)'!$C$4,AllPublicationData!$D:$D,'Publication Table (%)'!G$7)/
SUMIFS(AllPublicationData!$E:$E,AllPublicationData!$A:$A,'Publication Table (%)'!$B120,AllPublicationData!$B:$B,'Publication Table (%)'!$C$4,AllPublicationData!$D:$D,'Publication Table (%)'!G$7),
SUMIFS(AllPublicationData!$J:$J,AllPublicationData!$A:$A,'Publication Table (%)'!$B120,AllPublicationData!$B:$B,'Publication Table (%)'!G$7)/
SUMIFS(AllPublicationData!$E:$E,AllPublicationData!$A:$A,'Publication Table (%)'!$B120,AllPublicationData!$B:$B,'Publication Table (%)'!G$7)))))))</f>
        <v>#DIV/0!</v>
      </c>
      <c r="H120" s="96" t="e">
        <f>IF('Publication Table (%)'!$C$5="All Cancelled Operations",
IFERROR(SUMIFS(AllPublicationData!$F:$F,AllPublicationData!$A:$A,'Publication Table (%)'!$B120,AllPublicationData!$B:$B,'Publication Table (%)'!$C$4,AllPublicationData!$D:$D,'Publication Table (%)'!H$7)/
SUMIFS(AllPublicationData!$E:$E,AllPublicationData!$A:$A,'Publication Table (%)'!$B120,AllPublicationData!$B:$B,'Publication Table (%)'!$C$4,AllPublicationData!$D:$D,'Publication Table (%)'!H$7),
SUMIFS(AllPublicationData!$F:$F,AllPublicationData!$A:$A,'Publication Table (%)'!$B120,AllPublicationData!$B:$B,'Publication Table (%)'!H$7)/
SUMIFS(AllPublicationData!$E:$E,AllPublicationData!$A:$A,'Publication Table (%)'!$B120,AllPublicationData!$B:$B,'Publication Table (%)'!H$7)),
IF('Publication Table (%)'!$C$5="Operations cancelled by patient",
IFERROR(SUMIFS(AllPublicationData!$G:$G,AllPublicationData!$A:$A,'Publication Table (%)'!$B120,AllPublicationData!$B:$B,'Publication Table (%)'!$C$4,AllPublicationData!$D:$D,'Publication Table (%)'!H$7)/
SUMIFS(AllPublicationData!$E:$E,AllPublicationData!$A:$A,'Publication Table (%)'!$B120,AllPublicationData!$B:$B,'Publication Table (%)'!$C$4,AllPublicationData!$D:$D,'Publication Table (%)'!H$7),
SUMIFS(AllPublicationData!$G:$G,AllPublicationData!$A:$A,'Publication Table (%)'!$B120,AllPublicationData!$B:$B,'Publication Table (%)'!H$7)/
SUMIFS(AllPublicationData!$E:$E,AllPublicationData!$A:$A,'Publication Table (%)'!$B120,AllPublicationData!$B:$B,'Publication Table (%)'!H$7)),
IF('Publication Table (%)'!$C$5="Operations cancelled for clinical reasons",
IFERROR(SUMIFS(AllPublicationData!$H:$H,AllPublicationData!$A:$A,'Publication Table (%)'!$B120,AllPublicationData!$B:$B,'Publication Table (%)'!$C$4,AllPublicationData!$D:$D,'Publication Table (%)'!H$7)/
SUMIFS(AllPublicationData!$E:$E,AllPublicationData!$A:$A,'Publication Table (%)'!$B120,AllPublicationData!$B:$B,'Publication Table (%)'!$C$4,AllPublicationData!$D:$D,'Publication Table (%)'!H$7),
SUMIFS(AllPublicationData!$H:$H,AllPublicationData!$A:$A,'Publication Table (%)'!$B120,AllPublicationData!$B:$B,'Publication Table (%)'!H$7)/
SUMIFS(AllPublicationData!$E:$E,AllPublicationData!$A:$A,'Publication Table (%)'!$B120,AllPublicationData!$B:$B,'Publication Table (%)'!H$7)),
IF('Publication Table (%)'!$C$5="Operations cancelled for non-clinical/capacity reasons",
IFERROR(SUMIFS(AllPublicationData!$I:$I,AllPublicationData!$A:$A,'Publication Table (%)'!$B120,AllPublicationData!$B:$B,'Publication Table (%)'!$C$4,AllPublicationData!$D:$D,'Publication Table (%)'!H$7)/
SUMIFS(AllPublicationData!$E:$E,AllPublicationData!$A:$A,'Publication Table (%)'!$B120,AllPublicationData!$B:$B,'Publication Table (%)'!$C$4,AllPublicationData!$D:$D,'Publication Table (%)'!H$7),
SUMIFS(AllPublicationData!$I:$I,AllPublicationData!$A:$A,'Publication Table (%)'!$B120,AllPublicationData!$B:$B,'Publication Table (%)'!H$7)/
SUMIFS(AllPublicationData!$E:$E,AllPublicationData!$A:$A,'Publication Table (%)'!$B120,AllPublicationData!$B:$B,'Publication Table (%)'!H$7)),
IF('Publication Table (%)'!$C$5="Cancellations for other reasons",
IFERROR(SUMIFS(AllPublicationData!$J:$J,AllPublicationData!$A:$A,'Publication Table (%)'!$B120,AllPublicationData!$B:$B,'Publication Table (%)'!$C$4,AllPublicationData!$D:$D,'Publication Table (%)'!H$7)/
SUMIFS(AllPublicationData!$E:$E,AllPublicationData!$A:$A,'Publication Table (%)'!$B120,AllPublicationData!$B:$B,'Publication Table (%)'!$C$4,AllPublicationData!$D:$D,'Publication Table (%)'!H$7),
SUMIFS(AllPublicationData!$J:$J,AllPublicationData!$A:$A,'Publication Table (%)'!$B120,AllPublicationData!$B:$B,'Publication Table (%)'!H$7)/
SUMIFS(AllPublicationData!$E:$E,AllPublicationData!$A:$A,'Publication Table (%)'!$B120,AllPublicationData!$B:$B,'Publication Table (%)'!H$7)))))))</f>
        <v>#DIV/0!</v>
      </c>
      <c r="I120" s="96" t="e">
        <f>IF('Publication Table (%)'!$C$5="All Cancelled Operations",
IFERROR(SUMIFS(AllPublicationData!$F:$F,AllPublicationData!$A:$A,'Publication Table (%)'!$B120,AllPublicationData!$B:$B,'Publication Table (%)'!$C$4,AllPublicationData!$D:$D,'Publication Table (%)'!I$7)/
SUMIFS(AllPublicationData!$E:$E,AllPublicationData!$A:$A,'Publication Table (%)'!$B120,AllPublicationData!$B:$B,'Publication Table (%)'!$C$4,AllPublicationData!$D:$D,'Publication Table (%)'!I$7),
SUMIFS(AllPublicationData!$F:$F,AllPublicationData!$A:$A,'Publication Table (%)'!$B120,AllPublicationData!$B:$B,'Publication Table (%)'!I$7)/
SUMIFS(AllPublicationData!$E:$E,AllPublicationData!$A:$A,'Publication Table (%)'!$B120,AllPublicationData!$B:$B,'Publication Table (%)'!I$7)),
IF('Publication Table (%)'!$C$5="Operations cancelled by patient",
IFERROR(SUMIFS(AllPublicationData!$G:$G,AllPublicationData!$A:$A,'Publication Table (%)'!$B120,AllPublicationData!$B:$B,'Publication Table (%)'!$C$4,AllPublicationData!$D:$D,'Publication Table (%)'!I$7)/
SUMIFS(AllPublicationData!$E:$E,AllPublicationData!$A:$A,'Publication Table (%)'!$B120,AllPublicationData!$B:$B,'Publication Table (%)'!$C$4,AllPublicationData!$D:$D,'Publication Table (%)'!I$7),
SUMIFS(AllPublicationData!$G:$G,AllPublicationData!$A:$A,'Publication Table (%)'!$B120,AllPublicationData!$B:$B,'Publication Table (%)'!I$7)/
SUMIFS(AllPublicationData!$E:$E,AllPublicationData!$A:$A,'Publication Table (%)'!$B120,AllPublicationData!$B:$B,'Publication Table (%)'!I$7)),
IF('Publication Table (%)'!$C$5="Operations cancelled for clinical reasons",
IFERROR(SUMIFS(AllPublicationData!$H:$H,AllPublicationData!$A:$A,'Publication Table (%)'!$B120,AllPublicationData!$B:$B,'Publication Table (%)'!$C$4,AllPublicationData!$D:$D,'Publication Table (%)'!I$7)/
SUMIFS(AllPublicationData!$E:$E,AllPublicationData!$A:$A,'Publication Table (%)'!$B120,AllPublicationData!$B:$B,'Publication Table (%)'!$C$4,AllPublicationData!$D:$D,'Publication Table (%)'!I$7),
SUMIFS(AllPublicationData!$H:$H,AllPublicationData!$A:$A,'Publication Table (%)'!$B120,AllPublicationData!$B:$B,'Publication Table (%)'!I$7)/
SUMIFS(AllPublicationData!$E:$E,AllPublicationData!$A:$A,'Publication Table (%)'!$B120,AllPublicationData!$B:$B,'Publication Table (%)'!I$7)),
IF('Publication Table (%)'!$C$5="Operations cancelled for non-clinical/capacity reasons",
IFERROR(SUMIFS(AllPublicationData!$I:$I,AllPublicationData!$A:$A,'Publication Table (%)'!$B120,AllPublicationData!$B:$B,'Publication Table (%)'!$C$4,AllPublicationData!$D:$D,'Publication Table (%)'!I$7)/
SUMIFS(AllPublicationData!$E:$E,AllPublicationData!$A:$A,'Publication Table (%)'!$B120,AllPublicationData!$B:$B,'Publication Table (%)'!$C$4,AllPublicationData!$D:$D,'Publication Table (%)'!I$7),
SUMIFS(AllPublicationData!$I:$I,AllPublicationData!$A:$A,'Publication Table (%)'!$B120,AllPublicationData!$B:$B,'Publication Table (%)'!I$7)/
SUMIFS(AllPublicationData!$E:$E,AllPublicationData!$A:$A,'Publication Table (%)'!$B120,AllPublicationData!$B:$B,'Publication Table (%)'!I$7)),
IF('Publication Table (%)'!$C$5="Cancellations for other reasons",
IFERROR(SUMIFS(AllPublicationData!$J:$J,AllPublicationData!$A:$A,'Publication Table (%)'!$B120,AllPublicationData!$B:$B,'Publication Table (%)'!$C$4,AllPublicationData!$D:$D,'Publication Table (%)'!I$7)/
SUMIFS(AllPublicationData!$E:$E,AllPublicationData!$A:$A,'Publication Table (%)'!$B120,AllPublicationData!$B:$B,'Publication Table (%)'!$C$4,AllPublicationData!$D:$D,'Publication Table (%)'!I$7),
SUMIFS(AllPublicationData!$J:$J,AllPublicationData!$A:$A,'Publication Table (%)'!$B120,AllPublicationData!$B:$B,'Publication Table (%)'!I$7)/
SUMIFS(AllPublicationData!$E:$E,AllPublicationData!$A:$A,'Publication Table (%)'!$B120,AllPublicationData!$B:$B,'Publication Table (%)'!I$7)))))))</f>
        <v>#DIV/0!</v>
      </c>
      <c r="J120" s="96" t="e">
        <f>IF('Publication Table (%)'!$C$5="All Cancelled Operations",
IFERROR(SUMIFS(AllPublicationData!$F:$F,AllPublicationData!$A:$A,'Publication Table (%)'!$B120,AllPublicationData!$B:$B,'Publication Table (%)'!$C$4,AllPublicationData!$D:$D,'Publication Table (%)'!J$7)/
SUMIFS(AllPublicationData!$E:$E,AllPublicationData!$A:$A,'Publication Table (%)'!$B120,AllPublicationData!$B:$B,'Publication Table (%)'!$C$4,AllPublicationData!$D:$D,'Publication Table (%)'!J$7),
SUMIFS(AllPublicationData!$F:$F,AllPublicationData!$A:$A,'Publication Table (%)'!$B120,AllPublicationData!$B:$B,'Publication Table (%)'!J$7)/
SUMIFS(AllPublicationData!$E:$E,AllPublicationData!$A:$A,'Publication Table (%)'!$B120,AllPublicationData!$B:$B,'Publication Table (%)'!J$7)),
IF('Publication Table (%)'!$C$5="Operations cancelled by patient",
IFERROR(SUMIFS(AllPublicationData!$G:$G,AllPublicationData!$A:$A,'Publication Table (%)'!$B120,AllPublicationData!$B:$B,'Publication Table (%)'!$C$4,AllPublicationData!$D:$D,'Publication Table (%)'!J$7)/
SUMIFS(AllPublicationData!$E:$E,AllPublicationData!$A:$A,'Publication Table (%)'!$B120,AllPublicationData!$B:$B,'Publication Table (%)'!$C$4,AllPublicationData!$D:$D,'Publication Table (%)'!J$7),
SUMIFS(AllPublicationData!$G:$G,AllPublicationData!$A:$A,'Publication Table (%)'!$B120,AllPublicationData!$B:$B,'Publication Table (%)'!J$7)/
SUMIFS(AllPublicationData!$E:$E,AllPublicationData!$A:$A,'Publication Table (%)'!$B120,AllPublicationData!$B:$B,'Publication Table (%)'!J$7)),
IF('Publication Table (%)'!$C$5="Operations cancelled for clinical reasons",
IFERROR(SUMIFS(AllPublicationData!$H:$H,AllPublicationData!$A:$A,'Publication Table (%)'!$B120,AllPublicationData!$B:$B,'Publication Table (%)'!$C$4,AllPublicationData!$D:$D,'Publication Table (%)'!J$7)/
SUMIFS(AllPublicationData!$E:$E,AllPublicationData!$A:$A,'Publication Table (%)'!$B120,AllPublicationData!$B:$B,'Publication Table (%)'!$C$4,AllPublicationData!$D:$D,'Publication Table (%)'!J$7),
SUMIFS(AllPublicationData!$H:$H,AllPublicationData!$A:$A,'Publication Table (%)'!$B120,AllPublicationData!$B:$B,'Publication Table (%)'!J$7)/
SUMIFS(AllPublicationData!$E:$E,AllPublicationData!$A:$A,'Publication Table (%)'!$B120,AllPublicationData!$B:$B,'Publication Table (%)'!J$7)),
IF('Publication Table (%)'!$C$5="Operations cancelled for non-clinical/capacity reasons",
IFERROR(SUMIFS(AllPublicationData!$I:$I,AllPublicationData!$A:$A,'Publication Table (%)'!$B120,AllPublicationData!$B:$B,'Publication Table (%)'!$C$4,AllPublicationData!$D:$D,'Publication Table (%)'!J$7)/
SUMIFS(AllPublicationData!$E:$E,AllPublicationData!$A:$A,'Publication Table (%)'!$B120,AllPublicationData!$B:$B,'Publication Table (%)'!$C$4,AllPublicationData!$D:$D,'Publication Table (%)'!J$7),
SUMIFS(AllPublicationData!$I:$I,AllPublicationData!$A:$A,'Publication Table (%)'!$B120,AllPublicationData!$B:$B,'Publication Table (%)'!J$7)/
SUMIFS(AllPublicationData!$E:$E,AllPublicationData!$A:$A,'Publication Table (%)'!$B120,AllPublicationData!$B:$B,'Publication Table (%)'!J$7)),
IF('Publication Table (%)'!$C$5="Cancellations for other reasons",
IFERROR(SUMIFS(AllPublicationData!$J:$J,AllPublicationData!$A:$A,'Publication Table (%)'!$B120,AllPublicationData!$B:$B,'Publication Table (%)'!$C$4,AllPublicationData!$D:$D,'Publication Table (%)'!J$7)/
SUMIFS(AllPublicationData!$E:$E,AllPublicationData!$A:$A,'Publication Table (%)'!$B120,AllPublicationData!$B:$B,'Publication Table (%)'!$C$4,AllPublicationData!$D:$D,'Publication Table (%)'!J$7),
SUMIFS(AllPublicationData!$J:$J,AllPublicationData!$A:$A,'Publication Table (%)'!$B120,AllPublicationData!$B:$B,'Publication Table (%)'!J$7)/
SUMIFS(AllPublicationData!$E:$E,AllPublicationData!$A:$A,'Publication Table (%)'!$B120,AllPublicationData!$B:$B,'Publication Table (%)'!J$7)))))))</f>
        <v>#DIV/0!</v>
      </c>
      <c r="K120" s="96" t="e">
        <f>IF('Publication Table (%)'!$C$5="All Cancelled Operations",
IFERROR(SUMIFS(AllPublicationData!$F:$F,AllPublicationData!$A:$A,'Publication Table (%)'!$B120,AllPublicationData!$B:$B,'Publication Table (%)'!$C$4,AllPublicationData!$D:$D,'Publication Table (%)'!K$7)/
SUMIFS(AllPublicationData!$E:$E,AllPublicationData!$A:$A,'Publication Table (%)'!$B120,AllPublicationData!$B:$B,'Publication Table (%)'!$C$4,AllPublicationData!$D:$D,'Publication Table (%)'!K$7),
SUMIFS(AllPublicationData!$F:$F,AllPublicationData!$A:$A,'Publication Table (%)'!$B120,AllPublicationData!$B:$B,'Publication Table (%)'!K$7)/
SUMIFS(AllPublicationData!$E:$E,AllPublicationData!$A:$A,'Publication Table (%)'!$B120,AllPublicationData!$B:$B,'Publication Table (%)'!K$7)),
IF('Publication Table (%)'!$C$5="Operations cancelled by patient",
IFERROR(SUMIFS(AllPublicationData!$G:$G,AllPublicationData!$A:$A,'Publication Table (%)'!$B120,AllPublicationData!$B:$B,'Publication Table (%)'!$C$4,AllPublicationData!$D:$D,'Publication Table (%)'!K$7)/
SUMIFS(AllPublicationData!$E:$E,AllPublicationData!$A:$A,'Publication Table (%)'!$B120,AllPublicationData!$B:$B,'Publication Table (%)'!$C$4,AllPublicationData!$D:$D,'Publication Table (%)'!K$7),
SUMIFS(AllPublicationData!$G:$G,AllPublicationData!$A:$A,'Publication Table (%)'!$B120,AllPublicationData!$B:$B,'Publication Table (%)'!K$7)/
SUMIFS(AllPublicationData!$E:$E,AllPublicationData!$A:$A,'Publication Table (%)'!$B120,AllPublicationData!$B:$B,'Publication Table (%)'!K$7)),
IF('Publication Table (%)'!$C$5="Operations cancelled for clinical reasons",
IFERROR(SUMIFS(AllPublicationData!$H:$H,AllPublicationData!$A:$A,'Publication Table (%)'!$B120,AllPublicationData!$B:$B,'Publication Table (%)'!$C$4,AllPublicationData!$D:$D,'Publication Table (%)'!K$7)/
SUMIFS(AllPublicationData!$E:$E,AllPublicationData!$A:$A,'Publication Table (%)'!$B120,AllPublicationData!$B:$B,'Publication Table (%)'!$C$4,AllPublicationData!$D:$D,'Publication Table (%)'!K$7),
SUMIFS(AllPublicationData!$H:$H,AllPublicationData!$A:$A,'Publication Table (%)'!$B120,AllPublicationData!$B:$B,'Publication Table (%)'!K$7)/
SUMIFS(AllPublicationData!$E:$E,AllPublicationData!$A:$A,'Publication Table (%)'!$B120,AllPublicationData!$B:$B,'Publication Table (%)'!K$7)),
IF('Publication Table (%)'!$C$5="Operations cancelled for non-clinical/capacity reasons",
IFERROR(SUMIFS(AllPublicationData!$I:$I,AllPublicationData!$A:$A,'Publication Table (%)'!$B120,AllPublicationData!$B:$B,'Publication Table (%)'!$C$4,AllPublicationData!$D:$D,'Publication Table (%)'!K$7)/
SUMIFS(AllPublicationData!$E:$E,AllPublicationData!$A:$A,'Publication Table (%)'!$B120,AllPublicationData!$B:$B,'Publication Table (%)'!$C$4,AllPublicationData!$D:$D,'Publication Table (%)'!K$7),
SUMIFS(AllPublicationData!$I:$I,AllPublicationData!$A:$A,'Publication Table (%)'!$B120,AllPublicationData!$B:$B,'Publication Table (%)'!K$7)/
SUMIFS(AllPublicationData!$E:$E,AllPublicationData!$A:$A,'Publication Table (%)'!$B120,AllPublicationData!$B:$B,'Publication Table (%)'!K$7)),
IF('Publication Table (%)'!$C$5="Cancellations for other reasons",
IFERROR(SUMIFS(AllPublicationData!$J:$J,AllPublicationData!$A:$A,'Publication Table (%)'!$B120,AllPublicationData!$B:$B,'Publication Table (%)'!$C$4,AllPublicationData!$D:$D,'Publication Table (%)'!K$7)/
SUMIFS(AllPublicationData!$E:$E,AllPublicationData!$A:$A,'Publication Table (%)'!$B120,AllPublicationData!$B:$B,'Publication Table (%)'!$C$4,AllPublicationData!$D:$D,'Publication Table (%)'!K$7),
SUMIFS(AllPublicationData!$J:$J,AllPublicationData!$A:$A,'Publication Table (%)'!$B120,AllPublicationData!$B:$B,'Publication Table (%)'!K$7)/
SUMIFS(AllPublicationData!$E:$E,AllPublicationData!$A:$A,'Publication Table (%)'!$B120,AllPublicationData!$B:$B,'Publication Table (%)'!K$7)))))))</f>
        <v>#DIV/0!</v>
      </c>
      <c r="L120" s="96" t="e">
        <f>IF('Publication Table (%)'!$C$5="All Cancelled Operations",
IFERROR(SUMIFS(AllPublicationData!$F:$F,AllPublicationData!$A:$A,'Publication Table (%)'!$B120,AllPublicationData!$B:$B,'Publication Table (%)'!$C$4,AllPublicationData!$D:$D,'Publication Table (%)'!L$7)/
SUMIFS(AllPublicationData!$E:$E,AllPublicationData!$A:$A,'Publication Table (%)'!$B120,AllPublicationData!$B:$B,'Publication Table (%)'!$C$4,AllPublicationData!$D:$D,'Publication Table (%)'!L$7),
SUMIFS(AllPublicationData!$F:$F,AllPublicationData!$A:$A,'Publication Table (%)'!$B120,AllPublicationData!$B:$B,'Publication Table (%)'!L$7)/
SUMIFS(AllPublicationData!$E:$E,AllPublicationData!$A:$A,'Publication Table (%)'!$B120,AllPublicationData!$B:$B,'Publication Table (%)'!L$7)),
IF('Publication Table (%)'!$C$5="Operations cancelled by patient",
IFERROR(SUMIFS(AllPublicationData!$G:$G,AllPublicationData!$A:$A,'Publication Table (%)'!$B120,AllPublicationData!$B:$B,'Publication Table (%)'!$C$4,AllPublicationData!$D:$D,'Publication Table (%)'!L$7)/
SUMIFS(AllPublicationData!$E:$E,AllPublicationData!$A:$A,'Publication Table (%)'!$B120,AllPublicationData!$B:$B,'Publication Table (%)'!$C$4,AllPublicationData!$D:$D,'Publication Table (%)'!L$7),
SUMIFS(AllPublicationData!$G:$G,AllPublicationData!$A:$A,'Publication Table (%)'!$B120,AllPublicationData!$B:$B,'Publication Table (%)'!L$7)/
SUMIFS(AllPublicationData!$E:$E,AllPublicationData!$A:$A,'Publication Table (%)'!$B120,AllPublicationData!$B:$B,'Publication Table (%)'!L$7)),
IF('Publication Table (%)'!$C$5="Operations cancelled for clinical reasons",
IFERROR(SUMIFS(AllPublicationData!$H:$H,AllPublicationData!$A:$A,'Publication Table (%)'!$B120,AllPublicationData!$B:$B,'Publication Table (%)'!$C$4,AllPublicationData!$D:$D,'Publication Table (%)'!L$7)/
SUMIFS(AllPublicationData!$E:$E,AllPublicationData!$A:$A,'Publication Table (%)'!$B120,AllPublicationData!$B:$B,'Publication Table (%)'!$C$4,AllPublicationData!$D:$D,'Publication Table (%)'!L$7),
SUMIFS(AllPublicationData!$H:$H,AllPublicationData!$A:$A,'Publication Table (%)'!$B120,AllPublicationData!$B:$B,'Publication Table (%)'!L$7)/
SUMIFS(AllPublicationData!$E:$E,AllPublicationData!$A:$A,'Publication Table (%)'!$B120,AllPublicationData!$B:$B,'Publication Table (%)'!L$7)),
IF('Publication Table (%)'!$C$5="Operations cancelled for non-clinical/capacity reasons",
IFERROR(SUMIFS(AllPublicationData!$I:$I,AllPublicationData!$A:$A,'Publication Table (%)'!$B120,AllPublicationData!$B:$B,'Publication Table (%)'!$C$4,AllPublicationData!$D:$D,'Publication Table (%)'!L$7)/
SUMIFS(AllPublicationData!$E:$E,AllPublicationData!$A:$A,'Publication Table (%)'!$B120,AllPublicationData!$B:$B,'Publication Table (%)'!$C$4,AllPublicationData!$D:$D,'Publication Table (%)'!L$7),
SUMIFS(AllPublicationData!$I:$I,AllPublicationData!$A:$A,'Publication Table (%)'!$B120,AllPublicationData!$B:$B,'Publication Table (%)'!L$7)/
SUMIFS(AllPublicationData!$E:$E,AllPublicationData!$A:$A,'Publication Table (%)'!$B120,AllPublicationData!$B:$B,'Publication Table (%)'!L$7)),
IF('Publication Table (%)'!$C$5="Cancellations for other reasons",
IFERROR(SUMIFS(AllPublicationData!$J:$J,AllPublicationData!$A:$A,'Publication Table (%)'!$B120,AllPublicationData!$B:$B,'Publication Table (%)'!$C$4,AllPublicationData!$D:$D,'Publication Table (%)'!L$7)/
SUMIFS(AllPublicationData!$E:$E,AllPublicationData!$A:$A,'Publication Table (%)'!$B120,AllPublicationData!$B:$B,'Publication Table (%)'!$C$4,AllPublicationData!$D:$D,'Publication Table (%)'!L$7),
SUMIFS(AllPublicationData!$J:$J,AllPublicationData!$A:$A,'Publication Table (%)'!$B120,AllPublicationData!$B:$B,'Publication Table (%)'!L$7)/
SUMIFS(AllPublicationData!$E:$E,AllPublicationData!$A:$A,'Publication Table (%)'!$B120,AllPublicationData!$B:$B,'Publication Table (%)'!L$7)))))))</f>
        <v>#DIV/0!</v>
      </c>
      <c r="M120" s="96" t="e">
        <f>IF('Publication Table (%)'!$C$5="All Cancelled Operations",
IFERROR(SUMIFS(AllPublicationData!$F:$F,AllPublicationData!$A:$A,'Publication Table (%)'!$B120,AllPublicationData!$B:$B,'Publication Table (%)'!$C$4,AllPublicationData!$D:$D,'Publication Table (%)'!M$7)/
SUMIFS(AllPublicationData!$E:$E,AllPublicationData!$A:$A,'Publication Table (%)'!$B120,AllPublicationData!$B:$B,'Publication Table (%)'!$C$4,AllPublicationData!$D:$D,'Publication Table (%)'!M$7),
SUMIFS(AllPublicationData!$F:$F,AllPublicationData!$A:$A,'Publication Table (%)'!$B120,AllPublicationData!$B:$B,'Publication Table (%)'!M$7)/
SUMIFS(AllPublicationData!$E:$E,AllPublicationData!$A:$A,'Publication Table (%)'!$B120,AllPublicationData!$B:$B,'Publication Table (%)'!M$7)),
IF('Publication Table (%)'!$C$5="Operations cancelled by patient",
IFERROR(SUMIFS(AllPublicationData!$G:$G,AllPublicationData!$A:$A,'Publication Table (%)'!$B120,AllPublicationData!$B:$B,'Publication Table (%)'!$C$4,AllPublicationData!$D:$D,'Publication Table (%)'!M$7)/
SUMIFS(AllPublicationData!$E:$E,AllPublicationData!$A:$A,'Publication Table (%)'!$B120,AllPublicationData!$B:$B,'Publication Table (%)'!$C$4,AllPublicationData!$D:$D,'Publication Table (%)'!M$7),
SUMIFS(AllPublicationData!$G:$G,AllPublicationData!$A:$A,'Publication Table (%)'!$B120,AllPublicationData!$B:$B,'Publication Table (%)'!M$7)/
SUMIFS(AllPublicationData!$E:$E,AllPublicationData!$A:$A,'Publication Table (%)'!$B120,AllPublicationData!$B:$B,'Publication Table (%)'!M$7)),
IF('Publication Table (%)'!$C$5="Operations cancelled for clinical reasons",
IFERROR(SUMIFS(AllPublicationData!$H:$H,AllPublicationData!$A:$A,'Publication Table (%)'!$B120,AllPublicationData!$B:$B,'Publication Table (%)'!$C$4,AllPublicationData!$D:$D,'Publication Table (%)'!M$7)/
SUMIFS(AllPublicationData!$E:$E,AllPublicationData!$A:$A,'Publication Table (%)'!$B120,AllPublicationData!$B:$B,'Publication Table (%)'!$C$4,AllPublicationData!$D:$D,'Publication Table (%)'!M$7),
SUMIFS(AllPublicationData!$H:$H,AllPublicationData!$A:$A,'Publication Table (%)'!$B120,AllPublicationData!$B:$B,'Publication Table (%)'!M$7)/
SUMIFS(AllPublicationData!$E:$E,AllPublicationData!$A:$A,'Publication Table (%)'!$B120,AllPublicationData!$B:$B,'Publication Table (%)'!M$7)),
IF('Publication Table (%)'!$C$5="Operations cancelled for non-clinical/capacity reasons",
IFERROR(SUMIFS(AllPublicationData!$I:$I,AllPublicationData!$A:$A,'Publication Table (%)'!$B120,AllPublicationData!$B:$B,'Publication Table (%)'!$C$4,AllPublicationData!$D:$D,'Publication Table (%)'!M$7)/
SUMIFS(AllPublicationData!$E:$E,AllPublicationData!$A:$A,'Publication Table (%)'!$B120,AllPublicationData!$B:$B,'Publication Table (%)'!$C$4,AllPublicationData!$D:$D,'Publication Table (%)'!M$7),
SUMIFS(AllPublicationData!$I:$I,AllPublicationData!$A:$A,'Publication Table (%)'!$B120,AllPublicationData!$B:$B,'Publication Table (%)'!M$7)/
SUMIFS(AllPublicationData!$E:$E,AllPublicationData!$A:$A,'Publication Table (%)'!$B120,AllPublicationData!$B:$B,'Publication Table (%)'!M$7)),
IF('Publication Table (%)'!$C$5="Cancellations for other reasons",
IFERROR(SUMIFS(AllPublicationData!$J:$J,AllPublicationData!$A:$A,'Publication Table (%)'!$B120,AllPublicationData!$B:$B,'Publication Table (%)'!$C$4,AllPublicationData!$D:$D,'Publication Table (%)'!M$7)/
SUMIFS(AllPublicationData!$E:$E,AllPublicationData!$A:$A,'Publication Table (%)'!$B120,AllPublicationData!$B:$B,'Publication Table (%)'!$C$4,AllPublicationData!$D:$D,'Publication Table (%)'!M$7),
SUMIFS(AllPublicationData!$J:$J,AllPublicationData!$A:$A,'Publication Table (%)'!$B120,AllPublicationData!$B:$B,'Publication Table (%)'!M$7)/
SUMIFS(AllPublicationData!$E:$E,AllPublicationData!$A:$A,'Publication Table (%)'!$B120,AllPublicationData!$B:$B,'Publication Table (%)'!M$7)))))))</f>
        <v>#DIV/0!</v>
      </c>
      <c r="N120" s="96" t="e">
        <f>IF('Publication Table (%)'!$C$5="All Cancelled Operations",
IFERROR(SUMIFS(AllPublicationData!$F:$F,AllPublicationData!$A:$A,'Publication Table (%)'!$B120,AllPublicationData!$B:$B,'Publication Table (%)'!$C$4,AllPublicationData!$D:$D,'Publication Table (%)'!N$7)/
SUMIFS(AllPublicationData!$E:$E,AllPublicationData!$A:$A,'Publication Table (%)'!$B120,AllPublicationData!$B:$B,'Publication Table (%)'!$C$4,AllPublicationData!$D:$D,'Publication Table (%)'!N$7),
SUMIFS(AllPublicationData!$F:$F,AllPublicationData!$A:$A,'Publication Table (%)'!$B120,AllPublicationData!$B:$B,'Publication Table (%)'!N$7)/
SUMIFS(AllPublicationData!$E:$E,AllPublicationData!$A:$A,'Publication Table (%)'!$B120,AllPublicationData!$B:$B,'Publication Table (%)'!N$7)),
IF('Publication Table (%)'!$C$5="Operations cancelled by patient",
IFERROR(SUMIFS(AllPublicationData!$G:$G,AllPublicationData!$A:$A,'Publication Table (%)'!$B120,AllPublicationData!$B:$B,'Publication Table (%)'!$C$4,AllPublicationData!$D:$D,'Publication Table (%)'!N$7)/
SUMIFS(AllPublicationData!$E:$E,AllPublicationData!$A:$A,'Publication Table (%)'!$B120,AllPublicationData!$B:$B,'Publication Table (%)'!$C$4,AllPublicationData!$D:$D,'Publication Table (%)'!N$7),
SUMIFS(AllPublicationData!$G:$G,AllPublicationData!$A:$A,'Publication Table (%)'!$B120,AllPublicationData!$B:$B,'Publication Table (%)'!N$7)/
SUMIFS(AllPublicationData!$E:$E,AllPublicationData!$A:$A,'Publication Table (%)'!$B120,AllPublicationData!$B:$B,'Publication Table (%)'!N$7)),
IF('Publication Table (%)'!$C$5="Operations cancelled for clinical reasons",
IFERROR(SUMIFS(AllPublicationData!$H:$H,AllPublicationData!$A:$A,'Publication Table (%)'!$B120,AllPublicationData!$B:$B,'Publication Table (%)'!$C$4,AllPublicationData!$D:$D,'Publication Table (%)'!N$7)/
SUMIFS(AllPublicationData!$E:$E,AllPublicationData!$A:$A,'Publication Table (%)'!$B120,AllPublicationData!$B:$B,'Publication Table (%)'!$C$4,AllPublicationData!$D:$D,'Publication Table (%)'!N$7),
SUMIFS(AllPublicationData!$H:$H,AllPublicationData!$A:$A,'Publication Table (%)'!$B120,AllPublicationData!$B:$B,'Publication Table (%)'!N$7)/
SUMIFS(AllPublicationData!$E:$E,AllPublicationData!$A:$A,'Publication Table (%)'!$B120,AllPublicationData!$B:$B,'Publication Table (%)'!N$7)),
IF('Publication Table (%)'!$C$5="Operations cancelled for non-clinical/capacity reasons",
IFERROR(SUMIFS(AllPublicationData!$I:$I,AllPublicationData!$A:$A,'Publication Table (%)'!$B120,AllPublicationData!$B:$B,'Publication Table (%)'!$C$4,AllPublicationData!$D:$D,'Publication Table (%)'!N$7)/
SUMIFS(AllPublicationData!$E:$E,AllPublicationData!$A:$A,'Publication Table (%)'!$B120,AllPublicationData!$B:$B,'Publication Table (%)'!$C$4,AllPublicationData!$D:$D,'Publication Table (%)'!N$7),
SUMIFS(AllPublicationData!$I:$I,AllPublicationData!$A:$A,'Publication Table (%)'!$B120,AllPublicationData!$B:$B,'Publication Table (%)'!N$7)/
SUMIFS(AllPublicationData!$E:$E,AllPublicationData!$A:$A,'Publication Table (%)'!$B120,AllPublicationData!$B:$B,'Publication Table (%)'!N$7)),
IF('Publication Table (%)'!$C$5="Cancellations for other reasons",
IFERROR(SUMIFS(AllPublicationData!$J:$J,AllPublicationData!$A:$A,'Publication Table (%)'!$B120,AllPublicationData!$B:$B,'Publication Table (%)'!$C$4,AllPublicationData!$D:$D,'Publication Table (%)'!N$7)/
SUMIFS(AllPublicationData!$E:$E,AllPublicationData!$A:$A,'Publication Table (%)'!$B120,AllPublicationData!$B:$B,'Publication Table (%)'!$C$4,AllPublicationData!$D:$D,'Publication Table (%)'!N$7),
SUMIFS(AllPublicationData!$J:$J,AllPublicationData!$A:$A,'Publication Table (%)'!$B120,AllPublicationData!$B:$B,'Publication Table (%)'!N$7)/
SUMIFS(AllPublicationData!$E:$E,AllPublicationData!$A:$A,'Publication Table (%)'!$B120,AllPublicationData!$B:$B,'Publication Table (%)'!N$7)))))))</f>
        <v>#DIV/0!</v>
      </c>
      <c r="O120" s="96" t="e">
        <f>IF('Publication Table (%)'!$C$5="All Cancelled Operations",
IFERROR(SUMIFS(AllPublicationData!$F:$F,AllPublicationData!$A:$A,'Publication Table (%)'!$B120,AllPublicationData!$B:$B,'Publication Table (%)'!$C$4,AllPublicationData!$D:$D,'Publication Table (%)'!O$7)/
SUMIFS(AllPublicationData!$E:$E,AllPublicationData!$A:$A,'Publication Table (%)'!$B120,AllPublicationData!$B:$B,'Publication Table (%)'!$C$4,AllPublicationData!$D:$D,'Publication Table (%)'!O$7),
SUMIFS(AllPublicationData!$F:$F,AllPublicationData!$A:$A,'Publication Table (%)'!$B120,AllPublicationData!$B:$B,'Publication Table (%)'!O$7)/
SUMIFS(AllPublicationData!$E:$E,AllPublicationData!$A:$A,'Publication Table (%)'!$B120,AllPublicationData!$B:$B,'Publication Table (%)'!O$7)),
IF('Publication Table (%)'!$C$5="Operations cancelled by patient",
IFERROR(SUMIFS(AllPublicationData!$G:$G,AllPublicationData!$A:$A,'Publication Table (%)'!$B120,AllPublicationData!$B:$B,'Publication Table (%)'!$C$4,AllPublicationData!$D:$D,'Publication Table (%)'!O$7)/
SUMIFS(AllPublicationData!$E:$E,AllPublicationData!$A:$A,'Publication Table (%)'!$B120,AllPublicationData!$B:$B,'Publication Table (%)'!$C$4,AllPublicationData!$D:$D,'Publication Table (%)'!O$7),
SUMIFS(AllPublicationData!$G:$G,AllPublicationData!$A:$A,'Publication Table (%)'!$B120,AllPublicationData!$B:$B,'Publication Table (%)'!O$7)/
SUMIFS(AllPublicationData!$E:$E,AllPublicationData!$A:$A,'Publication Table (%)'!$B120,AllPublicationData!$B:$B,'Publication Table (%)'!O$7)),
IF('Publication Table (%)'!$C$5="Operations cancelled for clinical reasons",
IFERROR(SUMIFS(AllPublicationData!$H:$H,AllPublicationData!$A:$A,'Publication Table (%)'!$B120,AllPublicationData!$B:$B,'Publication Table (%)'!$C$4,AllPublicationData!$D:$D,'Publication Table (%)'!O$7)/
SUMIFS(AllPublicationData!$E:$E,AllPublicationData!$A:$A,'Publication Table (%)'!$B120,AllPublicationData!$B:$B,'Publication Table (%)'!$C$4,AllPublicationData!$D:$D,'Publication Table (%)'!O$7),
SUMIFS(AllPublicationData!$H:$H,AllPublicationData!$A:$A,'Publication Table (%)'!$B120,AllPublicationData!$B:$B,'Publication Table (%)'!O$7)/
SUMIFS(AllPublicationData!$E:$E,AllPublicationData!$A:$A,'Publication Table (%)'!$B120,AllPublicationData!$B:$B,'Publication Table (%)'!O$7)),
IF('Publication Table (%)'!$C$5="Operations cancelled for non-clinical/capacity reasons",
IFERROR(SUMIFS(AllPublicationData!$I:$I,AllPublicationData!$A:$A,'Publication Table (%)'!$B120,AllPublicationData!$B:$B,'Publication Table (%)'!$C$4,AllPublicationData!$D:$D,'Publication Table (%)'!O$7)/
SUMIFS(AllPublicationData!$E:$E,AllPublicationData!$A:$A,'Publication Table (%)'!$B120,AllPublicationData!$B:$B,'Publication Table (%)'!$C$4,AllPublicationData!$D:$D,'Publication Table (%)'!O$7),
SUMIFS(AllPublicationData!$I:$I,AllPublicationData!$A:$A,'Publication Table (%)'!$B120,AllPublicationData!$B:$B,'Publication Table (%)'!O$7)/
SUMIFS(AllPublicationData!$E:$E,AllPublicationData!$A:$A,'Publication Table (%)'!$B120,AllPublicationData!$B:$B,'Publication Table (%)'!O$7)),
IF('Publication Table (%)'!$C$5="Cancellations for other reasons",
IFERROR(SUMIFS(AllPublicationData!$J:$J,AllPublicationData!$A:$A,'Publication Table (%)'!$B120,AllPublicationData!$B:$B,'Publication Table (%)'!$C$4,AllPublicationData!$D:$D,'Publication Table (%)'!O$7)/
SUMIFS(AllPublicationData!$E:$E,AllPublicationData!$A:$A,'Publication Table (%)'!$B120,AllPublicationData!$B:$B,'Publication Table (%)'!$C$4,AllPublicationData!$D:$D,'Publication Table (%)'!O$7),
SUMIFS(AllPublicationData!$J:$J,AllPublicationData!$A:$A,'Publication Table (%)'!$B120,AllPublicationData!$B:$B,'Publication Table (%)'!O$7)/
SUMIFS(AllPublicationData!$E:$E,AllPublicationData!$A:$A,'Publication Table (%)'!$B120,AllPublicationData!$B:$B,'Publication Table (%)'!O$7)))))))</f>
        <v>#DIV/0!</v>
      </c>
      <c r="P120" s="96" t="e">
        <f>IF('Publication Table (%)'!$C$5="All Cancelled Operations",
IFERROR(SUMIFS(AllPublicationData!$F:$F,AllPublicationData!$A:$A,'Publication Table (%)'!$B120,AllPublicationData!$B:$B,'Publication Table (%)'!$C$4,AllPublicationData!$D:$D,'Publication Table (%)'!P$7)/
SUMIFS(AllPublicationData!$E:$E,AllPublicationData!$A:$A,'Publication Table (%)'!$B120,AllPublicationData!$B:$B,'Publication Table (%)'!$C$4,AllPublicationData!$D:$D,'Publication Table (%)'!P$7),
SUMIFS(AllPublicationData!$F:$F,AllPublicationData!$A:$A,'Publication Table (%)'!$B120,AllPublicationData!$B:$B,'Publication Table (%)'!P$7)/
SUMIFS(AllPublicationData!$E:$E,AllPublicationData!$A:$A,'Publication Table (%)'!$B120,AllPublicationData!$B:$B,'Publication Table (%)'!P$7)),
IF('Publication Table (%)'!$C$5="Operations cancelled by patient",
IFERROR(SUMIFS(AllPublicationData!$G:$G,AllPublicationData!$A:$A,'Publication Table (%)'!$B120,AllPublicationData!$B:$B,'Publication Table (%)'!$C$4,AllPublicationData!$D:$D,'Publication Table (%)'!P$7)/
SUMIFS(AllPublicationData!$E:$E,AllPublicationData!$A:$A,'Publication Table (%)'!$B120,AllPublicationData!$B:$B,'Publication Table (%)'!$C$4,AllPublicationData!$D:$D,'Publication Table (%)'!P$7),
SUMIFS(AllPublicationData!$G:$G,AllPublicationData!$A:$A,'Publication Table (%)'!$B120,AllPublicationData!$B:$B,'Publication Table (%)'!P$7)/
SUMIFS(AllPublicationData!$E:$E,AllPublicationData!$A:$A,'Publication Table (%)'!$B120,AllPublicationData!$B:$B,'Publication Table (%)'!P$7)),
IF('Publication Table (%)'!$C$5="Operations cancelled for clinical reasons",
IFERROR(SUMIFS(AllPublicationData!$H:$H,AllPublicationData!$A:$A,'Publication Table (%)'!$B120,AllPublicationData!$B:$B,'Publication Table (%)'!$C$4,AllPublicationData!$D:$D,'Publication Table (%)'!P$7)/
SUMIFS(AllPublicationData!$E:$E,AllPublicationData!$A:$A,'Publication Table (%)'!$B120,AllPublicationData!$B:$B,'Publication Table (%)'!$C$4,AllPublicationData!$D:$D,'Publication Table (%)'!P$7),
SUMIFS(AllPublicationData!$H:$H,AllPublicationData!$A:$A,'Publication Table (%)'!$B120,AllPublicationData!$B:$B,'Publication Table (%)'!P$7)/
SUMIFS(AllPublicationData!$E:$E,AllPublicationData!$A:$A,'Publication Table (%)'!$B120,AllPublicationData!$B:$B,'Publication Table (%)'!P$7)),
IF('Publication Table (%)'!$C$5="Operations cancelled for non-clinical/capacity reasons",
IFERROR(SUMIFS(AllPublicationData!$I:$I,AllPublicationData!$A:$A,'Publication Table (%)'!$B120,AllPublicationData!$B:$B,'Publication Table (%)'!$C$4,AllPublicationData!$D:$D,'Publication Table (%)'!P$7)/
SUMIFS(AllPublicationData!$E:$E,AllPublicationData!$A:$A,'Publication Table (%)'!$B120,AllPublicationData!$B:$B,'Publication Table (%)'!$C$4,AllPublicationData!$D:$D,'Publication Table (%)'!P$7),
SUMIFS(AllPublicationData!$I:$I,AllPublicationData!$A:$A,'Publication Table (%)'!$B120,AllPublicationData!$B:$B,'Publication Table (%)'!P$7)/
SUMIFS(AllPublicationData!$E:$E,AllPublicationData!$A:$A,'Publication Table (%)'!$B120,AllPublicationData!$B:$B,'Publication Table (%)'!P$7)),
IF('Publication Table (%)'!$C$5="Cancellations for other reasons",
IFERROR(SUMIFS(AllPublicationData!$J:$J,AllPublicationData!$A:$A,'Publication Table (%)'!$B120,AllPublicationData!$B:$B,'Publication Table (%)'!$C$4,AllPublicationData!$D:$D,'Publication Table (%)'!P$7)/
SUMIFS(AllPublicationData!$E:$E,AllPublicationData!$A:$A,'Publication Table (%)'!$B120,AllPublicationData!$B:$B,'Publication Table (%)'!$C$4,AllPublicationData!$D:$D,'Publication Table (%)'!P$7),
SUMIFS(AllPublicationData!$J:$J,AllPublicationData!$A:$A,'Publication Table (%)'!$B120,AllPublicationData!$B:$B,'Publication Table (%)'!P$7)/
SUMIFS(AllPublicationData!$E:$E,AllPublicationData!$A:$A,'Publication Table (%)'!$B120,AllPublicationData!$B:$B,'Publication Table (%)'!P$7)))))))</f>
        <v>#DIV/0!</v>
      </c>
      <c r="Q120" s="96" t="e">
        <f>IF('Publication Table (%)'!$C$5="All Cancelled Operations",
IFERROR(SUMIFS(AllPublicationData!$F:$F,AllPublicationData!$A:$A,'Publication Table (%)'!$B120,AllPublicationData!$B:$B,'Publication Table (%)'!$C$4,AllPublicationData!$D:$D,'Publication Table (%)'!Q$7)/
SUMIFS(AllPublicationData!$E:$E,AllPublicationData!$A:$A,'Publication Table (%)'!$B120,AllPublicationData!$B:$B,'Publication Table (%)'!$C$4,AllPublicationData!$D:$D,'Publication Table (%)'!Q$7),
SUMIFS(AllPublicationData!$F:$F,AllPublicationData!$A:$A,'Publication Table (%)'!$B120,AllPublicationData!$B:$B,'Publication Table (%)'!Q$7)/
SUMIFS(AllPublicationData!$E:$E,AllPublicationData!$A:$A,'Publication Table (%)'!$B120,AllPublicationData!$B:$B,'Publication Table (%)'!Q$7)),
IF('Publication Table (%)'!$C$5="Operations cancelled by patient",
IFERROR(SUMIFS(AllPublicationData!$G:$G,AllPublicationData!$A:$A,'Publication Table (%)'!$B120,AllPublicationData!$B:$B,'Publication Table (%)'!$C$4,AllPublicationData!$D:$D,'Publication Table (%)'!Q$7)/
SUMIFS(AllPublicationData!$E:$E,AllPublicationData!$A:$A,'Publication Table (%)'!$B120,AllPublicationData!$B:$B,'Publication Table (%)'!$C$4,AllPublicationData!$D:$D,'Publication Table (%)'!Q$7),
SUMIFS(AllPublicationData!$G:$G,AllPublicationData!$A:$A,'Publication Table (%)'!$B120,AllPublicationData!$B:$B,'Publication Table (%)'!Q$7)/
SUMIFS(AllPublicationData!$E:$E,AllPublicationData!$A:$A,'Publication Table (%)'!$B120,AllPublicationData!$B:$B,'Publication Table (%)'!Q$7)),
IF('Publication Table (%)'!$C$5="Operations cancelled for clinical reasons",
IFERROR(SUMIFS(AllPublicationData!$H:$H,AllPublicationData!$A:$A,'Publication Table (%)'!$B120,AllPublicationData!$B:$B,'Publication Table (%)'!$C$4,AllPublicationData!$D:$D,'Publication Table (%)'!Q$7)/
SUMIFS(AllPublicationData!$E:$E,AllPublicationData!$A:$A,'Publication Table (%)'!$B120,AllPublicationData!$B:$B,'Publication Table (%)'!$C$4,AllPublicationData!$D:$D,'Publication Table (%)'!Q$7),
SUMIFS(AllPublicationData!$H:$H,AllPublicationData!$A:$A,'Publication Table (%)'!$B120,AllPublicationData!$B:$B,'Publication Table (%)'!Q$7)/
SUMIFS(AllPublicationData!$E:$E,AllPublicationData!$A:$A,'Publication Table (%)'!$B120,AllPublicationData!$B:$B,'Publication Table (%)'!Q$7)),
IF('Publication Table (%)'!$C$5="Operations cancelled for non-clinical/capacity reasons",
IFERROR(SUMIFS(AllPublicationData!$I:$I,AllPublicationData!$A:$A,'Publication Table (%)'!$B120,AllPublicationData!$B:$B,'Publication Table (%)'!$C$4,AllPublicationData!$D:$D,'Publication Table (%)'!Q$7)/
SUMIFS(AllPublicationData!$E:$E,AllPublicationData!$A:$A,'Publication Table (%)'!$B120,AllPublicationData!$B:$B,'Publication Table (%)'!$C$4,AllPublicationData!$D:$D,'Publication Table (%)'!Q$7),
SUMIFS(AllPublicationData!$I:$I,AllPublicationData!$A:$A,'Publication Table (%)'!$B120,AllPublicationData!$B:$B,'Publication Table (%)'!Q$7)/
SUMIFS(AllPublicationData!$E:$E,AllPublicationData!$A:$A,'Publication Table (%)'!$B120,AllPublicationData!$B:$B,'Publication Table (%)'!Q$7)),
IF('Publication Table (%)'!$C$5="Cancellations for other reasons",
IFERROR(SUMIFS(AllPublicationData!$J:$J,AllPublicationData!$A:$A,'Publication Table (%)'!$B120,AllPublicationData!$B:$B,'Publication Table (%)'!$C$4,AllPublicationData!$D:$D,'Publication Table (%)'!Q$7)/
SUMIFS(AllPublicationData!$E:$E,AllPublicationData!$A:$A,'Publication Table (%)'!$B120,AllPublicationData!$B:$B,'Publication Table (%)'!$C$4,AllPublicationData!$D:$D,'Publication Table (%)'!Q$7),
SUMIFS(AllPublicationData!$J:$J,AllPublicationData!$A:$A,'Publication Table (%)'!$B120,AllPublicationData!$B:$B,'Publication Table (%)'!Q$7)/
SUMIFS(AllPublicationData!$E:$E,AllPublicationData!$A:$A,'Publication Table (%)'!$B120,AllPublicationData!$B:$B,'Publication Table (%)'!Q$7)))))))</f>
        <v>#DIV/0!</v>
      </c>
      <c r="R120" s="96" t="e">
        <f>IF('Publication Table (%)'!$C$5="All Cancelled Operations",
IFERROR(SUMIFS(AllPublicationData!$F:$F,AllPublicationData!$A:$A,'Publication Table (%)'!$B120,AllPublicationData!$B:$B,'Publication Table (%)'!$C$4,AllPublicationData!$D:$D,'Publication Table (%)'!R$7)/
SUMIFS(AllPublicationData!$E:$E,AllPublicationData!$A:$A,'Publication Table (%)'!$B120,AllPublicationData!$B:$B,'Publication Table (%)'!$C$4,AllPublicationData!$D:$D,'Publication Table (%)'!R$7),
SUMIFS(AllPublicationData!$F:$F,AllPublicationData!$A:$A,'Publication Table (%)'!$B120,AllPublicationData!$B:$B,'Publication Table (%)'!R$7)/
SUMIFS(AllPublicationData!$E:$E,AllPublicationData!$A:$A,'Publication Table (%)'!$B120,AllPublicationData!$B:$B,'Publication Table (%)'!R$7)),
IF('Publication Table (%)'!$C$5="Operations cancelled by patient",
IFERROR(SUMIFS(AllPublicationData!$G:$G,AllPublicationData!$A:$A,'Publication Table (%)'!$B120,AllPublicationData!$B:$B,'Publication Table (%)'!$C$4,AllPublicationData!$D:$D,'Publication Table (%)'!R$7)/
SUMIFS(AllPublicationData!$E:$E,AllPublicationData!$A:$A,'Publication Table (%)'!$B120,AllPublicationData!$B:$B,'Publication Table (%)'!$C$4,AllPublicationData!$D:$D,'Publication Table (%)'!R$7),
SUMIFS(AllPublicationData!$G:$G,AllPublicationData!$A:$A,'Publication Table (%)'!$B120,AllPublicationData!$B:$B,'Publication Table (%)'!R$7)/
SUMIFS(AllPublicationData!$E:$E,AllPublicationData!$A:$A,'Publication Table (%)'!$B120,AllPublicationData!$B:$B,'Publication Table (%)'!R$7)),
IF('Publication Table (%)'!$C$5="Operations cancelled for clinical reasons",
IFERROR(SUMIFS(AllPublicationData!$H:$H,AllPublicationData!$A:$A,'Publication Table (%)'!$B120,AllPublicationData!$B:$B,'Publication Table (%)'!$C$4,AllPublicationData!$D:$D,'Publication Table (%)'!R$7)/
SUMIFS(AllPublicationData!$E:$E,AllPublicationData!$A:$A,'Publication Table (%)'!$B120,AllPublicationData!$B:$B,'Publication Table (%)'!$C$4,AllPublicationData!$D:$D,'Publication Table (%)'!R$7),
SUMIFS(AllPublicationData!$H:$H,AllPublicationData!$A:$A,'Publication Table (%)'!$B120,AllPublicationData!$B:$B,'Publication Table (%)'!R$7)/
SUMIFS(AllPublicationData!$E:$E,AllPublicationData!$A:$A,'Publication Table (%)'!$B120,AllPublicationData!$B:$B,'Publication Table (%)'!R$7)),
IF('Publication Table (%)'!$C$5="Operations cancelled for non-clinical/capacity reasons",
IFERROR(SUMIFS(AllPublicationData!$I:$I,AllPublicationData!$A:$A,'Publication Table (%)'!$B120,AllPublicationData!$B:$B,'Publication Table (%)'!$C$4,AllPublicationData!$D:$D,'Publication Table (%)'!R$7)/
SUMIFS(AllPublicationData!$E:$E,AllPublicationData!$A:$A,'Publication Table (%)'!$B120,AllPublicationData!$B:$B,'Publication Table (%)'!$C$4,AllPublicationData!$D:$D,'Publication Table (%)'!R$7),
SUMIFS(AllPublicationData!$I:$I,AllPublicationData!$A:$A,'Publication Table (%)'!$B120,AllPublicationData!$B:$B,'Publication Table (%)'!R$7)/
SUMIFS(AllPublicationData!$E:$E,AllPublicationData!$A:$A,'Publication Table (%)'!$B120,AllPublicationData!$B:$B,'Publication Table (%)'!R$7)),
IF('Publication Table (%)'!$C$5="Cancellations for other reasons",
IFERROR(SUMIFS(AllPublicationData!$J:$J,AllPublicationData!$A:$A,'Publication Table (%)'!$B120,AllPublicationData!$B:$B,'Publication Table (%)'!$C$4,AllPublicationData!$D:$D,'Publication Table (%)'!R$7)/
SUMIFS(AllPublicationData!$E:$E,AllPublicationData!$A:$A,'Publication Table (%)'!$B120,AllPublicationData!$B:$B,'Publication Table (%)'!$C$4,AllPublicationData!$D:$D,'Publication Table (%)'!R$7),
SUMIFS(AllPublicationData!$J:$J,AllPublicationData!$A:$A,'Publication Table (%)'!$B120,AllPublicationData!$B:$B,'Publication Table (%)'!R$7)/
SUMIFS(AllPublicationData!$E:$E,AllPublicationData!$A:$A,'Publication Table (%)'!$B120,AllPublicationData!$B:$B,'Publication Table (%)'!R$7)))))))</f>
        <v>#DIV/0!</v>
      </c>
      <c r="S120" s="96" t="e">
        <f>IF('Publication Table (%)'!$C$5="All Cancelled Operations",
IFERROR(SUMIFS(AllPublicationData!$F:$F,AllPublicationData!$A:$A,'Publication Table (%)'!$B120,AllPublicationData!$B:$B,'Publication Table (%)'!$C$4,AllPublicationData!$D:$D,'Publication Table (%)'!S$7)/
SUMIFS(AllPublicationData!$E:$E,AllPublicationData!$A:$A,'Publication Table (%)'!$B120,AllPublicationData!$B:$B,'Publication Table (%)'!$C$4,AllPublicationData!$D:$D,'Publication Table (%)'!S$7),
SUMIFS(AllPublicationData!$F:$F,AllPublicationData!$A:$A,'Publication Table (%)'!$B120,AllPublicationData!$B:$B,'Publication Table (%)'!S$7)/
SUMIFS(AllPublicationData!$E:$E,AllPublicationData!$A:$A,'Publication Table (%)'!$B120,AllPublicationData!$B:$B,'Publication Table (%)'!S$7)),
IF('Publication Table (%)'!$C$5="Operations cancelled by patient",
IFERROR(SUMIFS(AllPublicationData!$G:$G,AllPublicationData!$A:$A,'Publication Table (%)'!$B120,AllPublicationData!$B:$B,'Publication Table (%)'!$C$4,AllPublicationData!$D:$D,'Publication Table (%)'!S$7)/
SUMIFS(AllPublicationData!$E:$E,AllPublicationData!$A:$A,'Publication Table (%)'!$B120,AllPublicationData!$B:$B,'Publication Table (%)'!$C$4,AllPublicationData!$D:$D,'Publication Table (%)'!S$7),
SUMIFS(AllPublicationData!$G:$G,AllPublicationData!$A:$A,'Publication Table (%)'!$B120,AllPublicationData!$B:$B,'Publication Table (%)'!S$7)/
SUMIFS(AllPublicationData!$E:$E,AllPublicationData!$A:$A,'Publication Table (%)'!$B120,AllPublicationData!$B:$B,'Publication Table (%)'!S$7)),
IF('Publication Table (%)'!$C$5="Operations cancelled for clinical reasons",
IFERROR(SUMIFS(AllPublicationData!$H:$H,AllPublicationData!$A:$A,'Publication Table (%)'!$B120,AllPublicationData!$B:$B,'Publication Table (%)'!$C$4,AllPublicationData!$D:$D,'Publication Table (%)'!S$7)/
SUMIFS(AllPublicationData!$E:$E,AllPublicationData!$A:$A,'Publication Table (%)'!$B120,AllPublicationData!$B:$B,'Publication Table (%)'!$C$4,AllPublicationData!$D:$D,'Publication Table (%)'!S$7),
SUMIFS(AllPublicationData!$H:$H,AllPublicationData!$A:$A,'Publication Table (%)'!$B120,AllPublicationData!$B:$B,'Publication Table (%)'!S$7)/
SUMIFS(AllPublicationData!$E:$E,AllPublicationData!$A:$A,'Publication Table (%)'!$B120,AllPublicationData!$B:$B,'Publication Table (%)'!S$7)),
IF('Publication Table (%)'!$C$5="Operations cancelled for non-clinical/capacity reasons",
IFERROR(SUMIFS(AllPublicationData!$I:$I,AllPublicationData!$A:$A,'Publication Table (%)'!$B120,AllPublicationData!$B:$B,'Publication Table (%)'!$C$4,AllPublicationData!$D:$D,'Publication Table (%)'!S$7)/
SUMIFS(AllPublicationData!$E:$E,AllPublicationData!$A:$A,'Publication Table (%)'!$B120,AllPublicationData!$B:$B,'Publication Table (%)'!$C$4,AllPublicationData!$D:$D,'Publication Table (%)'!S$7),
SUMIFS(AllPublicationData!$I:$I,AllPublicationData!$A:$A,'Publication Table (%)'!$B120,AllPublicationData!$B:$B,'Publication Table (%)'!S$7)/
SUMIFS(AllPublicationData!$E:$E,AllPublicationData!$A:$A,'Publication Table (%)'!$B120,AllPublicationData!$B:$B,'Publication Table (%)'!S$7)),
IF('Publication Table (%)'!$C$5="Cancellations for other reasons",
IFERROR(SUMIFS(AllPublicationData!$J:$J,AllPublicationData!$A:$A,'Publication Table (%)'!$B120,AllPublicationData!$B:$B,'Publication Table (%)'!$C$4,AllPublicationData!$D:$D,'Publication Table (%)'!S$7)/
SUMIFS(AllPublicationData!$E:$E,AllPublicationData!$A:$A,'Publication Table (%)'!$B120,AllPublicationData!$B:$B,'Publication Table (%)'!$C$4,AllPublicationData!$D:$D,'Publication Table (%)'!S$7),
SUMIFS(AllPublicationData!$J:$J,AllPublicationData!$A:$A,'Publication Table (%)'!$B120,AllPublicationData!$B:$B,'Publication Table (%)'!S$7)/
SUMIFS(AllPublicationData!$E:$E,AllPublicationData!$A:$A,'Publication Table (%)'!$B120,AllPublicationData!$B:$B,'Publication Table (%)'!S$7)))))))</f>
        <v>#DIV/0!</v>
      </c>
    </row>
    <row r="121" spans="2:19" x14ac:dyDescent="0.35">
      <c r="C121" s="112">
        <f>IF('Publication Table (%)'!$C$5="All Cancelled Operations",
SUMIFS(AllPublicationData!$F:$F,AllPublicationData!$A:$A,'Publication Table (%)'!$B121,AllPublicationData!$B:$B,'Publication Table (%)'!$C$4),
IF('Publication Table (%)'!$C$5="Operations cancelled by patient",
SUMIFS(AllPublicationData!$G:$G,AllPublicationData!$A:$A,'Publication Table (%)'!$B121,AllPublicationData!$B:$B,'Publication Table (%)'!$C$4),
IF('Publication Table (%)'!$C$5="Operations cancelled for clinical reasons",
SUMIFS(AllPublicationData!$H:$H,AllPublicationData!$A:$A,'Publication Table (%)'!$B121,AllPublicationData!$B:$B,'Publication Table (%)'!$C$4),
IF('Publication Table (%)'!$C$5="Operations cancelled for non-clinical/capacity reasons",
SUMIFS(AllPublicationData!$I:$I,AllPublicationData!$A:$A,'Publication Table (%)'!$B121,AllPublicationData!$B:$B,'Publication Table (%)'!$C$4),
IF('Publication Table (%)'!$C$5="Cancellations for other reasons",
SUMIFS(AllPublicationData!$J:$J,AllPublicationData!$A:$A,'Publication Table (%)'!$B121,AllPublicationData!$B:$B,'Publication Table (%)'!$C$4))))))+
IF(AND($C$4="NHS Scotland",$C$5="All Cancelled Operations"),
SUMIFS(AllPublicationData!$F:$F,AllPublicationData!$A:$A,'Publication Table (%)'!$B121),
IF(AND($C$4="NHS Scotland",$C$5="Operations cancelled by patient"),
SUMIFS(AllPublicationData!$G:$G,AllPublicationData!$A:$A,'Publication Table (%)'!$B121),
IF(AND($C$4="NHS Scotland",$C$5="Operations cancelled for clinical reasons"),
SUMIFS(AllPublicationData!$H:$H,AllPublicationData!$A:$A,'Publication Table (%)'!$B121),
IF(AND($C$4="NHS Scotland",$C$5="Operations cancelled for non-clinical/capacity reasons"),
SUMIFS(AllPublicationData!$I:$I,AllPublicationData!$A:$A,'Publication Table (%)'!$B121),
IF(AND($C$4="NHS Scotland",$C$5="Cancellations for other reasons"),
SUMIFS(AllPublicationData!$J:$J,AllPublicationData!$A:$A,'Publication Table (%)'!$B121))))))</f>
        <v>0</v>
      </c>
      <c r="D121" s="110" t="e">
        <f>IF(AND('Publication Table (%)'!$C$5="All Cancelled Operations",$C$4&lt;&gt;"NHS Scotland"),
IFERROR(SUMIFS(AllPublicationData!$F:$F,AllPublicationData!$A:$A,'Publication Table (%)'!$B121,AllPublicationData!$B:$B,'Publication Table (%)'!$C$4,AllPublicationData!$D:$D,'Publication Table (%)'!D$7)/
SUMIFS(AllPublicationData!$E:$E,AllPublicationData!$A:$A,'Publication Table (%)'!$B121,AllPublicationData!$B:$B,'Publication Table (%)'!$C$4,AllPublicationData!$D:$D,'Publication Table (%)'!D$7),
SUMIFS(AllPublicationData!$F:$F,AllPublicationData!$A:$A,'Publication Table (%)'!$B121,AllPublicationData!$B:$B,'Publication Table (%)'!D$7)/
SUMIFS(AllPublicationData!$E:$E,AllPublicationData!$A:$A,'Publication Table (%)'!$B121,AllPublicationData!$B:$B,'Publication Table (%)'!D$7)),
IF(AND('Publication Table (%)'!$C$5="Operations cancelled by patient",$C$4&lt;&gt;"NHS Scotland"),
IFERROR(SUMIFS(AllPublicationData!$G:$G,AllPublicationData!$A:$A,'Publication Table (%)'!$B121,AllPublicationData!$B:$B,'Publication Table (%)'!$C$4,AllPublicationData!$D:$D,'Publication Table (%)'!D$7)/
SUMIFS(AllPublicationData!$E:$E,AllPublicationData!$A:$A,'Publication Table (%)'!$B121,AllPublicationData!$B:$B,'Publication Table (%)'!$C$4,AllPublicationData!$D:$D,'Publication Table (%)'!D$7),
SUMIFS(AllPublicationData!$G:$G,AllPublicationData!$A:$A,'Publication Table (%)'!$B121,AllPublicationData!$B:$B,'Publication Table (%)'!D$7)/
SUMIFS(AllPublicationData!$E:$E,AllPublicationData!$A:$A,'Publication Table (%)'!$B121,AllPublicationData!$B:$B,'Publication Table (%)'!D$7)),
IF(AND('Publication Table (%)'!$C$5="Operations cancelled for clinical reasons",$C$4&lt;&gt;"NHS Scotland"),
IFERROR(SUMIFS(AllPublicationData!$H:$H,AllPublicationData!$A:$A,'Publication Table (%)'!$B121,AllPublicationData!$B:$B,'Publication Table (%)'!$C$4,AllPublicationData!$D:$D,'Publication Table (%)'!D$7)/
SUMIFS(AllPublicationData!$E:$E,AllPublicationData!$A:$A,'Publication Table (%)'!$B121,AllPublicationData!$B:$B,'Publication Table (%)'!$C$4,AllPublicationData!$D:$D,'Publication Table (%)'!D$7),
SUMIFS(AllPublicationData!$H:$H,AllPublicationData!$A:$A,'Publication Table (%)'!$B121,AllPublicationData!$B:$B,'Publication Table (%)'!D$7)/
SUMIFS(AllPublicationData!$E:$E,AllPublicationData!$A:$A,'Publication Table (%)'!$B121,AllPublicationData!$B:$B,'Publication Table (%)'!D$7)),
IF(AND('Publication Table (%)'!$C$5="Operations cancelled for non-clinical/capacity reasons",$C$4&lt;&gt;"NHS Scotland"),
IFERROR(SUMIFS(AllPublicationData!$I:$I,AllPublicationData!$A:$A,'Publication Table (%)'!$B121,AllPublicationData!$B:$B,'Publication Table (%)'!$C$4,AllPublicationData!$D:$D,'Publication Table (%)'!D$7)/
SUMIFS(AllPublicationData!$E:$E,AllPublicationData!$A:$A,'Publication Table (%)'!$B121,AllPublicationData!$B:$B,'Publication Table (%)'!$C$4,AllPublicationData!$D:$D,'Publication Table (%)'!D$7),
SUMIFS(AllPublicationData!$I:$I,AllPublicationData!$A:$A,'Publication Table (%)'!$B121,AllPublicationData!$B:$B,'Publication Table (%)'!D$7)/
SUMIFS(AllPublicationData!$E:$E,AllPublicationData!$A:$A,'Publication Table (%)'!$B121,AllPublicationData!$B:$B,'Publication Table (%)'!D$7)),
IF(AND('Publication Table (%)'!$C$5="Cancellations for other reasons",$C$4&lt;&gt;"NHS Scotland"),
IFERROR(SUMIFS(AllPublicationData!$J:$J,AllPublicationData!$A:$A,'Publication Table (%)'!$B121,AllPublicationData!$B:$B,'Publication Table (%)'!$C$4,AllPublicationData!$D:$D,'Publication Table (%)'!D$7)/
SUMIFS(AllPublicationData!$E:$E,AllPublicationData!$A:$A,'Publication Table (%)'!$B121,AllPublicationData!$B:$B,'Publication Table (%)'!$C$4,AllPublicationData!$D:$D,'Publication Table (%)'!D$7),
SUMIFS(AllPublicationData!$J:$J,AllPublicationData!$A:$A,'Publication Table (%)'!$B121,AllPublicationData!$B:$B,'Publication Table (%)'!D$7)/
SUMIFS(AllPublicationData!$E:$E,AllPublicationData!$A:$A,'Publication Table (%)'!$B121,AllPublicationData!$B:$B,'Publication Table (%)'!D$7)),
IF(AND($C$4="NHS Scotland",$C$5="All Cancelled Operations"),
SUMIFS(AllPublicationData!$F:$F,AllPublicationData!$A:$A,'Publication Table'!$B121)/
SUMIFS(AllPublicationData!$E:$E,AllPublicationData!$A:$A,'Publication Table'!$B121),
IF(AND($C$4="NHS Scotland",$C$5="Operations cancelled by patient"),
SUMIFS(AllPublicationData!$G:$G,AllPublicationData!$A:$A,'Publication Table'!$B121)/
SUMIFS(AllPublicationData!$E:$E,AllPublicationData!$A:$A,'Publication Table'!$B121),
IF(AND($C$4="NHS Scotland",$C$5="Operations cancelled for clinical reasons"),
SUMIFS(AllPublicationData!$H:$H,AllPublicationData!$A:$A,'Publication Table'!$B121)/
SUMIFS(AllPublicationData!$E:$E,AllPublicationData!$A:$A,'Publication Table'!$B121),
IF(AND($C$4="NHS Scotland",$C$5="Operations cancelled for non-clinical/capacity reasons"),
SUMIFS(AllPublicationData!$I:$I,AllPublicationData!$A:$A,'Publication Table'!$B121)/
SUMIFS(AllPublicationData!$E:$E,AllPublicationData!$A:$A,'Publication Table'!$B121),
IF(AND($C$4="NHS Scotland",$C$5="Cancellations for other reasons"),
SUMIFS(AllPublicationData!$J:$J,AllPublicationData!$A:$A,'Publication Table'!$B121)/
SUMIFS(AllPublicationData!$E:$E,AllPublicationData!$A:$A,'Publication Table'!$B121)))))))))))</f>
        <v>#DIV/0!</v>
      </c>
      <c r="E121" s="96" t="e">
        <f>IF('Publication Table (%)'!$C$5="All Cancelled Operations",
IFERROR(SUMIFS(AllPublicationData!$F:$F,AllPublicationData!$A:$A,'Publication Table (%)'!$B121,AllPublicationData!$B:$B,'Publication Table (%)'!$C$4,AllPublicationData!$D:$D,'Publication Table (%)'!E$7)/
SUMIFS(AllPublicationData!$E:$E,AllPublicationData!$A:$A,'Publication Table (%)'!$B121,AllPublicationData!$B:$B,'Publication Table (%)'!$C$4,AllPublicationData!$D:$D,'Publication Table (%)'!E$7),
SUMIFS(AllPublicationData!$F:$F,AllPublicationData!$A:$A,'Publication Table (%)'!$B121,AllPublicationData!$B:$B,'Publication Table (%)'!E$7)/
SUMIFS(AllPublicationData!$E:$E,AllPublicationData!$A:$A,'Publication Table (%)'!$B121,AllPublicationData!$B:$B,'Publication Table (%)'!E$7)),
IF('Publication Table (%)'!$C$5="Operations cancelled by patient",
IFERROR(SUMIFS(AllPublicationData!$G:$G,AllPublicationData!$A:$A,'Publication Table (%)'!$B121,AllPublicationData!$B:$B,'Publication Table (%)'!$C$4,AllPublicationData!$D:$D,'Publication Table (%)'!E$7)/
SUMIFS(AllPublicationData!$E:$E,AllPublicationData!$A:$A,'Publication Table (%)'!$B121,AllPublicationData!$B:$B,'Publication Table (%)'!$C$4,AllPublicationData!$D:$D,'Publication Table (%)'!E$7),
SUMIFS(AllPublicationData!$G:$G,AllPublicationData!$A:$A,'Publication Table (%)'!$B121,AllPublicationData!$B:$B,'Publication Table (%)'!E$7)/
SUMIFS(AllPublicationData!$E:$E,AllPublicationData!$A:$A,'Publication Table (%)'!$B121,AllPublicationData!$B:$B,'Publication Table (%)'!E$7)),
IF('Publication Table (%)'!$C$5="Operations cancelled for clinical reasons",
IFERROR(SUMIFS(AllPublicationData!$H:$H,AllPublicationData!$A:$A,'Publication Table (%)'!$B121,AllPublicationData!$B:$B,'Publication Table (%)'!$C$4,AllPublicationData!$D:$D,'Publication Table (%)'!E$7)/
SUMIFS(AllPublicationData!$E:$E,AllPublicationData!$A:$A,'Publication Table (%)'!$B121,AllPublicationData!$B:$B,'Publication Table (%)'!$C$4,AllPublicationData!$D:$D,'Publication Table (%)'!E$7),
SUMIFS(AllPublicationData!$H:$H,AllPublicationData!$A:$A,'Publication Table (%)'!$B121,AllPublicationData!$B:$B,'Publication Table (%)'!E$7)/
SUMIFS(AllPublicationData!$E:$E,AllPublicationData!$A:$A,'Publication Table (%)'!$B121,AllPublicationData!$B:$B,'Publication Table (%)'!E$7)),
IF('Publication Table (%)'!$C$5="Operations cancelled for non-clinical/capacity reasons",
IFERROR(SUMIFS(AllPublicationData!$I:$I,AllPublicationData!$A:$A,'Publication Table (%)'!$B121,AllPublicationData!$B:$B,'Publication Table (%)'!$C$4,AllPublicationData!$D:$D,'Publication Table (%)'!E$7)/
SUMIFS(AllPublicationData!$E:$E,AllPublicationData!$A:$A,'Publication Table (%)'!$B121,AllPublicationData!$B:$B,'Publication Table (%)'!$C$4,AllPublicationData!$D:$D,'Publication Table (%)'!E$7),
SUMIFS(AllPublicationData!$I:$I,AllPublicationData!$A:$A,'Publication Table (%)'!$B121,AllPublicationData!$B:$B,'Publication Table (%)'!E$7)/
SUMIFS(AllPublicationData!$E:$E,AllPublicationData!$A:$A,'Publication Table (%)'!$B121,AllPublicationData!$B:$B,'Publication Table (%)'!E$7)),
IF('Publication Table (%)'!$C$5="Cancellations for other reasons",
IFERROR(SUMIFS(AllPublicationData!$J:$J,AllPublicationData!$A:$A,'Publication Table (%)'!$B121,AllPublicationData!$B:$B,'Publication Table (%)'!$C$4,AllPublicationData!$D:$D,'Publication Table (%)'!E$7)/
SUMIFS(AllPublicationData!$E:$E,AllPublicationData!$A:$A,'Publication Table (%)'!$B121,AllPublicationData!$B:$B,'Publication Table (%)'!$C$4,AllPublicationData!$D:$D,'Publication Table (%)'!E$7),
SUMIFS(AllPublicationData!$J:$J,AllPublicationData!$A:$A,'Publication Table (%)'!$B121,AllPublicationData!$B:$B,'Publication Table (%)'!E$7)/
SUMIFS(AllPublicationData!$E:$E,AllPublicationData!$A:$A,'Publication Table (%)'!$B121,AllPublicationData!$B:$B,'Publication Table (%)'!E$7)))))))</f>
        <v>#DIV/0!</v>
      </c>
      <c r="F121" s="96" t="e">
        <f>IF('Publication Table (%)'!$C$5="All Cancelled Operations",
IFERROR(SUMIFS(AllPublicationData!$F:$F,AllPublicationData!$A:$A,'Publication Table (%)'!$B121,AllPublicationData!$B:$B,'Publication Table (%)'!$C$4,AllPublicationData!$D:$D,'Publication Table (%)'!F$7)/
SUMIFS(AllPublicationData!$E:$E,AllPublicationData!$A:$A,'Publication Table (%)'!$B121,AllPublicationData!$B:$B,'Publication Table (%)'!$C$4,AllPublicationData!$D:$D,'Publication Table (%)'!F$7),
SUMIFS(AllPublicationData!$F:$F,AllPublicationData!$A:$A,'Publication Table (%)'!$B121,AllPublicationData!$B:$B,'Publication Table (%)'!F$7)/
SUMIFS(AllPublicationData!$E:$E,AllPublicationData!$A:$A,'Publication Table (%)'!$B121,AllPublicationData!$B:$B,'Publication Table (%)'!F$7)),
IF('Publication Table (%)'!$C$5="Operations cancelled by patient",
IFERROR(SUMIFS(AllPublicationData!$G:$G,AllPublicationData!$A:$A,'Publication Table (%)'!$B121,AllPublicationData!$B:$B,'Publication Table (%)'!$C$4,AllPublicationData!$D:$D,'Publication Table (%)'!F$7)/
SUMIFS(AllPublicationData!$E:$E,AllPublicationData!$A:$A,'Publication Table (%)'!$B121,AllPublicationData!$B:$B,'Publication Table (%)'!$C$4,AllPublicationData!$D:$D,'Publication Table (%)'!F$7),
SUMIFS(AllPublicationData!$G:$G,AllPublicationData!$A:$A,'Publication Table (%)'!$B121,AllPublicationData!$B:$B,'Publication Table (%)'!F$7)/
SUMIFS(AllPublicationData!$E:$E,AllPublicationData!$A:$A,'Publication Table (%)'!$B121,AllPublicationData!$B:$B,'Publication Table (%)'!F$7)),
IF('Publication Table (%)'!$C$5="Operations cancelled for clinical reasons",
IFERROR(SUMIFS(AllPublicationData!$H:$H,AllPublicationData!$A:$A,'Publication Table (%)'!$B121,AllPublicationData!$B:$B,'Publication Table (%)'!$C$4,AllPublicationData!$D:$D,'Publication Table (%)'!F$7)/
SUMIFS(AllPublicationData!$E:$E,AllPublicationData!$A:$A,'Publication Table (%)'!$B121,AllPublicationData!$B:$B,'Publication Table (%)'!$C$4,AllPublicationData!$D:$D,'Publication Table (%)'!F$7),
SUMIFS(AllPublicationData!$H:$H,AllPublicationData!$A:$A,'Publication Table (%)'!$B121,AllPublicationData!$B:$B,'Publication Table (%)'!F$7)/
SUMIFS(AllPublicationData!$E:$E,AllPublicationData!$A:$A,'Publication Table (%)'!$B121,AllPublicationData!$B:$B,'Publication Table (%)'!F$7)),
IF('Publication Table (%)'!$C$5="Operations cancelled for non-clinical/capacity reasons",
IFERROR(SUMIFS(AllPublicationData!$I:$I,AllPublicationData!$A:$A,'Publication Table (%)'!$B121,AllPublicationData!$B:$B,'Publication Table (%)'!$C$4,AllPublicationData!$D:$D,'Publication Table (%)'!F$7)/
SUMIFS(AllPublicationData!$E:$E,AllPublicationData!$A:$A,'Publication Table (%)'!$B121,AllPublicationData!$B:$B,'Publication Table (%)'!$C$4,AllPublicationData!$D:$D,'Publication Table (%)'!F$7),
SUMIFS(AllPublicationData!$I:$I,AllPublicationData!$A:$A,'Publication Table (%)'!$B121,AllPublicationData!$B:$B,'Publication Table (%)'!F$7)/
SUMIFS(AllPublicationData!$E:$E,AllPublicationData!$A:$A,'Publication Table (%)'!$B121,AllPublicationData!$B:$B,'Publication Table (%)'!F$7)),
IF('Publication Table (%)'!$C$5="Cancellations for other reasons",
IFERROR(SUMIFS(AllPublicationData!$J:$J,AllPublicationData!$A:$A,'Publication Table (%)'!$B121,AllPublicationData!$B:$B,'Publication Table (%)'!$C$4,AllPublicationData!$D:$D,'Publication Table (%)'!F$7)/
SUMIFS(AllPublicationData!$E:$E,AllPublicationData!$A:$A,'Publication Table (%)'!$B121,AllPublicationData!$B:$B,'Publication Table (%)'!$C$4,AllPublicationData!$D:$D,'Publication Table (%)'!F$7),
SUMIFS(AllPublicationData!$J:$J,AllPublicationData!$A:$A,'Publication Table (%)'!$B121,AllPublicationData!$B:$B,'Publication Table (%)'!F$7)/
SUMIFS(AllPublicationData!$E:$E,AllPublicationData!$A:$A,'Publication Table (%)'!$B121,AllPublicationData!$B:$B,'Publication Table (%)'!F$7)))))))</f>
        <v>#DIV/0!</v>
      </c>
      <c r="G121" s="96" t="e">
        <f>IF('Publication Table (%)'!$C$5="All Cancelled Operations",
IFERROR(SUMIFS(AllPublicationData!$F:$F,AllPublicationData!$A:$A,'Publication Table (%)'!$B121,AllPublicationData!$B:$B,'Publication Table (%)'!$C$4,AllPublicationData!$D:$D,'Publication Table (%)'!G$7)/
SUMIFS(AllPublicationData!$E:$E,AllPublicationData!$A:$A,'Publication Table (%)'!$B121,AllPublicationData!$B:$B,'Publication Table (%)'!$C$4,AllPublicationData!$D:$D,'Publication Table (%)'!G$7),
SUMIFS(AllPublicationData!$F:$F,AllPublicationData!$A:$A,'Publication Table (%)'!$B121,AllPublicationData!$B:$B,'Publication Table (%)'!G$7)/
SUMIFS(AllPublicationData!$E:$E,AllPublicationData!$A:$A,'Publication Table (%)'!$B121,AllPublicationData!$B:$B,'Publication Table (%)'!G$7)),
IF('Publication Table (%)'!$C$5="Operations cancelled by patient",
IFERROR(SUMIFS(AllPublicationData!$G:$G,AllPublicationData!$A:$A,'Publication Table (%)'!$B121,AllPublicationData!$B:$B,'Publication Table (%)'!$C$4,AllPublicationData!$D:$D,'Publication Table (%)'!G$7)/
SUMIFS(AllPublicationData!$E:$E,AllPublicationData!$A:$A,'Publication Table (%)'!$B121,AllPublicationData!$B:$B,'Publication Table (%)'!$C$4,AllPublicationData!$D:$D,'Publication Table (%)'!G$7),
SUMIFS(AllPublicationData!$G:$G,AllPublicationData!$A:$A,'Publication Table (%)'!$B121,AllPublicationData!$B:$B,'Publication Table (%)'!G$7)/
SUMIFS(AllPublicationData!$E:$E,AllPublicationData!$A:$A,'Publication Table (%)'!$B121,AllPublicationData!$B:$B,'Publication Table (%)'!G$7)),
IF('Publication Table (%)'!$C$5="Operations cancelled for clinical reasons",
IFERROR(SUMIFS(AllPublicationData!$H:$H,AllPublicationData!$A:$A,'Publication Table (%)'!$B121,AllPublicationData!$B:$B,'Publication Table (%)'!$C$4,AllPublicationData!$D:$D,'Publication Table (%)'!G$7)/
SUMIFS(AllPublicationData!$E:$E,AllPublicationData!$A:$A,'Publication Table (%)'!$B121,AllPublicationData!$B:$B,'Publication Table (%)'!$C$4,AllPublicationData!$D:$D,'Publication Table (%)'!G$7),
SUMIFS(AllPublicationData!$H:$H,AllPublicationData!$A:$A,'Publication Table (%)'!$B121,AllPublicationData!$B:$B,'Publication Table (%)'!G$7)/
SUMIFS(AllPublicationData!$E:$E,AllPublicationData!$A:$A,'Publication Table (%)'!$B121,AllPublicationData!$B:$B,'Publication Table (%)'!G$7)),
IF('Publication Table (%)'!$C$5="Operations cancelled for non-clinical/capacity reasons",
IFERROR(SUMIFS(AllPublicationData!$I:$I,AllPublicationData!$A:$A,'Publication Table (%)'!$B121,AllPublicationData!$B:$B,'Publication Table (%)'!$C$4,AllPublicationData!$D:$D,'Publication Table (%)'!G$7)/
SUMIFS(AllPublicationData!$E:$E,AllPublicationData!$A:$A,'Publication Table (%)'!$B121,AllPublicationData!$B:$B,'Publication Table (%)'!$C$4,AllPublicationData!$D:$D,'Publication Table (%)'!G$7),
SUMIFS(AllPublicationData!$I:$I,AllPublicationData!$A:$A,'Publication Table (%)'!$B121,AllPublicationData!$B:$B,'Publication Table (%)'!G$7)/
SUMIFS(AllPublicationData!$E:$E,AllPublicationData!$A:$A,'Publication Table (%)'!$B121,AllPublicationData!$B:$B,'Publication Table (%)'!G$7)),
IF('Publication Table (%)'!$C$5="Cancellations for other reasons",
IFERROR(SUMIFS(AllPublicationData!$J:$J,AllPublicationData!$A:$A,'Publication Table (%)'!$B121,AllPublicationData!$B:$B,'Publication Table (%)'!$C$4,AllPublicationData!$D:$D,'Publication Table (%)'!G$7)/
SUMIFS(AllPublicationData!$E:$E,AllPublicationData!$A:$A,'Publication Table (%)'!$B121,AllPublicationData!$B:$B,'Publication Table (%)'!$C$4,AllPublicationData!$D:$D,'Publication Table (%)'!G$7),
SUMIFS(AllPublicationData!$J:$J,AllPublicationData!$A:$A,'Publication Table (%)'!$B121,AllPublicationData!$B:$B,'Publication Table (%)'!G$7)/
SUMIFS(AllPublicationData!$E:$E,AllPublicationData!$A:$A,'Publication Table (%)'!$B121,AllPublicationData!$B:$B,'Publication Table (%)'!G$7)))))))</f>
        <v>#DIV/0!</v>
      </c>
      <c r="H121" s="96" t="e">
        <f>IF('Publication Table (%)'!$C$5="All Cancelled Operations",
IFERROR(SUMIFS(AllPublicationData!$F:$F,AllPublicationData!$A:$A,'Publication Table (%)'!$B121,AllPublicationData!$B:$B,'Publication Table (%)'!$C$4,AllPublicationData!$D:$D,'Publication Table (%)'!H$7)/
SUMIFS(AllPublicationData!$E:$E,AllPublicationData!$A:$A,'Publication Table (%)'!$B121,AllPublicationData!$B:$B,'Publication Table (%)'!$C$4,AllPublicationData!$D:$D,'Publication Table (%)'!H$7),
SUMIFS(AllPublicationData!$F:$F,AllPublicationData!$A:$A,'Publication Table (%)'!$B121,AllPublicationData!$B:$B,'Publication Table (%)'!H$7)/
SUMIFS(AllPublicationData!$E:$E,AllPublicationData!$A:$A,'Publication Table (%)'!$B121,AllPublicationData!$B:$B,'Publication Table (%)'!H$7)),
IF('Publication Table (%)'!$C$5="Operations cancelled by patient",
IFERROR(SUMIFS(AllPublicationData!$G:$G,AllPublicationData!$A:$A,'Publication Table (%)'!$B121,AllPublicationData!$B:$B,'Publication Table (%)'!$C$4,AllPublicationData!$D:$D,'Publication Table (%)'!H$7)/
SUMIFS(AllPublicationData!$E:$E,AllPublicationData!$A:$A,'Publication Table (%)'!$B121,AllPublicationData!$B:$B,'Publication Table (%)'!$C$4,AllPublicationData!$D:$D,'Publication Table (%)'!H$7),
SUMIFS(AllPublicationData!$G:$G,AllPublicationData!$A:$A,'Publication Table (%)'!$B121,AllPublicationData!$B:$B,'Publication Table (%)'!H$7)/
SUMIFS(AllPublicationData!$E:$E,AllPublicationData!$A:$A,'Publication Table (%)'!$B121,AllPublicationData!$B:$B,'Publication Table (%)'!H$7)),
IF('Publication Table (%)'!$C$5="Operations cancelled for clinical reasons",
IFERROR(SUMIFS(AllPublicationData!$H:$H,AllPublicationData!$A:$A,'Publication Table (%)'!$B121,AllPublicationData!$B:$B,'Publication Table (%)'!$C$4,AllPublicationData!$D:$D,'Publication Table (%)'!H$7)/
SUMIFS(AllPublicationData!$E:$E,AllPublicationData!$A:$A,'Publication Table (%)'!$B121,AllPublicationData!$B:$B,'Publication Table (%)'!$C$4,AllPublicationData!$D:$D,'Publication Table (%)'!H$7),
SUMIFS(AllPublicationData!$H:$H,AllPublicationData!$A:$A,'Publication Table (%)'!$B121,AllPublicationData!$B:$B,'Publication Table (%)'!H$7)/
SUMIFS(AllPublicationData!$E:$E,AllPublicationData!$A:$A,'Publication Table (%)'!$B121,AllPublicationData!$B:$B,'Publication Table (%)'!H$7)),
IF('Publication Table (%)'!$C$5="Operations cancelled for non-clinical/capacity reasons",
IFERROR(SUMIFS(AllPublicationData!$I:$I,AllPublicationData!$A:$A,'Publication Table (%)'!$B121,AllPublicationData!$B:$B,'Publication Table (%)'!$C$4,AllPublicationData!$D:$D,'Publication Table (%)'!H$7)/
SUMIFS(AllPublicationData!$E:$E,AllPublicationData!$A:$A,'Publication Table (%)'!$B121,AllPublicationData!$B:$B,'Publication Table (%)'!$C$4,AllPublicationData!$D:$D,'Publication Table (%)'!H$7),
SUMIFS(AllPublicationData!$I:$I,AllPublicationData!$A:$A,'Publication Table (%)'!$B121,AllPublicationData!$B:$B,'Publication Table (%)'!H$7)/
SUMIFS(AllPublicationData!$E:$E,AllPublicationData!$A:$A,'Publication Table (%)'!$B121,AllPublicationData!$B:$B,'Publication Table (%)'!H$7)),
IF('Publication Table (%)'!$C$5="Cancellations for other reasons",
IFERROR(SUMIFS(AllPublicationData!$J:$J,AllPublicationData!$A:$A,'Publication Table (%)'!$B121,AllPublicationData!$B:$B,'Publication Table (%)'!$C$4,AllPublicationData!$D:$D,'Publication Table (%)'!H$7)/
SUMIFS(AllPublicationData!$E:$E,AllPublicationData!$A:$A,'Publication Table (%)'!$B121,AllPublicationData!$B:$B,'Publication Table (%)'!$C$4,AllPublicationData!$D:$D,'Publication Table (%)'!H$7),
SUMIFS(AllPublicationData!$J:$J,AllPublicationData!$A:$A,'Publication Table (%)'!$B121,AllPublicationData!$B:$B,'Publication Table (%)'!H$7)/
SUMIFS(AllPublicationData!$E:$E,AllPublicationData!$A:$A,'Publication Table (%)'!$B121,AllPublicationData!$B:$B,'Publication Table (%)'!H$7)))))))</f>
        <v>#DIV/0!</v>
      </c>
      <c r="I121" s="96" t="e">
        <f>IF('Publication Table (%)'!$C$5="All Cancelled Operations",
IFERROR(SUMIFS(AllPublicationData!$F:$F,AllPublicationData!$A:$A,'Publication Table (%)'!$B121,AllPublicationData!$B:$B,'Publication Table (%)'!$C$4,AllPublicationData!$D:$D,'Publication Table (%)'!I$7)/
SUMIFS(AllPublicationData!$E:$E,AllPublicationData!$A:$A,'Publication Table (%)'!$B121,AllPublicationData!$B:$B,'Publication Table (%)'!$C$4,AllPublicationData!$D:$D,'Publication Table (%)'!I$7),
SUMIFS(AllPublicationData!$F:$F,AllPublicationData!$A:$A,'Publication Table (%)'!$B121,AllPublicationData!$B:$B,'Publication Table (%)'!I$7)/
SUMIFS(AllPublicationData!$E:$E,AllPublicationData!$A:$A,'Publication Table (%)'!$B121,AllPublicationData!$B:$B,'Publication Table (%)'!I$7)),
IF('Publication Table (%)'!$C$5="Operations cancelled by patient",
IFERROR(SUMIFS(AllPublicationData!$G:$G,AllPublicationData!$A:$A,'Publication Table (%)'!$B121,AllPublicationData!$B:$B,'Publication Table (%)'!$C$4,AllPublicationData!$D:$D,'Publication Table (%)'!I$7)/
SUMIFS(AllPublicationData!$E:$E,AllPublicationData!$A:$A,'Publication Table (%)'!$B121,AllPublicationData!$B:$B,'Publication Table (%)'!$C$4,AllPublicationData!$D:$D,'Publication Table (%)'!I$7),
SUMIFS(AllPublicationData!$G:$G,AllPublicationData!$A:$A,'Publication Table (%)'!$B121,AllPublicationData!$B:$B,'Publication Table (%)'!I$7)/
SUMIFS(AllPublicationData!$E:$E,AllPublicationData!$A:$A,'Publication Table (%)'!$B121,AllPublicationData!$B:$B,'Publication Table (%)'!I$7)),
IF('Publication Table (%)'!$C$5="Operations cancelled for clinical reasons",
IFERROR(SUMIFS(AllPublicationData!$H:$H,AllPublicationData!$A:$A,'Publication Table (%)'!$B121,AllPublicationData!$B:$B,'Publication Table (%)'!$C$4,AllPublicationData!$D:$D,'Publication Table (%)'!I$7)/
SUMIFS(AllPublicationData!$E:$E,AllPublicationData!$A:$A,'Publication Table (%)'!$B121,AllPublicationData!$B:$B,'Publication Table (%)'!$C$4,AllPublicationData!$D:$D,'Publication Table (%)'!I$7),
SUMIFS(AllPublicationData!$H:$H,AllPublicationData!$A:$A,'Publication Table (%)'!$B121,AllPublicationData!$B:$B,'Publication Table (%)'!I$7)/
SUMIFS(AllPublicationData!$E:$E,AllPublicationData!$A:$A,'Publication Table (%)'!$B121,AllPublicationData!$B:$B,'Publication Table (%)'!I$7)),
IF('Publication Table (%)'!$C$5="Operations cancelled for non-clinical/capacity reasons",
IFERROR(SUMIFS(AllPublicationData!$I:$I,AllPublicationData!$A:$A,'Publication Table (%)'!$B121,AllPublicationData!$B:$B,'Publication Table (%)'!$C$4,AllPublicationData!$D:$D,'Publication Table (%)'!I$7)/
SUMIFS(AllPublicationData!$E:$E,AllPublicationData!$A:$A,'Publication Table (%)'!$B121,AllPublicationData!$B:$B,'Publication Table (%)'!$C$4,AllPublicationData!$D:$D,'Publication Table (%)'!I$7),
SUMIFS(AllPublicationData!$I:$I,AllPublicationData!$A:$A,'Publication Table (%)'!$B121,AllPublicationData!$B:$B,'Publication Table (%)'!I$7)/
SUMIFS(AllPublicationData!$E:$E,AllPublicationData!$A:$A,'Publication Table (%)'!$B121,AllPublicationData!$B:$B,'Publication Table (%)'!I$7)),
IF('Publication Table (%)'!$C$5="Cancellations for other reasons",
IFERROR(SUMIFS(AllPublicationData!$J:$J,AllPublicationData!$A:$A,'Publication Table (%)'!$B121,AllPublicationData!$B:$B,'Publication Table (%)'!$C$4,AllPublicationData!$D:$D,'Publication Table (%)'!I$7)/
SUMIFS(AllPublicationData!$E:$E,AllPublicationData!$A:$A,'Publication Table (%)'!$B121,AllPublicationData!$B:$B,'Publication Table (%)'!$C$4,AllPublicationData!$D:$D,'Publication Table (%)'!I$7),
SUMIFS(AllPublicationData!$J:$J,AllPublicationData!$A:$A,'Publication Table (%)'!$B121,AllPublicationData!$B:$B,'Publication Table (%)'!I$7)/
SUMIFS(AllPublicationData!$E:$E,AllPublicationData!$A:$A,'Publication Table (%)'!$B121,AllPublicationData!$B:$B,'Publication Table (%)'!I$7)))))))</f>
        <v>#DIV/0!</v>
      </c>
      <c r="J121" s="96" t="e">
        <f>IF('Publication Table (%)'!$C$5="All Cancelled Operations",
IFERROR(SUMIFS(AllPublicationData!$F:$F,AllPublicationData!$A:$A,'Publication Table (%)'!$B121,AllPublicationData!$B:$B,'Publication Table (%)'!$C$4,AllPublicationData!$D:$D,'Publication Table (%)'!J$7)/
SUMIFS(AllPublicationData!$E:$E,AllPublicationData!$A:$A,'Publication Table (%)'!$B121,AllPublicationData!$B:$B,'Publication Table (%)'!$C$4,AllPublicationData!$D:$D,'Publication Table (%)'!J$7),
SUMIFS(AllPublicationData!$F:$F,AllPublicationData!$A:$A,'Publication Table (%)'!$B121,AllPublicationData!$B:$B,'Publication Table (%)'!J$7)/
SUMIFS(AllPublicationData!$E:$E,AllPublicationData!$A:$A,'Publication Table (%)'!$B121,AllPublicationData!$B:$B,'Publication Table (%)'!J$7)),
IF('Publication Table (%)'!$C$5="Operations cancelled by patient",
IFERROR(SUMIFS(AllPublicationData!$G:$G,AllPublicationData!$A:$A,'Publication Table (%)'!$B121,AllPublicationData!$B:$B,'Publication Table (%)'!$C$4,AllPublicationData!$D:$D,'Publication Table (%)'!J$7)/
SUMIFS(AllPublicationData!$E:$E,AllPublicationData!$A:$A,'Publication Table (%)'!$B121,AllPublicationData!$B:$B,'Publication Table (%)'!$C$4,AllPublicationData!$D:$D,'Publication Table (%)'!J$7),
SUMIFS(AllPublicationData!$G:$G,AllPublicationData!$A:$A,'Publication Table (%)'!$B121,AllPublicationData!$B:$B,'Publication Table (%)'!J$7)/
SUMIFS(AllPublicationData!$E:$E,AllPublicationData!$A:$A,'Publication Table (%)'!$B121,AllPublicationData!$B:$B,'Publication Table (%)'!J$7)),
IF('Publication Table (%)'!$C$5="Operations cancelled for clinical reasons",
IFERROR(SUMIFS(AllPublicationData!$H:$H,AllPublicationData!$A:$A,'Publication Table (%)'!$B121,AllPublicationData!$B:$B,'Publication Table (%)'!$C$4,AllPublicationData!$D:$D,'Publication Table (%)'!J$7)/
SUMIFS(AllPublicationData!$E:$E,AllPublicationData!$A:$A,'Publication Table (%)'!$B121,AllPublicationData!$B:$B,'Publication Table (%)'!$C$4,AllPublicationData!$D:$D,'Publication Table (%)'!J$7),
SUMIFS(AllPublicationData!$H:$H,AllPublicationData!$A:$A,'Publication Table (%)'!$B121,AllPublicationData!$B:$B,'Publication Table (%)'!J$7)/
SUMIFS(AllPublicationData!$E:$E,AllPublicationData!$A:$A,'Publication Table (%)'!$B121,AllPublicationData!$B:$B,'Publication Table (%)'!J$7)),
IF('Publication Table (%)'!$C$5="Operations cancelled for non-clinical/capacity reasons",
IFERROR(SUMIFS(AllPublicationData!$I:$I,AllPublicationData!$A:$A,'Publication Table (%)'!$B121,AllPublicationData!$B:$B,'Publication Table (%)'!$C$4,AllPublicationData!$D:$D,'Publication Table (%)'!J$7)/
SUMIFS(AllPublicationData!$E:$E,AllPublicationData!$A:$A,'Publication Table (%)'!$B121,AllPublicationData!$B:$B,'Publication Table (%)'!$C$4,AllPublicationData!$D:$D,'Publication Table (%)'!J$7),
SUMIFS(AllPublicationData!$I:$I,AllPublicationData!$A:$A,'Publication Table (%)'!$B121,AllPublicationData!$B:$B,'Publication Table (%)'!J$7)/
SUMIFS(AllPublicationData!$E:$E,AllPublicationData!$A:$A,'Publication Table (%)'!$B121,AllPublicationData!$B:$B,'Publication Table (%)'!J$7)),
IF('Publication Table (%)'!$C$5="Cancellations for other reasons",
IFERROR(SUMIFS(AllPublicationData!$J:$J,AllPublicationData!$A:$A,'Publication Table (%)'!$B121,AllPublicationData!$B:$B,'Publication Table (%)'!$C$4,AllPublicationData!$D:$D,'Publication Table (%)'!J$7)/
SUMIFS(AllPublicationData!$E:$E,AllPublicationData!$A:$A,'Publication Table (%)'!$B121,AllPublicationData!$B:$B,'Publication Table (%)'!$C$4,AllPublicationData!$D:$D,'Publication Table (%)'!J$7),
SUMIFS(AllPublicationData!$J:$J,AllPublicationData!$A:$A,'Publication Table (%)'!$B121,AllPublicationData!$B:$B,'Publication Table (%)'!J$7)/
SUMIFS(AllPublicationData!$E:$E,AllPublicationData!$A:$A,'Publication Table (%)'!$B121,AllPublicationData!$B:$B,'Publication Table (%)'!J$7)))))))</f>
        <v>#DIV/0!</v>
      </c>
      <c r="K121" s="96" t="e">
        <f>IF('Publication Table (%)'!$C$5="All Cancelled Operations",
IFERROR(SUMIFS(AllPublicationData!$F:$F,AllPublicationData!$A:$A,'Publication Table (%)'!$B121,AllPublicationData!$B:$B,'Publication Table (%)'!$C$4,AllPublicationData!$D:$D,'Publication Table (%)'!K$7)/
SUMIFS(AllPublicationData!$E:$E,AllPublicationData!$A:$A,'Publication Table (%)'!$B121,AllPublicationData!$B:$B,'Publication Table (%)'!$C$4,AllPublicationData!$D:$D,'Publication Table (%)'!K$7),
SUMIFS(AllPublicationData!$F:$F,AllPublicationData!$A:$A,'Publication Table (%)'!$B121,AllPublicationData!$B:$B,'Publication Table (%)'!K$7)/
SUMIFS(AllPublicationData!$E:$E,AllPublicationData!$A:$A,'Publication Table (%)'!$B121,AllPublicationData!$B:$B,'Publication Table (%)'!K$7)),
IF('Publication Table (%)'!$C$5="Operations cancelled by patient",
IFERROR(SUMIFS(AllPublicationData!$G:$G,AllPublicationData!$A:$A,'Publication Table (%)'!$B121,AllPublicationData!$B:$B,'Publication Table (%)'!$C$4,AllPublicationData!$D:$D,'Publication Table (%)'!K$7)/
SUMIFS(AllPublicationData!$E:$E,AllPublicationData!$A:$A,'Publication Table (%)'!$B121,AllPublicationData!$B:$B,'Publication Table (%)'!$C$4,AllPublicationData!$D:$D,'Publication Table (%)'!K$7),
SUMIFS(AllPublicationData!$G:$G,AllPublicationData!$A:$A,'Publication Table (%)'!$B121,AllPublicationData!$B:$B,'Publication Table (%)'!K$7)/
SUMIFS(AllPublicationData!$E:$E,AllPublicationData!$A:$A,'Publication Table (%)'!$B121,AllPublicationData!$B:$B,'Publication Table (%)'!K$7)),
IF('Publication Table (%)'!$C$5="Operations cancelled for clinical reasons",
IFERROR(SUMIFS(AllPublicationData!$H:$H,AllPublicationData!$A:$A,'Publication Table (%)'!$B121,AllPublicationData!$B:$B,'Publication Table (%)'!$C$4,AllPublicationData!$D:$D,'Publication Table (%)'!K$7)/
SUMIFS(AllPublicationData!$E:$E,AllPublicationData!$A:$A,'Publication Table (%)'!$B121,AllPublicationData!$B:$B,'Publication Table (%)'!$C$4,AllPublicationData!$D:$D,'Publication Table (%)'!K$7),
SUMIFS(AllPublicationData!$H:$H,AllPublicationData!$A:$A,'Publication Table (%)'!$B121,AllPublicationData!$B:$B,'Publication Table (%)'!K$7)/
SUMIFS(AllPublicationData!$E:$E,AllPublicationData!$A:$A,'Publication Table (%)'!$B121,AllPublicationData!$B:$B,'Publication Table (%)'!K$7)),
IF('Publication Table (%)'!$C$5="Operations cancelled for non-clinical/capacity reasons",
IFERROR(SUMIFS(AllPublicationData!$I:$I,AllPublicationData!$A:$A,'Publication Table (%)'!$B121,AllPublicationData!$B:$B,'Publication Table (%)'!$C$4,AllPublicationData!$D:$D,'Publication Table (%)'!K$7)/
SUMIFS(AllPublicationData!$E:$E,AllPublicationData!$A:$A,'Publication Table (%)'!$B121,AllPublicationData!$B:$B,'Publication Table (%)'!$C$4,AllPublicationData!$D:$D,'Publication Table (%)'!K$7),
SUMIFS(AllPublicationData!$I:$I,AllPublicationData!$A:$A,'Publication Table (%)'!$B121,AllPublicationData!$B:$B,'Publication Table (%)'!K$7)/
SUMIFS(AllPublicationData!$E:$E,AllPublicationData!$A:$A,'Publication Table (%)'!$B121,AllPublicationData!$B:$B,'Publication Table (%)'!K$7)),
IF('Publication Table (%)'!$C$5="Cancellations for other reasons",
IFERROR(SUMIFS(AllPublicationData!$J:$J,AllPublicationData!$A:$A,'Publication Table (%)'!$B121,AllPublicationData!$B:$B,'Publication Table (%)'!$C$4,AllPublicationData!$D:$D,'Publication Table (%)'!K$7)/
SUMIFS(AllPublicationData!$E:$E,AllPublicationData!$A:$A,'Publication Table (%)'!$B121,AllPublicationData!$B:$B,'Publication Table (%)'!$C$4,AllPublicationData!$D:$D,'Publication Table (%)'!K$7),
SUMIFS(AllPublicationData!$J:$J,AllPublicationData!$A:$A,'Publication Table (%)'!$B121,AllPublicationData!$B:$B,'Publication Table (%)'!K$7)/
SUMIFS(AllPublicationData!$E:$E,AllPublicationData!$A:$A,'Publication Table (%)'!$B121,AllPublicationData!$B:$B,'Publication Table (%)'!K$7)))))))</f>
        <v>#DIV/0!</v>
      </c>
      <c r="L121" s="96" t="e">
        <f>IF('Publication Table (%)'!$C$5="All Cancelled Operations",
IFERROR(SUMIFS(AllPublicationData!$F:$F,AllPublicationData!$A:$A,'Publication Table (%)'!$B121,AllPublicationData!$B:$B,'Publication Table (%)'!$C$4,AllPublicationData!$D:$D,'Publication Table (%)'!L$7)/
SUMIFS(AllPublicationData!$E:$E,AllPublicationData!$A:$A,'Publication Table (%)'!$B121,AllPublicationData!$B:$B,'Publication Table (%)'!$C$4,AllPublicationData!$D:$D,'Publication Table (%)'!L$7),
SUMIFS(AllPublicationData!$F:$F,AllPublicationData!$A:$A,'Publication Table (%)'!$B121,AllPublicationData!$B:$B,'Publication Table (%)'!L$7)/
SUMIFS(AllPublicationData!$E:$E,AllPublicationData!$A:$A,'Publication Table (%)'!$B121,AllPublicationData!$B:$B,'Publication Table (%)'!L$7)),
IF('Publication Table (%)'!$C$5="Operations cancelled by patient",
IFERROR(SUMIFS(AllPublicationData!$G:$G,AllPublicationData!$A:$A,'Publication Table (%)'!$B121,AllPublicationData!$B:$B,'Publication Table (%)'!$C$4,AllPublicationData!$D:$D,'Publication Table (%)'!L$7)/
SUMIFS(AllPublicationData!$E:$E,AllPublicationData!$A:$A,'Publication Table (%)'!$B121,AllPublicationData!$B:$B,'Publication Table (%)'!$C$4,AllPublicationData!$D:$D,'Publication Table (%)'!L$7),
SUMIFS(AllPublicationData!$G:$G,AllPublicationData!$A:$A,'Publication Table (%)'!$B121,AllPublicationData!$B:$B,'Publication Table (%)'!L$7)/
SUMIFS(AllPublicationData!$E:$E,AllPublicationData!$A:$A,'Publication Table (%)'!$B121,AllPublicationData!$B:$B,'Publication Table (%)'!L$7)),
IF('Publication Table (%)'!$C$5="Operations cancelled for clinical reasons",
IFERROR(SUMIFS(AllPublicationData!$H:$H,AllPublicationData!$A:$A,'Publication Table (%)'!$B121,AllPublicationData!$B:$B,'Publication Table (%)'!$C$4,AllPublicationData!$D:$D,'Publication Table (%)'!L$7)/
SUMIFS(AllPublicationData!$E:$E,AllPublicationData!$A:$A,'Publication Table (%)'!$B121,AllPublicationData!$B:$B,'Publication Table (%)'!$C$4,AllPublicationData!$D:$D,'Publication Table (%)'!L$7),
SUMIFS(AllPublicationData!$H:$H,AllPublicationData!$A:$A,'Publication Table (%)'!$B121,AllPublicationData!$B:$B,'Publication Table (%)'!L$7)/
SUMIFS(AllPublicationData!$E:$E,AllPublicationData!$A:$A,'Publication Table (%)'!$B121,AllPublicationData!$B:$B,'Publication Table (%)'!L$7)),
IF('Publication Table (%)'!$C$5="Operations cancelled for non-clinical/capacity reasons",
IFERROR(SUMIFS(AllPublicationData!$I:$I,AllPublicationData!$A:$A,'Publication Table (%)'!$B121,AllPublicationData!$B:$B,'Publication Table (%)'!$C$4,AllPublicationData!$D:$D,'Publication Table (%)'!L$7)/
SUMIFS(AllPublicationData!$E:$E,AllPublicationData!$A:$A,'Publication Table (%)'!$B121,AllPublicationData!$B:$B,'Publication Table (%)'!$C$4,AllPublicationData!$D:$D,'Publication Table (%)'!L$7),
SUMIFS(AllPublicationData!$I:$I,AllPublicationData!$A:$A,'Publication Table (%)'!$B121,AllPublicationData!$B:$B,'Publication Table (%)'!L$7)/
SUMIFS(AllPublicationData!$E:$E,AllPublicationData!$A:$A,'Publication Table (%)'!$B121,AllPublicationData!$B:$B,'Publication Table (%)'!L$7)),
IF('Publication Table (%)'!$C$5="Cancellations for other reasons",
IFERROR(SUMIFS(AllPublicationData!$J:$J,AllPublicationData!$A:$A,'Publication Table (%)'!$B121,AllPublicationData!$B:$B,'Publication Table (%)'!$C$4,AllPublicationData!$D:$D,'Publication Table (%)'!L$7)/
SUMIFS(AllPublicationData!$E:$E,AllPublicationData!$A:$A,'Publication Table (%)'!$B121,AllPublicationData!$B:$B,'Publication Table (%)'!$C$4,AllPublicationData!$D:$D,'Publication Table (%)'!L$7),
SUMIFS(AllPublicationData!$J:$J,AllPublicationData!$A:$A,'Publication Table (%)'!$B121,AllPublicationData!$B:$B,'Publication Table (%)'!L$7)/
SUMIFS(AllPublicationData!$E:$E,AllPublicationData!$A:$A,'Publication Table (%)'!$B121,AllPublicationData!$B:$B,'Publication Table (%)'!L$7)))))))</f>
        <v>#DIV/0!</v>
      </c>
      <c r="M121" s="96" t="e">
        <f>IF('Publication Table (%)'!$C$5="All Cancelled Operations",
IFERROR(SUMIFS(AllPublicationData!$F:$F,AllPublicationData!$A:$A,'Publication Table (%)'!$B121,AllPublicationData!$B:$B,'Publication Table (%)'!$C$4,AllPublicationData!$D:$D,'Publication Table (%)'!M$7)/
SUMIFS(AllPublicationData!$E:$E,AllPublicationData!$A:$A,'Publication Table (%)'!$B121,AllPublicationData!$B:$B,'Publication Table (%)'!$C$4,AllPublicationData!$D:$D,'Publication Table (%)'!M$7),
SUMIFS(AllPublicationData!$F:$F,AllPublicationData!$A:$A,'Publication Table (%)'!$B121,AllPublicationData!$B:$B,'Publication Table (%)'!M$7)/
SUMIFS(AllPublicationData!$E:$E,AllPublicationData!$A:$A,'Publication Table (%)'!$B121,AllPublicationData!$B:$B,'Publication Table (%)'!M$7)),
IF('Publication Table (%)'!$C$5="Operations cancelled by patient",
IFERROR(SUMIFS(AllPublicationData!$G:$G,AllPublicationData!$A:$A,'Publication Table (%)'!$B121,AllPublicationData!$B:$B,'Publication Table (%)'!$C$4,AllPublicationData!$D:$D,'Publication Table (%)'!M$7)/
SUMIFS(AllPublicationData!$E:$E,AllPublicationData!$A:$A,'Publication Table (%)'!$B121,AllPublicationData!$B:$B,'Publication Table (%)'!$C$4,AllPublicationData!$D:$D,'Publication Table (%)'!M$7),
SUMIFS(AllPublicationData!$G:$G,AllPublicationData!$A:$A,'Publication Table (%)'!$B121,AllPublicationData!$B:$B,'Publication Table (%)'!M$7)/
SUMIFS(AllPublicationData!$E:$E,AllPublicationData!$A:$A,'Publication Table (%)'!$B121,AllPublicationData!$B:$B,'Publication Table (%)'!M$7)),
IF('Publication Table (%)'!$C$5="Operations cancelled for clinical reasons",
IFERROR(SUMIFS(AllPublicationData!$H:$H,AllPublicationData!$A:$A,'Publication Table (%)'!$B121,AllPublicationData!$B:$B,'Publication Table (%)'!$C$4,AllPublicationData!$D:$D,'Publication Table (%)'!M$7)/
SUMIFS(AllPublicationData!$E:$E,AllPublicationData!$A:$A,'Publication Table (%)'!$B121,AllPublicationData!$B:$B,'Publication Table (%)'!$C$4,AllPublicationData!$D:$D,'Publication Table (%)'!M$7),
SUMIFS(AllPublicationData!$H:$H,AllPublicationData!$A:$A,'Publication Table (%)'!$B121,AllPublicationData!$B:$B,'Publication Table (%)'!M$7)/
SUMIFS(AllPublicationData!$E:$E,AllPublicationData!$A:$A,'Publication Table (%)'!$B121,AllPublicationData!$B:$B,'Publication Table (%)'!M$7)),
IF('Publication Table (%)'!$C$5="Operations cancelled for non-clinical/capacity reasons",
IFERROR(SUMIFS(AllPublicationData!$I:$I,AllPublicationData!$A:$A,'Publication Table (%)'!$B121,AllPublicationData!$B:$B,'Publication Table (%)'!$C$4,AllPublicationData!$D:$D,'Publication Table (%)'!M$7)/
SUMIFS(AllPublicationData!$E:$E,AllPublicationData!$A:$A,'Publication Table (%)'!$B121,AllPublicationData!$B:$B,'Publication Table (%)'!$C$4,AllPublicationData!$D:$D,'Publication Table (%)'!M$7),
SUMIFS(AllPublicationData!$I:$I,AllPublicationData!$A:$A,'Publication Table (%)'!$B121,AllPublicationData!$B:$B,'Publication Table (%)'!M$7)/
SUMIFS(AllPublicationData!$E:$E,AllPublicationData!$A:$A,'Publication Table (%)'!$B121,AllPublicationData!$B:$B,'Publication Table (%)'!M$7)),
IF('Publication Table (%)'!$C$5="Cancellations for other reasons",
IFERROR(SUMIFS(AllPublicationData!$J:$J,AllPublicationData!$A:$A,'Publication Table (%)'!$B121,AllPublicationData!$B:$B,'Publication Table (%)'!$C$4,AllPublicationData!$D:$D,'Publication Table (%)'!M$7)/
SUMIFS(AllPublicationData!$E:$E,AllPublicationData!$A:$A,'Publication Table (%)'!$B121,AllPublicationData!$B:$B,'Publication Table (%)'!$C$4,AllPublicationData!$D:$D,'Publication Table (%)'!M$7),
SUMIFS(AllPublicationData!$J:$J,AllPublicationData!$A:$A,'Publication Table (%)'!$B121,AllPublicationData!$B:$B,'Publication Table (%)'!M$7)/
SUMIFS(AllPublicationData!$E:$E,AllPublicationData!$A:$A,'Publication Table (%)'!$B121,AllPublicationData!$B:$B,'Publication Table (%)'!M$7)))))))</f>
        <v>#DIV/0!</v>
      </c>
      <c r="N121" s="96" t="e">
        <f>IF('Publication Table (%)'!$C$5="All Cancelled Operations",
IFERROR(SUMIFS(AllPublicationData!$F:$F,AllPublicationData!$A:$A,'Publication Table (%)'!$B121,AllPublicationData!$B:$B,'Publication Table (%)'!$C$4,AllPublicationData!$D:$D,'Publication Table (%)'!N$7)/
SUMIFS(AllPublicationData!$E:$E,AllPublicationData!$A:$A,'Publication Table (%)'!$B121,AllPublicationData!$B:$B,'Publication Table (%)'!$C$4,AllPublicationData!$D:$D,'Publication Table (%)'!N$7),
SUMIFS(AllPublicationData!$F:$F,AllPublicationData!$A:$A,'Publication Table (%)'!$B121,AllPublicationData!$B:$B,'Publication Table (%)'!N$7)/
SUMIFS(AllPublicationData!$E:$E,AllPublicationData!$A:$A,'Publication Table (%)'!$B121,AllPublicationData!$B:$B,'Publication Table (%)'!N$7)),
IF('Publication Table (%)'!$C$5="Operations cancelled by patient",
IFERROR(SUMIFS(AllPublicationData!$G:$G,AllPublicationData!$A:$A,'Publication Table (%)'!$B121,AllPublicationData!$B:$B,'Publication Table (%)'!$C$4,AllPublicationData!$D:$D,'Publication Table (%)'!N$7)/
SUMIFS(AllPublicationData!$E:$E,AllPublicationData!$A:$A,'Publication Table (%)'!$B121,AllPublicationData!$B:$B,'Publication Table (%)'!$C$4,AllPublicationData!$D:$D,'Publication Table (%)'!N$7),
SUMIFS(AllPublicationData!$G:$G,AllPublicationData!$A:$A,'Publication Table (%)'!$B121,AllPublicationData!$B:$B,'Publication Table (%)'!N$7)/
SUMIFS(AllPublicationData!$E:$E,AllPublicationData!$A:$A,'Publication Table (%)'!$B121,AllPublicationData!$B:$B,'Publication Table (%)'!N$7)),
IF('Publication Table (%)'!$C$5="Operations cancelled for clinical reasons",
IFERROR(SUMIFS(AllPublicationData!$H:$H,AllPublicationData!$A:$A,'Publication Table (%)'!$B121,AllPublicationData!$B:$B,'Publication Table (%)'!$C$4,AllPublicationData!$D:$D,'Publication Table (%)'!N$7)/
SUMIFS(AllPublicationData!$E:$E,AllPublicationData!$A:$A,'Publication Table (%)'!$B121,AllPublicationData!$B:$B,'Publication Table (%)'!$C$4,AllPublicationData!$D:$D,'Publication Table (%)'!N$7),
SUMIFS(AllPublicationData!$H:$H,AllPublicationData!$A:$A,'Publication Table (%)'!$B121,AllPublicationData!$B:$B,'Publication Table (%)'!N$7)/
SUMIFS(AllPublicationData!$E:$E,AllPublicationData!$A:$A,'Publication Table (%)'!$B121,AllPublicationData!$B:$B,'Publication Table (%)'!N$7)),
IF('Publication Table (%)'!$C$5="Operations cancelled for non-clinical/capacity reasons",
IFERROR(SUMIFS(AllPublicationData!$I:$I,AllPublicationData!$A:$A,'Publication Table (%)'!$B121,AllPublicationData!$B:$B,'Publication Table (%)'!$C$4,AllPublicationData!$D:$D,'Publication Table (%)'!N$7)/
SUMIFS(AllPublicationData!$E:$E,AllPublicationData!$A:$A,'Publication Table (%)'!$B121,AllPublicationData!$B:$B,'Publication Table (%)'!$C$4,AllPublicationData!$D:$D,'Publication Table (%)'!N$7),
SUMIFS(AllPublicationData!$I:$I,AllPublicationData!$A:$A,'Publication Table (%)'!$B121,AllPublicationData!$B:$B,'Publication Table (%)'!N$7)/
SUMIFS(AllPublicationData!$E:$E,AllPublicationData!$A:$A,'Publication Table (%)'!$B121,AllPublicationData!$B:$B,'Publication Table (%)'!N$7)),
IF('Publication Table (%)'!$C$5="Cancellations for other reasons",
IFERROR(SUMIFS(AllPublicationData!$J:$J,AllPublicationData!$A:$A,'Publication Table (%)'!$B121,AllPublicationData!$B:$B,'Publication Table (%)'!$C$4,AllPublicationData!$D:$D,'Publication Table (%)'!N$7)/
SUMIFS(AllPublicationData!$E:$E,AllPublicationData!$A:$A,'Publication Table (%)'!$B121,AllPublicationData!$B:$B,'Publication Table (%)'!$C$4,AllPublicationData!$D:$D,'Publication Table (%)'!N$7),
SUMIFS(AllPublicationData!$J:$J,AllPublicationData!$A:$A,'Publication Table (%)'!$B121,AllPublicationData!$B:$B,'Publication Table (%)'!N$7)/
SUMIFS(AllPublicationData!$E:$E,AllPublicationData!$A:$A,'Publication Table (%)'!$B121,AllPublicationData!$B:$B,'Publication Table (%)'!N$7)))))))</f>
        <v>#DIV/0!</v>
      </c>
      <c r="O121" s="96" t="e">
        <f>IF('Publication Table (%)'!$C$5="All Cancelled Operations",
IFERROR(SUMIFS(AllPublicationData!$F:$F,AllPublicationData!$A:$A,'Publication Table (%)'!$B121,AllPublicationData!$B:$B,'Publication Table (%)'!$C$4,AllPublicationData!$D:$D,'Publication Table (%)'!O$7)/
SUMIFS(AllPublicationData!$E:$E,AllPublicationData!$A:$A,'Publication Table (%)'!$B121,AllPublicationData!$B:$B,'Publication Table (%)'!$C$4,AllPublicationData!$D:$D,'Publication Table (%)'!O$7),
SUMIFS(AllPublicationData!$F:$F,AllPublicationData!$A:$A,'Publication Table (%)'!$B121,AllPublicationData!$B:$B,'Publication Table (%)'!O$7)/
SUMIFS(AllPublicationData!$E:$E,AllPublicationData!$A:$A,'Publication Table (%)'!$B121,AllPublicationData!$B:$B,'Publication Table (%)'!O$7)),
IF('Publication Table (%)'!$C$5="Operations cancelled by patient",
IFERROR(SUMIFS(AllPublicationData!$G:$G,AllPublicationData!$A:$A,'Publication Table (%)'!$B121,AllPublicationData!$B:$B,'Publication Table (%)'!$C$4,AllPublicationData!$D:$D,'Publication Table (%)'!O$7)/
SUMIFS(AllPublicationData!$E:$E,AllPublicationData!$A:$A,'Publication Table (%)'!$B121,AllPublicationData!$B:$B,'Publication Table (%)'!$C$4,AllPublicationData!$D:$D,'Publication Table (%)'!O$7),
SUMIFS(AllPublicationData!$G:$G,AllPublicationData!$A:$A,'Publication Table (%)'!$B121,AllPublicationData!$B:$B,'Publication Table (%)'!O$7)/
SUMIFS(AllPublicationData!$E:$E,AllPublicationData!$A:$A,'Publication Table (%)'!$B121,AllPublicationData!$B:$B,'Publication Table (%)'!O$7)),
IF('Publication Table (%)'!$C$5="Operations cancelled for clinical reasons",
IFERROR(SUMIFS(AllPublicationData!$H:$H,AllPublicationData!$A:$A,'Publication Table (%)'!$B121,AllPublicationData!$B:$B,'Publication Table (%)'!$C$4,AllPublicationData!$D:$D,'Publication Table (%)'!O$7)/
SUMIFS(AllPublicationData!$E:$E,AllPublicationData!$A:$A,'Publication Table (%)'!$B121,AllPublicationData!$B:$B,'Publication Table (%)'!$C$4,AllPublicationData!$D:$D,'Publication Table (%)'!O$7),
SUMIFS(AllPublicationData!$H:$H,AllPublicationData!$A:$A,'Publication Table (%)'!$B121,AllPublicationData!$B:$B,'Publication Table (%)'!O$7)/
SUMIFS(AllPublicationData!$E:$E,AllPublicationData!$A:$A,'Publication Table (%)'!$B121,AllPublicationData!$B:$B,'Publication Table (%)'!O$7)),
IF('Publication Table (%)'!$C$5="Operations cancelled for non-clinical/capacity reasons",
IFERROR(SUMIFS(AllPublicationData!$I:$I,AllPublicationData!$A:$A,'Publication Table (%)'!$B121,AllPublicationData!$B:$B,'Publication Table (%)'!$C$4,AllPublicationData!$D:$D,'Publication Table (%)'!O$7)/
SUMIFS(AllPublicationData!$E:$E,AllPublicationData!$A:$A,'Publication Table (%)'!$B121,AllPublicationData!$B:$B,'Publication Table (%)'!$C$4,AllPublicationData!$D:$D,'Publication Table (%)'!O$7),
SUMIFS(AllPublicationData!$I:$I,AllPublicationData!$A:$A,'Publication Table (%)'!$B121,AllPublicationData!$B:$B,'Publication Table (%)'!O$7)/
SUMIFS(AllPublicationData!$E:$E,AllPublicationData!$A:$A,'Publication Table (%)'!$B121,AllPublicationData!$B:$B,'Publication Table (%)'!O$7)),
IF('Publication Table (%)'!$C$5="Cancellations for other reasons",
IFERROR(SUMIFS(AllPublicationData!$J:$J,AllPublicationData!$A:$A,'Publication Table (%)'!$B121,AllPublicationData!$B:$B,'Publication Table (%)'!$C$4,AllPublicationData!$D:$D,'Publication Table (%)'!O$7)/
SUMIFS(AllPublicationData!$E:$E,AllPublicationData!$A:$A,'Publication Table (%)'!$B121,AllPublicationData!$B:$B,'Publication Table (%)'!$C$4,AllPublicationData!$D:$D,'Publication Table (%)'!O$7),
SUMIFS(AllPublicationData!$J:$J,AllPublicationData!$A:$A,'Publication Table (%)'!$B121,AllPublicationData!$B:$B,'Publication Table (%)'!O$7)/
SUMIFS(AllPublicationData!$E:$E,AllPublicationData!$A:$A,'Publication Table (%)'!$B121,AllPublicationData!$B:$B,'Publication Table (%)'!O$7)))))))</f>
        <v>#DIV/0!</v>
      </c>
      <c r="P121" s="96" t="e">
        <f>IF('Publication Table (%)'!$C$5="All Cancelled Operations",
IFERROR(SUMIFS(AllPublicationData!$F:$F,AllPublicationData!$A:$A,'Publication Table (%)'!$B121,AllPublicationData!$B:$B,'Publication Table (%)'!$C$4,AllPublicationData!$D:$D,'Publication Table (%)'!P$7)/
SUMIFS(AllPublicationData!$E:$E,AllPublicationData!$A:$A,'Publication Table (%)'!$B121,AllPublicationData!$B:$B,'Publication Table (%)'!$C$4,AllPublicationData!$D:$D,'Publication Table (%)'!P$7),
SUMIFS(AllPublicationData!$F:$F,AllPublicationData!$A:$A,'Publication Table (%)'!$B121,AllPublicationData!$B:$B,'Publication Table (%)'!P$7)/
SUMIFS(AllPublicationData!$E:$E,AllPublicationData!$A:$A,'Publication Table (%)'!$B121,AllPublicationData!$B:$B,'Publication Table (%)'!P$7)),
IF('Publication Table (%)'!$C$5="Operations cancelled by patient",
IFERROR(SUMIFS(AllPublicationData!$G:$G,AllPublicationData!$A:$A,'Publication Table (%)'!$B121,AllPublicationData!$B:$B,'Publication Table (%)'!$C$4,AllPublicationData!$D:$D,'Publication Table (%)'!P$7)/
SUMIFS(AllPublicationData!$E:$E,AllPublicationData!$A:$A,'Publication Table (%)'!$B121,AllPublicationData!$B:$B,'Publication Table (%)'!$C$4,AllPublicationData!$D:$D,'Publication Table (%)'!P$7),
SUMIFS(AllPublicationData!$G:$G,AllPublicationData!$A:$A,'Publication Table (%)'!$B121,AllPublicationData!$B:$B,'Publication Table (%)'!P$7)/
SUMIFS(AllPublicationData!$E:$E,AllPublicationData!$A:$A,'Publication Table (%)'!$B121,AllPublicationData!$B:$B,'Publication Table (%)'!P$7)),
IF('Publication Table (%)'!$C$5="Operations cancelled for clinical reasons",
IFERROR(SUMIFS(AllPublicationData!$H:$H,AllPublicationData!$A:$A,'Publication Table (%)'!$B121,AllPublicationData!$B:$B,'Publication Table (%)'!$C$4,AllPublicationData!$D:$D,'Publication Table (%)'!P$7)/
SUMIFS(AllPublicationData!$E:$E,AllPublicationData!$A:$A,'Publication Table (%)'!$B121,AllPublicationData!$B:$B,'Publication Table (%)'!$C$4,AllPublicationData!$D:$D,'Publication Table (%)'!P$7),
SUMIFS(AllPublicationData!$H:$H,AllPublicationData!$A:$A,'Publication Table (%)'!$B121,AllPublicationData!$B:$B,'Publication Table (%)'!P$7)/
SUMIFS(AllPublicationData!$E:$E,AllPublicationData!$A:$A,'Publication Table (%)'!$B121,AllPublicationData!$B:$B,'Publication Table (%)'!P$7)),
IF('Publication Table (%)'!$C$5="Operations cancelled for non-clinical/capacity reasons",
IFERROR(SUMIFS(AllPublicationData!$I:$I,AllPublicationData!$A:$A,'Publication Table (%)'!$B121,AllPublicationData!$B:$B,'Publication Table (%)'!$C$4,AllPublicationData!$D:$D,'Publication Table (%)'!P$7)/
SUMIFS(AllPublicationData!$E:$E,AllPublicationData!$A:$A,'Publication Table (%)'!$B121,AllPublicationData!$B:$B,'Publication Table (%)'!$C$4,AllPublicationData!$D:$D,'Publication Table (%)'!P$7),
SUMIFS(AllPublicationData!$I:$I,AllPublicationData!$A:$A,'Publication Table (%)'!$B121,AllPublicationData!$B:$B,'Publication Table (%)'!P$7)/
SUMIFS(AllPublicationData!$E:$E,AllPublicationData!$A:$A,'Publication Table (%)'!$B121,AllPublicationData!$B:$B,'Publication Table (%)'!P$7)),
IF('Publication Table (%)'!$C$5="Cancellations for other reasons",
IFERROR(SUMIFS(AllPublicationData!$J:$J,AllPublicationData!$A:$A,'Publication Table (%)'!$B121,AllPublicationData!$B:$B,'Publication Table (%)'!$C$4,AllPublicationData!$D:$D,'Publication Table (%)'!P$7)/
SUMIFS(AllPublicationData!$E:$E,AllPublicationData!$A:$A,'Publication Table (%)'!$B121,AllPublicationData!$B:$B,'Publication Table (%)'!$C$4,AllPublicationData!$D:$D,'Publication Table (%)'!P$7),
SUMIFS(AllPublicationData!$J:$J,AllPublicationData!$A:$A,'Publication Table (%)'!$B121,AllPublicationData!$B:$B,'Publication Table (%)'!P$7)/
SUMIFS(AllPublicationData!$E:$E,AllPublicationData!$A:$A,'Publication Table (%)'!$B121,AllPublicationData!$B:$B,'Publication Table (%)'!P$7)))))))</f>
        <v>#DIV/0!</v>
      </c>
      <c r="Q121" s="96" t="e">
        <f>IF('Publication Table (%)'!$C$5="All Cancelled Operations",
IFERROR(SUMIFS(AllPublicationData!$F:$F,AllPublicationData!$A:$A,'Publication Table (%)'!$B121,AllPublicationData!$B:$B,'Publication Table (%)'!$C$4,AllPublicationData!$D:$D,'Publication Table (%)'!Q$7)/
SUMIFS(AllPublicationData!$E:$E,AllPublicationData!$A:$A,'Publication Table (%)'!$B121,AllPublicationData!$B:$B,'Publication Table (%)'!$C$4,AllPublicationData!$D:$D,'Publication Table (%)'!Q$7),
SUMIFS(AllPublicationData!$F:$F,AllPublicationData!$A:$A,'Publication Table (%)'!$B121,AllPublicationData!$B:$B,'Publication Table (%)'!Q$7)/
SUMIFS(AllPublicationData!$E:$E,AllPublicationData!$A:$A,'Publication Table (%)'!$B121,AllPublicationData!$B:$B,'Publication Table (%)'!Q$7)),
IF('Publication Table (%)'!$C$5="Operations cancelled by patient",
IFERROR(SUMIFS(AllPublicationData!$G:$G,AllPublicationData!$A:$A,'Publication Table (%)'!$B121,AllPublicationData!$B:$B,'Publication Table (%)'!$C$4,AllPublicationData!$D:$D,'Publication Table (%)'!Q$7)/
SUMIFS(AllPublicationData!$E:$E,AllPublicationData!$A:$A,'Publication Table (%)'!$B121,AllPublicationData!$B:$B,'Publication Table (%)'!$C$4,AllPublicationData!$D:$D,'Publication Table (%)'!Q$7),
SUMIFS(AllPublicationData!$G:$G,AllPublicationData!$A:$A,'Publication Table (%)'!$B121,AllPublicationData!$B:$B,'Publication Table (%)'!Q$7)/
SUMIFS(AllPublicationData!$E:$E,AllPublicationData!$A:$A,'Publication Table (%)'!$B121,AllPublicationData!$B:$B,'Publication Table (%)'!Q$7)),
IF('Publication Table (%)'!$C$5="Operations cancelled for clinical reasons",
IFERROR(SUMIFS(AllPublicationData!$H:$H,AllPublicationData!$A:$A,'Publication Table (%)'!$B121,AllPublicationData!$B:$B,'Publication Table (%)'!$C$4,AllPublicationData!$D:$D,'Publication Table (%)'!Q$7)/
SUMIFS(AllPublicationData!$E:$E,AllPublicationData!$A:$A,'Publication Table (%)'!$B121,AllPublicationData!$B:$B,'Publication Table (%)'!$C$4,AllPublicationData!$D:$D,'Publication Table (%)'!Q$7),
SUMIFS(AllPublicationData!$H:$H,AllPublicationData!$A:$A,'Publication Table (%)'!$B121,AllPublicationData!$B:$B,'Publication Table (%)'!Q$7)/
SUMIFS(AllPublicationData!$E:$E,AllPublicationData!$A:$A,'Publication Table (%)'!$B121,AllPublicationData!$B:$B,'Publication Table (%)'!Q$7)),
IF('Publication Table (%)'!$C$5="Operations cancelled for non-clinical/capacity reasons",
IFERROR(SUMIFS(AllPublicationData!$I:$I,AllPublicationData!$A:$A,'Publication Table (%)'!$B121,AllPublicationData!$B:$B,'Publication Table (%)'!$C$4,AllPublicationData!$D:$D,'Publication Table (%)'!Q$7)/
SUMIFS(AllPublicationData!$E:$E,AllPublicationData!$A:$A,'Publication Table (%)'!$B121,AllPublicationData!$B:$B,'Publication Table (%)'!$C$4,AllPublicationData!$D:$D,'Publication Table (%)'!Q$7),
SUMIFS(AllPublicationData!$I:$I,AllPublicationData!$A:$A,'Publication Table (%)'!$B121,AllPublicationData!$B:$B,'Publication Table (%)'!Q$7)/
SUMIFS(AllPublicationData!$E:$E,AllPublicationData!$A:$A,'Publication Table (%)'!$B121,AllPublicationData!$B:$B,'Publication Table (%)'!Q$7)),
IF('Publication Table (%)'!$C$5="Cancellations for other reasons",
IFERROR(SUMIFS(AllPublicationData!$J:$J,AllPublicationData!$A:$A,'Publication Table (%)'!$B121,AllPublicationData!$B:$B,'Publication Table (%)'!$C$4,AllPublicationData!$D:$D,'Publication Table (%)'!Q$7)/
SUMIFS(AllPublicationData!$E:$E,AllPublicationData!$A:$A,'Publication Table (%)'!$B121,AllPublicationData!$B:$B,'Publication Table (%)'!$C$4,AllPublicationData!$D:$D,'Publication Table (%)'!Q$7),
SUMIFS(AllPublicationData!$J:$J,AllPublicationData!$A:$A,'Publication Table (%)'!$B121,AllPublicationData!$B:$B,'Publication Table (%)'!Q$7)/
SUMIFS(AllPublicationData!$E:$E,AllPublicationData!$A:$A,'Publication Table (%)'!$B121,AllPublicationData!$B:$B,'Publication Table (%)'!Q$7)))))))</f>
        <v>#DIV/0!</v>
      </c>
      <c r="R121" s="96" t="e">
        <f>IF('Publication Table (%)'!$C$5="All Cancelled Operations",
IFERROR(SUMIFS(AllPublicationData!$F:$F,AllPublicationData!$A:$A,'Publication Table (%)'!$B121,AllPublicationData!$B:$B,'Publication Table (%)'!$C$4,AllPublicationData!$D:$D,'Publication Table (%)'!R$7)/
SUMIFS(AllPublicationData!$E:$E,AllPublicationData!$A:$A,'Publication Table (%)'!$B121,AllPublicationData!$B:$B,'Publication Table (%)'!$C$4,AllPublicationData!$D:$D,'Publication Table (%)'!R$7),
SUMIFS(AllPublicationData!$F:$F,AllPublicationData!$A:$A,'Publication Table (%)'!$B121,AllPublicationData!$B:$B,'Publication Table (%)'!R$7)/
SUMIFS(AllPublicationData!$E:$E,AllPublicationData!$A:$A,'Publication Table (%)'!$B121,AllPublicationData!$B:$B,'Publication Table (%)'!R$7)),
IF('Publication Table (%)'!$C$5="Operations cancelled by patient",
IFERROR(SUMIFS(AllPublicationData!$G:$G,AllPublicationData!$A:$A,'Publication Table (%)'!$B121,AllPublicationData!$B:$B,'Publication Table (%)'!$C$4,AllPublicationData!$D:$D,'Publication Table (%)'!R$7)/
SUMIFS(AllPublicationData!$E:$E,AllPublicationData!$A:$A,'Publication Table (%)'!$B121,AllPublicationData!$B:$B,'Publication Table (%)'!$C$4,AllPublicationData!$D:$D,'Publication Table (%)'!R$7),
SUMIFS(AllPublicationData!$G:$G,AllPublicationData!$A:$A,'Publication Table (%)'!$B121,AllPublicationData!$B:$B,'Publication Table (%)'!R$7)/
SUMIFS(AllPublicationData!$E:$E,AllPublicationData!$A:$A,'Publication Table (%)'!$B121,AllPublicationData!$B:$B,'Publication Table (%)'!R$7)),
IF('Publication Table (%)'!$C$5="Operations cancelled for clinical reasons",
IFERROR(SUMIFS(AllPublicationData!$H:$H,AllPublicationData!$A:$A,'Publication Table (%)'!$B121,AllPublicationData!$B:$B,'Publication Table (%)'!$C$4,AllPublicationData!$D:$D,'Publication Table (%)'!R$7)/
SUMIFS(AllPublicationData!$E:$E,AllPublicationData!$A:$A,'Publication Table (%)'!$B121,AllPublicationData!$B:$B,'Publication Table (%)'!$C$4,AllPublicationData!$D:$D,'Publication Table (%)'!R$7),
SUMIFS(AllPublicationData!$H:$H,AllPublicationData!$A:$A,'Publication Table (%)'!$B121,AllPublicationData!$B:$B,'Publication Table (%)'!R$7)/
SUMIFS(AllPublicationData!$E:$E,AllPublicationData!$A:$A,'Publication Table (%)'!$B121,AllPublicationData!$B:$B,'Publication Table (%)'!R$7)),
IF('Publication Table (%)'!$C$5="Operations cancelled for non-clinical/capacity reasons",
IFERROR(SUMIFS(AllPublicationData!$I:$I,AllPublicationData!$A:$A,'Publication Table (%)'!$B121,AllPublicationData!$B:$B,'Publication Table (%)'!$C$4,AllPublicationData!$D:$D,'Publication Table (%)'!R$7)/
SUMIFS(AllPublicationData!$E:$E,AllPublicationData!$A:$A,'Publication Table (%)'!$B121,AllPublicationData!$B:$B,'Publication Table (%)'!$C$4,AllPublicationData!$D:$D,'Publication Table (%)'!R$7),
SUMIFS(AllPublicationData!$I:$I,AllPublicationData!$A:$A,'Publication Table (%)'!$B121,AllPublicationData!$B:$B,'Publication Table (%)'!R$7)/
SUMIFS(AllPublicationData!$E:$E,AllPublicationData!$A:$A,'Publication Table (%)'!$B121,AllPublicationData!$B:$B,'Publication Table (%)'!R$7)),
IF('Publication Table (%)'!$C$5="Cancellations for other reasons",
IFERROR(SUMIFS(AllPublicationData!$J:$J,AllPublicationData!$A:$A,'Publication Table (%)'!$B121,AllPublicationData!$B:$B,'Publication Table (%)'!$C$4,AllPublicationData!$D:$D,'Publication Table (%)'!R$7)/
SUMIFS(AllPublicationData!$E:$E,AllPublicationData!$A:$A,'Publication Table (%)'!$B121,AllPublicationData!$B:$B,'Publication Table (%)'!$C$4,AllPublicationData!$D:$D,'Publication Table (%)'!R$7),
SUMIFS(AllPublicationData!$J:$J,AllPublicationData!$A:$A,'Publication Table (%)'!$B121,AllPublicationData!$B:$B,'Publication Table (%)'!R$7)/
SUMIFS(AllPublicationData!$E:$E,AllPublicationData!$A:$A,'Publication Table (%)'!$B121,AllPublicationData!$B:$B,'Publication Table (%)'!R$7)))))))</f>
        <v>#DIV/0!</v>
      </c>
      <c r="S121" s="96" t="e">
        <f>IF('Publication Table (%)'!$C$5="All Cancelled Operations",
IFERROR(SUMIFS(AllPublicationData!$F:$F,AllPublicationData!$A:$A,'Publication Table (%)'!$B121,AllPublicationData!$B:$B,'Publication Table (%)'!$C$4,AllPublicationData!$D:$D,'Publication Table (%)'!S$7)/
SUMIFS(AllPublicationData!$E:$E,AllPublicationData!$A:$A,'Publication Table (%)'!$B121,AllPublicationData!$B:$B,'Publication Table (%)'!$C$4,AllPublicationData!$D:$D,'Publication Table (%)'!S$7),
SUMIFS(AllPublicationData!$F:$F,AllPublicationData!$A:$A,'Publication Table (%)'!$B121,AllPublicationData!$B:$B,'Publication Table (%)'!S$7)/
SUMIFS(AllPublicationData!$E:$E,AllPublicationData!$A:$A,'Publication Table (%)'!$B121,AllPublicationData!$B:$B,'Publication Table (%)'!S$7)),
IF('Publication Table (%)'!$C$5="Operations cancelled by patient",
IFERROR(SUMIFS(AllPublicationData!$G:$G,AllPublicationData!$A:$A,'Publication Table (%)'!$B121,AllPublicationData!$B:$B,'Publication Table (%)'!$C$4,AllPublicationData!$D:$D,'Publication Table (%)'!S$7)/
SUMIFS(AllPublicationData!$E:$E,AllPublicationData!$A:$A,'Publication Table (%)'!$B121,AllPublicationData!$B:$B,'Publication Table (%)'!$C$4,AllPublicationData!$D:$D,'Publication Table (%)'!S$7),
SUMIFS(AllPublicationData!$G:$G,AllPublicationData!$A:$A,'Publication Table (%)'!$B121,AllPublicationData!$B:$B,'Publication Table (%)'!S$7)/
SUMIFS(AllPublicationData!$E:$E,AllPublicationData!$A:$A,'Publication Table (%)'!$B121,AllPublicationData!$B:$B,'Publication Table (%)'!S$7)),
IF('Publication Table (%)'!$C$5="Operations cancelled for clinical reasons",
IFERROR(SUMIFS(AllPublicationData!$H:$H,AllPublicationData!$A:$A,'Publication Table (%)'!$B121,AllPublicationData!$B:$B,'Publication Table (%)'!$C$4,AllPublicationData!$D:$D,'Publication Table (%)'!S$7)/
SUMIFS(AllPublicationData!$E:$E,AllPublicationData!$A:$A,'Publication Table (%)'!$B121,AllPublicationData!$B:$B,'Publication Table (%)'!$C$4,AllPublicationData!$D:$D,'Publication Table (%)'!S$7),
SUMIFS(AllPublicationData!$H:$H,AllPublicationData!$A:$A,'Publication Table (%)'!$B121,AllPublicationData!$B:$B,'Publication Table (%)'!S$7)/
SUMIFS(AllPublicationData!$E:$E,AllPublicationData!$A:$A,'Publication Table (%)'!$B121,AllPublicationData!$B:$B,'Publication Table (%)'!S$7)),
IF('Publication Table (%)'!$C$5="Operations cancelled for non-clinical/capacity reasons",
IFERROR(SUMIFS(AllPublicationData!$I:$I,AllPublicationData!$A:$A,'Publication Table (%)'!$B121,AllPublicationData!$B:$B,'Publication Table (%)'!$C$4,AllPublicationData!$D:$D,'Publication Table (%)'!S$7)/
SUMIFS(AllPublicationData!$E:$E,AllPublicationData!$A:$A,'Publication Table (%)'!$B121,AllPublicationData!$B:$B,'Publication Table (%)'!$C$4,AllPublicationData!$D:$D,'Publication Table (%)'!S$7),
SUMIFS(AllPublicationData!$I:$I,AllPublicationData!$A:$A,'Publication Table (%)'!$B121,AllPublicationData!$B:$B,'Publication Table (%)'!S$7)/
SUMIFS(AllPublicationData!$E:$E,AllPublicationData!$A:$A,'Publication Table (%)'!$B121,AllPublicationData!$B:$B,'Publication Table (%)'!S$7)),
IF('Publication Table (%)'!$C$5="Cancellations for other reasons",
IFERROR(SUMIFS(AllPublicationData!$J:$J,AllPublicationData!$A:$A,'Publication Table (%)'!$B121,AllPublicationData!$B:$B,'Publication Table (%)'!$C$4,AllPublicationData!$D:$D,'Publication Table (%)'!S$7)/
SUMIFS(AllPublicationData!$E:$E,AllPublicationData!$A:$A,'Publication Table (%)'!$B121,AllPublicationData!$B:$B,'Publication Table (%)'!$C$4,AllPublicationData!$D:$D,'Publication Table (%)'!S$7),
SUMIFS(AllPublicationData!$J:$J,AllPublicationData!$A:$A,'Publication Table (%)'!$B121,AllPublicationData!$B:$B,'Publication Table (%)'!S$7)/
SUMIFS(AllPublicationData!$E:$E,AllPublicationData!$A:$A,'Publication Table (%)'!$B121,AllPublicationData!$B:$B,'Publication Table (%)'!S$7)))))))</f>
        <v>#DIV/0!</v>
      </c>
    </row>
    <row r="122" spans="2:19" x14ac:dyDescent="0.35">
      <c r="C122" s="112">
        <f>IF('Publication Table (%)'!$C$5="All Cancelled Operations",
SUMIFS(AllPublicationData!$F:$F,AllPublicationData!$A:$A,'Publication Table (%)'!$B122,AllPublicationData!$B:$B,'Publication Table (%)'!$C$4),
IF('Publication Table (%)'!$C$5="Operations cancelled by patient",
SUMIFS(AllPublicationData!$G:$G,AllPublicationData!$A:$A,'Publication Table (%)'!$B122,AllPublicationData!$B:$B,'Publication Table (%)'!$C$4),
IF('Publication Table (%)'!$C$5="Operations cancelled for clinical reasons",
SUMIFS(AllPublicationData!$H:$H,AllPublicationData!$A:$A,'Publication Table (%)'!$B122,AllPublicationData!$B:$B,'Publication Table (%)'!$C$4),
IF('Publication Table (%)'!$C$5="Operations cancelled for non-clinical/capacity reasons",
SUMIFS(AllPublicationData!$I:$I,AllPublicationData!$A:$A,'Publication Table (%)'!$B122,AllPublicationData!$B:$B,'Publication Table (%)'!$C$4),
IF('Publication Table (%)'!$C$5="Cancellations for other reasons",
SUMIFS(AllPublicationData!$J:$J,AllPublicationData!$A:$A,'Publication Table (%)'!$B122,AllPublicationData!$B:$B,'Publication Table (%)'!$C$4))))))+
IF(AND($C$4="NHS Scotland",$C$5="All Cancelled Operations"),
SUMIFS(AllPublicationData!$F:$F,AllPublicationData!$A:$A,'Publication Table (%)'!$B122),
IF(AND($C$4="NHS Scotland",$C$5="Operations cancelled by patient"),
SUMIFS(AllPublicationData!$G:$G,AllPublicationData!$A:$A,'Publication Table (%)'!$B122),
IF(AND($C$4="NHS Scotland",$C$5="Operations cancelled for clinical reasons"),
SUMIFS(AllPublicationData!$H:$H,AllPublicationData!$A:$A,'Publication Table (%)'!$B122),
IF(AND($C$4="NHS Scotland",$C$5="Operations cancelled for non-clinical/capacity reasons"),
SUMIFS(AllPublicationData!$I:$I,AllPublicationData!$A:$A,'Publication Table (%)'!$B122),
IF(AND($C$4="NHS Scotland",$C$5="Cancellations for other reasons"),
SUMIFS(AllPublicationData!$J:$J,AllPublicationData!$A:$A,'Publication Table (%)'!$B122))))))</f>
        <v>0</v>
      </c>
      <c r="D122" s="110" t="e">
        <f>IF(AND('Publication Table (%)'!$C$5="All Cancelled Operations",$C$4&lt;&gt;"NHS Scotland"),
IFERROR(SUMIFS(AllPublicationData!$F:$F,AllPublicationData!$A:$A,'Publication Table (%)'!$B122,AllPublicationData!$B:$B,'Publication Table (%)'!$C$4,AllPublicationData!$D:$D,'Publication Table (%)'!D$7)/
SUMIFS(AllPublicationData!$E:$E,AllPublicationData!$A:$A,'Publication Table (%)'!$B122,AllPublicationData!$B:$B,'Publication Table (%)'!$C$4,AllPublicationData!$D:$D,'Publication Table (%)'!D$7),
SUMIFS(AllPublicationData!$F:$F,AllPublicationData!$A:$A,'Publication Table (%)'!$B122,AllPublicationData!$B:$B,'Publication Table (%)'!D$7)/
SUMIFS(AllPublicationData!$E:$E,AllPublicationData!$A:$A,'Publication Table (%)'!$B122,AllPublicationData!$B:$B,'Publication Table (%)'!D$7)),
IF(AND('Publication Table (%)'!$C$5="Operations cancelled by patient",$C$4&lt;&gt;"NHS Scotland"),
IFERROR(SUMIFS(AllPublicationData!$G:$G,AllPublicationData!$A:$A,'Publication Table (%)'!$B122,AllPublicationData!$B:$B,'Publication Table (%)'!$C$4,AllPublicationData!$D:$D,'Publication Table (%)'!D$7)/
SUMIFS(AllPublicationData!$E:$E,AllPublicationData!$A:$A,'Publication Table (%)'!$B122,AllPublicationData!$B:$B,'Publication Table (%)'!$C$4,AllPublicationData!$D:$D,'Publication Table (%)'!D$7),
SUMIFS(AllPublicationData!$G:$G,AllPublicationData!$A:$A,'Publication Table (%)'!$B122,AllPublicationData!$B:$B,'Publication Table (%)'!D$7)/
SUMIFS(AllPublicationData!$E:$E,AllPublicationData!$A:$A,'Publication Table (%)'!$B122,AllPublicationData!$B:$B,'Publication Table (%)'!D$7)),
IF(AND('Publication Table (%)'!$C$5="Operations cancelled for clinical reasons",$C$4&lt;&gt;"NHS Scotland"),
IFERROR(SUMIFS(AllPublicationData!$H:$H,AllPublicationData!$A:$A,'Publication Table (%)'!$B122,AllPublicationData!$B:$B,'Publication Table (%)'!$C$4,AllPublicationData!$D:$D,'Publication Table (%)'!D$7)/
SUMIFS(AllPublicationData!$E:$E,AllPublicationData!$A:$A,'Publication Table (%)'!$B122,AllPublicationData!$B:$B,'Publication Table (%)'!$C$4,AllPublicationData!$D:$D,'Publication Table (%)'!D$7),
SUMIFS(AllPublicationData!$H:$H,AllPublicationData!$A:$A,'Publication Table (%)'!$B122,AllPublicationData!$B:$B,'Publication Table (%)'!D$7)/
SUMIFS(AllPublicationData!$E:$E,AllPublicationData!$A:$A,'Publication Table (%)'!$B122,AllPublicationData!$B:$B,'Publication Table (%)'!D$7)),
IF(AND('Publication Table (%)'!$C$5="Operations cancelled for non-clinical/capacity reasons",$C$4&lt;&gt;"NHS Scotland"),
IFERROR(SUMIFS(AllPublicationData!$I:$I,AllPublicationData!$A:$A,'Publication Table (%)'!$B122,AllPublicationData!$B:$B,'Publication Table (%)'!$C$4,AllPublicationData!$D:$D,'Publication Table (%)'!D$7)/
SUMIFS(AllPublicationData!$E:$E,AllPublicationData!$A:$A,'Publication Table (%)'!$B122,AllPublicationData!$B:$B,'Publication Table (%)'!$C$4,AllPublicationData!$D:$D,'Publication Table (%)'!D$7),
SUMIFS(AllPublicationData!$I:$I,AllPublicationData!$A:$A,'Publication Table (%)'!$B122,AllPublicationData!$B:$B,'Publication Table (%)'!D$7)/
SUMIFS(AllPublicationData!$E:$E,AllPublicationData!$A:$A,'Publication Table (%)'!$B122,AllPublicationData!$B:$B,'Publication Table (%)'!D$7)),
IF(AND('Publication Table (%)'!$C$5="Cancellations for other reasons",$C$4&lt;&gt;"NHS Scotland"),
IFERROR(SUMIFS(AllPublicationData!$J:$J,AllPublicationData!$A:$A,'Publication Table (%)'!$B122,AllPublicationData!$B:$B,'Publication Table (%)'!$C$4,AllPublicationData!$D:$D,'Publication Table (%)'!D$7)/
SUMIFS(AllPublicationData!$E:$E,AllPublicationData!$A:$A,'Publication Table (%)'!$B122,AllPublicationData!$B:$B,'Publication Table (%)'!$C$4,AllPublicationData!$D:$D,'Publication Table (%)'!D$7),
SUMIFS(AllPublicationData!$J:$J,AllPublicationData!$A:$A,'Publication Table (%)'!$B122,AllPublicationData!$B:$B,'Publication Table (%)'!D$7)/
SUMIFS(AllPublicationData!$E:$E,AllPublicationData!$A:$A,'Publication Table (%)'!$B122,AllPublicationData!$B:$B,'Publication Table (%)'!D$7)),
IF(AND($C$4="NHS Scotland",$C$5="All Cancelled Operations"),
SUMIFS(AllPublicationData!$F:$F,AllPublicationData!$A:$A,'Publication Table'!$B122)/
SUMIFS(AllPublicationData!$E:$E,AllPublicationData!$A:$A,'Publication Table'!$B122),
IF(AND($C$4="NHS Scotland",$C$5="Operations cancelled by patient"),
SUMIFS(AllPublicationData!$G:$G,AllPublicationData!$A:$A,'Publication Table'!$B122)/
SUMIFS(AllPublicationData!$E:$E,AllPublicationData!$A:$A,'Publication Table'!$B122),
IF(AND($C$4="NHS Scotland",$C$5="Operations cancelled for clinical reasons"),
SUMIFS(AllPublicationData!$H:$H,AllPublicationData!$A:$A,'Publication Table'!$B122)/
SUMIFS(AllPublicationData!$E:$E,AllPublicationData!$A:$A,'Publication Table'!$B122),
IF(AND($C$4="NHS Scotland",$C$5="Operations cancelled for non-clinical/capacity reasons"),
SUMIFS(AllPublicationData!$I:$I,AllPublicationData!$A:$A,'Publication Table'!$B122)/
SUMIFS(AllPublicationData!$E:$E,AllPublicationData!$A:$A,'Publication Table'!$B122),
IF(AND($C$4="NHS Scotland",$C$5="Cancellations for other reasons"),
SUMIFS(AllPublicationData!$J:$J,AllPublicationData!$A:$A,'Publication Table'!$B122)/
SUMIFS(AllPublicationData!$E:$E,AllPublicationData!$A:$A,'Publication Table'!$B122)))))))))))</f>
        <v>#DIV/0!</v>
      </c>
      <c r="E122" s="96" t="e">
        <f>IF('Publication Table (%)'!$C$5="All Cancelled Operations",
IFERROR(SUMIFS(AllPublicationData!$F:$F,AllPublicationData!$A:$A,'Publication Table (%)'!$B122,AllPublicationData!$B:$B,'Publication Table (%)'!$C$4,AllPublicationData!$D:$D,'Publication Table (%)'!E$7)/
SUMIFS(AllPublicationData!$E:$E,AllPublicationData!$A:$A,'Publication Table (%)'!$B122,AllPublicationData!$B:$B,'Publication Table (%)'!$C$4,AllPublicationData!$D:$D,'Publication Table (%)'!E$7),
SUMIFS(AllPublicationData!$F:$F,AllPublicationData!$A:$A,'Publication Table (%)'!$B122,AllPublicationData!$B:$B,'Publication Table (%)'!E$7)/
SUMIFS(AllPublicationData!$E:$E,AllPublicationData!$A:$A,'Publication Table (%)'!$B122,AllPublicationData!$B:$B,'Publication Table (%)'!E$7)),
IF('Publication Table (%)'!$C$5="Operations cancelled by patient",
IFERROR(SUMIFS(AllPublicationData!$G:$G,AllPublicationData!$A:$A,'Publication Table (%)'!$B122,AllPublicationData!$B:$B,'Publication Table (%)'!$C$4,AllPublicationData!$D:$D,'Publication Table (%)'!E$7)/
SUMIFS(AllPublicationData!$E:$E,AllPublicationData!$A:$A,'Publication Table (%)'!$B122,AllPublicationData!$B:$B,'Publication Table (%)'!$C$4,AllPublicationData!$D:$D,'Publication Table (%)'!E$7),
SUMIFS(AllPublicationData!$G:$G,AllPublicationData!$A:$A,'Publication Table (%)'!$B122,AllPublicationData!$B:$B,'Publication Table (%)'!E$7)/
SUMIFS(AllPublicationData!$E:$E,AllPublicationData!$A:$A,'Publication Table (%)'!$B122,AllPublicationData!$B:$B,'Publication Table (%)'!E$7)),
IF('Publication Table (%)'!$C$5="Operations cancelled for clinical reasons",
IFERROR(SUMIFS(AllPublicationData!$H:$H,AllPublicationData!$A:$A,'Publication Table (%)'!$B122,AllPublicationData!$B:$B,'Publication Table (%)'!$C$4,AllPublicationData!$D:$D,'Publication Table (%)'!E$7)/
SUMIFS(AllPublicationData!$E:$E,AllPublicationData!$A:$A,'Publication Table (%)'!$B122,AllPublicationData!$B:$B,'Publication Table (%)'!$C$4,AllPublicationData!$D:$D,'Publication Table (%)'!E$7),
SUMIFS(AllPublicationData!$H:$H,AllPublicationData!$A:$A,'Publication Table (%)'!$B122,AllPublicationData!$B:$B,'Publication Table (%)'!E$7)/
SUMIFS(AllPublicationData!$E:$E,AllPublicationData!$A:$A,'Publication Table (%)'!$B122,AllPublicationData!$B:$B,'Publication Table (%)'!E$7)),
IF('Publication Table (%)'!$C$5="Operations cancelled for non-clinical/capacity reasons",
IFERROR(SUMIFS(AllPublicationData!$I:$I,AllPublicationData!$A:$A,'Publication Table (%)'!$B122,AllPublicationData!$B:$B,'Publication Table (%)'!$C$4,AllPublicationData!$D:$D,'Publication Table (%)'!E$7)/
SUMIFS(AllPublicationData!$E:$E,AllPublicationData!$A:$A,'Publication Table (%)'!$B122,AllPublicationData!$B:$B,'Publication Table (%)'!$C$4,AllPublicationData!$D:$D,'Publication Table (%)'!E$7),
SUMIFS(AllPublicationData!$I:$I,AllPublicationData!$A:$A,'Publication Table (%)'!$B122,AllPublicationData!$B:$B,'Publication Table (%)'!E$7)/
SUMIFS(AllPublicationData!$E:$E,AllPublicationData!$A:$A,'Publication Table (%)'!$B122,AllPublicationData!$B:$B,'Publication Table (%)'!E$7)),
IF('Publication Table (%)'!$C$5="Cancellations for other reasons",
IFERROR(SUMIFS(AllPublicationData!$J:$J,AllPublicationData!$A:$A,'Publication Table (%)'!$B122,AllPublicationData!$B:$B,'Publication Table (%)'!$C$4,AllPublicationData!$D:$D,'Publication Table (%)'!E$7)/
SUMIFS(AllPublicationData!$E:$E,AllPublicationData!$A:$A,'Publication Table (%)'!$B122,AllPublicationData!$B:$B,'Publication Table (%)'!$C$4,AllPublicationData!$D:$D,'Publication Table (%)'!E$7),
SUMIFS(AllPublicationData!$J:$J,AllPublicationData!$A:$A,'Publication Table (%)'!$B122,AllPublicationData!$B:$B,'Publication Table (%)'!E$7)/
SUMIFS(AllPublicationData!$E:$E,AllPublicationData!$A:$A,'Publication Table (%)'!$B122,AllPublicationData!$B:$B,'Publication Table (%)'!E$7)))))))</f>
        <v>#DIV/0!</v>
      </c>
      <c r="F122" s="96" t="e">
        <f>IF('Publication Table (%)'!$C$5="All Cancelled Operations",
IFERROR(SUMIFS(AllPublicationData!$F:$F,AllPublicationData!$A:$A,'Publication Table (%)'!$B122,AllPublicationData!$B:$B,'Publication Table (%)'!$C$4,AllPublicationData!$D:$D,'Publication Table (%)'!F$7)/
SUMIFS(AllPublicationData!$E:$E,AllPublicationData!$A:$A,'Publication Table (%)'!$B122,AllPublicationData!$B:$B,'Publication Table (%)'!$C$4,AllPublicationData!$D:$D,'Publication Table (%)'!F$7),
SUMIFS(AllPublicationData!$F:$F,AllPublicationData!$A:$A,'Publication Table (%)'!$B122,AllPublicationData!$B:$B,'Publication Table (%)'!F$7)/
SUMIFS(AllPublicationData!$E:$E,AllPublicationData!$A:$A,'Publication Table (%)'!$B122,AllPublicationData!$B:$B,'Publication Table (%)'!F$7)),
IF('Publication Table (%)'!$C$5="Operations cancelled by patient",
IFERROR(SUMIFS(AllPublicationData!$G:$G,AllPublicationData!$A:$A,'Publication Table (%)'!$B122,AllPublicationData!$B:$B,'Publication Table (%)'!$C$4,AllPublicationData!$D:$D,'Publication Table (%)'!F$7)/
SUMIFS(AllPublicationData!$E:$E,AllPublicationData!$A:$A,'Publication Table (%)'!$B122,AllPublicationData!$B:$B,'Publication Table (%)'!$C$4,AllPublicationData!$D:$D,'Publication Table (%)'!F$7),
SUMIFS(AllPublicationData!$G:$G,AllPublicationData!$A:$A,'Publication Table (%)'!$B122,AllPublicationData!$B:$B,'Publication Table (%)'!F$7)/
SUMIFS(AllPublicationData!$E:$E,AllPublicationData!$A:$A,'Publication Table (%)'!$B122,AllPublicationData!$B:$B,'Publication Table (%)'!F$7)),
IF('Publication Table (%)'!$C$5="Operations cancelled for clinical reasons",
IFERROR(SUMIFS(AllPublicationData!$H:$H,AllPublicationData!$A:$A,'Publication Table (%)'!$B122,AllPublicationData!$B:$B,'Publication Table (%)'!$C$4,AllPublicationData!$D:$D,'Publication Table (%)'!F$7)/
SUMIFS(AllPublicationData!$E:$E,AllPublicationData!$A:$A,'Publication Table (%)'!$B122,AllPublicationData!$B:$B,'Publication Table (%)'!$C$4,AllPublicationData!$D:$D,'Publication Table (%)'!F$7),
SUMIFS(AllPublicationData!$H:$H,AllPublicationData!$A:$A,'Publication Table (%)'!$B122,AllPublicationData!$B:$B,'Publication Table (%)'!F$7)/
SUMIFS(AllPublicationData!$E:$E,AllPublicationData!$A:$A,'Publication Table (%)'!$B122,AllPublicationData!$B:$B,'Publication Table (%)'!F$7)),
IF('Publication Table (%)'!$C$5="Operations cancelled for non-clinical/capacity reasons",
IFERROR(SUMIFS(AllPublicationData!$I:$I,AllPublicationData!$A:$A,'Publication Table (%)'!$B122,AllPublicationData!$B:$B,'Publication Table (%)'!$C$4,AllPublicationData!$D:$D,'Publication Table (%)'!F$7)/
SUMIFS(AllPublicationData!$E:$E,AllPublicationData!$A:$A,'Publication Table (%)'!$B122,AllPublicationData!$B:$B,'Publication Table (%)'!$C$4,AllPublicationData!$D:$D,'Publication Table (%)'!F$7),
SUMIFS(AllPublicationData!$I:$I,AllPublicationData!$A:$A,'Publication Table (%)'!$B122,AllPublicationData!$B:$B,'Publication Table (%)'!F$7)/
SUMIFS(AllPublicationData!$E:$E,AllPublicationData!$A:$A,'Publication Table (%)'!$B122,AllPublicationData!$B:$B,'Publication Table (%)'!F$7)),
IF('Publication Table (%)'!$C$5="Cancellations for other reasons",
IFERROR(SUMIFS(AllPublicationData!$J:$J,AllPublicationData!$A:$A,'Publication Table (%)'!$B122,AllPublicationData!$B:$B,'Publication Table (%)'!$C$4,AllPublicationData!$D:$D,'Publication Table (%)'!F$7)/
SUMIFS(AllPublicationData!$E:$E,AllPublicationData!$A:$A,'Publication Table (%)'!$B122,AllPublicationData!$B:$B,'Publication Table (%)'!$C$4,AllPublicationData!$D:$D,'Publication Table (%)'!F$7),
SUMIFS(AllPublicationData!$J:$J,AllPublicationData!$A:$A,'Publication Table (%)'!$B122,AllPublicationData!$B:$B,'Publication Table (%)'!F$7)/
SUMIFS(AllPublicationData!$E:$E,AllPublicationData!$A:$A,'Publication Table (%)'!$B122,AllPublicationData!$B:$B,'Publication Table (%)'!F$7)))))))</f>
        <v>#DIV/0!</v>
      </c>
      <c r="G122" s="96" t="e">
        <f>IF('Publication Table (%)'!$C$5="All Cancelled Operations",
IFERROR(SUMIFS(AllPublicationData!$F:$F,AllPublicationData!$A:$A,'Publication Table (%)'!$B122,AllPublicationData!$B:$B,'Publication Table (%)'!$C$4,AllPublicationData!$D:$D,'Publication Table (%)'!G$7)/
SUMIFS(AllPublicationData!$E:$E,AllPublicationData!$A:$A,'Publication Table (%)'!$B122,AllPublicationData!$B:$B,'Publication Table (%)'!$C$4,AllPublicationData!$D:$D,'Publication Table (%)'!G$7),
SUMIFS(AllPublicationData!$F:$F,AllPublicationData!$A:$A,'Publication Table (%)'!$B122,AllPublicationData!$B:$B,'Publication Table (%)'!G$7)/
SUMIFS(AllPublicationData!$E:$E,AllPublicationData!$A:$A,'Publication Table (%)'!$B122,AllPublicationData!$B:$B,'Publication Table (%)'!G$7)),
IF('Publication Table (%)'!$C$5="Operations cancelled by patient",
IFERROR(SUMIFS(AllPublicationData!$G:$G,AllPublicationData!$A:$A,'Publication Table (%)'!$B122,AllPublicationData!$B:$B,'Publication Table (%)'!$C$4,AllPublicationData!$D:$D,'Publication Table (%)'!G$7)/
SUMIFS(AllPublicationData!$E:$E,AllPublicationData!$A:$A,'Publication Table (%)'!$B122,AllPublicationData!$B:$B,'Publication Table (%)'!$C$4,AllPublicationData!$D:$D,'Publication Table (%)'!G$7),
SUMIFS(AllPublicationData!$G:$G,AllPublicationData!$A:$A,'Publication Table (%)'!$B122,AllPublicationData!$B:$B,'Publication Table (%)'!G$7)/
SUMIFS(AllPublicationData!$E:$E,AllPublicationData!$A:$A,'Publication Table (%)'!$B122,AllPublicationData!$B:$B,'Publication Table (%)'!G$7)),
IF('Publication Table (%)'!$C$5="Operations cancelled for clinical reasons",
IFERROR(SUMIFS(AllPublicationData!$H:$H,AllPublicationData!$A:$A,'Publication Table (%)'!$B122,AllPublicationData!$B:$B,'Publication Table (%)'!$C$4,AllPublicationData!$D:$D,'Publication Table (%)'!G$7)/
SUMIFS(AllPublicationData!$E:$E,AllPublicationData!$A:$A,'Publication Table (%)'!$B122,AllPublicationData!$B:$B,'Publication Table (%)'!$C$4,AllPublicationData!$D:$D,'Publication Table (%)'!G$7),
SUMIFS(AllPublicationData!$H:$H,AllPublicationData!$A:$A,'Publication Table (%)'!$B122,AllPublicationData!$B:$B,'Publication Table (%)'!G$7)/
SUMIFS(AllPublicationData!$E:$E,AllPublicationData!$A:$A,'Publication Table (%)'!$B122,AllPublicationData!$B:$B,'Publication Table (%)'!G$7)),
IF('Publication Table (%)'!$C$5="Operations cancelled for non-clinical/capacity reasons",
IFERROR(SUMIFS(AllPublicationData!$I:$I,AllPublicationData!$A:$A,'Publication Table (%)'!$B122,AllPublicationData!$B:$B,'Publication Table (%)'!$C$4,AllPublicationData!$D:$D,'Publication Table (%)'!G$7)/
SUMIFS(AllPublicationData!$E:$E,AllPublicationData!$A:$A,'Publication Table (%)'!$B122,AllPublicationData!$B:$B,'Publication Table (%)'!$C$4,AllPublicationData!$D:$D,'Publication Table (%)'!G$7),
SUMIFS(AllPublicationData!$I:$I,AllPublicationData!$A:$A,'Publication Table (%)'!$B122,AllPublicationData!$B:$B,'Publication Table (%)'!G$7)/
SUMIFS(AllPublicationData!$E:$E,AllPublicationData!$A:$A,'Publication Table (%)'!$B122,AllPublicationData!$B:$B,'Publication Table (%)'!G$7)),
IF('Publication Table (%)'!$C$5="Cancellations for other reasons",
IFERROR(SUMIFS(AllPublicationData!$J:$J,AllPublicationData!$A:$A,'Publication Table (%)'!$B122,AllPublicationData!$B:$B,'Publication Table (%)'!$C$4,AllPublicationData!$D:$D,'Publication Table (%)'!G$7)/
SUMIFS(AllPublicationData!$E:$E,AllPublicationData!$A:$A,'Publication Table (%)'!$B122,AllPublicationData!$B:$B,'Publication Table (%)'!$C$4,AllPublicationData!$D:$D,'Publication Table (%)'!G$7),
SUMIFS(AllPublicationData!$J:$J,AllPublicationData!$A:$A,'Publication Table (%)'!$B122,AllPublicationData!$B:$B,'Publication Table (%)'!G$7)/
SUMIFS(AllPublicationData!$E:$E,AllPublicationData!$A:$A,'Publication Table (%)'!$B122,AllPublicationData!$B:$B,'Publication Table (%)'!G$7)))))))</f>
        <v>#DIV/0!</v>
      </c>
      <c r="H122" s="96" t="e">
        <f>IF('Publication Table (%)'!$C$5="All Cancelled Operations",
IFERROR(SUMIFS(AllPublicationData!$F:$F,AllPublicationData!$A:$A,'Publication Table (%)'!$B122,AllPublicationData!$B:$B,'Publication Table (%)'!$C$4,AllPublicationData!$D:$D,'Publication Table (%)'!H$7)/
SUMIFS(AllPublicationData!$E:$E,AllPublicationData!$A:$A,'Publication Table (%)'!$B122,AllPublicationData!$B:$B,'Publication Table (%)'!$C$4,AllPublicationData!$D:$D,'Publication Table (%)'!H$7),
SUMIFS(AllPublicationData!$F:$F,AllPublicationData!$A:$A,'Publication Table (%)'!$B122,AllPublicationData!$B:$B,'Publication Table (%)'!H$7)/
SUMIFS(AllPublicationData!$E:$E,AllPublicationData!$A:$A,'Publication Table (%)'!$B122,AllPublicationData!$B:$B,'Publication Table (%)'!H$7)),
IF('Publication Table (%)'!$C$5="Operations cancelled by patient",
IFERROR(SUMIFS(AllPublicationData!$G:$G,AllPublicationData!$A:$A,'Publication Table (%)'!$B122,AllPublicationData!$B:$B,'Publication Table (%)'!$C$4,AllPublicationData!$D:$D,'Publication Table (%)'!H$7)/
SUMIFS(AllPublicationData!$E:$E,AllPublicationData!$A:$A,'Publication Table (%)'!$B122,AllPublicationData!$B:$B,'Publication Table (%)'!$C$4,AllPublicationData!$D:$D,'Publication Table (%)'!H$7),
SUMIFS(AllPublicationData!$G:$G,AllPublicationData!$A:$A,'Publication Table (%)'!$B122,AllPublicationData!$B:$B,'Publication Table (%)'!H$7)/
SUMIFS(AllPublicationData!$E:$E,AllPublicationData!$A:$A,'Publication Table (%)'!$B122,AllPublicationData!$B:$B,'Publication Table (%)'!H$7)),
IF('Publication Table (%)'!$C$5="Operations cancelled for clinical reasons",
IFERROR(SUMIFS(AllPublicationData!$H:$H,AllPublicationData!$A:$A,'Publication Table (%)'!$B122,AllPublicationData!$B:$B,'Publication Table (%)'!$C$4,AllPublicationData!$D:$D,'Publication Table (%)'!H$7)/
SUMIFS(AllPublicationData!$E:$E,AllPublicationData!$A:$A,'Publication Table (%)'!$B122,AllPublicationData!$B:$B,'Publication Table (%)'!$C$4,AllPublicationData!$D:$D,'Publication Table (%)'!H$7),
SUMIFS(AllPublicationData!$H:$H,AllPublicationData!$A:$A,'Publication Table (%)'!$B122,AllPublicationData!$B:$B,'Publication Table (%)'!H$7)/
SUMIFS(AllPublicationData!$E:$E,AllPublicationData!$A:$A,'Publication Table (%)'!$B122,AllPublicationData!$B:$B,'Publication Table (%)'!H$7)),
IF('Publication Table (%)'!$C$5="Operations cancelled for non-clinical/capacity reasons",
IFERROR(SUMIFS(AllPublicationData!$I:$I,AllPublicationData!$A:$A,'Publication Table (%)'!$B122,AllPublicationData!$B:$B,'Publication Table (%)'!$C$4,AllPublicationData!$D:$D,'Publication Table (%)'!H$7)/
SUMIFS(AllPublicationData!$E:$E,AllPublicationData!$A:$A,'Publication Table (%)'!$B122,AllPublicationData!$B:$B,'Publication Table (%)'!$C$4,AllPublicationData!$D:$D,'Publication Table (%)'!H$7),
SUMIFS(AllPublicationData!$I:$I,AllPublicationData!$A:$A,'Publication Table (%)'!$B122,AllPublicationData!$B:$B,'Publication Table (%)'!H$7)/
SUMIFS(AllPublicationData!$E:$E,AllPublicationData!$A:$A,'Publication Table (%)'!$B122,AllPublicationData!$B:$B,'Publication Table (%)'!H$7)),
IF('Publication Table (%)'!$C$5="Cancellations for other reasons",
IFERROR(SUMIFS(AllPublicationData!$J:$J,AllPublicationData!$A:$A,'Publication Table (%)'!$B122,AllPublicationData!$B:$B,'Publication Table (%)'!$C$4,AllPublicationData!$D:$D,'Publication Table (%)'!H$7)/
SUMIFS(AllPublicationData!$E:$E,AllPublicationData!$A:$A,'Publication Table (%)'!$B122,AllPublicationData!$B:$B,'Publication Table (%)'!$C$4,AllPublicationData!$D:$D,'Publication Table (%)'!H$7),
SUMIFS(AllPublicationData!$J:$J,AllPublicationData!$A:$A,'Publication Table (%)'!$B122,AllPublicationData!$B:$B,'Publication Table (%)'!H$7)/
SUMIFS(AllPublicationData!$E:$E,AllPublicationData!$A:$A,'Publication Table (%)'!$B122,AllPublicationData!$B:$B,'Publication Table (%)'!H$7)))))))</f>
        <v>#DIV/0!</v>
      </c>
      <c r="I122" s="96" t="e">
        <f>IF('Publication Table (%)'!$C$5="All Cancelled Operations",
IFERROR(SUMIFS(AllPublicationData!$F:$F,AllPublicationData!$A:$A,'Publication Table (%)'!$B122,AllPublicationData!$B:$B,'Publication Table (%)'!$C$4,AllPublicationData!$D:$D,'Publication Table (%)'!I$7)/
SUMIFS(AllPublicationData!$E:$E,AllPublicationData!$A:$A,'Publication Table (%)'!$B122,AllPublicationData!$B:$B,'Publication Table (%)'!$C$4,AllPublicationData!$D:$D,'Publication Table (%)'!I$7),
SUMIFS(AllPublicationData!$F:$F,AllPublicationData!$A:$A,'Publication Table (%)'!$B122,AllPublicationData!$B:$B,'Publication Table (%)'!I$7)/
SUMIFS(AllPublicationData!$E:$E,AllPublicationData!$A:$A,'Publication Table (%)'!$B122,AllPublicationData!$B:$B,'Publication Table (%)'!I$7)),
IF('Publication Table (%)'!$C$5="Operations cancelled by patient",
IFERROR(SUMIFS(AllPublicationData!$G:$G,AllPublicationData!$A:$A,'Publication Table (%)'!$B122,AllPublicationData!$B:$B,'Publication Table (%)'!$C$4,AllPublicationData!$D:$D,'Publication Table (%)'!I$7)/
SUMIFS(AllPublicationData!$E:$E,AllPublicationData!$A:$A,'Publication Table (%)'!$B122,AllPublicationData!$B:$B,'Publication Table (%)'!$C$4,AllPublicationData!$D:$D,'Publication Table (%)'!I$7),
SUMIFS(AllPublicationData!$G:$G,AllPublicationData!$A:$A,'Publication Table (%)'!$B122,AllPublicationData!$B:$B,'Publication Table (%)'!I$7)/
SUMIFS(AllPublicationData!$E:$E,AllPublicationData!$A:$A,'Publication Table (%)'!$B122,AllPublicationData!$B:$B,'Publication Table (%)'!I$7)),
IF('Publication Table (%)'!$C$5="Operations cancelled for clinical reasons",
IFERROR(SUMIFS(AllPublicationData!$H:$H,AllPublicationData!$A:$A,'Publication Table (%)'!$B122,AllPublicationData!$B:$B,'Publication Table (%)'!$C$4,AllPublicationData!$D:$D,'Publication Table (%)'!I$7)/
SUMIFS(AllPublicationData!$E:$E,AllPublicationData!$A:$A,'Publication Table (%)'!$B122,AllPublicationData!$B:$B,'Publication Table (%)'!$C$4,AllPublicationData!$D:$D,'Publication Table (%)'!I$7),
SUMIFS(AllPublicationData!$H:$H,AllPublicationData!$A:$A,'Publication Table (%)'!$B122,AllPublicationData!$B:$B,'Publication Table (%)'!I$7)/
SUMIFS(AllPublicationData!$E:$E,AllPublicationData!$A:$A,'Publication Table (%)'!$B122,AllPublicationData!$B:$B,'Publication Table (%)'!I$7)),
IF('Publication Table (%)'!$C$5="Operations cancelled for non-clinical/capacity reasons",
IFERROR(SUMIFS(AllPublicationData!$I:$I,AllPublicationData!$A:$A,'Publication Table (%)'!$B122,AllPublicationData!$B:$B,'Publication Table (%)'!$C$4,AllPublicationData!$D:$D,'Publication Table (%)'!I$7)/
SUMIFS(AllPublicationData!$E:$E,AllPublicationData!$A:$A,'Publication Table (%)'!$B122,AllPublicationData!$B:$B,'Publication Table (%)'!$C$4,AllPublicationData!$D:$D,'Publication Table (%)'!I$7),
SUMIFS(AllPublicationData!$I:$I,AllPublicationData!$A:$A,'Publication Table (%)'!$B122,AllPublicationData!$B:$B,'Publication Table (%)'!I$7)/
SUMIFS(AllPublicationData!$E:$E,AllPublicationData!$A:$A,'Publication Table (%)'!$B122,AllPublicationData!$B:$B,'Publication Table (%)'!I$7)),
IF('Publication Table (%)'!$C$5="Cancellations for other reasons",
IFERROR(SUMIFS(AllPublicationData!$J:$J,AllPublicationData!$A:$A,'Publication Table (%)'!$B122,AllPublicationData!$B:$B,'Publication Table (%)'!$C$4,AllPublicationData!$D:$D,'Publication Table (%)'!I$7)/
SUMIFS(AllPublicationData!$E:$E,AllPublicationData!$A:$A,'Publication Table (%)'!$B122,AllPublicationData!$B:$B,'Publication Table (%)'!$C$4,AllPublicationData!$D:$D,'Publication Table (%)'!I$7),
SUMIFS(AllPublicationData!$J:$J,AllPublicationData!$A:$A,'Publication Table (%)'!$B122,AllPublicationData!$B:$B,'Publication Table (%)'!I$7)/
SUMIFS(AllPublicationData!$E:$E,AllPublicationData!$A:$A,'Publication Table (%)'!$B122,AllPublicationData!$B:$B,'Publication Table (%)'!I$7)))))))</f>
        <v>#DIV/0!</v>
      </c>
      <c r="J122" s="96" t="e">
        <f>IF('Publication Table (%)'!$C$5="All Cancelled Operations",
IFERROR(SUMIFS(AllPublicationData!$F:$F,AllPublicationData!$A:$A,'Publication Table (%)'!$B122,AllPublicationData!$B:$B,'Publication Table (%)'!$C$4,AllPublicationData!$D:$D,'Publication Table (%)'!J$7)/
SUMIFS(AllPublicationData!$E:$E,AllPublicationData!$A:$A,'Publication Table (%)'!$B122,AllPublicationData!$B:$B,'Publication Table (%)'!$C$4,AllPublicationData!$D:$D,'Publication Table (%)'!J$7),
SUMIFS(AllPublicationData!$F:$F,AllPublicationData!$A:$A,'Publication Table (%)'!$B122,AllPublicationData!$B:$B,'Publication Table (%)'!J$7)/
SUMIFS(AllPublicationData!$E:$E,AllPublicationData!$A:$A,'Publication Table (%)'!$B122,AllPublicationData!$B:$B,'Publication Table (%)'!J$7)),
IF('Publication Table (%)'!$C$5="Operations cancelled by patient",
IFERROR(SUMIFS(AllPublicationData!$G:$G,AllPublicationData!$A:$A,'Publication Table (%)'!$B122,AllPublicationData!$B:$B,'Publication Table (%)'!$C$4,AllPublicationData!$D:$D,'Publication Table (%)'!J$7)/
SUMIFS(AllPublicationData!$E:$E,AllPublicationData!$A:$A,'Publication Table (%)'!$B122,AllPublicationData!$B:$B,'Publication Table (%)'!$C$4,AllPublicationData!$D:$D,'Publication Table (%)'!J$7),
SUMIFS(AllPublicationData!$G:$G,AllPublicationData!$A:$A,'Publication Table (%)'!$B122,AllPublicationData!$B:$B,'Publication Table (%)'!J$7)/
SUMIFS(AllPublicationData!$E:$E,AllPublicationData!$A:$A,'Publication Table (%)'!$B122,AllPublicationData!$B:$B,'Publication Table (%)'!J$7)),
IF('Publication Table (%)'!$C$5="Operations cancelled for clinical reasons",
IFERROR(SUMIFS(AllPublicationData!$H:$H,AllPublicationData!$A:$A,'Publication Table (%)'!$B122,AllPublicationData!$B:$B,'Publication Table (%)'!$C$4,AllPublicationData!$D:$D,'Publication Table (%)'!J$7)/
SUMIFS(AllPublicationData!$E:$E,AllPublicationData!$A:$A,'Publication Table (%)'!$B122,AllPublicationData!$B:$B,'Publication Table (%)'!$C$4,AllPublicationData!$D:$D,'Publication Table (%)'!J$7),
SUMIFS(AllPublicationData!$H:$H,AllPublicationData!$A:$A,'Publication Table (%)'!$B122,AllPublicationData!$B:$B,'Publication Table (%)'!J$7)/
SUMIFS(AllPublicationData!$E:$E,AllPublicationData!$A:$A,'Publication Table (%)'!$B122,AllPublicationData!$B:$B,'Publication Table (%)'!J$7)),
IF('Publication Table (%)'!$C$5="Operations cancelled for non-clinical/capacity reasons",
IFERROR(SUMIFS(AllPublicationData!$I:$I,AllPublicationData!$A:$A,'Publication Table (%)'!$B122,AllPublicationData!$B:$B,'Publication Table (%)'!$C$4,AllPublicationData!$D:$D,'Publication Table (%)'!J$7)/
SUMIFS(AllPublicationData!$E:$E,AllPublicationData!$A:$A,'Publication Table (%)'!$B122,AllPublicationData!$B:$B,'Publication Table (%)'!$C$4,AllPublicationData!$D:$D,'Publication Table (%)'!J$7),
SUMIFS(AllPublicationData!$I:$I,AllPublicationData!$A:$A,'Publication Table (%)'!$B122,AllPublicationData!$B:$B,'Publication Table (%)'!J$7)/
SUMIFS(AllPublicationData!$E:$E,AllPublicationData!$A:$A,'Publication Table (%)'!$B122,AllPublicationData!$B:$B,'Publication Table (%)'!J$7)),
IF('Publication Table (%)'!$C$5="Cancellations for other reasons",
IFERROR(SUMIFS(AllPublicationData!$J:$J,AllPublicationData!$A:$A,'Publication Table (%)'!$B122,AllPublicationData!$B:$B,'Publication Table (%)'!$C$4,AllPublicationData!$D:$D,'Publication Table (%)'!J$7)/
SUMIFS(AllPublicationData!$E:$E,AllPublicationData!$A:$A,'Publication Table (%)'!$B122,AllPublicationData!$B:$B,'Publication Table (%)'!$C$4,AllPublicationData!$D:$D,'Publication Table (%)'!J$7),
SUMIFS(AllPublicationData!$J:$J,AllPublicationData!$A:$A,'Publication Table (%)'!$B122,AllPublicationData!$B:$B,'Publication Table (%)'!J$7)/
SUMIFS(AllPublicationData!$E:$E,AllPublicationData!$A:$A,'Publication Table (%)'!$B122,AllPublicationData!$B:$B,'Publication Table (%)'!J$7)))))))</f>
        <v>#DIV/0!</v>
      </c>
      <c r="K122" s="96" t="e">
        <f>IF('Publication Table (%)'!$C$5="All Cancelled Operations",
IFERROR(SUMIFS(AllPublicationData!$F:$F,AllPublicationData!$A:$A,'Publication Table (%)'!$B122,AllPublicationData!$B:$B,'Publication Table (%)'!$C$4,AllPublicationData!$D:$D,'Publication Table (%)'!K$7)/
SUMIFS(AllPublicationData!$E:$E,AllPublicationData!$A:$A,'Publication Table (%)'!$B122,AllPublicationData!$B:$B,'Publication Table (%)'!$C$4,AllPublicationData!$D:$D,'Publication Table (%)'!K$7),
SUMIFS(AllPublicationData!$F:$F,AllPublicationData!$A:$A,'Publication Table (%)'!$B122,AllPublicationData!$B:$B,'Publication Table (%)'!K$7)/
SUMIFS(AllPublicationData!$E:$E,AllPublicationData!$A:$A,'Publication Table (%)'!$B122,AllPublicationData!$B:$B,'Publication Table (%)'!K$7)),
IF('Publication Table (%)'!$C$5="Operations cancelled by patient",
IFERROR(SUMIFS(AllPublicationData!$G:$G,AllPublicationData!$A:$A,'Publication Table (%)'!$B122,AllPublicationData!$B:$B,'Publication Table (%)'!$C$4,AllPublicationData!$D:$D,'Publication Table (%)'!K$7)/
SUMIFS(AllPublicationData!$E:$E,AllPublicationData!$A:$A,'Publication Table (%)'!$B122,AllPublicationData!$B:$B,'Publication Table (%)'!$C$4,AllPublicationData!$D:$D,'Publication Table (%)'!K$7),
SUMIFS(AllPublicationData!$G:$G,AllPublicationData!$A:$A,'Publication Table (%)'!$B122,AllPublicationData!$B:$B,'Publication Table (%)'!K$7)/
SUMIFS(AllPublicationData!$E:$E,AllPublicationData!$A:$A,'Publication Table (%)'!$B122,AllPublicationData!$B:$B,'Publication Table (%)'!K$7)),
IF('Publication Table (%)'!$C$5="Operations cancelled for clinical reasons",
IFERROR(SUMIFS(AllPublicationData!$H:$H,AllPublicationData!$A:$A,'Publication Table (%)'!$B122,AllPublicationData!$B:$B,'Publication Table (%)'!$C$4,AllPublicationData!$D:$D,'Publication Table (%)'!K$7)/
SUMIFS(AllPublicationData!$E:$E,AllPublicationData!$A:$A,'Publication Table (%)'!$B122,AllPublicationData!$B:$B,'Publication Table (%)'!$C$4,AllPublicationData!$D:$D,'Publication Table (%)'!K$7),
SUMIFS(AllPublicationData!$H:$H,AllPublicationData!$A:$A,'Publication Table (%)'!$B122,AllPublicationData!$B:$B,'Publication Table (%)'!K$7)/
SUMIFS(AllPublicationData!$E:$E,AllPublicationData!$A:$A,'Publication Table (%)'!$B122,AllPublicationData!$B:$B,'Publication Table (%)'!K$7)),
IF('Publication Table (%)'!$C$5="Operations cancelled for non-clinical/capacity reasons",
IFERROR(SUMIFS(AllPublicationData!$I:$I,AllPublicationData!$A:$A,'Publication Table (%)'!$B122,AllPublicationData!$B:$B,'Publication Table (%)'!$C$4,AllPublicationData!$D:$D,'Publication Table (%)'!K$7)/
SUMIFS(AllPublicationData!$E:$E,AllPublicationData!$A:$A,'Publication Table (%)'!$B122,AllPublicationData!$B:$B,'Publication Table (%)'!$C$4,AllPublicationData!$D:$D,'Publication Table (%)'!K$7),
SUMIFS(AllPublicationData!$I:$I,AllPublicationData!$A:$A,'Publication Table (%)'!$B122,AllPublicationData!$B:$B,'Publication Table (%)'!K$7)/
SUMIFS(AllPublicationData!$E:$E,AllPublicationData!$A:$A,'Publication Table (%)'!$B122,AllPublicationData!$B:$B,'Publication Table (%)'!K$7)),
IF('Publication Table (%)'!$C$5="Cancellations for other reasons",
IFERROR(SUMIFS(AllPublicationData!$J:$J,AllPublicationData!$A:$A,'Publication Table (%)'!$B122,AllPublicationData!$B:$B,'Publication Table (%)'!$C$4,AllPublicationData!$D:$D,'Publication Table (%)'!K$7)/
SUMIFS(AllPublicationData!$E:$E,AllPublicationData!$A:$A,'Publication Table (%)'!$B122,AllPublicationData!$B:$B,'Publication Table (%)'!$C$4,AllPublicationData!$D:$D,'Publication Table (%)'!K$7),
SUMIFS(AllPublicationData!$J:$J,AllPublicationData!$A:$A,'Publication Table (%)'!$B122,AllPublicationData!$B:$B,'Publication Table (%)'!K$7)/
SUMIFS(AllPublicationData!$E:$E,AllPublicationData!$A:$A,'Publication Table (%)'!$B122,AllPublicationData!$B:$B,'Publication Table (%)'!K$7)))))))</f>
        <v>#DIV/0!</v>
      </c>
      <c r="L122" s="96" t="e">
        <f>IF('Publication Table (%)'!$C$5="All Cancelled Operations",
IFERROR(SUMIFS(AllPublicationData!$F:$F,AllPublicationData!$A:$A,'Publication Table (%)'!$B122,AllPublicationData!$B:$B,'Publication Table (%)'!$C$4,AllPublicationData!$D:$D,'Publication Table (%)'!L$7)/
SUMIFS(AllPublicationData!$E:$E,AllPublicationData!$A:$A,'Publication Table (%)'!$B122,AllPublicationData!$B:$B,'Publication Table (%)'!$C$4,AllPublicationData!$D:$D,'Publication Table (%)'!L$7),
SUMIFS(AllPublicationData!$F:$F,AllPublicationData!$A:$A,'Publication Table (%)'!$B122,AllPublicationData!$B:$B,'Publication Table (%)'!L$7)/
SUMIFS(AllPublicationData!$E:$E,AllPublicationData!$A:$A,'Publication Table (%)'!$B122,AllPublicationData!$B:$B,'Publication Table (%)'!L$7)),
IF('Publication Table (%)'!$C$5="Operations cancelled by patient",
IFERROR(SUMIFS(AllPublicationData!$G:$G,AllPublicationData!$A:$A,'Publication Table (%)'!$B122,AllPublicationData!$B:$B,'Publication Table (%)'!$C$4,AllPublicationData!$D:$D,'Publication Table (%)'!L$7)/
SUMIFS(AllPublicationData!$E:$E,AllPublicationData!$A:$A,'Publication Table (%)'!$B122,AllPublicationData!$B:$B,'Publication Table (%)'!$C$4,AllPublicationData!$D:$D,'Publication Table (%)'!L$7),
SUMIFS(AllPublicationData!$G:$G,AllPublicationData!$A:$A,'Publication Table (%)'!$B122,AllPublicationData!$B:$B,'Publication Table (%)'!L$7)/
SUMIFS(AllPublicationData!$E:$E,AllPublicationData!$A:$A,'Publication Table (%)'!$B122,AllPublicationData!$B:$B,'Publication Table (%)'!L$7)),
IF('Publication Table (%)'!$C$5="Operations cancelled for clinical reasons",
IFERROR(SUMIFS(AllPublicationData!$H:$H,AllPublicationData!$A:$A,'Publication Table (%)'!$B122,AllPublicationData!$B:$B,'Publication Table (%)'!$C$4,AllPublicationData!$D:$D,'Publication Table (%)'!L$7)/
SUMIFS(AllPublicationData!$E:$E,AllPublicationData!$A:$A,'Publication Table (%)'!$B122,AllPublicationData!$B:$B,'Publication Table (%)'!$C$4,AllPublicationData!$D:$D,'Publication Table (%)'!L$7),
SUMIFS(AllPublicationData!$H:$H,AllPublicationData!$A:$A,'Publication Table (%)'!$B122,AllPublicationData!$B:$B,'Publication Table (%)'!L$7)/
SUMIFS(AllPublicationData!$E:$E,AllPublicationData!$A:$A,'Publication Table (%)'!$B122,AllPublicationData!$B:$B,'Publication Table (%)'!L$7)),
IF('Publication Table (%)'!$C$5="Operations cancelled for non-clinical/capacity reasons",
IFERROR(SUMIFS(AllPublicationData!$I:$I,AllPublicationData!$A:$A,'Publication Table (%)'!$B122,AllPublicationData!$B:$B,'Publication Table (%)'!$C$4,AllPublicationData!$D:$D,'Publication Table (%)'!L$7)/
SUMIFS(AllPublicationData!$E:$E,AllPublicationData!$A:$A,'Publication Table (%)'!$B122,AllPublicationData!$B:$B,'Publication Table (%)'!$C$4,AllPublicationData!$D:$D,'Publication Table (%)'!L$7),
SUMIFS(AllPublicationData!$I:$I,AllPublicationData!$A:$A,'Publication Table (%)'!$B122,AllPublicationData!$B:$B,'Publication Table (%)'!L$7)/
SUMIFS(AllPublicationData!$E:$E,AllPublicationData!$A:$A,'Publication Table (%)'!$B122,AllPublicationData!$B:$B,'Publication Table (%)'!L$7)),
IF('Publication Table (%)'!$C$5="Cancellations for other reasons",
IFERROR(SUMIFS(AllPublicationData!$J:$J,AllPublicationData!$A:$A,'Publication Table (%)'!$B122,AllPublicationData!$B:$B,'Publication Table (%)'!$C$4,AllPublicationData!$D:$D,'Publication Table (%)'!L$7)/
SUMIFS(AllPublicationData!$E:$E,AllPublicationData!$A:$A,'Publication Table (%)'!$B122,AllPublicationData!$B:$B,'Publication Table (%)'!$C$4,AllPublicationData!$D:$D,'Publication Table (%)'!L$7),
SUMIFS(AllPublicationData!$J:$J,AllPublicationData!$A:$A,'Publication Table (%)'!$B122,AllPublicationData!$B:$B,'Publication Table (%)'!L$7)/
SUMIFS(AllPublicationData!$E:$E,AllPublicationData!$A:$A,'Publication Table (%)'!$B122,AllPublicationData!$B:$B,'Publication Table (%)'!L$7)))))))</f>
        <v>#DIV/0!</v>
      </c>
      <c r="M122" s="96" t="e">
        <f>IF('Publication Table (%)'!$C$5="All Cancelled Operations",
IFERROR(SUMIFS(AllPublicationData!$F:$F,AllPublicationData!$A:$A,'Publication Table (%)'!$B122,AllPublicationData!$B:$B,'Publication Table (%)'!$C$4,AllPublicationData!$D:$D,'Publication Table (%)'!M$7)/
SUMIFS(AllPublicationData!$E:$E,AllPublicationData!$A:$A,'Publication Table (%)'!$B122,AllPublicationData!$B:$B,'Publication Table (%)'!$C$4,AllPublicationData!$D:$D,'Publication Table (%)'!M$7),
SUMIFS(AllPublicationData!$F:$F,AllPublicationData!$A:$A,'Publication Table (%)'!$B122,AllPublicationData!$B:$B,'Publication Table (%)'!M$7)/
SUMIFS(AllPublicationData!$E:$E,AllPublicationData!$A:$A,'Publication Table (%)'!$B122,AllPublicationData!$B:$B,'Publication Table (%)'!M$7)),
IF('Publication Table (%)'!$C$5="Operations cancelled by patient",
IFERROR(SUMIFS(AllPublicationData!$G:$G,AllPublicationData!$A:$A,'Publication Table (%)'!$B122,AllPublicationData!$B:$B,'Publication Table (%)'!$C$4,AllPublicationData!$D:$D,'Publication Table (%)'!M$7)/
SUMIFS(AllPublicationData!$E:$E,AllPublicationData!$A:$A,'Publication Table (%)'!$B122,AllPublicationData!$B:$B,'Publication Table (%)'!$C$4,AllPublicationData!$D:$D,'Publication Table (%)'!M$7),
SUMIFS(AllPublicationData!$G:$G,AllPublicationData!$A:$A,'Publication Table (%)'!$B122,AllPublicationData!$B:$B,'Publication Table (%)'!M$7)/
SUMIFS(AllPublicationData!$E:$E,AllPublicationData!$A:$A,'Publication Table (%)'!$B122,AllPublicationData!$B:$B,'Publication Table (%)'!M$7)),
IF('Publication Table (%)'!$C$5="Operations cancelled for clinical reasons",
IFERROR(SUMIFS(AllPublicationData!$H:$H,AllPublicationData!$A:$A,'Publication Table (%)'!$B122,AllPublicationData!$B:$B,'Publication Table (%)'!$C$4,AllPublicationData!$D:$D,'Publication Table (%)'!M$7)/
SUMIFS(AllPublicationData!$E:$E,AllPublicationData!$A:$A,'Publication Table (%)'!$B122,AllPublicationData!$B:$B,'Publication Table (%)'!$C$4,AllPublicationData!$D:$D,'Publication Table (%)'!M$7),
SUMIFS(AllPublicationData!$H:$H,AllPublicationData!$A:$A,'Publication Table (%)'!$B122,AllPublicationData!$B:$B,'Publication Table (%)'!M$7)/
SUMIFS(AllPublicationData!$E:$E,AllPublicationData!$A:$A,'Publication Table (%)'!$B122,AllPublicationData!$B:$B,'Publication Table (%)'!M$7)),
IF('Publication Table (%)'!$C$5="Operations cancelled for non-clinical/capacity reasons",
IFERROR(SUMIFS(AllPublicationData!$I:$I,AllPublicationData!$A:$A,'Publication Table (%)'!$B122,AllPublicationData!$B:$B,'Publication Table (%)'!$C$4,AllPublicationData!$D:$D,'Publication Table (%)'!M$7)/
SUMIFS(AllPublicationData!$E:$E,AllPublicationData!$A:$A,'Publication Table (%)'!$B122,AllPublicationData!$B:$B,'Publication Table (%)'!$C$4,AllPublicationData!$D:$D,'Publication Table (%)'!M$7),
SUMIFS(AllPublicationData!$I:$I,AllPublicationData!$A:$A,'Publication Table (%)'!$B122,AllPublicationData!$B:$B,'Publication Table (%)'!M$7)/
SUMIFS(AllPublicationData!$E:$E,AllPublicationData!$A:$A,'Publication Table (%)'!$B122,AllPublicationData!$B:$B,'Publication Table (%)'!M$7)),
IF('Publication Table (%)'!$C$5="Cancellations for other reasons",
IFERROR(SUMIFS(AllPublicationData!$J:$J,AllPublicationData!$A:$A,'Publication Table (%)'!$B122,AllPublicationData!$B:$B,'Publication Table (%)'!$C$4,AllPublicationData!$D:$D,'Publication Table (%)'!M$7)/
SUMIFS(AllPublicationData!$E:$E,AllPublicationData!$A:$A,'Publication Table (%)'!$B122,AllPublicationData!$B:$B,'Publication Table (%)'!$C$4,AllPublicationData!$D:$D,'Publication Table (%)'!M$7),
SUMIFS(AllPublicationData!$J:$J,AllPublicationData!$A:$A,'Publication Table (%)'!$B122,AllPublicationData!$B:$B,'Publication Table (%)'!M$7)/
SUMIFS(AllPublicationData!$E:$E,AllPublicationData!$A:$A,'Publication Table (%)'!$B122,AllPublicationData!$B:$B,'Publication Table (%)'!M$7)))))))</f>
        <v>#DIV/0!</v>
      </c>
      <c r="N122" s="96" t="e">
        <f>IF('Publication Table (%)'!$C$5="All Cancelled Operations",
IFERROR(SUMIFS(AllPublicationData!$F:$F,AllPublicationData!$A:$A,'Publication Table (%)'!$B122,AllPublicationData!$B:$B,'Publication Table (%)'!$C$4,AllPublicationData!$D:$D,'Publication Table (%)'!N$7)/
SUMIFS(AllPublicationData!$E:$E,AllPublicationData!$A:$A,'Publication Table (%)'!$B122,AllPublicationData!$B:$B,'Publication Table (%)'!$C$4,AllPublicationData!$D:$D,'Publication Table (%)'!N$7),
SUMIFS(AllPublicationData!$F:$F,AllPublicationData!$A:$A,'Publication Table (%)'!$B122,AllPublicationData!$B:$B,'Publication Table (%)'!N$7)/
SUMIFS(AllPublicationData!$E:$E,AllPublicationData!$A:$A,'Publication Table (%)'!$B122,AllPublicationData!$B:$B,'Publication Table (%)'!N$7)),
IF('Publication Table (%)'!$C$5="Operations cancelled by patient",
IFERROR(SUMIFS(AllPublicationData!$G:$G,AllPublicationData!$A:$A,'Publication Table (%)'!$B122,AllPublicationData!$B:$B,'Publication Table (%)'!$C$4,AllPublicationData!$D:$D,'Publication Table (%)'!N$7)/
SUMIFS(AllPublicationData!$E:$E,AllPublicationData!$A:$A,'Publication Table (%)'!$B122,AllPublicationData!$B:$B,'Publication Table (%)'!$C$4,AllPublicationData!$D:$D,'Publication Table (%)'!N$7),
SUMIFS(AllPublicationData!$G:$G,AllPublicationData!$A:$A,'Publication Table (%)'!$B122,AllPublicationData!$B:$B,'Publication Table (%)'!N$7)/
SUMIFS(AllPublicationData!$E:$E,AllPublicationData!$A:$A,'Publication Table (%)'!$B122,AllPublicationData!$B:$B,'Publication Table (%)'!N$7)),
IF('Publication Table (%)'!$C$5="Operations cancelled for clinical reasons",
IFERROR(SUMIFS(AllPublicationData!$H:$H,AllPublicationData!$A:$A,'Publication Table (%)'!$B122,AllPublicationData!$B:$B,'Publication Table (%)'!$C$4,AllPublicationData!$D:$D,'Publication Table (%)'!N$7)/
SUMIFS(AllPublicationData!$E:$E,AllPublicationData!$A:$A,'Publication Table (%)'!$B122,AllPublicationData!$B:$B,'Publication Table (%)'!$C$4,AllPublicationData!$D:$D,'Publication Table (%)'!N$7),
SUMIFS(AllPublicationData!$H:$H,AllPublicationData!$A:$A,'Publication Table (%)'!$B122,AllPublicationData!$B:$B,'Publication Table (%)'!N$7)/
SUMIFS(AllPublicationData!$E:$E,AllPublicationData!$A:$A,'Publication Table (%)'!$B122,AllPublicationData!$B:$B,'Publication Table (%)'!N$7)),
IF('Publication Table (%)'!$C$5="Operations cancelled for non-clinical/capacity reasons",
IFERROR(SUMIFS(AllPublicationData!$I:$I,AllPublicationData!$A:$A,'Publication Table (%)'!$B122,AllPublicationData!$B:$B,'Publication Table (%)'!$C$4,AllPublicationData!$D:$D,'Publication Table (%)'!N$7)/
SUMIFS(AllPublicationData!$E:$E,AllPublicationData!$A:$A,'Publication Table (%)'!$B122,AllPublicationData!$B:$B,'Publication Table (%)'!$C$4,AllPublicationData!$D:$D,'Publication Table (%)'!N$7),
SUMIFS(AllPublicationData!$I:$I,AllPublicationData!$A:$A,'Publication Table (%)'!$B122,AllPublicationData!$B:$B,'Publication Table (%)'!N$7)/
SUMIFS(AllPublicationData!$E:$E,AllPublicationData!$A:$A,'Publication Table (%)'!$B122,AllPublicationData!$B:$B,'Publication Table (%)'!N$7)),
IF('Publication Table (%)'!$C$5="Cancellations for other reasons",
IFERROR(SUMIFS(AllPublicationData!$J:$J,AllPublicationData!$A:$A,'Publication Table (%)'!$B122,AllPublicationData!$B:$B,'Publication Table (%)'!$C$4,AllPublicationData!$D:$D,'Publication Table (%)'!N$7)/
SUMIFS(AllPublicationData!$E:$E,AllPublicationData!$A:$A,'Publication Table (%)'!$B122,AllPublicationData!$B:$B,'Publication Table (%)'!$C$4,AllPublicationData!$D:$D,'Publication Table (%)'!N$7),
SUMIFS(AllPublicationData!$J:$J,AllPublicationData!$A:$A,'Publication Table (%)'!$B122,AllPublicationData!$B:$B,'Publication Table (%)'!N$7)/
SUMIFS(AllPublicationData!$E:$E,AllPublicationData!$A:$A,'Publication Table (%)'!$B122,AllPublicationData!$B:$B,'Publication Table (%)'!N$7)))))))</f>
        <v>#DIV/0!</v>
      </c>
      <c r="O122" s="96" t="e">
        <f>IF('Publication Table (%)'!$C$5="All Cancelled Operations",
IFERROR(SUMIFS(AllPublicationData!$F:$F,AllPublicationData!$A:$A,'Publication Table (%)'!$B122,AllPublicationData!$B:$B,'Publication Table (%)'!$C$4,AllPublicationData!$D:$D,'Publication Table (%)'!O$7)/
SUMIFS(AllPublicationData!$E:$E,AllPublicationData!$A:$A,'Publication Table (%)'!$B122,AllPublicationData!$B:$B,'Publication Table (%)'!$C$4,AllPublicationData!$D:$D,'Publication Table (%)'!O$7),
SUMIFS(AllPublicationData!$F:$F,AllPublicationData!$A:$A,'Publication Table (%)'!$B122,AllPublicationData!$B:$B,'Publication Table (%)'!O$7)/
SUMIFS(AllPublicationData!$E:$E,AllPublicationData!$A:$A,'Publication Table (%)'!$B122,AllPublicationData!$B:$B,'Publication Table (%)'!O$7)),
IF('Publication Table (%)'!$C$5="Operations cancelled by patient",
IFERROR(SUMIFS(AllPublicationData!$G:$G,AllPublicationData!$A:$A,'Publication Table (%)'!$B122,AllPublicationData!$B:$B,'Publication Table (%)'!$C$4,AllPublicationData!$D:$D,'Publication Table (%)'!O$7)/
SUMIFS(AllPublicationData!$E:$E,AllPublicationData!$A:$A,'Publication Table (%)'!$B122,AllPublicationData!$B:$B,'Publication Table (%)'!$C$4,AllPublicationData!$D:$D,'Publication Table (%)'!O$7),
SUMIFS(AllPublicationData!$G:$G,AllPublicationData!$A:$A,'Publication Table (%)'!$B122,AllPublicationData!$B:$B,'Publication Table (%)'!O$7)/
SUMIFS(AllPublicationData!$E:$E,AllPublicationData!$A:$A,'Publication Table (%)'!$B122,AllPublicationData!$B:$B,'Publication Table (%)'!O$7)),
IF('Publication Table (%)'!$C$5="Operations cancelled for clinical reasons",
IFERROR(SUMIFS(AllPublicationData!$H:$H,AllPublicationData!$A:$A,'Publication Table (%)'!$B122,AllPublicationData!$B:$B,'Publication Table (%)'!$C$4,AllPublicationData!$D:$D,'Publication Table (%)'!O$7)/
SUMIFS(AllPublicationData!$E:$E,AllPublicationData!$A:$A,'Publication Table (%)'!$B122,AllPublicationData!$B:$B,'Publication Table (%)'!$C$4,AllPublicationData!$D:$D,'Publication Table (%)'!O$7),
SUMIFS(AllPublicationData!$H:$H,AllPublicationData!$A:$A,'Publication Table (%)'!$B122,AllPublicationData!$B:$B,'Publication Table (%)'!O$7)/
SUMIFS(AllPublicationData!$E:$E,AllPublicationData!$A:$A,'Publication Table (%)'!$B122,AllPublicationData!$B:$B,'Publication Table (%)'!O$7)),
IF('Publication Table (%)'!$C$5="Operations cancelled for non-clinical/capacity reasons",
IFERROR(SUMIFS(AllPublicationData!$I:$I,AllPublicationData!$A:$A,'Publication Table (%)'!$B122,AllPublicationData!$B:$B,'Publication Table (%)'!$C$4,AllPublicationData!$D:$D,'Publication Table (%)'!O$7)/
SUMIFS(AllPublicationData!$E:$E,AllPublicationData!$A:$A,'Publication Table (%)'!$B122,AllPublicationData!$B:$B,'Publication Table (%)'!$C$4,AllPublicationData!$D:$D,'Publication Table (%)'!O$7),
SUMIFS(AllPublicationData!$I:$I,AllPublicationData!$A:$A,'Publication Table (%)'!$B122,AllPublicationData!$B:$B,'Publication Table (%)'!O$7)/
SUMIFS(AllPublicationData!$E:$E,AllPublicationData!$A:$A,'Publication Table (%)'!$B122,AllPublicationData!$B:$B,'Publication Table (%)'!O$7)),
IF('Publication Table (%)'!$C$5="Cancellations for other reasons",
IFERROR(SUMIFS(AllPublicationData!$J:$J,AllPublicationData!$A:$A,'Publication Table (%)'!$B122,AllPublicationData!$B:$B,'Publication Table (%)'!$C$4,AllPublicationData!$D:$D,'Publication Table (%)'!O$7)/
SUMIFS(AllPublicationData!$E:$E,AllPublicationData!$A:$A,'Publication Table (%)'!$B122,AllPublicationData!$B:$B,'Publication Table (%)'!$C$4,AllPublicationData!$D:$D,'Publication Table (%)'!O$7),
SUMIFS(AllPublicationData!$J:$J,AllPublicationData!$A:$A,'Publication Table (%)'!$B122,AllPublicationData!$B:$B,'Publication Table (%)'!O$7)/
SUMIFS(AllPublicationData!$E:$E,AllPublicationData!$A:$A,'Publication Table (%)'!$B122,AllPublicationData!$B:$B,'Publication Table (%)'!O$7)))))))</f>
        <v>#DIV/0!</v>
      </c>
      <c r="P122" s="96" t="e">
        <f>IF('Publication Table (%)'!$C$5="All Cancelled Operations",
IFERROR(SUMIFS(AllPublicationData!$F:$F,AllPublicationData!$A:$A,'Publication Table (%)'!$B122,AllPublicationData!$B:$B,'Publication Table (%)'!$C$4,AllPublicationData!$D:$D,'Publication Table (%)'!P$7)/
SUMIFS(AllPublicationData!$E:$E,AllPublicationData!$A:$A,'Publication Table (%)'!$B122,AllPublicationData!$B:$B,'Publication Table (%)'!$C$4,AllPublicationData!$D:$D,'Publication Table (%)'!P$7),
SUMIFS(AllPublicationData!$F:$F,AllPublicationData!$A:$A,'Publication Table (%)'!$B122,AllPublicationData!$B:$B,'Publication Table (%)'!P$7)/
SUMIFS(AllPublicationData!$E:$E,AllPublicationData!$A:$A,'Publication Table (%)'!$B122,AllPublicationData!$B:$B,'Publication Table (%)'!P$7)),
IF('Publication Table (%)'!$C$5="Operations cancelled by patient",
IFERROR(SUMIFS(AllPublicationData!$G:$G,AllPublicationData!$A:$A,'Publication Table (%)'!$B122,AllPublicationData!$B:$B,'Publication Table (%)'!$C$4,AllPublicationData!$D:$D,'Publication Table (%)'!P$7)/
SUMIFS(AllPublicationData!$E:$E,AllPublicationData!$A:$A,'Publication Table (%)'!$B122,AllPublicationData!$B:$B,'Publication Table (%)'!$C$4,AllPublicationData!$D:$D,'Publication Table (%)'!P$7),
SUMIFS(AllPublicationData!$G:$G,AllPublicationData!$A:$A,'Publication Table (%)'!$B122,AllPublicationData!$B:$B,'Publication Table (%)'!P$7)/
SUMIFS(AllPublicationData!$E:$E,AllPublicationData!$A:$A,'Publication Table (%)'!$B122,AllPublicationData!$B:$B,'Publication Table (%)'!P$7)),
IF('Publication Table (%)'!$C$5="Operations cancelled for clinical reasons",
IFERROR(SUMIFS(AllPublicationData!$H:$H,AllPublicationData!$A:$A,'Publication Table (%)'!$B122,AllPublicationData!$B:$B,'Publication Table (%)'!$C$4,AllPublicationData!$D:$D,'Publication Table (%)'!P$7)/
SUMIFS(AllPublicationData!$E:$E,AllPublicationData!$A:$A,'Publication Table (%)'!$B122,AllPublicationData!$B:$B,'Publication Table (%)'!$C$4,AllPublicationData!$D:$D,'Publication Table (%)'!P$7),
SUMIFS(AllPublicationData!$H:$H,AllPublicationData!$A:$A,'Publication Table (%)'!$B122,AllPublicationData!$B:$B,'Publication Table (%)'!P$7)/
SUMIFS(AllPublicationData!$E:$E,AllPublicationData!$A:$A,'Publication Table (%)'!$B122,AllPublicationData!$B:$B,'Publication Table (%)'!P$7)),
IF('Publication Table (%)'!$C$5="Operations cancelled for non-clinical/capacity reasons",
IFERROR(SUMIFS(AllPublicationData!$I:$I,AllPublicationData!$A:$A,'Publication Table (%)'!$B122,AllPublicationData!$B:$B,'Publication Table (%)'!$C$4,AllPublicationData!$D:$D,'Publication Table (%)'!P$7)/
SUMIFS(AllPublicationData!$E:$E,AllPublicationData!$A:$A,'Publication Table (%)'!$B122,AllPublicationData!$B:$B,'Publication Table (%)'!$C$4,AllPublicationData!$D:$D,'Publication Table (%)'!P$7),
SUMIFS(AllPublicationData!$I:$I,AllPublicationData!$A:$A,'Publication Table (%)'!$B122,AllPublicationData!$B:$B,'Publication Table (%)'!P$7)/
SUMIFS(AllPublicationData!$E:$E,AllPublicationData!$A:$A,'Publication Table (%)'!$B122,AllPublicationData!$B:$B,'Publication Table (%)'!P$7)),
IF('Publication Table (%)'!$C$5="Cancellations for other reasons",
IFERROR(SUMIFS(AllPublicationData!$J:$J,AllPublicationData!$A:$A,'Publication Table (%)'!$B122,AllPublicationData!$B:$B,'Publication Table (%)'!$C$4,AllPublicationData!$D:$D,'Publication Table (%)'!P$7)/
SUMIFS(AllPublicationData!$E:$E,AllPublicationData!$A:$A,'Publication Table (%)'!$B122,AllPublicationData!$B:$B,'Publication Table (%)'!$C$4,AllPublicationData!$D:$D,'Publication Table (%)'!P$7),
SUMIFS(AllPublicationData!$J:$J,AllPublicationData!$A:$A,'Publication Table (%)'!$B122,AllPublicationData!$B:$B,'Publication Table (%)'!P$7)/
SUMIFS(AllPublicationData!$E:$E,AllPublicationData!$A:$A,'Publication Table (%)'!$B122,AllPublicationData!$B:$B,'Publication Table (%)'!P$7)))))))</f>
        <v>#DIV/0!</v>
      </c>
      <c r="Q122" s="96" t="e">
        <f>IF('Publication Table (%)'!$C$5="All Cancelled Operations",
IFERROR(SUMIFS(AllPublicationData!$F:$F,AllPublicationData!$A:$A,'Publication Table (%)'!$B122,AllPublicationData!$B:$B,'Publication Table (%)'!$C$4,AllPublicationData!$D:$D,'Publication Table (%)'!Q$7)/
SUMIFS(AllPublicationData!$E:$E,AllPublicationData!$A:$A,'Publication Table (%)'!$B122,AllPublicationData!$B:$B,'Publication Table (%)'!$C$4,AllPublicationData!$D:$D,'Publication Table (%)'!Q$7),
SUMIFS(AllPublicationData!$F:$F,AllPublicationData!$A:$A,'Publication Table (%)'!$B122,AllPublicationData!$B:$B,'Publication Table (%)'!Q$7)/
SUMIFS(AllPublicationData!$E:$E,AllPublicationData!$A:$A,'Publication Table (%)'!$B122,AllPublicationData!$B:$B,'Publication Table (%)'!Q$7)),
IF('Publication Table (%)'!$C$5="Operations cancelled by patient",
IFERROR(SUMIFS(AllPublicationData!$G:$G,AllPublicationData!$A:$A,'Publication Table (%)'!$B122,AllPublicationData!$B:$B,'Publication Table (%)'!$C$4,AllPublicationData!$D:$D,'Publication Table (%)'!Q$7)/
SUMIFS(AllPublicationData!$E:$E,AllPublicationData!$A:$A,'Publication Table (%)'!$B122,AllPublicationData!$B:$B,'Publication Table (%)'!$C$4,AllPublicationData!$D:$D,'Publication Table (%)'!Q$7),
SUMIFS(AllPublicationData!$G:$G,AllPublicationData!$A:$A,'Publication Table (%)'!$B122,AllPublicationData!$B:$B,'Publication Table (%)'!Q$7)/
SUMIFS(AllPublicationData!$E:$E,AllPublicationData!$A:$A,'Publication Table (%)'!$B122,AllPublicationData!$B:$B,'Publication Table (%)'!Q$7)),
IF('Publication Table (%)'!$C$5="Operations cancelled for clinical reasons",
IFERROR(SUMIFS(AllPublicationData!$H:$H,AllPublicationData!$A:$A,'Publication Table (%)'!$B122,AllPublicationData!$B:$B,'Publication Table (%)'!$C$4,AllPublicationData!$D:$D,'Publication Table (%)'!Q$7)/
SUMIFS(AllPublicationData!$E:$E,AllPublicationData!$A:$A,'Publication Table (%)'!$B122,AllPublicationData!$B:$B,'Publication Table (%)'!$C$4,AllPublicationData!$D:$D,'Publication Table (%)'!Q$7),
SUMIFS(AllPublicationData!$H:$H,AllPublicationData!$A:$A,'Publication Table (%)'!$B122,AllPublicationData!$B:$B,'Publication Table (%)'!Q$7)/
SUMIFS(AllPublicationData!$E:$E,AllPublicationData!$A:$A,'Publication Table (%)'!$B122,AllPublicationData!$B:$B,'Publication Table (%)'!Q$7)),
IF('Publication Table (%)'!$C$5="Operations cancelled for non-clinical/capacity reasons",
IFERROR(SUMIFS(AllPublicationData!$I:$I,AllPublicationData!$A:$A,'Publication Table (%)'!$B122,AllPublicationData!$B:$B,'Publication Table (%)'!$C$4,AllPublicationData!$D:$D,'Publication Table (%)'!Q$7)/
SUMIFS(AllPublicationData!$E:$E,AllPublicationData!$A:$A,'Publication Table (%)'!$B122,AllPublicationData!$B:$B,'Publication Table (%)'!$C$4,AllPublicationData!$D:$D,'Publication Table (%)'!Q$7),
SUMIFS(AllPublicationData!$I:$I,AllPublicationData!$A:$A,'Publication Table (%)'!$B122,AllPublicationData!$B:$B,'Publication Table (%)'!Q$7)/
SUMIFS(AllPublicationData!$E:$E,AllPublicationData!$A:$A,'Publication Table (%)'!$B122,AllPublicationData!$B:$B,'Publication Table (%)'!Q$7)),
IF('Publication Table (%)'!$C$5="Cancellations for other reasons",
IFERROR(SUMIFS(AllPublicationData!$J:$J,AllPublicationData!$A:$A,'Publication Table (%)'!$B122,AllPublicationData!$B:$B,'Publication Table (%)'!$C$4,AllPublicationData!$D:$D,'Publication Table (%)'!Q$7)/
SUMIFS(AllPublicationData!$E:$E,AllPublicationData!$A:$A,'Publication Table (%)'!$B122,AllPublicationData!$B:$B,'Publication Table (%)'!$C$4,AllPublicationData!$D:$D,'Publication Table (%)'!Q$7),
SUMIFS(AllPublicationData!$J:$J,AllPublicationData!$A:$A,'Publication Table (%)'!$B122,AllPublicationData!$B:$B,'Publication Table (%)'!Q$7)/
SUMIFS(AllPublicationData!$E:$E,AllPublicationData!$A:$A,'Publication Table (%)'!$B122,AllPublicationData!$B:$B,'Publication Table (%)'!Q$7)))))))</f>
        <v>#DIV/0!</v>
      </c>
      <c r="R122" s="96" t="e">
        <f>IF('Publication Table (%)'!$C$5="All Cancelled Operations",
IFERROR(SUMIFS(AllPublicationData!$F:$F,AllPublicationData!$A:$A,'Publication Table (%)'!$B122,AllPublicationData!$B:$B,'Publication Table (%)'!$C$4,AllPublicationData!$D:$D,'Publication Table (%)'!R$7)/
SUMIFS(AllPublicationData!$E:$E,AllPublicationData!$A:$A,'Publication Table (%)'!$B122,AllPublicationData!$B:$B,'Publication Table (%)'!$C$4,AllPublicationData!$D:$D,'Publication Table (%)'!R$7),
SUMIFS(AllPublicationData!$F:$F,AllPublicationData!$A:$A,'Publication Table (%)'!$B122,AllPublicationData!$B:$B,'Publication Table (%)'!R$7)/
SUMIFS(AllPublicationData!$E:$E,AllPublicationData!$A:$A,'Publication Table (%)'!$B122,AllPublicationData!$B:$B,'Publication Table (%)'!R$7)),
IF('Publication Table (%)'!$C$5="Operations cancelled by patient",
IFERROR(SUMIFS(AllPublicationData!$G:$G,AllPublicationData!$A:$A,'Publication Table (%)'!$B122,AllPublicationData!$B:$B,'Publication Table (%)'!$C$4,AllPublicationData!$D:$D,'Publication Table (%)'!R$7)/
SUMIFS(AllPublicationData!$E:$E,AllPublicationData!$A:$A,'Publication Table (%)'!$B122,AllPublicationData!$B:$B,'Publication Table (%)'!$C$4,AllPublicationData!$D:$D,'Publication Table (%)'!R$7),
SUMIFS(AllPublicationData!$G:$G,AllPublicationData!$A:$A,'Publication Table (%)'!$B122,AllPublicationData!$B:$B,'Publication Table (%)'!R$7)/
SUMIFS(AllPublicationData!$E:$E,AllPublicationData!$A:$A,'Publication Table (%)'!$B122,AllPublicationData!$B:$B,'Publication Table (%)'!R$7)),
IF('Publication Table (%)'!$C$5="Operations cancelled for clinical reasons",
IFERROR(SUMIFS(AllPublicationData!$H:$H,AllPublicationData!$A:$A,'Publication Table (%)'!$B122,AllPublicationData!$B:$B,'Publication Table (%)'!$C$4,AllPublicationData!$D:$D,'Publication Table (%)'!R$7)/
SUMIFS(AllPublicationData!$E:$E,AllPublicationData!$A:$A,'Publication Table (%)'!$B122,AllPublicationData!$B:$B,'Publication Table (%)'!$C$4,AllPublicationData!$D:$D,'Publication Table (%)'!R$7),
SUMIFS(AllPublicationData!$H:$H,AllPublicationData!$A:$A,'Publication Table (%)'!$B122,AllPublicationData!$B:$B,'Publication Table (%)'!R$7)/
SUMIFS(AllPublicationData!$E:$E,AllPublicationData!$A:$A,'Publication Table (%)'!$B122,AllPublicationData!$B:$B,'Publication Table (%)'!R$7)),
IF('Publication Table (%)'!$C$5="Operations cancelled for non-clinical/capacity reasons",
IFERROR(SUMIFS(AllPublicationData!$I:$I,AllPublicationData!$A:$A,'Publication Table (%)'!$B122,AllPublicationData!$B:$B,'Publication Table (%)'!$C$4,AllPublicationData!$D:$D,'Publication Table (%)'!R$7)/
SUMIFS(AllPublicationData!$E:$E,AllPublicationData!$A:$A,'Publication Table (%)'!$B122,AllPublicationData!$B:$B,'Publication Table (%)'!$C$4,AllPublicationData!$D:$D,'Publication Table (%)'!R$7),
SUMIFS(AllPublicationData!$I:$I,AllPublicationData!$A:$A,'Publication Table (%)'!$B122,AllPublicationData!$B:$B,'Publication Table (%)'!R$7)/
SUMIFS(AllPublicationData!$E:$E,AllPublicationData!$A:$A,'Publication Table (%)'!$B122,AllPublicationData!$B:$B,'Publication Table (%)'!R$7)),
IF('Publication Table (%)'!$C$5="Cancellations for other reasons",
IFERROR(SUMIFS(AllPublicationData!$J:$J,AllPublicationData!$A:$A,'Publication Table (%)'!$B122,AllPublicationData!$B:$B,'Publication Table (%)'!$C$4,AllPublicationData!$D:$D,'Publication Table (%)'!R$7)/
SUMIFS(AllPublicationData!$E:$E,AllPublicationData!$A:$A,'Publication Table (%)'!$B122,AllPublicationData!$B:$B,'Publication Table (%)'!$C$4,AllPublicationData!$D:$D,'Publication Table (%)'!R$7),
SUMIFS(AllPublicationData!$J:$J,AllPublicationData!$A:$A,'Publication Table (%)'!$B122,AllPublicationData!$B:$B,'Publication Table (%)'!R$7)/
SUMIFS(AllPublicationData!$E:$E,AllPublicationData!$A:$A,'Publication Table (%)'!$B122,AllPublicationData!$B:$B,'Publication Table (%)'!R$7)))))))</f>
        <v>#DIV/0!</v>
      </c>
      <c r="S122" s="96" t="e">
        <f>IF('Publication Table (%)'!$C$5="All Cancelled Operations",
IFERROR(SUMIFS(AllPublicationData!$F:$F,AllPublicationData!$A:$A,'Publication Table (%)'!$B122,AllPublicationData!$B:$B,'Publication Table (%)'!$C$4,AllPublicationData!$D:$D,'Publication Table (%)'!S$7)/
SUMIFS(AllPublicationData!$E:$E,AllPublicationData!$A:$A,'Publication Table (%)'!$B122,AllPublicationData!$B:$B,'Publication Table (%)'!$C$4,AllPublicationData!$D:$D,'Publication Table (%)'!S$7),
SUMIFS(AllPublicationData!$F:$F,AllPublicationData!$A:$A,'Publication Table (%)'!$B122,AllPublicationData!$B:$B,'Publication Table (%)'!S$7)/
SUMIFS(AllPublicationData!$E:$E,AllPublicationData!$A:$A,'Publication Table (%)'!$B122,AllPublicationData!$B:$B,'Publication Table (%)'!S$7)),
IF('Publication Table (%)'!$C$5="Operations cancelled by patient",
IFERROR(SUMIFS(AllPublicationData!$G:$G,AllPublicationData!$A:$A,'Publication Table (%)'!$B122,AllPublicationData!$B:$B,'Publication Table (%)'!$C$4,AllPublicationData!$D:$D,'Publication Table (%)'!S$7)/
SUMIFS(AllPublicationData!$E:$E,AllPublicationData!$A:$A,'Publication Table (%)'!$B122,AllPublicationData!$B:$B,'Publication Table (%)'!$C$4,AllPublicationData!$D:$D,'Publication Table (%)'!S$7),
SUMIFS(AllPublicationData!$G:$G,AllPublicationData!$A:$A,'Publication Table (%)'!$B122,AllPublicationData!$B:$B,'Publication Table (%)'!S$7)/
SUMIFS(AllPublicationData!$E:$E,AllPublicationData!$A:$A,'Publication Table (%)'!$B122,AllPublicationData!$B:$B,'Publication Table (%)'!S$7)),
IF('Publication Table (%)'!$C$5="Operations cancelled for clinical reasons",
IFERROR(SUMIFS(AllPublicationData!$H:$H,AllPublicationData!$A:$A,'Publication Table (%)'!$B122,AllPublicationData!$B:$B,'Publication Table (%)'!$C$4,AllPublicationData!$D:$D,'Publication Table (%)'!S$7)/
SUMIFS(AllPublicationData!$E:$E,AllPublicationData!$A:$A,'Publication Table (%)'!$B122,AllPublicationData!$B:$B,'Publication Table (%)'!$C$4,AllPublicationData!$D:$D,'Publication Table (%)'!S$7),
SUMIFS(AllPublicationData!$H:$H,AllPublicationData!$A:$A,'Publication Table (%)'!$B122,AllPublicationData!$B:$B,'Publication Table (%)'!S$7)/
SUMIFS(AllPublicationData!$E:$E,AllPublicationData!$A:$A,'Publication Table (%)'!$B122,AllPublicationData!$B:$B,'Publication Table (%)'!S$7)),
IF('Publication Table (%)'!$C$5="Operations cancelled for non-clinical/capacity reasons",
IFERROR(SUMIFS(AllPublicationData!$I:$I,AllPublicationData!$A:$A,'Publication Table (%)'!$B122,AllPublicationData!$B:$B,'Publication Table (%)'!$C$4,AllPublicationData!$D:$D,'Publication Table (%)'!S$7)/
SUMIFS(AllPublicationData!$E:$E,AllPublicationData!$A:$A,'Publication Table (%)'!$B122,AllPublicationData!$B:$B,'Publication Table (%)'!$C$4,AllPublicationData!$D:$D,'Publication Table (%)'!S$7),
SUMIFS(AllPublicationData!$I:$I,AllPublicationData!$A:$A,'Publication Table (%)'!$B122,AllPublicationData!$B:$B,'Publication Table (%)'!S$7)/
SUMIFS(AllPublicationData!$E:$E,AllPublicationData!$A:$A,'Publication Table (%)'!$B122,AllPublicationData!$B:$B,'Publication Table (%)'!S$7)),
IF('Publication Table (%)'!$C$5="Cancellations for other reasons",
IFERROR(SUMIFS(AllPublicationData!$J:$J,AllPublicationData!$A:$A,'Publication Table (%)'!$B122,AllPublicationData!$B:$B,'Publication Table (%)'!$C$4,AllPublicationData!$D:$D,'Publication Table (%)'!S$7)/
SUMIFS(AllPublicationData!$E:$E,AllPublicationData!$A:$A,'Publication Table (%)'!$B122,AllPublicationData!$B:$B,'Publication Table (%)'!$C$4,AllPublicationData!$D:$D,'Publication Table (%)'!S$7),
SUMIFS(AllPublicationData!$J:$J,AllPublicationData!$A:$A,'Publication Table (%)'!$B122,AllPublicationData!$B:$B,'Publication Table (%)'!S$7)/
SUMIFS(AllPublicationData!$E:$E,AllPublicationData!$A:$A,'Publication Table (%)'!$B122,AllPublicationData!$B:$B,'Publication Table (%)'!S$7)))))))</f>
        <v>#DIV/0!</v>
      </c>
    </row>
    <row r="123" spans="2:19" x14ac:dyDescent="0.35">
      <c r="C123" s="112">
        <f>IF('Publication Table (%)'!$C$5="All Cancelled Operations",
SUMIFS(AllPublicationData!$F:$F,AllPublicationData!$A:$A,'Publication Table (%)'!$B123,AllPublicationData!$B:$B,'Publication Table (%)'!$C$4),
IF('Publication Table (%)'!$C$5="Operations cancelled by patient",
SUMIFS(AllPublicationData!$G:$G,AllPublicationData!$A:$A,'Publication Table (%)'!$B123,AllPublicationData!$B:$B,'Publication Table (%)'!$C$4),
IF('Publication Table (%)'!$C$5="Operations cancelled for clinical reasons",
SUMIFS(AllPublicationData!$H:$H,AllPublicationData!$A:$A,'Publication Table (%)'!$B123,AllPublicationData!$B:$B,'Publication Table (%)'!$C$4),
IF('Publication Table (%)'!$C$5="Operations cancelled for non-clinical/capacity reasons",
SUMIFS(AllPublicationData!$I:$I,AllPublicationData!$A:$A,'Publication Table (%)'!$B123,AllPublicationData!$B:$B,'Publication Table (%)'!$C$4),
IF('Publication Table (%)'!$C$5="Cancellations for other reasons",
SUMIFS(AllPublicationData!$J:$J,AllPublicationData!$A:$A,'Publication Table (%)'!$B123,AllPublicationData!$B:$B,'Publication Table (%)'!$C$4))))))+
IF(AND($C$4="NHS Scotland",$C$5="All Cancelled Operations"),
SUMIFS(AllPublicationData!$F:$F,AllPublicationData!$A:$A,'Publication Table (%)'!$B123),
IF(AND($C$4="NHS Scotland",$C$5="Operations cancelled by patient"),
SUMIFS(AllPublicationData!$G:$G,AllPublicationData!$A:$A,'Publication Table (%)'!$B123),
IF(AND($C$4="NHS Scotland",$C$5="Operations cancelled for clinical reasons"),
SUMIFS(AllPublicationData!$H:$H,AllPublicationData!$A:$A,'Publication Table (%)'!$B123),
IF(AND($C$4="NHS Scotland",$C$5="Operations cancelled for non-clinical/capacity reasons"),
SUMIFS(AllPublicationData!$I:$I,AllPublicationData!$A:$A,'Publication Table (%)'!$B123),
IF(AND($C$4="NHS Scotland",$C$5="Cancellations for other reasons"),
SUMIFS(AllPublicationData!$J:$J,AllPublicationData!$A:$A,'Publication Table (%)'!$B123))))))</f>
        <v>0</v>
      </c>
      <c r="D123" s="110" t="e">
        <f>IF(AND('Publication Table (%)'!$C$5="All Cancelled Operations",$C$4&lt;&gt;"NHS Scotland"),
IFERROR(SUMIFS(AllPublicationData!$F:$F,AllPublicationData!$A:$A,'Publication Table (%)'!$B123,AllPublicationData!$B:$B,'Publication Table (%)'!$C$4,AllPublicationData!$D:$D,'Publication Table (%)'!D$7)/
SUMIFS(AllPublicationData!$E:$E,AllPublicationData!$A:$A,'Publication Table (%)'!$B123,AllPublicationData!$B:$B,'Publication Table (%)'!$C$4,AllPublicationData!$D:$D,'Publication Table (%)'!D$7),
SUMIFS(AllPublicationData!$F:$F,AllPublicationData!$A:$A,'Publication Table (%)'!$B123,AllPublicationData!$B:$B,'Publication Table (%)'!D$7)/
SUMIFS(AllPublicationData!$E:$E,AllPublicationData!$A:$A,'Publication Table (%)'!$B123,AllPublicationData!$B:$B,'Publication Table (%)'!D$7)),
IF(AND('Publication Table (%)'!$C$5="Operations cancelled by patient",$C$4&lt;&gt;"NHS Scotland"),
IFERROR(SUMIFS(AllPublicationData!$G:$G,AllPublicationData!$A:$A,'Publication Table (%)'!$B123,AllPublicationData!$B:$B,'Publication Table (%)'!$C$4,AllPublicationData!$D:$D,'Publication Table (%)'!D$7)/
SUMIFS(AllPublicationData!$E:$E,AllPublicationData!$A:$A,'Publication Table (%)'!$B123,AllPublicationData!$B:$B,'Publication Table (%)'!$C$4,AllPublicationData!$D:$D,'Publication Table (%)'!D$7),
SUMIFS(AllPublicationData!$G:$G,AllPublicationData!$A:$A,'Publication Table (%)'!$B123,AllPublicationData!$B:$B,'Publication Table (%)'!D$7)/
SUMIFS(AllPublicationData!$E:$E,AllPublicationData!$A:$A,'Publication Table (%)'!$B123,AllPublicationData!$B:$B,'Publication Table (%)'!D$7)),
IF(AND('Publication Table (%)'!$C$5="Operations cancelled for clinical reasons",$C$4&lt;&gt;"NHS Scotland"),
IFERROR(SUMIFS(AllPublicationData!$H:$H,AllPublicationData!$A:$A,'Publication Table (%)'!$B123,AllPublicationData!$B:$B,'Publication Table (%)'!$C$4,AllPublicationData!$D:$D,'Publication Table (%)'!D$7)/
SUMIFS(AllPublicationData!$E:$E,AllPublicationData!$A:$A,'Publication Table (%)'!$B123,AllPublicationData!$B:$B,'Publication Table (%)'!$C$4,AllPublicationData!$D:$D,'Publication Table (%)'!D$7),
SUMIFS(AllPublicationData!$H:$H,AllPublicationData!$A:$A,'Publication Table (%)'!$B123,AllPublicationData!$B:$B,'Publication Table (%)'!D$7)/
SUMIFS(AllPublicationData!$E:$E,AllPublicationData!$A:$A,'Publication Table (%)'!$B123,AllPublicationData!$B:$B,'Publication Table (%)'!D$7)),
IF(AND('Publication Table (%)'!$C$5="Operations cancelled for non-clinical/capacity reasons",$C$4&lt;&gt;"NHS Scotland"),
IFERROR(SUMIFS(AllPublicationData!$I:$I,AllPublicationData!$A:$A,'Publication Table (%)'!$B123,AllPublicationData!$B:$B,'Publication Table (%)'!$C$4,AllPublicationData!$D:$D,'Publication Table (%)'!D$7)/
SUMIFS(AllPublicationData!$E:$E,AllPublicationData!$A:$A,'Publication Table (%)'!$B123,AllPublicationData!$B:$B,'Publication Table (%)'!$C$4,AllPublicationData!$D:$D,'Publication Table (%)'!D$7),
SUMIFS(AllPublicationData!$I:$I,AllPublicationData!$A:$A,'Publication Table (%)'!$B123,AllPublicationData!$B:$B,'Publication Table (%)'!D$7)/
SUMIFS(AllPublicationData!$E:$E,AllPublicationData!$A:$A,'Publication Table (%)'!$B123,AllPublicationData!$B:$B,'Publication Table (%)'!D$7)),
IF(AND('Publication Table (%)'!$C$5="Cancellations for other reasons",$C$4&lt;&gt;"NHS Scotland"),
IFERROR(SUMIFS(AllPublicationData!$J:$J,AllPublicationData!$A:$A,'Publication Table (%)'!$B123,AllPublicationData!$B:$B,'Publication Table (%)'!$C$4,AllPublicationData!$D:$D,'Publication Table (%)'!D$7)/
SUMIFS(AllPublicationData!$E:$E,AllPublicationData!$A:$A,'Publication Table (%)'!$B123,AllPublicationData!$B:$B,'Publication Table (%)'!$C$4,AllPublicationData!$D:$D,'Publication Table (%)'!D$7),
SUMIFS(AllPublicationData!$J:$J,AllPublicationData!$A:$A,'Publication Table (%)'!$B123,AllPublicationData!$B:$B,'Publication Table (%)'!D$7)/
SUMIFS(AllPublicationData!$E:$E,AllPublicationData!$A:$A,'Publication Table (%)'!$B123,AllPublicationData!$B:$B,'Publication Table (%)'!D$7)),
IF(AND($C$4="NHS Scotland",$C$5="All Cancelled Operations"),
SUMIFS(AllPublicationData!$F:$F,AllPublicationData!$A:$A,'Publication Table'!$B123)/
SUMIFS(AllPublicationData!$E:$E,AllPublicationData!$A:$A,'Publication Table'!$B123),
IF(AND($C$4="NHS Scotland",$C$5="Operations cancelled by patient"),
SUMIFS(AllPublicationData!$G:$G,AllPublicationData!$A:$A,'Publication Table'!$B123)/
SUMIFS(AllPublicationData!$E:$E,AllPublicationData!$A:$A,'Publication Table'!$B123),
IF(AND($C$4="NHS Scotland",$C$5="Operations cancelled for clinical reasons"),
SUMIFS(AllPublicationData!$H:$H,AllPublicationData!$A:$A,'Publication Table'!$B123)/
SUMIFS(AllPublicationData!$E:$E,AllPublicationData!$A:$A,'Publication Table'!$B123),
IF(AND($C$4="NHS Scotland",$C$5="Operations cancelled for non-clinical/capacity reasons"),
SUMIFS(AllPublicationData!$I:$I,AllPublicationData!$A:$A,'Publication Table'!$B123)/
SUMIFS(AllPublicationData!$E:$E,AllPublicationData!$A:$A,'Publication Table'!$B123),
IF(AND($C$4="NHS Scotland",$C$5="Cancellations for other reasons"),
SUMIFS(AllPublicationData!$J:$J,AllPublicationData!$A:$A,'Publication Table'!$B123)/
SUMIFS(AllPublicationData!$E:$E,AllPublicationData!$A:$A,'Publication Table'!$B123)))))))))))</f>
        <v>#DIV/0!</v>
      </c>
      <c r="E123" s="96" t="e">
        <f>IF('Publication Table (%)'!$C$5="All Cancelled Operations",
IFERROR(SUMIFS(AllPublicationData!$F:$F,AllPublicationData!$A:$A,'Publication Table (%)'!$B123,AllPublicationData!$B:$B,'Publication Table (%)'!$C$4,AllPublicationData!$D:$D,'Publication Table (%)'!E$7)/
SUMIFS(AllPublicationData!$E:$E,AllPublicationData!$A:$A,'Publication Table (%)'!$B123,AllPublicationData!$B:$B,'Publication Table (%)'!$C$4,AllPublicationData!$D:$D,'Publication Table (%)'!E$7),
SUMIFS(AllPublicationData!$F:$F,AllPublicationData!$A:$A,'Publication Table (%)'!$B123,AllPublicationData!$B:$B,'Publication Table (%)'!E$7)/
SUMIFS(AllPublicationData!$E:$E,AllPublicationData!$A:$A,'Publication Table (%)'!$B123,AllPublicationData!$B:$B,'Publication Table (%)'!E$7)),
IF('Publication Table (%)'!$C$5="Operations cancelled by patient",
IFERROR(SUMIFS(AllPublicationData!$G:$G,AllPublicationData!$A:$A,'Publication Table (%)'!$B123,AllPublicationData!$B:$B,'Publication Table (%)'!$C$4,AllPublicationData!$D:$D,'Publication Table (%)'!E$7)/
SUMIFS(AllPublicationData!$E:$E,AllPublicationData!$A:$A,'Publication Table (%)'!$B123,AllPublicationData!$B:$B,'Publication Table (%)'!$C$4,AllPublicationData!$D:$D,'Publication Table (%)'!E$7),
SUMIFS(AllPublicationData!$G:$G,AllPublicationData!$A:$A,'Publication Table (%)'!$B123,AllPublicationData!$B:$B,'Publication Table (%)'!E$7)/
SUMIFS(AllPublicationData!$E:$E,AllPublicationData!$A:$A,'Publication Table (%)'!$B123,AllPublicationData!$B:$B,'Publication Table (%)'!E$7)),
IF('Publication Table (%)'!$C$5="Operations cancelled for clinical reasons",
IFERROR(SUMIFS(AllPublicationData!$H:$H,AllPublicationData!$A:$A,'Publication Table (%)'!$B123,AllPublicationData!$B:$B,'Publication Table (%)'!$C$4,AllPublicationData!$D:$D,'Publication Table (%)'!E$7)/
SUMIFS(AllPublicationData!$E:$E,AllPublicationData!$A:$A,'Publication Table (%)'!$B123,AllPublicationData!$B:$B,'Publication Table (%)'!$C$4,AllPublicationData!$D:$D,'Publication Table (%)'!E$7),
SUMIFS(AllPublicationData!$H:$H,AllPublicationData!$A:$A,'Publication Table (%)'!$B123,AllPublicationData!$B:$B,'Publication Table (%)'!E$7)/
SUMIFS(AllPublicationData!$E:$E,AllPublicationData!$A:$A,'Publication Table (%)'!$B123,AllPublicationData!$B:$B,'Publication Table (%)'!E$7)),
IF('Publication Table (%)'!$C$5="Operations cancelled for non-clinical/capacity reasons",
IFERROR(SUMIFS(AllPublicationData!$I:$I,AllPublicationData!$A:$A,'Publication Table (%)'!$B123,AllPublicationData!$B:$B,'Publication Table (%)'!$C$4,AllPublicationData!$D:$D,'Publication Table (%)'!E$7)/
SUMIFS(AllPublicationData!$E:$E,AllPublicationData!$A:$A,'Publication Table (%)'!$B123,AllPublicationData!$B:$B,'Publication Table (%)'!$C$4,AllPublicationData!$D:$D,'Publication Table (%)'!E$7),
SUMIFS(AllPublicationData!$I:$I,AllPublicationData!$A:$A,'Publication Table (%)'!$B123,AllPublicationData!$B:$B,'Publication Table (%)'!E$7)/
SUMIFS(AllPublicationData!$E:$E,AllPublicationData!$A:$A,'Publication Table (%)'!$B123,AllPublicationData!$B:$B,'Publication Table (%)'!E$7)),
IF('Publication Table (%)'!$C$5="Cancellations for other reasons",
IFERROR(SUMIFS(AllPublicationData!$J:$J,AllPublicationData!$A:$A,'Publication Table (%)'!$B123,AllPublicationData!$B:$B,'Publication Table (%)'!$C$4,AllPublicationData!$D:$D,'Publication Table (%)'!E$7)/
SUMIFS(AllPublicationData!$E:$E,AllPublicationData!$A:$A,'Publication Table (%)'!$B123,AllPublicationData!$B:$B,'Publication Table (%)'!$C$4,AllPublicationData!$D:$D,'Publication Table (%)'!E$7),
SUMIFS(AllPublicationData!$J:$J,AllPublicationData!$A:$A,'Publication Table (%)'!$B123,AllPublicationData!$B:$B,'Publication Table (%)'!E$7)/
SUMIFS(AllPublicationData!$E:$E,AllPublicationData!$A:$A,'Publication Table (%)'!$B123,AllPublicationData!$B:$B,'Publication Table (%)'!E$7)))))))</f>
        <v>#DIV/0!</v>
      </c>
      <c r="F123" s="96" t="e">
        <f>IF('Publication Table (%)'!$C$5="All Cancelled Operations",
IFERROR(SUMIFS(AllPublicationData!$F:$F,AllPublicationData!$A:$A,'Publication Table (%)'!$B123,AllPublicationData!$B:$B,'Publication Table (%)'!$C$4,AllPublicationData!$D:$D,'Publication Table (%)'!F$7)/
SUMIFS(AllPublicationData!$E:$E,AllPublicationData!$A:$A,'Publication Table (%)'!$B123,AllPublicationData!$B:$B,'Publication Table (%)'!$C$4,AllPublicationData!$D:$D,'Publication Table (%)'!F$7),
SUMIFS(AllPublicationData!$F:$F,AllPublicationData!$A:$A,'Publication Table (%)'!$B123,AllPublicationData!$B:$B,'Publication Table (%)'!F$7)/
SUMIFS(AllPublicationData!$E:$E,AllPublicationData!$A:$A,'Publication Table (%)'!$B123,AllPublicationData!$B:$B,'Publication Table (%)'!F$7)),
IF('Publication Table (%)'!$C$5="Operations cancelled by patient",
IFERROR(SUMIFS(AllPublicationData!$G:$G,AllPublicationData!$A:$A,'Publication Table (%)'!$B123,AllPublicationData!$B:$B,'Publication Table (%)'!$C$4,AllPublicationData!$D:$D,'Publication Table (%)'!F$7)/
SUMIFS(AllPublicationData!$E:$E,AllPublicationData!$A:$A,'Publication Table (%)'!$B123,AllPublicationData!$B:$B,'Publication Table (%)'!$C$4,AllPublicationData!$D:$D,'Publication Table (%)'!F$7),
SUMIFS(AllPublicationData!$G:$G,AllPublicationData!$A:$A,'Publication Table (%)'!$B123,AllPublicationData!$B:$B,'Publication Table (%)'!F$7)/
SUMIFS(AllPublicationData!$E:$E,AllPublicationData!$A:$A,'Publication Table (%)'!$B123,AllPublicationData!$B:$B,'Publication Table (%)'!F$7)),
IF('Publication Table (%)'!$C$5="Operations cancelled for clinical reasons",
IFERROR(SUMIFS(AllPublicationData!$H:$H,AllPublicationData!$A:$A,'Publication Table (%)'!$B123,AllPublicationData!$B:$B,'Publication Table (%)'!$C$4,AllPublicationData!$D:$D,'Publication Table (%)'!F$7)/
SUMIFS(AllPublicationData!$E:$E,AllPublicationData!$A:$A,'Publication Table (%)'!$B123,AllPublicationData!$B:$B,'Publication Table (%)'!$C$4,AllPublicationData!$D:$D,'Publication Table (%)'!F$7),
SUMIFS(AllPublicationData!$H:$H,AllPublicationData!$A:$A,'Publication Table (%)'!$B123,AllPublicationData!$B:$B,'Publication Table (%)'!F$7)/
SUMIFS(AllPublicationData!$E:$E,AllPublicationData!$A:$A,'Publication Table (%)'!$B123,AllPublicationData!$B:$B,'Publication Table (%)'!F$7)),
IF('Publication Table (%)'!$C$5="Operations cancelled for non-clinical/capacity reasons",
IFERROR(SUMIFS(AllPublicationData!$I:$I,AllPublicationData!$A:$A,'Publication Table (%)'!$B123,AllPublicationData!$B:$B,'Publication Table (%)'!$C$4,AllPublicationData!$D:$D,'Publication Table (%)'!F$7)/
SUMIFS(AllPublicationData!$E:$E,AllPublicationData!$A:$A,'Publication Table (%)'!$B123,AllPublicationData!$B:$B,'Publication Table (%)'!$C$4,AllPublicationData!$D:$D,'Publication Table (%)'!F$7),
SUMIFS(AllPublicationData!$I:$I,AllPublicationData!$A:$A,'Publication Table (%)'!$B123,AllPublicationData!$B:$B,'Publication Table (%)'!F$7)/
SUMIFS(AllPublicationData!$E:$E,AllPublicationData!$A:$A,'Publication Table (%)'!$B123,AllPublicationData!$B:$B,'Publication Table (%)'!F$7)),
IF('Publication Table (%)'!$C$5="Cancellations for other reasons",
IFERROR(SUMIFS(AllPublicationData!$J:$J,AllPublicationData!$A:$A,'Publication Table (%)'!$B123,AllPublicationData!$B:$B,'Publication Table (%)'!$C$4,AllPublicationData!$D:$D,'Publication Table (%)'!F$7)/
SUMIFS(AllPublicationData!$E:$E,AllPublicationData!$A:$A,'Publication Table (%)'!$B123,AllPublicationData!$B:$B,'Publication Table (%)'!$C$4,AllPublicationData!$D:$D,'Publication Table (%)'!F$7),
SUMIFS(AllPublicationData!$J:$J,AllPublicationData!$A:$A,'Publication Table (%)'!$B123,AllPublicationData!$B:$B,'Publication Table (%)'!F$7)/
SUMIFS(AllPublicationData!$E:$E,AllPublicationData!$A:$A,'Publication Table (%)'!$B123,AllPublicationData!$B:$B,'Publication Table (%)'!F$7)))))))</f>
        <v>#DIV/0!</v>
      </c>
      <c r="G123" s="96" t="e">
        <f>IF('Publication Table (%)'!$C$5="All Cancelled Operations",
IFERROR(SUMIFS(AllPublicationData!$F:$F,AllPublicationData!$A:$A,'Publication Table (%)'!$B123,AllPublicationData!$B:$B,'Publication Table (%)'!$C$4,AllPublicationData!$D:$D,'Publication Table (%)'!G$7)/
SUMIFS(AllPublicationData!$E:$E,AllPublicationData!$A:$A,'Publication Table (%)'!$B123,AllPublicationData!$B:$B,'Publication Table (%)'!$C$4,AllPublicationData!$D:$D,'Publication Table (%)'!G$7),
SUMIFS(AllPublicationData!$F:$F,AllPublicationData!$A:$A,'Publication Table (%)'!$B123,AllPublicationData!$B:$B,'Publication Table (%)'!G$7)/
SUMIFS(AllPublicationData!$E:$E,AllPublicationData!$A:$A,'Publication Table (%)'!$B123,AllPublicationData!$B:$B,'Publication Table (%)'!G$7)),
IF('Publication Table (%)'!$C$5="Operations cancelled by patient",
IFERROR(SUMIFS(AllPublicationData!$G:$G,AllPublicationData!$A:$A,'Publication Table (%)'!$B123,AllPublicationData!$B:$B,'Publication Table (%)'!$C$4,AllPublicationData!$D:$D,'Publication Table (%)'!G$7)/
SUMIFS(AllPublicationData!$E:$E,AllPublicationData!$A:$A,'Publication Table (%)'!$B123,AllPublicationData!$B:$B,'Publication Table (%)'!$C$4,AllPublicationData!$D:$D,'Publication Table (%)'!G$7),
SUMIFS(AllPublicationData!$G:$G,AllPublicationData!$A:$A,'Publication Table (%)'!$B123,AllPublicationData!$B:$B,'Publication Table (%)'!G$7)/
SUMIFS(AllPublicationData!$E:$E,AllPublicationData!$A:$A,'Publication Table (%)'!$B123,AllPublicationData!$B:$B,'Publication Table (%)'!G$7)),
IF('Publication Table (%)'!$C$5="Operations cancelled for clinical reasons",
IFERROR(SUMIFS(AllPublicationData!$H:$H,AllPublicationData!$A:$A,'Publication Table (%)'!$B123,AllPublicationData!$B:$B,'Publication Table (%)'!$C$4,AllPublicationData!$D:$D,'Publication Table (%)'!G$7)/
SUMIFS(AllPublicationData!$E:$E,AllPublicationData!$A:$A,'Publication Table (%)'!$B123,AllPublicationData!$B:$B,'Publication Table (%)'!$C$4,AllPublicationData!$D:$D,'Publication Table (%)'!G$7),
SUMIFS(AllPublicationData!$H:$H,AllPublicationData!$A:$A,'Publication Table (%)'!$B123,AllPublicationData!$B:$B,'Publication Table (%)'!G$7)/
SUMIFS(AllPublicationData!$E:$E,AllPublicationData!$A:$A,'Publication Table (%)'!$B123,AllPublicationData!$B:$B,'Publication Table (%)'!G$7)),
IF('Publication Table (%)'!$C$5="Operations cancelled for non-clinical/capacity reasons",
IFERROR(SUMIFS(AllPublicationData!$I:$I,AllPublicationData!$A:$A,'Publication Table (%)'!$B123,AllPublicationData!$B:$B,'Publication Table (%)'!$C$4,AllPublicationData!$D:$D,'Publication Table (%)'!G$7)/
SUMIFS(AllPublicationData!$E:$E,AllPublicationData!$A:$A,'Publication Table (%)'!$B123,AllPublicationData!$B:$B,'Publication Table (%)'!$C$4,AllPublicationData!$D:$D,'Publication Table (%)'!G$7),
SUMIFS(AllPublicationData!$I:$I,AllPublicationData!$A:$A,'Publication Table (%)'!$B123,AllPublicationData!$B:$B,'Publication Table (%)'!G$7)/
SUMIFS(AllPublicationData!$E:$E,AllPublicationData!$A:$A,'Publication Table (%)'!$B123,AllPublicationData!$B:$B,'Publication Table (%)'!G$7)),
IF('Publication Table (%)'!$C$5="Cancellations for other reasons",
IFERROR(SUMIFS(AllPublicationData!$J:$J,AllPublicationData!$A:$A,'Publication Table (%)'!$B123,AllPublicationData!$B:$B,'Publication Table (%)'!$C$4,AllPublicationData!$D:$D,'Publication Table (%)'!G$7)/
SUMIFS(AllPublicationData!$E:$E,AllPublicationData!$A:$A,'Publication Table (%)'!$B123,AllPublicationData!$B:$B,'Publication Table (%)'!$C$4,AllPublicationData!$D:$D,'Publication Table (%)'!G$7),
SUMIFS(AllPublicationData!$J:$J,AllPublicationData!$A:$A,'Publication Table (%)'!$B123,AllPublicationData!$B:$B,'Publication Table (%)'!G$7)/
SUMIFS(AllPublicationData!$E:$E,AllPublicationData!$A:$A,'Publication Table (%)'!$B123,AllPublicationData!$B:$B,'Publication Table (%)'!G$7)))))))</f>
        <v>#DIV/0!</v>
      </c>
      <c r="H123" s="96" t="e">
        <f>IF('Publication Table (%)'!$C$5="All Cancelled Operations",
IFERROR(SUMIFS(AllPublicationData!$F:$F,AllPublicationData!$A:$A,'Publication Table (%)'!$B123,AllPublicationData!$B:$B,'Publication Table (%)'!$C$4,AllPublicationData!$D:$D,'Publication Table (%)'!H$7)/
SUMIFS(AllPublicationData!$E:$E,AllPublicationData!$A:$A,'Publication Table (%)'!$B123,AllPublicationData!$B:$B,'Publication Table (%)'!$C$4,AllPublicationData!$D:$D,'Publication Table (%)'!H$7),
SUMIFS(AllPublicationData!$F:$F,AllPublicationData!$A:$A,'Publication Table (%)'!$B123,AllPublicationData!$B:$B,'Publication Table (%)'!H$7)/
SUMIFS(AllPublicationData!$E:$E,AllPublicationData!$A:$A,'Publication Table (%)'!$B123,AllPublicationData!$B:$B,'Publication Table (%)'!H$7)),
IF('Publication Table (%)'!$C$5="Operations cancelled by patient",
IFERROR(SUMIFS(AllPublicationData!$G:$G,AllPublicationData!$A:$A,'Publication Table (%)'!$B123,AllPublicationData!$B:$B,'Publication Table (%)'!$C$4,AllPublicationData!$D:$D,'Publication Table (%)'!H$7)/
SUMIFS(AllPublicationData!$E:$E,AllPublicationData!$A:$A,'Publication Table (%)'!$B123,AllPublicationData!$B:$B,'Publication Table (%)'!$C$4,AllPublicationData!$D:$D,'Publication Table (%)'!H$7),
SUMIFS(AllPublicationData!$G:$G,AllPublicationData!$A:$A,'Publication Table (%)'!$B123,AllPublicationData!$B:$B,'Publication Table (%)'!H$7)/
SUMIFS(AllPublicationData!$E:$E,AllPublicationData!$A:$A,'Publication Table (%)'!$B123,AllPublicationData!$B:$B,'Publication Table (%)'!H$7)),
IF('Publication Table (%)'!$C$5="Operations cancelled for clinical reasons",
IFERROR(SUMIFS(AllPublicationData!$H:$H,AllPublicationData!$A:$A,'Publication Table (%)'!$B123,AllPublicationData!$B:$B,'Publication Table (%)'!$C$4,AllPublicationData!$D:$D,'Publication Table (%)'!H$7)/
SUMIFS(AllPublicationData!$E:$E,AllPublicationData!$A:$A,'Publication Table (%)'!$B123,AllPublicationData!$B:$B,'Publication Table (%)'!$C$4,AllPublicationData!$D:$D,'Publication Table (%)'!H$7),
SUMIFS(AllPublicationData!$H:$H,AllPublicationData!$A:$A,'Publication Table (%)'!$B123,AllPublicationData!$B:$B,'Publication Table (%)'!H$7)/
SUMIFS(AllPublicationData!$E:$E,AllPublicationData!$A:$A,'Publication Table (%)'!$B123,AllPublicationData!$B:$B,'Publication Table (%)'!H$7)),
IF('Publication Table (%)'!$C$5="Operations cancelled for non-clinical/capacity reasons",
IFERROR(SUMIFS(AllPublicationData!$I:$I,AllPublicationData!$A:$A,'Publication Table (%)'!$B123,AllPublicationData!$B:$B,'Publication Table (%)'!$C$4,AllPublicationData!$D:$D,'Publication Table (%)'!H$7)/
SUMIFS(AllPublicationData!$E:$E,AllPublicationData!$A:$A,'Publication Table (%)'!$B123,AllPublicationData!$B:$B,'Publication Table (%)'!$C$4,AllPublicationData!$D:$D,'Publication Table (%)'!H$7),
SUMIFS(AllPublicationData!$I:$I,AllPublicationData!$A:$A,'Publication Table (%)'!$B123,AllPublicationData!$B:$B,'Publication Table (%)'!H$7)/
SUMIFS(AllPublicationData!$E:$E,AllPublicationData!$A:$A,'Publication Table (%)'!$B123,AllPublicationData!$B:$B,'Publication Table (%)'!H$7)),
IF('Publication Table (%)'!$C$5="Cancellations for other reasons",
IFERROR(SUMIFS(AllPublicationData!$J:$J,AllPublicationData!$A:$A,'Publication Table (%)'!$B123,AllPublicationData!$B:$B,'Publication Table (%)'!$C$4,AllPublicationData!$D:$D,'Publication Table (%)'!H$7)/
SUMIFS(AllPublicationData!$E:$E,AllPublicationData!$A:$A,'Publication Table (%)'!$B123,AllPublicationData!$B:$B,'Publication Table (%)'!$C$4,AllPublicationData!$D:$D,'Publication Table (%)'!H$7),
SUMIFS(AllPublicationData!$J:$J,AllPublicationData!$A:$A,'Publication Table (%)'!$B123,AllPublicationData!$B:$B,'Publication Table (%)'!H$7)/
SUMIFS(AllPublicationData!$E:$E,AllPublicationData!$A:$A,'Publication Table (%)'!$B123,AllPublicationData!$B:$B,'Publication Table (%)'!H$7)))))))</f>
        <v>#DIV/0!</v>
      </c>
      <c r="I123" s="96" t="e">
        <f>IF('Publication Table (%)'!$C$5="All Cancelled Operations",
IFERROR(SUMIFS(AllPublicationData!$F:$F,AllPublicationData!$A:$A,'Publication Table (%)'!$B123,AllPublicationData!$B:$B,'Publication Table (%)'!$C$4,AllPublicationData!$D:$D,'Publication Table (%)'!I$7)/
SUMIFS(AllPublicationData!$E:$E,AllPublicationData!$A:$A,'Publication Table (%)'!$B123,AllPublicationData!$B:$B,'Publication Table (%)'!$C$4,AllPublicationData!$D:$D,'Publication Table (%)'!I$7),
SUMIFS(AllPublicationData!$F:$F,AllPublicationData!$A:$A,'Publication Table (%)'!$B123,AllPublicationData!$B:$B,'Publication Table (%)'!I$7)/
SUMIFS(AllPublicationData!$E:$E,AllPublicationData!$A:$A,'Publication Table (%)'!$B123,AllPublicationData!$B:$B,'Publication Table (%)'!I$7)),
IF('Publication Table (%)'!$C$5="Operations cancelled by patient",
IFERROR(SUMIFS(AllPublicationData!$G:$G,AllPublicationData!$A:$A,'Publication Table (%)'!$B123,AllPublicationData!$B:$B,'Publication Table (%)'!$C$4,AllPublicationData!$D:$D,'Publication Table (%)'!I$7)/
SUMIFS(AllPublicationData!$E:$E,AllPublicationData!$A:$A,'Publication Table (%)'!$B123,AllPublicationData!$B:$B,'Publication Table (%)'!$C$4,AllPublicationData!$D:$D,'Publication Table (%)'!I$7),
SUMIFS(AllPublicationData!$G:$G,AllPublicationData!$A:$A,'Publication Table (%)'!$B123,AllPublicationData!$B:$B,'Publication Table (%)'!I$7)/
SUMIFS(AllPublicationData!$E:$E,AllPublicationData!$A:$A,'Publication Table (%)'!$B123,AllPublicationData!$B:$B,'Publication Table (%)'!I$7)),
IF('Publication Table (%)'!$C$5="Operations cancelled for clinical reasons",
IFERROR(SUMIFS(AllPublicationData!$H:$H,AllPublicationData!$A:$A,'Publication Table (%)'!$B123,AllPublicationData!$B:$B,'Publication Table (%)'!$C$4,AllPublicationData!$D:$D,'Publication Table (%)'!I$7)/
SUMIFS(AllPublicationData!$E:$E,AllPublicationData!$A:$A,'Publication Table (%)'!$B123,AllPublicationData!$B:$B,'Publication Table (%)'!$C$4,AllPublicationData!$D:$D,'Publication Table (%)'!I$7),
SUMIFS(AllPublicationData!$H:$H,AllPublicationData!$A:$A,'Publication Table (%)'!$B123,AllPublicationData!$B:$B,'Publication Table (%)'!I$7)/
SUMIFS(AllPublicationData!$E:$E,AllPublicationData!$A:$A,'Publication Table (%)'!$B123,AllPublicationData!$B:$B,'Publication Table (%)'!I$7)),
IF('Publication Table (%)'!$C$5="Operations cancelled for non-clinical/capacity reasons",
IFERROR(SUMIFS(AllPublicationData!$I:$I,AllPublicationData!$A:$A,'Publication Table (%)'!$B123,AllPublicationData!$B:$B,'Publication Table (%)'!$C$4,AllPublicationData!$D:$D,'Publication Table (%)'!I$7)/
SUMIFS(AllPublicationData!$E:$E,AllPublicationData!$A:$A,'Publication Table (%)'!$B123,AllPublicationData!$B:$B,'Publication Table (%)'!$C$4,AllPublicationData!$D:$D,'Publication Table (%)'!I$7),
SUMIFS(AllPublicationData!$I:$I,AllPublicationData!$A:$A,'Publication Table (%)'!$B123,AllPublicationData!$B:$B,'Publication Table (%)'!I$7)/
SUMIFS(AllPublicationData!$E:$E,AllPublicationData!$A:$A,'Publication Table (%)'!$B123,AllPublicationData!$B:$B,'Publication Table (%)'!I$7)),
IF('Publication Table (%)'!$C$5="Cancellations for other reasons",
IFERROR(SUMIFS(AllPublicationData!$J:$J,AllPublicationData!$A:$A,'Publication Table (%)'!$B123,AllPublicationData!$B:$B,'Publication Table (%)'!$C$4,AllPublicationData!$D:$D,'Publication Table (%)'!I$7)/
SUMIFS(AllPublicationData!$E:$E,AllPublicationData!$A:$A,'Publication Table (%)'!$B123,AllPublicationData!$B:$B,'Publication Table (%)'!$C$4,AllPublicationData!$D:$D,'Publication Table (%)'!I$7),
SUMIFS(AllPublicationData!$J:$J,AllPublicationData!$A:$A,'Publication Table (%)'!$B123,AllPublicationData!$B:$B,'Publication Table (%)'!I$7)/
SUMIFS(AllPublicationData!$E:$E,AllPublicationData!$A:$A,'Publication Table (%)'!$B123,AllPublicationData!$B:$B,'Publication Table (%)'!I$7)))))))</f>
        <v>#DIV/0!</v>
      </c>
      <c r="J123" s="96" t="e">
        <f>IF('Publication Table (%)'!$C$5="All Cancelled Operations",
IFERROR(SUMIFS(AllPublicationData!$F:$F,AllPublicationData!$A:$A,'Publication Table (%)'!$B123,AllPublicationData!$B:$B,'Publication Table (%)'!$C$4,AllPublicationData!$D:$D,'Publication Table (%)'!J$7)/
SUMIFS(AllPublicationData!$E:$E,AllPublicationData!$A:$A,'Publication Table (%)'!$B123,AllPublicationData!$B:$B,'Publication Table (%)'!$C$4,AllPublicationData!$D:$D,'Publication Table (%)'!J$7),
SUMIFS(AllPublicationData!$F:$F,AllPublicationData!$A:$A,'Publication Table (%)'!$B123,AllPublicationData!$B:$B,'Publication Table (%)'!J$7)/
SUMIFS(AllPublicationData!$E:$E,AllPublicationData!$A:$A,'Publication Table (%)'!$B123,AllPublicationData!$B:$B,'Publication Table (%)'!J$7)),
IF('Publication Table (%)'!$C$5="Operations cancelled by patient",
IFERROR(SUMIFS(AllPublicationData!$G:$G,AllPublicationData!$A:$A,'Publication Table (%)'!$B123,AllPublicationData!$B:$B,'Publication Table (%)'!$C$4,AllPublicationData!$D:$D,'Publication Table (%)'!J$7)/
SUMIFS(AllPublicationData!$E:$E,AllPublicationData!$A:$A,'Publication Table (%)'!$B123,AllPublicationData!$B:$B,'Publication Table (%)'!$C$4,AllPublicationData!$D:$D,'Publication Table (%)'!J$7),
SUMIFS(AllPublicationData!$G:$G,AllPublicationData!$A:$A,'Publication Table (%)'!$B123,AllPublicationData!$B:$B,'Publication Table (%)'!J$7)/
SUMIFS(AllPublicationData!$E:$E,AllPublicationData!$A:$A,'Publication Table (%)'!$B123,AllPublicationData!$B:$B,'Publication Table (%)'!J$7)),
IF('Publication Table (%)'!$C$5="Operations cancelled for clinical reasons",
IFERROR(SUMIFS(AllPublicationData!$H:$H,AllPublicationData!$A:$A,'Publication Table (%)'!$B123,AllPublicationData!$B:$B,'Publication Table (%)'!$C$4,AllPublicationData!$D:$D,'Publication Table (%)'!J$7)/
SUMIFS(AllPublicationData!$E:$E,AllPublicationData!$A:$A,'Publication Table (%)'!$B123,AllPublicationData!$B:$B,'Publication Table (%)'!$C$4,AllPublicationData!$D:$D,'Publication Table (%)'!J$7),
SUMIFS(AllPublicationData!$H:$H,AllPublicationData!$A:$A,'Publication Table (%)'!$B123,AllPublicationData!$B:$B,'Publication Table (%)'!J$7)/
SUMIFS(AllPublicationData!$E:$E,AllPublicationData!$A:$A,'Publication Table (%)'!$B123,AllPublicationData!$B:$B,'Publication Table (%)'!J$7)),
IF('Publication Table (%)'!$C$5="Operations cancelled for non-clinical/capacity reasons",
IFERROR(SUMIFS(AllPublicationData!$I:$I,AllPublicationData!$A:$A,'Publication Table (%)'!$B123,AllPublicationData!$B:$B,'Publication Table (%)'!$C$4,AllPublicationData!$D:$D,'Publication Table (%)'!J$7)/
SUMIFS(AllPublicationData!$E:$E,AllPublicationData!$A:$A,'Publication Table (%)'!$B123,AllPublicationData!$B:$B,'Publication Table (%)'!$C$4,AllPublicationData!$D:$D,'Publication Table (%)'!J$7),
SUMIFS(AllPublicationData!$I:$I,AllPublicationData!$A:$A,'Publication Table (%)'!$B123,AllPublicationData!$B:$B,'Publication Table (%)'!J$7)/
SUMIFS(AllPublicationData!$E:$E,AllPublicationData!$A:$A,'Publication Table (%)'!$B123,AllPublicationData!$B:$B,'Publication Table (%)'!J$7)),
IF('Publication Table (%)'!$C$5="Cancellations for other reasons",
IFERROR(SUMIFS(AllPublicationData!$J:$J,AllPublicationData!$A:$A,'Publication Table (%)'!$B123,AllPublicationData!$B:$B,'Publication Table (%)'!$C$4,AllPublicationData!$D:$D,'Publication Table (%)'!J$7)/
SUMIFS(AllPublicationData!$E:$E,AllPublicationData!$A:$A,'Publication Table (%)'!$B123,AllPublicationData!$B:$B,'Publication Table (%)'!$C$4,AllPublicationData!$D:$D,'Publication Table (%)'!J$7),
SUMIFS(AllPublicationData!$J:$J,AllPublicationData!$A:$A,'Publication Table (%)'!$B123,AllPublicationData!$B:$B,'Publication Table (%)'!J$7)/
SUMIFS(AllPublicationData!$E:$E,AllPublicationData!$A:$A,'Publication Table (%)'!$B123,AllPublicationData!$B:$B,'Publication Table (%)'!J$7)))))))</f>
        <v>#DIV/0!</v>
      </c>
      <c r="K123" s="96" t="e">
        <f>IF('Publication Table (%)'!$C$5="All Cancelled Operations",
IFERROR(SUMIFS(AllPublicationData!$F:$F,AllPublicationData!$A:$A,'Publication Table (%)'!$B123,AllPublicationData!$B:$B,'Publication Table (%)'!$C$4,AllPublicationData!$D:$D,'Publication Table (%)'!K$7)/
SUMIFS(AllPublicationData!$E:$E,AllPublicationData!$A:$A,'Publication Table (%)'!$B123,AllPublicationData!$B:$B,'Publication Table (%)'!$C$4,AllPublicationData!$D:$D,'Publication Table (%)'!K$7),
SUMIFS(AllPublicationData!$F:$F,AllPublicationData!$A:$A,'Publication Table (%)'!$B123,AllPublicationData!$B:$B,'Publication Table (%)'!K$7)/
SUMIFS(AllPublicationData!$E:$E,AllPublicationData!$A:$A,'Publication Table (%)'!$B123,AllPublicationData!$B:$B,'Publication Table (%)'!K$7)),
IF('Publication Table (%)'!$C$5="Operations cancelled by patient",
IFERROR(SUMIFS(AllPublicationData!$G:$G,AllPublicationData!$A:$A,'Publication Table (%)'!$B123,AllPublicationData!$B:$B,'Publication Table (%)'!$C$4,AllPublicationData!$D:$D,'Publication Table (%)'!K$7)/
SUMIFS(AllPublicationData!$E:$E,AllPublicationData!$A:$A,'Publication Table (%)'!$B123,AllPublicationData!$B:$B,'Publication Table (%)'!$C$4,AllPublicationData!$D:$D,'Publication Table (%)'!K$7),
SUMIFS(AllPublicationData!$G:$G,AllPublicationData!$A:$A,'Publication Table (%)'!$B123,AllPublicationData!$B:$B,'Publication Table (%)'!K$7)/
SUMIFS(AllPublicationData!$E:$E,AllPublicationData!$A:$A,'Publication Table (%)'!$B123,AllPublicationData!$B:$B,'Publication Table (%)'!K$7)),
IF('Publication Table (%)'!$C$5="Operations cancelled for clinical reasons",
IFERROR(SUMIFS(AllPublicationData!$H:$H,AllPublicationData!$A:$A,'Publication Table (%)'!$B123,AllPublicationData!$B:$B,'Publication Table (%)'!$C$4,AllPublicationData!$D:$D,'Publication Table (%)'!K$7)/
SUMIFS(AllPublicationData!$E:$E,AllPublicationData!$A:$A,'Publication Table (%)'!$B123,AllPublicationData!$B:$B,'Publication Table (%)'!$C$4,AllPublicationData!$D:$D,'Publication Table (%)'!K$7),
SUMIFS(AllPublicationData!$H:$H,AllPublicationData!$A:$A,'Publication Table (%)'!$B123,AllPublicationData!$B:$B,'Publication Table (%)'!K$7)/
SUMIFS(AllPublicationData!$E:$E,AllPublicationData!$A:$A,'Publication Table (%)'!$B123,AllPublicationData!$B:$B,'Publication Table (%)'!K$7)),
IF('Publication Table (%)'!$C$5="Operations cancelled for non-clinical/capacity reasons",
IFERROR(SUMIFS(AllPublicationData!$I:$I,AllPublicationData!$A:$A,'Publication Table (%)'!$B123,AllPublicationData!$B:$B,'Publication Table (%)'!$C$4,AllPublicationData!$D:$D,'Publication Table (%)'!K$7)/
SUMIFS(AllPublicationData!$E:$E,AllPublicationData!$A:$A,'Publication Table (%)'!$B123,AllPublicationData!$B:$B,'Publication Table (%)'!$C$4,AllPublicationData!$D:$D,'Publication Table (%)'!K$7),
SUMIFS(AllPublicationData!$I:$I,AllPublicationData!$A:$A,'Publication Table (%)'!$B123,AllPublicationData!$B:$B,'Publication Table (%)'!K$7)/
SUMIFS(AllPublicationData!$E:$E,AllPublicationData!$A:$A,'Publication Table (%)'!$B123,AllPublicationData!$B:$B,'Publication Table (%)'!K$7)),
IF('Publication Table (%)'!$C$5="Cancellations for other reasons",
IFERROR(SUMIFS(AllPublicationData!$J:$J,AllPublicationData!$A:$A,'Publication Table (%)'!$B123,AllPublicationData!$B:$B,'Publication Table (%)'!$C$4,AllPublicationData!$D:$D,'Publication Table (%)'!K$7)/
SUMIFS(AllPublicationData!$E:$E,AllPublicationData!$A:$A,'Publication Table (%)'!$B123,AllPublicationData!$B:$B,'Publication Table (%)'!$C$4,AllPublicationData!$D:$D,'Publication Table (%)'!K$7),
SUMIFS(AllPublicationData!$J:$J,AllPublicationData!$A:$A,'Publication Table (%)'!$B123,AllPublicationData!$B:$B,'Publication Table (%)'!K$7)/
SUMIFS(AllPublicationData!$E:$E,AllPublicationData!$A:$A,'Publication Table (%)'!$B123,AllPublicationData!$B:$B,'Publication Table (%)'!K$7)))))))</f>
        <v>#DIV/0!</v>
      </c>
      <c r="L123" s="96" t="e">
        <f>IF('Publication Table (%)'!$C$5="All Cancelled Operations",
IFERROR(SUMIFS(AllPublicationData!$F:$F,AllPublicationData!$A:$A,'Publication Table (%)'!$B123,AllPublicationData!$B:$B,'Publication Table (%)'!$C$4,AllPublicationData!$D:$D,'Publication Table (%)'!L$7)/
SUMIFS(AllPublicationData!$E:$E,AllPublicationData!$A:$A,'Publication Table (%)'!$B123,AllPublicationData!$B:$B,'Publication Table (%)'!$C$4,AllPublicationData!$D:$D,'Publication Table (%)'!L$7),
SUMIFS(AllPublicationData!$F:$F,AllPublicationData!$A:$A,'Publication Table (%)'!$B123,AllPublicationData!$B:$B,'Publication Table (%)'!L$7)/
SUMIFS(AllPublicationData!$E:$E,AllPublicationData!$A:$A,'Publication Table (%)'!$B123,AllPublicationData!$B:$B,'Publication Table (%)'!L$7)),
IF('Publication Table (%)'!$C$5="Operations cancelled by patient",
IFERROR(SUMIFS(AllPublicationData!$G:$G,AllPublicationData!$A:$A,'Publication Table (%)'!$B123,AllPublicationData!$B:$B,'Publication Table (%)'!$C$4,AllPublicationData!$D:$D,'Publication Table (%)'!L$7)/
SUMIFS(AllPublicationData!$E:$E,AllPublicationData!$A:$A,'Publication Table (%)'!$B123,AllPublicationData!$B:$B,'Publication Table (%)'!$C$4,AllPublicationData!$D:$D,'Publication Table (%)'!L$7),
SUMIFS(AllPublicationData!$G:$G,AllPublicationData!$A:$A,'Publication Table (%)'!$B123,AllPublicationData!$B:$B,'Publication Table (%)'!L$7)/
SUMIFS(AllPublicationData!$E:$E,AllPublicationData!$A:$A,'Publication Table (%)'!$B123,AllPublicationData!$B:$B,'Publication Table (%)'!L$7)),
IF('Publication Table (%)'!$C$5="Operations cancelled for clinical reasons",
IFERROR(SUMIFS(AllPublicationData!$H:$H,AllPublicationData!$A:$A,'Publication Table (%)'!$B123,AllPublicationData!$B:$B,'Publication Table (%)'!$C$4,AllPublicationData!$D:$D,'Publication Table (%)'!L$7)/
SUMIFS(AllPublicationData!$E:$E,AllPublicationData!$A:$A,'Publication Table (%)'!$B123,AllPublicationData!$B:$B,'Publication Table (%)'!$C$4,AllPublicationData!$D:$D,'Publication Table (%)'!L$7),
SUMIFS(AllPublicationData!$H:$H,AllPublicationData!$A:$A,'Publication Table (%)'!$B123,AllPublicationData!$B:$B,'Publication Table (%)'!L$7)/
SUMIFS(AllPublicationData!$E:$E,AllPublicationData!$A:$A,'Publication Table (%)'!$B123,AllPublicationData!$B:$B,'Publication Table (%)'!L$7)),
IF('Publication Table (%)'!$C$5="Operations cancelled for non-clinical/capacity reasons",
IFERROR(SUMIFS(AllPublicationData!$I:$I,AllPublicationData!$A:$A,'Publication Table (%)'!$B123,AllPublicationData!$B:$B,'Publication Table (%)'!$C$4,AllPublicationData!$D:$D,'Publication Table (%)'!L$7)/
SUMIFS(AllPublicationData!$E:$E,AllPublicationData!$A:$A,'Publication Table (%)'!$B123,AllPublicationData!$B:$B,'Publication Table (%)'!$C$4,AllPublicationData!$D:$D,'Publication Table (%)'!L$7),
SUMIFS(AllPublicationData!$I:$I,AllPublicationData!$A:$A,'Publication Table (%)'!$B123,AllPublicationData!$B:$B,'Publication Table (%)'!L$7)/
SUMIFS(AllPublicationData!$E:$E,AllPublicationData!$A:$A,'Publication Table (%)'!$B123,AllPublicationData!$B:$B,'Publication Table (%)'!L$7)),
IF('Publication Table (%)'!$C$5="Cancellations for other reasons",
IFERROR(SUMIFS(AllPublicationData!$J:$J,AllPublicationData!$A:$A,'Publication Table (%)'!$B123,AllPublicationData!$B:$B,'Publication Table (%)'!$C$4,AllPublicationData!$D:$D,'Publication Table (%)'!L$7)/
SUMIFS(AllPublicationData!$E:$E,AllPublicationData!$A:$A,'Publication Table (%)'!$B123,AllPublicationData!$B:$B,'Publication Table (%)'!$C$4,AllPublicationData!$D:$D,'Publication Table (%)'!L$7),
SUMIFS(AllPublicationData!$J:$J,AllPublicationData!$A:$A,'Publication Table (%)'!$B123,AllPublicationData!$B:$B,'Publication Table (%)'!L$7)/
SUMIFS(AllPublicationData!$E:$E,AllPublicationData!$A:$A,'Publication Table (%)'!$B123,AllPublicationData!$B:$B,'Publication Table (%)'!L$7)))))))</f>
        <v>#DIV/0!</v>
      </c>
      <c r="M123" s="96" t="e">
        <f>IF('Publication Table (%)'!$C$5="All Cancelled Operations",
IFERROR(SUMIFS(AllPublicationData!$F:$F,AllPublicationData!$A:$A,'Publication Table (%)'!$B123,AllPublicationData!$B:$B,'Publication Table (%)'!$C$4,AllPublicationData!$D:$D,'Publication Table (%)'!M$7)/
SUMIFS(AllPublicationData!$E:$E,AllPublicationData!$A:$A,'Publication Table (%)'!$B123,AllPublicationData!$B:$B,'Publication Table (%)'!$C$4,AllPublicationData!$D:$D,'Publication Table (%)'!M$7),
SUMIFS(AllPublicationData!$F:$F,AllPublicationData!$A:$A,'Publication Table (%)'!$B123,AllPublicationData!$B:$B,'Publication Table (%)'!M$7)/
SUMIFS(AllPublicationData!$E:$E,AllPublicationData!$A:$A,'Publication Table (%)'!$B123,AllPublicationData!$B:$B,'Publication Table (%)'!M$7)),
IF('Publication Table (%)'!$C$5="Operations cancelled by patient",
IFERROR(SUMIFS(AllPublicationData!$G:$G,AllPublicationData!$A:$A,'Publication Table (%)'!$B123,AllPublicationData!$B:$B,'Publication Table (%)'!$C$4,AllPublicationData!$D:$D,'Publication Table (%)'!M$7)/
SUMIFS(AllPublicationData!$E:$E,AllPublicationData!$A:$A,'Publication Table (%)'!$B123,AllPublicationData!$B:$B,'Publication Table (%)'!$C$4,AllPublicationData!$D:$D,'Publication Table (%)'!M$7),
SUMIFS(AllPublicationData!$G:$G,AllPublicationData!$A:$A,'Publication Table (%)'!$B123,AllPublicationData!$B:$B,'Publication Table (%)'!M$7)/
SUMIFS(AllPublicationData!$E:$E,AllPublicationData!$A:$A,'Publication Table (%)'!$B123,AllPublicationData!$B:$B,'Publication Table (%)'!M$7)),
IF('Publication Table (%)'!$C$5="Operations cancelled for clinical reasons",
IFERROR(SUMIFS(AllPublicationData!$H:$H,AllPublicationData!$A:$A,'Publication Table (%)'!$B123,AllPublicationData!$B:$B,'Publication Table (%)'!$C$4,AllPublicationData!$D:$D,'Publication Table (%)'!M$7)/
SUMIFS(AllPublicationData!$E:$E,AllPublicationData!$A:$A,'Publication Table (%)'!$B123,AllPublicationData!$B:$B,'Publication Table (%)'!$C$4,AllPublicationData!$D:$D,'Publication Table (%)'!M$7),
SUMIFS(AllPublicationData!$H:$H,AllPublicationData!$A:$A,'Publication Table (%)'!$B123,AllPublicationData!$B:$B,'Publication Table (%)'!M$7)/
SUMIFS(AllPublicationData!$E:$E,AllPublicationData!$A:$A,'Publication Table (%)'!$B123,AllPublicationData!$B:$B,'Publication Table (%)'!M$7)),
IF('Publication Table (%)'!$C$5="Operations cancelled for non-clinical/capacity reasons",
IFERROR(SUMIFS(AllPublicationData!$I:$I,AllPublicationData!$A:$A,'Publication Table (%)'!$B123,AllPublicationData!$B:$B,'Publication Table (%)'!$C$4,AllPublicationData!$D:$D,'Publication Table (%)'!M$7)/
SUMIFS(AllPublicationData!$E:$E,AllPublicationData!$A:$A,'Publication Table (%)'!$B123,AllPublicationData!$B:$B,'Publication Table (%)'!$C$4,AllPublicationData!$D:$D,'Publication Table (%)'!M$7),
SUMIFS(AllPublicationData!$I:$I,AllPublicationData!$A:$A,'Publication Table (%)'!$B123,AllPublicationData!$B:$B,'Publication Table (%)'!M$7)/
SUMIFS(AllPublicationData!$E:$E,AllPublicationData!$A:$A,'Publication Table (%)'!$B123,AllPublicationData!$B:$B,'Publication Table (%)'!M$7)),
IF('Publication Table (%)'!$C$5="Cancellations for other reasons",
IFERROR(SUMIFS(AllPublicationData!$J:$J,AllPublicationData!$A:$A,'Publication Table (%)'!$B123,AllPublicationData!$B:$B,'Publication Table (%)'!$C$4,AllPublicationData!$D:$D,'Publication Table (%)'!M$7)/
SUMIFS(AllPublicationData!$E:$E,AllPublicationData!$A:$A,'Publication Table (%)'!$B123,AllPublicationData!$B:$B,'Publication Table (%)'!$C$4,AllPublicationData!$D:$D,'Publication Table (%)'!M$7),
SUMIFS(AllPublicationData!$J:$J,AllPublicationData!$A:$A,'Publication Table (%)'!$B123,AllPublicationData!$B:$B,'Publication Table (%)'!M$7)/
SUMIFS(AllPublicationData!$E:$E,AllPublicationData!$A:$A,'Publication Table (%)'!$B123,AllPublicationData!$B:$B,'Publication Table (%)'!M$7)))))))</f>
        <v>#DIV/0!</v>
      </c>
      <c r="N123" s="96" t="e">
        <f>IF('Publication Table (%)'!$C$5="All Cancelled Operations",
IFERROR(SUMIFS(AllPublicationData!$F:$F,AllPublicationData!$A:$A,'Publication Table (%)'!$B123,AllPublicationData!$B:$B,'Publication Table (%)'!$C$4,AllPublicationData!$D:$D,'Publication Table (%)'!N$7)/
SUMIFS(AllPublicationData!$E:$E,AllPublicationData!$A:$A,'Publication Table (%)'!$B123,AllPublicationData!$B:$B,'Publication Table (%)'!$C$4,AllPublicationData!$D:$D,'Publication Table (%)'!N$7),
SUMIFS(AllPublicationData!$F:$F,AllPublicationData!$A:$A,'Publication Table (%)'!$B123,AllPublicationData!$B:$B,'Publication Table (%)'!N$7)/
SUMIFS(AllPublicationData!$E:$E,AllPublicationData!$A:$A,'Publication Table (%)'!$B123,AllPublicationData!$B:$B,'Publication Table (%)'!N$7)),
IF('Publication Table (%)'!$C$5="Operations cancelled by patient",
IFERROR(SUMIFS(AllPublicationData!$G:$G,AllPublicationData!$A:$A,'Publication Table (%)'!$B123,AllPublicationData!$B:$B,'Publication Table (%)'!$C$4,AllPublicationData!$D:$D,'Publication Table (%)'!N$7)/
SUMIFS(AllPublicationData!$E:$E,AllPublicationData!$A:$A,'Publication Table (%)'!$B123,AllPublicationData!$B:$B,'Publication Table (%)'!$C$4,AllPublicationData!$D:$D,'Publication Table (%)'!N$7),
SUMIFS(AllPublicationData!$G:$G,AllPublicationData!$A:$A,'Publication Table (%)'!$B123,AllPublicationData!$B:$B,'Publication Table (%)'!N$7)/
SUMIFS(AllPublicationData!$E:$E,AllPublicationData!$A:$A,'Publication Table (%)'!$B123,AllPublicationData!$B:$B,'Publication Table (%)'!N$7)),
IF('Publication Table (%)'!$C$5="Operations cancelled for clinical reasons",
IFERROR(SUMIFS(AllPublicationData!$H:$H,AllPublicationData!$A:$A,'Publication Table (%)'!$B123,AllPublicationData!$B:$B,'Publication Table (%)'!$C$4,AllPublicationData!$D:$D,'Publication Table (%)'!N$7)/
SUMIFS(AllPublicationData!$E:$E,AllPublicationData!$A:$A,'Publication Table (%)'!$B123,AllPublicationData!$B:$B,'Publication Table (%)'!$C$4,AllPublicationData!$D:$D,'Publication Table (%)'!N$7),
SUMIFS(AllPublicationData!$H:$H,AllPublicationData!$A:$A,'Publication Table (%)'!$B123,AllPublicationData!$B:$B,'Publication Table (%)'!N$7)/
SUMIFS(AllPublicationData!$E:$E,AllPublicationData!$A:$A,'Publication Table (%)'!$B123,AllPublicationData!$B:$B,'Publication Table (%)'!N$7)),
IF('Publication Table (%)'!$C$5="Operations cancelled for non-clinical/capacity reasons",
IFERROR(SUMIFS(AllPublicationData!$I:$I,AllPublicationData!$A:$A,'Publication Table (%)'!$B123,AllPublicationData!$B:$B,'Publication Table (%)'!$C$4,AllPublicationData!$D:$D,'Publication Table (%)'!N$7)/
SUMIFS(AllPublicationData!$E:$E,AllPublicationData!$A:$A,'Publication Table (%)'!$B123,AllPublicationData!$B:$B,'Publication Table (%)'!$C$4,AllPublicationData!$D:$D,'Publication Table (%)'!N$7),
SUMIFS(AllPublicationData!$I:$I,AllPublicationData!$A:$A,'Publication Table (%)'!$B123,AllPublicationData!$B:$B,'Publication Table (%)'!N$7)/
SUMIFS(AllPublicationData!$E:$E,AllPublicationData!$A:$A,'Publication Table (%)'!$B123,AllPublicationData!$B:$B,'Publication Table (%)'!N$7)),
IF('Publication Table (%)'!$C$5="Cancellations for other reasons",
IFERROR(SUMIFS(AllPublicationData!$J:$J,AllPublicationData!$A:$A,'Publication Table (%)'!$B123,AllPublicationData!$B:$B,'Publication Table (%)'!$C$4,AllPublicationData!$D:$D,'Publication Table (%)'!N$7)/
SUMIFS(AllPublicationData!$E:$E,AllPublicationData!$A:$A,'Publication Table (%)'!$B123,AllPublicationData!$B:$B,'Publication Table (%)'!$C$4,AllPublicationData!$D:$D,'Publication Table (%)'!N$7),
SUMIFS(AllPublicationData!$J:$J,AllPublicationData!$A:$A,'Publication Table (%)'!$B123,AllPublicationData!$B:$B,'Publication Table (%)'!N$7)/
SUMIFS(AllPublicationData!$E:$E,AllPublicationData!$A:$A,'Publication Table (%)'!$B123,AllPublicationData!$B:$B,'Publication Table (%)'!N$7)))))))</f>
        <v>#DIV/0!</v>
      </c>
      <c r="O123" s="96" t="e">
        <f>IF('Publication Table (%)'!$C$5="All Cancelled Operations",
IFERROR(SUMIFS(AllPublicationData!$F:$F,AllPublicationData!$A:$A,'Publication Table (%)'!$B123,AllPublicationData!$B:$B,'Publication Table (%)'!$C$4,AllPublicationData!$D:$D,'Publication Table (%)'!O$7)/
SUMIFS(AllPublicationData!$E:$E,AllPublicationData!$A:$A,'Publication Table (%)'!$B123,AllPublicationData!$B:$B,'Publication Table (%)'!$C$4,AllPublicationData!$D:$D,'Publication Table (%)'!O$7),
SUMIFS(AllPublicationData!$F:$F,AllPublicationData!$A:$A,'Publication Table (%)'!$B123,AllPublicationData!$B:$B,'Publication Table (%)'!O$7)/
SUMIFS(AllPublicationData!$E:$E,AllPublicationData!$A:$A,'Publication Table (%)'!$B123,AllPublicationData!$B:$B,'Publication Table (%)'!O$7)),
IF('Publication Table (%)'!$C$5="Operations cancelled by patient",
IFERROR(SUMIFS(AllPublicationData!$G:$G,AllPublicationData!$A:$A,'Publication Table (%)'!$B123,AllPublicationData!$B:$B,'Publication Table (%)'!$C$4,AllPublicationData!$D:$D,'Publication Table (%)'!O$7)/
SUMIFS(AllPublicationData!$E:$E,AllPublicationData!$A:$A,'Publication Table (%)'!$B123,AllPublicationData!$B:$B,'Publication Table (%)'!$C$4,AllPublicationData!$D:$D,'Publication Table (%)'!O$7),
SUMIFS(AllPublicationData!$G:$G,AllPublicationData!$A:$A,'Publication Table (%)'!$B123,AllPublicationData!$B:$B,'Publication Table (%)'!O$7)/
SUMIFS(AllPublicationData!$E:$E,AllPublicationData!$A:$A,'Publication Table (%)'!$B123,AllPublicationData!$B:$B,'Publication Table (%)'!O$7)),
IF('Publication Table (%)'!$C$5="Operations cancelled for clinical reasons",
IFERROR(SUMIFS(AllPublicationData!$H:$H,AllPublicationData!$A:$A,'Publication Table (%)'!$B123,AllPublicationData!$B:$B,'Publication Table (%)'!$C$4,AllPublicationData!$D:$D,'Publication Table (%)'!O$7)/
SUMIFS(AllPublicationData!$E:$E,AllPublicationData!$A:$A,'Publication Table (%)'!$B123,AllPublicationData!$B:$B,'Publication Table (%)'!$C$4,AllPublicationData!$D:$D,'Publication Table (%)'!O$7),
SUMIFS(AllPublicationData!$H:$H,AllPublicationData!$A:$A,'Publication Table (%)'!$B123,AllPublicationData!$B:$B,'Publication Table (%)'!O$7)/
SUMIFS(AllPublicationData!$E:$E,AllPublicationData!$A:$A,'Publication Table (%)'!$B123,AllPublicationData!$B:$B,'Publication Table (%)'!O$7)),
IF('Publication Table (%)'!$C$5="Operations cancelled for non-clinical/capacity reasons",
IFERROR(SUMIFS(AllPublicationData!$I:$I,AllPublicationData!$A:$A,'Publication Table (%)'!$B123,AllPublicationData!$B:$B,'Publication Table (%)'!$C$4,AllPublicationData!$D:$D,'Publication Table (%)'!O$7)/
SUMIFS(AllPublicationData!$E:$E,AllPublicationData!$A:$A,'Publication Table (%)'!$B123,AllPublicationData!$B:$B,'Publication Table (%)'!$C$4,AllPublicationData!$D:$D,'Publication Table (%)'!O$7),
SUMIFS(AllPublicationData!$I:$I,AllPublicationData!$A:$A,'Publication Table (%)'!$B123,AllPublicationData!$B:$B,'Publication Table (%)'!O$7)/
SUMIFS(AllPublicationData!$E:$E,AllPublicationData!$A:$A,'Publication Table (%)'!$B123,AllPublicationData!$B:$B,'Publication Table (%)'!O$7)),
IF('Publication Table (%)'!$C$5="Cancellations for other reasons",
IFERROR(SUMIFS(AllPublicationData!$J:$J,AllPublicationData!$A:$A,'Publication Table (%)'!$B123,AllPublicationData!$B:$B,'Publication Table (%)'!$C$4,AllPublicationData!$D:$D,'Publication Table (%)'!O$7)/
SUMIFS(AllPublicationData!$E:$E,AllPublicationData!$A:$A,'Publication Table (%)'!$B123,AllPublicationData!$B:$B,'Publication Table (%)'!$C$4,AllPublicationData!$D:$D,'Publication Table (%)'!O$7),
SUMIFS(AllPublicationData!$J:$J,AllPublicationData!$A:$A,'Publication Table (%)'!$B123,AllPublicationData!$B:$B,'Publication Table (%)'!O$7)/
SUMIFS(AllPublicationData!$E:$E,AllPublicationData!$A:$A,'Publication Table (%)'!$B123,AllPublicationData!$B:$B,'Publication Table (%)'!O$7)))))))</f>
        <v>#DIV/0!</v>
      </c>
      <c r="P123" s="96" t="e">
        <f>IF('Publication Table (%)'!$C$5="All Cancelled Operations",
IFERROR(SUMIFS(AllPublicationData!$F:$F,AllPublicationData!$A:$A,'Publication Table (%)'!$B123,AllPublicationData!$B:$B,'Publication Table (%)'!$C$4,AllPublicationData!$D:$D,'Publication Table (%)'!P$7)/
SUMIFS(AllPublicationData!$E:$E,AllPublicationData!$A:$A,'Publication Table (%)'!$B123,AllPublicationData!$B:$B,'Publication Table (%)'!$C$4,AllPublicationData!$D:$D,'Publication Table (%)'!P$7),
SUMIFS(AllPublicationData!$F:$F,AllPublicationData!$A:$A,'Publication Table (%)'!$B123,AllPublicationData!$B:$B,'Publication Table (%)'!P$7)/
SUMIFS(AllPublicationData!$E:$E,AllPublicationData!$A:$A,'Publication Table (%)'!$B123,AllPublicationData!$B:$B,'Publication Table (%)'!P$7)),
IF('Publication Table (%)'!$C$5="Operations cancelled by patient",
IFERROR(SUMIFS(AllPublicationData!$G:$G,AllPublicationData!$A:$A,'Publication Table (%)'!$B123,AllPublicationData!$B:$B,'Publication Table (%)'!$C$4,AllPublicationData!$D:$D,'Publication Table (%)'!P$7)/
SUMIFS(AllPublicationData!$E:$E,AllPublicationData!$A:$A,'Publication Table (%)'!$B123,AllPublicationData!$B:$B,'Publication Table (%)'!$C$4,AllPublicationData!$D:$D,'Publication Table (%)'!P$7),
SUMIFS(AllPublicationData!$G:$G,AllPublicationData!$A:$A,'Publication Table (%)'!$B123,AllPublicationData!$B:$B,'Publication Table (%)'!P$7)/
SUMIFS(AllPublicationData!$E:$E,AllPublicationData!$A:$A,'Publication Table (%)'!$B123,AllPublicationData!$B:$B,'Publication Table (%)'!P$7)),
IF('Publication Table (%)'!$C$5="Operations cancelled for clinical reasons",
IFERROR(SUMIFS(AllPublicationData!$H:$H,AllPublicationData!$A:$A,'Publication Table (%)'!$B123,AllPublicationData!$B:$B,'Publication Table (%)'!$C$4,AllPublicationData!$D:$D,'Publication Table (%)'!P$7)/
SUMIFS(AllPublicationData!$E:$E,AllPublicationData!$A:$A,'Publication Table (%)'!$B123,AllPublicationData!$B:$B,'Publication Table (%)'!$C$4,AllPublicationData!$D:$D,'Publication Table (%)'!P$7),
SUMIFS(AllPublicationData!$H:$H,AllPublicationData!$A:$A,'Publication Table (%)'!$B123,AllPublicationData!$B:$B,'Publication Table (%)'!P$7)/
SUMIFS(AllPublicationData!$E:$E,AllPublicationData!$A:$A,'Publication Table (%)'!$B123,AllPublicationData!$B:$B,'Publication Table (%)'!P$7)),
IF('Publication Table (%)'!$C$5="Operations cancelled for non-clinical/capacity reasons",
IFERROR(SUMIFS(AllPublicationData!$I:$I,AllPublicationData!$A:$A,'Publication Table (%)'!$B123,AllPublicationData!$B:$B,'Publication Table (%)'!$C$4,AllPublicationData!$D:$D,'Publication Table (%)'!P$7)/
SUMIFS(AllPublicationData!$E:$E,AllPublicationData!$A:$A,'Publication Table (%)'!$B123,AllPublicationData!$B:$B,'Publication Table (%)'!$C$4,AllPublicationData!$D:$D,'Publication Table (%)'!P$7),
SUMIFS(AllPublicationData!$I:$I,AllPublicationData!$A:$A,'Publication Table (%)'!$B123,AllPublicationData!$B:$B,'Publication Table (%)'!P$7)/
SUMIFS(AllPublicationData!$E:$E,AllPublicationData!$A:$A,'Publication Table (%)'!$B123,AllPublicationData!$B:$B,'Publication Table (%)'!P$7)),
IF('Publication Table (%)'!$C$5="Cancellations for other reasons",
IFERROR(SUMIFS(AllPublicationData!$J:$J,AllPublicationData!$A:$A,'Publication Table (%)'!$B123,AllPublicationData!$B:$B,'Publication Table (%)'!$C$4,AllPublicationData!$D:$D,'Publication Table (%)'!P$7)/
SUMIFS(AllPublicationData!$E:$E,AllPublicationData!$A:$A,'Publication Table (%)'!$B123,AllPublicationData!$B:$B,'Publication Table (%)'!$C$4,AllPublicationData!$D:$D,'Publication Table (%)'!P$7),
SUMIFS(AllPublicationData!$J:$J,AllPublicationData!$A:$A,'Publication Table (%)'!$B123,AllPublicationData!$B:$B,'Publication Table (%)'!P$7)/
SUMIFS(AllPublicationData!$E:$E,AllPublicationData!$A:$A,'Publication Table (%)'!$B123,AllPublicationData!$B:$B,'Publication Table (%)'!P$7)))))))</f>
        <v>#DIV/0!</v>
      </c>
      <c r="Q123" s="96" t="e">
        <f>IF('Publication Table (%)'!$C$5="All Cancelled Operations",
IFERROR(SUMIFS(AllPublicationData!$F:$F,AllPublicationData!$A:$A,'Publication Table (%)'!$B123,AllPublicationData!$B:$B,'Publication Table (%)'!$C$4,AllPublicationData!$D:$D,'Publication Table (%)'!Q$7)/
SUMIFS(AllPublicationData!$E:$E,AllPublicationData!$A:$A,'Publication Table (%)'!$B123,AllPublicationData!$B:$B,'Publication Table (%)'!$C$4,AllPublicationData!$D:$D,'Publication Table (%)'!Q$7),
SUMIFS(AllPublicationData!$F:$F,AllPublicationData!$A:$A,'Publication Table (%)'!$B123,AllPublicationData!$B:$B,'Publication Table (%)'!Q$7)/
SUMIFS(AllPublicationData!$E:$E,AllPublicationData!$A:$A,'Publication Table (%)'!$B123,AllPublicationData!$B:$B,'Publication Table (%)'!Q$7)),
IF('Publication Table (%)'!$C$5="Operations cancelled by patient",
IFERROR(SUMIFS(AllPublicationData!$G:$G,AllPublicationData!$A:$A,'Publication Table (%)'!$B123,AllPublicationData!$B:$B,'Publication Table (%)'!$C$4,AllPublicationData!$D:$D,'Publication Table (%)'!Q$7)/
SUMIFS(AllPublicationData!$E:$E,AllPublicationData!$A:$A,'Publication Table (%)'!$B123,AllPublicationData!$B:$B,'Publication Table (%)'!$C$4,AllPublicationData!$D:$D,'Publication Table (%)'!Q$7),
SUMIFS(AllPublicationData!$G:$G,AllPublicationData!$A:$A,'Publication Table (%)'!$B123,AllPublicationData!$B:$B,'Publication Table (%)'!Q$7)/
SUMIFS(AllPublicationData!$E:$E,AllPublicationData!$A:$A,'Publication Table (%)'!$B123,AllPublicationData!$B:$B,'Publication Table (%)'!Q$7)),
IF('Publication Table (%)'!$C$5="Operations cancelled for clinical reasons",
IFERROR(SUMIFS(AllPublicationData!$H:$H,AllPublicationData!$A:$A,'Publication Table (%)'!$B123,AllPublicationData!$B:$B,'Publication Table (%)'!$C$4,AllPublicationData!$D:$D,'Publication Table (%)'!Q$7)/
SUMIFS(AllPublicationData!$E:$E,AllPublicationData!$A:$A,'Publication Table (%)'!$B123,AllPublicationData!$B:$B,'Publication Table (%)'!$C$4,AllPublicationData!$D:$D,'Publication Table (%)'!Q$7),
SUMIFS(AllPublicationData!$H:$H,AllPublicationData!$A:$A,'Publication Table (%)'!$B123,AllPublicationData!$B:$B,'Publication Table (%)'!Q$7)/
SUMIFS(AllPublicationData!$E:$E,AllPublicationData!$A:$A,'Publication Table (%)'!$B123,AllPublicationData!$B:$B,'Publication Table (%)'!Q$7)),
IF('Publication Table (%)'!$C$5="Operations cancelled for non-clinical/capacity reasons",
IFERROR(SUMIFS(AllPublicationData!$I:$I,AllPublicationData!$A:$A,'Publication Table (%)'!$B123,AllPublicationData!$B:$B,'Publication Table (%)'!$C$4,AllPublicationData!$D:$D,'Publication Table (%)'!Q$7)/
SUMIFS(AllPublicationData!$E:$E,AllPublicationData!$A:$A,'Publication Table (%)'!$B123,AllPublicationData!$B:$B,'Publication Table (%)'!$C$4,AllPublicationData!$D:$D,'Publication Table (%)'!Q$7),
SUMIFS(AllPublicationData!$I:$I,AllPublicationData!$A:$A,'Publication Table (%)'!$B123,AllPublicationData!$B:$B,'Publication Table (%)'!Q$7)/
SUMIFS(AllPublicationData!$E:$E,AllPublicationData!$A:$A,'Publication Table (%)'!$B123,AllPublicationData!$B:$B,'Publication Table (%)'!Q$7)),
IF('Publication Table (%)'!$C$5="Cancellations for other reasons",
IFERROR(SUMIFS(AllPublicationData!$J:$J,AllPublicationData!$A:$A,'Publication Table (%)'!$B123,AllPublicationData!$B:$B,'Publication Table (%)'!$C$4,AllPublicationData!$D:$D,'Publication Table (%)'!Q$7)/
SUMIFS(AllPublicationData!$E:$E,AllPublicationData!$A:$A,'Publication Table (%)'!$B123,AllPublicationData!$B:$B,'Publication Table (%)'!$C$4,AllPublicationData!$D:$D,'Publication Table (%)'!Q$7),
SUMIFS(AllPublicationData!$J:$J,AllPublicationData!$A:$A,'Publication Table (%)'!$B123,AllPublicationData!$B:$B,'Publication Table (%)'!Q$7)/
SUMIFS(AllPublicationData!$E:$E,AllPublicationData!$A:$A,'Publication Table (%)'!$B123,AllPublicationData!$B:$B,'Publication Table (%)'!Q$7)))))))</f>
        <v>#DIV/0!</v>
      </c>
      <c r="R123" s="96" t="e">
        <f>IF('Publication Table (%)'!$C$5="All Cancelled Operations",
IFERROR(SUMIFS(AllPublicationData!$F:$F,AllPublicationData!$A:$A,'Publication Table (%)'!$B123,AllPublicationData!$B:$B,'Publication Table (%)'!$C$4,AllPublicationData!$D:$D,'Publication Table (%)'!R$7)/
SUMIFS(AllPublicationData!$E:$E,AllPublicationData!$A:$A,'Publication Table (%)'!$B123,AllPublicationData!$B:$B,'Publication Table (%)'!$C$4,AllPublicationData!$D:$D,'Publication Table (%)'!R$7),
SUMIFS(AllPublicationData!$F:$F,AllPublicationData!$A:$A,'Publication Table (%)'!$B123,AllPublicationData!$B:$B,'Publication Table (%)'!R$7)/
SUMIFS(AllPublicationData!$E:$E,AllPublicationData!$A:$A,'Publication Table (%)'!$B123,AllPublicationData!$B:$B,'Publication Table (%)'!R$7)),
IF('Publication Table (%)'!$C$5="Operations cancelled by patient",
IFERROR(SUMIFS(AllPublicationData!$G:$G,AllPublicationData!$A:$A,'Publication Table (%)'!$B123,AllPublicationData!$B:$B,'Publication Table (%)'!$C$4,AllPublicationData!$D:$D,'Publication Table (%)'!R$7)/
SUMIFS(AllPublicationData!$E:$E,AllPublicationData!$A:$A,'Publication Table (%)'!$B123,AllPublicationData!$B:$B,'Publication Table (%)'!$C$4,AllPublicationData!$D:$D,'Publication Table (%)'!R$7),
SUMIFS(AllPublicationData!$G:$G,AllPublicationData!$A:$A,'Publication Table (%)'!$B123,AllPublicationData!$B:$B,'Publication Table (%)'!R$7)/
SUMIFS(AllPublicationData!$E:$E,AllPublicationData!$A:$A,'Publication Table (%)'!$B123,AllPublicationData!$B:$B,'Publication Table (%)'!R$7)),
IF('Publication Table (%)'!$C$5="Operations cancelled for clinical reasons",
IFERROR(SUMIFS(AllPublicationData!$H:$H,AllPublicationData!$A:$A,'Publication Table (%)'!$B123,AllPublicationData!$B:$B,'Publication Table (%)'!$C$4,AllPublicationData!$D:$D,'Publication Table (%)'!R$7)/
SUMIFS(AllPublicationData!$E:$E,AllPublicationData!$A:$A,'Publication Table (%)'!$B123,AllPublicationData!$B:$B,'Publication Table (%)'!$C$4,AllPublicationData!$D:$D,'Publication Table (%)'!R$7),
SUMIFS(AllPublicationData!$H:$H,AllPublicationData!$A:$A,'Publication Table (%)'!$B123,AllPublicationData!$B:$B,'Publication Table (%)'!R$7)/
SUMIFS(AllPublicationData!$E:$E,AllPublicationData!$A:$A,'Publication Table (%)'!$B123,AllPublicationData!$B:$B,'Publication Table (%)'!R$7)),
IF('Publication Table (%)'!$C$5="Operations cancelled for non-clinical/capacity reasons",
IFERROR(SUMIFS(AllPublicationData!$I:$I,AllPublicationData!$A:$A,'Publication Table (%)'!$B123,AllPublicationData!$B:$B,'Publication Table (%)'!$C$4,AllPublicationData!$D:$D,'Publication Table (%)'!R$7)/
SUMIFS(AllPublicationData!$E:$E,AllPublicationData!$A:$A,'Publication Table (%)'!$B123,AllPublicationData!$B:$B,'Publication Table (%)'!$C$4,AllPublicationData!$D:$D,'Publication Table (%)'!R$7),
SUMIFS(AllPublicationData!$I:$I,AllPublicationData!$A:$A,'Publication Table (%)'!$B123,AllPublicationData!$B:$B,'Publication Table (%)'!R$7)/
SUMIFS(AllPublicationData!$E:$E,AllPublicationData!$A:$A,'Publication Table (%)'!$B123,AllPublicationData!$B:$B,'Publication Table (%)'!R$7)),
IF('Publication Table (%)'!$C$5="Cancellations for other reasons",
IFERROR(SUMIFS(AllPublicationData!$J:$J,AllPublicationData!$A:$A,'Publication Table (%)'!$B123,AllPublicationData!$B:$B,'Publication Table (%)'!$C$4,AllPublicationData!$D:$D,'Publication Table (%)'!R$7)/
SUMIFS(AllPublicationData!$E:$E,AllPublicationData!$A:$A,'Publication Table (%)'!$B123,AllPublicationData!$B:$B,'Publication Table (%)'!$C$4,AllPublicationData!$D:$D,'Publication Table (%)'!R$7),
SUMIFS(AllPublicationData!$J:$J,AllPublicationData!$A:$A,'Publication Table (%)'!$B123,AllPublicationData!$B:$B,'Publication Table (%)'!R$7)/
SUMIFS(AllPublicationData!$E:$E,AllPublicationData!$A:$A,'Publication Table (%)'!$B123,AllPublicationData!$B:$B,'Publication Table (%)'!R$7)))))))</f>
        <v>#DIV/0!</v>
      </c>
      <c r="S123" s="96" t="e">
        <f>IF('Publication Table (%)'!$C$5="All Cancelled Operations",
IFERROR(SUMIFS(AllPublicationData!$F:$F,AllPublicationData!$A:$A,'Publication Table (%)'!$B123,AllPublicationData!$B:$B,'Publication Table (%)'!$C$4,AllPublicationData!$D:$D,'Publication Table (%)'!S$7)/
SUMIFS(AllPublicationData!$E:$E,AllPublicationData!$A:$A,'Publication Table (%)'!$B123,AllPublicationData!$B:$B,'Publication Table (%)'!$C$4,AllPublicationData!$D:$D,'Publication Table (%)'!S$7),
SUMIFS(AllPublicationData!$F:$F,AllPublicationData!$A:$A,'Publication Table (%)'!$B123,AllPublicationData!$B:$B,'Publication Table (%)'!S$7)/
SUMIFS(AllPublicationData!$E:$E,AllPublicationData!$A:$A,'Publication Table (%)'!$B123,AllPublicationData!$B:$B,'Publication Table (%)'!S$7)),
IF('Publication Table (%)'!$C$5="Operations cancelled by patient",
IFERROR(SUMIFS(AllPublicationData!$G:$G,AllPublicationData!$A:$A,'Publication Table (%)'!$B123,AllPublicationData!$B:$B,'Publication Table (%)'!$C$4,AllPublicationData!$D:$D,'Publication Table (%)'!S$7)/
SUMIFS(AllPublicationData!$E:$E,AllPublicationData!$A:$A,'Publication Table (%)'!$B123,AllPublicationData!$B:$B,'Publication Table (%)'!$C$4,AllPublicationData!$D:$D,'Publication Table (%)'!S$7),
SUMIFS(AllPublicationData!$G:$G,AllPublicationData!$A:$A,'Publication Table (%)'!$B123,AllPublicationData!$B:$B,'Publication Table (%)'!S$7)/
SUMIFS(AllPublicationData!$E:$E,AllPublicationData!$A:$A,'Publication Table (%)'!$B123,AllPublicationData!$B:$B,'Publication Table (%)'!S$7)),
IF('Publication Table (%)'!$C$5="Operations cancelled for clinical reasons",
IFERROR(SUMIFS(AllPublicationData!$H:$H,AllPublicationData!$A:$A,'Publication Table (%)'!$B123,AllPublicationData!$B:$B,'Publication Table (%)'!$C$4,AllPublicationData!$D:$D,'Publication Table (%)'!S$7)/
SUMIFS(AllPublicationData!$E:$E,AllPublicationData!$A:$A,'Publication Table (%)'!$B123,AllPublicationData!$B:$B,'Publication Table (%)'!$C$4,AllPublicationData!$D:$D,'Publication Table (%)'!S$7),
SUMIFS(AllPublicationData!$H:$H,AllPublicationData!$A:$A,'Publication Table (%)'!$B123,AllPublicationData!$B:$B,'Publication Table (%)'!S$7)/
SUMIFS(AllPublicationData!$E:$E,AllPublicationData!$A:$A,'Publication Table (%)'!$B123,AllPublicationData!$B:$B,'Publication Table (%)'!S$7)),
IF('Publication Table (%)'!$C$5="Operations cancelled for non-clinical/capacity reasons",
IFERROR(SUMIFS(AllPublicationData!$I:$I,AllPublicationData!$A:$A,'Publication Table (%)'!$B123,AllPublicationData!$B:$B,'Publication Table (%)'!$C$4,AllPublicationData!$D:$D,'Publication Table (%)'!S$7)/
SUMIFS(AllPublicationData!$E:$E,AllPublicationData!$A:$A,'Publication Table (%)'!$B123,AllPublicationData!$B:$B,'Publication Table (%)'!$C$4,AllPublicationData!$D:$D,'Publication Table (%)'!S$7),
SUMIFS(AllPublicationData!$I:$I,AllPublicationData!$A:$A,'Publication Table (%)'!$B123,AllPublicationData!$B:$B,'Publication Table (%)'!S$7)/
SUMIFS(AllPublicationData!$E:$E,AllPublicationData!$A:$A,'Publication Table (%)'!$B123,AllPublicationData!$B:$B,'Publication Table (%)'!S$7)),
IF('Publication Table (%)'!$C$5="Cancellations for other reasons",
IFERROR(SUMIFS(AllPublicationData!$J:$J,AllPublicationData!$A:$A,'Publication Table (%)'!$B123,AllPublicationData!$B:$B,'Publication Table (%)'!$C$4,AllPublicationData!$D:$D,'Publication Table (%)'!S$7)/
SUMIFS(AllPublicationData!$E:$E,AllPublicationData!$A:$A,'Publication Table (%)'!$B123,AllPublicationData!$B:$B,'Publication Table (%)'!$C$4,AllPublicationData!$D:$D,'Publication Table (%)'!S$7),
SUMIFS(AllPublicationData!$J:$J,AllPublicationData!$A:$A,'Publication Table (%)'!$B123,AllPublicationData!$B:$B,'Publication Table (%)'!S$7)/
SUMIFS(AllPublicationData!$E:$E,AllPublicationData!$A:$A,'Publication Table (%)'!$B123,AllPublicationData!$B:$B,'Publication Table (%)'!S$7)))))))</f>
        <v>#DIV/0!</v>
      </c>
    </row>
    <row r="124" spans="2:19" x14ac:dyDescent="0.35">
      <c r="C124" s="112">
        <f>IF('Publication Table (%)'!$C$5="All Cancelled Operations",
SUMIFS(AllPublicationData!$F:$F,AllPublicationData!$A:$A,'Publication Table (%)'!$B124,AllPublicationData!$B:$B,'Publication Table (%)'!$C$4),
IF('Publication Table (%)'!$C$5="Operations cancelled by patient",
SUMIFS(AllPublicationData!$G:$G,AllPublicationData!$A:$A,'Publication Table (%)'!$B124,AllPublicationData!$B:$B,'Publication Table (%)'!$C$4),
IF('Publication Table (%)'!$C$5="Operations cancelled for clinical reasons",
SUMIFS(AllPublicationData!$H:$H,AllPublicationData!$A:$A,'Publication Table (%)'!$B124,AllPublicationData!$B:$B,'Publication Table (%)'!$C$4),
IF('Publication Table (%)'!$C$5="Operations cancelled for non-clinical/capacity reasons",
SUMIFS(AllPublicationData!$I:$I,AllPublicationData!$A:$A,'Publication Table (%)'!$B124,AllPublicationData!$B:$B,'Publication Table (%)'!$C$4),
IF('Publication Table (%)'!$C$5="Cancellations for other reasons",
SUMIFS(AllPublicationData!$J:$J,AllPublicationData!$A:$A,'Publication Table (%)'!$B124,AllPublicationData!$B:$B,'Publication Table (%)'!$C$4))))))+
IF(AND($C$4="NHS Scotland",$C$5="All Cancelled Operations"),
SUMIFS(AllPublicationData!$F:$F,AllPublicationData!$A:$A,'Publication Table (%)'!$B124),
IF(AND($C$4="NHS Scotland",$C$5="Operations cancelled by patient"),
SUMIFS(AllPublicationData!$G:$G,AllPublicationData!$A:$A,'Publication Table (%)'!$B124),
IF(AND($C$4="NHS Scotland",$C$5="Operations cancelled for clinical reasons"),
SUMIFS(AllPublicationData!$H:$H,AllPublicationData!$A:$A,'Publication Table (%)'!$B124),
IF(AND($C$4="NHS Scotland",$C$5="Operations cancelled for non-clinical/capacity reasons"),
SUMIFS(AllPublicationData!$I:$I,AllPublicationData!$A:$A,'Publication Table (%)'!$B124),
IF(AND($C$4="NHS Scotland",$C$5="Cancellations for other reasons"),
SUMIFS(AllPublicationData!$J:$J,AllPublicationData!$A:$A,'Publication Table (%)'!$B124))))))</f>
        <v>0</v>
      </c>
      <c r="D124" s="110" t="e">
        <f>IF(AND('Publication Table (%)'!$C$5="All Cancelled Operations",$C$4&lt;&gt;"NHS Scotland"),
IFERROR(SUMIFS(AllPublicationData!$F:$F,AllPublicationData!$A:$A,'Publication Table (%)'!$B124,AllPublicationData!$B:$B,'Publication Table (%)'!$C$4,AllPublicationData!$D:$D,'Publication Table (%)'!D$7)/
SUMIFS(AllPublicationData!$E:$E,AllPublicationData!$A:$A,'Publication Table (%)'!$B124,AllPublicationData!$B:$B,'Publication Table (%)'!$C$4,AllPublicationData!$D:$D,'Publication Table (%)'!D$7),
SUMIFS(AllPublicationData!$F:$F,AllPublicationData!$A:$A,'Publication Table (%)'!$B124,AllPublicationData!$B:$B,'Publication Table (%)'!D$7)/
SUMIFS(AllPublicationData!$E:$E,AllPublicationData!$A:$A,'Publication Table (%)'!$B124,AllPublicationData!$B:$B,'Publication Table (%)'!D$7)),
IF(AND('Publication Table (%)'!$C$5="Operations cancelled by patient",$C$4&lt;&gt;"NHS Scotland"),
IFERROR(SUMIFS(AllPublicationData!$G:$G,AllPublicationData!$A:$A,'Publication Table (%)'!$B124,AllPublicationData!$B:$B,'Publication Table (%)'!$C$4,AllPublicationData!$D:$D,'Publication Table (%)'!D$7)/
SUMIFS(AllPublicationData!$E:$E,AllPublicationData!$A:$A,'Publication Table (%)'!$B124,AllPublicationData!$B:$B,'Publication Table (%)'!$C$4,AllPublicationData!$D:$D,'Publication Table (%)'!D$7),
SUMIFS(AllPublicationData!$G:$G,AllPublicationData!$A:$A,'Publication Table (%)'!$B124,AllPublicationData!$B:$B,'Publication Table (%)'!D$7)/
SUMIFS(AllPublicationData!$E:$E,AllPublicationData!$A:$A,'Publication Table (%)'!$B124,AllPublicationData!$B:$B,'Publication Table (%)'!D$7)),
IF(AND('Publication Table (%)'!$C$5="Operations cancelled for clinical reasons",$C$4&lt;&gt;"NHS Scotland"),
IFERROR(SUMIFS(AllPublicationData!$H:$H,AllPublicationData!$A:$A,'Publication Table (%)'!$B124,AllPublicationData!$B:$B,'Publication Table (%)'!$C$4,AllPublicationData!$D:$D,'Publication Table (%)'!D$7)/
SUMIFS(AllPublicationData!$E:$E,AllPublicationData!$A:$A,'Publication Table (%)'!$B124,AllPublicationData!$B:$B,'Publication Table (%)'!$C$4,AllPublicationData!$D:$D,'Publication Table (%)'!D$7),
SUMIFS(AllPublicationData!$H:$H,AllPublicationData!$A:$A,'Publication Table (%)'!$B124,AllPublicationData!$B:$B,'Publication Table (%)'!D$7)/
SUMIFS(AllPublicationData!$E:$E,AllPublicationData!$A:$A,'Publication Table (%)'!$B124,AllPublicationData!$B:$B,'Publication Table (%)'!D$7)),
IF(AND('Publication Table (%)'!$C$5="Operations cancelled for non-clinical/capacity reasons",$C$4&lt;&gt;"NHS Scotland"),
IFERROR(SUMIFS(AllPublicationData!$I:$I,AllPublicationData!$A:$A,'Publication Table (%)'!$B124,AllPublicationData!$B:$B,'Publication Table (%)'!$C$4,AllPublicationData!$D:$D,'Publication Table (%)'!D$7)/
SUMIFS(AllPublicationData!$E:$E,AllPublicationData!$A:$A,'Publication Table (%)'!$B124,AllPublicationData!$B:$B,'Publication Table (%)'!$C$4,AllPublicationData!$D:$D,'Publication Table (%)'!D$7),
SUMIFS(AllPublicationData!$I:$I,AllPublicationData!$A:$A,'Publication Table (%)'!$B124,AllPublicationData!$B:$B,'Publication Table (%)'!D$7)/
SUMIFS(AllPublicationData!$E:$E,AllPublicationData!$A:$A,'Publication Table (%)'!$B124,AllPublicationData!$B:$B,'Publication Table (%)'!D$7)),
IF(AND('Publication Table (%)'!$C$5="Cancellations for other reasons",$C$4&lt;&gt;"NHS Scotland"),
IFERROR(SUMIFS(AllPublicationData!$J:$J,AllPublicationData!$A:$A,'Publication Table (%)'!$B124,AllPublicationData!$B:$B,'Publication Table (%)'!$C$4,AllPublicationData!$D:$D,'Publication Table (%)'!D$7)/
SUMIFS(AllPublicationData!$E:$E,AllPublicationData!$A:$A,'Publication Table (%)'!$B124,AllPublicationData!$B:$B,'Publication Table (%)'!$C$4,AllPublicationData!$D:$D,'Publication Table (%)'!D$7),
SUMIFS(AllPublicationData!$J:$J,AllPublicationData!$A:$A,'Publication Table (%)'!$B124,AllPublicationData!$B:$B,'Publication Table (%)'!D$7)/
SUMIFS(AllPublicationData!$E:$E,AllPublicationData!$A:$A,'Publication Table (%)'!$B124,AllPublicationData!$B:$B,'Publication Table (%)'!D$7)),
IF(AND($C$4="NHS Scotland",$C$5="All Cancelled Operations"),
SUMIFS(AllPublicationData!$F:$F,AllPublicationData!$A:$A,'Publication Table'!$B124)/
SUMIFS(AllPublicationData!$E:$E,AllPublicationData!$A:$A,'Publication Table'!$B124),
IF(AND($C$4="NHS Scotland",$C$5="Operations cancelled by patient"),
SUMIFS(AllPublicationData!$G:$G,AllPublicationData!$A:$A,'Publication Table'!$B124)/
SUMIFS(AllPublicationData!$E:$E,AllPublicationData!$A:$A,'Publication Table'!$B124),
IF(AND($C$4="NHS Scotland",$C$5="Operations cancelled for clinical reasons"),
SUMIFS(AllPublicationData!$H:$H,AllPublicationData!$A:$A,'Publication Table'!$B124)/
SUMIFS(AllPublicationData!$E:$E,AllPublicationData!$A:$A,'Publication Table'!$B124),
IF(AND($C$4="NHS Scotland",$C$5="Operations cancelled for non-clinical/capacity reasons"),
SUMIFS(AllPublicationData!$I:$I,AllPublicationData!$A:$A,'Publication Table'!$B124)/
SUMIFS(AllPublicationData!$E:$E,AllPublicationData!$A:$A,'Publication Table'!$B124),
IF(AND($C$4="NHS Scotland",$C$5="Cancellations for other reasons"),
SUMIFS(AllPublicationData!$J:$J,AllPublicationData!$A:$A,'Publication Table'!$B124)/
SUMIFS(AllPublicationData!$E:$E,AllPublicationData!$A:$A,'Publication Table'!$B124)))))))))))</f>
        <v>#DIV/0!</v>
      </c>
      <c r="E124" s="96" t="e">
        <f>IF('Publication Table (%)'!$C$5="All Cancelled Operations",
IFERROR(SUMIFS(AllPublicationData!$F:$F,AllPublicationData!$A:$A,'Publication Table (%)'!$B124,AllPublicationData!$B:$B,'Publication Table (%)'!$C$4,AllPublicationData!$D:$D,'Publication Table (%)'!E$7)/
SUMIFS(AllPublicationData!$E:$E,AllPublicationData!$A:$A,'Publication Table (%)'!$B124,AllPublicationData!$B:$B,'Publication Table (%)'!$C$4,AllPublicationData!$D:$D,'Publication Table (%)'!E$7),
SUMIFS(AllPublicationData!$F:$F,AllPublicationData!$A:$A,'Publication Table (%)'!$B124,AllPublicationData!$B:$B,'Publication Table (%)'!E$7)/
SUMIFS(AllPublicationData!$E:$E,AllPublicationData!$A:$A,'Publication Table (%)'!$B124,AllPublicationData!$B:$B,'Publication Table (%)'!E$7)),
IF('Publication Table (%)'!$C$5="Operations cancelled by patient",
IFERROR(SUMIFS(AllPublicationData!$G:$G,AllPublicationData!$A:$A,'Publication Table (%)'!$B124,AllPublicationData!$B:$B,'Publication Table (%)'!$C$4,AllPublicationData!$D:$D,'Publication Table (%)'!E$7)/
SUMIFS(AllPublicationData!$E:$E,AllPublicationData!$A:$A,'Publication Table (%)'!$B124,AllPublicationData!$B:$B,'Publication Table (%)'!$C$4,AllPublicationData!$D:$D,'Publication Table (%)'!E$7),
SUMIFS(AllPublicationData!$G:$G,AllPublicationData!$A:$A,'Publication Table (%)'!$B124,AllPublicationData!$B:$B,'Publication Table (%)'!E$7)/
SUMIFS(AllPublicationData!$E:$E,AllPublicationData!$A:$A,'Publication Table (%)'!$B124,AllPublicationData!$B:$B,'Publication Table (%)'!E$7)),
IF('Publication Table (%)'!$C$5="Operations cancelled for clinical reasons",
IFERROR(SUMIFS(AllPublicationData!$H:$H,AllPublicationData!$A:$A,'Publication Table (%)'!$B124,AllPublicationData!$B:$B,'Publication Table (%)'!$C$4,AllPublicationData!$D:$D,'Publication Table (%)'!E$7)/
SUMIFS(AllPublicationData!$E:$E,AllPublicationData!$A:$A,'Publication Table (%)'!$B124,AllPublicationData!$B:$B,'Publication Table (%)'!$C$4,AllPublicationData!$D:$D,'Publication Table (%)'!E$7),
SUMIFS(AllPublicationData!$H:$H,AllPublicationData!$A:$A,'Publication Table (%)'!$B124,AllPublicationData!$B:$B,'Publication Table (%)'!E$7)/
SUMIFS(AllPublicationData!$E:$E,AllPublicationData!$A:$A,'Publication Table (%)'!$B124,AllPublicationData!$B:$B,'Publication Table (%)'!E$7)),
IF('Publication Table (%)'!$C$5="Operations cancelled for non-clinical/capacity reasons",
IFERROR(SUMIFS(AllPublicationData!$I:$I,AllPublicationData!$A:$A,'Publication Table (%)'!$B124,AllPublicationData!$B:$B,'Publication Table (%)'!$C$4,AllPublicationData!$D:$D,'Publication Table (%)'!E$7)/
SUMIFS(AllPublicationData!$E:$E,AllPublicationData!$A:$A,'Publication Table (%)'!$B124,AllPublicationData!$B:$B,'Publication Table (%)'!$C$4,AllPublicationData!$D:$D,'Publication Table (%)'!E$7),
SUMIFS(AllPublicationData!$I:$I,AllPublicationData!$A:$A,'Publication Table (%)'!$B124,AllPublicationData!$B:$B,'Publication Table (%)'!E$7)/
SUMIFS(AllPublicationData!$E:$E,AllPublicationData!$A:$A,'Publication Table (%)'!$B124,AllPublicationData!$B:$B,'Publication Table (%)'!E$7)),
IF('Publication Table (%)'!$C$5="Cancellations for other reasons",
IFERROR(SUMIFS(AllPublicationData!$J:$J,AllPublicationData!$A:$A,'Publication Table (%)'!$B124,AllPublicationData!$B:$B,'Publication Table (%)'!$C$4,AllPublicationData!$D:$D,'Publication Table (%)'!E$7)/
SUMIFS(AllPublicationData!$E:$E,AllPublicationData!$A:$A,'Publication Table (%)'!$B124,AllPublicationData!$B:$B,'Publication Table (%)'!$C$4,AllPublicationData!$D:$D,'Publication Table (%)'!E$7),
SUMIFS(AllPublicationData!$J:$J,AllPublicationData!$A:$A,'Publication Table (%)'!$B124,AllPublicationData!$B:$B,'Publication Table (%)'!E$7)/
SUMIFS(AllPublicationData!$E:$E,AllPublicationData!$A:$A,'Publication Table (%)'!$B124,AllPublicationData!$B:$B,'Publication Table (%)'!E$7)))))))</f>
        <v>#DIV/0!</v>
      </c>
      <c r="F124" s="96" t="e">
        <f>IF('Publication Table (%)'!$C$5="All Cancelled Operations",
IFERROR(SUMIFS(AllPublicationData!$F:$F,AllPublicationData!$A:$A,'Publication Table (%)'!$B124,AllPublicationData!$B:$B,'Publication Table (%)'!$C$4,AllPublicationData!$D:$D,'Publication Table (%)'!F$7)/
SUMIFS(AllPublicationData!$E:$E,AllPublicationData!$A:$A,'Publication Table (%)'!$B124,AllPublicationData!$B:$B,'Publication Table (%)'!$C$4,AllPublicationData!$D:$D,'Publication Table (%)'!F$7),
SUMIFS(AllPublicationData!$F:$F,AllPublicationData!$A:$A,'Publication Table (%)'!$B124,AllPublicationData!$B:$B,'Publication Table (%)'!F$7)/
SUMIFS(AllPublicationData!$E:$E,AllPublicationData!$A:$A,'Publication Table (%)'!$B124,AllPublicationData!$B:$B,'Publication Table (%)'!F$7)),
IF('Publication Table (%)'!$C$5="Operations cancelled by patient",
IFERROR(SUMIFS(AllPublicationData!$G:$G,AllPublicationData!$A:$A,'Publication Table (%)'!$B124,AllPublicationData!$B:$B,'Publication Table (%)'!$C$4,AllPublicationData!$D:$D,'Publication Table (%)'!F$7)/
SUMIFS(AllPublicationData!$E:$E,AllPublicationData!$A:$A,'Publication Table (%)'!$B124,AllPublicationData!$B:$B,'Publication Table (%)'!$C$4,AllPublicationData!$D:$D,'Publication Table (%)'!F$7),
SUMIFS(AllPublicationData!$G:$G,AllPublicationData!$A:$A,'Publication Table (%)'!$B124,AllPublicationData!$B:$B,'Publication Table (%)'!F$7)/
SUMIFS(AllPublicationData!$E:$E,AllPublicationData!$A:$A,'Publication Table (%)'!$B124,AllPublicationData!$B:$B,'Publication Table (%)'!F$7)),
IF('Publication Table (%)'!$C$5="Operations cancelled for clinical reasons",
IFERROR(SUMIFS(AllPublicationData!$H:$H,AllPublicationData!$A:$A,'Publication Table (%)'!$B124,AllPublicationData!$B:$B,'Publication Table (%)'!$C$4,AllPublicationData!$D:$D,'Publication Table (%)'!F$7)/
SUMIFS(AllPublicationData!$E:$E,AllPublicationData!$A:$A,'Publication Table (%)'!$B124,AllPublicationData!$B:$B,'Publication Table (%)'!$C$4,AllPublicationData!$D:$D,'Publication Table (%)'!F$7),
SUMIFS(AllPublicationData!$H:$H,AllPublicationData!$A:$A,'Publication Table (%)'!$B124,AllPublicationData!$B:$B,'Publication Table (%)'!F$7)/
SUMIFS(AllPublicationData!$E:$E,AllPublicationData!$A:$A,'Publication Table (%)'!$B124,AllPublicationData!$B:$B,'Publication Table (%)'!F$7)),
IF('Publication Table (%)'!$C$5="Operations cancelled for non-clinical/capacity reasons",
IFERROR(SUMIFS(AllPublicationData!$I:$I,AllPublicationData!$A:$A,'Publication Table (%)'!$B124,AllPublicationData!$B:$B,'Publication Table (%)'!$C$4,AllPublicationData!$D:$D,'Publication Table (%)'!F$7)/
SUMIFS(AllPublicationData!$E:$E,AllPublicationData!$A:$A,'Publication Table (%)'!$B124,AllPublicationData!$B:$B,'Publication Table (%)'!$C$4,AllPublicationData!$D:$D,'Publication Table (%)'!F$7),
SUMIFS(AllPublicationData!$I:$I,AllPublicationData!$A:$A,'Publication Table (%)'!$B124,AllPublicationData!$B:$B,'Publication Table (%)'!F$7)/
SUMIFS(AllPublicationData!$E:$E,AllPublicationData!$A:$A,'Publication Table (%)'!$B124,AllPublicationData!$B:$B,'Publication Table (%)'!F$7)),
IF('Publication Table (%)'!$C$5="Cancellations for other reasons",
IFERROR(SUMIFS(AllPublicationData!$J:$J,AllPublicationData!$A:$A,'Publication Table (%)'!$B124,AllPublicationData!$B:$B,'Publication Table (%)'!$C$4,AllPublicationData!$D:$D,'Publication Table (%)'!F$7)/
SUMIFS(AllPublicationData!$E:$E,AllPublicationData!$A:$A,'Publication Table (%)'!$B124,AllPublicationData!$B:$B,'Publication Table (%)'!$C$4,AllPublicationData!$D:$D,'Publication Table (%)'!F$7),
SUMIFS(AllPublicationData!$J:$J,AllPublicationData!$A:$A,'Publication Table (%)'!$B124,AllPublicationData!$B:$B,'Publication Table (%)'!F$7)/
SUMIFS(AllPublicationData!$E:$E,AllPublicationData!$A:$A,'Publication Table (%)'!$B124,AllPublicationData!$B:$B,'Publication Table (%)'!F$7)))))))</f>
        <v>#DIV/0!</v>
      </c>
      <c r="G124" s="96" t="e">
        <f>IF('Publication Table (%)'!$C$5="All Cancelled Operations",
IFERROR(SUMIFS(AllPublicationData!$F:$F,AllPublicationData!$A:$A,'Publication Table (%)'!$B124,AllPublicationData!$B:$B,'Publication Table (%)'!$C$4,AllPublicationData!$D:$D,'Publication Table (%)'!G$7)/
SUMIFS(AllPublicationData!$E:$E,AllPublicationData!$A:$A,'Publication Table (%)'!$B124,AllPublicationData!$B:$B,'Publication Table (%)'!$C$4,AllPublicationData!$D:$D,'Publication Table (%)'!G$7),
SUMIFS(AllPublicationData!$F:$F,AllPublicationData!$A:$A,'Publication Table (%)'!$B124,AllPublicationData!$B:$B,'Publication Table (%)'!G$7)/
SUMIFS(AllPublicationData!$E:$E,AllPublicationData!$A:$A,'Publication Table (%)'!$B124,AllPublicationData!$B:$B,'Publication Table (%)'!G$7)),
IF('Publication Table (%)'!$C$5="Operations cancelled by patient",
IFERROR(SUMIFS(AllPublicationData!$G:$G,AllPublicationData!$A:$A,'Publication Table (%)'!$B124,AllPublicationData!$B:$B,'Publication Table (%)'!$C$4,AllPublicationData!$D:$D,'Publication Table (%)'!G$7)/
SUMIFS(AllPublicationData!$E:$E,AllPublicationData!$A:$A,'Publication Table (%)'!$B124,AllPublicationData!$B:$B,'Publication Table (%)'!$C$4,AllPublicationData!$D:$D,'Publication Table (%)'!G$7),
SUMIFS(AllPublicationData!$G:$G,AllPublicationData!$A:$A,'Publication Table (%)'!$B124,AllPublicationData!$B:$B,'Publication Table (%)'!G$7)/
SUMIFS(AllPublicationData!$E:$E,AllPublicationData!$A:$A,'Publication Table (%)'!$B124,AllPublicationData!$B:$B,'Publication Table (%)'!G$7)),
IF('Publication Table (%)'!$C$5="Operations cancelled for clinical reasons",
IFERROR(SUMIFS(AllPublicationData!$H:$H,AllPublicationData!$A:$A,'Publication Table (%)'!$B124,AllPublicationData!$B:$B,'Publication Table (%)'!$C$4,AllPublicationData!$D:$D,'Publication Table (%)'!G$7)/
SUMIFS(AllPublicationData!$E:$E,AllPublicationData!$A:$A,'Publication Table (%)'!$B124,AllPublicationData!$B:$B,'Publication Table (%)'!$C$4,AllPublicationData!$D:$D,'Publication Table (%)'!G$7),
SUMIFS(AllPublicationData!$H:$H,AllPublicationData!$A:$A,'Publication Table (%)'!$B124,AllPublicationData!$B:$B,'Publication Table (%)'!G$7)/
SUMIFS(AllPublicationData!$E:$E,AllPublicationData!$A:$A,'Publication Table (%)'!$B124,AllPublicationData!$B:$B,'Publication Table (%)'!G$7)),
IF('Publication Table (%)'!$C$5="Operations cancelled for non-clinical/capacity reasons",
IFERROR(SUMIFS(AllPublicationData!$I:$I,AllPublicationData!$A:$A,'Publication Table (%)'!$B124,AllPublicationData!$B:$B,'Publication Table (%)'!$C$4,AllPublicationData!$D:$D,'Publication Table (%)'!G$7)/
SUMIFS(AllPublicationData!$E:$E,AllPublicationData!$A:$A,'Publication Table (%)'!$B124,AllPublicationData!$B:$B,'Publication Table (%)'!$C$4,AllPublicationData!$D:$D,'Publication Table (%)'!G$7),
SUMIFS(AllPublicationData!$I:$I,AllPublicationData!$A:$A,'Publication Table (%)'!$B124,AllPublicationData!$B:$B,'Publication Table (%)'!G$7)/
SUMIFS(AllPublicationData!$E:$E,AllPublicationData!$A:$A,'Publication Table (%)'!$B124,AllPublicationData!$B:$B,'Publication Table (%)'!G$7)),
IF('Publication Table (%)'!$C$5="Cancellations for other reasons",
IFERROR(SUMIFS(AllPublicationData!$J:$J,AllPublicationData!$A:$A,'Publication Table (%)'!$B124,AllPublicationData!$B:$B,'Publication Table (%)'!$C$4,AllPublicationData!$D:$D,'Publication Table (%)'!G$7)/
SUMIFS(AllPublicationData!$E:$E,AllPublicationData!$A:$A,'Publication Table (%)'!$B124,AllPublicationData!$B:$B,'Publication Table (%)'!$C$4,AllPublicationData!$D:$D,'Publication Table (%)'!G$7),
SUMIFS(AllPublicationData!$J:$J,AllPublicationData!$A:$A,'Publication Table (%)'!$B124,AllPublicationData!$B:$B,'Publication Table (%)'!G$7)/
SUMIFS(AllPublicationData!$E:$E,AllPublicationData!$A:$A,'Publication Table (%)'!$B124,AllPublicationData!$B:$B,'Publication Table (%)'!G$7)))))))</f>
        <v>#DIV/0!</v>
      </c>
      <c r="H124" s="96" t="e">
        <f>IF('Publication Table (%)'!$C$5="All Cancelled Operations",
IFERROR(SUMIFS(AllPublicationData!$F:$F,AllPublicationData!$A:$A,'Publication Table (%)'!$B124,AllPublicationData!$B:$B,'Publication Table (%)'!$C$4,AllPublicationData!$D:$D,'Publication Table (%)'!H$7)/
SUMIFS(AllPublicationData!$E:$E,AllPublicationData!$A:$A,'Publication Table (%)'!$B124,AllPublicationData!$B:$B,'Publication Table (%)'!$C$4,AllPublicationData!$D:$D,'Publication Table (%)'!H$7),
SUMIFS(AllPublicationData!$F:$F,AllPublicationData!$A:$A,'Publication Table (%)'!$B124,AllPublicationData!$B:$B,'Publication Table (%)'!H$7)/
SUMIFS(AllPublicationData!$E:$E,AllPublicationData!$A:$A,'Publication Table (%)'!$B124,AllPublicationData!$B:$B,'Publication Table (%)'!H$7)),
IF('Publication Table (%)'!$C$5="Operations cancelled by patient",
IFERROR(SUMIFS(AllPublicationData!$G:$G,AllPublicationData!$A:$A,'Publication Table (%)'!$B124,AllPublicationData!$B:$B,'Publication Table (%)'!$C$4,AllPublicationData!$D:$D,'Publication Table (%)'!H$7)/
SUMIFS(AllPublicationData!$E:$E,AllPublicationData!$A:$A,'Publication Table (%)'!$B124,AllPublicationData!$B:$B,'Publication Table (%)'!$C$4,AllPublicationData!$D:$D,'Publication Table (%)'!H$7),
SUMIFS(AllPublicationData!$G:$G,AllPublicationData!$A:$A,'Publication Table (%)'!$B124,AllPublicationData!$B:$B,'Publication Table (%)'!H$7)/
SUMIFS(AllPublicationData!$E:$E,AllPublicationData!$A:$A,'Publication Table (%)'!$B124,AllPublicationData!$B:$B,'Publication Table (%)'!H$7)),
IF('Publication Table (%)'!$C$5="Operations cancelled for clinical reasons",
IFERROR(SUMIFS(AllPublicationData!$H:$H,AllPublicationData!$A:$A,'Publication Table (%)'!$B124,AllPublicationData!$B:$B,'Publication Table (%)'!$C$4,AllPublicationData!$D:$D,'Publication Table (%)'!H$7)/
SUMIFS(AllPublicationData!$E:$E,AllPublicationData!$A:$A,'Publication Table (%)'!$B124,AllPublicationData!$B:$B,'Publication Table (%)'!$C$4,AllPublicationData!$D:$D,'Publication Table (%)'!H$7),
SUMIFS(AllPublicationData!$H:$H,AllPublicationData!$A:$A,'Publication Table (%)'!$B124,AllPublicationData!$B:$B,'Publication Table (%)'!H$7)/
SUMIFS(AllPublicationData!$E:$E,AllPublicationData!$A:$A,'Publication Table (%)'!$B124,AllPublicationData!$B:$B,'Publication Table (%)'!H$7)),
IF('Publication Table (%)'!$C$5="Operations cancelled for non-clinical/capacity reasons",
IFERROR(SUMIFS(AllPublicationData!$I:$I,AllPublicationData!$A:$A,'Publication Table (%)'!$B124,AllPublicationData!$B:$B,'Publication Table (%)'!$C$4,AllPublicationData!$D:$D,'Publication Table (%)'!H$7)/
SUMIFS(AllPublicationData!$E:$E,AllPublicationData!$A:$A,'Publication Table (%)'!$B124,AllPublicationData!$B:$B,'Publication Table (%)'!$C$4,AllPublicationData!$D:$D,'Publication Table (%)'!H$7),
SUMIFS(AllPublicationData!$I:$I,AllPublicationData!$A:$A,'Publication Table (%)'!$B124,AllPublicationData!$B:$B,'Publication Table (%)'!H$7)/
SUMIFS(AllPublicationData!$E:$E,AllPublicationData!$A:$A,'Publication Table (%)'!$B124,AllPublicationData!$B:$B,'Publication Table (%)'!H$7)),
IF('Publication Table (%)'!$C$5="Cancellations for other reasons",
IFERROR(SUMIFS(AllPublicationData!$J:$J,AllPublicationData!$A:$A,'Publication Table (%)'!$B124,AllPublicationData!$B:$B,'Publication Table (%)'!$C$4,AllPublicationData!$D:$D,'Publication Table (%)'!H$7)/
SUMIFS(AllPublicationData!$E:$E,AllPublicationData!$A:$A,'Publication Table (%)'!$B124,AllPublicationData!$B:$B,'Publication Table (%)'!$C$4,AllPublicationData!$D:$D,'Publication Table (%)'!H$7),
SUMIFS(AllPublicationData!$J:$J,AllPublicationData!$A:$A,'Publication Table (%)'!$B124,AllPublicationData!$B:$B,'Publication Table (%)'!H$7)/
SUMIFS(AllPublicationData!$E:$E,AllPublicationData!$A:$A,'Publication Table (%)'!$B124,AllPublicationData!$B:$B,'Publication Table (%)'!H$7)))))))</f>
        <v>#DIV/0!</v>
      </c>
      <c r="I124" s="96" t="e">
        <f>IF('Publication Table (%)'!$C$5="All Cancelled Operations",
IFERROR(SUMIFS(AllPublicationData!$F:$F,AllPublicationData!$A:$A,'Publication Table (%)'!$B124,AllPublicationData!$B:$B,'Publication Table (%)'!$C$4,AllPublicationData!$D:$D,'Publication Table (%)'!I$7)/
SUMIFS(AllPublicationData!$E:$E,AllPublicationData!$A:$A,'Publication Table (%)'!$B124,AllPublicationData!$B:$B,'Publication Table (%)'!$C$4,AllPublicationData!$D:$D,'Publication Table (%)'!I$7),
SUMIFS(AllPublicationData!$F:$F,AllPublicationData!$A:$A,'Publication Table (%)'!$B124,AllPublicationData!$B:$B,'Publication Table (%)'!I$7)/
SUMIFS(AllPublicationData!$E:$E,AllPublicationData!$A:$A,'Publication Table (%)'!$B124,AllPublicationData!$B:$B,'Publication Table (%)'!I$7)),
IF('Publication Table (%)'!$C$5="Operations cancelled by patient",
IFERROR(SUMIFS(AllPublicationData!$G:$G,AllPublicationData!$A:$A,'Publication Table (%)'!$B124,AllPublicationData!$B:$B,'Publication Table (%)'!$C$4,AllPublicationData!$D:$D,'Publication Table (%)'!I$7)/
SUMIFS(AllPublicationData!$E:$E,AllPublicationData!$A:$A,'Publication Table (%)'!$B124,AllPublicationData!$B:$B,'Publication Table (%)'!$C$4,AllPublicationData!$D:$D,'Publication Table (%)'!I$7),
SUMIFS(AllPublicationData!$G:$G,AllPublicationData!$A:$A,'Publication Table (%)'!$B124,AllPublicationData!$B:$B,'Publication Table (%)'!I$7)/
SUMIFS(AllPublicationData!$E:$E,AllPublicationData!$A:$A,'Publication Table (%)'!$B124,AllPublicationData!$B:$B,'Publication Table (%)'!I$7)),
IF('Publication Table (%)'!$C$5="Operations cancelled for clinical reasons",
IFERROR(SUMIFS(AllPublicationData!$H:$H,AllPublicationData!$A:$A,'Publication Table (%)'!$B124,AllPublicationData!$B:$B,'Publication Table (%)'!$C$4,AllPublicationData!$D:$D,'Publication Table (%)'!I$7)/
SUMIFS(AllPublicationData!$E:$E,AllPublicationData!$A:$A,'Publication Table (%)'!$B124,AllPublicationData!$B:$B,'Publication Table (%)'!$C$4,AllPublicationData!$D:$D,'Publication Table (%)'!I$7),
SUMIFS(AllPublicationData!$H:$H,AllPublicationData!$A:$A,'Publication Table (%)'!$B124,AllPublicationData!$B:$B,'Publication Table (%)'!I$7)/
SUMIFS(AllPublicationData!$E:$E,AllPublicationData!$A:$A,'Publication Table (%)'!$B124,AllPublicationData!$B:$B,'Publication Table (%)'!I$7)),
IF('Publication Table (%)'!$C$5="Operations cancelled for non-clinical/capacity reasons",
IFERROR(SUMIFS(AllPublicationData!$I:$I,AllPublicationData!$A:$A,'Publication Table (%)'!$B124,AllPublicationData!$B:$B,'Publication Table (%)'!$C$4,AllPublicationData!$D:$D,'Publication Table (%)'!I$7)/
SUMIFS(AllPublicationData!$E:$E,AllPublicationData!$A:$A,'Publication Table (%)'!$B124,AllPublicationData!$B:$B,'Publication Table (%)'!$C$4,AllPublicationData!$D:$D,'Publication Table (%)'!I$7),
SUMIFS(AllPublicationData!$I:$I,AllPublicationData!$A:$A,'Publication Table (%)'!$B124,AllPublicationData!$B:$B,'Publication Table (%)'!I$7)/
SUMIFS(AllPublicationData!$E:$E,AllPublicationData!$A:$A,'Publication Table (%)'!$B124,AllPublicationData!$B:$B,'Publication Table (%)'!I$7)),
IF('Publication Table (%)'!$C$5="Cancellations for other reasons",
IFERROR(SUMIFS(AllPublicationData!$J:$J,AllPublicationData!$A:$A,'Publication Table (%)'!$B124,AllPublicationData!$B:$B,'Publication Table (%)'!$C$4,AllPublicationData!$D:$D,'Publication Table (%)'!I$7)/
SUMIFS(AllPublicationData!$E:$E,AllPublicationData!$A:$A,'Publication Table (%)'!$B124,AllPublicationData!$B:$B,'Publication Table (%)'!$C$4,AllPublicationData!$D:$D,'Publication Table (%)'!I$7),
SUMIFS(AllPublicationData!$J:$J,AllPublicationData!$A:$A,'Publication Table (%)'!$B124,AllPublicationData!$B:$B,'Publication Table (%)'!I$7)/
SUMIFS(AllPublicationData!$E:$E,AllPublicationData!$A:$A,'Publication Table (%)'!$B124,AllPublicationData!$B:$B,'Publication Table (%)'!I$7)))))))</f>
        <v>#DIV/0!</v>
      </c>
      <c r="J124" s="96" t="e">
        <f>IF('Publication Table (%)'!$C$5="All Cancelled Operations",
IFERROR(SUMIFS(AllPublicationData!$F:$F,AllPublicationData!$A:$A,'Publication Table (%)'!$B124,AllPublicationData!$B:$B,'Publication Table (%)'!$C$4,AllPublicationData!$D:$D,'Publication Table (%)'!J$7)/
SUMIFS(AllPublicationData!$E:$E,AllPublicationData!$A:$A,'Publication Table (%)'!$B124,AllPublicationData!$B:$B,'Publication Table (%)'!$C$4,AllPublicationData!$D:$D,'Publication Table (%)'!J$7),
SUMIFS(AllPublicationData!$F:$F,AllPublicationData!$A:$A,'Publication Table (%)'!$B124,AllPublicationData!$B:$B,'Publication Table (%)'!J$7)/
SUMIFS(AllPublicationData!$E:$E,AllPublicationData!$A:$A,'Publication Table (%)'!$B124,AllPublicationData!$B:$B,'Publication Table (%)'!J$7)),
IF('Publication Table (%)'!$C$5="Operations cancelled by patient",
IFERROR(SUMIFS(AllPublicationData!$G:$G,AllPublicationData!$A:$A,'Publication Table (%)'!$B124,AllPublicationData!$B:$B,'Publication Table (%)'!$C$4,AllPublicationData!$D:$D,'Publication Table (%)'!J$7)/
SUMIFS(AllPublicationData!$E:$E,AllPublicationData!$A:$A,'Publication Table (%)'!$B124,AllPublicationData!$B:$B,'Publication Table (%)'!$C$4,AllPublicationData!$D:$D,'Publication Table (%)'!J$7),
SUMIFS(AllPublicationData!$G:$G,AllPublicationData!$A:$A,'Publication Table (%)'!$B124,AllPublicationData!$B:$B,'Publication Table (%)'!J$7)/
SUMIFS(AllPublicationData!$E:$E,AllPublicationData!$A:$A,'Publication Table (%)'!$B124,AllPublicationData!$B:$B,'Publication Table (%)'!J$7)),
IF('Publication Table (%)'!$C$5="Operations cancelled for clinical reasons",
IFERROR(SUMIFS(AllPublicationData!$H:$H,AllPublicationData!$A:$A,'Publication Table (%)'!$B124,AllPublicationData!$B:$B,'Publication Table (%)'!$C$4,AllPublicationData!$D:$D,'Publication Table (%)'!J$7)/
SUMIFS(AllPublicationData!$E:$E,AllPublicationData!$A:$A,'Publication Table (%)'!$B124,AllPublicationData!$B:$B,'Publication Table (%)'!$C$4,AllPublicationData!$D:$D,'Publication Table (%)'!J$7),
SUMIFS(AllPublicationData!$H:$H,AllPublicationData!$A:$A,'Publication Table (%)'!$B124,AllPublicationData!$B:$B,'Publication Table (%)'!J$7)/
SUMIFS(AllPublicationData!$E:$E,AllPublicationData!$A:$A,'Publication Table (%)'!$B124,AllPublicationData!$B:$B,'Publication Table (%)'!J$7)),
IF('Publication Table (%)'!$C$5="Operations cancelled for non-clinical/capacity reasons",
IFERROR(SUMIFS(AllPublicationData!$I:$I,AllPublicationData!$A:$A,'Publication Table (%)'!$B124,AllPublicationData!$B:$B,'Publication Table (%)'!$C$4,AllPublicationData!$D:$D,'Publication Table (%)'!J$7)/
SUMIFS(AllPublicationData!$E:$E,AllPublicationData!$A:$A,'Publication Table (%)'!$B124,AllPublicationData!$B:$B,'Publication Table (%)'!$C$4,AllPublicationData!$D:$D,'Publication Table (%)'!J$7),
SUMIFS(AllPublicationData!$I:$I,AllPublicationData!$A:$A,'Publication Table (%)'!$B124,AllPublicationData!$B:$B,'Publication Table (%)'!J$7)/
SUMIFS(AllPublicationData!$E:$E,AllPublicationData!$A:$A,'Publication Table (%)'!$B124,AllPublicationData!$B:$B,'Publication Table (%)'!J$7)),
IF('Publication Table (%)'!$C$5="Cancellations for other reasons",
IFERROR(SUMIFS(AllPublicationData!$J:$J,AllPublicationData!$A:$A,'Publication Table (%)'!$B124,AllPublicationData!$B:$B,'Publication Table (%)'!$C$4,AllPublicationData!$D:$D,'Publication Table (%)'!J$7)/
SUMIFS(AllPublicationData!$E:$E,AllPublicationData!$A:$A,'Publication Table (%)'!$B124,AllPublicationData!$B:$B,'Publication Table (%)'!$C$4,AllPublicationData!$D:$D,'Publication Table (%)'!J$7),
SUMIFS(AllPublicationData!$J:$J,AllPublicationData!$A:$A,'Publication Table (%)'!$B124,AllPublicationData!$B:$B,'Publication Table (%)'!J$7)/
SUMIFS(AllPublicationData!$E:$E,AllPublicationData!$A:$A,'Publication Table (%)'!$B124,AllPublicationData!$B:$B,'Publication Table (%)'!J$7)))))))</f>
        <v>#DIV/0!</v>
      </c>
      <c r="K124" s="96" t="e">
        <f>IF('Publication Table (%)'!$C$5="All Cancelled Operations",
IFERROR(SUMIFS(AllPublicationData!$F:$F,AllPublicationData!$A:$A,'Publication Table (%)'!$B124,AllPublicationData!$B:$B,'Publication Table (%)'!$C$4,AllPublicationData!$D:$D,'Publication Table (%)'!K$7)/
SUMIFS(AllPublicationData!$E:$E,AllPublicationData!$A:$A,'Publication Table (%)'!$B124,AllPublicationData!$B:$B,'Publication Table (%)'!$C$4,AllPublicationData!$D:$D,'Publication Table (%)'!K$7),
SUMIFS(AllPublicationData!$F:$F,AllPublicationData!$A:$A,'Publication Table (%)'!$B124,AllPublicationData!$B:$B,'Publication Table (%)'!K$7)/
SUMIFS(AllPublicationData!$E:$E,AllPublicationData!$A:$A,'Publication Table (%)'!$B124,AllPublicationData!$B:$B,'Publication Table (%)'!K$7)),
IF('Publication Table (%)'!$C$5="Operations cancelled by patient",
IFERROR(SUMIFS(AllPublicationData!$G:$G,AllPublicationData!$A:$A,'Publication Table (%)'!$B124,AllPublicationData!$B:$B,'Publication Table (%)'!$C$4,AllPublicationData!$D:$D,'Publication Table (%)'!K$7)/
SUMIFS(AllPublicationData!$E:$E,AllPublicationData!$A:$A,'Publication Table (%)'!$B124,AllPublicationData!$B:$B,'Publication Table (%)'!$C$4,AllPublicationData!$D:$D,'Publication Table (%)'!K$7),
SUMIFS(AllPublicationData!$G:$G,AllPublicationData!$A:$A,'Publication Table (%)'!$B124,AllPublicationData!$B:$B,'Publication Table (%)'!K$7)/
SUMIFS(AllPublicationData!$E:$E,AllPublicationData!$A:$A,'Publication Table (%)'!$B124,AllPublicationData!$B:$B,'Publication Table (%)'!K$7)),
IF('Publication Table (%)'!$C$5="Operations cancelled for clinical reasons",
IFERROR(SUMIFS(AllPublicationData!$H:$H,AllPublicationData!$A:$A,'Publication Table (%)'!$B124,AllPublicationData!$B:$B,'Publication Table (%)'!$C$4,AllPublicationData!$D:$D,'Publication Table (%)'!K$7)/
SUMIFS(AllPublicationData!$E:$E,AllPublicationData!$A:$A,'Publication Table (%)'!$B124,AllPublicationData!$B:$B,'Publication Table (%)'!$C$4,AllPublicationData!$D:$D,'Publication Table (%)'!K$7),
SUMIFS(AllPublicationData!$H:$H,AllPublicationData!$A:$A,'Publication Table (%)'!$B124,AllPublicationData!$B:$B,'Publication Table (%)'!K$7)/
SUMIFS(AllPublicationData!$E:$E,AllPublicationData!$A:$A,'Publication Table (%)'!$B124,AllPublicationData!$B:$B,'Publication Table (%)'!K$7)),
IF('Publication Table (%)'!$C$5="Operations cancelled for non-clinical/capacity reasons",
IFERROR(SUMIFS(AllPublicationData!$I:$I,AllPublicationData!$A:$A,'Publication Table (%)'!$B124,AllPublicationData!$B:$B,'Publication Table (%)'!$C$4,AllPublicationData!$D:$D,'Publication Table (%)'!K$7)/
SUMIFS(AllPublicationData!$E:$E,AllPublicationData!$A:$A,'Publication Table (%)'!$B124,AllPublicationData!$B:$B,'Publication Table (%)'!$C$4,AllPublicationData!$D:$D,'Publication Table (%)'!K$7),
SUMIFS(AllPublicationData!$I:$I,AllPublicationData!$A:$A,'Publication Table (%)'!$B124,AllPublicationData!$B:$B,'Publication Table (%)'!K$7)/
SUMIFS(AllPublicationData!$E:$E,AllPublicationData!$A:$A,'Publication Table (%)'!$B124,AllPublicationData!$B:$B,'Publication Table (%)'!K$7)),
IF('Publication Table (%)'!$C$5="Cancellations for other reasons",
IFERROR(SUMIFS(AllPublicationData!$J:$J,AllPublicationData!$A:$A,'Publication Table (%)'!$B124,AllPublicationData!$B:$B,'Publication Table (%)'!$C$4,AllPublicationData!$D:$D,'Publication Table (%)'!K$7)/
SUMIFS(AllPublicationData!$E:$E,AllPublicationData!$A:$A,'Publication Table (%)'!$B124,AllPublicationData!$B:$B,'Publication Table (%)'!$C$4,AllPublicationData!$D:$D,'Publication Table (%)'!K$7),
SUMIFS(AllPublicationData!$J:$J,AllPublicationData!$A:$A,'Publication Table (%)'!$B124,AllPublicationData!$B:$B,'Publication Table (%)'!K$7)/
SUMIFS(AllPublicationData!$E:$E,AllPublicationData!$A:$A,'Publication Table (%)'!$B124,AllPublicationData!$B:$B,'Publication Table (%)'!K$7)))))))</f>
        <v>#DIV/0!</v>
      </c>
      <c r="L124" s="96" t="e">
        <f>IF('Publication Table (%)'!$C$5="All Cancelled Operations",
IFERROR(SUMIFS(AllPublicationData!$F:$F,AllPublicationData!$A:$A,'Publication Table (%)'!$B124,AllPublicationData!$B:$B,'Publication Table (%)'!$C$4,AllPublicationData!$D:$D,'Publication Table (%)'!L$7)/
SUMIFS(AllPublicationData!$E:$E,AllPublicationData!$A:$A,'Publication Table (%)'!$B124,AllPublicationData!$B:$B,'Publication Table (%)'!$C$4,AllPublicationData!$D:$D,'Publication Table (%)'!L$7),
SUMIFS(AllPublicationData!$F:$F,AllPublicationData!$A:$A,'Publication Table (%)'!$B124,AllPublicationData!$B:$B,'Publication Table (%)'!L$7)/
SUMIFS(AllPublicationData!$E:$E,AllPublicationData!$A:$A,'Publication Table (%)'!$B124,AllPublicationData!$B:$B,'Publication Table (%)'!L$7)),
IF('Publication Table (%)'!$C$5="Operations cancelled by patient",
IFERROR(SUMIFS(AllPublicationData!$G:$G,AllPublicationData!$A:$A,'Publication Table (%)'!$B124,AllPublicationData!$B:$B,'Publication Table (%)'!$C$4,AllPublicationData!$D:$D,'Publication Table (%)'!L$7)/
SUMIFS(AllPublicationData!$E:$E,AllPublicationData!$A:$A,'Publication Table (%)'!$B124,AllPublicationData!$B:$B,'Publication Table (%)'!$C$4,AllPublicationData!$D:$D,'Publication Table (%)'!L$7),
SUMIFS(AllPublicationData!$G:$G,AllPublicationData!$A:$A,'Publication Table (%)'!$B124,AllPublicationData!$B:$B,'Publication Table (%)'!L$7)/
SUMIFS(AllPublicationData!$E:$E,AllPublicationData!$A:$A,'Publication Table (%)'!$B124,AllPublicationData!$B:$B,'Publication Table (%)'!L$7)),
IF('Publication Table (%)'!$C$5="Operations cancelled for clinical reasons",
IFERROR(SUMIFS(AllPublicationData!$H:$H,AllPublicationData!$A:$A,'Publication Table (%)'!$B124,AllPublicationData!$B:$B,'Publication Table (%)'!$C$4,AllPublicationData!$D:$D,'Publication Table (%)'!L$7)/
SUMIFS(AllPublicationData!$E:$E,AllPublicationData!$A:$A,'Publication Table (%)'!$B124,AllPublicationData!$B:$B,'Publication Table (%)'!$C$4,AllPublicationData!$D:$D,'Publication Table (%)'!L$7),
SUMIFS(AllPublicationData!$H:$H,AllPublicationData!$A:$A,'Publication Table (%)'!$B124,AllPublicationData!$B:$B,'Publication Table (%)'!L$7)/
SUMIFS(AllPublicationData!$E:$E,AllPublicationData!$A:$A,'Publication Table (%)'!$B124,AllPublicationData!$B:$B,'Publication Table (%)'!L$7)),
IF('Publication Table (%)'!$C$5="Operations cancelled for non-clinical/capacity reasons",
IFERROR(SUMIFS(AllPublicationData!$I:$I,AllPublicationData!$A:$A,'Publication Table (%)'!$B124,AllPublicationData!$B:$B,'Publication Table (%)'!$C$4,AllPublicationData!$D:$D,'Publication Table (%)'!L$7)/
SUMIFS(AllPublicationData!$E:$E,AllPublicationData!$A:$A,'Publication Table (%)'!$B124,AllPublicationData!$B:$B,'Publication Table (%)'!$C$4,AllPublicationData!$D:$D,'Publication Table (%)'!L$7),
SUMIFS(AllPublicationData!$I:$I,AllPublicationData!$A:$A,'Publication Table (%)'!$B124,AllPublicationData!$B:$B,'Publication Table (%)'!L$7)/
SUMIFS(AllPublicationData!$E:$E,AllPublicationData!$A:$A,'Publication Table (%)'!$B124,AllPublicationData!$B:$B,'Publication Table (%)'!L$7)),
IF('Publication Table (%)'!$C$5="Cancellations for other reasons",
IFERROR(SUMIFS(AllPublicationData!$J:$J,AllPublicationData!$A:$A,'Publication Table (%)'!$B124,AllPublicationData!$B:$B,'Publication Table (%)'!$C$4,AllPublicationData!$D:$D,'Publication Table (%)'!L$7)/
SUMIFS(AllPublicationData!$E:$E,AllPublicationData!$A:$A,'Publication Table (%)'!$B124,AllPublicationData!$B:$B,'Publication Table (%)'!$C$4,AllPublicationData!$D:$D,'Publication Table (%)'!L$7),
SUMIFS(AllPublicationData!$J:$J,AllPublicationData!$A:$A,'Publication Table (%)'!$B124,AllPublicationData!$B:$B,'Publication Table (%)'!L$7)/
SUMIFS(AllPublicationData!$E:$E,AllPublicationData!$A:$A,'Publication Table (%)'!$B124,AllPublicationData!$B:$B,'Publication Table (%)'!L$7)))))))</f>
        <v>#DIV/0!</v>
      </c>
      <c r="M124" s="96" t="e">
        <f>IF('Publication Table (%)'!$C$5="All Cancelled Operations",
IFERROR(SUMIFS(AllPublicationData!$F:$F,AllPublicationData!$A:$A,'Publication Table (%)'!$B124,AllPublicationData!$B:$B,'Publication Table (%)'!$C$4,AllPublicationData!$D:$D,'Publication Table (%)'!M$7)/
SUMIFS(AllPublicationData!$E:$E,AllPublicationData!$A:$A,'Publication Table (%)'!$B124,AllPublicationData!$B:$B,'Publication Table (%)'!$C$4,AllPublicationData!$D:$D,'Publication Table (%)'!M$7),
SUMIFS(AllPublicationData!$F:$F,AllPublicationData!$A:$A,'Publication Table (%)'!$B124,AllPublicationData!$B:$B,'Publication Table (%)'!M$7)/
SUMIFS(AllPublicationData!$E:$E,AllPublicationData!$A:$A,'Publication Table (%)'!$B124,AllPublicationData!$B:$B,'Publication Table (%)'!M$7)),
IF('Publication Table (%)'!$C$5="Operations cancelled by patient",
IFERROR(SUMIFS(AllPublicationData!$G:$G,AllPublicationData!$A:$A,'Publication Table (%)'!$B124,AllPublicationData!$B:$B,'Publication Table (%)'!$C$4,AllPublicationData!$D:$D,'Publication Table (%)'!M$7)/
SUMIFS(AllPublicationData!$E:$E,AllPublicationData!$A:$A,'Publication Table (%)'!$B124,AllPublicationData!$B:$B,'Publication Table (%)'!$C$4,AllPublicationData!$D:$D,'Publication Table (%)'!M$7),
SUMIFS(AllPublicationData!$G:$G,AllPublicationData!$A:$A,'Publication Table (%)'!$B124,AllPublicationData!$B:$B,'Publication Table (%)'!M$7)/
SUMIFS(AllPublicationData!$E:$E,AllPublicationData!$A:$A,'Publication Table (%)'!$B124,AllPublicationData!$B:$B,'Publication Table (%)'!M$7)),
IF('Publication Table (%)'!$C$5="Operations cancelled for clinical reasons",
IFERROR(SUMIFS(AllPublicationData!$H:$H,AllPublicationData!$A:$A,'Publication Table (%)'!$B124,AllPublicationData!$B:$B,'Publication Table (%)'!$C$4,AllPublicationData!$D:$D,'Publication Table (%)'!M$7)/
SUMIFS(AllPublicationData!$E:$E,AllPublicationData!$A:$A,'Publication Table (%)'!$B124,AllPublicationData!$B:$B,'Publication Table (%)'!$C$4,AllPublicationData!$D:$D,'Publication Table (%)'!M$7),
SUMIFS(AllPublicationData!$H:$H,AllPublicationData!$A:$A,'Publication Table (%)'!$B124,AllPublicationData!$B:$B,'Publication Table (%)'!M$7)/
SUMIFS(AllPublicationData!$E:$E,AllPublicationData!$A:$A,'Publication Table (%)'!$B124,AllPublicationData!$B:$B,'Publication Table (%)'!M$7)),
IF('Publication Table (%)'!$C$5="Operations cancelled for non-clinical/capacity reasons",
IFERROR(SUMIFS(AllPublicationData!$I:$I,AllPublicationData!$A:$A,'Publication Table (%)'!$B124,AllPublicationData!$B:$B,'Publication Table (%)'!$C$4,AllPublicationData!$D:$D,'Publication Table (%)'!M$7)/
SUMIFS(AllPublicationData!$E:$E,AllPublicationData!$A:$A,'Publication Table (%)'!$B124,AllPublicationData!$B:$B,'Publication Table (%)'!$C$4,AllPublicationData!$D:$D,'Publication Table (%)'!M$7),
SUMIFS(AllPublicationData!$I:$I,AllPublicationData!$A:$A,'Publication Table (%)'!$B124,AllPublicationData!$B:$B,'Publication Table (%)'!M$7)/
SUMIFS(AllPublicationData!$E:$E,AllPublicationData!$A:$A,'Publication Table (%)'!$B124,AllPublicationData!$B:$B,'Publication Table (%)'!M$7)),
IF('Publication Table (%)'!$C$5="Cancellations for other reasons",
IFERROR(SUMIFS(AllPublicationData!$J:$J,AllPublicationData!$A:$A,'Publication Table (%)'!$B124,AllPublicationData!$B:$B,'Publication Table (%)'!$C$4,AllPublicationData!$D:$D,'Publication Table (%)'!M$7)/
SUMIFS(AllPublicationData!$E:$E,AllPublicationData!$A:$A,'Publication Table (%)'!$B124,AllPublicationData!$B:$B,'Publication Table (%)'!$C$4,AllPublicationData!$D:$D,'Publication Table (%)'!M$7),
SUMIFS(AllPublicationData!$J:$J,AllPublicationData!$A:$A,'Publication Table (%)'!$B124,AllPublicationData!$B:$B,'Publication Table (%)'!M$7)/
SUMIFS(AllPublicationData!$E:$E,AllPublicationData!$A:$A,'Publication Table (%)'!$B124,AllPublicationData!$B:$B,'Publication Table (%)'!M$7)))))))</f>
        <v>#DIV/0!</v>
      </c>
      <c r="N124" s="96" t="e">
        <f>IF('Publication Table (%)'!$C$5="All Cancelled Operations",
IFERROR(SUMIFS(AllPublicationData!$F:$F,AllPublicationData!$A:$A,'Publication Table (%)'!$B124,AllPublicationData!$B:$B,'Publication Table (%)'!$C$4,AllPublicationData!$D:$D,'Publication Table (%)'!N$7)/
SUMIFS(AllPublicationData!$E:$E,AllPublicationData!$A:$A,'Publication Table (%)'!$B124,AllPublicationData!$B:$B,'Publication Table (%)'!$C$4,AllPublicationData!$D:$D,'Publication Table (%)'!N$7),
SUMIFS(AllPublicationData!$F:$F,AllPublicationData!$A:$A,'Publication Table (%)'!$B124,AllPublicationData!$B:$B,'Publication Table (%)'!N$7)/
SUMIFS(AllPublicationData!$E:$E,AllPublicationData!$A:$A,'Publication Table (%)'!$B124,AllPublicationData!$B:$B,'Publication Table (%)'!N$7)),
IF('Publication Table (%)'!$C$5="Operations cancelled by patient",
IFERROR(SUMIFS(AllPublicationData!$G:$G,AllPublicationData!$A:$A,'Publication Table (%)'!$B124,AllPublicationData!$B:$B,'Publication Table (%)'!$C$4,AllPublicationData!$D:$D,'Publication Table (%)'!N$7)/
SUMIFS(AllPublicationData!$E:$E,AllPublicationData!$A:$A,'Publication Table (%)'!$B124,AllPublicationData!$B:$B,'Publication Table (%)'!$C$4,AllPublicationData!$D:$D,'Publication Table (%)'!N$7),
SUMIFS(AllPublicationData!$G:$G,AllPublicationData!$A:$A,'Publication Table (%)'!$B124,AllPublicationData!$B:$B,'Publication Table (%)'!N$7)/
SUMIFS(AllPublicationData!$E:$E,AllPublicationData!$A:$A,'Publication Table (%)'!$B124,AllPublicationData!$B:$B,'Publication Table (%)'!N$7)),
IF('Publication Table (%)'!$C$5="Operations cancelled for clinical reasons",
IFERROR(SUMIFS(AllPublicationData!$H:$H,AllPublicationData!$A:$A,'Publication Table (%)'!$B124,AllPublicationData!$B:$B,'Publication Table (%)'!$C$4,AllPublicationData!$D:$D,'Publication Table (%)'!N$7)/
SUMIFS(AllPublicationData!$E:$E,AllPublicationData!$A:$A,'Publication Table (%)'!$B124,AllPublicationData!$B:$B,'Publication Table (%)'!$C$4,AllPublicationData!$D:$D,'Publication Table (%)'!N$7),
SUMIFS(AllPublicationData!$H:$H,AllPublicationData!$A:$A,'Publication Table (%)'!$B124,AllPublicationData!$B:$B,'Publication Table (%)'!N$7)/
SUMIFS(AllPublicationData!$E:$E,AllPublicationData!$A:$A,'Publication Table (%)'!$B124,AllPublicationData!$B:$B,'Publication Table (%)'!N$7)),
IF('Publication Table (%)'!$C$5="Operations cancelled for non-clinical/capacity reasons",
IFERROR(SUMIFS(AllPublicationData!$I:$I,AllPublicationData!$A:$A,'Publication Table (%)'!$B124,AllPublicationData!$B:$B,'Publication Table (%)'!$C$4,AllPublicationData!$D:$D,'Publication Table (%)'!N$7)/
SUMIFS(AllPublicationData!$E:$E,AllPublicationData!$A:$A,'Publication Table (%)'!$B124,AllPublicationData!$B:$B,'Publication Table (%)'!$C$4,AllPublicationData!$D:$D,'Publication Table (%)'!N$7),
SUMIFS(AllPublicationData!$I:$I,AllPublicationData!$A:$A,'Publication Table (%)'!$B124,AllPublicationData!$B:$B,'Publication Table (%)'!N$7)/
SUMIFS(AllPublicationData!$E:$E,AllPublicationData!$A:$A,'Publication Table (%)'!$B124,AllPublicationData!$B:$B,'Publication Table (%)'!N$7)),
IF('Publication Table (%)'!$C$5="Cancellations for other reasons",
IFERROR(SUMIFS(AllPublicationData!$J:$J,AllPublicationData!$A:$A,'Publication Table (%)'!$B124,AllPublicationData!$B:$B,'Publication Table (%)'!$C$4,AllPublicationData!$D:$D,'Publication Table (%)'!N$7)/
SUMIFS(AllPublicationData!$E:$E,AllPublicationData!$A:$A,'Publication Table (%)'!$B124,AllPublicationData!$B:$B,'Publication Table (%)'!$C$4,AllPublicationData!$D:$D,'Publication Table (%)'!N$7),
SUMIFS(AllPublicationData!$J:$J,AllPublicationData!$A:$A,'Publication Table (%)'!$B124,AllPublicationData!$B:$B,'Publication Table (%)'!N$7)/
SUMIFS(AllPublicationData!$E:$E,AllPublicationData!$A:$A,'Publication Table (%)'!$B124,AllPublicationData!$B:$B,'Publication Table (%)'!N$7)))))))</f>
        <v>#DIV/0!</v>
      </c>
      <c r="O124" s="96" t="e">
        <f>IF('Publication Table (%)'!$C$5="All Cancelled Operations",
IFERROR(SUMIFS(AllPublicationData!$F:$F,AllPublicationData!$A:$A,'Publication Table (%)'!$B124,AllPublicationData!$B:$B,'Publication Table (%)'!$C$4,AllPublicationData!$D:$D,'Publication Table (%)'!O$7)/
SUMIFS(AllPublicationData!$E:$E,AllPublicationData!$A:$A,'Publication Table (%)'!$B124,AllPublicationData!$B:$B,'Publication Table (%)'!$C$4,AllPublicationData!$D:$D,'Publication Table (%)'!O$7),
SUMIFS(AllPublicationData!$F:$F,AllPublicationData!$A:$A,'Publication Table (%)'!$B124,AllPublicationData!$B:$B,'Publication Table (%)'!O$7)/
SUMIFS(AllPublicationData!$E:$E,AllPublicationData!$A:$A,'Publication Table (%)'!$B124,AllPublicationData!$B:$B,'Publication Table (%)'!O$7)),
IF('Publication Table (%)'!$C$5="Operations cancelled by patient",
IFERROR(SUMIFS(AllPublicationData!$G:$G,AllPublicationData!$A:$A,'Publication Table (%)'!$B124,AllPublicationData!$B:$B,'Publication Table (%)'!$C$4,AllPublicationData!$D:$D,'Publication Table (%)'!O$7)/
SUMIFS(AllPublicationData!$E:$E,AllPublicationData!$A:$A,'Publication Table (%)'!$B124,AllPublicationData!$B:$B,'Publication Table (%)'!$C$4,AllPublicationData!$D:$D,'Publication Table (%)'!O$7),
SUMIFS(AllPublicationData!$G:$G,AllPublicationData!$A:$A,'Publication Table (%)'!$B124,AllPublicationData!$B:$B,'Publication Table (%)'!O$7)/
SUMIFS(AllPublicationData!$E:$E,AllPublicationData!$A:$A,'Publication Table (%)'!$B124,AllPublicationData!$B:$B,'Publication Table (%)'!O$7)),
IF('Publication Table (%)'!$C$5="Operations cancelled for clinical reasons",
IFERROR(SUMIFS(AllPublicationData!$H:$H,AllPublicationData!$A:$A,'Publication Table (%)'!$B124,AllPublicationData!$B:$B,'Publication Table (%)'!$C$4,AllPublicationData!$D:$D,'Publication Table (%)'!O$7)/
SUMIFS(AllPublicationData!$E:$E,AllPublicationData!$A:$A,'Publication Table (%)'!$B124,AllPublicationData!$B:$B,'Publication Table (%)'!$C$4,AllPublicationData!$D:$D,'Publication Table (%)'!O$7),
SUMIFS(AllPublicationData!$H:$H,AllPublicationData!$A:$A,'Publication Table (%)'!$B124,AllPublicationData!$B:$B,'Publication Table (%)'!O$7)/
SUMIFS(AllPublicationData!$E:$E,AllPublicationData!$A:$A,'Publication Table (%)'!$B124,AllPublicationData!$B:$B,'Publication Table (%)'!O$7)),
IF('Publication Table (%)'!$C$5="Operations cancelled for non-clinical/capacity reasons",
IFERROR(SUMIFS(AllPublicationData!$I:$I,AllPublicationData!$A:$A,'Publication Table (%)'!$B124,AllPublicationData!$B:$B,'Publication Table (%)'!$C$4,AllPublicationData!$D:$D,'Publication Table (%)'!O$7)/
SUMIFS(AllPublicationData!$E:$E,AllPublicationData!$A:$A,'Publication Table (%)'!$B124,AllPublicationData!$B:$B,'Publication Table (%)'!$C$4,AllPublicationData!$D:$D,'Publication Table (%)'!O$7),
SUMIFS(AllPublicationData!$I:$I,AllPublicationData!$A:$A,'Publication Table (%)'!$B124,AllPublicationData!$B:$B,'Publication Table (%)'!O$7)/
SUMIFS(AllPublicationData!$E:$E,AllPublicationData!$A:$A,'Publication Table (%)'!$B124,AllPublicationData!$B:$B,'Publication Table (%)'!O$7)),
IF('Publication Table (%)'!$C$5="Cancellations for other reasons",
IFERROR(SUMIFS(AllPublicationData!$J:$J,AllPublicationData!$A:$A,'Publication Table (%)'!$B124,AllPublicationData!$B:$B,'Publication Table (%)'!$C$4,AllPublicationData!$D:$D,'Publication Table (%)'!O$7)/
SUMIFS(AllPublicationData!$E:$E,AllPublicationData!$A:$A,'Publication Table (%)'!$B124,AllPublicationData!$B:$B,'Publication Table (%)'!$C$4,AllPublicationData!$D:$D,'Publication Table (%)'!O$7),
SUMIFS(AllPublicationData!$J:$J,AllPublicationData!$A:$A,'Publication Table (%)'!$B124,AllPublicationData!$B:$B,'Publication Table (%)'!O$7)/
SUMIFS(AllPublicationData!$E:$E,AllPublicationData!$A:$A,'Publication Table (%)'!$B124,AllPublicationData!$B:$B,'Publication Table (%)'!O$7)))))))</f>
        <v>#DIV/0!</v>
      </c>
      <c r="P124" s="96" t="e">
        <f>IF('Publication Table (%)'!$C$5="All Cancelled Operations",
IFERROR(SUMIFS(AllPublicationData!$F:$F,AllPublicationData!$A:$A,'Publication Table (%)'!$B124,AllPublicationData!$B:$B,'Publication Table (%)'!$C$4,AllPublicationData!$D:$D,'Publication Table (%)'!P$7)/
SUMIFS(AllPublicationData!$E:$E,AllPublicationData!$A:$A,'Publication Table (%)'!$B124,AllPublicationData!$B:$B,'Publication Table (%)'!$C$4,AllPublicationData!$D:$D,'Publication Table (%)'!P$7),
SUMIFS(AllPublicationData!$F:$F,AllPublicationData!$A:$A,'Publication Table (%)'!$B124,AllPublicationData!$B:$B,'Publication Table (%)'!P$7)/
SUMIFS(AllPublicationData!$E:$E,AllPublicationData!$A:$A,'Publication Table (%)'!$B124,AllPublicationData!$B:$B,'Publication Table (%)'!P$7)),
IF('Publication Table (%)'!$C$5="Operations cancelled by patient",
IFERROR(SUMIFS(AllPublicationData!$G:$G,AllPublicationData!$A:$A,'Publication Table (%)'!$B124,AllPublicationData!$B:$B,'Publication Table (%)'!$C$4,AllPublicationData!$D:$D,'Publication Table (%)'!P$7)/
SUMIFS(AllPublicationData!$E:$E,AllPublicationData!$A:$A,'Publication Table (%)'!$B124,AllPublicationData!$B:$B,'Publication Table (%)'!$C$4,AllPublicationData!$D:$D,'Publication Table (%)'!P$7),
SUMIFS(AllPublicationData!$G:$G,AllPublicationData!$A:$A,'Publication Table (%)'!$B124,AllPublicationData!$B:$B,'Publication Table (%)'!P$7)/
SUMIFS(AllPublicationData!$E:$E,AllPublicationData!$A:$A,'Publication Table (%)'!$B124,AllPublicationData!$B:$B,'Publication Table (%)'!P$7)),
IF('Publication Table (%)'!$C$5="Operations cancelled for clinical reasons",
IFERROR(SUMIFS(AllPublicationData!$H:$H,AllPublicationData!$A:$A,'Publication Table (%)'!$B124,AllPublicationData!$B:$B,'Publication Table (%)'!$C$4,AllPublicationData!$D:$D,'Publication Table (%)'!P$7)/
SUMIFS(AllPublicationData!$E:$E,AllPublicationData!$A:$A,'Publication Table (%)'!$B124,AllPublicationData!$B:$B,'Publication Table (%)'!$C$4,AllPublicationData!$D:$D,'Publication Table (%)'!P$7),
SUMIFS(AllPublicationData!$H:$H,AllPublicationData!$A:$A,'Publication Table (%)'!$B124,AllPublicationData!$B:$B,'Publication Table (%)'!P$7)/
SUMIFS(AllPublicationData!$E:$E,AllPublicationData!$A:$A,'Publication Table (%)'!$B124,AllPublicationData!$B:$B,'Publication Table (%)'!P$7)),
IF('Publication Table (%)'!$C$5="Operations cancelled for non-clinical/capacity reasons",
IFERROR(SUMIFS(AllPublicationData!$I:$I,AllPublicationData!$A:$A,'Publication Table (%)'!$B124,AllPublicationData!$B:$B,'Publication Table (%)'!$C$4,AllPublicationData!$D:$D,'Publication Table (%)'!P$7)/
SUMIFS(AllPublicationData!$E:$E,AllPublicationData!$A:$A,'Publication Table (%)'!$B124,AllPublicationData!$B:$B,'Publication Table (%)'!$C$4,AllPublicationData!$D:$D,'Publication Table (%)'!P$7),
SUMIFS(AllPublicationData!$I:$I,AllPublicationData!$A:$A,'Publication Table (%)'!$B124,AllPublicationData!$B:$B,'Publication Table (%)'!P$7)/
SUMIFS(AllPublicationData!$E:$E,AllPublicationData!$A:$A,'Publication Table (%)'!$B124,AllPublicationData!$B:$B,'Publication Table (%)'!P$7)),
IF('Publication Table (%)'!$C$5="Cancellations for other reasons",
IFERROR(SUMIFS(AllPublicationData!$J:$J,AllPublicationData!$A:$A,'Publication Table (%)'!$B124,AllPublicationData!$B:$B,'Publication Table (%)'!$C$4,AllPublicationData!$D:$D,'Publication Table (%)'!P$7)/
SUMIFS(AllPublicationData!$E:$E,AllPublicationData!$A:$A,'Publication Table (%)'!$B124,AllPublicationData!$B:$B,'Publication Table (%)'!$C$4,AllPublicationData!$D:$D,'Publication Table (%)'!P$7),
SUMIFS(AllPublicationData!$J:$J,AllPublicationData!$A:$A,'Publication Table (%)'!$B124,AllPublicationData!$B:$B,'Publication Table (%)'!P$7)/
SUMIFS(AllPublicationData!$E:$E,AllPublicationData!$A:$A,'Publication Table (%)'!$B124,AllPublicationData!$B:$B,'Publication Table (%)'!P$7)))))))</f>
        <v>#DIV/0!</v>
      </c>
      <c r="Q124" s="96" t="e">
        <f>IF('Publication Table (%)'!$C$5="All Cancelled Operations",
IFERROR(SUMIFS(AllPublicationData!$F:$F,AllPublicationData!$A:$A,'Publication Table (%)'!$B124,AllPublicationData!$B:$B,'Publication Table (%)'!$C$4,AllPublicationData!$D:$D,'Publication Table (%)'!Q$7)/
SUMIFS(AllPublicationData!$E:$E,AllPublicationData!$A:$A,'Publication Table (%)'!$B124,AllPublicationData!$B:$B,'Publication Table (%)'!$C$4,AllPublicationData!$D:$D,'Publication Table (%)'!Q$7),
SUMIFS(AllPublicationData!$F:$F,AllPublicationData!$A:$A,'Publication Table (%)'!$B124,AllPublicationData!$B:$B,'Publication Table (%)'!Q$7)/
SUMIFS(AllPublicationData!$E:$E,AllPublicationData!$A:$A,'Publication Table (%)'!$B124,AllPublicationData!$B:$B,'Publication Table (%)'!Q$7)),
IF('Publication Table (%)'!$C$5="Operations cancelled by patient",
IFERROR(SUMIFS(AllPublicationData!$G:$G,AllPublicationData!$A:$A,'Publication Table (%)'!$B124,AllPublicationData!$B:$B,'Publication Table (%)'!$C$4,AllPublicationData!$D:$D,'Publication Table (%)'!Q$7)/
SUMIFS(AllPublicationData!$E:$E,AllPublicationData!$A:$A,'Publication Table (%)'!$B124,AllPublicationData!$B:$B,'Publication Table (%)'!$C$4,AllPublicationData!$D:$D,'Publication Table (%)'!Q$7),
SUMIFS(AllPublicationData!$G:$G,AllPublicationData!$A:$A,'Publication Table (%)'!$B124,AllPublicationData!$B:$B,'Publication Table (%)'!Q$7)/
SUMIFS(AllPublicationData!$E:$E,AllPublicationData!$A:$A,'Publication Table (%)'!$B124,AllPublicationData!$B:$B,'Publication Table (%)'!Q$7)),
IF('Publication Table (%)'!$C$5="Operations cancelled for clinical reasons",
IFERROR(SUMIFS(AllPublicationData!$H:$H,AllPublicationData!$A:$A,'Publication Table (%)'!$B124,AllPublicationData!$B:$B,'Publication Table (%)'!$C$4,AllPublicationData!$D:$D,'Publication Table (%)'!Q$7)/
SUMIFS(AllPublicationData!$E:$E,AllPublicationData!$A:$A,'Publication Table (%)'!$B124,AllPublicationData!$B:$B,'Publication Table (%)'!$C$4,AllPublicationData!$D:$D,'Publication Table (%)'!Q$7),
SUMIFS(AllPublicationData!$H:$H,AllPublicationData!$A:$A,'Publication Table (%)'!$B124,AllPublicationData!$B:$B,'Publication Table (%)'!Q$7)/
SUMIFS(AllPublicationData!$E:$E,AllPublicationData!$A:$A,'Publication Table (%)'!$B124,AllPublicationData!$B:$B,'Publication Table (%)'!Q$7)),
IF('Publication Table (%)'!$C$5="Operations cancelled for non-clinical/capacity reasons",
IFERROR(SUMIFS(AllPublicationData!$I:$I,AllPublicationData!$A:$A,'Publication Table (%)'!$B124,AllPublicationData!$B:$B,'Publication Table (%)'!$C$4,AllPublicationData!$D:$D,'Publication Table (%)'!Q$7)/
SUMIFS(AllPublicationData!$E:$E,AllPublicationData!$A:$A,'Publication Table (%)'!$B124,AllPublicationData!$B:$B,'Publication Table (%)'!$C$4,AllPublicationData!$D:$D,'Publication Table (%)'!Q$7),
SUMIFS(AllPublicationData!$I:$I,AllPublicationData!$A:$A,'Publication Table (%)'!$B124,AllPublicationData!$B:$B,'Publication Table (%)'!Q$7)/
SUMIFS(AllPublicationData!$E:$E,AllPublicationData!$A:$A,'Publication Table (%)'!$B124,AllPublicationData!$B:$B,'Publication Table (%)'!Q$7)),
IF('Publication Table (%)'!$C$5="Cancellations for other reasons",
IFERROR(SUMIFS(AllPublicationData!$J:$J,AllPublicationData!$A:$A,'Publication Table (%)'!$B124,AllPublicationData!$B:$B,'Publication Table (%)'!$C$4,AllPublicationData!$D:$D,'Publication Table (%)'!Q$7)/
SUMIFS(AllPublicationData!$E:$E,AllPublicationData!$A:$A,'Publication Table (%)'!$B124,AllPublicationData!$B:$B,'Publication Table (%)'!$C$4,AllPublicationData!$D:$D,'Publication Table (%)'!Q$7),
SUMIFS(AllPublicationData!$J:$J,AllPublicationData!$A:$A,'Publication Table (%)'!$B124,AllPublicationData!$B:$B,'Publication Table (%)'!Q$7)/
SUMIFS(AllPublicationData!$E:$E,AllPublicationData!$A:$A,'Publication Table (%)'!$B124,AllPublicationData!$B:$B,'Publication Table (%)'!Q$7)))))))</f>
        <v>#DIV/0!</v>
      </c>
      <c r="R124" s="96" t="e">
        <f>IF('Publication Table (%)'!$C$5="All Cancelled Operations",
IFERROR(SUMIFS(AllPublicationData!$F:$F,AllPublicationData!$A:$A,'Publication Table (%)'!$B124,AllPublicationData!$B:$B,'Publication Table (%)'!$C$4,AllPublicationData!$D:$D,'Publication Table (%)'!R$7)/
SUMIFS(AllPublicationData!$E:$E,AllPublicationData!$A:$A,'Publication Table (%)'!$B124,AllPublicationData!$B:$B,'Publication Table (%)'!$C$4,AllPublicationData!$D:$D,'Publication Table (%)'!R$7),
SUMIFS(AllPublicationData!$F:$F,AllPublicationData!$A:$A,'Publication Table (%)'!$B124,AllPublicationData!$B:$B,'Publication Table (%)'!R$7)/
SUMIFS(AllPublicationData!$E:$E,AllPublicationData!$A:$A,'Publication Table (%)'!$B124,AllPublicationData!$B:$B,'Publication Table (%)'!R$7)),
IF('Publication Table (%)'!$C$5="Operations cancelled by patient",
IFERROR(SUMIFS(AllPublicationData!$G:$G,AllPublicationData!$A:$A,'Publication Table (%)'!$B124,AllPublicationData!$B:$B,'Publication Table (%)'!$C$4,AllPublicationData!$D:$D,'Publication Table (%)'!R$7)/
SUMIFS(AllPublicationData!$E:$E,AllPublicationData!$A:$A,'Publication Table (%)'!$B124,AllPublicationData!$B:$B,'Publication Table (%)'!$C$4,AllPublicationData!$D:$D,'Publication Table (%)'!R$7),
SUMIFS(AllPublicationData!$G:$G,AllPublicationData!$A:$A,'Publication Table (%)'!$B124,AllPublicationData!$B:$B,'Publication Table (%)'!R$7)/
SUMIFS(AllPublicationData!$E:$E,AllPublicationData!$A:$A,'Publication Table (%)'!$B124,AllPublicationData!$B:$B,'Publication Table (%)'!R$7)),
IF('Publication Table (%)'!$C$5="Operations cancelled for clinical reasons",
IFERROR(SUMIFS(AllPublicationData!$H:$H,AllPublicationData!$A:$A,'Publication Table (%)'!$B124,AllPublicationData!$B:$B,'Publication Table (%)'!$C$4,AllPublicationData!$D:$D,'Publication Table (%)'!R$7)/
SUMIFS(AllPublicationData!$E:$E,AllPublicationData!$A:$A,'Publication Table (%)'!$B124,AllPublicationData!$B:$B,'Publication Table (%)'!$C$4,AllPublicationData!$D:$D,'Publication Table (%)'!R$7),
SUMIFS(AllPublicationData!$H:$H,AllPublicationData!$A:$A,'Publication Table (%)'!$B124,AllPublicationData!$B:$B,'Publication Table (%)'!R$7)/
SUMIFS(AllPublicationData!$E:$E,AllPublicationData!$A:$A,'Publication Table (%)'!$B124,AllPublicationData!$B:$B,'Publication Table (%)'!R$7)),
IF('Publication Table (%)'!$C$5="Operations cancelled for non-clinical/capacity reasons",
IFERROR(SUMIFS(AllPublicationData!$I:$I,AllPublicationData!$A:$A,'Publication Table (%)'!$B124,AllPublicationData!$B:$B,'Publication Table (%)'!$C$4,AllPublicationData!$D:$D,'Publication Table (%)'!R$7)/
SUMIFS(AllPublicationData!$E:$E,AllPublicationData!$A:$A,'Publication Table (%)'!$B124,AllPublicationData!$B:$B,'Publication Table (%)'!$C$4,AllPublicationData!$D:$D,'Publication Table (%)'!R$7),
SUMIFS(AllPublicationData!$I:$I,AllPublicationData!$A:$A,'Publication Table (%)'!$B124,AllPublicationData!$B:$B,'Publication Table (%)'!R$7)/
SUMIFS(AllPublicationData!$E:$E,AllPublicationData!$A:$A,'Publication Table (%)'!$B124,AllPublicationData!$B:$B,'Publication Table (%)'!R$7)),
IF('Publication Table (%)'!$C$5="Cancellations for other reasons",
IFERROR(SUMIFS(AllPublicationData!$J:$J,AllPublicationData!$A:$A,'Publication Table (%)'!$B124,AllPublicationData!$B:$B,'Publication Table (%)'!$C$4,AllPublicationData!$D:$D,'Publication Table (%)'!R$7)/
SUMIFS(AllPublicationData!$E:$E,AllPublicationData!$A:$A,'Publication Table (%)'!$B124,AllPublicationData!$B:$B,'Publication Table (%)'!$C$4,AllPublicationData!$D:$D,'Publication Table (%)'!R$7),
SUMIFS(AllPublicationData!$J:$J,AllPublicationData!$A:$A,'Publication Table (%)'!$B124,AllPublicationData!$B:$B,'Publication Table (%)'!R$7)/
SUMIFS(AllPublicationData!$E:$E,AllPublicationData!$A:$A,'Publication Table (%)'!$B124,AllPublicationData!$B:$B,'Publication Table (%)'!R$7)))))))</f>
        <v>#DIV/0!</v>
      </c>
      <c r="S124" s="96" t="e">
        <f>IF('Publication Table (%)'!$C$5="All Cancelled Operations",
IFERROR(SUMIFS(AllPublicationData!$F:$F,AllPublicationData!$A:$A,'Publication Table (%)'!$B124,AllPublicationData!$B:$B,'Publication Table (%)'!$C$4,AllPublicationData!$D:$D,'Publication Table (%)'!S$7)/
SUMIFS(AllPublicationData!$E:$E,AllPublicationData!$A:$A,'Publication Table (%)'!$B124,AllPublicationData!$B:$B,'Publication Table (%)'!$C$4,AllPublicationData!$D:$D,'Publication Table (%)'!S$7),
SUMIFS(AllPublicationData!$F:$F,AllPublicationData!$A:$A,'Publication Table (%)'!$B124,AllPublicationData!$B:$B,'Publication Table (%)'!S$7)/
SUMIFS(AllPublicationData!$E:$E,AllPublicationData!$A:$A,'Publication Table (%)'!$B124,AllPublicationData!$B:$B,'Publication Table (%)'!S$7)),
IF('Publication Table (%)'!$C$5="Operations cancelled by patient",
IFERROR(SUMIFS(AllPublicationData!$G:$G,AllPublicationData!$A:$A,'Publication Table (%)'!$B124,AllPublicationData!$B:$B,'Publication Table (%)'!$C$4,AllPublicationData!$D:$D,'Publication Table (%)'!S$7)/
SUMIFS(AllPublicationData!$E:$E,AllPublicationData!$A:$A,'Publication Table (%)'!$B124,AllPublicationData!$B:$B,'Publication Table (%)'!$C$4,AllPublicationData!$D:$D,'Publication Table (%)'!S$7),
SUMIFS(AllPublicationData!$G:$G,AllPublicationData!$A:$A,'Publication Table (%)'!$B124,AllPublicationData!$B:$B,'Publication Table (%)'!S$7)/
SUMIFS(AllPublicationData!$E:$E,AllPublicationData!$A:$A,'Publication Table (%)'!$B124,AllPublicationData!$B:$B,'Publication Table (%)'!S$7)),
IF('Publication Table (%)'!$C$5="Operations cancelled for clinical reasons",
IFERROR(SUMIFS(AllPublicationData!$H:$H,AllPublicationData!$A:$A,'Publication Table (%)'!$B124,AllPublicationData!$B:$B,'Publication Table (%)'!$C$4,AllPublicationData!$D:$D,'Publication Table (%)'!S$7)/
SUMIFS(AllPublicationData!$E:$E,AllPublicationData!$A:$A,'Publication Table (%)'!$B124,AllPublicationData!$B:$B,'Publication Table (%)'!$C$4,AllPublicationData!$D:$D,'Publication Table (%)'!S$7),
SUMIFS(AllPublicationData!$H:$H,AllPublicationData!$A:$A,'Publication Table (%)'!$B124,AllPublicationData!$B:$B,'Publication Table (%)'!S$7)/
SUMIFS(AllPublicationData!$E:$E,AllPublicationData!$A:$A,'Publication Table (%)'!$B124,AllPublicationData!$B:$B,'Publication Table (%)'!S$7)),
IF('Publication Table (%)'!$C$5="Operations cancelled for non-clinical/capacity reasons",
IFERROR(SUMIFS(AllPublicationData!$I:$I,AllPublicationData!$A:$A,'Publication Table (%)'!$B124,AllPublicationData!$B:$B,'Publication Table (%)'!$C$4,AllPublicationData!$D:$D,'Publication Table (%)'!S$7)/
SUMIFS(AllPublicationData!$E:$E,AllPublicationData!$A:$A,'Publication Table (%)'!$B124,AllPublicationData!$B:$B,'Publication Table (%)'!$C$4,AllPublicationData!$D:$D,'Publication Table (%)'!S$7),
SUMIFS(AllPublicationData!$I:$I,AllPublicationData!$A:$A,'Publication Table (%)'!$B124,AllPublicationData!$B:$B,'Publication Table (%)'!S$7)/
SUMIFS(AllPublicationData!$E:$E,AllPublicationData!$A:$A,'Publication Table (%)'!$B124,AllPublicationData!$B:$B,'Publication Table (%)'!S$7)),
IF('Publication Table (%)'!$C$5="Cancellations for other reasons",
IFERROR(SUMIFS(AllPublicationData!$J:$J,AllPublicationData!$A:$A,'Publication Table (%)'!$B124,AllPublicationData!$B:$B,'Publication Table (%)'!$C$4,AllPublicationData!$D:$D,'Publication Table (%)'!S$7)/
SUMIFS(AllPublicationData!$E:$E,AllPublicationData!$A:$A,'Publication Table (%)'!$B124,AllPublicationData!$B:$B,'Publication Table (%)'!$C$4,AllPublicationData!$D:$D,'Publication Table (%)'!S$7),
SUMIFS(AllPublicationData!$J:$J,AllPublicationData!$A:$A,'Publication Table (%)'!$B124,AllPublicationData!$B:$B,'Publication Table (%)'!S$7)/
SUMIFS(AllPublicationData!$E:$E,AllPublicationData!$A:$A,'Publication Table (%)'!$B124,AllPublicationData!$B:$B,'Publication Table (%)'!S$7)))))))</f>
        <v>#DIV/0!</v>
      </c>
    </row>
    <row r="125" spans="2:19" x14ac:dyDescent="0.35">
      <c r="C125" s="112">
        <f>IF('Publication Table (%)'!$C$5="All Cancelled Operations",
SUMIFS(AllPublicationData!$F:$F,AllPublicationData!$A:$A,'Publication Table (%)'!$B125,AllPublicationData!$B:$B,'Publication Table (%)'!$C$4),
IF('Publication Table (%)'!$C$5="Operations cancelled by patient",
SUMIFS(AllPublicationData!$G:$G,AllPublicationData!$A:$A,'Publication Table (%)'!$B125,AllPublicationData!$B:$B,'Publication Table (%)'!$C$4),
IF('Publication Table (%)'!$C$5="Operations cancelled for clinical reasons",
SUMIFS(AllPublicationData!$H:$H,AllPublicationData!$A:$A,'Publication Table (%)'!$B125,AllPublicationData!$B:$B,'Publication Table (%)'!$C$4),
IF('Publication Table (%)'!$C$5="Operations cancelled for non-clinical/capacity reasons",
SUMIFS(AllPublicationData!$I:$I,AllPublicationData!$A:$A,'Publication Table (%)'!$B125,AllPublicationData!$B:$B,'Publication Table (%)'!$C$4),
IF('Publication Table (%)'!$C$5="Cancellations for other reasons",
SUMIFS(AllPublicationData!$J:$J,AllPublicationData!$A:$A,'Publication Table (%)'!$B125,AllPublicationData!$B:$B,'Publication Table (%)'!$C$4))))))+
IF(AND($C$4="NHS Scotland",$C$5="All Cancelled Operations"),
SUMIFS(AllPublicationData!$F:$F,AllPublicationData!$A:$A,'Publication Table (%)'!$B125),
IF(AND($C$4="NHS Scotland",$C$5="Operations cancelled by patient"),
SUMIFS(AllPublicationData!$G:$G,AllPublicationData!$A:$A,'Publication Table (%)'!$B125),
IF(AND($C$4="NHS Scotland",$C$5="Operations cancelled for clinical reasons"),
SUMIFS(AllPublicationData!$H:$H,AllPublicationData!$A:$A,'Publication Table (%)'!$B125),
IF(AND($C$4="NHS Scotland",$C$5="Operations cancelled for non-clinical/capacity reasons"),
SUMIFS(AllPublicationData!$I:$I,AllPublicationData!$A:$A,'Publication Table (%)'!$B125),
IF(AND($C$4="NHS Scotland",$C$5="Cancellations for other reasons"),
SUMIFS(AllPublicationData!$J:$J,AllPublicationData!$A:$A,'Publication Table (%)'!$B125))))))</f>
        <v>0</v>
      </c>
      <c r="D125" s="110" t="e">
        <f>IF(AND('Publication Table (%)'!$C$5="All Cancelled Operations",$C$4&lt;&gt;"NHS Scotland"),
IFERROR(SUMIFS(AllPublicationData!$F:$F,AllPublicationData!$A:$A,'Publication Table (%)'!$B125,AllPublicationData!$B:$B,'Publication Table (%)'!$C$4,AllPublicationData!$D:$D,'Publication Table (%)'!D$7)/
SUMIFS(AllPublicationData!$E:$E,AllPublicationData!$A:$A,'Publication Table (%)'!$B125,AllPublicationData!$B:$B,'Publication Table (%)'!$C$4,AllPublicationData!$D:$D,'Publication Table (%)'!D$7),
SUMIFS(AllPublicationData!$F:$F,AllPublicationData!$A:$A,'Publication Table (%)'!$B125,AllPublicationData!$B:$B,'Publication Table (%)'!D$7)/
SUMIFS(AllPublicationData!$E:$E,AllPublicationData!$A:$A,'Publication Table (%)'!$B125,AllPublicationData!$B:$B,'Publication Table (%)'!D$7)),
IF(AND('Publication Table (%)'!$C$5="Operations cancelled by patient",$C$4&lt;&gt;"NHS Scotland"),
IFERROR(SUMIFS(AllPublicationData!$G:$G,AllPublicationData!$A:$A,'Publication Table (%)'!$B125,AllPublicationData!$B:$B,'Publication Table (%)'!$C$4,AllPublicationData!$D:$D,'Publication Table (%)'!D$7)/
SUMIFS(AllPublicationData!$E:$E,AllPublicationData!$A:$A,'Publication Table (%)'!$B125,AllPublicationData!$B:$B,'Publication Table (%)'!$C$4,AllPublicationData!$D:$D,'Publication Table (%)'!D$7),
SUMIFS(AllPublicationData!$G:$G,AllPublicationData!$A:$A,'Publication Table (%)'!$B125,AllPublicationData!$B:$B,'Publication Table (%)'!D$7)/
SUMIFS(AllPublicationData!$E:$E,AllPublicationData!$A:$A,'Publication Table (%)'!$B125,AllPublicationData!$B:$B,'Publication Table (%)'!D$7)),
IF(AND('Publication Table (%)'!$C$5="Operations cancelled for clinical reasons",$C$4&lt;&gt;"NHS Scotland"),
IFERROR(SUMIFS(AllPublicationData!$H:$H,AllPublicationData!$A:$A,'Publication Table (%)'!$B125,AllPublicationData!$B:$B,'Publication Table (%)'!$C$4,AllPublicationData!$D:$D,'Publication Table (%)'!D$7)/
SUMIFS(AllPublicationData!$E:$E,AllPublicationData!$A:$A,'Publication Table (%)'!$B125,AllPublicationData!$B:$B,'Publication Table (%)'!$C$4,AllPublicationData!$D:$D,'Publication Table (%)'!D$7),
SUMIFS(AllPublicationData!$H:$H,AllPublicationData!$A:$A,'Publication Table (%)'!$B125,AllPublicationData!$B:$B,'Publication Table (%)'!D$7)/
SUMIFS(AllPublicationData!$E:$E,AllPublicationData!$A:$A,'Publication Table (%)'!$B125,AllPublicationData!$B:$B,'Publication Table (%)'!D$7)),
IF(AND('Publication Table (%)'!$C$5="Operations cancelled for non-clinical/capacity reasons",$C$4&lt;&gt;"NHS Scotland"),
IFERROR(SUMIFS(AllPublicationData!$I:$I,AllPublicationData!$A:$A,'Publication Table (%)'!$B125,AllPublicationData!$B:$B,'Publication Table (%)'!$C$4,AllPublicationData!$D:$D,'Publication Table (%)'!D$7)/
SUMIFS(AllPublicationData!$E:$E,AllPublicationData!$A:$A,'Publication Table (%)'!$B125,AllPublicationData!$B:$B,'Publication Table (%)'!$C$4,AllPublicationData!$D:$D,'Publication Table (%)'!D$7),
SUMIFS(AllPublicationData!$I:$I,AllPublicationData!$A:$A,'Publication Table (%)'!$B125,AllPublicationData!$B:$B,'Publication Table (%)'!D$7)/
SUMIFS(AllPublicationData!$E:$E,AllPublicationData!$A:$A,'Publication Table (%)'!$B125,AllPublicationData!$B:$B,'Publication Table (%)'!D$7)),
IF(AND('Publication Table (%)'!$C$5="Cancellations for other reasons",$C$4&lt;&gt;"NHS Scotland"),
IFERROR(SUMIFS(AllPublicationData!$J:$J,AllPublicationData!$A:$A,'Publication Table (%)'!$B125,AllPublicationData!$B:$B,'Publication Table (%)'!$C$4,AllPublicationData!$D:$D,'Publication Table (%)'!D$7)/
SUMIFS(AllPublicationData!$E:$E,AllPublicationData!$A:$A,'Publication Table (%)'!$B125,AllPublicationData!$B:$B,'Publication Table (%)'!$C$4,AllPublicationData!$D:$D,'Publication Table (%)'!D$7),
SUMIFS(AllPublicationData!$J:$J,AllPublicationData!$A:$A,'Publication Table (%)'!$B125,AllPublicationData!$B:$B,'Publication Table (%)'!D$7)/
SUMIFS(AllPublicationData!$E:$E,AllPublicationData!$A:$A,'Publication Table (%)'!$B125,AllPublicationData!$B:$B,'Publication Table (%)'!D$7)),
IF(AND($C$4="NHS Scotland",$C$5="All Cancelled Operations"),
SUMIFS(AllPublicationData!$F:$F,AllPublicationData!$A:$A,'Publication Table'!$B125)/
SUMIFS(AllPublicationData!$E:$E,AllPublicationData!$A:$A,'Publication Table'!$B125),
IF(AND($C$4="NHS Scotland",$C$5="Operations cancelled by patient"),
SUMIFS(AllPublicationData!$G:$G,AllPublicationData!$A:$A,'Publication Table'!$B125)/
SUMIFS(AllPublicationData!$E:$E,AllPublicationData!$A:$A,'Publication Table'!$B125),
IF(AND($C$4="NHS Scotland",$C$5="Operations cancelled for clinical reasons"),
SUMIFS(AllPublicationData!$H:$H,AllPublicationData!$A:$A,'Publication Table'!$B125)/
SUMIFS(AllPublicationData!$E:$E,AllPublicationData!$A:$A,'Publication Table'!$B125),
IF(AND($C$4="NHS Scotland",$C$5="Operations cancelled for non-clinical/capacity reasons"),
SUMIFS(AllPublicationData!$I:$I,AllPublicationData!$A:$A,'Publication Table'!$B125)/
SUMIFS(AllPublicationData!$E:$E,AllPublicationData!$A:$A,'Publication Table'!$B125),
IF(AND($C$4="NHS Scotland",$C$5="Cancellations for other reasons"),
SUMIFS(AllPublicationData!$J:$J,AllPublicationData!$A:$A,'Publication Table'!$B125)/
SUMIFS(AllPublicationData!$E:$E,AllPublicationData!$A:$A,'Publication Table'!$B125)))))))))))</f>
        <v>#DIV/0!</v>
      </c>
      <c r="E125" s="96" t="e">
        <f>IF('Publication Table (%)'!$C$5="All Cancelled Operations",
IFERROR(SUMIFS(AllPublicationData!$F:$F,AllPublicationData!$A:$A,'Publication Table (%)'!$B125,AllPublicationData!$B:$B,'Publication Table (%)'!$C$4,AllPublicationData!$D:$D,'Publication Table (%)'!E$7)/
SUMIFS(AllPublicationData!$E:$E,AllPublicationData!$A:$A,'Publication Table (%)'!$B125,AllPublicationData!$B:$B,'Publication Table (%)'!$C$4,AllPublicationData!$D:$D,'Publication Table (%)'!E$7),
SUMIFS(AllPublicationData!$F:$F,AllPublicationData!$A:$A,'Publication Table (%)'!$B125,AllPublicationData!$B:$B,'Publication Table (%)'!E$7)/
SUMIFS(AllPublicationData!$E:$E,AllPublicationData!$A:$A,'Publication Table (%)'!$B125,AllPublicationData!$B:$B,'Publication Table (%)'!E$7)),
IF('Publication Table (%)'!$C$5="Operations cancelled by patient",
IFERROR(SUMIFS(AllPublicationData!$G:$G,AllPublicationData!$A:$A,'Publication Table (%)'!$B125,AllPublicationData!$B:$B,'Publication Table (%)'!$C$4,AllPublicationData!$D:$D,'Publication Table (%)'!E$7)/
SUMIFS(AllPublicationData!$E:$E,AllPublicationData!$A:$A,'Publication Table (%)'!$B125,AllPublicationData!$B:$B,'Publication Table (%)'!$C$4,AllPublicationData!$D:$D,'Publication Table (%)'!E$7),
SUMIFS(AllPublicationData!$G:$G,AllPublicationData!$A:$A,'Publication Table (%)'!$B125,AllPublicationData!$B:$B,'Publication Table (%)'!E$7)/
SUMIFS(AllPublicationData!$E:$E,AllPublicationData!$A:$A,'Publication Table (%)'!$B125,AllPublicationData!$B:$B,'Publication Table (%)'!E$7)),
IF('Publication Table (%)'!$C$5="Operations cancelled for clinical reasons",
IFERROR(SUMIFS(AllPublicationData!$H:$H,AllPublicationData!$A:$A,'Publication Table (%)'!$B125,AllPublicationData!$B:$B,'Publication Table (%)'!$C$4,AllPublicationData!$D:$D,'Publication Table (%)'!E$7)/
SUMIFS(AllPublicationData!$E:$E,AllPublicationData!$A:$A,'Publication Table (%)'!$B125,AllPublicationData!$B:$B,'Publication Table (%)'!$C$4,AllPublicationData!$D:$D,'Publication Table (%)'!E$7),
SUMIFS(AllPublicationData!$H:$H,AllPublicationData!$A:$A,'Publication Table (%)'!$B125,AllPublicationData!$B:$B,'Publication Table (%)'!E$7)/
SUMIFS(AllPublicationData!$E:$E,AllPublicationData!$A:$A,'Publication Table (%)'!$B125,AllPublicationData!$B:$B,'Publication Table (%)'!E$7)),
IF('Publication Table (%)'!$C$5="Operations cancelled for non-clinical/capacity reasons",
IFERROR(SUMIFS(AllPublicationData!$I:$I,AllPublicationData!$A:$A,'Publication Table (%)'!$B125,AllPublicationData!$B:$B,'Publication Table (%)'!$C$4,AllPublicationData!$D:$D,'Publication Table (%)'!E$7)/
SUMIFS(AllPublicationData!$E:$E,AllPublicationData!$A:$A,'Publication Table (%)'!$B125,AllPublicationData!$B:$B,'Publication Table (%)'!$C$4,AllPublicationData!$D:$D,'Publication Table (%)'!E$7),
SUMIFS(AllPublicationData!$I:$I,AllPublicationData!$A:$A,'Publication Table (%)'!$B125,AllPublicationData!$B:$B,'Publication Table (%)'!E$7)/
SUMIFS(AllPublicationData!$E:$E,AllPublicationData!$A:$A,'Publication Table (%)'!$B125,AllPublicationData!$B:$B,'Publication Table (%)'!E$7)),
IF('Publication Table (%)'!$C$5="Cancellations for other reasons",
IFERROR(SUMIFS(AllPublicationData!$J:$J,AllPublicationData!$A:$A,'Publication Table (%)'!$B125,AllPublicationData!$B:$B,'Publication Table (%)'!$C$4,AllPublicationData!$D:$D,'Publication Table (%)'!E$7)/
SUMIFS(AllPublicationData!$E:$E,AllPublicationData!$A:$A,'Publication Table (%)'!$B125,AllPublicationData!$B:$B,'Publication Table (%)'!$C$4,AllPublicationData!$D:$D,'Publication Table (%)'!E$7),
SUMIFS(AllPublicationData!$J:$J,AllPublicationData!$A:$A,'Publication Table (%)'!$B125,AllPublicationData!$B:$B,'Publication Table (%)'!E$7)/
SUMIFS(AllPublicationData!$E:$E,AllPublicationData!$A:$A,'Publication Table (%)'!$B125,AllPublicationData!$B:$B,'Publication Table (%)'!E$7)))))))</f>
        <v>#DIV/0!</v>
      </c>
      <c r="F125" s="96" t="e">
        <f>IF('Publication Table (%)'!$C$5="All Cancelled Operations",
IFERROR(SUMIFS(AllPublicationData!$F:$F,AllPublicationData!$A:$A,'Publication Table (%)'!$B125,AllPublicationData!$B:$B,'Publication Table (%)'!$C$4,AllPublicationData!$D:$D,'Publication Table (%)'!F$7)/
SUMIFS(AllPublicationData!$E:$E,AllPublicationData!$A:$A,'Publication Table (%)'!$B125,AllPublicationData!$B:$B,'Publication Table (%)'!$C$4,AllPublicationData!$D:$D,'Publication Table (%)'!F$7),
SUMIFS(AllPublicationData!$F:$F,AllPublicationData!$A:$A,'Publication Table (%)'!$B125,AllPublicationData!$B:$B,'Publication Table (%)'!F$7)/
SUMIFS(AllPublicationData!$E:$E,AllPublicationData!$A:$A,'Publication Table (%)'!$B125,AllPublicationData!$B:$B,'Publication Table (%)'!F$7)),
IF('Publication Table (%)'!$C$5="Operations cancelled by patient",
IFERROR(SUMIFS(AllPublicationData!$G:$G,AllPublicationData!$A:$A,'Publication Table (%)'!$B125,AllPublicationData!$B:$B,'Publication Table (%)'!$C$4,AllPublicationData!$D:$D,'Publication Table (%)'!F$7)/
SUMIFS(AllPublicationData!$E:$E,AllPublicationData!$A:$A,'Publication Table (%)'!$B125,AllPublicationData!$B:$B,'Publication Table (%)'!$C$4,AllPublicationData!$D:$D,'Publication Table (%)'!F$7),
SUMIFS(AllPublicationData!$G:$G,AllPublicationData!$A:$A,'Publication Table (%)'!$B125,AllPublicationData!$B:$B,'Publication Table (%)'!F$7)/
SUMIFS(AllPublicationData!$E:$E,AllPublicationData!$A:$A,'Publication Table (%)'!$B125,AllPublicationData!$B:$B,'Publication Table (%)'!F$7)),
IF('Publication Table (%)'!$C$5="Operations cancelled for clinical reasons",
IFERROR(SUMIFS(AllPublicationData!$H:$H,AllPublicationData!$A:$A,'Publication Table (%)'!$B125,AllPublicationData!$B:$B,'Publication Table (%)'!$C$4,AllPublicationData!$D:$D,'Publication Table (%)'!F$7)/
SUMIFS(AllPublicationData!$E:$E,AllPublicationData!$A:$A,'Publication Table (%)'!$B125,AllPublicationData!$B:$B,'Publication Table (%)'!$C$4,AllPublicationData!$D:$D,'Publication Table (%)'!F$7),
SUMIFS(AllPublicationData!$H:$H,AllPublicationData!$A:$A,'Publication Table (%)'!$B125,AllPublicationData!$B:$B,'Publication Table (%)'!F$7)/
SUMIFS(AllPublicationData!$E:$E,AllPublicationData!$A:$A,'Publication Table (%)'!$B125,AllPublicationData!$B:$B,'Publication Table (%)'!F$7)),
IF('Publication Table (%)'!$C$5="Operations cancelled for non-clinical/capacity reasons",
IFERROR(SUMIFS(AllPublicationData!$I:$I,AllPublicationData!$A:$A,'Publication Table (%)'!$B125,AllPublicationData!$B:$B,'Publication Table (%)'!$C$4,AllPublicationData!$D:$D,'Publication Table (%)'!F$7)/
SUMIFS(AllPublicationData!$E:$E,AllPublicationData!$A:$A,'Publication Table (%)'!$B125,AllPublicationData!$B:$B,'Publication Table (%)'!$C$4,AllPublicationData!$D:$D,'Publication Table (%)'!F$7),
SUMIFS(AllPublicationData!$I:$I,AllPublicationData!$A:$A,'Publication Table (%)'!$B125,AllPublicationData!$B:$B,'Publication Table (%)'!F$7)/
SUMIFS(AllPublicationData!$E:$E,AllPublicationData!$A:$A,'Publication Table (%)'!$B125,AllPublicationData!$B:$B,'Publication Table (%)'!F$7)),
IF('Publication Table (%)'!$C$5="Cancellations for other reasons",
IFERROR(SUMIFS(AllPublicationData!$J:$J,AllPublicationData!$A:$A,'Publication Table (%)'!$B125,AllPublicationData!$B:$B,'Publication Table (%)'!$C$4,AllPublicationData!$D:$D,'Publication Table (%)'!F$7)/
SUMIFS(AllPublicationData!$E:$E,AllPublicationData!$A:$A,'Publication Table (%)'!$B125,AllPublicationData!$B:$B,'Publication Table (%)'!$C$4,AllPublicationData!$D:$D,'Publication Table (%)'!F$7),
SUMIFS(AllPublicationData!$J:$J,AllPublicationData!$A:$A,'Publication Table (%)'!$B125,AllPublicationData!$B:$B,'Publication Table (%)'!F$7)/
SUMIFS(AllPublicationData!$E:$E,AllPublicationData!$A:$A,'Publication Table (%)'!$B125,AllPublicationData!$B:$B,'Publication Table (%)'!F$7)))))))</f>
        <v>#DIV/0!</v>
      </c>
      <c r="G125" s="96" t="e">
        <f>IF('Publication Table (%)'!$C$5="All Cancelled Operations",
IFERROR(SUMIFS(AllPublicationData!$F:$F,AllPublicationData!$A:$A,'Publication Table (%)'!$B125,AllPublicationData!$B:$B,'Publication Table (%)'!$C$4,AllPublicationData!$D:$D,'Publication Table (%)'!G$7)/
SUMIFS(AllPublicationData!$E:$E,AllPublicationData!$A:$A,'Publication Table (%)'!$B125,AllPublicationData!$B:$B,'Publication Table (%)'!$C$4,AllPublicationData!$D:$D,'Publication Table (%)'!G$7),
SUMIFS(AllPublicationData!$F:$F,AllPublicationData!$A:$A,'Publication Table (%)'!$B125,AllPublicationData!$B:$B,'Publication Table (%)'!G$7)/
SUMIFS(AllPublicationData!$E:$E,AllPublicationData!$A:$A,'Publication Table (%)'!$B125,AllPublicationData!$B:$B,'Publication Table (%)'!G$7)),
IF('Publication Table (%)'!$C$5="Operations cancelled by patient",
IFERROR(SUMIFS(AllPublicationData!$G:$G,AllPublicationData!$A:$A,'Publication Table (%)'!$B125,AllPublicationData!$B:$B,'Publication Table (%)'!$C$4,AllPublicationData!$D:$D,'Publication Table (%)'!G$7)/
SUMIFS(AllPublicationData!$E:$E,AllPublicationData!$A:$A,'Publication Table (%)'!$B125,AllPublicationData!$B:$B,'Publication Table (%)'!$C$4,AllPublicationData!$D:$D,'Publication Table (%)'!G$7),
SUMIFS(AllPublicationData!$G:$G,AllPublicationData!$A:$A,'Publication Table (%)'!$B125,AllPublicationData!$B:$B,'Publication Table (%)'!G$7)/
SUMIFS(AllPublicationData!$E:$E,AllPublicationData!$A:$A,'Publication Table (%)'!$B125,AllPublicationData!$B:$B,'Publication Table (%)'!G$7)),
IF('Publication Table (%)'!$C$5="Operations cancelled for clinical reasons",
IFERROR(SUMIFS(AllPublicationData!$H:$H,AllPublicationData!$A:$A,'Publication Table (%)'!$B125,AllPublicationData!$B:$B,'Publication Table (%)'!$C$4,AllPublicationData!$D:$D,'Publication Table (%)'!G$7)/
SUMIFS(AllPublicationData!$E:$E,AllPublicationData!$A:$A,'Publication Table (%)'!$B125,AllPublicationData!$B:$B,'Publication Table (%)'!$C$4,AllPublicationData!$D:$D,'Publication Table (%)'!G$7),
SUMIFS(AllPublicationData!$H:$H,AllPublicationData!$A:$A,'Publication Table (%)'!$B125,AllPublicationData!$B:$B,'Publication Table (%)'!G$7)/
SUMIFS(AllPublicationData!$E:$E,AllPublicationData!$A:$A,'Publication Table (%)'!$B125,AllPublicationData!$B:$B,'Publication Table (%)'!G$7)),
IF('Publication Table (%)'!$C$5="Operations cancelled for non-clinical/capacity reasons",
IFERROR(SUMIFS(AllPublicationData!$I:$I,AllPublicationData!$A:$A,'Publication Table (%)'!$B125,AllPublicationData!$B:$B,'Publication Table (%)'!$C$4,AllPublicationData!$D:$D,'Publication Table (%)'!G$7)/
SUMIFS(AllPublicationData!$E:$E,AllPublicationData!$A:$A,'Publication Table (%)'!$B125,AllPublicationData!$B:$B,'Publication Table (%)'!$C$4,AllPublicationData!$D:$D,'Publication Table (%)'!G$7),
SUMIFS(AllPublicationData!$I:$I,AllPublicationData!$A:$A,'Publication Table (%)'!$B125,AllPublicationData!$B:$B,'Publication Table (%)'!G$7)/
SUMIFS(AllPublicationData!$E:$E,AllPublicationData!$A:$A,'Publication Table (%)'!$B125,AllPublicationData!$B:$B,'Publication Table (%)'!G$7)),
IF('Publication Table (%)'!$C$5="Cancellations for other reasons",
IFERROR(SUMIFS(AllPublicationData!$J:$J,AllPublicationData!$A:$A,'Publication Table (%)'!$B125,AllPublicationData!$B:$B,'Publication Table (%)'!$C$4,AllPublicationData!$D:$D,'Publication Table (%)'!G$7)/
SUMIFS(AllPublicationData!$E:$E,AllPublicationData!$A:$A,'Publication Table (%)'!$B125,AllPublicationData!$B:$B,'Publication Table (%)'!$C$4,AllPublicationData!$D:$D,'Publication Table (%)'!G$7),
SUMIFS(AllPublicationData!$J:$J,AllPublicationData!$A:$A,'Publication Table (%)'!$B125,AllPublicationData!$B:$B,'Publication Table (%)'!G$7)/
SUMIFS(AllPublicationData!$E:$E,AllPublicationData!$A:$A,'Publication Table (%)'!$B125,AllPublicationData!$B:$B,'Publication Table (%)'!G$7)))))))</f>
        <v>#DIV/0!</v>
      </c>
      <c r="H125" s="96" t="e">
        <f>IF('Publication Table (%)'!$C$5="All Cancelled Operations",
IFERROR(SUMIFS(AllPublicationData!$F:$F,AllPublicationData!$A:$A,'Publication Table (%)'!$B125,AllPublicationData!$B:$B,'Publication Table (%)'!$C$4,AllPublicationData!$D:$D,'Publication Table (%)'!H$7)/
SUMIFS(AllPublicationData!$E:$E,AllPublicationData!$A:$A,'Publication Table (%)'!$B125,AllPublicationData!$B:$B,'Publication Table (%)'!$C$4,AllPublicationData!$D:$D,'Publication Table (%)'!H$7),
SUMIFS(AllPublicationData!$F:$F,AllPublicationData!$A:$A,'Publication Table (%)'!$B125,AllPublicationData!$B:$B,'Publication Table (%)'!H$7)/
SUMIFS(AllPublicationData!$E:$E,AllPublicationData!$A:$A,'Publication Table (%)'!$B125,AllPublicationData!$B:$B,'Publication Table (%)'!H$7)),
IF('Publication Table (%)'!$C$5="Operations cancelled by patient",
IFERROR(SUMIFS(AllPublicationData!$G:$G,AllPublicationData!$A:$A,'Publication Table (%)'!$B125,AllPublicationData!$B:$B,'Publication Table (%)'!$C$4,AllPublicationData!$D:$D,'Publication Table (%)'!H$7)/
SUMIFS(AllPublicationData!$E:$E,AllPublicationData!$A:$A,'Publication Table (%)'!$B125,AllPublicationData!$B:$B,'Publication Table (%)'!$C$4,AllPublicationData!$D:$D,'Publication Table (%)'!H$7),
SUMIFS(AllPublicationData!$G:$G,AllPublicationData!$A:$A,'Publication Table (%)'!$B125,AllPublicationData!$B:$B,'Publication Table (%)'!H$7)/
SUMIFS(AllPublicationData!$E:$E,AllPublicationData!$A:$A,'Publication Table (%)'!$B125,AllPublicationData!$B:$B,'Publication Table (%)'!H$7)),
IF('Publication Table (%)'!$C$5="Operations cancelled for clinical reasons",
IFERROR(SUMIFS(AllPublicationData!$H:$H,AllPublicationData!$A:$A,'Publication Table (%)'!$B125,AllPublicationData!$B:$B,'Publication Table (%)'!$C$4,AllPublicationData!$D:$D,'Publication Table (%)'!H$7)/
SUMIFS(AllPublicationData!$E:$E,AllPublicationData!$A:$A,'Publication Table (%)'!$B125,AllPublicationData!$B:$B,'Publication Table (%)'!$C$4,AllPublicationData!$D:$D,'Publication Table (%)'!H$7),
SUMIFS(AllPublicationData!$H:$H,AllPublicationData!$A:$A,'Publication Table (%)'!$B125,AllPublicationData!$B:$B,'Publication Table (%)'!H$7)/
SUMIFS(AllPublicationData!$E:$E,AllPublicationData!$A:$A,'Publication Table (%)'!$B125,AllPublicationData!$B:$B,'Publication Table (%)'!H$7)),
IF('Publication Table (%)'!$C$5="Operations cancelled for non-clinical/capacity reasons",
IFERROR(SUMIFS(AllPublicationData!$I:$I,AllPublicationData!$A:$A,'Publication Table (%)'!$B125,AllPublicationData!$B:$B,'Publication Table (%)'!$C$4,AllPublicationData!$D:$D,'Publication Table (%)'!H$7)/
SUMIFS(AllPublicationData!$E:$E,AllPublicationData!$A:$A,'Publication Table (%)'!$B125,AllPublicationData!$B:$B,'Publication Table (%)'!$C$4,AllPublicationData!$D:$D,'Publication Table (%)'!H$7),
SUMIFS(AllPublicationData!$I:$I,AllPublicationData!$A:$A,'Publication Table (%)'!$B125,AllPublicationData!$B:$B,'Publication Table (%)'!H$7)/
SUMIFS(AllPublicationData!$E:$E,AllPublicationData!$A:$A,'Publication Table (%)'!$B125,AllPublicationData!$B:$B,'Publication Table (%)'!H$7)),
IF('Publication Table (%)'!$C$5="Cancellations for other reasons",
IFERROR(SUMIFS(AllPublicationData!$J:$J,AllPublicationData!$A:$A,'Publication Table (%)'!$B125,AllPublicationData!$B:$B,'Publication Table (%)'!$C$4,AllPublicationData!$D:$D,'Publication Table (%)'!H$7)/
SUMIFS(AllPublicationData!$E:$E,AllPublicationData!$A:$A,'Publication Table (%)'!$B125,AllPublicationData!$B:$B,'Publication Table (%)'!$C$4,AllPublicationData!$D:$D,'Publication Table (%)'!H$7),
SUMIFS(AllPublicationData!$J:$J,AllPublicationData!$A:$A,'Publication Table (%)'!$B125,AllPublicationData!$B:$B,'Publication Table (%)'!H$7)/
SUMIFS(AllPublicationData!$E:$E,AllPublicationData!$A:$A,'Publication Table (%)'!$B125,AllPublicationData!$B:$B,'Publication Table (%)'!H$7)))))))</f>
        <v>#DIV/0!</v>
      </c>
      <c r="I125" s="96" t="e">
        <f>IF('Publication Table (%)'!$C$5="All Cancelled Operations",
IFERROR(SUMIFS(AllPublicationData!$F:$F,AllPublicationData!$A:$A,'Publication Table (%)'!$B125,AllPublicationData!$B:$B,'Publication Table (%)'!$C$4,AllPublicationData!$D:$D,'Publication Table (%)'!I$7)/
SUMIFS(AllPublicationData!$E:$E,AllPublicationData!$A:$A,'Publication Table (%)'!$B125,AllPublicationData!$B:$B,'Publication Table (%)'!$C$4,AllPublicationData!$D:$D,'Publication Table (%)'!I$7),
SUMIFS(AllPublicationData!$F:$F,AllPublicationData!$A:$A,'Publication Table (%)'!$B125,AllPublicationData!$B:$B,'Publication Table (%)'!I$7)/
SUMIFS(AllPublicationData!$E:$E,AllPublicationData!$A:$A,'Publication Table (%)'!$B125,AllPublicationData!$B:$B,'Publication Table (%)'!I$7)),
IF('Publication Table (%)'!$C$5="Operations cancelled by patient",
IFERROR(SUMIFS(AllPublicationData!$G:$G,AllPublicationData!$A:$A,'Publication Table (%)'!$B125,AllPublicationData!$B:$B,'Publication Table (%)'!$C$4,AllPublicationData!$D:$D,'Publication Table (%)'!I$7)/
SUMIFS(AllPublicationData!$E:$E,AllPublicationData!$A:$A,'Publication Table (%)'!$B125,AllPublicationData!$B:$B,'Publication Table (%)'!$C$4,AllPublicationData!$D:$D,'Publication Table (%)'!I$7),
SUMIFS(AllPublicationData!$G:$G,AllPublicationData!$A:$A,'Publication Table (%)'!$B125,AllPublicationData!$B:$B,'Publication Table (%)'!I$7)/
SUMIFS(AllPublicationData!$E:$E,AllPublicationData!$A:$A,'Publication Table (%)'!$B125,AllPublicationData!$B:$B,'Publication Table (%)'!I$7)),
IF('Publication Table (%)'!$C$5="Operations cancelled for clinical reasons",
IFERROR(SUMIFS(AllPublicationData!$H:$H,AllPublicationData!$A:$A,'Publication Table (%)'!$B125,AllPublicationData!$B:$B,'Publication Table (%)'!$C$4,AllPublicationData!$D:$D,'Publication Table (%)'!I$7)/
SUMIFS(AllPublicationData!$E:$E,AllPublicationData!$A:$A,'Publication Table (%)'!$B125,AllPublicationData!$B:$B,'Publication Table (%)'!$C$4,AllPublicationData!$D:$D,'Publication Table (%)'!I$7),
SUMIFS(AllPublicationData!$H:$H,AllPublicationData!$A:$A,'Publication Table (%)'!$B125,AllPublicationData!$B:$B,'Publication Table (%)'!I$7)/
SUMIFS(AllPublicationData!$E:$E,AllPublicationData!$A:$A,'Publication Table (%)'!$B125,AllPublicationData!$B:$B,'Publication Table (%)'!I$7)),
IF('Publication Table (%)'!$C$5="Operations cancelled for non-clinical/capacity reasons",
IFERROR(SUMIFS(AllPublicationData!$I:$I,AllPublicationData!$A:$A,'Publication Table (%)'!$B125,AllPublicationData!$B:$B,'Publication Table (%)'!$C$4,AllPublicationData!$D:$D,'Publication Table (%)'!I$7)/
SUMIFS(AllPublicationData!$E:$E,AllPublicationData!$A:$A,'Publication Table (%)'!$B125,AllPublicationData!$B:$B,'Publication Table (%)'!$C$4,AllPublicationData!$D:$D,'Publication Table (%)'!I$7),
SUMIFS(AllPublicationData!$I:$I,AllPublicationData!$A:$A,'Publication Table (%)'!$B125,AllPublicationData!$B:$B,'Publication Table (%)'!I$7)/
SUMIFS(AllPublicationData!$E:$E,AllPublicationData!$A:$A,'Publication Table (%)'!$B125,AllPublicationData!$B:$B,'Publication Table (%)'!I$7)),
IF('Publication Table (%)'!$C$5="Cancellations for other reasons",
IFERROR(SUMIFS(AllPublicationData!$J:$J,AllPublicationData!$A:$A,'Publication Table (%)'!$B125,AllPublicationData!$B:$B,'Publication Table (%)'!$C$4,AllPublicationData!$D:$D,'Publication Table (%)'!I$7)/
SUMIFS(AllPublicationData!$E:$E,AllPublicationData!$A:$A,'Publication Table (%)'!$B125,AllPublicationData!$B:$B,'Publication Table (%)'!$C$4,AllPublicationData!$D:$D,'Publication Table (%)'!I$7),
SUMIFS(AllPublicationData!$J:$J,AllPublicationData!$A:$A,'Publication Table (%)'!$B125,AllPublicationData!$B:$B,'Publication Table (%)'!I$7)/
SUMIFS(AllPublicationData!$E:$E,AllPublicationData!$A:$A,'Publication Table (%)'!$B125,AllPublicationData!$B:$B,'Publication Table (%)'!I$7)))))))</f>
        <v>#DIV/0!</v>
      </c>
      <c r="J125" s="96" t="e">
        <f>IF('Publication Table (%)'!$C$5="All Cancelled Operations",
IFERROR(SUMIFS(AllPublicationData!$F:$F,AllPublicationData!$A:$A,'Publication Table (%)'!$B125,AllPublicationData!$B:$B,'Publication Table (%)'!$C$4,AllPublicationData!$D:$D,'Publication Table (%)'!J$7)/
SUMIFS(AllPublicationData!$E:$E,AllPublicationData!$A:$A,'Publication Table (%)'!$B125,AllPublicationData!$B:$B,'Publication Table (%)'!$C$4,AllPublicationData!$D:$D,'Publication Table (%)'!J$7),
SUMIFS(AllPublicationData!$F:$F,AllPublicationData!$A:$A,'Publication Table (%)'!$B125,AllPublicationData!$B:$B,'Publication Table (%)'!J$7)/
SUMIFS(AllPublicationData!$E:$E,AllPublicationData!$A:$A,'Publication Table (%)'!$B125,AllPublicationData!$B:$B,'Publication Table (%)'!J$7)),
IF('Publication Table (%)'!$C$5="Operations cancelled by patient",
IFERROR(SUMIFS(AllPublicationData!$G:$G,AllPublicationData!$A:$A,'Publication Table (%)'!$B125,AllPublicationData!$B:$B,'Publication Table (%)'!$C$4,AllPublicationData!$D:$D,'Publication Table (%)'!J$7)/
SUMIFS(AllPublicationData!$E:$E,AllPublicationData!$A:$A,'Publication Table (%)'!$B125,AllPublicationData!$B:$B,'Publication Table (%)'!$C$4,AllPublicationData!$D:$D,'Publication Table (%)'!J$7),
SUMIFS(AllPublicationData!$G:$G,AllPublicationData!$A:$A,'Publication Table (%)'!$B125,AllPublicationData!$B:$B,'Publication Table (%)'!J$7)/
SUMIFS(AllPublicationData!$E:$E,AllPublicationData!$A:$A,'Publication Table (%)'!$B125,AllPublicationData!$B:$B,'Publication Table (%)'!J$7)),
IF('Publication Table (%)'!$C$5="Operations cancelled for clinical reasons",
IFERROR(SUMIFS(AllPublicationData!$H:$H,AllPublicationData!$A:$A,'Publication Table (%)'!$B125,AllPublicationData!$B:$B,'Publication Table (%)'!$C$4,AllPublicationData!$D:$D,'Publication Table (%)'!J$7)/
SUMIFS(AllPublicationData!$E:$E,AllPublicationData!$A:$A,'Publication Table (%)'!$B125,AllPublicationData!$B:$B,'Publication Table (%)'!$C$4,AllPublicationData!$D:$D,'Publication Table (%)'!J$7),
SUMIFS(AllPublicationData!$H:$H,AllPublicationData!$A:$A,'Publication Table (%)'!$B125,AllPublicationData!$B:$B,'Publication Table (%)'!J$7)/
SUMIFS(AllPublicationData!$E:$E,AllPublicationData!$A:$A,'Publication Table (%)'!$B125,AllPublicationData!$B:$B,'Publication Table (%)'!J$7)),
IF('Publication Table (%)'!$C$5="Operations cancelled for non-clinical/capacity reasons",
IFERROR(SUMIFS(AllPublicationData!$I:$I,AllPublicationData!$A:$A,'Publication Table (%)'!$B125,AllPublicationData!$B:$B,'Publication Table (%)'!$C$4,AllPublicationData!$D:$D,'Publication Table (%)'!J$7)/
SUMIFS(AllPublicationData!$E:$E,AllPublicationData!$A:$A,'Publication Table (%)'!$B125,AllPublicationData!$B:$B,'Publication Table (%)'!$C$4,AllPublicationData!$D:$D,'Publication Table (%)'!J$7),
SUMIFS(AllPublicationData!$I:$I,AllPublicationData!$A:$A,'Publication Table (%)'!$B125,AllPublicationData!$B:$B,'Publication Table (%)'!J$7)/
SUMIFS(AllPublicationData!$E:$E,AllPublicationData!$A:$A,'Publication Table (%)'!$B125,AllPublicationData!$B:$B,'Publication Table (%)'!J$7)),
IF('Publication Table (%)'!$C$5="Cancellations for other reasons",
IFERROR(SUMIFS(AllPublicationData!$J:$J,AllPublicationData!$A:$A,'Publication Table (%)'!$B125,AllPublicationData!$B:$B,'Publication Table (%)'!$C$4,AllPublicationData!$D:$D,'Publication Table (%)'!J$7)/
SUMIFS(AllPublicationData!$E:$E,AllPublicationData!$A:$A,'Publication Table (%)'!$B125,AllPublicationData!$B:$B,'Publication Table (%)'!$C$4,AllPublicationData!$D:$D,'Publication Table (%)'!J$7),
SUMIFS(AllPublicationData!$J:$J,AllPublicationData!$A:$A,'Publication Table (%)'!$B125,AllPublicationData!$B:$B,'Publication Table (%)'!J$7)/
SUMIFS(AllPublicationData!$E:$E,AllPublicationData!$A:$A,'Publication Table (%)'!$B125,AllPublicationData!$B:$B,'Publication Table (%)'!J$7)))))))</f>
        <v>#DIV/0!</v>
      </c>
      <c r="K125" s="96" t="e">
        <f>IF('Publication Table (%)'!$C$5="All Cancelled Operations",
IFERROR(SUMIFS(AllPublicationData!$F:$F,AllPublicationData!$A:$A,'Publication Table (%)'!$B125,AllPublicationData!$B:$B,'Publication Table (%)'!$C$4,AllPublicationData!$D:$D,'Publication Table (%)'!K$7)/
SUMIFS(AllPublicationData!$E:$E,AllPublicationData!$A:$A,'Publication Table (%)'!$B125,AllPublicationData!$B:$B,'Publication Table (%)'!$C$4,AllPublicationData!$D:$D,'Publication Table (%)'!K$7),
SUMIFS(AllPublicationData!$F:$F,AllPublicationData!$A:$A,'Publication Table (%)'!$B125,AllPublicationData!$B:$B,'Publication Table (%)'!K$7)/
SUMIFS(AllPublicationData!$E:$E,AllPublicationData!$A:$A,'Publication Table (%)'!$B125,AllPublicationData!$B:$B,'Publication Table (%)'!K$7)),
IF('Publication Table (%)'!$C$5="Operations cancelled by patient",
IFERROR(SUMIFS(AllPublicationData!$G:$G,AllPublicationData!$A:$A,'Publication Table (%)'!$B125,AllPublicationData!$B:$B,'Publication Table (%)'!$C$4,AllPublicationData!$D:$D,'Publication Table (%)'!K$7)/
SUMIFS(AllPublicationData!$E:$E,AllPublicationData!$A:$A,'Publication Table (%)'!$B125,AllPublicationData!$B:$B,'Publication Table (%)'!$C$4,AllPublicationData!$D:$D,'Publication Table (%)'!K$7),
SUMIFS(AllPublicationData!$G:$G,AllPublicationData!$A:$A,'Publication Table (%)'!$B125,AllPublicationData!$B:$B,'Publication Table (%)'!K$7)/
SUMIFS(AllPublicationData!$E:$E,AllPublicationData!$A:$A,'Publication Table (%)'!$B125,AllPublicationData!$B:$B,'Publication Table (%)'!K$7)),
IF('Publication Table (%)'!$C$5="Operations cancelled for clinical reasons",
IFERROR(SUMIFS(AllPublicationData!$H:$H,AllPublicationData!$A:$A,'Publication Table (%)'!$B125,AllPublicationData!$B:$B,'Publication Table (%)'!$C$4,AllPublicationData!$D:$D,'Publication Table (%)'!K$7)/
SUMIFS(AllPublicationData!$E:$E,AllPublicationData!$A:$A,'Publication Table (%)'!$B125,AllPublicationData!$B:$B,'Publication Table (%)'!$C$4,AllPublicationData!$D:$D,'Publication Table (%)'!K$7),
SUMIFS(AllPublicationData!$H:$H,AllPublicationData!$A:$A,'Publication Table (%)'!$B125,AllPublicationData!$B:$B,'Publication Table (%)'!K$7)/
SUMIFS(AllPublicationData!$E:$E,AllPublicationData!$A:$A,'Publication Table (%)'!$B125,AllPublicationData!$B:$B,'Publication Table (%)'!K$7)),
IF('Publication Table (%)'!$C$5="Operations cancelled for non-clinical/capacity reasons",
IFERROR(SUMIFS(AllPublicationData!$I:$I,AllPublicationData!$A:$A,'Publication Table (%)'!$B125,AllPublicationData!$B:$B,'Publication Table (%)'!$C$4,AllPublicationData!$D:$D,'Publication Table (%)'!K$7)/
SUMIFS(AllPublicationData!$E:$E,AllPublicationData!$A:$A,'Publication Table (%)'!$B125,AllPublicationData!$B:$B,'Publication Table (%)'!$C$4,AllPublicationData!$D:$D,'Publication Table (%)'!K$7),
SUMIFS(AllPublicationData!$I:$I,AllPublicationData!$A:$A,'Publication Table (%)'!$B125,AllPublicationData!$B:$B,'Publication Table (%)'!K$7)/
SUMIFS(AllPublicationData!$E:$E,AllPublicationData!$A:$A,'Publication Table (%)'!$B125,AllPublicationData!$B:$B,'Publication Table (%)'!K$7)),
IF('Publication Table (%)'!$C$5="Cancellations for other reasons",
IFERROR(SUMIFS(AllPublicationData!$J:$J,AllPublicationData!$A:$A,'Publication Table (%)'!$B125,AllPublicationData!$B:$B,'Publication Table (%)'!$C$4,AllPublicationData!$D:$D,'Publication Table (%)'!K$7)/
SUMIFS(AllPublicationData!$E:$E,AllPublicationData!$A:$A,'Publication Table (%)'!$B125,AllPublicationData!$B:$B,'Publication Table (%)'!$C$4,AllPublicationData!$D:$D,'Publication Table (%)'!K$7),
SUMIFS(AllPublicationData!$J:$J,AllPublicationData!$A:$A,'Publication Table (%)'!$B125,AllPublicationData!$B:$B,'Publication Table (%)'!K$7)/
SUMIFS(AllPublicationData!$E:$E,AllPublicationData!$A:$A,'Publication Table (%)'!$B125,AllPublicationData!$B:$B,'Publication Table (%)'!K$7)))))))</f>
        <v>#DIV/0!</v>
      </c>
      <c r="L125" s="96" t="e">
        <f>IF('Publication Table (%)'!$C$5="All Cancelled Operations",
IFERROR(SUMIFS(AllPublicationData!$F:$F,AllPublicationData!$A:$A,'Publication Table (%)'!$B125,AllPublicationData!$B:$B,'Publication Table (%)'!$C$4,AllPublicationData!$D:$D,'Publication Table (%)'!L$7)/
SUMIFS(AllPublicationData!$E:$E,AllPublicationData!$A:$A,'Publication Table (%)'!$B125,AllPublicationData!$B:$B,'Publication Table (%)'!$C$4,AllPublicationData!$D:$D,'Publication Table (%)'!L$7),
SUMIFS(AllPublicationData!$F:$F,AllPublicationData!$A:$A,'Publication Table (%)'!$B125,AllPublicationData!$B:$B,'Publication Table (%)'!L$7)/
SUMIFS(AllPublicationData!$E:$E,AllPublicationData!$A:$A,'Publication Table (%)'!$B125,AllPublicationData!$B:$B,'Publication Table (%)'!L$7)),
IF('Publication Table (%)'!$C$5="Operations cancelled by patient",
IFERROR(SUMIFS(AllPublicationData!$G:$G,AllPublicationData!$A:$A,'Publication Table (%)'!$B125,AllPublicationData!$B:$B,'Publication Table (%)'!$C$4,AllPublicationData!$D:$D,'Publication Table (%)'!L$7)/
SUMIFS(AllPublicationData!$E:$E,AllPublicationData!$A:$A,'Publication Table (%)'!$B125,AllPublicationData!$B:$B,'Publication Table (%)'!$C$4,AllPublicationData!$D:$D,'Publication Table (%)'!L$7),
SUMIFS(AllPublicationData!$G:$G,AllPublicationData!$A:$A,'Publication Table (%)'!$B125,AllPublicationData!$B:$B,'Publication Table (%)'!L$7)/
SUMIFS(AllPublicationData!$E:$E,AllPublicationData!$A:$A,'Publication Table (%)'!$B125,AllPublicationData!$B:$B,'Publication Table (%)'!L$7)),
IF('Publication Table (%)'!$C$5="Operations cancelled for clinical reasons",
IFERROR(SUMIFS(AllPublicationData!$H:$H,AllPublicationData!$A:$A,'Publication Table (%)'!$B125,AllPublicationData!$B:$B,'Publication Table (%)'!$C$4,AllPublicationData!$D:$D,'Publication Table (%)'!L$7)/
SUMIFS(AllPublicationData!$E:$E,AllPublicationData!$A:$A,'Publication Table (%)'!$B125,AllPublicationData!$B:$B,'Publication Table (%)'!$C$4,AllPublicationData!$D:$D,'Publication Table (%)'!L$7),
SUMIFS(AllPublicationData!$H:$H,AllPublicationData!$A:$A,'Publication Table (%)'!$B125,AllPublicationData!$B:$B,'Publication Table (%)'!L$7)/
SUMIFS(AllPublicationData!$E:$E,AllPublicationData!$A:$A,'Publication Table (%)'!$B125,AllPublicationData!$B:$B,'Publication Table (%)'!L$7)),
IF('Publication Table (%)'!$C$5="Operations cancelled for non-clinical/capacity reasons",
IFERROR(SUMIFS(AllPublicationData!$I:$I,AllPublicationData!$A:$A,'Publication Table (%)'!$B125,AllPublicationData!$B:$B,'Publication Table (%)'!$C$4,AllPublicationData!$D:$D,'Publication Table (%)'!L$7)/
SUMIFS(AllPublicationData!$E:$E,AllPublicationData!$A:$A,'Publication Table (%)'!$B125,AllPublicationData!$B:$B,'Publication Table (%)'!$C$4,AllPublicationData!$D:$D,'Publication Table (%)'!L$7),
SUMIFS(AllPublicationData!$I:$I,AllPublicationData!$A:$A,'Publication Table (%)'!$B125,AllPublicationData!$B:$B,'Publication Table (%)'!L$7)/
SUMIFS(AllPublicationData!$E:$E,AllPublicationData!$A:$A,'Publication Table (%)'!$B125,AllPublicationData!$B:$B,'Publication Table (%)'!L$7)),
IF('Publication Table (%)'!$C$5="Cancellations for other reasons",
IFERROR(SUMIFS(AllPublicationData!$J:$J,AllPublicationData!$A:$A,'Publication Table (%)'!$B125,AllPublicationData!$B:$B,'Publication Table (%)'!$C$4,AllPublicationData!$D:$D,'Publication Table (%)'!L$7)/
SUMIFS(AllPublicationData!$E:$E,AllPublicationData!$A:$A,'Publication Table (%)'!$B125,AllPublicationData!$B:$B,'Publication Table (%)'!$C$4,AllPublicationData!$D:$D,'Publication Table (%)'!L$7),
SUMIFS(AllPublicationData!$J:$J,AllPublicationData!$A:$A,'Publication Table (%)'!$B125,AllPublicationData!$B:$B,'Publication Table (%)'!L$7)/
SUMIFS(AllPublicationData!$E:$E,AllPublicationData!$A:$A,'Publication Table (%)'!$B125,AllPublicationData!$B:$B,'Publication Table (%)'!L$7)))))))</f>
        <v>#DIV/0!</v>
      </c>
      <c r="M125" s="96" t="e">
        <f>IF('Publication Table (%)'!$C$5="All Cancelled Operations",
IFERROR(SUMIFS(AllPublicationData!$F:$F,AllPublicationData!$A:$A,'Publication Table (%)'!$B125,AllPublicationData!$B:$B,'Publication Table (%)'!$C$4,AllPublicationData!$D:$D,'Publication Table (%)'!M$7)/
SUMIFS(AllPublicationData!$E:$E,AllPublicationData!$A:$A,'Publication Table (%)'!$B125,AllPublicationData!$B:$B,'Publication Table (%)'!$C$4,AllPublicationData!$D:$D,'Publication Table (%)'!M$7),
SUMIFS(AllPublicationData!$F:$F,AllPublicationData!$A:$A,'Publication Table (%)'!$B125,AllPublicationData!$B:$B,'Publication Table (%)'!M$7)/
SUMIFS(AllPublicationData!$E:$E,AllPublicationData!$A:$A,'Publication Table (%)'!$B125,AllPublicationData!$B:$B,'Publication Table (%)'!M$7)),
IF('Publication Table (%)'!$C$5="Operations cancelled by patient",
IFERROR(SUMIFS(AllPublicationData!$G:$G,AllPublicationData!$A:$A,'Publication Table (%)'!$B125,AllPublicationData!$B:$B,'Publication Table (%)'!$C$4,AllPublicationData!$D:$D,'Publication Table (%)'!M$7)/
SUMIFS(AllPublicationData!$E:$E,AllPublicationData!$A:$A,'Publication Table (%)'!$B125,AllPublicationData!$B:$B,'Publication Table (%)'!$C$4,AllPublicationData!$D:$D,'Publication Table (%)'!M$7),
SUMIFS(AllPublicationData!$G:$G,AllPublicationData!$A:$A,'Publication Table (%)'!$B125,AllPublicationData!$B:$B,'Publication Table (%)'!M$7)/
SUMIFS(AllPublicationData!$E:$E,AllPublicationData!$A:$A,'Publication Table (%)'!$B125,AllPublicationData!$B:$B,'Publication Table (%)'!M$7)),
IF('Publication Table (%)'!$C$5="Operations cancelled for clinical reasons",
IFERROR(SUMIFS(AllPublicationData!$H:$H,AllPublicationData!$A:$A,'Publication Table (%)'!$B125,AllPublicationData!$B:$B,'Publication Table (%)'!$C$4,AllPublicationData!$D:$D,'Publication Table (%)'!M$7)/
SUMIFS(AllPublicationData!$E:$E,AllPublicationData!$A:$A,'Publication Table (%)'!$B125,AllPublicationData!$B:$B,'Publication Table (%)'!$C$4,AllPublicationData!$D:$D,'Publication Table (%)'!M$7),
SUMIFS(AllPublicationData!$H:$H,AllPublicationData!$A:$A,'Publication Table (%)'!$B125,AllPublicationData!$B:$B,'Publication Table (%)'!M$7)/
SUMIFS(AllPublicationData!$E:$E,AllPublicationData!$A:$A,'Publication Table (%)'!$B125,AllPublicationData!$B:$B,'Publication Table (%)'!M$7)),
IF('Publication Table (%)'!$C$5="Operations cancelled for non-clinical/capacity reasons",
IFERROR(SUMIFS(AllPublicationData!$I:$I,AllPublicationData!$A:$A,'Publication Table (%)'!$B125,AllPublicationData!$B:$B,'Publication Table (%)'!$C$4,AllPublicationData!$D:$D,'Publication Table (%)'!M$7)/
SUMIFS(AllPublicationData!$E:$E,AllPublicationData!$A:$A,'Publication Table (%)'!$B125,AllPublicationData!$B:$B,'Publication Table (%)'!$C$4,AllPublicationData!$D:$D,'Publication Table (%)'!M$7),
SUMIFS(AllPublicationData!$I:$I,AllPublicationData!$A:$A,'Publication Table (%)'!$B125,AllPublicationData!$B:$B,'Publication Table (%)'!M$7)/
SUMIFS(AllPublicationData!$E:$E,AllPublicationData!$A:$A,'Publication Table (%)'!$B125,AllPublicationData!$B:$B,'Publication Table (%)'!M$7)),
IF('Publication Table (%)'!$C$5="Cancellations for other reasons",
IFERROR(SUMIFS(AllPublicationData!$J:$J,AllPublicationData!$A:$A,'Publication Table (%)'!$B125,AllPublicationData!$B:$B,'Publication Table (%)'!$C$4,AllPublicationData!$D:$D,'Publication Table (%)'!M$7)/
SUMIFS(AllPublicationData!$E:$E,AllPublicationData!$A:$A,'Publication Table (%)'!$B125,AllPublicationData!$B:$B,'Publication Table (%)'!$C$4,AllPublicationData!$D:$D,'Publication Table (%)'!M$7),
SUMIFS(AllPublicationData!$J:$J,AllPublicationData!$A:$A,'Publication Table (%)'!$B125,AllPublicationData!$B:$B,'Publication Table (%)'!M$7)/
SUMIFS(AllPublicationData!$E:$E,AllPublicationData!$A:$A,'Publication Table (%)'!$B125,AllPublicationData!$B:$B,'Publication Table (%)'!M$7)))))))</f>
        <v>#DIV/0!</v>
      </c>
      <c r="N125" s="96" t="e">
        <f>IF('Publication Table (%)'!$C$5="All Cancelled Operations",
IFERROR(SUMIFS(AllPublicationData!$F:$F,AllPublicationData!$A:$A,'Publication Table (%)'!$B125,AllPublicationData!$B:$B,'Publication Table (%)'!$C$4,AllPublicationData!$D:$D,'Publication Table (%)'!N$7)/
SUMIFS(AllPublicationData!$E:$E,AllPublicationData!$A:$A,'Publication Table (%)'!$B125,AllPublicationData!$B:$B,'Publication Table (%)'!$C$4,AllPublicationData!$D:$D,'Publication Table (%)'!N$7),
SUMIFS(AllPublicationData!$F:$F,AllPublicationData!$A:$A,'Publication Table (%)'!$B125,AllPublicationData!$B:$B,'Publication Table (%)'!N$7)/
SUMIFS(AllPublicationData!$E:$E,AllPublicationData!$A:$A,'Publication Table (%)'!$B125,AllPublicationData!$B:$B,'Publication Table (%)'!N$7)),
IF('Publication Table (%)'!$C$5="Operations cancelled by patient",
IFERROR(SUMIFS(AllPublicationData!$G:$G,AllPublicationData!$A:$A,'Publication Table (%)'!$B125,AllPublicationData!$B:$B,'Publication Table (%)'!$C$4,AllPublicationData!$D:$D,'Publication Table (%)'!N$7)/
SUMIFS(AllPublicationData!$E:$E,AllPublicationData!$A:$A,'Publication Table (%)'!$B125,AllPublicationData!$B:$B,'Publication Table (%)'!$C$4,AllPublicationData!$D:$D,'Publication Table (%)'!N$7),
SUMIFS(AllPublicationData!$G:$G,AllPublicationData!$A:$A,'Publication Table (%)'!$B125,AllPublicationData!$B:$B,'Publication Table (%)'!N$7)/
SUMIFS(AllPublicationData!$E:$E,AllPublicationData!$A:$A,'Publication Table (%)'!$B125,AllPublicationData!$B:$B,'Publication Table (%)'!N$7)),
IF('Publication Table (%)'!$C$5="Operations cancelled for clinical reasons",
IFERROR(SUMIFS(AllPublicationData!$H:$H,AllPublicationData!$A:$A,'Publication Table (%)'!$B125,AllPublicationData!$B:$B,'Publication Table (%)'!$C$4,AllPublicationData!$D:$D,'Publication Table (%)'!N$7)/
SUMIFS(AllPublicationData!$E:$E,AllPublicationData!$A:$A,'Publication Table (%)'!$B125,AllPublicationData!$B:$B,'Publication Table (%)'!$C$4,AllPublicationData!$D:$D,'Publication Table (%)'!N$7),
SUMIFS(AllPublicationData!$H:$H,AllPublicationData!$A:$A,'Publication Table (%)'!$B125,AllPublicationData!$B:$B,'Publication Table (%)'!N$7)/
SUMIFS(AllPublicationData!$E:$E,AllPublicationData!$A:$A,'Publication Table (%)'!$B125,AllPublicationData!$B:$B,'Publication Table (%)'!N$7)),
IF('Publication Table (%)'!$C$5="Operations cancelled for non-clinical/capacity reasons",
IFERROR(SUMIFS(AllPublicationData!$I:$I,AllPublicationData!$A:$A,'Publication Table (%)'!$B125,AllPublicationData!$B:$B,'Publication Table (%)'!$C$4,AllPublicationData!$D:$D,'Publication Table (%)'!N$7)/
SUMIFS(AllPublicationData!$E:$E,AllPublicationData!$A:$A,'Publication Table (%)'!$B125,AllPublicationData!$B:$B,'Publication Table (%)'!$C$4,AllPublicationData!$D:$D,'Publication Table (%)'!N$7),
SUMIFS(AllPublicationData!$I:$I,AllPublicationData!$A:$A,'Publication Table (%)'!$B125,AllPublicationData!$B:$B,'Publication Table (%)'!N$7)/
SUMIFS(AllPublicationData!$E:$E,AllPublicationData!$A:$A,'Publication Table (%)'!$B125,AllPublicationData!$B:$B,'Publication Table (%)'!N$7)),
IF('Publication Table (%)'!$C$5="Cancellations for other reasons",
IFERROR(SUMIFS(AllPublicationData!$J:$J,AllPublicationData!$A:$A,'Publication Table (%)'!$B125,AllPublicationData!$B:$B,'Publication Table (%)'!$C$4,AllPublicationData!$D:$D,'Publication Table (%)'!N$7)/
SUMIFS(AllPublicationData!$E:$E,AllPublicationData!$A:$A,'Publication Table (%)'!$B125,AllPublicationData!$B:$B,'Publication Table (%)'!$C$4,AllPublicationData!$D:$D,'Publication Table (%)'!N$7),
SUMIFS(AllPublicationData!$J:$J,AllPublicationData!$A:$A,'Publication Table (%)'!$B125,AllPublicationData!$B:$B,'Publication Table (%)'!N$7)/
SUMIFS(AllPublicationData!$E:$E,AllPublicationData!$A:$A,'Publication Table (%)'!$B125,AllPublicationData!$B:$B,'Publication Table (%)'!N$7)))))))</f>
        <v>#DIV/0!</v>
      </c>
      <c r="O125" s="96" t="e">
        <f>IF('Publication Table (%)'!$C$5="All Cancelled Operations",
IFERROR(SUMIFS(AllPublicationData!$F:$F,AllPublicationData!$A:$A,'Publication Table (%)'!$B125,AllPublicationData!$B:$B,'Publication Table (%)'!$C$4,AllPublicationData!$D:$D,'Publication Table (%)'!O$7)/
SUMIFS(AllPublicationData!$E:$E,AllPublicationData!$A:$A,'Publication Table (%)'!$B125,AllPublicationData!$B:$B,'Publication Table (%)'!$C$4,AllPublicationData!$D:$D,'Publication Table (%)'!O$7),
SUMIFS(AllPublicationData!$F:$F,AllPublicationData!$A:$A,'Publication Table (%)'!$B125,AllPublicationData!$B:$B,'Publication Table (%)'!O$7)/
SUMIFS(AllPublicationData!$E:$E,AllPublicationData!$A:$A,'Publication Table (%)'!$B125,AllPublicationData!$B:$B,'Publication Table (%)'!O$7)),
IF('Publication Table (%)'!$C$5="Operations cancelled by patient",
IFERROR(SUMIFS(AllPublicationData!$G:$G,AllPublicationData!$A:$A,'Publication Table (%)'!$B125,AllPublicationData!$B:$B,'Publication Table (%)'!$C$4,AllPublicationData!$D:$D,'Publication Table (%)'!O$7)/
SUMIFS(AllPublicationData!$E:$E,AllPublicationData!$A:$A,'Publication Table (%)'!$B125,AllPublicationData!$B:$B,'Publication Table (%)'!$C$4,AllPublicationData!$D:$D,'Publication Table (%)'!O$7),
SUMIFS(AllPublicationData!$G:$G,AllPublicationData!$A:$A,'Publication Table (%)'!$B125,AllPublicationData!$B:$B,'Publication Table (%)'!O$7)/
SUMIFS(AllPublicationData!$E:$E,AllPublicationData!$A:$A,'Publication Table (%)'!$B125,AllPublicationData!$B:$B,'Publication Table (%)'!O$7)),
IF('Publication Table (%)'!$C$5="Operations cancelled for clinical reasons",
IFERROR(SUMIFS(AllPublicationData!$H:$H,AllPublicationData!$A:$A,'Publication Table (%)'!$B125,AllPublicationData!$B:$B,'Publication Table (%)'!$C$4,AllPublicationData!$D:$D,'Publication Table (%)'!O$7)/
SUMIFS(AllPublicationData!$E:$E,AllPublicationData!$A:$A,'Publication Table (%)'!$B125,AllPublicationData!$B:$B,'Publication Table (%)'!$C$4,AllPublicationData!$D:$D,'Publication Table (%)'!O$7),
SUMIFS(AllPublicationData!$H:$H,AllPublicationData!$A:$A,'Publication Table (%)'!$B125,AllPublicationData!$B:$B,'Publication Table (%)'!O$7)/
SUMIFS(AllPublicationData!$E:$E,AllPublicationData!$A:$A,'Publication Table (%)'!$B125,AllPublicationData!$B:$B,'Publication Table (%)'!O$7)),
IF('Publication Table (%)'!$C$5="Operations cancelled for non-clinical/capacity reasons",
IFERROR(SUMIFS(AllPublicationData!$I:$I,AllPublicationData!$A:$A,'Publication Table (%)'!$B125,AllPublicationData!$B:$B,'Publication Table (%)'!$C$4,AllPublicationData!$D:$D,'Publication Table (%)'!O$7)/
SUMIFS(AllPublicationData!$E:$E,AllPublicationData!$A:$A,'Publication Table (%)'!$B125,AllPublicationData!$B:$B,'Publication Table (%)'!$C$4,AllPublicationData!$D:$D,'Publication Table (%)'!O$7),
SUMIFS(AllPublicationData!$I:$I,AllPublicationData!$A:$A,'Publication Table (%)'!$B125,AllPublicationData!$B:$B,'Publication Table (%)'!O$7)/
SUMIFS(AllPublicationData!$E:$E,AllPublicationData!$A:$A,'Publication Table (%)'!$B125,AllPublicationData!$B:$B,'Publication Table (%)'!O$7)),
IF('Publication Table (%)'!$C$5="Cancellations for other reasons",
IFERROR(SUMIFS(AllPublicationData!$J:$J,AllPublicationData!$A:$A,'Publication Table (%)'!$B125,AllPublicationData!$B:$B,'Publication Table (%)'!$C$4,AllPublicationData!$D:$D,'Publication Table (%)'!O$7)/
SUMIFS(AllPublicationData!$E:$E,AllPublicationData!$A:$A,'Publication Table (%)'!$B125,AllPublicationData!$B:$B,'Publication Table (%)'!$C$4,AllPublicationData!$D:$D,'Publication Table (%)'!O$7),
SUMIFS(AllPublicationData!$J:$J,AllPublicationData!$A:$A,'Publication Table (%)'!$B125,AllPublicationData!$B:$B,'Publication Table (%)'!O$7)/
SUMIFS(AllPublicationData!$E:$E,AllPublicationData!$A:$A,'Publication Table (%)'!$B125,AllPublicationData!$B:$B,'Publication Table (%)'!O$7)))))))</f>
        <v>#DIV/0!</v>
      </c>
      <c r="P125" s="96" t="e">
        <f>IF('Publication Table (%)'!$C$5="All Cancelled Operations",
IFERROR(SUMIFS(AllPublicationData!$F:$F,AllPublicationData!$A:$A,'Publication Table (%)'!$B125,AllPublicationData!$B:$B,'Publication Table (%)'!$C$4,AllPublicationData!$D:$D,'Publication Table (%)'!P$7)/
SUMIFS(AllPublicationData!$E:$E,AllPublicationData!$A:$A,'Publication Table (%)'!$B125,AllPublicationData!$B:$B,'Publication Table (%)'!$C$4,AllPublicationData!$D:$D,'Publication Table (%)'!P$7),
SUMIFS(AllPublicationData!$F:$F,AllPublicationData!$A:$A,'Publication Table (%)'!$B125,AllPublicationData!$B:$B,'Publication Table (%)'!P$7)/
SUMIFS(AllPublicationData!$E:$E,AllPublicationData!$A:$A,'Publication Table (%)'!$B125,AllPublicationData!$B:$B,'Publication Table (%)'!P$7)),
IF('Publication Table (%)'!$C$5="Operations cancelled by patient",
IFERROR(SUMIFS(AllPublicationData!$G:$G,AllPublicationData!$A:$A,'Publication Table (%)'!$B125,AllPublicationData!$B:$B,'Publication Table (%)'!$C$4,AllPublicationData!$D:$D,'Publication Table (%)'!P$7)/
SUMIFS(AllPublicationData!$E:$E,AllPublicationData!$A:$A,'Publication Table (%)'!$B125,AllPublicationData!$B:$B,'Publication Table (%)'!$C$4,AllPublicationData!$D:$D,'Publication Table (%)'!P$7),
SUMIFS(AllPublicationData!$G:$G,AllPublicationData!$A:$A,'Publication Table (%)'!$B125,AllPublicationData!$B:$B,'Publication Table (%)'!P$7)/
SUMIFS(AllPublicationData!$E:$E,AllPublicationData!$A:$A,'Publication Table (%)'!$B125,AllPublicationData!$B:$B,'Publication Table (%)'!P$7)),
IF('Publication Table (%)'!$C$5="Operations cancelled for clinical reasons",
IFERROR(SUMIFS(AllPublicationData!$H:$H,AllPublicationData!$A:$A,'Publication Table (%)'!$B125,AllPublicationData!$B:$B,'Publication Table (%)'!$C$4,AllPublicationData!$D:$D,'Publication Table (%)'!P$7)/
SUMIFS(AllPublicationData!$E:$E,AllPublicationData!$A:$A,'Publication Table (%)'!$B125,AllPublicationData!$B:$B,'Publication Table (%)'!$C$4,AllPublicationData!$D:$D,'Publication Table (%)'!P$7),
SUMIFS(AllPublicationData!$H:$H,AllPublicationData!$A:$A,'Publication Table (%)'!$B125,AllPublicationData!$B:$B,'Publication Table (%)'!P$7)/
SUMIFS(AllPublicationData!$E:$E,AllPublicationData!$A:$A,'Publication Table (%)'!$B125,AllPublicationData!$B:$B,'Publication Table (%)'!P$7)),
IF('Publication Table (%)'!$C$5="Operations cancelled for non-clinical/capacity reasons",
IFERROR(SUMIFS(AllPublicationData!$I:$I,AllPublicationData!$A:$A,'Publication Table (%)'!$B125,AllPublicationData!$B:$B,'Publication Table (%)'!$C$4,AllPublicationData!$D:$D,'Publication Table (%)'!P$7)/
SUMIFS(AllPublicationData!$E:$E,AllPublicationData!$A:$A,'Publication Table (%)'!$B125,AllPublicationData!$B:$B,'Publication Table (%)'!$C$4,AllPublicationData!$D:$D,'Publication Table (%)'!P$7),
SUMIFS(AllPublicationData!$I:$I,AllPublicationData!$A:$A,'Publication Table (%)'!$B125,AllPublicationData!$B:$B,'Publication Table (%)'!P$7)/
SUMIFS(AllPublicationData!$E:$E,AllPublicationData!$A:$A,'Publication Table (%)'!$B125,AllPublicationData!$B:$B,'Publication Table (%)'!P$7)),
IF('Publication Table (%)'!$C$5="Cancellations for other reasons",
IFERROR(SUMIFS(AllPublicationData!$J:$J,AllPublicationData!$A:$A,'Publication Table (%)'!$B125,AllPublicationData!$B:$B,'Publication Table (%)'!$C$4,AllPublicationData!$D:$D,'Publication Table (%)'!P$7)/
SUMIFS(AllPublicationData!$E:$E,AllPublicationData!$A:$A,'Publication Table (%)'!$B125,AllPublicationData!$B:$B,'Publication Table (%)'!$C$4,AllPublicationData!$D:$D,'Publication Table (%)'!P$7),
SUMIFS(AllPublicationData!$J:$J,AllPublicationData!$A:$A,'Publication Table (%)'!$B125,AllPublicationData!$B:$B,'Publication Table (%)'!P$7)/
SUMIFS(AllPublicationData!$E:$E,AllPublicationData!$A:$A,'Publication Table (%)'!$B125,AllPublicationData!$B:$B,'Publication Table (%)'!P$7)))))))</f>
        <v>#DIV/0!</v>
      </c>
      <c r="Q125" s="96" t="e">
        <f>IF('Publication Table (%)'!$C$5="All Cancelled Operations",
IFERROR(SUMIFS(AllPublicationData!$F:$F,AllPublicationData!$A:$A,'Publication Table (%)'!$B125,AllPublicationData!$B:$B,'Publication Table (%)'!$C$4,AllPublicationData!$D:$D,'Publication Table (%)'!Q$7)/
SUMIFS(AllPublicationData!$E:$E,AllPublicationData!$A:$A,'Publication Table (%)'!$B125,AllPublicationData!$B:$B,'Publication Table (%)'!$C$4,AllPublicationData!$D:$D,'Publication Table (%)'!Q$7),
SUMIFS(AllPublicationData!$F:$F,AllPublicationData!$A:$A,'Publication Table (%)'!$B125,AllPublicationData!$B:$B,'Publication Table (%)'!Q$7)/
SUMIFS(AllPublicationData!$E:$E,AllPublicationData!$A:$A,'Publication Table (%)'!$B125,AllPublicationData!$B:$B,'Publication Table (%)'!Q$7)),
IF('Publication Table (%)'!$C$5="Operations cancelled by patient",
IFERROR(SUMIFS(AllPublicationData!$G:$G,AllPublicationData!$A:$A,'Publication Table (%)'!$B125,AllPublicationData!$B:$B,'Publication Table (%)'!$C$4,AllPublicationData!$D:$D,'Publication Table (%)'!Q$7)/
SUMIFS(AllPublicationData!$E:$E,AllPublicationData!$A:$A,'Publication Table (%)'!$B125,AllPublicationData!$B:$B,'Publication Table (%)'!$C$4,AllPublicationData!$D:$D,'Publication Table (%)'!Q$7),
SUMIFS(AllPublicationData!$G:$G,AllPublicationData!$A:$A,'Publication Table (%)'!$B125,AllPublicationData!$B:$B,'Publication Table (%)'!Q$7)/
SUMIFS(AllPublicationData!$E:$E,AllPublicationData!$A:$A,'Publication Table (%)'!$B125,AllPublicationData!$B:$B,'Publication Table (%)'!Q$7)),
IF('Publication Table (%)'!$C$5="Operations cancelled for clinical reasons",
IFERROR(SUMIFS(AllPublicationData!$H:$H,AllPublicationData!$A:$A,'Publication Table (%)'!$B125,AllPublicationData!$B:$B,'Publication Table (%)'!$C$4,AllPublicationData!$D:$D,'Publication Table (%)'!Q$7)/
SUMIFS(AllPublicationData!$E:$E,AllPublicationData!$A:$A,'Publication Table (%)'!$B125,AllPublicationData!$B:$B,'Publication Table (%)'!$C$4,AllPublicationData!$D:$D,'Publication Table (%)'!Q$7),
SUMIFS(AllPublicationData!$H:$H,AllPublicationData!$A:$A,'Publication Table (%)'!$B125,AllPublicationData!$B:$B,'Publication Table (%)'!Q$7)/
SUMIFS(AllPublicationData!$E:$E,AllPublicationData!$A:$A,'Publication Table (%)'!$B125,AllPublicationData!$B:$B,'Publication Table (%)'!Q$7)),
IF('Publication Table (%)'!$C$5="Operations cancelled for non-clinical/capacity reasons",
IFERROR(SUMIFS(AllPublicationData!$I:$I,AllPublicationData!$A:$A,'Publication Table (%)'!$B125,AllPublicationData!$B:$B,'Publication Table (%)'!$C$4,AllPublicationData!$D:$D,'Publication Table (%)'!Q$7)/
SUMIFS(AllPublicationData!$E:$E,AllPublicationData!$A:$A,'Publication Table (%)'!$B125,AllPublicationData!$B:$B,'Publication Table (%)'!$C$4,AllPublicationData!$D:$D,'Publication Table (%)'!Q$7),
SUMIFS(AllPublicationData!$I:$I,AllPublicationData!$A:$A,'Publication Table (%)'!$B125,AllPublicationData!$B:$B,'Publication Table (%)'!Q$7)/
SUMIFS(AllPublicationData!$E:$E,AllPublicationData!$A:$A,'Publication Table (%)'!$B125,AllPublicationData!$B:$B,'Publication Table (%)'!Q$7)),
IF('Publication Table (%)'!$C$5="Cancellations for other reasons",
IFERROR(SUMIFS(AllPublicationData!$J:$J,AllPublicationData!$A:$A,'Publication Table (%)'!$B125,AllPublicationData!$B:$B,'Publication Table (%)'!$C$4,AllPublicationData!$D:$D,'Publication Table (%)'!Q$7)/
SUMIFS(AllPublicationData!$E:$E,AllPublicationData!$A:$A,'Publication Table (%)'!$B125,AllPublicationData!$B:$B,'Publication Table (%)'!$C$4,AllPublicationData!$D:$D,'Publication Table (%)'!Q$7),
SUMIFS(AllPublicationData!$J:$J,AllPublicationData!$A:$A,'Publication Table (%)'!$B125,AllPublicationData!$B:$B,'Publication Table (%)'!Q$7)/
SUMIFS(AllPublicationData!$E:$E,AllPublicationData!$A:$A,'Publication Table (%)'!$B125,AllPublicationData!$B:$B,'Publication Table (%)'!Q$7)))))))</f>
        <v>#DIV/0!</v>
      </c>
      <c r="R125" s="96" t="e">
        <f>IF('Publication Table (%)'!$C$5="All Cancelled Operations",
IFERROR(SUMIFS(AllPublicationData!$F:$F,AllPublicationData!$A:$A,'Publication Table (%)'!$B125,AllPublicationData!$B:$B,'Publication Table (%)'!$C$4,AllPublicationData!$D:$D,'Publication Table (%)'!R$7)/
SUMIFS(AllPublicationData!$E:$E,AllPublicationData!$A:$A,'Publication Table (%)'!$B125,AllPublicationData!$B:$B,'Publication Table (%)'!$C$4,AllPublicationData!$D:$D,'Publication Table (%)'!R$7),
SUMIFS(AllPublicationData!$F:$F,AllPublicationData!$A:$A,'Publication Table (%)'!$B125,AllPublicationData!$B:$B,'Publication Table (%)'!R$7)/
SUMIFS(AllPublicationData!$E:$E,AllPublicationData!$A:$A,'Publication Table (%)'!$B125,AllPublicationData!$B:$B,'Publication Table (%)'!R$7)),
IF('Publication Table (%)'!$C$5="Operations cancelled by patient",
IFERROR(SUMIFS(AllPublicationData!$G:$G,AllPublicationData!$A:$A,'Publication Table (%)'!$B125,AllPublicationData!$B:$B,'Publication Table (%)'!$C$4,AllPublicationData!$D:$D,'Publication Table (%)'!R$7)/
SUMIFS(AllPublicationData!$E:$E,AllPublicationData!$A:$A,'Publication Table (%)'!$B125,AllPublicationData!$B:$B,'Publication Table (%)'!$C$4,AllPublicationData!$D:$D,'Publication Table (%)'!R$7),
SUMIFS(AllPublicationData!$G:$G,AllPublicationData!$A:$A,'Publication Table (%)'!$B125,AllPublicationData!$B:$B,'Publication Table (%)'!R$7)/
SUMIFS(AllPublicationData!$E:$E,AllPublicationData!$A:$A,'Publication Table (%)'!$B125,AllPublicationData!$B:$B,'Publication Table (%)'!R$7)),
IF('Publication Table (%)'!$C$5="Operations cancelled for clinical reasons",
IFERROR(SUMIFS(AllPublicationData!$H:$H,AllPublicationData!$A:$A,'Publication Table (%)'!$B125,AllPublicationData!$B:$B,'Publication Table (%)'!$C$4,AllPublicationData!$D:$D,'Publication Table (%)'!R$7)/
SUMIFS(AllPublicationData!$E:$E,AllPublicationData!$A:$A,'Publication Table (%)'!$B125,AllPublicationData!$B:$B,'Publication Table (%)'!$C$4,AllPublicationData!$D:$D,'Publication Table (%)'!R$7),
SUMIFS(AllPublicationData!$H:$H,AllPublicationData!$A:$A,'Publication Table (%)'!$B125,AllPublicationData!$B:$B,'Publication Table (%)'!R$7)/
SUMIFS(AllPublicationData!$E:$E,AllPublicationData!$A:$A,'Publication Table (%)'!$B125,AllPublicationData!$B:$B,'Publication Table (%)'!R$7)),
IF('Publication Table (%)'!$C$5="Operations cancelled for non-clinical/capacity reasons",
IFERROR(SUMIFS(AllPublicationData!$I:$I,AllPublicationData!$A:$A,'Publication Table (%)'!$B125,AllPublicationData!$B:$B,'Publication Table (%)'!$C$4,AllPublicationData!$D:$D,'Publication Table (%)'!R$7)/
SUMIFS(AllPublicationData!$E:$E,AllPublicationData!$A:$A,'Publication Table (%)'!$B125,AllPublicationData!$B:$B,'Publication Table (%)'!$C$4,AllPublicationData!$D:$D,'Publication Table (%)'!R$7),
SUMIFS(AllPublicationData!$I:$I,AllPublicationData!$A:$A,'Publication Table (%)'!$B125,AllPublicationData!$B:$B,'Publication Table (%)'!R$7)/
SUMIFS(AllPublicationData!$E:$E,AllPublicationData!$A:$A,'Publication Table (%)'!$B125,AllPublicationData!$B:$B,'Publication Table (%)'!R$7)),
IF('Publication Table (%)'!$C$5="Cancellations for other reasons",
IFERROR(SUMIFS(AllPublicationData!$J:$J,AllPublicationData!$A:$A,'Publication Table (%)'!$B125,AllPublicationData!$B:$B,'Publication Table (%)'!$C$4,AllPublicationData!$D:$D,'Publication Table (%)'!R$7)/
SUMIFS(AllPublicationData!$E:$E,AllPublicationData!$A:$A,'Publication Table (%)'!$B125,AllPublicationData!$B:$B,'Publication Table (%)'!$C$4,AllPublicationData!$D:$D,'Publication Table (%)'!R$7),
SUMIFS(AllPublicationData!$J:$J,AllPublicationData!$A:$A,'Publication Table (%)'!$B125,AllPublicationData!$B:$B,'Publication Table (%)'!R$7)/
SUMIFS(AllPublicationData!$E:$E,AllPublicationData!$A:$A,'Publication Table (%)'!$B125,AllPublicationData!$B:$B,'Publication Table (%)'!R$7)))))))</f>
        <v>#DIV/0!</v>
      </c>
      <c r="S125" s="96" t="e">
        <f>IF('Publication Table (%)'!$C$5="All Cancelled Operations",
IFERROR(SUMIFS(AllPublicationData!$F:$F,AllPublicationData!$A:$A,'Publication Table (%)'!$B125,AllPublicationData!$B:$B,'Publication Table (%)'!$C$4,AllPublicationData!$D:$D,'Publication Table (%)'!S$7)/
SUMIFS(AllPublicationData!$E:$E,AllPublicationData!$A:$A,'Publication Table (%)'!$B125,AllPublicationData!$B:$B,'Publication Table (%)'!$C$4,AllPublicationData!$D:$D,'Publication Table (%)'!S$7),
SUMIFS(AllPublicationData!$F:$F,AllPublicationData!$A:$A,'Publication Table (%)'!$B125,AllPublicationData!$B:$B,'Publication Table (%)'!S$7)/
SUMIFS(AllPublicationData!$E:$E,AllPublicationData!$A:$A,'Publication Table (%)'!$B125,AllPublicationData!$B:$B,'Publication Table (%)'!S$7)),
IF('Publication Table (%)'!$C$5="Operations cancelled by patient",
IFERROR(SUMIFS(AllPublicationData!$G:$G,AllPublicationData!$A:$A,'Publication Table (%)'!$B125,AllPublicationData!$B:$B,'Publication Table (%)'!$C$4,AllPublicationData!$D:$D,'Publication Table (%)'!S$7)/
SUMIFS(AllPublicationData!$E:$E,AllPublicationData!$A:$A,'Publication Table (%)'!$B125,AllPublicationData!$B:$B,'Publication Table (%)'!$C$4,AllPublicationData!$D:$D,'Publication Table (%)'!S$7),
SUMIFS(AllPublicationData!$G:$G,AllPublicationData!$A:$A,'Publication Table (%)'!$B125,AllPublicationData!$B:$B,'Publication Table (%)'!S$7)/
SUMIFS(AllPublicationData!$E:$E,AllPublicationData!$A:$A,'Publication Table (%)'!$B125,AllPublicationData!$B:$B,'Publication Table (%)'!S$7)),
IF('Publication Table (%)'!$C$5="Operations cancelled for clinical reasons",
IFERROR(SUMIFS(AllPublicationData!$H:$H,AllPublicationData!$A:$A,'Publication Table (%)'!$B125,AllPublicationData!$B:$B,'Publication Table (%)'!$C$4,AllPublicationData!$D:$D,'Publication Table (%)'!S$7)/
SUMIFS(AllPublicationData!$E:$E,AllPublicationData!$A:$A,'Publication Table (%)'!$B125,AllPublicationData!$B:$B,'Publication Table (%)'!$C$4,AllPublicationData!$D:$D,'Publication Table (%)'!S$7),
SUMIFS(AllPublicationData!$H:$H,AllPublicationData!$A:$A,'Publication Table (%)'!$B125,AllPublicationData!$B:$B,'Publication Table (%)'!S$7)/
SUMIFS(AllPublicationData!$E:$E,AllPublicationData!$A:$A,'Publication Table (%)'!$B125,AllPublicationData!$B:$B,'Publication Table (%)'!S$7)),
IF('Publication Table (%)'!$C$5="Operations cancelled for non-clinical/capacity reasons",
IFERROR(SUMIFS(AllPublicationData!$I:$I,AllPublicationData!$A:$A,'Publication Table (%)'!$B125,AllPublicationData!$B:$B,'Publication Table (%)'!$C$4,AllPublicationData!$D:$D,'Publication Table (%)'!S$7)/
SUMIFS(AllPublicationData!$E:$E,AllPublicationData!$A:$A,'Publication Table (%)'!$B125,AllPublicationData!$B:$B,'Publication Table (%)'!$C$4,AllPublicationData!$D:$D,'Publication Table (%)'!S$7),
SUMIFS(AllPublicationData!$I:$I,AllPublicationData!$A:$A,'Publication Table (%)'!$B125,AllPublicationData!$B:$B,'Publication Table (%)'!S$7)/
SUMIFS(AllPublicationData!$E:$E,AllPublicationData!$A:$A,'Publication Table (%)'!$B125,AllPublicationData!$B:$B,'Publication Table (%)'!S$7)),
IF('Publication Table (%)'!$C$5="Cancellations for other reasons",
IFERROR(SUMIFS(AllPublicationData!$J:$J,AllPublicationData!$A:$A,'Publication Table (%)'!$B125,AllPublicationData!$B:$B,'Publication Table (%)'!$C$4,AllPublicationData!$D:$D,'Publication Table (%)'!S$7)/
SUMIFS(AllPublicationData!$E:$E,AllPublicationData!$A:$A,'Publication Table (%)'!$B125,AllPublicationData!$B:$B,'Publication Table (%)'!$C$4,AllPublicationData!$D:$D,'Publication Table (%)'!S$7),
SUMIFS(AllPublicationData!$J:$J,AllPublicationData!$A:$A,'Publication Table (%)'!$B125,AllPublicationData!$B:$B,'Publication Table (%)'!S$7)/
SUMIFS(AllPublicationData!$E:$E,AllPublicationData!$A:$A,'Publication Table (%)'!$B125,AllPublicationData!$B:$B,'Publication Table (%)'!S$7)))))))</f>
        <v>#DIV/0!</v>
      </c>
    </row>
    <row r="126" spans="2:19" x14ac:dyDescent="0.35">
      <c r="C126" s="112">
        <f>IF('Publication Table (%)'!$C$5="All Cancelled Operations",
SUMIFS(AllPublicationData!$F:$F,AllPublicationData!$A:$A,'Publication Table (%)'!$B126,AllPublicationData!$B:$B,'Publication Table (%)'!$C$4),
IF('Publication Table (%)'!$C$5="Operations cancelled by patient",
SUMIFS(AllPublicationData!$G:$G,AllPublicationData!$A:$A,'Publication Table (%)'!$B126,AllPublicationData!$B:$B,'Publication Table (%)'!$C$4),
IF('Publication Table (%)'!$C$5="Operations cancelled for clinical reasons",
SUMIFS(AllPublicationData!$H:$H,AllPublicationData!$A:$A,'Publication Table (%)'!$B126,AllPublicationData!$B:$B,'Publication Table (%)'!$C$4),
IF('Publication Table (%)'!$C$5="Operations cancelled for non-clinical/capacity reasons",
SUMIFS(AllPublicationData!$I:$I,AllPublicationData!$A:$A,'Publication Table (%)'!$B126,AllPublicationData!$B:$B,'Publication Table (%)'!$C$4),
IF('Publication Table (%)'!$C$5="Cancellations for other reasons",
SUMIFS(AllPublicationData!$J:$J,AllPublicationData!$A:$A,'Publication Table (%)'!$B126,AllPublicationData!$B:$B,'Publication Table (%)'!$C$4))))))+
IF(AND($C$4="NHS Scotland",$C$5="All Cancelled Operations"),
SUMIFS(AllPublicationData!$F:$F,AllPublicationData!$A:$A,'Publication Table (%)'!$B126),
IF(AND($C$4="NHS Scotland",$C$5="Operations cancelled by patient"),
SUMIFS(AllPublicationData!$G:$G,AllPublicationData!$A:$A,'Publication Table (%)'!$B126),
IF(AND($C$4="NHS Scotland",$C$5="Operations cancelled for clinical reasons"),
SUMIFS(AllPublicationData!$H:$H,AllPublicationData!$A:$A,'Publication Table (%)'!$B126),
IF(AND($C$4="NHS Scotland",$C$5="Operations cancelled for non-clinical/capacity reasons"),
SUMIFS(AllPublicationData!$I:$I,AllPublicationData!$A:$A,'Publication Table (%)'!$B126),
IF(AND($C$4="NHS Scotland",$C$5="Cancellations for other reasons"),
SUMIFS(AllPublicationData!$J:$J,AllPublicationData!$A:$A,'Publication Table (%)'!$B126))))))</f>
        <v>0</v>
      </c>
      <c r="D126" s="110" t="e">
        <f>IF(AND('Publication Table (%)'!$C$5="All Cancelled Operations",$C$4&lt;&gt;"NHS Scotland"),
IFERROR(SUMIFS(AllPublicationData!$F:$F,AllPublicationData!$A:$A,'Publication Table (%)'!$B126,AllPublicationData!$B:$B,'Publication Table (%)'!$C$4,AllPublicationData!$D:$D,'Publication Table (%)'!D$7)/
SUMIFS(AllPublicationData!$E:$E,AllPublicationData!$A:$A,'Publication Table (%)'!$B126,AllPublicationData!$B:$B,'Publication Table (%)'!$C$4,AllPublicationData!$D:$D,'Publication Table (%)'!D$7),
SUMIFS(AllPublicationData!$F:$F,AllPublicationData!$A:$A,'Publication Table (%)'!$B126,AllPublicationData!$B:$B,'Publication Table (%)'!D$7)/
SUMIFS(AllPublicationData!$E:$E,AllPublicationData!$A:$A,'Publication Table (%)'!$B126,AllPublicationData!$B:$B,'Publication Table (%)'!D$7)),
IF(AND('Publication Table (%)'!$C$5="Operations cancelled by patient",$C$4&lt;&gt;"NHS Scotland"),
IFERROR(SUMIFS(AllPublicationData!$G:$G,AllPublicationData!$A:$A,'Publication Table (%)'!$B126,AllPublicationData!$B:$B,'Publication Table (%)'!$C$4,AllPublicationData!$D:$D,'Publication Table (%)'!D$7)/
SUMIFS(AllPublicationData!$E:$E,AllPublicationData!$A:$A,'Publication Table (%)'!$B126,AllPublicationData!$B:$B,'Publication Table (%)'!$C$4,AllPublicationData!$D:$D,'Publication Table (%)'!D$7),
SUMIFS(AllPublicationData!$G:$G,AllPublicationData!$A:$A,'Publication Table (%)'!$B126,AllPublicationData!$B:$B,'Publication Table (%)'!D$7)/
SUMIFS(AllPublicationData!$E:$E,AllPublicationData!$A:$A,'Publication Table (%)'!$B126,AllPublicationData!$B:$B,'Publication Table (%)'!D$7)),
IF(AND('Publication Table (%)'!$C$5="Operations cancelled for clinical reasons",$C$4&lt;&gt;"NHS Scotland"),
IFERROR(SUMIFS(AllPublicationData!$H:$H,AllPublicationData!$A:$A,'Publication Table (%)'!$B126,AllPublicationData!$B:$B,'Publication Table (%)'!$C$4,AllPublicationData!$D:$D,'Publication Table (%)'!D$7)/
SUMIFS(AllPublicationData!$E:$E,AllPublicationData!$A:$A,'Publication Table (%)'!$B126,AllPublicationData!$B:$B,'Publication Table (%)'!$C$4,AllPublicationData!$D:$D,'Publication Table (%)'!D$7),
SUMIFS(AllPublicationData!$H:$H,AllPublicationData!$A:$A,'Publication Table (%)'!$B126,AllPublicationData!$B:$B,'Publication Table (%)'!D$7)/
SUMIFS(AllPublicationData!$E:$E,AllPublicationData!$A:$A,'Publication Table (%)'!$B126,AllPublicationData!$B:$B,'Publication Table (%)'!D$7)),
IF(AND('Publication Table (%)'!$C$5="Operations cancelled for non-clinical/capacity reasons",$C$4&lt;&gt;"NHS Scotland"),
IFERROR(SUMIFS(AllPublicationData!$I:$I,AllPublicationData!$A:$A,'Publication Table (%)'!$B126,AllPublicationData!$B:$B,'Publication Table (%)'!$C$4,AllPublicationData!$D:$D,'Publication Table (%)'!D$7)/
SUMIFS(AllPublicationData!$E:$E,AllPublicationData!$A:$A,'Publication Table (%)'!$B126,AllPublicationData!$B:$B,'Publication Table (%)'!$C$4,AllPublicationData!$D:$D,'Publication Table (%)'!D$7),
SUMIFS(AllPublicationData!$I:$I,AllPublicationData!$A:$A,'Publication Table (%)'!$B126,AllPublicationData!$B:$B,'Publication Table (%)'!D$7)/
SUMIFS(AllPublicationData!$E:$E,AllPublicationData!$A:$A,'Publication Table (%)'!$B126,AllPublicationData!$B:$B,'Publication Table (%)'!D$7)),
IF(AND('Publication Table (%)'!$C$5="Cancellations for other reasons",$C$4&lt;&gt;"NHS Scotland"),
IFERROR(SUMIFS(AllPublicationData!$J:$J,AllPublicationData!$A:$A,'Publication Table (%)'!$B126,AllPublicationData!$B:$B,'Publication Table (%)'!$C$4,AllPublicationData!$D:$D,'Publication Table (%)'!D$7)/
SUMIFS(AllPublicationData!$E:$E,AllPublicationData!$A:$A,'Publication Table (%)'!$B126,AllPublicationData!$B:$B,'Publication Table (%)'!$C$4,AllPublicationData!$D:$D,'Publication Table (%)'!D$7),
SUMIFS(AllPublicationData!$J:$J,AllPublicationData!$A:$A,'Publication Table (%)'!$B126,AllPublicationData!$B:$B,'Publication Table (%)'!D$7)/
SUMIFS(AllPublicationData!$E:$E,AllPublicationData!$A:$A,'Publication Table (%)'!$B126,AllPublicationData!$B:$B,'Publication Table (%)'!D$7)),
IF(AND($C$4="NHS Scotland",$C$5="All Cancelled Operations"),
SUMIFS(AllPublicationData!$F:$F,AllPublicationData!$A:$A,'Publication Table'!$B126)/
SUMIFS(AllPublicationData!$E:$E,AllPublicationData!$A:$A,'Publication Table'!$B126),
IF(AND($C$4="NHS Scotland",$C$5="Operations cancelled by patient"),
SUMIFS(AllPublicationData!$G:$G,AllPublicationData!$A:$A,'Publication Table'!$B126)/
SUMIFS(AllPublicationData!$E:$E,AllPublicationData!$A:$A,'Publication Table'!$B126),
IF(AND($C$4="NHS Scotland",$C$5="Operations cancelled for clinical reasons"),
SUMIFS(AllPublicationData!$H:$H,AllPublicationData!$A:$A,'Publication Table'!$B126)/
SUMIFS(AllPublicationData!$E:$E,AllPublicationData!$A:$A,'Publication Table'!$B126),
IF(AND($C$4="NHS Scotland",$C$5="Operations cancelled for non-clinical/capacity reasons"),
SUMIFS(AllPublicationData!$I:$I,AllPublicationData!$A:$A,'Publication Table'!$B126)/
SUMIFS(AllPublicationData!$E:$E,AllPublicationData!$A:$A,'Publication Table'!$B126),
IF(AND($C$4="NHS Scotland",$C$5="Cancellations for other reasons"),
SUMIFS(AllPublicationData!$J:$J,AllPublicationData!$A:$A,'Publication Table'!$B126)/
SUMIFS(AllPublicationData!$E:$E,AllPublicationData!$A:$A,'Publication Table'!$B126)))))))))))</f>
        <v>#DIV/0!</v>
      </c>
      <c r="E126" s="96" t="e">
        <f>IF('Publication Table (%)'!$C$5="All Cancelled Operations",
IFERROR(SUMIFS(AllPublicationData!$F:$F,AllPublicationData!$A:$A,'Publication Table (%)'!$B126,AllPublicationData!$B:$B,'Publication Table (%)'!$C$4,AllPublicationData!$D:$D,'Publication Table (%)'!E$7)/
SUMIFS(AllPublicationData!$E:$E,AllPublicationData!$A:$A,'Publication Table (%)'!$B126,AllPublicationData!$B:$B,'Publication Table (%)'!$C$4,AllPublicationData!$D:$D,'Publication Table (%)'!E$7),
SUMIFS(AllPublicationData!$F:$F,AllPublicationData!$A:$A,'Publication Table (%)'!$B126,AllPublicationData!$B:$B,'Publication Table (%)'!E$7)/
SUMIFS(AllPublicationData!$E:$E,AllPublicationData!$A:$A,'Publication Table (%)'!$B126,AllPublicationData!$B:$B,'Publication Table (%)'!E$7)),
IF('Publication Table (%)'!$C$5="Operations cancelled by patient",
IFERROR(SUMIFS(AllPublicationData!$G:$G,AllPublicationData!$A:$A,'Publication Table (%)'!$B126,AllPublicationData!$B:$B,'Publication Table (%)'!$C$4,AllPublicationData!$D:$D,'Publication Table (%)'!E$7)/
SUMIFS(AllPublicationData!$E:$E,AllPublicationData!$A:$A,'Publication Table (%)'!$B126,AllPublicationData!$B:$B,'Publication Table (%)'!$C$4,AllPublicationData!$D:$D,'Publication Table (%)'!E$7),
SUMIFS(AllPublicationData!$G:$G,AllPublicationData!$A:$A,'Publication Table (%)'!$B126,AllPublicationData!$B:$B,'Publication Table (%)'!E$7)/
SUMIFS(AllPublicationData!$E:$E,AllPublicationData!$A:$A,'Publication Table (%)'!$B126,AllPublicationData!$B:$B,'Publication Table (%)'!E$7)),
IF('Publication Table (%)'!$C$5="Operations cancelled for clinical reasons",
IFERROR(SUMIFS(AllPublicationData!$H:$H,AllPublicationData!$A:$A,'Publication Table (%)'!$B126,AllPublicationData!$B:$B,'Publication Table (%)'!$C$4,AllPublicationData!$D:$D,'Publication Table (%)'!E$7)/
SUMIFS(AllPublicationData!$E:$E,AllPublicationData!$A:$A,'Publication Table (%)'!$B126,AllPublicationData!$B:$B,'Publication Table (%)'!$C$4,AllPublicationData!$D:$D,'Publication Table (%)'!E$7),
SUMIFS(AllPublicationData!$H:$H,AllPublicationData!$A:$A,'Publication Table (%)'!$B126,AllPublicationData!$B:$B,'Publication Table (%)'!E$7)/
SUMIFS(AllPublicationData!$E:$E,AllPublicationData!$A:$A,'Publication Table (%)'!$B126,AllPublicationData!$B:$B,'Publication Table (%)'!E$7)),
IF('Publication Table (%)'!$C$5="Operations cancelled for non-clinical/capacity reasons",
IFERROR(SUMIFS(AllPublicationData!$I:$I,AllPublicationData!$A:$A,'Publication Table (%)'!$B126,AllPublicationData!$B:$B,'Publication Table (%)'!$C$4,AllPublicationData!$D:$D,'Publication Table (%)'!E$7)/
SUMIFS(AllPublicationData!$E:$E,AllPublicationData!$A:$A,'Publication Table (%)'!$B126,AllPublicationData!$B:$B,'Publication Table (%)'!$C$4,AllPublicationData!$D:$D,'Publication Table (%)'!E$7),
SUMIFS(AllPublicationData!$I:$I,AllPublicationData!$A:$A,'Publication Table (%)'!$B126,AllPublicationData!$B:$B,'Publication Table (%)'!E$7)/
SUMIFS(AllPublicationData!$E:$E,AllPublicationData!$A:$A,'Publication Table (%)'!$B126,AllPublicationData!$B:$B,'Publication Table (%)'!E$7)),
IF('Publication Table (%)'!$C$5="Cancellations for other reasons",
IFERROR(SUMIFS(AllPublicationData!$J:$J,AllPublicationData!$A:$A,'Publication Table (%)'!$B126,AllPublicationData!$B:$B,'Publication Table (%)'!$C$4,AllPublicationData!$D:$D,'Publication Table (%)'!E$7)/
SUMIFS(AllPublicationData!$E:$E,AllPublicationData!$A:$A,'Publication Table (%)'!$B126,AllPublicationData!$B:$B,'Publication Table (%)'!$C$4,AllPublicationData!$D:$D,'Publication Table (%)'!E$7),
SUMIFS(AllPublicationData!$J:$J,AllPublicationData!$A:$A,'Publication Table (%)'!$B126,AllPublicationData!$B:$B,'Publication Table (%)'!E$7)/
SUMIFS(AllPublicationData!$E:$E,AllPublicationData!$A:$A,'Publication Table (%)'!$B126,AllPublicationData!$B:$B,'Publication Table (%)'!E$7)))))))</f>
        <v>#DIV/0!</v>
      </c>
      <c r="F126" s="96" t="e">
        <f>IF('Publication Table (%)'!$C$5="All Cancelled Operations",
IFERROR(SUMIFS(AllPublicationData!$F:$F,AllPublicationData!$A:$A,'Publication Table (%)'!$B126,AllPublicationData!$B:$B,'Publication Table (%)'!$C$4,AllPublicationData!$D:$D,'Publication Table (%)'!F$7)/
SUMIFS(AllPublicationData!$E:$E,AllPublicationData!$A:$A,'Publication Table (%)'!$B126,AllPublicationData!$B:$B,'Publication Table (%)'!$C$4,AllPublicationData!$D:$D,'Publication Table (%)'!F$7),
SUMIFS(AllPublicationData!$F:$F,AllPublicationData!$A:$A,'Publication Table (%)'!$B126,AllPublicationData!$B:$B,'Publication Table (%)'!F$7)/
SUMIFS(AllPublicationData!$E:$E,AllPublicationData!$A:$A,'Publication Table (%)'!$B126,AllPublicationData!$B:$B,'Publication Table (%)'!F$7)),
IF('Publication Table (%)'!$C$5="Operations cancelled by patient",
IFERROR(SUMIFS(AllPublicationData!$G:$G,AllPublicationData!$A:$A,'Publication Table (%)'!$B126,AllPublicationData!$B:$B,'Publication Table (%)'!$C$4,AllPublicationData!$D:$D,'Publication Table (%)'!F$7)/
SUMIFS(AllPublicationData!$E:$E,AllPublicationData!$A:$A,'Publication Table (%)'!$B126,AllPublicationData!$B:$B,'Publication Table (%)'!$C$4,AllPublicationData!$D:$D,'Publication Table (%)'!F$7),
SUMIFS(AllPublicationData!$G:$G,AllPublicationData!$A:$A,'Publication Table (%)'!$B126,AllPublicationData!$B:$B,'Publication Table (%)'!F$7)/
SUMIFS(AllPublicationData!$E:$E,AllPublicationData!$A:$A,'Publication Table (%)'!$B126,AllPublicationData!$B:$B,'Publication Table (%)'!F$7)),
IF('Publication Table (%)'!$C$5="Operations cancelled for clinical reasons",
IFERROR(SUMIFS(AllPublicationData!$H:$H,AllPublicationData!$A:$A,'Publication Table (%)'!$B126,AllPublicationData!$B:$B,'Publication Table (%)'!$C$4,AllPublicationData!$D:$D,'Publication Table (%)'!F$7)/
SUMIFS(AllPublicationData!$E:$E,AllPublicationData!$A:$A,'Publication Table (%)'!$B126,AllPublicationData!$B:$B,'Publication Table (%)'!$C$4,AllPublicationData!$D:$D,'Publication Table (%)'!F$7),
SUMIFS(AllPublicationData!$H:$H,AllPublicationData!$A:$A,'Publication Table (%)'!$B126,AllPublicationData!$B:$B,'Publication Table (%)'!F$7)/
SUMIFS(AllPublicationData!$E:$E,AllPublicationData!$A:$A,'Publication Table (%)'!$B126,AllPublicationData!$B:$B,'Publication Table (%)'!F$7)),
IF('Publication Table (%)'!$C$5="Operations cancelled for non-clinical/capacity reasons",
IFERROR(SUMIFS(AllPublicationData!$I:$I,AllPublicationData!$A:$A,'Publication Table (%)'!$B126,AllPublicationData!$B:$B,'Publication Table (%)'!$C$4,AllPublicationData!$D:$D,'Publication Table (%)'!F$7)/
SUMIFS(AllPublicationData!$E:$E,AllPublicationData!$A:$A,'Publication Table (%)'!$B126,AllPublicationData!$B:$B,'Publication Table (%)'!$C$4,AllPublicationData!$D:$D,'Publication Table (%)'!F$7),
SUMIFS(AllPublicationData!$I:$I,AllPublicationData!$A:$A,'Publication Table (%)'!$B126,AllPublicationData!$B:$B,'Publication Table (%)'!F$7)/
SUMIFS(AllPublicationData!$E:$E,AllPublicationData!$A:$A,'Publication Table (%)'!$B126,AllPublicationData!$B:$B,'Publication Table (%)'!F$7)),
IF('Publication Table (%)'!$C$5="Cancellations for other reasons",
IFERROR(SUMIFS(AllPublicationData!$J:$J,AllPublicationData!$A:$A,'Publication Table (%)'!$B126,AllPublicationData!$B:$B,'Publication Table (%)'!$C$4,AllPublicationData!$D:$D,'Publication Table (%)'!F$7)/
SUMIFS(AllPublicationData!$E:$E,AllPublicationData!$A:$A,'Publication Table (%)'!$B126,AllPublicationData!$B:$B,'Publication Table (%)'!$C$4,AllPublicationData!$D:$D,'Publication Table (%)'!F$7),
SUMIFS(AllPublicationData!$J:$J,AllPublicationData!$A:$A,'Publication Table (%)'!$B126,AllPublicationData!$B:$B,'Publication Table (%)'!F$7)/
SUMIFS(AllPublicationData!$E:$E,AllPublicationData!$A:$A,'Publication Table (%)'!$B126,AllPublicationData!$B:$B,'Publication Table (%)'!F$7)))))))</f>
        <v>#DIV/0!</v>
      </c>
      <c r="G126" s="96" t="e">
        <f>IF('Publication Table (%)'!$C$5="All Cancelled Operations",
IFERROR(SUMIFS(AllPublicationData!$F:$F,AllPublicationData!$A:$A,'Publication Table (%)'!$B126,AllPublicationData!$B:$B,'Publication Table (%)'!$C$4,AllPublicationData!$D:$D,'Publication Table (%)'!G$7)/
SUMIFS(AllPublicationData!$E:$E,AllPublicationData!$A:$A,'Publication Table (%)'!$B126,AllPublicationData!$B:$B,'Publication Table (%)'!$C$4,AllPublicationData!$D:$D,'Publication Table (%)'!G$7),
SUMIFS(AllPublicationData!$F:$F,AllPublicationData!$A:$A,'Publication Table (%)'!$B126,AllPublicationData!$B:$B,'Publication Table (%)'!G$7)/
SUMIFS(AllPublicationData!$E:$E,AllPublicationData!$A:$A,'Publication Table (%)'!$B126,AllPublicationData!$B:$B,'Publication Table (%)'!G$7)),
IF('Publication Table (%)'!$C$5="Operations cancelled by patient",
IFERROR(SUMIFS(AllPublicationData!$G:$G,AllPublicationData!$A:$A,'Publication Table (%)'!$B126,AllPublicationData!$B:$B,'Publication Table (%)'!$C$4,AllPublicationData!$D:$D,'Publication Table (%)'!G$7)/
SUMIFS(AllPublicationData!$E:$E,AllPublicationData!$A:$A,'Publication Table (%)'!$B126,AllPublicationData!$B:$B,'Publication Table (%)'!$C$4,AllPublicationData!$D:$D,'Publication Table (%)'!G$7),
SUMIFS(AllPublicationData!$G:$G,AllPublicationData!$A:$A,'Publication Table (%)'!$B126,AllPublicationData!$B:$B,'Publication Table (%)'!G$7)/
SUMIFS(AllPublicationData!$E:$E,AllPublicationData!$A:$A,'Publication Table (%)'!$B126,AllPublicationData!$B:$B,'Publication Table (%)'!G$7)),
IF('Publication Table (%)'!$C$5="Operations cancelled for clinical reasons",
IFERROR(SUMIFS(AllPublicationData!$H:$H,AllPublicationData!$A:$A,'Publication Table (%)'!$B126,AllPublicationData!$B:$B,'Publication Table (%)'!$C$4,AllPublicationData!$D:$D,'Publication Table (%)'!G$7)/
SUMIFS(AllPublicationData!$E:$E,AllPublicationData!$A:$A,'Publication Table (%)'!$B126,AllPublicationData!$B:$B,'Publication Table (%)'!$C$4,AllPublicationData!$D:$D,'Publication Table (%)'!G$7),
SUMIFS(AllPublicationData!$H:$H,AllPublicationData!$A:$A,'Publication Table (%)'!$B126,AllPublicationData!$B:$B,'Publication Table (%)'!G$7)/
SUMIFS(AllPublicationData!$E:$E,AllPublicationData!$A:$A,'Publication Table (%)'!$B126,AllPublicationData!$B:$B,'Publication Table (%)'!G$7)),
IF('Publication Table (%)'!$C$5="Operations cancelled for non-clinical/capacity reasons",
IFERROR(SUMIFS(AllPublicationData!$I:$I,AllPublicationData!$A:$A,'Publication Table (%)'!$B126,AllPublicationData!$B:$B,'Publication Table (%)'!$C$4,AllPublicationData!$D:$D,'Publication Table (%)'!G$7)/
SUMIFS(AllPublicationData!$E:$E,AllPublicationData!$A:$A,'Publication Table (%)'!$B126,AllPublicationData!$B:$B,'Publication Table (%)'!$C$4,AllPublicationData!$D:$D,'Publication Table (%)'!G$7),
SUMIFS(AllPublicationData!$I:$I,AllPublicationData!$A:$A,'Publication Table (%)'!$B126,AllPublicationData!$B:$B,'Publication Table (%)'!G$7)/
SUMIFS(AllPublicationData!$E:$E,AllPublicationData!$A:$A,'Publication Table (%)'!$B126,AllPublicationData!$B:$B,'Publication Table (%)'!G$7)),
IF('Publication Table (%)'!$C$5="Cancellations for other reasons",
IFERROR(SUMIFS(AllPublicationData!$J:$J,AllPublicationData!$A:$A,'Publication Table (%)'!$B126,AllPublicationData!$B:$B,'Publication Table (%)'!$C$4,AllPublicationData!$D:$D,'Publication Table (%)'!G$7)/
SUMIFS(AllPublicationData!$E:$E,AllPublicationData!$A:$A,'Publication Table (%)'!$B126,AllPublicationData!$B:$B,'Publication Table (%)'!$C$4,AllPublicationData!$D:$D,'Publication Table (%)'!G$7),
SUMIFS(AllPublicationData!$J:$J,AllPublicationData!$A:$A,'Publication Table (%)'!$B126,AllPublicationData!$B:$B,'Publication Table (%)'!G$7)/
SUMIFS(AllPublicationData!$E:$E,AllPublicationData!$A:$A,'Publication Table (%)'!$B126,AllPublicationData!$B:$B,'Publication Table (%)'!G$7)))))))</f>
        <v>#DIV/0!</v>
      </c>
      <c r="H126" s="96" t="e">
        <f>IF('Publication Table (%)'!$C$5="All Cancelled Operations",
IFERROR(SUMIFS(AllPublicationData!$F:$F,AllPublicationData!$A:$A,'Publication Table (%)'!$B126,AllPublicationData!$B:$B,'Publication Table (%)'!$C$4,AllPublicationData!$D:$D,'Publication Table (%)'!H$7)/
SUMIFS(AllPublicationData!$E:$E,AllPublicationData!$A:$A,'Publication Table (%)'!$B126,AllPublicationData!$B:$B,'Publication Table (%)'!$C$4,AllPublicationData!$D:$D,'Publication Table (%)'!H$7),
SUMIFS(AllPublicationData!$F:$F,AllPublicationData!$A:$A,'Publication Table (%)'!$B126,AllPublicationData!$B:$B,'Publication Table (%)'!H$7)/
SUMIFS(AllPublicationData!$E:$E,AllPublicationData!$A:$A,'Publication Table (%)'!$B126,AllPublicationData!$B:$B,'Publication Table (%)'!H$7)),
IF('Publication Table (%)'!$C$5="Operations cancelled by patient",
IFERROR(SUMIFS(AllPublicationData!$G:$G,AllPublicationData!$A:$A,'Publication Table (%)'!$B126,AllPublicationData!$B:$B,'Publication Table (%)'!$C$4,AllPublicationData!$D:$D,'Publication Table (%)'!H$7)/
SUMIFS(AllPublicationData!$E:$E,AllPublicationData!$A:$A,'Publication Table (%)'!$B126,AllPublicationData!$B:$B,'Publication Table (%)'!$C$4,AllPublicationData!$D:$D,'Publication Table (%)'!H$7),
SUMIFS(AllPublicationData!$G:$G,AllPublicationData!$A:$A,'Publication Table (%)'!$B126,AllPublicationData!$B:$B,'Publication Table (%)'!H$7)/
SUMIFS(AllPublicationData!$E:$E,AllPublicationData!$A:$A,'Publication Table (%)'!$B126,AllPublicationData!$B:$B,'Publication Table (%)'!H$7)),
IF('Publication Table (%)'!$C$5="Operations cancelled for clinical reasons",
IFERROR(SUMIFS(AllPublicationData!$H:$H,AllPublicationData!$A:$A,'Publication Table (%)'!$B126,AllPublicationData!$B:$B,'Publication Table (%)'!$C$4,AllPublicationData!$D:$D,'Publication Table (%)'!H$7)/
SUMIFS(AllPublicationData!$E:$E,AllPublicationData!$A:$A,'Publication Table (%)'!$B126,AllPublicationData!$B:$B,'Publication Table (%)'!$C$4,AllPublicationData!$D:$D,'Publication Table (%)'!H$7),
SUMIFS(AllPublicationData!$H:$H,AllPublicationData!$A:$A,'Publication Table (%)'!$B126,AllPublicationData!$B:$B,'Publication Table (%)'!H$7)/
SUMIFS(AllPublicationData!$E:$E,AllPublicationData!$A:$A,'Publication Table (%)'!$B126,AllPublicationData!$B:$B,'Publication Table (%)'!H$7)),
IF('Publication Table (%)'!$C$5="Operations cancelled for non-clinical/capacity reasons",
IFERROR(SUMIFS(AllPublicationData!$I:$I,AllPublicationData!$A:$A,'Publication Table (%)'!$B126,AllPublicationData!$B:$B,'Publication Table (%)'!$C$4,AllPublicationData!$D:$D,'Publication Table (%)'!H$7)/
SUMIFS(AllPublicationData!$E:$E,AllPublicationData!$A:$A,'Publication Table (%)'!$B126,AllPublicationData!$B:$B,'Publication Table (%)'!$C$4,AllPublicationData!$D:$D,'Publication Table (%)'!H$7),
SUMIFS(AllPublicationData!$I:$I,AllPublicationData!$A:$A,'Publication Table (%)'!$B126,AllPublicationData!$B:$B,'Publication Table (%)'!H$7)/
SUMIFS(AllPublicationData!$E:$E,AllPublicationData!$A:$A,'Publication Table (%)'!$B126,AllPublicationData!$B:$B,'Publication Table (%)'!H$7)),
IF('Publication Table (%)'!$C$5="Cancellations for other reasons",
IFERROR(SUMIFS(AllPublicationData!$J:$J,AllPublicationData!$A:$A,'Publication Table (%)'!$B126,AllPublicationData!$B:$B,'Publication Table (%)'!$C$4,AllPublicationData!$D:$D,'Publication Table (%)'!H$7)/
SUMIFS(AllPublicationData!$E:$E,AllPublicationData!$A:$A,'Publication Table (%)'!$B126,AllPublicationData!$B:$B,'Publication Table (%)'!$C$4,AllPublicationData!$D:$D,'Publication Table (%)'!H$7),
SUMIFS(AllPublicationData!$J:$J,AllPublicationData!$A:$A,'Publication Table (%)'!$B126,AllPublicationData!$B:$B,'Publication Table (%)'!H$7)/
SUMIFS(AllPublicationData!$E:$E,AllPublicationData!$A:$A,'Publication Table (%)'!$B126,AllPublicationData!$B:$B,'Publication Table (%)'!H$7)))))))</f>
        <v>#DIV/0!</v>
      </c>
      <c r="I126" s="96" t="e">
        <f>IF('Publication Table (%)'!$C$5="All Cancelled Operations",
IFERROR(SUMIFS(AllPublicationData!$F:$F,AllPublicationData!$A:$A,'Publication Table (%)'!$B126,AllPublicationData!$B:$B,'Publication Table (%)'!$C$4,AllPublicationData!$D:$D,'Publication Table (%)'!I$7)/
SUMIFS(AllPublicationData!$E:$E,AllPublicationData!$A:$A,'Publication Table (%)'!$B126,AllPublicationData!$B:$B,'Publication Table (%)'!$C$4,AllPublicationData!$D:$D,'Publication Table (%)'!I$7),
SUMIFS(AllPublicationData!$F:$F,AllPublicationData!$A:$A,'Publication Table (%)'!$B126,AllPublicationData!$B:$B,'Publication Table (%)'!I$7)/
SUMIFS(AllPublicationData!$E:$E,AllPublicationData!$A:$A,'Publication Table (%)'!$B126,AllPublicationData!$B:$B,'Publication Table (%)'!I$7)),
IF('Publication Table (%)'!$C$5="Operations cancelled by patient",
IFERROR(SUMIFS(AllPublicationData!$G:$G,AllPublicationData!$A:$A,'Publication Table (%)'!$B126,AllPublicationData!$B:$B,'Publication Table (%)'!$C$4,AllPublicationData!$D:$D,'Publication Table (%)'!I$7)/
SUMIFS(AllPublicationData!$E:$E,AllPublicationData!$A:$A,'Publication Table (%)'!$B126,AllPublicationData!$B:$B,'Publication Table (%)'!$C$4,AllPublicationData!$D:$D,'Publication Table (%)'!I$7),
SUMIFS(AllPublicationData!$G:$G,AllPublicationData!$A:$A,'Publication Table (%)'!$B126,AllPublicationData!$B:$B,'Publication Table (%)'!I$7)/
SUMIFS(AllPublicationData!$E:$E,AllPublicationData!$A:$A,'Publication Table (%)'!$B126,AllPublicationData!$B:$B,'Publication Table (%)'!I$7)),
IF('Publication Table (%)'!$C$5="Operations cancelled for clinical reasons",
IFERROR(SUMIFS(AllPublicationData!$H:$H,AllPublicationData!$A:$A,'Publication Table (%)'!$B126,AllPublicationData!$B:$B,'Publication Table (%)'!$C$4,AllPublicationData!$D:$D,'Publication Table (%)'!I$7)/
SUMIFS(AllPublicationData!$E:$E,AllPublicationData!$A:$A,'Publication Table (%)'!$B126,AllPublicationData!$B:$B,'Publication Table (%)'!$C$4,AllPublicationData!$D:$D,'Publication Table (%)'!I$7),
SUMIFS(AllPublicationData!$H:$H,AllPublicationData!$A:$A,'Publication Table (%)'!$B126,AllPublicationData!$B:$B,'Publication Table (%)'!I$7)/
SUMIFS(AllPublicationData!$E:$E,AllPublicationData!$A:$A,'Publication Table (%)'!$B126,AllPublicationData!$B:$B,'Publication Table (%)'!I$7)),
IF('Publication Table (%)'!$C$5="Operations cancelled for non-clinical/capacity reasons",
IFERROR(SUMIFS(AllPublicationData!$I:$I,AllPublicationData!$A:$A,'Publication Table (%)'!$B126,AllPublicationData!$B:$B,'Publication Table (%)'!$C$4,AllPublicationData!$D:$D,'Publication Table (%)'!I$7)/
SUMIFS(AllPublicationData!$E:$E,AllPublicationData!$A:$A,'Publication Table (%)'!$B126,AllPublicationData!$B:$B,'Publication Table (%)'!$C$4,AllPublicationData!$D:$D,'Publication Table (%)'!I$7),
SUMIFS(AllPublicationData!$I:$I,AllPublicationData!$A:$A,'Publication Table (%)'!$B126,AllPublicationData!$B:$B,'Publication Table (%)'!I$7)/
SUMIFS(AllPublicationData!$E:$E,AllPublicationData!$A:$A,'Publication Table (%)'!$B126,AllPublicationData!$B:$B,'Publication Table (%)'!I$7)),
IF('Publication Table (%)'!$C$5="Cancellations for other reasons",
IFERROR(SUMIFS(AllPublicationData!$J:$J,AllPublicationData!$A:$A,'Publication Table (%)'!$B126,AllPublicationData!$B:$B,'Publication Table (%)'!$C$4,AllPublicationData!$D:$D,'Publication Table (%)'!I$7)/
SUMIFS(AllPublicationData!$E:$E,AllPublicationData!$A:$A,'Publication Table (%)'!$B126,AllPublicationData!$B:$B,'Publication Table (%)'!$C$4,AllPublicationData!$D:$D,'Publication Table (%)'!I$7),
SUMIFS(AllPublicationData!$J:$J,AllPublicationData!$A:$A,'Publication Table (%)'!$B126,AllPublicationData!$B:$B,'Publication Table (%)'!I$7)/
SUMIFS(AllPublicationData!$E:$E,AllPublicationData!$A:$A,'Publication Table (%)'!$B126,AllPublicationData!$B:$B,'Publication Table (%)'!I$7)))))))</f>
        <v>#DIV/0!</v>
      </c>
      <c r="J126" s="96" t="e">
        <f>IF('Publication Table (%)'!$C$5="All Cancelled Operations",
IFERROR(SUMIFS(AllPublicationData!$F:$F,AllPublicationData!$A:$A,'Publication Table (%)'!$B126,AllPublicationData!$B:$B,'Publication Table (%)'!$C$4,AllPublicationData!$D:$D,'Publication Table (%)'!J$7)/
SUMIFS(AllPublicationData!$E:$E,AllPublicationData!$A:$A,'Publication Table (%)'!$B126,AllPublicationData!$B:$B,'Publication Table (%)'!$C$4,AllPublicationData!$D:$D,'Publication Table (%)'!J$7),
SUMIFS(AllPublicationData!$F:$F,AllPublicationData!$A:$A,'Publication Table (%)'!$B126,AllPublicationData!$B:$B,'Publication Table (%)'!J$7)/
SUMIFS(AllPublicationData!$E:$E,AllPublicationData!$A:$A,'Publication Table (%)'!$B126,AllPublicationData!$B:$B,'Publication Table (%)'!J$7)),
IF('Publication Table (%)'!$C$5="Operations cancelled by patient",
IFERROR(SUMIFS(AllPublicationData!$G:$G,AllPublicationData!$A:$A,'Publication Table (%)'!$B126,AllPublicationData!$B:$B,'Publication Table (%)'!$C$4,AllPublicationData!$D:$D,'Publication Table (%)'!J$7)/
SUMIFS(AllPublicationData!$E:$E,AllPublicationData!$A:$A,'Publication Table (%)'!$B126,AllPublicationData!$B:$B,'Publication Table (%)'!$C$4,AllPublicationData!$D:$D,'Publication Table (%)'!J$7),
SUMIFS(AllPublicationData!$G:$G,AllPublicationData!$A:$A,'Publication Table (%)'!$B126,AllPublicationData!$B:$B,'Publication Table (%)'!J$7)/
SUMIFS(AllPublicationData!$E:$E,AllPublicationData!$A:$A,'Publication Table (%)'!$B126,AllPublicationData!$B:$B,'Publication Table (%)'!J$7)),
IF('Publication Table (%)'!$C$5="Operations cancelled for clinical reasons",
IFERROR(SUMIFS(AllPublicationData!$H:$H,AllPublicationData!$A:$A,'Publication Table (%)'!$B126,AllPublicationData!$B:$B,'Publication Table (%)'!$C$4,AllPublicationData!$D:$D,'Publication Table (%)'!J$7)/
SUMIFS(AllPublicationData!$E:$E,AllPublicationData!$A:$A,'Publication Table (%)'!$B126,AllPublicationData!$B:$B,'Publication Table (%)'!$C$4,AllPublicationData!$D:$D,'Publication Table (%)'!J$7),
SUMIFS(AllPublicationData!$H:$H,AllPublicationData!$A:$A,'Publication Table (%)'!$B126,AllPublicationData!$B:$B,'Publication Table (%)'!J$7)/
SUMIFS(AllPublicationData!$E:$E,AllPublicationData!$A:$A,'Publication Table (%)'!$B126,AllPublicationData!$B:$B,'Publication Table (%)'!J$7)),
IF('Publication Table (%)'!$C$5="Operations cancelled for non-clinical/capacity reasons",
IFERROR(SUMIFS(AllPublicationData!$I:$I,AllPublicationData!$A:$A,'Publication Table (%)'!$B126,AllPublicationData!$B:$B,'Publication Table (%)'!$C$4,AllPublicationData!$D:$D,'Publication Table (%)'!J$7)/
SUMIFS(AllPublicationData!$E:$E,AllPublicationData!$A:$A,'Publication Table (%)'!$B126,AllPublicationData!$B:$B,'Publication Table (%)'!$C$4,AllPublicationData!$D:$D,'Publication Table (%)'!J$7),
SUMIFS(AllPublicationData!$I:$I,AllPublicationData!$A:$A,'Publication Table (%)'!$B126,AllPublicationData!$B:$B,'Publication Table (%)'!J$7)/
SUMIFS(AllPublicationData!$E:$E,AllPublicationData!$A:$A,'Publication Table (%)'!$B126,AllPublicationData!$B:$B,'Publication Table (%)'!J$7)),
IF('Publication Table (%)'!$C$5="Cancellations for other reasons",
IFERROR(SUMIFS(AllPublicationData!$J:$J,AllPublicationData!$A:$A,'Publication Table (%)'!$B126,AllPublicationData!$B:$B,'Publication Table (%)'!$C$4,AllPublicationData!$D:$D,'Publication Table (%)'!J$7)/
SUMIFS(AllPublicationData!$E:$E,AllPublicationData!$A:$A,'Publication Table (%)'!$B126,AllPublicationData!$B:$B,'Publication Table (%)'!$C$4,AllPublicationData!$D:$D,'Publication Table (%)'!J$7),
SUMIFS(AllPublicationData!$J:$J,AllPublicationData!$A:$A,'Publication Table (%)'!$B126,AllPublicationData!$B:$B,'Publication Table (%)'!J$7)/
SUMIFS(AllPublicationData!$E:$E,AllPublicationData!$A:$A,'Publication Table (%)'!$B126,AllPublicationData!$B:$B,'Publication Table (%)'!J$7)))))))</f>
        <v>#DIV/0!</v>
      </c>
      <c r="K126" s="96" t="e">
        <f>IF('Publication Table (%)'!$C$5="All Cancelled Operations",
IFERROR(SUMIFS(AllPublicationData!$F:$F,AllPublicationData!$A:$A,'Publication Table (%)'!$B126,AllPublicationData!$B:$B,'Publication Table (%)'!$C$4,AllPublicationData!$D:$D,'Publication Table (%)'!K$7)/
SUMIFS(AllPublicationData!$E:$E,AllPublicationData!$A:$A,'Publication Table (%)'!$B126,AllPublicationData!$B:$B,'Publication Table (%)'!$C$4,AllPublicationData!$D:$D,'Publication Table (%)'!K$7),
SUMIFS(AllPublicationData!$F:$F,AllPublicationData!$A:$A,'Publication Table (%)'!$B126,AllPublicationData!$B:$B,'Publication Table (%)'!K$7)/
SUMIFS(AllPublicationData!$E:$E,AllPublicationData!$A:$A,'Publication Table (%)'!$B126,AllPublicationData!$B:$B,'Publication Table (%)'!K$7)),
IF('Publication Table (%)'!$C$5="Operations cancelled by patient",
IFERROR(SUMIFS(AllPublicationData!$G:$G,AllPublicationData!$A:$A,'Publication Table (%)'!$B126,AllPublicationData!$B:$B,'Publication Table (%)'!$C$4,AllPublicationData!$D:$D,'Publication Table (%)'!K$7)/
SUMIFS(AllPublicationData!$E:$E,AllPublicationData!$A:$A,'Publication Table (%)'!$B126,AllPublicationData!$B:$B,'Publication Table (%)'!$C$4,AllPublicationData!$D:$D,'Publication Table (%)'!K$7),
SUMIFS(AllPublicationData!$G:$G,AllPublicationData!$A:$A,'Publication Table (%)'!$B126,AllPublicationData!$B:$B,'Publication Table (%)'!K$7)/
SUMIFS(AllPublicationData!$E:$E,AllPublicationData!$A:$A,'Publication Table (%)'!$B126,AllPublicationData!$B:$B,'Publication Table (%)'!K$7)),
IF('Publication Table (%)'!$C$5="Operations cancelled for clinical reasons",
IFERROR(SUMIFS(AllPublicationData!$H:$H,AllPublicationData!$A:$A,'Publication Table (%)'!$B126,AllPublicationData!$B:$B,'Publication Table (%)'!$C$4,AllPublicationData!$D:$D,'Publication Table (%)'!K$7)/
SUMIFS(AllPublicationData!$E:$E,AllPublicationData!$A:$A,'Publication Table (%)'!$B126,AllPublicationData!$B:$B,'Publication Table (%)'!$C$4,AllPublicationData!$D:$D,'Publication Table (%)'!K$7),
SUMIFS(AllPublicationData!$H:$H,AllPublicationData!$A:$A,'Publication Table (%)'!$B126,AllPublicationData!$B:$B,'Publication Table (%)'!K$7)/
SUMIFS(AllPublicationData!$E:$E,AllPublicationData!$A:$A,'Publication Table (%)'!$B126,AllPublicationData!$B:$B,'Publication Table (%)'!K$7)),
IF('Publication Table (%)'!$C$5="Operations cancelled for non-clinical/capacity reasons",
IFERROR(SUMIFS(AllPublicationData!$I:$I,AllPublicationData!$A:$A,'Publication Table (%)'!$B126,AllPublicationData!$B:$B,'Publication Table (%)'!$C$4,AllPublicationData!$D:$D,'Publication Table (%)'!K$7)/
SUMIFS(AllPublicationData!$E:$E,AllPublicationData!$A:$A,'Publication Table (%)'!$B126,AllPublicationData!$B:$B,'Publication Table (%)'!$C$4,AllPublicationData!$D:$D,'Publication Table (%)'!K$7),
SUMIFS(AllPublicationData!$I:$I,AllPublicationData!$A:$A,'Publication Table (%)'!$B126,AllPublicationData!$B:$B,'Publication Table (%)'!K$7)/
SUMIFS(AllPublicationData!$E:$E,AllPublicationData!$A:$A,'Publication Table (%)'!$B126,AllPublicationData!$B:$B,'Publication Table (%)'!K$7)),
IF('Publication Table (%)'!$C$5="Cancellations for other reasons",
IFERROR(SUMIFS(AllPublicationData!$J:$J,AllPublicationData!$A:$A,'Publication Table (%)'!$B126,AllPublicationData!$B:$B,'Publication Table (%)'!$C$4,AllPublicationData!$D:$D,'Publication Table (%)'!K$7)/
SUMIFS(AllPublicationData!$E:$E,AllPublicationData!$A:$A,'Publication Table (%)'!$B126,AllPublicationData!$B:$B,'Publication Table (%)'!$C$4,AllPublicationData!$D:$D,'Publication Table (%)'!K$7),
SUMIFS(AllPublicationData!$J:$J,AllPublicationData!$A:$A,'Publication Table (%)'!$B126,AllPublicationData!$B:$B,'Publication Table (%)'!K$7)/
SUMIFS(AllPublicationData!$E:$E,AllPublicationData!$A:$A,'Publication Table (%)'!$B126,AllPublicationData!$B:$B,'Publication Table (%)'!K$7)))))))</f>
        <v>#DIV/0!</v>
      </c>
      <c r="L126" s="96" t="e">
        <f>IF('Publication Table (%)'!$C$5="All Cancelled Operations",
IFERROR(SUMIFS(AllPublicationData!$F:$F,AllPublicationData!$A:$A,'Publication Table (%)'!$B126,AllPublicationData!$B:$B,'Publication Table (%)'!$C$4,AllPublicationData!$D:$D,'Publication Table (%)'!L$7)/
SUMIFS(AllPublicationData!$E:$E,AllPublicationData!$A:$A,'Publication Table (%)'!$B126,AllPublicationData!$B:$B,'Publication Table (%)'!$C$4,AllPublicationData!$D:$D,'Publication Table (%)'!L$7),
SUMIFS(AllPublicationData!$F:$F,AllPublicationData!$A:$A,'Publication Table (%)'!$B126,AllPublicationData!$B:$B,'Publication Table (%)'!L$7)/
SUMIFS(AllPublicationData!$E:$E,AllPublicationData!$A:$A,'Publication Table (%)'!$B126,AllPublicationData!$B:$B,'Publication Table (%)'!L$7)),
IF('Publication Table (%)'!$C$5="Operations cancelled by patient",
IFERROR(SUMIFS(AllPublicationData!$G:$G,AllPublicationData!$A:$A,'Publication Table (%)'!$B126,AllPublicationData!$B:$B,'Publication Table (%)'!$C$4,AllPublicationData!$D:$D,'Publication Table (%)'!L$7)/
SUMIFS(AllPublicationData!$E:$E,AllPublicationData!$A:$A,'Publication Table (%)'!$B126,AllPublicationData!$B:$B,'Publication Table (%)'!$C$4,AllPublicationData!$D:$D,'Publication Table (%)'!L$7),
SUMIFS(AllPublicationData!$G:$G,AllPublicationData!$A:$A,'Publication Table (%)'!$B126,AllPublicationData!$B:$B,'Publication Table (%)'!L$7)/
SUMIFS(AllPublicationData!$E:$E,AllPublicationData!$A:$A,'Publication Table (%)'!$B126,AllPublicationData!$B:$B,'Publication Table (%)'!L$7)),
IF('Publication Table (%)'!$C$5="Operations cancelled for clinical reasons",
IFERROR(SUMIFS(AllPublicationData!$H:$H,AllPublicationData!$A:$A,'Publication Table (%)'!$B126,AllPublicationData!$B:$B,'Publication Table (%)'!$C$4,AllPublicationData!$D:$D,'Publication Table (%)'!L$7)/
SUMIFS(AllPublicationData!$E:$E,AllPublicationData!$A:$A,'Publication Table (%)'!$B126,AllPublicationData!$B:$B,'Publication Table (%)'!$C$4,AllPublicationData!$D:$D,'Publication Table (%)'!L$7),
SUMIFS(AllPublicationData!$H:$H,AllPublicationData!$A:$A,'Publication Table (%)'!$B126,AllPublicationData!$B:$B,'Publication Table (%)'!L$7)/
SUMIFS(AllPublicationData!$E:$E,AllPublicationData!$A:$A,'Publication Table (%)'!$B126,AllPublicationData!$B:$B,'Publication Table (%)'!L$7)),
IF('Publication Table (%)'!$C$5="Operations cancelled for non-clinical/capacity reasons",
IFERROR(SUMIFS(AllPublicationData!$I:$I,AllPublicationData!$A:$A,'Publication Table (%)'!$B126,AllPublicationData!$B:$B,'Publication Table (%)'!$C$4,AllPublicationData!$D:$D,'Publication Table (%)'!L$7)/
SUMIFS(AllPublicationData!$E:$E,AllPublicationData!$A:$A,'Publication Table (%)'!$B126,AllPublicationData!$B:$B,'Publication Table (%)'!$C$4,AllPublicationData!$D:$D,'Publication Table (%)'!L$7),
SUMIFS(AllPublicationData!$I:$I,AllPublicationData!$A:$A,'Publication Table (%)'!$B126,AllPublicationData!$B:$B,'Publication Table (%)'!L$7)/
SUMIFS(AllPublicationData!$E:$E,AllPublicationData!$A:$A,'Publication Table (%)'!$B126,AllPublicationData!$B:$B,'Publication Table (%)'!L$7)),
IF('Publication Table (%)'!$C$5="Cancellations for other reasons",
IFERROR(SUMIFS(AllPublicationData!$J:$J,AllPublicationData!$A:$A,'Publication Table (%)'!$B126,AllPublicationData!$B:$B,'Publication Table (%)'!$C$4,AllPublicationData!$D:$D,'Publication Table (%)'!L$7)/
SUMIFS(AllPublicationData!$E:$E,AllPublicationData!$A:$A,'Publication Table (%)'!$B126,AllPublicationData!$B:$B,'Publication Table (%)'!$C$4,AllPublicationData!$D:$D,'Publication Table (%)'!L$7),
SUMIFS(AllPublicationData!$J:$J,AllPublicationData!$A:$A,'Publication Table (%)'!$B126,AllPublicationData!$B:$B,'Publication Table (%)'!L$7)/
SUMIFS(AllPublicationData!$E:$E,AllPublicationData!$A:$A,'Publication Table (%)'!$B126,AllPublicationData!$B:$B,'Publication Table (%)'!L$7)))))))</f>
        <v>#DIV/0!</v>
      </c>
      <c r="M126" s="96" t="e">
        <f>IF('Publication Table (%)'!$C$5="All Cancelled Operations",
IFERROR(SUMIFS(AllPublicationData!$F:$F,AllPublicationData!$A:$A,'Publication Table (%)'!$B126,AllPublicationData!$B:$B,'Publication Table (%)'!$C$4,AllPublicationData!$D:$D,'Publication Table (%)'!M$7)/
SUMIFS(AllPublicationData!$E:$E,AllPublicationData!$A:$A,'Publication Table (%)'!$B126,AllPublicationData!$B:$B,'Publication Table (%)'!$C$4,AllPublicationData!$D:$D,'Publication Table (%)'!M$7),
SUMIFS(AllPublicationData!$F:$F,AllPublicationData!$A:$A,'Publication Table (%)'!$B126,AllPublicationData!$B:$B,'Publication Table (%)'!M$7)/
SUMIFS(AllPublicationData!$E:$E,AllPublicationData!$A:$A,'Publication Table (%)'!$B126,AllPublicationData!$B:$B,'Publication Table (%)'!M$7)),
IF('Publication Table (%)'!$C$5="Operations cancelled by patient",
IFERROR(SUMIFS(AllPublicationData!$G:$G,AllPublicationData!$A:$A,'Publication Table (%)'!$B126,AllPublicationData!$B:$B,'Publication Table (%)'!$C$4,AllPublicationData!$D:$D,'Publication Table (%)'!M$7)/
SUMIFS(AllPublicationData!$E:$E,AllPublicationData!$A:$A,'Publication Table (%)'!$B126,AllPublicationData!$B:$B,'Publication Table (%)'!$C$4,AllPublicationData!$D:$D,'Publication Table (%)'!M$7),
SUMIFS(AllPublicationData!$G:$G,AllPublicationData!$A:$A,'Publication Table (%)'!$B126,AllPublicationData!$B:$B,'Publication Table (%)'!M$7)/
SUMIFS(AllPublicationData!$E:$E,AllPublicationData!$A:$A,'Publication Table (%)'!$B126,AllPublicationData!$B:$B,'Publication Table (%)'!M$7)),
IF('Publication Table (%)'!$C$5="Operations cancelled for clinical reasons",
IFERROR(SUMIFS(AllPublicationData!$H:$H,AllPublicationData!$A:$A,'Publication Table (%)'!$B126,AllPublicationData!$B:$B,'Publication Table (%)'!$C$4,AllPublicationData!$D:$D,'Publication Table (%)'!M$7)/
SUMIFS(AllPublicationData!$E:$E,AllPublicationData!$A:$A,'Publication Table (%)'!$B126,AllPublicationData!$B:$B,'Publication Table (%)'!$C$4,AllPublicationData!$D:$D,'Publication Table (%)'!M$7),
SUMIFS(AllPublicationData!$H:$H,AllPublicationData!$A:$A,'Publication Table (%)'!$B126,AllPublicationData!$B:$B,'Publication Table (%)'!M$7)/
SUMIFS(AllPublicationData!$E:$E,AllPublicationData!$A:$A,'Publication Table (%)'!$B126,AllPublicationData!$B:$B,'Publication Table (%)'!M$7)),
IF('Publication Table (%)'!$C$5="Operations cancelled for non-clinical/capacity reasons",
IFERROR(SUMIFS(AllPublicationData!$I:$I,AllPublicationData!$A:$A,'Publication Table (%)'!$B126,AllPublicationData!$B:$B,'Publication Table (%)'!$C$4,AllPublicationData!$D:$D,'Publication Table (%)'!M$7)/
SUMIFS(AllPublicationData!$E:$E,AllPublicationData!$A:$A,'Publication Table (%)'!$B126,AllPublicationData!$B:$B,'Publication Table (%)'!$C$4,AllPublicationData!$D:$D,'Publication Table (%)'!M$7),
SUMIFS(AllPublicationData!$I:$I,AllPublicationData!$A:$A,'Publication Table (%)'!$B126,AllPublicationData!$B:$B,'Publication Table (%)'!M$7)/
SUMIFS(AllPublicationData!$E:$E,AllPublicationData!$A:$A,'Publication Table (%)'!$B126,AllPublicationData!$B:$B,'Publication Table (%)'!M$7)),
IF('Publication Table (%)'!$C$5="Cancellations for other reasons",
IFERROR(SUMIFS(AllPublicationData!$J:$J,AllPublicationData!$A:$A,'Publication Table (%)'!$B126,AllPublicationData!$B:$B,'Publication Table (%)'!$C$4,AllPublicationData!$D:$D,'Publication Table (%)'!M$7)/
SUMIFS(AllPublicationData!$E:$E,AllPublicationData!$A:$A,'Publication Table (%)'!$B126,AllPublicationData!$B:$B,'Publication Table (%)'!$C$4,AllPublicationData!$D:$D,'Publication Table (%)'!M$7),
SUMIFS(AllPublicationData!$J:$J,AllPublicationData!$A:$A,'Publication Table (%)'!$B126,AllPublicationData!$B:$B,'Publication Table (%)'!M$7)/
SUMIFS(AllPublicationData!$E:$E,AllPublicationData!$A:$A,'Publication Table (%)'!$B126,AllPublicationData!$B:$B,'Publication Table (%)'!M$7)))))))</f>
        <v>#DIV/0!</v>
      </c>
      <c r="N126" s="96" t="e">
        <f>IF('Publication Table (%)'!$C$5="All Cancelled Operations",
IFERROR(SUMIFS(AllPublicationData!$F:$F,AllPublicationData!$A:$A,'Publication Table (%)'!$B126,AllPublicationData!$B:$B,'Publication Table (%)'!$C$4,AllPublicationData!$D:$D,'Publication Table (%)'!N$7)/
SUMIFS(AllPublicationData!$E:$E,AllPublicationData!$A:$A,'Publication Table (%)'!$B126,AllPublicationData!$B:$B,'Publication Table (%)'!$C$4,AllPublicationData!$D:$D,'Publication Table (%)'!N$7),
SUMIFS(AllPublicationData!$F:$F,AllPublicationData!$A:$A,'Publication Table (%)'!$B126,AllPublicationData!$B:$B,'Publication Table (%)'!N$7)/
SUMIFS(AllPublicationData!$E:$E,AllPublicationData!$A:$A,'Publication Table (%)'!$B126,AllPublicationData!$B:$B,'Publication Table (%)'!N$7)),
IF('Publication Table (%)'!$C$5="Operations cancelled by patient",
IFERROR(SUMIFS(AllPublicationData!$G:$G,AllPublicationData!$A:$A,'Publication Table (%)'!$B126,AllPublicationData!$B:$B,'Publication Table (%)'!$C$4,AllPublicationData!$D:$D,'Publication Table (%)'!N$7)/
SUMIFS(AllPublicationData!$E:$E,AllPublicationData!$A:$A,'Publication Table (%)'!$B126,AllPublicationData!$B:$B,'Publication Table (%)'!$C$4,AllPublicationData!$D:$D,'Publication Table (%)'!N$7),
SUMIFS(AllPublicationData!$G:$G,AllPublicationData!$A:$A,'Publication Table (%)'!$B126,AllPublicationData!$B:$B,'Publication Table (%)'!N$7)/
SUMIFS(AllPublicationData!$E:$E,AllPublicationData!$A:$A,'Publication Table (%)'!$B126,AllPublicationData!$B:$B,'Publication Table (%)'!N$7)),
IF('Publication Table (%)'!$C$5="Operations cancelled for clinical reasons",
IFERROR(SUMIFS(AllPublicationData!$H:$H,AllPublicationData!$A:$A,'Publication Table (%)'!$B126,AllPublicationData!$B:$B,'Publication Table (%)'!$C$4,AllPublicationData!$D:$D,'Publication Table (%)'!N$7)/
SUMIFS(AllPublicationData!$E:$E,AllPublicationData!$A:$A,'Publication Table (%)'!$B126,AllPublicationData!$B:$B,'Publication Table (%)'!$C$4,AllPublicationData!$D:$D,'Publication Table (%)'!N$7),
SUMIFS(AllPublicationData!$H:$H,AllPublicationData!$A:$A,'Publication Table (%)'!$B126,AllPublicationData!$B:$B,'Publication Table (%)'!N$7)/
SUMIFS(AllPublicationData!$E:$E,AllPublicationData!$A:$A,'Publication Table (%)'!$B126,AllPublicationData!$B:$B,'Publication Table (%)'!N$7)),
IF('Publication Table (%)'!$C$5="Operations cancelled for non-clinical/capacity reasons",
IFERROR(SUMIFS(AllPublicationData!$I:$I,AllPublicationData!$A:$A,'Publication Table (%)'!$B126,AllPublicationData!$B:$B,'Publication Table (%)'!$C$4,AllPublicationData!$D:$D,'Publication Table (%)'!N$7)/
SUMIFS(AllPublicationData!$E:$E,AllPublicationData!$A:$A,'Publication Table (%)'!$B126,AllPublicationData!$B:$B,'Publication Table (%)'!$C$4,AllPublicationData!$D:$D,'Publication Table (%)'!N$7),
SUMIFS(AllPublicationData!$I:$I,AllPublicationData!$A:$A,'Publication Table (%)'!$B126,AllPublicationData!$B:$B,'Publication Table (%)'!N$7)/
SUMIFS(AllPublicationData!$E:$E,AllPublicationData!$A:$A,'Publication Table (%)'!$B126,AllPublicationData!$B:$B,'Publication Table (%)'!N$7)),
IF('Publication Table (%)'!$C$5="Cancellations for other reasons",
IFERROR(SUMIFS(AllPublicationData!$J:$J,AllPublicationData!$A:$A,'Publication Table (%)'!$B126,AllPublicationData!$B:$B,'Publication Table (%)'!$C$4,AllPublicationData!$D:$D,'Publication Table (%)'!N$7)/
SUMIFS(AllPublicationData!$E:$E,AllPublicationData!$A:$A,'Publication Table (%)'!$B126,AllPublicationData!$B:$B,'Publication Table (%)'!$C$4,AllPublicationData!$D:$D,'Publication Table (%)'!N$7),
SUMIFS(AllPublicationData!$J:$J,AllPublicationData!$A:$A,'Publication Table (%)'!$B126,AllPublicationData!$B:$B,'Publication Table (%)'!N$7)/
SUMIFS(AllPublicationData!$E:$E,AllPublicationData!$A:$A,'Publication Table (%)'!$B126,AllPublicationData!$B:$B,'Publication Table (%)'!N$7)))))))</f>
        <v>#DIV/0!</v>
      </c>
      <c r="O126" s="96" t="e">
        <f>IF('Publication Table (%)'!$C$5="All Cancelled Operations",
IFERROR(SUMIFS(AllPublicationData!$F:$F,AllPublicationData!$A:$A,'Publication Table (%)'!$B126,AllPublicationData!$B:$B,'Publication Table (%)'!$C$4,AllPublicationData!$D:$D,'Publication Table (%)'!O$7)/
SUMIFS(AllPublicationData!$E:$E,AllPublicationData!$A:$A,'Publication Table (%)'!$B126,AllPublicationData!$B:$B,'Publication Table (%)'!$C$4,AllPublicationData!$D:$D,'Publication Table (%)'!O$7),
SUMIFS(AllPublicationData!$F:$F,AllPublicationData!$A:$A,'Publication Table (%)'!$B126,AllPublicationData!$B:$B,'Publication Table (%)'!O$7)/
SUMIFS(AllPublicationData!$E:$E,AllPublicationData!$A:$A,'Publication Table (%)'!$B126,AllPublicationData!$B:$B,'Publication Table (%)'!O$7)),
IF('Publication Table (%)'!$C$5="Operations cancelled by patient",
IFERROR(SUMIFS(AllPublicationData!$G:$G,AllPublicationData!$A:$A,'Publication Table (%)'!$B126,AllPublicationData!$B:$B,'Publication Table (%)'!$C$4,AllPublicationData!$D:$D,'Publication Table (%)'!O$7)/
SUMIFS(AllPublicationData!$E:$E,AllPublicationData!$A:$A,'Publication Table (%)'!$B126,AllPublicationData!$B:$B,'Publication Table (%)'!$C$4,AllPublicationData!$D:$D,'Publication Table (%)'!O$7),
SUMIFS(AllPublicationData!$G:$G,AllPublicationData!$A:$A,'Publication Table (%)'!$B126,AllPublicationData!$B:$B,'Publication Table (%)'!O$7)/
SUMIFS(AllPublicationData!$E:$E,AllPublicationData!$A:$A,'Publication Table (%)'!$B126,AllPublicationData!$B:$B,'Publication Table (%)'!O$7)),
IF('Publication Table (%)'!$C$5="Operations cancelled for clinical reasons",
IFERROR(SUMIFS(AllPublicationData!$H:$H,AllPublicationData!$A:$A,'Publication Table (%)'!$B126,AllPublicationData!$B:$B,'Publication Table (%)'!$C$4,AllPublicationData!$D:$D,'Publication Table (%)'!O$7)/
SUMIFS(AllPublicationData!$E:$E,AllPublicationData!$A:$A,'Publication Table (%)'!$B126,AllPublicationData!$B:$B,'Publication Table (%)'!$C$4,AllPublicationData!$D:$D,'Publication Table (%)'!O$7),
SUMIFS(AllPublicationData!$H:$H,AllPublicationData!$A:$A,'Publication Table (%)'!$B126,AllPublicationData!$B:$B,'Publication Table (%)'!O$7)/
SUMIFS(AllPublicationData!$E:$E,AllPublicationData!$A:$A,'Publication Table (%)'!$B126,AllPublicationData!$B:$B,'Publication Table (%)'!O$7)),
IF('Publication Table (%)'!$C$5="Operations cancelled for non-clinical/capacity reasons",
IFERROR(SUMIFS(AllPublicationData!$I:$I,AllPublicationData!$A:$A,'Publication Table (%)'!$B126,AllPublicationData!$B:$B,'Publication Table (%)'!$C$4,AllPublicationData!$D:$D,'Publication Table (%)'!O$7)/
SUMIFS(AllPublicationData!$E:$E,AllPublicationData!$A:$A,'Publication Table (%)'!$B126,AllPublicationData!$B:$B,'Publication Table (%)'!$C$4,AllPublicationData!$D:$D,'Publication Table (%)'!O$7),
SUMIFS(AllPublicationData!$I:$I,AllPublicationData!$A:$A,'Publication Table (%)'!$B126,AllPublicationData!$B:$B,'Publication Table (%)'!O$7)/
SUMIFS(AllPublicationData!$E:$E,AllPublicationData!$A:$A,'Publication Table (%)'!$B126,AllPublicationData!$B:$B,'Publication Table (%)'!O$7)),
IF('Publication Table (%)'!$C$5="Cancellations for other reasons",
IFERROR(SUMIFS(AllPublicationData!$J:$J,AllPublicationData!$A:$A,'Publication Table (%)'!$B126,AllPublicationData!$B:$B,'Publication Table (%)'!$C$4,AllPublicationData!$D:$D,'Publication Table (%)'!O$7)/
SUMIFS(AllPublicationData!$E:$E,AllPublicationData!$A:$A,'Publication Table (%)'!$B126,AllPublicationData!$B:$B,'Publication Table (%)'!$C$4,AllPublicationData!$D:$D,'Publication Table (%)'!O$7),
SUMIFS(AllPublicationData!$J:$J,AllPublicationData!$A:$A,'Publication Table (%)'!$B126,AllPublicationData!$B:$B,'Publication Table (%)'!O$7)/
SUMIFS(AllPublicationData!$E:$E,AllPublicationData!$A:$A,'Publication Table (%)'!$B126,AllPublicationData!$B:$B,'Publication Table (%)'!O$7)))))))</f>
        <v>#DIV/0!</v>
      </c>
      <c r="P126" s="96" t="e">
        <f>IF('Publication Table (%)'!$C$5="All Cancelled Operations",
IFERROR(SUMIFS(AllPublicationData!$F:$F,AllPublicationData!$A:$A,'Publication Table (%)'!$B126,AllPublicationData!$B:$B,'Publication Table (%)'!$C$4,AllPublicationData!$D:$D,'Publication Table (%)'!P$7)/
SUMIFS(AllPublicationData!$E:$E,AllPublicationData!$A:$A,'Publication Table (%)'!$B126,AllPublicationData!$B:$B,'Publication Table (%)'!$C$4,AllPublicationData!$D:$D,'Publication Table (%)'!P$7),
SUMIFS(AllPublicationData!$F:$F,AllPublicationData!$A:$A,'Publication Table (%)'!$B126,AllPublicationData!$B:$B,'Publication Table (%)'!P$7)/
SUMIFS(AllPublicationData!$E:$E,AllPublicationData!$A:$A,'Publication Table (%)'!$B126,AllPublicationData!$B:$B,'Publication Table (%)'!P$7)),
IF('Publication Table (%)'!$C$5="Operations cancelled by patient",
IFERROR(SUMIFS(AllPublicationData!$G:$G,AllPublicationData!$A:$A,'Publication Table (%)'!$B126,AllPublicationData!$B:$B,'Publication Table (%)'!$C$4,AllPublicationData!$D:$D,'Publication Table (%)'!P$7)/
SUMIFS(AllPublicationData!$E:$E,AllPublicationData!$A:$A,'Publication Table (%)'!$B126,AllPublicationData!$B:$B,'Publication Table (%)'!$C$4,AllPublicationData!$D:$D,'Publication Table (%)'!P$7),
SUMIFS(AllPublicationData!$G:$G,AllPublicationData!$A:$A,'Publication Table (%)'!$B126,AllPublicationData!$B:$B,'Publication Table (%)'!P$7)/
SUMIFS(AllPublicationData!$E:$E,AllPublicationData!$A:$A,'Publication Table (%)'!$B126,AllPublicationData!$B:$B,'Publication Table (%)'!P$7)),
IF('Publication Table (%)'!$C$5="Operations cancelled for clinical reasons",
IFERROR(SUMIFS(AllPublicationData!$H:$H,AllPublicationData!$A:$A,'Publication Table (%)'!$B126,AllPublicationData!$B:$B,'Publication Table (%)'!$C$4,AllPublicationData!$D:$D,'Publication Table (%)'!P$7)/
SUMIFS(AllPublicationData!$E:$E,AllPublicationData!$A:$A,'Publication Table (%)'!$B126,AllPublicationData!$B:$B,'Publication Table (%)'!$C$4,AllPublicationData!$D:$D,'Publication Table (%)'!P$7),
SUMIFS(AllPublicationData!$H:$H,AllPublicationData!$A:$A,'Publication Table (%)'!$B126,AllPublicationData!$B:$B,'Publication Table (%)'!P$7)/
SUMIFS(AllPublicationData!$E:$E,AllPublicationData!$A:$A,'Publication Table (%)'!$B126,AllPublicationData!$B:$B,'Publication Table (%)'!P$7)),
IF('Publication Table (%)'!$C$5="Operations cancelled for non-clinical/capacity reasons",
IFERROR(SUMIFS(AllPublicationData!$I:$I,AllPublicationData!$A:$A,'Publication Table (%)'!$B126,AllPublicationData!$B:$B,'Publication Table (%)'!$C$4,AllPublicationData!$D:$D,'Publication Table (%)'!P$7)/
SUMIFS(AllPublicationData!$E:$E,AllPublicationData!$A:$A,'Publication Table (%)'!$B126,AllPublicationData!$B:$B,'Publication Table (%)'!$C$4,AllPublicationData!$D:$D,'Publication Table (%)'!P$7),
SUMIFS(AllPublicationData!$I:$I,AllPublicationData!$A:$A,'Publication Table (%)'!$B126,AllPublicationData!$B:$B,'Publication Table (%)'!P$7)/
SUMIFS(AllPublicationData!$E:$E,AllPublicationData!$A:$A,'Publication Table (%)'!$B126,AllPublicationData!$B:$B,'Publication Table (%)'!P$7)),
IF('Publication Table (%)'!$C$5="Cancellations for other reasons",
IFERROR(SUMIFS(AllPublicationData!$J:$J,AllPublicationData!$A:$A,'Publication Table (%)'!$B126,AllPublicationData!$B:$B,'Publication Table (%)'!$C$4,AllPublicationData!$D:$D,'Publication Table (%)'!P$7)/
SUMIFS(AllPublicationData!$E:$E,AllPublicationData!$A:$A,'Publication Table (%)'!$B126,AllPublicationData!$B:$B,'Publication Table (%)'!$C$4,AllPublicationData!$D:$D,'Publication Table (%)'!P$7),
SUMIFS(AllPublicationData!$J:$J,AllPublicationData!$A:$A,'Publication Table (%)'!$B126,AllPublicationData!$B:$B,'Publication Table (%)'!P$7)/
SUMIFS(AllPublicationData!$E:$E,AllPublicationData!$A:$A,'Publication Table (%)'!$B126,AllPublicationData!$B:$B,'Publication Table (%)'!P$7)))))))</f>
        <v>#DIV/0!</v>
      </c>
      <c r="Q126" s="96" t="e">
        <f>IF('Publication Table (%)'!$C$5="All Cancelled Operations",
IFERROR(SUMIFS(AllPublicationData!$F:$F,AllPublicationData!$A:$A,'Publication Table (%)'!$B126,AllPublicationData!$B:$B,'Publication Table (%)'!$C$4,AllPublicationData!$D:$D,'Publication Table (%)'!Q$7)/
SUMIFS(AllPublicationData!$E:$E,AllPublicationData!$A:$A,'Publication Table (%)'!$B126,AllPublicationData!$B:$B,'Publication Table (%)'!$C$4,AllPublicationData!$D:$D,'Publication Table (%)'!Q$7),
SUMIFS(AllPublicationData!$F:$F,AllPublicationData!$A:$A,'Publication Table (%)'!$B126,AllPublicationData!$B:$B,'Publication Table (%)'!Q$7)/
SUMIFS(AllPublicationData!$E:$E,AllPublicationData!$A:$A,'Publication Table (%)'!$B126,AllPublicationData!$B:$B,'Publication Table (%)'!Q$7)),
IF('Publication Table (%)'!$C$5="Operations cancelled by patient",
IFERROR(SUMIFS(AllPublicationData!$G:$G,AllPublicationData!$A:$A,'Publication Table (%)'!$B126,AllPublicationData!$B:$B,'Publication Table (%)'!$C$4,AllPublicationData!$D:$D,'Publication Table (%)'!Q$7)/
SUMIFS(AllPublicationData!$E:$E,AllPublicationData!$A:$A,'Publication Table (%)'!$B126,AllPublicationData!$B:$B,'Publication Table (%)'!$C$4,AllPublicationData!$D:$D,'Publication Table (%)'!Q$7),
SUMIFS(AllPublicationData!$G:$G,AllPublicationData!$A:$A,'Publication Table (%)'!$B126,AllPublicationData!$B:$B,'Publication Table (%)'!Q$7)/
SUMIFS(AllPublicationData!$E:$E,AllPublicationData!$A:$A,'Publication Table (%)'!$B126,AllPublicationData!$B:$B,'Publication Table (%)'!Q$7)),
IF('Publication Table (%)'!$C$5="Operations cancelled for clinical reasons",
IFERROR(SUMIFS(AllPublicationData!$H:$H,AllPublicationData!$A:$A,'Publication Table (%)'!$B126,AllPublicationData!$B:$B,'Publication Table (%)'!$C$4,AllPublicationData!$D:$D,'Publication Table (%)'!Q$7)/
SUMIFS(AllPublicationData!$E:$E,AllPublicationData!$A:$A,'Publication Table (%)'!$B126,AllPublicationData!$B:$B,'Publication Table (%)'!$C$4,AllPublicationData!$D:$D,'Publication Table (%)'!Q$7),
SUMIFS(AllPublicationData!$H:$H,AllPublicationData!$A:$A,'Publication Table (%)'!$B126,AllPublicationData!$B:$B,'Publication Table (%)'!Q$7)/
SUMIFS(AllPublicationData!$E:$E,AllPublicationData!$A:$A,'Publication Table (%)'!$B126,AllPublicationData!$B:$B,'Publication Table (%)'!Q$7)),
IF('Publication Table (%)'!$C$5="Operations cancelled for non-clinical/capacity reasons",
IFERROR(SUMIFS(AllPublicationData!$I:$I,AllPublicationData!$A:$A,'Publication Table (%)'!$B126,AllPublicationData!$B:$B,'Publication Table (%)'!$C$4,AllPublicationData!$D:$D,'Publication Table (%)'!Q$7)/
SUMIFS(AllPublicationData!$E:$E,AllPublicationData!$A:$A,'Publication Table (%)'!$B126,AllPublicationData!$B:$B,'Publication Table (%)'!$C$4,AllPublicationData!$D:$D,'Publication Table (%)'!Q$7),
SUMIFS(AllPublicationData!$I:$I,AllPublicationData!$A:$A,'Publication Table (%)'!$B126,AllPublicationData!$B:$B,'Publication Table (%)'!Q$7)/
SUMIFS(AllPublicationData!$E:$E,AllPublicationData!$A:$A,'Publication Table (%)'!$B126,AllPublicationData!$B:$B,'Publication Table (%)'!Q$7)),
IF('Publication Table (%)'!$C$5="Cancellations for other reasons",
IFERROR(SUMIFS(AllPublicationData!$J:$J,AllPublicationData!$A:$A,'Publication Table (%)'!$B126,AllPublicationData!$B:$B,'Publication Table (%)'!$C$4,AllPublicationData!$D:$D,'Publication Table (%)'!Q$7)/
SUMIFS(AllPublicationData!$E:$E,AllPublicationData!$A:$A,'Publication Table (%)'!$B126,AllPublicationData!$B:$B,'Publication Table (%)'!$C$4,AllPublicationData!$D:$D,'Publication Table (%)'!Q$7),
SUMIFS(AllPublicationData!$J:$J,AllPublicationData!$A:$A,'Publication Table (%)'!$B126,AllPublicationData!$B:$B,'Publication Table (%)'!Q$7)/
SUMIFS(AllPublicationData!$E:$E,AllPublicationData!$A:$A,'Publication Table (%)'!$B126,AllPublicationData!$B:$B,'Publication Table (%)'!Q$7)))))))</f>
        <v>#DIV/0!</v>
      </c>
      <c r="R126" s="96" t="e">
        <f>IF('Publication Table (%)'!$C$5="All Cancelled Operations",
IFERROR(SUMIFS(AllPublicationData!$F:$F,AllPublicationData!$A:$A,'Publication Table (%)'!$B126,AllPublicationData!$B:$B,'Publication Table (%)'!$C$4,AllPublicationData!$D:$D,'Publication Table (%)'!R$7)/
SUMIFS(AllPublicationData!$E:$E,AllPublicationData!$A:$A,'Publication Table (%)'!$B126,AllPublicationData!$B:$B,'Publication Table (%)'!$C$4,AllPublicationData!$D:$D,'Publication Table (%)'!R$7),
SUMIFS(AllPublicationData!$F:$F,AllPublicationData!$A:$A,'Publication Table (%)'!$B126,AllPublicationData!$B:$B,'Publication Table (%)'!R$7)/
SUMIFS(AllPublicationData!$E:$E,AllPublicationData!$A:$A,'Publication Table (%)'!$B126,AllPublicationData!$B:$B,'Publication Table (%)'!R$7)),
IF('Publication Table (%)'!$C$5="Operations cancelled by patient",
IFERROR(SUMIFS(AllPublicationData!$G:$G,AllPublicationData!$A:$A,'Publication Table (%)'!$B126,AllPublicationData!$B:$B,'Publication Table (%)'!$C$4,AllPublicationData!$D:$D,'Publication Table (%)'!R$7)/
SUMIFS(AllPublicationData!$E:$E,AllPublicationData!$A:$A,'Publication Table (%)'!$B126,AllPublicationData!$B:$B,'Publication Table (%)'!$C$4,AllPublicationData!$D:$D,'Publication Table (%)'!R$7),
SUMIFS(AllPublicationData!$G:$G,AllPublicationData!$A:$A,'Publication Table (%)'!$B126,AllPublicationData!$B:$B,'Publication Table (%)'!R$7)/
SUMIFS(AllPublicationData!$E:$E,AllPublicationData!$A:$A,'Publication Table (%)'!$B126,AllPublicationData!$B:$B,'Publication Table (%)'!R$7)),
IF('Publication Table (%)'!$C$5="Operations cancelled for clinical reasons",
IFERROR(SUMIFS(AllPublicationData!$H:$H,AllPublicationData!$A:$A,'Publication Table (%)'!$B126,AllPublicationData!$B:$B,'Publication Table (%)'!$C$4,AllPublicationData!$D:$D,'Publication Table (%)'!R$7)/
SUMIFS(AllPublicationData!$E:$E,AllPublicationData!$A:$A,'Publication Table (%)'!$B126,AllPublicationData!$B:$B,'Publication Table (%)'!$C$4,AllPublicationData!$D:$D,'Publication Table (%)'!R$7),
SUMIFS(AllPublicationData!$H:$H,AllPublicationData!$A:$A,'Publication Table (%)'!$B126,AllPublicationData!$B:$B,'Publication Table (%)'!R$7)/
SUMIFS(AllPublicationData!$E:$E,AllPublicationData!$A:$A,'Publication Table (%)'!$B126,AllPublicationData!$B:$B,'Publication Table (%)'!R$7)),
IF('Publication Table (%)'!$C$5="Operations cancelled for non-clinical/capacity reasons",
IFERROR(SUMIFS(AllPublicationData!$I:$I,AllPublicationData!$A:$A,'Publication Table (%)'!$B126,AllPublicationData!$B:$B,'Publication Table (%)'!$C$4,AllPublicationData!$D:$D,'Publication Table (%)'!R$7)/
SUMIFS(AllPublicationData!$E:$E,AllPublicationData!$A:$A,'Publication Table (%)'!$B126,AllPublicationData!$B:$B,'Publication Table (%)'!$C$4,AllPublicationData!$D:$D,'Publication Table (%)'!R$7),
SUMIFS(AllPublicationData!$I:$I,AllPublicationData!$A:$A,'Publication Table (%)'!$B126,AllPublicationData!$B:$B,'Publication Table (%)'!R$7)/
SUMIFS(AllPublicationData!$E:$E,AllPublicationData!$A:$A,'Publication Table (%)'!$B126,AllPublicationData!$B:$B,'Publication Table (%)'!R$7)),
IF('Publication Table (%)'!$C$5="Cancellations for other reasons",
IFERROR(SUMIFS(AllPublicationData!$J:$J,AllPublicationData!$A:$A,'Publication Table (%)'!$B126,AllPublicationData!$B:$B,'Publication Table (%)'!$C$4,AllPublicationData!$D:$D,'Publication Table (%)'!R$7)/
SUMIFS(AllPublicationData!$E:$E,AllPublicationData!$A:$A,'Publication Table (%)'!$B126,AllPublicationData!$B:$B,'Publication Table (%)'!$C$4,AllPublicationData!$D:$D,'Publication Table (%)'!R$7),
SUMIFS(AllPublicationData!$J:$J,AllPublicationData!$A:$A,'Publication Table (%)'!$B126,AllPublicationData!$B:$B,'Publication Table (%)'!R$7)/
SUMIFS(AllPublicationData!$E:$E,AllPublicationData!$A:$A,'Publication Table (%)'!$B126,AllPublicationData!$B:$B,'Publication Table (%)'!R$7)))))))</f>
        <v>#DIV/0!</v>
      </c>
      <c r="S126" s="96" t="e">
        <f>IF('Publication Table (%)'!$C$5="All Cancelled Operations",
IFERROR(SUMIFS(AllPublicationData!$F:$F,AllPublicationData!$A:$A,'Publication Table (%)'!$B126,AllPublicationData!$B:$B,'Publication Table (%)'!$C$4,AllPublicationData!$D:$D,'Publication Table (%)'!S$7)/
SUMIFS(AllPublicationData!$E:$E,AllPublicationData!$A:$A,'Publication Table (%)'!$B126,AllPublicationData!$B:$B,'Publication Table (%)'!$C$4,AllPublicationData!$D:$D,'Publication Table (%)'!S$7),
SUMIFS(AllPublicationData!$F:$F,AllPublicationData!$A:$A,'Publication Table (%)'!$B126,AllPublicationData!$B:$B,'Publication Table (%)'!S$7)/
SUMIFS(AllPublicationData!$E:$E,AllPublicationData!$A:$A,'Publication Table (%)'!$B126,AllPublicationData!$B:$B,'Publication Table (%)'!S$7)),
IF('Publication Table (%)'!$C$5="Operations cancelled by patient",
IFERROR(SUMIFS(AllPublicationData!$G:$G,AllPublicationData!$A:$A,'Publication Table (%)'!$B126,AllPublicationData!$B:$B,'Publication Table (%)'!$C$4,AllPublicationData!$D:$D,'Publication Table (%)'!S$7)/
SUMIFS(AllPublicationData!$E:$E,AllPublicationData!$A:$A,'Publication Table (%)'!$B126,AllPublicationData!$B:$B,'Publication Table (%)'!$C$4,AllPublicationData!$D:$D,'Publication Table (%)'!S$7),
SUMIFS(AllPublicationData!$G:$G,AllPublicationData!$A:$A,'Publication Table (%)'!$B126,AllPublicationData!$B:$B,'Publication Table (%)'!S$7)/
SUMIFS(AllPublicationData!$E:$E,AllPublicationData!$A:$A,'Publication Table (%)'!$B126,AllPublicationData!$B:$B,'Publication Table (%)'!S$7)),
IF('Publication Table (%)'!$C$5="Operations cancelled for clinical reasons",
IFERROR(SUMIFS(AllPublicationData!$H:$H,AllPublicationData!$A:$A,'Publication Table (%)'!$B126,AllPublicationData!$B:$B,'Publication Table (%)'!$C$4,AllPublicationData!$D:$D,'Publication Table (%)'!S$7)/
SUMIFS(AllPublicationData!$E:$E,AllPublicationData!$A:$A,'Publication Table (%)'!$B126,AllPublicationData!$B:$B,'Publication Table (%)'!$C$4,AllPublicationData!$D:$D,'Publication Table (%)'!S$7),
SUMIFS(AllPublicationData!$H:$H,AllPublicationData!$A:$A,'Publication Table (%)'!$B126,AllPublicationData!$B:$B,'Publication Table (%)'!S$7)/
SUMIFS(AllPublicationData!$E:$E,AllPublicationData!$A:$A,'Publication Table (%)'!$B126,AllPublicationData!$B:$B,'Publication Table (%)'!S$7)),
IF('Publication Table (%)'!$C$5="Operations cancelled for non-clinical/capacity reasons",
IFERROR(SUMIFS(AllPublicationData!$I:$I,AllPublicationData!$A:$A,'Publication Table (%)'!$B126,AllPublicationData!$B:$B,'Publication Table (%)'!$C$4,AllPublicationData!$D:$D,'Publication Table (%)'!S$7)/
SUMIFS(AllPublicationData!$E:$E,AllPublicationData!$A:$A,'Publication Table (%)'!$B126,AllPublicationData!$B:$B,'Publication Table (%)'!$C$4,AllPublicationData!$D:$D,'Publication Table (%)'!S$7),
SUMIFS(AllPublicationData!$I:$I,AllPublicationData!$A:$A,'Publication Table (%)'!$B126,AllPublicationData!$B:$B,'Publication Table (%)'!S$7)/
SUMIFS(AllPublicationData!$E:$E,AllPublicationData!$A:$A,'Publication Table (%)'!$B126,AllPublicationData!$B:$B,'Publication Table (%)'!S$7)),
IF('Publication Table (%)'!$C$5="Cancellations for other reasons",
IFERROR(SUMIFS(AllPublicationData!$J:$J,AllPublicationData!$A:$A,'Publication Table (%)'!$B126,AllPublicationData!$B:$B,'Publication Table (%)'!$C$4,AllPublicationData!$D:$D,'Publication Table (%)'!S$7)/
SUMIFS(AllPublicationData!$E:$E,AllPublicationData!$A:$A,'Publication Table (%)'!$B126,AllPublicationData!$B:$B,'Publication Table (%)'!$C$4,AllPublicationData!$D:$D,'Publication Table (%)'!S$7),
SUMIFS(AllPublicationData!$J:$J,AllPublicationData!$A:$A,'Publication Table (%)'!$B126,AllPublicationData!$B:$B,'Publication Table (%)'!S$7)/
SUMIFS(AllPublicationData!$E:$E,AllPublicationData!$A:$A,'Publication Table (%)'!$B126,AllPublicationData!$B:$B,'Publication Table (%)'!S$7)))))))</f>
        <v>#DIV/0!</v>
      </c>
    </row>
    <row r="127" spans="2:19" x14ac:dyDescent="0.35">
      <c r="C127" s="112">
        <f>IF('Publication Table (%)'!$C$5="All Cancelled Operations",
SUMIFS(AllPublicationData!$F:$F,AllPublicationData!$A:$A,'Publication Table (%)'!$B127,AllPublicationData!$B:$B,'Publication Table (%)'!$C$4),
IF('Publication Table (%)'!$C$5="Operations cancelled by patient",
SUMIFS(AllPublicationData!$G:$G,AllPublicationData!$A:$A,'Publication Table (%)'!$B127,AllPublicationData!$B:$B,'Publication Table (%)'!$C$4),
IF('Publication Table (%)'!$C$5="Operations cancelled for clinical reasons",
SUMIFS(AllPublicationData!$H:$H,AllPublicationData!$A:$A,'Publication Table (%)'!$B127,AllPublicationData!$B:$B,'Publication Table (%)'!$C$4),
IF('Publication Table (%)'!$C$5="Operations cancelled for non-clinical/capacity reasons",
SUMIFS(AllPublicationData!$I:$I,AllPublicationData!$A:$A,'Publication Table (%)'!$B127,AllPublicationData!$B:$B,'Publication Table (%)'!$C$4),
IF('Publication Table (%)'!$C$5="Cancellations for other reasons",
SUMIFS(AllPublicationData!$J:$J,AllPublicationData!$A:$A,'Publication Table (%)'!$B127,AllPublicationData!$B:$B,'Publication Table (%)'!$C$4))))))+
IF(AND($C$4="NHS Scotland",$C$5="All Cancelled Operations"),
SUMIFS(AllPublicationData!$F:$F,AllPublicationData!$A:$A,'Publication Table (%)'!$B127),
IF(AND($C$4="NHS Scotland",$C$5="Operations cancelled by patient"),
SUMIFS(AllPublicationData!$G:$G,AllPublicationData!$A:$A,'Publication Table (%)'!$B127),
IF(AND($C$4="NHS Scotland",$C$5="Operations cancelled for clinical reasons"),
SUMIFS(AllPublicationData!$H:$H,AllPublicationData!$A:$A,'Publication Table (%)'!$B127),
IF(AND($C$4="NHS Scotland",$C$5="Operations cancelled for non-clinical/capacity reasons"),
SUMIFS(AllPublicationData!$I:$I,AllPublicationData!$A:$A,'Publication Table (%)'!$B127),
IF(AND($C$4="NHS Scotland",$C$5="Cancellations for other reasons"),
SUMIFS(AllPublicationData!$J:$J,AllPublicationData!$A:$A,'Publication Table (%)'!$B127))))))</f>
        <v>0</v>
      </c>
      <c r="D127" s="110" t="e">
        <f>IF(AND('Publication Table (%)'!$C$5="All Cancelled Operations",$C$4&lt;&gt;"NHS Scotland"),
IFERROR(SUMIFS(AllPublicationData!$F:$F,AllPublicationData!$A:$A,'Publication Table (%)'!$B127,AllPublicationData!$B:$B,'Publication Table (%)'!$C$4,AllPublicationData!$D:$D,'Publication Table (%)'!D$7)/
SUMIFS(AllPublicationData!$E:$E,AllPublicationData!$A:$A,'Publication Table (%)'!$B127,AllPublicationData!$B:$B,'Publication Table (%)'!$C$4,AllPublicationData!$D:$D,'Publication Table (%)'!D$7),
SUMIFS(AllPublicationData!$F:$F,AllPublicationData!$A:$A,'Publication Table (%)'!$B127,AllPublicationData!$B:$B,'Publication Table (%)'!D$7)/
SUMIFS(AllPublicationData!$E:$E,AllPublicationData!$A:$A,'Publication Table (%)'!$B127,AllPublicationData!$B:$B,'Publication Table (%)'!D$7)),
IF(AND('Publication Table (%)'!$C$5="Operations cancelled by patient",$C$4&lt;&gt;"NHS Scotland"),
IFERROR(SUMIFS(AllPublicationData!$G:$G,AllPublicationData!$A:$A,'Publication Table (%)'!$B127,AllPublicationData!$B:$B,'Publication Table (%)'!$C$4,AllPublicationData!$D:$D,'Publication Table (%)'!D$7)/
SUMIFS(AllPublicationData!$E:$E,AllPublicationData!$A:$A,'Publication Table (%)'!$B127,AllPublicationData!$B:$B,'Publication Table (%)'!$C$4,AllPublicationData!$D:$D,'Publication Table (%)'!D$7),
SUMIFS(AllPublicationData!$G:$G,AllPublicationData!$A:$A,'Publication Table (%)'!$B127,AllPublicationData!$B:$B,'Publication Table (%)'!D$7)/
SUMIFS(AllPublicationData!$E:$E,AllPublicationData!$A:$A,'Publication Table (%)'!$B127,AllPublicationData!$B:$B,'Publication Table (%)'!D$7)),
IF(AND('Publication Table (%)'!$C$5="Operations cancelled for clinical reasons",$C$4&lt;&gt;"NHS Scotland"),
IFERROR(SUMIFS(AllPublicationData!$H:$H,AllPublicationData!$A:$A,'Publication Table (%)'!$B127,AllPublicationData!$B:$B,'Publication Table (%)'!$C$4,AllPublicationData!$D:$D,'Publication Table (%)'!D$7)/
SUMIFS(AllPublicationData!$E:$E,AllPublicationData!$A:$A,'Publication Table (%)'!$B127,AllPublicationData!$B:$B,'Publication Table (%)'!$C$4,AllPublicationData!$D:$D,'Publication Table (%)'!D$7),
SUMIFS(AllPublicationData!$H:$H,AllPublicationData!$A:$A,'Publication Table (%)'!$B127,AllPublicationData!$B:$B,'Publication Table (%)'!D$7)/
SUMIFS(AllPublicationData!$E:$E,AllPublicationData!$A:$A,'Publication Table (%)'!$B127,AllPublicationData!$B:$B,'Publication Table (%)'!D$7)),
IF(AND('Publication Table (%)'!$C$5="Operations cancelled for non-clinical/capacity reasons",$C$4&lt;&gt;"NHS Scotland"),
IFERROR(SUMIFS(AllPublicationData!$I:$I,AllPublicationData!$A:$A,'Publication Table (%)'!$B127,AllPublicationData!$B:$B,'Publication Table (%)'!$C$4,AllPublicationData!$D:$D,'Publication Table (%)'!D$7)/
SUMIFS(AllPublicationData!$E:$E,AllPublicationData!$A:$A,'Publication Table (%)'!$B127,AllPublicationData!$B:$B,'Publication Table (%)'!$C$4,AllPublicationData!$D:$D,'Publication Table (%)'!D$7),
SUMIFS(AllPublicationData!$I:$I,AllPublicationData!$A:$A,'Publication Table (%)'!$B127,AllPublicationData!$B:$B,'Publication Table (%)'!D$7)/
SUMIFS(AllPublicationData!$E:$E,AllPublicationData!$A:$A,'Publication Table (%)'!$B127,AllPublicationData!$B:$B,'Publication Table (%)'!D$7)),
IF(AND('Publication Table (%)'!$C$5="Cancellations for other reasons",$C$4&lt;&gt;"NHS Scotland"),
IFERROR(SUMIFS(AllPublicationData!$J:$J,AllPublicationData!$A:$A,'Publication Table (%)'!$B127,AllPublicationData!$B:$B,'Publication Table (%)'!$C$4,AllPublicationData!$D:$D,'Publication Table (%)'!D$7)/
SUMIFS(AllPublicationData!$E:$E,AllPublicationData!$A:$A,'Publication Table (%)'!$B127,AllPublicationData!$B:$B,'Publication Table (%)'!$C$4,AllPublicationData!$D:$D,'Publication Table (%)'!D$7),
SUMIFS(AllPublicationData!$J:$J,AllPublicationData!$A:$A,'Publication Table (%)'!$B127,AllPublicationData!$B:$B,'Publication Table (%)'!D$7)/
SUMIFS(AllPublicationData!$E:$E,AllPublicationData!$A:$A,'Publication Table (%)'!$B127,AllPublicationData!$B:$B,'Publication Table (%)'!D$7)),
IF(AND($C$4="NHS Scotland",$C$5="All Cancelled Operations"),
SUMIFS(AllPublicationData!$F:$F,AllPublicationData!$A:$A,'Publication Table'!$B127)/
SUMIFS(AllPublicationData!$E:$E,AllPublicationData!$A:$A,'Publication Table'!$B127),
IF(AND($C$4="NHS Scotland",$C$5="Operations cancelled by patient"),
SUMIFS(AllPublicationData!$G:$G,AllPublicationData!$A:$A,'Publication Table'!$B127)/
SUMIFS(AllPublicationData!$E:$E,AllPublicationData!$A:$A,'Publication Table'!$B127),
IF(AND($C$4="NHS Scotland",$C$5="Operations cancelled for clinical reasons"),
SUMIFS(AllPublicationData!$H:$H,AllPublicationData!$A:$A,'Publication Table'!$B127)/
SUMIFS(AllPublicationData!$E:$E,AllPublicationData!$A:$A,'Publication Table'!$B127),
IF(AND($C$4="NHS Scotland",$C$5="Operations cancelled for non-clinical/capacity reasons"),
SUMIFS(AllPublicationData!$I:$I,AllPublicationData!$A:$A,'Publication Table'!$B127)/
SUMIFS(AllPublicationData!$E:$E,AllPublicationData!$A:$A,'Publication Table'!$B127),
IF(AND($C$4="NHS Scotland",$C$5="Cancellations for other reasons"),
SUMIFS(AllPublicationData!$J:$J,AllPublicationData!$A:$A,'Publication Table'!$B127)/
SUMIFS(AllPublicationData!$E:$E,AllPublicationData!$A:$A,'Publication Table'!$B127)))))))))))</f>
        <v>#DIV/0!</v>
      </c>
      <c r="E127" s="96" t="e">
        <f>IF('Publication Table (%)'!$C$5="All Cancelled Operations",
IFERROR(SUMIFS(AllPublicationData!$F:$F,AllPublicationData!$A:$A,'Publication Table (%)'!$B127,AllPublicationData!$B:$B,'Publication Table (%)'!$C$4,AllPublicationData!$D:$D,'Publication Table (%)'!E$7)/
SUMIFS(AllPublicationData!$E:$E,AllPublicationData!$A:$A,'Publication Table (%)'!$B127,AllPublicationData!$B:$B,'Publication Table (%)'!$C$4,AllPublicationData!$D:$D,'Publication Table (%)'!E$7),
SUMIFS(AllPublicationData!$F:$F,AllPublicationData!$A:$A,'Publication Table (%)'!$B127,AllPublicationData!$B:$B,'Publication Table (%)'!E$7)/
SUMIFS(AllPublicationData!$E:$E,AllPublicationData!$A:$A,'Publication Table (%)'!$B127,AllPublicationData!$B:$B,'Publication Table (%)'!E$7)),
IF('Publication Table (%)'!$C$5="Operations cancelled by patient",
IFERROR(SUMIFS(AllPublicationData!$G:$G,AllPublicationData!$A:$A,'Publication Table (%)'!$B127,AllPublicationData!$B:$B,'Publication Table (%)'!$C$4,AllPublicationData!$D:$D,'Publication Table (%)'!E$7)/
SUMIFS(AllPublicationData!$E:$E,AllPublicationData!$A:$A,'Publication Table (%)'!$B127,AllPublicationData!$B:$B,'Publication Table (%)'!$C$4,AllPublicationData!$D:$D,'Publication Table (%)'!E$7),
SUMIFS(AllPublicationData!$G:$G,AllPublicationData!$A:$A,'Publication Table (%)'!$B127,AllPublicationData!$B:$B,'Publication Table (%)'!E$7)/
SUMIFS(AllPublicationData!$E:$E,AllPublicationData!$A:$A,'Publication Table (%)'!$B127,AllPublicationData!$B:$B,'Publication Table (%)'!E$7)),
IF('Publication Table (%)'!$C$5="Operations cancelled for clinical reasons",
IFERROR(SUMIFS(AllPublicationData!$H:$H,AllPublicationData!$A:$A,'Publication Table (%)'!$B127,AllPublicationData!$B:$B,'Publication Table (%)'!$C$4,AllPublicationData!$D:$D,'Publication Table (%)'!E$7)/
SUMIFS(AllPublicationData!$E:$E,AllPublicationData!$A:$A,'Publication Table (%)'!$B127,AllPublicationData!$B:$B,'Publication Table (%)'!$C$4,AllPublicationData!$D:$D,'Publication Table (%)'!E$7),
SUMIFS(AllPublicationData!$H:$H,AllPublicationData!$A:$A,'Publication Table (%)'!$B127,AllPublicationData!$B:$B,'Publication Table (%)'!E$7)/
SUMIFS(AllPublicationData!$E:$E,AllPublicationData!$A:$A,'Publication Table (%)'!$B127,AllPublicationData!$B:$B,'Publication Table (%)'!E$7)),
IF('Publication Table (%)'!$C$5="Operations cancelled for non-clinical/capacity reasons",
IFERROR(SUMIFS(AllPublicationData!$I:$I,AllPublicationData!$A:$A,'Publication Table (%)'!$B127,AllPublicationData!$B:$B,'Publication Table (%)'!$C$4,AllPublicationData!$D:$D,'Publication Table (%)'!E$7)/
SUMIFS(AllPublicationData!$E:$E,AllPublicationData!$A:$A,'Publication Table (%)'!$B127,AllPublicationData!$B:$B,'Publication Table (%)'!$C$4,AllPublicationData!$D:$D,'Publication Table (%)'!E$7),
SUMIFS(AllPublicationData!$I:$I,AllPublicationData!$A:$A,'Publication Table (%)'!$B127,AllPublicationData!$B:$B,'Publication Table (%)'!E$7)/
SUMIFS(AllPublicationData!$E:$E,AllPublicationData!$A:$A,'Publication Table (%)'!$B127,AllPublicationData!$B:$B,'Publication Table (%)'!E$7)),
IF('Publication Table (%)'!$C$5="Cancellations for other reasons",
IFERROR(SUMIFS(AllPublicationData!$J:$J,AllPublicationData!$A:$A,'Publication Table (%)'!$B127,AllPublicationData!$B:$B,'Publication Table (%)'!$C$4,AllPublicationData!$D:$D,'Publication Table (%)'!E$7)/
SUMIFS(AllPublicationData!$E:$E,AllPublicationData!$A:$A,'Publication Table (%)'!$B127,AllPublicationData!$B:$B,'Publication Table (%)'!$C$4,AllPublicationData!$D:$D,'Publication Table (%)'!E$7),
SUMIFS(AllPublicationData!$J:$J,AllPublicationData!$A:$A,'Publication Table (%)'!$B127,AllPublicationData!$B:$B,'Publication Table (%)'!E$7)/
SUMIFS(AllPublicationData!$E:$E,AllPublicationData!$A:$A,'Publication Table (%)'!$B127,AllPublicationData!$B:$B,'Publication Table (%)'!E$7)))))))</f>
        <v>#DIV/0!</v>
      </c>
      <c r="F127" s="96" t="e">
        <f>IF('Publication Table (%)'!$C$5="All Cancelled Operations",
IFERROR(SUMIFS(AllPublicationData!$F:$F,AllPublicationData!$A:$A,'Publication Table (%)'!$B127,AllPublicationData!$B:$B,'Publication Table (%)'!$C$4,AllPublicationData!$D:$D,'Publication Table (%)'!F$7)/
SUMIFS(AllPublicationData!$E:$E,AllPublicationData!$A:$A,'Publication Table (%)'!$B127,AllPublicationData!$B:$B,'Publication Table (%)'!$C$4,AllPublicationData!$D:$D,'Publication Table (%)'!F$7),
SUMIFS(AllPublicationData!$F:$F,AllPublicationData!$A:$A,'Publication Table (%)'!$B127,AllPublicationData!$B:$B,'Publication Table (%)'!F$7)/
SUMIFS(AllPublicationData!$E:$E,AllPublicationData!$A:$A,'Publication Table (%)'!$B127,AllPublicationData!$B:$B,'Publication Table (%)'!F$7)),
IF('Publication Table (%)'!$C$5="Operations cancelled by patient",
IFERROR(SUMIFS(AllPublicationData!$G:$G,AllPublicationData!$A:$A,'Publication Table (%)'!$B127,AllPublicationData!$B:$B,'Publication Table (%)'!$C$4,AllPublicationData!$D:$D,'Publication Table (%)'!F$7)/
SUMIFS(AllPublicationData!$E:$E,AllPublicationData!$A:$A,'Publication Table (%)'!$B127,AllPublicationData!$B:$B,'Publication Table (%)'!$C$4,AllPublicationData!$D:$D,'Publication Table (%)'!F$7),
SUMIFS(AllPublicationData!$G:$G,AllPublicationData!$A:$A,'Publication Table (%)'!$B127,AllPublicationData!$B:$B,'Publication Table (%)'!F$7)/
SUMIFS(AllPublicationData!$E:$E,AllPublicationData!$A:$A,'Publication Table (%)'!$B127,AllPublicationData!$B:$B,'Publication Table (%)'!F$7)),
IF('Publication Table (%)'!$C$5="Operations cancelled for clinical reasons",
IFERROR(SUMIFS(AllPublicationData!$H:$H,AllPublicationData!$A:$A,'Publication Table (%)'!$B127,AllPublicationData!$B:$B,'Publication Table (%)'!$C$4,AllPublicationData!$D:$D,'Publication Table (%)'!F$7)/
SUMIFS(AllPublicationData!$E:$E,AllPublicationData!$A:$A,'Publication Table (%)'!$B127,AllPublicationData!$B:$B,'Publication Table (%)'!$C$4,AllPublicationData!$D:$D,'Publication Table (%)'!F$7),
SUMIFS(AllPublicationData!$H:$H,AllPublicationData!$A:$A,'Publication Table (%)'!$B127,AllPublicationData!$B:$B,'Publication Table (%)'!F$7)/
SUMIFS(AllPublicationData!$E:$E,AllPublicationData!$A:$A,'Publication Table (%)'!$B127,AllPublicationData!$B:$B,'Publication Table (%)'!F$7)),
IF('Publication Table (%)'!$C$5="Operations cancelled for non-clinical/capacity reasons",
IFERROR(SUMIFS(AllPublicationData!$I:$I,AllPublicationData!$A:$A,'Publication Table (%)'!$B127,AllPublicationData!$B:$B,'Publication Table (%)'!$C$4,AllPublicationData!$D:$D,'Publication Table (%)'!F$7)/
SUMIFS(AllPublicationData!$E:$E,AllPublicationData!$A:$A,'Publication Table (%)'!$B127,AllPublicationData!$B:$B,'Publication Table (%)'!$C$4,AllPublicationData!$D:$D,'Publication Table (%)'!F$7),
SUMIFS(AllPublicationData!$I:$I,AllPublicationData!$A:$A,'Publication Table (%)'!$B127,AllPublicationData!$B:$B,'Publication Table (%)'!F$7)/
SUMIFS(AllPublicationData!$E:$E,AllPublicationData!$A:$A,'Publication Table (%)'!$B127,AllPublicationData!$B:$B,'Publication Table (%)'!F$7)),
IF('Publication Table (%)'!$C$5="Cancellations for other reasons",
IFERROR(SUMIFS(AllPublicationData!$J:$J,AllPublicationData!$A:$A,'Publication Table (%)'!$B127,AllPublicationData!$B:$B,'Publication Table (%)'!$C$4,AllPublicationData!$D:$D,'Publication Table (%)'!F$7)/
SUMIFS(AllPublicationData!$E:$E,AllPublicationData!$A:$A,'Publication Table (%)'!$B127,AllPublicationData!$B:$B,'Publication Table (%)'!$C$4,AllPublicationData!$D:$D,'Publication Table (%)'!F$7),
SUMIFS(AllPublicationData!$J:$J,AllPublicationData!$A:$A,'Publication Table (%)'!$B127,AllPublicationData!$B:$B,'Publication Table (%)'!F$7)/
SUMIFS(AllPublicationData!$E:$E,AllPublicationData!$A:$A,'Publication Table (%)'!$B127,AllPublicationData!$B:$B,'Publication Table (%)'!F$7)))))))</f>
        <v>#DIV/0!</v>
      </c>
      <c r="G127" s="96" t="e">
        <f>IF('Publication Table (%)'!$C$5="All Cancelled Operations",
IFERROR(SUMIFS(AllPublicationData!$F:$F,AllPublicationData!$A:$A,'Publication Table (%)'!$B127,AllPublicationData!$B:$B,'Publication Table (%)'!$C$4,AllPublicationData!$D:$D,'Publication Table (%)'!G$7)/
SUMIFS(AllPublicationData!$E:$E,AllPublicationData!$A:$A,'Publication Table (%)'!$B127,AllPublicationData!$B:$B,'Publication Table (%)'!$C$4,AllPublicationData!$D:$D,'Publication Table (%)'!G$7),
SUMIFS(AllPublicationData!$F:$F,AllPublicationData!$A:$A,'Publication Table (%)'!$B127,AllPublicationData!$B:$B,'Publication Table (%)'!G$7)/
SUMIFS(AllPublicationData!$E:$E,AllPublicationData!$A:$A,'Publication Table (%)'!$B127,AllPublicationData!$B:$B,'Publication Table (%)'!G$7)),
IF('Publication Table (%)'!$C$5="Operations cancelled by patient",
IFERROR(SUMIFS(AllPublicationData!$G:$G,AllPublicationData!$A:$A,'Publication Table (%)'!$B127,AllPublicationData!$B:$B,'Publication Table (%)'!$C$4,AllPublicationData!$D:$D,'Publication Table (%)'!G$7)/
SUMIFS(AllPublicationData!$E:$E,AllPublicationData!$A:$A,'Publication Table (%)'!$B127,AllPublicationData!$B:$B,'Publication Table (%)'!$C$4,AllPublicationData!$D:$D,'Publication Table (%)'!G$7),
SUMIFS(AllPublicationData!$G:$G,AllPublicationData!$A:$A,'Publication Table (%)'!$B127,AllPublicationData!$B:$B,'Publication Table (%)'!G$7)/
SUMIFS(AllPublicationData!$E:$E,AllPublicationData!$A:$A,'Publication Table (%)'!$B127,AllPublicationData!$B:$B,'Publication Table (%)'!G$7)),
IF('Publication Table (%)'!$C$5="Operations cancelled for clinical reasons",
IFERROR(SUMIFS(AllPublicationData!$H:$H,AllPublicationData!$A:$A,'Publication Table (%)'!$B127,AllPublicationData!$B:$B,'Publication Table (%)'!$C$4,AllPublicationData!$D:$D,'Publication Table (%)'!G$7)/
SUMIFS(AllPublicationData!$E:$E,AllPublicationData!$A:$A,'Publication Table (%)'!$B127,AllPublicationData!$B:$B,'Publication Table (%)'!$C$4,AllPublicationData!$D:$D,'Publication Table (%)'!G$7),
SUMIFS(AllPublicationData!$H:$H,AllPublicationData!$A:$A,'Publication Table (%)'!$B127,AllPublicationData!$B:$B,'Publication Table (%)'!G$7)/
SUMIFS(AllPublicationData!$E:$E,AllPublicationData!$A:$A,'Publication Table (%)'!$B127,AllPublicationData!$B:$B,'Publication Table (%)'!G$7)),
IF('Publication Table (%)'!$C$5="Operations cancelled for non-clinical/capacity reasons",
IFERROR(SUMIFS(AllPublicationData!$I:$I,AllPublicationData!$A:$A,'Publication Table (%)'!$B127,AllPublicationData!$B:$B,'Publication Table (%)'!$C$4,AllPublicationData!$D:$D,'Publication Table (%)'!G$7)/
SUMIFS(AllPublicationData!$E:$E,AllPublicationData!$A:$A,'Publication Table (%)'!$B127,AllPublicationData!$B:$B,'Publication Table (%)'!$C$4,AllPublicationData!$D:$D,'Publication Table (%)'!G$7),
SUMIFS(AllPublicationData!$I:$I,AllPublicationData!$A:$A,'Publication Table (%)'!$B127,AllPublicationData!$B:$B,'Publication Table (%)'!G$7)/
SUMIFS(AllPublicationData!$E:$E,AllPublicationData!$A:$A,'Publication Table (%)'!$B127,AllPublicationData!$B:$B,'Publication Table (%)'!G$7)),
IF('Publication Table (%)'!$C$5="Cancellations for other reasons",
IFERROR(SUMIFS(AllPublicationData!$J:$J,AllPublicationData!$A:$A,'Publication Table (%)'!$B127,AllPublicationData!$B:$B,'Publication Table (%)'!$C$4,AllPublicationData!$D:$D,'Publication Table (%)'!G$7)/
SUMIFS(AllPublicationData!$E:$E,AllPublicationData!$A:$A,'Publication Table (%)'!$B127,AllPublicationData!$B:$B,'Publication Table (%)'!$C$4,AllPublicationData!$D:$D,'Publication Table (%)'!G$7),
SUMIFS(AllPublicationData!$J:$J,AllPublicationData!$A:$A,'Publication Table (%)'!$B127,AllPublicationData!$B:$B,'Publication Table (%)'!G$7)/
SUMIFS(AllPublicationData!$E:$E,AllPublicationData!$A:$A,'Publication Table (%)'!$B127,AllPublicationData!$B:$B,'Publication Table (%)'!G$7)))))))</f>
        <v>#DIV/0!</v>
      </c>
      <c r="H127" s="96" t="e">
        <f>IF('Publication Table (%)'!$C$5="All Cancelled Operations",
IFERROR(SUMIFS(AllPublicationData!$F:$F,AllPublicationData!$A:$A,'Publication Table (%)'!$B127,AllPublicationData!$B:$B,'Publication Table (%)'!$C$4,AllPublicationData!$D:$D,'Publication Table (%)'!H$7)/
SUMIFS(AllPublicationData!$E:$E,AllPublicationData!$A:$A,'Publication Table (%)'!$B127,AllPublicationData!$B:$B,'Publication Table (%)'!$C$4,AllPublicationData!$D:$D,'Publication Table (%)'!H$7),
SUMIFS(AllPublicationData!$F:$F,AllPublicationData!$A:$A,'Publication Table (%)'!$B127,AllPublicationData!$B:$B,'Publication Table (%)'!H$7)/
SUMIFS(AllPublicationData!$E:$E,AllPublicationData!$A:$A,'Publication Table (%)'!$B127,AllPublicationData!$B:$B,'Publication Table (%)'!H$7)),
IF('Publication Table (%)'!$C$5="Operations cancelled by patient",
IFERROR(SUMIFS(AllPublicationData!$G:$G,AllPublicationData!$A:$A,'Publication Table (%)'!$B127,AllPublicationData!$B:$B,'Publication Table (%)'!$C$4,AllPublicationData!$D:$D,'Publication Table (%)'!H$7)/
SUMIFS(AllPublicationData!$E:$E,AllPublicationData!$A:$A,'Publication Table (%)'!$B127,AllPublicationData!$B:$B,'Publication Table (%)'!$C$4,AllPublicationData!$D:$D,'Publication Table (%)'!H$7),
SUMIFS(AllPublicationData!$G:$G,AllPublicationData!$A:$A,'Publication Table (%)'!$B127,AllPublicationData!$B:$B,'Publication Table (%)'!H$7)/
SUMIFS(AllPublicationData!$E:$E,AllPublicationData!$A:$A,'Publication Table (%)'!$B127,AllPublicationData!$B:$B,'Publication Table (%)'!H$7)),
IF('Publication Table (%)'!$C$5="Operations cancelled for clinical reasons",
IFERROR(SUMIFS(AllPublicationData!$H:$H,AllPublicationData!$A:$A,'Publication Table (%)'!$B127,AllPublicationData!$B:$B,'Publication Table (%)'!$C$4,AllPublicationData!$D:$D,'Publication Table (%)'!H$7)/
SUMIFS(AllPublicationData!$E:$E,AllPublicationData!$A:$A,'Publication Table (%)'!$B127,AllPublicationData!$B:$B,'Publication Table (%)'!$C$4,AllPublicationData!$D:$D,'Publication Table (%)'!H$7),
SUMIFS(AllPublicationData!$H:$H,AllPublicationData!$A:$A,'Publication Table (%)'!$B127,AllPublicationData!$B:$B,'Publication Table (%)'!H$7)/
SUMIFS(AllPublicationData!$E:$E,AllPublicationData!$A:$A,'Publication Table (%)'!$B127,AllPublicationData!$B:$B,'Publication Table (%)'!H$7)),
IF('Publication Table (%)'!$C$5="Operations cancelled for non-clinical/capacity reasons",
IFERROR(SUMIFS(AllPublicationData!$I:$I,AllPublicationData!$A:$A,'Publication Table (%)'!$B127,AllPublicationData!$B:$B,'Publication Table (%)'!$C$4,AllPublicationData!$D:$D,'Publication Table (%)'!H$7)/
SUMIFS(AllPublicationData!$E:$E,AllPublicationData!$A:$A,'Publication Table (%)'!$B127,AllPublicationData!$B:$B,'Publication Table (%)'!$C$4,AllPublicationData!$D:$D,'Publication Table (%)'!H$7),
SUMIFS(AllPublicationData!$I:$I,AllPublicationData!$A:$A,'Publication Table (%)'!$B127,AllPublicationData!$B:$B,'Publication Table (%)'!H$7)/
SUMIFS(AllPublicationData!$E:$E,AllPublicationData!$A:$A,'Publication Table (%)'!$B127,AllPublicationData!$B:$B,'Publication Table (%)'!H$7)),
IF('Publication Table (%)'!$C$5="Cancellations for other reasons",
IFERROR(SUMIFS(AllPublicationData!$J:$J,AllPublicationData!$A:$A,'Publication Table (%)'!$B127,AllPublicationData!$B:$B,'Publication Table (%)'!$C$4,AllPublicationData!$D:$D,'Publication Table (%)'!H$7)/
SUMIFS(AllPublicationData!$E:$E,AllPublicationData!$A:$A,'Publication Table (%)'!$B127,AllPublicationData!$B:$B,'Publication Table (%)'!$C$4,AllPublicationData!$D:$D,'Publication Table (%)'!H$7),
SUMIFS(AllPublicationData!$J:$J,AllPublicationData!$A:$A,'Publication Table (%)'!$B127,AllPublicationData!$B:$B,'Publication Table (%)'!H$7)/
SUMIFS(AllPublicationData!$E:$E,AllPublicationData!$A:$A,'Publication Table (%)'!$B127,AllPublicationData!$B:$B,'Publication Table (%)'!H$7)))))))</f>
        <v>#DIV/0!</v>
      </c>
      <c r="I127" s="96" t="e">
        <f>IF('Publication Table (%)'!$C$5="All Cancelled Operations",
IFERROR(SUMIFS(AllPublicationData!$F:$F,AllPublicationData!$A:$A,'Publication Table (%)'!$B127,AllPublicationData!$B:$B,'Publication Table (%)'!$C$4,AllPublicationData!$D:$D,'Publication Table (%)'!I$7)/
SUMIFS(AllPublicationData!$E:$E,AllPublicationData!$A:$A,'Publication Table (%)'!$B127,AllPublicationData!$B:$B,'Publication Table (%)'!$C$4,AllPublicationData!$D:$D,'Publication Table (%)'!I$7),
SUMIFS(AllPublicationData!$F:$F,AllPublicationData!$A:$A,'Publication Table (%)'!$B127,AllPublicationData!$B:$B,'Publication Table (%)'!I$7)/
SUMIFS(AllPublicationData!$E:$E,AllPublicationData!$A:$A,'Publication Table (%)'!$B127,AllPublicationData!$B:$B,'Publication Table (%)'!I$7)),
IF('Publication Table (%)'!$C$5="Operations cancelled by patient",
IFERROR(SUMIFS(AllPublicationData!$G:$G,AllPublicationData!$A:$A,'Publication Table (%)'!$B127,AllPublicationData!$B:$B,'Publication Table (%)'!$C$4,AllPublicationData!$D:$D,'Publication Table (%)'!I$7)/
SUMIFS(AllPublicationData!$E:$E,AllPublicationData!$A:$A,'Publication Table (%)'!$B127,AllPublicationData!$B:$B,'Publication Table (%)'!$C$4,AllPublicationData!$D:$D,'Publication Table (%)'!I$7),
SUMIFS(AllPublicationData!$G:$G,AllPublicationData!$A:$A,'Publication Table (%)'!$B127,AllPublicationData!$B:$B,'Publication Table (%)'!I$7)/
SUMIFS(AllPublicationData!$E:$E,AllPublicationData!$A:$A,'Publication Table (%)'!$B127,AllPublicationData!$B:$B,'Publication Table (%)'!I$7)),
IF('Publication Table (%)'!$C$5="Operations cancelled for clinical reasons",
IFERROR(SUMIFS(AllPublicationData!$H:$H,AllPublicationData!$A:$A,'Publication Table (%)'!$B127,AllPublicationData!$B:$B,'Publication Table (%)'!$C$4,AllPublicationData!$D:$D,'Publication Table (%)'!I$7)/
SUMIFS(AllPublicationData!$E:$E,AllPublicationData!$A:$A,'Publication Table (%)'!$B127,AllPublicationData!$B:$B,'Publication Table (%)'!$C$4,AllPublicationData!$D:$D,'Publication Table (%)'!I$7),
SUMIFS(AllPublicationData!$H:$H,AllPublicationData!$A:$A,'Publication Table (%)'!$B127,AllPublicationData!$B:$B,'Publication Table (%)'!I$7)/
SUMIFS(AllPublicationData!$E:$E,AllPublicationData!$A:$A,'Publication Table (%)'!$B127,AllPublicationData!$B:$B,'Publication Table (%)'!I$7)),
IF('Publication Table (%)'!$C$5="Operations cancelled for non-clinical/capacity reasons",
IFERROR(SUMIFS(AllPublicationData!$I:$I,AllPublicationData!$A:$A,'Publication Table (%)'!$B127,AllPublicationData!$B:$B,'Publication Table (%)'!$C$4,AllPublicationData!$D:$D,'Publication Table (%)'!I$7)/
SUMIFS(AllPublicationData!$E:$E,AllPublicationData!$A:$A,'Publication Table (%)'!$B127,AllPublicationData!$B:$B,'Publication Table (%)'!$C$4,AllPublicationData!$D:$D,'Publication Table (%)'!I$7),
SUMIFS(AllPublicationData!$I:$I,AllPublicationData!$A:$A,'Publication Table (%)'!$B127,AllPublicationData!$B:$B,'Publication Table (%)'!I$7)/
SUMIFS(AllPublicationData!$E:$E,AllPublicationData!$A:$A,'Publication Table (%)'!$B127,AllPublicationData!$B:$B,'Publication Table (%)'!I$7)),
IF('Publication Table (%)'!$C$5="Cancellations for other reasons",
IFERROR(SUMIFS(AllPublicationData!$J:$J,AllPublicationData!$A:$A,'Publication Table (%)'!$B127,AllPublicationData!$B:$B,'Publication Table (%)'!$C$4,AllPublicationData!$D:$D,'Publication Table (%)'!I$7)/
SUMIFS(AllPublicationData!$E:$E,AllPublicationData!$A:$A,'Publication Table (%)'!$B127,AllPublicationData!$B:$B,'Publication Table (%)'!$C$4,AllPublicationData!$D:$D,'Publication Table (%)'!I$7),
SUMIFS(AllPublicationData!$J:$J,AllPublicationData!$A:$A,'Publication Table (%)'!$B127,AllPublicationData!$B:$B,'Publication Table (%)'!I$7)/
SUMIFS(AllPublicationData!$E:$E,AllPublicationData!$A:$A,'Publication Table (%)'!$B127,AllPublicationData!$B:$B,'Publication Table (%)'!I$7)))))))</f>
        <v>#DIV/0!</v>
      </c>
      <c r="J127" s="96" t="e">
        <f>IF('Publication Table (%)'!$C$5="All Cancelled Operations",
IFERROR(SUMIFS(AllPublicationData!$F:$F,AllPublicationData!$A:$A,'Publication Table (%)'!$B127,AllPublicationData!$B:$B,'Publication Table (%)'!$C$4,AllPublicationData!$D:$D,'Publication Table (%)'!J$7)/
SUMIFS(AllPublicationData!$E:$E,AllPublicationData!$A:$A,'Publication Table (%)'!$B127,AllPublicationData!$B:$B,'Publication Table (%)'!$C$4,AllPublicationData!$D:$D,'Publication Table (%)'!J$7),
SUMIFS(AllPublicationData!$F:$F,AllPublicationData!$A:$A,'Publication Table (%)'!$B127,AllPublicationData!$B:$B,'Publication Table (%)'!J$7)/
SUMIFS(AllPublicationData!$E:$E,AllPublicationData!$A:$A,'Publication Table (%)'!$B127,AllPublicationData!$B:$B,'Publication Table (%)'!J$7)),
IF('Publication Table (%)'!$C$5="Operations cancelled by patient",
IFERROR(SUMIFS(AllPublicationData!$G:$G,AllPublicationData!$A:$A,'Publication Table (%)'!$B127,AllPublicationData!$B:$B,'Publication Table (%)'!$C$4,AllPublicationData!$D:$D,'Publication Table (%)'!J$7)/
SUMIFS(AllPublicationData!$E:$E,AllPublicationData!$A:$A,'Publication Table (%)'!$B127,AllPublicationData!$B:$B,'Publication Table (%)'!$C$4,AllPublicationData!$D:$D,'Publication Table (%)'!J$7),
SUMIFS(AllPublicationData!$G:$G,AllPublicationData!$A:$A,'Publication Table (%)'!$B127,AllPublicationData!$B:$B,'Publication Table (%)'!J$7)/
SUMIFS(AllPublicationData!$E:$E,AllPublicationData!$A:$A,'Publication Table (%)'!$B127,AllPublicationData!$B:$B,'Publication Table (%)'!J$7)),
IF('Publication Table (%)'!$C$5="Operations cancelled for clinical reasons",
IFERROR(SUMIFS(AllPublicationData!$H:$H,AllPublicationData!$A:$A,'Publication Table (%)'!$B127,AllPublicationData!$B:$B,'Publication Table (%)'!$C$4,AllPublicationData!$D:$D,'Publication Table (%)'!J$7)/
SUMIFS(AllPublicationData!$E:$E,AllPublicationData!$A:$A,'Publication Table (%)'!$B127,AllPublicationData!$B:$B,'Publication Table (%)'!$C$4,AllPublicationData!$D:$D,'Publication Table (%)'!J$7),
SUMIFS(AllPublicationData!$H:$H,AllPublicationData!$A:$A,'Publication Table (%)'!$B127,AllPublicationData!$B:$B,'Publication Table (%)'!J$7)/
SUMIFS(AllPublicationData!$E:$E,AllPublicationData!$A:$A,'Publication Table (%)'!$B127,AllPublicationData!$B:$B,'Publication Table (%)'!J$7)),
IF('Publication Table (%)'!$C$5="Operations cancelled for non-clinical/capacity reasons",
IFERROR(SUMIFS(AllPublicationData!$I:$I,AllPublicationData!$A:$A,'Publication Table (%)'!$B127,AllPublicationData!$B:$B,'Publication Table (%)'!$C$4,AllPublicationData!$D:$D,'Publication Table (%)'!J$7)/
SUMIFS(AllPublicationData!$E:$E,AllPublicationData!$A:$A,'Publication Table (%)'!$B127,AllPublicationData!$B:$B,'Publication Table (%)'!$C$4,AllPublicationData!$D:$D,'Publication Table (%)'!J$7),
SUMIFS(AllPublicationData!$I:$I,AllPublicationData!$A:$A,'Publication Table (%)'!$B127,AllPublicationData!$B:$B,'Publication Table (%)'!J$7)/
SUMIFS(AllPublicationData!$E:$E,AllPublicationData!$A:$A,'Publication Table (%)'!$B127,AllPublicationData!$B:$B,'Publication Table (%)'!J$7)),
IF('Publication Table (%)'!$C$5="Cancellations for other reasons",
IFERROR(SUMIFS(AllPublicationData!$J:$J,AllPublicationData!$A:$A,'Publication Table (%)'!$B127,AllPublicationData!$B:$B,'Publication Table (%)'!$C$4,AllPublicationData!$D:$D,'Publication Table (%)'!J$7)/
SUMIFS(AllPublicationData!$E:$E,AllPublicationData!$A:$A,'Publication Table (%)'!$B127,AllPublicationData!$B:$B,'Publication Table (%)'!$C$4,AllPublicationData!$D:$D,'Publication Table (%)'!J$7),
SUMIFS(AllPublicationData!$J:$J,AllPublicationData!$A:$A,'Publication Table (%)'!$B127,AllPublicationData!$B:$B,'Publication Table (%)'!J$7)/
SUMIFS(AllPublicationData!$E:$E,AllPublicationData!$A:$A,'Publication Table (%)'!$B127,AllPublicationData!$B:$B,'Publication Table (%)'!J$7)))))))</f>
        <v>#DIV/0!</v>
      </c>
      <c r="K127" s="96" t="e">
        <f>IF('Publication Table (%)'!$C$5="All Cancelled Operations",
IFERROR(SUMIFS(AllPublicationData!$F:$F,AllPublicationData!$A:$A,'Publication Table (%)'!$B127,AllPublicationData!$B:$B,'Publication Table (%)'!$C$4,AllPublicationData!$D:$D,'Publication Table (%)'!K$7)/
SUMIFS(AllPublicationData!$E:$E,AllPublicationData!$A:$A,'Publication Table (%)'!$B127,AllPublicationData!$B:$B,'Publication Table (%)'!$C$4,AllPublicationData!$D:$D,'Publication Table (%)'!K$7),
SUMIFS(AllPublicationData!$F:$F,AllPublicationData!$A:$A,'Publication Table (%)'!$B127,AllPublicationData!$B:$B,'Publication Table (%)'!K$7)/
SUMIFS(AllPublicationData!$E:$E,AllPublicationData!$A:$A,'Publication Table (%)'!$B127,AllPublicationData!$B:$B,'Publication Table (%)'!K$7)),
IF('Publication Table (%)'!$C$5="Operations cancelled by patient",
IFERROR(SUMIFS(AllPublicationData!$G:$G,AllPublicationData!$A:$A,'Publication Table (%)'!$B127,AllPublicationData!$B:$B,'Publication Table (%)'!$C$4,AllPublicationData!$D:$D,'Publication Table (%)'!K$7)/
SUMIFS(AllPublicationData!$E:$E,AllPublicationData!$A:$A,'Publication Table (%)'!$B127,AllPublicationData!$B:$B,'Publication Table (%)'!$C$4,AllPublicationData!$D:$D,'Publication Table (%)'!K$7),
SUMIFS(AllPublicationData!$G:$G,AllPublicationData!$A:$A,'Publication Table (%)'!$B127,AllPublicationData!$B:$B,'Publication Table (%)'!K$7)/
SUMIFS(AllPublicationData!$E:$E,AllPublicationData!$A:$A,'Publication Table (%)'!$B127,AllPublicationData!$B:$B,'Publication Table (%)'!K$7)),
IF('Publication Table (%)'!$C$5="Operations cancelled for clinical reasons",
IFERROR(SUMIFS(AllPublicationData!$H:$H,AllPublicationData!$A:$A,'Publication Table (%)'!$B127,AllPublicationData!$B:$B,'Publication Table (%)'!$C$4,AllPublicationData!$D:$D,'Publication Table (%)'!K$7)/
SUMIFS(AllPublicationData!$E:$E,AllPublicationData!$A:$A,'Publication Table (%)'!$B127,AllPublicationData!$B:$B,'Publication Table (%)'!$C$4,AllPublicationData!$D:$D,'Publication Table (%)'!K$7),
SUMIFS(AllPublicationData!$H:$H,AllPublicationData!$A:$A,'Publication Table (%)'!$B127,AllPublicationData!$B:$B,'Publication Table (%)'!K$7)/
SUMIFS(AllPublicationData!$E:$E,AllPublicationData!$A:$A,'Publication Table (%)'!$B127,AllPublicationData!$B:$B,'Publication Table (%)'!K$7)),
IF('Publication Table (%)'!$C$5="Operations cancelled for non-clinical/capacity reasons",
IFERROR(SUMIFS(AllPublicationData!$I:$I,AllPublicationData!$A:$A,'Publication Table (%)'!$B127,AllPublicationData!$B:$B,'Publication Table (%)'!$C$4,AllPublicationData!$D:$D,'Publication Table (%)'!K$7)/
SUMIFS(AllPublicationData!$E:$E,AllPublicationData!$A:$A,'Publication Table (%)'!$B127,AllPublicationData!$B:$B,'Publication Table (%)'!$C$4,AllPublicationData!$D:$D,'Publication Table (%)'!K$7),
SUMIFS(AllPublicationData!$I:$I,AllPublicationData!$A:$A,'Publication Table (%)'!$B127,AllPublicationData!$B:$B,'Publication Table (%)'!K$7)/
SUMIFS(AllPublicationData!$E:$E,AllPublicationData!$A:$A,'Publication Table (%)'!$B127,AllPublicationData!$B:$B,'Publication Table (%)'!K$7)),
IF('Publication Table (%)'!$C$5="Cancellations for other reasons",
IFERROR(SUMIFS(AllPublicationData!$J:$J,AllPublicationData!$A:$A,'Publication Table (%)'!$B127,AllPublicationData!$B:$B,'Publication Table (%)'!$C$4,AllPublicationData!$D:$D,'Publication Table (%)'!K$7)/
SUMIFS(AllPublicationData!$E:$E,AllPublicationData!$A:$A,'Publication Table (%)'!$B127,AllPublicationData!$B:$B,'Publication Table (%)'!$C$4,AllPublicationData!$D:$D,'Publication Table (%)'!K$7),
SUMIFS(AllPublicationData!$J:$J,AllPublicationData!$A:$A,'Publication Table (%)'!$B127,AllPublicationData!$B:$B,'Publication Table (%)'!K$7)/
SUMIFS(AllPublicationData!$E:$E,AllPublicationData!$A:$A,'Publication Table (%)'!$B127,AllPublicationData!$B:$B,'Publication Table (%)'!K$7)))))))</f>
        <v>#DIV/0!</v>
      </c>
      <c r="L127" s="96" t="e">
        <f>IF('Publication Table (%)'!$C$5="All Cancelled Operations",
IFERROR(SUMIFS(AllPublicationData!$F:$F,AllPublicationData!$A:$A,'Publication Table (%)'!$B127,AllPublicationData!$B:$B,'Publication Table (%)'!$C$4,AllPublicationData!$D:$D,'Publication Table (%)'!L$7)/
SUMIFS(AllPublicationData!$E:$E,AllPublicationData!$A:$A,'Publication Table (%)'!$B127,AllPublicationData!$B:$B,'Publication Table (%)'!$C$4,AllPublicationData!$D:$D,'Publication Table (%)'!L$7),
SUMIFS(AllPublicationData!$F:$F,AllPublicationData!$A:$A,'Publication Table (%)'!$B127,AllPublicationData!$B:$B,'Publication Table (%)'!L$7)/
SUMIFS(AllPublicationData!$E:$E,AllPublicationData!$A:$A,'Publication Table (%)'!$B127,AllPublicationData!$B:$B,'Publication Table (%)'!L$7)),
IF('Publication Table (%)'!$C$5="Operations cancelled by patient",
IFERROR(SUMIFS(AllPublicationData!$G:$G,AllPublicationData!$A:$A,'Publication Table (%)'!$B127,AllPublicationData!$B:$B,'Publication Table (%)'!$C$4,AllPublicationData!$D:$D,'Publication Table (%)'!L$7)/
SUMIFS(AllPublicationData!$E:$E,AllPublicationData!$A:$A,'Publication Table (%)'!$B127,AllPublicationData!$B:$B,'Publication Table (%)'!$C$4,AllPublicationData!$D:$D,'Publication Table (%)'!L$7),
SUMIFS(AllPublicationData!$G:$G,AllPublicationData!$A:$A,'Publication Table (%)'!$B127,AllPublicationData!$B:$B,'Publication Table (%)'!L$7)/
SUMIFS(AllPublicationData!$E:$E,AllPublicationData!$A:$A,'Publication Table (%)'!$B127,AllPublicationData!$B:$B,'Publication Table (%)'!L$7)),
IF('Publication Table (%)'!$C$5="Operations cancelled for clinical reasons",
IFERROR(SUMIFS(AllPublicationData!$H:$H,AllPublicationData!$A:$A,'Publication Table (%)'!$B127,AllPublicationData!$B:$B,'Publication Table (%)'!$C$4,AllPublicationData!$D:$D,'Publication Table (%)'!L$7)/
SUMIFS(AllPublicationData!$E:$E,AllPublicationData!$A:$A,'Publication Table (%)'!$B127,AllPublicationData!$B:$B,'Publication Table (%)'!$C$4,AllPublicationData!$D:$D,'Publication Table (%)'!L$7),
SUMIFS(AllPublicationData!$H:$H,AllPublicationData!$A:$A,'Publication Table (%)'!$B127,AllPublicationData!$B:$B,'Publication Table (%)'!L$7)/
SUMIFS(AllPublicationData!$E:$E,AllPublicationData!$A:$A,'Publication Table (%)'!$B127,AllPublicationData!$B:$B,'Publication Table (%)'!L$7)),
IF('Publication Table (%)'!$C$5="Operations cancelled for non-clinical/capacity reasons",
IFERROR(SUMIFS(AllPublicationData!$I:$I,AllPublicationData!$A:$A,'Publication Table (%)'!$B127,AllPublicationData!$B:$B,'Publication Table (%)'!$C$4,AllPublicationData!$D:$D,'Publication Table (%)'!L$7)/
SUMIFS(AllPublicationData!$E:$E,AllPublicationData!$A:$A,'Publication Table (%)'!$B127,AllPublicationData!$B:$B,'Publication Table (%)'!$C$4,AllPublicationData!$D:$D,'Publication Table (%)'!L$7),
SUMIFS(AllPublicationData!$I:$I,AllPublicationData!$A:$A,'Publication Table (%)'!$B127,AllPublicationData!$B:$B,'Publication Table (%)'!L$7)/
SUMIFS(AllPublicationData!$E:$E,AllPublicationData!$A:$A,'Publication Table (%)'!$B127,AllPublicationData!$B:$B,'Publication Table (%)'!L$7)),
IF('Publication Table (%)'!$C$5="Cancellations for other reasons",
IFERROR(SUMIFS(AllPublicationData!$J:$J,AllPublicationData!$A:$A,'Publication Table (%)'!$B127,AllPublicationData!$B:$B,'Publication Table (%)'!$C$4,AllPublicationData!$D:$D,'Publication Table (%)'!L$7)/
SUMIFS(AllPublicationData!$E:$E,AllPublicationData!$A:$A,'Publication Table (%)'!$B127,AllPublicationData!$B:$B,'Publication Table (%)'!$C$4,AllPublicationData!$D:$D,'Publication Table (%)'!L$7),
SUMIFS(AllPublicationData!$J:$J,AllPublicationData!$A:$A,'Publication Table (%)'!$B127,AllPublicationData!$B:$B,'Publication Table (%)'!L$7)/
SUMIFS(AllPublicationData!$E:$E,AllPublicationData!$A:$A,'Publication Table (%)'!$B127,AllPublicationData!$B:$B,'Publication Table (%)'!L$7)))))))</f>
        <v>#DIV/0!</v>
      </c>
      <c r="M127" s="96" t="e">
        <f>IF('Publication Table (%)'!$C$5="All Cancelled Operations",
IFERROR(SUMIFS(AllPublicationData!$F:$F,AllPublicationData!$A:$A,'Publication Table (%)'!$B127,AllPublicationData!$B:$B,'Publication Table (%)'!$C$4,AllPublicationData!$D:$D,'Publication Table (%)'!M$7)/
SUMIFS(AllPublicationData!$E:$E,AllPublicationData!$A:$A,'Publication Table (%)'!$B127,AllPublicationData!$B:$B,'Publication Table (%)'!$C$4,AllPublicationData!$D:$D,'Publication Table (%)'!M$7),
SUMIFS(AllPublicationData!$F:$F,AllPublicationData!$A:$A,'Publication Table (%)'!$B127,AllPublicationData!$B:$B,'Publication Table (%)'!M$7)/
SUMIFS(AllPublicationData!$E:$E,AllPublicationData!$A:$A,'Publication Table (%)'!$B127,AllPublicationData!$B:$B,'Publication Table (%)'!M$7)),
IF('Publication Table (%)'!$C$5="Operations cancelled by patient",
IFERROR(SUMIFS(AllPublicationData!$G:$G,AllPublicationData!$A:$A,'Publication Table (%)'!$B127,AllPublicationData!$B:$B,'Publication Table (%)'!$C$4,AllPublicationData!$D:$D,'Publication Table (%)'!M$7)/
SUMIFS(AllPublicationData!$E:$E,AllPublicationData!$A:$A,'Publication Table (%)'!$B127,AllPublicationData!$B:$B,'Publication Table (%)'!$C$4,AllPublicationData!$D:$D,'Publication Table (%)'!M$7),
SUMIFS(AllPublicationData!$G:$G,AllPublicationData!$A:$A,'Publication Table (%)'!$B127,AllPublicationData!$B:$B,'Publication Table (%)'!M$7)/
SUMIFS(AllPublicationData!$E:$E,AllPublicationData!$A:$A,'Publication Table (%)'!$B127,AllPublicationData!$B:$B,'Publication Table (%)'!M$7)),
IF('Publication Table (%)'!$C$5="Operations cancelled for clinical reasons",
IFERROR(SUMIFS(AllPublicationData!$H:$H,AllPublicationData!$A:$A,'Publication Table (%)'!$B127,AllPublicationData!$B:$B,'Publication Table (%)'!$C$4,AllPublicationData!$D:$D,'Publication Table (%)'!M$7)/
SUMIFS(AllPublicationData!$E:$E,AllPublicationData!$A:$A,'Publication Table (%)'!$B127,AllPublicationData!$B:$B,'Publication Table (%)'!$C$4,AllPublicationData!$D:$D,'Publication Table (%)'!M$7),
SUMIFS(AllPublicationData!$H:$H,AllPublicationData!$A:$A,'Publication Table (%)'!$B127,AllPublicationData!$B:$B,'Publication Table (%)'!M$7)/
SUMIFS(AllPublicationData!$E:$E,AllPublicationData!$A:$A,'Publication Table (%)'!$B127,AllPublicationData!$B:$B,'Publication Table (%)'!M$7)),
IF('Publication Table (%)'!$C$5="Operations cancelled for non-clinical/capacity reasons",
IFERROR(SUMIFS(AllPublicationData!$I:$I,AllPublicationData!$A:$A,'Publication Table (%)'!$B127,AllPublicationData!$B:$B,'Publication Table (%)'!$C$4,AllPublicationData!$D:$D,'Publication Table (%)'!M$7)/
SUMIFS(AllPublicationData!$E:$E,AllPublicationData!$A:$A,'Publication Table (%)'!$B127,AllPublicationData!$B:$B,'Publication Table (%)'!$C$4,AllPublicationData!$D:$D,'Publication Table (%)'!M$7),
SUMIFS(AllPublicationData!$I:$I,AllPublicationData!$A:$A,'Publication Table (%)'!$B127,AllPublicationData!$B:$B,'Publication Table (%)'!M$7)/
SUMIFS(AllPublicationData!$E:$E,AllPublicationData!$A:$A,'Publication Table (%)'!$B127,AllPublicationData!$B:$B,'Publication Table (%)'!M$7)),
IF('Publication Table (%)'!$C$5="Cancellations for other reasons",
IFERROR(SUMIFS(AllPublicationData!$J:$J,AllPublicationData!$A:$A,'Publication Table (%)'!$B127,AllPublicationData!$B:$B,'Publication Table (%)'!$C$4,AllPublicationData!$D:$D,'Publication Table (%)'!M$7)/
SUMIFS(AllPublicationData!$E:$E,AllPublicationData!$A:$A,'Publication Table (%)'!$B127,AllPublicationData!$B:$B,'Publication Table (%)'!$C$4,AllPublicationData!$D:$D,'Publication Table (%)'!M$7),
SUMIFS(AllPublicationData!$J:$J,AllPublicationData!$A:$A,'Publication Table (%)'!$B127,AllPublicationData!$B:$B,'Publication Table (%)'!M$7)/
SUMIFS(AllPublicationData!$E:$E,AllPublicationData!$A:$A,'Publication Table (%)'!$B127,AllPublicationData!$B:$B,'Publication Table (%)'!M$7)))))))</f>
        <v>#DIV/0!</v>
      </c>
      <c r="N127" s="96" t="e">
        <f>IF('Publication Table (%)'!$C$5="All Cancelled Operations",
IFERROR(SUMIFS(AllPublicationData!$F:$F,AllPublicationData!$A:$A,'Publication Table (%)'!$B127,AllPublicationData!$B:$B,'Publication Table (%)'!$C$4,AllPublicationData!$D:$D,'Publication Table (%)'!N$7)/
SUMIFS(AllPublicationData!$E:$E,AllPublicationData!$A:$A,'Publication Table (%)'!$B127,AllPublicationData!$B:$B,'Publication Table (%)'!$C$4,AllPublicationData!$D:$D,'Publication Table (%)'!N$7),
SUMIFS(AllPublicationData!$F:$F,AllPublicationData!$A:$A,'Publication Table (%)'!$B127,AllPublicationData!$B:$B,'Publication Table (%)'!N$7)/
SUMIFS(AllPublicationData!$E:$E,AllPublicationData!$A:$A,'Publication Table (%)'!$B127,AllPublicationData!$B:$B,'Publication Table (%)'!N$7)),
IF('Publication Table (%)'!$C$5="Operations cancelled by patient",
IFERROR(SUMIFS(AllPublicationData!$G:$G,AllPublicationData!$A:$A,'Publication Table (%)'!$B127,AllPublicationData!$B:$B,'Publication Table (%)'!$C$4,AllPublicationData!$D:$D,'Publication Table (%)'!N$7)/
SUMIFS(AllPublicationData!$E:$E,AllPublicationData!$A:$A,'Publication Table (%)'!$B127,AllPublicationData!$B:$B,'Publication Table (%)'!$C$4,AllPublicationData!$D:$D,'Publication Table (%)'!N$7),
SUMIFS(AllPublicationData!$G:$G,AllPublicationData!$A:$A,'Publication Table (%)'!$B127,AllPublicationData!$B:$B,'Publication Table (%)'!N$7)/
SUMIFS(AllPublicationData!$E:$E,AllPublicationData!$A:$A,'Publication Table (%)'!$B127,AllPublicationData!$B:$B,'Publication Table (%)'!N$7)),
IF('Publication Table (%)'!$C$5="Operations cancelled for clinical reasons",
IFERROR(SUMIFS(AllPublicationData!$H:$H,AllPublicationData!$A:$A,'Publication Table (%)'!$B127,AllPublicationData!$B:$B,'Publication Table (%)'!$C$4,AllPublicationData!$D:$D,'Publication Table (%)'!N$7)/
SUMIFS(AllPublicationData!$E:$E,AllPublicationData!$A:$A,'Publication Table (%)'!$B127,AllPublicationData!$B:$B,'Publication Table (%)'!$C$4,AllPublicationData!$D:$D,'Publication Table (%)'!N$7),
SUMIFS(AllPublicationData!$H:$H,AllPublicationData!$A:$A,'Publication Table (%)'!$B127,AllPublicationData!$B:$B,'Publication Table (%)'!N$7)/
SUMIFS(AllPublicationData!$E:$E,AllPublicationData!$A:$A,'Publication Table (%)'!$B127,AllPublicationData!$B:$B,'Publication Table (%)'!N$7)),
IF('Publication Table (%)'!$C$5="Operations cancelled for non-clinical/capacity reasons",
IFERROR(SUMIFS(AllPublicationData!$I:$I,AllPublicationData!$A:$A,'Publication Table (%)'!$B127,AllPublicationData!$B:$B,'Publication Table (%)'!$C$4,AllPublicationData!$D:$D,'Publication Table (%)'!N$7)/
SUMIFS(AllPublicationData!$E:$E,AllPublicationData!$A:$A,'Publication Table (%)'!$B127,AllPublicationData!$B:$B,'Publication Table (%)'!$C$4,AllPublicationData!$D:$D,'Publication Table (%)'!N$7),
SUMIFS(AllPublicationData!$I:$I,AllPublicationData!$A:$A,'Publication Table (%)'!$B127,AllPublicationData!$B:$B,'Publication Table (%)'!N$7)/
SUMIFS(AllPublicationData!$E:$E,AllPublicationData!$A:$A,'Publication Table (%)'!$B127,AllPublicationData!$B:$B,'Publication Table (%)'!N$7)),
IF('Publication Table (%)'!$C$5="Cancellations for other reasons",
IFERROR(SUMIFS(AllPublicationData!$J:$J,AllPublicationData!$A:$A,'Publication Table (%)'!$B127,AllPublicationData!$B:$B,'Publication Table (%)'!$C$4,AllPublicationData!$D:$D,'Publication Table (%)'!N$7)/
SUMIFS(AllPublicationData!$E:$E,AllPublicationData!$A:$A,'Publication Table (%)'!$B127,AllPublicationData!$B:$B,'Publication Table (%)'!$C$4,AllPublicationData!$D:$D,'Publication Table (%)'!N$7),
SUMIFS(AllPublicationData!$J:$J,AllPublicationData!$A:$A,'Publication Table (%)'!$B127,AllPublicationData!$B:$B,'Publication Table (%)'!N$7)/
SUMIFS(AllPublicationData!$E:$E,AllPublicationData!$A:$A,'Publication Table (%)'!$B127,AllPublicationData!$B:$B,'Publication Table (%)'!N$7)))))))</f>
        <v>#DIV/0!</v>
      </c>
      <c r="O127" s="96" t="e">
        <f>IF('Publication Table (%)'!$C$5="All Cancelled Operations",
IFERROR(SUMIFS(AllPublicationData!$F:$F,AllPublicationData!$A:$A,'Publication Table (%)'!$B127,AllPublicationData!$B:$B,'Publication Table (%)'!$C$4,AllPublicationData!$D:$D,'Publication Table (%)'!O$7)/
SUMIFS(AllPublicationData!$E:$E,AllPublicationData!$A:$A,'Publication Table (%)'!$B127,AllPublicationData!$B:$B,'Publication Table (%)'!$C$4,AllPublicationData!$D:$D,'Publication Table (%)'!O$7),
SUMIFS(AllPublicationData!$F:$F,AllPublicationData!$A:$A,'Publication Table (%)'!$B127,AllPublicationData!$B:$B,'Publication Table (%)'!O$7)/
SUMIFS(AllPublicationData!$E:$E,AllPublicationData!$A:$A,'Publication Table (%)'!$B127,AllPublicationData!$B:$B,'Publication Table (%)'!O$7)),
IF('Publication Table (%)'!$C$5="Operations cancelled by patient",
IFERROR(SUMIFS(AllPublicationData!$G:$G,AllPublicationData!$A:$A,'Publication Table (%)'!$B127,AllPublicationData!$B:$B,'Publication Table (%)'!$C$4,AllPublicationData!$D:$D,'Publication Table (%)'!O$7)/
SUMIFS(AllPublicationData!$E:$E,AllPublicationData!$A:$A,'Publication Table (%)'!$B127,AllPublicationData!$B:$B,'Publication Table (%)'!$C$4,AllPublicationData!$D:$D,'Publication Table (%)'!O$7),
SUMIFS(AllPublicationData!$G:$G,AllPublicationData!$A:$A,'Publication Table (%)'!$B127,AllPublicationData!$B:$B,'Publication Table (%)'!O$7)/
SUMIFS(AllPublicationData!$E:$E,AllPublicationData!$A:$A,'Publication Table (%)'!$B127,AllPublicationData!$B:$B,'Publication Table (%)'!O$7)),
IF('Publication Table (%)'!$C$5="Operations cancelled for clinical reasons",
IFERROR(SUMIFS(AllPublicationData!$H:$H,AllPublicationData!$A:$A,'Publication Table (%)'!$B127,AllPublicationData!$B:$B,'Publication Table (%)'!$C$4,AllPublicationData!$D:$D,'Publication Table (%)'!O$7)/
SUMIFS(AllPublicationData!$E:$E,AllPublicationData!$A:$A,'Publication Table (%)'!$B127,AllPublicationData!$B:$B,'Publication Table (%)'!$C$4,AllPublicationData!$D:$D,'Publication Table (%)'!O$7),
SUMIFS(AllPublicationData!$H:$H,AllPublicationData!$A:$A,'Publication Table (%)'!$B127,AllPublicationData!$B:$B,'Publication Table (%)'!O$7)/
SUMIFS(AllPublicationData!$E:$E,AllPublicationData!$A:$A,'Publication Table (%)'!$B127,AllPublicationData!$B:$B,'Publication Table (%)'!O$7)),
IF('Publication Table (%)'!$C$5="Operations cancelled for non-clinical/capacity reasons",
IFERROR(SUMIFS(AllPublicationData!$I:$I,AllPublicationData!$A:$A,'Publication Table (%)'!$B127,AllPublicationData!$B:$B,'Publication Table (%)'!$C$4,AllPublicationData!$D:$D,'Publication Table (%)'!O$7)/
SUMIFS(AllPublicationData!$E:$E,AllPublicationData!$A:$A,'Publication Table (%)'!$B127,AllPublicationData!$B:$B,'Publication Table (%)'!$C$4,AllPublicationData!$D:$D,'Publication Table (%)'!O$7),
SUMIFS(AllPublicationData!$I:$I,AllPublicationData!$A:$A,'Publication Table (%)'!$B127,AllPublicationData!$B:$B,'Publication Table (%)'!O$7)/
SUMIFS(AllPublicationData!$E:$E,AllPublicationData!$A:$A,'Publication Table (%)'!$B127,AllPublicationData!$B:$B,'Publication Table (%)'!O$7)),
IF('Publication Table (%)'!$C$5="Cancellations for other reasons",
IFERROR(SUMIFS(AllPublicationData!$J:$J,AllPublicationData!$A:$A,'Publication Table (%)'!$B127,AllPublicationData!$B:$B,'Publication Table (%)'!$C$4,AllPublicationData!$D:$D,'Publication Table (%)'!O$7)/
SUMIFS(AllPublicationData!$E:$E,AllPublicationData!$A:$A,'Publication Table (%)'!$B127,AllPublicationData!$B:$B,'Publication Table (%)'!$C$4,AllPublicationData!$D:$D,'Publication Table (%)'!O$7),
SUMIFS(AllPublicationData!$J:$J,AllPublicationData!$A:$A,'Publication Table (%)'!$B127,AllPublicationData!$B:$B,'Publication Table (%)'!O$7)/
SUMIFS(AllPublicationData!$E:$E,AllPublicationData!$A:$A,'Publication Table (%)'!$B127,AllPublicationData!$B:$B,'Publication Table (%)'!O$7)))))))</f>
        <v>#DIV/0!</v>
      </c>
      <c r="P127" s="96" t="e">
        <f>IF('Publication Table (%)'!$C$5="All Cancelled Operations",
IFERROR(SUMIFS(AllPublicationData!$F:$F,AllPublicationData!$A:$A,'Publication Table (%)'!$B127,AllPublicationData!$B:$B,'Publication Table (%)'!$C$4,AllPublicationData!$D:$D,'Publication Table (%)'!P$7)/
SUMIFS(AllPublicationData!$E:$E,AllPublicationData!$A:$A,'Publication Table (%)'!$B127,AllPublicationData!$B:$B,'Publication Table (%)'!$C$4,AllPublicationData!$D:$D,'Publication Table (%)'!P$7),
SUMIFS(AllPublicationData!$F:$F,AllPublicationData!$A:$A,'Publication Table (%)'!$B127,AllPublicationData!$B:$B,'Publication Table (%)'!P$7)/
SUMIFS(AllPublicationData!$E:$E,AllPublicationData!$A:$A,'Publication Table (%)'!$B127,AllPublicationData!$B:$B,'Publication Table (%)'!P$7)),
IF('Publication Table (%)'!$C$5="Operations cancelled by patient",
IFERROR(SUMIFS(AllPublicationData!$G:$G,AllPublicationData!$A:$A,'Publication Table (%)'!$B127,AllPublicationData!$B:$B,'Publication Table (%)'!$C$4,AllPublicationData!$D:$D,'Publication Table (%)'!P$7)/
SUMIFS(AllPublicationData!$E:$E,AllPublicationData!$A:$A,'Publication Table (%)'!$B127,AllPublicationData!$B:$B,'Publication Table (%)'!$C$4,AllPublicationData!$D:$D,'Publication Table (%)'!P$7),
SUMIFS(AllPublicationData!$G:$G,AllPublicationData!$A:$A,'Publication Table (%)'!$B127,AllPublicationData!$B:$B,'Publication Table (%)'!P$7)/
SUMIFS(AllPublicationData!$E:$E,AllPublicationData!$A:$A,'Publication Table (%)'!$B127,AllPublicationData!$B:$B,'Publication Table (%)'!P$7)),
IF('Publication Table (%)'!$C$5="Operations cancelled for clinical reasons",
IFERROR(SUMIFS(AllPublicationData!$H:$H,AllPublicationData!$A:$A,'Publication Table (%)'!$B127,AllPublicationData!$B:$B,'Publication Table (%)'!$C$4,AllPublicationData!$D:$D,'Publication Table (%)'!P$7)/
SUMIFS(AllPublicationData!$E:$E,AllPublicationData!$A:$A,'Publication Table (%)'!$B127,AllPublicationData!$B:$B,'Publication Table (%)'!$C$4,AllPublicationData!$D:$D,'Publication Table (%)'!P$7),
SUMIFS(AllPublicationData!$H:$H,AllPublicationData!$A:$A,'Publication Table (%)'!$B127,AllPublicationData!$B:$B,'Publication Table (%)'!P$7)/
SUMIFS(AllPublicationData!$E:$E,AllPublicationData!$A:$A,'Publication Table (%)'!$B127,AllPublicationData!$B:$B,'Publication Table (%)'!P$7)),
IF('Publication Table (%)'!$C$5="Operations cancelled for non-clinical/capacity reasons",
IFERROR(SUMIFS(AllPublicationData!$I:$I,AllPublicationData!$A:$A,'Publication Table (%)'!$B127,AllPublicationData!$B:$B,'Publication Table (%)'!$C$4,AllPublicationData!$D:$D,'Publication Table (%)'!P$7)/
SUMIFS(AllPublicationData!$E:$E,AllPublicationData!$A:$A,'Publication Table (%)'!$B127,AllPublicationData!$B:$B,'Publication Table (%)'!$C$4,AllPublicationData!$D:$D,'Publication Table (%)'!P$7),
SUMIFS(AllPublicationData!$I:$I,AllPublicationData!$A:$A,'Publication Table (%)'!$B127,AllPublicationData!$B:$B,'Publication Table (%)'!P$7)/
SUMIFS(AllPublicationData!$E:$E,AllPublicationData!$A:$A,'Publication Table (%)'!$B127,AllPublicationData!$B:$B,'Publication Table (%)'!P$7)),
IF('Publication Table (%)'!$C$5="Cancellations for other reasons",
IFERROR(SUMIFS(AllPublicationData!$J:$J,AllPublicationData!$A:$A,'Publication Table (%)'!$B127,AllPublicationData!$B:$B,'Publication Table (%)'!$C$4,AllPublicationData!$D:$D,'Publication Table (%)'!P$7)/
SUMIFS(AllPublicationData!$E:$E,AllPublicationData!$A:$A,'Publication Table (%)'!$B127,AllPublicationData!$B:$B,'Publication Table (%)'!$C$4,AllPublicationData!$D:$D,'Publication Table (%)'!P$7),
SUMIFS(AllPublicationData!$J:$J,AllPublicationData!$A:$A,'Publication Table (%)'!$B127,AllPublicationData!$B:$B,'Publication Table (%)'!P$7)/
SUMIFS(AllPublicationData!$E:$E,AllPublicationData!$A:$A,'Publication Table (%)'!$B127,AllPublicationData!$B:$B,'Publication Table (%)'!P$7)))))))</f>
        <v>#DIV/0!</v>
      </c>
      <c r="Q127" s="96" t="e">
        <f>IF('Publication Table (%)'!$C$5="All Cancelled Operations",
IFERROR(SUMIFS(AllPublicationData!$F:$F,AllPublicationData!$A:$A,'Publication Table (%)'!$B127,AllPublicationData!$B:$B,'Publication Table (%)'!$C$4,AllPublicationData!$D:$D,'Publication Table (%)'!Q$7)/
SUMIFS(AllPublicationData!$E:$E,AllPublicationData!$A:$A,'Publication Table (%)'!$B127,AllPublicationData!$B:$B,'Publication Table (%)'!$C$4,AllPublicationData!$D:$D,'Publication Table (%)'!Q$7),
SUMIFS(AllPublicationData!$F:$F,AllPublicationData!$A:$A,'Publication Table (%)'!$B127,AllPublicationData!$B:$B,'Publication Table (%)'!Q$7)/
SUMIFS(AllPublicationData!$E:$E,AllPublicationData!$A:$A,'Publication Table (%)'!$B127,AllPublicationData!$B:$B,'Publication Table (%)'!Q$7)),
IF('Publication Table (%)'!$C$5="Operations cancelled by patient",
IFERROR(SUMIFS(AllPublicationData!$G:$G,AllPublicationData!$A:$A,'Publication Table (%)'!$B127,AllPublicationData!$B:$B,'Publication Table (%)'!$C$4,AllPublicationData!$D:$D,'Publication Table (%)'!Q$7)/
SUMIFS(AllPublicationData!$E:$E,AllPublicationData!$A:$A,'Publication Table (%)'!$B127,AllPublicationData!$B:$B,'Publication Table (%)'!$C$4,AllPublicationData!$D:$D,'Publication Table (%)'!Q$7),
SUMIFS(AllPublicationData!$G:$G,AllPublicationData!$A:$A,'Publication Table (%)'!$B127,AllPublicationData!$B:$B,'Publication Table (%)'!Q$7)/
SUMIFS(AllPublicationData!$E:$E,AllPublicationData!$A:$A,'Publication Table (%)'!$B127,AllPublicationData!$B:$B,'Publication Table (%)'!Q$7)),
IF('Publication Table (%)'!$C$5="Operations cancelled for clinical reasons",
IFERROR(SUMIFS(AllPublicationData!$H:$H,AllPublicationData!$A:$A,'Publication Table (%)'!$B127,AllPublicationData!$B:$B,'Publication Table (%)'!$C$4,AllPublicationData!$D:$D,'Publication Table (%)'!Q$7)/
SUMIFS(AllPublicationData!$E:$E,AllPublicationData!$A:$A,'Publication Table (%)'!$B127,AllPublicationData!$B:$B,'Publication Table (%)'!$C$4,AllPublicationData!$D:$D,'Publication Table (%)'!Q$7),
SUMIFS(AllPublicationData!$H:$H,AllPublicationData!$A:$A,'Publication Table (%)'!$B127,AllPublicationData!$B:$B,'Publication Table (%)'!Q$7)/
SUMIFS(AllPublicationData!$E:$E,AllPublicationData!$A:$A,'Publication Table (%)'!$B127,AllPublicationData!$B:$B,'Publication Table (%)'!Q$7)),
IF('Publication Table (%)'!$C$5="Operations cancelled for non-clinical/capacity reasons",
IFERROR(SUMIFS(AllPublicationData!$I:$I,AllPublicationData!$A:$A,'Publication Table (%)'!$B127,AllPublicationData!$B:$B,'Publication Table (%)'!$C$4,AllPublicationData!$D:$D,'Publication Table (%)'!Q$7)/
SUMIFS(AllPublicationData!$E:$E,AllPublicationData!$A:$A,'Publication Table (%)'!$B127,AllPublicationData!$B:$B,'Publication Table (%)'!$C$4,AllPublicationData!$D:$D,'Publication Table (%)'!Q$7),
SUMIFS(AllPublicationData!$I:$I,AllPublicationData!$A:$A,'Publication Table (%)'!$B127,AllPublicationData!$B:$B,'Publication Table (%)'!Q$7)/
SUMIFS(AllPublicationData!$E:$E,AllPublicationData!$A:$A,'Publication Table (%)'!$B127,AllPublicationData!$B:$B,'Publication Table (%)'!Q$7)),
IF('Publication Table (%)'!$C$5="Cancellations for other reasons",
IFERROR(SUMIFS(AllPublicationData!$J:$J,AllPublicationData!$A:$A,'Publication Table (%)'!$B127,AllPublicationData!$B:$B,'Publication Table (%)'!$C$4,AllPublicationData!$D:$D,'Publication Table (%)'!Q$7)/
SUMIFS(AllPublicationData!$E:$E,AllPublicationData!$A:$A,'Publication Table (%)'!$B127,AllPublicationData!$B:$B,'Publication Table (%)'!$C$4,AllPublicationData!$D:$D,'Publication Table (%)'!Q$7),
SUMIFS(AllPublicationData!$J:$J,AllPublicationData!$A:$A,'Publication Table (%)'!$B127,AllPublicationData!$B:$B,'Publication Table (%)'!Q$7)/
SUMIFS(AllPublicationData!$E:$E,AllPublicationData!$A:$A,'Publication Table (%)'!$B127,AllPublicationData!$B:$B,'Publication Table (%)'!Q$7)))))))</f>
        <v>#DIV/0!</v>
      </c>
      <c r="R127" s="96" t="e">
        <f>IF('Publication Table (%)'!$C$5="All Cancelled Operations",
IFERROR(SUMIFS(AllPublicationData!$F:$F,AllPublicationData!$A:$A,'Publication Table (%)'!$B127,AllPublicationData!$B:$B,'Publication Table (%)'!$C$4,AllPublicationData!$D:$D,'Publication Table (%)'!R$7)/
SUMIFS(AllPublicationData!$E:$E,AllPublicationData!$A:$A,'Publication Table (%)'!$B127,AllPublicationData!$B:$B,'Publication Table (%)'!$C$4,AllPublicationData!$D:$D,'Publication Table (%)'!R$7),
SUMIFS(AllPublicationData!$F:$F,AllPublicationData!$A:$A,'Publication Table (%)'!$B127,AllPublicationData!$B:$B,'Publication Table (%)'!R$7)/
SUMIFS(AllPublicationData!$E:$E,AllPublicationData!$A:$A,'Publication Table (%)'!$B127,AllPublicationData!$B:$B,'Publication Table (%)'!R$7)),
IF('Publication Table (%)'!$C$5="Operations cancelled by patient",
IFERROR(SUMIFS(AllPublicationData!$G:$G,AllPublicationData!$A:$A,'Publication Table (%)'!$B127,AllPublicationData!$B:$B,'Publication Table (%)'!$C$4,AllPublicationData!$D:$D,'Publication Table (%)'!R$7)/
SUMIFS(AllPublicationData!$E:$E,AllPublicationData!$A:$A,'Publication Table (%)'!$B127,AllPublicationData!$B:$B,'Publication Table (%)'!$C$4,AllPublicationData!$D:$D,'Publication Table (%)'!R$7),
SUMIFS(AllPublicationData!$G:$G,AllPublicationData!$A:$A,'Publication Table (%)'!$B127,AllPublicationData!$B:$B,'Publication Table (%)'!R$7)/
SUMIFS(AllPublicationData!$E:$E,AllPublicationData!$A:$A,'Publication Table (%)'!$B127,AllPublicationData!$B:$B,'Publication Table (%)'!R$7)),
IF('Publication Table (%)'!$C$5="Operations cancelled for clinical reasons",
IFERROR(SUMIFS(AllPublicationData!$H:$H,AllPublicationData!$A:$A,'Publication Table (%)'!$B127,AllPublicationData!$B:$B,'Publication Table (%)'!$C$4,AllPublicationData!$D:$D,'Publication Table (%)'!R$7)/
SUMIFS(AllPublicationData!$E:$E,AllPublicationData!$A:$A,'Publication Table (%)'!$B127,AllPublicationData!$B:$B,'Publication Table (%)'!$C$4,AllPublicationData!$D:$D,'Publication Table (%)'!R$7),
SUMIFS(AllPublicationData!$H:$H,AllPublicationData!$A:$A,'Publication Table (%)'!$B127,AllPublicationData!$B:$B,'Publication Table (%)'!R$7)/
SUMIFS(AllPublicationData!$E:$E,AllPublicationData!$A:$A,'Publication Table (%)'!$B127,AllPublicationData!$B:$B,'Publication Table (%)'!R$7)),
IF('Publication Table (%)'!$C$5="Operations cancelled for non-clinical/capacity reasons",
IFERROR(SUMIFS(AllPublicationData!$I:$I,AllPublicationData!$A:$A,'Publication Table (%)'!$B127,AllPublicationData!$B:$B,'Publication Table (%)'!$C$4,AllPublicationData!$D:$D,'Publication Table (%)'!R$7)/
SUMIFS(AllPublicationData!$E:$E,AllPublicationData!$A:$A,'Publication Table (%)'!$B127,AllPublicationData!$B:$B,'Publication Table (%)'!$C$4,AllPublicationData!$D:$D,'Publication Table (%)'!R$7),
SUMIFS(AllPublicationData!$I:$I,AllPublicationData!$A:$A,'Publication Table (%)'!$B127,AllPublicationData!$B:$B,'Publication Table (%)'!R$7)/
SUMIFS(AllPublicationData!$E:$E,AllPublicationData!$A:$A,'Publication Table (%)'!$B127,AllPublicationData!$B:$B,'Publication Table (%)'!R$7)),
IF('Publication Table (%)'!$C$5="Cancellations for other reasons",
IFERROR(SUMIFS(AllPublicationData!$J:$J,AllPublicationData!$A:$A,'Publication Table (%)'!$B127,AllPublicationData!$B:$B,'Publication Table (%)'!$C$4,AllPublicationData!$D:$D,'Publication Table (%)'!R$7)/
SUMIFS(AllPublicationData!$E:$E,AllPublicationData!$A:$A,'Publication Table (%)'!$B127,AllPublicationData!$B:$B,'Publication Table (%)'!$C$4,AllPublicationData!$D:$D,'Publication Table (%)'!R$7),
SUMIFS(AllPublicationData!$J:$J,AllPublicationData!$A:$A,'Publication Table (%)'!$B127,AllPublicationData!$B:$B,'Publication Table (%)'!R$7)/
SUMIFS(AllPublicationData!$E:$E,AllPublicationData!$A:$A,'Publication Table (%)'!$B127,AllPublicationData!$B:$B,'Publication Table (%)'!R$7)))))))</f>
        <v>#DIV/0!</v>
      </c>
      <c r="S127" s="96" t="e">
        <f>IF('Publication Table (%)'!$C$5="All Cancelled Operations",
IFERROR(SUMIFS(AllPublicationData!$F:$F,AllPublicationData!$A:$A,'Publication Table (%)'!$B127,AllPublicationData!$B:$B,'Publication Table (%)'!$C$4,AllPublicationData!$D:$D,'Publication Table (%)'!S$7)/
SUMIFS(AllPublicationData!$E:$E,AllPublicationData!$A:$A,'Publication Table (%)'!$B127,AllPublicationData!$B:$B,'Publication Table (%)'!$C$4,AllPublicationData!$D:$D,'Publication Table (%)'!S$7),
SUMIFS(AllPublicationData!$F:$F,AllPublicationData!$A:$A,'Publication Table (%)'!$B127,AllPublicationData!$B:$B,'Publication Table (%)'!S$7)/
SUMIFS(AllPublicationData!$E:$E,AllPublicationData!$A:$A,'Publication Table (%)'!$B127,AllPublicationData!$B:$B,'Publication Table (%)'!S$7)),
IF('Publication Table (%)'!$C$5="Operations cancelled by patient",
IFERROR(SUMIFS(AllPublicationData!$G:$G,AllPublicationData!$A:$A,'Publication Table (%)'!$B127,AllPublicationData!$B:$B,'Publication Table (%)'!$C$4,AllPublicationData!$D:$D,'Publication Table (%)'!S$7)/
SUMIFS(AllPublicationData!$E:$E,AllPublicationData!$A:$A,'Publication Table (%)'!$B127,AllPublicationData!$B:$B,'Publication Table (%)'!$C$4,AllPublicationData!$D:$D,'Publication Table (%)'!S$7),
SUMIFS(AllPublicationData!$G:$G,AllPublicationData!$A:$A,'Publication Table (%)'!$B127,AllPublicationData!$B:$B,'Publication Table (%)'!S$7)/
SUMIFS(AllPublicationData!$E:$E,AllPublicationData!$A:$A,'Publication Table (%)'!$B127,AllPublicationData!$B:$B,'Publication Table (%)'!S$7)),
IF('Publication Table (%)'!$C$5="Operations cancelled for clinical reasons",
IFERROR(SUMIFS(AllPublicationData!$H:$H,AllPublicationData!$A:$A,'Publication Table (%)'!$B127,AllPublicationData!$B:$B,'Publication Table (%)'!$C$4,AllPublicationData!$D:$D,'Publication Table (%)'!S$7)/
SUMIFS(AllPublicationData!$E:$E,AllPublicationData!$A:$A,'Publication Table (%)'!$B127,AllPublicationData!$B:$B,'Publication Table (%)'!$C$4,AllPublicationData!$D:$D,'Publication Table (%)'!S$7),
SUMIFS(AllPublicationData!$H:$H,AllPublicationData!$A:$A,'Publication Table (%)'!$B127,AllPublicationData!$B:$B,'Publication Table (%)'!S$7)/
SUMIFS(AllPublicationData!$E:$E,AllPublicationData!$A:$A,'Publication Table (%)'!$B127,AllPublicationData!$B:$B,'Publication Table (%)'!S$7)),
IF('Publication Table (%)'!$C$5="Operations cancelled for non-clinical/capacity reasons",
IFERROR(SUMIFS(AllPublicationData!$I:$I,AllPublicationData!$A:$A,'Publication Table (%)'!$B127,AllPublicationData!$B:$B,'Publication Table (%)'!$C$4,AllPublicationData!$D:$D,'Publication Table (%)'!S$7)/
SUMIFS(AllPublicationData!$E:$E,AllPublicationData!$A:$A,'Publication Table (%)'!$B127,AllPublicationData!$B:$B,'Publication Table (%)'!$C$4,AllPublicationData!$D:$D,'Publication Table (%)'!S$7),
SUMIFS(AllPublicationData!$I:$I,AllPublicationData!$A:$A,'Publication Table (%)'!$B127,AllPublicationData!$B:$B,'Publication Table (%)'!S$7)/
SUMIFS(AllPublicationData!$E:$E,AllPublicationData!$A:$A,'Publication Table (%)'!$B127,AllPublicationData!$B:$B,'Publication Table (%)'!S$7)),
IF('Publication Table (%)'!$C$5="Cancellations for other reasons",
IFERROR(SUMIFS(AllPublicationData!$J:$J,AllPublicationData!$A:$A,'Publication Table (%)'!$B127,AllPublicationData!$B:$B,'Publication Table (%)'!$C$4,AllPublicationData!$D:$D,'Publication Table (%)'!S$7)/
SUMIFS(AllPublicationData!$E:$E,AllPublicationData!$A:$A,'Publication Table (%)'!$B127,AllPublicationData!$B:$B,'Publication Table (%)'!$C$4,AllPublicationData!$D:$D,'Publication Table (%)'!S$7),
SUMIFS(AllPublicationData!$J:$J,AllPublicationData!$A:$A,'Publication Table (%)'!$B127,AllPublicationData!$B:$B,'Publication Table (%)'!S$7)/
SUMIFS(AllPublicationData!$E:$E,AllPublicationData!$A:$A,'Publication Table (%)'!$B127,AllPublicationData!$B:$B,'Publication Table (%)'!S$7)))))))</f>
        <v>#DIV/0!</v>
      </c>
    </row>
    <row r="128" spans="2:19" x14ac:dyDescent="0.35">
      <c r="C128" s="112">
        <f>IF('Publication Table (%)'!$C$5="All Cancelled Operations",
SUMIFS(AllPublicationData!$F:$F,AllPublicationData!$A:$A,'Publication Table (%)'!$B128,AllPublicationData!$B:$B,'Publication Table (%)'!$C$4),
IF('Publication Table (%)'!$C$5="Operations cancelled by patient",
SUMIFS(AllPublicationData!$G:$G,AllPublicationData!$A:$A,'Publication Table (%)'!$B128,AllPublicationData!$B:$B,'Publication Table (%)'!$C$4),
IF('Publication Table (%)'!$C$5="Operations cancelled for clinical reasons",
SUMIFS(AllPublicationData!$H:$H,AllPublicationData!$A:$A,'Publication Table (%)'!$B128,AllPublicationData!$B:$B,'Publication Table (%)'!$C$4),
IF('Publication Table (%)'!$C$5="Operations cancelled for non-clinical/capacity reasons",
SUMIFS(AllPublicationData!$I:$I,AllPublicationData!$A:$A,'Publication Table (%)'!$B128,AllPublicationData!$B:$B,'Publication Table (%)'!$C$4),
IF('Publication Table (%)'!$C$5="Cancellations for other reasons",
SUMIFS(AllPublicationData!$J:$J,AllPublicationData!$A:$A,'Publication Table (%)'!$B128,AllPublicationData!$B:$B,'Publication Table (%)'!$C$4))))))+
IF(AND($C$4="NHS Scotland",$C$5="All Cancelled Operations"),
SUMIFS(AllPublicationData!$F:$F,AllPublicationData!$A:$A,'Publication Table (%)'!$B128),
IF(AND($C$4="NHS Scotland",$C$5="Operations cancelled by patient"),
SUMIFS(AllPublicationData!$G:$G,AllPublicationData!$A:$A,'Publication Table (%)'!$B128),
IF(AND($C$4="NHS Scotland",$C$5="Operations cancelled for clinical reasons"),
SUMIFS(AllPublicationData!$H:$H,AllPublicationData!$A:$A,'Publication Table (%)'!$B128),
IF(AND($C$4="NHS Scotland",$C$5="Operations cancelled for non-clinical/capacity reasons"),
SUMIFS(AllPublicationData!$I:$I,AllPublicationData!$A:$A,'Publication Table (%)'!$B128),
IF(AND($C$4="NHS Scotland",$C$5="Cancellations for other reasons"),
SUMIFS(AllPublicationData!$J:$J,AllPublicationData!$A:$A,'Publication Table (%)'!$B128))))))</f>
        <v>0</v>
      </c>
      <c r="D128" s="110" t="e">
        <f>IF(AND('Publication Table (%)'!$C$5="All Cancelled Operations",$C$4&lt;&gt;"NHS Scotland"),
IFERROR(SUMIFS(AllPublicationData!$F:$F,AllPublicationData!$A:$A,'Publication Table (%)'!$B128,AllPublicationData!$B:$B,'Publication Table (%)'!$C$4,AllPublicationData!$D:$D,'Publication Table (%)'!D$7)/
SUMIFS(AllPublicationData!$E:$E,AllPublicationData!$A:$A,'Publication Table (%)'!$B128,AllPublicationData!$B:$B,'Publication Table (%)'!$C$4,AllPublicationData!$D:$D,'Publication Table (%)'!D$7),
SUMIFS(AllPublicationData!$F:$F,AllPublicationData!$A:$A,'Publication Table (%)'!$B128,AllPublicationData!$B:$B,'Publication Table (%)'!D$7)/
SUMIFS(AllPublicationData!$E:$E,AllPublicationData!$A:$A,'Publication Table (%)'!$B128,AllPublicationData!$B:$B,'Publication Table (%)'!D$7)),
IF(AND('Publication Table (%)'!$C$5="Operations cancelled by patient",$C$4&lt;&gt;"NHS Scotland"),
IFERROR(SUMIFS(AllPublicationData!$G:$G,AllPublicationData!$A:$A,'Publication Table (%)'!$B128,AllPublicationData!$B:$B,'Publication Table (%)'!$C$4,AllPublicationData!$D:$D,'Publication Table (%)'!D$7)/
SUMIFS(AllPublicationData!$E:$E,AllPublicationData!$A:$A,'Publication Table (%)'!$B128,AllPublicationData!$B:$B,'Publication Table (%)'!$C$4,AllPublicationData!$D:$D,'Publication Table (%)'!D$7),
SUMIFS(AllPublicationData!$G:$G,AllPublicationData!$A:$A,'Publication Table (%)'!$B128,AllPublicationData!$B:$B,'Publication Table (%)'!D$7)/
SUMIFS(AllPublicationData!$E:$E,AllPublicationData!$A:$A,'Publication Table (%)'!$B128,AllPublicationData!$B:$B,'Publication Table (%)'!D$7)),
IF(AND('Publication Table (%)'!$C$5="Operations cancelled for clinical reasons",$C$4&lt;&gt;"NHS Scotland"),
IFERROR(SUMIFS(AllPublicationData!$H:$H,AllPublicationData!$A:$A,'Publication Table (%)'!$B128,AllPublicationData!$B:$B,'Publication Table (%)'!$C$4,AllPublicationData!$D:$D,'Publication Table (%)'!D$7)/
SUMIFS(AllPublicationData!$E:$E,AllPublicationData!$A:$A,'Publication Table (%)'!$B128,AllPublicationData!$B:$B,'Publication Table (%)'!$C$4,AllPublicationData!$D:$D,'Publication Table (%)'!D$7),
SUMIFS(AllPublicationData!$H:$H,AllPublicationData!$A:$A,'Publication Table (%)'!$B128,AllPublicationData!$B:$B,'Publication Table (%)'!D$7)/
SUMIFS(AllPublicationData!$E:$E,AllPublicationData!$A:$A,'Publication Table (%)'!$B128,AllPublicationData!$B:$B,'Publication Table (%)'!D$7)),
IF(AND('Publication Table (%)'!$C$5="Operations cancelled for non-clinical/capacity reasons",$C$4&lt;&gt;"NHS Scotland"),
IFERROR(SUMIFS(AllPublicationData!$I:$I,AllPublicationData!$A:$A,'Publication Table (%)'!$B128,AllPublicationData!$B:$B,'Publication Table (%)'!$C$4,AllPublicationData!$D:$D,'Publication Table (%)'!D$7)/
SUMIFS(AllPublicationData!$E:$E,AllPublicationData!$A:$A,'Publication Table (%)'!$B128,AllPublicationData!$B:$B,'Publication Table (%)'!$C$4,AllPublicationData!$D:$D,'Publication Table (%)'!D$7),
SUMIFS(AllPublicationData!$I:$I,AllPublicationData!$A:$A,'Publication Table (%)'!$B128,AllPublicationData!$B:$B,'Publication Table (%)'!D$7)/
SUMIFS(AllPublicationData!$E:$E,AllPublicationData!$A:$A,'Publication Table (%)'!$B128,AllPublicationData!$B:$B,'Publication Table (%)'!D$7)),
IF(AND('Publication Table (%)'!$C$5="Cancellations for other reasons",$C$4&lt;&gt;"NHS Scotland"),
IFERROR(SUMIFS(AllPublicationData!$J:$J,AllPublicationData!$A:$A,'Publication Table (%)'!$B128,AllPublicationData!$B:$B,'Publication Table (%)'!$C$4,AllPublicationData!$D:$D,'Publication Table (%)'!D$7)/
SUMIFS(AllPublicationData!$E:$E,AllPublicationData!$A:$A,'Publication Table (%)'!$B128,AllPublicationData!$B:$B,'Publication Table (%)'!$C$4,AllPublicationData!$D:$D,'Publication Table (%)'!D$7),
SUMIFS(AllPublicationData!$J:$J,AllPublicationData!$A:$A,'Publication Table (%)'!$B128,AllPublicationData!$B:$B,'Publication Table (%)'!D$7)/
SUMIFS(AllPublicationData!$E:$E,AllPublicationData!$A:$A,'Publication Table (%)'!$B128,AllPublicationData!$B:$B,'Publication Table (%)'!D$7)),
IF(AND($C$4="NHS Scotland",$C$5="All Cancelled Operations"),
SUMIFS(AllPublicationData!$F:$F,AllPublicationData!$A:$A,'Publication Table'!$B128)/
SUMIFS(AllPublicationData!$E:$E,AllPublicationData!$A:$A,'Publication Table'!$B128),
IF(AND($C$4="NHS Scotland",$C$5="Operations cancelled by patient"),
SUMIFS(AllPublicationData!$G:$G,AllPublicationData!$A:$A,'Publication Table'!$B128)/
SUMIFS(AllPublicationData!$E:$E,AllPublicationData!$A:$A,'Publication Table'!$B128),
IF(AND($C$4="NHS Scotland",$C$5="Operations cancelled for clinical reasons"),
SUMIFS(AllPublicationData!$H:$H,AllPublicationData!$A:$A,'Publication Table'!$B128)/
SUMIFS(AllPublicationData!$E:$E,AllPublicationData!$A:$A,'Publication Table'!$B128),
IF(AND($C$4="NHS Scotland",$C$5="Operations cancelled for non-clinical/capacity reasons"),
SUMIFS(AllPublicationData!$I:$I,AllPublicationData!$A:$A,'Publication Table'!$B128)/
SUMIFS(AllPublicationData!$E:$E,AllPublicationData!$A:$A,'Publication Table'!$B128),
IF(AND($C$4="NHS Scotland",$C$5="Cancellations for other reasons"),
SUMIFS(AllPublicationData!$J:$J,AllPublicationData!$A:$A,'Publication Table'!$B128)/
SUMIFS(AllPublicationData!$E:$E,AllPublicationData!$A:$A,'Publication Table'!$B128)))))))))))</f>
        <v>#DIV/0!</v>
      </c>
      <c r="E128" s="96" t="e">
        <f>IF('Publication Table (%)'!$C$5="All Cancelled Operations",
IFERROR(SUMIFS(AllPublicationData!$F:$F,AllPublicationData!$A:$A,'Publication Table (%)'!$B128,AllPublicationData!$B:$B,'Publication Table (%)'!$C$4,AllPublicationData!$D:$D,'Publication Table (%)'!E$7)/
SUMIFS(AllPublicationData!$E:$E,AllPublicationData!$A:$A,'Publication Table (%)'!$B128,AllPublicationData!$B:$B,'Publication Table (%)'!$C$4,AllPublicationData!$D:$D,'Publication Table (%)'!E$7),
SUMIFS(AllPublicationData!$F:$F,AllPublicationData!$A:$A,'Publication Table (%)'!$B128,AllPublicationData!$B:$B,'Publication Table (%)'!E$7)/
SUMIFS(AllPublicationData!$E:$E,AllPublicationData!$A:$A,'Publication Table (%)'!$B128,AllPublicationData!$B:$B,'Publication Table (%)'!E$7)),
IF('Publication Table (%)'!$C$5="Operations cancelled by patient",
IFERROR(SUMIFS(AllPublicationData!$G:$G,AllPublicationData!$A:$A,'Publication Table (%)'!$B128,AllPublicationData!$B:$B,'Publication Table (%)'!$C$4,AllPublicationData!$D:$D,'Publication Table (%)'!E$7)/
SUMIFS(AllPublicationData!$E:$E,AllPublicationData!$A:$A,'Publication Table (%)'!$B128,AllPublicationData!$B:$B,'Publication Table (%)'!$C$4,AllPublicationData!$D:$D,'Publication Table (%)'!E$7),
SUMIFS(AllPublicationData!$G:$G,AllPublicationData!$A:$A,'Publication Table (%)'!$B128,AllPublicationData!$B:$B,'Publication Table (%)'!E$7)/
SUMIFS(AllPublicationData!$E:$E,AllPublicationData!$A:$A,'Publication Table (%)'!$B128,AllPublicationData!$B:$B,'Publication Table (%)'!E$7)),
IF('Publication Table (%)'!$C$5="Operations cancelled for clinical reasons",
IFERROR(SUMIFS(AllPublicationData!$H:$H,AllPublicationData!$A:$A,'Publication Table (%)'!$B128,AllPublicationData!$B:$B,'Publication Table (%)'!$C$4,AllPublicationData!$D:$D,'Publication Table (%)'!E$7)/
SUMIFS(AllPublicationData!$E:$E,AllPublicationData!$A:$A,'Publication Table (%)'!$B128,AllPublicationData!$B:$B,'Publication Table (%)'!$C$4,AllPublicationData!$D:$D,'Publication Table (%)'!E$7),
SUMIFS(AllPublicationData!$H:$H,AllPublicationData!$A:$A,'Publication Table (%)'!$B128,AllPublicationData!$B:$B,'Publication Table (%)'!E$7)/
SUMIFS(AllPublicationData!$E:$E,AllPublicationData!$A:$A,'Publication Table (%)'!$B128,AllPublicationData!$B:$B,'Publication Table (%)'!E$7)),
IF('Publication Table (%)'!$C$5="Operations cancelled for non-clinical/capacity reasons",
IFERROR(SUMIFS(AllPublicationData!$I:$I,AllPublicationData!$A:$A,'Publication Table (%)'!$B128,AllPublicationData!$B:$B,'Publication Table (%)'!$C$4,AllPublicationData!$D:$D,'Publication Table (%)'!E$7)/
SUMIFS(AllPublicationData!$E:$E,AllPublicationData!$A:$A,'Publication Table (%)'!$B128,AllPublicationData!$B:$B,'Publication Table (%)'!$C$4,AllPublicationData!$D:$D,'Publication Table (%)'!E$7),
SUMIFS(AllPublicationData!$I:$I,AllPublicationData!$A:$A,'Publication Table (%)'!$B128,AllPublicationData!$B:$B,'Publication Table (%)'!E$7)/
SUMIFS(AllPublicationData!$E:$E,AllPublicationData!$A:$A,'Publication Table (%)'!$B128,AllPublicationData!$B:$B,'Publication Table (%)'!E$7)),
IF('Publication Table (%)'!$C$5="Cancellations for other reasons",
IFERROR(SUMIFS(AllPublicationData!$J:$J,AllPublicationData!$A:$A,'Publication Table (%)'!$B128,AllPublicationData!$B:$B,'Publication Table (%)'!$C$4,AllPublicationData!$D:$D,'Publication Table (%)'!E$7)/
SUMIFS(AllPublicationData!$E:$E,AllPublicationData!$A:$A,'Publication Table (%)'!$B128,AllPublicationData!$B:$B,'Publication Table (%)'!$C$4,AllPublicationData!$D:$D,'Publication Table (%)'!E$7),
SUMIFS(AllPublicationData!$J:$J,AllPublicationData!$A:$A,'Publication Table (%)'!$B128,AllPublicationData!$B:$B,'Publication Table (%)'!E$7)/
SUMIFS(AllPublicationData!$E:$E,AllPublicationData!$A:$A,'Publication Table (%)'!$B128,AllPublicationData!$B:$B,'Publication Table (%)'!E$7)))))))</f>
        <v>#DIV/0!</v>
      </c>
      <c r="F128" s="96" t="e">
        <f>IF('Publication Table (%)'!$C$5="All Cancelled Operations",
IFERROR(SUMIFS(AllPublicationData!$F:$F,AllPublicationData!$A:$A,'Publication Table (%)'!$B128,AllPublicationData!$B:$B,'Publication Table (%)'!$C$4,AllPublicationData!$D:$D,'Publication Table (%)'!F$7)/
SUMIFS(AllPublicationData!$E:$E,AllPublicationData!$A:$A,'Publication Table (%)'!$B128,AllPublicationData!$B:$B,'Publication Table (%)'!$C$4,AllPublicationData!$D:$D,'Publication Table (%)'!F$7),
SUMIFS(AllPublicationData!$F:$F,AllPublicationData!$A:$A,'Publication Table (%)'!$B128,AllPublicationData!$B:$B,'Publication Table (%)'!F$7)/
SUMIFS(AllPublicationData!$E:$E,AllPublicationData!$A:$A,'Publication Table (%)'!$B128,AllPublicationData!$B:$B,'Publication Table (%)'!F$7)),
IF('Publication Table (%)'!$C$5="Operations cancelled by patient",
IFERROR(SUMIFS(AllPublicationData!$G:$G,AllPublicationData!$A:$A,'Publication Table (%)'!$B128,AllPublicationData!$B:$B,'Publication Table (%)'!$C$4,AllPublicationData!$D:$D,'Publication Table (%)'!F$7)/
SUMIFS(AllPublicationData!$E:$E,AllPublicationData!$A:$A,'Publication Table (%)'!$B128,AllPublicationData!$B:$B,'Publication Table (%)'!$C$4,AllPublicationData!$D:$D,'Publication Table (%)'!F$7),
SUMIFS(AllPublicationData!$G:$G,AllPublicationData!$A:$A,'Publication Table (%)'!$B128,AllPublicationData!$B:$B,'Publication Table (%)'!F$7)/
SUMIFS(AllPublicationData!$E:$E,AllPublicationData!$A:$A,'Publication Table (%)'!$B128,AllPublicationData!$B:$B,'Publication Table (%)'!F$7)),
IF('Publication Table (%)'!$C$5="Operations cancelled for clinical reasons",
IFERROR(SUMIFS(AllPublicationData!$H:$H,AllPublicationData!$A:$A,'Publication Table (%)'!$B128,AllPublicationData!$B:$B,'Publication Table (%)'!$C$4,AllPublicationData!$D:$D,'Publication Table (%)'!F$7)/
SUMIFS(AllPublicationData!$E:$E,AllPublicationData!$A:$A,'Publication Table (%)'!$B128,AllPublicationData!$B:$B,'Publication Table (%)'!$C$4,AllPublicationData!$D:$D,'Publication Table (%)'!F$7),
SUMIFS(AllPublicationData!$H:$H,AllPublicationData!$A:$A,'Publication Table (%)'!$B128,AllPublicationData!$B:$B,'Publication Table (%)'!F$7)/
SUMIFS(AllPublicationData!$E:$E,AllPublicationData!$A:$A,'Publication Table (%)'!$B128,AllPublicationData!$B:$B,'Publication Table (%)'!F$7)),
IF('Publication Table (%)'!$C$5="Operations cancelled for non-clinical/capacity reasons",
IFERROR(SUMIFS(AllPublicationData!$I:$I,AllPublicationData!$A:$A,'Publication Table (%)'!$B128,AllPublicationData!$B:$B,'Publication Table (%)'!$C$4,AllPublicationData!$D:$D,'Publication Table (%)'!F$7)/
SUMIFS(AllPublicationData!$E:$E,AllPublicationData!$A:$A,'Publication Table (%)'!$B128,AllPublicationData!$B:$B,'Publication Table (%)'!$C$4,AllPublicationData!$D:$D,'Publication Table (%)'!F$7),
SUMIFS(AllPublicationData!$I:$I,AllPublicationData!$A:$A,'Publication Table (%)'!$B128,AllPublicationData!$B:$B,'Publication Table (%)'!F$7)/
SUMIFS(AllPublicationData!$E:$E,AllPublicationData!$A:$A,'Publication Table (%)'!$B128,AllPublicationData!$B:$B,'Publication Table (%)'!F$7)),
IF('Publication Table (%)'!$C$5="Cancellations for other reasons",
IFERROR(SUMIFS(AllPublicationData!$J:$J,AllPublicationData!$A:$A,'Publication Table (%)'!$B128,AllPublicationData!$B:$B,'Publication Table (%)'!$C$4,AllPublicationData!$D:$D,'Publication Table (%)'!F$7)/
SUMIFS(AllPublicationData!$E:$E,AllPublicationData!$A:$A,'Publication Table (%)'!$B128,AllPublicationData!$B:$B,'Publication Table (%)'!$C$4,AllPublicationData!$D:$D,'Publication Table (%)'!F$7),
SUMIFS(AllPublicationData!$J:$J,AllPublicationData!$A:$A,'Publication Table (%)'!$B128,AllPublicationData!$B:$B,'Publication Table (%)'!F$7)/
SUMIFS(AllPublicationData!$E:$E,AllPublicationData!$A:$A,'Publication Table (%)'!$B128,AllPublicationData!$B:$B,'Publication Table (%)'!F$7)))))))</f>
        <v>#DIV/0!</v>
      </c>
      <c r="G128" s="96" t="e">
        <f>IF('Publication Table (%)'!$C$5="All Cancelled Operations",
IFERROR(SUMIFS(AllPublicationData!$F:$F,AllPublicationData!$A:$A,'Publication Table (%)'!$B128,AllPublicationData!$B:$B,'Publication Table (%)'!$C$4,AllPublicationData!$D:$D,'Publication Table (%)'!G$7)/
SUMIFS(AllPublicationData!$E:$E,AllPublicationData!$A:$A,'Publication Table (%)'!$B128,AllPublicationData!$B:$B,'Publication Table (%)'!$C$4,AllPublicationData!$D:$D,'Publication Table (%)'!G$7),
SUMIFS(AllPublicationData!$F:$F,AllPublicationData!$A:$A,'Publication Table (%)'!$B128,AllPublicationData!$B:$B,'Publication Table (%)'!G$7)/
SUMIFS(AllPublicationData!$E:$E,AllPublicationData!$A:$A,'Publication Table (%)'!$B128,AllPublicationData!$B:$B,'Publication Table (%)'!G$7)),
IF('Publication Table (%)'!$C$5="Operations cancelled by patient",
IFERROR(SUMIFS(AllPublicationData!$G:$G,AllPublicationData!$A:$A,'Publication Table (%)'!$B128,AllPublicationData!$B:$B,'Publication Table (%)'!$C$4,AllPublicationData!$D:$D,'Publication Table (%)'!G$7)/
SUMIFS(AllPublicationData!$E:$E,AllPublicationData!$A:$A,'Publication Table (%)'!$B128,AllPublicationData!$B:$B,'Publication Table (%)'!$C$4,AllPublicationData!$D:$D,'Publication Table (%)'!G$7),
SUMIFS(AllPublicationData!$G:$G,AllPublicationData!$A:$A,'Publication Table (%)'!$B128,AllPublicationData!$B:$B,'Publication Table (%)'!G$7)/
SUMIFS(AllPublicationData!$E:$E,AllPublicationData!$A:$A,'Publication Table (%)'!$B128,AllPublicationData!$B:$B,'Publication Table (%)'!G$7)),
IF('Publication Table (%)'!$C$5="Operations cancelled for clinical reasons",
IFERROR(SUMIFS(AllPublicationData!$H:$H,AllPublicationData!$A:$A,'Publication Table (%)'!$B128,AllPublicationData!$B:$B,'Publication Table (%)'!$C$4,AllPublicationData!$D:$D,'Publication Table (%)'!G$7)/
SUMIFS(AllPublicationData!$E:$E,AllPublicationData!$A:$A,'Publication Table (%)'!$B128,AllPublicationData!$B:$B,'Publication Table (%)'!$C$4,AllPublicationData!$D:$D,'Publication Table (%)'!G$7),
SUMIFS(AllPublicationData!$H:$H,AllPublicationData!$A:$A,'Publication Table (%)'!$B128,AllPublicationData!$B:$B,'Publication Table (%)'!G$7)/
SUMIFS(AllPublicationData!$E:$E,AllPublicationData!$A:$A,'Publication Table (%)'!$B128,AllPublicationData!$B:$B,'Publication Table (%)'!G$7)),
IF('Publication Table (%)'!$C$5="Operations cancelled for non-clinical/capacity reasons",
IFERROR(SUMIFS(AllPublicationData!$I:$I,AllPublicationData!$A:$A,'Publication Table (%)'!$B128,AllPublicationData!$B:$B,'Publication Table (%)'!$C$4,AllPublicationData!$D:$D,'Publication Table (%)'!G$7)/
SUMIFS(AllPublicationData!$E:$E,AllPublicationData!$A:$A,'Publication Table (%)'!$B128,AllPublicationData!$B:$B,'Publication Table (%)'!$C$4,AllPublicationData!$D:$D,'Publication Table (%)'!G$7),
SUMIFS(AllPublicationData!$I:$I,AllPublicationData!$A:$A,'Publication Table (%)'!$B128,AllPublicationData!$B:$B,'Publication Table (%)'!G$7)/
SUMIFS(AllPublicationData!$E:$E,AllPublicationData!$A:$A,'Publication Table (%)'!$B128,AllPublicationData!$B:$B,'Publication Table (%)'!G$7)),
IF('Publication Table (%)'!$C$5="Cancellations for other reasons",
IFERROR(SUMIFS(AllPublicationData!$J:$J,AllPublicationData!$A:$A,'Publication Table (%)'!$B128,AllPublicationData!$B:$B,'Publication Table (%)'!$C$4,AllPublicationData!$D:$D,'Publication Table (%)'!G$7)/
SUMIFS(AllPublicationData!$E:$E,AllPublicationData!$A:$A,'Publication Table (%)'!$B128,AllPublicationData!$B:$B,'Publication Table (%)'!$C$4,AllPublicationData!$D:$D,'Publication Table (%)'!G$7),
SUMIFS(AllPublicationData!$J:$J,AllPublicationData!$A:$A,'Publication Table (%)'!$B128,AllPublicationData!$B:$B,'Publication Table (%)'!G$7)/
SUMIFS(AllPublicationData!$E:$E,AllPublicationData!$A:$A,'Publication Table (%)'!$B128,AllPublicationData!$B:$B,'Publication Table (%)'!G$7)))))))</f>
        <v>#DIV/0!</v>
      </c>
      <c r="H128" s="96" t="e">
        <f>IF('Publication Table (%)'!$C$5="All Cancelled Operations",
IFERROR(SUMIFS(AllPublicationData!$F:$F,AllPublicationData!$A:$A,'Publication Table (%)'!$B128,AllPublicationData!$B:$B,'Publication Table (%)'!$C$4,AllPublicationData!$D:$D,'Publication Table (%)'!H$7)/
SUMIFS(AllPublicationData!$E:$E,AllPublicationData!$A:$A,'Publication Table (%)'!$B128,AllPublicationData!$B:$B,'Publication Table (%)'!$C$4,AllPublicationData!$D:$D,'Publication Table (%)'!H$7),
SUMIFS(AllPublicationData!$F:$F,AllPublicationData!$A:$A,'Publication Table (%)'!$B128,AllPublicationData!$B:$B,'Publication Table (%)'!H$7)/
SUMIFS(AllPublicationData!$E:$E,AllPublicationData!$A:$A,'Publication Table (%)'!$B128,AllPublicationData!$B:$B,'Publication Table (%)'!H$7)),
IF('Publication Table (%)'!$C$5="Operations cancelled by patient",
IFERROR(SUMIFS(AllPublicationData!$G:$G,AllPublicationData!$A:$A,'Publication Table (%)'!$B128,AllPublicationData!$B:$B,'Publication Table (%)'!$C$4,AllPublicationData!$D:$D,'Publication Table (%)'!H$7)/
SUMIFS(AllPublicationData!$E:$E,AllPublicationData!$A:$A,'Publication Table (%)'!$B128,AllPublicationData!$B:$B,'Publication Table (%)'!$C$4,AllPublicationData!$D:$D,'Publication Table (%)'!H$7),
SUMIFS(AllPublicationData!$G:$G,AllPublicationData!$A:$A,'Publication Table (%)'!$B128,AllPublicationData!$B:$B,'Publication Table (%)'!H$7)/
SUMIFS(AllPublicationData!$E:$E,AllPublicationData!$A:$A,'Publication Table (%)'!$B128,AllPublicationData!$B:$B,'Publication Table (%)'!H$7)),
IF('Publication Table (%)'!$C$5="Operations cancelled for clinical reasons",
IFERROR(SUMIFS(AllPublicationData!$H:$H,AllPublicationData!$A:$A,'Publication Table (%)'!$B128,AllPublicationData!$B:$B,'Publication Table (%)'!$C$4,AllPublicationData!$D:$D,'Publication Table (%)'!H$7)/
SUMIFS(AllPublicationData!$E:$E,AllPublicationData!$A:$A,'Publication Table (%)'!$B128,AllPublicationData!$B:$B,'Publication Table (%)'!$C$4,AllPublicationData!$D:$D,'Publication Table (%)'!H$7),
SUMIFS(AllPublicationData!$H:$H,AllPublicationData!$A:$A,'Publication Table (%)'!$B128,AllPublicationData!$B:$B,'Publication Table (%)'!H$7)/
SUMIFS(AllPublicationData!$E:$E,AllPublicationData!$A:$A,'Publication Table (%)'!$B128,AllPublicationData!$B:$B,'Publication Table (%)'!H$7)),
IF('Publication Table (%)'!$C$5="Operations cancelled for non-clinical/capacity reasons",
IFERROR(SUMIFS(AllPublicationData!$I:$I,AllPublicationData!$A:$A,'Publication Table (%)'!$B128,AllPublicationData!$B:$B,'Publication Table (%)'!$C$4,AllPublicationData!$D:$D,'Publication Table (%)'!H$7)/
SUMIFS(AllPublicationData!$E:$E,AllPublicationData!$A:$A,'Publication Table (%)'!$B128,AllPublicationData!$B:$B,'Publication Table (%)'!$C$4,AllPublicationData!$D:$D,'Publication Table (%)'!H$7),
SUMIFS(AllPublicationData!$I:$I,AllPublicationData!$A:$A,'Publication Table (%)'!$B128,AllPublicationData!$B:$B,'Publication Table (%)'!H$7)/
SUMIFS(AllPublicationData!$E:$E,AllPublicationData!$A:$A,'Publication Table (%)'!$B128,AllPublicationData!$B:$B,'Publication Table (%)'!H$7)),
IF('Publication Table (%)'!$C$5="Cancellations for other reasons",
IFERROR(SUMIFS(AllPublicationData!$J:$J,AllPublicationData!$A:$A,'Publication Table (%)'!$B128,AllPublicationData!$B:$B,'Publication Table (%)'!$C$4,AllPublicationData!$D:$D,'Publication Table (%)'!H$7)/
SUMIFS(AllPublicationData!$E:$E,AllPublicationData!$A:$A,'Publication Table (%)'!$B128,AllPublicationData!$B:$B,'Publication Table (%)'!$C$4,AllPublicationData!$D:$D,'Publication Table (%)'!H$7),
SUMIFS(AllPublicationData!$J:$J,AllPublicationData!$A:$A,'Publication Table (%)'!$B128,AllPublicationData!$B:$B,'Publication Table (%)'!H$7)/
SUMIFS(AllPublicationData!$E:$E,AllPublicationData!$A:$A,'Publication Table (%)'!$B128,AllPublicationData!$B:$B,'Publication Table (%)'!H$7)))))))</f>
        <v>#DIV/0!</v>
      </c>
      <c r="I128" s="96" t="e">
        <f>IF('Publication Table (%)'!$C$5="All Cancelled Operations",
IFERROR(SUMIFS(AllPublicationData!$F:$F,AllPublicationData!$A:$A,'Publication Table (%)'!$B128,AllPublicationData!$B:$B,'Publication Table (%)'!$C$4,AllPublicationData!$D:$D,'Publication Table (%)'!I$7)/
SUMIFS(AllPublicationData!$E:$E,AllPublicationData!$A:$A,'Publication Table (%)'!$B128,AllPublicationData!$B:$B,'Publication Table (%)'!$C$4,AllPublicationData!$D:$D,'Publication Table (%)'!I$7),
SUMIFS(AllPublicationData!$F:$F,AllPublicationData!$A:$A,'Publication Table (%)'!$B128,AllPublicationData!$B:$B,'Publication Table (%)'!I$7)/
SUMIFS(AllPublicationData!$E:$E,AllPublicationData!$A:$A,'Publication Table (%)'!$B128,AllPublicationData!$B:$B,'Publication Table (%)'!I$7)),
IF('Publication Table (%)'!$C$5="Operations cancelled by patient",
IFERROR(SUMIFS(AllPublicationData!$G:$G,AllPublicationData!$A:$A,'Publication Table (%)'!$B128,AllPublicationData!$B:$B,'Publication Table (%)'!$C$4,AllPublicationData!$D:$D,'Publication Table (%)'!I$7)/
SUMIFS(AllPublicationData!$E:$E,AllPublicationData!$A:$A,'Publication Table (%)'!$B128,AllPublicationData!$B:$B,'Publication Table (%)'!$C$4,AllPublicationData!$D:$D,'Publication Table (%)'!I$7),
SUMIFS(AllPublicationData!$G:$G,AllPublicationData!$A:$A,'Publication Table (%)'!$B128,AllPublicationData!$B:$B,'Publication Table (%)'!I$7)/
SUMIFS(AllPublicationData!$E:$E,AllPublicationData!$A:$A,'Publication Table (%)'!$B128,AllPublicationData!$B:$B,'Publication Table (%)'!I$7)),
IF('Publication Table (%)'!$C$5="Operations cancelled for clinical reasons",
IFERROR(SUMIFS(AllPublicationData!$H:$H,AllPublicationData!$A:$A,'Publication Table (%)'!$B128,AllPublicationData!$B:$B,'Publication Table (%)'!$C$4,AllPublicationData!$D:$D,'Publication Table (%)'!I$7)/
SUMIFS(AllPublicationData!$E:$E,AllPublicationData!$A:$A,'Publication Table (%)'!$B128,AllPublicationData!$B:$B,'Publication Table (%)'!$C$4,AllPublicationData!$D:$D,'Publication Table (%)'!I$7),
SUMIFS(AllPublicationData!$H:$H,AllPublicationData!$A:$A,'Publication Table (%)'!$B128,AllPublicationData!$B:$B,'Publication Table (%)'!I$7)/
SUMIFS(AllPublicationData!$E:$E,AllPublicationData!$A:$A,'Publication Table (%)'!$B128,AllPublicationData!$B:$B,'Publication Table (%)'!I$7)),
IF('Publication Table (%)'!$C$5="Operations cancelled for non-clinical/capacity reasons",
IFERROR(SUMIFS(AllPublicationData!$I:$I,AllPublicationData!$A:$A,'Publication Table (%)'!$B128,AllPublicationData!$B:$B,'Publication Table (%)'!$C$4,AllPublicationData!$D:$D,'Publication Table (%)'!I$7)/
SUMIFS(AllPublicationData!$E:$E,AllPublicationData!$A:$A,'Publication Table (%)'!$B128,AllPublicationData!$B:$B,'Publication Table (%)'!$C$4,AllPublicationData!$D:$D,'Publication Table (%)'!I$7),
SUMIFS(AllPublicationData!$I:$I,AllPublicationData!$A:$A,'Publication Table (%)'!$B128,AllPublicationData!$B:$B,'Publication Table (%)'!I$7)/
SUMIFS(AllPublicationData!$E:$E,AllPublicationData!$A:$A,'Publication Table (%)'!$B128,AllPublicationData!$B:$B,'Publication Table (%)'!I$7)),
IF('Publication Table (%)'!$C$5="Cancellations for other reasons",
IFERROR(SUMIFS(AllPublicationData!$J:$J,AllPublicationData!$A:$A,'Publication Table (%)'!$B128,AllPublicationData!$B:$B,'Publication Table (%)'!$C$4,AllPublicationData!$D:$D,'Publication Table (%)'!I$7)/
SUMIFS(AllPublicationData!$E:$E,AllPublicationData!$A:$A,'Publication Table (%)'!$B128,AllPublicationData!$B:$B,'Publication Table (%)'!$C$4,AllPublicationData!$D:$D,'Publication Table (%)'!I$7),
SUMIFS(AllPublicationData!$J:$J,AllPublicationData!$A:$A,'Publication Table (%)'!$B128,AllPublicationData!$B:$B,'Publication Table (%)'!I$7)/
SUMIFS(AllPublicationData!$E:$E,AllPublicationData!$A:$A,'Publication Table (%)'!$B128,AllPublicationData!$B:$B,'Publication Table (%)'!I$7)))))))</f>
        <v>#DIV/0!</v>
      </c>
      <c r="J128" s="96" t="e">
        <f>IF('Publication Table (%)'!$C$5="All Cancelled Operations",
IFERROR(SUMIFS(AllPublicationData!$F:$F,AllPublicationData!$A:$A,'Publication Table (%)'!$B128,AllPublicationData!$B:$B,'Publication Table (%)'!$C$4,AllPublicationData!$D:$D,'Publication Table (%)'!J$7)/
SUMIFS(AllPublicationData!$E:$E,AllPublicationData!$A:$A,'Publication Table (%)'!$B128,AllPublicationData!$B:$B,'Publication Table (%)'!$C$4,AllPublicationData!$D:$D,'Publication Table (%)'!J$7),
SUMIFS(AllPublicationData!$F:$F,AllPublicationData!$A:$A,'Publication Table (%)'!$B128,AllPublicationData!$B:$B,'Publication Table (%)'!J$7)/
SUMIFS(AllPublicationData!$E:$E,AllPublicationData!$A:$A,'Publication Table (%)'!$B128,AllPublicationData!$B:$B,'Publication Table (%)'!J$7)),
IF('Publication Table (%)'!$C$5="Operations cancelled by patient",
IFERROR(SUMIFS(AllPublicationData!$G:$G,AllPublicationData!$A:$A,'Publication Table (%)'!$B128,AllPublicationData!$B:$B,'Publication Table (%)'!$C$4,AllPublicationData!$D:$D,'Publication Table (%)'!J$7)/
SUMIFS(AllPublicationData!$E:$E,AllPublicationData!$A:$A,'Publication Table (%)'!$B128,AllPublicationData!$B:$B,'Publication Table (%)'!$C$4,AllPublicationData!$D:$D,'Publication Table (%)'!J$7),
SUMIFS(AllPublicationData!$G:$G,AllPublicationData!$A:$A,'Publication Table (%)'!$B128,AllPublicationData!$B:$B,'Publication Table (%)'!J$7)/
SUMIFS(AllPublicationData!$E:$E,AllPublicationData!$A:$A,'Publication Table (%)'!$B128,AllPublicationData!$B:$B,'Publication Table (%)'!J$7)),
IF('Publication Table (%)'!$C$5="Operations cancelled for clinical reasons",
IFERROR(SUMIFS(AllPublicationData!$H:$H,AllPublicationData!$A:$A,'Publication Table (%)'!$B128,AllPublicationData!$B:$B,'Publication Table (%)'!$C$4,AllPublicationData!$D:$D,'Publication Table (%)'!J$7)/
SUMIFS(AllPublicationData!$E:$E,AllPublicationData!$A:$A,'Publication Table (%)'!$B128,AllPublicationData!$B:$B,'Publication Table (%)'!$C$4,AllPublicationData!$D:$D,'Publication Table (%)'!J$7),
SUMIFS(AllPublicationData!$H:$H,AllPublicationData!$A:$A,'Publication Table (%)'!$B128,AllPublicationData!$B:$B,'Publication Table (%)'!J$7)/
SUMIFS(AllPublicationData!$E:$E,AllPublicationData!$A:$A,'Publication Table (%)'!$B128,AllPublicationData!$B:$B,'Publication Table (%)'!J$7)),
IF('Publication Table (%)'!$C$5="Operations cancelled for non-clinical/capacity reasons",
IFERROR(SUMIFS(AllPublicationData!$I:$I,AllPublicationData!$A:$A,'Publication Table (%)'!$B128,AllPublicationData!$B:$B,'Publication Table (%)'!$C$4,AllPublicationData!$D:$D,'Publication Table (%)'!J$7)/
SUMIFS(AllPublicationData!$E:$E,AllPublicationData!$A:$A,'Publication Table (%)'!$B128,AllPublicationData!$B:$B,'Publication Table (%)'!$C$4,AllPublicationData!$D:$D,'Publication Table (%)'!J$7),
SUMIFS(AllPublicationData!$I:$I,AllPublicationData!$A:$A,'Publication Table (%)'!$B128,AllPublicationData!$B:$B,'Publication Table (%)'!J$7)/
SUMIFS(AllPublicationData!$E:$E,AllPublicationData!$A:$A,'Publication Table (%)'!$B128,AllPublicationData!$B:$B,'Publication Table (%)'!J$7)),
IF('Publication Table (%)'!$C$5="Cancellations for other reasons",
IFERROR(SUMIFS(AllPublicationData!$J:$J,AllPublicationData!$A:$A,'Publication Table (%)'!$B128,AllPublicationData!$B:$B,'Publication Table (%)'!$C$4,AllPublicationData!$D:$D,'Publication Table (%)'!J$7)/
SUMIFS(AllPublicationData!$E:$E,AllPublicationData!$A:$A,'Publication Table (%)'!$B128,AllPublicationData!$B:$B,'Publication Table (%)'!$C$4,AllPublicationData!$D:$D,'Publication Table (%)'!J$7),
SUMIFS(AllPublicationData!$J:$J,AllPublicationData!$A:$A,'Publication Table (%)'!$B128,AllPublicationData!$B:$B,'Publication Table (%)'!J$7)/
SUMIFS(AllPublicationData!$E:$E,AllPublicationData!$A:$A,'Publication Table (%)'!$B128,AllPublicationData!$B:$B,'Publication Table (%)'!J$7)))))))</f>
        <v>#DIV/0!</v>
      </c>
      <c r="K128" s="96" t="e">
        <f>IF('Publication Table (%)'!$C$5="All Cancelled Operations",
IFERROR(SUMIFS(AllPublicationData!$F:$F,AllPublicationData!$A:$A,'Publication Table (%)'!$B128,AllPublicationData!$B:$B,'Publication Table (%)'!$C$4,AllPublicationData!$D:$D,'Publication Table (%)'!K$7)/
SUMIFS(AllPublicationData!$E:$E,AllPublicationData!$A:$A,'Publication Table (%)'!$B128,AllPublicationData!$B:$B,'Publication Table (%)'!$C$4,AllPublicationData!$D:$D,'Publication Table (%)'!K$7),
SUMIFS(AllPublicationData!$F:$F,AllPublicationData!$A:$A,'Publication Table (%)'!$B128,AllPublicationData!$B:$B,'Publication Table (%)'!K$7)/
SUMIFS(AllPublicationData!$E:$E,AllPublicationData!$A:$A,'Publication Table (%)'!$B128,AllPublicationData!$B:$B,'Publication Table (%)'!K$7)),
IF('Publication Table (%)'!$C$5="Operations cancelled by patient",
IFERROR(SUMIFS(AllPublicationData!$G:$G,AllPublicationData!$A:$A,'Publication Table (%)'!$B128,AllPublicationData!$B:$B,'Publication Table (%)'!$C$4,AllPublicationData!$D:$D,'Publication Table (%)'!K$7)/
SUMIFS(AllPublicationData!$E:$E,AllPublicationData!$A:$A,'Publication Table (%)'!$B128,AllPublicationData!$B:$B,'Publication Table (%)'!$C$4,AllPublicationData!$D:$D,'Publication Table (%)'!K$7),
SUMIFS(AllPublicationData!$G:$G,AllPublicationData!$A:$A,'Publication Table (%)'!$B128,AllPublicationData!$B:$B,'Publication Table (%)'!K$7)/
SUMIFS(AllPublicationData!$E:$E,AllPublicationData!$A:$A,'Publication Table (%)'!$B128,AllPublicationData!$B:$B,'Publication Table (%)'!K$7)),
IF('Publication Table (%)'!$C$5="Operations cancelled for clinical reasons",
IFERROR(SUMIFS(AllPublicationData!$H:$H,AllPublicationData!$A:$A,'Publication Table (%)'!$B128,AllPublicationData!$B:$B,'Publication Table (%)'!$C$4,AllPublicationData!$D:$D,'Publication Table (%)'!K$7)/
SUMIFS(AllPublicationData!$E:$E,AllPublicationData!$A:$A,'Publication Table (%)'!$B128,AllPublicationData!$B:$B,'Publication Table (%)'!$C$4,AllPublicationData!$D:$D,'Publication Table (%)'!K$7),
SUMIFS(AllPublicationData!$H:$H,AllPublicationData!$A:$A,'Publication Table (%)'!$B128,AllPublicationData!$B:$B,'Publication Table (%)'!K$7)/
SUMIFS(AllPublicationData!$E:$E,AllPublicationData!$A:$A,'Publication Table (%)'!$B128,AllPublicationData!$B:$B,'Publication Table (%)'!K$7)),
IF('Publication Table (%)'!$C$5="Operations cancelled for non-clinical/capacity reasons",
IFERROR(SUMIFS(AllPublicationData!$I:$I,AllPublicationData!$A:$A,'Publication Table (%)'!$B128,AllPublicationData!$B:$B,'Publication Table (%)'!$C$4,AllPublicationData!$D:$D,'Publication Table (%)'!K$7)/
SUMIFS(AllPublicationData!$E:$E,AllPublicationData!$A:$A,'Publication Table (%)'!$B128,AllPublicationData!$B:$B,'Publication Table (%)'!$C$4,AllPublicationData!$D:$D,'Publication Table (%)'!K$7),
SUMIFS(AllPublicationData!$I:$I,AllPublicationData!$A:$A,'Publication Table (%)'!$B128,AllPublicationData!$B:$B,'Publication Table (%)'!K$7)/
SUMIFS(AllPublicationData!$E:$E,AllPublicationData!$A:$A,'Publication Table (%)'!$B128,AllPublicationData!$B:$B,'Publication Table (%)'!K$7)),
IF('Publication Table (%)'!$C$5="Cancellations for other reasons",
IFERROR(SUMIFS(AllPublicationData!$J:$J,AllPublicationData!$A:$A,'Publication Table (%)'!$B128,AllPublicationData!$B:$B,'Publication Table (%)'!$C$4,AllPublicationData!$D:$D,'Publication Table (%)'!K$7)/
SUMIFS(AllPublicationData!$E:$E,AllPublicationData!$A:$A,'Publication Table (%)'!$B128,AllPublicationData!$B:$B,'Publication Table (%)'!$C$4,AllPublicationData!$D:$D,'Publication Table (%)'!K$7),
SUMIFS(AllPublicationData!$J:$J,AllPublicationData!$A:$A,'Publication Table (%)'!$B128,AllPublicationData!$B:$B,'Publication Table (%)'!K$7)/
SUMIFS(AllPublicationData!$E:$E,AllPublicationData!$A:$A,'Publication Table (%)'!$B128,AllPublicationData!$B:$B,'Publication Table (%)'!K$7)))))))</f>
        <v>#DIV/0!</v>
      </c>
      <c r="L128" s="96" t="e">
        <f>IF('Publication Table (%)'!$C$5="All Cancelled Operations",
IFERROR(SUMIFS(AllPublicationData!$F:$F,AllPublicationData!$A:$A,'Publication Table (%)'!$B128,AllPublicationData!$B:$B,'Publication Table (%)'!$C$4,AllPublicationData!$D:$D,'Publication Table (%)'!L$7)/
SUMIFS(AllPublicationData!$E:$E,AllPublicationData!$A:$A,'Publication Table (%)'!$B128,AllPublicationData!$B:$B,'Publication Table (%)'!$C$4,AllPublicationData!$D:$D,'Publication Table (%)'!L$7),
SUMIFS(AllPublicationData!$F:$F,AllPublicationData!$A:$A,'Publication Table (%)'!$B128,AllPublicationData!$B:$B,'Publication Table (%)'!L$7)/
SUMIFS(AllPublicationData!$E:$E,AllPublicationData!$A:$A,'Publication Table (%)'!$B128,AllPublicationData!$B:$B,'Publication Table (%)'!L$7)),
IF('Publication Table (%)'!$C$5="Operations cancelled by patient",
IFERROR(SUMIFS(AllPublicationData!$G:$G,AllPublicationData!$A:$A,'Publication Table (%)'!$B128,AllPublicationData!$B:$B,'Publication Table (%)'!$C$4,AllPublicationData!$D:$D,'Publication Table (%)'!L$7)/
SUMIFS(AllPublicationData!$E:$E,AllPublicationData!$A:$A,'Publication Table (%)'!$B128,AllPublicationData!$B:$B,'Publication Table (%)'!$C$4,AllPublicationData!$D:$D,'Publication Table (%)'!L$7),
SUMIFS(AllPublicationData!$G:$G,AllPublicationData!$A:$A,'Publication Table (%)'!$B128,AllPublicationData!$B:$B,'Publication Table (%)'!L$7)/
SUMIFS(AllPublicationData!$E:$E,AllPublicationData!$A:$A,'Publication Table (%)'!$B128,AllPublicationData!$B:$B,'Publication Table (%)'!L$7)),
IF('Publication Table (%)'!$C$5="Operations cancelled for clinical reasons",
IFERROR(SUMIFS(AllPublicationData!$H:$H,AllPublicationData!$A:$A,'Publication Table (%)'!$B128,AllPublicationData!$B:$B,'Publication Table (%)'!$C$4,AllPublicationData!$D:$D,'Publication Table (%)'!L$7)/
SUMIFS(AllPublicationData!$E:$E,AllPublicationData!$A:$A,'Publication Table (%)'!$B128,AllPublicationData!$B:$B,'Publication Table (%)'!$C$4,AllPublicationData!$D:$D,'Publication Table (%)'!L$7),
SUMIFS(AllPublicationData!$H:$H,AllPublicationData!$A:$A,'Publication Table (%)'!$B128,AllPublicationData!$B:$B,'Publication Table (%)'!L$7)/
SUMIFS(AllPublicationData!$E:$E,AllPublicationData!$A:$A,'Publication Table (%)'!$B128,AllPublicationData!$B:$B,'Publication Table (%)'!L$7)),
IF('Publication Table (%)'!$C$5="Operations cancelled for non-clinical/capacity reasons",
IFERROR(SUMIFS(AllPublicationData!$I:$I,AllPublicationData!$A:$A,'Publication Table (%)'!$B128,AllPublicationData!$B:$B,'Publication Table (%)'!$C$4,AllPublicationData!$D:$D,'Publication Table (%)'!L$7)/
SUMIFS(AllPublicationData!$E:$E,AllPublicationData!$A:$A,'Publication Table (%)'!$B128,AllPublicationData!$B:$B,'Publication Table (%)'!$C$4,AllPublicationData!$D:$D,'Publication Table (%)'!L$7),
SUMIFS(AllPublicationData!$I:$I,AllPublicationData!$A:$A,'Publication Table (%)'!$B128,AllPublicationData!$B:$B,'Publication Table (%)'!L$7)/
SUMIFS(AllPublicationData!$E:$E,AllPublicationData!$A:$A,'Publication Table (%)'!$B128,AllPublicationData!$B:$B,'Publication Table (%)'!L$7)),
IF('Publication Table (%)'!$C$5="Cancellations for other reasons",
IFERROR(SUMIFS(AllPublicationData!$J:$J,AllPublicationData!$A:$A,'Publication Table (%)'!$B128,AllPublicationData!$B:$B,'Publication Table (%)'!$C$4,AllPublicationData!$D:$D,'Publication Table (%)'!L$7)/
SUMIFS(AllPublicationData!$E:$E,AllPublicationData!$A:$A,'Publication Table (%)'!$B128,AllPublicationData!$B:$B,'Publication Table (%)'!$C$4,AllPublicationData!$D:$D,'Publication Table (%)'!L$7),
SUMIFS(AllPublicationData!$J:$J,AllPublicationData!$A:$A,'Publication Table (%)'!$B128,AllPublicationData!$B:$B,'Publication Table (%)'!L$7)/
SUMIFS(AllPublicationData!$E:$E,AllPublicationData!$A:$A,'Publication Table (%)'!$B128,AllPublicationData!$B:$B,'Publication Table (%)'!L$7)))))))</f>
        <v>#DIV/0!</v>
      </c>
      <c r="M128" s="96" t="e">
        <f>IF('Publication Table (%)'!$C$5="All Cancelled Operations",
IFERROR(SUMIFS(AllPublicationData!$F:$F,AllPublicationData!$A:$A,'Publication Table (%)'!$B128,AllPublicationData!$B:$B,'Publication Table (%)'!$C$4,AllPublicationData!$D:$D,'Publication Table (%)'!M$7)/
SUMIFS(AllPublicationData!$E:$E,AllPublicationData!$A:$A,'Publication Table (%)'!$B128,AllPublicationData!$B:$B,'Publication Table (%)'!$C$4,AllPublicationData!$D:$D,'Publication Table (%)'!M$7),
SUMIFS(AllPublicationData!$F:$F,AllPublicationData!$A:$A,'Publication Table (%)'!$B128,AllPublicationData!$B:$B,'Publication Table (%)'!M$7)/
SUMIFS(AllPublicationData!$E:$E,AllPublicationData!$A:$A,'Publication Table (%)'!$B128,AllPublicationData!$B:$B,'Publication Table (%)'!M$7)),
IF('Publication Table (%)'!$C$5="Operations cancelled by patient",
IFERROR(SUMIFS(AllPublicationData!$G:$G,AllPublicationData!$A:$A,'Publication Table (%)'!$B128,AllPublicationData!$B:$B,'Publication Table (%)'!$C$4,AllPublicationData!$D:$D,'Publication Table (%)'!M$7)/
SUMIFS(AllPublicationData!$E:$E,AllPublicationData!$A:$A,'Publication Table (%)'!$B128,AllPublicationData!$B:$B,'Publication Table (%)'!$C$4,AllPublicationData!$D:$D,'Publication Table (%)'!M$7),
SUMIFS(AllPublicationData!$G:$G,AllPublicationData!$A:$A,'Publication Table (%)'!$B128,AllPublicationData!$B:$B,'Publication Table (%)'!M$7)/
SUMIFS(AllPublicationData!$E:$E,AllPublicationData!$A:$A,'Publication Table (%)'!$B128,AllPublicationData!$B:$B,'Publication Table (%)'!M$7)),
IF('Publication Table (%)'!$C$5="Operations cancelled for clinical reasons",
IFERROR(SUMIFS(AllPublicationData!$H:$H,AllPublicationData!$A:$A,'Publication Table (%)'!$B128,AllPublicationData!$B:$B,'Publication Table (%)'!$C$4,AllPublicationData!$D:$D,'Publication Table (%)'!M$7)/
SUMIFS(AllPublicationData!$E:$E,AllPublicationData!$A:$A,'Publication Table (%)'!$B128,AllPublicationData!$B:$B,'Publication Table (%)'!$C$4,AllPublicationData!$D:$D,'Publication Table (%)'!M$7),
SUMIFS(AllPublicationData!$H:$H,AllPublicationData!$A:$A,'Publication Table (%)'!$B128,AllPublicationData!$B:$B,'Publication Table (%)'!M$7)/
SUMIFS(AllPublicationData!$E:$E,AllPublicationData!$A:$A,'Publication Table (%)'!$B128,AllPublicationData!$B:$B,'Publication Table (%)'!M$7)),
IF('Publication Table (%)'!$C$5="Operations cancelled for non-clinical/capacity reasons",
IFERROR(SUMIFS(AllPublicationData!$I:$I,AllPublicationData!$A:$A,'Publication Table (%)'!$B128,AllPublicationData!$B:$B,'Publication Table (%)'!$C$4,AllPublicationData!$D:$D,'Publication Table (%)'!M$7)/
SUMIFS(AllPublicationData!$E:$E,AllPublicationData!$A:$A,'Publication Table (%)'!$B128,AllPublicationData!$B:$B,'Publication Table (%)'!$C$4,AllPublicationData!$D:$D,'Publication Table (%)'!M$7),
SUMIFS(AllPublicationData!$I:$I,AllPublicationData!$A:$A,'Publication Table (%)'!$B128,AllPublicationData!$B:$B,'Publication Table (%)'!M$7)/
SUMIFS(AllPublicationData!$E:$E,AllPublicationData!$A:$A,'Publication Table (%)'!$B128,AllPublicationData!$B:$B,'Publication Table (%)'!M$7)),
IF('Publication Table (%)'!$C$5="Cancellations for other reasons",
IFERROR(SUMIFS(AllPublicationData!$J:$J,AllPublicationData!$A:$A,'Publication Table (%)'!$B128,AllPublicationData!$B:$B,'Publication Table (%)'!$C$4,AllPublicationData!$D:$D,'Publication Table (%)'!M$7)/
SUMIFS(AllPublicationData!$E:$E,AllPublicationData!$A:$A,'Publication Table (%)'!$B128,AllPublicationData!$B:$B,'Publication Table (%)'!$C$4,AllPublicationData!$D:$D,'Publication Table (%)'!M$7),
SUMIFS(AllPublicationData!$J:$J,AllPublicationData!$A:$A,'Publication Table (%)'!$B128,AllPublicationData!$B:$B,'Publication Table (%)'!M$7)/
SUMIFS(AllPublicationData!$E:$E,AllPublicationData!$A:$A,'Publication Table (%)'!$B128,AllPublicationData!$B:$B,'Publication Table (%)'!M$7)))))))</f>
        <v>#DIV/0!</v>
      </c>
      <c r="N128" s="96" t="e">
        <f>IF('Publication Table (%)'!$C$5="All Cancelled Operations",
IFERROR(SUMIFS(AllPublicationData!$F:$F,AllPublicationData!$A:$A,'Publication Table (%)'!$B128,AllPublicationData!$B:$B,'Publication Table (%)'!$C$4,AllPublicationData!$D:$D,'Publication Table (%)'!N$7)/
SUMIFS(AllPublicationData!$E:$E,AllPublicationData!$A:$A,'Publication Table (%)'!$B128,AllPublicationData!$B:$B,'Publication Table (%)'!$C$4,AllPublicationData!$D:$D,'Publication Table (%)'!N$7),
SUMIFS(AllPublicationData!$F:$F,AllPublicationData!$A:$A,'Publication Table (%)'!$B128,AllPublicationData!$B:$B,'Publication Table (%)'!N$7)/
SUMIFS(AllPublicationData!$E:$E,AllPublicationData!$A:$A,'Publication Table (%)'!$B128,AllPublicationData!$B:$B,'Publication Table (%)'!N$7)),
IF('Publication Table (%)'!$C$5="Operations cancelled by patient",
IFERROR(SUMIFS(AllPublicationData!$G:$G,AllPublicationData!$A:$A,'Publication Table (%)'!$B128,AllPublicationData!$B:$B,'Publication Table (%)'!$C$4,AllPublicationData!$D:$D,'Publication Table (%)'!N$7)/
SUMIFS(AllPublicationData!$E:$E,AllPublicationData!$A:$A,'Publication Table (%)'!$B128,AllPublicationData!$B:$B,'Publication Table (%)'!$C$4,AllPublicationData!$D:$D,'Publication Table (%)'!N$7),
SUMIFS(AllPublicationData!$G:$G,AllPublicationData!$A:$A,'Publication Table (%)'!$B128,AllPublicationData!$B:$B,'Publication Table (%)'!N$7)/
SUMIFS(AllPublicationData!$E:$E,AllPublicationData!$A:$A,'Publication Table (%)'!$B128,AllPublicationData!$B:$B,'Publication Table (%)'!N$7)),
IF('Publication Table (%)'!$C$5="Operations cancelled for clinical reasons",
IFERROR(SUMIFS(AllPublicationData!$H:$H,AllPublicationData!$A:$A,'Publication Table (%)'!$B128,AllPublicationData!$B:$B,'Publication Table (%)'!$C$4,AllPublicationData!$D:$D,'Publication Table (%)'!N$7)/
SUMIFS(AllPublicationData!$E:$E,AllPublicationData!$A:$A,'Publication Table (%)'!$B128,AllPublicationData!$B:$B,'Publication Table (%)'!$C$4,AllPublicationData!$D:$D,'Publication Table (%)'!N$7),
SUMIFS(AllPublicationData!$H:$H,AllPublicationData!$A:$A,'Publication Table (%)'!$B128,AllPublicationData!$B:$B,'Publication Table (%)'!N$7)/
SUMIFS(AllPublicationData!$E:$E,AllPublicationData!$A:$A,'Publication Table (%)'!$B128,AllPublicationData!$B:$B,'Publication Table (%)'!N$7)),
IF('Publication Table (%)'!$C$5="Operations cancelled for non-clinical/capacity reasons",
IFERROR(SUMIFS(AllPublicationData!$I:$I,AllPublicationData!$A:$A,'Publication Table (%)'!$B128,AllPublicationData!$B:$B,'Publication Table (%)'!$C$4,AllPublicationData!$D:$D,'Publication Table (%)'!N$7)/
SUMIFS(AllPublicationData!$E:$E,AllPublicationData!$A:$A,'Publication Table (%)'!$B128,AllPublicationData!$B:$B,'Publication Table (%)'!$C$4,AllPublicationData!$D:$D,'Publication Table (%)'!N$7),
SUMIFS(AllPublicationData!$I:$I,AllPublicationData!$A:$A,'Publication Table (%)'!$B128,AllPublicationData!$B:$B,'Publication Table (%)'!N$7)/
SUMIFS(AllPublicationData!$E:$E,AllPublicationData!$A:$A,'Publication Table (%)'!$B128,AllPublicationData!$B:$B,'Publication Table (%)'!N$7)),
IF('Publication Table (%)'!$C$5="Cancellations for other reasons",
IFERROR(SUMIFS(AllPublicationData!$J:$J,AllPublicationData!$A:$A,'Publication Table (%)'!$B128,AllPublicationData!$B:$B,'Publication Table (%)'!$C$4,AllPublicationData!$D:$D,'Publication Table (%)'!N$7)/
SUMIFS(AllPublicationData!$E:$E,AllPublicationData!$A:$A,'Publication Table (%)'!$B128,AllPublicationData!$B:$B,'Publication Table (%)'!$C$4,AllPublicationData!$D:$D,'Publication Table (%)'!N$7),
SUMIFS(AllPublicationData!$J:$J,AllPublicationData!$A:$A,'Publication Table (%)'!$B128,AllPublicationData!$B:$B,'Publication Table (%)'!N$7)/
SUMIFS(AllPublicationData!$E:$E,AllPublicationData!$A:$A,'Publication Table (%)'!$B128,AllPublicationData!$B:$B,'Publication Table (%)'!N$7)))))))</f>
        <v>#DIV/0!</v>
      </c>
      <c r="O128" s="96" t="e">
        <f>IF('Publication Table (%)'!$C$5="All Cancelled Operations",
IFERROR(SUMIFS(AllPublicationData!$F:$F,AllPublicationData!$A:$A,'Publication Table (%)'!$B128,AllPublicationData!$B:$B,'Publication Table (%)'!$C$4,AllPublicationData!$D:$D,'Publication Table (%)'!O$7)/
SUMIFS(AllPublicationData!$E:$E,AllPublicationData!$A:$A,'Publication Table (%)'!$B128,AllPublicationData!$B:$B,'Publication Table (%)'!$C$4,AllPublicationData!$D:$D,'Publication Table (%)'!O$7),
SUMIFS(AllPublicationData!$F:$F,AllPublicationData!$A:$A,'Publication Table (%)'!$B128,AllPublicationData!$B:$B,'Publication Table (%)'!O$7)/
SUMIFS(AllPublicationData!$E:$E,AllPublicationData!$A:$A,'Publication Table (%)'!$B128,AllPublicationData!$B:$B,'Publication Table (%)'!O$7)),
IF('Publication Table (%)'!$C$5="Operations cancelled by patient",
IFERROR(SUMIFS(AllPublicationData!$G:$G,AllPublicationData!$A:$A,'Publication Table (%)'!$B128,AllPublicationData!$B:$B,'Publication Table (%)'!$C$4,AllPublicationData!$D:$D,'Publication Table (%)'!O$7)/
SUMIFS(AllPublicationData!$E:$E,AllPublicationData!$A:$A,'Publication Table (%)'!$B128,AllPublicationData!$B:$B,'Publication Table (%)'!$C$4,AllPublicationData!$D:$D,'Publication Table (%)'!O$7),
SUMIFS(AllPublicationData!$G:$G,AllPublicationData!$A:$A,'Publication Table (%)'!$B128,AllPublicationData!$B:$B,'Publication Table (%)'!O$7)/
SUMIFS(AllPublicationData!$E:$E,AllPublicationData!$A:$A,'Publication Table (%)'!$B128,AllPublicationData!$B:$B,'Publication Table (%)'!O$7)),
IF('Publication Table (%)'!$C$5="Operations cancelled for clinical reasons",
IFERROR(SUMIFS(AllPublicationData!$H:$H,AllPublicationData!$A:$A,'Publication Table (%)'!$B128,AllPublicationData!$B:$B,'Publication Table (%)'!$C$4,AllPublicationData!$D:$D,'Publication Table (%)'!O$7)/
SUMIFS(AllPublicationData!$E:$E,AllPublicationData!$A:$A,'Publication Table (%)'!$B128,AllPublicationData!$B:$B,'Publication Table (%)'!$C$4,AllPublicationData!$D:$D,'Publication Table (%)'!O$7),
SUMIFS(AllPublicationData!$H:$H,AllPublicationData!$A:$A,'Publication Table (%)'!$B128,AllPublicationData!$B:$B,'Publication Table (%)'!O$7)/
SUMIFS(AllPublicationData!$E:$E,AllPublicationData!$A:$A,'Publication Table (%)'!$B128,AllPublicationData!$B:$B,'Publication Table (%)'!O$7)),
IF('Publication Table (%)'!$C$5="Operations cancelled for non-clinical/capacity reasons",
IFERROR(SUMIFS(AllPublicationData!$I:$I,AllPublicationData!$A:$A,'Publication Table (%)'!$B128,AllPublicationData!$B:$B,'Publication Table (%)'!$C$4,AllPublicationData!$D:$D,'Publication Table (%)'!O$7)/
SUMIFS(AllPublicationData!$E:$E,AllPublicationData!$A:$A,'Publication Table (%)'!$B128,AllPublicationData!$B:$B,'Publication Table (%)'!$C$4,AllPublicationData!$D:$D,'Publication Table (%)'!O$7),
SUMIFS(AllPublicationData!$I:$I,AllPublicationData!$A:$A,'Publication Table (%)'!$B128,AllPublicationData!$B:$B,'Publication Table (%)'!O$7)/
SUMIFS(AllPublicationData!$E:$E,AllPublicationData!$A:$A,'Publication Table (%)'!$B128,AllPublicationData!$B:$B,'Publication Table (%)'!O$7)),
IF('Publication Table (%)'!$C$5="Cancellations for other reasons",
IFERROR(SUMIFS(AllPublicationData!$J:$J,AllPublicationData!$A:$A,'Publication Table (%)'!$B128,AllPublicationData!$B:$B,'Publication Table (%)'!$C$4,AllPublicationData!$D:$D,'Publication Table (%)'!O$7)/
SUMIFS(AllPublicationData!$E:$E,AllPublicationData!$A:$A,'Publication Table (%)'!$B128,AllPublicationData!$B:$B,'Publication Table (%)'!$C$4,AllPublicationData!$D:$D,'Publication Table (%)'!O$7),
SUMIFS(AllPublicationData!$J:$J,AllPublicationData!$A:$A,'Publication Table (%)'!$B128,AllPublicationData!$B:$B,'Publication Table (%)'!O$7)/
SUMIFS(AllPublicationData!$E:$E,AllPublicationData!$A:$A,'Publication Table (%)'!$B128,AllPublicationData!$B:$B,'Publication Table (%)'!O$7)))))))</f>
        <v>#DIV/0!</v>
      </c>
      <c r="P128" s="96" t="e">
        <f>IF('Publication Table (%)'!$C$5="All Cancelled Operations",
IFERROR(SUMIFS(AllPublicationData!$F:$F,AllPublicationData!$A:$A,'Publication Table (%)'!$B128,AllPublicationData!$B:$B,'Publication Table (%)'!$C$4,AllPublicationData!$D:$D,'Publication Table (%)'!P$7)/
SUMIFS(AllPublicationData!$E:$E,AllPublicationData!$A:$A,'Publication Table (%)'!$B128,AllPublicationData!$B:$B,'Publication Table (%)'!$C$4,AllPublicationData!$D:$D,'Publication Table (%)'!P$7),
SUMIFS(AllPublicationData!$F:$F,AllPublicationData!$A:$A,'Publication Table (%)'!$B128,AllPublicationData!$B:$B,'Publication Table (%)'!P$7)/
SUMIFS(AllPublicationData!$E:$E,AllPublicationData!$A:$A,'Publication Table (%)'!$B128,AllPublicationData!$B:$B,'Publication Table (%)'!P$7)),
IF('Publication Table (%)'!$C$5="Operations cancelled by patient",
IFERROR(SUMIFS(AllPublicationData!$G:$G,AllPublicationData!$A:$A,'Publication Table (%)'!$B128,AllPublicationData!$B:$B,'Publication Table (%)'!$C$4,AllPublicationData!$D:$D,'Publication Table (%)'!P$7)/
SUMIFS(AllPublicationData!$E:$E,AllPublicationData!$A:$A,'Publication Table (%)'!$B128,AllPublicationData!$B:$B,'Publication Table (%)'!$C$4,AllPublicationData!$D:$D,'Publication Table (%)'!P$7),
SUMIFS(AllPublicationData!$G:$G,AllPublicationData!$A:$A,'Publication Table (%)'!$B128,AllPublicationData!$B:$B,'Publication Table (%)'!P$7)/
SUMIFS(AllPublicationData!$E:$E,AllPublicationData!$A:$A,'Publication Table (%)'!$B128,AllPublicationData!$B:$B,'Publication Table (%)'!P$7)),
IF('Publication Table (%)'!$C$5="Operations cancelled for clinical reasons",
IFERROR(SUMIFS(AllPublicationData!$H:$H,AllPublicationData!$A:$A,'Publication Table (%)'!$B128,AllPublicationData!$B:$B,'Publication Table (%)'!$C$4,AllPublicationData!$D:$D,'Publication Table (%)'!P$7)/
SUMIFS(AllPublicationData!$E:$E,AllPublicationData!$A:$A,'Publication Table (%)'!$B128,AllPublicationData!$B:$B,'Publication Table (%)'!$C$4,AllPublicationData!$D:$D,'Publication Table (%)'!P$7),
SUMIFS(AllPublicationData!$H:$H,AllPublicationData!$A:$A,'Publication Table (%)'!$B128,AllPublicationData!$B:$B,'Publication Table (%)'!P$7)/
SUMIFS(AllPublicationData!$E:$E,AllPublicationData!$A:$A,'Publication Table (%)'!$B128,AllPublicationData!$B:$B,'Publication Table (%)'!P$7)),
IF('Publication Table (%)'!$C$5="Operations cancelled for non-clinical/capacity reasons",
IFERROR(SUMIFS(AllPublicationData!$I:$I,AllPublicationData!$A:$A,'Publication Table (%)'!$B128,AllPublicationData!$B:$B,'Publication Table (%)'!$C$4,AllPublicationData!$D:$D,'Publication Table (%)'!P$7)/
SUMIFS(AllPublicationData!$E:$E,AllPublicationData!$A:$A,'Publication Table (%)'!$B128,AllPublicationData!$B:$B,'Publication Table (%)'!$C$4,AllPublicationData!$D:$D,'Publication Table (%)'!P$7),
SUMIFS(AllPublicationData!$I:$I,AllPublicationData!$A:$A,'Publication Table (%)'!$B128,AllPublicationData!$B:$B,'Publication Table (%)'!P$7)/
SUMIFS(AllPublicationData!$E:$E,AllPublicationData!$A:$A,'Publication Table (%)'!$B128,AllPublicationData!$B:$B,'Publication Table (%)'!P$7)),
IF('Publication Table (%)'!$C$5="Cancellations for other reasons",
IFERROR(SUMIFS(AllPublicationData!$J:$J,AllPublicationData!$A:$A,'Publication Table (%)'!$B128,AllPublicationData!$B:$B,'Publication Table (%)'!$C$4,AllPublicationData!$D:$D,'Publication Table (%)'!P$7)/
SUMIFS(AllPublicationData!$E:$E,AllPublicationData!$A:$A,'Publication Table (%)'!$B128,AllPublicationData!$B:$B,'Publication Table (%)'!$C$4,AllPublicationData!$D:$D,'Publication Table (%)'!P$7),
SUMIFS(AllPublicationData!$J:$J,AllPublicationData!$A:$A,'Publication Table (%)'!$B128,AllPublicationData!$B:$B,'Publication Table (%)'!P$7)/
SUMIFS(AllPublicationData!$E:$E,AllPublicationData!$A:$A,'Publication Table (%)'!$B128,AllPublicationData!$B:$B,'Publication Table (%)'!P$7)))))))</f>
        <v>#DIV/0!</v>
      </c>
      <c r="Q128" s="96" t="e">
        <f>IF('Publication Table (%)'!$C$5="All Cancelled Operations",
IFERROR(SUMIFS(AllPublicationData!$F:$F,AllPublicationData!$A:$A,'Publication Table (%)'!$B128,AllPublicationData!$B:$B,'Publication Table (%)'!$C$4,AllPublicationData!$D:$D,'Publication Table (%)'!Q$7)/
SUMIFS(AllPublicationData!$E:$E,AllPublicationData!$A:$A,'Publication Table (%)'!$B128,AllPublicationData!$B:$B,'Publication Table (%)'!$C$4,AllPublicationData!$D:$D,'Publication Table (%)'!Q$7),
SUMIFS(AllPublicationData!$F:$F,AllPublicationData!$A:$A,'Publication Table (%)'!$B128,AllPublicationData!$B:$B,'Publication Table (%)'!Q$7)/
SUMIFS(AllPublicationData!$E:$E,AllPublicationData!$A:$A,'Publication Table (%)'!$B128,AllPublicationData!$B:$B,'Publication Table (%)'!Q$7)),
IF('Publication Table (%)'!$C$5="Operations cancelled by patient",
IFERROR(SUMIFS(AllPublicationData!$G:$G,AllPublicationData!$A:$A,'Publication Table (%)'!$B128,AllPublicationData!$B:$B,'Publication Table (%)'!$C$4,AllPublicationData!$D:$D,'Publication Table (%)'!Q$7)/
SUMIFS(AllPublicationData!$E:$E,AllPublicationData!$A:$A,'Publication Table (%)'!$B128,AllPublicationData!$B:$B,'Publication Table (%)'!$C$4,AllPublicationData!$D:$D,'Publication Table (%)'!Q$7),
SUMIFS(AllPublicationData!$G:$G,AllPublicationData!$A:$A,'Publication Table (%)'!$B128,AllPublicationData!$B:$B,'Publication Table (%)'!Q$7)/
SUMIFS(AllPublicationData!$E:$E,AllPublicationData!$A:$A,'Publication Table (%)'!$B128,AllPublicationData!$B:$B,'Publication Table (%)'!Q$7)),
IF('Publication Table (%)'!$C$5="Operations cancelled for clinical reasons",
IFERROR(SUMIFS(AllPublicationData!$H:$H,AllPublicationData!$A:$A,'Publication Table (%)'!$B128,AllPublicationData!$B:$B,'Publication Table (%)'!$C$4,AllPublicationData!$D:$D,'Publication Table (%)'!Q$7)/
SUMIFS(AllPublicationData!$E:$E,AllPublicationData!$A:$A,'Publication Table (%)'!$B128,AllPublicationData!$B:$B,'Publication Table (%)'!$C$4,AllPublicationData!$D:$D,'Publication Table (%)'!Q$7),
SUMIFS(AllPublicationData!$H:$H,AllPublicationData!$A:$A,'Publication Table (%)'!$B128,AllPublicationData!$B:$B,'Publication Table (%)'!Q$7)/
SUMIFS(AllPublicationData!$E:$E,AllPublicationData!$A:$A,'Publication Table (%)'!$B128,AllPublicationData!$B:$B,'Publication Table (%)'!Q$7)),
IF('Publication Table (%)'!$C$5="Operations cancelled for non-clinical/capacity reasons",
IFERROR(SUMIFS(AllPublicationData!$I:$I,AllPublicationData!$A:$A,'Publication Table (%)'!$B128,AllPublicationData!$B:$B,'Publication Table (%)'!$C$4,AllPublicationData!$D:$D,'Publication Table (%)'!Q$7)/
SUMIFS(AllPublicationData!$E:$E,AllPublicationData!$A:$A,'Publication Table (%)'!$B128,AllPublicationData!$B:$B,'Publication Table (%)'!$C$4,AllPublicationData!$D:$D,'Publication Table (%)'!Q$7),
SUMIFS(AllPublicationData!$I:$I,AllPublicationData!$A:$A,'Publication Table (%)'!$B128,AllPublicationData!$B:$B,'Publication Table (%)'!Q$7)/
SUMIFS(AllPublicationData!$E:$E,AllPublicationData!$A:$A,'Publication Table (%)'!$B128,AllPublicationData!$B:$B,'Publication Table (%)'!Q$7)),
IF('Publication Table (%)'!$C$5="Cancellations for other reasons",
IFERROR(SUMIFS(AllPublicationData!$J:$J,AllPublicationData!$A:$A,'Publication Table (%)'!$B128,AllPublicationData!$B:$B,'Publication Table (%)'!$C$4,AllPublicationData!$D:$D,'Publication Table (%)'!Q$7)/
SUMIFS(AllPublicationData!$E:$E,AllPublicationData!$A:$A,'Publication Table (%)'!$B128,AllPublicationData!$B:$B,'Publication Table (%)'!$C$4,AllPublicationData!$D:$D,'Publication Table (%)'!Q$7),
SUMIFS(AllPublicationData!$J:$J,AllPublicationData!$A:$A,'Publication Table (%)'!$B128,AllPublicationData!$B:$B,'Publication Table (%)'!Q$7)/
SUMIFS(AllPublicationData!$E:$E,AllPublicationData!$A:$A,'Publication Table (%)'!$B128,AllPublicationData!$B:$B,'Publication Table (%)'!Q$7)))))))</f>
        <v>#DIV/0!</v>
      </c>
      <c r="R128" s="96" t="e">
        <f>IF('Publication Table (%)'!$C$5="All Cancelled Operations",
IFERROR(SUMIFS(AllPublicationData!$F:$F,AllPublicationData!$A:$A,'Publication Table (%)'!$B128,AllPublicationData!$B:$B,'Publication Table (%)'!$C$4,AllPublicationData!$D:$D,'Publication Table (%)'!R$7)/
SUMIFS(AllPublicationData!$E:$E,AllPublicationData!$A:$A,'Publication Table (%)'!$B128,AllPublicationData!$B:$B,'Publication Table (%)'!$C$4,AllPublicationData!$D:$D,'Publication Table (%)'!R$7),
SUMIFS(AllPublicationData!$F:$F,AllPublicationData!$A:$A,'Publication Table (%)'!$B128,AllPublicationData!$B:$B,'Publication Table (%)'!R$7)/
SUMIFS(AllPublicationData!$E:$E,AllPublicationData!$A:$A,'Publication Table (%)'!$B128,AllPublicationData!$B:$B,'Publication Table (%)'!R$7)),
IF('Publication Table (%)'!$C$5="Operations cancelled by patient",
IFERROR(SUMIFS(AllPublicationData!$G:$G,AllPublicationData!$A:$A,'Publication Table (%)'!$B128,AllPublicationData!$B:$B,'Publication Table (%)'!$C$4,AllPublicationData!$D:$D,'Publication Table (%)'!R$7)/
SUMIFS(AllPublicationData!$E:$E,AllPublicationData!$A:$A,'Publication Table (%)'!$B128,AllPublicationData!$B:$B,'Publication Table (%)'!$C$4,AllPublicationData!$D:$D,'Publication Table (%)'!R$7),
SUMIFS(AllPublicationData!$G:$G,AllPublicationData!$A:$A,'Publication Table (%)'!$B128,AllPublicationData!$B:$B,'Publication Table (%)'!R$7)/
SUMIFS(AllPublicationData!$E:$E,AllPublicationData!$A:$A,'Publication Table (%)'!$B128,AllPublicationData!$B:$B,'Publication Table (%)'!R$7)),
IF('Publication Table (%)'!$C$5="Operations cancelled for clinical reasons",
IFERROR(SUMIFS(AllPublicationData!$H:$H,AllPublicationData!$A:$A,'Publication Table (%)'!$B128,AllPublicationData!$B:$B,'Publication Table (%)'!$C$4,AllPublicationData!$D:$D,'Publication Table (%)'!R$7)/
SUMIFS(AllPublicationData!$E:$E,AllPublicationData!$A:$A,'Publication Table (%)'!$B128,AllPublicationData!$B:$B,'Publication Table (%)'!$C$4,AllPublicationData!$D:$D,'Publication Table (%)'!R$7),
SUMIFS(AllPublicationData!$H:$H,AllPublicationData!$A:$A,'Publication Table (%)'!$B128,AllPublicationData!$B:$B,'Publication Table (%)'!R$7)/
SUMIFS(AllPublicationData!$E:$E,AllPublicationData!$A:$A,'Publication Table (%)'!$B128,AllPublicationData!$B:$B,'Publication Table (%)'!R$7)),
IF('Publication Table (%)'!$C$5="Operations cancelled for non-clinical/capacity reasons",
IFERROR(SUMIFS(AllPublicationData!$I:$I,AllPublicationData!$A:$A,'Publication Table (%)'!$B128,AllPublicationData!$B:$B,'Publication Table (%)'!$C$4,AllPublicationData!$D:$D,'Publication Table (%)'!R$7)/
SUMIFS(AllPublicationData!$E:$E,AllPublicationData!$A:$A,'Publication Table (%)'!$B128,AllPublicationData!$B:$B,'Publication Table (%)'!$C$4,AllPublicationData!$D:$D,'Publication Table (%)'!R$7),
SUMIFS(AllPublicationData!$I:$I,AllPublicationData!$A:$A,'Publication Table (%)'!$B128,AllPublicationData!$B:$B,'Publication Table (%)'!R$7)/
SUMIFS(AllPublicationData!$E:$E,AllPublicationData!$A:$A,'Publication Table (%)'!$B128,AllPublicationData!$B:$B,'Publication Table (%)'!R$7)),
IF('Publication Table (%)'!$C$5="Cancellations for other reasons",
IFERROR(SUMIFS(AllPublicationData!$J:$J,AllPublicationData!$A:$A,'Publication Table (%)'!$B128,AllPublicationData!$B:$B,'Publication Table (%)'!$C$4,AllPublicationData!$D:$D,'Publication Table (%)'!R$7)/
SUMIFS(AllPublicationData!$E:$E,AllPublicationData!$A:$A,'Publication Table (%)'!$B128,AllPublicationData!$B:$B,'Publication Table (%)'!$C$4,AllPublicationData!$D:$D,'Publication Table (%)'!R$7),
SUMIFS(AllPublicationData!$J:$J,AllPublicationData!$A:$A,'Publication Table (%)'!$B128,AllPublicationData!$B:$B,'Publication Table (%)'!R$7)/
SUMIFS(AllPublicationData!$E:$E,AllPublicationData!$A:$A,'Publication Table (%)'!$B128,AllPublicationData!$B:$B,'Publication Table (%)'!R$7)))))))</f>
        <v>#DIV/0!</v>
      </c>
      <c r="S128" s="96" t="e">
        <f>IF('Publication Table (%)'!$C$5="All Cancelled Operations",
IFERROR(SUMIFS(AllPublicationData!$F:$F,AllPublicationData!$A:$A,'Publication Table (%)'!$B128,AllPublicationData!$B:$B,'Publication Table (%)'!$C$4,AllPublicationData!$D:$D,'Publication Table (%)'!S$7)/
SUMIFS(AllPublicationData!$E:$E,AllPublicationData!$A:$A,'Publication Table (%)'!$B128,AllPublicationData!$B:$B,'Publication Table (%)'!$C$4,AllPublicationData!$D:$D,'Publication Table (%)'!S$7),
SUMIFS(AllPublicationData!$F:$F,AllPublicationData!$A:$A,'Publication Table (%)'!$B128,AllPublicationData!$B:$B,'Publication Table (%)'!S$7)/
SUMIFS(AllPublicationData!$E:$E,AllPublicationData!$A:$A,'Publication Table (%)'!$B128,AllPublicationData!$B:$B,'Publication Table (%)'!S$7)),
IF('Publication Table (%)'!$C$5="Operations cancelled by patient",
IFERROR(SUMIFS(AllPublicationData!$G:$G,AllPublicationData!$A:$A,'Publication Table (%)'!$B128,AllPublicationData!$B:$B,'Publication Table (%)'!$C$4,AllPublicationData!$D:$D,'Publication Table (%)'!S$7)/
SUMIFS(AllPublicationData!$E:$E,AllPublicationData!$A:$A,'Publication Table (%)'!$B128,AllPublicationData!$B:$B,'Publication Table (%)'!$C$4,AllPublicationData!$D:$D,'Publication Table (%)'!S$7),
SUMIFS(AllPublicationData!$G:$G,AllPublicationData!$A:$A,'Publication Table (%)'!$B128,AllPublicationData!$B:$B,'Publication Table (%)'!S$7)/
SUMIFS(AllPublicationData!$E:$E,AllPublicationData!$A:$A,'Publication Table (%)'!$B128,AllPublicationData!$B:$B,'Publication Table (%)'!S$7)),
IF('Publication Table (%)'!$C$5="Operations cancelled for clinical reasons",
IFERROR(SUMIFS(AllPublicationData!$H:$H,AllPublicationData!$A:$A,'Publication Table (%)'!$B128,AllPublicationData!$B:$B,'Publication Table (%)'!$C$4,AllPublicationData!$D:$D,'Publication Table (%)'!S$7)/
SUMIFS(AllPublicationData!$E:$E,AllPublicationData!$A:$A,'Publication Table (%)'!$B128,AllPublicationData!$B:$B,'Publication Table (%)'!$C$4,AllPublicationData!$D:$D,'Publication Table (%)'!S$7),
SUMIFS(AllPublicationData!$H:$H,AllPublicationData!$A:$A,'Publication Table (%)'!$B128,AllPublicationData!$B:$B,'Publication Table (%)'!S$7)/
SUMIFS(AllPublicationData!$E:$E,AllPublicationData!$A:$A,'Publication Table (%)'!$B128,AllPublicationData!$B:$B,'Publication Table (%)'!S$7)),
IF('Publication Table (%)'!$C$5="Operations cancelled for non-clinical/capacity reasons",
IFERROR(SUMIFS(AllPublicationData!$I:$I,AllPublicationData!$A:$A,'Publication Table (%)'!$B128,AllPublicationData!$B:$B,'Publication Table (%)'!$C$4,AllPublicationData!$D:$D,'Publication Table (%)'!S$7)/
SUMIFS(AllPublicationData!$E:$E,AllPublicationData!$A:$A,'Publication Table (%)'!$B128,AllPublicationData!$B:$B,'Publication Table (%)'!$C$4,AllPublicationData!$D:$D,'Publication Table (%)'!S$7),
SUMIFS(AllPublicationData!$I:$I,AllPublicationData!$A:$A,'Publication Table (%)'!$B128,AllPublicationData!$B:$B,'Publication Table (%)'!S$7)/
SUMIFS(AllPublicationData!$E:$E,AllPublicationData!$A:$A,'Publication Table (%)'!$B128,AllPublicationData!$B:$B,'Publication Table (%)'!S$7)),
IF('Publication Table (%)'!$C$5="Cancellations for other reasons",
IFERROR(SUMIFS(AllPublicationData!$J:$J,AllPublicationData!$A:$A,'Publication Table (%)'!$B128,AllPublicationData!$B:$B,'Publication Table (%)'!$C$4,AllPublicationData!$D:$D,'Publication Table (%)'!S$7)/
SUMIFS(AllPublicationData!$E:$E,AllPublicationData!$A:$A,'Publication Table (%)'!$B128,AllPublicationData!$B:$B,'Publication Table (%)'!$C$4,AllPublicationData!$D:$D,'Publication Table (%)'!S$7),
SUMIFS(AllPublicationData!$J:$J,AllPublicationData!$A:$A,'Publication Table (%)'!$B128,AllPublicationData!$B:$B,'Publication Table (%)'!S$7)/
SUMIFS(AllPublicationData!$E:$E,AllPublicationData!$A:$A,'Publication Table (%)'!$B128,AllPublicationData!$B:$B,'Publication Table (%)'!S$7)))))))</f>
        <v>#DIV/0!</v>
      </c>
    </row>
    <row r="129" spans="3:19" x14ac:dyDescent="0.35">
      <c r="C129" s="112">
        <f>IF('Publication Table (%)'!$C$5="All Cancelled Operations",
SUMIFS(AllPublicationData!$F:$F,AllPublicationData!$A:$A,'Publication Table (%)'!$B129,AllPublicationData!$B:$B,'Publication Table (%)'!$C$4),
IF('Publication Table (%)'!$C$5="Operations cancelled by patient",
SUMIFS(AllPublicationData!$G:$G,AllPublicationData!$A:$A,'Publication Table (%)'!$B129,AllPublicationData!$B:$B,'Publication Table (%)'!$C$4),
IF('Publication Table (%)'!$C$5="Operations cancelled for clinical reasons",
SUMIFS(AllPublicationData!$H:$H,AllPublicationData!$A:$A,'Publication Table (%)'!$B129,AllPublicationData!$B:$B,'Publication Table (%)'!$C$4),
IF('Publication Table (%)'!$C$5="Operations cancelled for non-clinical/capacity reasons",
SUMIFS(AllPublicationData!$I:$I,AllPublicationData!$A:$A,'Publication Table (%)'!$B129,AllPublicationData!$B:$B,'Publication Table (%)'!$C$4),
IF('Publication Table (%)'!$C$5="Cancellations for other reasons",
SUMIFS(AllPublicationData!$J:$J,AllPublicationData!$A:$A,'Publication Table (%)'!$B129,AllPublicationData!$B:$B,'Publication Table (%)'!$C$4))))))+
IF(AND($C$4="NHS Scotland",$C$5="All Cancelled Operations"),
SUMIFS(AllPublicationData!$F:$F,AllPublicationData!$A:$A,'Publication Table (%)'!$B129),
IF(AND($C$4="NHS Scotland",$C$5="Operations cancelled by patient"),
SUMIFS(AllPublicationData!$G:$G,AllPublicationData!$A:$A,'Publication Table (%)'!$B129),
IF(AND($C$4="NHS Scotland",$C$5="Operations cancelled for clinical reasons"),
SUMIFS(AllPublicationData!$H:$H,AllPublicationData!$A:$A,'Publication Table (%)'!$B129),
IF(AND($C$4="NHS Scotland",$C$5="Operations cancelled for non-clinical/capacity reasons"),
SUMIFS(AllPublicationData!$I:$I,AllPublicationData!$A:$A,'Publication Table (%)'!$B129),
IF(AND($C$4="NHS Scotland",$C$5="Cancellations for other reasons"),
SUMIFS(AllPublicationData!$J:$J,AllPublicationData!$A:$A,'Publication Table (%)'!$B129))))))</f>
        <v>0</v>
      </c>
      <c r="D129" s="110" t="e">
        <f>IF(AND('Publication Table (%)'!$C$5="All Cancelled Operations",$C$4&lt;&gt;"NHS Scotland"),
IFERROR(SUMIFS(AllPublicationData!$F:$F,AllPublicationData!$A:$A,'Publication Table (%)'!$B129,AllPublicationData!$B:$B,'Publication Table (%)'!$C$4,AllPublicationData!$D:$D,'Publication Table (%)'!D$7)/
SUMIFS(AllPublicationData!$E:$E,AllPublicationData!$A:$A,'Publication Table (%)'!$B129,AllPublicationData!$B:$B,'Publication Table (%)'!$C$4,AllPublicationData!$D:$D,'Publication Table (%)'!D$7),
SUMIFS(AllPublicationData!$F:$F,AllPublicationData!$A:$A,'Publication Table (%)'!$B129,AllPublicationData!$B:$B,'Publication Table (%)'!D$7)/
SUMIFS(AllPublicationData!$E:$E,AllPublicationData!$A:$A,'Publication Table (%)'!$B129,AllPublicationData!$B:$B,'Publication Table (%)'!D$7)),
IF(AND('Publication Table (%)'!$C$5="Operations cancelled by patient",$C$4&lt;&gt;"NHS Scotland"),
IFERROR(SUMIFS(AllPublicationData!$G:$G,AllPublicationData!$A:$A,'Publication Table (%)'!$B129,AllPublicationData!$B:$B,'Publication Table (%)'!$C$4,AllPublicationData!$D:$D,'Publication Table (%)'!D$7)/
SUMIFS(AllPublicationData!$E:$E,AllPublicationData!$A:$A,'Publication Table (%)'!$B129,AllPublicationData!$B:$B,'Publication Table (%)'!$C$4,AllPublicationData!$D:$D,'Publication Table (%)'!D$7),
SUMIFS(AllPublicationData!$G:$G,AllPublicationData!$A:$A,'Publication Table (%)'!$B129,AllPublicationData!$B:$B,'Publication Table (%)'!D$7)/
SUMIFS(AllPublicationData!$E:$E,AllPublicationData!$A:$A,'Publication Table (%)'!$B129,AllPublicationData!$B:$B,'Publication Table (%)'!D$7)),
IF(AND('Publication Table (%)'!$C$5="Operations cancelled for clinical reasons",$C$4&lt;&gt;"NHS Scotland"),
IFERROR(SUMIFS(AllPublicationData!$H:$H,AllPublicationData!$A:$A,'Publication Table (%)'!$B129,AllPublicationData!$B:$B,'Publication Table (%)'!$C$4,AllPublicationData!$D:$D,'Publication Table (%)'!D$7)/
SUMIFS(AllPublicationData!$E:$E,AllPublicationData!$A:$A,'Publication Table (%)'!$B129,AllPublicationData!$B:$B,'Publication Table (%)'!$C$4,AllPublicationData!$D:$D,'Publication Table (%)'!D$7),
SUMIFS(AllPublicationData!$H:$H,AllPublicationData!$A:$A,'Publication Table (%)'!$B129,AllPublicationData!$B:$B,'Publication Table (%)'!D$7)/
SUMIFS(AllPublicationData!$E:$E,AllPublicationData!$A:$A,'Publication Table (%)'!$B129,AllPublicationData!$B:$B,'Publication Table (%)'!D$7)),
IF(AND('Publication Table (%)'!$C$5="Operations cancelled for non-clinical/capacity reasons",$C$4&lt;&gt;"NHS Scotland"),
IFERROR(SUMIFS(AllPublicationData!$I:$I,AllPublicationData!$A:$A,'Publication Table (%)'!$B129,AllPublicationData!$B:$B,'Publication Table (%)'!$C$4,AllPublicationData!$D:$D,'Publication Table (%)'!D$7)/
SUMIFS(AllPublicationData!$E:$E,AllPublicationData!$A:$A,'Publication Table (%)'!$B129,AllPublicationData!$B:$B,'Publication Table (%)'!$C$4,AllPublicationData!$D:$D,'Publication Table (%)'!D$7),
SUMIFS(AllPublicationData!$I:$I,AllPublicationData!$A:$A,'Publication Table (%)'!$B129,AllPublicationData!$B:$B,'Publication Table (%)'!D$7)/
SUMIFS(AllPublicationData!$E:$E,AllPublicationData!$A:$A,'Publication Table (%)'!$B129,AllPublicationData!$B:$B,'Publication Table (%)'!D$7)),
IF(AND('Publication Table (%)'!$C$5="Cancellations for other reasons",$C$4&lt;&gt;"NHS Scotland"),
IFERROR(SUMIFS(AllPublicationData!$J:$J,AllPublicationData!$A:$A,'Publication Table (%)'!$B129,AllPublicationData!$B:$B,'Publication Table (%)'!$C$4,AllPublicationData!$D:$D,'Publication Table (%)'!D$7)/
SUMIFS(AllPublicationData!$E:$E,AllPublicationData!$A:$A,'Publication Table (%)'!$B129,AllPublicationData!$B:$B,'Publication Table (%)'!$C$4,AllPublicationData!$D:$D,'Publication Table (%)'!D$7),
SUMIFS(AllPublicationData!$J:$J,AllPublicationData!$A:$A,'Publication Table (%)'!$B129,AllPublicationData!$B:$B,'Publication Table (%)'!D$7)/
SUMIFS(AllPublicationData!$E:$E,AllPublicationData!$A:$A,'Publication Table (%)'!$B129,AllPublicationData!$B:$B,'Publication Table (%)'!D$7)),
IF(AND($C$4="NHS Scotland",$C$5="All Cancelled Operations"),
SUMIFS(AllPublicationData!$F:$F,AllPublicationData!$A:$A,'Publication Table'!$B129)/
SUMIFS(AllPublicationData!$E:$E,AllPublicationData!$A:$A,'Publication Table'!$B129),
IF(AND($C$4="NHS Scotland",$C$5="Operations cancelled by patient"),
SUMIFS(AllPublicationData!$G:$G,AllPublicationData!$A:$A,'Publication Table'!$B129)/
SUMIFS(AllPublicationData!$E:$E,AllPublicationData!$A:$A,'Publication Table'!$B129),
IF(AND($C$4="NHS Scotland",$C$5="Operations cancelled for clinical reasons"),
SUMIFS(AllPublicationData!$H:$H,AllPublicationData!$A:$A,'Publication Table'!$B129)/
SUMIFS(AllPublicationData!$E:$E,AllPublicationData!$A:$A,'Publication Table'!$B129),
IF(AND($C$4="NHS Scotland",$C$5="Operations cancelled for non-clinical/capacity reasons"),
SUMIFS(AllPublicationData!$I:$I,AllPublicationData!$A:$A,'Publication Table'!$B129)/
SUMIFS(AllPublicationData!$E:$E,AllPublicationData!$A:$A,'Publication Table'!$B129),
IF(AND($C$4="NHS Scotland",$C$5="Cancellations for other reasons"),
SUMIFS(AllPublicationData!$J:$J,AllPublicationData!$A:$A,'Publication Table'!$B129)/
SUMIFS(AllPublicationData!$E:$E,AllPublicationData!$A:$A,'Publication Table'!$B129)))))))))))</f>
        <v>#DIV/0!</v>
      </c>
      <c r="E129" s="96" t="e">
        <f>IF('Publication Table (%)'!$C$5="All Cancelled Operations",
IFERROR(SUMIFS(AllPublicationData!$F:$F,AllPublicationData!$A:$A,'Publication Table (%)'!$B129,AllPublicationData!$B:$B,'Publication Table (%)'!$C$4,AllPublicationData!$D:$D,'Publication Table (%)'!E$7)/
SUMIFS(AllPublicationData!$E:$E,AllPublicationData!$A:$A,'Publication Table (%)'!$B129,AllPublicationData!$B:$B,'Publication Table (%)'!$C$4,AllPublicationData!$D:$D,'Publication Table (%)'!E$7),
SUMIFS(AllPublicationData!$F:$F,AllPublicationData!$A:$A,'Publication Table (%)'!$B129,AllPublicationData!$B:$B,'Publication Table (%)'!E$7)/
SUMIFS(AllPublicationData!$E:$E,AllPublicationData!$A:$A,'Publication Table (%)'!$B129,AllPublicationData!$B:$B,'Publication Table (%)'!E$7)),
IF('Publication Table (%)'!$C$5="Operations cancelled by patient",
IFERROR(SUMIFS(AllPublicationData!$G:$G,AllPublicationData!$A:$A,'Publication Table (%)'!$B129,AllPublicationData!$B:$B,'Publication Table (%)'!$C$4,AllPublicationData!$D:$D,'Publication Table (%)'!E$7)/
SUMIFS(AllPublicationData!$E:$E,AllPublicationData!$A:$A,'Publication Table (%)'!$B129,AllPublicationData!$B:$B,'Publication Table (%)'!$C$4,AllPublicationData!$D:$D,'Publication Table (%)'!E$7),
SUMIFS(AllPublicationData!$G:$G,AllPublicationData!$A:$A,'Publication Table (%)'!$B129,AllPublicationData!$B:$B,'Publication Table (%)'!E$7)/
SUMIFS(AllPublicationData!$E:$E,AllPublicationData!$A:$A,'Publication Table (%)'!$B129,AllPublicationData!$B:$B,'Publication Table (%)'!E$7)),
IF('Publication Table (%)'!$C$5="Operations cancelled for clinical reasons",
IFERROR(SUMIFS(AllPublicationData!$H:$H,AllPublicationData!$A:$A,'Publication Table (%)'!$B129,AllPublicationData!$B:$B,'Publication Table (%)'!$C$4,AllPublicationData!$D:$D,'Publication Table (%)'!E$7)/
SUMIFS(AllPublicationData!$E:$E,AllPublicationData!$A:$A,'Publication Table (%)'!$B129,AllPublicationData!$B:$B,'Publication Table (%)'!$C$4,AllPublicationData!$D:$D,'Publication Table (%)'!E$7),
SUMIFS(AllPublicationData!$H:$H,AllPublicationData!$A:$A,'Publication Table (%)'!$B129,AllPublicationData!$B:$B,'Publication Table (%)'!E$7)/
SUMIFS(AllPublicationData!$E:$E,AllPublicationData!$A:$A,'Publication Table (%)'!$B129,AllPublicationData!$B:$B,'Publication Table (%)'!E$7)),
IF('Publication Table (%)'!$C$5="Operations cancelled for non-clinical/capacity reasons",
IFERROR(SUMIFS(AllPublicationData!$I:$I,AllPublicationData!$A:$A,'Publication Table (%)'!$B129,AllPublicationData!$B:$B,'Publication Table (%)'!$C$4,AllPublicationData!$D:$D,'Publication Table (%)'!E$7)/
SUMIFS(AllPublicationData!$E:$E,AllPublicationData!$A:$A,'Publication Table (%)'!$B129,AllPublicationData!$B:$B,'Publication Table (%)'!$C$4,AllPublicationData!$D:$D,'Publication Table (%)'!E$7),
SUMIFS(AllPublicationData!$I:$I,AllPublicationData!$A:$A,'Publication Table (%)'!$B129,AllPublicationData!$B:$B,'Publication Table (%)'!E$7)/
SUMIFS(AllPublicationData!$E:$E,AllPublicationData!$A:$A,'Publication Table (%)'!$B129,AllPublicationData!$B:$B,'Publication Table (%)'!E$7)),
IF('Publication Table (%)'!$C$5="Cancellations for other reasons",
IFERROR(SUMIFS(AllPublicationData!$J:$J,AllPublicationData!$A:$A,'Publication Table (%)'!$B129,AllPublicationData!$B:$B,'Publication Table (%)'!$C$4,AllPublicationData!$D:$D,'Publication Table (%)'!E$7)/
SUMIFS(AllPublicationData!$E:$E,AllPublicationData!$A:$A,'Publication Table (%)'!$B129,AllPublicationData!$B:$B,'Publication Table (%)'!$C$4,AllPublicationData!$D:$D,'Publication Table (%)'!E$7),
SUMIFS(AllPublicationData!$J:$J,AllPublicationData!$A:$A,'Publication Table (%)'!$B129,AllPublicationData!$B:$B,'Publication Table (%)'!E$7)/
SUMIFS(AllPublicationData!$E:$E,AllPublicationData!$A:$A,'Publication Table (%)'!$B129,AllPublicationData!$B:$B,'Publication Table (%)'!E$7)))))))</f>
        <v>#DIV/0!</v>
      </c>
      <c r="F129" s="96" t="e">
        <f>IF('Publication Table (%)'!$C$5="All Cancelled Operations",
IFERROR(SUMIFS(AllPublicationData!$F:$F,AllPublicationData!$A:$A,'Publication Table (%)'!$B129,AllPublicationData!$B:$B,'Publication Table (%)'!$C$4,AllPublicationData!$D:$D,'Publication Table (%)'!F$7)/
SUMIFS(AllPublicationData!$E:$E,AllPublicationData!$A:$A,'Publication Table (%)'!$B129,AllPublicationData!$B:$B,'Publication Table (%)'!$C$4,AllPublicationData!$D:$D,'Publication Table (%)'!F$7),
SUMIFS(AllPublicationData!$F:$F,AllPublicationData!$A:$A,'Publication Table (%)'!$B129,AllPublicationData!$B:$B,'Publication Table (%)'!F$7)/
SUMIFS(AllPublicationData!$E:$E,AllPublicationData!$A:$A,'Publication Table (%)'!$B129,AllPublicationData!$B:$B,'Publication Table (%)'!F$7)),
IF('Publication Table (%)'!$C$5="Operations cancelled by patient",
IFERROR(SUMIFS(AllPublicationData!$G:$G,AllPublicationData!$A:$A,'Publication Table (%)'!$B129,AllPublicationData!$B:$B,'Publication Table (%)'!$C$4,AllPublicationData!$D:$D,'Publication Table (%)'!F$7)/
SUMIFS(AllPublicationData!$E:$E,AllPublicationData!$A:$A,'Publication Table (%)'!$B129,AllPublicationData!$B:$B,'Publication Table (%)'!$C$4,AllPublicationData!$D:$D,'Publication Table (%)'!F$7),
SUMIFS(AllPublicationData!$G:$G,AllPublicationData!$A:$A,'Publication Table (%)'!$B129,AllPublicationData!$B:$B,'Publication Table (%)'!F$7)/
SUMIFS(AllPublicationData!$E:$E,AllPublicationData!$A:$A,'Publication Table (%)'!$B129,AllPublicationData!$B:$B,'Publication Table (%)'!F$7)),
IF('Publication Table (%)'!$C$5="Operations cancelled for clinical reasons",
IFERROR(SUMIFS(AllPublicationData!$H:$H,AllPublicationData!$A:$A,'Publication Table (%)'!$B129,AllPublicationData!$B:$B,'Publication Table (%)'!$C$4,AllPublicationData!$D:$D,'Publication Table (%)'!F$7)/
SUMIFS(AllPublicationData!$E:$E,AllPublicationData!$A:$A,'Publication Table (%)'!$B129,AllPublicationData!$B:$B,'Publication Table (%)'!$C$4,AllPublicationData!$D:$D,'Publication Table (%)'!F$7),
SUMIFS(AllPublicationData!$H:$H,AllPublicationData!$A:$A,'Publication Table (%)'!$B129,AllPublicationData!$B:$B,'Publication Table (%)'!F$7)/
SUMIFS(AllPublicationData!$E:$E,AllPublicationData!$A:$A,'Publication Table (%)'!$B129,AllPublicationData!$B:$B,'Publication Table (%)'!F$7)),
IF('Publication Table (%)'!$C$5="Operations cancelled for non-clinical/capacity reasons",
IFERROR(SUMIFS(AllPublicationData!$I:$I,AllPublicationData!$A:$A,'Publication Table (%)'!$B129,AllPublicationData!$B:$B,'Publication Table (%)'!$C$4,AllPublicationData!$D:$D,'Publication Table (%)'!F$7)/
SUMIFS(AllPublicationData!$E:$E,AllPublicationData!$A:$A,'Publication Table (%)'!$B129,AllPublicationData!$B:$B,'Publication Table (%)'!$C$4,AllPublicationData!$D:$D,'Publication Table (%)'!F$7),
SUMIFS(AllPublicationData!$I:$I,AllPublicationData!$A:$A,'Publication Table (%)'!$B129,AllPublicationData!$B:$B,'Publication Table (%)'!F$7)/
SUMIFS(AllPublicationData!$E:$E,AllPublicationData!$A:$A,'Publication Table (%)'!$B129,AllPublicationData!$B:$B,'Publication Table (%)'!F$7)),
IF('Publication Table (%)'!$C$5="Cancellations for other reasons",
IFERROR(SUMIFS(AllPublicationData!$J:$J,AllPublicationData!$A:$A,'Publication Table (%)'!$B129,AllPublicationData!$B:$B,'Publication Table (%)'!$C$4,AllPublicationData!$D:$D,'Publication Table (%)'!F$7)/
SUMIFS(AllPublicationData!$E:$E,AllPublicationData!$A:$A,'Publication Table (%)'!$B129,AllPublicationData!$B:$B,'Publication Table (%)'!$C$4,AllPublicationData!$D:$D,'Publication Table (%)'!F$7),
SUMIFS(AllPublicationData!$J:$J,AllPublicationData!$A:$A,'Publication Table (%)'!$B129,AllPublicationData!$B:$B,'Publication Table (%)'!F$7)/
SUMIFS(AllPublicationData!$E:$E,AllPublicationData!$A:$A,'Publication Table (%)'!$B129,AllPublicationData!$B:$B,'Publication Table (%)'!F$7)))))))</f>
        <v>#DIV/0!</v>
      </c>
      <c r="G129" s="96" t="e">
        <f>IF('Publication Table (%)'!$C$5="All Cancelled Operations",
IFERROR(SUMIFS(AllPublicationData!$F:$F,AllPublicationData!$A:$A,'Publication Table (%)'!$B129,AllPublicationData!$B:$B,'Publication Table (%)'!$C$4,AllPublicationData!$D:$D,'Publication Table (%)'!G$7)/
SUMIFS(AllPublicationData!$E:$E,AllPublicationData!$A:$A,'Publication Table (%)'!$B129,AllPublicationData!$B:$B,'Publication Table (%)'!$C$4,AllPublicationData!$D:$D,'Publication Table (%)'!G$7),
SUMIFS(AllPublicationData!$F:$F,AllPublicationData!$A:$A,'Publication Table (%)'!$B129,AllPublicationData!$B:$B,'Publication Table (%)'!G$7)/
SUMIFS(AllPublicationData!$E:$E,AllPublicationData!$A:$A,'Publication Table (%)'!$B129,AllPublicationData!$B:$B,'Publication Table (%)'!G$7)),
IF('Publication Table (%)'!$C$5="Operations cancelled by patient",
IFERROR(SUMIFS(AllPublicationData!$G:$G,AllPublicationData!$A:$A,'Publication Table (%)'!$B129,AllPublicationData!$B:$B,'Publication Table (%)'!$C$4,AllPublicationData!$D:$D,'Publication Table (%)'!G$7)/
SUMIFS(AllPublicationData!$E:$E,AllPublicationData!$A:$A,'Publication Table (%)'!$B129,AllPublicationData!$B:$B,'Publication Table (%)'!$C$4,AllPublicationData!$D:$D,'Publication Table (%)'!G$7),
SUMIFS(AllPublicationData!$G:$G,AllPublicationData!$A:$A,'Publication Table (%)'!$B129,AllPublicationData!$B:$B,'Publication Table (%)'!G$7)/
SUMIFS(AllPublicationData!$E:$E,AllPublicationData!$A:$A,'Publication Table (%)'!$B129,AllPublicationData!$B:$B,'Publication Table (%)'!G$7)),
IF('Publication Table (%)'!$C$5="Operations cancelled for clinical reasons",
IFERROR(SUMIFS(AllPublicationData!$H:$H,AllPublicationData!$A:$A,'Publication Table (%)'!$B129,AllPublicationData!$B:$B,'Publication Table (%)'!$C$4,AllPublicationData!$D:$D,'Publication Table (%)'!G$7)/
SUMIFS(AllPublicationData!$E:$E,AllPublicationData!$A:$A,'Publication Table (%)'!$B129,AllPublicationData!$B:$B,'Publication Table (%)'!$C$4,AllPublicationData!$D:$D,'Publication Table (%)'!G$7),
SUMIFS(AllPublicationData!$H:$H,AllPublicationData!$A:$A,'Publication Table (%)'!$B129,AllPublicationData!$B:$B,'Publication Table (%)'!G$7)/
SUMIFS(AllPublicationData!$E:$E,AllPublicationData!$A:$A,'Publication Table (%)'!$B129,AllPublicationData!$B:$B,'Publication Table (%)'!G$7)),
IF('Publication Table (%)'!$C$5="Operations cancelled for non-clinical/capacity reasons",
IFERROR(SUMIFS(AllPublicationData!$I:$I,AllPublicationData!$A:$A,'Publication Table (%)'!$B129,AllPublicationData!$B:$B,'Publication Table (%)'!$C$4,AllPublicationData!$D:$D,'Publication Table (%)'!G$7)/
SUMIFS(AllPublicationData!$E:$E,AllPublicationData!$A:$A,'Publication Table (%)'!$B129,AllPublicationData!$B:$B,'Publication Table (%)'!$C$4,AllPublicationData!$D:$D,'Publication Table (%)'!G$7),
SUMIFS(AllPublicationData!$I:$I,AllPublicationData!$A:$A,'Publication Table (%)'!$B129,AllPublicationData!$B:$B,'Publication Table (%)'!G$7)/
SUMIFS(AllPublicationData!$E:$E,AllPublicationData!$A:$A,'Publication Table (%)'!$B129,AllPublicationData!$B:$B,'Publication Table (%)'!G$7)),
IF('Publication Table (%)'!$C$5="Cancellations for other reasons",
IFERROR(SUMIFS(AllPublicationData!$J:$J,AllPublicationData!$A:$A,'Publication Table (%)'!$B129,AllPublicationData!$B:$B,'Publication Table (%)'!$C$4,AllPublicationData!$D:$D,'Publication Table (%)'!G$7)/
SUMIFS(AllPublicationData!$E:$E,AllPublicationData!$A:$A,'Publication Table (%)'!$B129,AllPublicationData!$B:$B,'Publication Table (%)'!$C$4,AllPublicationData!$D:$D,'Publication Table (%)'!G$7),
SUMIFS(AllPublicationData!$J:$J,AllPublicationData!$A:$A,'Publication Table (%)'!$B129,AllPublicationData!$B:$B,'Publication Table (%)'!G$7)/
SUMIFS(AllPublicationData!$E:$E,AllPublicationData!$A:$A,'Publication Table (%)'!$B129,AllPublicationData!$B:$B,'Publication Table (%)'!G$7)))))))</f>
        <v>#DIV/0!</v>
      </c>
      <c r="H129" s="96" t="e">
        <f>IF('Publication Table (%)'!$C$5="All Cancelled Operations",
IFERROR(SUMIFS(AllPublicationData!$F:$F,AllPublicationData!$A:$A,'Publication Table (%)'!$B129,AllPublicationData!$B:$B,'Publication Table (%)'!$C$4,AllPublicationData!$D:$D,'Publication Table (%)'!H$7)/
SUMIFS(AllPublicationData!$E:$E,AllPublicationData!$A:$A,'Publication Table (%)'!$B129,AllPublicationData!$B:$B,'Publication Table (%)'!$C$4,AllPublicationData!$D:$D,'Publication Table (%)'!H$7),
SUMIFS(AllPublicationData!$F:$F,AllPublicationData!$A:$A,'Publication Table (%)'!$B129,AllPublicationData!$B:$B,'Publication Table (%)'!H$7)/
SUMIFS(AllPublicationData!$E:$E,AllPublicationData!$A:$A,'Publication Table (%)'!$B129,AllPublicationData!$B:$B,'Publication Table (%)'!H$7)),
IF('Publication Table (%)'!$C$5="Operations cancelled by patient",
IFERROR(SUMIFS(AllPublicationData!$G:$G,AllPublicationData!$A:$A,'Publication Table (%)'!$B129,AllPublicationData!$B:$B,'Publication Table (%)'!$C$4,AllPublicationData!$D:$D,'Publication Table (%)'!H$7)/
SUMIFS(AllPublicationData!$E:$E,AllPublicationData!$A:$A,'Publication Table (%)'!$B129,AllPublicationData!$B:$B,'Publication Table (%)'!$C$4,AllPublicationData!$D:$D,'Publication Table (%)'!H$7),
SUMIFS(AllPublicationData!$G:$G,AllPublicationData!$A:$A,'Publication Table (%)'!$B129,AllPublicationData!$B:$B,'Publication Table (%)'!H$7)/
SUMIFS(AllPublicationData!$E:$E,AllPublicationData!$A:$A,'Publication Table (%)'!$B129,AllPublicationData!$B:$B,'Publication Table (%)'!H$7)),
IF('Publication Table (%)'!$C$5="Operations cancelled for clinical reasons",
IFERROR(SUMIFS(AllPublicationData!$H:$H,AllPublicationData!$A:$A,'Publication Table (%)'!$B129,AllPublicationData!$B:$B,'Publication Table (%)'!$C$4,AllPublicationData!$D:$D,'Publication Table (%)'!H$7)/
SUMIFS(AllPublicationData!$E:$E,AllPublicationData!$A:$A,'Publication Table (%)'!$B129,AllPublicationData!$B:$B,'Publication Table (%)'!$C$4,AllPublicationData!$D:$D,'Publication Table (%)'!H$7),
SUMIFS(AllPublicationData!$H:$H,AllPublicationData!$A:$A,'Publication Table (%)'!$B129,AllPublicationData!$B:$B,'Publication Table (%)'!H$7)/
SUMIFS(AllPublicationData!$E:$E,AllPublicationData!$A:$A,'Publication Table (%)'!$B129,AllPublicationData!$B:$B,'Publication Table (%)'!H$7)),
IF('Publication Table (%)'!$C$5="Operations cancelled for non-clinical/capacity reasons",
IFERROR(SUMIFS(AllPublicationData!$I:$I,AllPublicationData!$A:$A,'Publication Table (%)'!$B129,AllPublicationData!$B:$B,'Publication Table (%)'!$C$4,AllPublicationData!$D:$D,'Publication Table (%)'!H$7)/
SUMIFS(AllPublicationData!$E:$E,AllPublicationData!$A:$A,'Publication Table (%)'!$B129,AllPublicationData!$B:$B,'Publication Table (%)'!$C$4,AllPublicationData!$D:$D,'Publication Table (%)'!H$7),
SUMIFS(AllPublicationData!$I:$I,AllPublicationData!$A:$A,'Publication Table (%)'!$B129,AllPublicationData!$B:$B,'Publication Table (%)'!H$7)/
SUMIFS(AllPublicationData!$E:$E,AllPublicationData!$A:$A,'Publication Table (%)'!$B129,AllPublicationData!$B:$B,'Publication Table (%)'!H$7)),
IF('Publication Table (%)'!$C$5="Cancellations for other reasons",
IFERROR(SUMIFS(AllPublicationData!$J:$J,AllPublicationData!$A:$A,'Publication Table (%)'!$B129,AllPublicationData!$B:$B,'Publication Table (%)'!$C$4,AllPublicationData!$D:$D,'Publication Table (%)'!H$7)/
SUMIFS(AllPublicationData!$E:$E,AllPublicationData!$A:$A,'Publication Table (%)'!$B129,AllPublicationData!$B:$B,'Publication Table (%)'!$C$4,AllPublicationData!$D:$D,'Publication Table (%)'!H$7),
SUMIFS(AllPublicationData!$J:$J,AllPublicationData!$A:$A,'Publication Table (%)'!$B129,AllPublicationData!$B:$B,'Publication Table (%)'!H$7)/
SUMIFS(AllPublicationData!$E:$E,AllPublicationData!$A:$A,'Publication Table (%)'!$B129,AllPublicationData!$B:$B,'Publication Table (%)'!H$7)))))))</f>
        <v>#DIV/0!</v>
      </c>
      <c r="I129" s="96" t="e">
        <f>IF('Publication Table (%)'!$C$5="All Cancelled Operations",
IFERROR(SUMIFS(AllPublicationData!$F:$F,AllPublicationData!$A:$A,'Publication Table (%)'!$B129,AllPublicationData!$B:$B,'Publication Table (%)'!$C$4,AllPublicationData!$D:$D,'Publication Table (%)'!I$7)/
SUMIFS(AllPublicationData!$E:$E,AllPublicationData!$A:$A,'Publication Table (%)'!$B129,AllPublicationData!$B:$B,'Publication Table (%)'!$C$4,AllPublicationData!$D:$D,'Publication Table (%)'!I$7),
SUMIFS(AllPublicationData!$F:$F,AllPublicationData!$A:$A,'Publication Table (%)'!$B129,AllPublicationData!$B:$B,'Publication Table (%)'!I$7)/
SUMIFS(AllPublicationData!$E:$E,AllPublicationData!$A:$A,'Publication Table (%)'!$B129,AllPublicationData!$B:$B,'Publication Table (%)'!I$7)),
IF('Publication Table (%)'!$C$5="Operations cancelled by patient",
IFERROR(SUMIFS(AllPublicationData!$G:$G,AllPublicationData!$A:$A,'Publication Table (%)'!$B129,AllPublicationData!$B:$B,'Publication Table (%)'!$C$4,AllPublicationData!$D:$D,'Publication Table (%)'!I$7)/
SUMIFS(AllPublicationData!$E:$E,AllPublicationData!$A:$A,'Publication Table (%)'!$B129,AllPublicationData!$B:$B,'Publication Table (%)'!$C$4,AllPublicationData!$D:$D,'Publication Table (%)'!I$7),
SUMIFS(AllPublicationData!$G:$G,AllPublicationData!$A:$A,'Publication Table (%)'!$B129,AllPublicationData!$B:$B,'Publication Table (%)'!I$7)/
SUMIFS(AllPublicationData!$E:$E,AllPublicationData!$A:$A,'Publication Table (%)'!$B129,AllPublicationData!$B:$B,'Publication Table (%)'!I$7)),
IF('Publication Table (%)'!$C$5="Operations cancelled for clinical reasons",
IFERROR(SUMIFS(AllPublicationData!$H:$H,AllPublicationData!$A:$A,'Publication Table (%)'!$B129,AllPublicationData!$B:$B,'Publication Table (%)'!$C$4,AllPublicationData!$D:$D,'Publication Table (%)'!I$7)/
SUMIFS(AllPublicationData!$E:$E,AllPublicationData!$A:$A,'Publication Table (%)'!$B129,AllPublicationData!$B:$B,'Publication Table (%)'!$C$4,AllPublicationData!$D:$D,'Publication Table (%)'!I$7),
SUMIFS(AllPublicationData!$H:$H,AllPublicationData!$A:$A,'Publication Table (%)'!$B129,AllPublicationData!$B:$B,'Publication Table (%)'!I$7)/
SUMIFS(AllPublicationData!$E:$E,AllPublicationData!$A:$A,'Publication Table (%)'!$B129,AllPublicationData!$B:$B,'Publication Table (%)'!I$7)),
IF('Publication Table (%)'!$C$5="Operations cancelled for non-clinical/capacity reasons",
IFERROR(SUMIFS(AllPublicationData!$I:$I,AllPublicationData!$A:$A,'Publication Table (%)'!$B129,AllPublicationData!$B:$B,'Publication Table (%)'!$C$4,AllPublicationData!$D:$D,'Publication Table (%)'!I$7)/
SUMIFS(AllPublicationData!$E:$E,AllPublicationData!$A:$A,'Publication Table (%)'!$B129,AllPublicationData!$B:$B,'Publication Table (%)'!$C$4,AllPublicationData!$D:$D,'Publication Table (%)'!I$7),
SUMIFS(AllPublicationData!$I:$I,AllPublicationData!$A:$A,'Publication Table (%)'!$B129,AllPublicationData!$B:$B,'Publication Table (%)'!I$7)/
SUMIFS(AllPublicationData!$E:$E,AllPublicationData!$A:$A,'Publication Table (%)'!$B129,AllPublicationData!$B:$B,'Publication Table (%)'!I$7)),
IF('Publication Table (%)'!$C$5="Cancellations for other reasons",
IFERROR(SUMIFS(AllPublicationData!$J:$J,AllPublicationData!$A:$A,'Publication Table (%)'!$B129,AllPublicationData!$B:$B,'Publication Table (%)'!$C$4,AllPublicationData!$D:$D,'Publication Table (%)'!I$7)/
SUMIFS(AllPublicationData!$E:$E,AllPublicationData!$A:$A,'Publication Table (%)'!$B129,AllPublicationData!$B:$B,'Publication Table (%)'!$C$4,AllPublicationData!$D:$D,'Publication Table (%)'!I$7),
SUMIFS(AllPublicationData!$J:$J,AllPublicationData!$A:$A,'Publication Table (%)'!$B129,AllPublicationData!$B:$B,'Publication Table (%)'!I$7)/
SUMIFS(AllPublicationData!$E:$E,AllPublicationData!$A:$A,'Publication Table (%)'!$B129,AllPublicationData!$B:$B,'Publication Table (%)'!I$7)))))))</f>
        <v>#DIV/0!</v>
      </c>
      <c r="J129" s="96" t="e">
        <f>IF('Publication Table (%)'!$C$5="All Cancelled Operations",
IFERROR(SUMIFS(AllPublicationData!$F:$F,AllPublicationData!$A:$A,'Publication Table (%)'!$B129,AllPublicationData!$B:$B,'Publication Table (%)'!$C$4,AllPublicationData!$D:$D,'Publication Table (%)'!J$7)/
SUMIFS(AllPublicationData!$E:$E,AllPublicationData!$A:$A,'Publication Table (%)'!$B129,AllPublicationData!$B:$B,'Publication Table (%)'!$C$4,AllPublicationData!$D:$D,'Publication Table (%)'!J$7),
SUMIFS(AllPublicationData!$F:$F,AllPublicationData!$A:$A,'Publication Table (%)'!$B129,AllPublicationData!$B:$B,'Publication Table (%)'!J$7)/
SUMIFS(AllPublicationData!$E:$E,AllPublicationData!$A:$A,'Publication Table (%)'!$B129,AllPublicationData!$B:$B,'Publication Table (%)'!J$7)),
IF('Publication Table (%)'!$C$5="Operations cancelled by patient",
IFERROR(SUMIFS(AllPublicationData!$G:$G,AllPublicationData!$A:$A,'Publication Table (%)'!$B129,AllPublicationData!$B:$B,'Publication Table (%)'!$C$4,AllPublicationData!$D:$D,'Publication Table (%)'!J$7)/
SUMIFS(AllPublicationData!$E:$E,AllPublicationData!$A:$A,'Publication Table (%)'!$B129,AllPublicationData!$B:$B,'Publication Table (%)'!$C$4,AllPublicationData!$D:$D,'Publication Table (%)'!J$7),
SUMIFS(AllPublicationData!$G:$G,AllPublicationData!$A:$A,'Publication Table (%)'!$B129,AllPublicationData!$B:$B,'Publication Table (%)'!J$7)/
SUMIFS(AllPublicationData!$E:$E,AllPublicationData!$A:$A,'Publication Table (%)'!$B129,AllPublicationData!$B:$B,'Publication Table (%)'!J$7)),
IF('Publication Table (%)'!$C$5="Operations cancelled for clinical reasons",
IFERROR(SUMIFS(AllPublicationData!$H:$H,AllPublicationData!$A:$A,'Publication Table (%)'!$B129,AllPublicationData!$B:$B,'Publication Table (%)'!$C$4,AllPublicationData!$D:$D,'Publication Table (%)'!J$7)/
SUMIFS(AllPublicationData!$E:$E,AllPublicationData!$A:$A,'Publication Table (%)'!$B129,AllPublicationData!$B:$B,'Publication Table (%)'!$C$4,AllPublicationData!$D:$D,'Publication Table (%)'!J$7),
SUMIFS(AllPublicationData!$H:$H,AllPublicationData!$A:$A,'Publication Table (%)'!$B129,AllPublicationData!$B:$B,'Publication Table (%)'!J$7)/
SUMIFS(AllPublicationData!$E:$E,AllPublicationData!$A:$A,'Publication Table (%)'!$B129,AllPublicationData!$B:$B,'Publication Table (%)'!J$7)),
IF('Publication Table (%)'!$C$5="Operations cancelled for non-clinical/capacity reasons",
IFERROR(SUMIFS(AllPublicationData!$I:$I,AllPublicationData!$A:$A,'Publication Table (%)'!$B129,AllPublicationData!$B:$B,'Publication Table (%)'!$C$4,AllPublicationData!$D:$D,'Publication Table (%)'!J$7)/
SUMIFS(AllPublicationData!$E:$E,AllPublicationData!$A:$A,'Publication Table (%)'!$B129,AllPublicationData!$B:$B,'Publication Table (%)'!$C$4,AllPublicationData!$D:$D,'Publication Table (%)'!J$7),
SUMIFS(AllPublicationData!$I:$I,AllPublicationData!$A:$A,'Publication Table (%)'!$B129,AllPublicationData!$B:$B,'Publication Table (%)'!J$7)/
SUMIFS(AllPublicationData!$E:$E,AllPublicationData!$A:$A,'Publication Table (%)'!$B129,AllPublicationData!$B:$B,'Publication Table (%)'!J$7)),
IF('Publication Table (%)'!$C$5="Cancellations for other reasons",
IFERROR(SUMIFS(AllPublicationData!$J:$J,AllPublicationData!$A:$A,'Publication Table (%)'!$B129,AllPublicationData!$B:$B,'Publication Table (%)'!$C$4,AllPublicationData!$D:$D,'Publication Table (%)'!J$7)/
SUMIFS(AllPublicationData!$E:$E,AllPublicationData!$A:$A,'Publication Table (%)'!$B129,AllPublicationData!$B:$B,'Publication Table (%)'!$C$4,AllPublicationData!$D:$D,'Publication Table (%)'!J$7),
SUMIFS(AllPublicationData!$J:$J,AllPublicationData!$A:$A,'Publication Table (%)'!$B129,AllPublicationData!$B:$B,'Publication Table (%)'!J$7)/
SUMIFS(AllPublicationData!$E:$E,AllPublicationData!$A:$A,'Publication Table (%)'!$B129,AllPublicationData!$B:$B,'Publication Table (%)'!J$7)))))))</f>
        <v>#DIV/0!</v>
      </c>
      <c r="K129" s="96" t="e">
        <f>IF('Publication Table (%)'!$C$5="All Cancelled Operations",
IFERROR(SUMIFS(AllPublicationData!$F:$F,AllPublicationData!$A:$A,'Publication Table (%)'!$B129,AllPublicationData!$B:$B,'Publication Table (%)'!$C$4,AllPublicationData!$D:$D,'Publication Table (%)'!K$7)/
SUMIFS(AllPublicationData!$E:$E,AllPublicationData!$A:$A,'Publication Table (%)'!$B129,AllPublicationData!$B:$B,'Publication Table (%)'!$C$4,AllPublicationData!$D:$D,'Publication Table (%)'!K$7),
SUMIFS(AllPublicationData!$F:$F,AllPublicationData!$A:$A,'Publication Table (%)'!$B129,AllPublicationData!$B:$B,'Publication Table (%)'!K$7)/
SUMIFS(AllPublicationData!$E:$E,AllPublicationData!$A:$A,'Publication Table (%)'!$B129,AllPublicationData!$B:$B,'Publication Table (%)'!K$7)),
IF('Publication Table (%)'!$C$5="Operations cancelled by patient",
IFERROR(SUMIFS(AllPublicationData!$G:$G,AllPublicationData!$A:$A,'Publication Table (%)'!$B129,AllPublicationData!$B:$B,'Publication Table (%)'!$C$4,AllPublicationData!$D:$D,'Publication Table (%)'!K$7)/
SUMIFS(AllPublicationData!$E:$E,AllPublicationData!$A:$A,'Publication Table (%)'!$B129,AllPublicationData!$B:$B,'Publication Table (%)'!$C$4,AllPublicationData!$D:$D,'Publication Table (%)'!K$7),
SUMIFS(AllPublicationData!$G:$G,AllPublicationData!$A:$A,'Publication Table (%)'!$B129,AllPublicationData!$B:$B,'Publication Table (%)'!K$7)/
SUMIFS(AllPublicationData!$E:$E,AllPublicationData!$A:$A,'Publication Table (%)'!$B129,AllPublicationData!$B:$B,'Publication Table (%)'!K$7)),
IF('Publication Table (%)'!$C$5="Operations cancelled for clinical reasons",
IFERROR(SUMIFS(AllPublicationData!$H:$H,AllPublicationData!$A:$A,'Publication Table (%)'!$B129,AllPublicationData!$B:$B,'Publication Table (%)'!$C$4,AllPublicationData!$D:$D,'Publication Table (%)'!K$7)/
SUMIFS(AllPublicationData!$E:$E,AllPublicationData!$A:$A,'Publication Table (%)'!$B129,AllPublicationData!$B:$B,'Publication Table (%)'!$C$4,AllPublicationData!$D:$D,'Publication Table (%)'!K$7),
SUMIFS(AllPublicationData!$H:$H,AllPublicationData!$A:$A,'Publication Table (%)'!$B129,AllPublicationData!$B:$B,'Publication Table (%)'!K$7)/
SUMIFS(AllPublicationData!$E:$E,AllPublicationData!$A:$A,'Publication Table (%)'!$B129,AllPublicationData!$B:$B,'Publication Table (%)'!K$7)),
IF('Publication Table (%)'!$C$5="Operations cancelled for non-clinical/capacity reasons",
IFERROR(SUMIFS(AllPublicationData!$I:$I,AllPublicationData!$A:$A,'Publication Table (%)'!$B129,AllPublicationData!$B:$B,'Publication Table (%)'!$C$4,AllPublicationData!$D:$D,'Publication Table (%)'!K$7)/
SUMIFS(AllPublicationData!$E:$E,AllPublicationData!$A:$A,'Publication Table (%)'!$B129,AllPublicationData!$B:$B,'Publication Table (%)'!$C$4,AllPublicationData!$D:$D,'Publication Table (%)'!K$7),
SUMIFS(AllPublicationData!$I:$I,AllPublicationData!$A:$A,'Publication Table (%)'!$B129,AllPublicationData!$B:$B,'Publication Table (%)'!K$7)/
SUMIFS(AllPublicationData!$E:$E,AllPublicationData!$A:$A,'Publication Table (%)'!$B129,AllPublicationData!$B:$B,'Publication Table (%)'!K$7)),
IF('Publication Table (%)'!$C$5="Cancellations for other reasons",
IFERROR(SUMIFS(AllPublicationData!$J:$J,AllPublicationData!$A:$A,'Publication Table (%)'!$B129,AllPublicationData!$B:$B,'Publication Table (%)'!$C$4,AllPublicationData!$D:$D,'Publication Table (%)'!K$7)/
SUMIFS(AllPublicationData!$E:$E,AllPublicationData!$A:$A,'Publication Table (%)'!$B129,AllPublicationData!$B:$B,'Publication Table (%)'!$C$4,AllPublicationData!$D:$D,'Publication Table (%)'!K$7),
SUMIFS(AllPublicationData!$J:$J,AllPublicationData!$A:$A,'Publication Table (%)'!$B129,AllPublicationData!$B:$B,'Publication Table (%)'!K$7)/
SUMIFS(AllPublicationData!$E:$E,AllPublicationData!$A:$A,'Publication Table (%)'!$B129,AllPublicationData!$B:$B,'Publication Table (%)'!K$7)))))))</f>
        <v>#DIV/0!</v>
      </c>
      <c r="L129" s="96" t="e">
        <f>IF('Publication Table (%)'!$C$5="All Cancelled Operations",
IFERROR(SUMIFS(AllPublicationData!$F:$F,AllPublicationData!$A:$A,'Publication Table (%)'!$B129,AllPublicationData!$B:$B,'Publication Table (%)'!$C$4,AllPublicationData!$D:$D,'Publication Table (%)'!L$7)/
SUMIFS(AllPublicationData!$E:$E,AllPublicationData!$A:$A,'Publication Table (%)'!$B129,AllPublicationData!$B:$B,'Publication Table (%)'!$C$4,AllPublicationData!$D:$D,'Publication Table (%)'!L$7),
SUMIFS(AllPublicationData!$F:$F,AllPublicationData!$A:$A,'Publication Table (%)'!$B129,AllPublicationData!$B:$B,'Publication Table (%)'!L$7)/
SUMIFS(AllPublicationData!$E:$E,AllPublicationData!$A:$A,'Publication Table (%)'!$B129,AllPublicationData!$B:$B,'Publication Table (%)'!L$7)),
IF('Publication Table (%)'!$C$5="Operations cancelled by patient",
IFERROR(SUMIFS(AllPublicationData!$G:$G,AllPublicationData!$A:$A,'Publication Table (%)'!$B129,AllPublicationData!$B:$B,'Publication Table (%)'!$C$4,AllPublicationData!$D:$D,'Publication Table (%)'!L$7)/
SUMIFS(AllPublicationData!$E:$E,AllPublicationData!$A:$A,'Publication Table (%)'!$B129,AllPublicationData!$B:$B,'Publication Table (%)'!$C$4,AllPublicationData!$D:$D,'Publication Table (%)'!L$7),
SUMIFS(AllPublicationData!$G:$G,AllPublicationData!$A:$A,'Publication Table (%)'!$B129,AllPublicationData!$B:$B,'Publication Table (%)'!L$7)/
SUMIFS(AllPublicationData!$E:$E,AllPublicationData!$A:$A,'Publication Table (%)'!$B129,AllPublicationData!$B:$B,'Publication Table (%)'!L$7)),
IF('Publication Table (%)'!$C$5="Operations cancelled for clinical reasons",
IFERROR(SUMIFS(AllPublicationData!$H:$H,AllPublicationData!$A:$A,'Publication Table (%)'!$B129,AllPublicationData!$B:$B,'Publication Table (%)'!$C$4,AllPublicationData!$D:$D,'Publication Table (%)'!L$7)/
SUMIFS(AllPublicationData!$E:$E,AllPublicationData!$A:$A,'Publication Table (%)'!$B129,AllPublicationData!$B:$B,'Publication Table (%)'!$C$4,AllPublicationData!$D:$D,'Publication Table (%)'!L$7),
SUMIFS(AllPublicationData!$H:$H,AllPublicationData!$A:$A,'Publication Table (%)'!$B129,AllPublicationData!$B:$B,'Publication Table (%)'!L$7)/
SUMIFS(AllPublicationData!$E:$E,AllPublicationData!$A:$A,'Publication Table (%)'!$B129,AllPublicationData!$B:$B,'Publication Table (%)'!L$7)),
IF('Publication Table (%)'!$C$5="Operations cancelled for non-clinical/capacity reasons",
IFERROR(SUMIFS(AllPublicationData!$I:$I,AllPublicationData!$A:$A,'Publication Table (%)'!$B129,AllPublicationData!$B:$B,'Publication Table (%)'!$C$4,AllPublicationData!$D:$D,'Publication Table (%)'!L$7)/
SUMIFS(AllPublicationData!$E:$E,AllPublicationData!$A:$A,'Publication Table (%)'!$B129,AllPublicationData!$B:$B,'Publication Table (%)'!$C$4,AllPublicationData!$D:$D,'Publication Table (%)'!L$7),
SUMIFS(AllPublicationData!$I:$I,AllPublicationData!$A:$A,'Publication Table (%)'!$B129,AllPublicationData!$B:$B,'Publication Table (%)'!L$7)/
SUMIFS(AllPublicationData!$E:$E,AllPublicationData!$A:$A,'Publication Table (%)'!$B129,AllPublicationData!$B:$B,'Publication Table (%)'!L$7)),
IF('Publication Table (%)'!$C$5="Cancellations for other reasons",
IFERROR(SUMIFS(AllPublicationData!$J:$J,AllPublicationData!$A:$A,'Publication Table (%)'!$B129,AllPublicationData!$B:$B,'Publication Table (%)'!$C$4,AllPublicationData!$D:$D,'Publication Table (%)'!L$7)/
SUMIFS(AllPublicationData!$E:$E,AllPublicationData!$A:$A,'Publication Table (%)'!$B129,AllPublicationData!$B:$B,'Publication Table (%)'!$C$4,AllPublicationData!$D:$D,'Publication Table (%)'!L$7),
SUMIFS(AllPublicationData!$J:$J,AllPublicationData!$A:$A,'Publication Table (%)'!$B129,AllPublicationData!$B:$B,'Publication Table (%)'!L$7)/
SUMIFS(AllPublicationData!$E:$E,AllPublicationData!$A:$A,'Publication Table (%)'!$B129,AllPublicationData!$B:$B,'Publication Table (%)'!L$7)))))))</f>
        <v>#DIV/0!</v>
      </c>
      <c r="M129" s="96" t="e">
        <f>IF('Publication Table (%)'!$C$5="All Cancelled Operations",
IFERROR(SUMIFS(AllPublicationData!$F:$F,AllPublicationData!$A:$A,'Publication Table (%)'!$B129,AllPublicationData!$B:$B,'Publication Table (%)'!$C$4,AllPublicationData!$D:$D,'Publication Table (%)'!M$7)/
SUMIFS(AllPublicationData!$E:$E,AllPublicationData!$A:$A,'Publication Table (%)'!$B129,AllPublicationData!$B:$B,'Publication Table (%)'!$C$4,AllPublicationData!$D:$D,'Publication Table (%)'!M$7),
SUMIFS(AllPublicationData!$F:$F,AllPublicationData!$A:$A,'Publication Table (%)'!$B129,AllPublicationData!$B:$B,'Publication Table (%)'!M$7)/
SUMIFS(AllPublicationData!$E:$E,AllPublicationData!$A:$A,'Publication Table (%)'!$B129,AllPublicationData!$B:$B,'Publication Table (%)'!M$7)),
IF('Publication Table (%)'!$C$5="Operations cancelled by patient",
IFERROR(SUMIFS(AllPublicationData!$G:$G,AllPublicationData!$A:$A,'Publication Table (%)'!$B129,AllPublicationData!$B:$B,'Publication Table (%)'!$C$4,AllPublicationData!$D:$D,'Publication Table (%)'!M$7)/
SUMIFS(AllPublicationData!$E:$E,AllPublicationData!$A:$A,'Publication Table (%)'!$B129,AllPublicationData!$B:$B,'Publication Table (%)'!$C$4,AllPublicationData!$D:$D,'Publication Table (%)'!M$7),
SUMIFS(AllPublicationData!$G:$G,AllPublicationData!$A:$A,'Publication Table (%)'!$B129,AllPublicationData!$B:$B,'Publication Table (%)'!M$7)/
SUMIFS(AllPublicationData!$E:$E,AllPublicationData!$A:$A,'Publication Table (%)'!$B129,AllPublicationData!$B:$B,'Publication Table (%)'!M$7)),
IF('Publication Table (%)'!$C$5="Operations cancelled for clinical reasons",
IFERROR(SUMIFS(AllPublicationData!$H:$H,AllPublicationData!$A:$A,'Publication Table (%)'!$B129,AllPublicationData!$B:$B,'Publication Table (%)'!$C$4,AllPublicationData!$D:$D,'Publication Table (%)'!M$7)/
SUMIFS(AllPublicationData!$E:$E,AllPublicationData!$A:$A,'Publication Table (%)'!$B129,AllPublicationData!$B:$B,'Publication Table (%)'!$C$4,AllPublicationData!$D:$D,'Publication Table (%)'!M$7),
SUMIFS(AllPublicationData!$H:$H,AllPublicationData!$A:$A,'Publication Table (%)'!$B129,AllPublicationData!$B:$B,'Publication Table (%)'!M$7)/
SUMIFS(AllPublicationData!$E:$E,AllPublicationData!$A:$A,'Publication Table (%)'!$B129,AllPublicationData!$B:$B,'Publication Table (%)'!M$7)),
IF('Publication Table (%)'!$C$5="Operations cancelled for non-clinical/capacity reasons",
IFERROR(SUMIFS(AllPublicationData!$I:$I,AllPublicationData!$A:$A,'Publication Table (%)'!$B129,AllPublicationData!$B:$B,'Publication Table (%)'!$C$4,AllPublicationData!$D:$D,'Publication Table (%)'!M$7)/
SUMIFS(AllPublicationData!$E:$E,AllPublicationData!$A:$A,'Publication Table (%)'!$B129,AllPublicationData!$B:$B,'Publication Table (%)'!$C$4,AllPublicationData!$D:$D,'Publication Table (%)'!M$7),
SUMIFS(AllPublicationData!$I:$I,AllPublicationData!$A:$A,'Publication Table (%)'!$B129,AllPublicationData!$B:$B,'Publication Table (%)'!M$7)/
SUMIFS(AllPublicationData!$E:$E,AllPublicationData!$A:$A,'Publication Table (%)'!$B129,AllPublicationData!$B:$B,'Publication Table (%)'!M$7)),
IF('Publication Table (%)'!$C$5="Cancellations for other reasons",
IFERROR(SUMIFS(AllPublicationData!$J:$J,AllPublicationData!$A:$A,'Publication Table (%)'!$B129,AllPublicationData!$B:$B,'Publication Table (%)'!$C$4,AllPublicationData!$D:$D,'Publication Table (%)'!M$7)/
SUMIFS(AllPublicationData!$E:$E,AllPublicationData!$A:$A,'Publication Table (%)'!$B129,AllPublicationData!$B:$B,'Publication Table (%)'!$C$4,AllPublicationData!$D:$D,'Publication Table (%)'!M$7),
SUMIFS(AllPublicationData!$J:$J,AllPublicationData!$A:$A,'Publication Table (%)'!$B129,AllPublicationData!$B:$B,'Publication Table (%)'!M$7)/
SUMIFS(AllPublicationData!$E:$E,AllPublicationData!$A:$A,'Publication Table (%)'!$B129,AllPublicationData!$B:$B,'Publication Table (%)'!M$7)))))))</f>
        <v>#DIV/0!</v>
      </c>
      <c r="N129" s="96" t="e">
        <f>IF('Publication Table (%)'!$C$5="All Cancelled Operations",
IFERROR(SUMIFS(AllPublicationData!$F:$F,AllPublicationData!$A:$A,'Publication Table (%)'!$B129,AllPublicationData!$B:$B,'Publication Table (%)'!$C$4,AllPublicationData!$D:$D,'Publication Table (%)'!N$7)/
SUMIFS(AllPublicationData!$E:$E,AllPublicationData!$A:$A,'Publication Table (%)'!$B129,AllPublicationData!$B:$B,'Publication Table (%)'!$C$4,AllPublicationData!$D:$D,'Publication Table (%)'!N$7),
SUMIFS(AllPublicationData!$F:$F,AllPublicationData!$A:$A,'Publication Table (%)'!$B129,AllPublicationData!$B:$B,'Publication Table (%)'!N$7)/
SUMIFS(AllPublicationData!$E:$E,AllPublicationData!$A:$A,'Publication Table (%)'!$B129,AllPublicationData!$B:$B,'Publication Table (%)'!N$7)),
IF('Publication Table (%)'!$C$5="Operations cancelled by patient",
IFERROR(SUMIFS(AllPublicationData!$G:$G,AllPublicationData!$A:$A,'Publication Table (%)'!$B129,AllPublicationData!$B:$B,'Publication Table (%)'!$C$4,AllPublicationData!$D:$D,'Publication Table (%)'!N$7)/
SUMIFS(AllPublicationData!$E:$E,AllPublicationData!$A:$A,'Publication Table (%)'!$B129,AllPublicationData!$B:$B,'Publication Table (%)'!$C$4,AllPublicationData!$D:$D,'Publication Table (%)'!N$7),
SUMIFS(AllPublicationData!$G:$G,AllPublicationData!$A:$A,'Publication Table (%)'!$B129,AllPublicationData!$B:$B,'Publication Table (%)'!N$7)/
SUMIFS(AllPublicationData!$E:$E,AllPublicationData!$A:$A,'Publication Table (%)'!$B129,AllPublicationData!$B:$B,'Publication Table (%)'!N$7)),
IF('Publication Table (%)'!$C$5="Operations cancelled for clinical reasons",
IFERROR(SUMIFS(AllPublicationData!$H:$H,AllPublicationData!$A:$A,'Publication Table (%)'!$B129,AllPublicationData!$B:$B,'Publication Table (%)'!$C$4,AllPublicationData!$D:$D,'Publication Table (%)'!N$7)/
SUMIFS(AllPublicationData!$E:$E,AllPublicationData!$A:$A,'Publication Table (%)'!$B129,AllPublicationData!$B:$B,'Publication Table (%)'!$C$4,AllPublicationData!$D:$D,'Publication Table (%)'!N$7),
SUMIFS(AllPublicationData!$H:$H,AllPublicationData!$A:$A,'Publication Table (%)'!$B129,AllPublicationData!$B:$B,'Publication Table (%)'!N$7)/
SUMIFS(AllPublicationData!$E:$E,AllPublicationData!$A:$A,'Publication Table (%)'!$B129,AllPublicationData!$B:$B,'Publication Table (%)'!N$7)),
IF('Publication Table (%)'!$C$5="Operations cancelled for non-clinical/capacity reasons",
IFERROR(SUMIFS(AllPublicationData!$I:$I,AllPublicationData!$A:$A,'Publication Table (%)'!$B129,AllPublicationData!$B:$B,'Publication Table (%)'!$C$4,AllPublicationData!$D:$D,'Publication Table (%)'!N$7)/
SUMIFS(AllPublicationData!$E:$E,AllPublicationData!$A:$A,'Publication Table (%)'!$B129,AllPublicationData!$B:$B,'Publication Table (%)'!$C$4,AllPublicationData!$D:$D,'Publication Table (%)'!N$7),
SUMIFS(AllPublicationData!$I:$I,AllPublicationData!$A:$A,'Publication Table (%)'!$B129,AllPublicationData!$B:$B,'Publication Table (%)'!N$7)/
SUMIFS(AllPublicationData!$E:$E,AllPublicationData!$A:$A,'Publication Table (%)'!$B129,AllPublicationData!$B:$B,'Publication Table (%)'!N$7)),
IF('Publication Table (%)'!$C$5="Cancellations for other reasons",
IFERROR(SUMIFS(AllPublicationData!$J:$J,AllPublicationData!$A:$A,'Publication Table (%)'!$B129,AllPublicationData!$B:$B,'Publication Table (%)'!$C$4,AllPublicationData!$D:$D,'Publication Table (%)'!N$7)/
SUMIFS(AllPublicationData!$E:$E,AllPublicationData!$A:$A,'Publication Table (%)'!$B129,AllPublicationData!$B:$B,'Publication Table (%)'!$C$4,AllPublicationData!$D:$D,'Publication Table (%)'!N$7),
SUMIFS(AllPublicationData!$J:$J,AllPublicationData!$A:$A,'Publication Table (%)'!$B129,AllPublicationData!$B:$B,'Publication Table (%)'!N$7)/
SUMIFS(AllPublicationData!$E:$E,AllPublicationData!$A:$A,'Publication Table (%)'!$B129,AllPublicationData!$B:$B,'Publication Table (%)'!N$7)))))))</f>
        <v>#DIV/0!</v>
      </c>
      <c r="O129" s="96" t="e">
        <f>IF('Publication Table (%)'!$C$5="All Cancelled Operations",
IFERROR(SUMIFS(AllPublicationData!$F:$F,AllPublicationData!$A:$A,'Publication Table (%)'!$B129,AllPublicationData!$B:$B,'Publication Table (%)'!$C$4,AllPublicationData!$D:$D,'Publication Table (%)'!O$7)/
SUMIFS(AllPublicationData!$E:$E,AllPublicationData!$A:$A,'Publication Table (%)'!$B129,AllPublicationData!$B:$B,'Publication Table (%)'!$C$4,AllPublicationData!$D:$D,'Publication Table (%)'!O$7),
SUMIFS(AllPublicationData!$F:$F,AllPublicationData!$A:$A,'Publication Table (%)'!$B129,AllPublicationData!$B:$B,'Publication Table (%)'!O$7)/
SUMIFS(AllPublicationData!$E:$E,AllPublicationData!$A:$A,'Publication Table (%)'!$B129,AllPublicationData!$B:$B,'Publication Table (%)'!O$7)),
IF('Publication Table (%)'!$C$5="Operations cancelled by patient",
IFERROR(SUMIFS(AllPublicationData!$G:$G,AllPublicationData!$A:$A,'Publication Table (%)'!$B129,AllPublicationData!$B:$B,'Publication Table (%)'!$C$4,AllPublicationData!$D:$D,'Publication Table (%)'!O$7)/
SUMIFS(AllPublicationData!$E:$E,AllPublicationData!$A:$A,'Publication Table (%)'!$B129,AllPublicationData!$B:$B,'Publication Table (%)'!$C$4,AllPublicationData!$D:$D,'Publication Table (%)'!O$7),
SUMIFS(AllPublicationData!$G:$G,AllPublicationData!$A:$A,'Publication Table (%)'!$B129,AllPublicationData!$B:$B,'Publication Table (%)'!O$7)/
SUMIFS(AllPublicationData!$E:$E,AllPublicationData!$A:$A,'Publication Table (%)'!$B129,AllPublicationData!$B:$B,'Publication Table (%)'!O$7)),
IF('Publication Table (%)'!$C$5="Operations cancelled for clinical reasons",
IFERROR(SUMIFS(AllPublicationData!$H:$H,AllPublicationData!$A:$A,'Publication Table (%)'!$B129,AllPublicationData!$B:$B,'Publication Table (%)'!$C$4,AllPublicationData!$D:$D,'Publication Table (%)'!O$7)/
SUMIFS(AllPublicationData!$E:$E,AllPublicationData!$A:$A,'Publication Table (%)'!$B129,AllPublicationData!$B:$B,'Publication Table (%)'!$C$4,AllPublicationData!$D:$D,'Publication Table (%)'!O$7),
SUMIFS(AllPublicationData!$H:$H,AllPublicationData!$A:$A,'Publication Table (%)'!$B129,AllPublicationData!$B:$B,'Publication Table (%)'!O$7)/
SUMIFS(AllPublicationData!$E:$E,AllPublicationData!$A:$A,'Publication Table (%)'!$B129,AllPublicationData!$B:$B,'Publication Table (%)'!O$7)),
IF('Publication Table (%)'!$C$5="Operations cancelled for non-clinical/capacity reasons",
IFERROR(SUMIFS(AllPublicationData!$I:$I,AllPublicationData!$A:$A,'Publication Table (%)'!$B129,AllPublicationData!$B:$B,'Publication Table (%)'!$C$4,AllPublicationData!$D:$D,'Publication Table (%)'!O$7)/
SUMIFS(AllPublicationData!$E:$E,AllPublicationData!$A:$A,'Publication Table (%)'!$B129,AllPublicationData!$B:$B,'Publication Table (%)'!$C$4,AllPublicationData!$D:$D,'Publication Table (%)'!O$7),
SUMIFS(AllPublicationData!$I:$I,AllPublicationData!$A:$A,'Publication Table (%)'!$B129,AllPublicationData!$B:$B,'Publication Table (%)'!O$7)/
SUMIFS(AllPublicationData!$E:$E,AllPublicationData!$A:$A,'Publication Table (%)'!$B129,AllPublicationData!$B:$B,'Publication Table (%)'!O$7)),
IF('Publication Table (%)'!$C$5="Cancellations for other reasons",
IFERROR(SUMIFS(AllPublicationData!$J:$J,AllPublicationData!$A:$A,'Publication Table (%)'!$B129,AllPublicationData!$B:$B,'Publication Table (%)'!$C$4,AllPublicationData!$D:$D,'Publication Table (%)'!O$7)/
SUMIFS(AllPublicationData!$E:$E,AllPublicationData!$A:$A,'Publication Table (%)'!$B129,AllPublicationData!$B:$B,'Publication Table (%)'!$C$4,AllPublicationData!$D:$D,'Publication Table (%)'!O$7),
SUMIFS(AllPublicationData!$J:$J,AllPublicationData!$A:$A,'Publication Table (%)'!$B129,AllPublicationData!$B:$B,'Publication Table (%)'!O$7)/
SUMIFS(AllPublicationData!$E:$E,AllPublicationData!$A:$A,'Publication Table (%)'!$B129,AllPublicationData!$B:$B,'Publication Table (%)'!O$7)))))))</f>
        <v>#DIV/0!</v>
      </c>
      <c r="P129" s="96" t="e">
        <f>IF('Publication Table (%)'!$C$5="All Cancelled Operations",
IFERROR(SUMIFS(AllPublicationData!$F:$F,AllPublicationData!$A:$A,'Publication Table (%)'!$B129,AllPublicationData!$B:$B,'Publication Table (%)'!$C$4,AllPublicationData!$D:$D,'Publication Table (%)'!P$7)/
SUMIFS(AllPublicationData!$E:$E,AllPublicationData!$A:$A,'Publication Table (%)'!$B129,AllPublicationData!$B:$B,'Publication Table (%)'!$C$4,AllPublicationData!$D:$D,'Publication Table (%)'!P$7),
SUMIFS(AllPublicationData!$F:$F,AllPublicationData!$A:$A,'Publication Table (%)'!$B129,AllPublicationData!$B:$B,'Publication Table (%)'!P$7)/
SUMIFS(AllPublicationData!$E:$E,AllPublicationData!$A:$A,'Publication Table (%)'!$B129,AllPublicationData!$B:$B,'Publication Table (%)'!P$7)),
IF('Publication Table (%)'!$C$5="Operations cancelled by patient",
IFERROR(SUMIFS(AllPublicationData!$G:$G,AllPublicationData!$A:$A,'Publication Table (%)'!$B129,AllPublicationData!$B:$B,'Publication Table (%)'!$C$4,AllPublicationData!$D:$D,'Publication Table (%)'!P$7)/
SUMIFS(AllPublicationData!$E:$E,AllPublicationData!$A:$A,'Publication Table (%)'!$B129,AllPublicationData!$B:$B,'Publication Table (%)'!$C$4,AllPublicationData!$D:$D,'Publication Table (%)'!P$7),
SUMIFS(AllPublicationData!$G:$G,AllPublicationData!$A:$A,'Publication Table (%)'!$B129,AllPublicationData!$B:$B,'Publication Table (%)'!P$7)/
SUMIFS(AllPublicationData!$E:$E,AllPublicationData!$A:$A,'Publication Table (%)'!$B129,AllPublicationData!$B:$B,'Publication Table (%)'!P$7)),
IF('Publication Table (%)'!$C$5="Operations cancelled for clinical reasons",
IFERROR(SUMIFS(AllPublicationData!$H:$H,AllPublicationData!$A:$A,'Publication Table (%)'!$B129,AllPublicationData!$B:$B,'Publication Table (%)'!$C$4,AllPublicationData!$D:$D,'Publication Table (%)'!P$7)/
SUMIFS(AllPublicationData!$E:$E,AllPublicationData!$A:$A,'Publication Table (%)'!$B129,AllPublicationData!$B:$B,'Publication Table (%)'!$C$4,AllPublicationData!$D:$D,'Publication Table (%)'!P$7),
SUMIFS(AllPublicationData!$H:$H,AllPublicationData!$A:$A,'Publication Table (%)'!$B129,AllPublicationData!$B:$B,'Publication Table (%)'!P$7)/
SUMIFS(AllPublicationData!$E:$E,AllPublicationData!$A:$A,'Publication Table (%)'!$B129,AllPublicationData!$B:$B,'Publication Table (%)'!P$7)),
IF('Publication Table (%)'!$C$5="Operations cancelled for non-clinical/capacity reasons",
IFERROR(SUMIFS(AllPublicationData!$I:$I,AllPublicationData!$A:$A,'Publication Table (%)'!$B129,AllPublicationData!$B:$B,'Publication Table (%)'!$C$4,AllPublicationData!$D:$D,'Publication Table (%)'!P$7)/
SUMIFS(AllPublicationData!$E:$E,AllPublicationData!$A:$A,'Publication Table (%)'!$B129,AllPublicationData!$B:$B,'Publication Table (%)'!$C$4,AllPublicationData!$D:$D,'Publication Table (%)'!P$7),
SUMIFS(AllPublicationData!$I:$I,AllPublicationData!$A:$A,'Publication Table (%)'!$B129,AllPublicationData!$B:$B,'Publication Table (%)'!P$7)/
SUMIFS(AllPublicationData!$E:$E,AllPublicationData!$A:$A,'Publication Table (%)'!$B129,AllPublicationData!$B:$B,'Publication Table (%)'!P$7)),
IF('Publication Table (%)'!$C$5="Cancellations for other reasons",
IFERROR(SUMIFS(AllPublicationData!$J:$J,AllPublicationData!$A:$A,'Publication Table (%)'!$B129,AllPublicationData!$B:$B,'Publication Table (%)'!$C$4,AllPublicationData!$D:$D,'Publication Table (%)'!P$7)/
SUMIFS(AllPublicationData!$E:$E,AllPublicationData!$A:$A,'Publication Table (%)'!$B129,AllPublicationData!$B:$B,'Publication Table (%)'!$C$4,AllPublicationData!$D:$D,'Publication Table (%)'!P$7),
SUMIFS(AllPublicationData!$J:$J,AllPublicationData!$A:$A,'Publication Table (%)'!$B129,AllPublicationData!$B:$B,'Publication Table (%)'!P$7)/
SUMIFS(AllPublicationData!$E:$E,AllPublicationData!$A:$A,'Publication Table (%)'!$B129,AllPublicationData!$B:$B,'Publication Table (%)'!P$7)))))))</f>
        <v>#DIV/0!</v>
      </c>
      <c r="Q129" s="96" t="e">
        <f>IF('Publication Table (%)'!$C$5="All Cancelled Operations",
IFERROR(SUMIFS(AllPublicationData!$F:$F,AllPublicationData!$A:$A,'Publication Table (%)'!$B129,AllPublicationData!$B:$B,'Publication Table (%)'!$C$4,AllPublicationData!$D:$D,'Publication Table (%)'!Q$7)/
SUMIFS(AllPublicationData!$E:$E,AllPublicationData!$A:$A,'Publication Table (%)'!$B129,AllPublicationData!$B:$B,'Publication Table (%)'!$C$4,AllPublicationData!$D:$D,'Publication Table (%)'!Q$7),
SUMIFS(AllPublicationData!$F:$F,AllPublicationData!$A:$A,'Publication Table (%)'!$B129,AllPublicationData!$B:$B,'Publication Table (%)'!Q$7)/
SUMIFS(AllPublicationData!$E:$E,AllPublicationData!$A:$A,'Publication Table (%)'!$B129,AllPublicationData!$B:$B,'Publication Table (%)'!Q$7)),
IF('Publication Table (%)'!$C$5="Operations cancelled by patient",
IFERROR(SUMIFS(AllPublicationData!$G:$G,AllPublicationData!$A:$A,'Publication Table (%)'!$B129,AllPublicationData!$B:$B,'Publication Table (%)'!$C$4,AllPublicationData!$D:$D,'Publication Table (%)'!Q$7)/
SUMIFS(AllPublicationData!$E:$E,AllPublicationData!$A:$A,'Publication Table (%)'!$B129,AllPublicationData!$B:$B,'Publication Table (%)'!$C$4,AllPublicationData!$D:$D,'Publication Table (%)'!Q$7),
SUMIFS(AllPublicationData!$G:$G,AllPublicationData!$A:$A,'Publication Table (%)'!$B129,AllPublicationData!$B:$B,'Publication Table (%)'!Q$7)/
SUMIFS(AllPublicationData!$E:$E,AllPublicationData!$A:$A,'Publication Table (%)'!$B129,AllPublicationData!$B:$B,'Publication Table (%)'!Q$7)),
IF('Publication Table (%)'!$C$5="Operations cancelled for clinical reasons",
IFERROR(SUMIFS(AllPublicationData!$H:$H,AllPublicationData!$A:$A,'Publication Table (%)'!$B129,AllPublicationData!$B:$B,'Publication Table (%)'!$C$4,AllPublicationData!$D:$D,'Publication Table (%)'!Q$7)/
SUMIFS(AllPublicationData!$E:$E,AllPublicationData!$A:$A,'Publication Table (%)'!$B129,AllPublicationData!$B:$B,'Publication Table (%)'!$C$4,AllPublicationData!$D:$D,'Publication Table (%)'!Q$7),
SUMIFS(AllPublicationData!$H:$H,AllPublicationData!$A:$A,'Publication Table (%)'!$B129,AllPublicationData!$B:$B,'Publication Table (%)'!Q$7)/
SUMIFS(AllPublicationData!$E:$E,AllPublicationData!$A:$A,'Publication Table (%)'!$B129,AllPublicationData!$B:$B,'Publication Table (%)'!Q$7)),
IF('Publication Table (%)'!$C$5="Operations cancelled for non-clinical/capacity reasons",
IFERROR(SUMIFS(AllPublicationData!$I:$I,AllPublicationData!$A:$A,'Publication Table (%)'!$B129,AllPublicationData!$B:$B,'Publication Table (%)'!$C$4,AllPublicationData!$D:$D,'Publication Table (%)'!Q$7)/
SUMIFS(AllPublicationData!$E:$E,AllPublicationData!$A:$A,'Publication Table (%)'!$B129,AllPublicationData!$B:$B,'Publication Table (%)'!$C$4,AllPublicationData!$D:$D,'Publication Table (%)'!Q$7),
SUMIFS(AllPublicationData!$I:$I,AllPublicationData!$A:$A,'Publication Table (%)'!$B129,AllPublicationData!$B:$B,'Publication Table (%)'!Q$7)/
SUMIFS(AllPublicationData!$E:$E,AllPublicationData!$A:$A,'Publication Table (%)'!$B129,AllPublicationData!$B:$B,'Publication Table (%)'!Q$7)),
IF('Publication Table (%)'!$C$5="Cancellations for other reasons",
IFERROR(SUMIFS(AllPublicationData!$J:$J,AllPublicationData!$A:$A,'Publication Table (%)'!$B129,AllPublicationData!$B:$B,'Publication Table (%)'!$C$4,AllPublicationData!$D:$D,'Publication Table (%)'!Q$7)/
SUMIFS(AllPublicationData!$E:$E,AllPublicationData!$A:$A,'Publication Table (%)'!$B129,AllPublicationData!$B:$B,'Publication Table (%)'!$C$4,AllPublicationData!$D:$D,'Publication Table (%)'!Q$7),
SUMIFS(AllPublicationData!$J:$J,AllPublicationData!$A:$A,'Publication Table (%)'!$B129,AllPublicationData!$B:$B,'Publication Table (%)'!Q$7)/
SUMIFS(AllPublicationData!$E:$E,AllPublicationData!$A:$A,'Publication Table (%)'!$B129,AllPublicationData!$B:$B,'Publication Table (%)'!Q$7)))))))</f>
        <v>#DIV/0!</v>
      </c>
      <c r="R129" s="96" t="e">
        <f>IF('Publication Table (%)'!$C$5="All Cancelled Operations",
IFERROR(SUMIFS(AllPublicationData!$F:$F,AllPublicationData!$A:$A,'Publication Table (%)'!$B129,AllPublicationData!$B:$B,'Publication Table (%)'!$C$4,AllPublicationData!$D:$D,'Publication Table (%)'!R$7)/
SUMIFS(AllPublicationData!$E:$E,AllPublicationData!$A:$A,'Publication Table (%)'!$B129,AllPublicationData!$B:$B,'Publication Table (%)'!$C$4,AllPublicationData!$D:$D,'Publication Table (%)'!R$7),
SUMIFS(AllPublicationData!$F:$F,AllPublicationData!$A:$A,'Publication Table (%)'!$B129,AllPublicationData!$B:$B,'Publication Table (%)'!R$7)/
SUMIFS(AllPublicationData!$E:$E,AllPublicationData!$A:$A,'Publication Table (%)'!$B129,AllPublicationData!$B:$B,'Publication Table (%)'!R$7)),
IF('Publication Table (%)'!$C$5="Operations cancelled by patient",
IFERROR(SUMIFS(AllPublicationData!$G:$G,AllPublicationData!$A:$A,'Publication Table (%)'!$B129,AllPublicationData!$B:$B,'Publication Table (%)'!$C$4,AllPublicationData!$D:$D,'Publication Table (%)'!R$7)/
SUMIFS(AllPublicationData!$E:$E,AllPublicationData!$A:$A,'Publication Table (%)'!$B129,AllPublicationData!$B:$B,'Publication Table (%)'!$C$4,AllPublicationData!$D:$D,'Publication Table (%)'!R$7),
SUMIFS(AllPublicationData!$G:$G,AllPublicationData!$A:$A,'Publication Table (%)'!$B129,AllPublicationData!$B:$B,'Publication Table (%)'!R$7)/
SUMIFS(AllPublicationData!$E:$E,AllPublicationData!$A:$A,'Publication Table (%)'!$B129,AllPublicationData!$B:$B,'Publication Table (%)'!R$7)),
IF('Publication Table (%)'!$C$5="Operations cancelled for clinical reasons",
IFERROR(SUMIFS(AllPublicationData!$H:$H,AllPublicationData!$A:$A,'Publication Table (%)'!$B129,AllPublicationData!$B:$B,'Publication Table (%)'!$C$4,AllPublicationData!$D:$D,'Publication Table (%)'!R$7)/
SUMIFS(AllPublicationData!$E:$E,AllPublicationData!$A:$A,'Publication Table (%)'!$B129,AllPublicationData!$B:$B,'Publication Table (%)'!$C$4,AllPublicationData!$D:$D,'Publication Table (%)'!R$7),
SUMIFS(AllPublicationData!$H:$H,AllPublicationData!$A:$A,'Publication Table (%)'!$B129,AllPublicationData!$B:$B,'Publication Table (%)'!R$7)/
SUMIFS(AllPublicationData!$E:$E,AllPublicationData!$A:$A,'Publication Table (%)'!$B129,AllPublicationData!$B:$B,'Publication Table (%)'!R$7)),
IF('Publication Table (%)'!$C$5="Operations cancelled for non-clinical/capacity reasons",
IFERROR(SUMIFS(AllPublicationData!$I:$I,AllPublicationData!$A:$A,'Publication Table (%)'!$B129,AllPublicationData!$B:$B,'Publication Table (%)'!$C$4,AllPublicationData!$D:$D,'Publication Table (%)'!R$7)/
SUMIFS(AllPublicationData!$E:$E,AllPublicationData!$A:$A,'Publication Table (%)'!$B129,AllPublicationData!$B:$B,'Publication Table (%)'!$C$4,AllPublicationData!$D:$D,'Publication Table (%)'!R$7),
SUMIFS(AllPublicationData!$I:$I,AllPublicationData!$A:$A,'Publication Table (%)'!$B129,AllPublicationData!$B:$B,'Publication Table (%)'!R$7)/
SUMIFS(AllPublicationData!$E:$E,AllPublicationData!$A:$A,'Publication Table (%)'!$B129,AllPublicationData!$B:$B,'Publication Table (%)'!R$7)),
IF('Publication Table (%)'!$C$5="Cancellations for other reasons",
IFERROR(SUMIFS(AllPublicationData!$J:$J,AllPublicationData!$A:$A,'Publication Table (%)'!$B129,AllPublicationData!$B:$B,'Publication Table (%)'!$C$4,AllPublicationData!$D:$D,'Publication Table (%)'!R$7)/
SUMIFS(AllPublicationData!$E:$E,AllPublicationData!$A:$A,'Publication Table (%)'!$B129,AllPublicationData!$B:$B,'Publication Table (%)'!$C$4,AllPublicationData!$D:$D,'Publication Table (%)'!R$7),
SUMIFS(AllPublicationData!$J:$J,AllPublicationData!$A:$A,'Publication Table (%)'!$B129,AllPublicationData!$B:$B,'Publication Table (%)'!R$7)/
SUMIFS(AllPublicationData!$E:$E,AllPublicationData!$A:$A,'Publication Table (%)'!$B129,AllPublicationData!$B:$B,'Publication Table (%)'!R$7)))))))</f>
        <v>#DIV/0!</v>
      </c>
      <c r="S129" s="96" t="e">
        <f>IF('Publication Table (%)'!$C$5="All Cancelled Operations",
IFERROR(SUMIFS(AllPublicationData!$F:$F,AllPublicationData!$A:$A,'Publication Table (%)'!$B129,AllPublicationData!$B:$B,'Publication Table (%)'!$C$4,AllPublicationData!$D:$D,'Publication Table (%)'!S$7)/
SUMIFS(AllPublicationData!$E:$E,AllPublicationData!$A:$A,'Publication Table (%)'!$B129,AllPublicationData!$B:$B,'Publication Table (%)'!$C$4,AllPublicationData!$D:$D,'Publication Table (%)'!S$7),
SUMIFS(AllPublicationData!$F:$F,AllPublicationData!$A:$A,'Publication Table (%)'!$B129,AllPublicationData!$B:$B,'Publication Table (%)'!S$7)/
SUMIFS(AllPublicationData!$E:$E,AllPublicationData!$A:$A,'Publication Table (%)'!$B129,AllPublicationData!$B:$B,'Publication Table (%)'!S$7)),
IF('Publication Table (%)'!$C$5="Operations cancelled by patient",
IFERROR(SUMIFS(AllPublicationData!$G:$G,AllPublicationData!$A:$A,'Publication Table (%)'!$B129,AllPublicationData!$B:$B,'Publication Table (%)'!$C$4,AllPublicationData!$D:$D,'Publication Table (%)'!S$7)/
SUMIFS(AllPublicationData!$E:$E,AllPublicationData!$A:$A,'Publication Table (%)'!$B129,AllPublicationData!$B:$B,'Publication Table (%)'!$C$4,AllPublicationData!$D:$D,'Publication Table (%)'!S$7),
SUMIFS(AllPublicationData!$G:$G,AllPublicationData!$A:$A,'Publication Table (%)'!$B129,AllPublicationData!$B:$B,'Publication Table (%)'!S$7)/
SUMIFS(AllPublicationData!$E:$E,AllPublicationData!$A:$A,'Publication Table (%)'!$B129,AllPublicationData!$B:$B,'Publication Table (%)'!S$7)),
IF('Publication Table (%)'!$C$5="Operations cancelled for clinical reasons",
IFERROR(SUMIFS(AllPublicationData!$H:$H,AllPublicationData!$A:$A,'Publication Table (%)'!$B129,AllPublicationData!$B:$B,'Publication Table (%)'!$C$4,AllPublicationData!$D:$D,'Publication Table (%)'!S$7)/
SUMIFS(AllPublicationData!$E:$E,AllPublicationData!$A:$A,'Publication Table (%)'!$B129,AllPublicationData!$B:$B,'Publication Table (%)'!$C$4,AllPublicationData!$D:$D,'Publication Table (%)'!S$7),
SUMIFS(AllPublicationData!$H:$H,AllPublicationData!$A:$A,'Publication Table (%)'!$B129,AllPublicationData!$B:$B,'Publication Table (%)'!S$7)/
SUMIFS(AllPublicationData!$E:$E,AllPublicationData!$A:$A,'Publication Table (%)'!$B129,AllPublicationData!$B:$B,'Publication Table (%)'!S$7)),
IF('Publication Table (%)'!$C$5="Operations cancelled for non-clinical/capacity reasons",
IFERROR(SUMIFS(AllPublicationData!$I:$I,AllPublicationData!$A:$A,'Publication Table (%)'!$B129,AllPublicationData!$B:$B,'Publication Table (%)'!$C$4,AllPublicationData!$D:$D,'Publication Table (%)'!S$7)/
SUMIFS(AllPublicationData!$E:$E,AllPublicationData!$A:$A,'Publication Table (%)'!$B129,AllPublicationData!$B:$B,'Publication Table (%)'!$C$4,AllPublicationData!$D:$D,'Publication Table (%)'!S$7),
SUMIFS(AllPublicationData!$I:$I,AllPublicationData!$A:$A,'Publication Table (%)'!$B129,AllPublicationData!$B:$B,'Publication Table (%)'!S$7)/
SUMIFS(AllPublicationData!$E:$E,AllPublicationData!$A:$A,'Publication Table (%)'!$B129,AllPublicationData!$B:$B,'Publication Table (%)'!S$7)),
IF('Publication Table (%)'!$C$5="Cancellations for other reasons",
IFERROR(SUMIFS(AllPublicationData!$J:$J,AllPublicationData!$A:$A,'Publication Table (%)'!$B129,AllPublicationData!$B:$B,'Publication Table (%)'!$C$4,AllPublicationData!$D:$D,'Publication Table (%)'!S$7)/
SUMIFS(AllPublicationData!$E:$E,AllPublicationData!$A:$A,'Publication Table (%)'!$B129,AllPublicationData!$B:$B,'Publication Table (%)'!$C$4,AllPublicationData!$D:$D,'Publication Table (%)'!S$7),
SUMIFS(AllPublicationData!$J:$J,AllPublicationData!$A:$A,'Publication Table (%)'!$B129,AllPublicationData!$B:$B,'Publication Table (%)'!S$7)/
SUMIFS(AllPublicationData!$E:$E,AllPublicationData!$A:$A,'Publication Table (%)'!$B129,AllPublicationData!$B:$B,'Publication Table (%)'!S$7)))))))</f>
        <v>#DIV/0!</v>
      </c>
    </row>
    <row r="130" spans="3:19" x14ac:dyDescent="0.35">
      <c r="C130" s="112">
        <f>IF('Publication Table (%)'!$C$5="All Cancelled Operations",
SUMIFS(AllPublicationData!$F:$F,AllPublicationData!$A:$A,'Publication Table (%)'!$B130,AllPublicationData!$B:$B,'Publication Table (%)'!$C$4),
IF('Publication Table (%)'!$C$5="Operations cancelled by patient",
SUMIFS(AllPublicationData!$G:$G,AllPublicationData!$A:$A,'Publication Table (%)'!$B130,AllPublicationData!$B:$B,'Publication Table (%)'!$C$4),
IF('Publication Table (%)'!$C$5="Operations cancelled for clinical reasons",
SUMIFS(AllPublicationData!$H:$H,AllPublicationData!$A:$A,'Publication Table (%)'!$B130,AllPublicationData!$B:$B,'Publication Table (%)'!$C$4),
IF('Publication Table (%)'!$C$5="Operations cancelled for non-clinical/capacity reasons",
SUMIFS(AllPublicationData!$I:$I,AllPublicationData!$A:$A,'Publication Table (%)'!$B130,AllPublicationData!$B:$B,'Publication Table (%)'!$C$4),
IF('Publication Table (%)'!$C$5="Cancellations for other reasons",
SUMIFS(AllPublicationData!$J:$J,AllPublicationData!$A:$A,'Publication Table (%)'!$B130,AllPublicationData!$B:$B,'Publication Table (%)'!$C$4))))))+
IF(AND($C$4="NHS Scotland",$C$5="All Cancelled Operations"),
SUMIFS(AllPublicationData!$F:$F,AllPublicationData!$A:$A,'Publication Table (%)'!$B130),
IF(AND($C$4="NHS Scotland",$C$5="Operations cancelled by patient"),
SUMIFS(AllPublicationData!$G:$G,AllPublicationData!$A:$A,'Publication Table (%)'!$B130),
IF(AND($C$4="NHS Scotland",$C$5="Operations cancelled for clinical reasons"),
SUMIFS(AllPublicationData!$H:$H,AllPublicationData!$A:$A,'Publication Table (%)'!$B130),
IF(AND($C$4="NHS Scotland",$C$5="Operations cancelled for non-clinical/capacity reasons"),
SUMIFS(AllPublicationData!$I:$I,AllPublicationData!$A:$A,'Publication Table (%)'!$B130),
IF(AND($C$4="NHS Scotland",$C$5="Cancellations for other reasons"),
SUMIFS(AllPublicationData!$J:$J,AllPublicationData!$A:$A,'Publication Table (%)'!$B130))))))</f>
        <v>0</v>
      </c>
      <c r="D130" s="110" t="e">
        <f>IF(AND('Publication Table (%)'!$C$5="All Cancelled Operations",$C$4&lt;&gt;"NHS Scotland"),
IFERROR(SUMIFS(AllPublicationData!$F:$F,AllPublicationData!$A:$A,'Publication Table (%)'!$B130,AllPublicationData!$B:$B,'Publication Table (%)'!$C$4,AllPublicationData!$D:$D,'Publication Table (%)'!D$7)/
SUMIFS(AllPublicationData!$E:$E,AllPublicationData!$A:$A,'Publication Table (%)'!$B130,AllPublicationData!$B:$B,'Publication Table (%)'!$C$4,AllPublicationData!$D:$D,'Publication Table (%)'!D$7),
SUMIFS(AllPublicationData!$F:$F,AllPublicationData!$A:$A,'Publication Table (%)'!$B130,AllPublicationData!$B:$B,'Publication Table (%)'!D$7)/
SUMIFS(AllPublicationData!$E:$E,AllPublicationData!$A:$A,'Publication Table (%)'!$B130,AllPublicationData!$B:$B,'Publication Table (%)'!D$7)),
IF(AND('Publication Table (%)'!$C$5="Operations cancelled by patient",$C$4&lt;&gt;"NHS Scotland"),
IFERROR(SUMIFS(AllPublicationData!$G:$G,AllPublicationData!$A:$A,'Publication Table (%)'!$B130,AllPublicationData!$B:$B,'Publication Table (%)'!$C$4,AllPublicationData!$D:$D,'Publication Table (%)'!D$7)/
SUMIFS(AllPublicationData!$E:$E,AllPublicationData!$A:$A,'Publication Table (%)'!$B130,AllPublicationData!$B:$B,'Publication Table (%)'!$C$4,AllPublicationData!$D:$D,'Publication Table (%)'!D$7),
SUMIFS(AllPublicationData!$G:$G,AllPublicationData!$A:$A,'Publication Table (%)'!$B130,AllPublicationData!$B:$B,'Publication Table (%)'!D$7)/
SUMIFS(AllPublicationData!$E:$E,AllPublicationData!$A:$A,'Publication Table (%)'!$B130,AllPublicationData!$B:$B,'Publication Table (%)'!D$7)),
IF(AND('Publication Table (%)'!$C$5="Operations cancelled for clinical reasons",$C$4&lt;&gt;"NHS Scotland"),
IFERROR(SUMIFS(AllPublicationData!$H:$H,AllPublicationData!$A:$A,'Publication Table (%)'!$B130,AllPublicationData!$B:$B,'Publication Table (%)'!$C$4,AllPublicationData!$D:$D,'Publication Table (%)'!D$7)/
SUMIFS(AllPublicationData!$E:$E,AllPublicationData!$A:$A,'Publication Table (%)'!$B130,AllPublicationData!$B:$B,'Publication Table (%)'!$C$4,AllPublicationData!$D:$D,'Publication Table (%)'!D$7),
SUMIFS(AllPublicationData!$H:$H,AllPublicationData!$A:$A,'Publication Table (%)'!$B130,AllPublicationData!$B:$B,'Publication Table (%)'!D$7)/
SUMIFS(AllPublicationData!$E:$E,AllPublicationData!$A:$A,'Publication Table (%)'!$B130,AllPublicationData!$B:$B,'Publication Table (%)'!D$7)),
IF(AND('Publication Table (%)'!$C$5="Operations cancelled for non-clinical/capacity reasons",$C$4&lt;&gt;"NHS Scotland"),
IFERROR(SUMIFS(AllPublicationData!$I:$I,AllPublicationData!$A:$A,'Publication Table (%)'!$B130,AllPublicationData!$B:$B,'Publication Table (%)'!$C$4,AllPublicationData!$D:$D,'Publication Table (%)'!D$7)/
SUMIFS(AllPublicationData!$E:$E,AllPublicationData!$A:$A,'Publication Table (%)'!$B130,AllPublicationData!$B:$B,'Publication Table (%)'!$C$4,AllPublicationData!$D:$D,'Publication Table (%)'!D$7),
SUMIFS(AllPublicationData!$I:$I,AllPublicationData!$A:$A,'Publication Table (%)'!$B130,AllPublicationData!$B:$B,'Publication Table (%)'!D$7)/
SUMIFS(AllPublicationData!$E:$E,AllPublicationData!$A:$A,'Publication Table (%)'!$B130,AllPublicationData!$B:$B,'Publication Table (%)'!D$7)),
IF(AND('Publication Table (%)'!$C$5="Cancellations for other reasons",$C$4&lt;&gt;"NHS Scotland"),
IFERROR(SUMIFS(AllPublicationData!$J:$J,AllPublicationData!$A:$A,'Publication Table (%)'!$B130,AllPublicationData!$B:$B,'Publication Table (%)'!$C$4,AllPublicationData!$D:$D,'Publication Table (%)'!D$7)/
SUMIFS(AllPublicationData!$E:$E,AllPublicationData!$A:$A,'Publication Table (%)'!$B130,AllPublicationData!$B:$B,'Publication Table (%)'!$C$4,AllPublicationData!$D:$D,'Publication Table (%)'!D$7),
SUMIFS(AllPublicationData!$J:$J,AllPublicationData!$A:$A,'Publication Table (%)'!$B130,AllPublicationData!$B:$B,'Publication Table (%)'!D$7)/
SUMIFS(AllPublicationData!$E:$E,AllPublicationData!$A:$A,'Publication Table (%)'!$B130,AllPublicationData!$B:$B,'Publication Table (%)'!D$7)),
IF(AND($C$4="NHS Scotland",$C$5="All Cancelled Operations"),
SUMIFS(AllPublicationData!$F:$F,AllPublicationData!$A:$A,'Publication Table'!$B130)/
SUMIFS(AllPublicationData!$E:$E,AllPublicationData!$A:$A,'Publication Table'!$B130),
IF(AND($C$4="NHS Scotland",$C$5="Operations cancelled by patient"),
SUMIFS(AllPublicationData!$G:$G,AllPublicationData!$A:$A,'Publication Table'!$B130)/
SUMIFS(AllPublicationData!$E:$E,AllPublicationData!$A:$A,'Publication Table'!$B130),
IF(AND($C$4="NHS Scotland",$C$5="Operations cancelled for clinical reasons"),
SUMIFS(AllPublicationData!$H:$H,AllPublicationData!$A:$A,'Publication Table'!$B130)/
SUMIFS(AllPublicationData!$E:$E,AllPublicationData!$A:$A,'Publication Table'!$B130),
IF(AND($C$4="NHS Scotland",$C$5="Operations cancelled for non-clinical/capacity reasons"),
SUMIFS(AllPublicationData!$I:$I,AllPublicationData!$A:$A,'Publication Table'!$B130)/
SUMIFS(AllPublicationData!$E:$E,AllPublicationData!$A:$A,'Publication Table'!$B130),
IF(AND($C$4="NHS Scotland",$C$5="Cancellations for other reasons"),
SUMIFS(AllPublicationData!$J:$J,AllPublicationData!$A:$A,'Publication Table'!$B130)/
SUMIFS(AllPublicationData!$E:$E,AllPublicationData!$A:$A,'Publication Table'!$B130)))))))))))</f>
        <v>#DIV/0!</v>
      </c>
      <c r="E130" s="96" t="e">
        <f>IF('Publication Table (%)'!$C$5="All Cancelled Operations",
IFERROR(SUMIFS(AllPublicationData!$F:$F,AllPublicationData!$A:$A,'Publication Table (%)'!$B130,AllPublicationData!$B:$B,'Publication Table (%)'!$C$4,AllPublicationData!$D:$D,'Publication Table (%)'!E$7)/
SUMIFS(AllPublicationData!$E:$E,AllPublicationData!$A:$A,'Publication Table (%)'!$B130,AllPublicationData!$B:$B,'Publication Table (%)'!$C$4,AllPublicationData!$D:$D,'Publication Table (%)'!E$7),
SUMIFS(AllPublicationData!$F:$F,AllPublicationData!$A:$A,'Publication Table (%)'!$B130,AllPublicationData!$B:$B,'Publication Table (%)'!E$7)/
SUMIFS(AllPublicationData!$E:$E,AllPublicationData!$A:$A,'Publication Table (%)'!$B130,AllPublicationData!$B:$B,'Publication Table (%)'!E$7)),
IF('Publication Table (%)'!$C$5="Operations cancelled by patient",
IFERROR(SUMIFS(AllPublicationData!$G:$G,AllPublicationData!$A:$A,'Publication Table (%)'!$B130,AllPublicationData!$B:$B,'Publication Table (%)'!$C$4,AllPublicationData!$D:$D,'Publication Table (%)'!E$7)/
SUMIFS(AllPublicationData!$E:$E,AllPublicationData!$A:$A,'Publication Table (%)'!$B130,AllPublicationData!$B:$B,'Publication Table (%)'!$C$4,AllPublicationData!$D:$D,'Publication Table (%)'!E$7),
SUMIFS(AllPublicationData!$G:$G,AllPublicationData!$A:$A,'Publication Table (%)'!$B130,AllPublicationData!$B:$B,'Publication Table (%)'!E$7)/
SUMIFS(AllPublicationData!$E:$E,AllPublicationData!$A:$A,'Publication Table (%)'!$B130,AllPublicationData!$B:$B,'Publication Table (%)'!E$7)),
IF('Publication Table (%)'!$C$5="Operations cancelled for clinical reasons",
IFERROR(SUMIFS(AllPublicationData!$H:$H,AllPublicationData!$A:$A,'Publication Table (%)'!$B130,AllPublicationData!$B:$B,'Publication Table (%)'!$C$4,AllPublicationData!$D:$D,'Publication Table (%)'!E$7)/
SUMIFS(AllPublicationData!$E:$E,AllPublicationData!$A:$A,'Publication Table (%)'!$B130,AllPublicationData!$B:$B,'Publication Table (%)'!$C$4,AllPublicationData!$D:$D,'Publication Table (%)'!E$7),
SUMIFS(AllPublicationData!$H:$H,AllPublicationData!$A:$A,'Publication Table (%)'!$B130,AllPublicationData!$B:$B,'Publication Table (%)'!E$7)/
SUMIFS(AllPublicationData!$E:$E,AllPublicationData!$A:$A,'Publication Table (%)'!$B130,AllPublicationData!$B:$B,'Publication Table (%)'!E$7)),
IF('Publication Table (%)'!$C$5="Operations cancelled for non-clinical/capacity reasons",
IFERROR(SUMIFS(AllPublicationData!$I:$I,AllPublicationData!$A:$A,'Publication Table (%)'!$B130,AllPublicationData!$B:$B,'Publication Table (%)'!$C$4,AllPublicationData!$D:$D,'Publication Table (%)'!E$7)/
SUMIFS(AllPublicationData!$E:$E,AllPublicationData!$A:$A,'Publication Table (%)'!$B130,AllPublicationData!$B:$B,'Publication Table (%)'!$C$4,AllPublicationData!$D:$D,'Publication Table (%)'!E$7),
SUMIFS(AllPublicationData!$I:$I,AllPublicationData!$A:$A,'Publication Table (%)'!$B130,AllPublicationData!$B:$B,'Publication Table (%)'!E$7)/
SUMIFS(AllPublicationData!$E:$E,AllPublicationData!$A:$A,'Publication Table (%)'!$B130,AllPublicationData!$B:$B,'Publication Table (%)'!E$7)),
IF('Publication Table (%)'!$C$5="Cancellations for other reasons",
IFERROR(SUMIFS(AllPublicationData!$J:$J,AllPublicationData!$A:$A,'Publication Table (%)'!$B130,AllPublicationData!$B:$B,'Publication Table (%)'!$C$4,AllPublicationData!$D:$D,'Publication Table (%)'!E$7)/
SUMIFS(AllPublicationData!$E:$E,AllPublicationData!$A:$A,'Publication Table (%)'!$B130,AllPublicationData!$B:$B,'Publication Table (%)'!$C$4,AllPublicationData!$D:$D,'Publication Table (%)'!E$7),
SUMIFS(AllPublicationData!$J:$J,AllPublicationData!$A:$A,'Publication Table (%)'!$B130,AllPublicationData!$B:$B,'Publication Table (%)'!E$7)/
SUMIFS(AllPublicationData!$E:$E,AllPublicationData!$A:$A,'Publication Table (%)'!$B130,AllPublicationData!$B:$B,'Publication Table (%)'!E$7)))))))</f>
        <v>#DIV/0!</v>
      </c>
      <c r="F130" s="96" t="e">
        <f>IF('Publication Table (%)'!$C$5="All Cancelled Operations",
IFERROR(SUMIFS(AllPublicationData!$F:$F,AllPublicationData!$A:$A,'Publication Table (%)'!$B130,AllPublicationData!$B:$B,'Publication Table (%)'!$C$4,AllPublicationData!$D:$D,'Publication Table (%)'!F$7)/
SUMIFS(AllPublicationData!$E:$E,AllPublicationData!$A:$A,'Publication Table (%)'!$B130,AllPublicationData!$B:$B,'Publication Table (%)'!$C$4,AllPublicationData!$D:$D,'Publication Table (%)'!F$7),
SUMIFS(AllPublicationData!$F:$F,AllPublicationData!$A:$A,'Publication Table (%)'!$B130,AllPublicationData!$B:$B,'Publication Table (%)'!F$7)/
SUMIFS(AllPublicationData!$E:$E,AllPublicationData!$A:$A,'Publication Table (%)'!$B130,AllPublicationData!$B:$B,'Publication Table (%)'!F$7)),
IF('Publication Table (%)'!$C$5="Operations cancelled by patient",
IFERROR(SUMIFS(AllPublicationData!$G:$G,AllPublicationData!$A:$A,'Publication Table (%)'!$B130,AllPublicationData!$B:$B,'Publication Table (%)'!$C$4,AllPublicationData!$D:$D,'Publication Table (%)'!F$7)/
SUMIFS(AllPublicationData!$E:$E,AllPublicationData!$A:$A,'Publication Table (%)'!$B130,AllPublicationData!$B:$B,'Publication Table (%)'!$C$4,AllPublicationData!$D:$D,'Publication Table (%)'!F$7),
SUMIFS(AllPublicationData!$G:$G,AllPublicationData!$A:$A,'Publication Table (%)'!$B130,AllPublicationData!$B:$B,'Publication Table (%)'!F$7)/
SUMIFS(AllPublicationData!$E:$E,AllPublicationData!$A:$A,'Publication Table (%)'!$B130,AllPublicationData!$B:$B,'Publication Table (%)'!F$7)),
IF('Publication Table (%)'!$C$5="Operations cancelled for clinical reasons",
IFERROR(SUMIFS(AllPublicationData!$H:$H,AllPublicationData!$A:$A,'Publication Table (%)'!$B130,AllPublicationData!$B:$B,'Publication Table (%)'!$C$4,AllPublicationData!$D:$D,'Publication Table (%)'!F$7)/
SUMIFS(AllPublicationData!$E:$E,AllPublicationData!$A:$A,'Publication Table (%)'!$B130,AllPublicationData!$B:$B,'Publication Table (%)'!$C$4,AllPublicationData!$D:$D,'Publication Table (%)'!F$7),
SUMIFS(AllPublicationData!$H:$H,AllPublicationData!$A:$A,'Publication Table (%)'!$B130,AllPublicationData!$B:$B,'Publication Table (%)'!F$7)/
SUMIFS(AllPublicationData!$E:$E,AllPublicationData!$A:$A,'Publication Table (%)'!$B130,AllPublicationData!$B:$B,'Publication Table (%)'!F$7)),
IF('Publication Table (%)'!$C$5="Operations cancelled for non-clinical/capacity reasons",
IFERROR(SUMIFS(AllPublicationData!$I:$I,AllPublicationData!$A:$A,'Publication Table (%)'!$B130,AllPublicationData!$B:$B,'Publication Table (%)'!$C$4,AllPublicationData!$D:$D,'Publication Table (%)'!F$7)/
SUMIFS(AllPublicationData!$E:$E,AllPublicationData!$A:$A,'Publication Table (%)'!$B130,AllPublicationData!$B:$B,'Publication Table (%)'!$C$4,AllPublicationData!$D:$D,'Publication Table (%)'!F$7),
SUMIFS(AllPublicationData!$I:$I,AllPublicationData!$A:$A,'Publication Table (%)'!$B130,AllPublicationData!$B:$B,'Publication Table (%)'!F$7)/
SUMIFS(AllPublicationData!$E:$E,AllPublicationData!$A:$A,'Publication Table (%)'!$B130,AllPublicationData!$B:$B,'Publication Table (%)'!F$7)),
IF('Publication Table (%)'!$C$5="Cancellations for other reasons",
IFERROR(SUMIFS(AllPublicationData!$J:$J,AllPublicationData!$A:$A,'Publication Table (%)'!$B130,AllPublicationData!$B:$B,'Publication Table (%)'!$C$4,AllPublicationData!$D:$D,'Publication Table (%)'!F$7)/
SUMIFS(AllPublicationData!$E:$E,AllPublicationData!$A:$A,'Publication Table (%)'!$B130,AllPublicationData!$B:$B,'Publication Table (%)'!$C$4,AllPublicationData!$D:$D,'Publication Table (%)'!F$7),
SUMIFS(AllPublicationData!$J:$J,AllPublicationData!$A:$A,'Publication Table (%)'!$B130,AllPublicationData!$B:$B,'Publication Table (%)'!F$7)/
SUMIFS(AllPublicationData!$E:$E,AllPublicationData!$A:$A,'Publication Table (%)'!$B130,AllPublicationData!$B:$B,'Publication Table (%)'!F$7)))))))</f>
        <v>#DIV/0!</v>
      </c>
      <c r="G130" s="96" t="e">
        <f>IF('Publication Table (%)'!$C$5="All Cancelled Operations",
IFERROR(SUMIFS(AllPublicationData!$F:$F,AllPublicationData!$A:$A,'Publication Table (%)'!$B130,AllPublicationData!$B:$B,'Publication Table (%)'!$C$4,AllPublicationData!$D:$D,'Publication Table (%)'!G$7)/
SUMIFS(AllPublicationData!$E:$E,AllPublicationData!$A:$A,'Publication Table (%)'!$B130,AllPublicationData!$B:$B,'Publication Table (%)'!$C$4,AllPublicationData!$D:$D,'Publication Table (%)'!G$7),
SUMIFS(AllPublicationData!$F:$F,AllPublicationData!$A:$A,'Publication Table (%)'!$B130,AllPublicationData!$B:$B,'Publication Table (%)'!G$7)/
SUMIFS(AllPublicationData!$E:$E,AllPublicationData!$A:$A,'Publication Table (%)'!$B130,AllPublicationData!$B:$B,'Publication Table (%)'!G$7)),
IF('Publication Table (%)'!$C$5="Operations cancelled by patient",
IFERROR(SUMIFS(AllPublicationData!$G:$G,AllPublicationData!$A:$A,'Publication Table (%)'!$B130,AllPublicationData!$B:$B,'Publication Table (%)'!$C$4,AllPublicationData!$D:$D,'Publication Table (%)'!G$7)/
SUMIFS(AllPublicationData!$E:$E,AllPublicationData!$A:$A,'Publication Table (%)'!$B130,AllPublicationData!$B:$B,'Publication Table (%)'!$C$4,AllPublicationData!$D:$D,'Publication Table (%)'!G$7),
SUMIFS(AllPublicationData!$G:$G,AllPublicationData!$A:$A,'Publication Table (%)'!$B130,AllPublicationData!$B:$B,'Publication Table (%)'!G$7)/
SUMIFS(AllPublicationData!$E:$E,AllPublicationData!$A:$A,'Publication Table (%)'!$B130,AllPublicationData!$B:$B,'Publication Table (%)'!G$7)),
IF('Publication Table (%)'!$C$5="Operations cancelled for clinical reasons",
IFERROR(SUMIFS(AllPublicationData!$H:$H,AllPublicationData!$A:$A,'Publication Table (%)'!$B130,AllPublicationData!$B:$B,'Publication Table (%)'!$C$4,AllPublicationData!$D:$D,'Publication Table (%)'!G$7)/
SUMIFS(AllPublicationData!$E:$E,AllPublicationData!$A:$A,'Publication Table (%)'!$B130,AllPublicationData!$B:$B,'Publication Table (%)'!$C$4,AllPublicationData!$D:$D,'Publication Table (%)'!G$7),
SUMIFS(AllPublicationData!$H:$H,AllPublicationData!$A:$A,'Publication Table (%)'!$B130,AllPublicationData!$B:$B,'Publication Table (%)'!G$7)/
SUMIFS(AllPublicationData!$E:$E,AllPublicationData!$A:$A,'Publication Table (%)'!$B130,AllPublicationData!$B:$B,'Publication Table (%)'!G$7)),
IF('Publication Table (%)'!$C$5="Operations cancelled for non-clinical/capacity reasons",
IFERROR(SUMIFS(AllPublicationData!$I:$I,AllPublicationData!$A:$A,'Publication Table (%)'!$B130,AllPublicationData!$B:$B,'Publication Table (%)'!$C$4,AllPublicationData!$D:$D,'Publication Table (%)'!G$7)/
SUMIFS(AllPublicationData!$E:$E,AllPublicationData!$A:$A,'Publication Table (%)'!$B130,AllPublicationData!$B:$B,'Publication Table (%)'!$C$4,AllPublicationData!$D:$D,'Publication Table (%)'!G$7),
SUMIFS(AllPublicationData!$I:$I,AllPublicationData!$A:$A,'Publication Table (%)'!$B130,AllPublicationData!$B:$B,'Publication Table (%)'!G$7)/
SUMIFS(AllPublicationData!$E:$E,AllPublicationData!$A:$A,'Publication Table (%)'!$B130,AllPublicationData!$B:$B,'Publication Table (%)'!G$7)),
IF('Publication Table (%)'!$C$5="Cancellations for other reasons",
IFERROR(SUMIFS(AllPublicationData!$J:$J,AllPublicationData!$A:$A,'Publication Table (%)'!$B130,AllPublicationData!$B:$B,'Publication Table (%)'!$C$4,AllPublicationData!$D:$D,'Publication Table (%)'!G$7)/
SUMIFS(AllPublicationData!$E:$E,AllPublicationData!$A:$A,'Publication Table (%)'!$B130,AllPublicationData!$B:$B,'Publication Table (%)'!$C$4,AllPublicationData!$D:$D,'Publication Table (%)'!G$7),
SUMIFS(AllPublicationData!$J:$J,AllPublicationData!$A:$A,'Publication Table (%)'!$B130,AllPublicationData!$B:$B,'Publication Table (%)'!G$7)/
SUMIFS(AllPublicationData!$E:$E,AllPublicationData!$A:$A,'Publication Table (%)'!$B130,AllPublicationData!$B:$B,'Publication Table (%)'!G$7)))))))</f>
        <v>#DIV/0!</v>
      </c>
      <c r="H130" s="96" t="e">
        <f>IF('Publication Table (%)'!$C$5="All Cancelled Operations",
IFERROR(SUMIFS(AllPublicationData!$F:$F,AllPublicationData!$A:$A,'Publication Table (%)'!$B130,AllPublicationData!$B:$B,'Publication Table (%)'!$C$4,AllPublicationData!$D:$D,'Publication Table (%)'!H$7)/
SUMIFS(AllPublicationData!$E:$E,AllPublicationData!$A:$A,'Publication Table (%)'!$B130,AllPublicationData!$B:$B,'Publication Table (%)'!$C$4,AllPublicationData!$D:$D,'Publication Table (%)'!H$7),
SUMIFS(AllPublicationData!$F:$F,AllPublicationData!$A:$A,'Publication Table (%)'!$B130,AllPublicationData!$B:$B,'Publication Table (%)'!H$7)/
SUMIFS(AllPublicationData!$E:$E,AllPublicationData!$A:$A,'Publication Table (%)'!$B130,AllPublicationData!$B:$B,'Publication Table (%)'!H$7)),
IF('Publication Table (%)'!$C$5="Operations cancelled by patient",
IFERROR(SUMIFS(AllPublicationData!$G:$G,AllPublicationData!$A:$A,'Publication Table (%)'!$B130,AllPublicationData!$B:$B,'Publication Table (%)'!$C$4,AllPublicationData!$D:$D,'Publication Table (%)'!H$7)/
SUMIFS(AllPublicationData!$E:$E,AllPublicationData!$A:$A,'Publication Table (%)'!$B130,AllPublicationData!$B:$B,'Publication Table (%)'!$C$4,AllPublicationData!$D:$D,'Publication Table (%)'!H$7),
SUMIFS(AllPublicationData!$G:$G,AllPublicationData!$A:$A,'Publication Table (%)'!$B130,AllPublicationData!$B:$B,'Publication Table (%)'!H$7)/
SUMIFS(AllPublicationData!$E:$E,AllPublicationData!$A:$A,'Publication Table (%)'!$B130,AllPublicationData!$B:$B,'Publication Table (%)'!H$7)),
IF('Publication Table (%)'!$C$5="Operations cancelled for clinical reasons",
IFERROR(SUMIFS(AllPublicationData!$H:$H,AllPublicationData!$A:$A,'Publication Table (%)'!$B130,AllPublicationData!$B:$B,'Publication Table (%)'!$C$4,AllPublicationData!$D:$D,'Publication Table (%)'!H$7)/
SUMIFS(AllPublicationData!$E:$E,AllPublicationData!$A:$A,'Publication Table (%)'!$B130,AllPublicationData!$B:$B,'Publication Table (%)'!$C$4,AllPublicationData!$D:$D,'Publication Table (%)'!H$7),
SUMIFS(AllPublicationData!$H:$H,AllPublicationData!$A:$A,'Publication Table (%)'!$B130,AllPublicationData!$B:$B,'Publication Table (%)'!H$7)/
SUMIFS(AllPublicationData!$E:$E,AllPublicationData!$A:$A,'Publication Table (%)'!$B130,AllPublicationData!$B:$B,'Publication Table (%)'!H$7)),
IF('Publication Table (%)'!$C$5="Operations cancelled for non-clinical/capacity reasons",
IFERROR(SUMIFS(AllPublicationData!$I:$I,AllPublicationData!$A:$A,'Publication Table (%)'!$B130,AllPublicationData!$B:$B,'Publication Table (%)'!$C$4,AllPublicationData!$D:$D,'Publication Table (%)'!H$7)/
SUMIFS(AllPublicationData!$E:$E,AllPublicationData!$A:$A,'Publication Table (%)'!$B130,AllPublicationData!$B:$B,'Publication Table (%)'!$C$4,AllPublicationData!$D:$D,'Publication Table (%)'!H$7),
SUMIFS(AllPublicationData!$I:$I,AllPublicationData!$A:$A,'Publication Table (%)'!$B130,AllPublicationData!$B:$B,'Publication Table (%)'!H$7)/
SUMIFS(AllPublicationData!$E:$E,AllPublicationData!$A:$A,'Publication Table (%)'!$B130,AllPublicationData!$B:$B,'Publication Table (%)'!H$7)),
IF('Publication Table (%)'!$C$5="Cancellations for other reasons",
IFERROR(SUMIFS(AllPublicationData!$J:$J,AllPublicationData!$A:$A,'Publication Table (%)'!$B130,AllPublicationData!$B:$B,'Publication Table (%)'!$C$4,AllPublicationData!$D:$D,'Publication Table (%)'!H$7)/
SUMIFS(AllPublicationData!$E:$E,AllPublicationData!$A:$A,'Publication Table (%)'!$B130,AllPublicationData!$B:$B,'Publication Table (%)'!$C$4,AllPublicationData!$D:$D,'Publication Table (%)'!H$7),
SUMIFS(AllPublicationData!$J:$J,AllPublicationData!$A:$A,'Publication Table (%)'!$B130,AllPublicationData!$B:$B,'Publication Table (%)'!H$7)/
SUMIFS(AllPublicationData!$E:$E,AllPublicationData!$A:$A,'Publication Table (%)'!$B130,AllPublicationData!$B:$B,'Publication Table (%)'!H$7)))))))</f>
        <v>#DIV/0!</v>
      </c>
      <c r="I130" s="96" t="e">
        <f>IF('Publication Table (%)'!$C$5="All Cancelled Operations",
IFERROR(SUMIFS(AllPublicationData!$F:$F,AllPublicationData!$A:$A,'Publication Table (%)'!$B130,AllPublicationData!$B:$B,'Publication Table (%)'!$C$4,AllPublicationData!$D:$D,'Publication Table (%)'!I$7)/
SUMIFS(AllPublicationData!$E:$E,AllPublicationData!$A:$A,'Publication Table (%)'!$B130,AllPublicationData!$B:$B,'Publication Table (%)'!$C$4,AllPublicationData!$D:$D,'Publication Table (%)'!I$7),
SUMIFS(AllPublicationData!$F:$F,AllPublicationData!$A:$A,'Publication Table (%)'!$B130,AllPublicationData!$B:$B,'Publication Table (%)'!I$7)/
SUMIFS(AllPublicationData!$E:$E,AllPublicationData!$A:$A,'Publication Table (%)'!$B130,AllPublicationData!$B:$B,'Publication Table (%)'!I$7)),
IF('Publication Table (%)'!$C$5="Operations cancelled by patient",
IFERROR(SUMIFS(AllPublicationData!$G:$G,AllPublicationData!$A:$A,'Publication Table (%)'!$B130,AllPublicationData!$B:$B,'Publication Table (%)'!$C$4,AllPublicationData!$D:$D,'Publication Table (%)'!I$7)/
SUMIFS(AllPublicationData!$E:$E,AllPublicationData!$A:$A,'Publication Table (%)'!$B130,AllPublicationData!$B:$B,'Publication Table (%)'!$C$4,AllPublicationData!$D:$D,'Publication Table (%)'!I$7),
SUMIFS(AllPublicationData!$G:$G,AllPublicationData!$A:$A,'Publication Table (%)'!$B130,AllPublicationData!$B:$B,'Publication Table (%)'!I$7)/
SUMIFS(AllPublicationData!$E:$E,AllPublicationData!$A:$A,'Publication Table (%)'!$B130,AllPublicationData!$B:$B,'Publication Table (%)'!I$7)),
IF('Publication Table (%)'!$C$5="Operations cancelled for clinical reasons",
IFERROR(SUMIFS(AllPublicationData!$H:$H,AllPublicationData!$A:$A,'Publication Table (%)'!$B130,AllPublicationData!$B:$B,'Publication Table (%)'!$C$4,AllPublicationData!$D:$D,'Publication Table (%)'!I$7)/
SUMIFS(AllPublicationData!$E:$E,AllPublicationData!$A:$A,'Publication Table (%)'!$B130,AllPublicationData!$B:$B,'Publication Table (%)'!$C$4,AllPublicationData!$D:$D,'Publication Table (%)'!I$7),
SUMIFS(AllPublicationData!$H:$H,AllPublicationData!$A:$A,'Publication Table (%)'!$B130,AllPublicationData!$B:$B,'Publication Table (%)'!I$7)/
SUMIFS(AllPublicationData!$E:$E,AllPublicationData!$A:$A,'Publication Table (%)'!$B130,AllPublicationData!$B:$B,'Publication Table (%)'!I$7)),
IF('Publication Table (%)'!$C$5="Operations cancelled for non-clinical/capacity reasons",
IFERROR(SUMIFS(AllPublicationData!$I:$I,AllPublicationData!$A:$A,'Publication Table (%)'!$B130,AllPublicationData!$B:$B,'Publication Table (%)'!$C$4,AllPublicationData!$D:$D,'Publication Table (%)'!I$7)/
SUMIFS(AllPublicationData!$E:$E,AllPublicationData!$A:$A,'Publication Table (%)'!$B130,AllPublicationData!$B:$B,'Publication Table (%)'!$C$4,AllPublicationData!$D:$D,'Publication Table (%)'!I$7),
SUMIFS(AllPublicationData!$I:$I,AllPublicationData!$A:$A,'Publication Table (%)'!$B130,AllPublicationData!$B:$B,'Publication Table (%)'!I$7)/
SUMIFS(AllPublicationData!$E:$E,AllPublicationData!$A:$A,'Publication Table (%)'!$B130,AllPublicationData!$B:$B,'Publication Table (%)'!I$7)),
IF('Publication Table (%)'!$C$5="Cancellations for other reasons",
IFERROR(SUMIFS(AllPublicationData!$J:$J,AllPublicationData!$A:$A,'Publication Table (%)'!$B130,AllPublicationData!$B:$B,'Publication Table (%)'!$C$4,AllPublicationData!$D:$D,'Publication Table (%)'!I$7)/
SUMIFS(AllPublicationData!$E:$E,AllPublicationData!$A:$A,'Publication Table (%)'!$B130,AllPublicationData!$B:$B,'Publication Table (%)'!$C$4,AllPublicationData!$D:$D,'Publication Table (%)'!I$7),
SUMIFS(AllPublicationData!$J:$J,AllPublicationData!$A:$A,'Publication Table (%)'!$B130,AllPublicationData!$B:$B,'Publication Table (%)'!I$7)/
SUMIFS(AllPublicationData!$E:$E,AllPublicationData!$A:$A,'Publication Table (%)'!$B130,AllPublicationData!$B:$B,'Publication Table (%)'!I$7)))))))</f>
        <v>#DIV/0!</v>
      </c>
      <c r="J130" s="96" t="e">
        <f>IF('Publication Table (%)'!$C$5="All Cancelled Operations",
IFERROR(SUMIFS(AllPublicationData!$F:$F,AllPublicationData!$A:$A,'Publication Table (%)'!$B130,AllPublicationData!$B:$B,'Publication Table (%)'!$C$4,AllPublicationData!$D:$D,'Publication Table (%)'!J$7)/
SUMIFS(AllPublicationData!$E:$E,AllPublicationData!$A:$A,'Publication Table (%)'!$B130,AllPublicationData!$B:$B,'Publication Table (%)'!$C$4,AllPublicationData!$D:$D,'Publication Table (%)'!J$7),
SUMIFS(AllPublicationData!$F:$F,AllPublicationData!$A:$A,'Publication Table (%)'!$B130,AllPublicationData!$B:$B,'Publication Table (%)'!J$7)/
SUMIFS(AllPublicationData!$E:$E,AllPublicationData!$A:$A,'Publication Table (%)'!$B130,AllPublicationData!$B:$B,'Publication Table (%)'!J$7)),
IF('Publication Table (%)'!$C$5="Operations cancelled by patient",
IFERROR(SUMIFS(AllPublicationData!$G:$G,AllPublicationData!$A:$A,'Publication Table (%)'!$B130,AllPublicationData!$B:$B,'Publication Table (%)'!$C$4,AllPublicationData!$D:$D,'Publication Table (%)'!J$7)/
SUMIFS(AllPublicationData!$E:$E,AllPublicationData!$A:$A,'Publication Table (%)'!$B130,AllPublicationData!$B:$B,'Publication Table (%)'!$C$4,AllPublicationData!$D:$D,'Publication Table (%)'!J$7),
SUMIFS(AllPublicationData!$G:$G,AllPublicationData!$A:$A,'Publication Table (%)'!$B130,AllPublicationData!$B:$B,'Publication Table (%)'!J$7)/
SUMIFS(AllPublicationData!$E:$E,AllPublicationData!$A:$A,'Publication Table (%)'!$B130,AllPublicationData!$B:$B,'Publication Table (%)'!J$7)),
IF('Publication Table (%)'!$C$5="Operations cancelled for clinical reasons",
IFERROR(SUMIFS(AllPublicationData!$H:$H,AllPublicationData!$A:$A,'Publication Table (%)'!$B130,AllPublicationData!$B:$B,'Publication Table (%)'!$C$4,AllPublicationData!$D:$D,'Publication Table (%)'!J$7)/
SUMIFS(AllPublicationData!$E:$E,AllPublicationData!$A:$A,'Publication Table (%)'!$B130,AllPublicationData!$B:$B,'Publication Table (%)'!$C$4,AllPublicationData!$D:$D,'Publication Table (%)'!J$7),
SUMIFS(AllPublicationData!$H:$H,AllPublicationData!$A:$A,'Publication Table (%)'!$B130,AllPublicationData!$B:$B,'Publication Table (%)'!J$7)/
SUMIFS(AllPublicationData!$E:$E,AllPublicationData!$A:$A,'Publication Table (%)'!$B130,AllPublicationData!$B:$B,'Publication Table (%)'!J$7)),
IF('Publication Table (%)'!$C$5="Operations cancelled for non-clinical/capacity reasons",
IFERROR(SUMIFS(AllPublicationData!$I:$I,AllPublicationData!$A:$A,'Publication Table (%)'!$B130,AllPublicationData!$B:$B,'Publication Table (%)'!$C$4,AllPublicationData!$D:$D,'Publication Table (%)'!J$7)/
SUMIFS(AllPublicationData!$E:$E,AllPublicationData!$A:$A,'Publication Table (%)'!$B130,AllPublicationData!$B:$B,'Publication Table (%)'!$C$4,AllPublicationData!$D:$D,'Publication Table (%)'!J$7),
SUMIFS(AllPublicationData!$I:$I,AllPublicationData!$A:$A,'Publication Table (%)'!$B130,AllPublicationData!$B:$B,'Publication Table (%)'!J$7)/
SUMIFS(AllPublicationData!$E:$E,AllPublicationData!$A:$A,'Publication Table (%)'!$B130,AllPublicationData!$B:$B,'Publication Table (%)'!J$7)),
IF('Publication Table (%)'!$C$5="Cancellations for other reasons",
IFERROR(SUMIFS(AllPublicationData!$J:$J,AllPublicationData!$A:$A,'Publication Table (%)'!$B130,AllPublicationData!$B:$B,'Publication Table (%)'!$C$4,AllPublicationData!$D:$D,'Publication Table (%)'!J$7)/
SUMIFS(AllPublicationData!$E:$E,AllPublicationData!$A:$A,'Publication Table (%)'!$B130,AllPublicationData!$B:$B,'Publication Table (%)'!$C$4,AllPublicationData!$D:$D,'Publication Table (%)'!J$7),
SUMIFS(AllPublicationData!$J:$J,AllPublicationData!$A:$A,'Publication Table (%)'!$B130,AllPublicationData!$B:$B,'Publication Table (%)'!J$7)/
SUMIFS(AllPublicationData!$E:$E,AllPublicationData!$A:$A,'Publication Table (%)'!$B130,AllPublicationData!$B:$B,'Publication Table (%)'!J$7)))))))</f>
        <v>#DIV/0!</v>
      </c>
      <c r="K130" s="96" t="e">
        <f>IF('Publication Table (%)'!$C$5="All Cancelled Operations",
IFERROR(SUMIFS(AllPublicationData!$F:$F,AllPublicationData!$A:$A,'Publication Table (%)'!$B130,AllPublicationData!$B:$B,'Publication Table (%)'!$C$4,AllPublicationData!$D:$D,'Publication Table (%)'!K$7)/
SUMIFS(AllPublicationData!$E:$E,AllPublicationData!$A:$A,'Publication Table (%)'!$B130,AllPublicationData!$B:$B,'Publication Table (%)'!$C$4,AllPublicationData!$D:$D,'Publication Table (%)'!K$7),
SUMIFS(AllPublicationData!$F:$F,AllPublicationData!$A:$A,'Publication Table (%)'!$B130,AllPublicationData!$B:$B,'Publication Table (%)'!K$7)/
SUMIFS(AllPublicationData!$E:$E,AllPublicationData!$A:$A,'Publication Table (%)'!$B130,AllPublicationData!$B:$B,'Publication Table (%)'!K$7)),
IF('Publication Table (%)'!$C$5="Operations cancelled by patient",
IFERROR(SUMIFS(AllPublicationData!$G:$G,AllPublicationData!$A:$A,'Publication Table (%)'!$B130,AllPublicationData!$B:$B,'Publication Table (%)'!$C$4,AllPublicationData!$D:$D,'Publication Table (%)'!K$7)/
SUMIFS(AllPublicationData!$E:$E,AllPublicationData!$A:$A,'Publication Table (%)'!$B130,AllPublicationData!$B:$B,'Publication Table (%)'!$C$4,AllPublicationData!$D:$D,'Publication Table (%)'!K$7),
SUMIFS(AllPublicationData!$G:$G,AllPublicationData!$A:$A,'Publication Table (%)'!$B130,AllPublicationData!$B:$B,'Publication Table (%)'!K$7)/
SUMIFS(AllPublicationData!$E:$E,AllPublicationData!$A:$A,'Publication Table (%)'!$B130,AllPublicationData!$B:$B,'Publication Table (%)'!K$7)),
IF('Publication Table (%)'!$C$5="Operations cancelled for clinical reasons",
IFERROR(SUMIFS(AllPublicationData!$H:$H,AllPublicationData!$A:$A,'Publication Table (%)'!$B130,AllPublicationData!$B:$B,'Publication Table (%)'!$C$4,AllPublicationData!$D:$D,'Publication Table (%)'!K$7)/
SUMIFS(AllPublicationData!$E:$E,AllPublicationData!$A:$A,'Publication Table (%)'!$B130,AllPublicationData!$B:$B,'Publication Table (%)'!$C$4,AllPublicationData!$D:$D,'Publication Table (%)'!K$7),
SUMIFS(AllPublicationData!$H:$H,AllPublicationData!$A:$A,'Publication Table (%)'!$B130,AllPublicationData!$B:$B,'Publication Table (%)'!K$7)/
SUMIFS(AllPublicationData!$E:$E,AllPublicationData!$A:$A,'Publication Table (%)'!$B130,AllPublicationData!$B:$B,'Publication Table (%)'!K$7)),
IF('Publication Table (%)'!$C$5="Operations cancelled for non-clinical/capacity reasons",
IFERROR(SUMIFS(AllPublicationData!$I:$I,AllPublicationData!$A:$A,'Publication Table (%)'!$B130,AllPublicationData!$B:$B,'Publication Table (%)'!$C$4,AllPublicationData!$D:$D,'Publication Table (%)'!K$7)/
SUMIFS(AllPublicationData!$E:$E,AllPublicationData!$A:$A,'Publication Table (%)'!$B130,AllPublicationData!$B:$B,'Publication Table (%)'!$C$4,AllPublicationData!$D:$D,'Publication Table (%)'!K$7),
SUMIFS(AllPublicationData!$I:$I,AllPublicationData!$A:$A,'Publication Table (%)'!$B130,AllPublicationData!$B:$B,'Publication Table (%)'!K$7)/
SUMIFS(AllPublicationData!$E:$E,AllPublicationData!$A:$A,'Publication Table (%)'!$B130,AllPublicationData!$B:$B,'Publication Table (%)'!K$7)),
IF('Publication Table (%)'!$C$5="Cancellations for other reasons",
IFERROR(SUMIFS(AllPublicationData!$J:$J,AllPublicationData!$A:$A,'Publication Table (%)'!$B130,AllPublicationData!$B:$B,'Publication Table (%)'!$C$4,AllPublicationData!$D:$D,'Publication Table (%)'!K$7)/
SUMIFS(AllPublicationData!$E:$E,AllPublicationData!$A:$A,'Publication Table (%)'!$B130,AllPublicationData!$B:$B,'Publication Table (%)'!$C$4,AllPublicationData!$D:$D,'Publication Table (%)'!K$7),
SUMIFS(AllPublicationData!$J:$J,AllPublicationData!$A:$A,'Publication Table (%)'!$B130,AllPublicationData!$B:$B,'Publication Table (%)'!K$7)/
SUMIFS(AllPublicationData!$E:$E,AllPublicationData!$A:$A,'Publication Table (%)'!$B130,AllPublicationData!$B:$B,'Publication Table (%)'!K$7)))))))</f>
        <v>#DIV/0!</v>
      </c>
      <c r="L130" s="96" t="e">
        <f>IF('Publication Table (%)'!$C$5="All Cancelled Operations",
IFERROR(SUMIFS(AllPublicationData!$F:$F,AllPublicationData!$A:$A,'Publication Table (%)'!$B130,AllPublicationData!$B:$B,'Publication Table (%)'!$C$4,AllPublicationData!$D:$D,'Publication Table (%)'!L$7)/
SUMIFS(AllPublicationData!$E:$E,AllPublicationData!$A:$A,'Publication Table (%)'!$B130,AllPublicationData!$B:$B,'Publication Table (%)'!$C$4,AllPublicationData!$D:$D,'Publication Table (%)'!L$7),
SUMIFS(AllPublicationData!$F:$F,AllPublicationData!$A:$A,'Publication Table (%)'!$B130,AllPublicationData!$B:$B,'Publication Table (%)'!L$7)/
SUMIFS(AllPublicationData!$E:$E,AllPublicationData!$A:$A,'Publication Table (%)'!$B130,AllPublicationData!$B:$B,'Publication Table (%)'!L$7)),
IF('Publication Table (%)'!$C$5="Operations cancelled by patient",
IFERROR(SUMIFS(AllPublicationData!$G:$G,AllPublicationData!$A:$A,'Publication Table (%)'!$B130,AllPublicationData!$B:$B,'Publication Table (%)'!$C$4,AllPublicationData!$D:$D,'Publication Table (%)'!L$7)/
SUMIFS(AllPublicationData!$E:$E,AllPublicationData!$A:$A,'Publication Table (%)'!$B130,AllPublicationData!$B:$B,'Publication Table (%)'!$C$4,AllPublicationData!$D:$D,'Publication Table (%)'!L$7),
SUMIFS(AllPublicationData!$G:$G,AllPublicationData!$A:$A,'Publication Table (%)'!$B130,AllPublicationData!$B:$B,'Publication Table (%)'!L$7)/
SUMIFS(AllPublicationData!$E:$E,AllPublicationData!$A:$A,'Publication Table (%)'!$B130,AllPublicationData!$B:$B,'Publication Table (%)'!L$7)),
IF('Publication Table (%)'!$C$5="Operations cancelled for clinical reasons",
IFERROR(SUMIFS(AllPublicationData!$H:$H,AllPublicationData!$A:$A,'Publication Table (%)'!$B130,AllPublicationData!$B:$B,'Publication Table (%)'!$C$4,AllPublicationData!$D:$D,'Publication Table (%)'!L$7)/
SUMIFS(AllPublicationData!$E:$E,AllPublicationData!$A:$A,'Publication Table (%)'!$B130,AllPublicationData!$B:$B,'Publication Table (%)'!$C$4,AllPublicationData!$D:$D,'Publication Table (%)'!L$7),
SUMIFS(AllPublicationData!$H:$H,AllPublicationData!$A:$A,'Publication Table (%)'!$B130,AllPublicationData!$B:$B,'Publication Table (%)'!L$7)/
SUMIFS(AllPublicationData!$E:$E,AllPublicationData!$A:$A,'Publication Table (%)'!$B130,AllPublicationData!$B:$B,'Publication Table (%)'!L$7)),
IF('Publication Table (%)'!$C$5="Operations cancelled for non-clinical/capacity reasons",
IFERROR(SUMIFS(AllPublicationData!$I:$I,AllPublicationData!$A:$A,'Publication Table (%)'!$B130,AllPublicationData!$B:$B,'Publication Table (%)'!$C$4,AllPublicationData!$D:$D,'Publication Table (%)'!L$7)/
SUMIFS(AllPublicationData!$E:$E,AllPublicationData!$A:$A,'Publication Table (%)'!$B130,AllPublicationData!$B:$B,'Publication Table (%)'!$C$4,AllPublicationData!$D:$D,'Publication Table (%)'!L$7),
SUMIFS(AllPublicationData!$I:$I,AllPublicationData!$A:$A,'Publication Table (%)'!$B130,AllPublicationData!$B:$B,'Publication Table (%)'!L$7)/
SUMIFS(AllPublicationData!$E:$E,AllPublicationData!$A:$A,'Publication Table (%)'!$B130,AllPublicationData!$B:$B,'Publication Table (%)'!L$7)),
IF('Publication Table (%)'!$C$5="Cancellations for other reasons",
IFERROR(SUMIFS(AllPublicationData!$J:$J,AllPublicationData!$A:$A,'Publication Table (%)'!$B130,AllPublicationData!$B:$B,'Publication Table (%)'!$C$4,AllPublicationData!$D:$D,'Publication Table (%)'!L$7)/
SUMIFS(AllPublicationData!$E:$E,AllPublicationData!$A:$A,'Publication Table (%)'!$B130,AllPublicationData!$B:$B,'Publication Table (%)'!$C$4,AllPublicationData!$D:$D,'Publication Table (%)'!L$7),
SUMIFS(AllPublicationData!$J:$J,AllPublicationData!$A:$A,'Publication Table (%)'!$B130,AllPublicationData!$B:$B,'Publication Table (%)'!L$7)/
SUMIFS(AllPublicationData!$E:$E,AllPublicationData!$A:$A,'Publication Table (%)'!$B130,AllPublicationData!$B:$B,'Publication Table (%)'!L$7)))))))</f>
        <v>#DIV/0!</v>
      </c>
      <c r="M130" s="96" t="e">
        <f>IF('Publication Table (%)'!$C$5="All Cancelled Operations",
IFERROR(SUMIFS(AllPublicationData!$F:$F,AllPublicationData!$A:$A,'Publication Table (%)'!$B130,AllPublicationData!$B:$B,'Publication Table (%)'!$C$4,AllPublicationData!$D:$D,'Publication Table (%)'!M$7)/
SUMIFS(AllPublicationData!$E:$E,AllPublicationData!$A:$A,'Publication Table (%)'!$B130,AllPublicationData!$B:$B,'Publication Table (%)'!$C$4,AllPublicationData!$D:$D,'Publication Table (%)'!M$7),
SUMIFS(AllPublicationData!$F:$F,AllPublicationData!$A:$A,'Publication Table (%)'!$B130,AllPublicationData!$B:$B,'Publication Table (%)'!M$7)/
SUMIFS(AllPublicationData!$E:$E,AllPublicationData!$A:$A,'Publication Table (%)'!$B130,AllPublicationData!$B:$B,'Publication Table (%)'!M$7)),
IF('Publication Table (%)'!$C$5="Operations cancelled by patient",
IFERROR(SUMIFS(AllPublicationData!$G:$G,AllPublicationData!$A:$A,'Publication Table (%)'!$B130,AllPublicationData!$B:$B,'Publication Table (%)'!$C$4,AllPublicationData!$D:$D,'Publication Table (%)'!M$7)/
SUMIFS(AllPublicationData!$E:$E,AllPublicationData!$A:$A,'Publication Table (%)'!$B130,AllPublicationData!$B:$B,'Publication Table (%)'!$C$4,AllPublicationData!$D:$D,'Publication Table (%)'!M$7),
SUMIFS(AllPublicationData!$G:$G,AllPublicationData!$A:$A,'Publication Table (%)'!$B130,AllPublicationData!$B:$B,'Publication Table (%)'!M$7)/
SUMIFS(AllPublicationData!$E:$E,AllPublicationData!$A:$A,'Publication Table (%)'!$B130,AllPublicationData!$B:$B,'Publication Table (%)'!M$7)),
IF('Publication Table (%)'!$C$5="Operations cancelled for clinical reasons",
IFERROR(SUMIFS(AllPublicationData!$H:$H,AllPublicationData!$A:$A,'Publication Table (%)'!$B130,AllPublicationData!$B:$B,'Publication Table (%)'!$C$4,AllPublicationData!$D:$D,'Publication Table (%)'!M$7)/
SUMIFS(AllPublicationData!$E:$E,AllPublicationData!$A:$A,'Publication Table (%)'!$B130,AllPublicationData!$B:$B,'Publication Table (%)'!$C$4,AllPublicationData!$D:$D,'Publication Table (%)'!M$7),
SUMIFS(AllPublicationData!$H:$H,AllPublicationData!$A:$A,'Publication Table (%)'!$B130,AllPublicationData!$B:$B,'Publication Table (%)'!M$7)/
SUMIFS(AllPublicationData!$E:$E,AllPublicationData!$A:$A,'Publication Table (%)'!$B130,AllPublicationData!$B:$B,'Publication Table (%)'!M$7)),
IF('Publication Table (%)'!$C$5="Operations cancelled for non-clinical/capacity reasons",
IFERROR(SUMIFS(AllPublicationData!$I:$I,AllPublicationData!$A:$A,'Publication Table (%)'!$B130,AllPublicationData!$B:$B,'Publication Table (%)'!$C$4,AllPublicationData!$D:$D,'Publication Table (%)'!M$7)/
SUMIFS(AllPublicationData!$E:$E,AllPublicationData!$A:$A,'Publication Table (%)'!$B130,AllPublicationData!$B:$B,'Publication Table (%)'!$C$4,AllPublicationData!$D:$D,'Publication Table (%)'!M$7),
SUMIFS(AllPublicationData!$I:$I,AllPublicationData!$A:$A,'Publication Table (%)'!$B130,AllPublicationData!$B:$B,'Publication Table (%)'!M$7)/
SUMIFS(AllPublicationData!$E:$E,AllPublicationData!$A:$A,'Publication Table (%)'!$B130,AllPublicationData!$B:$B,'Publication Table (%)'!M$7)),
IF('Publication Table (%)'!$C$5="Cancellations for other reasons",
IFERROR(SUMIFS(AllPublicationData!$J:$J,AllPublicationData!$A:$A,'Publication Table (%)'!$B130,AllPublicationData!$B:$B,'Publication Table (%)'!$C$4,AllPublicationData!$D:$D,'Publication Table (%)'!M$7)/
SUMIFS(AllPublicationData!$E:$E,AllPublicationData!$A:$A,'Publication Table (%)'!$B130,AllPublicationData!$B:$B,'Publication Table (%)'!$C$4,AllPublicationData!$D:$D,'Publication Table (%)'!M$7),
SUMIFS(AllPublicationData!$J:$J,AllPublicationData!$A:$A,'Publication Table (%)'!$B130,AllPublicationData!$B:$B,'Publication Table (%)'!M$7)/
SUMIFS(AllPublicationData!$E:$E,AllPublicationData!$A:$A,'Publication Table (%)'!$B130,AllPublicationData!$B:$B,'Publication Table (%)'!M$7)))))))</f>
        <v>#DIV/0!</v>
      </c>
      <c r="N130" s="96" t="e">
        <f>IF('Publication Table (%)'!$C$5="All Cancelled Operations",
IFERROR(SUMIFS(AllPublicationData!$F:$F,AllPublicationData!$A:$A,'Publication Table (%)'!$B130,AllPublicationData!$B:$B,'Publication Table (%)'!$C$4,AllPublicationData!$D:$D,'Publication Table (%)'!N$7)/
SUMIFS(AllPublicationData!$E:$E,AllPublicationData!$A:$A,'Publication Table (%)'!$B130,AllPublicationData!$B:$B,'Publication Table (%)'!$C$4,AllPublicationData!$D:$D,'Publication Table (%)'!N$7),
SUMIFS(AllPublicationData!$F:$F,AllPublicationData!$A:$A,'Publication Table (%)'!$B130,AllPublicationData!$B:$B,'Publication Table (%)'!N$7)/
SUMIFS(AllPublicationData!$E:$E,AllPublicationData!$A:$A,'Publication Table (%)'!$B130,AllPublicationData!$B:$B,'Publication Table (%)'!N$7)),
IF('Publication Table (%)'!$C$5="Operations cancelled by patient",
IFERROR(SUMIFS(AllPublicationData!$G:$G,AllPublicationData!$A:$A,'Publication Table (%)'!$B130,AllPublicationData!$B:$B,'Publication Table (%)'!$C$4,AllPublicationData!$D:$D,'Publication Table (%)'!N$7)/
SUMIFS(AllPublicationData!$E:$E,AllPublicationData!$A:$A,'Publication Table (%)'!$B130,AllPublicationData!$B:$B,'Publication Table (%)'!$C$4,AllPublicationData!$D:$D,'Publication Table (%)'!N$7),
SUMIFS(AllPublicationData!$G:$G,AllPublicationData!$A:$A,'Publication Table (%)'!$B130,AllPublicationData!$B:$B,'Publication Table (%)'!N$7)/
SUMIFS(AllPublicationData!$E:$E,AllPublicationData!$A:$A,'Publication Table (%)'!$B130,AllPublicationData!$B:$B,'Publication Table (%)'!N$7)),
IF('Publication Table (%)'!$C$5="Operations cancelled for clinical reasons",
IFERROR(SUMIFS(AllPublicationData!$H:$H,AllPublicationData!$A:$A,'Publication Table (%)'!$B130,AllPublicationData!$B:$B,'Publication Table (%)'!$C$4,AllPublicationData!$D:$D,'Publication Table (%)'!N$7)/
SUMIFS(AllPublicationData!$E:$E,AllPublicationData!$A:$A,'Publication Table (%)'!$B130,AllPublicationData!$B:$B,'Publication Table (%)'!$C$4,AllPublicationData!$D:$D,'Publication Table (%)'!N$7),
SUMIFS(AllPublicationData!$H:$H,AllPublicationData!$A:$A,'Publication Table (%)'!$B130,AllPublicationData!$B:$B,'Publication Table (%)'!N$7)/
SUMIFS(AllPublicationData!$E:$E,AllPublicationData!$A:$A,'Publication Table (%)'!$B130,AllPublicationData!$B:$B,'Publication Table (%)'!N$7)),
IF('Publication Table (%)'!$C$5="Operations cancelled for non-clinical/capacity reasons",
IFERROR(SUMIFS(AllPublicationData!$I:$I,AllPublicationData!$A:$A,'Publication Table (%)'!$B130,AllPublicationData!$B:$B,'Publication Table (%)'!$C$4,AllPublicationData!$D:$D,'Publication Table (%)'!N$7)/
SUMIFS(AllPublicationData!$E:$E,AllPublicationData!$A:$A,'Publication Table (%)'!$B130,AllPublicationData!$B:$B,'Publication Table (%)'!$C$4,AllPublicationData!$D:$D,'Publication Table (%)'!N$7),
SUMIFS(AllPublicationData!$I:$I,AllPublicationData!$A:$A,'Publication Table (%)'!$B130,AllPublicationData!$B:$B,'Publication Table (%)'!N$7)/
SUMIFS(AllPublicationData!$E:$E,AllPublicationData!$A:$A,'Publication Table (%)'!$B130,AllPublicationData!$B:$B,'Publication Table (%)'!N$7)),
IF('Publication Table (%)'!$C$5="Cancellations for other reasons",
IFERROR(SUMIFS(AllPublicationData!$J:$J,AllPublicationData!$A:$A,'Publication Table (%)'!$B130,AllPublicationData!$B:$B,'Publication Table (%)'!$C$4,AllPublicationData!$D:$D,'Publication Table (%)'!N$7)/
SUMIFS(AllPublicationData!$E:$E,AllPublicationData!$A:$A,'Publication Table (%)'!$B130,AllPublicationData!$B:$B,'Publication Table (%)'!$C$4,AllPublicationData!$D:$D,'Publication Table (%)'!N$7),
SUMIFS(AllPublicationData!$J:$J,AllPublicationData!$A:$A,'Publication Table (%)'!$B130,AllPublicationData!$B:$B,'Publication Table (%)'!N$7)/
SUMIFS(AllPublicationData!$E:$E,AllPublicationData!$A:$A,'Publication Table (%)'!$B130,AllPublicationData!$B:$B,'Publication Table (%)'!N$7)))))))</f>
        <v>#DIV/0!</v>
      </c>
      <c r="O130" s="96" t="e">
        <f>IF('Publication Table (%)'!$C$5="All Cancelled Operations",
IFERROR(SUMIFS(AllPublicationData!$F:$F,AllPublicationData!$A:$A,'Publication Table (%)'!$B130,AllPublicationData!$B:$B,'Publication Table (%)'!$C$4,AllPublicationData!$D:$D,'Publication Table (%)'!O$7)/
SUMIFS(AllPublicationData!$E:$E,AllPublicationData!$A:$A,'Publication Table (%)'!$B130,AllPublicationData!$B:$B,'Publication Table (%)'!$C$4,AllPublicationData!$D:$D,'Publication Table (%)'!O$7),
SUMIFS(AllPublicationData!$F:$F,AllPublicationData!$A:$A,'Publication Table (%)'!$B130,AllPublicationData!$B:$B,'Publication Table (%)'!O$7)/
SUMIFS(AllPublicationData!$E:$E,AllPublicationData!$A:$A,'Publication Table (%)'!$B130,AllPublicationData!$B:$B,'Publication Table (%)'!O$7)),
IF('Publication Table (%)'!$C$5="Operations cancelled by patient",
IFERROR(SUMIFS(AllPublicationData!$G:$G,AllPublicationData!$A:$A,'Publication Table (%)'!$B130,AllPublicationData!$B:$B,'Publication Table (%)'!$C$4,AllPublicationData!$D:$D,'Publication Table (%)'!O$7)/
SUMIFS(AllPublicationData!$E:$E,AllPublicationData!$A:$A,'Publication Table (%)'!$B130,AllPublicationData!$B:$B,'Publication Table (%)'!$C$4,AllPublicationData!$D:$D,'Publication Table (%)'!O$7),
SUMIFS(AllPublicationData!$G:$G,AllPublicationData!$A:$A,'Publication Table (%)'!$B130,AllPublicationData!$B:$B,'Publication Table (%)'!O$7)/
SUMIFS(AllPublicationData!$E:$E,AllPublicationData!$A:$A,'Publication Table (%)'!$B130,AllPublicationData!$B:$B,'Publication Table (%)'!O$7)),
IF('Publication Table (%)'!$C$5="Operations cancelled for clinical reasons",
IFERROR(SUMIFS(AllPublicationData!$H:$H,AllPublicationData!$A:$A,'Publication Table (%)'!$B130,AllPublicationData!$B:$B,'Publication Table (%)'!$C$4,AllPublicationData!$D:$D,'Publication Table (%)'!O$7)/
SUMIFS(AllPublicationData!$E:$E,AllPublicationData!$A:$A,'Publication Table (%)'!$B130,AllPublicationData!$B:$B,'Publication Table (%)'!$C$4,AllPublicationData!$D:$D,'Publication Table (%)'!O$7),
SUMIFS(AllPublicationData!$H:$H,AllPublicationData!$A:$A,'Publication Table (%)'!$B130,AllPublicationData!$B:$B,'Publication Table (%)'!O$7)/
SUMIFS(AllPublicationData!$E:$E,AllPublicationData!$A:$A,'Publication Table (%)'!$B130,AllPublicationData!$B:$B,'Publication Table (%)'!O$7)),
IF('Publication Table (%)'!$C$5="Operations cancelled for non-clinical/capacity reasons",
IFERROR(SUMIFS(AllPublicationData!$I:$I,AllPublicationData!$A:$A,'Publication Table (%)'!$B130,AllPublicationData!$B:$B,'Publication Table (%)'!$C$4,AllPublicationData!$D:$D,'Publication Table (%)'!O$7)/
SUMIFS(AllPublicationData!$E:$E,AllPublicationData!$A:$A,'Publication Table (%)'!$B130,AllPublicationData!$B:$B,'Publication Table (%)'!$C$4,AllPublicationData!$D:$D,'Publication Table (%)'!O$7),
SUMIFS(AllPublicationData!$I:$I,AllPublicationData!$A:$A,'Publication Table (%)'!$B130,AllPublicationData!$B:$B,'Publication Table (%)'!O$7)/
SUMIFS(AllPublicationData!$E:$E,AllPublicationData!$A:$A,'Publication Table (%)'!$B130,AllPublicationData!$B:$B,'Publication Table (%)'!O$7)),
IF('Publication Table (%)'!$C$5="Cancellations for other reasons",
IFERROR(SUMIFS(AllPublicationData!$J:$J,AllPublicationData!$A:$A,'Publication Table (%)'!$B130,AllPublicationData!$B:$B,'Publication Table (%)'!$C$4,AllPublicationData!$D:$D,'Publication Table (%)'!O$7)/
SUMIFS(AllPublicationData!$E:$E,AllPublicationData!$A:$A,'Publication Table (%)'!$B130,AllPublicationData!$B:$B,'Publication Table (%)'!$C$4,AllPublicationData!$D:$D,'Publication Table (%)'!O$7),
SUMIFS(AllPublicationData!$J:$J,AllPublicationData!$A:$A,'Publication Table (%)'!$B130,AllPublicationData!$B:$B,'Publication Table (%)'!O$7)/
SUMIFS(AllPublicationData!$E:$E,AllPublicationData!$A:$A,'Publication Table (%)'!$B130,AllPublicationData!$B:$B,'Publication Table (%)'!O$7)))))))</f>
        <v>#DIV/0!</v>
      </c>
      <c r="P130" s="96" t="e">
        <f>IF('Publication Table (%)'!$C$5="All Cancelled Operations",
IFERROR(SUMIFS(AllPublicationData!$F:$F,AllPublicationData!$A:$A,'Publication Table (%)'!$B130,AllPublicationData!$B:$B,'Publication Table (%)'!$C$4,AllPublicationData!$D:$D,'Publication Table (%)'!P$7)/
SUMIFS(AllPublicationData!$E:$E,AllPublicationData!$A:$A,'Publication Table (%)'!$B130,AllPublicationData!$B:$B,'Publication Table (%)'!$C$4,AllPublicationData!$D:$D,'Publication Table (%)'!P$7),
SUMIFS(AllPublicationData!$F:$F,AllPublicationData!$A:$A,'Publication Table (%)'!$B130,AllPublicationData!$B:$B,'Publication Table (%)'!P$7)/
SUMIFS(AllPublicationData!$E:$E,AllPublicationData!$A:$A,'Publication Table (%)'!$B130,AllPublicationData!$B:$B,'Publication Table (%)'!P$7)),
IF('Publication Table (%)'!$C$5="Operations cancelled by patient",
IFERROR(SUMIFS(AllPublicationData!$G:$G,AllPublicationData!$A:$A,'Publication Table (%)'!$B130,AllPublicationData!$B:$B,'Publication Table (%)'!$C$4,AllPublicationData!$D:$D,'Publication Table (%)'!P$7)/
SUMIFS(AllPublicationData!$E:$E,AllPublicationData!$A:$A,'Publication Table (%)'!$B130,AllPublicationData!$B:$B,'Publication Table (%)'!$C$4,AllPublicationData!$D:$D,'Publication Table (%)'!P$7),
SUMIFS(AllPublicationData!$G:$G,AllPublicationData!$A:$A,'Publication Table (%)'!$B130,AllPublicationData!$B:$B,'Publication Table (%)'!P$7)/
SUMIFS(AllPublicationData!$E:$E,AllPublicationData!$A:$A,'Publication Table (%)'!$B130,AllPublicationData!$B:$B,'Publication Table (%)'!P$7)),
IF('Publication Table (%)'!$C$5="Operations cancelled for clinical reasons",
IFERROR(SUMIFS(AllPublicationData!$H:$H,AllPublicationData!$A:$A,'Publication Table (%)'!$B130,AllPublicationData!$B:$B,'Publication Table (%)'!$C$4,AllPublicationData!$D:$D,'Publication Table (%)'!P$7)/
SUMIFS(AllPublicationData!$E:$E,AllPublicationData!$A:$A,'Publication Table (%)'!$B130,AllPublicationData!$B:$B,'Publication Table (%)'!$C$4,AllPublicationData!$D:$D,'Publication Table (%)'!P$7),
SUMIFS(AllPublicationData!$H:$H,AllPublicationData!$A:$A,'Publication Table (%)'!$B130,AllPublicationData!$B:$B,'Publication Table (%)'!P$7)/
SUMIFS(AllPublicationData!$E:$E,AllPublicationData!$A:$A,'Publication Table (%)'!$B130,AllPublicationData!$B:$B,'Publication Table (%)'!P$7)),
IF('Publication Table (%)'!$C$5="Operations cancelled for non-clinical/capacity reasons",
IFERROR(SUMIFS(AllPublicationData!$I:$I,AllPublicationData!$A:$A,'Publication Table (%)'!$B130,AllPublicationData!$B:$B,'Publication Table (%)'!$C$4,AllPublicationData!$D:$D,'Publication Table (%)'!P$7)/
SUMIFS(AllPublicationData!$E:$E,AllPublicationData!$A:$A,'Publication Table (%)'!$B130,AllPublicationData!$B:$B,'Publication Table (%)'!$C$4,AllPublicationData!$D:$D,'Publication Table (%)'!P$7),
SUMIFS(AllPublicationData!$I:$I,AllPublicationData!$A:$A,'Publication Table (%)'!$B130,AllPublicationData!$B:$B,'Publication Table (%)'!P$7)/
SUMIFS(AllPublicationData!$E:$E,AllPublicationData!$A:$A,'Publication Table (%)'!$B130,AllPublicationData!$B:$B,'Publication Table (%)'!P$7)),
IF('Publication Table (%)'!$C$5="Cancellations for other reasons",
IFERROR(SUMIFS(AllPublicationData!$J:$J,AllPublicationData!$A:$A,'Publication Table (%)'!$B130,AllPublicationData!$B:$B,'Publication Table (%)'!$C$4,AllPublicationData!$D:$D,'Publication Table (%)'!P$7)/
SUMIFS(AllPublicationData!$E:$E,AllPublicationData!$A:$A,'Publication Table (%)'!$B130,AllPublicationData!$B:$B,'Publication Table (%)'!$C$4,AllPublicationData!$D:$D,'Publication Table (%)'!P$7),
SUMIFS(AllPublicationData!$J:$J,AllPublicationData!$A:$A,'Publication Table (%)'!$B130,AllPublicationData!$B:$B,'Publication Table (%)'!P$7)/
SUMIFS(AllPublicationData!$E:$E,AllPublicationData!$A:$A,'Publication Table (%)'!$B130,AllPublicationData!$B:$B,'Publication Table (%)'!P$7)))))))</f>
        <v>#DIV/0!</v>
      </c>
      <c r="Q130" s="96" t="e">
        <f>IF('Publication Table (%)'!$C$5="All Cancelled Operations",
IFERROR(SUMIFS(AllPublicationData!$F:$F,AllPublicationData!$A:$A,'Publication Table (%)'!$B130,AllPublicationData!$B:$B,'Publication Table (%)'!$C$4,AllPublicationData!$D:$D,'Publication Table (%)'!Q$7)/
SUMIFS(AllPublicationData!$E:$E,AllPublicationData!$A:$A,'Publication Table (%)'!$B130,AllPublicationData!$B:$B,'Publication Table (%)'!$C$4,AllPublicationData!$D:$D,'Publication Table (%)'!Q$7),
SUMIFS(AllPublicationData!$F:$F,AllPublicationData!$A:$A,'Publication Table (%)'!$B130,AllPublicationData!$B:$B,'Publication Table (%)'!Q$7)/
SUMIFS(AllPublicationData!$E:$E,AllPublicationData!$A:$A,'Publication Table (%)'!$B130,AllPublicationData!$B:$B,'Publication Table (%)'!Q$7)),
IF('Publication Table (%)'!$C$5="Operations cancelled by patient",
IFERROR(SUMIFS(AllPublicationData!$G:$G,AllPublicationData!$A:$A,'Publication Table (%)'!$B130,AllPublicationData!$B:$B,'Publication Table (%)'!$C$4,AllPublicationData!$D:$D,'Publication Table (%)'!Q$7)/
SUMIFS(AllPublicationData!$E:$E,AllPublicationData!$A:$A,'Publication Table (%)'!$B130,AllPublicationData!$B:$B,'Publication Table (%)'!$C$4,AllPublicationData!$D:$D,'Publication Table (%)'!Q$7),
SUMIFS(AllPublicationData!$G:$G,AllPublicationData!$A:$A,'Publication Table (%)'!$B130,AllPublicationData!$B:$B,'Publication Table (%)'!Q$7)/
SUMIFS(AllPublicationData!$E:$E,AllPublicationData!$A:$A,'Publication Table (%)'!$B130,AllPublicationData!$B:$B,'Publication Table (%)'!Q$7)),
IF('Publication Table (%)'!$C$5="Operations cancelled for clinical reasons",
IFERROR(SUMIFS(AllPublicationData!$H:$H,AllPublicationData!$A:$A,'Publication Table (%)'!$B130,AllPublicationData!$B:$B,'Publication Table (%)'!$C$4,AllPublicationData!$D:$D,'Publication Table (%)'!Q$7)/
SUMIFS(AllPublicationData!$E:$E,AllPublicationData!$A:$A,'Publication Table (%)'!$B130,AllPublicationData!$B:$B,'Publication Table (%)'!$C$4,AllPublicationData!$D:$D,'Publication Table (%)'!Q$7),
SUMIFS(AllPublicationData!$H:$H,AllPublicationData!$A:$A,'Publication Table (%)'!$B130,AllPublicationData!$B:$B,'Publication Table (%)'!Q$7)/
SUMIFS(AllPublicationData!$E:$E,AllPublicationData!$A:$A,'Publication Table (%)'!$B130,AllPublicationData!$B:$B,'Publication Table (%)'!Q$7)),
IF('Publication Table (%)'!$C$5="Operations cancelled for non-clinical/capacity reasons",
IFERROR(SUMIFS(AllPublicationData!$I:$I,AllPublicationData!$A:$A,'Publication Table (%)'!$B130,AllPublicationData!$B:$B,'Publication Table (%)'!$C$4,AllPublicationData!$D:$D,'Publication Table (%)'!Q$7)/
SUMIFS(AllPublicationData!$E:$E,AllPublicationData!$A:$A,'Publication Table (%)'!$B130,AllPublicationData!$B:$B,'Publication Table (%)'!$C$4,AllPublicationData!$D:$D,'Publication Table (%)'!Q$7),
SUMIFS(AllPublicationData!$I:$I,AllPublicationData!$A:$A,'Publication Table (%)'!$B130,AllPublicationData!$B:$B,'Publication Table (%)'!Q$7)/
SUMIFS(AllPublicationData!$E:$E,AllPublicationData!$A:$A,'Publication Table (%)'!$B130,AllPublicationData!$B:$B,'Publication Table (%)'!Q$7)),
IF('Publication Table (%)'!$C$5="Cancellations for other reasons",
IFERROR(SUMIFS(AllPublicationData!$J:$J,AllPublicationData!$A:$A,'Publication Table (%)'!$B130,AllPublicationData!$B:$B,'Publication Table (%)'!$C$4,AllPublicationData!$D:$D,'Publication Table (%)'!Q$7)/
SUMIFS(AllPublicationData!$E:$E,AllPublicationData!$A:$A,'Publication Table (%)'!$B130,AllPublicationData!$B:$B,'Publication Table (%)'!$C$4,AllPublicationData!$D:$D,'Publication Table (%)'!Q$7),
SUMIFS(AllPublicationData!$J:$J,AllPublicationData!$A:$A,'Publication Table (%)'!$B130,AllPublicationData!$B:$B,'Publication Table (%)'!Q$7)/
SUMIFS(AllPublicationData!$E:$E,AllPublicationData!$A:$A,'Publication Table (%)'!$B130,AllPublicationData!$B:$B,'Publication Table (%)'!Q$7)))))))</f>
        <v>#DIV/0!</v>
      </c>
      <c r="R130" s="96" t="e">
        <f>IF('Publication Table (%)'!$C$5="All Cancelled Operations",
IFERROR(SUMIFS(AllPublicationData!$F:$F,AllPublicationData!$A:$A,'Publication Table (%)'!$B130,AllPublicationData!$B:$B,'Publication Table (%)'!$C$4,AllPublicationData!$D:$D,'Publication Table (%)'!R$7)/
SUMIFS(AllPublicationData!$E:$E,AllPublicationData!$A:$A,'Publication Table (%)'!$B130,AllPublicationData!$B:$B,'Publication Table (%)'!$C$4,AllPublicationData!$D:$D,'Publication Table (%)'!R$7),
SUMIFS(AllPublicationData!$F:$F,AllPublicationData!$A:$A,'Publication Table (%)'!$B130,AllPublicationData!$B:$B,'Publication Table (%)'!R$7)/
SUMIFS(AllPublicationData!$E:$E,AllPublicationData!$A:$A,'Publication Table (%)'!$B130,AllPublicationData!$B:$B,'Publication Table (%)'!R$7)),
IF('Publication Table (%)'!$C$5="Operations cancelled by patient",
IFERROR(SUMIFS(AllPublicationData!$G:$G,AllPublicationData!$A:$A,'Publication Table (%)'!$B130,AllPublicationData!$B:$B,'Publication Table (%)'!$C$4,AllPublicationData!$D:$D,'Publication Table (%)'!R$7)/
SUMIFS(AllPublicationData!$E:$E,AllPublicationData!$A:$A,'Publication Table (%)'!$B130,AllPublicationData!$B:$B,'Publication Table (%)'!$C$4,AllPublicationData!$D:$D,'Publication Table (%)'!R$7),
SUMIFS(AllPublicationData!$G:$G,AllPublicationData!$A:$A,'Publication Table (%)'!$B130,AllPublicationData!$B:$B,'Publication Table (%)'!R$7)/
SUMIFS(AllPublicationData!$E:$E,AllPublicationData!$A:$A,'Publication Table (%)'!$B130,AllPublicationData!$B:$B,'Publication Table (%)'!R$7)),
IF('Publication Table (%)'!$C$5="Operations cancelled for clinical reasons",
IFERROR(SUMIFS(AllPublicationData!$H:$H,AllPublicationData!$A:$A,'Publication Table (%)'!$B130,AllPublicationData!$B:$B,'Publication Table (%)'!$C$4,AllPublicationData!$D:$D,'Publication Table (%)'!R$7)/
SUMIFS(AllPublicationData!$E:$E,AllPublicationData!$A:$A,'Publication Table (%)'!$B130,AllPublicationData!$B:$B,'Publication Table (%)'!$C$4,AllPublicationData!$D:$D,'Publication Table (%)'!R$7),
SUMIFS(AllPublicationData!$H:$H,AllPublicationData!$A:$A,'Publication Table (%)'!$B130,AllPublicationData!$B:$B,'Publication Table (%)'!R$7)/
SUMIFS(AllPublicationData!$E:$E,AllPublicationData!$A:$A,'Publication Table (%)'!$B130,AllPublicationData!$B:$B,'Publication Table (%)'!R$7)),
IF('Publication Table (%)'!$C$5="Operations cancelled for non-clinical/capacity reasons",
IFERROR(SUMIFS(AllPublicationData!$I:$I,AllPublicationData!$A:$A,'Publication Table (%)'!$B130,AllPublicationData!$B:$B,'Publication Table (%)'!$C$4,AllPublicationData!$D:$D,'Publication Table (%)'!R$7)/
SUMIFS(AllPublicationData!$E:$E,AllPublicationData!$A:$A,'Publication Table (%)'!$B130,AllPublicationData!$B:$B,'Publication Table (%)'!$C$4,AllPublicationData!$D:$D,'Publication Table (%)'!R$7),
SUMIFS(AllPublicationData!$I:$I,AllPublicationData!$A:$A,'Publication Table (%)'!$B130,AllPublicationData!$B:$B,'Publication Table (%)'!R$7)/
SUMIFS(AllPublicationData!$E:$E,AllPublicationData!$A:$A,'Publication Table (%)'!$B130,AllPublicationData!$B:$B,'Publication Table (%)'!R$7)),
IF('Publication Table (%)'!$C$5="Cancellations for other reasons",
IFERROR(SUMIFS(AllPublicationData!$J:$J,AllPublicationData!$A:$A,'Publication Table (%)'!$B130,AllPublicationData!$B:$B,'Publication Table (%)'!$C$4,AllPublicationData!$D:$D,'Publication Table (%)'!R$7)/
SUMIFS(AllPublicationData!$E:$E,AllPublicationData!$A:$A,'Publication Table (%)'!$B130,AllPublicationData!$B:$B,'Publication Table (%)'!$C$4,AllPublicationData!$D:$D,'Publication Table (%)'!R$7),
SUMIFS(AllPublicationData!$J:$J,AllPublicationData!$A:$A,'Publication Table (%)'!$B130,AllPublicationData!$B:$B,'Publication Table (%)'!R$7)/
SUMIFS(AllPublicationData!$E:$E,AllPublicationData!$A:$A,'Publication Table (%)'!$B130,AllPublicationData!$B:$B,'Publication Table (%)'!R$7)))))))</f>
        <v>#DIV/0!</v>
      </c>
      <c r="S130" s="96" t="e">
        <f>IF('Publication Table (%)'!$C$5="All Cancelled Operations",
IFERROR(SUMIFS(AllPublicationData!$F:$F,AllPublicationData!$A:$A,'Publication Table (%)'!$B130,AllPublicationData!$B:$B,'Publication Table (%)'!$C$4,AllPublicationData!$D:$D,'Publication Table (%)'!S$7)/
SUMIFS(AllPublicationData!$E:$E,AllPublicationData!$A:$A,'Publication Table (%)'!$B130,AllPublicationData!$B:$B,'Publication Table (%)'!$C$4,AllPublicationData!$D:$D,'Publication Table (%)'!S$7),
SUMIFS(AllPublicationData!$F:$F,AllPublicationData!$A:$A,'Publication Table (%)'!$B130,AllPublicationData!$B:$B,'Publication Table (%)'!S$7)/
SUMIFS(AllPublicationData!$E:$E,AllPublicationData!$A:$A,'Publication Table (%)'!$B130,AllPublicationData!$B:$B,'Publication Table (%)'!S$7)),
IF('Publication Table (%)'!$C$5="Operations cancelled by patient",
IFERROR(SUMIFS(AllPublicationData!$G:$G,AllPublicationData!$A:$A,'Publication Table (%)'!$B130,AllPublicationData!$B:$B,'Publication Table (%)'!$C$4,AllPublicationData!$D:$D,'Publication Table (%)'!S$7)/
SUMIFS(AllPublicationData!$E:$E,AllPublicationData!$A:$A,'Publication Table (%)'!$B130,AllPublicationData!$B:$B,'Publication Table (%)'!$C$4,AllPublicationData!$D:$D,'Publication Table (%)'!S$7),
SUMIFS(AllPublicationData!$G:$G,AllPublicationData!$A:$A,'Publication Table (%)'!$B130,AllPublicationData!$B:$B,'Publication Table (%)'!S$7)/
SUMIFS(AllPublicationData!$E:$E,AllPublicationData!$A:$A,'Publication Table (%)'!$B130,AllPublicationData!$B:$B,'Publication Table (%)'!S$7)),
IF('Publication Table (%)'!$C$5="Operations cancelled for clinical reasons",
IFERROR(SUMIFS(AllPublicationData!$H:$H,AllPublicationData!$A:$A,'Publication Table (%)'!$B130,AllPublicationData!$B:$B,'Publication Table (%)'!$C$4,AllPublicationData!$D:$D,'Publication Table (%)'!S$7)/
SUMIFS(AllPublicationData!$E:$E,AllPublicationData!$A:$A,'Publication Table (%)'!$B130,AllPublicationData!$B:$B,'Publication Table (%)'!$C$4,AllPublicationData!$D:$D,'Publication Table (%)'!S$7),
SUMIFS(AllPublicationData!$H:$H,AllPublicationData!$A:$A,'Publication Table (%)'!$B130,AllPublicationData!$B:$B,'Publication Table (%)'!S$7)/
SUMIFS(AllPublicationData!$E:$E,AllPublicationData!$A:$A,'Publication Table (%)'!$B130,AllPublicationData!$B:$B,'Publication Table (%)'!S$7)),
IF('Publication Table (%)'!$C$5="Operations cancelled for non-clinical/capacity reasons",
IFERROR(SUMIFS(AllPublicationData!$I:$I,AllPublicationData!$A:$A,'Publication Table (%)'!$B130,AllPublicationData!$B:$B,'Publication Table (%)'!$C$4,AllPublicationData!$D:$D,'Publication Table (%)'!S$7)/
SUMIFS(AllPublicationData!$E:$E,AllPublicationData!$A:$A,'Publication Table (%)'!$B130,AllPublicationData!$B:$B,'Publication Table (%)'!$C$4,AllPublicationData!$D:$D,'Publication Table (%)'!S$7),
SUMIFS(AllPublicationData!$I:$I,AllPublicationData!$A:$A,'Publication Table (%)'!$B130,AllPublicationData!$B:$B,'Publication Table (%)'!S$7)/
SUMIFS(AllPublicationData!$E:$E,AllPublicationData!$A:$A,'Publication Table (%)'!$B130,AllPublicationData!$B:$B,'Publication Table (%)'!S$7)),
IF('Publication Table (%)'!$C$5="Cancellations for other reasons",
IFERROR(SUMIFS(AllPublicationData!$J:$J,AllPublicationData!$A:$A,'Publication Table (%)'!$B130,AllPublicationData!$B:$B,'Publication Table (%)'!$C$4,AllPublicationData!$D:$D,'Publication Table (%)'!S$7)/
SUMIFS(AllPublicationData!$E:$E,AllPublicationData!$A:$A,'Publication Table (%)'!$B130,AllPublicationData!$B:$B,'Publication Table (%)'!$C$4,AllPublicationData!$D:$D,'Publication Table (%)'!S$7),
SUMIFS(AllPublicationData!$J:$J,AllPublicationData!$A:$A,'Publication Table (%)'!$B130,AllPublicationData!$B:$B,'Publication Table (%)'!S$7)/
SUMIFS(AllPublicationData!$E:$E,AllPublicationData!$A:$A,'Publication Table (%)'!$B130,AllPublicationData!$B:$B,'Publication Table (%)'!S$7)))))))</f>
        <v>#DIV/0!</v>
      </c>
    </row>
    <row r="131" spans="3:19" x14ac:dyDescent="0.35">
      <c r="C131" s="112">
        <f>IF('Publication Table (%)'!$C$5="All Cancelled Operations",
SUMIFS(AllPublicationData!$F:$F,AllPublicationData!$A:$A,'Publication Table (%)'!$B131,AllPublicationData!$B:$B,'Publication Table (%)'!$C$4),
IF('Publication Table (%)'!$C$5="Operations cancelled by patient",
SUMIFS(AllPublicationData!$G:$G,AllPublicationData!$A:$A,'Publication Table (%)'!$B131,AllPublicationData!$B:$B,'Publication Table (%)'!$C$4),
IF('Publication Table (%)'!$C$5="Operations cancelled for clinical reasons",
SUMIFS(AllPublicationData!$H:$H,AllPublicationData!$A:$A,'Publication Table (%)'!$B131,AllPublicationData!$B:$B,'Publication Table (%)'!$C$4),
IF('Publication Table (%)'!$C$5="Operations cancelled for non-clinical/capacity reasons",
SUMIFS(AllPublicationData!$I:$I,AllPublicationData!$A:$A,'Publication Table (%)'!$B131,AllPublicationData!$B:$B,'Publication Table (%)'!$C$4),
IF('Publication Table (%)'!$C$5="Cancellations for other reasons",
SUMIFS(AllPublicationData!$J:$J,AllPublicationData!$A:$A,'Publication Table (%)'!$B131,AllPublicationData!$B:$B,'Publication Table (%)'!$C$4))))))+
IF(AND($C$4="NHS Scotland",$C$5="All Cancelled Operations"),
SUMIFS(AllPublicationData!$F:$F,AllPublicationData!$A:$A,'Publication Table (%)'!$B131),
IF(AND($C$4="NHS Scotland",$C$5="Operations cancelled by patient"),
SUMIFS(AllPublicationData!$G:$G,AllPublicationData!$A:$A,'Publication Table (%)'!$B131),
IF(AND($C$4="NHS Scotland",$C$5="Operations cancelled for clinical reasons"),
SUMIFS(AllPublicationData!$H:$H,AllPublicationData!$A:$A,'Publication Table (%)'!$B131),
IF(AND($C$4="NHS Scotland",$C$5="Operations cancelled for non-clinical/capacity reasons"),
SUMIFS(AllPublicationData!$I:$I,AllPublicationData!$A:$A,'Publication Table (%)'!$B131),
IF(AND($C$4="NHS Scotland",$C$5="Cancellations for other reasons"),
SUMIFS(AllPublicationData!$J:$J,AllPublicationData!$A:$A,'Publication Table (%)'!$B131))))))</f>
        <v>0</v>
      </c>
      <c r="D131" s="110" t="e">
        <f>IF(AND('Publication Table (%)'!$C$5="All Cancelled Operations",$C$4&lt;&gt;"NHS Scotland"),
IFERROR(SUMIFS(AllPublicationData!$F:$F,AllPublicationData!$A:$A,'Publication Table (%)'!$B131,AllPublicationData!$B:$B,'Publication Table (%)'!$C$4,AllPublicationData!$D:$D,'Publication Table (%)'!D$7)/
SUMIFS(AllPublicationData!$E:$E,AllPublicationData!$A:$A,'Publication Table (%)'!$B131,AllPublicationData!$B:$B,'Publication Table (%)'!$C$4,AllPublicationData!$D:$D,'Publication Table (%)'!D$7),
SUMIFS(AllPublicationData!$F:$F,AllPublicationData!$A:$A,'Publication Table (%)'!$B131,AllPublicationData!$B:$B,'Publication Table (%)'!D$7)/
SUMIFS(AllPublicationData!$E:$E,AllPublicationData!$A:$A,'Publication Table (%)'!$B131,AllPublicationData!$B:$B,'Publication Table (%)'!D$7)),
IF(AND('Publication Table (%)'!$C$5="Operations cancelled by patient",$C$4&lt;&gt;"NHS Scotland"),
IFERROR(SUMIFS(AllPublicationData!$G:$G,AllPublicationData!$A:$A,'Publication Table (%)'!$B131,AllPublicationData!$B:$B,'Publication Table (%)'!$C$4,AllPublicationData!$D:$D,'Publication Table (%)'!D$7)/
SUMIFS(AllPublicationData!$E:$E,AllPublicationData!$A:$A,'Publication Table (%)'!$B131,AllPublicationData!$B:$B,'Publication Table (%)'!$C$4,AllPublicationData!$D:$D,'Publication Table (%)'!D$7),
SUMIFS(AllPublicationData!$G:$G,AllPublicationData!$A:$A,'Publication Table (%)'!$B131,AllPublicationData!$B:$B,'Publication Table (%)'!D$7)/
SUMIFS(AllPublicationData!$E:$E,AllPublicationData!$A:$A,'Publication Table (%)'!$B131,AllPublicationData!$B:$B,'Publication Table (%)'!D$7)),
IF(AND('Publication Table (%)'!$C$5="Operations cancelled for clinical reasons",$C$4&lt;&gt;"NHS Scotland"),
IFERROR(SUMIFS(AllPublicationData!$H:$H,AllPublicationData!$A:$A,'Publication Table (%)'!$B131,AllPublicationData!$B:$B,'Publication Table (%)'!$C$4,AllPublicationData!$D:$D,'Publication Table (%)'!D$7)/
SUMIFS(AllPublicationData!$E:$E,AllPublicationData!$A:$A,'Publication Table (%)'!$B131,AllPublicationData!$B:$B,'Publication Table (%)'!$C$4,AllPublicationData!$D:$D,'Publication Table (%)'!D$7),
SUMIFS(AllPublicationData!$H:$H,AllPublicationData!$A:$A,'Publication Table (%)'!$B131,AllPublicationData!$B:$B,'Publication Table (%)'!D$7)/
SUMIFS(AllPublicationData!$E:$E,AllPublicationData!$A:$A,'Publication Table (%)'!$B131,AllPublicationData!$B:$B,'Publication Table (%)'!D$7)),
IF(AND('Publication Table (%)'!$C$5="Operations cancelled for non-clinical/capacity reasons",$C$4&lt;&gt;"NHS Scotland"),
IFERROR(SUMIFS(AllPublicationData!$I:$I,AllPublicationData!$A:$A,'Publication Table (%)'!$B131,AllPublicationData!$B:$B,'Publication Table (%)'!$C$4,AllPublicationData!$D:$D,'Publication Table (%)'!D$7)/
SUMIFS(AllPublicationData!$E:$E,AllPublicationData!$A:$A,'Publication Table (%)'!$B131,AllPublicationData!$B:$B,'Publication Table (%)'!$C$4,AllPublicationData!$D:$D,'Publication Table (%)'!D$7),
SUMIFS(AllPublicationData!$I:$I,AllPublicationData!$A:$A,'Publication Table (%)'!$B131,AllPublicationData!$B:$B,'Publication Table (%)'!D$7)/
SUMIFS(AllPublicationData!$E:$E,AllPublicationData!$A:$A,'Publication Table (%)'!$B131,AllPublicationData!$B:$B,'Publication Table (%)'!D$7)),
IF(AND('Publication Table (%)'!$C$5="Cancellations for other reasons",$C$4&lt;&gt;"NHS Scotland"),
IFERROR(SUMIFS(AllPublicationData!$J:$J,AllPublicationData!$A:$A,'Publication Table (%)'!$B131,AllPublicationData!$B:$B,'Publication Table (%)'!$C$4,AllPublicationData!$D:$D,'Publication Table (%)'!D$7)/
SUMIFS(AllPublicationData!$E:$E,AllPublicationData!$A:$A,'Publication Table (%)'!$B131,AllPublicationData!$B:$B,'Publication Table (%)'!$C$4,AllPublicationData!$D:$D,'Publication Table (%)'!D$7),
SUMIFS(AllPublicationData!$J:$J,AllPublicationData!$A:$A,'Publication Table (%)'!$B131,AllPublicationData!$B:$B,'Publication Table (%)'!D$7)/
SUMIFS(AllPublicationData!$E:$E,AllPublicationData!$A:$A,'Publication Table (%)'!$B131,AllPublicationData!$B:$B,'Publication Table (%)'!D$7)),
IF(AND($C$4="NHS Scotland",$C$5="All Cancelled Operations"),
SUMIFS(AllPublicationData!$F:$F,AllPublicationData!$A:$A,'Publication Table'!$B131)/
SUMIFS(AllPublicationData!$E:$E,AllPublicationData!$A:$A,'Publication Table'!$B131),
IF(AND($C$4="NHS Scotland",$C$5="Operations cancelled by patient"),
SUMIFS(AllPublicationData!$G:$G,AllPublicationData!$A:$A,'Publication Table'!$B131)/
SUMIFS(AllPublicationData!$E:$E,AllPublicationData!$A:$A,'Publication Table'!$B131),
IF(AND($C$4="NHS Scotland",$C$5="Operations cancelled for clinical reasons"),
SUMIFS(AllPublicationData!$H:$H,AllPublicationData!$A:$A,'Publication Table'!$B131)/
SUMIFS(AllPublicationData!$E:$E,AllPublicationData!$A:$A,'Publication Table'!$B131),
IF(AND($C$4="NHS Scotland",$C$5="Operations cancelled for non-clinical/capacity reasons"),
SUMIFS(AllPublicationData!$I:$I,AllPublicationData!$A:$A,'Publication Table'!$B131)/
SUMIFS(AllPublicationData!$E:$E,AllPublicationData!$A:$A,'Publication Table'!$B131),
IF(AND($C$4="NHS Scotland",$C$5="Cancellations for other reasons"),
SUMIFS(AllPublicationData!$J:$J,AllPublicationData!$A:$A,'Publication Table'!$B131)/
SUMIFS(AllPublicationData!$E:$E,AllPublicationData!$A:$A,'Publication Table'!$B131)))))))))))</f>
        <v>#DIV/0!</v>
      </c>
      <c r="E131" s="96" t="e">
        <f>IF('Publication Table (%)'!$C$5="All Cancelled Operations",
IFERROR(SUMIFS(AllPublicationData!$F:$F,AllPublicationData!$A:$A,'Publication Table (%)'!$B131,AllPublicationData!$B:$B,'Publication Table (%)'!$C$4,AllPublicationData!$D:$D,'Publication Table (%)'!E$7)/
SUMIFS(AllPublicationData!$E:$E,AllPublicationData!$A:$A,'Publication Table (%)'!$B131,AllPublicationData!$B:$B,'Publication Table (%)'!$C$4,AllPublicationData!$D:$D,'Publication Table (%)'!E$7),
SUMIFS(AllPublicationData!$F:$F,AllPublicationData!$A:$A,'Publication Table (%)'!$B131,AllPublicationData!$B:$B,'Publication Table (%)'!E$7)/
SUMIFS(AllPublicationData!$E:$E,AllPublicationData!$A:$A,'Publication Table (%)'!$B131,AllPublicationData!$B:$B,'Publication Table (%)'!E$7)),
IF('Publication Table (%)'!$C$5="Operations cancelled by patient",
IFERROR(SUMIFS(AllPublicationData!$G:$G,AllPublicationData!$A:$A,'Publication Table (%)'!$B131,AllPublicationData!$B:$B,'Publication Table (%)'!$C$4,AllPublicationData!$D:$D,'Publication Table (%)'!E$7)/
SUMIFS(AllPublicationData!$E:$E,AllPublicationData!$A:$A,'Publication Table (%)'!$B131,AllPublicationData!$B:$B,'Publication Table (%)'!$C$4,AllPublicationData!$D:$D,'Publication Table (%)'!E$7),
SUMIFS(AllPublicationData!$G:$G,AllPublicationData!$A:$A,'Publication Table (%)'!$B131,AllPublicationData!$B:$B,'Publication Table (%)'!E$7)/
SUMIFS(AllPublicationData!$E:$E,AllPublicationData!$A:$A,'Publication Table (%)'!$B131,AllPublicationData!$B:$B,'Publication Table (%)'!E$7)),
IF('Publication Table (%)'!$C$5="Operations cancelled for clinical reasons",
IFERROR(SUMIFS(AllPublicationData!$H:$H,AllPublicationData!$A:$A,'Publication Table (%)'!$B131,AllPublicationData!$B:$B,'Publication Table (%)'!$C$4,AllPublicationData!$D:$D,'Publication Table (%)'!E$7)/
SUMIFS(AllPublicationData!$E:$E,AllPublicationData!$A:$A,'Publication Table (%)'!$B131,AllPublicationData!$B:$B,'Publication Table (%)'!$C$4,AllPublicationData!$D:$D,'Publication Table (%)'!E$7),
SUMIFS(AllPublicationData!$H:$H,AllPublicationData!$A:$A,'Publication Table (%)'!$B131,AllPublicationData!$B:$B,'Publication Table (%)'!E$7)/
SUMIFS(AllPublicationData!$E:$E,AllPublicationData!$A:$A,'Publication Table (%)'!$B131,AllPublicationData!$B:$B,'Publication Table (%)'!E$7)),
IF('Publication Table (%)'!$C$5="Operations cancelled for non-clinical/capacity reasons",
IFERROR(SUMIFS(AllPublicationData!$I:$I,AllPublicationData!$A:$A,'Publication Table (%)'!$B131,AllPublicationData!$B:$B,'Publication Table (%)'!$C$4,AllPublicationData!$D:$D,'Publication Table (%)'!E$7)/
SUMIFS(AllPublicationData!$E:$E,AllPublicationData!$A:$A,'Publication Table (%)'!$B131,AllPublicationData!$B:$B,'Publication Table (%)'!$C$4,AllPublicationData!$D:$D,'Publication Table (%)'!E$7),
SUMIFS(AllPublicationData!$I:$I,AllPublicationData!$A:$A,'Publication Table (%)'!$B131,AllPublicationData!$B:$B,'Publication Table (%)'!E$7)/
SUMIFS(AllPublicationData!$E:$E,AllPublicationData!$A:$A,'Publication Table (%)'!$B131,AllPublicationData!$B:$B,'Publication Table (%)'!E$7)),
IF('Publication Table (%)'!$C$5="Cancellations for other reasons",
IFERROR(SUMIFS(AllPublicationData!$J:$J,AllPublicationData!$A:$A,'Publication Table (%)'!$B131,AllPublicationData!$B:$B,'Publication Table (%)'!$C$4,AllPublicationData!$D:$D,'Publication Table (%)'!E$7)/
SUMIFS(AllPublicationData!$E:$E,AllPublicationData!$A:$A,'Publication Table (%)'!$B131,AllPublicationData!$B:$B,'Publication Table (%)'!$C$4,AllPublicationData!$D:$D,'Publication Table (%)'!E$7),
SUMIFS(AllPublicationData!$J:$J,AllPublicationData!$A:$A,'Publication Table (%)'!$B131,AllPublicationData!$B:$B,'Publication Table (%)'!E$7)/
SUMIFS(AllPublicationData!$E:$E,AllPublicationData!$A:$A,'Publication Table (%)'!$B131,AllPublicationData!$B:$B,'Publication Table (%)'!E$7)))))))</f>
        <v>#DIV/0!</v>
      </c>
      <c r="F131" s="96" t="e">
        <f>IF('Publication Table (%)'!$C$5="All Cancelled Operations",
IFERROR(SUMIFS(AllPublicationData!$F:$F,AllPublicationData!$A:$A,'Publication Table (%)'!$B131,AllPublicationData!$B:$B,'Publication Table (%)'!$C$4,AllPublicationData!$D:$D,'Publication Table (%)'!F$7)/
SUMIFS(AllPublicationData!$E:$E,AllPublicationData!$A:$A,'Publication Table (%)'!$B131,AllPublicationData!$B:$B,'Publication Table (%)'!$C$4,AllPublicationData!$D:$D,'Publication Table (%)'!F$7),
SUMIFS(AllPublicationData!$F:$F,AllPublicationData!$A:$A,'Publication Table (%)'!$B131,AllPublicationData!$B:$B,'Publication Table (%)'!F$7)/
SUMIFS(AllPublicationData!$E:$E,AllPublicationData!$A:$A,'Publication Table (%)'!$B131,AllPublicationData!$B:$B,'Publication Table (%)'!F$7)),
IF('Publication Table (%)'!$C$5="Operations cancelled by patient",
IFERROR(SUMIFS(AllPublicationData!$G:$G,AllPublicationData!$A:$A,'Publication Table (%)'!$B131,AllPublicationData!$B:$B,'Publication Table (%)'!$C$4,AllPublicationData!$D:$D,'Publication Table (%)'!F$7)/
SUMIFS(AllPublicationData!$E:$E,AllPublicationData!$A:$A,'Publication Table (%)'!$B131,AllPublicationData!$B:$B,'Publication Table (%)'!$C$4,AllPublicationData!$D:$D,'Publication Table (%)'!F$7),
SUMIFS(AllPublicationData!$G:$G,AllPublicationData!$A:$A,'Publication Table (%)'!$B131,AllPublicationData!$B:$B,'Publication Table (%)'!F$7)/
SUMIFS(AllPublicationData!$E:$E,AllPublicationData!$A:$A,'Publication Table (%)'!$B131,AllPublicationData!$B:$B,'Publication Table (%)'!F$7)),
IF('Publication Table (%)'!$C$5="Operations cancelled for clinical reasons",
IFERROR(SUMIFS(AllPublicationData!$H:$H,AllPublicationData!$A:$A,'Publication Table (%)'!$B131,AllPublicationData!$B:$B,'Publication Table (%)'!$C$4,AllPublicationData!$D:$D,'Publication Table (%)'!F$7)/
SUMIFS(AllPublicationData!$E:$E,AllPublicationData!$A:$A,'Publication Table (%)'!$B131,AllPublicationData!$B:$B,'Publication Table (%)'!$C$4,AllPublicationData!$D:$D,'Publication Table (%)'!F$7),
SUMIFS(AllPublicationData!$H:$H,AllPublicationData!$A:$A,'Publication Table (%)'!$B131,AllPublicationData!$B:$B,'Publication Table (%)'!F$7)/
SUMIFS(AllPublicationData!$E:$E,AllPublicationData!$A:$A,'Publication Table (%)'!$B131,AllPublicationData!$B:$B,'Publication Table (%)'!F$7)),
IF('Publication Table (%)'!$C$5="Operations cancelled for non-clinical/capacity reasons",
IFERROR(SUMIFS(AllPublicationData!$I:$I,AllPublicationData!$A:$A,'Publication Table (%)'!$B131,AllPublicationData!$B:$B,'Publication Table (%)'!$C$4,AllPublicationData!$D:$D,'Publication Table (%)'!F$7)/
SUMIFS(AllPublicationData!$E:$E,AllPublicationData!$A:$A,'Publication Table (%)'!$B131,AllPublicationData!$B:$B,'Publication Table (%)'!$C$4,AllPublicationData!$D:$D,'Publication Table (%)'!F$7),
SUMIFS(AllPublicationData!$I:$I,AllPublicationData!$A:$A,'Publication Table (%)'!$B131,AllPublicationData!$B:$B,'Publication Table (%)'!F$7)/
SUMIFS(AllPublicationData!$E:$E,AllPublicationData!$A:$A,'Publication Table (%)'!$B131,AllPublicationData!$B:$B,'Publication Table (%)'!F$7)),
IF('Publication Table (%)'!$C$5="Cancellations for other reasons",
IFERROR(SUMIFS(AllPublicationData!$J:$J,AllPublicationData!$A:$A,'Publication Table (%)'!$B131,AllPublicationData!$B:$B,'Publication Table (%)'!$C$4,AllPublicationData!$D:$D,'Publication Table (%)'!F$7)/
SUMIFS(AllPublicationData!$E:$E,AllPublicationData!$A:$A,'Publication Table (%)'!$B131,AllPublicationData!$B:$B,'Publication Table (%)'!$C$4,AllPublicationData!$D:$D,'Publication Table (%)'!F$7),
SUMIFS(AllPublicationData!$J:$J,AllPublicationData!$A:$A,'Publication Table (%)'!$B131,AllPublicationData!$B:$B,'Publication Table (%)'!F$7)/
SUMIFS(AllPublicationData!$E:$E,AllPublicationData!$A:$A,'Publication Table (%)'!$B131,AllPublicationData!$B:$B,'Publication Table (%)'!F$7)))))))</f>
        <v>#DIV/0!</v>
      </c>
      <c r="G131" s="96" t="e">
        <f>IF('Publication Table (%)'!$C$5="All Cancelled Operations",
IFERROR(SUMIFS(AllPublicationData!$F:$F,AllPublicationData!$A:$A,'Publication Table (%)'!$B131,AllPublicationData!$B:$B,'Publication Table (%)'!$C$4,AllPublicationData!$D:$D,'Publication Table (%)'!G$7)/
SUMIFS(AllPublicationData!$E:$E,AllPublicationData!$A:$A,'Publication Table (%)'!$B131,AllPublicationData!$B:$B,'Publication Table (%)'!$C$4,AllPublicationData!$D:$D,'Publication Table (%)'!G$7),
SUMIFS(AllPublicationData!$F:$F,AllPublicationData!$A:$A,'Publication Table (%)'!$B131,AllPublicationData!$B:$B,'Publication Table (%)'!G$7)/
SUMIFS(AllPublicationData!$E:$E,AllPublicationData!$A:$A,'Publication Table (%)'!$B131,AllPublicationData!$B:$B,'Publication Table (%)'!G$7)),
IF('Publication Table (%)'!$C$5="Operations cancelled by patient",
IFERROR(SUMIFS(AllPublicationData!$G:$G,AllPublicationData!$A:$A,'Publication Table (%)'!$B131,AllPublicationData!$B:$B,'Publication Table (%)'!$C$4,AllPublicationData!$D:$D,'Publication Table (%)'!G$7)/
SUMIFS(AllPublicationData!$E:$E,AllPublicationData!$A:$A,'Publication Table (%)'!$B131,AllPublicationData!$B:$B,'Publication Table (%)'!$C$4,AllPublicationData!$D:$D,'Publication Table (%)'!G$7),
SUMIFS(AllPublicationData!$G:$G,AllPublicationData!$A:$A,'Publication Table (%)'!$B131,AllPublicationData!$B:$B,'Publication Table (%)'!G$7)/
SUMIFS(AllPublicationData!$E:$E,AllPublicationData!$A:$A,'Publication Table (%)'!$B131,AllPublicationData!$B:$B,'Publication Table (%)'!G$7)),
IF('Publication Table (%)'!$C$5="Operations cancelled for clinical reasons",
IFERROR(SUMIFS(AllPublicationData!$H:$H,AllPublicationData!$A:$A,'Publication Table (%)'!$B131,AllPublicationData!$B:$B,'Publication Table (%)'!$C$4,AllPublicationData!$D:$D,'Publication Table (%)'!G$7)/
SUMIFS(AllPublicationData!$E:$E,AllPublicationData!$A:$A,'Publication Table (%)'!$B131,AllPublicationData!$B:$B,'Publication Table (%)'!$C$4,AllPublicationData!$D:$D,'Publication Table (%)'!G$7),
SUMIFS(AllPublicationData!$H:$H,AllPublicationData!$A:$A,'Publication Table (%)'!$B131,AllPublicationData!$B:$B,'Publication Table (%)'!G$7)/
SUMIFS(AllPublicationData!$E:$E,AllPublicationData!$A:$A,'Publication Table (%)'!$B131,AllPublicationData!$B:$B,'Publication Table (%)'!G$7)),
IF('Publication Table (%)'!$C$5="Operations cancelled for non-clinical/capacity reasons",
IFERROR(SUMIFS(AllPublicationData!$I:$I,AllPublicationData!$A:$A,'Publication Table (%)'!$B131,AllPublicationData!$B:$B,'Publication Table (%)'!$C$4,AllPublicationData!$D:$D,'Publication Table (%)'!G$7)/
SUMIFS(AllPublicationData!$E:$E,AllPublicationData!$A:$A,'Publication Table (%)'!$B131,AllPublicationData!$B:$B,'Publication Table (%)'!$C$4,AllPublicationData!$D:$D,'Publication Table (%)'!G$7),
SUMIFS(AllPublicationData!$I:$I,AllPublicationData!$A:$A,'Publication Table (%)'!$B131,AllPublicationData!$B:$B,'Publication Table (%)'!G$7)/
SUMIFS(AllPublicationData!$E:$E,AllPublicationData!$A:$A,'Publication Table (%)'!$B131,AllPublicationData!$B:$B,'Publication Table (%)'!G$7)),
IF('Publication Table (%)'!$C$5="Cancellations for other reasons",
IFERROR(SUMIFS(AllPublicationData!$J:$J,AllPublicationData!$A:$A,'Publication Table (%)'!$B131,AllPublicationData!$B:$B,'Publication Table (%)'!$C$4,AllPublicationData!$D:$D,'Publication Table (%)'!G$7)/
SUMIFS(AllPublicationData!$E:$E,AllPublicationData!$A:$A,'Publication Table (%)'!$B131,AllPublicationData!$B:$B,'Publication Table (%)'!$C$4,AllPublicationData!$D:$D,'Publication Table (%)'!G$7),
SUMIFS(AllPublicationData!$J:$J,AllPublicationData!$A:$A,'Publication Table (%)'!$B131,AllPublicationData!$B:$B,'Publication Table (%)'!G$7)/
SUMIFS(AllPublicationData!$E:$E,AllPublicationData!$A:$A,'Publication Table (%)'!$B131,AllPublicationData!$B:$B,'Publication Table (%)'!G$7)))))))</f>
        <v>#DIV/0!</v>
      </c>
      <c r="H131" s="96" t="e">
        <f>IF('Publication Table (%)'!$C$5="All Cancelled Operations",
IFERROR(SUMIFS(AllPublicationData!$F:$F,AllPublicationData!$A:$A,'Publication Table (%)'!$B131,AllPublicationData!$B:$B,'Publication Table (%)'!$C$4,AllPublicationData!$D:$D,'Publication Table (%)'!H$7)/
SUMIFS(AllPublicationData!$E:$E,AllPublicationData!$A:$A,'Publication Table (%)'!$B131,AllPublicationData!$B:$B,'Publication Table (%)'!$C$4,AllPublicationData!$D:$D,'Publication Table (%)'!H$7),
SUMIFS(AllPublicationData!$F:$F,AllPublicationData!$A:$A,'Publication Table (%)'!$B131,AllPublicationData!$B:$B,'Publication Table (%)'!H$7)/
SUMIFS(AllPublicationData!$E:$E,AllPublicationData!$A:$A,'Publication Table (%)'!$B131,AllPublicationData!$B:$B,'Publication Table (%)'!H$7)),
IF('Publication Table (%)'!$C$5="Operations cancelled by patient",
IFERROR(SUMIFS(AllPublicationData!$G:$G,AllPublicationData!$A:$A,'Publication Table (%)'!$B131,AllPublicationData!$B:$B,'Publication Table (%)'!$C$4,AllPublicationData!$D:$D,'Publication Table (%)'!H$7)/
SUMIFS(AllPublicationData!$E:$E,AllPublicationData!$A:$A,'Publication Table (%)'!$B131,AllPublicationData!$B:$B,'Publication Table (%)'!$C$4,AllPublicationData!$D:$D,'Publication Table (%)'!H$7),
SUMIFS(AllPublicationData!$G:$G,AllPublicationData!$A:$A,'Publication Table (%)'!$B131,AllPublicationData!$B:$B,'Publication Table (%)'!H$7)/
SUMIFS(AllPublicationData!$E:$E,AllPublicationData!$A:$A,'Publication Table (%)'!$B131,AllPublicationData!$B:$B,'Publication Table (%)'!H$7)),
IF('Publication Table (%)'!$C$5="Operations cancelled for clinical reasons",
IFERROR(SUMIFS(AllPublicationData!$H:$H,AllPublicationData!$A:$A,'Publication Table (%)'!$B131,AllPublicationData!$B:$B,'Publication Table (%)'!$C$4,AllPublicationData!$D:$D,'Publication Table (%)'!H$7)/
SUMIFS(AllPublicationData!$E:$E,AllPublicationData!$A:$A,'Publication Table (%)'!$B131,AllPublicationData!$B:$B,'Publication Table (%)'!$C$4,AllPublicationData!$D:$D,'Publication Table (%)'!H$7),
SUMIFS(AllPublicationData!$H:$H,AllPublicationData!$A:$A,'Publication Table (%)'!$B131,AllPublicationData!$B:$B,'Publication Table (%)'!H$7)/
SUMIFS(AllPublicationData!$E:$E,AllPublicationData!$A:$A,'Publication Table (%)'!$B131,AllPublicationData!$B:$B,'Publication Table (%)'!H$7)),
IF('Publication Table (%)'!$C$5="Operations cancelled for non-clinical/capacity reasons",
IFERROR(SUMIFS(AllPublicationData!$I:$I,AllPublicationData!$A:$A,'Publication Table (%)'!$B131,AllPublicationData!$B:$B,'Publication Table (%)'!$C$4,AllPublicationData!$D:$D,'Publication Table (%)'!H$7)/
SUMIFS(AllPublicationData!$E:$E,AllPublicationData!$A:$A,'Publication Table (%)'!$B131,AllPublicationData!$B:$B,'Publication Table (%)'!$C$4,AllPublicationData!$D:$D,'Publication Table (%)'!H$7),
SUMIFS(AllPublicationData!$I:$I,AllPublicationData!$A:$A,'Publication Table (%)'!$B131,AllPublicationData!$B:$B,'Publication Table (%)'!H$7)/
SUMIFS(AllPublicationData!$E:$E,AllPublicationData!$A:$A,'Publication Table (%)'!$B131,AllPublicationData!$B:$B,'Publication Table (%)'!H$7)),
IF('Publication Table (%)'!$C$5="Cancellations for other reasons",
IFERROR(SUMIFS(AllPublicationData!$J:$J,AllPublicationData!$A:$A,'Publication Table (%)'!$B131,AllPublicationData!$B:$B,'Publication Table (%)'!$C$4,AllPublicationData!$D:$D,'Publication Table (%)'!H$7)/
SUMIFS(AllPublicationData!$E:$E,AllPublicationData!$A:$A,'Publication Table (%)'!$B131,AllPublicationData!$B:$B,'Publication Table (%)'!$C$4,AllPublicationData!$D:$D,'Publication Table (%)'!H$7),
SUMIFS(AllPublicationData!$J:$J,AllPublicationData!$A:$A,'Publication Table (%)'!$B131,AllPublicationData!$B:$B,'Publication Table (%)'!H$7)/
SUMIFS(AllPublicationData!$E:$E,AllPublicationData!$A:$A,'Publication Table (%)'!$B131,AllPublicationData!$B:$B,'Publication Table (%)'!H$7)))))))</f>
        <v>#DIV/0!</v>
      </c>
      <c r="I131" s="96" t="e">
        <f>IF('Publication Table (%)'!$C$5="All Cancelled Operations",
IFERROR(SUMIFS(AllPublicationData!$F:$F,AllPublicationData!$A:$A,'Publication Table (%)'!$B131,AllPublicationData!$B:$B,'Publication Table (%)'!$C$4,AllPublicationData!$D:$D,'Publication Table (%)'!I$7)/
SUMIFS(AllPublicationData!$E:$E,AllPublicationData!$A:$A,'Publication Table (%)'!$B131,AllPublicationData!$B:$B,'Publication Table (%)'!$C$4,AllPublicationData!$D:$D,'Publication Table (%)'!I$7),
SUMIFS(AllPublicationData!$F:$F,AllPublicationData!$A:$A,'Publication Table (%)'!$B131,AllPublicationData!$B:$B,'Publication Table (%)'!I$7)/
SUMIFS(AllPublicationData!$E:$E,AllPublicationData!$A:$A,'Publication Table (%)'!$B131,AllPublicationData!$B:$B,'Publication Table (%)'!I$7)),
IF('Publication Table (%)'!$C$5="Operations cancelled by patient",
IFERROR(SUMIFS(AllPublicationData!$G:$G,AllPublicationData!$A:$A,'Publication Table (%)'!$B131,AllPublicationData!$B:$B,'Publication Table (%)'!$C$4,AllPublicationData!$D:$D,'Publication Table (%)'!I$7)/
SUMIFS(AllPublicationData!$E:$E,AllPublicationData!$A:$A,'Publication Table (%)'!$B131,AllPublicationData!$B:$B,'Publication Table (%)'!$C$4,AllPublicationData!$D:$D,'Publication Table (%)'!I$7),
SUMIFS(AllPublicationData!$G:$G,AllPublicationData!$A:$A,'Publication Table (%)'!$B131,AllPublicationData!$B:$B,'Publication Table (%)'!I$7)/
SUMIFS(AllPublicationData!$E:$E,AllPublicationData!$A:$A,'Publication Table (%)'!$B131,AllPublicationData!$B:$B,'Publication Table (%)'!I$7)),
IF('Publication Table (%)'!$C$5="Operations cancelled for clinical reasons",
IFERROR(SUMIFS(AllPublicationData!$H:$H,AllPublicationData!$A:$A,'Publication Table (%)'!$B131,AllPublicationData!$B:$B,'Publication Table (%)'!$C$4,AllPublicationData!$D:$D,'Publication Table (%)'!I$7)/
SUMIFS(AllPublicationData!$E:$E,AllPublicationData!$A:$A,'Publication Table (%)'!$B131,AllPublicationData!$B:$B,'Publication Table (%)'!$C$4,AllPublicationData!$D:$D,'Publication Table (%)'!I$7),
SUMIFS(AllPublicationData!$H:$H,AllPublicationData!$A:$A,'Publication Table (%)'!$B131,AllPublicationData!$B:$B,'Publication Table (%)'!I$7)/
SUMIFS(AllPublicationData!$E:$E,AllPublicationData!$A:$A,'Publication Table (%)'!$B131,AllPublicationData!$B:$B,'Publication Table (%)'!I$7)),
IF('Publication Table (%)'!$C$5="Operations cancelled for non-clinical/capacity reasons",
IFERROR(SUMIFS(AllPublicationData!$I:$I,AllPublicationData!$A:$A,'Publication Table (%)'!$B131,AllPublicationData!$B:$B,'Publication Table (%)'!$C$4,AllPublicationData!$D:$D,'Publication Table (%)'!I$7)/
SUMIFS(AllPublicationData!$E:$E,AllPublicationData!$A:$A,'Publication Table (%)'!$B131,AllPublicationData!$B:$B,'Publication Table (%)'!$C$4,AllPublicationData!$D:$D,'Publication Table (%)'!I$7),
SUMIFS(AllPublicationData!$I:$I,AllPublicationData!$A:$A,'Publication Table (%)'!$B131,AllPublicationData!$B:$B,'Publication Table (%)'!I$7)/
SUMIFS(AllPublicationData!$E:$E,AllPublicationData!$A:$A,'Publication Table (%)'!$B131,AllPublicationData!$B:$B,'Publication Table (%)'!I$7)),
IF('Publication Table (%)'!$C$5="Cancellations for other reasons",
IFERROR(SUMIFS(AllPublicationData!$J:$J,AllPublicationData!$A:$A,'Publication Table (%)'!$B131,AllPublicationData!$B:$B,'Publication Table (%)'!$C$4,AllPublicationData!$D:$D,'Publication Table (%)'!I$7)/
SUMIFS(AllPublicationData!$E:$E,AllPublicationData!$A:$A,'Publication Table (%)'!$B131,AllPublicationData!$B:$B,'Publication Table (%)'!$C$4,AllPublicationData!$D:$D,'Publication Table (%)'!I$7),
SUMIFS(AllPublicationData!$J:$J,AllPublicationData!$A:$A,'Publication Table (%)'!$B131,AllPublicationData!$B:$B,'Publication Table (%)'!I$7)/
SUMIFS(AllPublicationData!$E:$E,AllPublicationData!$A:$A,'Publication Table (%)'!$B131,AllPublicationData!$B:$B,'Publication Table (%)'!I$7)))))))</f>
        <v>#DIV/0!</v>
      </c>
      <c r="J131" s="96" t="e">
        <f>IF('Publication Table (%)'!$C$5="All Cancelled Operations",
IFERROR(SUMIFS(AllPublicationData!$F:$F,AllPublicationData!$A:$A,'Publication Table (%)'!$B131,AllPublicationData!$B:$B,'Publication Table (%)'!$C$4,AllPublicationData!$D:$D,'Publication Table (%)'!J$7)/
SUMIFS(AllPublicationData!$E:$E,AllPublicationData!$A:$A,'Publication Table (%)'!$B131,AllPublicationData!$B:$B,'Publication Table (%)'!$C$4,AllPublicationData!$D:$D,'Publication Table (%)'!J$7),
SUMIFS(AllPublicationData!$F:$F,AllPublicationData!$A:$A,'Publication Table (%)'!$B131,AllPublicationData!$B:$B,'Publication Table (%)'!J$7)/
SUMIFS(AllPublicationData!$E:$E,AllPublicationData!$A:$A,'Publication Table (%)'!$B131,AllPublicationData!$B:$B,'Publication Table (%)'!J$7)),
IF('Publication Table (%)'!$C$5="Operations cancelled by patient",
IFERROR(SUMIFS(AllPublicationData!$G:$G,AllPublicationData!$A:$A,'Publication Table (%)'!$B131,AllPublicationData!$B:$B,'Publication Table (%)'!$C$4,AllPublicationData!$D:$D,'Publication Table (%)'!J$7)/
SUMIFS(AllPublicationData!$E:$E,AllPublicationData!$A:$A,'Publication Table (%)'!$B131,AllPublicationData!$B:$B,'Publication Table (%)'!$C$4,AllPublicationData!$D:$D,'Publication Table (%)'!J$7),
SUMIFS(AllPublicationData!$G:$G,AllPublicationData!$A:$A,'Publication Table (%)'!$B131,AllPublicationData!$B:$B,'Publication Table (%)'!J$7)/
SUMIFS(AllPublicationData!$E:$E,AllPublicationData!$A:$A,'Publication Table (%)'!$B131,AllPublicationData!$B:$B,'Publication Table (%)'!J$7)),
IF('Publication Table (%)'!$C$5="Operations cancelled for clinical reasons",
IFERROR(SUMIFS(AllPublicationData!$H:$H,AllPublicationData!$A:$A,'Publication Table (%)'!$B131,AllPublicationData!$B:$B,'Publication Table (%)'!$C$4,AllPublicationData!$D:$D,'Publication Table (%)'!J$7)/
SUMIFS(AllPublicationData!$E:$E,AllPublicationData!$A:$A,'Publication Table (%)'!$B131,AllPublicationData!$B:$B,'Publication Table (%)'!$C$4,AllPublicationData!$D:$D,'Publication Table (%)'!J$7),
SUMIFS(AllPublicationData!$H:$H,AllPublicationData!$A:$A,'Publication Table (%)'!$B131,AllPublicationData!$B:$B,'Publication Table (%)'!J$7)/
SUMIFS(AllPublicationData!$E:$E,AllPublicationData!$A:$A,'Publication Table (%)'!$B131,AllPublicationData!$B:$B,'Publication Table (%)'!J$7)),
IF('Publication Table (%)'!$C$5="Operations cancelled for non-clinical/capacity reasons",
IFERROR(SUMIFS(AllPublicationData!$I:$I,AllPublicationData!$A:$A,'Publication Table (%)'!$B131,AllPublicationData!$B:$B,'Publication Table (%)'!$C$4,AllPublicationData!$D:$D,'Publication Table (%)'!J$7)/
SUMIFS(AllPublicationData!$E:$E,AllPublicationData!$A:$A,'Publication Table (%)'!$B131,AllPublicationData!$B:$B,'Publication Table (%)'!$C$4,AllPublicationData!$D:$D,'Publication Table (%)'!J$7),
SUMIFS(AllPublicationData!$I:$I,AllPublicationData!$A:$A,'Publication Table (%)'!$B131,AllPublicationData!$B:$B,'Publication Table (%)'!J$7)/
SUMIFS(AllPublicationData!$E:$E,AllPublicationData!$A:$A,'Publication Table (%)'!$B131,AllPublicationData!$B:$B,'Publication Table (%)'!J$7)),
IF('Publication Table (%)'!$C$5="Cancellations for other reasons",
IFERROR(SUMIFS(AllPublicationData!$J:$J,AllPublicationData!$A:$A,'Publication Table (%)'!$B131,AllPublicationData!$B:$B,'Publication Table (%)'!$C$4,AllPublicationData!$D:$D,'Publication Table (%)'!J$7)/
SUMIFS(AllPublicationData!$E:$E,AllPublicationData!$A:$A,'Publication Table (%)'!$B131,AllPublicationData!$B:$B,'Publication Table (%)'!$C$4,AllPublicationData!$D:$D,'Publication Table (%)'!J$7),
SUMIFS(AllPublicationData!$J:$J,AllPublicationData!$A:$A,'Publication Table (%)'!$B131,AllPublicationData!$B:$B,'Publication Table (%)'!J$7)/
SUMIFS(AllPublicationData!$E:$E,AllPublicationData!$A:$A,'Publication Table (%)'!$B131,AllPublicationData!$B:$B,'Publication Table (%)'!J$7)))))))</f>
        <v>#DIV/0!</v>
      </c>
      <c r="K131" s="96" t="e">
        <f>IF('Publication Table (%)'!$C$5="All Cancelled Operations",
IFERROR(SUMIFS(AllPublicationData!$F:$F,AllPublicationData!$A:$A,'Publication Table (%)'!$B131,AllPublicationData!$B:$B,'Publication Table (%)'!$C$4,AllPublicationData!$D:$D,'Publication Table (%)'!K$7)/
SUMIFS(AllPublicationData!$E:$E,AllPublicationData!$A:$A,'Publication Table (%)'!$B131,AllPublicationData!$B:$B,'Publication Table (%)'!$C$4,AllPublicationData!$D:$D,'Publication Table (%)'!K$7),
SUMIFS(AllPublicationData!$F:$F,AllPublicationData!$A:$A,'Publication Table (%)'!$B131,AllPublicationData!$B:$B,'Publication Table (%)'!K$7)/
SUMIFS(AllPublicationData!$E:$E,AllPublicationData!$A:$A,'Publication Table (%)'!$B131,AllPublicationData!$B:$B,'Publication Table (%)'!K$7)),
IF('Publication Table (%)'!$C$5="Operations cancelled by patient",
IFERROR(SUMIFS(AllPublicationData!$G:$G,AllPublicationData!$A:$A,'Publication Table (%)'!$B131,AllPublicationData!$B:$B,'Publication Table (%)'!$C$4,AllPublicationData!$D:$D,'Publication Table (%)'!K$7)/
SUMIFS(AllPublicationData!$E:$E,AllPublicationData!$A:$A,'Publication Table (%)'!$B131,AllPublicationData!$B:$B,'Publication Table (%)'!$C$4,AllPublicationData!$D:$D,'Publication Table (%)'!K$7),
SUMIFS(AllPublicationData!$G:$G,AllPublicationData!$A:$A,'Publication Table (%)'!$B131,AllPublicationData!$B:$B,'Publication Table (%)'!K$7)/
SUMIFS(AllPublicationData!$E:$E,AllPublicationData!$A:$A,'Publication Table (%)'!$B131,AllPublicationData!$B:$B,'Publication Table (%)'!K$7)),
IF('Publication Table (%)'!$C$5="Operations cancelled for clinical reasons",
IFERROR(SUMIFS(AllPublicationData!$H:$H,AllPublicationData!$A:$A,'Publication Table (%)'!$B131,AllPublicationData!$B:$B,'Publication Table (%)'!$C$4,AllPublicationData!$D:$D,'Publication Table (%)'!K$7)/
SUMIFS(AllPublicationData!$E:$E,AllPublicationData!$A:$A,'Publication Table (%)'!$B131,AllPublicationData!$B:$B,'Publication Table (%)'!$C$4,AllPublicationData!$D:$D,'Publication Table (%)'!K$7),
SUMIFS(AllPublicationData!$H:$H,AllPublicationData!$A:$A,'Publication Table (%)'!$B131,AllPublicationData!$B:$B,'Publication Table (%)'!K$7)/
SUMIFS(AllPublicationData!$E:$E,AllPublicationData!$A:$A,'Publication Table (%)'!$B131,AllPublicationData!$B:$B,'Publication Table (%)'!K$7)),
IF('Publication Table (%)'!$C$5="Operations cancelled for non-clinical/capacity reasons",
IFERROR(SUMIFS(AllPublicationData!$I:$I,AllPublicationData!$A:$A,'Publication Table (%)'!$B131,AllPublicationData!$B:$B,'Publication Table (%)'!$C$4,AllPublicationData!$D:$D,'Publication Table (%)'!K$7)/
SUMIFS(AllPublicationData!$E:$E,AllPublicationData!$A:$A,'Publication Table (%)'!$B131,AllPublicationData!$B:$B,'Publication Table (%)'!$C$4,AllPublicationData!$D:$D,'Publication Table (%)'!K$7),
SUMIFS(AllPublicationData!$I:$I,AllPublicationData!$A:$A,'Publication Table (%)'!$B131,AllPublicationData!$B:$B,'Publication Table (%)'!K$7)/
SUMIFS(AllPublicationData!$E:$E,AllPublicationData!$A:$A,'Publication Table (%)'!$B131,AllPublicationData!$B:$B,'Publication Table (%)'!K$7)),
IF('Publication Table (%)'!$C$5="Cancellations for other reasons",
IFERROR(SUMIFS(AllPublicationData!$J:$J,AllPublicationData!$A:$A,'Publication Table (%)'!$B131,AllPublicationData!$B:$B,'Publication Table (%)'!$C$4,AllPublicationData!$D:$D,'Publication Table (%)'!K$7)/
SUMIFS(AllPublicationData!$E:$E,AllPublicationData!$A:$A,'Publication Table (%)'!$B131,AllPublicationData!$B:$B,'Publication Table (%)'!$C$4,AllPublicationData!$D:$D,'Publication Table (%)'!K$7),
SUMIFS(AllPublicationData!$J:$J,AllPublicationData!$A:$A,'Publication Table (%)'!$B131,AllPublicationData!$B:$B,'Publication Table (%)'!K$7)/
SUMIFS(AllPublicationData!$E:$E,AllPublicationData!$A:$A,'Publication Table (%)'!$B131,AllPublicationData!$B:$B,'Publication Table (%)'!K$7)))))))</f>
        <v>#DIV/0!</v>
      </c>
      <c r="L131" s="96" t="e">
        <f>IF('Publication Table (%)'!$C$5="All Cancelled Operations",
IFERROR(SUMIFS(AllPublicationData!$F:$F,AllPublicationData!$A:$A,'Publication Table (%)'!$B131,AllPublicationData!$B:$B,'Publication Table (%)'!$C$4,AllPublicationData!$D:$D,'Publication Table (%)'!L$7)/
SUMIFS(AllPublicationData!$E:$E,AllPublicationData!$A:$A,'Publication Table (%)'!$B131,AllPublicationData!$B:$B,'Publication Table (%)'!$C$4,AllPublicationData!$D:$D,'Publication Table (%)'!L$7),
SUMIFS(AllPublicationData!$F:$F,AllPublicationData!$A:$A,'Publication Table (%)'!$B131,AllPublicationData!$B:$B,'Publication Table (%)'!L$7)/
SUMIFS(AllPublicationData!$E:$E,AllPublicationData!$A:$A,'Publication Table (%)'!$B131,AllPublicationData!$B:$B,'Publication Table (%)'!L$7)),
IF('Publication Table (%)'!$C$5="Operations cancelled by patient",
IFERROR(SUMIFS(AllPublicationData!$G:$G,AllPublicationData!$A:$A,'Publication Table (%)'!$B131,AllPublicationData!$B:$B,'Publication Table (%)'!$C$4,AllPublicationData!$D:$D,'Publication Table (%)'!L$7)/
SUMIFS(AllPublicationData!$E:$E,AllPublicationData!$A:$A,'Publication Table (%)'!$B131,AllPublicationData!$B:$B,'Publication Table (%)'!$C$4,AllPublicationData!$D:$D,'Publication Table (%)'!L$7),
SUMIFS(AllPublicationData!$G:$G,AllPublicationData!$A:$A,'Publication Table (%)'!$B131,AllPublicationData!$B:$B,'Publication Table (%)'!L$7)/
SUMIFS(AllPublicationData!$E:$E,AllPublicationData!$A:$A,'Publication Table (%)'!$B131,AllPublicationData!$B:$B,'Publication Table (%)'!L$7)),
IF('Publication Table (%)'!$C$5="Operations cancelled for clinical reasons",
IFERROR(SUMIFS(AllPublicationData!$H:$H,AllPublicationData!$A:$A,'Publication Table (%)'!$B131,AllPublicationData!$B:$B,'Publication Table (%)'!$C$4,AllPublicationData!$D:$D,'Publication Table (%)'!L$7)/
SUMIFS(AllPublicationData!$E:$E,AllPublicationData!$A:$A,'Publication Table (%)'!$B131,AllPublicationData!$B:$B,'Publication Table (%)'!$C$4,AllPublicationData!$D:$D,'Publication Table (%)'!L$7),
SUMIFS(AllPublicationData!$H:$H,AllPublicationData!$A:$A,'Publication Table (%)'!$B131,AllPublicationData!$B:$B,'Publication Table (%)'!L$7)/
SUMIFS(AllPublicationData!$E:$E,AllPublicationData!$A:$A,'Publication Table (%)'!$B131,AllPublicationData!$B:$B,'Publication Table (%)'!L$7)),
IF('Publication Table (%)'!$C$5="Operations cancelled for non-clinical/capacity reasons",
IFERROR(SUMIFS(AllPublicationData!$I:$I,AllPublicationData!$A:$A,'Publication Table (%)'!$B131,AllPublicationData!$B:$B,'Publication Table (%)'!$C$4,AllPublicationData!$D:$D,'Publication Table (%)'!L$7)/
SUMIFS(AllPublicationData!$E:$E,AllPublicationData!$A:$A,'Publication Table (%)'!$B131,AllPublicationData!$B:$B,'Publication Table (%)'!$C$4,AllPublicationData!$D:$D,'Publication Table (%)'!L$7),
SUMIFS(AllPublicationData!$I:$I,AllPublicationData!$A:$A,'Publication Table (%)'!$B131,AllPublicationData!$B:$B,'Publication Table (%)'!L$7)/
SUMIFS(AllPublicationData!$E:$E,AllPublicationData!$A:$A,'Publication Table (%)'!$B131,AllPublicationData!$B:$B,'Publication Table (%)'!L$7)),
IF('Publication Table (%)'!$C$5="Cancellations for other reasons",
IFERROR(SUMIFS(AllPublicationData!$J:$J,AllPublicationData!$A:$A,'Publication Table (%)'!$B131,AllPublicationData!$B:$B,'Publication Table (%)'!$C$4,AllPublicationData!$D:$D,'Publication Table (%)'!L$7)/
SUMIFS(AllPublicationData!$E:$E,AllPublicationData!$A:$A,'Publication Table (%)'!$B131,AllPublicationData!$B:$B,'Publication Table (%)'!$C$4,AllPublicationData!$D:$D,'Publication Table (%)'!L$7),
SUMIFS(AllPublicationData!$J:$J,AllPublicationData!$A:$A,'Publication Table (%)'!$B131,AllPublicationData!$B:$B,'Publication Table (%)'!L$7)/
SUMIFS(AllPublicationData!$E:$E,AllPublicationData!$A:$A,'Publication Table (%)'!$B131,AllPublicationData!$B:$B,'Publication Table (%)'!L$7)))))))</f>
        <v>#DIV/0!</v>
      </c>
      <c r="M131" s="96" t="e">
        <f>IF('Publication Table (%)'!$C$5="All Cancelled Operations",
IFERROR(SUMIFS(AllPublicationData!$F:$F,AllPublicationData!$A:$A,'Publication Table (%)'!$B131,AllPublicationData!$B:$B,'Publication Table (%)'!$C$4,AllPublicationData!$D:$D,'Publication Table (%)'!M$7)/
SUMIFS(AllPublicationData!$E:$E,AllPublicationData!$A:$A,'Publication Table (%)'!$B131,AllPublicationData!$B:$B,'Publication Table (%)'!$C$4,AllPublicationData!$D:$D,'Publication Table (%)'!M$7),
SUMIFS(AllPublicationData!$F:$F,AllPublicationData!$A:$A,'Publication Table (%)'!$B131,AllPublicationData!$B:$B,'Publication Table (%)'!M$7)/
SUMIFS(AllPublicationData!$E:$E,AllPublicationData!$A:$A,'Publication Table (%)'!$B131,AllPublicationData!$B:$B,'Publication Table (%)'!M$7)),
IF('Publication Table (%)'!$C$5="Operations cancelled by patient",
IFERROR(SUMIFS(AllPublicationData!$G:$G,AllPublicationData!$A:$A,'Publication Table (%)'!$B131,AllPublicationData!$B:$B,'Publication Table (%)'!$C$4,AllPublicationData!$D:$D,'Publication Table (%)'!M$7)/
SUMIFS(AllPublicationData!$E:$E,AllPublicationData!$A:$A,'Publication Table (%)'!$B131,AllPublicationData!$B:$B,'Publication Table (%)'!$C$4,AllPublicationData!$D:$D,'Publication Table (%)'!M$7),
SUMIFS(AllPublicationData!$G:$G,AllPublicationData!$A:$A,'Publication Table (%)'!$B131,AllPublicationData!$B:$B,'Publication Table (%)'!M$7)/
SUMIFS(AllPublicationData!$E:$E,AllPublicationData!$A:$A,'Publication Table (%)'!$B131,AllPublicationData!$B:$B,'Publication Table (%)'!M$7)),
IF('Publication Table (%)'!$C$5="Operations cancelled for clinical reasons",
IFERROR(SUMIFS(AllPublicationData!$H:$H,AllPublicationData!$A:$A,'Publication Table (%)'!$B131,AllPublicationData!$B:$B,'Publication Table (%)'!$C$4,AllPublicationData!$D:$D,'Publication Table (%)'!M$7)/
SUMIFS(AllPublicationData!$E:$E,AllPublicationData!$A:$A,'Publication Table (%)'!$B131,AllPublicationData!$B:$B,'Publication Table (%)'!$C$4,AllPublicationData!$D:$D,'Publication Table (%)'!M$7),
SUMIFS(AllPublicationData!$H:$H,AllPublicationData!$A:$A,'Publication Table (%)'!$B131,AllPublicationData!$B:$B,'Publication Table (%)'!M$7)/
SUMIFS(AllPublicationData!$E:$E,AllPublicationData!$A:$A,'Publication Table (%)'!$B131,AllPublicationData!$B:$B,'Publication Table (%)'!M$7)),
IF('Publication Table (%)'!$C$5="Operations cancelled for non-clinical/capacity reasons",
IFERROR(SUMIFS(AllPublicationData!$I:$I,AllPublicationData!$A:$A,'Publication Table (%)'!$B131,AllPublicationData!$B:$B,'Publication Table (%)'!$C$4,AllPublicationData!$D:$D,'Publication Table (%)'!M$7)/
SUMIFS(AllPublicationData!$E:$E,AllPublicationData!$A:$A,'Publication Table (%)'!$B131,AllPublicationData!$B:$B,'Publication Table (%)'!$C$4,AllPublicationData!$D:$D,'Publication Table (%)'!M$7),
SUMIFS(AllPublicationData!$I:$I,AllPublicationData!$A:$A,'Publication Table (%)'!$B131,AllPublicationData!$B:$B,'Publication Table (%)'!M$7)/
SUMIFS(AllPublicationData!$E:$E,AllPublicationData!$A:$A,'Publication Table (%)'!$B131,AllPublicationData!$B:$B,'Publication Table (%)'!M$7)),
IF('Publication Table (%)'!$C$5="Cancellations for other reasons",
IFERROR(SUMIFS(AllPublicationData!$J:$J,AllPublicationData!$A:$A,'Publication Table (%)'!$B131,AllPublicationData!$B:$B,'Publication Table (%)'!$C$4,AllPublicationData!$D:$D,'Publication Table (%)'!M$7)/
SUMIFS(AllPublicationData!$E:$E,AllPublicationData!$A:$A,'Publication Table (%)'!$B131,AllPublicationData!$B:$B,'Publication Table (%)'!$C$4,AllPublicationData!$D:$D,'Publication Table (%)'!M$7),
SUMIFS(AllPublicationData!$J:$J,AllPublicationData!$A:$A,'Publication Table (%)'!$B131,AllPublicationData!$B:$B,'Publication Table (%)'!M$7)/
SUMIFS(AllPublicationData!$E:$E,AllPublicationData!$A:$A,'Publication Table (%)'!$B131,AllPublicationData!$B:$B,'Publication Table (%)'!M$7)))))))</f>
        <v>#DIV/0!</v>
      </c>
      <c r="N131" s="96" t="e">
        <f>IF('Publication Table (%)'!$C$5="All Cancelled Operations",
IFERROR(SUMIFS(AllPublicationData!$F:$F,AllPublicationData!$A:$A,'Publication Table (%)'!$B131,AllPublicationData!$B:$B,'Publication Table (%)'!$C$4,AllPublicationData!$D:$D,'Publication Table (%)'!N$7)/
SUMIFS(AllPublicationData!$E:$E,AllPublicationData!$A:$A,'Publication Table (%)'!$B131,AllPublicationData!$B:$B,'Publication Table (%)'!$C$4,AllPublicationData!$D:$D,'Publication Table (%)'!N$7),
SUMIFS(AllPublicationData!$F:$F,AllPublicationData!$A:$A,'Publication Table (%)'!$B131,AllPublicationData!$B:$B,'Publication Table (%)'!N$7)/
SUMIFS(AllPublicationData!$E:$E,AllPublicationData!$A:$A,'Publication Table (%)'!$B131,AllPublicationData!$B:$B,'Publication Table (%)'!N$7)),
IF('Publication Table (%)'!$C$5="Operations cancelled by patient",
IFERROR(SUMIFS(AllPublicationData!$G:$G,AllPublicationData!$A:$A,'Publication Table (%)'!$B131,AllPublicationData!$B:$B,'Publication Table (%)'!$C$4,AllPublicationData!$D:$D,'Publication Table (%)'!N$7)/
SUMIFS(AllPublicationData!$E:$E,AllPublicationData!$A:$A,'Publication Table (%)'!$B131,AllPublicationData!$B:$B,'Publication Table (%)'!$C$4,AllPublicationData!$D:$D,'Publication Table (%)'!N$7),
SUMIFS(AllPublicationData!$G:$G,AllPublicationData!$A:$A,'Publication Table (%)'!$B131,AllPublicationData!$B:$B,'Publication Table (%)'!N$7)/
SUMIFS(AllPublicationData!$E:$E,AllPublicationData!$A:$A,'Publication Table (%)'!$B131,AllPublicationData!$B:$B,'Publication Table (%)'!N$7)),
IF('Publication Table (%)'!$C$5="Operations cancelled for clinical reasons",
IFERROR(SUMIFS(AllPublicationData!$H:$H,AllPublicationData!$A:$A,'Publication Table (%)'!$B131,AllPublicationData!$B:$B,'Publication Table (%)'!$C$4,AllPublicationData!$D:$D,'Publication Table (%)'!N$7)/
SUMIFS(AllPublicationData!$E:$E,AllPublicationData!$A:$A,'Publication Table (%)'!$B131,AllPublicationData!$B:$B,'Publication Table (%)'!$C$4,AllPublicationData!$D:$D,'Publication Table (%)'!N$7),
SUMIFS(AllPublicationData!$H:$H,AllPublicationData!$A:$A,'Publication Table (%)'!$B131,AllPublicationData!$B:$B,'Publication Table (%)'!N$7)/
SUMIFS(AllPublicationData!$E:$E,AllPublicationData!$A:$A,'Publication Table (%)'!$B131,AllPublicationData!$B:$B,'Publication Table (%)'!N$7)),
IF('Publication Table (%)'!$C$5="Operations cancelled for non-clinical/capacity reasons",
IFERROR(SUMIFS(AllPublicationData!$I:$I,AllPublicationData!$A:$A,'Publication Table (%)'!$B131,AllPublicationData!$B:$B,'Publication Table (%)'!$C$4,AllPublicationData!$D:$D,'Publication Table (%)'!N$7)/
SUMIFS(AllPublicationData!$E:$E,AllPublicationData!$A:$A,'Publication Table (%)'!$B131,AllPublicationData!$B:$B,'Publication Table (%)'!$C$4,AllPublicationData!$D:$D,'Publication Table (%)'!N$7),
SUMIFS(AllPublicationData!$I:$I,AllPublicationData!$A:$A,'Publication Table (%)'!$B131,AllPublicationData!$B:$B,'Publication Table (%)'!N$7)/
SUMIFS(AllPublicationData!$E:$E,AllPublicationData!$A:$A,'Publication Table (%)'!$B131,AllPublicationData!$B:$B,'Publication Table (%)'!N$7)),
IF('Publication Table (%)'!$C$5="Cancellations for other reasons",
IFERROR(SUMIFS(AllPublicationData!$J:$J,AllPublicationData!$A:$A,'Publication Table (%)'!$B131,AllPublicationData!$B:$B,'Publication Table (%)'!$C$4,AllPublicationData!$D:$D,'Publication Table (%)'!N$7)/
SUMIFS(AllPublicationData!$E:$E,AllPublicationData!$A:$A,'Publication Table (%)'!$B131,AllPublicationData!$B:$B,'Publication Table (%)'!$C$4,AllPublicationData!$D:$D,'Publication Table (%)'!N$7),
SUMIFS(AllPublicationData!$J:$J,AllPublicationData!$A:$A,'Publication Table (%)'!$B131,AllPublicationData!$B:$B,'Publication Table (%)'!N$7)/
SUMIFS(AllPublicationData!$E:$E,AllPublicationData!$A:$A,'Publication Table (%)'!$B131,AllPublicationData!$B:$B,'Publication Table (%)'!N$7)))))))</f>
        <v>#DIV/0!</v>
      </c>
      <c r="O131" s="96" t="e">
        <f>IF('Publication Table (%)'!$C$5="All Cancelled Operations",
IFERROR(SUMIFS(AllPublicationData!$F:$F,AllPublicationData!$A:$A,'Publication Table (%)'!$B131,AllPublicationData!$B:$B,'Publication Table (%)'!$C$4,AllPublicationData!$D:$D,'Publication Table (%)'!O$7)/
SUMIFS(AllPublicationData!$E:$E,AllPublicationData!$A:$A,'Publication Table (%)'!$B131,AllPublicationData!$B:$B,'Publication Table (%)'!$C$4,AllPublicationData!$D:$D,'Publication Table (%)'!O$7),
SUMIFS(AllPublicationData!$F:$F,AllPublicationData!$A:$A,'Publication Table (%)'!$B131,AllPublicationData!$B:$B,'Publication Table (%)'!O$7)/
SUMIFS(AllPublicationData!$E:$E,AllPublicationData!$A:$A,'Publication Table (%)'!$B131,AllPublicationData!$B:$B,'Publication Table (%)'!O$7)),
IF('Publication Table (%)'!$C$5="Operations cancelled by patient",
IFERROR(SUMIFS(AllPublicationData!$G:$G,AllPublicationData!$A:$A,'Publication Table (%)'!$B131,AllPublicationData!$B:$B,'Publication Table (%)'!$C$4,AllPublicationData!$D:$D,'Publication Table (%)'!O$7)/
SUMIFS(AllPublicationData!$E:$E,AllPublicationData!$A:$A,'Publication Table (%)'!$B131,AllPublicationData!$B:$B,'Publication Table (%)'!$C$4,AllPublicationData!$D:$D,'Publication Table (%)'!O$7),
SUMIFS(AllPublicationData!$G:$G,AllPublicationData!$A:$A,'Publication Table (%)'!$B131,AllPublicationData!$B:$B,'Publication Table (%)'!O$7)/
SUMIFS(AllPublicationData!$E:$E,AllPublicationData!$A:$A,'Publication Table (%)'!$B131,AllPublicationData!$B:$B,'Publication Table (%)'!O$7)),
IF('Publication Table (%)'!$C$5="Operations cancelled for clinical reasons",
IFERROR(SUMIFS(AllPublicationData!$H:$H,AllPublicationData!$A:$A,'Publication Table (%)'!$B131,AllPublicationData!$B:$B,'Publication Table (%)'!$C$4,AllPublicationData!$D:$D,'Publication Table (%)'!O$7)/
SUMIFS(AllPublicationData!$E:$E,AllPublicationData!$A:$A,'Publication Table (%)'!$B131,AllPublicationData!$B:$B,'Publication Table (%)'!$C$4,AllPublicationData!$D:$D,'Publication Table (%)'!O$7),
SUMIFS(AllPublicationData!$H:$H,AllPublicationData!$A:$A,'Publication Table (%)'!$B131,AllPublicationData!$B:$B,'Publication Table (%)'!O$7)/
SUMIFS(AllPublicationData!$E:$E,AllPublicationData!$A:$A,'Publication Table (%)'!$B131,AllPublicationData!$B:$B,'Publication Table (%)'!O$7)),
IF('Publication Table (%)'!$C$5="Operations cancelled for non-clinical/capacity reasons",
IFERROR(SUMIFS(AllPublicationData!$I:$I,AllPublicationData!$A:$A,'Publication Table (%)'!$B131,AllPublicationData!$B:$B,'Publication Table (%)'!$C$4,AllPublicationData!$D:$D,'Publication Table (%)'!O$7)/
SUMIFS(AllPublicationData!$E:$E,AllPublicationData!$A:$A,'Publication Table (%)'!$B131,AllPublicationData!$B:$B,'Publication Table (%)'!$C$4,AllPublicationData!$D:$D,'Publication Table (%)'!O$7),
SUMIFS(AllPublicationData!$I:$I,AllPublicationData!$A:$A,'Publication Table (%)'!$B131,AllPublicationData!$B:$B,'Publication Table (%)'!O$7)/
SUMIFS(AllPublicationData!$E:$E,AllPublicationData!$A:$A,'Publication Table (%)'!$B131,AllPublicationData!$B:$B,'Publication Table (%)'!O$7)),
IF('Publication Table (%)'!$C$5="Cancellations for other reasons",
IFERROR(SUMIFS(AllPublicationData!$J:$J,AllPublicationData!$A:$A,'Publication Table (%)'!$B131,AllPublicationData!$B:$B,'Publication Table (%)'!$C$4,AllPublicationData!$D:$D,'Publication Table (%)'!O$7)/
SUMIFS(AllPublicationData!$E:$E,AllPublicationData!$A:$A,'Publication Table (%)'!$B131,AllPublicationData!$B:$B,'Publication Table (%)'!$C$4,AllPublicationData!$D:$D,'Publication Table (%)'!O$7),
SUMIFS(AllPublicationData!$J:$J,AllPublicationData!$A:$A,'Publication Table (%)'!$B131,AllPublicationData!$B:$B,'Publication Table (%)'!O$7)/
SUMIFS(AllPublicationData!$E:$E,AllPublicationData!$A:$A,'Publication Table (%)'!$B131,AllPublicationData!$B:$B,'Publication Table (%)'!O$7)))))))</f>
        <v>#DIV/0!</v>
      </c>
      <c r="P131" s="96" t="e">
        <f>IF('Publication Table (%)'!$C$5="All Cancelled Operations",
IFERROR(SUMIFS(AllPublicationData!$F:$F,AllPublicationData!$A:$A,'Publication Table (%)'!$B131,AllPublicationData!$B:$B,'Publication Table (%)'!$C$4,AllPublicationData!$D:$D,'Publication Table (%)'!P$7)/
SUMIFS(AllPublicationData!$E:$E,AllPublicationData!$A:$A,'Publication Table (%)'!$B131,AllPublicationData!$B:$B,'Publication Table (%)'!$C$4,AllPublicationData!$D:$D,'Publication Table (%)'!P$7),
SUMIFS(AllPublicationData!$F:$F,AllPublicationData!$A:$A,'Publication Table (%)'!$B131,AllPublicationData!$B:$B,'Publication Table (%)'!P$7)/
SUMIFS(AllPublicationData!$E:$E,AllPublicationData!$A:$A,'Publication Table (%)'!$B131,AllPublicationData!$B:$B,'Publication Table (%)'!P$7)),
IF('Publication Table (%)'!$C$5="Operations cancelled by patient",
IFERROR(SUMIFS(AllPublicationData!$G:$G,AllPublicationData!$A:$A,'Publication Table (%)'!$B131,AllPublicationData!$B:$B,'Publication Table (%)'!$C$4,AllPublicationData!$D:$D,'Publication Table (%)'!P$7)/
SUMIFS(AllPublicationData!$E:$E,AllPublicationData!$A:$A,'Publication Table (%)'!$B131,AllPublicationData!$B:$B,'Publication Table (%)'!$C$4,AllPublicationData!$D:$D,'Publication Table (%)'!P$7),
SUMIFS(AllPublicationData!$G:$G,AllPublicationData!$A:$A,'Publication Table (%)'!$B131,AllPublicationData!$B:$B,'Publication Table (%)'!P$7)/
SUMIFS(AllPublicationData!$E:$E,AllPublicationData!$A:$A,'Publication Table (%)'!$B131,AllPublicationData!$B:$B,'Publication Table (%)'!P$7)),
IF('Publication Table (%)'!$C$5="Operations cancelled for clinical reasons",
IFERROR(SUMIFS(AllPublicationData!$H:$H,AllPublicationData!$A:$A,'Publication Table (%)'!$B131,AllPublicationData!$B:$B,'Publication Table (%)'!$C$4,AllPublicationData!$D:$D,'Publication Table (%)'!P$7)/
SUMIFS(AllPublicationData!$E:$E,AllPublicationData!$A:$A,'Publication Table (%)'!$B131,AllPublicationData!$B:$B,'Publication Table (%)'!$C$4,AllPublicationData!$D:$D,'Publication Table (%)'!P$7),
SUMIFS(AllPublicationData!$H:$H,AllPublicationData!$A:$A,'Publication Table (%)'!$B131,AllPublicationData!$B:$B,'Publication Table (%)'!P$7)/
SUMIFS(AllPublicationData!$E:$E,AllPublicationData!$A:$A,'Publication Table (%)'!$B131,AllPublicationData!$B:$B,'Publication Table (%)'!P$7)),
IF('Publication Table (%)'!$C$5="Operations cancelled for non-clinical/capacity reasons",
IFERROR(SUMIFS(AllPublicationData!$I:$I,AllPublicationData!$A:$A,'Publication Table (%)'!$B131,AllPublicationData!$B:$B,'Publication Table (%)'!$C$4,AllPublicationData!$D:$D,'Publication Table (%)'!P$7)/
SUMIFS(AllPublicationData!$E:$E,AllPublicationData!$A:$A,'Publication Table (%)'!$B131,AllPublicationData!$B:$B,'Publication Table (%)'!$C$4,AllPublicationData!$D:$D,'Publication Table (%)'!P$7),
SUMIFS(AllPublicationData!$I:$I,AllPublicationData!$A:$A,'Publication Table (%)'!$B131,AllPublicationData!$B:$B,'Publication Table (%)'!P$7)/
SUMIFS(AllPublicationData!$E:$E,AllPublicationData!$A:$A,'Publication Table (%)'!$B131,AllPublicationData!$B:$B,'Publication Table (%)'!P$7)),
IF('Publication Table (%)'!$C$5="Cancellations for other reasons",
IFERROR(SUMIFS(AllPublicationData!$J:$J,AllPublicationData!$A:$A,'Publication Table (%)'!$B131,AllPublicationData!$B:$B,'Publication Table (%)'!$C$4,AllPublicationData!$D:$D,'Publication Table (%)'!P$7)/
SUMIFS(AllPublicationData!$E:$E,AllPublicationData!$A:$A,'Publication Table (%)'!$B131,AllPublicationData!$B:$B,'Publication Table (%)'!$C$4,AllPublicationData!$D:$D,'Publication Table (%)'!P$7),
SUMIFS(AllPublicationData!$J:$J,AllPublicationData!$A:$A,'Publication Table (%)'!$B131,AllPublicationData!$B:$B,'Publication Table (%)'!P$7)/
SUMIFS(AllPublicationData!$E:$E,AllPublicationData!$A:$A,'Publication Table (%)'!$B131,AllPublicationData!$B:$B,'Publication Table (%)'!P$7)))))))</f>
        <v>#DIV/0!</v>
      </c>
      <c r="Q131" s="96" t="e">
        <f>IF('Publication Table (%)'!$C$5="All Cancelled Operations",
IFERROR(SUMIFS(AllPublicationData!$F:$F,AllPublicationData!$A:$A,'Publication Table (%)'!$B131,AllPublicationData!$B:$B,'Publication Table (%)'!$C$4,AllPublicationData!$D:$D,'Publication Table (%)'!Q$7)/
SUMIFS(AllPublicationData!$E:$E,AllPublicationData!$A:$A,'Publication Table (%)'!$B131,AllPublicationData!$B:$B,'Publication Table (%)'!$C$4,AllPublicationData!$D:$D,'Publication Table (%)'!Q$7),
SUMIFS(AllPublicationData!$F:$F,AllPublicationData!$A:$A,'Publication Table (%)'!$B131,AllPublicationData!$B:$B,'Publication Table (%)'!Q$7)/
SUMIFS(AllPublicationData!$E:$E,AllPublicationData!$A:$A,'Publication Table (%)'!$B131,AllPublicationData!$B:$B,'Publication Table (%)'!Q$7)),
IF('Publication Table (%)'!$C$5="Operations cancelled by patient",
IFERROR(SUMIFS(AllPublicationData!$G:$G,AllPublicationData!$A:$A,'Publication Table (%)'!$B131,AllPublicationData!$B:$B,'Publication Table (%)'!$C$4,AllPublicationData!$D:$D,'Publication Table (%)'!Q$7)/
SUMIFS(AllPublicationData!$E:$E,AllPublicationData!$A:$A,'Publication Table (%)'!$B131,AllPublicationData!$B:$B,'Publication Table (%)'!$C$4,AllPublicationData!$D:$D,'Publication Table (%)'!Q$7),
SUMIFS(AllPublicationData!$G:$G,AllPublicationData!$A:$A,'Publication Table (%)'!$B131,AllPublicationData!$B:$B,'Publication Table (%)'!Q$7)/
SUMIFS(AllPublicationData!$E:$E,AllPublicationData!$A:$A,'Publication Table (%)'!$B131,AllPublicationData!$B:$B,'Publication Table (%)'!Q$7)),
IF('Publication Table (%)'!$C$5="Operations cancelled for clinical reasons",
IFERROR(SUMIFS(AllPublicationData!$H:$H,AllPublicationData!$A:$A,'Publication Table (%)'!$B131,AllPublicationData!$B:$B,'Publication Table (%)'!$C$4,AllPublicationData!$D:$D,'Publication Table (%)'!Q$7)/
SUMIFS(AllPublicationData!$E:$E,AllPublicationData!$A:$A,'Publication Table (%)'!$B131,AllPublicationData!$B:$B,'Publication Table (%)'!$C$4,AllPublicationData!$D:$D,'Publication Table (%)'!Q$7),
SUMIFS(AllPublicationData!$H:$H,AllPublicationData!$A:$A,'Publication Table (%)'!$B131,AllPublicationData!$B:$B,'Publication Table (%)'!Q$7)/
SUMIFS(AllPublicationData!$E:$E,AllPublicationData!$A:$A,'Publication Table (%)'!$B131,AllPublicationData!$B:$B,'Publication Table (%)'!Q$7)),
IF('Publication Table (%)'!$C$5="Operations cancelled for non-clinical/capacity reasons",
IFERROR(SUMIFS(AllPublicationData!$I:$I,AllPublicationData!$A:$A,'Publication Table (%)'!$B131,AllPublicationData!$B:$B,'Publication Table (%)'!$C$4,AllPublicationData!$D:$D,'Publication Table (%)'!Q$7)/
SUMIFS(AllPublicationData!$E:$E,AllPublicationData!$A:$A,'Publication Table (%)'!$B131,AllPublicationData!$B:$B,'Publication Table (%)'!$C$4,AllPublicationData!$D:$D,'Publication Table (%)'!Q$7),
SUMIFS(AllPublicationData!$I:$I,AllPublicationData!$A:$A,'Publication Table (%)'!$B131,AllPublicationData!$B:$B,'Publication Table (%)'!Q$7)/
SUMIFS(AllPublicationData!$E:$E,AllPublicationData!$A:$A,'Publication Table (%)'!$B131,AllPublicationData!$B:$B,'Publication Table (%)'!Q$7)),
IF('Publication Table (%)'!$C$5="Cancellations for other reasons",
IFERROR(SUMIFS(AllPublicationData!$J:$J,AllPublicationData!$A:$A,'Publication Table (%)'!$B131,AllPublicationData!$B:$B,'Publication Table (%)'!$C$4,AllPublicationData!$D:$D,'Publication Table (%)'!Q$7)/
SUMIFS(AllPublicationData!$E:$E,AllPublicationData!$A:$A,'Publication Table (%)'!$B131,AllPublicationData!$B:$B,'Publication Table (%)'!$C$4,AllPublicationData!$D:$D,'Publication Table (%)'!Q$7),
SUMIFS(AllPublicationData!$J:$J,AllPublicationData!$A:$A,'Publication Table (%)'!$B131,AllPublicationData!$B:$B,'Publication Table (%)'!Q$7)/
SUMIFS(AllPublicationData!$E:$E,AllPublicationData!$A:$A,'Publication Table (%)'!$B131,AllPublicationData!$B:$B,'Publication Table (%)'!Q$7)))))))</f>
        <v>#DIV/0!</v>
      </c>
      <c r="R131" s="96" t="e">
        <f>IF('Publication Table (%)'!$C$5="All Cancelled Operations",
IFERROR(SUMIFS(AllPublicationData!$F:$F,AllPublicationData!$A:$A,'Publication Table (%)'!$B131,AllPublicationData!$B:$B,'Publication Table (%)'!$C$4,AllPublicationData!$D:$D,'Publication Table (%)'!R$7)/
SUMIFS(AllPublicationData!$E:$E,AllPublicationData!$A:$A,'Publication Table (%)'!$B131,AllPublicationData!$B:$B,'Publication Table (%)'!$C$4,AllPublicationData!$D:$D,'Publication Table (%)'!R$7),
SUMIFS(AllPublicationData!$F:$F,AllPublicationData!$A:$A,'Publication Table (%)'!$B131,AllPublicationData!$B:$B,'Publication Table (%)'!R$7)/
SUMIFS(AllPublicationData!$E:$E,AllPublicationData!$A:$A,'Publication Table (%)'!$B131,AllPublicationData!$B:$B,'Publication Table (%)'!R$7)),
IF('Publication Table (%)'!$C$5="Operations cancelled by patient",
IFERROR(SUMIFS(AllPublicationData!$G:$G,AllPublicationData!$A:$A,'Publication Table (%)'!$B131,AllPublicationData!$B:$B,'Publication Table (%)'!$C$4,AllPublicationData!$D:$D,'Publication Table (%)'!R$7)/
SUMIFS(AllPublicationData!$E:$E,AllPublicationData!$A:$A,'Publication Table (%)'!$B131,AllPublicationData!$B:$B,'Publication Table (%)'!$C$4,AllPublicationData!$D:$D,'Publication Table (%)'!R$7),
SUMIFS(AllPublicationData!$G:$G,AllPublicationData!$A:$A,'Publication Table (%)'!$B131,AllPublicationData!$B:$B,'Publication Table (%)'!R$7)/
SUMIFS(AllPublicationData!$E:$E,AllPublicationData!$A:$A,'Publication Table (%)'!$B131,AllPublicationData!$B:$B,'Publication Table (%)'!R$7)),
IF('Publication Table (%)'!$C$5="Operations cancelled for clinical reasons",
IFERROR(SUMIFS(AllPublicationData!$H:$H,AllPublicationData!$A:$A,'Publication Table (%)'!$B131,AllPublicationData!$B:$B,'Publication Table (%)'!$C$4,AllPublicationData!$D:$D,'Publication Table (%)'!R$7)/
SUMIFS(AllPublicationData!$E:$E,AllPublicationData!$A:$A,'Publication Table (%)'!$B131,AllPublicationData!$B:$B,'Publication Table (%)'!$C$4,AllPublicationData!$D:$D,'Publication Table (%)'!R$7),
SUMIFS(AllPublicationData!$H:$H,AllPublicationData!$A:$A,'Publication Table (%)'!$B131,AllPublicationData!$B:$B,'Publication Table (%)'!R$7)/
SUMIFS(AllPublicationData!$E:$E,AllPublicationData!$A:$A,'Publication Table (%)'!$B131,AllPublicationData!$B:$B,'Publication Table (%)'!R$7)),
IF('Publication Table (%)'!$C$5="Operations cancelled for non-clinical/capacity reasons",
IFERROR(SUMIFS(AllPublicationData!$I:$I,AllPublicationData!$A:$A,'Publication Table (%)'!$B131,AllPublicationData!$B:$B,'Publication Table (%)'!$C$4,AllPublicationData!$D:$D,'Publication Table (%)'!R$7)/
SUMIFS(AllPublicationData!$E:$E,AllPublicationData!$A:$A,'Publication Table (%)'!$B131,AllPublicationData!$B:$B,'Publication Table (%)'!$C$4,AllPublicationData!$D:$D,'Publication Table (%)'!R$7),
SUMIFS(AllPublicationData!$I:$I,AllPublicationData!$A:$A,'Publication Table (%)'!$B131,AllPublicationData!$B:$B,'Publication Table (%)'!R$7)/
SUMIFS(AllPublicationData!$E:$E,AllPublicationData!$A:$A,'Publication Table (%)'!$B131,AllPublicationData!$B:$B,'Publication Table (%)'!R$7)),
IF('Publication Table (%)'!$C$5="Cancellations for other reasons",
IFERROR(SUMIFS(AllPublicationData!$J:$J,AllPublicationData!$A:$A,'Publication Table (%)'!$B131,AllPublicationData!$B:$B,'Publication Table (%)'!$C$4,AllPublicationData!$D:$D,'Publication Table (%)'!R$7)/
SUMIFS(AllPublicationData!$E:$E,AllPublicationData!$A:$A,'Publication Table (%)'!$B131,AllPublicationData!$B:$B,'Publication Table (%)'!$C$4,AllPublicationData!$D:$D,'Publication Table (%)'!R$7),
SUMIFS(AllPublicationData!$J:$J,AllPublicationData!$A:$A,'Publication Table (%)'!$B131,AllPublicationData!$B:$B,'Publication Table (%)'!R$7)/
SUMIFS(AllPublicationData!$E:$E,AllPublicationData!$A:$A,'Publication Table (%)'!$B131,AllPublicationData!$B:$B,'Publication Table (%)'!R$7)))))))</f>
        <v>#DIV/0!</v>
      </c>
      <c r="S131" s="96" t="e">
        <f>IF('Publication Table (%)'!$C$5="All Cancelled Operations",
IFERROR(SUMIFS(AllPublicationData!$F:$F,AllPublicationData!$A:$A,'Publication Table (%)'!$B131,AllPublicationData!$B:$B,'Publication Table (%)'!$C$4,AllPublicationData!$D:$D,'Publication Table (%)'!S$7)/
SUMIFS(AllPublicationData!$E:$E,AllPublicationData!$A:$A,'Publication Table (%)'!$B131,AllPublicationData!$B:$B,'Publication Table (%)'!$C$4,AllPublicationData!$D:$D,'Publication Table (%)'!S$7),
SUMIFS(AllPublicationData!$F:$F,AllPublicationData!$A:$A,'Publication Table (%)'!$B131,AllPublicationData!$B:$B,'Publication Table (%)'!S$7)/
SUMIFS(AllPublicationData!$E:$E,AllPublicationData!$A:$A,'Publication Table (%)'!$B131,AllPublicationData!$B:$B,'Publication Table (%)'!S$7)),
IF('Publication Table (%)'!$C$5="Operations cancelled by patient",
IFERROR(SUMIFS(AllPublicationData!$G:$G,AllPublicationData!$A:$A,'Publication Table (%)'!$B131,AllPublicationData!$B:$B,'Publication Table (%)'!$C$4,AllPublicationData!$D:$D,'Publication Table (%)'!S$7)/
SUMIFS(AllPublicationData!$E:$E,AllPublicationData!$A:$A,'Publication Table (%)'!$B131,AllPublicationData!$B:$B,'Publication Table (%)'!$C$4,AllPublicationData!$D:$D,'Publication Table (%)'!S$7),
SUMIFS(AllPublicationData!$G:$G,AllPublicationData!$A:$A,'Publication Table (%)'!$B131,AllPublicationData!$B:$B,'Publication Table (%)'!S$7)/
SUMIFS(AllPublicationData!$E:$E,AllPublicationData!$A:$A,'Publication Table (%)'!$B131,AllPublicationData!$B:$B,'Publication Table (%)'!S$7)),
IF('Publication Table (%)'!$C$5="Operations cancelled for clinical reasons",
IFERROR(SUMIFS(AllPublicationData!$H:$H,AllPublicationData!$A:$A,'Publication Table (%)'!$B131,AllPublicationData!$B:$B,'Publication Table (%)'!$C$4,AllPublicationData!$D:$D,'Publication Table (%)'!S$7)/
SUMIFS(AllPublicationData!$E:$E,AllPublicationData!$A:$A,'Publication Table (%)'!$B131,AllPublicationData!$B:$B,'Publication Table (%)'!$C$4,AllPublicationData!$D:$D,'Publication Table (%)'!S$7),
SUMIFS(AllPublicationData!$H:$H,AllPublicationData!$A:$A,'Publication Table (%)'!$B131,AllPublicationData!$B:$B,'Publication Table (%)'!S$7)/
SUMIFS(AllPublicationData!$E:$E,AllPublicationData!$A:$A,'Publication Table (%)'!$B131,AllPublicationData!$B:$B,'Publication Table (%)'!S$7)),
IF('Publication Table (%)'!$C$5="Operations cancelled for non-clinical/capacity reasons",
IFERROR(SUMIFS(AllPublicationData!$I:$I,AllPublicationData!$A:$A,'Publication Table (%)'!$B131,AllPublicationData!$B:$B,'Publication Table (%)'!$C$4,AllPublicationData!$D:$D,'Publication Table (%)'!S$7)/
SUMIFS(AllPublicationData!$E:$E,AllPublicationData!$A:$A,'Publication Table (%)'!$B131,AllPublicationData!$B:$B,'Publication Table (%)'!$C$4,AllPublicationData!$D:$D,'Publication Table (%)'!S$7),
SUMIFS(AllPublicationData!$I:$I,AllPublicationData!$A:$A,'Publication Table (%)'!$B131,AllPublicationData!$B:$B,'Publication Table (%)'!S$7)/
SUMIFS(AllPublicationData!$E:$E,AllPublicationData!$A:$A,'Publication Table (%)'!$B131,AllPublicationData!$B:$B,'Publication Table (%)'!S$7)),
IF('Publication Table (%)'!$C$5="Cancellations for other reasons",
IFERROR(SUMIFS(AllPublicationData!$J:$J,AllPublicationData!$A:$A,'Publication Table (%)'!$B131,AllPublicationData!$B:$B,'Publication Table (%)'!$C$4,AllPublicationData!$D:$D,'Publication Table (%)'!S$7)/
SUMIFS(AllPublicationData!$E:$E,AllPublicationData!$A:$A,'Publication Table (%)'!$B131,AllPublicationData!$B:$B,'Publication Table (%)'!$C$4,AllPublicationData!$D:$D,'Publication Table (%)'!S$7),
SUMIFS(AllPublicationData!$J:$J,AllPublicationData!$A:$A,'Publication Table (%)'!$B131,AllPublicationData!$B:$B,'Publication Table (%)'!S$7)/
SUMIFS(AllPublicationData!$E:$E,AllPublicationData!$A:$A,'Publication Table (%)'!$B131,AllPublicationData!$B:$B,'Publication Table (%)'!S$7)))))))</f>
        <v>#DIV/0!</v>
      </c>
    </row>
    <row r="132" spans="3:19" x14ac:dyDescent="0.35">
      <c r="C132" s="112">
        <f>IF('Publication Table (%)'!$C$5="All Cancelled Operations",
SUMIFS(AllPublicationData!$F:$F,AllPublicationData!$A:$A,'Publication Table (%)'!$B132,AllPublicationData!$B:$B,'Publication Table (%)'!$C$4),
IF('Publication Table (%)'!$C$5="Operations cancelled by patient",
SUMIFS(AllPublicationData!$G:$G,AllPublicationData!$A:$A,'Publication Table (%)'!$B132,AllPublicationData!$B:$B,'Publication Table (%)'!$C$4),
IF('Publication Table (%)'!$C$5="Operations cancelled for clinical reasons",
SUMIFS(AllPublicationData!$H:$H,AllPublicationData!$A:$A,'Publication Table (%)'!$B132,AllPublicationData!$B:$B,'Publication Table (%)'!$C$4),
IF('Publication Table (%)'!$C$5="Operations cancelled for non-clinical/capacity reasons",
SUMIFS(AllPublicationData!$I:$I,AllPublicationData!$A:$A,'Publication Table (%)'!$B132,AllPublicationData!$B:$B,'Publication Table (%)'!$C$4),
IF('Publication Table (%)'!$C$5="Cancellations for other reasons",
SUMIFS(AllPublicationData!$J:$J,AllPublicationData!$A:$A,'Publication Table (%)'!$B132,AllPublicationData!$B:$B,'Publication Table (%)'!$C$4))))))+
IF(AND($C$4="NHS Scotland",$C$5="All Cancelled Operations"),
SUMIFS(AllPublicationData!$F:$F,AllPublicationData!$A:$A,'Publication Table (%)'!$B132),
IF(AND($C$4="NHS Scotland",$C$5="Operations cancelled by patient"),
SUMIFS(AllPublicationData!$G:$G,AllPublicationData!$A:$A,'Publication Table (%)'!$B132),
IF(AND($C$4="NHS Scotland",$C$5="Operations cancelled for clinical reasons"),
SUMIFS(AllPublicationData!$H:$H,AllPublicationData!$A:$A,'Publication Table (%)'!$B132),
IF(AND($C$4="NHS Scotland",$C$5="Operations cancelled for non-clinical/capacity reasons"),
SUMIFS(AllPublicationData!$I:$I,AllPublicationData!$A:$A,'Publication Table (%)'!$B132),
IF(AND($C$4="NHS Scotland",$C$5="Cancellations for other reasons"),
SUMIFS(AllPublicationData!$J:$J,AllPublicationData!$A:$A,'Publication Table (%)'!$B132))))))</f>
        <v>0</v>
      </c>
      <c r="D132" s="110" t="e">
        <f>IF(AND('Publication Table (%)'!$C$5="All Cancelled Operations",$C$4&lt;&gt;"NHS Scotland"),
IFERROR(SUMIFS(AllPublicationData!$F:$F,AllPublicationData!$A:$A,'Publication Table (%)'!$B132,AllPublicationData!$B:$B,'Publication Table (%)'!$C$4,AllPublicationData!$D:$D,'Publication Table (%)'!D$7)/
SUMIFS(AllPublicationData!$E:$E,AllPublicationData!$A:$A,'Publication Table (%)'!$B132,AllPublicationData!$B:$B,'Publication Table (%)'!$C$4,AllPublicationData!$D:$D,'Publication Table (%)'!D$7),
SUMIFS(AllPublicationData!$F:$F,AllPublicationData!$A:$A,'Publication Table (%)'!$B132,AllPublicationData!$B:$B,'Publication Table (%)'!D$7)/
SUMIFS(AllPublicationData!$E:$E,AllPublicationData!$A:$A,'Publication Table (%)'!$B132,AllPublicationData!$B:$B,'Publication Table (%)'!D$7)),
IF(AND('Publication Table (%)'!$C$5="Operations cancelled by patient",$C$4&lt;&gt;"NHS Scotland"),
IFERROR(SUMIFS(AllPublicationData!$G:$G,AllPublicationData!$A:$A,'Publication Table (%)'!$B132,AllPublicationData!$B:$B,'Publication Table (%)'!$C$4,AllPublicationData!$D:$D,'Publication Table (%)'!D$7)/
SUMIFS(AllPublicationData!$E:$E,AllPublicationData!$A:$A,'Publication Table (%)'!$B132,AllPublicationData!$B:$B,'Publication Table (%)'!$C$4,AllPublicationData!$D:$D,'Publication Table (%)'!D$7),
SUMIFS(AllPublicationData!$G:$G,AllPublicationData!$A:$A,'Publication Table (%)'!$B132,AllPublicationData!$B:$B,'Publication Table (%)'!D$7)/
SUMIFS(AllPublicationData!$E:$E,AllPublicationData!$A:$A,'Publication Table (%)'!$B132,AllPublicationData!$B:$B,'Publication Table (%)'!D$7)),
IF(AND('Publication Table (%)'!$C$5="Operations cancelled for clinical reasons",$C$4&lt;&gt;"NHS Scotland"),
IFERROR(SUMIFS(AllPublicationData!$H:$H,AllPublicationData!$A:$A,'Publication Table (%)'!$B132,AllPublicationData!$B:$B,'Publication Table (%)'!$C$4,AllPublicationData!$D:$D,'Publication Table (%)'!D$7)/
SUMIFS(AllPublicationData!$E:$E,AllPublicationData!$A:$A,'Publication Table (%)'!$B132,AllPublicationData!$B:$B,'Publication Table (%)'!$C$4,AllPublicationData!$D:$D,'Publication Table (%)'!D$7),
SUMIFS(AllPublicationData!$H:$H,AllPublicationData!$A:$A,'Publication Table (%)'!$B132,AllPublicationData!$B:$B,'Publication Table (%)'!D$7)/
SUMIFS(AllPublicationData!$E:$E,AllPublicationData!$A:$A,'Publication Table (%)'!$B132,AllPublicationData!$B:$B,'Publication Table (%)'!D$7)),
IF(AND('Publication Table (%)'!$C$5="Operations cancelled for non-clinical/capacity reasons",$C$4&lt;&gt;"NHS Scotland"),
IFERROR(SUMIFS(AllPublicationData!$I:$I,AllPublicationData!$A:$A,'Publication Table (%)'!$B132,AllPublicationData!$B:$B,'Publication Table (%)'!$C$4,AllPublicationData!$D:$D,'Publication Table (%)'!D$7)/
SUMIFS(AllPublicationData!$E:$E,AllPublicationData!$A:$A,'Publication Table (%)'!$B132,AllPublicationData!$B:$B,'Publication Table (%)'!$C$4,AllPublicationData!$D:$D,'Publication Table (%)'!D$7),
SUMIFS(AllPublicationData!$I:$I,AllPublicationData!$A:$A,'Publication Table (%)'!$B132,AllPublicationData!$B:$B,'Publication Table (%)'!D$7)/
SUMIFS(AllPublicationData!$E:$E,AllPublicationData!$A:$A,'Publication Table (%)'!$B132,AllPublicationData!$B:$B,'Publication Table (%)'!D$7)),
IF(AND('Publication Table (%)'!$C$5="Cancellations for other reasons",$C$4&lt;&gt;"NHS Scotland"),
IFERROR(SUMIFS(AllPublicationData!$J:$J,AllPublicationData!$A:$A,'Publication Table (%)'!$B132,AllPublicationData!$B:$B,'Publication Table (%)'!$C$4,AllPublicationData!$D:$D,'Publication Table (%)'!D$7)/
SUMIFS(AllPublicationData!$E:$E,AllPublicationData!$A:$A,'Publication Table (%)'!$B132,AllPublicationData!$B:$B,'Publication Table (%)'!$C$4,AllPublicationData!$D:$D,'Publication Table (%)'!D$7),
SUMIFS(AllPublicationData!$J:$J,AllPublicationData!$A:$A,'Publication Table (%)'!$B132,AllPublicationData!$B:$B,'Publication Table (%)'!D$7)/
SUMIFS(AllPublicationData!$E:$E,AllPublicationData!$A:$A,'Publication Table (%)'!$B132,AllPublicationData!$B:$B,'Publication Table (%)'!D$7)),
IF(AND($C$4="NHS Scotland",$C$5="All Cancelled Operations"),
SUMIFS(AllPublicationData!$F:$F,AllPublicationData!$A:$A,'Publication Table'!$B132)/
SUMIFS(AllPublicationData!$E:$E,AllPublicationData!$A:$A,'Publication Table'!$B132),
IF(AND($C$4="NHS Scotland",$C$5="Operations cancelled by patient"),
SUMIFS(AllPublicationData!$G:$G,AllPublicationData!$A:$A,'Publication Table'!$B132)/
SUMIFS(AllPublicationData!$E:$E,AllPublicationData!$A:$A,'Publication Table'!$B132),
IF(AND($C$4="NHS Scotland",$C$5="Operations cancelled for clinical reasons"),
SUMIFS(AllPublicationData!$H:$H,AllPublicationData!$A:$A,'Publication Table'!$B132)/
SUMIFS(AllPublicationData!$E:$E,AllPublicationData!$A:$A,'Publication Table'!$B132),
IF(AND($C$4="NHS Scotland",$C$5="Operations cancelled for non-clinical/capacity reasons"),
SUMIFS(AllPublicationData!$I:$I,AllPublicationData!$A:$A,'Publication Table'!$B132)/
SUMIFS(AllPublicationData!$E:$E,AllPublicationData!$A:$A,'Publication Table'!$B132),
IF(AND($C$4="NHS Scotland",$C$5="Cancellations for other reasons"),
SUMIFS(AllPublicationData!$J:$J,AllPublicationData!$A:$A,'Publication Table'!$B132)/
SUMIFS(AllPublicationData!$E:$E,AllPublicationData!$A:$A,'Publication Table'!$B132)))))))))))</f>
        <v>#DIV/0!</v>
      </c>
      <c r="E132" s="96" t="e">
        <f>IF('Publication Table (%)'!$C$5="All Cancelled Operations",
IFERROR(SUMIFS(AllPublicationData!$F:$F,AllPublicationData!$A:$A,'Publication Table (%)'!$B132,AllPublicationData!$B:$B,'Publication Table (%)'!$C$4,AllPublicationData!$D:$D,'Publication Table (%)'!E$7)/
SUMIFS(AllPublicationData!$E:$E,AllPublicationData!$A:$A,'Publication Table (%)'!$B132,AllPublicationData!$B:$B,'Publication Table (%)'!$C$4,AllPublicationData!$D:$D,'Publication Table (%)'!E$7),
SUMIFS(AllPublicationData!$F:$F,AllPublicationData!$A:$A,'Publication Table (%)'!$B132,AllPublicationData!$B:$B,'Publication Table (%)'!E$7)/
SUMIFS(AllPublicationData!$E:$E,AllPublicationData!$A:$A,'Publication Table (%)'!$B132,AllPublicationData!$B:$B,'Publication Table (%)'!E$7)),
IF('Publication Table (%)'!$C$5="Operations cancelled by patient",
IFERROR(SUMIFS(AllPublicationData!$G:$G,AllPublicationData!$A:$A,'Publication Table (%)'!$B132,AllPublicationData!$B:$B,'Publication Table (%)'!$C$4,AllPublicationData!$D:$D,'Publication Table (%)'!E$7)/
SUMIFS(AllPublicationData!$E:$E,AllPublicationData!$A:$A,'Publication Table (%)'!$B132,AllPublicationData!$B:$B,'Publication Table (%)'!$C$4,AllPublicationData!$D:$D,'Publication Table (%)'!E$7),
SUMIFS(AllPublicationData!$G:$G,AllPublicationData!$A:$A,'Publication Table (%)'!$B132,AllPublicationData!$B:$B,'Publication Table (%)'!E$7)/
SUMIFS(AllPublicationData!$E:$E,AllPublicationData!$A:$A,'Publication Table (%)'!$B132,AllPublicationData!$B:$B,'Publication Table (%)'!E$7)),
IF('Publication Table (%)'!$C$5="Operations cancelled for clinical reasons",
IFERROR(SUMIFS(AllPublicationData!$H:$H,AllPublicationData!$A:$A,'Publication Table (%)'!$B132,AllPublicationData!$B:$B,'Publication Table (%)'!$C$4,AllPublicationData!$D:$D,'Publication Table (%)'!E$7)/
SUMIFS(AllPublicationData!$E:$E,AllPublicationData!$A:$A,'Publication Table (%)'!$B132,AllPublicationData!$B:$B,'Publication Table (%)'!$C$4,AllPublicationData!$D:$D,'Publication Table (%)'!E$7),
SUMIFS(AllPublicationData!$H:$H,AllPublicationData!$A:$A,'Publication Table (%)'!$B132,AllPublicationData!$B:$B,'Publication Table (%)'!E$7)/
SUMIFS(AllPublicationData!$E:$E,AllPublicationData!$A:$A,'Publication Table (%)'!$B132,AllPublicationData!$B:$B,'Publication Table (%)'!E$7)),
IF('Publication Table (%)'!$C$5="Operations cancelled for non-clinical/capacity reasons",
IFERROR(SUMIFS(AllPublicationData!$I:$I,AllPublicationData!$A:$A,'Publication Table (%)'!$B132,AllPublicationData!$B:$B,'Publication Table (%)'!$C$4,AllPublicationData!$D:$D,'Publication Table (%)'!E$7)/
SUMIFS(AllPublicationData!$E:$E,AllPublicationData!$A:$A,'Publication Table (%)'!$B132,AllPublicationData!$B:$B,'Publication Table (%)'!$C$4,AllPublicationData!$D:$D,'Publication Table (%)'!E$7),
SUMIFS(AllPublicationData!$I:$I,AllPublicationData!$A:$A,'Publication Table (%)'!$B132,AllPublicationData!$B:$B,'Publication Table (%)'!E$7)/
SUMIFS(AllPublicationData!$E:$E,AllPublicationData!$A:$A,'Publication Table (%)'!$B132,AllPublicationData!$B:$B,'Publication Table (%)'!E$7)),
IF('Publication Table (%)'!$C$5="Cancellations for other reasons",
IFERROR(SUMIFS(AllPublicationData!$J:$J,AllPublicationData!$A:$A,'Publication Table (%)'!$B132,AllPublicationData!$B:$B,'Publication Table (%)'!$C$4,AllPublicationData!$D:$D,'Publication Table (%)'!E$7)/
SUMIFS(AllPublicationData!$E:$E,AllPublicationData!$A:$A,'Publication Table (%)'!$B132,AllPublicationData!$B:$B,'Publication Table (%)'!$C$4,AllPublicationData!$D:$D,'Publication Table (%)'!E$7),
SUMIFS(AllPublicationData!$J:$J,AllPublicationData!$A:$A,'Publication Table (%)'!$B132,AllPublicationData!$B:$B,'Publication Table (%)'!E$7)/
SUMIFS(AllPublicationData!$E:$E,AllPublicationData!$A:$A,'Publication Table (%)'!$B132,AllPublicationData!$B:$B,'Publication Table (%)'!E$7)))))))</f>
        <v>#DIV/0!</v>
      </c>
      <c r="F132" s="96" t="e">
        <f>IF('Publication Table (%)'!$C$5="All Cancelled Operations",
IFERROR(SUMIFS(AllPublicationData!$F:$F,AllPublicationData!$A:$A,'Publication Table (%)'!$B132,AllPublicationData!$B:$B,'Publication Table (%)'!$C$4,AllPublicationData!$D:$D,'Publication Table (%)'!F$7)/
SUMIFS(AllPublicationData!$E:$E,AllPublicationData!$A:$A,'Publication Table (%)'!$B132,AllPublicationData!$B:$B,'Publication Table (%)'!$C$4,AllPublicationData!$D:$D,'Publication Table (%)'!F$7),
SUMIFS(AllPublicationData!$F:$F,AllPublicationData!$A:$A,'Publication Table (%)'!$B132,AllPublicationData!$B:$B,'Publication Table (%)'!F$7)/
SUMIFS(AllPublicationData!$E:$E,AllPublicationData!$A:$A,'Publication Table (%)'!$B132,AllPublicationData!$B:$B,'Publication Table (%)'!F$7)),
IF('Publication Table (%)'!$C$5="Operations cancelled by patient",
IFERROR(SUMIFS(AllPublicationData!$G:$G,AllPublicationData!$A:$A,'Publication Table (%)'!$B132,AllPublicationData!$B:$B,'Publication Table (%)'!$C$4,AllPublicationData!$D:$D,'Publication Table (%)'!F$7)/
SUMIFS(AllPublicationData!$E:$E,AllPublicationData!$A:$A,'Publication Table (%)'!$B132,AllPublicationData!$B:$B,'Publication Table (%)'!$C$4,AllPublicationData!$D:$D,'Publication Table (%)'!F$7),
SUMIFS(AllPublicationData!$G:$G,AllPublicationData!$A:$A,'Publication Table (%)'!$B132,AllPublicationData!$B:$B,'Publication Table (%)'!F$7)/
SUMIFS(AllPublicationData!$E:$E,AllPublicationData!$A:$A,'Publication Table (%)'!$B132,AllPublicationData!$B:$B,'Publication Table (%)'!F$7)),
IF('Publication Table (%)'!$C$5="Operations cancelled for clinical reasons",
IFERROR(SUMIFS(AllPublicationData!$H:$H,AllPublicationData!$A:$A,'Publication Table (%)'!$B132,AllPublicationData!$B:$B,'Publication Table (%)'!$C$4,AllPublicationData!$D:$D,'Publication Table (%)'!F$7)/
SUMIFS(AllPublicationData!$E:$E,AllPublicationData!$A:$A,'Publication Table (%)'!$B132,AllPublicationData!$B:$B,'Publication Table (%)'!$C$4,AllPublicationData!$D:$D,'Publication Table (%)'!F$7),
SUMIFS(AllPublicationData!$H:$H,AllPublicationData!$A:$A,'Publication Table (%)'!$B132,AllPublicationData!$B:$B,'Publication Table (%)'!F$7)/
SUMIFS(AllPublicationData!$E:$E,AllPublicationData!$A:$A,'Publication Table (%)'!$B132,AllPublicationData!$B:$B,'Publication Table (%)'!F$7)),
IF('Publication Table (%)'!$C$5="Operations cancelled for non-clinical/capacity reasons",
IFERROR(SUMIFS(AllPublicationData!$I:$I,AllPublicationData!$A:$A,'Publication Table (%)'!$B132,AllPublicationData!$B:$B,'Publication Table (%)'!$C$4,AllPublicationData!$D:$D,'Publication Table (%)'!F$7)/
SUMIFS(AllPublicationData!$E:$E,AllPublicationData!$A:$A,'Publication Table (%)'!$B132,AllPublicationData!$B:$B,'Publication Table (%)'!$C$4,AllPublicationData!$D:$D,'Publication Table (%)'!F$7),
SUMIFS(AllPublicationData!$I:$I,AllPublicationData!$A:$A,'Publication Table (%)'!$B132,AllPublicationData!$B:$B,'Publication Table (%)'!F$7)/
SUMIFS(AllPublicationData!$E:$E,AllPublicationData!$A:$A,'Publication Table (%)'!$B132,AllPublicationData!$B:$B,'Publication Table (%)'!F$7)),
IF('Publication Table (%)'!$C$5="Cancellations for other reasons",
IFERROR(SUMIFS(AllPublicationData!$J:$J,AllPublicationData!$A:$A,'Publication Table (%)'!$B132,AllPublicationData!$B:$B,'Publication Table (%)'!$C$4,AllPublicationData!$D:$D,'Publication Table (%)'!F$7)/
SUMIFS(AllPublicationData!$E:$E,AllPublicationData!$A:$A,'Publication Table (%)'!$B132,AllPublicationData!$B:$B,'Publication Table (%)'!$C$4,AllPublicationData!$D:$D,'Publication Table (%)'!F$7),
SUMIFS(AllPublicationData!$J:$J,AllPublicationData!$A:$A,'Publication Table (%)'!$B132,AllPublicationData!$B:$B,'Publication Table (%)'!F$7)/
SUMIFS(AllPublicationData!$E:$E,AllPublicationData!$A:$A,'Publication Table (%)'!$B132,AllPublicationData!$B:$B,'Publication Table (%)'!F$7)))))))</f>
        <v>#DIV/0!</v>
      </c>
      <c r="G132" s="96" t="e">
        <f>IF('Publication Table (%)'!$C$5="All Cancelled Operations",
IFERROR(SUMIFS(AllPublicationData!$F:$F,AllPublicationData!$A:$A,'Publication Table (%)'!$B132,AllPublicationData!$B:$B,'Publication Table (%)'!$C$4,AllPublicationData!$D:$D,'Publication Table (%)'!G$7)/
SUMIFS(AllPublicationData!$E:$E,AllPublicationData!$A:$A,'Publication Table (%)'!$B132,AllPublicationData!$B:$B,'Publication Table (%)'!$C$4,AllPublicationData!$D:$D,'Publication Table (%)'!G$7),
SUMIFS(AllPublicationData!$F:$F,AllPublicationData!$A:$A,'Publication Table (%)'!$B132,AllPublicationData!$B:$B,'Publication Table (%)'!G$7)/
SUMIFS(AllPublicationData!$E:$E,AllPublicationData!$A:$A,'Publication Table (%)'!$B132,AllPublicationData!$B:$B,'Publication Table (%)'!G$7)),
IF('Publication Table (%)'!$C$5="Operations cancelled by patient",
IFERROR(SUMIFS(AllPublicationData!$G:$G,AllPublicationData!$A:$A,'Publication Table (%)'!$B132,AllPublicationData!$B:$B,'Publication Table (%)'!$C$4,AllPublicationData!$D:$D,'Publication Table (%)'!G$7)/
SUMIFS(AllPublicationData!$E:$E,AllPublicationData!$A:$A,'Publication Table (%)'!$B132,AllPublicationData!$B:$B,'Publication Table (%)'!$C$4,AllPublicationData!$D:$D,'Publication Table (%)'!G$7),
SUMIFS(AllPublicationData!$G:$G,AllPublicationData!$A:$A,'Publication Table (%)'!$B132,AllPublicationData!$B:$B,'Publication Table (%)'!G$7)/
SUMIFS(AllPublicationData!$E:$E,AllPublicationData!$A:$A,'Publication Table (%)'!$B132,AllPublicationData!$B:$B,'Publication Table (%)'!G$7)),
IF('Publication Table (%)'!$C$5="Operations cancelled for clinical reasons",
IFERROR(SUMIFS(AllPublicationData!$H:$H,AllPublicationData!$A:$A,'Publication Table (%)'!$B132,AllPublicationData!$B:$B,'Publication Table (%)'!$C$4,AllPublicationData!$D:$D,'Publication Table (%)'!G$7)/
SUMIFS(AllPublicationData!$E:$E,AllPublicationData!$A:$A,'Publication Table (%)'!$B132,AllPublicationData!$B:$B,'Publication Table (%)'!$C$4,AllPublicationData!$D:$D,'Publication Table (%)'!G$7),
SUMIFS(AllPublicationData!$H:$H,AllPublicationData!$A:$A,'Publication Table (%)'!$B132,AllPublicationData!$B:$B,'Publication Table (%)'!G$7)/
SUMIFS(AllPublicationData!$E:$E,AllPublicationData!$A:$A,'Publication Table (%)'!$B132,AllPublicationData!$B:$B,'Publication Table (%)'!G$7)),
IF('Publication Table (%)'!$C$5="Operations cancelled for non-clinical/capacity reasons",
IFERROR(SUMIFS(AllPublicationData!$I:$I,AllPublicationData!$A:$A,'Publication Table (%)'!$B132,AllPublicationData!$B:$B,'Publication Table (%)'!$C$4,AllPublicationData!$D:$D,'Publication Table (%)'!G$7)/
SUMIFS(AllPublicationData!$E:$E,AllPublicationData!$A:$A,'Publication Table (%)'!$B132,AllPublicationData!$B:$B,'Publication Table (%)'!$C$4,AllPublicationData!$D:$D,'Publication Table (%)'!G$7),
SUMIFS(AllPublicationData!$I:$I,AllPublicationData!$A:$A,'Publication Table (%)'!$B132,AllPublicationData!$B:$B,'Publication Table (%)'!G$7)/
SUMIFS(AllPublicationData!$E:$E,AllPublicationData!$A:$A,'Publication Table (%)'!$B132,AllPublicationData!$B:$B,'Publication Table (%)'!G$7)),
IF('Publication Table (%)'!$C$5="Cancellations for other reasons",
IFERROR(SUMIFS(AllPublicationData!$J:$J,AllPublicationData!$A:$A,'Publication Table (%)'!$B132,AllPublicationData!$B:$B,'Publication Table (%)'!$C$4,AllPublicationData!$D:$D,'Publication Table (%)'!G$7)/
SUMIFS(AllPublicationData!$E:$E,AllPublicationData!$A:$A,'Publication Table (%)'!$B132,AllPublicationData!$B:$B,'Publication Table (%)'!$C$4,AllPublicationData!$D:$D,'Publication Table (%)'!G$7),
SUMIFS(AllPublicationData!$J:$J,AllPublicationData!$A:$A,'Publication Table (%)'!$B132,AllPublicationData!$B:$B,'Publication Table (%)'!G$7)/
SUMIFS(AllPublicationData!$E:$E,AllPublicationData!$A:$A,'Publication Table (%)'!$B132,AllPublicationData!$B:$B,'Publication Table (%)'!G$7)))))))</f>
        <v>#DIV/0!</v>
      </c>
      <c r="H132" s="96" t="e">
        <f>IF('Publication Table (%)'!$C$5="All Cancelled Operations",
IFERROR(SUMIFS(AllPublicationData!$F:$F,AllPublicationData!$A:$A,'Publication Table (%)'!$B132,AllPublicationData!$B:$B,'Publication Table (%)'!$C$4,AllPublicationData!$D:$D,'Publication Table (%)'!H$7)/
SUMIFS(AllPublicationData!$E:$E,AllPublicationData!$A:$A,'Publication Table (%)'!$B132,AllPublicationData!$B:$B,'Publication Table (%)'!$C$4,AllPublicationData!$D:$D,'Publication Table (%)'!H$7),
SUMIFS(AllPublicationData!$F:$F,AllPublicationData!$A:$A,'Publication Table (%)'!$B132,AllPublicationData!$B:$B,'Publication Table (%)'!H$7)/
SUMIFS(AllPublicationData!$E:$E,AllPublicationData!$A:$A,'Publication Table (%)'!$B132,AllPublicationData!$B:$B,'Publication Table (%)'!H$7)),
IF('Publication Table (%)'!$C$5="Operations cancelled by patient",
IFERROR(SUMIFS(AllPublicationData!$G:$G,AllPublicationData!$A:$A,'Publication Table (%)'!$B132,AllPublicationData!$B:$B,'Publication Table (%)'!$C$4,AllPublicationData!$D:$D,'Publication Table (%)'!H$7)/
SUMIFS(AllPublicationData!$E:$E,AllPublicationData!$A:$A,'Publication Table (%)'!$B132,AllPublicationData!$B:$B,'Publication Table (%)'!$C$4,AllPublicationData!$D:$D,'Publication Table (%)'!H$7),
SUMIFS(AllPublicationData!$G:$G,AllPublicationData!$A:$A,'Publication Table (%)'!$B132,AllPublicationData!$B:$B,'Publication Table (%)'!H$7)/
SUMIFS(AllPublicationData!$E:$E,AllPublicationData!$A:$A,'Publication Table (%)'!$B132,AllPublicationData!$B:$B,'Publication Table (%)'!H$7)),
IF('Publication Table (%)'!$C$5="Operations cancelled for clinical reasons",
IFERROR(SUMIFS(AllPublicationData!$H:$H,AllPublicationData!$A:$A,'Publication Table (%)'!$B132,AllPublicationData!$B:$B,'Publication Table (%)'!$C$4,AllPublicationData!$D:$D,'Publication Table (%)'!H$7)/
SUMIFS(AllPublicationData!$E:$E,AllPublicationData!$A:$A,'Publication Table (%)'!$B132,AllPublicationData!$B:$B,'Publication Table (%)'!$C$4,AllPublicationData!$D:$D,'Publication Table (%)'!H$7),
SUMIFS(AllPublicationData!$H:$H,AllPublicationData!$A:$A,'Publication Table (%)'!$B132,AllPublicationData!$B:$B,'Publication Table (%)'!H$7)/
SUMIFS(AllPublicationData!$E:$E,AllPublicationData!$A:$A,'Publication Table (%)'!$B132,AllPublicationData!$B:$B,'Publication Table (%)'!H$7)),
IF('Publication Table (%)'!$C$5="Operations cancelled for non-clinical/capacity reasons",
IFERROR(SUMIFS(AllPublicationData!$I:$I,AllPublicationData!$A:$A,'Publication Table (%)'!$B132,AllPublicationData!$B:$B,'Publication Table (%)'!$C$4,AllPublicationData!$D:$D,'Publication Table (%)'!H$7)/
SUMIFS(AllPublicationData!$E:$E,AllPublicationData!$A:$A,'Publication Table (%)'!$B132,AllPublicationData!$B:$B,'Publication Table (%)'!$C$4,AllPublicationData!$D:$D,'Publication Table (%)'!H$7),
SUMIFS(AllPublicationData!$I:$I,AllPublicationData!$A:$A,'Publication Table (%)'!$B132,AllPublicationData!$B:$B,'Publication Table (%)'!H$7)/
SUMIFS(AllPublicationData!$E:$E,AllPublicationData!$A:$A,'Publication Table (%)'!$B132,AllPublicationData!$B:$B,'Publication Table (%)'!H$7)),
IF('Publication Table (%)'!$C$5="Cancellations for other reasons",
IFERROR(SUMIFS(AllPublicationData!$J:$J,AllPublicationData!$A:$A,'Publication Table (%)'!$B132,AllPublicationData!$B:$B,'Publication Table (%)'!$C$4,AllPublicationData!$D:$D,'Publication Table (%)'!H$7)/
SUMIFS(AllPublicationData!$E:$E,AllPublicationData!$A:$A,'Publication Table (%)'!$B132,AllPublicationData!$B:$B,'Publication Table (%)'!$C$4,AllPublicationData!$D:$D,'Publication Table (%)'!H$7),
SUMIFS(AllPublicationData!$J:$J,AllPublicationData!$A:$A,'Publication Table (%)'!$B132,AllPublicationData!$B:$B,'Publication Table (%)'!H$7)/
SUMIFS(AllPublicationData!$E:$E,AllPublicationData!$A:$A,'Publication Table (%)'!$B132,AllPublicationData!$B:$B,'Publication Table (%)'!H$7)))))))</f>
        <v>#DIV/0!</v>
      </c>
      <c r="I132" s="96" t="e">
        <f>IF('Publication Table (%)'!$C$5="All Cancelled Operations",
IFERROR(SUMIFS(AllPublicationData!$F:$F,AllPublicationData!$A:$A,'Publication Table (%)'!$B132,AllPublicationData!$B:$B,'Publication Table (%)'!$C$4,AllPublicationData!$D:$D,'Publication Table (%)'!I$7)/
SUMIFS(AllPublicationData!$E:$E,AllPublicationData!$A:$A,'Publication Table (%)'!$B132,AllPublicationData!$B:$B,'Publication Table (%)'!$C$4,AllPublicationData!$D:$D,'Publication Table (%)'!I$7),
SUMIFS(AllPublicationData!$F:$F,AllPublicationData!$A:$A,'Publication Table (%)'!$B132,AllPublicationData!$B:$B,'Publication Table (%)'!I$7)/
SUMIFS(AllPublicationData!$E:$E,AllPublicationData!$A:$A,'Publication Table (%)'!$B132,AllPublicationData!$B:$B,'Publication Table (%)'!I$7)),
IF('Publication Table (%)'!$C$5="Operations cancelled by patient",
IFERROR(SUMIFS(AllPublicationData!$G:$G,AllPublicationData!$A:$A,'Publication Table (%)'!$B132,AllPublicationData!$B:$B,'Publication Table (%)'!$C$4,AllPublicationData!$D:$D,'Publication Table (%)'!I$7)/
SUMIFS(AllPublicationData!$E:$E,AllPublicationData!$A:$A,'Publication Table (%)'!$B132,AllPublicationData!$B:$B,'Publication Table (%)'!$C$4,AllPublicationData!$D:$D,'Publication Table (%)'!I$7),
SUMIFS(AllPublicationData!$G:$G,AllPublicationData!$A:$A,'Publication Table (%)'!$B132,AllPublicationData!$B:$B,'Publication Table (%)'!I$7)/
SUMIFS(AllPublicationData!$E:$E,AllPublicationData!$A:$A,'Publication Table (%)'!$B132,AllPublicationData!$B:$B,'Publication Table (%)'!I$7)),
IF('Publication Table (%)'!$C$5="Operations cancelled for clinical reasons",
IFERROR(SUMIFS(AllPublicationData!$H:$H,AllPublicationData!$A:$A,'Publication Table (%)'!$B132,AllPublicationData!$B:$B,'Publication Table (%)'!$C$4,AllPublicationData!$D:$D,'Publication Table (%)'!I$7)/
SUMIFS(AllPublicationData!$E:$E,AllPublicationData!$A:$A,'Publication Table (%)'!$B132,AllPublicationData!$B:$B,'Publication Table (%)'!$C$4,AllPublicationData!$D:$D,'Publication Table (%)'!I$7),
SUMIFS(AllPublicationData!$H:$H,AllPublicationData!$A:$A,'Publication Table (%)'!$B132,AllPublicationData!$B:$B,'Publication Table (%)'!I$7)/
SUMIFS(AllPublicationData!$E:$E,AllPublicationData!$A:$A,'Publication Table (%)'!$B132,AllPublicationData!$B:$B,'Publication Table (%)'!I$7)),
IF('Publication Table (%)'!$C$5="Operations cancelled for non-clinical/capacity reasons",
IFERROR(SUMIFS(AllPublicationData!$I:$I,AllPublicationData!$A:$A,'Publication Table (%)'!$B132,AllPublicationData!$B:$B,'Publication Table (%)'!$C$4,AllPublicationData!$D:$D,'Publication Table (%)'!I$7)/
SUMIFS(AllPublicationData!$E:$E,AllPublicationData!$A:$A,'Publication Table (%)'!$B132,AllPublicationData!$B:$B,'Publication Table (%)'!$C$4,AllPublicationData!$D:$D,'Publication Table (%)'!I$7),
SUMIFS(AllPublicationData!$I:$I,AllPublicationData!$A:$A,'Publication Table (%)'!$B132,AllPublicationData!$B:$B,'Publication Table (%)'!I$7)/
SUMIFS(AllPublicationData!$E:$E,AllPublicationData!$A:$A,'Publication Table (%)'!$B132,AllPublicationData!$B:$B,'Publication Table (%)'!I$7)),
IF('Publication Table (%)'!$C$5="Cancellations for other reasons",
IFERROR(SUMIFS(AllPublicationData!$J:$J,AllPublicationData!$A:$A,'Publication Table (%)'!$B132,AllPublicationData!$B:$B,'Publication Table (%)'!$C$4,AllPublicationData!$D:$D,'Publication Table (%)'!I$7)/
SUMIFS(AllPublicationData!$E:$E,AllPublicationData!$A:$A,'Publication Table (%)'!$B132,AllPublicationData!$B:$B,'Publication Table (%)'!$C$4,AllPublicationData!$D:$D,'Publication Table (%)'!I$7),
SUMIFS(AllPublicationData!$J:$J,AllPublicationData!$A:$A,'Publication Table (%)'!$B132,AllPublicationData!$B:$B,'Publication Table (%)'!I$7)/
SUMIFS(AllPublicationData!$E:$E,AllPublicationData!$A:$A,'Publication Table (%)'!$B132,AllPublicationData!$B:$B,'Publication Table (%)'!I$7)))))))</f>
        <v>#DIV/0!</v>
      </c>
      <c r="J132" s="96" t="e">
        <f>IF('Publication Table (%)'!$C$5="All Cancelled Operations",
IFERROR(SUMIFS(AllPublicationData!$F:$F,AllPublicationData!$A:$A,'Publication Table (%)'!$B132,AllPublicationData!$B:$B,'Publication Table (%)'!$C$4,AllPublicationData!$D:$D,'Publication Table (%)'!J$7)/
SUMIFS(AllPublicationData!$E:$E,AllPublicationData!$A:$A,'Publication Table (%)'!$B132,AllPublicationData!$B:$B,'Publication Table (%)'!$C$4,AllPublicationData!$D:$D,'Publication Table (%)'!J$7),
SUMIFS(AllPublicationData!$F:$F,AllPublicationData!$A:$A,'Publication Table (%)'!$B132,AllPublicationData!$B:$B,'Publication Table (%)'!J$7)/
SUMIFS(AllPublicationData!$E:$E,AllPublicationData!$A:$A,'Publication Table (%)'!$B132,AllPublicationData!$B:$B,'Publication Table (%)'!J$7)),
IF('Publication Table (%)'!$C$5="Operations cancelled by patient",
IFERROR(SUMIFS(AllPublicationData!$G:$G,AllPublicationData!$A:$A,'Publication Table (%)'!$B132,AllPublicationData!$B:$B,'Publication Table (%)'!$C$4,AllPublicationData!$D:$D,'Publication Table (%)'!J$7)/
SUMIFS(AllPublicationData!$E:$E,AllPublicationData!$A:$A,'Publication Table (%)'!$B132,AllPublicationData!$B:$B,'Publication Table (%)'!$C$4,AllPublicationData!$D:$D,'Publication Table (%)'!J$7),
SUMIFS(AllPublicationData!$G:$G,AllPublicationData!$A:$A,'Publication Table (%)'!$B132,AllPublicationData!$B:$B,'Publication Table (%)'!J$7)/
SUMIFS(AllPublicationData!$E:$E,AllPublicationData!$A:$A,'Publication Table (%)'!$B132,AllPublicationData!$B:$B,'Publication Table (%)'!J$7)),
IF('Publication Table (%)'!$C$5="Operations cancelled for clinical reasons",
IFERROR(SUMIFS(AllPublicationData!$H:$H,AllPublicationData!$A:$A,'Publication Table (%)'!$B132,AllPublicationData!$B:$B,'Publication Table (%)'!$C$4,AllPublicationData!$D:$D,'Publication Table (%)'!J$7)/
SUMIFS(AllPublicationData!$E:$E,AllPublicationData!$A:$A,'Publication Table (%)'!$B132,AllPublicationData!$B:$B,'Publication Table (%)'!$C$4,AllPublicationData!$D:$D,'Publication Table (%)'!J$7),
SUMIFS(AllPublicationData!$H:$H,AllPublicationData!$A:$A,'Publication Table (%)'!$B132,AllPublicationData!$B:$B,'Publication Table (%)'!J$7)/
SUMIFS(AllPublicationData!$E:$E,AllPublicationData!$A:$A,'Publication Table (%)'!$B132,AllPublicationData!$B:$B,'Publication Table (%)'!J$7)),
IF('Publication Table (%)'!$C$5="Operations cancelled for non-clinical/capacity reasons",
IFERROR(SUMIFS(AllPublicationData!$I:$I,AllPublicationData!$A:$A,'Publication Table (%)'!$B132,AllPublicationData!$B:$B,'Publication Table (%)'!$C$4,AllPublicationData!$D:$D,'Publication Table (%)'!J$7)/
SUMIFS(AllPublicationData!$E:$E,AllPublicationData!$A:$A,'Publication Table (%)'!$B132,AllPublicationData!$B:$B,'Publication Table (%)'!$C$4,AllPublicationData!$D:$D,'Publication Table (%)'!J$7),
SUMIFS(AllPublicationData!$I:$I,AllPublicationData!$A:$A,'Publication Table (%)'!$B132,AllPublicationData!$B:$B,'Publication Table (%)'!J$7)/
SUMIFS(AllPublicationData!$E:$E,AllPublicationData!$A:$A,'Publication Table (%)'!$B132,AllPublicationData!$B:$B,'Publication Table (%)'!J$7)),
IF('Publication Table (%)'!$C$5="Cancellations for other reasons",
IFERROR(SUMIFS(AllPublicationData!$J:$J,AllPublicationData!$A:$A,'Publication Table (%)'!$B132,AllPublicationData!$B:$B,'Publication Table (%)'!$C$4,AllPublicationData!$D:$D,'Publication Table (%)'!J$7)/
SUMIFS(AllPublicationData!$E:$E,AllPublicationData!$A:$A,'Publication Table (%)'!$B132,AllPublicationData!$B:$B,'Publication Table (%)'!$C$4,AllPublicationData!$D:$D,'Publication Table (%)'!J$7),
SUMIFS(AllPublicationData!$J:$J,AllPublicationData!$A:$A,'Publication Table (%)'!$B132,AllPublicationData!$B:$B,'Publication Table (%)'!J$7)/
SUMIFS(AllPublicationData!$E:$E,AllPublicationData!$A:$A,'Publication Table (%)'!$B132,AllPublicationData!$B:$B,'Publication Table (%)'!J$7)))))))</f>
        <v>#DIV/0!</v>
      </c>
      <c r="K132" s="96" t="e">
        <f>IF('Publication Table (%)'!$C$5="All Cancelled Operations",
IFERROR(SUMIFS(AllPublicationData!$F:$F,AllPublicationData!$A:$A,'Publication Table (%)'!$B132,AllPublicationData!$B:$B,'Publication Table (%)'!$C$4,AllPublicationData!$D:$D,'Publication Table (%)'!K$7)/
SUMIFS(AllPublicationData!$E:$E,AllPublicationData!$A:$A,'Publication Table (%)'!$B132,AllPublicationData!$B:$B,'Publication Table (%)'!$C$4,AllPublicationData!$D:$D,'Publication Table (%)'!K$7),
SUMIFS(AllPublicationData!$F:$F,AllPublicationData!$A:$A,'Publication Table (%)'!$B132,AllPublicationData!$B:$B,'Publication Table (%)'!K$7)/
SUMIFS(AllPublicationData!$E:$E,AllPublicationData!$A:$A,'Publication Table (%)'!$B132,AllPublicationData!$B:$B,'Publication Table (%)'!K$7)),
IF('Publication Table (%)'!$C$5="Operations cancelled by patient",
IFERROR(SUMIFS(AllPublicationData!$G:$G,AllPublicationData!$A:$A,'Publication Table (%)'!$B132,AllPublicationData!$B:$B,'Publication Table (%)'!$C$4,AllPublicationData!$D:$D,'Publication Table (%)'!K$7)/
SUMIFS(AllPublicationData!$E:$E,AllPublicationData!$A:$A,'Publication Table (%)'!$B132,AllPublicationData!$B:$B,'Publication Table (%)'!$C$4,AllPublicationData!$D:$D,'Publication Table (%)'!K$7),
SUMIFS(AllPublicationData!$G:$G,AllPublicationData!$A:$A,'Publication Table (%)'!$B132,AllPublicationData!$B:$B,'Publication Table (%)'!K$7)/
SUMIFS(AllPublicationData!$E:$E,AllPublicationData!$A:$A,'Publication Table (%)'!$B132,AllPublicationData!$B:$B,'Publication Table (%)'!K$7)),
IF('Publication Table (%)'!$C$5="Operations cancelled for clinical reasons",
IFERROR(SUMIFS(AllPublicationData!$H:$H,AllPublicationData!$A:$A,'Publication Table (%)'!$B132,AllPublicationData!$B:$B,'Publication Table (%)'!$C$4,AllPublicationData!$D:$D,'Publication Table (%)'!K$7)/
SUMIFS(AllPublicationData!$E:$E,AllPublicationData!$A:$A,'Publication Table (%)'!$B132,AllPublicationData!$B:$B,'Publication Table (%)'!$C$4,AllPublicationData!$D:$D,'Publication Table (%)'!K$7),
SUMIFS(AllPublicationData!$H:$H,AllPublicationData!$A:$A,'Publication Table (%)'!$B132,AllPublicationData!$B:$B,'Publication Table (%)'!K$7)/
SUMIFS(AllPublicationData!$E:$E,AllPublicationData!$A:$A,'Publication Table (%)'!$B132,AllPublicationData!$B:$B,'Publication Table (%)'!K$7)),
IF('Publication Table (%)'!$C$5="Operations cancelled for non-clinical/capacity reasons",
IFERROR(SUMIFS(AllPublicationData!$I:$I,AllPublicationData!$A:$A,'Publication Table (%)'!$B132,AllPublicationData!$B:$B,'Publication Table (%)'!$C$4,AllPublicationData!$D:$D,'Publication Table (%)'!K$7)/
SUMIFS(AllPublicationData!$E:$E,AllPublicationData!$A:$A,'Publication Table (%)'!$B132,AllPublicationData!$B:$B,'Publication Table (%)'!$C$4,AllPublicationData!$D:$D,'Publication Table (%)'!K$7),
SUMIFS(AllPublicationData!$I:$I,AllPublicationData!$A:$A,'Publication Table (%)'!$B132,AllPublicationData!$B:$B,'Publication Table (%)'!K$7)/
SUMIFS(AllPublicationData!$E:$E,AllPublicationData!$A:$A,'Publication Table (%)'!$B132,AllPublicationData!$B:$B,'Publication Table (%)'!K$7)),
IF('Publication Table (%)'!$C$5="Cancellations for other reasons",
IFERROR(SUMIFS(AllPublicationData!$J:$J,AllPublicationData!$A:$A,'Publication Table (%)'!$B132,AllPublicationData!$B:$B,'Publication Table (%)'!$C$4,AllPublicationData!$D:$D,'Publication Table (%)'!K$7)/
SUMIFS(AllPublicationData!$E:$E,AllPublicationData!$A:$A,'Publication Table (%)'!$B132,AllPublicationData!$B:$B,'Publication Table (%)'!$C$4,AllPublicationData!$D:$D,'Publication Table (%)'!K$7),
SUMIFS(AllPublicationData!$J:$J,AllPublicationData!$A:$A,'Publication Table (%)'!$B132,AllPublicationData!$B:$B,'Publication Table (%)'!K$7)/
SUMIFS(AllPublicationData!$E:$E,AllPublicationData!$A:$A,'Publication Table (%)'!$B132,AllPublicationData!$B:$B,'Publication Table (%)'!K$7)))))))</f>
        <v>#DIV/0!</v>
      </c>
      <c r="L132" s="96" t="e">
        <f>IF('Publication Table (%)'!$C$5="All Cancelled Operations",
IFERROR(SUMIFS(AllPublicationData!$F:$F,AllPublicationData!$A:$A,'Publication Table (%)'!$B132,AllPublicationData!$B:$B,'Publication Table (%)'!$C$4,AllPublicationData!$D:$D,'Publication Table (%)'!L$7)/
SUMIFS(AllPublicationData!$E:$E,AllPublicationData!$A:$A,'Publication Table (%)'!$B132,AllPublicationData!$B:$B,'Publication Table (%)'!$C$4,AllPublicationData!$D:$D,'Publication Table (%)'!L$7),
SUMIFS(AllPublicationData!$F:$F,AllPublicationData!$A:$A,'Publication Table (%)'!$B132,AllPublicationData!$B:$B,'Publication Table (%)'!L$7)/
SUMIFS(AllPublicationData!$E:$E,AllPublicationData!$A:$A,'Publication Table (%)'!$B132,AllPublicationData!$B:$B,'Publication Table (%)'!L$7)),
IF('Publication Table (%)'!$C$5="Operations cancelled by patient",
IFERROR(SUMIFS(AllPublicationData!$G:$G,AllPublicationData!$A:$A,'Publication Table (%)'!$B132,AllPublicationData!$B:$B,'Publication Table (%)'!$C$4,AllPublicationData!$D:$D,'Publication Table (%)'!L$7)/
SUMIFS(AllPublicationData!$E:$E,AllPublicationData!$A:$A,'Publication Table (%)'!$B132,AllPublicationData!$B:$B,'Publication Table (%)'!$C$4,AllPublicationData!$D:$D,'Publication Table (%)'!L$7),
SUMIFS(AllPublicationData!$G:$G,AllPublicationData!$A:$A,'Publication Table (%)'!$B132,AllPublicationData!$B:$B,'Publication Table (%)'!L$7)/
SUMIFS(AllPublicationData!$E:$E,AllPublicationData!$A:$A,'Publication Table (%)'!$B132,AllPublicationData!$B:$B,'Publication Table (%)'!L$7)),
IF('Publication Table (%)'!$C$5="Operations cancelled for clinical reasons",
IFERROR(SUMIFS(AllPublicationData!$H:$H,AllPublicationData!$A:$A,'Publication Table (%)'!$B132,AllPublicationData!$B:$B,'Publication Table (%)'!$C$4,AllPublicationData!$D:$D,'Publication Table (%)'!L$7)/
SUMIFS(AllPublicationData!$E:$E,AllPublicationData!$A:$A,'Publication Table (%)'!$B132,AllPublicationData!$B:$B,'Publication Table (%)'!$C$4,AllPublicationData!$D:$D,'Publication Table (%)'!L$7),
SUMIFS(AllPublicationData!$H:$H,AllPublicationData!$A:$A,'Publication Table (%)'!$B132,AllPublicationData!$B:$B,'Publication Table (%)'!L$7)/
SUMIFS(AllPublicationData!$E:$E,AllPublicationData!$A:$A,'Publication Table (%)'!$B132,AllPublicationData!$B:$B,'Publication Table (%)'!L$7)),
IF('Publication Table (%)'!$C$5="Operations cancelled for non-clinical/capacity reasons",
IFERROR(SUMIFS(AllPublicationData!$I:$I,AllPublicationData!$A:$A,'Publication Table (%)'!$B132,AllPublicationData!$B:$B,'Publication Table (%)'!$C$4,AllPublicationData!$D:$D,'Publication Table (%)'!L$7)/
SUMIFS(AllPublicationData!$E:$E,AllPublicationData!$A:$A,'Publication Table (%)'!$B132,AllPublicationData!$B:$B,'Publication Table (%)'!$C$4,AllPublicationData!$D:$D,'Publication Table (%)'!L$7),
SUMIFS(AllPublicationData!$I:$I,AllPublicationData!$A:$A,'Publication Table (%)'!$B132,AllPublicationData!$B:$B,'Publication Table (%)'!L$7)/
SUMIFS(AllPublicationData!$E:$E,AllPublicationData!$A:$A,'Publication Table (%)'!$B132,AllPublicationData!$B:$B,'Publication Table (%)'!L$7)),
IF('Publication Table (%)'!$C$5="Cancellations for other reasons",
IFERROR(SUMIFS(AllPublicationData!$J:$J,AllPublicationData!$A:$A,'Publication Table (%)'!$B132,AllPublicationData!$B:$B,'Publication Table (%)'!$C$4,AllPublicationData!$D:$D,'Publication Table (%)'!L$7)/
SUMIFS(AllPublicationData!$E:$E,AllPublicationData!$A:$A,'Publication Table (%)'!$B132,AllPublicationData!$B:$B,'Publication Table (%)'!$C$4,AllPublicationData!$D:$D,'Publication Table (%)'!L$7),
SUMIFS(AllPublicationData!$J:$J,AllPublicationData!$A:$A,'Publication Table (%)'!$B132,AllPublicationData!$B:$B,'Publication Table (%)'!L$7)/
SUMIFS(AllPublicationData!$E:$E,AllPublicationData!$A:$A,'Publication Table (%)'!$B132,AllPublicationData!$B:$B,'Publication Table (%)'!L$7)))))))</f>
        <v>#DIV/0!</v>
      </c>
      <c r="M132" s="96" t="e">
        <f>IF('Publication Table (%)'!$C$5="All Cancelled Operations",
IFERROR(SUMIFS(AllPublicationData!$F:$F,AllPublicationData!$A:$A,'Publication Table (%)'!$B132,AllPublicationData!$B:$B,'Publication Table (%)'!$C$4,AllPublicationData!$D:$D,'Publication Table (%)'!M$7)/
SUMIFS(AllPublicationData!$E:$E,AllPublicationData!$A:$A,'Publication Table (%)'!$B132,AllPublicationData!$B:$B,'Publication Table (%)'!$C$4,AllPublicationData!$D:$D,'Publication Table (%)'!M$7),
SUMIFS(AllPublicationData!$F:$F,AllPublicationData!$A:$A,'Publication Table (%)'!$B132,AllPublicationData!$B:$B,'Publication Table (%)'!M$7)/
SUMIFS(AllPublicationData!$E:$E,AllPublicationData!$A:$A,'Publication Table (%)'!$B132,AllPublicationData!$B:$B,'Publication Table (%)'!M$7)),
IF('Publication Table (%)'!$C$5="Operations cancelled by patient",
IFERROR(SUMIFS(AllPublicationData!$G:$G,AllPublicationData!$A:$A,'Publication Table (%)'!$B132,AllPublicationData!$B:$B,'Publication Table (%)'!$C$4,AllPublicationData!$D:$D,'Publication Table (%)'!M$7)/
SUMIFS(AllPublicationData!$E:$E,AllPublicationData!$A:$A,'Publication Table (%)'!$B132,AllPublicationData!$B:$B,'Publication Table (%)'!$C$4,AllPublicationData!$D:$D,'Publication Table (%)'!M$7),
SUMIFS(AllPublicationData!$G:$G,AllPublicationData!$A:$A,'Publication Table (%)'!$B132,AllPublicationData!$B:$B,'Publication Table (%)'!M$7)/
SUMIFS(AllPublicationData!$E:$E,AllPublicationData!$A:$A,'Publication Table (%)'!$B132,AllPublicationData!$B:$B,'Publication Table (%)'!M$7)),
IF('Publication Table (%)'!$C$5="Operations cancelled for clinical reasons",
IFERROR(SUMIFS(AllPublicationData!$H:$H,AllPublicationData!$A:$A,'Publication Table (%)'!$B132,AllPublicationData!$B:$B,'Publication Table (%)'!$C$4,AllPublicationData!$D:$D,'Publication Table (%)'!M$7)/
SUMIFS(AllPublicationData!$E:$E,AllPublicationData!$A:$A,'Publication Table (%)'!$B132,AllPublicationData!$B:$B,'Publication Table (%)'!$C$4,AllPublicationData!$D:$D,'Publication Table (%)'!M$7),
SUMIFS(AllPublicationData!$H:$H,AllPublicationData!$A:$A,'Publication Table (%)'!$B132,AllPublicationData!$B:$B,'Publication Table (%)'!M$7)/
SUMIFS(AllPublicationData!$E:$E,AllPublicationData!$A:$A,'Publication Table (%)'!$B132,AllPublicationData!$B:$B,'Publication Table (%)'!M$7)),
IF('Publication Table (%)'!$C$5="Operations cancelled for non-clinical/capacity reasons",
IFERROR(SUMIFS(AllPublicationData!$I:$I,AllPublicationData!$A:$A,'Publication Table (%)'!$B132,AllPublicationData!$B:$B,'Publication Table (%)'!$C$4,AllPublicationData!$D:$D,'Publication Table (%)'!M$7)/
SUMIFS(AllPublicationData!$E:$E,AllPublicationData!$A:$A,'Publication Table (%)'!$B132,AllPublicationData!$B:$B,'Publication Table (%)'!$C$4,AllPublicationData!$D:$D,'Publication Table (%)'!M$7),
SUMIFS(AllPublicationData!$I:$I,AllPublicationData!$A:$A,'Publication Table (%)'!$B132,AllPublicationData!$B:$B,'Publication Table (%)'!M$7)/
SUMIFS(AllPublicationData!$E:$E,AllPublicationData!$A:$A,'Publication Table (%)'!$B132,AllPublicationData!$B:$B,'Publication Table (%)'!M$7)),
IF('Publication Table (%)'!$C$5="Cancellations for other reasons",
IFERROR(SUMIFS(AllPublicationData!$J:$J,AllPublicationData!$A:$A,'Publication Table (%)'!$B132,AllPublicationData!$B:$B,'Publication Table (%)'!$C$4,AllPublicationData!$D:$D,'Publication Table (%)'!M$7)/
SUMIFS(AllPublicationData!$E:$E,AllPublicationData!$A:$A,'Publication Table (%)'!$B132,AllPublicationData!$B:$B,'Publication Table (%)'!$C$4,AllPublicationData!$D:$D,'Publication Table (%)'!M$7),
SUMIFS(AllPublicationData!$J:$J,AllPublicationData!$A:$A,'Publication Table (%)'!$B132,AllPublicationData!$B:$B,'Publication Table (%)'!M$7)/
SUMIFS(AllPublicationData!$E:$E,AllPublicationData!$A:$A,'Publication Table (%)'!$B132,AllPublicationData!$B:$B,'Publication Table (%)'!M$7)))))))</f>
        <v>#DIV/0!</v>
      </c>
      <c r="N132" s="96" t="e">
        <f>IF('Publication Table (%)'!$C$5="All Cancelled Operations",
IFERROR(SUMIFS(AllPublicationData!$F:$F,AllPublicationData!$A:$A,'Publication Table (%)'!$B132,AllPublicationData!$B:$B,'Publication Table (%)'!$C$4,AllPublicationData!$D:$D,'Publication Table (%)'!N$7)/
SUMIFS(AllPublicationData!$E:$E,AllPublicationData!$A:$A,'Publication Table (%)'!$B132,AllPublicationData!$B:$B,'Publication Table (%)'!$C$4,AllPublicationData!$D:$D,'Publication Table (%)'!N$7),
SUMIFS(AllPublicationData!$F:$F,AllPublicationData!$A:$A,'Publication Table (%)'!$B132,AllPublicationData!$B:$B,'Publication Table (%)'!N$7)/
SUMIFS(AllPublicationData!$E:$E,AllPublicationData!$A:$A,'Publication Table (%)'!$B132,AllPublicationData!$B:$B,'Publication Table (%)'!N$7)),
IF('Publication Table (%)'!$C$5="Operations cancelled by patient",
IFERROR(SUMIFS(AllPublicationData!$G:$G,AllPublicationData!$A:$A,'Publication Table (%)'!$B132,AllPublicationData!$B:$B,'Publication Table (%)'!$C$4,AllPublicationData!$D:$D,'Publication Table (%)'!N$7)/
SUMIFS(AllPublicationData!$E:$E,AllPublicationData!$A:$A,'Publication Table (%)'!$B132,AllPublicationData!$B:$B,'Publication Table (%)'!$C$4,AllPublicationData!$D:$D,'Publication Table (%)'!N$7),
SUMIFS(AllPublicationData!$G:$G,AllPublicationData!$A:$A,'Publication Table (%)'!$B132,AllPublicationData!$B:$B,'Publication Table (%)'!N$7)/
SUMIFS(AllPublicationData!$E:$E,AllPublicationData!$A:$A,'Publication Table (%)'!$B132,AllPublicationData!$B:$B,'Publication Table (%)'!N$7)),
IF('Publication Table (%)'!$C$5="Operations cancelled for clinical reasons",
IFERROR(SUMIFS(AllPublicationData!$H:$H,AllPublicationData!$A:$A,'Publication Table (%)'!$B132,AllPublicationData!$B:$B,'Publication Table (%)'!$C$4,AllPublicationData!$D:$D,'Publication Table (%)'!N$7)/
SUMIFS(AllPublicationData!$E:$E,AllPublicationData!$A:$A,'Publication Table (%)'!$B132,AllPublicationData!$B:$B,'Publication Table (%)'!$C$4,AllPublicationData!$D:$D,'Publication Table (%)'!N$7),
SUMIFS(AllPublicationData!$H:$H,AllPublicationData!$A:$A,'Publication Table (%)'!$B132,AllPublicationData!$B:$B,'Publication Table (%)'!N$7)/
SUMIFS(AllPublicationData!$E:$E,AllPublicationData!$A:$A,'Publication Table (%)'!$B132,AllPublicationData!$B:$B,'Publication Table (%)'!N$7)),
IF('Publication Table (%)'!$C$5="Operations cancelled for non-clinical/capacity reasons",
IFERROR(SUMIFS(AllPublicationData!$I:$I,AllPublicationData!$A:$A,'Publication Table (%)'!$B132,AllPublicationData!$B:$B,'Publication Table (%)'!$C$4,AllPublicationData!$D:$D,'Publication Table (%)'!N$7)/
SUMIFS(AllPublicationData!$E:$E,AllPublicationData!$A:$A,'Publication Table (%)'!$B132,AllPublicationData!$B:$B,'Publication Table (%)'!$C$4,AllPublicationData!$D:$D,'Publication Table (%)'!N$7),
SUMIFS(AllPublicationData!$I:$I,AllPublicationData!$A:$A,'Publication Table (%)'!$B132,AllPublicationData!$B:$B,'Publication Table (%)'!N$7)/
SUMIFS(AllPublicationData!$E:$E,AllPublicationData!$A:$A,'Publication Table (%)'!$B132,AllPublicationData!$B:$B,'Publication Table (%)'!N$7)),
IF('Publication Table (%)'!$C$5="Cancellations for other reasons",
IFERROR(SUMIFS(AllPublicationData!$J:$J,AllPublicationData!$A:$A,'Publication Table (%)'!$B132,AllPublicationData!$B:$B,'Publication Table (%)'!$C$4,AllPublicationData!$D:$D,'Publication Table (%)'!N$7)/
SUMIFS(AllPublicationData!$E:$E,AllPublicationData!$A:$A,'Publication Table (%)'!$B132,AllPublicationData!$B:$B,'Publication Table (%)'!$C$4,AllPublicationData!$D:$D,'Publication Table (%)'!N$7),
SUMIFS(AllPublicationData!$J:$J,AllPublicationData!$A:$A,'Publication Table (%)'!$B132,AllPublicationData!$B:$B,'Publication Table (%)'!N$7)/
SUMIFS(AllPublicationData!$E:$E,AllPublicationData!$A:$A,'Publication Table (%)'!$B132,AllPublicationData!$B:$B,'Publication Table (%)'!N$7)))))))</f>
        <v>#DIV/0!</v>
      </c>
      <c r="O132" s="96" t="e">
        <f>IF('Publication Table (%)'!$C$5="All Cancelled Operations",
IFERROR(SUMIFS(AllPublicationData!$F:$F,AllPublicationData!$A:$A,'Publication Table (%)'!$B132,AllPublicationData!$B:$B,'Publication Table (%)'!$C$4,AllPublicationData!$D:$D,'Publication Table (%)'!O$7)/
SUMIFS(AllPublicationData!$E:$E,AllPublicationData!$A:$A,'Publication Table (%)'!$B132,AllPublicationData!$B:$B,'Publication Table (%)'!$C$4,AllPublicationData!$D:$D,'Publication Table (%)'!O$7),
SUMIFS(AllPublicationData!$F:$F,AllPublicationData!$A:$A,'Publication Table (%)'!$B132,AllPublicationData!$B:$B,'Publication Table (%)'!O$7)/
SUMIFS(AllPublicationData!$E:$E,AllPublicationData!$A:$A,'Publication Table (%)'!$B132,AllPublicationData!$B:$B,'Publication Table (%)'!O$7)),
IF('Publication Table (%)'!$C$5="Operations cancelled by patient",
IFERROR(SUMIFS(AllPublicationData!$G:$G,AllPublicationData!$A:$A,'Publication Table (%)'!$B132,AllPublicationData!$B:$B,'Publication Table (%)'!$C$4,AllPublicationData!$D:$D,'Publication Table (%)'!O$7)/
SUMIFS(AllPublicationData!$E:$E,AllPublicationData!$A:$A,'Publication Table (%)'!$B132,AllPublicationData!$B:$B,'Publication Table (%)'!$C$4,AllPublicationData!$D:$D,'Publication Table (%)'!O$7),
SUMIFS(AllPublicationData!$G:$G,AllPublicationData!$A:$A,'Publication Table (%)'!$B132,AllPublicationData!$B:$B,'Publication Table (%)'!O$7)/
SUMIFS(AllPublicationData!$E:$E,AllPublicationData!$A:$A,'Publication Table (%)'!$B132,AllPublicationData!$B:$B,'Publication Table (%)'!O$7)),
IF('Publication Table (%)'!$C$5="Operations cancelled for clinical reasons",
IFERROR(SUMIFS(AllPublicationData!$H:$H,AllPublicationData!$A:$A,'Publication Table (%)'!$B132,AllPublicationData!$B:$B,'Publication Table (%)'!$C$4,AllPublicationData!$D:$D,'Publication Table (%)'!O$7)/
SUMIFS(AllPublicationData!$E:$E,AllPublicationData!$A:$A,'Publication Table (%)'!$B132,AllPublicationData!$B:$B,'Publication Table (%)'!$C$4,AllPublicationData!$D:$D,'Publication Table (%)'!O$7),
SUMIFS(AllPublicationData!$H:$H,AllPublicationData!$A:$A,'Publication Table (%)'!$B132,AllPublicationData!$B:$B,'Publication Table (%)'!O$7)/
SUMIFS(AllPublicationData!$E:$E,AllPublicationData!$A:$A,'Publication Table (%)'!$B132,AllPublicationData!$B:$B,'Publication Table (%)'!O$7)),
IF('Publication Table (%)'!$C$5="Operations cancelled for non-clinical/capacity reasons",
IFERROR(SUMIFS(AllPublicationData!$I:$I,AllPublicationData!$A:$A,'Publication Table (%)'!$B132,AllPublicationData!$B:$B,'Publication Table (%)'!$C$4,AllPublicationData!$D:$D,'Publication Table (%)'!O$7)/
SUMIFS(AllPublicationData!$E:$E,AllPublicationData!$A:$A,'Publication Table (%)'!$B132,AllPublicationData!$B:$B,'Publication Table (%)'!$C$4,AllPublicationData!$D:$D,'Publication Table (%)'!O$7),
SUMIFS(AllPublicationData!$I:$I,AllPublicationData!$A:$A,'Publication Table (%)'!$B132,AllPublicationData!$B:$B,'Publication Table (%)'!O$7)/
SUMIFS(AllPublicationData!$E:$E,AllPublicationData!$A:$A,'Publication Table (%)'!$B132,AllPublicationData!$B:$B,'Publication Table (%)'!O$7)),
IF('Publication Table (%)'!$C$5="Cancellations for other reasons",
IFERROR(SUMIFS(AllPublicationData!$J:$J,AllPublicationData!$A:$A,'Publication Table (%)'!$B132,AllPublicationData!$B:$B,'Publication Table (%)'!$C$4,AllPublicationData!$D:$D,'Publication Table (%)'!O$7)/
SUMIFS(AllPublicationData!$E:$E,AllPublicationData!$A:$A,'Publication Table (%)'!$B132,AllPublicationData!$B:$B,'Publication Table (%)'!$C$4,AllPublicationData!$D:$D,'Publication Table (%)'!O$7),
SUMIFS(AllPublicationData!$J:$J,AllPublicationData!$A:$A,'Publication Table (%)'!$B132,AllPublicationData!$B:$B,'Publication Table (%)'!O$7)/
SUMIFS(AllPublicationData!$E:$E,AllPublicationData!$A:$A,'Publication Table (%)'!$B132,AllPublicationData!$B:$B,'Publication Table (%)'!O$7)))))))</f>
        <v>#DIV/0!</v>
      </c>
      <c r="P132" s="96" t="e">
        <f>IF('Publication Table (%)'!$C$5="All Cancelled Operations",
IFERROR(SUMIFS(AllPublicationData!$F:$F,AllPublicationData!$A:$A,'Publication Table (%)'!$B132,AllPublicationData!$B:$B,'Publication Table (%)'!$C$4,AllPublicationData!$D:$D,'Publication Table (%)'!P$7)/
SUMIFS(AllPublicationData!$E:$E,AllPublicationData!$A:$A,'Publication Table (%)'!$B132,AllPublicationData!$B:$B,'Publication Table (%)'!$C$4,AllPublicationData!$D:$D,'Publication Table (%)'!P$7),
SUMIFS(AllPublicationData!$F:$F,AllPublicationData!$A:$A,'Publication Table (%)'!$B132,AllPublicationData!$B:$B,'Publication Table (%)'!P$7)/
SUMIFS(AllPublicationData!$E:$E,AllPublicationData!$A:$A,'Publication Table (%)'!$B132,AllPublicationData!$B:$B,'Publication Table (%)'!P$7)),
IF('Publication Table (%)'!$C$5="Operations cancelled by patient",
IFERROR(SUMIFS(AllPublicationData!$G:$G,AllPublicationData!$A:$A,'Publication Table (%)'!$B132,AllPublicationData!$B:$B,'Publication Table (%)'!$C$4,AllPublicationData!$D:$D,'Publication Table (%)'!P$7)/
SUMIFS(AllPublicationData!$E:$E,AllPublicationData!$A:$A,'Publication Table (%)'!$B132,AllPublicationData!$B:$B,'Publication Table (%)'!$C$4,AllPublicationData!$D:$D,'Publication Table (%)'!P$7),
SUMIFS(AllPublicationData!$G:$G,AllPublicationData!$A:$A,'Publication Table (%)'!$B132,AllPublicationData!$B:$B,'Publication Table (%)'!P$7)/
SUMIFS(AllPublicationData!$E:$E,AllPublicationData!$A:$A,'Publication Table (%)'!$B132,AllPublicationData!$B:$B,'Publication Table (%)'!P$7)),
IF('Publication Table (%)'!$C$5="Operations cancelled for clinical reasons",
IFERROR(SUMIFS(AllPublicationData!$H:$H,AllPublicationData!$A:$A,'Publication Table (%)'!$B132,AllPublicationData!$B:$B,'Publication Table (%)'!$C$4,AllPublicationData!$D:$D,'Publication Table (%)'!P$7)/
SUMIFS(AllPublicationData!$E:$E,AllPublicationData!$A:$A,'Publication Table (%)'!$B132,AllPublicationData!$B:$B,'Publication Table (%)'!$C$4,AllPublicationData!$D:$D,'Publication Table (%)'!P$7),
SUMIFS(AllPublicationData!$H:$H,AllPublicationData!$A:$A,'Publication Table (%)'!$B132,AllPublicationData!$B:$B,'Publication Table (%)'!P$7)/
SUMIFS(AllPublicationData!$E:$E,AllPublicationData!$A:$A,'Publication Table (%)'!$B132,AllPublicationData!$B:$B,'Publication Table (%)'!P$7)),
IF('Publication Table (%)'!$C$5="Operations cancelled for non-clinical/capacity reasons",
IFERROR(SUMIFS(AllPublicationData!$I:$I,AllPublicationData!$A:$A,'Publication Table (%)'!$B132,AllPublicationData!$B:$B,'Publication Table (%)'!$C$4,AllPublicationData!$D:$D,'Publication Table (%)'!P$7)/
SUMIFS(AllPublicationData!$E:$E,AllPublicationData!$A:$A,'Publication Table (%)'!$B132,AllPublicationData!$B:$B,'Publication Table (%)'!$C$4,AllPublicationData!$D:$D,'Publication Table (%)'!P$7),
SUMIFS(AllPublicationData!$I:$I,AllPublicationData!$A:$A,'Publication Table (%)'!$B132,AllPublicationData!$B:$B,'Publication Table (%)'!P$7)/
SUMIFS(AllPublicationData!$E:$E,AllPublicationData!$A:$A,'Publication Table (%)'!$B132,AllPublicationData!$B:$B,'Publication Table (%)'!P$7)),
IF('Publication Table (%)'!$C$5="Cancellations for other reasons",
IFERROR(SUMIFS(AllPublicationData!$J:$J,AllPublicationData!$A:$A,'Publication Table (%)'!$B132,AllPublicationData!$B:$B,'Publication Table (%)'!$C$4,AllPublicationData!$D:$D,'Publication Table (%)'!P$7)/
SUMIFS(AllPublicationData!$E:$E,AllPublicationData!$A:$A,'Publication Table (%)'!$B132,AllPublicationData!$B:$B,'Publication Table (%)'!$C$4,AllPublicationData!$D:$D,'Publication Table (%)'!P$7),
SUMIFS(AllPublicationData!$J:$J,AllPublicationData!$A:$A,'Publication Table (%)'!$B132,AllPublicationData!$B:$B,'Publication Table (%)'!P$7)/
SUMIFS(AllPublicationData!$E:$E,AllPublicationData!$A:$A,'Publication Table (%)'!$B132,AllPublicationData!$B:$B,'Publication Table (%)'!P$7)))))))</f>
        <v>#DIV/0!</v>
      </c>
      <c r="Q132" s="96" t="e">
        <f>IF('Publication Table (%)'!$C$5="All Cancelled Operations",
IFERROR(SUMIFS(AllPublicationData!$F:$F,AllPublicationData!$A:$A,'Publication Table (%)'!$B132,AllPublicationData!$B:$B,'Publication Table (%)'!$C$4,AllPublicationData!$D:$D,'Publication Table (%)'!Q$7)/
SUMIFS(AllPublicationData!$E:$E,AllPublicationData!$A:$A,'Publication Table (%)'!$B132,AllPublicationData!$B:$B,'Publication Table (%)'!$C$4,AllPublicationData!$D:$D,'Publication Table (%)'!Q$7),
SUMIFS(AllPublicationData!$F:$F,AllPublicationData!$A:$A,'Publication Table (%)'!$B132,AllPublicationData!$B:$B,'Publication Table (%)'!Q$7)/
SUMIFS(AllPublicationData!$E:$E,AllPublicationData!$A:$A,'Publication Table (%)'!$B132,AllPublicationData!$B:$B,'Publication Table (%)'!Q$7)),
IF('Publication Table (%)'!$C$5="Operations cancelled by patient",
IFERROR(SUMIFS(AllPublicationData!$G:$G,AllPublicationData!$A:$A,'Publication Table (%)'!$B132,AllPublicationData!$B:$B,'Publication Table (%)'!$C$4,AllPublicationData!$D:$D,'Publication Table (%)'!Q$7)/
SUMIFS(AllPublicationData!$E:$E,AllPublicationData!$A:$A,'Publication Table (%)'!$B132,AllPublicationData!$B:$B,'Publication Table (%)'!$C$4,AllPublicationData!$D:$D,'Publication Table (%)'!Q$7),
SUMIFS(AllPublicationData!$G:$G,AllPublicationData!$A:$A,'Publication Table (%)'!$B132,AllPublicationData!$B:$B,'Publication Table (%)'!Q$7)/
SUMIFS(AllPublicationData!$E:$E,AllPublicationData!$A:$A,'Publication Table (%)'!$B132,AllPublicationData!$B:$B,'Publication Table (%)'!Q$7)),
IF('Publication Table (%)'!$C$5="Operations cancelled for clinical reasons",
IFERROR(SUMIFS(AllPublicationData!$H:$H,AllPublicationData!$A:$A,'Publication Table (%)'!$B132,AllPublicationData!$B:$B,'Publication Table (%)'!$C$4,AllPublicationData!$D:$D,'Publication Table (%)'!Q$7)/
SUMIFS(AllPublicationData!$E:$E,AllPublicationData!$A:$A,'Publication Table (%)'!$B132,AllPublicationData!$B:$B,'Publication Table (%)'!$C$4,AllPublicationData!$D:$D,'Publication Table (%)'!Q$7),
SUMIFS(AllPublicationData!$H:$H,AllPublicationData!$A:$A,'Publication Table (%)'!$B132,AllPublicationData!$B:$B,'Publication Table (%)'!Q$7)/
SUMIFS(AllPublicationData!$E:$E,AllPublicationData!$A:$A,'Publication Table (%)'!$B132,AllPublicationData!$B:$B,'Publication Table (%)'!Q$7)),
IF('Publication Table (%)'!$C$5="Operations cancelled for non-clinical/capacity reasons",
IFERROR(SUMIFS(AllPublicationData!$I:$I,AllPublicationData!$A:$A,'Publication Table (%)'!$B132,AllPublicationData!$B:$B,'Publication Table (%)'!$C$4,AllPublicationData!$D:$D,'Publication Table (%)'!Q$7)/
SUMIFS(AllPublicationData!$E:$E,AllPublicationData!$A:$A,'Publication Table (%)'!$B132,AllPublicationData!$B:$B,'Publication Table (%)'!$C$4,AllPublicationData!$D:$D,'Publication Table (%)'!Q$7),
SUMIFS(AllPublicationData!$I:$I,AllPublicationData!$A:$A,'Publication Table (%)'!$B132,AllPublicationData!$B:$B,'Publication Table (%)'!Q$7)/
SUMIFS(AllPublicationData!$E:$E,AllPublicationData!$A:$A,'Publication Table (%)'!$B132,AllPublicationData!$B:$B,'Publication Table (%)'!Q$7)),
IF('Publication Table (%)'!$C$5="Cancellations for other reasons",
IFERROR(SUMIFS(AllPublicationData!$J:$J,AllPublicationData!$A:$A,'Publication Table (%)'!$B132,AllPublicationData!$B:$B,'Publication Table (%)'!$C$4,AllPublicationData!$D:$D,'Publication Table (%)'!Q$7)/
SUMIFS(AllPublicationData!$E:$E,AllPublicationData!$A:$A,'Publication Table (%)'!$B132,AllPublicationData!$B:$B,'Publication Table (%)'!$C$4,AllPublicationData!$D:$D,'Publication Table (%)'!Q$7),
SUMIFS(AllPublicationData!$J:$J,AllPublicationData!$A:$A,'Publication Table (%)'!$B132,AllPublicationData!$B:$B,'Publication Table (%)'!Q$7)/
SUMIFS(AllPublicationData!$E:$E,AllPublicationData!$A:$A,'Publication Table (%)'!$B132,AllPublicationData!$B:$B,'Publication Table (%)'!Q$7)))))))</f>
        <v>#DIV/0!</v>
      </c>
      <c r="R132" s="96" t="e">
        <f>IF('Publication Table (%)'!$C$5="All Cancelled Operations",
IFERROR(SUMIFS(AllPublicationData!$F:$F,AllPublicationData!$A:$A,'Publication Table (%)'!$B132,AllPublicationData!$B:$B,'Publication Table (%)'!$C$4,AllPublicationData!$D:$D,'Publication Table (%)'!R$7)/
SUMIFS(AllPublicationData!$E:$E,AllPublicationData!$A:$A,'Publication Table (%)'!$B132,AllPublicationData!$B:$B,'Publication Table (%)'!$C$4,AllPublicationData!$D:$D,'Publication Table (%)'!R$7),
SUMIFS(AllPublicationData!$F:$F,AllPublicationData!$A:$A,'Publication Table (%)'!$B132,AllPublicationData!$B:$B,'Publication Table (%)'!R$7)/
SUMIFS(AllPublicationData!$E:$E,AllPublicationData!$A:$A,'Publication Table (%)'!$B132,AllPublicationData!$B:$B,'Publication Table (%)'!R$7)),
IF('Publication Table (%)'!$C$5="Operations cancelled by patient",
IFERROR(SUMIFS(AllPublicationData!$G:$G,AllPublicationData!$A:$A,'Publication Table (%)'!$B132,AllPublicationData!$B:$B,'Publication Table (%)'!$C$4,AllPublicationData!$D:$D,'Publication Table (%)'!R$7)/
SUMIFS(AllPublicationData!$E:$E,AllPublicationData!$A:$A,'Publication Table (%)'!$B132,AllPublicationData!$B:$B,'Publication Table (%)'!$C$4,AllPublicationData!$D:$D,'Publication Table (%)'!R$7),
SUMIFS(AllPublicationData!$G:$G,AllPublicationData!$A:$A,'Publication Table (%)'!$B132,AllPublicationData!$B:$B,'Publication Table (%)'!R$7)/
SUMIFS(AllPublicationData!$E:$E,AllPublicationData!$A:$A,'Publication Table (%)'!$B132,AllPublicationData!$B:$B,'Publication Table (%)'!R$7)),
IF('Publication Table (%)'!$C$5="Operations cancelled for clinical reasons",
IFERROR(SUMIFS(AllPublicationData!$H:$H,AllPublicationData!$A:$A,'Publication Table (%)'!$B132,AllPublicationData!$B:$B,'Publication Table (%)'!$C$4,AllPublicationData!$D:$D,'Publication Table (%)'!R$7)/
SUMIFS(AllPublicationData!$E:$E,AllPublicationData!$A:$A,'Publication Table (%)'!$B132,AllPublicationData!$B:$B,'Publication Table (%)'!$C$4,AllPublicationData!$D:$D,'Publication Table (%)'!R$7),
SUMIFS(AllPublicationData!$H:$H,AllPublicationData!$A:$A,'Publication Table (%)'!$B132,AllPublicationData!$B:$B,'Publication Table (%)'!R$7)/
SUMIFS(AllPublicationData!$E:$E,AllPublicationData!$A:$A,'Publication Table (%)'!$B132,AllPublicationData!$B:$B,'Publication Table (%)'!R$7)),
IF('Publication Table (%)'!$C$5="Operations cancelled for non-clinical/capacity reasons",
IFERROR(SUMIFS(AllPublicationData!$I:$I,AllPublicationData!$A:$A,'Publication Table (%)'!$B132,AllPublicationData!$B:$B,'Publication Table (%)'!$C$4,AllPublicationData!$D:$D,'Publication Table (%)'!R$7)/
SUMIFS(AllPublicationData!$E:$E,AllPublicationData!$A:$A,'Publication Table (%)'!$B132,AllPublicationData!$B:$B,'Publication Table (%)'!$C$4,AllPublicationData!$D:$D,'Publication Table (%)'!R$7),
SUMIFS(AllPublicationData!$I:$I,AllPublicationData!$A:$A,'Publication Table (%)'!$B132,AllPublicationData!$B:$B,'Publication Table (%)'!R$7)/
SUMIFS(AllPublicationData!$E:$E,AllPublicationData!$A:$A,'Publication Table (%)'!$B132,AllPublicationData!$B:$B,'Publication Table (%)'!R$7)),
IF('Publication Table (%)'!$C$5="Cancellations for other reasons",
IFERROR(SUMIFS(AllPublicationData!$J:$J,AllPublicationData!$A:$A,'Publication Table (%)'!$B132,AllPublicationData!$B:$B,'Publication Table (%)'!$C$4,AllPublicationData!$D:$D,'Publication Table (%)'!R$7)/
SUMIFS(AllPublicationData!$E:$E,AllPublicationData!$A:$A,'Publication Table (%)'!$B132,AllPublicationData!$B:$B,'Publication Table (%)'!$C$4,AllPublicationData!$D:$D,'Publication Table (%)'!R$7),
SUMIFS(AllPublicationData!$J:$J,AllPublicationData!$A:$A,'Publication Table (%)'!$B132,AllPublicationData!$B:$B,'Publication Table (%)'!R$7)/
SUMIFS(AllPublicationData!$E:$E,AllPublicationData!$A:$A,'Publication Table (%)'!$B132,AllPublicationData!$B:$B,'Publication Table (%)'!R$7)))))))</f>
        <v>#DIV/0!</v>
      </c>
      <c r="S132" s="96" t="e">
        <f>IF('Publication Table (%)'!$C$5="All Cancelled Operations",
IFERROR(SUMIFS(AllPublicationData!$F:$F,AllPublicationData!$A:$A,'Publication Table (%)'!$B132,AllPublicationData!$B:$B,'Publication Table (%)'!$C$4,AllPublicationData!$D:$D,'Publication Table (%)'!S$7)/
SUMIFS(AllPublicationData!$E:$E,AllPublicationData!$A:$A,'Publication Table (%)'!$B132,AllPublicationData!$B:$B,'Publication Table (%)'!$C$4,AllPublicationData!$D:$D,'Publication Table (%)'!S$7),
SUMIFS(AllPublicationData!$F:$F,AllPublicationData!$A:$A,'Publication Table (%)'!$B132,AllPublicationData!$B:$B,'Publication Table (%)'!S$7)/
SUMIFS(AllPublicationData!$E:$E,AllPublicationData!$A:$A,'Publication Table (%)'!$B132,AllPublicationData!$B:$B,'Publication Table (%)'!S$7)),
IF('Publication Table (%)'!$C$5="Operations cancelled by patient",
IFERROR(SUMIFS(AllPublicationData!$G:$G,AllPublicationData!$A:$A,'Publication Table (%)'!$B132,AllPublicationData!$B:$B,'Publication Table (%)'!$C$4,AllPublicationData!$D:$D,'Publication Table (%)'!S$7)/
SUMIFS(AllPublicationData!$E:$E,AllPublicationData!$A:$A,'Publication Table (%)'!$B132,AllPublicationData!$B:$B,'Publication Table (%)'!$C$4,AllPublicationData!$D:$D,'Publication Table (%)'!S$7),
SUMIFS(AllPublicationData!$G:$G,AllPublicationData!$A:$A,'Publication Table (%)'!$B132,AllPublicationData!$B:$B,'Publication Table (%)'!S$7)/
SUMIFS(AllPublicationData!$E:$E,AllPublicationData!$A:$A,'Publication Table (%)'!$B132,AllPublicationData!$B:$B,'Publication Table (%)'!S$7)),
IF('Publication Table (%)'!$C$5="Operations cancelled for clinical reasons",
IFERROR(SUMIFS(AllPublicationData!$H:$H,AllPublicationData!$A:$A,'Publication Table (%)'!$B132,AllPublicationData!$B:$B,'Publication Table (%)'!$C$4,AllPublicationData!$D:$D,'Publication Table (%)'!S$7)/
SUMIFS(AllPublicationData!$E:$E,AllPublicationData!$A:$A,'Publication Table (%)'!$B132,AllPublicationData!$B:$B,'Publication Table (%)'!$C$4,AllPublicationData!$D:$D,'Publication Table (%)'!S$7),
SUMIFS(AllPublicationData!$H:$H,AllPublicationData!$A:$A,'Publication Table (%)'!$B132,AllPublicationData!$B:$B,'Publication Table (%)'!S$7)/
SUMIFS(AllPublicationData!$E:$E,AllPublicationData!$A:$A,'Publication Table (%)'!$B132,AllPublicationData!$B:$B,'Publication Table (%)'!S$7)),
IF('Publication Table (%)'!$C$5="Operations cancelled for non-clinical/capacity reasons",
IFERROR(SUMIFS(AllPublicationData!$I:$I,AllPublicationData!$A:$A,'Publication Table (%)'!$B132,AllPublicationData!$B:$B,'Publication Table (%)'!$C$4,AllPublicationData!$D:$D,'Publication Table (%)'!S$7)/
SUMIFS(AllPublicationData!$E:$E,AllPublicationData!$A:$A,'Publication Table (%)'!$B132,AllPublicationData!$B:$B,'Publication Table (%)'!$C$4,AllPublicationData!$D:$D,'Publication Table (%)'!S$7),
SUMIFS(AllPublicationData!$I:$I,AllPublicationData!$A:$A,'Publication Table (%)'!$B132,AllPublicationData!$B:$B,'Publication Table (%)'!S$7)/
SUMIFS(AllPublicationData!$E:$E,AllPublicationData!$A:$A,'Publication Table (%)'!$B132,AllPublicationData!$B:$B,'Publication Table (%)'!S$7)),
IF('Publication Table (%)'!$C$5="Cancellations for other reasons",
IFERROR(SUMIFS(AllPublicationData!$J:$J,AllPublicationData!$A:$A,'Publication Table (%)'!$B132,AllPublicationData!$B:$B,'Publication Table (%)'!$C$4,AllPublicationData!$D:$D,'Publication Table (%)'!S$7)/
SUMIFS(AllPublicationData!$E:$E,AllPublicationData!$A:$A,'Publication Table (%)'!$B132,AllPublicationData!$B:$B,'Publication Table (%)'!$C$4,AllPublicationData!$D:$D,'Publication Table (%)'!S$7),
SUMIFS(AllPublicationData!$J:$J,AllPublicationData!$A:$A,'Publication Table (%)'!$B132,AllPublicationData!$B:$B,'Publication Table (%)'!S$7)/
SUMIFS(AllPublicationData!$E:$E,AllPublicationData!$A:$A,'Publication Table (%)'!$B132,AllPublicationData!$B:$B,'Publication Table (%)'!S$7)))))))</f>
        <v>#DIV/0!</v>
      </c>
    </row>
    <row r="133" spans="3:19" x14ac:dyDescent="0.35">
      <c r="C133" s="112">
        <f>IF('Publication Table (%)'!$C$5="All Cancelled Operations",
SUMIFS(AllPublicationData!$F:$F,AllPublicationData!$A:$A,'Publication Table (%)'!$B133,AllPublicationData!$B:$B,'Publication Table (%)'!$C$4),
IF('Publication Table (%)'!$C$5="Operations cancelled by patient",
SUMIFS(AllPublicationData!$G:$G,AllPublicationData!$A:$A,'Publication Table (%)'!$B133,AllPublicationData!$B:$B,'Publication Table (%)'!$C$4),
IF('Publication Table (%)'!$C$5="Operations cancelled for clinical reasons",
SUMIFS(AllPublicationData!$H:$H,AllPublicationData!$A:$A,'Publication Table (%)'!$B133,AllPublicationData!$B:$B,'Publication Table (%)'!$C$4),
IF('Publication Table (%)'!$C$5="Operations cancelled for non-clinical/capacity reasons",
SUMIFS(AllPublicationData!$I:$I,AllPublicationData!$A:$A,'Publication Table (%)'!$B133,AllPublicationData!$B:$B,'Publication Table (%)'!$C$4),
IF('Publication Table (%)'!$C$5="Cancellations for other reasons",
SUMIFS(AllPublicationData!$J:$J,AllPublicationData!$A:$A,'Publication Table (%)'!$B133,AllPublicationData!$B:$B,'Publication Table (%)'!$C$4))))))+
IF(AND($C$4="NHS Scotland",$C$5="All Cancelled Operations"),
SUMIFS(AllPublicationData!$F:$F,AllPublicationData!$A:$A,'Publication Table (%)'!$B133),
IF(AND($C$4="NHS Scotland",$C$5="Operations cancelled by patient"),
SUMIFS(AllPublicationData!$G:$G,AllPublicationData!$A:$A,'Publication Table (%)'!$B133),
IF(AND($C$4="NHS Scotland",$C$5="Operations cancelled for clinical reasons"),
SUMIFS(AllPublicationData!$H:$H,AllPublicationData!$A:$A,'Publication Table (%)'!$B133),
IF(AND($C$4="NHS Scotland",$C$5="Operations cancelled for non-clinical/capacity reasons"),
SUMIFS(AllPublicationData!$I:$I,AllPublicationData!$A:$A,'Publication Table (%)'!$B133),
IF(AND($C$4="NHS Scotland",$C$5="Cancellations for other reasons"),
SUMIFS(AllPublicationData!$J:$J,AllPublicationData!$A:$A,'Publication Table (%)'!$B133))))))</f>
        <v>0</v>
      </c>
      <c r="D133" s="110" t="e">
        <f>IF(AND('Publication Table (%)'!$C$5="All Cancelled Operations",$C$4&lt;&gt;"NHS Scotland"),
IFERROR(SUMIFS(AllPublicationData!$F:$F,AllPublicationData!$A:$A,'Publication Table (%)'!$B133,AllPublicationData!$B:$B,'Publication Table (%)'!$C$4,AllPublicationData!$D:$D,'Publication Table (%)'!D$7)/
SUMIFS(AllPublicationData!$E:$E,AllPublicationData!$A:$A,'Publication Table (%)'!$B133,AllPublicationData!$B:$B,'Publication Table (%)'!$C$4,AllPublicationData!$D:$D,'Publication Table (%)'!D$7),
SUMIFS(AllPublicationData!$F:$F,AllPublicationData!$A:$A,'Publication Table (%)'!$B133,AllPublicationData!$B:$B,'Publication Table (%)'!D$7)/
SUMIFS(AllPublicationData!$E:$E,AllPublicationData!$A:$A,'Publication Table (%)'!$B133,AllPublicationData!$B:$B,'Publication Table (%)'!D$7)),
IF(AND('Publication Table (%)'!$C$5="Operations cancelled by patient",$C$4&lt;&gt;"NHS Scotland"),
IFERROR(SUMIFS(AllPublicationData!$G:$G,AllPublicationData!$A:$A,'Publication Table (%)'!$B133,AllPublicationData!$B:$B,'Publication Table (%)'!$C$4,AllPublicationData!$D:$D,'Publication Table (%)'!D$7)/
SUMIFS(AllPublicationData!$E:$E,AllPublicationData!$A:$A,'Publication Table (%)'!$B133,AllPublicationData!$B:$B,'Publication Table (%)'!$C$4,AllPublicationData!$D:$D,'Publication Table (%)'!D$7),
SUMIFS(AllPublicationData!$G:$G,AllPublicationData!$A:$A,'Publication Table (%)'!$B133,AllPublicationData!$B:$B,'Publication Table (%)'!D$7)/
SUMIFS(AllPublicationData!$E:$E,AllPublicationData!$A:$A,'Publication Table (%)'!$B133,AllPublicationData!$B:$B,'Publication Table (%)'!D$7)),
IF(AND('Publication Table (%)'!$C$5="Operations cancelled for clinical reasons",$C$4&lt;&gt;"NHS Scotland"),
IFERROR(SUMIFS(AllPublicationData!$H:$H,AllPublicationData!$A:$A,'Publication Table (%)'!$B133,AllPublicationData!$B:$B,'Publication Table (%)'!$C$4,AllPublicationData!$D:$D,'Publication Table (%)'!D$7)/
SUMIFS(AllPublicationData!$E:$E,AllPublicationData!$A:$A,'Publication Table (%)'!$B133,AllPublicationData!$B:$B,'Publication Table (%)'!$C$4,AllPublicationData!$D:$D,'Publication Table (%)'!D$7),
SUMIFS(AllPublicationData!$H:$H,AllPublicationData!$A:$A,'Publication Table (%)'!$B133,AllPublicationData!$B:$B,'Publication Table (%)'!D$7)/
SUMIFS(AllPublicationData!$E:$E,AllPublicationData!$A:$A,'Publication Table (%)'!$B133,AllPublicationData!$B:$B,'Publication Table (%)'!D$7)),
IF(AND('Publication Table (%)'!$C$5="Operations cancelled for non-clinical/capacity reasons",$C$4&lt;&gt;"NHS Scotland"),
IFERROR(SUMIFS(AllPublicationData!$I:$I,AllPublicationData!$A:$A,'Publication Table (%)'!$B133,AllPublicationData!$B:$B,'Publication Table (%)'!$C$4,AllPublicationData!$D:$D,'Publication Table (%)'!D$7)/
SUMIFS(AllPublicationData!$E:$E,AllPublicationData!$A:$A,'Publication Table (%)'!$B133,AllPublicationData!$B:$B,'Publication Table (%)'!$C$4,AllPublicationData!$D:$D,'Publication Table (%)'!D$7),
SUMIFS(AllPublicationData!$I:$I,AllPublicationData!$A:$A,'Publication Table (%)'!$B133,AllPublicationData!$B:$B,'Publication Table (%)'!D$7)/
SUMIFS(AllPublicationData!$E:$E,AllPublicationData!$A:$A,'Publication Table (%)'!$B133,AllPublicationData!$B:$B,'Publication Table (%)'!D$7)),
IF(AND('Publication Table (%)'!$C$5="Cancellations for other reasons",$C$4&lt;&gt;"NHS Scotland"),
IFERROR(SUMIFS(AllPublicationData!$J:$J,AllPublicationData!$A:$A,'Publication Table (%)'!$B133,AllPublicationData!$B:$B,'Publication Table (%)'!$C$4,AllPublicationData!$D:$D,'Publication Table (%)'!D$7)/
SUMIFS(AllPublicationData!$E:$E,AllPublicationData!$A:$A,'Publication Table (%)'!$B133,AllPublicationData!$B:$B,'Publication Table (%)'!$C$4,AllPublicationData!$D:$D,'Publication Table (%)'!D$7),
SUMIFS(AllPublicationData!$J:$J,AllPublicationData!$A:$A,'Publication Table (%)'!$B133,AllPublicationData!$B:$B,'Publication Table (%)'!D$7)/
SUMIFS(AllPublicationData!$E:$E,AllPublicationData!$A:$A,'Publication Table (%)'!$B133,AllPublicationData!$B:$B,'Publication Table (%)'!D$7)),
IF(AND($C$4="NHS Scotland",$C$5="All Cancelled Operations"),
SUMIFS(AllPublicationData!$F:$F,AllPublicationData!$A:$A,'Publication Table'!$B133)/
SUMIFS(AllPublicationData!$E:$E,AllPublicationData!$A:$A,'Publication Table'!$B133),
IF(AND($C$4="NHS Scotland",$C$5="Operations cancelled by patient"),
SUMIFS(AllPublicationData!$G:$G,AllPublicationData!$A:$A,'Publication Table'!$B133)/
SUMIFS(AllPublicationData!$E:$E,AllPublicationData!$A:$A,'Publication Table'!$B133),
IF(AND($C$4="NHS Scotland",$C$5="Operations cancelled for clinical reasons"),
SUMIFS(AllPublicationData!$H:$H,AllPublicationData!$A:$A,'Publication Table'!$B133)/
SUMIFS(AllPublicationData!$E:$E,AllPublicationData!$A:$A,'Publication Table'!$B133),
IF(AND($C$4="NHS Scotland",$C$5="Operations cancelled for non-clinical/capacity reasons"),
SUMIFS(AllPublicationData!$I:$I,AllPublicationData!$A:$A,'Publication Table'!$B133)/
SUMIFS(AllPublicationData!$E:$E,AllPublicationData!$A:$A,'Publication Table'!$B133),
IF(AND($C$4="NHS Scotland",$C$5="Cancellations for other reasons"),
SUMIFS(AllPublicationData!$J:$J,AllPublicationData!$A:$A,'Publication Table'!$B133)/
SUMIFS(AllPublicationData!$E:$E,AllPublicationData!$A:$A,'Publication Table'!$B133)))))))))))</f>
        <v>#DIV/0!</v>
      </c>
      <c r="E133" s="96" t="e">
        <f>IF('Publication Table (%)'!$C$5="All Cancelled Operations",
IFERROR(SUMIFS(AllPublicationData!$F:$F,AllPublicationData!$A:$A,'Publication Table (%)'!$B133,AllPublicationData!$B:$B,'Publication Table (%)'!$C$4,AllPublicationData!$D:$D,'Publication Table (%)'!E$7)/
SUMIFS(AllPublicationData!$E:$E,AllPublicationData!$A:$A,'Publication Table (%)'!$B133,AllPublicationData!$B:$B,'Publication Table (%)'!$C$4,AllPublicationData!$D:$D,'Publication Table (%)'!E$7),
SUMIFS(AllPublicationData!$F:$F,AllPublicationData!$A:$A,'Publication Table (%)'!$B133,AllPublicationData!$B:$B,'Publication Table (%)'!E$7)/
SUMIFS(AllPublicationData!$E:$E,AllPublicationData!$A:$A,'Publication Table (%)'!$B133,AllPublicationData!$B:$B,'Publication Table (%)'!E$7)),
IF('Publication Table (%)'!$C$5="Operations cancelled by patient",
IFERROR(SUMIFS(AllPublicationData!$G:$G,AllPublicationData!$A:$A,'Publication Table (%)'!$B133,AllPublicationData!$B:$B,'Publication Table (%)'!$C$4,AllPublicationData!$D:$D,'Publication Table (%)'!E$7)/
SUMIFS(AllPublicationData!$E:$E,AllPublicationData!$A:$A,'Publication Table (%)'!$B133,AllPublicationData!$B:$B,'Publication Table (%)'!$C$4,AllPublicationData!$D:$D,'Publication Table (%)'!E$7),
SUMIFS(AllPublicationData!$G:$G,AllPublicationData!$A:$A,'Publication Table (%)'!$B133,AllPublicationData!$B:$B,'Publication Table (%)'!E$7)/
SUMIFS(AllPublicationData!$E:$E,AllPublicationData!$A:$A,'Publication Table (%)'!$B133,AllPublicationData!$B:$B,'Publication Table (%)'!E$7)),
IF('Publication Table (%)'!$C$5="Operations cancelled for clinical reasons",
IFERROR(SUMIFS(AllPublicationData!$H:$H,AllPublicationData!$A:$A,'Publication Table (%)'!$B133,AllPublicationData!$B:$B,'Publication Table (%)'!$C$4,AllPublicationData!$D:$D,'Publication Table (%)'!E$7)/
SUMIFS(AllPublicationData!$E:$E,AllPublicationData!$A:$A,'Publication Table (%)'!$B133,AllPublicationData!$B:$B,'Publication Table (%)'!$C$4,AllPublicationData!$D:$D,'Publication Table (%)'!E$7),
SUMIFS(AllPublicationData!$H:$H,AllPublicationData!$A:$A,'Publication Table (%)'!$B133,AllPublicationData!$B:$B,'Publication Table (%)'!E$7)/
SUMIFS(AllPublicationData!$E:$E,AllPublicationData!$A:$A,'Publication Table (%)'!$B133,AllPublicationData!$B:$B,'Publication Table (%)'!E$7)),
IF('Publication Table (%)'!$C$5="Operations cancelled for non-clinical/capacity reasons",
IFERROR(SUMIFS(AllPublicationData!$I:$I,AllPublicationData!$A:$A,'Publication Table (%)'!$B133,AllPublicationData!$B:$B,'Publication Table (%)'!$C$4,AllPublicationData!$D:$D,'Publication Table (%)'!E$7)/
SUMIFS(AllPublicationData!$E:$E,AllPublicationData!$A:$A,'Publication Table (%)'!$B133,AllPublicationData!$B:$B,'Publication Table (%)'!$C$4,AllPublicationData!$D:$D,'Publication Table (%)'!E$7),
SUMIFS(AllPublicationData!$I:$I,AllPublicationData!$A:$A,'Publication Table (%)'!$B133,AllPublicationData!$B:$B,'Publication Table (%)'!E$7)/
SUMIFS(AllPublicationData!$E:$E,AllPublicationData!$A:$A,'Publication Table (%)'!$B133,AllPublicationData!$B:$B,'Publication Table (%)'!E$7)),
IF('Publication Table (%)'!$C$5="Cancellations for other reasons",
IFERROR(SUMIFS(AllPublicationData!$J:$J,AllPublicationData!$A:$A,'Publication Table (%)'!$B133,AllPublicationData!$B:$B,'Publication Table (%)'!$C$4,AllPublicationData!$D:$D,'Publication Table (%)'!E$7)/
SUMIFS(AllPublicationData!$E:$E,AllPublicationData!$A:$A,'Publication Table (%)'!$B133,AllPublicationData!$B:$B,'Publication Table (%)'!$C$4,AllPublicationData!$D:$D,'Publication Table (%)'!E$7),
SUMIFS(AllPublicationData!$J:$J,AllPublicationData!$A:$A,'Publication Table (%)'!$B133,AllPublicationData!$B:$B,'Publication Table (%)'!E$7)/
SUMIFS(AllPublicationData!$E:$E,AllPublicationData!$A:$A,'Publication Table (%)'!$B133,AllPublicationData!$B:$B,'Publication Table (%)'!E$7)))))))</f>
        <v>#DIV/0!</v>
      </c>
      <c r="F133" s="96" t="e">
        <f>IF('Publication Table (%)'!$C$5="All Cancelled Operations",
IFERROR(SUMIFS(AllPublicationData!$F:$F,AllPublicationData!$A:$A,'Publication Table (%)'!$B133,AllPublicationData!$B:$B,'Publication Table (%)'!$C$4,AllPublicationData!$D:$D,'Publication Table (%)'!F$7)/
SUMIFS(AllPublicationData!$E:$E,AllPublicationData!$A:$A,'Publication Table (%)'!$B133,AllPublicationData!$B:$B,'Publication Table (%)'!$C$4,AllPublicationData!$D:$D,'Publication Table (%)'!F$7),
SUMIFS(AllPublicationData!$F:$F,AllPublicationData!$A:$A,'Publication Table (%)'!$B133,AllPublicationData!$B:$B,'Publication Table (%)'!F$7)/
SUMIFS(AllPublicationData!$E:$E,AllPublicationData!$A:$A,'Publication Table (%)'!$B133,AllPublicationData!$B:$B,'Publication Table (%)'!F$7)),
IF('Publication Table (%)'!$C$5="Operations cancelled by patient",
IFERROR(SUMIFS(AllPublicationData!$G:$G,AllPublicationData!$A:$A,'Publication Table (%)'!$B133,AllPublicationData!$B:$B,'Publication Table (%)'!$C$4,AllPublicationData!$D:$D,'Publication Table (%)'!F$7)/
SUMIFS(AllPublicationData!$E:$E,AllPublicationData!$A:$A,'Publication Table (%)'!$B133,AllPublicationData!$B:$B,'Publication Table (%)'!$C$4,AllPublicationData!$D:$D,'Publication Table (%)'!F$7),
SUMIFS(AllPublicationData!$G:$G,AllPublicationData!$A:$A,'Publication Table (%)'!$B133,AllPublicationData!$B:$B,'Publication Table (%)'!F$7)/
SUMIFS(AllPublicationData!$E:$E,AllPublicationData!$A:$A,'Publication Table (%)'!$B133,AllPublicationData!$B:$B,'Publication Table (%)'!F$7)),
IF('Publication Table (%)'!$C$5="Operations cancelled for clinical reasons",
IFERROR(SUMIFS(AllPublicationData!$H:$H,AllPublicationData!$A:$A,'Publication Table (%)'!$B133,AllPublicationData!$B:$B,'Publication Table (%)'!$C$4,AllPublicationData!$D:$D,'Publication Table (%)'!F$7)/
SUMIFS(AllPublicationData!$E:$E,AllPublicationData!$A:$A,'Publication Table (%)'!$B133,AllPublicationData!$B:$B,'Publication Table (%)'!$C$4,AllPublicationData!$D:$D,'Publication Table (%)'!F$7),
SUMIFS(AllPublicationData!$H:$H,AllPublicationData!$A:$A,'Publication Table (%)'!$B133,AllPublicationData!$B:$B,'Publication Table (%)'!F$7)/
SUMIFS(AllPublicationData!$E:$E,AllPublicationData!$A:$A,'Publication Table (%)'!$B133,AllPublicationData!$B:$B,'Publication Table (%)'!F$7)),
IF('Publication Table (%)'!$C$5="Operations cancelled for non-clinical/capacity reasons",
IFERROR(SUMIFS(AllPublicationData!$I:$I,AllPublicationData!$A:$A,'Publication Table (%)'!$B133,AllPublicationData!$B:$B,'Publication Table (%)'!$C$4,AllPublicationData!$D:$D,'Publication Table (%)'!F$7)/
SUMIFS(AllPublicationData!$E:$E,AllPublicationData!$A:$A,'Publication Table (%)'!$B133,AllPublicationData!$B:$B,'Publication Table (%)'!$C$4,AllPublicationData!$D:$D,'Publication Table (%)'!F$7),
SUMIFS(AllPublicationData!$I:$I,AllPublicationData!$A:$A,'Publication Table (%)'!$B133,AllPublicationData!$B:$B,'Publication Table (%)'!F$7)/
SUMIFS(AllPublicationData!$E:$E,AllPublicationData!$A:$A,'Publication Table (%)'!$B133,AllPublicationData!$B:$B,'Publication Table (%)'!F$7)),
IF('Publication Table (%)'!$C$5="Cancellations for other reasons",
IFERROR(SUMIFS(AllPublicationData!$J:$J,AllPublicationData!$A:$A,'Publication Table (%)'!$B133,AllPublicationData!$B:$B,'Publication Table (%)'!$C$4,AllPublicationData!$D:$D,'Publication Table (%)'!F$7)/
SUMIFS(AllPublicationData!$E:$E,AllPublicationData!$A:$A,'Publication Table (%)'!$B133,AllPublicationData!$B:$B,'Publication Table (%)'!$C$4,AllPublicationData!$D:$D,'Publication Table (%)'!F$7),
SUMIFS(AllPublicationData!$J:$J,AllPublicationData!$A:$A,'Publication Table (%)'!$B133,AllPublicationData!$B:$B,'Publication Table (%)'!F$7)/
SUMIFS(AllPublicationData!$E:$E,AllPublicationData!$A:$A,'Publication Table (%)'!$B133,AllPublicationData!$B:$B,'Publication Table (%)'!F$7)))))))</f>
        <v>#DIV/0!</v>
      </c>
      <c r="G133" s="96" t="e">
        <f>IF('Publication Table (%)'!$C$5="All Cancelled Operations",
IFERROR(SUMIFS(AllPublicationData!$F:$F,AllPublicationData!$A:$A,'Publication Table (%)'!$B133,AllPublicationData!$B:$B,'Publication Table (%)'!$C$4,AllPublicationData!$D:$D,'Publication Table (%)'!G$7)/
SUMIFS(AllPublicationData!$E:$E,AllPublicationData!$A:$A,'Publication Table (%)'!$B133,AllPublicationData!$B:$B,'Publication Table (%)'!$C$4,AllPublicationData!$D:$D,'Publication Table (%)'!G$7),
SUMIFS(AllPublicationData!$F:$F,AllPublicationData!$A:$A,'Publication Table (%)'!$B133,AllPublicationData!$B:$B,'Publication Table (%)'!G$7)/
SUMIFS(AllPublicationData!$E:$E,AllPublicationData!$A:$A,'Publication Table (%)'!$B133,AllPublicationData!$B:$B,'Publication Table (%)'!G$7)),
IF('Publication Table (%)'!$C$5="Operations cancelled by patient",
IFERROR(SUMIFS(AllPublicationData!$G:$G,AllPublicationData!$A:$A,'Publication Table (%)'!$B133,AllPublicationData!$B:$B,'Publication Table (%)'!$C$4,AllPublicationData!$D:$D,'Publication Table (%)'!G$7)/
SUMIFS(AllPublicationData!$E:$E,AllPublicationData!$A:$A,'Publication Table (%)'!$B133,AllPublicationData!$B:$B,'Publication Table (%)'!$C$4,AllPublicationData!$D:$D,'Publication Table (%)'!G$7),
SUMIFS(AllPublicationData!$G:$G,AllPublicationData!$A:$A,'Publication Table (%)'!$B133,AllPublicationData!$B:$B,'Publication Table (%)'!G$7)/
SUMIFS(AllPublicationData!$E:$E,AllPublicationData!$A:$A,'Publication Table (%)'!$B133,AllPublicationData!$B:$B,'Publication Table (%)'!G$7)),
IF('Publication Table (%)'!$C$5="Operations cancelled for clinical reasons",
IFERROR(SUMIFS(AllPublicationData!$H:$H,AllPublicationData!$A:$A,'Publication Table (%)'!$B133,AllPublicationData!$B:$B,'Publication Table (%)'!$C$4,AllPublicationData!$D:$D,'Publication Table (%)'!G$7)/
SUMIFS(AllPublicationData!$E:$E,AllPublicationData!$A:$A,'Publication Table (%)'!$B133,AllPublicationData!$B:$B,'Publication Table (%)'!$C$4,AllPublicationData!$D:$D,'Publication Table (%)'!G$7),
SUMIFS(AllPublicationData!$H:$H,AllPublicationData!$A:$A,'Publication Table (%)'!$B133,AllPublicationData!$B:$B,'Publication Table (%)'!G$7)/
SUMIFS(AllPublicationData!$E:$E,AllPublicationData!$A:$A,'Publication Table (%)'!$B133,AllPublicationData!$B:$B,'Publication Table (%)'!G$7)),
IF('Publication Table (%)'!$C$5="Operations cancelled for non-clinical/capacity reasons",
IFERROR(SUMIFS(AllPublicationData!$I:$I,AllPublicationData!$A:$A,'Publication Table (%)'!$B133,AllPublicationData!$B:$B,'Publication Table (%)'!$C$4,AllPublicationData!$D:$D,'Publication Table (%)'!G$7)/
SUMIFS(AllPublicationData!$E:$E,AllPublicationData!$A:$A,'Publication Table (%)'!$B133,AllPublicationData!$B:$B,'Publication Table (%)'!$C$4,AllPublicationData!$D:$D,'Publication Table (%)'!G$7),
SUMIFS(AllPublicationData!$I:$I,AllPublicationData!$A:$A,'Publication Table (%)'!$B133,AllPublicationData!$B:$B,'Publication Table (%)'!G$7)/
SUMIFS(AllPublicationData!$E:$E,AllPublicationData!$A:$A,'Publication Table (%)'!$B133,AllPublicationData!$B:$B,'Publication Table (%)'!G$7)),
IF('Publication Table (%)'!$C$5="Cancellations for other reasons",
IFERROR(SUMIFS(AllPublicationData!$J:$J,AllPublicationData!$A:$A,'Publication Table (%)'!$B133,AllPublicationData!$B:$B,'Publication Table (%)'!$C$4,AllPublicationData!$D:$D,'Publication Table (%)'!G$7)/
SUMIFS(AllPublicationData!$E:$E,AllPublicationData!$A:$A,'Publication Table (%)'!$B133,AllPublicationData!$B:$B,'Publication Table (%)'!$C$4,AllPublicationData!$D:$D,'Publication Table (%)'!G$7),
SUMIFS(AllPublicationData!$J:$J,AllPublicationData!$A:$A,'Publication Table (%)'!$B133,AllPublicationData!$B:$B,'Publication Table (%)'!G$7)/
SUMIFS(AllPublicationData!$E:$E,AllPublicationData!$A:$A,'Publication Table (%)'!$B133,AllPublicationData!$B:$B,'Publication Table (%)'!G$7)))))))</f>
        <v>#DIV/0!</v>
      </c>
      <c r="H133" s="96" t="e">
        <f>IF('Publication Table (%)'!$C$5="All Cancelled Operations",
IFERROR(SUMIFS(AllPublicationData!$F:$F,AllPublicationData!$A:$A,'Publication Table (%)'!$B133,AllPublicationData!$B:$B,'Publication Table (%)'!$C$4,AllPublicationData!$D:$D,'Publication Table (%)'!H$7)/
SUMIFS(AllPublicationData!$E:$E,AllPublicationData!$A:$A,'Publication Table (%)'!$B133,AllPublicationData!$B:$B,'Publication Table (%)'!$C$4,AllPublicationData!$D:$D,'Publication Table (%)'!H$7),
SUMIFS(AllPublicationData!$F:$F,AllPublicationData!$A:$A,'Publication Table (%)'!$B133,AllPublicationData!$B:$B,'Publication Table (%)'!H$7)/
SUMIFS(AllPublicationData!$E:$E,AllPublicationData!$A:$A,'Publication Table (%)'!$B133,AllPublicationData!$B:$B,'Publication Table (%)'!H$7)),
IF('Publication Table (%)'!$C$5="Operations cancelled by patient",
IFERROR(SUMIFS(AllPublicationData!$G:$G,AllPublicationData!$A:$A,'Publication Table (%)'!$B133,AllPublicationData!$B:$B,'Publication Table (%)'!$C$4,AllPublicationData!$D:$D,'Publication Table (%)'!H$7)/
SUMIFS(AllPublicationData!$E:$E,AllPublicationData!$A:$A,'Publication Table (%)'!$B133,AllPublicationData!$B:$B,'Publication Table (%)'!$C$4,AllPublicationData!$D:$D,'Publication Table (%)'!H$7),
SUMIFS(AllPublicationData!$G:$G,AllPublicationData!$A:$A,'Publication Table (%)'!$B133,AllPublicationData!$B:$B,'Publication Table (%)'!H$7)/
SUMIFS(AllPublicationData!$E:$E,AllPublicationData!$A:$A,'Publication Table (%)'!$B133,AllPublicationData!$B:$B,'Publication Table (%)'!H$7)),
IF('Publication Table (%)'!$C$5="Operations cancelled for clinical reasons",
IFERROR(SUMIFS(AllPublicationData!$H:$H,AllPublicationData!$A:$A,'Publication Table (%)'!$B133,AllPublicationData!$B:$B,'Publication Table (%)'!$C$4,AllPublicationData!$D:$D,'Publication Table (%)'!H$7)/
SUMIFS(AllPublicationData!$E:$E,AllPublicationData!$A:$A,'Publication Table (%)'!$B133,AllPublicationData!$B:$B,'Publication Table (%)'!$C$4,AllPublicationData!$D:$D,'Publication Table (%)'!H$7),
SUMIFS(AllPublicationData!$H:$H,AllPublicationData!$A:$A,'Publication Table (%)'!$B133,AllPublicationData!$B:$B,'Publication Table (%)'!H$7)/
SUMIFS(AllPublicationData!$E:$E,AllPublicationData!$A:$A,'Publication Table (%)'!$B133,AllPublicationData!$B:$B,'Publication Table (%)'!H$7)),
IF('Publication Table (%)'!$C$5="Operations cancelled for non-clinical/capacity reasons",
IFERROR(SUMIFS(AllPublicationData!$I:$I,AllPublicationData!$A:$A,'Publication Table (%)'!$B133,AllPublicationData!$B:$B,'Publication Table (%)'!$C$4,AllPublicationData!$D:$D,'Publication Table (%)'!H$7)/
SUMIFS(AllPublicationData!$E:$E,AllPublicationData!$A:$A,'Publication Table (%)'!$B133,AllPublicationData!$B:$B,'Publication Table (%)'!$C$4,AllPublicationData!$D:$D,'Publication Table (%)'!H$7),
SUMIFS(AllPublicationData!$I:$I,AllPublicationData!$A:$A,'Publication Table (%)'!$B133,AllPublicationData!$B:$B,'Publication Table (%)'!H$7)/
SUMIFS(AllPublicationData!$E:$E,AllPublicationData!$A:$A,'Publication Table (%)'!$B133,AllPublicationData!$B:$B,'Publication Table (%)'!H$7)),
IF('Publication Table (%)'!$C$5="Cancellations for other reasons",
IFERROR(SUMIFS(AllPublicationData!$J:$J,AllPublicationData!$A:$A,'Publication Table (%)'!$B133,AllPublicationData!$B:$B,'Publication Table (%)'!$C$4,AllPublicationData!$D:$D,'Publication Table (%)'!H$7)/
SUMIFS(AllPublicationData!$E:$E,AllPublicationData!$A:$A,'Publication Table (%)'!$B133,AllPublicationData!$B:$B,'Publication Table (%)'!$C$4,AllPublicationData!$D:$D,'Publication Table (%)'!H$7),
SUMIFS(AllPublicationData!$J:$J,AllPublicationData!$A:$A,'Publication Table (%)'!$B133,AllPublicationData!$B:$B,'Publication Table (%)'!H$7)/
SUMIFS(AllPublicationData!$E:$E,AllPublicationData!$A:$A,'Publication Table (%)'!$B133,AllPublicationData!$B:$B,'Publication Table (%)'!H$7)))))))</f>
        <v>#DIV/0!</v>
      </c>
      <c r="I133" s="96" t="e">
        <f>IF('Publication Table (%)'!$C$5="All Cancelled Operations",
IFERROR(SUMIFS(AllPublicationData!$F:$F,AllPublicationData!$A:$A,'Publication Table (%)'!$B133,AllPublicationData!$B:$B,'Publication Table (%)'!$C$4,AllPublicationData!$D:$D,'Publication Table (%)'!I$7)/
SUMIFS(AllPublicationData!$E:$E,AllPublicationData!$A:$A,'Publication Table (%)'!$B133,AllPublicationData!$B:$B,'Publication Table (%)'!$C$4,AllPublicationData!$D:$D,'Publication Table (%)'!I$7),
SUMIFS(AllPublicationData!$F:$F,AllPublicationData!$A:$A,'Publication Table (%)'!$B133,AllPublicationData!$B:$B,'Publication Table (%)'!I$7)/
SUMIFS(AllPublicationData!$E:$E,AllPublicationData!$A:$A,'Publication Table (%)'!$B133,AllPublicationData!$B:$B,'Publication Table (%)'!I$7)),
IF('Publication Table (%)'!$C$5="Operations cancelled by patient",
IFERROR(SUMIFS(AllPublicationData!$G:$G,AllPublicationData!$A:$A,'Publication Table (%)'!$B133,AllPublicationData!$B:$B,'Publication Table (%)'!$C$4,AllPublicationData!$D:$D,'Publication Table (%)'!I$7)/
SUMIFS(AllPublicationData!$E:$E,AllPublicationData!$A:$A,'Publication Table (%)'!$B133,AllPublicationData!$B:$B,'Publication Table (%)'!$C$4,AllPublicationData!$D:$D,'Publication Table (%)'!I$7),
SUMIFS(AllPublicationData!$G:$G,AllPublicationData!$A:$A,'Publication Table (%)'!$B133,AllPublicationData!$B:$B,'Publication Table (%)'!I$7)/
SUMIFS(AllPublicationData!$E:$E,AllPublicationData!$A:$A,'Publication Table (%)'!$B133,AllPublicationData!$B:$B,'Publication Table (%)'!I$7)),
IF('Publication Table (%)'!$C$5="Operations cancelled for clinical reasons",
IFERROR(SUMIFS(AllPublicationData!$H:$H,AllPublicationData!$A:$A,'Publication Table (%)'!$B133,AllPublicationData!$B:$B,'Publication Table (%)'!$C$4,AllPublicationData!$D:$D,'Publication Table (%)'!I$7)/
SUMIFS(AllPublicationData!$E:$E,AllPublicationData!$A:$A,'Publication Table (%)'!$B133,AllPublicationData!$B:$B,'Publication Table (%)'!$C$4,AllPublicationData!$D:$D,'Publication Table (%)'!I$7),
SUMIFS(AllPublicationData!$H:$H,AllPublicationData!$A:$A,'Publication Table (%)'!$B133,AllPublicationData!$B:$B,'Publication Table (%)'!I$7)/
SUMIFS(AllPublicationData!$E:$E,AllPublicationData!$A:$A,'Publication Table (%)'!$B133,AllPublicationData!$B:$B,'Publication Table (%)'!I$7)),
IF('Publication Table (%)'!$C$5="Operations cancelled for non-clinical/capacity reasons",
IFERROR(SUMIFS(AllPublicationData!$I:$I,AllPublicationData!$A:$A,'Publication Table (%)'!$B133,AllPublicationData!$B:$B,'Publication Table (%)'!$C$4,AllPublicationData!$D:$D,'Publication Table (%)'!I$7)/
SUMIFS(AllPublicationData!$E:$E,AllPublicationData!$A:$A,'Publication Table (%)'!$B133,AllPublicationData!$B:$B,'Publication Table (%)'!$C$4,AllPublicationData!$D:$D,'Publication Table (%)'!I$7),
SUMIFS(AllPublicationData!$I:$I,AllPublicationData!$A:$A,'Publication Table (%)'!$B133,AllPublicationData!$B:$B,'Publication Table (%)'!I$7)/
SUMIFS(AllPublicationData!$E:$E,AllPublicationData!$A:$A,'Publication Table (%)'!$B133,AllPublicationData!$B:$B,'Publication Table (%)'!I$7)),
IF('Publication Table (%)'!$C$5="Cancellations for other reasons",
IFERROR(SUMIFS(AllPublicationData!$J:$J,AllPublicationData!$A:$A,'Publication Table (%)'!$B133,AllPublicationData!$B:$B,'Publication Table (%)'!$C$4,AllPublicationData!$D:$D,'Publication Table (%)'!I$7)/
SUMIFS(AllPublicationData!$E:$E,AllPublicationData!$A:$A,'Publication Table (%)'!$B133,AllPublicationData!$B:$B,'Publication Table (%)'!$C$4,AllPublicationData!$D:$D,'Publication Table (%)'!I$7),
SUMIFS(AllPublicationData!$J:$J,AllPublicationData!$A:$A,'Publication Table (%)'!$B133,AllPublicationData!$B:$B,'Publication Table (%)'!I$7)/
SUMIFS(AllPublicationData!$E:$E,AllPublicationData!$A:$A,'Publication Table (%)'!$B133,AllPublicationData!$B:$B,'Publication Table (%)'!I$7)))))))</f>
        <v>#DIV/0!</v>
      </c>
      <c r="J133" s="96" t="e">
        <f>IF('Publication Table (%)'!$C$5="All Cancelled Operations",
IFERROR(SUMIFS(AllPublicationData!$F:$F,AllPublicationData!$A:$A,'Publication Table (%)'!$B133,AllPublicationData!$B:$B,'Publication Table (%)'!$C$4,AllPublicationData!$D:$D,'Publication Table (%)'!J$7)/
SUMIFS(AllPublicationData!$E:$E,AllPublicationData!$A:$A,'Publication Table (%)'!$B133,AllPublicationData!$B:$B,'Publication Table (%)'!$C$4,AllPublicationData!$D:$D,'Publication Table (%)'!J$7),
SUMIFS(AllPublicationData!$F:$F,AllPublicationData!$A:$A,'Publication Table (%)'!$B133,AllPublicationData!$B:$B,'Publication Table (%)'!J$7)/
SUMIFS(AllPublicationData!$E:$E,AllPublicationData!$A:$A,'Publication Table (%)'!$B133,AllPublicationData!$B:$B,'Publication Table (%)'!J$7)),
IF('Publication Table (%)'!$C$5="Operations cancelled by patient",
IFERROR(SUMIFS(AllPublicationData!$G:$G,AllPublicationData!$A:$A,'Publication Table (%)'!$B133,AllPublicationData!$B:$B,'Publication Table (%)'!$C$4,AllPublicationData!$D:$D,'Publication Table (%)'!J$7)/
SUMIFS(AllPublicationData!$E:$E,AllPublicationData!$A:$A,'Publication Table (%)'!$B133,AllPublicationData!$B:$B,'Publication Table (%)'!$C$4,AllPublicationData!$D:$D,'Publication Table (%)'!J$7),
SUMIFS(AllPublicationData!$G:$G,AllPublicationData!$A:$A,'Publication Table (%)'!$B133,AllPublicationData!$B:$B,'Publication Table (%)'!J$7)/
SUMIFS(AllPublicationData!$E:$E,AllPublicationData!$A:$A,'Publication Table (%)'!$B133,AllPublicationData!$B:$B,'Publication Table (%)'!J$7)),
IF('Publication Table (%)'!$C$5="Operations cancelled for clinical reasons",
IFERROR(SUMIFS(AllPublicationData!$H:$H,AllPublicationData!$A:$A,'Publication Table (%)'!$B133,AllPublicationData!$B:$B,'Publication Table (%)'!$C$4,AllPublicationData!$D:$D,'Publication Table (%)'!J$7)/
SUMIFS(AllPublicationData!$E:$E,AllPublicationData!$A:$A,'Publication Table (%)'!$B133,AllPublicationData!$B:$B,'Publication Table (%)'!$C$4,AllPublicationData!$D:$D,'Publication Table (%)'!J$7),
SUMIFS(AllPublicationData!$H:$H,AllPublicationData!$A:$A,'Publication Table (%)'!$B133,AllPublicationData!$B:$B,'Publication Table (%)'!J$7)/
SUMIFS(AllPublicationData!$E:$E,AllPublicationData!$A:$A,'Publication Table (%)'!$B133,AllPublicationData!$B:$B,'Publication Table (%)'!J$7)),
IF('Publication Table (%)'!$C$5="Operations cancelled for non-clinical/capacity reasons",
IFERROR(SUMIFS(AllPublicationData!$I:$I,AllPublicationData!$A:$A,'Publication Table (%)'!$B133,AllPublicationData!$B:$B,'Publication Table (%)'!$C$4,AllPublicationData!$D:$D,'Publication Table (%)'!J$7)/
SUMIFS(AllPublicationData!$E:$E,AllPublicationData!$A:$A,'Publication Table (%)'!$B133,AllPublicationData!$B:$B,'Publication Table (%)'!$C$4,AllPublicationData!$D:$D,'Publication Table (%)'!J$7),
SUMIFS(AllPublicationData!$I:$I,AllPublicationData!$A:$A,'Publication Table (%)'!$B133,AllPublicationData!$B:$B,'Publication Table (%)'!J$7)/
SUMIFS(AllPublicationData!$E:$E,AllPublicationData!$A:$A,'Publication Table (%)'!$B133,AllPublicationData!$B:$B,'Publication Table (%)'!J$7)),
IF('Publication Table (%)'!$C$5="Cancellations for other reasons",
IFERROR(SUMIFS(AllPublicationData!$J:$J,AllPublicationData!$A:$A,'Publication Table (%)'!$B133,AllPublicationData!$B:$B,'Publication Table (%)'!$C$4,AllPublicationData!$D:$D,'Publication Table (%)'!J$7)/
SUMIFS(AllPublicationData!$E:$E,AllPublicationData!$A:$A,'Publication Table (%)'!$B133,AllPublicationData!$B:$B,'Publication Table (%)'!$C$4,AllPublicationData!$D:$D,'Publication Table (%)'!J$7),
SUMIFS(AllPublicationData!$J:$J,AllPublicationData!$A:$A,'Publication Table (%)'!$B133,AllPublicationData!$B:$B,'Publication Table (%)'!J$7)/
SUMIFS(AllPublicationData!$E:$E,AllPublicationData!$A:$A,'Publication Table (%)'!$B133,AllPublicationData!$B:$B,'Publication Table (%)'!J$7)))))))</f>
        <v>#DIV/0!</v>
      </c>
      <c r="K133" s="96" t="e">
        <f>IF('Publication Table (%)'!$C$5="All Cancelled Operations",
IFERROR(SUMIFS(AllPublicationData!$F:$F,AllPublicationData!$A:$A,'Publication Table (%)'!$B133,AllPublicationData!$B:$B,'Publication Table (%)'!$C$4,AllPublicationData!$D:$D,'Publication Table (%)'!K$7)/
SUMIFS(AllPublicationData!$E:$E,AllPublicationData!$A:$A,'Publication Table (%)'!$B133,AllPublicationData!$B:$B,'Publication Table (%)'!$C$4,AllPublicationData!$D:$D,'Publication Table (%)'!K$7),
SUMIFS(AllPublicationData!$F:$F,AllPublicationData!$A:$A,'Publication Table (%)'!$B133,AllPublicationData!$B:$B,'Publication Table (%)'!K$7)/
SUMIFS(AllPublicationData!$E:$E,AllPublicationData!$A:$A,'Publication Table (%)'!$B133,AllPublicationData!$B:$B,'Publication Table (%)'!K$7)),
IF('Publication Table (%)'!$C$5="Operations cancelled by patient",
IFERROR(SUMIFS(AllPublicationData!$G:$G,AllPublicationData!$A:$A,'Publication Table (%)'!$B133,AllPublicationData!$B:$B,'Publication Table (%)'!$C$4,AllPublicationData!$D:$D,'Publication Table (%)'!K$7)/
SUMIFS(AllPublicationData!$E:$E,AllPublicationData!$A:$A,'Publication Table (%)'!$B133,AllPublicationData!$B:$B,'Publication Table (%)'!$C$4,AllPublicationData!$D:$D,'Publication Table (%)'!K$7),
SUMIFS(AllPublicationData!$G:$G,AllPublicationData!$A:$A,'Publication Table (%)'!$B133,AllPublicationData!$B:$B,'Publication Table (%)'!K$7)/
SUMIFS(AllPublicationData!$E:$E,AllPublicationData!$A:$A,'Publication Table (%)'!$B133,AllPublicationData!$B:$B,'Publication Table (%)'!K$7)),
IF('Publication Table (%)'!$C$5="Operations cancelled for clinical reasons",
IFERROR(SUMIFS(AllPublicationData!$H:$H,AllPublicationData!$A:$A,'Publication Table (%)'!$B133,AllPublicationData!$B:$B,'Publication Table (%)'!$C$4,AllPublicationData!$D:$D,'Publication Table (%)'!K$7)/
SUMIFS(AllPublicationData!$E:$E,AllPublicationData!$A:$A,'Publication Table (%)'!$B133,AllPublicationData!$B:$B,'Publication Table (%)'!$C$4,AllPublicationData!$D:$D,'Publication Table (%)'!K$7),
SUMIFS(AllPublicationData!$H:$H,AllPublicationData!$A:$A,'Publication Table (%)'!$B133,AllPublicationData!$B:$B,'Publication Table (%)'!K$7)/
SUMIFS(AllPublicationData!$E:$E,AllPublicationData!$A:$A,'Publication Table (%)'!$B133,AllPublicationData!$B:$B,'Publication Table (%)'!K$7)),
IF('Publication Table (%)'!$C$5="Operations cancelled for non-clinical/capacity reasons",
IFERROR(SUMIFS(AllPublicationData!$I:$I,AllPublicationData!$A:$A,'Publication Table (%)'!$B133,AllPublicationData!$B:$B,'Publication Table (%)'!$C$4,AllPublicationData!$D:$D,'Publication Table (%)'!K$7)/
SUMIFS(AllPublicationData!$E:$E,AllPublicationData!$A:$A,'Publication Table (%)'!$B133,AllPublicationData!$B:$B,'Publication Table (%)'!$C$4,AllPublicationData!$D:$D,'Publication Table (%)'!K$7),
SUMIFS(AllPublicationData!$I:$I,AllPublicationData!$A:$A,'Publication Table (%)'!$B133,AllPublicationData!$B:$B,'Publication Table (%)'!K$7)/
SUMIFS(AllPublicationData!$E:$E,AllPublicationData!$A:$A,'Publication Table (%)'!$B133,AllPublicationData!$B:$B,'Publication Table (%)'!K$7)),
IF('Publication Table (%)'!$C$5="Cancellations for other reasons",
IFERROR(SUMIFS(AllPublicationData!$J:$J,AllPublicationData!$A:$A,'Publication Table (%)'!$B133,AllPublicationData!$B:$B,'Publication Table (%)'!$C$4,AllPublicationData!$D:$D,'Publication Table (%)'!K$7)/
SUMIFS(AllPublicationData!$E:$E,AllPublicationData!$A:$A,'Publication Table (%)'!$B133,AllPublicationData!$B:$B,'Publication Table (%)'!$C$4,AllPublicationData!$D:$D,'Publication Table (%)'!K$7),
SUMIFS(AllPublicationData!$J:$J,AllPublicationData!$A:$A,'Publication Table (%)'!$B133,AllPublicationData!$B:$B,'Publication Table (%)'!K$7)/
SUMIFS(AllPublicationData!$E:$E,AllPublicationData!$A:$A,'Publication Table (%)'!$B133,AllPublicationData!$B:$B,'Publication Table (%)'!K$7)))))))</f>
        <v>#DIV/0!</v>
      </c>
      <c r="L133" s="96" t="e">
        <f>IF('Publication Table (%)'!$C$5="All Cancelled Operations",
IFERROR(SUMIFS(AllPublicationData!$F:$F,AllPublicationData!$A:$A,'Publication Table (%)'!$B133,AllPublicationData!$B:$B,'Publication Table (%)'!$C$4,AllPublicationData!$D:$D,'Publication Table (%)'!L$7)/
SUMIFS(AllPublicationData!$E:$E,AllPublicationData!$A:$A,'Publication Table (%)'!$B133,AllPublicationData!$B:$B,'Publication Table (%)'!$C$4,AllPublicationData!$D:$D,'Publication Table (%)'!L$7),
SUMIFS(AllPublicationData!$F:$F,AllPublicationData!$A:$A,'Publication Table (%)'!$B133,AllPublicationData!$B:$B,'Publication Table (%)'!L$7)/
SUMIFS(AllPublicationData!$E:$E,AllPublicationData!$A:$A,'Publication Table (%)'!$B133,AllPublicationData!$B:$B,'Publication Table (%)'!L$7)),
IF('Publication Table (%)'!$C$5="Operations cancelled by patient",
IFERROR(SUMIFS(AllPublicationData!$G:$G,AllPublicationData!$A:$A,'Publication Table (%)'!$B133,AllPublicationData!$B:$B,'Publication Table (%)'!$C$4,AllPublicationData!$D:$D,'Publication Table (%)'!L$7)/
SUMIFS(AllPublicationData!$E:$E,AllPublicationData!$A:$A,'Publication Table (%)'!$B133,AllPublicationData!$B:$B,'Publication Table (%)'!$C$4,AllPublicationData!$D:$D,'Publication Table (%)'!L$7),
SUMIFS(AllPublicationData!$G:$G,AllPublicationData!$A:$A,'Publication Table (%)'!$B133,AllPublicationData!$B:$B,'Publication Table (%)'!L$7)/
SUMIFS(AllPublicationData!$E:$E,AllPublicationData!$A:$A,'Publication Table (%)'!$B133,AllPublicationData!$B:$B,'Publication Table (%)'!L$7)),
IF('Publication Table (%)'!$C$5="Operations cancelled for clinical reasons",
IFERROR(SUMIFS(AllPublicationData!$H:$H,AllPublicationData!$A:$A,'Publication Table (%)'!$B133,AllPublicationData!$B:$B,'Publication Table (%)'!$C$4,AllPublicationData!$D:$D,'Publication Table (%)'!L$7)/
SUMIFS(AllPublicationData!$E:$E,AllPublicationData!$A:$A,'Publication Table (%)'!$B133,AllPublicationData!$B:$B,'Publication Table (%)'!$C$4,AllPublicationData!$D:$D,'Publication Table (%)'!L$7),
SUMIFS(AllPublicationData!$H:$H,AllPublicationData!$A:$A,'Publication Table (%)'!$B133,AllPublicationData!$B:$B,'Publication Table (%)'!L$7)/
SUMIFS(AllPublicationData!$E:$E,AllPublicationData!$A:$A,'Publication Table (%)'!$B133,AllPublicationData!$B:$B,'Publication Table (%)'!L$7)),
IF('Publication Table (%)'!$C$5="Operations cancelled for non-clinical/capacity reasons",
IFERROR(SUMIFS(AllPublicationData!$I:$I,AllPublicationData!$A:$A,'Publication Table (%)'!$B133,AllPublicationData!$B:$B,'Publication Table (%)'!$C$4,AllPublicationData!$D:$D,'Publication Table (%)'!L$7)/
SUMIFS(AllPublicationData!$E:$E,AllPublicationData!$A:$A,'Publication Table (%)'!$B133,AllPublicationData!$B:$B,'Publication Table (%)'!$C$4,AllPublicationData!$D:$D,'Publication Table (%)'!L$7),
SUMIFS(AllPublicationData!$I:$I,AllPublicationData!$A:$A,'Publication Table (%)'!$B133,AllPublicationData!$B:$B,'Publication Table (%)'!L$7)/
SUMIFS(AllPublicationData!$E:$E,AllPublicationData!$A:$A,'Publication Table (%)'!$B133,AllPublicationData!$B:$B,'Publication Table (%)'!L$7)),
IF('Publication Table (%)'!$C$5="Cancellations for other reasons",
IFERROR(SUMIFS(AllPublicationData!$J:$J,AllPublicationData!$A:$A,'Publication Table (%)'!$B133,AllPublicationData!$B:$B,'Publication Table (%)'!$C$4,AllPublicationData!$D:$D,'Publication Table (%)'!L$7)/
SUMIFS(AllPublicationData!$E:$E,AllPublicationData!$A:$A,'Publication Table (%)'!$B133,AllPublicationData!$B:$B,'Publication Table (%)'!$C$4,AllPublicationData!$D:$D,'Publication Table (%)'!L$7),
SUMIFS(AllPublicationData!$J:$J,AllPublicationData!$A:$A,'Publication Table (%)'!$B133,AllPublicationData!$B:$B,'Publication Table (%)'!L$7)/
SUMIFS(AllPublicationData!$E:$E,AllPublicationData!$A:$A,'Publication Table (%)'!$B133,AllPublicationData!$B:$B,'Publication Table (%)'!L$7)))))))</f>
        <v>#DIV/0!</v>
      </c>
      <c r="M133" s="96" t="e">
        <f>IF('Publication Table (%)'!$C$5="All Cancelled Operations",
IFERROR(SUMIFS(AllPublicationData!$F:$F,AllPublicationData!$A:$A,'Publication Table (%)'!$B133,AllPublicationData!$B:$B,'Publication Table (%)'!$C$4,AllPublicationData!$D:$D,'Publication Table (%)'!M$7)/
SUMIFS(AllPublicationData!$E:$E,AllPublicationData!$A:$A,'Publication Table (%)'!$B133,AllPublicationData!$B:$B,'Publication Table (%)'!$C$4,AllPublicationData!$D:$D,'Publication Table (%)'!M$7),
SUMIFS(AllPublicationData!$F:$F,AllPublicationData!$A:$A,'Publication Table (%)'!$B133,AllPublicationData!$B:$B,'Publication Table (%)'!M$7)/
SUMIFS(AllPublicationData!$E:$E,AllPublicationData!$A:$A,'Publication Table (%)'!$B133,AllPublicationData!$B:$B,'Publication Table (%)'!M$7)),
IF('Publication Table (%)'!$C$5="Operations cancelled by patient",
IFERROR(SUMIFS(AllPublicationData!$G:$G,AllPublicationData!$A:$A,'Publication Table (%)'!$B133,AllPublicationData!$B:$B,'Publication Table (%)'!$C$4,AllPublicationData!$D:$D,'Publication Table (%)'!M$7)/
SUMIFS(AllPublicationData!$E:$E,AllPublicationData!$A:$A,'Publication Table (%)'!$B133,AllPublicationData!$B:$B,'Publication Table (%)'!$C$4,AllPublicationData!$D:$D,'Publication Table (%)'!M$7),
SUMIFS(AllPublicationData!$G:$G,AllPublicationData!$A:$A,'Publication Table (%)'!$B133,AllPublicationData!$B:$B,'Publication Table (%)'!M$7)/
SUMIFS(AllPublicationData!$E:$E,AllPublicationData!$A:$A,'Publication Table (%)'!$B133,AllPublicationData!$B:$B,'Publication Table (%)'!M$7)),
IF('Publication Table (%)'!$C$5="Operations cancelled for clinical reasons",
IFERROR(SUMIFS(AllPublicationData!$H:$H,AllPublicationData!$A:$A,'Publication Table (%)'!$B133,AllPublicationData!$B:$B,'Publication Table (%)'!$C$4,AllPublicationData!$D:$D,'Publication Table (%)'!M$7)/
SUMIFS(AllPublicationData!$E:$E,AllPublicationData!$A:$A,'Publication Table (%)'!$B133,AllPublicationData!$B:$B,'Publication Table (%)'!$C$4,AllPublicationData!$D:$D,'Publication Table (%)'!M$7),
SUMIFS(AllPublicationData!$H:$H,AllPublicationData!$A:$A,'Publication Table (%)'!$B133,AllPublicationData!$B:$B,'Publication Table (%)'!M$7)/
SUMIFS(AllPublicationData!$E:$E,AllPublicationData!$A:$A,'Publication Table (%)'!$B133,AllPublicationData!$B:$B,'Publication Table (%)'!M$7)),
IF('Publication Table (%)'!$C$5="Operations cancelled for non-clinical/capacity reasons",
IFERROR(SUMIFS(AllPublicationData!$I:$I,AllPublicationData!$A:$A,'Publication Table (%)'!$B133,AllPublicationData!$B:$B,'Publication Table (%)'!$C$4,AllPublicationData!$D:$D,'Publication Table (%)'!M$7)/
SUMIFS(AllPublicationData!$E:$E,AllPublicationData!$A:$A,'Publication Table (%)'!$B133,AllPublicationData!$B:$B,'Publication Table (%)'!$C$4,AllPublicationData!$D:$D,'Publication Table (%)'!M$7),
SUMIFS(AllPublicationData!$I:$I,AllPublicationData!$A:$A,'Publication Table (%)'!$B133,AllPublicationData!$B:$B,'Publication Table (%)'!M$7)/
SUMIFS(AllPublicationData!$E:$E,AllPublicationData!$A:$A,'Publication Table (%)'!$B133,AllPublicationData!$B:$B,'Publication Table (%)'!M$7)),
IF('Publication Table (%)'!$C$5="Cancellations for other reasons",
IFERROR(SUMIFS(AllPublicationData!$J:$J,AllPublicationData!$A:$A,'Publication Table (%)'!$B133,AllPublicationData!$B:$B,'Publication Table (%)'!$C$4,AllPublicationData!$D:$D,'Publication Table (%)'!M$7)/
SUMIFS(AllPublicationData!$E:$E,AllPublicationData!$A:$A,'Publication Table (%)'!$B133,AllPublicationData!$B:$B,'Publication Table (%)'!$C$4,AllPublicationData!$D:$D,'Publication Table (%)'!M$7),
SUMIFS(AllPublicationData!$J:$J,AllPublicationData!$A:$A,'Publication Table (%)'!$B133,AllPublicationData!$B:$B,'Publication Table (%)'!M$7)/
SUMIFS(AllPublicationData!$E:$E,AllPublicationData!$A:$A,'Publication Table (%)'!$B133,AllPublicationData!$B:$B,'Publication Table (%)'!M$7)))))))</f>
        <v>#DIV/0!</v>
      </c>
      <c r="N133" s="96" t="e">
        <f>IF('Publication Table (%)'!$C$5="All Cancelled Operations",
IFERROR(SUMIFS(AllPublicationData!$F:$F,AllPublicationData!$A:$A,'Publication Table (%)'!$B133,AllPublicationData!$B:$B,'Publication Table (%)'!$C$4,AllPublicationData!$D:$D,'Publication Table (%)'!N$7)/
SUMIFS(AllPublicationData!$E:$E,AllPublicationData!$A:$A,'Publication Table (%)'!$B133,AllPublicationData!$B:$B,'Publication Table (%)'!$C$4,AllPublicationData!$D:$D,'Publication Table (%)'!N$7),
SUMIFS(AllPublicationData!$F:$F,AllPublicationData!$A:$A,'Publication Table (%)'!$B133,AllPublicationData!$B:$B,'Publication Table (%)'!N$7)/
SUMIFS(AllPublicationData!$E:$E,AllPublicationData!$A:$A,'Publication Table (%)'!$B133,AllPublicationData!$B:$B,'Publication Table (%)'!N$7)),
IF('Publication Table (%)'!$C$5="Operations cancelled by patient",
IFERROR(SUMIFS(AllPublicationData!$G:$G,AllPublicationData!$A:$A,'Publication Table (%)'!$B133,AllPublicationData!$B:$B,'Publication Table (%)'!$C$4,AllPublicationData!$D:$D,'Publication Table (%)'!N$7)/
SUMIFS(AllPublicationData!$E:$E,AllPublicationData!$A:$A,'Publication Table (%)'!$B133,AllPublicationData!$B:$B,'Publication Table (%)'!$C$4,AllPublicationData!$D:$D,'Publication Table (%)'!N$7),
SUMIFS(AllPublicationData!$G:$G,AllPublicationData!$A:$A,'Publication Table (%)'!$B133,AllPublicationData!$B:$B,'Publication Table (%)'!N$7)/
SUMIFS(AllPublicationData!$E:$E,AllPublicationData!$A:$A,'Publication Table (%)'!$B133,AllPublicationData!$B:$B,'Publication Table (%)'!N$7)),
IF('Publication Table (%)'!$C$5="Operations cancelled for clinical reasons",
IFERROR(SUMIFS(AllPublicationData!$H:$H,AllPublicationData!$A:$A,'Publication Table (%)'!$B133,AllPublicationData!$B:$B,'Publication Table (%)'!$C$4,AllPublicationData!$D:$D,'Publication Table (%)'!N$7)/
SUMIFS(AllPublicationData!$E:$E,AllPublicationData!$A:$A,'Publication Table (%)'!$B133,AllPublicationData!$B:$B,'Publication Table (%)'!$C$4,AllPublicationData!$D:$D,'Publication Table (%)'!N$7),
SUMIFS(AllPublicationData!$H:$H,AllPublicationData!$A:$A,'Publication Table (%)'!$B133,AllPublicationData!$B:$B,'Publication Table (%)'!N$7)/
SUMIFS(AllPublicationData!$E:$E,AllPublicationData!$A:$A,'Publication Table (%)'!$B133,AllPublicationData!$B:$B,'Publication Table (%)'!N$7)),
IF('Publication Table (%)'!$C$5="Operations cancelled for non-clinical/capacity reasons",
IFERROR(SUMIFS(AllPublicationData!$I:$I,AllPublicationData!$A:$A,'Publication Table (%)'!$B133,AllPublicationData!$B:$B,'Publication Table (%)'!$C$4,AllPublicationData!$D:$D,'Publication Table (%)'!N$7)/
SUMIFS(AllPublicationData!$E:$E,AllPublicationData!$A:$A,'Publication Table (%)'!$B133,AllPublicationData!$B:$B,'Publication Table (%)'!$C$4,AllPublicationData!$D:$D,'Publication Table (%)'!N$7),
SUMIFS(AllPublicationData!$I:$I,AllPublicationData!$A:$A,'Publication Table (%)'!$B133,AllPublicationData!$B:$B,'Publication Table (%)'!N$7)/
SUMIFS(AllPublicationData!$E:$E,AllPublicationData!$A:$A,'Publication Table (%)'!$B133,AllPublicationData!$B:$B,'Publication Table (%)'!N$7)),
IF('Publication Table (%)'!$C$5="Cancellations for other reasons",
IFERROR(SUMIFS(AllPublicationData!$J:$J,AllPublicationData!$A:$A,'Publication Table (%)'!$B133,AllPublicationData!$B:$B,'Publication Table (%)'!$C$4,AllPublicationData!$D:$D,'Publication Table (%)'!N$7)/
SUMIFS(AllPublicationData!$E:$E,AllPublicationData!$A:$A,'Publication Table (%)'!$B133,AllPublicationData!$B:$B,'Publication Table (%)'!$C$4,AllPublicationData!$D:$D,'Publication Table (%)'!N$7),
SUMIFS(AllPublicationData!$J:$J,AllPublicationData!$A:$A,'Publication Table (%)'!$B133,AllPublicationData!$B:$B,'Publication Table (%)'!N$7)/
SUMIFS(AllPublicationData!$E:$E,AllPublicationData!$A:$A,'Publication Table (%)'!$B133,AllPublicationData!$B:$B,'Publication Table (%)'!N$7)))))))</f>
        <v>#DIV/0!</v>
      </c>
      <c r="O133" s="96" t="e">
        <f>IF('Publication Table (%)'!$C$5="All Cancelled Operations",
IFERROR(SUMIFS(AllPublicationData!$F:$F,AllPublicationData!$A:$A,'Publication Table (%)'!$B133,AllPublicationData!$B:$B,'Publication Table (%)'!$C$4,AllPublicationData!$D:$D,'Publication Table (%)'!O$7)/
SUMIFS(AllPublicationData!$E:$E,AllPublicationData!$A:$A,'Publication Table (%)'!$B133,AllPublicationData!$B:$B,'Publication Table (%)'!$C$4,AllPublicationData!$D:$D,'Publication Table (%)'!O$7),
SUMIFS(AllPublicationData!$F:$F,AllPublicationData!$A:$A,'Publication Table (%)'!$B133,AllPublicationData!$B:$B,'Publication Table (%)'!O$7)/
SUMIFS(AllPublicationData!$E:$E,AllPublicationData!$A:$A,'Publication Table (%)'!$B133,AllPublicationData!$B:$B,'Publication Table (%)'!O$7)),
IF('Publication Table (%)'!$C$5="Operations cancelled by patient",
IFERROR(SUMIFS(AllPublicationData!$G:$G,AllPublicationData!$A:$A,'Publication Table (%)'!$B133,AllPublicationData!$B:$B,'Publication Table (%)'!$C$4,AllPublicationData!$D:$D,'Publication Table (%)'!O$7)/
SUMIFS(AllPublicationData!$E:$E,AllPublicationData!$A:$A,'Publication Table (%)'!$B133,AllPublicationData!$B:$B,'Publication Table (%)'!$C$4,AllPublicationData!$D:$D,'Publication Table (%)'!O$7),
SUMIFS(AllPublicationData!$G:$G,AllPublicationData!$A:$A,'Publication Table (%)'!$B133,AllPublicationData!$B:$B,'Publication Table (%)'!O$7)/
SUMIFS(AllPublicationData!$E:$E,AllPublicationData!$A:$A,'Publication Table (%)'!$B133,AllPublicationData!$B:$B,'Publication Table (%)'!O$7)),
IF('Publication Table (%)'!$C$5="Operations cancelled for clinical reasons",
IFERROR(SUMIFS(AllPublicationData!$H:$H,AllPublicationData!$A:$A,'Publication Table (%)'!$B133,AllPublicationData!$B:$B,'Publication Table (%)'!$C$4,AllPublicationData!$D:$D,'Publication Table (%)'!O$7)/
SUMIFS(AllPublicationData!$E:$E,AllPublicationData!$A:$A,'Publication Table (%)'!$B133,AllPublicationData!$B:$B,'Publication Table (%)'!$C$4,AllPublicationData!$D:$D,'Publication Table (%)'!O$7),
SUMIFS(AllPublicationData!$H:$H,AllPublicationData!$A:$A,'Publication Table (%)'!$B133,AllPublicationData!$B:$B,'Publication Table (%)'!O$7)/
SUMIFS(AllPublicationData!$E:$E,AllPublicationData!$A:$A,'Publication Table (%)'!$B133,AllPublicationData!$B:$B,'Publication Table (%)'!O$7)),
IF('Publication Table (%)'!$C$5="Operations cancelled for non-clinical/capacity reasons",
IFERROR(SUMIFS(AllPublicationData!$I:$I,AllPublicationData!$A:$A,'Publication Table (%)'!$B133,AllPublicationData!$B:$B,'Publication Table (%)'!$C$4,AllPublicationData!$D:$D,'Publication Table (%)'!O$7)/
SUMIFS(AllPublicationData!$E:$E,AllPublicationData!$A:$A,'Publication Table (%)'!$B133,AllPublicationData!$B:$B,'Publication Table (%)'!$C$4,AllPublicationData!$D:$D,'Publication Table (%)'!O$7),
SUMIFS(AllPublicationData!$I:$I,AllPublicationData!$A:$A,'Publication Table (%)'!$B133,AllPublicationData!$B:$B,'Publication Table (%)'!O$7)/
SUMIFS(AllPublicationData!$E:$E,AllPublicationData!$A:$A,'Publication Table (%)'!$B133,AllPublicationData!$B:$B,'Publication Table (%)'!O$7)),
IF('Publication Table (%)'!$C$5="Cancellations for other reasons",
IFERROR(SUMIFS(AllPublicationData!$J:$J,AllPublicationData!$A:$A,'Publication Table (%)'!$B133,AllPublicationData!$B:$B,'Publication Table (%)'!$C$4,AllPublicationData!$D:$D,'Publication Table (%)'!O$7)/
SUMIFS(AllPublicationData!$E:$E,AllPublicationData!$A:$A,'Publication Table (%)'!$B133,AllPublicationData!$B:$B,'Publication Table (%)'!$C$4,AllPublicationData!$D:$D,'Publication Table (%)'!O$7),
SUMIFS(AllPublicationData!$J:$J,AllPublicationData!$A:$A,'Publication Table (%)'!$B133,AllPublicationData!$B:$B,'Publication Table (%)'!O$7)/
SUMIFS(AllPublicationData!$E:$E,AllPublicationData!$A:$A,'Publication Table (%)'!$B133,AllPublicationData!$B:$B,'Publication Table (%)'!O$7)))))))</f>
        <v>#DIV/0!</v>
      </c>
      <c r="P133" s="96" t="e">
        <f>IF('Publication Table (%)'!$C$5="All Cancelled Operations",
IFERROR(SUMIFS(AllPublicationData!$F:$F,AllPublicationData!$A:$A,'Publication Table (%)'!$B133,AllPublicationData!$B:$B,'Publication Table (%)'!$C$4,AllPublicationData!$D:$D,'Publication Table (%)'!P$7)/
SUMIFS(AllPublicationData!$E:$E,AllPublicationData!$A:$A,'Publication Table (%)'!$B133,AllPublicationData!$B:$B,'Publication Table (%)'!$C$4,AllPublicationData!$D:$D,'Publication Table (%)'!P$7),
SUMIFS(AllPublicationData!$F:$F,AllPublicationData!$A:$A,'Publication Table (%)'!$B133,AllPublicationData!$B:$B,'Publication Table (%)'!P$7)/
SUMIFS(AllPublicationData!$E:$E,AllPublicationData!$A:$A,'Publication Table (%)'!$B133,AllPublicationData!$B:$B,'Publication Table (%)'!P$7)),
IF('Publication Table (%)'!$C$5="Operations cancelled by patient",
IFERROR(SUMIFS(AllPublicationData!$G:$G,AllPublicationData!$A:$A,'Publication Table (%)'!$B133,AllPublicationData!$B:$B,'Publication Table (%)'!$C$4,AllPublicationData!$D:$D,'Publication Table (%)'!P$7)/
SUMIFS(AllPublicationData!$E:$E,AllPublicationData!$A:$A,'Publication Table (%)'!$B133,AllPublicationData!$B:$B,'Publication Table (%)'!$C$4,AllPublicationData!$D:$D,'Publication Table (%)'!P$7),
SUMIFS(AllPublicationData!$G:$G,AllPublicationData!$A:$A,'Publication Table (%)'!$B133,AllPublicationData!$B:$B,'Publication Table (%)'!P$7)/
SUMIFS(AllPublicationData!$E:$E,AllPublicationData!$A:$A,'Publication Table (%)'!$B133,AllPublicationData!$B:$B,'Publication Table (%)'!P$7)),
IF('Publication Table (%)'!$C$5="Operations cancelled for clinical reasons",
IFERROR(SUMIFS(AllPublicationData!$H:$H,AllPublicationData!$A:$A,'Publication Table (%)'!$B133,AllPublicationData!$B:$B,'Publication Table (%)'!$C$4,AllPublicationData!$D:$D,'Publication Table (%)'!P$7)/
SUMIFS(AllPublicationData!$E:$E,AllPublicationData!$A:$A,'Publication Table (%)'!$B133,AllPublicationData!$B:$B,'Publication Table (%)'!$C$4,AllPublicationData!$D:$D,'Publication Table (%)'!P$7),
SUMIFS(AllPublicationData!$H:$H,AllPublicationData!$A:$A,'Publication Table (%)'!$B133,AllPublicationData!$B:$B,'Publication Table (%)'!P$7)/
SUMIFS(AllPublicationData!$E:$E,AllPublicationData!$A:$A,'Publication Table (%)'!$B133,AllPublicationData!$B:$B,'Publication Table (%)'!P$7)),
IF('Publication Table (%)'!$C$5="Operations cancelled for non-clinical/capacity reasons",
IFERROR(SUMIFS(AllPublicationData!$I:$I,AllPublicationData!$A:$A,'Publication Table (%)'!$B133,AllPublicationData!$B:$B,'Publication Table (%)'!$C$4,AllPublicationData!$D:$D,'Publication Table (%)'!P$7)/
SUMIFS(AllPublicationData!$E:$E,AllPublicationData!$A:$A,'Publication Table (%)'!$B133,AllPublicationData!$B:$B,'Publication Table (%)'!$C$4,AllPublicationData!$D:$D,'Publication Table (%)'!P$7),
SUMIFS(AllPublicationData!$I:$I,AllPublicationData!$A:$A,'Publication Table (%)'!$B133,AllPublicationData!$B:$B,'Publication Table (%)'!P$7)/
SUMIFS(AllPublicationData!$E:$E,AllPublicationData!$A:$A,'Publication Table (%)'!$B133,AllPublicationData!$B:$B,'Publication Table (%)'!P$7)),
IF('Publication Table (%)'!$C$5="Cancellations for other reasons",
IFERROR(SUMIFS(AllPublicationData!$J:$J,AllPublicationData!$A:$A,'Publication Table (%)'!$B133,AllPublicationData!$B:$B,'Publication Table (%)'!$C$4,AllPublicationData!$D:$D,'Publication Table (%)'!P$7)/
SUMIFS(AllPublicationData!$E:$E,AllPublicationData!$A:$A,'Publication Table (%)'!$B133,AllPublicationData!$B:$B,'Publication Table (%)'!$C$4,AllPublicationData!$D:$D,'Publication Table (%)'!P$7),
SUMIFS(AllPublicationData!$J:$J,AllPublicationData!$A:$A,'Publication Table (%)'!$B133,AllPublicationData!$B:$B,'Publication Table (%)'!P$7)/
SUMIFS(AllPublicationData!$E:$E,AllPublicationData!$A:$A,'Publication Table (%)'!$B133,AllPublicationData!$B:$B,'Publication Table (%)'!P$7)))))))</f>
        <v>#DIV/0!</v>
      </c>
      <c r="Q133" s="96" t="e">
        <f>IF('Publication Table (%)'!$C$5="All Cancelled Operations",
IFERROR(SUMIFS(AllPublicationData!$F:$F,AllPublicationData!$A:$A,'Publication Table (%)'!$B133,AllPublicationData!$B:$B,'Publication Table (%)'!$C$4,AllPublicationData!$D:$D,'Publication Table (%)'!Q$7)/
SUMIFS(AllPublicationData!$E:$E,AllPublicationData!$A:$A,'Publication Table (%)'!$B133,AllPublicationData!$B:$B,'Publication Table (%)'!$C$4,AllPublicationData!$D:$D,'Publication Table (%)'!Q$7),
SUMIFS(AllPublicationData!$F:$F,AllPublicationData!$A:$A,'Publication Table (%)'!$B133,AllPublicationData!$B:$B,'Publication Table (%)'!Q$7)/
SUMIFS(AllPublicationData!$E:$E,AllPublicationData!$A:$A,'Publication Table (%)'!$B133,AllPublicationData!$B:$B,'Publication Table (%)'!Q$7)),
IF('Publication Table (%)'!$C$5="Operations cancelled by patient",
IFERROR(SUMIFS(AllPublicationData!$G:$G,AllPublicationData!$A:$A,'Publication Table (%)'!$B133,AllPublicationData!$B:$B,'Publication Table (%)'!$C$4,AllPublicationData!$D:$D,'Publication Table (%)'!Q$7)/
SUMIFS(AllPublicationData!$E:$E,AllPublicationData!$A:$A,'Publication Table (%)'!$B133,AllPublicationData!$B:$B,'Publication Table (%)'!$C$4,AllPublicationData!$D:$D,'Publication Table (%)'!Q$7),
SUMIFS(AllPublicationData!$G:$G,AllPublicationData!$A:$A,'Publication Table (%)'!$B133,AllPublicationData!$B:$B,'Publication Table (%)'!Q$7)/
SUMIFS(AllPublicationData!$E:$E,AllPublicationData!$A:$A,'Publication Table (%)'!$B133,AllPublicationData!$B:$B,'Publication Table (%)'!Q$7)),
IF('Publication Table (%)'!$C$5="Operations cancelled for clinical reasons",
IFERROR(SUMIFS(AllPublicationData!$H:$H,AllPublicationData!$A:$A,'Publication Table (%)'!$B133,AllPublicationData!$B:$B,'Publication Table (%)'!$C$4,AllPublicationData!$D:$D,'Publication Table (%)'!Q$7)/
SUMIFS(AllPublicationData!$E:$E,AllPublicationData!$A:$A,'Publication Table (%)'!$B133,AllPublicationData!$B:$B,'Publication Table (%)'!$C$4,AllPublicationData!$D:$D,'Publication Table (%)'!Q$7),
SUMIFS(AllPublicationData!$H:$H,AllPublicationData!$A:$A,'Publication Table (%)'!$B133,AllPublicationData!$B:$B,'Publication Table (%)'!Q$7)/
SUMIFS(AllPublicationData!$E:$E,AllPublicationData!$A:$A,'Publication Table (%)'!$B133,AllPublicationData!$B:$B,'Publication Table (%)'!Q$7)),
IF('Publication Table (%)'!$C$5="Operations cancelled for non-clinical/capacity reasons",
IFERROR(SUMIFS(AllPublicationData!$I:$I,AllPublicationData!$A:$A,'Publication Table (%)'!$B133,AllPublicationData!$B:$B,'Publication Table (%)'!$C$4,AllPublicationData!$D:$D,'Publication Table (%)'!Q$7)/
SUMIFS(AllPublicationData!$E:$E,AllPublicationData!$A:$A,'Publication Table (%)'!$B133,AllPublicationData!$B:$B,'Publication Table (%)'!$C$4,AllPublicationData!$D:$D,'Publication Table (%)'!Q$7),
SUMIFS(AllPublicationData!$I:$I,AllPublicationData!$A:$A,'Publication Table (%)'!$B133,AllPublicationData!$B:$B,'Publication Table (%)'!Q$7)/
SUMIFS(AllPublicationData!$E:$E,AllPublicationData!$A:$A,'Publication Table (%)'!$B133,AllPublicationData!$B:$B,'Publication Table (%)'!Q$7)),
IF('Publication Table (%)'!$C$5="Cancellations for other reasons",
IFERROR(SUMIFS(AllPublicationData!$J:$J,AllPublicationData!$A:$A,'Publication Table (%)'!$B133,AllPublicationData!$B:$B,'Publication Table (%)'!$C$4,AllPublicationData!$D:$D,'Publication Table (%)'!Q$7)/
SUMIFS(AllPublicationData!$E:$E,AllPublicationData!$A:$A,'Publication Table (%)'!$B133,AllPublicationData!$B:$B,'Publication Table (%)'!$C$4,AllPublicationData!$D:$D,'Publication Table (%)'!Q$7),
SUMIFS(AllPublicationData!$J:$J,AllPublicationData!$A:$A,'Publication Table (%)'!$B133,AllPublicationData!$B:$B,'Publication Table (%)'!Q$7)/
SUMIFS(AllPublicationData!$E:$E,AllPublicationData!$A:$A,'Publication Table (%)'!$B133,AllPublicationData!$B:$B,'Publication Table (%)'!Q$7)))))))</f>
        <v>#DIV/0!</v>
      </c>
      <c r="R133" s="96" t="e">
        <f>IF('Publication Table (%)'!$C$5="All Cancelled Operations",
IFERROR(SUMIFS(AllPublicationData!$F:$F,AllPublicationData!$A:$A,'Publication Table (%)'!$B133,AllPublicationData!$B:$B,'Publication Table (%)'!$C$4,AllPublicationData!$D:$D,'Publication Table (%)'!R$7)/
SUMIFS(AllPublicationData!$E:$E,AllPublicationData!$A:$A,'Publication Table (%)'!$B133,AllPublicationData!$B:$B,'Publication Table (%)'!$C$4,AllPublicationData!$D:$D,'Publication Table (%)'!R$7),
SUMIFS(AllPublicationData!$F:$F,AllPublicationData!$A:$A,'Publication Table (%)'!$B133,AllPublicationData!$B:$B,'Publication Table (%)'!R$7)/
SUMIFS(AllPublicationData!$E:$E,AllPublicationData!$A:$A,'Publication Table (%)'!$B133,AllPublicationData!$B:$B,'Publication Table (%)'!R$7)),
IF('Publication Table (%)'!$C$5="Operations cancelled by patient",
IFERROR(SUMIFS(AllPublicationData!$G:$G,AllPublicationData!$A:$A,'Publication Table (%)'!$B133,AllPublicationData!$B:$B,'Publication Table (%)'!$C$4,AllPublicationData!$D:$D,'Publication Table (%)'!R$7)/
SUMIFS(AllPublicationData!$E:$E,AllPublicationData!$A:$A,'Publication Table (%)'!$B133,AllPublicationData!$B:$B,'Publication Table (%)'!$C$4,AllPublicationData!$D:$D,'Publication Table (%)'!R$7),
SUMIFS(AllPublicationData!$G:$G,AllPublicationData!$A:$A,'Publication Table (%)'!$B133,AllPublicationData!$B:$B,'Publication Table (%)'!R$7)/
SUMIFS(AllPublicationData!$E:$E,AllPublicationData!$A:$A,'Publication Table (%)'!$B133,AllPublicationData!$B:$B,'Publication Table (%)'!R$7)),
IF('Publication Table (%)'!$C$5="Operations cancelled for clinical reasons",
IFERROR(SUMIFS(AllPublicationData!$H:$H,AllPublicationData!$A:$A,'Publication Table (%)'!$B133,AllPublicationData!$B:$B,'Publication Table (%)'!$C$4,AllPublicationData!$D:$D,'Publication Table (%)'!R$7)/
SUMIFS(AllPublicationData!$E:$E,AllPublicationData!$A:$A,'Publication Table (%)'!$B133,AllPublicationData!$B:$B,'Publication Table (%)'!$C$4,AllPublicationData!$D:$D,'Publication Table (%)'!R$7),
SUMIFS(AllPublicationData!$H:$H,AllPublicationData!$A:$A,'Publication Table (%)'!$B133,AllPublicationData!$B:$B,'Publication Table (%)'!R$7)/
SUMIFS(AllPublicationData!$E:$E,AllPublicationData!$A:$A,'Publication Table (%)'!$B133,AllPublicationData!$B:$B,'Publication Table (%)'!R$7)),
IF('Publication Table (%)'!$C$5="Operations cancelled for non-clinical/capacity reasons",
IFERROR(SUMIFS(AllPublicationData!$I:$I,AllPublicationData!$A:$A,'Publication Table (%)'!$B133,AllPublicationData!$B:$B,'Publication Table (%)'!$C$4,AllPublicationData!$D:$D,'Publication Table (%)'!R$7)/
SUMIFS(AllPublicationData!$E:$E,AllPublicationData!$A:$A,'Publication Table (%)'!$B133,AllPublicationData!$B:$B,'Publication Table (%)'!$C$4,AllPublicationData!$D:$D,'Publication Table (%)'!R$7),
SUMIFS(AllPublicationData!$I:$I,AllPublicationData!$A:$A,'Publication Table (%)'!$B133,AllPublicationData!$B:$B,'Publication Table (%)'!R$7)/
SUMIFS(AllPublicationData!$E:$E,AllPublicationData!$A:$A,'Publication Table (%)'!$B133,AllPublicationData!$B:$B,'Publication Table (%)'!R$7)),
IF('Publication Table (%)'!$C$5="Cancellations for other reasons",
IFERROR(SUMIFS(AllPublicationData!$J:$J,AllPublicationData!$A:$A,'Publication Table (%)'!$B133,AllPublicationData!$B:$B,'Publication Table (%)'!$C$4,AllPublicationData!$D:$D,'Publication Table (%)'!R$7)/
SUMIFS(AllPublicationData!$E:$E,AllPublicationData!$A:$A,'Publication Table (%)'!$B133,AllPublicationData!$B:$B,'Publication Table (%)'!$C$4,AllPublicationData!$D:$D,'Publication Table (%)'!R$7),
SUMIFS(AllPublicationData!$J:$J,AllPublicationData!$A:$A,'Publication Table (%)'!$B133,AllPublicationData!$B:$B,'Publication Table (%)'!R$7)/
SUMIFS(AllPublicationData!$E:$E,AllPublicationData!$A:$A,'Publication Table (%)'!$B133,AllPublicationData!$B:$B,'Publication Table (%)'!R$7)))))))</f>
        <v>#DIV/0!</v>
      </c>
      <c r="S133" s="96" t="e">
        <f>IF('Publication Table (%)'!$C$5="All Cancelled Operations",
IFERROR(SUMIFS(AllPublicationData!$F:$F,AllPublicationData!$A:$A,'Publication Table (%)'!$B133,AllPublicationData!$B:$B,'Publication Table (%)'!$C$4,AllPublicationData!$D:$D,'Publication Table (%)'!S$7)/
SUMIFS(AllPublicationData!$E:$E,AllPublicationData!$A:$A,'Publication Table (%)'!$B133,AllPublicationData!$B:$B,'Publication Table (%)'!$C$4,AllPublicationData!$D:$D,'Publication Table (%)'!S$7),
SUMIFS(AllPublicationData!$F:$F,AllPublicationData!$A:$A,'Publication Table (%)'!$B133,AllPublicationData!$B:$B,'Publication Table (%)'!S$7)/
SUMIFS(AllPublicationData!$E:$E,AllPublicationData!$A:$A,'Publication Table (%)'!$B133,AllPublicationData!$B:$B,'Publication Table (%)'!S$7)),
IF('Publication Table (%)'!$C$5="Operations cancelled by patient",
IFERROR(SUMIFS(AllPublicationData!$G:$G,AllPublicationData!$A:$A,'Publication Table (%)'!$B133,AllPublicationData!$B:$B,'Publication Table (%)'!$C$4,AllPublicationData!$D:$D,'Publication Table (%)'!S$7)/
SUMIFS(AllPublicationData!$E:$E,AllPublicationData!$A:$A,'Publication Table (%)'!$B133,AllPublicationData!$B:$B,'Publication Table (%)'!$C$4,AllPublicationData!$D:$D,'Publication Table (%)'!S$7),
SUMIFS(AllPublicationData!$G:$G,AllPublicationData!$A:$A,'Publication Table (%)'!$B133,AllPublicationData!$B:$B,'Publication Table (%)'!S$7)/
SUMIFS(AllPublicationData!$E:$E,AllPublicationData!$A:$A,'Publication Table (%)'!$B133,AllPublicationData!$B:$B,'Publication Table (%)'!S$7)),
IF('Publication Table (%)'!$C$5="Operations cancelled for clinical reasons",
IFERROR(SUMIFS(AllPublicationData!$H:$H,AllPublicationData!$A:$A,'Publication Table (%)'!$B133,AllPublicationData!$B:$B,'Publication Table (%)'!$C$4,AllPublicationData!$D:$D,'Publication Table (%)'!S$7)/
SUMIFS(AllPublicationData!$E:$E,AllPublicationData!$A:$A,'Publication Table (%)'!$B133,AllPublicationData!$B:$B,'Publication Table (%)'!$C$4,AllPublicationData!$D:$D,'Publication Table (%)'!S$7),
SUMIFS(AllPublicationData!$H:$H,AllPublicationData!$A:$A,'Publication Table (%)'!$B133,AllPublicationData!$B:$B,'Publication Table (%)'!S$7)/
SUMIFS(AllPublicationData!$E:$E,AllPublicationData!$A:$A,'Publication Table (%)'!$B133,AllPublicationData!$B:$B,'Publication Table (%)'!S$7)),
IF('Publication Table (%)'!$C$5="Operations cancelled for non-clinical/capacity reasons",
IFERROR(SUMIFS(AllPublicationData!$I:$I,AllPublicationData!$A:$A,'Publication Table (%)'!$B133,AllPublicationData!$B:$B,'Publication Table (%)'!$C$4,AllPublicationData!$D:$D,'Publication Table (%)'!S$7)/
SUMIFS(AllPublicationData!$E:$E,AllPublicationData!$A:$A,'Publication Table (%)'!$B133,AllPublicationData!$B:$B,'Publication Table (%)'!$C$4,AllPublicationData!$D:$D,'Publication Table (%)'!S$7),
SUMIFS(AllPublicationData!$I:$I,AllPublicationData!$A:$A,'Publication Table (%)'!$B133,AllPublicationData!$B:$B,'Publication Table (%)'!S$7)/
SUMIFS(AllPublicationData!$E:$E,AllPublicationData!$A:$A,'Publication Table (%)'!$B133,AllPublicationData!$B:$B,'Publication Table (%)'!S$7)),
IF('Publication Table (%)'!$C$5="Cancellations for other reasons",
IFERROR(SUMIFS(AllPublicationData!$J:$J,AllPublicationData!$A:$A,'Publication Table (%)'!$B133,AllPublicationData!$B:$B,'Publication Table (%)'!$C$4,AllPublicationData!$D:$D,'Publication Table (%)'!S$7)/
SUMIFS(AllPublicationData!$E:$E,AllPublicationData!$A:$A,'Publication Table (%)'!$B133,AllPublicationData!$B:$B,'Publication Table (%)'!$C$4,AllPublicationData!$D:$D,'Publication Table (%)'!S$7),
SUMIFS(AllPublicationData!$J:$J,AllPublicationData!$A:$A,'Publication Table (%)'!$B133,AllPublicationData!$B:$B,'Publication Table (%)'!S$7)/
SUMIFS(AllPublicationData!$E:$E,AllPublicationData!$A:$A,'Publication Table (%)'!$B133,AllPublicationData!$B:$B,'Publication Table (%)'!S$7)))))))</f>
        <v>#DIV/0!</v>
      </c>
    </row>
    <row r="134" spans="3:19" x14ac:dyDescent="0.35">
      <c r="C134" s="112">
        <f>IF('Publication Table (%)'!$C$5="All Cancelled Operations",
SUMIFS(AllPublicationData!$F:$F,AllPublicationData!$A:$A,'Publication Table (%)'!$B134,AllPublicationData!$B:$B,'Publication Table (%)'!$C$4),
IF('Publication Table (%)'!$C$5="Operations cancelled by patient",
SUMIFS(AllPublicationData!$G:$G,AllPublicationData!$A:$A,'Publication Table (%)'!$B134,AllPublicationData!$B:$B,'Publication Table (%)'!$C$4),
IF('Publication Table (%)'!$C$5="Operations cancelled for clinical reasons",
SUMIFS(AllPublicationData!$H:$H,AllPublicationData!$A:$A,'Publication Table (%)'!$B134,AllPublicationData!$B:$B,'Publication Table (%)'!$C$4),
IF('Publication Table (%)'!$C$5="Operations cancelled for non-clinical/capacity reasons",
SUMIFS(AllPublicationData!$I:$I,AllPublicationData!$A:$A,'Publication Table (%)'!$B134,AllPublicationData!$B:$B,'Publication Table (%)'!$C$4),
IF('Publication Table (%)'!$C$5="Cancellations for other reasons",
SUMIFS(AllPublicationData!$J:$J,AllPublicationData!$A:$A,'Publication Table (%)'!$B134,AllPublicationData!$B:$B,'Publication Table (%)'!$C$4))))))+
IF(AND($C$4="NHS Scotland",$C$5="All Cancelled Operations"),
SUMIFS(AllPublicationData!$F:$F,AllPublicationData!$A:$A,'Publication Table (%)'!$B134),
IF(AND($C$4="NHS Scotland",$C$5="Operations cancelled by patient"),
SUMIFS(AllPublicationData!$G:$G,AllPublicationData!$A:$A,'Publication Table (%)'!$B134),
IF(AND($C$4="NHS Scotland",$C$5="Operations cancelled for clinical reasons"),
SUMIFS(AllPublicationData!$H:$H,AllPublicationData!$A:$A,'Publication Table (%)'!$B134),
IF(AND($C$4="NHS Scotland",$C$5="Operations cancelled for non-clinical/capacity reasons"),
SUMIFS(AllPublicationData!$I:$I,AllPublicationData!$A:$A,'Publication Table (%)'!$B134),
IF(AND($C$4="NHS Scotland",$C$5="Cancellations for other reasons"),
SUMIFS(AllPublicationData!$J:$J,AllPublicationData!$A:$A,'Publication Table (%)'!$B134))))))</f>
        <v>0</v>
      </c>
      <c r="D134" s="110" t="e">
        <f>IF(AND('Publication Table (%)'!$C$5="All Cancelled Operations",$C$4&lt;&gt;"NHS Scotland"),
IFERROR(SUMIFS(AllPublicationData!$F:$F,AllPublicationData!$A:$A,'Publication Table (%)'!$B134,AllPublicationData!$B:$B,'Publication Table (%)'!$C$4,AllPublicationData!$D:$D,'Publication Table (%)'!D$7)/
SUMIFS(AllPublicationData!$E:$E,AllPublicationData!$A:$A,'Publication Table (%)'!$B134,AllPublicationData!$B:$B,'Publication Table (%)'!$C$4,AllPublicationData!$D:$D,'Publication Table (%)'!D$7),
SUMIFS(AllPublicationData!$F:$F,AllPublicationData!$A:$A,'Publication Table (%)'!$B134,AllPublicationData!$B:$B,'Publication Table (%)'!D$7)/
SUMIFS(AllPublicationData!$E:$E,AllPublicationData!$A:$A,'Publication Table (%)'!$B134,AllPublicationData!$B:$B,'Publication Table (%)'!D$7)),
IF(AND('Publication Table (%)'!$C$5="Operations cancelled by patient",$C$4&lt;&gt;"NHS Scotland"),
IFERROR(SUMIFS(AllPublicationData!$G:$G,AllPublicationData!$A:$A,'Publication Table (%)'!$B134,AllPublicationData!$B:$B,'Publication Table (%)'!$C$4,AllPublicationData!$D:$D,'Publication Table (%)'!D$7)/
SUMIFS(AllPublicationData!$E:$E,AllPublicationData!$A:$A,'Publication Table (%)'!$B134,AllPublicationData!$B:$B,'Publication Table (%)'!$C$4,AllPublicationData!$D:$D,'Publication Table (%)'!D$7),
SUMIFS(AllPublicationData!$G:$G,AllPublicationData!$A:$A,'Publication Table (%)'!$B134,AllPublicationData!$B:$B,'Publication Table (%)'!D$7)/
SUMIFS(AllPublicationData!$E:$E,AllPublicationData!$A:$A,'Publication Table (%)'!$B134,AllPublicationData!$B:$B,'Publication Table (%)'!D$7)),
IF(AND('Publication Table (%)'!$C$5="Operations cancelled for clinical reasons",$C$4&lt;&gt;"NHS Scotland"),
IFERROR(SUMIFS(AllPublicationData!$H:$H,AllPublicationData!$A:$A,'Publication Table (%)'!$B134,AllPublicationData!$B:$B,'Publication Table (%)'!$C$4,AllPublicationData!$D:$D,'Publication Table (%)'!D$7)/
SUMIFS(AllPublicationData!$E:$E,AllPublicationData!$A:$A,'Publication Table (%)'!$B134,AllPublicationData!$B:$B,'Publication Table (%)'!$C$4,AllPublicationData!$D:$D,'Publication Table (%)'!D$7),
SUMIFS(AllPublicationData!$H:$H,AllPublicationData!$A:$A,'Publication Table (%)'!$B134,AllPublicationData!$B:$B,'Publication Table (%)'!D$7)/
SUMIFS(AllPublicationData!$E:$E,AllPublicationData!$A:$A,'Publication Table (%)'!$B134,AllPublicationData!$B:$B,'Publication Table (%)'!D$7)),
IF(AND('Publication Table (%)'!$C$5="Operations cancelled for non-clinical/capacity reasons",$C$4&lt;&gt;"NHS Scotland"),
IFERROR(SUMIFS(AllPublicationData!$I:$I,AllPublicationData!$A:$A,'Publication Table (%)'!$B134,AllPublicationData!$B:$B,'Publication Table (%)'!$C$4,AllPublicationData!$D:$D,'Publication Table (%)'!D$7)/
SUMIFS(AllPublicationData!$E:$E,AllPublicationData!$A:$A,'Publication Table (%)'!$B134,AllPublicationData!$B:$B,'Publication Table (%)'!$C$4,AllPublicationData!$D:$D,'Publication Table (%)'!D$7),
SUMIFS(AllPublicationData!$I:$I,AllPublicationData!$A:$A,'Publication Table (%)'!$B134,AllPublicationData!$B:$B,'Publication Table (%)'!D$7)/
SUMIFS(AllPublicationData!$E:$E,AllPublicationData!$A:$A,'Publication Table (%)'!$B134,AllPublicationData!$B:$B,'Publication Table (%)'!D$7)),
IF(AND('Publication Table (%)'!$C$5="Cancellations for other reasons",$C$4&lt;&gt;"NHS Scotland"),
IFERROR(SUMIFS(AllPublicationData!$J:$J,AllPublicationData!$A:$A,'Publication Table (%)'!$B134,AllPublicationData!$B:$B,'Publication Table (%)'!$C$4,AllPublicationData!$D:$D,'Publication Table (%)'!D$7)/
SUMIFS(AllPublicationData!$E:$E,AllPublicationData!$A:$A,'Publication Table (%)'!$B134,AllPublicationData!$B:$B,'Publication Table (%)'!$C$4,AllPublicationData!$D:$D,'Publication Table (%)'!D$7),
SUMIFS(AllPublicationData!$J:$J,AllPublicationData!$A:$A,'Publication Table (%)'!$B134,AllPublicationData!$B:$B,'Publication Table (%)'!D$7)/
SUMIFS(AllPublicationData!$E:$E,AllPublicationData!$A:$A,'Publication Table (%)'!$B134,AllPublicationData!$B:$B,'Publication Table (%)'!D$7)),
IF(AND($C$4="NHS Scotland",$C$5="All Cancelled Operations"),
SUMIFS(AllPublicationData!$F:$F,AllPublicationData!$A:$A,'Publication Table'!$B134)/
SUMIFS(AllPublicationData!$E:$E,AllPublicationData!$A:$A,'Publication Table'!$B134),
IF(AND($C$4="NHS Scotland",$C$5="Operations cancelled by patient"),
SUMIFS(AllPublicationData!$G:$G,AllPublicationData!$A:$A,'Publication Table'!$B134)/
SUMIFS(AllPublicationData!$E:$E,AllPublicationData!$A:$A,'Publication Table'!$B134),
IF(AND($C$4="NHS Scotland",$C$5="Operations cancelled for clinical reasons"),
SUMIFS(AllPublicationData!$H:$H,AllPublicationData!$A:$A,'Publication Table'!$B134)/
SUMIFS(AllPublicationData!$E:$E,AllPublicationData!$A:$A,'Publication Table'!$B134),
IF(AND($C$4="NHS Scotland",$C$5="Operations cancelled for non-clinical/capacity reasons"),
SUMIFS(AllPublicationData!$I:$I,AllPublicationData!$A:$A,'Publication Table'!$B134)/
SUMIFS(AllPublicationData!$E:$E,AllPublicationData!$A:$A,'Publication Table'!$B134),
IF(AND($C$4="NHS Scotland",$C$5="Cancellations for other reasons"),
SUMIFS(AllPublicationData!$J:$J,AllPublicationData!$A:$A,'Publication Table'!$B134)/
SUMIFS(AllPublicationData!$E:$E,AllPublicationData!$A:$A,'Publication Table'!$B134)))))))))))</f>
        <v>#DIV/0!</v>
      </c>
      <c r="E134" s="96" t="e">
        <f>IF('Publication Table (%)'!$C$5="All Cancelled Operations",
IFERROR(SUMIFS(AllPublicationData!$F:$F,AllPublicationData!$A:$A,'Publication Table (%)'!$B134,AllPublicationData!$B:$B,'Publication Table (%)'!$C$4,AllPublicationData!$D:$D,'Publication Table (%)'!E$7)/
SUMIFS(AllPublicationData!$E:$E,AllPublicationData!$A:$A,'Publication Table (%)'!$B134,AllPublicationData!$B:$B,'Publication Table (%)'!$C$4,AllPublicationData!$D:$D,'Publication Table (%)'!E$7),
SUMIFS(AllPublicationData!$F:$F,AllPublicationData!$A:$A,'Publication Table (%)'!$B134,AllPublicationData!$B:$B,'Publication Table (%)'!E$7)/
SUMIFS(AllPublicationData!$E:$E,AllPublicationData!$A:$A,'Publication Table (%)'!$B134,AllPublicationData!$B:$B,'Publication Table (%)'!E$7)),
IF('Publication Table (%)'!$C$5="Operations cancelled by patient",
IFERROR(SUMIFS(AllPublicationData!$G:$G,AllPublicationData!$A:$A,'Publication Table (%)'!$B134,AllPublicationData!$B:$B,'Publication Table (%)'!$C$4,AllPublicationData!$D:$D,'Publication Table (%)'!E$7)/
SUMIFS(AllPublicationData!$E:$E,AllPublicationData!$A:$A,'Publication Table (%)'!$B134,AllPublicationData!$B:$B,'Publication Table (%)'!$C$4,AllPublicationData!$D:$D,'Publication Table (%)'!E$7),
SUMIFS(AllPublicationData!$G:$G,AllPublicationData!$A:$A,'Publication Table (%)'!$B134,AllPublicationData!$B:$B,'Publication Table (%)'!E$7)/
SUMIFS(AllPublicationData!$E:$E,AllPublicationData!$A:$A,'Publication Table (%)'!$B134,AllPublicationData!$B:$B,'Publication Table (%)'!E$7)),
IF('Publication Table (%)'!$C$5="Operations cancelled for clinical reasons",
IFERROR(SUMIFS(AllPublicationData!$H:$H,AllPublicationData!$A:$A,'Publication Table (%)'!$B134,AllPublicationData!$B:$B,'Publication Table (%)'!$C$4,AllPublicationData!$D:$D,'Publication Table (%)'!E$7)/
SUMIFS(AllPublicationData!$E:$E,AllPublicationData!$A:$A,'Publication Table (%)'!$B134,AllPublicationData!$B:$B,'Publication Table (%)'!$C$4,AllPublicationData!$D:$D,'Publication Table (%)'!E$7),
SUMIFS(AllPublicationData!$H:$H,AllPublicationData!$A:$A,'Publication Table (%)'!$B134,AllPublicationData!$B:$B,'Publication Table (%)'!E$7)/
SUMIFS(AllPublicationData!$E:$E,AllPublicationData!$A:$A,'Publication Table (%)'!$B134,AllPublicationData!$B:$B,'Publication Table (%)'!E$7)),
IF('Publication Table (%)'!$C$5="Operations cancelled for non-clinical/capacity reasons",
IFERROR(SUMIFS(AllPublicationData!$I:$I,AllPublicationData!$A:$A,'Publication Table (%)'!$B134,AllPublicationData!$B:$B,'Publication Table (%)'!$C$4,AllPublicationData!$D:$D,'Publication Table (%)'!E$7)/
SUMIFS(AllPublicationData!$E:$E,AllPublicationData!$A:$A,'Publication Table (%)'!$B134,AllPublicationData!$B:$B,'Publication Table (%)'!$C$4,AllPublicationData!$D:$D,'Publication Table (%)'!E$7),
SUMIFS(AllPublicationData!$I:$I,AllPublicationData!$A:$A,'Publication Table (%)'!$B134,AllPublicationData!$B:$B,'Publication Table (%)'!E$7)/
SUMIFS(AllPublicationData!$E:$E,AllPublicationData!$A:$A,'Publication Table (%)'!$B134,AllPublicationData!$B:$B,'Publication Table (%)'!E$7)),
IF('Publication Table (%)'!$C$5="Cancellations for other reasons",
IFERROR(SUMIFS(AllPublicationData!$J:$J,AllPublicationData!$A:$A,'Publication Table (%)'!$B134,AllPublicationData!$B:$B,'Publication Table (%)'!$C$4,AllPublicationData!$D:$D,'Publication Table (%)'!E$7)/
SUMIFS(AllPublicationData!$E:$E,AllPublicationData!$A:$A,'Publication Table (%)'!$B134,AllPublicationData!$B:$B,'Publication Table (%)'!$C$4,AllPublicationData!$D:$D,'Publication Table (%)'!E$7),
SUMIFS(AllPublicationData!$J:$J,AllPublicationData!$A:$A,'Publication Table (%)'!$B134,AllPublicationData!$B:$B,'Publication Table (%)'!E$7)/
SUMIFS(AllPublicationData!$E:$E,AllPublicationData!$A:$A,'Publication Table (%)'!$B134,AllPublicationData!$B:$B,'Publication Table (%)'!E$7)))))))</f>
        <v>#DIV/0!</v>
      </c>
      <c r="F134" s="96" t="e">
        <f>IF('Publication Table (%)'!$C$5="All Cancelled Operations",
IFERROR(SUMIFS(AllPublicationData!$F:$F,AllPublicationData!$A:$A,'Publication Table (%)'!$B134,AllPublicationData!$B:$B,'Publication Table (%)'!$C$4,AllPublicationData!$D:$D,'Publication Table (%)'!F$7)/
SUMIFS(AllPublicationData!$E:$E,AllPublicationData!$A:$A,'Publication Table (%)'!$B134,AllPublicationData!$B:$B,'Publication Table (%)'!$C$4,AllPublicationData!$D:$D,'Publication Table (%)'!F$7),
SUMIFS(AllPublicationData!$F:$F,AllPublicationData!$A:$A,'Publication Table (%)'!$B134,AllPublicationData!$B:$B,'Publication Table (%)'!F$7)/
SUMIFS(AllPublicationData!$E:$E,AllPublicationData!$A:$A,'Publication Table (%)'!$B134,AllPublicationData!$B:$B,'Publication Table (%)'!F$7)),
IF('Publication Table (%)'!$C$5="Operations cancelled by patient",
IFERROR(SUMIFS(AllPublicationData!$G:$G,AllPublicationData!$A:$A,'Publication Table (%)'!$B134,AllPublicationData!$B:$B,'Publication Table (%)'!$C$4,AllPublicationData!$D:$D,'Publication Table (%)'!F$7)/
SUMIFS(AllPublicationData!$E:$E,AllPublicationData!$A:$A,'Publication Table (%)'!$B134,AllPublicationData!$B:$B,'Publication Table (%)'!$C$4,AllPublicationData!$D:$D,'Publication Table (%)'!F$7),
SUMIFS(AllPublicationData!$G:$G,AllPublicationData!$A:$A,'Publication Table (%)'!$B134,AllPublicationData!$B:$B,'Publication Table (%)'!F$7)/
SUMIFS(AllPublicationData!$E:$E,AllPublicationData!$A:$A,'Publication Table (%)'!$B134,AllPublicationData!$B:$B,'Publication Table (%)'!F$7)),
IF('Publication Table (%)'!$C$5="Operations cancelled for clinical reasons",
IFERROR(SUMIFS(AllPublicationData!$H:$H,AllPublicationData!$A:$A,'Publication Table (%)'!$B134,AllPublicationData!$B:$B,'Publication Table (%)'!$C$4,AllPublicationData!$D:$D,'Publication Table (%)'!F$7)/
SUMIFS(AllPublicationData!$E:$E,AllPublicationData!$A:$A,'Publication Table (%)'!$B134,AllPublicationData!$B:$B,'Publication Table (%)'!$C$4,AllPublicationData!$D:$D,'Publication Table (%)'!F$7),
SUMIFS(AllPublicationData!$H:$H,AllPublicationData!$A:$A,'Publication Table (%)'!$B134,AllPublicationData!$B:$B,'Publication Table (%)'!F$7)/
SUMIFS(AllPublicationData!$E:$E,AllPublicationData!$A:$A,'Publication Table (%)'!$B134,AllPublicationData!$B:$B,'Publication Table (%)'!F$7)),
IF('Publication Table (%)'!$C$5="Operations cancelled for non-clinical/capacity reasons",
IFERROR(SUMIFS(AllPublicationData!$I:$I,AllPublicationData!$A:$A,'Publication Table (%)'!$B134,AllPublicationData!$B:$B,'Publication Table (%)'!$C$4,AllPublicationData!$D:$D,'Publication Table (%)'!F$7)/
SUMIFS(AllPublicationData!$E:$E,AllPublicationData!$A:$A,'Publication Table (%)'!$B134,AllPublicationData!$B:$B,'Publication Table (%)'!$C$4,AllPublicationData!$D:$D,'Publication Table (%)'!F$7),
SUMIFS(AllPublicationData!$I:$I,AllPublicationData!$A:$A,'Publication Table (%)'!$B134,AllPublicationData!$B:$B,'Publication Table (%)'!F$7)/
SUMIFS(AllPublicationData!$E:$E,AllPublicationData!$A:$A,'Publication Table (%)'!$B134,AllPublicationData!$B:$B,'Publication Table (%)'!F$7)),
IF('Publication Table (%)'!$C$5="Cancellations for other reasons",
IFERROR(SUMIFS(AllPublicationData!$J:$J,AllPublicationData!$A:$A,'Publication Table (%)'!$B134,AllPublicationData!$B:$B,'Publication Table (%)'!$C$4,AllPublicationData!$D:$D,'Publication Table (%)'!F$7)/
SUMIFS(AllPublicationData!$E:$E,AllPublicationData!$A:$A,'Publication Table (%)'!$B134,AllPublicationData!$B:$B,'Publication Table (%)'!$C$4,AllPublicationData!$D:$D,'Publication Table (%)'!F$7),
SUMIFS(AllPublicationData!$J:$J,AllPublicationData!$A:$A,'Publication Table (%)'!$B134,AllPublicationData!$B:$B,'Publication Table (%)'!F$7)/
SUMIFS(AllPublicationData!$E:$E,AllPublicationData!$A:$A,'Publication Table (%)'!$B134,AllPublicationData!$B:$B,'Publication Table (%)'!F$7)))))))</f>
        <v>#DIV/0!</v>
      </c>
      <c r="G134" s="96" t="e">
        <f>IF('Publication Table (%)'!$C$5="All Cancelled Operations",
IFERROR(SUMIFS(AllPublicationData!$F:$F,AllPublicationData!$A:$A,'Publication Table (%)'!$B134,AllPublicationData!$B:$B,'Publication Table (%)'!$C$4,AllPublicationData!$D:$D,'Publication Table (%)'!G$7)/
SUMIFS(AllPublicationData!$E:$E,AllPublicationData!$A:$A,'Publication Table (%)'!$B134,AllPublicationData!$B:$B,'Publication Table (%)'!$C$4,AllPublicationData!$D:$D,'Publication Table (%)'!G$7),
SUMIFS(AllPublicationData!$F:$F,AllPublicationData!$A:$A,'Publication Table (%)'!$B134,AllPublicationData!$B:$B,'Publication Table (%)'!G$7)/
SUMIFS(AllPublicationData!$E:$E,AllPublicationData!$A:$A,'Publication Table (%)'!$B134,AllPublicationData!$B:$B,'Publication Table (%)'!G$7)),
IF('Publication Table (%)'!$C$5="Operations cancelled by patient",
IFERROR(SUMIFS(AllPublicationData!$G:$G,AllPublicationData!$A:$A,'Publication Table (%)'!$B134,AllPublicationData!$B:$B,'Publication Table (%)'!$C$4,AllPublicationData!$D:$D,'Publication Table (%)'!G$7)/
SUMIFS(AllPublicationData!$E:$E,AllPublicationData!$A:$A,'Publication Table (%)'!$B134,AllPublicationData!$B:$B,'Publication Table (%)'!$C$4,AllPublicationData!$D:$D,'Publication Table (%)'!G$7),
SUMIFS(AllPublicationData!$G:$G,AllPublicationData!$A:$A,'Publication Table (%)'!$B134,AllPublicationData!$B:$B,'Publication Table (%)'!G$7)/
SUMIFS(AllPublicationData!$E:$E,AllPublicationData!$A:$A,'Publication Table (%)'!$B134,AllPublicationData!$B:$B,'Publication Table (%)'!G$7)),
IF('Publication Table (%)'!$C$5="Operations cancelled for clinical reasons",
IFERROR(SUMIFS(AllPublicationData!$H:$H,AllPublicationData!$A:$A,'Publication Table (%)'!$B134,AllPublicationData!$B:$B,'Publication Table (%)'!$C$4,AllPublicationData!$D:$D,'Publication Table (%)'!G$7)/
SUMIFS(AllPublicationData!$E:$E,AllPublicationData!$A:$A,'Publication Table (%)'!$B134,AllPublicationData!$B:$B,'Publication Table (%)'!$C$4,AllPublicationData!$D:$D,'Publication Table (%)'!G$7),
SUMIFS(AllPublicationData!$H:$H,AllPublicationData!$A:$A,'Publication Table (%)'!$B134,AllPublicationData!$B:$B,'Publication Table (%)'!G$7)/
SUMIFS(AllPublicationData!$E:$E,AllPublicationData!$A:$A,'Publication Table (%)'!$B134,AllPublicationData!$B:$B,'Publication Table (%)'!G$7)),
IF('Publication Table (%)'!$C$5="Operations cancelled for non-clinical/capacity reasons",
IFERROR(SUMIFS(AllPublicationData!$I:$I,AllPublicationData!$A:$A,'Publication Table (%)'!$B134,AllPublicationData!$B:$B,'Publication Table (%)'!$C$4,AllPublicationData!$D:$D,'Publication Table (%)'!G$7)/
SUMIFS(AllPublicationData!$E:$E,AllPublicationData!$A:$A,'Publication Table (%)'!$B134,AllPublicationData!$B:$B,'Publication Table (%)'!$C$4,AllPublicationData!$D:$D,'Publication Table (%)'!G$7),
SUMIFS(AllPublicationData!$I:$I,AllPublicationData!$A:$A,'Publication Table (%)'!$B134,AllPublicationData!$B:$B,'Publication Table (%)'!G$7)/
SUMIFS(AllPublicationData!$E:$E,AllPublicationData!$A:$A,'Publication Table (%)'!$B134,AllPublicationData!$B:$B,'Publication Table (%)'!G$7)),
IF('Publication Table (%)'!$C$5="Cancellations for other reasons",
IFERROR(SUMIFS(AllPublicationData!$J:$J,AllPublicationData!$A:$A,'Publication Table (%)'!$B134,AllPublicationData!$B:$B,'Publication Table (%)'!$C$4,AllPublicationData!$D:$D,'Publication Table (%)'!G$7)/
SUMIFS(AllPublicationData!$E:$E,AllPublicationData!$A:$A,'Publication Table (%)'!$B134,AllPublicationData!$B:$B,'Publication Table (%)'!$C$4,AllPublicationData!$D:$D,'Publication Table (%)'!G$7),
SUMIFS(AllPublicationData!$J:$J,AllPublicationData!$A:$A,'Publication Table (%)'!$B134,AllPublicationData!$B:$B,'Publication Table (%)'!G$7)/
SUMIFS(AllPublicationData!$E:$E,AllPublicationData!$A:$A,'Publication Table (%)'!$B134,AllPublicationData!$B:$B,'Publication Table (%)'!G$7)))))))</f>
        <v>#DIV/0!</v>
      </c>
      <c r="H134" s="96" t="e">
        <f>IF('Publication Table (%)'!$C$5="All Cancelled Operations",
IFERROR(SUMIFS(AllPublicationData!$F:$F,AllPublicationData!$A:$A,'Publication Table (%)'!$B134,AllPublicationData!$B:$B,'Publication Table (%)'!$C$4,AllPublicationData!$D:$D,'Publication Table (%)'!H$7)/
SUMIFS(AllPublicationData!$E:$E,AllPublicationData!$A:$A,'Publication Table (%)'!$B134,AllPublicationData!$B:$B,'Publication Table (%)'!$C$4,AllPublicationData!$D:$D,'Publication Table (%)'!H$7),
SUMIFS(AllPublicationData!$F:$F,AllPublicationData!$A:$A,'Publication Table (%)'!$B134,AllPublicationData!$B:$B,'Publication Table (%)'!H$7)/
SUMIFS(AllPublicationData!$E:$E,AllPublicationData!$A:$A,'Publication Table (%)'!$B134,AllPublicationData!$B:$B,'Publication Table (%)'!H$7)),
IF('Publication Table (%)'!$C$5="Operations cancelled by patient",
IFERROR(SUMIFS(AllPublicationData!$G:$G,AllPublicationData!$A:$A,'Publication Table (%)'!$B134,AllPublicationData!$B:$B,'Publication Table (%)'!$C$4,AllPublicationData!$D:$D,'Publication Table (%)'!H$7)/
SUMIFS(AllPublicationData!$E:$E,AllPublicationData!$A:$A,'Publication Table (%)'!$B134,AllPublicationData!$B:$B,'Publication Table (%)'!$C$4,AllPublicationData!$D:$D,'Publication Table (%)'!H$7),
SUMIFS(AllPublicationData!$G:$G,AllPublicationData!$A:$A,'Publication Table (%)'!$B134,AllPublicationData!$B:$B,'Publication Table (%)'!H$7)/
SUMIFS(AllPublicationData!$E:$E,AllPublicationData!$A:$A,'Publication Table (%)'!$B134,AllPublicationData!$B:$B,'Publication Table (%)'!H$7)),
IF('Publication Table (%)'!$C$5="Operations cancelled for clinical reasons",
IFERROR(SUMIFS(AllPublicationData!$H:$H,AllPublicationData!$A:$A,'Publication Table (%)'!$B134,AllPublicationData!$B:$B,'Publication Table (%)'!$C$4,AllPublicationData!$D:$D,'Publication Table (%)'!H$7)/
SUMIFS(AllPublicationData!$E:$E,AllPublicationData!$A:$A,'Publication Table (%)'!$B134,AllPublicationData!$B:$B,'Publication Table (%)'!$C$4,AllPublicationData!$D:$D,'Publication Table (%)'!H$7),
SUMIFS(AllPublicationData!$H:$H,AllPublicationData!$A:$A,'Publication Table (%)'!$B134,AllPublicationData!$B:$B,'Publication Table (%)'!H$7)/
SUMIFS(AllPublicationData!$E:$E,AllPublicationData!$A:$A,'Publication Table (%)'!$B134,AllPublicationData!$B:$B,'Publication Table (%)'!H$7)),
IF('Publication Table (%)'!$C$5="Operations cancelled for non-clinical/capacity reasons",
IFERROR(SUMIFS(AllPublicationData!$I:$I,AllPublicationData!$A:$A,'Publication Table (%)'!$B134,AllPublicationData!$B:$B,'Publication Table (%)'!$C$4,AllPublicationData!$D:$D,'Publication Table (%)'!H$7)/
SUMIFS(AllPublicationData!$E:$E,AllPublicationData!$A:$A,'Publication Table (%)'!$B134,AllPublicationData!$B:$B,'Publication Table (%)'!$C$4,AllPublicationData!$D:$D,'Publication Table (%)'!H$7),
SUMIFS(AllPublicationData!$I:$I,AllPublicationData!$A:$A,'Publication Table (%)'!$B134,AllPublicationData!$B:$B,'Publication Table (%)'!H$7)/
SUMIFS(AllPublicationData!$E:$E,AllPublicationData!$A:$A,'Publication Table (%)'!$B134,AllPublicationData!$B:$B,'Publication Table (%)'!H$7)),
IF('Publication Table (%)'!$C$5="Cancellations for other reasons",
IFERROR(SUMIFS(AllPublicationData!$J:$J,AllPublicationData!$A:$A,'Publication Table (%)'!$B134,AllPublicationData!$B:$B,'Publication Table (%)'!$C$4,AllPublicationData!$D:$D,'Publication Table (%)'!H$7)/
SUMIFS(AllPublicationData!$E:$E,AllPublicationData!$A:$A,'Publication Table (%)'!$B134,AllPublicationData!$B:$B,'Publication Table (%)'!$C$4,AllPublicationData!$D:$D,'Publication Table (%)'!H$7),
SUMIFS(AllPublicationData!$J:$J,AllPublicationData!$A:$A,'Publication Table (%)'!$B134,AllPublicationData!$B:$B,'Publication Table (%)'!H$7)/
SUMIFS(AllPublicationData!$E:$E,AllPublicationData!$A:$A,'Publication Table (%)'!$B134,AllPublicationData!$B:$B,'Publication Table (%)'!H$7)))))))</f>
        <v>#DIV/0!</v>
      </c>
      <c r="I134" s="96" t="e">
        <f>IF('Publication Table (%)'!$C$5="All Cancelled Operations",
IFERROR(SUMIFS(AllPublicationData!$F:$F,AllPublicationData!$A:$A,'Publication Table (%)'!$B134,AllPublicationData!$B:$B,'Publication Table (%)'!$C$4,AllPublicationData!$D:$D,'Publication Table (%)'!I$7)/
SUMIFS(AllPublicationData!$E:$E,AllPublicationData!$A:$A,'Publication Table (%)'!$B134,AllPublicationData!$B:$B,'Publication Table (%)'!$C$4,AllPublicationData!$D:$D,'Publication Table (%)'!I$7),
SUMIFS(AllPublicationData!$F:$F,AllPublicationData!$A:$A,'Publication Table (%)'!$B134,AllPublicationData!$B:$B,'Publication Table (%)'!I$7)/
SUMIFS(AllPublicationData!$E:$E,AllPublicationData!$A:$A,'Publication Table (%)'!$B134,AllPublicationData!$B:$B,'Publication Table (%)'!I$7)),
IF('Publication Table (%)'!$C$5="Operations cancelled by patient",
IFERROR(SUMIFS(AllPublicationData!$G:$G,AllPublicationData!$A:$A,'Publication Table (%)'!$B134,AllPublicationData!$B:$B,'Publication Table (%)'!$C$4,AllPublicationData!$D:$D,'Publication Table (%)'!I$7)/
SUMIFS(AllPublicationData!$E:$E,AllPublicationData!$A:$A,'Publication Table (%)'!$B134,AllPublicationData!$B:$B,'Publication Table (%)'!$C$4,AllPublicationData!$D:$D,'Publication Table (%)'!I$7),
SUMIFS(AllPublicationData!$G:$G,AllPublicationData!$A:$A,'Publication Table (%)'!$B134,AllPublicationData!$B:$B,'Publication Table (%)'!I$7)/
SUMIFS(AllPublicationData!$E:$E,AllPublicationData!$A:$A,'Publication Table (%)'!$B134,AllPublicationData!$B:$B,'Publication Table (%)'!I$7)),
IF('Publication Table (%)'!$C$5="Operations cancelled for clinical reasons",
IFERROR(SUMIFS(AllPublicationData!$H:$H,AllPublicationData!$A:$A,'Publication Table (%)'!$B134,AllPublicationData!$B:$B,'Publication Table (%)'!$C$4,AllPublicationData!$D:$D,'Publication Table (%)'!I$7)/
SUMIFS(AllPublicationData!$E:$E,AllPublicationData!$A:$A,'Publication Table (%)'!$B134,AllPublicationData!$B:$B,'Publication Table (%)'!$C$4,AllPublicationData!$D:$D,'Publication Table (%)'!I$7),
SUMIFS(AllPublicationData!$H:$H,AllPublicationData!$A:$A,'Publication Table (%)'!$B134,AllPublicationData!$B:$B,'Publication Table (%)'!I$7)/
SUMIFS(AllPublicationData!$E:$E,AllPublicationData!$A:$A,'Publication Table (%)'!$B134,AllPublicationData!$B:$B,'Publication Table (%)'!I$7)),
IF('Publication Table (%)'!$C$5="Operations cancelled for non-clinical/capacity reasons",
IFERROR(SUMIFS(AllPublicationData!$I:$I,AllPublicationData!$A:$A,'Publication Table (%)'!$B134,AllPublicationData!$B:$B,'Publication Table (%)'!$C$4,AllPublicationData!$D:$D,'Publication Table (%)'!I$7)/
SUMIFS(AllPublicationData!$E:$E,AllPublicationData!$A:$A,'Publication Table (%)'!$B134,AllPublicationData!$B:$B,'Publication Table (%)'!$C$4,AllPublicationData!$D:$D,'Publication Table (%)'!I$7),
SUMIFS(AllPublicationData!$I:$I,AllPublicationData!$A:$A,'Publication Table (%)'!$B134,AllPublicationData!$B:$B,'Publication Table (%)'!I$7)/
SUMIFS(AllPublicationData!$E:$E,AllPublicationData!$A:$A,'Publication Table (%)'!$B134,AllPublicationData!$B:$B,'Publication Table (%)'!I$7)),
IF('Publication Table (%)'!$C$5="Cancellations for other reasons",
IFERROR(SUMIFS(AllPublicationData!$J:$J,AllPublicationData!$A:$A,'Publication Table (%)'!$B134,AllPublicationData!$B:$B,'Publication Table (%)'!$C$4,AllPublicationData!$D:$D,'Publication Table (%)'!I$7)/
SUMIFS(AllPublicationData!$E:$E,AllPublicationData!$A:$A,'Publication Table (%)'!$B134,AllPublicationData!$B:$B,'Publication Table (%)'!$C$4,AllPublicationData!$D:$D,'Publication Table (%)'!I$7),
SUMIFS(AllPublicationData!$J:$J,AllPublicationData!$A:$A,'Publication Table (%)'!$B134,AllPublicationData!$B:$B,'Publication Table (%)'!I$7)/
SUMIFS(AllPublicationData!$E:$E,AllPublicationData!$A:$A,'Publication Table (%)'!$B134,AllPublicationData!$B:$B,'Publication Table (%)'!I$7)))))))</f>
        <v>#DIV/0!</v>
      </c>
      <c r="J134" s="96" t="e">
        <f>IF('Publication Table (%)'!$C$5="All Cancelled Operations",
IFERROR(SUMIFS(AllPublicationData!$F:$F,AllPublicationData!$A:$A,'Publication Table (%)'!$B134,AllPublicationData!$B:$B,'Publication Table (%)'!$C$4,AllPublicationData!$D:$D,'Publication Table (%)'!J$7)/
SUMIFS(AllPublicationData!$E:$E,AllPublicationData!$A:$A,'Publication Table (%)'!$B134,AllPublicationData!$B:$B,'Publication Table (%)'!$C$4,AllPublicationData!$D:$D,'Publication Table (%)'!J$7),
SUMIFS(AllPublicationData!$F:$F,AllPublicationData!$A:$A,'Publication Table (%)'!$B134,AllPublicationData!$B:$B,'Publication Table (%)'!J$7)/
SUMIFS(AllPublicationData!$E:$E,AllPublicationData!$A:$A,'Publication Table (%)'!$B134,AllPublicationData!$B:$B,'Publication Table (%)'!J$7)),
IF('Publication Table (%)'!$C$5="Operations cancelled by patient",
IFERROR(SUMIFS(AllPublicationData!$G:$G,AllPublicationData!$A:$A,'Publication Table (%)'!$B134,AllPublicationData!$B:$B,'Publication Table (%)'!$C$4,AllPublicationData!$D:$D,'Publication Table (%)'!J$7)/
SUMIFS(AllPublicationData!$E:$E,AllPublicationData!$A:$A,'Publication Table (%)'!$B134,AllPublicationData!$B:$B,'Publication Table (%)'!$C$4,AllPublicationData!$D:$D,'Publication Table (%)'!J$7),
SUMIFS(AllPublicationData!$G:$G,AllPublicationData!$A:$A,'Publication Table (%)'!$B134,AllPublicationData!$B:$B,'Publication Table (%)'!J$7)/
SUMIFS(AllPublicationData!$E:$E,AllPublicationData!$A:$A,'Publication Table (%)'!$B134,AllPublicationData!$B:$B,'Publication Table (%)'!J$7)),
IF('Publication Table (%)'!$C$5="Operations cancelled for clinical reasons",
IFERROR(SUMIFS(AllPublicationData!$H:$H,AllPublicationData!$A:$A,'Publication Table (%)'!$B134,AllPublicationData!$B:$B,'Publication Table (%)'!$C$4,AllPublicationData!$D:$D,'Publication Table (%)'!J$7)/
SUMIFS(AllPublicationData!$E:$E,AllPublicationData!$A:$A,'Publication Table (%)'!$B134,AllPublicationData!$B:$B,'Publication Table (%)'!$C$4,AllPublicationData!$D:$D,'Publication Table (%)'!J$7),
SUMIFS(AllPublicationData!$H:$H,AllPublicationData!$A:$A,'Publication Table (%)'!$B134,AllPublicationData!$B:$B,'Publication Table (%)'!J$7)/
SUMIFS(AllPublicationData!$E:$E,AllPublicationData!$A:$A,'Publication Table (%)'!$B134,AllPublicationData!$B:$B,'Publication Table (%)'!J$7)),
IF('Publication Table (%)'!$C$5="Operations cancelled for non-clinical/capacity reasons",
IFERROR(SUMIFS(AllPublicationData!$I:$I,AllPublicationData!$A:$A,'Publication Table (%)'!$B134,AllPublicationData!$B:$B,'Publication Table (%)'!$C$4,AllPublicationData!$D:$D,'Publication Table (%)'!J$7)/
SUMIFS(AllPublicationData!$E:$E,AllPublicationData!$A:$A,'Publication Table (%)'!$B134,AllPublicationData!$B:$B,'Publication Table (%)'!$C$4,AllPublicationData!$D:$D,'Publication Table (%)'!J$7),
SUMIFS(AllPublicationData!$I:$I,AllPublicationData!$A:$A,'Publication Table (%)'!$B134,AllPublicationData!$B:$B,'Publication Table (%)'!J$7)/
SUMIFS(AllPublicationData!$E:$E,AllPublicationData!$A:$A,'Publication Table (%)'!$B134,AllPublicationData!$B:$B,'Publication Table (%)'!J$7)),
IF('Publication Table (%)'!$C$5="Cancellations for other reasons",
IFERROR(SUMIFS(AllPublicationData!$J:$J,AllPublicationData!$A:$A,'Publication Table (%)'!$B134,AllPublicationData!$B:$B,'Publication Table (%)'!$C$4,AllPublicationData!$D:$D,'Publication Table (%)'!J$7)/
SUMIFS(AllPublicationData!$E:$E,AllPublicationData!$A:$A,'Publication Table (%)'!$B134,AllPublicationData!$B:$B,'Publication Table (%)'!$C$4,AllPublicationData!$D:$D,'Publication Table (%)'!J$7),
SUMIFS(AllPublicationData!$J:$J,AllPublicationData!$A:$A,'Publication Table (%)'!$B134,AllPublicationData!$B:$B,'Publication Table (%)'!J$7)/
SUMIFS(AllPublicationData!$E:$E,AllPublicationData!$A:$A,'Publication Table (%)'!$B134,AllPublicationData!$B:$B,'Publication Table (%)'!J$7)))))))</f>
        <v>#DIV/0!</v>
      </c>
      <c r="K134" s="96" t="e">
        <f>IF('Publication Table (%)'!$C$5="All Cancelled Operations",
IFERROR(SUMIFS(AllPublicationData!$F:$F,AllPublicationData!$A:$A,'Publication Table (%)'!$B134,AllPublicationData!$B:$B,'Publication Table (%)'!$C$4,AllPublicationData!$D:$D,'Publication Table (%)'!K$7)/
SUMIFS(AllPublicationData!$E:$E,AllPublicationData!$A:$A,'Publication Table (%)'!$B134,AllPublicationData!$B:$B,'Publication Table (%)'!$C$4,AllPublicationData!$D:$D,'Publication Table (%)'!K$7),
SUMIFS(AllPublicationData!$F:$F,AllPublicationData!$A:$A,'Publication Table (%)'!$B134,AllPublicationData!$B:$B,'Publication Table (%)'!K$7)/
SUMIFS(AllPublicationData!$E:$E,AllPublicationData!$A:$A,'Publication Table (%)'!$B134,AllPublicationData!$B:$B,'Publication Table (%)'!K$7)),
IF('Publication Table (%)'!$C$5="Operations cancelled by patient",
IFERROR(SUMIFS(AllPublicationData!$G:$G,AllPublicationData!$A:$A,'Publication Table (%)'!$B134,AllPublicationData!$B:$B,'Publication Table (%)'!$C$4,AllPublicationData!$D:$D,'Publication Table (%)'!K$7)/
SUMIFS(AllPublicationData!$E:$E,AllPublicationData!$A:$A,'Publication Table (%)'!$B134,AllPublicationData!$B:$B,'Publication Table (%)'!$C$4,AllPublicationData!$D:$D,'Publication Table (%)'!K$7),
SUMIFS(AllPublicationData!$G:$G,AllPublicationData!$A:$A,'Publication Table (%)'!$B134,AllPublicationData!$B:$B,'Publication Table (%)'!K$7)/
SUMIFS(AllPublicationData!$E:$E,AllPublicationData!$A:$A,'Publication Table (%)'!$B134,AllPublicationData!$B:$B,'Publication Table (%)'!K$7)),
IF('Publication Table (%)'!$C$5="Operations cancelled for clinical reasons",
IFERROR(SUMIFS(AllPublicationData!$H:$H,AllPublicationData!$A:$A,'Publication Table (%)'!$B134,AllPublicationData!$B:$B,'Publication Table (%)'!$C$4,AllPublicationData!$D:$D,'Publication Table (%)'!K$7)/
SUMIFS(AllPublicationData!$E:$E,AllPublicationData!$A:$A,'Publication Table (%)'!$B134,AllPublicationData!$B:$B,'Publication Table (%)'!$C$4,AllPublicationData!$D:$D,'Publication Table (%)'!K$7),
SUMIFS(AllPublicationData!$H:$H,AllPublicationData!$A:$A,'Publication Table (%)'!$B134,AllPublicationData!$B:$B,'Publication Table (%)'!K$7)/
SUMIFS(AllPublicationData!$E:$E,AllPublicationData!$A:$A,'Publication Table (%)'!$B134,AllPublicationData!$B:$B,'Publication Table (%)'!K$7)),
IF('Publication Table (%)'!$C$5="Operations cancelled for non-clinical/capacity reasons",
IFERROR(SUMIFS(AllPublicationData!$I:$I,AllPublicationData!$A:$A,'Publication Table (%)'!$B134,AllPublicationData!$B:$B,'Publication Table (%)'!$C$4,AllPublicationData!$D:$D,'Publication Table (%)'!K$7)/
SUMIFS(AllPublicationData!$E:$E,AllPublicationData!$A:$A,'Publication Table (%)'!$B134,AllPublicationData!$B:$B,'Publication Table (%)'!$C$4,AllPublicationData!$D:$D,'Publication Table (%)'!K$7),
SUMIFS(AllPublicationData!$I:$I,AllPublicationData!$A:$A,'Publication Table (%)'!$B134,AllPublicationData!$B:$B,'Publication Table (%)'!K$7)/
SUMIFS(AllPublicationData!$E:$E,AllPublicationData!$A:$A,'Publication Table (%)'!$B134,AllPublicationData!$B:$B,'Publication Table (%)'!K$7)),
IF('Publication Table (%)'!$C$5="Cancellations for other reasons",
IFERROR(SUMIFS(AllPublicationData!$J:$J,AllPublicationData!$A:$A,'Publication Table (%)'!$B134,AllPublicationData!$B:$B,'Publication Table (%)'!$C$4,AllPublicationData!$D:$D,'Publication Table (%)'!K$7)/
SUMIFS(AllPublicationData!$E:$E,AllPublicationData!$A:$A,'Publication Table (%)'!$B134,AllPublicationData!$B:$B,'Publication Table (%)'!$C$4,AllPublicationData!$D:$D,'Publication Table (%)'!K$7),
SUMIFS(AllPublicationData!$J:$J,AllPublicationData!$A:$A,'Publication Table (%)'!$B134,AllPublicationData!$B:$B,'Publication Table (%)'!K$7)/
SUMIFS(AllPublicationData!$E:$E,AllPublicationData!$A:$A,'Publication Table (%)'!$B134,AllPublicationData!$B:$B,'Publication Table (%)'!K$7)))))))</f>
        <v>#DIV/0!</v>
      </c>
      <c r="L134" s="96" t="e">
        <f>IF('Publication Table (%)'!$C$5="All Cancelled Operations",
IFERROR(SUMIFS(AllPublicationData!$F:$F,AllPublicationData!$A:$A,'Publication Table (%)'!$B134,AllPublicationData!$B:$B,'Publication Table (%)'!$C$4,AllPublicationData!$D:$D,'Publication Table (%)'!L$7)/
SUMIFS(AllPublicationData!$E:$E,AllPublicationData!$A:$A,'Publication Table (%)'!$B134,AllPublicationData!$B:$B,'Publication Table (%)'!$C$4,AllPublicationData!$D:$D,'Publication Table (%)'!L$7),
SUMIFS(AllPublicationData!$F:$F,AllPublicationData!$A:$A,'Publication Table (%)'!$B134,AllPublicationData!$B:$B,'Publication Table (%)'!L$7)/
SUMIFS(AllPublicationData!$E:$E,AllPublicationData!$A:$A,'Publication Table (%)'!$B134,AllPublicationData!$B:$B,'Publication Table (%)'!L$7)),
IF('Publication Table (%)'!$C$5="Operations cancelled by patient",
IFERROR(SUMIFS(AllPublicationData!$G:$G,AllPublicationData!$A:$A,'Publication Table (%)'!$B134,AllPublicationData!$B:$B,'Publication Table (%)'!$C$4,AllPublicationData!$D:$D,'Publication Table (%)'!L$7)/
SUMIFS(AllPublicationData!$E:$E,AllPublicationData!$A:$A,'Publication Table (%)'!$B134,AllPublicationData!$B:$B,'Publication Table (%)'!$C$4,AllPublicationData!$D:$D,'Publication Table (%)'!L$7),
SUMIFS(AllPublicationData!$G:$G,AllPublicationData!$A:$A,'Publication Table (%)'!$B134,AllPublicationData!$B:$B,'Publication Table (%)'!L$7)/
SUMIFS(AllPublicationData!$E:$E,AllPublicationData!$A:$A,'Publication Table (%)'!$B134,AllPublicationData!$B:$B,'Publication Table (%)'!L$7)),
IF('Publication Table (%)'!$C$5="Operations cancelled for clinical reasons",
IFERROR(SUMIFS(AllPublicationData!$H:$H,AllPublicationData!$A:$A,'Publication Table (%)'!$B134,AllPublicationData!$B:$B,'Publication Table (%)'!$C$4,AllPublicationData!$D:$D,'Publication Table (%)'!L$7)/
SUMIFS(AllPublicationData!$E:$E,AllPublicationData!$A:$A,'Publication Table (%)'!$B134,AllPublicationData!$B:$B,'Publication Table (%)'!$C$4,AllPublicationData!$D:$D,'Publication Table (%)'!L$7),
SUMIFS(AllPublicationData!$H:$H,AllPublicationData!$A:$A,'Publication Table (%)'!$B134,AllPublicationData!$B:$B,'Publication Table (%)'!L$7)/
SUMIFS(AllPublicationData!$E:$E,AllPublicationData!$A:$A,'Publication Table (%)'!$B134,AllPublicationData!$B:$B,'Publication Table (%)'!L$7)),
IF('Publication Table (%)'!$C$5="Operations cancelled for non-clinical/capacity reasons",
IFERROR(SUMIFS(AllPublicationData!$I:$I,AllPublicationData!$A:$A,'Publication Table (%)'!$B134,AllPublicationData!$B:$B,'Publication Table (%)'!$C$4,AllPublicationData!$D:$D,'Publication Table (%)'!L$7)/
SUMIFS(AllPublicationData!$E:$E,AllPublicationData!$A:$A,'Publication Table (%)'!$B134,AllPublicationData!$B:$B,'Publication Table (%)'!$C$4,AllPublicationData!$D:$D,'Publication Table (%)'!L$7),
SUMIFS(AllPublicationData!$I:$I,AllPublicationData!$A:$A,'Publication Table (%)'!$B134,AllPublicationData!$B:$B,'Publication Table (%)'!L$7)/
SUMIFS(AllPublicationData!$E:$E,AllPublicationData!$A:$A,'Publication Table (%)'!$B134,AllPublicationData!$B:$B,'Publication Table (%)'!L$7)),
IF('Publication Table (%)'!$C$5="Cancellations for other reasons",
IFERROR(SUMIFS(AllPublicationData!$J:$J,AllPublicationData!$A:$A,'Publication Table (%)'!$B134,AllPublicationData!$B:$B,'Publication Table (%)'!$C$4,AllPublicationData!$D:$D,'Publication Table (%)'!L$7)/
SUMIFS(AllPublicationData!$E:$E,AllPublicationData!$A:$A,'Publication Table (%)'!$B134,AllPublicationData!$B:$B,'Publication Table (%)'!$C$4,AllPublicationData!$D:$D,'Publication Table (%)'!L$7),
SUMIFS(AllPublicationData!$J:$J,AllPublicationData!$A:$A,'Publication Table (%)'!$B134,AllPublicationData!$B:$B,'Publication Table (%)'!L$7)/
SUMIFS(AllPublicationData!$E:$E,AllPublicationData!$A:$A,'Publication Table (%)'!$B134,AllPublicationData!$B:$B,'Publication Table (%)'!L$7)))))))</f>
        <v>#DIV/0!</v>
      </c>
      <c r="M134" s="96" t="e">
        <f>IF('Publication Table (%)'!$C$5="All Cancelled Operations",
IFERROR(SUMIFS(AllPublicationData!$F:$F,AllPublicationData!$A:$A,'Publication Table (%)'!$B134,AllPublicationData!$B:$B,'Publication Table (%)'!$C$4,AllPublicationData!$D:$D,'Publication Table (%)'!M$7)/
SUMIFS(AllPublicationData!$E:$E,AllPublicationData!$A:$A,'Publication Table (%)'!$B134,AllPublicationData!$B:$B,'Publication Table (%)'!$C$4,AllPublicationData!$D:$D,'Publication Table (%)'!M$7),
SUMIFS(AllPublicationData!$F:$F,AllPublicationData!$A:$A,'Publication Table (%)'!$B134,AllPublicationData!$B:$B,'Publication Table (%)'!M$7)/
SUMIFS(AllPublicationData!$E:$E,AllPublicationData!$A:$A,'Publication Table (%)'!$B134,AllPublicationData!$B:$B,'Publication Table (%)'!M$7)),
IF('Publication Table (%)'!$C$5="Operations cancelled by patient",
IFERROR(SUMIFS(AllPublicationData!$G:$G,AllPublicationData!$A:$A,'Publication Table (%)'!$B134,AllPublicationData!$B:$B,'Publication Table (%)'!$C$4,AllPublicationData!$D:$D,'Publication Table (%)'!M$7)/
SUMIFS(AllPublicationData!$E:$E,AllPublicationData!$A:$A,'Publication Table (%)'!$B134,AllPublicationData!$B:$B,'Publication Table (%)'!$C$4,AllPublicationData!$D:$D,'Publication Table (%)'!M$7),
SUMIFS(AllPublicationData!$G:$G,AllPublicationData!$A:$A,'Publication Table (%)'!$B134,AllPublicationData!$B:$B,'Publication Table (%)'!M$7)/
SUMIFS(AllPublicationData!$E:$E,AllPublicationData!$A:$A,'Publication Table (%)'!$B134,AllPublicationData!$B:$B,'Publication Table (%)'!M$7)),
IF('Publication Table (%)'!$C$5="Operations cancelled for clinical reasons",
IFERROR(SUMIFS(AllPublicationData!$H:$H,AllPublicationData!$A:$A,'Publication Table (%)'!$B134,AllPublicationData!$B:$B,'Publication Table (%)'!$C$4,AllPublicationData!$D:$D,'Publication Table (%)'!M$7)/
SUMIFS(AllPublicationData!$E:$E,AllPublicationData!$A:$A,'Publication Table (%)'!$B134,AllPublicationData!$B:$B,'Publication Table (%)'!$C$4,AllPublicationData!$D:$D,'Publication Table (%)'!M$7),
SUMIFS(AllPublicationData!$H:$H,AllPublicationData!$A:$A,'Publication Table (%)'!$B134,AllPublicationData!$B:$B,'Publication Table (%)'!M$7)/
SUMIFS(AllPublicationData!$E:$E,AllPublicationData!$A:$A,'Publication Table (%)'!$B134,AllPublicationData!$B:$B,'Publication Table (%)'!M$7)),
IF('Publication Table (%)'!$C$5="Operations cancelled for non-clinical/capacity reasons",
IFERROR(SUMIFS(AllPublicationData!$I:$I,AllPublicationData!$A:$A,'Publication Table (%)'!$B134,AllPublicationData!$B:$B,'Publication Table (%)'!$C$4,AllPublicationData!$D:$D,'Publication Table (%)'!M$7)/
SUMIFS(AllPublicationData!$E:$E,AllPublicationData!$A:$A,'Publication Table (%)'!$B134,AllPublicationData!$B:$B,'Publication Table (%)'!$C$4,AllPublicationData!$D:$D,'Publication Table (%)'!M$7),
SUMIFS(AllPublicationData!$I:$I,AllPublicationData!$A:$A,'Publication Table (%)'!$B134,AllPublicationData!$B:$B,'Publication Table (%)'!M$7)/
SUMIFS(AllPublicationData!$E:$E,AllPublicationData!$A:$A,'Publication Table (%)'!$B134,AllPublicationData!$B:$B,'Publication Table (%)'!M$7)),
IF('Publication Table (%)'!$C$5="Cancellations for other reasons",
IFERROR(SUMIFS(AllPublicationData!$J:$J,AllPublicationData!$A:$A,'Publication Table (%)'!$B134,AllPublicationData!$B:$B,'Publication Table (%)'!$C$4,AllPublicationData!$D:$D,'Publication Table (%)'!M$7)/
SUMIFS(AllPublicationData!$E:$E,AllPublicationData!$A:$A,'Publication Table (%)'!$B134,AllPublicationData!$B:$B,'Publication Table (%)'!$C$4,AllPublicationData!$D:$D,'Publication Table (%)'!M$7),
SUMIFS(AllPublicationData!$J:$J,AllPublicationData!$A:$A,'Publication Table (%)'!$B134,AllPublicationData!$B:$B,'Publication Table (%)'!M$7)/
SUMIFS(AllPublicationData!$E:$E,AllPublicationData!$A:$A,'Publication Table (%)'!$B134,AllPublicationData!$B:$B,'Publication Table (%)'!M$7)))))))</f>
        <v>#DIV/0!</v>
      </c>
      <c r="N134" s="96" t="e">
        <f>IF('Publication Table (%)'!$C$5="All Cancelled Operations",
IFERROR(SUMIFS(AllPublicationData!$F:$F,AllPublicationData!$A:$A,'Publication Table (%)'!$B134,AllPublicationData!$B:$B,'Publication Table (%)'!$C$4,AllPublicationData!$D:$D,'Publication Table (%)'!N$7)/
SUMIFS(AllPublicationData!$E:$E,AllPublicationData!$A:$A,'Publication Table (%)'!$B134,AllPublicationData!$B:$B,'Publication Table (%)'!$C$4,AllPublicationData!$D:$D,'Publication Table (%)'!N$7),
SUMIFS(AllPublicationData!$F:$F,AllPublicationData!$A:$A,'Publication Table (%)'!$B134,AllPublicationData!$B:$B,'Publication Table (%)'!N$7)/
SUMIFS(AllPublicationData!$E:$E,AllPublicationData!$A:$A,'Publication Table (%)'!$B134,AllPublicationData!$B:$B,'Publication Table (%)'!N$7)),
IF('Publication Table (%)'!$C$5="Operations cancelled by patient",
IFERROR(SUMIFS(AllPublicationData!$G:$G,AllPublicationData!$A:$A,'Publication Table (%)'!$B134,AllPublicationData!$B:$B,'Publication Table (%)'!$C$4,AllPublicationData!$D:$D,'Publication Table (%)'!N$7)/
SUMIFS(AllPublicationData!$E:$E,AllPublicationData!$A:$A,'Publication Table (%)'!$B134,AllPublicationData!$B:$B,'Publication Table (%)'!$C$4,AllPublicationData!$D:$D,'Publication Table (%)'!N$7),
SUMIFS(AllPublicationData!$G:$G,AllPublicationData!$A:$A,'Publication Table (%)'!$B134,AllPublicationData!$B:$B,'Publication Table (%)'!N$7)/
SUMIFS(AllPublicationData!$E:$E,AllPublicationData!$A:$A,'Publication Table (%)'!$B134,AllPublicationData!$B:$B,'Publication Table (%)'!N$7)),
IF('Publication Table (%)'!$C$5="Operations cancelled for clinical reasons",
IFERROR(SUMIFS(AllPublicationData!$H:$H,AllPublicationData!$A:$A,'Publication Table (%)'!$B134,AllPublicationData!$B:$B,'Publication Table (%)'!$C$4,AllPublicationData!$D:$D,'Publication Table (%)'!N$7)/
SUMIFS(AllPublicationData!$E:$E,AllPublicationData!$A:$A,'Publication Table (%)'!$B134,AllPublicationData!$B:$B,'Publication Table (%)'!$C$4,AllPublicationData!$D:$D,'Publication Table (%)'!N$7),
SUMIFS(AllPublicationData!$H:$H,AllPublicationData!$A:$A,'Publication Table (%)'!$B134,AllPublicationData!$B:$B,'Publication Table (%)'!N$7)/
SUMIFS(AllPublicationData!$E:$E,AllPublicationData!$A:$A,'Publication Table (%)'!$B134,AllPublicationData!$B:$B,'Publication Table (%)'!N$7)),
IF('Publication Table (%)'!$C$5="Operations cancelled for non-clinical/capacity reasons",
IFERROR(SUMIFS(AllPublicationData!$I:$I,AllPublicationData!$A:$A,'Publication Table (%)'!$B134,AllPublicationData!$B:$B,'Publication Table (%)'!$C$4,AllPublicationData!$D:$D,'Publication Table (%)'!N$7)/
SUMIFS(AllPublicationData!$E:$E,AllPublicationData!$A:$A,'Publication Table (%)'!$B134,AllPublicationData!$B:$B,'Publication Table (%)'!$C$4,AllPublicationData!$D:$D,'Publication Table (%)'!N$7),
SUMIFS(AllPublicationData!$I:$I,AllPublicationData!$A:$A,'Publication Table (%)'!$B134,AllPublicationData!$B:$B,'Publication Table (%)'!N$7)/
SUMIFS(AllPublicationData!$E:$E,AllPublicationData!$A:$A,'Publication Table (%)'!$B134,AllPublicationData!$B:$B,'Publication Table (%)'!N$7)),
IF('Publication Table (%)'!$C$5="Cancellations for other reasons",
IFERROR(SUMIFS(AllPublicationData!$J:$J,AllPublicationData!$A:$A,'Publication Table (%)'!$B134,AllPublicationData!$B:$B,'Publication Table (%)'!$C$4,AllPublicationData!$D:$D,'Publication Table (%)'!N$7)/
SUMIFS(AllPublicationData!$E:$E,AllPublicationData!$A:$A,'Publication Table (%)'!$B134,AllPublicationData!$B:$B,'Publication Table (%)'!$C$4,AllPublicationData!$D:$D,'Publication Table (%)'!N$7),
SUMIFS(AllPublicationData!$J:$J,AllPublicationData!$A:$A,'Publication Table (%)'!$B134,AllPublicationData!$B:$B,'Publication Table (%)'!N$7)/
SUMIFS(AllPublicationData!$E:$E,AllPublicationData!$A:$A,'Publication Table (%)'!$B134,AllPublicationData!$B:$B,'Publication Table (%)'!N$7)))))))</f>
        <v>#DIV/0!</v>
      </c>
      <c r="O134" s="96" t="e">
        <f>IF('Publication Table (%)'!$C$5="All Cancelled Operations",
IFERROR(SUMIFS(AllPublicationData!$F:$F,AllPublicationData!$A:$A,'Publication Table (%)'!$B134,AllPublicationData!$B:$B,'Publication Table (%)'!$C$4,AllPublicationData!$D:$D,'Publication Table (%)'!O$7)/
SUMIFS(AllPublicationData!$E:$E,AllPublicationData!$A:$A,'Publication Table (%)'!$B134,AllPublicationData!$B:$B,'Publication Table (%)'!$C$4,AllPublicationData!$D:$D,'Publication Table (%)'!O$7),
SUMIFS(AllPublicationData!$F:$F,AllPublicationData!$A:$A,'Publication Table (%)'!$B134,AllPublicationData!$B:$B,'Publication Table (%)'!O$7)/
SUMIFS(AllPublicationData!$E:$E,AllPublicationData!$A:$A,'Publication Table (%)'!$B134,AllPublicationData!$B:$B,'Publication Table (%)'!O$7)),
IF('Publication Table (%)'!$C$5="Operations cancelled by patient",
IFERROR(SUMIFS(AllPublicationData!$G:$G,AllPublicationData!$A:$A,'Publication Table (%)'!$B134,AllPublicationData!$B:$B,'Publication Table (%)'!$C$4,AllPublicationData!$D:$D,'Publication Table (%)'!O$7)/
SUMIFS(AllPublicationData!$E:$E,AllPublicationData!$A:$A,'Publication Table (%)'!$B134,AllPublicationData!$B:$B,'Publication Table (%)'!$C$4,AllPublicationData!$D:$D,'Publication Table (%)'!O$7),
SUMIFS(AllPublicationData!$G:$G,AllPublicationData!$A:$A,'Publication Table (%)'!$B134,AllPublicationData!$B:$B,'Publication Table (%)'!O$7)/
SUMIFS(AllPublicationData!$E:$E,AllPublicationData!$A:$A,'Publication Table (%)'!$B134,AllPublicationData!$B:$B,'Publication Table (%)'!O$7)),
IF('Publication Table (%)'!$C$5="Operations cancelled for clinical reasons",
IFERROR(SUMIFS(AllPublicationData!$H:$H,AllPublicationData!$A:$A,'Publication Table (%)'!$B134,AllPublicationData!$B:$B,'Publication Table (%)'!$C$4,AllPublicationData!$D:$D,'Publication Table (%)'!O$7)/
SUMIFS(AllPublicationData!$E:$E,AllPublicationData!$A:$A,'Publication Table (%)'!$B134,AllPublicationData!$B:$B,'Publication Table (%)'!$C$4,AllPublicationData!$D:$D,'Publication Table (%)'!O$7),
SUMIFS(AllPublicationData!$H:$H,AllPublicationData!$A:$A,'Publication Table (%)'!$B134,AllPublicationData!$B:$B,'Publication Table (%)'!O$7)/
SUMIFS(AllPublicationData!$E:$E,AllPublicationData!$A:$A,'Publication Table (%)'!$B134,AllPublicationData!$B:$B,'Publication Table (%)'!O$7)),
IF('Publication Table (%)'!$C$5="Operations cancelled for non-clinical/capacity reasons",
IFERROR(SUMIFS(AllPublicationData!$I:$I,AllPublicationData!$A:$A,'Publication Table (%)'!$B134,AllPublicationData!$B:$B,'Publication Table (%)'!$C$4,AllPublicationData!$D:$D,'Publication Table (%)'!O$7)/
SUMIFS(AllPublicationData!$E:$E,AllPublicationData!$A:$A,'Publication Table (%)'!$B134,AllPublicationData!$B:$B,'Publication Table (%)'!$C$4,AllPublicationData!$D:$D,'Publication Table (%)'!O$7),
SUMIFS(AllPublicationData!$I:$I,AllPublicationData!$A:$A,'Publication Table (%)'!$B134,AllPublicationData!$B:$B,'Publication Table (%)'!O$7)/
SUMIFS(AllPublicationData!$E:$E,AllPublicationData!$A:$A,'Publication Table (%)'!$B134,AllPublicationData!$B:$B,'Publication Table (%)'!O$7)),
IF('Publication Table (%)'!$C$5="Cancellations for other reasons",
IFERROR(SUMIFS(AllPublicationData!$J:$J,AllPublicationData!$A:$A,'Publication Table (%)'!$B134,AllPublicationData!$B:$B,'Publication Table (%)'!$C$4,AllPublicationData!$D:$D,'Publication Table (%)'!O$7)/
SUMIFS(AllPublicationData!$E:$E,AllPublicationData!$A:$A,'Publication Table (%)'!$B134,AllPublicationData!$B:$B,'Publication Table (%)'!$C$4,AllPublicationData!$D:$D,'Publication Table (%)'!O$7),
SUMIFS(AllPublicationData!$J:$J,AllPublicationData!$A:$A,'Publication Table (%)'!$B134,AllPublicationData!$B:$B,'Publication Table (%)'!O$7)/
SUMIFS(AllPublicationData!$E:$E,AllPublicationData!$A:$A,'Publication Table (%)'!$B134,AllPublicationData!$B:$B,'Publication Table (%)'!O$7)))))))</f>
        <v>#DIV/0!</v>
      </c>
      <c r="P134" s="96" t="e">
        <f>IF('Publication Table (%)'!$C$5="All Cancelled Operations",
IFERROR(SUMIFS(AllPublicationData!$F:$F,AllPublicationData!$A:$A,'Publication Table (%)'!$B134,AllPublicationData!$B:$B,'Publication Table (%)'!$C$4,AllPublicationData!$D:$D,'Publication Table (%)'!P$7)/
SUMIFS(AllPublicationData!$E:$E,AllPublicationData!$A:$A,'Publication Table (%)'!$B134,AllPublicationData!$B:$B,'Publication Table (%)'!$C$4,AllPublicationData!$D:$D,'Publication Table (%)'!P$7),
SUMIFS(AllPublicationData!$F:$F,AllPublicationData!$A:$A,'Publication Table (%)'!$B134,AllPublicationData!$B:$B,'Publication Table (%)'!P$7)/
SUMIFS(AllPublicationData!$E:$E,AllPublicationData!$A:$A,'Publication Table (%)'!$B134,AllPublicationData!$B:$B,'Publication Table (%)'!P$7)),
IF('Publication Table (%)'!$C$5="Operations cancelled by patient",
IFERROR(SUMIFS(AllPublicationData!$G:$G,AllPublicationData!$A:$A,'Publication Table (%)'!$B134,AllPublicationData!$B:$B,'Publication Table (%)'!$C$4,AllPublicationData!$D:$D,'Publication Table (%)'!P$7)/
SUMIFS(AllPublicationData!$E:$E,AllPublicationData!$A:$A,'Publication Table (%)'!$B134,AllPublicationData!$B:$B,'Publication Table (%)'!$C$4,AllPublicationData!$D:$D,'Publication Table (%)'!P$7),
SUMIFS(AllPublicationData!$G:$G,AllPublicationData!$A:$A,'Publication Table (%)'!$B134,AllPublicationData!$B:$B,'Publication Table (%)'!P$7)/
SUMIFS(AllPublicationData!$E:$E,AllPublicationData!$A:$A,'Publication Table (%)'!$B134,AllPublicationData!$B:$B,'Publication Table (%)'!P$7)),
IF('Publication Table (%)'!$C$5="Operations cancelled for clinical reasons",
IFERROR(SUMIFS(AllPublicationData!$H:$H,AllPublicationData!$A:$A,'Publication Table (%)'!$B134,AllPublicationData!$B:$B,'Publication Table (%)'!$C$4,AllPublicationData!$D:$D,'Publication Table (%)'!P$7)/
SUMIFS(AllPublicationData!$E:$E,AllPublicationData!$A:$A,'Publication Table (%)'!$B134,AllPublicationData!$B:$B,'Publication Table (%)'!$C$4,AllPublicationData!$D:$D,'Publication Table (%)'!P$7),
SUMIFS(AllPublicationData!$H:$H,AllPublicationData!$A:$A,'Publication Table (%)'!$B134,AllPublicationData!$B:$B,'Publication Table (%)'!P$7)/
SUMIFS(AllPublicationData!$E:$E,AllPublicationData!$A:$A,'Publication Table (%)'!$B134,AllPublicationData!$B:$B,'Publication Table (%)'!P$7)),
IF('Publication Table (%)'!$C$5="Operations cancelled for non-clinical/capacity reasons",
IFERROR(SUMIFS(AllPublicationData!$I:$I,AllPublicationData!$A:$A,'Publication Table (%)'!$B134,AllPublicationData!$B:$B,'Publication Table (%)'!$C$4,AllPublicationData!$D:$D,'Publication Table (%)'!P$7)/
SUMIFS(AllPublicationData!$E:$E,AllPublicationData!$A:$A,'Publication Table (%)'!$B134,AllPublicationData!$B:$B,'Publication Table (%)'!$C$4,AllPublicationData!$D:$D,'Publication Table (%)'!P$7),
SUMIFS(AllPublicationData!$I:$I,AllPublicationData!$A:$A,'Publication Table (%)'!$B134,AllPublicationData!$B:$B,'Publication Table (%)'!P$7)/
SUMIFS(AllPublicationData!$E:$E,AllPublicationData!$A:$A,'Publication Table (%)'!$B134,AllPublicationData!$B:$B,'Publication Table (%)'!P$7)),
IF('Publication Table (%)'!$C$5="Cancellations for other reasons",
IFERROR(SUMIFS(AllPublicationData!$J:$J,AllPublicationData!$A:$A,'Publication Table (%)'!$B134,AllPublicationData!$B:$B,'Publication Table (%)'!$C$4,AllPublicationData!$D:$D,'Publication Table (%)'!P$7)/
SUMIFS(AllPublicationData!$E:$E,AllPublicationData!$A:$A,'Publication Table (%)'!$B134,AllPublicationData!$B:$B,'Publication Table (%)'!$C$4,AllPublicationData!$D:$D,'Publication Table (%)'!P$7),
SUMIFS(AllPublicationData!$J:$J,AllPublicationData!$A:$A,'Publication Table (%)'!$B134,AllPublicationData!$B:$B,'Publication Table (%)'!P$7)/
SUMIFS(AllPublicationData!$E:$E,AllPublicationData!$A:$A,'Publication Table (%)'!$B134,AllPublicationData!$B:$B,'Publication Table (%)'!P$7)))))))</f>
        <v>#DIV/0!</v>
      </c>
      <c r="Q134" s="96" t="e">
        <f>IF('Publication Table (%)'!$C$5="All Cancelled Operations",
IFERROR(SUMIFS(AllPublicationData!$F:$F,AllPublicationData!$A:$A,'Publication Table (%)'!$B134,AllPublicationData!$B:$B,'Publication Table (%)'!$C$4,AllPublicationData!$D:$D,'Publication Table (%)'!Q$7)/
SUMIFS(AllPublicationData!$E:$E,AllPublicationData!$A:$A,'Publication Table (%)'!$B134,AllPublicationData!$B:$B,'Publication Table (%)'!$C$4,AllPublicationData!$D:$D,'Publication Table (%)'!Q$7),
SUMIFS(AllPublicationData!$F:$F,AllPublicationData!$A:$A,'Publication Table (%)'!$B134,AllPublicationData!$B:$B,'Publication Table (%)'!Q$7)/
SUMIFS(AllPublicationData!$E:$E,AllPublicationData!$A:$A,'Publication Table (%)'!$B134,AllPublicationData!$B:$B,'Publication Table (%)'!Q$7)),
IF('Publication Table (%)'!$C$5="Operations cancelled by patient",
IFERROR(SUMIFS(AllPublicationData!$G:$G,AllPublicationData!$A:$A,'Publication Table (%)'!$B134,AllPublicationData!$B:$B,'Publication Table (%)'!$C$4,AllPublicationData!$D:$D,'Publication Table (%)'!Q$7)/
SUMIFS(AllPublicationData!$E:$E,AllPublicationData!$A:$A,'Publication Table (%)'!$B134,AllPublicationData!$B:$B,'Publication Table (%)'!$C$4,AllPublicationData!$D:$D,'Publication Table (%)'!Q$7),
SUMIFS(AllPublicationData!$G:$G,AllPublicationData!$A:$A,'Publication Table (%)'!$B134,AllPublicationData!$B:$B,'Publication Table (%)'!Q$7)/
SUMIFS(AllPublicationData!$E:$E,AllPublicationData!$A:$A,'Publication Table (%)'!$B134,AllPublicationData!$B:$B,'Publication Table (%)'!Q$7)),
IF('Publication Table (%)'!$C$5="Operations cancelled for clinical reasons",
IFERROR(SUMIFS(AllPublicationData!$H:$H,AllPublicationData!$A:$A,'Publication Table (%)'!$B134,AllPublicationData!$B:$B,'Publication Table (%)'!$C$4,AllPublicationData!$D:$D,'Publication Table (%)'!Q$7)/
SUMIFS(AllPublicationData!$E:$E,AllPublicationData!$A:$A,'Publication Table (%)'!$B134,AllPublicationData!$B:$B,'Publication Table (%)'!$C$4,AllPublicationData!$D:$D,'Publication Table (%)'!Q$7),
SUMIFS(AllPublicationData!$H:$H,AllPublicationData!$A:$A,'Publication Table (%)'!$B134,AllPublicationData!$B:$B,'Publication Table (%)'!Q$7)/
SUMIFS(AllPublicationData!$E:$E,AllPublicationData!$A:$A,'Publication Table (%)'!$B134,AllPublicationData!$B:$B,'Publication Table (%)'!Q$7)),
IF('Publication Table (%)'!$C$5="Operations cancelled for non-clinical/capacity reasons",
IFERROR(SUMIFS(AllPublicationData!$I:$I,AllPublicationData!$A:$A,'Publication Table (%)'!$B134,AllPublicationData!$B:$B,'Publication Table (%)'!$C$4,AllPublicationData!$D:$D,'Publication Table (%)'!Q$7)/
SUMIFS(AllPublicationData!$E:$E,AllPublicationData!$A:$A,'Publication Table (%)'!$B134,AllPublicationData!$B:$B,'Publication Table (%)'!$C$4,AllPublicationData!$D:$D,'Publication Table (%)'!Q$7),
SUMIFS(AllPublicationData!$I:$I,AllPublicationData!$A:$A,'Publication Table (%)'!$B134,AllPublicationData!$B:$B,'Publication Table (%)'!Q$7)/
SUMIFS(AllPublicationData!$E:$E,AllPublicationData!$A:$A,'Publication Table (%)'!$B134,AllPublicationData!$B:$B,'Publication Table (%)'!Q$7)),
IF('Publication Table (%)'!$C$5="Cancellations for other reasons",
IFERROR(SUMIFS(AllPublicationData!$J:$J,AllPublicationData!$A:$A,'Publication Table (%)'!$B134,AllPublicationData!$B:$B,'Publication Table (%)'!$C$4,AllPublicationData!$D:$D,'Publication Table (%)'!Q$7)/
SUMIFS(AllPublicationData!$E:$E,AllPublicationData!$A:$A,'Publication Table (%)'!$B134,AllPublicationData!$B:$B,'Publication Table (%)'!$C$4,AllPublicationData!$D:$D,'Publication Table (%)'!Q$7),
SUMIFS(AllPublicationData!$J:$J,AllPublicationData!$A:$A,'Publication Table (%)'!$B134,AllPublicationData!$B:$B,'Publication Table (%)'!Q$7)/
SUMIFS(AllPublicationData!$E:$E,AllPublicationData!$A:$A,'Publication Table (%)'!$B134,AllPublicationData!$B:$B,'Publication Table (%)'!Q$7)))))))</f>
        <v>#DIV/0!</v>
      </c>
      <c r="R134" s="96" t="e">
        <f>IF('Publication Table (%)'!$C$5="All Cancelled Operations",
IFERROR(SUMIFS(AllPublicationData!$F:$F,AllPublicationData!$A:$A,'Publication Table (%)'!$B134,AllPublicationData!$B:$B,'Publication Table (%)'!$C$4,AllPublicationData!$D:$D,'Publication Table (%)'!R$7)/
SUMIFS(AllPublicationData!$E:$E,AllPublicationData!$A:$A,'Publication Table (%)'!$B134,AllPublicationData!$B:$B,'Publication Table (%)'!$C$4,AllPublicationData!$D:$D,'Publication Table (%)'!R$7),
SUMIFS(AllPublicationData!$F:$F,AllPublicationData!$A:$A,'Publication Table (%)'!$B134,AllPublicationData!$B:$B,'Publication Table (%)'!R$7)/
SUMIFS(AllPublicationData!$E:$E,AllPublicationData!$A:$A,'Publication Table (%)'!$B134,AllPublicationData!$B:$B,'Publication Table (%)'!R$7)),
IF('Publication Table (%)'!$C$5="Operations cancelled by patient",
IFERROR(SUMIFS(AllPublicationData!$G:$G,AllPublicationData!$A:$A,'Publication Table (%)'!$B134,AllPublicationData!$B:$B,'Publication Table (%)'!$C$4,AllPublicationData!$D:$D,'Publication Table (%)'!R$7)/
SUMIFS(AllPublicationData!$E:$E,AllPublicationData!$A:$A,'Publication Table (%)'!$B134,AllPublicationData!$B:$B,'Publication Table (%)'!$C$4,AllPublicationData!$D:$D,'Publication Table (%)'!R$7),
SUMIFS(AllPublicationData!$G:$G,AllPublicationData!$A:$A,'Publication Table (%)'!$B134,AllPublicationData!$B:$B,'Publication Table (%)'!R$7)/
SUMIFS(AllPublicationData!$E:$E,AllPublicationData!$A:$A,'Publication Table (%)'!$B134,AllPublicationData!$B:$B,'Publication Table (%)'!R$7)),
IF('Publication Table (%)'!$C$5="Operations cancelled for clinical reasons",
IFERROR(SUMIFS(AllPublicationData!$H:$H,AllPublicationData!$A:$A,'Publication Table (%)'!$B134,AllPublicationData!$B:$B,'Publication Table (%)'!$C$4,AllPublicationData!$D:$D,'Publication Table (%)'!R$7)/
SUMIFS(AllPublicationData!$E:$E,AllPublicationData!$A:$A,'Publication Table (%)'!$B134,AllPublicationData!$B:$B,'Publication Table (%)'!$C$4,AllPublicationData!$D:$D,'Publication Table (%)'!R$7),
SUMIFS(AllPublicationData!$H:$H,AllPublicationData!$A:$A,'Publication Table (%)'!$B134,AllPublicationData!$B:$B,'Publication Table (%)'!R$7)/
SUMIFS(AllPublicationData!$E:$E,AllPublicationData!$A:$A,'Publication Table (%)'!$B134,AllPublicationData!$B:$B,'Publication Table (%)'!R$7)),
IF('Publication Table (%)'!$C$5="Operations cancelled for non-clinical/capacity reasons",
IFERROR(SUMIFS(AllPublicationData!$I:$I,AllPublicationData!$A:$A,'Publication Table (%)'!$B134,AllPublicationData!$B:$B,'Publication Table (%)'!$C$4,AllPublicationData!$D:$D,'Publication Table (%)'!R$7)/
SUMIFS(AllPublicationData!$E:$E,AllPublicationData!$A:$A,'Publication Table (%)'!$B134,AllPublicationData!$B:$B,'Publication Table (%)'!$C$4,AllPublicationData!$D:$D,'Publication Table (%)'!R$7),
SUMIFS(AllPublicationData!$I:$I,AllPublicationData!$A:$A,'Publication Table (%)'!$B134,AllPublicationData!$B:$B,'Publication Table (%)'!R$7)/
SUMIFS(AllPublicationData!$E:$E,AllPublicationData!$A:$A,'Publication Table (%)'!$B134,AllPublicationData!$B:$B,'Publication Table (%)'!R$7)),
IF('Publication Table (%)'!$C$5="Cancellations for other reasons",
IFERROR(SUMIFS(AllPublicationData!$J:$J,AllPublicationData!$A:$A,'Publication Table (%)'!$B134,AllPublicationData!$B:$B,'Publication Table (%)'!$C$4,AllPublicationData!$D:$D,'Publication Table (%)'!R$7)/
SUMIFS(AllPublicationData!$E:$E,AllPublicationData!$A:$A,'Publication Table (%)'!$B134,AllPublicationData!$B:$B,'Publication Table (%)'!$C$4,AllPublicationData!$D:$D,'Publication Table (%)'!R$7),
SUMIFS(AllPublicationData!$J:$J,AllPublicationData!$A:$A,'Publication Table (%)'!$B134,AllPublicationData!$B:$B,'Publication Table (%)'!R$7)/
SUMIFS(AllPublicationData!$E:$E,AllPublicationData!$A:$A,'Publication Table (%)'!$B134,AllPublicationData!$B:$B,'Publication Table (%)'!R$7)))))))</f>
        <v>#DIV/0!</v>
      </c>
      <c r="S134" s="96" t="e">
        <f>IF('Publication Table (%)'!$C$5="All Cancelled Operations",
IFERROR(SUMIFS(AllPublicationData!$F:$F,AllPublicationData!$A:$A,'Publication Table (%)'!$B134,AllPublicationData!$B:$B,'Publication Table (%)'!$C$4,AllPublicationData!$D:$D,'Publication Table (%)'!S$7)/
SUMIFS(AllPublicationData!$E:$E,AllPublicationData!$A:$A,'Publication Table (%)'!$B134,AllPublicationData!$B:$B,'Publication Table (%)'!$C$4,AllPublicationData!$D:$D,'Publication Table (%)'!S$7),
SUMIFS(AllPublicationData!$F:$F,AllPublicationData!$A:$A,'Publication Table (%)'!$B134,AllPublicationData!$B:$B,'Publication Table (%)'!S$7)/
SUMIFS(AllPublicationData!$E:$E,AllPublicationData!$A:$A,'Publication Table (%)'!$B134,AllPublicationData!$B:$B,'Publication Table (%)'!S$7)),
IF('Publication Table (%)'!$C$5="Operations cancelled by patient",
IFERROR(SUMIFS(AllPublicationData!$G:$G,AllPublicationData!$A:$A,'Publication Table (%)'!$B134,AllPublicationData!$B:$B,'Publication Table (%)'!$C$4,AllPublicationData!$D:$D,'Publication Table (%)'!S$7)/
SUMIFS(AllPublicationData!$E:$E,AllPublicationData!$A:$A,'Publication Table (%)'!$B134,AllPublicationData!$B:$B,'Publication Table (%)'!$C$4,AllPublicationData!$D:$D,'Publication Table (%)'!S$7),
SUMIFS(AllPublicationData!$G:$G,AllPublicationData!$A:$A,'Publication Table (%)'!$B134,AllPublicationData!$B:$B,'Publication Table (%)'!S$7)/
SUMIFS(AllPublicationData!$E:$E,AllPublicationData!$A:$A,'Publication Table (%)'!$B134,AllPublicationData!$B:$B,'Publication Table (%)'!S$7)),
IF('Publication Table (%)'!$C$5="Operations cancelled for clinical reasons",
IFERROR(SUMIFS(AllPublicationData!$H:$H,AllPublicationData!$A:$A,'Publication Table (%)'!$B134,AllPublicationData!$B:$B,'Publication Table (%)'!$C$4,AllPublicationData!$D:$D,'Publication Table (%)'!S$7)/
SUMIFS(AllPublicationData!$E:$E,AllPublicationData!$A:$A,'Publication Table (%)'!$B134,AllPublicationData!$B:$B,'Publication Table (%)'!$C$4,AllPublicationData!$D:$D,'Publication Table (%)'!S$7),
SUMIFS(AllPublicationData!$H:$H,AllPublicationData!$A:$A,'Publication Table (%)'!$B134,AllPublicationData!$B:$B,'Publication Table (%)'!S$7)/
SUMIFS(AllPublicationData!$E:$E,AllPublicationData!$A:$A,'Publication Table (%)'!$B134,AllPublicationData!$B:$B,'Publication Table (%)'!S$7)),
IF('Publication Table (%)'!$C$5="Operations cancelled for non-clinical/capacity reasons",
IFERROR(SUMIFS(AllPublicationData!$I:$I,AllPublicationData!$A:$A,'Publication Table (%)'!$B134,AllPublicationData!$B:$B,'Publication Table (%)'!$C$4,AllPublicationData!$D:$D,'Publication Table (%)'!S$7)/
SUMIFS(AllPublicationData!$E:$E,AllPublicationData!$A:$A,'Publication Table (%)'!$B134,AllPublicationData!$B:$B,'Publication Table (%)'!$C$4,AllPublicationData!$D:$D,'Publication Table (%)'!S$7),
SUMIFS(AllPublicationData!$I:$I,AllPublicationData!$A:$A,'Publication Table (%)'!$B134,AllPublicationData!$B:$B,'Publication Table (%)'!S$7)/
SUMIFS(AllPublicationData!$E:$E,AllPublicationData!$A:$A,'Publication Table (%)'!$B134,AllPublicationData!$B:$B,'Publication Table (%)'!S$7)),
IF('Publication Table (%)'!$C$5="Cancellations for other reasons",
IFERROR(SUMIFS(AllPublicationData!$J:$J,AllPublicationData!$A:$A,'Publication Table (%)'!$B134,AllPublicationData!$B:$B,'Publication Table (%)'!$C$4,AllPublicationData!$D:$D,'Publication Table (%)'!S$7)/
SUMIFS(AllPublicationData!$E:$E,AllPublicationData!$A:$A,'Publication Table (%)'!$B134,AllPublicationData!$B:$B,'Publication Table (%)'!$C$4,AllPublicationData!$D:$D,'Publication Table (%)'!S$7),
SUMIFS(AllPublicationData!$J:$J,AllPublicationData!$A:$A,'Publication Table (%)'!$B134,AllPublicationData!$B:$B,'Publication Table (%)'!S$7)/
SUMIFS(AllPublicationData!$E:$E,AllPublicationData!$A:$A,'Publication Table (%)'!$B134,AllPublicationData!$B:$B,'Publication Table (%)'!S$7)))))))</f>
        <v>#DIV/0!</v>
      </c>
    </row>
    <row r="135" spans="3:19" x14ac:dyDescent="0.35">
      <c r="C135" s="112">
        <f>IF('Publication Table (%)'!$C$5="All Cancelled Operations",
SUMIFS(AllPublicationData!$F:$F,AllPublicationData!$A:$A,'Publication Table (%)'!$B135,AllPublicationData!$B:$B,'Publication Table (%)'!$C$4),
IF('Publication Table (%)'!$C$5="Operations cancelled by patient",
SUMIFS(AllPublicationData!$G:$G,AllPublicationData!$A:$A,'Publication Table (%)'!$B135,AllPublicationData!$B:$B,'Publication Table (%)'!$C$4),
IF('Publication Table (%)'!$C$5="Operations cancelled for clinical reasons",
SUMIFS(AllPublicationData!$H:$H,AllPublicationData!$A:$A,'Publication Table (%)'!$B135,AllPublicationData!$B:$B,'Publication Table (%)'!$C$4),
IF('Publication Table (%)'!$C$5="Operations cancelled for non-clinical/capacity reasons",
SUMIFS(AllPublicationData!$I:$I,AllPublicationData!$A:$A,'Publication Table (%)'!$B135,AllPublicationData!$B:$B,'Publication Table (%)'!$C$4),
IF('Publication Table (%)'!$C$5="Cancellations for other reasons",
SUMIFS(AllPublicationData!$J:$J,AllPublicationData!$A:$A,'Publication Table (%)'!$B135,AllPublicationData!$B:$B,'Publication Table (%)'!$C$4))))))+
IF(AND($C$4="NHS Scotland",$C$5="All Cancelled Operations"),
SUMIFS(AllPublicationData!$F:$F,AllPublicationData!$A:$A,'Publication Table (%)'!$B135),
IF(AND($C$4="NHS Scotland",$C$5="Operations cancelled by patient"),
SUMIFS(AllPublicationData!$G:$G,AllPublicationData!$A:$A,'Publication Table (%)'!$B135),
IF(AND($C$4="NHS Scotland",$C$5="Operations cancelled for clinical reasons"),
SUMIFS(AllPublicationData!$H:$H,AllPublicationData!$A:$A,'Publication Table (%)'!$B135),
IF(AND($C$4="NHS Scotland",$C$5="Operations cancelled for non-clinical/capacity reasons"),
SUMIFS(AllPublicationData!$I:$I,AllPublicationData!$A:$A,'Publication Table (%)'!$B135),
IF(AND($C$4="NHS Scotland",$C$5="Cancellations for other reasons"),
SUMIFS(AllPublicationData!$J:$J,AllPublicationData!$A:$A,'Publication Table (%)'!$B135))))))</f>
        <v>0</v>
      </c>
      <c r="D135" s="110" t="e">
        <f>IF(AND('Publication Table (%)'!$C$5="All Cancelled Operations",$C$4&lt;&gt;"NHS Scotland"),
IFERROR(SUMIFS(AllPublicationData!$F:$F,AllPublicationData!$A:$A,'Publication Table (%)'!$B135,AllPublicationData!$B:$B,'Publication Table (%)'!$C$4,AllPublicationData!$D:$D,'Publication Table (%)'!D$7)/
SUMIFS(AllPublicationData!$E:$E,AllPublicationData!$A:$A,'Publication Table (%)'!$B135,AllPublicationData!$B:$B,'Publication Table (%)'!$C$4,AllPublicationData!$D:$D,'Publication Table (%)'!D$7),
SUMIFS(AllPublicationData!$F:$F,AllPublicationData!$A:$A,'Publication Table (%)'!$B135,AllPublicationData!$B:$B,'Publication Table (%)'!D$7)/
SUMIFS(AllPublicationData!$E:$E,AllPublicationData!$A:$A,'Publication Table (%)'!$B135,AllPublicationData!$B:$B,'Publication Table (%)'!D$7)),
IF(AND('Publication Table (%)'!$C$5="Operations cancelled by patient",$C$4&lt;&gt;"NHS Scotland"),
IFERROR(SUMIFS(AllPublicationData!$G:$G,AllPublicationData!$A:$A,'Publication Table (%)'!$B135,AllPublicationData!$B:$B,'Publication Table (%)'!$C$4,AllPublicationData!$D:$D,'Publication Table (%)'!D$7)/
SUMIFS(AllPublicationData!$E:$E,AllPublicationData!$A:$A,'Publication Table (%)'!$B135,AllPublicationData!$B:$B,'Publication Table (%)'!$C$4,AllPublicationData!$D:$D,'Publication Table (%)'!D$7),
SUMIFS(AllPublicationData!$G:$G,AllPublicationData!$A:$A,'Publication Table (%)'!$B135,AllPublicationData!$B:$B,'Publication Table (%)'!D$7)/
SUMIFS(AllPublicationData!$E:$E,AllPublicationData!$A:$A,'Publication Table (%)'!$B135,AllPublicationData!$B:$B,'Publication Table (%)'!D$7)),
IF(AND('Publication Table (%)'!$C$5="Operations cancelled for clinical reasons",$C$4&lt;&gt;"NHS Scotland"),
IFERROR(SUMIFS(AllPublicationData!$H:$H,AllPublicationData!$A:$A,'Publication Table (%)'!$B135,AllPublicationData!$B:$B,'Publication Table (%)'!$C$4,AllPublicationData!$D:$D,'Publication Table (%)'!D$7)/
SUMIFS(AllPublicationData!$E:$E,AllPublicationData!$A:$A,'Publication Table (%)'!$B135,AllPublicationData!$B:$B,'Publication Table (%)'!$C$4,AllPublicationData!$D:$D,'Publication Table (%)'!D$7),
SUMIFS(AllPublicationData!$H:$H,AllPublicationData!$A:$A,'Publication Table (%)'!$B135,AllPublicationData!$B:$B,'Publication Table (%)'!D$7)/
SUMIFS(AllPublicationData!$E:$E,AllPublicationData!$A:$A,'Publication Table (%)'!$B135,AllPublicationData!$B:$B,'Publication Table (%)'!D$7)),
IF(AND('Publication Table (%)'!$C$5="Operations cancelled for non-clinical/capacity reasons",$C$4&lt;&gt;"NHS Scotland"),
IFERROR(SUMIFS(AllPublicationData!$I:$I,AllPublicationData!$A:$A,'Publication Table (%)'!$B135,AllPublicationData!$B:$B,'Publication Table (%)'!$C$4,AllPublicationData!$D:$D,'Publication Table (%)'!D$7)/
SUMIFS(AllPublicationData!$E:$E,AllPublicationData!$A:$A,'Publication Table (%)'!$B135,AllPublicationData!$B:$B,'Publication Table (%)'!$C$4,AllPublicationData!$D:$D,'Publication Table (%)'!D$7),
SUMIFS(AllPublicationData!$I:$I,AllPublicationData!$A:$A,'Publication Table (%)'!$B135,AllPublicationData!$B:$B,'Publication Table (%)'!D$7)/
SUMIFS(AllPublicationData!$E:$E,AllPublicationData!$A:$A,'Publication Table (%)'!$B135,AllPublicationData!$B:$B,'Publication Table (%)'!D$7)),
IF(AND('Publication Table (%)'!$C$5="Cancellations for other reasons",$C$4&lt;&gt;"NHS Scotland"),
IFERROR(SUMIFS(AllPublicationData!$J:$J,AllPublicationData!$A:$A,'Publication Table (%)'!$B135,AllPublicationData!$B:$B,'Publication Table (%)'!$C$4,AllPublicationData!$D:$D,'Publication Table (%)'!D$7)/
SUMIFS(AllPublicationData!$E:$E,AllPublicationData!$A:$A,'Publication Table (%)'!$B135,AllPublicationData!$B:$B,'Publication Table (%)'!$C$4,AllPublicationData!$D:$D,'Publication Table (%)'!D$7),
SUMIFS(AllPublicationData!$J:$J,AllPublicationData!$A:$A,'Publication Table (%)'!$B135,AllPublicationData!$B:$B,'Publication Table (%)'!D$7)/
SUMIFS(AllPublicationData!$E:$E,AllPublicationData!$A:$A,'Publication Table (%)'!$B135,AllPublicationData!$B:$B,'Publication Table (%)'!D$7)),
IF(AND($C$4="NHS Scotland",$C$5="All Cancelled Operations"),
SUMIFS(AllPublicationData!$F:$F,AllPublicationData!$A:$A,'Publication Table'!$B135)/
SUMIFS(AllPublicationData!$E:$E,AllPublicationData!$A:$A,'Publication Table'!$B135),
IF(AND($C$4="NHS Scotland",$C$5="Operations cancelled by patient"),
SUMIFS(AllPublicationData!$G:$G,AllPublicationData!$A:$A,'Publication Table'!$B135)/
SUMIFS(AllPublicationData!$E:$E,AllPublicationData!$A:$A,'Publication Table'!$B135),
IF(AND($C$4="NHS Scotland",$C$5="Operations cancelled for clinical reasons"),
SUMIFS(AllPublicationData!$H:$H,AllPublicationData!$A:$A,'Publication Table'!$B135)/
SUMIFS(AllPublicationData!$E:$E,AllPublicationData!$A:$A,'Publication Table'!$B135),
IF(AND($C$4="NHS Scotland",$C$5="Operations cancelled for non-clinical/capacity reasons"),
SUMIFS(AllPublicationData!$I:$I,AllPublicationData!$A:$A,'Publication Table'!$B135)/
SUMIFS(AllPublicationData!$E:$E,AllPublicationData!$A:$A,'Publication Table'!$B135),
IF(AND($C$4="NHS Scotland",$C$5="Cancellations for other reasons"),
SUMIFS(AllPublicationData!$J:$J,AllPublicationData!$A:$A,'Publication Table'!$B135)/
SUMIFS(AllPublicationData!$E:$E,AllPublicationData!$A:$A,'Publication Table'!$B135)))))))))))</f>
        <v>#DIV/0!</v>
      </c>
      <c r="E135" s="96" t="e">
        <f>IF('Publication Table (%)'!$C$5="All Cancelled Operations",
IFERROR(SUMIFS(AllPublicationData!$F:$F,AllPublicationData!$A:$A,'Publication Table (%)'!$B135,AllPublicationData!$B:$B,'Publication Table (%)'!$C$4,AllPublicationData!$D:$D,'Publication Table (%)'!E$7)/
SUMIFS(AllPublicationData!$E:$E,AllPublicationData!$A:$A,'Publication Table (%)'!$B135,AllPublicationData!$B:$B,'Publication Table (%)'!$C$4,AllPublicationData!$D:$D,'Publication Table (%)'!E$7),
SUMIFS(AllPublicationData!$F:$F,AllPublicationData!$A:$A,'Publication Table (%)'!$B135,AllPublicationData!$B:$B,'Publication Table (%)'!E$7)/
SUMIFS(AllPublicationData!$E:$E,AllPublicationData!$A:$A,'Publication Table (%)'!$B135,AllPublicationData!$B:$B,'Publication Table (%)'!E$7)),
IF('Publication Table (%)'!$C$5="Operations cancelled by patient",
IFERROR(SUMIFS(AllPublicationData!$G:$G,AllPublicationData!$A:$A,'Publication Table (%)'!$B135,AllPublicationData!$B:$B,'Publication Table (%)'!$C$4,AllPublicationData!$D:$D,'Publication Table (%)'!E$7)/
SUMIFS(AllPublicationData!$E:$E,AllPublicationData!$A:$A,'Publication Table (%)'!$B135,AllPublicationData!$B:$B,'Publication Table (%)'!$C$4,AllPublicationData!$D:$D,'Publication Table (%)'!E$7),
SUMIFS(AllPublicationData!$G:$G,AllPublicationData!$A:$A,'Publication Table (%)'!$B135,AllPublicationData!$B:$B,'Publication Table (%)'!E$7)/
SUMIFS(AllPublicationData!$E:$E,AllPublicationData!$A:$A,'Publication Table (%)'!$B135,AllPublicationData!$B:$B,'Publication Table (%)'!E$7)),
IF('Publication Table (%)'!$C$5="Operations cancelled for clinical reasons",
IFERROR(SUMIFS(AllPublicationData!$H:$H,AllPublicationData!$A:$A,'Publication Table (%)'!$B135,AllPublicationData!$B:$B,'Publication Table (%)'!$C$4,AllPublicationData!$D:$D,'Publication Table (%)'!E$7)/
SUMIFS(AllPublicationData!$E:$E,AllPublicationData!$A:$A,'Publication Table (%)'!$B135,AllPublicationData!$B:$B,'Publication Table (%)'!$C$4,AllPublicationData!$D:$D,'Publication Table (%)'!E$7),
SUMIFS(AllPublicationData!$H:$H,AllPublicationData!$A:$A,'Publication Table (%)'!$B135,AllPublicationData!$B:$B,'Publication Table (%)'!E$7)/
SUMIFS(AllPublicationData!$E:$E,AllPublicationData!$A:$A,'Publication Table (%)'!$B135,AllPublicationData!$B:$B,'Publication Table (%)'!E$7)),
IF('Publication Table (%)'!$C$5="Operations cancelled for non-clinical/capacity reasons",
IFERROR(SUMIFS(AllPublicationData!$I:$I,AllPublicationData!$A:$A,'Publication Table (%)'!$B135,AllPublicationData!$B:$B,'Publication Table (%)'!$C$4,AllPublicationData!$D:$D,'Publication Table (%)'!E$7)/
SUMIFS(AllPublicationData!$E:$E,AllPublicationData!$A:$A,'Publication Table (%)'!$B135,AllPublicationData!$B:$B,'Publication Table (%)'!$C$4,AllPublicationData!$D:$D,'Publication Table (%)'!E$7),
SUMIFS(AllPublicationData!$I:$I,AllPublicationData!$A:$A,'Publication Table (%)'!$B135,AllPublicationData!$B:$B,'Publication Table (%)'!E$7)/
SUMIFS(AllPublicationData!$E:$E,AllPublicationData!$A:$A,'Publication Table (%)'!$B135,AllPublicationData!$B:$B,'Publication Table (%)'!E$7)),
IF('Publication Table (%)'!$C$5="Cancellations for other reasons",
IFERROR(SUMIFS(AllPublicationData!$J:$J,AllPublicationData!$A:$A,'Publication Table (%)'!$B135,AllPublicationData!$B:$B,'Publication Table (%)'!$C$4,AllPublicationData!$D:$D,'Publication Table (%)'!E$7)/
SUMIFS(AllPublicationData!$E:$E,AllPublicationData!$A:$A,'Publication Table (%)'!$B135,AllPublicationData!$B:$B,'Publication Table (%)'!$C$4,AllPublicationData!$D:$D,'Publication Table (%)'!E$7),
SUMIFS(AllPublicationData!$J:$J,AllPublicationData!$A:$A,'Publication Table (%)'!$B135,AllPublicationData!$B:$B,'Publication Table (%)'!E$7)/
SUMIFS(AllPublicationData!$E:$E,AllPublicationData!$A:$A,'Publication Table (%)'!$B135,AllPublicationData!$B:$B,'Publication Table (%)'!E$7)))))))</f>
        <v>#DIV/0!</v>
      </c>
      <c r="F135" s="96" t="e">
        <f>IF('Publication Table (%)'!$C$5="All Cancelled Operations",
IFERROR(SUMIFS(AllPublicationData!$F:$F,AllPublicationData!$A:$A,'Publication Table (%)'!$B135,AllPublicationData!$B:$B,'Publication Table (%)'!$C$4,AllPublicationData!$D:$D,'Publication Table (%)'!F$7)/
SUMIFS(AllPublicationData!$E:$E,AllPublicationData!$A:$A,'Publication Table (%)'!$B135,AllPublicationData!$B:$B,'Publication Table (%)'!$C$4,AllPublicationData!$D:$D,'Publication Table (%)'!F$7),
SUMIFS(AllPublicationData!$F:$F,AllPublicationData!$A:$A,'Publication Table (%)'!$B135,AllPublicationData!$B:$B,'Publication Table (%)'!F$7)/
SUMIFS(AllPublicationData!$E:$E,AllPublicationData!$A:$A,'Publication Table (%)'!$B135,AllPublicationData!$B:$B,'Publication Table (%)'!F$7)),
IF('Publication Table (%)'!$C$5="Operations cancelled by patient",
IFERROR(SUMIFS(AllPublicationData!$G:$G,AllPublicationData!$A:$A,'Publication Table (%)'!$B135,AllPublicationData!$B:$B,'Publication Table (%)'!$C$4,AllPublicationData!$D:$D,'Publication Table (%)'!F$7)/
SUMIFS(AllPublicationData!$E:$E,AllPublicationData!$A:$A,'Publication Table (%)'!$B135,AllPublicationData!$B:$B,'Publication Table (%)'!$C$4,AllPublicationData!$D:$D,'Publication Table (%)'!F$7),
SUMIFS(AllPublicationData!$G:$G,AllPublicationData!$A:$A,'Publication Table (%)'!$B135,AllPublicationData!$B:$B,'Publication Table (%)'!F$7)/
SUMIFS(AllPublicationData!$E:$E,AllPublicationData!$A:$A,'Publication Table (%)'!$B135,AllPublicationData!$B:$B,'Publication Table (%)'!F$7)),
IF('Publication Table (%)'!$C$5="Operations cancelled for clinical reasons",
IFERROR(SUMIFS(AllPublicationData!$H:$H,AllPublicationData!$A:$A,'Publication Table (%)'!$B135,AllPublicationData!$B:$B,'Publication Table (%)'!$C$4,AllPublicationData!$D:$D,'Publication Table (%)'!F$7)/
SUMIFS(AllPublicationData!$E:$E,AllPublicationData!$A:$A,'Publication Table (%)'!$B135,AllPublicationData!$B:$B,'Publication Table (%)'!$C$4,AllPublicationData!$D:$D,'Publication Table (%)'!F$7),
SUMIFS(AllPublicationData!$H:$H,AllPublicationData!$A:$A,'Publication Table (%)'!$B135,AllPublicationData!$B:$B,'Publication Table (%)'!F$7)/
SUMIFS(AllPublicationData!$E:$E,AllPublicationData!$A:$A,'Publication Table (%)'!$B135,AllPublicationData!$B:$B,'Publication Table (%)'!F$7)),
IF('Publication Table (%)'!$C$5="Operations cancelled for non-clinical/capacity reasons",
IFERROR(SUMIFS(AllPublicationData!$I:$I,AllPublicationData!$A:$A,'Publication Table (%)'!$B135,AllPublicationData!$B:$B,'Publication Table (%)'!$C$4,AllPublicationData!$D:$D,'Publication Table (%)'!F$7)/
SUMIFS(AllPublicationData!$E:$E,AllPublicationData!$A:$A,'Publication Table (%)'!$B135,AllPublicationData!$B:$B,'Publication Table (%)'!$C$4,AllPublicationData!$D:$D,'Publication Table (%)'!F$7),
SUMIFS(AllPublicationData!$I:$I,AllPublicationData!$A:$A,'Publication Table (%)'!$B135,AllPublicationData!$B:$B,'Publication Table (%)'!F$7)/
SUMIFS(AllPublicationData!$E:$E,AllPublicationData!$A:$A,'Publication Table (%)'!$B135,AllPublicationData!$B:$B,'Publication Table (%)'!F$7)),
IF('Publication Table (%)'!$C$5="Cancellations for other reasons",
IFERROR(SUMIFS(AllPublicationData!$J:$J,AllPublicationData!$A:$A,'Publication Table (%)'!$B135,AllPublicationData!$B:$B,'Publication Table (%)'!$C$4,AllPublicationData!$D:$D,'Publication Table (%)'!F$7)/
SUMIFS(AllPublicationData!$E:$E,AllPublicationData!$A:$A,'Publication Table (%)'!$B135,AllPublicationData!$B:$B,'Publication Table (%)'!$C$4,AllPublicationData!$D:$D,'Publication Table (%)'!F$7),
SUMIFS(AllPublicationData!$J:$J,AllPublicationData!$A:$A,'Publication Table (%)'!$B135,AllPublicationData!$B:$B,'Publication Table (%)'!F$7)/
SUMIFS(AllPublicationData!$E:$E,AllPublicationData!$A:$A,'Publication Table (%)'!$B135,AllPublicationData!$B:$B,'Publication Table (%)'!F$7)))))))</f>
        <v>#DIV/0!</v>
      </c>
      <c r="G135" s="96" t="e">
        <f>IF('Publication Table (%)'!$C$5="All Cancelled Operations",
IFERROR(SUMIFS(AllPublicationData!$F:$F,AllPublicationData!$A:$A,'Publication Table (%)'!$B135,AllPublicationData!$B:$B,'Publication Table (%)'!$C$4,AllPublicationData!$D:$D,'Publication Table (%)'!G$7)/
SUMIFS(AllPublicationData!$E:$E,AllPublicationData!$A:$A,'Publication Table (%)'!$B135,AllPublicationData!$B:$B,'Publication Table (%)'!$C$4,AllPublicationData!$D:$D,'Publication Table (%)'!G$7),
SUMIFS(AllPublicationData!$F:$F,AllPublicationData!$A:$A,'Publication Table (%)'!$B135,AllPublicationData!$B:$B,'Publication Table (%)'!G$7)/
SUMIFS(AllPublicationData!$E:$E,AllPublicationData!$A:$A,'Publication Table (%)'!$B135,AllPublicationData!$B:$B,'Publication Table (%)'!G$7)),
IF('Publication Table (%)'!$C$5="Operations cancelled by patient",
IFERROR(SUMIFS(AllPublicationData!$G:$G,AllPublicationData!$A:$A,'Publication Table (%)'!$B135,AllPublicationData!$B:$B,'Publication Table (%)'!$C$4,AllPublicationData!$D:$D,'Publication Table (%)'!G$7)/
SUMIFS(AllPublicationData!$E:$E,AllPublicationData!$A:$A,'Publication Table (%)'!$B135,AllPublicationData!$B:$B,'Publication Table (%)'!$C$4,AllPublicationData!$D:$D,'Publication Table (%)'!G$7),
SUMIFS(AllPublicationData!$G:$G,AllPublicationData!$A:$A,'Publication Table (%)'!$B135,AllPublicationData!$B:$B,'Publication Table (%)'!G$7)/
SUMIFS(AllPublicationData!$E:$E,AllPublicationData!$A:$A,'Publication Table (%)'!$B135,AllPublicationData!$B:$B,'Publication Table (%)'!G$7)),
IF('Publication Table (%)'!$C$5="Operations cancelled for clinical reasons",
IFERROR(SUMIFS(AllPublicationData!$H:$H,AllPublicationData!$A:$A,'Publication Table (%)'!$B135,AllPublicationData!$B:$B,'Publication Table (%)'!$C$4,AllPublicationData!$D:$D,'Publication Table (%)'!G$7)/
SUMIFS(AllPublicationData!$E:$E,AllPublicationData!$A:$A,'Publication Table (%)'!$B135,AllPublicationData!$B:$B,'Publication Table (%)'!$C$4,AllPublicationData!$D:$D,'Publication Table (%)'!G$7),
SUMIFS(AllPublicationData!$H:$H,AllPublicationData!$A:$A,'Publication Table (%)'!$B135,AllPublicationData!$B:$B,'Publication Table (%)'!G$7)/
SUMIFS(AllPublicationData!$E:$E,AllPublicationData!$A:$A,'Publication Table (%)'!$B135,AllPublicationData!$B:$B,'Publication Table (%)'!G$7)),
IF('Publication Table (%)'!$C$5="Operations cancelled for non-clinical/capacity reasons",
IFERROR(SUMIFS(AllPublicationData!$I:$I,AllPublicationData!$A:$A,'Publication Table (%)'!$B135,AllPublicationData!$B:$B,'Publication Table (%)'!$C$4,AllPublicationData!$D:$D,'Publication Table (%)'!G$7)/
SUMIFS(AllPublicationData!$E:$E,AllPublicationData!$A:$A,'Publication Table (%)'!$B135,AllPublicationData!$B:$B,'Publication Table (%)'!$C$4,AllPublicationData!$D:$D,'Publication Table (%)'!G$7),
SUMIFS(AllPublicationData!$I:$I,AllPublicationData!$A:$A,'Publication Table (%)'!$B135,AllPublicationData!$B:$B,'Publication Table (%)'!G$7)/
SUMIFS(AllPublicationData!$E:$E,AllPublicationData!$A:$A,'Publication Table (%)'!$B135,AllPublicationData!$B:$B,'Publication Table (%)'!G$7)),
IF('Publication Table (%)'!$C$5="Cancellations for other reasons",
IFERROR(SUMIFS(AllPublicationData!$J:$J,AllPublicationData!$A:$A,'Publication Table (%)'!$B135,AllPublicationData!$B:$B,'Publication Table (%)'!$C$4,AllPublicationData!$D:$D,'Publication Table (%)'!G$7)/
SUMIFS(AllPublicationData!$E:$E,AllPublicationData!$A:$A,'Publication Table (%)'!$B135,AllPublicationData!$B:$B,'Publication Table (%)'!$C$4,AllPublicationData!$D:$D,'Publication Table (%)'!G$7),
SUMIFS(AllPublicationData!$J:$J,AllPublicationData!$A:$A,'Publication Table (%)'!$B135,AllPublicationData!$B:$B,'Publication Table (%)'!G$7)/
SUMIFS(AllPublicationData!$E:$E,AllPublicationData!$A:$A,'Publication Table (%)'!$B135,AllPublicationData!$B:$B,'Publication Table (%)'!G$7)))))))</f>
        <v>#DIV/0!</v>
      </c>
      <c r="H135" s="96" t="e">
        <f>IF('Publication Table (%)'!$C$5="All Cancelled Operations",
IFERROR(SUMIFS(AllPublicationData!$F:$F,AllPublicationData!$A:$A,'Publication Table (%)'!$B135,AllPublicationData!$B:$B,'Publication Table (%)'!$C$4,AllPublicationData!$D:$D,'Publication Table (%)'!H$7)/
SUMIFS(AllPublicationData!$E:$E,AllPublicationData!$A:$A,'Publication Table (%)'!$B135,AllPublicationData!$B:$B,'Publication Table (%)'!$C$4,AllPublicationData!$D:$D,'Publication Table (%)'!H$7),
SUMIFS(AllPublicationData!$F:$F,AllPublicationData!$A:$A,'Publication Table (%)'!$B135,AllPublicationData!$B:$B,'Publication Table (%)'!H$7)/
SUMIFS(AllPublicationData!$E:$E,AllPublicationData!$A:$A,'Publication Table (%)'!$B135,AllPublicationData!$B:$B,'Publication Table (%)'!H$7)),
IF('Publication Table (%)'!$C$5="Operations cancelled by patient",
IFERROR(SUMIFS(AllPublicationData!$G:$G,AllPublicationData!$A:$A,'Publication Table (%)'!$B135,AllPublicationData!$B:$B,'Publication Table (%)'!$C$4,AllPublicationData!$D:$D,'Publication Table (%)'!H$7)/
SUMIFS(AllPublicationData!$E:$E,AllPublicationData!$A:$A,'Publication Table (%)'!$B135,AllPublicationData!$B:$B,'Publication Table (%)'!$C$4,AllPublicationData!$D:$D,'Publication Table (%)'!H$7),
SUMIFS(AllPublicationData!$G:$G,AllPublicationData!$A:$A,'Publication Table (%)'!$B135,AllPublicationData!$B:$B,'Publication Table (%)'!H$7)/
SUMIFS(AllPublicationData!$E:$E,AllPublicationData!$A:$A,'Publication Table (%)'!$B135,AllPublicationData!$B:$B,'Publication Table (%)'!H$7)),
IF('Publication Table (%)'!$C$5="Operations cancelled for clinical reasons",
IFERROR(SUMIFS(AllPublicationData!$H:$H,AllPublicationData!$A:$A,'Publication Table (%)'!$B135,AllPublicationData!$B:$B,'Publication Table (%)'!$C$4,AllPublicationData!$D:$D,'Publication Table (%)'!H$7)/
SUMIFS(AllPublicationData!$E:$E,AllPublicationData!$A:$A,'Publication Table (%)'!$B135,AllPublicationData!$B:$B,'Publication Table (%)'!$C$4,AllPublicationData!$D:$D,'Publication Table (%)'!H$7),
SUMIFS(AllPublicationData!$H:$H,AllPublicationData!$A:$A,'Publication Table (%)'!$B135,AllPublicationData!$B:$B,'Publication Table (%)'!H$7)/
SUMIFS(AllPublicationData!$E:$E,AllPublicationData!$A:$A,'Publication Table (%)'!$B135,AllPublicationData!$B:$B,'Publication Table (%)'!H$7)),
IF('Publication Table (%)'!$C$5="Operations cancelled for non-clinical/capacity reasons",
IFERROR(SUMIFS(AllPublicationData!$I:$I,AllPublicationData!$A:$A,'Publication Table (%)'!$B135,AllPublicationData!$B:$B,'Publication Table (%)'!$C$4,AllPublicationData!$D:$D,'Publication Table (%)'!H$7)/
SUMIFS(AllPublicationData!$E:$E,AllPublicationData!$A:$A,'Publication Table (%)'!$B135,AllPublicationData!$B:$B,'Publication Table (%)'!$C$4,AllPublicationData!$D:$D,'Publication Table (%)'!H$7),
SUMIFS(AllPublicationData!$I:$I,AllPublicationData!$A:$A,'Publication Table (%)'!$B135,AllPublicationData!$B:$B,'Publication Table (%)'!H$7)/
SUMIFS(AllPublicationData!$E:$E,AllPublicationData!$A:$A,'Publication Table (%)'!$B135,AllPublicationData!$B:$B,'Publication Table (%)'!H$7)),
IF('Publication Table (%)'!$C$5="Cancellations for other reasons",
IFERROR(SUMIFS(AllPublicationData!$J:$J,AllPublicationData!$A:$A,'Publication Table (%)'!$B135,AllPublicationData!$B:$B,'Publication Table (%)'!$C$4,AllPublicationData!$D:$D,'Publication Table (%)'!H$7)/
SUMIFS(AllPublicationData!$E:$E,AllPublicationData!$A:$A,'Publication Table (%)'!$B135,AllPublicationData!$B:$B,'Publication Table (%)'!$C$4,AllPublicationData!$D:$D,'Publication Table (%)'!H$7),
SUMIFS(AllPublicationData!$J:$J,AllPublicationData!$A:$A,'Publication Table (%)'!$B135,AllPublicationData!$B:$B,'Publication Table (%)'!H$7)/
SUMIFS(AllPublicationData!$E:$E,AllPublicationData!$A:$A,'Publication Table (%)'!$B135,AllPublicationData!$B:$B,'Publication Table (%)'!H$7)))))))</f>
        <v>#DIV/0!</v>
      </c>
      <c r="I135" s="96" t="e">
        <f>IF('Publication Table (%)'!$C$5="All Cancelled Operations",
IFERROR(SUMIFS(AllPublicationData!$F:$F,AllPublicationData!$A:$A,'Publication Table (%)'!$B135,AllPublicationData!$B:$B,'Publication Table (%)'!$C$4,AllPublicationData!$D:$D,'Publication Table (%)'!I$7)/
SUMIFS(AllPublicationData!$E:$E,AllPublicationData!$A:$A,'Publication Table (%)'!$B135,AllPublicationData!$B:$B,'Publication Table (%)'!$C$4,AllPublicationData!$D:$D,'Publication Table (%)'!I$7),
SUMIFS(AllPublicationData!$F:$F,AllPublicationData!$A:$A,'Publication Table (%)'!$B135,AllPublicationData!$B:$B,'Publication Table (%)'!I$7)/
SUMIFS(AllPublicationData!$E:$E,AllPublicationData!$A:$A,'Publication Table (%)'!$B135,AllPublicationData!$B:$B,'Publication Table (%)'!I$7)),
IF('Publication Table (%)'!$C$5="Operations cancelled by patient",
IFERROR(SUMIFS(AllPublicationData!$G:$G,AllPublicationData!$A:$A,'Publication Table (%)'!$B135,AllPublicationData!$B:$B,'Publication Table (%)'!$C$4,AllPublicationData!$D:$D,'Publication Table (%)'!I$7)/
SUMIFS(AllPublicationData!$E:$E,AllPublicationData!$A:$A,'Publication Table (%)'!$B135,AllPublicationData!$B:$B,'Publication Table (%)'!$C$4,AllPublicationData!$D:$D,'Publication Table (%)'!I$7),
SUMIFS(AllPublicationData!$G:$G,AllPublicationData!$A:$A,'Publication Table (%)'!$B135,AllPublicationData!$B:$B,'Publication Table (%)'!I$7)/
SUMIFS(AllPublicationData!$E:$E,AllPublicationData!$A:$A,'Publication Table (%)'!$B135,AllPublicationData!$B:$B,'Publication Table (%)'!I$7)),
IF('Publication Table (%)'!$C$5="Operations cancelled for clinical reasons",
IFERROR(SUMIFS(AllPublicationData!$H:$H,AllPublicationData!$A:$A,'Publication Table (%)'!$B135,AllPublicationData!$B:$B,'Publication Table (%)'!$C$4,AllPublicationData!$D:$D,'Publication Table (%)'!I$7)/
SUMIFS(AllPublicationData!$E:$E,AllPublicationData!$A:$A,'Publication Table (%)'!$B135,AllPublicationData!$B:$B,'Publication Table (%)'!$C$4,AllPublicationData!$D:$D,'Publication Table (%)'!I$7),
SUMIFS(AllPublicationData!$H:$H,AllPublicationData!$A:$A,'Publication Table (%)'!$B135,AllPublicationData!$B:$B,'Publication Table (%)'!I$7)/
SUMIFS(AllPublicationData!$E:$E,AllPublicationData!$A:$A,'Publication Table (%)'!$B135,AllPublicationData!$B:$B,'Publication Table (%)'!I$7)),
IF('Publication Table (%)'!$C$5="Operations cancelled for non-clinical/capacity reasons",
IFERROR(SUMIFS(AllPublicationData!$I:$I,AllPublicationData!$A:$A,'Publication Table (%)'!$B135,AllPublicationData!$B:$B,'Publication Table (%)'!$C$4,AllPublicationData!$D:$D,'Publication Table (%)'!I$7)/
SUMIFS(AllPublicationData!$E:$E,AllPublicationData!$A:$A,'Publication Table (%)'!$B135,AllPublicationData!$B:$B,'Publication Table (%)'!$C$4,AllPublicationData!$D:$D,'Publication Table (%)'!I$7),
SUMIFS(AllPublicationData!$I:$I,AllPublicationData!$A:$A,'Publication Table (%)'!$B135,AllPublicationData!$B:$B,'Publication Table (%)'!I$7)/
SUMIFS(AllPublicationData!$E:$E,AllPublicationData!$A:$A,'Publication Table (%)'!$B135,AllPublicationData!$B:$B,'Publication Table (%)'!I$7)),
IF('Publication Table (%)'!$C$5="Cancellations for other reasons",
IFERROR(SUMIFS(AllPublicationData!$J:$J,AllPublicationData!$A:$A,'Publication Table (%)'!$B135,AllPublicationData!$B:$B,'Publication Table (%)'!$C$4,AllPublicationData!$D:$D,'Publication Table (%)'!I$7)/
SUMIFS(AllPublicationData!$E:$E,AllPublicationData!$A:$A,'Publication Table (%)'!$B135,AllPublicationData!$B:$B,'Publication Table (%)'!$C$4,AllPublicationData!$D:$D,'Publication Table (%)'!I$7),
SUMIFS(AllPublicationData!$J:$J,AllPublicationData!$A:$A,'Publication Table (%)'!$B135,AllPublicationData!$B:$B,'Publication Table (%)'!I$7)/
SUMIFS(AllPublicationData!$E:$E,AllPublicationData!$A:$A,'Publication Table (%)'!$B135,AllPublicationData!$B:$B,'Publication Table (%)'!I$7)))))))</f>
        <v>#DIV/0!</v>
      </c>
      <c r="J135" s="96" t="e">
        <f>IF('Publication Table (%)'!$C$5="All Cancelled Operations",
IFERROR(SUMIFS(AllPublicationData!$F:$F,AllPublicationData!$A:$A,'Publication Table (%)'!$B135,AllPublicationData!$B:$B,'Publication Table (%)'!$C$4,AllPublicationData!$D:$D,'Publication Table (%)'!J$7)/
SUMIFS(AllPublicationData!$E:$E,AllPublicationData!$A:$A,'Publication Table (%)'!$B135,AllPublicationData!$B:$B,'Publication Table (%)'!$C$4,AllPublicationData!$D:$D,'Publication Table (%)'!J$7),
SUMIFS(AllPublicationData!$F:$F,AllPublicationData!$A:$A,'Publication Table (%)'!$B135,AllPublicationData!$B:$B,'Publication Table (%)'!J$7)/
SUMIFS(AllPublicationData!$E:$E,AllPublicationData!$A:$A,'Publication Table (%)'!$B135,AllPublicationData!$B:$B,'Publication Table (%)'!J$7)),
IF('Publication Table (%)'!$C$5="Operations cancelled by patient",
IFERROR(SUMIFS(AllPublicationData!$G:$G,AllPublicationData!$A:$A,'Publication Table (%)'!$B135,AllPublicationData!$B:$B,'Publication Table (%)'!$C$4,AllPublicationData!$D:$D,'Publication Table (%)'!J$7)/
SUMIFS(AllPublicationData!$E:$E,AllPublicationData!$A:$A,'Publication Table (%)'!$B135,AllPublicationData!$B:$B,'Publication Table (%)'!$C$4,AllPublicationData!$D:$D,'Publication Table (%)'!J$7),
SUMIFS(AllPublicationData!$G:$G,AllPublicationData!$A:$A,'Publication Table (%)'!$B135,AllPublicationData!$B:$B,'Publication Table (%)'!J$7)/
SUMIFS(AllPublicationData!$E:$E,AllPublicationData!$A:$A,'Publication Table (%)'!$B135,AllPublicationData!$B:$B,'Publication Table (%)'!J$7)),
IF('Publication Table (%)'!$C$5="Operations cancelled for clinical reasons",
IFERROR(SUMIFS(AllPublicationData!$H:$H,AllPublicationData!$A:$A,'Publication Table (%)'!$B135,AllPublicationData!$B:$B,'Publication Table (%)'!$C$4,AllPublicationData!$D:$D,'Publication Table (%)'!J$7)/
SUMIFS(AllPublicationData!$E:$E,AllPublicationData!$A:$A,'Publication Table (%)'!$B135,AllPublicationData!$B:$B,'Publication Table (%)'!$C$4,AllPublicationData!$D:$D,'Publication Table (%)'!J$7),
SUMIFS(AllPublicationData!$H:$H,AllPublicationData!$A:$A,'Publication Table (%)'!$B135,AllPublicationData!$B:$B,'Publication Table (%)'!J$7)/
SUMIFS(AllPublicationData!$E:$E,AllPublicationData!$A:$A,'Publication Table (%)'!$B135,AllPublicationData!$B:$B,'Publication Table (%)'!J$7)),
IF('Publication Table (%)'!$C$5="Operations cancelled for non-clinical/capacity reasons",
IFERROR(SUMIFS(AllPublicationData!$I:$I,AllPublicationData!$A:$A,'Publication Table (%)'!$B135,AllPublicationData!$B:$B,'Publication Table (%)'!$C$4,AllPublicationData!$D:$D,'Publication Table (%)'!J$7)/
SUMIFS(AllPublicationData!$E:$E,AllPublicationData!$A:$A,'Publication Table (%)'!$B135,AllPublicationData!$B:$B,'Publication Table (%)'!$C$4,AllPublicationData!$D:$D,'Publication Table (%)'!J$7),
SUMIFS(AllPublicationData!$I:$I,AllPublicationData!$A:$A,'Publication Table (%)'!$B135,AllPublicationData!$B:$B,'Publication Table (%)'!J$7)/
SUMIFS(AllPublicationData!$E:$E,AllPublicationData!$A:$A,'Publication Table (%)'!$B135,AllPublicationData!$B:$B,'Publication Table (%)'!J$7)),
IF('Publication Table (%)'!$C$5="Cancellations for other reasons",
IFERROR(SUMIFS(AllPublicationData!$J:$J,AllPublicationData!$A:$A,'Publication Table (%)'!$B135,AllPublicationData!$B:$B,'Publication Table (%)'!$C$4,AllPublicationData!$D:$D,'Publication Table (%)'!J$7)/
SUMIFS(AllPublicationData!$E:$E,AllPublicationData!$A:$A,'Publication Table (%)'!$B135,AllPublicationData!$B:$B,'Publication Table (%)'!$C$4,AllPublicationData!$D:$D,'Publication Table (%)'!J$7),
SUMIFS(AllPublicationData!$J:$J,AllPublicationData!$A:$A,'Publication Table (%)'!$B135,AllPublicationData!$B:$B,'Publication Table (%)'!J$7)/
SUMIFS(AllPublicationData!$E:$E,AllPublicationData!$A:$A,'Publication Table (%)'!$B135,AllPublicationData!$B:$B,'Publication Table (%)'!J$7)))))))</f>
        <v>#DIV/0!</v>
      </c>
      <c r="K135" s="96" t="e">
        <f>IF('Publication Table (%)'!$C$5="All Cancelled Operations",
IFERROR(SUMIFS(AllPublicationData!$F:$F,AllPublicationData!$A:$A,'Publication Table (%)'!$B135,AllPublicationData!$B:$B,'Publication Table (%)'!$C$4,AllPublicationData!$D:$D,'Publication Table (%)'!K$7)/
SUMIFS(AllPublicationData!$E:$E,AllPublicationData!$A:$A,'Publication Table (%)'!$B135,AllPublicationData!$B:$B,'Publication Table (%)'!$C$4,AllPublicationData!$D:$D,'Publication Table (%)'!K$7),
SUMIFS(AllPublicationData!$F:$F,AllPublicationData!$A:$A,'Publication Table (%)'!$B135,AllPublicationData!$B:$B,'Publication Table (%)'!K$7)/
SUMIFS(AllPublicationData!$E:$E,AllPublicationData!$A:$A,'Publication Table (%)'!$B135,AllPublicationData!$B:$B,'Publication Table (%)'!K$7)),
IF('Publication Table (%)'!$C$5="Operations cancelled by patient",
IFERROR(SUMIFS(AllPublicationData!$G:$G,AllPublicationData!$A:$A,'Publication Table (%)'!$B135,AllPublicationData!$B:$B,'Publication Table (%)'!$C$4,AllPublicationData!$D:$D,'Publication Table (%)'!K$7)/
SUMIFS(AllPublicationData!$E:$E,AllPublicationData!$A:$A,'Publication Table (%)'!$B135,AllPublicationData!$B:$B,'Publication Table (%)'!$C$4,AllPublicationData!$D:$D,'Publication Table (%)'!K$7),
SUMIFS(AllPublicationData!$G:$G,AllPublicationData!$A:$A,'Publication Table (%)'!$B135,AllPublicationData!$B:$B,'Publication Table (%)'!K$7)/
SUMIFS(AllPublicationData!$E:$E,AllPublicationData!$A:$A,'Publication Table (%)'!$B135,AllPublicationData!$B:$B,'Publication Table (%)'!K$7)),
IF('Publication Table (%)'!$C$5="Operations cancelled for clinical reasons",
IFERROR(SUMIFS(AllPublicationData!$H:$H,AllPublicationData!$A:$A,'Publication Table (%)'!$B135,AllPublicationData!$B:$B,'Publication Table (%)'!$C$4,AllPublicationData!$D:$D,'Publication Table (%)'!K$7)/
SUMIFS(AllPublicationData!$E:$E,AllPublicationData!$A:$A,'Publication Table (%)'!$B135,AllPublicationData!$B:$B,'Publication Table (%)'!$C$4,AllPublicationData!$D:$D,'Publication Table (%)'!K$7),
SUMIFS(AllPublicationData!$H:$H,AllPublicationData!$A:$A,'Publication Table (%)'!$B135,AllPublicationData!$B:$B,'Publication Table (%)'!K$7)/
SUMIFS(AllPublicationData!$E:$E,AllPublicationData!$A:$A,'Publication Table (%)'!$B135,AllPublicationData!$B:$B,'Publication Table (%)'!K$7)),
IF('Publication Table (%)'!$C$5="Operations cancelled for non-clinical/capacity reasons",
IFERROR(SUMIFS(AllPublicationData!$I:$I,AllPublicationData!$A:$A,'Publication Table (%)'!$B135,AllPublicationData!$B:$B,'Publication Table (%)'!$C$4,AllPublicationData!$D:$D,'Publication Table (%)'!K$7)/
SUMIFS(AllPublicationData!$E:$E,AllPublicationData!$A:$A,'Publication Table (%)'!$B135,AllPublicationData!$B:$B,'Publication Table (%)'!$C$4,AllPublicationData!$D:$D,'Publication Table (%)'!K$7),
SUMIFS(AllPublicationData!$I:$I,AllPublicationData!$A:$A,'Publication Table (%)'!$B135,AllPublicationData!$B:$B,'Publication Table (%)'!K$7)/
SUMIFS(AllPublicationData!$E:$E,AllPublicationData!$A:$A,'Publication Table (%)'!$B135,AllPublicationData!$B:$B,'Publication Table (%)'!K$7)),
IF('Publication Table (%)'!$C$5="Cancellations for other reasons",
IFERROR(SUMIFS(AllPublicationData!$J:$J,AllPublicationData!$A:$A,'Publication Table (%)'!$B135,AllPublicationData!$B:$B,'Publication Table (%)'!$C$4,AllPublicationData!$D:$D,'Publication Table (%)'!K$7)/
SUMIFS(AllPublicationData!$E:$E,AllPublicationData!$A:$A,'Publication Table (%)'!$B135,AllPublicationData!$B:$B,'Publication Table (%)'!$C$4,AllPublicationData!$D:$D,'Publication Table (%)'!K$7),
SUMIFS(AllPublicationData!$J:$J,AllPublicationData!$A:$A,'Publication Table (%)'!$B135,AllPublicationData!$B:$B,'Publication Table (%)'!K$7)/
SUMIFS(AllPublicationData!$E:$E,AllPublicationData!$A:$A,'Publication Table (%)'!$B135,AllPublicationData!$B:$B,'Publication Table (%)'!K$7)))))))</f>
        <v>#DIV/0!</v>
      </c>
      <c r="L135" s="96" t="e">
        <f>IF('Publication Table (%)'!$C$5="All Cancelled Operations",
IFERROR(SUMIFS(AllPublicationData!$F:$F,AllPublicationData!$A:$A,'Publication Table (%)'!$B135,AllPublicationData!$B:$B,'Publication Table (%)'!$C$4,AllPublicationData!$D:$D,'Publication Table (%)'!L$7)/
SUMIFS(AllPublicationData!$E:$E,AllPublicationData!$A:$A,'Publication Table (%)'!$B135,AllPublicationData!$B:$B,'Publication Table (%)'!$C$4,AllPublicationData!$D:$D,'Publication Table (%)'!L$7),
SUMIFS(AllPublicationData!$F:$F,AllPublicationData!$A:$A,'Publication Table (%)'!$B135,AllPublicationData!$B:$B,'Publication Table (%)'!L$7)/
SUMIFS(AllPublicationData!$E:$E,AllPublicationData!$A:$A,'Publication Table (%)'!$B135,AllPublicationData!$B:$B,'Publication Table (%)'!L$7)),
IF('Publication Table (%)'!$C$5="Operations cancelled by patient",
IFERROR(SUMIFS(AllPublicationData!$G:$G,AllPublicationData!$A:$A,'Publication Table (%)'!$B135,AllPublicationData!$B:$B,'Publication Table (%)'!$C$4,AllPublicationData!$D:$D,'Publication Table (%)'!L$7)/
SUMIFS(AllPublicationData!$E:$E,AllPublicationData!$A:$A,'Publication Table (%)'!$B135,AllPublicationData!$B:$B,'Publication Table (%)'!$C$4,AllPublicationData!$D:$D,'Publication Table (%)'!L$7),
SUMIFS(AllPublicationData!$G:$G,AllPublicationData!$A:$A,'Publication Table (%)'!$B135,AllPublicationData!$B:$B,'Publication Table (%)'!L$7)/
SUMIFS(AllPublicationData!$E:$E,AllPublicationData!$A:$A,'Publication Table (%)'!$B135,AllPublicationData!$B:$B,'Publication Table (%)'!L$7)),
IF('Publication Table (%)'!$C$5="Operations cancelled for clinical reasons",
IFERROR(SUMIFS(AllPublicationData!$H:$H,AllPublicationData!$A:$A,'Publication Table (%)'!$B135,AllPublicationData!$B:$B,'Publication Table (%)'!$C$4,AllPublicationData!$D:$D,'Publication Table (%)'!L$7)/
SUMIFS(AllPublicationData!$E:$E,AllPublicationData!$A:$A,'Publication Table (%)'!$B135,AllPublicationData!$B:$B,'Publication Table (%)'!$C$4,AllPublicationData!$D:$D,'Publication Table (%)'!L$7),
SUMIFS(AllPublicationData!$H:$H,AllPublicationData!$A:$A,'Publication Table (%)'!$B135,AllPublicationData!$B:$B,'Publication Table (%)'!L$7)/
SUMIFS(AllPublicationData!$E:$E,AllPublicationData!$A:$A,'Publication Table (%)'!$B135,AllPublicationData!$B:$B,'Publication Table (%)'!L$7)),
IF('Publication Table (%)'!$C$5="Operations cancelled for non-clinical/capacity reasons",
IFERROR(SUMIFS(AllPublicationData!$I:$I,AllPublicationData!$A:$A,'Publication Table (%)'!$B135,AllPublicationData!$B:$B,'Publication Table (%)'!$C$4,AllPublicationData!$D:$D,'Publication Table (%)'!L$7)/
SUMIFS(AllPublicationData!$E:$E,AllPublicationData!$A:$A,'Publication Table (%)'!$B135,AllPublicationData!$B:$B,'Publication Table (%)'!$C$4,AllPublicationData!$D:$D,'Publication Table (%)'!L$7),
SUMIFS(AllPublicationData!$I:$I,AllPublicationData!$A:$A,'Publication Table (%)'!$B135,AllPublicationData!$B:$B,'Publication Table (%)'!L$7)/
SUMIFS(AllPublicationData!$E:$E,AllPublicationData!$A:$A,'Publication Table (%)'!$B135,AllPublicationData!$B:$B,'Publication Table (%)'!L$7)),
IF('Publication Table (%)'!$C$5="Cancellations for other reasons",
IFERROR(SUMIFS(AllPublicationData!$J:$J,AllPublicationData!$A:$A,'Publication Table (%)'!$B135,AllPublicationData!$B:$B,'Publication Table (%)'!$C$4,AllPublicationData!$D:$D,'Publication Table (%)'!L$7)/
SUMIFS(AllPublicationData!$E:$E,AllPublicationData!$A:$A,'Publication Table (%)'!$B135,AllPublicationData!$B:$B,'Publication Table (%)'!$C$4,AllPublicationData!$D:$D,'Publication Table (%)'!L$7),
SUMIFS(AllPublicationData!$J:$J,AllPublicationData!$A:$A,'Publication Table (%)'!$B135,AllPublicationData!$B:$B,'Publication Table (%)'!L$7)/
SUMIFS(AllPublicationData!$E:$E,AllPublicationData!$A:$A,'Publication Table (%)'!$B135,AllPublicationData!$B:$B,'Publication Table (%)'!L$7)))))))</f>
        <v>#DIV/0!</v>
      </c>
      <c r="M135" s="96" t="e">
        <f>IF('Publication Table (%)'!$C$5="All Cancelled Operations",
IFERROR(SUMIFS(AllPublicationData!$F:$F,AllPublicationData!$A:$A,'Publication Table (%)'!$B135,AllPublicationData!$B:$B,'Publication Table (%)'!$C$4,AllPublicationData!$D:$D,'Publication Table (%)'!M$7)/
SUMIFS(AllPublicationData!$E:$E,AllPublicationData!$A:$A,'Publication Table (%)'!$B135,AllPublicationData!$B:$B,'Publication Table (%)'!$C$4,AllPublicationData!$D:$D,'Publication Table (%)'!M$7),
SUMIFS(AllPublicationData!$F:$F,AllPublicationData!$A:$A,'Publication Table (%)'!$B135,AllPublicationData!$B:$B,'Publication Table (%)'!M$7)/
SUMIFS(AllPublicationData!$E:$E,AllPublicationData!$A:$A,'Publication Table (%)'!$B135,AllPublicationData!$B:$B,'Publication Table (%)'!M$7)),
IF('Publication Table (%)'!$C$5="Operations cancelled by patient",
IFERROR(SUMIFS(AllPublicationData!$G:$G,AllPublicationData!$A:$A,'Publication Table (%)'!$B135,AllPublicationData!$B:$B,'Publication Table (%)'!$C$4,AllPublicationData!$D:$D,'Publication Table (%)'!M$7)/
SUMIFS(AllPublicationData!$E:$E,AllPublicationData!$A:$A,'Publication Table (%)'!$B135,AllPublicationData!$B:$B,'Publication Table (%)'!$C$4,AllPublicationData!$D:$D,'Publication Table (%)'!M$7),
SUMIFS(AllPublicationData!$G:$G,AllPublicationData!$A:$A,'Publication Table (%)'!$B135,AllPublicationData!$B:$B,'Publication Table (%)'!M$7)/
SUMIFS(AllPublicationData!$E:$E,AllPublicationData!$A:$A,'Publication Table (%)'!$B135,AllPublicationData!$B:$B,'Publication Table (%)'!M$7)),
IF('Publication Table (%)'!$C$5="Operations cancelled for clinical reasons",
IFERROR(SUMIFS(AllPublicationData!$H:$H,AllPublicationData!$A:$A,'Publication Table (%)'!$B135,AllPublicationData!$B:$B,'Publication Table (%)'!$C$4,AllPublicationData!$D:$D,'Publication Table (%)'!M$7)/
SUMIFS(AllPublicationData!$E:$E,AllPublicationData!$A:$A,'Publication Table (%)'!$B135,AllPublicationData!$B:$B,'Publication Table (%)'!$C$4,AllPublicationData!$D:$D,'Publication Table (%)'!M$7),
SUMIFS(AllPublicationData!$H:$H,AllPublicationData!$A:$A,'Publication Table (%)'!$B135,AllPublicationData!$B:$B,'Publication Table (%)'!M$7)/
SUMIFS(AllPublicationData!$E:$E,AllPublicationData!$A:$A,'Publication Table (%)'!$B135,AllPublicationData!$B:$B,'Publication Table (%)'!M$7)),
IF('Publication Table (%)'!$C$5="Operations cancelled for non-clinical/capacity reasons",
IFERROR(SUMIFS(AllPublicationData!$I:$I,AllPublicationData!$A:$A,'Publication Table (%)'!$B135,AllPublicationData!$B:$B,'Publication Table (%)'!$C$4,AllPublicationData!$D:$D,'Publication Table (%)'!M$7)/
SUMIFS(AllPublicationData!$E:$E,AllPublicationData!$A:$A,'Publication Table (%)'!$B135,AllPublicationData!$B:$B,'Publication Table (%)'!$C$4,AllPublicationData!$D:$D,'Publication Table (%)'!M$7),
SUMIFS(AllPublicationData!$I:$I,AllPublicationData!$A:$A,'Publication Table (%)'!$B135,AllPublicationData!$B:$B,'Publication Table (%)'!M$7)/
SUMIFS(AllPublicationData!$E:$E,AllPublicationData!$A:$A,'Publication Table (%)'!$B135,AllPublicationData!$B:$B,'Publication Table (%)'!M$7)),
IF('Publication Table (%)'!$C$5="Cancellations for other reasons",
IFERROR(SUMIFS(AllPublicationData!$J:$J,AllPublicationData!$A:$A,'Publication Table (%)'!$B135,AllPublicationData!$B:$B,'Publication Table (%)'!$C$4,AllPublicationData!$D:$D,'Publication Table (%)'!M$7)/
SUMIFS(AllPublicationData!$E:$E,AllPublicationData!$A:$A,'Publication Table (%)'!$B135,AllPublicationData!$B:$B,'Publication Table (%)'!$C$4,AllPublicationData!$D:$D,'Publication Table (%)'!M$7),
SUMIFS(AllPublicationData!$J:$J,AllPublicationData!$A:$A,'Publication Table (%)'!$B135,AllPublicationData!$B:$B,'Publication Table (%)'!M$7)/
SUMIFS(AllPublicationData!$E:$E,AllPublicationData!$A:$A,'Publication Table (%)'!$B135,AllPublicationData!$B:$B,'Publication Table (%)'!M$7)))))))</f>
        <v>#DIV/0!</v>
      </c>
      <c r="N135" s="96" t="e">
        <f>IF('Publication Table (%)'!$C$5="All Cancelled Operations",
IFERROR(SUMIFS(AllPublicationData!$F:$F,AllPublicationData!$A:$A,'Publication Table (%)'!$B135,AllPublicationData!$B:$B,'Publication Table (%)'!$C$4,AllPublicationData!$D:$D,'Publication Table (%)'!N$7)/
SUMIFS(AllPublicationData!$E:$E,AllPublicationData!$A:$A,'Publication Table (%)'!$B135,AllPublicationData!$B:$B,'Publication Table (%)'!$C$4,AllPublicationData!$D:$D,'Publication Table (%)'!N$7),
SUMIFS(AllPublicationData!$F:$F,AllPublicationData!$A:$A,'Publication Table (%)'!$B135,AllPublicationData!$B:$B,'Publication Table (%)'!N$7)/
SUMIFS(AllPublicationData!$E:$E,AllPublicationData!$A:$A,'Publication Table (%)'!$B135,AllPublicationData!$B:$B,'Publication Table (%)'!N$7)),
IF('Publication Table (%)'!$C$5="Operations cancelled by patient",
IFERROR(SUMIFS(AllPublicationData!$G:$G,AllPublicationData!$A:$A,'Publication Table (%)'!$B135,AllPublicationData!$B:$B,'Publication Table (%)'!$C$4,AllPublicationData!$D:$D,'Publication Table (%)'!N$7)/
SUMIFS(AllPublicationData!$E:$E,AllPublicationData!$A:$A,'Publication Table (%)'!$B135,AllPublicationData!$B:$B,'Publication Table (%)'!$C$4,AllPublicationData!$D:$D,'Publication Table (%)'!N$7),
SUMIFS(AllPublicationData!$G:$G,AllPublicationData!$A:$A,'Publication Table (%)'!$B135,AllPublicationData!$B:$B,'Publication Table (%)'!N$7)/
SUMIFS(AllPublicationData!$E:$E,AllPublicationData!$A:$A,'Publication Table (%)'!$B135,AllPublicationData!$B:$B,'Publication Table (%)'!N$7)),
IF('Publication Table (%)'!$C$5="Operations cancelled for clinical reasons",
IFERROR(SUMIFS(AllPublicationData!$H:$H,AllPublicationData!$A:$A,'Publication Table (%)'!$B135,AllPublicationData!$B:$B,'Publication Table (%)'!$C$4,AllPublicationData!$D:$D,'Publication Table (%)'!N$7)/
SUMIFS(AllPublicationData!$E:$E,AllPublicationData!$A:$A,'Publication Table (%)'!$B135,AllPublicationData!$B:$B,'Publication Table (%)'!$C$4,AllPublicationData!$D:$D,'Publication Table (%)'!N$7),
SUMIFS(AllPublicationData!$H:$H,AllPublicationData!$A:$A,'Publication Table (%)'!$B135,AllPublicationData!$B:$B,'Publication Table (%)'!N$7)/
SUMIFS(AllPublicationData!$E:$E,AllPublicationData!$A:$A,'Publication Table (%)'!$B135,AllPublicationData!$B:$B,'Publication Table (%)'!N$7)),
IF('Publication Table (%)'!$C$5="Operations cancelled for non-clinical/capacity reasons",
IFERROR(SUMIFS(AllPublicationData!$I:$I,AllPublicationData!$A:$A,'Publication Table (%)'!$B135,AllPublicationData!$B:$B,'Publication Table (%)'!$C$4,AllPublicationData!$D:$D,'Publication Table (%)'!N$7)/
SUMIFS(AllPublicationData!$E:$E,AllPublicationData!$A:$A,'Publication Table (%)'!$B135,AllPublicationData!$B:$B,'Publication Table (%)'!$C$4,AllPublicationData!$D:$D,'Publication Table (%)'!N$7),
SUMIFS(AllPublicationData!$I:$I,AllPublicationData!$A:$A,'Publication Table (%)'!$B135,AllPublicationData!$B:$B,'Publication Table (%)'!N$7)/
SUMIFS(AllPublicationData!$E:$E,AllPublicationData!$A:$A,'Publication Table (%)'!$B135,AllPublicationData!$B:$B,'Publication Table (%)'!N$7)),
IF('Publication Table (%)'!$C$5="Cancellations for other reasons",
IFERROR(SUMIFS(AllPublicationData!$J:$J,AllPublicationData!$A:$A,'Publication Table (%)'!$B135,AllPublicationData!$B:$B,'Publication Table (%)'!$C$4,AllPublicationData!$D:$D,'Publication Table (%)'!N$7)/
SUMIFS(AllPublicationData!$E:$E,AllPublicationData!$A:$A,'Publication Table (%)'!$B135,AllPublicationData!$B:$B,'Publication Table (%)'!$C$4,AllPublicationData!$D:$D,'Publication Table (%)'!N$7),
SUMIFS(AllPublicationData!$J:$J,AllPublicationData!$A:$A,'Publication Table (%)'!$B135,AllPublicationData!$B:$B,'Publication Table (%)'!N$7)/
SUMIFS(AllPublicationData!$E:$E,AllPublicationData!$A:$A,'Publication Table (%)'!$B135,AllPublicationData!$B:$B,'Publication Table (%)'!N$7)))))))</f>
        <v>#DIV/0!</v>
      </c>
      <c r="O135" s="96" t="e">
        <f>IF('Publication Table (%)'!$C$5="All Cancelled Operations",
IFERROR(SUMIFS(AllPublicationData!$F:$F,AllPublicationData!$A:$A,'Publication Table (%)'!$B135,AllPublicationData!$B:$B,'Publication Table (%)'!$C$4,AllPublicationData!$D:$D,'Publication Table (%)'!O$7)/
SUMIFS(AllPublicationData!$E:$E,AllPublicationData!$A:$A,'Publication Table (%)'!$B135,AllPublicationData!$B:$B,'Publication Table (%)'!$C$4,AllPublicationData!$D:$D,'Publication Table (%)'!O$7),
SUMIFS(AllPublicationData!$F:$F,AllPublicationData!$A:$A,'Publication Table (%)'!$B135,AllPublicationData!$B:$B,'Publication Table (%)'!O$7)/
SUMIFS(AllPublicationData!$E:$E,AllPublicationData!$A:$A,'Publication Table (%)'!$B135,AllPublicationData!$B:$B,'Publication Table (%)'!O$7)),
IF('Publication Table (%)'!$C$5="Operations cancelled by patient",
IFERROR(SUMIFS(AllPublicationData!$G:$G,AllPublicationData!$A:$A,'Publication Table (%)'!$B135,AllPublicationData!$B:$B,'Publication Table (%)'!$C$4,AllPublicationData!$D:$D,'Publication Table (%)'!O$7)/
SUMIFS(AllPublicationData!$E:$E,AllPublicationData!$A:$A,'Publication Table (%)'!$B135,AllPublicationData!$B:$B,'Publication Table (%)'!$C$4,AllPublicationData!$D:$D,'Publication Table (%)'!O$7),
SUMIFS(AllPublicationData!$G:$G,AllPublicationData!$A:$A,'Publication Table (%)'!$B135,AllPublicationData!$B:$B,'Publication Table (%)'!O$7)/
SUMIFS(AllPublicationData!$E:$E,AllPublicationData!$A:$A,'Publication Table (%)'!$B135,AllPublicationData!$B:$B,'Publication Table (%)'!O$7)),
IF('Publication Table (%)'!$C$5="Operations cancelled for clinical reasons",
IFERROR(SUMIFS(AllPublicationData!$H:$H,AllPublicationData!$A:$A,'Publication Table (%)'!$B135,AllPublicationData!$B:$B,'Publication Table (%)'!$C$4,AllPublicationData!$D:$D,'Publication Table (%)'!O$7)/
SUMIFS(AllPublicationData!$E:$E,AllPublicationData!$A:$A,'Publication Table (%)'!$B135,AllPublicationData!$B:$B,'Publication Table (%)'!$C$4,AllPublicationData!$D:$D,'Publication Table (%)'!O$7),
SUMIFS(AllPublicationData!$H:$H,AllPublicationData!$A:$A,'Publication Table (%)'!$B135,AllPublicationData!$B:$B,'Publication Table (%)'!O$7)/
SUMIFS(AllPublicationData!$E:$E,AllPublicationData!$A:$A,'Publication Table (%)'!$B135,AllPublicationData!$B:$B,'Publication Table (%)'!O$7)),
IF('Publication Table (%)'!$C$5="Operations cancelled for non-clinical/capacity reasons",
IFERROR(SUMIFS(AllPublicationData!$I:$I,AllPublicationData!$A:$A,'Publication Table (%)'!$B135,AllPublicationData!$B:$B,'Publication Table (%)'!$C$4,AllPublicationData!$D:$D,'Publication Table (%)'!O$7)/
SUMIFS(AllPublicationData!$E:$E,AllPublicationData!$A:$A,'Publication Table (%)'!$B135,AllPublicationData!$B:$B,'Publication Table (%)'!$C$4,AllPublicationData!$D:$D,'Publication Table (%)'!O$7),
SUMIFS(AllPublicationData!$I:$I,AllPublicationData!$A:$A,'Publication Table (%)'!$B135,AllPublicationData!$B:$B,'Publication Table (%)'!O$7)/
SUMIFS(AllPublicationData!$E:$E,AllPublicationData!$A:$A,'Publication Table (%)'!$B135,AllPublicationData!$B:$B,'Publication Table (%)'!O$7)),
IF('Publication Table (%)'!$C$5="Cancellations for other reasons",
IFERROR(SUMIFS(AllPublicationData!$J:$J,AllPublicationData!$A:$A,'Publication Table (%)'!$B135,AllPublicationData!$B:$B,'Publication Table (%)'!$C$4,AllPublicationData!$D:$D,'Publication Table (%)'!O$7)/
SUMIFS(AllPublicationData!$E:$E,AllPublicationData!$A:$A,'Publication Table (%)'!$B135,AllPublicationData!$B:$B,'Publication Table (%)'!$C$4,AllPublicationData!$D:$D,'Publication Table (%)'!O$7),
SUMIFS(AllPublicationData!$J:$J,AllPublicationData!$A:$A,'Publication Table (%)'!$B135,AllPublicationData!$B:$B,'Publication Table (%)'!O$7)/
SUMIFS(AllPublicationData!$E:$E,AllPublicationData!$A:$A,'Publication Table (%)'!$B135,AllPublicationData!$B:$B,'Publication Table (%)'!O$7)))))))</f>
        <v>#DIV/0!</v>
      </c>
      <c r="P135" s="96" t="e">
        <f>IF('Publication Table (%)'!$C$5="All Cancelled Operations",
IFERROR(SUMIFS(AllPublicationData!$F:$F,AllPublicationData!$A:$A,'Publication Table (%)'!$B135,AllPublicationData!$B:$B,'Publication Table (%)'!$C$4,AllPublicationData!$D:$D,'Publication Table (%)'!P$7)/
SUMIFS(AllPublicationData!$E:$E,AllPublicationData!$A:$A,'Publication Table (%)'!$B135,AllPublicationData!$B:$B,'Publication Table (%)'!$C$4,AllPublicationData!$D:$D,'Publication Table (%)'!P$7),
SUMIFS(AllPublicationData!$F:$F,AllPublicationData!$A:$A,'Publication Table (%)'!$B135,AllPublicationData!$B:$B,'Publication Table (%)'!P$7)/
SUMIFS(AllPublicationData!$E:$E,AllPublicationData!$A:$A,'Publication Table (%)'!$B135,AllPublicationData!$B:$B,'Publication Table (%)'!P$7)),
IF('Publication Table (%)'!$C$5="Operations cancelled by patient",
IFERROR(SUMIFS(AllPublicationData!$G:$G,AllPublicationData!$A:$A,'Publication Table (%)'!$B135,AllPublicationData!$B:$B,'Publication Table (%)'!$C$4,AllPublicationData!$D:$D,'Publication Table (%)'!P$7)/
SUMIFS(AllPublicationData!$E:$E,AllPublicationData!$A:$A,'Publication Table (%)'!$B135,AllPublicationData!$B:$B,'Publication Table (%)'!$C$4,AllPublicationData!$D:$D,'Publication Table (%)'!P$7),
SUMIFS(AllPublicationData!$G:$G,AllPublicationData!$A:$A,'Publication Table (%)'!$B135,AllPublicationData!$B:$B,'Publication Table (%)'!P$7)/
SUMIFS(AllPublicationData!$E:$E,AllPublicationData!$A:$A,'Publication Table (%)'!$B135,AllPublicationData!$B:$B,'Publication Table (%)'!P$7)),
IF('Publication Table (%)'!$C$5="Operations cancelled for clinical reasons",
IFERROR(SUMIFS(AllPublicationData!$H:$H,AllPublicationData!$A:$A,'Publication Table (%)'!$B135,AllPublicationData!$B:$B,'Publication Table (%)'!$C$4,AllPublicationData!$D:$D,'Publication Table (%)'!P$7)/
SUMIFS(AllPublicationData!$E:$E,AllPublicationData!$A:$A,'Publication Table (%)'!$B135,AllPublicationData!$B:$B,'Publication Table (%)'!$C$4,AllPublicationData!$D:$D,'Publication Table (%)'!P$7),
SUMIFS(AllPublicationData!$H:$H,AllPublicationData!$A:$A,'Publication Table (%)'!$B135,AllPublicationData!$B:$B,'Publication Table (%)'!P$7)/
SUMIFS(AllPublicationData!$E:$E,AllPublicationData!$A:$A,'Publication Table (%)'!$B135,AllPublicationData!$B:$B,'Publication Table (%)'!P$7)),
IF('Publication Table (%)'!$C$5="Operations cancelled for non-clinical/capacity reasons",
IFERROR(SUMIFS(AllPublicationData!$I:$I,AllPublicationData!$A:$A,'Publication Table (%)'!$B135,AllPublicationData!$B:$B,'Publication Table (%)'!$C$4,AllPublicationData!$D:$D,'Publication Table (%)'!P$7)/
SUMIFS(AllPublicationData!$E:$E,AllPublicationData!$A:$A,'Publication Table (%)'!$B135,AllPublicationData!$B:$B,'Publication Table (%)'!$C$4,AllPublicationData!$D:$D,'Publication Table (%)'!P$7),
SUMIFS(AllPublicationData!$I:$I,AllPublicationData!$A:$A,'Publication Table (%)'!$B135,AllPublicationData!$B:$B,'Publication Table (%)'!P$7)/
SUMIFS(AllPublicationData!$E:$E,AllPublicationData!$A:$A,'Publication Table (%)'!$B135,AllPublicationData!$B:$B,'Publication Table (%)'!P$7)),
IF('Publication Table (%)'!$C$5="Cancellations for other reasons",
IFERROR(SUMIFS(AllPublicationData!$J:$J,AllPublicationData!$A:$A,'Publication Table (%)'!$B135,AllPublicationData!$B:$B,'Publication Table (%)'!$C$4,AllPublicationData!$D:$D,'Publication Table (%)'!P$7)/
SUMIFS(AllPublicationData!$E:$E,AllPublicationData!$A:$A,'Publication Table (%)'!$B135,AllPublicationData!$B:$B,'Publication Table (%)'!$C$4,AllPublicationData!$D:$D,'Publication Table (%)'!P$7),
SUMIFS(AllPublicationData!$J:$J,AllPublicationData!$A:$A,'Publication Table (%)'!$B135,AllPublicationData!$B:$B,'Publication Table (%)'!P$7)/
SUMIFS(AllPublicationData!$E:$E,AllPublicationData!$A:$A,'Publication Table (%)'!$B135,AllPublicationData!$B:$B,'Publication Table (%)'!P$7)))))))</f>
        <v>#DIV/0!</v>
      </c>
      <c r="Q135" s="96" t="e">
        <f>IF('Publication Table (%)'!$C$5="All Cancelled Operations",
IFERROR(SUMIFS(AllPublicationData!$F:$F,AllPublicationData!$A:$A,'Publication Table (%)'!$B135,AllPublicationData!$B:$B,'Publication Table (%)'!$C$4,AllPublicationData!$D:$D,'Publication Table (%)'!Q$7)/
SUMIFS(AllPublicationData!$E:$E,AllPublicationData!$A:$A,'Publication Table (%)'!$B135,AllPublicationData!$B:$B,'Publication Table (%)'!$C$4,AllPublicationData!$D:$D,'Publication Table (%)'!Q$7),
SUMIFS(AllPublicationData!$F:$F,AllPublicationData!$A:$A,'Publication Table (%)'!$B135,AllPublicationData!$B:$B,'Publication Table (%)'!Q$7)/
SUMIFS(AllPublicationData!$E:$E,AllPublicationData!$A:$A,'Publication Table (%)'!$B135,AllPublicationData!$B:$B,'Publication Table (%)'!Q$7)),
IF('Publication Table (%)'!$C$5="Operations cancelled by patient",
IFERROR(SUMIFS(AllPublicationData!$G:$G,AllPublicationData!$A:$A,'Publication Table (%)'!$B135,AllPublicationData!$B:$B,'Publication Table (%)'!$C$4,AllPublicationData!$D:$D,'Publication Table (%)'!Q$7)/
SUMIFS(AllPublicationData!$E:$E,AllPublicationData!$A:$A,'Publication Table (%)'!$B135,AllPublicationData!$B:$B,'Publication Table (%)'!$C$4,AllPublicationData!$D:$D,'Publication Table (%)'!Q$7),
SUMIFS(AllPublicationData!$G:$G,AllPublicationData!$A:$A,'Publication Table (%)'!$B135,AllPublicationData!$B:$B,'Publication Table (%)'!Q$7)/
SUMIFS(AllPublicationData!$E:$E,AllPublicationData!$A:$A,'Publication Table (%)'!$B135,AllPublicationData!$B:$B,'Publication Table (%)'!Q$7)),
IF('Publication Table (%)'!$C$5="Operations cancelled for clinical reasons",
IFERROR(SUMIFS(AllPublicationData!$H:$H,AllPublicationData!$A:$A,'Publication Table (%)'!$B135,AllPublicationData!$B:$B,'Publication Table (%)'!$C$4,AllPublicationData!$D:$D,'Publication Table (%)'!Q$7)/
SUMIFS(AllPublicationData!$E:$E,AllPublicationData!$A:$A,'Publication Table (%)'!$B135,AllPublicationData!$B:$B,'Publication Table (%)'!$C$4,AllPublicationData!$D:$D,'Publication Table (%)'!Q$7),
SUMIFS(AllPublicationData!$H:$H,AllPublicationData!$A:$A,'Publication Table (%)'!$B135,AllPublicationData!$B:$B,'Publication Table (%)'!Q$7)/
SUMIFS(AllPublicationData!$E:$E,AllPublicationData!$A:$A,'Publication Table (%)'!$B135,AllPublicationData!$B:$B,'Publication Table (%)'!Q$7)),
IF('Publication Table (%)'!$C$5="Operations cancelled for non-clinical/capacity reasons",
IFERROR(SUMIFS(AllPublicationData!$I:$I,AllPublicationData!$A:$A,'Publication Table (%)'!$B135,AllPublicationData!$B:$B,'Publication Table (%)'!$C$4,AllPublicationData!$D:$D,'Publication Table (%)'!Q$7)/
SUMIFS(AllPublicationData!$E:$E,AllPublicationData!$A:$A,'Publication Table (%)'!$B135,AllPublicationData!$B:$B,'Publication Table (%)'!$C$4,AllPublicationData!$D:$D,'Publication Table (%)'!Q$7),
SUMIFS(AllPublicationData!$I:$I,AllPublicationData!$A:$A,'Publication Table (%)'!$B135,AllPublicationData!$B:$B,'Publication Table (%)'!Q$7)/
SUMIFS(AllPublicationData!$E:$E,AllPublicationData!$A:$A,'Publication Table (%)'!$B135,AllPublicationData!$B:$B,'Publication Table (%)'!Q$7)),
IF('Publication Table (%)'!$C$5="Cancellations for other reasons",
IFERROR(SUMIFS(AllPublicationData!$J:$J,AllPublicationData!$A:$A,'Publication Table (%)'!$B135,AllPublicationData!$B:$B,'Publication Table (%)'!$C$4,AllPublicationData!$D:$D,'Publication Table (%)'!Q$7)/
SUMIFS(AllPublicationData!$E:$E,AllPublicationData!$A:$A,'Publication Table (%)'!$B135,AllPublicationData!$B:$B,'Publication Table (%)'!$C$4,AllPublicationData!$D:$D,'Publication Table (%)'!Q$7),
SUMIFS(AllPublicationData!$J:$J,AllPublicationData!$A:$A,'Publication Table (%)'!$B135,AllPublicationData!$B:$B,'Publication Table (%)'!Q$7)/
SUMIFS(AllPublicationData!$E:$E,AllPublicationData!$A:$A,'Publication Table (%)'!$B135,AllPublicationData!$B:$B,'Publication Table (%)'!Q$7)))))))</f>
        <v>#DIV/0!</v>
      </c>
      <c r="R135" s="96" t="e">
        <f>IF('Publication Table (%)'!$C$5="All Cancelled Operations",
IFERROR(SUMIFS(AllPublicationData!$F:$F,AllPublicationData!$A:$A,'Publication Table (%)'!$B135,AllPublicationData!$B:$B,'Publication Table (%)'!$C$4,AllPublicationData!$D:$D,'Publication Table (%)'!R$7)/
SUMIFS(AllPublicationData!$E:$E,AllPublicationData!$A:$A,'Publication Table (%)'!$B135,AllPublicationData!$B:$B,'Publication Table (%)'!$C$4,AllPublicationData!$D:$D,'Publication Table (%)'!R$7),
SUMIFS(AllPublicationData!$F:$F,AllPublicationData!$A:$A,'Publication Table (%)'!$B135,AllPublicationData!$B:$B,'Publication Table (%)'!R$7)/
SUMIFS(AllPublicationData!$E:$E,AllPublicationData!$A:$A,'Publication Table (%)'!$B135,AllPublicationData!$B:$B,'Publication Table (%)'!R$7)),
IF('Publication Table (%)'!$C$5="Operations cancelled by patient",
IFERROR(SUMIFS(AllPublicationData!$G:$G,AllPublicationData!$A:$A,'Publication Table (%)'!$B135,AllPublicationData!$B:$B,'Publication Table (%)'!$C$4,AllPublicationData!$D:$D,'Publication Table (%)'!R$7)/
SUMIFS(AllPublicationData!$E:$E,AllPublicationData!$A:$A,'Publication Table (%)'!$B135,AllPublicationData!$B:$B,'Publication Table (%)'!$C$4,AllPublicationData!$D:$D,'Publication Table (%)'!R$7),
SUMIFS(AllPublicationData!$G:$G,AllPublicationData!$A:$A,'Publication Table (%)'!$B135,AllPublicationData!$B:$B,'Publication Table (%)'!R$7)/
SUMIFS(AllPublicationData!$E:$E,AllPublicationData!$A:$A,'Publication Table (%)'!$B135,AllPublicationData!$B:$B,'Publication Table (%)'!R$7)),
IF('Publication Table (%)'!$C$5="Operations cancelled for clinical reasons",
IFERROR(SUMIFS(AllPublicationData!$H:$H,AllPublicationData!$A:$A,'Publication Table (%)'!$B135,AllPublicationData!$B:$B,'Publication Table (%)'!$C$4,AllPublicationData!$D:$D,'Publication Table (%)'!R$7)/
SUMIFS(AllPublicationData!$E:$E,AllPublicationData!$A:$A,'Publication Table (%)'!$B135,AllPublicationData!$B:$B,'Publication Table (%)'!$C$4,AllPublicationData!$D:$D,'Publication Table (%)'!R$7),
SUMIFS(AllPublicationData!$H:$H,AllPublicationData!$A:$A,'Publication Table (%)'!$B135,AllPublicationData!$B:$B,'Publication Table (%)'!R$7)/
SUMIFS(AllPublicationData!$E:$E,AllPublicationData!$A:$A,'Publication Table (%)'!$B135,AllPublicationData!$B:$B,'Publication Table (%)'!R$7)),
IF('Publication Table (%)'!$C$5="Operations cancelled for non-clinical/capacity reasons",
IFERROR(SUMIFS(AllPublicationData!$I:$I,AllPublicationData!$A:$A,'Publication Table (%)'!$B135,AllPublicationData!$B:$B,'Publication Table (%)'!$C$4,AllPublicationData!$D:$D,'Publication Table (%)'!R$7)/
SUMIFS(AllPublicationData!$E:$E,AllPublicationData!$A:$A,'Publication Table (%)'!$B135,AllPublicationData!$B:$B,'Publication Table (%)'!$C$4,AllPublicationData!$D:$D,'Publication Table (%)'!R$7),
SUMIFS(AllPublicationData!$I:$I,AllPublicationData!$A:$A,'Publication Table (%)'!$B135,AllPublicationData!$B:$B,'Publication Table (%)'!R$7)/
SUMIFS(AllPublicationData!$E:$E,AllPublicationData!$A:$A,'Publication Table (%)'!$B135,AllPublicationData!$B:$B,'Publication Table (%)'!R$7)),
IF('Publication Table (%)'!$C$5="Cancellations for other reasons",
IFERROR(SUMIFS(AllPublicationData!$J:$J,AllPublicationData!$A:$A,'Publication Table (%)'!$B135,AllPublicationData!$B:$B,'Publication Table (%)'!$C$4,AllPublicationData!$D:$D,'Publication Table (%)'!R$7)/
SUMIFS(AllPublicationData!$E:$E,AllPublicationData!$A:$A,'Publication Table (%)'!$B135,AllPublicationData!$B:$B,'Publication Table (%)'!$C$4,AllPublicationData!$D:$D,'Publication Table (%)'!R$7),
SUMIFS(AllPublicationData!$J:$J,AllPublicationData!$A:$A,'Publication Table (%)'!$B135,AllPublicationData!$B:$B,'Publication Table (%)'!R$7)/
SUMIFS(AllPublicationData!$E:$E,AllPublicationData!$A:$A,'Publication Table (%)'!$B135,AllPublicationData!$B:$B,'Publication Table (%)'!R$7)))))))</f>
        <v>#DIV/0!</v>
      </c>
      <c r="S135" s="96" t="e">
        <f>IF('Publication Table (%)'!$C$5="All Cancelled Operations",
IFERROR(SUMIFS(AllPublicationData!$F:$F,AllPublicationData!$A:$A,'Publication Table (%)'!$B135,AllPublicationData!$B:$B,'Publication Table (%)'!$C$4,AllPublicationData!$D:$D,'Publication Table (%)'!S$7)/
SUMIFS(AllPublicationData!$E:$E,AllPublicationData!$A:$A,'Publication Table (%)'!$B135,AllPublicationData!$B:$B,'Publication Table (%)'!$C$4,AllPublicationData!$D:$D,'Publication Table (%)'!S$7),
SUMIFS(AllPublicationData!$F:$F,AllPublicationData!$A:$A,'Publication Table (%)'!$B135,AllPublicationData!$B:$B,'Publication Table (%)'!S$7)/
SUMIFS(AllPublicationData!$E:$E,AllPublicationData!$A:$A,'Publication Table (%)'!$B135,AllPublicationData!$B:$B,'Publication Table (%)'!S$7)),
IF('Publication Table (%)'!$C$5="Operations cancelled by patient",
IFERROR(SUMIFS(AllPublicationData!$G:$G,AllPublicationData!$A:$A,'Publication Table (%)'!$B135,AllPublicationData!$B:$B,'Publication Table (%)'!$C$4,AllPublicationData!$D:$D,'Publication Table (%)'!S$7)/
SUMIFS(AllPublicationData!$E:$E,AllPublicationData!$A:$A,'Publication Table (%)'!$B135,AllPublicationData!$B:$B,'Publication Table (%)'!$C$4,AllPublicationData!$D:$D,'Publication Table (%)'!S$7),
SUMIFS(AllPublicationData!$G:$G,AllPublicationData!$A:$A,'Publication Table (%)'!$B135,AllPublicationData!$B:$B,'Publication Table (%)'!S$7)/
SUMIFS(AllPublicationData!$E:$E,AllPublicationData!$A:$A,'Publication Table (%)'!$B135,AllPublicationData!$B:$B,'Publication Table (%)'!S$7)),
IF('Publication Table (%)'!$C$5="Operations cancelled for clinical reasons",
IFERROR(SUMIFS(AllPublicationData!$H:$H,AllPublicationData!$A:$A,'Publication Table (%)'!$B135,AllPublicationData!$B:$B,'Publication Table (%)'!$C$4,AllPublicationData!$D:$D,'Publication Table (%)'!S$7)/
SUMIFS(AllPublicationData!$E:$E,AllPublicationData!$A:$A,'Publication Table (%)'!$B135,AllPublicationData!$B:$B,'Publication Table (%)'!$C$4,AllPublicationData!$D:$D,'Publication Table (%)'!S$7),
SUMIFS(AllPublicationData!$H:$H,AllPublicationData!$A:$A,'Publication Table (%)'!$B135,AllPublicationData!$B:$B,'Publication Table (%)'!S$7)/
SUMIFS(AllPublicationData!$E:$E,AllPublicationData!$A:$A,'Publication Table (%)'!$B135,AllPublicationData!$B:$B,'Publication Table (%)'!S$7)),
IF('Publication Table (%)'!$C$5="Operations cancelled for non-clinical/capacity reasons",
IFERROR(SUMIFS(AllPublicationData!$I:$I,AllPublicationData!$A:$A,'Publication Table (%)'!$B135,AllPublicationData!$B:$B,'Publication Table (%)'!$C$4,AllPublicationData!$D:$D,'Publication Table (%)'!S$7)/
SUMIFS(AllPublicationData!$E:$E,AllPublicationData!$A:$A,'Publication Table (%)'!$B135,AllPublicationData!$B:$B,'Publication Table (%)'!$C$4,AllPublicationData!$D:$D,'Publication Table (%)'!S$7),
SUMIFS(AllPublicationData!$I:$I,AllPublicationData!$A:$A,'Publication Table (%)'!$B135,AllPublicationData!$B:$B,'Publication Table (%)'!S$7)/
SUMIFS(AllPublicationData!$E:$E,AllPublicationData!$A:$A,'Publication Table (%)'!$B135,AllPublicationData!$B:$B,'Publication Table (%)'!S$7)),
IF('Publication Table (%)'!$C$5="Cancellations for other reasons",
IFERROR(SUMIFS(AllPublicationData!$J:$J,AllPublicationData!$A:$A,'Publication Table (%)'!$B135,AllPublicationData!$B:$B,'Publication Table (%)'!$C$4,AllPublicationData!$D:$D,'Publication Table (%)'!S$7)/
SUMIFS(AllPublicationData!$E:$E,AllPublicationData!$A:$A,'Publication Table (%)'!$B135,AllPublicationData!$B:$B,'Publication Table (%)'!$C$4,AllPublicationData!$D:$D,'Publication Table (%)'!S$7),
SUMIFS(AllPublicationData!$J:$J,AllPublicationData!$A:$A,'Publication Table (%)'!$B135,AllPublicationData!$B:$B,'Publication Table (%)'!S$7)/
SUMIFS(AllPublicationData!$E:$E,AllPublicationData!$A:$A,'Publication Table (%)'!$B135,AllPublicationData!$B:$B,'Publication Table (%)'!S$7)))))))</f>
        <v>#DIV/0!</v>
      </c>
    </row>
    <row r="136" spans="3:19" x14ac:dyDescent="0.35">
      <c r="C136" s="112">
        <f>IF('Publication Table (%)'!$C$5="All Cancelled Operations",
SUMIFS(AllPublicationData!$F:$F,AllPublicationData!$A:$A,'Publication Table (%)'!$B136,AllPublicationData!$B:$B,'Publication Table (%)'!$C$4),
IF('Publication Table (%)'!$C$5="Operations cancelled by patient",
SUMIFS(AllPublicationData!$G:$G,AllPublicationData!$A:$A,'Publication Table (%)'!$B136,AllPublicationData!$B:$B,'Publication Table (%)'!$C$4),
IF('Publication Table (%)'!$C$5="Operations cancelled for clinical reasons",
SUMIFS(AllPublicationData!$H:$H,AllPublicationData!$A:$A,'Publication Table (%)'!$B136,AllPublicationData!$B:$B,'Publication Table (%)'!$C$4),
IF('Publication Table (%)'!$C$5="Operations cancelled for non-clinical/capacity reasons",
SUMIFS(AllPublicationData!$I:$I,AllPublicationData!$A:$A,'Publication Table (%)'!$B136,AllPublicationData!$B:$B,'Publication Table (%)'!$C$4),
IF('Publication Table (%)'!$C$5="Cancellations for other reasons",
SUMIFS(AllPublicationData!$J:$J,AllPublicationData!$A:$A,'Publication Table (%)'!$B136,AllPublicationData!$B:$B,'Publication Table (%)'!$C$4))))))+
IF(AND($C$4="NHS Scotland",$C$5="All Cancelled Operations"),
SUMIFS(AllPublicationData!$F:$F,AllPublicationData!$A:$A,'Publication Table (%)'!$B136),
IF(AND($C$4="NHS Scotland",$C$5="Operations cancelled by patient"),
SUMIFS(AllPublicationData!$G:$G,AllPublicationData!$A:$A,'Publication Table (%)'!$B136),
IF(AND($C$4="NHS Scotland",$C$5="Operations cancelled for clinical reasons"),
SUMIFS(AllPublicationData!$H:$H,AllPublicationData!$A:$A,'Publication Table (%)'!$B136),
IF(AND($C$4="NHS Scotland",$C$5="Operations cancelled for non-clinical/capacity reasons"),
SUMIFS(AllPublicationData!$I:$I,AllPublicationData!$A:$A,'Publication Table (%)'!$B136),
IF(AND($C$4="NHS Scotland",$C$5="Cancellations for other reasons"),
SUMIFS(AllPublicationData!$J:$J,AllPublicationData!$A:$A,'Publication Table (%)'!$B136))))))</f>
        <v>0</v>
      </c>
      <c r="D136" s="110" t="e">
        <f>IF(AND('Publication Table (%)'!$C$5="All Cancelled Operations",$C$4&lt;&gt;"NHS Scotland"),
IFERROR(SUMIFS(AllPublicationData!$F:$F,AllPublicationData!$A:$A,'Publication Table (%)'!$B136,AllPublicationData!$B:$B,'Publication Table (%)'!$C$4,AllPublicationData!$D:$D,'Publication Table (%)'!D$7)/
SUMIFS(AllPublicationData!$E:$E,AllPublicationData!$A:$A,'Publication Table (%)'!$B136,AllPublicationData!$B:$B,'Publication Table (%)'!$C$4,AllPublicationData!$D:$D,'Publication Table (%)'!D$7),
SUMIFS(AllPublicationData!$F:$F,AllPublicationData!$A:$A,'Publication Table (%)'!$B136,AllPublicationData!$B:$B,'Publication Table (%)'!D$7)/
SUMIFS(AllPublicationData!$E:$E,AllPublicationData!$A:$A,'Publication Table (%)'!$B136,AllPublicationData!$B:$B,'Publication Table (%)'!D$7)),
IF(AND('Publication Table (%)'!$C$5="Operations cancelled by patient",$C$4&lt;&gt;"NHS Scotland"),
IFERROR(SUMIFS(AllPublicationData!$G:$G,AllPublicationData!$A:$A,'Publication Table (%)'!$B136,AllPublicationData!$B:$B,'Publication Table (%)'!$C$4,AllPublicationData!$D:$D,'Publication Table (%)'!D$7)/
SUMIFS(AllPublicationData!$E:$E,AllPublicationData!$A:$A,'Publication Table (%)'!$B136,AllPublicationData!$B:$B,'Publication Table (%)'!$C$4,AllPublicationData!$D:$D,'Publication Table (%)'!D$7),
SUMIFS(AllPublicationData!$G:$G,AllPublicationData!$A:$A,'Publication Table (%)'!$B136,AllPublicationData!$B:$B,'Publication Table (%)'!D$7)/
SUMIFS(AllPublicationData!$E:$E,AllPublicationData!$A:$A,'Publication Table (%)'!$B136,AllPublicationData!$B:$B,'Publication Table (%)'!D$7)),
IF(AND('Publication Table (%)'!$C$5="Operations cancelled for clinical reasons",$C$4&lt;&gt;"NHS Scotland"),
IFERROR(SUMIFS(AllPublicationData!$H:$H,AllPublicationData!$A:$A,'Publication Table (%)'!$B136,AllPublicationData!$B:$B,'Publication Table (%)'!$C$4,AllPublicationData!$D:$D,'Publication Table (%)'!D$7)/
SUMIFS(AllPublicationData!$E:$E,AllPublicationData!$A:$A,'Publication Table (%)'!$B136,AllPublicationData!$B:$B,'Publication Table (%)'!$C$4,AllPublicationData!$D:$D,'Publication Table (%)'!D$7),
SUMIFS(AllPublicationData!$H:$H,AllPublicationData!$A:$A,'Publication Table (%)'!$B136,AllPublicationData!$B:$B,'Publication Table (%)'!D$7)/
SUMIFS(AllPublicationData!$E:$E,AllPublicationData!$A:$A,'Publication Table (%)'!$B136,AllPublicationData!$B:$B,'Publication Table (%)'!D$7)),
IF(AND('Publication Table (%)'!$C$5="Operations cancelled for non-clinical/capacity reasons",$C$4&lt;&gt;"NHS Scotland"),
IFERROR(SUMIFS(AllPublicationData!$I:$I,AllPublicationData!$A:$A,'Publication Table (%)'!$B136,AllPublicationData!$B:$B,'Publication Table (%)'!$C$4,AllPublicationData!$D:$D,'Publication Table (%)'!D$7)/
SUMIFS(AllPublicationData!$E:$E,AllPublicationData!$A:$A,'Publication Table (%)'!$B136,AllPublicationData!$B:$B,'Publication Table (%)'!$C$4,AllPublicationData!$D:$D,'Publication Table (%)'!D$7),
SUMIFS(AllPublicationData!$I:$I,AllPublicationData!$A:$A,'Publication Table (%)'!$B136,AllPublicationData!$B:$B,'Publication Table (%)'!D$7)/
SUMIFS(AllPublicationData!$E:$E,AllPublicationData!$A:$A,'Publication Table (%)'!$B136,AllPublicationData!$B:$B,'Publication Table (%)'!D$7)),
IF(AND('Publication Table (%)'!$C$5="Cancellations for other reasons",$C$4&lt;&gt;"NHS Scotland"),
IFERROR(SUMIFS(AllPublicationData!$J:$J,AllPublicationData!$A:$A,'Publication Table (%)'!$B136,AllPublicationData!$B:$B,'Publication Table (%)'!$C$4,AllPublicationData!$D:$D,'Publication Table (%)'!D$7)/
SUMIFS(AllPublicationData!$E:$E,AllPublicationData!$A:$A,'Publication Table (%)'!$B136,AllPublicationData!$B:$B,'Publication Table (%)'!$C$4,AllPublicationData!$D:$D,'Publication Table (%)'!D$7),
SUMIFS(AllPublicationData!$J:$J,AllPublicationData!$A:$A,'Publication Table (%)'!$B136,AllPublicationData!$B:$B,'Publication Table (%)'!D$7)/
SUMIFS(AllPublicationData!$E:$E,AllPublicationData!$A:$A,'Publication Table (%)'!$B136,AllPublicationData!$B:$B,'Publication Table (%)'!D$7)),
IF(AND($C$4="NHS Scotland",$C$5="All Cancelled Operations"),
SUMIFS(AllPublicationData!$F:$F,AllPublicationData!$A:$A,'Publication Table'!$B136)/
SUMIFS(AllPublicationData!$E:$E,AllPublicationData!$A:$A,'Publication Table'!$B136),
IF(AND($C$4="NHS Scotland",$C$5="Operations cancelled by patient"),
SUMIFS(AllPublicationData!$G:$G,AllPublicationData!$A:$A,'Publication Table'!$B136)/
SUMIFS(AllPublicationData!$E:$E,AllPublicationData!$A:$A,'Publication Table'!$B136),
IF(AND($C$4="NHS Scotland",$C$5="Operations cancelled for clinical reasons"),
SUMIFS(AllPublicationData!$H:$H,AllPublicationData!$A:$A,'Publication Table'!$B136)/
SUMIFS(AllPublicationData!$E:$E,AllPublicationData!$A:$A,'Publication Table'!$B136),
IF(AND($C$4="NHS Scotland",$C$5="Operations cancelled for non-clinical/capacity reasons"),
SUMIFS(AllPublicationData!$I:$I,AllPublicationData!$A:$A,'Publication Table'!$B136)/
SUMIFS(AllPublicationData!$E:$E,AllPublicationData!$A:$A,'Publication Table'!$B136),
IF(AND($C$4="NHS Scotland",$C$5="Cancellations for other reasons"),
SUMIFS(AllPublicationData!$J:$J,AllPublicationData!$A:$A,'Publication Table'!$B136)/
SUMIFS(AllPublicationData!$E:$E,AllPublicationData!$A:$A,'Publication Table'!$B136)))))))))))</f>
        <v>#DIV/0!</v>
      </c>
      <c r="E136" s="96" t="e">
        <f>IF('Publication Table (%)'!$C$5="All Cancelled Operations",
IFERROR(SUMIFS(AllPublicationData!$F:$F,AllPublicationData!$A:$A,'Publication Table (%)'!$B136,AllPublicationData!$B:$B,'Publication Table (%)'!$C$4,AllPublicationData!$D:$D,'Publication Table (%)'!E$7)/
SUMIFS(AllPublicationData!$E:$E,AllPublicationData!$A:$A,'Publication Table (%)'!$B136,AllPublicationData!$B:$B,'Publication Table (%)'!$C$4,AllPublicationData!$D:$D,'Publication Table (%)'!E$7),
SUMIFS(AllPublicationData!$F:$F,AllPublicationData!$A:$A,'Publication Table (%)'!$B136,AllPublicationData!$B:$B,'Publication Table (%)'!E$7)/
SUMIFS(AllPublicationData!$E:$E,AllPublicationData!$A:$A,'Publication Table (%)'!$B136,AllPublicationData!$B:$B,'Publication Table (%)'!E$7)),
IF('Publication Table (%)'!$C$5="Operations cancelled by patient",
IFERROR(SUMIFS(AllPublicationData!$G:$G,AllPublicationData!$A:$A,'Publication Table (%)'!$B136,AllPublicationData!$B:$B,'Publication Table (%)'!$C$4,AllPublicationData!$D:$D,'Publication Table (%)'!E$7)/
SUMIFS(AllPublicationData!$E:$E,AllPublicationData!$A:$A,'Publication Table (%)'!$B136,AllPublicationData!$B:$B,'Publication Table (%)'!$C$4,AllPublicationData!$D:$D,'Publication Table (%)'!E$7),
SUMIFS(AllPublicationData!$G:$G,AllPublicationData!$A:$A,'Publication Table (%)'!$B136,AllPublicationData!$B:$B,'Publication Table (%)'!E$7)/
SUMIFS(AllPublicationData!$E:$E,AllPublicationData!$A:$A,'Publication Table (%)'!$B136,AllPublicationData!$B:$B,'Publication Table (%)'!E$7)),
IF('Publication Table (%)'!$C$5="Operations cancelled for clinical reasons",
IFERROR(SUMIFS(AllPublicationData!$H:$H,AllPublicationData!$A:$A,'Publication Table (%)'!$B136,AllPublicationData!$B:$B,'Publication Table (%)'!$C$4,AllPublicationData!$D:$D,'Publication Table (%)'!E$7)/
SUMIFS(AllPublicationData!$E:$E,AllPublicationData!$A:$A,'Publication Table (%)'!$B136,AllPublicationData!$B:$B,'Publication Table (%)'!$C$4,AllPublicationData!$D:$D,'Publication Table (%)'!E$7),
SUMIFS(AllPublicationData!$H:$H,AllPublicationData!$A:$A,'Publication Table (%)'!$B136,AllPublicationData!$B:$B,'Publication Table (%)'!E$7)/
SUMIFS(AllPublicationData!$E:$E,AllPublicationData!$A:$A,'Publication Table (%)'!$B136,AllPublicationData!$B:$B,'Publication Table (%)'!E$7)),
IF('Publication Table (%)'!$C$5="Operations cancelled for non-clinical/capacity reasons",
IFERROR(SUMIFS(AllPublicationData!$I:$I,AllPublicationData!$A:$A,'Publication Table (%)'!$B136,AllPublicationData!$B:$B,'Publication Table (%)'!$C$4,AllPublicationData!$D:$D,'Publication Table (%)'!E$7)/
SUMIFS(AllPublicationData!$E:$E,AllPublicationData!$A:$A,'Publication Table (%)'!$B136,AllPublicationData!$B:$B,'Publication Table (%)'!$C$4,AllPublicationData!$D:$D,'Publication Table (%)'!E$7),
SUMIFS(AllPublicationData!$I:$I,AllPublicationData!$A:$A,'Publication Table (%)'!$B136,AllPublicationData!$B:$B,'Publication Table (%)'!E$7)/
SUMIFS(AllPublicationData!$E:$E,AllPublicationData!$A:$A,'Publication Table (%)'!$B136,AllPublicationData!$B:$B,'Publication Table (%)'!E$7)),
IF('Publication Table (%)'!$C$5="Cancellations for other reasons",
IFERROR(SUMIFS(AllPublicationData!$J:$J,AllPublicationData!$A:$A,'Publication Table (%)'!$B136,AllPublicationData!$B:$B,'Publication Table (%)'!$C$4,AllPublicationData!$D:$D,'Publication Table (%)'!E$7)/
SUMIFS(AllPublicationData!$E:$E,AllPublicationData!$A:$A,'Publication Table (%)'!$B136,AllPublicationData!$B:$B,'Publication Table (%)'!$C$4,AllPublicationData!$D:$D,'Publication Table (%)'!E$7),
SUMIFS(AllPublicationData!$J:$J,AllPublicationData!$A:$A,'Publication Table (%)'!$B136,AllPublicationData!$B:$B,'Publication Table (%)'!E$7)/
SUMIFS(AllPublicationData!$E:$E,AllPublicationData!$A:$A,'Publication Table (%)'!$B136,AllPublicationData!$B:$B,'Publication Table (%)'!E$7)))))))</f>
        <v>#DIV/0!</v>
      </c>
      <c r="F136" s="96" t="e">
        <f>IF('Publication Table (%)'!$C$5="All Cancelled Operations",
IFERROR(SUMIFS(AllPublicationData!$F:$F,AllPublicationData!$A:$A,'Publication Table (%)'!$B136,AllPublicationData!$B:$B,'Publication Table (%)'!$C$4,AllPublicationData!$D:$D,'Publication Table (%)'!F$7)/
SUMIFS(AllPublicationData!$E:$E,AllPublicationData!$A:$A,'Publication Table (%)'!$B136,AllPublicationData!$B:$B,'Publication Table (%)'!$C$4,AllPublicationData!$D:$D,'Publication Table (%)'!F$7),
SUMIFS(AllPublicationData!$F:$F,AllPublicationData!$A:$A,'Publication Table (%)'!$B136,AllPublicationData!$B:$B,'Publication Table (%)'!F$7)/
SUMIFS(AllPublicationData!$E:$E,AllPublicationData!$A:$A,'Publication Table (%)'!$B136,AllPublicationData!$B:$B,'Publication Table (%)'!F$7)),
IF('Publication Table (%)'!$C$5="Operations cancelled by patient",
IFERROR(SUMIFS(AllPublicationData!$G:$G,AllPublicationData!$A:$A,'Publication Table (%)'!$B136,AllPublicationData!$B:$B,'Publication Table (%)'!$C$4,AllPublicationData!$D:$D,'Publication Table (%)'!F$7)/
SUMIFS(AllPublicationData!$E:$E,AllPublicationData!$A:$A,'Publication Table (%)'!$B136,AllPublicationData!$B:$B,'Publication Table (%)'!$C$4,AllPublicationData!$D:$D,'Publication Table (%)'!F$7),
SUMIFS(AllPublicationData!$G:$G,AllPublicationData!$A:$A,'Publication Table (%)'!$B136,AllPublicationData!$B:$B,'Publication Table (%)'!F$7)/
SUMIFS(AllPublicationData!$E:$E,AllPublicationData!$A:$A,'Publication Table (%)'!$B136,AllPublicationData!$B:$B,'Publication Table (%)'!F$7)),
IF('Publication Table (%)'!$C$5="Operations cancelled for clinical reasons",
IFERROR(SUMIFS(AllPublicationData!$H:$H,AllPublicationData!$A:$A,'Publication Table (%)'!$B136,AllPublicationData!$B:$B,'Publication Table (%)'!$C$4,AllPublicationData!$D:$D,'Publication Table (%)'!F$7)/
SUMIFS(AllPublicationData!$E:$E,AllPublicationData!$A:$A,'Publication Table (%)'!$B136,AllPublicationData!$B:$B,'Publication Table (%)'!$C$4,AllPublicationData!$D:$D,'Publication Table (%)'!F$7),
SUMIFS(AllPublicationData!$H:$H,AllPublicationData!$A:$A,'Publication Table (%)'!$B136,AllPublicationData!$B:$B,'Publication Table (%)'!F$7)/
SUMIFS(AllPublicationData!$E:$E,AllPublicationData!$A:$A,'Publication Table (%)'!$B136,AllPublicationData!$B:$B,'Publication Table (%)'!F$7)),
IF('Publication Table (%)'!$C$5="Operations cancelled for non-clinical/capacity reasons",
IFERROR(SUMIFS(AllPublicationData!$I:$I,AllPublicationData!$A:$A,'Publication Table (%)'!$B136,AllPublicationData!$B:$B,'Publication Table (%)'!$C$4,AllPublicationData!$D:$D,'Publication Table (%)'!F$7)/
SUMIFS(AllPublicationData!$E:$E,AllPublicationData!$A:$A,'Publication Table (%)'!$B136,AllPublicationData!$B:$B,'Publication Table (%)'!$C$4,AllPublicationData!$D:$D,'Publication Table (%)'!F$7),
SUMIFS(AllPublicationData!$I:$I,AllPublicationData!$A:$A,'Publication Table (%)'!$B136,AllPublicationData!$B:$B,'Publication Table (%)'!F$7)/
SUMIFS(AllPublicationData!$E:$E,AllPublicationData!$A:$A,'Publication Table (%)'!$B136,AllPublicationData!$B:$B,'Publication Table (%)'!F$7)),
IF('Publication Table (%)'!$C$5="Cancellations for other reasons",
IFERROR(SUMIFS(AllPublicationData!$J:$J,AllPublicationData!$A:$A,'Publication Table (%)'!$B136,AllPublicationData!$B:$B,'Publication Table (%)'!$C$4,AllPublicationData!$D:$D,'Publication Table (%)'!F$7)/
SUMIFS(AllPublicationData!$E:$E,AllPublicationData!$A:$A,'Publication Table (%)'!$B136,AllPublicationData!$B:$B,'Publication Table (%)'!$C$4,AllPublicationData!$D:$D,'Publication Table (%)'!F$7),
SUMIFS(AllPublicationData!$J:$J,AllPublicationData!$A:$A,'Publication Table (%)'!$B136,AllPublicationData!$B:$B,'Publication Table (%)'!F$7)/
SUMIFS(AllPublicationData!$E:$E,AllPublicationData!$A:$A,'Publication Table (%)'!$B136,AllPublicationData!$B:$B,'Publication Table (%)'!F$7)))))))</f>
        <v>#DIV/0!</v>
      </c>
      <c r="G136" s="96" t="e">
        <f>IF('Publication Table (%)'!$C$5="All Cancelled Operations",
IFERROR(SUMIFS(AllPublicationData!$F:$F,AllPublicationData!$A:$A,'Publication Table (%)'!$B136,AllPublicationData!$B:$B,'Publication Table (%)'!$C$4,AllPublicationData!$D:$D,'Publication Table (%)'!G$7)/
SUMIFS(AllPublicationData!$E:$E,AllPublicationData!$A:$A,'Publication Table (%)'!$B136,AllPublicationData!$B:$B,'Publication Table (%)'!$C$4,AllPublicationData!$D:$D,'Publication Table (%)'!G$7),
SUMIFS(AllPublicationData!$F:$F,AllPublicationData!$A:$A,'Publication Table (%)'!$B136,AllPublicationData!$B:$B,'Publication Table (%)'!G$7)/
SUMIFS(AllPublicationData!$E:$E,AllPublicationData!$A:$A,'Publication Table (%)'!$B136,AllPublicationData!$B:$B,'Publication Table (%)'!G$7)),
IF('Publication Table (%)'!$C$5="Operations cancelled by patient",
IFERROR(SUMIFS(AllPublicationData!$G:$G,AllPublicationData!$A:$A,'Publication Table (%)'!$B136,AllPublicationData!$B:$B,'Publication Table (%)'!$C$4,AllPublicationData!$D:$D,'Publication Table (%)'!G$7)/
SUMIFS(AllPublicationData!$E:$E,AllPublicationData!$A:$A,'Publication Table (%)'!$B136,AllPublicationData!$B:$B,'Publication Table (%)'!$C$4,AllPublicationData!$D:$D,'Publication Table (%)'!G$7),
SUMIFS(AllPublicationData!$G:$G,AllPublicationData!$A:$A,'Publication Table (%)'!$B136,AllPublicationData!$B:$B,'Publication Table (%)'!G$7)/
SUMIFS(AllPublicationData!$E:$E,AllPublicationData!$A:$A,'Publication Table (%)'!$B136,AllPublicationData!$B:$B,'Publication Table (%)'!G$7)),
IF('Publication Table (%)'!$C$5="Operations cancelled for clinical reasons",
IFERROR(SUMIFS(AllPublicationData!$H:$H,AllPublicationData!$A:$A,'Publication Table (%)'!$B136,AllPublicationData!$B:$B,'Publication Table (%)'!$C$4,AllPublicationData!$D:$D,'Publication Table (%)'!G$7)/
SUMIFS(AllPublicationData!$E:$E,AllPublicationData!$A:$A,'Publication Table (%)'!$B136,AllPublicationData!$B:$B,'Publication Table (%)'!$C$4,AllPublicationData!$D:$D,'Publication Table (%)'!G$7),
SUMIFS(AllPublicationData!$H:$H,AllPublicationData!$A:$A,'Publication Table (%)'!$B136,AllPublicationData!$B:$B,'Publication Table (%)'!G$7)/
SUMIFS(AllPublicationData!$E:$E,AllPublicationData!$A:$A,'Publication Table (%)'!$B136,AllPublicationData!$B:$B,'Publication Table (%)'!G$7)),
IF('Publication Table (%)'!$C$5="Operations cancelled for non-clinical/capacity reasons",
IFERROR(SUMIFS(AllPublicationData!$I:$I,AllPublicationData!$A:$A,'Publication Table (%)'!$B136,AllPublicationData!$B:$B,'Publication Table (%)'!$C$4,AllPublicationData!$D:$D,'Publication Table (%)'!G$7)/
SUMIFS(AllPublicationData!$E:$E,AllPublicationData!$A:$A,'Publication Table (%)'!$B136,AllPublicationData!$B:$B,'Publication Table (%)'!$C$4,AllPublicationData!$D:$D,'Publication Table (%)'!G$7),
SUMIFS(AllPublicationData!$I:$I,AllPublicationData!$A:$A,'Publication Table (%)'!$B136,AllPublicationData!$B:$B,'Publication Table (%)'!G$7)/
SUMIFS(AllPublicationData!$E:$E,AllPublicationData!$A:$A,'Publication Table (%)'!$B136,AllPublicationData!$B:$B,'Publication Table (%)'!G$7)),
IF('Publication Table (%)'!$C$5="Cancellations for other reasons",
IFERROR(SUMIFS(AllPublicationData!$J:$J,AllPublicationData!$A:$A,'Publication Table (%)'!$B136,AllPublicationData!$B:$B,'Publication Table (%)'!$C$4,AllPublicationData!$D:$D,'Publication Table (%)'!G$7)/
SUMIFS(AllPublicationData!$E:$E,AllPublicationData!$A:$A,'Publication Table (%)'!$B136,AllPublicationData!$B:$B,'Publication Table (%)'!$C$4,AllPublicationData!$D:$D,'Publication Table (%)'!G$7),
SUMIFS(AllPublicationData!$J:$J,AllPublicationData!$A:$A,'Publication Table (%)'!$B136,AllPublicationData!$B:$B,'Publication Table (%)'!G$7)/
SUMIFS(AllPublicationData!$E:$E,AllPublicationData!$A:$A,'Publication Table (%)'!$B136,AllPublicationData!$B:$B,'Publication Table (%)'!G$7)))))))</f>
        <v>#DIV/0!</v>
      </c>
      <c r="H136" s="96" t="e">
        <f>IF('Publication Table (%)'!$C$5="All Cancelled Operations",
IFERROR(SUMIFS(AllPublicationData!$F:$F,AllPublicationData!$A:$A,'Publication Table (%)'!$B136,AllPublicationData!$B:$B,'Publication Table (%)'!$C$4,AllPublicationData!$D:$D,'Publication Table (%)'!H$7)/
SUMIFS(AllPublicationData!$E:$E,AllPublicationData!$A:$A,'Publication Table (%)'!$B136,AllPublicationData!$B:$B,'Publication Table (%)'!$C$4,AllPublicationData!$D:$D,'Publication Table (%)'!H$7),
SUMIFS(AllPublicationData!$F:$F,AllPublicationData!$A:$A,'Publication Table (%)'!$B136,AllPublicationData!$B:$B,'Publication Table (%)'!H$7)/
SUMIFS(AllPublicationData!$E:$E,AllPublicationData!$A:$A,'Publication Table (%)'!$B136,AllPublicationData!$B:$B,'Publication Table (%)'!H$7)),
IF('Publication Table (%)'!$C$5="Operations cancelled by patient",
IFERROR(SUMIFS(AllPublicationData!$G:$G,AllPublicationData!$A:$A,'Publication Table (%)'!$B136,AllPublicationData!$B:$B,'Publication Table (%)'!$C$4,AllPublicationData!$D:$D,'Publication Table (%)'!H$7)/
SUMIFS(AllPublicationData!$E:$E,AllPublicationData!$A:$A,'Publication Table (%)'!$B136,AllPublicationData!$B:$B,'Publication Table (%)'!$C$4,AllPublicationData!$D:$D,'Publication Table (%)'!H$7),
SUMIFS(AllPublicationData!$G:$G,AllPublicationData!$A:$A,'Publication Table (%)'!$B136,AllPublicationData!$B:$B,'Publication Table (%)'!H$7)/
SUMIFS(AllPublicationData!$E:$E,AllPublicationData!$A:$A,'Publication Table (%)'!$B136,AllPublicationData!$B:$B,'Publication Table (%)'!H$7)),
IF('Publication Table (%)'!$C$5="Operations cancelled for clinical reasons",
IFERROR(SUMIFS(AllPublicationData!$H:$H,AllPublicationData!$A:$A,'Publication Table (%)'!$B136,AllPublicationData!$B:$B,'Publication Table (%)'!$C$4,AllPublicationData!$D:$D,'Publication Table (%)'!H$7)/
SUMIFS(AllPublicationData!$E:$E,AllPublicationData!$A:$A,'Publication Table (%)'!$B136,AllPublicationData!$B:$B,'Publication Table (%)'!$C$4,AllPublicationData!$D:$D,'Publication Table (%)'!H$7),
SUMIFS(AllPublicationData!$H:$H,AllPublicationData!$A:$A,'Publication Table (%)'!$B136,AllPublicationData!$B:$B,'Publication Table (%)'!H$7)/
SUMIFS(AllPublicationData!$E:$E,AllPublicationData!$A:$A,'Publication Table (%)'!$B136,AllPublicationData!$B:$B,'Publication Table (%)'!H$7)),
IF('Publication Table (%)'!$C$5="Operations cancelled for non-clinical/capacity reasons",
IFERROR(SUMIFS(AllPublicationData!$I:$I,AllPublicationData!$A:$A,'Publication Table (%)'!$B136,AllPublicationData!$B:$B,'Publication Table (%)'!$C$4,AllPublicationData!$D:$D,'Publication Table (%)'!H$7)/
SUMIFS(AllPublicationData!$E:$E,AllPublicationData!$A:$A,'Publication Table (%)'!$B136,AllPublicationData!$B:$B,'Publication Table (%)'!$C$4,AllPublicationData!$D:$D,'Publication Table (%)'!H$7),
SUMIFS(AllPublicationData!$I:$I,AllPublicationData!$A:$A,'Publication Table (%)'!$B136,AllPublicationData!$B:$B,'Publication Table (%)'!H$7)/
SUMIFS(AllPublicationData!$E:$E,AllPublicationData!$A:$A,'Publication Table (%)'!$B136,AllPublicationData!$B:$B,'Publication Table (%)'!H$7)),
IF('Publication Table (%)'!$C$5="Cancellations for other reasons",
IFERROR(SUMIFS(AllPublicationData!$J:$J,AllPublicationData!$A:$A,'Publication Table (%)'!$B136,AllPublicationData!$B:$B,'Publication Table (%)'!$C$4,AllPublicationData!$D:$D,'Publication Table (%)'!H$7)/
SUMIFS(AllPublicationData!$E:$E,AllPublicationData!$A:$A,'Publication Table (%)'!$B136,AllPublicationData!$B:$B,'Publication Table (%)'!$C$4,AllPublicationData!$D:$D,'Publication Table (%)'!H$7),
SUMIFS(AllPublicationData!$J:$J,AllPublicationData!$A:$A,'Publication Table (%)'!$B136,AllPublicationData!$B:$B,'Publication Table (%)'!H$7)/
SUMIFS(AllPublicationData!$E:$E,AllPublicationData!$A:$A,'Publication Table (%)'!$B136,AllPublicationData!$B:$B,'Publication Table (%)'!H$7)))))))</f>
        <v>#DIV/0!</v>
      </c>
      <c r="I136" s="96" t="e">
        <f>IF('Publication Table (%)'!$C$5="All Cancelled Operations",
IFERROR(SUMIFS(AllPublicationData!$F:$F,AllPublicationData!$A:$A,'Publication Table (%)'!$B136,AllPublicationData!$B:$B,'Publication Table (%)'!$C$4,AllPublicationData!$D:$D,'Publication Table (%)'!I$7)/
SUMIFS(AllPublicationData!$E:$E,AllPublicationData!$A:$A,'Publication Table (%)'!$B136,AllPublicationData!$B:$B,'Publication Table (%)'!$C$4,AllPublicationData!$D:$D,'Publication Table (%)'!I$7),
SUMIFS(AllPublicationData!$F:$F,AllPublicationData!$A:$A,'Publication Table (%)'!$B136,AllPublicationData!$B:$B,'Publication Table (%)'!I$7)/
SUMIFS(AllPublicationData!$E:$E,AllPublicationData!$A:$A,'Publication Table (%)'!$B136,AllPublicationData!$B:$B,'Publication Table (%)'!I$7)),
IF('Publication Table (%)'!$C$5="Operations cancelled by patient",
IFERROR(SUMIFS(AllPublicationData!$G:$G,AllPublicationData!$A:$A,'Publication Table (%)'!$B136,AllPublicationData!$B:$B,'Publication Table (%)'!$C$4,AllPublicationData!$D:$D,'Publication Table (%)'!I$7)/
SUMIFS(AllPublicationData!$E:$E,AllPublicationData!$A:$A,'Publication Table (%)'!$B136,AllPublicationData!$B:$B,'Publication Table (%)'!$C$4,AllPublicationData!$D:$D,'Publication Table (%)'!I$7),
SUMIFS(AllPublicationData!$G:$G,AllPublicationData!$A:$A,'Publication Table (%)'!$B136,AllPublicationData!$B:$B,'Publication Table (%)'!I$7)/
SUMIFS(AllPublicationData!$E:$E,AllPublicationData!$A:$A,'Publication Table (%)'!$B136,AllPublicationData!$B:$B,'Publication Table (%)'!I$7)),
IF('Publication Table (%)'!$C$5="Operations cancelled for clinical reasons",
IFERROR(SUMIFS(AllPublicationData!$H:$H,AllPublicationData!$A:$A,'Publication Table (%)'!$B136,AllPublicationData!$B:$B,'Publication Table (%)'!$C$4,AllPublicationData!$D:$D,'Publication Table (%)'!I$7)/
SUMIFS(AllPublicationData!$E:$E,AllPublicationData!$A:$A,'Publication Table (%)'!$B136,AllPublicationData!$B:$B,'Publication Table (%)'!$C$4,AllPublicationData!$D:$D,'Publication Table (%)'!I$7),
SUMIFS(AllPublicationData!$H:$H,AllPublicationData!$A:$A,'Publication Table (%)'!$B136,AllPublicationData!$B:$B,'Publication Table (%)'!I$7)/
SUMIFS(AllPublicationData!$E:$E,AllPublicationData!$A:$A,'Publication Table (%)'!$B136,AllPublicationData!$B:$B,'Publication Table (%)'!I$7)),
IF('Publication Table (%)'!$C$5="Operations cancelled for non-clinical/capacity reasons",
IFERROR(SUMIFS(AllPublicationData!$I:$I,AllPublicationData!$A:$A,'Publication Table (%)'!$B136,AllPublicationData!$B:$B,'Publication Table (%)'!$C$4,AllPublicationData!$D:$D,'Publication Table (%)'!I$7)/
SUMIFS(AllPublicationData!$E:$E,AllPublicationData!$A:$A,'Publication Table (%)'!$B136,AllPublicationData!$B:$B,'Publication Table (%)'!$C$4,AllPublicationData!$D:$D,'Publication Table (%)'!I$7),
SUMIFS(AllPublicationData!$I:$I,AllPublicationData!$A:$A,'Publication Table (%)'!$B136,AllPublicationData!$B:$B,'Publication Table (%)'!I$7)/
SUMIFS(AllPublicationData!$E:$E,AllPublicationData!$A:$A,'Publication Table (%)'!$B136,AllPublicationData!$B:$B,'Publication Table (%)'!I$7)),
IF('Publication Table (%)'!$C$5="Cancellations for other reasons",
IFERROR(SUMIFS(AllPublicationData!$J:$J,AllPublicationData!$A:$A,'Publication Table (%)'!$B136,AllPublicationData!$B:$B,'Publication Table (%)'!$C$4,AllPublicationData!$D:$D,'Publication Table (%)'!I$7)/
SUMIFS(AllPublicationData!$E:$E,AllPublicationData!$A:$A,'Publication Table (%)'!$B136,AllPublicationData!$B:$B,'Publication Table (%)'!$C$4,AllPublicationData!$D:$D,'Publication Table (%)'!I$7),
SUMIFS(AllPublicationData!$J:$J,AllPublicationData!$A:$A,'Publication Table (%)'!$B136,AllPublicationData!$B:$B,'Publication Table (%)'!I$7)/
SUMIFS(AllPublicationData!$E:$E,AllPublicationData!$A:$A,'Publication Table (%)'!$B136,AllPublicationData!$B:$B,'Publication Table (%)'!I$7)))))))</f>
        <v>#DIV/0!</v>
      </c>
      <c r="J136" s="96" t="e">
        <f>IF('Publication Table (%)'!$C$5="All Cancelled Operations",
IFERROR(SUMIFS(AllPublicationData!$F:$F,AllPublicationData!$A:$A,'Publication Table (%)'!$B136,AllPublicationData!$B:$B,'Publication Table (%)'!$C$4,AllPublicationData!$D:$D,'Publication Table (%)'!J$7)/
SUMIFS(AllPublicationData!$E:$E,AllPublicationData!$A:$A,'Publication Table (%)'!$B136,AllPublicationData!$B:$B,'Publication Table (%)'!$C$4,AllPublicationData!$D:$D,'Publication Table (%)'!J$7),
SUMIFS(AllPublicationData!$F:$F,AllPublicationData!$A:$A,'Publication Table (%)'!$B136,AllPublicationData!$B:$B,'Publication Table (%)'!J$7)/
SUMIFS(AllPublicationData!$E:$E,AllPublicationData!$A:$A,'Publication Table (%)'!$B136,AllPublicationData!$B:$B,'Publication Table (%)'!J$7)),
IF('Publication Table (%)'!$C$5="Operations cancelled by patient",
IFERROR(SUMIFS(AllPublicationData!$G:$G,AllPublicationData!$A:$A,'Publication Table (%)'!$B136,AllPublicationData!$B:$B,'Publication Table (%)'!$C$4,AllPublicationData!$D:$D,'Publication Table (%)'!J$7)/
SUMIFS(AllPublicationData!$E:$E,AllPublicationData!$A:$A,'Publication Table (%)'!$B136,AllPublicationData!$B:$B,'Publication Table (%)'!$C$4,AllPublicationData!$D:$D,'Publication Table (%)'!J$7),
SUMIFS(AllPublicationData!$G:$G,AllPublicationData!$A:$A,'Publication Table (%)'!$B136,AllPublicationData!$B:$B,'Publication Table (%)'!J$7)/
SUMIFS(AllPublicationData!$E:$E,AllPublicationData!$A:$A,'Publication Table (%)'!$B136,AllPublicationData!$B:$B,'Publication Table (%)'!J$7)),
IF('Publication Table (%)'!$C$5="Operations cancelled for clinical reasons",
IFERROR(SUMIFS(AllPublicationData!$H:$H,AllPublicationData!$A:$A,'Publication Table (%)'!$B136,AllPublicationData!$B:$B,'Publication Table (%)'!$C$4,AllPublicationData!$D:$D,'Publication Table (%)'!J$7)/
SUMIFS(AllPublicationData!$E:$E,AllPublicationData!$A:$A,'Publication Table (%)'!$B136,AllPublicationData!$B:$B,'Publication Table (%)'!$C$4,AllPublicationData!$D:$D,'Publication Table (%)'!J$7),
SUMIFS(AllPublicationData!$H:$H,AllPublicationData!$A:$A,'Publication Table (%)'!$B136,AllPublicationData!$B:$B,'Publication Table (%)'!J$7)/
SUMIFS(AllPublicationData!$E:$E,AllPublicationData!$A:$A,'Publication Table (%)'!$B136,AllPublicationData!$B:$B,'Publication Table (%)'!J$7)),
IF('Publication Table (%)'!$C$5="Operations cancelled for non-clinical/capacity reasons",
IFERROR(SUMIFS(AllPublicationData!$I:$I,AllPublicationData!$A:$A,'Publication Table (%)'!$B136,AllPublicationData!$B:$B,'Publication Table (%)'!$C$4,AllPublicationData!$D:$D,'Publication Table (%)'!J$7)/
SUMIFS(AllPublicationData!$E:$E,AllPublicationData!$A:$A,'Publication Table (%)'!$B136,AllPublicationData!$B:$B,'Publication Table (%)'!$C$4,AllPublicationData!$D:$D,'Publication Table (%)'!J$7),
SUMIFS(AllPublicationData!$I:$I,AllPublicationData!$A:$A,'Publication Table (%)'!$B136,AllPublicationData!$B:$B,'Publication Table (%)'!J$7)/
SUMIFS(AllPublicationData!$E:$E,AllPublicationData!$A:$A,'Publication Table (%)'!$B136,AllPublicationData!$B:$B,'Publication Table (%)'!J$7)),
IF('Publication Table (%)'!$C$5="Cancellations for other reasons",
IFERROR(SUMIFS(AllPublicationData!$J:$J,AllPublicationData!$A:$A,'Publication Table (%)'!$B136,AllPublicationData!$B:$B,'Publication Table (%)'!$C$4,AllPublicationData!$D:$D,'Publication Table (%)'!J$7)/
SUMIFS(AllPublicationData!$E:$E,AllPublicationData!$A:$A,'Publication Table (%)'!$B136,AllPublicationData!$B:$B,'Publication Table (%)'!$C$4,AllPublicationData!$D:$D,'Publication Table (%)'!J$7),
SUMIFS(AllPublicationData!$J:$J,AllPublicationData!$A:$A,'Publication Table (%)'!$B136,AllPublicationData!$B:$B,'Publication Table (%)'!J$7)/
SUMIFS(AllPublicationData!$E:$E,AllPublicationData!$A:$A,'Publication Table (%)'!$B136,AllPublicationData!$B:$B,'Publication Table (%)'!J$7)))))))</f>
        <v>#DIV/0!</v>
      </c>
      <c r="K136" s="96" t="e">
        <f>IF('Publication Table (%)'!$C$5="All Cancelled Operations",
IFERROR(SUMIFS(AllPublicationData!$F:$F,AllPublicationData!$A:$A,'Publication Table (%)'!$B136,AllPublicationData!$B:$B,'Publication Table (%)'!$C$4,AllPublicationData!$D:$D,'Publication Table (%)'!K$7)/
SUMIFS(AllPublicationData!$E:$E,AllPublicationData!$A:$A,'Publication Table (%)'!$B136,AllPublicationData!$B:$B,'Publication Table (%)'!$C$4,AllPublicationData!$D:$D,'Publication Table (%)'!K$7),
SUMIFS(AllPublicationData!$F:$F,AllPublicationData!$A:$A,'Publication Table (%)'!$B136,AllPublicationData!$B:$B,'Publication Table (%)'!K$7)/
SUMIFS(AllPublicationData!$E:$E,AllPublicationData!$A:$A,'Publication Table (%)'!$B136,AllPublicationData!$B:$B,'Publication Table (%)'!K$7)),
IF('Publication Table (%)'!$C$5="Operations cancelled by patient",
IFERROR(SUMIFS(AllPublicationData!$G:$G,AllPublicationData!$A:$A,'Publication Table (%)'!$B136,AllPublicationData!$B:$B,'Publication Table (%)'!$C$4,AllPublicationData!$D:$D,'Publication Table (%)'!K$7)/
SUMIFS(AllPublicationData!$E:$E,AllPublicationData!$A:$A,'Publication Table (%)'!$B136,AllPublicationData!$B:$B,'Publication Table (%)'!$C$4,AllPublicationData!$D:$D,'Publication Table (%)'!K$7),
SUMIFS(AllPublicationData!$G:$G,AllPublicationData!$A:$A,'Publication Table (%)'!$B136,AllPublicationData!$B:$B,'Publication Table (%)'!K$7)/
SUMIFS(AllPublicationData!$E:$E,AllPublicationData!$A:$A,'Publication Table (%)'!$B136,AllPublicationData!$B:$B,'Publication Table (%)'!K$7)),
IF('Publication Table (%)'!$C$5="Operations cancelled for clinical reasons",
IFERROR(SUMIFS(AllPublicationData!$H:$H,AllPublicationData!$A:$A,'Publication Table (%)'!$B136,AllPublicationData!$B:$B,'Publication Table (%)'!$C$4,AllPublicationData!$D:$D,'Publication Table (%)'!K$7)/
SUMIFS(AllPublicationData!$E:$E,AllPublicationData!$A:$A,'Publication Table (%)'!$B136,AllPublicationData!$B:$B,'Publication Table (%)'!$C$4,AllPublicationData!$D:$D,'Publication Table (%)'!K$7),
SUMIFS(AllPublicationData!$H:$H,AllPublicationData!$A:$A,'Publication Table (%)'!$B136,AllPublicationData!$B:$B,'Publication Table (%)'!K$7)/
SUMIFS(AllPublicationData!$E:$E,AllPublicationData!$A:$A,'Publication Table (%)'!$B136,AllPublicationData!$B:$B,'Publication Table (%)'!K$7)),
IF('Publication Table (%)'!$C$5="Operations cancelled for non-clinical/capacity reasons",
IFERROR(SUMIFS(AllPublicationData!$I:$I,AllPublicationData!$A:$A,'Publication Table (%)'!$B136,AllPublicationData!$B:$B,'Publication Table (%)'!$C$4,AllPublicationData!$D:$D,'Publication Table (%)'!K$7)/
SUMIFS(AllPublicationData!$E:$E,AllPublicationData!$A:$A,'Publication Table (%)'!$B136,AllPublicationData!$B:$B,'Publication Table (%)'!$C$4,AllPublicationData!$D:$D,'Publication Table (%)'!K$7),
SUMIFS(AllPublicationData!$I:$I,AllPublicationData!$A:$A,'Publication Table (%)'!$B136,AllPublicationData!$B:$B,'Publication Table (%)'!K$7)/
SUMIFS(AllPublicationData!$E:$E,AllPublicationData!$A:$A,'Publication Table (%)'!$B136,AllPublicationData!$B:$B,'Publication Table (%)'!K$7)),
IF('Publication Table (%)'!$C$5="Cancellations for other reasons",
IFERROR(SUMIFS(AllPublicationData!$J:$J,AllPublicationData!$A:$A,'Publication Table (%)'!$B136,AllPublicationData!$B:$B,'Publication Table (%)'!$C$4,AllPublicationData!$D:$D,'Publication Table (%)'!K$7)/
SUMIFS(AllPublicationData!$E:$E,AllPublicationData!$A:$A,'Publication Table (%)'!$B136,AllPublicationData!$B:$B,'Publication Table (%)'!$C$4,AllPublicationData!$D:$D,'Publication Table (%)'!K$7),
SUMIFS(AllPublicationData!$J:$J,AllPublicationData!$A:$A,'Publication Table (%)'!$B136,AllPublicationData!$B:$B,'Publication Table (%)'!K$7)/
SUMIFS(AllPublicationData!$E:$E,AllPublicationData!$A:$A,'Publication Table (%)'!$B136,AllPublicationData!$B:$B,'Publication Table (%)'!K$7)))))))</f>
        <v>#DIV/0!</v>
      </c>
      <c r="L136" s="96" t="e">
        <f>IF('Publication Table (%)'!$C$5="All Cancelled Operations",
IFERROR(SUMIFS(AllPublicationData!$F:$F,AllPublicationData!$A:$A,'Publication Table (%)'!$B136,AllPublicationData!$B:$B,'Publication Table (%)'!$C$4,AllPublicationData!$D:$D,'Publication Table (%)'!L$7)/
SUMIFS(AllPublicationData!$E:$E,AllPublicationData!$A:$A,'Publication Table (%)'!$B136,AllPublicationData!$B:$B,'Publication Table (%)'!$C$4,AllPublicationData!$D:$D,'Publication Table (%)'!L$7),
SUMIFS(AllPublicationData!$F:$F,AllPublicationData!$A:$A,'Publication Table (%)'!$B136,AllPublicationData!$B:$B,'Publication Table (%)'!L$7)/
SUMIFS(AllPublicationData!$E:$E,AllPublicationData!$A:$A,'Publication Table (%)'!$B136,AllPublicationData!$B:$B,'Publication Table (%)'!L$7)),
IF('Publication Table (%)'!$C$5="Operations cancelled by patient",
IFERROR(SUMIFS(AllPublicationData!$G:$G,AllPublicationData!$A:$A,'Publication Table (%)'!$B136,AllPublicationData!$B:$B,'Publication Table (%)'!$C$4,AllPublicationData!$D:$D,'Publication Table (%)'!L$7)/
SUMIFS(AllPublicationData!$E:$E,AllPublicationData!$A:$A,'Publication Table (%)'!$B136,AllPublicationData!$B:$B,'Publication Table (%)'!$C$4,AllPublicationData!$D:$D,'Publication Table (%)'!L$7),
SUMIFS(AllPublicationData!$G:$G,AllPublicationData!$A:$A,'Publication Table (%)'!$B136,AllPublicationData!$B:$B,'Publication Table (%)'!L$7)/
SUMIFS(AllPublicationData!$E:$E,AllPublicationData!$A:$A,'Publication Table (%)'!$B136,AllPublicationData!$B:$B,'Publication Table (%)'!L$7)),
IF('Publication Table (%)'!$C$5="Operations cancelled for clinical reasons",
IFERROR(SUMIFS(AllPublicationData!$H:$H,AllPublicationData!$A:$A,'Publication Table (%)'!$B136,AllPublicationData!$B:$B,'Publication Table (%)'!$C$4,AllPublicationData!$D:$D,'Publication Table (%)'!L$7)/
SUMIFS(AllPublicationData!$E:$E,AllPublicationData!$A:$A,'Publication Table (%)'!$B136,AllPublicationData!$B:$B,'Publication Table (%)'!$C$4,AllPublicationData!$D:$D,'Publication Table (%)'!L$7),
SUMIFS(AllPublicationData!$H:$H,AllPublicationData!$A:$A,'Publication Table (%)'!$B136,AllPublicationData!$B:$B,'Publication Table (%)'!L$7)/
SUMIFS(AllPublicationData!$E:$E,AllPublicationData!$A:$A,'Publication Table (%)'!$B136,AllPublicationData!$B:$B,'Publication Table (%)'!L$7)),
IF('Publication Table (%)'!$C$5="Operations cancelled for non-clinical/capacity reasons",
IFERROR(SUMIFS(AllPublicationData!$I:$I,AllPublicationData!$A:$A,'Publication Table (%)'!$B136,AllPublicationData!$B:$B,'Publication Table (%)'!$C$4,AllPublicationData!$D:$D,'Publication Table (%)'!L$7)/
SUMIFS(AllPublicationData!$E:$E,AllPublicationData!$A:$A,'Publication Table (%)'!$B136,AllPublicationData!$B:$B,'Publication Table (%)'!$C$4,AllPublicationData!$D:$D,'Publication Table (%)'!L$7),
SUMIFS(AllPublicationData!$I:$I,AllPublicationData!$A:$A,'Publication Table (%)'!$B136,AllPublicationData!$B:$B,'Publication Table (%)'!L$7)/
SUMIFS(AllPublicationData!$E:$E,AllPublicationData!$A:$A,'Publication Table (%)'!$B136,AllPublicationData!$B:$B,'Publication Table (%)'!L$7)),
IF('Publication Table (%)'!$C$5="Cancellations for other reasons",
IFERROR(SUMIFS(AllPublicationData!$J:$J,AllPublicationData!$A:$A,'Publication Table (%)'!$B136,AllPublicationData!$B:$B,'Publication Table (%)'!$C$4,AllPublicationData!$D:$D,'Publication Table (%)'!L$7)/
SUMIFS(AllPublicationData!$E:$E,AllPublicationData!$A:$A,'Publication Table (%)'!$B136,AllPublicationData!$B:$B,'Publication Table (%)'!$C$4,AllPublicationData!$D:$D,'Publication Table (%)'!L$7),
SUMIFS(AllPublicationData!$J:$J,AllPublicationData!$A:$A,'Publication Table (%)'!$B136,AllPublicationData!$B:$B,'Publication Table (%)'!L$7)/
SUMIFS(AllPublicationData!$E:$E,AllPublicationData!$A:$A,'Publication Table (%)'!$B136,AllPublicationData!$B:$B,'Publication Table (%)'!L$7)))))))</f>
        <v>#DIV/0!</v>
      </c>
      <c r="M136" s="96" t="e">
        <f>IF('Publication Table (%)'!$C$5="All Cancelled Operations",
IFERROR(SUMIFS(AllPublicationData!$F:$F,AllPublicationData!$A:$A,'Publication Table (%)'!$B136,AllPublicationData!$B:$B,'Publication Table (%)'!$C$4,AllPublicationData!$D:$D,'Publication Table (%)'!M$7)/
SUMIFS(AllPublicationData!$E:$E,AllPublicationData!$A:$A,'Publication Table (%)'!$B136,AllPublicationData!$B:$B,'Publication Table (%)'!$C$4,AllPublicationData!$D:$D,'Publication Table (%)'!M$7),
SUMIFS(AllPublicationData!$F:$F,AllPublicationData!$A:$A,'Publication Table (%)'!$B136,AllPublicationData!$B:$B,'Publication Table (%)'!M$7)/
SUMIFS(AllPublicationData!$E:$E,AllPublicationData!$A:$A,'Publication Table (%)'!$B136,AllPublicationData!$B:$B,'Publication Table (%)'!M$7)),
IF('Publication Table (%)'!$C$5="Operations cancelled by patient",
IFERROR(SUMIFS(AllPublicationData!$G:$G,AllPublicationData!$A:$A,'Publication Table (%)'!$B136,AllPublicationData!$B:$B,'Publication Table (%)'!$C$4,AllPublicationData!$D:$D,'Publication Table (%)'!M$7)/
SUMIFS(AllPublicationData!$E:$E,AllPublicationData!$A:$A,'Publication Table (%)'!$B136,AllPublicationData!$B:$B,'Publication Table (%)'!$C$4,AllPublicationData!$D:$D,'Publication Table (%)'!M$7),
SUMIFS(AllPublicationData!$G:$G,AllPublicationData!$A:$A,'Publication Table (%)'!$B136,AllPublicationData!$B:$B,'Publication Table (%)'!M$7)/
SUMIFS(AllPublicationData!$E:$E,AllPublicationData!$A:$A,'Publication Table (%)'!$B136,AllPublicationData!$B:$B,'Publication Table (%)'!M$7)),
IF('Publication Table (%)'!$C$5="Operations cancelled for clinical reasons",
IFERROR(SUMIFS(AllPublicationData!$H:$H,AllPublicationData!$A:$A,'Publication Table (%)'!$B136,AllPublicationData!$B:$B,'Publication Table (%)'!$C$4,AllPublicationData!$D:$D,'Publication Table (%)'!M$7)/
SUMIFS(AllPublicationData!$E:$E,AllPublicationData!$A:$A,'Publication Table (%)'!$B136,AllPublicationData!$B:$B,'Publication Table (%)'!$C$4,AllPublicationData!$D:$D,'Publication Table (%)'!M$7),
SUMIFS(AllPublicationData!$H:$H,AllPublicationData!$A:$A,'Publication Table (%)'!$B136,AllPublicationData!$B:$B,'Publication Table (%)'!M$7)/
SUMIFS(AllPublicationData!$E:$E,AllPublicationData!$A:$A,'Publication Table (%)'!$B136,AllPublicationData!$B:$B,'Publication Table (%)'!M$7)),
IF('Publication Table (%)'!$C$5="Operations cancelled for non-clinical/capacity reasons",
IFERROR(SUMIFS(AllPublicationData!$I:$I,AllPublicationData!$A:$A,'Publication Table (%)'!$B136,AllPublicationData!$B:$B,'Publication Table (%)'!$C$4,AllPublicationData!$D:$D,'Publication Table (%)'!M$7)/
SUMIFS(AllPublicationData!$E:$E,AllPublicationData!$A:$A,'Publication Table (%)'!$B136,AllPublicationData!$B:$B,'Publication Table (%)'!$C$4,AllPublicationData!$D:$D,'Publication Table (%)'!M$7),
SUMIFS(AllPublicationData!$I:$I,AllPublicationData!$A:$A,'Publication Table (%)'!$B136,AllPublicationData!$B:$B,'Publication Table (%)'!M$7)/
SUMIFS(AllPublicationData!$E:$E,AllPublicationData!$A:$A,'Publication Table (%)'!$B136,AllPublicationData!$B:$B,'Publication Table (%)'!M$7)),
IF('Publication Table (%)'!$C$5="Cancellations for other reasons",
IFERROR(SUMIFS(AllPublicationData!$J:$J,AllPublicationData!$A:$A,'Publication Table (%)'!$B136,AllPublicationData!$B:$B,'Publication Table (%)'!$C$4,AllPublicationData!$D:$D,'Publication Table (%)'!M$7)/
SUMIFS(AllPublicationData!$E:$E,AllPublicationData!$A:$A,'Publication Table (%)'!$B136,AllPublicationData!$B:$B,'Publication Table (%)'!$C$4,AllPublicationData!$D:$D,'Publication Table (%)'!M$7),
SUMIFS(AllPublicationData!$J:$J,AllPublicationData!$A:$A,'Publication Table (%)'!$B136,AllPublicationData!$B:$B,'Publication Table (%)'!M$7)/
SUMIFS(AllPublicationData!$E:$E,AllPublicationData!$A:$A,'Publication Table (%)'!$B136,AllPublicationData!$B:$B,'Publication Table (%)'!M$7)))))))</f>
        <v>#DIV/0!</v>
      </c>
      <c r="N136" s="96" t="e">
        <f>IF('Publication Table (%)'!$C$5="All Cancelled Operations",
IFERROR(SUMIFS(AllPublicationData!$F:$F,AllPublicationData!$A:$A,'Publication Table (%)'!$B136,AllPublicationData!$B:$B,'Publication Table (%)'!$C$4,AllPublicationData!$D:$D,'Publication Table (%)'!N$7)/
SUMIFS(AllPublicationData!$E:$E,AllPublicationData!$A:$A,'Publication Table (%)'!$B136,AllPublicationData!$B:$B,'Publication Table (%)'!$C$4,AllPublicationData!$D:$D,'Publication Table (%)'!N$7),
SUMIFS(AllPublicationData!$F:$F,AllPublicationData!$A:$A,'Publication Table (%)'!$B136,AllPublicationData!$B:$B,'Publication Table (%)'!N$7)/
SUMIFS(AllPublicationData!$E:$E,AllPublicationData!$A:$A,'Publication Table (%)'!$B136,AllPublicationData!$B:$B,'Publication Table (%)'!N$7)),
IF('Publication Table (%)'!$C$5="Operations cancelled by patient",
IFERROR(SUMIFS(AllPublicationData!$G:$G,AllPublicationData!$A:$A,'Publication Table (%)'!$B136,AllPublicationData!$B:$B,'Publication Table (%)'!$C$4,AllPublicationData!$D:$D,'Publication Table (%)'!N$7)/
SUMIFS(AllPublicationData!$E:$E,AllPublicationData!$A:$A,'Publication Table (%)'!$B136,AllPublicationData!$B:$B,'Publication Table (%)'!$C$4,AllPublicationData!$D:$D,'Publication Table (%)'!N$7),
SUMIFS(AllPublicationData!$G:$G,AllPublicationData!$A:$A,'Publication Table (%)'!$B136,AllPublicationData!$B:$B,'Publication Table (%)'!N$7)/
SUMIFS(AllPublicationData!$E:$E,AllPublicationData!$A:$A,'Publication Table (%)'!$B136,AllPublicationData!$B:$B,'Publication Table (%)'!N$7)),
IF('Publication Table (%)'!$C$5="Operations cancelled for clinical reasons",
IFERROR(SUMIFS(AllPublicationData!$H:$H,AllPublicationData!$A:$A,'Publication Table (%)'!$B136,AllPublicationData!$B:$B,'Publication Table (%)'!$C$4,AllPublicationData!$D:$D,'Publication Table (%)'!N$7)/
SUMIFS(AllPublicationData!$E:$E,AllPublicationData!$A:$A,'Publication Table (%)'!$B136,AllPublicationData!$B:$B,'Publication Table (%)'!$C$4,AllPublicationData!$D:$D,'Publication Table (%)'!N$7),
SUMIFS(AllPublicationData!$H:$H,AllPublicationData!$A:$A,'Publication Table (%)'!$B136,AllPublicationData!$B:$B,'Publication Table (%)'!N$7)/
SUMIFS(AllPublicationData!$E:$E,AllPublicationData!$A:$A,'Publication Table (%)'!$B136,AllPublicationData!$B:$B,'Publication Table (%)'!N$7)),
IF('Publication Table (%)'!$C$5="Operations cancelled for non-clinical/capacity reasons",
IFERROR(SUMIFS(AllPublicationData!$I:$I,AllPublicationData!$A:$A,'Publication Table (%)'!$B136,AllPublicationData!$B:$B,'Publication Table (%)'!$C$4,AllPublicationData!$D:$D,'Publication Table (%)'!N$7)/
SUMIFS(AllPublicationData!$E:$E,AllPublicationData!$A:$A,'Publication Table (%)'!$B136,AllPublicationData!$B:$B,'Publication Table (%)'!$C$4,AllPublicationData!$D:$D,'Publication Table (%)'!N$7),
SUMIFS(AllPublicationData!$I:$I,AllPublicationData!$A:$A,'Publication Table (%)'!$B136,AllPublicationData!$B:$B,'Publication Table (%)'!N$7)/
SUMIFS(AllPublicationData!$E:$E,AllPublicationData!$A:$A,'Publication Table (%)'!$B136,AllPublicationData!$B:$B,'Publication Table (%)'!N$7)),
IF('Publication Table (%)'!$C$5="Cancellations for other reasons",
IFERROR(SUMIFS(AllPublicationData!$J:$J,AllPublicationData!$A:$A,'Publication Table (%)'!$B136,AllPublicationData!$B:$B,'Publication Table (%)'!$C$4,AllPublicationData!$D:$D,'Publication Table (%)'!N$7)/
SUMIFS(AllPublicationData!$E:$E,AllPublicationData!$A:$A,'Publication Table (%)'!$B136,AllPublicationData!$B:$B,'Publication Table (%)'!$C$4,AllPublicationData!$D:$D,'Publication Table (%)'!N$7),
SUMIFS(AllPublicationData!$J:$J,AllPublicationData!$A:$A,'Publication Table (%)'!$B136,AllPublicationData!$B:$B,'Publication Table (%)'!N$7)/
SUMIFS(AllPublicationData!$E:$E,AllPublicationData!$A:$A,'Publication Table (%)'!$B136,AllPublicationData!$B:$B,'Publication Table (%)'!N$7)))))))</f>
        <v>#DIV/0!</v>
      </c>
      <c r="O136" s="96" t="e">
        <f>IF('Publication Table (%)'!$C$5="All Cancelled Operations",
IFERROR(SUMIFS(AllPublicationData!$F:$F,AllPublicationData!$A:$A,'Publication Table (%)'!$B136,AllPublicationData!$B:$B,'Publication Table (%)'!$C$4,AllPublicationData!$D:$D,'Publication Table (%)'!O$7)/
SUMIFS(AllPublicationData!$E:$E,AllPublicationData!$A:$A,'Publication Table (%)'!$B136,AllPublicationData!$B:$B,'Publication Table (%)'!$C$4,AllPublicationData!$D:$D,'Publication Table (%)'!O$7),
SUMIFS(AllPublicationData!$F:$F,AllPublicationData!$A:$A,'Publication Table (%)'!$B136,AllPublicationData!$B:$B,'Publication Table (%)'!O$7)/
SUMIFS(AllPublicationData!$E:$E,AllPublicationData!$A:$A,'Publication Table (%)'!$B136,AllPublicationData!$B:$B,'Publication Table (%)'!O$7)),
IF('Publication Table (%)'!$C$5="Operations cancelled by patient",
IFERROR(SUMIFS(AllPublicationData!$G:$G,AllPublicationData!$A:$A,'Publication Table (%)'!$B136,AllPublicationData!$B:$B,'Publication Table (%)'!$C$4,AllPublicationData!$D:$D,'Publication Table (%)'!O$7)/
SUMIFS(AllPublicationData!$E:$E,AllPublicationData!$A:$A,'Publication Table (%)'!$B136,AllPublicationData!$B:$B,'Publication Table (%)'!$C$4,AllPublicationData!$D:$D,'Publication Table (%)'!O$7),
SUMIFS(AllPublicationData!$G:$G,AllPublicationData!$A:$A,'Publication Table (%)'!$B136,AllPublicationData!$B:$B,'Publication Table (%)'!O$7)/
SUMIFS(AllPublicationData!$E:$E,AllPublicationData!$A:$A,'Publication Table (%)'!$B136,AllPublicationData!$B:$B,'Publication Table (%)'!O$7)),
IF('Publication Table (%)'!$C$5="Operations cancelled for clinical reasons",
IFERROR(SUMIFS(AllPublicationData!$H:$H,AllPublicationData!$A:$A,'Publication Table (%)'!$B136,AllPublicationData!$B:$B,'Publication Table (%)'!$C$4,AllPublicationData!$D:$D,'Publication Table (%)'!O$7)/
SUMIFS(AllPublicationData!$E:$E,AllPublicationData!$A:$A,'Publication Table (%)'!$B136,AllPublicationData!$B:$B,'Publication Table (%)'!$C$4,AllPublicationData!$D:$D,'Publication Table (%)'!O$7),
SUMIFS(AllPublicationData!$H:$H,AllPublicationData!$A:$A,'Publication Table (%)'!$B136,AllPublicationData!$B:$B,'Publication Table (%)'!O$7)/
SUMIFS(AllPublicationData!$E:$E,AllPublicationData!$A:$A,'Publication Table (%)'!$B136,AllPublicationData!$B:$B,'Publication Table (%)'!O$7)),
IF('Publication Table (%)'!$C$5="Operations cancelled for non-clinical/capacity reasons",
IFERROR(SUMIFS(AllPublicationData!$I:$I,AllPublicationData!$A:$A,'Publication Table (%)'!$B136,AllPublicationData!$B:$B,'Publication Table (%)'!$C$4,AllPublicationData!$D:$D,'Publication Table (%)'!O$7)/
SUMIFS(AllPublicationData!$E:$E,AllPublicationData!$A:$A,'Publication Table (%)'!$B136,AllPublicationData!$B:$B,'Publication Table (%)'!$C$4,AllPublicationData!$D:$D,'Publication Table (%)'!O$7),
SUMIFS(AllPublicationData!$I:$I,AllPublicationData!$A:$A,'Publication Table (%)'!$B136,AllPublicationData!$B:$B,'Publication Table (%)'!O$7)/
SUMIFS(AllPublicationData!$E:$E,AllPublicationData!$A:$A,'Publication Table (%)'!$B136,AllPublicationData!$B:$B,'Publication Table (%)'!O$7)),
IF('Publication Table (%)'!$C$5="Cancellations for other reasons",
IFERROR(SUMIFS(AllPublicationData!$J:$J,AllPublicationData!$A:$A,'Publication Table (%)'!$B136,AllPublicationData!$B:$B,'Publication Table (%)'!$C$4,AllPublicationData!$D:$D,'Publication Table (%)'!O$7)/
SUMIFS(AllPublicationData!$E:$E,AllPublicationData!$A:$A,'Publication Table (%)'!$B136,AllPublicationData!$B:$B,'Publication Table (%)'!$C$4,AllPublicationData!$D:$D,'Publication Table (%)'!O$7),
SUMIFS(AllPublicationData!$J:$J,AllPublicationData!$A:$A,'Publication Table (%)'!$B136,AllPublicationData!$B:$B,'Publication Table (%)'!O$7)/
SUMIFS(AllPublicationData!$E:$E,AllPublicationData!$A:$A,'Publication Table (%)'!$B136,AllPublicationData!$B:$B,'Publication Table (%)'!O$7)))))))</f>
        <v>#DIV/0!</v>
      </c>
      <c r="P136" s="96" t="e">
        <f>IF('Publication Table (%)'!$C$5="All Cancelled Operations",
IFERROR(SUMIFS(AllPublicationData!$F:$F,AllPublicationData!$A:$A,'Publication Table (%)'!$B136,AllPublicationData!$B:$B,'Publication Table (%)'!$C$4,AllPublicationData!$D:$D,'Publication Table (%)'!P$7)/
SUMIFS(AllPublicationData!$E:$E,AllPublicationData!$A:$A,'Publication Table (%)'!$B136,AllPublicationData!$B:$B,'Publication Table (%)'!$C$4,AllPublicationData!$D:$D,'Publication Table (%)'!P$7),
SUMIFS(AllPublicationData!$F:$F,AllPublicationData!$A:$A,'Publication Table (%)'!$B136,AllPublicationData!$B:$B,'Publication Table (%)'!P$7)/
SUMIFS(AllPublicationData!$E:$E,AllPublicationData!$A:$A,'Publication Table (%)'!$B136,AllPublicationData!$B:$B,'Publication Table (%)'!P$7)),
IF('Publication Table (%)'!$C$5="Operations cancelled by patient",
IFERROR(SUMIFS(AllPublicationData!$G:$G,AllPublicationData!$A:$A,'Publication Table (%)'!$B136,AllPublicationData!$B:$B,'Publication Table (%)'!$C$4,AllPublicationData!$D:$D,'Publication Table (%)'!P$7)/
SUMIFS(AllPublicationData!$E:$E,AllPublicationData!$A:$A,'Publication Table (%)'!$B136,AllPublicationData!$B:$B,'Publication Table (%)'!$C$4,AllPublicationData!$D:$D,'Publication Table (%)'!P$7),
SUMIFS(AllPublicationData!$G:$G,AllPublicationData!$A:$A,'Publication Table (%)'!$B136,AllPublicationData!$B:$B,'Publication Table (%)'!P$7)/
SUMIFS(AllPublicationData!$E:$E,AllPublicationData!$A:$A,'Publication Table (%)'!$B136,AllPublicationData!$B:$B,'Publication Table (%)'!P$7)),
IF('Publication Table (%)'!$C$5="Operations cancelled for clinical reasons",
IFERROR(SUMIFS(AllPublicationData!$H:$H,AllPublicationData!$A:$A,'Publication Table (%)'!$B136,AllPublicationData!$B:$B,'Publication Table (%)'!$C$4,AllPublicationData!$D:$D,'Publication Table (%)'!P$7)/
SUMIFS(AllPublicationData!$E:$E,AllPublicationData!$A:$A,'Publication Table (%)'!$B136,AllPublicationData!$B:$B,'Publication Table (%)'!$C$4,AllPublicationData!$D:$D,'Publication Table (%)'!P$7),
SUMIFS(AllPublicationData!$H:$H,AllPublicationData!$A:$A,'Publication Table (%)'!$B136,AllPublicationData!$B:$B,'Publication Table (%)'!P$7)/
SUMIFS(AllPublicationData!$E:$E,AllPublicationData!$A:$A,'Publication Table (%)'!$B136,AllPublicationData!$B:$B,'Publication Table (%)'!P$7)),
IF('Publication Table (%)'!$C$5="Operations cancelled for non-clinical/capacity reasons",
IFERROR(SUMIFS(AllPublicationData!$I:$I,AllPublicationData!$A:$A,'Publication Table (%)'!$B136,AllPublicationData!$B:$B,'Publication Table (%)'!$C$4,AllPublicationData!$D:$D,'Publication Table (%)'!P$7)/
SUMIFS(AllPublicationData!$E:$E,AllPublicationData!$A:$A,'Publication Table (%)'!$B136,AllPublicationData!$B:$B,'Publication Table (%)'!$C$4,AllPublicationData!$D:$D,'Publication Table (%)'!P$7),
SUMIFS(AllPublicationData!$I:$I,AllPublicationData!$A:$A,'Publication Table (%)'!$B136,AllPublicationData!$B:$B,'Publication Table (%)'!P$7)/
SUMIFS(AllPublicationData!$E:$E,AllPublicationData!$A:$A,'Publication Table (%)'!$B136,AllPublicationData!$B:$B,'Publication Table (%)'!P$7)),
IF('Publication Table (%)'!$C$5="Cancellations for other reasons",
IFERROR(SUMIFS(AllPublicationData!$J:$J,AllPublicationData!$A:$A,'Publication Table (%)'!$B136,AllPublicationData!$B:$B,'Publication Table (%)'!$C$4,AllPublicationData!$D:$D,'Publication Table (%)'!P$7)/
SUMIFS(AllPublicationData!$E:$E,AllPublicationData!$A:$A,'Publication Table (%)'!$B136,AllPublicationData!$B:$B,'Publication Table (%)'!$C$4,AllPublicationData!$D:$D,'Publication Table (%)'!P$7),
SUMIFS(AllPublicationData!$J:$J,AllPublicationData!$A:$A,'Publication Table (%)'!$B136,AllPublicationData!$B:$B,'Publication Table (%)'!P$7)/
SUMIFS(AllPublicationData!$E:$E,AllPublicationData!$A:$A,'Publication Table (%)'!$B136,AllPublicationData!$B:$B,'Publication Table (%)'!P$7)))))))</f>
        <v>#DIV/0!</v>
      </c>
      <c r="Q136" s="96" t="e">
        <f>IF('Publication Table (%)'!$C$5="All Cancelled Operations",
IFERROR(SUMIFS(AllPublicationData!$F:$F,AllPublicationData!$A:$A,'Publication Table (%)'!$B136,AllPublicationData!$B:$B,'Publication Table (%)'!$C$4,AllPublicationData!$D:$D,'Publication Table (%)'!Q$7)/
SUMIFS(AllPublicationData!$E:$E,AllPublicationData!$A:$A,'Publication Table (%)'!$B136,AllPublicationData!$B:$B,'Publication Table (%)'!$C$4,AllPublicationData!$D:$D,'Publication Table (%)'!Q$7),
SUMIFS(AllPublicationData!$F:$F,AllPublicationData!$A:$A,'Publication Table (%)'!$B136,AllPublicationData!$B:$B,'Publication Table (%)'!Q$7)/
SUMIFS(AllPublicationData!$E:$E,AllPublicationData!$A:$A,'Publication Table (%)'!$B136,AllPublicationData!$B:$B,'Publication Table (%)'!Q$7)),
IF('Publication Table (%)'!$C$5="Operations cancelled by patient",
IFERROR(SUMIFS(AllPublicationData!$G:$G,AllPublicationData!$A:$A,'Publication Table (%)'!$B136,AllPublicationData!$B:$B,'Publication Table (%)'!$C$4,AllPublicationData!$D:$D,'Publication Table (%)'!Q$7)/
SUMIFS(AllPublicationData!$E:$E,AllPublicationData!$A:$A,'Publication Table (%)'!$B136,AllPublicationData!$B:$B,'Publication Table (%)'!$C$4,AllPublicationData!$D:$D,'Publication Table (%)'!Q$7),
SUMIFS(AllPublicationData!$G:$G,AllPublicationData!$A:$A,'Publication Table (%)'!$B136,AllPublicationData!$B:$B,'Publication Table (%)'!Q$7)/
SUMIFS(AllPublicationData!$E:$E,AllPublicationData!$A:$A,'Publication Table (%)'!$B136,AllPublicationData!$B:$B,'Publication Table (%)'!Q$7)),
IF('Publication Table (%)'!$C$5="Operations cancelled for clinical reasons",
IFERROR(SUMIFS(AllPublicationData!$H:$H,AllPublicationData!$A:$A,'Publication Table (%)'!$B136,AllPublicationData!$B:$B,'Publication Table (%)'!$C$4,AllPublicationData!$D:$D,'Publication Table (%)'!Q$7)/
SUMIFS(AllPublicationData!$E:$E,AllPublicationData!$A:$A,'Publication Table (%)'!$B136,AllPublicationData!$B:$B,'Publication Table (%)'!$C$4,AllPublicationData!$D:$D,'Publication Table (%)'!Q$7),
SUMIFS(AllPublicationData!$H:$H,AllPublicationData!$A:$A,'Publication Table (%)'!$B136,AllPublicationData!$B:$B,'Publication Table (%)'!Q$7)/
SUMIFS(AllPublicationData!$E:$E,AllPublicationData!$A:$A,'Publication Table (%)'!$B136,AllPublicationData!$B:$B,'Publication Table (%)'!Q$7)),
IF('Publication Table (%)'!$C$5="Operations cancelled for non-clinical/capacity reasons",
IFERROR(SUMIFS(AllPublicationData!$I:$I,AllPublicationData!$A:$A,'Publication Table (%)'!$B136,AllPublicationData!$B:$B,'Publication Table (%)'!$C$4,AllPublicationData!$D:$D,'Publication Table (%)'!Q$7)/
SUMIFS(AllPublicationData!$E:$E,AllPublicationData!$A:$A,'Publication Table (%)'!$B136,AllPublicationData!$B:$B,'Publication Table (%)'!$C$4,AllPublicationData!$D:$D,'Publication Table (%)'!Q$7),
SUMIFS(AllPublicationData!$I:$I,AllPublicationData!$A:$A,'Publication Table (%)'!$B136,AllPublicationData!$B:$B,'Publication Table (%)'!Q$7)/
SUMIFS(AllPublicationData!$E:$E,AllPublicationData!$A:$A,'Publication Table (%)'!$B136,AllPublicationData!$B:$B,'Publication Table (%)'!Q$7)),
IF('Publication Table (%)'!$C$5="Cancellations for other reasons",
IFERROR(SUMIFS(AllPublicationData!$J:$J,AllPublicationData!$A:$A,'Publication Table (%)'!$B136,AllPublicationData!$B:$B,'Publication Table (%)'!$C$4,AllPublicationData!$D:$D,'Publication Table (%)'!Q$7)/
SUMIFS(AllPublicationData!$E:$E,AllPublicationData!$A:$A,'Publication Table (%)'!$B136,AllPublicationData!$B:$B,'Publication Table (%)'!$C$4,AllPublicationData!$D:$D,'Publication Table (%)'!Q$7),
SUMIFS(AllPublicationData!$J:$J,AllPublicationData!$A:$A,'Publication Table (%)'!$B136,AllPublicationData!$B:$B,'Publication Table (%)'!Q$7)/
SUMIFS(AllPublicationData!$E:$E,AllPublicationData!$A:$A,'Publication Table (%)'!$B136,AllPublicationData!$B:$B,'Publication Table (%)'!Q$7)))))))</f>
        <v>#DIV/0!</v>
      </c>
      <c r="R136" s="96" t="e">
        <f>IF('Publication Table (%)'!$C$5="All Cancelled Operations",
IFERROR(SUMIFS(AllPublicationData!$F:$F,AllPublicationData!$A:$A,'Publication Table (%)'!$B136,AllPublicationData!$B:$B,'Publication Table (%)'!$C$4,AllPublicationData!$D:$D,'Publication Table (%)'!R$7)/
SUMIFS(AllPublicationData!$E:$E,AllPublicationData!$A:$A,'Publication Table (%)'!$B136,AllPublicationData!$B:$B,'Publication Table (%)'!$C$4,AllPublicationData!$D:$D,'Publication Table (%)'!R$7),
SUMIFS(AllPublicationData!$F:$F,AllPublicationData!$A:$A,'Publication Table (%)'!$B136,AllPublicationData!$B:$B,'Publication Table (%)'!R$7)/
SUMIFS(AllPublicationData!$E:$E,AllPublicationData!$A:$A,'Publication Table (%)'!$B136,AllPublicationData!$B:$B,'Publication Table (%)'!R$7)),
IF('Publication Table (%)'!$C$5="Operations cancelled by patient",
IFERROR(SUMIFS(AllPublicationData!$G:$G,AllPublicationData!$A:$A,'Publication Table (%)'!$B136,AllPublicationData!$B:$B,'Publication Table (%)'!$C$4,AllPublicationData!$D:$D,'Publication Table (%)'!R$7)/
SUMIFS(AllPublicationData!$E:$E,AllPublicationData!$A:$A,'Publication Table (%)'!$B136,AllPublicationData!$B:$B,'Publication Table (%)'!$C$4,AllPublicationData!$D:$D,'Publication Table (%)'!R$7),
SUMIFS(AllPublicationData!$G:$G,AllPublicationData!$A:$A,'Publication Table (%)'!$B136,AllPublicationData!$B:$B,'Publication Table (%)'!R$7)/
SUMIFS(AllPublicationData!$E:$E,AllPublicationData!$A:$A,'Publication Table (%)'!$B136,AllPublicationData!$B:$B,'Publication Table (%)'!R$7)),
IF('Publication Table (%)'!$C$5="Operations cancelled for clinical reasons",
IFERROR(SUMIFS(AllPublicationData!$H:$H,AllPublicationData!$A:$A,'Publication Table (%)'!$B136,AllPublicationData!$B:$B,'Publication Table (%)'!$C$4,AllPublicationData!$D:$D,'Publication Table (%)'!R$7)/
SUMIFS(AllPublicationData!$E:$E,AllPublicationData!$A:$A,'Publication Table (%)'!$B136,AllPublicationData!$B:$B,'Publication Table (%)'!$C$4,AllPublicationData!$D:$D,'Publication Table (%)'!R$7),
SUMIFS(AllPublicationData!$H:$H,AllPublicationData!$A:$A,'Publication Table (%)'!$B136,AllPublicationData!$B:$B,'Publication Table (%)'!R$7)/
SUMIFS(AllPublicationData!$E:$E,AllPublicationData!$A:$A,'Publication Table (%)'!$B136,AllPublicationData!$B:$B,'Publication Table (%)'!R$7)),
IF('Publication Table (%)'!$C$5="Operations cancelled for non-clinical/capacity reasons",
IFERROR(SUMIFS(AllPublicationData!$I:$I,AllPublicationData!$A:$A,'Publication Table (%)'!$B136,AllPublicationData!$B:$B,'Publication Table (%)'!$C$4,AllPublicationData!$D:$D,'Publication Table (%)'!R$7)/
SUMIFS(AllPublicationData!$E:$E,AllPublicationData!$A:$A,'Publication Table (%)'!$B136,AllPublicationData!$B:$B,'Publication Table (%)'!$C$4,AllPublicationData!$D:$D,'Publication Table (%)'!R$7),
SUMIFS(AllPublicationData!$I:$I,AllPublicationData!$A:$A,'Publication Table (%)'!$B136,AllPublicationData!$B:$B,'Publication Table (%)'!R$7)/
SUMIFS(AllPublicationData!$E:$E,AllPublicationData!$A:$A,'Publication Table (%)'!$B136,AllPublicationData!$B:$B,'Publication Table (%)'!R$7)),
IF('Publication Table (%)'!$C$5="Cancellations for other reasons",
IFERROR(SUMIFS(AllPublicationData!$J:$J,AllPublicationData!$A:$A,'Publication Table (%)'!$B136,AllPublicationData!$B:$B,'Publication Table (%)'!$C$4,AllPublicationData!$D:$D,'Publication Table (%)'!R$7)/
SUMIFS(AllPublicationData!$E:$E,AllPublicationData!$A:$A,'Publication Table (%)'!$B136,AllPublicationData!$B:$B,'Publication Table (%)'!$C$4,AllPublicationData!$D:$D,'Publication Table (%)'!R$7),
SUMIFS(AllPublicationData!$J:$J,AllPublicationData!$A:$A,'Publication Table (%)'!$B136,AllPublicationData!$B:$B,'Publication Table (%)'!R$7)/
SUMIFS(AllPublicationData!$E:$E,AllPublicationData!$A:$A,'Publication Table (%)'!$B136,AllPublicationData!$B:$B,'Publication Table (%)'!R$7)))))))</f>
        <v>#DIV/0!</v>
      </c>
      <c r="S136" s="96" t="e">
        <f>IF('Publication Table (%)'!$C$5="All Cancelled Operations",
IFERROR(SUMIFS(AllPublicationData!$F:$F,AllPublicationData!$A:$A,'Publication Table (%)'!$B136,AllPublicationData!$B:$B,'Publication Table (%)'!$C$4,AllPublicationData!$D:$D,'Publication Table (%)'!S$7)/
SUMIFS(AllPublicationData!$E:$E,AllPublicationData!$A:$A,'Publication Table (%)'!$B136,AllPublicationData!$B:$B,'Publication Table (%)'!$C$4,AllPublicationData!$D:$D,'Publication Table (%)'!S$7),
SUMIFS(AllPublicationData!$F:$F,AllPublicationData!$A:$A,'Publication Table (%)'!$B136,AllPublicationData!$B:$B,'Publication Table (%)'!S$7)/
SUMIFS(AllPublicationData!$E:$E,AllPublicationData!$A:$A,'Publication Table (%)'!$B136,AllPublicationData!$B:$B,'Publication Table (%)'!S$7)),
IF('Publication Table (%)'!$C$5="Operations cancelled by patient",
IFERROR(SUMIFS(AllPublicationData!$G:$G,AllPublicationData!$A:$A,'Publication Table (%)'!$B136,AllPublicationData!$B:$B,'Publication Table (%)'!$C$4,AllPublicationData!$D:$D,'Publication Table (%)'!S$7)/
SUMIFS(AllPublicationData!$E:$E,AllPublicationData!$A:$A,'Publication Table (%)'!$B136,AllPublicationData!$B:$B,'Publication Table (%)'!$C$4,AllPublicationData!$D:$D,'Publication Table (%)'!S$7),
SUMIFS(AllPublicationData!$G:$G,AllPublicationData!$A:$A,'Publication Table (%)'!$B136,AllPublicationData!$B:$B,'Publication Table (%)'!S$7)/
SUMIFS(AllPublicationData!$E:$E,AllPublicationData!$A:$A,'Publication Table (%)'!$B136,AllPublicationData!$B:$B,'Publication Table (%)'!S$7)),
IF('Publication Table (%)'!$C$5="Operations cancelled for clinical reasons",
IFERROR(SUMIFS(AllPublicationData!$H:$H,AllPublicationData!$A:$A,'Publication Table (%)'!$B136,AllPublicationData!$B:$B,'Publication Table (%)'!$C$4,AllPublicationData!$D:$D,'Publication Table (%)'!S$7)/
SUMIFS(AllPublicationData!$E:$E,AllPublicationData!$A:$A,'Publication Table (%)'!$B136,AllPublicationData!$B:$B,'Publication Table (%)'!$C$4,AllPublicationData!$D:$D,'Publication Table (%)'!S$7),
SUMIFS(AllPublicationData!$H:$H,AllPublicationData!$A:$A,'Publication Table (%)'!$B136,AllPublicationData!$B:$B,'Publication Table (%)'!S$7)/
SUMIFS(AllPublicationData!$E:$E,AllPublicationData!$A:$A,'Publication Table (%)'!$B136,AllPublicationData!$B:$B,'Publication Table (%)'!S$7)),
IF('Publication Table (%)'!$C$5="Operations cancelled for non-clinical/capacity reasons",
IFERROR(SUMIFS(AllPublicationData!$I:$I,AllPublicationData!$A:$A,'Publication Table (%)'!$B136,AllPublicationData!$B:$B,'Publication Table (%)'!$C$4,AllPublicationData!$D:$D,'Publication Table (%)'!S$7)/
SUMIFS(AllPublicationData!$E:$E,AllPublicationData!$A:$A,'Publication Table (%)'!$B136,AllPublicationData!$B:$B,'Publication Table (%)'!$C$4,AllPublicationData!$D:$D,'Publication Table (%)'!S$7),
SUMIFS(AllPublicationData!$I:$I,AllPublicationData!$A:$A,'Publication Table (%)'!$B136,AllPublicationData!$B:$B,'Publication Table (%)'!S$7)/
SUMIFS(AllPublicationData!$E:$E,AllPublicationData!$A:$A,'Publication Table (%)'!$B136,AllPublicationData!$B:$B,'Publication Table (%)'!S$7)),
IF('Publication Table (%)'!$C$5="Cancellations for other reasons",
IFERROR(SUMIFS(AllPublicationData!$J:$J,AllPublicationData!$A:$A,'Publication Table (%)'!$B136,AllPublicationData!$B:$B,'Publication Table (%)'!$C$4,AllPublicationData!$D:$D,'Publication Table (%)'!S$7)/
SUMIFS(AllPublicationData!$E:$E,AllPublicationData!$A:$A,'Publication Table (%)'!$B136,AllPublicationData!$B:$B,'Publication Table (%)'!$C$4,AllPublicationData!$D:$D,'Publication Table (%)'!S$7),
SUMIFS(AllPublicationData!$J:$J,AllPublicationData!$A:$A,'Publication Table (%)'!$B136,AllPublicationData!$B:$B,'Publication Table (%)'!S$7)/
SUMIFS(AllPublicationData!$E:$E,AllPublicationData!$A:$A,'Publication Table (%)'!$B136,AllPublicationData!$B:$B,'Publication Table (%)'!S$7)))))))</f>
        <v>#DIV/0!</v>
      </c>
    </row>
    <row r="137" spans="3:19" x14ac:dyDescent="0.35">
      <c r="C137" s="112">
        <f>IF('Publication Table (%)'!$C$5="All Cancelled Operations",
SUMIFS(AllPublicationData!$F:$F,AllPublicationData!$A:$A,'Publication Table (%)'!$B137,AllPublicationData!$B:$B,'Publication Table (%)'!$C$4),
IF('Publication Table (%)'!$C$5="Operations cancelled by patient",
SUMIFS(AllPublicationData!$G:$G,AllPublicationData!$A:$A,'Publication Table (%)'!$B137,AllPublicationData!$B:$B,'Publication Table (%)'!$C$4),
IF('Publication Table (%)'!$C$5="Operations cancelled for clinical reasons",
SUMIFS(AllPublicationData!$H:$H,AllPublicationData!$A:$A,'Publication Table (%)'!$B137,AllPublicationData!$B:$B,'Publication Table (%)'!$C$4),
IF('Publication Table (%)'!$C$5="Operations cancelled for non-clinical/capacity reasons",
SUMIFS(AllPublicationData!$I:$I,AllPublicationData!$A:$A,'Publication Table (%)'!$B137,AllPublicationData!$B:$B,'Publication Table (%)'!$C$4),
IF('Publication Table (%)'!$C$5="Cancellations for other reasons",
SUMIFS(AllPublicationData!$J:$J,AllPublicationData!$A:$A,'Publication Table (%)'!$B137,AllPublicationData!$B:$B,'Publication Table (%)'!$C$4))))))+
IF(AND($C$4="NHS Scotland",$C$5="All Cancelled Operations"),
SUMIFS(AllPublicationData!$F:$F,AllPublicationData!$A:$A,'Publication Table (%)'!$B137),
IF(AND($C$4="NHS Scotland",$C$5="Operations cancelled by patient"),
SUMIFS(AllPublicationData!$G:$G,AllPublicationData!$A:$A,'Publication Table (%)'!$B137),
IF(AND($C$4="NHS Scotland",$C$5="Operations cancelled for clinical reasons"),
SUMIFS(AllPublicationData!$H:$H,AllPublicationData!$A:$A,'Publication Table (%)'!$B137),
IF(AND($C$4="NHS Scotland",$C$5="Operations cancelled for non-clinical/capacity reasons"),
SUMIFS(AllPublicationData!$I:$I,AllPublicationData!$A:$A,'Publication Table (%)'!$B137),
IF(AND($C$4="NHS Scotland",$C$5="Cancellations for other reasons"),
SUMIFS(AllPublicationData!$J:$J,AllPublicationData!$A:$A,'Publication Table (%)'!$B137))))))</f>
        <v>0</v>
      </c>
      <c r="D137" s="110" t="e">
        <f>IF(AND('Publication Table (%)'!$C$5="All Cancelled Operations",$C$4&lt;&gt;"NHS Scotland"),
IFERROR(SUMIFS(AllPublicationData!$F:$F,AllPublicationData!$A:$A,'Publication Table (%)'!$B137,AllPublicationData!$B:$B,'Publication Table (%)'!$C$4,AllPublicationData!$D:$D,'Publication Table (%)'!D$7)/
SUMIFS(AllPublicationData!$E:$E,AllPublicationData!$A:$A,'Publication Table (%)'!$B137,AllPublicationData!$B:$B,'Publication Table (%)'!$C$4,AllPublicationData!$D:$D,'Publication Table (%)'!D$7),
SUMIFS(AllPublicationData!$F:$F,AllPublicationData!$A:$A,'Publication Table (%)'!$B137,AllPublicationData!$B:$B,'Publication Table (%)'!D$7)/
SUMIFS(AllPublicationData!$E:$E,AllPublicationData!$A:$A,'Publication Table (%)'!$B137,AllPublicationData!$B:$B,'Publication Table (%)'!D$7)),
IF(AND('Publication Table (%)'!$C$5="Operations cancelled by patient",$C$4&lt;&gt;"NHS Scotland"),
IFERROR(SUMIFS(AllPublicationData!$G:$G,AllPublicationData!$A:$A,'Publication Table (%)'!$B137,AllPublicationData!$B:$B,'Publication Table (%)'!$C$4,AllPublicationData!$D:$D,'Publication Table (%)'!D$7)/
SUMIFS(AllPublicationData!$E:$E,AllPublicationData!$A:$A,'Publication Table (%)'!$B137,AllPublicationData!$B:$B,'Publication Table (%)'!$C$4,AllPublicationData!$D:$D,'Publication Table (%)'!D$7),
SUMIFS(AllPublicationData!$G:$G,AllPublicationData!$A:$A,'Publication Table (%)'!$B137,AllPublicationData!$B:$B,'Publication Table (%)'!D$7)/
SUMIFS(AllPublicationData!$E:$E,AllPublicationData!$A:$A,'Publication Table (%)'!$B137,AllPublicationData!$B:$B,'Publication Table (%)'!D$7)),
IF(AND('Publication Table (%)'!$C$5="Operations cancelled for clinical reasons",$C$4&lt;&gt;"NHS Scotland"),
IFERROR(SUMIFS(AllPublicationData!$H:$H,AllPublicationData!$A:$A,'Publication Table (%)'!$B137,AllPublicationData!$B:$B,'Publication Table (%)'!$C$4,AllPublicationData!$D:$D,'Publication Table (%)'!D$7)/
SUMIFS(AllPublicationData!$E:$E,AllPublicationData!$A:$A,'Publication Table (%)'!$B137,AllPublicationData!$B:$B,'Publication Table (%)'!$C$4,AllPublicationData!$D:$D,'Publication Table (%)'!D$7),
SUMIFS(AllPublicationData!$H:$H,AllPublicationData!$A:$A,'Publication Table (%)'!$B137,AllPublicationData!$B:$B,'Publication Table (%)'!D$7)/
SUMIFS(AllPublicationData!$E:$E,AllPublicationData!$A:$A,'Publication Table (%)'!$B137,AllPublicationData!$B:$B,'Publication Table (%)'!D$7)),
IF(AND('Publication Table (%)'!$C$5="Operations cancelled for non-clinical/capacity reasons",$C$4&lt;&gt;"NHS Scotland"),
IFERROR(SUMIFS(AllPublicationData!$I:$I,AllPublicationData!$A:$A,'Publication Table (%)'!$B137,AllPublicationData!$B:$B,'Publication Table (%)'!$C$4,AllPublicationData!$D:$D,'Publication Table (%)'!D$7)/
SUMIFS(AllPublicationData!$E:$E,AllPublicationData!$A:$A,'Publication Table (%)'!$B137,AllPublicationData!$B:$B,'Publication Table (%)'!$C$4,AllPublicationData!$D:$D,'Publication Table (%)'!D$7),
SUMIFS(AllPublicationData!$I:$I,AllPublicationData!$A:$A,'Publication Table (%)'!$B137,AllPublicationData!$B:$B,'Publication Table (%)'!D$7)/
SUMIFS(AllPublicationData!$E:$E,AllPublicationData!$A:$A,'Publication Table (%)'!$B137,AllPublicationData!$B:$B,'Publication Table (%)'!D$7)),
IF(AND('Publication Table (%)'!$C$5="Cancellations for other reasons",$C$4&lt;&gt;"NHS Scotland"),
IFERROR(SUMIFS(AllPublicationData!$J:$J,AllPublicationData!$A:$A,'Publication Table (%)'!$B137,AllPublicationData!$B:$B,'Publication Table (%)'!$C$4,AllPublicationData!$D:$D,'Publication Table (%)'!D$7)/
SUMIFS(AllPublicationData!$E:$E,AllPublicationData!$A:$A,'Publication Table (%)'!$B137,AllPublicationData!$B:$B,'Publication Table (%)'!$C$4,AllPublicationData!$D:$D,'Publication Table (%)'!D$7),
SUMIFS(AllPublicationData!$J:$J,AllPublicationData!$A:$A,'Publication Table (%)'!$B137,AllPublicationData!$B:$B,'Publication Table (%)'!D$7)/
SUMIFS(AllPublicationData!$E:$E,AllPublicationData!$A:$A,'Publication Table (%)'!$B137,AllPublicationData!$B:$B,'Publication Table (%)'!D$7)),
IF(AND($C$4="NHS Scotland",$C$5="All Cancelled Operations"),
SUMIFS(AllPublicationData!$F:$F,AllPublicationData!$A:$A,'Publication Table'!$B137)/
SUMIFS(AllPublicationData!$E:$E,AllPublicationData!$A:$A,'Publication Table'!$B137),
IF(AND($C$4="NHS Scotland",$C$5="Operations cancelled by patient"),
SUMIFS(AllPublicationData!$G:$G,AllPublicationData!$A:$A,'Publication Table'!$B137)/
SUMIFS(AllPublicationData!$E:$E,AllPublicationData!$A:$A,'Publication Table'!$B137),
IF(AND($C$4="NHS Scotland",$C$5="Operations cancelled for clinical reasons"),
SUMIFS(AllPublicationData!$H:$H,AllPublicationData!$A:$A,'Publication Table'!$B137)/
SUMIFS(AllPublicationData!$E:$E,AllPublicationData!$A:$A,'Publication Table'!$B137),
IF(AND($C$4="NHS Scotland",$C$5="Operations cancelled for non-clinical/capacity reasons"),
SUMIFS(AllPublicationData!$I:$I,AllPublicationData!$A:$A,'Publication Table'!$B137)/
SUMIFS(AllPublicationData!$E:$E,AllPublicationData!$A:$A,'Publication Table'!$B137),
IF(AND($C$4="NHS Scotland",$C$5="Cancellations for other reasons"),
SUMIFS(AllPublicationData!$J:$J,AllPublicationData!$A:$A,'Publication Table'!$B137)/
SUMIFS(AllPublicationData!$E:$E,AllPublicationData!$A:$A,'Publication Table'!$B137)))))))))))</f>
        <v>#DIV/0!</v>
      </c>
      <c r="E137" s="96" t="e">
        <f>IF('Publication Table (%)'!$C$5="All Cancelled Operations",
IFERROR(SUMIFS(AllPublicationData!$F:$F,AllPublicationData!$A:$A,'Publication Table (%)'!$B137,AllPublicationData!$B:$B,'Publication Table (%)'!$C$4,AllPublicationData!$D:$D,'Publication Table (%)'!E$7)/
SUMIFS(AllPublicationData!$E:$E,AllPublicationData!$A:$A,'Publication Table (%)'!$B137,AllPublicationData!$B:$B,'Publication Table (%)'!$C$4,AllPublicationData!$D:$D,'Publication Table (%)'!E$7),
SUMIFS(AllPublicationData!$F:$F,AllPublicationData!$A:$A,'Publication Table (%)'!$B137,AllPublicationData!$B:$B,'Publication Table (%)'!E$7)/
SUMIFS(AllPublicationData!$E:$E,AllPublicationData!$A:$A,'Publication Table (%)'!$B137,AllPublicationData!$B:$B,'Publication Table (%)'!E$7)),
IF('Publication Table (%)'!$C$5="Operations cancelled by patient",
IFERROR(SUMIFS(AllPublicationData!$G:$G,AllPublicationData!$A:$A,'Publication Table (%)'!$B137,AllPublicationData!$B:$B,'Publication Table (%)'!$C$4,AllPublicationData!$D:$D,'Publication Table (%)'!E$7)/
SUMIFS(AllPublicationData!$E:$E,AllPublicationData!$A:$A,'Publication Table (%)'!$B137,AllPublicationData!$B:$B,'Publication Table (%)'!$C$4,AllPublicationData!$D:$D,'Publication Table (%)'!E$7),
SUMIFS(AllPublicationData!$G:$G,AllPublicationData!$A:$A,'Publication Table (%)'!$B137,AllPublicationData!$B:$B,'Publication Table (%)'!E$7)/
SUMIFS(AllPublicationData!$E:$E,AllPublicationData!$A:$A,'Publication Table (%)'!$B137,AllPublicationData!$B:$B,'Publication Table (%)'!E$7)),
IF('Publication Table (%)'!$C$5="Operations cancelled for clinical reasons",
IFERROR(SUMIFS(AllPublicationData!$H:$H,AllPublicationData!$A:$A,'Publication Table (%)'!$B137,AllPublicationData!$B:$B,'Publication Table (%)'!$C$4,AllPublicationData!$D:$D,'Publication Table (%)'!E$7)/
SUMIFS(AllPublicationData!$E:$E,AllPublicationData!$A:$A,'Publication Table (%)'!$B137,AllPublicationData!$B:$B,'Publication Table (%)'!$C$4,AllPublicationData!$D:$D,'Publication Table (%)'!E$7),
SUMIFS(AllPublicationData!$H:$H,AllPublicationData!$A:$A,'Publication Table (%)'!$B137,AllPublicationData!$B:$B,'Publication Table (%)'!E$7)/
SUMIFS(AllPublicationData!$E:$E,AllPublicationData!$A:$A,'Publication Table (%)'!$B137,AllPublicationData!$B:$B,'Publication Table (%)'!E$7)),
IF('Publication Table (%)'!$C$5="Operations cancelled for non-clinical/capacity reasons",
IFERROR(SUMIFS(AllPublicationData!$I:$I,AllPublicationData!$A:$A,'Publication Table (%)'!$B137,AllPublicationData!$B:$B,'Publication Table (%)'!$C$4,AllPublicationData!$D:$D,'Publication Table (%)'!E$7)/
SUMIFS(AllPublicationData!$E:$E,AllPublicationData!$A:$A,'Publication Table (%)'!$B137,AllPublicationData!$B:$B,'Publication Table (%)'!$C$4,AllPublicationData!$D:$D,'Publication Table (%)'!E$7),
SUMIFS(AllPublicationData!$I:$I,AllPublicationData!$A:$A,'Publication Table (%)'!$B137,AllPublicationData!$B:$B,'Publication Table (%)'!E$7)/
SUMIFS(AllPublicationData!$E:$E,AllPublicationData!$A:$A,'Publication Table (%)'!$B137,AllPublicationData!$B:$B,'Publication Table (%)'!E$7)),
IF('Publication Table (%)'!$C$5="Cancellations for other reasons",
IFERROR(SUMIFS(AllPublicationData!$J:$J,AllPublicationData!$A:$A,'Publication Table (%)'!$B137,AllPublicationData!$B:$B,'Publication Table (%)'!$C$4,AllPublicationData!$D:$D,'Publication Table (%)'!E$7)/
SUMIFS(AllPublicationData!$E:$E,AllPublicationData!$A:$A,'Publication Table (%)'!$B137,AllPublicationData!$B:$B,'Publication Table (%)'!$C$4,AllPublicationData!$D:$D,'Publication Table (%)'!E$7),
SUMIFS(AllPublicationData!$J:$J,AllPublicationData!$A:$A,'Publication Table (%)'!$B137,AllPublicationData!$B:$B,'Publication Table (%)'!E$7)/
SUMIFS(AllPublicationData!$E:$E,AllPublicationData!$A:$A,'Publication Table (%)'!$B137,AllPublicationData!$B:$B,'Publication Table (%)'!E$7)))))))</f>
        <v>#DIV/0!</v>
      </c>
      <c r="F137" s="96" t="e">
        <f>IF('Publication Table (%)'!$C$5="All Cancelled Operations",
IFERROR(SUMIFS(AllPublicationData!$F:$F,AllPublicationData!$A:$A,'Publication Table (%)'!$B137,AllPublicationData!$B:$B,'Publication Table (%)'!$C$4,AllPublicationData!$D:$D,'Publication Table (%)'!F$7)/
SUMIFS(AllPublicationData!$E:$E,AllPublicationData!$A:$A,'Publication Table (%)'!$B137,AllPublicationData!$B:$B,'Publication Table (%)'!$C$4,AllPublicationData!$D:$D,'Publication Table (%)'!F$7),
SUMIFS(AllPublicationData!$F:$F,AllPublicationData!$A:$A,'Publication Table (%)'!$B137,AllPublicationData!$B:$B,'Publication Table (%)'!F$7)/
SUMIFS(AllPublicationData!$E:$E,AllPublicationData!$A:$A,'Publication Table (%)'!$B137,AllPublicationData!$B:$B,'Publication Table (%)'!F$7)),
IF('Publication Table (%)'!$C$5="Operations cancelled by patient",
IFERROR(SUMIFS(AllPublicationData!$G:$G,AllPublicationData!$A:$A,'Publication Table (%)'!$B137,AllPublicationData!$B:$B,'Publication Table (%)'!$C$4,AllPublicationData!$D:$D,'Publication Table (%)'!F$7)/
SUMIFS(AllPublicationData!$E:$E,AllPublicationData!$A:$A,'Publication Table (%)'!$B137,AllPublicationData!$B:$B,'Publication Table (%)'!$C$4,AllPublicationData!$D:$D,'Publication Table (%)'!F$7),
SUMIFS(AllPublicationData!$G:$G,AllPublicationData!$A:$A,'Publication Table (%)'!$B137,AllPublicationData!$B:$B,'Publication Table (%)'!F$7)/
SUMIFS(AllPublicationData!$E:$E,AllPublicationData!$A:$A,'Publication Table (%)'!$B137,AllPublicationData!$B:$B,'Publication Table (%)'!F$7)),
IF('Publication Table (%)'!$C$5="Operations cancelled for clinical reasons",
IFERROR(SUMIFS(AllPublicationData!$H:$H,AllPublicationData!$A:$A,'Publication Table (%)'!$B137,AllPublicationData!$B:$B,'Publication Table (%)'!$C$4,AllPublicationData!$D:$D,'Publication Table (%)'!F$7)/
SUMIFS(AllPublicationData!$E:$E,AllPublicationData!$A:$A,'Publication Table (%)'!$B137,AllPublicationData!$B:$B,'Publication Table (%)'!$C$4,AllPublicationData!$D:$D,'Publication Table (%)'!F$7),
SUMIFS(AllPublicationData!$H:$H,AllPublicationData!$A:$A,'Publication Table (%)'!$B137,AllPublicationData!$B:$B,'Publication Table (%)'!F$7)/
SUMIFS(AllPublicationData!$E:$E,AllPublicationData!$A:$A,'Publication Table (%)'!$B137,AllPublicationData!$B:$B,'Publication Table (%)'!F$7)),
IF('Publication Table (%)'!$C$5="Operations cancelled for non-clinical/capacity reasons",
IFERROR(SUMIFS(AllPublicationData!$I:$I,AllPublicationData!$A:$A,'Publication Table (%)'!$B137,AllPublicationData!$B:$B,'Publication Table (%)'!$C$4,AllPublicationData!$D:$D,'Publication Table (%)'!F$7)/
SUMIFS(AllPublicationData!$E:$E,AllPublicationData!$A:$A,'Publication Table (%)'!$B137,AllPublicationData!$B:$B,'Publication Table (%)'!$C$4,AllPublicationData!$D:$D,'Publication Table (%)'!F$7),
SUMIFS(AllPublicationData!$I:$I,AllPublicationData!$A:$A,'Publication Table (%)'!$B137,AllPublicationData!$B:$B,'Publication Table (%)'!F$7)/
SUMIFS(AllPublicationData!$E:$E,AllPublicationData!$A:$A,'Publication Table (%)'!$B137,AllPublicationData!$B:$B,'Publication Table (%)'!F$7)),
IF('Publication Table (%)'!$C$5="Cancellations for other reasons",
IFERROR(SUMIFS(AllPublicationData!$J:$J,AllPublicationData!$A:$A,'Publication Table (%)'!$B137,AllPublicationData!$B:$B,'Publication Table (%)'!$C$4,AllPublicationData!$D:$D,'Publication Table (%)'!F$7)/
SUMIFS(AllPublicationData!$E:$E,AllPublicationData!$A:$A,'Publication Table (%)'!$B137,AllPublicationData!$B:$B,'Publication Table (%)'!$C$4,AllPublicationData!$D:$D,'Publication Table (%)'!F$7),
SUMIFS(AllPublicationData!$J:$J,AllPublicationData!$A:$A,'Publication Table (%)'!$B137,AllPublicationData!$B:$B,'Publication Table (%)'!F$7)/
SUMIFS(AllPublicationData!$E:$E,AllPublicationData!$A:$A,'Publication Table (%)'!$B137,AllPublicationData!$B:$B,'Publication Table (%)'!F$7)))))))</f>
        <v>#DIV/0!</v>
      </c>
      <c r="G137" s="96" t="e">
        <f>IF('Publication Table (%)'!$C$5="All Cancelled Operations",
IFERROR(SUMIFS(AllPublicationData!$F:$F,AllPublicationData!$A:$A,'Publication Table (%)'!$B137,AllPublicationData!$B:$B,'Publication Table (%)'!$C$4,AllPublicationData!$D:$D,'Publication Table (%)'!G$7)/
SUMIFS(AllPublicationData!$E:$E,AllPublicationData!$A:$A,'Publication Table (%)'!$B137,AllPublicationData!$B:$B,'Publication Table (%)'!$C$4,AllPublicationData!$D:$D,'Publication Table (%)'!G$7),
SUMIFS(AllPublicationData!$F:$F,AllPublicationData!$A:$A,'Publication Table (%)'!$B137,AllPublicationData!$B:$B,'Publication Table (%)'!G$7)/
SUMIFS(AllPublicationData!$E:$E,AllPublicationData!$A:$A,'Publication Table (%)'!$B137,AllPublicationData!$B:$B,'Publication Table (%)'!G$7)),
IF('Publication Table (%)'!$C$5="Operations cancelled by patient",
IFERROR(SUMIFS(AllPublicationData!$G:$G,AllPublicationData!$A:$A,'Publication Table (%)'!$B137,AllPublicationData!$B:$B,'Publication Table (%)'!$C$4,AllPublicationData!$D:$D,'Publication Table (%)'!G$7)/
SUMIFS(AllPublicationData!$E:$E,AllPublicationData!$A:$A,'Publication Table (%)'!$B137,AllPublicationData!$B:$B,'Publication Table (%)'!$C$4,AllPublicationData!$D:$D,'Publication Table (%)'!G$7),
SUMIFS(AllPublicationData!$G:$G,AllPublicationData!$A:$A,'Publication Table (%)'!$B137,AllPublicationData!$B:$B,'Publication Table (%)'!G$7)/
SUMIFS(AllPublicationData!$E:$E,AllPublicationData!$A:$A,'Publication Table (%)'!$B137,AllPublicationData!$B:$B,'Publication Table (%)'!G$7)),
IF('Publication Table (%)'!$C$5="Operations cancelled for clinical reasons",
IFERROR(SUMIFS(AllPublicationData!$H:$H,AllPublicationData!$A:$A,'Publication Table (%)'!$B137,AllPublicationData!$B:$B,'Publication Table (%)'!$C$4,AllPublicationData!$D:$D,'Publication Table (%)'!G$7)/
SUMIFS(AllPublicationData!$E:$E,AllPublicationData!$A:$A,'Publication Table (%)'!$B137,AllPublicationData!$B:$B,'Publication Table (%)'!$C$4,AllPublicationData!$D:$D,'Publication Table (%)'!G$7),
SUMIFS(AllPublicationData!$H:$H,AllPublicationData!$A:$A,'Publication Table (%)'!$B137,AllPublicationData!$B:$B,'Publication Table (%)'!G$7)/
SUMIFS(AllPublicationData!$E:$E,AllPublicationData!$A:$A,'Publication Table (%)'!$B137,AllPublicationData!$B:$B,'Publication Table (%)'!G$7)),
IF('Publication Table (%)'!$C$5="Operations cancelled for non-clinical/capacity reasons",
IFERROR(SUMIFS(AllPublicationData!$I:$I,AllPublicationData!$A:$A,'Publication Table (%)'!$B137,AllPublicationData!$B:$B,'Publication Table (%)'!$C$4,AllPublicationData!$D:$D,'Publication Table (%)'!G$7)/
SUMIFS(AllPublicationData!$E:$E,AllPublicationData!$A:$A,'Publication Table (%)'!$B137,AllPublicationData!$B:$B,'Publication Table (%)'!$C$4,AllPublicationData!$D:$D,'Publication Table (%)'!G$7),
SUMIFS(AllPublicationData!$I:$I,AllPublicationData!$A:$A,'Publication Table (%)'!$B137,AllPublicationData!$B:$B,'Publication Table (%)'!G$7)/
SUMIFS(AllPublicationData!$E:$E,AllPublicationData!$A:$A,'Publication Table (%)'!$B137,AllPublicationData!$B:$B,'Publication Table (%)'!G$7)),
IF('Publication Table (%)'!$C$5="Cancellations for other reasons",
IFERROR(SUMIFS(AllPublicationData!$J:$J,AllPublicationData!$A:$A,'Publication Table (%)'!$B137,AllPublicationData!$B:$B,'Publication Table (%)'!$C$4,AllPublicationData!$D:$D,'Publication Table (%)'!G$7)/
SUMIFS(AllPublicationData!$E:$E,AllPublicationData!$A:$A,'Publication Table (%)'!$B137,AllPublicationData!$B:$B,'Publication Table (%)'!$C$4,AllPublicationData!$D:$D,'Publication Table (%)'!G$7),
SUMIFS(AllPublicationData!$J:$J,AllPublicationData!$A:$A,'Publication Table (%)'!$B137,AllPublicationData!$B:$B,'Publication Table (%)'!G$7)/
SUMIFS(AllPublicationData!$E:$E,AllPublicationData!$A:$A,'Publication Table (%)'!$B137,AllPublicationData!$B:$B,'Publication Table (%)'!G$7)))))))</f>
        <v>#DIV/0!</v>
      </c>
      <c r="H137" s="96" t="e">
        <f>IF('Publication Table (%)'!$C$5="All Cancelled Operations",
IFERROR(SUMIFS(AllPublicationData!$F:$F,AllPublicationData!$A:$A,'Publication Table (%)'!$B137,AllPublicationData!$B:$B,'Publication Table (%)'!$C$4,AllPublicationData!$D:$D,'Publication Table (%)'!H$7)/
SUMIFS(AllPublicationData!$E:$E,AllPublicationData!$A:$A,'Publication Table (%)'!$B137,AllPublicationData!$B:$B,'Publication Table (%)'!$C$4,AllPublicationData!$D:$D,'Publication Table (%)'!H$7),
SUMIFS(AllPublicationData!$F:$F,AllPublicationData!$A:$A,'Publication Table (%)'!$B137,AllPublicationData!$B:$B,'Publication Table (%)'!H$7)/
SUMIFS(AllPublicationData!$E:$E,AllPublicationData!$A:$A,'Publication Table (%)'!$B137,AllPublicationData!$B:$B,'Publication Table (%)'!H$7)),
IF('Publication Table (%)'!$C$5="Operations cancelled by patient",
IFERROR(SUMIFS(AllPublicationData!$G:$G,AllPublicationData!$A:$A,'Publication Table (%)'!$B137,AllPublicationData!$B:$B,'Publication Table (%)'!$C$4,AllPublicationData!$D:$D,'Publication Table (%)'!H$7)/
SUMIFS(AllPublicationData!$E:$E,AllPublicationData!$A:$A,'Publication Table (%)'!$B137,AllPublicationData!$B:$B,'Publication Table (%)'!$C$4,AllPublicationData!$D:$D,'Publication Table (%)'!H$7),
SUMIFS(AllPublicationData!$G:$G,AllPublicationData!$A:$A,'Publication Table (%)'!$B137,AllPublicationData!$B:$B,'Publication Table (%)'!H$7)/
SUMIFS(AllPublicationData!$E:$E,AllPublicationData!$A:$A,'Publication Table (%)'!$B137,AllPublicationData!$B:$B,'Publication Table (%)'!H$7)),
IF('Publication Table (%)'!$C$5="Operations cancelled for clinical reasons",
IFERROR(SUMIFS(AllPublicationData!$H:$H,AllPublicationData!$A:$A,'Publication Table (%)'!$B137,AllPublicationData!$B:$B,'Publication Table (%)'!$C$4,AllPublicationData!$D:$D,'Publication Table (%)'!H$7)/
SUMIFS(AllPublicationData!$E:$E,AllPublicationData!$A:$A,'Publication Table (%)'!$B137,AllPublicationData!$B:$B,'Publication Table (%)'!$C$4,AllPublicationData!$D:$D,'Publication Table (%)'!H$7),
SUMIFS(AllPublicationData!$H:$H,AllPublicationData!$A:$A,'Publication Table (%)'!$B137,AllPublicationData!$B:$B,'Publication Table (%)'!H$7)/
SUMIFS(AllPublicationData!$E:$E,AllPublicationData!$A:$A,'Publication Table (%)'!$B137,AllPublicationData!$B:$B,'Publication Table (%)'!H$7)),
IF('Publication Table (%)'!$C$5="Operations cancelled for non-clinical/capacity reasons",
IFERROR(SUMIFS(AllPublicationData!$I:$I,AllPublicationData!$A:$A,'Publication Table (%)'!$B137,AllPublicationData!$B:$B,'Publication Table (%)'!$C$4,AllPublicationData!$D:$D,'Publication Table (%)'!H$7)/
SUMIFS(AllPublicationData!$E:$E,AllPublicationData!$A:$A,'Publication Table (%)'!$B137,AllPublicationData!$B:$B,'Publication Table (%)'!$C$4,AllPublicationData!$D:$D,'Publication Table (%)'!H$7),
SUMIFS(AllPublicationData!$I:$I,AllPublicationData!$A:$A,'Publication Table (%)'!$B137,AllPublicationData!$B:$B,'Publication Table (%)'!H$7)/
SUMIFS(AllPublicationData!$E:$E,AllPublicationData!$A:$A,'Publication Table (%)'!$B137,AllPublicationData!$B:$B,'Publication Table (%)'!H$7)),
IF('Publication Table (%)'!$C$5="Cancellations for other reasons",
IFERROR(SUMIFS(AllPublicationData!$J:$J,AllPublicationData!$A:$A,'Publication Table (%)'!$B137,AllPublicationData!$B:$B,'Publication Table (%)'!$C$4,AllPublicationData!$D:$D,'Publication Table (%)'!H$7)/
SUMIFS(AllPublicationData!$E:$E,AllPublicationData!$A:$A,'Publication Table (%)'!$B137,AllPublicationData!$B:$B,'Publication Table (%)'!$C$4,AllPublicationData!$D:$D,'Publication Table (%)'!H$7),
SUMIFS(AllPublicationData!$J:$J,AllPublicationData!$A:$A,'Publication Table (%)'!$B137,AllPublicationData!$B:$B,'Publication Table (%)'!H$7)/
SUMIFS(AllPublicationData!$E:$E,AllPublicationData!$A:$A,'Publication Table (%)'!$B137,AllPublicationData!$B:$B,'Publication Table (%)'!H$7)))))))</f>
        <v>#DIV/0!</v>
      </c>
      <c r="I137" s="96" t="e">
        <f>IF('Publication Table (%)'!$C$5="All Cancelled Operations",
IFERROR(SUMIFS(AllPublicationData!$F:$F,AllPublicationData!$A:$A,'Publication Table (%)'!$B137,AllPublicationData!$B:$B,'Publication Table (%)'!$C$4,AllPublicationData!$D:$D,'Publication Table (%)'!I$7)/
SUMIFS(AllPublicationData!$E:$E,AllPublicationData!$A:$A,'Publication Table (%)'!$B137,AllPublicationData!$B:$B,'Publication Table (%)'!$C$4,AllPublicationData!$D:$D,'Publication Table (%)'!I$7),
SUMIFS(AllPublicationData!$F:$F,AllPublicationData!$A:$A,'Publication Table (%)'!$B137,AllPublicationData!$B:$B,'Publication Table (%)'!I$7)/
SUMIFS(AllPublicationData!$E:$E,AllPublicationData!$A:$A,'Publication Table (%)'!$B137,AllPublicationData!$B:$B,'Publication Table (%)'!I$7)),
IF('Publication Table (%)'!$C$5="Operations cancelled by patient",
IFERROR(SUMIFS(AllPublicationData!$G:$G,AllPublicationData!$A:$A,'Publication Table (%)'!$B137,AllPublicationData!$B:$B,'Publication Table (%)'!$C$4,AllPublicationData!$D:$D,'Publication Table (%)'!I$7)/
SUMIFS(AllPublicationData!$E:$E,AllPublicationData!$A:$A,'Publication Table (%)'!$B137,AllPublicationData!$B:$B,'Publication Table (%)'!$C$4,AllPublicationData!$D:$D,'Publication Table (%)'!I$7),
SUMIFS(AllPublicationData!$G:$G,AllPublicationData!$A:$A,'Publication Table (%)'!$B137,AllPublicationData!$B:$B,'Publication Table (%)'!I$7)/
SUMIFS(AllPublicationData!$E:$E,AllPublicationData!$A:$A,'Publication Table (%)'!$B137,AllPublicationData!$B:$B,'Publication Table (%)'!I$7)),
IF('Publication Table (%)'!$C$5="Operations cancelled for clinical reasons",
IFERROR(SUMIFS(AllPublicationData!$H:$H,AllPublicationData!$A:$A,'Publication Table (%)'!$B137,AllPublicationData!$B:$B,'Publication Table (%)'!$C$4,AllPublicationData!$D:$D,'Publication Table (%)'!I$7)/
SUMIFS(AllPublicationData!$E:$E,AllPublicationData!$A:$A,'Publication Table (%)'!$B137,AllPublicationData!$B:$B,'Publication Table (%)'!$C$4,AllPublicationData!$D:$D,'Publication Table (%)'!I$7),
SUMIFS(AllPublicationData!$H:$H,AllPublicationData!$A:$A,'Publication Table (%)'!$B137,AllPublicationData!$B:$B,'Publication Table (%)'!I$7)/
SUMIFS(AllPublicationData!$E:$E,AllPublicationData!$A:$A,'Publication Table (%)'!$B137,AllPublicationData!$B:$B,'Publication Table (%)'!I$7)),
IF('Publication Table (%)'!$C$5="Operations cancelled for non-clinical/capacity reasons",
IFERROR(SUMIFS(AllPublicationData!$I:$I,AllPublicationData!$A:$A,'Publication Table (%)'!$B137,AllPublicationData!$B:$B,'Publication Table (%)'!$C$4,AllPublicationData!$D:$D,'Publication Table (%)'!I$7)/
SUMIFS(AllPublicationData!$E:$E,AllPublicationData!$A:$A,'Publication Table (%)'!$B137,AllPublicationData!$B:$B,'Publication Table (%)'!$C$4,AllPublicationData!$D:$D,'Publication Table (%)'!I$7),
SUMIFS(AllPublicationData!$I:$I,AllPublicationData!$A:$A,'Publication Table (%)'!$B137,AllPublicationData!$B:$B,'Publication Table (%)'!I$7)/
SUMIFS(AllPublicationData!$E:$E,AllPublicationData!$A:$A,'Publication Table (%)'!$B137,AllPublicationData!$B:$B,'Publication Table (%)'!I$7)),
IF('Publication Table (%)'!$C$5="Cancellations for other reasons",
IFERROR(SUMIFS(AllPublicationData!$J:$J,AllPublicationData!$A:$A,'Publication Table (%)'!$B137,AllPublicationData!$B:$B,'Publication Table (%)'!$C$4,AllPublicationData!$D:$D,'Publication Table (%)'!I$7)/
SUMIFS(AllPublicationData!$E:$E,AllPublicationData!$A:$A,'Publication Table (%)'!$B137,AllPublicationData!$B:$B,'Publication Table (%)'!$C$4,AllPublicationData!$D:$D,'Publication Table (%)'!I$7),
SUMIFS(AllPublicationData!$J:$J,AllPublicationData!$A:$A,'Publication Table (%)'!$B137,AllPublicationData!$B:$B,'Publication Table (%)'!I$7)/
SUMIFS(AllPublicationData!$E:$E,AllPublicationData!$A:$A,'Publication Table (%)'!$B137,AllPublicationData!$B:$B,'Publication Table (%)'!I$7)))))))</f>
        <v>#DIV/0!</v>
      </c>
      <c r="J137" s="96" t="e">
        <f>IF('Publication Table (%)'!$C$5="All Cancelled Operations",
IFERROR(SUMIFS(AllPublicationData!$F:$F,AllPublicationData!$A:$A,'Publication Table (%)'!$B137,AllPublicationData!$B:$B,'Publication Table (%)'!$C$4,AllPublicationData!$D:$D,'Publication Table (%)'!J$7)/
SUMIFS(AllPublicationData!$E:$E,AllPublicationData!$A:$A,'Publication Table (%)'!$B137,AllPublicationData!$B:$B,'Publication Table (%)'!$C$4,AllPublicationData!$D:$D,'Publication Table (%)'!J$7),
SUMIFS(AllPublicationData!$F:$F,AllPublicationData!$A:$A,'Publication Table (%)'!$B137,AllPublicationData!$B:$B,'Publication Table (%)'!J$7)/
SUMIFS(AllPublicationData!$E:$E,AllPublicationData!$A:$A,'Publication Table (%)'!$B137,AllPublicationData!$B:$B,'Publication Table (%)'!J$7)),
IF('Publication Table (%)'!$C$5="Operations cancelled by patient",
IFERROR(SUMIFS(AllPublicationData!$G:$G,AllPublicationData!$A:$A,'Publication Table (%)'!$B137,AllPublicationData!$B:$B,'Publication Table (%)'!$C$4,AllPublicationData!$D:$D,'Publication Table (%)'!J$7)/
SUMIFS(AllPublicationData!$E:$E,AllPublicationData!$A:$A,'Publication Table (%)'!$B137,AllPublicationData!$B:$B,'Publication Table (%)'!$C$4,AllPublicationData!$D:$D,'Publication Table (%)'!J$7),
SUMIFS(AllPublicationData!$G:$G,AllPublicationData!$A:$A,'Publication Table (%)'!$B137,AllPublicationData!$B:$B,'Publication Table (%)'!J$7)/
SUMIFS(AllPublicationData!$E:$E,AllPublicationData!$A:$A,'Publication Table (%)'!$B137,AllPublicationData!$B:$B,'Publication Table (%)'!J$7)),
IF('Publication Table (%)'!$C$5="Operations cancelled for clinical reasons",
IFERROR(SUMIFS(AllPublicationData!$H:$H,AllPublicationData!$A:$A,'Publication Table (%)'!$B137,AllPublicationData!$B:$B,'Publication Table (%)'!$C$4,AllPublicationData!$D:$D,'Publication Table (%)'!J$7)/
SUMIFS(AllPublicationData!$E:$E,AllPublicationData!$A:$A,'Publication Table (%)'!$B137,AllPublicationData!$B:$B,'Publication Table (%)'!$C$4,AllPublicationData!$D:$D,'Publication Table (%)'!J$7),
SUMIFS(AllPublicationData!$H:$H,AllPublicationData!$A:$A,'Publication Table (%)'!$B137,AllPublicationData!$B:$B,'Publication Table (%)'!J$7)/
SUMIFS(AllPublicationData!$E:$E,AllPublicationData!$A:$A,'Publication Table (%)'!$B137,AllPublicationData!$B:$B,'Publication Table (%)'!J$7)),
IF('Publication Table (%)'!$C$5="Operations cancelled for non-clinical/capacity reasons",
IFERROR(SUMIFS(AllPublicationData!$I:$I,AllPublicationData!$A:$A,'Publication Table (%)'!$B137,AllPublicationData!$B:$B,'Publication Table (%)'!$C$4,AllPublicationData!$D:$D,'Publication Table (%)'!J$7)/
SUMIFS(AllPublicationData!$E:$E,AllPublicationData!$A:$A,'Publication Table (%)'!$B137,AllPublicationData!$B:$B,'Publication Table (%)'!$C$4,AllPublicationData!$D:$D,'Publication Table (%)'!J$7),
SUMIFS(AllPublicationData!$I:$I,AllPublicationData!$A:$A,'Publication Table (%)'!$B137,AllPublicationData!$B:$B,'Publication Table (%)'!J$7)/
SUMIFS(AllPublicationData!$E:$E,AllPublicationData!$A:$A,'Publication Table (%)'!$B137,AllPublicationData!$B:$B,'Publication Table (%)'!J$7)),
IF('Publication Table (%)'!$C$5="Cancellations for other reasons",
IFERROR(SUMIFS(AllPublicationData!$J:$J,AllPublicationData!$A:$A,'Publication Table (%)'!$B137,AllPublicationData!$B:$B,'Publication Table (%)'!$C$4,AllPublicationData!$D:$D,'Publication Table (%)'!J$7)/
SUMIFS(AllPublicationData!$E:$E,AllPublicationData!$A:$A,'Publication Table (%)'!$B137,AllPublicationData!$B:$B,'Publication Table (%)'!$C$4,AllPublicationData!$D:$D,'Publication Table (%)'!J$7),
SUMIFS(AllPublicationData!$J:$J,AllPublicationData!$A:$A,'Publication Table (%)'!$B137,AllPublicationData!$B:$B,'Publication Table (%)'!J$7)/
SUMIFS(AllPublicationData!$E:$E,AllPublicationData!$A:$A,'Publication Table (%)'!$B137,AllPublicationData!$B:$B,'Publication Table (%)'!J$7)))))))</f>
        <v>#DIV/0!</v>
      </c>
      <c r="K137" s="96" t="e">
        <f>IF('Publication Table (%)'!$C$5="All Cancelled Operations",
IFERROR(SUMIFS(AllPublicationData!$F:$F,AllPublicationData!$A:$A,'Publication Table (%)'!$B137,AllPublicationData!$B:$B,'Publication Table (%)'!$C$4,AllPublicationData!$D:$D,'Publication Table (%)'!K$7)/
SUMIFS(AllPublicationData!$E:$E,AllPublicationData!$A:$A,'Publication Table (%)'!$B137,AllPublicationData!$B:$B,'Publication Table (%)'!$C$4,AllPublicationData!$D:$D,'Publication Table (%)'!K$7),
SUMIFS(AllPublicationData!$F:$F,AllPublicationData!$A:$A,'Publication Table (%)'!$B137,AllPublicationData!$B:$B,'Publication Table (%)'!K$7)/
SUMIFS(AllPublicationData!$E:$E,AllPublicationData!$A:$A,'Publication Table (%)'!$B137,AllPublicationData!$B:$B,'Publication Table (%)'!K$7)),
IF('Publication Table (%)'!$C$5="Operations cancelled by patient",
IFERROR(SUMIFS(AllPublicationData!$G:$G,AllPublicationData!$A:$A,'Publication Table (%)'!$B137,AllPublicationData!$B:$B,'Publication Table (%)'!$C$4,AllPublicationData!$D:$D,'Publication Table (%)'!K$7)/
SUMIFS(AllPublicationData!$E:$E,AllPublicationData!$A:$A,'Publication Table (%)'!$B137,AllPublicationData!$B:$B,'Publication Table (%)'!$C$4,AllPublicationData!$D:$D,'Publication Table (%)'!K$7),
SUMIFS(AllPublicationData!$G:$G,AllPublicationData!$A:$A,'Publication Table (%)'!$B137,AllPublicationData!$B:$B,'Publication Table (%)'!K$7)/
SUMIFS(AllPublicationData!$E:$E,AllPublicationData!$A:$A,'Publication Table (%)'!$B137,AllPublicationData!$B:$B,'Publication Table (%)'!K$7)),
IF('Publication Table (%)'!$C$5="Operations cancelled for clinical reasons",
IFERROR(SUMIFS(AllPublicationData!$H:$H,AllPublicationData!$A:$A,'Publication Table (%)'!$B137,AllPublicationData!$B:$B,'Publication Table (%)'!$C$4,AllPublicationData!$D:$D,'Publication Table (%)'!K$7)/
SUMIFS(AllPublicationData!$E:$E,AllPublicationData!$A:$A,'Publication Table (%)'!$B137,AllPublicationData!$B:$B,'Publication Table (%)'!$C$4,AllPublicationData!$D:$D,'Publication Table (%)'!K$7),
SUMIFS(AllPublicationData!$H:$H,AllPublicationData!$A:$A,'Publication Table (%)'!$B137,AllPublicationData!$B:$B,'Publication Table (%)'!K$7)/
SUMIFS(AllPublicationData!$E:$E,AllPublicationData!$A:$A,'Publication Table (%)'!$B137,AllPublicationData!$B:$B,'Publication Table (%)'!K$7)),
IF('Publication Table (%)'!$C$5="Operations cancelled for non-clinical/capacity reasons",
IFERROR(SUMIFS(AllPublicationData!$I:$I,AllPublicationData!$A:$A,'Publication Table (%)'!$B137,AllPublicationData!$B:$B,'Publication Table (%)'!$C$4,AllPublicationData!$D:$D,'Publication Table (%)'!K$7)/
SUMIFS(AllPublicationData!$E:$E,AllPublicationData!$A:$A,'Publication Table (%)'!$B137,AllPublicationData!$B:$B,'Publication Table (%)'!$C$4,AllPublicationData!$D:$D,'Publication Table (%)'!K$7),
SUMIFS(AllPublicationData!$I:$I,AllPublicationData!$A:$A,'Publication Table (%)'!$B137,AllPublicationData!$B:$B,'Publication Table (%)'!K$7)/
SUMIFS(AllPublicationData!$E:$E,AllPublicationData!$A:$A,'Publication Table (%)'!$B137,AllPublicationData!$B:$B,'Publication Table (%)'!K$7)),
IF('Publication Table (%)'!$C$5="Cancellations for other reasons",
IFERROR(SUMIFS(AllPublicationData!$J:$J,AllPublicationData!$A:$A,'Publication Table (%)'!$B137,AllPublicationData!$B:$B,'Publication Table (%)'!$C$4,AllPublicationData!$D:$D,'Publication Table (%)'!K$7)/
SUMIFS(AllPublicationData!$E:$E,AllPublicationData!$A:$A,'Publication Table (%)'!$B137,AllPublicationData!$B:$B,'Publication Table (%)'!$C$4,AllPublicationData!$D:$D,'Publication Table (%)'!K$7),
SUMIFS(AllPublicationData!$J:$J,AllPublicationData!$A:$A,'Publication Table (%)'!$B137,AllPublicationData!$B:$B,'Publication Table (%)'!K$7)/
SUMIFS(AllPublicationData!$E:$E,AllPublicationData!$A:$A,'Publication Table (%)'!$B137,AllPublicationData!$B:$B,'Publication Table (%)'!K$7)))))))</f>
        <v>#DIV/0!</v>
      </c>
      <c r="L137" s="96" t="e">
        <f>IF('Publication Table (%)'!$C$5="All Cancelled Operations",
IFERROR(SUMIFS(AllPublicationData!$F:$F,AllPublicationData!$A:$A,'Publication Table (%)'!$B137,AllPublicationData!$B:$B,'Publication Table (%)'!$C$4,AllPublicationData!$D:$D,'Publication Table (%)'!L$7)/
SUMIFS(AllPublicationData!$E:$E,AllPublicationData!$A:$A,'Publication Table (%)'!$B137,AllPublicationData!$B:$B,'Publication Table (%)'!$C$4,AllPublicationData!$D:$D,'Publication Table (%)'!L$7),
SUMIFS(AllPublicationData!$F:$F,AllPublicationData!$A:$A,'Publication Table (%)'!$B137,AllPublicationData!$B:$B,'Publication Table (%)'!L$7)/
SUMIFS(AllPublicationData!$E:$E,AllPublicationData!$A:$A,'Publication Table (%)'!$B137,AllPublicationData!$B:$B,'Publication Table (%)'!L$7)),
IF('Publication Table (%)'!$C$5="Operations cancelled by patient",
IFERROR(SUMIFS(AllPublicationData!$G:$G,AllPublicationData!$A:$A,'Publication Table (%)'!$B137,AllPublicationData!$B:$B,'Publication Table (%)'!$C$4,AllPublicationData!$D:$D,'Publication Table (%)'!L$7)/
SUMIFS(AllPublicationData!$E:$E,AllPublicationData!$A:$A,'Publication Table (%)'!$B137,AllPublicationData!$B:$B,'Publication Table (%)'!$C$4,AllPublicationData!$D:$D,'Publication Table (%)'!L$7),
SUMIFS(AllPublicationData!$G:$G,AllPublicationData!$A:$A,'Publication Table (%)'!$B137,AllPublicationData!$B:$B,'Publication Table (%)'!L$7)/
SUMIFS(AllPublicationData!$E:$E,AllPublicationData!$A:$A,'Publication Table (%)'!$B137,AllPublicationData!$B:$B,'Publication Table (%)'!L$7)),
IF('Publication Table (%)'!$C$5="Operations cancelled for clinical reasons",
IFERROR(SUMIFS(AllPublicationData!$H:$H,AllPublicationData!$A:$A,'Publication Table (%)'!$B137,AllPublicationData!$B:$B,'Publication Table (%)'!$C$4,AllPublicationData!$D:$D,'Publication Table (%)'!L$7)/
SUMIFS(AllPublicationData!$E:$E,AllPublicationData!$A:$A,'Publication Table (%)'!$B137,AllPublicationData!$B:$B,'Publication Table (%)'!$C$4,AllPublicationData!$D:$D,'Publication Table (%)'!L$7),
SUMIFS(AllPublicationData!$H:$H,AllPublicationData!$A:$A,'Publication Table (%)'!$B137,AllPublicationData!$B:$B,'Publication Table (%)'!L$7)/
SUMIFS(AllPublicationData!$E:$E,AllPublicationData!$A:$A,'Publication Table (%)'!$B137,AllPublicationData!$B:$B,'Publication Table (%)'!L$7)),
IF('Publication Table (%)'!$C$5="Operations cancelled for non-clinical/capacity reasons",
IFERROR(SUMIFS(AllPublicationData!$I:$I,AllPublicationData!$A:$A,'Publication Table (%)'!$B137,AllPublicationData!$B:$B,'Publication Table (%)'!$C$4,AllPublicationData!$D:$D,'Publication Table (%)'!L$7)/
SUMIFS(AllPublicationData!$E:$E,AllPublicationData!$A:$A,'Publication Table (%)'!$B137,AllPublicationData!$B:$B,'Publication Table (%)'!$C$4,AllPublicationData!$D:$D,'Publication Table (%)'!L$7),
SUMIFS(AllPublicationData!$I:$I,AllPublicationData!$A:$A,'Publication Table (%)'!$B137,AllPublicationData!$B:$B,'Publication Table (%)'!L$7)/
SUMIFS(AllPublicationData!$E:$E,AllPublicationData!$A:$A,'Publication Table (%)'!$B137,AllPublicationData!$B:$B,'Publication Table (%)'!L$7)),
IF('Publication Table (%)'!$C$5="Cancellations for other reasons",
IFERROR(SUMIFS(AllPublicationData!$J:$J,AllPublicationData!$A:$A,'Publication Table (%)'!$B137,AllPublicationData!$B:$B,'Publication Table (%)'!$C$4,AllPublicationData!$D:$D,'Publication Table (%)'!L$7)/
SUMIFS(AllPublicationData!$E:$E,AllPublicationData!$A:$A,'Publication Table (%)'!$B137,AllPublicationData!$B:$B,'Publication Table (%)'!$C$4,AllPublicationData!$D:$D,'Publication Table (%)'!L$7),
SUMIFS(AllPublicationData!$J:$J,AllPublicationData!$A:$A,'Publication Table (%)'!$B137,AllPublicationData!$B:$B,'Publication Table (%)'!L$7)/
SUMIFS(AllPublicationData!$E:$E,AllPublicationData!$A:$A,'Publication Table (%)'!$B137,AllPublicationData!$B:$B,'Publication Table (%)'!L$7)))))))</f>
        <v>#DIV/0!</v>
      </c>
      <c r="M137" s="96" t="e">
        <f>IF('Publication Table (%)'!$C$5="All Cancelled Operations",
IFERROR(SUMIFS(AllPublicationData!$F:$F,AllPublicationData!$A:$A,'Publication Table (%)'!$B137,AllPublicationData!$B:$B,'Publication Table (%)'!$C$4,AllPublicationData!$D:$D,'Publication Table (%)'!M$7)/
SUMIFS(AllPublicationData!$E:$E,AllPublicationData!$A:$A,'Publication Table (%)'!$B137,AllPublicationData!$B:$B,'Publication Table (%)'!$C$4,AllPublicationData!$D:$D,'Publication Table (%)'!M$7),
SUMIFS(AllPublicationData!$F:$F,AllPublicationData!$A:$A,'Publication Table (%)'!$B137,AllPublicationData!$B:$B,'Publication Table (%)'!M$7)/
SUMIFS(AllPublicationData!$E:$E,AllPublicationData!$A:$A,'Publication Table (%)'!$B137,AllPublicationData!$B:$B,'Publication Table (%)'!M$7)),
IF('Publication Table (%)'!$C$5="Operations cancelled by patient",
IFERROR(SUMIFS(AllPublicationData!$G:$G,AllPublicationData!$A:$A,'Publication Table (%)'!$B137,AllPublicationData!$B:$B,'Publication Table (%)'!$C$4,AllPublicationData!$D:$D,'Publication Table (%)'!M$7)/
SUMIFS(AllPublicationData!$E:$E,AllPublicationData!$A:$A,'Publication Table (%)'!$B137,AllPublicationData!$B:$B,'Publication Table (%)'!$C$4,AllPublicationData!$D:$D,'Publication Table (%)'!M$7),
SUMIFS(AllPublicationData!$G:$G,AllPublicationData!$A:$A,'Publication Table (%)'!$B137,AllPublicationData!$B:$B,'Publication Table (%)'!M$7)/
SUMIFS(AllPublicationData!$E:$E,AllPublicationData!$A:$A,'Publication Table (%)'!$B137,AllPublicationData!$B:$B,'Publication Table (%)'!M$7)),
IF('Publication Table (%)'!$C$5="Operations cancelled for clinical reasons",
IFERROR(SUMIFS(AllPublicationData!$H:$H,AllPublicationData!$A:$A,'Publication Table (%)'!$B137,AllPublicationData!$B:$B,'Publication Table (%)'!$C$4,AllPublicationData!$D:$D,'Publication Table (%)'!M$7)/
SUMIFS(AllPublicationData!$E:$E,AllPublicationData!$A:$A,'Publication Table (%)'!$B137,AllPublicationData!$B:$B,'Publication Table (%)'!$C$4,AllPublicationData!$D:$D,'Publication Table (%)'!M$7),
SUMIFS(AllPublicationData!$H:$H,AllPublicationData!$A:$A,'Publication Table (%)'!$B137,AllPublicationData!$B:$B,'Publication Table (%)'!M$7)/
SUMIFS(AllPublicationData!$E:$E,AllPublicationData!$A:$A,'Publication Table (%)'!$B137,AllPublicationData!$B:$B,'Publication Table (%)'!M$7)),
IF('Publication Table (%)'!$C$5="Operations cancelled for non-clinical/capacity reasons",
IFERROR(SUMIFS(AllPublicationData!$I:$I,AllPublicationData!$A:$A,'Publication Table (%)'!$B137,AllPublicationData!$B:$B,'Publication Table (%)'!$C$4,AllPublicationData!$D:$D,'Publication Table (%)'!M$7)/
SUMIFS(AllPublicationData!$E:$E,AllPublicationData!$A:$A,'Publication Table (%)'!$B137,AllPublicationData!$B:$B,'Publication Table (%)'!$C$4,AllPublicationData!$D:$D,'Publication Table (%)'!M$7),
SUMIFS(AllPublicationData!$I:$I,AllPublicationData!$A:$A,'Publication Table (%)'!$B137,AllPublicationData!$B:$B,'Publication Table (%)'!M$7)/
SUMIFS(AllPublicationData!$E:$E,AllPublicationData!$A:$A,'Publication Table (%)'!$B137,AllPublicationData!$B:$B,'Publication Table (%)'!M$7)),
IF('Publication Table (%)'!$C$5="Cancellations for other reasons",
IFERROR(SUMIFS(AllPublicationData!$J:$J,AllPublicationData!$A:$A,'Publication Table (%)'!$B137,AllPublicationData!$B:$B,'Publication Table (%)'!$C$4,AllPublicationData!$D:$D,'Publication Table (%)'!M$7)/
SUMIFS(AllPublicationData!$E:$E,AllPublicationData!$A:$A,'Publication Table (%)'!$B137,AllPublicationData!$B:$B,'Publication Table (%)'!$C$4,AllPublicationData!$D:$D,'Publication Table (%)'!M$7),
SUMIFS(AllPublicationData!$J:$J,AllPublicationData!$A:$A,'Publication Table (%)'!$B137,AllPublicationData!$B:$B,'Publication Table (%)'!M$7)/
SUMIFS(AllPublicationData!$E:$E,AllPublicationData!$A:$A,'Publication Table (%)'!$B137,AllPublicationData!$B:$B,'Publication Table (%)'!M$7)))))))</f>
        <v>#DIV/0!</v>
      </c>
      <c r="N137" s="96" t="e">
        <f>IF('Publication Table (%)'!$C$5="All Cancelled Operations",
IFERROR(SUMIFS(AllPublicationData!$F:$F,AllPublicationData!$A:$A,'Publication Table (%)'!$B137,AllPublicationData!$B:$B,'Publication Table (%)'!$C$4,AllPublicationData!$D:$D,'Publication Table (%)'!N$7)/
SUMIFS(AllPublicationData!$E:$E,AllPublicationData!$A:$A,'Publication Table (%)'!$B137,AllPublicationData!$B:$B,'Publication Table (%)'!$C$4,AllPublicationData!$D:$D,'Publication Table (%)'!N$7),
SUMIFS(AllPublicationData!$F:$F,AllPublicationData!$A:$A,'Publication Table (%)'!$B137,AllPublicationData!$B:$B,'Publication Table (%)'!N$7)/
SUMIFS(AllPublicationData!$E:$E,AllPublicationData!$A:$A,'Publication Table (%)'!$B137,AllPublicationData!$B:$B,'Publication Table (%)'!N$7)),
IF('Publication Table (%)'!$C$5="Operations cancelled by patient",
IFERROR(SUMIFS(AllPublicationData!$G:$G,AllPublicationData!$A:$A,'Publication Table (%)'!$B137,AllPublicationData!$B:$B,'Publication Table (%)'!$C$4,AllPublicationData!$D:$D,'Publication Table (%)'!N$7)/
SUMIFS(AllPublicationData!$E:$E,AllPublicationData!$A:$A,'Publication Table (%)'!$B137,AllPublicationData!$B:$B,'Publication Table (%)'!$C$4,AllPublicationData!$D:$D,'Publication Table (%)'!N$7),
SUMIFS(AllPublicationData!$G:$G,AllPublicationData!$A:$A,'Publication Table (%)'!$B137,AllPublicationData!$B:$B,'Publication Table (%)'!N$7)/
SUMIFS(AllPublicationData!$E:$E,AllPublicationData!$A:$A,'Publication Table (%)'!$B137,AllPublicationData!$B:$B,'Publication Table (%)'!N$7)),
IF('Publication Table (%)'!$C$5="Operations cancelled for clinical reasons",
IFERROR(SUMIFS(AllPublicationData!$H:$H,AllPublicationData!$A:$A,'Publication Table (%)'!$B137,AllPublicationData!$B:$B,'Publication Table (%)'!$C$4,AllPublicationData!$D:$D,'Publication Table (%)'!N$7)/
SUMIFS(AllPublicationData!$E:$E,AllPublicationData!$A:$A,'Publication Table (%)'!$B137,AllPublicationData!$B:$B,'Publication Table (%)'!$C$4,AllPublicationData!$D:$D,'Publication Table (%)'!N$7),
SUMIFS(AllPublicationData!$H:$H,AllPublicationData!$A:$A,'Publication Table (%)'!$B137,AllPublicationData!$B:$B,'Publication Table (%)'!N$7)/
SUMIFS(AllPublicationData!$E:$E,AllPublicationData!$A:$A,'Publication Table (%)'!$B137,AllPublicationData!$B:$B,'Publication Table (%)'!N$7)),
IF('Publication Table (%)'!$C$5="Operations cancelled for non-clinical/capacity reasons",
IFERROR(SUMIFS(AllPublicationData!$I:$I,AllPublicationData!$A:$A,'Publication Table (%)'!$B137,AllPublicationData!$B:$B,'Publication Table (%)'!$C$4,AllPublicationData!$D:$D,'Publication Table (%)'!N$7)/
SUMIFS(AllPublicationData!$E:$E,AllPublicationData!$A:$A,'Publication Table (%)'!$B137,AllPublicationData!$B:$B,'Publication Table (%)'!$C$4,AllPublicationData!$D:$D,'Publication Table (%)'!N$7),
SUMIFS(AllPublicationData!$I:$I,AllPublicationData!$A:$A,'Publication Table (%)'!$B137,AllPublicationData!$B:$B,'Publication Table (%)'!N$7)/
SUMIFS(AllPublicationData!$E:$E,AllPublicationData!$A:$A,'Publication Table (%)'!$B137,AllPublicationData!$B:$B,'Publication Table (%)'!N$7)),
IF('Publication Table (%)'!$C$5="Cancellations for other reasons",
IFERROR(SUMIFS(AllPublicationData!$J:$J,AllPublicationData!$A:$A,'Publication Table (%)'!$B137,AllPublicationData!$B:$B,'Publication Table (%)'!$C$4,AllPublicationData!$D:$D,'Publication Table (%)'!N$7)/
SUMIFS(AllPublicationData!$E:$E,AllPublicationData!$A:$A,'Publication Table (%)'!$B137,AllPublicationData!$B:$B,'Publication Table (%)'!$C$4,AllPublicationData!$D:$D,'Publication Table (%)'!N$7),
SUMIFS(AllPublicationData!$J:$J,AllPublicationData!$A:$A,'Publication Table (%)'!$B137,AllPublicationData!$B:$B,'Publication Table (%)'!N$7)/
SUMIFS(AllPublicationData!$E:$E,AllPublicationData!$A:$A,'Publication Table (%)'!$B137,AllPublicationData!$B:$B,'Publication Table (%)'!N$7)))))))</f>
        <v>#DIV/0!</v>
      </c>
      <c r="O137" s="96" t="e">
        <f>IF('Publication Table (%)'!$C$5="All Cancelled Operations",
IFERROR(SUMIFS(AllPublicationData!$F:$F,AllPublicationData!$A:$A,'Publication Table (%)'!$B137,AllPublicationData!$B:$B,'Publication Table (%)'!$C$4,AllPublicationData!$D:$D,'Publication Table (%)'!O$7)/
SUMIFS(AllPublicationData!$E:$E,AllPublicationData!$A:$A,'Publication Table (%)'!$B137,AllPublicationData!$B:$B,'Publication Table (%)'!$C$4,AllPublicationData!$D:$D,'Publication Table (%)'!O$7),
SUMIFS(AllPublicationData!$F:$F,AllPublicationData!$A:$A,'Publication Table (%)'!$B137,AllPublicationData!$B:$B,'Publication Table (%)'!O$7)/
SUMIFS(AllPublicationData!$E:$E,AllPublicationData!$A:$A,'Publication Table (%)'!$B137,AllPublicationData!$B:$B,'Publication Table (%)'!O$7)),
IF('Publication Table (%)'!$C$5="Operations cancelled by patient",
IFERROR(SUMIFS(AllPublicationData!$G:$G,AllPublicationData!$A:$A,'Publication Table (%)'!$B137,AllPublicationData!$B:$B,'Publication Table (%)'!$C$4,AllPublicationData!$D:$D,'Publication Table (%)'!O$7)/
SUMIFS(AllPublicationData!$E:$E,AllPublicationData!$A:$A,'Publication Table (%)'!$B137,AllPublicationData!$B:$B,'Publication Table (%)'!$C$4,AllPublicationData!$D:$D,'Publication Table (%)'!O$7),
SUMIFS(AllPublicationData!$G:$G,AllPublicationData!$A:$A,'Publication Table (%)'!$B137,AllPublicationData!$B:$B,'Publication Table (%)'!O$7)/
SUMIFS(AllPublicationData!$E:$E,AllPublicationData!$A:$A,'Publication Table (%)'!$B137,AllPublicationData!$B:$B,'Publication Table (%)'!O$7)),
IF('Publication Table (%)'!$C$5="Operations cancelled for clinical reasons",
IFERROR(SUMIFS(AllPublicationData!$H:$H,AllPublicationData!$A:$A,'Publication Table (%)'!$B137,AllPublicationData!$B:$B,'Publication Table (%)'!$C$4,AllPublicationData!$D:$D,'Publication Table (%)'!O$7)/
SUMIFS(AllPublicationData!$E:$E,AllPublicationData!$A:$A,'Publication Table (%)'!$B137,AllPublicationData!$B:$B,'Publication Table (%)'!$C$4,AllPublicationData!$D:$D,'Publication Table (%)'!O$7),
SUMIFS(AllPublicationData!$H:$H,AllPublicationData!$A:$A,'Publication Table (%)'!$B137,AllPublicationData!$B:$B,'Publication Table (%)'!O$7)/
SUMIFS(AllPublicationData!$E:$E,AllPublicationData!$A:$A,'Publication Table (%)'!$B137,AllPublicationData!$B:$B,'Publication Table (%)'!O$7)),
IF('Publication Table (%)'!$C$5="Operations cancelled for non-clinical/capacity reasons",
IFERROR(SUMIFS(AllPublicationData!$I:$I,AllPublicationData!$A:$A,'Publication Table (%)'!$B137,AllPublicationData!$B:$B,'Publication Table (%)'!$C$4,AllPublicationData!$D:$D,'Publication Table (%)'!O$7)/
SUMIFS(AllPublicationData!$E:$E,AllPublicationData!$A:$A,'Publication Table (%)'!$B137,AllPublicationData!$B:$B,'Publication Table (%)'!$C$4,AllPublicationData!$D:$D,'Publication Table (%)'!O$7),
SUMIFS(AllPublicationData!$I:$I,AllPublicationData!$A:$A,'Publication Table (%)'!$B137,AllPublicationData!$B:$B,'Publication Table (%)'!O$7)/
SUMIFS(AllPublicationData!$E:$E,AllPublicationData!$A:$A,'Publication Table (%)'!$B137,AllPublicationData!$B:$B,'Publication Table (%)'!O$7)),
IF('Publication Table (%)'!$C$5="Cancellations for other reasons",
IFERROR(SUMIFS(AllPublicationData!$J:$J,AllPublicationData!$A:$A,'Publication Table (%)'!$B137,AllPublicationData!$B:$B,'Publication Table (%)'!$C$4,AllPublicationData!$D:$D,'Publication Table (%)'!O$7)/
SUMIFS(AllPublicationData!$E:$E,AllPublicationData!$A:$A,'Publication Table (%)'!$B137,AllPublicationData!$B:$B,'Publication Table (%)'!$C$4,AllPublicationData!$D:$D,'Publication Table (%)'!O$7),
SUMIFS(AllPublicationData!$J:$J,AllPublicationData!$A:$A,'Publication Table (%)'!$B137,AllPublicationData!$B:$B,'Publication Table (%)'!O$7)/
SUMIFS(AllPublicationData!$E:$E,AllPublicationData!$A:$A,'Publication Table (%)'!$B137,AllPublicationData!$B:$B,'Publication Table (%)'!O$7)))))))</f>
        <v>#DIV/0!</v>
      </c>
      <c r="P137" s="96" t="e">
        <f>IF('Publication Table (%)'!$C$5="All Cancelled Operations",
IFERROR(SUMIFS(AllPublicationData!$F:$F,AllPublicationData!$A:$A,'Publication Table (%)'!$B137,AllPublicationData!$B:$B,'Publication Table (%)'!$C$4,AllPublicationData!$D:$D,'Publication Table (%)'!P$7)/
SUMIFS(AllPublicationData!$E:$E,AllPublicationData!$A:$A,'Publication Table (%)'!$B137,AllPublicationData!$B:$B,'Publication Table (%)'!$C$4,AllPublicationData!$D:$D,'Publication Table (%)'!P$7),
SUMIFS(AllPublicationData!$F:$F,AllPublicationData!$A:$A,'Publication Table (%)'!$B137,AllPublicationData!$B:$B,'Publication Table (%)'!P$7)/
SUMIFS(AllPublicationData!$E:$E,AllPublicationData!$A:$A,'Publication Table (%)'!$B137,AllPublicationData!$B:$B,'Publication Table (%)'!P$7)),
IF('Publication Table (%)'!$C$5="Operations cancelled by patient",
IFERROR(SUMIFS(AllPublicationData!$G:$G,AllPublicationData!$A:$A,'Publication Table (%)'!$B137,AllPublicationData!$B:$B,'Publication Table (%)'!$C$4,AllPublicationData!$D:$D,'Publication Table (%)'!P$7)/
SUMIFS(AllPublicationData!$E:$E,AllPublicationData!$A:$A,'Publication Table (%)'!$B137,AllPublicationData!$B:$B,'Publication Table (%)'!$C$4,AllPublicationData!$D:$D,'Publication Table (%)'!P$7),
SUMIFS(AllPublicationData!$G:$G,AllPublicationData!$A:$A,'Publication Table (%)'!$B137,AllPublicationData!$B:$B,'Publication Table (%)'!P$7)/
SUMIFS(AllPublicationData!$E:$E,AllPublicationData!$A:$A,'Publication Table (%)'!$B137,AllPublicationData!$B:$B,'Publication Table (%)'!P$7)),
IF('Publication Table (%)'!$C$5="Operations cancelled for clinical reasons",
IFERROR(SUMIFS(AllPublicationData!$H:$H,AllPublicationData!$A:$A,'Publication Table (%)'!$B137,AllPublicationData!$B:$B,'Publication Table (%)'!$C$4,AllPublicationData!$D:$D,'Publication Table (%)'!P$7)/
SUMIFS(AllPublicationData!$E:$E,AllPublicationData!$A:$A,'Publication Table (%)'!$B137,AllPublicationData!$B:$B,'Publication Table (%)'!$C$4,AllPublicationData!$D:$D,'Publication Table (%)'!P$7),
SUMIFS(AllPublicationData!$H:$H,AllPublicationData!$A:$A,'Publication Table (%)'!$B137,AllPublicationData!$B:$B,'Publication Table (%)'!P$7)/
SUMIFS(AllPublicationData!$E:$E,AllPublicationData!$A:$A,'Publication Table (%)'!$B137,AllPublicationData!$B:$B,'Publication Table (%)'!P$7)),
IF('Publication Table (%)'!$C$5="Operations cancelled for non-clinical/capacity reasons",
IFERROR(SUMIFS(AllPublicationData!$I:$I,AllPublicationData!$A:$A,'Publication Table (%)'!$B137,AllPublicationData!$B:$B,'Publication Table (%)'!$C$4,AllPublicationData!$D:$D,'Publication Table (%)'!P$7)/
SUMIFS(AllPublicationData!$E:$E,AllPublicationData!$A:$A,'Publication Table (%)'!$B137,AllPublicationData!$B:$B,'Publication Table (%)'!$C$4,AllPublicationData!$D:$D,'Publication Table (%)'!P$7),
SUMIFS(AllPublicationData!$I:$I,AllPublicationData!$A:$A,'Publication Table (%)'!$B137,AllPublicationData!$B:$B,'Publication Table (%)'!P$7)/
SUMIFS(AllPublicationData!$E:$E,AllPublicationData!$A:$A,'Publication Table (%)'!$B137,AllPublicationData!$B:$B,'Publication Table (%)'!P$7)),
IF('Publication Table (%)'!$C$5="Cancellations for other reasons",
IFERROR(SUMIFS(AllPublicationData!$J:$J,AllPublicationData!$A:$A,'Publication Table (%)'!$B137,AllPublicationData!$B:$B,'Publication Table (%)'!$C$4,AllPublicationData!$D:$D,'Publication Table (%)'!P$7)/
SUMIFS(AllPublicationData!$E:$E,AllPublicationData!$A:$A,'Publication Table (%)'!$B137,AllPublicationData!$B:$B,'Publication Table (%)'!$C$4,AllPublicationData!$D:$D,'Publication Table (%)'!P$7),
SUMIFS(AllPublicationData!$J:$J,AllPublicationData!$A:$A,'Publication Table (%)'!$B137,AllPublicationData!$B:$B,'Publication Table (%)'!P$7)/
SUMIFS(AllPublicationData!$E:$E,AllPublicationData!$A:$A,'Publication Table (%)'!$B137,AllPublicationData!$B:$B,'Publication Table (%)'!P$7)))))))</f>
        <v>#DIV/0!</v>
      </c>
      <c r="Q137" s="96" t="e">
        <f>IF('Publication Table (%)'!$C$5="All Cancelled Operations",
IFERROR(SUMIFS(AllPublicationData!$F:$F,AllPublicationData!$A:$A,'Publication Table (%)'!$B137,AllPublicationData!$B:$B,'Publication Table (%)'!$C$4,AllPublicationData!$D:$D,'Publication Table (%)'!Q$7)/
SUMIFS(AllPublicationData!$E:$E,AllPublicationData!$A:$A,'Publication Table (%)'!$B137,AllPublicationData!$B:$B,'Publication Table (%)'!$C$4,AllPublicationData!$D:$D,'Publication Table (%)'!Q$7),
SUMIFS(AllPublicationData!$F:$F,AllPublicationData!$A:$A,'Publication Table (%)'!$B137,AllPublicationData!$B:$B,'Publication Table (%)'!Q$7)/
SUMIFS(AllPublicationData!$E:$E,AllPublicationData!$A:$A,'Publication Table (%)'!$B137,AllPublicationData!$B:$B,'Publication Table (%)'!Q$7)),
IF('Publication Table (%)'!$C$5="Operations cancelled by patient",
IFERROR(SUMIFS(AllPublicationData!$G:$G,AllPublicationData!$A:$A,'Publication Table (%)'!$B137,AllPublicationData!$B:$B,'Publication Table (%)'!$C$4,AllPublicationData!$D:$D,'Publication Table (%)'!Q$7)/
SUMIFS(AllPublicationData!$E:$E,AllPublicationData!$A:$A,'Publication Table (%)'!$B137,AllPublicationData!$B:$B,'Publication Table (%)'!$C$4,AllPublicationData!$D:$D,'Publication Table (%)'!Q$7),
SUMIFS(AllPublicationData!$G:$G,AllPublicationData!$A:$A,'Publication Table (%)'!$B137,AllPublicationData!$B:$B,'Publication Table (%)'!Q$7)/
SUMIFS(AllPublicationData!$E:$E,AllPublicationData!$A:$A,'Publication Table (%)'!$B137,AllPublicationData!$B:$B,'Publication Table (%)'!Q$7)),
IF('Publication Table (%)'!$C$5="Operations cancelled for clinical reasons",
IFERROR(SUMIFS(AllPublicationData!$H:$H,AllPublicationData!$A:$A,'Publication Table (%)'!$B137,AllPublicationData!$B:$B,'Publication Table (%)'!$C$4,AllPublicationData!$D:$D,'Publication Table (%)'!Q$7)/
SUMIFS(AllPublicationData!$E:$E,AllPublicationData!$A:$A,'Publication Table (%)'!$B137,AllPublicationData!$B:$B,'Publication Table (%)'!$C$4,AllPublicationData!$D:$D,'Publication Table (%)'!Q$7),
SUMIFS(AllPublicationData!$H:$H,AllPublicationData!$A:$A,'Publication Table (%)'!$B137,AllPublicationData!$B:$B,'Publication Table (%)'!Q$7)/
SUMIFS(AllPublicationData!$E:$E,AllPublicationData!$A:$A,'Publication Table (%)'!$B137,AllPublicationData!$B:$B,'Publication Table (%)'!Q$7)),
IF('Publication Table (%)'!$C$5="Operations cancelled for non-clinical/capacity reasons",
IFERROR(SUMIFS(AllPublicationData!$I:$I,AllPublicationData!$A:$A,'Publication Table (%)'!$B137,AllPublicationData!$B:$B,'Publication Table (%)'!$C$4,AllPublicationData!$D:$D,'Publication Table (%)'!Q$7)/
SUMIFS(AllPublicationData!$E:$E,AllPublicationData!$A:$A,'Publication Table (%)'!$B137,AllPublicationData!$B:$B,'Publication Table (%)'!$C$4,AllPublicationData!$D:$D,'Publication Table (%)'!Q$7),
SUMIFS(AllPublicationData!$I:$I,AllPublicationData!$A:$A,'Publication Table (%)'!$B137,AllPublicationData!$B:$B,'Publication Table (%)'!Q$7)/
SUMIFS(AllPublicationData!$E:$E,AllPublicationData!$A:$A,'Publication Table (%)'!$B137,AllPublicationData!$B:$B,'Publication Table (%)'!Q$7)),
IF('Publication Table (%)'!$C$5="Cancellations for other reasons",
IFERROR(SUMIFS(AllPublicationData!$J:$J,AllPublicationData!$A:$A,'Publication Table (%)'!$B137,AllPublicationData!$B:$B,'Publication Table (%)'!$C$4,AllPublicationData!$D:$D,'Publication Table (%)'!Q$7)/
SUMIFS(AllPublicationData!$E:$E,AllPublicationData!$A:$A,'Publication Table (%)'!$B137,AllPublicationData!$B:$B,'Publication Table (%)'!$C$4,AllPublicationData!$D:$D,'Publication Table (%)'!Q$7),
SUMIFS(AllPublicationData!$J:$J,AllPublicationData!$A:$A,'Publication Table (%)'!$B137,AllPublicationData!$B:$B,'Publication Table (%)'!Q$7)/
SUMIFS(AllPublicationData!$E:$E,AllPublicationData!$A:$A,'Publication Table (%)'!$B137,AllPublicationData!$B:$B,'Publication Table (%)'!Q$7)))))))</f>
        <v>#DIV/0!</v>
      </c>
      <c r="R137" s="96" t="e">
        <f>IF('Publication Table (%)'!$C$5="All Cancelled Operations",
IFERROR(SUMIFS(AllPublicationData!$F:$F,AllPublicationData!$A:$A,'Publication Table (%)'!$B137,AllPublicationData!$B:$B,'Publication Table (%)'!$C$4,AllPublicationData!$D:$D,'Publication Table (%)'!R$7)/
SUMIFS(AllPublicationData!$E:$E,AllPublicationData!$A:$A,'Publication Table (%)'!$B137,AllPublicationData!$B:$B,'Publication Table (%)'!$C$4,AllPublicationData!$D:$D,'Publication Table (%)'!R$7),
SUMIFS(AllPublicationData!$F:$F,AllPublicationData!$A:$A,'Publication Table (%)'!$B137,AllPublicationData!$B:$B,'Publication Table (%)'!R$7)/
SUMIFS(AllPublicationData!$E:$E,AllPublicationData!$A:$A,'Publication Table (%)'!$B137,AllPublicationData!$B:$B,'Publication Table (%)'!R$7)),
IF('Publication Table (%)'!$C$5="Operations cancelled by patient",
IFERROR(SUMIFS(AllPublicationData!$G:$G,AllPublicationData!$A:$A,'Publication Table (%)'!$B137,AllPublicationData!$B:$B,'Publication Table (%)'!$C$4,AllPublicationData!$D:$D,'Publication Table (%)'!R$7)/
SUMIFS(AllPublicationData!$E:$E,AllPublicationData!$A:$A,'Publication Table (%)'!$B137,AllPublicationData!$B:$B,'Publication Table (%)'!$C$4,AllPublicationData!$D:$D,'Publication Table (%)'!R$7),
SUMIFS(AllPublicationData!$G:$G,AllPublicationData!$A:$A,'Publication Table (%)'!$B137,AllPublicationData!$B:$B,'Publication Table (%)'!R$7)/
SUMIFS(AllPublicationData!$E:$E,AllPublicationData!$A:$A,'Publication Table (%)'!$B137,AllPublicationData!$B:$B,'Publication Table (%)'!R$7)),
IF('Publication Table (%)'!$C$5="Operations cancelled for clinical reasons",
IFERROR(SUMIFS(AllPublicationData!$H:$H,AllPublicationData!$A:$A,'Publication Table (%)'!$B137,AllPublicationData!$B:$B,'Publication Table (%)'!$C$4,AllPublicationData!$D:$D,'Publication Table (%)'!R$7)/
SUMIFS(AllPublicationData!$E:$E,AllPublicationData!$A:$A,'Publication Table (%)'!$B137,AllPublicationData!$B:$B,'Publication Table (%)'!$C$4,AllPublicationData!$D:$D,'Publication Table (%)'!R$7),
SUMIFS(AllPublicationData!$H:$H,AllPublicationData!$A:$A,'Publication Table (%)'!$B137,AllPublicationData!$B:$B,'Publication Table (%)'!R$7)/
SUMIFS(AllPublicationData!$E:$E,AllPublicationData!$A:$A,'Publication Table (%)'!$B137,AllPublicationData!$B:$B,'Publication Table (%)'!R$7)),
IF('Publication Table (%)'!$C$5="Operations cancelled for non-clinical/capacity reasons",
IFERROR(SUMIFS(AllPublicationData!$I:$I,AllPublicationData!$A:$A,'Publication Table (%)'!$B137,AllPublicationData!$B:$B,'Publication Table (%)'!$C$4,AllPublicationData!$D:$D,'Publication Table (%)'!R$7)/
SUMIFS(AllPublicationData!$E:$E,AllPublicationData!$A:$A,'Publication Table (%)'!$B137,AllPublicationData!$B:$B,'Publication Table (%)'!$C$4,AllPublicationData!$D:$D,'Publication Table (%)'!R$7),
SUMIFS(AllPublicationData!$I:$I,AllPublicationData!$A:$A,'Publication Table (%)'!$B137,AllPublicationData!$B:$B,'Publication Table (%)'!R$7)/
SUMIFS(AllPublicationData!$E:$E,AllPublicationData!$A:$A,'Publication Table (%)'!$B137,AllPublicationData!$B:$B,'Publication Table (%)'!R$7)),
IF('Publication Table (%)'!$C$5="Cancellations for other reasons",
IFERROR(SUMIFS(AllPublicationData!$J:$J,AllPublicationData!$A:$A,'Publication Table (%)'!$B137,AllPublicationData!$B:$B,'Publication Table (%)'!$C$4,AllPublicationData!$D:$D,'Publication Table (%)'!R$7)/
SUMIFS(AllPublicationData!$E:$E,AllPublicationData!$A:$A,'Publication Table (%)'!$B137,AllPublicationData!$B:$B,'Publication Table (%)'!$C$4,AllPublicationData!$D:$D,'Publication Table (%)'!R$7),
SUMIFS(AllPublicationData!$J:$J,AllPublicationData!$A:$A,'Publication Table (%)'!$B137,AllPublicationData!$B:$B,'Publication Table (%)'!R$7)/
SUMIFS(AllPublicationData!$E:$E,AllPublicationData!$A:$A,'Publication Table (%)'!$B137,AllPublicationData!$B:$B,'Publication Table (%)'!R$7)))))))</f>
        <v>#DIV/0!</v>
      </c>
      <c r="S137" s="96" t="e">
        <f>IF('Publication Table (%)'!$C$5="All Cancelled Operations",
IFERROR(SUMIFS(AllPublicationData!$F:$F,AllPublicationData!$A:$A,'Publication Table (%)'!$B137,AllPublicationData!$B:$B,'Publication Table (%)'!$C$4,AllPublicationData!$D:$D,'Publication Table (%)'!S$7)/
SUMIFS(AllPublicationData!$E:$E,AllPublicationData!$A:$A,'Publication Table (%)'!$B137,AllPublicationData!$B:$B,'Publication Table (%)'!$C$4,AllPublicationData!$D:$D,'Publication Table (%)'!S$7),
SUMIFS(AllPublicationData!$F:$F,AllPublicationData!$A:$A,'Publication Table (%)'!$B137,AllPublicationData!$B:$B,'Publication Table (%)'!S$7)/
SUMIFS(AllPublicationData!$E:$E,AllPublicationData!$A:$A,'Publication Table (%)'!$B137,AllPublicationData!$B:$B,'Publication Table (%)'!S$7)),
IF('Publication Table (%)'!$C$5="Operations cancelled by patient",
IFERROR(SUMIFS(AllPublicationData!$G:$G,AllPublicationData!$A:$A,'Publication Table (%)'!$B137,AllPublicationData!$B:$B,'Publication Table (%)'!$C$4,AllPublicationData!$D:$D,'Publication Table (%)'!S$7)/
SUMIFS(AllPublicationData!$E:$E,AllPublicationData!$A:$A,'Publication Table (%)'!$B137,AllPublicationData!$B:$B,'Publication Table (%)'!$C$4,AllPublicationData!$D:$D,'Publication Table (%)'!S$7),
SUMIFS(AllPublicationData!$G:$G,AllPublicationData!$A:$A,'Publication Table (%)'!$B137,AllPublicationData!$B:$B,'Publication Table (%)'!S$7)/
SUMIFS(AllPublicationData!$E:$E,AllPublicationData!$A:$A,'Publication Table (%)'!$B137,AllPublicationData!$B:$B,'Publication Table (%)'!S$7)),
IF('Publication Table (%)'!$C$5="Operations cancelled for clinical reasons",
IFERROR(SUMIFS(AllPublicationData!$H:$H,AllPublicationData!$A:$A,'Publication Table (%)'!$B137,AllPublicationData!$B:$B,'Publication Table (%)'!$C$4,AllPublicationData!$D:$D,'Publication Table (%)'!S$7)/
SUMIFS(AllPublicationData!$E:$E,AllPublicationData!$A:$A,'Publication Table (%)'!$B137,AllPublicationData!$B:$B,'Publication Table (%)'!$C$4,AllPublicationData!$D:$D,'Publication Table (%)'!S$7),
SUMIFS(AllPublicationData!$H:$H,AllPublicationData!$A:$A,'Publication Table (%)'!$B137,AllPublicationData!$B:$B,'Publication Table (%)'!S$7)/
SUMIFS(AllPublicationData!$E:$E,AllPublicationData!$A:$A,'Publication Table (%)'!$B137,AllPublicationData!$B:$B,'Publication Table (%)'!S$7)),
IF('Publication Table (%)'!$C$5="Operations cancelled for non-clinical/capacity reasons",
IFERROR(SUMIFS(AllPublicationData!$I:$I,AllPublicationData!$A:$A,'Publication Table (%)'!$B137,AllPublicationData!$B:$B,'Publication Table (%)'!$C$4,AllPublicationData!$D:$D,'Publication Table (%)'!S$7)/
SUMIFS(AllPublicationData!$E:$E,AllPublicationData!$A:$A,'Publication Table (%)'!$B137,AllPublicationData!$B:$B,'Publication Table (%)'!$C$4,AllPublicationData!$D:$D,'Publication Table (%)'!S$7),
SUMIFS(AllPublicationData!$I:$I,AllPublicationData!$A:$A,'Publication Table (%)'!$B137,AllPublicationData!$B:$B,'Publication Table (%)'!S$7)/
SUMIFS(AllPublicationData!$E:$E,AllPublicationData!$A:$A,'Publication Table (%)'!$B137,AllPublicationData!$B:$B,'Publication Table (%)'!S$7)),
IF('Publication Table (%)'!$C$5="Cancellations for other reasons",
IFERROR(SUMIFS(AllPublicationData!$J:$J,AllPublicationData!$A:$A,'Publication Table (%)'!$B137,AllPublicationData!$B:$B,'Publication Table (%)'!$C$4,AllPublicationData!$D:$D,'Publication Table (%)'!S$7)/
SUMIFS(AllPublicationData!$E:$E,AllPublicationData!$A:$A,'Publication Table (%)'!$B137,AllPublicationData!$B:$B,'Publication Table (%)'!$C$4,AllPublicationData!$D:$D,'Publication Table (%)'!S$7),
SUMIFS(AllPublicationData!$J:$J,AllPublicationData!$A:$A,'Publication Table (%)'!$B137,AllPublicationData!$B:$B,'Publication Table (%)'!S$7)/
SUMIFS(AllPublicationData!$E:$E,AllPublicationData!$A:$A,'Publication Table (%)'!$B137,AllPublicationData!$B:$B,'Publication Table (%)'!S$7)))))))</f>
        <v>#DIV/0!</v>
      </c>
    </row>
    <row r="138" spans="3:19" x14ac:dyDescent="0.35">
      <c r="C138" s="112">
        <f>IF('Publication Table (%)'!$C$5="All Cancelled Operations",
SUMIFS(AllPublicationData!$F:$F,AllPublicationData!$A:$A,'Publication Table (%)'!$B138,AllPublicationData!$B:$B,'Publication Table (%)'!$C$4),
IF('Publication Table (%)'!$C$5="Operations cancelled by patient",
SUMIFS(AllPublicationData!$G:$G,AllPublicationData!$A:$A,'Publication Table (%)'!$B138,AllPublicationData!$B:$B,'Publication Table (%)'!$C$4),
IF('Publication Table (%)'!$C$5="Operations cancelled for clinical reasons",
SUMIFS(AllPublicationData!$H:$H,AllPublicationData!$A:$A,'Publication Table (%)'!$B138,AllPublicationData!$B:$B,'Publication Table (%)'!$C$4),
IF('Publication Table (%)'!$C$5="Operations cancelled for non-clinical/capacity reasons",
SUMIFS(AllPublicationData!$I:$I,AllPublicationData!$A:$A,'Publication Table (%)'!$B138,AllPublicationData!$B:$B,'Publication Table (%)'!$C$4),
IF('Publication Table (%)'!$C$5="Cancellations for other reasons",
SUMIFS(AllPublicationData!$J:$J,AllPublicationData!$A:$A,'Publication Table (%)'!$B138,AllPublicationData!$B:$B,'Publication Table (%)'!$C$4))))))+
IF(AND($C$4="NHS Scotland",$C$5="All Cancelled Operations"),
SUMIFS(AllPublicationData!$F:$F,AllPublicationData!$A:$A,'Publication Table (%)'!$B138),
IF(AND($C$4="NHS Scotland",$C$5="Operations cancelled by patient"),
SUMIFS(AllPublicationData!$G:$G,AllPublicationData!$A:$A,'Publication Table (%)'!$B138),
IF(AND($C$4="NHS Scotland",$C$5="Operations cancelled for clinical reasons"),
SUMIFS(AllPublicationData!$H:$H,AllPublicationData!$A:$A,'Publication Table (%)'!$B138),
IF(AND($C$4="NHS Scotland",$C$5="Operations cancelled for non-clinical/capacity reasons"),
SUMIFS(AllPublicationData!$I:$I,AllPublicationData!$A:$A,'Publication Table (%)'!$B138),
IF(AND($C$4="NHS Scotland",$C$5="Cancellations for other reasons"),
SUMIFS(AllPublicationData!$J:$J,AllPublicationData!$A:$A,'Publication Table (%)'!$B138))))))</f>
        <v>0</v>
      </c>
      <c r="D138" s="110" t="e">
        <f>IF(AND('Publication Table (%)'!$C$5="All Cancelled Operations",$C$4&lt;&gt;"NHS Scotland"),
IFERROR(SUMIFS(AllPublicationData!$F:$F,AllPublicationData!$A:$A,'Publication Table (%)'!$B138,AllPublicationData!$B:$B,'Publication Table (%)'!$C$4,AllPublicationData!$D:$D,'Publication Table (%)'!D$7)/
SUMIFS(AllPublicationData!$E:$E,AllPublicationData!$A:$A,'Publication Table (%)'!$B138,AllPublicationData!$B:$B,'Publication Table (%)'!$C$4,AllPublicationData!$D:$D,'Publication Table (%)'!D$7),
SUMIFS(AllPublicationData!$F:$F,AllPublicationData!$A:$A,'Publication Table (%)'!$B138,AllPublicationData!$B:$B,'Publication Table (%)'!D$7)/
SUMIFS(AllPublicationData!$E:$E,AllPublicationData!$A:$A,'Publication Table (%)'!$B138,AllPublicationData!$B:$B,'Publication Table (%)'!D$7)),
IF(AND('Publication Table (%)'!$C$5="Operations cancelled by patient",$C$4&lt;&gt;"NHS Scotland"),
IFERROR(SUMIFS(AllPublicationData!$G:$G,AllPublicationData!$A:$A,'Publication Table (%)'!$B138,AllPublicationData!$B:$B,'Publication Table (%)'!$C$4,AllPublicationData!$D:$D,'Publication Table (%)'!D$7)/
SUMIFS(AllPublicationData!$E:$E,AllPublicationData!$A:$A,'Publication Table (%)'!$B138,AllPublicationData!$B:$B,'Publication Table (%)'!$C$4,AllPublicationData!$D:$D,'Publication Table (%)'!D$7),
SUMIFS(AllPublicationData!$G:$G,AllPublicationData!$A:$A,'Publication Table (%)'!$B138,AllPublicationData!$B:$B,'Publication Table (%)'!D$7)/
SUMIFS(AllPublicationData!$E:$E,AllPublicationData!$A:$A,'Publication Table (%)'!$B138,AllPublicationData!$B:$B,'Publication Table (%)'!D$7)),
IF(AND('Publication Table (%)'!$C$5="Operations cancelled for clinical reasons",$C$4&lt;&gt;"NHS Scotland"),
IFERROR(SUMIFS(AllPublicationData!$H:$H,AllPublicationData!$A:$A,'Publication Table (%)'!$B138,AllPublicationData!$B:$B,'Publication Table (%)'!$C$4,AllPublicationData!$D:$D,'Publication Table (%)'!D$7)/
SUMIFS(AllPublicationData!$E:$E,AllPublicationData!$A:$A,'Publication Table (%)'!$B138,AllPublicationData!$B:$B,'Publication Table (%)'!$C$4,AllPublicationData!$D:$D,'Publication Table (%)'!D$7),
SUMIFS(AllPublicationData!$H:$H,AllPublicationData!$A:$A,'Publication Table (%)'!$B138,AllPublicationData!$B:$B,'Publication Table (%)'!D$7)/
SUMIFS(AllPublicationData!$E:$E,AllPublicationData!$A:$A,'Publication Table (%)'!$B138,AllPublicationData!$B:$B,'Publication Table (%)'!D$7)),
IF(AND('Publication Table (%)'!$C$5="Operations cancelled for non-clinical/capacity reasons",$C$4&lt;&gt;"NHS Scotland"),
IFERROR(SUMIFS(AllPublicationData!$I:$I,AllPublicationData!$A:$A,'Publication Table (%)'!$B138,AllPublicationData!$B:$B,'Publication Table (%)'!$C$4,AllPublicationData!$D:$D,'Publication Table (%)'!D$7)/
SUMIFS(AllPublicationData!$E:$E,AllPublicationData!$A:$A,'Publication Table (%)'!$B138,AllPublicationData!$B:$B,'Publication Table (%)'!$C$4,AllPublicationData!$D:$D,'Publication Table (%)'!D$7),
SUMIFS(AllPublicationData!$I:$I,AllPublicationData!$A:$A,'Publication Table (%)'!$B138,AllPublicationData!$B:$B,'Publication Table (%)'!D$7)/
SUMIFS(AllPublicationData!$E:$E,AllPublicationData!$A:$A,'Publication Table (%)'!$B138,AllPublicationData!$B:$B,'Publication Table (%)'!D$7)),
IF(AND('Publication Table (%)'!$C$5="Cancellations for other reasons",$C$4&lt;&gt;"NHS Scotland"),
IFERROR(SUMIFS(AllPublicationData!$J:$J,AllPublicationData!$A:$A,'Publication Table (%)'!$B138,AllPublicationData!$B:$B,'Publication Table (%)'!$C$4,AllPublicationData!$D:$D,'Publication Table (%)'!D$7)/
SUMIFS(AllPublicationData!$E:$E,AllPublicationData!$A:$A,'Publication Table (%)'!$B138,AllPublicationData!$B:$B,'Publication Table (%)'!$C$4,AllPublicationData!$D:$D,'Publication Table (%)'!D$7),
SUMIFS(AllPublicationData!$J:$J,AllPublicationData!$A:$A,'Publication Table (%)'!$B138,AllPublicationData!$B:$B,'Publication Table (%)'!D$7)/
SUMIFS(AllPublicationData!$E:$E,AllPublicationData!$A:$A,'Publication Table (%)'!$B138,AllPublicationData!$B:$B,'Publication Table (%)'!D$7)),
IF(AND($C$4="NHS Scotland",$C$5="All Cancelled Operations"),
SUMIFS(AllPublicationData!$F:$F,AllPublicationData!$A:$A,'Publication Table'!$B138)/
SUMIFS(AllPublicationData!$E:$E,AllPublicationData!$A:$A,'Publication Table'!$B138),
IF(AND($C$4="NHS Scotland",$C$5="Operations cancelled by patient"),
SUMIFS(AllPublicationData!$G:$G,AllPublicationData!$A:$A,'Publication Table'!$B138)/
SUMIFS(AllPublicationData!$E:$E,AllPublicationData!$A:$A,'Publication Table'!$B138),
IF(AND($C$4="NHS Scotland",$C$5="Operations cancelled for clinical reasons"),
SUMIFS(AllPublicationData!$H:$H,AllPublicationData!$A:$A,'Publication Table'!$B138)/
SUMIFS(AllPublicationData!$E:$E,AllPublicationData!$A:$A,'Publication Table'!$B138),
IF(AND($C$4="NHS Scotland",$C$5="Operations cancelled for non-clinical/capacity reasons"),
SUMIFS(AllPublicationData!$I:$I,AllPublicationData!$A:$A,'Publication Table'!$B138)/
SUMIFS(AllPublicationData!$E:$E,AllPublicationData!$A:$A,'Publication Table'!$B138),
IF(AND($C$4="NHS Scotland",$C$5="Cancellations for other reasons"),
SUMIFS(AllPublicationData!$J:$J,AllPublicationData!$A:$A,'Publication Table'!$B138)/
SUMIFS(AllPublicationData!$E:$E,AllPublicationData!$A:$A,'Publication Table'!$B138)))))))))))</f>
        <v>#DIV/0!</v>
      </c>
      <c r="E138" s="96" t="e">
        <f>IF('Publication Table (%)'!$C$5="All Cancelled Operations",
IFERROR(SUMIFS(AllPublicationData!$F:$F,AllPublicationData!$A:$A,'Publication Table (%)'!$B138,AllPublicationData!$B:$B,'Publication Table (%)'!$C$4,AllPublicationData!$D:$D,'Publication Table (%)'!E$7)/
SUMIFS(AllPublicationData!$E:$E,AllPublicationData!$A:$A,'Publication Table (%)'!$B138,AllPublicationData!$B:$B,'Publication Table (%)'!$C$4,AllPublicationData!$D:$D,'Publication Table (%)'!E$7),
SUMIFS(AllPublicationData!$F:$F,AllPublicationData!$A:$A,'Publication Table (%)'!$B138,AllPublicationData!$B:$B,'Publication Table (%)'!E$7)/
SUMIFS(AllPublicationData!$E:$E,AllPublicationData!$A:$A,'Publication Table (%)'!$B138,AllPublicationData!$B:$B,'Publication Table (%)'!E$7)),
IF('Publication Table (%)'!$C$5="Operations cancelled by patient",
IFERROR(SUMIFS(AllPublicationData!$G:$G,AllPublicationData!$A:$A,'Publication Table (%)'!$B138,AllPublicationData!$B:$B,'Publication Table (%)'!$C$4,AllPublicationData!$D:$D,'Publication Table (%)'!E$7)/
SUMIFS(AllPublicationData!$E:$E,AllPublicationData!$A:$A,'Publication Table (%)'!$B138,AllPublicationData!$B:$B,'Publication Table (%)'!$C$4,AllPublicationData!$D:$D,'Publication Table (%)'!E$7),
SUMIFS(AllPublicationData!$G:$G,AllPublicationData!$A:$A,'Publication Table (%)'!$B138,AllPublicationData!$B:$B,'Publication Table (%)'!E$7)/
SUMIFS(AllPublicationData!$E:$E,AllPublicationData!$A:$A,'Publication Table (%)'!$B138,AllPublicationData!$B:$B,'Publication Table (%)'!E$7)),
IF('Publication Table (%)'!$C$5="Operations cancelled for clinical reasons",
IFERROR(SUMIFS(AllPublicationData!$H:$H,AllPublicationData!$A:$A,'Publication Table (%)'!$B138,AllPublicationData!$B:$B,'Publication Table (%)'!$C$4,AllPublicationData!$D:$D,'Publication Table (%)'!E$7)/
SUMIFS(AllPublicationData!$E:$E,AllPublicationData!$A:$A,'Publication Table (%)'!$B138,AllPublicationData!$B:$B,'Publication Table (%)'!$C$4,AllPublicationData!$D:$D,'Publication Table (%)'!E$7),
SUMIFS(AllPublicationData!$H:$H,AllPublicationData!$A:$A,'Publication Table (%)'!$B138,AllPublicationData!$B:$B,'Publication Table (%)'!E$7)/
SUMIFS(AllPublicationData!$E:$E,AllPublicationData!$A:$A,'Publication Table (%)'!$B138,AllPublicationData!$B:$B,'Publication Table (%)'!E$7)),
IF('Publication Table (%)'!$C$5="Operations cancelled for non-clinical/capacity reasons",
IFERROR(SUMIFS(AllPublicationData!$I:$I,AllPublicationData!$A:$A,'Publication Table (%)'!$B138,AllPublicationData!$B:$B,'Publication Table (%)'!$C$4,AllPublicationData!$D:$D,'Publication Table (%)'!E$7)/
SUMIFS(AllPublicationData!$E:$E,AllPublicationData!$A:$A,'Publication Table (%)'!$B138,AllPublicationData!$B:$B,'Publication Table (%)'!$C$4,AllPublicationData!$D:$D,'Publication Table (%)'!E$7),
SUMIFS(AllPublicationData!$I:$I,AllPublicationData!$A:$A,'Publication Table (%)'!$B138,AllPublicationData!$B:$B,'Publication Table (%)'!E$7)/
SUMIFS(AllPublicationData!$E:$E,AllPublicationData!$A:$A,'Publication Table (%)'!$B138,AllPublicationData!$B:$B,'Publication Table (%)'!E$7)),
IF('Publication Table (%)'!$C$5="Cancellations for other reasons",
IFERROR(SUMIFS(AllPublicationData!$J:$J,AllPublicationData!$A:$A,'Publication Table (%)'!$B138,AllPublicationData!$B:$B,'Publication Table (%)'!$C$4,AllPublicationData!$D:$D,'Publication Table (%)'!E$7)/
SUMIFS(AllPublicationData!$E:$E,AllPublicationData!$A:$A,'Publication Table (%)'!$B138,AllPublicationData!$B:$B,'Publication Table (%)'!$C$4,AllPublicationData!$D:$D,'Publication Table (%)'!E$7),
SUMIFS(AllPublicationData!$J:$J,AllPublicationData!$A:$A,'Publication Table (%)'!$B138,AllPublicationData!$B:$B,'Publication Table (%)'!E$7)/
SUMIFS(AllPublicationData!$E:$E,AllPublicationData!$A:$A,'Publication Table (%)'!$B138,AllPublicationData!$B:$B,'Publication Table (%)'!E$7)))))))</f>
        <v>#DIV/0!</v>
      </c>
      <c r="F138" s="96" t="e">
        <f>IF('Publication Table (%)'!$C$5="All Cancelled Operations",
IFERROR(SUMIFS(AllPublicationData!$F:$F,AllPublicationData!$A:$A,'Publication Table (%)'!$B138,AllPublicationData!$B:$B,'Publication Table (%)'!$C$4,AllPublicationData!$D:$D,'Publication Table (%)'!F$7)/
SUMIFS(AllPublicationData!$E:$E,AllPublicationData!$A:$A,'Publication Table (%)'!$B138,AllPublicationData!$B:$B,'Publication Table (%)'!$C$4,AllPublicationData!$D:$D,'Publication Table (%)'!F$7),
SUMIFS(AllPublicationData!$F:$F,AllPublicationData!$A:$A,'Publication Table (%)'!$B138,AllPublicationData!$B:$B,'Publication Table (%)'!F$7)/
SUMIFS(AllPublicationData!$E:$E,AllPublicationData!$A:$A,'Publication Table (%)'!$B138,AllPublicationData!$B:$B,'Publication Table (%)'!F$7)),
IF('Publication Table (%)'!$C$5="Operations cancelled by patient",
IFERROR(SUMIFS(AllPublicationData!$G:$G,AllPublicationData!$A:$A,'Publication Table (%)'!$B138,AllPublicationData!$B:$B,'Publication Table (%)'!$C$4,AllPublicationData!$D:$D,'Publication Table (%)'!F$7)/
SUMIFS(AllPublicationData!$E:$E,AllPublicationData!$A:$A,'Publication Table (%)'!$B138,AllPublicationData!$B:$B,'Publication Table (%)'!$C$4,AllPublicationData!$D:$D,'Publication Table (%)'!F$7),
SUMIFS(AllPublicationData!$G:$G,AllPublicationData!$A:$A,'Publication Table (%)'!$B138,AllPublicationData!$B:$B,'Publication Table (%)'!F$7)/
SUMIFS(AllPublicationData!$E:$E,AllPublicationData!$A:$A,'Publication Table (%)'!$B138,AllPublicationData!$B:$B,'Publication Table (%)'!F$7)),
IF('Publication Table (%)'!$C$5="Operations cancelled for clinical reasons",
IFERROR(SUMIFS(AllPublicationData!$H:$H,AllPublicationData!$A:$A,'Publication Table (%)'!$B138,AllPublicationData!$B:$B,'Publication Table (%)'!$C$4,AllPublicationData!$D:$D,'Publication Table (%)'!F$7)/
SUMIFS(AllPublicationData!$E:$E,AllPublicationData!$A:$A,'Publication Table (%)'!$B138,AllPublicationData!$B:$B,'Publication Table (%)'!$C$4,AllPublicationData!$D:$D,'Publication Table (%)'!F$7),
SUMIFS(AllPublicationData!$H:$H,AllPublicationData!$A:$A,'Publication Table (%)'!$B138,AllPublicationData!$B:$B,'Publication Table (%)'!F$7)/
SUMIFS(AllPublicationData!$E:$E,AllPublicationData!$A:$A,'Publication Table (%)'!$B138,AllPublicationData!$B:$B,'Publication Table (%)'!F$7)),
IF('Publication Table (%)'!$C$5="Operations cancelled for non-clinical/capacity reasons",
IFERROR(SUMIFS(AllPublicationData!$I:$I,AllPublicationData!$A:$A,'Publication Table (%)'!$B138,AllPublicationData!$B:$B,'Publication Table (%)'!$C$4,AllPublicationData!$D:$D,'Publication Table (%)'!F$7)/
SUMIFS(AllPublicationData!$E:$E,AllPublicationData!$A:$A,'Publication Table (%)'!$B138,AllPublicationData!$B:$B,'Publication Table (%)'!$C$4,AllPublicationData!$D:$D,'Publication Table (%)'!F$7),
SUMIFS(AllPublicationData!$I:$I,AllPublicationData!$A:$A,'Publication Table (%)'!$B138,AllPublicationData!$B:$B,'Publication Table (%)'!F$7)/
SUMIFS(AllPublicationData!$E:$E,AllPublicationData!$A:$A,'Publication Table (%)'!$B138,AllPublicationData!$B:$B,'Publication Table (%)'!F$7)),
IF('Publication Table (%)'!$C$5="Cancellations for other reasons",
IFERROR(SUMIFS(AllPublicationData!$J:$J,AllPublicationData!$A:$A,'Publication Table (%)'!$B138,AllPublicationData!$B:$B,'Publication Table (%)'!$C$4,AllPublicationData!$D:$D,'Publication Table (%)'!F$7)/
SUMIFS(AllPublicationData!$E:$E,AllPublicationData!$A:$A,'Publication Table (%)'!$B138,AllPublicationData!$B:$B,'Publication Table (%)'!$C$4,AllPublicationData!$D:$D,'Publication Table (%)'!F$7),
SUMIFS(AllPublicationData!$J:$J,AllPublicationData!$A:$A,'Publication Table (%)'!$B138,AllPublicationData!$B:$B,'Publication Table (%)'!F$7)/
SUMIFS(AllPublicationData!$E:$E,AllPublicationData!$A:$A,'Publication Table (%)'!$B138,AllPublicationData!$B:$B,'Publication Table (%)'!F$7)))))))</f>
        <v>#DIV/0!</v>
      </c>
      <c r="G138" s="96" t="e">
        <f>IF('Publication Table (%)'!$C$5="All Cancelled Operations",
IFERROR(SUMIFS(AllPublicationData!$F:$F,AllPublicationData!$A:$A,'Publication Table (%)'!$B138,AllPublicationData!$B:$B,'Publication Table (%)'!$C$4,AllPublicationData!$D:$D,'Publication Table (%)'!G$7)/
SUMIFS(AllPublicationData!$E:$E,AllPublicationData!$A:$A,'Publication Table (%)'!$B138,AllPublicationData!$B:$B,'Publication Table (%)'!$C$4,AllPublicationData!$D:$D,'Publication Table (%)'!G$7),
SUMIFS(AllPublicationData!$F:$F,AllPublicationData!$A:$A,'Publication Table (%)'!$B138,AllPublicationData!$B:$B,'Publication Table (%)'!G$7)/
SUMIFS(AllPublicationData!$E:$E,AllPublicationData!$A:$A,'Publication Table (%)'!$B138,AllPublicationData!$B:$B,'Publication Table (%)'!G$7)),
IF('Publication Table (%)'!$C$5="Operations cancelled by patient",
IFERROR(SUMIFS(AllPublicationData!$G:$G,AllPublicationData!$A:$A,'Publication Table (%)'!$B138,AllPublicationData!$B:$B,'Publication Table (%)'!$C$4,AllPublicationData!$D:$D,'Publication Table (%)'!G$7)/
SUMIFS(AllPublicationData!$E:$E,AllPublicationData!$A:$A,'Publication Table (%)'!$B138,AllPublicationData!$B:$B,'Publication Table (%)'!$C$4,AllPublicationData!$D:$D,'Publication Table (%)'!G$7),
SUMIFS(AllPublicationData!$G:$G,AllPublicationData!$A:$A,'Publication Table (%)'!$B138,AllPublicationData!$B:$B,'Publication Table (%)'!G$7)/
SUMIFS(AllPublicationData!$E:$E,AllPublicationData!$A:$A,'Publication Table (%)'!$B138,AllPublicationData!$B:$B,'Publication Table (%)'!G$7)),
IF('Publication Table (%)'!$C$5="Operations cancelled for clinical reasons",
IFERROR(SUMIFS(AllPublicationData!$H:$H,AllPublicationData!$A:$A,'Publication Table (%)'!$B138,AllPublicationData!$B:$B,'Publication Table (%)'!$C$4,AllPublicationData!$D:$D,'Publication Table (%)'!G$7)/
SUMIFS(AllPublicationData!$E:$E,AllPublicationData!$A:$A,'Publication Table (%)'!$B138,AllPublicationData!$B:$B,'Publication Table (%)'!$C$4,AllPublicationData!$D:$D,'Publication Table (%)'!G$7),
SUMIFS(AllPublicationData!$H:$H,AllPublicationData!$A:$A,'Publication Table (%)'!$B138,AllPublicationData!$B:$B,'Publication Table (%)'!G$7)/
SUMIFS(AllPublicationData!$E:$E,AllPublicationData!$A:$A,'Publication Table (%)'!$B138,AllPublicationData!$B:$B,'Publication Table (%)'!G$7)),
IF('Publication Table (%)'!$C$5="Operations cancelled for non-clinical/capacity reasons",
IFERROR(SUMIFS(AllPublicationData!$I:$I,AllPublicationData!$A:$A,'Publication Table (%)'!$B138,AllPublicationData!$B:$B,'Publication Table (%)'!$C$4,AllPublicationData!$D:$D,'Publication Table (%)'!G$7)/
SUMIFS(AllPublicationData!$E:$E,AllPublicationData!$A:$A,'Publication Table (%)'!$B138,AllPublicationData!$B:$B,'Publication Table (%)'!$C$4,AllPublicationData!$D:$D,'Publication Table (%)'!G$7),
SUMIFS(AllPublicationData!$I:$I,AllPublicationData!$A:$A,'Publication Table (%)'!$B138,AllPublicationData!$B:$B,'Publication Table (%)'!G$7)/
SUMIFS(AllPublicationData!$E:$E,AllPublicationData!$A:$A,'Publication Table (%)'!$B138,AllPublicationData!$B:$B,'Publication Table (%)'!G$7)),
IF('Publication Table (%)'!$C$5="Cancellations for other reasons",
IFERROR(SUMIFS(AllPublicationData!$J:$J,AllPublicationData!$A:$A,'Publication Table (%)'!$B138,AllPublicationData!$B:$B,'Publication Table (%)'!$C$4,AllPublicationData!$D:$D,'Publication Table (%)'!G$7)/
SUMIFS(AllPublicationData!$E:$E,AllPublicationData!$A:$A,'Publication Table (%)'!$B138,AllPublicationData!$B:$B,'Publication Table (%)'!$C$4,AllPublicationData!$D:$D,'Publication Table (%)'!G$7),
SUMIFS(AllPublicationData!$J:$J,AllPublicationData!$A:$A,'Publication Table (%)'!$B138,AllPublicationData!$B:$B,'Publication Table (%)'!G$7)/
SUMIFS(AllPublicationData!$E:$E,AllPublicationData!$A:$A,'Publication Table (%)'!$B138,AllPublicationData!$B:$B,'Publication Table (%)'!G$7)))))))</f>
        <v>#DIV/0!</v>
      </c>
      <c r="H138" s="96" t="e">
        <f>IF('Publication Table (%)'!$C$5="All Cancelled Operations",
IFERROR(SUMIFS(AllPublicationData!$F:$F,AllPublicationData!$A:$A,'Publication Table (%)'!$B138,AllPublicationData!$B:$B,'Publication Table (%)'!$C$4,AllPublicationData!$D:$D,'Publication Table (%)'!H$7)/
SUMIFS(AllPublicationData!$E:$E,AllPublicationData!$A:$A,'Publication Table (%)'!$B138,AllPublicationData!$B:$B,'Publication Table (%)'!$C$4,AllPublicationData!$D:$D,'Publication Table (%)'!H$7),
SUMIFS(AllPublicationData!$F:$F,AllPublicationData!$A:$A,'Publication Table (%)'!$B138,AllPublicationData!$B:$B,'Publication Table (%)'!H$7)/
SUMIFS(AllPublicationData!$E:$E,AllPublicationData!$A:$A,'Publication Table (%)'!$B138,AllPublicationData!$B:$B,'Publication Table (%)'!H$7)),
IF('Publication Table (%)'!$C$5="Operations cancelled by patient",
IFERROR(SUMIFS(AllPublicationData!$G:$G,AllPublicationData!$A:$A,'Publication Table (%)'!$B138,AllPublicationData!$B:$B,'Publication Table (%)'!$C$4,AllPublicationData!$D:$D,'Publication Table (%)'!H$7)/
SUMIFS(AllPublicationData!$E:$E,AllPublicationData!$A:$A,'Publication Table (%)'!$B138,AllPublicationData!$B:$B,'Publication Table (%)'!$C$4,AllPublicationData!$D:$D,'Publication Table (%)'!H$7),
SUMIFS(AllPublicationData!$G:$G,AllPublicationData!$A:$A,'Publication Table (%)'!$B138,AllPublicationData!$B:$B,'Publication Table (%)'!H$7)/
SUMIFS(AllPublicationData!$E:$E,AllPublicationData!$A:$A,'Publication Table (%)'!$B138,AllPublicationData!$B:$B,'Publication Table (%)'!H$7)),
IF('Publication Table (%)'!$C$5="Operations cancelled for clinical reasons",
IFERROR(SUMIFS(AllPublicationData!$H:$H,AllPublicationData!$A:$A,'Publication Table (%)'!$B138,AllPublicationData!$B:$B,'Publication Table (%)'!$C$4,AllPublicationData!$D:$D,'Publication Table (%)'!H$7)/
SUMIFS(AllPublicationData!$E:$E,AllPublicationData!$A:$A,'Publication Table (%)'!$B138,AllPublicationData!$B:$B,'Publication Table (%)'!$C$4,AllPublicationData!$D:$D,'Publication Table (%)'!H$7),
SUMIFS(AllPublicationData!$H:$H,AllPublicationData!$A:$A,'Publication Table (%)'!$B138,AllPublicationData!$B:$B,'Publication Table (%)'!H$7)/
SUMIFS(AllPublicationData!$E:$E,AllPublicationData!$A:$A,'Publication Table (%)'!$B138,AllPublicationData!$B:$B,'Publication Table (%)'!H$7)),
IF('Publication Table (%)'!$C$5="Operations cancelled for non-clinical/capacity reasons",
IFERROR(SUMIFS(AllPublicationData!$I:$I,AllPublicationData!$A:$A,'Publication Table (%)'!$B138,AllPublicationData!$B:$B,'Publication Table (%)'!$C$4,AllPublicationData!$D:$D,'Publication Table (%)'!H$7)/
SUMIFS(AllPublicationData!$E:$E,AllPublicationData!$A:$A,'Publication Table (%)'!$B138,AllPublicationData!$B:$B,'Publication Table (%)'!$C$4,AllPublicationData!$D:$D,'Publication Table (%)'!H$7),
SUMIFS(AllPublicationData!$I:$I,AllPublicationData!$A:$A,'Publication Table (%)'!$B138,AllPublicationData!$B:$B,'Publication Table (%)'!H$7)/
SUMIFS(AllPublicationData!$E:$E,AllPublicationData!$A:$A,'Publication Table (%)'!$B138,AllPublicationData!$B:$B,'Publication Table (%)'!H$7)),
IF('Publication Table (%)'!$C$5="Cancellations for other reasons",
IFERROR(SUMIFS(AllPublicationData!$J:$J,AllPublicationData!$A:$A,'Publication Table (%)'!$B138,AllPublicationData!$B:$B,'Publication Table (%)'!$C$4,AllPublicationData!$D:$D,'Publication Table (%)'!H$7)/
SUMIFS(AllPublicationData!$E:$E,AllPublicationData!$A:$A,'Publication Table (%)'!$B138,AllPublicationData!$B:$B,'Publication Table (%)'!$C$4,AllPublicationData!$D:$D,'Publication Table (%)'!H$7),
SUMIFS(AllPublicationData!$J:$J,AllPublicationData!$A:$A,'Publication Table (%)'!$B138,AllPublicationData!$B:$B,'Publication Table (%)'!H$7)/
SUMIFS(AllPublicationData!$E:$E,AllPublicationData!$A:$A,'Publication Table (%)'!$B138,AllPublicationData!$B:$B,'Publication Table (%)'!H$7)))))))</f>
        <v>#DIV/0!</v>
      </c>
      <c r="I138" s="96" t="e">
        <f>IF('Publication Table (%)'!$C$5="All Cancelled Operations",
IFERROR(SUMIFS(AllPublicationData!$F:$F,AllPublicationData!$A:$A,'Publication Table (%)'!$B138,AllPublicationData!$B:$B,'Publication Table (%)'!$C$4,AllPublicationData!$D:$D,'Publication Table (%)'!I$7)/
SUMIFS(AllPublicationData!$E:$E,AllPublicationData!$A:$A,'Publication Table (%)'!$B138,AllPublicationData!$B:$B,'Publication Table (%)'!$C$4,AllPublicationData!$D:$D,'Publication Table (%)'!I$7),
SUMIFS(AllPublicationData!$F:$F,AllPublicationData!$A:$A,'Publication Table (%)'!$B138,AllPublicationData!$B:$B,'Publication Table (%)'!I$7)/
SUMIFS(AllPublicationData!$E:$E,AllPublicationData!$A:$A,'Publication Table (%)'!$B138,AllPublicationData!$B:$B,'Publication Table (%)'!I$7)),
IF('Publication Table (%)'!$C$5="Operations cancelled by patient",
IFERROR(SUMIFS(AllPublicationData!$G:$G,AllPublicationData!$A:$A,'Publication Table (%)'!$B138,AllPublicationData!$B:$B,'Publication Table (%)'!$C$4,AllPublicationData!$D:$D,'Publication Table (%)'!I$7)/
SUMIFS(AllPublicationData!$E:$E,AllPublicationData!$A:$A,'Publication Table (%)'!$B138,AllPublicationData!$B:$B,'Publication Table (%)'!$C$4,AllPublicationData!$D:$D,'Publication Table (%)'!I$7),
SUMIFS(AllPublicationData!$G:$G,AllPublicationData!$A:$A,'Publication Table (%)'!$B138,AllPublicationData!$B:$B,'Publication Table (%)'!I$7)/
SUMIFS(AllPublicationData!$E:$E,AllPublicationData!$A:$A,'Publication Table (%)'!$B138,AllPublicationData!$B:$B,'Publication Table (%)'!I$7)),
IF('Publication Table (%)'!$C$5="Operations cancelled for clinical reasons",
IFERROR(SUMIFS(AllPublicationData!$H:$H,AllPublicationData!$A:$A,'Publication Table (%)'!$B138,AllPublicationData!$B:$B,'Publication Table (%)'!$C$4,AllPublicationData!$D:$D,'Publication Table (%)'!I$7)/
SUMIFS(AllPublicationData!$E:$E,AllPublicationData!$A:$A,'Publication Table (%)'!$B138,AllPublicationData!$B:$B,'Publication Table (%)'!$C$4,AllPublicationData!$D:$D,'Publication Table (%)'!I$7),
SUMIFS(AllPublicationData!$H:$H,AllPublicationData!$A:$A,'Publication Table (%)'!$B138,AllPublicationData!$B:$B,'Publication Table (%)'!I$7)/
SUMIFS(AllPublicationData!$E:$E,AllPublicationData!$A:$A,'Publication Table (%)'!$B138,AllPublicationData!$B:$B,'Publication Table (%)'!I$7)),
IF('Publication Table (%)'!$C$5="Operations cancelled for non-clinical/capacity reasons",
IFERROR(SUMIFS(AllPublicationData!$I:$I,AllPublicationData!$A:$A,'Publication Table (%)'!$B138,AllPublicationData!$B:$B,'Publication Table (%)'!$C$4,AllPublicationData!$D:$D,'Publication Table (%)'!I$7)/
SUMIFS(AllPublicationData!$E:$E,AllPublicationData!$A:$A,'Publication Table (%)'!$B138,AllPublicationData!$B:$B,'Publication Table (%)'!$C$4,AllPublicationData!$D:$D,'Publication Table (%)'!I$7),
SUMIFS(AllPublicationData!$I:$I,AllPublicationData!$A:$A,'Publication Table (%)'!$B138,AllPublicationData!$B:$B,'Publication Table (%)'!I$7)/
SUMIFS(AllPublicationData!$E:$E,AllPublicationData!$A:$A,'Publication Table (%)'!$B138,AllPublicationData!$B:$B,'Publication Table (%)'!I$7)),
IF('Publication Table (%)'!$C$5="Cancellations for other reasons",
IFERROR(SUMIFS(AllPublicationData!$J:$J,AllPublicationData!$A:$A,'Publication Table (%)'!$B138,AllPublicationData!$B:$B,'Publication Table (%)'!$C$4,AllPublicationData!$D:$D,'Publication Table (%)'!I$7)/
SUMIFS(AllPublicationData!$E:$E,AllPublicationData!$A:$A,'Publication Table (%)'!$B138,AllPublicationData!$B:$B,'Publication Table (%)'!$C$4,AllPublicationData!$D:$D,'Publication Table (%)'!I$7),
SUMIFS(AllPublicationData!$J:$J,AllPublicationData!$A:$A,'Publication Table (%)'!$B138,AllPublicationData!$B:$B,'Publication Table (%)'!I$7)/
SUMIFS(AllPublicationData!$E:$E,AllPublicationData!$A:$A,'Publication Table (%)'!$B138,AllPublicationData!$B:$B,'Publication Table (%)'!I$7)))))))</f>
        <v>#DIV/0!</v>
      </c>
      <c r="J138" s="96" t="e">
        <f>IF('Publication Table (%)'!$C$5="All Cancelled Operations",
IFERROR(SUMIFS(AllPublicationData!$F:$F,AllPublicationData!$A:$A,'Publication Table (%)'!$B138,AllPublicationData!$B:$B,'Publication Table (%)'!$C$4,AllPublicationData!$D:$D,'Publication Table (%)'!J$7)/
SUMIFS(AllPublicationData!$E:$E,AllPublicationData!$A:$A,'Publication Table (%)'!$B138,AllPublicationData!$B:$B,'Publication Table (%)'!$C$4,AllPublicationData!$D:$D,'Publication Table (%)'!J$7),
SUMIFS(AllPublicationData!$F:$F,AllPublicationData!$A:$A,'Publication Table (%)'!$B138,AllPublicationData!$B:$B,'Publication Table (%)'!J$7)/
SUMIFS(AllPublicationData!$E:$E,AllPublicationData!$A:$A,'Publication Table (%)'!$B138,AllPublicationData!$B:$B,'Publication Table (%)'!J$7)),
IF('Publication Table (%)'!$C$5="Operations cancelled by patient",
IFERROR(SUMIFS(AllPublicationData!$G:$G,AllPublicationData!$A:$A,'Publication Table (%)'!$B138,AllPublicationData!$B:$B,'Publication Table (%)'!$C$4,AllPublicationData!$D:$D,'Publication Table (%)'!J$7)/
SUMIFS(AllPublicationData!$E:$E,AllPublicationData!$A:$A,'Publication Table (%)'!$B138,AllPublicationData!$B:$B,'Publication Table (%)'!$C$4,AllPublicationData!$D:$D,'Publication Table (%)'!J$7),
SUMIFS(AllPublicationData!$G:$G,AllPublicationData!$A:$A,'Publication Table (%)'!$B138,AllPublicationData!$B:$B,'Publication Table (%)'!J$7)/
SUMIFS(AllPublicationData!$E:$E,AllPublicationData!$A:$A,'Publication Table (%)'!$B138,AllPublicationData!$B:$B,'Publication Table (%)'!J$7)),
IF('Publication Table (%)'!$C$5="Operations cancelled for clinical reasons",
IFERROR(SUMIFS(AllPublicationData!$H:$H,AllPublicationData!$A:$A,'Publication Table (%)'!$B138,AllPublicationData!$B:$B,'Publication Table (%)'!$C$4,AllPublicationData!$D:$D,'Publication Table (%)'!J$7)/
SUMIFS(AllPublicationData!$E:$E,AllPublicationData!$A:$A,'Publication Table (%)'!$B138,AllPublicationData!$B:$B,'Publication Table (%)'!$C$4,AllPublicationData!$D:$D,'Publication Table (%)'!J$7),
SUMIFS(AllPublicationData!$H:$H,AllPublicationData!$A:$A,'Publication Table (%)'!$B138,AllPublicationData!$B:$B,'Publication Table (%)'!J$7)/
SUMIFS(AllPublicationData!$E:$E,AllPublicationData!$A:$A,'Publication Table (%)'!$B138,AllPublicationData!$B:$B,'Publication Table (%)'!J$7)),
IF('Publication Table (%)'!$C$5="Operations cancelled for non-clinical/capacity reasons",
IFERROR(SUMIFS(AllPublicationData!$I:$I,AllPublicationData!$A:$A,'Publication Table (%)'!$B138,AllPublicationData!$B:$B,'Publication Table (%)'!$C$4,AllPublicationData!$D:$D,'Publication Table (%)'!J$7)/
SUMIFS(AllPublicationData!$E:$E,AllPublicationData!$A:$A,'Publication Table (%)'!$B138,AllPublicationData!$B:$B,'Publication Table (%)'!$C$4,AllPublicationData!$D:$D,'Publication Table (%)'!J$7),
SUMIFS(AllPublicationData!$I:$I,AllPublicationData!$A:$A,'Publication Table (%)'!$B138,AllPublicationData!$B:$B,'Publication Table (%)'!J$7)/
SUMIFS(AllPublicationData!$E:$E,AllPublicationData!$A:$A,'Publication Table (%)'!$B138,AllPublicationData!$B:$B,'Publication Table (%)'!J$7)),
IF('Publication Table (%)'!$C$5="Cancellations for other reasons",
IFERROR(SUMIFS(AllPublicationData!$J:$J,AllPublicationData!$A:$A,'Publication Table (%)'!$B138,AllPublicationData!$B:$B,'Publication Table (%)'!$C$4,AllPublicationData!$D:$D,'Publication Table (%)'!J$7)/
SUMIFS(AllPublicationData!$E:$E,AllPublicationData!$A:$A,'Publication Table (%)'!$B138,AllPublicationData!$B:$B,'Publication Table (%)'!$C$4,AllPublicationData!$D:$D,'Publication Table (%)'!J$7),
SUMIFS(AllPublicationData!$J:$J,AllPublicationData!$A:$A,'Publication Table (%)'!$B138,AllPublicationData!$B:$B,'Publication Table (%)'!J$7)/
SUMIFS(AllPublicationData!$E:$E,AllPublicationData!$A:$A,'Publication Table (%)'!$B138,AllPublicationData!$B:$B,'Publication Table (%)'!J$7)))))))</f>
        <v>#DIV/0!</v>
      </c>
      <c r="K138" s="96" t="e">
        <f>IF('Publication Table (%)'!$C$5="All Cancelled Operations",
IFERROR(SUMIFS(AllPublicationData!$F:$F,AllPublicationData!$A:$A,'Publication Table (%)'!$B138,AllPublicationData!$B:$B,'Publication Table (%)'!$C$4,AllPublicationData!$D:$D,'Publication Table (%)'!K$7)/
SUMIFS(AllPublicationData!$E:$E,AllPublicationData!$A:$A,'Publication Table (%)'!$B138,AllPublicationData!$B:$B,'Publication Table (%)'!$C$4,AllPublicationData!$D:$D,'Publication Table (%)'!K$7),
SUMIFS(AllPublicationData!$F:$F,AllPublicationData!$A:$A,'Publication Table (%)'!$B138,AllPublicationData!$B:$B,'Publication Table (%)'!K$7)/
SUMIFS(AllPublicationData!$E:$E,AllPublicationData!$A:$A,'Publication Table (%)'!$B138,AllPublicationData!$B:$B,'Publication Table (%)'!K$7)),
IF('Publication Table (%)'!$C$5="Operations cancelled by patient",
IFERROR(SUMIFS(AllPublicationData!$G:$G,AllPublicationData!$A:$A,'Publication Table (%)'!$B138,AllPublicationData!$B:$B,'Publication Table (%)'!$C$4,AllPublicationData!$D:$D,'Publication Table (%)'!K$7)/
SUMIFS(AllPublicationData!$E:$E,AllPublicationData!$A:$A,'Publication Table (%)'!$B138,AllPublicationData!$B:$B,'Publication Table (%)'!$C$4,AllPublicationData!$D:$D,'Publication Table (%)'!K$7),
SUMIFS(AllPublicationData!$G:$G,AllPublicationData!$A:$A,'Publication Table (%)'!$B138,AllPublicationData!$B:$B,'Publication Table (%)'!K$7)/
SUMIFS(AllPublicationData!$E:$E,AllPublicationData!$A:$A,'Publication Table (%)'!$B138,AllPublicationData!$B:$B,'Publication Table (%)'!K$7)),
IF('Publication Table (%)'!$C$5="Operations cancelled for clinical reasons",
IFERROR(SUMIFS(AllPublicationData!$H:$H,AllPublicationData!$A:$A,'Publication Table (%)'!$B138,AllPublicationData!$B:$B,'Publication Table (%)'!$C$4,AllPublicationData!$D:$D,'Publication Table (%)'!K$7)/
SUMIFS(AllPublicationData!$E:$E,AllPublicationData!$A:$A,'Publication Table (%)'!$B138,AllPublicationData!$B:$B,'Publication Table (%)'!$C$4,AllPublicationData!$D:$D,'Publication Table (%)'!K$7),
SUMIFS(AllPublicationData!$H:$H,AllPublicationData!$A:$A,'Publication Table (%)'!$B138,AllPublicationData!$B:$B,'Publication Table (%)'!K$7)/
SUMIFS(AllPublicationData!$E:$E,AllPublicationData!$A:$A,'Publication Table (%)'!$B138,AllPublicationData!$B:$B,'Publication Table (%)'!K$7)),
IF('Publication Table (%)'!$C$5="Operations cancelled for non-clinical/capacity reasons",
IFERROR(SUMIFS(AllPublicationData!$I:$I,AllPublicationData!$A:$A,'Publication Table (%)'!$B138,AllPublicationData!$B:$B,'Publication Table (%)'!$C$4,AllPublicationData!$D:$D,'Publication Table (%)'!K$7)/
SUMIFS(AllPublicationData!$E:$E,AllPublicationData!$A:$A,'Publication Table (%)'!$B138,AllPublicationData!$B:$B,'Publication Table (%)'!$C$4,AllPublicationData!$D:$D,'Publication Table (%)'!K$7),
SUMIFS(AllPublicationData!$I:$I,AllPublicationData!$A:$A,'Publication Table (%)'!$B138,AllPublicationData!$B:$B,'Publication Table (%)'!K$7)/
SUMIFS(AllPublicationData!$E:$E,AllPublicationData!$A:$A,'Publication Table (%)'!$B138,AllPublicationData!$B:$B,'Publication Table (%)'!K$7)),
IF('Publication Table (%)'!$C$5="Cancellations for other reasons",
IFERROR(SUMIFS(AllPublicationData!$J:$J,AllPublicationData!$A:$A,'Publication Table (%)'!$B138,AllPublicationData!$B:$B,'Publication Table (%)'!$C$4,AllPublicationData!$D:$D,'Publication Table (%)'!K$7)/
SUMIFS(AllPublicationData!$E:$E,AllPublicationData!$A:$A,'Publication Table (%)'!$B138,AllPublicationData!$B:$B,'Publication Table (%)'!$C$4,AllPublicationData!$D:$D,'Publication Table (%)'!K$7),
SUMIFS(AllPublicationData!$J:$J,AllPublicationData!$A:$A,'Publication Table (%)'!$B138,AllPublicationData!$B:$B,'Publication Table (%)'!K$7)/
SUMIFS(AllPublicationData!$E:$E,AllPublicationData!$A:$A,'Publication Table (%)'!$B138,AllPublicationData!$B:$B,'Publication Table (%)'!K$7)))))))</f>
        <v>#DIV/0!</v>
      </c>
      <c r="L138" s="96" t="e">
        <f>IF('Publication Table (%)'!$C$5="All Cancelled Operations",
IFERROR(SUMIFS(AllPublicationData!$F:$F,AllPublicationData!$A:$A,'Publication Table (%)'!$B138,AllPublicationData!$B:$B,'Publication Table (%)'!$C$4,AllPublicationData!$D:$D,'Publication Table (%)'!L$7)/
SUMIFS(AllPublicationData!$E:$E,AllPublicationData!$A:$A,'Publication Table (%)'!$B138,AllPublicationData!$B:$B,'Publication Table (%)'!$C$4,AllPublicationData!$D:$D,'Publication Table (%)'!L$7),
SUMIFS(AllPublicationData!$F:$F,AllPublicationData!$A:$A,'Publication Table (%)'!$B138,AllPublicationData!$B:$B,'Publication Table (%)'!L$7)/
SUMIFS(AllPublicationData!$E:$E,AllPublicationData!$A:$A,'Publication Table (%)'!$B138,AllPublicationData!$B:$B,'Publication Table (%)'!L$7)),
IF('Publication Table (%)'!$C$5="Operations cancelled by patient",
IFERROR(SUMIFS(AllPublicationData!$G:$G,AllPublicationData!$A:$A,'Publication Table (%)'!$B138,AllPublicationData!$B:$B,'Publication Table (%)'!$C$4,AllPublicationData!$D:$D,'Publication Table (%)'!L$7)/
SUMIFS(AllPublicationData!$E:$E,AllPublicationData!$A:$A,'Publication Table (%)'!$B138,AllPublicationData!$B:$B,'Publication Table (%)'!$C$4,AllPublicationData!$D:$D,'Publication Table (%)'!L$7),
SUMIFS(AllPublicationData!$G:$G,AllPublicationData!$A:$A,'Publication Table (%)'!$B138,AllPublicationData!$B:$B,'Publication Table (%)'!L$7)/
SUMIFS(AllPublicationData!$E:$E,AllPublicationData!$A:$A,'Publication Table (%)'!$B138,AllPublicationData!$B:$B,'Publication Table (%)'!L$7)),
IF('Publication Table (%)'!$C$5="Operations cancelled for clinical reasons",
IFERROR(SUMIFS(AllPublicationData!$H:$H,AllPublicationData!$A:$A,'Publication Table (%)'!$B138,AllPublicationData!$B:$B,'Publication Table (%)'!$C$4,AllPublicationData!$D:$D,'Publication Table (%)'!L$7)/
SUMIFS(AllPublicationData!$E:$E,AllPublicationData!$A:$A,'Publication Table (%)'!$B138,AllPublicationData!$B:$B,'Publication Table (%)'!$C$4,AllPublicationData!$D:$D,'Publication Table (%)'!L$7),
SUMIFS(AllPublicationData!$H:$H,AllPublicationData!$A:$A,'Publication Table (%)'!$B138,AllPublicationData!$B:$B,'Publication Table (%)'!L$7)/
SUMIFS(AllPublicationData!$E:$E,AllPublicationData!$A:$A,'Publication Table (%)'!$B138,AllPublicationData!$B:$B,'Publication Table (%)'!L$7)),
IF('Publication Table (%)'!$C$5="Operations cancelled for non-clinical/capacity reasons",
IFERROR(SUMIFS(AllPublicationData!$I:$I,AllPublicationData!$A:$A,'Publication Table (%)'!$B138,AllPublicationData!$B:$B,'Publication Table (%)'!$C$4,AllPublicationData!$D:$D,'Publication Table (%)'!L$7)/
SUMIFS(AllPublicationData!$E:$E,AllPublicationData!$A:$A,'Publication Table (%)'!$B138,AllPublicationData!$B:$B,'Publication Table (%)'!$C$4,AllPublicationData!$D:$D,'Publication Table (%)'!L$7),
SUMIFS(AllPublicationData!$I:$I,AllPublicationData!$A:$A,'Publication Table (%)'!$B138,AllPublicationData!$B:$B,'Publication Table (%)'!L$7)/
SUMIFS(AllPublicationData!$E:$E,AllPublicationData!$A:$A,'Publication Table (%)'!$B138,AllPublicationData!$B:$B,'Publication Table (%)'!L$7)),
IF('Publication Table (%)'!$C$5="Cancellations for other reasons",
IFERROR(SUMIFS(AllPublicationData!$J:$J,AllPublicationData!$A:$A,'Publication Table (%)'!$B138,AllPublicationData!$B:$B,'Publication Table (%)'!$C$4,AllPublicationData!$D:$D,'Publication Table (%)'!L$7)/
SUMIFS(AllPublicationData!$E:$E,AllPublicationData!$A:$A,'Publication Table (%)'!$B138,AllPublicationData!$B:$B,'Publication Table (%)'!$C$4,AllPublicationData!$D:$D,'Publication Table (%)'!L$7),
SUMIFS(AllPublicationData!$J:$J,AllPublicationData!$A:$A,'Publication Table (%)'!$B138,AllPublicationData!$B:$B,'Publication Table (%)'!L$7)/
SUMIFS(AllPublicationData!$E:$E,AllPublicationData!$A:$A,'Publication Table (%)'!$B138,AllPublicationData!$B:$B,'Publication Table (%)'!L$7)))))))</f>
        <v>#DIV/0!</v>
      </c>
      <c r="M138" s="96" t="e">
        <f>IF('Publication Table (%)'!$C$5="All Cancelled Operations",
IFERROR(SUMIFS(AllPublicationData!$F:$F,AllPublicationData!$A:$A,'Publication Table (%)'!$B138,AllPublicationData!$B:$B,'Publication Table (%)'!$C$4,AllPublicationData!$D:$D,'Publication Table (%)'!M$7)/
SUMIFS(AllPublicationData!$E:$E,AllPublicationData!$A:$A,'Publication Table (%)'!$B138,AllPublicationData!$B:$B,'Publication Table (%)'!$C$4,AllPublicationData!$D:$D,'Publication Table (%)'!M$7),
SUMIFS(AllPublicationData!$F:$F,AllPublicationData!$A:$A,'Publication Table (%)'!$B138,AllPublicationData!$B:$B,'Publication Table (%)'!M$7)/
SUMIFS(AllPublicationData!$E:$E,AllPublicationData!$A:$A,'Publication Table (%)'!$B138,AllPublicationData!$B:$B,'Publication Table (%)'!M$7)),
IF('Publication Table (%)'!$C$5="Operations cancelled by patient",
IFERROR(SUMIFS(AllPublicationData!$G:$G,AllPublicationData!$A:$A,'Publication Table (%)'!$B138,AllPublicationData!$B:$B,'Publication Table (%)'!$C$4,AllPublicationData!$D:$D,'Publication Table (%)'!M$7)/
SUMIFS(AllPublicationData!$E:$E,AllPublicationData!$A:$A,'Publication Table (%)'!$B138,AllPublicationData!$B:$B,'Publication Table (%)'!$C$4,AllPublicationData!$D:$D,'Publication Table (%)'!M$7),
SUMIFS(AllPublicationData!$G:$G,AllPublicationData!$A:$A,'Publication Table (%)'!$B138,AllPublicationData!$B:$B,'Publication Table (%)'!M$7)/
SUMIFS(AllPublicationData!$E:$E,AllPublicationData!$A:$A,'Publication Table (%)'!$B138,AllPublicationData!$B:$B,'Publication Table (%)'!M$7)),
IF('Publication Table (%)'!$C$5="Operations cancelled for clinical reasons",
IFERROR(SUMIFS(AllPublicationData!$H:$H,AllPublicationData!$A:$A,'Publication Table (%)'!$B138,AllPublicationData!$B:$B,'Publication Table (%)'!$C$4,AllPublicationData!$D:$D,'Publication Table (%)'!M$7)/
SUMIFS(AllPublicationData!$E:$E,AllPublicationData!$A:$A,'Publication Table (%)'!$B138,AllPublicationData!$B:$B,'Publication Table (%)'!$C$4,AllPublicationData!$D:$D,'Publication Table (%)'!M$7),
SUMIFS(AllPublicationData!$H:$H,AllPublicationData!$A:$A,'Publication Table (%)'!$B138,AllPublicationData!$B:$B,'Publication Table (%)'!M$7)/
SUMIFS(AllPublicationData!$E:$E,AllPublicationData!$A:$A,'Publication Table (%)'!$B138,AllPublicationData!$B:$B,'Publication Table (%)'!M$7)),
IF('Publication Table (%)'!$C$5="Operations cancelled for non-clinical/capacity reasons",
IFERROR(SUMIFS(AllPublicationData!$I:$I,AllPublicationData!$A:$A,'Publication Table (%)'!$B138,AllPublicationData!$B:$B,'Publication Table (%)'!$C$4,AllPublicationData!$D:$D,'Publication Table (%)'!M$7)/
SUMIFS(AllPublicationData!$E:$E,AllPublicationData!$A:$A,'Publication Table (%)'!$B138,AllPublicationData!$B:$B,'Publication Table (%)'!$C$4,AllPublicationData!$D:$D,'Publication Table (%)'!M$7),
SUMIFS(AllPublicationData!$I:$I,AllPublicationData!$A:$A,'Publication Table (%)'!$B138,AllPublicationData!$B:$B,'Publication Table (%)'!M$7)/
SUMIFS(AllPublicationData!$E:$E,AllPublicationData!$A:$A,'Publication Table (%)'!$B138,AllPublicationData!$B:$B,'Publication Table (%)'!M$7)),
IF('Publication Table (%)'!$C$5="Cancellations for other reasons",
IFERROR(SUMIFS(AllPublicationData!$J:$J,AllPublicationData!$A:$A,'Publication Table (%)'!$B138,AllPublicationData!$B:$B,'Publication Table (%)'!$C$4,AllPublicationData!$D:$D,'Publication Table (%)'!M$7)/
SUMIFS(AllPublicationData!$E:$E,AllPublicationData!$A:$A,'Publication Table (%)'!$B138,AllPublicationData!$B:$B,'Publication Table (%)'!$C$4,AllPublicationData!$D:$D,'Publication Table (%)'!M$7),
SUMIFS(AllPublicationData!$J:$J,AllPublicationData!$A:$A,'Publication Table (%)'!$B138,AllPublicationData!$B:$B,'Publication Table (%)'!M$7)/
SUMIFS(AllPublicationData!$E:$E,AllPublicationData!$A:$A,'Publication Table (%)'!$B138,AllPublicationData!$B:$B,'Publication Table (%)'!M$7)))))))</f>
        <v>#DIV/0!</v>
      </c>
      <c r="N138" s="96" t="e">
        <f>IF('Publication Table (%)'!$C$5="All Cancelled Operations",
IFERROR(SUMIFS(AllPublicationData!$F:$F,AllPublicationData!$A:$A,'Publication Table (%)'!$B138,AllPublicationData!$B:$B,'Publication Table (%)'!$C$4,AllPublicationData!$D:$D,'Publication Table (%)'!N$7)/
SUMIFS(AllPublicationData!$E:$E,AllPublicationData!$A:$A,'Publication Table (%)'!$B138,AllPublicationData!$B:$B,'Publication Table (%)'!$C$4,AllPublicationData!$D:$D,'Publication Table (%)'!N$7),
SUMIFS(AllPublicationData!$F:$F,AllPublicationData!$A:$A,'Publication Table (%)'!$B138,AllPublicationData!$B:$B,'Publication Table (%)'!N$7)/
SUMIFS(AllPublicationData!$E:$E,AllPublicationData!$A:$A,'Publication Table (%)'!$B138,AllPublicationData!$B:$B,'Publication Table (%)'!N$7)),
IF('Publication Table (%)'!$C$5="Operations cancelled by patient",
IFERROR(SUMIFS(AllPublicationData!$G:$G,AllPublicationData!$A:$A,'Publication Table (%)'!$B138,AllPublicationData!$B:$B,'Publication Table (%)'!$C$4,AllPublicationData!$D:$D,'Publication Table (%)'!N$7)/
SUMIFS(AllPublicationData!$E:$E,AllPublicationData!$A:$A,'Publication Table (%)'!$B138,AllPublicationData!$B:$B,'Publication Table (%)'!$C$4,AllPublicationData!$D:$D,'Publication Table (%)'!N$7),
SUMIFS(AllPublicationData!$G:$G,AllPublicationData!$A:$A,'Publication Table (%)'!$B138,AllPublicationData!$B:$B,'Publication Table (%)'!N$7)/
SUMIFS(AllPublicationData!$E:$E,AllPublicationData!$A:$A,'Publication Table (%)'!$B138,AllPublicationData!$B:$B,'Publication Table (%)'!N$7)),
IF('Publication Table (%)'!$C$5="Operations cancelled for clinical reasons",
IFERROR(SUMIFS(AllPublicationData!$H:$H,AllPublicationData!$A:$A,'Publication Table (%)'!$B138,AllPublicationData!$B:$B,'Publication Table (%)'!$C$4,AllPublicationData!$D:$D,'Publication Table (%)'!N$7)/
SUMIFS(AllPublicationData!$E:$E,AllPublicationData!$A:$A,'Publication Table (%)'!$B138,AllPublicationData!$B:$B,'Publication Table (%)'!$C$4,AllPublicationData!$D:$D,'Publication Table (%)'!N$7),
SUMIFS(AllPublicationData!$H:$H,AllPublicationData!$A:$A,'Publication Table (%)'!$B138,AllPublicationData!$B:$B,'Publication Table (%)'!N$7)/
SUMIFS(AllPublicationData!$E:$E,AllPublicationData!$A:$A,'Publication Table (%)'!$B138,AllPublicationData!$B:$B,'Publication Table (%)'!N$7)),
IF('Publication Table (%)'!$C$5="Operations cancelled for non-clinical/capacity reasons",
IFERROR(SUMIFS(AllPublicationData!$I:$I,AllPublicationData!$A:$A,'Publication Table (%)'!$B138,AllPublicationData!$B:$B,'Publication Table (%)'!$C$4,AllPublicationData!$D:$D,'Publication Table (%)'!N$7)/
SUMIFS(AllPublicationData!$E:$E,AllPublicationData!$A:$A,'Publication Table (%)'!$B138,AllPublicationData!$B:$B,'Publication Table (%)'!$C$4,AllPublicationData!$D:$D,'Publication Table (%)'!N$7),
SUMIFS(AllPublicationData!$I:$I,AllPublicationData!$A:$A,'Publication Table (%)'!$B138,AllPublicationData!$B:$B,'Publication Table (%)'!N$7)/
SUMIFS(AllPublicationData!$E:$E,AllPublicationData!$A:$A,'Publication Table (%)'!$B138,AllPublicationData!$B:$B,'Publication Table (%)'!N$7)),
IF('Publication Table (%)'!$C$5="Cancellations for other reasons",
IFERROR(SUMIFS(AllPublicationData!$J:$J,AllPublicationData!$A:$A,'Publication Table (%)'!$B138,AllPublicationData!$B:$B,'Publication Table (%)'!$C$4,AllPublicationData!$D:$D,'Publication Table (%)'!N$7)/
SUMIFS(AllPublicationData!$E:$E,AllPublicationData!$A:$A,'Publication Table (%)'!$B138,AllPublicationData!$B:$B,'Publication Table (%)'!$C$4,AllPublicationData!$D:$D,'Publication Table (%)'!N$7),
SUMIFS(AllPublicationData!$J:$J,AllPublicationData!$A:$A,'Publication Table (%)'!$B138,AllPublicationData!$B:$B,'Publication Table (%)'!N$7)/
SUMIFS(AllPublicationData!$E:$E,AllPublicationData!$A:$A,'Publication Table (%)'!$B138,AllPublicationData!$B:$B,'Publication Table (%)'!N$7)))))))</f>
        <v>#DIV/0!</v>
      </c>
      <c r="O138" s="96" t="e">
        <f>IF('Publication Table (%)'!$C$5="All Cancelled Operations",
IFERROR(SUMIFS(AllPublicationData!$F:$F,AllPublicationData!$A:$A,'Publication Table (%)'!$B138,AllPublicationData!$B:$B,'Publication Table (%)'!$C$4,AllPublicationData!$D:$D,'Publication Table (%)'!O$7)/
SUMIFS(AllPublicationData!$E:$E,AllPublicationData!$A:$A,'Publication Table (%)'!$B138,AllPublicationData!$B:$B,'Publication Table (%)'!$C$4,AllPublicationData!$D:$D,'Publication Table (%)'!O$7),
SUMIFS(AllPublicationData!$F:$F,AllPublicationData!$A:$A,'Publication Table (%)'!$B138,AllPublicationData!$B:$B,'Publication Table (%)'!O$7)/
SUMIFS(AllPublicationData!$E:$E,AllPublicationData!$A:$A,'Publication Table (%)'!$B138,AllPublicationData!$B:$B,'Publication Table (%)'!O$7)),
IF('Publication Table (%)'!$C$5="Operations cancelled by patient",
IFERROR(SUMIFS(AllPublicationData!$G:$G,AllPublicationData!$A:$A,'Publication Table (%)'!$B138,AllPublicationData!$B:$B,'Publication Table (%)'!$C$4,AllPublicationData!$D:$D,'Publication Table (%)'!O$7)/
SUMIFS(AllPublicationData!$E:$E,AllPublicationData!$A:$A,'Publication Table (%)'!$B138,AllPublicationData!$B:$B,'Publication Table (%)'!$C$4,AllPublicationData!$D:$D,'Publication Table (%)'!O$7),
SUMIFS(AllPublicationData!$G:$G,AllPublicationData!$A:$A,'Publication Table (%)'!$B138,AllPublicationData!$B:$B,'Publication Table (%)'!O$7)/
SUMIFS(AllPublicationData!$E:$E,AllPublicationData!$A:$A,'Publication Table (%)'!$B138,AllPublicationData!$B:$B,'Publication Table (%)'!O$7)),
IF('Publication Table (%)'!$C$5="Operations cancelled for clinical reasons",
IFERROR(SUMIFS(AllPublicationData!$H:$H,AllPublicationData!$A:$A,'Publication Table (%)'!$B138,AllPublicationData!$B:$B,'Publication Table (%)'!$C$4,AllPublicationData!$D:$D,'Publication Table (%)'!O$7)/
SUMIFS(AllPublicationData!$E:$E,AllPublicationData!$A:$A,'Publication Table (%)'!$B138,AllPublicationData!$B:$B,'Publication Table (%)'!$C$4,AllPublicationData!$D:$D,'Publication Table (%)'!O$7),
SUMIFS(AllPublicationData!$H:$H,AllPublicationData!$A:$A,'Publication Table (%)'!$B138,AllPublicationData!$B:$B,'Publication Table (%)'!O$7)/
SUMIFS(AllPublicationData!$E:$E,AllPublicationData!$A:$A,'Publication Table (%)'!$B138,AllPublicationData!$B:$B,'Publication Table (%)'!O$7)),
IF('Publication Table (%)'!$C$5="Operations cancelled for non-clinical/capacity reasons",
IFERROR(SUMIFS(AllPublicationData!$I:$I,AllPublicationData!$A:$A,'Publication Table (%)'!$B138,AllPublicationData!$B:$B,'Publication Table (%)'!$C$4,AllPublicationData!$D:$D,'Publication Table (%)'!O$7)/
SUMIFS(AllPublicationData!$E:$E,AllPublicationData!$A:$A,'Publication Table (%)'!$B138,AllPublicationData!$B:$B,'Publication Table (%)'!$C$4,AllPublicationData!$D:$D,'Publication Table (%)'!O$7),
SUMIFS(AllPublicationData!$I:$I,AllPublicationData!$A:$A,'Publication Table (%)'!$B138,AllPublicationData!$B:$B,'Publication Table (%)'!O$7)/
SUMIFS(AllPublicationData!$E:$E,AllPublicationData!$A:$A,'Publication Table (%)'!$B138,AllPublicationData!$B:$B,'Publication Table (%)'!O$7)),
IF('Publication Table (%)'!$C$5="Cancellations for other reasons",
IFERROR(SUMIFS(AllPublicationData!$J:$J,AllPublicationData!$A:$A,'Publication Table (%)'!$B138,AllPublicationData!$B:$B,'Publication Table (%)'!$C$4,AllPublicationData!$D:$D,'Publication Table (%)'!O$7)/
SUMIFS(AllPublicationData!$E:$E,AllPublicationData!$A:$A,'Publication Table (%)'!$B138,AllPublicationData!$B:$B,'Publication Table (%)'!$C$4,AllPublicationData!$D:$D,'Publication Table (%)'!O$7),
SUMIFS(AllPublicationData!$J:$J,AllPublicationData!$A:$A,'Publication Table (%)'!$B138,AllPublicationData!$B:$B,'Publication Table (%)'!O$7)/
SUMIFS(AllPublicationData!$E:$E,AllPublicationData!$A:$A,'Publication Table (%)'!$B138,AllPublicationData!$B:$B,'Publication Table (%)'!O$7)))))))</f>
        <v>#DIV/0!</v>
      </c>
      <c r="P138" s="96" t="e">
        <f>IF('Publication Table (%)'!$C$5="All Cancelled Operations",
IFERROR(SUMIFS(AllPublicationData!$F:$F,AllPublicationData!$A:$A,'Publication Table (%)'!$B138,AllPublicationData!$B:$B,'Publication Table (%)'!$C$4,AllPublicationData!$D:$D,'Publication Table (%)'!P$7)/
SUMIFS(AllPublicationData!$E:$E,AllPublicationData!$A:$A,'Publication Table (%)'!$B138,AllPublicationData!$B:$B,'Publication Table (%)'!$C$4,AllPublicationData!$D:$D,'Publication Table (%)'!P$7),
SUMIFS(AllPublicationData!$F:$F,AllPublicationData!$A:$A,'Publication Table (%)'!$B138,AllPublicationData!$B:$B,'Publication Table (%)'!P$7)/
SUMIFS(AllPublicationData!$E:$E,AllPublicationData!$A:$A,'Publication Table (%)'!$B138,AllPublicationData!$B:$B,'Publication Table (%)'!P$7)),
IF('Publication Table (%)'!$C$5="Operations cancelled by patient",
IFERROR(SUMIFS(AllPublicationData!$G:$G,AllPublicationData!$A:$A,'Publication Table (%)'!$B138,AllPublicationData!$B:$B,'Publication Table (%)'!$C$4,AllPublicationData!$D:$D,'Publication Table (%)'!P$7)/
SUMIFS(AllPublicationData!$E:$E,AllPublicationData!$A:$A,'Publication Table (%)'!$B138,AllPublicationData!$B:$B,'Publication Table (%)'!$C$4,AllPublicationData!$D:$D,'Publication Table (%)'!P$7),
SUMIFS(AllPublicationData!$G:$G,AllPublicationData!$A:$A,'Publication Table (%)'!$B138,AllPublicationData!$B:$B,'Publication Table (%)'!P$7)/
SUMIFS(AllPublicationData!$E:$E,AllPublicationData!$A:$A,'Publication Table (%)'!$B138,AllPublicationData!$B:$B,'Publication Table (%)'!P$7)),
IF('Publication Table (%)'!$C$5="Operations cancelled for clinical reasons",
IFERROR(SUMIFS(AllPublicationData!$H:$H,AllPublicationData!$A:$A,'Publication Table (%)'!$B138,AllPublicationData!$B:$B,'Publication Table (%)'!$C$4,AllPublicationData!$D:$D,'Publication Table (%)'!P$7)/
SUMIFS(AllPublicationData!$E:$E,AllPublicationData!$A:$A,'Publication Table (%)'!$B138,AllPublicationData!$B:$B,'Publication Table (%)'!$C$4,AllPublicationData!$D:$D,'Publication Table (%)'!P$7),
SUMIFS(AllPublicationData!$H:$H,AllPublicationData!$A:$A,'Publication Table (%)'!$B138,AllPublicationData!$B:$B,'Publication Table (%)'!P$7)/
SUMIFS(AllPublicationData!$E:$E,AllPublicationData!$A:$A,'Publication Table (%)'!$B138,AllPublicationData!$B:$B,'Publication Table (%)'!P$7)),
IF('Publication Table (%)'!$C$5="Operations cancelled for non-clinical/capacity reasons",
IFERROR(SUMIFS(AllPublicationData!$I:$I,AllPublicationData!$A:$A,'Publication Table (%)'!$B138,AllPublicationData!$B:$B,'Publication Table (%)'!$C$4,AllPublicationData!$D:$D,'Publication Table (%)'!P$7)/
SUMIFS(AllPublicationData!$E:$E,AllPublicationData!$A:$A,'Publication Table (%)'!$B138,AllPublicationData!$B:$B,'Publication Table (%)'!$C$4,AllPublicationData!$D:$D,'Publication Table (%)'!P$7),
SUMIFS(AllPublicationData!$I:$I,AllPublicationData!$A:$A,'Publication Table (%)'!$B138,AllPublicationData!$B:$B,'Publication Table (%)'!P$7)/
SUMIFS(AllPublicationData!$E:$E,AllPublicationData!$A:$A,'Publication Table (%)'!$B138,AllPublicationData!$B:$B,'Publication Table (%)'!P$7)),
IF('Publication Table (%)'!$C$5="Cancellations for other reasons",
IFERROR(SUMIFS(AllPublicationData!$J:$J,AllPublicationData!$A:$A,'Publication Table (%)'!$B138,AllPublicationData!$B:$B,'Publication Table (%)'!$C$4,AllPublicationData!$D:$D,'Publication Table (%)'!P$7)/
SUMIFS(AllPublicationData!$E:$E,AllPublicationData!$A:$A,'Publication Table (%)'!$B138,AllPublicationData!$B:$B,'Publication Table (%)'!$C$4,AllPublicationData!$D:$D,'Publication Table (%)'!P$7),
SUMIFS(AllPublicationData!$J:$J,AllPublicationData!$A:$A,'Publication Table (%)'!$B138,AllPublicationData!$B:$B,'Publication Table (%)'!P$7)/
SUMIFS(AllPublicationData!$E:$E,AllPublicationData!$A:$A,'Publication Table (%)'!$B138,AllPublicationData!$B:$B,'Publication Table (%)'!P$7)))))))</f>
        <v>#DIV/0!</v>
      </c>
      <c r="Q138" s="96" t="e">
        <f>IF('Publication Table (%)'!$C$5="All Cancelled Operations",
IFERROR(SUMIFS(AllPublicationData!$F:$F,AllPublicationData!$A:$A,'Publication Table (%)'!$B138,AllPublicationData!$B:$B,'Publication Table (%)'!$C$4,AllPublicationData!$D:$D,'Publication Table (%)'!Q$7)/
SUMIFS(AllPublicationData!$E:$E,AllPublicationData!$A:$A,'Publication Table (%)'!$B138,AllPublicationData!$B:$B,'Publication Table (%)'!$C$4,AllPublicationData!$D:$D,'Publication Table (%)'!Q$7),
SUMIFS(AllPublicationData!$F:$F,AllPublicationData!$A:$A,'Publication Table (%)'!$B138,AllPublicationData!$B:$B,'Publication Table (%)'!Q$7)/
SUMIFS(AllPublicationData!$E:$E,AllPublicationData!$A:$A,'Publication Table (%)'!$B138,AllPublicationData!$B:$B,'Publication Table (%)'!Q$7)),
IF('Publication Table (%)'!$C$5="Operations cancelled by patient",
IFERROR(SUMIFS(AllPublicationData!$G:$G,AllPublicationData!$A:$A,'Publication Table (%)'!$B138,AllPublicationData!$B:$B,'Publication Table (%)'!$C$4,AllPublicationData!$D:$D,'Publication Table (%)'!Q$7)/
SUMIFS(AllPublicationData!$E:$E,AllPublicationData!$A:$A,'Publication Table (%)'!$B138,AllPublicationData!$B:$B,'Publication Table (%)'!$C$4,AllPublicationData!$D:$D,'Publication Table (%)'!Q$7),
SUMIFS(AllPublicationData!$G:$G,AllPublicationData!$A:$A,'Publication Table (%)'!$B138,AllPublicationData!$B:$B,'Publication Table (%)'!Q$7)/
SUMIFS(AllPublicationData!$E:$E,AllPublicationData!$A:$A,'Publication Table (%)'!$B138,AllPublicationData!$B:$B,'Publication Table (%)'!Q$7)),
IF('Publication Table (%)'!$C$5="Operations cancelled for clinical reasons",
IFERROR(SUMIFS(AllPublicationData!$H:$H,AllPublicationData!$A:$A,'Publication Table (%)'!$B138,AllPublicationData!$B:$B,'Publication Table (%)'!$C$4,AllPublicationData!$D:$D,'Publication Table (%)'!Q$7)/
SUMIFS(AllPublicationData!$E:$E,AllPublicationData!$A:$A,'Publication Table (%)'!$B138,AllPublicationData!$B:$B,'Publication Table (%)'!$C$4,AllPublicationData!$D:$D,'Publication Table (%)'!Q$7),
SUMIFS(AllPublicationData!$H:$H,AllPublicationData!$A:$A,'Publication Table (%)'!$B138,AllPublicationData!$B:$B,'Publication Table (%)'!Q$7)/
SUMIFS(AllPublicationData!$E:$E,AllPublicationData!$A:$A,'Publication Table (%)'!$B138,AllPublicationData!$B:$B,'Publication Table (%)'!Q$7)),
IF('Publication Table (%)'!$C$5="Operations cancelled for non-clinical/capacity reasons",
IFERROR(SUMIFS(AllPublicationData!$I:$I,AllPublicationData!$A:$A,'Publication Table (%)'!$B138,AllPublicationData!$B:$B,'Publication Table (%)'!$C$4,AllPublicationData!$D:$D,'Publication Table (%)'!Q$7)/
SUMIFS(AllPublicationData!$E:$E,AllPublicationData!$A:$A,'Publication Table (%)'!$B138,AllPublicationData!$B:$B,'Publication Table (%)'!$C$4,AllPublicationData!$D:$D,'Publication Table (%)'!Q$7),
SUMIFS(AllPublicationData!$I:$I,AllPublicationData!$A:$A,'Publication Table (%)'!$B138,AllPublicationData!$B:$B,'Publication Table (%)'!Q$7)/
SUMIFS(AllPublicationData!$E:$E,AllPublicationData!$A:$A,'Publication Table (%)'!$B138,AllPublicationData!$B:$B,'Publication Table (%)'!Q$7)),
IF('Publication Table (%)'!$C$5="Cancellations for other reasons",
IFERROR(SUMIFS(AllPublicationData!$J:$J,AllPublicationData!$A:$A,'Publication Table (%)'!$B138,AllPublicationData!$B:$B,'Publication Table (%)'!$C$4,AllPublicationData!$D:$D,'Publication Table (%)'!Q$7)/
SUMIFS(AllPublicationData!$E:$E,AllPublicationData!$A:$A,'Publication Table (%)'!$B138,AllPublicationData!$B:$B,'Publication Table (%)'!$C$4,AllPublicationData!$D:$D,'Publication Table (%)'!Q$7),
SUMIFS(AllPublicationData!$J:$J,AllPublicationData!$A:$A,'Publication Table (%)'!$B138,AllPublicationData!$B:$B,'Publication Table (%)'!Q$7)/
SUMIFS(AllPublicationData!$E:$E,AllPublicationData!$A:$A,'Publication Table (%)'!$B138,AllPublicationData!$B:$B,'Publication Table (%)'!Q$7)))))))</f>
        <v>#DIV/0!</v>
      </c>
      <c r="R138" s="96" t="e">
        <f>IF('Publication Table (%)'!$C$5="All Cancelled Operations",
IFERROR(SUMIFS(AllPublicationData!$F:$F,AllPublicationData!$A:$A,'Publication Table (%)'!$B138,AllPublicationData!$B:$B,'Publication Table (%)'!$C$4,AllPublicationData!$D:$D,'Publication Table (%)'!R$7)/
SUMIFS(AllPublicationData!$E:$E,AllPublicationData!$A:$A,'Publication Table (%)'!$B138,AllPublicationData!$B:$B,'Publication Table (%)'!$C$4,AllPublicationData!$D:$D,'Publication Table (%)'!R$7),
SUMIFS(AllPublicationData!$F:$F,AllPublicationData!$A:$A,'Publication Table (%)'!$B138,AllPublicationData!$B:$B,'Publication Table (%)'!R$7)/
SUMIFS(AllPublicationData!$E:$E,AllPublicationData!$A:$A,'Publication Table (%)'!$B138,AllPublicationData!$B:$B,'Publication Table (%)'!R$7)),
IF('Publication Table (%)'!$C$5="Operations cancelled by patient",
IFERROR(SUMIFS(AllPublicationData!$G:$G,AllPublicationData!$A:$A,'Publication Table (%)'!$B138,AllPublicationData!$B:$B,'Publication Table (%)'!$C$4,AllPublicationData!$D:$D,'Publication Table (%)'!R$7)/
SUMIFS(AllPublicationData!$E:$E,AllPublicationData!$A:$A,'Publication Table (%)'!$B138,AllPublicationData!$B:$B,'Publication Table (%)'!$C$4,AllPublicationData!$D:$D,'Publication Table (%)'!R$7),
SUMIFS(AllPublicationData!$G:$G,AllPublicationData!$A:$A,'Publication Table (%)'!$B138,AllPublicationData!$B:$B,'Publication Table (%)'!R$7)/
SUMIFS(AllPublicationData!$E:$E,AllPublicationData!$A:$A,'Publication Table (%)'!$B138,AllPublicationData!$B:$B,'Publication Table (%)'!R$7)),
IF('Publication Table (%)'!$C$5="Operations cancelled for clinical reasons",
IFERROR(SUMIFS(AllPublicationData!$H:$H,AllPublicationData!$A:$A,'Publication Table (%)'!$B138,AllPublicationData!$B:$B,'Publication Table (%)'!$C$4,AllPublicationData!$D:$D,'Publication Table (%)'!R$7)/
SUMIFS(AllPublicationData!$E:$E,AllPublicationData!$A:$A,'Publication Table (%)'!$B138,AllPublicationData!$B:$B,'Publication Table (%)'!$C$4,AllPublicationData!$D:$D,'Publication Table (%)'!R$7),
SUMIFS(AllPublicationData!$H:$H,AllPublicationData!$A:$A,'Publication Table (%)'!$B138,AllPublicationData!$B:$B,'Publication Table (%)'!R$7)/
SUMIFS(AllPublicationData!$E:$E,AllPublicationData!$A:$A,'Publication Table (%)'!$B138,AllPublicationData!$B:$B,'Publication Table (%)'!R$7)),
IF('Publication Table (%)'!$C$5="Operations cancelled for non-clinical/capacity reasons",
IFERROR(SUMIFS(AllPublicationData!$I:$I,AllPublicationData!$A:$A,'Publication Table (%)'!$B138,AllPublicationData!$B:$B,'Publication Table (%)'!$C$4,AllPublicationData!$D:$D,'Publication Table (%)'!R$7)/
SUMIFS(AllPublicationData!$E:$E,AllPublicationData!$A:$A,'Publication Table (%)'!$B138,AllPublicationData!$B:$B,'Publication Table (%)'!$C$4,AllPublicationData!$D:$D,'Publication Table (%)'!R$7),
SUMIFS(AllPublicationData!$I:$I,AllPublicationData!$A:$A,'Publication Table (%)'!$B138,AllPublicationData!$B:$B,'Publication Table (%)'!R$7)/
SUMIFS(AllPublicationData!$E:$E,AllPublicationData!$A:$A,'Publication Table (%)'!$B138,AllPublicationData!$B:$B,'Publication Table (%)'!R$7)),
IF('Publication Table (%)'!$C$5="Cancellations for other reasons",
IFERROR(SUMIFS(AllPublicationData!$J:$J,AllPublicationData!$A:$A,'Publication Table (%)'!$B138,AllPublicationData!$B:$B,'Publication Table (%)'!$C$4,AllPublicationData!$D:$D,'Publication Table (%)'!R$7)/
SUMIFS(AllPublicationData!$E:$E,AllPublicationData!$A:$A,'Publication Table (%)'!$B138,AllPublicationData!$B:$B,'Publication Table (%)'!$C$4,AllPublicationData!$D:$D,'Publication Table (%)'!R$7),
SUMIFS(AllPublicationData!$J:$J,AllPublicationData!$A:$A,'Publication Table (%)'!$B138,AllPublicationData!$B:$B,'Publication Table (%)'!R$7)/
SUMIFS(AllPublicationData!$E:$E,AllPublicationData!$A:$A,'Publication Table (%)'!$B138,AllPublicationData!$B:$B,'Publication Table (%)'!R$7)))))))</f>
        <v>#DIV/0!</v>
      </c>
      <c r="S138" s="96" t="e">
        <f>IF('Publication Table (%)'!$C$5="All Cancelled Operations",
IFERROR(SUMIFS(AllPublicationData!$F:$F,AllPublicationData!$A:$A,'Publication Table (%)'!$B138,AllPublicationData!$B:$B,'Publication Table (%)'!$C$4,AllPublicationData!$D:$D,'Publication Table (%)'!S$7)/
SUMIFS(AllPublicationData!$E:$E,AllPublicationData!$A:$A,'Publication Table (%)'!$B138,AllPublicationData!$B:$B,'Publication Table (%)'!$C$4,AllPublicationData!$D:$D,'Publication Table (%)'!S$7),
SUMIFS(AllPublicationData!$F:$F,AllPublicationData!$A:$A,'Publication Table (%)'!$B138,AllPublicationData!$B:$B,'Publication Table (%)'!S$7)/
SUMIFS(AllPublicationData!$E:$E,AllPublicationData!$A:$A,'Publication Table (%)'!$B138,AllPublicationData!$B:$B,'Publication Table (%)'!S$7)),
IF('Publication Table (%)'!$C$5="Operations cancelled by patient",
IFERROR(SUMIFS(AllPublicationData!$G:$G,AllPublicationData!$A:$A,'Publication Table (%)'!$B138,AllPublicationData!$B:$B,'Publication Table (%)'!$C$4,AllPublicationData!$D:$D,'Publication Table (%)'!S$7)/
SUMIFS(AllPublicationData!$E:$E,AllPublicationData!$A:$A,'Publication Table (%)'!$B138,AllPublicationData!$B:$B,'Publication Table (%)'!$C$4,AllPublicationData!$D:$D,'Publication Table (%)'!S$7),
SUMIFS(AllPublicationData!$G:$G,AllPublicationData!$A:$A,'Publication Table (%)'!$B138,AllPublicationData!$B:$B,'Publication Table (%)'!S$7)/
SUMIFS(AllPublicationData!$E:$E,AllPublicationData!$A:$A,'Publication Table (%)'!$B138,AllPublicationData!$B:$B,'Publication Table (%)'!S$7)),
IF('Publication Table (%)'!$C$5="Operations cancelled for clinical reasons",
IFERROR(SUMIFS(AllPublicationData!$H:$H,AllPublicationData!$A:$A,'Publication Table (%)'!$B138,AllPublicationData!$B:$B,'Publication Table (%)'!$C$4,AllPublicationData!$D:$D,'Publication Table (%)'!S$7)/
SUMIFS(AllPublicationData!$E:$E,AllPublicationData!$A:$A,'Publication Table (%)'!$B138,AllPublicationData!$B:$B,'Publication Table (%)'!$C$4,AllPublicationData!$D:$D,'Publication Table (%)'!S$7),
SUMIFS(AllPublicationData!$H:$H,AllPublicationData!$A:$A,'Publication Table (%)'!$B138,AllPublicationData!$B:$B,'Publication Table (%)'!S$7)/
SUMIFS(AllPublicationData!$E:$E,AllPublicationData!$A:$A,'Publication Table (%)'!$B138,AllPublicationData!$B:$B,'Publication Table (%)'!S$7)),
IF('Publication Table (%)'!$C$5="Operations cancelled for non-clinical/capacity reasons",
IFERROR(SUMIFS(AllPublicationData!$I:$I,AllPublicationData!$A:$A,'Publication Table (%)'!$B138,AllPublicationData!$B:$B,'Publication Table (%)'!$C$4,AllPublicationData!$D:$D,'Publication Table (%)'!S$7)/
SUMIFS(AllPublicationData!$E:$E,AllPublicationData!$A:$A,'Publication Table (%)'!$B138,AllPublicationData!$B:$B,'Publication Table (%)'!$C$4,AllPublicationData!$D:$D,'Publication Table (%)'!S$7),
SUMIFS(AllPublicationData!$I:$I,AllPublicationData!$A:$A,'Publication Table (%)'!$B138,AllPublicationData!$B:$B,'Publication Table (%)'!S$7)/
SUMIFS(AllPublicationData!$E:$E,AllPublicationData!$A:$A,'Publication Table (%)'!$B138,AllPublicationData!$B:$B,'Publication Table (%)'!S$7)),
IF('Publication Table (%)'!$C$5="Cancellations for other reasons",
IFERROR(SUMIFS(AllPublicationData!$J:$J,AllPublicationData!$A:$A,'Publication Table (%)'!$B138,AllPublicationData!$B:$B,'Publication Table (%)'!$C$4,AllPublicationData!$D:$D,'Publication Table (%)'!S$7)/
SUMIFS(AllPublicationData!$E:$E,AllPublicationData!$A:$A,'Publication Table (%)'!$B138,AllPublicationData!$B:$B,'Publication Table (%)'!$C$4,AllPublicationData!$D:$D,'Publication Table (%)'!S$7),
SUMIFS(AllPublicationData!$J:$J,AllPublicationData!$A:$A,'Publication Table (%)'!$B138,AllPublicationData!$B:$B,'Publication Table (%)'!S$7)/
SUMIFS(AllPublicationData!$E:$E,AllPublicationData!$A:$A,'Publication Table (%)'!$B138,AllPublicationData!$B:$B,'Publication Table (%)'!S$7)))))))</f>
        <v>#DIV/0!</v>
      </c>
    </row>
    <row r="139" spans="3:19" x14ac:dyDescent="0.35">
      <c r="C139" s="112">
        <f>IF('Publication Table (%)'!$C$5="All Cancelled Operations",
SUMIFS(AllPublicationData!$F:$F,AllPublicationData!$A:$A,'Publication Table (%)'!$B139,AllPublicationData!$B:$B,'Publication Table (%)'!$C$4),
IF('Publication Table (%)'!$C$5="Operations cancelled by patient",
SUMIFS(AllPublicationData!$G:$G,AllPublicationData!$A:$A,'Publication Table (%)'!$B139,AllPublicationData!$B:$B,'Publication Table (%)'!$C$4),
IF('Publication Table (%)'!$C$5="Operations cancelled for clinical reasons",
SUMIFS(AllPublicationData!$H:$H,AllPublicationData!$A:$A,'Publication Table (%)'!$B139,AllPublicationData!$B:$B,'Publication Table (%)'!$C$4),
IF('Publication Table (%)'!$C$5="Operations cancelled for non-clinical/capacity reasons",
SUMIFS(AllPublicationData!$I:$I,AllPublicationData!$A:$A,'Publication Table (%)'!$B139,AllPublicationData!$B:$B,'Publication Table (%)'!$C$4),
IF('Publication Table (%)'!$C$5="Cancellations for other reasons",
SUMIFS(AllPublicationData!$J:$J,AllPublicationData!$A:$A,'Publication Table (%)'!$B139,AllPublicationData!$B:$B,'Publication Table (%)'!$C$4))))))+
IF(AND($C$4="NHS Scotland",$C$5="All Cancelled Operations"),
SUMIFS(AllPublicationData!$F:$F,AllPublicationData!$A:$A,'Publication Table (%)'!$B139),
IF(AND($C$4="NHS Scotland",$C$5="Operations cancelled by patient"),
SUMIFS(AllPublicationData!$G:$G,AllPublicationData!$A:$A,'Publication Table (%)'!$B139),
IF(AND($C$4="NHS Scotland",$C$5="Operations cancelled for clinical reasons"),
SUMIFS(AllPublicationData!$H:$H,AllPublicationData!$A:$A,'Publication Table (%)'!$B139),
IF(AND($C$4="NHS Scotland",$C$5="Operations cancelled for non-clinical/capacity reasons"),
SUMIFS(AllPublicationData!$I:$I,AllPublicationData!$A:$A,'Publication Table (%)'!$B139),
IF(AND($C$4="NHS Scotland",$C$5="Cancellations for other reasons"),
SUMIFS(AllPublicationData!$J:$J,AllPublicationData!$A:$A,'Publication Table (%)'!$B139))))))</f>
        <v>0</v>
      </c>
      <c r="D139" s="110" t="e">
        <f>IF(AND('Publication Table (%)'!$C$5="All Cancelled Operations",$C$4&lt;&gt;"NHS Scotland"),
IFERROR(SUMIFS(AllPublicationData!$F:$F,AllPublicationData!$A:$A,'Publication Table (%)'!$B139,AllPublicationData!$B:$B,'Publication Table (%)'!$C$4,AllPublicationData!$D:$D,'Publication Table (%)'!D$7)/
SUMIFS(AllPublicationData!$E:$E,AllPublicationData!$A:$A,'Publication Table (%)'!$B139,AllPublicationData!$B:$B,'Publication Table (%)'!$C$4,AllPublicationData!$D:$D,'Publication Table (%)'!D$7),
SUMIFS(AllPublicationData!$F:$F,AllPublicationData!$A:$A,'Publication Table (%)'!$B139,AllPublicationData!$B:$B,'Publication Table (%)'!D$7)/
SUMIFS(AllPublicationData!$E:$E,AllPublicationData!$A:$A,'Publication Table (%)'!$B139,AllPublicationData!$B:$B,'Publication Table (%)'!D$7)),
IF(AND('Publication Table (%)'!$C$5="Operations cancelled by patient",$C$4&lt;&gt;"NHS Scotland"),
IFERROR(SUMIFS(AllPublicationData!$G:$G,AllPublicationData!$A:$A,'Publication Table (%)'!$B139,AllPublicationData!$B:$B,'Publication Table (%)'!$C$4,AllPublicationData!$D:$D,'Publication Table (%)'!D$7)/
SUMIFS(AllPublicationData!$E:$E,AllPublicationData!$A:$A,'Publication Table (%)'!$B139,AllPublicationData!$B:$B,'Publication Table (%)'!$C$4,AllPublicationData!$D:$D,'Publication Table (%)'!D$7),
SUMIFS(AllPublicationData!$G:$G,AllPublicationData!$A:$A,'Publication Table (%)'!$B139,AllPublicationData!$B:$B,'Publication Table (%)'!D$7)/
SUMIFS(AllPublicationData!$E:$E,AllPublicationData!$A:$A,'Publication Table (%)'!$B139,AllPublicationData!$B:$B,'Publication Table (%)'!D$7)),
IF(AND('Publication Table (%)'!$C$5="Operations cancelled for clinical reasons",$C$4&lt;&gt;"NHS Scotland"),
IFERROR(SUMIFS(AllPublicationData!$H:$H,AllPublicationData!$A:$A,'Publication Table (%)'!$B139,AllPublicationData!$B:$B,'Publication Table (%)'!$C$4,AllPublicationData!$D:$D,'Publication Table (%)'!D$7)/
SUMIFS(AllPublicationData!$E:$E,AllPublicationData!$A:$A,'Publication Table (%)'!$B139,AllPublicationData!$B:$B,'Publication Table (%)'!$C$4,AllPublicationData!$D:$D,'Publication Table (%)'!D$7),
SUMIFS(AllPublicationData!$H:$H,AllPublicationData!$A:$A,'Publication Table (%)'!$B139,AllPublicationData!$B:$B,'Publication Table (%)'!D$7)/
SUMIFS(AllPublicationData!$E:$E,AllPublicationData!$A:$A,'Publication Table (%)'!$B139,AllPublicationData!$B:$B,'Publication Table (%)'!D$7)),
IF(AND('Publication Table (%)'!$C$5="Operations cancelled for non-clinical/capacity reasons",$C$4&lt;&gt;"NHS Scotland"),
IFERROR(SUMIFS(AllPublicationData!$I:$I,AllPublicationData!$A:$A,'Publication Table (%)'!$B139,AllPublicationData!$B:$B,'Publication Table (%)'!$C$4,AllPublicationData!$D:$D,'Publication Table (%)'!D$7)/
SUMIFS(AllPublicationData!$E:$E,AllPublicationData!$A:$A,'Publication Table (%)'!$B139,AllPublicationData!$B:$B,'Publication Table (%)'!$C$4,AllPublicationData!$D:$D,'Publication Table (%)'!D$7),
SUMIFS(AllPublicationData!$I:$I,AllPublicationData!$A:$A,'Publication Table (%)'!$B139,AllPublicationData!$B:$B,'Publication Table (%)'!D$7)/
SUMIFS(AllPublicationData!$E:$E,AllPublicationData!$A:$A,'Publication Table (%)'!$B139,AllPublicationData!$B:$B,'Publication Table (%)'!D$7)),
IF(AND('Publication Table (%)'!$C$5="Cancellations for other reasons",$C$4&lt;&gt;"NHS Scotland"),
IFERROR(SUMIFS(AllPublicationData!$J:$J,AllPublicationData!$A:$A,'Publication Table (%)'!$B139,AllPublicationData!$B:$B,'Publication Table (%)'!$C$4,AllPublicationData!$D:$D,'Publication Table (%)'!D$7)/
SUMIFS(AllPublicationData!$E:$E,AllPublicationData!$A:$A,'Publication Table (%)'!$B139,AllPublicationData!$B:$B,'Publication Table (%)'!$C$4,AllPublicationData!$D:$D,'Publication Table (%)'!D$7),
SUMIFS(AllPublicationData!$J:$J,AllPublicationData!$A:$A,'Publication Table (%)'!$B139,AllPublicationData!$B:$B,'Publication Table (%)'!D$7)/
SUMIFS(AllPublicationData!$E:$E,AllPublicationData!$A:$A,'Publication Table (%)'!$B139,AllPublicationData!$B:$B,'Publication Table (%)'!D$7)),
IF(AND($C$4="NHS Scotland",$C$5="All Cancelled Operations"),
SUMIFS(AllPublicationData!$F:$F,AllPublicationData!$A:$A,'Publication Table'!$B139)/
SUMIFS(AllPublicationData!$E:$E,AllPublicationData!$A:$A,'Publication Table'!$B139),
IF(AND($C$4="NHS Scotland",$C$5="Operations cancelled by patient"),
SUMIFS(AllPublicationData!$G:$G,AllPublicationData!$A:$A,'Publication Table'!$B139)/
SUMIFS(AllPublicationData!$E:$E,AllPublicationData!$A:$A,'Publication Table'!$B139),
IF(AND($C$4="NHS Scotland",$C$5="Operations cancelled for clinical reasons"),
SUMIFS(AllPublicationData!$H:$H,AllPublicationData!$A:$A,'Publication Table'!$B139)/
SUMIFS(AllPublicationData!$E:$E,AllPublicationData!$A:$A,'Publication Table'!$B139),
IF(AND($C$4="NHS Scotland",$C$5="Operations cancelled for non-clinical/capacity reasons"),
SUMIFS(AllPublicationData!$I:$I,AllPublicationData!$A:$A,'Publication Table'!$B139)/
SUMIFS(AllPublicationData!$E:$E,AllPublicationData!$A:$A,'Publication Table'!$B139),
IF(AND($C$4="NHS Scotland",$C$5="Cancellations for other reasons"),
SUMIFS(AllPublicationData!$J:$J,AllPublicationData!$A:$A,'Publication Table'!$B139)/
SUMIFS(AllPublicationData!$E:$E,AllPublicationData!$A:$A,'Publication Table'!$B139)))))))))))</f>
        <v>#DIV/0!</v>
      </c>
      <c r="E139" s="96" t="e">
        <f>IF('Publication Table (%)'!$C$5="All Cancelled Operations",
IFERROR(SUMIFS(AllPublicationData!$F:$F,AllPublicationData!$A:$A,'Publication Table (%)'!$B139,AllPublicationData!$B:$B,'Publication Table (%)'!$C$4,AllPublicationData!$D:$D,'Publication Table (%)'!E$7)/
SUMIFS(AllPublicationData!$E:$E,AllPublicationData!$A:$A,'Publication Table (%)'!$B139,AllPublicationData!$B:$B,'Publication Table (%)'!$C$4,AllPublicationData!$D:$D,'Publication Table (%)'!E$7),
SUMIFS(AllPublicationData!$F:$F,AllPublicationData!$A:$A,'Publication Table (%)'!$B139,AllPublicationData!$B:$B,'Publication Table (%)'!E$7)/
SUMIFS(AllPublicationData!$E:$E,AllPublicationData!$A:$A,'Publication Table (%)'!$B139,AllPublicationData!$B:$B,'Publication Table (%)'!E$7)),
IF('Publication Table (%)'!$C$5="Operations cancelled by patient",
IFERROR(SUMIFS(AllPublicationData!$G:$G,AllPublicationData!$A:$A,'Publication Table (%)'!$B139,AllPublicationData!$B:$B,'Publication Table (%)'!$C$4,AllPublicationData!$D:$D,'Publication Table (%)'!E$7)/
SUMIFS(AllPublicationData!$E:$E,AllPublicationData!$A:$A,'Publication Table (%)'!$B139,AllPublicationData!$B:$B,'Publication Table (%)'!$C$4,AllPublicationData!$D:$D,'Publication Table (%)'!E$7),
SUMIFS(AllPublicationData!$G:$G,AllPublicationData!$A:$A,'Publication Table (%)'!$B139,AllPublicationData!$B:$B,'Publication Table (%)'!E$7)/
SUMIFS(AllPublicationData!$E:$E,AllPublicationData!$A:$A,'Publication Table (%)'!$B139,AllPublicationData!$B:$B,'Publication Table (%)'!E$7)),
IF('Publication Table (%)'!$C$5="Operations cancelled for clinical reasons",
IFERROR(SUMIFS(AllPublicationData!$H:$H,AllPublicationData!$A:$A,'Publication Table (%)'!$B139,AllPublicationData!$B:$B,'Publication Table (%)'!$C$4,AllPublicationData!$D:$D,'Publication Table (%)'!E$7)/
SUMIFS(AllPublicationData!$E:$E,AllPublicationData!$A:$A,'Publication Table (%)'!$B139,AllPublicationData!$B:$B,'Publication Table (%)'!$C$4,AllPublicationData!$D:$D,'Publication Table (%)'!E$7),
SUMIFS(AllPublicationData!$H:$H,AllPublicationData!$A:$A,'Publication Table (%)'!$B139,AllPublicationData!$B:$B,'Publication Table (%)'!E$7)/
SUMIFS(AllPublicationData!$E:$E,AllPublicationData!$A:$A,'Publication Table (%)'!$B139,AllPublicationData!$B:$B,'Publication Table (%)'!E$7)),
IF('Publication Table (%)'!$C$5="Operations cancelled for non-clinical/capacity reasons",
IFERROR(SUMIFS(AllPublicationData!$I:$I,AllPublicationData!$A:$A,'Publication Table (%)'!$B139,AllPublicationData!$B:$B,'Publication Table (%)'!$C$4,AllPublicationData!$D:$D,'Publication Table (%)'!E$7)/
SUMIFS(AllPublicationData!$E:$E,AllPublicationData!$A:$A,'Publication Table (%)'!$B139,AllPublicationData!$B:$B,'Publication Table (%)'!$C$4,AllPublicationData!$D:$D,'Publication Table (%)'!E$7),
SUMIFS(AllPublicationData!$I:$I,AllPublicationData!$A:$A,'Publication Table (%)'!$B139,AllPublicationData!$B:$B,'Publication Table (%)'!E$7)/
SUMIFS(AllPublicationData!$E:$E,AllPublicationData!$A:$A,'Publication Table (%)'!$B139,AllPublicationData!$B:$B,'Publication Table (%)'!E$7)),
IF('Publication Table (%)'!$C$5="Cancellations for other reasons",
IFERROR(SUMIFS(AllPublicationData!$J:$J,AllPublicationData!$A:$A,'Publication Table (%)'!$B139,AllPublicationData!$B:$B,'Publication Table (%)'!$C$4,AllPublicationData!$D:$D,'Publication Table (%)'!E$7)/
SUMIFS(AllPublicationData!$E:$E,AllPublicationData!$A:$A,'Publication Table (%)'!$B139,AllPublicationData!$B:$B,'Publication Table (%)'!$C$4,AllPublicationData!$D:$D,'Publication Table (%)'!E$7),
SUMIFS(AllPublicationData!$J:$J,AllPublicationData!$A:$A,'Publication Table (%)'!$B139,AllPublicationData!$B:$B,'Publication Table (%)'!E$7)/
SUMIFS(AllPublicationData!$E:$E,AllPublicationData!$A:$A,'Publication Table (%)'!$B139,AllPublicationData!$B:$B,'Publication Table (%)'!E$7)))))))</f>
        <v>#DIV/0!</v>
      </c>
      <c r="F139" s="96" t="e">
        <f>IF('Publication Table (%)'!$C$5="All Cancelled Operations",
IFERROR(SUMIFS(AllPublicationData!$F:$F,AllPublicationData!$A:$A,'Publication Table (%)'!$B139,AllPublicationData!$B:$B,'Publication Table (%)'!$C$4,AllPublicationData!$D:$D,'Publication Table (%)'!F$7)/
SUMIFS(AllPublicationData!$E:$E,AllPublicationData!$A:$A,'Publication Table (%)'!$B139,AllPublicationData!$B:$B,'Publication Table (%)'!$C$4,AllPublicationData!$D:$D,'Publication Table (%)'!F$7),
SUMIFS(AllPublicationData!$F:$F,AllPublicationData!$A:$A,'Publication Table (%)'!$B139,AllPublicationData!$B:$B,'Publication Table (%)'!F$7)/
SUMIFS(AllPublicationData!$E:$E,AllPublicationData!$A:$A,'Publication Table (%)'!$B139,AllPublicationData!$B:$B,'Publication Table (%)'!F$7)),
IF('Publication Table (%)'!$C$5="Operations cancelled by patient",
IFERROR(SUMIFS(AllPublicationData!$G:$G,AllPublicationData!$A:$A,'Publication Table (%)'!$B139,AllPublicationData!$B:$B,'Publication Table (%)'!$C$4,AllPublicationData!$D:$D,'Publication Table (%)'!F$7)/
SUMIFS(AllPublicationData!$E:$E,AllPublicationData!$A:$A,'Publication Table (%)'!$B139,AllPublicationData!$B:$B,'Publication Table (%)'!$C$4,AllPublicationData!$D:$D,'Publication Table (%)'!F$7),
SUMIFS(AllPublicationData!$G:$G,AllPublicationData!$A:$A,'Publication Table (%)'!$B139,AllPublicationData!$B:$B,'Publication Table (%)'!F$7)/
SUMIFS(AllPublicationData!$E:$E,AllPublicationData!$A:$A,'Publication Table (%)'!$B139,AllPublicationData!$B:$B,'Publication Table (%)'!F$7)),
IF('Publication Table (%)'!$C$5="Operations cancelled for clinical reasons",
IFERROR(SUMIFS(AllPublicationData!$H:$H,AllPublicationData!$A:$A,'Publication Table (%)'!$B139,AllPublicationData!$B:$B,'Publication Table (%)'!$C$4,AllPublicationData!$D:$D,'Publication Table (%)'!F$7)/
SUMIFS(AllPublicationData!$E:$E,AllPublicationData!$A:$A,'Publication Table (%)'!$B139,AllPublicationData!$B:$B,'Publication Table (%)'!$C$4,AllPublicationData!$D:$D,'Publication Table (%)'!F$7),
SUMIFS(AllPublicationData!$H:$H,AllPublicationData!$A:$A,'Publication Table (%)'!$B139,AllPublicationData!$B:$B,'Publication Table (%)'!F$7)/
SUMIFS(AllPublicationData!$E:$E,AllPublicationData!$A:$A,'Publication Table (%)'!$B139,AllPublicationData!$B:$B,'Publication Table (%)'!F$7)),
IF('Publication Table (%)'!$C$5="Operations cancelled for non-clinical/capacity reasons",
IFERROR(SUMIFS(AllPublicationData!$I:$I,AllPublicationData!$A:$A,'Publication Table (%)'!$B139,AllPublicationData!$B:$B,'Publication Table (%)'!$C$4,AllPublicationData!$D:$D,'Publication Table (%)'!F$7)/
SUMIFS(AllPublicationData!$E:$E,AllPublicationData!$A:$A,'Publication Table (%)'!$B139,AllPublicationData!$B:$B,'Publication Table (%)'!$C$4,AllPublicationData!$D:$D,'Publication Table (%)'!F$7),
SUMIFS(AllPublicationData!$I:$I,AllPublicationData!$A:$A,'Publication Table (%)'!$B139,AllPublicationData!$B:$B,'Publication Table (%)'!F$7)/
SUMIFS(AllPublicationData!$E:$E,AllPublicationData!$A:$A,'Publication Table (%)'!$B139,AllPublicationData!$B:$B,'Publication Table (%)'!F$7)),
IF('Publication Table (%)'!$C$5="Cancellations for other reasons",
IFERROR(SUMIFS(AllPublicationData!$J:$J,AllPublicationData!$A:$A,'Publication Table (%)'!$B139,AllPublicationData!$B:$B,'Publication Table (%)'!$C$4,AllPublicationData!$D:$D,'Publication Table (%)'!F$7)/
SUMIFS(AllPublicationData!$E:$E,AllPublicationData!$A:$A,'Publication Table (%)'!$B139,AllPublicationData!$B:$B,'Publication Table (%)'!$C$4,AllPublicationData!$D:$D,'Publication Table (%)'!F$7),
SUMIFS(AllPublicationData!$J:$J,AllPublicationData!$A:$A,'Publication Table (%)'!$B139,AllPublicationData!$B:$B,'Publication Table (%)'!F$7)/
SUMIFS(AllPublicationData!$E:$E,AllPublicationData!$A:$A,'Publication Table (%)'!$B139,AllPublicationData!$B:$B,'Publication Table (%)'!F$7)))))))</f>
        <v>#DIV/0!</v>
      </c>
      <c r="G139" s="96" t="e">
        <f>IF('Publication Table (%)'!$C$5="All Cancelled Operations",
IFERROR(SUMIFS(AllPublicationData!$F:$F,AllPublicationData!$A:$A,'Publication Table (%)'!$B139,AllPublicationData!$B:$B,'Publication Table (%)'!$C$4,AllPublicationData!$D:$D,'Publication Table (%)'!G$7)/
SUMIFS(AllPublicationData!$E:$E,AllPublicationData!$A:$A,'Publication Table (%)'!$B139,AllPublicationData!$B:$B,'Publication Table (%)'!$C$4,AllPublicationData!$D:$D,'Publication Table (%)'!G$7),
SUMIFS(AllPublicationData!$F:$F,AllPublicationData!$A:$A,'Publication Table (%)'!$B139,AllPublicationData!$B:$B,'Publication Table (%)'!G$7)/
SUMIFS(AllPublicationData!$E:$E,AllPublicationData!$A:$A,'Publication Table (%)'!$B139,AllPublicationData!$B:$B,'Publication Table (%)'!G$7)),
IF('Publication Table (%)'!$C$5="Operations cancelled by patient",
IFERROR(SUMIFS(AllPublicationData!$G:$G,AllPublicationData!$A:$A,'Publication Table (%)'!$B139,AllPublicationData!$B:$B,'Publication Table (%)'!$C$4,AllPublicationData!$D:$D,'Publication Table (%)'!G$7)/
SUMIFS(AllPublicationData!$E:$E,AllPublicationData!$A:$A,'Publication Table (%)'!$B139,AllPublicationData!$B:$B,'Publication Table (%)'!$C$4,AllPublicationData!$D:$D,'Publication Table (%)'!G$7),
SUMIFS(AllPublicationData!$G:$G,AllPublicationData!$A:$A,'Publication Table (%)'!$B139,AllPublicationData!$B:$B,'Publication Table (%)'!G$7)/
SUMIFS(AllPublicationData!$E:$E,AllPublicationData!$A:$A,'Publication Table (%)'!$B139,AllPublicationData!$B:$B,'Publication Table (%)'!G$7)),
IF('Publication Table (%)'!$C$5="Operations cancelled for clinical reasons",
IFERROR(SUMIFS(AllPublicationData!$H:$H,AllPublicationData!$A:$A,'Publication Table (%)'!$B139,AllPublicationData!$B:$B,'Publication Table (%)'!$C$4,AllPublicationData!$D:$D,'Publication Table (%)'!G$7)/
SUMIFS(AllPublicationData!$E:$E,AllPublicationData!$A:$A,'Publication Table (%)'!$B139,AllPublicationData!$B:$B,'Publication Table (%)'!$C$4,AllPublicationData!$D:$D,'Publication Table (%)'!G$7),
SUMIFS(AllPublicationData!$H:$H,AllPublicationData!$A:$A,'Publication Table (%)'!$B139,AllPublicationData!$B:$B,'Publication Table (%)'!G$7)/
SUMIFS(AllPublicationData!$E:$E,AllPublicationData!$A:$A,'Publication Table (%)'!$B139,AllPublicationData!$B:$B,'Publication Table (%)'!G$7)),
IF('Publication Table (%)'!$C$5="Operations cancelled for non-clinical/capacity reasons",
IFERROR(SUMIFS(AllPublicationData!$I:$I,AllPublicationData!$A:$A,'Publication Table (%)'!$B139,AllPublicationData!$B:$B,'Publication Table (%)'!$C$4,AllPublicationData!$D:$D,'Publication Table (%)'!G$7)/
SUMIFS(AllPublicationData!$E:$E,AllPublicationData!$A:$A,'Publication Table (%)'!$B139,AllPublicationData!$B:$B,'Publication Table (%)'!$C$4,AllPublicationData!$D:$D,'Publication Table (%)'!G$7),
SUMIFS(AllPublicationData!$I:$I,AllPublicationData!$A:$A,'Publication Table (%)'!$B139,AllPublicationData!$B:$B,'Publication Table (%)'!G$7)/
SUMIFS(AllPublicationData!$E:$E,AllPublicationData!$A:$A,'Publication Table (%)'!$B139,AllPublicationData!$B:$B,'Publication Table (%)'!G$7)),
IF('Publication Table (%)'!$C$5="Cancellations for other reasons",
IFERROR(SUMIFS(AllPublicationData!$J:$J,AllPublicationData!$A:$A,'Publication Table (%)'!$B139,AllPublicationData!$B:$B,'Publication Table (%)'!$C$4,AllPublicationData!$D:$D,'Publication Table (%)'!G$7)/
SUMIFS(AllPublicationData!$E:$E,AllPublicationData!$A:$A,'Publication Table (%)'!$B139,AllPublicationData!$B:$B,'Publication Table (%)'!$C$4,AllPublicationData!$D:$D,'Publication Table (%)'!G$7),
SUMIFS(AllPublicationData!$J:$J,AllPublicationData!$A:$A,'Publication Table (%)'!$B139,AllPublicationData!$B:$B,'Publication Table (%)'!G$7)/
SUMIFS(AllPublicationData!$E:$E,AllPublicationData!$A:$A,'Publication Table (%)'!$B139,AllPublicationData!$B:$B,'Publication Table (%)'!G$7)))))))</f>
        <v>#DIV/0!</v>
      </c>
      <c r="H139" s="96" t="e">
        <f>IF('Publication Table (%)'!$C$5="All Cancelled Operations",
IFERROR(SUMIFS(AllPublicationData!$F:$F,AllPublicationData!$A:$A,'Publication Table (%)'!$B139,AllPublicationData!$B:$B,'Publication Table (%)'!$C$4,AllPublicationData!$D:$D,'Publication Table (%)'!H$7)/
SUMIFS(AllPublicationData!$E:$E,AllPublicationData!$A:$A,'Publication Table (%)'!$B139,AllPublicationData!$B:$B,'Publication Table (%)'!$C$4,AllPublicationData!$D:$D,'Publication Table (%)'!H$7),
SUMIFS(AllPublicationData!$F:$F,AllPublicationData!$A:$A,'Publication Table (%)'!$B139,AllPublicationData!$B:$B,'Publication Table (%)'!H$7)/
SUMIFS(AllPublicationData!$E:$E,AllPublicationData!$A:$A,'Publication Table (%)'!$B139,AllPublicationData!$B:$B,'Publication Table (%)'!H$7)),
IF('Publication Table (%)'!$C$5="Operations cancelled by patient",
IFERROR(SUMIFS(AllPublicationData!$G:$G,AllPublicationData!$A:$A,'Publication Table (%)'!$B139,AllPublicationData!$B:$B,'Publication Table (%)'!$C$4,AllPublicationData!$D:$D,'Publication Table (%)'!H$7)/
SUMIFS(AllPublicationData!$E:$E,AllPublicationData!$A:$A,'Publication Table (%)'!$B139,AllPublicationData!$B:$B,'Publication Table (%)'!$C$4,AllPublicationData!$D:$D,'Publication Table (%)'!H$7),
SUMIFS(AllPublicationData!$G:$G,AllPublicationData!$A:$A,'Publication Table (%)'!$B139,AllPublicationData!$B:$B,'Publication Table (%)'!H$7)/
SUMIFS(AllPublicationData!$E:$E,AllPublicationData!$A:$A,'Publication Table (%)'!$B139,AllPublicationData!$B:$B,'Publication Table (%)'!H$7)),
IF('Publication Table (%)'!$C$5="Operations cancelled for clinical reasons",
IFERROR(SUMIFS(AllPublicationData!$H:$H,AllPublicationData!$A:$A,'Publication Table (%)'!$B139,AllPublicationData!$B:$B,'Publication Table (%)'!$C$4,AllPublicationData!$D:$D,'Publication Table (%)'!H$7)/
SUMIFS(AllPublicationData!$E:$E,AllPublicationData!$A:$A,'Publication Table (%)'!$B139,AllPublicationData!$B:$B,'Publication Table (%)'!$C$4,AllPublicationData!$D:$D,'Publication Table (%)'!H$7),
SUMIFS(AllPublicationData!$H:$H,AllPublicationData!$A:$A,'Publication Table (%)'!$B139,AllPublicationData!$B:$B,'Publication Table (%)'!H$7)/
SUMIFS(AllPublicationData!$E:$E,AllPublicationData!$A:$A,'Publication Table (%)'!$B139,AllPublicationData!$B:$B,'Publication Table (%)'!H$7)),
IF('Publication Table (%)'!$C$5="Operations cancelled for non-clinical/capacity reasons",
IFERROR(SUMIFS(AllPublicationData!$I:$I,AllPublicationData!$A:$A,'Publication Table (%)'!$B139,AllPublicationData!$B:$B,'Publication Table (%)'!$C$4,AllPublicationData!$D:$D,'Publication Table (%)'!H$7)/
SUMIFS(AllPublicationData!$E:$E,AllPublicationData!$A:$A,'Publication Table (%)'!$B139,AllPublicationData!$B:$B,'Publication Table (%)'!$C$4,AllPublicationData!$D:$D,'Publication Table (%)'!H$7),
SUMIFS(AllPublicationData!$I:$I,AllPublicationData!$A:$A,'Publication Table (%)'!$B139,AllPublicationData!$B:$B,'Publication Table (%)'!H$7)/
SUMIFS(AllPublicationData!$E:$E,AllPublicationData!$A:$A,'Publication Table (%)'!$B139,AllPublicationData!$B:$B,'Publication Table (%)'!H$7)),
IF('Publication Table (%)'!$C$5="Cancellations for other reasons",
IFERROR(SUMIFS(AllPublicationData!$J:$J,AllPublicationData!$A:$A,'Publication Table (%)'!$B139,AllPublicationData!$B:$B,'Publication Table (%)'!$C$4,AllPublicationData!$D:$D,'Publication Table (%)'!H$7)/
SUMIFS(AllPublicationData!$E:$E,AllPublicationData!$A:$A,'Publication Table (%)'!$B139,AllPublicationData!$B:$B,'Publication Table (%)'!$C$4,AllPublicationData!$D:$D,'Publication Table (%)'!H$7),
SUMIFS(AllPublicationData!$J:$J,AllPublicationData!$A:$A,'Publication Table (%)'!$B139,AllPublicationData!$B:$B,'Publication Table (%)'!H$7)/
SUMIFS(AllPublicationData!$E:$E,AllPublicationData!$A:$A,'Publication Table (%)'!$B139,AllPublicationData!$B:$B,'Publication Table (%)'!H$7)))))))</f>
        <v>#DIV/0!</v>
      </c>
      <c r="I139" s="96" t="e">
        <f>IF('Publication Table (%)'!$C$5="All Cancelled Operations",
IFERROR(SUMIFS(AllPublicationData!$F:$F,AllPublicationData!$A:$A,'Publication Table (%)'!$B139,AllPublicationData!$B:$B,'Publication Table (%)'!$C$4,AllPublicationData!$D:$D,'Publication Table (%)'!I$7)/
SUMIFS(AllPublicationData!$E:$E,AllPublicationData!$A:$A,'Publication Table (%)'!$B139,AllPublicationData!$B:$B,'Publication Table (%)'!$C$4,AllPublicationData!$D:$D,'Publication Table (%)'!I$7),
SUMIFS(AllPublicationData!$F:$F,AllPublicationData!$A:$A,'Publication Table (%)'!$B139,AllPublicationData!$B:$B,'Publication Table (%)'!I$7)/
SUMIFS(AllPublicationData!$E:$E,AllPublicationData!$A:$A,'Publication Table (%)'!$B139,AllPublicationData!$B:$B,'Publication Table (%)'!I$7)),
IF('Publication Table (%)'!$C$5="Operations cancelled by patient",
IFERROR(SUMIFS(AllPublicationData!$G:$G,AllPublicationData!$A:$A,'Publication Table (%)'!$B139,AllPublicationData!$B:$B,'Publication Table (%)'!$C$4,AllPublicationData!$D:$D,'Publication Table (%)'!I$7)/
SUMIFS(AllPublicationData!$E:$E,AllPublicationData!$A:$A,'Publication Table (%)'!$B139,AllPublicationData!$B:$B,'Publication Table (%)'!$C$4,AllPublicationData!$D:$D,'Publication Table (%)'!I$7),
SUMIFS(AllPublicationData!$G:$G,AllPublicationData!$A:$A,'Publication Table (%)'!$B139,AllPublicationData!$B:$B,'Publication Table (%)'!I$7)/
SUMIFS(AllPublicationData!$E:$E,AllPublicationData!$A:$A,'Publication Table (%)'!$B139,AllPublicationData!$B:$B,'Publication Table (%)'!I$7)),
IF('Publication Table (%)'!$C$5="Operations cancelled for clinical reasons",
IFERROR(SUMIFS(AllPublicationData!$H:$H,AllPublicationData!$A:$A,'Publication Table (%)'!$B139,AllPublicationData!$B:$B,'Publication Table (%)'!$C$4,AllPublicationData!$D:$D,'Publication Table (%)'!I$7)/
SUMIFS(AllPublicationData!$E:$E,AllPublicationData!$A:$A,'Publication Table (%)'!$B139,AllPublicationData!$B:$B,'Publication Table (%)'!$C$4,AllPublicationData!$D:$D,'Publication Table (%)'!I$7),
SUMIFS(AllPublicationData!$H:$H,AllPublicationData!$A:$A,'Publication Table (%)'!$B139,AllPublicationData!$B:$B,'Publication Table (%)'!I$7)/
SUMIFS(AllPublicationData!$E:$E,AllPublicationData!$A:$A,'Publication Table (%)'!$B139,AllPublicationData!$B:$B,'Publication Table (%)'!I$7)),
IF('Publication Table (%)'!$C$5="Operations cancelled for non-clinical/capacity reasons",
IFERROR(SUMIFS(AllPublicationData!$I:$I,AllPublicationData!$A:$A,'Publication Table (%)'!$B139,AllPublicationData!$B:$B,'Publication Table (%)'!$C$4,AllPublicationData!$D:$D,'Publication Table (%)'!I$7)/
SUMIFS(AllPublicationData!$E:$E,AllPublicationData!$A:$A,'Publication Table (%)'!$B139,AllPublicationData!$B:$B,'Publication Table (%)'!$C$4,AllPublicationData!$D:$D,'Publication Table (%)'!I$7),
SUMIFS(AllPublicationData!$I:$I,AllPublicationData!$A:$A,'Publication Table (%)'!$B139,AllPublicationData!$B:$B,'Publication Table (%)'!I$7)/
SUMIFS(AllPublicationData!$E:$E,AllPublicationData!$A:$A,'Publication Table (%)'!$B139,AllPublicationData!$B:$B,'Publication Table (%)'!I$7)),
IF('Publication Table (%)'!$C$5="Cancellations for other reasons",
IFERROR(SUMIFS(AllPublicationData!$J:$J,AllPublicationData!$A:$A,'Publication Table (%)'!$B139,AllPublicationData!$B:$B,'Publication Table (%)'!$C$4,AllPublicationData!$D:$D,'Publication Table (%)'!I$7)/
SUMIFS(AllPublicationData!$E:$E,AllPublicationData!$A:$A,'Publication Table (%)'!$B139,AllPublicationData!$B:$B,'Publication Table (%)'!$C$4,AllPublicationData!$D:$D,'Publication Table (%)'!I$7),
SUMIFS(AllPublicationData!$J:$J,AllPublicationData!$A:$A,'Publication Table (%)'!$B139,AllPublicationData!$B:$B,'Publication Table (%)'!I$7)/
SUMIFS(AllPublicationData!$E:$E,AllPublicationData!$A:$A,'Publication Table (%)'!$B139,AllPublicationData!$B:$B,'Publication Table (%)'!I$7)))))))</f>
        <v>#DIV/0!</v>
      </c>
      <c r="J139" s="96" t="e">
        <f>IF('Publication Table (%)'!$C$5="All Cancelled Operations",
IFERROR(SUMIFS(AllPublicationData!$F:$F,AllPublicationData!$A:$A,'Publication Table (%)'!$B139,AllPublicationData!$B:$B,'Publication Table (%)'!$C$4,AllPublicationData!$D:$D,'Publication Table (%)'!J$7)/
SUMIFS(AllPublicationData!$E:$E,AllPublicationData!$A:$A,'Publication Table (%)'!$B139,AllPublicationData!$B:$B,'Publication Table (%)'!$C$4,AllPublicationData!$D:$D,'Publication Table (%)'!J$7),
SUMIFS(AllPublicationData!$F:$F,AllPublicationData!$A:$A,'Publication Table (%)'!$B139,AllPublicationData!$B:$B,'Publication Table (%)'!J$7)/
SUMIFS(AllPublicationData!$E:$E,AllPublicationData!$A:$A,'Publication Table (%)'!$B139,AllPublicationData!$B:$B,'Publication Table (%)'!J$7)),
IF('Publication Table (%)'!$C$5="Operations cancelled by patient",
IFERROR(SUMIFS(AllPublicationData!$G:$G,AllPublicationData!$A:$A,'Publication Table (%)'!$B139,AllPublicationData!$B:$B,'Publication Table (%)'!$C$4,AllPublicationData!$D:$D,'Publication Table (%)'!J$7)/
SUMIFS(AllPublicationData!$E:$E,AllPublicationData!$A:$A,'Publication Table (%)'!$B139,AllPublicationData!$B:$B,'Publication Table (%)'!$C$4,AllPublicationData!$D:$D,'Publication Table (%)'!J$7),
SUMIFS(AllPublicationData!$G:$G,AllPublicationData!$A:$A,'Publication Table (%)'!$B139,AllPublicationData!$B:$B,'Publication Table (%)'!J$7)/
SUMIFS(AllPublicationData!$E:$E,AllPublicationData!$A:$A,'Publication Table (%)'!$B139,AllPublicationData!$B:$B,'Publication Table (%)'!J$7)),
IF('Publication Table (%)'!$C$5="Operations cancelled for clinical reasons",
IFERROR(SUMIFS(AllPublicationData!$H:$H,AllPublicationData!$A:$A,'Publication Table (%)'!$B139,AllPublicationData!$B:$B,'Publication Table (%)'!$C$4,AllPublicationData!$D:$D,'Publication Table (%)'!J$7)/
SUMIFS(AllPublicationData!$E:$E,AllPublicationData!$A:$A,'Publication Table (%)'!$B139,AllPublicationData!$B:$B,'Publication Table (%)'!$C$4,AllPublicationData!$D:$D,'Publication Table (%)'!J$7),
SUMIFS(AllPublicationData!$H:$H,AllPublicationData!$A:$A,'Publication Table (%)'!$B139,AllPublicationData!$B:$B,'Publication Table (%)'!J$7)/
SUMIFS(AllPublicationData!$E:$E,AllPublicationData!$A:$A,'Publication Table (%)'!$B139,AllPublicationData!$B:$B,'Publication Table (%)'!J$7)),
IF('Publication Table (%)'!$C$5="Operations cancelled for non-clinical/capacity reasons",
IFERROR(SUMIFS(AllPublicationData!$I:$I,AllPublicationData!$A:$A,'Publication Table (%)'!$B139,AllPublicationData!$B:$B,'Publication Table (%)'!$C$4,AllPublicationData!$D:$D,'Publication Table (%)'!J$7)/
SUMIFS(AllPublicationData!$E:$E,AllPublicationData!$A:$A,'Publication Table (%)'!$B139,AllPublicationData!$B:$B,'Publication Table (%)'!$C$4,AllPublicationData!$D:$D,'Publication Table (%)'!J$7),
SUMIFS(AllPublicationData!$I:$I,AllPublicationData!$A:$A,'Publication Table (%)'!$B139,AllPublicationData!$B:$B,'Publication Table (%)'!J$7)/
SUMIFS(AllPublicationData!$E:$E,AllPublicationData!$A:$A,'Publication Table (%)'!$B139,AllPublicationData!$B:$B,'Publication Table (%)'!J$7)),
IF('Publication Table (%)'!$C$5="Cancellations for other reasons",
IFERROR(SUMIFS(AllPublicationData!$J:$J,AllPublicationData!$A:$A,'Publication Table (%)'!$B139,AllPublicationData!$B:$B,'Publication Table (%)'!$C$4,AllPublicationData!$D:$D,'Publication Table (%)'!J$7)/
SUMIFS(AllPublicationData!$E:$E,AllPublicationData!$A:$A,'Publication Table (%)'!$B139,AllPublicationData!$B:$B,'Publication Table (%)'!$C$4,AllPublicationData!$D:$D,'Publication Table (%)'!J$7),
SUMIFS(AllPublicationData!$J:$J,AllPublicationData!$A:$A,'Publication Table (%)'!$B139,AllPublicationData!$B:$B,'Publication Table (%)'!J$7)/
SUMIFS(AllPublicationData!$E:$E,AllPublicationData!$A:$A,'Publication Table (%)'!$B139,AllPublicationData!$B:$B,'Publication Table (%)'!J$7)))))))</f>
        <v>#DIV/0!</v>
      </c>
      <c r="K139" s="96" t="e">
        <f>IF('Publication Table (%)'!$C$5="All Cancelled Operations",
IFERROR(SUMIFS(AllPublicationData!$F:$F,AllPublicationData!$A:$A,'Publication Table (%)'!$B139,AllPublicationData!$B:$B,'Publication Table (%)'!$C$4,AllPublicationData!$D:$D,'Publication Table (%)'!K$7)/
SUMIFS(AllPublicationData!$E:$E,AllPublicationData!$A:$A,'Publication Table (%)'!$B139,AllPublicationData!$B:$B,'Publication Table (%)'!$C$4,AllPublicationData!$D:$D,'Publication Table (%)'!K$7),
SUMIFS(AllPublicationData!$F:$F,AllPublicationData!$A:$A,'Publication Table (%)'!$B139,AllPublicationData!$B:$B,'Publication Table (%)'!K$7)/
SUMIFS(AllPublicationData!$E:$E,AllPublicationData!$A:$A,'Publication Table (%)'!$B139,AllPublicationData!$B:$B,'Publication Table (%)'!K$7)),
IF('Publication Table (%)'!$C$5="Operations cancelled by patient",
IFERROR(SUMIFS(AllPublicationData!$G:$G,AllPublicationData!$A:$A,'Publication Table (%)'!$B139,AllPublicationData!$B:$B,'Publication Table (%)'!$C$4,AllPublicationData!$D:$D,'Publication Table (%)'!K$7)/
SUMIFS(AllPublicationData!$E:$E,AllPublicationData!$A:$A,'Publication Table (%)'!$B139,AllPublicationData!$B:$B,'Publication Table (%)'!$C$4,AllPublicationData!$D:$D,'Publication Table (%)'!K$7),
SUMIFS(AllPublicationData!$G:$G,AllPublicationData!$A:$A,'Publication Table (%)'!$B139,AllPublicationData!$B:$B,'Publication Table (%)'!K$7)/
SUMIFS(AllPublicationData!$E:$E,AllPublicationData!$A:$A,'Publication Table (%)'!$B139,AllPublicationData!$B:$B,'Publication Table (%)'!K$7)),
IF('Publication Table (%)'!$C$5="Operations cancelled for clinical reasons",
IFERROR(SUMIFS(AllPublicationData!$H:$H,AllPublicationData!$A:$A,'Publication Table (%)'!$B139,AllPublicationData!$B:$B,'Publication Table (%)'!$C$4,AllPublicationData!$D:$D,'Publication Table (%)'!K$7)/
SUMIFS(AllPublicationData!$E:$E,AllPublicationData!$A:$A,'Publication Table (%)'!$B139,AllPublicationData!$B:$B,'Publication Table (%)'!$C$4,AllPublicationData!$D:$D,'Publication Table (%)'!K$7),
SUMIFS(AllPublicationData!$H:$H,AllPublicationData!$A:$A,'Publication Table (%)'!$B139,AllPublicationData!$B:$B,'Publication Table (%)'!K$7)/
SUMIFS(AllPublicationData!$E:$E,AllPublicationData!$A:$A,'Publication Table (%)'!$B139,AllPublicationData!$B:$B,'Publication Table (%)'!K$7)),
IF('Publication Table (%)'!$C$5="Operations cancelled for non-clinical/capacity reasons",
IFERROR(SUMIFS(AllPublicationData!$I:$I,AllPublicationData!$A:$A,'Publication Table (%)'!$B139,AllPublicationData!$B:$B,'Publication Table (%)'!$C$4,AllPublicationData!$D:$D,'Publication Table (%)'!K$7)/
SUMIFS(AllPublicationData!$E:$E,AllPublicationData!$A:$A,'Publication Table (%)'!$B139,AllPublicationData!$B:$B,'Publication Table (%)'!$C$4,AllPublicationData!$D:$D,'Publication Table (%)'!K$7),
SUMIFS(AllPublicationData!$I:$I,AllPublicationData!$A:$A,'Publication Table (%)'!$B139,AllPublicationData!$B:$B,'Publication Table (%)'!K$7)/
SUMIFS(AllPublicationData!$E:$E,AllPublicationData!$A:$A,'Publication Table (%)'!$B139,AllPublicationData!$B:$B,'Publication Table (%)'!K$7)),
IF('Publication Table (%)'!$C$5="Cancellations for other reasons",
IFERROR(SUMIFS(AllPublicationData!$J:$J,AllPublicationData!$A:$A,'Publication Table (%)'!$B139,AllPublicationData!$B:$B,'Publication Table (%)'!$C$4,AllPublicationData!$D:$D,'Publication Table (%)'!K$7)/
SUMIFS(AllPublicationData!$E:$E,AllPublicationData!$A:$A,'Publication Table (%)'!$B139,AllPublicationData!$B:$B,'Publication Table (%)'!$C$4,AllPublicationData!$D:$D,'Publication Table (%)'!K$7),
SUMIFS(AllPublicationData!$J:$J,AllPublicationData!$A:$A,'Publication Table (%)'!$B139,AllPublicationData!$B:$B,'Publication Table (%)'!K$7)/
SUMIFS(AllPublicationData!$E:$E,AllPublicationData!$A:$A,'Publication Table (%)'!$B139,AllPublicationData!$B:$B,'Publication Table (%)'!K$7)))))))</f>
        <v>#DIV/0!</v>
      </c>
      <c r="L139" s="96" t="e">
        <f>IF('Publication Table (%)'!$C$5="All Cancelled Operations",
IFERROR(SUMIFS(AllPublicationData!$F:$F,AllPublicationData!$A:$A,'Publication Table (%)'!$B139,AllPublicationData!$B:$B,'Publication Table (%)'!$C$4,AllPublicationData!$D:$D,'Publication Table (%)'!L$7)/
SUMIFS(AllPublicationData!$E:$E,AllPublicationData!$A:$A,'Publication Table (%)'!$B139,AllPublicationData!$B:$B,'Publication Table (%)'!$C$4,AllPublicationData!$D:$D,'Publication Table (%)'!L$7),
SUMIFS(AllPublicationData!$F:$F,AllPublicationData!$A:$A,'Publication Table (%)'!$B139,AllPublicationData!$B:$B,'Publication Table (%)'!L$7)/
SUMIFS(AllPublicationData!$E:$E,AllPublicationData!$A:$A,'Publication Table (%)'!$B139,AllPublicationData!$B:$B,'Publication Table (%)'!L$7)),
IF('Publication Table (%)'!$C$5="Operations cancelled by patient",
IFERROR(SUMIFS(AllPublicationData!$G:$G,AllPublicationData!$A:$A,'Publication Table (%)'!$B139,AllPublicationData!$B:$B,'Publication Table (%)'!$C$4,AllPublicationData!$D:$D,'Publication Table (%)'!L$7)/
SUMIFS(AllPublicationData!$E:$E,AllPublicationData!$A:$A,'Publication Table (%)'!$B139,AllPublicationData!$B:$B,'Publication Table (%)'!$C$4,AllPublicationData!$D:$D,'Publication Table (%)'!L$7),
SUMIFS(AllPublicationData!$G:$G,AllPublicationData!$A:$A,'Publication Table (%)'!$B139,AllPublicationData!$B:$B,'Publication Table (%)'!L$7)/
SUMIFS(AllPublicationData!$E:$E,AllPublicationData!$A:$A,'Publication Table (%)'!$B139,AllPublicationData!$B:$B,'Publication Table (%)'!L$7)),
IF('Publication Table (%)'!$C$5="Operations cancelled for clinical reasons",
IFERROR(SUMIFS(AllPublicationData!$H:$H,AllPublicationData!$A:$A,'Publication Table (%)'!$B139,AllPublicationData!$B:$B,'Publication Table (%)'!$C$4,AllPublicationData!$D:$D,'Publication Table (%)'!L$7)/
SUMIFS(AllPublicationData!$E:$E,AllPublicationData!$A:$A,'Publication Table (%)'!$B139,AllPublicationData!$B:$B,'Publication Table (%)'!$C$4,AllPublicationData!$D:$D,'Publication Table (%)'!L$7),
SUMIFS(AllPublicationData!$H:$H,AllPublicationData!$A:$A,'Publication Table (%)'!$B139,AllPublicationData!$B:$B,'Publication Table (%)'!L$7)/
SUMIFS(AllPublicationData!$E:$E,AllPublicationData!$A:$A,'Publication Table (%)'!$B139,AllPublicationData!$B:$B,'Publication Table (%)'!L$7)),
IF('Publication Table (%)'!$C$5="Operations cancelled for non-clinical/capacity reasons",
IFERROR(SUMIFS(AllPublicationData!$I:$I,AllPublicationData!$A:$A,'Publication Table (%)'!$B139,AllPublicationData!$B:$B,'Publication Table (%)'!$C$4,AllPublicationData!$D:$D,'Publication Table (%)'!L$7)/
SUMIFS(AllPublicationData!$E:$E,AllPublicationData!$A:$A,'Publication Table (%)'!$B139,AllPublicationData!$B:$B,'Publication Table (%)'!$C$4,AllPublicationData!$D:$D,'Publication Table (%)'!L$7),
SUMIFS(AllPublicationData!$I:$I,AllPublicationData!$A:$A,'Publication Table (%)'!$B139,AllPublicationData!$B:$B,'Publication Table (%)'!L$7)/
SUMIFS(AllPublicationData!$E:$E,AllPublicationData!$A:$A,'Publication Table (%)'!$B139,AllPublicationData!$B:$B,'Publication Table (%)'!L$7)),
IF('Publication Table (%)'!$C$5="Cancellations for other reasons",
IFERROR(SUMIFS(AllPublicationData!$J:$J,AllPublicationData!$A:$A,'Publication Table (%)'!$B139,AllPublicationData!$B:$B,'Publication Table (%)'!$C$4,AllPublicationData!$D:$D,'Publication Table (%)'!L$7)/
SUMIFS(AllPublicationData!$E:$E,AllPublicationData!$A:$A,'Publication Table (%)'!$B139,AllPublicationData!$B:$B,'Publication Table (%)'!$C$4,AllPublicationData!$D:$D,'Publication Table (%)'!L$7),
SUMIFS(AllPublicationData!$J:$J,AllPublicationData!$A:$A,'Publication Table (%)'!$B139,AllPublicationData!$B:$B,'Publication Table (%)'!L$7)/
SUMIFS(AllPublicationData!$E:$E,AllPublicationData!$A:$A,'Publication Table (%)'!$B139,AllPublicationData!$B:$B,'Publication Table (%)'!L$7)))))))</f>
        <v>#DIV/0!</v>
      </c>
      <c r="M139" s="96" t="e">
        <f>IF('Publication Table (%)'!$C$5="All Cancelled Operations",
IFERROR(SUMIFS(AllPublicationData!$F:$F,AllPublicationData!$A:$A,'Publication Table (%)'!$B139,AllPublicationData!$B:$B,'Publication Table (%)'!$C$4,AllPublicationData!$D:$D,'Publication Table (%)'!M$7)/
SUMIFS(AllPublicationData!$E:$E,AllPublicationData!$A:$A,'Publication Table (%)'!$B139,AllPublicationData!$B:$B,'Publication Table (%)'!$C$4,AllPublicationData!$D:$D,'Publication Table (%)'!M$7),
SUMIFS(AllPublicationData!$F:$F,AllPublicationData!$A:$A,'Publication Table (%)'!$B139,AllPublicationData!$B:$B,'Publication Table (%)'!M$7)/
SUMIFS(AllPublicationData!$E:$E,AllPublicationData!$A:$A,'Publication Table (%)'!$B139,AllPublicationData!$B:$B,'Publication Table (%)'!M$7)),
IF('Publication Table (%)'!$C$5="Operations cancelled by patient",
IFERROR(SUMIFS(AllPublicationData!$G:$G,AllPublicationData!$A:$A,'Publication Table (%)'!$B139,AllPublicationData!$B:$B,'Publication Table (%)'!$C$4,AllPublicationData!$D:$D,'Publication Table (%)'!M$7)/
SUMIFS(AllPublicationData!$E:$E,AllPublicationData!$A:$A,'Publication Table (%)'!$B139,AllPublicationData!$B:$B,'Publication Table (%)'!$C$4,AllPublicationData!$D:$D,'Publication Table (%)'!M$7),
SUMIFS(AllPublicationData!$G:$G,AllPublicationData!$A:$A,'Publication Table (%)'!$B139,AllPublicationData!$B:$B,'Publication Table (%)'!M$7)/
SUMIFS(AllPublicationData!$E:$E,AllPublicationData!$A:$A,'Publication Table (%)'!$B139,AllPublicationData!$B:$B,'Publication Table (%)'!M$7)),
IF('Publication Table (%)'!$C$5="Operations cancelled for clinical reasons",
IFERROR(SUMIFS(AllPublicationData!$H:$H,AllPublicationData!$A:$A,'Publication Table (%)'!$B139,AllPublicationData!$B:$B,'Publication Table (%)'!$C$4,AllPublicationData!$D:$D,'Publication Table (%)'!M$7)/
SUMIFS(AllPublicationData!$E:$E,AllPublicationData!$A:$A,'Publication Table (%)'!$B139,AllPublicationData!$B:$B,'Publication Table (%)'!$C$4,AllPublicationData!$D:$D,'Publication Table (%)'!M$7),
SUMIFS(AllPublicationData!$H:$H,AllPublicationData!$A:$A,'Publication Table (%)'!$B139,AllPublicationData!$B:$B,'Publication Table (%)'!M$7)/
SUMIFS(AllPublicationData!$E:$E,AllPublicationData!$A:$A,'Publication Table (%)'!$B139,AllPublicationData!$B:$B,'Publication Table (%)'!M$7)),
IF('Publication Table (%)'!$C$5="Operations cancelled for non-clinical/capacity reasons",
IFERROR(SUMIFS(AllPublicationData!$I:$I,AllPublicationData!$A:$A,'Publication Table (%)'!$B139,AllPublicationData!$B:$B,'Publication Table (%)'!$C$4,AllPublicationData!$D:$D,'Publication Table (%)'!M$7)/
SUMIFS(AllPublicationData!$E:$E,AllPublicationData!$A:$A,'Publication Table (%)'!$B139,AllPublicationData!$B:$B,'Publication Table (%)'!$C$4,AllPublicationData!$D:$D,'Publication Table (%)'!M$7),
SUMIFS(AllPublicationData!$I:$I,AllPublicationData!$A:$A,'Publication Table (%)'!$B139,AllPublicationData!$B:$B,'Publication Table (%)'!M$7)/
SUMIFS(AllPublicationData!$E:$E,AllPublicationData!$A:$A,'Publication Table (%)'!$B139,AllPublicationData!$B:$B,'Publication Table (%)'!M$7)),
IF('Publication Table (%)'!$C$5="Cancellations for other reasons",
IFERROR(SUMIFS(AllPublicationData!$J:$J,AllPublicationData!$A:$A,'Publication Table (%)'!$B139,AllPublicationData!$B:$B,'Publication Table (%)'!$C$4,AllPublicationData!$D:$D,'Publication Table (%)'!M$7)/
SUMIFS(AllPublicationData!$E:$E,AllPublicationData!$A:$A,'Publication Table (%)'!$B139,AllPublicationData!$B:$B,'Publication Table (%)'!$C$4,AllPublicationData!$D:$D,'Publication Table (%)'!M$7),
SUMIFS(AllPublicationData!$J:$J,AllPublicationData!$A:$A,'Publication Table (%)'!$B139,AllPublicationData!$B:$B,'Publication Table (%)'!M$7)/
SUMIFS(AllPublicationData!$E:$E,AllPublicationData!$A:$A,'Publication Table (%)'!$B139,AllPublicationData!$B:$B,'Publication Table (%)'!M$7)))))))</f>
        <v>#DIV/0!</v>
      </c>
      <c r="N139" s="96" t="e">
        <f>IF('Publication Table (%)'!$C$5="All Cancelled Operations",
IFERROR(SUMIFS(AllPublicationData!$F:$F,AllPublicationData!$A:$A,'Publication Table (%)'!$B139,AllPublicationData!$B:$B,'Publication Table (%)'!$C$4,AllPublicationData!$D:$D,'Publication Table (%)'!N$7)/
SUMIFS(AllPublicationData!$E:$E,AllPublicationData!$A:$A,'Publication Table (%)'!$B139,AllPublicationData!$B:$B,'Publication Table (%)'!$C$4,AllPublicationData!$D:$D,'Publication Table (%)'!N$7),
SUMIFS(AllPublicationData!$F:$F,AllPublicationData!$A:$A,'Publication Table (%)'!$B139,AllPublicationData!$B:$B,'Publication Table (%)'!N$7)/
SUMIFS(AllPublicationData!$E:$E,AllPublicationData!$A:$A,'Publication Table (%)'!$B139,AllPublicationData!$B:$B,'Publication Table (%)'!N$7)),
IF('Publication Table (%)'!$C$5="Operations cancelled by patient",
IFERROR(SUMIFS(AllPublicationData!$G:$G,AllPublicationData!$A:$A,'Publication Table (%)'!$B139,AllPublicationData!$B:$B,'Publication Table (%)'!$C$4,AllPublicationData!$D:$D,'Publication Table (%)'!N$7)/
SUMIFS(AllPublicationData!$E:$E,AllPublicationData!$A:$A,'Publication Table (%)'!$B139,AllPublicationData!$B:$B,'Publication Table (%)'!$C$4,AllPublicationData!$D:$D,'Publication Table (%)'!N$7),
SUMIFS(AllPublicationData!$G:$G,AllPublicationData!$A:$A,'Publication Table (%)'!$B139,AllPublicationData!$B:$B,'Publication Table (%)'!N$7)/
SUMIFS(AllPublicationData!$E:$E,AllPublicationData!$A:$A,'Publication Table (%)'!$B139,AllPublicationData!$B:$B,'Publication Table (%)'!N$7)),
IF('Publication Table (%)'!$C$5="Operations cancelled for clinical reasons",
IFERROR(SUMIFS(AllPublicationData!$H:$H,AllPublicationData!$A:$A,'Publication Table (%)'!$B139,AllPublicationData!$B:$B,'Publication Table (%)'!$C$4,AllPublicationData!$D:$D,'Publication Table (%)'!N$7)/
SUMIFS(AllPublicationData!$E:$E,AllPublicationData!$A:$A,'Publication Table (%)'!$B139,AllPublicationData!$B:$B,'Publication Table (%)'!$C$4,AllPublicationData!$D:$D,'Publication Table (%)'!N$7),
SUMIFS(AllPublicationData!$H:$H,AllPublicationData!$A:$A,'Publication Table (%)'!$B139,AllPublicationData!$B:$B,'Publication Table (%)'!N$7)/
SUMIFS(AllPublicationData!$E:$E,AllPublicationData!$A:$A,'Publication Table (%)'!$B139,AllPublicationData!$B:$B,'Publication Table (%)'!N$7)),
IF('Publication Table (%)'!$C$5="Operations cancelled for non-clinical/capacity reasons",
IFERROR(SUMIFS(AllPublicationData!$I:$I,AllPublicationData!$A:$A,'Publication Table (%)'!$B139,AllPublicationData!$B:$B,'Publication Table (%)'!$C$4,AllPublicationData!$D:$D,'Publication Table (%)'!N$7)/
SUMIFS(AllPublicationData!$E:$E,AllPublicationData!$A:$A,'Publication Table (%)'!$B139,AllPublicationData!$B:$B,'Publication Table (%)'!$C$4,AllPublicationData!$D:$D,'Publication Table (%)'!N$7),
SUMIFS(AllPublicationData!$I:$I,AllPublicationData!$A:$A,'Publication Table (%)'!$B139,AllPublicationData!$B:$B,'Publication Table (%)'!N$7)/
SUMIFS(AllPublicationData!$E:$E,AllPublicationData!$A:$A,'Publication Table (%)'!$B139,AllPublicationData!$B:$B,'Publication Table (%)'!N$7)),
IF('Publication Table (%)'!$C$5="Cancellations for other reasons",
IFERROR(SUMIFS(AllPublicationData!$J:$J,AllPublicationData!$A:$A,'Publication Table (%)'!$B139,AllPublicationData!$B:$B,'Publication Table (%)'!$C$4,AllPublicationData!$D:$D,'Publication Table (%)'!N$7)/
SUMIFS(AllPublicationData!$E:$E,AllPublicationData!$A:$A,'Publication Table (%)'!$B139,AllPublicationData!$B:$B,'Publication Table (%)'!$C$4,AllPublicationData!$D:$D,'Publication Table (%)'!N$7),
SUMIFS(AllPublicationData!$J:$J,AllPublicationData!$A:$A,'Publication Table (%)'!$B139,AllPublicationData!$B:$B,'Publication Table (%)'!N$7)/
SUMIFS(AllPublicationData!$E:$E,AllPublicationData!$A:$A,'Publication Table (%)'!$B139,AllPublicationData!$B:$B,'Publication Table (%)'!N$7)))))))</f>
        <v>#DIV/0!</v>
      </c>
      <c r="O139" s="96" t="e">
        <f>IF('Publication Table (%)'!$C$5="All Cancelled Operations",
IFERROR(SUMIFS(AllPublicationData!$F:$F,AllPublicationData!$A:$A,'Publication Table (%)'!$B139,AllPublicationData!$B:$B,'Publication Table (%)'!$C$4,AllPublicationData!$D:$D,'Publication Table (%)'!O$7)/
SUMIFS(AllPublicationData!$E:$E,AllPublicationData!$A:$A,'Publication Table (%)'!$B139,AllPublicationData!$B:$B,'Publication Table (%)'!$C$4,AllPublicationData!$D:$D,'Publication Table (%)'!O$7),
SUMIFS(AllPublicationData!$F:$F,AllPublicationData!$A:$A,'Publication Table (%)'!$B139,AllPublicationData!$B:$B,'Publication Table (%)'!O$7)/
SUMIFS(AllPublicationData!$E:$E,AllPublicationData!$A:$A,'Publication Table (%)'!$B139,AllPublicationData!$B:$B,'Publication Table (%)'!O$7)),
IF('Publication Table (%)'!$C$5="Operations cancelled by patient",
IFERROR(SUMIFS(AllPublicationData!$G:$G,AllPublicationData!$A:$A,'Publication Table (%)'!$B139,AllPublicationData!$B:$B,'Publication Table (%)'!$C$4,AllPublicationData!$D:$D,'Publication Table (%)'!O$7)/
SUMIFS(AllPublicationData!$E:$E,AllPublicationData!$A:$A,'Publication Table (%)'!$B139,AllPublicationData!$B:$B,'Publication Table (%)'!$C$4,AllPublicationData!$D:$D,'Publication Table (%)'!O$7),
SUMIFS(AllPublicationData!$G:$G,AllPublicationData!$A:$A,'Publication Table (%)'!$B139,AllPublicationData!$B:$B,'Publication Table (%)'!O$7)/
SUMIFS(AllPublicationData!$E:$E,AllPublicationData!$A:$A,'Publication Table (%)'!$B139,AllPublicationData!$B:$B,'Publication Table (%)'!O$7)),
IF('Publication Table (%)'!$C$5="Operations cancelled for clinical reasons",
IFERROR(SUMIFS(AllPublicationData!$H:$H,AllPublicationData!$A:$A,'Publication Table (%)'!$B139,AllPublicationData!$B:$B,'Publication Table (%)'!$C$4,AllPublicationData!$D:$D,'Publication Table (%)'!O$7)/
SUMIFS(AllPublicationData!$E:$E,AllPublicationData!$A:$A,'Publication Table (%)'!$B139,AllPublicationData!$B:$B,'Publication Table (%)'!$C$4,AllPublicationData!$D:$D,'Publication Table (%)'!O$7),
SUMIFS(AllPublicationData!$H:$H,AllPublicationData!$A:$A,'Publication Table (%)'!$B139,AllPublicationData!$B:$B,'Publication Table (%)'!O$7)/
SUMIFS(AllPublicationData!$E:$E,AllPublicationData!$A:$A,'Publication Table (%)'!$B139,AllPublicationData!$B:$B,'Publication Table (%)'!O$7)),
IF('Publication Table (%)'!$C$5="Operations cancelled for non-clinical/capacity reasons",
IFERROR(SUMIFS(AllPublicationData!$I:$I,AllPublicationData!$A:$A,'Publication Table (%)'!$B139,AllPublicationData!$B:$B,'Publication Table (%)'!$C$4,AllPublicationData!$D:$D,'Publication Table (%)'!O$7)/
SUMIFS(AllPublicationData!$E:$E,AllPublicationData!$A:$A,'Publication Table (%)'!$B139,AllPublicationData!$B:$B,'Publication Table (%)'!$C$4,AllPublicationData!$D:$D,'Publication Table (%)'!O$7),
SUMIFS(AllPublicationData!$I:$I,AllPublicationData!$A:$A,'Publication Table (%)'!$B139,AllPublicationData!$B:$B,'Publication Table (%)'!O$7)/
SUMIFS(AllPublicationData!$E:$E,AllPublicationData!$A:$A,'Publication Table (%)'!$B139,AllPublicationData!$B:$B,'Publication Table (%)'!O$7)),
IF('Publication Table (%)'!$C$5="Cancellations for other reasons",
IFERROR(SUMIFS(AllPublicationData!$J:$J,AllPublicationData!$A:$A,'Publication Table (%)'!$B139,AllPublicationData!$B:$B,'Publication Table (%)'!$C$4,AllPublicationData!$D:$D,'Publication Table (%)'!O$7)/
SUMIFS(AllPublicationData!$E:$E,AllPublicationData!$A:$A,'Publication Table (%)'!$B139,AllPublicationData!$B:$B,'Publication Table (%)'!$C$4,AllPublicationData!$D:$D,'Publication Table (%)'!O$7),
SUMIFS(AllPublicationData!$J:$J,AllPublicationData!$A:$A,'Publication Table (%)'!$B139,AllPublicationData!$B:$B,'Publication Table (%)'!O$7)/
SUMIFS(AllPublicationData!$E:$E,AllPublicationData!$A:$A,'Publication Table (%)'!$B139,AllPublicationData!$B:$B,'Publication Table (%)'!O$7)))))))</f>
        <v>#DIV/0!</v>
      </c>
      <c r="P139" s="96" t="e">
        <f>IF('Publication Table (%)'!$C$5="All Cancelled Operations",
IFERROR(SUMIFS(AllPublicationData!$F:$F,AllPublicationData!$A:$A,'Publication Table (%)'!$B139,AllPublicationData!$B:$B,'Publication Table (%)'!$C$4,AllPublicationData!$D:$D,'Publication Table (%)'!P$7)/
SUMIFS(AllPublicationData!$E:$E,AllPublicationData!$A:$A,'Publication Table (%)'!$B139,AllPublicationData!$B:$B,'Publication Table (%)'!$C$4,AllPublicationData!$D:$D,'Publication Table (%)'!P$7),
SUMIFS(AllPublicationData!$F:$F,AllPublicationData!$A:$A,'Publication Table (%)'!$B139,AllPublicationData!$B:$B,'Publication Table (%)'!P$7)/
SUMIFS(AllPublicationData!$E:$E,AllPublicationData!$A:$A,'Publication Table (%)'!$B139,AllPublicationData!$B:$B,'Publication Table (%)'!P$7)),
IF('Publication Table (%)'!$C$5="Operations cancelled by patient",
IFERROR(SUMIFS(AllPublicationData!$G:$G,AllPublicationData!$A:$A,'Publication Table (%)'!$B139,AllPublicationData!$B:$B,'Publication Table (%)'!$C$4,AllPublicationData!$D:$D,'Publication Table (%)'!P$7)/
SUMIFS(AllPublicationData!$E:$E,AllPublicationData!$A:$A,'Publication Table (%)'!$B139,AllPublicationData!$B:$B,'Publication Table (%)'!$C$4,AllPublicationData!$D:$D,'Publication Table (%)'!P$7),
SUMIFS(AllPublicationData!$G:$G,AllPublicationData!$A:$A,'Publication Table (%)'!$B139,AllPublicationData!$B:$B,'Publication Table (%)'!P$7)/
SUMIFS(AllPublicationData!$E:$E,AllPublicationData!$A:$A,'Publication Table (%)'!$B139,AllPublicationData!$B:$B,'Publication Table (%)'!P$7)),
IF('Publication Table (%)'!$C$5="Operations cancelled for clinical reasons",
IFERROR(SUMIFS(AllPublicationData!$H:$H,AllPublicationData!$A:$A,'Publication Table (%)'!$B139,AllPublicationData!$B:$B,'Publication Table (%)'!$C$4,AllPublicationData!$D:$D,'Publication Table (%)'!P$7)/
SUMIFS(AllPublicationData!$E:$E,AllPublicationData!$A:$A,'Publication Table (%)'!$B139,AllPublicationData!$B:$B,'Publication Table (%)'!$C$4,AllPublicationData!$D:$D,'Publication Table (%)'!P$7),
SUMIFS(AllPublicationData!$H:$H,AllPublicationData!$A:$A,'Publication Table (%)'!$B139,AllPublicationData!$B:$B,'Publication Table (%)'!P$7)/
SUMIFS(AllPublicationData!$E:$E,AllPublicationData!$A:$A,'Publication Table (%)'!$B139,AllPublicationData!$B:$B,'Publication Table (%)'!P$7)),
IF('Publication Table (%)'!$C$5="Operations cancelled for non-clinical/capacity reasons",
IFERROR(SUMIFS(AllPublicationData!$I:$I,AllPublicationData!$A:$A,'Publication Table (%)'!$B139,AllPublicationData!$B:$B,'Publication Table (%)'!$C$4,AllPublicationData!$D:$D,'Publication Table (%)'!P$7)/
SUMIFS(AllPublicationData!$E:$E,AllPublicationData!$A:$A,'Publication Table (%)'!$B139,AllPublicationData!$B:$B,'Publication Table (%)'!$C$4,AllPublicationData!$D:$D,'Publication Table (%)'!P$7),
SUMIFS(AllPublicationData!$I:$I,AllPublicationData!$A:$A,'Publication Table (%)'!$B139,AllPublicationData!$B:$B,'Publication Table (%)'!P$7)/
SUMIFS(AllPublicationData!$E:$E,AllPublicationData!$A:$A,'Publication Table (%)'!$B139,AllPublicationData!$B:$B,'Publication Table (%)'!P$7)),
IF('Publication Table (%)'!$C$5="Cancellations for other reasons",
IFERROR(SUMIFS(AllPublicationData!$J:$J,AllPublicationData!$A:$A,'Publication Table (%)'!$B139,AllPublicationData!$B:$B,'Publication Table (%)'!$C$4,AllPublicationData!$D:$D,'Publication Table (%)'!P$7)/
SUMIFS(AllPublicationData!$E:$E,AllPublicationData!$A:$A,'Publication Table (%)'!$B139,AllPublicationData!$B:$B,'Publication Table (%)'!$C$4,AllPublicationData!$D:$D,'Publication Table (%)'!P$7),
SUMIFS(AllPublicationData!$J:$J,AllPublicationData!$A:$A,'Publication Table (%)'!$B139,AllPublicationData!$B:$B,'Publication Table (%)'!P$7)/
SUMIFS(AllPublicationData!$E:$E,AllPublicationData!$A:$A,'Publication Table (%)'!$B139,AllPublicationData!$B:$B,'Publication Table (%)'!P$7)))))))</f>
        <v>#DIV/0!</v>
      </c>
      <c r="Q139" s="96" t="e">
        <f>IF('Publication Table (%)'!$C$5="All Cancelled Operations",
IFERROR(SUMIFS(AllPublicationData!$F:$F,AllPublicationData!$A:$A,'Publication Table (%)'!$B139,AllPublicationData!$B:$B,'Publication Table (%)'!$C$4,AllPublicationData!$D:$D,'Publication Table (%)'!Q$7)/
SUMIFS(AllPublicationData!$E:$E,AllPublicationData!$A:$A,'Publication Table (%)'!$B139,AllPublicationData!$B:$B,'Publication Table (%)'!$C$4,AllPublicationData!$D:$D,'Publication Table (%)'!Q$7),
SUMIFS(AllPublicationData!$F:$F,AllPublicationData!$A:$A,'Publication Table (%)'!$B139,AllPublicationData!$B:$B,'Publication Table (%)'!Q$7)/
SUMIFS(AllPublicationData!$E:$E,AllPublicationData!$A:$A,'Publication Table (%)'!$B139,AllPublicationData!$B:$B,'Publication Table (%)'!Q$7)),
IF('Publication Table (%)'!$C$5="Operations cancelled by patient",
IFERROR(SUMIFS(AllPublicationData!$G:$G,AllPublicationData!$A:$A,'Publication Table (%)'!$B139,AllPublicationData!$B:$B,'Publication Table (%)'!$C$4,AllPublicationData!$D:$D,'Publication Table (%)'!Q$7)/
SUMIFS(AllPublicationData!$E:$E,AllPublicationData!$A:$A,'Publication Table (%)'!$B139,AllPublicationData!$B:$B,'Publication Table (%)'!$C$4,AllPublicationData!$D:$D,'Publication Table (%)'!Q$7),
SUMIFS(AllPublicationData!$G:$G,AllPublicationData!$A:$A,'Publication Table (%)'!$B139,AllPublicationData!$B:$B,'Publication Table (%)'!Q$7)/
SUMIFS(AllPublicationData!$E:$E,AllPublicationData!$A:$A,'Publication Table (%)'!$B139,AllPublicationData!$B:$B,'Publication Table (%)'!Q$7)),
IF('Publication Table (%)'!$C$5="Operations cancelled for clinical reasons",
IFERROR(SUMIFS(AllPublicationData!$H:$H,AllPublicationData!$A:$A,'Publication Table (%)'!$B139,AllPublicationData!$B:$B,'Publication Table (%)'!$C$4,AllPublicationData!$D:$D,'Publication Table (%)'!Q$7)/
SUMIFS(AllPublicationData!$E:$E,AllPublicationData!$A:$A,'Publication Table (%)'!$B139,AllPublicationData!$B:$B,'Publication Table (%)'!$C$4,AllPublicationData!$D:$D,'Publication Table (%)'!Q$7),
SUMIFS(AllPublicationData!$H:$H,AllPublicationData!$A:$A,'Publication Table (%)'!$B139,AllPublicationData!$B:$B,'Publication Table (%)'!Q$7)/
SUMIFS(AllPublicationData!$E:$E,AllPublicationData!$A:$A,'Publication Table (%)'!$B139,AllPublicationData!$B:$B,'Publication Table (%)'!Q$7)),
IF('Publication Table (%)'!$C$5="Operations cancelled for non-clinical/capacity reasons",
IFERROR(SUMIFS(AllPublicationData!$I:$I,AllPublicationData!$A:$A,'Publication Table (%)'!$B139,AllPublicationData!$B:$B,'Publication Table (%)'!$C$4,AllPublicationData!$D:$D,'Publication Table (%)'!Q$7)/
SUMIFS(AllPublicationData!$E:$E,AllPublicationData!$A:$A,'Publication Table (%)'!$B139,AllPublicationData!$B:$B,'Publication Table (%)'!$C$4,AllPublicationData!$D:$D,'Publication Table (%)'!Q$7),
SUMIFS(AllPublicationData!$I:$I,AllPublicationData!$A:$A,'Publication Table (%)'!$B139,AllPublicationData!$B:$B,'Publication Table (%)'!Q$7)/
SUMIFS(AllPublicationData!$E:$E,AllPublicationData!$A:$A,'Publication Table (%)'!$B139,AllPublicationData!$B:$B,'Publication Table (%)'!Q$7)),
IF('Publication Table (%)'!$C$5="Cancellations for other reasons",
IFERROR(SUMIFS(AllPublicationData!$J:$J,AllPublicationData!$A:$A,'Publication Table (%)'!$B139,AllPublicationData!$B:$B,'Publication Table (%)'!$C$4,AllPublicationData!$D:$D,'Publication Table (%)'!Q$7)/
SUMIFS(AllPublicationData!$E:$E,AllPublicationData!$A:$A,'Publication Table (%)'!$B139,AllPublicationData!$B:$B,'Publication Table (%)'!$C$4,AllPublicationData!$D:$D,'Publication Table (%)'!Q$7),
SUMIFS(AllPublicationData!$J:$J,AllPublicationData!$A:$A,'Publication Table (%)'!$B139,AllPublicationData!$B:$B,'Publication Table (%)'!Q$7)/
SUMIFS(AllPublicationData!$E:$E,AllPublicationData!$A:$A,'Publication Table (%)'!$B139,AllPublicationData!$B:$B,'Publication Table (%)'!Q$7)))))))</f>
        <v>#DIV/0!</v>
      </c>
      <c r="R139" s="96" t="e">
        <f>IF('Publication Table (%)'!$C$5="All Cancelled Operations",
IFERROR(SUMIFS(AllPublicationData!$F:$F,AllPublicationData!$A:$A,'Publication Table (%)'!$B139,AllPublicationData!$B:$B,'Publication Table (%)'!$C$4,AllPublicationData!$D:$D,'Publication Table (%)'!R$7)/
SUMIFS(AllPublicationData!$E:$E,AllPublicationData!$A:$A,'Publication Table (%)'!$B139,AllPublicationData!$B:$B,'Publication Table (%)'!$C$4,AllPublicationData!$D:$D,'Publication Table (%)'!R$7),
SUMIFS(AllPublicationData!$F:$F,AllPublicationData!$A:$A,'Publication Table (%)'!$B139,AllPublicationData!$B:$B,'Publication Table (%)'!R$7)/
SUMIFS(AllPublicationData!$E:$E,AllPublicationData!$A:$A,'Publication Table (%)'!$B139,AllPublicationData!$B:$B,'Publication Table (%)'!R$7)),
IF('Publication Table (%)'!$C$5="Operations cancelled by patient",
IFERROR(SUMIFS(AllPublicationData!$G:$G,AllPublicationData!$A:$A,'Publication Table (%)'!$B139,AllPublicationData!$B:$B,'Publication Table (%)'!$C$4,AllPublicationData!$D:$D,'Publication Table (%)'!R$7)/
SUMIFS(AllPublicationData!$E:$E,AllPublicationData!$A:$A,'Publication Table (%)'!$B139,AllPublicationData!$B:$B,'Publication Table (%)'!$C$4,AllPublicationData!$D:$D,'Publication Table (%)'!R$7),
SUMIFS(AllPublicationData!$G:$G,AllPublicationData!$A:$A,'Publication Table (%)'!$B139,AllPublicationData!$B:$B,'Publication Table (%)'!R$7)/
SUMIFS(AllPublicationData!$E:$E,AllPublicationData!$A:$A,'Publication Table (%)'!$B139,AllPublicationData!$B:$B,'Publication Table (%)'!R$7)),
IF('Publication Table (%)'!$C$5="Operations cancelled for clinical reasons",
IFERROR(SUMIFS(AllPublicationData!$H:$H,AllPublicationData!$A:$A,'Publication Table (%)'!$B139,AllPublicationData!$B:$B,'Publication Table (%)'!$C$4,AllPublicationData!$D:$D,'Publication Table (%)'!R$7)/
SUMIFS(AllPublicationData!$E:$E,AllPublicationData!$A:$A,'Publication Table (%)'!$B139,AllPublicationData!$B:$B,'Publication Table (%)'!$C$4,AllPublicationData!$D:$D,'Publication Table (%)'!R$7),
SUMIFS(AllPublicationData!$H:$H,AllPublicationData!$A:$A,'Publication Table (%)'!$B139,AllPublicationData!$B:$B,'Publication Table (%)'!R$7)/
SUMIFS(AllPublicationData!$E:$E,AllPublicationData!$A:$A,'Publication Table (%)'!$B139,AllPublicationData!$B:$B,'Publication Table (%)'!R$7)),
IF('Publication Table (%)'!$C$5="Operations cancelled for non-clinical/capacity reasons",
IFERROR(SUMIFS(AllPublicationData!$I:$I,AllPublicationData!$A:$A,'Publication Table (%)'!$B139,AllPublicationData!$B:$B,'Publication Table (%)'!$C$4,AllPublicationData!$D:$D,'Publication Table (%)'!R$7)/
SUMIFS(AllPublicationData!$E:$E,AllPublicationData!$A:$A,'Publication Table (%)'!$B139,AllPublicationData!$B:$B,'Publication Table (%)'!$C$4,AllPublicationData!$D:$D,'Publication Table (%)'!R$7),
SUMIFS(AllPublicationData!$I:$I,AllPublicationData!$A:$A,'Publication Table (%)'!$B139,AllPublicationData!$B:$B,'Publication Table (%)'!R$7)/
SUMIFS(AllPublicationData!$E:$E,AllPublicationData!$A:$A,'Publication Table (%)'!$B139,AllPublicationData!$B:$B,'Publication Table (%)'!R$7)),
IF('Publication Table (%)'!$C$5="Cancellations for other reasons",
IFERROR(SUMIFS(AllPublicationData!$J:$J,AllPublicationData!$A:$A,'Publication Table (%)'!$B139,AllPublicationData!$B:$B,'Publication Table (%)'!$C$4,AllPublicationData!$D:$D,'Publication Table (%)'!R$7)/
SUMIFS(AllPublicationData!$E:$E,AllPublicationData!$A:$A,'Publication Table (%)'!$B139,AllPublicationData!$B:$B,'Publication Table (%)'!$C$4,AllPublicationData!$D:$D,'Publication Table (%)'!R$7),
SUMIFS(AllPublicationData!$J:$J,AllPublicationData!$A:$A,'Publication Table (%)'!$B139,AllPublicationData!$B:$B,'Publication Table (%)'!R$7)/
SUMIFS(AllPublicationData!$E:$E,AllPublicationData!$A:$A,'Publication Table (%)'!$B139,AllPublicationData!$B:$B,'Publication Table (%)'!R$7)))))))</f>
        <v>#DIV/0!</v>
      </c>
      <c r="S139" s="96" t="e">
        <f>IF('Publication Table (%)'!$C$5="All Cancelled Operations",
IFERROR(SUMIFS(AllPublicationData!$F:$F,AllPublicationData!$A:$A,'Publication Table (%)'!$B139,AllPublicationData!$B:$B,'Publication Table (%)'!$C$4,AllPublicationData!$D:$D,'Publication Table (%)'!S$7)/
SUMIFS(AllPublicationData!$E:$E,AllPublicationData!$A:$A,'Publication Table (%)'!$B139,AllPublicationData!$B:$B,'Publication Table (%)'!$C$4,AllPublicationData!$D:$D,'Publication Table (%)'!S$7),
SUMIFS(AllPublicationData!$F:$F,AllPublicationData!$A:$A,'Publication Table (%)'!$B139,AllPublicationData!$B:$B,'Publication Table (%)'!S$7)/
SUMIFS(AllPublicationData!$E:$E,AllPublicationData!$A:$A,'Publication Table (%)'!$B139,AllPublicationData!$B:$B,'Publication Table (%)'!S$7)),
IF('Publication Table (%)'!$C$5="Operations cancelled by patient",
IFERROR(SUMIFS(AllPublicationData!$G:$G,AllPublicationData!$A:$A,'Publication Table (%)'!$B139,AllPublicationData!$B:$B,'Publication Table (%)'!$C$4,AllPublicationData!$D:$D,'Publication Table (%)'!S$7)/
SUMIFS(AllPublicationData!$E:$E,AllPublicationData!$A:$A,'Publication Table (%)'!$B139,AllPublicationData!$B:$B,'Publication Table (%)'!$C$4,AllPublicationData!$D:$D,'Publication Table (%)'!S$7),
SUMIFS(AllPublicationData!$G:$G,AllPublicationData!$A:$A,'Publication Table (%)'!$B139,AllPublicationData!$B:$B,'Publication Table (%)'!S$7)/
SUMIFS(AllPublicationData!$E:$E,AllPublicationData!$A:$A,'Publication Table (%)'!$B139,AllPublicationData!$B:$B,'Publication Table (%)'!S$7)),
IF('Publication Table (%)'!$C$5="Operations cancelled for clinical reasons",
IFERROR(SUMIFS(AllPublicationData!$H:$H,AllPublicationData!$A:$A,'Publication Table (%)'!$B139,AllPublicationData!$B:$B,'Publication Table (%)'!$C$4,AllPublicationData!$D:$D,'Publication Table (%)'!S$7)/
SUMIFS(AllPublicationData!$E:$E,AllPublicationData!$A:$A,'Publication Table (%)'!$B139,AllPublicationData!$B:$B,'Publication Table (%)'!$C$4,AllPublicationData!$D:$D,'Publication Table (%)'!S$7),
SUMIFS(AllPublicationData!$H:$H,AllPublicationData!$A:$A,'Publication Table (%)'!$B139,AllPublicationData!$B:$B,'Publication Table (%)'!S$7)/
SUMIFS(AllPublicationData!$E:$E,AllPublicationData!$A:$A,'Publication Table (%)'!$B139,AllPublicationData!$B:$B,'Publication Table (%)'!S$7)),
IF('Publication Table (%)'!$C$5="Operations cancelled for non-clinical/capacity reasons",
IFERROR(SUMIFS(AllPublicationData!$I:$I,AllPublicationData!$A:$A,'Publication Table (%)'!$B139,AllPublicationData!$B:$B,'Publication Table (%)'!$C$4,AllPublicationData!$D:$D,'Publication Table (%)'!S$7)/
SUMIFS(AllPublicationData!$E:$E,AllPublicationData!$A:$A,'Publication Table (%)'!$B139,AllPublicationData!$B:$B,'Publication Table (%)'!$C$4,AllPublicationData!$D:$D,'Publication Table (%)'!S$7),
SUMIFS(AllPublicationData!$I:$I,AllPublicationData!$A:$A,'Publication Table (%)'!$B139,AllPublicationData!$B:$B,'Publication Table (%)'!S$7)/
SUMIFS(AllPublicationData!$E:$E,AllPublicationData!$A:$A,'Publication Table (%)'!$B139,AllPublicationData!$B:$B,'Publication Table (%)'!S$7)),
IF('Publication Table (%)'!$C$5="Cancellations for other reasons",
IFERROR(SUMIFS(AllPublicationData!$J:$J,AllPublicationData!$A:$A,'Publication Table (%)'!$B139,AllPublicationData!$B:$B,'Publication Table (%)'!$C$4,AllPublicationData!$D:$D,'Publication Table (%)'!S$7)/
SUMIFS(AllPublicationData!$E:$E,AllPublicationData!$A:$A,'Publication Table (%)'!$B139,AllPublicationData!$B:$B,'Publication Table (%)'!$C$4,AllPublicationData!$D:$D,'Publication Table (%)'!S$7),
SUMIFS(AllPublicationData!$J:$J,AllPublicationData!$A:$A,'Publication Table (%)'!$B139,AllPublicationData!$B:$B,'Publication Table (%)'!S$7)/
SUMIFS(AllPublicationData!$E:$E,AllPublicationData!$A:$A,'Publication Table (%)'!$B139,AllPublicationData!$B:$B,'Publication Table (%)'!S$7)))))))</f>
        <v>#DIV/0!</v>
      </c>
    </row>
    <row r="140" spans="3:19" x14ac:dyDescent="0.35">
      <c r="C140" s="112">
        <f>IF('Publication Table (%)'!$C$5="All Cancelled Operations",
SUMIFS(AllPublicationData!$F:$F,AllPublicationData!$A:$A,'Publication Table (%)'!$B140,AllPublicationData!$B:$B,'Publication Table (%)'!$C$4),
IF('Publication Table (%)'!$C$5="Operations cancelled by patient",
SUMIFS(AllPublicationData!$G:$G,AllPublicationData!$A:$A,'Publication Table (%)'!$B140,AllPublicationData!$B:$B,'Publication Table (%)'!$C$4),
IF('Publication Table (%)'!$C$5="Operations cancelled for clinical reasons",
SUMIFS(AllPublicationData!$H:$H,AllPublicationData!$A:$A,'Publication Table (%)'!$B140,AllPublicationData!$B:$B,'Publication Table (%)'!$C$4),
IF('Publication Table (%)'!$C$5="Operations cancelled for non-clinical/capacity reasons",
SUMIFS(AllPublicationData!$I:$I,AllPublicationData!$A:$A,'Publication Table (%)'!$B140,AllPublicationData!$B:$B,'Publication Table (%)'!$C$4),
IF('Publication Table (%)'!$C$5="Cancellations for other reasons",
SUMIFS(AllPublicationData!$J:$J,AllPublicationData!$A:$A,'Publication Table (%)'!$B140,AllPublicationData!$B:$B,'Publication Table (%)'!$C$4))))))+
IF(AND($C$4="NHS Scotland",$C$5="All Cancelled Operations"),
SUMIFS(AllPublicationData!$F:$F,AllPublicationData!$A:$A,'Publication Table (%)'!$B140),
IF(AND($C$4="NHS Scotland",$C$5="Operations cancelled by patient"),
SUMIFS(AllPublicationData!$G:$G,AllPublicationData!$A:$A,'Publication Table (%)'!$B140),
IF(AND($C$4="NHS Scotland",$C$5="Operations cancelled for clinical reasons"),
SUMIFS(AllPublicationData!$H:$H,AllPublicationData!$A:$A,'Publication Table (%)'!$B140),
IF(AND($C$4="NHS Scotland",$C$5="Operations cancelled for non-clinical/capacity reasons"),
SUMIFS(AllPublicationData!$I:$I,AllPublicationData!$A:$A,'Publication Table (%)'!$B140),
IF(AND($C$4="NHS Scotland",$C$5="Cancellations for other reasons"),
SUMIFS(AllPublicationData!$J:$J,AllPublicationData!$A:$A,'Publication Table (%)'!$B140))))))</f>
        <v>0</v>
      </c>
      <c r="D140" s="110" t="e">
        <f>IF(AND('Publication Table (%)'!$C$5="All Cancelled Operations",$C$4&lt;&gt;"NHS Scotland"),
IFERROR(SUMIFS(AllPublicationData!$F:$F,AllPublicationData!$A:$A,'Publication Table (%)'!$B140,AllPublicationData!$B:$B,'Publication Table (%)'!$C$4,AllPublicationData!$D:$D,'Publication Table (%)'!D$7)/
SUMIFS(AllPublicationData!$E:$E,AllPublicationData!$A:$A,'Publication Table (%)'!$B140,AllPublicationData!$B:$B,'Publication Table (%)'!$C$4,AllPublicationData!$D:$D,'Publication Table (%)'!D$7),
SUMIFS(AllPublicationData!$F:$F,AllPublicationData!$A:$A,'Publication Table (%)'!$B140,AllPublicationData!$B:$B,'Publication Table (%)'!D$7)/
SUMIFS(AllPublicationData!$E:$E,AllPublicationData!$A:$A,'Publication Table (%)'!$B140,AllPublicationData!$B:$B,'Publication Table (%)'!D$7)),
IF(AND('Publication Table (%)'!$C$5="Operations cancelled by patient",$C$4&lt;&gt;"NHS Scotland"),
IFERROR(SUMIFS(AllPublicationData!$G:$G,AllPublicationData!$A:$A,'Publication Table (%)'!$B140,AllPublicationData!$B:$B,'Publication Table (%)'!$C$4,AllPublicationData!$D:$D,'Publication Table (%)'!D$7)/
SUMIFS(AllPublicationData!$E:$E,AllPublicationData!$A:$A,'Publication Table (%)'!$B140,AllPublicationData!$B:$B,'Publication Table (%)'!$C$4,AllPublicationData!$D:$D,'Publication Table (%)'!D$7),
SUMIFS(AllPublicationData!$G:$G,AllPublicationData!$A:$A,'Publication Table (%)'!$B140,AllPublicationData!$B:$B,'Publication Table (%)'!D$7)/
SUMIFS(AllPublicationData!$E:$E,AllPublicationData!$A:$A,'Publication Table (%)'!$B140,AllPublicationData!$B:$B,'Publication Table (%)'!D$7)),
IF(AND('Publication Table (%)'!$C$5="Operations cancelled for clinical reasons",$C$4&lt;&gt;"NHS Scotland"),
IFERROR(SUMIFS(AllPublicationData!$H:$H,AllPublicationData!$A:$A,'Publication Table (%)'!$B140,AllPublicationData!$B:$B,'Publication Table (%)'!$C$4,AllPublicationData!$D:$D,'Publication Table (%)'!D$7)/
SUMIFS(AllPublicationData!$E:$E,AllPublicationData!$A:$A,'Publication Table (%)'!$B140,AllPublicationData!$B:$B,'Publication Table (%)'!$C$4,AllPublicationData!$D:$D,'Publication Table (%)'!D$7),
SUMIFS(AllPublicationData!$H:$H,AllPublicationData!$A:$A,'Publication Table (%)'!$B140,AllPublicationData!$B:$B,'Publication Table (%)'!D$7)/
SUMIFS(AllPublicationData!$E:$E,AllPublicationData!$A:$A,'Publication Table (%)'!$B140,AllPublicationData!$B:$B,'Publication Table (%)'!D$7)),
IF(AND('Publication Table (%)'!$C$5="Operations cancelled for non-clinical/capacity reasons",$C$4&lt;&gt;"NHS Scotland"),
IFERROR(SUMIFS(AllPublicationData!$I:$I,AllPublicationData!$A:$A,'Publication Table (%)'!$B140,AllPublicationData!$B:$B,'Publication Table (%)'!$C$4,AllPublicationData!$D:$D,'Publication Table (%)'!D$7)/
SUMIFS(AllPublicationData!$E:$E,AllPublicationData!$A:$A,'Publication Table (%)'!$B140,AllPublicationData!$B:$B,'Publication Table (%)'!$C$4,AllPublicationData!$D:$D,'Publication Table (%)'!D$7),
SUMIFS(AllPublicationData!$I:$I,AllPublicationData!$A:$A,'Publication Table (%)'!$B140,AllPublicationData!$B:$B,'Publication Table (%)'!D$7)/
SUMIFS(AllPublicationData!$E:$E,AllPublicationData!$A:$A,'Publication Table (%)'!$B140,AllPublicationData!$B:$B,'Publication Table (%)'!D$7)),
IF(AND('Publication Table (%)'!$C$5="Cancellations for other reasons",$C$4&lt;&gt;"NHS Scotland"),
IFERROR(SUMIFS(AllPublicationData!$J:$J,AllPublicationData!$A:$A,'Publication Table (%)'!$B140,AllPublicationData!$B:$B,'Publication Table (%)'!$C$4,AllPublicationData!$D:$D,'Publication Table (%)'!D$7)/
SUMIFS(AllPublicationData!$E:$E,AllPublicationData!$A:$A,'Publication Table (%)'!$B140,AllPublicationData!$B:$B,'Publication Table (%)'!$C$4,AllPublicationData!$D:$D,'Publication Table (%)'!D$7),
SUMIFS(AllPublicationData!$J:$J,AllPublicationData!$A:$A,'Publication Table (%)'!$B140,AllPublicationData!$B:$B,'Publication Table (%)'!D$7)/
SUMIFS(AllPublicationData!$E:$E,AllPublicationData!$A:$A,'Publication Table (%)'!$B140,AllPublicationData!$B:$B,'Publication Table (%)'!D$7)),
IF(AND($C$4="NHS Scotland",$C$5="All Cancelled Operations"),
SUMIFS(AllPublicationData!$F:$F,AllPublicationData!$A:$A,'Publication Table'!$B140)/
SUMIFS(AllPublicationData!$E:$E,AllPublicationData!$A:$A,'Publication Table'!$B140),
IF(AND($C$4="NHS Scotland",$C$5="Operations cancelled by patient"),
SUMIFS(AllPublicationData!$G:$G,AllPublicationData!$A:$A,'Publication Table'!$B140)/
SUMIFS(AllPublicationData!$E:$E,AllPublicationData!$A:$A,'Publication Table'!$B140),
IF(AND($C$4="NHS Scotland",$C$5="Operations cancelled for clinical reasons"),
SUMIFS(AllPublicationData!$H:$H,AllPublicationData!$A:$A,'Publication Table'!$B140)/
SUMIFS(AllPublicationData!$E:$E,AllPublicationData!$A:$A,'Publication Table'!$B140),
IF(AND($C$4="NHS Scotland",$C$5="Operations cancelled for non-clinical/capacity reasons"),
SUMIFS(AllPublicationData!$I:$I,AllPublicationData!$A:$A,'Publication Table'!$B140)/
SUMIFS(AllPublicationData!$E:$E,AllPublicationData!$A:$A,'Publication Table'!$B140),
IF(AND($C$4="NHS Scotland",$C$5="Cancellations for other reasons"),
SUMIFS(AllPublicationData!$J:$J,AllPublicationData!$A:$A,'Publication Table'!$B140)/
SUMIFS(AllPublicationData!$E:$E,AllPublicationData!$A:$A,'Publication Table'!$B140)))))))))))</f>
        <v>#DIV/0!</v>
      </c>
      <c r="E140" s="96" t="e">
        <f>IF('Publication Table (%)'!$C$5="All Cancelled Operations",
IFERROR(SUMIFS(AllPublicationData!$F:$F,AllPublicationData!$A:$A,'Publication Table (%)'!$B140,AllPublicationData!$B:$B,'Publication Table (%)'!$C$4,AllPublicationData!$D:$D,'Publication Table (%)'!E$7)/
SUMIFS(AllPublicationData!$E:$E,AllPublicationData!$A:$A,'Publication Table (%)'!$B140,AllPublicationData!$B:$B,'Publication Table (%)'!$C$4,AllPublicationData!$D:$D,'Publication Table (%)'!E$7),
SUMIFS(AllPublicationData!$F:$F,AllPublicationData!$A:$A,'Publication Table (%)'!$B140,AllPublicationData!$B:$B,'Publication Table (%)'!E$7)/
SUMIFS(AllPublicationData!$E:$E,AllPublicationData!$A:$A,'Publication Table (%)'!$B140,AllPublicationData!$B:$B,'Publication Table (%)'!E$7)),
IF('Publication Table (%)'!$C$5="Operations cancelled by patient",
IFERROR(SUMIFS(AllPublicationData!$G:$G,AllPublicationData!$A:$A,'Publication Table (%)'!$B140,AllPublicationData!$B:$B,'Publication Table (%)'!$C$4,AllPublicationData!$D:$D,'Publication Table (%)'!E$7)/
SUMIFS(AllPublicationData!$E:$E,AllPublicationData!$A:$A,'Publication Table (%)'!$B140,AllPublicationData!$B:$B,'Publication Table (%)'!$C$4,AllPublicationData!$D:$D,'Publication Table (%)'!E$7),
SUMIFS(AllPublicationData!$G:$G,AllPublicationData!$A:$A,'Publication Table (%)'!$B140,AllPublicationData!$B:$B,'Publication Table (%)'!E$7)/
SUMIFS(AllPublicationData!$E:$E,AllPublicationData!$A:$A,'Publication Table (%)'!$B140,AllPublicationData!$B:$B,'Publication Table (%)'!E$7)),
IF('Publication Table (%)'!$C$5="Operations cancelled for clinical reasons",
IFERROR(SUMIFS(AllPublicationData!$H:$H,AllPublicationData!$A:$A,'Publication Table (%)'!$B140,AllPublicationData!$B:$B,'Publication Table (%)'!$C$4,AllPublicationData!$D:$D,'Publication Table (%)'!E$7)/
SUMIFS(AllPublicationData!$E:$E,AllPublicationData!$A:$A,'Publication Table (%)'!$B140,AllPublicationData!$B:$B,'Publication Table (%)'!$C$4,AllPublicationData!$D:$D,'Publication Table (%)'!E$7),
SUMIFS(AllPublicationData!$H:$H,AllPublicationData!$A:$A,'Publication Table (%)'!$B140,AllPublicationData!$B:$B,'Publication Table (%)'!E$7)/
SUMIFS(AllPublicationData!$E:$E,AllPublicationData!$A:$A,'Publication Table (%)'!$B140,AllPublicationData!$B:$B,'Publication Table (%)'!E$7)),
IF('Publication Table (%)'!$C$5="Operations cancelled for non-clinical/capacity reasons",
IFERROR(SUMIFS(AllPublicationData!$I:$I,AllPublicationData!$A:$A,'Publication Table (%)'!$B140,AllPublicationData!$B:$B,'Publication Table (%)'!$C$4,AllPublicationData!$D:$D,'Publication Table (%)'!E$7)/
SUMIFS(AllPublicationData!$E:$E,AllPublicationData!$A:$A,'Publication Table (%)'!$B140,AllPublicationData!$B:$B,'Publication Table (%)'!$C$4,AllPublicationData!$D:$D,'Publication Table (%)'!E$7),
SUMIFS(AllPublicationData!$I:$I,AllPublicationData!$A:$A,'Publication Table (%)'!$B140,AllPublicationData!$B:$B,'Publication Table (%)'!E$7)/
SUMIFS(AllPublicationData!$E:$E,AllPublicationData!$A:$A,'Publication Table (%)'!$B140,AllPublicationData!$B:$B,'Publication Table (%)'!E$7)),
IF('Publication Table (%)'!$C$5="Cancellations for other reasons",
IFERROR(SUMIFS(AllPublicationData!$J:$J,AllPublicationData!$A:$A,'Publication Table (%)'!$B140,AllPublicationData!$B:$B,'Publication Table (%)'!$C$4,AllPublicationData!$D:$D,'Publication Table (%)'!E$7)/
SUMIFS(AllPublicationData!$E:$E,AllPublicationData!$A:$A,'Publication Table (%)'!$B140,AllPublicationData!$B:$B,'Publication Table (%)'!$C$4,AllPublicationData!$D:$D,'Publication Table (%)'!E$7),
SUMIFS(AllPublicationData!$J:$J,AllPublicationData!$A:$A,'Publication Table (%)'!$B140,AllPublicationData!$B:$B,'Publication Table (%)'!E$7)/
SUMIFS(AllPublicationData!$E:$E,AllPublicationData!$A:$A,'Publication Table (%)'!$B140,AllPublicationData!$B:$B,'Publication Table (%)'!E$7)))))))</f>
        <v>#DIV/0!</v>
      </c>
      <c r="F140" s="96" t="e">
        <f>IF('Publication Table (%)'!$C$5="All Cancelled Operations",
IFERROR(SUMIFS(AllPublicationData!$F:$F,AllPublicationData!$A:$A,'Publication Table (%)'!$B140,AllPublicationData!$B:$B,'Publication Table (%)'!$C$4,AllPublicationData!$D:$D,'Publication Table (%)'!F$7)/
SUMIFS(AllPublicationData!$E:$E,AllPublicationData!$A:$A,'Publication Table (%)'!$B140,AllPublicationData!$B:$B,'Publication Table (%)'!$C$4,AllPublicationData!$D:$D,'Publication Table (%)'!F$7),
SUMIFS(AllPublicationData!$F:$F,AllPublicationData!$A:$A,'Publication Table (%)'!$B140,AllPublicationData!$B:$B,'Publication Table (%)'!F$7)/
SUMIFS(AllPublicationData!$E:$E,AllPublicationData!$A:$A,'Publication Table (%)'!$B140,AllPublicationData!$B:$B,'Publication Table (%)'!F$7)),
IF('Publication Table (%)'!$C$5="Operations cancelled by patient",
IFERROR(SUMIFS(AllPublicationData!$G:$G,AllPublicationData!$A:$A,'Publication Table (%)'!$B140,AllPublicationData!$B:$B,'Publication Table (%)'!$C$4,AllPublicationData!$D:$D,'Publication Table (%)'!F$7)/
SUMIFS(AllPublicationData!$E:$E,AllPublicationData!$A:$A,'Publication Table (%)'!$B140,AllPublicationData!$B:$B,'Publication Table (%)'!$C$4,AllPublicationData!$D:$D,'Publication Table (%)'!F$7),
SUMIFS(AllPublicationData!$G:$G,AllPublicationData!$A:$A,'Publication Table (%)'!$B140,AllPublicationData!$B:$B,'Publication Table (%)'!F$7)/
SUMIFS(AllPublicationData!$E:$E,AllPublicationData!$A:$A,'Publication Table (%)'!$B140,AllPublicationData!$B:$B,'Publication Table (%)'!F$7)),
IF('Publication Table (%)'!$C$5="Operations cancelled for clinical reasons",
IFERROR(SUMIFS(AllPublicationData!$H:$H,AllPublicationData!$A:$A,'Publication Table (%)'!$B140,AllPublicationData!$B:$B,'Publication Table (%)'!$C$4,AllPublicationData!$D:$D,'Publication Table (%)'!F$7)/
SUMIFS(AllPublicationData!$E:$E,AllPublicationData!$A:$A,'Publication Table (%)'!$B140,AllPublicationData!$B:$B,'Publication Table (%)'!$C$4,AllPublicationData!$D:$D,'Publication Table (%)'!F$7),
SUMIFS(AllPublicationData!$H:$H,AllPublicationData!$A:$A,'Publication Table (%)'!$B140,AllPublicationData!$B:$B,'Publication Table (%)'!F$7)/
SUMIFS(AllPublicationData!$E:$E,AllPublicationData!$A:$A,'Publication Table (%)'!$B140,AllPublicationData!$B:$B,'Publication Table (%)'!F$7)),
IF('Publication Table (%)'!$C$5="Operations cancelled for non-clinical/capacity reasons",
IFERROR(SUMIFS(AllPublicationData!$I:$I,AllPublicationData!$A:$A,'Publication Table (%)'!$B140,AllPublicationData!$B:$B,'Publication Table (%)'!$C$4,AllPublicationData!$D:$D,'Publication Table (%)'!F$7)/
SUMIFS(AllPublicationData!$E:$E,AllPublicationData!$A:$A,'Publication Table (%)'!$B140,AllPublicationData!$B:$B,'Publication Table (%)'!$C$4,AllPublicationData!$D:$D,'Publication Table (%)'!F$7),
SUMIFS(AllPublicationData!$I:$I,AllPublicationData!$A:$A,'Publication Table (%)'!$B140,AllPublicationData!$B:$B,'Publication Table (%)'!F$7)/
SUMIFS(AllPublicationData!$E:$E,AllPublicationData!$A:$A,'Publication Table (%)'!$B140,AllPublicationData!$B:$B,'Publication Table (%)'!F$7)),
IF('Publication Table (%)'!$C$5="Cancellations for other reasons",
IFERROR(SUMIFS(AllPublicationData!$J:$J,AllPublicationData!$A:$A,'Publication Table (%)'!$B140,AllPublicationData!$B:$B,'Publication Table (%)'!$C$4,AllPublicationData!$D:$D,'Publication Table (%)'!F$7)/
SUMIFS(AllPublicationData!$E:$E,AllPublicationData!$A:$A,'Publication Table (%)'!$B140,AllPublicationData!$B:$B,'Publication Table (%)'!$C$4,AllPublicationData!$D:$D,'Publication Table (%)'!F$7),
SUMIFS(AllPublicationData!$J:$J,AllPublicationData!$A:$A,'Publication Table (%)'!$B140,AllPublicationData!$B:$B,'Publication Table (%)'!F$7)/
SUMIFS(AllPublicationData!$E:$E,AllPublicationData!$A:$A,'Publication Table (%)'!$B140,AllPublicationData!$B:$B,'Publication Table (%)'!F$7)))))))</f>
        <v>#DIV/0!</v>
      </c>
      <c r="G140" s="96" t="e">
        <f>IF('Publication Table (%)'!$C$5="All Cancelled Operations",
IFERROR(SUMIFS(AllPublicationData!$F:$F,AllPublicationData!$A:$A,'Publication Table (%)'!$B140,AllPublicationData!$B:$B,'Publication Table (%)'!$C$4,AllPublicationData!$D:$D,'Publication Table (%)'!G$7)/
SUMIFS(AllPublicationData!$E:$E,AllPublicationData!$A:$A,'Publication Table (%)'!$B140,AllPublicationData!$B:$B,'Publication Table (%)'!$C$4,AllPublicationData!$D:$D,'Publication Table (%)'!G$7),
SUMIFS(AllPublicationData!$F:$F,AllPublicationData!$A:$A,'Publication Table (%)'!$B140,AllPublicationData!$B:$B,'Publication Table (%)'!G$7)/
SUMIFS(AllPublicationData!$E:$E,AllPublicationData!$A:$A,'Publication Table (%)'!$B140,AllPublicationData!$B:$B,'Publication Table (%)'!G$7)),
IF('Publication Table (%)'!$C$5="Operations cancelled by patient",
IFERROR(SUMIFS(AllPublicationData!$G:$G,AllPublicationData!$A:$A,'Publication Table (%)'!$B140,AllPublicationData!$B:$B,'Publication Table (%)'!$C$4,AllPublicationData!$D:$D,'Publication Table (%)'!G$7)/
SUMIFS(AllPublicationData!$E:$E,AllPublicationData!$A:$A,'Publication Table (%)'!$B140,AllPublicationData!$B:$B,'Publication Table (%)'!$C$4,AllPublicationData!$D:$D,'Publication Table (%)'!G$7),
SUMIFS(AllPublicationData!$G:$G,AllPublicationData!$A:$A,'Publication Table (%)'!$B140,AllPublicationData!$B:$B,'Publication Table (%)'!G$7)/
SUMIFS(AllPublicationData!$E:$E,AllPublicationData!$A:$A,'Publication Table (%)'!$B140,AllPublicationData!$B:$B,'Publication Table (%)'!G$7)),
IF('Publication Table (%)'!$C$5="Operations cancelled for clinical reasons",
IFERROR(SUMIFS(AllPublicationData!$H:$H,AllPublicationData!$A:$A,'Publication Table (%)'!$B140,AllPublicationData!$B:$B,'Publication Table (%)'!$C$4,AllPublicationData!$D:$D,'Publication Table (%)'!G$7)/
SUMIFS(AllPublicationData!$E:$E,AllPublicationData!$A:$A,'Publication Table (%)'!$B140,AllPublicationData!$B:$B,'Publication Table (%)'!$C$4,AllPublicationData!$D:$D,'Publication Table (%)'!G$7),
SUMIFS(AllPublicationData!$H:$H,AllPublicationData!$A:$A,'Publication Table (%)'!$B140,AllPublicationData!$B:$B,'Publication Table (%)'!G$7)/
SUMIFS(AllPublicationData!$E:$E,AllPublicationData!$A:$A,'Publication Table (%)'!$B140,AllPublicationData!$B:$B,'Publication Table (%)'!G$7)),
IF('Publication Table (%)'!$C$5="Operations cancelled for non-clinical/capacity reasons",
IFERROR(SUMIFS(AllPublicationData!$I:$I,AllPublicationData!$A:$A,'Publication Table (%)'!$B140,AllPublicationData!$B:$B,'Publication Table (%)'!$C$4,AllPublicationData!$D:$D,'Publication Table (%)'!G$7)/
SUMIFS(AllPublicationData!$E:$E,AllPublicationData!$A:$A,'Publication Table (%)'!$B140,AllPublicationData!$B:$B,'Publication Table (%)'!$C$4,AllPublicationData!$D:$D,'Publication Table (%)'!G$7),
SUMIFS(AllPublicationData!$I:$I,AllPublicationData!$A:$A,'Publication Table (%)'!$B140,AllPublicationData!$B:$B,'Publication Table (%)'!G$7)/
SUMIFS(AllPublicationData!$E:$E,AllPublicationData!$A:$A,'Publication Table (%)'!$B140,AllPublicationData!$B:$B,'Publication Table (%)'!G$7)),
IF('Publication Table (%)'!$C$5="Cancellations for other reasons",
IFERROR(SUMIFS(AllPublicationData!$J:$J,AllPublicationData!$A:$A,'Publication Table (%)'!$B140,AllPublicationData!$B:$B,'Publication Table (%)'!$C$4,AllPublicationData!$D:$D,'Publication Table (%)'!G$7)/
SUMIFS(AllPublicationData!$E:$E,AllPublicationData!$A:$A,'Publication Table (%)'!$B140,AllPublicationData!$B:$B,'Publication Table (%)'!$C$4,AllPublicationData!$D:$D,'Publication Table (%)'!G$7),
SUMIFS(AllPublicationData!$J:$J,AllPublicationData!$A:$A,'Publication Table (%)'!$B140,AllPublicationData!$B:$B,'Publication Table (%)'!G$7)/
SUMIFS(AllPublicationData!$E:$E,AllPublicationData!$A:$A,'Publication Table (%)'!$B140,AllPublicationData!$B:$B,'Publication Table (%)'!G$7)))))))</f>
        <v>#DIV/0!</v>
      </c>
      <c r="H140" s="96" t="e">
        <f>IF('Publication Table (%)'!$C$5="All Cancelled Operations",
IFERROR(SUMIFS(AllPublicationData!$F:$F,AllPublicationData!$A:$A,'Publication Table (%)'!$B140,AllPublicationData!$B:$B,'Publication Table (%)'!$C$4,AllPublicationData!$D:$D,'Publication Table (%)'!H$7)/
SUMIFS(AllPublicationData!$E:$E,AllPublicationData!$A:$A,'Publication Table (%)'!$B140,AllPublicationData!$B:$B,'Publication Table (%)'!$C$4,AllPublicationData!$D:$D,'Publication Table (%)'!H$7),
SUMIFS(AllPublicationData!$F:$F,AllPublicationData!$A:$A,'Publication Table (%)'!$B140,AllPublicationData!$B:$B,'Publication Table (%)'!H$7)/
SUMIFS(AllPublicationData!$E:$E,AllPublicationData!$A:$A,'Publication Table (%)'!$B140,AllPublicationData!$B:$B,'Publication Table (%)'!H$7)),
IF('Publication Table (%)'!$C$5="Operations cancelled by patient",
IFERROR(SUMIFS(AllPublicationData!$G:$G,AllPublicationData!$A:$A,'Publication Table (%)'!$B140,AllPublicationData!$B:$B,'Publication Table (%)'!$C$4,AllPublicationData!$D:$D,'Publication Table (%)'!H$7)/
SUMIFS(AllPublicationData!$E:$E,AllPublicationData!$A:$A,'Publication Table (%)'!$B140,AllPublicationData!$B:$B,'Publication Table (%)'!$C$4,AllPublicationData!$D:$D,'Publication Table (%)'!H$7),
SUMIFS(AllPublicationData!$G:$G,AllPublicationData!$A:$A,'Publication Table (%)'!$B140,AllPublicationData!$B:$B,'Publication Table (%)'!H$7)/
SUMIFS(AllPublicationData!$E:$E,AllPublicationData!$A:$A,'Publication Table (%)'!$B140,AllPublicationData!$B:$B,'Publication Table (%)'!H$7)),
IF('Publication Table (%)'!$C$5="Operations cancelled for clinical reasons",
IFERROR(SUMIFS(AllPublicationData!$H:$H,AllPublicationData!$A:$A,'Publication Table (%)'!$B140,AllPublicationData!$B:$B,'Publication Table (%)'!$C$4,AllPublicationData!$D:$D,'Publication Table (%)'!H$7)/
SUMIFS(AllPublicationData!$E:$E,AllPublicationData!$A:$A,'Publication Table (%)'!$B140,AllPublicationData!$B:$B,'Publication Table (%)'!$C$4,AllPublicationData!$D:$D,'Publication Table (%)'!H$7),
SUMIFS(AllPublicationData!$H:$H,AllPublicationData!$A:$A,'Publication Table (%)'!$B140,AllPublicationData!$B:$B,'Publication Table (%)'!H$7)/
SUMIFS(AllPublicationData!$E:$E,AllPublicationData!$A:$A,'Publication Table (%)'!$B140,AllPublicationData!$B:$B,'Publication Table (%)'!H$7)),
IF('Publication Table (%)'!$C$5="Operations cancelled for non-clinical/capacity reasons",
IFERROR(SUMIFS(AllPublicationData!$I:$I,AllPublicationData!$A:$A,'Publication Table (%)'!$B140,AllPublicationData!$B:$B,'Publication Table (%)'!$C$4,AllPublicationData!$D:$D,'Publication Table (%)'!H$7)/
SUMIFS(AllPublicationData!$E:$E,AllPublicationData!$A:$A,'Publication Table (%)'!$B140,AllPublicationData!$B:$B,'Publication Table (%)'!$C$4,AllPublicationData!$D:$D,'Publication Table (%)'!H$7),
SUMIFS(AllPublicationData!$I:$I,AllPublicationData!$A:$A,'Publication Table (%)'!$B140,AllPublicationData!$B:$B,'Publication Table (%)'!H$7)/
SUMIFS(AllPublicationData!$E:$E,AllPublicationData!$A:$A,'Publication Table (%)'!$B140,AllPublicationData!$B:$B,'Publication Table (%)'!H$7)),
IF('Publication Table (%)'!$C$5="Cancellations for other reasons",
IFERROR(SUMIFS(AllPublicationData!$J:$J,AllPublicationData!$A:$A,'Publication Table (%)'!$B140,AllPublicationData!$B:$B,'Publication Table (%)'!$C$4,AllPublicationData!$D:$D,'Publication Table (%)'!H$7)/
SUMIFS(AllPublicationData!$E:$E,AllPublicationData!$A:$A,'Publication Table (%)'!$B140,AllPublicationData!$B:$B,'Publication Table (%)'!$C$4,AllPublicationData!$D:$D,'Publication Table (%)'!H$7),
SUMIFS(AllPublicationData!$J:$J,AllPublicationData!$A:$A,'Publication Table (%)'!$B140,AllPublicationData!$B:$B,'Publication Table (%)'!H$7)/
SUMIFS(AllPublicationData!$E:$E,AllPublicationData!$A:$A,'Publication Table (%)'!$B140,AllPublicationData!$B:$B,'Publication Table (%)'!H$7)))))))</f>
        <v>#DIV/0!</v>
      </c>
      <c r="I140" s="96" t="e">
        <f>IF('Publication Table (%)'!$C$5="All Cancelled Operations",
IFERROR(SUMIFS(AllPublicationData!$F:$F,AllPublicationData!$A:$A,'Publication Table (%)'!$B140,AllPublicationData!$B:$B,'Publication Table (%)'!$C$4,AllPublicationData!$D:$D,'Publication Table (%)'!I$7)/
SUMIFS(AllPublicationData!$E:$E,AllPublicationData!$A:$A,'Publication Table (%)'!$B140,AllPublicationData!$B:$B,'Publication Table (%)'!$C$4,AllPublicationData!$D:$D,'Publication Table (%)'!I$7),
SUMIFS(AllPublicationData!$F:$F,AllPublicationData!$A:$A,'Publication Table (%)'!$B140,AllPublicationData!$B:$B,'Publication Table (%)'!I$7)/
SUMIFS(AllPublicationData!$E:$E,AllPublicationData!$A:$A,'Publication Table (%)'!$B140,AllPublicationData!$B:$B,'Publication Table (%)'!I$7)),
IF('Publication Table (%)'!$C$5="Operations cancelled by patient",
IFERROR(SUMIFS(AllPublicationData!$G:$G,AllPublicationData!$A:$A,'Publication Table (%)'!$B140,AllPublicationData!$B:$B,'Publication Table (%)'!$C$4,AllPublicationData!$D:$D,'Publication Table (%)'!I$7)/
SUMIFS(AllPublicationData!$E:$E,AllPublicationData!$A:$A,'Publication Table (%)'!$B140,AllPublicationData!$B:$B,'Publication Table (%)'!$C$4,AllPublicationData!$D:$D,'Publication Table (%)'!I$7),
SUMIFS(AllPublicationData!$G:$G,AllPublicationData!$A:$A,'Publication Table (%)'!$B140,AllPublicationData!$B:$B,'Publication Table (%)'!I$7)/
SUMIFS(AllPublicationData!$E:$E,AllPublicationData!$A:$A,'Publication Table (%)'!$B140,AllPublicationData!$B:$B,'Publication Table (%)'!I$7)),
IF('Publication Table (%)'!$C$5="Operations cancelled for clinical reasons",
IFERROR(SUMIFS(AllPublicationData!$H:$H,AllPublicationData!$A:$A,'Publication Table (%)'!$B140,AllPublicationData!$B:$B,'Publication Table (%)'!$C$4,AllPublicationData!$D:$D,'Publication Table (%)'!I$7)/
SUMIFS(AllPublicationData!$E:$E,AllPublicationData!$A:$A,'Publication Table (%)'!$B140,AllPublicationData!$B:$B,'Publication Table (%)'!$C$4,AllPublicationData!$D:$D,'Publication Table (%)'!I$7),
SUMIFS(AllPublicationData!$H:$H,AllPublicationData!$A:$A,'Publication Table (%)'!$B140,AllPublicationData!$B:$B,'Publication Table (%)'!I$7)/
SUMIFS(AllPublicationData!$E:$E,AllPublicationData!$A:$A,'Publication Table (%)'!$B140,AllPublicationData!$B:$B,'Publication Table (%)'!I$7)),
IF('Publication Table (%)'!$C$5="Operations cancelled for non-clinical/capacity reasons",
IFERROR(SUMIFS(AllPublicationData!$I:$I,AllPublicationData!$A:$A,'Publication Table (%)'!$B140,AllPublicationData!$B:$B,'Publication Table (%)'!$C$4,AllPublicationData!$D:$D,'Publication Table (%)'!I$7)/
SUMIFS(AllPublicationData!$E:$E,AllPublicationData!$A:$A,'Publication Table (%)'!$B140,AllPublicationData!$B:$B,'Publication Table (%)'!$C$4,AllPublicationData!$D:$D,'Publication Table (%)'!I$7),
SUMIFS(AllPublicationData!$I:$I,AllPublicationData!$A:$A,'Publication Table (%)'!$B140,AllPublicationData!$B:$B,'Publication Table (%)'!I$7)/
SUMIFS(AllPublicationData!$E:$E,AllPublicationData!$A:$A,'Publication Table (%)'!$B140,AllPublicationData!$B:$B,'Publication Table (%)'!I$7)),
IF('Publication Table (%)'!$C$5="Cancellations for other reasons",
IFERROR(SUMIFS(AllPublicationData!$J:$J,AllPublicationData!$A:$A,'Publication Table (%)'!$B140,AllPublicationData!$B:$B,'Publication Table (%)'!$C$4,AllPublicationData!$D:$D,'Publication Table (%)'!I$7)/
SUMIFS(AllPublicationData!$E:$E,AllPublicationData!$A:$A,'Publication Table (%)'!$B140,AllPublicationData!$B:$B,'Publication Table (%)'!$C$4,AllPublicationData!$D:$D,'Publication Table (%)'!I$7),
SUMIFS(AllPublicationData!$J:$J,AllPublicationData!$A:$A,'Publication Table (%)'!$B140,AllPublicationData!$B:$B,'Publication Table (%)'!I$7)/
SUMIFS(AllPublicationData!$E:$E,AllPublicationData!$A:$A,'Publication Table (%)'!$B140,AllPublicationData!$B:$B,'Publication Table (%)'!I$7)))))))</f>
        <v>#DIV/0!</v>
      </c>
      <c r="J140" s="96" t="e">
        <f>IF('Publication Table (%)'!$C$5="All Cancelled Operations",
IFERROR(SUMIFS(AllPublicationData!$F:$F,AllPublicationData!$A:$A,'Publication Table (%)'!$B140,AllPublicationData!$B:$B,'Publication Table (%)'!$C$4,AllPublicationData!$D:$D,'Publication Table (%)'!J$7)/
SUMIFS(AllPublicationData!$E:$E,AllPublicationData!$A:$A,'Publication Table (%)'!$B140,AllPublicationData!$B:$B,'Publication Table (%)'!$C$4,AllPublicationData!$D:$D,'Publication Table (%)'!J$7),
SUMIFS(AllPublicationData!$F:$F,AllPublicationData!$A:$A,'Publication Table (%)'!$B140,AllPublicationData!$B:$B,'Publication Table (%)'!J$7)/
SUMIFS(AllPublicationData!$E:$E,AllPublicationData!$A:$A,'Publication Table (%)'!$B140,AllPublicationData!$B:$B,'Publication Table (%)'!J$7)),
IF('Publication Table (%)'!$C$5="Operations cancelled by patient",
IFERROR(SUMIFS(AllPublicationData!$G:$G,AllPublicationData!$A:$A,'Publication Table (%)'!$B140,AllPublicationData!$B:$B,'Publication Table (%)'!$C$4,AllPublicationData!$D:$D,'Publication Table (%)'!J$7)/
SUMIFS(AllPublicationData!$E:$E,AllPublicationData!$A:$A,'Publication Table (%)'!$B140,AllPublicationData!$B:$B,'Publication Table (%)'!$C$4,AllPublicationData!$D:$D,'Publication Table (%)'!J$7),
SUMIFS(AllPublicationData!$G:$G,AllPublicationData!$A:$A,'Publication Table (%)'!$B140,AllPublicationData!$B:$B,'Publication Table (%)'!J$7)/
SUMIFS(AllPublicationData!$E:$E,AllPublicationData!$A:$A,'Publication Table (%)'!$B140,AllPublicationData!$B:$B,'Publication Table (%)'!J$7)),
IF('Publication Table (%)'!$C$5="Operations cancelled for clinical reasons",
IFERROR(SUMIFS(AllPublicationData!$H:$H,AllPublicationData!$A:$A,'Publication Table (%)'!$B140,AllPublicationData!$B:$B,'Publication Table (%)'!$C$4,AllPublicationData!$D:$D,'Publication Table (%)'!J$7)/
SUMIFS(AllPublicationData!$E:$E,AllPublicationData!$A:$A,'Publication Table (%)'!$B140,AllPublicationData!$B:$B,'Publication Table (%)'!$C$4,AllPublicationData!$D:$D,'Publication Table (%)'!J$7),
SUMIFS(AllPublicationData!$H:$H,AllPublicationData!$A:$A,'Publication Table (%)'!$B140,AllPublicationData!$B:$B,'Publication Table (%)'!J$7)/
SUMIFS(AllPublicationData!$E:$E,AllPublicationData!$A:$A,'Publication Table (%)'!$B140,AllPublicationData!$B:$B,'Publication Table (%)'!J$7)),
IF('Publication Table (%)'!$C$5="Operations cancelled for non-clinical/capacity reasons",
IFERROR(SUMIFS(AllPublicationData!$I:$I,AllPublicationData!$A:$A,'Publication Table (%)'!$B140,AllPublicationData!$B:$B,'Publication Table (%)'!$C$4,AllPublicationData!$D:$D,'Publication Table (%)'!J$7)/
SUMIFS(AllPublicationData!$E:$E,AllPublicationData!$A:$A,'Publication Table (%)'!$B140,AllPublicationData!$B:$B,'Publication Table (%)'!$C$4,AllPublicationData!$D:$D,'Publication Table (%)'!J$7),
SUMIFS(AllPublicationData!$I:$I,AllPublicationData!$A:$A,'Publication Table (%)'!$B140,AllPublicationData!$B:$B,'Publication Table (%)'!J$7)/
SUMIFS(AllPublicationData!$E:$E,AllPublicationData!$A:$A,'Publication Table (%)'!$B140,AllPublicationData!$B:$B,'Publication Table (%)'!J$7)),
IF('Publication Table (%)'!$C$5="Cancellations for other reasons",
IFERROR(SUMIFS(AllPublicationData!$J:$J,AllPublicationData!$A:$A,'Publication Table (%)'!$B140,AllPublicationData!$B:$B,'Publication Table (%)'!$C$4,AllPublicationData!$D:$D,'Publication Table (%)'!J$7)/
SUMIFS(AllPublicationData!$E:$E,AllPublicationData!$A:$A,'Publication Table (%)'!$B140,AllPublicationData!$B:$B,'Publication Table (%)'!$C$4,AllPublicationData!$D:$D,'Publication Table (%)'!J$7),
SUMIFS(AllPublicationData!$J:$J,AllPublicationData!$A:$A,'Publication Table (%)'!$B140,AllPublicationData!$B:$B,'Publication Table (%)'!J$7)/
SUMIFS(AllPublicationData!$E:$E,AllPublicationData!$A:$A,'Publication Table (%)'!$B140,AllPublicationData!$B:$B,'Publication Table (%)'!J$7)))))))</f>
        <v>#DIV/0!</v>
      </c>
      <c r="K140" s="96" t="e">
        <f>IF('Publication Table (%)'!$C$5="All Cancelled Operations",
IFERROR(SUMIFS(AllPublicationData!$F:$F,AllPublicationData!$A:$A,'Publication Table (%)'!$B140,AllPublicationData!$B:$B,'Publication Table (%)'!$C$4,AllPublicationData!$D:$D,'Publication Table (%)'!K$7)/
SUMIFS(AllPublicationData!$E:$E,AllPublicationData!$A:$A,'Publication Table (%)'!$B140,AllPublicationData!$B:$B,'Publication Table (%)'!$C$4,AllPublicationData!$D:$D,'Publication Table (%)'!K$7),
SUMIFS(AllPublicationData!$F:$F,AllPublicationData!$A:$A,'Publication Table (%)'!$B140,AllPublicationData!$B:$B,'Publication Table (%)'!K$7)/
SUMIFS(AllPublicationData!$E:$E,AllPublicationData!$A:$A,'Publication Table (%)'!$B140,AllPublicationData!$B:$B,'Publication Table (%)'!K$7)),
IF('Publication Table (%)'!$C$5="Operations cancelled by patient",
IFERROR(SUMIFS(AllPublicationData!$G:$G,AllPublicationData!$A:$A,'Publication Table (%)'!$B140,AllPublicationData!$B:$B,'Publication Table (%)'!$C$4,AllPublicationData!$D:$D,'Publication Table (%)'!K$7)/
SUMIFS(AllPublicationData!$E:$E,AllPublicationData!$A:$A,'Publication Table (%)'!$B140,AllPublicationData!$B:$B,'Publication Table (%)'!$C$4,AllPublicationData!$D:$D,'Publication Table (%)'!K$7),
SUMIFS(AllPublicationData!$G:$G,AllPublicationData!$A:$A,'Publication Table (%)'!$B140,AllPublicationData!$B:$B,'Publication Table (%)'!K$7)/
SUMIFS(AllPublicationData!$E:$E,AllPublicationData!$A:$A,'Publication Table (%)'!$B140,AllPublicationData!$B:$B,'Publication Table (%)'!K$7)),
IF('Publication Table (%)'!$C$5="Operations cancelled for clinical reasons",
IFERROR(SUMIFS(AllPublicationData!$H:$H,AllPublicationData!$A:$A,'Publication Table (%)'!$B140,AllPublicationData!$B:$B,'Publication Table (%)'!$C$4,AllPublicationData!$D:$D,'Publication Table (%)'!K$7)/
SUMIFS(AllPublicationData!$E:$E,AllPublicationData!$A:$A,'Publication Table (%)'!$B140,AllPublicationData!$B:$B,'Publication Table (%)'!$C$4,AllPublicationData!$D:$D,'Publication Table (%)'!K$7),
SUMIFS(AllPublicationData!$H:$H,AllPublicationData!$A:$A,'Publication Table (%)'!$B140,AllPublicationData!$B:$B,'Publication Table (%)'!K$7)/
SUMIFS(AllPublicationData!$E:$E,AllPublicationData!$A:$A,'Publication Table (%)'!$B140,AllPublicationData!$B:$B,'Publication Table (%)'!K$7)),
IF('Publication Table (%)'!$C$5="Operations cancelled for non-clinical/capacity reasons",
IFERROR(SUMIFS(AllPublicationData!$I:$I,AllPublicationData!$A:$A,'Publication Table (%)'!$B140,AllPublicationData!$B:$B,'Publication Table (%)'!$C$4,AllPublicationData!$D:$D,'Publication Table (%)'!K$7)/
SUMIFS(AllPublicationData!$E:$E,AllPublicationData!$A:$A,'Publication Table (%)'!$B140,AllPublicationData!$B:$B,'Publication Table (%)'!$C$4,AllPublicationData!$D:$D,'Publication Table (%)'!K$7),
SUMIFS(AllPublicationData!$I:$I,AllPublicationData!$A:$A,'Publication Table (%)'!$B140,AllPublicationData!$B:$B,'Publication Table (%)'!K$7)/
SUMIFS(AllPublicationData!$E:$E,AllPublicationData!$A:$A,'Publication Table (%)'!$B140,AllPublicationData!$B:$B,'Publication Table (%)'!K$7)),
IF('Publication Table (%)'!$C$5="Cancellations for other reasons",
IFERROR(SUMIFS(AllPublicationData!$J:$J,AllPublicationData!$A:$A,'Publication Table (%)'!$B140,AllPublicationData!$B:$B,'Publication Table (%)'!$C$4,AllPublicationData!$D:$D,'Publication Table (%)'!K$7)/
SUMIFS(AllPublicationData!$E:$E,AllPublicationData!$A:$A,'Publication Table (%)'!$B140,AllPublicationData!$B:$B,'Publication Table (%)'!$C$4,AllPublicationData!$D:$D,'Publication Table (%)'!K$7),
SUMIFS(AllPublicationData!$J:$J,AllPublicationData!$A:$A,'Publication Table (%)'!$B140,AllPublicationData!$B:$B,'Publication Table (%)'!K$7)/
SUMIFS(AllPublicationData!$E:$E,AllPublicationData!$A:$A,'Publication Table (%)'!$B140,AllPublicationData!$B:$B,'Publication Table (%)'!K$7)))))))</f>
        <v>#DIV/0!</v>
      </c>
      <c r="L140" s="96" t="e">
        <f>IF('Publication Table (%)'!$C$5="All Cancelled Operations",
IFERROR(SUMIFS(AllPublicationData!$F:$F,AllPublicationData!$A:$A,'Publication Table (%)'!$B140,AllPublicationData!$B:$B,'Publication Table (%)'!$C$4,AllPublicationData!$D:$D,'Publication Table (%)'!L$7)/
SUMIFS(AllPublicationData!$E:$E,AllPublicationData!$A:$A,'Publication Table (%)'!$B140,AllPublicationData!$B:$B,'Publication Table (%)'!$C$4,AllPublicationData!$D:$D,'Publication Table (%)'!L$7),
SUMIFS(AllPublicationData!$F:$F,AllPublicationData!$A:$A,'Publication Table (%)'!$B140,AllPublicationData!$B:$B,'Publication Table (%)'!L$7)/
SUMIFS(AllPublicationData!$E:$E,AllPublicationData!$A:$A,'Publication Table (%)'!$B140,AllPublicationData!$B:$B,'Publication Table (%)'!L$7)),
IF('Publication Table (%)'!$C$5="Operations cancelled by patient",
IFERROR(SUMIFS(AllPublicationData!$G:$G,AllPublicationData!$A:$A,'Publication Table (%)'!$B140,AllPublicationData!$B:$B,'Publication Table (%)'!$C$4,AllPublicationData!$D:$D,'Publication Table (%)'!L$7)/
SUMIFS(AllPublicationData!$E:$E,AllPublicationData!$A:$A,'Publication Table (%)'!$B140,AllPublicationData!$B:$B,'Publication Table (%)'!$C$4,AllPublicationData!$D:$D,'Publication Table (%)'!L$7),
SUMIFS(AllPublicationData!$G:$G,AllPublicationData!$A:$A,'Publication Table (%)'!$B140,AllPublicationData!$B:$B,'Publication Table (%)'!L$7)/
SUMIFS(AllPublicationData!$E:$E,AllPublicationData!$A:$A,'Publication Table (%)'!$B140,AllPublicationData!$B:$B,'Publication Table (%)'!L$7)),
IF('Publication Table (%)'!$C$5="Operations cancelled for clinical reasons",
IFERROR(SUMIFS(AllPublicationData!$H:$H,AllPublicationData!$A:$A,'Publication Table (%)'!$B140,AllPublicationData!$B:$B,'Publication Table (%)'!$C$4,AllPublicationData!$D:$D,'Publication Table (%)'!L$7)/
SUMIFS(AllPublicationData!$E:$E,AllPublicationData!$A:$A,'Publication Table (%)'!$B140,AllPublicationData!$B:$B,'Publication Table (%)'!$C$4,AllPublicationData!$D:$D,'Publication Table (%)'!L$7),
SUMIFS(AllPublicationData!$H:$H,AllPublicationData!$A:$A,'Publication Table (%)'!$B140,AllPublicationData!$B:$B,'Publication Table (%)'!L$7)/
SUMIFS(AllPublicationData!$E:$E,AllPublicationData!$A:$A,'Publication Table (%)'!$B140,AllPublicationData!$B:$B,'Publication Table (%)'!L$7)),
IF('Publication Table (%)'!$C$5="Operations cancelled for non-clinical/capacity reasons",
IFERROR(SUMIFS(AllPublicationData!$I:$I,AllPublicationData!$A:$A,'Publication Table (%)'!$B140,AllPublicationData!$B:$B,'Publication Table (%)'!$C$4,AllPublicationData!$D:$D,'Publication Table (%)'!L$7)/
SUMIFS(AllPublicationData!$E:$E,AllPublicationData!$A:$A,'Publication Table (%)'!$B140,AllPublicationData!$B:$B,'Publication Table (%)'!$C$4,AllPublicationData!$D:$D,'Publication Table (%)'!L$7),
SUMIFS(AllPublicationData!$I:$I,AllPublicationData!$A:$A,'Publication Table (%)'!$B140,AllPublicationData!$B:$B,'Publication Table (%)'!L$7)/
SUMIFS(AllPublicationData!$E:$E,AllPublicationData!$A:$A,'Publication Table (%)'!$B140,AllPublicationData!$B:$B,'Publication Table (%)'!L$7)),
IF('Publication Table (%)'!$C$5="Cancellations for other reasons",
IFERROR(SUMIFS(AllPublicationData!$J:$J,AllPublicationData!$A:$A,'Publication Table (%)'!$B140,AllPublicationData!$B:$B,'Publication Table (%)'!$C$4,AllPublicationData!$D:$D,'Publication Table (%)'!L$7)/
SUMIFS(AllPublicationData!$E:$E,AllPublicationData!$A:$A,'Publication Table (%)'!$B140,AllPublicationData!$B:$B,'Publication Table (%)'!$C$4,AllPublicationData!$D:$D,'Publication Table (%)'!L$7),
SUMIFS(AllPublicationData!$J:$J,AllPublicationData!$A:$A,'Publication Table (%)'!$B140,AllPublicationData!$B:$B,'Publication Table (%)'!L$7)/
SUMIFS(AllPublicationData!$E:$E,AllPublicationData!$A:$A,'Publication Table (%)'!$B140,AllPublicationData!$B:$B,'Publication Table (%)'!L$7)))))))</f>
        <v>#DIV/0!</v>
      </c>
      <c r="M140" s="96" t="e">
        <f>IF('Publication Table (%)'!$C$5="All Cancelled Operations",
IFERROR(SUMIFS(AllPublicationData!$F:$F,AllPublicationData!$A:$A,'Publication Table (%)'!$B140,AllPublicationData!$B:$B,'Publication Table (%)'!$C$4,AllPublicationData!$D:$D,'Publication Table (%)'!M$7)/
SUMIFS(AllPublicationData!$E:$E,AllPublicationData!$A:$A,'Publication Table (%)'!$B140,AllPublicationData!$B:$B,'Publication Table (%)'!$C$4,AllPublicationData!$D:$D,'Publication Table (%)'!M$7),
SUMIFS(AllPublicationData!$F:$F,AllPublicationData!$A:$A,'Publication Table (%)'!$B140,AllPublicationData!$B:$B,'Publication Table (%)'!M$7)/
SUMIFS(AllPublicationData!$E:$E,AllPublicationData!$A:$A,'Publication Table (%)'!$B140,AllPublicationData!$B:$B,'Publication Table (%)'!M$7)),
IF('Publication Table (%)'!$C$5="Operations cancelled by patient",
IFERROR(SUMIFS(AllPublicationData!$G:$G,AllPublicationData!$A:$A,'Publication Table (%)'!$B140,AllPublicationData!$B:$B,'Publication Table (%)'!$C$4,AllPublicationData!$D:$D,'Publication Table (%)'!M$7)/
SUMIFS(AllPublicationData!$E:$E,AllPublicationData!$A:$A,'Publication Table (%)'!$B140,AllPublicationData!$B:$B,'Publication Table (%)'!$C$4,AllPublicationData!$D:$D,'Publication Table (%)'!M$7),
SUMIFS(AllPublicationData!$G:$G,AllPublicationData!$A:$A,'Publication Table (%)'!$B140,AllPublicationData!$B:$B,'Publication Table (%)'!M$7)/
SUMIFS(AllPublicationData!$E:$E,AllPublicationData!$A:$A,'Publication Table (%)'!$B140,AllPublicationData!$B:$B,'Publication Table (%)'!M$7)),
IF('Publication Table (%)'!$C$5="Operations cancelled for clinical reasons",
IFERROR(SUMIFS(AllPublicationData!$H:$H,AllPublicationData!$A:$A,'Publication Table (%)'!$B140,AllPublicationData!$B:$B,'Publication Table (%)'!$C$4,AllPublicationData!$D:$D,'Publication Table (%)'!M$7)/
SUMIFS(AllPublicationData!$E:$E,AllPublicationData!$A:$A,'Publication Table (%)'!$B140,AllPublicationData!$B:$B,'Publication Table (%)'!$C$4,AllPublicationData!$D:$D,'Publication Table (%)'!M$7),
SUMIFS(AllPublicationData!$H:$H,AllPublicationData!$A:$A,'Publication Table (%)'!$B140,AllPublicationData!$B:$B,'Publication Table (%)'!M$7)/
SUMIFS(AllPublicationData!$E:$E,AllPublicationData!$A:$A,'Publication Table (%)'!$B140,AllPublicationData!$B:$B,'Publication Table (%)'!M$7)),
IF('Publication Table (%)'!$C$5="Operations cancelled for non-clinical/capacity reasons",
IFERROR(SUMIFS(AllPublicationData!$I:$I,AllPublicationData!$A:$A,'Publication Table (%)'!$B140,AllPublicationData!$B:$B,'Publication Table (%)'!$C$4,AllPublicationData!$D:$D,'Publication Table (%)'!M$7)/
SUMIFS(AllPublicationData!$E:$E,AllPublicationData!$A:$A,'Publication Table (%)'!$B140,AllPublicationData!$B:$B,'Publication Table (%)'!$C$4,AllPublicationData!$D:$D,'Publication Table (%)'!M$7),
SUMIFS(AllPublicationData!$I:$I,AllPublicationData!$A:$A,'Publication Table (%)'!$B140,AllPublicationData!$B:$B,'Publication Table (%)'!M$7)/
SUMIFS(AllPublicationData!$E:$E,AllPublicationData!$A:$A,'Publication Table (%)'!$B140,AllPublicationData!$B:$B,'Publication Table (%)'!M$7)),
IF('Publication Table (%)'!$C$5="Cancellations for other reasons",
IFERROR(SUMIFS(AllPublicationData!$J:$J,AllPublicationData!$A:$A,'Publication Table (%)'!$B140,AllPublicationData!$B:$B,'Publication Table (%)'!$C$4,AllPublicationData!$D:$D,'Publication Table (%)'!M$7)/
SUMIFS(AllPublicationData!$E:$E,AllPublicationData!$A:$A,'Publication Table (%)'!$B140,AllPublicationData!$B:$B,'Publication Table (%)'!$C$4,AllPublicationData!$D:$D,'Publication Table (%)'!M$7),
SUMIFS(AllPublicationData!$J:$J,AllPublicationData!$A:$A,'Publication Table (%)'!$B140,AllPublicationData!$B:$B,'Publication Table (%)'!M$7)/
SUMIFS(AllPublicationData!$E:$E,AllPublicationData!$A:$A,'Publication Table (%)'!$B140,AllPublicationData!$B:$B,'Publication Table (%)'!M$7)))))))</f>
        <v>#DIV/0!</v>
      </c>
      <c r="N140" s="96" t="e">
        <f>IF('Publication Table (%)'!$C$5="All Cancelled Operations",
IFERROR(SUMIFS(AllPublicationData!$F:$F,AllPublicationData!$A:$A,'Publication Table (%)'!$B140,AllPublicationData!$B:$B,'Publication Table (%)'!$C$4,AllPublicationData!$D:$D,'Publication Table (%)'!N$7)/
SUMIFS(AllPublicationData!$E:$E,AllPublicationData!$A:$A,'Publication Table (%)'!$B140,AllPublicationData!$B:$B,'Publication Table (%)'!$C$4,AllPublicationData!$D:$D,'Publication Table (%)'!N$7),
SUMIFS(AllPublicationData!$F:$F,AllPublicationData!$A:$A,'Publication Table (%)'!$B140,AllPublicationData!$B:$B,'Publication Table (%)'!N$7)/
SUMIFS(AllPublicationData!$E:$E,AllPublicationData!$A:$A,'Publication Table (%)'!$B140,AllPublicationData!$B:$B,'Publication Table (%)'!N$7)),
IF('Publication Table (%)'!$C$5="Operations cancelled by patient",
IFERROR(SUMIFS(AllPublicationData!$G:$G,AllPublicationData!$A:$A,'Publication Table (%)'!$B140,AllPublicationData!$B:$B,'Publication Table (%)'!$C$4,AllPublicationData!$D:$D,'Publication Table (%)'!N$7)/
SUMIFS(AllPublicationData!$E:$E,AllPublicationData!$A:$A,'Publication Table (%)'!$B140,AllPublicationData!$B:$B,'Publication Table (%)'!$C$4,AllPublicationData!$D:$D,'Publication Table (%)'!N$7),
SUMIFS(AllPublicationData!$G:$G,AllPublicationData!$A:$A,'Publication Table (%)'!$B140,AllPublicationData!$B:$B,'Publication Table (%)'!N$7)/
SUMIFS(AllPublicationData!$E:$E,AllPublicationData!$A:$A,'Publication Table (%)'!$B140,AllPublicationData!$B:$B,'Publication Table (%)'!N$7)),
IF('Publication Table (%)'!$C$5="Operations cancelled for clinical reasons",
IFERROR(SUMIFS(AllPublicationData!$H:$H,AllPublicationData!$A:$A,'Publication Table (%)'!$B140,AllPublicationData!$B:$B,'Publication Table (%)'!$C$4,AllPublicationData!$D:$D,'Publication Table (%)'!N$7)/
SUMIFS(AllPublicationData!$E:$E,AllPublicationData!$A:$A,'Publication Table (%)'!$B140,AllPublicationData!$B:$B,'Publication Table (%)'!$C$4,AllPublicationData!$D:$D,'Publication Table (%)'!N$7),
SUMIFS(AllPublicationData!$H:$H,AllPublicationData!$A:$A,'Publication Table (%)'!$B140,AllPublicationData!$B:$B,'Publication Table (%)'!N$7)/
SUMIFS(AllPublicationData!$E:$E,AllPublicationData!$A:$A,'Publication Table (%)'!$B140,AllPublicationData!$B:$B,'Publication Table (%)'!N$7)),
IF('Publication Table (%)'!$C$5="Operations cancelled for non-clinical/capacity reasons",
IFERROR(SUMIFS(AllPublicationData!$I:$I,AllPublicationData!$A:$A,'Publication Table (%)'!$B140,AllPublicationData!$B:$B,'Publication Table (%)'!$C$4,AllPublicationData!$D:$D,'Publication Table (%)'!N$7)/
SUMIFS(AllPublicationData!$E:$E,AllPublicationData!$A:$A,'Publication Table (%)'!$B140,AllPublicationData!$B:$B,'Publication Table (%)'!$C$4,AllPublicationData!$D:$D,'Publication Table (%)'!N$7),
SUMIFS(AllPublicationData!$I:$I,AllPublicationData!$A:$A,'Publication Table (%)'!$B140,AllPublicationData!$B:$B,'Publication Table (%)'!N$7)/
SUMIFS(AllPublicationData!$E:$E,AllPublicationData!$A:$A,'Publication Table (%)'!$B140,AllPublicationData!$B:$B,'Publication Table (%)'!N$7)),
IF('Publication Table (%)'!$C$5="Cancellations for other reasons",
IFERROR(SUMIFS(AllPublicationData!$J:$J,AllPublicationData!$A:$A,'Publication Table (%)'!$B140,AllPublicationData!$B:$B,'Publication Table (%)'!$C$4,AllPublicationData!$D:$D,'Publication Table (%)'!N$7)/
SUMIFS(AllPublicationData!$E:$E,AllPublicationData!$A:$A,'Publication Table (%)'!$B140,AllPublicationData!$B:$B,'Publication Table (%)'!$C$4,AllPublicationData!$D:$D,'Publication Table (%)'!N$7),
SUMIFS(AllPublicationData!$J:$J,AllPublicationData!$A:$A,'Publication Table (%)'!$B140,AllPublicationData!$B:$B,'Publication Table (%)'!N$7)/
SUMIFS(AllPublicationData!$E:$E,AllPublicationData!$A:$A,'Publication Table (%)'!$B140,AllPublicationData!$B:$B,'Publication Table (%)'!N$7)))))))</f>
        <v>#DIV/0!</v>
      </c>
      <c r="O140" s="96" t="e">
        <f>IF('Publication Table (%)'!$C$5="All Cancelled Operations",
IFERROR(SUMIFS(AllPublicationData!$F:$F,AllPublicationData!$A:$A,'Publication Table (%)'!$B140,AllPublicationData!$B:$B,'Publication Table (%)'!$C$4,AllPublicationData!$D:$D,'Publication Table (%)'!O$7)/
SUMIFS(AllPublicationData!$E:$E,AllPublicationData!$A:$A,'Publication Table (%)'!$B140,AllPublicationData!$B:$B,'Publication Table (%)'!$C$4,AllPublicationData!$D:$D,'Publication Table (%)'!O$7),
SUMIFS(AllPublicationData!$F:$F,AllPublicationData!$A:$A,'Publication Table (%)'!$B140,AllPublicationData!$B:$B,'Publication Table (%)'!O$7)/
SUMIFS(AllPublicationData!$E:$E,AllPublicationData!$A:$A,'Publication Table (%)'!$B140,AllPublicationData!$B:$B,'Publication Table (%)'!O$7)),
IF('Publication Table (%)'!$C$5="Operations cancelled by patient",
IFERROR(SUMIFS(AllPublicationData!$G:$G,AllPublicationData!$A:$A,'Publication Table (%)'!$B140,AllPublicationData!$B:$B,'Publication Table (%)'!$C$4,AllPublicationData!$D:$D,'Publication Table (%)'!O$7)/
SUMIFS(AllPublicationData!$E:$E,AllPublicationData!$A:$A,'Publication Table (%)'!$B140,AllPublicationData!$B:$B,'Publication Table (%)'!$C$4,AllPublicationData!$D:$D,'Publication Table (%)'!O$7),
SUMIFS(AllPublicationData!$G:$G,AllPublicationData!$A:$A,'Publication Table (%)'!$B140,AllPublicationData!$B:$B,'Publication Table (%)'!O$7)/
SUMIFS(AllPublicationData!$E:$E,AllPublicationData!$A:$A,'Publication Table (%)'!$B140,AllPublicationData!$B:$B,'Publication Table (%)'!O$7)),
IF('Publication Table (%)'!$C$5="Operations cancelled for clinical reasons",
IFERROR(SUMIFS(AllPublicationData!$H:$H,AllPublicationData!$A:$A,'Publication Table (%)'!$B140,AllPublicationData!$B:$B,'Publication Table (%)'!$C$4,AllPublicationData!$D:$D,'Publication Table (%)'!O$7)/
SUMIFS(AllPublicationData!$E:$E,AllPublicationData!$A:$A,'Publication Table (%)'!$B140,AllPublicationData!$B:$B,'Publication Table (%)'!$C$4,AllPublicationData!$D:$D,'Publication Table (%)'!O$7),
SUMIFS(AllPublicationData!$H:$H,AllPublicationData!$A:$A,'Publication Table (%)'!$B140,AllPublicationData!$B:$B,'Publication Table (%)'!O$7)/
SUMIFS(AllPublicationData!$E:$E,AllPublicationData!$A:$A,'Publication Table (%)'!$B140,AllPublicationData!$B:$B,'Publication Table (%)'!O$7)),
IF('Publication Table (%)'!$C$5="Operations cancelled for non-clinical/capacity reasons",
IFERROR(SUMIFS(AllPublicationData!$I:$I,AllPublicationData!$A:$A,'Publication Table (%)'!$B140,AllPublicationData!$B:$B,'Publication Table (%)'!$C$4,AllPublicationData!$D:$D,'Publication Table (%)'!O$7)/
SUMIFS(AllPublicationData!$E:$E,AllPublicationData!$A:$A,'Publication Table (%)'!$B140,AllPublicationData!$B:$B,'Publication Table (%)'!$C$4,AllPublicationData!$D:$D,'Publication Table (%)'!O$7),
SUMIFS(AllPublicationData!$I:$I,AllPublicationData!$A:$A,'Publication Table (%)'!$B140,AllPublicationData!$B:$B,'Publication Table (%)'!O$7)/
SUMIFS(AllPublicationData!$E:$E,AllPublicationData!$A:$A,'Publication Table (%)'!$B140,AllPublicationData!$B:$B,'Publication Table (%)'!O$7)),
IF('Publication Table (%)'!$C$5="Cancellations for other reasons",
IFERROR(SUMIFS(AllPublicationData!$J:$J,AllPublicationData!$A:$A,'Publication Table (%)'!$B140,AllPublicationData!$B:$B,'Publication Table (%)'!$C$4,AllPublicationData!$D:$D,'Publication Table (%)'!O$7)/
SUMIFS(AllPublicationData!$E:$E,AllPublicationData!$A:$A,'Publication Table (%)'!$B140,AllPublicationData!$B:$B,'Publication Table (%)'!$C$4,AllPublicationData!$D:$D,'Publication Table (%)'!O$7),
SUMIFS(AllPublicationData!$J:$J,AllPublicationData!$A:$A,'Publication Table (%)'!$B140,AllPublicationData!$B:$B,'Publication Table (%)'!O$7)/
SUMIFS(AllPublicationData!$E:$E,AllPublicationData!$A:$A,'Publication Table (%)'!$B140,AllPublicationData!$B:$B,'Publication Table (%)'!O$7)))))))</f>
        <v>#DIV/0!</v>
      </c>
      <c r="P140" s="96" t="e">
        <f>IF('Publication Table (%)'!$C$5="All Cancelled Operations",
IFERROR(SUMIFS(AllPublicationData!$F:$F,AllPublicationData!$A:$A,'Publication Table (%)'!$B140,AllPublicationData!$B:$B,'Publication Table (%)'!$C$4,AllPublicationData!$D:$D,'Publication Table (%)'!P$7)/
SUMIFS(AllPublicationData!$E:$E,AllPublicationData!$A:$A,'Publication Table (%)'!$B140,AllPublicationData!$B:$B,'Publication Table (%)'!$C$4,AllPublicationData!$D:$D,'Publication Table (%)'!P$7),
SUMIFS(AllPublicationData!$F:$F,AllPublicationData!$A:$A,'Publication Table (%)'!$B140,AllPublicationData!$B:$B,'Publication Table (%)'!P$7)/
SUMIFS(AllPublicationData!$E:$E,AllPublicationData!$A:$A,'Publication Table (%)'!$B140,AllPublicationData!$B:$B,'Publication Table (%)'!P$7)),
IF('Publication Table (%)'!$C$5="Operations cancelled by patient",
IFERROR(SUMIFS(AllPublicationData!$G:$G,AllPublicationData!$A:$A,'Publication Table (%)'!$B140,AllPublicationData!$B:$B,'Publication Table (%)'!$C$4,AllPublicationData!$D:$D,'Publication Table (%)'!P$7)/
SUMIFS(AllPublicationData!$E:$E,AllPublicationData!$A:$A,'Publication Table (%)'!$B140,AllPublicationData!$B:$B,'Publication Table (%)'!$C$4,AllPublicationData!$D:$D,'Publication Table (%)'!P$7),
SUMIFS(AllPublicationData!$G:$G,AllPublicationData!$A:$A,'Publication Table (%)'!$B140,AllPublicationData!$B:$B,'Publication Table (%)'!P$7)/
SUMIFS(AllPublicationData!$E:$E,AllPublicationData!$A:$A,'Publication Table (%)'!$B140,AllPublicationData!$B:$B,'Publication Table (%)'!P$7)),
IF('Publication Table (%)'!$C$5="Operations cancelled for clinical reasons",
IFERROR(SUMIFS(AllPublicationData!$H:$H,AllPublicationData!$A:$A,'Publication Table (%)'!$B140,AllPublicationData!$B:$B,'Publication Table (%)'!$C$4,AllPublicationData!$D:$D,'Publication Table (%)'!P$7)/
SUMIFS(AllPublicationData!$E:$E,AllPublicationData!$A:$A,'Publication Table (%)'!$B140,AllPublicationData!$B:$B,'Publication Table (%)'!$C$4,AllPublicationData!$D:$D,'Publication Table (%)'!P$7),
SUMIFS(AllPublicationData!$H:$H,AllPublicationData!$A:$A,'Publication Table (%)'!$B140,AllPublicationData!$B:$B,'Publication Table (%)'!P$7)/
SUMIFS(AllPublicationData!$E:$E,AllPublicationData!$A:$A,'Publication Table (%)'!$B140,AllPublicationData!$B:$B,'Publication Table (%)'!P$7)),
IF('Publication Table (%)'!$C$5="Operations cancelled for non-clinical/capacity reasons",
IFERROR(SUMIFS(AllPublicationData!$I:$I,AllPublicationData!$A:$A,'Publication Table (%)'!$B140,AllPublicationData!$B:$B,'Publication Table (%)'!$C$4,AllPublicationData!$D:$D,'Publication Table (%)'!P$7)/
SUMIFS(AllPublicationData!$E:$E,AllPublicationData!$A:$A,'Publication Table (%)'!$B140,AllPublicationData!$B:$B,'Publication Table (%)'!$C$4,AllPublicationData!$D:$D,'Publication Table (%)'!P$7),
SUMIFS(AllPublicationData!$I:$I,AllPublicationData!$A:$A,'Publication Table (%)'!$B140,AllPublicationData!$B:$B,'Publication Table (%)'!P$7)/
SUMIFS(AllPublicationData!$E:$E,AllPublicationData!$A:$A,'Publication Table (%)'!$B140,AllPublicationData!$B:$B,'Publication Table (%)'!P$7)),
IF('Publication Table (%)'!$C$5="Cancellations for other reasons",
IFERROR(SUMIFS(AllPublicationData!$J:$J,AllPublicationData!$A:$A,'Publication Table (%)'!$B140,AllPublicationData!$B:$B,'Publication Table (%)'!$C$4,AllPublicationData!$D:$D,'Publication Table (%)'!P$7)/
SUMIFS(AllPublicationData!$E:$E,AllPublicationData!$A:$A,'Publication Table (%)'!$B140,AllPublicationData!$B:$B,'Publication Table (%)'!$C$4,AllPublicationData!$D:$D,'Publication Table (%)'!P$7),
SUMIFS(AllPublicationData!$J:$J,AllPublicationData!$A:$A,'Publication Table (%)'!$B140,AllPublicationData!$B:$B,'Publication Table (%)'!P$7)/
SUMIFS(AllPublicationData!$E:$E,AllPublicationData!$A:$A,'Publication Table (%)'!$B140,AllPublicationData!$B:$B,'Publication Table (%)'!P$7)))))))</f>
        <v>#DIV/0!</v>
      </c>
      <c r="Q140" s="96" t="e">
        <f>IF('Publication Table (%)'!$C$5="All Cancelled Operations",
IFERROR(SUMIFS(AllPublicationData!$F:$F,AllPublicationData!$A:$A,'Publication Table (%)'!$B140,AllPublicationData!$B:$B,'Publication Table (%)'!$C$4,AllPublicationData!$D:$D,'Publication Table (%)'!Q$7)/
SUMIFS(AllPublicationData!$E:$E,AllPublicationData!$A:$A,'Publication Table (%)'!$B140,AllPublicationData!$B:$B,'Publication Table (%)'!$C$4,AllPublicationData!$D:$D,'Publication Table (%)'!Q$7),
SUMIFS(AllPublicationData!$F:$F,AllPublicationData!$A:$A,'Publication Table (%)'!$B140,AllPublicationData!$B:$B,'Publication Table (%)'!Q$7)/
SUMIFS(AllPublicationData!$E:$E,AllPublicationData!$A:$A,'Publication Table (%)'!$B140,AllPublicationData!$B:$B,'Publication Table (%)'!Q$7)),
IF('Publication Table (%)'!$C$5="Operations cancelled by patient",
IFERROR(SUMIFS(AllPublicationData!$G:$G,AllPublicationData!$A:$A,'Publication Table (%)'!$B140,AllPublicationData!$B:$B,'Publication Table (%)'!$C$4,AllPublicationData!$D:$D,'Publication Table (%)'!Q$7)/
SUMIFS(AllPublicationData!$E:$E,AllPublicationData!$A:$A,'Publication Table (%)'!$B140,AllPublicationData!$B:$B,'Publication Table (%)'!$C$4,AllPublicationData!$D:$D,'Publication Table (%)'!Q$7),
SUMIFS(AllPublicationData!$G:$G,AllPublicationData!$A:$A,'Publication Table (%)'!$B140,AllPublicationData!$B:$B,'Publication Table (%)'!Q$7)/
SUMIFS(AllPublicationData!$E:$E,AllPublicationData!$A:$A,'Publication Table (%)'!$B140,AllPublicationData!$B:$B,'Publication Table (%)'!Q$7)),
IF('Publication Table (%)'!$C$5="Operations cancelled for clinical reasons",
IFERROR(SUMIFS(AllPublicationData!$H:$H,AllPublicationData!$A:$A,'Publication Table (%)'!$B140,AllPublicationData!$B:$B,'Publication Table (%)'!$C$4,AllPublicationData!$D:$D,'Publication Table (%)'!Q$7)/
SUMIFS(AllPublicationData!$E:$E,AllPublicationData!$A:$A,'Publication Table (%)'!$B140,AllPublicationData!$B:$B,'Publication Table (%)'!$C$4,AllPublicationData!$D:$D,'Publication Table (%)'!Q$7),
SUMIFS(AllPublicationData!$H:$H,AllPublicationData!$A:$A,'Publication Table (%)'!$B140,AllPublicationData!$B:$B,'Publication Table (%)'!Q$7)/
SUMIFS(AllPublicationData!$E:$E,AllPublicationData!$A:$A,'Publication Table (%)'!$B140,AllPublicationData!$B:$B,'Publication Table (%)'!Q$7)),
IF('Publication Table (%)'!$C$5="Operations cancelled for non-clinical/capacity reasons",
IFERROR(SUMIFS(AllPublicationData!$I:$I,AllPublicationData!$A:$A,'Publication Table (%)'!$B140,AllPublicationData!$B:$B,'Publication Table (%)'!$C$4,AllPublicationData!$D:$D,'Publication Table (%)'!Q$7)/
SUMIFS(AllPublicationData!$E:$E,AllPublicationData!$A:$A,'Publication Table (%)'!$B140,AllPublicationData!$B:$B,'Publication Table (%)'!$C$4,AllPublicationData!$D:$D,'Publication Table (%)'!Q$7),
SUMIFS(AllPublicationData!$I:$I,AllPublicationData!$A:$A,'Publication Table (%)'!$B140,AllPublicationData!$B:$B,'Publication Table (%)'!Q$7)/
SUMIFS(AllPublicationData!$E:$E,AllPublicationData!$A:$A,'Publication Table (%)'!$B140,AllPublicationData!$B:$B,'Publication Table (%)'!Q$7)),
IF('Publication Table (%)'!$C$5="Cancellations for other reasons",
IFERROR(SUMIFS(AllPublicationData!$J:$J,AllPublicationData!$A:$A,'Publication Table (%)'!$B140,AllPublicationData!$B:$B,'Publication Table (%)'!$C$4,AllPublicationData!$D:$D,'Publication Table (%)'!Q$7)/
SUMIFS(AllPublicationData!$E:$E,AllPublicationData!$A:$A,'Publication Table (%)'!$B140,AllPublicationData!$B:$B,'Publication Table (%)'!$C$4,AllPublicationData!$D:$D,'Publication Table (%)'!Q$7),
SUMIFS(AllPublicationData!$J:$J,AllPublicationData!$A:$A,'Publication Table (%)'!$B140,AllPublicationData!$B:$B,'Publication Table (%)'!Q$7)/
SUMIFS(AllPublicationData!$E:$E,AllPublicationData!$A:$A,'Publication Table (%)'!$B140,AllPublicationData!$B:$B,'Publication Table (%)'!Q$7)))))))</f>
        <v>#DIV/0!</v>
      </c>
      <c r="R140" s="96" t="e">
        <f>IF('Publication Table (%)'!$C$5="All Cancelled Operations",
IFERROR(SUMIFS(AllPublicationData!$F:$F,AllPublicationData!$A:$A,'Publication Table (%)'!$B140,AllPublicationData!$B:$B,'Publication Table (%)'!$C$4,AllPublicationData!$D:$D,'Publication Table (%)'!R$7)/
SUMIFS(AllPublicationData!$E:$E,AllPublicationData!$A:$A,'Publication Table (%)'!$B140,AllPublicationData!$B:$B,'Publication Table (%)'!$C$4,AllPublicationData!$D:$D,'Publication Table (%)'!R$7),
SUMIFS(AllPublicationData!$F:$F,AllPublicationData!$A:$A,'Publication Table (%)'!$B140,AllPublicationData!$B:$B,'Publication Table (%)'!R$7)/
SUMIFS(AllPublicationData!$E:$E,AllPublicationData!$A:$A,'Publication Table (%)'!$B140,AllPublicationData!$B:$B,'Publication Table (%)'!R$7)),
IF('Publication Table (%)'!$C$5="Operations cancelled by patient",
IFERROR(SUMIFS(AllPublicationData!$G:$G,AllPublicationData!$A:$A,'Publication Table (%)'!$B140,AllPublicationData!$B:$B,'Publication Table (%)'!$C$4,AllPublicationData!$D:$D,'Publication Table (%)'!R$7)/
SUMIFS(AllPublicationData!$E:$E,AllPublicationData!$A:$A,'Publication Table (%)'!$B140,AllPublicationData!$B:$B,'Publication Table (%)'!$C$4,AllPublicationData!$D:$D,'Publication Table (%)'!R$7),
SUMIFS(AllPublicationData!$G:$G,AllPublicationData!$A:$A,'Publication Table (%)'!$B140,AllPublicationData!$B:$B,'Publication Table (%)'!R$7)/
SUMIFS(AllPublicationData!$E:$E,AllPublicationData!$A:$A,'Publication Table (%)'!$B140,AllPublicationData!$B:$B,'Publication Table (%)'!R$7)),
IF('Publication Table (%)'!$C$5="Operations cancelled for clinical reasons",
IFERROR(SUMIFS(AllPublicationData!$H:$H,AllPublicationData!$A:$A,'Publication Table (%)'!$B140,AllPublicationData!$B:$B,'Publication Table (%)'!$C$4,AllPublicationData!$D:$D,'Publication Table (%)'!R$7)/
SUMIFS(AllPublicationData!$E:$E,AllPublicationData!$A:$A,'Publication Table (%)'!$B140,AllPublicationData!$B:$B,'Publication Table (%)'!$C$4,AllPublicationData!$D:$D,'Publication Table (%)'!R$7),
SUMIFS(AllPublicationData!$H:$H,AllPublicationData!$A:$A,'Publication Table (%)'!$B140,AllPublicationData!$B:$B,'Publication Table (%)'!R$7)/
SUMIFS(AllPublicationData!$E:$E,AllPublicationData!$A:$A,'Publication Table (%)'!$B140,AllPublicationData!$B:$B,'Publication Table (%)'!R$7)),
IF('Publication Table (%)'!$C$5="Operations cancelled for non-clinical/capacity reasons",
IFERROR(SUMIFS(AllPublicationData!$I:$I,AllPublicationData!$A:$A,'Publication Table (%)'!$B140,AllPublicationData!$B:$B,'Publication Table (%)'!$C$4,AllPublicationData!$D:$D,'Publication Table (%)'!R$7)/
SUMIFS(AllPublicationData!$E:$E,AllPublicationData!$A:$A,'Publication Table (%)'!$B140,AllPublicationData!$B:$B,'Publication Table (%)'!$C$4,AllPublicationData!$D:$D,'Publication Table (%)'!R$7),
SUMIFS(AllPublicationData!$I:$I,AllPublicationData!$A:$A,'Publication Table (%)'!$B140,AllPublicationData!$B:$B,'Publication Table (%)'!R$7)/
SUMIFS(AllPublicationData!$E:$E,AllPublicationData!$A:$A,'Publication Table (%)'!$B140,AllPublicationData!$B:$B,'Publication Table (%)'!R$7)),
IF('Publication Table (%)'!$C$5="Cancellations for other reasons",
IFERROR(SUMIFS(AllPublicationData!$J:$J,AllPublicationData!$A:$A,'Publication Table (%)'!$B140,AllPublicationData!$B:$B,'Publication Table (%)'!$C$4,AllPublicationData!$D:$D,'Publication Table (%)'!R$7)/
SUMIFS(AllPublicationData!$E:$E,AllPublicationData!$A:$A,'Publication Table (%)'!$B140,AllPublicationData!$B:$B,'Publication Table (%)'!$C$4,AllPublicationData!$D:$D,'Publication Table (%)'!R$7),
SUMIFS(AllPublicationData!$J:$J,AllPublicationData!$A:$A,'Publication Table (%)'!$B140,AllPublicationData!$B:$B,'Publication Table (%)'!R$7)/
SUMIFS(AllPublicationData!$E:$E,AllPublicationData!$A:$A,'Publication Table (%)'!$B140,AllPublicationData!$B:$B,'Publication Table (%)'!R$7)))))))</f>
        <v>#DIV/0!</v>
      </c>
      <c r="S140" s="96" t="e">
        <f>IF('Publication Table (%)'!$C$5="All Cancelled Operations",
IFERROR(SUMIFS(AllPublicationData!$F:$F,AllPublicationData!$A:$A,'Publication Table (%)'!$B140,AllPublicationData!$B:$B,'Publication Table (%)'!$C$4,AllPublicationData!$D:$D,'Publication Table (%)'!S$7)/
SUMIFS(AllPublicationData!$E:$E,AllPublicationData!$A:$A,'Publication Table (%)'!$B140,AllPublicationData!$B:$B,'Publication Table (%)'!$C$4,AllPublicationData!$D:$D,'Publication Table (%)'!S$7),
SUMIFS(AllPublicationData!$F:$F,AllPublicationData!$A:$A,'Publication Table (%)'!$B140,AllPublicationData!$B:$B,'Publication Table (%)'!S$7)/
SUMIFS(AllPublicationData!$E:$E,AllPublicationData!$A:$A,'Publication Table (%)'!$B140,AllPublicationData!$B:$B,'Publication Table (%)'!S$7)),
IF('Publication Table (%)'!$C$5="Operations cancelled by patient",
IFERROR(SUMIFS(AllPublicationData!$G:$G,AllPublicationData!$A:$A,'Publication Table (%)'!$B140,AllPublicationData!$B:$B,'Publication Table (%)'!$C$4,AllPublicationData!$D:$D,'Publication Table (%)'!S$7)/
SUMIFS(AllPublicationData!$E:$E,AllPublicationData!$A:$A,'Publication Table (%)'!$B140,AllPublicationData!$B:$B,'Publication Table (%)'!$C$4,AllPublicationData!$D:$D,'Publication Table (%)'!S$7),
SUMIFS(AllPublicationData!$G:$G,AllPublicationData!$A:$A,'Publication Table (%)'!$B140,AllPublicationData!$B:$B,'Publication Table (%)'!S$7)/
SUMIFS(AllPublicationData!$E:$E,AllPublicationData!$A:$A,'Publication Table (%)'!$B140,AllPublicationData!$B:$B,'Publication Table (%)'!S$7)),
IF('Publication Table (%)'!$C$5="Operations cancelled for clinical reasons",
IFERROR(SUMIFS(AllPublicationData!$H:$H,AllPublicationData!$A:$A,'Publication Table (%)'!$B140,AllPublicationData!$B:$B,'Publication Table (%)'!$C$4,AllPublicationData!$D:$D,'Publication Table (%)'!S$7)/
SUMIFS(AllPublicationData!$E:$E,AllPublicationData!$A:$A,'Publication Table (%)'!$B140,AllPublicationData!$B:$B,'Publication Table (%)'!$C$4,AllPublicationData!$D:$D,'Publication Table (%)'!S$7),
SUMIFS(AllPublicationData!$H:$H,AllPublicationData!$A:$A,'Publication Table (%)'!$B140,AllPublicationData!$B:$B,'Publication Table (%)'!S$7)/
SUMIFS(AllPublicationData!$E:$E,AllPublicationData!$A:$A,'Publication Table (%)'!$B140,AllPublicationData!$B:$B,'Publication Table (%)'!S$7)),
IF('Publication Table (%)'!$C$5="Operations cancelled for non-clinical/capacity reasons",
IFERROR(SUMIFS(AllPublicationData!$I:$I,AllPublicationData!$A:$A,'Publication Table (%)'!$B140,AllPublicationData!$B:$B,'Publication Table (%)'!$C$4,AllPublicationData!$D:$D,'Publication Table (%)'!S$7)/
SUMIFS(AllPublicationData!$E:$E,AllPublicationData!$A:$A,'Publication Table (%)'!$B140,AllPublicationData!$B:$B,'Publication Table (%)'!$C$4,AllPublicationData!$D:$D,'Publication Table (%)'!S$7),
SUMIFS(AllPublicationData!$I:$I,AllPublicationData!$A:$A,'Publication Table (%)'!$B140,AllPublicationData!$B:$B,'Publication Table (%)'!S$7)/
SUMIFS(AllPublicationData!$E:$E,AllPublicationData!$A:$A,'Publication Table (%)'!$B140,AllPublicationData!$B:$B,'Publication Table (%)'!S$7)),
IF('Publication Table (%)'!$C$5="Cancellations for other reasons",
IFERROR(SUMIFS(AllPublicationData!$J:$J,AllPublicationData!$A:$A,'Publication Table (%)'!$B140,AllPublicationData!$B:$B,'Publication Table (%)'!$C$4,AllPublicationData!$D:$D,'Publication Table (%)'!S$7)/
SUMIFS(AllPublicationData!$E:$E,AllPublicationData!$A:$A,'Publication Table (%)'!$B140,AllPublicationData!$B:$B,'Publication Table (%)'!$C$4,AllPublicationData!$D:$D,'Publication Table (%)'!S$7),
SUMIFS(AllPublicationData!$J:$J,AllPublicationData!$A:$A,'Publication Table (%)'!$B140,AllPublicationData!$B:$B,'Publication Table (%)'!S$7)/
SUMIFS(AllPublicationData!$E:$E,AllPublicationData!$A:$A,'Publication Table (%)'!$B140,AllPublicationData!$B:$B,'Publication Table (%)'!S$7)))))))</f>
        <v>#DIV/0!</v>
      </c>
    </row>
    <row r="141" spans="3:19" x14ac:dyDescent="0.35">
      <c r="C141" s="112">
        <f>IF('Publication Table (%)'!$C$5="All Cancelled Operations",
SUMIFS(AllPublicationData!$F:$F,AllPublicationData!$A:$A,'Publication Table (%)'!$B141,AllPublicationData!$B:$B,'Publication Table (%)'!$C$4),
IF('Publication Table (%)'!$C$5="Operations cancelled by patient",
SUMIFS(AllPublicationData!$G:$G,AllPublicationData!$A:$A,'Publication Table (%)'!$B141,AllPublicationData!$B:$B,'Publication Table (%)'!$C$4),
IF('Publication Table (%)'!$C$5="Operations cancelled for clinical reasons",
SUMIFS(AllPublicationData!$H:$H,AllPublicationData!$A:$A,'Publication Table (%)'!$B141,AllPublicationData!$B:$B,'Publication Table (%)'!$C$4),
IF('Publication Table (%)'!$C$5="Operations cancelled for non-clinical/capacity reasons",
SUMIFS(AllPublicationData!$I:$I,AllPublicationData!$A:$A,'Publication Table (%)'!$B141,AllPublicationData!$B:$B,'Publication Table (%)'!$C$4),
IF('Publication Table (%)'!$C$5="Cancellations for other reasons",
SUMIFS(AllPublicationData!$J:$J,AllPublicationData!$A:$A,'Publication Table (%)'!$B141,AllPublicationData!$B:$B,'Publication Table (%)'!$C$4))))))+
IF(AND($C$4="NHS Scotland",$C$5="All Cancelled Operations"),
SUMIFS(AllPublicationData!$F:$F,AllPublicationData!$A:$A,'Publication Table (%)'!$B141),
IF(AND($C$4="NHS Scotland",$C$5="Operations cancelled by patient"),
SUMIFS(AllPublicationData!$G:$G,AllPublicationData!$A:$A,'Publication Table (%)'!$B141),
IF(AND($C$4="NHS Scotland",$C$5="Operations cancelled for clinical reasons"),
SUMIFS(AllPublicationData!$H:$H,AllPublicationData!$A:$A,'Publication Table (%)'!$B141),
IF(AND($C$4="NHS Scotland",$C$5="Operations cancelled for non-clinical/capacity reasons"),
SUMIFS(AllPublicationData!$I:$I,AllPublicationData!$A:$A,'Publication Table (%)'!$B141),
IF(AND($C$4="NHS Scotland",$C$5="Cancellations for other reasons"),
SUMIFS(AllPublicationData!$J:$J,AllPublicationData!$A:$A,'Publication Table (%)'!$B141))))))</f>
        <v>0</v>
      </c>
      <c r="D141" s="110" t="e">
        <f>IF(AND('Publication Table (%)'!$C$5="All Cancelled Operations",$C$4&lt;&gt;"NHS Scotland"),
IFERROR(SUMIFS(AllPublicationData!$F:$F,AllPublicationData!$A:$A,'Publication Table (%)'!$B141,AllPublicationData!$B:$B,'Publication Table (%)'!$C$4,AllPublicationData!$D:$D,'Publication Table (%)'!D$7)/
SUMIFS(AllPublicationData!$E:$E,AllPublicationData!$A:$A,'Publication Table (%)'!$B141,AllPublicationData!$B:$B,'Publication Table (%)'!$C$4,AllPublicationData!$D:$D,'Publication Table (%)'!D$7),
SUMIFS(AllPublicationData!$F:$F,AllPublicationData!$A:$A,'Publication Table (%)'!$B141,AllPublicationData!$B:$B,'Publication Table (%)'!D$7)/
SUMIFS(AllPublicationData!$E:$E,AllPublicationData!$A:$A,'Publication Table (%)'!$B141,AllPublicationData!$B:$B,'Publication Table (%)'!D$7)),
IF(AND('Publication Table (%)'!$C$5="Operations cancelled by patient",$C$4&lt;&gt;"NHS Scotland"),
IFERROR(SUMIFS(AllPublicationData!$G:$G,AllPublicationData!$A:$A,'Publication Table (%)'!$B141,AllPublicationData!$B:$B,'Publication Table (%)'!$C$4,AllPublicationData!$D:$D,'Publication Table (%)'!D$7)/
SUMIFS(AllPublicationData!$E:$E,AllPublicationData!$A:$A,'Publication Table (%)'!$B141,AllPublicationData!$B:$B,'Publication Table (%)'!$C$4,AllPublicationData!$D:$D,'Publication Table (%)'!D$7),
SUMIFS(AllPublicationData!$G:$G,AllPublicationData!$A:$A,'Publication Table (%)'!$B141,AllPublicationData!$B:$B,'Publication Table (%)'!D$7)/
SUMIFS(AllPublicationData!$E:$E,AllPublicationData!$A:$A,'Publication Table (%)'!$B141,AllPublicationData!$B:$B,'Publication Table (%)'!D$7)),
IF(AND('Publication Table (%)'!$C$5="Operations cancelled for clinical reasons",$C$4&lt;&gt;"NHS Scotland"),
IFERROR(SUMIFS(AllPublicationData!$H:$H,AllPublicationData!$A:$A,'Publication Table (%)'!$B141,AllPublicationData!$B:$B,'Publication Table (%)'!$C$4,AllPublicationData!$D:$D,'Publication Table (%)'!D$7)/
SUMIFS(AllPublicationData!$E:$E,AllPublicationData!$A:$A,'Publication Table (%)'!$B141,AllPublicationData!$B:$B,'Publication Table (%)'!$C$4,AllPublicationData!$D:$D,'Publication Table (%)'!D$7),
SUMIFS(AllPublicationData!$H:$H,AllPublicationData!$A:$A,'Publication Table (%)'!$B141,AllPublicationData!$B:$B,'Publication Table (%)'!D$7)/
SUMIFS(AllPublicationData!$E:$E,AllPublicationData!$A:$A,'Publication Table (%)'!$B141,AllPublicationData!$B:$B,'Publication Table (%)'!D$7)),
IF(AND('Publication Table (%)'!$C$5="Operations cancelled for non-clinical/capacity reasons",$C$4&lt;&gt;"NHS Scotland"),
IFERROR(SUMIFS(AllPublicationData!$I:$I,AllPublicationData!$A:$A,'Publication Table (%)'!$B141,AllPublicationData!$B:$B,'Publication Table (%)'!$C$4,AllPublicationData!$D:$D,'Publication Table (%)'!D$7)/
SUMIFS(AllPublicationData!$E:$E,AllPublicationData!$A:$A,'Publication Table (%)'!$B141,AllPublicationData!$B:$B,'Publication Table (%)'!$C$4,AllPublicationData!$D:$D,'Publication Table (%)'!D$7),
SUMIFS(AllPublicationData!$I:$I,AllPublicationData!$A:$A,'Publication Table (%)'!$B141,AllPublicationData!$B:$B,'Publication Table (%)'!D$7)/
SUMIFS(AllPublicationData!$E:$E,AllPublicationData!$A:$A,'Publication Table (%)'!$B141,AllPublicationData!$B:$B,'Publication Table (%)'!D$7)),
IF(AND('Publication Table (%)'!$C$5="Cancellations for other reasons",$C$4&lt;&gt;"NHS Scotland"),
IFERROR(SUMIFS(AllPublicationData!$J:$J,AllPublicationData!$A:$A,'Publication Table (%)'!$B141,AllPublicationData!$B:$B,'Publication Table (%)'!$C$4,AllPublicationData!$D:$D,'Publication Table (%)'!D$7)/
SUMIFS(AllPublicationData!$E:$E,AllPublicationData!$A:$A,'Publication Table (%)'!$B141,AllPublicationData!$B:$B,'Publication Table (%)'!$C$4,AllPublicationData!$D:$D,'Publication Table (%)'!D$7),
SUMIFS(AllPublicationData!$J:$J,AllPublicationData!$A:$A,'Publication Table (%)'!$B141,AllPublicationData!$B:$B,'Publication Table (%)'!D$7)/
SUMIFS(AllPublicationData!$E:$E,AllPublicationData!$A:$A,'Publication Table (%)'!$B141,AllPublicationData!$B:$B,'Publication Table (%)'!D$7)),
IF(AND($C$4="NHS Scotland",$C$5="All Cancelled Operations"),
SUMIFS(AllPublicationData!$F:$F,AllPublicationData!$A:$A,'Publication Table'!$B141)/
SUMIFS(AllPublicationData!$E:$E,AllPublicationData!$A:$A,'Publication Table'!$B141),
IF(AND($C$4="NHS Scotland",$C$5="Operations cancelled by patient"),
SUMIFS(AllPublicationData!$G:$G,AllPublicationData!$A:$A,'Publication Table'!$B141)/
SUMIFS(AllPublicationData!$E:$E,AllPublicationData!$A:$A,'Publication Table'!$B141),
IF(AND($C$4="NHS Scotland",$C$5="Operations cancelled for clinical reasons"),
SUMIFS(AllPublicationData!$H:$H,AllPublicationData!$A:$A,'Publication Table'!$B141)/
SUMIFS(AllPublicationData!$E:$E,AllPublicationData!$A:$A,'Publication Table'!$B141),
IF(AND($C$4="NHS Scotland",$C$5="Operations cancelled for non-clinical/capacity reasons"),
SUMIFS(AllPublicationData!$I:$I,AllPublicationData!$A:$A,'Publication Table'!$B141)/
SUMIFS(AllPublicationData!$E:$E,AllPublicationData!$A:$A,'Publication Table'!$B141),
IF(AND($C$4="NHS Scotland",$C$5="Cancellations for other reasons"),
SUMIFS(AllPublicationData!$J:$J,AllPublicationData!$A:$A,'Publication Table'!$B141)/
SUMIFS(AllPublicationData!$E:$E,AllPublicationData!$A:$A,'Publication Table'!$B141)))))))))))</f>
        <v>#DIV/0!</v>
      </c>
      <c r="E141" s="96" t="e">
        <f>IF('Publication Table (%)'!$C$5="All Cancelled Operations",
IFERROR(SUMIFS(AllPublicationData!$F:$F,AllPublicationData!$A:$A,'Publication Table (%)'!$B141,AllPublicationData!$B:$B,'Publication Table (%)'!$C$4,AllPublicationData!$D:$D,'Publication Table (%)'!E$7)/
SUMIFS(AllPublicationData!$E:$E,AllPublicationData!$A:$A,'Publication Table (%)'!$B141,AllPublicationData!$B:$B,'Publication Table (%)'!$C$4,AllPublicationData!$D:$D,'Publication Table (%)'!E$7),
SUMIFS(AllPublicationData!$F:$F,AllPublicationData!$A:$A,'Publication Table (%)'!$B141,AllPublicationData!$B:$B,'Publication Table (%)'!E$7)/
SUMIFS(AllPublicationData!$E:$E,AllPublicationData!$A:$A,'Publication Table (%)'!$B141,AllPublicationData!$B:$B,'Publication Table (%)'!E$7)),
IF('Publication Table (%)'!$C$5="Operations cancelled by patient",
IFERROR(SUMIFS(AllPublicationData!$G:$G,AllPublicationData!$A:$A,'Publication Table (%)'!$B141,AllPublicationData!$B:$B,'Publication Table (%)'!$C$4,AllPublicationData!$D:$D,'Publication Table (%)'!E$7)/
SUMIFS(AllPublicationData!$E:$E,AllPublicationData!$A:$A,'Publication Table (%)'!$B141,AllPublicationData!$B:$B,'Publication Table (%)'!$C$4,AllPublicationData!$D:$D,'Publication Table (%)'!E$7),
SUMIFS(AllPublicationData!$G:$G,AllPublicationData!$A:$A,'Publication Table (%)'!$B141,AllPublicationData!$B:$B,'Publication Table (%)'!E$7)/
SUMIFS(AllPublicationData!$E:$E,AllPublicationData!$A:$A,'Publication Table (%)'!$B141,AllPublicationData!$B:$B,'Publication Table (%)'!E$7)),
IF('Publication Table (%)'!$C$5="Operations cancelled for clinical reasons",
IFERROR(SUMIFS(AllPublicationData!$H:$H,AllPublicationData!$A:$A,'Publication Table (%)'!$B141,AllPublicationData!$B:$B,'Publication Table (%)'!$C$4,AllPublicationData!$D:$D,'Publication Table (%)'!E$7)/
SUMIFS(AllPublicationData!$E:$E,AllPublicationData!$A:$A,'Publication Table (%)'!$B141,AllPublicationData!$B:$B,'Publication Table (%)'!$C$4,AllPublicationData!$D:$D,'Publication Table (%)'!E$7),
SUMIFS(AllPublicationData!$H:$H,AllPublicationData!$A:$A,'Publication Table (%)'!$B141,AllPublicationData!$B:$B,'Publication Table (%)'!E$7)/
SUMIFS(AllPublicationData!$E:$E,AllPublicationData!$A:$A,'Publication Table (%)'!$B141,AllPublicationData!$B:$B,'Publication Table (%)'!E$7)),
IF('Publication Table (%)'!$C$5="Operations cancelled for non-clinical/capacity reasons",
IFERROR(SUMIFS(AllPublicationData!$I:$I,AllPublicationData!$A:$A,'Publication Table (%)'!$B141,AllPublicationData!$B:$B,'Publication Table (%)'!$C$4,AllPublicationData!$D:$D,'Publication Table (%)'!E$7)/
SUMIFS(AllPublicationData!$E:$E,AllPublicationData!$A:$A,'Publication Table (%)'!$B141,AllPublicationData!$B:$B,'Publication Table (%)'!$C$4,AllPublicationData!$D:$D,'Publication Table (%)'!E$7),
SUMIFS(AllPublicationData!$I:$I,AllPublicationData!$A:$A,'Publication Table (%)'!$B141,AllPublicationData!$B:$B,'Publication Table (%)'!E$7)/
SUMIFS(AllPublicationData!$E:$E,AllPublicationData!$A:$A,'Publication Table (%)'!$B141,AllPublicationData!$B:$B,'Publication Table (%)'!E$7)),
IF('Publication Table (%)'!$C$5="Cancellations for other reasons",
IFERROR(SUMIFS(AllPublicationData!$J:$J,AllPublicationData!$A:$A,'Publication Table (%)'!$B141,AllPublicationData!$B:$B,'Publication Table (%)'!$C$4,AllPublicationData!$D:$D,'Publication Table (%)'!E$7)/
SUMIFS(AllPublicationData!$E:$E,AllPublicationData!$A:$A,'Publication Table (%)'!$B141,AllPublicationData!$B:$B,'Publication Table (%)'!$C$4,AllPublicationData!$D:$D,'Publication Table (%)'!E$7),
SUMIFS(AllPublicationData!$J:$J,AllPublicationData!$A:$A,'Publication Table (%)'!$B141,AllPublicationData!$B:$B,'Publication Table (%)'!E$7)/
SUMIFS(AllPublicationData!$E:$E,AllPublicationData!$A:$A,'Publication Table (%)'!$B141,AllPublicationData!$B:$B,'Publication Table (%)'!E$7)))))))</f>
        <v>#DIV/0!</v>
      </c>
      <c r="F141" s="96" t="e">
        <f>IF('Publication Table (%)'!$C$5="All Cancelled Operations",
IFERROR(SUMIFS(AllPublicationData!$F:$F,AllPublicationData!$A:$A,'Publication Table (%)'!$B141,AllPublicationData!$B:$B,'Publication Table (%)'!$C$4,AllPublicationData!$D:$D,'Publication Table (%)'!F$7)/
SUMIFS(AllPublicationData!$E:$E,AllPublicationData!$A:$A,'Publication Table (%)'!$B141,AllPublicationData!$B:$B,'Publication Table (%)'!$C$4,AllPublicationData!$D:$D,'Publication Table (%)'!F$7),
SUMIFS(AllPublicationData!$F:$F,AllPublicationData!$A:$A,'Publication Table (%)'!$B141,AllPublicationData!$B:$B,'Publication Table (%)'!F$7)/
SUMIFS(AllPublicationData!$E:$E,AllPublicationData!$A:$A,'Publication Table (%)'!$B141,AllPublicationData!$B:$B,'Publication Table (%)'!F$7)),
IF('Publication Table (%)'!$C$5="Operations cancelled by patient",
IFERROR(SUMIFS(AllPublicationData!$G:$G,AllPublicationData!$A:$A,'Publication Table (%)'!$B141,AllPublicationData!$B:$B,'Publication Table (%)'!$C$4,AllPublicationData!$D:$D,'Publication Table (%)'!F$7)/
SUMIFS(AllPublicationData!$E:$E,AllPublicationData!$A:$A,'Publication Table (%)'!$B141,AllPublicationData!$B:$B,'Publication Table (%)'!$C$4,AllPublicationData!$D:$D,'Publication Table (%)'!F$7),
SUMIFS(AllPublicationData!$G:$G,AllPublicationData!$A:$A,'Publication Table (%)'!$B141,AllPublicationData!$B:$B,'Publication Table (%)'!F$7)/
SUMIFS(AllPublicationData!$E:$E,AllPublicationData!$A:$A,'Publication Table (%)'!$B141,AllPublicationData!$B:$B,'Publication Table (%)'!F$7)),
IF('Publication Table (%)'!$C$5="Operations cancelled for clinical reasons",
IFERROR(SUMIFS(AllPublicationData!$H:$H,AllPublicationData!$A:$A,'Publication Table (%)'!$B141,AllPublicationData!$B:$B,'Publication Table (%)'!$C$4,AllPublicationData!$D:$D,'Publication Table (%)'!F$7)/
SUMIFS(AllPublicationData!$E:$E,AllPublicationData!$A:$A,'Publication Table (%)'!$B141,AllPublicationData!$B:$B,'Publication Table (%)'!$C$4,AllPublicationData!$D:$D,'Publication Table (%)'!F$7),
SUMIFS(AllPublicationData!$H:$H,AllPublicationData!$A:$A,'Publication Table (%)'!$B141,AllPublicationData!$B:$B,'Publication Table (%)'!F$7)/
SUMIFS(AllPublicationData!$E:$E,AllPublicationData!$A:$A,'Publication Table (%)'!$B141,AllPublicationData!$B:$B,'Publication Table (%)'!F$7)),
IF('Publication Table (%)'!$C$5="Operations cancelled for non-clinical/capacity reasons",
IFERROR(SUMIFS(AllPublicationData!$I:$I,AllPublicationData!$A:$A,'Publication Table (%)'!$B141,AllPublicationData!$B:$B,'Publication Table (%)'!$C$4,AllPublicationData!$D:$D,'Publication Table (%)'!F$7)/
SUMIFS(AllPublicationData!$E:$E,AllPublicationData!$A:$A,'Publication Table (%)'!$B141,AllPublicationData!$B:$B,'Publication Table (%)'!$C$4,AllPublicationData!$D:$D,'Publication Table (%)'!F$7),
SUMIFS(AllPublicationData!$I:$I,AllPublicationData!$A:$A,'Publication Table (%)'!$B141,AllPublicationData!$B:$B,'Publication Table (%)'!F$7)/
SUMIFS(AllPublicationData!$E:$E,AllPublicationData!$A:$A,'Publication Table (%)'!$B141,AllPublicationData!$B:$B,'Publication Table (%)'!F$7)),
IF('Publication Table (%)'!$C$5="Cancellations for other reasons",
IFERROR(SUMIFS(AllPublicationData!$J:$J,AllPublicationData!$A:$A,'Publication Table (%)'!$B141,AllPublicationData!$B:$B,'Publication Table (%)'!$C$4,AllPublicationData!$D:$D,'Publication Table (%)'!F$7)/
SUMIFS(AllPublicationData!$E:$E,AllPublicationData!$A:$A,'Publication Table (%)'!$B141,AllPublicationData!$B:$B,'Publication Table (%)'!$C$4,AllPublicationData!$D:$D,'Publication Table (%)'!F$7),
SUMIFS(AllPublicationData!$J:$J,AllPublicationData!$A:$A,'Publication Table (%)'!$B141,AllPublicationData!$B:$B,'Publication Table (%)'!F$7)/
SUMIFS(AllPublicationData!$E:$E,AllPublicationData!$A:$A,'Publication Table (%)'!$B141,AllPublicationData!$B:$B,'Publication Table (%)'!F$7)))))))</f>
        <v>#DIV/0!</v>
      </c>
      <c r="G141" s="96" t="e">
        <f>IF('Publication Table (%)'!$C$5="All Cancelled Operations",
IFERROR(SUMIFS(AllPublicationData!$F:$F,AllPublicationData!$A:$A,'Publication Table (%)'!$B141,AllPublicationData!$B:$B,'Publication Table (%)'!$C$4,AllPublicationData!$D:$D,'Publication Table (%)'!G$7)/
SUMIFS(AllPublicationData!$E:$E,AllPublicationData!$A:$A,'Publication Table (%)'!$B141,AllPublicationData!$B:$B,'Publication Table (%)'!$C$4,AllPublicationData!$D:$D,'Publication Table (%)'!G$7),
SUMIFS(AllPublicationData!$F:$F,AllPublicationData!$A:$A,'Publication Table (%)'!$B141,AllPublicationData!$B:$B,'Publication Table (%)'!G$7)/
SUMIFS(AllPublicationData!$E:$E,AllPublicationData!$A:$A,'Publication Table (%)'!$B141,AllPublicationData!$B:$B,'Publication Table (%)'!G$7)),
IF('Publication Table (%)'!$C$5="Operations cancelled by patient",
IFERROR(SUMIFS(AllPublicationData!$G:$G,AllPublicationData!$A:$A,'Publication Table (%)'!$B141,AllPublicationData!$B:$B,'Publication Table (%)'!$C$4,AllPublicationData!$D:$D,'Publication Table (%)'!G$7)/
SUMIFS(AllPublicationData!$E:$E,AllPublicationData!$A:$A,'Publication Table (%)'!$B141,AllPublicationData!$B:$B,'Publication Table (%)'!$C$4,AllPublicationData!$D:$D,'Publication Table (%)'!G$7),
SUMIFS(AllPublicationData!$G:$G,AllPublicationData!$A:$A,'Publication Table (%)'!$B141,AllPublicationData!$B:$B,'Publication Table (%)'!G$7)/
SUMIFS(AllPublicationData!$E:$E,AllPublicationData!$A:$A,'Publication Table (%)'!$B141,AllPublicationData!$B:$B,'Publication Table (%)'!G$7)),
IF('Publication Table (%)'!$C$5="Operations cancelled for clinical reasons",
IFERROR(SUMIFS(AllPublicationData!$H:$H,AllPublicationData!$A:$A,'Publication Table (%)'!$B141,AllPublicationData!$B:$B,'Publication Table (%)'!$C$4,AllPublicationData!$D:$D,'Publication Table (%)'!G$7)/
SUMIFS(AllPublicationData!$E:$E,AllPublicationData!$A:$A,'Publication Table (%)'!$B141,AllPublicationData!$B:$B,'Publication Table (%)'!$C$4,AllPublicationData!$D:$D,'Publication Table (%)'!G$7),
SUMIFS(AllPublicationData!$H:$H,AllPublicationData!$A:$A,'Publication Table (%)'!$B141,AllPublicationData!$B:$B,'Publication Table (%)'!G$7)/
SUMIFS(AllPublicationData!$E:$E,AllPublicationData!$A:$A,'Publication Table (%)'!$B141,AllPublicationData!$B:$B,'Publication Table (%)'!G$7)),
IF('Publication Table (%)'!$C$5="Operations cancelled for non-clinical/capacity reasons",
IFERROR(SUMIFS(AllPublicationData!$I:$I,AllPublicationData!$A:$A,'Publication Table (%)'!$B141,AllPublicationData!$B:$B,'Publication Table (%)'!$C$4,AllPublicationData!$D:$D,'Publication Table (%)'!G$7)/
SUMIFS(AllPublicationData!$E:$E,AllPublicationData!$A:$A,'Publication Table (%)'!$B141,AllPublicationData!$B:$B,'Publication Table (%)'!$C$4,AllPublicationData!$D:$D,'Publication Table (%)'!G$7),
SUMIFS(AllPublicationData!$I:$I,AllPublicationData!$A:$A,'Publication Table (%)'!$B141,AllPublicationData!$B:$B,'Publication Table (%)'!G$7)/
SUMIFS(AllPublicationData!$E:$E,AllPublicationData!$A:$A,'Publication Table (%)'!$B141,AllPublicationData!$B:$B,'Publication Table (%)'!G$7)),
IF('Publication Table (%)'!$C$5="Cancellations for other reasons",
IFERROR(SUMIFS(AllPublicationData!$J:$J,AllPublicationData!$A:$A,'Publication Table (%)'!$B141,AllPublicationData!$B:$B,'Publication Table (%)'!$C$4,AllPublicationData!$D:$D,'Publication Table (%)'!G$7)/
SUMIFS(AllPublicationData!$E:$E,AllPublicationData!$A:$A,'Publication Table (%)'!$B141,AllPublicationData!$B:$B,'Publication Table (%)'!$C$4,AllPublicationData!$D:$D,'Publication Table (%)'!G$7),
SUMIFS(AllPublicationData!$J:$J,AllPublicationData!$A:$A,'Publication Table (%)'!$B141,AllPublicationData!$B:$B,'Publication Table (%)'!G$7)/
SUMIFS(AllPublicationData!$E:$E,AllPublicationData!$A:$A,'Publication Table (%)'!$B141,AllPublicationData!$B:$B,'Publication Table (%)'!G$7)))))))</f>
        <v>#DIV/0!</v>
      </c>
      <c r="H141" s="96" t="e">
        <f>IF('Publication Table (%)'!$C$5="All Cancelled Operations",
IFERROR(SUMIFS(AllPublicationData!$F:$F,AllPublicationData!$A:$A,'Publication Table (%)'!$B141,AllPublicationData!$B:$B,'Publication Table (%)'!$C$4,AllPublicationData!$D:$D,'Publication Table (%)'!H$7)/
SUMIFS(AllPublicationData!$E:$E,AllPublicationData!$A:$A,'Publication Table (%)'!$B141,AllPublicationData!$B:$B,'Publication Table (%)'!$C$4,AllPublicationData!$D:$D,'Publication Table (%)'!H$7),
SUMIFS(AllPublicationData!$F:$F,AllPublicationData!$A:$A,'Publication Table (%)'!$B141,AllPublicationData!$B:$B,'Publication Table (%)'!H$7)/
SUMIFS(AllPublicationData!$E:$E,AllPublicationData!$A:$A,'Publication Table (%)'!$B141,AllPublicationData!$B:$B,'Publication Table (%)'!H$7)),
IF('Publication Table (%)'!$C$5="Operations cancelled by patient",
IFERROR(SUMIFS(AllPublicationData!$G:$G,AllPublicationData!$A:$A,'Publication Table (%)'!$B141,AllPublicationData!$B:$B,'Publication Table (%)'!$C$4,AllPublicationData!$D:$D,'Publication Table (%)'!H$7)/
SUMIFS(AllPublicationData!$E:$E,AllPublicationData!$A:$A,'Publication Table (%)'!$B141,AllPublicationData!$B:$B,'Publication Table (%)'!$C$4,AllPublicationData!$D:$D,'Publication Table (%)'!H$7),
SUMIFS(AllPublicationData!$G:$G,AllPublicationData!$A:$A,'Publication Table (%)'!$B141,AllPublicationData!$B:$B,'Publication Table (%)'!H$7)/
SUMIFS(AllPublicationData!$E:$E,AllPublicationData!$A:$A,'Publication Table (%)'!$B141,AllPublicationData!$B:$B,'Publication Table (%)'!H$7)),
IF('Publication Table (%)'!$C$5="Operations cancelled for clinical reasons",
IFERROR(SUMIFS(AllPublicationData!$H:$H,AllPublicationData!$A:$A,'Publication Table (%)'!$B141,AllPublicationData!$B:$B,'Publication Table (%)'!$C$4,AllPublicationData!$D:$D,'Publication Table (%)'!H$7)/
SUMIFS(AllPublicationData!$E:$E,AllPublicationData!$A:$A,'Publication Table (%)'!$B141,AllPublicationData!$B:$B,'Publication Table (%)'!$C$4,AllPublicationData!$D:$D,'Publication Table (%)'!H$7),
SUMIFS(AllPublicationData!$H:$H,AllPublicationData!$A:$A,'Publication Table (%)'!$B141,AllPublicationData!$B:$B,'Publication Table (%)'!H$7)/
SUMIFS(AllPublicationData!$E:$E,AllPublicationData!$A:$A,'Publication Table (%)'!$B141,AllPublicationData!$B:$B,'Publication Table (%)'!H$7)),
IF('Publication Table (%)'!$C$5="Operations cancelled for non-clinical/capacity reasons",
IFERROR(SUMIFS(AllPublicationData!$I:$I,AllPublicationData!$A:$A,'Publication Table (%)'!$B141,AllPublicationData!$B:$B,'Publication Table (%)'!$C$4,AllPublicationData!$D:$D,'Publication Table (%)'!H$7)/
SUMIFS(AllPublicationData!$E:$E,AllPublicationData!$A:$A,'Publication Table (%)'!$B141,AllPublicationData!$B:$B,'Publication Table (%)'!$C$4,AllPublicationData!$D:$D,'Publication Table (%)'!H$7),
SUMIFS(AllPublicationData!$I:$I,AllPublicationData!$A:$A,'Publication Table (%)'!$B141,AllPublicationData!$B:$B,'Publication Table (%)'!H$7)/
SUMIFS(AllPublicationData!$E:$E,AllPublicationData!$A:$A,'Publication Table (%)'!$B141,AllPublicationData!$B:$B,'Publication Table (%)'!H$7)),
IF('Publication Table (%)'!$C$5="Cancellations for other reasons",
IFERROR(SUMIFS(AllPublicationData!$J:$J,AllPublicationData!$A:$A,'Publication Table (%)'!$B141,AllPublicationData!$B:$B,'Publication Table (%)'!$C$4,AllPublicationData!$D:$D,'Publication Table (%)'!H$7)/
SUMIFS(AllPublicationData!$E:$E,AllPublicationData!$A:$A,'Publication Table (%)'!$B141,AllPublicationData!$B:$B,'Publication Table (%)'!$C$4,AllPublicationData!$D:$D,'Publication Table (%)'!H$7),
SUMIFS(AllPublicationData!$J:$J,AllPublicationData!$A:$A,'Publication Table (%)'!$B141,AllPublicationData!$B:$B,'Publication Table (%)'!H$7)/
SUMIFS(AllPublicationData!$E:$E,AllPublicationData!$A:$A,'Publication Table (%)'!$B141,AllPublicationData!$B:$B,'Publication Table (%)'!H$7)))))))</f>
        <v>#DIV/0!</v>
      </c>
      <c r="I141" s="96" t="e">
        <f>IF('Publication Table (%)'!$C$5="All Cancelled Operations",
IFERROR(SUMIFS(AllPublicationData!$F:$F,AllPublicationData!$A:$A,'Publication Table (%)'!$B141,AllPublicationData!$B:$B,'Publication Table (%)'!$C$4,AllPublicationData!$D:$D,'Publication Table (%)'!I$7)/
SUMIFS(AllPublicationData!$E:$E,AllPublicationData!$A:$A,'Publication Table (%)'!$B141,AllPublicationData!$B:$B,'Publication Table (%)'!$C$4,AllPublicationData!$D:$D,'Publication Table (%)'!I$7),
SUMIFS(AllPublicationData!$F:$F,AllPublicationData!$A:$A,'Publication Table (%)'!$B141,AllPublicationData!$B:$B,'Publication Table (%)'!I$7)/
SUMIFS(AllPublicationData!$E:$E,AllPublicationData!$A:$A,'Publication Table (%)'!$B141,AllPublicationData!$B:$B,'Publication Table (%)'!I$7)),
IF('Publication Table (%)'!$C$5="Operations cancelled by patient",
IFERROR(SUMIFS(AllPublicationData!$G:$G,AllPublicationData!$A:$A,'Publication Table (%)'!$B141,AllPublicationData!$B:$B,'Publication Table (%)'!$C$4,AllPublicationData!$D:$D,'Publication Table (%)'!I$7)/
SUMIFS(AllPublicationData!$E:$E,AllPublicationData!$A:$A,'Publication Table (%)'!$B141,AllPublicationData!$B:$B,'Publication Table (%)'!$C$4,AllPublicationData!$D:$D,'Publication Table (%)'!I$7),
SUMIFS(AllPublicationData!$G:$G,AllPublicationData!$A:$A,'Publication Table (%)'!$B141,AllPublicationData!$B:$B,'Publication Table (%)'!I$7)/
SUMIFS(AllPublicationData!$E:$E,AllPublicationData!$A:$A,'Publication Table (%)'!$B141,AllPublicationData!$B:$B,'Publication Table (%)'!I$7)),
IF('Publication Table (%)'!$C$5="Operations cancelled for clinical reasons",
IFERROR(SUMIFS(AllPublicationData!$H:$H,AllPublicationData!$A:$A,'Publication Table (%)'!$B141,AllPublicationData!$B:$B,'Publication Table (%)'!$C$4,AllPublicationData!$D:$D,'Publication Table (%)'!I$7)/
SUMIFS(AllPublicationData!$E:$E,AllPublicationData!$A:$A,'Publication Table (%)'!$B141,AllPublicationData!$B:$B,'Publication Table (%)'!$C$4,AllPublicationData!$D:$D,'Publication Table (%)'!I$7),
SUMIFS(AllPublicationData!$H:$H,AllPublicationData!$A:$A,'Publication Table (%)'!$B141,AllPublicationData!$B:$B,'Publication Table (%)'!I$7)/
SUMIFS(AllPublicationData!$E:$E,AllPublicationData!$A:$A,'Publication Table (%)'!$B141,AllPublicationData!$B:$B,'Publication Table (%)'!I$7)),
IF('Publication Table (%)'!$C$5="Operations cancelled for non-clinical/capacity reasons",
IFERROR(SUMIFS(AllPublicationData!$I:$I,AllPublicationData!$A:$A,'Publication Table (%)'!$B141,AllPublicationData!$B:$B,'Publication Table (%)'!$C$4,AllPublicationData!$D:$D,'Publication Table (%)'!I$7)/
SUMIFS(AllPublicationData!$E:$E,AllPublicationData!$A:$A,'Publication Table (%)'!$B141,AllPublicationData!$B:$B,'Publication Table (%)'!$C$4,AllPublicationData!$D:$D,'Publication Table (%)'!I$7),
SUMIFS(AllPublicationData!$I:$I,AllPublicationData!$A:$A,'Publication Table (%)'!$B141,AllPublicationData!$B:$B,'Publication Table (%)'!I$7)/
SUMIFS(AllPublicationData!$E:$E,AllPublicationData!$A:$A,'Publication Table (%)'!$B141,AllPublicationData!$B:$B,'Publication Table (%)'!I$7)),
IF('Publication Table (%)'!$C$5="Cancellations for other reasons",
IFERROR(SUMIFS(AllPublicationData!$J:$J,AllPublicationData!$A:$A,'Publication Table (%)'!$B141,AllPublicationData!$B:$B,'Publication Table (%)'!$C$4,AllPublicationData!$D:$D,'Publication Table (%)'!I$7)/
SUMIFS(AllPublicationData!$E:$E,AllPublicationData!$A:$A,'Publication Table (%)'!$B141,AllPublicationData!$B:$B,'Publication Table (%)'!$C$4,AllPublicationData!$D:$D,'Publication Table (%)'!I$7),
SUMIFS(AllPublicationData!$J:$J,AllPublicationData!$A:$A,'Publication Table (%)'!$B141,AllPublicationData!$B:$B,'Publication Table (%)'!I$7)/
SUMIFS(AllPublicationData!$E:$E,AllPublicationData!$A:$A,'Publication Table (%)'!$B141,AllPublicationData!$B:$B,'Publication Table (%)'!I$7)))))))</f>
        <v>#DIV/0!</v>
      </c>
      <c r="J141" s="96" t="e">
        <f>IF('Publication Table (%)'!$C$5="All Cancelled Operations",
IFERROR(SUMIFS(AllPublicationData!$F:$F,AllPublicationData!$A:$A,'Publication Table (%)'!$B141,AllPublicationData!$B:$B,'Publication Table (%)'!$C$4,AllPublicationData!$D:$D,'Publication Table (%)'!J$7)/
SUMIFS(AllPublicationData!$E:$E,AllPublicationData!$A:$A,'Publication Table (%)'!$B141,AllPublicationData!$B:$B,'Publication Table (%)'!$C$4,AllPublicationData!$D:$D,'Publication Table (%)'!J$7),
SUMIFS(AllPublicationData!$F:$F,AllPublicationData!$A:$A,'Publication Table (%)'!$B141,AllPublicationData!$B:$B,'Publication Table (%)'!J$7)/
SUMIFS(AllPublicationData!$E:$E,AllPublicationData!$A:$A,'Publication Table (%)'!$B141,AllPublicationData!$B:$B,'Publication Table (%)'!J$7)),
IF('Publication Table (%)'!$C$5="Operations cancelled by patient",
IFERROR(SUMIFS(AllPublicationData!$G:$G,AllPublicationData!$A:$A,'Publication Table (%)'!$B141,AllPublicationData!$B:$B,'Publication Table (%)'!$C$4,AllPublicationData!$D:$D,'Publication Table (%)'!J$7)/
SUMIFS(AllPublicationData!$E:$E,AllPublicationData!$A:$A,'Publication Table (%)'!$B141,AllPublicationData!$B:$B,'Publication Table (%)'!$C$4,AllPublicationData!$D:$D,'Publication Table (%)'!J$7),
SUMIFS(AllPublicationData!$G:$G,AllPublicationData!$A:$A,'Publication Table (%)'!$B141,AllPublicationData!$B:$B,'Publication Table (%)'!J$7)/
SUMIFS(AllPublicationData!$E:$E,AllPublicationData!$A:$A,'Publication Table (%)'!$B141,AllPublicationData!$B:$B,'Publication Table (%)'!J$7)),
IF('Publication Table (%)'!$C$5="Operations cancelled for clinical reasons",
IFERROR(SUMIFS(AllPublicationData!$H:$H,AllPublicationData!$A:$A,'Publication Table (%)'!$B141,AllPublicationData!$B:$B,'Publication Table (%)'!$C$4,AllPublicationData!$D:$D,'Publication Table (%)'!J$7)/
SUMIFS(AllPublicationData!$E:$E,AllPublicationData!$A:$A,'Publication Table (%)'!$B141,AllPublicationData!$B:$B,'Publication Table (%)'!$C$4,AllPublicationData!$D:$D,'Publication Table (%)'!J$7),
SUMIFS(AllPublicationData!$H:$H,AllPublicationData!$A:$A,'Publication Table (%)'!$B141,AllPublicationData!$B:$B,'Publication Table (%)'!J$7)/
SUMIFS(AllPublicationData!$E:$E,AllPublicationData!$A:$A,'Publication Table (%)'!$B141,AllPublicationData!$B:$B,'Publication Table (%)'!J$7)),
IF('Publication Table (%)'!$C$5="Operations cancelled for non-clinical/capacity reasons",
IFERROR(SUMIFS(AllPublicationData!$I:$I,AllPublicationData!$A:$A,'Publication Table (%)'!$B141,AllPublicationData!$B:$B,'Publication Table (%)'!$C$4,AllPublicationData!$D:$D,'Publication Table (%)'!J$7)/
SUMIFS(AllPublicationData!$E:$E,AllPublicationData!$A:$A,'Publication Table (%)'!$B141,AllPublicationData!$B:$B,'Publication Table (%)'!$C$4,AllPublicationData!$D:$D,'Publication Table (%)'!J$7),
SUMIFS(AllPublicationData!$I:$I,AllPublicationData!$A:$A,'Publication Table (%)'!$B141,AllPublicationData!$B:$B,'Publication Table (%)'!J$7)/
SUMIFS(AllPublicationData!$E:$E,AllPublicationData!$A:$A,'Publication Table (%)'!$B141,AllPublicationData!$B:$B,'Publication Table (%)'!J$7)),
IF('Publication Table (%)'!$C$5="Cancellations for other reasons",
IFERROR(SUMIFS(AllPublicationData!$J:$J,AllPublicationData!$A:$A,'Publication Table (%)'!$B141,AllPublicationData!$B:$B,'Publication Table (%)'!$C$4,AllPublicationData!$D:$D,'Publication Table (%)'!J$7)/
SUMIFS(AllPublicationData!$E:$E,AllPublicationData!$A:$A,'Publication Table (%)'!$B141,AllPublicationData!$B:$B,'Publication Table (%)'!$C$4,AllPublicationData!$D:$D,'Publication Table (%)'!J$7),
SUMIFS(AllPublicationData!$J:$J,AllPublicationData!$A:$A,'Publication Table (%)'!$B141,AllPublicationData!$B:$B,'Publication Table (%)'!J$7)/
SUMIFS(AllPublicationData!$E:$E,AllPublicationData!$A:$A,'Publication Table (%)'!$B141,AllPublicationData!$B:$B,'Publication Table (%)'!J$7)))))))</f>
        <v>#DIV/0!</v>
      </c>
      <c r="K141" s="96" t="e">
        <f>IF('Publication Table (%)'!$C$5="All Cancelled Operations",
IFERROR(SUMIFS(AllPublicationData!$F:$F,AllPublicationData!$A:$A,'Publication Table (%)'!$B141,AllPublicationData!$B:$B,'Publication Table (%)'!$C$4,AllPublicationData!$D:$D,'Publication Table (%)'!K$7)/
SUMIFS(AllPublicationData!$E:$E,AllPublicationData!$A:$A,'Publication Table (%)'!$B141,AllPublicationData!$B:$B,'Publication Table (%)'!$C$4,AllPublicationData!$D:$D,'Publication Table (%)'!K$7),
SUMIFS(AllPublicationData!$F:$F,AllPublicationData!$A:$A,'Publication Table (%)'!$B141,AllPublicationData!$B:$B,'Publication Table (%)'!K$7)/
SUMIFS(AllPublicationData!$E:$E,AllPublicationData!$A:$A,'Publication Table (%)'!$B141,AllPublicationData!$B:$B,'Publication Table (%)'!K$7)),
IF('Publication Table (%)'!$C$5="Operations cancelled by patient",
IFERROR(SUMIFS(AllPublicationData!$G:$G,AllPublicationData!$A:$A,'Publication Table (%)'!$B141,AllPublicationData!$B:$B,'Publication Table (%)'!$C$4,AllPublicationData!$D:$D,'Publication Table (%)'!K$7)/
SUMIFS(AllPublicationData!$E:$E,AllPublicationData!$A:$A,'Publication Table (%)'!$B141,AllPublicationData!$B:$B,'Publication Table (%)'!$C$4,AllPublicationData!$D:$D,'Publication Table (%)'!K$7),
SUMIFS(AllPublicationData!$G:$G,AllPublicationData!$A:$A,'Publication Table (%)'!$B141,AllPublicationData!$B:$B,'Publication Table (%)'!K$7)/
SUMIFS(AllPublicationData!$E:$E,AllPublicationData!$A:$A,'Publication Table (%)'!$B141,AllPublicationData!$B:$B,'Publication Table (%)'!K$7)),
IF('Publication Table (%)'!$C$5="Operations cancelled for clinical reasons",
IFERROR(SUMIFS(AllPublicationData!$H:$H,AllPublicationData!$A:$A,'Publication Table (%)'!$B141,AllPublicationData!$B:$B,'Publication Table (%)'!$C$4,AllPublicationData!$D:$D,'Publication Table (%)'!K$7)/
SUMIFS(AllPublicationData!$E:$E,AllPublicationData!$A:$A,'Publication Table (%)'!$B141,AllPublicationData!$B:$B,'Publication Table (%)'!$C$4,AllPublicationData!$D:$D,'Publication Table (%)'!K$7),
SUMIFS(AllPublicationData!$H:$H,AllPublicationData!$A:$A,'Publication Table (%)'!$B141,AllPublicationData!$B:$B,'Publication Table (%)'!K$7)/
SUMIFS(AllPublicationData!$E:$E,AllPublicationData!$A:$A,'Publication Table (%)'!$B141,AllPublicationData!$B:$B,'Publication Table (%)'!K$7)),
IF('Publication Table (%)'!$C$5="Operations cancelled for non-clinical/capacity reasons",
IFERROR(SUMIFS(AllPublicationData!$I:$I,AllPublicationData!$A:$A,'Publication Table (%)'!$B141,AllPublicationData!$B:$B,'Publication Table (%)'!$C$4,AllPublicationData!$D:$D,'Publication Table (%)'!K$7)/
SUMIFS(AllPublicationData!$E:$E,AllPublicationData!$A:$A,'Publication Table (%)'!$B141,AllPublicationData!$B:$B,'Publication Table (%)'!$C$4,AllPublicationData!$D:$D,'Publication Table (%)'!K$7),
SUMIFS(AllPublicationData!$I:$I,AllPublicationData!$A:$A,'Publication Table (%)'!$B141,AllPublicationData!$B:$B,'Publication Table (%)'!K$7)/
SUMIFS(AllPublicationData!$E:$E,AllPublicationData!$A:$A,'Publication Table (%)'!$B141,AllPublicationData!$B:$B,'Publication Table (%)'!K$7)),
IF('Publication Table (%)'!$C$5="Cancellations for other reasons",
IFERROR(SUMIFS(AllPublicationData!$J:$J,AllPublicationData!$A:$A,'Publication Table (%)'!$B141,AllPublicationData!$B:$B,'Publication Table (%)'!$C$4,AllPublicationData!$D:$D,'Publication Table (%)'!K$7)/
SUMIFS(AllPublicationData!$E:$E,AllPublicationData!$A:$A,'Publication Table (%)'!$B141,AllPublicationData!$B:$B,'Publication Table (%)'!$C$4,AllPublicationData!$D:$D,'Publication Table (%)'!K$7),
SUMIFS(AllPublicationData!$J:$J,AllPublicationData!$A:$A,'Publication Table (%)'!$B141,AllPublicationData!$B:$B,'Publication Table (%)'!K$7)/
SUMIFS(AllPublicationData!$E:$E,AllPublicationData!$A:$A,'Publication Table (%)'!$B141,AllPublicationData!$B:$B,'Publication Table (%)'!K$7)))))))</f>
        <v>#DIV/0!</v>
      </c>
      <c r="L141" s="96" t="e">
        <f>IF('Publication Table (%)'!$C$5="All Cancelled Operations",
IFERROR(SUMIFS(AllPublicationData!$F:$F,AllPublicationData!$A:$A,'Publication Table (%)'!$B141,AllPublicationData!$B:$B,'Publication Table (%)'!$C$4,AllPublicationData!$D:$D,'Publication Table (%)'!L$7)/
SUMIFS(AllPublicationData!$E:$E,AllPublicationData!$A:$A,'Publication Table (%)'!$B141,AllPublicationData!$B:$B,'Publication Table (%)'!$C$4,AllPublicationData!$D:$D,'Publication Table (%)'!L$7),
SUMIFS(AllPublicationData!$F:$F,AllPublicationData!$A:$A,'Publication Table (%)'!$B141,AllPublicationData!$B:$B,'Publication Table (%)'!L$7)/
SUMIFS(AllPublicationData!$E:$E,AllPublicationData!$A:$A,'Publication Table (%)'!$B141,AllPublicationData!$B:$B,'Publication Table (%)'!L$7)),
IF('Publication Table (%)'!$C$5="Operations cancelled by patient",
IFERROR(SUMIFS(AllPublicationData!$G:$G,AllPublicationData!$A:$A,'Publication Table (%)'!$B141,AllPublicationData!$B:$B,'Publication Table (%)'!$C$4,AllPublicationData!$D:$D,'Publication Table (%)'!L$7)/
SUMIFS(AllPublicationData!$E:$E,AllPublicationData!$A:$A,'Publication Table (%)'!$B141,AllPublicationData!$B:$B,'Publication Table (%)'!$C$4,AllPublicationData!$D:$D,'Publication Table (%)'!L$7),
SUMIFS(AllPublicationData!$G:$G,AllPublicationData!$A:$A,'Publication Table (%)'!$B141,AllPublicationData!$B:$B,'Publication Table (%)'!L$7)/
SUMIFS(AllPublicationData!$E:$E,AllPublicationData!$A:$A,'Publication Table (%)'!$B141,AllPublicationData!$B:$B,'Publication Table (%)'!L$7)),
IF('Publication Table (%)'!$C$5="Operations cancelled for clinical reasons",
IFERROR(SUMIFS(AllPublicationData!$H:$H,AllPublicationData!$A:$A,'Publication Table (%)'!$B141,AllPublicationData!$B:$B,'Publication Table (%)'!$C$4,AllPublicationData!$D:$D,'Publication Table (%)'!L$7)/
SUMIFS(AllPublicationData!$E:$E,AllPublicationData!$A:$A,'Publication Table (%)'!$B141,AllPublicationData!$B:$B,'Publication Table (%)'!$C$4,AllPublicationData!$D:$D,'Publication Table (%)'!L$7),
SUMIFS(AllPublicationData!$H:$H,AllPublicationData!$A:$A,'Publication Table (%)'!$B141,AllPublicationData!$B:$B,'Publication Table (%)'!L$7)/
SUMIFS(AllPublicationData!$E:$E,AllPublicationData!$A:$A,'Publication Table (%)'!$B141,AllPublicationData!$B:$B,'Publication Table (%)'!L$7)),
IF('Publication Table (%)'!$C$5="Operations cancelled for non-clinical/capacity reasons",
IFERROR(SUMIFS(AllPublicationData!$I:$I,AllPublicationData!$A:$A,'Publication Table (%)'!$B141,AllPublicationData!$B:$B,'Publication Table (%)'!$C$4,AllPublicationData!$D:$D,'Publication Table (%)'!L$7)/
SUMIFS(AllPublicationData!$E:$E,AllPublicationData!$A:$A,'Publication Table (%)'!$B141,AllPublicationData!$B:$B,'Publication Table (%)'!$C$4,AllPublicationData!$D:$D,'Publication Table (%)'!L$7),
SUMIFS(AllPublicationData!$I:$I,AllPublicationData!$A:$A,'Publication Table (%)'!$B141,AllPublicationData!$B:$B,'Publication Table (%)'!L$7)/
SUMIFS(AllPublicationData!$E:$E,AllPublicationData!$A:$A,'Publication Table (%)'!$B141,AllPublicationData!$B:$B,'Publication Table (%)'!L$7)),
IF('Publication Table (%)'!$C$5="Cancellations for other reasons",
IFERROR(SUMIFS(AllPublicationData!$J:$J,AllPublicationData!$A:$A,'Publication Table (%)'!$B141,AllPublicationData!$B:$B,'Publication Table (%)'!$C$4,AllPublicationData!$D:$D,'Publication Table (%)'!L$7)/
SUMIFS(AllPublicationData!$E:$E,AllPublicationData!$A:$A,'Publication Table (%)'!$B141,AllPublicationData!$B:$B,'Publication Table (%)'!$C$4,AllPublicationData!$D:$D,'Publication Table (%)'!L$7),
SUMIFS(AllPublicationData!$J:$J,AllPublicationData!$A:$A,'Publication Table (%)'!$B141,AllPublicationData!$B:$B,'Publication Table (%)'!L$7)/
SUMIFS(AllPublicationData!$E:$E,AllPublicationData!$A:$A,'Publication Table (%)'!$B141,AllPublicationData!$B:$B,'Publication Table (%)'!L$7)))))))</f>
        <v>#DIV/0!</v>
      </c>
      <c r="M141" s="96" t="e">
        <f>IF('Publication Table (%)'!$C$5="All Cancelled Operations",
IFERROR(SUMIFS(AllPublicationData!$F:$F,AllPublicationData!$A:$A,'Publication Table (%)'!$B141,AllPublicationData!$B:$B,'Publication Table (%)'!$C$4,AllPublicationData!$D:$D,'Publication Table (%)'!M$7)/
SUMIFS(AllPublicationData!$E:$E,AllPublicationData!$A:$A,'Publication Table (%)'!$B141,AllPublicationData!$B:$B,'Publication Table (%)'!$C$4,AllPublicationData!$D:$D,'Publication Table (%)'!M$7),
SUMIFS(AllPublicationData!$F:$F,AllPublicationData!$A:$A,'Publication Table (%)'!$B141,AllPublicationData!$B:$B,'Publication Table (%)'!M$7)/
SUMIFS(AllPublicationData!$E:$E,AllPublicationData!$A:$A,'Publication Table (%)'!$B141,AllPublicationData!$B:$B,'Publication Table (%)'!M$7)),
IF('Publication Table (%)'!$C$5="Operations cancelled by patient",
IFERROR(SUMIFS(AllPublicationData!$G:$G,AllPublicationData!$A:$A,'Publication Table (%)'!$B141,AllPublicationData!$B:$B,'Publication Table (%)'!$C$4,AllPublicationData!$D:$D,'Publication Table (%)'!M$7)/
SUMIFS(AllPublicationData!$E:$E,AllPublicationData!$A:$A,'Publication Table (%)'!$B141,AllPublicationData!$B:$B,'Publication Table (%)'!$C$4,AllPublicationData!$D:$D,'Publication Table (%)'!M$7),
SUMIFS(AllPublicationData!$G:$G,AllPublicationData!$A:$A,'Publication Table (%)'!$B141,AllPublicationData!$B:$B,'Publication Table (%)'!M$7)/
SUMIFS(AllPublicationData!$E:$E,AllPublicationData!$A:$A,'Publication Table (%)'!$B141,AllPublicationData!$B:$B,'Publication Table (%)'!M$7)),
IF('Publication Table (%)'!$C$5="Operations cancelled for clinical reasons",
IFERROR(SUMIFS(AllPublicationData!$H:$H,AllPublicationData!$A:$A,'Publication Table (%)'!$B141,AllPublicationData!$B:$B,'Publication Table (%)'!$C$4,AllPublicationData!$D:$D,'Publication Table (%)'!M$7)/
SUMIFS(AllPublicationData!$E:$E,AllPublicationData!$A:$A,'Publication Table (%)'!$B141,AllPublicationData!$B:$B,'Publication Table (%)'!$C$4,AllPublicationData!$D:$D,'Publication Table (%)'!M$7),
SUMIFS(AllPublicationData!$H:$H,AllPublicationData!$A:$A,'Publication Table (%)'!$B141,AllPublicationData!$B:$B,'Publication Table (%)'!M$7)/
SUMIFS(AllPublicationData!$E:$E,AllPublicationData!$A:$A,'Publication Table (%)'!$B141,AllPublicationData!$B:$B,'Publication Table (%)'!M$7)),
IF('Publication Table (%)'!$C$5="Operations cancelled for non-clinical/capacity reasons",
IFERROR(SUMIFS(AllPublicationData!$I:$I,AllPublicationData!$A:$A,'Publication Table (%)'!$B141,AllPublicationData!$B:$B,'Publication Table (%)'!$C$4,AllPublicationData!$D:$D,'Publication Table (%)'!M$7)/
SUMIFS(AllPublicationData!$E:$E,AllPublicationData!$A:$A,'Publication Table (%)'!$B141,AllPublicationData!$B:$B,'Publication Table (%)'!$C$4,AllPublicationData!$D:$D,'Publication Table (%)'!M$7),
SUMIFS(AllPublicationData!$I:$I,AllPublicationData!$A:$A,'Publication Table (%)'!$B141,AllPublicationData!$B:$B,'Publication Table (%)'!M$7)/
SUMIFS(AllPublicationData!$E:$E,AllPublicationData!$A:$A,'Publication Table (%)'!$B141,AllPublicationData!$B:$B,'Publication Table (%)'!M$7)),
IF('Publication Table (%)'!$C$5="Cancellations for other reasons",
IFERROR(SUMIFS(AllPublicationData!$J:$J,AllPublicationData!$A:$A,'Publication Table (%)'!$B141,AllPublicationData!$B:$B,'Publication Table (%)'!$C$4,AllPublicationData!$D:$D,'Publication Table (%)'!M$7)/
SUMIFS(AllPublicationData!$E:$E,AllPublicationData!$A:$A,'Publication Table (%)'!$B141,AllPublicationData!$B:$B,'Publication Table (%)'!$C$4,AllPublicationData!$D:$D,'Publication Table (%)'!M$7),
SUMIFS(AllPublicationData!$J:$J,AllPublicationData!$A:$A,'Publication Table (%)'!$B141,AllPublicationData!$B:$B,'Publication Table (%)'!M$7)/
SUMIFS(AllPublicationData!$E:$E,AllPublicationData!$A:$A,'Publication Table (%)'!$B141,AllPublicationData!$B:$B,'Publication Table (%)'!M$7)))))))</f>
        <v>#DIV/0!</v>
      </c>
      <c r="N141" s="96" t="e">
        <f>IF('Publication Table (%)'!$C$5="All Cancelled Operations",
IFERROR(SUMIFS(AllPublicationData!$F:$F,AllPublicationData!$A:$A,'Publication Table (%)'!$B141,AllPublicationData!$B:$B,'Publication Table (%)'!$C$4,AllPublicationData!$D:$D,'Publication Table (%)'!N$7)/
SUMIFS(AllPublicationData!$E:$E,AllPublicationData!$A:$A,'Publication Table (%)'!$B141,AllPublicationData!$B:$B,'Publication Table (%)'!$C$4,AllPublicationData!$D:$D,'Publication Table (%)'!N$7),
SUMIFS(AllPublicationData!$F:$F,AllPublicationData!$A:$A,'Publication Table (%)'!$B141,AllPublicationData!$B:$B,'Publication Table (%)'!N$7)/
SUMIFS(AllPublicationData!$E:$E,AllPublicationData!$A:$A,'Publication Table (%)'!$B141,AllPublicationData!$B:$B,'Publication Table (%)'!N$7)),
IF('Publication Table (%)'!$C$5="Operations cancelled by patient",
IFERROR(SUMIFS(AllPublicationData!$G:$G,AllPublicationData!$A:$A,'Publication Table (%)'!$B141,AllPublicationData!$B:$B,'Publication Table (%)'!$C$4,AllPublicationData!$D:$D,'Publication Table (%)'!N$7)/
SUMIFS(AllPublicationData!$E:$E,AllPublicationData!$A:$A,'Publication Table (%)'!$B141,AllPublicationData!$B:$B,'Publication Table (%)'!$C$4,AllPublicationData!$D:$D,'Publication Table (%)'!N$7),
SUMIFS(AllPublicationData!$G:$G,AllPublicationData!$A:$A,'Publication Table (%)'!$B141,AllPublicationData!$B:$B,'Publication Table (%)'!N$7)/
SUMIFS(AllPublicationData!$E:$E,AllPublicationData!$A:$A,'Publication Table (%)'!$B141,AllPublicationData!$B:$B,'Publication Table (%)'!N$7)),
IF('Publication Table (%)'!$C$5="Operations cancelled for clinical reasons",
IFERROR(SUMIFS(AllPublicationData!$H:$H,AllPublicationData!$A:$A,'Publication Table (%)'!$B141,AllPublicationData!$B:$B,'Publication Table (%)'!$C$4,AllPublicationData!$D:$D,'Publication Table (%)'!N$7)/
SUMIFS(AllPublicationData!$E:$E,AllPublicationData!$A:$A,'Publication Table (%)'!$B141,AllPublicationData!$B:$B,'Publication Table (%)'!$C$4,AllPublicationData!$D:$D,'Publication Table (%)'!N$7),
SUMIFS(AllPublicationData!$H:$H,AllPublicationData!$A:$A,'Publication Table (%)'!$B141,AllPublicationData!$B:$B,'Publication Table (%)'!N$7)/
SUMIFS(AllPublicationData!$E:$E,AllPublicationData!$A:$A,'Publication Table (%)'!$B141,AllPublicationData!$B:$B,'Publication Table (%)'!N$7)),
IF('Publication Table (%)'!$C$5="Operations cancelled for non-clinical/capacity reasons",
IFERROR(SUMIFS(AllPublicationData!$I:$I,AllPublicationData!$A:$A,'Publication Table (%)'!$B141,AllPublicationData!$B:$B,'Publication Table (%)'!$C$4,AllPublicationData!$D:$D,'Publication Table (%)'!N$7)/
SUMIFS(AllPublicationData!$E:$E,AllPublicationData!$A:$A,'Publication Table (%)'!$B141,AllPublicationData!$B:$B,'Publication Table (%)'!$C$4,AllPublicationData!$D:$D,'Publication Table (%)'!N$7),
SUMIFS(AllPublicationData!$I:$I,AllPublicationData!$A:$A,'Publication Table (%)'!$B141,AllPublicationData!$B:$B,'Publication Table (%)'!N$7)/
SUMIFS(AllPublicationData!$E:$E,AllPublicationData!$A:$A,'Publication Table (%)'!$B141,AllPublicationData!$B:$B,'Publication Table (%)'!N$7)),
IF('Publication Table (%)'!$C$5="Cancellations for other reasons",
IFERROR(SUMIFS(AllPublicationData!$J:$J,AllPublicationData!$A:$A,'Publication Table (%)'!$B141,AllPublicationData!$B:$B,'Publication Table (%)'!$C$4,AllPublicationData!$D:$D,'Publication Table (%)'!N$7)/
SUMIFS(AllPublicationData!$E:$E,AllPublicationData!$A:$A,'Publication Table (%)'!$B141,AllPublicationData!$B:$B,'Publication Table (%)'!$C$4,AllPublicationData!$D:$D,'Publication Table (%)'!N$7),
SUMIFS(AllPublicationData!$J:$J,AllPublicationData!$A:$A,'Publication Table (%)'!$B141,AllPublicationData!$B:$B,'Publication Table (%)'!N$7)/
SUMIFS(AllPublicationData!$E:$E,AllPublicationData!$A:$A,'Publication Table (%)'!$B141,AllPublicationData!$B:$B,'Publication Table (%)'!N$7)))))))</f>
        <v>#DIV/0!</v>
      </c>
      <c r="O141" s="96" t="e">
        <f>IF('Publication Table (%)'!$C$5="All Cancelled Operations",
IFERROR(SUMIFS(AllPublicationData!$F:$F,AllPublicationData!$A:$A,'Publication Table (%)'!$B141,AllPublicationData!$B:$B,'Publication Table (%)'!$C$4,AllPublicationData!$D:$D,'Publication Table (%)'!O$7)/
SUMIFS(AllPublicationData!$E:$E,AllPublicationData!$A:$A,'Publication Table (%)'!$B141,AllPublicationData!$B:$B,'Publication Table (%)'!$C$4,AllPublicationData!$D:$D,'Publication Table (%)'!O$7),
SUMIFS(AllPublicationData!$F:$F,AllPublicationData!$A:$A,'Publication Table (%)'!$B141,AllPublicationData!$B:$B,'Publication Table (%)'!O$7)/
SUMIFS(AllPublicationData!$E:$E,AllPublicationData!$A:$A,'Publication Table (%)'!$B141,AllPublicationData!$B:$B,'Publication Table (%)'!O$7)),
IF('Publication Table (%)'!$C$5="Operations cancelled by patient",
IFERROR(SUMIFS(AllPublicationData!$G:$G,AllPublicationData!$A:$A,'Publication Table (%)'!$B141,AllPublicationData!$B:$B,'Publication Table (%)'!$C$4,AllPublicationData!$D:$D,'Publication Table (%)'!O$7)/
SUMIFS(AllPublicationData!$E:$E,AllPublicationData!$A:$A,'Publication Table (%)'!$B141,AllPublicationData!$B:$B,'Publication Table (%)'!$C$4,AllPublicationData!$D:$D,'Publication Table (%)'!O$7),
SUMIFS(AllPublicationData!$G:$G,AllPublicationData!$A:$A,'Publication Table (%)'!$B141,AllPublicationData!$B:$B,'Publication Table (%)'!O$7)/
SUMIFS(AllPublicationData!$E:$E,AllPublicationData!$A:$A,'Publication Table (%)'!$B141,AllPublicationData!$B:$B,'Publication Table (%)'!O$7)),
IF('Publication Table (%)'!$C$5="Operations cancelled for clinical reasons",
IFERROR(SUMIFS(AllPublicationData!$H:$H,AllPublicationData!$A:$A,'Publication Table (%)'!$B141,AllPublicationData!$B:$B,'Publication Table (%)'!$C$4,AllPublicationData!$D:$D,'Publication Table (%)'!O$7)/
SUMIFS(AllPublicationData!$E:$E,AllPublicationData!$A:$A,'Publication Table (%)'!$B141,AllPublicationData!$B:$B,'Publication Table (%)'!$C$4,AllPublicationData!$D:$D,'Publication Table (%)'!O$7),
SUMIFS(AllPublicationData!$H:$H,AllPublicationData!$A:$A,'Publication Table (%)'!$B141,AllPublicationData!$B:$B,'Publication Table (%)'!O$7)/
SUMIFS(AllPublicationData!$E:$E,AllPublicationData!$A:$A,'Publication Table (%)'!$B141,AllPublicationData!$B:$B,'Publication Table (%)'!O$7)),
IF('Publication Table (%)'!$C$5="Operations cancelled for non-clinical/capacity reasons",
IFERROR(SUMIFS(AllPublicationData!$I:$I,AllPublicationData!$A:$A,'Publication Table (%)'!$B141,AllPublicationData!$B:$B,'Publication Table (%)'!$C$4,AllPublicationData!$D:$D,'Publication Table (%)'!O$7)/
SUMIFS(AllPublicationData!$E:$E,AllPublicationData!$A:$A,'Publication Table (%)'!$B141,AllPublicationData!$B:$B,'Publication Table (%)'!$C$4,AllPublicationData!$D:$D,'Publication Table (%)'!O$7),
SUMIFS(AllPublicationData!$I:$I,AllPublicationData!$A:$A,'Publication Table (%)'!$B141,AllPublicationData!$B:$B,'Publication Table (%)'!O$7)/
SUMIFS(AllPublicationData!$E:$E,AllPublicationData!$A:$A,'Publication Table (%)'!$B141,AllPublicationData!$B:$B,'Publication Table (%)'!O$7)),
IF('Publication Table (%)'!$C$5="Cancellations for other reasons",
IFERROR(SUMIFS(AllPublicationData!$J:$J,AllPublicationData!$A:$A,'Publication Table (%)'!$B141,AllPublicationData!$B:$B,'Publication Table (%)'!$C$4,AllPublicationData!$D:$D,'Publication Table (%)'!O$7)/
SUMIFS(AllPublicationData!$E:$E,AllPublicationData!$A:$A,'Publication Table (%)'!$B141,AllPublicationData!$B:$B,'Publication Table (%)'!$C$4,AllPublicationData!$D:$D,'Publication Table (%)'!O$7),
SUMIFS(AllPublicationData!$J:$J,AllPublicationData!$A:$A,'Publication Table (%)'!$B141,AllPublicationData!$B:$B,'Publication Table (%)'!O$7)/
SUMIFS(AllPublicationData!$E:$E,AllPublicationData!$A:$A,'Publication Table (%)'!$B141,AllPublicationData!$B:$B,'Publication Table (%)'!O$7)))))))</f>
        <v>#DIV/0!</v>
      </c>
      <c r="P141" s="96" t="e">
        <f>IF('Publication Table (%)'!$C$5="All Cancelled Operations",
IFERROR(SUMIFS(AllPublicationData!$F:$F,AllPublicationData!$A:$A,'Publication Table (%)'!$B141,AllPublicationData!$B:$B,'Publication Table (%)'!$C$4,AllPublicationData!$D:$D,'Publication Table (%)'!P$7)/
SUMIFS(AllPublicationData!$E:$E,AllPublicationData!$A:$A,'Publication Table (%)'!$B141,AllPublicationData!$B:$B,'Publication Table (%)'!$C$4,AllPublicationData!$D:$D,'Publication Table (%)'!P$7),
SUMIFS(AllPublicationData!$F:$F,AllPublicationData!$A:$A,'Publication Table (%)'!$B141,AllPublicationData!$B:$B,'Publication Table (%)'!P$7)/
SUMIFS(AllPublicationData!$E:$E,AllPublicationData!$A:$A,'Publication Table (%)'!$B141,AllPublicationData!$B:$B,'Publication Table (%)'!P$7)),
IF('Publication Table (%)'!$C$5="Operations cancelled by patient",
IFERROR(SUMIFS(AllPublicationData!$G:$G,AllPublicationData!$A:$A,'Publication Table (%)'!$B141,AllPublicationData!$B:$B,'Publication Table (%)'!$C$4,AllPublicationData!$D:$D,'Publication Table (%)'!P$7)/
SUMIFS(AllPublicationData!$E:$E,AllPublicationData!$A:$A,'Publication Table (%)'!$B141,AllPublicationData!$B:$B,'Publication Table (%)'!$C$4,AllPublicationData!$D:$D,'Publication Table (%)'!P$7),
SUMIFS(AllPublicationData!$G:$G,AllPublicationData!$A:$A,'Publication Table (%)'!$B141,AllPublicationData!$B:$B,'Publication Table (%)'!P$7)/
SUMIFS(AllPublicationData!$E:$E,AllPublicationData!$A:$A,'Publication Table (%)'!$B141,AllPublicationData!$B:$B,'Publication Table (%)'!P$7)),
IF('Publication Table (%)'!$C$5="Operations cancelled for clinical reasons",
IFERROR(SUMIFS(AllPublicationData!$H:$H,AllPublicationData!$A:$A,'Publication Table (%)'!$B141,AllPublicationData!$B:$B,'Publication Table (%)'!$C$4,AllPublicationData!$D:$D,'Publication Table (%)'!P$7)/
SUMIFS(AllPublicationData!$E:$E,AllPublicationData!$A:$A,'Publication Table (%)'!$B141,AllPublicationData!$B:$B,'Publication Table (%)'!$C$4,AllPublicationData!$D:$D,'Publication Table (%)'!P$7),
SUMIFS(AllPublicationData!$H:$H,AllPublicationData!$A:$A,'Publication Table (%)'!$B141,AllPublicationData!$B:$B,'Publication Table (%)'!P$7)/
SUMIFS(AllPublicationData!$E:$E,AllPublicationData!$A:$A,'Publication Table (%)'!$B141,AllPublicationData!$B:$B,'Publication Table (%)'!P$7)),
IF('Publication Table (%)'!$C$5="Operations cancelled for non-clinical/capacity reasons",
IFERROR(SUMIFS(AllPublicationData!$I:$I,AllPublicationData!$A:$A,'Publication Table (%)'!$B141,AllPublicationData!$B:$B,'Publication Table (%)'!$C$4,AllPublicationData!$D:$D,'Publication Table (%)'!P$7)/
SUMIFS(AllPublicationData!$E:$E,AllPublicationData!$A:$A,'Publication Table (%)'!$B141,AllPublicationData!$B:$B,'Publication Table (%)'!$C$4,AllPublicationData!$D:$D,'Publication Table (%)'!P$7),
SUMIFS(AllPublicationData!$I:$I,AllPublicationData!$A:$A,'Publication Table (%)'!$B141,AllPublicationData!$B:$B,'Publication Table (%)'!P$7)/
SUMIFS(AllPublicationData!$E:$E,AllPublicationData!$A:$A,'Publication Table (%)'!$B141,AllPublicationData!$B:$B,'Publication Table (%)'!P$7)),
IF('Publication Table (%)'!$C$5="Cancellations for other reasons",
IFERROR(SUMIFS(AllPublicationData!$J:$J,AllPublicationData!$A:$A,'Publication Table (%)'!$B141,AllPublicationData!$B:$B,'Publication Table (%)'!$C$4,AllPublicationData!$D:$D,'Publication Table (%)'!P$7)/
SUMIFS(AllPublicationData!$E:$E,AllPublicationData!$A:$A,'Publication Table (%)'!$B141,AllPublicationData!$B:$B,'Publication Table (%)'!$C$4,AllPublicationData!$D:$D,'Publication Table (%)'!P$7),
SUMIFS(AllPublicationData!$J:$J,AllPublicationData!$A:$A,'Publication Table (%)'!$B141,AllPublicationData!$B:$B,'Publication Table (%)'!P$7)/
SUMIFS(AllPublicationData!$E:$E,AllPublicationData!$A:$A,'Publication Table (%)'!$B141,AllPublicationData!$B:$B,'Publication Table (%)'!P$7)))))))</f>
        <v>#DIV/0!</v>
      </c>
      <c r="Q141" s="96" t="e">
        <f>IF('Publication Table (%)'!$C$5="All Cancelled Operations",
IFERROR(SUMIFS(AllPublicationData!$F:$F,AllPublicationData!$A:$A,'Publication Table (%)'!$B141,AllPublicationData!$B:$B,'Publication Table (%)'!$C$4,AllPublicationData!$D:$D,'Publication Table (%)'!Q$7)/
SUMIFS(AllPublicationData!$E:$E,AllPublicationData!$A:$A,'Publication Table (%)'!$B141,AllPublicationData!$B:$B,'Publication Table (%)'!$C$4,AllPublicationData!$D:$D,'Publication Table (%)'!Q$7),
SUMIFS(AllPublicationData!$F:$F,AllPublicationData!$A:$A,'Publication Table (%)'!$B141,AllPublicationData!$B:$B,'Publication Table (%)'!Q$7)/
SUMIFS(AllPublicationData!$E:$E,AllPublicationData!$A:$A,'Publication Table (%)'!$B141,AllPublicationData!$B:$B,'Publication Table (%)'!Q$7)),
IF('Publication Table (%)'!$C$5="Operations cancelled by patient",
IFERROR(SUMIFS(AllPublicationData!$G:$G,AllPublicationData!$A:$A,'Publication Table (%)'!$B141,AllPublicationData!$B:$B,'Publication Table (%)'!$C$4,AllPublicationData!$D:$D,'Publication Table (%)'!Q$7)/
SUMIFS(AllPublicationData!$E:$E,AllPublicationData!$A:$A,'Publication Table (%)'!$B141,AllPublicationData!$B:$B,'Publication Table (%)'!$C$4,AllPublicationData!$D:$D,'Publication Table (%)'!Q$7),
SUMIFS(AllPublicationData!$G:$G,AllPublicationData!$A:$A,'Publication Table (%)'!$B141,AllPublicationData!$B:$B,'Publication Table (%)'!Q$7)/
SUMIFS(AllPublicationData!$E:$E,AllPublicationData!$A:$A,'Publication Table (%)'!$B141,AllPublicationData!$B:$B,'Publication Table (%)'!Q$7)),
IF('Publication Table (%)'!$C$5="Operations cancelled for clinical reasons",
IFERROR(SUMIFS(AllPublicationData!$H:$H,AllPublicationData!$A:$A,'Publication Table (%)'!$B141,AllPublicationData!$B:$B,'Publication Table (%)'!$C$4,AllPublicationData!$D:$D,'Publication Table (%)'!Q$7)/
SUMIFS(AllPublicationData!$E:$E,AllPublicationData!$A:$A,'Publication Table (%)'!$B141,AllPublicationData!$B:$B,'Publication Table (%)'!$C$4,AllPublicationData!$D:$D,'Publication Table (%)'!Q$7),
SUMIFS(AllPublicationData!$H:$H,AllPublicationData!$A:$A,'Publication Table (%)'!$B141,AllPublicationData!$B:$B,'Publication Table (%)'!Q$7)/
SUMIFS(AllPublicationData!$E:$E,AllPublicationData!$A:$A,'Publication Table (%)'!$B141,AllPublicationData!$B:$B,'Publication Table (%)'!Q$7)),
IF('Publication Table (%)'!$C$5="Operations cancelled for non-clinical/capacity reasons",
IFERROR(SUMIFS(AllPublicationData!$I:$I,AllPublicationData!$A:$A,'Publication Table (%)'!$B141,AllPublicationData!$B:$B,'Publication Table (%)'!$C$4,AllPublicationData!$D:$D,'Publication Table (%)'!Q$7)/
SUMIFS(AllPublicationData!$E:$E,AllPublicationData!$A:$A,'Publication Table (%)'!$B141,AllPublicationData!$B:$B,'Publication Table (%)'!$C$4,AllPublicationData!$D:$D,'Publication Table (%)'!Q$7),
SUMIFS(AllPublicationData!$I:$I,AllPublicationData!$A:$A,'Publication Table (%)'!$B141,AllPublicationData!$B:$B,'Publication Table (%)'!Q$7)/
SUMIFS(AllPublicationData!$E:$E,AllPublicationData!$A:$A,'Publication Table (%)'!$B141,AllPublicationData!$B:$B,'Publication Table (%)'!Q$7)),
IF('Publication Table (%)'!$C$5="Cancellations for other reasons",
IFERROR(SUMIFS(AllPublicationData!$J:$J,AllPublicationData!$A:$A,'Publication Table (%)'!$B141,AllPublicationData!$B:$B,'Publication Table (%)'!$C$4,AllPublicationData!$D:$D,'Publication Table (%)'!Q$7)/
SUMIFS(AllPublicationData!$E:$E,AllPublicationData!$A:$A,'Publication Table (%)'!$B141,AllPublicationData!$B:$B,'Publication Table (%)'!$C$4,AllPublicationData!$D:$D,'Publication Table (%)'!Q$7),
SUMIFS(AllPublicationData!$J:$J,AllPublicationData!$A:$A,'Publication Table (%)'!$B141,AllPublicationData!$B:$B,'Publication Table (%)'!Q$7)/
SUMIFS(AllPublicationData!$E:$E,AllPublicationData!$A:$A,'Publication Table (%)'!$B141,AllPublicationData!$B:$B,'Publication Table (%)'!Q$7)))))))</f>
        <v>#DIV/0!</v>
      </c>
      <c r="R141" s="96" t="e">
        <f>IF('Publication Table (%)'!$C$5="All Cancelled Operations",
IFERROR(SUMIFS(AllPublicationData!$F:$F,AllPublicationData!$A:$A,'Publication Table (%)'!$B141,AllPublicationData!$B:$B,'Publication Table (%)'!$C$4,AllPublicationData!$D:$D,'Publication Table (%)'!R$7)/
SUMIFS(AllPublicationData!$E:$E,AllPublicationData!$A:$A,'Publication Table (%)'!$B141,AllPublicationData!$B:$B,'Publication Table (%)'!$C$4,AllPublicationData!$D:$D,'Publication Table (%)'!R$7),
SUMIFS(AllPublicationData!$F:$F,AllPublicationData!$A:$A,'Publication Table (%)'!$B141,AllPublicationData!$B:$B,'Publication Table (%)'!R$7)/
SUMIFS(AllPublicationData!$E:$E,AllPublicationData!$A:$A,'Publication Table (%)'!$B141,AllPublicationData!$B:$B,'Publication Table (%)'!R$7)),
IF('Publication Table (%)'!$C$5="Operations cancelled by patient",
IFERROR(SUMIFS(AllPublicationData!$G:$G,AllPublicationData!$A:$A,'Publication Table (%)'!$B141,AllPublicationData!$B:$B,'Publication Table (%)'!$C$4,AllPublicationData!$D:$D,'Publication Table (%)'!R$7)/
SUMIFS(AllPublicationData!$E:$E,AllPublicationData!$A:$A,'Publication Table (%)'!$B141,AllPublicationData!$B:$B,'Publication Table (%)'!$C$4,AllPublicationData!$D:$D,'Publication Table (%)'!R$7),
SUMIFS(AllPublicationData!$G:$G,AllPublicationData!$A:$A,'Publication Table (%)'!$B141,AllPublicationData!$B:$B,'Publication Table (%)'!R$7)/
SUMIFS(AllPublicationData!$E:$E,AllPublicationData!$A:$A,'Publication Table (%)'!$B141,AllPublicationData!$B:$B,'Publication Table (%)'!R$7)),
IF('Publication Table (%)'!$C$5="Operations cancelled for clinical reasons",
IFERROR(SUMIFS(AllPublicationData!$H:$H,AllPublicationData!$A:$A,'Publication Table (%)'!$B141,AllPublicationData!$B:$B,'Publication Table (%)'!$C$4,AllPublicationData!$D:$D,'Publication Table (%)'!R$7)/
SUMIFS(AllPublicationData!$E:$E,AllPublicationData!$A:$A,'Publication Table (%)'!$B141,AllPublicationData!$B:$B,'Publication Table (%)'!$C$4,AllPublicationData!$D:$D,'Publication Table (%)'!R$7),
SUMIFS(AllPublicationData!$H:$H,AllPublicationData!$A:$A,'Publication Table (%)'!$B141,AllPublicationData!$B:$B,'Publication Table (%)'!R$7)/
SUMIFS(AllPublicationData!$E:$E,AllPublicationData!$A:$A,'Publication Table (%)'!$B141,AllPublicationData!$B:$B,'Publication Table (%)'!R$7)),
IF('Publication Table (%)'!$C$5="Operations cancelled for non-clinical/capacity reasons",
IFERROR(SUMIFS(AllPublicationData!$I:$I,AllPublicationData!$A:$A,'Publication Table (%)'!$B141,AllPublicationData!$B:$B,'Publication Table (%)'!$C$4,AllPublicationData!$D:$D,'Publication Table (%)'!R$7)/
SUMIFS(AllPublicationData!$E:$E,AllPublicationData!$A:$A,'Publication Table (%)'!$B141,AllPublicationData!$B:$B,'Publication Table (%)'!$C$4,AllPublicationData!$D:$D,'Publication Table (%)'!R$7),
SUMIFS(AllPublicationData!$I:$I,AllPublicationData!$A:$A,'Publication Table (%)'!$B141,AllPublicationData!$B:$B,'Publication Table (%)'!R$7)/
SUMIFS(AllPublicationData!$E:$E,AllPublicationData!$A:$A,'Publication Table (%)'!$B141,AllPublicationData!$B:$B,'Publication Table (%)'!R$7)),
IF('Publication Table (%)'!$C$5="Cancellations for other reasons",
IFERROR(SUMIFS(AllPublicationData!$J:$J,AllPublicationData!$A:$A,'Publication Table (%)'!$B141,AllPublicationData!$B:$B,'Publication Table (%)'!$C$4,AllPublicationData!$D:$D,'Publication Table (%)'!R$7)/
SUMIFS(AllPublicationData!$E:$E,AllPublicationData!$A:$A,'Publication Table (%)'!$B141,AllPublicationData!$B:$B,'Publication Table (%)'!$C$4,AllPublicationData!$D:$D,'Publication Table (%)'!R$7),
SUMIFS(AllPublicationData!$J:$J,AllPublicationData!$A:$A,'Publication Table (%)'!$B141,AllPublicationData!$B:$B,'Publication Table (%)'!R$7)/
SUMIFS(AllPublicationData!$E:$E,AllPublicationData!$A:$A,'Publication Table (%)'!$B141,AllPublicationData!$B:$B,'Publication Table (%)'!R$7)))))))</f>
        <v>#DIV/0!</v>
      </c>
      <c r="S141" s="96" t="e">
        <f>IF('Publication Table (%)'!$C$5="All Cancelled Operations",
IFERROR(SUMIFS(AllPublicationData!$F:$F,AllPublicationData!$A:$A,'Publication Table (%)'!$B141,AllPublicationData!$B:$B,'Publication Table (%)'!$C$4,AllPublicationData!$D:$D,'Publication Table (%)'!S$7)/
SUMIFS(AllPublicationData!$E:$E,AllPublicationData!$A:$A,'Publication Table (%)'!$B141,AllPublicationData!$B:$B,'Publication Table (%)'!$C$4,AllPublicationData!$D:$D,'Publication Table (%)'!S$7),
SUMIFS(AllPublicationData!$F:$F,AllPublicationData!$A:$A,'Publication Table (%)'!$B141,AllPublicationData!$B:$B,'Publication Table (%)'!S$7)/
SUMIFS(AllPublicationData!$E:$E,AllPublicationData!$A:$A,'Publication Table (%)'!$B141,AllPublicationData!$B:$B,'Publication Table (%)'!S$7)),
IF('Publication Table (%)'!$C$5="Operations cancelled by patient",
IFERROR(SUMIFS(AllPublicationData!$G:$G,AllPublicationData!$A:$A,'Publication Table (%)'!$B141,AllPublicationData!$B:$B,'Publication Table (%)'!$C$4,AllPublicationData!$D:$D,'Publication Table (%)'!S$7)/
SUMIFS(AllPublicationData!$E:$E,AllPublicationData!$A:$A,'Publication Table (%)'!$B141,AllPublicationData!$B:$B,'Publication Table (%)'!$C$4,AllPublicationData!$D:$D,'Publication Table (%)'!S$7),
SUMIFS(AllPublicationData!$G:$G,AllPublicationData!$A:$A,'Publication Table (%)'!$B141,AllPublicationData!$B:$B,'Publication Table (%)'!S$7)/
SUMIFS(AllPublicationData!$E:$E,AllPublicationData!$A:$A,'Publication Table (%)'!$B141,AllPublicationData!$B:$B,'Publication Table (%)'!S$7)),
IF('Publication Table (%)'!$C$5="Operations cancelled for clinical reasons",
IFERROR(SUMIFS(AllPublicationData!$H:$H,AllPublicationData!$A:$A,'Publication Table (%)'!$B141,AllPublicationData!$B:$B,'Publication Table (%)'!$C$4,AllPublicationData!$D:$D,'Publication Table (%)'!S$7)/
SUMIFS(AllPublicationData!$E:$E,AllPublicationData!$A:$A,'Publication Table (%)'!$B141,AllPublicationData!$B:$B,'Publication Table (%)'!$C$4,AllPublicationData!$D:$D,'Publication Table (%)'!S$7),
SUMIFS(AllPublicationData!$H:$H,AllPublicationData!$A:$A,'Publication Table (%)'!$B141,AllPublicationData!$B:$B,'Publication Table (%)'!S$7)/
SUMIFS(AllPublicationData!$E:$E,AllPublicationData!$A:$A,'Publication Table (%)'!$B141,AllPublicationData!$B:$B,'Publication Table (%)'!S$7)),
IF('Publication Table (%)'!$C$5="Operations cancelled for non-clinical/capacity reasons",
IFERROR(SUMIFS(AllPublicationData!$I:$I,AllPublicationData!$A:$A,'Publication Table (%)'!$B141,AllPublicationData!$B:$B,'Publication Table (%)'!$C$4,AllPublicationData!$D:$D,'Publication Table (%)'!S$7)/
SUMIFS(AllPublicationData!$E:$E,AllPublicationData!$A:$A,'Publication Table (%)'!$B141,AllPublicationData!$B:$B,'Publication Table (%)'!$C$4,AllPublicationData!$D:$D,'Publication Table (%)'!S$7),
SUMIFS(AllPublicationData!$I:$I,AllPublicationData!$A:$A,'Publication Table (%)'!$B141,AllPublicationData!$B:$B,'Publication Table (%)'!S$7)/
SUMIFS(AllPublicationData!$E:$E,AllPublicationData!$A:$A,'Publication Table (%)'!$B141,AllPublicationData!$B:$B,'Publication Table (%)'!S$7)),
IF('Publication Table (%)'!$C$5="Cancellations for other reasons",
IFERROR(SUMIFS(AllPublicationData!$J:$J,AllPublicationData!$A:$A,'Publication Table (%)'!$B141,AllPublicationData!$B:$B,'Publication Table (%)'!$C$4,AllPublicationData!$D:$D,'Publication Table (%)'!S$7)/
SUMIFS(AllPublicationData!$E:$E,AllPublicationData!$A:$A,'Publication Table (%)'!$B141,AllPublicationData!$B:$B,'Publication Table (%)'!$C$4,AllPublicationData!$D:$D,'Publication Table (%)'!S$7),
SUMIFS(AllPublicationData!$J:$J,AllPublicationData!$A:$A,'Publication Table (%)'!$B141,AllPublicationData!$B:$B,'Publication Table (%)'!S$7)/
SUMIFS(AllPublicationData!$E:$E,AllPublicationData!$A:$A,'Publication Table (%)'!$B141,AllPublicationData!$B:$B,'Publication Table (%)'!S$7)))))))</f>
        <v>#DIV/0!</v>
      </c>
    </row>
    <row r="142" spans="3:19" x14ac:dyDescent="0.35">
      <c r="C142" s="112">
        <f>IF('Publication Table (%)'!$C$5="All Cancelled Operations",
SUMIFS(AllPublicationData!$F:$F,AllPublicationData!$A:$A,'Publication Table (%)'!$B142,AllPublicationData!$B:$B,'Publication Table (%)'!$C$4),
IF('Publication Table (%)'!$C$5="Operations cancelled by patient",
SUMIFS(AllPublicationData!$G:$G,AllPublicationData!$A:$A,'Publication Table (%)'!$B142,AllPublicationData!$B:$B,'Publication Table (%)'!$C$4),
IF('Publication Table (%)'!$C$5="Operations cancelled for clinical reasons",
SUMIFS(AllPublicationData!$H:$H,AllPublicationData!$A:$A,'Publication Table (%)'!$B142,AllPublicationData!$B:$B,'Publication Table (%)'!$C$4),
IF('Publication Table (%)'!$C$5="Operations cancelled for non-clinical/capacity reasons",
SUMIFS(AllPublicationData!$I:$I,AllPublicationData!$A:$A,'Publication Table (%)'!$B142,AllPublicationData!$B:$B,'Publication Table (%)'!$C$4),
IF('Publication Table (%)'!$C$5="Cancellations for other reasons",
SUMIFS(AllPublicationData!$J:$J,AllPublicationData!$A:$A,'Publication Table (%)'!$B142,AllPublicationData!$B:$B,'Publication Table (%)'!$C$4))))))+
IF(AND($C$4="NHS Scotland",$C$5="All Cancelled Operations"),
SUMIFS(AllPublicationData!$F:$F,AllPublicationData!$A:$A,'Publication Table (%)'!$B142),
IF(AND($C$4="NHS Scotland",$C$5="Operations cancelled by patient"),
SUMIFS(AllPublicationData!$G:$G,AllPublicationData!$A:$A,'Publication Table (%)'!$B142),
IF(AND($C$4="NHS Scotland",$C$5="Operations cancelled for clinical reasons"),
SUMIFS(AllPublicationData!$H:$H,AllPublicationData!$A:$A,'Publication Table (%)'!$B142),
IF(AND($C$4="NHS Scotland",$C$5="Operations cancelled for non-clinical/capacity reasons"),
SUMIFS(AllPublicationData!$I:$I,AllPublicationData!$A:$A,'Publication Table (%)'!$B142),
IF(AND($C$4="NHS Scotland",$C$5="Cancellations for other reasons"),
SUMIFS(AllPublicationData!$J:$J,AllPublicationData!$A:$A,'Publication Table (%)'!$B142))))))</f>
        <v>0</v>
      </c>
      <c r="D142" s="110" t="e">
        <f>IF(AND('Publication Table (%)'!$C$5="All Cancelled Operations",$C$4&lt;&gt;"NHS Scotland"),
IFERROR(SUMIFS(AllPublicationData!$F:$F,AllPublicationData!$A:$A,'Publication Table (%)'!$B142,AllPublicationData!$B:$B,'Publication Table (%)'!$C$4,AllPublicationData!$D:$D,'Publication Table (%)'!D$7)/
SUMIFS(AllPublicationData!$E:$E,AllPublicationData!$A:$A,'Publication Table (%)'!$B142,AllPublicationData!$B:$B,'Publication Table (%)'!$C$4,AllPublicationData!$D:$D,'Publication Table (%)'!D$7),
SUMIFS(AllPublicationData!$F:$F,AllPublicationData!$A:$A,'Publication Table (%)'!$B142,AllPublicationData!$B:$B,'Publication Table (%)'!D$7)/
SUMIFS(AllPublicationData!$E:$E,AllPublicationData!$A:$A,'Publication Table (%)'!$B142,AllPublicationData!$B:$B,'Publication Table (%)'!D$7)),
IF(AND('Publication Table (%)'!$C$5="Operations cancelled by patient",$C$4&lt;&gt;"NHS Scotland"),
IFERROR(SUMIFS(AllPublicationData!$G:$G,AllPublicationData!$A:$A,'Publication Table (%)'!$B142,AllPublicationData!$B:$B,'Publication Table (%)'!$C$4,AllPublicationData!$D:$D,'Publication Table (%)'!D$7)/
SUMIFS(AllPublicationData!$E:$E,AllPublicationData!$A:$A,'Publication Table (%)'!$B142,AllPublicationData!$B:$B,'Publication Table (%)'!$C$4,AllPublicationData!$D:$D,'Publication Table (%)'!D$7),
SUMIFS(AllPublicationData!$G:$G,AllPublicationData!$A:$A,'Publication Table (%)'!$B142,AllPublicationData!$B:$B,'Publication Table (%)'!D$7)/
SUMIFS(AllPublicationData!$E:$E,AllPublicationData!$A:$A,'Publication Table (%)'!$B142,AllPublicationData!$B:$B,'Publication Table (%)'!D$7)),
IF(AND('Publication Table (%)'!$C$5="Operations cancelled for clinical reasons",$C$4&lt;&gt;"NHS Scotland"),
IFERROR(SUMIFS(AllPublicationData!$H:$H,AllPublicationData!$A:$A,'Publication Table (%)'!$B142,AllPublicationData!$B:$B,'Publication Table (%)'!$C$4,AllPublicationData!$D:$D,'Publication Table (%)'!D$7)/
SUMIFS(AllPublicationData!$E:$E,AllPublicationData!$A:$A,'Publication Table (%)'!$B142,AllPublicationData!$B:$B,'Publication Table (%)'!$C$4,AllPublicationData!$D:$D,'Publication Table (%)'!D$7),
SUMIFS(AllPublicationData!$H:$H,AllPublicationData!$A:$A,'Publication Table (%)'!$B142,AllPublicationData!$B:$B,'Publication Table (%)'!D$7)/
SUMIFS(AllPublicationData!$E:$E,AllPublicationData!$A:$A,'Publication Table (%)'!$B142,AllPublicationData!$B:$B,'Publication Table (%)'!D$7)),
IF(AND('Publication Table (%)'!$C$5="Operations cancelled for non-clinical/capacity reasons",$C$4&lt;&gt;"NHS Scotland"),
IFERROR(SUMIFS(AllPublicationData!$I:$I,AllPublicationData!$A:$A,'Publication Table (%)'!$B142,AllPublicationData!$B:$B,'Publication Table (%)'!$C$4,AllPublicationData!$D:$D,'Publication Table (%)'!D$7)/
SUMIFS(AllPublicationData!$E:$E,AllPublicationData!$A:$A,'Publication Table (%)'!$B142,AllPublicationData!$B:$B,'Publication Table (%)'!$C$4,AllPublicationData!$D:$D,'Publication Table (%)'!D$7),
SUMIFS(AllPublicationData!$I:$I,AllPublicationData!$A:$A,'Publication Table (%)'!$B142,AllPublicationData!$B:$B,'Publication Table (%)'!D$7)/
SUMIFS(AllPublicationData!$E:$E,AllPublicationData!$A:$A,'Publication Table (%)'!$B142,AllPublicationData!$B:$B,'Publication Table (%)'!D$7)),
IF(AND('Publication Table (%)'!$C$5="Cancellations for other reasons",$C$4&lt;&gt;"NHS Scotland"),
IFERROR(SUMIFS(AllPublicationData!$J:$J,AllPublicationData!$A:$A,'Publication Table (%)'!$B142,AllPublicationData!$B:$B,'Publication Table (%)'!$C$4,AllPublicationData!$D:$D,'Publication Table (%)'!D$7)/
SUMIFS(AllPublicationData!$E:$E,AllPublicationData!$A:$A,'Publication Table (%)'!$B142,AllPublicationData!$B:$B,'Publication Table (%)'!$C$4,AllPublicationData!$D:$D,'Publication Table (%)'!D$7),
SUMIFS(AllPublicationData!$J:$J,AllPublicationData!$A:$A,'Publication Table (%)'!$B142,AllPublicationData!$B:$B,'Publication Table (%)'!D$7)/
SUMIFS(AllPublicationData!$E:$E,AllPublicationData!$A:$A,'Publication Table (%)'!$B142,AllPublicationData!$B:$B,'Publication Table (%)'!D$7)),
IF(AND($C$4="NHS Scotland",$C$5="All Cancelled Operations"),
SUMIFS(AllPublicationData!$F:$F,AllPublicationData!$A:$A,'Publication Table'!$B142)/
SUMIFS(AllPublicationData!$E:$E,AllPublicationData!$A:$A,'Publication Table'!$B142),
IF(AND($C$4="NHS Scotland",$C$5="Operations cancelled by patient"),
SUMIFS(AllPublicationData!$G:$G,AllPublicationData!$A:$A,'Publication Table'!$B142)/
SUMIFS(AllPublicationData!$E:$E,AllPublicationData!$A:$A,'Publication Table'!$B142),
IF(AND($C$4="NHS Scotland",$C$5="Operations cancelled for clinical reasons"),
SUMIFS(AllPublicationData!$H:$H,AllPublicationData!$A:$A,'Publication Table'!$B142)/
SUMIFS(AllPublicationData!$E:$E,AllPublicationData!$A:$A,'Publication Table'!$B142),
IF(AND($C$4="NHS Scotland",$C$5="Operations cancelled for non-clinical/capacity reasons"),
SUMIFS(AllPublicationData!$I:$I,AllPublicationData!$A:$A,'Publication Table'!$B142)/
SUMIFS(AllPublicationData!$E:$E,AllPublicationData!$A:$A,'Publication Table'!$B142),
IF(AND($C$4="NHS Scotland",$C$5="Cancellations for other reasons"),
SUMIFS(AllPublicationData!$J:$J,AllPublicationData!$A:$A,'Publication Table'!$B142)/
SUMIFS(AllPublicationData!$E:$E,AllPublicationData!$A:$A,'Publication Table'!$B142)))))))))))</f>
        <v>#DIV/0!</v>
      </c>
      <c r="E142" s="96" t="e">
        <f>IF('Publication Table (%)'!$C$5="All Cancelled Operations",
IFERROR(SUMIFS(AllPublicationData!$F:$F,AllPublicationData!$A:$A,'Publication Table (%)'!$B142,AllPublicationData!$B:$B,'Publication Table (%)'!$C$4,AllPublicationData!$D:$D,'Publication Table (%)'!E$7)/
SUMIFS(AllPublicationData!$E:$E,AllPublicationData!$A:$A,'Publication Table (%)'!$B142,AllPublicationData!$B:$B,'Publication Table (%)'!$C$4,AllPublicationData!$D:$D,'Publication Table (%)'!E$7),
SUMIFS(AllPublicationData!$F:$F,AllPublicationData!$A:$A,'Publication Table (%)'!$B142,AllPublicationData!$B:$B,'Publication Table (%)'!E$7)/
SUMIFS(AllPublicationData!$E:$E,AllPublicationData!$A:$A,'Publication Table (%)'!$B142,AllPublicationData!$B:$B,'Publication Table (%)'!E$7)),
IF('Publication Table (%)'!$C$5="Operations cancelled by patient",
IFERROR(SUMIFS(AllPublicationData!$G:$G,AllPublicationData!$A:$A,'Publication Table (%)'!$B142,AllPublicationData!$B:$B,'Publication Table (%)'!$C$4,AllPublicationData!$D:$D,'Publication Table (%)'!E$7)/
SUMIFS(AllPublicationData!$E:$E,AllPublicationData!$A:$A,'Publication Table (%)'!$B142,AllPublicationData!$B:$B,'Publication Table (%)'!$C$4,AllPublicationData!$D:$D,'Publication Table (%)'!E$7),
SUMIFS(AllPublicationData!$G:$G,AllPublicationData!$A:$A,'Publication Table (%)'!$B142,AllPublicationData!$B:$B,'Publication Table (%)'!E$7)/
SUMIFS(AllPublicationData!$E:$E,AllPublicationData!$A:$A,'Publication Table (%)'!$B142,AllPublicationData!$B:$B,'Publication Table (%)'!E$7)),
IF('Publication Table (%)'!$C$5="Operations cancelled for clinical reasons",
IFERROR(SUMIFS(AllPublicationData!$H:$H,AllPublicationData!$A:$A,'Publication Table (%)'!$B142,AllPublicationData!$B:$B,'Publication Table (%)'!$C$4,AllPublicationData!$D:$D,'Publication Table (%)'!E$7)/
SUMIFS(AllPublicationData!$E:$E,AllPublicationData!$A:$A,'Publication Table (%)'!$B142,AllPublicationData!$B:$B,'Publication Table (%)'!$C$4,AllPublicationData!$D:$D,'Publication Table (%)'!E$7),
SUMIFS(AllPublicationData!$H:$H,AllPublicationData!$A:$A,'Publication Table (%)'!$B142,AllPublicationData!$B:$B,'Publication Table (%)'!E$7)/
SUMIFS(AllPublicationData!$E:$E,AllPublicationData!$A:$A,'Publication Table (%)'!$B142,AllPublicationData!$B:$B,'Publication Table (%)'!E$7)),
IF('Publication Table (%)'!$C$5="Operations cancelled for non-clinical/capacity reasons",
IFERROR(SUMIFS(AllPublicationData!$I:$I,AllPublicationData!$A:$A,'Publication Table (%)'!$B142,AllPublicationData!$B:$B,'Publication Table (%)'!$C$4,AllPublicationData!$D:$D,'Publication Table (%)'!E$7)/
SUMIFS(AllPublicationData!$E:$E,AllPublicationData!$A:$A,'Publication Table (%)'!$B142,AllPublicationData!$B:$B,'Publication Table (%)'!$C$4,AllPublicationData!$D:$D,'Publication Table (%)'!E$7),
SUMIFS(AllPublicationData!$I:$I,AllPublicationData!$A:$A,'Publication Table (%)'!$B142,AllPublicationData!$B:$B,'Publication Table (%)'!E$7)/
SUMIFS(AllPublicationData!$E:$E,AllPublicationData!$A:$A,'Publication Table (%)'!$B142,AllPublicationData!$B:$B,'Publication Table (%)'!E$7)),
IF('Publication Table (%)'!$C$5="Cancellations for other reasons",
IFERROR(SUMIFS(AllPublicationData!$J:$J,AllPublicationData!$A:$A,'Publication Table (%)'!$B142,AllPublicationData!$B:$B,'Publication Table (%)'!$C$4,AllPublicationData!$D:$D,'Publication Table (%)'!E$7)/
SUMIFS(AllPublicationData!$E:$E,AllPublicationData!$A:$A,'Publication Table (%)'!$B142,AllPublicationData!$B:$B,'Publication Table (%)'!$C$4,AllPublicationData!$D:$D,'Publication Table (%)'!E$7),
SUMIFS(AllPublicationData!$J:$J,AllPublicationData!$A:$A,'Publication Table (%)'!$B142,AllPublicationData!$B:$B,'Publication Table (%)'!E$7)/
SUMIFS(AllPublicationData!$E:$E,AllPublicationData!$A:$A,'Publication Table (%)'!$B142,AllPublicationData!$B:$B,'Publication Table (%)'!E$7)))))))</f>
        <v>#DIV/0!</v>
      </c>
      <c r="F142" s="96" t="e">
        <f>IF('Publication Table (%)'!$C$5="All Cancelled Operations",
IFERROR(SUMIFS(AllPublicationData!$F:$F,AllPublicationData!$A:$A,'Publication Table (%)'!$B142,AllPublicationData!$B:$B,'Publication Table (%)'!$C$4,AllPublicationData!$D:$D,'Publication Table (%)'!F$7)/
SUMIFS(AllPublicationData!$E:$E,AllPublicationData!$A:$A,'Publication Table (%)'!$B142,AllPublicationData!$B:$B,'Publication Table (%)'!$C$4,AllPublicationData!$D:$D,'Publication Table (%)'!F$7),
SUMIFS(AllPublicationData!$F:$F,AllPublicationData!$A:$A,'Publication Table (%)'!$B142,AllPublicationData!$B:$B,'Publication Table (%)'!F$7)/
SUMIFS(AllPublicationData!$E:$E,AllPublicationData!$A:$A,'Publication Table (%)'!$B142,AllPublicationData!$B:$B,'Publication Table (%)'!F$7)),
IF('Publication Table (%)'!$C$5="Operations cancelled by patient",
IFERROR(SUMIFS(AllPublicationData!$G:$G,AllPublicationData!$A:$A,'Publication Table (%)'!$B142,AllPublicationData!$B:$B,'Publication Table (%)'!$C$4,AllPublicationData!$D:$D,'Publication Table (%)'!F$7)/
SUMIFS(AllPublicationData!$E:$E,AllPublicationData!$A:$A,'Publication Table (%)'!$B142,AllPublicationData!$B:$B,'Publication Table (%)'!$C$4,AllPublicationData!$D:$D,'Publication Table (%)'!F$7),
SUMIFS(AllPublicationData!$G:$G,AllPublicationData!$A:$A,'Publication Table (%)'!$B142,AllPublicationData!$B:$B,'Publication Table (%)'!F$7)/
SUMIFS(AllPublicationData!$E:$E,AllPublicationData!$A:$A,'Publication Table (%)'!$B142,AllPublicationData!$B:$B,'Publication Table (%)'!F$7)),
IF('Publication Table (%)'!$C$5="Operations cancelled for clinical reasons",
IFERROR(SUMIFS(AllPublicationData!$H:$H,AllPublicationData!$A:$A,'Publication Table (%)'!$B142,AllPublicationData!$B:$B,'Publication Table (%)'!$C$4,AllPublicationData!$D:$D,'Publication Table (%)'!F$7)/
SUMIFS(AllPublicationData!$E:$E,AllPublicationData!$A:$A,'Publication Table (%)'!$B142,AllPublicationData!$B:$B,'Publication Table (%)'!$C$4,AllPublicationData!$D:$D,'Publication Table (%)'!F$7),
SUMIFS(AllPublicationData!$H:$H,AllPublicationData!$A:$A,'Publication Table (%)'!$B142,AllPublicationData!$B:$B,'Publication Table (%)'!F$7)/
SUMIFS(AllPublicationData!$E:$E,AllPublicationData!$A:$A,'Publication Table (%)'!$B142,AllPublicationData!$B:$B,'Publication Table (%)'!F$7)),
IF('Publication Table (%)'!$C$5="Operations cancelled for non-clinical/capacity reasons",
IFERROR(SUMIFS(AllPublicationData!$I:$I,AllPublicationData!$A:$A,'Publication Table (%)'!$B142,AllPublicationData!$B:$B,'Publication Table (%)'!$C$4,AllPublicationData!$D:$D,'Publication Table (%)'!F$7)/
SUMIFS(AllPublicationData!$E:$E,AllPublicationData!$A:$A,'Publication Table (%)'!$B142,AllPublicationData!$B:$B,'Publication Table (%)'!$C$4,AllPublicationData!$D:$D,'Publication Table (%)'!F$7),
SUMIFS(AllPublicationData!$I:$I,AllPublicationData!$A:$A,'Publication Table (%)'!$B142,AllPublicationData!$B:$B,'Publication Table (%)'!F$7)/
SUMIFS(AllPublicationData!$E:$E,AllPublicationData!$A:$A,'Publication Table (%)'!$B142,AllPublicationData!$B:$B,'Publication Table (%)'!F$7)),
IF('Publication Table (%)'!$C$5="Cancellations for other reasons",
IFERROR(SUMIFS(AllPublicationData!$J:$J,AllPublicationData!$A:$A,'Publication Table (%)'!$B142,AllPublicationData!$B:$B,'Publication Table (%)'!$C$4,AllPublicationData!$D:$D,'Publication Table (%)'!F$7)/
SUMIFS(AllPublicationData!$E:$E,AllPublicationData!$A:$A,'Publication Table (%)'!$B142,AllPublicationData!$B:$B,'Publication Table (%)'!$C$4,AllPublicationData!$D:$D,'Publication Table (%)'!F$7),
SUMIFS(AllPublicationData!$J:$J,AllPublicationData!$A:$A,'Publication Table (%)'!$B142,AllPublicationData!$B:$B,'Publication Table (%)'!F$7)/
SUMIFS(AllPublicationData!$E:$E,AllPublicationData!$A:$A,'Publication Table (%)'!$B142,AllPublicationData!$B:$B,'Publication Table (%)'!F$7)))))))</f>
        <v>#DIV/0!</v>
      </c>
      <c r="G142" s="96" t="e">
        <f>IF('Publication Table (%)'!$C$5="All Cancelled Operations",
IFERROR(SUMIFS(AllPublicationData!$F:$F,AllPublicationData!$A:$A,'Publication Table (%)'!$B142,AllPublicationData!$B:$B,'Publication Table (%)'!$C$4,AllPublicationData!$D:$D,'Publication Table (%)'!G$7)/
SUMIFS(AllPublicationData!$E:$E,AllPublicationData!$A:$A,'Publication Table (%)'!$B142,AllPublicationData!$B:$B,'Publication Table (%)'!$C$4,AllPublicationData!$D:$D,'Publication Table (%)'!G$7),
SUMIFS(AllPublicationData!$F:$F,AllPublicationData!$A:$A,'Publication Table (%)'!$B142,AllPublicationData!$B:$B,'Publication Table (%)'!G$7)/
SUMIFS(AllPublicationData!$E:$E,AllPublicationData!$A:$A,'Publication Table (%)'!$B142,AllPublicationData!$B:$B,'Publication Table (%)'!G$7)),
IF('Publication Table (%)'!$C$5="Operations cancelled by patient",
IFERROR(SUMIFS(AllPublicationData!$G:$G,AllPublicationData!$A:$A,'Publication Table (%)'!$B142,AllPublicationData!$B:$B,'Publication Table (%)'!$C$4,AllPublicationData!$D:$D,'Publication Table (%)'!G$7)/
SUMIFS(AllPublicationData!$E:$E,AllPublicationData!$A:$A,'Publication Table (%)'!$B142,AllPublicationData!$B:$B,'Publication Table (%)'!$C$4,AllPublicationData!$D:$D,'Publication Table (%)'!G$7),
SUMIFS(AllPublicationData!$G:$G,AllPublicationData!$A:$A,'Publication Table (%)'!$B142,AllPublicationData!$B:$B,'Publication Table (%)'!G$7)/
SUMIFS(AllPublicationData!$E:$E,AllPublicationData!$A:$A,'Publication Table (%)'!$B142,AllPublicationData!$B:$B,'Publication Table (%)'!G$7)),
IF('Publication Table (%)'!$C$5="Operations cancelled for clinical reasons",
IFERROR(SUMIFS(AllPublicationData!$H:$H,AllPublicationData!$A:$A,'Publication Table (%)'!$B142,AllPublicationData!$B:$B,'Publication Table (%)'!$C$4,AllPublicationData!$D:$D,'Publication Table (%)'!G$7)/
SUMIFS(AllPublicationData!$E:$E,AllPublicationData!$A:$A,'Publication Table (%)'!$B142,AllPublicationData!$B:$B,'Publication Table (%)'!$C$4,AllPublicationData!$D:$D,'Publication Table (%)'!G$7),
SUMIFS(AllPublicationData!$H:$H,AllPublicationData!$A:$A,'Publication Table (%)'!$B142,AllPublicationData!$B:$B,'Publication Table (%)'!G$7)/
SUMIFS(AllPublicationData!$E:$E,AllPublicationData!$A:$A,'Publication Table (%)'!$B142,AllPublicationData!$B:$B,'Publication Table (%)'!G$7)),
IF('Publication Table (%)'!$C$5="Operations cancelled for non-clinical/capacity reasons",
IFERROR(SUMIFS(AllPublicationData!$I:$I,AllPublicationData!$A:$A,'Publication Table (%)'!$B142,AllPublicationData!$B:$B,'Publication Table (%)'!$C$4,AllPublicationData!$D:$D,'Publication Table (%)'!G$7)/
SUMIFS(AllPublicationData!$E:$E,AllPublicationData!$A:$A,'Publication Table (%)'!$B142,AllPublicationData!$B:$B,'Publication Table (%)'!$C$4,AllPublicationData!$D:$D,'Publication Table (%)'!G$7),
SUMIFS(AllPublicationData!$I:$I,AllPublicationData!$A:$A,'Publication Table (%)'!$B142,AllPublicationData!$B:$B,'Publication Table (%)'!G$7)/
SUMIFS(AllPublicationData!$E:$E,AllPublicationData!$A:$A,'Publication Table (%)'!$B142,AllPublicationData!$B:$B,'Publication Table (%)'!G$7)),
IF('Publication Table (%)'!$C$5="Cancellations for other reasons",
IFERROR(SUMIFS(AllPublicationData!$J:$J,AllPublicationData!$A:$A,'Publication Table (%)'!$B142,AllPublicationData!$B:$B,'Publication Table (%)'!$C$4,AllPublicationData!$D:$D,'Publication Table (%)'!G$7)/
SUMIFS(AllPublicationData!$E:$E,AllPublicationData!$A:$A,'Publication Table (%)'!$B142,AllPublicationData!$B:$B,'Publication Table (%)'!$C$4,AllPublicationData!$D:$D,'Publication Table (%)'!G$7),
SUMIFS(AllPublicationData!$J:$J,AllPublicationData!$A:$A,'Publication Table (%)'!$B142,AllPublicationData!$B:$B,'Publication Table (%)'!G$7)/
SUMIFS(AllPublicationData!$E:$E,AllPublicationData!$A:$A,'Publication Table (%)'!$B142,AllPublicationData!$B:$B,'Publication Table (%)'!G$7)))))))</f>
        <v>#DIV/0!</v>
      </c>
      <c r="H142" s="96" t="e">
        <f>IF('Publication Table (%)'!$C$5="All Cancelled Operations",
IFERROR(SUMIFS(AllPublicationData!$F:$F,AllPublicationData!$A:$A,'Publication Table (%)'!$B142,AllPublicationData!$B:$B,'Publication Table (%)'!$C$4,AllPublicationData!$D:$D,'Publication Table (%)'!H$7)/
SUMIFS(AllPublicationData!$E:$E,AllPublicationData!$A:$A,'Publication Table (%)'!$B142,AllPublicationData!$B:$B,'Publication Table (%)'!$C$4,AllPublicationData!$D:$D,'Publication Table (%)'!H$7),
SUMIFS(AllPublicationData!$F:$F,AllPublicationData!$A:$A,'Publication Table (%)'!$B142,AllPublicationData!$B:$B,'Publication Table (%)'!H$7)/
SUMIFS(AllPublicationData!$E:$E,AllPublicationData!$A:$A,'Publication Table (%)'!$B142,AllPublicationData!$B:$B,'Publication Table (%)'!H$7)),
IF('Publication Table (%)'!$C$5="Operations cancelled by patient",
IFERROR(SUMIFS(AllPublicationData!$G:$G,AllPublicationData!$A:$A,'Publication Table (%)'!$B142,AllPublicationData!$B:$B,'Publication Table (%)'!$C$4,AllPublicationData!$D:$D,'Publication Table (%)'!H$7)/
SUMIFS(AllPublicationData!$E:$E,AllPublicationData!$A:$A,'Publication Table (%)'!$B142,AllPublicationData!$B:$B,'Publication Table (%)'!$C$4,AllPublicationData!$D:$D,'Publication Table (%)'!H$7),
SUMIFS(AllPublicationData!$G:$G,AllPublicationData!$A:$A,'Publication Table (%)'!$B142,AllPublicationData!$B:$B,'Publication Table (%)'!H$7)/
SUMIFS(AllPublicationData!$E:$E,AllPublicationData!$A:$A,'Publication Table (%)'!$B142,AllPublicationData!$B:$B,'Publication Table (%)'!H$7)),
IF('Publication Table (%)'!$C$5="Operations cancelled for clinical reasons",
IFERROR(SUMIFS(AllPublicationData!$H:$H,AllPublicationData!$A:$A,'Publication Table (%)'!$B142,AllPublicationData!$B:$B,'Publication Table (%)'!$C$4,AllPublicationData!$D:$D,'Publication Table (%)'!H$7)/
SUMIFS(AllPublicationData!$E:$E,AllPublicationData!$A:$A,'Publication Table (%)'!$B142,AllPublicationData!$B:$B,'Publication Table (%)'!$C$4,AllPublicationData!$D:$D,'Publication Table (%)'!H$7),
SUMIFS(AllPublicationData!$H:$H,AllPublicationData!$A:$A,'Publication Table (%)'!$B142,AllPublicationData!$B:$B,'Publication Table (%)'!H$7)/
SUMIFS(AllPublicationData!$E:$E,AllPublicationData!$A:$A,'Publication Table (%)'!$B142,AllPublicationData!$B:$B,'Publication Table (%)'!H$7)),
IF('Publication Table (%)'!$C$5="Operations cancelled for non-clinical/capacity reasons",
IFERROR(SUMIFS(AllPublicationData!$I:$I,AllPublicationData!$A:$A,'Publication Table (%)'!$B142,AllPublicationData!$B:$B,'Publication Table (%)'!$C$4,AllPublicationData!$D:$D,'Publication Table (%)'!H$7)/
SUMIFS(AllPublicationData!$E:$E,AllPublicationData!$A:$A,'Publication Table (%)'!$B142,AllPublicationData!$B:$B,'Publication Table (%)'!$C$4,AllPublicationData!$D:$D,'Publication Table (%)'!H$7),
SUMIFS(AllPublicationData!$I:$I,AllPublicationData!$A:$A,'Publication Table (%)'!$B142,AllPublicationData!$B:$B,'Publication Table (%)'!H$7)/
SUMIFS(AllPublicationData!$E:$E,AllPublicationData!$A:$A,'Publication Table (%)'!$B142,AllPublicationData!$B:$B,'Publication Table (%)'!H$7)),
IF('Publication Table (%)'!$C$5="Cancellations for other reasons",
IFERROR(SUMIFS(AllPublicationData!$J:$J,AllPublicationData!$A:$A,'Publication Table (%)'!$B142,AllPublicationData!$B:$B,'Publication Table (%)'!$C$4,AllPublicationData!$D:$D,'Publication Table (%)'!H$7)/
SUMIFS(AllPublicationData!$E:$E,AllPublicationData!$A:$A,'Publication Table (%)'!$B142,AllPublicationData!$B:$B,'Publication Table (%)'!$C$4,AllPublicationData!$D:$D,'Publication Table (%)'!H$7),
SUMIFS(AllPublicationData!$J:$J,AllPublicationData!$A:$A,'Publication Table (%)'!$B142,AllPublicationData!$B:$B,'Publication Table (%)'!H$7)/
SUMIFS(AllPublicationData!$E:$E,AllPublicationData!$A:$A,'Publication Table (%)'!$B142,AllPublicationData!$B:$B,'Publication Table (%)'!H$7)))))))</f>
        <v>#DIV/0!</v>
      </c>
      <c r="I142" s="96" t="e">
        <f>IF('Publication Table (%)'!$C$5="All Cancelled Operations",
IFERROR(SUMIFS(AllPublicationData!$F:$F,AllPublicationData!$A:$A,'Publication Table (%)'!$B142,AllPublicationData!$B:$B,'Publication Table (%)'!$C$4,AllPublicationData!$D:$D,'Publication Table (%)'!I$7)/
SUMIFS(AllPublicationData!$E:$E,AllPublicationData!$A:$A,'Publication Table (%)'!$B142,AllPublicationData!$B:$B,'Publication Table (%)'!$C$4,AllPublicationData!$D:$D,'Publication Table (%)'!I$7),
SUMIFS(AllPublicationData!$F:$F,AllPublicationData!$A:$A,'Publication Table (%)'!$B142,AllPublicationData!$B:$B,'Publication Table (%)'!I$7)/
SUMIFS(AllPublicationData!$E:$E,AllPublicationData!$A:$A,'Publication Table (%)'!$B142,AllPublicationData!$B:$B,'Publication Table (%)'!I$7)),
IF('Publication Table (%)'!$C$5="Operations cancelled by patient",
IFERROR(SUMIFS(AllPublicationData!$G:$G,AllPublicationData!$A:$A,'Publication Table (%)'!$B142,AllPublicationData!$B:$B,'Publication Table (%)'!$C$4,AllPublicationData!$D:$D,'Publication Table (%)'!I$7)/
SUMIFS(AllPublicationData!$E:$E,AllPublicationData!$A:$A,'Publication Table (%)'!$B142,AllPublicationData!$B:$B,'Publication Table (%)'!$C$4,AllPublicationData!$D:$D,'Publication Table (%)'!I$7),
SUMIFS(AllPublicationData!$G:$G,AllPublicationData!$A:$A,'Publication Table (%)'!$B142,AllPublicationData!$B:$B,'Publication Table (%)'!I$7)/
SUMIFS(AllPublicationData!$E:$E,AllPublicationData!$A:$A,'Publication Table (%)'!$B142,AllPublicationData!$B:$B,'Publication Table (%)'!I$7)),
IF('Publication Table (%)'!$C$5="Operations cancelled for clinical reasons",
IFERROR(SUMIFS(AllPublicationData!$H:$H,AllPublicationData!$A:$A,'Publication Table (%)'!$B142,AllPublicationData!$B:$B,'Publication Table (%)'!$C$4,AllPublicationData!$D:$D,'Publication Table (%)'!I$7)/
SUMIFS(AllPublicationData!$E:$E,AllPublicationData!$A:$A,'Publication Table (%)'!$B142,AllPublicationData!$B:$B,'Publication Table (%)'!$C$4,AllPublicationData!$D:$D,'Publication Table (%)'!I$7),
SUMIFS(AllPublicationData!$H:$H,AllPublicationData!$A:$A,'Publication Table (%)'!$B142,AllPublicationData!$B:$B,'Publication Table (%)'!I$7)/
SUMIFS(AllPublicationData!$E:$E,AllPublicationData!$A:$A,'Publication Table (%)'!$B142,AllPublicationData!$B:$B,'Publication Table (%)'!I$7)),
IF('Publication Table (%)'!$C$5="Operations cancelled for non-clinical/capacity reasons",
IFERROR(SUMIFS(AllPublicationData!$I:$I,AllPublicationData!$A:$A,'Publication Table (%)'!$B142,AllPublicationData!$B:$B,'Publication Table (%)'!$C$4,AllPublicationData!$D:$D,'Publication Table (%)'!I$7)/
SUMIFS(AllPublicationData!$E:$E,AllPublicationData!$A:$A,'Publication Table (%)'!$B142,AllPublicationData!$B:$B,'Publication Table (%)'!$C$4,AllPublicationData!$D:$D,'Publication Table (%)'!I$7),
SUMIFS(AllPublicationData!$I:$I,AllPublicationData!$A:$A,'Publication Table (%)'!$B142,AllPublicationData!$B:$B,'Publication Table (%)'!I$7)/
SUMIFS(AllPublicationData!$E:$E,AllPublicationData!$A:$A,'Publication Table (%)'!$B142,AllPublicationData!$B:$B,'Publication Table (%)'!I$7)),
IF('Publication Table (%)'!$C$5="Cancellations for other reasons",
IFERROR(SUMIFS(AllPublicationData!$J:$J,AllPublicationData!$A:$A,'Publication Table (%)'!$B142,AllPublicationData!$B:$B,'Publication Table (%)'!$C$4,AllPublicationData!$D:$D,'Publication Table (%)'!I$7)/
SUMIFS(AllPublicationData!$E:$E,AllPublicationData!$A:$A,'Publication Table (%)'!$B142,AllPublicationData!$B:$B,'Publication Table (%)'!$C$4,AllPublicationData!$D:$D,'Publication Table (%)'!I$7),
SUMIFS(AllPublicationData!$J:$J,AllPublicationData!$A:$A,'Publication Table (%)'!$B142,AllPublicationData!$B:$B,'Publication Table (%)'!I$7)/
SUMIFS(AllPublicationData!$E:$E,AllPublicationData!$A:$A,'Publication Table (%)'!$B142,AllPublicationData!$B:$B,'Publication Table (%)'!I$7)))))))</f>
        <v>#DIV/0!</v>
      </c>
      <c r="J142" s="96" t="e">
        <f>IF('Publication Table (%)'!$C$5="All Cancelled Operations",
IFERROR(SUMIFS(AllPublicationData!$F:$F,AllPublicationData!$A:$A,'Publication Table (%)'!$B142,AllPublicationData!$B:$B,'Publication Table (%)'!$C$4,AllPublicationData!$D:$D,'Publication Table (%)'!J$7)/
SUMIFS(AllPublicationData!$E:$E,AllPublicationData!$A:$A,'Publication Table (%)'!$B142,AllPublicationData!$B:$B,'Publication Table (%)'!$C$4,AllPublicationData!$D:$D,'Publication Table (%)'!J$7),
SUMIFS(AllPublicationData!$F:$F,AllPublicationData!$A:$A,'Publication Table (%)'!$B142,AllPublicationData!$B:$B,'Publication Table (%)'!J$7)/
SUMIFS(AllPublicationData!$E:$E,AllPublicationData!$A:$A,'Publication Table (%)'!$B142,AllPublicationData!$B:$B,'Publication Table (%)'!J$7)),
IF('Publication Table (%)'!$C$5="Operations cancelled by patient",
IFERROR(SUMIFS(AllPublicationData!$G:$G,AllPublicationData!$A:$A,'Publication Table (%)'!$B142,AllPublicationData!$B:$B,'Publication Table (%)'!$C$4,AllPublicationData!$D:$D,'Publication Table (%)'!J$7)/
SUMIFS(AllPublicationData!$E:$E,AllPublicationData!$A:$A,'Publication Table (%)'!$B142,AllPublicationData!$B:$B,'Publication Table (%)'!$C$4,AllPublicationData!$D:$D,'Publication Table (%)'!J$7),
SUMIFS(AllPublicationData!$G:$G,AllPublicationData!$A:$A,'Publication Table (%)'!$B142,AllPublicationData!$B:$B,'Publication Table (%)'!J$7)/
SUMIFS(AllPublicationData!$E:$E,AllPublicationData!$A:$A,'Publication Table (%)'!$B142,AllPublicationData!$B:$B,'Publication Table (%)'!J$7)),
IF('Publication Table (%)'!$C$5="Operations cancelled for clinical reasons",
IFERROR(SUMIFS(AllPublicationData!$H:$H,AllPublicationData!$A:$A,'Publication Table (%)'!$B142,AllPublicationData!$B:$B,'Publication Table (%)'!$C$4,AllPublicationData!$D:$D,'Publication Table (%)'!J$7)/
SUMIFS(AllPublicationData!$E:$E,AllPublicationData!$A:$A,'Publication Table (%)'!$B142,AllPublicationData!$B:$B,'Publication Table (%)'!$C$4,AllPublicationData!$D:$D,'Publication Table (%)'!J$7),
SUMIFS(AllPublicationData!$H:$H,AllPublicationData!$A:$A,'Publication Table (%)'!$B142,AllPublicationData!$B:$B,'Publication Table (%)'!J$7)/
SUMIFS(AllPublicationData!$E:$E,AllPublicationData!$A:$A,'Publication Table (%)'!$B142,AllPublicationData!$B:$B,'Publication Table (%)'!J$7)),
IF('Publication Table (%)'!$C$5="Operations cancelled for non-clinical/capacity reasons",
IFERROR(SUMIFS(AllPublicationData!$I:$I,AllPublicationData!$A:$A,'Publication Table (%)'!$B142,AllPublicationData!$B:$B,'Publication Table (%)'!$C$4,AllPublicationData!$D:$D,'Publication Table (%)'!J$7)/
SUMIFS(AllPublicationData!$E:$E,AllPublicationData!$A:$A,'Publication Table (%)'!$B142,AllPublicationData!$B:$B,'Publication Table (%)'!$C$4,AllPublicationData!$D:$D,'Publication Table (%)'!J$7),
SUMIFS(AllPublicationData!$I:$I,AllPublicationData!$A:$A,'Publication Table (%)'!$B142,AllPublicationData!$B:$B,'Publication Table (%)'!J$7)/
SUMIFS(AllPublicationData!$E:$E,AllPublicationData!$A:$A,'Publication Table (%)'!$B142,AllPublicationData!$B:$B,'Publication Table (%)'!J$7)),
IF('Publication Table (%)'!$C$5="Cancellations for other reasons",
IFERROR(SUMIFS(AllPublicationData!$J:$J,AllPublicationData!$A:$A,'Publication Table (%)'!$B142,AllPublicationData!$B:$B,'Publication Table (%)'!$C$4,AllPublicationData!$D:$D,'Publication Table (%)'!J$7)/
SUMIFS(AllPublicationData!$E:$E,AllPublicationData!$A:$A,'Publication Table (%)'!$B142,AllPublicationData!$B:$B,'Publication Table (%)'!$C$4,AllPublicationData!$D:$D,'Publication Table (%)'!J$7),
SUMIFS(AllPublicationData!$J:$J,AllPublicationData!$A:$A,'Publication Table (%)'!$B142,AllPublicationData!$B:$B,'Publication Table (%)'!J$7)/
SUMIFS(AllPublicationData!$E:$E,AllPublicationData!$A:$A,'Publication Table (%)'!$B142,AllPublicationData!$B:$B,'Publication Table (%)'!J$7)))))))</f>
        <v>#DIV/0!</v>
      </c>
      <c r="K142" s="96" t="e">
        <f>IF('Publication Table (%)'!$C$5="All Cancelled Operations",
IFERROR(SUMIFS(AllPublicationData!$F:$F,AllPublicationData!$A:$A,'Publication Table (%)'!$B142,AllPublicationData!$B:$B,'Publication Table (%)'!$C$4,AllPublicationData!$D:$D,'Publication Table (%)'!K$7)/
SUMIFS(AllPublicationData!$E:$E,AllPublicationData!$A:$A,'Publication Table (%)'!$B142,AllPublicationData!$B:$B,'Publication Table (%)'!$C$4,AllPublicationData!$D:$D,'Publication Table (%)'!K$7),
SUMIFS(AllPublicationData!$F:$F,AllPublicationData!$A:$A,'Publication Table (%)'!$B142,AllPublicationData!$B:$B,'Publication Table (%)'!K$7)/
SUMIFS(AllPublicationData!$E:$E,AllPublicationData!$A:$A,'Publication Table (%)'!$B142,AllPublicationData!$B:$B,'Publication Table (%)'!K$7)),
IF('Publication Table (%)'!$C$5="Operations cancelled by patient",
IFERROR(SUMIFS(AllPublicationData!$G:$G,AllPublicationData!$A:$A,'Publication Table (%)'!$B142,AllPublicationData!$B:$B,'Publication Table (%)'!$C$4,AllPublicationData!$D:$D,'Publication Table (%)'!K$7)/
SUMIFS(AllPublicationData!$E:$E,AllPublicationData!$A:$A,'Publication Table (%)'!$B142,AllPublicationData!$B:$B,'Publication Table (%)'!$C$4,AllPublicationData!$D:$D,'Publication Table (%)'!K$7),
SUMIFS(AllPublicationData!$G:$G,AllPublicationData!$A:$A,'Publication Table (%)'!$B142,AllPublicationData!$B:$B,'Publication Table (%)'!K$7)/
SUMIFS(AllPublicationData!$E:$E,AllPublicationData!$A:$A,'Publication Table (%)'!$B142,AllPublicationData!$B:$B,'Publication Table (%)'!K$7)),
IF('Publication Table (%)'!$C$5="Operations cancelled for clinical reasons",
IFERROR(SUMIFS(AllPublicationData!$H:$H,AllPublicationData!$A:$A,'Publication Table (%)'!$B142,AllPublicationData!$B:$B,'Publication Table (%)'!$C$4,AllPublicationData!$D:$D,'Publication Table (%)'!K$7)/
SUMIFS(AllPublicationData!$E:$E,AllPublicationData!$A:$A,'Publication Table (%)'!$B142,AllPublicationData!$B:$B,'Publication Table (%)'!$C$4,AllPublicationData!$D:$D,'Publication Table (%)'!K$7),
SUMIFS(AllPublicationData!$H:$H,AllPublicationData!$A:$A,'Publication Table (%)'!$B142,AllPublicationData!$B:$B,'Publication Table (%)'!K$7)/
SUMIFS(AllPublicationData!$E:$E,AllPublicationData!$A:$A,'Publication Table (%)'!$B142,AllPublicationData!$B:$B,'Publication Table (%)'!K$7)),
IF('Publication Table (%)'!$C$5="Operations cancelled for non-clinical/capacity reasons",
IFERROR(SUMIFS(AllPublicationData!$I:$I,AllPublicationData!$A:$A,'Publication Table (%)'!$B142,AllPublicationData!$B:$B,'Publication Table (%)'!$C$4,AllPublicationData!$D:$D,'Publication Table (%)'!K$7)/
SUMIFS(AllPublicationData!$E:$E,AllPublicationData!$A:$A,'Publication Table (%)'!$B142,AllPublicationData!$B:$B,'Publication Table (%)'!$C$4,AllPublicationData!$D:$D,'Publication Table (%)'!K$7),
SUMIFS(AllPublicationData!$I:$I,AllPublicationData!$A:$A,'Publication Table (%)'!$B142,AllPublicationData!$B:$B,'Publication Table (%)'!K$7)/
SUMIFS(AllPublicationData!$E:$E,AllPublicationData!$A:$A,'Publication Table (%)'!$B142,AllPublicationData!$B:$B,'Publication Table (%)'!K$7)),
IF('Publication Table (%)'!$C$5="Cancellations for other reasons",
IFERROR(SUMIFS(AllPublicationData!$J:$J,AllPublicationData!$A:$A,'Publication Table (%)'!$B142,AllPublicationData!$B:$B,'Publication Table (%)'!$C$4,AllPublicationData!$D:$D,'Publication Table (%)'!K$7)/
SUMIFS(AllPublicationData!$E:$E,AllPublicationData!$A:$A,'Publication Table (%)'!$B142,AllPublicationData!$B:$B,'Publication Table (%)'!$C$4,AllPublicationData!$D:$D,'Publication Table (%)'!K$7),
SUMIFS(AllPublicationData!$J:$J,AllPublicationData!$A:$A,'Publication Table (%)'!$B142,AllPublicationData!$B:$B,'Publication Table (%)'!K$7)/
SUMIFS(AllPublicationData!$E:$E,AllPublicationData!$A:$A,'Publication Table (%)'!$B142,AllPublicationData!$B:$B,'Publication Table (%)'!K$7)))))))</f>
        <v>#DIV/0!</v>
      </c>
      <c r="L142" s="96" t="e">
        <f>IF('Publication Table (%)'!$C$5="All Cancelled Operations",
IFERROR(SUMIFS(AllPublicationData!$F:$F,AllPublicationData!$A:$A,'Publication Table (%)'!$B142,AllPublicationData!$B:$B,'Publication Table (%)'!$C$4,AllPublicationData!$D:$D,'Publication Table (%)'!L$7)/
SUMIFS(AllPublicationData!$E:$E,AllPublicationData!$A:$A,'Publication Table (%)'!$B142,AllPublicationData!$B:$B,'Publication Table (%)'!$C$4,AllPublicationData!$D:$D,'Publication Table (%)'!L$7),
SUMIFS(AllPublicationData!$F:$F,AllPublicationData!$A:$A,'Publication Table (%)'!$B142,AllPublicationData!$B:$B,'Publication Table (%)'!L$7)/
SUMIFS(AllPublicationData!$E:$E,AllPublicationData!$A:$A,'Publication Table (%)'!$B142,AllPublicationData!$B:$B,'Publication Table (%)'!L$7)),
IF('Publication Table (%)'!$C$5="Operations cancelled by patient",
IFERROR(SUMIFS(AllPublicationData!$G:$G,AllPublicationData!$A:$A,'Publication Table (%)'!$B142,AllPublicationData!$B:$B,'Publication Table (%)'!$C$4,AllPublicationData!$D:$D,'Publication Table (%)'!L$7)/
SUMIFS(AllPublicationData!$E:$E,AllPublicationData!$A:$A,'Publication Table (%)'!$B142,AllPublicationData!$B:$B,'Publication Table (%)'!$C$4,AllPublicationData!$D:$D,'Publication Table (%)'!L$7),
SUMIFS(AllPublicationData!$G:$G,AllPublicationData!$A:$A,'Publication Table (%)'!$B142,AllPublicationData!$B:$B,'Publication Table (%)'!L$7)/
SUMIFS(AllPublicationData!$E:$E,AllPublicationData!$A:$A,'Publication Table (%)'!$B142,AllPublicationData!$B:$B,'Publication Table (%)'!L$7)),
IF('Publication Table (%)'!$C$5="Operations cancelled for clinical reasons",
IFERROR(SUMIFS(AllPublicationData!$H:$H,AllPublicationData!$A:$A,'Publication Table (%)'!$B142,AllPublicationData!$B:$B,'Publication Table (%)'!$C$4,AllPublicationData!$D:$D,'Publication Table (%)'!L$7)/
SUMIFS(AllPublicationData!$E:$E,AllPublicationData!$A:$A,'Publication Table (%)'!$B142,AllPublicationData!$B:$B,'Publication Table (%)'!$C$4,AllPublicationData!$D:$D,'Publication Table (%)'!L$7),
SUMIFS(AllPublicationData!$H:$H,AllPublicationData!$A:$A,'Publication Table (%)'!$B142,AllPublicationData!$B:$B,'Publication Table (%)'!L$7)/
SUMIFS(AllPublicationData!$E:$E,AllPublicationData!$A:$A,'Publication Table (%)'!$B142,AllPublicationData!$B:$B,'Publication Table (%)'!L$7)),
IF('Publication Table (%)'!$C$5="Operations cancelled for non-clinical/capacity reasons",
IFERROR(SUMIFS(AllPublicationData!$I:$I,AllPublicationData!$A:$A,'Publication Table (%)'!$B142,AllPublicationData!$B:$B,'Publication Table (%)'!$C$4,AllPublicationData!$D:$D,'Publication Table (%)'!L$7)/
SUMIFS(AllPublicationData!$E:$E,AllPublicationData!$A:$A,'Publication Table (%)'!$B142,AllPublicationData!$B:$B,'Publication Table (%)'!$C$4,AllPublicationData!$D:$D,'Publication Table (%)'!L$7),
SUMIFS(AllPublicationData!$I:$I,AllPublicationData!$A:$A,'Publication Table (%)'!$B142,AllPublicationData!$B:$B,'Publication Table (%)'!L$7)/
SUMIFS(AllPublicationData!$E:$E,AllPublicationData!$A:$A,'Publication Table (%)'!$B142,AllPublicationData!$B:$B,'Publication Table (%)'!L$7)),
IF('Publication Table (%)'!$C$5="Cancellations for other reasons",
IFERROR(SUMIFS(AllPublicationData!$J:$J,AllPublicationData!$A:$A,'Publication Table (%)'!$B142,AllPublicationData!$B:$B,'Publication Table (%)'!$C$4,AllPublicationData!$D:$D,'Publication Table (%)'!L$7)/
SUMIFS(AllPublicationData!$E:$E,AllPublicationData!$A:$A,'Publication Table (%)'!$B142,AllPublicationData!$B:$B,'Publication Table (%)'!$C$4,AllPublicationData!$D:$D,'Publication Table (%)'!L$7),
SUMIFS(AllPublicationData!$J:$J,AllPublicationData!$A:$A,'Publication Table (%)'!$B142,AllPublicationData!$B:$B,'Publication Table (%)'!L$7)/
SUMIFS(AllPublicationData!$E:$E,AllPublicationData!$A:$A,'Publication Table (%)'!$B142,AllPublicationData!$B:$B,'Publication Table (%)'!L$7)))))))</f>
        <v>#DIV/0!</v>
      </c>
      <c r="M142" s="96" t="e">
        <f>IF('Publication Table (%)'!$C$5="All Cancelled Operations",
IFERROR(SUMIFS(AllPublicationData!$F:$F,AllPublicationData!$A:$A,'Publication Table (%)'!$B142,AllPublicationData!$B:$B,'Publication Table (%)'!$C$4,AllPublicationData!$D:$D,'Publication Table (%)'!M$7)/
SUMIFS(AllPublicationData!$E:$E,AllPublicationData!$A:$A,'Publication Table (%)'!$B142,AllPublicationData!$B:$B,'Publication Table (%)'!$C$4,AllPublicationData!$D:$D,'Publication Table (%)'!M$7),
SUMIFS(AllPublicationData!$F:$F,AllPublicationData!$A:$A,'Publication Table (%)'!$B142,AllPublicationData!$B:$B,'Publication Table (%)'!M$7)/
SUMIFS(AllPublicationData!$E:$E,AllPublicationData!$A:$A,'Publication Table (%)'!$B142,AllPublicationData!$B:$B,'Publication Table (%)'!M$7)),
IF('Publication Table (%)'!$C$5="Operations cancelled by patient",
IFERROR(SUMIFS(AllPublicationData!$G:$G,AllPublicationData!$A:$A,'Publication Table (%)'!$B142,AllPublicationData!$B:$B,'Publication Table (%)'!$C$4,AllPublicationData!$D:$D,'Publication Table (%)'!M$7)/
SUMIFS(AllPublicationData!$E:$E,AllPublicationData!$A:$A,'Publication Table (%)'!$B142,AllPublicationData!$B:$B,'Publication Table (%)'!$C$4,AllPublicationData!$D:$D,'Publication Table (%)'!M$7),
SUMIFS(AllPublicationData!$G:$G,AllPublicationData!$A:$A,'Publication Table (%)'!$B142,AllPublicationData!$B:$B,'Publication Table (%)'!M$7)/
SUMIFS(AllPublicationData!$E:$E,AllPublicationData!$A:$A,'Publication Table (%)'!$B142,AllPublicationData!$B:$B,'Publication Table (%)'!M$7)),
IF('Publication Table (%)'!$C$5="Operations cancelled for clinical reasons",
IFERROR(SUMIFS(AllPublicationData!$H:$H,AllPublicationData!$A:$A,'Publication Table (%)'!$B142,AllPublicationData!$B:$B,'Publication Table (%)'!$C$4,AllPublicationData!$D:$D,'Publication Table (%)'!M$7)/
SUMIFS(AllPublicationData!$E:$E,AllPublicationData!$A:$A,'Publication Table (%)'!$B142,AllPublicationData!$B:$B,'Publication Table (%)'!$C$4,AllPublicationData!$D:$D,'Publication Table (%)'!M$7),
SUMIFS(AllPublicationData!$H:$H,AllPublicationData!$A:$A,'Publication Table (%)'!$B142,AllPublicationData!$B:$B,'Publication Table (%)'!M$7)/
SUMIFS(AllPublicationData!$E:$E,AllPublicationData!$A:$A,'Publication Table (%)'!$B142,AllPublicationData!$B:$B,'Publication Table (%)'!M$7)),
IF('Publication Table (%)'!$C$5="Operations cancelled for non-clinical/capacity reasons",
IFERROR(SUMIFS(AllPublicationData!$I:$I,AllPublicationData!$A:$A,'Publication Table (%)'!$B142,AllPublicationData!$B:$B,'Publication Table (%)'!$C$4,AllPublicationData!$D:$D,'Publication Table (%)'!M$7)/
SUMIFS(AllPublicationData!$E:$E,AllPublicationData!$A:$A,'Publication Table (%)'!$B142,AllPublicationData!$B:$B,'Publication Table (%)'!$C$4,AllPublicationData!$D:$D,'Publication Table (%)'!M$7),
SUMIFS(AllPublicationData!$I:$I,AllPublicationData!$A:$A,'Publication Table (%)'!$B142,AllPublicationData!$B:$B,'Publication Table (%)'!M$7)/
SUMIFS(AllPublicationData!$E:$E,AllPublicationData!$A:$A,'Publication Table (%)'!$B142,AllPublicationData!$B:$B,'Publication Table (%)'!M$7)),
IF('Publication Table (%)'!$C$5="Cancellations for other reasons",
IFERROR(SUMIFS(AllPublicationData!$J:$J,AllPublicationData!$A:$A,'Publication Table (%)'!$B142,AllPublicationData!$B:$B,'Publication Table (%)'!$C$4,AllPublicationData!$D:$D,'Publication Table (%)'!M$7)/
SUMIFS(AllPublicationData!$E:$E,AllPublicationData!$A:$A,'Publication Table (%)'!$B142,AllPublicationData!$B:$B,'Publication Table (%)'!$C$4,AllPublicationData!$D:$D,'Publication Table (%)'!M$7),
SUMIFS(AllPublicationData!$J:$J,AllPublicationData!$A:$A,'Publication Table (%)'!$B142,AllPublicationData!$B:$B,'Publication Table (%)'!M$7)/
SUMIFS(AllPublicationData!$E:$E,AllPublicationData!$A:$A,'Publication Table (%)'!$B142,AllPublicationData!$B:$B,'Publication Table (%)'!M$7)))))))</f>
        <v>#DIV/0!</v>
      </c>
      <c r="N142" s="96" t="e">
        <f>IF('Publication Table (%)'!$C$5="All Cancelled Operations",
IFERROR(SUMIFS(AllPublicationData!$F:$F,AllPublicationData!$A:$A,'Publication Table (%)'!$B142,AllPublicationData!$B:$B,'Publication Table (%)'!$C$4,AllPublicationData!$D:$D,'Publication Table (%)'!N$7)/
SUMIFS(AllPublicationData!$E:$E,AllPublicationData!$A:$A,'Publication Table (%)'!$B142,AllPublicationData!$B:$B,'Publication Table (%)'!$C$4,AllPublicationData!$D:$D,'Publication Table (%)'!N$7),
SUMIFS(AllPublicationData!$F:$F,AllPublicationData!$A:$A,'Publication Table (%)'!$B142,AllPublicationData!$B:$B,'Publication Table (%)'!N$7)/
SUMIFS(AllPublicationData!$E:$E,AllPublicationData!$A:$A,'Publication Table (%)'!$B142,AllPublicationData!$B:$B,'Publication Table (%)'!N$7)),
IF('Publication Table (%)'!$C$5="Operations cancelled by patient",
IFERROR(SUMIFS(AllPublicationData!$G:$G,AllPublicationData!$A:$A,'Publication Table (%)'!$B142,AllPublicationData!$B:$B,'Publication Table (%)'!$C$4,AllPublicationData!$D:$D,'Publication Table (%)'!N$7)/
SUMIFS(AllPublicationData!$E:$E,AllPublicationData!$A:$A,'Publication Table (%)'!$B142,AllPublicationData!$B:$B,'Publication Table (%)'!$C$4,AllPublicationData!$D:$D,'Publication Table (%)'!N$7),
SUMIFS(AllPublicationData!$G:$G,AllPublicationData!$A:$A,'Publication Table (%)'!$B142,AllPublicationData!$B:$B,'Publication Table (%)'!N$7)/
SUMIFS(AllPublicationData!$E:$E,AllPublicationData!$A:$A,'Publication Table (%)'!$B142,AllPublicationData!$B:$B,'Publication Table (%)'!N$7)),
IF('Publication Table (%)'!$C$5="Operations cancelled for clinical reasons",
IFERROR(SUMIFS(AllPublicationData!$H:$H,AllPublicationData!$A:$A,'Publication Table (%)'!$B142,AllPublicationData!$B:$B,'Publication Table (%)'!$C$4,AllPublicationData!$D:$D,'Publication Table (%)'!N$7)/
SUMIFS(AllPublicationData!$E:$E,AllPublicationData!$A:$A,'Publication Table (%)'!$B142,AllPublicationData!$B:$B,'Publication Table (%)'!$C$4,AllPublicationData!$D:$D,'Publication Table (%)'!N$7),
SUMIFS(AllPublicationData!$H:$H,AllPublicationData!$A:$A,'Publication Table (%)'!$B142,AllPublicationData!$B:$B,'Publication Table (%)'!N$7)/
SUMIFS(AllPublicationData!$E:$E,AllPublicationData!$A:$A,'Publication Table (%)'!$B142,AllPublicationData!$B:$B,'Publication Table (%)'!N$7)),
IF('Publication Table (%)'!$C$5="Operations cancelled for non-clinical/capacity reasons",
IFERROR(SUMIFS(AllPublicationData!$I:$I,AllPublicationData!$A:$A,'Publication Table (%)'!$B142,AllPublicationData!$B:$B,'Publication Table (%)'!$C$4,AllPublicationData!$D:$D,'Publication Table (%)'!N$7)/
SUMIFS(AllPublicationData!$E:$E,AllPublicationData!$A:$A,'Publication Table (%)'!$B142,AllPublicationData!$B:$B,'Publication Table (%)'!$C$4,AllPublicationData!$D:$D,'Publication Table (%)'!N$7),
SUMIFS(AllPublicationData!$I:$I,AllPublicationData!$A:$A,'Publication Table (%)'!$B142,AllPublicationData!$B:$B,'Publication Table (%)'!N$7)/
SUMIFS(AllPublicationData!$E:$E,AllPublicationData!$A:$A,'Publication Table (%)'!$B142,AllPublicationData!$B:$B,'Publication Table (%)'!N$7)),
IF('Publication Table (%)'!$C$5="Cancellations for other reasons",
IFERROR(SUMIFS(AllPublicationData!$J:$J,AllPublicationData!$A:$A,'Publication Table (%)'!$B142,AllPublicationData!$B:$B,'Publication Table (%)'!$C$4,AllPublicationData!$D:$D,'Publication Table (%)'!N$7)/
SUMIFS(AllPublicationData!$E:$E,AllPublicationData!$A:$A,'Publication Table (%)'!$B142,AllPublicationData!$B:$B,'Publication Table (%)'!$C$4,AllPublicationData!$D:$D,'Publication Table (%)'!N$7),
SUMIFS(AllPublicationData!$J:$J,AllPublicationData!$A:$A,'Publication Table (%)'!$B142,AllPublicationData!$B:$B,'Publication Table (%)'!N$7)/
SUMIFS(AllPublicationData!$E:$E,AllPublicationData!$A:$A,'Publication Table (%)'!$B142,AllPublicationData!$B:$B,'Publication Table (%)'!N$7)))))))</f>
        <v>#DIV/0!</v>
      </c>
      <c r="O142" s="96" t="e">
        <f>IF('Publication Table (%)'!$C$5="All Cancelled Operations",
IFERROR(SUMIFS(AllPublicationData!$F:$F,AllPublicationData!$A:$A,'Publication Table (%)'!$B142,AllPublicationData!$B:$B,'Publication Table (%)'!$C$4,AllPublicationData!$D:$D,'Publication Table (%)'!O$7)/
SUMIFS(AllPublicationData!$E:$E,AllPublicationData!$A:$A,'Publication Table (%)'!$B142,AllPublicationData!$B:$B,'Publication Table (%)'!$C$4,AllPublicationData!$D:$D,'Publication Table (%)'!O$7),
SUMIFS(AllPublicationData!$F:$F,AllPublicationData!$A:$A,'Publication Table (%)'!$B142,AllPublicationData!$B:$B,'Publication Table (%)'!O$7)/
SUMIFS(AllPublicationData!$E:$E,AllPublicationData!$A:$A,'Publication Table (%)'!$B142,AllPublicationData!$B:$B,'Publication Table (%)'!O$7)),
IF('Publication Table (%)'!$C$5="Operations cancelled by patient",
IFERROR(SUMIFS(AllPublicationData!$G:$G,AllPublicationData!$A:$A,'Publication Table (%)'!$B142,AllPublicationData!$B:$B,'Publication Table (%)'!$C$4,AllPublicationData!$D:$D,'Publication Table (%)'!O$7)/
SUMIFS(AllPublicationData!$E:$E,AllPublicationData!$A:$A,'Publication Table (%)'!$B142,AllPublicationData!$B:$B,'Publication Table (%)'!$C$4,AllPublicationData!$D:$D,'Publication Table (%)'!O$7),
SUMIFS(AllPublicationData!$G:$G,AllPublicationData!$A:$A,'Publication Table (%)'!$B142,AllPublicationData!$B:$B,'Publication Table (%)'!O$7)/
SUMIFS(AllPublicationData!$E:$E,AllPublicationData!$A:$A,'Publication Table (%)'!$B142,AllPublicationData!$B:$B,'Publication Table (%)'!O$7)),
IF('Publication Table (%)'!$C$5="Operations cancelled for clinical reasons",
IFERROR(SUMIFS(AllPublicationData!$H:$H,AllPublicationData!$A:$A,'Publication Table (%)'!$B142,AllPublicationData!$B:$B,'Publication Table (%)'!$C$4,AllPublicationData!$D:$D,'Publication Table (%)'!O$7)/
SUMIFS(AllPublicationData!$E:$E,AllPublicationData!$A:$A,'Publication Table (%)'!$B142,AllPublicationData!$B:$B,'Publication Table (%)'!$C$4,AllPublicationData!$D:$D,'Publication Table (%)'!O$7),
SUMIFS(AllPublicationData!$H:$H,AllPublicationData!$A:$A,'Publication Table (%)'!$B142,AllPublicationData!$B:$B,'Publication Table (%)'!O$7)/
SUMIFS(AllPublicationData!$E:$E,AllPublicationData!$A:$A,'Publication Table (%)'!$B142,AllPublicationData!$B:$B,'Publication Table (%)'!O$7)),
IF('Publication Table (%)'!$C$5="Operations cancelled for non-clinical/capacity reasons",
IFERROR(SUMIFS(AllPublicationData!$I:$I,AllPublicationData!$A:$A,'Publication Table (%)'!$B142,AllPublicationData!$B:$B,'Publication Table (%)'!$C$4,AllPublicationData!$D:$D,'Publication Table (%)'!O$7)/
SUMIFS(AllPublicationData!$E:$E,AllPublicationData!$A:$A,'Publication Table (%)'!$B142,AllPublicationData!$B:$B,'Publication Table (%)'!$C$4,AllPublicationData!$D:$D,'Publication Table (%)'!O$7),
SUMIFS(AllPublicationData!$I:$I,AllPublicationData!$A:$A,'Publication Table (%)'!$B142,AllPublicationData!$B:$B,'Publication Table (%)'!O$7)/
SUMIFS(AllPublicationData!$E:$E,AllPublicationData!$A:$A,'Publication Table (%)'!$B142,AllPublicationData!$B:$B,'Publication Table (%)'!O$7)),
IF('Publication Table (%)'!$C$5="Cancellations for other reasons",
IFERROR(SUMIFS(AllPublicationData!$J:$J,AllPublicationData!$A:$A,'Publication Table (%)'!$B142,AllPublicationData!$B:$B,'Publication Table (%)'!$C$4,AllPublicationData!$D:$D,'Publication Table (%)'!O$7)/
SUMIFS(AllPublicationData!$E:$E,AllPublicationData!$A:$A,'Publication Table (%)'!$B142,AllPublicationData!$B:$B,'Publication Table (%)'!$C$4,AllPublicationData!$D:$D,'Publication Table (%)'!O$7),
SUMIFS(AllPublicationData!$J:$J,AllPublicationData!$A:$A,'Publication Table (%)'!$B142,AllPublicationData!$B:$B,'Publication Table (%)'!O$7)/
SUMIFS(AllPublicationData!$E:$E,AllPublicationData!$A:$A,'Publication Table (%)'!$B142,AllPublicationData!$B:$B,'Publication Table (%)'!O$7)))))))</f>
        <v>#DIV/0!</v>
      </c>
      <c r="P142" s="96" t="e">
        <f>IF('Publication Table (%)'!$C$5="All Cancelled Operations",
IFERROR(SUMIFS(AllPublicationData!$F:$F,AllPublicationData!$A:$A,'Publication Table (%)'!$B142,AllPublicationData!$B:$B,'Publication Table (%)'!$C$4,AllPublicationData!$D:$D,'Publication Table (%)'!P$7)/
SUMIFS(AllPublicationData!$E:$E,AllPublicationData!$A:$A,'Publication Table (%)'!$B142,AllPublicationData!$B:$B,'Publication Table (%)'!$C$4,AllPublicationData!$D:$D,'Publication Table (%)'!P$7),
SUMIFS(AllPublicationData!$F:$F,AllPublicationData!$A:$A,'Publication Table (%)'!$B142,AllPublicationData!$B:$B,'Publication Table (%)'!P$7)/
SUMIFS(AllPublicationData!$E:$E,AllPublicationData!$A:$A,'Publication Table (%)'!$B142,AllPublicationData!$B:$B,'Publication Table (%)'!P$7)),
IF('Publication Table (%)'!$C$5="Operations cancelled by patient",
IFERROR(SUMIFS(AllPublicationData!$G:$G,AllPublicationData!$A:$A,'Publication Table (%)'!$B142,AllPublicationData!$B:$B,'Publication Table (%)'!$C$4,AllPublicationData!$D:$D,'Publication Table (%)'!P$7)/
SUMIFS(AllPublicationData!$E:$E,AllPublicationData!$A:$A,'Publication Table (%)'!$B142,AllPublicationData!$B:$B,'Publication Table (%)'!$C$4,AllPublicationData!$D:$D,'Publication Table (%)'!P$7),
SUMIFS(AllPublicationData!$G:$G,AllPublicationData!$A:$A,'Publication Table (%)'!$B142,AllPublicationData!$B:$B,'Publication Table (%)'!P$7)/
SUMIFS(AllPublicationData!$E:$E,AllPublicationData!$A:$A,'Publication Table (%)'!$B142,AllPublicationData!$B:$B,'Publication Table (%)'!P$7)),
IF('Publication Table (%)'!$C$5="Operations cancelled for clinical reasons",
IFERROR(SUMIFS(AllPublicationData!$H:$H,AllPublicationData!$A:$A,'Publication Table (%)'!$B142,AllPublicationData!$B:$B,'Publication Table (%)'!$C$4,AllPublicationData!$D:$D,'Publication Table (%)'!P$7)/
SUMIFS(AllPublicationData!$E:$E,AllPublicationData!$A:$A,'Publication Table (%)'!$B142,AllPublicationData!$B:$B,'Publication Table (%)'!$C$4,AllPublicationData!$D:$D,'Publication Table (%)'!P$7),
SUMIFS(AllPublicationData!$H:$H,AllPublicationData!$A:$A,'Publication Table (%)'!$B142,AllPublicationData!$B:$B,'Publication Table (%)'!P$7)/
SUMIFS(AllPublicationData!$E:$E,AllPublicationData!$A:$A,'Publication Table (%)'!$B142,AllPublicationData!$B:$B,'Publication Table (%)'!P$7)),
IF('Publication Table (%)'!$C$5="Operations cancelled for non-clinical/capacity reasons",
IFERROR(SUMIFS(AllPublicationData!$I:$I,AllPublicationData!$A:$A,'Publication Table (%)'!$B142,AllPublicationData!$B:$B,'Publication Table (%)'!$C$4,AllPublicationData!$D:$D,'Publication Table (%)'!P$7)/
SUMIFS(AllPublicationData!$E:$E,AllPublicationData!$A:$A,'Publication Table (%)'!$B142,AllPublicationData!$B:$B,'Publication Table (%)'!$C$4,AllPublicationData!$D:$D,'Publication Table (%)'!P$7),
SUMIFS(AllPublicationData!$I:$I,AllPublicationData!$A:$A,'Publication Table (%)'!$B142,AllPublicationData!$B:$B,'Publication Table (%)'!P$7)/
SUMIFS(AllPublicationData!$E:$E,AllPublicationData!$A:$A,'Publication Table (%)'!$B142,AllPublicationData!$B:$B,'Publication Table (%)'!P$7)),
IF('Publication Table (%)'!$C$5="Cancellations for other reasons",
IFERROR(SUMIFS(AllPublicationData!$J:$J,AllPublicationData!$A:$A,'Publication Table (%)'!$B142,AllPublicationData!$B:$B,'Publication Table (%)'!$C$4,AllPublicationData!$D:$D,'Publication Table (%)'!P$7)/
SUMIFS(AllPublicationData!$E:$E,AllPublicationData!$A:$A,'Publication Table (%)'!$B142,AllPublicationData!$B:$B,'Publication Table (%)'!$C$4,AllPublicationData!$D:$D,'Publication Table (%)'!P$7),
SUMIFS(AllPublicationData!$J:$J,AllPublicationData!$A:$A,'Publication Table (%)'!$B142,AllPublicationData!$B:$B,'Publication Table (%)'!P$7)/
SUMIFS(AllPublicationData!$E:$E,AllPublicationData!$A:$A,'Publication Table (%)'!$B142,AllPublicationData!$B:$B,'Publication Table (%)'!P$7)))))))</f>
        <v>#DIV/0!</v>
      </c>
      <c r="Q142" s="96" t="e">
        <f>IF('Publication Table (%)'!$C$5="All Cancelled Operations",
IFERROR(SUMIFS(AllPublicationData!$F:$F,AllPublicationData!$A:$A,'Publication Table (%)'!$B142,AllPublicationData!$B:$B,'Publication Table (%)'!$C$4,AllPublicationData!$D:$D,'Publication Table (%)'!Q$7)/
SUMIFS(AllPublicationData!$E:$E,AllPublicationData!$A:$A,'Publication Table (%)'!$B142,AllPublicationData!$B:$B,'Publication Table (%)'!$C$4,AllPublicationData!$D:$D,'Publication Table (%)'!Q$7),
SUMIFS(AllPublicationData!$F:$F,AllPublicationData!$A:$A,'Publication Table (%)'!$B142,AllPublicationData!$B:$B,'Publication Table (%)'!Q$7)/
SUMIFS(AllPublicationData!$E:$E,AllPublicationData!$A:$A,'Publication Table (%)'!$B142,AllPublicationData!$B:$B,'Publication Table (%)'!Q$7)),
IF('Publication Table (%)'!$C$5="Operations cancelled by patient",
IFERROR(SUMIFS(AllPublicationData!$G:$G,AllPublicationData!$A:$A,'Publication Table (%)'!$B142,AllPublicationData!$B:$B,'Publication Table (%)'!$C$4,AllPublicationData!$D:$D,'Publication Table (%)'!Q$7)/
SUMIFS(AllPublicationData!$E:$E,AllPublicationData!$A:$A,'Publication Table (%)'!$B142,AllPublicationData!$B:$B,'Publication Table (%)'!$C$4,AllPublicationData!$D:$D,'Publication Table (%)'!Q$7),
SUMIFS(AllPublicationData!$G:$G,AllPublicationData!$A:$A,'Publication Table (%)'!$B142,AllPublicationData!$B:$B,'Publication Table (%)'!Q$7)/
SUMIFS(AllPublicationData!$E:$E,AllPublicationData!$A:$A,'Publication Table (%)'!$B142,AllPublicationData!$B:$B,'Publication Table (%)'!Q$7)),
IF('Publication Table (%)'!$C$5="Operations cancelled for clinical reasons",
IFERROR(SUMIFS(AllPublicationData!$H:$H,AllPublicationData!$A:$A,'Publication Table (%)'!$B142,AllPublicationData!$B:$B,'Publication Table (%)'!$C$4,AllPublicationData!$D:$D,'Publication Table (%)'!Q$7)/
SUMIFS(AllPublicationData!$E:$E,AllPublicationData!$A:$A,'Publication Table (%)'!$B142,AllPublicationData!$B:$B,'Publication Table (%)'!$C$4,AllPublicationData!$D:$D,'Publication Table (%)'!Q$7),
SUMIFS(AllPublicationData!$H:$H,AllPublicationData!$A:$A,'Publication Table (%)'!$B142,AllPublicationData!$B:$B,'Publication Table (%)'!Q$7)/
SUMIFS(AllPublicationData!$E:$E,AllPublicationData!$A:$A,'Publication Table (%)'!$B142,AllPublicationData!$B:$B,'Publication Table (%)'!Q$7)),
IF('Publication Table (%)'!$C$5="Operations cancelled for non-clinical/capacity reasons",
IFERROR(SUMIFS(AllPublicationData!$I:$I,AllPublicationData!$A:$A,'Publication Table (%)'!$B142,AllPublicationData!$B:$B,'Publication Table (%)'!$C$4,AllPublicationData!$D:$D,'Publication Table (%)'!Q$7)/
SUMIFS(AllPublicationData!$E:$E,AllPublicationData!$A:$A,'Publication Table (%)'!$B142,AllPublicationData!$B:$B,'Publication Table (%)'!$C$4,AllPublicationData!$D:$D,'Publication Table (%)'!Q$7),
SUMIFS(AllPublicationData!$I:$I,AllPublicationData!$A:$A,'Publication Table (%)'!$B142,AllPublicationData!$B:$B,'Publication Table (%)'!Q$7)/
SUMIFS(AllPublicationData!$E:$E,AllPublicationData!$A:$A,'Publication Table (%)'!$B142,AllPublicationData!$B:$B,'Publication Table (%)'!Q$7)),
IF('Publication Table (%)'!$C$5="Cancellations for other reasons",
IFERROR(SUMIFS(AllPublicationData!$J:$J,AllPublicationData!$A:$A,'Publication Table (%)'!$B142,AllPublicationData!$B:$B,'Publication Table (%)'!$C$4,AllPublicationData!$D:$D,'Publication Table (%)'!Q$7)/
SUMIFS(AllPublicationData!$E:$E,AllPublicationData!$A:$A,'Publication Table (%)'!$B142,AllPublicationData!$B:$B,'Publication Table (%)'!$C$4,AllPublicationData!$D:$D,'Publication Table (%)'!Q$7),
SUMIFS(AllPublicationData!$J:$J,AllPublicationData!$A:$A,'Publication Table (%)'!$B142,AllPublicationData!$B:$B,'Publication Table (%)'!Q$7)/
SUMIFS(AllPublicationData!$E:$E,AllPublicationData!$A:$A,'Publication Table (%)'!$B142,AllPublicationData!$B:$B,'Publication Table (%)'!Q$7)))))))</f>
        <v>#DIV/0!</v>
      </c>
      <c r="R142" s="96" t="e">
        <f>IF('Publication Table (%)'!$C$5="All Cancelled Operations",
IFERROR(SUMIFS(AllPublicationData!$F:$F,AllPublicationData!$A:$A,'Publication Table (%)'!$B142,AllPublicationData!$B:$B,'Publication Table (%)'!$C$4,AllPublicationData!$D:$D,'Publication Table (%)'!R$7)/
SUMIFS(AllPublicationData!$E:$E,AllPublicationData!$A:$A,'Publication Table (%)'!$B142,AllPublicationData!$B:$B,'Publication Table (%)'!$C$4,AllPublicationData!$D:$D,'Publication Table (%)'!R$7),
SUMIFS(AllPublicationData!$F:$F,AllPublicationData!$A:$A,'Publication Table (%)'!$B142,AllPublicationData!$B:$B,'Publication Table (%)'!R$7)/
SUMIFS(AllPublicationData!$E:$E,AllPublicationData!$A:$A,'Publication Table (%)'!$B142,AllPublicationData!$B:$B,'Publication Table (%)'!R$7)),
IF('Publication Table (%)'!$C$5="Operations cancelled by patient",
IFERROR(SUMIFS(AllPublicationData!$G:$G,AllPublicationData!$A:$A,'Publication Table (%)'!$B142,AllPublicationData!$B:$B,'Publication Table (%)'!$C$4,AllPublicationData!$D:$D,'Publication Table (%)'!R$7)/
SUMIFS(AllPublicationData!$E:$E,AllPublicationData!$A:$A,'Publication Table (%)'!$B142,AllPublicationData!$B:$B,'Publication Table (%)'!$C$4,AllPublicationData!$D:$D,'Publication Table (%)'!R$7),
SUMIFS(AllPublicationData!$G:$G,AllPublicationData!$A:$A,'Publication Table (%)'!$B142,AllPublicationData!$B:$B,'Publication Table (%)'!R$7)/
SUMIFS(AllPublicationData!$E:$E,AllPublicationData!$A:$A,'Publication Table (%)'!$B142,AllPublicationData!$B:$B,'Publication Table (%)'!R$7)),
IF('Publication Table (%)'!$C$5="Operations cancelled for clinical reasons",
IFERROR(SUMIFS(AllPublicationData!$H:$H,AllPublicationData!$A:$A,'Publication Table (%)'!$B142,AllPublicationData!$B:$B,'Publication Table (%)'!$C$4,AllPublicationData!$D:$D,'Publication Table (%)'!R$7)/
SUMIFS(AllPublicationData!$E:$E,AllPublicationData!$A:$A,'Publication Table (%)'!$B142,AllPublicationData!$B:$B,'Publication Table (%)'!$C$4,AllPublicationData!$D:$D,'Publication Table (%)'!R$7),
SUMIFS(AllPublicationData!$H:$H,AllPublicationData!$A:$A,'Publication Table (%)'!$B142,AllPublicationData!$B:$B,'Publication Table (%)'!R$7)/
SUMIFS(AllPublicationData!$E:$E,AllPublicationData!$A:$A,'Publication Table (%)'!$B142,AllPublicationData!$B:$B,'Publication Table (%)'!R$7)),
IF('Publication Table (%)'!$C$5="Operations cancelled for non-clinical/capacity reasons",
IFERROR(SUMIFS(AllPublicationData!$I:$I,AllPublicationData!$A:$A,'Publication Table (%)'!$B142,AllPublicationData!$B:$B,'Publication Table (%)'!$C$4,AllPublicationData!$D:$D,'Publication Table (%)'!R$7)/
SUMIFS(AllPublicationData!$E:$E,AllPublicationData!$A:$A,'Publication Table (%)'!$B142,AllPublicationData!$B:$B,'Publication Table (%)'!$C$4,AllPublicationData!$D:$D,'Publication Table (%)'!R$7),
SUMIFS(AllPublicationData!$I:$I,AllPublicationData!$A:$A,'Publication Table (%)'!$B142,AllPublicationData!$B:$B,'Publication Table (%)'!R$7)/
SUMIFS(AllPublicationData!$E:$E,AllPublicationData!$A:$A,'Publication Table (%)'!$B142,AllPublicationData!$B:$B,'Publication Table (%)'!R$7)),
IF('Publication Table (%)'!$C$5="Cancellations for other reasons",
IFERROR(SUMIFS(AllPublicationData!$J:$J,AllPublicationData!$A:$A,'Publication Table (%)'!$B142,AllPublicationData!$B:$B,'Publication Table (%)'!$C$4,AllPublicationData!$D:$D,'Publication Table (%)'!R$7)/
SUMIFS(AllPublicationData!$E:$E,AllPublicationData!$A:$A,'Publication Table (%)'!$B142,AllPublicationData!$B:$B,'Publication Table (%)'!$C$4,AllPublicationData!$D:$D,'Publication Table (%)'!R$7),
SUMIFS(AllPublicationData!$J:$J,AllPublicationData!$A:$A,'Publication Table (%)'!$B142,AllPublicationData!$B:$B,'Publication Table (%)'!R$7)/
SUMIFS(AllPublicationData!$E:$E,AllPublicationData!$A:$A,'Publication Table (%)'!$B142,AllPublicationData!$B:$B,'Publication Table (%)'!R$7)))))))</f>
        <v>#DIV/0!</v>
      </c>
      <c r="S142" s="96" t="e">
        <f>IF('Publication Table (%)'!$C$5="All Cancelled Operations",
IFERROR(SUMIFS(AllPublicationData!$F:$F,AllPublicationData!$A:$A,'Publication Table (%)'!$B142,AllPublicationData!$B:$B,'Publication Table (%)'!$C$4,AllPublicationData!$D:$D,'Publication Table (%)'!S$7)/
SUMIFS(AllPublicationData!$E:$E,AllPublicationData!$A:$A,'Publication Table (%)'!$B142,AllPublicationData!$B:$B,'Publication Table (%)'!$C$4,AllPublicationData!$D:$D,'Publication Table (%)'!S$7),
SUMIFS(AllPublicationData!$F:$F,AllPublicationData!$A:$A,'Publication Table (%)'!$B142,AllPublicationData!$B:$B,'Publication Table (%)'!S$7)/
SUMIFS(AllPublicationData!$E:$E,AllPublicationData!$A:$A,'Publication Table (%)'!$B142,AllPublicationData!$B:$B,'Publication Table (%)'!S$7)),
IF('Publication Table (%)'!$C$5="Operations cancelled by patient",
IFERROR(SUMIFS(AllPublicationData!$G:$G,AllPublicationData!$A:$A,'Publication Table (%)'!$B142,AllPublicationData!$B:$B,'Publication Table (%)'!$C$4,AllPublicationData!$D:$D,'Publication Table (%)'!S$7)/
SUMIFS(AllPublicationData!$E:$E,AllPublicationData!$A:$A,'Publication Table (%)'!$B142,AllPublicationData!$B:$B,'Publication Table (%)'!$C$4,AllPublicationData!$D:$D,'Publication Table (%)'!S$7),
SUMIFS(AllPublicationData!$G:$G,AllPublicationData!$A:$A,'Publication Table (%)'!$B142,AllPublicationData!$B:$B,'Publication Table (%)'!S$7)/
SUMIFS(AllPublicationData!$E:$E,AllPublicationData!$A:$A,'Publication Table (%)'!$B142,AllPublicationData!$B:$B,'Publication Table (%)'!S$7)),
IF('Publication Table (%)'!$C$5="Operations cancelled for clinical reasons",
IFERROR(SUMIFS(AllPublicationData!$H:$H,AllPublicationData!$A:$A,'Publication Table (%)'!$B142,AllPublicationData!$B:$B,'Publication Table (%)'!$C$4,AllPublicationData!$D:$D,'Publication Table (%)'!S$7)/
SUMIFS(AllPublicationData!$E:$E,AllPublicationData!$A:$A,'Publication Table (%)'!$B142,AllPublicationData!$B:$B,'Publication Table (%)'!$C$4,AllPublicationData!$D:$D,'Publication Table (%)'!S$7),
SUMIFS(AllPublicationData!$H:$H,AllPublicationData!$A:$A,'Publication Table (%)'!$B142,AllPublicationData!$B:$B,'Publication Table (%)'!S$7)/
SUMIFS(AllPublicationData!$E:$E,AllPublicationData!$A:$A,'Publication Table (%)'!$B142,AllPublicationData!$B:$B,'Publication Table (%)'!S$7)),
IF('Publication Table (%)'!$C$5="Operations cancelled for non-clinical/capacity reasons",
IFERROR(SUMIFS(AllPublicationData!$I:$I,AllPublicationData!$A:$A,'Publication Table (%)'!$B142,AllPublicationData!$B:$B,'Publication Table (%)'!$C$4,AllPublicationData!$D:$D,'Publication Table (%)'!S$7)/
SUMIFS(AllPublicationData!$E:$E,AllPublicationData!$A:$A,'Publication Table (%)'!$B142,AllPublicationData!$B:$B,'Publication Table (%)'!$C$4,AllPublicationData!$D:$D,'Publication Table (%)'!S$7),
SUMIFS(AllPublicationData!$I:$I,AllPublicationData!$A:$A,'Publication Table (%)'!$B142,AllPublicationData!$B:$B,'Publication Table (%)'!S$7)/
SUMIFS(AllPublicationData!$E:$E,AllPublicationData!$A:$A,'Publication Table (%)'!$B142,AllPublicationData!$B:$B,'Publication Table (%)'!S$7)),
IF('Publication Table (%)'!$C$5="Cancellations for other reasons",
IFERROR(SUMIFS(AllPublicationData!$J:$J,AllPublicationData!$A:$A,'Publication Table (%)'!$B142,AllPublicationData!$B:$B,'Publication Table (%)'!$C$4,AllPublicationData!$D:$D,'Publication Table (%)'!S$7)/
SUMIFS(AllPublicationData!$E:$E,AllPublicationData!$A:$A,'Publication Table (%)'!$B142,AllPublicationData!$B:$B,'Publication Table (%)'!$C$4,AllPublicationData!$D:$D,'Publication Table (%)'!S$7),
SUMIFS(AllPublicationData!$J:$J,AllPublicationData!$A:$A,'Publication Table (%)'!$B142,AllPublicationData!$B:$B,'Publication Table (%)'!S$7)/
SUMIFS(AllPublicationData!$E:$E,AllPublicationData!$A:$A,'Publication Table (%)'!$B142,AllPublicationData!$B:$B,'Publication Table (%)'!S$7)))))))</f>
        <v>#DIV/0!</v>
      </c>
    </row>
    <row r="143" spans="3:19" x14ac:dyDescent="0.35">
      <c r="C143" s="112">
        <f>IF('Publication Table (%)'!$C$5="All Cancelled Operations",
SUMIFS(AllPublicationData!$F:$F,AllPublicationData!$A:$A,'Publication Table (%)'!$B143,AllPublicationData!$B:$B,'Publication Table (%)'!$C$4),
IF('Publication Table (%)'!$C$5="Operations cancelled by patient",
SUMIFS(AllPublicationData!$G:$G,AllPublicationData!$A:$A,'Publication Table (%)'!$B143,AllPublicationData!$B:$B,'Publication Table (%)'!$C$4),
IF('Publication Table (%)'!$C$5="Operations cancelled for clinical reasons",
SUMIFS(AllPublicationData!$H:$H,AllPublicationData!$A:$A,'Publication Table (%)'!$B143,AllPublicationData!$B:$B,'Publication Table (%)'!$C$4),
IF('Publication Table (%)'!$C$5="Operations cancelled for non-clinical/capacity reasons",
SUMIFS(AllPublicationData!$I:$I,AllPublicationData!$A:$A,'Publication Table (%)'!$B143,AllPublicationData!$B:$B,'Publication Table (%)'!$C$4),
IF('Publication Table (%)'!$C$5="Cancellations for other reasons",
SUMIFS(AllPublicationData!$J:$J,AllPublicationData!$A:$A,'Publication Table (%)'!$B143,AllPublicationData!$B:$B,'Publication Table (%)'!$C$4))))))+
IF(AND($C$4="NHS Scotland",$C$5="All Cancelled Operations"),
SUMIFS(AllPublicationData!$F:$F,AllPublicationData!$A:$A,'Publication Table (%)'!$B143),
IF(AND($C$4="NHS Scotland",$C$5="Operations cancelled by patient"),
SUMIFS(AllPublicationData!$G:$G,AllPublicationData!$A:$A,'Publication Table (%)'!$B143),
IF(AND($C$4="NHS Scotland",$C$5="Operations cancelled for clinical reasons"),
SUMIFS(AllPublicationData!$H:$H,AllPublicationData!$A:$A,'Publication Table (%)'!$B143),
IF(AND($C$4="NHS Scotland",$C$5="Operations cancelled for non-clinical/capacity reasons"),
SUMIFS(AllPublicationData!$I:$I,AllPublicationData!$A:$A,'Publication Table (%)'!$B143),
IF(AND($C$4="NHS Scotland",$C$5="Cancellations for other reasons"),
SUMIFS(AllPublicationData!$J:$J,AllPublicationData!$A:$A,'Publication Table (%)'!$B143))))))</f>
        <v>0</v>
      </c>
      <c r="D143" s="110" t="e">
        <f>IF(AND('Publication Table (%)'!$C$5="All Cancelled Operations",$C$4&lt;&gt;"NHS Scotland"),
IFERROR(SUMIFS(AllPublicationData!$F:$F,AllPublicationData!$A:$A,'Publication Table (%)'!$B143,AllPublicationData!$B:$B,'Publication Table (%)'!$C$4,AllPublicationData!$D:$D,'Publication Table (%)'!D$7)/
SUMIFS(AllPublicationData!$E:$E,AllPublicationData!$A:$A,'Publication Table (%)'!$B143,AllPublicationData!$B:$B,'Publication Table (%)'!$C$4,AllPublicationData!$D:$D,'Publication Table (%)'!D$7),
SUMIFS(AllPublicationData!$F:$F,AllPublicationData!$A:$A,'Publication Table (%)'!$B143,AllPublicationData!$B:$B,'Publication Table (%)'!D$7)/
SUMIFS(AllPublicationData!$E:$E,AllPublicationData!$A:$A,'Publication Table (%)'!$B143,AllPublicationData!$B:$B,'Publication Table (%)'!D$7)),
IF(AND('Publication Table (%)'!$C$5="Operations cancelled by patient",$C$4&lt;&gt;"NHS Scotland"),
IFERROR(SUMIFS(AllPublicationData!$G:$G,AllPublicationData!$A:$A,'Publication Table (%)'!$B143,AllPublicationData!$B:$B,'Publication Table (%)'!$C$4,AllPublicationData!$D:$D,'Publication Table (%)'!D$7)/
SUMIFS(AllPublicationData!$E:$E,AllPublicationData!$A:$A,'Publication Table (%)'!$B143,AllPublicationData!$B:$B,'Publication Table (%)'!$C$4,AllPublicationData!$D:$D,'Publication Table (%)'!D$7),
SUMIFS(AllPublicationData!$G:$G,AllPublicationData!$A:$A,'Publication Table (%)'!$B143,AllPublicationData!$B:$B,'Publication Table (%)'!D$7)/
SUMIFS(AllPublicationData!$E:$E,AllPublicationData!$A:$A,'Publication Table (%)'!$B143,AllPublicationData!$B:$B,'Publication Table (%)'!D$7)),
IF(AND('Publication Table (%)'!$C$5="Operations cancelled for clinical reasons",$C$4&lt;&gt;"NHS Scotland"),
IFERROR(SUMIFS(AllPublicationData!$H:$H,AllPublicationData!$A:$A,'Publication Table (%)'!$B143,AllPublicationData!$B:$B,'Publication Table (%)'!$C$4,AllPublicationData!$D:$D,'Publication Table (%)'!D$7)/
SUMIFS(AllPublicationData!$E:$E,AllPublicationData!$A:$A,'Publication Table (%)'!$B143,AllPublicationData!$B:$B,'Publication Table (%)'!$C$4,AllPublicationData!$D:$D,'Publication Table (%)'!D$7),
SUMIFS(AllPublicationData!$H:$H,AllPublicationData!$A:$A,'Publication Table (%)'!$B143,AllPublicationData!$B:$B,'Publication Table (%)'!D$7)/
SUMIFS(AllPublicationData!$E:$E,AllPublicationData!$A:$A,'Publication Table (%)'!$B143,AllPublicationData!$B:$B,'Publication Table (%)'!D$7)),
IF(AND('Publication Table (%)'!$C$5="Operations cancelled for non-clinical/capacity reasons",$C$4&lt;&gt;"NHS Scotland"),
IFERROR(SUMIFS(AllPublicationData!$I:$I,AllPublicationData!$A:$A,'Publication Table (%)'!$B143,AllPublicationData!$B:$B,'Publication Table (%)'!$C$4,AllPublicationData!$D:$D,'Publication Table (%)'!D$7)/
SUMIFS(AllPublicationData!$E:$E,AllPublicationData!$A:$A,'Publication Table (%)'!$B143,AllPublicationData!$B:$B,'Publication Table (%)'!$C$4,AllPublicationData!$D:$D,'Publication Table (%)'!D$7),
SUMIFS(AllPublicationData!$I:$I,AllPublicationData!$A:$A,'Publication Table (%)'!$B143,AllPublicationData!$B:$B,'Publication Table (%)'!D$7)/
SUMIFS(AllPublicationData!$E:$E,AllPublicationData!$A:$A,'Publication Table (%)'!$B143,AllPublicationData!$B:$B,'Publication Table (%)'!D$7)),
IF(AND('Publication Table (%)'!$C$5="Cancellations for other reasons",$C$4&lt;&gt;"NHS Scotland"),
IFERROR(SUMIFS(AllPublicationData!$J:$J,AllPublicationData!$A:$A,'Publication Table (%)'!$B143,AllPublicationData!$B:$B,'Publication Table (%)'!$C$4,AllPublicationData!$D:$D,'Publication Table (%)'!D$7)/
SUMIFS(AllPublicationData!$E:$E,AllPublicationData!$A:$A,'Publication Table (%)'!$B143,AllPublicationData!$B:$B,'Publication Table (%)'!$C$4,AllPublicationData!$D:$D,'Publication Table (%)'!D$7),
SUMIFS(AllPublicationData!$J:$J,AllPublicationData!$A:$A,'Publication Table (%)'!$B143,AllPublicationData!$B:$B,'Publication Table (%)'!D$7)/
SUMIFS(AllPublicationData!$E:$E,AllPublicationData!$A:$A,'Publication Table (%)'!$B143,AllPublicationData!$B:$B,'Publication Table (%)'!D$7)),
IF(AND($C$4="NHS Scotland",$C$5="All Cancelled Operations"),
SUMIFS(AllPublicationData!$F:$F,AllPublicationData!$A:$A,'Publication Table'!$B143)/
SUMIFS(AllPublicationData!$E:$E,AllPublicationData!$A:$A,'Publication Table'!$B143),
IF(AND($C$4="NHS Scotland",$C$5="Operations cancelled by patient"),
SUMIFS(AllPublicationData!$G:$G,AllPublicationData!$A:$A,'Publication Table'!$B143)/
SUMIFS(AllPublicationData!$E:$E,AllPublicationData!$A:$A,'Publication Table'!$B143),
IF(AND($C$4="NHS Scotland",$C$5="Operations cancelled for clinical reasons"),
SUMIFS(AllPublicationData!$H:$H,AllPublicationData!$A:$A,'Publication Table'!$B143)/
SUMIFS(AllPublicationData!$E:$E,AllPublicationData!$A:$A,'Publication Table'!$B143),
IF(AND($C$4="NHS Scotland",$C$5="Operations cancelled for non-clinical/capacity reasons"),
SUMIFS(AllPublicationData!$I:$I,AllPublicationData!$A:$A,'Publication Table'!$B143)/
SUMIFS(AllPublicationData!$E:$E,AllPublicationData!$A:$A,'Publication Table'!$B143),
IF(AND($C$4="NHS Scotland",$C$5="Cancellations for other reasons"),
SUMIFS(AllPublicationData!$J:$J,AllPublicationData!$A:$A,'Publication Table'!$B143)/
SUMIFS(AllPublicationData!$E:$E,AllPublicationData!$A:$A,'Publication Table'!$B143)))))))))))</f>
        <v>#DIV/0!</v>
      </c>
      <c r="E143" s="96" t="e">
        <f>IF('Publication Table (%)'!$C$5="All Cancelled Operations",
IFERROR(SUMIFS(AllPublicationData!$F:$F,AllPublicationData!$A:$A,'Publication Table (%)'!$B143,AllPublicationData!$B:$B,'Publication Table (%)'!$C$4,AllPublicationData!$D:$D,'Publication Table (%)'!E$7)/
SUMIFS(AllPublicationData!$E:$E,AllPublicationData!$A:$A,'Publication Table (%)'!$B143,AllPublicationData!$B:$B,'Publication Table (%)'!$C$4,AllPublicationData!$D:$D,'Publication Table (%)'!E$7),
SUMIFS(AllPublicationData!$F:$F,AllPublicationData!$A:$A,'Publication Table (%)'!$B143,AllPublicationData!$B:$B,'Publication Table (%)'!E$7)/
SUMIFS(AllPublicationData!$E:$E,AllPublicationData!$A:$A,'Publication Table (%)'!$B143,AllPublicationData!$B:$B,'Publication Table (%)'!E$7)),
IF('Publication Table (%)'!$C$5="Operations cancelled by patient",
IFERROR(SUMIFS(AllPublicationData!$G:$G,AllPublicationData!$A:$A,'Publication Table (%)'!$B143,AllPublicationData!$B:$B,'Publication Table (%)'!$C$4,AllPublicationData!$D:$D,'Publication Table (%)'!E$7)/
SUMIFS(AllPublicationData!$E:$E,AllPublicationData!$A:$A,'Publication Table (%)'!$B143,AllPublicationData!$B:$B,'Publication Table (%)'!$C$4,AllPublicationData!$D:$D,'Publication Table (%)'!E$7),
SUMIFS(AllPublicationData!$G:$G,AllPublicationData!$A:$A,'Publication Table (%)'!$B143,AllPublicationData!$B:$B,'Publication Table (%)'!E$7)/
SUMIFS(AllPublicationData!$E:$E,AllPublicationData!$A:$A,'Publication Table (%)'!$B143,AllPublicationData!$B:$B,'Publication Table (%)'!E$7)),
IF('Publication Table (%)'!$C$5="Operations cancelled for clinical reasons",
IFERROR(SUMIFS(AllPublicationData!$H:$H,AllPublicationData!$A:$A,'Publication Table (%)'!$B143,AllPublicationData!$B:$B,'Publication Table (%)'!$C$4,AllPublicationData!$D:$D,'Publication Table (%)'!E$7)/
SUMIFS(AllPublicationData!$E:$E,AllPublicationData!$A:$A,'Publication Table (%)'!$B143,AllPublicationData!$B:$B,'Publication Table (%)'!$C$4,AllPublicationData!$D:$D,'Publication Table (%)'!E$7),
SUMIFS(AllPublicationData!$H:$H,AllPublicationData!$A:$A,'Publication Table (%)'!$B143,AllPublicationData!$B:$B,'Publication Table (%)'!E$7)/
SUMIFS(AllPublicationData!$E:$E,AllPublicationData!$A:$A,'Publication Table (%)'!$B143,AllPublicationData!$B:$B,'Publication Table (%)'!E$7)),
IF('Publication Table (%)'!$C$5="Operations cancelled for non-clinical/capacity reasons",
IFERROR(SUMIFS(AllPublicationData!$I:$I,AllPublicationData!$A:$A,'Publication Table (%)'!$B143,AllPublicationData!$B:$B,'Publication Table (%)'!$C$4,AllPublicationData!$D:$D,'Publication Table (%)'!E$7)/
SUMIFS(AllPublicationData!$E:$E,AllPublicationData!$A:$A,'Publication Table (%)'!$B143,AllPublicationData!$B:$B,'Publication Table (%)'!$C$4,AllPublicationData!$D:$D,'Publication Table (%)'!E$7),
SUMIFS(AllPublicationData!$I:$I,AllPublicationData!$A:$A,'Publication Table (%)'!$B143,AllPublicationData!$B:$B,'Publication Table (%)'!E$7)/
SUMIFS(AllPublicationData!$E:$E,AllPublicationData!$A:$A,'Publication Table (%)'!$B143,AllPublicationData!$B:$B,'Publication Table (%)'!E$7)),
IF('Publication Table (%)'!$C$5="Cancellations for other reasons",
IFERROR(SUMIFS(AllPublicationData!$J:$J,AllPublicationData!$A:$A,'Publication Table (%)'!$B143,AllPublicationData!$B:$B,'Publication Table (%)'!$C$4,AllPublicationData!$D:$D,'Publication Table (%)'!E$7)/
SUMIFS(AllPublicationData!$E:$E,AllPublicationData!$A:$A,'Publication Table (%)'!$B143,AllPublicationData!$B:$B,'Publication Table (%)'!$C$4,AllPublicationData!$D:$D,'Publication Table (%)'!E$7),
SUMIFS(AllPublicationData!$J:$J,AllPublicationData!$A:$A,'Publication Table (%)'!$B143,AllPublicationData!$B:$B,'Publication Table (%)'!E$7)/
SUMIFS(AllPublicationData!$E:$E,AllPublicationData!$A:$A,'Publication Table (%)'!$B143,AllPublicationData!$B:$B,'Publication Table (%)'!E$7)))))))</f>
        <v>#DIV/0!</v>
      </c>
      <c r="F143" s="96" t="e">
        <f>IF('Publication Table (%)'!$C$5="All Cancelled Operations",
IFERROR(SUMIFS(AllPublicationData!$F:$F,AllPublicationData!$A:$A,'Publication Table (%)'!$B143,AllPublicationData!$B:$B,'Publication Table (%)'!$C$4,AllPublicationData!$D:$D,'Publication Table (%)'!F$7)/
SUMIFS(AllPublicationData!$E:$E,AllPublicationData!$A:$A,'Publication Table (%)'!$B143,AllPublicationData!$B:$B,'Publication Table (%)'!$C$4,AllPublicationData!$D:$D,'Publication Table (%)'!F$7),
SUMIFS(AllPublicationData!$F:$F,AllPublicationData!$A:$A,'Publication Table (%)'!$B143,AllPublicationData!$B:$B,'Publication Table (%)'!F$7)/
SUMIFS(AllPublicationData!$E:$E,AllPublicationData!$A:$A,'Publication Table (%)'!$B143,AllPublicationData!$B:$B,'Publication Table (%)'!F$7)),
IF('Publication Table (%)'!$C$5="Operations cancelled by patient",
IFERROR(SUMIFS(AllPublicationData!$G:$G,AllPublicationData!$A:$A,'Publication Table (%)'!$B143,AllPublicationData!$B:$B,'Publication Table (%)'!$C$4,AllPublicationData!$D:$D,'Publication Table (%)'!F$7)/
SUMIFS(AllPublicationData!$E:$E,AllPublicationData!$A:$A,'Publication Table (%)'!$B143,AllPublicationData!$B:$B,'Publication Table (%)'!$C$4,AllPublicationData!$D:$D,'Publication Table (%)'!F$7),
SUMIFS(AllPublicationData!$G:$G,AllPublicationData!$A:$A,'Publication Table (%)'!$B143,AllPublicationData!$B:$B,'Publication Table (%)'!F$7)/
SUMIFS(AllPublicationData!$E:$E,AllPublicationData!$A:$A,'Publication Table (%)'!$B143,AllPublicationData!$B:$B,'Publication Table (%)'!F$7)),
IF('Publication Table (%)'!$C$5="Operations cancelled for clinical reasons",
IFERROR(SUMIFS(AllPublicationData!$H:$H,AllPublicationData!$A:$A,'Publication Table (%)'!$B143,AllPublicationData!$B:$B,'Publication Table (%)'!$C$4,AllPublicationData!$D:$D,'Publication Table (%)'!F$7)/
SUMIFS(AllPublicationData!$E:$E,AllPublicationData!$A:$A,'Publication Table (%)'!$B143,AllPublicationData!$B:$B,'Publication Table (%)'!$C$4,AllPublicationData!$D:$D,'Publication Table (%)'!F$7),
SUMIFS(AllPublicationData!$H:$H,AllPublicationData!$A:$A,'Publication Table (%)'!$B143,AllPublicationData!$B:$B,'Publication Table (%)'!F$7)/
SUMIFS(AllPublicationData!$E:$E,AllPublicationData!$A:$A,'Publication Table (%)'!$B143,AllPublicationData!$B:$B,'Publication Table (%)'!F$7)),
IF('Publication Table (%)'!$C$5="Operations cancelled for non-clinical/capacity reasons",
IFERROR(SUMIFS(AllPublicationData!$I:$I,AllPublicationData!$A:$A,'Publication Table (%)'!$B143,AllPublicationData!$B:$B,'Publication Table (%)'!$C$4,AllPublicationData!$D:$D,'Publication Table (%)'!F$7)/
SUMIFS(AllPublicationData!$E:$E,AllPublicationData!$A:$A,'Publication Table (%)'!$B143,AllPublicationData!$B:$B,'Publication Table (%)'!$C$4,AllPublicationData!$D:$D,'Publication Table (%)'!F$7),
SUMIFS(AllPublicationData!$I:$I,AllPublicationData!$A:$A,'Publication Table (%)'!$B143,AllPublicationData!$B:$B,'Publication Table (%)'!F$7)/
SUMIFS(AllPublicationData!$E:$E,AllPublicationData!$A:$A,'Publication Table (%)'!$B143,AllPublicationData!$B:$B,'Publication Table (%)'!F$7)),
IF('Publication Table (%)'!$C$5="Cancellations for other reasons",
IFERROR(SUMIFS(AllPublicationData!$J:$J,AllPublicationData!$A:$A,'Publication Table (%)'!$B143,AllPublicationData!$B:$B,'Publication Table (%)'!$C$4,AllPublicationData!$D:$D,'Publication Table (%)'!F$7)/
SUMIFS(AllPublicationData!$E:$E,AllPublicationData!$A:$A,'Publication Table (%)'!$B143,AllPublicationData!$B:$B,'Publication Table (%)'!$C$4,AllPublicationData!$D:$D,'Publication Table (%)'!F$7),
SUMIFS(AllPublicationData!$J:$J,AllPublicationData!$A:$A,'Publication Table (%)'!$B143,AllPublicationData!$B:$B,'Publication Table (%)'!F$7)/
SUMIFS(AllPublicationData!$E:$E,AllPublicationData!$A:$A,'Publication Table (%)'!$B143,AllPublicationData!$B:$B,'Publication Table (%)'!F$7)))))))</f>
        <v>#DIV/0!</v>
      </c>
      <c r="G143" s="96" t="e">
        <f>IF('Publication Table (%)'!$C$5="All Cancelled Operations",
IFERROR(SUMIFS(AllPublicationData!$F:$F,AllPublicationData!$A:$A,'Publication Table (%)'!$B143,AllPublicationData!$B:$B,'Publication Table (%)'!$C$4,AllPublicationData!$D:$D,'Publication Table (%)'!G$7)/
SUMIFS(AllPublicationData!$E:$E,AllPublicationData!$A:$A,'Publication Table (%)'!$B143,AllPublicationData!$B:$B,'Publication Table (%)'!$C$4,AllPublicationData!$D:$D,'Publication Table (%)'!G$7),
SUMIFS(AllPublicationData!$F:$F,AllPublicationData!$A:$A,'Publication Table (%)'!$B143,AllPublicationData!$B:$B,'Publication Table (%)'!G$7)/
SUMIFS(AllPublicationData!$E:$E,AllPublicationData!$A:$A,'Publication Table (%)'!$B143,AllPublicationData!$B:$B,'Publication Table (%)'!G$7)),
IF('Publication Table (%)'!$C$5="Operations cancelled by patient",
IFERROR(SUMIFS(AllPublicationData!$G:$G,AllPublicationData!$A:$A,'Publication Table (%)'!$B143,AllPublicationData!$B:$B,'Publication Table (%)'!$C$4,AllPublicationData!$D:$D,'Publication Table (%)'!G$7)/
SUMIFS(AllPublicationData!$E:$E,AllPublicationData!$A:$A,'Publication Table (%)'!$B143,AllPublicationData!$B:$B,'Publication Table (%)'!$C$4,AllPublicationData!$D:$D,'Publication Table (%)'!G$7),
SUMIFS(AllPublicationData!$G:$G,AllPublicationData!$A:$A,'Publication Table (%)'!$B143,AllPublicationData!$B:$B,'Publication Table (%)'!G$7)/
SUMIFS(AllPublicationData!$E:$E,AllPublicationData!$A:$A,'Publication Table (%)'!$B143,AllPublicationData!$B:$B,'Publication Table (%)'!G$7)),
IF('Publication Table (%)'!$C$5="Operations cancelled for clinical reasons",
IFERROR(SUMIFS(AllPublicationData!$H:$H,AllPublicationData!$A:$A,'Publication Table (%)'!$B143,AllPublicationData!$B:$B,'Publication Table (%)'!$C$4,AllPublicationData!$D:$D,'Publication Table (%)'!G$7)/
SUMIFS(AllPublicationData!$E:$E,AllPublicationData!$A:$A,'Publication Table (%)'!$B143,AllPublicationData!$B:$B,'Publication Table (%)'!$C$4,AllPublicationData!$D:$D,'Publication Table (%)'!G$7),
SUMIFS(AllPublicationData!$H:$H,AllPublicationData!$A:$A,'Publication Table (%)'!$B143,AllPublicationData!$B:$B,'Publication Table (%)'!G$7)/
SUMIFS(AllPublicationData!$E:$E,AllPublicationData!$A:$A,'Publication Table (%)'!$B143,AllPublicationData!$B:$B,'Publication Table (%)'!G$7)),
IF('Publication Table (%)'!$C$5="Operations cancelled for non-clinical/capacity reasons",
IFERROR(SUMIFS(AllPublicationData!$I:$I,AllPublicationData!$A:$A,'Publication Table (%)'!$B143,AllPublicationData!$B:$B,'Publication Table (%)'!$C$4,AllPublicationData!$D:$D,'Publication Table (%)'!G$7)/
SUMIFS(AllPublicationData!$E:$E,AllPublicationData!$A:$A,'Publication Table (%)'!$B143,AllPublicationData!$B:$B,'Publication Table (%)'!$C$4,AllPublicationData!$D:$D,'Publication Table (%)'!G$7),
SUMIFS(AllPublicationData!$I:$I,AllPublicationData!$A:$A,'Publication Table (%)'!$B143,AllPublicationData!$B:$B,'Publication Table (%)'!G$7)/
SUMIFS(AllPublicationData!$E:$E,AllPublicationData!$A:$A,'Publication Table (%)'!$B143,AllPublicationData!$B:$B,'Publication Table (%)'!G$7)),
IF('Publication Table (%)'!$C$5="Cancellations for other reasons",
IFERROR(SUMIFS(AllPublicationData!$J:$J,AllPublicationData!$A:$A,'Publication Table (%)'!$B143,AllPublicationData!$B:$B,'Publication Table (%)'!$C$4,AllPublicationData!$D:$D,'Publication Table (%)'!G$7)/
SUMIFS(AllPublicationData!$E:$E,AllPublicationData!$A:$A,'Publication Table (%)'!$B143,AllPublicationData!$B:$B,'Publication Table (%)'!$C$4,AllPublicationData!$D:$D,'Publication Table (%)'!G$7),
SUMIFS(AllPublicationData!$J:$J,AllPublicationData!$A:$A,'Publication Table (%)'!$B143,AllPublicationData!$B:$B,'Publication Table (%)'!G$7)/
SUMIFS(AllPublicationData!$E:$E,AllPublicationData!$A:$A,'Publication Table (%)'!$B143,AllPublicationData!$B:$B,'Publication Table (%)'!G$7)))))))</f>
        <v>#DIV/0!</v>
      </c>
      <c r="H143" s="96" t="e">
        <f>IF('Publication Table (%)'!$C$5="All Cancelled Operations",
IFERROR(SUMIFS(AllPublicationData!$F:$F,AllPublicationData!$A:$A,'Publication Table (%)'!$B143,AllPublicationData!$B:$B,'Publication Table (%)'!$C$4,AllPublicationData!$D:$D,'Publication Table (%)'!H$7)/
SUMIFS(AllPublicationData!$E:$E,AllPublicationData!$A:$A,'Publication Table (%)'!$B143,AllPublicationData!$B:$B,'Publication Table (%)'!$C$4,AllPublicationData!$D:$D,'Publication Table (%)'!H$7),
SUMIFS(AllPublicationData!$F:$F,AllPublicationData!$A:$A,'Publication Table (%)'!$B143,AllPublicationData!$B:$B,'Publication Table (%)'!H$7)/
SUMIFS(AllPublicationData!$E:$E,AllPublicationData!$A:$A,'Publication Table (%)'!$B143,AllPublicationData!$B:$B,'Publication Table (%)'!H$7)),
IF('Publication Table (%)'!$C$5="Operations cancelled by patient",
IFERROR(SUMIFS(AllPublicationData!$G:$G,AllPublicationData!$A:$A,'Publication Table (%)'!$B143,AllPublicationData!$B:$B,'Publication Table (%)'!$C$4,AllPublicationData!$D:$D,'Publication Table (%)'!H$7)/
SUMIFS(AllPublicationData!$E:$E,AllPublicationData!$A:$A,'Publication Table (%)'!$B143,AllPublicationData!$B:$B,'Publication Table (%)'!$C$4,AllPublicationData!$D:$D,'Publication Table (%)'!H$7),
SUMIFS(AllPublicationData!$G:$G,AllPublicationData!$A:$A,'Publication Table (%)'!$B143,AllPublicationData!$B:$B,'Publication Table (%)'!H$7)/
SUMIFS(AllPublicationData!$E:$E,AllPublicationData!$A:$A,'Publication Table (%)'!$B143,AllPublicationData!$B:$B,'Publication Table (%)'!H$7)),
IF('Publication Table (%)'!$C$5="Operations cancelled for clinical reasons",
IFERROR(SUMIFS(AllPublicationData!$H:$H,AllPublicationData!$A:$A,'Publication Table (%)'!$B143,AllPublicationData!$B:$B,'Publication Table (%)'!$C$4,AllPublicationData!$D:$D,'Publication Table (%)'!H$7)/
SUMIFS(AllPublicationData!$E:$E,AllPublicationData!$A:$A,'Publication Table (%)'!$B143,AllPublicationData!$B:$B,'Publication Table (%)'!$C$4,AllPublicationData!$D:$D,'Publication Table (%)'!H$7),
SUMIFS(AllPublicationData!$H:$H,AllPublicationData!$A:$A,'Publication Table (%)'!$B143,AllPublicationData!$B:$B,'Publication Table (%)'!H$7)/
SUMIFS(AllPublicationData!$E:$E,AllPublicationData!$A:$A,'Publication Table (%)'!$B143,AllPublicationData!$B:$B,'Publication Table (%)'!H$7)),
IF('Publication Table (%)'!$C$5="Operations cancelled for non-clinical/capacity reasons",
IFERROR(SUMIFS(AllPublicationData!$I:$I,AllPublicationData!$A:$A,'Publication Table (%)'!$B143,AllPublicationData!$B:$B,'Publication Table (%)'!$C$4,AllPublicationData!$D:$D,'Publication Table (%)'!H$7)/
SUMIFS(AllPublicationData!$E:$E,AllPublicationData!$A:$A,'Publication Table (%)'!$B143,AllPublicationData!$B:$B,'Publication Table (%)'!$C$4,AllPublicationData!$D:$D,'Publication Table (%)'!H$7),
SUMIFS(AllPublicationData!$I:$I,AllPublicationData!$A:$A,'Publication Table (%)'!$B143,AllPublicationData!$B:$B,'Publication Table (%)'!H$7)/
SUMIFS(AllPublicationData!$E:$E,AllPublicationData!$A:$A,'Publication Table (%)'!$B143,AllPublicationData!$B:$B,'Publication Table (%)'!H$7)),
IF('Publication Table (%)'!$C$5="Cancellations for other reasons",
IFERROR(SUMIFS(AllPublicationData!$J:$J,AllPublicationData!$A:$A,'Publication Table (%)'!$B143,AllPublicationData!$B:$B,'Publication Table (%)'!$C$4,AllPublicationData!$D:$D,'Publication Table (%)'!H$7)/
SUMIFS(AllPublicationData!$E:$E,AllPublicationData!$A:$A,'Publication Table (%)'!$B143,AllPublicationData!$B:$B,'Publication Table (%)'!$C$4,AllPublicationData!$D:$D,'Publication Table (%)'!H$7),
SUMIFS(AllPublicationData!$J:$J,AllPublicationData!$A:$A,'Publication Table (%)'!$B143,AllPublicationData!$B:$B,'Publication Table (%)'!H$7)/
SUMIFS(AllPublicationData!$E:$E,AllPublicationData!$A:$A,'Publication Table (%)'!$B143,AllPublicationData!$B:$B,'Publication Table (%)'!H$7)))))))</f>
        <v>#DIV/0!</v>
      </c>
      <c r="I143" s="96" t="e">
        <f>IF('Publication Table (%)'!$C$5="All Cancelled Operations",
IFERROR(SUMIFS(AllPublicationData!$F:$F,AllPublicationData!$A:$A,'Publication Table (%)'!$B143,AllPublicationData!$B:$B,'Publication Table (%)'!$C$4,AllPublicationData!$D:$D,'Publication Table (%)'!I$7)/
SUMIFS(AllPublicationData!$E:$E,AllPublicationData!$A:$A,'Publication Table (%)'!$B143,AllPublicationData!$B:$B,'Publication Table (%)'!$C$4,AllPublicationData!$D:$D,'Publication Table (%)'!I$7),
SUMIFS(AllPublicationData!$F:$F,AllPublicationData!$A:$A,'Publication Table (%)'!$B143,AllPublicationData!$B:$B,'Publication Table (%)'!I$7)/
SUMIFS(AllPublicationData!$E:$E,AllPublicationData!$A:$A,'Publication Table (%)'!$B143,AllPublicationData!$B:$B,'Publication Table (%)'!I$7)),
IF('Publication Table (%)'!$C$5="Operations cancelled by patient",
IFERROR(SUMIFS(AllPublicationData!$G:$G,AllPublicationData!$A:$A,'Publication Table (%)'!$B143,AllPublicationData!$B:$B,'Publication Table (%)'!$C$4,AllPublicationData!$D:$D,'Publication Table (%)'!I$7)/
SUMIFS(AllPublicationData!$E:$E,AllPublicationData!$A:$A,'Publication Table (%)'!$B143,AllPublicationData!$B:$B,'Publication Table (%)'!$C$4,AllPublicationData!$D:$D,'Publication Table (%)'!I$7),
SUMIFS(AllPublicationData!$G:$G,AllPublicationData!$A:$A,'Publication Table (%)'!$B143,AllPublicationData!$B:$B,'Publication Table (%)'!I$7)/
SUMIFS(AllPublicationData!$E:$E,AllPublicationData!$A:$A,'Publication Table (%)'!$B143,AllPublicationData!$B:$B,'Publication Table (%)'!I$7)),
IF('Publication Table (%)'!$C$5="Operations cancelled for clinical reasons",
IFERROR(SUMIFS(AllPublicationData!$H:$H,AllPublicationData!$A:$A,'Publication Table (%)'!$B143,AllPublicationData!$B:$B,'Publication Table (%)'!$C$4,AllPublicationData!$D:$D,'Publication Table (%)'!I$7)/
SUMIFS(AllPublicationData!$E:$E,AllPublicationData!$A:$A,'Publication Table (%)'!$B143,AllPublicationData!$B:$B,'Publication Table (%)'!$C$4,AllPublicationData!$D:$D,'Publication Table (%)'!I$7),
SUMIFS(AllPublicationData!$H:$H,AllPublicationData!$A:$A,'Publication Table (%)'!$B143,AllPublicationData!$B:$B,'Publication Table (%)'!I$7)/
SUMIFS(AllPublicationData!$E:$E,AllPublicationData!$A:$A,'Publication Table (%)'!$B143,AllPublicationData!$B:$B,'Publication Table (%)'!I$7)),
IF('Publication Table (%)'!$C$5="Operations cancelled for non-clinical/capacity reasons",
IFERROR(SUMIFS(AllPublicationData!$I:$I,AllPublicationData!$A:$A,'Publication Table (%)'!$B143,AllPublicationData!$B:$B,'Publication Table (%)'!$C$4,AllPublicationData!$D:$D,'Publication Table (%)'!I$7)/
SUMIFS(AllPublicationData!$E:$E,AllPublicationData!$A:$A,'Publication Table (%)'!$B143,AllPublicationData!$B:$B,'Publication Table (%)'!$C$4,AllPublicationData!$D:$D,'Publication Table (%)'!I$7),
SUMIFS(AllPublicationData!$I:$I,AllPublicationData!$A:$A,'Publication Table (%)'!$B143,AllPublicationData!$B:$B,'Publication Table (%)'!I$7)/
SUMIFS(AllPublicationData!$E:$E,AllPublicationData!$A:$A,'Publication Table (%)'!$B143,AllPublicationData!$B:$B,'Publication Table (%)'!I$7)),
IF('Publication Table (%)'!$C$5="Cancellations for other reasons",
IFERROR(SUMIFS(AllPublicationData!$J:$J,AllPublicationData!$A:$A,'Publication Table (%)'!$B143,AllPublicationData!$B:$B,'Publication Table (%)'!$C$4,AllPublicationData!$D:$D,'Publication Table (%)'!I$7)/
SUMIFS(AllPublicationData!$E:$E,AllPublicationData!$A:$A,'Publication Table (%)'!$B143,AllPublicationData!$B:$B,'Publication Table (%)'!$C$4,AllPublicationData!$D:$D,'Publication Table (%)'!I$7),
SUMIFS(AllPublicationData!$J:$J,AllPublicationData!$A:$A,'Publication Table (%)'!$B143,AllPublicationData!$B:$B,'Publication Table (%)'!I$7)/
SUMIFS(AllPublicationData!$E:$E,AllPublicationData!$A:$A,'Publication Table (%)'!$B143,AllPublicationData!$B:$B,'Publication Table (%)'!I$7)))))))</f>
        <v>#DIV/0!</v>
      </c>
      <c r="J143" s="96" t="e">
        <f>IF('Publication Table (%)'!$C$5="All Cancelled Operations",
IFERROR(SUMIFS(AllPublicationData!$F:$F,AllPublicationData!$A:$A,'Publication Table (%)'!$B143,AllPublicationData!$B:$B,'Publication Table (%)'!$C$4,AllPublicationData!$D:$D,'Publication Table (%)'!J$7)/
SUMIFS(AllPublicationData!$E:$E,AllPublicationData!$A:$A,'Publication Table (%)'!$B143,AllPublicationData!$B:$B,'Publication Table (%)'!$C$4,AllPublicationData!$D:$D,'Publication Table (%)'!J$7),
SUMIFS(AllPublicationData!$F:$F,AllPublicationData!$A:$A,'Publication Table (%)'!$B143,AllPublicationData!$B:$B,'Publication Table (%)'!J$7)/
SUMIFS(AllPublicationData!$E:$E,AllPublicationData!$A:$A,'Publication Table (%)'!$B143,AllPublicationData!$B:$B,'Publication Table (%)'!J$7)),
IF('Publication Table (%)'!$C$5="Operations cancelled by patient",
IFERROR(SUMIFS(AllPublicationData!$G:$G,AllPublicationData!$A:$A,'Publication Table (%)'!$B143,AllPublicationData!$B:$B,'Publication Table (%)'!$C$4,AllPublicationData!$D:$D,'Publication Table (%)'!J$7)/
SUMIFS(AllPublicationData!$E:$E,AllPublicationData!$A:$A,'Publication Table (%)'!$B143,AllPublicationData!$B:$B,'Publication Table (%)'!$C$4,AllPublicationData!$D:$D,'Publication Table (%)'!J$7),
SUMIFS(AllPublicationData!$G:$G,AllPublicationData!$A:$A,'Publication Table (%)'!$B143,AllPublicationData!$B:$B,'Publication Table (%)'!J$7)/
SUMIFS(AllPublicationData!$E:$E,AllPublicationData!$A:$A,'Publication Table (%)'!$B143,AllPublicationData!$B:$B,'Publication Table (%)'!J$7)),
IF('Publication Table (%)'!$C$5="Operations cancelled for clinical reasons",
IFERROR(SUMIFS(AllPublicationData!$H:$H,AllPublicationData!$A:$A,'Publication Table (%)'!$B143,AllPublicationData!$B:$B,'Publication Table (%)'!$C$4,AllPublicationData!$D:$D,'Publication Table (%)'!J$7)/
SUMIFS(AllPublicationData!$E:$E,AllPublicationData!$A:$A,'Publication Table (%)'!$B143,AllPublicationData!$B:$B,'Publication Table (%)'!$C$4,AllPublicationData!$D:$D,'Publication Table (%)'!J$7),
SUMIFS(AllPublicationData!$H:$H,AllPublicationData!$A:$A,'Publication Table (%)'!$B143,AllPublicationData!$B:$B,'Publication Table (%)'!J$7)/
SUMIFS(AllPublicationData!$E:$E,AllPublicationData!$A:$A,'Publication Table (%)'!$B143,AllPublicationData!$B:$B,'Publication Table (%)'!J$7)),
IF('Publication Table (%)'!$C$5="Operations cancelled for non-clinical/capacity reasons",
IFERROR(SUMIFS(AllPublicationData!$I:$I,AllPublicationData!$A:$A,'Publication Table (%)'!$B143,AllPublicationData!$B:$B,'Publication Table (%)'!$C$4,AllPublicationData!$D:$D,'Publication Table (%)'!J$7)/
SUMIFS(AllPublicationData!$E:$E,AllPublicationData!$A:$A,'Publication Table (%)'!$B143,AllPublicationData!$B:$B,'Publication Table (%)'!$C$4,AllPublicationData!$D:$D,'Publication Table (%)'!J$7),
SUMIFS(AllPublicationData!$I:$I,AllPublicationData!$A:$A,'Publication Table (%)'!$B143,AllPublicationData!$B:$B,'Publication Table (%)'!J$7)/
SUMIFS(AllPublicationData!$E:$E,AllPublicationData!$A:$A,'Publication Table (%)'!$B143,AllPublicationData!$B:$B,'Publication Table (%)'!J$7)),
IF('Publication Table (%)'!$C$5="Cancellations for other reasons",
IFERROR(SUMIFS(AllPublicationData!$J:$J,AllPublicationData!$A:$A,'Publication Table (%)'!$B143,AllPublicationData!$B:$B,'Publication Table (%)'!$C$4,AllPublicationData!$D:$D,'Publication Table (%)'!J$7)/
SUMIFS(AllPublicationData!$E:$E,AllPublicationData!$A:$A,'Publication Table (%)'!$B143,AllPublicationData!$B:$B,'Publication Table (%)'!$C$4,AllPublicationData!$D:$D,'Publication Table (%)'!J$7),
SUMIFS(AllPublicationData!$J:$J,AllPublicationData!$A:$A,'Publication Table (%)'!$B143,AllPublicationData!$B:$B,'Publication Table (%)'!J$7)/
SUMIFS(AllPublicationData!$E:$E,AllPublicationData!$A:$A,'Publication Table (%)'!$B143,AllPublicationData!$B:$B,'Publication Table (%)'!J$7)))))))</f>
        <v>#DIV/0!</v>
      </c>
      <c r="K143" s="96" t="e">
        <f>IF('Publication Table (%)'!$C$5="All Cancelled Operations",
IFERROR(SUMIFS(AllPublicationData!$F:$F,AllPublicationData!$A:$A,'Publication Table (%)'!$B143,AllPublicationData!$B:$B,'Publication Table (%)'!$C$4,AllPublicationData!$D:$D,'Publication Table (%)'!K$7)/
SUMIFS(AllPublicationData!$E:$E,AllPublicationData!$A:$A,'Publication Table (%)'!$B143,AllPublicationData!$B:$B,'Publication Table (%)'!$C$4,AllPublicationData!$D:$D,'Publication Table (%)'!K$7),
SUMIFS(AllPublicationData!$F:$F,AllPublicationData!$A:$A,'Publication Table (%)'!$B143,AllPublicationData!$B:$B,'Publication Table (%)'!K$7)/
SUMIFS(AllPublicationData!$E:$E,AllPublicationData!$A:$A,'Publication Table (%)'!$B143,AllPublicationData!$B:$B,'Publication Table (%)'!K$7)),
IF('Publication Table (%)'!$C$5="Operations cancelled by patient",
IFERROR(SUMIFS(AllPublicationData!$G:$G,AllPublicationData!$A:$A,'Publication Table (%)'!$B143,AllPublicationData!$B:$B,'Publication Table (%)'!$C$4,AllPublicationData!$D:$D,'Publication Table (%)'!K$7)/
SUMIFS(AllPublicationData!$E:$E,AllPublicationData!$A:$A,'Publication Table (%)'!$B143,AllPublicationData!$B:$B,'Publication Table (%)'!$C$4,AllPublicationData!$D:$D,'Publication Table (%)'!K$7),
SUMIFS(AllPublicationData!$G:$G,AllPublicationData!$A:$A,'Publication Table (%)'!$B143,AllPublicationData!$B:$B,'Publication Table (%)'!K$7)/
SUMIFS(AllPublicationData!$E:$E,AllPublicationData!$A:$A,'Publication Table (%)'!$B143,AllPublicationData!$B:$B,'Publication Table (%)'!K$7)),
IF('Publication Table (%)'!$C$5="Operations cancelled for clinical reasons",
IFERROR(SUMIFS(AllPublicationData!$H:$H,AllPublicationData!$A:$A,'Publication Table (%)'!$B143,AllPublicationData!$B:$B,'Publication Table (%)'!$C$4,AllPublicationData!$D:$D,'Publication Table (%)'!K$7)/
SUMIFS(AllPublicationData!$E:$E,AllPublicationData!$A:$A,'Publication Table (%)'!$B143,AllPublicationData!$B:$B,'Publication Table (%)'!$C$4,AllPublicationData!$D:$D,'Publication Table (%)'!K$7),
SUMIFS(AllPublicationData!$H:$H,AllPublicationData!$A:$A,'Publication Table (%)'!$B143,AllPublicationData!$B:$B,'Publication Table (%)'!K$7)/
SUMIFS(AllPublicationData!$E:$E,AllPublicationData!$A:$A,'Publication Table (%)'!$B143,AllPublicationData!$B:$B,'Publication Table (%)'!K$7)),
IF('Publication Table (%)'!$C$5="Operations cancelled for non-clinical/capacity reasons",
IFERROR(SUMIFS(AllPublicationData!$I:$I,AllPublicationData!$A:$A,'Publication Table (%)'!$B143,AllPublicationData!$B:$B,'Publication Table (%)'!$C$4,AllPublicationData!$D:$D,'Publication Table (%)'!K$7)/
SUMIFS(AllPublicationData!$E:$E,AllPublicationData!$A:$A,'Publication Table (%)'!$B143,AllPublicationData!$B:$B,'Publication Table (%)'!$C$4,AllPublicationData!$D:$D,'Publication Table (%)'!K$7),
SUMIFS(AllPublicationData!$I:$I,AllPublicationData!$A:$A,'Publication Table (%)'!$B143,AllPublicationData!$B:$B,'Publication Table (%)'!K$7)/
SUMIFS(AllPublicationData!$E:$E,AllPublicationData!$A:$A,'Publication Table (%)'!$B143,AllPublicationData!$B:$B,'Publication Table (%)'!K$7)),
IF('Publication Table (%)'!$C$5="Cancellations for other reasons",
IFERROR(SUMIFS(AllPublicationData!$J:$J,AllPublicationData!$A:$A,'Publication Table (%)'!$B143,AllPublicationData!$B:$B,'Publication Table (%)'!$C$4,AllPublicationData!$D:$D,'Publication Table (%)'!K$7)/
SUMIFS(AllPublicationData!$E:$E,AllPublicationData!$A:$A,'Publication Table (%)'!$B143,AllPublicationData!$B:$B,'Publication Table (%)'!$C$4,AllPublicationData!$D:$D,'Publication Table (%)'!K$7),
SUMIFS(AllPublicationData!$J:$J,AllPublicationData!$A:$A,'Publication Table (%)'!$B143,AllPublicationData!$B:$B,'Publication Table (%)'!K$7)/
SUMIFS(AllPublicationData!$E:$E,AllPublicationData!$A:$A,'Publication Table (%)'!$B143,AllPublicationData!$B:$B,'Publication Table (%)'!K$7)))))))</f>
        <v>#DIV/0!</v>
      </c>
      <c r="L143" s="96" t="e">
        <f>IF('Publication Table (%)'!$C$5="All Cancelled Operations",
IFERROR(SUMIFS(AllPublicationData!$F:$F,AllPublicationData!$A:$A,'Publication Table (%)'!$B143,AllPublicationData!$B:$B,'Publication Table (%)'!$C$4,AllPublicationData!$D:$D,'Publication Table (%)'!L$7)/
SUMIFS(AllPublicationData!$E:$E,AllPublicationData!$A:$A,'Publication Table (%)'!$B143,AllPublicationData!$B:$B,'Publication Table (%)'!$C$4,AllPublicationData!$D:$D,'Publication Table (%)'!L$7),
SUMIFS(AllPublicationData!$F:$F,AllPublicationData!$A:$A,'Publication Table (%)'!$B143,AllPublicationData!$B:$B,'Publication Table (%)'!L$7)/
SUMIFS(AllPublicationData!$E:$E,AllPublicationData!$A:$A,'Publication Table (%)'!$B143,AllPublicationData!$B:$B,'Publication Table (%)'!L$7)),
IF('Publication Table (%)'!$C$5="Operations cancelled by patient",
IFERROR(SUMIFS(AllPublicationData!$G:$G,AllPublicationData!$A:$A,'Publication Table (%)'!$B143,AllPublicationData!$B:$B,'Publication Table (%)'!$C$4,AllPublicationData!$D:$D,'Publication Table (%)'!L$7)/
SUMIFS(AllPublicationData!$E:$E,AllPublicationData!$A:$A,'Publication Table (%)'!$B143,AllPublicationData!$B:$B,'Publication Table (%)'!$C$4,AllPublicationData!$D:$D,'Publication Table (%)'!L$7),
SUMIFS(AllPublicationData!$G:$G,AllPublicationData!$A:$A,'Publication Table (%)'!$B143,AllPublicationData!$B:$B,'Publication Table (%)'!L$7)/
SUMIFS(AllPublicationData!$E:$E,AllPublicationData!$A:$A,'Publication Table (%)'!$B143,AllPublicationData!$B:$B,'Publication Table (%)'!L$7)),
IF('Publication Table (%)'!$C$5="Operations cancelled for clinical reasons",
IFERROR(SUMIFS(AllPublicationData!$H:$H,AllPublicationData!$A:$A,'Publication Table (%)'!$B143,AllPublicationData!$B:$B,'Publication Table (%)'!$C$4,AllPublicationData!$D:$D,'Publication Table (%)'!L$7)/
SUMIFS(AllPublicationData!$E:$E,AllPublicationData!$A:$A,'Publication Table (%)'!$B143,AllPublicationData!$B:$B,'Publication Table (%)'!$C$4,AllPublicationData!$D:$D,'Publication Table (%)'!L$7),
SUMIFS(AllPublicationData!$H:$H,AllPublicationData!$A:$A,'Publication Table (%)'!$B143,AllPublicationData!$B:$B,'Publication Table (%)'!L$7)/
SUMIFS(AllPublicationData!$E:$E,AllPublicationData!$A:$A,'Publication Table (%)'!$B143,AllPublicationData!$B:$B,'Publication Table (%)'!L$7)),
IF('Publication Table (%)'!$C$5="Operations cancelled for non-clinical/capacity reasons",
IFERROR(SUMIFS(AllPublicationData!$I:$I,AllPublicationData!$A:$A,'Publication Table (%)'!$B143,AllPublicationData!$B:$B,'Publication Table (%)'!$C$4,AllPublicationData!$D:$D,'Publication Table (%)'!L$7)/
SUMIFS(AllPublicationData!$E:$E,AllPublicationData!$A:$A,'Publication Table (%)'!$B143,AllPublicationData!$B:$B,'Publication Table (%)'!$C$4,AllPublicationData!$D:$D,'Publication Table (%)'!L$7),
SUMIFS(AllPublicationData!$I:$I,AllPublicationData!$A:$A,'Publication Table (%)'!$B143,AllPublicationData!$B:$B,'Publication Table (%)'!L$7)/
SUMIFS(AllPublicationData!$E:$E,AllPublicationData!$A:$A,'Publication Table (%)'!$B143,AllPublicationData!$B:$B,'Publication Table (%)'!L$7)),
IF('Publication Table (%)'!$C$5="Cancellations for other reasons",
IFERROR(SUMIFS(AllPublicationData!$J:$J,AllPublicationData!$A:$A,'Publication Table (%)'!$B143,AllPublicationData!$B:$B,'Publication Table (%)'!$C$4,AllPublicationData!$D:$D,'Publication Table (%)'!L$7)/
SUMIFS(AllPublicationData!$E:$E,AllPublicationData!$A:$A,'Publication Table (%)'!$B143,AllPublicationData!$B:$B,'Publication Table (%)'!$C$4,AllPublicationData!$D:$D,'Publication Table (%)'!L$7),
SUMIFS(AllPublicationData!$J:$J,AllPublicationData!$A:$A,'Publication Table (%)'!$B143,AllPublicationData!$B:$B,'Publication Table (%)'!L$7)/
SUMIFS(AllPublicationData!$E:$E,AllPublicationData!$A:$A,'Publication Table (%)'!$B143,AllPublicationData!$B:$B,'Publication Table (%)'!L$7)))))))</f>
        <v>#DIV/0!</v>
      </c>
      <c r="M143" s="96" t="e">
        <f>IF('Publication Table (%)'!$C$5="All Cancelled Operations",
IFERROR(SUMIFS(AllPublicationData!$F:$F,AllPublicationData!$A:$A,'Publication Table (%)'!$B143,AllPublicationData!$B:$B,'Publication Table (%)'!$C$4,AllPublicationData!$D:$D,'Publication Table (%)'!M$7)/
SUMIFS(AllPublicationData!$E:$E,AllPublicationData!$A:$A,'Publication Table (%)'!$B143,AllPublicationData!$B:$B,'Publication Table (%)'!$C$4,AllPublicationData!$D:$D,'Publication Table (%)'!M$7),
SUMIFS(AllPublicationData!$F:$F,AllPublicationData!$A:$A,'Publication Table (%)'!$B143,AllPublicationData!$B:$B,'Publication Table (%)'!M$7)/
SUMIFS(AllPublicationData!$E:$E,AllPublicationData!$A:$A,'Publication Table (%)'!$B143,AllPublicationData!$B:$B,'Publication Table (%)'!M$7)),
IF('Publication Table (%)'!$C$5="Operations cancelled by patient",
IFERROR(SUMIFS(AllPublicationData!$G:$G,AllPublicationData!$A:$A,'Publication Table (%)'!$B143,AllPublicationData!$B:$B,'Publication Table (%)'!$C$4,AllPublicationData!$D:$D,'Publication Table (%)'!M$7)/
SUMIFS(AllPublicationData!$E:$E,AllPublicationData!$A:$A,'Publication Table (%)'!$B143,AllPublicationData!$B:$B,'Publication Table (%)'!$C$4,AllPublicationData!$D:$D,'Publication Table (%)'!M$7),
SUMIFS(AllPublicationData!$G:$G,AllPublicationData!$A:$A,'Publication Table (%)'!$B143,AllPublicationData!$B:$B,'Publication Table (%)'!M$7)/
SUMIFS(AllPublicationData!$E:$E,AllPublicationData!$A:$A,'Publication Table (%)'!$B143,AllPublicationData!$B:$B,'Publication Table (%)'!M$7)),
IF('Publication Table (%)'!$C$5="Operations cancelled for clinical reasons",
IFERROR(SUMIFS(AllPublicationData!$H:$H,AllPublicationData!$A:$A,'Publication Table (%)'!$B143,AllPublicationData!$B:$B,'Publication Table (%)'!$C$4,AllPublicationData!$D:$D,'Publication Table (%)'!M$7)/
SUMIFS(AllPublicationData!$E:$E,AllPublicationData!$A:$A,'Publication Table (%)'!$B143,AllPublicationData!$B:$B,'Publication Table (%)'!$C$4,AllPublicationData!$D:$D,'Publication Table (%)'!M$7),
SUMIFS(AllPublicationData!$H:$H,AllPublicationData!$A:$A,'Publication Table (%)'!$B143,AllPublicationData!$B:$B,'Publication Table (%)'!M$7)/
SUMIFS(AllPublicationData!$E:$E,AllPublicationData!$A:$A,'Publication Table (%)'!$B143,AllPublicationData!$B:$B,'Publication Table (%)'!M$7)),
IF('Publication Table (%)'!$C$5="Operations cancelled for non-clinical/capacity reasons",
IFERROR(SUMIFS(AllPublicationData!$I:$I,AllPublicationData!$A:$A,'Publication Table (%)'!$B143,AllPublicationData!$B:$B,'Publication Table (%)'!$C$4,AllPublicationData!$D:$D,'Publication Table (%)'!M$7)/
SUMIFS(AllPublicationData!$E:$E,AllPublicationData!$A:$A,'Publication Table (%)'!$B143,AllPublicationData!$B:$B,'Publication Table (%)'!$C$4,AllPublicationData!$D:$D,'Publication Table (%)'!M$7),
SUMIFS(AllPublicationData!$I:$I,AllPublicationData!$A:$A,'Publication Table (%)'!$B143,AllPublicationData!$B:$B,'Publication Table (%)'!M$7)/
SUMIFS(AllPublicationData!$E:$E,AllPublicationData!$A:$A,'Publication Table (%)'!$B143,AllPublicationData!$B:$B,'Publication Table (%)'!M$7)),
IF('Publication Table (%)'!$C$5="Cancellations for other reasons",
IFERROR(SUMIFS(AllPublicationData!$J:$J,AllPublicationData!$A:$A,'Publication Table (%)'!$B143,AllPublicationData!$B:$B,'Publication Table (%)'!$C$4,AllPublicationData!$D:$D,'Publication Table (%)'!M$7)/
SUMIFS(AllPublicationData!$E:$E,AllPublicationData!$A:$A,'Publication Table (%)'!$B143,AllPublicationData!$B:$B,'Publication Table (%)'!$C$4,AllPublicationData!$D:$D,'Publication Table (%)'!M$7),
SUMIFS(AllPublicationData!$J:$J,AllPublicationData!$A:$A,'Publication Table (%)'!$B143,AllPublicationData!$B:$B,'Publication Table (%)'!M$7)/
SUMIFS(AllPublicationData!$E:$E,AllPublicationData!$A:$A,'Publication Table (%)'!$B143,AllPublicationData!$B:$B,'Publication Table (%)'!M$7)))))))</f>
        <v>#DIV/0!</v>
      </c>
      <c r="N143" s="96" t="e">
        <f>IF('Publication Table (%)'!$C$5="All Cancelled Operations",
IFERROR(SUMIFS(AllPublicationData!$F:$F,AllPublicationData!$A:$A,'Publication Table (%)'!$B143,AllPublicationData!$B:$B,'Publication Table (%)'!$C$4,AllPublicationData!$D:$D,'Publication Table (%)'!N$7)/
SUMIFS(AllPublicationData!$E:$E,AllPublicationData!$A:$A,'Publication Table (%)'!$B143,AllPublicationData!$B:$B,'Publication Table (%)'!$C$4,AllPublicationData!$D:$D,'Publication Table (%)'!N$7),
SUMIFS(AllPublicationData!$F:$F,AllPublicationData!$A:$A,'Publication Table (%)'!$B143,AllPublicationData!$B:$B,'Publication Table (%)'!N$7)/
SUMIFS(AllPublicationData!$E:$E,AllPublicationData!$A:$A,'Publication Table (%)'!$B143,AllPublicationData!$B:$B,'Publication Table (%)'!N$7)),
IF('Publication Table (%)'!$C$5="Operations cancelled by patient",
IFERROR(SUMIFS(AllPublicationData!$G:$G,AllPublicationData!$A:$A,'Publication Table (%)'!$B143,AllPublicationData!$B:$B,'Publication Table (%)'!$C$4,AllPublicationData!$D:$D,'Publication Table (%)'!N$7)/
SUMIFS(AllPublicationData!$E:$E,AllPublicationData!$A:$A,'Publication Table (%)'!$B143,AllPublicationData!$B:$B,'Publication Table (%)'!$C$4,AllPublicationData!$D:$D,'Publication Table (%)'!N$7),
SUMIFS(AllPublicationData!$G:$G,AllPublicationData!$A:$A,'Publication Table (%)'!$B143,AllPublicationData!$B:$B,'Publication Table (%)'!N$7)/
SUMIFS(AllPublicationData!$E:$E,AllPublicationData!$A:$A,'Publication Table (%)'!$B143,AllPublicationData!$B:$B,'Publication Table (%)'!N$7)),
IF('Publication Table (%)'!$C$5="Operations cancelled for clinical reasons",
IFERROR(SUMIFS(AllPublicationData!$H:$H,AllPublicationData!$A:$A,'Publication Table (%)'!$B143,AllPublicationData!$B:$B,'Publication Table (%)'!$C$4,AllPublicationData!$D:$D,'Publication Table (%)'!N$7)/
SUMIFS(AllPublicationData!$E:$E,AllPublicationData!$A:$A,'Publication Table (%)'!$B143,AllPublicationData!$B:$B,'Publication Table (%)'!$C$4,AllPublicationData!$D:$D,'Publication Table (%)'!N$7),
SUMIFS(AllPublicationData!$H:$H,AllPublicationData!$A:$A,'Publication Table (%)'!$B143,AllPublicationData!$B:$B,'Publication Table (%)'!N$7)/
SUMIFS(AllPublicationData!$E:$E,AllPublicationData!$A:$A,'Publication Table (%)'!$B143,AllPublicationData!$B:$B,'Publication Table (%)'!N$7)),
IF('Publication Table (%)'!$C$5="Operations cancelled for non-clinical/capacity reasons",
IFERROR(SUMIFS(AllPublicationData!$I:$I,AllPublicationData!$A:$A,'Publication Table (%)'!$B143,AllPublicationData!$B:$B,'Publication Table (%)'!$C$4,AllPublicationData!$D:$D,'Publication Table (%)'!N$7)/
SUMIFS(AllPublicationData!$E:$E,AllPublicationData!$A:$A,'Publication Table (%)'!$B143,AllPublicationData!$B:$B,'Publication Table (%)'!$C$4,AllPublicationData!$D:$D,'Publication Table (%)'!N$7),
SUMIFS(AllPublicationData!$I:$I,AllPublicationData!$A:$A,'Publication Table (%)'!$B143,AllPublicationData!$B:$B,'Publication Table (%)'!N$7)/
SUMIFS(AllPublicationData!$E:$E,AllPublicationData!$A:$A,'Publication Table (%)'!$B143,AllPublicationData!$B:$B,'Publication Table (%)'!N$7)),
IF('Publication Table (%)'!$C$5="Cancellations for other reasons",
IFERROR(SUMIFS(AllPublicationData!$J:$J,AllPublicationData!$A:$A,'Publication Table (%)'!$B143,AllPublicationData!$B:$B,'Publication Table (%)'!$C$4,AllPublicationData!$D:$D,'Publication Table (%)'!N$7)/
SUMIFS(AllPublicationData!$E:$E,AllPublicationData!$A:$A,'Publication Table (%)'!$B143,AllPublicationData!$B:$B,'Publication Table (%)'!$C$4,AllPublicationData!$D:$D,'Publication Table (%)'!N$7),
SUMIFS(AllPublicationData!$J:$J,AllPublicationData!$A:$A,'Publication Table (%)'!$B143,AllPublicationData!$B:$B,'Publication Table (%)'!N$7)/
SUMIFS(AllPublicationData!$E:$E,AllPublicationData!$A:$A,'Publication Table (%)'!$B143,AllPublicationData!$B:$B,'Publication Table (%)'!N$7)))))))</f>
        <v>#DIV/0!</v>
      </c>
      <c r="O143" s="96" t="e">
        <f>IF('Publication Table (%)'!$C$5="All Cancelled Operations",
IFERROR(SUMIFS(AllPublicationData!$F:$F,AllPublicationData!$A:$A,'Publication Table (%)'!$B143,AllPublicationData!$B:$B,'Publication Table (%)'!$C$4,AllPublicationData!$D:$D,'Publication Table (%)'!O$7)/
SUMIFS(AllPublicationData!$E:$E,AllPublicationData!$A:$A,'Publication Table (%)'!$B143,AllPublicationData!$B:$B,'Publication Table (%)'!$C$4,AllPublicationData!$D:$D,'Publication Table (%)'!O$7),
SUMIFS(AllPublicationData!$F:$F,AllPublicationData!$A:$A,'Publication Table (%)'!$B143,AllPublicationData!$B:$B,'Publication Table (%)'!O$7)/
SUMIFS(AllPublicationData!$E:$E,AllPublicationData!$A:$A,'Publication Table (%)'!$B143,AllPublicationData!$B:$B,'Publication Table (%)'!O$7)),
IF('Publication Table (%)'!$C$5="Operations cancelled by patient",
IFERROR(SUMIFS(AllPublicationData!$G:$G,AllPublicationData!$A:$A,'Publication Table (%)'!$B143,AllPublicationData!$B:$B,'Publication Table (%)'!$C$4,AllPublicationData!$D:$D,'Publication Table (%)'!O$7)/
SUMIFS(AllPublicationData!$E:$E,AllPublicationData!$A:$A,'Publication Table (%)'!$B143,AllPublicationData!$B:$B,'Publication Table (%)'!$C$4,AllPublicationData!$D:$D,'Publication Table (%)'!O$7),
SUMIFS(AllPublicationData!$G:$G,AllPublicationData!$A:$A,'Publication Table (%)'!$B143,AllPublicationData!$B:$B,'Publication Table (%)'!O$7)/
SUMIFS(AllPublicationData!$E:$E,AllPublicationData!$A:$A,'Publication Table (%)'!$B143,AllPublicationData!$B:$B,'Publication Table (%)'!O$7)),
IF('Publication Table (%)'!$C$5="Operations cancelled for clinical reasons",
IFERROR(SUMIFS(AllPublicationData!$H:$H,AllPublicationData!$A:$A,'Publication Table (%)'!$B143,AllPublicationData!$B:$B,'Publication Table (%)'!$C$4,AllPublicationData!$D:$D,'Publication Table (%)'!O$7)/
SUMIFS(AllPublicationData!$E:$E,AllPublicationData!$A:$A,'Publication Table (%)'!$B143,AllPublicationData!$B:$B,'Publication Table (%)'!$C$4,AllPublicationData!$D:$D,'Publication Table (%)'!O$7),
SUMIFS(AllPublicationData!$H:$H,AllPublicationData!$A:$A,'Publication Table (%)'!$B143,AllPublicationData!$B:$B,'Publication Table (%)'!O$7)/
SUMIFS(AllPublicationData!$E:$E,AllPublicationData!$A:$A,'Publication Table (%)'!$B143,AllPublicationData!$B:$B,'Publication Table (%)'!O$7)),
IF('Publication Table (%)'!$C$5="Operations cancelled for non-clinical/capacity reasons",
IFERROR(SUMIFS(AllPublicationData!$I:$I,AllPublicationData!$A:$A,'Publication Table (%)'!$B143,AllPublicationData!$B:$B,'Publication Table (%)'!$C$4,AllPublicationData!$D:$D,'Publication Table (%)'!O$7)/
SUMIFS(AllPublicationData!$E:$E,AllPublicationData!$A:$A,'Publication Table (%)'!$B143,AllPublicationData!$B:$B,'Publication Table (%)'!$C$4,AllPublicationData!$D:$D,'Publication Table (%)'!O$7),
SUMIFS(AllPublicationData!$I:$I,AllPublicationData!$A:$A,'Publication Table (%)'!$B143,AllPublicationData!$B:$B,'Publication Table (%)'!O$7)/
SUMIFS(AllPublicationData!$E:$E,AllPublicationData!$A:$A,'Publication Table (%)'!$B143,AllPublicationData!$B:$B,'Publication Table (%)'!O$7)),
IF('Publication Table (%)'!$C$5="Cancellations for other reasons",
IFERROR(SUMIFS(AllPublicationData!$J:$J,AllPublicationData!$A:$A,'Publication Table (%)'!$B143,AllPublicationData!$B:$B,'Publication Table (%)'!$C$4,AllPublicationData!$D:$D,'Publication Table (%)'!O$7)/
SUMIFS(AllPublicationData!$E:$E,AllPublicationData!$A:$A,'Publication Table (%)'!$B143,AllPublicationData!$B:$B,'Publication Table (%)'!$C$4,AllPublicationData!$D:$D,'Publication Table (%)'!O$7),
SUMIFS(AllPublicationData!$J:$J,AllPublicationData!$A:$A,'Publication Table (%)'!$B143,AllPublicationData!$B:$B,'Publication Table (%)'!O$7)/
SUMIFS(AllPublicationData!$E:$E,AllPublicationData!$A:$A,'Publication Table (%)'!$B143,AllPublicationData!$B:$B,'Publication Table (%)'!O$7)))))))</f>
        <v>#DIV/0!</v>
      </c>
      <c r="P143" s="96" t="e">
        <f>IF('Publication Table (%)'!$C$5="All Cancelled Operations",
IFERROR(SUMIFS(AllPublicationData!$F:$F,AllPublicationData!$A:$A,'Publication Table (%)'!$B143,AllPublicationData!$B:$B,'Publication Table (%)'!$C$4,AllPublicationData!$D:$D,'Publication Table (%)'!P$7)/
SUMIFS(AllPublicationData!$E:$E,AllPublicationData!$A:$A,'Publication Table (%)'!$B143,AllPublicationData!$B:$B,'Publication Table (%)'!$C$4,AllPublicationData!$D:$D,'Publication Table (%)'!P$7),
SUMIFS(AllPublicationData!$F:$F,AllPublicationData!$A:$A,'Publication Table (%)'!$B143,AllPublicationData!$B:$B,'Publication Table (%)'!P$7)/
SUMIFS(AllPublicationData!$E:$E,AllPublicationData!$A:$A,'Publication Table (%)'!$B143,AllPublicationData!$B:$B,'Publication Table (%)'!P$7)),
IF('Publication Table (%)'!$C$5="Operations cancelled by patient",
IFERROR(SUMIFS(AllPublicationData!$G:$G,AllPublicationData!$A:$A,'Publication Table (%)'!$B143,AllPublicationData!$B:$B,'Publication Table (%)'!$C$4,AllPublicationData!$D:$D,'Publication Table (%)'!P$7)/
SUMIFS(AllPublicationData!$E:$E,AllPublicationData!$A:$A,'Publication Table (%)'!$B143,AllPublicationData!$B:$B,'Publication Table (%)'!$C$4,AllPublicationData!$D:$D,'Publication Table (%)'!P$7),
SUMIFS(AllPublicationData!$G:$G,AllPublicationData!$A:$A,'Publication Table (%)'!$B143,AllPublicationData!$B:$B,'Publication Table (%)'!P$7)/
SUMIFS(AllPublicationData!$E:$E,AllPublicationData!$A:$A,'Publication Table (%)'!$B143,AllPublicationData!$B:$B,'Publication Table (%)'!P$7)),
IF('Publication Table (%)'!$C$5="Operations cancelled for clinical reasons",
IFERROR(SUMIFS(AllPublicationData!$H:$H,AllPublicationData!$A:$A,'Publication Table (%)'!$B143,AllPublicationData!$B:$B,'Publication Table (%)'!$C$4,AllPublicationData!$D:$D,'Publication Table (%)'!P$7)/
SUMIFS(AllPublicationData!$E:$E,AllPublicationData!$A:$A,'Publication Table (%)'!$B143,AllPublicationData!$B:$B,'Publication Table (%)'!$C$4,AllPublicationData!$D:$D,'Publication Table (%)'!P$7),
SUMIFS(AllPublicationData!$H:$H,AllPublicationData!$A:$A,'Publication Table (%)'!$B143,AllPublicationData!$B:$B,'Publication Table (%)'!P$7)/
SUMIFS(AllPublicationData!$E:$E,AllPublicationData!$A:$A,'Publication Table (%)'!$B143,AllPublicationData!$B:$B,'Publication Table (%)'!P$7)),
IF('Publication Table (%)'!$C$5="Operations cancelled for non-clinical/capacity reasons",
IFERROR(SUMIFS(AllPublicationData!$I:$I,AllPublicationData!$A:$A,'Publication Table (%)'!$B143,AllPublicationData!$B:$B,'Publication Table (%)'!$C$4,AllPublicationData!$D:$D,'Publication Table (%)'!P$7)/
SUMIFS(AllPublicationData!$E:$E,AllPublicationData!$A:$A,'Publication Table (%)'!$B143,AllPublicationData!$B:$B,'Publication Table (%)'!$C$4,AllPublicationData!$D:$D,'Publication Table (%)'!P$7),
SUMIFS(AllPublicationData!$I:$I,AllPublicationData!$A:$A,'Publication Table (%)'!$B143,AllPublicationData!$B:$B,'Publication Table (%)'!P$7)/
SUMIFS(AllPublicationData!$E:$E,AllPublicationData!$A:$A,'Publication Table (%)'!$B143,AllPublicationData!$B:$B,'Publication Table (%)'!P$7)),
IF('Publication Table (%)'!$C$5="Cancellations for other reasons",
IFERROR(SUMIFS(AllPublicationData!$J:$J,AllPublicationData!$A:$A,'Publication Table (%)'!$B143,AllPublicationData!$B:$B,'Publication Table (%)'!$C$4,AllPublicationData!$D:$D,'Publication Table (%)'!P$7)/
SUMIFS(AllPublicationData!$E:$E,AllPublicationData!$A:$A,'Publication Table (%)'!$B143,AllPublicationData!$B:$B,'Publication Table (%)'!$C$4,AllPublicationData!$D:$D,'Publication Table (%)'!P$7),
SUMIFS(AllPublicationData!$J:$J,AllPublicationData!$A:$A,'Publication Table (%)'!$B143,AllPublicationData!$B:$B,'Publication Table (%)'!P$7)/
SUMIFS(AllPublicationData!$E:$E,AllPublicationData!$A:$A,'Publication Table (%)'!$B143,AllPublicationData!$B:$B,'Publication Table (%)'!P$7)))))))</f>
        <v>#DIV/0!</v>
      </c>
      <c r="Q143" s="96" t="e">
        <f>IF('Publication Table (%)'!$C$5="All Cancelled Operations",
IFERROR(SUMIFS(AllPublicationData!$F:$F,AllPublicationData!$A:$A,'Publication Table (%)'!$B143,AllPublicationData!$B:$B,'Publication Table (%)'!$C$4,AllPublicationData!$D:$D,'Publication Table (%)'!Q$7)/
SUMIFS(AllPublicationData!$E:$E,AllPublicationData!$A:$A,'Publication Table (%)'!$B143,AllPublicationData!$B:$B,'Publication Table (%)'!$C$4,AllPublicationData!$D:$D,'Publication Table (%)'!Q$7),
SUMIFS(AllPublicationData!$F:$F,AllPublicationData!$A:$A,'Publication Table (%)'!$B143,AllPublicationData!$B:$B,'Publication Table (%)'!Q$7)/
SUMIFS(AllPublicationData!$E:$E,AllPublicationData!$A:$A,'Publication Table (%)'!$B143,AllPublicationData!$B:$B,'Publication Table (%)'!Q$7)),
IF('Publication Table (%)'!$C$5="Operations cancelled by patient",
IFERROR(SUMIFS(AllPublicationData!$G:$G,AllPublicationData!$A:$A,'Publication Table (%)'!$B143,AllPublicationData!$B:$B,'Publication Table (%)'!$C$4,AllPublicationData!$D:$D,'Publication Table (%)'!Q$7)/
SUMIFS(AllPublicationData!$E:$E,AllPublicationData!$A:$A,'Publication Table (%)'!$B143,AllPublicationData!$B:$B,'Publication Table (%)'!$C$4,AllPublicationData!$D:$D,'Publication Table (%)'!Q$7),
SUMIFS(AllPublicationData!$G:$G,AllPublicationData!$A:$A,'Publication Table (%)'!$B143,AllPublicationData!$B:$B,'Publication Table (%)'!Q$7)/
SUMIFS(AllPublicationData!$E:$E,AllPublicationData!$A:$A,'Publication Table (%)'!$B143,AllPublicationData!$B:$B,'Publication Table (%)'!Q$7)),
IF('Publication Table (%)'!$C$5="Operations cancelled for clinical reasons",
IFERROR(SUMIFS(AllPublicationData!$H:$H,AllPublicationData!$A:$A,'Publication Table (%)'!$B143,AllPublicationData!$B:$B,'Publication Table (%)'!$C$4,AllPublicationData!$D:$D,'Publication Table (%)'!Q$7)/
SUMIFS(AllPublicationData!$E:$E,AllPublicationData!$A:$A,'Publication Table (%)'!$B143,AllPublicationData!$B:$B,'Publication Table (%)'!$C$4,AllPublicationData!$D:$D,'Publication Table (%)'!Q$7),
SUMIFS(AllPublicationData!$H:$H,AllPublicationData!$A:$A,'Publication Table (%)'!$B143,AllPublicationData!$B:$B,'Publication Table (%)'!Q$7)/
SUMIFS(AllPublicationData!$E:$E,AllPublicationData!$A:$A,'Publication Table (%)'!$B143,AllPublicationData!$B:$B,'Publication Table (%)'!Q$7)),
IF('Publication Table (%)'!$C$5="Operations cancelled for non-clinical/capacity reasons",
IFERROR(SUMIFS(AllPublicationData!$I:$I,AllPublicationData!$A:$A,'Publication Table (%)'!$B143,AllPublicationData!$B:$B,'Publication Table (%)'!$C$4,AllPublicationData!$D:$D,'Publication Table (%)'!Q$7)/
SUMIFS(AllPublicationData!$E:$E,AllPublicationData!$A:$A,'Publication Table (%)'!$B143,AllPublicationData!$B:$B,'Publication Table (%)'!$C$4,AllPublicationData!$D:$D,'Publication Table (%)'!Q$7),
SUMIFS(AllPublicationData!$I:$I,AllPublicationData!$A:$A,'Publication Table (%)'!$B143,AllPublicationData!$B:$B,'Publication Table (%)'!Q$7)/
SUMIFS(AllPublicationData!$E:$E,AllPublicationData!$A:$A,'Publication Table (%)'!$B143,AllPublicationData!$B:$B,'Publication Table (%)'!Q$7)),
IF('Publication Table (%)'!$C$5="Cancellations for other reasons",
IFERROR(SUMIFS(AllPublicationData!$J:$J,AllPublicationData!$A:$A,'Publication Table (%)'!$B143,AllPublicationData!$B:$B,'Publication Table (%)'!$C$4,AllPublicationData!$D:$D,'Publication Table (%)'!Q$7)/
SUMIFS(AllPublicationData!$E:$E,AllPublicationData!$A:$A,'Publication Table (%)'!$B143,AllPublicationData!$B:$B,'Publication Table (%)'!$C$4,AllPublicationData!$D:$D,'Publication Table (%)'!Q$7),
SUMIFS(AllPublicationData!$J:$J,AllPublicationData!$A:$A,'Publication Table (%)'!$B143,AllPublicationData!$B:$B,'Publication Table (%)'!Q$7)/
SUMIFS(AllPublicationData!$E:$E,AllPublicationData!$A:$A,'Publication Table (%)'!$B143,AllPublicationData!$B:$B,'Publication Table (%)'!Q$7)))))))</f>
        <v>#DIV/0!</v>
      </c>
      <c r="R143" s="96" t="e">
        <f>IF('Publication Table (%)'!$C$5="All Cancelled Operations",
IFERROR(SUMIFS(AllPublicationData!$F:$F,AllPublicationData!$A:$A,'Publication Table (%)'!$B143,AllPublicationData!$B:$B,'Publication Table (%)'!$C$4,AllPublicationData!$D:$D,'Publication Table (%)'!R$7)/
SUMIFS(AllPublicationData!$E:$E,AllPublicationData!$A:$A,'Publication Table (%)'!$B143,AllPublicationData!$B:$B,'Publication Table (%)'!$C$4,AllPublicationData!$D:$D,'Publication Table (%)'!R$7),
SUMIFS(AllPublicationData!$F:$F,AllPublicationData!$A:$A,'Publication Table (%)'!$B143,AllPublicationData!$B:$B,'Publication Table (%)'!R$7)/
SUMIFS(AllPublicationData!$E:$E,AllPublicationData!$A:$A,'Publication Table (%)'!$B143,AllPublicationData!$B:$B,'Publication Table (%)'!R$7)),
IF('Publication Table (%)'!$C$5="Operations cancelled by patient",
IFERROR(SUMIFS(AllPublicationData!$G:$G,AllPublicationData!$A:$A,'Publication Table (%)'!$B143,AllPublicationData!$B:$B,'Publication Table (%)'!$C$4,AllPublicationData!$D:$D,'Publication Table (%)'!R$7)/
SUMIFS(AllPublicationData!$E:$E,AllPublicationData!$A:$A,'Publication Table (%)'!$B143,AllPublicationData!$B:$B,'Publication Table (%)'!$C$4,AllPublicationData!$D:$D,'Publication Table (%)'!R$7),
SUMIFS(AllPublicationData!$G:$G,AllPublicationData!$A:$A,'Publication Table (%)'!$B143,AllPublicationData!$B:$B,'Publication Table (%)'!R$7)/
SUMIFS(AllPublicationData!$E:$E,AllPublicationData!$A:$A,'Publication Table (%)'!$B143,AllPublicationData!$B:$B,'Publication Table (%)'!R$7)),
IF('Publication Table (%)'!$C$5="Operations cancelled for clinical reasons",
IFERROR(SUMIFS(AllPublicationData!$H:$H,AllPublicationData!$A:$A,'Publication Table (%)'!$B143,AllPublicationData!$B:$B,'Publication Table (%)'!$C$4,AllPublicationData!$D:$D,'Publication Table (%)'!R$7)/
SUMIFS(AllPublicationData!$E:$E,AllPublicationData!$A:$A,'Publication Table (%)'!$B143,AllPublicationData!$B:$B,'Publication Table (%)'!$C$4,AllPublicationData!$D:$D,'Publication Table (%)'!R$7),
SUMIFS(AllPublicationData!$H:$H,AllPublicationData!$A:$A,'Publication Table (%)'!$B143,AllPublicationData!$B:$B,'Publication Table (%)'!R$7)/
SUMIFS(AllPublicationData!$E:$E,AllPublicationData!$A:$A,'Publication Table (%)'!$B143,AllPublicationData!$B:$B,'Publication Table (%)'!R$7)),
IF('Publication Table (%)'!$C$5="Operations cancelled for non-clinical/capacity reasons",
IFERROR(SUMIFS(AllPublicationData!$I:$I,AllPublicationData!$A:$A,'Publication Table (%)'!$B143,AllPublicationData!$B:$B,'Publication Table (%)'!$C$4,AllPublicationData!$D:$D,'Publication Table (%)'!R$7)/
SUMIFS(AllPublicationData!$E:$E,AllPublicationData!$A:$A,'Publication Table (%)'!$B143,AllPublicationData!$B:$B,'Publication Table (%)'!$C$4,AllPublicationData!$D:$D,'Publication Table (%)'!R$7),
SUMIFS(AllPublicationData!$I:$I,AllPublicationData!$A:$A,'Publication Table (%)'!$B143,AllPublicationData!$B:$B,'Publication Table (%)'!R$7)/
SUMIFS(AllPublicationData!$E:$E,AllPublicationData!$A:$A,'Publication Table (%)'!$B143,AllPublicationData!$B:$B,'Publication Table (%)'!R$7)),
IF('Publication Table (%)'!$C$5="Cancellations for other reasons",
IFERROR(SUMIFS(AllPublicationData!$J:$J,AllPublicationData!$A:$A,'Publication Table (%)'!$B143,AllPublicationData!$B:$B,'Publication Table (%)'!$C$4,AllPublicationData!$D:$D,'Publication Table (%)'!R$7)/
SUMIFS(AllPublicationData!$E:$E,AllPublicationData!$A:$A,'Publication Table (%)'!$B143,AllPublicationData!$B:$B,'Publication Table (%)'!$C$4,AllPublicationData!$D:$D,'Publication Table (%)'!R$7),
SUMIFS(AllPublicationData!$J:$J,AllPublicationData!$A:$A,'Publication Table (%)'!$B143,AllPublicationData!$B:$B,'Publication Table (%)'!R$7)/
SUMIFS(AllPublicationData!$E:$E,AllPublicationData!$A:$A,'Publication Table (%)'!$B143,AllPublicationData!$B:$B,'Publication Table (%)'!R$7)))))))</f>
        <v>#DIV/0!</v>
      </c>
      <c r="S143" s="96" t="e">
        <f>IF('Publication Table (%)'!$C$5="All Cancelled Operations",
IFERROR(SUMIFS(AllPublicationData!$F:$F,AllPublicationData!$A:$A,'Publication Table (%)'!$B143,AllPublicationData!$B:$B,'Publication Table (%)'!$C$4,AllPublicationData!$D:$D,'Publication Table (%)'!S$7)/
SUMIFS(AllPublicationData!$E:$E,AllPublicationData!$A:$A,'Publication Table (%)'!$B143,AllPublicationData!$B:$B,'Publication Table (%)'!$C$4,AllPublicationData!$D:$D,'Publication Table (%)'!S$7),
SUMIFS(AllPublicationData!$F:$F,AllPublicationData!$A:$A,'Publication Table (%)'!$B143,AllPublicationData!$B:$B,'Publication Table (%)'!S$7)/
SUMIFS(AllPublicationData!$E:$E,AllPublicationData!$A:$A,'Publication Table (%)'!$B143,AllPublicationData!$B:$B,'Publication Table (%)'!S$7)),
IF('Publication Table (%)'!$C$5="Operations cancelled by patient",
IFERROR(SUMIFS(AllPublicationData!$G:$G,AllPublicationData!$A:$A,'Publication Table (%)'!$B143,AllPublicationData!$B:$B,'Publication Table (%)'!$C$4,AllPublicationData!$D:$D,'Publication Table (%)'!S$7)/
SUMIFS(AllPublicationData!$E:$E,AllPublicationData!$A:$A,'Publication Table (%)'!$B143,AllPublicationData!$B:$B,'Publication Table (%)'!$C$4,AllPublicationData!$D:$D,'Publication Table (%)'!S$7),
SUMIFS(AllPublicationData!$G:$G,AllPublicationData!$A:$A,'Publication Table (%)'!$B143,AllPublicationData!$B:$B,'Publication Table (%)'!S$7)/
SUMIFS(AllPublicationData!$E:$E,AllPublicationData!$A:$A,'Publication Table (%)'!$B143,AllPublicationData!$B:$B,'Publication Table (%)'!S$7)),
IF('Publication Table (%)'!$C$5="Operations cancelled for clinical reasons",
IFERROR(SUMIFS(AllPublicationData!$H:$H,AllPublicationData!$A:$A,'Publication Table (%)'!$B143,AllPublicationData!$B:$B,'Publication Table (%)'!$C$4,AllPublicationData!$D:$D,'Publication Table (%)'!S$7)/
SUMIFS(AllPublicationData!$E:$E,AllPublicationData!$A:$A,'Publication Table (%)'!$B143,AllPublicationData!$B:$B,'Publication Table (%)'!$C$4,AllPublicationData!$D:$D,'Publication Table (%)'!S$7),
SUMIFS(AllPublicationData!$H:$H,AllPublicationData!$A:$A,'Publication Table (%)'!$B143,AllPublicationData!$B:$B,'Publication Table (%)'!S$7)/
SUMIFS(AllPublicationData!$E:$E,AllPublicationData!$A:$A,'Publication Table (%)'!$B143,AllPublicationData!$B:$B,'Publication Table (%)'!S$7)),
IF('Publication Table (%)'!$C$5="Operations cancelled for non-clinical/capacity reasons",
IFERROR(SUMIFS(AllPublicationData!$I:$I,AllPublicationData!$A:$A,'Publication Table (%)'!$B143,AllPublicationData!$B:$B,'Publication Table (%)'!$C$4,AllPublicationData!$D:$D,'Publication Table (%)'!S$7)/
SUMIFS(AllPublicationData!$E:$E,AllPublicationData!$A:$A,'Publication Table (%)'!$B143,AllPublicationData!$B:$B,'Publication Table (%)'!$C$4,AllPublicationData!$D:$D,'Publication Table (%)'!S$7),
SUMIFS(AllPublicationData!$I:$I,AllPublicationData!$A:$A,'Publication Table (%)'!$B143,AllPublicationData!$B:$B,'Publication Table (%)'!S$7)/
SUMIFS(AllPublicationData!$E:$E,AllPublicationData!$A:$A,'Publication Table (%)'!$B143,AllPublicationData!$B:$B,'Publication Table (%)'!S$7)),
IF('Publication Table (%)'!$C$5="Cancellations for other reasons",
IFERROR(SUMIFS(AllPublicationData!$J:$J,AllPublicationData!$A:$A,'Publication Table (%)'!$B143,AllPublicationData!$B:$B,'Publication Table (%)'!$C$4,AllPublicationData!$D:$D,'Publication Table (%)'!S$7)/
SUMIFS(AllPublicationData!$E:$E,AllPublicationData!$A:$A,'Publication Table (%)'!$B143,AllPublicationData!$B:$B,'Publication Table (%)'!$C$4,AllPublicationData!$D:$D,'Publication Table (%)'!S$7),
SUMIFS(AllPublicationData!$J:$J,AllPublicationData!$A:$A,'Publication Table (%)'!$B143,AllPublicationData!$B:$B,'Publication Table (%)'!S$7)/
SUMIFS(AllPublicationData!$E:$E,AllPublicationData!$A:$A,'Publication Table (%)'!$B143,AllPublicationData!$B:$B,'Publication Table (%)'!S$7)))))))</f>
        <v>#DIV/0!</v>
      </c>
    </row>
    <row r="144" spans="3:19" x14ac:dyDescent="0.35">
      <c r="C144" s="112">
        <f>IF('Publication Table (%)'!$C$5="All Cancelled Operations",
SUMIFS(AllPublicationData!$F:$F,AllPublicationData!$A:$A,'Publication Table (%)'!$B144,AllPublicationData!$B:$B,'Publication Table (%)'!$C$4),
IF('Publication Table (%)'!$C$5="Operations cancelled by patient",
SUMIFS(AllPublicationData!$G:$G,AllPublicationData!$A:$A,'Publication Table (%)'!$B144,AllPublicationData!$B:$B,'Publication Table (%)'!$C$4),
IF('Publication Table (%)'!$C$5="Operations cancelled for clinical reasons",
SUMIFS(AllPublicationData!$H:$H,AllPublicationData!$A:$A,'Publication Table (%)'!$B144,AllPublicationData!$B:$B,'Publication Table (%)'!$C$4),
IF('Publication Table (%)'!$C$5="Operations cancelled for non-clinical/capacity reasons",
SUMIFS(AllPublicationData!$I:$I,AllPublicationData!$A:$A,'Publication Table (%)'!$B144,AllPublicationData!$B:$B,'Publication Table (%)'!$C$4),
IF('Publication Table (%)'!$C$5="Cancellations for other reasons",
SUMIFS(AllPublicationData!$J:$J,AllPublicationData!$A:$A,'Publication Table (%)'!$B144,AllPublicationData!$B:$B,'Publication Table (%)'!$C$4))))))+
IF(AND($C$4="NHS Scotland",$C$5="All Cancelled Operations"),
SUMIFS(AllPublicationData!$F:$F,AllPublicationData!$A:$A,'Publication Table (%)'!$B144),
IF(AND($C$4="NHS Scotland",$C$5="Operations cancelled by patient"),
SUMIFS(AllPublicationData!$G:$G,AllPublicationData!$A:$A,'Publication Table (%)'!$B144),
IF(AND($C$4="NHS Scotland",$C$5="Operations cancelled for clinical reasons"),
SUMIFS(AllPublicationData!$H:$H,AllPublicationData!$A:$A,'Publication Table (%)'!$B144),
IF(AND($C$4="NHS Scotland",$C$5="Operations cancelled for non-clinical/capacity reasons"),
SUMIFS(AllPublicationData!$I:$I,AllPublicationData!$A:$A,'Publication Table (%)'!$B144),
IF(AND($C$4="NHS Scotland",$C$5="Cancellations for other reasons"),
SUMIFS(AllPublicationData!$J:$J,AllPublicationData!$A:$A,'Publication Table (%)'!$B144))))))</f>
        <v>0</v>
      </c>
      <c r="D144" s="110" t="e">
        <f>IF(AND('Publication Table (%)'!$C$5="All Cancelled Operations",$C$4&lt;&gt;"NHS Scotland"),
IFERROR(SUMIFS(AllPublicationData!$F:$F,AllPublicationData!$A:$A,'Publication Table (%)'!$B144,AllPublicationData!$B:$B,'Publication Table (%)'!$C$4,AllPublicationData!$D:$D,'Publication Table (%)'!D$7)/
SUMIFS(AllPublicationData!$E:$E,AllPublicationData!$A:$A,'Publication Table (%)'!$B144,AllPublicationData!$B:$B,'Publication Table (%)'!$C$4,AllPublicationData!$D:$D,'Publication Table (%)'!D$7),
SUMIFS(AllPublicationData!$F:$F,AllPublicationData!$A:$A,'Publication Table (%)'!$B144,AllPublicationData!$B:$B,'Publication Table (%)'!D$7)/
SUMIFS(AllPublicationData!$E:$E,AllPublicationData!$A:$A,'Publication Table (%)'!$B144,AllPublicationData!$B:$B,'Publication Table (%)'!D$7)),
IF(AND('Publication Table (%)'!$C$5="Operations cancelled by patient",$C$4&lt;&gt;"NHS Scotland"),
IFERROR(SUMIFS(AllPublicationData!$G:$G,AllPublicationData!$A:$A,'Publication Table (%)'!$B144,AllPublicationData!$B:$B,'Publication Table (%)'!$C$4,AllPublicationData!$D:$D,'Publication Table (%)'!D$7)/
SUMIFS(AllPublicationData!$E:$E,AllPublicationData!$A:$A,'Publication Table (%)'!$B144,AllPublicationData!$B:$B,'Publication Table (%)'!$C$4,AllPublicationData!$D:$D,'Publication Table (%)'!D$7),
SUMIFS(AllPublicationData!$G:$G,AllPublicationData!$A:$A,'Publication Table (%)'!$B144,AllPublicationData!$B:$B,'Publication Table (%)'!D$7)/
SUMIFS(AllPublicationData!$E:$E,AllPublicationData!$A:$A,'Publication Table (%)'!$B144,AllPublicationData!$B:$B,'Publication Table (%)'!D$7)),
IF(AND('Publication Table (%)'!$C$5="Operations cancelled for clinical reasons",$C$4&lt;&gt;"NHS Scotland"),
IFERROR(SUMIFS(AllPublicationData!$H:$H,AllPublicationData!$A:$A,'Publication Table (%)'!$B144,AllPublicationData!$B:$B,'Publication Table (%)'!$C$4,AllPublicationData!$D:$D,'Publication Table (%)'!D$7)/
SUMIFS(AllPublicationData!$E:$E,AllPublicationData!$A:$A,'Publication Table (%)'!$B144,AllPublicationData!$B:$B,'Publication Table (%)'!$C$4,AllPublicationData!$D:$D,'Publication Table (%)'!D$7),
SUMIFS(AllPublicationData!$H:$H,AllPublicationData!$A:$A,'Publication Table (%)'!$B144,AllPublicationData!$B:$B,'Publication Table (%)'!D$7)/
SUMIFS(AllPublicationData!$E:$E,AllPublicationData!$A:$A,'Publication Table (%)'!$B144,AllPublicationData!$B:$B,'Publication Table (%)'!D$7)),
IF(AND('Publication Table (%)'!$C$5="Operations cancelled for non-clinical/capacity reasons",$C$4&lt;&gt;"NHS Scotland"),
IFERROR(SUMIFS(AllPublicationData!$I:$I,AllPublicationData!$A:$A,'Publication Table (%)'!$B144,AllPublicationData!$B:$B,'Publication Table (%)'!$C$4,AllPublicationData!$D:$D,'Publication Table (%)'!D$7)/
SUMIFS(AllPublicationData!$E:$E,AllPublicationData!$A:$A,'Publication Table (%)'!$B144,AllPublicationData!$B:$B,'Publication Table (%)'!$C$4,AllPublicationData!$D:$D,'Publication Table (%)'!D$7),
SUMIFS(AllPublicationData!$I:$I,AllPublicationData!$A:$A,'Publication Table (%)'!$B144,AllPublicationData!$B:$B,'Publication Table (%)'!D$7)/
SUMIFS(AllPublicationData!$E:$E,AllPublicationData!$A:$A,'Publication Table (%)'!$B144,AllPublicationData!$B:$B,'Publication Table (%)'!D$7)),
IF(AND('Publication Table (%)'!$C$5="Cancellations for other reasons",$C$4&lt;&gt;"NHS Scotland"),
IFERROR(SUMIFS(AllPublicationData!$J:$J,AllPublicationData!$A:$A,'Publication Table (%)'!$B144,AllPublicationData!$B:$B,'Publication Table (%)'!$C$4,AllPublicationData!$D:$D,'Publication Table (%)'!D$7)/
SUMIFS(AllPublicationData!$E:$E,AllPublicationData!$A:$A,'Publication Table (%)'!$B144,AllPublicationData!$B:$B,'Publication Table (%)'!$C$4,AllPublicationData!$D:$D,'Publication Table (%)'!D$7),
SUMIFS(AllPublicationData!$J:$J,AllPublicationData!$A:$A,'Publication Table (%)'!$B144,AllPublicationData!$B:$B,'Publication Table (%)'!D$7)/
SUMIFS(AllPublicationData!$E:$E,AllPublicationData!$A:$A,'Publication Table (%)'!$B144,AllPublicationData!$B:$B,'Publication Table (%)'!D$7)),
IF(AND($C$4="NHS Scotland",$C$5="All Cancelled Operations"),
SUMIFS(AllPublicationData!$F:$F,AllPublicationData!$A:$A,'Publication Table'!$B144)/
SUMIFS(AllPublicationData!$E:$E,AllPublicationData!$A:$A,'Publication Table'!$B144),
IF(AND($C$4="NHS Scotland",$C$5="Operations cancelled by patient"),
SUMIFS(AllPublicationData!$G:$G,AllPublicationData!$A:$A,'Publication Table'!$B144)/
SUMIFS(AllPublicationData!$E:$E,AllPublicationData!$A:$A,'Publication Table'!$B144),
IF(AND($C$4="NHS Scotland",$C$5="Operations cancelled for clinical reasons"),
SUMIFS(AllPublicationData!$H:$H,AllPublicationData!$A:$A,'Publication Table'!$B144)/
SUMIFS(AllPublicationData!$E:$E,AllPublicationData!$A:$A,'Publication Table'!$B144),
IF(AND($C$4="NHS Scotland",$C$5="Operations cancelled for non-clinical/capacity reasons"),
SUMIFS(AllPublicationData!$I:$I,AllPublicationData!$A:$A,'Publication Table'!$B144)/
SUMIFS(AllPublicationData!$E:$E,AllPublicationData!$A:$A,'Publication Table'!$B144),
IF(AND($C$4="NHS Scotland",$C$5="Cancellations for other reasons"),
SUMIFS(AllPublicationData!$J:$J,AllPublicationData!$A:$A,'Publication Table'!$B144)/
SUMIFS(AllPublicationData!$E:$E,AllPublicationData!$A:$A,'Publication Table'!$B144)))))))))))</f>
        <v>#DIV/0!</v>
      </c>
      <c r="E144" s="96" t="e">
        <f>IF('Publication Table (%)'!$C$5="All Cancelled Operations",
IFERROR(SUMIFS(AllPublicationData!$F:$F,AllPublicationData!$A:$A,'Publication Table (%)'!$B144,AllPublicationData!$B:$B,'Publication Table (%)'!$C$4,AllPublicationData!$D:$D,'Publication Table (%)'!E$7)/
SUMIFS(AllPublicationData!$E:$E,AllPublicationData!$A:$A,'Publication Table (%)'!$B144,AllPublicationData!$B:$B,'Publication Table (%)'!$C$4,AllPublicationData!$D:$D,'Publication Table (%)'!E$7),
SUMIFS(AllPublicationData!$F:$F,AllPublicationData!$A:$A,'Publication Table (%)'!$B144,AllPublicationData!$B:$B,'Publication Table (%)'!E$7)/
SUMIFS(AllPublicationData!$E:$E,AllPublicationData!$A:$A,'Publication Table (%)'!$B144,AllPublicationData!$B:$B,'Publication Table (%)'!E$7)),
IF('Publication Table (%)'!$C$5="Operations cancelled by patient",
IFERROR(SUMIFS(AllPublicationData!$G:$G,AllPublicationData!$A:$A,'Publication Table (%)'!$B144,AllPublicationData!$B:$B,'Publication Table (%)'!$C$4,AllPublicationData!$D:$D,'Publication Table (%)'!E$7)/
SUMIFS(AllPublicationData!$E:$E,AllPublicationData!$A:$A,'Publication Table (%)'!$B144,AllPublicationData!$B:$B,'Publication Table (%)'!$C$4,AllPublicationData!$D:$D,'Publication Table (%)'!E$7),
SUMIFS(AllPublicationData!$G:$G,AllPublicationData!$A:$A,'Publication Table (%)'!$B144,AllPublicationData!$B:$B,'Publication Table (%)'!E$7)/
SUMIFS(AllPublicationData!$E:$E,AllPublicationData!$A:$A,'Publication Table (%)'!$B144,AllPublicationData!$B:$B,'Publication Table (%)'!E$7)),
IF('Publication Table (%)'!$C$5="Operations cancelled for clinical reasons",
IFERROR(SUMIFS(AllPublicationData!$H:$H,AllPublicationData!$A:$A,'Publication Table (%)'!$B144,AllPublicationData!$B:$B,'Publication Table (%)'!$C$4,AllPublicationData!$D:$D,'Publication Table (%)'!E$7)/
SUMIFS(AllPublicationData!$E:$E,AllPublicationData!$A:$A,'Publication Table (%)'!$B144,AllPublicationData!$B:$B,'Publication Table (%)'!$C$4,AllPublicationData!$D:$D,'Publication Table (%)'!E$7),
SUMIFS(AllPublicationData!$H:$H,AllPublicationData!$A:$A,'Publication Table (%)'!$B144,AllPublicationData!$B:$B,'Publication Table (%)'!E$7)/
SUMIFS(AllPublicationData!$E:$E,AllPublicationData!$A:$A,'Publication Table (%)'!$B144,AllPublicationData!$B:$B,'Publication Table (%)'!E$7)),
IF('Publication Table (%)'!$C$5="Operations cancelled for non-clinical/capacity reasons",
IFERROR(SUMIFS(AllPublicationData!$I:$I,AllPublicationData!$A:$A,'Publication Table (%)'!$B144,AllPublicationData!$B:$B,'Publication Table (%)'!$C$4,AllPublicationData!$D:$D,'Publication Table (%)'!E$7)/
SUMIFS(AllPublicationData!$E:$E,AllPublicationData!$A:$A,'Publication Table (%)'!$B144,AllPublicationData!$B:$B,'Publication Table (%)'!$C$4,AllPublicationData!$D:$D,'Publication Table (%)'!E$7),
SUMIFS(AllPublicationData!$I:$I,AllPublicationData!$A:$A,'Publication Table (%)'!$B144,AllPublicationData!$B:$B,'Publication Table (%)'!E$7)/
SUMIFS(AllPublicationData!$E:$E,AllPublicationData!$A:$A,'Publication Table (%)'!$B144,AllPublicationData!$B:$B,'Publication Table (%)'!E$7)),
IF('Publication Table (%)'!$C$5="Cancellations for other reasons",
IFERROR(SUMIFS(AllPublicationData!$J:$J,AllPublicationData!$A:$A,'Publication Table (%)'!$B144,AllPublicationData!$B:$B,'Publication Table (%)'!$C$4,AllPublicationData!$D:$D,'Publication Table (%)'!E$7)/
SUMIFS(AllPublicationData!$E:$E,AllPublicationData!$A:$A,'Publication Table (%)'!$B144,AllPublicationData!$B:$B,'Publication Table (%)'!$C$4,AllPublicationData!$D:$D,'Publication Table (%)'!E$7),
SUMIFS(AllPublicationData!$J:$J,AllPublicationData!$A:$A,'Publication Table (%)'!$B144,AllPublicationData!$B:$B,'Publication Table (%)'!E$7)/
SUMIFS(AllPublicationData!$E:$E,AllPublicationData!$A:$A,'Publication Table (%)'!$B144,AllPublicationData!$B:$B,'Publication Table (%)'!E$7)))))))</f>
        <v>#DIV/0!</v>
      </c>
      <c r="F144" s="96" t="e">
        <f>IF('Publication Table (%)'!$C$5="All Cancelled Operations",
IFERROR(SUMIFS(AllPublicationData!$F:$F,AllPublicationData!$A:$A,'Publication Table (%)'!$B144,AllPublicationData!$B:$B,'Publication Table (%)'!$C$4,AllPublicationData!$D:$D,'Publication Table (%)'!F$7)/
SUMIFS(AllPublicationData!$E:$E,AllPublicationData!$A:$A,'Publication Table (%)'!$B144,AllPublicationData!$B:$B,'Publication Table (%)'!$C$4,AllPublicationData!$D:$D,'Publication Table (%)'!F$7),
SUMIFS(AllPublicationData!$F:$F,AllPublicationData!$A:$A,'Publication Table (%)'!$B144,AllPublicationData!$B:$B,'Publication Table (%)'!F$7)/
SUMIFS(AllPublicationData!$E:$E,AllPublicationData!$A:$A,'Publication Table (%)'!$B144,AllPublicationData!$B:$B,'Publication Table (%)'!F$7)),
IF('Publication Table (%)'!$C$5="Operations cancelled by patient",
IFERROR(SUMIFS(AllPublicationData!$G:$G,AllPublicationData!$A:$A,'Publication Table (%)'!$B144,AllPublicationData!$B:$B,'Publication Table (%)'!$C$4,AllPublicationData!$D:$D,'Publication Table (%)'!F$7)/
SUMIFS(AllPublicationData!$E:$E,AllPublicationData!$A:$A,'Publication Table (%)'!$B144,AllPublicationData!$B:$B,'Publication Table (%)'!$C$4,AllPublicationData!$D:$D,'Publication Table (%)'!F$7),
SUMIFS(AllPublicationData!$G:$G,AllPublicationData!$A:$A,'Publication Table (%)'!$B144,AllPublicationData!$B:$B,'Publication Table (%)'!F$7)/
SUMIFS(AllPublicationData!$E:$E,AllPublicationData!$A:$A,'Publication Table (%)'!$B144,AllPublicationData!$B:$B,'Publication Table (%)'!F$7)),
IF('Publication Table (%)'!$C$5="Operations cancelled for clinical reasons",
IFERROR(SUMIFS(AllPublicationData!$H:$H,AllPublicationData!$A:$A,'Publication Table (%)'!$B144,AllPublicationData!$B:$B,'Publication Table (%)'!$C$4,AllPublicationData!$D:$D,'Publication Table (%)'!F$7)/
SUMIFS(AllPublicationData!$E:$E,AllPublicationData!$A:$A,'Publication Table (%)'!$B144,AllPublicationData!$B:$B,'Publication Table (%)'!$C$4,AllPublicationData!$D:$D,'Publication Table (%)'!F$7),
SUMIFS(AllPublicationData!$H:$H,AllPublicationData!$A:$A,'Publication Table (%)'!$B144,AllPublicationData!$B:$B,'Publication Table (%)'!F$7)/
SUMIFS(AllPublicationData!$E:$E,AllPublicationData!$A:$A,'Publication Table (%)'!$B144,AllPublicationData!$B:$B,'Publication Table (%)'!F$7)),
IF('Publication Table (%)'!$C$5="Operations cancelled for non-clinical/capacity reasons",
IFERROR(SUMIFS(AllPublicationData!$I:$I,AllPublicationData!$A:$A,'Publication Table (%)'!$B144,AllPublicationData!$B:$B,'Publication Table (%)'!$C$4,AllPublicationData!$D:$D,'Publication Table (%)'!F$7)/
SUMIFS(AllPublicationData!$E:$E,AllPublicationData!$A:$A,'Publication Table (%)'!$B144,AllPublicationData!$B:$B,'Publication Table (%)'!$C$4,AllPublicationData!$D:$D,'Publication Table (%)'!F$7),
SUMIFS(AllPublicationData!$I:$I,AllPublicationData!$A:$A,'Publication Table (%)'!$B144,AllPublicationData!$B:$B,'Publication Table (%)'!F$7)/
SUMIFS(AllPublicationData!$E:$E,AllPublicationData!$A:$A,'Publication Table (%)'!$B144,AllPublicationData!$B:$B,'Publication Table (%)'!F$7)),
IF('Publication Table (%)'!$C$5="Cancellations for other reasons",
IFERROR(SUMIFS(AllPublicationData!$J:$J,AllPublicationData!$A:$A,'Publication Table (%)'!$B144,AllPublicationData!$B:$B,'Publication Table (%)'!$C$4,AllPublicationData!$D:$D,'Publication Table (%)'!F$7)/
SUMIFS(AllPublicationData!$E:$E,AllPublicationData!$A:$A,'Publication Table (%)'!$B144,AllPublicationData!$B:$B,'Publication Table (%)'!$C$4,AllPublicationData!$D:$D,'Publication Table (%)'!F$7),
SUMIFS(AllPublicationData!$J:$J,AllPublicationData!$A:$A,'Publication Table (%)'!$B144,AllPublicationData!$B:$B,'Publication Table (%)'!F$7)/
SUMIFS(AllPublicationData!$E:$E,AllPublicationData!$A:$A,'Publication Table (%)'!$B144,AllPublicationData!$B:$B,'Publication Table (%)'!F$7)))))))</f>
        <v>#DIV/0!</v>
      </c>
      <c r="G144" s="96" t="e">
        <f>IF('Publication Table (%)'!$C$5="All Cancelled Operations",
IFERROR(SUMIFS(AllPublicationData!$F:$F,AllPublicationData!$A:$A,'Publication Table (%)'!$B144,AllPublicationData!$B:$B,'Publication Table (%)'!$C$4,AllPublicationData!$D:$D,'Publication Table (%)'!G$7)/
SUMIFS(AllPublicationData!$E:$E,AllPublicationData!$A:$A,'Publication Table (%)'!$B144,AllPublicationData!$B:$B,'Publication Table (%)'!$C$4,AllPublicationData!$D:$D,'Publication Table (%)'!G$7),
SUMIFS(AllPublicationData!$F:$F,AllPublicationData!$A:$A,'Publication Table (%)'!$B144,AllPublicationData!$B:$B,'Publication Table (%)'!G$7)/
SUMIFS(AllPublicationData!$E:$E,AllPublicationData!$A:$A,'Publication Table (%)'!$B144,AllPublicationData!$B:$B,'Publication Table (%)'!G$7)),
IF('Publication Table (%)'!$C$5="Operations cancelled by patient",
IFERROR(SUMIFS(AllPublicationData!$G:$G,AllPublicationData!$A:$A,'Publication Table (%)'!$B144,AllPublicationData!$B:$B,'Publication Table (%)'!$C$4,AllPublicationData!$D:$D,'Publication Table (%)'!G$7)/
SUMIFS(AllPublicationData!$E:$E,AllPublicationData!$A:$A,'Publication Table (%)'!$B144,AllPublicationData!$B:$B,'Publication Table (%)'!$C$4,AllPublicationData!$D:$D,'Publication Table (%)'!G$7),
SUMIFS(AllPublicationData!$G:$G,AllPublicationData!$A:$A,'Publication Table (%)'!$B144,AllPublicationData!$B:$B,'Publication Table (%)'!G$7)/
SUMIFS(AllPublicationData!$E:$E,AllPublicationData!$A:$A,'Publication Table (%)'!$B144,AllPublicationData!$B:$B,'Publication Table (%)'!G$7)),
IF('Publication Table (%)'!$C$5="Operations cancelled for clinical reasons",
IFERROR(SUMIFS(AllPublicationData!$H:$H,AllPublicationData!$A:$A,'Publication Table (%)'!$B144,AllPublicationData!$B:$B,'Publication Table (%)'!$C$4,AllPublicationData!$D:$D,'Publication Table (%)'!G$7)/
SUMIFS(AllPublicationData!$E:$E,AllPublicationData!$A:$A,'Publication Table (%)'!$B144,AllPublicationData!$B:$B,'Publication Table (%)'!$C$4,AllPublicationData!$D:$D,'Publication Table (%)'!G$7),
SUMIFS(AllPublicationData!$H:$H,AllPublicationData!$A:$A,'Publication Table (%)'!$B144,AllPublicationData!$B:$B,'Publication Table (%)'!G$7)/
SUMIFS(AllPublicationData!$E:$E,AllPublicationData!$A:$A,'Publication Table (%)'!$B144,AllPublicationData!$B:$B,'Publication Table (%)'!G$7)),
IF('Publication Table (%)'!$C$5="Operations cancelled for non-clinical/capacity reasons",
IFERROR(SUMIFS(AllPublicationData!$I:$I,AllPublicationData!$A:$A,'Publication Table (%)'!$B144,AllPublicationData!$B:$B,'Publication Table (%)'!$C$4,AllPublicationData!$D:$D,'Publication Table (%)'!G$7)/
SUMIFS(AllPublicationData!$E:$E,AllPublicationData!$A:$A,'Publication Table (%)'!$B144,AllPublicationData!$B:$B,'Publication Table (%)'!$C$4,AllPublicationData!$D:$D,'Publication Table (%)'!G$7),
SUMIFS(AllPublicationData!$I:$I,AllPublicationData!$A:$A,'Publication Table (%)'!$B144,AllPublicationData!$B:$B,'Publication Table (%)'!G$7)/
SUMIFS(AllPublicationData!$E:$E,AllPublicationData!$A:$A,'Publication Table (%)'!$B144,AllPublicationData!$B:$B,'Publication Table (%)'!G$7)),
IF('Publication Table (%)'!$C$5="Cancellations for other reasons",
IFERROR(SUMIFS(AllPublicationData!$J:$J,AllPublicationData!$A:$A,'Publication Table (%)'!$B144,AllPublicationData!$B:$B,'Publication Table (%)'!$C$4,AllPublicationData!$D:$D,'Publication Table (%)'!G$7)/
SUMIFS(AllPublicationData!$E:$E,AllPublicationData!$A:$A,'Publication Table (%)'!$B144,AllPublicationData!$B:$B,'Publication Table (%)'!$C$4,AllPublicationData!$D:$D,'Publication Table (%)'!G$7),
SUMIFS(AllPublicationData!$J:$J,AllPublicationData!$A:$A,'Publication Table (%)'!$B144,AllPublicationData!$B:$B,'Publication Table (%)'!G$7)/
SUMIFS(AllPublicationData!$E:$E,AllPublicationData!$A:$A,'Publication Table (%)'!$B144,AllPublicationData!$B:$B,'Publication Table (%)'!G$7)))))))</f>
        <v>#DIV/0!</v>
      </c>
      <c r="H144" s="96" t="e">
        <f>IF('Publication Table (%)'!$C$5="All Cancelled Operations",
IFERROR(SUMIFS(AllPublicationData!$F:$F,AllPublicationData!$A:$A,'Publication Table (%)'!$B144,AllPublicationData!$B:$B,'Publication Table (%)'!$C$4,AllPublicationData!$D:$D,'Publication Table (%)'!H$7)/
SUMIFS(AllPublicationData!$E:$E,AllPublicationData!$A:$A,'Publication Table (%)'!$B144,AllPublicationData!$B:$B,'Publication Table (%)'!$C$4,AllPublicationData!$D:$D,'Publication Table (%)'!H$7),
SUMIFS(AllPublicationData!$F:$F,AllPublicationData!$A:$A,'Publication Table (%)'!$B144,AllPublicationData!$B:$B,'Publication Table (%)'!H$7)/
SUMIFS(AllPublicationData!$E:$E,AllPublicationData!$A:$A,'Publication Table (%)'!$B144,AllPublicationData!$B:$B,'Publication Table (%)'!H$7)),
IF('Publication Table (%)'!$C$5="Operations cancelled by patient",
IFERROR(SUMIFS(AllPublicationData!$G:$G,AllPublicationData!$A:$A,'Publication Table (%)'!$B144,AllPublicationData!$B:$B,'Publication Table (%)'!$C$4,AllPublicationData!$D:$D,'Publication Table (%)'!H$7)/
SUMIFS(AllPublicationData!$E:$E,AllPublicationData!$A:$A,'Publication Table (%)'!$B144,AllPublicationData!$B:$B,'Publication Table (%)'!$C$4,AllPublicationData!$D:$D,'Publication Table (%)'!H$7),
SUMIFS(AllPublicationData!$G:$G,AllPublicationData!$A:$A,'Publication Table (%)'!$B144,AllPublicationData!$B:$B,'Publication Table (%)'!H$7)/
SUMIFS(AllPublicationData!$E:$E,AllPublicationData!$A:$A,'Publication Table (%)'!$B144,AllPublicationData!$B:$B,'Publication Table (%)'!H$7)),
IF('Publication Table (%)'!$C$5="Operations cancelled for clinical reasons",
IFERROR(SUMIFS(AllPublicationData!$H:$H,AllPublicationData!$A:$A,'Publication Table (%)'!$B144,AllPublicationData!$B:$B,'Publication Table (%)'!$C$4,AllPublicationData!$D:$D,'Publication Table (%)'!H$7)/
SUMIFS(AllPublicationData!$E:$E,AllPublicationData!$A:$A,'Publication Table (%)'!$B144,AllPublicationData!$B:$B,'Publication Table (%)'!$C$4,AllPublicationData!$D:$D,'Publication Table (%)'!H$7),
SUMIFS(AllPublicationData!$H:$H,AllPublicationData!$A:$A,'Publication Table (%)'!$B144,AllPublicationData!$B:$B,'Publication Table (%)'!H$7)/
SUMIFS(AllPublicationData!$E:$E,AllPublicationData!$A:$A,'Publication Table (%)'!$B144,AllPublicationData!$B:$B,'Publication Table (%)'!H$7)),
IF('Publication Table (%)'!$C$5="Operations cancelled for non-clinical/capacity reasons",
IFERROR(SUMIFS(AllPublicationData!$I:$I,AllPublicationData!$A:$A,'Publication Table (%)'!$B144,AllPublicationData!$B:$B,'Publication Table (%)'!$C$4,AllPublicationData!$D:$D,'Publication Table (%)'!H$7)/
SUMIFS(AllPublicationData!$E:$E,AllPublicationData!$A:$A,'Publication Table (%)'!$B144,AllPublicationData!$B:$B,'Publication Table (%)'!$C$4,AllPublicationData!$D:$D,'Publication Table (%)'!H$7),
SUMIFS(AllPublicationData!$I:$I,AllPublicationData!$A:$A,'Publication Table (%)'!$B144,AllPublicationData!$B:$B,'Publication Table (%)'!H$7)/
SUMIFS(AllPublicationData!$E:$E,AllPublicationData!$A:$A,'Publication Table (%)'!$B144,AllPublicationData!$B:$B,'Publication Table (%)'!H$7)),
IF('Publication Table (%)'!$C$5="Cancellations for other reasons",
IFERROR(SUMIFS(AllPublicationData!$J:$J,AllPublicationData!$A:$A,'Publication Table (%)'!$B144,AllPublicationData!$B:$B,'Publication Table (%)'!$C$4,AllPublicationData!$D:$D,'Publication Table (%)'!H$7)/
SUMIFS(AllPublicationData!$E:$E,AllPublicationData!$A:$A,'Publication Table (%)'!$B144,AllPublicationData!$B:$B,'Publication Table (%)'!$C$4,AllPublicationData!$D:$D,'Publication Table (%)'!H$7),
SUMIFS(AllPublicationData!$J:$J,AllPublicationData!$A:$A,'Publication Table (%)'!$B144,AllPublicationData!$B:$B,'Publication Table (%)'!H$7)/
SUMIFS(AllPublicationData!$E:$E,AllPublicationData!$A:$A,'Publication Table (%)'!$B144,AllPublicationData!$B:$B,'Publication Table (%)'!H$7)))))))</f>
        <v>#DIV/0!</v>
      </c>
      <c r="I144" s="96" t="e">
        <f>IF('Publication Table (%)'!$C$5="All Cancelled Operations",
IFERROR(SUMIFS(AllPublicationData!$F:$F,AllPublicationData!$A:$A,'Publication Table (%)'!$B144,AllPublicationData!$B:$B,'Publication Table (%)'!$C$4,AllPublicationData!$D:$D,'Publication Table (%)'!I$7)/
SUMIFS(AllPublicationData!$E:$E,AllPublicationData!$A:$A,'Publication Table (%)'!$B144,AllPublicationData!$B:$B,'Publication Table (%)'!$C$4,AllPublicationData!$D:$D,'Publication Table (%)'!I$7),
SUMIFS(AllPublicationData!$F:$F,AllPublicationData!$A:$A,'Publication Table (%)'!$B144,AllPublicationData!$B:$B,'Publication Table (%)'!I$7)/
SUMIFS(AllPublicationData!$E:$E,AllPublicationData!$A:$A,'Publication Table (%)'!$B144,AllPublicationData!$B:$B,'Publication Table (%)'!I$7)),
IF('Publication Table (%)'!$C$5="Operations cancelled by patient",
IFERROR(SUMIFS(AllPublicationData!$G:$G,AllPublicationData!$A:$A,'Publication Table (%)'!$B144,AllPublicationData!$B:$B,'Publication Table (%)'!$C$4,AllPublicationData!$D:$D,'Publication Table (%)'!I$7)/
SUMIFS(AllPublicationData!$E:$E,AllPublicationData!$A:$A,'Publication Table (%)'!$B144,AllPublicationData!$B:$B,'Publication Table (%)'!$C$4,AllPublicationData!$D:$D,'Publication Table (%)'!I$7),
SUMIFS(AllPublicationData!$G:$G,AllPublicationData!$A:$A,'Publication Table (%)'!$B144,AllPublicationData!$B:$B,'Publication Table (%)'!I$7)/
SUMIFS(AllPublicationData!$E:$E,AllPublicationData!$A:$A,'Publication Table (%)'!$B144,AllPublicationData!$B:$B,'Publication Table (%)'!I$7)),
IF('Publication Table (%)'!$C$5="Operations cancelled for clinical reasons",
IFERROR(SUMIFS(AllPublicationData!$H:$H,AllPublicationData!$A:$A,'Publication Table (%)'!$B144,AllPublicationData!$B:$B,'Publication Table (%)'!$C$4,AllPublicationData!$D:$D,'Publication Table (%)'!I$7)/
SUMIFS(AllPublicationData!$E:$E,AllPublicationData!$A:$A,'Publication Table (%)'!$B144,AllPublicationData!$B:$B,'Publication Table (%)'!$C$4,AllPublicationData!$D:$D,'Publication Table (%)'!I$7),
SUMIFS(AllPublicationData!$H:$H,AllPublicationData!$A:$A,'Publication Table (%)'!$B144,AllPublicationData!$B:$B,'Publication Table (%)'!I$7)/
SUMIFS(AllPublicationData!$E:$E,AllPublicationData!$A:$A,'Publication Table (%)'!$B144,AllPublicationData!$B:$B,'Publication Table (%)'!I$7)),
IF('Publication Table (%)'!$C$5="Operations cancelled for non-clinical/capacity reasons",
IFERROR(SUMIFS(AllPublicationData!$I:$I,AllPublicationData!$A:$A,'Publication Table (%)'!$B144,AllPublicationData!$B:$B,'Publication Table (%)'!$C$4,AllPublicationData!$D:$D,'Publication Table (%)'!I$7)/
SUMIFS(AllPublicationData!$E:$E,AllPublicationData!$A:$A,'Publication Table (%)'!$B144,AllPublicationData!$B:$B,'Publication Table (%)'!$C$4,AllPublicationData!$D:$D,'Publication Table (%)'!I$7),
SUMIFS(AllPublicationData!$I:$I,AllPublicationData!$A:$A,'Publication Table (%)'!$B144,AllPublicationData!$B:$B,'Publication Table (%)'!I$7)/
SUMIFS(AllPublicationData!$E:$E,AllPublicationData!$A:$A,'Publication Table (%)'!$B144,AllPublicationData!$B:$B,'Publication Table (%)'!I$7)),
IF('Publication Table (%)'!$C$5="Cancellations for other reasons",
IFERROR(SUMIFS(AllPublicationData!$J:$J,AllPublicationData!$A:$A,'Publication Table (%)'!$B144,AllPublicationData!$B:$B,'Publication Table (%)'!$C$4,AllPublicationData!$D:$D,'Publication Table (%)'!I$7)/
SUMIFS(AllPublicationData!$E:$E,AllPublicationData!$A:$A,'Publication Table (%)'!$B144,AllPublicationData!$B:$B,'Publication Table (%)'!$C$4,AllPublicationData!$D:$D,'Publication Table (%)'!I$7),
SUMIFS(AllPublicationData!$J:$J,AllPublicationData!$A:$A,'Publication Table (%)'!$B144,AllPublicationData!$B:$B,'Publication Table (%)'!I$7)/
SUMIFS(AllPublicationData!$E:$E,AllPublicationData!$A:$A,'Publication Table (%)'!$B144,AllPublicationData!$B:$B,'Publication Table (%)'!I$7)))))))</f>
        <v>#DIV/0!</v>
      </c>
      <c r="J144" s="96" t="e">
        <f>IF('Publication Table (%)'!$C$5="All Cancelled Operations",
IFERROR(SUMIFS(AllPublicationData!$F:$F,AllPublicationData!$A:$A,'Publication Table (%)'!$B144,AllPublicationData!$B:$B,'Publication Table (%)'!$C$4,AllPublicationData!$D:$D,'Publication Table (%)'!J$7)/
SUMIFS(AllPublicationData!$E:$E,AllPublicationData!$A:$A,'Publication Table (%)'!$B144,AllPublicationData!$B:$B,'Publication Table (%)'!$C$4,AllPublicationData!$D:$D,'Publication Table (%)'!J$7),
SUMIFS(AllPublicationData!$F:$F,AllPublicationData!$A:$A,'Publication Table (%)'!$B144,AllPublicationData!$B:$B,'Publication Table (%)'!J$7)/
SUMIFS(AllPublicationData!$E:$E,AllPublicationData!$A:$A,'Publication Table (%)'!$B144,AllPublicationData!$B:$B,'Publication Table (%)'!J$7)),
IF('Publication Table (%)'!$C$5="Operations cancelled by patient",
IFERROR(SUMIFS(AllPublicationData!$G:$G,AllPublicationData!$A:$A,'Publication Table (%)'!$B144,AllPublicationData!$B:$B,'Publication Table (%)'!$C$4,AllPublicationData!$D:$D,'Publication Table (%)'!J$7)/
SUMIFS(AllPublicationData!$E:$E,AllPublicationData!$A:$A,'Publication Table (%)'!$B144,AllPublicationData!$B:$B,'Publication Table (%)'!$C$4,AllPublicationData!$D:$D,'Publication Table (%)'!J$7),
SUMIFS(AllPublicationData!$G:$G,AllPublicationData!$A:$A,'Publication Table (%)'!$B144,AllPublicationData!$B:$B,'Publication Table (%)'!J$7)/
SUMIFS(AllPublicationData!$E:$E,AllPublicationData!$A:$A,'Publication Table (%)'!$B144,AllPublicationData!$B:$B,'Publication Table (%)'!J$7)),
IF('Publication Table (%)'!$C$5="Operations cancelled for clinical reasons",
IFERROR(SUMIFS(AllPublicationData!$H:$H,AllPublicationData!$A:$A,'Publication Table (%)'!$B144,AllPublicationData!$B:$B,'Publication Table (%)'!$C$4,AllPublicationData!$D:$D,'Publication Table (%)'!J$7)/
SUMIFS(AllPublicationData!$E:$E,AllPublicationData!$A:$A,'Publication Table (%)'!$B144,AllPublicationData!$B:$B,'Publication Table (%)'!$C$4,AllPublicationData!$D:$D,'Publication Table (%)'!J$7),
SUMIFS(AllPublicationData!$H:$H,AllPublicationData!$A:$A,'Publication Table (%)'!$B144,AllPublicationData!$B:$B,'Publication Table (%)'!J$7)/
SUMIFS(AllPublicationData!$E:$E,AllPublicationData!$A:$A,'Publication Table (%)'!$B144,AllPublicationData!$B:$B,'Publication Table (%)'!J$7)),
IF('Publication Table (%)'!$C$5="Operations cancelled for non-clinical/capacity reasons",
IFERROR(SUMIFS(AllPublicationData!$I:$I,AllPublicationData!$A:$A,'Publication Table (%)'!$B144,AllPublicationData!$B:$B,'Publication Table (%)'!$C$4,AllPublicationData!$D:$D,'Publication Table (%)'!J$7)/
SUMIFS(AllPublicationData!$E:$E,AllPublicationData!$A:$A,'Publication Table (%)'!$B144,AllPublicationData!$B:$B,'Publication Table (%)'!$C$4,AllPublicationData!$D:$D,'Publication Table (%)'!J$7),
SUMIFS(AllPublicationData!$I:$I,AllPublicationData!$A:$A,'Publication Table (%)'!$B144,AllPublicationData!$B:$B,'Publication Table (%)'!J$7)/
SUMIFS(AllPublicationData!$E:$E,AllPublicationData!$A:$A,'Publication Table (%)'!$B144,AllPublicationData!$B:$B,'Publication Table (%)'!J$7)),
IF('Publication Table (%)'!$C$5="Cancellations for other reasons",
IFERROR(SUMIFS(AllPublicationData!$J:$J,AllPublicationData!$A:$A,'Publication Table (%)'!$B144,AllPublicationData!$B:$B,'Publication Table (%)'!$C$4,AllPublicationData!$D:$D,'Publication Table (%)'!J$7)/
SUMIFS(AllPublicationData!$E:$E,AllPublicationData!$A:$A,'Publication Table (%)'!$B144,AllPublicationData!$B:$B,'Publication Table (%)'!$C$4,AllPublicationData!$D:$D,'Publication Table (%)'!J$7),
SUMIFS(AllPublicationData!$J:$J,AllPublicationData!$A:$A,'Publication Table (%)'!$B144,AllPublicationData!$B:$B,'Publication Table (%)'!J$7)/
SUMIFS(AllPublicationData!$E:$E,AllPublicationData!$A:$A,'Publication Table (%)'!$B144,AllPublicationData!$B:$B,'Publication Table (%)'!J$7)))))))</f>
        <v>#DIV/0!</v>
      </c>
      <c r="K144" s="96" t="e">
        <f>IF('Publication Table (%)'!$C$5="All Cancelled Operations",
IFERROR(SUMIFS(AllPublicationData!$F:$F,AllPublicationData!$A:$A,'Publication Table (%)'!$B144,AllPublicationData!$B:$B,'Publication Table (%)'!$C$4,AllPublicationData!$D:$D,'Publication Table (%)'!K$7)/
SUMIFS(AllPublicationData!$E:$E,AllPublicationData!$A:$A,'Publication Table (%)'!$B144,AllPublicationData!$B:$B,'Publication Table (%)'!$C$4,AllPublicationData!$D:$D,'Publication Table (%)'!K$7),
SUMIFS(AllPublicationData!$F:$F,AllPublicationData!$A:$A,'Publication Table (%)'!$B144,AllPublicationData!$B:$B,'Publication Table (%)'!K$7)/
SUMIFS(AllPublicationData!$E:$E,AllPublicationData!$A:$A,'Publication Table (%)'!$B144,AllPublicationData!$B:$B,'Publication Table (%)'!K$7)),
IF('Publication Table (%)'!$C$5="Operations cancelled by patient",
IFERROR(SUMIFS(AllPublicationData!$G:$G,AllPublicationData!$A:$A,'Publication Table (%)'!$B144,AllPublicationData!$B:$B,'Publication Table (%)'!$C$4,AllPublicationData!$D:$D,'Publication Table (%)'!K$7)/
SUMIFS(AllPublicationData!$E:$E,AllPublicationData!$A:$A,'Publication Table (%)'!$B144,AllPublicationData!$B:$B,'Publication Table (%)'!$C$4,AllPublicationData!$D:$D,'Publication Table (%)'!K$7),
SUMIFS(AllPublicationData!$G:$G,AllPublicationData!$A:$A,'Publication Table (%)'!$B144,AllPublicationData!$B:$B,'Publication Table (%)'!K$7)/
SUMIFS(AllPublicationData!$E:$E,AllPublicationData!$A:$A,'Publication Table (%)'!$B144,AllPublicationData!$B:$B,'Publication Table (%)'!K$7)),
IF('Publication Table (%)'!$C$5="Operations cancelled for clinical reasons",
IFERROR(SUMIFS(AllPublicationData!$H:$H,AllPublicationData!$A:$A,'Publication Table (%)'!$B144,AllPublicationData!$B:$B,'Publication Table (%)'!$C$4,AllPublicationData!$D:$D,'Publication Table (%)'!K$7)/
SUMIFS(AllPublicationData!$E:$E,AllPublicationData!$A:$A,'Publication Table (%)'!$B144,AllPublicationData!$B:$B,'Publication Table (%)'!$C$4,AllPublicationData!$D:$D,'Publication Table (%)'!K$7),
SUMIFS(AllPublicationData!$H:$H,AllPublicationData!$A:$A,'Publication Table (%)'!$B144,AllPublicationData!$B:$B,'Publication Table (%)'!K$7)/
SUMIFS(AllPublicationData!$E:$E,AllPublicationData!$A:$A,'Publication Table (%)'!$B144,AllPublicationData!$B:$B,'Publication Table (%)'!K$7)),
IF('Publication Table (%)'!$C$5="Operations cancelled for non-clinical/capacity reasons",
IFERROR(SUMIFS(AllPublicationData!$I:$I,AllPublicationData!$A:$A,'Publication Table (%)'!$B144,AllPublicationData!$B:$B,'Publication Table (%)'!$C$4,AllPublicationData!$D:$D,'Publication Table (%)'!K$7)/
SUMIFS(AllPublicationData!$E:$E,AllPublicationData!$A:$A,'Publication Table (%)'!$B144,AllPublicationData!$B:$B,'Publication Table (%)'!$C$4,AllPublicationData!$D:$D,'Publication Table (%)'!K$7),
SUMIFS(AllPublicationData!$I:$I,AllPublicationData!$A:$A,'Publication Table (%)'!$B144,AllPublicationData!$B:$B,'Publication Table (%)'!K$7)/
SUMIFS(AllPublicationData!$E:$E,AllPublicationData!$A:$A,'Publication Table (%)'!$B144,AllPublicationData!$B:$B,'Publication Table (%)'!K$7)),
IF('Publication Table (%)'!$C$5="Cancellations for other reasons",
IFERROR(SUMIFS(AllPublicationData!$J:$J,AllPublicationData!$A:$A,'Publication Table (%)'!$B144,AllPublicationData!$B:$B,'Publication Table (%)'!$C$4,AllPublicationData!$D:$D,'Publication Table (%)'!K$7)/
SUMIFS(AllPublicationData!$E:$E,AllPublicationData!$A:$A,'Publication Table (%)'!$B144,AllPublicationData!$B:$B,'Publication Table (%)'!$C$4,AllPublicationData!$D:$D,'Publication Table (%)'!K$7),
SUMIFS(AllPublicationData!$J:$J,AllPublicationData!$A:$A,'Publication Table (%)'!$B144,AllPublicationData!$B:$B,'Publication Table (%)'!K$7)/
SUMIFS(AllPublicationData!$E:$E,AllPublicationData!$A:$A,'Publication Table (%)'!$B144,AllPublicationData!$B:$B,'Publication Table (%)'!K$7)))))))</f>
        <v>#DIV/0!</v>
      </c>
      <c r="L144" s="96" t="e">
        <f>IF('Publication Table (%)'!$C$5="All Cancelled Operations",
IFERROR(SUMIFS(AllPublicationData!$F:$F,AllPublicationData!$A:$A,'Publication Table (%)'!$B144,AllPublicationData!$B:$B,'Publication Table (%)'!$C$4,AllPublicationData!$D:$D,'Publication Table (%)'!L$7)/
SUMIFS(AllPublicationData!$E:$E,AllPublicationData!$A:$A,'Publication Table (%)'!$B144,AllPublicationData!$B:$B,'Publication Table (%)'!$C$4,AllPublicationData!$D:$D,'Publication Table (%)'!L$7),
SUMIFS(AllPublicationData!$F:$F,AllPublicationData!$A:$A,'Publication Table (%)'!$B144,AllPublicationData!$B:$B,'Publication Table (%)'!L$7)/
SUMIFS(AllPublicationData!$E:$E,AllPublicationData!$A:$A,'Publication Table (%)'!$B144,AllPublicationData!$B:$B,'Publication Table (%)'!L$7)),
IF('Publication Table (%)'!$C$5="Operations cancelled by patient",
IFERROR(SUMIFS(AllPublicationData!$G:$G,AllPublicationData!$A:$A,'Publication Table (%)'!$B144,AllPublicationData!$B:$B,'Publication Table (%)'!$C$4,AllPublicationData!$D:$D,'Publication Table (%)'!L$7)/
SUMIFS(AllPublicationData!$E:$E,AllPublicationData!$A:$A,'Publication Table (%)'!$B144,AllPublicationData!$B:$B,'Publication Table (%)'!$C$4,AllPublicationData!$D:$D,'Publication Table (%)'!L$7),
SUMIFS(AllPublicationData!$G:$G,AllPublicationData!$A:$A,'Publication Table (%)'!$B144,AllPublicationData!$B:$B,'Publication Table (%)'!L$7)/
SUMIFS(AllPublicationData!$E:$E,AllPublicationData!$A:$A,'Publication Table (%)'!$B144,AllPublicationData!$B:$B,'Publication Table (%)'!L$7)),
IF('Publication Table (%)'!$C$5="Operations cancelled for clinical reasons",
IFERROR(SUMIFS(AllPublicationData!$H:$H,AllPublicationData!$A:$A,'Publication Table (%)'!$B144,AllPublicationData!$B:$B,'Publication Table (%)'!$C$4,AllPublicationData!$D:$D,'Publication Table (%)'!L$7)/
SUMIFS(AllPublicationData!$E:$E,AllPublicationData!$A:$A,'Publication Table (%)'!$B144,AllPublicationData!$B:$B,'Publication Table (%)'!$C$4,AllPublicationData!$D:$D,'Publication Table (%)'!L$7),
SUMIFS(AllPublicationData!$H:$H,AllPublicationData!$A:$A,'Publication Table (%)'!$B144,AllPublicationData!$B:$B,'Publication Table (%)'!L$7)/
SUMIFS(AllPublicationData!$E:$E,AllPublicationData!$A:$A,'Publication Table (%)'!$B144,AllPublicationData!$B:$B,'Publication Table (%)'!L$7)),
IF('Publication Table (%)'!$C$5="Operations cancelled for non-clinical/capacity reasons",
IFERROR(SUMIFS(AllPublicationData!$I:$I,AllPublicationData!$A:$A,'Publication Table (%)'!$B144,AllPublicationData!$B:$B,'Publication Table (%)'!$C$4,AllPublicationData!$D:$D,'Publication Table (%)'!L$7)/
SUMIFS(AllPublicationData!$E:$E,AllPublicationData!$A:$A,'Publication Table (%)'!$B144,AllPublicationData!$B:$B,'Publication Table (%)'!$C$4,AllPublicationData!$D:$D,'Publication Table (%)'!L$7),
SUMIFS(AllPublicationData!$I:$I,AllPublicationData!$A:$A,'Publication Table (%)'!$B144,AllPublicationData!$B:$B,'Publication Table (%)'!L$7)/
SUMIFS(AllPublicationData!$E:$E,AllPublicationData!$A:$A,'Publication Table (%)'!$B144,AllPublicationData!$B:$B,'Publication Table (%)'!L$7)),
IF('Publication Table (%)'!$C$5="Cancellations for other reasons",
IFERROR(SUMIFS(AllPublicationData!$J:$J,AllPublicationData!$A:$A,'Publication Table (%)'!$B144,AllPublicationData!$B:$B,'Publication Table (%)'!$C$4,AllPublicationData!$D:$D,'Publication Table (%)'!L$7)/
SUMIFS(AllPublicationData!$E:$E,AllPublicationData!$A:$A,'Publication Table (%)'!$B144,AllPublicationData!$B:$B,'Publication Table (%)'!$C$4,AllPublicationData!$D:$D,'Publication Table (%)'!L$7),
SUMIFS(AllPublicationData!$J:$J,AllPublicationData!$A:$A,'Publication Table (%)'!$B144,AllPublicationData!$B:$B,'Publication Table (%)'!L$7)/
SUMIFS(AllPublicationData!$E:$E,AllPublicationData!$A:$A,'Publication Table (%)'!$B144,AllPublicationData!$B:$B,'Publication Table (%)'!L$7)))))))</f>
        <v>#DIV/0!</v>
      </c>
      <c r="M144" s="96" t="e">
        <f>IF('Publication Table (%)'!$C$5="All Cancelled Operations",
IFERROR(SUMIFS(AllPublicationData!$F:$F,AllPublicationData!$A:$A,'Publication Table (%)'!$B144,AllPublicationData!$B:$B,'Publication Table (%)'!$C$4,AllPublicationData!$D:$D,'Publication Table (%)'!M$7)/
SUMIFS(AllPublicationData!$E:$E,AllPublicationData!$A:$A,'Publication Table (%)'!$B144,AllPublicationData!$B:$B,'Publication Table (%)'!$C$4,AllPublicationData!$D:$D,'Publication Table (%)'!M$7),
SUMIFS(AllPublicationData!$F:$F,AllPublicationData!$A:$A,'Publication Table (%)'!$B144,AllPublicationData!$B:$B,'Publication Table (%)'!M$7)/
SUMIFS(AllPublicationData!$E:$E,AllPublicationData!$A:$A,'Publication Table (%)'!$B144,AllPublicationData!$B:$B,'Publication Table (%)'!M$7)),
IF('Publication Table (%)'!$C$5="Operations cancelled by patient",
IFERROR(SUMIFS(AllPublicationData!$G:$G,AllPublicationData!$A:$A,'Publication Table (%)'!$B144,AllPublicationData!$B:$B,'Publication Table (%)'!$C$4,AllPublicationData!$D:$D,'Publication Table (%)'!M$7)/
SUMIFS(AllPublicationData!$E:$E,AllPublicationData!$A:$A,'Publication Table (%)'!$B144,AllPublicationData!$B:$B,'Publication Table (%)'!$C$4,AllPublicationData!$D:$D,'Publication Table (%)'!M$7),
SUMIFS(AllPublicationData!$G:$G,AllPublicationData!$A:$A,'Publication Table (%)'!$B144,AllPublicationData!$B:$B,'Publication Table (%)'!M$7)/
SUMIFS(AllPublicationData!$E:$E,AllPublicationData!$A:$A,'Publication Table (%)'!$B144,AllPublicationData!$B:$B,'Publication Table (%)'!M$7)),
IF('Publication Table (%)'!$C$5="Operations cancelled for clinical reasons",
IFERROR(SUMIFS(AllPublicationData!$H:$H,AllPublicationData!$A:$A,'Publication Table (%)'!$B144,AllPublicationData!$B:$B,'Publication Table (%)'!$C$4,AllPublicationData!$D:$D,'Publication Table (%)'!M$7)/
SUMIFS(AllPublicationData!$E:$E,AllPublicationData!$A:$A,'Publication Table (%)'!$B144,AllPublicationData!$B:$B,'Publication Table (%)'!$C$4,AllPublicationData!$D:$D,'Publication Table (%)'!M$7),
SUMIFS(AllPublicationData!$H:$H,AllPublicationData!$A:$A,'Publication Table (%)'!$B144,AllPublicationData!$B:$B,'Publication Table (%)'!M$7)/
SUMIFS(AllPublicationData!$E:$E,AllPublicationData!$A:$A,'Publication Table (%)'!$B144,AllPublicationData!$B:$B,'Publication Table (%)'!M$7)),
IF('Publication Table (%)'!$C$5="Operations cancelled for non-clinical/capacity reasons",
IFERROR(SUMIFS(AllPublicationData!$I:$I,AllPublicationData!$A:$A,'Publication Table (%)'!$B144,AllPublicationData!$B:$B,'Publication Table (%)'!$C$4,AllPublicationData!$D:$D,'Publication Table (%)'!M$7)/
SUMIFS(AllPublicationData!$E:$E,AllPublicationData!$A:$A,'Publication Table (%)'!$B144,AllPublicationData!$B:$B,'Publication Table (%)'!$C$4,AllPublicationData!$D:$D,'Publication Table (%)'!M$7),
SUMIFS(AllPublicationData!$I:$I,AllPublicationData!$A:$A,'Publication Table (%)'!$B144,AllPublicationData!$B:$B,'Publication Table (%)'!M$7)/
SUMIFS(AllPublicationData!$E:$E,AllPublicationData!$A:$A,'Publication Table (%)'!$B144,AllPublicationData!$B:$B,'Publication Table (%)'!M$7)),
IF('Publication Table (%)'!$C$5="Cancellations for other reasons",
IFERROR(SUMIFS(AllPublicationData!$J:$J,AllPublicationData!$A:$A,'Publication Table (%)'!$B144,AllPublicationData!$B:$B,'Publication Table (%)'!$C$4,AllPublicationData!$D:$D,'Publication Table (%)'!M$7)/
SUMIFS(AllPublicationData!$E:$E,AllPublicationData!$A:$A,'Publication Table (%)'!$B144,AllPublicationData!$B:$B,'Publication Table (%)'!$C$4,AllPublicationData!$D:$D,'Publication Table (%)'!M$7),
SUMIFS(AllPublicationData!$J:$J,AllPublicationData!$A:$A,'Publication Table (%)'!$B144,AllPublicationData!$B:$B,'Publication Table (%)'!M$7)/
SUMIFS(AllPublicationData!$E:$E,AllPublicationData!$A:$A,'Publication Table (%)'!$B144,AllPublicationData!$B:$B,'Publication Table (%)'!M$7)))))))</f>
        <v>#DIV/0!</v>
      </c>
      <c r="N144" s="96" t="e">
        <f>IF('Publication Table (%)'!$C$5="All Cancelled Operations",
IFERROR(SUMIFS(AllPublicationData!$F:$F,AllPublicationData!$A:$A,'Publication Table (%)'!$B144,AllPublicationData!$B:$B,'Publication Table (%)'!$C$4,AllPublicationData!$D:$D,'Publication Table (%)'!N$7)/
SUMIFS(AllPublicationData!$E:$E,AllPublicationData!$A:$A,'Publication Table (%)'!$B144,AllPublicationData!$B:$B,'Publication Table (%)'!$C$4,AllPublicationData!$D:$D,'Publication Table (%)'!N$7),
SUMIFS(AllPublicationData!$F:$F,AllPublicationData!$A:$A,'Publication Table (%)'!$B144,AllPublicationData!$B:$B,'Publication Table (%)'!N$7)/
SUMIFS(AllPublicationData!$E:$E,AllPublicationData!$A:$A,'Publication Table (%)'!$B144,AllPublicationData!$B:$B,'Publication Table (%)'!N$7)),
IF('Publication Table (%)'!$C$5="Operations cancelled by patient",
IFERROR(SUMIFS(AllPublicationData!$G:$G,AllPublicationData!$A:$A,'Publication Table (%)'!$B144,AllPublicationData!$B:$B,'Publication Table (%)'!$C$4,AllPublicationData!$D:$D,'Publication Table (%)'!N$7)/
SUMIFS(AllPublicationData!$E:$E,AllPublicationData!$A:$A,'Publication Table (%)'!$B144,AllPublicationData!$B:$B,'Publication Table (%)'!$C$4,AllPublicationData!$D:$D,'Publication Table (%)'!N$7),
SUMIFS(AllPublicationData!$G:$G,AllPublicationData!$A:$A,'Publication Table (%)'!$B144,AllPublicationData!$B:$B,'Publication Table (%)'!N$7)/
SUMIFS(AllPublicationData!$E:$E,AllPublicationData!$A:$A,'Publication Table (%)'!$B144,AllPublicationData!$B:$B,'Publication Table (%)'!N$7)),
IF('Publication Table (%)'!$C$5="Operations cancelled for clinical reasons",
IFERROR(SUMIFS(AllPublicationData!$H:$H,AllPublicationData!$A:$A,'Publication Table (%)'!$B144,AllPublicationData!$B:$B,'Publication Table (%)'!$C$4,AllPublicationData!$D:$D,'Publication Table (%)'!N$7)/
SUMIFS(AllPublicationData!$E:$E,AllPublicationData!$A:$A,'Publication Table (%)'!$B144,AllPublicationData!$B:$B,'Publication Table (%)'!$C$4,AllPublicationData!$D:$D,'Publication Table (%)'!N$7),
SUMIFS(AllPublicationData!$H:$H,AllPublicationData!$A:$A,'Publication Table (%)'!$B144,AllPublicationData!$B:$B,'Publication Table (%)'!N$7)/
SUMIFS(AllPublicationData!$E:$E,AllPublicationData!$A:$A,'Publication Table (%)'!$B144,AllPublicationData!$B:$B,'Publication Table (%)'!N$7)),
IF('Publication Table (%)'!$C$5="Operations cancelled for non-clinical/capacity reasons",
IFERROR(SUMIFS(AllPublicationData!$I:$I,AllPublicationData!$A:$A,'Publication Table (%)'!$B144,AllPublicationData!$B:$B,'Publication Table (%)'!$C$4,AllPublicationData!$D:$D,'Publication Table (%)'!N$7)/
SUMIFS(AllPublicationData!$E:$E,AllPublicationData!$A:$A,'Publication Table (%)'!$B144,AllPublicationData!$B:$B,'Publication Table (%)'!$C$4,AllPublicationData!$D:$D,'Publication Table (%)'!N$7),
SUMIFS(AllPublicationData!$I:$I,AllPublicationData!$A:$A,'Publication Table (%)'!$B144,AllPublicationData!$B:$B,'Publication Table (%)'!N$7)/
SUMIFS(AllPublicationData!$E:$E,AllPublicationData!$A:$A,'Publication Table (%)'!$B144,AllPublicationData!$B:$B,'Publication Table (%)'!N$7)),
IF('Publication Table (%)'!$C$5="Cancellations for other reasons",
IFERROR(SUMIFS(AllPublicationData!$J:$J,AllPublicationData!$A:$A,'Publication Table (%)'!$B144,AllPublicationData!$B:$B,'Publication Table (%)'!$C$4,AllPublicationData!$D:$D,'Publication Table (%)'!N$7)/
SUMIFS(AllPublicationData!$E:$E,AllPublicationData!$A:$A,'Publication Table (%)'!$B144,AllPublicationData!$B:$B,'Publication Table (%)'!$C$4,AllPublicationData!$D:$D,'Publication Table (%)'!N$7),
SUMIFS(AllPublicationData!$J:$J,AllPublicationData!$A:$A,'Publication Table (%)'!$B144,AllPublicationData!$B:$B,'Publication Table (%)'!N$7)/
SUMIFS(AllPublicationData!$E:$E,AllPublicationData!$A:$A,'Publication Table (%)'!$B144,AllPublicationData!$B:$B,'Publication Table (%)'!N$7)))))))</f>
        <v>#DIV/0!</v>
      </c>
      <c r="O144" s="96" t="e">
        <f>IF('Publication Table (%)'!$C$5="All Cancelled Operations",
IFERROR(SUMIFS(AllPublicationData!$F:$F,AllPublicationData!$A:$A,'Publication Table (%)'!$B144,AllPublicationData!$B:$B,'Publication Table (%)'!$C$4,AllPublicationData!$D:$D,'Publication Table (%)'!O$7)/
SUMIFS(AllPublicationData!$E:$E,AllPublicationData!$A:$A,'Publication Table (%)'!$B144,AllPublicationData!$B:$B,'Publication Table (%)'!$C$4,AllPublicationData!$D:$D,'Publication Table (%)'!O$7),
SUMIFS(AllPublicationData!$F:$F,AllPublicationData!$A:$A,'Publication Table (%)'!$B144,AllPublicationData!$B:$B,'Publication Table (%)'!O$7)/
SUMIFS(AllPublicationData!$E:$E,AllPublicationData!$A:$A,'Publication Table (%)'!$B144,AllPublicationData!$B:$B,'Publication Table (%)'!O$7)),
IF('Publication Table (%)'!$C$5="Operations cancelled by patient",
IFERROR(SUMIFS(AllPublicationData!$G:$G,AllPublicationData!$A:$A,'Publication Table (%)'!$B144,AllPublicationData!$B:$B,'Publication Table (%)'!$C$4,AllPublicationData!$D:$D,'Publication Table (%)'!O$7)/
SUMIFS(AllPublicationData!$E:$E,AllPublicationData!$A:$A,'Publication Table (%)'!$B144,AllPublicationData!$B:$B,'Publication Table (%)'!$C$4,AllPublicationData!$D:$D,'Publication Table (%)'!O$7),
SUMIFS(AllPublicationData!$G:$G,AllPublicationData!$A:$A,'Publication Table (%)'!$B144,AllPublicationData!$B:$B,'Publication Table (%)'!O$7)/
SUMIFS(AllPublicationData!$E:$E,AllPublicationData!$A:$A,'Publication Table (%)'!$B144,AllPublicationData!$B:$B,'Publication Table (%)'!O$7)),
IF('Publication Table (%)'!$C$5="Operations cancelled for clinical reasons",
IFERROR(SUMIFS(AllPublicationData!$H:$H,AllPublicationData!$A:$A,'Publication Table (%)'!$B144,AllPublicationData!$B:$B,'Publication Table (%)'!$C$4,AllPublicationData!$D:$D,'Publication Table (%)'!O$7)/
SUMIFS(AllPublicationData!$E:$E,AllPublicationData!$A:$A,'Publication Table (%)'!$B144,AllPublicationData!$B:$B,'Publication Table (%)'!$C$4,AllPublicationData!$D:$D,'Publication Table (%)'!O$7),
SUMIFS(AllPublicationData!$H:$H,AllPublicationData!$A:$A,'Publication Table (%)'!$B144,AllPublicationData!$B:$B,'Publication Table (%)'!O$7)/
SUMIFS(AllPublicationData!$E:$E,AllPublicationData!$A:$A,'Publication Table (%)'!$B144,AllPublicationData!$B:$B,'Publication Table (%)'!O$7)),
IF('Publication Table (%)'!$C$5="Operations cancelled for non-clinical/capacity reasons",
IFERROR(SUMIFS(AllPublicationData!$I:$I,AllPublicationData!$A:$A,'Publication Table (%)'!$B144,AllPublicationData!$B:$B,'Publication Table (%)'!$C$4,AllPublicationData!$D:$D,'Publication Table (%)'!O$7)/
SUMIFS(AllPublicationData!$E:$E,AllPublicationData!$A:$A,'Publication Table (%)'!$B144,AllPublicationData!$B:$B,'Publication Table (%)'!$C$4,AllPublicationData!$D:$D,'Publication Table (%)'!O$7),
SUMIFS(AllPublicationData!$I:$I,AllPublicationData!$A:$A,'Publication Table (%)'!$B144,AllPublicationData!$B:$B,'Publication Table (%)'!O$7)/
SUMIFS(AllPublicationData!$E:$E,AllPublicationData!$A:$A,'Publication Table (%)'!$B144,AllPublicationData!$B:$B,'Publication Table (%)'!O$7)),
IF('Publication Table (%)'!$C$5="Cancellations for other reasons",
IFERROR(SUMIFS(AllPublicationData!$J:$J,AllPublicationData!$A:$A,'Publication Table (%)'!$B144,AllPublicationData!$B:$B,'Publication Table (%)'!$C$4,AllPublicationData!$D:$D,'Publication Table (%)'!O$7)/
SUMIFS(AllPublicationData!$E:$E,AllPublicationData!$A:$A,'Publication Table (%)'!$B144,AllPublicationData!$B:$B,'Publication Table (%)'!$C$4,AllPublicationData!$D:$D,'Publication Table (%)'!O$7),
SUMIFS(AllPublicationData!$J:$J,AllPublicationData!$A:$A,'Publication Table (%)'!$B144,AllPublicationData!$B:$B,'Publication Table (%)'!O$7)/
SUMIFS(AllPublicationData!$E:$E,AllPublicationData!$A:$A,'Publication Table (%)'!$B144,AllPublicationData!$B:$B,'Publication Table (%)'!O$7)))))))</f>
        <v>#DIV/0!</v>
      </c>
      <c r="P144" s="96" t="e">
        <f>IF('Publication Table (%)'!$C$5="All Cancelled Operations",
IFERROR(SUMIFS(AllPublicationData!$F:$F,AllPublicationData!$A:$A,'Publication Table (%)'!$B144,AllPublicationData!$B:$B,'Publication Table (%)'!$C$4,AllPublicationData!$D:$D,'Publication Table (%)'!P$7)/
SUMIFS(AllPublicationData!$E:$E,AllPublicationData!$A:$A,'Publication Table (%)'!$B144,AllPublicationData!$B:$B,'Publication Table (%)'!$C$4,AllPublicationData!$D:$D,'Publication Table (%)'!P$7),
SUMIFS(AllPublicationData!$F:$F,AllPublicationData!$A:$A,'Publication Table (%)'!$B144,AllPublicationData!$B:$B,'Publication Table (%)'!P$7)/
SUMIFS(AllPublicationData!$E:$E,AllPublicationData!$A:$A,'Publication Table (%)'!$B144,AllPublicationData!$B:$B,'Publication Table (%)'!P$7)),
IF('Publication Table (%)'!$C$5="Operations cancelled by patient",
IFERROR(SUMIFS(AllPublicationData!$G:$G,AllPublicationData!$A:$A,'Publication Table (%)'!$B144,AllPublicationData!$B:$B,'Publication Table (%)'!$C$4,AllPublicationData!$D:$D,'Publication Table (%)'!P$7)/
SUMIFS(AllPublicationData!$E:$E,AllPublicationData!$A:$A,'Publication Table (%)'!$B144,AllPublicationData!$B:$B,'Publication Table (%)'!$C$4,AllPublicationData!$D:$D,'Publication Table (%)'!P$7),
SUMIFS(AllPublicationData!$G:$G,AllPublicationData!$A:$A,'Publication Table (%)'!$B144,AllPublicationData!$B:$B,'Publication Table (%)'!P$7)/
SUMIFS(AllPublicationData!$E:$E,AllPublicationData!$A:$A,'Publication Table (%)'!$B144,AllPublicationData!$B:$B,'Publication Table (%)'!P$7)),
IF('Publication Table (%)'!$C$5="Operations cancelled for clinical reasons",
IFERROR(SUMIFS(AllPublicationData!$H:$H,AllPublicationData!$A:$A,'Publication Table (%)'!$B144,AllPublicationData!$B:$B,'Publication Table (%)'!$C$4,AllPublicationData!$D:$D,'Publication Table (%)'!P$7)/
SUMIFS(AllPublicationData!$E:$E,AllPublicationData!$A:$A,'Publication Table (%)'!$B144,AllPublicationData!$B:$B,'Publication Table (%)'!$C$4,AllPublicationData!$D:$D,'Publication Table (%)'!P$7),
SUMIFS(AllPublicationData!$H:$H,AllPublicationData!$A:$A,'Publication Table (%)'!$B144,AllPublicationData!$B:$B,'Publication Table (%)'!P$7)/
SUMIFS(AllPublicationData!$E:$E,AllPublicationData!$A:$A,'Publication Table (%)'!$B144,AllPublicationData!$B:$B,'Publication Table (%)'!P$7)),
IF('Publication Table (%)'!$C$5="Operations cancelled for non-clinical/capacity reasons",
IFERROR(SUMIFS(AllPublicationData!$I:$I,AllPublicationData!$A:$A,'Publication Table (%)'!$B144,AllPublicationData!$B:$B,'Publication Table (%)'!$C$4,AllPublicationData!$D:$D,'Publication Table (%)'!P$7)/
SUMIFS(AllPublicationData!$E:$E,AllPublicationData!$A:$A,'Publication Table (%)'!$B144,AllPublicationData!$B:$B,'Publication Table (%)'!$C$4,AllPublicationData!$D:$D,'Publication Table (%)'!P$7),
SUMIFS(AllPublicationData!$I:$I,AllPublicationData!$A:$A,'Publication Table (%)'!$B144,AllPublicationData!$B:$B,'Publication Table (%)'!P$7)/
SUMIFS(AllPublicationData!$E:$E,AllPublicationData!$A:$A,'Publication Table (%)'!$B144,AllPublicationData!$B:$B,'Publication Table (%)'!P$7)),
IF('Publication Table (%)'!$C$5="Cancellations for other reasons",
IFERROR(SUMIFS(AllPublicationData!$J:$J,AllPublicationData!$A:$A,'Publication Table (%)'!$B144,AllPublicationData!$B:$B,'Publication Table (%)'!$C$4,AllPublicationData!$D:$D,'Publication Table (%)'!P$7)/
SUMIFS(AllPublicationData!$E:$E,AllPublicationData!$A:$A,'Publication Table (%)'!$B144,AllPublicationData!$B:$B,'Publication Table (%)'!$C$4,AllPublicationData!$D:$D,'Publication Table (%)'!P$7),
SUMIFS(AllPublicationData!$J:$J,AllPublicationData!$A:$A,'Publication Table (%)'!$B144,AllPublicationData!$B:$B,'Publication Table (%)'!P$7)/
SUMIFS(AllPublicationData!$E:$E,AllPublicationData!$A:$A,'Publication Table (%)'!$B144,AllPublicationData!$B:$B,'Publication Table (%)'!P$7)))))))</f>
        <v>#DIV/0!</v>
      </c>
      <c r="Q144" s="96" t="e">
        <f>IF('Publication Table (%)'!$C$5="All Cancelled Operations",
IFERROR(SUMIFS(AllPublicationData!$F:$F,AllPublicationData!$A:$A,'Publication Table (%)'!$B144,AllPublicationData!$B:$B,'Publication Table (%)'!$C$4,AllPublicationData!$D:$D,'Publication Table (%)'!Q$7)/
SUMIFS(AllPublicationData!$E:$E,AllPublicationData!$A:$A,'Publication Table (%)'!$B144,AllPublicationData!$B:$B,'Publication Table (%)'!$C$4,AllPublicationData!$D:$D,'Publication Table (%)'!Q$7),
SUMIFS(AllPublicationData!$F:$F,AllPublicationData!$A:$A,'Publication Table (%)'!$B144,AllPublicationData!$B:$B,'Publication Table (%)'!Q$7)/
SUMIFS(AllPublicationData!$E:$E,AllPublicationData!$A:$A,'Publication Table (%)'!$B144,AllPublicationData!$B:$B,'Publication Table (%)'!Q$7)),
IF('Publication Table (%)'!$C$5="Operations cancelled by patient",
IFERROR(SUMIFS(AllPublicationData!$G:$G,AllPublicationData!$A:$A,'Publication Table (%)'!$B144,AllPublicationData!$B:$B,'Publication Table (%)'!$C$4,AllPublicationData!$D:$D,'Publication Table (%)'!Q$7)/
SUMIFS(AllPublicationData!$E:$E,AllPublicationData!$A:$A,'Publication Table (%)'!$B144,AllPublicationData!$B:$B,'Publication Table (%)'!$C$4,AllPublicationData!$D:$D,'Publication Table (%)'!Q$7),
SUMIFS(AllPublicationData!$G:$G,AllPublicationData!$A:$A,'Publication Table (%)'!$B144,AllPublicationData!$B:$B,'Publication Table (%)'!Q$7)/
SUMIFS(AllPublicationData!$E:$E,AllPublicationData!$A:$A,'Publication Table (%)'!$B144,AllPublicationData!$B:$B,'Publication Table (%)'!Q$7)),
IF('Publication Table (%)'!$C$5="Operations cancelled for clinical reasons",
IFERROR(SUMIFS(AllPublicationData!$H:$H,AllPublicationData!$A:$A,'Publication Table (%)'!$B144,AllPublicationData!$B:$B,'Publication Table (%)'!$C$4,AllPublicationData!$D:$D,'Publication Table (%)'!Q$7)/
SUMIFS(AllPublicationData!$E:$E,AllPublicationData!$A:$A,'Publication Table (%)'!$B144,AllPublicationData!$B:$B,'Publication Table (%)'!$C$4,AllPublicationData!$D:$D,'Publication Table (%)'!Q$7),
SUMIFS(AllPublicationData!$H:$H,AllPublicationData!$A:$A,'Publication Table (%)'!$B144,AllPublicationData!$B:$B,'Publication Table (%)'!Q$7)/
SUMIFS(AllPublicationData!$E:$E,AllPublicationData!$A:$A,'Publication Table (%)'!$B144,AllPublicationData!$B:$B,'Publication Table (%)'!Q$7)),
IF('Publication Table (%)'!$C$5="Operations cancelled for non-clinical/capacity reasons",
IFERROR(SUMIFS(AllPublicationData!$I:$I,AllPublicationData!$A:$A,'Publication Table (%)'!$B144,AllPublicationData!$B:$B,'Publication Table (%)'!$C$4,AllPublicationData!$D:$D,'Publication Table (%)'!Q$7)/
SUMIFS(AllPublicationData!$E:$E,AllPublicationData!$A:$A,'Publication Table (%)'!$B144,AllPublicationData!$B:$B,'Publication Table (%)'!$C$4,AllPublicationData!$D:$D,'Publication Table (%)'!Q$7),
SUMIFS(AllPublicationData!$I:$I,AllPublicationData!$A:$A,'Publication Table (%)'!$B144,AllPublicationData!$B:$B,'Publication Table (%)'!Q$7)/
SUMIFS(AllPublicationData!$E:$E,AllPublicationData!$A:$A,'Publication Table (%)'!$B144,AllPublicationData!$B:$B,'Publication Table (%)'!Q$7)),
IF('Publication Table (%)'!$C$5="Cancellations for other reasons",
IFERROR(SUMIFS(AllPublicationData!$J:$J,AllPublicationData!$A:$A,'Publication Table (%)'!$B144,AllPublicationData!$B:$B,'Publication Table (%)'!$C$4,AllPublicationData!$D:$D,'Publication Table (%)'!Q$7)/
SUMIFS(AllPublicationData!$E:$E,AllPublicationData!$A:$A,'Publication Table (%)'!$B144,AllPublicationData!$B:$B,'Publication Table (%)'!$C$4,AllPublicationData!$D:$D,'Publication Table (%)'!Q$7),
SUMIFS(AllPublicationData!$J:$J,AllPublicationData!$A:$A,'Publication Table (%)'!$B144,AllPublicationData!$B:$B,'Publication Table (%)'!Q$7)/
SUMIFS(AllPublicationData!$E:$E,AllPublicationData!$A:$A,'Publication Table (%)'!$B144,AllPublicationData!$B:$B,'Publication Table (%)'!Q$7)))))))</f>
        <v>#DIV/0!</v>
      </c>
      <c r="R144" s="96" t="e">
        <f>IF('Publication Table (%)'!$C$5="All Cancelled Operations",
IFERROR(SUMIFS(AllPublicationData!$F:$F,AllPublicationData!$A:$A,'Publication Table (%)'!$B144,AllPublicationData!$B:$B,'Publication Table (%)'!$C$4,AllPublicationData!$D:$D,'Publication Table (%)'!R$7)/
SUMIFS(AllPublicationData!$E:$E,AllPublicationData!$A:$A,'Publication Table (%)'!$B144,AllPublicationData!$B:$B,'Publication Table (%)'!$C$4,AllPublicationData!$D:$D,'Publication Table (%)'!R$7),
SUMIFS(AllPublicationData!$F:$F,AllPublicationData!$A:$A,'Publication Table (%)'!$B144,AllPublicationData!$B:$B,'Publication Table (%)'!R$7)/
SUMIFS(AllPublicationData!$E:$E,AllPublicationData!$A:$A,'Publication Table (%)'!$B144,AllPublicationData!$B:$B,'Publication Table (%)'!R$7)),
IF('Publication Table (%)'!$C$5="Operations cancelled by patient",
IFERROR(SUMIFS(AllPublicationData!$G:$G,AllPublicationData!$A:$A,'Publication Table (%)'!$B144,AllPublicationData!$B:$B,'Publication Table (%)'!$C$4,AllPublicationData!$D:$D,'Publication Table (%)'!R$7)/
SUMIFS(AllPublicationData!$E:$E,AllPublicationData!$A:$A,'Publication Table (%)'!$B144,AllPublicationData!$B:$B,'Publication Table (%)'!$C$4,AllPublicationData!$D:$D,'Publication Table (%)'!R$7),
SUMIFS(AllPublicationData!$G:$G,AllPublicationData!$A:$A,'Publication Table (%)'!$B144,AllPublicationData!$B:$B,'Publication Table (%)'!R$7)/
SUMIFS(AllPublicationData!$E:$E,AllPublicationData!$A:$A,'Publication Table (%)'!$B144,AllPublicationData!$B:$B,'Publication Table (%)'!R$7)),
IF('Publication Table (%)'!$C$5="Operations cancelled for clinical reasons",
IFERROR(SUMIFS(AllPublicationData!$H:$H,AllPublicationData!$A:$A,'Publication Table (%)'!$B144,AllPublicationData!$B:$B,'Publication Table (%)'!$C$4,AllPublicationData!$D:$D,'Publication Table (%)'!R$7)/
SUMIFS(AllPublicationData!$E:$E,AllPublicationData!$A:$A,'Publication Table (%)'!$B144,AllPublicationData!$B:$B,'Publication Table (%)'!$C$4,AllPublicationData!$D:$D,'Publication Table (%)'!R$7),
SUMIFS(AllPublicationData!$H:$H,AllPublicationData!$A:$A,'Publication Table (%)'!$B144,AllPublicationData!$B:$B,'Publication Table (%)'!R$7)/
SUMIFS(AllPublicationData!$E:$E,AllPublicationData!$A:$A,'Publication Table (%)'!$B144,AllPublicationData!$B:$B,'Publication Table (%)'!R$7)),
IF('Publication Table (%)'!$C$5="Operations cancelled for non-clinical/capacity reasons",
IFERROR(SUMIFS(AllPublicationData!$I:$I,AllPublicationData!$A:$A,'Publication Table (%)'!$B144,AllPublicationData!$B:$B,'Publication Table (%)'!$C$4,AllPublicationData!$D:$D,'Publication Table (%)'!R$7)/
SUMIFS(AllPublicationData!$E:$E,AllPublicationData!$A:$A,'Publication Table (%)'!$B144,AllPublicationData!$B:$B,'Publication Table (%)'!$C$4,AllPublicationData!$D:$D,'Publication Table (%)'!R$7),
SUMIFS(AllPublicationData!$I:$I,AllPublicationData!$A:$A,'Publication Table (%)'!$B144,AllPublicationData!$B:$B,'Publication Table (%)'!R$7)/
SUMIFS(AllPublicationData!$E:$E,AllPublicationData!$A:$A,'Publication Table (%)'!$B144,AllPublicationData!$B:$B,'Publication Table (%)'!R$7)),
IF('Publication Table (%)'!$C$5="Cancellations for other reasons",
IFERROR(SUMIFS(AllPublicationData!$J:$J,AllPublicationData!$A:$A,'Publication Table (%)'!$B144,AllPublicationData!$B:$B,'Publication Table (%)'!$C$4,AllPublicationData!$D:$D,'Publication Table (%)'!R$7)/
SUMIFS(AllPublicationData!$E:$E,AllPublicationData!$A:$A,'Publication Table (%)'!$B144,AllPublicationData!$B:$B,'Publication Table (%)'!$C$4,AllPublicationData!$D:$D,'Publication Table (%)'!R$7),
SUMIFS(AllPublicationData!$J:$J,AllPublicationData!$A:$A,'Publication Table (%)'!$B144,AllPublicationData!$B:$B,'Publication Table (%)'!R$7)/
SUMIFS(AllPublicationData!$E:$E,AllPublicationData!$A:$A,'Publication Table (%)'!$B144,AllPublicationData!$B:$B,'Publication Table (%)'!R$7)))))))</f>
        <v>#DIV/0!</v>
      </c>
      <c r="S144" s="96" t="e">
        <f>IF('Publication Table (%)'!$C$5="All Cancelled Operations",
IFERROR(SUMIFS(AllPublicationData!$F:$F,AllPublicationData!$A:$A,'Publication Table (%)'!$B144,AllPublicationData!$B:$B,'Publication Table (%)'!$C$4,AllPublicationData!$D:$D,'Publication Table (%)'!S$7)/
SUMIFS(AllPublicationData!$E:$E,AllPublicationData!$A:$A,'Publication Table (%)'!$B144,AllPublicationData!$B:$B,'Publication Table (%)'!$C$4,AllPublicationData!$D:$D,'Publication Table (%)'!S$7),
SUMIFS(AllPublicationData!$F:$F,AllPublicationData!$A:$A,'Publication Table (%)'!$B144,AllPublicationData!$B:$B,'Publication Table (%)'!S$7)/
SUMIFS(AllPublicationData!$E:$E,AllPublicationData!$A:$A,'Publication Table (%)'!$B144,AllPublicationData!$B:$B,'Publication Table (%)'!S$7)),
IF('Publication Table (%)'!$C$5="Operations cancelled by patient",
IFERROR(SUMIFS(AllPublicationData!$G:$G,AllPublicationData!$A:$A,'Publication Table (%)'!$B144,AllPublicationData!$B:$B,'Publication Table (%)'!$C$4,AllPublicationData!$D:$D,'Publication Table (%)'!S$7)/
SUMIFS(AllPublicationData!$E:$E,AllPublicationData!$A:$A,'Publication Table (%)'!$B144,AllPublicationData!$B:$B,'Publication Table (%)'!$C$4,AllPublicationData!$D:$D,'Publication Table (%)'!S$7),
SUMIFS(AllPublicationData!$G:$G,AllPublicationData!$A:$A,'Publication Table (%)'!$B144,AllPublicationData!$B:$B,'Publication Table (%)'!S$7)/
SUMIFS(AllPublicationData!$E:$E,AllPublicationData!$A:$A,'Publication Table (%)'!$B144,AllPublicationData!$B:$B,'Publication Table (%)'!S$7)),
IF('Publication Table (%)'!$C$5="Operations cancelled for clinical reasons",
IFERROR(SUMIFS(AllPublicationData!$H:$H,AllPublicationData!$A:$A,'Publication Table (%)'!$B144,AllPublicationData!$B:$B,'Publication Table (%)'!$C$4,AllPublicationData!$D:$D,'Publication Table (%)'!S$7)/
SUMIFS(AllPublicationData!$E:$E,AllPublicationData!$A:$A,'Publication Table (%)'!$B144,AllPublicationData!$B:$B,'Publication Table (%)'!$C$4,AllPublicationData!$D:$D,'Publication Table (%)'!S$7),
SUMIFS(AllPublicationData!$H:$H,AllPublicationData!$A:$A,'Publication Table (%)'!$B144,AllPublicationData!$B:$B,'Publication Table (%)'!S$7)/
SUMIFS(AllPublicationData!$E:$E,AllPublicationData!$A:$A,'Publication Table (%)'!$B144,AllPublicationData!$B:$B,'Publication Table (%)'!S$7)),
IF('Publication Table (%)'!$C$5="Operations cancelled for non-clinical/capacity reasons",
IFERROR(SUMIFS(AllPublicationData!$I:$I,AllPublicationData!$A:$A,'Publication Table (%)'!$B144,AllPublicationData!$B:$B,'Publication Table (%)'!$C$4,AllPublicationData!$D:$D,'Publication Table (%)'!S$7)/
SUMIFS(AllPublicationData!$E:$E,AllPublicationData!$A:$A,'Publication Table (%)'!$B144,AllPublicationData!$B:$B,'Publication Table (%)'!$C$4,AllPublicationData!$D:$D,'Publication Table (%)'!S$7),
SUMIFS(AllPublicationData!$I:$I,AllPublicationData!$A:$A,'Publication Table (%)'!$B144,AllPublicationData!$B:$B,'Publication Table (%)'!S$7)/
SUMIFS(AllPublicationData!$E:$E,AllPublicationData!$A:$A,'Publication Table (%)'!$B144,AllPublicationData!$B:$B,'Publication Table (%)'!S$7)),
IF('Publication Table (%)'!$C$5="Cancellations for other reasons",
IFERROR(SUMIFS(AllPublicationData!$J:$J,AllPublicationData!$A:$A,'Publication Table (%)'!$B144,AllPublicationData!$B:$B,'Publication Table (%)'!$C$4,AllPublicationData!$D:$D,'Publication Table (%)'!S$7)/
SUMIFS(AllPublicationData!$E:$E,AllPublicationData!$A:$A,'Publication Table (%)'!$B144,AllPublicationData!$B:$B,'Publication Table (%)'!$C$4,AllPublicationData!$D:$D,'Publication Table (%)'!S$7),
SUMIFS(AllPublicationData!$J:$J,AllPublicationData!$A:$A,'Publication Table (%)'!$B144,AllPublicationData!$B:$B,'Publication Table (%)'!S$7)/
SUMIFS(AllPublicationData!$E:$E,AllPublicationData!$A:$A,'Publication Table (%)'!$B144,AllPublicationData!$B:$B,'Publication Table (%)'!S$7)))))))</f>
        <v>#DIV/0!</v>
      </c>
    </row>
    <row r="145" spans="3:19" x14ac:dyDescent="0.35">
      <c r="C145" s="112">
        <f>IF('Publication Table (%)'!$C$5="All Cancelled Operations",
SUMIFS(AllPublicationData!$F:$F,AllPublicationData!$A:$A,'Publication Table (%)'!$B145,AllPublicationData!$B:$B,'Publication Table (%)'!$C$4),
IF('Publication Table (%)'!$C$5="Operations cancelled by patient",
SUMIFS(AllPublicationData!$G:$G,AllPublicationData!$A:$A,'Publication Table (%)'!$B145,AllPublicationData!$B:$B,'Publication Table (%)'!$C$4),
IF('Publication Table (%)'!$C$5="Operations cancelled for clinical reasons",
SUMIFS(AllPublicationData!$H:$H,AllPublicationData!$A:$A,'Publication Table (%)'!$B145,AllPublicationData!$B:$B,'Publication Table (%)'!$C$4),
IF('Publication Table (%)'!$C$5="Operations cancelled for non-clinical/capacity reasons",
SUMIFS(AllPublicationData!$I:$I,AllPublicationData!$A:$A,'Publication Table (%)'!$B145,AllPublicationData!$B:$B,'Publication Table (%)'!$C$4),
IF('Publication Table (%)'!$C$5="Cancellations for other reasons",
SUMIFS(AllPublicationData!$J:$J,AllPublicationData!$A:$A,'Publication Table (%)'!$B145,AllPublicationData!$B:$B,'Publication Table (%)'!$C$4))))))+
IF(AND($C$4="NHS Scotland",$C$5="All Cancelled Operations"),
SUMIFS(AllPublicationData!$F:$F,AllPublicationData!$A:$A,'Publication Table (%)'!$B145),
IF(AND($C$4="NHS Scotland",$C$5="Operations cancelled by patient"),
SUMIFS(AllPublicationData!$G:$G,AllPublicationData!$A:$A,'Publication Table (%)'!$B145),
IF(AND($C$4="NHS Scotland",$C$5="Operations cancelled for clinical reasons"),
SUMIFS(AllPublicationData!$H:$H,AllPublicationData!$A:$A,'Publication Table (%)'!$B145),
IF(AND($C$4="NHS Scotland",$C$5="Operations cancelled for non-clinical/capacity reasons"),
SUMIFS(AllPublicationData!$I:$I,AllPublicationData!$A:$A,'Publication Table (%)'!$B145),
IF(AND($C$4="NHS Scotland",$C$5="Cancellations for other reasons"),
SUMIFS(AllPublicationData!$J:$J,AllPublicationData!$A:$A,'Publication Table (%)'!$B145))))))</f>
        <v>0</v>
      </c>
      <c r="D145" s="110" t="e">
        <f>IF(AND('Publication Table (%)'!$C$5="All Cancelled Operations",$C$4&lt;&gt;"NHS Scotland"),
IFERROR(SUMIFS(AllPublicationData!$F:$F,AllPublicationData!$A:$A,'Publication Table (%)'!$B145,AllPublicationData!$B:$B,'Publication Table (%)'!$C$4,AllPublicationData!$D:$D,'Publication Table (%)'!D$7)/
SUMIFS(AllPublicationData!$E:$E,AllPublicationData!$A:$A,'Publication Table (%)'!$B145,AllPublicationData!$B:$B,'Publication Table (%)'!$C$4,AllPublicationData!$D:$D,'Publication Table (%)'!D$7),
SUMIFS(AllPublicationData!$F:$F,AllPublicationData!$A:$A,'Publication Table (%)'!$B145,AllPublicationData!$B:$B,'Publication Table (%)'!D$7)/
SUMIFS(AllPublicationData!$E:$E,AllPublicationData!$A:$A,'Publication Table (%)'!$B145,AllPublicationData!$B:$B,'Publication Table (%)'!D$7)),
IF(AND('Publication Table (%)'!$C$5="Operations cancelled by patient",$C$4&lt;&gt;"NHS Scotland"),
IFERROR(SUMIFS(AllPublicationData!$G:$G,AllPublicationData!$A:$A,'Publication Table (%)'!$B145,AllPublicationData!$B:$B,'Publication Table (%)'!$C$4,AllPublicationData!$D:$D,'Publication Table (%)'!D$7)/
SUMIFS(AllPublicationData!$E:$E,AllPublicationData!$A:$A,'Publication Table (%)'!$B145,AllPublicationData!$B:$B,'Publication Table (%)'!$C$4,AllPublicationData!$D:$D,'Publication Table (%)'!D$7),
SUMIFS(AllPublicationData!$G:$G,AllPublicationData!$A:$A,'Publication Table (%)'!$B145,AllPublicationData!$B:$B,'Publication Table (%)'!D$7)/
SUMIFS(AllPublicationData!$E:$E,AllPublicationData!$A:$A,'Publication Table (%)'!$B145,AllPublicationData!$B:$B,'Publication Table (%)'!D$7)),
IF(AND('Publication Table (%)'!$C$5="Operations cancelled for clinical reasons",$C$4&lt;&gt;"NHS Scotland"),
IFERROR(SUMIFS(AllPublicationData!$H:$H,AllPublicationData!$A:$A,'Publication Table (%)'!$B145,AllPublicationData!$B:$B,'Publication Table (%)'!$C$4,AllPublicationData!$D:$D,'Publication Table (%)'!D$7)/
SUMIFS(AllPublicationData!$E:$E,AllPublicationData!$A:$A,'Publication Table (%)'!$B145,AllPublicationData!$B:$B,'Publication Table (%)'!$C$4,AllPublicationData!$D:$D,'Publication Table (%)'!D$7),
SUMIFS(AllPublicationData!$H:$H,AllPublicationData!$A:$A,'Publication Table (%)'!$B145,AllPublicationData!$B:$B,'Publication Table (%)'!D$7)/
SUMIFS(AllPublicationData!$E:$E,AllPublicationData!$A:$A,'Publication Table (%)'!$B145,AllPublicationData!$B:$B,'Publication Table (%)'!D$7)),
IF(AND('Publication Table (%)'!$C$5="Operations cancelled for non-clinical/capacity reasons",$C$4&lt;&gt;"NHS Scotland"),
IFERROR(SUMIFS(AllPublicationData!$I:$I,AllPublicationData!$A:$A,'Publication Table (%)'!$B145,AllPublicationData!$B:$B,'Publication Table (%)'!$C$4,AllPublicationData!$D:$D,'Publication Table (%)'!D$7)/
SUMIFS(AllPublicationData!$E:$E,AllPublicationData!$A:$A,'Publication Table (%)'!$B145,AllPublicationData!$B:$B,'Publication Table (%)'!$C$4,AllPublicationData!$D:$D,'Publication Table (%)'!D$7),
SUMIFS(AllPublicationData!$I:$I,AllPublicationData!$A:$A,'Publication Table (%)'!$B145,AllPublicationData!$B:$B,'Publication Table (%)'!D$7)/
SUMIFS(AllPublicationData!$E:$E,AllPublicationData!$A:$A,'Publication Table (%)'!$B145,AllPublicationData!$B:$B,'Publication Table (%)'!D$7)),
IF(AND('Publication Table (%)'!$C$5="Cancellations for other reasons",$C$4&lt;&gt;"NHS Scotland"),
IFERROR(SUMIFS(AllPublicationData!$J:$J,AllPublicationData!$A:$A,'Publication Table (%)'!$B145,AllPublicationData!$B:$B,'Publication Table (%)'!$C$4,AllPublicationData!$D:$D,'Publication Table (%)'!D$7)/
SUMIFS(AllPublicationData!$E:$E,AllPublicationData!$A:$A,'Publication Table (%)'!$B145,AllPublicationData!$B:$B,'Publication Table (%)'!$C$4,AllPublicationData!$D:$D,'Publication Table (%)'!D$7),
SUMIFS(AllPublicationData!$J:$J,AllPublicationData!$A:$A,'Publication Table (%)'!$B145,AllPublicationData!$B:$B,'Publication Table (%)'!D$7)/
SUMIFS(AllPublicationData!$E:$E,AllPublicationData!$A:$A,'Publication Table (%)'!$B145,AllPublicationData!$B:$B,'Publication Table (%)'!D$7)),
IF(AND($C$4="NHS Scotland",$C$5="All Cancelled Operations"),
SUMIFS(AllPublicationData!$F:$F,AllPublicationData!$A:$A,'Publication Table'!$B145)/
SUMIFS(AllPublicationData!$E:$E,AllPublicationData!$A:$A,'Publication Table'!$B145),
IF(AND($C$4="NHS Scotland",$C$5="Operations cancelled by patient"),
SUMIFS(AllPublicationData!$G:$G,AllPublicationData!$A:$A,'Publication Table'!$B145)/
SUMIFS(AllPublicationData!$E:$E,AllPublicationData!$A:$A,'Publication Table'!$B145),
IF(AND($C$4="NHS Scotland",$C$5="Operations cancelled for clinical reasons"),
SUMIFS(AllPublicationData!$H:$H,AllPublicationData!$A:$A,'Publication Table'!$B145)/
SUMIFS(AllPublicationData!$E:$E,AllPublicationData!$A:$A,'Publication Table'!$B145),
IF(AND($C$4="NHS Scotland",$C$5="Operations cancelled for non-clinical/capacity reasons"),
SUMIFS(AllPublicationData!$I:$I,AllPublicationData!$A:$A,'Publication Table'!$B145)/
SUMIFS(AllPublicationData!$E:$E,AllPublicationData!$A:$A,'Publication Table'!$B145),
IF(AND($C$4="NHS Scotland",$C$5="Cancellations for other reasons"),
SUMIFS(AllPublicationData!$J:$J,AllPublicationData!$A:$A,'Publication Table'!$B145)/
SUMIFS(AllPublicationData!$E:$E,AllPublicationData!$A:$A,'Publication Table'!$B145)))))))))))</f>
        <v>#DIV/0!</v>
      </c>
      <c r="E145" s="96" t="e">
        <f>IF('Publication Table (%)'!$C$5="All Cancelled Operations",
IFERROR(SUMIFS(AllPublicationData!$F:$F,AllPublicationData!$A:$A,'Publication Table (%)'!$B145,AllPublicationData!$B:$B,'Publication Table (%)'!$C$4,AllPublicationData!$D:$D,'Publication Table (%)'!E$7)/
SUMIFS(AllPublicationData!$E:$E,AllPublicationData!$A:$A,'Publication Table (%)'!$B145,AllPublicationData!$B:$B,'Publication Table (%)'!$C$4,AllPublicationData!$D:$D,'Publication Table (%)'!E$7),
SUMIFS(AllPublicationData!$F:$F,AllPublicationData!$A:$A,'Publication Table (%)'!$B145,AllPublicationData!$B:$B,'Publication Table (%)'!E$7)/
SUMIFS(AllPublicationData!$E:$E,AllPublicationData!$A:$A,'Publication Table (%)'!$B145,AllPublicationData!$B:$B,'Publication Table (%)'!E$7)),
IF('Publication Table (%)'!$C$5="Operations cancelled by patient",
IFERROR(SUMIFS(AllPublicationData!$G:$G,AllPublicationData!$A:$A,'Publication Table (%)'!$B145,AllPublicationData!$B:$B,'Publication Table (%)'!$C$4,AllPublicationData!$D:$D,'Publication Table (%)'!E$7)/
SUMIFS(AllPublicationData!$E:$E,AllPublicationData!$A:$A,'Publication Table (%)'!$B145,AllPublicationData!$B:$B,'Publication Table (%)'!$C$4,AllPublicationData!$D:$D,'Publication Table (%)'!E$7),
SUMIFS(AllPublicationData!$G:$G,AllPublicationData!$A:$A,'Publication Table (%)'!$B145,AllPublicationData!$B:$B,'Publication Table (%)'!E$7)/
SUMIFS(AllPublicationData!$E:$E,AllPublicationData!$A:$A,'Publication Table (%)'!$B145,AllPublicationData!$B:$B,'Publication Table (%)'!E$7)),
IF('Publication Table (%)'!$C$5="Operations cancelled for clinical reasons",
IFERROR(SUMIFS(AllPublicationData!$H:$H,AllPublicationData!$A:$A,'Publication Table (%)'!$B145,AllPublicationData!$B:$B,'Publication Table (%)'!$C$4,AllPublicationData!$D:$D,'Publication Table (%)'!E$7)/
SUMIFS(AllPublicationData!$E:$E,AllPublicationData!$A:$A,'Publication Table (%)'!$B145,AllPublicationData!$B:$B,'Publication Table (%)'!$C$4,AllPublicationData!$D:$D,'Publication Table (%)'!E$7),
SUMIFS(AllPublicationData!$H:$H,AllPublicationData!$A:$A,'Publication Table (%)'!$B145,AllPublicationData!$B:$B,'Publication Table (%)'!E$7)/
SUMIFS(AllPublicationData!$E:$E,AllPublicationData!$A:$A,'Publication Table (%)'!$B145,AllPublicationData!$B:$B,'Publication Table (%)'!E$7)),
IF('Publication Table (%)'!$C$5="Operations cancelled for non-clinical/capacity reasons",
IFERROR(SUMIFS(AllPublicationData!$I:$I,AllPublicationData!$A:$A,'Publication Table (%)'!$B145,AllPublicationData!$B:$B,'Publication Table (%)'!$C$4,AllPublicationData!$D:$D,'Publication Table (%)'!E$7)/
SUMIFS(AllPublicationData!$E:$E,AllPublicationData!$A:$A,'Publication Table (%)'!$B145,AllPublicationData!$B:$B,'Publication Table (%)'!$C$4,AllPublicationData!$D:$D,'Publication Table (%)'!E$7),
SUMIFS(AllPublicationData!$I:$I,AllPublicationData!$A:$A,'Publication Table (%)'!$B145,AllPublicationData!$B:$B,'Publication Table (%)'!E$7)/
SUMIFS(AllPublicationData!$E:$E,AllPublicationData!$A:$A,'Publication Table (%)'!$B145,AllPublicationData!$B:$B,'Publication Table (%)'!E$7)),
IF('Publication Table (%)'!$C$5="Cancellations for other reasons",
IFERROR(SUMIFS(AllPublicationData!$J:$J,AllPublicationData!$A:$A,'Publication Table (%)'!$B145,AllPublicationData!$B:$B,'Publication Table (%)'!$C$4,AllPublicationData!$D:$D,'Publication Table (%)'!E$7)/
SUMIFS(AllPublicationData!$E:$E,AllPublicationData!$A:$A,'Publication Table (%)'!$B145,AllPublicationData!$B:$B,'Publication Table (%)'!$C$4,AllPublicationData!$D:$D,'Publication Table (%)'!E$7),
SUMIFS(AllPublicationData!$J:$J,AllPublicationData!$A:$A,'Publication Table (%)'!$B145,AllPublicationData!$B:$B,'Publication Table (%)'!E$7)/
SUMIFS(AllPublicationData!$E:$E,AllPublicationData!$A:$A,'Publication Table (%)'!$B145,AllPublicationData!$B:$B,'Publication Table (%)'!E$7)))))))</f>
        <v>#DIV/0!</v>
      </c>
      <c r="F145" s="96" t="e">
        <f>IF('Publication Table (%)'!$C$5="All Cancelled Operations",
IFERROR(SUMIFS(AllPublicationData!$F:$F,AllPublicationData!$A:$A,'Publication Table (%)'!$B145,AllPublicationData!$B:$B,'Publication Table (%)'!$C$4,AllPublicationData!$D:$D,'Publication Table (%)'!F$7)/
SUMIFS(AllPublicationData!$E:$E,AllPublicationData!$A:$A,'Publication Table (%)'!$B145,AllPublicationData!$B:$B,'Publication Table (%)'!$C$4,AllPublicationData!$D:$D,'Publication Table (%)'!F$7),
SUMIFS(AllPublicationData!$F:$F,AllPublicationData!$A:$A,'Publication Table (%)'!$B145,AllPublicationData!$B:$B,'Publication Table (%)'!F$7)/
SUMIFS(AllPublicationData!$E:$E,AllPublicationData!$A:$A,'Publication Table (%)'!$B145,AllPublicationData!$B:$B,'Publication Table (%)'!F$7)),
IF('Publication Table (%)'!$C$5="Operations cancelled by patient",
IFERROR(SUMIFS(AllPublicationData!$G:$G,AllPublicationData!$A:$A,'Publication Table (%)'!$B145,AllPublicationData!$B:$B,'Publication Table (%)'!$C$4,AllPublicationData!$D:$D,'Publication Table (%)'!F$7)/
SUMIFS(AllPublicationData!$E:$E,AllPublicationData!$A:$A,'Publication Table (%)'!$B145,AllPublicationData!$B:$B,'Publication Table (%)'!$C$4,AllPublicationData!$D:$D,'Publication Table (%)'!F$7),
SUMIFS(AllPublicationData!$G:$G,AllPublicationData!$A:$A,'Publication Table (%)'!$B145,AllPublicationData!$B:$B,'Publication Table (%)'!F$7)/
SUMIFS(AllPublicationData!$E:$E,AllPublicationData!$A:$A,'Publication Table (%)'!$B145,AllPublicationData!$B:$B,'Publication Table (%)'!F$7)),
IF('Publication Table (%)'!$C$5="Operations cancelled for clinical reasons",
IFERROR(SUMIFS(AllPublicationData!$H:$H,AllPublicationData!$A:$A,'Publication Table (%)'!$B145,AllPublicationData!$B:$B,'Publication Table (%)'!$C$4,AllPublicationData!$D:$D,'Publication Table (%)'!F$7)/
SUMIFS(AllPublicationData!$E:$E,AllPublicationData!$A:$A,'Publication Table (%)'!$B145,AllPublicationData!$B:$B,'Publication Table (%)'!$C$4,AllPublicationData!$D:$D,'Publication Table (%)'!F$7),
SUMIFS(AllPublicationData!$H:$H,AllPublicationData!$A:$A,'Publication Table (%)'!$B145,AllPublicationData!$B:$B,'Publication Table (%)'!F$7)/
SUMIFS(AllPublicationData!$E:$E,AllPublicationData!$A:$A,'Publication Table (%)'!$B145,AllPublicationData!$B:$B,'Publication Table (%)'!F$7)),
IF('Publication Table (%)'!$C$5="Operations cancelled for non-clinical/capacity reasons",
IFERROR(SUMIFS(AllPublicationData!$I:$I,AllPublicationData!$A:$A,'Publication Table (%)'!$B145,AllPublicationData!$B:$B,'Publication Table (%)'!$C$4,AllPublicationData!$D:$D,'Publication Table (%)'!F$7)/
SUMIFS(AllPublicationData!$E:$E,AllPublicationData!$A:$A,'Publication Table (%)'!$B145,AllPublicationData!$B:$B,'Publication Table (%)'!$C$4,AllPublicationData!$D:$D,'Publication Table (%)'!F$7),
SUMIFS(AllPublicationData!$I:$I,AllPublicationData!$A:$A,'Publication Table (%)'!$B145,AllPublicationData!$B:$B,'Publication Table (%)'!F$7)/
SUMIFS(AllPublicationData!$E:$E,AllPublicationData!$A:$A,'Publication Table (%)'!$B145,AllPublicationData!$B:$B,'Publication Table (%)'!F$7)),
IF('Publication Table (%)'!$C$5="Cancellations for other reasons",
IFERROR(SUMIFS(AllPublicationData!$J:$J,AllPublicationData!$A:$A,'Publication Table (%)'!$B145,AllPublicationData!$B:$B,'Publication Table (%)'!$C$4,AllPublicationData!$D:$D,'Publication Table (%)'!F$7)/
SUMIFS(AllPublicationData!$E:$E,AllPublicationData!$A:$A,'Publication Table (%)'!$B145,AllPublicationData!$B:$B,'Publication Table (%)'!$C$4,AllPublicationData!$D:$D,'Publication Table (%)'!F$7),
SUMIFS(AllPublicationData!$J:$J,AllPublicationData!$A:$A,'Publication Table (%)'!$B145,AllPublicationData!$B:$B,'Publication Table (%)'!F$7)/
SUMIFS(AllPublicationData!$E:$E,AllPublicationData!$A:$A,'Publication Table (%)'!$B145,AllPublicationData!$B:$B,'Publication Table (%)'!F$7)))))))</f>
        <v>#DIV/0!</v>
      </c>
      <c r="G145" s="96" t="e">
        <f>IF('Publication Table (%)'!$C$5="All Cancelled Operations",
IFERROR(SUMIFS(AllPublicationData!$F:$F,AllPublicationData!$A:$A,'Publication Table (%)'!$B145,AllPublicationData!$B:$B,'Publication Table (%)'!$C$4,AllPublicationData!$D:$D,'Publication Table (%)'!G$7)/
SUMIFS(AllPublicationData!$E:$E,AllPublicationData!$A:$A,'Publication Table (%)'!$B145,AllPublicationData!$B:$B,'Publication Table (%)'!$C$4,AllPublicationData!$D:$D,'Publication Table (%)'!G$7),
SUMIFS(AllPublicationData!$F:$F,AllPublicationData!$A:$A,'Publication Table (%)'!$B145,AllPublicationData!$B:$B,'Publication Table (%)'!G$7)/
SUMIFS(AllPublicationData!$E:$E,AllPublicationData!$A:$A,'Publication Table (%)'!$B145,AllPublicationData!$B:$B,'Publication Table (%)'!G$7)),
IF('Publication Table (%)'!$C$5="Operations cancelled by patient",
IFERROR(SUMIFS(AllPublicationData!$G:$G,AllPublicationData!$A:$A,'Publication Table (%)'!$B145,AllPublicationData!$B:$B,'Publication Table (%)'!$C$4,AllPublicationData!$D:$D,'Publication Table (%)'!G$7)/
SUMIFS(AllPublicationData!$E:$E,AllPublicationData!$A:$A,'Publication Table (%)'!$B145,AllPublicationData!$B:$B,'Publication Table (%)'!$C$4,AllPublicationData!$D:$D,'Publication Table (%)'!G$7),
SUMIFS(AllPublicationData!$G:$G,AllPublicationData!$A:$A,'Publication Table (%)'!$B145,AllPublicationData!$B:$B,'Publication Table (%)'!G$7)/
SUMIFS(AllPublicationData!$E:$E,AllPublicationData!$A:$A,'Publication Table (%)'!$B145,AllPublicationData!$B:$B,'Publication Table (%)'!G$7)),
IF('Publication Table (%)'!$C$5="Operations cancelled for clinical reasons",
IFERROR(SUMIFS(AllPublicationData!$H:$H,AllPublicationData!$A:$A,'Publication Table (%)'!$B145,AllPublicationData!$B:$B,'Publication Table (%)'!$C$4,AllPublicationData!$D:$D,'Publication Table (%)'!G$7)/
SUMIFS(AllPublicationData!$E:$E,AllPublicationData!$A:$A,'Publication Table (%)'!$B145,AllPublicationData!$B:$B,'Publication Table (%)'!$C$4,AllPublicationData!$D:$D,'Publication Table (%)'!G$7),
SUMIFS(AllPublicationData!$H:$H,AllPublicationData!$A:$A,'Publication Table (%)'!$B145,AllPublicationData!$B:$B,'Publication Table (%)'!G$7)/
SUMIFS(AllPublicationData!$E:$E,AllPublicationData!$A:$A,'Publication Table (%)'!$B145,AllPublicationData!$B:$B,'Publication Table (%)'!G$7)),
IF('Publication Table (%)'!$C$5="Operations cancelled for non-clinical/capacity reasons",
IFERROR(SUMIFS(AllPublicationData!$I:$I,AllPublicationData!$A:$A,'Publication Table (%)'!$B145,AllPublicationData!$B:$B,'Publication Table (%)'!$C$4,AllPublicationData!$D:$D,'Publication Table (%)'!G$7)/
SUMIFS(AllPublicationData!$E:$E,AllPublicationData!$A:$A,'Publication Table (%)'!$B145,AllPublicationData!$B:$B,'Publication Table (%)'!$C$4,AllPublicationData!$D:$D,'Publication Table (%)'!G$7),
SUMIFS(AllPublicationData!$I:$I,AllPublicationData!$A:$A,'Publication Table (%)'!$B145,AllPublicationData!$B:$B,'Publication Table (%)'!G$7)/
SUMIFS(AllPublicationData!$E:$E,AllPublicationData!$A:$A,'Publication Table (%)'!$B145,AllPublicationData!$B:$B,'Publication Table (%)'!G$7)),
IF('Publication Table (%)'!$C$5="Cancellations for other reasons",
IFERROR(SUMIFS(AllPublicationData!$J:$J,AllPublicationData!$A:$A,'Publication Table (%)'!$B145,AllPublicationData!$B:$B,'Publication Table (%)'!$C$4,AllPublicationData!$D:$D,'Publication Table (%)'!G$7)/
SUMIFS(AllPublicationData!$E:$E,AllPublicationData!$A:$A,'Publication Table (%)'!$B145,AllPublicationData!$B:$B,'Publication Table (%)'!$C$4,AllPublicationData!$D:$D,'Publication Table (%)'!G$7),
SUMIFS(AllPublicationData!$J:$J,AllPublicationData!$A:$A,'Publication Table (%)'!$B145,AllPublicationData!$B:$B,'Publication Table (%)'!G$7)/
SUMIFS(AllPublicationData!$E:$E,AllPublicationData!$A:$A,'Publication Table (%)'!$B145,AllPublicationData!$B:$B,'Publication Table (%)'!G$7)))))))</f>
        <v>#DIV/0!</v>
      </c>
      <c r="H145" s="96" t="e">
        <f>IF('Publication Table (%)'!$C$5="All Cancelled Operations",
IFERROR(SUMIFS(AllPublicationData!$F:$F,AllPublicationData!$A:$A,'Publication Table (%)'!$B145,AllPublicationData!$B:$B,'Publication Table (%)'!$C$4,AllPublicationData!$D:$D,'Publication Table (%)'!H$7)/
SUMIFS(AllPublicationData!$E:$E,AllPublicationData!$A:$A,'Publication Table (%)'!$B145,AllPublicationData!$B:$B,'Publication Table (%)'!$C$4,AllPublicationData!$D:$D,'Publication Table (%)'!H$7),
SUMIFS(AllPublicationData!$F:$F,AllPublicationData!$A:$A,'Publication Table (%)'!$B145,AllPublicationData!$B:$B,'Publication Table (%)'!H$7)/
SUMIFS(AllPublicationData!$E:$E,AllPublicationData!$A:$A,'Publication Table (%)'!$B145,AllPublicationData!$B:$B,'Publication Table (%)'!H$7)),
IF('Publication Table (%)'!$C$5="Operations cancelled by patient",
IFERROR(SUMIFS(AllPublicationData!$G:$G,AllPublicationData!$A:$A,'Publication Table (%)'!$B145,AllPublicationData!$B:$B,'Publication Table (%)'!$C$4,AllPublicationData!$D:$D,'Publication Table (%)'!H$7)/
SUMIFS(AllPublicationData!$E:$E,AllPublicationData!$A:$A,'Publication Table (%)'!$B145,AllPublicationData!$B:$B,'Publication Table (%)'!$C$4,AllPublicationData!$D:$D,'Publication Table (%)'!H$7),
SUMIFS(AllPublicationData!$G:$G,AllPublicationData!$A:$A,'Publication Table (%)'!$B145,AllPublicationData!$B:$B,'Publication Table (%)'!H$7)/
SUMIFS(AllPublicationData!$E:$E,AllPublicationData!$A:$A,'Publication Table (%)'!$B145,AllPublicationData!$B:$B,'Publication Table (%)'!H$7)),
IF('Publication Table (%)'!$C$5="Operations cancelled for clinical reasons",
IFERROR(SUMIFS(AllPublicationData!$H:$H,AllPublicationData!$A:$A,'Publication Table (%)'!$B145,AllPublicationData!$B:$B,'Publication Table (%)'!$C$4,AllPublicationData!$D:$D,'Publication Table (%)'!H$7)/
SUMIFS(AllPublicationData!$E:$E,AllPublicationData!$A:$A,'Publication Table (%)'!$B145,AllPublicationData!$B:$B,'Publication Table (%)'!$C$4,AllPublicationData!$D:$D,'Publication Table (%)'!H$7),
SUMIFS(AllPublicationData!$H:$H,AllPublicationData!$A:$A,'Publication Table (%)'!$B145,AllPublicationData!$B:$B,'Publication Table (%)'!H$7)/
SUMIFS(AllPublicationData!$E:$E,AllPublicationData!$A:$A,'Publication Table (%)'!$B145,AllPublicationData!$B:$B,'Publication Table (%)'!H$7)),
IF('Publication Table (%)'!$C$5="Operations cancelled for non-clinical/capacity reasons",
IFERROR(SUMIFS(AllPublicationData!$I:$I,AllPublicationData!$A:$A,'Publication Table (%)'!$B145,AllPublicationData!$B:$B,'Publication Table (%)'!$C$4,AllPublicationData!$D:$D,'Publication Table (%)'!H$7)/
SUMIFS(AllPublicationData!$E:$E,AllPublicationData!$A:$A,'Publication Table (%)'!$B145,AllPublicationData!$B:$B,'Publication Table (%)'!$C$4,AllPublicationData!$D:$D,'Publication Table (%)'!H$7),
SUMIFS(AllPublicationData!$I:$I,AllPublicationData!$A:$A,'Publication Table (%)'!$B145,AllPublicationData!$B:$B,'Publication Table (%)'!H$7)/
SUMIFS(AllPublicationData!$E:$E,AllPublicationData!$A:$A,'Publication Table (%)'!$B145,AllPublicationData!$B:$B,'Publication Table (%)'!H$7)),
IF('Publication Table (%)'!$C$5="Cancellations for other reasons",
IFERROR(SUMIFS(AllPublicationData!$J:$J,AllPublicationData!$A:$A,'Publication Table (%)'!$B145,AllPublicationData!$B:$B,'Publication Table (%)'!$C$4,AllPublicationData!$D:$D,'Publication Table (%)'!H$7)/
SUMIFS(AllPublicationData!$E:$E,AllPublicationData!$A:$A,'Publication Table (%)'!$B145,AllPublicationData!$B:$B,'Publication Table (%)'!$C$4,AllPublicationData!$D:$D,'Publication Table (%)'!H$7),
SUMIFS(AllPublicationData!$J:$J,AllPublicationData!$A:$A,'Publication Table (%)'!$B145,AllPublicationData!$B:$B,'Publication Table (%)'!H$7)/
SUMIFS(AllPublicationData!$E:$E,AllPublicationData!$A:$A,'Publication Table (%)'!$B145,AllPublicationData!$B:$B,'Publication Table (%)'!H$7)))))))</f>
        <v>#DIV/0!</v>
      </c>
      <c r="I145" s="96" t="e">
        <f>IF('Publication Table (%)'!$C$5="All Cancelled Operations",
IFERROR(SUMIFS(AllPublicationData!$F:$F,AllPublicationData!$A:$A,'Publication Table (%)'!$B145,AllPublicationData!$B:$B,'Publication Table (%)'!$C$4,AllPublicationData!$D:$D,'Publication Table (%)'!I$7)/
SUMIFS(AllPublicationData!$E:$E,AllPublicationData!$A:$A,'Publication Table (%)'!$B145,AllPublicationData!$B:$B,'Publication Table (%)'!$C$4,AllPublicationData!$D:$D,'Publication Table (%)'!I$7),
SUMIFS(AllPublicationData!$F:$F,AllPublicationData!$A:$A,'Publication Table (%)'!$B145,AllPublicationData!$B:$B,'Publication Table (%)'!I$7)/
SUMIFS(AllPublicationData!$E:$E,AllPublicationData!$A:$A,'Publication Table (%)'!$B145,AllPublicationData!$B:$B,'Publication Table (%)'!I$7)),
IF('Publication Table (%)'!$C$5="Operations cancelled by patient",
IFERROR(SUMIFS(AllPublicationData!$G:$G,AllPublicationData!$A:$A,'Publication Table (%)'!$B145,AllPublicationData!$B:$B,'Publication Table (%)'!$C$4,AllPublicationData!$D:$D,'Publication Table (%)'!I$7)/
SUMIFS(AllPublicationData!$E:$E,AllPublicationData!$A:$A,'Publication Table (%)'!$B145,AllPublicationData!$B:$B,'Publication Table (%)'!$C$4,AllPublicationData!$D:$D,'Publication Table (%)'!I$7),
SUMIFS(AllPublicationData!$G:$G,AllPublicationData!$A:$A,'Publication Table (%)'!$B145,AllPublicationData!$B:$B,'Publication Table (%)'!I$7)/
SUMIFS(AllPublicationData!$E:$E,AllPublicationData!$A:$A,'Publication Table (%)'!$B145,AllPublicationData!$B:$B,'Publication Table (%)'!I$7)),
IF('Publication Table (%)'!$C$5="Operations cancelled for clinical reasons",
IFERROR(SUMIFS(AllPublicationData!$H:$H,AllPublicationData!$A:$A,'Publication Table (%)'!$B145,AllPublicationData!$B:$B,'Publication Table (%)'!$C$4,AllPublicationData!$D:$D,'Publication Table (%)'!I$7)/
SUMIFS(AllPublicationData!$E:$E,AllPublicationData!$A:$A,'Publication Table (%)'!$B145,AllPublicationData!$B:$B,'Publication Table (%)'!$C$4,AllPublicationData!$D:$D,'Publication Table (%)'!I$7),
SUMIFS(AllPublicationData!$H:$H,AllPublicationData!$A:$A,'Publication Table (%)'!$B145,AllPublicationData!$B:$B,'Publication Table (%)'!I$7)/
SUMIFS(AllPublicationData!$E:$E,AllPublicationData!$A:$A,'Publication Table (%)'!$B145,AllPublicationData!$B:$B,'Publication Table (%)'!I$7)),
IF('Publication Table (%)'!$C$5="Operations cancelled for non-clinical/capacity reasons",
IFERROR(SUMIFS(AllPublicationData!$I:$I,AllPublicationData!$A:$A,'Publication Table (%)'!$B145,AllPublicationData!$B:$B,'Publication Table (%)'!$C$4,AllPublicationData!$D:$D,'Publication Table (%)'!I$7)/
SUMIFS(AllPublicationData!$E:$E,AllPublicationData!$A:$A,'Publication Table (%)'!$B145,AllPublicationData!$B:$B,'Publication Table (%)'!$C$4,AllPublicationData!$D:$D,'Publication Table (%)'!I$7),
SUMIFS(AllPublicationData!$I:$I,AllPublicationData!$A:$A,'Publication Table (%)'!$B145,AllPublicationData!$B:$B,'Publication Table (%)'!I$7)/
SUMIFS(AllPublicationData!$E:$E,AllPublicationData!$A:$A,'Publication Table (%)'!$B145,AllPublicationData!$B:$B,'Publication Table (%)'!I$7)),
IF('Publication Table (%)'!$C$5="Cancellations for other reasons",
IFERROR(SUMIFS(AllPublicationData!$J:$J,AllPublicationData!$A:$A,'Publication Table (%)'!$B145,AllPublicationData!$B:$B,'Publication Table (%)'!$C$4,AllPublicationData!$D:$D,'Publication Table (%)'!I$7)/
SUMIFS(AllPublicationData!$E:$E,AllPublicationData!$A:$A,'Publication Table (%)'!$B145,AllPublicationData!$B:$B,'Publication Table (%)'!$C$4,AllPublicationData!$D:$D,'Publication Table (%)'!I$7),
SUMIFS(AllPublicationData!$J:$J,AllPublicationData!$A:$A,'Publication Table (%)'!$B145,AllPublicationData!$B:$B,'Publication Table (%)'!I$7)/
SUMIFS(AllPublicationData!$E:$E,AllPublicationData!$A:$A,'Publication Table (%)'!$B145,AllPublicationData!$B:$B,'Publication Table (%)'!I$7)))))))</f>
        <v>#DIV/0!</v>
      </c>
      <c r="J145" s="96" t="e">
        <f>IF('Publication Table (%)'!$C$5="All Cancelled Operations",
IFERROR(SUMIFS(AllPublicationData!$F:$F,AllPublicationData!$A:$A,'Publication Table (%)'!$B145,AllPublicationData!$B:$B,'Publication Table (%)'!$C$4,AllPublicationData!$D:$D,'Publication Table (%)'!J$7)/
SUMIFS(AllPublicationData!$E:$E,AllPublicationData!$A:$A,'Publication Table (%)'!$B145,AllPublicationData!$B:$B,'Publication Table (%)'!$C$4,AllPublicationData!$D:$D,'Publication Table (%)'!J$7),
SUMIFS(AllPublicationData!$F:$F,AllPublicationData!$A:$A,'Publication Table (%)'!$B145,AllPublicationData!$B:$B,'Publication Table (%)'!J$7)/
SUMIFS(AllPublicationData!$E:$E,AllPublicationData!$A:$A,'Publication Table (%)'!$B145,AllPublicationData!$B:$B,'Publication Table (%)'!J$7)),
IF('Publication Table (%)'!$C$5="Operations cancelled by patient",
IFERROR(SUMIFS(AllPublicationData!$G:$G,AllPublicationData!$A:$A,'Publication Table (%)'!$B145,AllPublicationData!$B:$B,'Publication Table (%)'!$C$4,AllPublicationData!$D:$D,'Publication Table (%)'!J$7)/
SUMIFS(AllPublicationData!$E:$E,AllPublicationData!$A:$A,'Publication Table (%)'!$B145,AllPublicationData!$B:$B,'Publication Table (%)'!$C$4,AllPublicationData!$D:$D,'Publication Table (%)'!J$7),
SUMIFS(AllPublicationData!$G:$G,AllPublicationData!$A:$A,'Publication Table (%)'!$B145,AllPublicationData!$B:$B,'Publication Table (%)'!J$7)/
SUMIFS(AllPublicationData!$E:$E,AllPublicationData!$A:$A,'Publication Table (%)'!$B145,AllPublicationData!$B:$B,'Publication Table (%)'!J$7)),
IF('Publication Table (%)'!$C$5="Operations cancelled for clinical reasons",
IFERROR(SUMIFS(AllPublicationData!$H:$H,AllPublicationData!$A:$A,'Publication Table (%)'!$B145,AllPublicationData!$B:$B,'Publication Table (%)'!$C$4,AllPublicationData!$D:$D,'Publication Table (%)'!J$7)/
SUMIFS(AllPublicationData!$E:$E,AllPublicationData!$A:$A,'Publication Table (%)'!$B145,AllPublicationData!$B:$B,'Publication Table (%)'!$C$4,AllPublicationData!$D:$D,'Publication Table (%)'!J$7),
SUMIFS(AllPublicationData!$H:$H,AllPublicationData!$A:$A,'Publication Table (%)'!$B145,AllPublicationData!$B:$B,'Publication Table (%)'!J$7)/
SUMIFS(AllPublicationData!$E:$E,AllPublicationData!$A:$A,'Publication Table (%)'!$B145,AllPublicationData!$B:$B,'Publication Table (%)'!J$7)),
IF('Publication Table (%)'!$C$5="Operations cancelled for non-clinical/capacity reasons",
IFERROR(SUMIFS(AllPublicationData!$I:$I,AllPublicationData!$A:$A,'Publication Table (%)'!$B145,AllPublicationData!$B:$B,'Publication Table (%)'!$C$4,AllPublicationData!$D:$D,'Publication Table (%)'!J$7)/
SUMIFS(AllPublicationData!$E:$E,AllPublicationData!$A:$A,'Publication Table (%)'!$B145,AllPublicationData!$B:$B,'Publication Table (%)'!$C$4,AllPublicationData!$D:$D,'Publication Table (%)'!J$7),
SUMIFS(AllPublicationData!$I:$I,AllPublicationData!$A:$A,'Publication Table (%)'!$B145,AllPublicationData!$B:$B,'Publication Table (%)'!J$7)/
SUMIFS(AllPublicationData!$E:$E,AllPublicationData!$A:$A,'Publication Table (%)'!$B145,AllPublicationData!$B:$B,'Publication Table (%)'!J$7)),
IF('Publication Table (%)'!$C$5="Cancellations for other reasons",
IFERROR(SUMIFS(AllPublicationData!$J:$J,AllPublicationData!$A:$A,'Publication Table (%)'!$B145,AllPublicationData!$B:$B,'Publication Table (%)'!$C$4,AllPublicationData!$D:$D,'Publication Table (%)'!J$7)/
SUMIFS(AllPublicationData!$E:$E,AllPublicationData!$A:$A,'Publication Table (%)'!$B145,AllPublicationData!$B:$B,'Publication Table (%)'!$C$4,AllPublicationData!$D:$D,'Publication Table (%)'!J$7),
SUMIFS(AllPublicationData!$J:$J,AllPublicationData!$A:$A,'Publication Table (%)'!$B145,AllPublicationData!$B:$B,'Publication Table (%)'!J$7)/
SUMIFS(AllPublicationData!$E:$E,AllPublicationData!$A:$A,'Publication Table (%)'!$B145,AllPublicationData!$B:$B,'Publication Table (%)'!J$7)))))))</f>
        <v>#DIV/0!</v>
      </c>
      <c r="K145" s="96" t="e">
        <f>IF('Publication Table (%)'!$C$5="All Cancelled Operations",
IFERROR(SUMIFS(AllPublicationData!$F:$F,AllPublicationData!$A:$A,'Publication Table (%)'!$B145,AllPublicationData!$B:$B,'Publication Table (%)'!$C$4,AllPublicationData!$D:$D,'Publication Table (%)'!K$7)/
SUMIFS(AllPublicationData!$E:$E,AllPublicationData!$A:$A,'Publication Table (%)'!$B145,AllPublicationData!$B:$B,'Publication Table (%)'!$C$4,AllPublicationData!$D:$D,'Publication Table (%)'!K$7),
SUMIFS(AllPublicationData!$F:$F,AllPublicationData!$A:$A,'Publication Table (%)'!$B145,AllPublicationData!$B:$B,'Publication Table (%)'!K$7)/
SUMIFS(AllPublicationData!$E:$E,AllPublicationData!$A:$A,'Publication Table (%)'!$B145,AllPublicationData!$B:$B,'Publication Table (%)'!K$7)),
IF('Publication Table (%)'!$C$5="Operations cancelled by patient",
IFERROR(SUMIFS(AllPublicationData!$G:$G,AllPublicationData!$A:$A,'Publication Table (%)'!$B145,AllPublicationData!$B:$B,'Publication Table (%)'!$C$4,AllPublicationData!$D:$D,'Publication Table (%)'!K$7)/
SUMIFS(AllPublicationData!$E:$E,AllPublicationData!$A:$A,'Publication Table (%)'!$B145,AllPublicationData!$B:$B,'Publication Table (%)'!$C$4,AllPublicationData!$D:$D,'Publication Table (%)'!K$7),
SUMIFS(AllPublicationData!$G:$G,AllPublicationData!$A:$A,'Publication Table (%)'!$B145,AllPublicationData!$B:$B,'Publication Table (%)'!K$7)/
SUMIFS(AllPublicationData!$E:$E,AllPublicationData!$A:$A,'Publication Table (%)'!$B145,AllPublicationData!$B:$B,'Publication Table (%)'!K$7)),
IF('Publication Table (%)'!$C$5="Operations cancelled for clinical reasons",
IFERROR(SUMIFS(AllPublicationData!$H:$H,AllPublicationData!$A:$A,'Publication Table (%)'!$B145,AllPublicationData!$B:$B,'Publication Table (%)'!$C$4,AllPublicationData!$D:$D,'Publication Table (%)'!K$7)/
SUMIFS(AllPublicationData!$E:$E,AllPublicationData!$A:$A,'Publication Table (%)'!$B145,AllPublicationData!$B:$B,'Publication Table (%)'!$C$4,AllPublicationData!$D:$D,'Publication Table (%)'!K$7),
SUMIFS(AllPublicationData!$H:$H,AllPublicationData!$A:$A,'Publication Table (%)'!$B145,AllPublicationData!$B:$B,'Publication Table (%)'!K$7)/
SUMIFS(AllPublicationData!$E:$E,AllPublicationData!$A:$A,'Publication Table (%)'!$B145,AllPublicationData!$B:$B,'Publication Table (%)'!K$7)),
IF('Publication Table (%)'!$C$5="Operations cancelled for non-clinical/capacity reasons",
IFERROR(SUMIFS(AllPublicationData!$I:$I,AllPublicationData!$A:$A,'Publication Table (%)'!$B145,AllPublicationData!$B:$B,'Publication Table (%)'!$C$4,AllPublicationData!$D:$D,'Publication Table (%)'!K$7)/
SUMIFS(AllPublicationData!$E:$E,AllPublicationData!$A:$A,'Publication Table (%)'!$B145,AllPublicationData!$B:$B,'Publication Table (%)'!$C$4,AllPublicationData!$D:$D,'Publication Table (%)'!K$7),
SUMIFS(AllPublicationData!$I:$I,AllPublicationData!$A:$A,'Publication Table (%)'!$B145,AllPublicationData!$B:$B,'Publication Table (%)'!K$7)/
SUMIFS(AllPublicationData!$E:$E,AllPublicationData!$A:$A,'Publication Table (%)'!$B145,AllPublicationData!$B:$B,'Publication Table (%)'!K$7)),
IF('Publication Table (%)'!$C$5="Cancellations for other reasons",
IFERROR(SUMIFS(AllPublicationData!$J:$J,AllPublicationData!$A:$A,'Publication Table (%)'!$B145,AllPublicationData!$B:$B,'Publication Table (%)'!$C$4,AllPublicationData!$D:$D,'Publication Table (%)'!K$7)/
SUMIFS(AllPublicationData!$E:$E,AllPublicationData!$A:$A,'Publication Table (%)'!$B145,AllPublicationData!$B:$B,'Publication Table (%)'!$C$4,AllPublicationData!$D:$D,'Publication Table (%)'!K$7),
SUMIFS(AllPublicationData!$J:$J,AllPublicationData!$A:$A,'Publication Table (%)'!$B145,AllPublicationData!$B:$B,'Publication Table (%)'!K$7)/
SUMIFS(AllPublicationData!$E:$E,AllPublicationData!$A:$A,'Publication Table (%)'!$B145,AllPublicationData!$B:$B,'Publication Table (%)'!K$7)))))))</f>
        <v>#DIV/0!</v>
      </c>
      <c r="L145" s="96" t="e">
        <f>IF('Publication Table (%)'!$C$5="All Cancelled Operations",
IFERROR(SUMIFS(AllPublicationData!$F:$F,AllPublicationData!$A:$A,'Publication Table (%)'!$B145,AllPublicationData!$B:$B,'Publication Table (%)'!$C$4,AllPublicationData!$D:$D,'Publication Table (%)'!L$7)/
SUMIFS(AllPublicationData!$E:$E,AllPublicationData!$A:$A,'Publication Table (%)'!$B145,AllPublicationData!$B:$B,'Publication Table (%)'!$C$4,AllPublicationData!$D:$D,'Publication Table (%)'!L$7),
SUMIFS(AllPublicationData!$F:$F,AllPublicationData!$A:$A,'Publication Table (%)'!$B145,AllPublicationData!$B:$B,'Publication Table (%)'!L$7)/
SUMIFS(AllPublicationData!$E:$E,AllPublicationData!$A:$A,'Publication Table (%)'!$B145,AllPublicationData!$B:$B,'Publication Table (%)'!L$7)),
IF('Publication Table (%)'!$C$5="Operations cancelled by patient",
IFERROR(SUMIFS(AllPublicationData!$G:$G,AllPublicationData!$A:$A,'Publication Table (%)'!$B145,AllPublicationData!$B:$B,'Publication Table (%)'!$C$4,AllPublicationData!$D:$D,'Publication Table (%)'!L$7)/
SUMIFS(AllPublicationData!$E:$E,AllPublicationData!$A:$A,'Publication Table (%)'!$B145,AllPublicationData!$B:$B,'Publication Table (%)'!$C$4,AllPublicationData!$D:$D,'Publication Table (%)'!L$7),
SUMIFS(AllPublicationData!$G:$G,AllPublicationData!$A:$A,'Publication Table (%)'!$B145,AllPublicationData!$B:$B,'Publication Table (%)'!L$7)/
SUMIFS(AllPublicationData!$E:$E,AllPublicationData!$A:$A,'Publication Table (%)'!$B145,AllPublicationData!$B:$B,'Publication Table (%)'!L$7)),
IF('Publication Table (%)'!$C$5="Operations cancelled for clinical reasons",
IFERROR(SUMIFS(AllPublicationData!$H:$H,AllPublicationData!$A:$A,'Publication Table (%)'!$B145,AllPublicationData!$B:$B,'Publication Table (%)'!$C$4,AllPublicationData!$D:$D,'Publication Table (%)'!L$7)/
SUMIFS(AllPublicationData!$E:$E,AllPublicationData!$A:$A,'Publication Table (%)'!$B145,AllPublicationData!$B:$B,'Publication Table (%)'!$C$4,AllPublicationData!$D:$D,'Publication Table (%)'!L$7),
SUMIFS(AllPublicationData!$H:$H,AllPublicationData!$A:$A,'Publication Table (%)'!$B145,AllPublicationData!$B:$B,'Publication Table (%)'!L$7)/
SUMIFS(AllPublicationData!$E:$E,AllPublicationData!$A:$A,'Publication Table (%)'!$B145,AllPublicationData!$B:$B,'Publication Table (%)'!L$7)),
IF('Publication Table (%)'!$C$5="Operations cancelled for non-clinical/capacity reasons",
IFERROR(SUMIFS(AllPublicationData!$I:$I,AllPublicationData!$A:$A,'Publication Table (%)'!$B145,AllPublicationData!$B:$B,'Publication Table (%)'!$C$4,AllPublicationData!$D:$D,'Publication Table (%)'!L$7)/
SUMIFS(AllPublicationData!$E:$E,AllPublicationData!$A:$A,'Publication Table (%)'!$B145,AllPublicationData!$B:$B,'Publication Table (%)'!$C$4,AllPublicationData!$D:$D,'Publication Table (%)'!L$7),
SUMIFS(AllPublicationData!$I:$I,AllPublicationData!$A:$A,'Publication Table (%)'!$B145,AllPublicationData!$B:$B,'Publication Table (%)'!L$7)/
SUMIFS(AllPublicationData!$E:$E,AllPublicationData!$A:$A,'Publication Table (%)'!$B145,AllPublicationData!$B:$B,'Publication Table (%)'!L$7)),
IF('Publication Table (%)'!$C$5="Cancellations for other reasons",
IFERROR(SUMIFS(AllPublicationData!$J:$J,AllPublicationData!$A:$A,'Publication Table (%)'!$B145,AllPublicationData!$B:$B,'Publication Table (%)'!$C$4,AllPublicationData!$D:$D,'Publication Table (%)'!L$7)/
SUMIFS(AllPublicationData!$E:$E,AllPublicationData!$A:$A,'Publication Table (%)'!$B145,AllPublicationData!$B:$B,'Publication Table (%)'!$C$4,AllPublicationData!$D:$D,'Publication Table (%)'!L$7),
SUMIFS(AllPublicationData!$J:$J,AllPublicationData!$A:$A,'Publication Table (%)'!$B145,AllPublicationData!$B:$B,'Publication Table (%)'!L$7)/
SUMIFS(AllPublicationData!$E:$E,AllPublicationData!$A:$A,'Publication Table (%)'!$B145,AllPublicationData!$B:$B,'Publication Table (%)'!L$7)))))))</f>
        <v>#DIV/0!</v>
      </c>
      <c r="M145" s="96" t="e">
        <f>IF('Publication Table (%)'!$C$5="All Cancelled Operations",
IFERROR(SUMIFS(AllPublicationData!$F:$F,AllPublicationData!$A:$A,'Publication Table (%)'!$B145,AllPublicationData!$B:$B,'Publication Table (%)'!$C$4,AllPublicationData!$D:$D,'Publication Table (%)'!M$7)/
SUMIFS(AllPublicationData!$E:$E,AllPublicationData!$A:$A,'Publication Table (%)'!$B145,AllPublicationData!$B:$B,'Publication Table (%)'!$C$4,AllPublicationData!$D:$D,'Publication Table (%)'!M$7),
SUMIFS(AllPublicationData!$F:$F,AllPublicationData!$A:$A,'Publication Table (%)'!$B145,AllPublicationData!$B:$B,'Publication Table (%)'!M$7)/
SUMIFS(AllPublicationData!$E:$E,AllPublicationData!$A:$A,'Publication Table (%)'!$B145,AllPublicationData!$B:$B,'Publication Table (%)'!M$7)),
IF('Publication Table (%)'!$C$5="Operations cancelled by patient",
IFERROR(SUMIFS(AllPublicationData!$G:$G,AllPublicationData!$A:$A,'Publication Table (%)'!$B145,AllPublicationData!$B:$B,'Publication Table (%)'!$C$4,AllPublicationData!$D:$D,'Publication Table (%)'!M$7)/
SUMIFS(AllPublicationData!$E:$E,AllPublicationData!$A:$A,'Publication Table (%)'!$B145,AllPublicationData!$B:$B,'Publication Table (%)'!$C$4,AllPublicationData!$D:$D,'Publication Table (%)'!M$7),
SUMIFS(AllPublicationData!$G:$G,AllPublicationData!$A:$A,'Publication Table (%)'!$B145,AllPublicationData!$B:$B,'Publication Table (%)'!M$7)/
SUMIFS(AllPublicationData!$E:$E,AllPublicationData!$A:$A,'Publication Table (%)'!$B145,AllPublicationData!$B:$B,'Publication Table (%)'!M$7)),
IF('Publication Table (%)'!$C$5="Operations cancelled for clinical reasons",
IFERROR(SUMIFS(AllPublicationData!$H:$H,AllPublicationData!$A:$A,'Publication Table (%)'!$B145,AllPublicationData!$B:$B,'Publication Table (%)'!$C$4,AllPublicationData!$D:$D,'Publication Table (%)'!M$7)/
SUMIFS(AllPublicationData!$E:$E,AllPublicationData!$A:$A,'Publication Table (%)'!$B145,AllPublicationData!$B:$B,'Publication Table (%)'!$C$4,AllPublicationData!$D:$D,'Publication Table (%)'!M$7),
SUMIFS(AllPublicationData!$H:$H,AllPublicationData!$A:$A,'Publication Table (%)'!$B145,AllPublicationData!$B:$B,'Publication Table (%)'!M$7)/
SUMIFS(AllPublicationData!$E:$E,AllPublicationData!$A:$A,'Publication Table (%)'!$B145,AllPublicationData!$B:$B,'Publication Table (%)'!M$7)),
IF('Publication Table (%)'!$C$5="Operations cancelled for non-clinical/capacity reasons",
IFERROR(SUMIFS(AllPublicationData!$I:$I,AllPublicationData!$A:$A,'Publication Table (%)'!$B145,AllPublicationData!$B:$B,'Publication Table (%)'!$C$4,AllPublicationData!$D:$D,'Publication Table (%)'!M$7)/
SUMIFS(AllPublicationData!$E:$E,AllPublicationData!$A:$A,'Publication Table (%)'!$B145,AllPublicationData!$B:$B,'Publication Table (%)'!$C$4,AllPublicationData!$D:$D,'Publication Table (%)'!M$7),
SUMIFS(AllPublicationData!$I:$I,AllPublicationData!$A:$A,'Publication Table (%)'!$B145,AllPublicationData!$B:$B,'Publication Table (%)'!M$7)/
SUMIFS(AllPublicationData!$E:$E,AllPublicationData!$A:$A,'Publication Table (%)'!$B145,AllPublicationData!$B:$B,'Publication Table (%)'!M$7)),
IF('Publication Table (%)'!$C$5="Cancellations for other reasons",
IFERROR(SUMIFS(AllPublicationData!$J:$J,AllPublicationData!$A:$A,'Publication Table (%)'!$B145,AllPublicationData!$B:$B,'Publication Table (%)'!$C$4,AllPublicationData!$D:$D,'Publication Table (%)'!M$7)/
SUMIFS(AllPublicationData!$E:$E,AllPublicationData!$A:$A,'Publication Table (%)'!$B145,AllPublicationData!$B:$B,'Publication Table (%)'!$C$4,AllPublicationData!$D:$D,'Publication Table (%)'!M$7),
SUMIFS(AllPublicationData!$J:$J,AllPublicationData!$A:$A,'Publication Table (%)'!$B145,AllPublicationData!$B:$B,'Publication Table (%)'!M$7)/
SUMIFS(AllPublicationData!$E:$E,AllPublicationData!$A:$A,'Publication Table (%)'!$B145,AllPublicationData!$B:$B,'Publication Table (%)'!M$7)))))))</f>
        <v>#DIV/0!</v>
      </c>
      <c r="N145" s="96" t="e">
        <f>IF('Publication Table (%)'!$C$5="All Cancelled Operations",
IFERROR(SUMIFS(AllPublicationData!$F:$F,AllPublicationData!$A:$A,'Publication Table (%)'!$B145,AllPublicationData!$B:$B,'Publication Table (%)'!$C$4,AllPublicationData!$D:$D,'Publication Table (%)'!N$7)/
SUMIFS(AllPublicationData!$E:$E,AllPublicationData!$A:$A,'Publication Table (%)'!$B145,AllPublicationData!$B:$B,'Publication Table (%)'!$C$4,AllPublicationData!$D:$D,'Publication Table (%)'!N$7),
SUMIFS(AllPublicationData!$F:$F,AllPublicationData!$A:$A,'Publication Table (%)'!$B145,AllPublicationData!$B:$B,'Publication Table (%)'!N$7)/
SUMIFS(AllPublicationData!$E:$E,AllPublicationData!$A:$A,'Publication Table (%)'!$B145,AllPublicationData!$B:$B,'Publication Table (%)'!N$7)),
IF('Publication Table (%)'!$C$5="Operations cancelled by patient",
IFERROR(SUMIFS(AllPublicationData!$G:$G,AllPublicationData!$A:$A,'Publication Table (%)'!$B145,AllPublicationData!$B:$B,'Publication Table (%)'!$C$4,AllPublicationData!$D:$D,'Publication Table (%)'!N$7)/
SUMIFS(AllPublicationData!$E:$E,AllPublicationData!$A:$A,'Publication Table (%)'!$B145,AllPublicationData!$B:$B,'Publication Table (%)'!$C$4,AllPublicationData!$D:$D,'Publication Table (%)'!N$7),
SUMIFS(AllPublicationData!$G:$G,AllPublicationData!$A:$A,'Publication Table (%)'!$B145,AllPublicationData!$B:$B,'Publication Table (%)'!N$7)/
SUMIFS(AllPublicationData!$E:$E,AllPublicationData!$A:$A,'Publication Table (%)'!$B145,AllPublicationData!$B:$B,'Publication Table (%)'!N$7)),
IF('Publication Table (%)'!$C$5="Operations cancelled for clinical reasons",
IFERROR(SUMIFS(AllPublicationData!$H:$H,AllPublicationData!$A:$A,'Publication Table (%)'!$B145,AllPublicationData!$B:$B,'Publication Table (%)'!$C$4,AllPublicationData!$D:$D,'Publication Table (%)'!N$7)/
SUMIFS(AllPublicationData!$E:$E,AllPublicationData!$A:$A,'Publication Table (%)'!$B145,AllPublicationData!$B:$B,'Publication Table (%)'!$C$4,AllPublicationData!$D:$D,'Publication Table (%)'!N$7),
SUMIFS(AllPublicationData!$H:$H,AllPublicationData!$A:$A,'Publication Table (%)'!$B145,AllPublicationData!$B:$B,'Publication Table (%)'!N$7)/
SUMIFS(AllPublicationData!$E:$E,AllPublicationData!$A:$A,'Publication Table (%)'!$B145,AllPublicationData!$B:$B,'Publication Table (%)'!N$7)),
IF('Publication Table (%)'!$C$5="Operations cancelled for non-clinical/capacity reasons",
IFERROR(SUMIFS(AllPublicationData!$I:$I,AllPublicationData!$A:$A,'Publication Table (%)'!$B145,AllPublicationData!$B:$B,'Publication Table (%)'!$C$4,AllPublicationData!$D:$D,'Publication Table (%)'!N$7)/
SUMIFS(AllPublicationData!$E:$E,AllPublicationData!$A:$A,'Publication Table (%)'!$B145,AllPublicationData!$B:$B,'Publication Table (%)'!$C$4,AllPublicationData!$D:$D,'Publication Table (%)'!N$7),
SUMIFS(AllPublicationData!$I:$I,AllPublicationData!$A:$A,'Publication Table (%)'!$B145,AllPublicationData!$B:$B,'Publication Table (%)'!N$7)/
SUMIFS(AllPublicationData!$E:$E,AllPublicationData!$A:$A,'Publication Table (%)'!$B145,AllPublicationData!$B:$B,'Publication Table (%)'!N$7)),
IF('Publication Table (%)'!$C$5="Cancellations for other reasons",
IFERROR(SUMIFS(AllPublicationData!$J:$J,AllPublicationData!$A:$A,'Publication Table (%)'!$B145,AllPublicationData!$B:$B,'Publication Table (%)'!$C$4,AllPublicationData!$D:$D,'Publication Table (%)'!N$7)/
SUMIFS(AllPublicationData!$E:$E,AllPublicationData!$A:$A,'Publication Table (%)'!$B145,AllPublicationData!$B:$B,'Publication Table (%)'!$C$4,AllPublicationData!$D:$D,'Publication Table (%)'!N$7),
SUMIFS(AllPublicationData!$J:$J,AllPublicationData!$A:$A,'Publication Table (%)'!$B145,AllPublicationData!$B:$B,'Publication Table (%)'!N$7)/
SUMIFS(AllPublicationData!$E:$E,AllPublicationData!$A:$A,'Publication Table (%)'!$B145,AllPublicationData!$B:$B,'Publication Table (%)'!N$7)))))))</f>
        <v>#DIV/0!</v>
      </c>
      <c r="O145" s="96" t="e">
        <f>IF('Publication Table (%)'!$C$5="All Cancelled Operations",
IFERROR(SUMIFS(AllPublicationData!$F:$F,AllPublicationData!$A:$A,'Publication Table (%)'!$B145,AllPublicationData!$B:$B,'Publication Table (%)'!$C$4,AllPublicationData!$D:$D,'Publication Table (%)'!O$7)/
SUMIFS(AllPublicationData!$E:$E,AllPublicationData!$A:$A,'Publication Table (%)'!$B145,AllPublicationData!$B:$B,'Publication Table (%)'!$C$4,AllPublicationData!$D:$D,'Publication Table (%)'!O$7),
SUMIFS(AllPublicationData!$F:$F,AllPublicationData!$A:$A,'Publication Table (%)'!$B145,AllPublicationData!$B:$B,'Publication Table (%)'!O$7)/
SUMIFS(AllPublicationData!$E:$E,AllPublicationData!$A:$A,'Publication Table (%)'!$B145,AllPublicationData!$B:$B,'Publication Table (%)'!O$7)),
IF('Publication Table (%)'!$C$5="Operations cancelled by patient",
IFERROR(SUMIFS(AllPublicationData!$G:$G,AllPublicationData!$A:$A,'Publication Table (%)'!$B145,AllPublicationData!$B:$B,'Publication Table (%)'!$C$4,AllPublicationData!$D:$D,'Publication Table (%)'!O$7)/
SUMIFS(AllPublicationData!$E:$E,AllPublicationData!$A:$A,'Publication Table (%)'!$B145,AllPublicationData!$B:$B,'Publication Table (%)'!$C$4,AllPublicationData!$D:$D,'Publication Table (%)'!O$7),
SUMIFS(AllPublicationData!$G:$G,AllPublicationData!$A:$A,'Publication Table (%)'!$B145,AllPublicationData!$B:$B,'Publication Table (%)'!O$7)/
SUMIFS(AllPublicationData!$E:$E,AllPublicationData!$A:$A,'Publication Table (%)'!$B145,AllPublicationData!$B:$B,'Publication Table (%)'!O$7)),
IF('Publication Table (%)'!$C$5="Operations cancelled for clinical reasons",
IFERROR(SUMIFS(AllPublicationData!$H:$H,AllPublicationData!$A:$A,'Publication Table (%)'!$B145,AllPublicationData!$B:$B,'Publication Table (%)'!$C$4,AllPublicationData!$D:$D,'Publication Table (%)'!O$7)/
SUMIFS(AllPublicationData!$E:$E,AllPublicationData!$A:$A,'Publication Table (%)'!$B145,AllPublicationData!$B:$B,'Publication Table (%)'!$C$4,AllPublicationData!$D:$D,'Publication Table (%)'!O$7),
SUMIFS(AllPublicationData!$H:$H,AllPublicationData!$A:$A,'Publication Table (%)'!$B145,AllPublicationData!$B:$B,'Publication Table (%)'!O$7)/
SUMIFS(AllPublicationData!$E:$E,AllPublicationData!$A:$A,'Publication Table (%)'!$B145,AllPublicationData!$B:$B,'Publication Table (%)'!O$7)),
IF('Publication Table (%)'!$C$5="Operations cancelled for non-clinical/capacity reasons",
IFERROR(SUMIFS(AllPublicationData!$I:$I,AllPublicationData!$A:$A,'Publication Table (%)'!$B145,AllPublicationData!$B:$B,'Publication Table (%)'!$C$4,AllPublicationData!$D:$D,'Publication Table (%)'!O$7)/
SUMIFS(AllPublicationData!$E:$E,AllPublicationData!$A:$A,'Publication Table (%)'!$B145,AllPublicationData!$B:$B,'Publication Table (%)'!$C$4,AllPublicationData!$D:$D,'Publication Table (%)'!O$7),
SUMIFS(AllPublicationData!$I:$I,AllPublicationData!$A:$A,'Publication Table (%)'!$B145,AllPublicationData!$B:$B,'Publication Table (%)'!O$7)/
SUMIFS(AllPublicationData!$E:$E,AllPublicationData!$A:$A,'Publication Table (%)'!$B145,AllPublicationData!$B:$B,'Publication Table (%)'!O$7)),
IF('Publication Table (%)'!$C$5="Cancellations for other reasons",
IFERROR(SUMIFS(AllPublicationData!$J:$J,AllPublicationData!$A:$A,'Publication Table (%)'!$B145,AllPublicationData!$B:$B,'Publication Table (%)'!$C$4,AllPublicationData!$D:$D,'Publication Table (%)'!O$7)/
SUMIFS(AllPublicationData!$E:$E,AllPublicationData!$A:$A,'Publication Table (%)'!$B145,AllPublicationData!$B:$B,'Publication Table (%)'!$C$4,AllPublicationData!$D:$D,'Publication Table (%)'!O$7),
SUMIFS(AllPublicationData!$J:$J,AllPublicationData!$A:$A,'Publication Table (%)'!$B145,AllPublicationData!$B:$B,'Publication Table (%)'!O$7)/
SUMIFS(AllPublicationData!$E:$E,AllPublicationData!$A:$A,'Publication Table (%)'!$B145,AllPublicationData!$B:$B,'Publication Table (%)'!O$7)))))))</f>
        <v>#DIV/0!</v>
      </c>
      <c r="P145" s="96" t="e">
        <f>IF('Publication Table (%)'!$C$5="All Cancelled Operations",
IFERROR(SUMIFS(AllPublicationData!$F:$F,AllPublicationData!$A:$A,'Publication Table (%)'!$B145,AllPublicationData!$B:$B,'Publication Table (%)'!$C$4,AllPublicationData!$D:$D,'Publication Table (%)'!P$7)/
SUMIFS(AllPublicationData!$E:$E,AllPublicationData!$A:$A,'Publication Table (%)'!$B145,AllPublicationData!$B:$B,'Publication Table (%)'!$C$4,AllPublicationData!$D:$D,'Publication Table (%)'!P$7),
SUMIFS(AllPublicationData!$F:$F,AllPublicationData!$A:$A,'Publication Table (%)'!$B145,AllPublicationData!$B:$B,'Publication Table (%)'!P$7)/
SUMIFS(AllPublicationData!$E:$E,AllPublicationData!$A:$A,'Publication Table (%)'!$B145,AllPublicationData!$B:$B,'Publication Table (%)'!P$7)),
IF('Publication Table (%)'!$C$5="Operations cancelled by patient",
IFERROR(SUMIFS(AllPublicationData!$G:$G,AllPublicationData!$A:$A,'Publication Table (%)'!$B145,AllPublicationData!$B:$B,'Publication Table (%)'!$C$4,AllPublicationData!$D:$D,'Publication Table (%)'!P$7)/
SUMIFS(AllPublicationData!$E:$E,AllPublicationData!$A:$A,'Publication Table (%)'!$B145,AllPublicationData!$B:$B,'Publication Table (%)'!$C$4,AllPublicationData!$D:$D,'Publication Table (%)'!P$7),
SUMIFS(AllPublicationData!$G:$G,AllPublicationData!$A:$A,'Publication Table (%)'!$B145,AllPublicationData!$B:$B,'Publication Table (%)'!P$7)/
SUMIFS(AllPublicationData!$E:$E,AllPublicationData!$A:$A,'Publication Table (%)'!$B145,AllPublicationData!$B:$B,'Publication Table (%)'!P$7)),
IF('Publication Table (%)'!$C$5="Operations cancelled for clinical reasons",
IFERROR(SUMIFS(AllPublicationData!$H:$H,AllPublicationData!$A:$A,'Publication Table (%)'!$B145,AllPublicationData!$B:$B,'Publication Table (%)'!$C$4,AllPublicationData!$D:$D,'Publication Table (%)'!P$7)/
SUMIFS(AllPublicationData!$E:$E,AllPublicationData!$A:$A,'Publication Table (%)'!$B145,AllPublicationData!$B:$B,'Publication Table (%)'!$C$4,AllPublicationData!$D:$D,'Publication Table (%)'!P$7),
SUMIFS(AllPublicationData!$H:$H,AllPublicationData!$A:$A,'Publication Table (%)'!$B145,AllPublicationData!$B:$B,'Publication Table (%)'!P$7)/
SUMIFS(AllPublicationData!$E:$E,AllPublicationData!$A:$A,'Publication Table (%)'!$B145,AllPublicationData!$B:$B,'Publication Table (%)'!P$7)),
IF('Publication Table (%)'!$C$5="Operations cancelled for non-clinical/capacity reasons",
IFERROR(SUMIFS(AllPublicationData!$I:$I,AllPublicationData!$A:$A,'Publication Table (%)'!$B145,AllPublicationData!$B:$B,'Publication Table (%)'!$C$4,AllPublicationData!$D:$D,'Publication Table (%)'!P$7)/
SUMIFS(AllPublicationData!$E:$E,AllPublicationData!$A:$A,'Publication Table (%)'!$B145,AllPublicationData!$B:$B,'Publication Table (%)'!$C$4,AllPublicationData!$D:$D,'Publication Table (%)'!P$7),
SUMIFS(AllPublicationData!$I:$I,AllPublicationData!$A:$A,'Publication Table (%)'!$B145,AllPublicationData!$B:$B,'Publication Table (%)'!P$7)/
SUMIFS(AllPublicationData!$E:$E,AllPublicationData!$A:$A,'Publication Table (%)'!$B145,AllPublicationData!$B:$B,'Publication Table (%)'!P$7)),
IF('Publication Table (%)'!$C$5="Cancellations for other reasons",
IFERROR(SUMIFS(AllPublicationData!$J:$J,AllPublicationData!$A:$A,'Publication Table (%)'!$B145,AllPublicationData!$B:$B,'Publication Table (%)'!$C$4,AllPublicationData!$D:$D,'Publication Table (%)'!P$7)/
SUMIFS(AllPublicationData!$E:$E,AllPublicationData!$A:$A,'Publication Table (%)'!$B145,AllPublicationData!$B:$B,'Publication Table (%)'!$C$4,AllPublicationData!$D:$D,'Publication Table (%)'!P$7),
SUMIFS(AllPublicationData!$J:$J,AllPublicationData!$A:$A,'Publication Table (%)'!$B145,AllPublicationData!$B:$B,'Publication Table (%)'!P$7)/
SUMIFS(AllPublicationData!$E:$E,AllPublicationData!$A:$A,'Publication Table (%)'!$B145,AllPublicationData!$B:$B,'Publication Table (%)'!P$7)))))))</f>
        <v>#DIV/0!</v>
      </c>
      <c r="Q145" s="96" t="e">
        <f>IF('Publication Table (%)'!$C$5="All Cancelled Operations",
IFERROR(SUMIFS(AllPublicationData!$F:$F,AllPublicationData!$A:$A,'Publication Table (%)'!$B145,AllPublicationData!$B:$B,'Publication Table (%)'!$C$4,AllPublicationData!$D:$D,'Publication Table (%)'!Q$7)/
SUMIFS(AllPublicationData!$E:$E,AllPublicationData!$A:$A,'Publication Table (%)'!$B145,AllPublicationData!$B:$B,'Publication Table (%)'!$C$4,AllPublicationData!$D:$D,'Publication Table (%)'!Q$7),
SUMIFS(AllPublicationData!$F:$F,AllPublicationData!$A:$A,'Publication Table (%)'!$B145,AllPublicationData!$B:$B,'Publication Table (%)'!Q$7)/
SUMIFS(AllPublicationData!$E:$E,AllPublicationData!$A:$A,'Publication Table (%)'!$B145,AllPublicationData!$B:$B,'Publication Table (%)'!Q$7)),
IF('Publication Table (%)'!$C$5="Operations cancelled by patient",
IFERROR(SUMIFS(AllPublicationData!$G:$G,AllPublicationData!$A:$A,'Publication Table (%)'!$B145,AllPublicationData!$B:$B,'Publication Table (%)'!$C$4,AllPublicationData!$D:$D,'Publication Table (%)'!Q$7)/
SUMIFS(AllPublicationData!$E:$E,AllPublicationData!$A:$A,'Publication Table (%)'!$B145,AllPublicationData!$B:$B,'Publication Table (%)'!$C$4,AllPublicationData!$D:$D,'Publication Table (%)'!Q$7),
SUMIFS(AllPublicationData!$G:$G,AllPublicationData!$A:$A,'Publication Table (%)'!$B145,AllPublicationData!$B:$B,'Publication Table (%)'!Q$7)/
SUMIFS(AllPublicationData!$E:$E,AllPublicationData!$A:$A,'Publication Table (%)'!$B145,AllPublicationData!$B:$B,'Publication Table (%)'!Q$7)),
IF('Publication Table (%)'!$C$5="Operations cancelled for clinical reasons",
IFERROR(SUMIFS(AllPublicationData!$H:$H,AllPublicationData!$A:$A,'Publication Table (%)'!$B145,AllPublicationData!$B:$B,'Publication Table (%)'!$C$4,AllPublicationData!$D:$D,'Publication Table (%)'!Q$7)/
SUMIFS(AllPublicationData!$E:$E,AllPublicationData!$A:$A,'Publication Table (%)'!$B145,AllPublicationData!$B:$B,'Publication Table (%)'!$C$4,AllPublicationData!$D:$D,'Publication Table (%)'!Q$7),
SUMIFS(AllPublicationData!$H:$H,AllPublicationData!$A:$A,'Publication Table (%)'!$B145,AllPublicationData!$B:$B,'Publication Table (%)'!Q$7)/
SUMIFS(AllPublicationData!$E:$E,AllPublicationData!$A:$A,'Publication Table (%)'!$B145,AllPublicationData!$B:$B,'Publication Table (%)'!Q$7)),
IF('Publication Table (%)'!$C$5="Operations cancelled for non-clinical/capacity reasons",
IFERROR(SUMIFS(AllPublicationData!$I:$I,AllPublicationData!$A:$A,'Publication Table (%)'!$B145,AllPublicationData!$B:$B,'Publication Table (%)'!$C$4,AllPublicationData!$D:$D,'Publication Table (%)'!Q$7)/
SUMIFS(AllPublicationData!$E:$E,AllPublicationData!$A:$A,'Publication Table (%)'!$B145,AllPublicationData!$B:$B,'Publication Table (%)'!$C$4,AllPublicationData!$D:$D,'Publication Table (%)'!Q$7),
SUMIFS(AllPublicationData!$I:$I,AllPublicationData!$A:$A,'Publication Table (%)'!$B145,AllPublicationData!$B:$B,'Publication Table (%)'!Q$7)/
SUMIFS(AllPublicationData!$E:$E,AllPublicationData!$A:$A,'Publication Table (%)'!$B145,AllPublicationData!$B:$B,'Publication Table (%)'!Q$7)),
IF('Publication Table (%)'!$C$5="Cancellations for other reasons",
IFERROR(SUMIFS(AllPublicationData!$J:$J,AllPublicationData!$A:$A,'Publication Table (%)'!$B145,AllPublicationData!$B:$B,'Publication Table (%)'!$C$4,AllPublicationData!$D:$D,'Publication Table (%)'!Q$7)/
SUMIFS(AllPublicationData!$E:$E,AllPublicationData!$A:$A,'Publication Table (%)'!$B145,AllPublicationData!$B:$B,'Publication Table (%)'!$C$4,AllPublicationData!$D:$D,'Publication Table (%)'!Q$7),
SUMIFS(AllPublicationData!$J:$J,AllPublicationData!$A:$A,'Publication Table (%)'!$B145,AllPublicationData!$B:$B,'Publication Table (%)'!Q$7)/
SUMIFS(AllPublicationData!$E:$E,AllPublicationData!$A:$A,'Publication Table (%)'!$B145,AllPublicationData!$B:$B,'Publication Table (%)'!Q$7)))))))</f>
        <v>#DIV/0!</v>
      </c>
      <c r="R145" s="96" t="e">
        <f>IF('Publication Table (%)'!$C$5="All Cancelled Operations",
IFERROR(SUMIFS(AllPublicationData!$F:$F,AllPublicationData!$A:$A,'Publication Table (%)'!$B145,AllPublicationData!$B:$B,'Publication Table (%)'!$C$4,AllPublicationData!$D:$D,'Publication Table (%)'!R$7)/
SUMIFS(AllPublicationData!$E:$E,AllPublicationData!$A:$A,'Publication Table (%)'!$B145,AllPublicationData!$B:$B,'Publication Table (%)'!$C$4,AllPublicationData!$D:$D,'Publication Table (%)'!R$7),
SUMIFS(AllPublicationData!$F:$F,AllPublicationData!$A:$A,'Publication Table (%)'!$B145,AllPublicationData!$B:$B,'Publication Table (%)'!R$7)/
SUMIFS(AllPublicationData!$E:$E,AllPublicationData!$A:$A,'Publication Table (%)'!$B145,AllPublicationData!$B:$B,'Publication Table (%)'!R$7)),
IF('Publication Table (%)'!$C$5="Operations cancelled by patient",
IFERROR(SUMIFS(AllPublicationData!$G:$G,AllPublicationData!$A:$A,'Publication Table (%)'!$B145,AllPublicationData!$B:$B,'Publication Table (%)'!$C$4,AllPublicationData!$D:$D,'Publication Table (%)'!R$7)/
SUMIFS(AllPublicationData!$E:$E,AllPublicationData!$A:$A,'Publication Table (%)'!$B145,AllPublicationData!$B:$B,'Publication Table (%)'!$C$4,AllPublicationData!$D:$D,'Publication Table (%)'!R$7),
SUMIFS(AllPublicationData!$G:$G,AllPublicationData!$A:$A,'Publication Table (%)'!$B145,AllPublicationData!$B:$B,'Publication Table (%)'!R$7)/
SUMIFS(AllPublicationData!$E:$E,AllPublicationData!$A:$A,'Publication Table (%)'!$B145,AllPublicationData!$B:$B,'Publication Table (%)'!R$7)),
IF('Publication Table (%)'!$C$5="Operations cancelled for clinical reasons",
IFERROR(SUMIFS(AllPublicationData!$H:$H,AllPublicationData!$A:$A,'Publication Table (%)'!$B145,AllPublicationData!$B:$B,'Publication Table (%)'!$C$4,AllPublicationData!$D:$D,'Publication Table (%)'!R$7)/
SUMIFS(AllPublicationData!$E:$E,AllPublicationData!$A:$A,'Publication Table (%)'!$B145,AllPublicationData!$B:$B,'Publication Table (%)'!$C$4,AllPublicationData!$D:$D,'Publication Table (%)'!R$7),
SUMIFS(AllPublicationData!$H:$H,AllPublicationData!$A:$A,'Publication Table (%)'!$B145,AllPublicationData!$B:$B,'Publication Table (%)'!R$7)/
SUMIFS(AllPublicationData!$E:$E,AllPublicationData!$A:$A,'Publication Table (%)'!$B145,AllPublicationData!$B:$B,'Publication Table (%)'!R$7)),
IF('Publication Table (%)'!$C$5="Operations cancelled for non-clinical/capacity reasons",
IFERROR(SUMIFS(AllPublicationData!$I:$I,AllPublicationData!$A:$A,'Publication Table (%)'!$B145,AllPublicationData!$B:$B,'Publication Table (%)'!$C$4,AllPublicationData!$D:$D,'Publication Table (%)'!R$7)/
SUMIFS(AllPublicationData!$E:$E,AllPublicationData!$A:$A,'Publication Table (%)'!$B145,AllPublicationData!$B:$B,'Publication Table (%)'!$C$4,AllPublicationData!$D:$D,'Publication Table (%)'!R$7),
SUMIFS(AllPublicationData!$I:$I,AllPublicationData!$A:$A,'Publication Table (%)'!$B145,AllPublicationData!$B:$B,'Publication Table (%)'!R$7)/
SUMIFS(AllPublicationData!$E:$E,AllPublicationData!$A:$A,'Publication Table (%)'!$B145,AllPublicationData!$B:$B,'Publication Table (%)'!R$7)),
IF('Publication Table (%)'!$C$5="Cancellations for other reasons",
IFERROR(SUMIFS(AllPublicationData!$J:$J,AllPublicationData!$A:$A,'Publication Table (%)'!$B145,AllPublicationData!$B:$B,'Publication Table (%)'!$C$4,AllPublicationData!$D:$D,'Publication Table (%)'!R$7)/
SUMIFS(AllPublicationData!$E:$E,AllPublicationData!$A:$A,'Publication Table (%)'!$B145,AllPublicationData!$B:$B,'Publication Table (%)'!$C$4,AllPublicationData!$D:$D,'Publication Table (%)'!R$7),
SUMIFS(AllPublicationData!$J:$J,AllPublicationData!$A:$A,'Publication Table (%)'!$B145,AllPublicationData!$B:$B,'Publication Table (%)'!R$7)/
SUMIFS(AllPublicationData!$E:$E,AllPublicationData!$A:$A,'Publication Table (%)'!$B145,AllPublicationData!$B:$B,'Publication Table (%)'!R$7)))))))</f>
        <v>#DIV/0!</v>
      </c>
      <c r="S145" s="96" t="e">
        <f>IF('Publication Table (%)'!$C$5="All Cancelled Operations",
IFERROR(SUMIFS(AllPublicationData!$F:$F,AllPublicationData!$A:$A,'Publication Table (%)'!$B145,AllPublicationData!$B:$B,'Publication Table (%)'!$C$4,AllPublicationData!$D:$D,'Publication Table (%)'!S$7)/
SUMIFS(AllPublicationData!$E:$E,AllPublicationData!$A:$A,'Publication Table (%)'!$B145,AllPublicationData!$B:$B,'Publication Table (%)'!$C$4,AllPublicationData!$D:$D,'Publication Table (%)'!S$7),
SUMIFS(AllPublicationData!$F:$F,AllPublicationData!$A:$A,'Publication Table (%)'!$B145,AllPublicationData!$B:$B,'Publication Table (%)'!S$7)/
SUMIFS(AllPublicationData!$E:$E,AllPublicationData!$A:$A,'Publication Table (%)'!$B145,AllPublicationData!$B:$B,'Publication Table (%)'!S$7)),
IF('Publication Table (%)'!$C$5="Operations cancelled by patient",
IFERROR(SUMIFS(AllPublicationData!$G:$G,AllPublicationData!$A:$A,'Publication Table (%)'!$B145,AllPublicationData!$B:$B,'Publication Table (%)'!$C$4,AllPublicationData!$D:$D,'Publication Table (%)'!S$7)/
SUMIFS(AllPublicationData!$E:$E,AllPublicationData!$A:$A,'Publication Table (%)'!$B145,AllPublicationData!$B:$B,'Publication Table (%)'!$C$4,AllPublicationData!$D:$D,'Publication Table (%)'!S$7),
SUMIFS(AllPublicationData!$G:$G,AllPublicationData!$A:$A,'Publication Table (%)'!$B145,AllPublicationData!$B:$B,'Publication Table (%)'!S$7)/
SUMIFS(AllPublicationData!$E:$E,AllPublicationData!$A:$A,'Publication Table (%)'!$B145,AllPublicationData!$B:$B,'Publication Table (%)'!S$7)),
IF('Publication Table (%)'!$C$5="Operations cancelled for clinical reasons",
IFERROR(SUMIFS(AllPublicationData!$H:$H,AllPublicationData!$A:$A,'Publication Table (%)'!$B145,AllPublicationData!$B:$B,'Publication Table (%)'!$C$4,AllPublicationData!$D:$D,'Publication Table (%)'!S$7)/
SUMIFS(AllPublicationData!$E:$E,AllPublicationData!$A:$A,'Publication Table (%)'!$B145,AllPublicationData!$B:$B,'Publication Table (%)'!$C$4,AllPublicationData!$D:$D,'Publication Table (%)'!S$7),
SUMIFS(AllPublicationData!$H:$H,AllPublicationData!$A:$A,'Publication Table (%)'!$B145,AllPublicationData!$B:$B,'Publication Table (%)'!S$7)/
SUMIFS(AllPublicationData!$E:$E,AllPublicationData!$A:$A,'Publication Table (%)'!$B145,AllPublicationData!$B:$B,'Publication Table (%)'!S$7)),
IF('Publication Table (%)'!$C$5="Operations cancelled for non-clinical/capacity reasons",
IFERROR(SUMIFS(AllPublicationData!$I:$I,AllPublicationData!$A:$A,'Publication Table (%)'!$B145,AllPublicationData!$B:$B,'Publication Table (%)'!$C$4,AllPublicationData!$D:$D,'Publication Table (%)'!S$7)/
SUMIFS(AllPublicationData!$E:$E,AllPublicationData!$A:$A,'Publication Table (%)'!$B145,AllPublicationData!$B:$B,'Publication Table (%)'!$C$4,AllPublicationData!$D:$D,'Publication Table (%)'!S$7),
SUMIFS(AllPublicationData!$I:$I,AllPublicationData!$A:$A,'Publication Table (%)'!$B145,AllPublicationData!$B:$B,'Publication Table (%)'!S$7)/
SUMIFS(AllPublicationData!$E:$E,AllPublicationData!$A:$A,'Publication Table (%)'!$B145,AllPublicationData!$B:$B,'Publication Table (%)'!S$7)),
IF('Publication Table (%)'!$C$5="Cancellations for other reasons",
IFERROR(SUMIFS(AllPublicationData!$J:$J,AllPublicationData!$A:$A,'Publication Table (%)'!$B145,AllPublicationData!$B:$B,'Publication Table (%)'!$C$4,AllPublicationData!$D:$D,'Publication Table (%)'!S$7)/
SUMIFS(AllPublicationData!$E:$E,AllPublicationData!$A:$A,'Publication Table (%)'!$B145,AllPublicationData!$B:$B,'Publication Table (%)'!$C$4,AllPublicationData!$D:$D,'Publication Table (%)'!S$7),
SUMIFS(AllPublicationData!$J:$J,AllPublicationData!$A:$A,'Publication Table (%)'!$B145,AllPublicationData!$B:$B,'Publication Table (%)'!S$7)/
SUMIFS(AllPublicationData!$E:$E,AllPublicationData!$A:$A,'Publication Table (%)'!$B145,AllPublicationData!$B:$B,'Publication Table (%)'!S$7)))))))</f>
        <v>#DIV/0!</v>
      </c>
    </row>
    <row r="146" spans="3:19" x14ac:dyDescent="0.35">
      <c r="C146" s="112">
        <f>IF('Publication Table (%)'!$C$5="All Cancelled Operations",
SUMIFS(AllPublicationData!$F:$F,AllPublicationData!$A:$A,'Publication Table (%)'!$B146,AllPublicationData!$B:$B,'Publication Table (%)'!$C$4),
IF('Publication Table (%)'!$C$5="Operations cancelled by patient",
SUMIFS(AllPublicationData!$G:$G,AllPublicationData!$A:$A,'Publication Table (%)'!$B146,AllPublicationData!$B:$B,'Publication Table (%)'!$C$4),
IF('Publication Table (%)'!$C$5="Operations cancelled for clinical reasons",
SUMIFS(AllPublicationData!$H:$H,AllPublicationData!$A:$A,'Publication Table (%)'!$B146,AllPublicationData!$B:$B,'Publication Table (%)'!$C$4),
IF('Publication Table (%)'!$C$5="Operations cancelled for non-clinical/capacity reasons",
SUMIFS(AllPublicationData!$I:$I,AllPublicationData!$A:$A,'Publication Table (%)'!$B146,AllPublicationData!$B:$B,'Publication Table (%)'!$C$4),
IF('Publication Table (%)'!$C$5="Cancellations for other reasons",
SUMIFS(AllPublicationData!$J:$J,AllPublicationData!$A:$A,'Publication Table (%)'!$B146,AllPublicationData!$B:$B,'Publication Table (%)'!$C$4))))))+
IF(AND($C$4="NHS Scotland",$C$5="All Cancelled Operations"),
SUMIFS(AllPublicationData!$F:$F,AllPublicationData!$A:$A,'Publication Table (%)'!$B146),
IF(AND($C$4="NHS Scotland",$C$5="Operations cancelled by patient"),
SUMIFS(AllPublicationData!$G:$G,AllPublicationData!$A:$A,'Publication Table (%)'!$B146),
IF(AND($C$4="NHS Scotland",$C$5="Operations cancelled for clinical reasons"),
SUMIFS(AllPublicationData!$H:$H,AllPublicationData!$A:$A,'Publication Table (%)'!$B146),
IF(AND($C$4="NHS Scotland",$C$5="Operations cancelled for non-clinical/capacity reasons"),
SUMIFS(AllPublicationData!$I:$I,AllPublicationData!$A:$A,'Publication Table (%)'!$B146),
IF(AND($C$4="NHS Scotland",$C$5="Cancellations for other reasons"),
SUMIFS(AllPublicationData!$J:$J,AllPublicationData!$A:$A,'Publication Table (%)'!$B146))))))</f>
        <v>0</v>
      </c>
      <c r="D146" s="110" t="e">
        <f>IF(AND('Publication Table (%)'!$C$5="All Cancelled Operations",$C$4&lt;&gt;"NHS Scotland"),
IFERROR(SUMIFS(AllPublicationData!$F:$F,AllPublicationData!$A:$A,'Publication Table (%)'!$B146,AllPublicationData!$B:$B,'Publication Table (%)'!$C$4,AllPublicationData!$D:$D,'Publication Table (%)'!D$7)/
SUMIFS(AllPublicationData!$E:$E,AllPublicationData!$A:$A,'Publication Table (%)'!$B146,AllPublicationData!$B:$B,'Publication Table (%)'!$C$4,AllPublicationData!$D:$D,'Publication Table (%)'!D$7),
SUMIFS(AllPublicationData!$F:$F,AllPublicationData!$A:$A,'Publication Table (%)'!$B146,AllPublicationData!$B:$B,'Publication Table (%)'!D$7)/
SUMIFS(AllPublicationData!$E:$E,AllPublicationData!$A:$A,'Publication Table (%)'!$B146,AllPublicationData!$B:$B,'Publication Table (%)'!D$7)),
IF(AND('Publication Table (%)'!$C$5="Operations cancelled by patient",$C$4&lt;&gt;"NHS Scotland"),
IFERROR(SUMIFS(AllPublicationData!$G:$G,AllPublicationData!$A:$A,'Publication Table (%)'!$B146,AllPublicationData!$B:$B,'Publication Table (%)'!$C$4,AllPublicationData!$D:$D,'Publication Table (%)'!D$7)/
SUMIFS(AllPublicationData!$E:$E,AllPublicationData!$A:$A,'Publication Table (%)'!$B146,AllPublicationData!$B:$B,'Publication Table (%)'!$C$4,AllPublicationData!$D:$D,'Publication Table (%)'!D$7),
SUMIFS(AllPublicationData!$G:$G,AllPublicationData!$A:$A,'Publication Table (%)'!$B146,AllPublicationData!$B:$B,'Publication Table (%)'!D$7)/
SUMIFS(AllPublicationData!$E:$E,AllPublicationData!$A:$A,'Publication Table (%)'!$B146,AllPublicationData!$B:$B,'Publication Table (%)'!D$7)),
IF(AND('Publication Table (%)'!$C$5="Operations cancelled for clinical reasons",$C$4&lt;&gt;"NHS Scotland"),
IFERROR(SUMIFS(AllPublicationData!$H:$H,AllPublicationData!$A:$A,'Publication Table (%)'!$B146,AllPublicationData!$B:$B,'Publication Table (%)'!$C$4,AllPublicationData!$D:$D,'Publication Table (%)'!D$7)/
SUMIFS(AllPublicationData!$E:$E,AllPublicationData!$A:$A,'Publication Table (%)'!$B146,AllPublicationData!$B:$B,'Publication Table (%)'!$C$4,AllPublicationData!$D:$D,'Publication Table (%)'!D$7),
SUMIFS(AllPublicationData!$H:$H,AllPublicationData!$A:$A,'Publication Table (%)'!$B146,AllPublicationData!$B:$B,'Publication Table (%)'!D$7)/
SUMIFS(AllPublicationData!$E:$E,AllPublicationData!$A:$A,'Publication Table (%)'!$B146,AllPublicationData!$B:$B,'Publication Table (%)'!D$7)),
IF(AND('Publication Table (%)'!$C$5="Operations cancelled for non-clinical/capacity reasons",$C$4&lt;&gt;"NHS Scotland"),
IFERROR(SUMIFS(AllPublicationData!$I:$I,AllPublicationData!$A:$A,'Publication Table (%)'!$B146,AllPublicationData!$B:$B,'Publication Table (%)'!$C$4,AllPublicationData!$D:$D,'Publication Table (%)'!D$7)/
SUMIFS(AllPublicationData!$E:$E,AllPublicationData!$A:$A,'Publication Table (%)'!$B146,AllPublicationData!$B:$B,'Publication Table (%)'!$C$4,AllPublicationData!$D:$D,'Publication Table (%)'!D$7),
SUMIFS(AllPublicationData!$I:$I,AllPublicationData!$A:$A,'Publication Table (%)'!$B146,AllPublicationData!$B:$B,'Publication Table (%)'!D$7)/
SUMIFS(AllPublicationData!$E:$E,AllPublicationData!$A:$A,'Publication Table (%)'!$B146,AllPublicationData!$B:$B,'Publication Table (%)'!D$7)),
IF(AND('Publication Table (%)'!$C$5="Cancellations for other reasons",$C$4&lt;&gt;"NHS Scotland"),
IFERROR(SUMIFS(AllPublicationData!$J:$J,AllPublicationData!$A:$A,'Publication Table (%)'!$B146,AllPublicationData!$B:$B,'Publication Table (%)'!$C$4,AllPublicationData!$D:$D,'Publication Table (%)'!D$7)/
SUMIFS(AllPublicationData!$E:$E,AllPublicationData!$A:$A,'Publication Table (%)'!$B146,AllPublicationData!$B:$B,'Publication Table (%)'!$C$4,AllPublicationData!$D:$D,'Publication Table (%)'!D$7),
SUMIFS(AllPublicationData!$J:$J,AllPublicationData!$A:$A,'Publication Table (%)'!$B146,AllPublicationData!$B:$B,'Publication Table (%)'!D$7)/
SUMIFS(AllPublicationData!$E:$E,AllPublicationData!$A:$A,'Publication Table (%)'!$B146,AllPublicationData!$B:$B,'Publication Table (%)'!D$7)),
IF(AND($C$4="NHS Scotland",$C$5="All Cancelled Operations"),
SUMIFS(AllPublicationData!$F:$F,AllPublicationData!$A:$A,'Publication Table'!$B146)/
SUMIFS(AllPublicationData!$E:$E,AllPublicationData!$A:$A,'Publication Table'!$B146),
IF(AND($C$4="NHS Scotland",$C$5="Operations cancelled by patient"),
SUMIFS(AllPublicationData!$G:$G,AllPublicationData!$A:$A,'Publication Table'!$B146)/
SUMIFS(AllPublicationData!$E:$E,AllPublicationData!$A:$A,'Publication Table'!$B146),
IF(AND($C$4="NHS Scotland",$C$5="Operations cancelled for clinical reasons"),
SUMIFS(AllPublicationData!$H:$H,AllPublicationData!$A:$A,'Publication Table'!$B146)/
SUMIFS(AllPublicationData!$E:$E,AllPublicationData!$A:$A,'Publication Table'!$B146),
IF(AND($C$4="NHS Scotland",$C$5="Operations cancelled for non-clinical/capacity reasons"),
SUMIFS(AllPublicationData!$I:$I,AllPublicationData!$A:$A,'Publication Table'!$B146)/
SUMIFS(AllPublicationData!$E:$E,AllPublicationData!$A:$A,'Publication Table'!$B146),
IF(AND($C$4="NHS Scotland",$C$5="Cancellations for other reasons"),
SUMIFS(AllPublicationData!$J:$J,AllPublicationData!$A:$A,'Publication Table'!$B146)/
SUMIFS(AllPublicationData!$E:$E,AllPublicationData!$A:$A,'Publication Table'!$B146)))))))))))</f>
        <v>#DIV/0!</v>
      </c>
      <c r="E146" s="96" t="e">
        <f>IF('Publication Table (%)'!$C$5="All Cancelled Operations",
IFERROR(SUMIFS(AllPublicationData!$F:$F,AllPublicationData!$A:$A,'Publication Table (%)'!$B146,AllPublicationData!$B:$B,'Publication Table (%)'!$C$4,AllPublicationData!$D:$D,'Publication Table (%)'!E$7)/
SUMIFS(AllPublicationData!$E:$E,AllPublicationData!$A:$A,'Publication Table (%)'!$B146,AllPublicationData!$B:$B,'Publication Table (%)'!$C$4,AllPublicationData!$D:$D,'Publication Table (%)'!E$7),
SUMIFS(AllPublicationData!$F:$F,AllPublicationData!$A:$A,'Publication Table (%)'!$B146,AllPublicationData!$B:$B,'Publication Table (%)'!E$7)/
SUMIFS(AllPublicationData!$E:$E,AllPublicationData!$A:$A,'Publication Table (%)'!$B146,AllPublicationData!$B:$B,'Publication Table (%)'!E$7)),
IF('Publication Table (%)'!$C$5="Operations cancelled by patient",
IFERROR(SUMIFS(AllPublicationData!$G:$G,AllPublicationData!$A:$A,'Publication Table (%)'!$B146,AllPublicationData!$B:$B,'Publication Table (%)'!$C$4,AllPublicationData!$D:$D,'Publication Table (%)'!E$7)/
SUMIFS(AllPublicationData!$E:$E,AllPublicationData!$A:$A,'Publication Table (%)'!$B146,AllPublicationData!$B:$B,'Publication Table (%)'!$C$4,AllPublicationData!$D:$D,'Publication Table (%)'!E$7),
SUMIFS(AllPublicationData!$G:$G,AllPublicationData!$A:$A,'Publication Table (%)'!$B146,AllPublicationData!$B:$B,'Publication Table (%)'!E$7)/
SUMIFS(AllPublicationData!$E:$E,AllPublicationData!$A:$A,'Publication Table (%)'!$B146,AllPublicationData!$B:$B,'Publication Table (%)'!E$7)),
IF('Publication Table (%)'!$C$5="Operations cancelled for clinical reasons",
IFERROR(SUMIFS(AllPublicationData!$H:$H,AllPublicationData!$A:$A,'Publication Table (%)'!$B146,AllPublicationData!$B:$B,'Publication Table (%)'!$C$4,AllPublicationData!$D:$D,'Publication Table (%)'!E$7)/
SUMIFS(AllPublicationData!$E:$E,AllPublicationData!$A:$A,'Publication Table (%)'!$B146,AllPublicationData!$B:$B,'Publication Table (%)'!$C$4,AllPublicationData!$D:$D,'Publication Table (%)'!E$7),
SUMIFS(AllPublicationData!$H:$H,AllPublicationData!$A:$A,'Publication Table (%)'!$B146,AllPublicationData!$B:$B,'Publication Table (%)'!E$7)/
SUMIFS(AllPublicationData!$E:$E,AllPublicationData!$A:$A,'Publication Table (%)'!$B146,AllPublicationData!$B:$B,'Publication Table (%)'!E$7)),
IF('Publication Table (%)'!$C$5="Operations cancelled for non-clinical/capacity reasons",
IFERROR(SUMIFS(AllPublicationData!$I:$I,AllPublicationData!$A:$A,'Publication Table (%)'!$B146,AllPublicationData!$B:$B,'Publication Table (%)'!$C$4,AllPublicationData!$D:$D,'Publication Table (%)'!E$7)/
SUMIFS(AllPublicationData!$E:$E,AllPublicationData!$A:$A,'Publication Table (%)'!$B146,AllPublicationData!$B:$B,'Publication Table (%)'!$C$4,AllPublicationData!$D:$D,'Publication Table (%)'!E$7),
SUMIFS(AllPublicationData!$I:$I,AllPublicationData!$A:$A,'Publication Table (%)'!$B146,AllPublicationData!$B:$B,'Publication Table (%)'!E$7)/
SUMIFS(AllPublicationData!$E:$E,AllPublicationData!$A:$A,'Publication Table (%)'!$B146,AllPublicationData!$B:$B,'Publication Table (%)'!E$7)),
IF('Publication Table (%)'!$C$5="Cancellations for other reasons",
IFERROR(SUMIFS(AllPublicationData!$J:$J,AllPublicationData!$A:$A,'Publication Table (%)'!$B146,AllPublicationData!$B:$B,'Publication Table (%)'!$C$4,AllPublicationData!$D:$D,'Publication Table (%)'!E$7)/
SUMIFS(AllPublicationData!$E:$E,AllPublicationData!$A:$A,'Publication Table (%)'!$B146,AllPublicationData!$B:$B,'Publication Table (%)'!$C$4,AllPublicationData!$D:$D,'Publication Table (%)'!E$7),
SUMIFS(AllPublicationData!$J:$J,AllPublicationData!$A:$A,'Publication Table (%)'!$B146,AllPublicationData!$B:$B,'Publication Table (%)'!E$7)/
SUMIFS(AllPublicationData!$E:$E,AllPublicationData!$A:$A,'Publication Table (%)'!$B146,AllPublicationData!$B:$B,'Publication Table (%)'!E$7)))))))</f>
        <v>#DIV/0!</v>
      </c>
      <c r="F146" s="96" t="e">
        <f>IF('Publication Table (%)'!$C$5="All Cancelled Operations",
IFERROR(SUMIFS(AllPublicationData!$F:$F,AllPublicationData!$A:$A,'Publication Table (%)'!$B146,AllPublicationData!$B:$B,'Publication Table (%)'!$C$4,AllPublicationData!$D:$D,'Publication Table (%)'!F$7)/
SUMIFS(AllPublicationData!$E:$E,AllPublicationData!$A:$A,'Publication Table (%)'!$B146,AllPublicationData!$B:$B,'Publication Table (%)'!$C$4,AllPublicationData!$D:$D,'Publication Table (%)'!F$7),
SUMIFS(AllPublicationData!$F:$F,AllPublicationData!$A:$A,'Publication Table (%)'!$B146,AllPublicationData!$B:$B,'Publication Table (%)'!F$7)/
SUMIFS(AllPublicationData!$E:$E,AllPublicationData!$A:$A,'Publication Table (%)'!$B146,AllPublicationData!$B:$B,'Publication Table (%)'!F$7)),
IF('Publication Table (%)'!$C$5="Operations cancelled by patient",
IFERROR(SUMIFS(AllPublicationData!$G:$G,AllPublicationData!$A:$A,'Publication Table (%)'!$B146,AllPublicationData!$B:$B,'Publication Table (%)'!$C$4,AllPublicationData!$D:$D,'Publication Table (%)'!F$7)/
SUMIFS(AllPublicationData!$E:$E,AllPublicationData!$A:$A,'Publication Table (%)'!$B146,AllPublicationData!$B:$B,'Publication Table (%)'!$C$4,AllPublicationData!$D:$D,'Publication Table (%)'!F$7),
SUMIFS(AllPublicationData!$G:$G,AllPublicationData!$A:$A,'Publication Table (%)'!$B146,AllPublicationData!$B:$B,'Publication Table (%)'!F$7)/
SUMIFS(AllPublicationData!$E:$E,AllPublicationData!$A:$A,'Publication Table (%)'!$B146,AllPublicationData!$B:$B,'Publication Table (%)'!F$7)),
IF('Publication Table (%)'!$C$5="Operations cancelled for clinical reasons",
IFERROR(SUMIFS(AllPublicationData!$H:$H,AllPublicationData!$A:$A,'Publication Table (%)'!$B146,AllPublicationData!$B:$B,'Publication Table (%)'!$C$4,AllPublicationData!$D:$D,'Publication Table (%)'!F$7)/
SUMIFS(AllPublicationData!$E:$E,AllPublicationData!$A:$A,'Publication Table (%)'!$B146,AllPublicationData!$B:$B,'Publication Table (%)'!$C$4,AllPublicationData!$D:$D,'Publication Table (%)'!F$7),
SUMIFS(AllPublicationData!$H:$H,AllPublicationData!$A:$A,'Publication Table (%)'!$B146,AllPublicationData!$B:$B,'Publication Table (%)'!F$7)/
SUMIFS(AllPublicationData!$E:$E,AllPublicationData!$A:$A,'Publication Table (%)'!$B146,AllPublicationData!$B:$B,'Publication Table (%)'!F$7)),
IF('Publication Table (%)'!$C$5="Operations cancelled for non-clinical/capacity reasons",
IFERROR(SUMIFS(AllPublicationData!$I:$I,AllPublicationData!$A:$A,'Publication Table (%)'!$B146,AllPublicationData!$B:$B,'Publication Table (%)'!$C$4,AllPublicationData!$D:$D,'Publication Table (%)'!F$7)/
SUMIFS(AllPublicationData!$E:$E,AllPublicationData!$A:$A,'Publication Table (%)'!$B146,AllPublicationData!$B:$B,'Publication Table (%)'!$C$4,AllPublicationData!$D:$D,'Publication Table (%)'!F$7),
SUMIFS(AllPublicationData!$I:$I,AllPublicationData!$A:$A,'Publication Table (%)'!$B146,AllPublicationData!$B:$B,'Publication Table (%)'!F$7)/
SUMIFS(AllPublicationData!$E:$E,AllPublicationData!$A:$A,'Publication Table (%)'!$B146,AllPublicationData!$B:$B,'Publication Table (%)'!F$7)),
IF('Publication Table (%)'!$C$5="Cancellations for other reasons",
IFERROR(SUMIFS(AllPublicationData!$J:$J,AllPublicationData!$A:$A,'Publication Table (%)'!$B146,AllPublicationData!$B:$B,'Publication Table (%)'!$C$4,AllPublicationData!$D:$D,'Publication Table (%)'!F$7)/
SUMIFS(AllPublicationData!$E:$E,AllPublicationData!$A:$A,'Publication Table (%)'!$B146,AllPublicationData!$B:$B,'Publication Table (%)'!$C$4,AllPublicationData!$D:$D,'Publication Table (%)'!F$7),
SUMIFS(AllPublicationData!$J:$J,AllPublicationData!$A:$A,'Publication Table (%)'!$B146,AllPublicationData!$B:$B,'Publication Table (%)'!F$7)/
SUMIFS(AllPublicationData!$E:$E,AllPublicationData!$A:$A,'Publication Table (%)'!$B146,AllPublicationData!$B:$B,'Publication Table (%)'!F$7)))))))</f>
        <v>#DIV/0!</v>
      </c>
      <c r="G146" s="96" t="e">
        <f>IF('Publication Table (%)'!$C$5="All Cancelled Operations",
IFERROR(SUMIFS(AllPublicationData!$F:$F,AllPublicationData!$A:$A,'Publication Table (%)'!$B146,AllPublicationData!$B:$B,'Publication Table (%)'!$C$4,AllPublicationData!$D:$D,'Publication Table (%)'!G$7)/
SUMIFS(AllPublicationData!$E:$E,AllPublicationData!$A:$A,'Publication Table (%)'!$B146,AllPublicationData!$B:$B,'Publication Table (%)'!$C$4,AllPublicationData!$D:$D,'Publication Table (%)'!G$7),
SUMIFS(AllPublicationData!$F:$F,AllPublicationData!$A:$A,'Publication Table (%)'!$B146,AllPublicationData!$B:$B,'Publication Table (%)'!G$7)/
SUMIFS(AllPublicationData!$E:$E,AllPublicationData!$A:$A,'Publication Table (%)'!$B146,AllPublicationData!$B:$B,'Publication Table (%)'!G$7)),
IF('Publication Table (%)'!$C$5="Operations cancelled by patient",
IFERROR(SUMIFS(AllPublicationData!$G:$G,AllPublicationData!$A:$A,'Publication Table (%)'!$B146,AllPublicationData!$B:$B,'Publication Table (%)'!$C$4,AllPublicationData!$D:$D,'Publication Table (%)'!G$7)/
SUMIFS(AllPublicationData!$E:$E,AllPublicationData!$A:$A,'Publication Table (%)'!$B146,AllPublicationData!$B:$B,'Publication Table (%)'!$C$4,AllPublicationData!$D:$D,'Publication Table (%)'!G$7),
SUMIFS(AllPublicationData!$G:$G,AllPublicationData!$A:$A,'Publication Table (%)'!$B146,AllPublicationData!$B:$B,'Publication Table (%)'!G$7)/
SUMIFS(AllPublicationData!$E:$E,AllPublicationData!$A:$A,'Publication Table (%)'!$B146,AllPublicationData!$B:$B,'Publication Table (%)'!G$7)),
IF('Publication Table (%)'!$C$5="Operations cancelled for clinical reasons",
IFERROR(SUMIFS(AllPublicationData!$H:$H,AllPublicationData!$A:$A,'Publication Table (%)'!$B146,AllPublicationData!$B:$B,'Publication Table (%)'!$C$4,AllPublicationData!$D:$D,'Publication Table (%)'!G$7)/
SUMIFS(AllPublicationData!$E:$E,AllPublicationData!$A:$A,'Publication Table (%)'!$B146,AllPublicationData!$B:$B,'Publication Table (%)'!$C$4,AllPublicationData!$D:$D,'Publication Table (%)'!G$7),
SUMIFS(AllPublicationData!$H:$H,AllPublicationData!$A:$A,'Publication Table (%)'!$B146,AllPublicationData!$B:$B,'Publication Table (%)'!G$7)/
SUMIFS(AllPublicationData!$E:$E,AllPublicationData!$A:$A,'Publication Table (%)'!$B146,AllPublicationData!$B:$B,'Publication Table (%)'!G$7)),
IF('Publication Table (%)'!$C$5="Operations cancelled for non-clinical/capacity reasons",
IFERROR(SUMIFS(AllPublicationData!$I:$I,AllPublicationData!$A:$A,'Publication Table (%)'!$B146,AllPublicationData!$B:$B,'Publication Table (%)'!$C$4,AllPublicationData!$D:$D,'Publication Table (%)'!G$7)/
SUMIFS(AllPublicationData!$E:$E,AllPublicationData!$A:$A,'Publication Table (%)'!$B146,AllPublicationData!$B:$B,'Publication Table (%)'!$C$4,AllPublicationData!$D:$D,'Publication Table (%)'!G$7),
SUMIFS(AllPublicationData!$I:$I,AllPublicationData!$A:$A,'Publication Table (%)'!$B146,AllPublicationData!$B:$B,'Publication Table (%)'!G$7)/
SUMIFS(AllPublicationData!$E:$E,AllPublicationData!$A:$A,'Publication Table (%)'!$B146,AllPublicationData!$B:$B,'Publication Table (%)'!G$7)),
IF('Publication Table (%)'!$C$5="Cancellations for other reasons",
IFERROR(SUMIFS(AllPublicationData!$J:$J,AllPublicationData!$A:$A,'Publication Table (%)'!$B146,AllPublicationData!$B:$B,'Publication Table (%)'!$C$4,AllPublicationData!$D:$D,'Publication Table (%)'!G$7)/
SUMIFS(AllPublicationData!$E:$E,AllPublicationData!$A:$A,'Publication Table (%)'!$B146,AllPublicationData!$B:$B,'Publication Table (%)'!$C$4,AllPublicationData!$D:$D,'Publication Table (%)'!G$7),
SUMIFS(AllPublicationData!$J:$J,AllPublicationData!$A:$A,'Publication Table (%)'!$B146,AllPublicationData!$B:$B,'Publication Table (%)'!G$7)/
SUMIFS(AllPublicationData!$E:$E,AllPublicationData!$A:$A,'Publication Table (%)'!$B146,AllPublicationData!$B:$B,'Publication Table (%)'!G$7)))))))</f>
        <v>#DIV/0!</v>
      </c>
      <c r="H146" s="96" t="e">
        <f>IF('Publication Table (%)'!$C$5="All Cancelled Operations",
IFERROR(SUMIFS(AllPublicationData!$F:$F,AllPublicationData!$A:$A,'Publication Table (%)'!$B146,AllPublicationData!$B:$B,'Publication Table (%)'!$C$4,AllPublicationData!$D:$D,'Publication Table (%)'!H$7)/
SUMIFS(AllPublicationData!$E:$E,AllPublicationData!$A:$A,'Publication Table (%)'!$B146,AllPublicationData!$B:$B,'Publication Table (%)'!$C$4,AllPublicationData!$D:$D,'Publication Table (%)'!H$7),
SUMIFS(AllPublicationData!$F:$F,AllPublicationData!$A:$A,'Publication Table (%)'!$B146,AllPublicationData!$B:$B,'Publication Table (%)'!H$7)/
SUMIFS(AllPublicationData!$E:$E,AllPublicationData!$A:$A,'Publication Table (%)'!$B146,AllPublicationData!$B:$B,'Publication Table (%)'!H$7)),
IF('Publication Table (%)'!$C$5="Operations cancelled by patient",
IFERROR(SUMIFS(AllPublicationData!$G:$G,AllPublicationData!$A:$A,'Publication Table (%)'!$B146,AllPublicationData!$B:$B,'Publication Table (%)'!$C$4,AllPublicationData!$D:$D,'Publication Table (%)'!H$7)/
SUMIFS(AllPublicationData!$E:$E,AllPublicationData!$A:$A,'Publication Table (%)'!$B146,AllPublicationData!$B:$B,'Publication Table (%)'!$C$4,AllPublicationData!$D:$D,'Publication Table (%)'!H$7),
SUMIFS(AllPublicationData!$G:$G,AllPublicationData!$A:$A,'Publication Table (%)'!$B146,AllPublicationData!$B:$B,'Publication Table (%)'!H$7)/
SUMIFS(AllPublicationData!$E:$E,AllPublicationData!$A:$A,'Publication Table (%)'!$B146,AllPublicationData!$B:$B,'Publication Table (%)'!H$7)),
IF('Publication Table (%)'!$C$5="Operations cancelled for clinical reasons",
IFERROR(SUMIFS(AllPublicationData!$H:$H,AllPublicationData!$A:$A,'Publication Table (%)'!$B146,AllPublicationData!$B:$B,'Publication Table (%)'!$C$4,AllPublicationData!$D:$D,'Publication Table (%)'!H$7)/
SUMIFS(AllPublicationData!$E:$E,AllPublicationData!$A:$A,'Publication Table (%)'!$B146,AllPublicationData!$B:$B,'Publication Table (%)'!$C$4,AllPublicationData!$D:$D,'Publication Table (%)'!H$7),
SUMIFS(AllPublicationData!$H:$H,AllPublicationData!$A:$A,'Publication Table (%)'!$B146,AllPublicationData!$B:$B,'Publication Table (%)'!H$7)/
SUMIFS(AllPublicationData!$E:$E,AllPublicationData!$A:$A,'Publication Table (%)'!$B146,AllPublicationData!$B:$B,'Publication Table (%)'!H$7)),
IF('Publication Table (%)'!$C$5="Operations cancelled for non-clinical/capacity reasons",
IFERROR(SUMIFS(AllPublicationData!$I:$I,AllPublicationData!$A:$A,'Publication Table (%)'!$B146,AllPublicationData!$B:$B,'Publication Table (%)'!$C$4,AllPublicationData!$D:$D,'Publication Table (%)'!H$7)/
SUMIFS(AllPublicationData!$E:$E,AllPublicationData!$A:$A,'Publication Table (%)'!$B146,AllPublicationData!$B:$B,'Publication Table (%)'!$C$4,AllPublicationData!$D:$D,'Publication Table (%)'!H$7),
SUMIFS(AllPublicationData!$I:$I,AllPublicationData!$A:$A,'Publication Table (%)'!$B146,AllPublicationData!$B:$B,'Publication Table (%)'!H$7)/
SUMIFS(AllPublicationData!$E:$E,AllPublicationData!$A:$A,'Publication Table (%)'!$B146,AllPublicationData!$B:$B,'Publication Table (%)'!H$7)),
IF('Publication Table (%)'!$C$5="Cancellations for other reasons",
IFERROR(SUMIFS(AllPublicationData!$J:$J,AllPublicationData!$A:$A,'Publication Table (%)'!$B146,AllPublicationData!$B:$B,'Publication Table (%)'!$C$4,AllPublicationData!$D:$D,'Publication Table (%)'!H$7)/
SUMIFS(AllPublicationData!$E:$E,AllPublicationData!$A:$A,'Publication Table (%)'!$B146,AllPublicationData!$B:$B,'Publication Table (%)'!$C$4,AllPublicationData!$D:$D,'Publication Table (%)'!H$7),
SUMIFS(AllPublicationData!$J:$J,AllPublicationData!$A:$A,'Publication Table (%)'!$B146,AllPublicationData!$B:$B,'Publication Table (%)'!H$7)/
SUMIFS(AllPublicationData!$E:$E,AllPublicationData!$A:$A,'Publication Table (%)'!$B146,AllPublicationData!$B:$B,'Publication Table (%)'!H$7)))))))</f>
        <v>#DIV/0!</v>
      </c>
      <c r="I146" s="96" t="e">
        <f>IF('Publication Table (%)'!$C$5="All Cancelled Operations",
IFERROR(SUMIFS(AllPublicationData!$F:$F,AllPublicationData!$A:$A,'Publication Table (%)'!$B146,AllPublicationData!$B:$B,'Publication Table (%)'!$C$4,AllPublicationData!$D:$D,'Publication Table (%)'!I$7)/
SUMIFS(AllPublicationData!$E:$E,AllPublicationData!$A:$A,'Publication Table (%)'!$B146,AllPublicationData!$B:$B,'Publication Table (%)'!$C$4,AllPublicationData!$D:$D,'Publication Table (%)'!I$7),
SUMIFS(AllPublicationData!$F:$F,AllPublicationData!$A:$A,'Publication Table (%)'!$B146,AllPublicationData!$B:$B,'Publication Table (%)'!I$7)/
SUMIFS(AllPublicationData!$E:$E,AllPublicationData!$A:$A,'Publication Table (%)'!$B146,AllPublicationData!$B:$B,'Publication Table (%)'!I$7)),
IF('Publication Table (%)'!$C$5="Operations cancelled by patient",
IFERROR(SUMIFS(AllPublicationData!$G:$G,AllPublicationData!$A:$A,'Publication Table (%)'!$B146,AllPublicationData!$B:$B,'Publication Table (%)'!$C$4,AllPublicationData!$D:$D,'Publication Table (%)'!I$7)/
SUMIFS(AllPublicationData!$E:$E,AllPublicationData!$A:$A,'Publication Table (%)'!$B146,AllPublicationData!$B:$B,'Publication Table (%)'!$C$4,AllPublicationData!$D:$D,'Publication Table (%)'!I$7),
SUMIFS(AllPublicationData!$G:$G,AllPublicationData!$A:$A,'Publication Table (%)'!$B146,AllPublicationData!$B:$B,'Publication Table (%)'!I$7)/
SUMIFS(AllPublicationData!$E:$E,AllPublicationData!$A:$A,'Publication Table (%)'!$B146,AllPublicationData!$B:$B,'Publication Table (%)'!I$7)),
IF('Publication Table (%)'!$C$5="Operations cancelled for clinical reasons",
IFERROR(SUMIFS(AllPublicationData!$H:$H,AllPublicationData!$A:$A,'Publication Table (%)'!$B146,AllPublicationData!$B:$B,'Publication Table (%)'!$C$4,AllPublicationData!$D:$D,'Publication Table (%)'!I$7)/
SUMIFS(AllPublicationData!$E:$E,AllPublicationData!$A:$A,'Publication Table (%)'!$B146,AllPublicationData!$B:$B,'Publication Table (%)'!$C$4,AllPublicationData!$D:$D,'Publication Table (%)'!I$7),
SUMIFS(AllPublicationData!$H:$H,AllPublicationData!$A:$A,'Publication Table (%)'!$B146,AllPublicationData!$B:$B,'Publication Table (%)'!I$7)/
SUMIFS(AllPublicationData!$E:$E,AllPublicationData!$A:$A,'Publication Table (%)'!$B146,AllPublicationData!$B:$B,'Publication Table (%)'!I$7)),
IF('Publication Table (%)'!$C$5="Operations cancelled for non-clinical/capacity reasons",
IFERROR(SUMIFS(AllPublicationData!$I:$I,AllPublicationData!$A:$A,'Publication Table (%)'!$B146,AllPublicationData!$B:$B,'Publication Table (%)'!$C$4,AllPublicationData!$D:$D,'Publication Table (%)'!I$7)/
SUMIFS(AllPublicationData!$E:$E,AllPublicationData!$A:$A,'Publication Table (%)'!$B146,AllPublicationData!$B:$B,'Publication Table (%)'!$C$4,AllPublicationData!$D:$D,'Publication Table (%)'!I$7),
SUMIFS(AllPublicationData!$I:$I,AllPublicationData!$A:$A,'Publication Table (%)'!$B146,AllPublicationData!$B:$B,'Publication Table (%)'!I$7)/
SUMIFS(AllPublicationData!$E:$E,AllPublicationData!$A:$A,'Publication Table (%)'!$B146,AllPublicationData!$B:$B,'Publication Table (%)'!I$7)),
IF('Publication Table (%)'!$C$5="Cancellations for other reasons",
IFERROR(SUMIFS(AllPublicationData!$J:$J,AllPublicationData!$A:$A,'Publication Table (%)'!$B146,AllPublicationData!$B:$B,'Publication Table (%)'!$C$4,AllPublicationData!$D:$D,'Publication Table (%)'!I$7)/
SUMIFS(AllPublicationData!$E:$E,AllPublicationData!$A:$A,'Publication Table (%)'!$B146,AllPublicationData!$B:$B,'Publication Table (%)'!$C$4,AllPublicationData!$D:$D,'Publication Table (%)'!I$7),
SUMIFS(AllPublicationData!$J:$J,AllPublicationData!$A:$A,'Publication Table (%)'!$B146,AllPublicationData!$B:$B,'Publication Table (%)'!I$7)/
SUMIFS(AllPublicationData!$E:$E,AllPublicationData!$A:$A,'Publication Table (%)'!$B146,AllPublicationData!$B:$B,'Publication Table (%)'!I$7)))))))</f>
        <v>#DIV/0!</v>
      </c>
      <c r="J146" s="96" t="e">
        <f>IF('Publication Table (%)'!$C$5="All Cancelled Operations",
IFERROR(SUMIFS(AllPublicationData!$F:$F,AllPublicationData!$A:$A,'Publication Table (%)'!$B146,AllPublicationData!$B:$B,'Publication Table (%)'!$C$4,AllPublicationData!$D:$D,'Publication Table (%)'!J$7)/
SUMIFS(AllPublicationData!$E:$E,AllPublicationData!$A:$A,'Publication Table (%)'!$B146,AllPublicationData!$B:$B,'Publication Table (%)'!$C$4,AllPublicationData!$D:$D,'Publication Table (%)'!J$7),
SUMIFS(AllPublicationData!$F:$F,AllPublicationData!$A:$A,'Publication Table (%)'!$B146,AllPublicationData!$B:$B,'Publication Table (%)'!J$7)/
SUMIFS(AllPublicationData!$E:$E,AllPublicationData!$A:$A,'Publication Table (%)'!$B146,AllPublicationData!$B:$B,'Publication Table (%)'!J$7)),
IF('Publication Table (%)'!$C$5="Operations cancelled by patient",
IFERROR(SUMIFS(AllPublicationData!$G:$G,AllPublicationData!$A:$A,'Publication Table (%)'!$B146,AllPublicationData!$B:$B,'Publication Table (%)'!$C$4,AllPublicationData!$D:$D,'Publication Table (%)'!J$7)/
SUMIFS(AllPublicationData!$E:$E,AllPublicationData!$A:$A,'Publication Table (%)'!$B146,AllPublicationData!$B:$B,'Publication Table (%)'!$C$4,AllPublicationData!$D:$D,'Publication Table (%)'!J$7),
SUMIFS(AllPublicationData!$G:$G,AllPublicationData!$A:$A,'Publication Table (%)'!$B146,AllPublicationData!$B:$B,'Publication Table (%)'!J$7)/
SUMIFS(AllPublicationData!$E:$E,AllPublicationData!$A:$A,'Publication Table (%)'!$B146,AllPublicationData!$B:$B,'Publication Table (%)'!J$7)),
IF('Publication Table (%)'!$C$5="Operations cancelled for clinical reasons",
IFERROR(SUMIFS(AllPublicationData!$H:$H,AllPublicationData!$A:$A,'Publication Table (%)'!$B146,AllPublicationData!$B:$B,'Publication Table (%)'!$C$4,AllPublicationData!$D:$D,'Publication Table (%)'!J$7)/
SUMIFS(AllPublicationData!$E:$E,AllPublicationData!$A:$A,'Publication Table (%)'!$B146,AllPublicationData!$B:$B,'Publication Table (%)'!$C$4,AllPublicationData!$D:$D,'Publication Table (%)'!J$7),
SUMIFS(AllPublicationData!$H:$H,AllPublicationData!$A:$A,'Publication Table (%)'!$B146,AllPublicationData!$B:$B,'Publication Table (%)'!J$7)/
SUMIFS(AllPublicationData!$E:$E,AllPublicationData!$A:$A,'Publication Table (%)'!$B146,AllPublicationData!$B:$B,'Publication Table (%)'!J$7)),
IF('Publication Table (%)'!$C$5="Operations cancelled for non-clinical/capacity reasons",
IFERROR(SUMIFS(AllPublicationData!$I:$I,AllPublicationData!$A:$A,'Publication Table (%)'!$B146,AllPublicationData!$B:$B,'Publication Table (%)'!$C$4,AllPublicationData!$D:$D,'Publication Table (%)'!J$7)/
SUMIFS(AllPublicationData!$E:$E,AllPublicationData!$A:$A,'Publication Table (%)'!$B146,AllPublicationData!$B:$B,'Publication Table (%)'!$C$4,AllPublicationData!$D:$D,'Publication Table (%)'!J$7),
SUMIFS(AllPublicationData!$I:$I,AllPublicationData!$A:$A,'Publication Table (%)'!$B146,AllPublicationData!$B:$B,'Publication Table (%)'!J$7)/
SUMIFS(AllPublicationData!$E:$E,AllPublicationData!$A:$A,'Publication Table (%)'!$B146,AllPublicationData!$B:$B,'Publication Table (%)'!J$7)),
IF('Publication Table (%)'!$C$5="Cancellations for other reasons",
IFERROR(SUMIFS(AllPublicationData!$J:$J,AllPublicationData!$A:$A,'Publication Table (%)'!$B146,AllPublicationData!$B:$B,'Publication Table (%)'!$C$4,AllPublicationData!$D:$D,'Publication Table (%)'!J$7)/
SUMIFS(AllPublicationData!$E:$E,AllPublicationData!$A:$A,'Publication Table (%)'!$B146,AllPublicationData!$B:$B,'Publication Table (%)'!$C$4,AllPublicationData!$D:$D,'Publication Table (%)'!J$7),
SUMIFS(AllPublicationData!$J:$J,AllPublicationData!$A:$A,'Publication Table (%)'!$B146,AllPublicationData!$B:$B,'Publication Table (%)'!J$7)/
SUMIFS(AllPublicationData!$E:$E,AllPublicationData!$A:$A,'Publication Table (%)'!$B146,AllPublicationData!$B:$B,'Publication Table (%)'!J$7)))))))</f>
        <v>#DIV/0!</v>
      </c>
      <c r="K146" s="96" t="e">
        <f>IF('Publication Table (%)'!$C$5="All Cancelled Operations",
IFERROR(SUMIFS(AllPublicationData!$F:$F,AllPublicationData!$A:$A,'Publication Table (%)'!$B146,AllPublicationData!$B:$B,'Publication Table (%)'!$C$4,AllPublicationData!$D:$D,'Publication Table (%)'!K$7)/
SUMIFS(AllPublicationData!$E:$E,AllPublicationData!$A:$A,'Publication Table (%)'!$B146,AllPublicationData!$B:$B,'Publication Table (%)'!$C$4,AllPublicationData!$D:$D,'Publication Table (%)'!K$7),
SUMIFS(AllPublicationData!$F:$F,AllPublicationData!$A:$A,'Publication Table (%)'!$B146,AllPublicationData!$B:$B,'Publication Table (%)'!K$7)/
SUMIFS(AllPublicationData!$E:$E,AllPublicationData!$A:$A,'Publication Table (%)'!$B146,AllPublicationData!$B:$B,'Publication Table (%)'!K$7)),
IF('Publication Table (%)'!$C$5="Operations cancelled by patient",
IFERROR(SUMIFS(AllPublicationData!$G:$G,AllPublicationData!$A:$A,'Publication Table (%)'!$B146,AllPublicationData!$B:$B,'Publication Table (%)'!$C$4,AllPublicationData!$D:$D,'Publication Table (%)'!K$7)/
SUMIFS(AllPublicationData!$E:$E,AllPublicationData!$A:$A,'Publication Table (%)'!$B146,AllPublicationData!$B:$B,'Publication Table (%)'!$C$4,AllPublicationData!$D:$D,'Publication Table (%)'!K$7),
SUMIFS(AllPublicationData!$G:$G,AllPublicationData!$A:$A,'Publication Table (%)'!$B146,AllPublicationData!$B:$B,'Publication Table (%)'!K$7)/
SUMIFS(AllPublicationData!$E:$E,AllPublicationData!$A:$A,'Publication Table (%)'!$B146,AllPublicationData!$B:$B,'Publication Table (%)'!K$7)),
IF('Publication Table (%)'!$C$5="Operations cancelled for clinical reasons",
IFERROR(SUMIFS(AllPublicationData!$H:$H,AllPublicationData!$A:$A,'Publication Table (%)'!$B146,AllPublicationData!$B:$B,'Publication Table (%)'!$C$4,AllPublicationData!$D:$D,'Publication Table (%)'!K$7)/
SUMIFS(AllPublicationData!$E:$E,AllPublicationData!$A:$A,'Publication Table (%)'!$B146,AllPublicationData!$B:$B,'Publication Table (%)'!$C$4,AllPublicationData!$D:$D,'Publication Table (%)'!K$7),
SUMIFS(AllPublicationData!$H:$H,AllPublicationData!$A:$A,'Publication Table (%)'!$B146,AllPublicationData!$B:$B,'Publication Table (%)'!K$7)/
SUMIFS(AllPublicationData!$E:$E,AllPublicationData!$A:$A,'Publication Table (%)'!$B146,AllPublicationData!$B:$B,'Publication Table (%)'!K$7)),
IF('Publication Table (%)'!$C$5="Operations cancelled for non-clinical/capacity reasons",
IFERROR(SUMIFS(AllPublicationData!$I:$I,AllPublicationData!$A:$A,'Publication Table (%)'!$B146,AllPublicationData!$B:$B,'Publication Table (%)'!$C$4,AllPublicationData!$D:$D,'Publication Table (%)'!K$7)/
SUMIFS(AllPublicationData!$E:$E,AllPublicationData!$A:$A,'Publication Table (%)'!$B146,AllPublicationData!$B:$B,'Publication Table (%)'!$C$4,AllPublicationData!$D:$D,'Publication Table (%)'!K$7),
SUMIFS(AllPublicationData!$I:$I,AllPublicationData!$A:$A,'Publication Table (%)'!$B146,AllPublicationData!$B:$B,'Publication Table (%)'!K$7)/
SUMIFS(AllPublicationData!$E:$E,AllPublicationData!$A:$A,'Publication Table (%)'!$B146,AllPublicationData!$B:$B,'Publication Table (%)'!K$7)),
IF('Publication Table (%)'!$C$5="Cancellations for other reasons",
IFERROR(SUMIFS(AllPublicationData!$J:$J,AllPublicationData!$A:$A,'Publication Table (%)'!$B146,AllPublicationData!$B:$B,'Publication Table (%)'!$C$4,AllPublicationData!$D:$D,'Publication Table (%)'!K$7)/
SUMIFS(AllPublicationData!$E:$E,AllPublicationData!$A:$A,'Publication Table (%)'!$B146,AllPublicationData!$B:$B,'Publication Table (%)'!$C$4,AllPublicationData!$D:$D,'Publication Table (%)'!K$7),
SUMIFS(AllPublicationData!$J:$J,AllPublicationData!$A:$A,'Publication Table (%)'!$B146,AllPublicationData!$B:$B,'Publication Table (%)'!K$7)/
SUMIFS(AllPublicationData!$E:$E,AllPublicationData!$A:$A,'Publication Table (%)'!$B146,AllPublicationData!$B:$B,'Publication Table (%)'!K$7)))))))</f>
        <v>#DIV/0!</v>
      </c>
      <c r="L146" s="96" t="e">
        <f>IF('Publication Table (%)'!$C$5="All Cancelled Operations",
IFERROR(SUMIFS(AllPublicationData!$F:$F,AllPublicationData!$A:$A,'Publication Table (%)'!$B146,AllPublicationData!$B:$B,'Publication Table (%)'!$C$4,AllPublicationData!$D:$D,'Publication Table (%)'!L$7)/
SUMIFS(AllPublicationData!$E:$E,AllPublicationData!$A:$A,'Publication Table (%)'!$B146,AllPublicationData!$B:$B,'Publication Table (%)'!$C$4,AllPublicationData!$D:$D,'Publication Table (%)'!L$7),
SUMIFS(AllPublicationData!$F:$F,AllPublicationData!$A:$A,'Publication Table (%)'!$B146,AllPublicationData!$B:$B,'Publication Table (%)'!L$7)/
SUMIFS(AllPublicationData!$E:$E,AllPublicationData!$A:$A,'Publication Table (%)'!$B146,AllPublicationData!$B:$B,'Publication Table (%)'!L$7)),
IF('Publication Table (%)'!$C$5="Operations cancelled by patient",
IFERROR(SUMIFS(AllPublicationData!$G:$G,AllPublicationData!$A:$A,'Publication Table (%)'!$B146,AllPublicationData!$B:$B,'Publication Table (%)'!$C$4,AllPublicationData!$D:$D,'Publication Table (%)'!L$7)/
SUMIFS(AllPublicationData!$E:$E,AllPublicationData!$A:$A,'Publication Table (%)'!$B146,AllPublicationData!$B:$B,'Publication Table (%)'!$C$4,AllPublicationData!$D:$D,'Publication Table (%)'!L$7),
SUMIFS(AllPublicationData!$G:$G,AllPublicationData!$A:$A,'Publication Table (%)'!$B146,AllPublicationData!$B:$B,'Publication Table (%)'!L$7)/
SUMIFS(AllPublicationData!$E:$E,AllPublicationData!$A:$A,'Publication Table (%)'!$B146,AllPublicationData!$B:$B,'Publication Table (%)'!L$7)),
IF('Publication Table (%)'!$C$5="Operations cancelled for clinical reasons",
IFERROR(SUMIFS(AllPublicationData!$H:$H,AllPublicationData!$A:$A,'Publication Table (%)'!$B146,AllPublicationData!$B:$B,'Publication Table (%)'!$C$4,AllPublicationData!$D:$D,'Publication Table (%)'!L$7)/
SUMIFS(AllPublicationData!$E:$E,AllPublicationData!$A:$A,'Publication Table (%)'!$B146,AllPublicationData!$B:$B,'Publication Table (%)'!$C$4,AllPublicationData!$D:$D,'Publication Table (%)'!L$7),
SUMIFS(AllPublicationData!$H:$H,AllPublicationData!$A:$A,'Publication Table (%)'!$B146,AllPublicationData!$B:$B,'Publication Table (%)'!L$7)/
SUMIFS(AllPublicationData!$E:$E,AllPublicationData!$A:$A,'Publication Table (%)'!$B146,AllPublicationData!$B:$B,'Publication Table (%)'!L$7)),
IF('Publication Table (%)'!$C$5="Operations cancelled for non-clinical/capacity reasons",
IFERROR(SUMIFS(AllPublicationData!$I:$I,AllPublicationData!$A:$A,'Publication Table (%)'!$B146,AllPublicationData!$B:$B,'Publication Table (%)'!$C$4,AllPublicationData!$D:$D,'Publication Table (%)'!L$7)/
SUMIFS(AllPublicationData!$E:$E,AllPublicationData!$A:$A,'Publication Table (%)'!$B146,AllPublicationData!$B:$B,'Publication Table (%)'!$C$4,AllPublicationData!$D:$D,'Publication Table (%)'!L$7),
SUMIFS(AllPublicationData!$I:$I,AllPublicationData!$A:$A,'Publication Table (%)'!$B146,AllPublicationData!$B:$B,'Publication Table (%)'!L$7)/
SUMIFS(AllPublicationData!$E:$E,AllPublicationData!$A:$A,'Publication Table (%)'!$B146,AllPublicationData!$B:$B,'Publication Table (%)'!L$7)),
IF('Publication Table (%)'!$C$5="Cancellations for other reasons",
IFERROR(SUMIFS(AllPublicationData!$J:$J,AllPublicationData!$A:$A,'Publication Table (%)'!$B146,AllPublicationData!$B:$B,'Publication Table (%)'!$C$4,AllPublicationData!$D:$D,'Publication Table (%)'!L$7)/
SUMIFS(AllPublicationData!$E:$E,AllPublicationData!$A:$A,'Publication Table (%)'!$B146,AllPublicationData!$B:$B,'Publication Table (%)'!$C$4,AllPublicationData!$D:$D,'Publication Table (%)'!L$7),
SUMIFS(AllPublicationData!$J:$J,AllPublicationData!$A:$A,'Publication Table (%)'!$B146,AllPublicationData!$B:$B,'Publication Table (%)'!L$7)/
SUMIFS(AllPublicationData!$E:$E,AllPublicationData!$A:$A,'Publication Table (%)'!$B146,AllPublicationData!$B:$B,'Publication Table (%)'!L$7)))))))</f>
        <v>#DIV/0!</v>
      </c>
      <c r="M146" s="96" t="e">
        <f>IF('Publication Table (%)'!$C$5="All Cancelled Operations",
IFERROR(SUMIFS(AllPublicationData!$F:$F,AllPublicationData!$A:$A,'Publication Table (%)'!$B146,AllPublicationData!$B:$B,'Publication Table (%)'!$C$4,AllPublicationData!$D:$D,'Publication Table (%)'!M$7)/
SUMIFS(AllPublicationData!$E:$E,AllPublicationData!$A:$A,'Publication Table (%)'!$B146,AllPublicationData!$B:$B,'Publication Table (%)'!$C$4,AllPublicationData!$D:$D,'Publication Table (%)'!M$7),
SUMIFS(AllPublicationData!$F:$F,AllPublicationData!$A:$A,'Publication Table (%)'!$B146,AllPublicationData!$B:$B,'Publication Table (%)'!M$7)/
SUMIFS(AllPublicationData!$E:$E,AllPublicationData!$A:$A,'Publication Table (%)'!$B146,AllPublicationData!$B:$B,'Publication Table (%)'!M$7)),
IF('Publication Table (%)'!$C$5="Operations cancelled by patient",
IFERROR(SUMIFS(AllPublicationData!$G:$G,AllPublicationData!$A:$A,'Publication Table (%)'!$B146,AllPublicationData!$B:$B,'Publication Table (%)'!$C$4,AllPublicationData!$D:$D,'Publication Table (%)'!M$7)/
SUMIFS(AllPublicationData!$E:$E,AllPublicationData!$A:$A,'Publication Table (%)'!$B146,AllPublicationData!$B:$B,'Publication Table (%)'!$C$4,AllPublicationData!$D:$D,'Publication Table (%)'!M$7),
SUMIFS(AllPublicationData!$G:$G,AllPublicationData!$A:$A,'Publication Table (%)'!$B146,AllPublicationData!$B:$B,'Publication Table (%)'!M$7)/
SUMIFS(AllPublicationData!$E:$E,AllPublicationData!$A:$A,'Publication Table (%)'!$B146,AllPublicationData!$B:$B,'Publication Table (%)'!M$7)),
IF('Publication Table (%)'!$C$5="Operations cancelled for clinical reasons",
IFERROR(SUMIFS(AllPublicationData!$H:$H,AllPublicationData!$A:$A,'Publication Table (%)'!$B146,AllPublicationData!$B:$B,'Publication Table (%)'!$C$4,AllPublicationData!$D:$D,'Publication Table (%)'!M$7)/
SUMIFS(AllPublicationData!$E:$E,AllPublicationData!$A:$A,'Publication Table (%)'!$B146,AllPublicationData!$B:$B,'Publication Table (%)'!$C$4,AllPublicationData!$D:$D,'Publication Table (%)'!M$7),
SUMIFS(AllPublicationData!$H:$H,AllPublicationData!$A:$A,'Publication Table (%)'!$B146,AllPublicationData!$B:$B,'Publication Table (%)'!M$7)/
SUMIFS(AllPublicationData!$E:$E,AllPublicationData!$A:$A,'Publication Table (%)'!$B146,AllPublicationData!$B:$B,'Publication Table (%)'!M$7)),
IF('Publication Table (%)'!$C$5="Operations cancelled for non-clinical/capacity reasons",
IFERROR(SUMIFS(AllPublicationData!$I:$I,AllPublicationData!$A:$A,'Publication Table (%)'!$B146,AllPublicationData!$B:$B,'Publication Table (%)'!$C$4,AllPublicationData!$D:$D,'Publication Table (%)'!M$7)/
SUMIFS(AllPublicationData!$E:$E,AllPublicationData!$A:$A,'Publication Table (%)'!$B146,AllPublicationData!$B:$B,'Publication Table (%)'!$C$4,AllPublicationData!$D:$D,'Publication Table (%)'!M$7),
SUMIFS(AllPublicationData!$I:$I,AllPublicationData!$A:$A,'Publication Table (%)'!$B146,AllPublicationData!$B:$B,'Publication Table (%)'!M$7)/
SUMIFS(AllPublicationData!$E:$E,AllPublicationData!$A:$A,'Publication Table (%)'!$B146,AllPublicationData!$B:$B,'Publication Table (%)'!M$7)),
IF('Publication Table (%)'!$C$5="Cancellations for other reasons",
IFERROR(SUMIFS(AllPublicationData!$J:$J,AllPublicationData!$A:$A,'Publication Table (%)'!$B146,AllPublicationData!$B:$B,'Publication Table (%)'!$C$4,AllPublicationData!$D:$D,'Publication Table (%)'!M$7)/
SUMIFS(AllPublicationData!$E:$E,AllPublicationData!$A:$A,'Publication Table (%)'!$B146,AllPublicationData!$B:$B,'Publication Table (%)'!$C$4,AllPublicationData!$D:$D,'Publication Table (%)'!M$7),
SUMIFS(AllPublicationData!$J:$J,AllPublicationData!$A:$A,'Publication Table (%)'!$B146,AllPublicationData!$B:$B,'Publication Table (%)'!M$7)/
SUMIFS(AllPublicationData!$E:$E,AllPublicationData!$A:$A,'Publication Table (%)'!$B146,AllPublicationData!$B:$B,'Publication Table (%)'!M$7)))))))</f>
        <v>#DIV/0!</v>
      </c>
      <c r="N146" s="96" t="e">
        <f>IF('Publication Table (%)'!$C$5="All Cancelled Operations",
IFERROR(SUMIFS(AllPublicationData!$F:$F,AllPublicationData!$A:$A,'Publication Table (%)'!$B146,AllPublicationData!$B:$B,'Publication Table (%)'!$C$4,AllPublicationData!$D:$D,'Publication Table (%)'!N$7)/
SUMIFS(AllPublicationData!$E:$E,AllPublicationData!$A:$A,'Publication Table (%)'!$B146,AllPublicationData!$B:$B,'Publication Table (%)'!$C$4,AllPublicationData!$D:$D,'Publication Table (%)'!N$7),
SUMIFS(AllPublicationData!$F:$F,AllPublicationData!$A:$A,'Publication Table (%)'!$B146,AllPublicationData!$B:$B,'Publication Table (%)'!N$7)/
SUMIFS(AllPublicationData!$E:$E,AllPublicationData!$A:$A,'Publication Table (%)'!$B146,AllPublicationData!$B:$B,'Publication Table (%)'!N$7)),
IF('Publication Table (%)'!$C$5="Operations cancelled by patient",
IFERROR(SUMIFS(AllPublicationData!$G:$G,AllPublicationData!$A:$A,'Publication Table (%)'!$B146,AllPublicationData!$B:$B,'Publication Table (%)'!$C$4,AllPublicationData!$D:$D,'Publication Table (%)'!N$7)/
SUMIFS(AllPublicationData!$E:$E,AllPublicationData!$A:$A,'Publication Table (%)'!$B146,AllPublicationData!$B:$B,'Publication Table (%)'!$C$4,AllPublicationData!$D:$D,'Publication Table (%)'!N$7),
SUMIFS(AllPublicationData!$G:$G,AllPublicationData!$A:$A,'Publication Table (%)'!$B146,AllPublicationData!$B:$B,'Publication Table (%)'!N$7)/
SUMIFS(AllPublicationData!$E:$E,AllPublicationData!$A:$A,'Publication Table (%)'!$B146,AllPublicationData!$B:$B,'Publication Table (%)'!N$7)),
IF('Publication Table (%)'!$C$5="Operations cancelled for clinical reasons",
IFERROR(SUMIFS(AllPublicationData!$H:$H,AllPublicationData!$A:$A,'Publication Table (%)'!$B146,AllPublicationData!$B:$B,'Publication Table (%)'!$C$4,AllPublicationData!$D:$D,'Publication Table (%)'!N$7)/
SUMIFS(AllPublicationData!$E:$E,AllPublicationData!$A:$A,'Publication Table (%)'!$B146,AllPublicationData!$B:$B,'Publication Table (%)'!$C$4,AllPublicationData!$D:$D,'Publication Table (%)'!N$7),
SUMIFS(AllPublicationData!$H:$H,AllPublicationData!$A:$A,'Publication Table (%)'!$B146,AllPublicationData!$B:$B,'Publication Table (%)'!N$7)/
SUMIFS(AllPublicationData!$E:$E,AllPublicationData!$A:$A,'Publication Table (%)'!$B146,AllPublicationData!$B:$B,'Publication Table (%)'!N$7)),
IF('Publication Table (%)'!$C$5="Operations cancelled for non-clinical/capacity reasons",
IFERROR(SUMIFS(AllPublicationData!$I:$I,AllPublicationData!$A:$A,'Publication Table (%)'!$B146,AllPublicationData!$B:$B,'Publication Table (%)'!$C$4,AllPublicationData!$D:$D,'Publication Table (%)'!N$7)/
SUMIFS(AllPublicationData!$E:$E,AllPublicationData!$A:$A,'Publication Table (%)'!$B146,AllPublicationData!$B:$B,'Publication Table (%)'!$C$4,AllPublicationData!$D:$D,'Publication Table (%)'!N$7),
SUMIFS(AllPublicationData!$I:$I,AllPublicationData!$A:$A,'Publication Table (%)'!$B146,AllPublicationData!$B:$B,'Publication Table (%)'!N$7)/
SUMIFS(AllPublicationData!$E:$E,AllPublicationData!$A:$A,'Publication Table (%)'!$B146,AllPublicationData!$B:$B,'Publication Table (%)'!N$7)),
IF('Publication Table (%)'!$C$5="Cancellations for other reasons",
IFERROR(SUMIFS(AllPublicationData!$J:$J,AllPublicationData!$A:$A,'Publication Table (%)'!$B146,AllPublicationData!$B:$B,'Publication Table (%)'!$C$4,AllPublicationData!$D:$D,'Publication Table (%)'!N$7)/
SUMIFS(AllPublicationData!$E:$E,AllPublicationData!$A:$A,'Publication Table (%)'!$B146,AllPublicationData!$B:$B,'Publication Table (%)'!$C$4,AllPublicationData!$D:$D,'Publication Table (%)'!N$7),
SUMIFS(AllPublicationData!$J:$J,AllPublicationData!$A:$A,'Publication Table (%)'!$B146,AllPublicationData!$B:$B,'Publication Table (%)'!N$7)/
SUMIFS(AllPublicationData!$E:$E,AllPublicationData!$A:$A,'Publication Table (%)'!$B146,AllPublicationData!$B:$B,'Publication Table (%)'!N$7)))))))</f>
        <v>#DIV/0!</v>
      </c>
      <c r="O146" s="96" t="e">
        <f>IF('Publication Table (%)'!$C$5="All Cancelled Operations",
IFERROR(SUMIFS(AllPublicationData!$F:$F,AllPublicationData!$A:$A,'Publication Table (%)'!$B146,AllPublicationData!$B:$B,'Publication Table (%)'!$C$4,AllPublicationData!$D:$D,'Publication Table (%)'!O$7)/
SUMIFS(AllPublicationData!$E:$E,AllPublicationData!$A:$A,'Publication Table (%)'!$B146,AllPublicationData!$B:$B,'Publication Table (%)'!$C$4,AllPublicationData!$D:$D,'Publication Table (%)'!O$7),
SUMIFS(AllPublicationData!$F:$F,AllPublicationData!$A:$A,'Publication Table (%)'!$B146,AllPublicationData!$B:$B,'Publication Table (%)'!O$7)/
SUMIFS(AllPublicationData!$E:$E,AllPublicationData!$A:$A,'Publication Table (%)'!$B146,AllPublicationData!$B:$B,'Publication Table (%)'!O$7)),
IF('Publication Table (%)'!$C$5="Operations cancelled by patient",
IFERROR(SUMIFS(AllPublicationData!$G:$G,AllPublicationData!$A:$A,'Publication Table (%)'!$B146,AllPublicationData!$B:$B,'Publication Table (%)'!$C$4,AllPublicationData!$D:$D,'Publication Table (%)'!O$7)/
SUMIFS(AllPublicationData!$E:$E,AllPublicationData!$A:$A,'Publication Table (%)'!$B146,AllPublicationData!$B:$B,'Publication Table (%)'!$C$4,AllPublicationData!$D:$D,'Publication Table (%)'!O$7),
SUMIFS(AllPublicationData!$G:$G,AllPublicationData!$A:$A,'Publication Table (%)'!$B146,AllPublicationData!$B:$B,'Publication Table (%)'!O$7)/
SUMIFS(AllPublicationData!$E:$E,AllPublicationData!$A:$A,'Publication Table (%)'!$B146,AllPublicationData!$B:$B,'Publication Table (%)'!O$7)),
IF('Publication Table (%)'!$C$5="Operations cancelled for clinical reasons",
IFERROR(SUMIFS(AllPublicationData!$H:$H,AllPublicationData!$A:$A,'Publication Table (%)'!$B146,AllPublicationData!$B:$B,'Publication Table (%)'!$C$4,AllPublicationData!$D:$D,'Publication Table (%)'!O$7)/
SUMIFS(AllPublicationData!$E:$E,AllPublicationData!$A:$A,'Publication Table (%)'!$B146,AllPublicationData!$B:$B,'Publication Table (%)'!$C$4,AllPublicationData!$D:$D,'Publication Table (%)'!O$7),
SUMIFS(AllPublicationData!$H:$H,AllPublicationData!$A:$A,'Publication Table (%)'!$B146,AllPublicationData!$B:$B,'Publication Table (%)'!O$7)/
SUMIFS(AllPublicationData!$E:$E,AllPublicationData!$A:$A,'Publication Table (%)'!$B146,AllPublicationData!$B:$B,'Publication Table (%)'!O$7)),
IF('Publication Table (%)'!$C$5="Operations cancelled for non-clinical/capacity reasons",
IFERROR(SUMIFS(AllPublicationData!$I:$I,AllPublicationData!$A:$A,'Publication Table (%)'!$B146,AllPublicationData!$B:$B,'Publication Table (%)'!$C$4,AllPublicationData!$D:$D,'Publication Table (%)'!O$7)/
SUMIFS(AllPublicationData!$E:$E,AllPublicationData!$A:$A,'Publication Table (%)'!$B146,AllPublicationData!$B:$B,'Publication Table (%)'!$C$4,AllPublicationData!$D:$D,'Publication Table (%)'!O$7),
SUMIFS(AllPublicationData!$I:$I,AllPublicationData!$A:$A,'Publication Table (%)'!$B146,AllPublicationData!$B:$B,'Publication Table (%)'!O$7)/
SUMIFS(AllPublicationData!$E:$E,AllPublicationData!$A:$A,'Publication Table (%)'!$B146,AllPublicationData!$B:$B,'Publication Table (%)'!O$7)),
IF('Publication Table (%)'!$C$5="Cancellations for other reasons",
IFERROR(SUMIFS(AllPublicationData!$J:$J,AllPublicationData!$A:$A,'Publication Table (%)'!$B146,AllPublicationData!$B:$B,'Publication Table (%)'!$C$4,AllPublicationData!$D:$D,'Publication Table (%)'!O$7)/
SUMIFS(AllPublicationData!$E:$E,AllPublicationData!$A:$A,'Publication Table (%)'!$B146,AllPublicationData!$B:$B,'Publication Table (%)'!$C$4,AllPublicationData!$D:$D,'Publication Table (%)'!O$7),
SUMIFS(AllPublicationData!$J:$J,AllPublicationData!$A:$A,'Publication Table (%)'!$B146,AllPublicationData!$B:$B,'Publication Table (%)'!O$7)/
SUMIFS(AllPublicationData!$E:$E,AllPublicationData!$A:$A,'Publication Table (%)'!$B146,AllPublicationData!$B:$B,'Publication Table (%)'!O$7)))))))</f>
        <v>#DIV/0!</v>
      </c>
      <c r="P146" s="96" t="e">
        <f>IF('Publication Table (%)'!$C$5="All Cancelled Operations",
IFERROR(SUMIFS(AllPublicationData!$F:$F,AllPublicationData!$A:$A,'Publication Table (%)'!$B146,AllPublicationData!$B:$B,'Publication Table (%)'!$C$4,AllPublicationData!$D:$D,'Publication Table (%)'!P$7)/
SUMIFS(AllPublicationData!$E:$E,AllPublicationData!$A:$A,'Publication Table (%)'!$B146,AllPublicationData!$B:$B,'Publication Table (%)'!$C$4,AllPublicationData!$D:$D,'Publication Table (%)'!P$7),
SUMIFS(AllPublicationData!$F:$F,AllPublicationData!$A:$A,'Publication Table (%)'!$B146,AllPublicationData!$B:$B,'Publication Table (%)'!P$7)/
SUMIFS(AllPublicationData!$E:$E,AllPublicationData!$A:$A,'Publication Table (%)'!$B146,AllPublicationData!$B:$B,'Publication Table (%)'!P$7)),
IF('Publication Table (%)'!$C$5="Operations cancelled by patient",
IFERROR(SUMIFS(AllPublicationData!$G:$G,AllPublicationData!$A:$A,'Publication Table (%)'!$B146,AllPublicationData!$B:$B,'Publication Table (%)'!$C$4,AllPublicationData!$D:$D,'Publication Table (%)'!P$7)/
SUMIFS(AllPublicationData!$E:$E,AllPublicationData!$A:$A,'Publication Table (%)'!$B146,AllPublicationData!$B:$B,'Publication Table (%)'!$C$4,AllPublicationData!$D:$D,'Publication Table (%)'!P$7),
SUMIFS(AllPublicationData!$G:$G,AllPublicationData!$A:$A,'Publication Table (%)'!$B146,AllPublicationData!$B:$B,'Publication Table (%)'!P$7)/
SUMIFS(AllPublicationData!$E:$E,AllPublicationData!$A:$A,'Publication Table (%)'!$B146,AllPublicationData!$B:$B,'Publication Table (%)'!P$7)),
IF('Publication Table (%)'!$C$5="Operations cancelled for clinical reasons",
IFERROR(SUMIFS(AllPublicationData!$H:$H,AllPublicationData!$A:$A,'Publication Table (%)'!$B146,AllPublicationData!$B:$B,'Publication Table (%)'!$C$4,AllPublicationData!$D:$D,'Publication Table (%)'!P$7)/
SUMIFS(AllPublicationData!$E:$E,AllPublicationData!$A:$A,'Publication Table (%)'!$B146,AllPublicationData!$B:$B,'Publication Table (%)'!$C$4,AllPublicationData!$D:$D,'Publication Table (%)'!P$7),
SUMIFS(AllPublicationData!$H:$H,AllPublicationData!$A:$A,'Publication Table (%)'!$B146,AllPublicationData!$B:$B,'Publication Table (%)'!P$7)/
SUMIFS(AllPublicationData!$E:$E,AllPublicationData!$A:$A,'Publication Table (%)'!$B146,AllPublicationData!$B:$B,'Publication Table (%)'!P$7)),
IF('Publication Table (%)'!$C$5="Operations cancelled for non-clinical/capacity reasons",
IFERROR(SUMIFS(AllPublicationData!$I:$I,AllPublicationData!$A:$A,'Publication Table (%)'!$B146,AllPublicationData!$B:$B,'Publication Table (%)'!$C$4,AllPublicationData!$D:$D,'Publication Table (%)'!P$7)/
SUMIFS(AllPublicationData!$E:$E,AllPublicationData!$A:$A,'Publication Table (%)'!$B146,AllPublicationData!$B:$B,'Publication Table (%)'!$C$4,AllPublicationData!$D:$D,'Publication Table (%)'!P$7),
SUMIFS(AllPublicationData!$I:$I,AllPublicationData!$A:$A,'Publication Table (%)'!$B146,AllPublicationData!$B:$B,'Publication Table (%)'!P$7)/
SUMIFS(AllPublicationData!$E:$E,AllPublicationData!$A:$A,'Publication Table (%)'!$B146,AllPublicationData!$B:$B,'Publication Table (%)'!P$7)),
IF('Publication Table (%)'!$C$5="Cancellations for other reasons",
IFERROR(SUMIFS(AllPublicationData!$J:$J,AllPublicationData!$A:$A,'Publication Table (%)'!$B146,AllPublicationData!$B:$B,'Publication Table (%)'!$C$4,AllPublicationData!$D:$D,'Publication Table (%)'!P$7)/
SUMIFS(AllPublicationData!$E:$E,AllPublicationData!$A:$A,'Publication Table (%)'!$B146,AllPublicationData!$B:$B,'Publication Table (%)'!$C$4,AllPublicationData!$D:$D,'Publication Table (%)'!P$7),
SUMIFS(AllPublicationData!$J:$J,AllPublicationData!$A:$A,'Publication Table (%)'!$B146,AllPublicationData!$B:$B,'Publication Table (%)'!P$7)/
SUMIFS(AllPublicationData!$E:$E,AllPublicationData!$A:$A,'Publication Table (%)'!$B146,AllPublicationData!$B:$B,'Publication Table (%)'!P$7)))))))</f>
        <v>#DIV/0!</v>
      </c>
      <c r="Q146" s="96" t="e">
        <f>IF('Publication Table (%)'!$C$5="All Cancelled Operations",
IFERROR(SUMIFS(AllPublicationData!$F:$F,AllPublicationData!$A:$A,'Publication Table (%)'!$B146,AllPublicationData!$B:$B,'Publication Table (%)'!$C$4,AllPublicationData!$D:$D,'Publication Table (%)'!Q$7)/
SUMIFS(AllPublicationData!$E:$E,AllPublicationData!$A:$A,'Publication Table (%)'!$B146,AllPublicationData!$B:$B,'Publication Table (%)'!$C$4,AllPublicationData!$D:$D,'Publication Table (%)'!Q$7),
SUMIFS(AllPublicationData!$F:$F,AllPublicationData!$A:$A,'Publication Table (%)'!$B146,AllPublicationData!$B:$B,'Publication Table (%)'!Q$7)/
SUMIFS(AllPublicationData!$E:$E,AllPublicationData!$A:$A,'Publication Table (%)'!$B146,AllPublicationData!$B:$B,'Publication Table (%)'!Q$7)),
IF('Publication Table (%)'!$C$5="Operations cancelled by patient",
IFERROR(SUMIFS(AllPublicationData!$G:$G,AllPublicationData!$A:$A,'Publication Table (%)'!$B146,AllPublicationData!$B:$B,'Publication Table (%)'!$C$4,AllPublicationData!$D:$D,'Publication Table (%)'!Q$7)/
SUMIFS(AllPublicationData!$E:$E,AllPublicationData!$A:$A,'Publication Table (%)'!$B146,AllPublicationData!$B:$B,'Publication Table (%)'!$C$4,AllPublicationData!$D:$D,'Publication Table (%)'!Q$7),
SUMIFS(AllPublicationData!$G:$G,AllPublicationData!$A:$A,'Publication Table (%)'!$B146,AllPublicationData!$B:$B,'Publication Table (%)'!Q$7)/
SUMIFS(AllPublicationData!$E:$E,AllPublicationData!$A:$A,'Publication Table (%)'!$B146,AllPublicationData!$B:$B,'Publication Table (%)'!Q$7)),
IF('Publication Table (%)'!$C$5="Operations cancelled for clinical reasons",
IFERROR(SUMIFS(AllPublicationData!$H:$H,AllPublicationData!$A:$A,'Publication Table (%)'!$B146,AllPublicationData!$B:$B,'Publication Table (%)'!$C$4,AllPublicationData!$D:$D,'Publication Table (%)'!Q$7)/
SUMIFS(AllPublicationData!$E:$E,AllPublicationData!$A:$A,'Publication Table (%)'!$B146,AllPublicationData!$B:$B,'Publication Table (%)'!$C$4,AllPublicationData!$D:$D,'Publication Table (%)'!Q$7),
SUMIFS(AllPublicationData!$H:$H,AllPublicationData!$A:$A,'Publication Table (%)'!$B146,AllPublicationData!$B:$B,'Publication Table (%)'!Q$7)/
SUMIFS(AllPublicationData!$E:$E,AllPublicationData!$A:$A,'Publication Table (%)'!$B146,AllPublicationData!$B:$B,'Publication Table (%)'!Q$7)),
IF('Publication Table (%)'!$C$5="Operations cancelled for non-clinical/capacity reasons",
IFERROR(SUMIFS(AllPublicationData!$I:$I,AllPublicationData!$A:$A,'Publication Table (%)'!$B146,AllPublicationData!$B:$B,'Publication Table (%)'!$C$4,AllPublicationData!$D:$D,'Publication Table (%)'!Q$7)/
SUMIFS(AllPublicationData!$E:$E,AllPublicationData!$A:$A,'Publication Table (%)'!$B146,AllPublicationData!$B:$B,'Publication Table (%)'!$C$4,AllPublicationData!$D:$D,'Publication Table (%)'!Q$7),
SUMIFS(AllPublicationData!$I:$I,AllPublicationData!$A:$A,'Publication Table (%)'!$B146,AllPublicationData!$B:$B,'Publication Table (%)'!Q$7)/
SUMIFS(AllPublicationData!$E:$E,AllPublicationData!$A:$A,'Publication Table (%)'!$B146,AllPublicationData!$B:$B,'Publication Table (%)'!Q$7)),
IF('Publication Table (%)'!$C$5="Cancellations for other reasons",
IFERROR(SUMIFS(AllPublicationData!$J:$J,AllPublicationData!$A:$A,'Publication Table (%)'!$B146,AllPublicationData!$B:$B,'Publication Table (%)'!$C$4,AllPublicationData!$D:$D,'Publication Table (%)'!Q$7)/
SUMIFS(AllPublicationData!$E:$E,AllPublicationData!$A:$A,'Publication Table (%)'!$B146,AllPublicationData!$B:$B,'Publication Table (%)'!$C$4,AllPublicationData!$D:$D,'Publication Table (%)'!Q$7),
SUMIFS(AllPublicationData!$J:$J,AllPublicationData!$A:$A,'Publication Table (%)'!$B146,AllPublicationData!$B:$B,'Publication Table (%)'!Q$7)/
SUMIFS(AllPublicationData!$E:$E,AllPublicationData!$A:$A,'Publication Table (%)'!$B146,AllPublicationData!$B:$B,'Publication Table (%)'!Q$7)))))))</f>
        <v>#DIV/0!</v>
      </c>
      <c r="R146" s="96" t="e">
        <f>IF('Publication Table (%)'!$C$5="All Cancelled Operations",
IFERROR(SUMIFS(AllPublicationData!$F:$F,AllPublicationData!$A:$A,'Publication Table (%)'!$B146,AllPublicationData!$B:$B,'Publication Table (%)'!$C$4,AllPublicationData!$D:$D,'Publication Table (%)'!R$7)/
SUMIFS(AllPublicationData!$E:$E,AllPublicationData!$A:$A,'Publication Table (%)'!$B146,AllPublicationData!$B:$B,'Publication Table (%)'!$C$4,AllPublicationData!$D:$D,'Publication Table (%)'!R$7),
SUMIFS(AllPublicationData!$F:$F,AllPublicationData!$A:$A,'Publication Table (%)'!$B146,AllPublicationData!$B:$B,'Publication Table (%)'!R$7)/
SUMIFS(AllPublicationData!$E:$E,AllPublicationData!$A:$A,'Publication Table (%)'!$B146,AllPublicationData!$B:$B,'Publication Table (%)'!R$7)),
IF('Publication Table (%)'!$C$5="Operations cancelled by patient",
IFERROR(SUMIFS(AllPublicationData!$G:$G,AllPublicationData!$A:$A,'Publication Table (%)'!$B146,AllPublicationData!$B:$B,'Publication Table (%)'!$C$4,AllPublicationData!$D:$D,'Publication Table (%)'!R$7)/
SUMIFS(AllPublicationData!$E:$E,AllPublicationData!$A:$A,'Publication Table (%)'!$B146,AllPublicationData!$B:$B,'Publication Table (%)'!$C$4,AllPublicationData!$D:$D,'Publication Table (%)'!R$7),
SUMIFS(AllPublicationData!$G:$G,AllPublicationData!$A:$A,'Publication Table (%)'!$B146,AllPublicationData!$B:$B,'Publication Table (%)'!R$7)/
SUMIFS(AllPublicationData!$E:$E,AllPublicationData!$A:$A,'Publication Table (%)'!$B146,AllPublicationData!$B:$B,'Publication Table (%)'!R$7)),
IF('Publication Table (%)'!$C$5="Operations cancelled for clinical reasons",
IFERROR(SUMIFS(AllPublicationData!$H:$H,AllPublicationData!$A:$A,'Publication Table (%)'!$B146,AllPublicationData!$B:$B,'Publication Table (%)'!$C$4,AllPublicationData!$D:$D,'Publication Table (%)'!R$7)/
SUMIFS(AllPublicationData!$E:$E,AllPublicationData!$A:$A,'Publication Table (%)'!$B146,AllPublicationData!$B:$B,'Publication Table (%)'!$C$4,AllPublicationData!$D:$D,'Publication Table (%)'!R$7),
SUMIFS(AllPublicationData!$H:$H,AllPublicationData!$A:$A,'Publication Table (%)'!$B146,AllPublicationData!$B:$B,'Publication Table (%)'!R$7)/
SUMIFS(AllPublicationData!$E:$E,AllPublicationData!$A:$A,'Publication Table (%)'!$B146,AllPublicationData!$B:$B,'Publication Table (%)'!R$7)),
IF('Publication Table (%)'!$C$5="Operations cancelled for non-clinical/capacity reasons",
IFERROR(SUMIFS(AllPublicationData!$I:$I,AllPublicationData!$A:$A,'Publication Table (%)'!$B146,AllPublicationData!$B:$B,'Publication Table (%)'!$C$4,AllPublicationData!$D:$D,'Publication Table (%)'!R$7)/
SUMIFS(AllPublicationData!$E:$E,AllPublicationData!$A:$A,'Publication Table (%)'!$B146,AllPublicationData!$B:$B,'Publication Table (%)'!$C$4,AllPublicationData!$D:$D,'Publication Table (%)'!R$7),
SUMIFS(AllPublicationData!$I:$I,AllPublicationData!$A:$A,'Publication Table (%)'!$B146,AllPublicationData!$B:$B,'Publication Table (%)'!R$7)/
SUMIFS(AllPublicationData!$E:$E,AllPublicationData!$A:$A,'Publication Table (%)'!$B146,AllPublicationData!$B:$B,'Publication Table (%)'!R$7)),
IF('Publication Table (%)'!$C$5="Cancellations for other reasons",
IFERROR(SUMIFS(AllPublicationData!$J:$J,AllPublicationData!$A:$A,'Publication Table (%)'!$B146,AllPublicationData!$B:$B,'Publication Table (%)'!$C$4,AllPublicationData!$D:$D,'Publication Table (%)'!R$7)/
SUMIFS(AllPublicationData!$E:$E,AllPublicationData!$A:$A,'Publication Table (%)'!$B146,AllPublicationData!$B:$B,'Publication Table (%)'!$C$4,AllPublicationData!$D:$D,'Publication Table (%)'!R$7),
SUMIFS(AllPublicationData!$J:$J,AllPublicationData!$A:$A,'Publication Table (%)'!$B146,AllPublicationData!$B:$B,'Publication Table (%)'!R$7)/
SUMIFS(AllPublicationData!$E:$E,AllPublicationData!$A:$A,'Publication Table (%)'!$B146,AllPublicationData!$B:$B,'Publication Table (%)'!R$7)))))))</f>
        <v>#DIV/0!</v>
      </c>
      <c r="S146" s="96" t="e">
        <f>IF('Publication Table (%)'!$C$5="All Cancelled Operations",
IFERROR(SUMIFS(AllPublicationData!$F:$F,AllPublicationData!$A:$A,'Publication Table (%)'!$B146,AllPublicationData!$B:$B,'Publication Table (%)'!$C$4,AllPublicationData!$D:$D,'Publication Table (%)'!S$7)/
SUMIFS(AllPublicationData!$E:$E,AllPublicationData!$A:$A,'Publication Table (%)'!$B146,AllPublicationData!$B:$B,'Publication Table (%)'!$C$4,AllPublicationData!$D:$D,'Publication Table (%)'!S$7),
SUMIFS(AllPublicationData!$F:$F,AllPublicationData!$A:$A,'Publication Table (%)'!$B146,AllPublicationData!$B:$B,'Publication Table (%)'!S$7)/
SUMIFS(AllPublicationData!$E:$E,AllPublicationData!$A:$A,'Publication Table (%)'!$B146,AllPublicationData!$B:$B,'Publication Table (%)'!S$7)),
IF('Publication Table (%)'!$C$5="Operations cancelled by patient",
IFERROR(SUMIFS(AllPublicationData!$G:$G,AllPublicationData!$A:$A,'Publication Table (%)'!$B146,AllPublicationData!$B:$B,'Publication Table (%)'!$C$4,AllPublicationData!$D:$D,'Publication Table (%)'!S$7)/
SUMIFS(AllPublicationData!$E:$E,AllPublicationData!$A:$A,'Publication Table (%)'!$B146,AllPublicationData!$B:$B,'Publication Table (%)'!$C$4,AllPublicationData!$D:$D,'Publication Table (%)'!S$7),
SUMIFS(AllPublicationData!$G:$G,AllPublicationData!$A:$A,'Publication Table (%)'!$B146,AllPublicationData!$B:$B,'Publication Table (%)'!S$7)/
SUMIFS(AllPublicationData!$E:$E,AllPublicationData!$A:$A,'Publication Table (%)'!$B146,AllPublicationData!$B:$B,'Publication Table (%)'!S$7)),
IF('Publication Table (%)'!$C$5="Operations cancelled for clinical reasons",
IFERROR(SUMIFS(AllPublicationData!$H:$H,AllPublicationData!$A:$A,'Publication Table (%)'!$B146,AllPublicationData!$B:$B,'Publication Table (%)'!$C$4,AllPublicationData!$D:$D,'Publication Table (%)'!S$7)/
SUMIFS(AllPublicationData!$E:$E,AllPublicationData!$A:$A,'Publication Table (%)'!$B146,AllPublicationData!$B:$B,'Publication Table (%)'!$C$4,AllPublicationData!$D:$D,'Publication Table (%)'!S$7),
SUMIFS(AllPublicationData!$H:$H,AllPublicationData!$A:$A,'Publication Table (%)'!$B146,AllPublicationData!$B:$B,'Publication Table (%)'!S$7)/
SUMIFS(AllPublicationData!$E:$E,AllPublicationData!$A:$A,'Publication Table (%)'!$B146,AllPublicationData!$B:$B,'Publication Table (%)'!S$7)),
IF('Publication Table (%)'!$C$5="Operations cancelled for non-clinical/capacity reasons",
IFERROR(SUMIFS(AllPublicationData!$I:$I,AllPublicationData!$A:$A,'Publication Table (%)'!$B146,AllPublicationData!$B:$B,'Publication Table (%)'!$C$4,AllPublicationData!$D:$D,'Publication Table (%)'!S$7)/
SUMIFS(AllPublicationData!$E:$E,AllPublicationData!$A:$A,'Publication Table (%)'!$B146,AllPublicationData!$B:$B,'Publication Table (%)'!$C$4,AllPublicationData!$D:$D,'Publication Table (%)'!S$7),
SUMIFS(AllPublicationData!$I:$I,AllPublicationData!$A:$A,'Publication Table (%)'!$B146,AllPublicationData!$B:$B,'Publication Table (%)'!S$7)/
SUMIFS(AllPublicationData!$E:$E,AllPublicationData!$A:$A,'Publication Table (%)'!$B146,AllPublicationData!$B:$B,'Publication Table (%)'!S$7)),
IF('Publication Table (%)'!$C$5="Cancellations for other reasons",
IFERROR(SUMIFS(AllPublicationData!$J:$J,AllPublicationData!$A:$A,'Publication Table (%)'!$B146,AllPublicationData!$B:$B,'Publication Table (%)'!$C$4,AllPublicationData!$D:$D,'Publication Table (%)'!S$7)/
SUMIFS(AllPublicationData!$E:$E,AllPublicationData!$A:$A,'Publication Table (%)'!$B146,AllPublicationData!$B:$B,'Publication Table (%)'!$C$4,AllPublicationData!$D:$D,'Publication Table (%)'!S$7),
SUMIFS(AllPublicationData!$J:$J,AllPublicationData!$A:$A,'Publication Table (%)'!$B146,AllPublicationData!$B:$B,'Publication Table (%)'!S$7)/
SUMIFS(AllPublicationData!$E:$E,AllPublicationData!$A:$A,'Publication Table (%)'!$B146,AllPublicationData!$B:$B,'Publication Table (%)'!S$7)))))))</f>
        <v>#DIV/0!</v>
      </c>
    </row>
    <row r="147" spans="3:19" x14ac:dyDescent="0.35">
      <c r="C147" s="112">
        <f>IF('Publication Table (%)'!$C$5="All Cancelled Operations",
SUMIFS(AllPublicationData!$F:$F,AllPublicationData!$A:$A,'Publication Table (%)'!$B147,AllPublicationData!$B:$B,'Publication Table (%)'!$C$4),
IF('Publication Table (%)'!$C$5="Operations cancelled by patient",
SUMIFS(AllPublicationData!$G:$G,AllPublicationData!$A:$A,'Publication Table (%)'!$B147,AllPublicationData!$B:$B,'Publication Table (%)'!$C$4),
IF('Publication Table (%)'!$C$5="Operations cancelled for clinical reasons",
SUMIFS(AllPublicationData!$H:$H,AllPublicationData!$A:$A,'Publication Table (%)'!$B147,AllPublicationData!$B:$B,'Publication Table (%)'!$C$4),
IF('Publication Table (%)'!$C$5="Operations cancelled for non-clinical/capacity reasons",
SUMIFS(AllPublicationData!$I:$I,AllPublicationData!$A:$A,'Publication Table (%)'!$B147,AllPublicationData!$B:$B,'Publication Table (%)'!$C$4),
IF('Publication Table (%)'!$C$5="Cancellations for other reasons",
SUMIFS(AllPublicationData!$J:$J,AllPublicationData!$A:$A,'Publication Table (%)'!$B147,AllPublicationData!$B:$B,'Publication Table (%)'!$C$4))))))+
IF(AND($C$4="NHS Scotland",$C$5="All Cancelled Operations"),
SUMIFS(AllPublicationData!$F:$F,AllPublicationData!$A:$A,'Publication Table (%)'!$B147),
IF(AND($C$4="NHS Scotland",$C$5="Operations cancelled by patient"),
SUMIFS(AllPublicationData!$G:$G,AllPublicationData!$A:$A,'Publication Table (%)'!$B147),
IF(AND($C$4="NHS Scotland",$C$5="Operations cancelled for clinical reasons"),
SUMIFS(AllPublicationData!$H:$H,AllPublicationData!$A:$A,'Publication Table (%)'!$B147),
IF(AND($C$4="NHS Scotland",$C$5="Operations cancelled for non-clinical/capacity reasons"),
SUMIFS(AllPublicationData!$I:$I,AllPublicationData!$A:$A,'Publication Table (%)'!$B147),
IF(AND($C$4="NHS Scotland",$C$5="Cancellations for other reasons"),
SUMIFS(AllPublicationData!$J:$J,AllPublicationData!$A:$A,'Publication Table (%)'!$B147))))))</f>
        <v>0</v>
      </c>
      <c r="D147" s="110" t="e">
        <f>IF(AND('Publication Table (%)'!$C$5="All Cancelled Operations",$C$4&lt;&gt;"NHS Scotland"),
IFERROR(SUMIFS(AllPublicationData!$F:$F,AllPublicationData!$A:$A,'Publication Table (%)'!$B147,AllPublicationData!$B:$B,'Publication Table (%)'!$C$4,AllPublicationData!$D:$D,'Publication Table (%)'!D$7)/
SUMIFS(AllPublicationData!$E:$E,AllPublicationData!$A:$A,'Publication Table (%)'!$B147,AllPublicationData!$B:$B,'Publication Table (%)'!$C$4,AllPublicationData!$D:$D,'Publication Table (%)'!D$7),
SUMIFS(AllPublicationData!$F:$F,AllPublicationData!$A:$A,'Publication Table (%)'!$B147,AllPublicationData!$B:$B,'Publication Table (%)'!D$7)/
SUMIFS(AllPublicationData!$E:$E,AllPublicationData!$A:$A,'Publication Table (%)'!$B147,AllPublicationData!$B:$B,'Publication Table (%)'!D$7)),
IF(AND('Publication Table (%)'!$C$5="Operations cancelled by patient",$C$4&lt;&gt;"NHS Scotland"),
IFERROR(SUMIFS(AllPublicationData!$G:$G,AllPublicationData!$A:$A,'Publication Table (%)'!$B147,AllPublicationData!$B:$B,'Publication Table (%)'!$C$4,AllPublicationData!$D:$D,'Publication Table (%)'!D$7)/
SUMIFS(AllPublicationData!$E:$E,AllPublicationData!$A:$A,'Publication Table (%)'!$B147,AllPublicationData!$B:$B,'Publication Table (%)'!$C$4,AllPublicationData!$D:$D,'Publication Table (%)'!D$7),
SUMIFS(AllPublicationData!$G:$G,AllPublicationData!$A:$A,'Publication Table (%)'!$B147,AllPublicationData!$B:$B,'Publication Table (%)'!D$7)/
SUMIFS(AllPublicationData!$E:$E,AllPublicationData!$A:$A,'Publication Table (%)'!$B147,AllPublicationData!$B:$B,'Publication Table (%)'!D$7)),
IF(AND('Publication Table (%)'!$C$5="Operations cancelled for clinical reasons",$C$4&lt;&gt;"NHS Scotland"),
IFERROR(SUMIFS(AllPublicationData!$H:$H,AllPublicationData!$A:$A,'Publication Table (%)'!$B147,AllPublicationData!$B:$B,'Publication Table (%)'!$C$4,AllPublicationData!$D:$D,'Publication Table (%)'!D$7)/
SUMIFS(AllPublicationData!$E:$E,AllPublicationData!$A:$A,'Publication Table (%)'!$B147,AllPublicationData!$B:$B,'Publication Table (%)'!$C$4,AllPublicationData!$D:$D,'Publication Table (%)'!D$7),
SUMIFS(AllPublicationData!$H:$H,AllPublicationData!$A:$A,'Publication Table (%)'!$B147,AllPublicationData!$B:$B,'Publication Table (%)'!D$7)/
SUMIFS(AllPublicationData!$E:$E,AllPublicationData!$A:$A,'Publication Table (%)'!$B147,AllPublicationData!$B:$B,'Publication Table (%)'!D$7)),
IF(AND('Publication Table (%)'!$C$5="Operations cancelled for non-clinical/capacity reasons",$C$4&lt;&gt;"NHS Scotland"),
IFERROR(SUMIFS(AllPublicationData!$I:$I,AllPublicationData!$A:$A,'Publication Table (%)'!$B147,AllPublicationData!$B:$B,'Publication Table (%)'!$C$4,AllPublicationData!$D:$D,'Publication Table (%)'!D$7)/
SUMIFS(AllPublicationData!$E:$E,AllPublicationData!$A:$A,'Publication Table (%)'!$B147,AllPublicationData!$B:$B,'Publication Table (%)'!$C$4,AllPublicationData!$D:$D,'Publication Table (%)'!D$7),
SUMIFS(AllPublicationData!$I:$I,AllPublicationData!$A:$A,'Publication Table (%)'!$B147,AllPublicationData!$B:$B,'Publication Table (%)'!D$7)/
SUMIFS(AllPublicationData!$E:$E,AllPublicationData!$A:$A,'Publication Table (%)'!$B147,AllPublicationData!$B:$B,'Publication Table (%)'!D$7)),
IF(AND('Publication Table (%)'!$C$5="Cancellations for other reasons",$C$4&lt;&gt;"NHS Scotland"),
IFERROR(SUMIFS(AllPublicationData!$J:$J,AllPublicationData!$A:$A,'Publication Table (%)'!$B147,AllPublicationData!$B:$B,'Publication Table (%)'!$C$4,AllPublicationData!$D:$D,'Publication Table (%)'!D$7)/
SUMIFS(AllPublicationData!$E:$E,AllPublicationData!$A:$A,'Publication Table (%)'!$B147,AllPublicationData!$B:$B,'Publication Table (%)'!$C$4,AllPublicationData!$D:$D,'Publication Table (%)'!D$7),
SUMIFS(AllPublicationData!$J:$J,AllPublicationData!$A:$A,'Publication Table (%)'!$B147,AllPublicationData!$B:$B,'Publication Table (%)'!D$7)/
SUMIFS(AllPublicationData!$E:$E,AllPublicationData!$A:$A,'Publication Table (%)'!$B147,AllPublicationData!$B:$B,'Publication Table (%)'!D$7)),
IF(AND($C$4="NHS Scotland",$C$5="All Cancelled Operations"),
SUMIFS(AllPublicationData!$F:$F,AllPublicationData!$A:$A,'Publication Table'!$B147)/
SUMIFS(AllPublicationData!$E:$E,AllPublicationData!$A:$A,'Publication Table'!$B147),
IF(AND($C$4="NHS Scotland",$C$5="Operations cancelled by patient"),
SUMIFS(AllPublicationData!$G:$G,AllPublicationData!$A:$A,'Publication Table'!$B147)/
SUMIFS(AllPublicationData!$E:$E,AllPublicationData!$A:$A,'Publication Table'!$B147),
IF(AND($C$4="NHS Scotland",$C$5="Operations cancelled for clinical reasons"),
SUMIFS(AllPublicationData!$H:$H,AllPublicationData!$A:$A,'Publication Table'!$B147)/
SUMIFS(AllPublicationData!$E:$E,AllPublicationData!$A:$A,'Publication Table'!$B147),
IF(AND($C$4="NHS Scotland",$C$5="Operations cancelled for non-clinical/capacity reasons"),
SUMIFS(AllPublicationData!$I:$I,AllPublicationData!$A:$A,'Publication Table'!$B147)/
SUMIFS(AllPublicationData!$E:$E,AllPublicationData!$A:$A,'Publication Table'!$B147),
IF(AND($C$4="NHS Scotland",$C$5="Cancellations for other reasons"),
SUMIFS(AllPublicationData!$J:$J,AllPublicationData!$A:$A,'Publication Table'!$B147)/
SUMIFS(AllPublicationData!$E:$E,AllPublicationData!$A:$A,'Publication Table'!$B147)))))))))))</f>
        <v>#DIV/0!</v>
      </c>
      <c r="E147" s="96" t="e">
        <f>IF('Publication Table (%)'!$C$5="All Cancelled Operations",
IFERROR(SUMIFS(AllPublicationData!$F:$F,AllPublicationData!$A:$A,'Publication Table (%)'!$B147,AllPublicationData!$B:$B,'Publication Table (%)'!$C$4,AllPublicationData!$D:$D,'Publication Table (%)'!E$7)/
SUMIFS(AllPublicationData!$E:$E,AllPublicationData!$A:$A,'Publication Table (%)'!$B147,AllPublicationData!$B:$B,'Publication Table (%)'!$C$4,AllPublicationData!$D:$D,'Publication Table (%)'!E$7),
SUMIFS(AllPublicationData!$F:$F,AllPublicationData!$A:$A,'Publication Table (%)'!$B147,AllPublicationData!$B:$B,'Publication Table (%)'!E$7)/
SUMIFS(AllPublicationData!$E:$E,AllPublicationData!$A:$A,'Publication Table (%)'!$B147,AllPublicationData!$B:$B,'Publication Table (%)'!E$7)),
IF('Publication Table (%)'!$C$5="Operations cancelled by patient",
IFERROR(SUMIFS(AllPublicationData!$G:$G,AllPublicationData!$A:$A,'Publication Table (%)'!$B147,AllPublicationData!$B:$B,'Publication Table (%)'!$C$4,AllPublicationData!$D:$D,'Publication Table (%)'!E$7)/
SUMIFS(AllPublicationData!$E:$E,AllPublicationData!$A:$A,'Publication Table (%)'!$B147,AllPublicationData!$B:$B,'Publication Table (%)'!$C$4,AllPublicationData!$D:$D,'Publication Table (%)'!E$7),
SUMIFS(AllPublicationData!$G:$G,AllPublicationData!$A:$A,'Publication Table (%)'!$B147,AllPublicationData!$B:$B,'Publication Table (%)'!E$7)/
SUMIFS(AllPublicationData!$E:$E,AllPublicationData!$A:$A,'Publication Table (%)'!$B147,AllPublicationData!$B:$B,'Publication Table (%)'!E$7)),
IF('Publication Table (%)'!$C$5="Operations cancelled for clinical reasons",
IFERROR(SUMIFS(AllPublicationData!$H:$H,AllPublicationData!$A:$A,'Publication Table (%)'!$B147,AllPublicationData!$B:$B,'Publication Table (%)'!$C$4,AllPublicationData!$D:$D,'Publication Table (%)'!E$7)/
SUMIFS(AllPublicationData!$E:$E,AllPublicationData!$A:$A,'Publication Table (%)'!$B147,AllPublicationData!$B:$B,'Publication Table (%)'!$C$4,AllPublicationData!$D:$D,'Publication Table (%)'!E$7),
SUMIFS(AllPublicationData!$H:$H,AllPublicationData!$A:$A,'Publication Table (%)'!$B147,AllPublicationData!$B:$B,'Publication Table (%)'!E$7)/
SUMIFS(AllPublicationData!$E:$E,AllPublicationData!$A:$A,'Publication Table (%)'!$B147,AllPublicationData!$B:$B,'Publication Table (%)'!E$7)),
IF('Publication Table (%)'!$C$5="Operations cancelled for non-clinical/capacity reasons",
IFERROR(SUMIFS(AllPublicationData!$I:$I,AllPublicationData!$A:$A,'Publication Table (%)'!$B147,AllPublicationData!$B:$B,'Publication Table (%)'!$C$4,AllPublicationData!$D:$D,'Publication Table (%)'!E$7)/
SUMIFS(AllPublicationData!$E:$E,AllPublicationData!$A:$A,'Publication Table (%)'!$B147,AllPublicationData!$B:$B,'Publication Table (%)'!$C$4,AllPublicationData!$D:$D,'Publication Table (%)'!E$7),
SUMIFS(AllPublicationData!$I:$I,AllPublicationData!$A:$A,'Publication Table (%)'!$B147,AllPublicationData!$B:$B,'Publication Table (%)'!E$7)/
SUMIFS(AllPublicationData!$E:$E,AllPublicationData!$A:$A,'Publication Table (%)'!$B147,AllPublicationData!$B:$B,'Publication Table (%)'!E$7)),
IF('Publication Table (%)'!$C$5="Cancellations for other reasons",
IFERROR(SUMIFS(AllPublicationData!$J:$J,AllPublicationData!$A:$A,'Publication Table (%)'!$B147,AllPublicationData!$B:$B,'Publication Table (%)'!$C$4,AllPublicationData!$D:$D,'Publication Table (%)'!E$7)/
SUMIFS(AllPublicationData!$E:$E,AllPublicationData!$A:$A,'Publication Table (%)'!$B147,AllPublicationData!$B:$B,'Publication Table (%)'!$C$4,AllPublicationData!$D:$D,'Publication Table (%)'!E$7),
SUMIFS(AllPublicationData!$J:$J,AllPublicationData!$A:$A,'Publication Table (%)'!$B147,AllPublicationData!$B:$B,'Publication Table (%)'!E$7)/
SUMIFS(AllPublicationData!$E:$E,AllPublicationData!$A:$A,'Publication Table (%)'!$B147,AllPublicationData!$B:$B,'Publication Table (%)'!E$7)))))))</f>
        <v>#DIV/0!</v>
      </c>
      <c r="F147" s="96" t="e">
        <f>IF('Publication Table (%)'!$C$5="All Cancelled Operations",
IFERROR(SUMIFS(AllPublicationData!$F:$F,AllPublicationData!$A:$A,'Publication Table (%)'!$B147,AllPublicationData!$B:$B,'Publication Table (%)'!$C$4,AllPublicationData!$D:$D,'Publication Table (%)'!F$7)/
SUMIFS(AllPublicationData!$E:$E,AllPublicationData!$A:$A,'Publication Table (%)'!$B147,AllPublicationData!$B:$B,'Publication Table (%)'!$C$4,AllPublicationData!$D:$D,'Publication Table (%)'!F$7),
SUMIFS(AllPublicationData!$F:$F,AllPublicationData!$A:$A,'Publication Table (%)'!$B147,AllPublicationData!$B:$B,'Publication Table (%)'!F$7)/
SUMIFS(AllPublicationData!$E:$E,AllPublicationData!$A:$A,'Publication Table (%)'!$B147,AllPublicationData!$B:$B,'Publication Table (%)'!F$7)),
IF('Publication Table (%)'!$C$5="Operations cancelled by patient",
IFERROR(SUMIFS(AllPublicationData!$G:$G,AllPublicationData!$A:$A,'Publication Table (%)'!$B147,AllPublicationData!$B:$B,'Publication Table (%)'!$C$4,AllPublicationData!$D:$D,'Publication Table (%)'!F$7)/
SUMIFS(AllPublicationData!$E:$E,AllPublicationData!$A:$A,'Publication Table (%)'!$B147,AllPublicationData!$B:$B,'Publication Table (%)'!$C$4,AllPublicationData!$D:$D,'Publication Table (%)'!F$7),
SUMIFS(AllPublicationData!$G:$G,AllPublicationData!$A:$A,'Publication Table (%)'!$B147,AllPublicationData!$B:$B,'Publication Table (%)'!F$7)/
SUMIFS(AllPublicationData!$E:$E,AllPublicationData!$A:$A,'Publication Table (%)'!$B147,AllPublicationData!$B:$B,'Publication Table (%)'!F$7)),
IF('Publication Table (%)'!$C$5="Operations cancelled for clinical reasons",
IFERROR(SUMIFS(AllPublicationData!$H:$H,AllPublicationData!$A:$A,'Publication Table (%)'!$B147,AllPublicationData!$B:$B,'Publication Table (%)'!$C$4,AllPublicationData!$D:$D,'Publication Table (%)'!F$7)/
SUMIFS(AllPublicationData!$E:$E,AllPublicationData!$A:$A,'Publication Table (%)'!$B147,AllPublicationData!$B:$B,'Publication Table (%)'!$C$4,AllPublicationData!$D:$D,'Publication Table (%)'!F$7),
SUMIFS(AllPublicationData!$H:$H,AllPublicationData!$A:$A,'Publication Table (%)'!$B147,AllPublicationData!$B:$B,'Publication Table (%)'!F$7)/
SUMIFS(AllPublicationData!$E:$E,AllPublicationData!$A:$A,'Publication Table (%)'!$B147,AllPublicationData!$B:$B,'Publication Table (%)'!F$7)),
IF('Publication Table (%)'!$C$5="Operations cancelled for non-clinical/capacity reasons",
IFERROR(SUMIFS(AllPublicationData!$I:$I,AllPublicationData!$A:$A,'Publication Table (%)'!$B147,AllPublicationData!$B:$B,'Publication Table (%)'!$C$4,AllPublicationData!$D:$D,'Publication Table (%)'!F$7)/
SUMIFS(AllPublicationData!$E:$E,AllPublicationData!$A:$A,'Publication Table (%)'!$B147,AllPublicationData!$B:$B,'Publication Table (%)'!$C$4,AllPublicationData!$D:$D,'Publication Table (%)'!F$7),
SUMIFS(AllPublicationData!$I:$I,AllPublicationData!$A:$A,'Publication Table (%)'!$B147,AllPublicationData!$B:$B,'Publication Table (%)'!F$7)/
SUMIFS(AllPublicationData!$E:$E,AllPublicationData!$A:$A,'Publication Table (%)'!$B147,AllPublicationData!$B:$B,'Publication Table (%)'!F$7)),
IF('Publication Table (%)'!$C$5="Cancellations for other reasons",
IFERROR(SUMIFS(AllPublicationData!$J:$J,AllPublicationData!$A:$A,'Publication Table (%)'!$B147,AllPublicationData!$B:$B,'Publication Table (%)'!$C$4,AllPublicationData!$D:$D,'Publication Table (%)'!F$7)/
SUMIFS(AllPublicationData!$E:$E,AllPublicationData!$A:$A,'Publication Table (%)'!$B147,AllPublicationData!$B:$B,'Publication Table (%)'!$C$4,AllPublicationData!$D:$D,'Publication Table (%)'!F$7),
SUMIFS(AllPublicationData!$J:$J,AllPublicationData!$A:$A,'Publication Table (%)'!$B147,AllPublicationData!$B:$B,'Publication Table (%)'!F$7)/
SUMIFS(AllPublicationData!$E:$E,AllPublicationData!$A:$A,'Publication Table (%)'!$B147,AllPublicationData!$B:$B,'Publication Table (%)'!F$7)))))))</f>
        <v>#DIV/0!</v>
      </c>
      <c r="G147" s="96" t="e">
        <f>IF('Publication Table (%)'!$C$5="All Cancelled Operations",
IFERROR(SUMIFS(AllPublicationData!$F:$F,AllPublicationData!$A:$A,'Publication Table (%)'!$B147,AllPublicationData!$B:$B,'Publication Table (%)'!$C$4,AllPublicationData!$D:$D,'Publication Table (%)'!G$7)/
SUMIFS(AllPublicationData!$E:$E,AllPublicationData!$A:$A,'Publication Table (%)'!$B147,AllPublicationData!$B:$B,'Publication Table (%)'!$C$4,AllPublicationData!$D:$D,'Publication Table (%)'!G$7),
SUMIFS(AllPublicationData!$F:$F,AllPublicationData!$A:$A,'Publication Table (%)'!$B147,AllPublicationData!$B:$B,'Publication Table (%)'!G$7)/
SUMIFS(AllPublicationData!$E:$E,AllPublicationData!$A:$A,'Publication Table (%)'!$B147,AllPublicationData!$B:$B,'Publication Table (%)'!G$7)),
IF('Publication Table (%)'!$C$5="Operations cancelled by patient",
IFERROR(SUMIFS(AllPublicationData!$G:$G,AllPublicationData!$A:$A,'Publication Table (%)'!$B147,AllPublicationData!$B:$B,'Publication Table (%)'!$C$4,AllPublicationData!$D:$D,'Publication Table (%)'!G$7)/
SUMIFS(AllPublicationData!$E:$E,AllPublicationData!$A:$A,'Publication Table (%)'!$B147,AllPublicationData!$B:$B,'Publication Table (%)'!$C$4,AllPublicationData!$D:$D,'Publication Table (%)'!G$7),
SUMIFS(AllPublicationData!$G:$G,AllPublicationData!$A:$A,'Publication Table (%)'!$B147,AllPublicationData!$B:$B,'Publication Table (%)'!G$7)/
SUMIFS(AllPublicationData!$E:$E,AllPublicationData!$A:$A,'Publication Table (%)'!$B147,AllPublicationData!$B:$B,'Publication Table (%)'!G$7)),
IF('Publication Table (%)'!$C$5="Operations cancelled for clinical reasons",
IFERROR(SUMIFS(AllPublicationData!$H:$H,AllPublicationData!$A:$A,'Publication Table (%)'!$B147,AllPublicationData!$B:$B,'Publication Table (%)'!$C$4,AllPublicationData!$D:$D,'Publication Table (%)'!G$7)/
SUMIFS(AllPublicationData!$E:$E,AllPublicationData!$A:$A,'Publication Table (%)'!$B147,AllPublicationData!$B:$B,'Publication Table (%)'!$C$4,AllPublicationData!$D:$D,'Publication Table (%)'!G$7),
SUMIFS(AllPublicationData!$H:$H,AllPublicationData!$A:$A,'Publication Table (%)'!$B147,AllPublicationData!$B:$B,'Publication Table (%)'!G$7)/
SUMIFS(AllPublicationData!$E:$E,AllPublicationData!$A:$A,'Publication Table (%)'!$B147,AllPublicationData!$B:$B,'Publication Table (%)'!G$7)),
IF('Publication Table (%)'!$C$5="Operations cancelled for non-clinical/capacity reasons",
IFERROR(SUMIFS(AllPublicationData!$I:$I,AllPublicationData!$A:$A,'Publication Table (%)'!$B147,AllPublicationData!$B:$B,'Publication Table (%)'!$C$4,AllPublicationData!$D:$D,'Publication Table (%)'!G$7)/
SUMIFS(AllPublicationData!$E:$E,AllPublicationData!$A:$A,'Publication Table (%)'!$B147,AllPublicationData!$B:$B,'Publication Table (%)'!$C$4,AllPublicationData!$D:$D,'Publication Table (%)'!G$7),
SUMIFS(AllPublicationData!$I:$I,AllPublicationData!$A:$A,'Publication Table (%)'!$B147,AllPublicationData!$B:$B,'Publication Table (%)'!G$7)/
SUMIFS(AllPublicationData!$E:$E,AllPublicationData!$A:$A,'Publication Table (%)'!$B147,AllPublicationData!$B:$B,'Publication Table (%)'!G$7)),
IF('Publication Table (%)'!$C$5="Cancellations for other reasons",
IFERROR(SUMIFS(AllPublicationData!$J:$J,AllPublicationData!$A:$A,'Publication Table (%)'!$B147,AllPublicationData!$B:$B,'Publication Table (%)'!$C$4,AllPublicationData!$D:$D,'Publication Table (%)'!G$7)/
SUMIFS(AllPublicationData!$E:$E,AllPublicationData!$A:$A,'Publication Table (%)'!$B147,AllPublicationData!$B:$B,'Publication Table (%)'!$C$4,AllPublicationData!$D:$D,'Publication Table (%)'!G$7),
SUMIFS(AllPublicationData!$J:$J,AllPublicationData!$A:$A,'Publication Table (%)'!$B147,AllPublicationData!$B:$B,'Publication Table (%)'!G$7)/
SUMIFS(AllPublicationData!$E:$E,AllPublicationData!$A:$A,'Publication Table (%)'!$B147,AllPublicationData!$B:$B,'Publication Table (%)'!G$7)))))))</f>
        <v>#DIV/0!</v>
      </c>
      <c r="H147" s="96" t="e">
        <f>IF('Publication Table (%)'!$C$5="All Cancelled Operations",
IFERROR(SUMIFS(AllPublicationData!$F:$F,AllPublicationData!$A:$A,'Publication Table (%)'!$B147,AllPublicationData!$B:$B,'Publication Table (%)'!$C$4,AllPublicationData!$D:$D,'Publication Table (%)'!H$7)/
SUMIFS(AllPublicationData!$E:$E,AllPublicationData!$A:$A,'Publication Table (%)'!$B147,AllPublicationData!$B:$B,'Publication Table (%)'!$C$4,AllPublicationData!$D:$D,'Publication Table (%)'!H$7),
SUMIFS(AllPublicationData!$F:$F,AllPublicationData!$A:$A,'Publication Table (%)'!$B147,AllPublicationData!$B:$B,'Publication Table (%)'!H$7)/
SUMIFS(AllPublicationData!$E:$E,AllPublicationData!$A:$A,'Publication Table (%)'!$B147,AllPublicationData!$B:$B,'Publication Table (%)'!H$7)),
IF('Publication Table (%)'!$C$5="Operations cancelled by patient",
IFERROR(SUMIFS(AllPublicationData!$G:$G,AllPublicationData!$A:$A,'Publication Table (%)'!$B147,AllPublicationData!$B:$B,'Publication Table (%)'!$C$4,AllPublicationData!$D:$D,'Publication Table (%)'!H$7)/
SUMIFS(AllPublicationData!$E:$E,AllPublicationData!$A:$A,'Publication Table (%)'!$B147,AllPublicationData!$B:$B,'Publication Table (%)'!$C$4,AllPublicationData!$D:$D,'Publication Table (%)'!H$7),
SUMIFS(AllPublicationData!$G:$G,AllPublicationData!$A:$A,'Publication Table (%)'!$B147,AllPublicationData!$B:$B,'Publication Table (%)'!H$7)/
SUMIFS(AllPublicationData!$E:$E,AllPublicationData!$A:$A,'Publication Table (%)'!$B147,AllPublicationData!$B:$B,'Publication Table (%)'!H$7)),
IF('Publication Table (%)'!$C$5="Operations cancelled for clinical reasons",
IFERROR(SUMIFS(AllPublicationData!$H:$H,AllPublicationData!$A:$A,'Publication Table (%)'!$B147,AllPublicationData!$B:$B,'Publication Table (%)'!$C$4,AllPublicationData!$D:$D,'Publication Table (%)'!H$7)/
SUMIFS(AllPublicationData!$E:$E,AllPublicationData!$A:$A,'Publication Table (%)'!$B147,AllPublicationData!$B:$B,'Publication Table (%)'!$C$4,AllPublicationData!$D:$D,'Publication Table (%)'!H$7),
SUMIFS(AllPublicationData!$H:$H,AllPublicationData!$A:$A,'Publication Table (%)'!$B147,AllPublicationData!$B:$B,'Publication Table (%)'!H$7)/
SUMIFS(AllPublicationData!$E:$E,AllPublicationData!$A:$A,'Publication Table (%)'!$B147,AllPublicationData!$B:$B,'Publication Table (%)'!H$7)),
IF('Publication Table (%)'!$C$5="Operations cancelled for non-clinical/capacity reasons",
IFERROR(SUMIFS(AllPublicationData!$I:$I,AllPublicationData!$A:$A,'Publication Table (%)'!$B147,AllPublicationData!$B:$B,'Publication Table (%)'!$C$4,AllPublicationData!$D:$D,'Publication Table (%)'!H$7)/
SUMIFS(AllPublicationData!$E:$E,AllPublicationData!$A:$A,'Publication Table (%)'!$B147,AllPublicationData!$B:$B,'Publication Table (%)'!$C$4,AllPublicationData!$D:$D,'Publication Table (%)'!H$7),
SUMIFS(AllPublicationData!$I:$I,AllPublicationData!$A:$A,'Publication Table (%)'!$B147,AllPublicationData!$B:$B,'Publication Table (%)'!H$7)/
SUMIFS(AllPublicationData!$E:$E,AllPublicationData!$A:$A,'Publication Table (%)'!$B147,AllPublicationData!$B:$B,'Publication Table (%)'!H$7)),
IF('Publication Table (%)'!$C$5="Cancellations for other reasons",
IFERROR(SUMIFS(AllPublicationData!$J:$J,AllPublicationData!$A:$A,'Publication Table (%)'!$B147,AllPublicationData!$B:$B,'Publication Table (%)'!$C$4,AllPublicationData!$D:$D,'Publication Table (%)'!H$7)/
SUMIFS(AllPublicationData!$E:$E,AllPublicationData!$A:$A,'Publication Table (%)'!$B147,AllPublicationData!$B:$B,'Publication Table (%)'!$C$4,AllPublicationData!$D:$D,'Publication Table (%)'!H$7),
SUMIFS(AllPublicationData!$J:$J,AllPublicationData!$A:$A,'Publication Table (%)'!$B147,AllPublicationData!$B:$B,'Publication Table (%)'!H$7)/
SUMIFS(AllPublicationData!$E:$E,AllPublicationData!$A:$A,'Publication Table (%)'!$B147,AllPublicationData!$B:$B,'Publication Table (%)'!H$7)))))))</f>
        <v>#DIV/0!</v>
      </c>
      <c r="I147" s="96" t="e">
        <f>IF('Publication Table (%)'!$C$5="All Cancelled Operations",
IFERROR(SUMIFS(AllPublicationData!$F:$F,AllPublicationData!$A:$A,'Publication Table (%)'!$B147,AllPublicationData!$B:$B,'Publication Table (%)'!$C$4,AllPublicationData!$D:$D,'Publication Table (%)'!I$7)/
SUMIFS(AllPublicationData!$E:$E,AllPublicationData!$A:$A,'Publication Table (%)'!$B147,AllPublicationData!$B:$B,'Publication Table (%)'!$C$4,AllPublicationData!$D:$D,'Publication Table (%)'!I$7),
SUMIFS(AllPublicationData!$F:$F,AllPublicationData!$A:$A,'Publication Table (%)'!$B147,AllPublicationData!$B:$B,'Publication Table (%)'!I$7)/
SUMIFS(AllPublicationData!$E:$E,AllPublicationData!$A:$A,'Publication Table (%)'!$B147,AllPublicationData!$B:$B,'Publication Table (%)'!I$7)),
IF('Publication Table (%)'!$C$5="Operations cancelled by patient",
IFERROR(SUMIFS(AllPublicationData!$G:$G,AllPublicationData!$A:$A,'Publication Table (%)'!$B147,AllPublicationData!$B:$B,'Publication Table (%)'!$C$4,AllPublicationData!$D:$D,'Publication Table (%)'!I$7)/
SUMIFS(AllPublicationData!$E:$E,AllPublicationData!$A:$A,'Publication Table (%)'!$B147,AllPublicationData!$B:$B,'Publication Table (%)'!$C$4,AllPublicationData!$D:$D,'Publication Table (%)'!I$7),
SUMIFS(AllPublicationData!$G:$G,AllPublicationData!$A:$A,'Publication Table (%)'!$B147,AllPublicationData!$B:$B,'Publication Table (%)'!I$7)/
SUMIFS(AllPublicationData!$E:$E,AllPublicationData!$A:$A,'Publication Table (%)'!$B147,AllPublicationData!$B:$B,'Publication Table (%)'!I$7)),
IF('Publication Table (%)'!$C$5="Operations cancelled for clinical reasons",
IFERROR(SUMIFS(AllPublicationData!$H:$H,AllPublicationData!$A:$A,'Publication Table (%)'!$B147,AllPublicationData!$B:$B,'Publication Table (%)'!$C$4,AllPublicationData!$D:$D,'Publication Table (%)'!I$7)/
SUMIFS(AllPublicationData!$E:$E,AllPublicationData!$A:$A,'Publication Table (%)'!$B147,AllPublicationData!$B:$B,'Publication Table (%)'!$C$4,AllPublicationData!$D:$D,'Publication Table (%)'!I$7),
SUMIFS(AllPublicationData!$H:$H,AllPublicationData!$A:$A,'Publication Table (%)'!$B147,AllPublicationData!$B:$B,'Publication Table (%)'!I$7)/
SUMIFS(AllPublicationData!$E:$E,AllPublicationData!$A:$A,'Publication Table (%)'!$B147,AllPublicationData!$B:$B,'Publication Table (%)'!I$7)),
IF('Publication Table (%)'!$C$5="Operations cancelled for non-clinical/capacity reasons",
IFERROR(SUMIFS(AllPublicationData!$I:$I,AllPublicationData!$A:$A,'Publication Table (%)'!$B147,AllPublicationData!$B:$B,'Publication Table (%)'!$C$4,AllPublicationData!$D:$D,'Publication Table (%)'!I$7)/
SUMIFS(AllPublicationData!$E:$E,AllPublicationData!$A:$A,'Publication Table (%)'!$B147,AllPublicationData!$B:$B,'Publication Table (%)'!$C$4,AllPublicationData!$D:$D,'Publication Table (%)'!I$7),
SUMIFS(AllPublicationData!$I:$I,AllPublicationData!$A:$A,'Publication Table (%)'!$B147,AllPublicationData!$B:$B,'Publication Table (%)'!I$7)/
SUMIFS(AllPublicationData!$E:$E,AllPublicationData!$A:$A,'Publication Table (%)'!$B147,AllPublicationData!$B:$B,'Publication Table (%)'!I$7)),
IF('Publication Table (%)'!$C$5="Cancellations for other reasons",
IFERROR(SUMIFS(AllPublicationData!$J:$J,AllPublicationData!$A:$A,'Publication Table (%)'!$B147,AllPublicationData!$B:$B,'Publication Table (%)'!$C$4,AllPublicationData!$D:$D,'Publication Table (%)'!I$7)/
SUMIFS(AllPublicationData!$E:$E,AllPublicationData!$A:$A,'Publication Table (%)'!$B147,AllPublicationData!$B:$B,'Publication Table (%)'!$C$4,AllPublicationData!$D:$D,'Publication Table (%)'!I$7),
SUMIFS(AllPublicationData!$J:$J,AllPublicationData!$A:$A,'Publication Table (%)'!$B147,AllPublicationData!$B:$B,'Publication Table (%)'!I$7)/
SUMIFS(AllPublicationData!$E:$E,AllPublicationData!$A:$A,'Publication Table (%)'!$B147,AllPublicationData!$B:$B,'Publication Table (%)'!I$7)))))))</f>
        <v>#DIV/0!</v>
      </c>
      <c r="J147" s="96" t="e">
        <f>IF('Publication Table (%)'!$C$5="All Cancelled Operations",
IFERROR(SUMIFS(AllPublicationData!$F:$F,AllPublicationData!$A:$A,'Publication Table (%)'!$B147,AllPublicationData!$B:$B,'Publication Table (%)'!$C$4,AllPublicationData!$D:$D,'Publication Table (%)'!J$7)/
SUMIFS(AllPublicationData!$E:$E,AllPublicationData!$A:$A,'Publication Table (%)'!$B147,AllPublicationData!$B:$B,'Publication Table (%)'!$C$4,AllPublicationData!$D:$D,'Publication Table (%)'!J$7),
SUMIFS(AllPublicationData!$F:$F,AllPublicationData!$A:$A,'Publication Table (%)'!$B147,AllPublicationData!$B:$B,'Publication Table (%)'!J$7)/
SUMIFS(AllPublicationData!$E:$E,AllPublicationData!$A:$A,'Publication Table (%)'!$B147,AllPublicationData!$B:$B,'Publication Table (%)'!J$7)),
IF('Publication Table (%)'!$C$5="Operations cancelled by patient",
IFERROR(SUMIFS(AllPublicationData!$G:$G,AllPublicationData!$A:$A,'Publication Table (%)'!$B147,AllPublicationData!$B:$B,'Publication Table (%)'!$C$4,AllPublicationData!$D:$D,'Publication Table (%)'!J$7)/
SUMIFS(AllPublicationData!$E:$E,AllPublicationData!$A:$A,'Publication Table (%)'!$B147,AllPublicationData!$B:$B,'Publication Table (%)'!$C$4,AllPublicationData!$D:$D,'Publication Table (%)'!J$7),
SUMIFS(AllPublicationData!$G:$G,AllPublicationData!$A:$A,'Publication Table (%)'!$B147,AllPublicationData!$B:$B,'Publication Table (%)'!J$7)/
SUMIFS(AllPublicationData!$E:$E,AllPublicationData!$A:$A,'Publication Table (%)'!$B147,AllPublicationData!$B:$B,'Publication Table (%)'!J$7)),
IF('Publication Table (%)'!$C$5="Operations cancelled for clinical reasons",
IFERROR(SUMIFS(AllPublicationData!$H:$H,AllPublicationData!$A:$A,'Publication Table (%)'!$B147,AllPublicationData!$B:$B,'Publication Table (%)'!$C$4,AllPublicationData!$D:$D,'Publication Table (%)'!J$7)/
SUMIFS(AllPublicationData!$E:$E,AllPublicationData!$A:$A,'Publication Table (%)'!$B147,AllPublicationData!$B:$B,'Publication Table (%)'!$C$4,AllPublicationData!$D:$D,'Publication Table (%)'!J$7),
SUMIFS(AllPublicationData!$H:$H,AllPublicationData!$A:$A,'Publication Table (%)'!$B147,AllPublicationData!$B:$B,'Publication Table (%)'!J$7)/
SUMIFS(AllPublicationData!$E:$E,AllPublicationData!$A:$A,'Publication Table (%)'!$B147,AllPublicationData!$B:$B,'Publication Table (%)'!J$7)),
IF('Publication Table (%)'!$C$5="Operations cancelled for non-clinical/capacity reasons",
IFERROR(SUMIFS(AllPublicationData!$I:$I,AllPublicationData!$A:$A,'Publication Table (%)'!$B147,AllPublicationData!$B:$B,'Publication Table (%)'!$C$4,AllPublicationData!$D:$D,'Publication Table (%)'!J$7)/
SUMIFS(AllPublicationData!$E:$E,AllPublicationData!$A:$A,'Publication Table (%)'!$B147,AllPublicationData!$B:$B,'Publication Table (%)'!$C$4,AllPublicationData!$D:$D,'Publication Table (%)'!J$7),
SUMIFS(AllPublicationData!$I:$I,AllPublicationData!$A:$A,'Publication Table (%)'!$B147,AllPublicationData!$B:$B,'Publication Table (%)'!J$7)/
SUMIFS(AllPublicationData!$E:$E,AllPublicationData!$A:$A,'Publication Table (%)'!$B147,AllPublicationData!$B:$B,'Publication Table (%)'!J$7)),
IF('Publication Table (%)'!$C$5="Cancellations for other reasons",
IFERROR(SUMIFS(AllPublicationData!$J:$J,AllPublicationData!$A:$A,'Publication Table (%)'!$B147,AllPublicationData!$B:$B,'Publication Table (%)'!$C$4,AllPublicationData!$D:$D,'Publication Table (%)'!J$7)/
SUMIFS(AllPublicationData!$E:$E,AllPublicationData!$A:$A,'Publication Table (%)'!$B147,AllPublicationData!$B:$B,'Publication Table (%)'!$C$4,AllPublicationData!$D:$D,'Publication Table (%)'!J$7),
SUMIFS(AllPublicationData!$J:$J,AllPublicationData!$A:$A,'Publication Table (%)'!$B147,AllPublicationData!$B:$B,'Publication Table (%)'!J$7)/
SUMIFS(AllPublicationData!$E:$E,AllPublicationData!$A:$A,'Publication Table (%)'!$B147,AllPublicationData!$B:$B,'Publication Table (%)'!J$7)))))))</f>
        <v>#DIV/0!</v>
      </c>
      <c r="K147" s="96" t="e">
        <f>IF('Publication Table (%)'!$C$5="All Cancelled Operations",
IFERROR(SUMIFS(AllPublicationData!$F:$F,AllPublicationData!$A:$A,'Publication Table (%)'!$B147,AllPublicationData!$B:$B,'Publication Table (%)'!$C$4,AllPublicationData!$D:$D,'Publication Table (%)'!K$7)/
SUMIFS(AllPublicationData!$E:$E,AllPublicationData!$A:$A,'Publication Table (%)'!$B147,AllPublicationData!$B:$B,'Publication Table (%)'!$C$4,AllPublicationData!$D:$D,'Publication Table (%)'!K$7),
SUMIFS(AllPublicationData!$F:$F,AllPublicationData!$A:$A,'Publication Table (%)'!$B147,AllPublicationData!$B:$B,'Publication Table (%)'!K$7)/
SUMIFS(AllPublicationData!$E:$E,AllPublicationData!$A:$A,'Publication Table (%)'!$B147,AllPublicationData!$B:$B,'Publication Table (%)'!K$7)),
IF('Publication Table (%)'!$C$5="Operations cancelled by patient",
IFERROR(SUMIFS(AllPublicationData!$G:$G,AllPublicationData!$A:$A,'Publication Table (%)'!$B147,AllPublicationData!$B:$B,'Publication Table (%)'!$C$4,AllPublicationData!$D:$D,'Publication Table (%)'!K$7)/
SUMIFS(AllPublicationData!$E:$E,AllPublicationData!$A:$A,'Publication Table (%)'!$B147,AllPublicationData!$B:$B,'Publication Table (%)'!$C$4,AllPublicationData!$D:$D,'Publication Table (%)'!K$7),
SUMIFS(AllPublicationData!$G:$G,AllPublicationData!$A:$A,'Publication Table (%)'!$B147,AllPublicationData!$B:$B,'Publication Table (%)'!K$7)/
SUMIFS(AllPublicationData!$E:$E,AllPublicationData!$A:$A,'Publication Table (%)'!$B147,AllPublicationData!$B:$B,'Publication Table (%)'!K$7)),
IF('Publication Table (%)'!$C$5="Operations cancelled for clinical reasons",
IFERROR(SUMIFS(AllPublicationData!$H:$H,AllPublicationData!$A:$A,'Publication Table (%)'!$B147,AllPublicationData!$B:$B,'Publication Table (%)'!$C$4,AllPublicationData!$D:$D,'Publication Table (%)'!K$7)/
SUMIFS(AllPublicationData!$E:$E,AllPublicationData!$A:$A,'Publication Table (%)'!$B147,AllPublicationData!$B:$B,'Publication Table (%)'!$C$4,AllPublicationData!$D:$D,'Publication Table (%)'!K$7),
SUMIFS(AllPublicationData!$H:$H,AllPublicationData!$A:$A,'Publication Table (%)'!$B147,AllPublicationData!$B:$B,'Publication Table (%)'!K$7)/
SUMIFS(AllPublicationData!$E:$E,AllPublicationData!$A:$A,'Publication Table (%)'!$B147,AllPublicationData!$B:$B,'Publication Table (%)'!K$7)),
IF('Publication Table (%)'!$C$5="Operations cancelled for non-clinical/capacity reasons",
IFERROR(SUMIFS(AllPublicationData!$I:$I,AllPublicationData!$A:$A,'Publication Table (%)'!$B147,AllPublicationData!$B:$B,'Publication Table (%)'!$C$4,AllPublicationData!$D:$D,'Publication Table (%)'!K$7)/
SUMIFS(AllPublicationData!$E:$E,AllPublicationData!$A:$A,'Publication Table (%)'!$B147,AllPublicationData!$B:$B,'Publication Table (%)'!$C$4,AllPublicationData!$D:$D,'Publication Table (%)'!K$7),
SUMIFS(AllPublicationData!$I:$I,AllPublicationData!$A:$A,'Publication Table (%)'!$B147,AllPublicationData!$B:$B,'Publication Table (%)'!K$7)/
SUMIFS(AllPublicationData!$E:$E,AllPublicationData!$A:$A,'Publication Table (%)'!$B147,AllPublicationData!$B:$B,'Publication Table (%)'!K$7)),
IF('Publication Table (%)'!$C$5="Cancellations for other reasons",
IFERROR(SUMIFS(AllPublicationData!$J:$J,AllPublicationData!$A:$A,'Publication Table (%)'!$B147,AllPublicationData!$B:$B,'Publication Table (%)'!$C$4,AllPublicationData!$D:$D,'Publication Table (%)'!K$7)/
SUMIFS(AllPublicationData!$E:$E,AllPublicationData!$A:$A,'Publication Table (%)'!$B147,AllPublicationData!$B:$B,'Publication Table (%)'!$C$4,AllPublicationData!$D:$D,'Publication Table (%)'!K$7),
SUMIFS(AllPublicationData!$J:$J,AllPublicationData!$A:$A,'Publication Table (%)'!$B147,AllPublicationData!$B:$B,'Publication Table (%)'!K$7)/
SUMIFS(AllPublicationData!$E:$E,AllPublicationData!$A:$A,'Publication Table (%)'!$B147,AllPublicationData!$B:$B,'Publication Table (%)'!K$7)))))))</f>
        <v>#DIV/0!</v>
      </c>
      <c r="L147" s="96" t="e">
        <f>IF('Publication Table (%)'!$C$5="All Cancelled Operations",
IFERROR(SUMIFS(AllPublicationData!$F:$F,AllPublicationData!$A:$A,'Publication Table (%)'!$B147,AllPublicationData!$B:$B,'Publication Table (%)'!$C$4,AllPublicationData!$D:$D,'Publication Table (%)'!L$7)/
SUMIFS(AllPublicationData!$E:$E,AllPublicationData!$A:$A,'Publication Table (%)'!$B147,AllPublicationData!$B:$B,'Publication Table (%)'!$C$4,AllPublicationData!$D:$D,'Publication Table (%)'!L$7),
SUMIFS(AllPublicationData!$F:$F,AllPublicationData!$A:$A,'Publication Table (%)'!$B147,AllPublicationData!$B:$B,'Publication Table (%)'!L$7)/
SUMIFS(AllPublicationData!$E:$E,AllPublicationData!$A:$A,'Publication Table (%)'!$B147,AllPublicationData!$B:$B,'Publication Table (%)'!L$7)),
IF('Publication Table (%)'!$C$5="Operations cancelled by patient",
IFERROR(SUMIFS(AllPublicationData!$G:$G,AllPublicationData!$A:$A,'Publication Table (%)'!$B147,AllPublicationData!$B:$B,'Publication Table (%)'!$C$4,AllPublicationData!$D:$D,'Publication Table (%)'!L$7)/
SUMIFS(AllPublicationData!$E:$E,AllPublicationData!$A:$A,'Publication Table (%)'!$B147,AllPublicationData!$B:$B,'Publication Table (%)'!$C$4,AllPublicationData!$D:$D,'Publication Table (%)'!L$7),
SUMIFS(AllPublicationData!$G:$G,AllPublicationData!$A:$A,'Publication Table (%)'!$B147,AllPublicationData!$B:$B,'Publication Table (%)'!L$7)/
SUMIFS(AllPublicationData!$E:$E,AllPublicationData!$A:$A,'Publication Table (%)'!$B147,AllPublicationData!$B:$B,'Publication Table (%)'!L$7)),
IF('Publication Table (%)'!$C$5="Operations cancelled for clinical reasons",
IFERROR(SUMIFS(AllPublicationData!$H:$H,AllPublicationData!$A:$A,'Publication Table (%)'!$B147,AllPublicationData!$B:$B,'Publication Table (%)'!$C$4,AllPublicationData!$D:$D,'Publication Table (%)'!L$7)/
SUMIFS(AllPublicationData!$E:$E,AllPublicationData!$A:$A,'Publication Table (%)'!$B147,AllPublicationData!$B:$B,'Publication Table (%)'!$C$4,AllPublicationData!$D:$D,'Publication Table (%)'!L$7),
SUMIFS(AllPublicationData!$H:$H,AllPublicationData!$A:$A,'Publication Table (%)'!$B147,AllPublicationData!$B:$B,'Publication Table (%)'!L$7)/
SUMIFS(AllPublicationData!$E:$E,AllPublicationData!$A:$A,'Publication Table (%)'!$B147,AllPublicationData!$B:$B,'Publication Table (%)'!L$7)),
IF('Publication Table (%)'!$C$5="Operations cancelled for non-clinical/capacity reasons",
IFERROR(SUMIFS(AllPublicationData!$I:$I,AllPublicationData!$A:$A,'Publication Table (%)'!$B147,AllPublicationData!$B:$B,'Publication Table (%)'!$C$4,AllPublicationData!$D:$D,'Publication Table (%)'!L$7)/
SUMIFS(AllPublicationData!$E:$E,AllPublicationData!$A:$A,'Publication Table (%)'!$B147,AllPublicationData!$B:$B,'Publication Table (%)'!$C$4,AllPublicationData!$D:$D,'Publication Table (%)'!L$7),
SUMIFS(AllPublicationData!$I:$I,AllPublicationData!$A:$A,'Publication Table (%)'!$B147,AllPublicationData!$B:$B,'Publication Table (%)'!L$7)/
SUMIFS(AllPublicationData!$E:$E,AllPublicationData!$A:$A,'Publication Table (%)'!$B147,AllPublicationData!$B:$B,'Publication Table (%)'!L$7)),
IF('Publication Table (%)'!$C$5="Cancellations for other reasons",
IFERROR(SUMIFS(AllPublicationData!$J:$J,AllPublicationData!$A:$A,'Publication Table (%)'!$B147,AllPublicationData!$B:$B,'Publication Table (%)'!$C$4,AllPublicationData!$D:$D,'Publication Table (%)'!L$7)/
SUMIFS(AllPublicationData!$E:$E,AllPublicationData!$A:$A,'Publication Table (%)'!$B147,AllPublicationData!$B:$B,'Publication Table (%)'!$C$4,AllPublicationData!$D:$D,'Publication Table (%)'!L$7),
SUMIFS(AllPublicationData!$J:$J,AllPublicationData!$A:$A,'Publication Table (%)'!$B147,AllPublicationData!$B:$B,'Publication Table (%)'!L$7)/
SUMIFS(AllPublicationData!$E:$E,AllPublicationData!$A:$A,'Publication Table (%)'!$B147,AllPublicationData!$B:$B,'Publication Table (%)'!L$7)))))))</f>
        <v>#DIV/0!</v>
      </c>
      <c r="M147" s="96" t="e">
        <f>IF('Publication Table (%)'!$C$5="All Cancelled Operations",
IFERROR(SUMIFS(AllPublicationData!$F:$F,AllPublicationData!$A:$A,'Publication Table (%)'!$B147,AllPublicationData!$B:$B,'Publication Table (%)'!$C$4,AllPublicationData!$D:$D,'Publication Table (%)'!M$7)/
SUMIFS(AllPublicationData!$E:$E,AllPublicationData!$A:$A,'Publication Table (%)'!$B147,AllPublicationData!$B:$B,'Publication Table (%)'!$C$4,AllPublicationData!$D:$D,'Publication Table (%)'!M$7),
SUMIFS(AllPublicationData!$F:$F,AllPublicationData!$A:$A,'Publication Table (%)'!$B147,AllPublicationData!$B:$B,'Publication Table (%)'!M$7)/
SUMIFS(AllPublicationData!$E:$E,AllPublicationData!$A:$A,'Publication Table (%)'!$B147,AllPublicationData!$B:$B,'Publication Table (%)'!M$7)),
IF('Publication Table (%)'!$C$5="Operations cancelled by patient",
IFERROR(SUMIFS(AllPublicationData!$G:$G,AllPublicationData!$A:$A,'Publication Table (%)'!$B147,AllPublicationData!$B:$B,'Publication Table (%)'!$C$4,AllPublicationData!$D:$D,'Publication Table (%)'!M$7)/
SUMIFS(AllPublicationData!$E:$E,AllPublicationData!$A:$A,'Publication Table (%)'!$B147,AllPublicationData!$B:$B,'Publication Table (%)'!$C$4,AllPublicationData!$D:$D,'Publication Table (%)'!M$7),
SUMIFS(AllPublicationData!$G:$G,AllPublicationData!$A:$A,'Publication Table (%)'!$B147,AllPublicationData!$B:$B,'Publication Table (%)'!M$7)/
SUMIFS(AllPublicationData!$E:$E,AllPublicationData!$A:$A,'Publication Table (%)'!$B147,AllPublicationData!$B:$B,'Publication Table (%)'!M$7)),
IF('Publication Table (%)'!$C$5="Operations cancelled for clinical reasons",
IFERROR(SUMIFS(AllPublicationData!$H:$H,AllPublicationData!$A:$A,'Publication Table (%)'!$B147,AllPublicationData!$B:$B,'Publication Table (%)'!$C$4,AllPublicationData!$D:$D,'Publication Table (%)'!M$7)/
SUMIFS(AllPublicationData!$E:$E,AllPublicationData!$A:$A,'Publication Table (%)'!$B147,AllPublicationData!$B:$B,'Publication Table (%)'!$C$4,AllPublicationData!$D:$D,'Publication Table (%)'!M$7),
SUMIFS(AllPublicationData!$H:$H,AllPublicationData!$A:$A,'Publication Table (%)'!$B147,AllPublicationData!$B:$B,'Publication Table (%)'!M$7)/
SUMIFS(AllPublicationData!$E:$E,AllPublicationData!$A:$A,'Publication Table (%)'!$B147,AllPublicationData!$B:$B,'Publication Table (%)'!M$7)),
IF('Publication Table (%)'!$C$5="Operations cancelled for non-clinical/capacity reasons",
IFERROR(SUMIFS(AllPublicationData!$I:$I,AllPublicationData!$A:$A,'Publication Table (%)'!$B147,AllPublicationData!$B:$B,'Publication Table (%)'!$C$4,AllPublicationData!$D:$D,'Publication Table (%)'!M$7)/
SUMIFS(AllPublicationData!$E:$E,AllPublicationData!$A:$A,'Publication Table (%)'!$B147,AllPublicationData!$B:$B,'Publication Table (%)'!$C$4,AllPublicationData!$D:$D,'Publication Table (%)'!M$7),
SUMIFS(AllPublicationData!$I:$I,AllPublicationData!$A:$A,'Publication Table (%)'!$B147,AllPublicationData!$B:$B,'Publication Table (%)'!M$7)/
SUMIFS(AllPublicationData!$E:$E,AllPublicationData!$A:$A,'Publication Table (%)'!$B147,AllPublicationData!$B:$B,'Publication Table (%)'!M$7)),
IF('Publication Table (%)'!$C$5="Cancellations for other reasons",
IFERROR(SUMIFS(AllPublicationData!$J:$J,AllPublicationData!$A:$A,'Publication Table (%)'!$B147,AllPublicationData!$B:$B,'Publication Table (%)'!$C$4,AllPublicationData!$D:$D,'Publication Table (%)'!M$7)/
SUMIFS(AllPublicationData!$E:$E,AllPublicationData!$A:$A,'Publication Table (%)'!$B147,AllPublicationData!$B:$B,'Publication Table (%)'!$C$4,AllPublicationData!$D:$D,'Publication Table (%)'!M$7),
SUMIFS(AllPublicationData!$J:$J,AllPublicationData!$A:$A,'Publication Table (%)'!$B147,AllPublicationData!$B:$B,'Publication Table (%)'!M$7)/
SUMIFS(AllPublicationData!$E:$E,AllPublicationData!$A:$A,'Publication Table (%)'!$B147,AllPublicationData!$B:$B,'Publication Table (%)'!M$7)))))))</f>
        <v>#DIV/0!</v>
      </c>
      <c r="N147" s="96" t="e">
        <f>IF('Publication Table (%)'!$C$5="All Cancelled Operations",
IFERROR(SUMIFS(AllPublicationData!$F:$F,AllPublicationData!$A:$A,'Publication Table (%)'!$B147,AllPublicationData!$B:$B,'Publication Table (%)'!$C$4,AllPublicationData!$D:$D,'Publication Table (%)'!N$7)/
SUMIFS(AllPublicationData!$E:$E,AllPublicationData!$A:$A,'Publication Table (%)'!$B147,AllPublicationData!$B:$B,'Publication Table (%)'!$C$4,AllPublicationData!$D:$D,'Publication Table (%)'!N$7),
SUMIFS(AllPublicationData!$F:$F,AllPublicationData!$A:$A,'Publication Table (%)'!$B147,AllPublicationData!$B:$B,'Publication Table (%)'!N$7)/
SUMIFS(AllPublicationData!$E:$E,AllPublicationData!$A:$A,'Publication Table (%)'!$B147,AllPublicationData!$B:$B,'Publication Table (%)'!N$7)),
IF('Publication Table (%)'!$C$5="Operations cancelled by patient",
IFERROR(SUMIFS(AllPublicationData!$G:$G,AllPublicationData!$A:$A,'Publication Table (%)'!$B147,AllPublicationData!$B:$B,'Publication Table (%)'!$C$4,AllPublicationData!$D:$D,'Publication Table (%)'!N$7)/
SUMIFS(AllPublicationData!$E:$E,AllPublicationData!$A:$A,'Publication Table (%)'!$B147,AllPublicationData!$B:$B,'Publication Table (%)'!$C$4,AllPublicationData!$D:$D,'Publication Table (%)'!N$7),
SUMIFS(AllPublicationData!$G:$G,AllPublicationData!$A:$A,'Publication Table (%)'!$B147,AllPublicationData!$B:$B,'Publication Table (%)'!N$7)/
SUMIFS(AllPublicationData!$E:$E,AllPublicationData!$A:$A,'Publication Table (%)'!$B147,AllPublicationData!$B:$B,'Publication Table (%)'!N$7)),
IF('Publication Table (%)'!$C$5="Operations cancelled for clinical reasons",
IFERROR(SUMIFS(AllPublicationData!$H:$H,AllPublicationData!$A:$A,'Publication Table (%)'!$B147,AllPublicationData!$B:$B,'Publication Table (%)'!$C$4,AllPublicationData!$D:$D,'Publication Table (%)'!N$7)/
SUMIFS(AllPublicationData!$E:$E,AllPublicationData!$A:$A,'Publication Table (%)'!$B147,AllPublicationData!$B:$B,'Publication Table (%)'!$C$4,AllPublicationData!$D:$D,'Publication Table (%)'!N$7),
SUMIFS(AllPublicationData!$H:$H,AllPublicationData!$A:$A,'Publication Table (%)'!$B147,AllPublicationData!$B:$B,'Publication Table (%)'!N$7)/
SUMIFS(AllPublicationData!$E:$E,AllPublicationData!$A:$A,'Publication Table (%)'!$B147,AllPublicationData!$B:$B,'Publication Table (%)'!N$7)),
IF('Publication Table (%)'!$C$5="Operations cancelled for non-clinical/capacity reasons",
IFERROR(SUMIFS(AllPublicationData!$I:$I,AllPublicationData!$A:$A,'Publication Table (%)'!$B147,AllPublicationData!$B:$B,'Publication Table (%)'!$C$4,AllPublicationData!$D:$D,'Publication Table (%)'!N$7)/
SUMIFS(AllPublicationData!$E:$E,AllPublicationData!$A:$A,'Publication Table (%)'!$B147,AllPublicationData!$B:$B,'Publication Table (%)'!$C$4,AllPublicationData!$D:$D,'Publication Table (%)'!N$7),
SUMIFS(AllPublicationData!$I:$I,AllPublicationData!$A:$A,'Publication Table (%)'!$B147,AllPublicationData!$B:$B,'Publication Table (%)'!N$7)/
SUMIFS(AllPublicationData!$E:$E,AllPublicationData!$A:$A,'Publication Table (%)'!$B147,AllPublicationData!$B:$B,'Publication Table (%)'!N$7)),
IF('Publication Table (%)'!$C$5="Cancellations for other reasons",
IFERROR(SUMIFS(AllPublicationData!$J:$J,AllPublicationData!$A:$A,'Publication Table (%)'!$B147,AllPublicationData!$B:$B,'Publication Table (%)'!$C$4,AllPublicationData!$D:$D,'Publication Table (%)'!N$7)/
SUMIFS(AllPublicationData!$E:$E,AllPublicationData!$A:$A,'Publication Table (%)'!$B147,AllPublicationData!$B:$B,'Publication Table (%)'!$C$4,AllPublicationData!$D:$D,'Publication Table (%)'!N$7),
SUMIFS(AllPublicationData!$J:$J,AllPublicationData!$A:$A,'Publication Table (%)'!$B147,AllPublicationData!$B:$B,'Publication Table (%)'!N$7)/
SUMIFS(AllPublicationData!$E:$E,AllPublicationData!$A:$A,'Publication Table (%)'!$B147,AllPublicationData!$B:$B,'Publication Table (%)'!N$7)))))))</f>
        <v>#DIV/0!</v>
      </c>
      <c r="O147" s="96" t="e">
        <f>IF('Publication Table (%)'!$C$5="All Cancelled Operations",
IFERROR(SUMIFS(AllPublicationData!$F:$F,AllPublicationData!$A:$A,'Publication Table (%)'!$B147,AllPublicationData!$B:$B,'Publication Table (%)'!$C$4,AllPublicationData!$D:$D,'Publication Table (%)'!O$7)/
SUMIFS(AllPublicationData!$E:$E,AllPublicationData!$A:$A,'Publication Table (%)'!$B147,AllPublicationData!$B:$B,'Publication Table (%)'!$C$4,AllPublicationData!$D:$D,'Publication Table (%)'!O$7),
SUMIFS(AllPublicationData!$F:$F,AllPublicationData!$A:$A,'Publication Table (%)'!$B147,AllPublicationData!$B:$B,'Publication Table (%)'!O$7)/
SUMIFS(AllPublicationData!$E:$E,AllPublicationData!$A:$A,'Publication Table (%)'!$B147,AllPublicationData!$B:$B,'Publication Table (%)'!O$7)),
IF('Publication Table (%)'!$C$5="Operations cancelled by patient",
IFERROR(SUMIFS(AllPublicationData!$G:$G,AllPublicationData!$A:$A,'Publication Table (%)'!$B147,AllPublicationData!$B:$B,'Publication Table (%)'!$C$4,AllPublicationData!$D:$D,'Publication Table (%)'!O$7)/
SUMIFS(AllPublicationData!$E:$E,AllPublicationData!$A:$A,'Publication Table (%)'!$B147,AllPublicationData!$B:$B,'Publication Table (%)'!$C$4,AllPublicationData!$D:$D,'Publication Table (%)'!O$7),
SUMIFS(AllPublicationData!$G:$G,AllPublicationData!$A:$A,'Publication Table (%)'!$B147,AllPublicationData!$B:$B,'Publication Table (%)'!O$7)/
SUMIFS(AllPublicationData!$E:$E,AllPublicationData!$A:$A,'Publication Table (%)'!$B147,AllPublicationData!$B:$B,'Publication Table (%)'!O$7)),
IF('Publication Table (%)'!$C$5="Operations cancelled for clinical reasons",
IFERROR(SUMIFS(AllPublicationData!$H:$H,AllPublicationData!$A:$A,'Publication Table (%)'!$B147,AllPublicationData!$B:$B,'Publication Table (%)'!$C$4,AllPublicationData!$D:$D,'Publication Table (%)'!O$7)/
SUMIFS(AllPublicationData!$E:$E,AllPublicationData!$A:$A,'Publication Table (%)'!$B147,AllPublicationData!$B:$B,'Publication Table (%)'!$C$4,AllPublicationData!$D:$D,'Publication Table (%)'!O$7),
SUMIFS(AllPublicationData!$H:$H,AllPublicationData!$A:$A,'Publication Table (%)'!$B147,AllPublicationData!$B:$B,'Publication Table (%)'!O$7)/
SUMIFS(AllPublicationData!$E:$E,AllPublicationData!$A:$A,'Publication Table (%)'!$B147,AllPublicationData!$B:$B,'Publication Table (%)'!O$7)),
IF('Publication Table (%)'!$C$5="Operations cancelled for non-clinical/capacity reasons",
IFERROR(SUMIFS(AllPublicationData!$I:$I,AllPublicationData!$A:$A,'Publication Table (%)'!$B147,AllPublicationData!$B:$B,'Publication Table (%)'!$C$4,AllPublicationData!$D:$D,'Publication Table (%)'!O$7)/
SUMIFS(AllPublicationData!$E:$E,AllPublicationData!$A:$A,'Publication Table (%)'!$B147,AllPublicationData!$B:$B,'Publication Table (%)'!$C$4,AllPublicationData!$D:$D,'Publication Table (%)'!O$7),
SUMIFS(AllPublicationData!$I:$I,AllPublicationData!$A:$A,'Publication Table (%)'!$B147,AllPublicationData!$B:$B,'Publication Table (%)'!O$7)/
SUMIFS(AllPublicationData!$E:$E,AllPublicationData!$A:$A,'Publication Table (%)'!$B147,AllPublicationData!$B:$B,'Publication Table (%)'!O$7)),
IF('Publication Table (%)'!$C$5="Cancellations for other reasons",
IFERROR(SUMIFS(AllPublicationData!$J:$J,AllPublicationData!$A:$A,'Publication Table (%)'!$B147,AllPublicationData!$B:$B,'Publication Table (%)'!$C$4,AllPublicationData!$D:$D,'Publication Table (%)'!O$7)/
SUMIFS(AllPublicationData!$E:$E,AllPublicationData!$A:$A,'Publication Table (%)'!$B147,AllPublicationData!$B:$B,'Publication Table (%)'!$C$4,AllPublicationData!$D:$D,'Publication Table (%)'!O$7),
SUMIFS(AllPublicationData!$J:$J,AllPublicationData!$A:$A,'Publication Table (%)'!$B147,AllPublicationData!$B:$B,'Publication Table (%)'!O$7)/
SUMIFS(AllPublicationData!$E:$E,AllPublicationData!$A:$A,'Publication Table (%)'!$B147,AllPublicationData!$B:$B,'Publication Table (%)'!O$7)))))))</f>
        <v>#DIV/0!</v>
      </c>
      <c r="P147" s="96" t="e">
        <f>IF('Publication Table (%)'!$C$5="All Cancelled Operations",
IFERROR(SUMIFS(AllPublicationData!$F:$F,AllPublicationData!$A:$A,'Publication Table (%)'!$B147,AllPublicationData!$B:$B,'Publication Table (%)'!$C$4,AllPublicationData!$D:$D,'Publication Table (%)'!P$7)/
SUMIFS(AllPublicationData!$E:$E,AllPublicationData!$A:$A,'Publication Table (%)'!$B147,AllPublicationData!$B:$B,'Publication Table (%)'!$C$4,AllPublicationData!$D:$D,'Publication Table (%)'!P$7),
SUMIFS(AllPublicationData!$F:$F,AllPublicationData!$A:$A,'Publication Table (%)'!$B147,AllPublicationData!$B:$B,'Publication Table (%)'!P$7)/
SUMIFS(AllPublicationData!$E:$E,AllPublicationData!$A:$A,'Publication Table (%)'!$B147,AllPublicationData!$B:$B,'Publication Table (%)'!P$7)),
IF('Publication Table (%)'!$C$5="Operations cancelled by patient",
IFERROR(SUMIFS(AllPublicationData!$G:$G,AllPublicationData!$A:$A,'Publication Table (%)'!$B147,AllPublicationData!$B:$B,'Publication Table (%)'!$C$4,AllPublicationData!$D:$D,'Publication Table (%)'!P$7)/
SUMIFS(AllPublicationData!$E:$E,AllPublicationData!$A:$A,'Publication Table (%)'!$B147,AllPublicationData!$B:$B,'Publication Table (%)'!$C$4,AllPublicationData!$D:$D,'Publication Table (%)'!P$7),
SUMIFS(AllPublicationData!$G:$G,AllPublicationData!$A:$A,'Publication Table (%)'!$B147,AllPublicationData!$B:$B,'Publication Table (%)'!P$7)/
SUMIFS(AllPublicationData!$E:$E,AllPublicationData!$A:$A,'Publication Table (%)'!$B147,AllPublicationData!$B:$B,'Publication Table (%)'!P$7)),
IF('Publication Table (%)'!$C$5="Operations cancelled for clinical reasons",
IFERROR(SUMIFS(AllPublicationData!$H:$H,AllPublicationData!$A:$A,'Publication Table (%)'!$B147,AllPublicationData!$B:$B,'Publication Table (%)'!$C$4,AllPublicationData!$D:$D,'Publication Table (%)'!P$7)/
SUMIFS(AllPublicationData!$E:$E,AllPublicationData!$A:$A,'Publication Table (%)'!$B147,AllPublicationData!$B:$B,'Publication Table (%)'!$C$4,AllPublicationData!$D:$D,'Publication Table (%)'!P$7),
SUMIFS(AllPublicationData!$H:$H,AllPublicationData!$A:$A,'Publication Table (%)'!$B147,AllPublicationData!$B:$B,'Publication Table (%)'!P$7)/
SUMIFS(AllPublicationData!$E:$E,AllPublicationData!$A:$A,'Publication Table (%)'!$B147,AllPublicationData!$B:$B,'Publication Table (%)'!P$7)),
IF('Publication Table (%)'!$C$5="Operations cancelled for non-clinical/capacity reasons",
IFERROR(SUMIFS(AllPublicationData!$I:$I,AllPublicationData!$A:$A,'Publication Table (%)'!$B147,AllPublicationData!$B:$B,'Publication Table (%)'!$C$4,AllPublicationData!$D:$D,'Publication Table (%)'!P$7)/
SUMIFS(AllPublicationData!$E:$E,AllPublicationData!$A:$A,'Publication Table (%)'!$B147,AllPublicationData!$B:$B,'Publication Table (%)'!$C$4,AllPublicationData!$D:$D,'Publication Table (%)'!P$7),
SUMIFS(AllPublicationData!$I:$I,AllPublicationData!$A:$A,'Publication Table (%)'!$B147,AllPublicationData!$B:$B,'Publication Table (%)'!P$7)/
SUMIFS(AllPublicationData!$E:$E,AllPublicationData!$A:$A,'Publication Table (%)'!$B147,AllPublicationData!$B:$B,'Publication Table (%)'!P$7)),
IF('Publication Table (%)'!$C$5="Cancellations for other reasons",
IFERROR(SUMIFS(AllPublicationData!$J:$J,AllPublicationData!$A:$A,'Publication Table (%)'!$B147,AllPublicationData!$B:$B,'Publication Table (%)'!$C$4,AllPublicationData!$D:$D,'Publication Table (%)'!P$7)/
SUMIFS(AllPublicationData!$E:$E,AllPublicationData!$A:$A,'Publication Table (%)'!$B147,AllPublicationData!$B:$B,'Publication Table (%)'!$C$4,AllPublicationData!$D:$D,'Publication Table (%)'!P$7),
SUMIFS(AllPublicationData!$J:$J,AllPublicationData!$A:$A,'Publication Table (%)'!$B147,AllPublicationData!$B:$B,'Publication Table (%)'!P$7)/
SUMIFS(AllPublicationData!$E:$E,AllPublicationData!$A:$A,'Publication Table (%)'!$B147,AllPublicationData!$B:$B,'Publication Table (%)'!P$7)))))))</f>
        <v>#DIV/0!</v>
      </c>
      <c r="Q147" s="96" t="e">
        <f>IF('Publication Table (%)'!$C$5="All Cancelled Operations",
IFERROR(SUMIFS(AllPublicationData!$F:$F,AllPublicationData!$A:$A,'Publication Table (%)'!$B147,AllPublicationData!$B:$B,'Publication Table (%)'!$C$4,AllPublicationData!$D:$D,'Publication Table (%)'!Q$7)/
SUMIFS(AllPublicationData!$E:$E,AllPublicationData!$A:$A,'Publication Table (%)'!$B147,AllPublicationData!$B:$B,'Publication Table (%)'!$C$4,AllPublicationData!$D:$D,'Publication Table (%)'!Q$7),
SUMIFS(AllPublicationData!$F:$F,AllPublicationData!$A:$A,'Publication Table (%)'!$B147,AllPublicationData!$B:$B,'Publication Table (%)'!Q$7)/
SUMIFS(AllPublicationData!$E:$E,AllPublicationData!$A:$A,'Publication Table (%)'!$B147,AllPublicationData!$B:$B,'Publication Table (%)'!Q$7)),
IF('Publication Table (%)'!$C$5="Operations cancelled by patient",
IFERROR(SUMIFS(AllPublicationData!$G:$G,AllPublicationData!$A:$A,'Publication Table (%)'!$B147,AllPublicationData!$B:$B,'Publication Table (%)'!$C$4,AllPublicationData!$D:$D,'Publication Table (%)'!Q$7)/
SUMIFS(AllPublicationData!$E:$E,AllPublicationData!$A:$A,'Publication Table (%)'!$B147,AllPublicationData!$B:$B,'Publication Table (%)'!$C$4,AllPublicationData!$D:$D,'Publication Table (%)'!Q$7),
SUMIFS(AllPublicationData!$G:$G,AllPublicationData!$A:$A,'Publication Table (%)'!$B147,AllPublicationData!$B:$B,'Publication Table (%)'!Q$7)/
SUMIFS(AllPublicationData!$E:$E,AllPublicationData!$A:$A,'Publication Table (%)'!$B147,AllPublicationData!$B:$B,'Publication Table (%)'!Q$7)),
IF('Publication Table (%)'!$C$5="Operations cancelled for clinical reasons",
IFERROR(SUMIFS(AllPublicationData!$H:$H,AllPublicationData!$A:$A,'Publication Table (%)'!$B147,AllPublicationData!$B:$B,'Publication Table (%)'!$C$4,AllPublicationData!$D:$D,'Publication Table (%)'!Q$7)/
SUMIFS(AllPublicationData!$E:$E,AllPublicationData!$A:$A,'Publication Table (%)'!$B147,AllPublicationData!$B:$B,'Publication Table (%)'!$C$4,AllPublicationData!$D:$D,'Publication Table (%)'!Q$7),
SUMIFS(AllPublicationData!$H:$H,AllPublicationData!$A:$A,'Publication Table (%)'!$B147,AllPublicationData!$B:$B,'Publication Table (%)'!Q$7)/
SUMIFS(AllPublicationData!$E:$E,AllPublicationData!$A:$A,'Publication Table (%)'!$B147,AllPublicationData!$B:$B,'Publication Table (%)'!Q$7)),
IF('Publication Table (%)'!$C$5="Operations cancelled for non-clinical/capacity reasons",
IFERROR(SUMIFS(AllPublicationData!$I:$I,AllPublicationData!$A:$A,'Publication Table (%)'!$B147,AllPublicationData!$B:$B,'Publication Table (%)'!$C$4,AllPublicationData!$D:$D,'Publication Table (%)'!Q$7)/
SUMIFS(AllPublicationData!$E:$E,AllPublicationData!$A:$A,'Publication Table (%)'!$B147,AllPublicationData!$B:$B,'Publication Table (%)'!$C$4,AllPublicationData!$D:$D,'Publication Table (%)'!Q$7),
SUMIFS(AllPublicationData!$I:$I,AllPublicationData!$A:$A,'Publication Table (%)'!$B147,AllPublicationData!$B:$B,'Publication Table (%)'!Q$7)/
SUMIFS(AllPublicationData!$E:$E,AllPublicationData!$A:$A,'Publication Table (%)'!$B147,AllPublicationData!$B:$B,'Publication Table (%)'!Q$7)),
IF('Publication Table (%)'!$C$5="Cancellations for other reasons",
IFERROR(SUMIFS(AllPublicationData!$J:$J,AllPublicationData!$A:$A,'Publication Table (%)'!$B147,AllPublicationData!$B:$B,'Publication Table (%)'!$C$4,AllPublicationData!$D:$D,'Publication Table (%)'!Q$7)/
SUMIFS(AllPublicationData!$E:$E,AllPublicationData!$A:$A,'Publication Table (%)'!$B147,AllPublicationData!$B:$B,'Publication Table (%)'!$C$4,AllPublicationData!$D:$D,'Publication Table (%)'!Q$7),
SUMIFS(AllPublicationData!$J:$J,AllPublicationData!$A:$A,'Publication Table (%)'!$B147,AllPublicationData!$B:$B,'Publication Table (%)'!Q$7)/
SUMIFS(AllPublicationData!$E:$E,AllPublicationData!$A:$A,'Publication Table (%)'!$B147,AllPublicationData!$B:$B,'Publication Table (%)'!Q$7)))))))</f>
        <v>#DIV/0!</v>
      </c>
      <c r="R147" s="96" t="e">
        <f>IF('Publication Table (%)'!$C$5="All Cancelled Operations",
IFERROR(SUMIFS(AllPublicationData!$F:$F,AllPublicationData!$A:$A,'Publication Table (%)'!$B147,AllPublicationData!$B:$B,'Publication Table (%)'!$C$4,AllPublicationData!$D:$D,'Publication Table (%)'!R$7)/
SUMIFS(AllPublicationData!$E:$E,AllPublicationData!$A:$A,'Publication Table (%)'!$B147,AllPublicationData!$B:$B,'Publication Table (%)'!$C$4,AllPublicationData!$D:$D,'Publication Table (%)'!R$7),
SUMIFS(AllPublicationData!$F:$F,AllPublicationData!$A:$A,'Publication Table (%)'!$B147,AllPublicationData!$B:$B,'Publication Table (%)'!R$7)/
SUMIFS(AllPublicationData!$E:$E,AllPublicationData!$A:$A,'Publication Table (%)'!$B147,AllPublicationData!$B:$B,'Publication Table (%)'!R$7)),
IF('Publication Table (%)'!$C$5="Operations cancelled by patient",
IFERROR(SUMIFS(AllPublicationData!$G:$G,AllPublicationData!$A:$A,'Publication Table (%)'!$B147,AllPublicationData!$B:$B,'Publication Table (%)'!$C$4,AllPublicationData!$D:$D,'Publication Table (%)'!R$7)/
SUMIFS(AllPublicationData!$E:$E,AllPublicationData!$A:$A,'Publication Table (%)'!$B147,AllPublicationData!$B:$B,'Publication Table (%)'!$C$4,AllPublicationData!$D:$D,'Publication Table (%)'!R$7),
SUMIFS(AllPublicationData!$G:$G,AllPublicationData!$A:$A,'Publication Table (%)'!$B147,AllPublicationData!$B:$B,'Publication Table (%)'!R$7)/
SUMIFS(AllPublicationData!$E:$E,AllPublicationData!$A:$A,'Publication Table (%)'!$B147,AllPublicationData!$B:$B,'Publication Table (%)'!R$7)),
IF('Publication Table (%)'!$C$5="Operations cancelled for clinical reasons",
IFERROR(SUMIFS(AllPublicationData!$H:$H,AllPublicationData!$A:$A,'Publication Table (%)'!$B147,AllPublicationData!$B:$B,'Publication Table (%)'!$C$4,AllPublicationData!$D:$D,'Publication Table (%)'!R$7)/
SUMIFS(AllPublicationData!$E:$E,AllPublicationData!$A:$A,'Publication Table (%)'!$B147,AllPublicationData!$B:$B,'Publication Table (%)'!$C$4,AllPublicationData!$D:$D,'Publication Table (%)'!R$7),
SUMIFS(AllPublicationData!$H:$H,AllPublicationData!$A:$A,'Publication Table (%)'!$B147,AllPublicationData!$B:$B,'Publication Table (%)'!R$7)/
SUMIFS(AllPublicationData!$E:$E,AllPublicationData!$A:$A,'Publication Table (%)'!$B147,AllPublicationData!$B:$B,'Publication Table (%)'!R$7)),
IF('Publication Table (%)'!$C$5="Operations cancelled for non-clinical/capacity reasons",
IFERROR(SUMIFS(AllPublicationData!$I:$I,AllPublicationData!$A:$A,'Publication Table (%)'!$B147,AllPublicationData!$B:$B,'Publication Table (%)'!$C$4,AllPublicationData!$D:$D,'Publication Table (%)'!R$7)/
SUMIFS(AllPublicationData!$E:$E,AllPublicationData!$A:$A,'Publication Table (%)'!$B147,AllPublicationData!$B:$B,'Publication Table (%)'!$C$4,AllPublicationData!$D:$D,'Publication Table (%)'!R$7),
SUMIFS(AllPublicationData!$I:$I,AllPublicationData!$A:$A,'Publication Table (%)'!$B147,AllPublicationData!$B:$B,'Publication Table (%)'!R$7)/
SUMIFS(AllPublicationData!$E:$E,AllPublicationData!$A:$A,'Publication Table (%)'!$B147,AllPublicationData!$B:$B,'Publication Table (%)'!R$7)),
IF('Publication Table (%)'!$C$5="Cancellations for other reasons",
IFERROR(SUMIFS(AllPublicationData!$J:$J,AllPublicationData!$A:$A,'Publication Table (%)'!$B147,AllPublicationData!$B:$B,'Publication Table (%)'!$C$4,AllPublicationData!$D:$D,'Publication Table (%)'!R$7)/
SUMIFS(AllPublicationData!$E:$E,AllPublicationData!$A:$A,'Publication Table (%)'!$B147,AllPublicationData!$B:$B,'Publication Table (%)'!$C$4,AllPublicationData!$D:$D,'Publication Table (%)'!R$7),
SUMIFS(AllPublicationData!$J:$J,AllPublicationData!$A:$A,'Publication Table (%)'!$B147,AllPublicationData!$B:$B,'Publication Table (%)'!R$7)/
SUMIFS(AllPublicationData!$E:$E,AllPublicationData!$A:$A,'Publication Table (%)'!$B147,AllPublicationData!$B:$B,'Publication Table (%)'!R$7)))))))</f>
        <v>#DIV/0!</v>
      </c>
      <c r="S147" s="96" t="e">
        <f>IF('Publication Table (%)'!$C$5="All Cancelled Operations",
IFERROR(SUMIFS(AllPublicationData!$F:$F,AllPublicationData!$A:$A,'Publication Table (%)'!$B147,AllPublicationData!$B:$B,'Publication Table (%)'!$C$4,AllPublicationData!$D:$D,'Publication Table (%)'!S$7)/
SUMIFS(AllPublicationData!$E:$E,AllPublicationData!$A:$A,'Publication Table (%)'!$B147,AllPublicationData!$B:$B,'Publication Table (%)'!$C$4,AllPublicationData!$D:$D,'Publication Table (%)'!S$7),
SUMIFS(AllPublicationData!$F:$F,AllPublicationData!$A:$A,'Publication Table (%)'!$B147,AllPublicationData!$B:$B,'Publication Table (%)'!S$7)/
SUMIFS(AllPublicationData!$E:$E,AllPublicationData!$A:$A,'Publication Table (%)'!$B147,AllPublicationData!$B:$B,'Publication Table (%)'!S$7)),
IF('Publication Table (%)'!$C$5="Operations cancelled by patient",
IFERROR(SUMIFS(AllPublicationData!$G:$G,AllPublicationData!$A:$A,'Publication Table (%)'!$B147,AllPublicationData!$B:$B,'Publication Table (%)'!$C$4,AllPublicationData!$D:$D,'Publication Table (%)'!S$7)/
SUMIFS(AllPublicationData!$E:$E,AllPublicationData!$A:$A,'Publication Table (%)'!$B147,AllPublicationData!$B:$B,'Publication Table (%)'!$C$4,AllPublicationData!$D:$D,'Publication Table (%)'!S$7),
SUMIFS(AllPublicationData!$G:$G,AllPublicationData!$A:$A,'Publication Table (%)'!$B147,AllPublicationData!$B:$B,'Publication Table (%)'!S$7)/
SUMIFS(AllPublicationData!$E:$E,AllPublicationData!$A:$A,'Publication Table (%)'!$B147,AllPublicationData!$B:$B,'Publication Table (%)'!S$7)),
IF('Publication Table (%)'!$C$5="Operations cancelled for clinical reasons",
IFERROR(SUMIFS(AllPublicationData!$H:$H,AllPublicationData!$A:$A,'Publication Table (%)'!$B147,AllPublicationData!$B:$B,'Publication Table (%)'!$C$4,AllPublicationData!$D:$D,'Publication Table (%)'!S$7)/
SUMIFS(AllPublicationData!$E:$E,AllPublicationData!$A:$A,'Publication Table (%)'!$B147,AllPublicationData!$B:$B,'Publication Table (%)'!$C$4,AllPublicationData!$D:$D,'Publication Table (%)'!S$7),
SUMIFS(AllPublicationData!$H:$H,AllPublicationData!$A:$A,'Publication Table (%)'!$B147,AllPublicationData!$B:$B,'Publication Table (%)'!S$7)/
SUMIFS(AllPublicationData!$E:$E,AllPublicationData!$A:$A,'Publication Table (%)'!$B147,AllPublicationData!$B:$B,'Publication Table (%)'!S$7)),
IF('Publication Table (%)'!$C$5="Operations cancelled for non-clinical/capacity reasons",
IFERROR(SUMIFS(AllPublicationData!$I:$I,AllPublicationData!$A:$A,'Publication Table (%)'!$B147,AllPublicationData!$B:$B,'Publication Table (%)'!$C$4,AllPublicationData!$D:$D,'Publication Table (%)'!S$7)/
SUMIFS(AllPublicationData!$E:$E,AllPublicationData!$A:$A,'Publication Table (%)'!$B147,AllPublicationData!$B:$B,'Publication Table (%)'!$C$4,AllPublicationData!$D:$D,'Publication Table (%)'!S$7),
SUMIFS(AllPublicationData!$I:$I,AllPublicationData!$A:$A,'Publication Table (%)'!$B147,AllPublicationData!$B:$B,'Publication Table (%)'!S$7)/
SUMIFS(AllPublicationData!$E:$E,AllPublicationData!$A:$A,'Publication Table (%)'!$B147,AllPublicationData!$B:$B,'Publication Table (%)'!S$7)),
IF('Publication Table (%)'!$C$5="Cancellations for other reasons",
IFERROR(SUMIFS(AllPublicationData!$J:$J,AllPublicationData!$A:$A,'Publication Table (%)'!$B147,AllPublicationData!$B:$B,'Publication Table (%)'!$C$4,AllPublicationData!$D:$D,'Publication Table (%)'!S$7)/
SUMIFS(AllPublicationData!$E:$E,AllPublicationData!$A:$A,'Publication Table (%)'!$B147,AllPublicationData!$B:$B,'Publication Table (%)'!$C$4,AllPublicationData!$D:$D,'Publication Table (%)'!S$7),
SUMIFS(AllPublicationData!$J:$J,AllPublicationData!$A:$A,'Publication Table (%)'!$B147,AllPublicationData!$B:$B,'Publication Table (%)'!S$7)/
SUMIFS(AllPublicationData!$E:$E,AllPublicationData!$A:$A,'Publication Table (%)'!$B147,AllPublicationData!$B:$B,'Publication Table (%)'!S$7)))))))</f>
        <v>#DIV/0!</v>
      </c>
    </row>
    <row r="148" spans="3:19" x14ac:dyDescent="0.35">
      <c r="C148" s="112">
        <f>IF('Publication Table (%)'!$C$5="All Cancelled Operations",
SUMIFS(AllPublicationData!$F:$F,AllPublicationData!$A:$A,'Publication Table (%)'!$B148,AllPublicationData!$B:$B,'Publication Table (%)'!$C$4),
IF('Publication Table (%)'!$C$5="Operations cancelled by patient",
SUMIFS(AllPublicationData!$G:$G,AllPublicationData!$A:$A,'Publication Table (%)'!$B148,AllPublicationData!$B:$B,'Publication Table (%)'!$C$4),
IF('Publication Table (%)'!$C$5="Operations cancelled for clinical reasons",
SUMIFS(AllPublicationData!$H:$H,AllPublicationData!$A:$A,'Publication Table (%)'!$B148,AllPublicationData!$B:$B,'Publication Table (%)'!$C$4),
IF('Publication Table (%)'!$C$5="Operations cancelled for non-clinical/capacity reasons",
SUMIFS(AllPublicationData!$I:$I,AllPublicationData!$A:$A,'Publication Table (%)'!$B148,AllPublicationData!$B:$B,'Publication Table (%)'!$C$4),
IF('Publication Table (%)'!$C$5="Cancellations for other reasons",
SUMIFS(AllPublicationData!$J:$J,AllPublicationData!$A:$A,'Publication Table (%)'!$B148,AllPublicationData!$B:$B,'Publication Table (%)'!$C$4))))))+
IF(AND($C$4="NHS Scotland",$C$5="All Cancelled Operations"),
SUMIFS(AllPublicationData!$F:$F,AllPublicationData!$A:$A,'Publication Table (%)'!$B148),
IF(AND($C$4="NHS Scotland",$C$5="Operations cancelled by patient"),
SUMIFS(AllPublicationData!$G:$G,AllPublicationData!$A:$A,'Publication Table (%)'!$B148),
IF(AND($C$4="NHS Scotland",$C$5="Operations cancelled for clinical reasons"),
SUMIFS(AllPublicationData!$H:$H,AllPublicationData!$A:$A,'Publication Table (%)'!$B148),
IF(AND($C$4="NHS Scotland",$C$5="Operations cancelled for non-clinical/capacity reasons"),
SUMIFS(AllPublicationData!$I:$I,AllPublicationData!$A:$A,'Publication Table (%)'!$B148),
IF(AND($C$4="NHS Scotland",$C$5="Cancellations for other reasons"),
SUMIFS(AllPublicationData!$J:$J,AllPublicationData!$A:$A,'Publication Table (%)'!$B148))))))</f>
        <v>0</v>
      </c>
      <c r="D148" s="110" t="e">
        <f>IF(AND('Publication Table (%)'!$C$5="All Cancelled Operations",$C$4&lt;&gt;"NHS Scotland"),
IFERROR(SUMIFS(AllPublicationData!$F:$F,AllPublicationData!$A:$A,'Publication Table (%)'!$B148,AllPublicationData!$B:$B,'Publication Table (%)'!$C$4,AllPublicationData!$D:$D,'Publication Table (%)'!D$7)/
SUMIFS(AllPublicationData!$E:$E,AllPublicationData!$A:$A,'Publication Table (%)'!$B148,AllPublicationData!$B:$B,'Publication Table (%)'!$C$4,AllPublicationData!$D:$D,'Publication Table (%)'!D$7),
SUMIFS(AllPublicationData!$F:$F,AllPublicationData!$A:$A,'Publication Table (%)'!$B148,AllPublicationData!$B:$B,'Publication Table (%)'!D$7)/
SUMIFS(AllPublicationData!$E:$E,AllPublicationData!$A:$A,'Publication Table (%)'!$B148,AllPublicationData!$B:$B,'Publication Table (%)'!D$7)),
IF(AND('Publication Table (%)'!$C$5="Operations cancelled by patient",$C$4&lt;&gt;"NHS Scotland"),
IFERROR(SUMIFS(AllPublicationData!$G:$G,AllPublicationData!$A:$A,'Publication Table (%)'!$B148,AllPublicationData!$B:$B,'Publication Table (%)'!$C$4,AllPublicationData!$D:$D,'Publication Table (%)'!D$7)/
SUMIFS(AllPublicationData!$E:$E,AllPublicationData!$A:$A,'Publication Table (%)'!$B148,AllPublicationData!$B:$B,'Publication Table (%)'!$C$4,AllPublicationData!$D:$D,'Publication Table (%)'!D$7),
SUMIFS(AllPublicationData!$G:$G,AllPublicationData!$A:$A,'Publication Table (%)'!$B148,AllPublicationData!$B:$B,'Publication Table (%)'!D$7)/
SUMIFS(AllPublicationData!$E:$E,AllPublicationData!$A:$A,'Publication Table (%)'!$B148,AllPublicationData!$B:$B,'Publication Table (%)'!D$7)),
IF(AND('Publication Table (%)'!$C$5="Operations cancelled for clinical reasons",$C$4&lt;&gt;"NHS Scotland"),
IFERROR(SUMIFS(AllPublicationData!$H:$H,AllPublicationData!$A:$A,'Publication Table (%)'!$B148,AllPublicationData!$B:$B,'Publication Table (%)'!$C$4,AllPublicationData!$D:$D,'Publication Table (%)'!D$7)/
SUMIFS(AllPublicationData!$E:$E,AllPublicationData!$A:$A,'Publication Table (%)'!$B148,AllPublicationData!$B:$B,'Publication Table (%)'!$C$4,AllPublicationData!$D:$D,'Publication Table (%)'!D$7),
SUMIFS(AllPublicationData!$H:$H,AllPublicationData!$A:$A,'Publication Table (%)'!$B148,AllPublicationData!$B:$B,'Publication Table (%)'!D$7)/
SUMIFS(AllPublicationData!$E:$E,AllPublicationData!$A:$A,'Publication Table (%)'!$B148,AllPublicationData!$B:$B,'Publication Table (%)'!D$7)),
IF(AND('Publication Table (%)'!$C$5="Operations cancelled for non-clinical/capacity reasons",$C$4&lt;&gt;"NHS Scotland"),
IFERROR(SUMIFS(AllPublicationData!$I:$I,AllPublicationData!$A:$A,'Publication Table (%)'!$B148,AllPublicationData!$B:$B,'Publication Table (%)'!$C$4,AllPublicationData!$D:$D,'Publication Table (%)'!D$7)/
SUMIFS(AllPublicationData!$E:$E,AllPublicationData!$A:$A,'Publication Table (%)'!$B148,AllPublicationData!$B:$B,'Publication Table (%)'!$C$4,AllPublicationData!$D:$D,'Publication Table (%)'!D$7),
SUMIFS(AllPublicationData!$I:$I,AllPublicationData!$A:$A,'Publication Table (%)'!$B148,AllPublicationData!$B:$B,'Publication Table (%)'!D$7)/
SUMIFS(AllPublicationData!$E:$E,AllPublicationData!$A:$A,'Publication Table (%)'!$B148,AllPublicationData!$B:$B,'Publication Table (%)'!D$7)),
IF(AND('Publication Table (%)'!$C$5="Cancellations for other reasons",$C$4&lt;&gt;"NHS Scotland"),
IFERROR(SUMIFS(AllPublicationData!$J:$J,AllPublicationData!$A:$A,'Publication Table (%)'!$B148,AllPublicationData!$B:$B,'Publication Table (%)'!$C$4,AllPublicationData!$D:$D,'Publication Table (%)'!D$7)/
SUMIFS(AllPublicationData!$E:$E,AllPublicationData!$A:$A,'Publication Table (%)'!$B148,AllPublicationData!$B:$B,'Publication Table (%)'!$C$4,AllPublicationData!$D:$D,'Publication Table (%)'!D$7),
SUMIFS(AllPublicationData!$J:$J,AllPublicationData!$A:$A,'Publication Table (%)'!$B148,AllPublicationData!$B:$B,'Publication Table (%)'!D$7)/
SUMIFS(AllPublicationData!$E:$E,AllPublicationData!$A:$A,'Publication Table (%)'!$B148,AllPublicationData!$B:$B,'Publication Table (%)'!D$7)),
IF(AND($C$4="NHS Scotland",$C$5="All Cancelled Operations"),
SUMIFS(AllPublicationData!$F:$F,AllPublicationData!$A:$A,'Publication Table'!$B148)/
SUMIFS(AllPublicationData!$E:$E,AllPublicationData!$A:$A,'Publication Table'!$B148),
IF(AND($C$4="NHS Scotland",$C$5="Operations cancelled by patient"),
SUMIFS(AllPublicationData!$G:$G,AllPublicationData!$A:$A,'Publication Table'!$B148)/
SUMIFS(AllPublicationData!$E:$E,AllPublicationData!$A:$A,'Publication Table'!$B148),
IF(AND($C$4="NHS Scotland",$C$5="Operations cancelled for clinical reasons"),
SUMIFS(AllPublicationData!$H:$H,AllPublicationData!$A:$A,'Publication Table'!$B148)/
SUMIFS(AllPublicationData!$E:$E,AllPublicationData!$A:$A,'Publication Table'!$B148),
IF(AND($C$4="NHS Scotland",$C$5="Operations cancelled for non-clinical/capacity reasons"),
SUMIFS(AllPublicationData!$I:$I,AllPublicationData!$A:$A,'Publication Table'!$B148)/
SUMIFS(AllPublicationData!$E:$E,AllPublicationData!$A:$A,'Publication Table'!$B148),
IF(AND($C$4="NHS Scotland",$C$5="Cancellations for other reasons"),
SUMIFS(AllPublicationData!$J:$J,AllPublicationData!$A:$A,'Publication Table'!$B148)/
SUMIFS(AllPublicationData!$E:$E,AllPublicationData!$A:$A,'Publication Table'!$B148)))))))))))</f>
        <v>#DIV/0!</v>
      </c>
      <c r="E148" s="96" t="e">
        <f>IF('Publication Table (%)'!$C$5="All Cancelled Operations",
IFERROR(SUMIFS(AllPublicationData!$F:$F,AllPublicationData!$A:$A,'Publication Table (%)'!$B148,AllPublicationData!$B:$B,'Publication Table (%)'!$C$4,AllPublicationData!$D:$D,'Publication Table (%)'!E$7)/
SUMIFS(AllPublicationData!$E:$E,AllPublicationData!$A:$A,'Publication Table (%)'!$B148,AllPublicationData!$B:$B,'Publication Table (%)'!$C$4,AllPublicationData!$D:$D,'Publication Table (%)'!E$7),
SUMIFS(AllPublicationData!$F:$F,AllPublicationData!$A:$A,'Publication Table (%)'!$B148,AllPublicationData!$B:$B,'Publication Table (%)'!E$7)/
SUMIFS(AllPublicationData!$E:$E,AllPublicationData!$A:$A,'Publication Table (%)'!$B148,AllPublicationData!$B:$B,'Publication Table (%)'!E$7)),
IF('Publication Table (%)'!$C$5="Operations cancelled by patient",
IFERROR(SUMIFS(AllPublicationData!$G:$G,AllPublicationData!$A:$A,'Publication Table (%)'!$B148,AllPublicationData!$B:$B,'Publication Table (%)'!$C$4,AllPublicationData!$D:$D,'Publication Table (%)'!E$7)/
SUMIFS(AllPublicationData!$E:$E,AllPublicationData!$A:$A,'Publication Table (%)'!$B148,AllPublicationData!$B:$B,'Publication Table (%)'!$C$4,AllPublicationData!$D:$D,'Publication Table (%)'!E$7),
SUMIFS(AllPublicationData!$G:$G,AllPublicationData!$A:$A,'Publication Table (%)'!$B148,AllPublicationData!$B:$B,'Publication Table (%)'!E$7)/
SUMIFS(AllPublicationData!$E:$E,AllPublicationData!$A:$A,'Publication Table (%)'!$B148,AllPublicationData!$B:$B,'Publication Table (%)'!E$7)),
IF('Publication Table (%)'!$C$5="Operations cancelled for clinical reasons",
IFERROR(SUMIFS(AllPublicationData!$H:$H,AllPublicationData!$A:$A,'Publication Table (%)'!$B148,AllPublicationData!$B:$B,'Publication Table (%)'!$C$4,AllPublicationData!$D:$D,'Publication Table (%)'!E$7)/
SUMIFS(AllPublicationData!$E:$E,AllPublicationData!$A:$A,'Publication Table (%)'!$B148,AllPublicationData!$B:$B,'Publication Table (%)'!$C$4,AllPublicationData!$D:$D,'Publication Table (%)'!E$7),
SUMIFS(AllPublicationData!$H:$H,AllPublicationData!$A:$A,'Publication Table (%)'!$B148,AllPublicationData!$B:$B,'Publication Table (%)'!E$7)/
SUMIFS(AllPublicationData!$E:$E,AllPublicationData!$A:$A,'Publication Table (%)'!$B148,AllPublicationData!$B:$B,'Publication Table (%)'!E$7)),
IF('Publication Table (%)'!$C$5="Operations cancelled for non-clinical/capacity reasons",
IFERROR(SUMIFS(AllPublicationData!$I:$I,AllPublicationData!$A:$A,'Publication Table (%)'!$B148,AllPublicationData!$B:$B,'Publication Table (%)'!$C$4,AllPublicationData!$D:$D,'Publication Table (%)'!E$7)/
SUMIFS(AllPublicationData!$E:$E,AllPublicationData!$A:$A,'Publication Table (%)'!$B148,AllPublicationData!$B:$B,'Publication Table (%)'!$C$4,AllPublicationData!$D:$D,'Publication Table (%)'!E$7),
SUMIFS(AllPublicationData!$I:$I,AllPublicationData!$A:$A,'Publication Table (%)'!$B148,AllPublicationData!$B:$B,'Publication Table (%)'!E$7)/
SUMIFS(AllPublicationData!$E:$E,AllPublicationData!$A:$A,'Publication Table (%)'!$B148,AllPublicationData!$B:$B,'Publication Table (%)'!E$7)),
IF('Publication Table (%)'!$C$5="Cancellations for other reasons",
IFERROR(SUMIFS(AllPublicationData!$J:$J,AllPublicationData!$A:$A,'Publication Table (%)'!$B148,AllPublicationData!$B:$B,'Publication Table (%)'!$C$4,AllPublicationData!$D:$D,'Publication Table (%)'!E$7)/
SUMIFS(AllPublicationData!$E:$E,AllPublicationData!$A:$A,'Publication Table (%)'!$B148,AllPublicationData!$B:$B,'Publication Table (%)'!$C$4,AllPublicationData!$D:$D,'Publication Table (%)'!E$7),
SUMIFS(AllPublicationData!$J:$J,AllPublicationData!$A:$A,'Publication Table (%)'!$B148,AllPublicationData!$B:$B,'Publication Table (%)'!E$7)/
SUMIFS(AllPublicationData!$E:$E,AllPublicationData!$A:$A,'Publication Table (%)'!$B148,AllPublicationData!$B:$B,'Publication Table (%)'!E$7)))))))</f>
        <v>#DIV/0!</v>
      </c>
      <c r="F148" s="96" t="e">
        <f>IF('Publication Table (%)'!$C$5="All Cancelled Operations",
IFERROR(SUMIFS(AllPublicationData!$F:$F,AllPublicationData!$A:$A,'Publication Table (%)'!$B148,AllPublicationData!$B:$B,'Publication Table (%)'!$C$4,AllPublicationData!$D:$D,'Publication Table (%)'!F$7)/
SUMIFS(AllPublicationData!$E:$E,AllPublicationData!$A:$A,'Publication Table (%)'!$B148,AllPublicationData!$B:$B,'Publication Table (%)'!$C$4,AllPublicationData!$D:$D,'Publication Table (%)'!F$7),
SUMIFS(AllPublicationData!$F:$F,AllPublicationData!$A:$A,'Publication Table (%)'!$B148,AllPublicationData!$B:$B,'Publication Table (%)'!F$7)/
SUMIFS(AllPublicationData!$E:$E,AllPublicationData!$A:$A,'Publication Table (%)'!$B148,AllPublicationData!$B:$B,'Publication Table (%)'!F$7)),
IF('Publication Table (%)'!$C$5="Operations cancelled by patient",
IFERROR(SUMIFS(AllPublicationData!$G:$G,AllPublicationData!$A:$A,'Publication Table (%)'!$B148,AllPublicationData!$B:$B,'Publication Table (%)'!$C$4,AllPublicationData!$D:$D,'Publication Table (%)'!F$7)/
SUMIFS(AllPublicationData!$E:$E,AllPublicationData!$A:$A,'Publication Table (%)'!$B148,AllPublicationData!$B:$B,'Publication Table (%)'!$C$4,AllPublicationData!$D:$D,'Publication Table (%)'!F$7),
SUMIFS(AllPublicationData!$G:$G,AllPublicationData!$A:$A,'Publication Table (%)'!$B148,AllPublicationData!$B:$B,'Publication Table (%)'!F$7)/
SUMIFS(AllPublicationData!$E:$E,AllPublicationData!$A:$A,'Publication Table (%)'!$B148,AllPublicationData!$B:$B,'Publication Table (%)'!F$7)),
IF('Publication Table (%)'!$C$5="Operations cancelled for clinical reasons",
IFERROR(SUMIFS(AllPublicationData!$H:$H,AllPublicationData!$A:$A,'Publication Table (%)'!$B148,AllPublicationData!$B:$B,'Publication Table (%)'!$C$4,AllPublicationData!$D:$D,'Publication Table (%)'!F$7)/
SUMIFS(AllPublicationData!$E:$E,AllPublicationData!$A:$A,'Publication Table (%)'!$B148,AllPublicationData!$B:$B,'Publication Table (%)'!$C$4,AllPublicationData!$D:$D,'Publication Table (%)'!F$7),
SUMIFS(AllPublicationData!$H:$H,AllPublicationData!$A:$A,'Publication Table (%)'!$B148,AllPublicationData!$B:$B,'Publication Table (%)'!F$7)/
SUMIFS(AllPublicationData!$E:$E,AllPublicationData!$A:$A,'Publication Table (%)'!$B148,AllPublicationData!$B:$B,'Publication Table (%)'!F$7)),
IF('Publication Table (%)'!$C$5="Operations cancelled for non-clinical/capacity reasons",
IFERROR(SUMIFS(AllPublicationData!$I:$I,AllPublicationData!$A:$A,'Publication Table (%)'!$B148,AllPublicationData!$B:$B,'Publication Table (%)'!$C$4,AllPublicationData!$D:$D,'Publication Table (%)'!F$7)/
SUMIFS(AllPublicationData!$E:$E,AllPublicationData!$A:$A,'Publication Table (%)'!$B148,AllPublicationData!$B:$B,'Publication Table (%)'!$C$4,AllPublicationData!$D:$D,'Publication Table (%)'!F$7),
SUMIFS(AllPublicationData!$I:$I,AllPublicationData!$A:$A,'Publication Table (%)'!$B148,AllPublicationData!$B:$B,'Publication Table (%)'!F$7)/
SUMIFS(AllPublicationData!$E:$E,AllPublicationData!$A:$A,'Publication Table (%)'!$B148,AllPublicationData!$B:$B,'Publication Table (%)'!F$7)),
IF('Publication Table (%)'!$C$5="Cancellations for other reasons",
IFERROR(SUMIFS(AllPublicationData!$J:$J,AllPublicationData!$A:$A,'Publication Table (%)'!$B148,AllPublicationData!$B:$B,'Publication Table (%)'!$C$4,AllPublicationData!$D:$D,'Publication Table (%)'!F$7)/
SUMIFS(AllPublicationData!$E:$E,AllPublicationData!$A:$A,'Publication Table (%)'!$B148,AllPublicationData!$B:$B,'Publication Table (%)'!$C$4,AllPublicationData!$D:$D,'Publication Table (%)'!F$7),
SUMIFS(AllPublicationData!$J:$J,AllPublicationData!$A:$A,'Publication Table (%)'!$B148,AllPublicationData!$B:$B,'Publication Table (%)'!F$7)/
SUMIFS(AllPublicationData!$E:$E,AllPublicationData!$A:$A,'Publication Table (%)'!$B148,AllPublicationData!$B:$B,'Publication Table (%)'!F$7)))))))</f>
        <v>#DIV/0!</v>
      </c>
      <c r="G148" s="96" t="e">
        <f>IF('Publication Table (%)'!$C$5="All Cancelled Operations",
IFERROR(SUMIFS(AllPublicationData!$F:$F,AllPublicationData!$A:$A,'Publication Table (%)'!$B148,AllPublicationData!$B:$B,'Publication Table (%)'!$C$4,AllPublicationData!$D:$D,'Publication Table (%)'!G$7)/
SUMIFS(AllPublicationData!$E:$E,AllPublicationData!$A:$A,'Publication Table (%)'!$B148,AllPublicationData!$B:$B,'Publication Table (%)'!$C$4,AllPublicationData!$D:$D,'Publication Table (%)'!G$7),
SUMIFS(AllPublicationData!$F:$F,AllPublicationData!$A:$A,'Publication Table (%)'!$B148,AllPublicationData!$B:$B,'Publication Table (%)'!G$7)/
SUMIFS(AllPublicationData!$E:$E,AllPublicationData!$A:$A,'Publication Table (%)'!$B148,AllPublicationData!$B:$B,'Publication Table (%)'!G$7)),
IF('Publication Table (%)'!$C$5="Operations cancelled by patient",
IFERROR(SUMIFS(AllPublicationData!$G:$G,AllPublicationData!$A:$A,'Publication Table (%)'!$B148,AllPublicationData!$B:$B,'Publication Table (%)'!$C$4,AllPublicationData!$D:$D,'Publication Table (%)'!G$7)/
SUMIFS(AllPublicationData!$E:$E,AllPublicationData!$A:$A,'Publication Table (%)'!$B148,AllPublicationData!$B:$B,'Publication Table (%)'!$C$4,AllPublicationData!$D:$D,'Publication Table (%)'!G$7),
SUMIFS(AllPublicationData!$G:$G,AllPublicationData!$A:$A,'Publication Table (%)'!$B148,AllPublicationData!$B:$B,'Publication Table (%)'!G$7)/
SUMIFS(AllPublicationData!$E:$E,AllPublicationData!$A:$A,'Publication Table (%)'!$B148,AllPublicationData!$B:$B,'Publication Table (%)'!G$7)),
IF('Publication Table (%)'!$C$5="Operations cancelled for clinical reasons",
IFERROR(SUMIFS(AllPublicationData!$H:$H,AllPublicationData!$A:$A,'Publication Table (%)'!$B148,AllPublicationData!$B:$B,'Publication Table (%)'!$C$4,AllPublicationData!$D:$D,'Publication Table (%)'!G$7)/
SUMIFS(AllPublicationData!$E:$E,AllPublicationData!$A:$A,'Publication Table (%)'!$B148,AllPublicationData!$B:$B,'Publication Table (%)'!$C$4,AllPublicationData!$D:$D,'Publication Table (%)'!G$7),
SUMIFS(AllPublicationData!$H:$H,AllPublicationData!$A:$A,'Publication Table (%)'!$B148,AllPublicationData!$B:$B,'Publication Table (%)'!G$7)/
SUMIFS(AllPublicationData!$E:$E,AllPublicationData!$A:$A,'Publication Table (%)'!$B148,AllPublicationData!$B:$B,'Publication Table (%)'!G$7)),
IF('Publication Table (%)'!$C$5="Operations cancelled for non-clinical/capacity reasons",
IFERROR(SUMIFS(AllPublicationData!$I:$I,AllPublicationData!$A:$A,'Publication Table (%)'!$B148,AllPublicationData!$B:$B,'Publication Table (%)'!$C$4,AllPublicationData!$D:$D,'Publication Table (%)'!G$7)/
SUMIFS(AllPublicationData!$E:$E,AllPublicationData!$A:$A,'Publication Table (%)'!$B148,AllPublicationData!$B:$B,'Publication Table (%)'!$C$4,AllPublicationData!$D:$D,'Publication Table (%)'!G$7),
SUMIFS(AllPublicationData!$I:$I,AllPublicationData!$A:$A,'Publication Table (%)'!$B148,AllPublicationData!$B:$B,'Publication Table (%)'!G$7)/
SUMIFS(AllPublicationData!$E:$E,AllPublicationData!$A:$A,'Publication Table (%)'!$B148,AllPublicationData!$B:$B,'Publication Table (%)'!G$7)),
IF('Publication Table (%)'!$C$5="Cancellations for other reasons",
IFERROR(SUMIFS(AllPublicationData!$J:$J,AllPublicationData!$A:$A,'Publication Table (%)'!$B148,AllPublicationData!$B:$B,'Publication Table (%)'!$C$4,AllPublicationData!$D:$D,'Publication Table (%)'!G$7)/
SUMIFS(AllPublicationData!$E:$E,AllPublicationData!$A:$A,'Publication Table (%)'!$B148,AllPublicationData!$B:$B,'Publication Table (%)'!$C$4,AllPublicationData!$D:$D,'Publication Table (%)'!G$7),
SUMIFS(AllPublicationData!$J:$J,AllPublicationData!$A:$A,'Publication Table (%)'!$B148,AllPublicationData!$B:$B,'Publication Table (%)'!G$7)/
SUMIFS(AllPublicationData!$E:$E,AllPublicationData!$A:$A,'Publication Table (%)'!$B148,AllPublicationData!$B:$B,'Publication Table (%)'!G$7)))))))</f>
        <v>#DIV/0!</v>
      </c>
      <c r="H148" s="96" t="e">
        <f>IF('Publication Table (%)'!$C$5="All Cancelled Operations",
IFERROR(SUMIFS(AllPublicationData!$F:$F,AllPublicationData!$A:$A,'Publication Table (%)'!$B148,AllPublicationData!$B:$B,'Publication Table (%)'!$C$4,AllPublicationData!$D:$D,'Publication Table (%)'!H$7)/
SUMIFS(AllPublicationData!$E:$E,AllPublicationData!$A:$A,'Publication Table (%)'!$B148,AllPublicationData!$B:$B,'Publication Table (%)'!$C$4,AllPublicationData!$D:$D,'Publication Table (%)'!H$7),
SUMIFS(AllPublicationData!$F:$F,AllPublicationData!$A:$A,'Publication Table (%)'!$B148,AllPublicationData!$B:$B,'Publication Table (%)'!H$7)/
SUMIFS(AllPublicationData!$E:$E,AllPublicationData!$A:$A,'Publication Table (%)'!$B148,AllPublicationData!$B:$B,'Publication Table (%)'!H$7)),
IF('Publication Table (%)'!$C$5="Operations cancelled by patient",
IFERROR(SUMIFS(AllPublicationData!$G:$G,AllPublicationData!$A:$A,'Publication Table (%)'!$B148,AllPublicationData!$B:$B,'Publication Table (%)'!$C$4,AllPublicationData!$D:$D,'Publication Table (%)'!H$7)/
SUMIFS(AllPublicationData!$E:$E,AllPublicationData!$A:$A,'Publication Table (%)'!$B148,AllPublicationData!$B:$B,'Publication Table (%)'!$C$4,AllPublicationData!$D:$D,'Publication Table (%)'!H$7),
SUMIFS(AllPublicationData!$G:$G,AllPublicationData!$A:$A,'Publication Table (%)'!$B148,AllPublicationData!$B:$B,'Publication Table (%)'!H$7)/
SUMIFS(AllPublicationData!$E:$E,AllPublicationData!$A:$A,'Publication Table (%)'!$B148,AllPublicationData!$B:$B,'Publication Table (%)'!H$7)),
IF('Publication Table (%)'!$C$5="Operations cancelled for clinical reasons",
IFERROR(SUMIFS(AllPublicationData!$H:$H,AllPublicationData!$A:$A,'Publication Table (%)'!$B148,AllPublicationData!$B:$B,'Publication Table (%)'!$C$4,AllPublicationData!$D:$D,'Publication Table (%)'!H$7)/
SUMIFS(AllPublicationData!$E:$E,AllPublicationData!$A:$A,'Publication Table (%)'!$B148,AllPublicationData!$B:$B,'Publication Table (%)'!$C$4,AllPublicationData!$D:$D,'Publication Table (%)'!H$7),
SUMIFS(AllPublicationData!$H:$H,AllPublicationData!$A:$A,'Publication Table (%)'!$B148,AllPublicationData!$B:$B,'Publication Table (%)'!H$7)/
SUMIFS(AllPublicationData!$E:$E,AllPublicationData!$A:$A,'Publication Table (%)'!$B148,AllPublicationData!$B:$B,'Publication Table (%)'!H$7)),
IF('Publication Table (%)'!$C$5="Operations cancelled for non-clinical/capacity reasons",
IFERROR(SUMIFS(AllPublicationData!$I:$I,AllPublicationData!$A:$A,'Publication Table (%)'!$B148,AllPublicationData!$B:$B,'Publication Table (%)'!$C$4,AllPublicationData!$D:$D,'Publication Table (%)'!H$7)/
SUMIFS(AllPublicationData!$E:$E,AllPublicationData!$A:$A,'Publication Table (%)'!$B148,AllPublicationData!$B:$B,'Publication Table (%)'!$C$4,AllPublicationData!$D:$D,'Publication Table (%)'!H$7),
SUMIFS(AllPublicationData!$I:$I,AllPublicationData!$A:$A,'Publication Table (%)'!$B148,AllPublicationData!$B:$B,'Publication Table (%)'!H$7)/
SUMIFS(AllPublicationData!$E:$E,AllPublicationData!$A:$A,'Publication Table (%)'!$B148,AllPublicationData!$B:$B,'Publication Table (%)'!H$7)),
IF('Publication Table (%)'!$C$5="Cancellations for other reasons",
IFERROR(SUMIFS(AllPublicationData!$J:$J,AllPublicationData!$A:$A,'Publication Table (%)'!$B148,AllPublicationData!$B:$B,'Publication Table (%)'!$C$4,AllPublicationData!$D:$D,'Publication Table (%)'!H$7)/
SUMIFS(AllPublicationData!$E:$E,AllPublicationData!$A:$A,'Publication Table (%)'!$B148,AllPublicationData!$B:$B,'Publication Table (%)'!$C$4,AllPublicationData!$D:$D,'Publication Table (%)'!H$7),
SUMIFS(AllPublicationData!$J:$J,AllPublicationData!$A:$A,'Publication Table (%)'!$B148,AllPublicationData!$B:$B,'Publication Table (%)'!H$7)/
SUMIFS(AllPublicationData!$E:$E,AllPublicationData!$A:$A,'Publication Table (%)'!$B148,AllPublicationData!$B:$B,'Publication Table (%)'!H$7)))))))</f>
        <v>#DIV/0!</v>
      </c>
      <c r="I148" s="96" t="e">
        <f>IF('Publication Table (%)'!$C$5="All Cancelled Operations",
IFERROR(SUMIFS(AllPublicationData!$F:$F,AllPublicationData!$A:$A,'Publication Table (%)'!$B148,AllPublicationData!$B:$B,'Publication Table (%)'!$C$4,AllPublicationData!$D:$D,'Publication Table (%)'!I$7)/
SUMIFS(AllPublicationData!$E:$E,AllPublicationData!$A:$A,'Publication Table (%)'!$B148,AllPublicationData!$B:$B,'Publication Table (%)'!$C$4,AllPublicationData!$D:$D,'Publication Table (%)'!I$7),
SUMIFS(AllPublicationData!$F:$F,AllPublicationData!$A:$A,'Publication Table (%)'!$B148,AllPublicationData!$B:$B,'Publication Table (%)'!I$7)/
SUMIFS(AllPublicationData!$E:$E,AllPublicationData!$A:$A,'Publication Table (%)'!$B148,AllPublicationData!$B:$B,'Publication Table (%)'!I$7)),
IF('Publication Table (%)'!$C$5="Operations cancelled by patient",
IFERROR(SUMIFS(AllPublicationData!$G:$G,AllPublicationData!$A:$A,'Publication Table (%)'!$B148,AllPublicationData!$B:$B,'Publication Table (%)'!$C$4,AllPublicationData!$D:$D,'Publication Table (%)'!I$7)/
SUMIFS(AllPublicationData!$E:$E,AllPublicationData!$A:$A,'Publication Table (%)'!$B148,AllPublicationData!$B:$B,'Publication Table (%)'!$C$4,AllPublicationData!$D:$D,'Publication Table (%)'!I$7),
SUMIFS(AllPublicationData!$G:$G,AllPublicationData!$A:$A,'Publication Table (%)'!$B148,AllPublicationData!$B:$B,'Publication Table (%)'!I$7)/
SUMIFS(AllPublicationData!$E:$E,AllPublicationData!$A:$A,'Publication Table (%)'!$B148,AllPublicationData!$B:$B,'Publication Table (%)'!I$7)),
IF('Publication Table (%)'!$C$5="Operations cancelled for clinical reasons",
IFERROR(SUMIFS(AllPublicationData!$H:$H,AllPublicationData!$A:$A,'Publication Table (%)'!$B148,AllPublicationData!$B:$B,'Publication Table (%)'!$C$4,AllPublicationData!$D:$D,'Publication Table (%)'!I$7)/
SUMIFS(AllPublicationData!$E:$E,AllPublicationData!$A:$A,'Publication Table (%)'!$B148,AllPublicationData!$B:$B,'Publication Table (%)'!$C$4,AllPublicationData!$D:$D,'Publication Table (%)'!I$7),
SUMIFS(AllPublicationData!$H:$H,AllPublicationData!$A:$A,'Publication Table (%)'!$B148,AllPublicationData!$B:$B,'Publication Table (%)'!I$7)/
SUMIFS(AllPublicationData!$E:$E,AllPublicationData!$A:$A,'Publication Table (%)'!$B148,AllPublicationData!$B:$B,'Publication Table (%)'!I$7)),
IF('Publication Table (%)'!$C$5="Operations cancelled for non-clinical/capacity reasons",
IFERROR(SUMIFS(AllPublicationData!$I:$I,AllPublicationData!$A:$A,'Publication Table (%)'!$B148,AllPublicationData!$B:$B,'Publication Table (%)'!$C$4,AllPublicationData!$D:$D,'Publication Table (%)'!I$7)/
SUMIFS(AllPublicationData!$E:$E,AllPublicationData!$A:$A,'Publication Table (%)'!$B148,AllPublicationData!$B:$B,'Publication Table (%)'!$C$4,AllPublicationData!$D:$D,'Publication Table (%)'!I$7),
SUMIFS(AllPublicationData!$I:$I,AllPublicationData!$A:$A,'Publication Table (%)'!$B148,AllPublicationData!$B:$B,'Publication Table (%)'!I$7)/
SUMIFS(AllPublicationData!$E:$E,AllPublicationData!$A:$A,'Publication Table (%)'!$B148,AllPublicationData!$B:$B,'Publication Table (%)'!I$7)),
IF('Publication Table (%)'!$C$5="Cancellations for other reasons",
IFERROR(SUMIFS(AllPublicationData!$J:$J,AllPublicationData!$A:$A,'Publication Table (%)'!$B148,AllPublicationData!$B:$B,'Publication Table (%)'!$C$4,AllPublicationData!$D:$D,'Publication Table (%)'!I$7)/
SUMIFS(AllPublicationData!$E:$E,AllPublicationData!$A:$A,'Publication Table (%)'!$B148,AllPublicationData!$B:$B,'Publication Table (%)'!$C$4,AllPublicationData!$D:$D,'Publication Table (%)'!I$7),
SUMIFS(AllPublicationData!$J:$J,AllPublicationData!$A:$A,'Publication Table (%)'!$B148,AllPublicationData!$B:$B,'Publication Table (%)'!I$7)/
SUMIFS(AllPublicationData!$E:$E,AllPublicationData!$A:$A,'Publication Table (%)'!$B148,AllPublicationData!$B:$B,'Publication Table (%)'!I$7)))))))</f>
        <v>#DIV/0!</v>
      </c>
      <c r="J148" s="96" t="e">
        <f>IF('Publication Table (%)'!$C$5="All Cancelled Operations",
IFERROR(SUMIFS(AllPublicationData!$F:$F,AllPublicationData!$A:$A,'Publication Table (%)'!$B148,AllPublicationData!$B:$B,'Publication Table (%)'!$C$4,AllPublicationData!$D:$D,'Publication Table (%)'!J$7)/
SUMIFS(AllPublicationData!$E:$E,AllPublicationData!$A:$A,'Publication Table (%)'!$B148,AllPublicationData!$B:$B,'Publication Table (%)'!$C$4,AllPublicationData!$D:$D,'Publication Table (%)'!J$7),
SUMIFS(AllPublicationData!$F:$F,AllPublicationData!$A:$A,'Publication Table (%)'!$B148,AllPublicationData!$B:$B,'Publication Table (%)'!J$7)/
SUMIFS(AllPublicationData!$E:$E,AllPublicationData!$A:$A,'Publication Table (%)'!$B148,AllPublicationData!$B:$B,'Publication Table (%)'!J$7)),
IF('Publication Table (%)'!$C$5="Operations cancelled by patient",
IFERROR(SUMIFS(AllPublicationData!$G:$G,AllPublicationData!$A:$A,'Publication Table (%)'!$B148,AllPublicationData!$B:$B,'Publication Table (%)'!$C$4,AllPublicationData!$D:$D,'Publication Table (%)'!J$7)/
SUMIFS(AllPublicationData!$E:$E,AllPublicationData!$A:$A,'Publication Table (%)'!$B148,AllPublicationData!$B:$B,'Publication Table (%)'!$C$4,AllPublicationData!$D:$D,'Publication Table (%)'!J$7),
SUMIFS(AllPublicationData!$G:$G,AllPublicationData!$A:$A,'Publication Table (%)'!$B148,AllPublicationData!$B:$B,'Publication Table (%)'!J$7)/
SUMIFS(AllPublicationData!$E:$E,AllPublicationData!$A:$A,'Publication Table (%)'!$B148,AllPublicationData!$B:$B,'Publication Table (%)'!J$7)),
IF('Publication Table (%)'!$C$5="Operations cancelled for clinical reasons",
IFERROR(SUMIFS(AllPublicationData!$H:$H,AllPublicationData!$A:$A,'Publication Table (%)'!$B148,AllPublicationData!$B:$B,'Publication Table (%)'!$C$4,AllPublicationData!$D:$D,'Publication Table (%)'!J$7)/
SUMIFS(AllPublicationData!$E:$E,AllPublicationData!$A:$A,'Publication Table (%)'!$B148,AllPublicationData!$B:$B,'Publication Table (%)'!$C$4,AllPublicationData!$D:$D,'Publication Table (%)'!J$7),
SUMIFS(AllPublicationData!$H:$H,AllPublicationData!$A:$A,'Publication Table (%)'!$B148,AllPublicationData!$B:$B,'Publication Table (%)'!J$7)/
SUMIFS(AllPublicationData!$E:$E,AllPublicationData!$A:$A,'Publication Table (%)'!$B148,AllPublicationData!$B:$B,'Publication Table (%)'!J$7)),
IF('Publication Table (%)'!$C$5="Operations cancelled for non-clinical/capacity reasons",
IFERROR(SUMIFS(AllPublicationData!$I:$I,AllPublicationData!$A:$A,'Publication Table (%)'!$B148,AllPublicationData!$B:$B,'Publication Table (%)'!$C$4,AllPublicationData!$D:$D,'Publication Table (%)'!J$7)/
SUMIFS(AllPublicationData!$E:$E,AllPublicationData!$A:$A,'Publication Table (%)'!$B148,AllPublicationData!$B:$B,'Publication Table (%)'!$C$4,AllPublicationData!$D:$D,'Publication Table (%)'!J$7),
SUMIFS(AllPublicationData!$I:$I,AllPublicationData!$A:$A,'Publication Table (%)'!$B148,AllPublicationData!$B:$B,'Publication Table (%)'!J$7)/
SUMIFS(AllPublicationData!$E:$E,AllPublicationData!$A:$A,'Publication Table (%)'!$B148,AllPublicationData!$B:$B,'Publication Table (%)'!J$7)),
IF('Publication Table (%)'!$C$5="Cancellations for other reasons",
IFERROR(SUMIFS(AllPublicationData!$J:$J,AllPublicationData!$A:$A,'Publication Table (%)'!$B148,AllPublicationData!$B:$B,'Publication Table (%)'!$C$4,AllPublicationData!$D:$D,'Publication Table (%)'!J$7)/
SUMIFS(AllPublicationData!$E:$E,AllPublicationData!$A:$A,'Publication Table (%)'!$B148,AllPublicationData!$B:$B,'Publication Table (%)'!$C$4,AllPublicationData!$D:$D,'Publication Table (%)'!J$7),
SUMIFS(AllPublicationData!$J:$J,AllPublicationData!$A:$A,'Publication Table (%)'!$B148,AllPublicationData!$B:$B,'Publication Table (%)'!J$7)/
SUMIFS(AllPublicationData!$E:$E,AllPublicationData!$A:$A,'Publication Table (%)'!$B148,AllPublicationData!$B:$B,'Publication Table (%)'!J$7)))))))</f>
        <v>#DIV/0!</v>
      </c>
      <c r="K148" s="96" t="e">
        <f>IF('Publication Table (%)'!$C$5="All Cancelled Operations",
IFERROR(SUMIFS(AllPublicationData!$F:$F,AllPublicationData!$A:$A,'Publication Table (%)'!$B148,AllPublicationData!$B:$B,'Publication Table (%)'!$C$4,AllPublicationData!$D:$D,'Publication Table (%)'!K$7)/
SUMIFS(AllPublicationData!$E:$E,AllPublicationData!$A:$A,'Publication Table (%)'!$B148,AllPublicationData!$B:$B,'Publication Table (%)'!$C$4,AllPublicationData!$D:$D,'Publication Table (%)'!K$7),
SUMIFS(AllPublicationData!$F:$F,AllPublicationData!$A:$A,'Publication Table (%)'!$B148,AllPublicationData!$B:$B,'Publication Table (%)'!K$7)/
SUMIFS(AllPublicationData!$E:$E,AllPublicationData!$A:$A,'Publication Table (%)'!$B148,AllPublicationData!$B:$B,'Publication Table (%)'!K$7)),
IF('Publication Table (%)'!$C$5="Operations cancelled by patient",
IFERROR(SUMIFS(AllPublicationData!$G:$G,AllPublicationData!$A:$A,'Publication Table (%)'!$B148,AllPublicationData!$B:$B,'Publication Table (%)'!$C$4,AllPublicationData!$D:$D,'Publication Table (%)'!K$7)/
SUMIFS(AllPublicationData!$E:$E,AllPublicationData!$A:$A,'Publication Table (%)'!$B148,AllPublicationData!$B:$B,'Publication Table (%)'!$C$4,AllPublicationData!$D:$D,'Publication Table (%)'!K$7),
SUMIFS(AllPublicationData!$G:$G,AllPublicationData!$A:$A,'Publication Table (%)'!$B148,AllPublicationData!$B:$B,'Publication Table (%)'!K$7)/
SUMIFS(AllPublicationData!$E:$E,AllPublicationData!$A:$A,'Publication Table (%)'!$B148,AllPublicationData!$B:$B,'Publication Table (%)'!K$7)),
IF('Publication Table (%)'!$C$5="Operations cancelled for clinical reasons",
IFERROR(SUMIFS(AllPublicationData!$H:$H,AllPublicationData!$A:$A,'Publication Table (%)'!$B148,AllPublicationData!$B:$B,'Publication Table (%)'!$C$4,AllPublicationData!$D:$D,'Publication Table (%)'!K$7)/
SUMIFS(AllPublicationData!$E:$E,AllPublicationData!$A:$A,'Publication Table (%)'!$B148,AllPublicationData!$B:$B,'Publication Table (%)'!$C$4,AllPublicationData!$D:$D,'Publication Table (%)'!K$7),
SUMIFS(AllPublicationData!$H:$H,AllPublicationData!$A:$A,'Publication Table (%)'!$B148,AllPublicationData!$B:$B,'Publication Table (%)'!K$7)/
SUMIFS(AllPublicationData!$E:$E,AllPublicationData!$A:$A,'Publication Table (%)'!$B148,AllPublicationData!$B:$B,'Publication Table (%)'!K$7)),
IF('Publication Table (%)'!$C$5="Operations cancelled for non-clinical/capacity reasons",
IFERROR(SUMIFS(AllPublicationData!$I:$I,AllPublicationData!$A:$A,'Publication Table (%)'!$B148,AllPublicationData!$B:$B,'Publication Table (%)'!$C$4,AllPublicationData!$D:$D,'Publication Table (%)'!K$7)/
SUMIFS(AllPublicationData!$E:$E,AllPublicationData!$A:$A,'Publication Table (%)'!$B148,AllPublicationData!$B:$B,'Publication Table (%)'!$C$4,AllPublicationData!$D:$D,'Publication Table (%)'!K$7),
SUMIFS(AllPublicationData!$I:$I,AllPublicationData!$A:$A,'Publication Table (%)'!$B148,AllPublicationData!$B:$B,'Publication Table (%)'!K$7)/
SUMIFS(AllPublicationData!$E:$E,AllPublicationData!$A:$A,'Publication Table (%)'!$B148,AllPublicationData!$B:$B,'Publication Table (%)'!K$7)),
IF('Publication Table (%)'!$C$5="Cancellations for other reasons",
IFERROR(SUMIFS(AllPublicationData!$J:$J,AllPublicationData!$A:$A,'Publication Table (%)'!$B148,AllPublicationData!$B:$B,'Publication Table (%)'!$C$4,AllPublicationData!$D:$D,'Publication Table (%)'!K$7)/
SUMIFS(AllPublicationData!$E:$E,AllPublicationData!$A:$A,'Publication Table (%)'!$B148,AllPublicationData!$B:$B,'Publication Table (%)'!$C$4,AllPublicationData!$D:$D,'Publication Table (%)'!K$7),
SUMIFS(AllPublicationData!$J:$J,AllPublicationData!$A:$A,'Publication Table (%)'!$B148,AllPublicationData!$B:$B,'Publication Table (%)'!K$7)/
SUMIFS(AllPublicationData!$E:$E,AllPublicationData!$A:$A,'Publication Table (%)'!$B148,AllPublicationData!$B:$B,'Publication Table (%)'!K$7)))))))</f>
        <v>#DIV/0!</v>
      </c>
      <c r="L148" s="96" t="e">
        <f>IF('Publication Table (%)'!$C$5="All Cancelled Operations",
IFERROR(SUMIFS(AllPublicationData!$F:$F,AllPublicationData!$A:$A,'Publication Table (%)'!$B148,AllPublicationData!$B:$B,'Publication Table (%)'!$C$4,AllPublicationData!$D:$D,'Publication Table (%)'!L$7)/
SUMIFS(AllPublicationData!$E:$E,AllPublicationData!$A:$A,'Publication Table (%)'!$B148,AllPublicationData!$B:$B,'Publication Table (%)'!$C$4,AllPublicationData!$D:$D,'Publication Table (%)'!L$7),
SUMIFS(AllPublicationData!$F:$F,AllPublicationData!$A:$A,'Publication Table (%)'!$B148,AllPublicationData!$B:$B,'Publication Table (%)'!L$7)/
SUMIFS(AllPublicationData!$E:$E,AllPublicationData!$A:$A,'Publication Table (%)'!$B148,AllPublicationData!$B:$B,'Publication Table (%)'!L$7)),
IF('Publication Table (%)'!$C$5="Operations cancelled by patient",
IFERROR(SUMIFS(AllPublicationData!$G:$G,AllPublicationData!$A:$A,'Publication Table (%)'!$B148,AllPublicationData!$B:$B,'Publication Table (%)'!$C$4,AllPublicationData!$D:$D,'Publication Table (%)'!L$7)/
SUMIFS(AllPublicationData!$E:$E,AllPublicationData!$A:$A,'Publication Table (%)'!$B148,AllPublicationData!$B:$B,'Publication Table (%)'!$C$4,AllPublicationData!$D:$D,'Publication Table (%)'!L$7),
SUMIFS(AllPublicationData!$G:$G,AllPublicationData!$A:$A,'Publication Table (%)'!$B148,AllPublicationData!$B:$B,'Publication Table (%)'!L$7)/
SUMIFS(AllPublicationData!$E:$E,AllPublicationData!$A:$A,'Publication Table (%)'!$B148,AllPublicationData!$B:$B,'Publication Table (%)'!L$7)),
IF('Publication Table (%)'!$C$5="Operations cancelled for clinical reasons",
IFERROR(SUMIFS(AllPublicationData!$H:$H,AllPublicationData!$A:$A,'Publication Table (%)'!$B148,AllPublicationData!$B:$B,'Publication Table (%)'!$C$4,AllPublicationData!$D:$D,'Publication Table (%)'!L$7)/
SUMIFS(AllPublicationData!$E:$E,AllPublicationData!$A:$A,'Publication Table (%)'!$B148,AllPublicationData!$B:$B,'Publication Table (%)'!$C$4,AllPublicationData!$D:$D,'Publication Table (%)'!L$7),
SUMIFS(AllPublicationData!$H:$H,AllPublicationData!$A:$A,'Publication Table (%)'!$B148,AllPublicationData!$B:$B,'Publication Table (%)'!L$7)/
SUMIFS(AllPublicationData!$E:$E,AllPublicationData!$A:$A,'Publication Table (%)'!$B148,AllPublicationData!$B:$B,'Publication Table (%)'!L$7)),
IF('Publication Table (%)'!$C$5="Operations cancelled for non-clinical/capacity reasons",
IFERROR(SUMIFS(AllPublicationData!$I:$I,AllPublicationData!$A:$A,'Publication Table (%)'!$B148,AllPublicationData!$B:$B,'Publication Table (%)'!$C$4,AllPublicationData!$D:$D,'Publication Table (%)'!L$7)/
SUMIFS(AllPublicationData!$E:$E,AllPublicationData!$A:$A,'Publication Table (%)'!$B148,AllPublicationData!$B:$B,'Publication Table (%)'!$C$4,AllPublicationData!$D:$D,'Publication Table (%)'!L$7),
SUMIFS(AllPublicationData!$I:$I,AllPublicationData!$A:$A,'Publication Table (%)'!$B148,AllPublicationData!$B:$B,'Publication Table (%)'!L$7)/
SUMIFS(AllPublicationData!$E:$E,AllPublicationData!$A:$A,'Publication Table (%)'!$B148,AllPublicationData!$B:$B,'Publication Table (%)'!L$7)),
IF('Publication Table (%)'!$C$5="Cancellations for other reasons",
IFERROR(SUMIFS(AllPublicationData!$J:$J,AllPublicationData!$A:$A,'Publication Table (%)'!$B148,AllPublicationData!$B:$B,'Publication Table (%)'!$C$4,AllPublicationData!$D:$D,'Publication Table (%)'!L$7)/
SUMIFS(AllPublicationData!$E:$E,AllPublicationData!$A:$A,'Publication Table (%)'!$B148,AllPublicationData!$B:$B,'Publication Table (%)'!$C$4,AllPublicationData!$D:$D,'Publication Table (%)'!L$7),
SUMIFS(AllPublicationData!$J:$J,AllPublicationData!$A:$A,'Publication Table (%)'!$B148,AllPublicationData!$B:$B,'Publication Table (%)'!L$7)/
SUMIFS(AllPublicationData!$E:$E,AllPublicationData!$A:$A,'Publication Table (%)'!$B148,AllPublicationData!$B:$B,'Publication Table (%)'!L$7)))))))</f>
        <v>#DIV/0!</v>
      </c>
      <c r="M148" s="96" t="e">
        <f>IF('Publication Table (%)'!$C$5="All Cancelled Operations",
IFERROR(SUMIFS(AllPublicationData!$F:$F,AllPublicationData!$A:$A,'Publication Table (%)'!$B148,AllPublicationData!$B:$B,'Publication Table (%)'!$C$4,AllPublicationData!$D:$D,'Publication Table (%)'!M$7)/
SUMIFS(AllPublicationData!$E:$E,AllPublicationData!$A:$A,'Publication Table (%)'!$B148,AllPublicationData!$B:$B,'Publication Table (%)'!$C$4,AllPublicationData!$D:$D,'Publication Table (%)'!M$7),
SUMIFS(AllPublicationData!$F:$F,AllPublicationData!$A:$A,'Publication Table (%)'!$B148,AllPublicationData!$B:$B,'Publication Table (%)'!M$7)/
SUMIFS(AllPublicationData!$E:$E,AllPublicationData!$A:$A,'Publication Table (%)'!$B148,AllPublicationData!$B:$B,'Publication Table (%)'!M$7)),
IF('Publication Table (%)'!$C$5="Operations cancelled by patient",
IFERROR(SUMIFS(AllPublicationData!$G:$G,AllPublicationData!$A:$A,'Publication Table (%)'!$B148,AllPublicationData!$B:$B,'Publication Table (%)'!$C$4,AllPublicationData!$D:$D,'Publication Table (%)'!M$7)/
SUMIFS(AllPublicationData!$E:$E,AllPublicationData!$A:$A,'Publication Table (%)'!$B148,AllPublicationData!$B:$B,'Publication Table (%)'!$C$4,AllPublicationData!$D:$D,'Publication Table (%)'!M$7),
SUMIFS(AllPublicationData!$G:$G,AllPublicationData!$A:$A,'Publication Table (%)'!$B148,AllPublicationData!$B:$B,'Publication Table (%)'!M$7)/
SUMIFS(AllPublicationData!$E:$E,AllPublicationData!$A:$A,'Publication Table (%)'!$B148,AllPublicationData!$B:$B,'Publication Table (%)'!M$7)),
IF('Publication Table (%)'!$C$5="Operations cancelled for clinical reasons",
IFERROR(SUMIFS(AllPublicationData!$H:$H,AllPublicationData!$A:$A,'Publication Table (%)'!$B148,AllPublicationData!$B:$B,'Publication Table (%)'!$C$4,AllPublicationData!$D:$D,'Publication Table (%)'!M$7)/
SUMIFS(AllPublicationData!$E:$E,AllPublicationData!$A:$A,'Publication Table (%)'!$B148,AllPublicationData!$B:$B,'Publication Table (%)'!$C$4,AllPublicationData!$D:$D,'Publication Table (%)'!M$7),
SUMIFS(AllPublicationData!$H:$H,AllPublicationData!$A:$A,'Publication Table (%)'!$B148,AllPublicationData!$B:$B,'Publication Table (%)'!M$7)/
SUMIFS(AllPublicationData!$E:$E,AllPublicationData!$A:$A,'Publication Table (%)'!$B148,AllPublicationData!$B:$B,'Publication Table (%)'!M$7)),
IF('Publication Table (%)'!$C$5="Operations cancelled for non-clinical/capacity reasons",
IFERROR(SUMIFS(AllPublicationData!$I:$I,AllPublicationData!$A:$A,'Publication Table (%)'!$B148,AllPublicationData!$B:$B,'Publication Table (%)'!$C$4,AllPublicationData!$D:$D,'Publication Table (%)'!M$7)/
SUMIFS(AllPublicationData!$E:$E,AllPublicationData!$A:$A,'Publication Table (%)'!$B148,AllPublicationData!$B:$B,'Publication Table (%)'!$C$4,AllPublicationData!$D:$D,'Publication Table (%)'!M$7),
SUMIFS(AllPublicationData!$I:$I,AllPublicationData!$A:$A,'Publication Table (%)'!$B148,AllPublicationData!$B:$B,'Publication Table (%)'!M$7)/
SUMIFS(AllPublicationData!$E:$E,AllPublicationData!$A:$A,'Publication Table (%)'!$B148,AllPublicationData!$B:$B,'Publication Table (%)'!M$7)),
IF('Publication Table (%)'!$C$5="Cancellations for other reasons",
IFERROR(SUMIFS(AllPublicationData!$J:$J,AllPublicationData!$A:$A,'Publication Table (%)'!$B148,AllPublicationData!$B:$B,'Publication Table (%)'!$C$4,AllPublicationData!$D:$D,'Publication Table (%)'!M$7)/
SUMIFS(AllPublicationData!$E:$E,AllPublicationData!$A:$A,'Publication Table (%)'!$B148,AllPublicationData!$B:$B,'Publication Table (%)'!$C$4,AllPublicationData!$D:$D,'Publication Table (%)'!M$7),
SUMIFS(AllPublicationData!$J:$J,AllPublicationData!$A:$A,'Publication Table (%)'!$B148,AllPublicationData!$B:$B,'Publication Table (%)'!M$7)/
SUMIFS(AllPublicationData!$E:$E,AllPublicationData!$A:$A,'Publication Table (%)'!$B148,AllPublicationData!$B:$B,'Publication Table (%)'!M$7)))))))</f>
        <v>#DIV/0!</v>
      </c>
      <c r="N148" s="96" t="e">
        <f>IF('Publication Table (%)'!$C$5="All Cancelled Operations",
IFERROR(SUMIFS(AllPublicationData!$F:$F,AllPublicationData!$A:$A,'Publication Table (%)'!$B148,AllPublicationData!$B:$B,'Publication Table (%)'!$C$4,AllPublicationData!$D:$D,'Publication Table (%)'!N$7)/
SUMIFS(AllPublicationData!$E:$E,AllPublicationData!$A:$A,'Publication Table (%)'!$B148,AllPublicationData!$B:$B,'Publication Table (%)'!$C$4,AllPublicationData!$D:$D,'Publication Table (%)'!N$7),
SUMIFS(AllPublicationData!$F:$F,AllPublicationData!$A:$A,'Publication Table (%)'!$B148,AllPublicationData!$B:$B,'Publication Table (%)'!N$7)/
SUMIFS(AllPublicationData!$E:$E,AllPublicationData!$A:$A,'Publication Table (%)'!$B148,AllPublicationData!$B:$B,'Publication Table (%)'!N$7)),
IF('Publication Table (%)'!$C$5="Operations cancelled by patient",
IFERROR(SUMIFS(AllPublicationData!$G:$G,AllPublicationData!$A:$A,'Publication Table (%)'!$B148,AllPublicationData!$B:$B,'Publication Table (%)'!$C$4,AllPublicationData!$D:$D,'Publication Table (%)'!N$7)/
SUMIFS(AllPublicationData!$E:$E,AllPublicationData!$A:$A,'Publication Table (%)'!$B148,AllPublicationData!$B:$B,'Publication Table (%)'!$C$4,AllPublicationData!$D:$D,'Publication Table (%)'!N$7),
SUMIFS(AllPublicationData!$G:$G,AllPublicationData!$A:$A,'Publication Table (%)'!$B148,AllPublicationData!$B:$B,'Publication Table (%)'!N$7)/
SUMIFS(AllPublicationData!$E:$E,AllPublicationData!$A:$A,'Publication Table (%)'!$B148,AllPublicationData!$B:$B,'Publication Table (%)'!N$7)),
IF('Publication Table (%)'!$C$5="Operations cancelled for clinical reasons",
IFERROR(SUMIFS(AllPublicationData!$H:$H,AllPublicationData!$A:$A,'Publication Table (%)'!$B148,AllPublicationData!$B:$B,'Publication Table (%)'!$C$4,AllPublicationData!$D:$D,'Publication Table (%)'!N$7)/
SUMIFS(AllPublicationData!$E:$E,AllPublicationData!$A:$A,'Publication Table (%)'!$B148,AllPublicationData!$B:$B,'Publication Table (%)'!$C$4,AllPublicationData!$D:$D,'Publication Table (%)'!N$7),
SUMIFS(AllPublicationData!$H:$H,AllPublicationData!$A:$A,'Publication Table (%)'!$B148,AllPublicationData!$B:$B,'Publication Table (%)'!N$7)/
SUMIFS(AllPublicationData!$E:$E,AllPublicationData!$A:$A,'Publication Table (%)'!$B148,AllPublicationData!$B:$B,'Publication Table (%)'!N$7)),
IF('Publication Table (%)'!$C$5="Operations cancelled for non-clinical/capacity reasons",
IFERROR(SUMIFS(AllPublicationData!$I:$I,AllPublicationData!$A:$A,'Publication Table (%)'!$B148,AllPublicationData!$B:$B,'Publication Table (%)'!$C$4,AllPublicationData!$D:$D,'Publication Table (%)'!N$7)/
SUMIFS(AllPublicationData!$E:$E,AllPublicationData!$A:$A,'Publication Table (%)'!$B148,AllPublicationData!$B:$B,'Publication Table (%)'!$C$4,AllPublicationData!$D:$D,'Publication Table (%)'!N$7),
SUMIFS(AllPublicationData!$I:$I,AllPublicationData!$A:$A,'Publication Table (%)'!$B148,AllPublicationData!$B:$B,'Publication Table (%)'!N$7)/
SUMIFS(AllPublicationData!$E:$E,AllPublicationData!$A:$A,'Publication Table (%)'!$B148,AllPublicationData!$B:$B,'Publication Table (%)'!N$7)),
IF('Publication Table (%)'!$C$5="Cancellations for other reasons",
IFERROR(SUMIFS(AllPublicationData!$J:$J,AllPublicationData!$A:$A,'Publication Table (%)'!$B148,AllPublicationData!$B:$B,'Publication Table (%)'!$C$4,AllPublicationData!$D:$D,'Publication Table (%)'!N$7)/
SUMIFS(AllPublicationData!$E:$E,AllPublicationData!$A:$A,'Publication Table (%)'!$B148,AllPublicationData!$B:$B,'Publication Table (%)'!$C$4,AllPublicationData!$D:$D,'Publication Table (%)'!N$7),
SUMIFS(AllPublicationData!$J:$J,AllPublicationData!$A:$A,'Publication Table (%)'!$B148,AllPublicationData!$B:$B,'Publication Table (%)'!N$7)/
SUMIFS(AllPublicationData!$E:$E,AllPublicationData!$A:$A,'Publication Table (%)'!$B148,AllPublicationData!$B:$B,'Publication Table (%)'!N$7)))))))</f>
        <v>#DIV/0!</v>
      </c>
      <c r="O148" s="96" t="e">
        <f>IF('Publication Table (%)'!$C$5="All Cancelled Operations",
IFERROR(SUMIFS(AllPublicationData!$F:$F,AllPublicationData!$A:$A,'Publication Table (%)'!$B148,AllPublicationData!$B:$B,'Publication Table (%)'!$C$4,AllPublicationData!$D:$D,'Publication Table (%)'!O$7)/
SUMIFS(AllPublicationData!$E:$E,AllPublicationData!$A:$A,'Publication Table (%)'!$B148,AllPublicationData!$B:$B,'Publication Table (%)'!$C$4,AllPublicationData!$D:$D,'Publication Table (%)'!O$7),
SUMIFS(AllPublicationData!$F:$F,AllPublicationData!$A:$A,'Publication Table (%)'!$B148,AllPublicationData!$B:$B,'Publication Table (%)'!O$7)/
SUMIFS(AllPublicationData!$E:$E,AllPublicationData!$A:$A,'Publication Table (%)'!$B148,AllPublicationData!$B:$B,'Publication Table (%)'!O$7)),
IF('Publication Table (%)'!$C$5="Operations cancelled by patient",
IFERROR(SUMIFS(AllPublicationData!$G:$G,AllPublicationData!$A:$A,'Publication Table (%)'!$B148,AllPublicationData!$B:$B,'Publication Table (%)'!$C$4,AllPublicationData!$D:$D,'Publication Table (%)'!O$7)/
SUMIFS(AllPublicationData!$E:$E,AllPublicationData!$A:$A,'Publication Table (%)'!$B148,AllPublicationData!$B:$B,'Publication Table (%)'!$C$4,AllPublicationData!$D:$D,'Publication Table (%)'!O$7),
SUMIFS(AllPublicationData!$G:$G,AllPublicationData!$A:$A,'Publication Table (%)'!$B148,AllPublicationData!$B:$B,'Publication Table (%)'!O$7)/
SUMIFS(AllPublicationData!$E:$E,AllPublicationData!$A:$A,'Publication Table (%)'!$B148,AllPublicationData!$B:$B,'Publication Table (%)'!O$7)),
IF('Publication Table (%)'!$C$5="Operations cancelled for clinical reasons",
IFERROR(SUMIFS(AllPublicationData!$H:$H,AllPublicationData!$A:$A,'Publication Table (%)'!$B148,AllPublicationData!$B:$B,'Publication Table (%)'!$C$4,AllPublicationData!$D:$D,'Publication Table (%)'!O$7)/
SUMIFS(AllPublicationData!$E:$E,AllPublicationData!$A:$A,'Publication Table (%)'!$B148,AllPublicationData!$B:$B,'Publication Table (%)'!$C$4,AllPublicationData!$D:$D,'Publication Table (%)'!O$7),
SUMIFS(AllPublicationData!$H:$H,AllPublicationData!$A:$A,'Publication Table (%)'!$B148,AllPublicationData!$B:$B,'Publication Table (%)'!O$7)/
SUMIFS(AllPublicationData!$E:$E,AllPublicationData!$A:$A,'Publication Table (%)'!$B148,AllPublicationData!$B:$B,'Publication Table (%)'!O$7)),
IF('Publication Table (%)'!$C$5="Operations cancelled for non-clinical/capacity reasons",
IFERROR(SUMIFS(AllPublicationData!$I:$I,AllPublicationData!$A:$A,'Publication Table (%)'!$B148,AllPublicationData!$B:$B,'Publication Table (%)'!$C$4,AllPublicationData!$D:$D,'Publication Table (%)'!O$7)/
SUMIFS(AllPublicationData!$E:$E,AllPublicationData!$A:$A,'Publication Table (%)'!$B148,AllPublicationData!$B:$B,'Publication Table (%)'!$C$4,AllPublicationData!$D:$D,'Publication Table (%)'!O$7),
SUMIFS(AllPublicationData!$I:$I,AllPublicationData!$A:$A,'Publication Table (%)'!$B148,AllPublicationData!$B:$B,'Publication Table (%)'!O$7)/
SUMIFS(AllPublicationData!$E:$E,AllPublicationData!$A:$A,'Publication Table (%)'!$B148,AllPublicationData!$B:$B,'Publication Table (%)'!O$7)),
IF('Publication Table (%)'!$C$5="Cancellations for other reasons",
IFERROR(SUMIFS(AllPublicationData!$J:$J,AllPublicationData!$A:$A,'Publication Table (%)'!$B148,AllPublicationData!$B:$B,'Publication Table (%)'!$C$4,AllPublicationData!$D:$D,'Publication Table (%)'!O$7)/
SUMIFS(AllPublicationData!$E:$E,AllPublicationData!$A:$A,'Publication Table (%)'!$B148,AllPublicationData!$B:$B,'Publication Table (%)'!$C$4,AllPublicationData!$D:$D,'Publication Table (%)'!O$7),
SUMIFS(AllPublicationData!$J:$J,AllPublicationData!$A:$A,'Publication Table (%)'!$B148,AllPublicationData!$B:$B,'Publication Table (%)'!O$7)/
SUMIFS(AllPublicationData!$E:$E,AllPublicationData!$A:$A,'Publication Table (%)'!$B148,AllPublicationData!$B:$B,'Publication Table (%)'!O$7)))))))</f>
        <v>#DIV/0!</v>
      </c>
      <c r="P148" s="96" t="e">
        <f>IF('Publication Table (%)'!$C$5="All Cancelled Operations",
IFERROR(SUMIFS(AllPublicationData!$F:$F,AllPublicationData!$A:$A,'Publication Table (%)'!$B148,AllPublicationData!$B:$B,'Publication Table (%)'!$C$4,AllPublicationData!$D:$D,'Publication Table (%)'!P$7)/
SUMIFS(AllPublicationData!$E:$E,AllPublicationData!$A:$A,'Publication Table (%)'!$B148,AllPublicationData!$B:$B,'Publication Table (%)'!$C$4,AllPublicationData!$D:$D,'Publication Table (%)'!P$7),
SUMIFS(AllPublicationData!$F:$F,AllPublicationData!$A:$A,'Publication Table (%)'!$B148,AllPublicationData!$B:$B,'Publication Table (%)'!P$7)/
SUMIFS(AllPublicationData!$E:$E,AllPublicationData!$A:$A,'Publication Table (%)'!$B148,AllPublicationData!$B:$B,'Publication Table (%)'!P$7)),
IF('Publication Table (%)'!$C$5="Operations cancelled by patient",
IFERROR(SUMIFS(AllPublicationData!$G:$G,AllPublicationData!$A:$A,'Publication Table (%)'!$B148,AllPublicationData!$B:$B,'Publication Table (%)'!$C$4,AllPublicationData!$D:$D,'Publication Table (%)'!P$7)/
SUMIFS(AllPublicationData!$E:$E,AllPublicationData!$A:$A,'Publication Table (%)'!$B148,AllPublicationData!$B:$B,'Publication Table (%)'!$C$4,AllPublicationData!$D:$D,'Publication Table (%)'!P$7),
SUMIFS(AllPublicationData!$G:$G,AllPublicationData!$A:$A,'Publication Table (%)'!$B148,AllPublicationData!$B:$B,'Publication Table (%)'!P$7)/
SUMIFS(AllPublicationData!$E:$E,AllPublicationData!$A:$A,'Publication Table (%)'!$B148,AllPublicationData!$B:$B,'Publication Table (%)'!P$7)),
IF('Publication Table (%)'!$C$5="Operations cancelled for clinical reasons",
IFERROR(SUMIFS(AllPublicationData!$H:$H,AllPublicationData!$A:$A,'Publication Table (%)'!$B148,AllPublicationData!$B:$B,'Publication Table (%)'!$C$4,AllPublicationData!$D:$D,'Publication Table (%)'!P$7)/
SUMIFS(AllPublicationData!$E:$E,AllPublicationData!$A:$A,'Publication Table (%)'!$B148,AllPublicationData!$B:$B,'Publication Table (%)'!$C$4,AllPublicationData!$D:$D,'Publication Table (%)'!P$7),
SUMIFS(AllPublicationData!$H:$H,AllPublicationData!$A:$A,'Publication Table (%)'!$B148,AllPublicationData!$B:$B,'Publication Table (%)'!P$7)/
SUMIFS(AllPublicationData!$E:$E,AllPublicationData!$A:$A,'Publication Table (%)'!$B148,AllPublicationData!$B:$B,'Publication Table (%)'!P$7)),
IF('Publication Table (%)'!$C$5="Operations cancelled for non-clinical/capacity reasons",
IFERROR(SUMIFS(AllPublicationData!$I:$I,AllPublicationData!$A:$A,'Publication Table (%)'!$B148,AllPublicationData!$B:$B,'Publication Table (%)'!$C$4,AllPublicationData!$D:$D,'Publication Table (%)'!P$7)/
SUMIFS(AllPublicationData!$E:$E,AllPublicationData!$A:$A,'Publication Table (%)'!$B148,AllPublicationData!$B:$B,'Publication Table (%)'!$C$4,AllPublicationData!$D:$D,'Publication Table (%)'!P$7),
SUMIFS(AllPublicationData!$I:$I,AllPublicationData!$A:$A,'Publication Table (%)'!$B148,AllPublicationData!$B:$B,'Publication Table (%)'!P$7)/
SUMIFS(AllPublicationData!$E:$E,AllPublicationData!$A:$A,'Publication Table (%)'!$B148,AllPublicationData!$B:$B,'Publication Table (%)'!P$7)),
IF('Publication Table (%)'!$C$5="Cancellations for other reasons",
IFERROR(SUMIFS(AllPublicationData!$J:$J,AllPublicationData!$A:$A,'Publication Table (%)'!$B148,AllPublicationData!$B:$B,'Publication Table (%)'!$C$4,AllPublicationData!$D:$D,'Publication Table (%)'!P$7)/
SUMIFS(AllPublicationData!$E:$E,AllPublicationData!$A:$A,'Publication Table (%)'!$B148,AllPublicationData!$B:$B,'Publication Table (%)'!$C$4,AllPublicationData!$D:$D,'Publication Table (%)'!P$7),
SUMIFS(AllPublicationData!$J:$J,AllPublicationData!$A:$A,'Publication Table (%)'!$B148,AllPublicationData!$B:$B,'Publication Table (%)'!P$7)/
SUMIFS(AllPublicationData!$E:$E,AllPublicationData!$A:$A,'Publication Table (%)'!$B148,AllPublicationData!$B:$B,'Publication Table (%)'!P$7)))))))</f>
        <v>#DIV/0!</v>
      </c>
      <c r="Q148" s="96" t="e">
        <f>IF('Publication Table (%)'!$C$5="All Cancelled Operations",
IFERROR(SUMIFS(AllPublicationData!$F:$F,AllPublicationData!$A:$A,'Publication Table (%)'!$B148,AllPublicationData!$B:$B,'Publication Table (%)'!$C$4,AllPublicationData!$D:$D,'Publication Table (%)'!Q$7)/
SUMIFS(AllPublicationData!$E:$E,AllPublicationData!$A:$A,'Publication Table (%)'!$B148,AllPublicationData!$B:$B,'Publication Table (%)'!$C$4,AllPublicationData!$D:$D,'Publication Table (%)'!Q$7),
SUMIFS(AllPublicationData!$F:$F,AllPublicationData!$A:$A,'Publication Table (%)'!$B148,AllPublicationData!$B:$B,'Publication Table (%)'!Q$7)/
SUMIFS(AllPublicationData!$E:$E,AllPublicationData!$A:$A,'Publication Table (%)'!$B148,AllPublicationData!$B:$B,'Publication Table (%)'!Q$7)),
IF('Publication Table (%)'!$C$5="Operations cancelled by patient",
IFERROR(SUMIFS(AllPublicationData!$G:$G,AllPublicationData!$A:$A,'Publication Table (%)'!$B148,AllPublicationData!$B:$B,'Publication Table (%)'!$C$4,AllPublicationData!$D:$D,'Publication Table (%)'!Q$7)/
SUMIFS(AllPublicationData!$E:$E,AllPublicationData!$A:$A,'Publication Table (%)'!$B148,AllPublicationData!$B:$B,'Publication Table (%)'!$C$4,AllPublicationData!$D:$D,'Publication Table (%)'!Q$7),
SUMIFS(AllPublicationData!$G:$G,AllPublicationData!$A:$A,'Publication Table (%)'!$B148,AllPublicationData!$B:$B,'Publication Table (%)'!Q$7)/
SUMIFS(AllPublicationData!$E:$E,AllPublicationData!$A:$A,'Publication Table (%)'!$B148,AllPublicationData!$B:$B,'Publication Table (%)'!Q$7)),
IF('Publication Table (%)'!$C$5="Operations cancelled for clinical reasons",
IFERROR(SUMIFS(AllPublicationData!$H:$H,AllPublicationData!$A:$A,'Publication Table (%)'!$B148,AllPublicationData!$B:$B,'Publication Table (%)'!$C$4,AllPublicationData!$D:$D,'Publication Table (%)'!Q$7)/
SUMIFS(AllPublicationData!$E:$E,AllPublicationData!$A:$A,'Publication Table (%)'!$B148,AllPublicationData!$B:$B,'Publication Table (%)'!$C$4,AllPublicationData!$D:$D,'Publication Table (%)'!Q$7),
SUMIFS(AllPublicationData!$H:$H,AllPublicationData!$A:$A,'Publication Table (%)'!$B148,AllPublicationData!$B:$B,'Publication Table (%)'!Q$7)/
SUMIFS(AllPublicationData!$E:$E,AllPublicationData!$A:$A,'Publication Table (%)'!$B148,AllPublicationData!$B:$B,'Publication Table (%)'!Q$7)),
IF('Publication Table (%)'!$C$5="Operations cancelled for non-clinical/capacity reasons",
IFERROR(SUMIFS(AllPublicationData!$I:$I,AllPublicationData!$A:$A,'Publication Table (%)'!$B148,AllPublicationData!$B:$B,'Publication Table (%)'!$C$4,AllPublicationData!$D:$D,'Publication Table (%)'!Q$7)/
SUMIFS(AllPublicationData!$E:$E,AllPublicationData!$A:$A,'Publication Table (%)'!$B148,AllPublicationData!$B:$B,'Publication Table (%)'!$C$4,AllPublicationData!$D:$D,'Publication Table (%)'!Q$7),
SUMIFS(AllPublicationData!$I:$I,AllPublicationData!$A:$A,'Publication Table (%)'!$B148,AllPublicationData!$B:$B,'Publication Table (%)'!Q$7)/
SUMIFS(AllPublicationData!$E:$E,AllPublicationData!$A:$A,'Publication Table (%)'!$B148,AllPublicationData!$B:$B,'Publication Table (%)'!Q$7)),
IF('Publication Table (%)'!$C$5="Cancellations for other reasons",
IFERROR(SUMIFS(AllPublicationData!$J:$J,AllPublicationData!$A:$A,'Publication Table (%)'!$B148,AllPublicationData!$B:$B,'Publication Table (%)'!$C$4,AllPublicationData!$D:$D,'Publication Table (%)'!Q$7)/
SUMIFS(AllPublicationData!$E:$E,AllPublicationData!$A:$A,'Publication Table (%)'!$B148,AllPublicationData!$B:$B,'Publication Table (%)'!$C$4,AllPublicationData!$D:$D,'Publication Table (%)'!Q$7),
SUMIFS(AllPublicationData!$J:$J,AllPublicationData!$A:$A,'Publication Table (%)'!$B148,AllPublicationData!$B:$B,'Publication Table (%)'!Q$7)/
SUMIFS(AllPublicationData!$E:$E,AllPublicationData!$A:$A,'Publication Table (%)'!$B148,AllPublicationData!$B:$B,'Publication Table (%)'!Q$7)))))))</f>
        <v>#DIV/0!</v>
      </c>
      <c r="R148" s="96" t="e">
        <f>IF('Publication Table (%)'!$C$5="All Cancelled Operations",
IFERROR(SUMIFS(AllPublicationData!$F:$F,AllPublicationData!$A:$A,'Publication Table (%)'!$B148,AllPublicationData!$B:$B,'Publication Table (%)'!$C$4,AllPublicationData!$D:$D,'Publication Table (%)'!R$7)/
SUMIFS(AllPublicationData!$E:$E,AllPublicationData!$A:$A,'Publication Table (%)'!$B148,AllPublicationData!$B:$B,'Publication Table (%)'!$C$4,AllPublicationData!$D:$D,'Publication Table (%)'!R$7),
SUMIFS(AllPublicationData!$F:$F,AllPublicationData!$A:$A,'Publication Table (%)'!$B148,AllPublicationData!$B:$B,'Publication Table (%)'!R$7)/
SUMIFS(AllPublicationData!$E:$E,AllPublicationData!$A:$A,'Publication Table (%)'!$B148,AllPublicationData!$B:$B,'Publication Table (%)'!R$7)),
IF('Publication Table (%)'!$C$5="Operations cancelled by patient",
IFERROR(SUMIFS(AllPublicationData!$G:$G,AllPublicationData!$A:$A,'Publication Table (%)'!$B148,AllPublicationData!$B:$B,'Publication Table (%)'!$C$4,AllPublicationData!$D:$D,'Publication Table (%)'!R$7)/
SUMIFS(AllPublicationData!$E:$E,AllPublicationData!$A:$A,'Publication Table (%)'!$B148,AllPublicationData!$B:$B,'Publication Table (%)'!$C$4,AllPublicationData!$D:$D,'Publication Table (%)'!R$7),
SUMIFS(AllPublicationData!$G:$G,AllPublicationData!$A:$A,'Publication Table (%)'!$B148,AllPublicationData!$B:$B,'Publication Table (%)'!R$7)/
SUMIFS(AllPublicationData!$E:$E,AllPublicationData!$A:$A,'Publication Table (%)'!$B148,AllPublicationData!$B:$B,'Publication Table (%)'!R$7)),
IF('Publication Table (%)'!$C$5="Operations cancelled for clinical reasons",
IFERROR(SUMIFS(AllPublicationData!$H:$H,AllPublicationData!$A:$A,'Publication Table (%)'!$B148,AllPublicationData!$B:$B,'Publication Table (%)'!$C$4,AllPublicationData!$D:$D,'Publication Table (%)'!R$7)/
SUMIFS(AllPublicationData!$E:$E,AllPublicationData!$A:$A,'Publication Table (%)'!$B148,AllPublicationData!$B:$B,'Publication Table (%)'!$C$4,AllPublicationData!$D:$D,'Publication Table (%)'!R$7),
SUMIFS(AllPublicationData!$H:$H,AllPublicationData!$A:$A,'Publication Table (%)'!$B148,AllPublicationData!$B:$B,'Publication Table (%)'!R$7)/
SUMIFS(AllPublicationData!$E:$E,AllPublicationData!$A:$A,'Publication Table (%)'!$B148,AllPublicationData!$B:$B,'Publication Table (%)'!R$7)),
IF('Publication Table (%)'!$C$5="Operations cancelled for non-clinical/capacity reasons",
IFERROR(SUMIFS(AllPublicationData!$I:$I,AllPublicationData!$A:$A,'Publication Table (%)'!$B148,AllPublicationData!$B:$B,'Publication Table (%)'!$C$4,AllPublicationData!$D:$D,'Publication Table (%)'!R$7)/
SUMIFS(AllPublicationData!$E:$E,AllPublicationData!$A:$A,'Publication Table (%)'!$B148,AllPublicationData!$B:$B,'Publication Table (%)'!$C$4,AllPublicationData!$D:$D,'Publication Table (%)'!R$7),
SUMIFS(AllPublicationData!$I:$I,AllPublicationData!$A:$A,'Publication Table (%)'!$B148,AllPublicationData!$B:$B,'Publication Table (%)'!R$7)/
SUMIFS(AllPublicationData!$E:$E,AllPublicationData!$A:$A,'Publication Table (%)'!$B148,AllPublicationData!$B:$B,'Publication Table (%)'!R$7)),
IF('Publication Table (%)'!$C$5="Cancellations for other reasons",
IFERROR(SUMIFS(AllPublicationData!$J:$J,AllPublicationData!$A:$A,'Publication Table (%)'!$B148,AllPublicationData!$B:$B,'Publication Table (%)'!$C$4,AllPublicationData!$D:$D,'Publication Table (%)'!R$7)/
SUMIFS(AllPublicationData!$E:$E,AllPublicationData!$A:$A,'Publication Table (%)'!$B148,AllPublicationData!$B:$B,'Publication Table (%)'!$C$4,AllPublicationData!$D:$D,'Publication Table (%)'!R$7),
SUMIFS(AllPublicationData!$J:$J,AllPublicationData!$A:$A,'Publication Table (%)'!$B148,AllPublicationData!$B:$B,'Publication Table (%)'!R$7)/
SUMIFS(AllPublicationData!$E:$E,AllPublicationData!$A:$A,'Publication Table (%)'!$B148,AllPublicationData!$B:$B,'Publication Table (%)'!R$7)))))))</f>
        <v>#DIV/0!</v>
      </c>
      <c r="S148" s="96" t="e">
        <f>IF('Publication Table (%)'!$C$5="All Cancelled Operations",
IFERROR(SUMIFS(AllPublicationData!$F:$F,AllPublicationData!$A:$A,'Publication Table (%)'!$B148,AllPublicationData!$B:$B,'Publication Table (%)'!$C$4,AllPublicationData!$D:$D,'Publication Table (%)'!S$7)/
SUMIFS(AllPublicationData!$E:$E,AllPublicationData!$A:$A,'Publication Table (%)'!$B148,AllPublicationData!$B:$B,'Publication Table (%)'!$C$4,AllPublicationData!$D:$D,'Publication Table (%)'!S$7),
SUMIFS(AllPublicationData!$F:$F,AllPublicationData!$A:$A,'Publication Table (%)'!$B148,AllPublicationData!$B:$B,'Publication Table (%)'!S$7)/
SUMIFS(AllPublicationData!$E:$E,AllPublicationData!$A:$A,'Publication Table (%)'!$B148,AllPublicationData!$B:$B,'Publication Table (%)'!S$7)),
IF('Publication Table (%)'!$C$5="Operations cancelled by patient",
IFERROR(SUMIFS(AllPublicationData!$G:$G,AllPublicationData!$A:$A,'Publication Table (%)'!$B148,AllPublicationData!$B:$B,'Publication Table (%)'!$C$4,AllPublicationData!$D:$D,'Publication Table (%)'!S$7)/
SUMIFS(AllPublicationData!$E:$E,AllPublicationData!$A:$A,'Publication Table (%)'!$B148,AllPublicationData!$B:$B,'Publication Table (%)'!$C$4,AllPublicationData!$D:$D,'Publication Table (%)'!S$7),
SUMIFS(AllPublicationData!$G:$G,AllPublicationData!$A:$A,'Publication Table (%)'!$B148,AllPublicationData!$B:$B,'Publication Table (%)'!S$7)/
SUMIFS(AllPublicationData!$E:$E,AllPublicationData!$A:$A,'Publication Table (%)'!$B148,AllPublicationData!$B:$B,'Publication Table (%)'!S$7)),
IF('Publication Table (%)'!$C$5="Operations cancelled for clinical reasons",
IFERROR(SUMIFS(AllPublicationData!$H:$H,AllPublicationData!$A:$A,'Publication Table (%)'!$B148,AllPublicationData!$B:$B,'Publication Table (%)'!$C$4,AllPublicationData!$D:$D,'Publication Table (%)'!S$7)/
SUMIFS(AllPublicationData!$E:$E,AllPublicationData!$A:$A,'Publication Table (%)'!$B148,AllPublicationData!$B:$B,'Publication Table (%)'!$C$4,AllPublicationData!$D:$D,'Publication Table (%)'!S$7),
SUMIFS(AllPublicationData!$H:$H,AllPublicationData!$A:$A,'Publication Table (%)'!$B148,AllPublicationData!$B:$B,'Publication Table (%)'!S$7)/
SUMIFS(AllPublicationData!$E:$E,AllPublicationData!$A:$A,'Publication Table (%)'!$B148,AllPublicationData!$B:$B,'Publication Table (%)'!S$7)),
IF('Publication Table (%)'!$C$5="Operations cancelled for non-clinical/capacity reasons",
IFERROR(SUMIFS(AllPublicationData!$I:$I,AllPublicationData!$A:$A,'Publication Table (%)'!$B148,AllPublicationData!$B:$B,'Publication Table (%)'!$C$4,AllPublicationData!$D:$D,'Publication Table (%)'!S$7)/
SUMIFS(AllPublicationData!$E:$E,AllPublicationData!$A:$A,'Publication Table (%)'!$B148,AllPublicationData!$B:$B,'Publication Table (%)'!$C$4,AllPublicationData!$D:$D,'Publication Table (%)'!S$7),
SUMIFS(AllPublicationData!$I:$I,AllPublicationData!$A:$A,'Publication Table (%)'!$B148,AllPublicationData!$B:$B,'Publication Table (%)'!S$7)/
SUMIFS(AllPublicationData!$E:$E,AllPublicationData!$A:$A,'Publication Table (%)'!$B148,AllPublicationData!$B:$B,'Publication Table (%)'!S$7)),
IF('Publication Table (%)'!$C$5="Cancellations for other reasons",
IFERROR(SUMIFS(AllPublicationData!$J:$J,AllPublicationData!$A:$A,'Publication Table (%)'!$B148,AllPublicationData!$B:$B,'Publication Table (%)'!$C$4,AllPublicationData!$D:$D,'Publication Table (%)'!S$7)/
SUMIFS(AllPublicationData!$E:$E,AllPublicationData!$A:$A,'Publication Table (%)'!$B148,AllPublicationData!$B:$B,'Publication Table (%)'!$C$4,AllPublicationData!$D:$D,'Publication Table (%)'!S$7),
SUMIFS(AllPublicationData!$J:$J,AllPublicationData!$A:$A,'Publication Table (%)'!$B148,AllPublicationData!$B:$B,'Publication Table (%)'!S$7)/
SUMIFS(AllPublicationData!$E:$E,AllPublicationData!$A:$A,'Publication Table (%)'!$B148,AllPublicationData!$B:$B,'Publication Table (%)'!S$7)))))))</f>
        <v>#DIV/0!</v>
      </c>
    </row>
    <row r="149" spans="3:19" x14ac:dyDescent="0.35">
      <c r="C149" s="112">
        <f>IF('Publication Table (%)'!$C$5="All Cancelled Operations",
SUMIFS(AllPublicationData!$F:$F,AllPublicationData!$A:$A,'Publication Table (%)'!$B149,AllPublicationData!$B:$B,'Publication Table (%)'!$C$4),
IF('Publication Table (%)'!$C$5="Operations cancelled by patient",
SUMIFS(AllPublicationData!$G:$G,AllPublicationData!$A:$A,'Publication Table (%)'!$B149,AllPublicationData!$B:$B,'Publication Table (%)'!$C$4),
IF('Publication Table (%)'!$C$5="Operations cancelled for clinical reasons",
SUMIFS(AllPublicationData!$H:$H,AllPublicationData!$A:$A,'Publication Table (%)'!$B149,AllPublicationData!$B:$B,'Publication Table (%)'!$C$4),
IF('Publication Table (%)'!$C$5="Operations cancelled for non-clinical/capacity reasons",
SUMIFS(AllPublicationData!$I:$I,AllPublicationData!$A:$A,'Publication Table (%)'!$B149,AllPublicationData!$B:$B,'Publication Table (%)'!$C$4),
IF('Publication Table (%)'!$C$5="Cancellations for other reasons",
SUMIFS(AllPublicationData!$J:$J,AllPublicationData!$A:$A,'Publication Table (%)'!$B149,AllPublicationData!$B:$B,'Publication Table (%)'!$C$4))))))+
IF(AND($C$4="NHS Scotland",$C$5="All Cancelled Operations"),
SUMIFS(AllPublicationData!$F:$F,AllPublicationData!$A:$A,'Publication Table (%)'!$B149),
IF(AND($C$4="NHS Scotland",$C$5="Operations cancelled by patient"),
SUMIFS(AllPublicationData!$G:$G,AllPublicationData!$A:$A,'Publication Table (%)'!$B149),
IF(AND($C$4="NHS Scotland",$C$5="Operations cancelled for clinical reasons"),
SUMIFS(AllPublicationData!$H:$H,AllPublicationData!$A:$A,'Publication Table (%)'!$B149),
IF(AND($C$4="NHS Scotland",$C$5="Operations cancelled for non-clinical/capacity reasons"),
SUMIFS(AllPublicationData!$I:$I,AllPublicationData!$A:$A,'Publication Table (%)'!$B149),
IF(AND($C$4="NHS Scotland",$C$5="Cancellations for other reasons"),
SUMIFS(AllPublicationData!$J:$J,AllPublicationData!$A:$A,'Publication Table (%)'!$B149))))))</f>
        <v>0</v>
      </c>
      <c r="D149" s="110" t="e">
        <f>IF(AND('Publication Table (%)'!$C$5="All Cancelled Operations",$C$4&lt;&gt;"NHS Scotland"),
IFERROR(SUMIFS(AllPublicationData!$F:$F,AllPublicationData!$A:$A,'Publication Table (%)'!$B149,AllPublicationData!$B:$B,'Publication Table (%)'!$C$4,AllPublicationData!$D:$D,'Publication Table (%)'!D$7)/
SUMIFS(AllPublicationData!$E:$E,AllPublicationData!$A:$A,'Publication Table (%)'!$B149,AllPublicationData!$B:$B,'Publication Table (%)'!$C$4,AllPublicationData!$D:$D,'Publication Table (%)'!D$7),
SUMIFS(AllPublicationData!$F:$F,AllPublicationData!$A:$A,'Publication Table (%)'!$B149,AllPublicationData!$B:$B,'Publication Table (%)'!D$7)/
SUMIFS(AllPublicationData!$E:$E,AllPublicationData!$A:$A,'Publication Table (%)'!$B149,AllPublicationData!$B:$B,'Publication Table (%)'!D$7)),
IF(AND('Publication Table (%)'!$C$5="Operations cancelled by patient",$C$4&lt;&gt;"NHS Scotland"),
IFERROR(SUMIFS(AllPublicationData!$G:$G,AllPublicationData!$A:$A,'Publication Table (%)'!$B149,AllPublicationData!$B:$B,'Publication Table (%)'!$C$4,AllPublicationData!$D:$D,'Publication Table (%)'!D$7)/
SUMIFS(AllPublicationData!$E:$E,AllPublicationData!$A:$A,'Publication Table (%)'!$B149,AllPublicationData!$B:$B,'Publication Table (%)'!$C$4,AllPublicationData!$D:$D,'Publication Table (%)'!D$7),
SUMIFS(AllPublicationData!$G:$G,AllPublicationData!$A:$A,'Publication Table (%)'!$B149,AllPublicationData!$B:$B,'Publication Table (%)'!D$7)/
SUMIFS(AllPublicationData!$E:$E,AllPublicationData!$A:$A,'Publication Table (%)'!$B149,AllPublicationData!$B:$B,'Publication Table (%)'!D$7)),
IF(AND('Publication Table (%)'!$C$5="Operations cancelled for clinical reasons",$C$4&lt;&gt;"NHS Scotland"),
IFERROR(SUMIFS(AllPublicationData!$H:$H,AllPublicationData!$A:$A,'Publication Table (%)'!$B149,AllPublicationData!$B:$B,'Publication Table (%)'!$C$4,AllPublicationData!$D:$D,'Publication Table (%)'!D$7)/
SUMIFS(AllPublicationData!$E:$E,AllPublicationData!$A:$A,'Publication Table (%)'!$B149,AllPublicationData!$B:$B,'Publication Table (%)'!$C$4,AllPublicationData!$D:$D,'Publication Table (%)'!D$7),
SUMIFS(AllPublicationData!$H:$H,AllPublicationData!$A:$A,'Publication Table (%)'!$B149,AllPublicationData!$B:$B,'Publication Table (%)'!D$7)/
SUMIFS(AllPublicationData!$E:$E,AllPublicationData!$A:$A,'Publication Table (%)'!$B149,AllPublicationData!$B:$B,'Publication Table (%)'!D$7)),
IF(AND('Publication Table (%)'!$C$5="Operations cancelled for non-clinical/capacity reasons",$C$4&lt;&gt;"NHS Scotland"),
IFERROR(SUMIFS(AllPublicationData!$I:$I,AllPublicationData!$A:$A,'Publication Table (%)'!$B149,AllPublicationData!$B:$B,'Publication Table (%)'!$C$4,AllPublicationData!$D:$D,'Publication Table (%)'!D$7)/
SUMIFS(AllPublicationData!$E:$E,AllPublicationData!$A:$A,'Publication Table (%)'!$B149,AllPublicationData!$B:$B,'Publication Table (%)'!$C$4,AllPublicationData!$D:$D,'Publication Table (%)'!D$7),
SUMIFS(AllPublicationData!$I:$I,AllPublicationData!$A:$A,'Publication Table (%)'!$B149,AllPublicationData!$B:$B,'Publication Table (%)'!D$7)/
SUMIFS(AllPublicationData!$E:$E,AllPublicationData!$A:$A,'Publication Table (%)'!$B149,AllPublicationData!$B:$B,'Publication Table (%)'!D$7)),
IF(AND('Publication Table (%)'!$C$5="Cancellations for other reasons",$C$4&lt;&gt;"NHS Scotland"),
IFERROR(SUMIFS(AllPublicationData!$J:$J,AllPublicationData!$A:$A,'Publication Table (%)'!$B149,AllPublicationData!$B:$B,'Publication Table (%)'!$C$4,AllPublicationData!$D:$D,'Publication Table (%)'!D$7)/
SUMIFS(AllPublicationData!$E:$E,AllPublicationData!$A:$A,'Publication Table (%)'!$B149,AllPublicationData!$B:$B,'Publication Table (%)'!$C$4,AllPublicationData!$D:$D,'Publication Table (%)'!D$7),
SUMIFS(AllPublicationData!$J:$J,AllPublicationData!$A:$A,'Publication Table (%)'!$B149,AllPublicationData!$B:$B,'Publication Table (%)'!D$7)/
SUMIFS(AllPublicationData!$E:$E,AllPublicationData!$A:$A,'Publication Table (%)'!$B149,AllPublicationData!$B:$B,'Publication Table (%)'!D$7)),
IF(AND($C$4="NHS Scotland",$C$5="All Cancelled Operations"),
SUMIFS(AllPublicationData!$F:$F,AllPublicationData!$A:$A,'Publication Table'!$B149)/
SUMIFS(AllPublicationData!$E:$E,AllPublicationData!$A:$A,'Publication Table'!$B149),
IF(AND($C$4="NHS Scotland",$C$5="Operations cancelled by patient"),
SUMIFS(AllPublicationData!$G:$G,AllPublicationData!$A:$A,'Publication Table'!$B149)/
SUMIFS(AllPublicationData!$E:$E,AllPublicationData!$A:$A,'Publication Table'!$B149),
IF(AND($C$4="NHS Scotland",$C$5="Operations cancelled for clinical reasons"),
SUMIFS(AllPublicationData!$H:$H,AllPublicationData!$A:$A,'Publication Table'!$B149)/
SUMIFS(AllPublicationData!$E:$E,AllPublicationData!$A:$A,'Publication Table'!$B149),
IF(AND($C$4="NHS Scotland",$C$5="Operations cancelled for non-clinical/capacity reasons"),
SUMIFS(AllPublicationData!$I:$I,AllPublicationData!$A:$A,'Publication Table'!$B149)/
SUMIFS(AllPublicationData!$E:$E,AllPublicationData!$A:$A,'Publication Table'!$B149),
IF(AND($C$4="NHS Scotland",$C$5="Cancellations for other reasons"),
SUMIFS(AllPublicationData!$J:$J,AllPublicationData!$A:$A,'Publication Table'!$B149)/
SUMIFS(AllPublicationData!$E:$E,AllPublicationData!$A:$A,'Publication Table'!$B149)))))))))))</f>
        <v>#DIV/0!</v>
      </c>
      <c r="E149" s="96" t="e">
        <f>IF('Publication Table (%)'!$C$5="All Cancelled Operations",
IFERROR(SUMIFS(AllPublicationData!$F:$F,AllPublicationData!$A:$A,'Publication Table (%)'!$B149,AllPublicationData!$B:$B,'Publication Table (%)'!$C$4,AllPublicationData!$D:$D,'Publication Table (%)'!E$7)/
SUMIFS(AllPublicationData!$E:$E,AllPublicationData!$A:$A,'Publication Table (%)'!$B149,AllPublicationData!$B:$B,'Publication Table (%)'!$C$4,AllPublicationData!$D:$D,'Publication Table (%)'!E$7),
SUMIFS(AllPublicationData!$F:$F,AllPublicationData!$A:$A,'Publication Table (%)'!$B149,AllPublicationData!$B:$B,'Publication Table (%)'!E$7)/
SUMIFS(AllPublicationData!$E:$E,AllPublicationData!$A:$A,'Publication Table (%)'!$B149,AllPublicationData!$B:$B,'Publication Table (%)'!E$7)),
IF('Publication Table (%)'!$C$5="Operations cancelled by patient",
IFERROR(SUMIFS(AllPublicationData!$G:$G,AllPublicationData!$A:$A,'Publication Table (%)'!$B149,AllPublicationData!$B:$B,'Publication Table (%)'!$C$4,AllPublicationData!$D:$D,'Publication Table (%)'!E$7)/
SUMIFS(AllPublicationData!$E:$E,AllPublicationData!$A:$A,'Publication Table (%)'!$B149,AllPublicationData!$B:$B,'Publication Table (%)'!$C$4,AllPublicationData!$D:$D,'Publication Table (%)'!E$7),
SUMIFS(AllPublicationData!$G:$G,AllPublicationData!$A:$A,'Publication Table (%)'!$B149,AllPublicationData!$B:$B,'Publication Table (%)'!E$7)/
SUMIFS(AllPublicationData!$E:$E,AllPublicationData!$A:$A,'Publication Table (%)'!$B149,AllPublicationData!$B:$B,'Publication Table (%)'!E$7)),
IF('Publication Table (%)'!$C$5="Operations cancelled for clinical reasons",
IFERROR(SUMIFS(AllPublicationData!$H:$H,AllPublicationData!$A:$A,'Publication Table (%)'!$B149,AllPublicationData!$B:$B,'Publication Table (%)'!$C$4,AllPublicationData!$D:$D,'Publication Table (%)'!E$7)/
SUMIFS(AllPublicationData!$E:$E,AllPublicationData!$A:$A,'Publication Table (%)'!$B149,AllPublicationData!$B:$B,'Publication Table (%)'!$C$4,AllPublicationData!$D:$D,'Publication Table (%)'!E$7),
SUMIFS(AllPublicationData!$H:$H,AllPublicationData!$A:$A,'Publication Table (%)'!$B149,AllPublicationData!$B:$B,'Publication Table (%)'!E$7)/
SUMIFS(AllPublicationData!$E:$E,AllPublicationData!$A:$A,'Publication Table (%)'!$B149,AllPublicationData!$B:$B,'Publication Table (%)'!E$7)),
IF('Publication Table (%)'!$C$5="Operations cancelled for non-clinical/capacity reasons",
IFERROR(SUMIFS(AllPublicationData!$I:$I,AllPublicationData!$A:$A,'Publication Table (%)'!$B149,AllPublicationData!$B:$B,'Publication Table (%)'!$C$4,AllPublicationData!$D:$D,'Publication Table (%)'!E$7)/
SUMIFS(AllPublicationData!$E:$E,AllPublicationData!$A:$A,'Publication Table (%)'!$B149,AllPublicationData!$B:$B,'Publication Table (%)'!$C$4,AllPublicationData!$D:$D,'Publication Table (%)'!E$7),
SUMIFS(AllPublicationData!$I:$I,AllPublicationData!$A:$A,'Publication Table (%)'!$B149,AllPublicationData!$B:$B,'Publication Table (%)'!E$7)/
SUMIFS(AllPublicationData!$E:$E,AllPublicationData!$A:$A,'Publication Table (%)'!$B149,AllPublicationData!$B:$B,'Publication Table (%)'!E$7)),
IF('Publication Table (%)'!$C$5="Cancellations for other reasons",
IFERROR(SUMIFS(AllPublicationData!$J:$J,AllPublicationData!$A:$A,'Publication Table (%)'!$B149,AllPublicationData!$B:$B,'Publication Table (%)'!$C$4,AllPublicationData!$D:$D,'Publication Table (%)'!E$7)/
SUMIFS(AllPublicationData!$E:$E,AllPublicationData!$A:$A,'Publication Table (%)'!$B149,AllPublicationData!$B:$B,'Publication Table (%)'!$C$4,AllPublicationData!$D:$D,'Publication Table (%)'!E$7),
SUMIFS(AllPublicationData!$J:$J,AllPublicationData!$A:$A,'Publication Table (%)'!$B149,AllPublicationData!$B:$B,'Publication Table (%)'!E$7)/
SUMIFS(AllPublicationData!$E:$E,AllPublicationData!$A:$A,'Publication Table (%)'!$B149,AllPublicationData!$B:$B,'Publication Table (%)'!E$7)))))))</f>
        <v>#DIV/0!</v>
      </c>
      <c r="F149" s="96" t="e">
        <f>IF('Publication Table (%)'!$C$5="All Cancelled Operations",
IFERROR(SUMIFS(AllPublicationData!$F:$F,AllPublicationData!$A:$A,'Publication Table (%)'!$B149,AllPublicationData!$B:$B,'Publication Table (%)'!$C$4,AllPublicationData!$D:$D,'Publication Table (%)'!F$7)/
SUMIFS(AllPublicationData!$E:$E,AllPublicationData!$A:$A,'Publication Table (%)'!$B149,AllPublicationData!$B:$B,'Publication Table (%)'!$C$4,AllPublicationData!$D:$D,'Publication Table (%)'!F$7),
SUMIFS(AllPublicationData!$F:$F,AllPublicationData!$A:$A,'Publication Table (%)'!$B149,AllPublicationData!$B:$B,'Publication Table (%)'!F$7)/
SUMIFS(AllPublicationData!$E:$E,AllPublicationData!$A:$A,'Publication Table (%)'!$B149,AllPublicationData!$B:$B,'Publication Table (%)'!F$7)),
IF('Publication Table (%)'!$C$5="Operations cancelled by patient",
IFERROR(SUMIFS(AllPublicationData!$G:$G,AllPublicationData!$A:$A,'Publication Table (%)'!$B149,AllPublicationData!$B:$B,'Publication Table (%)'!$C$4,AllPublicationData!$D:$D,'Publication Table (%)'!F$7)/
SUMIFS(AllPublicationData!$E:$E,AllPublicationData!$A:$A,'Publication Table (%)'!$B149,AllPublicationData!$B:$B,'Publication Table (%)'!$C$4,AllPublicationData!$D:$D,'Publication Table (%)'!F$7),
SUMIFS(AllPublicationData!$G:$G,AllPublicationData!$A:$A,'Publication Table (%)'!$B149,AllPublicationData!$B:$B,'Publication Table (%)'!F$7)/
SUMIFS(AllPublicationData!$E:$E,AllPublicationData!$A:$A,'Publication Table (%)'!$B149,AllPublicationData!$B:$B,'Publication Table (%)'!F$7)),
IF('Publication Table (%)'!$C$5="Operations cancelled for clinical reasons",
IFERROR(SUMIFS(AllPublicationData!$H:$H,AllPublicationData!$A:$A,'Publication Table (%)'!$B149,AllPublicationData!$B:$B,'Publication Table (%)'!$C$4,AllPublicationData!$D:$D,'Publication Table (%)'!F$7)/
SUMIFS(AllPublicationData!$E:$E,AllPublicationData!$A:$A,'Publication Table (%)'!$B149,AllPublicationData!$B:$B,'Publication Table (%)'!$C$4,AllPublicationData!$D:$D,'Publication Table (%)'!F$7),
SUMIFS(AllPublicationData!$H:$H,AllPublicationData!$A:$A,'Publication Table (%)'!$B149,AllPublicationData!$B:$B,'Publication Table (%)'!F$7)/
SUMIFS(AllPublicationData!$E:$E,AllPublicationData!$A:$A,'Publication Table (%)'!$B149,AllPublicationData!$B:$B,'Publication Table (%)'!F$7)),
IF('Publication Table (%)'!$C$5="Operations cancelled for non-clinical/capacity reasons",
IFERROR(SUMIFS(AllPublicationData!$I:$I,AllPublicationData!$A:$A,'Publication Table (%)'!$B149,AllPublicationData!$B:$B,'Publication Table (%)'!$C$4,AllPublicationData!$D:$D,'Publication Table (%)'!F$7)/
SUMIFS(AllPublicationData!$E:$E,AllPublicationData!$A:$A,'Publication Table (%)'!$B149,AllPublicationData!$B:$B,'Publication Table (%)'!$C$4,AllPublicationData!$D:$D,'Publication Table (%)'!F$7),
SUMIFS(AllPublicationData!$I:$I,AllPublicationData!$A:$A,'Publication Table (%)'!$B149,AllPublicationData!$B:$B,'Publication Table (%)'!F$7)/
SUMIFS(AllPublicationData!$E:$E,AllPublicationData!$A:$A,'Publication Table (%)'!$B149,AllPublicationData!$B:$B,'Publication Table (%)'!F$7)),
IF('Publication Table (%)'!$C$5="Cancellations for other reasons",
IFERROR(SUMIFS(AllPublicationData!$J:$J,AllPublicationData!$A:$A,'Publication Table (%)'!$B149,AllPublicationData!$B:$B,'Publication Table (%)'!$C$4,AllPublicationData!$D:$D,'Publication Table (%)'!F$7)/
SUMIFS(AllPublicationData!$E:$E,AllPublicationData!$A:$A,'Publication Table (%)'!$B149,AllPublicationData!$B:$B,'Publication Table (%)'!$C$4,AllPublicationData!$D:$D,'Publication Table (%)'!F$7),
SUMIFS(AllPublicationData!$J:$J,AllPublicationData!$A:$A,'Publication Table (%)'!$B149,AllPublicationData!$B:$B,'Publication Table (%)'!F$7)/
SUMIFS(AllPublicationData!$E:$E,AllPublicationData!$A:$A,'Publication Table (%)'!$B149,AllPublicationData!$B:$B,'Publication Table (%)'!F$7)))))))</f>
        <v>#DIV/0!</v>
      </c>
      <c r="G149" s="96" t="e">
        <f>IF('Publication Table (%)'!$C$5="All Cancelled Operations",
IFERROR(SUMIFS(AllPublicationData!$F:$F,AllPublicationData!$A:$A,'Publication Table (%)'!$B149,AllPublicationData!$B:$B,'Publication Table (%)'!$C$4,AllPublicationData!$D:$D,'Publication Table (%)'!G$7)/
SUMIFS(AllPublicationData!$E:$E,AllPublicationData!$A:$A,'Publication Table (%)'!$B149,AllPublicationData!$B:$B,'Publication Table (%)'!$C$4,AllPublicationData!$D:$D,'Publication Table (%)'!G$7),
SUMIFS(AllPublicationData!$F:$F,AllPublicationData!$A:$A,'Publication Table (%)'!$B149,AllPublicationData!$B:$B,'Publication Table (%)'!G$7)/
SUMIFS(AllPublicationData!$E:$E,AllPublicationData!$A:$A,'Publication Table (%)'!$B149,AllPublicationData!$B:$B,'Publication Table (%)'!G$7)),
IF('Publication Table (%)'!$C$5="Operations cancelled by patient",
IFERROR(SUMIFS(AllPublicationData!$G:$G,AllPublicationData!$A:$A,'Publication Table (%)'!$B149,AllPublicationData!$B:$B,'Publication Table (%)'!$C$4,AllPublicationData!$D:$D,'Publication Table (%)'!G$7)/
SUMIFS(AllPublicationData!$E:$E,AllPublicationData!$A:$A,'Publication Table (%)'!$B149,AllPublicationData!$B:$B,'Publication Table (%)'!$C$4,AllPublicationData!$D:$D,'Publication Table (%)'!G$7),
SUMIFS(AllPublicationData!$G:$G,AllPublicationData!$A:$A,'Publication Table (%)'!$B149,AllPublicationData!$B:$B,'Publication Table (%)'!G$7)/
SUMIFS(AllPublicationData!$E:$E,AllPublicationData!$A:$A,'Publication Table (%)'!$B149,AllPublicationData!$B:$B,'Publication Table (%)'!G$7)),
IF('Publication Table (%)'!$C$5="Operations cancelled for clinical reasons",
IFERROR(SUMIFS(AllPublicationData!$H:$H,AllPublicationData!$A:$A,'Publication Table (%)'!$B149,AllPublicationData!$B:$B,'Publication Table (%)'!$C$4,AllPublicationData!$D:$D,'Publication Table (%)'!G$7)/
SUMIFS(AllPublicationData!$E:$E,AllPublicationData!$A:$A,'Publication Table (%)'!$B149,AllPublicationData!$B:$B,'Publication Table (%)'!$C$4,AllPublicationData!$D:$D,'Publication Table (%)'!G$7),
SUMIFS(AllPublicationData!$H:$H,AllPublicationData!$A:$A,'Publication Table (%)'!$B149,AllPublicationData!$B:$B,'Publication Table (%)'!G$7)/
SUMIFS(AllPublicationData!$E:$E,AllPublicationData!$A:$A,'Publication Table (%)'!$B149,AllPublicationData!$B:$B,'Publication Table (%)'!G$7)),
IF('Publication Table (%)'!$C$5="Operations cancelled for non-clinical/capacity reasons",
IFERROR(SUMIFS(AllPublicationData!$I:$I,AllPublicationData!$A:$A,'Publication Table (%)'!$B149,AllPublicationData!$B:$B,'Publication Table (%)'!$C$4,AllPublicationData!$D:$D,'Publication Table (%)'!G$7)/
SUMIFS(AllPublicationData!$E:$E,AllPublicationData!$A:$A,'Publication Table (%)'!$B149,AllPublicationData!$B:$B,'Publication Table (%)'!$C$4,AllPublicationData!$D:$D,'Publication Table (%)'!G$7),
SUMIFS(AllPublicationData!$I:$I,AllPublicationData!$A:$A,'Publication Table (%)'!$B149,AllPublicationData!$B:$B,'Publication Table (%)'!G$7)/
SUMIFS(AllPublicationData!$E:$E,AllPublicationData!$A:$A,'Publication Table (%)'!$B149,AllPublicationData!$B:$B,'Publication Table (%)'!G$7)),
IF('Publication Table (%)'!$C$5="Cancellations for other reasons",
IFERROR(SUMIFS(AllPublicationData!$J:$J,AllPublicationData!$A:$A,'Publication Table (%)'!$B149,AllPublicationData!$B:$B,'Publication Table (%)'!$C$4,AllPublicationData!$D:$D,'Publication Table (%)'!G$7)/
SUMIFS(AllPublicationData!$E:$E,AllPublicationData!$A:$A,'Publication Table (%)'!$B149,AllPublicationData!$B:$B,'Publication Table (%)'!$C$4,AllPublicationData!$D:$D,'Publication Table (%)'!G$7),
SUMIFS(AllPublicationData!$J:$J,AllPublicationData!$A:$A,'Publication Table (%)'!$B149,AllPublicationData!$B:$B,'Publication Table (%)'!G$7)/
SUMIFS(AllPublicationData!$E:$E,AllPublicationData!$A:$A,'Publication Table (%)'!$B149,AllPublicationData!$B:$B,'Publication Table (%)'!G$7)))))))</f>
        <v>#DIV/0!</v>
      </c>
      <c r="H149" s="96" t="e">
        <f>IF('Publication Table (%)'!$C$5="All Cancelled Operations",
IFERROR(SUMIFS(AllPublicationData!$F:$F,AllPublicationData!$A:$A,'Publication Table (%)'!$B149,AllPublicationData!$B:$B,'Publication Table (%)'!$C$4,AllPublicationData!$D:$D,'Publication Table (%)'!H$7)/
SUMIFS(AllPublicationData!$E:$E,AllPublicationData!$A:$A,'Publication Table (%)'!$B149,AllPublicationData!$B:$B,'Publication Table (%)'!$C$4,AllPublicationData!$D:$D,'Publication Table (%)'!H$7),
SUMIFS(AllPublicationData!$F:$F,AllPublicationData!$A:$A,'Publication Table (%)'!$B149,AllPublicationData!$B:$B,'Publication Table (%)'!H$7)/
SUMIFS(AllPublicationData!$E:$E,AllPublicationData!$A:$A,'Publication Table (%)'!$B149,AllPublicationData!$B:$B,'Publication Table (%)'!H$7)),
IF('Publication Table (%)'!$C$5="Operations cancelled by patient",
IFERROR(SUMIFS(AllPublicationData!$G:$G,AllPublicationData!$A:$A,'Publication Table (%)'!$B149,AllPublicationData!$B:$B,'Publication Table (%)'!$C$4,AllPublicationData!$D:$D,'Publication Table (%)'!H$7)/
SUMIFS(AllPublicationData!$E:$E,AllPublicationData!$A:$A,'Publication Table (%)'!$B149,AllPublicationData!$B:$B,'Publication Table (%)'!$C$4,AllPublicationData!$D:$D,'Publication Table (%)'!H$7),
SUMIFS(AllPublicationData!$G:$G,AllPublicationData!$A:$A,'Publication Table (%)'!$B149,AllPublicationData!$B:$B,'Publication Table (%)'!H$7)/
SUMIFS(AllPublicationData!$E:$E,AllPublicationData!$A:$A,'Publication Table (%)'!$B149,AllPublicationData!$B:$B,'Publication Table (%)'!H$7)),
IF('Publication Table (%)'!$C$5="Operations cancelled for clinical reasons",
IFERROR(SUMIFS(AllPublicationData!$H:$H,AllPublicationData!$A:$A,'Publication Table (%)'!$B149,AllPublicationData!$B:$B,'Publication Table (%)'!$C$4,AllPublicationData!$D:$D,'Publication Table (%)'!H$7)/
SUMIFS(AllPublicationData!$E:$E,AllPublicationData!$A:$A,'Publication Table (%)'!$B149,AllPublicationData!$B:$B,'Publication Table (%)'!$C$4,AllPublicationData!$D:$D,'Publication Table (%)'!H$7),
SUMIFS(AllPublicationData!$H:$H,AllPublicationData!$A:$A,'Publication Table (%)'!$B149,AllPublicationData!$B:$B,'Publication Table (%)'!H$7)/
SUMIFS(AllPublicationData!$E:$E,AllPublicationData!$A:$A,'Publication Table (%)'!$B149,AllPublicationData!$B:$B,'Publication Table (%)'!H$7)),
IF('Publication Table (%)'!$C$5="Operations cancelled for non-clinical/capacity reasons",
IFERROR(SUMIFS(AllPublicationData!$I:$I,AllPublicationData!$A:$A,'Publication Table (%)'!$B149,AllPublicationData!$B:$B,'Publication Table (%)'!$C$4,AllPublicationData!$D:$D,'Publication Table (%)'!H$7)/
SUMIFS(AllPublicationData!$E:$E,AllPublicationData!$A:$A,'Publication Table (%)'!$B149,AllPublicationData!$B:$B,'Publication Table (%)'!$C$4,AllPublicationData!$D:$D,'Publication Table (%)'!H$7),
SUMIFS(AllPublicationData!$I:$I,AllPublicationData!$A:$A,'Publication Table (%)'!$B149,AllPublicationData!$B:$B,'Publication Table (%)'!H$7)/
SUMIFS(AllPublicationData!$E:$E,AllPublicationData!$A:$A,'Publication Table (%)'!$B149,AllPublicationData!$B:$B,'Publication Table (%)'!H$7)),
IF('Publication Table (%)'!$C$5="Cancellations for other reasons",
IFERROR(SUMIFS(AllPublicationData!$J:$J,AllPublicationData!$A:$A,'Publication Table (%)'!$B149,AllPublicationData!$B:$B,'Publication Table (%)'!$C$4,AllPublicationData!$D:$D,'Publication Table (%)'!H$7)/
SUMIFS(AllPublicationData!$E:$E,AllPublicationData!$A:$A,'Publication Table (%)'!$B149,AllPublicationData!$B:$B,'Publication Table (%)'!$C$4,AllPublicationData!$D:$D,'Publication Table (%)'!H$7),
SUMIFS(AllPublicationData!$J:$J,AllPublicationData!$A:$A,'Publication Table (%)'!$B149,AllPublicationData!$B:$B,'Publication Table (%)'!H$7)/
SUMIFS(AllPublicationData!$E:$E,AllPublicationData!$A:$A,'Publication Table (%)'!$B149,AllPublicationData!$B:$B,'Publication Table (%)'!H$7)))))))</f>
        <v>#DIV/0!</v>
      </c>
      <c r="I149" s="96" t="e">
        <f>IF('Publication Table (%)'!$C$5="All Cancelled Operations",
IFERROR(SUMIFS(AllPublicationData!$F:$F,AllPublicationData!$A:$A,'Publication Table (%)'!$B149,AllPublicationData!$B:$B,'Publication Table (%)'!$C$4,AllPublicationData!$D:$D,'Publication Table (%)'!I$7)/
SUMIFS(AllPublicationData!$E:$E,AllPublicationData!$A:$A,'Publication Table (%)'!$B149,AllPublicationData!$B:$B,'Publication Table (%)'!$C$4,AllPublicationData!$D:$D,'Publication Table (%)'!I$7),
SUMIFS(AllPublicationData!$F:$F,AllPublicationData!$A:$A,'Publication Table (%)'!$B149,AllPublicationData!$B:$B,'Publication Table (%)'!I$7)/
SUMIFS(AllPublicationData!$E:$E,AllPublicationData!$A:$A,'Publication Table (%)'!$B149,AllPublicationData!$B:$B,'Publication Table (%)'!I$7)),
IF('Publication Table (%)'!$C$5="Operations cancelled by patient",
IFERROR(SUMIFS(AllPublicationData!$G:$G,AllPublicationData!$A:$A,'Publication Table (%)'!$B149,AllPublicationData!$B:$B,'Publication Table (%)'!$C$4,AllPublicationData!$D:$D,'Publication Table (%)'!I$7)/
SUMIFS(AllPublicationData!$E:$E,AllPublicationData!$A:$A,'Publication Table (%)'!$B149,AllPublicationData!$B:$B,'Publication Table (%)'!$C$4,AllPublicationData!$D:$D,'Publication Table (%)'!I$7),
SUMIFS(AllPublicationData!$G:$G,AllPublicationData!$A:$A,'Publication Table (%)'!$B149,AllPublicationData!$B:$B,'Publication Table (%)'!I$7)/
SUMIFS(AllPublicationData!$E:$E,AllPublicationData!$A:$A,'Publication Table (%)'!$B149,AllPublicationData!$B:$B,'Publication Table (%)'!I$7)),
IF('Publication Table (%)'!$C$5="Operations cancelled for clinical reasons",
IFERROR(SUMIFS(AllPublicationData!$H:$H,AllPublicationData!$A:$A,'Publication Table (%)'!$B149,AllPublicationData!$B:$B,'Publication Table (%)'!$C$4,AllPublicationData!$D:$D,'Publication Table (%)'!I$7)/
SUMIFS(AllPublicationData!$E:$E,AllPublicationData!$A:$A,'Publication Table (%)'!$B149,AllPublicationData!$B:$B,'Publication Table (%)'!$C$4,AllPublicationData!$D:$D,'Publication Table (%)'!I$7),
SUMIFS(AllPublicationData!$H:$H,AllPublicationData!$A:$A,'Publication Table (%)'!$B149,AllPublicationData!$B:$B,'Publication Table (%)'!I$7)/
SUMIFS(AllPublicationData!$E:$E,AllPublicationData!$A:$A,'Publication Table (%)'!$B149,AllPublicationData!$B:$B,'Publication Table (%)'!I$7)),
IF('Publication Table (%)'!$C$5="Operations cancelled for non-clinical/capacity reasons",
IFERROR(SUMIFS(AllPublicationData!$I:$I,AllPublicationData!$A:$A,'Publication Table (%)'!$B149,AllPublicationData!$B:$B,'Publication Table (%)'!$C$4,AllPublicationData!$D:$D,'Publication Table (%)'!I$7)/
SUMIFS(AllPublicationData!$E:$E,AllPublicationData!$A:$A,'Publication Table (%)'!$B149,AllPublicationData!$B:$B,'Publication Table (%)'!$C$4,AllPublicationData!$D:$D,'Publication Table (%)'!I$7),
SUMIFS(AllPublicationData!$I:$I,AllPublicationData!$A:$A,'Publication Table (%)'!$B149,AllPublicationData!$B:$B,'Publication Table (%)'!I$7)/
SUMIFS(AllPublicationData!$E:$E,AllPublicationData!$A:$A,'Publication Table (%)'!$B149,AllPublicationData!$B:$B,'Publication Table (%)'!I$7)),
IF('Publication Table (%)'!$C$5="Cancellations for other reasons",
IFERROR(SUMIFS(AllPublicationData!$J:$J,AllPublicationData!$A:$A,'Publication Table (%)'!$B149,AllPublicationData!$B:$B,'Publication Table (%)'!$C$4,AllPublicationData!$D:$D,'Publication Table (%)'!I$7)/
SUMIFS(AllPublicationData!$E:$E,AllPublicationData!$A:$A,'Publication Table (%)'!$B149,AllPublicationData!$B:$B,'Publication Table (%)'!$C$4,AllPublicationData!$D:$D,'Publication Table (%)'!I$7),
SUMIFS(AllPublicationData!$J:$J,AllPublicationData!$A:$A,'Publication Table (%)'!$B149,AllPublicationData!$B:$B,'Publication Table (%)'!I$7)/
SUMIFS(AllPublicationData!$E:$E,AllPublicationData!$A:$A,'Publication Table (%)'!$B149,AllPublicationData!$B:$B,'Publication Table (%)'!I$7)))))))</f>
        <v>#DIV/0!</v>
      </c>
      <c r="J149" s="96" t="e">
        <f>IF('Publication Table (%)'!$C$5="All Cancelled Operations",
IFERROR(SUMIFS(AllPublicationData!$F:$F,AllPublicationData!$A:$A,'Publication Table (%)'!$B149,AllPublicationData!$B:$B,'Publication Table (%)'!$C$4,AllPublicationData!$D:$D,'Publication Table (%)'!J$7)/
SUMIFS(AllPublicationData!$E:$E,AllPublicationData!$A:$A,'Publication Table (%)'!$B149,AllPublicationData!$B:$B,'Publication Table (%)'!$C$4,AllPublicationData!$D:$D,'Publication Table (%)'!J$7),
SUMIFS(AllPublicationData!$F:$F,AllPublicationData!$A:$A,'Publication Table (%)'!$B149,AllPublicationData!$B:$B,'Publication Table (%)'!J$7)/
SUMIFS(AllPublicationData!$E:$E,AllPublicationData!$A:$A,'Publication Table (%)'!$B149,AllPublicationData!$B:$B,'Publication Table (%)'!J$7)),
IF('Publication Table (%)'!$C$5="Operations cancelled by patient",
IFERROR(SUMIFS(AllPublicationData!$G:$G,AllPublicationData!$A:$A,'Publication Table (%)'!$B149,AllPublicationData!$B:$B,'Publication Table (%)'!$C$4,AllPublicationData!$D:$D,'Publication Table (%)'!J$7)/
SUMIFS(AllPublicationData!$E:$E,AllPublicationData!$A:$A,'Publication Table (%)'!$B149,AllPublicationData!$B:$B,'Publication Table (%)'!$C$4,AllPublicationData!$D:$D,'Publication Table (%)'!J$7),
SUMIFS(AllPublicationData!$G:$G,AllPublicationData!$A:$A,'Publication Table (%)'!$B149,AllPublicationData!$B:$B,'Publication Table (%)'!J$7)/
SUMIFS(AllPublicationData!$E:$E,AllPublicationData!$A:$A,'Publication Table (%)'!$B149,AllPublicationData!$B:$B,'Publication Table (%)'!J$7)),
IF('Publication Table (%)'!$C$5="Operations cancelled for clinical reasons",
IFERROR(SUMIFS(AllPublicationData!$H:$H,AllPublicationData!$A:$A,'Publication Table (%)'!$B149,AllPublicationData!$B:$B,'Publication Table (%)'!$C$4,AllPublicationData!$D:$D,'Publication Table (%)'!J$7)/
SUMIFS(AllPublicationData!$E:$E,AllPublicationData!$A:$A,'Publication Table (%)'!$B149,AllPublicationData!$B:$B,'Publication Table (%)'!$C$4,AllPublicationData!$D:$D,'Publication Table (%)'!J$7),
SUMIFS(AllPublicationData!$H:$H,AllPublicationData!$A:$A,'Publication Table (%)'!$B149,AllPublicationData!$B:$B,'Publication Table (%)'!J$7)/
SUMIFS(AllPublicationData!$E:$E,AllPublicationData!$A:$A,'Publication Table (%)'!$B149,AllPublicationData!$B:$B,'Publication Table (%)'!J$7)),
IF('Publication Table (%)'!$C$5="Operations cancelled for non-clinical/capacity reasons",
IFERROR(SUMIFS(AllPublicationData!$I:$I,AllPublicationData!$A:$A,'Publication Table (%)'!$B149,AllPublicationData!$B:$B,'Publication Table (%)'!$C$4,AllPublicationData!$D:$D,'Publication Table (%)'!J$7)/
SUMIFS(AllPublicationData!$E:$E,AllPublicationData!$A:$A,'Publication Table (%)'!$B149,AllPublicationData!$B:$B,'Publication Table (%)'!$C$4,AllPublicationData!$D:$D,'Publication Table (%)'!J$7),
SUMIFS(AllPublicationData!$I:$I,AllPublicationData!$A:$A,'Publication Table (%)'!$B149,AllPublicationData!$B:$B,'Publication Table (%)'!J$7)/
SUMIFS(AllPublicationData!$E:$E,AllPublicationData!$A:$A,'Publication Table (%)'!$B149,AllPublicationData!$B:$B,'Publication Table (%)'!J$7)),
IF('Publication Table (%)'!$C$5="Cancellations for other reasons",
IFERROR(SUMIFS(AllPublicationData!$J:$J,AllPublicationData!$A:$A,'Publication Table (%)'!$B149,AllPublicationData!$B:$B,'Publication Table (%)'!$C$4,AllPublicationData!$D:$D,'Publication Table (%)'!J$7)/
SUMIFS(AllPublicationData!$E:$E,AllPublicationData!$A:$A,'Publication Table (%)'!$B149,AllPublicationData!$B:$B,'Publication Table (%)'!$C$4,AllPublicationData!$D:$D,'Publication Table (%)'!J$7),
SUMIFS(AllPublicationData!$J:$J,AllPublicationData!$A:$A,'Publication Table (%)'!$B149,AllPublicationData!$B:$B,'Publication Table (%)'!J$7)/
SUMIFS(AllPublicationData!$E:$E,AllPublicationData!$A:$A,'Publication Table (%)'!$B149,AllPublicationData!$B:$B,'Publication Table (%)'!J$7)))))))</f>
        <v>#DIV/0!</v>
      </c>
      <c r="K149" s="96" t="e">
        <f>IF('Publication Table (%)'!$C$5="All Cancelled Operations",
IFERROR(SUMIFS(AllPublicationData!$F:$F,AllPublicationData!$A:$A,'Publication Table (%)'!$B149,AllPublicationData!$B:$B,'Publication Table (%)'!$C$4,AllPublicationData!$D:$D,'Publication Table (%)'!K$7)/
SUMIFS(AllPublicationData!$E:$E,AllPublicationData!$A:$A,'Publication Table (%)'!$B149,AllPublicationData!$B:$B,'Publication Table (%)'!$C$4,AllPublicationData!$D:$D,'Publication Table (%)'!K$7),
SUMIFS(AllPublicationData!$F:$F,AllPublicationData!$A:$A,'Publication Table (%)'!$B149,AllPublicationData!$B:$B,'Publication Table (%)'!K$7)/
SUMIFS(AllPublicationData!$E:$E,AllPublicationData!$A:$A,'Publication Table (%)'!$B149,AllPublicationData!$B:$B,'Publication Table (%)'!K$7)),
IF('Publication Table (%)'!$C$5="Operations cancelled by patient",
IFERROR(SUMIFS(AllPublicationData!$G:$G,AllPublicationData!$A:$A,'Publication Table (%)'!$B149,AllPublicationData!$B:$B,'Publication Table (%)'!$C$4,AllPublicationData!$D:$D,'Publication Table (%)'!K$7)/
SUMIFS(AllPublicationData!$E:$E,AllPublicationData!$A:$A,'Publication Table (%)'!$B149,AllPublicationData!$B:$B,'Publication Table (%)'!$C$4,AllPublicationData!$D:$D,'Publication Table (%)'!K$7),
SUMIFS(AllPublicationData!$G:$G,AllPublicationData!$A:$A,'Publication Table (%)'!$B149,AllPublicationData!$B:$B,'Publication Table (%)'!K$7)/
SUMIFS(AllPublicationData!$E:$E,AllPublicationData!$A:$A,'Publication Table (%)'!$B149,AllPublicationData!$B:$B,'Publication Table (%)'!K$7)),
IF('Publication Table (%)'!$C$5="Operations cancelled for clinical reasons",
IFERROR(SUMIFS(AllPublicationData!$H:$H,AllPublicationData!$A:$A,'Publication Table (%)'!$B149,AllPublicationData!$B:$B,'Publication Table (%)'!$C$4,AllPublicationData!$D:$D,'Publication Table (%)'!K$7)/
SUMIFS(AllPublicationData!$E:$E,AllPublicationData!$A:$A,'Publication Table (%)'!$B149,AllPublicationData!$B:$B,'Publication Table (%)'!$C$4,AllPublicationData!$D:$D,'Publication Table (%)'!K$7),
SUMIFS(AllPublicationData!$H:$H,AllPublicationData!$A:$A,'Publication Table (%)'!$B149,AllPublicationData!$B:$B,'Publication Table (%)'!K$7)/
SUMIFS(AllPublicationData!$E:$E,AllPublicationData!$A:$A,'Publication Table (%)'!$B149,AllPublicationData!$B:$B,'Publication Table (%)'!K$7)),
IF('Publication Table (%)'!$C$5="Operations cancelled for non-clinical/capacity reasons",
IFERROR(SUMIFS(AllPublicationData!$I:$I,AllPublicationData!$A:$A,'Publication Table (%)'!$B149,AllPublicationData!$B:$B,'Publication Table (%)'!$C$4,AllPublicationData!$D:$D,'Publication Table (%)'!K$7)/
SUMIFS(AllPublicationData!$E:$E,AllPublicationData!$A:$A,'Publication Table (%)'!$B149,AllPublicationData!$B:$B,'Publication Table (%)'!$C$4,AllPublicationData!$D:$D,'Publication Table (%)'!K$7),
SUMIFS(AllPublicationData!$I:$I,AllPublicationData!$A:$A,'Publication Table (%)'!$B149,AllPublicationData!$B:$B,'Publication Table (%)'!K$7)/
SUMIFS(AllPublicationData!$E:$E,AllPublicationData!$A:$A,'Publication Table (%)'!$B149,AllPublicationData!$B:$B,'Publication Table (%)'!K$7)),
IF('Publication Table (%)'!$C$5="Cancellations for other reasons",
IFERROR(SUMIFS(AllPublicationData!$J:$J,AllPublicationData!$A:$A,'Publication Table (%)'!$B149,AllPublicationData!$B:$B,'Publication Table (%)'!$C$4,AllPublicationData!$D:$D,'Publication Table (%)'!K$7)/
SUMIFS(AllPublicationData!$E:$E,AllPublicationData!$A:$A,'Publication Table (%)'!$B149,AllPublicationData!$B:$B,'Publication Table (%)'!$C$4,AllPublicationData!$D:$D,'Publication Table (%)'!K$7),
SUMIFS(AllPublicationData!$J:$J,AllPublicationData!$A:$A,'Publication Table (%)'!$B149,AllPublicationData!$B:$B,'Publication Table (%)'!K$7)/
SUMIFS(AllPublicationData!$E:$E,AllPublicationData!$A:$A,'Publication Table (%)'!$B149,AllPublicationData!$B:$B,'Publication Table (%)'!K$7)))))))</f>
        <v>#DIV/0!</v>
      </c>
      <c r="L149" s="96" t="e">
        <f>IF('Publication Table (%)'!$C$5="All Cancelled Operations",
IFERROR(SUMIFS(AllPublicationData!$F:$F,AllPublicationData!$A:$A,'Publication Table (%)'!$B149,AllPublicationData!$B:$B,'Publication Table (%)'!$C$4,AllPublicationData!$D:$D,'Publication Table (%)'!L$7)/
SUMIFS(AllPublicationData!$E:$E,AllPublicationData!$A:$A,'Publication Table (%)'!$B149,AllPublicationData!$B:$B,'Publication Table (%)'!$C$4,AllPublicationData!$D:$D,'Publication Table (%)'!L$7),
SUMIFS(AllPublicationData!$F:$F,AllPublicationData!$A:$A,'Publication Table (%)'!$B149,AllPublicationData!$B:$B,'Publication Table (%)'!L$7)/
SUMIFS(AllPublicationData!$E:$E,AllPublicationData!$A:$A,'Publication Table (%)'!$B149,AllPublicationData!$B:$B,'Publication Table (%)'!L$7)),
IF('Publication Table (%)'!$C$5="Operations cancelled by patient",
IFERROR(SUMIFS(AllPublicationData!$G:$G,AllPublicationData!$A:$A,'Publication Table (%)'!$B149,AllPublicationData!$B:$B,'Publication Table (%)'!$C$4,AllPublicationData!$D:$D,'Publication Table (%)'!L$7)/
SUMIFS(AllPublicationData!$E:$E,AllPublicationData!$A:$A,'Publication Table (%)'!$B149,AllPublicationData!$B:$B,'Publication Table (%)'!$C$4,AllPublicationData!$D:$D,'Publication Table (%)'!L$7),
SUMIFS(AllPublicationData!$G:$G,AllPublicationData!$A:$A,'Publication Table (%)'!$B149,AllPublicationData!$B:$B,'Publication Table (%)'!L$7)/
SUMIFS(AllPublicationData!$E:$E,AllPublicationData!$A:$A,'Publication Table (%)'!$B149,AllPublicationData!$B:$B,'Publication Table (%)'!L$7)),
IF('Publication Table (%)'!$C$5="Operations cancelled for clinical reasons",
IFERROR(SUMIFS(AllPublicationData!$H:$H,AllPublicationData!$A:$A,'Publication Table (%)'!$B149,AllPublicationData!$B:$B,'Publication Table (%)'!$C$4,AllPublicationData!$D:$D,'Publication Table (%)'!L$7)/
SUMIFS(AllPublicationData!$E:$E,AllPublicationData!$A:$A,'Publication Table (%)'!$B149,AllPublicationData!$B:$B,'Publication Table (%)'!$C$4,AllPublicationData!$D:$D,'Publication Table (%)'!L$7),
SUMIFS(AllPublicationData!$H:$H,AllPublicationData!$A:$A,'Publication Table (%)'!$B149,AllPublicationData!$B:$B,'Publication Table (%)'!L$7)/
SUMIFS(AllPublicationData!$E:$E,AllPublicationData!$A:$A,'Publication Table (%)'!$B149,AllPublicationData!$B:$B,'Publication Table (%)'!L$7)),
IF('Publication Table (%)'!$C$5="Operations cancelled for non-clinical/capacity reasons",
IFERROR(SUMIFS(AllPublicationData!$I:$I,AllPublicationData!$A:$A,'Publication Table (%)'!$B149,AllPublicationData!$B:$B,'Publication Table (%)'!$C$4,AllPublicationData!$D:$D,'Publication Table (%)'!L$7)/
SUMIFS(AllPublicationData!$E:$E,AllPublicationData!$A:$A,'Publication Table (%)'!$B149,AllPublicationData!$B:$B,'Publication Table (%)'!$C$4,AllPublicationData!$D:$D,'Publication Table (%)'!L$7),
SUMIFS(AllPublicationData!$I:$I,AllPublicationData!$A:$A,'Publication Table (%)'!$B149,AllPublicationData!$B:$B,'Publication Table (%)'!L$7)/
SUMIFS(AllPublicationData!$E:$E,AllPublicationData!$A:$A,'Publication Table (%)'!$B149,AllPublicationData!$B:$B,'Publication Table (%)'!L$7)),
IF('Publication Table (%)'!$C$5="Cancellations for other reasons",
IFERROR(SUMIFS(AllPublicationData!$J:$J,AllPublicationData!$A:$A,'Publication Table (%)'!$B149,AllPublicationData!$B:$B,'Publication Table (%)'!$C$4,AllPublicationData!$D:$D,'Publication Table (%)'!L$7)/
SUMIFS(AllPublicationData!$E:$E,AllPublicationData!$A:$A,'Publication Table (%)'!$B149,AllPublicationData!$B:$B,'Publication Table (%)'!$C$4,AllPublicationData!$D:$D,'Publication Table (%)'!L$7),
SUMIFS(AllPublicationData!$J:$J,AllPublicationData!$A:$A,'Publication Table (%)'!$B149,AllPublicationData!$B:$B,'Publication Table (%)'!L$7)/
SUMIFS(AllPublicationData!$E:$E,AllPublicationData!$A:$A,'Publication Table (%)'!$B149,AllPublicationData!$B:$B,'Publication Table (%)'!L$7)))))))</f>
        <v>#DIV/0!</v>
      </c>
      <c r="M149" s="96" t="e">
        <f>IF('Publication Table (%)'!$C$5="All Cancelled Operations",
IFERROR(SUMIFS(AllPublicationData!$F:$F,AllPublicationData!$A:$A,'Publication Table (%)'!$B149,AllPublicationData!$B:$B,'Publication Table (%)'!$C$4,AllPublicationData!$D:$D,'Publication Table (%)'!M$7)/
SUMIFS(AllPublicationData!$E:$E,AllPublicationData!$A:$A,'Publication Table (%)'!$B149,AllPublicationData!$B:$B,'Publication Table (%)'!$C$4,AllPublicationData!$D:$D,'Publication Table (%)'!M$7),
SUMIFS(AllPublicationData!$F:$F,AllPublicationData!$A:$A,'Publication Table (%)'!$B149,AllPublicationData!$B:$B,'Publication Table (%)'!M$7)/
SUMIFS(AllPublicationData!$E:$E,AllPublicationData!$A:$A,'Publication Table (%)'!$B149,AllPublicationData!$B:$B,'Publication Table (%)'!M$7)),
IF('Publication Table (%)'!$C$5="Operations cancelled by patient",
IFERROR(SUMIFS(AllPublicationData!$G:$G,AllPublicationData!$A:$A,'Publication Table (%)'!$B149,AllPublicationData!$B:$B,'Publication Table (%)'!$C$4,AllPublicationData!$D:$D,'Publication Table (%)'!M$7)/
SUMIFS(AllPublicationData!$E:$E,AllPublicationData!$A:$A,'Publication Table (%)'!$B149,AllPublicationData!$B:$B,'Publication Table (%)'!$C$4,AllPublicationData!$D:$D,'Publication Table (%)'!M$7),
SUMIFS(AllPublicationData!$G:$G,AllPublicationData!$A:$A,'Publication Table (%)'!$B149,AllPublicationData!$B:$B,'Publication Table (%)'!M$7)/
SUMIFS(AllPublicationData!$E:$E,AllPublicationData!$A:$A,'Publication Table (%)'!$B149,AllPublicationData!$B:$B,'Publication Table (%)'!M$7)),
IF('Publication Table (%)'!$C$5="Operations cancelled for clinical reasons",
IFERROR(SUMIFS(AllPublicationData!$H:$H,AllPublicationData!$A:$A,'Publication Table (%)'!$B149,AllPublicationData!$B:$B,'Publication Table (%)'!$C$4,AllPublicationData!$D:$D,'Publication Table (%)'!M$7)/
SUMIFS(AllPublicationData!$E:$E,AllPublicationData!$A:$A,'Publication Table (%)'!$B149,AllPublicationData!$B:$B,'Publication Table (%)'!$C$4,AllPublicationData!$D:$D,'Publication Table (%)'!M$7),
SUMIFS(AllPublicationData!$H:$H,AllPublicationData!$A:$A,'Publication Table (%)'!$B149,AllPublicationData!$B:$B,'Publication Table (%)'!M$7)/
SUMIFS(AllPublicationData!$E:$E,AllPublicationData!$A:$A,'Publication Table (%)'!$B149,AllPublicationData!$B:$B,'Publication Table (%)'!M$7)),
IF('Publication Table (%)'!$C$5="Operations cancelled for non-clinical/capacity reasons",
IFERROR(SUMIFS(AllPublicationData!$I:$I,AllPublicationData!$A:$A,'Publication Table (%)'!$B149,AllPublicationData!$B:$B,'Publication Table (%)'!$C$4,AllPublicationData!$D:$D,'Publication Table (%)'!M$7)/
SUMIFS(AllPublicationData!$E:$E,AllPublicationData!$A:$A,'Publication Table (%)'!$B149,AllPublicationData!$B:$B,'Publication Table (%)'!$C$4,AllPublicationData!$D:$D,'Publication Table (%)'!M$7),
SUMIFS(AllPublicationData!$I:$I,AllPublicationData!$A:$A,'Publication Table (%)'!$B149,AllPublicationData!$B:$B,'Publication Table (%)'!M$7)/
SUMIFS(AllPublicationData!$E:$E,AllPublicationData!$A:$A,'Publication Table (%)'!$B149,AllPublicationData!$B:$B,'Publication Table (%)'!M$7)),
IF('Publication Table (%)'!$C$5="Cancellations for other reasons",
IFERROR(SUMIFS(AllPublicationData!$J:$J,AllPublicationData!$A:$A,'Publication Table (%)'!$B149,AllPublicationData!$B:$B,'Publication Table (%)'!$C$4,AllPublicationData!$D:$D,'Publication Table (%)'!M$7)/
SUMIFS(AllPublicationData!$E:$E,AllPublicationData!$A:$A,'Publication Table (%)'!$B149,AllPublicationData!$B:$B,'Publication Table (%)'!$C$4,AllPublicationData!$D:$D,'Publication Table (%)'!M$7),
SUMIFS(AllPublicationData!$J:$J,AllPublicationData!$A:$A,'Publication Table (%)'!$B149,AllPublicationData!$B:$B,'Publication Table (%)'!M$7)/
SUMIFS(AllPublicationData!$E:$E,AllPublicationData!$A:$A,'Publication Table (%)'!$B149,AllPublicationData!$B:$B,'Publication Table (%)'!M$7)))))))</f>
        <v>#DIV/0!</v>
      </c>
      <c r="N149" s="96" t="e">
        <f>IF('Publication Table (%)'!$C$5="All Cancelled Operations",
IFERROR(SUMIFS(AllPublicationData!$F:$F,AllPublicationData!$A:$A,'Publication Table (%)'!$B149,AllPublicationData!$B:$B,'Publication Table (%)'!$C$4,AllPublicationData!$D:$D,'Publication Table (%)'!N$7)/
SUMIFS(AllPublicationData!$E:$E,AllPublicationData!$A:$A,'Publication Table (%)'!$B149,AllPublicationData!$B:$B,'Publication Table (%)'!$C$4,AllPublicationData!$D:$D,'Publication Table (%)'!N$7),
SUMIFS(AllPublicationData!$F:$F,AllPublicationData!$A:$A,'Publication Table (%)'!$B149,AllPublicationData!$B:$B,'Publication Table (%)'!N$7)/
SUMIFS(AllPublicationData!$E:$E,AllPublicationData!$A:$A,'Publication Table (%)'!$B149,AllPublicationData!$B:$B,'Publication Table (%)'!N$7)),
IF('Publication Table (%)'!$C$5="Operations cancelled by patient",
IFERROR(SUMIFS(AllPublicationData!$G:$G,AllPublicationData!$A:$A,'Publication Table (%)'!$B149,AllPublicationData!$B:$B,'Publication Table (%)'!$C$4,AllPublicationData!$D:$D,'Publication Table (%)'!N$7)/
SUMIFS(AllPublicationData!$E:$E,AllPublicationData!$A:$A,'Publication Table (%)'!$B149,AllPublicationData!$B:$B,'Publication Table (%)'!$C$4,AllPublicationData!$D:$D,'Publication Table (%)'!N$7),
SUMIFS(AllPublicationData!$G:$G,AllPublicationData!$A:$A,'Publication Table (%)'!$B149,AllPublicationData!$B:$B,'Publication Table (%)'!N$7)/
SUMIFS(AllPublicationData!$E:$E,AllPublicationData!$A:$A,'Publication Table (%)'!$B149,AllPublicationData!$B:$B,'Publication Table (%)'!N$7)),
IF('Publication Table (%)'!$C$5="Operations cancelled for clinical reasons",
IFERROR(SUMIFS(AllPublicationData!$H:$H,AllPublicationData!$A:$A,'Publication Table (%)'!$B149,AllPublicationData!$B:$B,'Publication Table (%)'!$C$4,AllPublicationData!$D:$D,'Publication Table (%)'!N$7)/
SUMIFS(AllPublicationData!$E:$E,AllPublicationData!$A:$A,'Publication Table (%)'!$B149,AllPublicationData!$B:$B,'Publication Table (%)'!$C$4,AllPublicationData!$D:$D,'Publication Table (%)'!N$7),
SUMIFS(AllPublicationData!$H:$H,AllPublicationData!$A:$A,'Publication Table (%)'!$B149,AllPublicationData!$B:$B,'Publication Table (%)'!N$7)/
SUMIFS(AllPublicationData!$E:$E,AllPublicationData!$A:$A,'Publication Table (%)'!$B149,AllPublicationData!$B:$B,'Publication Table (%)'!N$7)),
IF('Publication Table (%)'!$C$5="Operations cancelled for non-clinical/capacity reasons",
IFERROR(SUMIFS(AllPublicationData!$I:$I,AllPublicationData!$A:$A,'Publication Table (%)'!$B149,AllPublicationData!$B:$B,'Publication Table (%)'!$C$4,AllPublicationData!$D:$D,'Publication Table (%)'!N$7)/
SUMIFS(AllPublicationData!$E:$E,AllPublicationData!$A:$A,'Publication Table (%)'!$B149,AllPublicationData!$B:$B,'Publication Table (%)'!$C$4,AllPublicationData!$D:$D,'Publication Table (%)'!N$7),
SUMIFS(AllPublicationData!$I:$I,AllPublicationData!$A:$A,'Publication Table (%)'!$B149,AllPublicationData!$B:$B,'Publication Table (%)'!N$7)/
SUMIFS(AllPublicationData!$E:$E,AllPublicationData!$A:$A,'Publication Table (%)'!$B149,AllPublicationData!$B:$B,'Publication Table (%)'!N$7)),
IF('Publication Table (%)'!$C$5="Cancellations for other reasons",
IFERROR(SUMIFS(AllPublicationData!$J:$J,AllPublicationData!$A:$A,'Publication Table (%)'!$B149,AllPublicationData!$B:$B,'Publication Table (%)'!$C$4,AllPublicationData!$D:$D,'Publication Table (%)'!N$7)/
SUMIFS(AllPublicationData!$E:$E,AllPublicationData!$A:$A,'Publication Table (%)'!$B149,AllPublicationData!$B:$B,'Publication Table (%)'!$C$4,AllPublicationData!$D:$D,'Publication Table (%)'!N$7),
SUMIFS(AllPublicationData!$J:$J,AllPublicationData!$A:$A,'Publication Table (%)'!$B149,AllPublicationData!$B:$B,'Publication Table (%)'!N$7)/
SUMIFS(AllPublicationData!$E:$E,AllPublicationData!$A:$A,'Publication Table (%)'!$B149,AllPublicationData!$B:$B,'Publication Table (%)'!N$7)))))))</f>
        <v>#DIV/0!</v>
      </c>
      <c r="O149" s="96" t="e">
        <f>IF('Publication Table (%)'!$C$5="All Cancelled Operations",
IFERROR(SUMIFS(AllPublicationData!$F:$F,AllPublicationData!$A:$A,'Publication Table (%)'!$B149,AllPublicationData!$B:$B,'Publication Table (%)'!$C$4,AllPublicationData!$D:$D,'Publication Table (%)'!O$7)/
SUMIFS(AllPublicationData!$E:$E,AllPublicationData!$A:$A,'Publication Table (%)'!$B149,AllPublicationData!$B:$B,'Publication Table (%)'!$C$4,AllPublicationData!$D:$D,'Publication Table (%)'!O$7),
SUMIFS(AllPublicationData!$F:$F,AllPublicationData!$A:$A,'Publication Table (%)'!$B149,AllPublicationData!$B:$B,'Publication Table (%)'!O$7)/
SUMIFS(AllPublicationData!$E:$E,AllPublicationData!$A:$A,'Publication Table (%)'!$B149,AllPublicationData!$B:$B,'Publication Table (%)'!O$7)),
IF('Publication Table (%)'!$C$5="Operations cancelled by patient",
IFERROR(SUMIFS(AllPublicationData!$G:$G,AllPublicationData!$A:$A,'Publication Table (%)'!$B149,AllPublicationData!$B:$B,'Publication Table (%)'!$C$4,AllPublicationData!$D:$D,'Publication Table (%)'!O$7)/
SUMIFS(AllPublicationData!$E:$E,AllPublicationData!$A:$A,'Publication Table (%)'!$B149,AllPublicationData!$B:$B,'Publication Table (%)'!$C$4,AllPublicationData!$D:$D,'Publication Table (%)'!O$7),
SUMIFS(AllPublicationData!$G:$G,AllPublicationData!$A:$A,'Publication Table (%)'!$B149,AllPublicationData!$B:$B,'Publication Table (%)'!O$7)/
SUMIFS(AllPublicationData!$E:$E,AllPublicationData!$A:$A,'Publication Table (%)'!$B149,AllPublicationData!$B:$B,'Publication Table (%)'!O$7)),
IF('Publication Table (%)'!$C$5="Operations cancelled for clinical reasons",
IFERROR(SUMIFS(AllPublicationData!$H:$H,AllPublicationData!$A:$A,'Publication Table (%)'!$B149,AllPublicationData!$B:$B,'Publication Table (%)'!$C$4,AllPublicationData!$D:$D,'Publication Table (%)'!O$7)/
SUMIFS(AllPublicationData!$E:$E,AllPublicationData!$A:$A,'Publication Table (%)'!$B149,AllPublicationData!$B:$B,'Publication Table (%)'!$C$4,AllPublicationData!$D:$D,'Publication Table (%)'!O$7),
SUMIFS(AllPublicationData!$H:$H,AllPublicationData!$A:$A,'Publication Table (%)'!$B149,AllPublicationData!$B:$B,'Publication Table (%)'!O$7)/
SUMIFS(AllPublicationData!$E:$E,AllPublicationData!$A:$A,'Publication Table (%)'!$B149,AllPublicationData!$B:$B,'Publication Table (%)'!O$7)),
IF('Publication Table (%)'!$C$5="Operations cancelled for non-clinical/capacity reasons",
IFERROR(SUMIFS(AllPublicationData!$I:$I,AllPublicationData!$A:$A,'Publication Table (%)'!$B149,AllPublicationData!$B:$B,'Publication Table (%)'!$C$4,AllPublicationData!$D:$D,'Publication Table (%)'!O$7)/
SUMIFS(AllPublicationData!$E:$E,AllPublicationData!$A:$A,'Publication Table (%)'!$B149,AllPublicationData!$B:$B,'Publication Table (%)'!$C$4,AllPublicationData!$D:$D,'Publication Table (%)'!O$7),
SUMIFS(AllPublicationData!$I:$I,AllPublicationData!$A:$A,'Publication Table (%)'!$B149,AllPublicationData!$B:$B,'Publication Table (%)'!O$7)/
SUMIFS(AllPublicationData!$E:$E,AllPublicationData!$A:$A,'Publication Table (%)'!$B149,AllPublicationData!$B:$B,'Publication Table (%)'!O$7)),
IF('Publication Table (%)'!$C$5="Cancellations for other reasons",
IFERROR(SUMIFS(AllPublicationData!$J:$J,AllPublicationData!$A:$A,'Publication Table (%)'!$B149,AllPublicationData!$B:$B,'Publication Table (%)'!$C$4,AllPublicationData!$D:$D,'Publication Table (%)'!O$7)/
SUMIFS(AllPublicationData!$E:$E,AllPublicationData!$A:$A,'Publication Table (%)'!$B149,AllPublicationData!$B:$B,'Publication Table (%)'!$C$4,AllPublicationData!$D:$D,'Publication Table (%)'!O$7),
SUMIFS(AllPublicationData!$J:$J,AllPublicationData!$A:$A,'Publication Table (%)'!$B149,AllPublicationData!$B:$B,'Publication Table (%)'!O$7)/
SUMIFS(AllPublicationData!$E:$E,AllPublicationData!$A:$A,'Publication Table (%)'!$B149,AllPublicationData!$B:$B,'Publication Table (%)'!O$7)))))))</f>
        <v>#DIV/0!</v>
      </c>
      <c r="P149" s="96" t="e">
        <f>IF('Publication Table (%)'!$C$5="All Cancelled Operations",
IFERROR(SUMIFS(AllPublicationData!$F:$F,AllPublicationData!$A:$A,'Publication Table (%)'!$B149,AllPublicationData!$B:$B,'Publication Table (%)'!$C$4,AllPublicationData!$D:$D,'Publication Table (%)'!P$7)/
SUMIFS(AllPublicationData!$E:$E,AllPublicationData!$A:$A,'Publication Table (%)'!$B149,AllPublicationData!$B:$B,'Publication Table (%)'!$C$4,AllPublicationData!$D:$D,'Publication Table (%)'!P$7),
SUMIFS(AllPublicationData!$F:$F,AllPublicationData!$A:$A,'Publication Table (%)'!$B149,AllPublicationData!$B:$B,'Publication Table (%)'!P$7)/
SUMIFS(AllPublicationData!$E:$E,AllPublicationData!$A:$A,'Publication Table (%)'!$B149,AllPublicationData!$B:$B,'Publication Table (%)'!P$7)),
IF('Publication Table (%)'!$C$5="Operations cancelled by patient",
IFERROR(SUMIFS(AllPublicationData!$G:$G,AllPublicationData!$A:$A,'Publication Table (%)'!$B149,AllPublicationData!$B:$B,'Publication Table (%)'!$C$4,AllPublicationData!$D:$D,'Publication Table (%)'!P$7)/
SUMIFS(AllPublicationData!$E:$E,AllPublicationData!$A:$A,'Publication Table (%)'!$B149,AllPublicationData!$B:$B,'Publication Table (%)'!$C$4,AllPublicationData!$D:$D,'Publication Table (%)'!P$7),
SUMIFS(AllPublicationData!$G:$G,AllPublicationData!$A:$A,'Publication Table (%)'!$B149,AllPublicationData!$B:$B,'Publication Table (%)'!P$7)/
SUMIFS(AllPublicationData!$E:$E,AllPublicationData!$A:$A,'Publication Table (%)'!$B149,AllPublicationData!$B:$B,'Publication Table (%)'!P$7)),
IF('Publication Table (%)'!$C$5="Operations cancelled for clinical reasons",
IFERROR(SUMIFS(AllPublicationData!$H:$H,AllPublicationData!$A:$A,'Publication Table (%)'!$B149,AllPublicationData!$B:$B,'Publication Table (%)'!$C$4,AllPublicationData!$D:$D,'Publication Table (%)'!P$7)/
SUMIFS(AllPublicationData!$E:$E,AllPublicationData!$A:$A,'Publication Table (%)'!$B149,AllPublicationData!$B:$B,'Publication Table (%)'!$C$4,AllPublicationData!$D:$D,'Publication Table (%)'!P$7),
SUMIFS(AllPublicationData!$H:$H,AllPublicationData!$A:$A,'Publication Table (%)'!$B149,AllPublicationData!$B:$B,'Publication Table (%)'!P$7)/
SUMIFS(AllPublicationData!$E:$E,AllPublicationData!$A:$A,'Publication Table (%)'!$B149,AllPublicationData!$B:$B,'Publication Table (%)'!P$7)),
IF('Publication Table (%)'!$C$5="Operations cancelled for non-clinical/capacity reasons",
IFERROR(SUMIFS(AllPublicationData!$I:$I,AllPublicationData!$A:$A,'Publication Table (%)'!$B149,AllPublicationData!$B:$B,'Publication Table (%)'!$C$4,AllPublicationData!$D:$D,'Publication Table (%)'!P$7)/
SUMIFS(AllPublicationData!$E:$E,AllPublicationData!$A:$A,'Publication Table (%)'!$B149,AllPublicationData!$B:$B,'Publication Table (%)'!$C$4,AllPublicationData!$D:$D,'Publication Table (%)'!P$7),
SUMIFS(AllPublicationData!$I:$I,AllPublicationData!$A:$A,'Publication Table (%)'!$B149,AllPublicationData!$B:$B,'Publication Table (%)'!P$7)/
SUMIFS(AllPublicationData!$E:$E,AllPublicationData!$A:$A,'Publication Table (%)'!$B149,AllPublicationData!$B:$B,'Publication Table (%)'!P$7)),
IF('Publication Table (%)'!$C$5="Cancellations for other reasons",
IFERROR(SUMIFS(AllPublicationData!$J:$J,AllPublicationData!$A:$A,'Publication Table (%)'!$B149,AllPublicationData!$B:$B,'Publication Table (%)'!$C$4,AllPublicationData!$D:$D,'Publication Table (%)'!P$7)/
SUMIFS(AllPublicationData!$E:$E,AllPublicationData!$A:$A,'Publication Table (%)'!$B149,AllPublicationData!$B:$B,'Publication Table (%)'!$C$4,AllPublicationData!$D:$D,'Publication Table (%)'!P$7),
SUMIFS(AllPublicationData!$J:$J,AllPublicationData!$A:$A,'Publication Table (%)'!$B149,AllPublicationData!$B:$B,'Publication Table (%)'!P$7)/
SUMIFS(AllPublicationData!$E:$E,AllPublicationData!$A:$A,'Publication Table (%)'!$B149,AllPublicationData!$B:$B,'Publication Table (%)'!P$7)))))))</f>
        <v>#DIV/0!</v>
      </c>
      <c r="Q149" s="96" t="e">
        <f>IF('Publication Table (%)'!$C$5="All Cancelled Operations",
IFERROR(SUMIFS(AllPublicationData!$F:$F,AllPublicationData!$A:$A,'Publication Table (%)'!$B149,AllPublicationData!$B:$B,'Publication Table (%)'!$C$4,AllPublicationData!$D:$D,'Publication Table (%)'!Q$7)/
SUMIFS(AllPublicationData!$E:$E,AllPublicationData!$A:$A,'Publication Table (%)'!$B149,AllPublicationData!$B:$B,'Publication Table (%)'!$C$4,AllPublicationData!$D:$D,'Publication Table (%)'!Q$7),
SUMIFS(AllPublicationData!$F:$F,AllPublicationData!$A:$A,'Publication Table (%)'!$B149,AllPublicationData!$B:$B,'Publication Table (%)'!Q$7)/
SUMIFS(AllPublicationData!$E:$E,AllPublicationData!$A:$A,'Publication Table (%)'!$B149,AllPublicationData!$B:$B,'Publication Table (%)'!Q$7)),
IF('Publication Table (%)'!$C$5="Operations cancelled by patient",
IFERROR(SUMIFS(AllPublicationData!$G:$G,AllPublicationData!$A:$A,'Publication Table (%)'!$B149,AllPublicationData!$B:$B,'Publication Table (%)'!$C$4,AllPublicationData!$D:$D,'Publication Table (%)'!Q$7)/
SUMIFS(AllPublicationData!$E:$E,AllPublicationData!$A:$A,'Publication Table (%)'!$B149,AllPublicationData!$B:$B,'Publication Table (%)'!$C$4,AllPublicationData!$D:$D,'Publication Table (%)'!Q$7),
SUMIFS(AllPublicationData!$G:$G,AllPublicationData!$A:$A,'Publication Table (%)'!$B149,AllPublicationData!$B:$B,'Publication Table (%)'!Q$7)/
SUMIFS(AllPublicationData!$E:$E,AllPublicationData!$A:$A,'Publication Table (%)'!$B149,AllPublicationData!$B:$B,'Publication Table (%)'!Q$7)),
IF('Publication Table (%)'!$C$5="Operations cancelled for clinical reasons",
IFERROR(SUMIFS(AllPublicationData!$H:$H,AllPublicationData!$A:$A,'Publication Table (%)'!$B149,AllPublicationData!$B:$B,'Publication Table (%)'!$C$4,AllPublicationData!$D:$D,'Publication Table (%)'!Q$7)/
SUMIFS(AllPublicationData!$E:$E,AllPublicationData!$A:$A,'Publication Table (%)'!$B149,AllPublicationData!$B:$B,'Publication Table (%)'!$C$4,AllPublicationData!$D:$D,'Publication Table (%)'!Q$7),
SUMIFS(AllPublicationData!$H:$H,AllPublicationData!$A:$A,'Publication Table (%)'!$B149,AllPublicationData!$B:$B,'Publication Table (%)'!Q$7)/
SUMIFS(AllPublicationData!$E:$E,AllPublicationData!$A:$A,'Publication Table (%)'!$B149,AllPublicationData!$B:$B,'Publication Table (%)'!Q$7)),
IF('Publication Table (%)'!$C$5="Operations cancelled for non-clinical/capacity reasons",
IFERROR(SUMIFS(AllPublicationData!$I:$I,AllPublicationData!$A:$A,'Publication Table (%)'!$B149,AllPublicationData!$B:$B,'Publication Table (%)'!$C$4,AllPublicationData!$D:$D,'Publication Table (%)'!Q$7)/
SUMIFS(AllPublicationData!$E:$E,AllPublicationData!$A:$A,'Publication Table (%)'!$B149,AllPublicationData!$B:$B,'Publication Table (%)'!$C$4,AllPublicationData!$D:$D,'Publication Table (%)'!Q$7),
SUMIFS(AllPublicationData!$I:$I,AllPublicationData!$A:$A,'Publication Table (%)'!$B149,AllPublicationData!$B:$B,'Publication Table (%)'!Q$7)/
SUMIFS(AllPublicationData!$E:$E,AllPublicationData!$A:$A,'Publication Table (%)'!$B149,AllPublicationData!$B:$B,'Publication Table (%)'!Q$7)),
IF('Publication Table (%)'!$C$5="Cancellations for other reasons",
IFERROR(SUMIFS(AllPublicationData!$J:$J,AllPublicationData!$A:$A,'Publication Table (%)'!$B149,AllPublicationData!$B:$B,'Publication Table (%)'!$C$4,AllPublicationData!$D:$D,'Publication Table (%)'!Q$7)/
SUMIFS(AllPublicationData!$E:$E,AllPublicationData!$A:$A,'Publication Table (%)'!$B149,AllPublicationData!$B:$B,'Publication Table (%)'!$C$4,AllPublicationData!$D:$D,'Publication Table (%)'!Q$7),
SUMIFS(AllPublicationData!$J:$J,AllPublicationData!$A:$A,'Publication Table (%)'!$B149,AllPublicationData!$B:$B,'Publication Table (%)'!Q$7)/
SUMIFS(AllPublicationData!$E:$E,AllPublicationData!$A:$A,'Publication Table (%)'!$B149,AllPublicationData!$B:$B,'Publication Table (%)'!Q$7)))))))</f>
        <v>#DIV/0!</v>
      </c>
      <c r="R149" s="96" t="e">
        <f>IF('Publication Table (%)'!$C$5="All Cancelled Operations",
IFERROR(SUMIFS(AllPublicationData!$F:$F,AllPublicationData!$A:$A,'Publication Table (%)'!$B149,AllPublicationData!$B:$B,'Publication Table (%)'!$C$4,AllPublicationData!$D:$D,'Publication Table (%)'!R$7)/
SUMIFS(AllPublicationData!$E:$E,AllPublicationData!$A:$A,'Publication Table (%)'!$B149,AllPublicationData!$B:$B,'Publication Table (%)'!$C$4,AllPublicationData!$D:$D,'Publication Table (%)'!R$7),
SUMIFS(AllPublicationData!$F:$F,AllPublicationData!$A:$A,'Publication Table (%)'!$B149,AllPublicationData!$B:$B,'Publication Table (%)'!R$7)/
SUMIFS(AllPublicationData!$E:$E,AllPublicationData!$A:$A,'Publication Table (%)'!$B149,AllPublicationData!$B:$B,'Publication Table (%)'!R$7)),
IF('Publication Table (%)'!$C$5="Operations cancelled by patient",
IFERROR(SUMIFS(AllPublicationData!$G:$G,AllPublicationData!$A:$A,'Publication Table (%)'!$B149,AllPublicationData!$B:$B,'Publication Table (%)'!$C$4,AllPublicationData!$D:$D,'Publication Table (%)'!R$7)/
SUMIFS(AllPublicationData!$E:$E,AllPublicationData!$A:$A,'Publication Table (%)'!$B149,AllPublicationData!$B:$B,'Publication Table (%)'!$C$4,AllPublicationData!$D:$D,'Publication Table (%)'!R$7),
SUMIFS(AllPublicationData!$G:$G,AllPublicationData!$A:$A,'Publication Table (%)'!$B149,AllPublicationData!$B:$B,'Publication Table (%)'!R$7)/
SUMIFS(AllPublicationData!$E:$E,AllPublicationData!$A:$A,'Publication Table (%)'!$B149,AllPublicationData!$B:$B,'Publication Table (%)'!R$7)),
IF('Publication Table (%)'!$C$5="Operations cancelled for clinical reasons",
IFERROR(SUMIFS(AllPublicationData!$H:$H,AllPublicationData!$A:$A,'Publication Table (%)'!$B149,AllPublicationData!$B:$B,'Publication Table (%)'!$C$4,AllPublicationData!$D:$D,'Publication Table (%)'!R$7)/
SUMIFS(AllPublicationData!$E:$E,AllPublicationData!$A:$A,'Publication Table (%)'!$B149,AllPublicationData!$B:$B,'Publication Table (%)'!$C$4,AllPublicationData!$D:$D,'Publication Table (%)'!R$7),
SUMIFS(AllPublicationData!$H:$H,AllPublicationData!$A:$A,'Publication Table (%)'!$B149,AllPublicationData!$B:$B,'Publication Table (%)'!R$7)/
SUMIFS(AllPublicationData!$E:$E,AllPublicationData!$A:$A,'Publication Table (%)'!$B149,AllPublicationData!$B:$B,'Publication Table (%)'!R$7)),
IF('Publication Table (%)'!$C$5="Operations cancelled for non-clinical/capacity reasons",
IFERROR(SUMIFS(AllPublicationData!$I:$I,AllPublicationData!$A:$A,'Publication Table (%)'!$B149,AllPublicationData!$B:$B,'Publication Table (%)'!$C$4,AllPublicationData!$D:$D,'Publication Table (%)'!R$7)/
SUMIFS(AllPublicationData!$E:$E,AllPublicationData!$A:$A,'Publication Table (%)'!$B149,AllPublicationData!$B:$B,'Publication Table (%)'!$C$4,AllPublicationData!$D:$D,'Publication Table (%)'!R$7),
SUMIFS(AllPublicationData!$I:$I,AllPublicationData!$A:$A,'Publication Table (%)'!$B149,AllPublicationData!$B:$B,'Publication Table (%)'!R$7)/
SUMIFS(AllPublicationData!$E:$E,AllPublicationData!$A:$A,'Publication Table (%)'!$B149,AllPublicationData!$B:$B,'Publication Table (%)'!R$7)),
IF('Publication Table (%)'!$C$5="Cancellations for other reasons",
IFERROR(SUMIFS(AllPublicationData!$J:$J,AllPublicationData!$A:$A,'Publication Table (%)'!$B149,AllPublicationData!$B:$B,'Publication Table (%)'!$C$4,AllPublicationData!$D:$D,'Publication Table (%)'!R$7)/
SUMIFS(AllPublicationData!$E:$E,AllPublicationData!$A:$A,'Publication Table (%)'!$B149,AllPublicationData!$B:$B,'Publication Table (%)'!$C$4,AllPublicationData!$D:$D,'Publication Table (%)'!R$7),
SUMIFS(AllPublicationData!$J:$J,AllPublicationData!$A:$A,'Publication Table (%)'!$B149,AllPublicationData!$B:$B,'Publication Table (%)'!R$7)/
SUMIFS(AllPublicationData!$E:$E,AllPublicationData!$A:$A,'Publication Table (%)'!$B149,AllPublicationData!$B:$B,'Publication Table (%)'!R$7)))))))</f>
        <v>#DIV/0!</v>
      </c>
      <c r="S149" s="96" t="e">
        <f>IF('Publication Table (%)'!$C$5="All Cancelled Operations",
IFERROR(SUMIFS(AllPublicationData!$F:$F,AllPublicationData!$A:$A,'Publication Table (%)'!$B149,AllPublicationData!$B:$B,'Publication Table (%)'!$C$4,AllPublicationData!$D:$D,'Publication Table (%)'!S$7)/
SUMIFS(AllPublicationData!$E:$E,AllPublicationData!$A:$A,'Publication Table (%)'!$B149,AllPublicationData!$B:$B,'Publication Table (%)'!$C$4,AllPublicationData!$D:$D,'Publication Table (%)'!S$7),
SUMIFS(AllPublicationData!$F:$F,AllPublicationData!$A:$A,'Publication Table (%)'!$B149,AllPublicationData!$B:$B,'Publication Table (%)'!S$7)/
SUMIFS(AllPublicationData!$E:$E,AllPublicationData!$A:$A,'Publication Table (%)'!$B149,AllPublicationData!$B:$B,'Publication Table (%)'!S$7)),
IF('Publication Table (%)'!$C$5="Operations cancelled by patient",
IFERROR(SUMIFS(AllPublicationData!$G:$G,AllPublicationData!$A:$A,'Publication Table (%)'!$B149,AllPublicationData!$B:$B,'Publication Table (%)'!$C$4,AllPublicationData!$D:$D,'Publication Table (%)'!S$7)/
SUMIFS(AllPublicationData!$E:$E,AllPublicationData!$A:$A,'Publication Table (%)'!$B149,AllPublicationData!$B:$B,'Publication Table (%)'!$C$4,AllPublicationData!$D:$D,'Publication Table (%)'!S$7),
SUMIFS(AllPublicationData!$G:$G,AllPublicationData!$A:$A,'Publication Table (%)'!$B149,AllPublicationData!$B:$B,'Publication Table (%)'!S$7)/
SUMIFS(AllPublicationData!$E:$E,AllPublicationData!$A:$A,'Publication Table (%)'!$B149,AllPublicationData!$B:$B,'Publication Table (%)'!S$7)),
IF('Publication Table (%)'!$C$5="Operations cancelled for clinical reasons",
IFERROR(SUMIFS(AllPublicationData!$H:$H,AllPublicationData!$A:$A,'Publication Table (%)'!$B149,AllPublicationData!$B:$B,'Publication Table (%)'!$C$4,AllPublicationData!$D:$D,'Publication Table (%)'!S$7)/
SUMIFS(AllPublicationData!$E:$E,AllPublicationData!$A:$A,'Publication Table (%)'!$B149,AllPublicationData!$B:$B,'Publication Table (%)'!$C$4,AllPublicationData!$D:$D,'Publication Table (%)'!S$7),
SUMIFS(AllPublicationData!$H:$H,AllPublicationData!$A:$A,'Publication Table (%)'!$B149,AllPublicationData!$B:$B,'Publication Table (%)'!S$7)/
SUMIFS(AllPublicationData!$E:$E,AllPublicationData!$A:$A,'Publication Table (%)'!$B149,AllPublicationData!$B:$B,'Publication Table (%)'!S$7)),
IF('Publication Table (%)'!$C$5="Operations cancelled for non-clinical/capacity reasons",
IFERROR(SUMIFS(AllPublicationData!$I:$I,AllPublicationData!$A:$A,'Publication Table (%)'!$B149,AllPublicationData!$B:$B,'Publication Table (%)'!$C$4,AllPublicationData!$D:$D,'Publication Table (%)'!S$7)/
SUMIFS(AllPublicationData!$E:$E,AllPublicationData!$A:$A,'Publication Table (%)'!$B149,AllPublicationData!$B:$B,'Publication Table (%)'!$C$4,AllPublicationData!$D:$D,'Publication Table (%)'!S$7),
SUMIFS(AllPublicationData!$I:$I,AllPublicationData!$A:$A,'Publication Table (%)'!$B149,AllPublicationData!$B:$B,'Publication Table (%)'!S$7)/
SUMIFS(AllPublicationData!$E:$E,AllPublicationData!$A:$A,'Publication Table (%)'!$B149,AllPublicationData!$B:$B,'Publication Table (%)'!S$7)),
IF('Publication Table (%)'!$C$5="Cancellations for other reasons",
IFERROR(SUMIFS(AllPublicationData!$J:$J,AllPublicationData!$A:$A,'Publication Table (%)'!$B149,AllPublicationData!$B:$B,'Publication Table (%)'!$C$4,AllPublicationData!$D:$D,'Publication Table (%)'!S$7)/
SUMIFS(AllPublicationData!$E:$E,AllPublicationData!$A:$A,'Publication Table (%)'!$B149,AllPublicationData!$B:$B,'Publication Table (%)'!$C$4,AllPublicationData!$D:$D,'Publication Table (%)'!S$7),
SUMIFS(AllPublicationData!$J:$J,AllPublicationData!$A:$A,'Publication Table (%)'!$B149,AllPublicationData!$B:$B,'Publication Table (%)'!S$7)/
SUMIFS(AllPublicationData!$E:$E,AllPublicationData!$A:$A,'Publication Table (%)'!$B149,AllPublicationData!$B:$B,'Publication Table (%)'!S$7)))))))</f>
        <v>#DIV/0!</v>
      </c>
    </row>
    <row r="150" spans="3:19" x14ac:dyDescent="0.35">
      <c r="C150" s="112">
        <f>IF('Publication Table (%)'!$C$5="All Cancelled Operations",
SUMIFS(AllPublicationData!$F:$F,AllPublicationData!$A:$A,'Publication Table (%)'!$B150,AllPublicationData!$B:$B,'Publication Table (%)'!$C$4),
IF('Publication Table (%)'!$C$5="Operations cancelled by patient",
SUMIFS(AllPublicationData!$G:$G,AllPublicationData!$A:$A,'Publication Table (%)'!$B150,AllPublicationData!$B:$B,'Publication Table (%)'!$C$4),
IF('Publication Table (%)'!$C$5="Operations cancelled for clinical reasons",
SUMIFS(AllPublicationData!$H:$H,AllPublicationData!$A:$A,'Publication Table (%)'!$B150,AllPublicationData!$B:$B,'Publication Table (%)'!$C$4),
IF('Publication Table (%)'!$C$5="Operations cancelled for non-clinical/capacity reasons",
SUMIFS(AllPublicationData!$I:$I,AllPublicationData!$A:$A,'Publication Table (%)'!$B150,AllPublicationData!$B:$B,'Publication Table (%)'!$C$4),
IF('Publication Table (%)'!$C$5="Cancellations for other reasons",
SUMIFS(AllPublicationData!$J:$J,AllPublicationData!$A:$A,'Publication Table (%)'!$B150,AllPublicationData!$B:$B,'Publication Table (%)'!$C$4))))))+
IF(AND($C$4="NHS Scotland",$C$5="All Cancelled Operations"),
SUMIFS(AllPublicationData!$F:$F,AllPublicationData!$A:$A,'Publication Table (%)'!$B150),
IF(AND($C$4="NHS Scotland",$C$5="Operations cancelled by patient"),
SUMIFS(AllPublicationData!$G:$G,AllPublicationData!$A:$A,'Publication Table (%)'!$B150),
IF(AND($C$4="NHS Scotland",$C$5="Operations cancelled for clinical reasons"),
SUMIFS(AllPublicationData!$H:$H,AllPublicationData!$A:$A,'Publication Table (%)'!$B150),
IF(AND($C$4="NHS Scotland",$C$5="Operations cancelled for non-clinical/capacity reasons"),
SUMIFS(AllPublicationData!$I:$I,AllPublicationData!$A:$A,'Publication Table (%)'!$B150),
IF(AND($C$4="NHS Scotland",$C$5="Cancellations for other reasons"),
SUMIFS(AllPublicationData!$J:$J,AllPublicationData!$A:$A,'Publication Table (%)'!$B150))))))</f>
        <v>0</v>
      </c>
      <c r="D150" s="110" t="e">
        <f>IF(AND('Publication Table (%)'!$C$5="All Cancelled Operations",$C$4&lt;&gt;"NHS Scotland"),
IFERROR(SUMIFS(AllPublicationData!$F:$F,AllPublicationData!$A:$A,'Publication Table (%)'!$B150,AllPublicationData!$B:$B,'Publication Table (%)'!$C$4,AllPublicationData!$D:$D,'Publication Table (%)'!D$7)/
SUMIFS(AllPublicationData!$E:$E,AllPublicationData!$A:$A,'Publication Table (%)'!$B150,AllPublicationData!$B:$B,'Publication Table (%)'!$C$4,AllPublicationData!$D:$D,'Publication Table (%)'!D$7),
SUMIFS(AllPublicationData!$F:$F,AllPublicationData!$A:$A,'Publication Table (%)'!$B150,AllPublicationData!$B:$B,'Publication Table (%)'!D$7)/
SUMIFS(AllPublicationData!$E:$E,AllPublicationData!$A:$A,'Publication Table (%)'!$B150,AllPublicationData!$B:$B,'Publication Table (%)'!D$7)),
IF(AND('Publication Table (%)'!$C$5="Operations cancelled by patient",$C$4&lt;&gt;"NHS Scotland"),
IFERROR(SUMIFS(AllPublicationData!$G:$G,AllPublicationData!$A:$A,'Publication Table (%)'!$B150,AllPublicationData!$B:$B,'Publication Table (%)'!$C$4,AllPublicationData!$D:$D,'Publication Table (%)'!D$7)/
SUMIFS(AllPublicationData!$E:$E,AllPublicationData!$A:$A,'Publication Table (%)'!$B150,AllPublicationData!$B:$B,'Publication Table (%)'!$C$4,AllPublicationData!$D:$D,'Publication Table (%)'!D$7),
SUMIFS(AllPublicationData!$G:$G,AllPublicationData!$A:$A,'Publication Table (%)'!$B150,AllPublicationData!$B:$B,'Publication Table (%)'!D$7)/
SUMIFS(AllPublicationData!$E:$E,AllPublicationData!$A:$A,'Publication Table (%)'!$B150,AllPublicationData!$B:$B,'Publication Table (%)'!D$7)),
IF(AND('Publication Table (%)'!$C$5="Operations cancelled for clinical reasons",$C$4&lt;&gt;"NHS Scotland"),
IFERROR(SUMIFS(AllPublicationData!$H:$H,AllPublicationData!$A:$A,'Publication Table (%)'!$B150,AllPublicationData!$B:$B,'Publication Table (%)'!$C$4,AllPublicationData!$D:$D,'Publication Table (%)'!D$7)/
SUMIFS(AllPublicationData!$E:$E,AllPublicationData!$A:$A,'Publication Table (%)'!$B150,AllPublicationData!$B:$B,'Publication Table (%)'!$C$4,AllPublicationData!$D:$D,'Publication Table (%)'!D$7),
SUMIFS(AllPublicationData!$H:$H,AllPublicationData!$A:$A,'Publication Table (%)'!$B150,AllPublicationData!$B:$B,'Publication Table (%)'!D$7)/
SUMIFS(AllPublicationData!$E:$E,AllPublicationData!$A:$A,'Publication Table (%)'!$B150,AllPublicationData!$B:$B,'Publication Table (%)'!D$7)),
IF(AND('Publication Table (%)'!$C$5="Operations cancelled for non-clinical/capacity reasons",$C$4&lt;&gt;"NHS Scotland"),
IFERROR(SUMIFS(AllPublicationData!$I:$I,AllPublicationData!$A:$A,'Publication Table (%)'!$B150,AllPublicationData!$B:$B,'Publication Table (%)'!$C$4,AllPublicationData!$D:$D,'Publication Table (%)'!D$7)/
SUMIFS(AllPublicationData!$E:$E,AllPublicationData!$A:$A,'Publication Table (%)'!$B150,AllPublicationData!$B:$B,'Publication Table (%)'!$C$4,AllPublicationData!$D:$D,'Publication Table (%)'!D$7),
SUMIFS(AllPublicationData!$I:$I,AllPublicationData!$A:$A,'Publication Table (%)'!$B150,AllPublicationData!$B:$B,'Publication Table (%)'!D$7)/
SUMIFS(AllPublicationData!$E:$E,AllPublicationData!$A:$A,'Publication Table (%)'!$B150,AllPublicationData!$B:$B,'Publication Table (%)'!D$7)),
IF(AND('Publication Table (%)'!$C$5="Cancellations for other reasons",$C$4&lt;&gt;"NHS Scotland"),
IFERROR(SUMIFS(AllPublicationData!$J:$J,AllPublicationData!$A:$A,'Publication Table (%)'!$B150,AllPublicationData!$B:$B,'Publication Table (%)'!$C$4,AllPublicationData!$D:$D,'Publication Table (%)'!D$7)/
SUMIFS(AllPublicationData!$E:$E,AllPublicationData!$A:$A,'Publication Table (%)'!$B150,AllPublicationData!$B:$B,'Publication Table (%)'!$C$4,AllPublicationData!$D:$D,'Publication Table (%)'!D$7),
SUMIFS(AllPublicationData!$J:$J,AllPublicationData!$A:$A,'Publication Table (%)'!$B150,AllPublicationData!$B:$B,'Publication Table (%)'!D$7)/
SUMIFS(AllPublicationData!$E:$E,AllPublicationData!$A:$A,'Publication Table (%)'!$B150,AllPublicationData!$B:$B,'Publication Table (%)'!D$7)),
IF(AND($C$4="NHS Scotland",$C$5="All Cancelled Operations"),
SUMIFS(AllPublicationData!$F:$F,AllPublicationData!$A:$A,'Publication Table'!$B150)/
SUMIFS(AllPublicationData!$E:$E,AllPublicationData!$A:$A,'Publication Table'!$B150),
IF(AND($C$4="NHS Scotland",$C$5="Operations cancelled by patient"),
SUMIFS(AllPublicationData!$G:$G,AllPublicationData!$A:$A,'Publication Table'!$B150)/
SUMIFS(AllPublicationData!$E:$E,AllPublicationData!$A:$A,'Publication Table'!$B150),
IF(AND($C$4="NHS Scotland",$C$5="Operations cancelled for clinical reasons"),
SUMIFS(AllPublicationData!$H:$H,AllPublicationData!$A:$A,'Publication Table'!$B150)/
SUMIFS(AllPublicationData!$E:$E,AllPublicationData!$A:$A,'Publication Table'!$B150),
IF(AND($C$4="NHS Scotland",$C$5="Operations cancelled for non-clinical/capacity reasons"),
SUMIFS(AllPublicationData!$I:$I,AllPublicationData!$A:$A,'Publication Table'!$B150)/
SUMIFS(AllPublicationData!$E:$E,AllPublicationData!$A:$A,'Publication Table'!$B150),
IF(AND($C$4="NHS Scotland",$C$5="Cancellations for other reasons"),
SUMIFS(AllPublicationData!$J:$J,AllPublicationData!$A:$A,'Publication Table'!$B150)/
SUMIFS(AllPublicationData!$E:$E,AllPublicationData!$A:$A,'Publication Table'!$B150)))))))))))</f>
        <v>#DIV/0!</v>
      </c>
      <c r="E150" s="96" t="e">
        <f>IF('Publication Table (%)'!$C$5="All Cancelled Operations",
IFERROR(SUMIFS(AllPublicationData!$F:$F,AllPublicationData!$A:$A,'Publication Table (%)'!$B150,AllPublicationData!$B:$B,'Publication Table (%)'!$C$4,AllPublicationData!$D:$D,'Publication Table (%)'!E$7)/
SUMIFS(AllPublicationData!$E:$E,AllPublicationData!$A:$A,'Publication Table (%)'!$B150,AllPublicationData!$B:$B,'Publication Table (%)'!$C$4,AllPublicationData!$D:$D,'Publication Table (%)'!E$7),
SUMIFS(AllPublicationData!$F:$F,AllPublicationData!$A:$A,'Publication Table (%)'!$B150,AllPublicationData!$B:$B,'Publication Table (%)'!E$7)/
SUMIFS(AllPublicationData!$E:$E,AllPublicationData!$A:$A,'Publication Table (%)'!$B150,AllPublicationData!$B:$B,'Publication Table (%)'!E$7)),
IF('Publication Table (%)'!$C$5="Operations cancelled by patient",
IFERROR(SUMIFS(AllPublicationData!$G:$G,AllPublicationData!$A:$A,'Publication Table (%)'!$B150,AllPublicationData!$B:$B,'Publication Table (%)'!$C$4,AllPublicationData!$D:$D,'Publication Table (%)'!E$7)/
SUMIFS(AllPublicationData!$E:$E,AllPublicationData!$A:$A,'Publication Table (%)'!$B150,AllPublicationData!$B:$B,'Publication Table (%)'!$C$4,AllPublicationData!$D:$D,'Publication Table (%)'!E$7),
SUMIFS(AllPublicationData!$G:$G,AllPublicationData!$A:$A,'Publication Table (%)'!$B150,AllPublicationData!$B:$B,'Publication Table (%)'!E$7)/
SUMIFS(AllPublicationData!$E:$E,AllPublicationData!$A:$A,'Publication Table (%)'!$B150,AllPublicationData!$B:$B,'Publication Table (%)'!E$7)),
IF('Publication Table (%)'!$C$5="Operations cancelled for clinical reasons",
IFERROR(SUMIFS(AllPublicationData!$H:$H,AllPublicationData!$A:$A,'Publication Table (%)'!$B150,AllPublicationData!$B:$B,'Publication Table (%)'!$C$4,AllPublicationData!$D:$D,'Publication Table (%)'!E$7)/
SUMIFS(AllPublicationData!$E:$E,AllPublicationData!$A:$A,'Publication Table (%)'!$B150,AllPublicationData!$B:$B,'Publication Table (%)'!$C$4,AllPublicationData!$D:$D,'Publication Table (%)'!E$7),
SUMIFS(AllPublicationData!$H:$H,AllPublicationData!$A:$A,'Publication Table (%)'!$B150,AllPublicationData!$B:$B,'Publication Table (%)'!E$7)/
SUMIFS(AllPublicationData!$E:$E,AllPublicationData!$A:$A,'Publication Table (%)'!$B150,AllPublicationData!$B:$B,'Publication Table (%)'!E$7)),
IF('Publication Table (%)'!$C$5="Operations cancelled for non-clinical/capacity reasons",
IFERROR(SUMIFS(AllPublicationData!$I:$I,AllPublicationData!$A:$A,'Publication Table (%)'!$B150,AllPublicationData!$B:$B,'Publication Table (%)'!$C$4,AllPublicationData!$D:$D,'Publication Table (%)'!E$7)/
SUMIFS(AllPublicationData!$E:$E,AllPublicationData!$A:$A,'Publication Table (%)'!$B150,AllPublicationData!$B:$B,'Publication Table (%)'!$C$4,AllPublicationData!$D:$D,'Publication Table (%)'!E$7),
SUMIFS(AllPublicationData!$I:$I,AllPublicationData!$A:$A,'Publication Table (%)'!$B150,AllPublicationData!$B:$B,'Publication Table (%)'!E$7)/
SUMIFS(AllPublicationData!$E:$E,AllPublicationData!$A:$A,'Publication Table (%)'!$B150,AllPublicationData!$B:$B,'Publication Table (%)'!E$7)),
IF('Publication Table (%)'!$C$5="Cancellations for other reasons",
IFERROR(SUMIFS(AllPublicationData!$J:$J,AllPublicationData!$A:$A,'Publication Table (%)'!$B150,AllPublicationData!$B:$B,'Publication Table (%)'!$C$4,AllPublicationData!$D:$D,'Publication Table (%)'!E$7)/
SUMIFS(AllPublicationData!$E:$E,AllPublicationData!$A:$A,'Publication Table (%)'!$B150,AllPublicationData!$B:$B,'Publication Table (%)'!$C$4,AllPublicationData!$D:$D,'Publication Table (%)'!E$7),
SUMIFS(AllPublicationData!$J:$J,AllPublicationData!$A:$A,'Publication Table (%)'!$B150,AllPublicationData!$B:$B,'Publication Table (%)'!E$7)/
SUMIFS(AllPublicationData!$E:$E,AllPublicationData!$A:$A,'Publication Table (%)'!$B150,AllPublicationData!$B:$B,'Publication Table (%)'!E$7)))))))</f>
        <v>#DIV/0!</v>
      </c>
      <c r="F150" s="96" t="e">
        <f>IF('Publication Table (%)'!$C$5="All Cancelled Operations",
IFERROR(SUMIFS(AllPublicationData!$F:$F,AllPublicationData!$A:$A,'Publication Table (%)'!$B150,AllPublicationData!$B:$B,'Publication Table (%)'!$C$4,AllPublicationData!$D:$D,'Publication Table (%)'!F$7)/
SUMIFS(AllPublicationData!$E:$E,AllPublicationData!$A:$A,'Publication Table (%)'!$B150,AllPublicationData!$B:$B,'Publication Table (%)'!$C$4,AllPublicationData!$D:$D,'Publication Table (%)'!F$7),
SUMIFS(AllPublicationData!$F:$F,AllPublicationData!$A:$A,'Publication Table (%)'!$B150,AllPublicationData!$B:$B,'Publication Table (%)'!F$7)/
SUMIFS(AllPublicationData!$E:$E,AllPublicationData!$A:$A,'Publication Table (%)'!$B150,AllPublicationData!$B:$B,'Publication Table (%)'!F$7)),
IF('Publication Table (%)'!$C$5="Operations cancelled by patient",
IFERROR(SUMIFS(AllPublicationData!$G:$G,AllPublicationData!$A:$A,'Publication Table (%)'!$B150,AllPublicationData!$B:$B,'Publication Table (%)'!$C$4,AllPublicationData!$D:$D,'Publication Table (%)'!F$7)/
SUMIFS(AllPublicationData!$E:$E,AllPublicationData!$A:$A,'Publication Table (%)'!$B150,AllPublicationData!$B:$B,'Publication Table (%)'!$C$4,AllPublicationData!$D:$D,'Publication Table (%)'!F$7),
SUMIFS(AllPublicationData!$G:$G,AllPublicationData!$A:$A,'Publication Table (%)'!$B150,AllPublicationData!$B:$B,'Publication Table (%)'!F$7)/
SUMIFS(AllPublicationData!$E:$E,AllPublicationData!$A:$A,'Publication Table (%)'!$B150,AllPublicationData!$B:$B,'Publication Table (%)'!F$7)),
IF('Publication Table (%)'!$C$5="Operations cancelled for clinical reasons",
IFERROR(SUMIFS(AllPublicationData!$H:$H,AllPublicationData!$A:$A,'Publication Table (%)'!$B150,AllPublicationData!$B:$B,'Publication Table (%)'!$C$4,AllPublicationData!$D:$D,'Publication Table (%)'!F$7)/
SUMIFS(AllPublicationData!$E:$E,AllPublicationData!$A:$A,'Publication Table (%)'!$B150,AllPublicationData!$B:$B,'Publication Table (%)'!$C$4,AllPublicationData!$D:$D,'Publication Table (%)'!F$7),
SUMIFS(AllPublicationData!$H:$H,AllPublicationData!$A:$A,'Publication Table (%)'!$B150,AllPublicationData!$B:$B,'Publication Table (%)'!F$7)/
SUMIFS(AllPublicationData!$E:$E,AllPublicationData!$A:$A,'Publication Table (%)'!$B150,AllPublicationData!$B:$B,'Publication Table (%)'!F$7)),
IF('Publication Table (%)'!$C$5="Operations cancelled for non-clinical/capacity reasons",
IFERROR(SUMIFS(AllPublicationData!$I:$I,AllPublicationData!$A:$A,'Publication Table (%)'!$B150,AllPublicationData!$B:$B,'Publication Table (%)'!$C$4,AllPublicationData!$D:$D,'Publication Table (%)'!F$7)/
SUMIFS(AllPublicationData!$E:$E,AllPublicationData!$A:$A,'Publication Table (%)'!$B150,AllPublicationData!$B:$B,'Publication Table (%)'!$C$4,AllPublicationData!$D:$D,'Publication Table (%)'!F$7),
SUMIFS(AllPublicationData!$I:$I,AllPublicationData!$A:$A,'Publication Table (%)'!$B150,AllPublicationData!$B:$B,'Publication Table (%)'!F$7)/
SUMIFS(AllPublicationData!$E:$E,AllPublicationData!$A:$A,'Publication Table (%)'!$B150,AllPublicationData!$B:$B,'Publication Table (%)'!F$7)),
IF('Publication Table (%)'!$C$5="Cancellations for other reasons",
IFERROR(SUMIFS(AllPublicationData!$J:$J,AllPublicationData!$A:$A,'Publication Table (%)'!$B150,AllPublicationData!$B:$B,'Publication Table (%)'!$C$4,AllPublicationData!$D:$D,'Publication Table (%)'!F$7)/
SUMIFS(AllPublicationData!$E:$E,AllPublicationData!$A:$A,'Publication Table (%)'!$B150,AllPublicationData!$B:$B,'Publication Table (%)'!$C$4,AllPublicationData!$D:$D,'Publication Table (%)'!F$7),
SUMIFS(AllPublicationData!$J:$J,AllPublicationData!$A:$A,'Publication Table (%)'!$B150,AllPublicationData!$B:$B,'Publication Table (%)'!F$7)/
SUMIFS(AllPublicationData!$E:$E,AllPublicationData!$A:$A,'Publication Table (%)'!$B150,AllPublicationData!$B:$B,'Publication Table (%)'!F$7)))))))</f>
        <v>#DIV/0!</v>
      </c>
      <c r="G150" s="96" t="e">
        <f>IF('Publication Table (%)'!$C$5="All Cancelled Operations",
IFERROR(SUMIFS(AllPublicationData!$F:$F,AllPublicationData!$A:$A,'Publication Table (%)'!$B150,AllPublicationData!$B:$B,'Publication Table (%)'!$C$4,AllPublicationData!$D:$D,'Publication Table (%)'!G$7)/
SUMIFS(AllPublicationData!$E:$E,AllPublicationData!$A:$A,'Publication Table (%)'!$B150,AllPublicationData!$B:$B,'Publication Table (%)'!$C$4,AllPublicationData!$D:$D,'Publication Table (%)'!G$7),
SUMIFS(AllPublicationData!$F:$F,AllPublicationData!$A:$A,'Publication Table (%)'!$B150,AllPublicationData!$B:$B,'Publication Table (%)'!G$7)/
SUMIFS(AllPublicationData!$E:$E,AllPublicationData!$A:$A,'Publication Table (%)'!$B150,AllPublicationData!$B:$B,'Publication Table (%)'!G$7)),
IF('Publication Table (%)'!$C$5="Operations cancelled by patient",
IFERROR(SUMIFS(AllPublicationData!$G:$G,AllPublicationData!$A:$A,'Publication Table (%)'!$B150,AllPublicationData!$B:$B,'Publication Table (%)'!$C$4,AllPublicationData!$D:$D,'Publication Table (%)'!G$7)/
SUMIFS(AllPublicationData!$E:$E,AllPublicationData!$A:$A,'Publication Table (%)'!$B150,AllPublicationData!$B:$B,'Publication Table (%)'!$C$4,AllPublicationData!$D:$D,'Publication Table (%)'!G$7),
SUMIFS(AllPublicationData!$G:$G,AllPublicationData!$A:$A,'Publication Table (%)'!$B150,AllPublicationData!$B:$B,'Publication Table (%)'!G$7)/
SUMIFS(AllPublicationData!$E:$E,AllPublicationData!$A:$A,'Publication Table (%)'!$B150,AllPublicationData!$B:$B,'Publication Table (%)'!G$7)),
IF('Publication Table (%)'!$C$5="Operations cancelled for clinical reasons",
IFERROR(SUMIFS(AllPublicationData!$H:$H,AllPublicationData!$A:$A,'Publication Table (%)'!$B150,AllPublicationData!$B:$B,'Publication Table (%)'!$C$4,AllPublicationData!$D:$D,'Publication Table (%)'!G$7)/
SUMIFS(AllPublicationData!$E:$E,AllPublicationData!$A:$A,'Publication Table (%)'!$B150,AllPublicationData!$B:$B,'Publication Table (%)'!$C$4,AllPublicationData!$D:$D,'Publication Table (%)'!G$7),
SUMIFS(AllPublicationData!$H:$H,AllPublicationData!$A:$A,'Publication Table (%)'!$B150,AllPublicationData!$B:$B,'Publication Table (%)'!G$7)/
SUMIFS(AllPublicationData!$E:$E,AllPublicationData!$A:$A,'Publication Table (%)'!$B150,AllPublicationData!$B:$B,'Publication Table (%)'!G$7)),
IF('Publication Table (%)'!$C$5="Operations cancelled for non-clinical/capacity reasons",
IFERROR(SUMIFS(AllPublicationData!$I:$I,AllPublicationData!$A:$A,'Publication Table (%)'!$B150,AllPublicationData!$B:$B,'Publication Table (%)'!$C$4,AllPublicationData!$D:$D,'Publication Table (%)'!G$7)/
SUMIFS(AllPublicationData!$E:$E,AllPublicationData!$A:$A,'Publication Table (%)'!$B150,AllPublicationData!$B:$B,'Publication Table (%)'!$C$4,AllPublicationData!$D:$D,'Publication Table (%)'!G$7),
SUMIFS(AllPublicationData!$I:$I,AllPublicationData!$A:$A,'Publication Table (%)'!$B150,AllPublicationData!$B:$B,'Publication Table (%)'!G$7)/
SUMIFS(AllPublicationData!$E:$E,AllPublicationData!$A:$A,'Publication Table (%)'!$B150,AllPublicationData!$B:$B,'Publication Table (%)'!G$7)),
IF('Publication Table (%)'!$C$5="Cancellations for other reasons",
IFERROR(SUMIFS(AllPublicationData!$J:$J,AllPublicationData!$A:$A,'Publication Table (%)'!$B150,AllPublicationData!$B:$B,'Publication Table (%)'!$C$4,AllPublicationData!$D:$D,'Publication Table (%)'!G$7)/
SUMIFS(AllPublicationData!$E:$E,AllPublicationData!$A:$A,'Publication Table (%)'!$B150,AllPublicationData!$B:$B,'Publication Table (%)'!$C$4,AllPublicationData!$D:$D,'Publication Table (%)'!G$7),
SUMIFS(AllPublicationData!$J:$J,AllPublicationData!$A:$A,'Publication Table (%)'!$B150,AllPublicationData!$B:$B,'Publication Table (%)'!G$7)/
SUMIFS(AllPublicationData!$E:$E,AllPublicationData!$A:$A,'Publication Table (%)'!$B150,AllPublicationData!$B:$B,'Publication Table (%)'!G$7)))))))</f>
        <v>#DIV/0!</v>
      </c>
      <c r="H150" s="96" t="e">
        <f>IF('Publication Table (%)'!$C$5="All Cancelled Operations",
IFERROR(SUMIFS(AllPublicationData!$F:$F,AllPublicationData!$A:$A,'Publication Table (%)'!$B150,AllPublicationData!$B:$B,'Publication Table (%)'!$C$4,AllPublicationData!$D:$D,'Publication Table (%)'!H$7)/
SUMIFS(AllPublicationData!$E:$E,AllPublicationData!$A:$A,'Publication Table (%)'!$B150,AllPublicationData!$B:$B,'Publication Table (%)'!$C$4,AllPublicationData!$D:$D,'Publication Table (%)'!H$7),
SUMIFS(AllPublicationData!$F:$F,AllPublicationData!$A:$A,'Publication Table (%)'!$B150,AllPublicationData!$B:$B,'Publication Table (%)'!H$7)/
SUMIFS(AllPublicationData!$E:$E,AllPublicationData!$A:$A,'Publication Table (%)'!$B150,AllPublicationData!$B:$B,'Publication Table (%)'!H$7)),
IF('Publication Table (%)'!$C$5="Operations cancelled by patient",
IFERROR(SUMIFS(AllPublicationData!$G:$G,AllPublicationData!$A:$A,'Publication Table (%)'!$B150,AllPublicationData!$B:$B,'Publication Table (%)'!$C$4,AllPublicationData!$D:$D,'Publication Table (%)'!H$7)/
SUMIFS(AllPublicationData!$E:$E,AllPublicationData!$A:$A,'Publication Table (%)'!$B150,AllPublicationData!$B:$B,'Publication Table (%)'!$C$4,AllPublicationData!$D:$D,'Publication Table (%)'!H$7),
SUMIFS(AllPublicationData!$G:$G,AllPublicationData!$A:$A,'Publication Table (%)'!$B150,AllPublicationData!$B:$B,'Publication Table (%)'!H$7)/
SUMIFS(AllPublicationData!$E:$E,AllPublicationData!$A:$A,'Publication Table (%)'!$B150,AllPublicationData!$B:$B,'Publication Table (%)'!H$7)),
IF('Publication Table (%)'!$C$5="Operations cancelled for clinical reasons",
IFERROR(SUMIFS(AllPublicationData!$H:$H,AllPublicationData!$A:$A,'Publication Table (%)'!$B150,AllPublicationData!$B:$B,'Publication Table (%)'!$C$4,AllPublicationData!$D:$D,'Publication Table (%)'!H$7)/
SUMIFS(AllPublicationData!$E:$E,AllPublicationData!$A:$A,'Publication Table (%)'!$B150,AllPublicationData!$B:$B,'Publication Table (%)'!$C$4,AllPublicationData!$D:$D,'Publication Table (%)'!H$7),
SUMIFS(AllPublicationData!$H:$H,AllPublicationData!$A:$A,'Publication Table (%)'!$B150,AllPublicationData!$B:$B,'Publication Table (%)'!H$7)/
SUMIFS(AllPublicationData!$E:$E,AllPublicationData!$A:$A,'Publication Table (%)'!$B150,AllPublicationData!$B:$B,'Publication Table (%)'!H$7)),
IF('Publication Table (%)'!$C$5="Operations cancelled for non-clinical/capacity reasons",
IFERROR(SUMIFS(AllPublicationData!$I:$I,AllPublicationData!$A:$A,'Publication Table (%)'!$B150,AllPublicationData!$B:$B,'Publication Table (%)'!$C$4,AllPublicationData!$D:$D,'Publication Table (%)'!H$7)/
SUMIFS(AllPublicationData!$E:$E,AllPublicationData!$A:$A,'Publication Table (%)'!$B150,AllPublicationData!$B:$B,'Publication Table (%)'!$C$4,AllPublicationData!$D:$D,'Publication Table (%)'!H$7),
SUMIFS(AllPublicationData!$I:$I,AllPublicationData!$A:$A,'Publication Table (%)'!$B150,AllPublicationData!$B:$B,'Publication Table (%)'!H$7)/
SUMIFS(AllPublicationData!$E:$E,AllPublicationData!$A:$A,'Publication Table (%)'!$B150,AllPublicationData!$B:$B,'Publication Table (%)'!H$7)),
IF('Publication Table (%)'!$C$5="Cancellations for other reasons",
IFERROR(SUMIFS(AllPublicationData!$J:$J,AllPublicationData!$A:$A,'Publication Table (%)'!$B150,AllPublicationData!$B:$B,'Publication Table (%)'!$C$4,AllPublicationData!$D:$D,'Publication Table (%)'!H$7)/
SUMIFS(AllPublicationData!$E:$E,AllPublicationData!$A:$A,'Publication Table (%)'!$B150,AllPublicationData!$B:$B,'Publication Table (%)'!$C$4,AllPublicationData!$D:$D,'Publication Table (%)'!H$7),
SUMIFS(AllPublicationData!$J:$J,AllPublicationData!$A:$A,'Publication Table (%)'!$B150,AllPublicationData!$B:$B,'Publication Table (%)'!H$7)/
SUMIFS(AllPublicationData!$E:$E,AllPublicationData!$A:$A,'Publication Table (%)'!$B150,AllPublicationData!$B:$B,'Publication Table (%)'!H$7)))))))</f>
        <v>#DIV/0!</v>
      </c>
      <c r="I150" s="96" t="e">
        <f>IF('Publication Table (%)'!$C$5="All Cancelled Operations",
IFERROR(SUMIFS(AllPublicationData!$F:$F,AllPublicationData!$A:$A,'Publication Table (%)'!$B150,AllPublicationData!$B:$B,'Publication Table (%)'!$C$4,AllPublicationData!$D:$D,'Publication Table (%)'!I$7)/
SUMIFS(AllPublicationData!$E:$E,AllPublicationData!$A:$A,'Publication Table (%)'!$B150,AllPublicationData!$B:$B,'Publication Table (%)'!$C$4,AllPublicationData!$D:$D,'Publication Table (%)'!I$7),
SUMIFS(AllPublicationData!$F:$F,AllPublicationData!$A:$A,'Publication Table (%)'!$B150,AllPublicationData!$B:$B,'Publication Table (%)'!I$7)/
SUMIFS(AllPublicationData!$E:$E,AllPublicationData!$A:$A,'Publication Table (%)'!$B150,AllPublicationData!$B:$B,'Publication Table (%)'!I$7)),
IF('Publication Table (%)'!$C$5="Operations cancelled by patient",
IFERROR(SUMIFS(AllPublicationData!$G:$G,AllPublicationData!$A:$A,'Publication Table (%)'!$B150,AllPublicationData!$B:$B,'Publication Table (%)'!$C$4,AllPublicationData!$D:$D,'Publication Table (%)'!I$7)/
SUMIFS(AllPublicationData!$E:$E,AllPublicationData!$A:$A,'Publication Table (%)'!$B150,AllPublicationData!$B:$B,'Publication Table (%)'!$C$4,AllPublicationData!$D:$D,'Publication Table (%)'!I$7),
SUMIFS(AllPublicationData!$G:$G,AllPublicationData!$A:$A,'Publication Table (%)'!$B150,AllPublicationData!$B:$B,'Publication Table (%)'!I$7)/
SUMIFS(AllPublicationData!$E:$E,AllPublicationData!$A:$A,'Publication Table (%)'!$B150,AllPublicationData!$B:$B,'Publication Table (%)'!I$7)),
IF('Publication Table (%)'!$C$5="Operations cancelled for clinical reasons",
IFERROR(SUMIFS(AllPublicationData!$H:$H,AllPublicationData!$A:$A,'Publication Table (%)'!$B150,AllPublicationData!$B:$B,'Publication Table (%)'!$C$4,AllPublicationData!$D:$D,'Publication Table (%)'!I$7)/
SUMIFS(AllPublicationData!$E:$E,AllPublicationData!$A:$A,'Publication Table (%)'!$B150,AllPublicationData!$B:$B,'Publication Table (%)'!$C$4,AllPublicationData!$D:$D,'Publication Table (%)'!I$7),
SUMIFS(AllPublicationData!$H:$H,AllPublicationData!$A:$A,'Publication Table (%)'!$B150,AllPublicationData!$B:$B,'Publication Table (%)'!I$7)/
SUMIFS(AllPublicationData!$E:$E,AllPublicationData!$A:$A,'Publication Table (%)'!$B150,AllPublicationData!$B:$B,'Publication Table (%)'!I$7)),
IF('Publication Table (%)'!$C$5="Operations cancelled for non-clinical/capacity reasons",
IFERROR(SUMIFS(AllPublicationData!$I:$I,AllPublicationData!$A:$A,'Publication Table (%)'!$B150,AllPublicationData!$B:$B,'Publication Table (%)'!$C$4,AllPublicationData!$D:$D,'Publication Table (%)'!I$7)/
SUMIFS(AllPublicationData!$E:$E,AllPublicationData!$A:$A,'Publication Table (%)'!$B150,AllPublicationData!$B:$B,'Publication Table (%)'!$C$4,AllPublicationData!$D:$D,'Publication Table (%)'!I$7),
SUMIFS(AllPublicationData!$I:$I,AllPublicationData!$A:$A,'Publication Table (%)'!$B150,AllPublicationData!$B:$B,'Publication Table (%)'!I$7)/
SUMIFS(AllPublicationData!$E:$E,AllPublicationData!$A:$A,'Publication Table (%)'!$B150,AllPublicationData!$B:$B,'Publication Table (%)'!I$7)),
IF('Publication Table (%)'!$C$5="Cancellations for other reasons",
IFERROR(SUMIFS(AllPublicationData!$J:$J,AllPublicationData!$A:$A,'Publication Table (%)'!$B150,AllPublicationData!$B:$B,'Publication Table (%)'!$C$4,AllPublicationData!$D:$D,'Publication Table (%)'!I$7)/
SUMIFS(AllPublicationData!$E:$E,AllPublicationData!$A:$A,'Publication Table (%)'!$B150,AllPublicationData!$B:$B,'Publication Table (%)'!$C$4,AllPublicationData!$D:$D,'Publication Table (%)'!I$7),
SUMIFS(AllPublicationData!$J:$J,AllPublicationData!$A:$A,'Publication Table (%)'!$B150,AllPublicationData!$B:$B,'Publication Table (%)'!I$7)/
SUMIFS(AllPublicationData!$E:$E,AllPublicationData!$A:$A,'Publication Table (%)'!$B150,AllPublicationData!$B:$B,'Publication Table (%)'!I$7)))))))</f>
        <v>#DIV/0!</v>
      </c>
      <c r="J150" s="96" t="e">
        <f>IF('Publication Table (%)'!$C$5="All Cancelled Operations",
IFERROR(SUMIFS(AllPublicationData!$F:$F,AllPublicationData!$A:$A,'Publication Table (%)'!$B150,AllPublicationData!$B:$B,'Publication Table (%)'!$C$4,AllPublicationData!$D:$D,'Publication Table (%)'!J$7)/
SUMIFS(AllPublicationData!$E:$E,AllPublicationData!$A:$A,'Publication Table (%)'!$B150,AllPublicationData!$B:$B,'Publication Table (%)'!$C$4,AllPublicationData!$D:$D,'Publication Table (%)'!J$7),
SUMIFS(AllPublicationData!$F:$F,AllPublicationData!$A:$A,'Publication Table (%)'!$B150,AllPublicationData!$B:$B,'Publication Table (%)'!J$7)/
SUMIFS(AllPublicationData!$E:$E,AllPublicationData!$A:$A,'Publication Table (%)'!$B150,AllPublicationData!$B:$B,'Publication Table (%)'!J$7)),
IF('Publication Table (%)'!$C$5="Operations cancelled by patient",
IFERROR(SUMIFS(AllPublicationData!$G:$G,AllPublicationData!$A:$A,'Publication Table (%)'!$B150,AllPublicationData!$B:$B,'Publication Table (%)'!$C$4,AllPublicationData!$D:$D,'Publication Table (%)'!J$7)/
SUMIFS(AllPublicationData!$E:$E,AllPublicationData!$A:$A,'Publication Table (%)'!$B150,AllPublicationData!$B:$B,'Publication Table (%)'!$C$4,AllPublicationData!$D:$D,'Publication Table (%)'!J$7),
SUMIFS(AllPublicationData!$G:$G,AllPublicationData!$A:$A,'Publication Table (%)'!$B150,AllPublicationData!$B:$B,'Publication Table (%)'!J$7)/
SUMIFS(AllPublicationData!$E:$E,AllPublicationData!$A:$A,'Publication Table (%)'!$B150,AllPublicationData!$B:$B,'Publication Table (%)'!J$7)),
IF('Publication Table (%)'!$C$5="Operations cancelled for clinical reasons",
IFERROR(SUMIFS(AllPublicationData!$H:$H,AllPublicationData!$A:$A,'Publication Table (%)'!$B150,AllPublicationData!$B:$B,'Publication Table (%)'!$C$4,AllPublicationData!$D:$D,'Publication Table (%)'!J$7)/
SUMIFS(AllPublicationData!$E:$E,AllPublicationData!$A:$A,'Publication Table (%)'!$B150,AllPublicationData!$B:$B,'Publication Table (%)'!$C$4,AllPublicationData!$D:$D,'Publication Table (%)'!J$7),
SUMIFS(AllPublicationData!$H:$H,AllPublicationData!$A:$A,'Publication Table (%)'!$B150,AllPublicationData!$B:$B,'Publication Table (%)'!J$7)/
SUMIFS(AllPublicationData!$E:$E,AllPublicationData!$A:$A,'Publication Table (%)'!$B150,AllPublicationData!$B:$B,'Publication Table (%)'!J$7)),
IF('Publication Table (%)'!$C$5="Operations cancelled for non-clinical/capacity reasons",
IFERROR(SUMIFS(AllPublicationData!$I:$I,AllPublicationData!$A:$A,'Publication Table (%)'!$B150,AllPublicationData!$B:$B,'Publication Table (%)'!$C$4,AllPublicationData!$D:$D,'Publication Table (%)'!J$7)/
SUMIFS(AllPublicationData!$E:$E,AllPublicationData!$A:$A,'Publication Table (%)'!$B150,AllPublicationData!$B:$B,'Publication Table (%)'!$C$4,AllPublicationData!$D:$D,'Publication Table (%)'!J$7),
SUMIFS(AllPublicationData!$I:$I,AllPublicationData!$A:$A,'Publication Table (%)'!$B150,AllPublicationData!$B:$B,'Publication Table (%)'!J$7)/
SUMIFS(AllPublicationData!$E:$E,AllPublicationData!$A:$A,'Publication Table (%)'!$B150,AllPublicationData!$B:$B,'Publication Table (%)'!J$7)),
IF('Publication Table (%)'!$C$5="Cancellations for other reasons",
IFERROR(SUMIFS(AllPublicationData!$J:$J,AllPublicationData!$A:$A,'Publication Table (%)'!$B150,AllPublicationData!$B:$B,'Publication Table (%)'!$C$4,AllPublicationData!$D:$D,'Publication Table (%)'!J$7)/
SUMIFS(AllPublicationData!$E:$E,AllPublicationData!$A:$A,'Publication Table (%)'!$B150,AllPublicationData!$B:$B,'Publication Table (%)'!$C$4,AllPublicationData!$D:$D,'Publication Table (%)'!J$7),
SUMIFS(AllPublicationData!$J:$J,AllPublicationData!$A:$A,'Publication Table (%)'!$B150,AllPublicationData!$B:$B,'Publication Table (%)'!J$7)/
SUMIFS(AllPublicationData!$E:$E,AllPublicationData!$A:$A,'Publication Table (%)'!$B150,AllPublicationData!$B:$B,'Publication Table (%)'!J$7)))))))</f>
        <v>#DIV/0!</v>
      </c>
      <c r="K150" s="96" t="e">
        <f>IF('Publication Table (%)'!$C$5="All Cancelled Operations",
IFERROR(SUMIFS(AllPublicationData!$F:$F,AllPublicationData!$A:$A,'Publication Table (%)'!$B150,AllPublicationData!$B:$B,'Publication Table (%)'!$C$4,AllPublicationData!$D:$D,'Publication Table (%)'!K$7)/
SUMIFS(AllPublicationData!$E:$E,AllPublicationData!$A:$A,'Publication Table (%)'!$B150,AllPublicationData!$B:$B,'Publication Table (%)'!$C$4,AllPublicationData!$D:$D,'Publication Table (%)'!K$7),
SUMIFS(AllPublicationData!$F:$F,AllPublicationData!$A:$A,'Publication Table (%)'!$B150,AllPublicationData!$B:$B,'Publication Table (%)'!K$7)/
SUMIFS(AllPublicationData!$E:$E,AllPublicationData!$A:$A,'Publication Table (%)'!$B150,AllPublicationData!$B:$B,'Publication Table (%)'!K$7)),
IF('Publication Table (%)'!$C$5="Operations cancelled by patient",
IFERROR(SUMIFS(AllPublicationData!$G:$G,AllPublicationData!$A:$A,'Publication Table (%)'!$B150,AllPublicationData!$B:$B,'Publication Table (%)'!$C$4,AllPublicationData!$D:$D,'Publication Table (%)'!K$7)/
SUMIFS(AllPublicationData!$E:$E,AllPublicationData!$A:$A,'Publication Table (%)'!$B150,AllPublicationData!$B:$B,'Publication Table (%)'!$C$4,AllPublicationData!$D:$D,'Publication Table (%)'!K$7),
SUMIFS(AllPublicationData!$G:$G,AllPublicationData!$A:$A,'Publication Table (%)'!$B150,AllPublicationData!$B:$B,'Publication Table (%)'!K$7)/
SUMIFS(AllPublicationData!$E:$E,AllPublicationData!$A:$A,'Publication Table (%)'!$B150,AllPublicationData!$B:$B,'Publication Table (%)'!K$7)),
IF('Publication Table (%)'!$C$5="Operations cancelled for clinical reasons",
IFERROR(SUMIFS(AllPublicationData!$H:$H,AllPublicationData!$A:$A,'Publication Table (%)'!$B150,AllPublicationData!$B:$B,'Publication Table (%)'!$C$4,AllPublicationData!$D:$D,'Publication Table (%)'!K$7)/
SUMIFS(AllPublicationData!$E:$E,AllPublicationData!$A:$A,'Publication Table (%)'!$B150,AllPublicationData!$B:$B,'Publication Table (%)'!$C$4,AllPublicationData!$D:$D,'Publication Table (%)'!K$7),
SUMIFS(AllPublicationData!$H:$H,AllPublicationData!$A:$A,'Publication Table (%)'!$B150,AllPublicationData!$B:$B,'Publication Table (%)'!K$7)/
SUMIFS(AllPublicationData!$E:$E,AllPublicationData!$A:$A,'Publication Table (%)'!$B150,AllPublicationData!$B:$B,'Publication Table (%)'!K$7)),
IF('Publication Table (%)'!$C$5="Operations cancelled for non-clinical/capacity reasons",
IFERROR(SUMIFS(AllPublicationData!$I:$I,AllPublicationData!$A:$A,'Publication Table (%)'!$B150,AllPublicationData!$B:$B,'Publication Table (%)'!$C$4,AllPublicationData!$D:$D,'Publication Table (%)'!K$7)/
SUMIFS(AllPublicationData!$E:$E,AllPublicationData!$A:$A,'Publication Table (%)'!$B150,AllPublicationData!$B:$B,'Publication Table (%)'!$C$4,AllPublicationData!$D:$D,'Publication Table (%)'!K$7),
SUMIFS(AllPublicationData!$I:$I,AllPublicationData!$A:$A,'Publication Table (%)'!$B150,AllPublicationData!$B:$B,'Publication Table (%)'!K$7)/
SUMIFS(AllPublicationData!$E:$E,AllPublicationData!$A:$A,'Publication Table (%)'!$B150,AllPublicationData!$B:$B,'Publication Table (%)'!K$7)),
IF('Publication Table (%)'!$C$5="Cancellations for other reasons",
IFERROR(SUMIFS(AllPublicationData!$J:$J,AllPublicationData!$A:$A,'Publication Table (%)'!$B150,AllPublicationData!$B:$B,'Publication Table (%)'!$C$4,AllPublicationData!$D:$D,'Publication Table (%)'!K$7)/
SUMIFS(AllPublicationData!$E:$E,AllPublicationData!$A:$A,'Publication Table (%)'!$B150,AllPublicationData!$B:$B,'Publication Table (%)'!$C$4,AllPublicationData!$D:$D,'Publication Table (%)'!K$7),
SUMIFS(AllPublicationData!$J:$J,AllPublicationData!$A:$A,'Publication Table (%)'!$B150,AllPublicationData!$B:$B,'Publication Table (%)'!K$7)/
SUMIFS(AllPublicationData!$E:$E,AllPublicationData!$A:$A,'Publication Table (%)'!$B150,AllPublicationData!$B:$B,'Publication Table (%)'!K$7)))))))</f>
        <v>#DIV/0!</v>
      </c>
      <c r="L150" s="96" t="e">
        <f>IF('Publication Table (%)'!$C$5="All Cancelled Operations",
IFERROR(SUMIFS(AllPublicationData!$F:$F,AllPublicationData!$A:$A,'Publication Table (%)'!$B150,AllPublicationData!$B:$B,'Publication Table (%)'!$C$4,AllPublicationData!$D:$D,'Publication Table (%)'!L$7)/
SUMIFS(AllPublicationData!$E:$E,AllPublicationData!$A:$A,'Publication Table (%)'!$B150,AllPublicationData!$B:$B,'Publication Table (%)'!$C$4,AllPublicationData!$D:$D,'Publication Table (%)'!L$7),
SUMIFS(AllPublicationData!$F:$F,AllPublicationData!$A:$A,'Publication Table (%)'!$B150,AllPublicationData!$B:$B,'Publication Table (%)'!L$7)/
SUMIFS(AllPublicationData!$E:$E,AllPublicationData!$A:$A,'Publication Table (%)'!$B150,AllPublicationData!$B:$B,'Publication Table (%)'!L$7)),
IF('Publication Table (%)'!$C$5="Operations cancelled by patient",
IFERROR(SUMIFS(AllPublicationData!$G:$G,AllPublicationData!$A:$A,'Publication Table (%)'!$B150,AllPublicationData!$B:$B,'Publication Table (%)'!$C$4,AllPublicationData!$D:$D,'Publication Table (%)'!L$7)/
SUMIFS(AllPublicationData!$E:$E,AllPublicationData!$A:$A,'Publication Table (%)'!$B150,AllPublicationData!$B:$B,'Publication Table (%)'!$C$4,AllPublicationData!$D:$D,'Publication Table (%)'!L$7),
SUMIFS(AllPublicationData!$G:$G,AllPublicationData!$A:$A,'Publication Table (%)'!$B150,AllPublicationData!$B:$B,'Publication Table (%)'!L$7)/
SUMIFS(AllPublicationData!$E:$E,AllPublicationData!$A:$A,'Publication Table (%)'!$B150,AllPublicationData!$B:$B,'Publication Table (%)'!L$7)),
IF('Publication Table (%)'!$C$5="Operations cancelled for clinical reasons",
IFERROR(SUMIFS(AllPublicationData!$H:$H,AllPublicationData!$A:$A,'Publication Table (%)'!$B150,AllPublicationData!$B:$B,'Publication Table (%)'!$C$4,AllPublicationData!$D:$D,'Publication Table (%)'!L$7)/
SUMIFS(AllPublicationData!$E:$E,AllPublicationData!$A:$A,'Publication Table (%)'!$B150,AllPublicationData!$B:$B,'Publication Table (%)'!$C$4,AllPublicationData!$D:$D,'Publication Table (%)'!L$7),
SUMIFS(AllPublicationData!$H:$H,AllPublicationData!$A:$A,'Publication Table (%)'!$B150,AllPublicationData!$B:$B,'Publication Table (%)'!L$7)/
SUMIFS(AllPublicationData!$E:$E,AllPublicationData!$A:$A,'Publication Table (%)'!$B150,AllPublicationData!$B:$B,'Publication Table (%)'!L$7)),
IF('Publication Table (%)'!$C$5="Operations cancelled for non-clinical/capacity reasons",
IFERROR(SUMIFS(AllPublicationData!$I:$I,AllPublicationData!$A:$A,'Publication Table (%)'!$B150,AllPublicationData!$B:$B,'Publication Table (%)'!$C$4,AllPublicationData!$D:$D,'Publication Table (%)'!L$7)/
SUMIFS(AllPublicationData!$E:$E,AllPublicationData!$A:$A,'Publication Table (%)'!$B150,AllPublicationData!$B:$B,'Publication Table (%)'!$C$4,AllPublicationData!$D:$D,'Publication Table (%)'!L$7),
SUMIFS(AllPublicationData!$I:$I,AllPublicationData!$A:$A,'Publication Table (%)'!$B150,AllPublicationData!$B:$B,'Publication Table (%)'!L$7)/
SUMIFS(AllPublicationData!$E:$E,AllPublicationData!$A:$A,'Publication Table (%)'!$B150,AllPublicationData!$B:$B,'Publication Table (%)'!L$7)),
IF('Publication Table (%)'!$C$5="Cancellations for other reasons",
IFERROR(SUMIFS(AllPublicationData!$J:$J,AllPublicationData!$A:$A,'Publication Table (%)'!$B150,AllPublicationData!$B:$B,'Publication Table (%)'!$C$4,AllPublicationData!$D:$D,'Publication Table (%)'!L$7)/
SUMIFS(AllPublicationData!$E:$E,AllPublicationData!$A:$A,'Publication Table (%)'!$B150,AllPublicationData!$B:$B,'Publication Table (%)'!$C$4,AllPublicationData!$D:$D,'Publication Table (%)'!L$7),
SUMIFS(AllPublicationData!$J:$J,AllPublicationData!$A:$A,'Publication Table (%)'!$B150,AllPublicationData!$B:$B,'Publication Table (%)'!L$7)/
SUMIFS(AllPublicationData!$E:$E,AllPublicationData!$A:$A,'Publication Table (%)'!$B150,AllPublicationData!$B:$B,'Publication Table (%)'!L$7)))))))</f>
        <v>#DIV/0!</v>
      </c>
      <c r="M150" s="96" t="e">
        <f>IF('Publication Table (%)'!$C$5="All Cancelled Operations",
IFERROR(SUMIFS(AllPublicationData!$F:$F,AllPublicationData!$A:$A,'Publication Table (%)'!$B150,AllPublicationData!$B:$B,'Publication Table (%)'!$C$4,AllPublicationData!$D:$D,'Publication Table (%)'!M$7)/
SUMIFS(AllPublicationData!$E:$E,AllPublicationData!$A:$A,'Publication Table (%)'!$B150,AllPublicationData!$B:$B,'Publication Table (%)'!$C$4,AllPublicationData!$D:$D,'Publication Table (%)'!M$7),
SUMIFS(AllPublicationData!$F:$F,AllPublicationData!$A:$A,'Publication Table (%)'!$B150,AllPublicationData!$B:$B,'Publication Table (%)'!M$7)/
SUMIFS(AllPublicationData!$E:$E,AllPublicationData!$A:$A,'Publication Table (%)'!$B150,AllPublicationData!$B:$B,'Publication Table (%)'!M$7)),
IF('Publication Table (%)'!$C$5="Operations cancelled by patient",
IFERROR(SUMIFS(AllPublicationData!$G:$G,AllPublicationData!$A:$A,'Publication Table (%)'!$B150,AllPublicationData!$B:$B,'Publication Table (%)'!$C$4,AllPublicationData!$D:$D,'Publication Table (%)'!M$7)/
SUMIFS(AllPublicationData!$E:$E,AllPublicationData!$A:$A,'Publication Table (%)'!$B150,AllPublicationData!$B:$B,'Publication Table (%)'!$C$4,AllPublicationData!$D:$D,'Publication Table (%)'!M$7),
SUMIFS(AllPublicationData!$G:$G,AllPublicationData!$A:$A,'Publication Table (%)'!$B150,AllPublicationData!$B:$B,'Publication Table (%)'!M$7)/
SUMIFS(AllPublicationData!$E:$E,AllPublicationData!$A:$A,'Publication Table (%)'!$B150,AllPublicationData!$B:$B,'Publication Table (%)'!M$7)),
IF('Publication Table (%)'!$C$5="Operations cancelled for clinical reasons",
IFERROR(SUMIFS(AllPublicationData!$H:$H,AllPublicationData!$A:$A,'Publication Table (%)'!$B150,AllPublicationData!$B:$B,'Publication Table (%)'!$C$4,AllPublicationData!$D:$D,'Publication Table (%)'!M$7)/
SUMIFS(AllPublicationData!$E:$E,AllPublicationData!$A:$A,'Publication Table (%)'!$B150,AllPublicationData!$B:$B,'Publication Table (%)'!$C$4,AllPublicationData!$D:$D,'Publication Table (%)'!M$7),
SUMIFS(AllPublicationData!$H:$H,AllPublicationData!$A:$A,'Publication Table (%)'!$B150,AllPublicationData!$B:$B,'Publication Table (%)'!M$7)/
SUMIFS(AllPublicationData!$E:$E,AllPublicationData!$A:$A,'Publication Table (%)'!$B150,AllPublicationData!$B:$B,'Publication Table (%)'!M$7)),
IF('Publication Table (%)'!$C$5="Operations cancelled for non-clinical/capacity reasons",
IFERROR(SUMIFS(AllPublicationData!$I:$I,AllPublicationData!$A:$A,'Publication Table (%)'!$B150,AllPublicationData!$B:$B,'Publication Table (%)'!$C$4,AllPublicationData!$D:$D,'Publication Table (%)'!M$7)/
SUMIFS(AllPublicationData!$E:$E,AllPublicationData!$A:$A,'Publication Table (%)'!$B150,AllPublicationData!$B:$B,'Publication Table (%)'!$C$4,AllPublicationData!$D:$D,'Publication Table (%)'!M$7),
SUMIFS(AllPublicationData!$I:$I,AllPublicationData!$A:$A,'Publication Table (%)'!$B150,AllPublicationData!$B:$B,'Publication Table (%)'!M$7)/
SUMIFS(AllPublicationData!$E:$E,AllPublicationData!$A:$A,'Publication Table (%)'!$B150,AllPublicationData!$B:$B,'Publication Table (%)'!M$7)),
IF('Publication Table (%)'!$C$5="Cancellations for other reasons",
IFERROR(SUMIFS(AllPublicationData!$J:$J,AllPublicationData!$A:$A,'Publication Table (%)'!$B150,AllPublicationData!$B:$B,'Publication Table (%)'!$C$4,AllPublicationData!$D:$D,'Publication Table (%)'!M$7)/
SUMIFS(AllPublicationData!$E:$E,AllPublicationData!$A:$A,'Publication Table (%)'!$B150,AllPublicationData!$B:$B,'Publication Table (%)'!$C$4,AllPublicationData!$D:$D,'Publication Table (%)'!M$7),
SUMIFS(AllPublicationData!$J:$J,AllPublicationData!$A:$A,'Publication Table (%)'!$B150,AllPublicationData!$B:$B,'Publication Table (%)'!M$7)/
SUMIFS(AllPublicationData!$E:$E,AllPublicationData!$A:$A,'Publication Table (%)'!$B150,AllPublicationData!$B:$B,'Publication Table (%)'!M$7)))))))</f>
        <v>#DIV/0!</v>
      </c>
      <c r="N150" s="96" t="e">
        <f>IF('Publication Table (%)'!$C$5="All Cancelled Operations",
IFERROR(SUMIFS(AllPublicationData!$F:$F,AllPublicationData!$A:$A,'Publication Table (%)'!$B150,AllPublicationData!$B:$B,'Publication Table (%)'!$C$4,AllPublicationData!$D:$D,'Publication Table (%)'!N$7)/
SUMIFS(AllPublicationData!$E:$E,AllPublicationData!$A:$A,'Publication Table (%)'!$B150,AllPublicationData!$B:$B,'Publication Table (%)'!$C$4,AllPublicationData!$D:$D,'Publication Table (%)'!N$7),
SUMIFS(AllPublicationData!$F:$F,AllPublicationData!$A:$A,'Publication Table (%)'!$B150,AllPublicationData!$B:$B,'Publication Table (%)'!N$7)/
SUMIFS(AllPublicationData!$E:$E,AllPublicationData!$A:$A,'Publication Table (%)'!$B150,AllPublicationData!$B:$B,'Publication Table (%)'!N$7)),
IF('Publication Table (%)'!$C$5="Operations cancelled by patient",
IFERROR(SUMIFS(AllPublicationData!$G:$G,AllPublicationData!$A:$A,'Publication Table (%)'!$B150,AllPublicationData!$B:$B,'Publication Table (%)'!$C$4,AllPublicationData!$D:$D,'Publication Table (%)'!N$7)/
SUMIFS(AllPublicationData!$E:$E,AllPublicationData!$A:$A,'Publication Table (%)'!$B150,AllPublicationData!$B:$B,'Publication Table (%)'!$C$4,AllPublicationData!$D:$D,'Publication Table (%)'!N$7),
SUMIFS(AllPublicationData!$G:$G,AllPublicationData!$A:$A,'Publication Table (%)'!$B150,AllPublicationData!$B:$B,'Publication Table (%)'!N$7)/
SUMIFS(AllPublicationData!$E:$E,AllPublicationData!$A:$A,'Publication Table (%)'!$B150,AllPublicationData!$B:$B,'Publication Table (%)'!N$7)),
IF('Publication Table (%)'!$C$5="Operations cancelled for clinical reasons",
IFERROR(SUMIFS(AllPublicationData!$H:$H,AllPublicationData!$A:$A,'Publication Table (%)'!$B150,AllPublicationData!$B:$B,'Publication Table (%)'!$C$4,AllPublicationData!$D:$D,'Publication Table (%)'!N$7)/
SUMIFS(AllPublicationData!$E:$E,AllPublicationData!$A:$A,'Publication Table (%)'!$B150,AllPublicationData!$B:$B,'Publication Table (%)'!$C$4,AllPublicationData!$D:$D,'Publication Table (%)'!N$7),
SUMIFS(AllPublicationData!$H:$H,AllPublicationData!$A:$A,'Publication Table (%)'!$B150,AllPublicationData!$B:$B,'Publication Table (%)'!N$7)/
SUMIFS(AllPublicationData!$E:$E,AllPublicationData!$A:$A,'Publication Table (%)'!$B150,AllPublicationData!$B:$B,'Publication Table (%)'!N$7)),
IF('Publication Table (%)'!$C$5="Operations cancelled for non-clinical/capacity reasons",
IFERROR(SUMIFS(AllPublicationData!$I:$I,AllPublicationData!$A:$A,'Publication Table (%)'!$B150,AllPublicationData!$B:$B,'Publication Table (%)'!$C$4,AllPublicationData!$D:$D,'Publication Table (%)'!N$7)/
SUMIFS(AllPublicationData!$E:$E,AllPublicationData!$A:$A,'Publication Table (%)'!$B150,AllPublicationData!$B:$B,'Publication Table (%)'!$C$4,AllPublicationData!$D:$D,'Publication Table (%)'!N$7),
SUMIFS(AllPublicationData!$I:$I,AllPublicationData!$A:$A,'Publication Table (%)'!$B150,AllPublicationData!$B:$B,'Publication Table (%)'!N$7)/
SUMIFS(AllPublicationData!$E:$E,AllPublicationData!$A:$A,'Publication Table (%)'!$B150,AllPublicationData!$B:$B,'Publication Table (%)'!N$7)),
IF('Publication Table (%)'!$C$5="Cancellations for other reasons",
IFERROR(SUMIFS(AllPublicationData!$J:$J,AllPublicationData!$A:$A,'Publication Table (%)'!$B150,AllPublicationData!$B:$B,'Publication Table (%)'!$C$4,AllPublicationData!$D:$D,'Publication Table (%)'!N$7)/
SUMIFS(AllPublicationData!$E:$E,AllPublicationData!$A:$A,'Publication Table (%)'!$B150,AllPublicationData!$B:$B,'Publication Table (%)'!$C$4,AllPublicationData!$D:$D,'Publication Table (%)'!N$7),
SUMIFS(AllPublicationData!$J:$J,AllPublicationData!$A:$A,'Publication Table (%)'!$B150,AllPublicationData!$B:$B,'Publication Table (%)'!N$7)/
SUMIFS(AllPublicationData!$E:$E,AllPublicationData!$A:$A,'Publication Table (%)'!$B150,AllPublicationData!$B:$B,'Publication Table (%)'!N$7)))))))</f>
        <v>#DIV/0!</v>
      </c>
      <c r="O150" s="96" t="e">
        <f>IF('Publication Table (%)'!$C$5="All Cancelled Operations",
IFERROR(SUMIFS(AllPublicationData!$F:$F,AllPublicationData!$A:$A,'Publication Table (%)'!$B150,AllPublicationData!$B:$B,'Publication Table (%)'!$C$4,AllPublicationData!$D:$D,'Publication Table (%)'!O$7)/
SUMIFS(AllPublicationData!$E:$E,AllPublicationData!$A:$A,'Publication Table (%)'!$B150,AllPublicationData!$B:$B,'Publication Table (%)'!$C$4,AllPublicationData!$D:$D,'Publication Table (%)'!O$7),
SUMIFS(AllPublicationData!$F:$F,AllPublicationData!$A:$A,'Publication Table (%)'!$B150,AllPublicationData!$B:$B,'Publication Table (%)'!O$7)/
SUMIFS(AllPublicationData!$E:$E,AllPublicationData!$A:$A,'Publication Table (%)'!$B150,AllPublicationData!$B:$B,'Publication Table (%)'!O$7)),
IF('Publication Table (%)'!$C$5="Operations cancelled by patient",
IFERROR(SUMIFS(AllPublicationData!$G:$G,AllPublicationData!$A:$A,'Publication Table (%)'!$B150,AllPublicationData!$B:$B,'Publication Table (%)'!$C$4,AllPublicationData!$D:$D,'Publication Table (%)'!O$7)/
SUMIFS(AllPublicationData!$E:$E,AllPublicationData!$A:$A,'Publication Table (%)'!$B150,AllPublicationData!$B:$B,'Publication Table (%)'!$C$4,AllPublicationData!$D:$D,'Publication Table (%)'!O$7),
SUMIFS(AllPublicationData!$G:$G,AllPublicationData!$A:$A,'Publication Table (%)'!$B150,AllPublicationData!$B:$B,'Publication Table (%)'!O$7)/
SUMIFS(AllPublicationData!$E:$E,AllPublicationData!$A:$A,'Publication Table (%)'!$B150,AllPublicationData!$B:$B,'Publication Table (%)'!O$7)),
IF('Publication Table (%)'!$C$5="Operations cancelled for clinical reasons",
IFERROR(SUMIFS(AllPublicationData!$H:$H,AllPublicationData!$A:$A,'Publication Table (%)'!$B150,AllPublicationData!$B:$B,'Publication Table (%)'!$C$4,AllPublicationData!$D:$D,'Publication Table (%)'!O$7)/
SUMIFS(AllPublicationData!$E:$E,AllPublicationData!$A:$A,'Publication Table (%)'!$B150,AllPublicationData!$B:$B,'Publication Table (%)'!$C$4,AllPublicationData!$D:$D,'Publication Table (%)'!O$7),
SUMIFS(AllPublicationData!$H:$H,AllPublicationData!$A:$A,'Publication Table (%)'!$B150,AllPublicationData!$B:$B,'Publication Table (%)'!O$7)/
SUMIFS(AllPublicationData!$E:$E,AllPublicationData!$A:$A,'Publication Table (%)'!$B150,AllPublicationData!$B:$B,'Publication Table (%)'!O$7)),
IF('Publication Table (%)'!$C$5="Operations cancelled for non-clinical/capacity reasons",
IFERROR(SUMIFS(AllPublicationData!$I:$I,AllPublicationData!$A:$A,'Publication Table (%)'!$B150,AllPublicationData!$B:$B,'Publication Table (%)'!$C$4,AllPublicationData!$D:$D,'Publication Table (%)'!O$7)/
SUMIFS(AllPublicationData!$E:$E,AllPublicationData!$A:$A,'Publication Table (%)'!$B150,AllPublicationData!$B:$B,'Publication Table (%)'!$C$4,AllPublicationData!$D:$D,'Publication Table (%)'!O$7),
SUMIFS(AllPublicationData!$I:$I,AllPublicationData!$A:$A,'Publication Table (%)'!$B150,AllPublicationData!$B:$B,'Publication Table (%)'!O$7)/
SUMIFS(AllPublicationData!$E:$E,AllPublicationData!$A:$A,'Publication Table (%)'!$B150,AllPublicationData!$B:$B,'Publication Table (%)'!O$7)),
IF('Publication Table (%)'!$C$5="Cancellations for other reasons",
IFERROR(SUMIFS(AllPublicationData!$J:$J,AllPublicationData!$A:$A,'Publication Table (%)'!$B150,AllPublicationData!$B:$B,'Publication Table (%)'!$C$4,AllPublicationData!$D:$D,'Publication Table (%)'!O$7)/
SUMIFS(AllPublicationData!$E:$E,AllPublicationData!$A:$A,'Publication Table (%)'!$B150,AllPublicationData!$B:$B,'Publication Table (%)'!$C$4,AllPublicationData!$D:$D,'Publication Table (%)'!O$7),
SUMIFS(AllPublicationData!$J:$J,AllPublicationData!$A:$A,'Publication Table (%)'!$B150,AllPublicationData!$B:$B,'Publication Table (%)'!O$7)/
SUMIFS(AllPublicationData!$E:$E,AllPublicationData!$A:$A,'Publication Table (%)'!$B150,AllPublicationData!$B:$B,'Publication Table (%)'!O$7)))))))</f>
        <v>#DIV/0!</v>
      </c>
      <c r="P150" s="96" t="e">
        <f>IF('Publication Table (%)'!$C$5="All Cancelled Operations",
IFERROR(SUMIFS(AllPublicationData!$F:$F,AllPublicationData!$A:$A,'Publication Table (%)'!$B150,AllPublicationData!$B:$B,'Publication Table (%)'!$C$4,AllPublicationData!$D:$D,'Publication Table (%)'!P$7)/
SUMIFS(AllPublicationData!$E:$E,AllPublicationData!$A:$A,'Publication Table (%)'!$B150,AllPublicationData!$B:$B,'Publication Table (%)'!$C$4,AllPublicationData!$D:$D,'Publication Table (%)'!P$7),
SUMIFS(AllPublicationData!$F:$F,AllPublicationData!$A:$A,'Publication Table (%)'!$B150,AllPublicationData!$B:$B,'Publication Table (%)'!P$7)/
SUMIFS(AllPublicationData!$E:$E,AllPublicationData!$A:$A,'Publication Table (%)'!$B150,AllPublicationData!$B:$B,'Publication Table (%)'!P$7)),
IF('Publication Table (%)'!$C$5="Operations cancelled by patient",
IFERROR(SUMIFS(AllPublicationData!$G:$G,AllPublicationData!$A:$A,'Publication Table (%)'!$B150,AllPublicationData!$B:$B,'Publication Table (%)'!$C$4,AllPublicationData!$D:$D,'Publication Table (%)'!P$7)/
SUMIFS(AllPublicationData!$E:$E,AllPublicationData!$A:$A,'Publication Table (%)'!$B150,AllPublicationData!$B:$B,'Publication Table (%)'!$C$4,AllPublicationData!$D:$D,'Publication Table (%)'!P$7),
SUMIFS(AllPublicationData!$G:$G,AllPublicationData!$A:$A,'Publication Table (%)'!$B150,AllPublicationData!$B:$B,'Publication Table (%)'!P$7)/
SUMIFS(AllPublicationData!$E:$E,AllPublicationData!$A:$A,'Publication Table (%)'!$B150,AllPublicationData!$B:$B,'Publication Table (%)'!P$7)),
IF('Publication Table (%)'!$C$5="Operations cancelled for clinical reasons",
IFERROR(SUMIFS(AllPublicationData!$H:$H,AllPublicationData!$A:$A,'Publication Table (%)'!$B150,AllPublicationData!$B:$B,'Publication Table (%)'!$C$4,AllPublicationData!$D:$D,'Publication Table (%)'!P$7)/
SUMIFS(AllPublicationData!$E:$E,AllPublicationData!$A:$A,'Publication Table (%)'!$B150,AllPublicationData!$B:$B,'Publication Table (%)'!$C$4,AllPublicationData!$D:$D,'Publication Table (%)'!P$7),
SUMIFS(AllPublicationData!$H:$H,AllPublicationData!$A:$A,'Publication Table (%)'!$B150,AllPublicationData!$B:$B,'Publication Table (%)'!P$7)/
SUMIFS(AllPublicationData!$E:$E,AllPublicationData!$A:$A,'Publication Table (%)'!$B150,AllPublicationData!$B:$B,'Publication Table (%)'!P$7)),
IF('Publication Table (%)'!$C$5="Operations cancelled for non-clinical/capacity reasons",
IFERROR(SUMIFS(AllPublicationData!$I:$I,AllPublicationData!$A:$A,'Publication Table (%)'!$B150,AllPublicationData!$B:$B,'Publication Table (%)'!$C$4,AllPublicationData!$D:$D,'Publication Table (%)'!P$7)/
SUMIFS(AllPublicationData!$E:$E,AllPublicationData!$A:$A,'Publication Table (%)'!$B150,AllPublicationData!$B:$B,'Publication Table (%)'!$C$4,AllPublicationData!$D:$D,'Publication Table (%)'!P$7),
SUMIFS(AllPublicationData!$I:$I,AllPublicationData!$A:$A,'Publication Table (%)'!$B150,AllPublicationData!$B:$B,'Publication Table (%)'!P$7)/
SUMIFS(AllPublicationData!$E:$E,AllPublicationData!$A:$A,'Publication Table (%)'!$B150,AllPublicationData!$B:$B,'Publication Table (%)'!P$7)),
IF('Publication Table (%)'!$C$5="Cancellations for other reasons",
IFERROR(SUMIFS(AllPublicationData!$J:$J,AllPublicationData!$A:$A,'Publication Table (%)'!$B150,AllPublicationData!$B:$B,'Publication Table (%)'!$C$4,AllPublicationData!$D:$D,'Publication Table (%)'!P$7)/
SUMIFS(AllPublicationData!$E:$E,AllPublicationData!$A:$A,'Publication Table (%)'!$B150,AllPublicationData!$B:$B,'Publication Table (%)'!$C$4,AllPublicationData!$D:$D,'Publication Table (%)'!P$7),
SUMIFS(AllPublicationData!$J:$J,AllPublicationData!$A:$A,'Publication Table (%)'!$B150,AllPublicationData!$B:$B,'Publication Table (%)'!P$7)/
SUMIFS(AllPublicationData!$E:$E,AllPublicationData!$A:$A,'Publication Table (%)'!$B150,AllPublicationData!$B:$B,'Publication Table (%)'!P$7)))))))</f>
        <v>#DIV/0!</v>
      </c>
      <c r="Q150" s="96" t="e">
        <f>IF('Publication Table (%)'!$C$5="All Cancelled Operations",
IFERROR(SUMIFS(AllPublicationData!$F:$F,AllPublicationData!$A:$A,'Publication Table (%)'!$B150,AllPublicationData!$B:$B,'Publication Table (%)'!$C$4,AllPublicationData!$D:$D,'Publication Table (%)'!Q$7)/
SUMIFS(AllPublicationData!$E:$E,AllPublicationData!$A:$A,'Publication Table (%)'!$B150,AllPublicationData!$B:$B,'Publication Table (%)'!$C$4,AllPublicationData!$D:$D,'Publication Table (%)'!Q$7),
SUMIFS(AllPublicationData!$F:$F,AllPublicationData!$A:$A,'Publication Table (%)'!$B150,AllPublicationData!$B:$B,'Publication Table (%)'!Q$7)/
SUMIFS(AllPublicationData!$E:$E,AllPublicationData!$A:$A,'Publication Table (%)'!$B150,AllPublicationData!$B:$B,'Publication Table (%)'!Q$7)),
IF('Publication Table (%)'!$C$5="Operations cancelled by patient",
IFERROR(SUMIFS(AllPublicationData!$G:$G,AllPublicationData!$A:$A,'Publication Table (%)'!$B150,AllPublicationData!$B:$B,'Publication Table (%)'!$C$4,AllPublicationData!$D:$D,'Publication Table (%)'!Q$7)/
SUMIFS(AllPublicationData!$E:$E,AllPublicationData!$A:$A,'Publication Table (%)'!$B150,AllPublicationData!$B:$B,'Publication Table (%)'!$C$4,AllPublicationData!$D:$D,'Publication Table (%)'!Q$7),
SUMIFS(AllPublicationData!$G:$G,AllPublicationData!$A:$A,'Publication Table (%)'!$B150,AllPublicationData!$B:$B,'Publication Table (%)'!Q$7)/
SUMIFS(AllPublicationData!$E:$E,AllPublicationData!$A:$A,'Publication Table (%)'!$B150,AllPublicationData!$B:$B,'Publication Table (%)'!Q$7)),
IF('Publication Table (%)'!$C$5="Operations cancelled for clinical reasons",
IFERROR(SUMIFS(AllPublicationData!$H:$H,AllPublicationData!$A:$A,'Publication Table (%)'!$B150,AllPublicationData!$B:$B,'Publication Table (%)'!$C$4,AllPublicationData!$D:$D,'Publication Table (%)'!Q$7)/
SUMIFS(AllPublicationData!$E:$E,AllPublicationData!$A:$A,'Publication Table (%)'!$B150,AllPublicationData!$B:$B,'Publication Table (%)'!$C$4,AllPublicationData!$D:$D,'Publication Table (%)'!Q$7),
SUMIFS(AllPublicationData!$H:$H,AllPublicationData!$A:$A,'Publication Table (%)'!$B150,AllPublicationData!$B:$B,'Publication Table (%)'!Q$7)/
SUMIFS(AllPublicationData!$E:$E,AllPublicationData!$A:$A,'Publication Table (%)'!$B150,AllPublicationData!$B:$B,'Publication Table (%)'!Q$7)),
IF('Publication Table (%)'!$C$5="Operations cancelled for non-clinical/capacity reasons",
IFERROR(SUMIFS(AllPublicationData!$I:$I,AllPublicationData!$A:$A,'Publication Table (%)'!$B150,AllPublicationData!$B:$B,'Publication Table (%)'!$C$4,AllPublicationData!$D:$D,'Publication Table (%)'!Q$7)/
SUMIFS(AllPublicationData!$E:$E,AllPublicationData!$A:$A,'Publication Table (%)'!$B150,AllPublicationData!$B:$B,'Publication Table (%)'!$C$4,AllPublicationData!$D:$D,'Publication Table (%)'!Q$7),
SUMIFS(AllPublicationData!$I:$I,AllPublicationData!$A:$A,'Publication Table (%)'!$B150,AllPublicationData!$B:$B,'Publication Table (%)'!Q$7)/
SUMIFS(AllPublicationData!$E:$E,AllPublicationData!$A:$A,'Publication Table (%)'!$B150,AllPublicationData!$B:$B,'Publication Table (%)'!Q$7)),
IF('Publication Table (%)'!$C$5="Cancellations for other reasons",
IFERROR(SUMIFS(AllPublicationData!$J:$J,AllPublicationData!$A:$A,'Publication Table (%)'!$B150,AllPublicationData!$B:$B,'Publication Table (%)'!$C$4,AllPublicationData!$D:$D,'Publication Table (%)'!Q$7)/
SUMIFS(AllPublicationData!$E:$E,AllPublicationData!$A:$A,'Publication Table (%)'!$B150,AllPublicationData!$B:$B,'Publication Table (%)'!$C$4,AllPublicationData!$D:$D,'Publication Table (%)'!Q$7),
SUMIFS(AllPublicationData!$J:$J,AllPublicationData!$A:$A,'Publication Table (%)'!$B150,AllPublicationData!$B:$B,'Publication Table (%)'!Q$7)/
SUMIFS(AllPublicationData!$E:$E,AllPublicationData!$A:$A,'Publication Table (%)'!$B150,AllPublicationData!$B:$B,'Publication Table (%)'!Q$7)))))))</f>
        <v>#DIV/0!</v>
      </c>
      <c r="R150" s="96" t="e">
        <f>IF('Publication Table (%)'!$C$5="All Cancelled Operations",
IFERROR(SUMIFS(AllPublicationData!$F:$F,AllPublicationData!$A:$A,'Publication Table (%)'!$B150,AllPublicationData!$B:$B,'Publication Table (%)'!$C$4,AllPublicationData!$D:$D,'Publication Table (%)'!R$7)/
SUMIFS(AllPublicationData!$E:$E,AllPublicationData!$A:$A,'Publication Table (%)'!$B150,AllPublicationData!$B:$B,'Publication Table (%)'!$C$4,AllPublicationData!$D:$D,'Publication Table (%)'!R$7),
SUMIFS(AllPublicationData!$F:$F,AllPublicationData!$A:$A,'Publication Table (%)'!$B150,AllPublicationData!$B:$B,'Publication Table (%)'!R$7)/
SUMIFS(AllPublicationData!$E:$E,AllPublicationData!$A:$A,'Publication Table (%)'!$B150,AllPublicationData!$B:$B,'Publication Table (%)'!R$7)),
IF('Publication Table (%)'!$C$5="Operations cancelled by patient",
IFERROR(SUMIFS(AllPublicationData!$G:$G,AllPublicationData!$A:$A,'Publication Table (%)'!$B150,AllPublicationData!$B:$B,'Publication Table (%)'!$C$4,AllPublicationData!$D:$D,'Publication Table (%)'!R$7)/
SUMIFS(AllPublicationData!$E:$E,AllPublicationData!$A:$A,'Publication Table (%)'!$B150,AllPublicationData!$B:$B,'Publication Table (%)'!$C$4,AllPublicationData!$D:$D,'Publication Table (%)'!R$7),
SUMIFS(AllPublicationData!$G:$G,AllPublicationData!$A:$A,'Publication Table (%)'!$B150,AllPublicationData!$B:$B,'Publication Table (%)'!R$7)/
SUMIFS(AllPublicationData!$E:$E,AllPublicationData!$A:$A,'Publication Table (%)'!$B150,AllPublicationData!$B:$B,'Publication Table (%)'!R$7)),
IF('Publication Table (%)'!$C$5="Operations cancelled for clinical reasons",
IFERROR(SUMIFS(AllPublicationData!$H:$H,AllPublicationData!$A:$A,'Publication Table (%)'!$B150,AllPublicationData!$B:$B,'Publication Table (%)'!$C$4,AllPublicationData!$D:$D,'Publication Table (%)'!R$7)/
SUMIFS(AllPublicationData!$E:$E,AllPublicationData!$A:$A,'Publication Table (%)'!$B150,AllPublicationData!$B:$B,'Publication Table (%)'!$C$4,AllPublicationData!$D:$D,'Publication Table (%)'!R$7),
SUMIFS(AllPublicationData!$H:$H,AllPublicationData!$A:$A,'Publication Table (%)'!$B150,AllPublicationData!$B:$B,'Publication Table (%)'!R$7)/
SUMIFS(AllPublicationData!$E:$E,AllPublicationData!$A:$A,'Publication Table (%)'!$B150,AllPublicationData!$B:$B,'Publication Table (%)'!R$7)),
IF('Publication Table (%)'!$C$5="Operations cancelled for non-clinical/capacity reasons",
IFERROR(SUMIFS(AllPublicationData!$I:$I,AllPublicationData!$A:$A,'Publication Table (%)'!$B150,AllPublicationData!$B:$B,'Publication Table (%)'!$C$4,AllPublicationData!$D:$D,'Publication Table (%)'!R$7)/
SUMIFS(AllPublicationData!$E:$E,AllPublicationData!$A:$A,'Publication Table (%)'!$B150,AllPublicationData!$B:$B,'Publication Table (%)'!$C$4,AllPublicationData!$D:$D,'Publication Table (%)'!R$7),
SUMIFS(AllPublicationData!$I:$I,AllPublicationData!$A:$A,'Publication Table (%)'!$B150,AllPublicationData!$B:$B,'Publication Table (%)'!R$7)/
SUMIFS(AllPublicationData!$E:$E,AllPublicationData!$A:$A,'Publication Table (%)'!$B150,AllPublicationData!$B:$B,'Publication Table (%)'!R$7)),
IF('Publication Table (%)'!$C$5="Cancellations for other reasons",
IFERROR(SUMIFS(AllPublicationData!$J:$J,AllPublicationData!$A:$A,'Publication Table (%)'!$B150,AllPublicationData!$B:$B,'Publication Table (%)'!$C$4,AllPublicationData!$D:$D,'Publication Table (%)'!R$7)/
SUMIFS(AllPublicationData!$E:$E,AllPublicationData!$A:$A,'Publication Table (%)'!$B150,AllPublicationData!$B:$B,'Publication Table (%)'!$C$4,AllPublicationData!$D:$D,'Publication Table (%)'!R$7),
SUMIFS(AllPublicationData!$J:$J,AllPublicationData!$A:$A,'Publication Table (%)'!$B150,AllPublicationData!$B:$B,'Publication Table (%)'!R$7)/
SUMIFS(AllPublicationData!$E:$E,AllPublicationData!$A:$A,'Publication Table (%)'!$B150,AllPublicationData!$B:$B,'Publication Table (%)'!R$7)))))))</f>
        <v>#DIV/0!</v>
      </c>
      <c r="S150" s="96" t="e">
        <f>IF('Publication Table (%)'!$C$5="All Cancelled Operations",
IFERROR(SUMIFS(AllPublicationData!$F:$F,AllPublicationData!$A:$A,'Publication Table (%)'!$B150,AllPublicationData!$B:$B,'Publication Table (%)'!$C$4,AllPublicationData!$D:$D,'Publication Table (%)'!S$7)/
SUMIFS(AllPublicationData!$E:$E,AllPublicationData!$A:$A,'Publication Table (%)'!$B150,AllPublicationData!$B:$B,'Publication Table (%)'!$C$4,AllPublicationData!$D:$D,'Publication Table (%)'!S$7),
SUMIFS(AllPublicationData!$F:$F,AllPublicationData!$A:$A,'Publication Table (%)'!$B150,AllPublicationData!$B:$B,'Publication Table (%)'!S$7)/
SUMIFS(AllPublicationData!$E:$E,AllPublicationData!$A:$A,'Publication Table (%)'!$B150,AllPublicationData!$B:$B,'Publication Table (%)'!S$7)),
IF('Publication Table (%)'!$C$5="Operations cancelled by patient",
IFERROR(SUMIFS(AllPublicationData!$G:$G,AllPublicationData!$A:$A,'Publication Table (%)'!$B150,AllPublicationData!$B:$B,'Publication Table (%)'!$C$4,AllPublicationData!$D:$D,'Publication Table (%)'!S$7)/
SUMIFS(AllPublicationData!$E:$E,AllPublicationData!$A:$A,'Publication Table (%)'!$B150,AllPublicationData!$B:$B,'Publication Table (%)'!$C$4,AllPublicationData!$D:$D,'Publication Table (%)'!S$7),
SUMIFS(AllPublicationData!$G:$G,AllPublicationData!$A:$A,'Publication Table (%)'!$B150,AllPublicationData!$B:$B,'Publication Table (%)'!S$7)/
SUMIFS(AllPublicationData!$E:$E,AllPublicationData!$A:$A,'Publication Table (%)'!$B150,AllPublicationData!$B:$B,'Publication Table (%)'!S$7)),
IF('Publication Table (%)'!$C$5="Operations cancelled for clinical reasons",
IFERROR(SUMIFS(AllPublicationData!$H:$H,AllPublicationData!$A:$A,'Publication Table (%)'!$B150,AllPublicationData!$B:$B,'Publication Table (%)'!$C$4,AllPublicationData!$D:$D,'Publication Table (%)'!S$7)/
SUMIFS(AllPublicationData!$E:$E,AllPublicationData!$A:$A,'Publication Table (%)'!$B150,AllPublicationData!$B:$B,'Publication Table (%)'!$C$4,AllPublicationData!$D:$D,'Publication Table (%)'!S$7),
SUMIFS(AllPublicationData!$H:$H,AllPublicationData!$A:$A,'Publication Table (%)'!$B150,AllPublicationData!$B:$B,'Publication Table (%)'!S$7)/
SUMIFS(AllPublicationData!$E:$E,AllPublicationData!$A:$A,'Publication Table (%)'!$B150,AllPublicationData!$B:$B,'Publication Table (%)'!S$7)),
IF('Publication Table (%)'!$C$5="Operations cancelled for non-clinical/capacity reasons",
IFERROR(SUMIFS(AllPublicationData!$I:$I,AllPublicationData!$A:$A,'Publication Table (%)'!$B150,AllPublicationData!$B:$B,'Publication Table (%)'!$C$4,AllPublicationData!$D:$D,'Publication Table (%)'!S$7)/
SUMIFS(AllPublicationData!$E:$E,AllPublicationData!$A:$A,'Publication Table (%)'!$B150,AllPublicationData!$B:$B,'Publication Table (%)'!$C$4,AllPublicationData!$D:$D,'Publication Table (%)'!S$7),
SUMIFS(AllPublicationData!$I:$I,AllPublicationData!$A:$A,'Publication Table (%)'!$B150,AllPublicationData!$B:$B,'Publication Table (%)'!S$7)/
SUMIFS(AllPublicationData!$E:$E,AllPublicationData!$A:$A,'Publication Table (%)'!$B150,AllPublicationData!$B:$B,'Publication Table (%)'!S$7)),
IF('Publication Table (%)'!$C$5="Cancellations for other reasons",
IFERROR(SUMIFS(AllPublicationData!$J:$J,AllPublicationData!$A:$A,'Publication Table (%)'!$B150,AllPublicationData!$B:$B,'Publication Table (%)'!$C$4,AllPublicationData!$D:$D,'Publication Table (%)'!S$7)/
SUMIFS(AllPublicationData!$E:$E,AllPublicationData!$A:$A,'Publication Table (%)'!$B150,AllPublicationData!$B:$B,'Publication Table (%)'!$C$4,AllPublicationData!$D:$D,'Publication Table (%)'!S$7),
SUMIFS(AllPublicationData!$J:$J,AllPublicationData!$A:$A,'Publication Table (%)'!$B150,AllPublicationData!$B:$B,'Publication Table (%)'!S$7)/
SUMIFS(AllPublicationData!$E:$E,AllPublicationData!$A:$A,'Publication Table (%)'!$B150,AllPublicationData!$B:$B,'Publication Table (%)'!S$7)))))))</f>
        <v>#DIV/0!</v>
      </c>
    </row>
    <row r="151" spans="3:19" x14ac:dyDescent="0.35">
      <c r="C151" s="112">
        <f>IF('Publication Table (%)'!$C$5="All Cancelled Operations",
SUMIFS(AllPublicationData!$F:$F,AllPublicationData!$A:$A,'Publication Table (%)'!$B151,AllPublicationData!$B:$B,'Publication Table (%)'!$C$4),
IF('Publication Table (%)'!$C$5="Operations cancelled by patient",
SUMIFS(AllPublicationData!$G:$G,AllPublicationData!$A:$A,'Publication Table (%)'!$B151,AllPublicationData!$B:$B,'Publication Table (%)'!$C$4),
IF('Publication Table (%)'!$C$5="Operations cancelled for clinical reasons",
SUMIFS(AllPublicationData!$H:$H,AllPublicationData!$A:$A,'Publication Table (%)'!$B151,AllPublicationData!$B:$B,'Publication Table (%)'!$C$4),
IF('Publication Table (%)'!$C$5="Operations cancelled for non-clinical/capacity reasons",
SUMIFS(AllPublicationData!$I:$I,AllPublicationData!$A:$A,'Publication Table (%)'!$B151,AllPublicationData!$B:$B,'Publication Table (%)'!$C$4),
IF('Publication Table (%)'!$C$5="Cancellations for other reasons",
SUMIFS(AllPublicationData!$J:$J,AllPublicationData!$A:$A,'Publication Table (%)'!$B151,AllPublicationData!$B:$B,'Publication Table (%)'!$C$4))))))+
IF(AND($C$4="NHS Scotland",$C$5="All Cancelled Operations"),
SUMIFS(AllPublicationData!$F:$F,AllPublicationData!$A:$A,'Publication Table (%)'!$B151),
IF(AND($C$4="NHS Scotland",$C$5="Operations cancelled by patient"),
SUMIFS(AllPublicationData!$G:$G,AllPublicationData!$A:$A,'Publication Table (%)'!$B151),
IF(AND($C$4="NHS Scotland",$C$5="Operations cancelled for clinical reasons"),
SUMIFS(AllPublicationData!$H:$H,AllPublicationData!$A:$A,'Publication Table (%)'!$B151),
IF(AND($C$4="NHS Scotland",$C$5="Operations cancelled for non-clinical/capacity reasons"),
SUMIFS(AllPublicationData!$I:$I,AllPublicationData!$A:$A,'Publication Table (%)'!$B151),
IF(AND($C$4="NHS Scotland",$C$5="Cancellations for other reasons"),
SUMIFS(AllPublicationData!$J:$J,AllPublicationData!$A:$A,'Publication Table (%)'!$B151))))))</f>
        <v>0</v>
      </c>
      <c r="D151" s="110" t="e">
        <f>IF(AND('Publication Table (%)'!$C$5="All Cancelled Operations",$C$4&lt;&gt;"NHS Scotland"),
IFERROR(SUMIFS(AllPublicationData!$F:$F,AllPublicationData!$A:$A,'Publication Table (%)'!$B151,AllPublicationData!$B:$B,'Publication Table (%)'!$C$4,AllPublicationData!$D:$D,'Publication Table (%)'!D$7)/
SUMIFS(AllPublicationData!$E:$E,AllPublicationData!$A:$A,'Publication Table (%)'!$B151,AllPublicationData!$B:$B,'Publication Table (%)'!$C$4,AllPublicationData!$D:$D,'Publication Table (%)'!D$7),
SUMIFS(AllPublicationData!$F:$F,AllPublicationData!$A:$A,'Publication Table (%)'!$B151,AllPublicationData!$B:$B,'Publication Table (%)'!D$7)/
SUMIFS(AllPublicationData!$E:$E,AllPublicationData!$A:$A,'Publication Table (%)'!$B151,AllPublicationData!$B:$B,'Publication Table (%)'!D$7)),
IF(AND('Publication Table (%)'!$C$5="Operations cancelled by patient",$C$4&lt;&gt;"NHS Scotland"),
IFERROR(SUMIFS(AllPublicationData!$G:$G,AllPublicationData!$A:$A,'Publication Table (%)'!$B151,AllPublicationData!$B:$B,'Publication Table (%)'!$C$4,AllPublicationData!$D:$D,'Publication Table (%)'!D$7)/
SUMIFS(AllPublicationData!$E:$E,AllPublicationData!$A:$A,'Publication Table (%)'!$B151,AllPublicationData!$B:$B,'Publication Table (%)'!$C$4,AllPublicationData!$D:$D,'Publication Table (%)'!D$7),
SUMIFS(AllPublicationData!$G:$G,AllPublicationData!$A:$A,'Publication Table (%)'!$B151,AllPublicationData!$B:$B,'Publication Table (%)'!D$7)/
SUMIFS(AllPublicationData!$E:$E,AllPublicationData!$A:$A,'Publication Table (%)'!$B151,AllPublicationData!$B:$B,'Publication Table (%)'!D$7)),
IF(AND('Publication Table (%)'!$C$5="Operations cancelled for clinical reasons",$C$4&lt;&gt;"NHS Scotland"),
IFERROR(SUMIFS(AllPublicationData!$H:$H,AllPublicationData!$A:$A,'Publication Table (%)'!$B151,AllPublicationData!$B:$B,'Publication Table (%)'!$C$4,AllPublicationData!$D:$D,'Publication Table (%)'!D$7)/
SUMIFS(AllPublicationData!$E:$E,AllPublicationData!$A:$A,'Publication Table (%)'!$B151,AllPublicationData!$B:$B,'Publication Table (%)'!$C$4,AllPublicationData!$D:$D,'Publication Table (%)'!D$7),
SUMIFS(AllPublicationData!$H:$H,AllPublicationData!$A:$A,'Publication Table (%)'!$B151,AllPublicationData!$B:$B,'Publication Table (%)'!D$7)/
SUMIFS(AllPublicationData!$E:$E,AllPublicationData!$A:$A,'Publication Table (%)'!$B151,AllPublicationData!$B:$B,'Publication Table (%)'!D$7)),
IF(AND('Publication Table (%)'!$C$5="Operations cancelled for non-clinical/capacity reasons",$C$4&lt;&gt;"NHS Scotland"),
IFERROR(SUMIFS(AllPublicationData!$I:$I,AllPublicationData!$A:$A,'Publication Table (%)'!$B151,AllPublicationData!$B:$B,'Publication Table (%)'!$C$4,AllPublicationData!$D:$D,'Publication Table (%)'!D$7)/
SUMIFS(AllPublicationData!$E:$E,AllPublicationData!$A:$A,'Publication Table (%)'!$B151,AllPublicationData!$B:$B,'Publication Table (%)'!$C$4,AllPublicationData!$D:$D,'Publication Table (%)'!D$7),
SUMIFS(AllPublicationData!$I:$I,AllPublicationData!$A:$A,'Publication Table (%)'!$B151,AllPublicationData!$B:$B,'Publication Table (%)'!D$7)/
SUMIFS(AllPublicationData!$E:$E,AllPublicationData!$A:$A,'Publication Table (%)'!$B151,AllPublicationData!$B:$B,'Publication Table (%)'!D$7)),
IF(AND('Publication Table (%)'!$C$5="Cancellations for other reasons",$C$4&lt;&gt;"NHS Scotland"),
IFERROR(SUMIFS(AllPublicationData!$J:$J,AllPublicationData!$A:$A,'Publication Table (%)'!$B151,AllPublicationData!$B:$B,'Publication Table (%)'!$C$4,AllPublicationData!$D:$D,'Publication Table (%)'!D$7)/
SUMIFS(AllPublicationData!$E:$E,AllPublicationData!$A:$A,'Publication Table (%)'!$B151,AllPublicationData!$B:$B,'Publication Table (%)'!$C$4,AllPublicationData!$D:$D,'Publication Table (%)'!D$7),
SUMIFS(AllPublicationData!$J:$J,AllPublicationData!$A:$A,'Publication Table (%)'!$B151,AllPublicationData!$B:$B,'Publication Table (%)'!D$7)/
SUMIFS(AllPublicationData!$E:$E,AllPublicationData!$A:$A,'Publication Table (%)'!$B151,AllPublicationData!$B:$B,'Publication Table (%)'!D$7)),
IF(AND($C$4="NHS Scotland",$C$5="All Cancelled Operations"),
SUMIFS(AllPublicationData!$F:$F,AllPublicationData!$A:$A,'Publication Table'!$B151)/
SUMIFS(AllPublicationData!$E:$E,AllPublicationData!$A:$A,'Publication Table'!$B151),
IF(AND($C$4="NHS Scotland",$C$5="Operations cancelled by patient"),
SUMIFS(AllPublicationData!$G:$G,AllPublicationData!$A:$A,'Publication Table'!$B151)/
SUMIFS(AllPublicationData!$E:$E,AllPublicationData!$A:$A,'Publication Table'!$B151),
IF(AND($C$4="NHS Scotland",$C$5="Operations cancelled for clinical reasons"),
SUMIFS(AllPublicationData!$H:$H,AllPublicationData!$A:$A,'Publication Table'!$B151)/
SUMIFS(AllPublicationData!$E:$E,AllPublicationData!$A:$A,'Publication Table'!$B151),
IF(AND($C$4="NHS Scotland",$C$5="Operations cancelled for non-clinical/capacity reasons"),
SUMIFS(AllPublicationData!$I:$I,AllPublicationData!$A:$A,'Publication Table'!$B151)/
SUMIFS(AllPublicationData!$E:$E,AllPublicationData!$A:$A,'Publication Table'!$B151),
IF(AND($C$4="NHS Scotland",$C$5="Cancellations for other reasons"),
SUMIFS(AllPublicationData!$J:$J,AllPublicationData!$A:$A,'Publication Table'!$B151)/
SUMIFS(AllPublicationData!$E:$E,AllPublicationData!$A:$A,'Publication Table'!$B151)))))))))))</f>
        <v>#DIV/0!</v>
      </c>
      <c r="E151" s="96" t="e">
        <f>IF('Publication Table (%)'!$C$5="All Cancelled Operations",
IFERROR(SUMIFS(AllPublicationData!$F:$F,AllPublicationData!$A:$A,'Publication Table (%)'!$B151,AllPublicationData!$B:$B,'Publication Table (%)'!$C$4,AllPublicationData!$D:$D,'Publication Table (%)'!E$7)/
SUMIFS(AllPublicationData!$E:$E,AllPublicationData!$A:$A,'Publication Table (%)'!$B151,AllPublicationData!$B:$B,'Publication Table (%)'!$C$4,AllPublicationData!$D:$D,'Publication Table (%)'!E$7),
SUMIFS(AllPublicationData!$F:$F,AllPublicationData!$A:$A,'Publication Table (%)'!$B151,AllPublicationData!$B:$B,'Publication Table (%)'!E$7)/
SUMIFS(AllPublicationData!$E:$E,AllPublicationData!$A:$A,'Publication Table (%)'!$B151,AllPublicationData!$B:$B,'Publication Table (%)'!E$7)),
IF('Publication Table (%)'!$C$5="Operations cancelled by patient",
IFERROR(SUMIFS(AllPublicationData!$G:$G,AllPublicationData!$A:$A,'Publication Table (%)'!$B151,AllPublicationData!$B:$B,'Publication Table (%)'!$C$4,AllPublicationData!$D:$D,'Publication Table (%)'!E$7)/
SUMIFS(AllPublicationData!$E:$E,AllPublicationData!$A:$A,'Publication Table (%)'!$B151,AllPublicationData!$B:$B,'Publication Table (%)'!$C$4,AllPublicationData!$D:$D,'Publication Table (%)'!E$7),
SUMIFS(AllPublicationData!$G:$G,AllPublicationData!$A:$A,'Publication Table (%)'!$B151,AllPublicationData!$B:$B,'Publication Table (%)'!E$7)/
SUMIFS(AllPublicationData!$E:$E,AllPublicationData!$A:$A,'Publication Table (%)'!$B151,AllPublicationData!$B:$B,'Publication Table (%)'!E$7)),
IF('Publication Table (%)'!$C$5="Operations cancelled for clinical reasons",
IFERROR(SUMIFS(AllPublicationData!$H:$H,AllPublicationData!$A:$A,'Publication Table (%)'!$B151,AllPublicationData!$B:$B,'Publication Table (%)'!$C$4,AllPublicationData!$D:$D,'Publication Table (%)'!E$7)/
SUMIFS(AllPublicationData!$E:$E,AllPublicationData!$A:$A,'Publication Table (%)'!$B151,AllPublicationData!$B:$B,'Publication Table (%)'!$C$4,AllPublicationData!$D:$D,'Publication Table (%)'!E$7),
SUMIFS(AllPublicationData!$H:$H,AllPublicationData!$A:$A,'Publication Table (%)'!$B151,AllPublicationData!$B:$B,'Publication Table (%)'!E$7)/
SUMIFS(AllPublicationData!$E:$E,AllPublicationData!$A:$A,'Publication Table (%)'!$B151,AllPublicationData!$B:$B,'Publication Table (%)'!E$7)),
IF('Publication Table (%)'!$C$5="Operations cancelled for non-clinical/capacity reasons",
IFERROR(SUMIFS(AllPublicationData!$I:$I,AllPublicationData!$A:$A,'Publication Table (%)'!$B151,AllPublicationData!$B:$B,'Publication Table (%)'!$C$4,AllPublicationData!$D:$D,'Publication Table (%)'!E$7)/
SUMIFS(AllPublicationData!$E:$E,AllPublicationData!$A:$A,'Publication Table (%)'!$B151,AllPublicationData!$B:$B,'Publication Table (%)'!$C$4,AllPublicationData!$D:$D,'Publication Table (%)'!E$7),
SUMIFS(AllPublicationData!$I:$I,AllPublicationData!$A:$A,'Publication Table (%)'!$B151,AllPublicationData!$B:$B,'Publication Table (%)'!E$7)/
SUMIFS(AllPublicationData!$E:$E,AllPublicationData!$A:$A,'Publication Table (%)'!$B151,AllPublicationData!$B:$B,'Publication Table (%)'!E$7)),
IF('Publication Table (%)'!$C$5="Cancellations for other reasons",
IFERROR(SUMIFS(AllPublicationData!$J:$J,AllPublicationData!$A:$A,'Publication Table (%)'!$B151,AllPublicationData!$B:$B,'Publication Table (%)'!$C$4,AllPublicationData!$D:$D,'Publication Table (%)'!E$7)/
SUMIFS(AllPublicationData!$E:$E,AllPublicationData!$A:$A,'Publication Table (%)'!$B151,AllPublicationData!$B:$B,'Publication Table (%)'!$C$4,AllPublicationData!$D:$D,'Publication Table (%)'!E$7),
SUMIFS(AllPublicationData!$J:$J,AllPublicationData!$A:$A,'Publication Table (%)'!$B151,AllPublicationData!$B:$B,'Publication Table (%)'!E$7)/
SUMIFS(AllPublicationData!$E:$E,AllPublicationData!$A:$A,'Publication Table (%)'!$B151,AllPublicationData!$B:$B,'Publication Table (%)'!E$7)))))))</f>
        <v>#DIV/0!</v>
      </c>
      <c r="F151" s="96" t="e">
        <f>IF('Publication Table (%)'!$C$5="All Cancelled Operations",
IFERROR(SUMIFS(AllPublicationData!$F:$F,AllPublicationData!$A:$A,'Publication Table (%)'!$B151,AllPublicationData!$B:$B,'Publication Table (%)'!$C$4,AllPublicationData!$D:$D,'Publication Table (%)'!F$7)/
SUMIFS(AllPublicationData!$E:$E,AllPublicationData!$A:$A,'Publication Table (%)'!$B151,AllPublicationData!$B:$B,'Publication Table (%)'!$C$4,AllPublicationData!$D:$D,'Publication Table (%)'!F$7),
SUMIFS(AllPublicationData!$F:$F,AllPublicationData!$A:$A,'Publication Table (%)'!$B151,AllPublicationData!$B:$B,'Publication Table (%)'!F$7)/
SUMIFS(AllPublicationData!$E:$E,AllPublicationData!$A:$A,'Publication Table (%)'!$B151,AllPublicationData!$B:$B,'Publication Table (%)'!F$7)),
IF('Publication Table (%)'!$C$5="Operations cancelled by patient",
IFERROR(SUMIFS(AllPublicationData!$G:$G,AllPublicationData!$A:$A,'Publication Table (%)'!$B151,AllPublicationData!$B:$B,'Publication Table (%)'!$C$4,AllPublicationData!$D:$D,'Publication Table (%)'!F$7)/
SUMIFS(AllPublicationData!$E:$E,AllPublicationData!$A:$A,'Publication Table (%)'!$B151,AllPublicationData!$B:$B,'Publication Table (%)'!$C$4,AllPublicationData!$D:$D,'Publication Table (%)'!F$7),
SUMIFS(AllPublicationData!$G:$G,AllPublicationData!$A:$A,'Publication Table (%)'!$B151,AllPublicationData!$B:$B,'Publication Table (%)'!F$7)/
SUMIFS(AllPublicationData!$E:$E,AllPublicationData!$A:$A,'Publication Table (%)'!$B151,AllPublicationData!$B:$B,'Publication Table (%)'!F$7)),
IF('Publication Table (%)'!$C$5="Operations cancelled for clinical reasons",
IFERROR(SUMIFS(AllPublicationData!$H:$H,AllPublicationData!$A:$A,'Publication Table (%)'!$B151,AllPublicationData!$B:$B,'Publication Table (%)'!$C$4,AllPublicationData!$D:$D,'Publication Table (%)'!F$7)/
SUMIFS(AllPublicationData!$E:$E,AllPublicationData!$A:$A,'Publication Table (%)'!$B151,AllPublicationData!$B:$B,'Publication Table (%)'!$C$4,AllPublicationData!$D:$D,'Publication Table (%)'!F$7),
SUMIFS(AllPublicationData!$H:$H,AllPublicationData!$A:$A,'Publication Table (%)'!$B151,AllPublicationData!$B:$B,'Publication Table (%)'!F$7)/
SUMIFS(AllPublicationData!$E:$E,AllPublicationData!$A:$A,'Publication Table (%)'!$B151,AllPublicationData!$B:$B,'Publication Table (%)'!F$7)),
IF('Publication Table (%)'!$C$5="Operations cancelled for non-clinical/capacity reasons",
IFERROR(SUMIFS(AllPublicationData!$I:$I,AllPublicationData!$A:$A,'Publication Table (%)'!$B151,AllPublicationData!$B:$B,'Publication Table (%)'!$C$4,AllPublicationData!$D:$D,'Publication Table (%)'!F$7)/
SUMIFS(AllPublicationData!$E:$E,AllPublicationData!$A:$A,'Publication Table (%)'!$B151,AllPublicationData!$B:$B,'Publication Table (%)'!$C$4,AllPublicationData!$D:$D,'Publication Table (%)'!F$7),
SUMIFS(AllPublicationData!$I:$I,AllPublicationData!$A:$A,'Publication Table (%)'!$B151,AllPublicationData!$B:$B,'Publication Table (%)'!F$7)/
SUMIFS(AllPublicationData!$E:$E,AllPublicationData!$A:$A,'Publication Table (%)'!$B151,AllPublicationData!$B:$B,'Publication Table (%)'!F$7)),
IF('Publication Table (%)'!$C$5="Cancellations for other reasons",
IFERROR(SUMIFS(AllPublicationData!$J:$J,AllPublicationData!$A:$A,'Publication Table (%)'!$B151,AllPublicationData!$B:$B,'Publication Table (%)'!$C$4,AllPublicationData!$D:$D,'Publication Table (%)'!F$7)/
SUMIFS(AllPublicationData!$E:$E,AllPublicationData!$A:$A,'Publication Table (%)'!$B151,AllPublicationData!$B:$B,'Publication Table (%)'!$C$4,AllPublicationData!$D:$D,'Publication Table (%)'!F$7),
SUMIFS(AllPublicationData!$J:$J,AllPublicationData!$A:$A,'Publication Table (%)'!$B151,AllPublicationData!$B:$B,'Publication Table (%)'!F$7)/
SUMIFS(AllPublicationData!$E:$E,AllPublicationData!$A:$A,'Publication Table (%)'!$B151,AllPublicationData!$B:$B,'Publication Table (%)'!F$7)))))))</f>
        <v>#DIV/0!</v>
      </c>
      <c r="G151" s="96" t="e">
        <f>IF('Publication Table (%)'!$C$5="All Cancelled Operations",
IFERROR(SUMIFS(AllPublicationData!$F:$F,AllPublicationData!$A:$A,'Publication Table (%)'!$B151,AllPublicationData!$B:$B,'Publication Table (%)'!$C$4,AllPublicationData!$D:$D,'Publication Table (%)'!G$7)/
SUMIFS(AllPublicationData!$E:$E,AllPublicationData!$A:$A,'Publication Table (%)'!$B151,AllPublicationData!$B:$B,'Publication Table (%)'!$C$4,AllPublicationData!$D:$D,'Publication Table (%)'!G$7),
SUMIFS(AllPublicationData!$F:$F,AllPublicationData!$A:$A,'Publication Table (%)'!$B151,AllPublicationData!$B:$B,'Publication Table (%)'!G$7)/
SUMIFS(AllPublicationData!$E:$E,AllPublicationData!$A:$A,'Publication Table (%)'!$B151,AllPublicationData!$B:$B,'Publication Table (%)'!G$7)),
IF('Publication Table (%)'!$C$5="Operations cancelled by patient",
IFERROR(SUMIFS(AllPublicationData!$G:$G,AllPublicationData!$A:$A,'Publication Table (%)'!$B151,AllPublicationData!$B:$B,'Publication Table (%)'!$C$4,AllPublicationData!$D:$D,'Publication Table (%)'!G$7)/
SUMIFS(AllPublicationData!$E:$E,AllPublicationData!$A:$A,'Publication Table (%)'!$B151,AllPublicationData!$B:$B,'Publication Table (%)'!$C$4,AllPublicationData!$D:$D,'Publication Table (%)'!G$7),
SUMIFS(AllPublicationData!$G:$G,AllPublicationData!$A:$A,'Publication Table (%)'!$B151,AllPublicationData!$B:$B,'Publication Table (%)'!G$7)/
SUMIFS(AllPublicationData!$E:$E,AllPublicationData!$A:$A,'Publication Table (%)'!$B151,AllPublicationData!$B:$B,'Publication Table (%)'!G$7)),
IF('Publication Table (%)'!$C$5="Operations cancelled for clinical reasons",
IFERROR(SUMIFS(AllPublicationData!$H:$H,AllPublicationData!$A:$A,'Publication Table (%)'!$B151,AllPublicationData!$B:$B,'Publication Table (%)'!$C$4,AllPublicationData!$D:$D,'Publication Table (%)'!G$7)/
SUMIFS(AllPublicationData!$E:$E,AllPublicationData!$A:$A,'Publication Table (%)'!$B151,AllPublicationData!$B:$B,'Publication Table (%)'!$C$4,AllPublicationData!$D:$D,'Publication Table (%)'!G$7),
SUMIFS(AllPublicationData!$H:$H,AllPublicationData!$A:$A,'Publication Table (%)'!$B151,AllPublicationData!$B:$B,'Publication Table (%)'!G$7)/
SUMIFS(AllPublicationData!$E:$E,AllPublicationData!$A:$A,'Publication Table (%)'!$B151,AllPublicationData!$B:$B,'Publication Table (%)'!G$7)),
IF('Publication Table (%)'!$C$5="Operations cancelled for non-clinical/capacity reasons",
IFERROR(SUMIFS(AllPublicationData!$I:$I,AllPublicationData!$A:$A,'Publication Table (%)'!$B151,AllPublicationData!$B:$B,'Publication Table (%)'!$C$4,AllPublicationData!$D:$D,'Publication Table (%)'!G$7)/
SUMIFS(AllPublicationData!$E:$E,AllPublicationData!$A:$A,'Publication Table (%)'!$B151,AllPublicationData!$B:$B,'Publication Table (%)'!$C$4,AllPublicationData!$D:$D,'Publication Table (%)'!G$7),
SUMIFS(AllPublicationData!$I:$I,AllPublicationData!$A:$A,'Publication Table (%)'!$B151,AllPublicationData!$B:$B,'Publication Table (%)'!G$7)/
SUMIFS(AllPublicationData!$E:$E,AllPublicationData!$A:$A,'Publication Table (%)'!$B151,AllPublicationData!$B:$B,'Publication Table (%)'!G$7)),
IF('Publication Table (%)'!$C$5="Cancellations for other reasons",
IFERROR(SUMIFS(AllPublicationData!$J:$J,AllPublicationData!$A:$A,'Publication Table (%)'!$B151,AllPublicationData!$B:$B,'Publication Table (%)'!$C$4,AllPublicationData!$D:$D,'Publication Table (%)'!G$7)/
SUMIFS(AllPublicationData!$E:$E,AllPublicationData!$A:$A,'Publication Table (%)'!$B151,AllPublicationData!$B:$B,'Publication Table (%)'!$C$4,AllPublicationData!$D:$D,'Publication Table (%)'!G$7),
SUMIFS(AllPublicationData!$J:$J,AllPublicationData!$A:$A,'Publication Table (%)'!$B151,AllPublicationData!$B:$B,'Publication Table (%)'!G$7)/
SUMIFS(AllPublicationData!$E:$E,AllPublicationData!$A:$A,'Publication Table (%)'!$B151,AllPublicationData!$B:$B,'Publication Table (%)'!G$7)))))))</f>
        <v>#DIV/0!</v>
      </c>
      <c r="H151" s="96" t="e">
        <f>IF('Publication Table (%)'!$C$5="All Cancelled Operations",
IFERROR(SUMIFS(AllPublicationData!$F:$F,AllPublicationData!$A:$A,'Publication Table (%)'!$B151,AllPublicationData!$B:$B,'Publication Table (%)'!$C$4,AllPublicationData!$D:$D,'Publication Table (%)'!H$7)/
SUMIFS(AllPublicationData!$E:$E,AllPublicationData!$A:$A,'Publication Table (%)'!$B151,AllPublicationData!$B:$B,'Publication Table (%)'!$C$4,AllPublicationData!$D:$D,'Publication Table (%)'!H$7),
SUMIFS(AllPublicationData!$F:$F,AllPublicationData!$A:$A,'Publication Table (%)'!$B151,AllPublicationData!$B:$B,'Publication Table (%)'!H$7)/
SUMIFS(AllPublicationData!$E:$E,AllPublicationData!$A:$A,'Publication Table (%)'!$B151,AllPublicationData!$B:$B,'Publication Table (%)'!H$7)),
IF('Publication Table (%)'!$C$5="Operations cancelled by patient",
IFERROR(SUMIFS(AllPublicationData!$G:$G,AllPublicationData!$A:$A,'Publication Table (%)'!$B151,AllPublicationData!$B:$B,'Publication Table (%)'!$C$4,AllPublicationData!$D:$D,'Publication Table (%)'!H$7)/
SUMIFS(AllPublicationData!$E:$E,AllPublicationData!$A:$A,'Publication Table (%)'!$B151,AllPublicationData!$B:$B,'Publication Table (%)'!$C$4,AllPublicationData!$D:$D,'Publication Table (%)'!H$7),
SUMIFS(AllPublicationData!$G:$G,AllPublicationData!$A:$A,'Publication Table (%)'!$B151,AllPublicationData!$B:$B,'Publication Table (%)'!H$7)/
SUMIFS(AllPublicationData!$E:$E,AllPublicationData!$A:$A,'Publication Table (%)'!$B151,AllPublicationData!$B:$B,'Publication Table (%)'!H$7)),
IF('Publication Table (%)'!$C$5="Operations cancelled for clinical reasons",
IFERROR(SUMIFS(AllPublicationData!$H:$H,AllPublicationData!$A:$A,'Publication Table (%)'!$B151,AllPublicationData!$B:$B,'Publication Table (%)'!$C$4,AllPublicationData!$D:$D,'Publication Table (%)'!H$7)/
SUMIFS(AllPublicationData!$E:$E,AllPublicationData!$A:$A,'Publication Table (%)'!$B151,AllPublicationData!$B:$B,'Publication Table (%)'!$C$4,AllPublicationData!$D:$D,'Publication Table (%)'!H$7),
SUMIFS(AllPublicationData!$H:$H,AllPublicationData!$A:$A,'Publication Table (%)'!$B151,AllPublicationData!$B:$B,'Publication Table (%)'!H$7)/
SUMIFS(AllPublicationData!$E:$E,AllPublicationData!$A:$A,'Publication Table (%)'!$B151,AllPublicationData!$B:$B,'Publication Table (%)'!H$7)),
IF('Publication Table (%)'!$C$5="Operations cancelled for non-clinical/capacity reasons",
IFERROR(SUMIFS(AllPublicationData!$I:$I,AllPublicationData!$A:$A,'Publication Table (%)'!$B151,AllPublicationData!$B:$B,'Publication Table (%)'!$C$4,AllPublicationData!$D:$D,'Publication Table (%)'!H$7)/
SUMIFS(AllPublicationData!$E:$E,AllPublicationData!$A:$A,'Publication Table (%)'!$B151,AllPublicationData!$B:$B,'Publication Table (%)'!$C$4,AllPublicationData!$D:$D,'Publication Table (%)'!H$7),
SUMIFS(AllPublicationData!$I:$I,AllPublicationData!$A:$A,'Publication Table (%)'!$B151,AllPublicationData!$B:$B,'Publication Table (%)'!H$7)/
SUMIFS(AllPublicationData!$E:$E,AllPublicationData!$A:$A,'Publication Table (%)'!$B151,AllPublicationData!$B:$B,'Publication Table (%)'!H$7)),
IF('Publication Table (%)'!$C$5="Cancellations for other reasons",
IFERROR(SUMIFS(AllPublicationData!$J:$J,AllPublicationData!$A:$A,'Publication Table (%)'!$B151,AllPublicationData!$B:$B,'Publication Table (%)'!$C$4,AllPublicationData!$D:$D,'Publication Table (%)'!H$7)/
SUMIFS(AllPublicationData!$E:$E,AllPublicationData!$A:$A,'Publication Table (%)'!$B151,AllPublicationData!$B:$B,'Publication Table (%)'!$C$4,AllPublicationData!$D:$D,'Publication Table (%)'!H$7),
SUMIFS(AllPublicationData!$J:$J,AllPublicationData!$A:$A,'Publication Table (%)'!$B151,AllPublicationData!$B:$B,'Publication Table (%)'!H$7)/
SUMIFS(AllPublicationData!$E:$E,AllPublicationData!$A:$A,'Publication Table (%)'!$B151,AllPublicationData!$B:$B,'Publication Table (%)'!H$7)))))))</f>
        <v>#DIV/0!</v>
      </c>
      <c r="I151" s="96" t="e">
        <f>IF('Publication Table (%)'!$C$5="All Cancelled Operations",
IFERROR(SUMIFS(AllPublicationData!$F:$F,AllPublicationData!$A:$A,'Publication Table (%)'!$B151,AllPublicationData!$B:$B,'Publication Table (%)'!$C$4,AllPublicationData!$D:$D,'Publication Table (%)'!I$7)/
SUMIFS(AllPublicationData!$E:$E,AllPublicationData!$A:$A,'Publication Table (%)'!$B151,AllPublicationData!$B:$B,'Publication Table (%)'!$C$4,AllPublicationData!$D:$D,'Publication Table (%)'!I$7),
SUMIFS(AllPublicationData!$F:$F,AllPublicationData!$A:$A,'Publication Table (%)'!$B151,AllPublicationData!$B:$B,'Publication Table (%)'!I$7)/
SUMIFS(AllPublicationData!$E:$E,AllPublicationData!$A:$A,'Publication Table (%)'!$B151,AllPublicationData!$B:$B,'Publication Table (%)'!I$7)),
IF('Publication Table (%)'!$C$5="Operations cancelled by patient",
IFERROR(SUMIFS(AllPublicationData!$G:$G,AllPublicationData!$A:$A,'Publication Table (%)'!$B151,AllPublicationData!$B:$B,'Publication Table (%)'!$C$4,AllPublicationData!$D:$D,'Publication Table (%)'!I$7)/
SUMIFS(AllPublicationData!$E:$E,AllPublicationData!$A:$A,'Publication Table (%)'!$B151,AllPublicationData!$B:$B,'Publication Table (%)'!$C$4,AllPublicationData!$D:$D,'Publication Table (%)'!I$7),
SUMIFS(AllPublicationData!$G:$G,AllPublicationData!$A:$A,'Publication Table (%)'!$B151,AllPublicationData!$B:$B,'Publication Table (%)'!I$7)/
SUMIFS(AllPublicationData!$E:$E,AllPublicationData!$A:$A,'Publication Table (%)'!$B151,AllPublicationData!$B:$B,'Publication Table (%)'!I$7)),
IF('Publication Table (%)'!$C$5="Operations cancelled for clinical reasons",
IFERROR(SUMIFS(AllPublicationData!$H:$H,AllPublicationData!$A:$A,'Publication Table (%)'!$B151,AllPublicationData!$B:$B,'Publication Table (%)'!$C$4,AllPublicationData!$D:$D,'Publication Table (%)'!I$7)/
SUMIFS(AllPublicationData!$E:$E,AllPublicationData!$A:$A,'Publication Table (%)'!$B151,AllPublicationData!$B:$B,'Publication Table (%)'!$C$4,AllPublicationData!$D:$D,'Publication Table (%)'!I$7),
SUMIFS(AllPublicationData!$H:$H,AllPublicationData!$A:$A,'Publication Table (%)'!$B151,AllPublicationData!$B:$B,'Publication Table (%)'!I$7)/
SUMIFS(AllPublicationData!$E:$E,AllPublicationData!$A:$A,'Publication Table (%)'!$B151,AllPublicationData!$B:$B,'Publication Table (%)'!I$7)),
IF('Publication Table (%)'!$C$5="Operations cancelled for non-clinical/capacity reasons",
IFERROR(SUMIFS(AllPublicationData!$I:$I,AllPublicationData!$A:$A,'Publication Table (%)'!$B151,AllPublicationData!$B:$B,'Publication Table (%)'!$C$4,AllPublicationData!$D:$D,'Publication Table (%)'!I$7)/
SUMIFS(AllPublicationData!$E:$E,AllPublicationData!$A:$A,'Publication Table (%)'!$B151,AllPublicationData!$B:$B,'Publication Table (%)'!$C$4,AllPublicationData!$D:$D,'Publication Table (%)'!I$7),
SUMIFS(AllPublicationData!$I:$I,AllPublicationData!$A:$A,'Publication Table (%)'!$B151,AllPublicationData!$B:$B,'Publication Table (%)'!I$7)/
SUMIFS(AllPublicationData!$E:$E,AllPublicationData!$A:$A,'Publication Table (%)'!$B151,AllPublicationData!$B:$B,'Publication Table (%)'!I$7)),
IF('Publication Table (%)'!$C$5="Cancellations for other reasons",
IFERROR(SUMIFS(AllPublicationData!$J:$J,AllPublicationData!$A:$A,'Publication Table (%)'!$B151,AllPublicationData!$B:$B,'Publication Table (%)'!$C$4,AllPublicationData!$D:$D,'Publication Table (%)'!I$7)/
SUMIFS(AllPublicationData!$E:$E,AllPublicationData!$A:$A,'Publication Table (%)'!$B151,AllPublicationData!$B:$B,'Publication Table (%)'!$C$4,AllPublicationData!$D:$D,'Publication Table (%)'!I$7),
SUMIFS(AllPublicationData!$J:$J,AllPublicationData!$A:$A,'Publication Table (%)'!$B151,AllPublicationData!$B:$B,'Publication Table (%)'!I$7)/
SUMIFS(AllPublicationData!$E:$E,AllPublicationData!$A:$A,'Publication Table (%)'!$B151,AllPublicationData!$B:$B,'Publication Table (%)'!I$7)))))))</f>
        <v>#DIV/0!</v>
      </c>
      <c r="J151" s="96" t="e">
        <f>IF('Publication Table (%)'!$C$5="All Cancelled Operations",
IFERROR(SUMIFS(AllPublicationData!$F:$F,AllPublicationData!$A:$A,'Publication Table (%)'!$B151,AllPublicationData!$B:$B,'Publication Table (%)'!$C$4,AllPublicationData!$D:$D,'Publication Table (%)'!J$7)/
SUMIFS(AllPublicationData!$E:$E,AllPublicationData!$A:$A,'Publication Table (%)'!$B151,AllPublicationData!$B:$B,'Publication Table (%)'!$C$4,AllPublicationData!$D:$D,'Publication Table (%)'!J$7),
SUMIFS(AllPublicationData!$F:$F,AllPublicationData!$A:$A,'Publication Table (%)'!$B151,AllPublicationData!$B:$B,'Publication Table (%)'!J$7)/
SUMIFS(AllPublicationData!$E:$E,AllPublicationData!$A:$A,'Publication Table (%)'!$B151,AllPublicationData!$B:$B,'Publication Table (%)'!J$7)),
IF('Publication Table (%)'!$C$5="Operations cancelled by patient",
IFERROR(SUMIFS(AllPublicationData!$G:$G,AllPublicationData!$A:$A,'Publication Table (%)'!$B151,AllPublicationData!$B:$B,'Publication Table (%)'!$C$4,AllPublicationData!$D:$D,'Publication Table (%)'!J$7)/
SUMIFS(AllPublicationData!$E:$E,AllPublicationData!$A:$A,'Publication Table (%)'!$B151,AllPublicationData!$B:$B,'Publication Table (%)'!$C$4,AllPublicationData!$D:$D,'Publication Table (%)'!J$7),
SUMIFS(AllPublicationData!$G:$G,AllPublicationData!$A:$A,'Publication Table (%)'!$B151,AllPublicationData!$B:$B,'Publication Table (%)'!J$7)/
SUMIFS(AllPublicationData!$E:$E,AllPublicationData!$A:$A,'Publication Table (%)'!$B151,AllPublicationData!$B:$B,'Publication Table (%)'!J$7)),
IF('Publication Table (%)'!$C$5="Operations cancelled for clinical reasons",
IFERROR(SUMIFS(AllPublicationData!$H:$H,AllPublicationData!$A:$A,'Publication Table (%)'!$B151,AllPublicationData!$B:$B,'Publication Table (%)'!$C$4,AllPublicationData!$D:$D,'Publication Table (%)'!J$7)/
SUMIFS(AllPublicationData!$E:$E,AllPublicationData!$A:$A,'Publication Table (%)'!$B151,AllPublicationData!$B:$B,'Publication Table (%)'!$C$4,AllPublicationData!$D:$D,'Publication Table (%)'!J$7),
SUMIFS(AllPublicationData!$H:$H,AllPublicationData!$A:$A,'Publication Table (%)'!$B151,AllPublicationData!$B:$B,'Publication Table (%)'!J$7)/
SUMIFS(AllPublicationData!$E:$E,AllPublicationData!$A:$A,'Publication Table (%)'!$B151,AllPublicationData!$B:$B,'Publication Table (%)'!J$7)),
IF('Publication Table (%)'!$C$5="Operations cancelled for non-clinical/capacity reasons",
IFERROR(SUMIFS(AllPublicationData!$I:$I,AllPublicationData!$A:$A,'Publication Table (%)'!$B151,AllPublicationData!$B:$B,'Publication Table (%)'!$C$4,AllPublicationData!$D:$D,'Publication Table (%)'!J$7)/
SUMIFS(AllPublicationData!$E:$E,AllPublicationData!$A:$A,'Publication Table (%)'!$B151,AllPublicationData!$B:$B,'Publication Table (%)'!$C$4,AllPublicationData!$D:$D,'Publication Table (%)'!J$7),
SUMIFS(AllPublicationData!$I:$I,AllPublicationData!$A:$A,'Publication Table (%)'!$B151,AllPublicationData!$B:$B,'Publication Table (%)'!J$7)/
SUMIFS(AllPublicationData!$E:$E,AllPublicationData!$A:$A,'Publication Table (%)'!$B151,AllPublicationData!$B:$B,'Publication Table (%)'!J$7)),
IF('Publication Table (%)'!$C$5="Cancellations for other reasons",
IFERROR(SUMIFS(AllPublicationData!$J:$J,AllPublicationData!$A:$A,'Publication Table (%)'!$B151,AllPublicationData!$B:$B,'Publication Table (%)'!$C$4,AllPublicationData!$D:$D,'Publication Table (%)'!J$7)/
SUMIFS(AllPublicationData!$E:$E,AllPublicationData!$A:$A,'Publication Table (%)'!$B151,AllPublicationData!$B:$B,'Publication Table (%)'!$C$4,AllPublicationData!$D:$D,'Publication Table (%)'!J$7),
SUMIFS(AllPublicationData!$J:$J,AllPublicationData!$A:$A,'Publication Table (%)'!$B151,AllPublicationData!$B:$B,'Publication Table (%)'!J$7)/
SUMIFS(AllPublicationData!$E:$E,AllPublicationData!$A:$A,'Publication Table (%)'!$B151,AllPublicationData!$B:$B,'Publication Table (%)'!J$7)))))))</f>
        <v>#DIV/0!</v>
      </c>
      <c r="K151" s="96" t="e">
        <f>IF('Publication Table (%)'!$C$5="All Cancelled Operations",
IFERROR(SUMIFS(AllPublicationData!$F:$F,AllPublicationData!$A:$A,'Publication Table (%)'!$B151,AllPublicationData!$B:$B,'Publication Table (%)'!$C$4,AllPublicationData!$D:$D,'Publication Table (%)'!K$7)/
SUMIFS(AllPublicationData!$E:$E,AllPublicationData!$A:$A,'Publication Table (%)'!$B151,AllPublicationData!$B:$B,'Publication Table (%)'!$C$4,AllPublicationData!$D:$D,'Publication Table (%)'!K$7),
SUMIFS(AllPublicationData!$F:$F,AllPublicationData!$A:$A,'Publication Table (%)'!$B151,AllPublicationData!$B:$B,'Publication Table (%)'!K$7)/
SUMIFS(AllPublicationData!$E:$E,AllPublicationData!$A:$A,'Publication Table (%)'!$B151,AllPublicationData!$B:$B,'Publication Table (%)'!K$7)),
IF('Publication Table (%)'!$C$5="Operations cancelled by patient",
IFERROR(SUMIFS(AllPublicationData!$G:$G,AllPublicationData!$A:$A,'Publication Table (%)'!$B151,AllPublicationData!$B:$B,'Publication Table (%)'!$C$4,AllPublicationData!$D:$D,'Publication Table (%)'!K$7)/
SUMIFS(AllPublicationData!$E:$E,AllPublicationData!$A:$A,'Publication Table (%)'!$B151,AllPublicationData!$B:$B,'Publication Table (%)'!$C$4,AllPublicationData!$D:$D,'Publication Table (%)'!K$7),
SUMIFS(AllPublicationData!$G:$G,AllPublicationData!$A:$A,'Publication Table (%)'!$B151,AllPublicationData!$B:$B,'Publication Table (%)'!K$7)/
SUMIFS(AllPublicationData!$E:$E,AllPublicationData!$A:$A,'Publication Table (%)'!$B151,AllPublicationData!$B:$B,'Publication Table (%)'!K$7)),
IF('Publication Table (%)'!$C$5="Operations cancelled for clinical reasons",
IFERROR(SUMIFS(AllPublicationData!$H:$H,AllPublicationData!$A:$A,'Publication Table (%)'!$B151,AllPublicationData!$B:$B,'Publication Table (%)'!$C$4,AllPublicationData!$D:$D,'Publication Table (%)'!K$7)/
SUMIFS(AllPublicationData!$E:$E,AllPublicationData!$A:$A,'Publication Table (%)'!$B151,AllPublicationData!$B:$B,'Publication Table (%)'!$C$4,AllPublicationData!$D:$D,'Publication Table (%)'!K$7),
SUMIFS(AllPublicationData!$H:$H,AllPublicationData!$A:$A,'Publication Table (%)'!$B151,AllPublicationData!$B:$B,'Publication Table (%)'!K$7)/
SUMIFS(AllPublicationData!$E:$E,AllPublicationData!$A:$A,'Publication Table (%)'!$B151,AllPublicationData!$B:$B,'Publication Table (%)'!K$7)),
IF('Publication Table (%)'!$C$5="Operations cancelled for non-clinical/capacity reasons",
IFERROR(SUMIFS(AllPublicationData!$I:$I,AllPublicationData!$A:$A,'Publication Table (%)'!$B151,AllPublicationData!$B:$B,'Publication Table (%)'!$C$4,AllPublicationData!$D:$D,'Publication Table (%)'!K$7)/
SUMIFS(AllPublicationData!$E:$E,AllPublicationData!$A:$A,'Publication Table (%)'!$B151,AllPublicationData!$B:$B,'Publication Table (%)'!$C$4,AllPublicationData!$D:$D,'Publication Table (%)'!K$7),
SUMIFS(AllPublicationData!$I:$I,AllPublicationData!$A:$A,'Publication Table (%)'!$B151,AllPublicationData!$B:$B,'Publication Table (%)'!K$7)/
SUMIFS(AllPublicationData!$E:$E,AllPublicationData!$A:$A,'Publication Table (%)'!$B151,AllPublicationData!$B:$B,'Publication Table (%)'!K$7)),
IF('Publication Table (%)'!$C$5="Cancellations for other reasons",
IFERROR(SUMIFS(AllPublicationData!$J:$J,AllPublicationData!$A:$A,'Publication Table (%)'!$B151,AllPublicationData!$B:$B,'Publication Table (%)'!$C$4,AllPublicationData!$D:$D,'Publication Table (%)'!K$7)/
SUMIFS(AllPublicationData!$E:$E,AllPublicationData!$A:$A,'Publication Table (%)'!$B151,AllPublicationData!$B:$B,'Publication Table (%)'!$C$4,AllPublicationData!$D:$D,'Publication Table (%)'!K$7),
SUMIFS(AllPublicationData!$J:$J,AllPublicationData!$A:$A,'Publication Table (%)'!$B151,AllPublicationData!$B:$B,'Publication Table (%)'!K$7)/
SUMIFS(AllPublicationData!$E:$E,AllPublicationData!$A:$A,'Publication Table (%)'!$B151,AllPublicationData!$B:$B,'Publication Table (%)'!K$7)))))))</f>
        <v>#DIV/0!</v>
      </c>
      <c r="L151" s="96" t="e">
        <f>IF('Publication Table (%)'!$C$5="All Cancelled Operations",
IFERROR(SUMIFS(AllPublicationData!$F:$F,AllPublicationData!$A:$A,'Publication Table (%)'!$B151,AllPublicationData!$B:$B,'Publication Table (%)'!$C$4,AllPublicationData!$D:$D,'Publication Table (%)'!L$7)/
SUMIFS(AllPublicationData!$E:$E,AllPublicationData!$A:$A,'Publication Table (%)'!$B151,AllPublicationData!$B:$B,'Publication Table (%)'!$C$4,AllPublicationData!$D:$D,'Publication Table (%)'!L$7),
SUMIFS(AllPublicationData!$F:$F,AllPublicationData!$A:$A,'Publication Table (%)'!$B151,AllPublicationData!$B:$B,'Publication Table (%)'!L$7)/
SUMIFS(AllPublicationData!$E:$E,AllPublicationData!$A:$A,'Publication Table (%)'!$B151,AllPublicationData!$B:$B,'Publication Table (%)'!L$7)),
IF('Publication Table (%)'!$C$5="Operations cancelled by patient",
IFERROR(SUMIFS(AllPublicationData!$G:$G,AllPublicationData!$A:$A,'Publication Table (%)'!$B151,AllPublicationData!$B:$B,'Publication Table (%)'!$C$4,AllPublicationData!$D:$D,'Publication Table (%)'!L$7)/
SUMIFS(AllPublicationData!$E:$E,AllPublicationData!$A:$A,'Publication Table (%)'!$B151,AllPublicationData!$B:$B,'Publication Table (%)'!$C$4,AllPublicationData!$D:$D,'Publication Table (%)'!L$7),
SUMIFS(AllPublicationData!$G:$G,AllPublicationData!$A:$A,'Publication Table (%)'!$B151,AllPublicationData!$B:$B,'Publication Table (%)'!L$7)/
SUMIFS(AllPublicationData!$E:$E,AllPublicationData!$A:$A,'Publication Table (%)'!$B151,AllPublicationData!$B:$B,'Publication Table (%)'!L$7)),
IF('Publication Table (%)'!$C$5="Operations cancelled for clinical reasons",
IFERROR(SUMIFS(AllPublicationData!$H:$H,AllPublicationData!$A:$A,'Publication Table (%)'!$B151,AllPublicationData!$B:$B,'Publication Table (%)'!$C$4,AllPublicationData!$D:$D,'Publication Table (%)'!L$7)/
SUMIFS(AllPublicationData!$E:$E,AllPublicationData!$A:$A,'Publication Table (%)'!$B151,AllPublicationData!$B:$B,'Publication Table (%)'!$C$4,AllPublicationData!$D:$D,'Publication Table (%)'!L$7),
SUMIFS(AllPublicationData!$H:$H,AllPublicationData!$A:$A,'Publication Table (%)'!$B151,AllPublicationData!$B:$B,'Publication Table (%)'!L$7)/
SUMIFS(AllPublicationData!$E:$E,AllPublicationData!$A:$A,'Publication Table (%)'!$B151,AllPublicationData!$B:$B,'Publication Table (%)'!L$7)),
IF('Publication Table (%)'!$C$5="Operations cancelled for non-clinical/capacity reasons",
IFERROR(SUMIFS(AllPublicationData!$I:$I,AllPublicationData!$A:$A,'Publication Table (%)'!$B151,AllPublicationData!$B:$B,'Publication Table (%)'!$C$4,AllPublicationData!$D:$D,'Publication Table (%)'!L$7)/
SUMIFS(AllPublicationData!$E:$E,AllPublicationData!$A:$A,'Publication Table (%)'!$B151,AllPublicationData!$B:$B,'Publication Table (%)'!$C$4,AllPublicationData!$D:$D,'Publication Table (%)'!L$7),
SUMIFS(AllPublicationData!$I:$I,AllPublicationData!$A:$A,'Publication Table (%)'!$B151,AllPublicationData!$B:$B,'Publication Table (%)'!L$7)/
SUMIFS(AllPublicationData!$E:$E,AllPublicationData!$A:$A,'Publication Table (%)'!$B151,AllPublicationData!$B:$B,'Publication Table (%)'!L$7)),
IF('Publication Table (%)'!$C$5="Cancellations for other reasons",
IFERROR(SUMIFS(AllPublicationData!$J:$J,AllPublicationData!$A:$A,'Publication Table (%)'!$B151,AllPublicationData!$B:$B,'Publication Table (%)'!$C$4,AllPublicationData!$D:$D,'Publication Table (%)'!L$7)/
SUMIFS(AllPublicationData!$E:$E,AllPublicationData!$A:$A,'Publication Table (%)'!$B151,AllPublicationData!$B:$B,'Publication Table (%)'!$C$4,AllPublicationData!$D:$D,'Publication Table (%)'!L$7),
SUMIFS(AllPublicationData!$J:$J,AllPublicationData!$A:$A,'Publication Table (%)'!$B151,AllPublicationData!$B:$B,'Publication Table (%)'!L$7)/
SUMIFS(AllPublicationData!$E:$E,AllPublicationData!$A:$A,'Publication Table (%)'!$B151,AllPublicationData!$B:$B,'Publication Table (%)'!L$7)))))))</f>
        <v>#DIV/0!</v>
      </c>
      <c r="M151" s="96" t="e">
        <f>IF('Publication Table (%)'!$C$5="All Cancelled Operations",
IFERROR(SUMIFS(AllPublicationData!$F:$F,AllPublicationData!$A:$A,'Publication Table (%)'!$B151,AllPublicationData!$B:$B,'Publication Table (%)'!$C$4,AllPublicationData!$D:$D,'Publication Table (%)'!M$7)/
SUMIFS(AllPublicationData!$E:$E,AllPublicationData!$A:$A,'Publication Table (%)'!$B151,AllPublicationData!$B:$B,'Publication Table (%)'!$C$4,AllPublicationData!$D:$D,'Publication Table (%)'!M$7),
SUMIFS(AllPublicationData!$F:$F,AllPublicationData!$A:$A,'Publication Table (%)'!$B151,AllPublicationData!$B:$B,'Publication Table (%)'!M$7)/
SUMIFS(AllPublicationData!$E:$E,AllPublicationData!$A:$A,'Publication Table (%)'!$B151,AllPublicationData!$B:$B,'Publication Table (%)'!M$7)),
IF('Publication Table (%)'!$C$5="Operations cancelled by patient",
IFERROR(SUMIFS(AllPublicationData!$G:$G,AllPublicationData!$A:$A,'Publication Table (%)'!$B151,AllPublicationData!$B:$B,'Publication Table (%)'!$C$4,AllPublicationData!$D:$D,'Publication Table (%)'!M$7)/
SUMIFS(AllPublicationData!$E:$E,AllPublicationData!$A:$A,'Publication Table (%)'!$B151,AllPublicationData!$B:$B,'Publication Table (%)'!$C$4,AllPublicationData!$D:$D,'Publication Table (%)'!M$7),
SUMIFS(AllPublicationData!$G:$G,AllPublicationData!$A:$A,'Publication Table (%)'!$B151,AllPublicationData!$B:$B,'Publication Table (%)'!M$7)/
SUMIFS(AllPublicationData!$E:$E,AllPublicationData!$A:$A,'Publication Table (%)'!$B151,AllPublicationData!$B:$B,'Publication Table (%)'!M$7)),
IF('Publication Table (%)'!$C$5="Operations cancelled for clinical reasons",
IFERROR(SUMIFS(AllPublicationData!$H:$H,AllPublicationData!$A:$A,'Publication Table (%)'!$B151,AllPublicationData!$B:$B,'Publication Table (%)'!$C$4,AllPublicationData!$D:$D,'Publication Table (%)'!M$7)/
SUMIFS(AllPublicationData!$E:$E,AllPublicationData!$A:$A,'Publication Table (%)'!$B151,AllPublicationData!$B:$B,'Publication Table (%)'!$C$4,AllPublicationData!$D:$D,'Publication Table (%)'!M$7),
SUMIFS(AllPublicationData!$H:$H,AllPublicationData!$A:$A,'Publication Table (%)'!$B151,AllPublicationData!$B:$B,'Publication Table (%)'!M$7)/
SUMIFS(AllPublicationData!$E:$E,AllPublicationData!$A:$A,'Publication Table (%)'!$B151,AllPublicationData!$B:$B,'Publication Table (%)'!M$7)),
IF('Publication Table (%)'!$C$5="Operations cancelled for non-clinical/capacity reasons",
IFERROR(SUMIFS(AllPublicationData!$I:$I,AllPublicationData!$A:$A,'Publication Table (%)'!$B151,AllPublicationData!$B:$B,'Publication Table (%)'!$C$4,AllPublicationData!$D:$D,'Publication Table (%)'!M$7)/
SUMIFS(AllPublicationData!$E:$E,AllPublicationData!$A:$A,'Publication Table (%)'!$B151,AllPublicationData!$B:$B,'Publication Table (%)'!$C$4,AllPublicationData!$D:$D,'Publication Table (%)'!M$7),
SUMIFS(AllPublicationData!$I:$I,AllPublicationData!$A:$A,'Publication Table (%)'!$B151,AllPublicationData!$B:$B,'Publication Table (%)'!M$7)/
SUMIFS(AllPublicationData!$E:$E,AllPublicationData!$A:$A,'Publication Table (%)'!$B151,AllPublicationData!$B:$B,'Publication Table (%)'!M$7)),
IF('Publication Table (%)'!$C$5="Cancellations for other reasons",
IFERROR(SUMIFS(AllPublicationData!$J:$J,AllPublicationData!$A:$A,'Publication Table (%)'!$B151,AllPublicationData!$B:$B,'Publication Table (%)'!$C$4,AllPublicationData!$D:$D,'Publication Table (%)'!M$7)/
SUMIFS(AllPublicationData!$E:$E,AllPublicationData!$A:$A,'Publication Table (%)'!$B151,AllPublicationData!$B:$B,'Publication Table (%)'!$C$4,AllPublicationData!$D:$D,'Publication Table (%)'!M$7),
SUMIFS(AllPublicationData!$J:$J,AllPublicationData!$A:$A,'Publication Table (%)'!$B151,AllPublicationData!$B:$B,'Publication Table (%)'!M$7)/
SUMIFS(AllPublicationData!$E:$E,AllPublicationData!$A:$A,'Publication Table (%)'!$B151,AllPublicationData!$B:$B,'Publication Table (%)'!M$7)))))))</f>
        <v>#DIV/0!</v>
      </c>
      <c r="N151" s="96" t="e">
        <f>IF('Publication Table (%)'!$C$5="All Cancelled Operations",
IFERROR(SUMIFS(AllPublicationData!$F:$F,AllPublicationData!$A:$A,'Publication Table (%)'!$B151,AllPublicationData!$B:$B,'Publication Table (%)'!$C$4,AllPublicationData!$D:$D,'Publication Table (%)'!N$7)/
SUMIFS(AllPublicationData!$E:$E,AllPublicationData!$A:$A,'Publication Table (%)'!$B151,AllPublicationData!$B:$B,'Publication Table (%)'!$C$4,AllPublicationData!$D:$D,'Publication Table (%)'!N$7),
SUMIFS(AllPublicationData!$F:$F,AllPublicationData!$A:$A,'Publication Table (%)'!$B151,AllPublicationData!$B:$B,'Publication Table (%)'!N$7)/
SUMIFS(AllPublicationData!$E:$E,AllPublicationData!$A:$A,'Publication Table (%)'!$B151,AllPublicationData!$B:$B,'Publication Table (%)'!N$7)),
IF('Publication Table (%)'!$C$5="Operations cancelled by patient",
IFERROR(SUMIFS(AllPublicationData!$G:$G,AllPublicationData!$A:$A,'Publication Table (%)'!$B151,AllPublicationData!$B:$B,'Publication Table (%)'!$C$4,AllPublicationData!$D:$D,'Publication Table (%)'!N$7)/
SUMIFS(AllPublicationData!$E:$E,AllPublicationData!$A:$A,'Publication Table (%)'!$B151,AllPublicationData!$B:$B,'Publication Table (%)'!$C$4,AllPublicationData!$D:$D,'Publication Table (%)'!N$7),
SUMIFS(AllPublicationData!$G:$G,AllPublicationData!$A:$A,'Publication Table (%)'!$B151,AllPublicationData!$B:$B,'Publication Table (%)'!N$7)/
SUMIFS(AllPublicationData!$E:$E,AllPublicationData!$A:$A,'Publication Table (%)'!$B151,AllPublicationData!$B:$B,'Publication Table (%)'!N$7)),
IF('Publication Table (%)'!$C$5="Operations cancelled for clinical reasons",
IFERROR(SUMIFS(AllPublicationData!$H:$H,AllPublicationData!$A:$A,'Publication Table (%)'!$B151,AllPublicationData!$B:$B,'Publication Table (%)'!$C$4,AllPublicationData!$D:$D,'Publication Table (%)'!N$7)/
SUMIFS(AllPublicationData!$E:$E,AllPublicationData!$A:$A,'Publication Table (%)'!$B151,AllPublicationData!$B:$B,'Publication Table (%)'!$C$4,AllPublicationData!$D:$D,'Publication Table (%)'!N$7),
SUMIFS(AllPublicationData!$H:$H,AllPublicationData!$A:$A,'Publication Table (%)'!$B151,AllPublicationData!$B:$B,'Publication Table (%)'!N$7)/
SUMIFS(AllPublicationData!$E:$E,AllPublicationData!$A:$A,'Publication Table (%)'!$B151,AllPublicationData!$B:$B,'Publication Table (%)'!N$7)),
IF('Publication Table (%)'!$C$5="Operations cancelled for non-clinical/capacity reasons",
IFERROR(SUMIFS(AllPublicationData!$I:$I,AllPublicationData!$A:$A,'Publication Table (%)'!$B151,AllPublicationData!$B:$B,'Publication Table (%)'!$C$4,AllPublicationData!$D:$D,'Publication Table (%)'!N$7)/
SUMIFS(AllPublicationData!$E:$E,AllPublicationData!$A:$A,'Publication Table (%)'!$B151,AllPublicationData!$B:$B,'Publication Table (%)'!$C$4,AllPublicationData!$D:$D,'Publication Table (%)'!N$7),
SUMIFS(AllPublicationData!$I:$I,AllPublicationData!$A:$A,'Publication Table (%)'!$B151,AllPublicationData!$B:$B,'Publication Table (%)'!N$7)/
SUMIFS(AllPublicationData!$E:$E,AllPublicationData!$A:$A,'Publication Table (%)'!$B151,AllPublicationData!$B:$B,'Publication Table (%)'!N$7)),
IF('Publication Table (%)'!$C$5="Cancellations for other reasons",
IFERROR(SUMIFS(AllPublicationData!$J:$J,AllPublicationData!$A:$A,'Publication Table (%)'!$B151,AllPublicationData!$B:$B,'Publication Table (%)'!$C$4,AllPublicationData!$D:$D,'Publication Table (%)'!N$7)/
SUMIFS(AllPublicationData!$E:$E,AllPublicationData!$A:$A,'Publication Table (%)'!$B151,AllPublicationData!$B:$B,'Publication Table (%)'!$C$4,AllPublicationData!$D:$D,'Publication Table (%)'!N$7),
SUMIFS(AllPublicationData!$J:$J,AllPublicationData!$A:$A,'Publication Table (%)'!$B151,AllPublicationData!$B:$B,'Publication Table (%)'!N$7)/
SUMIFS(AllPublicationData!$E:$E,AllPublicationData!$A:$A,'Publication Table (%)'!$B151,AllPublicationData!$B:$B,'Publication Table (%)'!N$7)))))))</f>
        <v>#DIV/0!</v>
      </c>
      <c r="O151" s="96" t="e">
        <f>IF('Publication Table (%)'!$C$5="All Cancelled Operations",
IFERROR(SUMIFS(AllPublicationData!$F:$F,AllPublicationData!$A:$A,'Publication Table (%)'!$B151,AllPublicationData!$B:$B,'Publication Table (%)'!$C$4,AllPublicationData!$D:$D,'Publication Table (%)'!O$7)/
SUMIFS(AllPublicationData!$E:$E,AllPublicationData!$A:$A,'Publication Table (%)'!$B151,AllPublicationData!$B:$B,'Publication Table (%)'!$C$4,AllPublicationData!$D:$D,'Publication Table (%)'!O$7),
SUMIFS(AllPublicationData!$F:$F,AllPublicationData!$A:$A,'Publication Table (%)'!$B151,AllPublicationData!$B:$B,'Publication Table (%)'!O$7)/
SUMIFS(AllPublicationData!$E:$E,AllPublicationData!$A:$A,'Publication Table (%)'!$B151,AllPublicationData!$B:$B,'Publication Table (%)'!O$7)),
IF('Publication Table (%)'!$C$5="Operations cancelled by patient",
IFERROR(SUMIFS(AllPublicationData!$G:$G,AllPublicationData!$A:$A,'Publication Table (%)'!$B151,AllPublicationData!$B:$B,'Publication Table (%)'!$C$4,AllPublicationData!$D:$D,'Publication Table (%)'!O$7)/
SUMIFS(AllPublicationData!$E:$E,AllPublicationData!$A:$A,'Publication Table (%)'!$B151,AllPublicationData!$B:$B,'Publication Table (%)'!$C$4,AllPublicationData!$D:$D,'Publication Table (%)'!O$7),
SUMIFS(AllPublicationData!$G:$G,AllPublicationData!$A:$A,'Publication Table (%)'!$B151,AllPublicationData!$B:$B,'Publication Table (%)'!O$7)/
SUMIFS(AllPublicationData!$E:$E,AllPublicationData!$A:$A,'Publication Table (%)'!$B151,AllPublicationData!$B:$B,'Publication Table (%)'!O$7)),
IF('Publication Table (%)'!$C$5="Operations cancelled for clinical reasons",
IFERROR(SUMIFS(AllPublicationData!$H:$H,AllPublicationData!$A:$A,'Publication Table (%)'!$B151,AllPublicationData!$B:$B,'Publication Table (%)'!$C$4,AllPublicationData!$D:$D,'Publication Table (%)'!O$7)/
SUMIFS(AllPublicationData!$E:$E,AllPublicationData!$A:$A,'Publication Table (%)'!$B151,AllPublicationData!$B:$B,'Publication Table (%)'!$C$4,AllPublicationData!$D:$D,'Publication Table (%)'!O$7),
SUMIFS(AllPublicationData!$H:$H,AllPublicationData!$A:$A,'Publication Table (%)'!$B151,AllPublicationData!$B:$B,'Publication Table (%)'!O$7)/
SUMIFS(AllPublicationData!$E:$E,AllPublicationData!$A:$A,'Publication Table (%)'!$B151,AllPublicationData!$B:$B,'Publication Table (%)'!O$7)),
IF('Publication Table (%)'!$C$5="Operations cancelled for non-clinical/capacity reasons",
IFERROR(SUMIFS(AllPublicationData!$I:$I,AllPublicationData!$A:$A,'Publication Table (%)'!$B151,AllPublicationData!$B:$B,'Publication Table (%)'!$C$4,AllPublicationData!$D:$D,'Publication Table (%)'!O$7)/
SUMIFS(AllPublicationData!$E:$E,AllPublicationData!$A:$A,'Publication Table (%)'!$B151,AllPublicationData!$B:$B,'Publication Table (%)'!$C$4,AllPublicationData!$D:$D,'Publication Table (%)'!O$7),
SUMIFS(AllPublicationData!$I:$I,AllPublicationData!$A:$A,'Publication Table (%)'!$B151,AllPublicationData!$B:$B,'Publication Table (%)'!O$7)/
SUMIFS(AllPublicationData!$E:$E,AllPublicationData!$A:$A,'Publication Table (%)'!$B151,AllPublicationData!$B:$B,'Publication Table (%)'!O$7)),
IF('Publication Table (%)'!$C$5="Cancellations for other reasons",
IFERROR(SUMIFS(AllPublicationData!$J:$J,AllPublicationData!$A:$A,'Publication Table (%)'!$B151,AllPublicationData!$B:$B,'Publication Table (%)'!$C$4,AllPublicationData!$D:$D,'Publication Table (%)'!O$7)/
SUMIFS(AllPublicationData!$E:$E,AllPublicationData!$A:$A,'Publication Table (%)'!$B151,AllPublicationData!$B:$B,'Publication Table (%)'!$C$4,AllPublicationData!$D:$D,'Publication Table (%)'!O$7),
SUMIFS(AllPublicationData!$J:$J,AllPublicationData!$A:$A,'Publication Table (%)'!$B151,AllPublicationData!$B:$B,'Publication Table (%)'!O$7)/
SUMIFS(AllPublicationData!$E:$E,AllPublicationData!$A:$A,'Publication Table (%)'!$B151,AllPublicationData!$B:$B,'Publication Table (%)'!O$7)))))))</f>
        <v>#DIV/0!</v>
      </c>
      <c r="P151" s="96" t="e">
        <f>IF('Publication Table (%)'!$C$5="All Cancelled Operations",
IFERROR(SUMIFS(AllPublicationData!$F:$F,AllPublicationData!$A:$A,'Publication Table (%)'!$B151,AllPublicationData!$B:$B,'Publication Table (%)'!$C$4,AllPublicationData!$D:$D,'Publication Table (%)'!P$7)/
SUMIFS(AllPublicationData!$E:$E,AllPublicationData!$A:$A,'Publication Table (%)'!$B151,AllPublicationData!$B:$B,'Publication Table (%)'!$C$4,AllPublicationData!$D:$D,'Publication Table (%)'!P$7),
SUMIFS(AllPublicationData!$F:$F,AllPublicationData!$A:$A,'Publication Table (%)'!$B151,AllPublicationData!$B:$B,'Publication Table (%)'!P$7)/
SUMIFS(AllPublicationData!$E:$E,AllPublicationData!$A:$A,'Publication Table (%)'!$B151,AllPublicationData!$B:$B,'Publication Table (%)'!P$7)),
IF('Publication Table (%)'!$C$5="Operations cancelled by patient",
IFERROR(SUMIFS(AllPublicationData!$G:$G,AllPublicationData!$A:$A,'Publication Table (%)'!$B151,AllPublicationData!$B:$B,'Publication Table (%)'!$C$4,AllPublicationData!$D:$D,'Publication Table (%)'!P$7)/
SUMIFS(AllPublicationData!$E:$E,AllPublicationData!$A:$A,'Publication Table (%)'!$B151,AllPublicationData!$B:$B,'Publication Table (%)'!$C$4,AllPublicationData!$D:$D,'Publication Table (%)'!P$7),
SUMIFS(AllPublicationData!$G:$G,AllPublicationData!$A:$A,'Publication Table (%)'!$B151,AllPublicationData!$B:$B,'Publication Table (%)'!P$7)/
SUMIFS(AllPublicationData!$E:$E,AllPublicationData!$A:$A,'Publication Table (%)'!$B151,AllPublicationData!$B:$B,'Publication Table (%)'!P$7)),
IF('Publication Table (%)'!$C$5="Operations cancelled for clinical reasons",
IFERROR(SUMIFS(AllPublicationData!$H:$H,AllPublicationData!$A:$A,'Publication Table (%)'!$B151,AllPublicationData!$B:$B,'Publication Table (%)'!$C$4,AllPublicationData!$D:$D,'Publication Table (%)'!P$7)/
SUMIFS(AllPublicationData!$E:$E,AllPublicationData!$A:$A,'Publication Table (%)'!$B151,AllPublicationData!$B:$B,'Publication Table (%)'!$C$4,AllPublicationData!$D:$D,'Publication Table (%)'!P$7),
SUMIFS(AllPublicationData!$H:$H,AllPublicationData!$A:$A,'Publication Table (%)'!$B151,AllPublicationData!$B:$B,'Publication Table (%)'!P$7)/
SUMIFS(AllPublicationData!$E:$E,AllPublicationData!$A:$A,'Publication Table (%)'!$B151,AllPublicationData!$B:$B,'Publication Table (%)'!P$7)),
IF('Publication Table (%)'!$C$5="Operations cancelled for non-clinical/capacity reasons",
IFERROR(SUMIFS(AllPublicationData!$I:$I,AllPublicationData!$A:$A,'Publication Table (%)'!$B151,AllPublicationData!$B:$B,'Publication Table (%)'!$C$4,AllPublicationData!$D:$D,'Publication Table (%)'!P$7)/
SUMIFS(AllPublicationData!$E:$E,AllPublicationData!$A:$A,'Publication Table (%)'!$B151,AllPublicationData!$B:$B,'Publication Table (%)'!$C$4,AllPublicationData!$D:$D,'Publication Table (%)'!P$7),
SUMIFS(AllPublicationData!$I:$I,AllPublicationData!$A:$A,'Publication Table (%)'!$B151,AllPublicationData!$B:$B,'Publication Table (%)'!P$7)/
SUMIFS(AllPublicationData!$E:$E,AllPublicationData!$A:$A,'Publication Table (%)'!$B151,AllPublicationData!$B:$B,'Publication Table (%)'!P$7)),
IF('Publication Table (%)'!$C$5="Cancellations for other reasons",
IFERROR(SUMIFS(AllPublicationData!$J:$J,AllPublicationData!$A:$A,'Publication Table (%)'!$B151,AllPublicationData!$B:$B,'Publication Table (%)'!$C$4,AllPublicationData!$D:$D,'Publication Table (%)'!P$7)/
SUMIFS(AllPublicationData!$E:$E,AllPublicationData!$A:$A,'Publication Table (%)'!$B151,AllPublicationData!$B:$B,'Publication Table (%)'!$C$4,AllPublicationData!$D:$D,'Publication Table (%)'!P$7),
SUMIFS(AllPublicationData!$J:$J,AllPublicationData!$A:$A,'Publication Table (%)'!$B151,AllPublicationData!$B:$B,'Publication Table (%)'!P$7)/
SUMIFS(AllPublicationData!$E:$E,AllPublicationData!$A:$A,'Publication Table (%)'!$B151,AllPublicationData!$B:$B,'Publication Table (%)'!P$7)))))))</f>
        <v>#DIV/0!</v>
      </c>
      <c r="Q151" s="96" t="e">
        <f>IF('Publication Table (%)'!$C$5="All Cancelled Operations",
IFERROR(SUMIFS(AllPublicationData!$F:$F,AllPublicationData!$A:$A,'Publication Table (%)'!$B151,AllPublicationData!$B:$B,'Publication Table (%)'!$C$4,AllPublicationData!$D:$D,'Publication Table (%)'!Q$7)/
SUMIFS(AllPublicationData!$E:$E,AllPublicationData!$A:$A,'Publication Table (%)'!$B151,AllPublicationData!$B:$B,'Publication Table (%)'!$C$4,AllPublicationData!$D:$D,'Publication Table (%)'!Q$7),
SUMIFS(AllPublicationData!$F:$F,AllPublicationData!$A:$A,'Publication Table (%)'!$B151,AllPublicationData!$B:$B,'Publication Table (%)'!Q$7)/
SUMIFS(AllPublicationData!$E:$E,AllPublicationData!$A:$A,'Publication Table (%)'!$B151,AllPublicationData!$B:$B,'Publication Table (%)'!Q$7)),
IF('Publication Table (%)'!$C$5="Operations cancelled by patient",
IFERROR(SUMIFS(AllPublicationData!$G:$G,AllPublicationData!$A:$A,'Publication Table (%)'!$B151,AllPublicationData!$B:$B,'Publication Table (%)'!$C$4,AllPublicationData!$D:$D,'Publication Table (%)'!Q$7)/
SUMIFS(AllPublicationData!$E:$E,AllPublicationData!$A:$A,'Publication Table (%)'!$B151,AllPublicationData!$B:$B,'Publication Table (%)'!$C$4,AllPublicationData!$D:$D,'Publication Table (%)'!Q$7),
SUMIFS(AllPublicationData!$G:$G,AllPublicationData!$A:$A,'Publication Table (%)'!$B151,AllPublicationData!$B:$B,'Publication Table (%)'!Q$7)/
SUMIFS(AllPublicationData!$E:$E,AllPublicationData!$A:$A,'Publication Table (%)'!$B151,AllPublicationData!$B:$B,'Publication Table (%)'!Q$7)),
IF('Publication Table (%)'!$C$5="Operations cancelled for clinical reasons",
IFERROR(SUMIFS(AllPublicationData!$H:$H,AllPublicationData!$A:$A,'Publication Table (%)'!$B151,AllPublicationData!$B:$B,'Publication Table (%)'!$C$4,AllPublicationData!$D:$D,'Publication Table (%)'!Q$7)/
SUMIFS(AllPublicationData!$E:$E,AllPublicationData!$A:$A,'Publication Table (%)'!$B151,AllPublicationData!$B:$B,'Publication Table (%)'!$C$4,AllPublicationData!$D:$D,'Publication Table (%)'!Q$7),
SUMIFS(AllPublicationData!$H:$H,AllPublicationData!$A:$A,'Publication Table (%)'!$B151,AllPublicationData!$B:$B,'Publication Table (%)'!Q$7)/
SUMIFS(AllPublicationData!$E:$E,AllPublicationData!$A:$A,'Publication Table (%)'!$B151,AllPublicationData!$B:$B,'Publication Table (%)'!Q$7)),
IF('Publication Table (%)'!$C$5="Operations cancelled for non-clinical/capacity reasons",
IFERROR(SUMIFS(AllPublicationData!$I:$I,AllPublicationData!$A:$A,'Publication Table (%)'!$B151,AllPublicationData!$B:$B,'Publication Table (%)'!$C$4,AllPublicationData!$D:$D,'Publication Table (%)'!Q$7)/
SUMIFS(AllPublicationData!$E:$E,AllPublicationData!$A:$A,'Publication Table (%)'!$B151,AllPublicationData!$B:$B,'Publication Table (%)'!$C$4,AllPublicationData!$D:$D,'Publication Table (%)'!Q$7),
SUMIFS(AllPublicationData!$I:$I,AllPublicationData!$A:$A,'Publication Table (%)'!$B151,AllPublicationData!$B:$B,'Publication Table (%)'!Q$7)/
SUMIFS(AllPublicationData!$E:$E,AllPublicationData!$A:$A,'Publication Table (%)'!$B151,AllPublicationData!$B:$B,'Publication Table (%)'!Q$7)),
IF('Publication Table (%)'!$C$5="Cancellations for other reasons",
IFERROR(SUMIFS(AllPublicationData!$J:$J,AllPublicationData!$A:$A,'Publication Table (%)'!$B151,AllPublicationData!$B:$B,'Publication Table (%)'!$C$4,AllPublicationData!$D:$D,'Publication Table (%)'!Q$7)/
SUMIFS(AllPublicationData!$E:$E,AllPublicationData!$A:$A,'Publication Table (%)'!$B151,AllPublicationData!$B:$B,'Publication Table (%)'!$C$4,AllPublicationData!$D:$D,'Publication Table (%)'!Q$7),
SUMIFS(AllPublicationData!$J:$J,AllPublicationData!$A:$A,'Publication Table (%)'!$B151,AllPublicationData!$B:$B,'Publication Table (%)'!Q$7)/
SUMIFS(AllPublicationData!$E:$E,AllPublicationData!$A:$A,'Publication Table (%)'!$B151,AllPublicationData!$B:$B,'Publication Table (%)'!Q$7)))))))</f>
        <v>#DIV/0!</v>
      </c>
      <c r="R151" s="96" t="e">
        <f>IF('Publication Table (%)'!$C$5="All Cancelled Operations",
IFERROR(SUMIFS(AllPublicationData!$F:$F,AllPublicationData!$A:$A,'Publication Table (%)'!$B151,AllPublicationData!$B:$B,'Publication Table (%)'!$C$4,AllPublicationData!$D:$D,'Publication Table (%)'!R$7)/
SUMIFS(AllPublicationData!$E:$E,AllPublicationData!$A:$A,'Publication Table (%)'!$B151,AllPublicationData!$B:$B,'Publication Table (%)'!$C$4,AllPublicationData!$D:$D,'Publication Table (%)'!R$7),
SUMIFS(AllPublicationData!$F:$F,AllPublicationData!$A:$A,'Publication Table (%)'!$B151,AllPublicationData!$B:$B,'Publication Table (%)'!R$7)/
SUMIFS(AllPublicationData!$E:$E,AllPublicationData!$A:$A,'Publication Table (%)'!$B151,AllPublicationData!$B:$B,'Publication Table (%)'!R$7)),
IF('Publication Table (%)'!$C$5="Operations cancelled by patient",
IFERROR(SUMIFS(AllPublicationData!$G:$G,AllPublicationData!$A:$A,'Publication Table (%)'!$B151,AllPublicationData!$B:$B,'Publication Table (%)'!$C$4,AllPublicationData!$D:$D,'Publication Table (%)'!R$7)/
SUMIFS(AllPublicationData!$E:$E,AllPublicationData!$A:$A,'Publication Table (%)'!$B151,AllPublicationData!$B:$B,'Publication Table (%)'!$C$4,AllPublicationData!$D:$D,'Publication Table (%)'!R$7),
SUMIFS(AllPublicationData!$G:$G,AllPublicationData!$A:$A,'Publication Table (%)'!$B151,AllPublicationData!$B:$B,'Publication Table (%)'!R$7)/
SUMIFS(AllPublicationData!$E:$E,AllPublicationData!$A:$A,'Publication Table (%)'!$B151,AllPublicationData!$B:$B,'Publication Table (%)'!R$7)),
IF('Publication Table (%)'!$C$5="Operations cancelled for clinical reasons",
IFERROR(SUMIFS(AllPublicationData!$H:$H,AllPublicationData!$A:$A,'Publication Table (%)'!$B151,AllPublicationData!$B:$B,'Publication Table (%)'!$C$4,AllPublicationData!$D:$D,'Publication Table (%)'!R$7)/
SUMIFS(AllPublicationData!$E:$E,AllPublicationData!$A:$A,'Publication Table (%)'!$B151,AllPublicationData!$B:$B,'Publication Table (%)'!$C$4,AllPublicationData!$D:$D,'Publication Table (%)'!R$7),
SUMIFS(AllPublicationData!$H:$H,AllPublicationData!$A:$A,'Publication Table (%)'!$B151,AllPublicationData!$B:$B,'Publication Table (%)'!R$7)/
SUMIFS(AllPublicationData!$E:$E,AllPublicationData!$A:$A,'Publication Table (%)'!$B151,AllPublicationData!$B:$B,'Publication Table (%)'!R$7)),
IF('Publication Table (%)'!$C$5="Operations cancelled for non-clinical/capacity reasons",
IFERROR(SUMIFS(AllPublicationData!$I:$I,AllPublicationData!$A:$A,'Publication Table (%)'!$B151,AllPublicationData!$B:$B,'Publication Table (%)'!$C$4,AllPublicationData!$D:$D,'Publication Table (%)'!R$7)/
SUMIFS(AllPublicationData!$E:$E,AllPublicationData!$A:$A,'Publication Table (%)'!$B151,AllPublicationData!$B:$B,'Publication Table (%)'!$C$4,AllPublicationData!$D:$D,'Publication Table (%)'!R$7),
SUMIFS(AllPublicationData!$I:$I,AllPublicationData!$A:$A,'Publication Table (%)'!$B151,AllPublicationData!$B:$B,'Publication Table (%)'!R$7)/
SUMIFS(AllPublicationData!$E:$E,AllPublicationData!$A:$A,'Publication Table (%)'!$B151,AllPublicationData!$B:$B,'Publication Table (%)'!R$7)),
IF('Publication Table (%)'!$C$5="Cancellations for other reasons",
IFERROR(SUMIFS(AllPublicationData!$J:$J,AllPublicationData!$A:$A,'Publication Table (%)'!$B151,AllPublicationData!$B:$B,'Publication Table (%)'!$C$4,AllPublicationData!$D:$D,'Publication Table (%)'!R$7)/
SUMIFS(AllPublicationData!$E:$E,AllPublicationData!$A:$A,'Publication Table (%)'!$B151,AllPublicationData!$B:$B,'Publication Table (%)'!$C$4,AllPublicationData!$D:$D,'Publication Table (%)'!R$7),
SUMIFS(AllPublicationData!$J:$J,AllPublicationData!$A:$A,'Publication Table (%)'!$B151,AllPublicationData!$B:$B,'Publication Table (%)'!R$7)/
SUMIFS(AllPublicationData!$E:$E,AllPublicationData!$A:$A,'Publication Table (%)'!$B151,AllPublicationData!$B:$B,'Publication Table (%)'!R$7)))))))</f>
        <v>#DIV/0!</v>
      </c>
      <c r="S151" s="96" t="e">
        <f>IF('Publication Table (%)'!$C$5="All Cancelled Operations",
IFERROR(SUMIFS(AllPublicationData!$F:$F,AllPublicationData!$A:$A,'Publication Table (%)'!$B151,AllPublicationData!$B:$B,'Publication Table (%)'!$C$4,AllPublicationData!$D:$D,'Publication Table (%)'!S$7)/
SUMIFS(AllPublicationData!$E:$E,AllPublicationData!$A:$A,'Publication Table (%)'!$B151,AllPublicationData!$B:$B,'Publication Table (%)'!$C$4,AllPublicationData!$D:$D,'Publication Table (%)'!S$7),
SUMIFS(AllPublicationData!$F:$F,AllPublicationData!$A:$A,'Publication Table (%)'!$B151,AllPublicationData!$B:$B,'Publication Table (%)'!S$7)/
SUMIFS(AllPublicationData!$E:$E,AllPublicationData!$A:$A,'Publication Table (%)'!$B151,AllPublicationData!$B:$B,'Publication Table (%)'!S$7)),
IF('Publication Table (%)'!$C$5="Operations cancelled by patient",
IFERROR(SUMIFS(AllPublicationData!$G:$G,AllPublicationData!$A:$A,'Publication Table (%)'!$B151,AllPublicationData!$B:$B,'Publication Table (%)'!$C$4,AllPublicationData!$D:$D,'Publication Table (%)'!S$7)/
SUMIFS(AllPublicationData!$E:$E,AllPublicationData!$A:$A,'Publication Table (%)'!$B151,AllPublicationData!$B:$B,'Publication Table (%)'!$C$4,AllPublicationData!$D:$D,'Publication Table (%)'!S$7),
SUMIFS(AllPublicationData!$G:$G,AllPublicationData!$A:$A,'Publication Table (%)'!$B151,AllPublicationData!$B:$B,'Publication Table (%)'!S$7)/
SUMIFS(AllPublicationData!$E:$E,AllPublicationData!$A:$A,'Publication Table (%)'!$B151,AllPublicationData!$B:$B,'Publication Table (%)'!S$7)),
IF('Publication Table (%)'!$C$5="Operations cancelled for clinical reasons",
IFERROR(SUMIFS(AllPublicationData!$H:$H,AllPublicationData!$A:$A,'Publication Table (%)'!$B151,AllPublicationData!$B:$B,'Publication Table (%)'!$C$4,AllPublicationData!$D:$D,'Publication Table (%)'!S$7)/
SUMIFS(AllPublicationData!$E:$E,AllPublicationData!$A:$A,'Publication Table (%)'!$B151,AllPublicationData!$B:$B,'Publication Table (%)'!$C$4,AllPublicationData!$D:$D,'Publication Table (%)'!S$7),
SUMIFS(AllPublicationData!$H:$H,AllPublicationData!$A:$A,'Publication Table (%)'!$B151,AllPublicationData!$B:$B,'Publication Table (%)'!S$7)/
SUMIFS(AllPublicationData!$E:$E,AllPublicationData!$A:$A,'Publication Table (%)'!$B151,AllPublicationData!$B:$B,'Publication Table (%)'!S$7)),
IF('Publication Table (%)'!$C$5="Operations cancelled for non-clinical/capacity reasons",
IFERROR(SUMIFS(AllPublicationData!$I:$I,AllPublicationData!$A:$A,'Publication Table (%)'!$B151,AllPublicationData!$B:$B,'Publication Table (%)'!$C$4,AllPublicationData!$D:$D,'Publication Table (%)'!S$7)/
SUMIFS(AllPublicationData!$E:$E,AllPublicationData!$A:$A,'Publication Table (%)'!$B151,AllPublicationData!$B:$B,'Publication Table (%)'!$C$4,AllPublicationData!$D:$D,'Publication Table (%)'!S$7),
SUMIFS(AllPublicationData!$I:$I,AllPublicationData!$A:$A,'Publication Table (%)'!$B151,AllPublicationData!$B:$B,'Publication Table (%)'!S$7)/
SUMIFS(AllPublicationData!$E:$E,AllPublicationData!$A:$A,'Publication Table (%)'!$B151,AllPublicationData!$B:$B,'Publication Table (%)'!S$7)),
IF('Publication Table (%)'!$C$5="Cancellations for other reasons",
IFERROR(SUMIFS(AllPublicationData!$J:$J,AllPublicationData!$A:$A,'Publication Table (%)'!$B151,AllPublicationData!$B:$B,'Publication Table (%)'!$C$4,AllPublicationData!$D:$D,'Publication Table (%)'!S$7)/
SUMIFS(AllPublicationData!$E:$E,AllPublicationData!$A:$A,'Publication Table (%)'!$B151,AllPublicationData!$B:$B,'Publication Table (%)'!$C$4,AllPublicationData!$D:$D,'Publication Table (%)'!S$7),
SUMIFS(AllPublicationData!$J:$J,AllPublicationData!$A:$A,'Publication Table (%)'!$B151,AllPublicationData!$B:$B,'Publication Table (%)'!S$7)/
SUMIFS(AllPublicationData!$E:$E,AllPublicationData!$A:$A,'Publication Table (%)'!$B151,AllPublicationData!$B:$B,'Publication Table (%)'!S$7)))))))</f>
        <v>#DIV/0!</v>
      </c>
    </row>
    <row r="152" spans="3:19" x14ac:dyDescent="0.35">
      <c r="C152" s="112">
        <f>IF('Publication Table (%)'!$C$5="All Cancelled Operations",
SUMIFS(AllPublicationData!$F:$F,AllPublicationData!$A:$A,'Publication Table (%)'!$B152,AllPublicationData!$B:$B,'Publication Table (%)'!$C$4),
IF('Publication Table (%)'!$C$5="Operations cancelled by patient",
SUMIFS(AllPublicationData!$G:$G,AllPublicationData!$A:$A,'Publication Table (%)'!$B152,AllPublicationData!$B:$B,'Publication Table (%)'!$C$4),
IF('Publication Table (%)'!$C$5="Operations cancelled for clinical reasons",
SUMIFS(AllPublicationData!$H:$H,AllPublicationData!$A:$A,'Publication Table (%)'!$B152,AllPublicationData!$B:$B,'Publication Table (%)'!$C$4),
IF('Publication Table (%)'!$C$5="Operations cancelled for non-clinical/capacity reasons",
SUMIFS(AllPublicationData!$I:$I,AllPublicationData!$A:$A,'Publication Table (%)'!$B152,AllPublicationData!$B:$B,'Publication Table (%)'!$C$4),
IF('Publication Table (%)'!$C$5="Cancellations for other reasons",
SUMIFS(AllPublicationData!$J:$J,AllPublicationData!$A:$A,'Publication Table (%)'!$B152,AllPublicationData!$B:$B,'Publication Table (%)'!$C$4))))))+
IF(AND($C$4="NHS Scotland",$C$5="All Cancelled Operations"),
SUMIFS(AllPublicationData!$F:$F,AllPublicationData!$A:$A,'Publication Table (%)'!$B152),
IF(AND($C$4="NHS Scotland",$C$5="Operations cancelled by patient"),
SUMIFS(AllPublicationData!$G:$G,AllPublicationData!$A:$A,'Publication Table (%)'!$B152),
IF(AND($C$4="NHS Scotland",$C$5="Operations cancelled for clinical reasons"),
SUMIFS(AllPublicationData!$H:$H,AllPublicationData!$A:$A,'Publication Table (%)'!$B152),
IF(AND($C$4="NHS Scotland",$C$5="Operations cancelled for non-clinical/capacity reasons"),
SUMIFS(AllPublicationData!$I:$I,AllPublicationData!$A:$A,'Publication Table (%)'!$B152),
IF(AND($C$4="NHS Scotland",$C$5="Cancellations for other reasons"),
SUMIFS(AllPublicationData!$J:$J,AllPublicationData!$A:$A,'Publication Table (%)'!$B152))))))</f>
        <v>0</v>
      </c>
      <c r="D152" s="110" t="e">
        <f>IF(AND('Publication Table (%)'!$C$5="All Cancelled Operations",$C$4&lt;&gt;"NHS Scotland"),
IFERROR(SUMIFS(AllPublicationData!$F:$F,AllPublicationData!$A:$A,'Publication Table (%)'!$B152,AllPublicationData!$B:$B,'Publication Table (%)'!$C$4,AllPublicationData!$D:$D,'Publication Table (%)'!D$7)/
SUMIFS(AllPublicationData!$E:$E,AllPublicationData!$A:$A,'Publication Table (%)'!$B152,AllPublicationData!$B:$B,'Publication Table (%)'!$C$4,AllPublicationData!$D:$D,'Publication Table (%)'!D$7),
SUMIFS(AllPublicationData!$F:$F,AllPublicationData!$A:$A,'Publication Table (%)'!$B152,AllPublicationData!$B:$B,'Publication Table (%)'!D$7)/
SUMIFS(AllPublicationData!$E:$E,AllPublicationData!$A:$A,'Publication Table (%)'!$B152,AllPublicationData!$B:$B,'Publication Table (%)'!D$7)),
IF(AND('Publication Table (%)'!$C$5="Operations cancelled by patient",$C$4&lt;&gt;"NHS Scotland"),
IFERROR(SUMIFS(AllPublicationData!$G:$G,AllPublicationData!$A:$A,'Publication Table (%)'!$B152,AllPublicationData!$B:$B,'Publication Table (%)'!$C$4,AllPublicationData!$D:$D,'Publication Table (%)'!D$7)/
SUMIFS(AllPublicationData!$E:$E,AllPublicationData!$A:$A,'Publication Table (%)'!$B152,AllPublicationData!$B:$B,'Publication Table (%)'!$C$4,AllPublicationData!$D:$D,'Publication Table (%)'!D$7),
SUMIFS(AllPublicationData!$G:$G,AllPublicationData!$A:$A,'Publication Table (%)'!$B152,AllPublicationData!$B:$B,'Publication Table (%)'!D$7)/
SUMIFS(AllPublicationData!$E:$E,AllPublicationData!$A:$A,'Publication Table (%)'!$B152,AllPublicationData!$B:$B,'Publication Table (%)'!D$7)),
IF(AND('Publication Table (%)'!$C$5="Operations cancelled for clinical reasons",$C$4&lt;&gt;"NHS Scotland"),
IFERROR(SUMIFS(AllPublicationData!$H:$H,AllPublicationData!$A:$A,'Publication Table (%)'!$B152,AllPublicationData!$B:$B,'Publication Table (%)'!$C$4,AllPublicationData!$D:$D,'Publication Table (%)'!D$7)/
SUMIFS(AllPublicationData!$E:$E,AllPublicationData!$A:$A,'Publication Table (%)'!$B152,AllPublicationData!$B:$B,'Publication Table (%)'!$C$4,AllPublicationData!$D:$D,'Publication Table (%)'!D$7),
SUMIFS(AllPublicationData!$H:$H,AllPublicationData!$A:$A,'Publication Table (%)'!$B152,AllPublicationData!$B:$B,'Publication Table (%)'!D$7)/
SUMIFS(AllPublicationData!$E:$E,AllPublicationData!$A:$A,'Publication Table (%)'!$B152,AllPublicationData!$B:$B,'Publication Table (%)'!D$7)),
IF(AND('Publication Table (%)'!$C$5="Operations cancelled for non-clinical/capacity reasons",$C$4&lt;&gt;"NHS Scotland"),
IFERROR(SUMIFS(AllPublicationData!$I:$I,AllPublicationData!$A:$A,'Publication Table (%)'!$B152,AllPublicationData!$B:$B,'Publication Table (%)'!$C$4,AllPublicationData!$D:$D,'Publication Table (%)'!D$7)/
SUMIFS(AllPublicationData!$E:$E,AllPublicationData!$A:$A,'Publication Table (%)'!$B152,AllPublicationData!$B:$B,'Publication Table (%)'!$C$4,AllPublicationData!$D:$D,'Publication Table (%)'!D$7),
SUMIFS(AllPublicationData!$I:$I,AllPublicationData!$A:$A,'Publication Table (%)'!$B152,AllPublicationData!$B:$B,'Publication Table (%)'!D$7)/
SUMIFS(AllPublicationData!$E:$E,AllPublicationData!$A:$A,'Publication Table (%)'!$B152,AllPublicationData!$B:$B,'Publication Table (%)'!D$7)),
IF(AND('Publication Table (%)'!$C$5="Cancellations for other reasons",$C$4&lt;&gt;"NHS Scotland"),
IFERROR(SUMIFS(AllPublicationData!$J:$J,AllPublicationData!$A:$A,'Publication Table (%)'!$B152,AllPublicationData!$B:$B,'Publication Table (%)'!$C$4,AllPublicationData!$D:$D,'Publication Table (%)'!D$7)/
SUMIFS(AllPublicationData!$E:$E,AllPublicationData!$A:$A,'Publication Table (%)'!$B152,AllPublicationData!$B:$B,'Publication Table (%)'!$C$4,AllPublicationData!$D:$D,'Publication Table (%)'!D$7),
SUMIFS(AllPublicationData!$J:$J,AllPublicationData!$A:$A,'Publication Table (%)'!$B152,AllPublicationData!$B:$B,'Publication Table (%)'!D$7)/
SUMIFS(AllPublicationData!$E:$E,AllPublicationData!$A:$A,'Publication Table (%)'!$B152,AllPublicationData!$B:$B,'Publication Table (%)'!D$7)),
IF(AND($C$4="NHS Scotland",$C$5="All Cancelled Operations"),
SUMIFS(AllPublicationData!$F:$F,AllPublicationData!$A:$A,'Publication Table'!$B152)/
SUMIFS(AllPublicationData!$E:$E,AllPublicationData!$A:$A,'Publication Table'!$B152),
IF(AND($C$4="NHS Scotland",$C$5="Operations cancelled by patient"),
SUMIFS(AllPublicationData!$G:$G,AllPublicationData!$A:$A,'Publication Table'!$B152)/
SUMIFS(AllPublicationData!$E:$E,AllPublicationData!$A:$A,'Publication Table'!$B152),
IF(AND($C$4="NHS Scotland",$C$5="Operations cancelled for clinical reasons"),
SUMIFS(AllPublicationData!$H:$H,AllPublicationData!$A:$A,'Publication Table'!$B152)/
SUMIFS(AllPublicationData!$E:$E,AllPublicationData!$A:$A,'Publication Table'!$B152),
IF(AND($C$4="NHS Scotland",$C$5="Operations cancelled for non-clinical/capacity reasons"),
SUMIFS(AllPublicationData!$I:$I,AllPublicationData!$A:$A,'Publication Table'!$B152)/
SUMIFS(AllPublicationData!$E:$E,AllPublicationData!$A:$A,'Publication Table'!$B152),
IF(AND($C$4="NHS Scotland",$C$5="Cancellations for other reasons"),
SUMIFS(AllPublicationData!$J:$J,AllPublicationData!$A:$A,'Publication Table'!$B152)/
SUMIFS(AllPublicationData!$E:$E,AllPublicationData!$A:$A,'Publication Table'!$B152)))))))))))</f>
        <v>#DIV/0!</v>
      </c>
      <c r="E152" s="96" t="e">
        <f>IF('Publication Table (%)'!$C$5="All Cancelled Operations",
IFERROR(SUMIFS(AllPublicationData!$F:$F,AllPublicationData!$A:$A,'Publication Table (%)'!$B152,AllPublicationData!$B:$B,'Publication Table (%)'!$C$4,AllPublicationData!$D:$D,'Publication Table (%)'!E$7)/
SUMIFS(AllPublicationData!$E:$E,AllPublicationData!$A:$A,'Publication Table (%)'!$B152,AllPublicationData!$B:$B,'Publication Table (%)'!$C$4,AllPublicationData!$D:$D,'Publication Table (%)'!E$7),
SUMIFS(AllPublicationData!$F:$F,AllPublicationData!$A:$A,'Publication Table (%)'!$B152,AllPublicationData!$B:$B,'Publication Table (%)'!E$7)/
SUMIFS(AllPublicationData!$E:$E,AllPublicationData!$A:$A,'Publication Table (%)'!$B152,AllPublicationData!$B:$B,'Publication Table (%)'!E$7)),
IF('Publication Table (%)'!$C$5="Operations cancelled by patient",
IFERROR(SUMIFS(AllPublicationData!$G:$G,AllPublicationData!$A:$A,'Publication Table (%)'!$B152,AllPublicationData!$B:$B,'Publication Table (%)'!$C$4,AllPublicationData!$D:$D,'Publication Table (%)'!E$7)/
SUMIFS(AllPublicationData!$E:$E,AllPublicationData!$A:$A,'Publication Table (%)'!$B152,AllPublicationData!$B:$B,'Publication Table (%)'!$C$4,AllPublicationData!$D:$D,'Publication Table (%)'!E$7),
SUMIFS(AllPublicationData!$G:$G,AllPublicationData!$A:$A,'Publication Table (%)'!$B152,AllPublicationData!$B:$B,'Publication Table (%)'!E$7)/
SUMIFS(AllPublicationData!$E:$E,AllPublicationData!$A:$A,'Publication Table (%)'!$B152,AllPublicationData!$B:$B,'Publication Table (%)'!E$7)),
IF('Publication Table (%)'!$C$5="Operations cancelled for clinical reasons",
IFERROR(SUMIFS(AllPublicationData!$H:$H,AllPublicationData!$A:$A,'Publication Table (%)'!$B152,AllPublicationData!$B:$B,'Publication Table (%)'!$C$4,AllPublicationData!$D:$D,'Publication Table (%)'!E$7)/
SUMIFS(AllPublicationData!$E:$E,AllPublicationData!$A:$A,'Publication Table (%)'!$B152,AllPublicationData!$B:$B,'Publication Table (%)'!$C$4,AllPublicationData!$D:$D,'Publication Table (%)'!E$7),
SUMIFS(AllPublicationData!$H:$H,AllPublicationData!$A:$A,'Publication Table (%)'!$B152,AllPublicationData!$B:$B,'Publication Table (%)'!E$7)/
SUMIFS(AllPublicationData!$E:$E,AllPublicationData!$A:$A,'Publication Table (%)'!$B152,AllPublicationData!$B:$B,'Publication Table (%)'!E$7)),
IF('Publication Table (%)'!$C$5="Operations cancelled for non-clinical/capacity reasons",
IFERROR(SUMIFS(AllPublicationData!$I:$I,AllPublicationData!$A:$A,'Publication Table (%)'!$B152,AllPublicationData!$B:$B,'Publication Table (%)'!$C$4,AllPublicationData!$D:$D,'Publication Table (%)'!E$7)/
SUMIFS(AllPublicationData!$E:$E,AllPublicationData!$A:$A,'Publication Table (%)'!$B152,AllPublicationData!$B:$B,'Publication Table (%)'!$C$4,AllPublicationData!$D:$D,'Publication Table (%)'!E$7),
SUMIFS(AllPublicationData!$I:$I,AllPublicationData!$A:$A,'Publication Table (%)'!$B152,AllPublicationData!$B:$B,'Publication Table (%)'!E$7)/
SUMIFS(AllPublicationData!$E:$E,AllPublicationData!$A:$A,'Publication Table (%)'!$B152,AllPublicationData!$B:$B,'Publication Table (%)'!E$7)),
IF('Publication Table (%)'!$C$5="Cancellations for other reasons",
IFERROR(SUMIFS(AllPublicationData!$J:$J,AllPublicationData!$A:$A,'Publication Table (%)'!$B152,AllPublicationData!$B:$B,'Publication Table (%)'!$C$4,AllPublicationData!$D:$D,'Publication Table (%)'!E$7)/
SUMIFS(AllPublicationData!$E:$E,AllPublicationData!$A:$A,'Publication Table (%)'!$B152,AllPublicationData!$B:$B,'Publication Table (%)'!$C$4,AllPublicationData!$D:$D,'Publication Table (%)'!E$7),
SUMIFS(AllPublicationData!$J:$J,AllPublicationData!$A:$A,'Publication Table (%)'!$B152,AllPublicationData!$B:$B,'Publication Table (%)'!E$7)/
SUMIFS(AllPublicationData!$E:$E,AllPublicationData!$A:$A,'Publication Table (%)'!$B152,AllPublicationData!$B:$B,'Publication Table (%)'!E$7)))))))</f>
        <v>#DIV/0!</v>
      </c>
      <c r="F152" s="96" t="e">
        <f>IF('Publication Table (%)'!$C$5="All Cancelled Operations",
IFERROR(SUMIFS(AllPublicationData!$F:$F,AllPublicationData!$A:$A,'Publication Table (%)'!$B152,AllPublicationData!$B:$B,'Publication Table (%)'!$C$4,AllPublicationData!$D:$D,'Publication Table (%)'!F$7)/
SUMIFS(AllPublicationData!$E:$E,AllPublicationData!$A:$A,'Publication Table (%)'!$B152,AllPublicationData!$B:$B,'Publication Table (%)'!$C$4,AllPublicationData!$D:$D,'Publication Table (%)'!F$7),
SUMIFS(AllPublicationData!$F:$F,AllPublicationData!$A:$A,'Publication Table (%)'!$B152,AllPublicationData!$B:$B,'Publication Table (%)'!F$7)/
SUMIFS(AllPublicationData!$E:$E,AllPublicationData!$A:$A,'Publication Table (%)'!$B152,AllPublicationData!$B:$B,'Publication Table (%)'!F$7)),
IF('Publication Table (%)'!$C$5="Operations cancelled by patient",
IFERROR(SUMIFS(AllPublicationData!$G:$G,AllPublicationData!$A:$A,'Publication Table (%)'!$B152,AllPublicationData!$B:$B,'Publication Table (%)'!$C$4,AllPublicationData!$D:$D,'Publication Table (%)'!F$7)/
SUMIFS(AllPublicationData!$E:$E,AllPublicationData!$A:$A,'Publication Table (%)'!$B152,AllPublicationData!$B:$B,'Publication Table (%)'!$C$4,AllPublicationData!$D:$D,'Publication Table (%)'!F$7),
SUMIFS(AllPublicationData!$G:$G,AllPublicationData!$A:$A,'Publication Table (%)'!$B152,AllPublicationData!$B:$B,'Publication Table (%)'!F$7)/
SUMIFS(AllPublicationData!$E:$E,AllPublicationData!$A:$A,'Publication Table (%)'!$B152,AllPublicationData!$B:$B,'Publication Table (%)'!F$7)),
IF('Publication Table (%)'!$C$5="Operations cancelled for clinical reasons",
IFERROR(SUMIFS(AllPublicationData!$H:$H,AllPublicationData!$A:$A,'Publication Table (%)'!$B152,AllPublicationData!$B:$B,'Publication Table (%)'!$C$4,AllPublicationData!$D:$D,'Publication Table (%)'!F$7)/
SUMIFS(AllPublicationData!$E:$E,AllPublicationData!$A:$A,'Publication Table (%)'!$B152,AllPublicationData!$B:$B,'Publication Table (%)'!$C$4,AllPublicationData!$D:$D,'Publication Table (%)'!F$7),
SUMIFS(AllPublicationData!$H:$H,AllPublicationData!$A:$A,'Publication Table (%)'!$B152,AllPublicationData!$B:$B,'Publication Table (%)'!F$7)/
SUMIFS(AllPublicationData!$E:$E,AllPublicationData!$A:$A,'Publication Table (%)'!$B152,AllPublicationData!$B:$B,'Publication Table (%)'!F$7)),
IF('Publication Table (%)'!$C$5="Operations cancelled for non-clinical/capacity reasons",
IFERROR(SUMIFS(AllPublicationData!$I:$I,AllPublicationData!$A:$A,'Publication Table (%)'!$B152,AllPublicationData!$B:$B,'Publication Table (%)'!$C$4,AllPublicationData!$D:$D,'Publication Table (%)'!F$7)/
SUMIFS(AllPublicationData!$E:$E,AllPublicationData!$A:$A,'Publication Table (%)'!$B152,AllPublicationData!$B:$B,'Publication Table (%)'!$C$4,AllPublicationData!$D:$D,'Publication Table (%)'!F$7),
SUMIFS(AllPublicationData!$I:$I,AllPublicationData!$A:$A,'Publication Table (%)'!$B152,AllPublicationData!$B:$B,'Publication Table (%)'!F$7)/
SUMIFS(AllPublicationData!$E:$E,AllPublicationData!$A:$A,'Publication Table (%)'!$B152,AllPublicationData!$B:$B,'Publication Table (%)'!F$7)),
IF('Publication Table (%)'!$C$5="Cancellations for other reasons",
IFERROR(SUMIFS(AllPublicationData!$J:$J,AllPublicationData!$A:$A,'Publication Table (%)'!$B152,AllPublicationData!$B:$B,'Publication Table (%)'!$C$4,AllPublicationData!$D:$D,'Publication Table (%)'!F$7)/
SUMIFS(AllPublicationData!$E:$E,AllPublicationData!$A:$A,'Publication Table (%)'!$B152,AllPublicationData!$B:$B,'Publication Table (%)'!$C$4,AllPublicationData!$D:$D,'Publication Table (%)'!F$7),
SUMIFS(AllPublicationData!$J:$J,AllPublicationData!$A:$A,'Publication Table (%)'!$B152,AllPublicationData!$B:$B,'Publication Table (%)'!F$7)/
SUMIFS(AllPublicationData!$E:$E,AllPublicationData!$A:$A,'Publication Table (%)'!$B152,AllPublicationData!$B:$B,'Publication Table (%)'!F$7)))))))</f>
        <v>#DIV/0!</v>
      </c>
      <c r="G152" s="96" t="e">
        <f>IF('Publication Table (%)'!$C$5="All Cancelled Operations",
IFERROR(SUMIFS(AllPublicationData!$F:$F,AllPublicationData!$A:$A,'Publication Table (%)'!$B152,AllPublicationData!$B:$B,'Publication Table (%)'!$C$4,AllPublicationData!$D:$D,'Publication Table (%)'!G$7)/
SUMIFS(AllPublicationData!$E:$E,AllPublicationData!$A:$A,'Publication Table (%)'!$B152,AllPublicationData!$B:$B,'Publication Table (%)'!$C$4,AllPublicationData!$D:$D,'Publication Table (%)'!G$7),
SUMIFS(AllPublicationData!$F:$F,AllPublicationData!$A:$A,'Publication Table (%)'!$B152,AllPublicationData!$B:$B,'Publication Table (%)'!G$7)/
SUMIFS(AllPublicationData!$E:$E,AllPublicationData!$A:$A,'Publication Table (%)'!$B152,AllPublicationData!$B:$B,'Publication Table (%)'!G$7)),
IF('Publication Table (%)'!$C$5="Operations cancelled by patient",
IFERROR(SUMIFS(AllPublicationData!$G:$G,AllPublicationData!$A:$A,'Publication Table (%)'!$B152,AllPublicationData!$B:$B,'Publication Table (%)'!$C$4,AllPublicationData!$D:$D,'Publication Table (%)'!G$7)/
SUMIFS(AllPublicationData!$E:$E,AllPublicationData!$A:$A,'Publication Table (%)'!$B152,AllPublicationData!$B:$B,'Publication Table (%)'!$C$4,AllPublicationData!$D:$D,'Publication Table (%)'!G$7),
SUMIFS(AllPublicationData!$G:$G,AllPublicationData!$A:$A,'Publication Table (%)'!$B152,AllPublicationData!$B:$B,'Publication Table (%)'!G$7)/
SUMIFS(AllPublicationData!$E:$E,AllPublicationData!$A:$A,'Publication Table (%)'!$B152,AllPublicationData!$B:$B,'Publication Table (%)'!G$7)),
IF('Publication Table (%)'!$C$5="Operations cancelled for clinical reasons",
IFERROR(SUMIFS(AllPublicationData!$H:$H,AllPublicationData!$A:$A,'Publication Table (%)'!$B152,AllPublicationData!$B:$B,'Publication Table (%)'!$C$4,AllPublicationData!$D:$D,'Publication Table (%)'!G$7)/
SUMIFS(AllPublicationData!$E:$E,AllPublicationData!$A:$A,'Publication Table (%)'!$B152,AllPublicationData!$B:$B,'Publication Table (%)'!$C$4,AllPublicationData!$D:$D,'Publication Table (%)'!G$7),
SUMIFS(AllPublicationData!$H:$H,AllPublicationData!$A:$A,'Publication Table (%)'!$B152,AllPublicationData!$B:$B,'Publication Table (%)'!G$7)/
SUMIFS(AllPublicationData!$E:$E,AllPublicationData!$A:$A,'Publication Table (%)'!$B152,AllPublicationData!$B:$B,'Publication Table (%)'!G$7)),
IF('Publication Table (%)'!$C$5="Operations cancelled for non-clinical/capacity reasons",
IFERROR(SUMIFS(AllPublicationData!$I:$I,AllPublicationData!$A:$A,'Publication Table (%)'!$B152,AllPublicationData!$B:$B,'Publication Table (%)'!$C$4,AllPublicationData!$D:$D,'Publication Table (%)'!G$7)/
SUMIFS(AllPublicationData!$E:$E,AllPublicationData!$A:$A,'Publication Table (%)'!$B152,AllPublicationData!$B:$B,'Publication Table (%)'!$C$4,AllPublicationData!$D:$D,'Publication Table (%)'!G$7),
SUMIFS(AllPublicationData!$I:$I,AllPublicationData!$A:$A,'Publication Table (%)'!$B152,AllPublicationData!$B:$B,'Publication Table (%)'!G$7)/
SUMIFS(AllPublicationData!$E:$E,AllPublicationData!$A:$A,'Publication Table (%)'!$B152,AllPublicationData!$B:$B,'Publication Table (%)'!G$7)),
IF('Publication Table (%)'!$C$5="Cancellations for other reasons",
IFERROR(SUMIFS(AllPublicationData!$J:$J,AllPublicationData!$A:$A,'Publication Table (%)'!$B152,AllPublicationData!$B:$B,'Publication Table (%)'!$C$4,AllPublicationData!$D:$D,'Publication Table (%)'!G$7)/
SUMIFS(AllPublicationData!$E:$E,AllPublicationData!$A:$A,'Publication Table (%)'!$B152,AllPublicationData!$B:$B,'Publication Table (%)'!$C$4,AllPublicationData!$D:$D,'Publication Table (%)'!G$7),
SUMIFS(AllPublicationData!$J:$J,AllPublicationData!$A:$A,'Publication Table (%)'!$B152,AllPublicationData!$B:$B,'Publication Table (%)'!G$7)/
SUMIFS(AllPublicationData!$E:$E,AllPublicationData!$A:$A,'Publication Table (%)'!$B152,AllPublicationData!$B:$B,'Publication Table (%)'!G$7)))))))</f>
        <v>#DIV/0!</v>
      </c>
      <c r="H152" s="96" t="e">
        <f>IF('Publication Table (%)'!$C$5="All Cancelled Operations",
IFERROR(SUMIFS(AllPublicationData!$F:$F,AllPublicationData!$A:$A,'Publication Table (%)'!$B152,AllPublicationData!$B:$B,'Publication Table (%)'!$C$4,AllPublicationData!$D:$D,'Publication Table (%)'!H$7)/
SUMIFS(AllPublicationData!$E:$E,AllPublicationData!$A:$A,'Publication Table (%)'!$B152,AllPublicationData!$B:$B,'Publication Table (%)'!$C$4,AllPublicationData!$D:$D,'Publication Table (%)'!H$7),
SUMIFS(AllPublicationData!$F:$F,AllPublicationData!$A:$A,'Publication Table (%)'!$B152,AllPublicationData!$B:$B,'Publication Table (%)'!H$7)/
SUMIFS(AllPublicationData!$E:$E,AllPublicationData!$A:$A,'Publication Table (%)'!$B152,AllPublicationData!$B:$B,'Publication Table (%)'!H$7)),
IF('Publication Table (%)'!$C$5="Operations cancelled by patient",
IFERROR(SUMIFS(AllPublicationData!$G:$G,AllPublicationData!$A:$A,'Publication Table (%)'!$B152,AllPublicationData!$B:$B,'Publication Table (%)'!$C$4,AllPublicationData!$D:$D,'Publication Table (%)'!H$7)/
SUMIFS(AllPublicationData!$E:$E,AllPublicationData!$A:$A,'Publication Table (%)'!$B152,AllPublicationData!$B:$B,'Publication Table (%)'!$C$4,AllPublicationData!$D:$D,'Publication Table (%)'!H$7),
SUMIFS(AllPublicationData!$G:$G,AllPublicationData!$A:$A,'Publication Table (%)'!$B152,AllPublicationData!$B:$B,'Publication Table (%)'!H$7)/
SUMIFS(AllPublicationData!$E:$E,AllPublicationData!$A:$A,'Publication Table (%)'!$B152,AllPublicationData!$B:$B,'Publication Table (%)'!H$7)),
IF('Publication Table (%)'!$C$5="Operations cancelled for clinical reasons",
IFERROR(SUMIFS(AllPublicationData!$H:$H,AllPublicationData!$A:$A,'Publication Table (%)'!$B152,AllPublicationData!$B:$B,'Publication Table (%)'!$C$4,AllPublicationData!$D:$D,'Publication Table (%)'!H$7)/
SUMIFS(AllPublicationData!$E:$E,AllPublicationData!$A:$A,'Publication Table (%)'!$B152,AllPublicationData!$B:$B,'Publication Table (%)'!$C$4,AllPublicationData!$D:$D,'Publication Table (%)'!H$7),
SUMIFS(AllPublicationData!$H:$H,AllPublicationData!$A:$A,'Publication Table (%)'!$B152,AllPublicationData!$B:$B,'Publication Table (%)'!H$7)/
SUMIFS(AllPublicationData!$E:$E,AllPublicationData!$A:$A,'Publication Table (%)'!$B152,AllPublicationData!$B:$B,'Publication Table (%)'!H$7)),
IF('Publication Table (%)'!$C$5="Operations cancelled for non-clinical/capacity reasons",
IFERROR(SUMIFS(AllPublicationData!$I:$I,AllPublicationData!$A:$A,'Publication Table (%)'!$B152,AllPublicationData!$B:$B,'Publication Table (%)'!$C$4,AllPublicationData!$D:$D,'Publication Table (%)'!H$7)/
SUMIFS(AllPublicationData!$E:$E,AllPublicationData!$A:$A,'Publication Table (%)'!$B152,AllPublicationData!$B:$B,'Publication Table (%)'!$C$4,AllPublicationData!$D:$D,'Publication Table (%)'!H$7),
SUMIFS(AllPublicationData!$I:$I,AllPublicationData!$A:$A,'Publication Table (%)'!$B152,AllPublicationData!$B:$B,'Publication Table (%)'!H$7)/
SUMIFS(AllPublicationData!$E:$E,AllPublicationData!$A:$A,'Publication Table (%)'!$B152,AllPublicationData!$B:$B,'Publication Table (%)'!H$7)),
IF('Publication Table (%)'!$C$5="Cancellations for other reasons",
IFERROR(SUMIFS(AllPublicationData!$J:$J,AllPublicationData!$A:$A,'Publication Table (%)'!$B152,AllPublicationData!$B:$B,'Publication Table (%)'!$C$4,AllPublicationData!$D:$D,'Publication Table (%)'!H$7)/
SUMIFS(AllPublicationData!$E:$E,AllPublicationData!$A:$A,'Publication Table (%)'!$B152,AllPublicationData!$B:$B,'Publication Table (%)'!$C$4,AllPublicationData!$D:$D,'Publication Table (%)'!H$7),
SUMIFS(AllPublicationData!$J:$J,AllPublicationData!$A:$A,'Publication Table (%)'!$B152,AllPublicationData!$B:$B,'Publication Table (%)'!H$7)/
SUMIFS(AllPublicationData!$E:$E,AllPublicationData!$A:$A,'Publication Table (%)'!$B152,AllPublicationData!$B:$B,'Publication Table (%)'!H$7)))))))</f>
        <v>#DIV/0!</v>
      </c>
      <c r="I152" s="96" t="e">
        <f>IF('Publication Table (%)'!$C$5="All Cancelled Operations",
IFERROR(SUMIFS(AllPublicationData!$F:$F,AllPublicationData!$A:$A,'Publication Table (%)'!$B152,AllPublicationData!$B:$B,'Publication Table (%)'!$C$4,AllPublicationData!$D:$D,'Publication Table (%)'!I$7)/
SUMIFS(AllPublicationData!$E:$E,AllPublicationData!$A:$A,'Publication Table (%)'!$B152,AllPublicationData!$B:$B,'Publication Table (%)'!$C$4,AllPublicationData!$D:$D,'Publication Table (%)'!I$7),
SUMIFS(AllPublicationData!$F:$F,AllPublicationData!$A:$A,'Publication Table (%)'!$B152,AllPublicationData!$B:$B,'Publication Table (%)'!I$7)/
SUMIFS(AllPublicationData!$E:$E,AllPublicationData!$A:$A,'Publication Table (%)'!$B152,AllPublicationData!$B:$B,'Publication Table (%)'!I$7)),
IF('Publication Table (%)'!$C$5="Operations cancelled by patient",
IFERROR(SUMIFS(AllPublicationData!$G:$G,AllPublicationData!$A:$A,'Publication Table (%)'!$B152,AllPublicationData!$B:$B,'Publication Table (%)'!$C$4,AllPublicationData!$D:$D,'Publication Table (%)'!I$7)/
SUMIFS(AllPublicationData!$E:$E,AllPublicationData!$A:$A,'Publication Table (%)'!$B152,AllPublicationData!$B:$B,'Publication Table (%)'!$C$4,AllPublicationData!$D:$D,'Publication Table (%)'!I$7),
SUMIFS(AllPublicationData!$G:$G,AllPublicationData!$A:$A,'Publication Table (%)'!$B152,AllPublicationData!$B:$B,'Publication Table (%)'!I$7)/
SUMIFS(AllPublicationData!$E:$E,AllPublicationData!$A:$A,'Publication Table (%)'!$B152,AllPublicationData!$B:$B,'Publication Table (%)'!I$7)),
IF('Publication Table (%)'!$C$5="Operations cancelled for clinical reasons",
IFERROR(SUMIFS(AllPublicationData!$H:$H,AllPublicationData!$A:$A,'Publication Table (%)'!$B152,AllPublicationData!$B:$B,'Publication Table (%)'!$C$4,AllPublicationData!$D:$D,'Publication Table (%)'!I$7)/
SUMIFS(AllPublicationData!$E:$E,AllPublicationData!$A:$A,'Publication Table (%)'!$B152,AllPublicationData!$B:$B,'Publication Table (%)'!$C$4,AllPublicationData!$D:$D,'Publication Table (%)'!I$7),
SUMIFS(AllPublicationData!$H:$H,AllPublicationData!$A:$A,'Publication Table (%)'!$B152,AllPublicationData!$B:$B,'Publication Table (%)'!I$7)/
SUMIFS(AllPublicationData!$E:$E,AllPublicationData!$A:$A,'Publication Table (%)'!$B152,AllPublicationData!$B:$B,'Publication Table (%)'!I$7)),
IF('Publication Table (%)'!$C$5="Operations cancelled for non-clinical/capacity reasons",
IFERROR(SUMIFS(AllPublicationData!$I:$I,AllPublicationData!$A:$A,'Publication Table (%)'!$B152,AllPublicationData!$B:$B,'Publication Table (%)'!$C$4,AllPublicationData!$D:$D,'Publication Table (%)'!I$7)/
SUMIFS(AllPublicationData!$E:$E,AllPublicationData!$A:$A,'Publication Table (%)'!$B152,AllPublicationData!$B:$B,'Publication Table (%)'!$C$4,AllPublicationData!$D:$D,'Publication Table (%)'!I$7),
SUMIFS(AllPublicationData!$I:$I,AllPublicationData!$A:$A,'Publication Table (%)'!$B152,AllPublicationData!$B:$B,'Publication Table (%)'!I$7)/
SUMIFS(AllPublicationData!$E:$E,AllPublicationData!$A:$A,'Publication Table (%)'!$B152,AllPublicationData!$B:$B,'Publication Table (%)'!I$7)),
IF('Publication Table (%)'!$C$5="Cancellations for other reasons",
IFERROR(SUMIFS(AllPublicationData!$J:$J,AllPublicationData!$A:$A,'Publication Table (%)'!$B152,AllPublicationData!$B:$B,'Publication Table (%)'!$C$4,AllPublicationData!$D:$D,'Publication Table (%)'!I$7)/
SUMIFS(AllPublicationData!$E:$E,AllPublicationData!$A:$A,'Publication Table (%)'!$B152,AllPublicationData!$B:$B,'Publication Table (%)'!$C$4,AllPublicationData!$D:$D,'Publication Table (%)'!I$7),
SUMIFS(AllPublicationData!$J:$J,AllPublicationData!$A:$A,'Publication Table (%)'!$B152,AllPublicationData!$B:$B,'Publication Table (%)'!I$7)/
SUMIFS(AllPublicationData!$E:$E,AllPublicationData!$A:$A,'Publication Table (%)'!$B152,AllPublicationData!$B:$B,'Publication Table (%)'!I$7)))))))</f>
        <v>#DIV/0!</v>
      </c>
      <c r="J152" s="96" t="e">
        <f>IF('Publication Table (%)'!$C$5="All Cancelled Operations",
IFERROR(SUMIFS(AllPublicationData!$F:$F,AllPublicationData!$A:$A,'Publication Table (%)'!$B152,AllPublicationData!$B:$B,'Publication Table (%)'!$C$4,AllPublicationData!$D:$D,'Publication Table (%)'!J$7)/
SUMIFS(AllPublicationData!$E:$E,AllPublicationData!$A:$A,'Publication Table (%)'!$B152,AllPublicationData!$B:$B,'Publication Table (%)'!$C$4,AllPublicationData!$D:$D,'Publication Table (%)'!J$7),
SUMIFS(AllPublicationData!$F:$F,AllPublicationData!$A:$A,'Publication Table (%)'!$B152,AllPublicationData!$B:$B,'Publication Table (%)'!J$7)/
SUMIFS(AllPublicationData!$E:$E,AllPublicationData!$A:$A,'Publication Table (%)'!$B152,AllPublicationData!$B:$B,'Publication Table (%)'!J$7)),
IF('Publication Table (%)'!$C$5="Operations cancelled by patient",
IFERROR(SUMIFS(AllPublicationData!$G:$G,AllPublicationData!$A:$A,'Publication Table (%)'!$B152,AllPublicationData!$B:$B,'Publication Table (%)'!$C$4,AllPublicationData!$D:$D,'Publication Table (%)'!J$7)/
SUMIFS(AllPublicationData!$E:$E,AllPublicationData!$A:$A,'Publication Table (%)'!$B152,AllPublicationData!$B:$B,'Publication Table (%)'!$C$4,AllPublicationData!$D:$D,'Publication Table (%)'!J$7),
SUMIFS(AllPublicationData!$G:$G,AllPublicationData!$A:$A,'Publication Table (%)'!$B152,AllPublicationData!$B:$B,'Publication Table (%)'!J$7)/
SUMIFS(AllPublicationData!$E:$E,AllPublicationData!$A:$A,'Publication Table (%)'!$B152,AllPublicationData!$B:$B,'Publication Table (%)'!J$7)),
IF('Publication Table (%)'!$C$5="Operations cancelled for clinical reasons",
IFERROR(SUMIFS(AllPublicationData!$H:$H,AllPublicationData!$A:$A,'Publication Table (%)'!$B152,AllPublicationData!$B:$B,'Publication Table (%)'!$C$4,AllPublicationData!$D:$D,'Publication Table (%)'!J$7)/
SUMIFS(AllPublicationData!$E:$E,AllPublicationData!$A:$A,'Publication Table (%)'!$B152,AllPublicationData!$B:$B,'Publication Table (%)'!$C$4,AllPublicationData!$D:$D,'Publication Table (%)'!J$7),
SUMIFS(AllPublicationData!$H:$H,AllPublicationData!$A:$A,'Publication Table (%)'!$B152,AllPublicationData!$B:$B,'Publication Table (%)'!J$7)/
SUMIFS(AllPublicationData!$E:$E,AllPublicationData!$A:$A,'Publication Table (%)'!$B152,AllPublicationData!$B:$B,'Publication Table (%)'!J$7)),
IF('Publication Table (%)'!$C$5="Operations cancelled for non-clinical/capacity reasons",
IFERROR(SUMIFS(AllPublicationData!$I:$I,AllPublicationData!$A:$A,'Publication Table (%)'!$B152,AllPublicationData!$B:$B,'Publication Table (%)'!$C$4,AllPublicationData!$D:$D,'Publication Table (%)'!J$7)/
SUMIFS(AllPublicationData!$E:$E,AllPublicationData!$A:$A,'Publication Table (%)'!$B152,AllPublicationData!$B:$B,'Publication Table (%)'!$C$4,AllPublicationData!$D:$D,'Publication Table (%)'!J$7),
SUMIFS(AllPublicationData!$I:$I,AllPublicationData!$A:$A,'Publication Table (%)'!$B152,AllPublicationData!$B:$B,'Publication Table (%)'!J$7)/
SUMIFS(AllPublicationData!$E:$E,AllPublicationData!$A:$A,'Publication Table (%)'!$B152,AllPublicationData!$B:$B,'Publication Table (%)'!J$7)),
IF('Publication Table (%)'!$C$5="Cancellations for other reasons",
IFERROR(SUMIFS(AllPublicationData!$J:$J,AllPublicationData!$A:$A,'Publication Table (%)'!$B152,AllPublicationData!$B:$B,'Publication Table (%)'!$C$4,AllPublicationData!$D:$D,'Publication Table (%)'!J$7)/
SUMIFS(AllPublicationData!$E:$E,AllPublicationData!$A:$A,'Publication Table (%)'!$B152,AllPublicationData!$B:$B,'Publication Table (%)'!$C$4,AllPublicationData!$D:$D,'Publication Table (%)'!J$7),
SUMIFS(AllPublicationData!$J:$J,AllPublicationData!$A:$A,'Publication Table (%)'!$B152,AllPublicationData!$B:$B,'Publication Table (%)'!J$7)/
SUMIFS(AllPublicationData!$E:$E,AllPublicationData!$A:$A,'Publication Table (%)'!$B152,AllPublicationData!$B:$B,'Publication Table (%)'!J$7)))))))</f>
        <v>#DIV/0!</v>
      </c>
      <c r="K152" s="96" t="e">
        <f>IF('Publication Table (%)'!$C$5="All Cancelled Operations",
IFERROR(SUMIFS(AllPublicationData!$F:$F,AllPublicationData!$A:$A,'Publication Table (%)'!$B152,AllPublicationData!$B:$B,'Publication Table (%)'!$C$4,AllPublicationData!$D:$D,'Publication Table (%)'!K$7)/
SUMIFS(AllPublicationData!$E:$E,AllPublicationData!$A:$A,'Publication Table (%)'!$B152,AllPublicationData!$B:$B,'Publication Table (%)'!$C$4,AllPublicationData!$D:$D,'Publication Table (%)'!K$7),
SUMIFS(AllPublicationData!$F:$F,AllPublicationData!$A:$A,'Publication Table (%)'!$B152,AllPublicationData!$B:$B,'Publication Table (%)'!K$7)/
SUMIFS(AllPublicationData!$E:$E,AllPublicationData!$A:$A,'Publication Table (%)'!$B152,AllPublicationData!$B:$B,'Publication Table (%)'!K$7)),
IF('Publication Table (%)'!$C$5="Operations cancelled by patient",
IFERROR(SUMIFS(AllPublicationData!$G:$G,AllPublicationData!$A:$A,'Publication Table (%)'!$B152,AllPublicationData!$B:$B,'Publication Table (%)'!$C$4,AllPublicationData!$D:$D,'Publication Table (%)'!K$7)/
SUMIFS(AllPublicationData!$E:$E,AllPublicationData!$A:$A,'Publication Table (%)'!$B152,AllPublicationData!$B:$B,'Publication Table (%)'!$C$4,AllPublicationData!$D:$D,'Publication Table (%)'!K$7),
SUMIFS(AllPublicationData!$G:$G,AllPublicationData!$A:$A,'Publication Table (%)'!$B152,AllPublicationData!$B:$B,'Publication Table (%)'!K$7)/
SUMIFS(AllPublicationData!$E:$E,AllPublicationData!$A:$A,'Publication Table (%)'!$B152,AllPublicationData!$B:$B,'Publication Table (%)'!K$7)),
IF('Publication Table (%)'!$C$5="Operations cancelled for clinical reasons",
IFERROR(SUMIFS(AllPublicationData!$H:$H,AllPublicationData!$A:$A,'Publication Table (%)'!$B152,AllPublicationData!$B:$B,'Publication Table (%)'!$C$4,AllPublicationData!$D:$D,'Publication Table (%)'!K$7)/
SUMIFS(AllPublicationData!$E:$E,AllPublicationData!$A:$A,'Publication Table (%)'!$B152,AllPublicationData!$B:$B,'Publication Table (%)'!$C$4,AllPublicationData!$D:$D,'Publication Table (%)'!K$7),
SUMIFS(AllPublicationData!$H:$H,AllPublicationData!$A:$A,'Publication Table (%)'!$B152,AllPublicationData!$B:$B,'Publication Table (%)'!K$7)/
SUMIFS(AllPublicationData!$E:$E,AllPublicationData!$A:$A,'Publication Table (%)'!$B152,AllPublicationData!$B:$B,'Publication Table (%)'!K$7)),
IF('Publication Table (%)'!$C$5="Operations cancelled for non-clinical/capacity reasons",
IFERROR(SUMIFS(AllPublicationData!$I:$I,AllPublicationData!$A:$A,'Publication Table (%)'!$B152,AllPublicationData!$B:$B,'Publication Table (%)'!$C$4,AllPublicationData!$D:$D,'Publication Table (%)'!K$7)/
SUMIFS(AllPublicationData!$E:$E,AllPublicationData!$A:$A,'Publication Table (%)'!$B152,AllPublicationData!$B:$B,'Publication Table (%)'!$C$4,AllPublicationData!$D:$D,'Publication Table (%)'!K$7),
SUMIFS(AllPublicationData!$I:$I,AllPublicationData!$A:$A,'Publication Table (%)'!$B152,AllPublicationData!$B:$B,'Publication Table (%)'!K$7)/
SUMIFS(AllPublicationData!$E:$E,AllPublicationData!$A:$A,'Publication Table (%)'!$B152,AllPublicationData!$B:$B,'Publication Table (%)'!K$7)),
IF('Publication Table (%)'!$C$5="Cancellations for other reasons",
IFERROR(SUMIFS(AllPublicationData!$J:$J,AllPublicationData!$A:$A,'Publication Table (%)'!$B152,AllPublicationData!$B:$B,'Publication Table (%)'!$C$4,AllPublicationData!$D:$D,'Publication Table (%)'!K$7)/
SUMIFS(AllPublicationData!$E:$E,AllPublicationData!$A:$A,'Publication Table (%)'!$B152,AllPublicationData!$B:$B,'Publication Table (%)'!$C$4,AllPublicationData!$D:$D,'Publication Table (%)'!K$7),
SUMIFS(AllPublicationData!$J:$J,AllPublicationData!$A:$A,'Publication Table (%)'!$B152,AllPublicationData!$B:$B,'Publication Table (%)'!K$7)/
SUMIFS(AllPublicationData!$E:$E,AllPublicationData!$A:$A,'Publication Table (%)'!$B152,AllPublicationData!$B:$B,'Publication Table (%)'!K$7)))))))</f>
        <v>#DIV/0!</v>
      </c>
      <c r="L152" s="96" t="e">
        <f>IF('Publication Table (%)'!$C$5="All Cancelled Operations",
IFERROR(SUMIFS(AllPublicationData!$F:$F,AllPublicationData!$A:$A,'Publication Table (%)'!$B152,AllPublicationData!$B:$B,'Publication Table (%)'!$C$4,AllPublicationData!$D:$D,'Publication Table (%)'!L$7)/
SUMIFS(AllPublicationData!$E:$E,AllPublicationData!$A:$A,'Publication Table (%)'!$B152,AllPublicationData!$B:$B,'Publication Table (%)'!$C$4,AllPublicationData!$D:$D,'Publication Table (%)'!L$7),
SUMIFS(AllPublicationData!$F:$F,AllPublicationData!$A:$A,'Publication Table (%)'!$B152,AllPublicationData!$B:$B,'Publication Table (%)'!L$7)/
SUMIFS(AllPublicationData!$E:$E,AllPublicationData!$A:$A,'Publication Table (%)'!$B152,AllPublicationData!$B:$B,'Publication Table (%)'!L$7)),
IF('Publication Table (%)'!$C$5="Operations cancelled by patient",
IFERROR(SUMIFS(AllPublicationData!$G:$G,AllPublicationData!$A:$A,'Publication Table (%)'!$B152,AllPublicationData!$B:$B,'Publication Table (%)'!$C$4,AllPublicationData!$D:$D,'Publication Table (%)'!L$7)/
SUMIFS(AllPublicationData!$E:$E,AllPublicationData!$A:$A,'Publication Table (%)'!$B152,AllPublicationData!$B:$B,'Publication Table (%)'!$C$4,AllPublicationData!$D:$D,'Publication Table (%)'!L$7),
SUMIFS(AllPublicationData!$G:$G,AllPublicationData!$A:$A,'Publication Table (%)'!$B152,AllPublicationData!$B:$B,'Publication Table (%)'!L$7)/
SUMIFS(AllPublicationData!$E:$E,AllPublicationData!$A:$A,'Publication Table (%)'!$B152,AllPublicationData!$B:$B,'Publication Table (%)'!L$7)),
IF('Publication Table (%)'!$C$5="Operations cancelled for clinical reasons",
IFERROR(SUMIFS(AllPublicationData!$H:$H,AllPublicationData!$A:$A,'Publication Table (%)'!$B152,AllPublicationData!$B:$B,'Publication Table (%)'!$C$4,AllPublicationData!$D:$D,'Publication Table (%)'!L$7)/
SUMIFS(AllPublicationData!$E:$E,AllPublicationData!$A:$A,'Publication Table (%)'!$B152,AllPublicationData!$B:$B,'Publication Table (%)'!$C$4,AllPublicationData!$D:$D,'Publication Table (%)'!L$7),
SUMIFS(AllPublicationData!$H:$H,AllPublicationData!$A:$A,'Publication Table (%)'!$B152,AllPublicationData!$B:$B,'Publication Table (%)'!L$7)/
SUMIFS(AllPublicationData!$E:$E,AllPublicationData!$A:$A,'Publication Table (%)'!$B152,AllPublicationData!$B:$B,'Publication Table (%)'!L$7)),
IF('Publication Table (%)'!$C$5="Operations cancelled for non-clinical/capacity reasons",
IFERROR(SUMIFS(AllPublicationData!$I:$I,AllPublicationData!$A:$A,'Publication Table (%)'!$B152,AllPublicationData!$B:$B,'Publication Table (%)'!$C$4,AllPublicationData!$D:$D,'Publication Table (%)'!L$7)/
SUMIFS(AllPublicationData!$E:$E,AllPublicationData!$A:$A,'Publication Table (%)'!$B152,AllPublicationData!$B:$B,'Publication Table (%)'!$C$4,AllPublicationData!$D:$D,'Publication Table (%)'!L$7),
SUMIFS(AllPublicationData!$I:$I,AllPublicationData!$A:$A,'Publication Table (%)'!$B152,AllPublicationData!$B:$B,'Publication Table (%)'!L$7)/
SUMIFS(AllPublicationData!$E:$E,AllPublicationData!$A:$A,'Publication Table (%)'!$B152,AllPublicationData!$B:$B,'Publication Table (%)'!L$7)),
IF('Publication Table (%)'!$C$5="Cancellations for other reasons",
IFERROR(SUMIFS(AllPublicationData!$J:$J,AllPublicationData!$A:$A,'Publication Table (%)'!$B152,AllPublicationData!$B:$B,'Publication Table (%)'!$C$4,AllPublicationData!$D:$D,'Publication Table (%)'!L$7)/
SUMIFS(AllPublicationData!$E:$E,AllPublicationData!$A:$A,'Publication Table (%)'!$B152,AllPublicationData!$B:$B,'Publication Table (%)'!$C$4,AllPublicationData!$D:$D,'Publication Table (%)'!L$7),
SUMIFS(AllPublicationData!$J:$J,AllPublicationData!$A:$A,'Publication Table (%)'!$B152,AllPublicationData!$B:$B,'Publication Table (%)'!L$7)/
SUMIFS(AllPublicationData!$E:$E,AllPublicationData!$A:$A,'Publication Table (%)'!$B152,AllPublicationData!$B:$B,'Publication Table (%)'!L$7)))))))</f>
        <v>#DIV/0!</v>
      </c>
      <c r="M152" s="96" t="e">
        <f>IF('Publication Table (%)'!$C$5="All Cancelled Operations",
IFERROR(SUMIFS(AllPublicationData!$F:$F,AllPublicationData!$A:$A,'Publication Table (%)'!$B152,AllPublicationData!$B:$B,'Publication Table (%)'!$C$4,AllPublicationData!$D:$D,'Publication Table (%)'!M$7)/
SUMIFS(AllPublicationData!$E:$E,AllPublicationData!$A:$A,'Publication Table (%)'!$B152,AllPublicationData!$B:$B,'Publication Table (%)'!$C$4,AllPublicationData!$D:$D,'Publication Table (%)'!M$7),
SUMIFS(AllPublicationData!$F:$F,AllPublicationData!$A:$A,'Publication Table (%)'!$B152,AllPublicationData!$B:$B,'Publication Table (%)'!M$7)/
SUMIFS(AllPublicationData!$E:$E,AllPublicationData!$A:$A,'Publication Table (%)'!$B152,AllPublicationData!$B:$B,'Publication Table (%)'!M$7)),
IF('Publication Table (%)'!$C$5="Operations cancelled by patient",
IFERROR(SUMIFS(AllPublicationData!$G:$G,AllPublicationData!$A:$A,'Publication Table (%)'!$B152,AllPublicationData!$B:$B,'Publication Table (%)'!$C$4,AllPublicationData!$D:$D,'Publication Table (%)'!M$7)/
SUMIFS(AllPublicationData!$E:$E,AllPublicationData!$A:$A,'Publication Table (%)'!$B152,AllPublicationData!$B:$B,'Publication Table (%)'!$C$4,AllPublicationData!$D:$D,'Publication Table (%)'!M$7),
SUMIFS(AllPublicationData!$G:$G,AllPublicationData!$A:$A,'Publication Table (%)'!$B152,AllPublicationData!$B:$B,'Publication Table (%)'!M$7)/
SUMIFS(AllPublicationData!$E:$E,AllPublicationData!$A:$A,'Publication Table (%)'!$B152,AllPublicationData!$B:$B,'Publication Table (%)'!M$7)),
IF('Publication Table (%)'!$C$5="Operations cancelled for clinical reasons",
IFERROR(SUMIFS(AllPublicationData!$H:$H,AllPublicationData!$A:$A,'Publication Table (%)'!$B152,AllPublicationData!$B:$B,'Publication Table (%)'!$C$4,AllPublicationData!$D:$D,'Publication Table (%)'!M$7)/
SUMIFS(AllPublicationData!$E:$E,AllPublicationData!$A:$A,'Publication Table (%)'!$B152,AllPublicationData!$B:$B,'Publication Table (%)'!$C$4,AllPublicationData!$D:$D,'Publication Table (%)'!M$7),
SUMIFS(AllPublicationData!$H:$H,AllPublicationData!$A:$A,'Publication Table (%)'!$B152,AllPublicationData!$B:$B,'Publication Table (%)'!M$7)/
SUMIFS(AllPublicationData!$E:$E,AllPublicationData!$A:$A,'Publication Table (%)'!$B152,AllPublicationData!$B:$B,'Publication Table (%)'!M$7)),
IF('Publication Table (%)'!$C$5="Operations cancelled for non-clinical/capacity reasons",
IFERROR(SUMIFS(AllPublicationData!$I:$I,AllPublicationData!$A:$A,'Publication Table (%)'!$B152,AllPublicationData!$B:$B,'Publication Table (%)'!$C$4,AllPublicationData!$D:$D,'Publication Table (%)'!M$7)/
SUMIFS(AllPublicationData!$E:$E,AllPublicationData!$A:$A,'Publication Table (%)'!$B152,AllPublicationData!$B:$B,'Publication Table (%)'!$C$4,AllPublicationData!$D:$D,'Publication Table (%)'!M$7),
SUMIFS(AllPublicationData!$I:$I,AllPublicationData!$A:$A,'Publication Table (%)'!$B152,AllPublicationData!$B:$B,'Publication Table (%)'!M$7)/
SUMIFS(AllPublicationData!$E:$E,AllPublicationData!$A:$A,'Publication Table (%)'!$B152,AllPublicationData!$B:$B,'Publication Table (%)'!M$7)),
IF('Publication Table (%)'!$C$5="Cancellations for other reasons",
IFERROR(SUMIFS(AllPublicationData!$J:$J,AllPublicationData!$A:$A,'Publication Table (%)'!$B152,AllPublicationData!$B:$B,'Publication Table (%)'!$C$4,AllPublicationData!$D:$D,'Publication Table (%)'!M$7)/
SUMIFS(AllPublicationData!$E:$E,AllPublicationData!$A:$A,'Publication Table (%)'!$B152,AllPublicationData!$B:$B,'Publication Table (%)'!$C$4,AllPublicationData!$D:$D,'Publication Table (%)'!M$7),
SUMIFS(AllPublicationData!$J:$J,AllPublicationData!$A:$A,'Publication Table (%)'!$B152,AllPublicationData!$B:$B,'Publication Table (%)'!M$7)/
SUMIFS(AllPublicationData!$E:$E,AllPublicationData!$A:$A,'Publication Table (%)'!$B152,AllPublicationData!$B:$B,'Publication Table (%)'!M$7)))))))</f>
        <v>#DIV/0!</v>
      </c>
      <c r="N152" s="96" t="e">
        <f>IF('Publication Table (%)'!$C$5="All Cancelled Operations",
IFERROR(SUMIFS(AllPublicationData!$F:$F,AllPublicationData!$A:$A,'Publication Table (%)'!$B152,AllPublicationData!$B:$B,'Publication Table (%)'!$C$4,AllPublicationData!$D:$D,'Publication Table (%)'!N$7)/
SUMIFS(AllPublicationData!$E:$E,AllPublicationData!$A:$A,'Publication Table (%)'!$B152,AllPublicationData!$B:$B,'Publication Table (%)'!$C$4,AllPublicationData!$D:$D,'Publication Table (%)'!N$7),
SUMIFS(AllPublicationData!$F:$F,AllPublicationData!$A:$A,'Publication Table (%)'!$B152,AllPublicationData!$B:$B,'Publication Table (%)'!N$7)/
SUMIFS(AllPublicationData!$E:$E,AllPublicationData!$A:$A,'Publication Table (%)'!$B152,AllPublicationData!$B:$B,'Publication Table (%)'!N$7)),
IF('Publication Table (%)'!$C$5="Operations cancelled by patient",
IFERROR(SUMIFS(AllPublicationData!$G:$G,AllPublicationData!$A:$A,'Publication Table (%)'!$B152,AllPublicationData!$B:$B,'Publication Table (%)'!$C$4,AllPublicationData!$D:$D,'Publication Table (%)'!N$7)/
SUMIFS(AllPublicationData!$E:$E,AllPublicationData!$A:$A,'Publication Table (%)'!$B152,AllPublicationData!$B:$B,'Publication Table (%)'!$C$4,AllPublicationData!$D:$D,'Publication Table (%)'!N$7),
SUMIFS(AllPublicationData!$G:$G,AllPublicationData!$A:$A,'Publication Table (%)'!$B152,AllPublicationData!$B:$B,'Publication Table (%)'!N$7)/
SUMIFS(AllPublicationData!$E:$E,AllPublicationData!$A:$A,'Publication Table (%)'!$B152,AllPublicationData!$B:$B,'Publication Table (%)'!N$7)),
IF('Publication Table (%)'!$C$5="Operations cancelled for clinical reasons",
IFERROR(SUMIFS(AllPublicationData!$H:$H,AllPublicationData!$A:$A,'Publication Table (%)'!$B152,AllPublicationData!$B:$B,'Publication Table (%)'!$C$4,AllPublicationData!$D:$D,'Publication Table (%)'!N$7)/
SUMIFS(AllPublicationData!$E:$E,AllPublicationData!$A:$A,'Publication Table (%)'!$B152,AllPublicationData!$B:$B,'Publication Table (%)'!$C$4,AllPublicationData!$D:$D,'Publication Table (%)'!N$7),
SUMIFS(AllPublicationData!$H:$H,AllPublicationData!$A:$A,'Publication Table (%)'!$B152,AllPublicationData!$B:$B,'Publication Table (%)'!N$7)/
SUMIFS(AllPublicationData!$E:$E,AllPublicationData!$A:$A,'Publication Table (%)'!$B152,AllPublicationData!$B:$B,'Publication Table (%)'!N$7)),
IF('Publication Table (%)'!$C$5="Operations cancelled for non-clinical/capacity reasons",
IFERROR(SUMIFS(AllPublicationData!$I:$I,AllPublicationData!$A:$A,'Publication Table (%)'!$B152,AllPublicationData!$B:$B,'Publication Table (%)'!$C$4,AllPublicationData!$D:$D,'Publication Table (%)'!N$7)/
SUMIFS(AllPublicationData!$E:$E,AllPublicationData!$A:$A,'Publication Table (%)'!$B152,AllPublicationData!$B:$B,'Publication Table (%)'!$C$4,AllPublicationData!$D:$D,'Publication Table (%)'!N$7),
SUMIFS(AllPublicationData!$I:$I,AllPublicationData!$A:$A,'Publication Table (%)'!$B152,AllPublicationData!$B:$B,'Publication Table (%)'!N$7)/
SUMIFS(AllPublicationData!$E:$E,AllPublicationData!$A:$A,'Publication Table (%)'!$B152,AllPublicationData!$B:$B,'Publication Table (%)'!N$7)),
IF('Publication Table (%)'!$C$5="Cancellations for other reasons",
IFERROR(SUMIFS(AllPublicationData!$J:$J,AllPublicationData!$A:$A,'Publication Table (%)'!$B152,AllPublicationData!$B:$B,'Publication Table (%)'!$C$4,AllPublicationData!$D:$D,'Publication Table (%)'!N$7)/
SUMIFS(AllPublicationData!$E:$E,AllPublicationData!$A:$A,'Publication Table (%)'!$B152,AllPublicationData!$B:$B,'Publication Table (%)'!$C$4,AllPublicationData!$D:$D,'Publication Table (%)'!N$7),
SUMIFS(AllPublicationData!$J:$J,AllPublicationData!$A:$A,'Publication Table (%)'!$B152,AllPublicationData!$B:$B,'Publication Table (%)'!N$7)/
SUMIFS(AllPublicationData!$E:$E,AllPublicationData!$A:$A,'Publication Table (%)'!$B152,AllPublicationData!$B:$B,'Publication Table (%)'!N$7)))))))</f>
        <v>#DIV/0!</v>
      </c>
      <c r="O152" s="96" t="e">
        <f>IF('Publication Table (%)'!$C$5="All Cancelled Operations",
IFERROR(SUMIFS(AllPublicationData!$F:$F,AllPublicationData!$A:$A,'Publication Table (%)'!$B152,AllPublicationData!$B:$B,'Publication Table (%)'!$C$4,AllPublicationData!$D:$D,'Publication Table (%)'!O$7)/
SUMIFS(AllPublicationData!$E:$E,AllPublicationData!$A:$A,'Publication Table (%)'!$B152,AllPublicationData!$B:$B,'Publication Table (%)'!$C$4,AllPublicationData!$D:$D,'Publication Table (%)'!O$7),
SUMIFS(AllPublicationData!$F:$F,AllPublicationData!$A:$A,'Publication Table (%)'!$B152,AllPublicationData!$B:$B,'Publication Table (%)'!O$7)/
SUMIFS(AllPublicationData!$E:$E,AllPublicationData!$A:$A,'Publication Table (%)'!$B152,AllPublicationData!$B:$B,'Publication Table (%)'!O$7)),
IF('Publication Table (%)'!$C$5="Operations cancelled by patient",
IFERROR(SUMIFS(AllPublicationData!$G:$G,AllPublicationData!$A:$A,'Publication Table (%)'!$B152,AllPublicationData!$B:$B,'Publication Table (%)'!$C$4,AllPublicationData!$D:$D,'Publication Table (%)'!O$7)/
SUMIFS(AllPublicationData!$E:$E,AllPublicationData!$A:$A,'Publication Table (%)'!$B152,AllPublicationData!$B:$B,'Publication Table (%)'!$C$4,AllPublicationData!$D:$D,'Publication Table (%)'!O$7),
SUMIFS(AllPublicationData!$G:$G,AllPublicationData!$A:$A,'Publication Table (%)'!$B152,AllPublicationData!$B:$B,'Publication Table (%)'!O$7)/
SUMIFS(AllPublicationData!$E:$E,AllPublicationData!$A:$A,'Publication Table (%)'!$B152,AllPublicationData!$B:$B,'Publication Table (%)'!O$7)),
IF('Publication Table (%)'!$C$5="Operations cancelled for clinical reasons",
IFERROR(SUMIFS(AllPublicationData!$H:$H,AllPublicationData!$A:$A,'Publication Table (%)'!$B152,AllPublicationData!$B:$B,'Publication Table (%)'!$C$4,AllPublicationData!$D:$D,'Publication Table (%)'!O$7)/
SUMIFS(AllPublicationData!$E:$E,AllPublicationData!$A:$A,'Publication Table (%)'!$B152,AllPublicationData!$B:$B,'Publication Table (%)'!$C$4,AllPublicationData!$D:$D,'Publication Table (%)'!O$7),
SUMIFS(AllPublicationData!$H:$H,AllPublicationData!$A:$A,'Publication Table (%)'!$B152,AllPublicationData!$B:$B,'Publication Table (%)'!O$7)/
SUMIFS(AllPublicationData!$E:$E,AllPublicationData!$A:$A,'Publication Table (%)'!$B152,AllPublicationData!$B:$B,'Publication Table (%)'!O$7)),
IF('Publication Table (%)'!$C$5="Operations cancelled for non-clinical/capacity reasons",
IFERROR(SUMIFS(AllPublicationData!$I:$I,AllPublicationData!$A:$A,'Publication Table (%)'!$B152,AllPublicationData!$B:$B,'Publication Table (%)'!$C$4,AllPublicationData!$D:$D,'Publication Table (%)'!O$7)/
SUMIFS(AllPublicationData!$E:$E,AllPublicationData!$A:$A,'Publication Table (%)'!$B152,AllPublicationData!$B:$B,'Publication Table (%)'!$C$4,AllPublicationData!$D:$D,'Publication Table (%)'!O$7),
SUMIFS(AllPublicationData!$I:$I,AllPublicationData!$A:$A,'Publication Table (%)'!$B152,AllPublicationData!$B:$B,'Publication Table (%)'!O$7)/
SUMIFS(AllPublicationData!$E:$E,AllPublicationData!$A:$A,'Publication Table (%)'!$B152,AllPublicationData!$B:$B,'Publication Table (%)'!O$7)),
IF('Publication Table (%)'!$C$5="Cancellations for other reasons",
IFERROR(SUMIFS(AllPublicationData!$J:$J,AllPublicationData!$A:$A,'Publication Table (%)'!$B152,AllPublicationData!$B:$B,'Publication Table (%)'!$C$4,AllPublicationData!$D:$D,'Publication Table (%)'!O$7)/
SUMIFS(AllPublicationData!$E:$E,AllPublicationData!$A:$A,'Publication Table (%)'!$B152,AllPublicationData!$B:$B,'Publication Table (%)'!$C$4,AllPublicationData!$D:$D,'Publication Table (%)'!O$7),
SUMIFS(AllPublicationData!$J:$J,AllPublicationData!$A:$A,'Publication Table (%)'!$B152,AllPublicationData!$B:$B,'Publication Table (%)'!O$7)/
SUMIFS(AllPublicationData!$E:$E,AllPublicationData!$A:$A,'Publication Table (%)'!$B152,AllPublicationData!$B:$B,'Publication Table (%)'!O$7)))))))</f>
        <v>#DIV/0!</v>
      </c>
      <c r="P152" s="96" t="e">
        <f>IF('Publication Table (%)'!$C$5="All Cancelled Operations",
IFERROR(SUMIFS(AllPublicationData!$F:$F,AllPublicationData!$A:$A,'Publication Table (%)'!$B152,AllPublicationData!$B:$B,'Publication Table (%)'!$C$4,AllPublicationData!$D:$D,'Publication Table (%)'!P$7)/
SUMIFS(AllPublicationData!$E:$E,AllPublicationData!$A:$A,'Publication Table (%)'!$B152,AllPublicationData!$B:$B,'Publication Table (%)'!$C$4,AllPublicationData!$D:$D,'Publication Table (%)'!P$7),
SUMIFS(AllPublicationData!$F:$F,AllPublicationData!$A:$A,'Publication Table (%)'!$B152,AllPublicationData!$B:$B,'Publication Table (%)'!P$7)/
SUMIFS(AllPublicationData!$E:$E,AllPublicationData!$A:$A,'Publication Table (%)'!$B152,AllPublicationData!$B:$B,'Publication Table (%)'!P$7)),
IF('Publication Table (%)'!$C$5="Operations cancelled by patient",
IFERROR(SUMIFS(AllPublicationData!$G:$G,AllPublicationData!$A:$A,'Publication Table (%)'!$B152,AllPublicationData!$B:$B,'Publication Table (%)'!$C$4,AllPublicationData!$D:$D,'Publication Table (%)'!P$7)/
SUMIFS(AllPublicationData!$E:$E,AllPublicationData!$A:$A,'Publication Table (%)'!$B152,AllPublicationData!$B:$B,'Publication Table (%)'!$C$4,AllPublicationData!$D:$D,'Publication Table (%)'!P$7),
SUMIFS(AllPublicationData!$G:$G,AllPublicationData!$A:$A,'Publication Table (%)'!$B152,AllPublicationData!$B:$B,'Publication Table (%)'!P$7)/
SUMIFS(AllPublicationData!$E:$E,AllPublicationData!$A:$A,'Publication Table (%)'!$B152,AllPublicationData!$B:$B,'Publication Table (%)'!P$7)),
IF('Publication Table (%)'!$C$5="Operations cancelled for clinical reasons",
IFERROR(SUMIFS(AllPublicationData!$H:$H,AllPublicationData!$A:$A,'Publication Table (%)'!$B152,AllPublicationData!$B:$B,'Publication Table (%)'!$C$4,AllPublicationData!$D:$D,'Publication Table (%)'!P$7)/
SUMIFS(AllPublicationData!$E:$E,AllPublicationData!$A:$A,'Publication Table (%)'!$B152,AllPublicationData!$B:$B,'Publication Table (%)'!$C$4,AllPublicationData!$D:$D,'Publication Table (%)'!P$7),
SUMIFS(AllPublicationData!$H:$H,AllPublicationData!$A:$A,'Publication Table (%)'!$B152,AllPublicationData!$B:$B,'Publication Table (%)'!P$7)/
SUMIFS(AllPublicationData!$E:$E,AllPublicationData!$A:$A,'Publication Table (%)'!$B152,AllPublicationData!$B:$B,'Publication Table (%)'!P$7)),
IF('Publication Table (%)'!$C$5="Operations cancelled for non-clinical/capacity reasons",
IFERROR(SUMIFS(AllPublicationData!$I:$I,AllPublicationData!$A:$A,'Publication Table (%)'!$B152,AllPublicationData!$B:$B,'Publication Table (%)'!$C$4,AllPublicationData!$D:$D,'Publication Table (%)'!P$7)/
SUMIFS(AllPublicationData!$E:$E,AllPublicationData!$A:$A,'Publication Table (%)'!$B152,AllPublicationData!$B:$B,'Publication Table (%)'!$C$4,AllPublicationData!$D:$D,'Publication Table (%)'!P$7),
SUMIFS(AllPublicationData!$I:$I,AllPublicationData!$A:$A,'Publication Table (%)'!$B152,AllPublicationData!$B:$B,'Publication Table (%)'!P$7)/
SUMIFS(AllPublicationData!$E:$E,AllPublicationData!$A:$A,'Publication Table (%)'!$B152,AllPublicationData!$B:$B,'Publication Table (%)'!P$7)),
IF('Publication Table (%)'!$C$5="Cancellations for other reasons",
IFERROR(SUMIFS(AllPublicationData!$J:$J,AllPublicationData!$A:$A,'Publication Table (%)'!$B152,AllPublicationData!$B:$B,'Publication Table (%)'!$C$4,AllPublicationData!$D:$D,'Publication Table (%)'!P$7)/
SUMIFS(AllPublicationData!$E:$E,AllPublicationData!$A:$A,'Publication Table (%)'!$B152,AllPublicationData!$B:$B,'Publication Table (%)'!$C$4,AllPublicationData!$D:$D,'Publication Table (%)'!P$7),
SUMIFS(AllPublicationData!$J:$J,AllPublicationData!$A:$A,'Publication Table (%)'!$B152,AllPublicationData!$B:$B,'Publication Table (%)'!P$7)/
SUMIFS(AllPublicationData!$E:$E,AllPublicationData!$A:$A,'Publication Table (%)'!$B152,AllPublicationData!$B:$B,'Publication Table (%)'!P$7)))))))</f>
        <v>#DIV/0!</v>
      </c>
      <c r="Q152" s="96" t="e">
        <f>IF('Publication Table (%)'!$C$5="All Cancelled Operations",
IFERROR(SUMIFS(AllPublicationData!$F:$F,AllPublicationData!$A:$A,'Publication Table (%)'!$B152,AllPublicationData!$B:$B,'Publication Table (%)'!$C$4,AllPublicationData!$D:$D,'Publication Table (%)'!Q$7)/
SUMIFS(AllPublicationData!$E:$E,AllPublicationData!$A:$A,'Publication Table (%)'!$B152,AllPublicationData!$B:$B,'Publication Table (%)'!$C$4,AllPublicationData!$D:$D,'Publication Table (%)'!Q$7),
SUMIFS(AllPublicationData!$F:$F,AllPublicationData!$A:$A,'Publication Table (%)'!$B152,AllPublicationData!$B:$B,'Publication Table (%)'!Q$7)/
SUMIFS(AllPublicationData!$E:$E,AllPublicationData!$A:$A,'Publication Table (%)'!$B152,AllPublicationData!$B:$B,'Publication Table (%)'!Q$7)),
IF('Publication Table (%)'!$C$5="Operations cancelled by patient",
IFERROR(SUMIFS(AllPublicationData!$G:$G,AllPublicationData!$A:$A,'Publication Table (%)'!$B152,AllPublicationData!$B:$B,'Publication Table (%)'!$C$4,AllPublicationData!$D:$D,'Publication Table (%)'!Q$7)/
SUMIFS(AllPublicationData!$E:$E,AllPublicationData!$A:$A,'Publication Table (%)'!$B152,AllPublicationData!$B:$B,'Publication Table (%)'!$C$4,AllPublicationData!$D:$D,'Publication Table (%)'!Q$7),
SUMIFS(AllPublicationData!$G:$G,AllPublicationData!$A:$A,'Publication Table (%)'!$B152,AllPublicationData!$B:$B,'Publication Table (%)'!Q$7)/
SUMIFS(AllPublicationData!$E:$E,AllPublicationData!$A:$A,'Publication Table (%)'!$B152,AllPublicationData!$B:$B,'Publication Table (%)'!Q$7)),
IF('Publication Table (%)'!$C$5="Operations cancelled for clinical reasons",
IFERROR(SUMIFS(AllPublicationData!$H:$H,AllPublicationData!$A:$A,'Publication Table (%)'!$B152,AllPublicationData!$B:$B,'Publication Table (%)'!$C$4,AllPublicationData!$D:$D,'Publication Table (%)'!Q$7)/
SUMIFS(AllPublicationData!$E:$E,AllPublicationData!$A:$A,'Publication Table (%)'!$B152,AllPublicationData!$B:$B,'Publication Table (%)'!$C$4,AllPublicationData!$D:$D,'Publication Table (%)'!Q$7),
SUMIFS(AllPublicationData!$H:$H,AllPublicationData!$A:$A,'Publication Table (%)'!$B152,AllPublicationData!$B:$B,'Publication Table (%)'!Q$7)/
SUMIFS(AllPublicationData!$E:$E,AllPublicationData!$A:$A,'Publication Table (%)'!$B152,AllPublicationData!$B:$B,'Publication Table (%)'!Q$7)),
IF('Publication Table (%)'!$C$5="Operations cancelled for non-clinical/capacity reasons",
IFERROR(SUMIFS(AllPublicationData!$I:$I,AllPublicationData!$A:$A,'Publication Table (%)'!$B152,AllPublicationData!$B:$B,'Publication Table (%)'!$C$4,AllPublicationData!$D:$D,'Publication Table (%)'!Q$7)/
SUMIFS(AllPublicationData!$E:$E,AllPublicationData!$A:$A,'Publication Table (%)'!$B152,AllPublicationData!$B:$B,'Publication Table (%)'!$C$4,AllPublicationData!$D:$D,'Publication Table (%)'!Q$7),
SUMIFS(AllPublicationData!$I:$I,AllPublicationData!$A:$A,'Publication Table (%)'!$B152,AllPublicationData!$B:$B,'Publication Table (%)'!Q$7)/
SUMIFS(AllPublicationData!$E:$E,AllPublicationData!$A:$A,'Publication Table (%)'!$B152,AllPublicationData!$B:$B,'Publication Table (%)'!Q$7)),
IF('Publication Table (%)'!$C$5="Cancellations for other reasons",
IFERROR(SUMIFS(AllPublicationData!$J:$J,AllPublicationData!$A:$A,'Publication Table (%)'!$B152,AllPublicationData!$B:$B,'Publication Table (%)'!$C$4,AllPublicationData!$D:$D,'Publication Table (%)'!Q$7)/
SUMIFS(AllPublicationData!$E:$E,AllPublicationData!$A:$A,'Publication Table (%)'!$B152,AllPublicationData!$B:$B,'Publication Table (%)'!$C$4,AllPublicationData!$D:$D,'Publication Table (%)'!Q$7),
SUMIFS(AllPublicationData!$J:$J,AllPublicationData!$A:$A,'Publication Table (%)'!$B152,AllPublicationData!$B:$B,'Publication Table (%)'!Q$7)/
SUMIFS(AllPublicationData!$E:$E,AllPublicationData!$A:$A,'Publication Table (%)'!$B152,AllPublicationData!$B:$B,'Publication Table (%)'!Q$7)))))))</f>
        <v>#DIV/0!</v>
      </c>
      <c r="R152" s="96" t="e">
        <f>IF('Publication Table (%)'!$C$5="All Cancelled Operations",
IFERROR(SUMIFS(AllPublicationData!$F:$F,AllPublicationData!$A:$A,'Publication Table (%)'!$B152,AllPublicationData!$B:$B,'Publication Table (%)'!$C$4,AllPublicationData!$D:$D,'Publication Table (%)'!R$7)/
SUMIFS(AllPublicationData!$E:$E,AllPublicationData!$A:$A,'Publication Table (%)'!$B152,AllPublicationData!$B:$B,'Publication Table (%)'!$C$4,AllPublicationData!$D:$D,'Publication Table (%)'!R$7),
SUMIFS(AllPublicationData!$F:$F,AllPublicationData!$A:$A,'Publication Table (%)'!$B152,AllPublicationData!$B:$B,'Publication Table (%)'!R$7)/
SUMIFS(AllPublicationData!$E:$E,AllPublicationData!$A:$A,'Publication Table (%)'!$B152,AllPublicationData!$B:$B,'Publication Table (%)'!R$7)),
IF('Publication Table (%)'!$C$5="Operations cancelled by patient",
IFERROR(SUMIFS(AllPublicationData!$G:$G,AllPublicationData!$A:$A,'Publication Table (%)'!$B152,AllPublicationData!$B:$B,'Publication Table (%)'!$C$4,AllPublicationData!$D:$D,'Publication Table (%)'!R$7)/
SUMIFS(AllPublicationData!$E:$E,AllPublicationData!$A:$A,'Publication Table (%)'!$B152,AllPublicationData!$B:$B,'Publication Table (%)'!$C$4,AllPublicationData!$D:$D,'Publication Table (%)'!R$7),
SUMIFS(AllPublicationData!$G:$G,AllPublicationData!$A:$A,'Publication Table (%)'!$B152,AllPublicationData!$B:$B,'Publication Table (%)'!R$7)/
SUMIFS(AllPublicationData!$E:$E,AllPublicationData!$A:$A,'Publication Table (%)'!$B152,AllPublicationData!$B:$B,'Publication Table (%)'!R$7)),
IF('Publication Table (%)'!$C$5="Operations cancelled for clinical reasons",
IFERROR(SUMIFS(AllPublicationData!$H:$H,AllPublicationData!$A:$A,'Publication Table (%)'!$B152,AllPublicationData!$B:$B,'Publication Table (%)'!$C$4,AllPublicationData!$D:$D,'Publication Table (%)'!R$7)/
SUMIFS(AllPublicationData!$E:$E,AllPublicationData!$A:$A,'Publication Table (%)'!$B152,AllPublicationData!$B:$B,'Publication Table (%)'!$C$4,AllPublicationData!$D:$D,'Publication Table (%)'!R$7),
SUMIFS(AllPublicationData!$H:$H,AllPublicationData!$A:$A,'Publication Table (%)'!$B152,AllPublicationData!$B:$B,'Publication Table (%)'!R$7)/
SUMIFS(AllPublicationData!$E:$E,AllPublicationData!$A:$A,'Publication Table (%)'!$B152,AllPublicationData!$B:$B,'Publication Table (%)'!R$7)),
IF('Publication Table (%)'!$C$5="Operations cancelled for non-clinical/capacity reasons",
IFERROR(SUMIFS(AllPublicationData!$I:$I,AllPublicationData!$A:$A,'Publication Table (%)'!$B152,AllPublicationData!$B:$B,'Publication Table (%)'!$C$4,AllPublicationData!$D:$D,'Publication Table (%)'!R$7)/
SUMIFS(AllPublicationData!$E:$E,AllPublicationData!$A:$A,'Publication Table (%)'!$B152,AllPublicationData!$B:$B,'Publication Table (%)'!$C$4,AllPublicationData!$D:$D,'Publication Table (%)'!R$7),
SUMIFS(AllPublicationData!$I:$I,AllPublicationData!$A:$A,'Publication Table (%)'!$B152,AllPublicationData!$B:$B,'Publication Table (%)'!R$7)/
SUMIFS(AllPublicationData!$E:$E,AllPublicationData!$A:$A,'Publication Table (%)'!$B152,AllPublicationData!$B:$B,'Publication Table (%)'!R$7)),
IF('Publication Table (%)'!$C$5="Cancellations for other reasons",
IFERROR(SUMIFS(AllPublicationData!$J:$J,AllPublicationData!$A:$A,'Publication Table (%)'!$B152,AllPublicationData!$B:$B,'Publication Table (%)'!$C$4,AllPublicationData!$D:$D,'Publication Table (%)'!R$7)/
SUMIFS(AllPublicationData!$E:$E,AllPublicationData!$A:$A,'Publication Table (%)'!$B152,AllPublicationData!$B:$B,'Publication Table (%)'!$C$4,AllPublicationData!$D:$D,'Publication Table (%)'!R$7),
SUMIFS(AllPublicationData!$J:$J,AllPublicationData!$A:$A,'Publication Table (%)'!$B152,AllPublicationData!$B:$B,'Publication Table (%)'!R$7)/
SUMIFS(AllPublicationData!$E:$E,AllPublicationData!$A:$A,'Publication Table (%)'!$B152,AllPublicationData!$B:$B,'Publication Table (%)'!R$7)))))))</f>
        <v>#DIV/0!</v>
      </c>
      <c r="S152" s="96" t="e">
        <f>IF('Publication Table (%)'!$C$5="All Cancelled Operations",
IFERROR(SUMIFS(AllPublicationData!$F:$F,AllPublicationData!$A:$A,'Publication Table (%)'!$B152,AllPublicationData!$B:$B,'Publication Table (%)'!$C$4,AllPublicationData!$D:$D,'Publication Table (%)'!S$7)/
SUMIFS(AllPublicationData!$E:$E,AllPublicationData!$A:$A,'Publication Table (%)'!$B152,AllPublicationData!$B:$B,'Publication Table (%)'!$C$4,AllPublicationData!$D:$D,'Publication Table (%)'!S$7),
SUMIFS(AllPublicationData!$F:$F,AllPublicationData!$A:$A,'Publication Table (%)'!$B152,AllPublicationData!$B:$B,'Publication Table (%)'!S$7)/
SUMIFS(AllPublicationData!$E:$E,AllPublicationData!$A:$A,'Publication Table (%)'!$B152,AllPublicationData!$B:$B,'Publication Table (%)'!S$7)),
IF('Publication Table (%)'!$C$5="Operations cancelled by patient",
IFERROR(SUMIFS(AllPublicationData!$G:$G,AllPublicationData!$A:$A,'Publication Table (%)'!$B152,AllPublicationData!$B:$B,'Publication Table (%)'!$C$4,AllPublicationData!$D:$D,'Publication Table (%)'!S$7)/
SUMIFS(AllPublicationData!$E:$E,AllPublicationData!$A:$A,'Publication Table (%)'!$B152,AllPublicationData!$B:$B,'Publication Table (%)'!$C$4,AllPublicationData!$D:$D,'Publication Table (%)'!S$7),
SUMIFS(AllPublicationData!$G:$G,AllPublicationData!$A:$A,'Publication Table (%)'!$B152,AllPublicationData!$B:$B,'Publication Table (%)'!S$7)/
SUMIFS(AllPublicationData!$E:$E,AllPublicationData!$A:$A,'Publication Table (%)'!$B152,AllPublicationData!$B:$B,'Publication Table (%)'!S$7)),
IF('Publication Table (%)'!$C$5="Operations cancelled for clinical reasons",
IFERROR(SUMIFS(AllPublicationData!$H:$H,AllPublicationData!$A:$A,'Publication Table (%)'!$B152,AllPublicationData!$B:$B,'Publication Table (%)'!$C$4,AllPublicationData!$D:$D,'Publication Table (%)'!S$7)/
SUMIFS(AllPublicationData!$E:$E,AllPublicationData!$A:$A,'Publication Table (%)'!$B152,AllPublicationData!$B:$B,'Publication Table (%)'!$C$4,AllPublicationData!$D:$D,'Publication Table (%)'!S$7),
SUMIFS(AllPublicationData!$H:$H,AllPublicationData!$A:$A,'Publication Table (%)'!$B152,AllPublicationData!$B:$B,'Publication Table (%)'!S$7)/
SUMIFS(AllPublicationData!$E:$E,AllPublicationData!$A:$A,'Publication Table (%)'!$B152,AllPublicationData!$B:$B,'Publication Table (%)'!S$7)),
IF('Publication Table (%)'!$C$5="Operations cancelled for non-clinical/capacity reasons",
IFERROR(SUMIFS(AllPublicationData!$I:$I,AllPublicationData!$A:$A,'Publication Table (%)'!$B152,AllPublicationData!$B:$B,'Publication Table (%)'!$C$4,AllPublicationData!$D:$D,'Publication Table (%)'!S$7)/
SUMIFS(AllPublicationData!$E:$E,AllPublicationData!$A:$A,'Publication Table (%)'!$B152,AllPublicationData!$B:$B,'Publication Table (%)'!$C$4,AllPublicationData!$D:$D,'Publication Table (%)'!S$7),
SUMIFS(AllPublicationData!$I:$I,AllPublicationData!$A:$A,'Publication Table (%)'!$B152,AllPublicationData!$B:$B,'Publication Table (%)'!S$7)/
SUMIFS(AllPublicationData!$E:$E,AllPublicationData!$A:$A,'Publication Table (%)'!$B152,AllPublicationData!$B:$B,'Publication Table (%)'!S$7)),
IF('Publication Table (%)'!$C$5="Cancellations for other reasons",
IFERROR(SUMIFS(AllPublicationData!$J:$J,AllPublicationData!$A:$A,'Publication Table (%)'!$B152,AllPublicationData!$B:$B,'Publication Table (%)'!$C$4,AllPublicationData!$D:$D,'Publication Table (%)'!S$7)/
SUMIFS(AllPublicationData!$E:$E,AllPublicationData!$A:$A,'Publication Table (%)'!$B152,AllPublicationData!$B:$B,'Publication Table (%)'!$C$4,AllPublicationData!$D:$D,'Publication Table (%)'!S$7),
SUMIFS(AllPublicationData!$J:$J,AllPublicationData!$A:$A,'Publication Table (%)'!$B152,AllPublicationData!$B:$B,'Publication Table (%)'!S$7)/
SUMIFS(AllPublicationData!$E:$E,AllPublicationData!$A:$A,'Publication Table (%)'!$B152,AllPublicationData!$B:$B,'Publication Table (%)'!S$7)))))))</f>
        <v>#DIV/0!</v>
      </c>
    </row>
    <row r="153" spans="3:19" x14ac:dyDescent="0.35">
      <c r="C153" s="112">
        <f>IF('Publication Table (%)'!$C$5="All Cancelled Operations",
SUMIFS(AllPublicationData!$F:$F,AllPublicationData!$A:$A,'Publication Table (%)'!$B153,AllPublicationData!$B:$B,'Publication Table (%)'!$C$4),
IF('Publication Table (%)'!$C$5="Operations cancelled by patient",
SUMIFS(AllPublicationData!$G:$G,AllPublicationData!$A:$A,'Publication Table (%)'!$B153,AllPublicationData!$B:$B,'Publication Table (%)'!$C$4),
IF('Publication Table (%)'!$C$5="Operations cancelled for clinical reasons",
SUMIFS(AllPublicationData!$H:$H,AllPublicationData!$A:$A,'Publication Table (%)'!$B153,AllPublicationData!$B:$B,'Publication Table (%)'!$C$4),
IF('Publication Table (%)'!$C$5="Operations cancelled for non-clinical/capacity reasons",
SUMIFS(AllPublicationData!$I:$I,AllPublicationData!$A:$A,'Publication Table (%)'!$B153,AllPublicationData!$B:$B,'Publication Table (%)'!$C$4),
IF('Publication Table (%)'!$C$5="Cancellations for other reasons",
SUMIFS(AllPublicationData!$J:$J,AllPublicationData!$A:$A,'Publication Table (%)'!$B153,AllPublicationData!$B:$B,'Publication Table (%)'!$C$4))))))+
IF(AND($C$4="NHS Scotland",$C$5="All Cancelled Operations"),
SUMIFS(AllPublicationData!$F:$F,AllPublicationData!$A:$A,'Publication Table (%)'!$B153),
IF(AND($C$4="NHS Scotland",$C$5="Operations cancelled by patient"),
SUMIFS(AllPublicationData!$G:$G,AllPublicationData!$A:$A,'Publication Table (%)'!$B153),
IF(AND($C$4="NHS Scotland",$C$5="Operations cancelled for clinical reasons"),
SUMIFS(AllPublicationData!$H:$H,AllPublicationData!$A:$A,'Publication Table (%)'!$B153),
IF(AND($C$4="NHS Scotland",$C$5="Operations cancelled for non-clinical/capacity reasons"),
SUMIFS(AllPublicationData!$I:$I,AllPublicationData!$A:$A,'Publication Table (%)'!$B153),
IF(AND($C$4="NHS Scotland",$C$5="Cancellations for other reasons"),
SUMIFS(AllPublicationData!$J:$J,AllPublicationData!$A:$A,'Publication Table (%)'!$B153))))))</f>
        <v>0</v>
      </c>
      <c r="D153" s="110" t="e">
        <f>IF(AND('Publication Table (%)'!$C$5="All Cancelled Operations",$C$4&lt;&gt;"NHS Scotland"),
IFERROR(SUMIFS(AllPublicationData!$F:$F,AllPublicationData!$A:$A,'Publication Table (%)'!$B153,AllPublicationData!$B:$B,'Publication Table (%)'!$C$4,AllPublicationData!$D:$D,'Publication Table (%)'!D$7)/
SUMIFS(AllPublicationData!$E:$E,AllPublicationData!$A:$A,'Publication Table (%)'!$B153,AllPublicationData!$B:$B,'Publication Table (%)'!$C$4,AllPublicationData!$D:$D,'Publication Table (%)'!D$7),
SUMIFS(AllPublicationData!$F:$F,AllPublicationData!$A:$A,'Publication Table (%)'!$B153,AllPublicationData!$B:$B,'Publication Table (%)'!D$7)/
SUMIFS(AllPublicationData!$E:$E,AllPublicationData!$A:$A,'Publication Table (%)'!$B153,AllPublicationData!$B:$B,'Publication Table (%)'!D$7)),
IF(AND('Publication Table (%)'!$C$5="Operations cancelled by patient",$C$4&lt;&gt;"NHS Scotland"),
IFERROR(SUMIFS(AllPublicationData!$G:$G,AllPublicationData!$A:$A,'Publication Table (%)'!$B153,AllPublicationData!$B:$B,'Publication Table (%)'!$C$4,AllPublicationData!$D:$D,'Publication Table (%)'!D$7)/
SUMIFS(AllPublicationData!$E:$E,AllPublicationData!$A:$A,'Publication Table (%)'!$B153,AllPublicationData!$B:$B,'Publication Table (%)'!$C$4,AllPublicationData!$D:$D,'Publication Table (%)'!D$7),
SUMIFS(AllPublicationData!$G:$G,AllPublicationData!$A:$A,'Publication Table (%)'!$B153,AllPublicationData!$B:$B,'Publication Table (%)'!D$7)/
SUMIFS(AllPublicationData!$E:$E,AllPublicationData!$A:$A,'Publication Table (%)'!$B153,AllPublicationData!$B:$B,'Publication Table (%)'!D$7)),
IF(AND('Publication Table (%)'!$C$5="Operations cancelled for clinical reasons",$C$4&lt;&gt;"NHS Scotland"),
IFERROR(SUMIFS(AllPublicationData!$H:$H,AllPublicationData!$A:$A,'Publication Table (%)'!$B153,AllPublicationData!$B:$B,'Publication Table (%)'!$C$4,AllPublicationData!$D:$D,'Publication Table (%)'!D$7)/
SUMIFS(AllPublicationData!$E:$E,AllPublicationData!$A:$A,'Publication Table (%)'!$B153,AllPublicationData!$B:$B,'Publication Table (%)'!$C$4,AllPublicationData!$D:$D,'Publication Table (%)'!D$7),
SUMIFS(AllPublicationData!$H:$H,AllPublicationData!$A:$A,'Publication Table (%)'!$B153,AllPublicationData!$B:$B,'Publication Table (%)'!D$7)/
SUMIFS(AllPublicationData!$E:$E,AllPublicationData!$A:$A,'Publication Table (%)'!$B153,AllPublicationData!$B:$B,'Publication Table (%)'!D$7)),
IF(AND('Publication Table (%)'!$C$5="Operations cancelled for non-clinical/capacity reasons",$C$4&lt;&gt;"NHS Scotland"),
IFERROR(SUMIFS(AllPublicationData!$I:$I,AllPublicationData!$A:$A,'Publication Table (%)'!$B153,AllPublicationData!$B:$B,'Publication Table (%)'!$C$4,AllPublicationData!$D:$D,'Publication Table (%)'!D$7)/
SUMIFS(AllPublicationData!$E:$E,AllPublicationData!$A:$A,'Publication Table (%)'!$B153,AllPublicationData!$B:$B,'Publication Table (%)'!$C$4,AllPublicationData!$D:$D,'Publication Table (%)'!D$7),
SUMIFS(AllPublicationData!$I:$I,AllPublicationData!$A:$A,'Publication Table (%)'!$B153,AllPublicationData!$B:$B,'Publication Table (%)'!D$7)/
SUMIFS(AllPublicationData!$E:$E,AllPublicationData!$A:$A,'Publication Table (%)'!$B153,AllPublicationData!$B:$B,'Publication Table (%)'!D$7)),
IF(AND('Publication Table (%)'!$C$5="Cancellations for other reasons",$C$4&lt;&gt;"NHS Scotland"),
IFERROR(SUMIFS(AllPublicationData!$J:$J,AllPublicationData!$A:$A,'Publication Table (%)'!$B153,AllPublicationData!$B:$B,'Publication Table (%)'!$C$4,AllPublicationData!$D:$D,'Publication Table (%)'!D$7)/
SUMIFS(AllPublicationData!$E:$E,AllPublicationData!$A:$A,'Publication Table (%)'!$B153,AllPublicationData!$B:$B,'Publication Table (%)'!$C$4,AllPublicationData!$D:$D,'Publication Table (%)'!D$7),
SUMIFS(AllPublicationData!$J:$J,AllPublicationData!$A:$A,'Publication Table (%)'!$B153,AllPublicationData!$B:$B,'Publication Table (%)'!D$7)/
SUMIFS(AllPublicationData!$E:$E,AllPublicationData!$A:$A,'Publication Table (%)'!$B153,AllPublicationData!$B:$B,'Publication Table (%)'!D$7)),
IF(AND($C$4="NHS Scotland",$C$5="All Cancelled Operations"),
SUMIFS(AllPublicationData!$F:$F,AllPublicationData!$A:$A,'Publication Table'!$B153)/
SUMIFS(AllPublicationData!$E:$E,AllPublicationData!$A:$A,'Publication Table'!$B153),
IF(AND($C$4="NHS Scotland",$C$5="Operations cancelled by patient"),
SUMIFS(AllPublicationData!$G:$G,AllPublicationData!$A:$A,'Publication Table'!$B153)/
SUMIFS(AllPublicationData!$E:$E,AllPublicationData!$A:$A,'Publication Table'!$B153),
IF(AND($C$4="NHS Scotland",$C$5="Operations cancelled for clinical reasons"),
SUMIFS(AllPublicationData!$H:$H,AllPublicationData!$A:$A,'Publication Table'!$B153)/
SUMIFS(AllPublicationData!$E:$E,AllPublicationData!$A:$A,'Publication Table'!$B153),
IF(AND($C$4="NHS Scotland",$C$5="Operations cancelled for non-clinical/capacity reasons"),
SUMIFS(AllPublicationData!$I:$I,AllPublicationData!$A:$A,'Publication Table'!$B153)/
SUMIFS(AllPublicationData!$E:$E,AllPublicationData!$A:$A,'Publication Table'!$B153),
IF(AND($C$4="NHS Scotland",$C$5="Cancellations for other reasons"),
SUMIFS(AllPublicationData!$J:$J,AllPublicationData!$A:$A,'Publication Table'!$B153)/
SUMIFS(AllPublicationData!$E:$E,AllPublicationData!$A:$A,'Publication Table'!$B153)))))))))))</f>
        <v>#DIV/0!</v>
      </c>
      <c r="E153" s="96" t="e">
        <f>IF('Publication Table (%)'!$C$5="All Cancelled Operations",
IFERROR(SUMIFS(AllPublicationData!$F:$F,AllPublicationData!$A:$A,'Publication Table (%)'!$B153,AllPublicationData!$B:$B,'Publication Table (%)'!$C$4,AllPublicationData!$D:$D,'Publication Table (%)'!E$7)/
SUMIFS(AllPublicationData!$E:$E,AllPublicationData!$A:$A,'Publication Table (%)'!$B153,AllPublicationData!$B:$B,'Publication Table (%)'!$C$4,AllPublicationData!$D:$D,'Publication Table (%)'!E$7),
SUMIFS(AllPublicationData!$F:$F,AllPublicationData!$A:$A,'Publication Table (%)'!$B153,AllPublicationData!$B:$B,'Publication Table (%)'!E$7)/
SUMIFS(AllPublicationData!$E:$E,AllPublicationData!$A:$A,'Publication Table (%)'!$B153,AllPublicationData!$B:$B,'Publication Table (%)'!E$7)),
IF('Publication Table (%)'!$C$5="Operations cancelled by patient",
IFERROR(SUMIFS(AllPublicationData!$G:$G,AllPublicationData!$A:$A,'Publication Table (%)'!$B153,AllPublicationData!$B:$B,'Publication Table (%)'!$C$4,AllPublicationData!$D:$D,'Publication Table (%)'!E$7)/
SUMIFS(AllPublicationData!$E:$E,AllPublicationData!$A:$A,'Publication Table (%)'!$B153,AllPublicationData!$B:$B,'Publication Table (%)'!$C$4,AllPublicationData!$D:$D,'Publication Table (%)'!E$7),
SUMIFS(AllPublicationData!$G:$G,AllPublicationData!$A:$A,'Publication Table (%)'!$B153,AllPublicationData!$B:$B,'Publication Table (%)'!E$7)/
SUMIFS(AllPublicationData!$E:$E,AllPublicationData!$A:$A,'Publication Table (%)'!$B153,AllPublicationData!$B:$B,'Publication Table (%)'!E$7)),
IF('Publication Table (%)'!$C$5="Operations cancelled for clinical reasons",
IFERROR(SUMIFS(AllPublicationData!$H:$H,AllPublicationData!$A:$A,'Publication Table (%)'!$B153,AllPublicationData!$B:$B,'Publication Table (%)'!$C$4,AllPublicationData!$D:$D,'Publication Table (%)'!E$7)/
SUMIFS(AllPublicationData!$E:$E,AllPublicationData!$A:$A,'Publication Table (%)'!$B153,AllPublicationData!$B:$B,'Publication Table (%)'!$C$4,AllPublicationData!$D:$D,'Publication Table (%)'!E$7),
SUMIFS(AllPublicationData!$H:$H,AllPublicationData!$A:$A,'Publication Table (%)'!$B153,AllPublicationData!$B:$B,'Publication Table (%)'!E$7)/
SUMIFS(AllPublicationData!$E:$E,AllPublicationData!$A:$A,'Publication Table (%)'!$B153,AllPublicationData!$B:$B,'Publication Table (%)'!E$7)),
IF('Publication Table (%)'!$C$5="Operations cancelled for non-clinical/capacity reasons",
IFERROR(SUMIFS(AllPublicationData!$I:$I,AllPublicationData!$A:$A,'Publication Table (%)'!$B153,AllPublicationData!$B:$B,'Publication Table (%)'!$C$4,AllPublicationData!$D:$D,'Publication Table (%)'!E$7)/
SUMIFS(AllPublicationData!$E:$E,AllPublicationData!$A:$A,'Publication Table (%)'!$B153,AllPublicationData!$B:$B,'Publication Table (%)'!$C$4,AllPublicationData!$D:$D,'Publication Table (%)'!E$7),
SUMIFS(AllPublicationData!$I:$I,AllPublicationData!$A:$A,'Publication Table (%)'!$B153,AllPublicationData!$B:$B,'Publication Table (%)'!E$7)/
SUMIFS(AllPublicationData!$E:$E,AllPublicationData!$A:$A,'Publication Table (%)'!$B153,AllPublicationData!$B:$B,'Publication Table (%)'!E$7)),
IF('Publication Table (%)'!$C$5="Cancellations for other reasons",
IFERROR(SUMIFS(AllPublicationData!$J:$J,AllPublicationData!$A:$A,'Publication Table (%)'!$B153,AllPublicationData!$B:$B,'Publication Table (%)'!$C$4,AllPublicationData!$D:$D,'Publication Table (%)'!E$7)/
SUMIFS(AllPublicationData!$E:$E,AllPublicationData!$A:$A,'Publication Table (%)'!$B153,AllPublicationData!$B:$B,'Publication Table (%)'!$C$4,AllPublicationData!$D:$D,'Publication Table (%)'!E$7),
SUMIFS(AllPublicationData!$J:$J,AllPublicationData!$A:$A,'Publication Table (%)'!$B153,AllPublicationData!$B:$B,'Publication Table (%)'!E$7)/
SUMIFS(AllPublicationData!$E:$E,AllPublicationData!$A:$A,'Publication Table (%)'!$B153,AllPublicationData!$B:$B,'Publication Table (%)'!E$7)))))))</f>
        <v>#DIV/0!</v>
      </c>
      <c r="F153" s="96" t="e">
        <f>IF('Publication Table (%)'!$C$5="All Cancelled Operations",
IFERROR(SUMIFS(AllPublicationData!$F:$F,AllPublicationData!$A:$A,'Publication Table (%)'!$B153,AllPublicationData!$B:$B,'Publication Table (%)'!$C$4,AllPublicationData!$D:$D,'Publication Table (%)'!F$7)/
SUMIFS(AllPublicationData!$E:$E,AllPublicationData!$A:$A,'Publication Table (%)'!$B153,AllPublicationData!$B:$B,'Publication Table (%)'!$C$4,AllPublicationData!$D:$D,'Publication Table (%)'!F$7),
SUMIFS(AllPublicationData!$F:$F,AllPublicationData!$A:$A,'Publication Table (%)'!$B153,AllPublicationData!$B:$B,'Publication Table (%)'!F$7)/
SUMIFS(AllPublicationData!$E:$E,AllPublicationData!$A:$A,'Publication Table (%)'!$B153,AllPublicationData!$B:$B,'Publication Table (%)'!F$7)),
IF('Publication Table (%)'!$C$5="Operations cancelled by patient",
IFERROR(SUMIFS(AllPublicationData!$G:$G,AllPublicationData!$A:$A,'Publication Table (%)'!$B153,AllPublicationData!$B:$B,'Publication Table (%)'!$C$4,AllPublicationData!$D:$D,'Publication Table (%)'!F$7)/
SUMIFS(AllPublicationData!$E:$E,AllPublicationData!$A:$A,'Publication Table (%)'!$B153,AllPublicationData!$B:$B,'Publication Table (%)'!$C$4,AllPublicationData!$D:$D,'Publication Table (%)'!F$7),
SUMIFS(AllPublicationData!$G:$G,AllPublicationData!$A:$A,'Publication Table (%)'!$B153,AllPublicationData!$B:$B,'Publication Table (%)'!F$7)/
SUMIFS(AllPublicationData!$E:$E,AllPublicationData!$A:$A,'Publication Table (%)'!$B153,AllPublicationData!$B:$B,'Publication Table (%)'!F$7)),
IF('Publication Table (%)'!$C$5="Operations cancelled for clinical reasons",
IFERROR(SUMIFS(AllPublicationData!$H:$H,AllPublicationData!$A:$A,'Publication Table (%)'!$B153,AllPublicationData!$B:$B,'Publication Table (%)'!$C$4,AllPublicationData!$D:$D,'Publication Table (%)'!F$7)/
SUMIFS(AllPublicationData!$E:$E,AllPublicationData!$A:$A,'Publication Table (%)'!$B153,AllPublicationData!$B:$B,'Publication Table (%)'!$C$4,AllPublicationData!$D:$D,'Publication Table (%)'!F$7),
SUMIFS(AllPublicationData!$H:$H,AllPublicationData!$A:$A,'Publication Table (%)'!$B153,AllPublicationData!$B:$B,'Publication Table (%)'!F$7)/
SUMIFS(AllPublicationData!$E:$E,AllPublicationData!$A:$A,'Publication Table (%)'!$B153,AllPublicationData!$B:$B,'Publication Table (%)'!F$7)),
IF('Publication Table (%)'!$C$5="Operations cancelled for non-clinical/capacity reasons",
IFERROR(SUMIFS(AllPublicationData!$I:$I,AllPublicationData!$A:$A,'Publication Table (%)'!$B153,AllPublicationData!$B:$B,'Publication Table (%)'!$C$4,AllPublicationData!$D:$D,'Publication Table (%)'!F$7)/
SUMIFS(AllPublicationData!$E:$E,AllPublicationData!$A:$A,'Publication Table (%)'!$B153,AllPublicationData!$B:$B,'Publication Table (%)'!$C$4,AllPublicationData!$D:$D,'Publication Table (%)'!F$7),
SUMIFS(AllPublicationData!$I:$I,AllPublicationData!$A:$A,'Publication Table (%)'!$B153,AllPublicationData!$B:$B,'Publication Table (%)'!F$7)/
SUMIFS(AllPublicationData!$E:$E,AllPublicationData!$A:$A,'Publication Table (%)'!$B153,AllPublicationData!$B:$B,'Publication Table (%)'!F$7)),
IF('Publication Table (%)'!$C$5="Cancellations for other reasons",
IFERROR(SUMIFS(AllPublicationData!$J:$J,AllPublicationData!$A:$A,'Publication Table (%)'!$B153,AllPublicationData!$B:$B,'Publication Table (%)'!$C$4,AllPublicationData!$D:$D,'Publication Table (%)'!F$7)/
SUMIFS(AllPublicationData!$E:$E,AllPublicationData!$A:$A,'Publication Table (%)'!$B153,AllPublicationData!$B:$B,'Publication Table (%)'!$C$4,AllPublicationData!$D:$D,'Publication Table (%)'!F$7),
SUMIFS(AllPublicationData!$J:$J,AllPublicationData!$A:$A,'Publication Table (%)'!$B153,AllPublicationData!$B:$B,'Publication Table (%)'!F$7)/
SUMIFS(AllPublicationData!$E:$E,AllPublicationData!$A:$A,'Publication Table (%)'!$B153,AllPublicationData!$B:$B,'Publication Table (%)'!F$7)))))))</f>
        <v>#DIV/0!</v>
      </c>
      <c r="G153" s="96" t="e">
        <f>IF('Publication Table (%)'!$C$5="All Cancelled Operations",
IFERROR(SUMIFS(AllPublicationData!$F:$F,AllPublicationData!$A:$A,'Publication Table (%)'!$B153,AllPublicationData!$B:$B,'Publication Table (%)'!$C$4,AllPublicationData!$D:$D,'Publication Table (%)'!G$7)/
SUMIFS(AllPublicationData!$E:$E,AllPublicationData!$A:$A,'Publication Table (%)'!$B153,AllPublicationData!$B:$B,'Publication Table (%)'!$C$4,AllPublicationData!$D:$D,'Publication Table (%)'!G$7),
SUMIFS(AllPublicationData!$F:$F,AllPublicationData!$A:$A,'Publication Table (%)'!$B153,AllPublicationData!$B:$B,'Publication Table (%)'!G$7)/
SUMIFS(AllPublicationData!$E:$E,AllPublicationData!$A:$A,'Publication Table (%)'!$B153,AllPublicationData!$B:$B,'Publication Table (%)'!G$7)),
IF('Publication Table (%)'!$C$5="Operations cancelled by patient",
IFERROR(SUMIFS(AllPublicationData!$G:$G,AllPublicationData!$A:$A,'Publication Table (%)'!$B153,AllPublicationData!$B:$B,'Publication Table (%)'!$C$4,AllPublicationData!$D:$D,'Publication Table (%)'!G$7)/
SUMIFS(AllPublicationData!$E:$E,AllPublicationData!$A:$A,'Publication Table (%)'!$B153,AllPublicationData!$B:$B,'Publication Table (%)'!$C$4,AllPublicationData!$D:$D,'Publication Table (%)'!G$7),
SUMIFS(AllPublicationData!$G:$G,AllPublicationData!$A:$A,'Publication Table (%)'!$B153,AllPublicationData!$B:$B,'Publication Table (%)'!G$7)/
SUMIFS(AllPublicationData!$E:$E,AllPublicationData!$A:$A,'Publication Table (%)'!$B153,AllPublicationData!$B:$B,'Publication Table (%)'!G$7)),
IF('Publication Table (%)'!$C$5="Operations cancelled for clinical reasons",
IFERROR(SUMIFS(AllPublicationData!$H:$H,AllPublicationData!$A:$A,'Publication Table (%)'!$B153,AllPublicationData!$B:$B,'Publication Table (%)'!$C$4,AllPublicationData!$D:$D,'Publication Table (%)'!G$7)/
SUMIFS(AllPublicationData!$E:$E,AllPublicationData!$A:$A,'Publication Table (%)'!$B153,AllPublicationData!$B:$B,'Publication Table (%)'!$C$4,AllPublicationData!$D:$D,'Publication Table (%)'!G$7),
SUMIFS(AllPublicationData!$H:$H,AllPublicationData!$A:$A,'Publication Table (%)'!$B153,AllPublicationData!$B:$B,'Publication Table (%)'!G$7)/
SUMIFS(AllPublicationData!$E:$E,AllPublicationData!$A:$A,'Publication Table (%)'!$B153,AllPublicationData!$B:$B,'Publication Table (%)'!G$7)),
IF('Publication Table (%)'!$C$5="Operations cancelled for non-clinical/capacity reasons",
IFERROR(SUMIFS(AllPublicationData!$I:$I,AllPublicationData!$A:$A,'Publication Table (%)'!$B153,AllPublicationData!$B:$B,'Publication Table (%)'!$C$4,AllPublicationData!$D:$D,'Publication Table (%)'!G$7)/
SUMIFS(AllPublicationData!$E:$E,AllPublicationData!$A:$A,'Publication Table (%)'!$B153,AllPublicationData!$B:$B,'Publication Table (%)'!$C$4,AllPublicationData!$D:$D,'Publication Table (%)'!G$7),
SUMIFS(AllPublicationData!$I:$I,AllPublicationData!$A:$A,'Publication Table (%)'!$B153,AllPublicationData!$B:$B,'Publication Table (%)'!G$7)/
SUMIFS(AllPublicationData!$E:$E,AllPublicationData!$A:$A,'Publication Table (%)'!$B153,AllPublicationData!$B:$B,'Publication Table (%)'!G$7)),
IF('Publication Table (%)'!$C$5="Cancellations for other reasons",
IFERROR(SUMIFS(AllPublicationData!$J:$J,AllPublicationData!$A:$A,'Publication Table (%)'!$B153,AllPublicationData!$B:$B,'Publication Table (%)'!$C$4,AllPublicationData!$D:$D,'Publication Table (%)'!G$7)/
SUMIFS(AllPublicationData!$E:$E,AllPublicationData!$A:$A,'Publication Table (%)'!$B153,AllPublicationData!$B:$B,'Publication Table (%)'!$C$4,AllPublicationData!$D:$D,'Publication Table (%)'!G$7),
SUMIFS(AllPublicationData!$J:$J,AllPublicationData!$A:$A,'Publication Table (%)'!$B153,AllPublicationData!$B:$B,'Publication Table (%)'!G$7)/
SUMIFS(AllPublicationData!$E:$E,AllPublicationData!$A:$A,'Publication Table (%)'!$B153,AllPublicationData!$B:$B,'Publication Table (%)'!G$7)))))))</f>
        <v>#DIV/0!</v>
      </c>
      <c r="H153" s="96" t="e">
        <f>IF('Publication Table (%)'!$C$5="All Cancelled Operations",
IFERROR(SUMIFS(AllPublicationData!$F:$F,AllPublicationData!$A:$A,'Publication Table (%)'!$B153,AllPublicationData!$B:$B,'Publication Table (%)'!$C$4,AllPublicationData!$D:$D,'Publication Table (%)'!H$7)/
SUMIFS(AllPublicationData!$E:$E,AllPublicationData!$A:$A,'Publication Table (%)'!$B153,AllPublicationData!$B:$B,'Publication Table (%)'!$C$4,AllPublicationData!$D:$D,'Publication Table (%)'!H$7),
SUMIFS(AllPublicationData!$F:$F,AllPublicationData!$A:$A,'Publication Table (%)'!$B153,AllPublicationData!$B:$B,'Publication Table (%)'!H$7)/
SUMIFS(AllPublicationData!$E:$E,AllPublicationData!$A:$A,'Publication Table (%)'!$B153,AllPublicationData!$B:$B,'Publication Table (%)'!H$7)),
IF('Publication Table (%)'!$C$5="Operations cancelled by patient",
IFERROR(SUMIFS(AllPublicationData!$G:$G,AllPublicationData!$A:$A,'Publication Table (%)'!$B153,AllPublicationData!$B:$B,'Publication Table (%)'!$C$4,AllPublicationData!$D:$D,'Publication Table (%)'!H$7)/
SUMIFS(AllPublicationData!$E:$E,AllPublicationData!$A:$A,'Publication Table (%)'!$B153,AllPublicationData!$B:$B,'Publication Table (%)'!$C$4,AllPublicationData!$D:$D,'Publication Table (%)'!H$7),
SUMIFS(AllPublicationData!$G:$G,AllPublicationData!$A:$A,'Publication Table (%)'!$B153,AllPublicationData!$B:$B,'Publication Table (%)'!H$7)/
SUMIFS(AllPublicationData!$E:$E,AllPublicationData!$A:$A,'Publication Table (%)'!$B153,AllPublicationData!$B:$B,'Publication Table (%)'!H$7)),
IF('Publication Table (%)'!$C$5="Operations cancelled for clinical reasons",
IFERROR(SUMIFS(AllPublicationData!$H:$H,AllPublicationData!$A:$A,'Publication Table (%)'!$B153,AllPublicationData!$B:$B,'Publication Table (%)'!$C$4,AllPublicationData!$D:$D,'Publication Table (%)'!H$7)/
SUMIFS(AllPublicationData!$E:$E,AllPublicationData!$A:$A,'Publication Table (%)'!$B153,AllPublicationData!$B:$B,'Publication Table (%)'!$C$4,AllPublicationData!$D:$D,'Publication Table (%)'!H$7),
SUMIFS(AllPublicationData!$H:$H,AllPublicationData!$A:$A,'Publication Table (%)'!$B153,AllPublicationData!$B:$B,'Publication Table (%)'!H$7)/
SUMIFS(AllPublicationData!$E:$E,AllPublicationData!$A:$A,'Publication Table (%)'!$B153,AllPublicationData!$B:$B,'Publication Table (%)'!H$7)),
IF('Publication Table (%)'!$C$5="Operations cancelled for non-clinical/capacity reasons",
IFERROR(SUMIFS(AllPublicationData!$I:$I,AllPublicationData!$A:$A,'Publication Table (%)'!$B153,AllPublicationData!$B:$B,'Publication Table (%)'!$C$4,AllPublicationData!$D:$D,'Publication Table (%)'!H$7)/
SUMIFS(AllPublicationData!$E:$E,AllPublicationData!$A:$A,'Publication Table (%)'!$B153,AllPublicationData!$B:$B,'Publication Table (%)'!$C$4,AllPublicationData!$D:$D,'Publication Table (%)'!H$7),
SUMIFS(AllPublicationData!$I:$I,AllPublicationData!$A:$A,'Publication Table (%)'!$B153,AllPublicationData!$B:$B,'Publication Table (%)'!H$7)/
SUMIFS(AllPublicationData!$E:$E,AllPublicationData!$A:$A,'Publication Table (%)'!$B153,AllPublicationData!$B:$B,'Publication Table (%)'!H$7)),
IF('Publication Table (%)'!$C$5="Cancellations for other reasons",
IFERROR(SUMIFS(AllPublicationData!$J:$J,AllPublicationData!$A:$A,'Publication Table (%)'!$B153,AllPublicationData!$B:$B,'Publication Table (%)'!$C$4,AllPublicationData!$D:$D,'Publication Table (%)'!H$7)/
SUMIFS(AllPublicationData!$E:$E,AllPublicationData!$A:$A,'Publication Table (%)'!$B153,AllPublicationData!$B:$B,'Publication Table (%)'!$C$4,AllPublicationData!$D:$D,'Publication Table (%)'!H$7),
SUMIFS(AllPublicationData!$J:$J,AllPublicationData!$A:$A,'Publication Table (%)'!$B153,AllPublicationData!$B:$B,'Publication Table (%)'!H$7)/
SUMIFS(AllPublicationData!$E:$E,AllPublicationData!$A:$A,'Publication Table (%)'!$B153,AllPublicationData!$B:$B,'Publication Table (%)'!H$7)))))))</f>
        <v>#DIV/0!</v>
      </c>
      <c r="I153" s="96" t="e">
        <f>IF('Publication Table (%)'!$C$5="All Cancelled Operations",
IFERROR(SUMIFS(AllPublicationData!$F:$F,AllPublicationData!$A:$A,'Publication Table (%)'!$B153,AllPublicationData!$B:$B,'Publication Table (%)'!$C$4,AllPublicationData!$D:$D,'Publication Table (%)'!I$7)/
SUMIFS(AllPublicationData!$E:$E,AllPublicationData!$A:$A,'Publication Table (%)'!$B153,AllPublicationData!$B:$B,'Publication Table (%)'!$C$4,AllPublicationData!$D:$D,'Publication Table (%)'!I$7),
SUMIFS(AllPublicationData!$F:$F,AllPublicationData!$A:$A,'Publication Table (%)'!$B153,AllPublicationData!$B:$B,'Publication Table (%)'!I$7)/
SUMIFS(AllPublicationData!$E:$E,AllPublicationData!$A:$A,'Publication Table (%)'!$B153,AllPublicationData!$B:$B,'Publication Table (%)'!I$7)),
IF('Publication Table (%)'!$C$5="Operations cancelled by patient",
IFERROR(SUMIFS(AllPublicationData!$G:$G,AllPublicationData!$A:$A,'Publication Table (%)'!$B153,AllPublicationData!$B:$B,'Publication Table (%)'!$C$4,AllPublicationData!$D:$D,'Publication Table (%)'!I$7)/
SUMIFS(AllPublicationData!$E:$E,AllPublicationData!$A:$A,'Publication Table (%)'!$B153,AllPublicationData!$B:$B,'Publication Table (%)'!$C$4,AllPublicationData!$D:$D,'Publication Table (%)'!I$7),
SUMIFS(AllPublicationData!$G:$G,AllPublicationData!$A:$A,'Publication Table (%)'!$B153,AllPublicationData!$B:$B,'Publication Table (%)'!I$7)/
SUMIFS(AllPublicationData!$E:$E,AllPublicationData!$A:$A,'Publication Table (%)'!$B153,AllPublicationData!$B:$B,'Publication Table (%)'!I$7)),
IF('Publication Table (%)'!$C$5="Operations cancelled for clinical reasons",
IFERROR(SUMIFS(AllPublicationData!$H:$H,AllPublicationData!$A:$A,'Publication Table (%)'!$B153,AllPublicationData!$B:$B,'Publication Table (%)'!$C$4,AllPublicationData!$D:$D,'Publication Table (%)'!I$7)/
SUMIFS(AllPublicationData!$E:$E,AllPublicationData!$A:$A,'Publication Table (%)'!$B153,AllPublicationData!$B:$B,'Publication Table (%)'!$C$4,AllPublicationData!$D:$D,'Publication Table (%)'!I$7),
SUMIFS(AllPublicationData!$H:$H,AllPublicationData!$A:$A,'Publication Table (%)'!$B153,AllPublicationData!$B:$B,'Publication Table (%)'!I$7)/
SUMIFS(AllPublicationData!$E:$E,AllPublicationData!$A:$A,'Publication Table (%)'!$B153,AllPublicationData!$B:$B,'Publication Table (%)'!I$7)),
IF('Publication Table (%)'!$C$5="Operations cancelled for non-clinical/capacity reasons",
IFERROR(SUMIFS(AllPublicationData!$I:$I,AllPublicationData!$A:$A,'Publication Table (%)'!$B153,AllPublicationData!$B:$B,'Publication Table (%)'!$C$4,AllPublicationData!$D:$D,'Publication Table (%)'!I$7)/
SUMIFS(AllPublicationData!$E:$E,AllPublicationData!$A:$A,'Publication Table (%)'!$B153,AllPublicationData!$B:$B,'Publication Table (%)'!$C$4,AllPublicationData!$D:$D,'Publication Table (%)'!I$7),
SUMIFS(AllPublicationData!$I:$I,AllPublicationData!$A:$A,'Publication Table (%)'!$B153,AllPublicationData!$B:$B,'Publication Table (%)'!I$7)/
SUMIFS(AllPublicationData!$E:$E,AllPublicationData!$A:$A,'Publication Table (%)'!$B153,AllPublicationData!$B:$B,'Publication Table (%)'!I$7)),
IF('Publication Table (%)'!$C$5="Cancellations for other reasons",
IFERROR(SUMIFS(AllPublicationData!$J:$J,AllPublicationData!$A:$A,'Publication Table (%)'!$B153,AllPublicationData!$B:$B,'Publication Table (%)'!$C$4,AllPublicationData!$D:$D,'Publication Table (%)'!I$7)/
SUMIFS(AllPublicationData!$E:$E,AllPublicationData!$A:$A,'Publication Table (%)'!$B153,AllPublicationData!$B:$B,'Publication Table (%)'!$C$4,AllPublicationData!$D:$D,'Publication Table (%)'!I$7),
SUMIFS(AllPublicationData!$J:$J,AllPublicationData!$A:$A,'Publication Table (%)'!$B153,AllPublicationData!$B:$B,'Publication Table (%)'!I$7)/
SUMIFS(AllPublicationData!$E:$E,AllPublicationData!$A:$A,'Publication Table (%)'!$B153,AllPublicationData!$B:$B,'Publication Table (%)'!I$7)))))))</f>
        <v>#DIV/0!</v>
      </c>
      <c r="J153" s="96" t="e">
        <f>IF('Publication Table (%)'!$C$5="All Cancelled Operations",
IFERROR(SUMIFS(AllPublicationData!$F:$F,AllPublicationData!$A:$A,'Publication Table (%)'!$B153,AllPublicationData!$B:$B,'Publication Table (%)'!$C$4,AllPublicationData!$D:$D,'Publication Table (%)'!J$7)/
SUMIFS(AllPublicationData!$E:$E,AllPublicationData!$A:$A,'Publication Table (%)'!$B153,AllPublicationData!$B:$B,'Publication Table (%)'!$C$4,AllPublicationData!$D:$D,'Publication Table (%)'!J$7),
SUMIFS(AllPublicationData!$F:$F,AllPublicationData!$A:$A,'Publication Table (%)'!$B153,AllPublicationData!$B:$B,'Publication Table (%)'!J$7)/
SUMIFS(AllPublicationData!$E:$E,AllPublicationData!$A:$A,'Publication Table (%)'!$B153,AllPublicationData!$B:$B,'Publication Table (%)'!J$7)),
IF('Publication Table (%)'!$C$5="Operations cancelled by patient",
IFERROR(SUMIFS(AllPublicationData!$G:$G,AllPublicationData!$A:$A,'Publication Table (%)'!$B153,AllPublicationData!$B:$B,'Publication Table (%)'!$C$4,AllPublicationData!$D:$D,'Publication Table (%)'!J$7)/
SUMIFS(AllPublicationData!$E:$E,AllPublicationData!$A:$A,'Publication Table (%)'!$B153,AllPublicationData!$B:$B,'Publication Table (%)'!$C$4,AllPublicationData!$D:$D,'Publication Table (%)'!J$7),
SUMIFS(AllPublicationData!$G:$G,AllPublicationData!$A:$A,'Publication Table (%)'!$B153,AllPublicationData!$B:$B,'Publication Table (%)'!J$7)/
SUMIFS(AllPublicationData!$E:$E,AllPublicationData!$A:$A,'Publication Table (%)'!$B153,AllPublicationData!$B:$B,'Publication Table (%)'!J$7)),
IF('Publication Table (%)'!$C$5="Operations cancelled for clinical reasons",
IFERROR(SUMIFS(AllPublicationData!$H:$H,AllPublicationData!$A:$A,'Publication Table (%)'!$B153,AllPublicationData!$B:$B,'Publication Table (%)'!$C$4,AllPublicationData!$D:$D,'Publication Table (%)'!J$7)/
SUMIFS(AllPublicationData!$E:$E,AllPublicationData!$A:$A,'Publication Table (%)'!$B153,AllPublicationData!$B:$B,'Publication Table (%)'!$C$4,AllPublicationData!$D:$D,'Publication Table (%)'!J$7),
SUMIFS(AllPublicationData!$H:$H,AllPublicationData!$A:$A,'Publication Table (%)'!$B153,AllPublicationData!$B:$B,'Publication Table (%)'!J$7)/
SUMIFS(AllPublicationData!$E:$E,AllPublicationData!$A:$A,'Publication Table (%)'!$B153,AllPublicationData!$B:$B,'Publication Table (%)'!J$7)),
IF('Publication Table (%)'!$C$5="Operations cancelled for non-clinical/capacity reasons",
IFERROR(SUMIFS(AllPublicationData!$I:$I,AllPublicationData!$A:$A,'Publication Table (%)'!$B153,AllPublicationData!$B:$B,'Publication Table (%)'!$C$4,AllPublicationData!$D:$D,'Publication Table (%)'!J$7)/
SUMIFS(AllPublicationData!$E:$E,AllPublicationData!$A:$A,'Publication Table (%)'!$B153,AllPublicationData!$B:$B,'Publication Table (%)'!$C$4,AllPublicationData!$D:$D,'Publication Table (%)'!J$7),
SUMIFS(AllPublicationData!$I:$I,AllPublicationData!$A:$A,'Publication Table (%)'!$B153,AllPublicationData!$B:$B,'Publication Table (%)'!J$7)/
SUMIFS(AllPublicationData!$E:$E,AllPublicationData!$A:$A,'Publication Table (%)'!$B153,AllPublicationData!$B:$B,'Publication Table (%)'!J$7)),
IF('Publication Table (%)'!$C$5="Cancellations for other reasons",
IFERROR(SUMIFS(AllPublicationData!$J:$J,AllPublicationData!$A:$A,'Publication Table (%)'!$B153,AllPublicationData!$B:$B,'Publication Table (%)'!$C$4,AllPublicationData!$D:$D,'Publication Table (%)'!J$7)/
SUMIFS(AllPublicationData!$E:$E,AllPublicationData!$A:$A,'Publication Table (%)'!$B153,AllPublicationData!$B:$B,'Publication Table (%)'!$C$4,AllPublicationData!$D:$D,'Publication Table (%)'!J$7),
SUMIFS(AllPublicationData!$J:$J,AllPublicationData!$A:$A,'Publication Table (%)'!$B153,AllPublicationData!$B:$B,'Publication Table (%)'!J$7)/
SUMIFS(AllPublicationData!$E:$E,AllPublicationData!$A:$A,'Publication Table (%)'!$B153,AllPublicationData!$B:$B,'Publication Table (%)'!J$7)))))))</f>
        <v>#DIV/0!</v>
      </c>
      <c r="K153" s="96" t="e">
        <f>IF('Publication Table (%)'!$C$5="All Cancelled Operations",
IFERROR(SUMIFS(AllPublicationData!$F:$F,AllPublicationData!$A:$A,'Publication Table (%)'!$B153,AllPublicationData!$B:$B,'Publication Table (%)'!$C$4,AllPublicationData!$D:$D,'Publication Table (%)'!K$7)/
SUMIFS(AllPublicationData!$E:$E,AllPublicationData!$A:$A,'Publication Table (%)'!$B153,AllPublicationData!$B:$B,'Publication Table (%)'!$C$4,AllPublicationData!$D:$D,'Publication Table (%)'!K$7),
SUMIFS(AllPublicationData!$F:$F,AllPublicationData!$A:$A,'Publication Table (%)'!$B153,AllPublicationData!$B:$B,'Publication Table (%)'!K$7)/
SUMIFS(AllPublicationData!$E:$E,AllPublicationData!$A:$A,'Publication Table (%)'!$B153,AllPublicationData!$B:$B,'Publication Table (%)'!K$7)),
IF('Publication Table (%)'!$C$5="Operations cancelled by patient",
IFERROR(SUMIFS(AllPublicationData!$G:$G,AllPublicationData!$A:$A,'Publication Table (%)'!$B153,AllPublicationData!$B:$B,'Publication Table (%)'!$C$4,AllPublicationData!$D:$D,'Publication Table (%)'!K$7)/
SUMIFS(AllPublicationData!$E:$E,AllPublicationData!$A:$A,'Publication Table (%)'!$B153,AllPublicationData!$B:$B,'Publication Table (%)'!$C$4,AllPublicationData!$D:$D,'Publication Table (%)'!K$7),
SUMIFS(AllPublicationData!$G:$G,AllPublicationData!$A:$A,'Publication Table (%)'!$B153,AllPublicationData!$B:$B,'Publication Table (%)'!K$7)/
SUMIFS(AllPublicationData!$E:$E,AllPublicationData!$A:$A,'Publication Table (%)'!$B153,AllPublicationData!$B:$B,'Publication Table (%)'!K$7)),
IF('Publication Table (%)'!$C$5="Operations cancelled for clinical reasons",
IFERROR(SUMIFS(AllPublicationData!$H:$H,AllPublicationData!$A:$A,'Publication Table (%)'!$B153,AllPublicationData!$B:$B,'Publication Table (%)'!$C$4,AllPublicationData!$D:$D,'Publication Table (%)'!K$7)/
SUMIFS(AllPublicationData!$E:$E,AllPublicationData!$A:$A,'Publication Table (%)'!$B153,AllPublicationData!$B:$B,'Publication Table (%)'!$C$4,AllPublicationData!$D:$D,'Publication Table (%)'!K$7),
SUMIFS(AllPublicationData!$H:$H,AllPublicationData!$A:$A,'Publication Table (%)'!$B153,AllPublicationData!$B:$B,'Publication Table (%)'!K$7)/
SUMIFS(AllPublicationData!$E:$E,AllPublicationData!$A:$A,'Publication Table (%)'!$B153,AllPublicationData!$B:$B,'Publication Table (%)'!K$7)),
IF('Publication Table (%)'!$C$5="Operations cancelled for non-clinical/capacity reasons",
IFERROR(SUMIFS(AllPublicationData!$I:$I,AllPublicationData!$A:$A,'Publication Table (%)'!$B153,AllPublicationData!$B:$B,'Publication Table (%)'!$C$4,AllPublicationData!$D:$D,'Publication Table (%)'!K$7)/
SUMIFS(AllPublicationData!$E:$E,AllPublicationData!$A:$A,'Publication Table (%)'!$B153,AllPublicationData!$B:$B,'Publication Table (%)'!$C$4,AllPublicationData!$D:$D,'Publication Table (%)'!K$7),
SUMIFS(AllPublicationData!$I:$I,AllPublicationData!$A:$A,'Publication Table (%)'!$B153,AllPublicationData!$B:$B,'Publication Table (%)'!K$7)/
SUMIFS(AllPublicationData!$E:$E,AllPublicationData!$A:$A,'Publication Table (%)'!$B153,AllPublicationData!$B:$B,'Publication Table (%)'!K$7)),
IF('Publication Table (%)'!$C$5="Cancellations for other reasons",
IFERROR(SUMIFS(AllPublicationData!$J:$J,AllPublicationData!$A:$A,'Publication Table (%)'!$B153,AllPublicationData!$B:$B,'Publication Table (%)'!$C$4,AllPublicationData!$D:$D,'Publication Table (%)'!K$7)/
SUMIFS(AllPublicationData!$E:$E,AllPublicationData!$A:$A,'Publication Table (%)'!$B153,AllPublicationData!$B:$B,'Publication Table (%)'!$C$4,AllPublicationData!$D:$D,'Publication Table (%)'!K$7),
SUMIFS(AllPublicationData!$J:$J,AllPublicationData!$A:$A,'Publication Table (%)'!$B153,AllPublicationData!$B:$B,'Publication Table (%)'!K$7)/
SUMIFS(AllPublicationData!$E:$E,AllPublicationData!$A:$A,'Publication Table (%)'!$B153,AllPublicationData!$B:$B,'Publication Table (%)'!K$7)))))))</f>
        <v>#DIV/0!</v>
      </c>
      <c r="L153" s="96" t="e">
        <f>IF('Publication Table (%)'!$C$5="All Cancelled Operations",
IFERROR(SUMIFS(AllPublicationData!$F:$F,AllPublicationData!$A:$A,'Publication Table (%)'!$B153,AllPublicationData!$B:$B,'Publication Table (%)'!$C$4,AllPublicationData!$D:$D,'Publication Table (%)'!L$7)/
SUMIFS(AllPublicationData!$E:$E,AllPublicationData!$A:$A,'Publication Table (%)'!$B153,AllPublicationData!$B:$B,'Publication Table (%)'!$C$4,AllPublicationData!$D:$D,'Publication Table (%)'!L$7),
SUMIFS(AllPublicationData!$F:$F,AllPublicationData!$A:$A,'Publication Table (%)'!$B153,AllPublicationData!$B:$B,'Publication Table (%)'!L$7)/
SUMIFS(AllPublicationData!$E:$E,AllPublicationData!$A:$A,'Publication Table (%)'!$B153,AllPublicationData!$B:$B,'Publication Table (%)'!L$7)),
IF('Publication Table (%)'!$C$5="Operations cancelled by patient",
IFERROR(SUMIFS(AllPublicationData!$G:$G,AllPublicationData!$A:$A,'Publication Table (%)'!$B153,AllPublicationData!$B:$B,'Publication Table (%)'!$C$4,AllPublicationData!$D:$D,'Publication Table (%)'!L$7)/
SUMIFS(AllPublicationData!$E:$E,AllPublicationData!$A:$A,'Publication Table (%)'!$B153,AllPublicationData!$B:$B,'Publication Table (%)'!$C$4,AllPublicationData!$D:$D,'Publication Table (%)'!L$7),
SUMIFS(AllPublicationData!$G:$G,AllPublicationData!$A:$A,'Publication Table (%)'!$B153,AllPublicationData!$B:$B,'Publication Table (%)'!L$7)/
SUMIFS(AllPublicationData!$E:$E,AllPublicationData!$A:$A,'Publication Table (%)'!$B153,AllPublicationData!$B:$B,'Publication Table (%)'!L$7)),
IF('Publication Table (%)'!$C$5="Operations cancelled for clinical reasons",
IFERROR(SUMIFS(AllPublicationData!$H:$H,AllPublicationData!$A:$A,'Publication Table (%)'!$B153,AllPublicationData!$B:$B,'Publication Table (%)'!$C$4,AllPublicationData!$D:$D,'Publication Table (%)'!L$7)/
SUMIFS(AllPublicationData!$E:$E,AllPublicationData!$A:$A,'Publication Table (%)'!$B153,AllPublicationData!$B:$B,'Publication Table (%)'!$C$4,AllPublicationData!$D:$D,'Publication Table (%)'!L$7),
SUMIFS(AllPublicationData!$H:$H,AllPublicationData!$A:$A,'Publication Table (%)'!$B153,AllPublicationData!$B:$B,'Publication Table (%)'!L$7)/
SUMIFS(AllPublicationData!$E:$E,AllPublicationData!$A:$A,'Publication Table (%)'!$B153,AllPublicationData!$B:$B,'Publication Table (%)'!L$7)),
IF('Publication Table (%)'!$C$5="Operations cancelled for non-clinical/capacity reasons",
IFERROR(SUMIFS(AllPublicationData!$I:$I,AllPublicationData!$A:$A,'Publication Table (%)'!$B153,AllPublicationData!$B:$B,'Publication Table (%)'!$C$4,AllPublicationData!$D:$D,'Publication Table (%)'!L$7)/
SUMIFS(AllPublicationData!$E:$E,AllPublicationData!$A:$A,'Publication Table (%)'!$B153,AllPublicationData!$B:$B,'Publication Table (%)'!$C$4,AllPublicationData!$D:$D,'Publication Table (%)'!L$7),
SUMIFS(AllPublicationData!$I:$I,AllPublicationData!$A:$A,'Publication Table (%)'!$B153,AllPublicationData!$B:$B,'Publication Table (%)'!L$7)/
SUMIFS(AllPublicationData!$E:$E,AllPublicationData!$A:$A,'Publication Table (%)'!$B153,AllPublicationData!$B:$B,'Publication Table (%)'!L$7)),
IF('Publication Table (%)'!$C$5="Cancellations for other reasons",
IFERROR(SUMIFS(AllPublicationData!$J:$J,AllPublicationData!$A:$A,'Publication Table (%)'!$B153,AllPublicationData!$B:$B,'Publication Table (%)'!$C$4,AllPublicationData!$D:$D,'Publication Table (%)'!L$7)/
SUMIFS(AllPublicationData!$E:$E,AllPublicationData!$A:$A,'Publication Table (%)'!$B153,AllPublicationData!$B:$B,'Publication Table (%)'!$C$4,AllPublicationData!$D:$D,'Publication Table (%)'!L$7),
SUMIFS(AllPublicationData!$J:$J,AllPublicationData!$A:$A,'Publication Table (%)'!$B153,AllPublicationData!$B:$B,'Publication Table (%)'!L$7)/
SUMIFS(AllPublicationData!$E:$E,AllPublicationData!$A:$A,'Publication Table (%)'!$B153,AllPublicationData!$B:$B,'Publication Table (%)'!L$7)))))))</f>
        <v>#DIV/0!</v>
      </c>
      <c r="M153" s="96" t="e">
        <f>IF('Publication Table (%)'!$C$5="All Cancelled Operations",
IFERROR(SUMIFS(AllPublicationData!$F:$F,AllPublicationData!$A:$A,'Publication Table (%)'!$B153,AllPublicationData!$B:$B,'Publication Table (%)'!$C$4,AllPublicationData!$D:$D,'Publication Table (%)'!M$7)/
SUMIFS(AllPublicationData!$E:$E,AllPublicationData!$A:$A,'Publication Table (%)'!$B153,AllPublicationData!$B:$B,'Publication Table (%)'!$C$4,AllPublicationData!$D:$D,'Publication Table (%)'!M$7),
SUMIFS(AllPublicationData!$F:$F,AllPublicationData!$A:$A,'Publication Table (%)'!$B153,AllPublicationData!$B:$B,'Publication Table (%)'!M$7)/
SUMIFS(AllPublicationData!$E:$E,AllPublicationData!$A:$A,'Publication Table (%)'!$B153,AllPublicationData!$B:$B,'Publication Table (%)'!M$7)),
IF('Publication Table (%)'!$C$5="Operations cancelled by patient",
IFERROR(SUMIFS(AllPublicationData!$G:$G,AllPublicationData!$A:$A,'Publication Table (%)'!$B153,AllPublicationData!$B:$B,'Publication Table (%)'!$C$4,AllPublicationData!$D:$D,'Publication Table (%)'!M$7)/
SUMIFS(AllPublicationData!$E:$E,AllPublicationData!$A:$A,'Publication Table (%)'!$B153,AllPublicationData!$B:$B,'Publication Table (%)'!$C$4,AllPublicationData!$D:$D,'Publication Table (%)'!M$7),
SUMIFS(AllPublicationData!$G:$G,AllPublicationData!$A:$A,'Publication Table (%)'!$B153,AllPublicationData!$B:$B,'Publication Table (%)'!M$7)/
SUMIFS(AllPublicationData!$E:$E,AllPublicationData!$A:$A,'Publication Table (%)'!$B153,AllPublicationData!$B:$B,'Publication Table (%)'!M$7)),
IF('Publication Table (%)'!$C$5="Operations cancelled for clinical reasons",
IFERROR(SUMIFS(AllPublicationData!$H:$H,AllPublicationData!$A:$A,'Publication Table (%)'!$B153,AllPublicationData!$B:$B,'Publication Table (%)'!$C$4,AllPublicationData!$D:$D,'Publication Table (%)'!M$7)/
SUMIFS(AllPublicationData!$E:$E,AllPublicationData!$A:$A,'Publication Table (%)'!$B153,AllPublicationData!$B:$B,'Publication Table (%)'!$C$4,AllPublicationData!$D:$D,'Publication Table (%)'!M$7),
SUMIFS(AllPublicationData!$H:$H,AllPublicationData!$A:$A,'Publication Table (%)'!$B153,AllPublicationData!$B:$B,'Publication Table (%)'!M$7)/
SUMIFS(AllPublicationData!$E:$E,AllPublicationData!$A:$A,'Publication Table (%)'!$B153,AllPublicationData!$B:$B,'Publication Table (%)'!M$7)),
IF('Publication Table (%)'!$C$5="Operations cancelled for non-clinical/capacity reasons",
IFERROR(SUMIFS(AllPublicationData!$I:$I,AllPublicationData!$A:$A,'Publication Table (%)'!$B153,AllPublicationData!$B:$B,'Publication Table (%)'!$C$4,AllPublicationData!$D:$D,'Publication Table (%)'!M$7)/
SUMIFS(AllPublicationData!$E:$E,AllPublicationData!$A:$A,'Publication Table (%)'!$B153,AllPublicationData!$B:$B,'Publication Table (%)'!$C$4,AllPublicationData!$D:$D,'Publication Table (%)'!M$7),
SUMIFS(AllPublicationData!$I:$I,AllPublicationData!$A:$A,'Publication Table (%)'!$B153,AllPublicationData!$B:$B,'Publication Table (%)'!M$7)/
SUMIFS(AllPublicationData!$E:$E,AllPublicationData!$A:$A,'Publication Table (%)'!$B153,AllPublicationData!$B:$B,'Publication Table (%)'!M$7)),
IF('Publication Table (%)'!$C$5="Cancellations for other reasons",
IFERROR(SUMIFS(AllPublicationData!$J:$J,AllPublicationData!$A:$A,'Publication Table (%)'!$B153,AllPublicationData!$B:$B,'Publication Table (%)'!$C$4,AllPublicationData!$D:$D,'Publication Table (%)'!M$7)/
SUMIFS(AllPublicationData!$E:$E,AllPublicationData!$A:$A,'Publication Table (%)'!$B153,AllPublicationData!$B:$B,'Publication Table (%)'!$C$4,AllPublicationData!$D:$D,'Publication Table (%)'!M$7),
SUMIFS(AllPublicationData!$J:$J,AllPublicationData!$A:$A,'Publication Table (%)'!$B153,AllPublicationData!$B:$B,'Publication Table (%)'!M$7)/
SUMIFS(AllPublicationData!$E:$E,AllPublicationData!$A:$A,'Publication Table (%)'!$B153,AllPublicationData!$B:$B,'Publication Table (%)'!M$7)))))))</f>
        <v>#DIV/0!</v>
      </c>
      <c r="N153" s="96" t="e">
        <f>IF('Publication Table (%)'!$C$5="All Cancelled Operations",
IFERROR(SUMIFS(AllPublicationData!$F:$F,AllPublicationData!$A:$A,'Publication Table (%)'!$B153,AllPublicationData!$B:$B,'Publication Table (%)'!$C$4,AllPublicationData!$D:$D,'Publication Table (%)'!N$7)/
SUMIFS(AllPublicationData!$E:$E,AllPublicationData!$A:$A,'Publication Table (%)'!$B153,AllPublicationData!$B:$B,'Publication Table (%)'!$C$4,AllPublicationData!$D:$D,'Publication Table (%)'!N$7),
SUMIFS(AllPublicationData!$F:$F,AllPublicationData!$A:$A,'Publication Table (%)'!$B153,AllPublicationData!$B:$B,'Publication Table (%)'!N$7)/
SUMIFS(AllPublicationData!$E:$E,AllPublicationData!$A:$A,'Publication Table (%)'!$B153,AllPublicationData!$B:$B,'Publication Table (%)'!N$7)),
IF('Publication Table (%)'!$C$5="Operations cancelled by patient",
IFERROR(SUMIFS(AllPublicationData!$G:$G,AllPublicationData!$A:$A,'Publication Table (%)'!$B153,AllPublicationData!$B:$B,'Publication Table (%)'!$C$4,AllPublicationData!$D:$D,'Publication Table (%)'!N$7)/
SUMIFS(AllPublicationData!$E:$E,AllPublicationData!$A:$A,'Publication Table (%)'!$B153,AllPublicationData!$B:$B,'Publication Table (%)'!$C$4,AllPublicationData!$D:$D,'Publication Table (%)'!N$7),
SUMIFS(AllPublicationData!$G:$G,AllPublicationData!$A:$A,'Publication Table (%)'!$B153,AllPublicationData!$B:$B,'Publication Table (%)'!N$7)/
SUMIFS(AllPublicationData!$E:$E,AllPublicationData!$A:$A,'Publication Table (%)'!$B153,AllPublicationData!$B:$B,'Publication Table (%)'!N$7)),
IF('Publication Table (%)'!$C$5="Operations cancelled for clinical reasons",
IFERROR(SUMIFS(AllPublicationData!$H:$H,AllPublicationData!$A:$A,'Publication Table (%)'!$B153,AllPublicationData!$B:$B,'Publication Table (%)'!$C$4,AllPublicationData!$D:$D,'Publication Table (%)'!N$7)/
SUMIFS(AllPublicationData!$E:$E,AllPublicationData!$A:$A,'Publication Table (%)'!$B153,AllPublicationData!$B:$B,'Publication Table (%)'!$C$4,AllPublicationData!$D:$D,'Publication Table (%)'!N$7),
SUMIFS(AllPublicationData!$H:$H,AllPublicationData!$A:$A,'Publication Table (%)'!$B153,AllPublicationData!$B:$B,'Publication Table (%)'!N$7)/
SUMIFS(AllPublicationData!$E:$E,AllPublicationData!$A:$A,'Publication Table (%)'!$B153,AllPublicationData!$B:$B,'Publication Table (%)'!N$7)),
IF('Publication Table (%)'!$C$5="Operations cancelled for non-clinical/capacity reasons",
IFERROR(SUMIFS(AllPublicationData!$I:$I,AllPublicationData!$A:$A,'Publication Table (%)'!$B153,AllPublicationData!$B:$B,'Publication Table (%)'!$C$4,AllPublicationData!$D:$D,'Publication Table (%)'!N$7)/
SUMIFS(AllPublicationData!$E:$E,AllPublicationData!$A:$A,'Publication Table (%)'!$B153,AllPublicationData!$B:$B,'Publication Table (%)'!$C$4,AllPublicationData!$D:$D,'Publication Table (%)'!N$7),
SUMIFS(AllPublicationData!$I:$I,AllPublicationData!$A:$A,'Publication Table (%)'!$B153,AllPublicationData!$B:$B,'Publication Table (%)'!N$7)/
SUMIFS(AllPublicationData!$E:$E,AllPublicationData!$A:$A,'Publication Table (%)'!$B153,AllPublicationData!$B:$B,'Publication Table (%)'!N$7)),
IF('Publication Table (%)'!$C$5="Cancellations for other reasons",
IFERROR(SUMIFS(AllPublicationData!$J:$J,AllPublicationData!$A:$A,'Publication Table (%)'!$B153,AllPublicationData!$B:$B,'Publication Table (%)'!$C$4,AllPublicationData!$D:$D,'Publication Table (%)'!N$7)/
SUMIFS(AllPublicationData!$E:$E,AllPublicationData!$A:$A,'Publication Table (%)'!$B153,AllPublicationData!$B:$B,'Publication Table (%)'!$C$4,AllPublicationData!$D:$D,'Publication Table (%)'!N$7),
SUMIFS(AllPublicationData!$J:$J,AllPublicationData!$A:$A,'Publication Table (%)'!$B153,AllPublicationData!$B:$B,'Publication Table (%)'!N$7)/
SUMIFS(AllPublicationData!$E:$E,AllPublicationData!$A:$A,'Publication Table (%)'!$B153,AllPublicationData!$B:$B,'Publication Table (%)'!N$7)))))))</f>
        <v>#DIV/0!</v>
      </c>
      <c r="O153" s="96" t="e">
        <f>IF('Publication Table (%)'!$C$5="All Cancelled Operations",
IFERROR(SUMIFS(AllPublicationData!$F:$F,AllPublicationData!$A:$A,'Publication Table (%)'!$B153,AllPublicationData!$B:$B,'Publication Table (%)'!$C$4,AllPublicationData!$D:$D,'Publication Table (%)'!O$7)/
SUMIFS(AllPublicationData!$E:$E,AllPublicationData!$A:$A,'Publication Table (%)'!$B153,AllPublicationData!$B:$B,'Publication Table (%)'!$C$4,AllPublicationData!$D:$D,'Publication Table (%)'!O$7),
SUMIFS(AllPublicationData!$F:$F,AllPublicationData!$A:$A,'Publication Table (%)'!$B153,AllPublicationData!$B:$B,'Publication Table (%)'!O$7)/
SUMIFS(AllPublicationData!$E:$E,AllPublicationData!$A:$A,'Publication Table (%)'!$B153,AllPublicationData!$B:$B,'Publication Table (%)'!O$7)),
IF('Publication Table (%)'!$C$5="Operations cancelled by patient",
IFERROR(SUMIFS(AllPublicationData!$G:$G,AllPublicationData!$A:$A,'Publication Table (%)'!$B153,AllPublicationData!$B:$B,'Publication Table (%)'!$C$4,AllPublicationData!$D:$D,'Publication Table (%)'!O$7)/
SUMIFS(AllPublicationData!$E:$E,AllPublicationData!$A:$A,'Publication Table (%)'!$B153,AllPublicationData!$B:$B,'Publication Table (%)'!$C$4,AllPublicationData!$D:$D,'Publication Table (%)'!O$7),
SUMIFS(AllPublicationData!$G:$G,AllPublicationData!$A:$A,'Publication Table (%)'!$B153,AllPublicationData!$B:$B,'Publication Table (%)'!O$7)/
SUMIFS(AllPublicationData!$E:$E,AllPublicationData!$A:$A,'Publication Table (%)'!$B153,AllPublicationData!$B:$B,'Publication Table (%)'!O$7)),
IF('Publication Table (%)'!$C$5="Operations cancelled for clinical reasons",
IFERROR(SUMIFS(AllPublicationData!$H:$H,AllPublicationData!$A:$A,'Publication Table (%)'!$B153,AllPublicationData!$B:$B,'Publication Table (%)'!$C$4,AllPublicationData!$D:$D,'Publication Table (%)'!O$7)/
SUMIFS(AllPublicationData!$E:$E,AllPublicationData!$A:$A,'Publication Table (%)'!$B153,AllPublicationData!$B:$B,'Publication Table (%)'!$C$4,AllPublicationData!$D:$D,'Publication Table (%)'!O$7),
SUMIFS(AllPublicationData!$H:$H,AllPublicationData!$A:$A,'Publication Table (%)'!$B153,AllPublicationData!$B:$B,'Publication Table (%)'!O$7)/
SUMIFS(AllPublicationData!$E:$E,AllPublicationData!$A:$A,'Publication Table (%)'!$B153,AllPublicationData!$B:$B,'Publication Table (%)'!O$7)),
IF('Publication Table (%)'!$C$5="Operations cancelled for non-clinical/capacity reasons",
IFERROR(SUMIFS(AllPublicationData!$I:$I,AllPublicationData!$A:$A,'Publication Table (%)'!$B153,AllPublicationData!$B:$B,'Publication Table (%)'!$C$4,AllPublicationData!$D:$D,'Publication Table (%)'!O$7)/
SUMIFS(AllPublicationData!$E:$E,AllPublicationData!$A:$A,'Publication Table (%)'!$B153,AllPublicationData!$B:$B,'Publication Table (%)'!$C$4,AllPublicationData!$D:$D,'Publication Table (%)'!O$7),
SUMIFS(AllPublicationData!$I:$I,AllPublicationData!$A:$A,'Publication Table (%)'!$B153,AllPublicationData!$B:$B,'Publication Table (%)'!O$7)/
SUMIFS(AllPublicationData!$E:$E,AllPublicationData!$A:$A,'Publication Table (%)'!$B153,AllPublicationData!$B:$B,'Publication Table (%)'!O$7)),
IF('Publication Table (%)'!$C$5="Cancellations for other reasons",
IFERROR(SUMIFS(AllPublicationData!$J:$J,AllPublicationData!$A:$A,'Publication Table (%)'!$B153,AllPublicationData!$B:$B,'Publication Table (%)'!$C$4,AllPublicationData!$D:$D,'Publication Table (%)'!O$7)/
SUMIFS(AllPublicationData!$E:$E,AllPublicationData!$A:$A,'Publication Table (%)'!$B153,AllPublicationData!$B:$B,'Publication Table (%)'!$C$4,AllPublicationData!$D:$D,'Publication Table (%)'!O$7),
SUMIFS(AllPublicationData!$J:$J,AllPublicationData!$A:$A,'Publication Table (%)'!$B153,AllPublicationData!$B:$B,'Publication Table (%)'!O$7)/
SUMIFS(AllPublicationData!$E:$E,AllPublicationData!$A:$A,'Publication Table (%)'!$B153,AllPublicationData!$B:$B,'Publication Table (%)'!O$7)))))))</f>
        <v>#DIV/0!</v>
      </c>
      <c r="P153" s="96" t="e">
        <f>IF('Publication Table (%)'!$C$5="All Cancelled Operations",
IFERROR(SUMIFS(AllPublicationData!$F:$F,AllPublicationData!$A:$A,'Publication Table (%)'!$B153,AllPublicationData!$B:$B,'Publication Table (%)'!$C$4,AllPublicationData!$D:$D,'Publication Table (%)'!P$7)/
SUMIFS(AllPublicationData!$E:$E,AllPublicationData!$A:$A,'Publication Table (%)'!$B153,AllPublicationData!$B:$B,'Publication Table (%)'!$C$4,AllPublicationData!$D:$D,'Publication Table (%)'!P$7),
SUMIFS(AllPublicationData!$F:$F,AllPublicationData!$A:$A,'Publication Table (%)'!$B153,AllPublicationData!$B:$B,'Publication Table (%)'!P$7)/
SUMIFS(AllPublicationData!$E:$E,AllPublicationData!$A:$A,'Publication Table (%)'!$B153,AllPublicationData!$B:$B,'Publication Table (%)'!P$7)),
IF('Publication Table (%)'!$C$5="Operations cancelled by patient",
IFERROR(SUMIFS(AllPublicationData!$G:$G,AllPublicationData!$A:$A,'Publication Table (%)'!$B153,AllPublicationData!$B:$B,'Publication Table (%)'!$C$4,AllPublicationData!$D:$D,'Publication Table (%)'!P$7)/
SUMIFS(AllPublicationData!$E:$E,AllPublicationData!$A:$A,'Publication Table (%)'!$B153,AllPublicationData!$B:$B,'Publication Table (%)'!$C$4,AllPublicationData!$D:$D,'Publication Table (%)'!P$7),
SUMIFS(AllPublicationData!$G:$G,AllPublicationData!$A:$A,'Publication Table (%)'!$B153,AllPublicationData!$B:$B,'Publication Table (%)'!P$7)/
SUMIFS(AllPublicationData!$E:$E,AllPublicationData!$A:$A,'Publication Table (%)'!$B153,AllPublicationData!$B:$B,'Publication Table (%)'!P$7)),
IF('Publication Table (%)'!$C$5="Operations cancelled for clinical reasons",
IFERROR(SUMIFS(AllPublicationData!$H:$H,AllPublicationData!$A:$A,'Publication Table (%)'!$B153,AllPublicationData!$B:$B,'Publication Table (%)'!$C$4,AllPublicationData!$D:$D,'Publication Table (%)'!P$7)/
SUMIFS(AllPublicationData!$E:$E,AllPublicationData!$A:$A,'Publication Table (%)'!$B153,AllPublicationData!$B:$B,'Publication Table (%)'!$C$4,AllPublicationData!$D:$D,'Publication Table (%)'!P$7),
SUMIFS(AllPublicationData!$H:$H,AllPublicationData!$A:$A,'Publication Table (%)'!$B153,AllPublicationData!$B:$B,'Publication Table (%)'!P$7)/
SUMIFS(AllPublicationData!$E:$E,AllPublicationData!$A:$A,'Publication Table (%)'!$B153,AllPublicationData!$B:$B,'Publication Table (%)'!P$7)),
IF('Publication Table (%)'!$C$5="Operations cancelled for non-clinical/capacity reasons",
IFERROR(SUMIFS(AllPublicationData!$I:$I,AllPublicationData!$A:$A,'Publication Table (%)'!$B153,AllPublicationData!$B:$B,'Publication Table (%)'!$C$4,AllPublicationData!$D:$D,'Publication Table (%)'!P$7)/
SUMIFS(AllPublicationData!$E:$E,AllPublicationData!$A:$A,'Publication Table (%)'!$B153,AllPublicationData!$B:$B,'Publication Table (%)'!$C$4,AllPublicationData!$D:$D,'Publication Table (%)'!P$7),
SUMIFS(AllPublicationData!$I:$I,AllPublicationData!$A:$A,'Publication Table (%)'!$B153,AllPublicationData!$B:$B,'Publication Table (%)'!P$7)/
SUMIFS(AllPublicationData!$E:$E,AllPublicationData!$A:$A,'Publication Table (%)'!$B153,AllPublicationData!$B:$B,'Publication Table (%)'!P$7)),
IF('Publication Table (%)'!$C$5="Cancellations for other reasons",
IFERROR(SUMIFS(AllPublicationData!$J:$J,AllPublicationData!$A:$A,'Publication Table (%)'!$B153,AllPublicationData!$B:$B,'Publication Table (%)'!$C$4,AllPublicationData!$D:$D,'Publication Table (%)'!P$7)/
SUMIFS(AllPublicationData!$E:$E,AllPublicationData!$A:$A,'Publication Table (%)'!$B153,AllPublicationData!$B:$B,'Publication Table (%)'!$C$4,AllPublicationData!$D:$D,'Publication Table (%)'!P$7),
SUMIFS(AllPublicationData!$J:$J,AllPublicationData!$A:$A,'Publication Table (%)'!$B153,AllPublicationData!$B:$B,'Publication Table (%)'!P$7)/
SUMIFS(AllPublicationData!$E:$E,AllPublicationData!$A:$A,'Publication Table (%)'!$B153,AllPublicationData!$B:$B,'Publication Table (%)'!P$7)))))))</f>
        <v>#DIV/0!</v>
      </c>
      <c r="Q153" s="96" t="e">
        <f>IF('Publication Table (%)'!$C$5="All Cancelled Operations",
IFERROR(SUMIFS(AllPublicationData!$F:$F,AllPublicationData!$A:$A,'Publication Table (%)'!$B153,AllPublicationData!$B:$B,'Publication Table (%)'!$C$4,AllPublicationData!$D:$D,'Publication Table (%)'!Q$7)/
SUMIFS(AllPublicationData!$E:$E,AllPublicationData!$A:$A,'Publication Table (%)'!$B153,AllPublicationData!$B:$B,'Publication Table (%)'!$C$4,AllPublicationData!$D:$D,'Publication Table (%)'!Q$7),
SUMIFS(AllPublicationData!$F:$F,AllPublicationData!$A:$A,'Publication Table (%)'!$B153,AllPublicationData!$B:$B,'Publication Table (%)'!Q$7)/
SUMIFS(AllPublicationData!$E:$E,AllPublicationData!$A:$A,'Publication Table (%)'!$B153,AllPublicationData!$B:$B,'Publication Table (%)'!Q$7)),
IF('Publication Table (%)'!$C$5="Operations cancelled by patient",
IFERROR(SUMIFS(AllPublicationData!$G:$G,AllPublicationData!$A:$A,'Publication Table (%)'!$B153,AllPublicationData!$B:$B,'Publication Table (%)'!$C$4,AllPublicationData!$D:$D,'Publication Table (%)'!Q$7)/
SUMIFS(AllPublicationData!$E:$E,AllPublicationData!$A:$A,'Publication Table (%)'!$B153,AllPublicationData!$B:$B,'Publication Table (%)'!$C$4,AllPublicationData!$D:$D,'Publication Table (%)'!Q$7),
SUMIFS(AllPublicationData!$G:$G,AllPublicationData!$A:$A,'Publication Table (%)'!$B153,AllPublicationData!$B:$B,'Publication Table (%)'!Q$7)/
SUMIFS(AllPublicationData!$E:$E,AllPublicationData!$A:$A,'Publication Table (%)'!$B153,AllPublicationData!$B:$B,'Publication Table (%)'!Q$7)),
IF('Publication Table (%)'!$C$5="Operations cancelled for clinical reasons",
IFERROR(SUMIFS(AllPublicationData!$H:$H,AllPublicationData!$A:$A,'Publication Table (%)'!$B153,AllPublicationData!$B:$B,'Publication Table (%)'!$C$4,AllPublicationData!$D:$D,'Publication Table (%)'!Q$7)/
SUMIFS(AllPublicationData!$E:$E,AllPublicationData!$A:$A,'Publication Table (%)'!$B153,AllPublicationData!$B:$B,'Publication Table (%)'!$C$4,AllPublicationData!$D:$D,'Publication Table (%)'!Q$7),
SUMIFS(AllPublicationData!$H:$H,AllPublicationData!$A:$A,'Publication Table (%)'!$B153,AllPublicationData!$B:$B,'Publication Table (%)'!Q$7)/
SUMIFS(AllPublicationData!$E:$E,AllPublicationData!$A:$A,'Publication Table (%)'!$B153,AllPublicationData!$B:$B,'Publication Table (%)'!Q$7)),
IF('Publication Table (%)'!$C$5="Operations cancelled for non-clinical/capacity reasons",
IFERROR(SUMIFS(AllPublicationData!$I:$I,AllPublicationData!$A:$A,'Publication Table (%)'!$B153,AllPublicationData!$B:$B,'Publication Table (%)'!$C$4,AllPublicationData!$D:$D,'Publication Table (%)'!Q$7)/
SUMIFS(AllPublicationData!$E:$E,AllPublicationData!$A:$A,'Publication Table (%)'!$B153,AllPublicationData!$B:$B,'Publication Table (%)'!$C$4,AllPublicationData!$D:$D,'Publication Table (%)'!Q$7),
SUMIFS(AllPublicationData!$I:$I,AllPublicationData!$A:$A,'Publication Table (%)'!$B153,AllPublicationData!$B:$B,'Publication Table (%)'!Q$7)/
SUMIFS(AllPublicationData!$E:$E,AllPublicationData!$A:$A,'Publication Table (%)'!$B153,AllPublicationData!$B:$B,'Publication Table (%)'!Q$7)),
IF('Publication Table (%)'!$C$5="Cancellations for other reasons",
IFERROR(SUMIFS(AllPublicationData!$J:$J,AllPublicationData!$A:$A,'Publication Table (%)'!$B153,AllPublicationData!$B:$B,'Publication Table (%)'!$C$4,AllPublicationData!$D:$D,'Publication Table (%)'!Q$7)/
SUMIFS(AllPublicationData!$E:$E,AllPublicationData!$A:$A,'Publication Table (%)'!$B153,AllPublicationData!$B:$B,'Publication Table (%)'!$C$4,AllPublicationData!$D:$D,'Publication Table (%)'!Q$7),
SUMIFS(AllPublicationData!$J:$J,AllPublicationData!$A:$A,'Publication Table (%)'!$B153,AllPublicationData!$B:$B,'Publication Table (%)'!Q$7)/
SUMIFS(AllPublicationData!$E:$E,AllPublicationData!$A:$A,'Publication Table (%)'!$B153,AllPublicationData!$B:$B,'Publication Table (%)'!Q$7)))))))</f>
        <v>#DIV/0!</v>
      </c>
      <c r="R153" s="96" t="e">
        <f>IF('Publication Table (%)'!$C$5="All Cancelled Operations",
IFERROR(SUMIFS(AllPublicationData!$F:$F,AllPublicationData!$A:$A,'Publication Table (%)'!$B153,AllPublicationData!$B:$B,'Publication Table (%)'!$C$4,AllPublicationData!$D:$D,'Publication Table (%)'!R$7)/
SUMIFS(AllPublicationData!$E:$E,AllPublicationData!$A:$A,'Publication Table (%)'!$B153,AllPublicationData!$B:$B,'Publication Table (%)'!$C$4,AllPublicationData!$D:$D,'Publication Table (%)'!R$7),
SUMIFS(AllPublicationData!$F:$F,AllPublicationData!$A:$A,'Publication Table (%)'!$B153,AllPublicationData!$B:$B,'Publication Table (%)'!R$7)/
SUMIFS(AllPublicationData!$E:$E,AllPublicationData!$A:$A,'Publication Table (%)'!$B153,AllPublicationData!$B:$B,'Publication Table (%)'!R$7)),
IF('Publication Table (%)'!$C$5="Operations cancelled by patient",
IFERROR(SUMIFS(AllPublicationData!$G:$G,AllPublicationData!$A:$A,'Publication Table (%)'!$B153,AllPublicationData!$B:$B,'Publication Table (%)'!$C$4,AllPublicationData!$D:$D,'Publication Table (%)'!R$7)/
SUMIFS(AllPublicationData!$E:$E,AllPublicationData!$A:$A,'Publication Table (%)'!$B153,AllPublicationData!$B:$B,'Publication Table (%)'!$C$4,AllPublicationData!$D:$D,'Publication Table (%)'!R$7),
SUMIFS(AllPublicationData!$G:$G,AllPublicationData!$A:$A,'Publication Table (%)'!$B153,AllPublicationData!$B:$B,'Publication Table (%)'!R$7)/
SUMIFS(AllPublicationData!$E:$E,AllPublicationData!$A:$A,'Publication Table (%)'!$B153,AllPublicationData!$B:$B,'Publication Table (%)'!R$7)),
IF('Publication Table (%)'!$C$5="Operations cancelled for clinical reasons",
IFERROR(SUMIFS(AllPublicationData!$H:$H,AllPublicationData!$A:$A,'Publication Table (%)'!$B153,AllPublicationData!$B:$B,'Publication Table (%)'!$C$4,AllPublicationData!$D:$D,'Publication Table (%)'!R$7)/
SUMIFS(AllPublicationData!$E:$E,AllPublicationData!$A:$A,'Publication Table (%)'!$B153,AllPublicationData!$B:$B,'Publication Table (%)'!$C$4,AllPublicationData!$D:$D,'Publication Table (%)'!R$7),
SUMIFS(AllPublicationData!$H:$H,AllPublicationData!$A:$A,'Publication Table (%)'!$B153,AllPublicationData!$B:$B,'Publication Table (%)'!R$7)/
SUMIFS(AllPublicationData!$E:$E,AllPublicationData!$A:$A,'Publication Table (%)'!$B153,AllPublicationData!$B:$B,'Publication Table (%)'!R$7)),
IF('Publication Table (%)'!$C$5="Operations cancelled for non-clinical/capacity reasons",
IFERROR(SUMIFS(AllPublicationData!$I:$I,AllPublicationData!$A:$A,'Publication Table (%)'!$B153,AllPublicationData!$B:$B,'Publication Table (%)'!$C$4,AllPublicationData!$D:$D,'Publication Table (%)'!R$7)/
SUMIFS(AllPublicationData!$E:$E,AllPublicationData!$A:$A,'Publication Table (%)'!$B153,AllPublicationData!$B:$B,'Publication Table (%)'!$C$4,AllPublicationData!$D:$D,'Publication Table (%)'!R$7),
SUMIFS(AllPublicationData!$I:$I,AllPublicationData!$A:$A,'Publication Table (%)'!$B153,AllPublicationData!$B:$B,'Publication Table (%)'!R$7)/
SUMIFS(AllPublicationData!$E:$E,AllPublicationData!$A:$A,'Publication Table (%)'!$B153,AllPublicationData!$B:$B,'Publication Table (%)'!R$7)),
IF('Publication Table (%)'!$C$5="Cancellations for other reasons",
IFERROR(SUMIFS(AllPublicationData!$J:$J,AllPublicationData!$A:$A,'Publication Table (%)'!$B153,AllPublicationData!$B:$B,'Publication Table (%)'!$C$4,AllPublicationData!$D:$D,'Publication Table (%)'!R$7)/
SUMIFS(AllPublicationData!$E:$E,AllPublicationData!$A:$A,'Publication Table (%)'!$B153,AllPublicationData!$B:$B,'Publication Table (%)'!$C$4,AllPublicationData!$D:$D,'Publication Table (%)'!R$7),
SUMIFS(AllPublicationData!$J:$J,AllPublicationData!$A:$A,'Publication Table (%)'!$B153,AllPublicationData!$B:$B,'Publication Table (%)'!R$7)/
SUMIFS(AllPublicationData!$E:$E,AllPublicationData!$A:$A,'Publication Table (%)'!$B153,AllPublicationData!$B:$B,'Publication Table (%)'!R$7)))))))</f>
        <v>#DIV/0!</v>
      </c>
      <c r="S153" s="96" t="e">
        <f>IF('Publication Table (%)'!$C$5="All Cancelled Operations",
IFERROR(SUMIFS(AllPublicationData!$F:$F,AllPublicationData!$A:$A,'Publication Table (%)'!$B153,AllPublicationData!$B:$B,'Publication Table (%)'!$C$4,AllPublicationData!$D:$D,'Publication Table (%)'!S$7)/
SUMIFS(AllPublicationData!$E:$E,AllPublicationData!$A:$A,'Publication Table (%)'!$B153,AllPublicationData!$B:$B,'Publication Table (%)'!$C$4,AllPublicationData!$D:$D,'Publication Table (%)'!S$7),
SUMIFS(AllPublicationData!$F:$F,AllPublicationData!$A:$A,'Publication Table (%)'!$B153,AllPublicationData!$B:$B,'Publication Table (%)'!S$7)/
SUMIFS(AllPublicationData!$E:$E,AllPublicationData!$A:$A,'Publication Table (%)'!$B153,AllPublicationData!$B:$B,'Publication Table (%)'!S$7)),
IF('Publication Table (%)'!$C$5="Operations cancelled by patient",
IFERROR(SUMIFS(AllPublicationData!$G:$G,AllPublicationData!$A:$A,'Publication Table (%)'!$B153,AllPublicationData!$B:$B,'Publication Table (%)'!$C$4,AllPublicationData!$D:$D,'Publication Table (%)'!S$7)/
SUMIFS(AllPublicationData!$E:$E,AllPublicationData!$A:$A,'Publication Table (%)'!$B153,AllPublicationData!$B:$B,'Publication Table (%)'!$C$4,AllPublicationData!$D:$D,'Publication Table (%)'!S$7),
SUMIFS(AllPublicationData!$G:$G,AllPublicationData!$A:$A,'Publication Table (%)'!$B153,AllPublicationData!$B:$B,'Publication Table (%)'!S$7)/
SUMIFS(AllPublicationData!$E:$E,AllPublicationData!$A:$A,'Publication Table (%)'!$B153,AllPublicationData!$B:$B,'Publication Table (%)'!S$7)),
IF('Publication Table (%)'!$C$5="Operations cancelled for clinical reasons",
IFERROR(SUMIFS(AllPublicationData!$H:$H,AllPublicationData!$A:$A,'Publication Table (%)'!$B153,AllPublicationData!$B:$B,'Publication Table (%)'!$C$4,AllPublicationData!$D:$D,'Publication Table (%)'!S$7)/
SUMIFS(AllPublicationData!$E:$E,AllPublicationData!$A:$A,'Publication Table (%)'!$B153,AllPublicationData!$B:$B,'Publication Table (%)'!$C$4,AllPublicationData!$D:$D,'Publication Table (%)'!S$7),
SUMIFS(AllPublicationData!$H:$H,AllPublicationData!$A:$A,'Publication Table (%)'!$B153,AllPublicationData!$B:$B,'Publication Table (%)'!S$7)/
SUMIFS(AllPublicationData!$E:$E,AllPublicationData!$A:$A,'Publication Table (%)'!$B153,AllPublicationData!$B:$B,'Publication Table (%)'!S$7)),
IF('Publication Table (%)'!$C$5="Operations cancelled for non-clinical/capacity reasons",
IFERROR(SUMIFS(AllPublicationData!$I:$I,AllPublicationData!$A:$A,'Publication Table (%)'!$B153,AllPublicationData!$B:$B,'Publication Table (%)'!$C$4,AllPublicationData!$D:$D,'Publication Table (%)'!S$7)/
SUMIFS(AllPublicationData!$E:$E,AllPublicationData!$A:$A,'Publication Table (%)'!$B153,AllPublicationData!$B:$B,'Publication Table (%)'!$C$4,AllPublicationData!$D:$D,'Publication Table (%)'!S$7),
SUMIFS(AllPublicationData!$I:$I,AllPublicationData!$A:$A,'Publication Table (%)'!$B153,AllPublicationData!$B:$B,'Publication Table (%)'!S$7)/
SUMIFS(AllPublicationData!$E:$E,AllPublicationData!$A:$A,'Publication Table (%)'!$B153,AllPublicationData!$B:$B,'Publication Table (%)'!S$7)),
IF('Publication Table (%)'!$C$5="Cancellations for other reasons",
IFERROR(SUMIFS(AllPublicationData!$J:$J,AllPublicationData!$A:$A,'Publication Table (%)'!$B153,AllPublicationData!$B:$B,'Publication Table (%)'!$C$4,AllPublicationData!$D:$D,'Publication Table (%)'!S$7)/
SUMIFS(AllPublicationData!$E:$E,AllPublicationData!$A:$A,'Publication Table (%)'!$B153,AllPublicationData!$B:$B,'Publication Table (%)'!$C$4,AllPublicationData!$D:$D,'Publication Table (%)'!S$7),
SUMIFS(AllPublicationData!$J:$J,AllPublicationData!$A:$A,'Publication Table (%)'!$B153,AllPublicationData!$B:$B,'Publication Table (%)'!S$7)/
SUMIFS(AllPublicationData!$E:$E,AllPublicationData!$A:$A,'Publication Table (%)'!$B153,AllPublicationData!$B:$B,'Publication Table (%)'!S$7)))))))</f>
        <v>#DIV/0!</v>
      </c>
    </row>
    <row r="154" spans="3:19" x14ac:dyDescent="0.35">
      <c r="C154" s="112">
        <f>IF('Publication Table (%)'!$C$5="All Cancelled Operations",
SUMIFS(AllPublicationData!$F:$F,AllPublicationData!$A:$A,'Publication Table (%)'!$B154,AllPublicationData!$B:$B,'Publication Table (%)'!$C$4),
IF('Publication Table (%)'!$C$5="Operations cancelled by patient",
SUMIFS(AllPublicationData!$G:$G,AllPublicationData!$A:$A,'Publication Table (%)'!$B154,AllPublicationData!$B:$B,'Publication Table (%)'!$C$4),
IF('Publication Table (%)'!$C$5="Operations cancelled for clinical reasons",
SUMIFS(AllPublicationData!$H:$H,AllPublicationData!$A:$A,'Publication Table (%)'!$B154,AllPublicationData!$B:$B,'Publication Table (%)'!$C$4),
IF('Publication Table (%)'!$C$5="Operations cancelled for non-clinical/capacity reasons",
SUMIFS(AllPublicationData!$I:$I,AllPublicationData!$A:$A,'Publication Table (%)'!$B154,AllPublicationData!$B:$B,'Publication Table (%)'!$C$4),
IF('Publication Table (%)'!$C$5="Cancellations for other reasons",
SUMIFS(AllPublicationData!$J:$J,AllPublicationData!$A:$A,'Publication Table (%)'!$B154,AllPublicationData!$B:$B,'Publication Table (%)'!$C$4))))))+
IF(AND($C$4="NHS Scotland",$C$5="All Cancelled Operations"),
SUMIFS(AllPublicationData!$F:$F,AllPublicationData!$A:$A,'Publication Table (%)'!$B154),
IF(AND($C$4="NHS Scotland",$C$5="Operations cancelled by patient"),
SUMIFS(AllPublicationData!$G:$G,AllPublicationData!$A:$A,'Publication Table (%)'!$B154),
IF(AND($C$4="NHS Scotland",$C$5="Operations cancelled for clinical reasons"),
SUMIFS(AllPublicationData!$H:$H,AllPublicationData!$A:$A,'Publication Table (%)'!$B154),
IF(AND($C$4="NHS Scotland",$C$5="Operations cancelled for non-clinical/capacity reasons"),
SUMIFS(AllPublicationData!$I:$I,AllPublicationData!$A:$A,'Publication Table (%)'!$B154),
IF(AND($C$4="NHS Scotland",$C$5="Cancellations for other reasons"),
SUMIFS(AllPublicationData!$J:$J,AllPublicationData!$A:$A,'Publication Table (%)'!$B154))))))</f>
        <v>0</v>
      </c>
      <c r="D154" s="110" t="e">
        <f>IF(AND('Publication Table (%)'!$C$5="All Cancelled Operations",$C$4&lt;&gt;"NHS Scotland"),
IFERROR(SUMIFS(AllPublicationData!$F:$F,AllPublicationData!$A:$A,'Publication Table (%)'!$B154,AllPublicationData!$B:$B,'Publication Table (%)'!$C$4,AllPublicationData!$D:$D,'Publication Table (%)'!D$7)/
SUMIFS(AllPublicationData!$E:$E,AllPublicationData!$A:$A,'Publication Table (%)'!$B154,AllPublicationData!$B:$B,'Publication Table (%)'!$C$4,AllPublicationData!$D:$D,'Publication Table (%)'!D$7),
SUMIFS(AllPublicationData!$F:$F,AllPublicationData!$A:$A,'Publication Table (%)'!$B154,AllPublicationData!$B:$B,'Publication Table (%)'!D$7)/
SUMIFS(AllPublicationData!$E:$E,AllPublicationData!$A:$A,'Publication Table (%)'!$B154,AllPublicationData!$B:$B,'Publication Table (%)'!D$7)),
IF(AND('Publication Table (%)'!$C$5="Operations cancelled by patient",$C$4&lt;&gt;"NHS Scotland"),
IFERROR(SUMIFS(AllPublicationData!$G:$G,AllPublicationData!$A:$A,'Publication Table (%)'!$B154,AllPublicationData!$B:$B,'Publication Table (%)'!$C$4,AllPublicationData!$D:$D,'Publication Table (%)'!D$7)/
SUMIFS(AllPublicationData!$E:$E,AllPublicationData!$A:$A,'Publication Table (%)'!$B154,AllPublicationData!$B:$B,'Publication Table (%)'!$C$4,AllPublicationData!$D:$D,'Publication Table (%)'!D$7),
SUMIFS(AllPublicationData!$G:$G,AllPublicationData!$A:$A,'Publication Table (%)'!$B154,AllPublicationData!$B:$B,'Publication Table (%)'!D$7)/
SUMIFS(AllPublicationData!$E:$E,AllPublicationData!$A:$A,'Publication Table (%)'!$B154,AllPublicationData!$B:$B,'Publication Table (%)'!D$7)),
IF(AND('Publication Table (%)'!$C$5="Operations cancelled for clinical reasons",$C$4&lt;&gt;"NHS Scotland"),
IFERROR(SUMIFS(AllPublicationData!$H:$H,AllPublicationData!$A:$A,'Publication Table (%)'!$B154,AllPublicationData!$B:$B,'Publication Table (%)'!$C$4,AllPublicationData!$D:$D,'Publication Table (%)'!D$7)/
SUMIFS(AllPublicationData!$E:$E,AllPublicationData!$A:$A,'Publication Table (%)'!$B154,AllPublicationData!$B:$B,'Publication Table (%)'!$C$4,AllPublicationData!$D:$D,'Publication Table (%)'!D$7),
SUMIFS(AllPublicationData!$H:$H,AllPublicationData!$A:$A,'Publication Table (%)'!$B154,AllPublicationData!$B:$B,'Publication Table (%)'!D$7)/
SUMIFS(AllPublicationData!$E:$E,AllPublicationData!$A:$A,'Publication Table (%)'!$B154,AllPublicationData!$B:$B,'Publication Table (%)'!D$7)),
IF(AND('Publication Table (%)'!$C$5="Operations cancelled for non-clinical/capacity reasons",$C$4&lt;&gt;"NHS Scotland"),
IFERROR(SUMIFS(AllPublicationData!$I:$I,AllPublicationData!$A:$A,'Publication Table (%)'!$B154,AllPublicationData!$B:$B,'Publication Table (%)'!$C$4,AllPublicationData!$D:$D,'Publication Table (%)'!D$7)/
SUMIFS(AllPublicationData!$E:$E,AllPublicationData!$A:$A,'Publication Table (%)'!$B154,AllPublicationData!$B:$B,'Publication Table (%)'!$C$4,AllPublicationData!$D:$D,'Publication Table (%)'!D$7),
SUMIFS(AllPublicationData!$I:$I,AllPublicationData!$A:$A,'Publication Table (%)'!$B154,AllPublicationData!$B:$B,'Publication Table (%)'!D$7)/
SUMIFS(AllPublicationData!$E:$E,AllPublicationData!$A:$A,'Publication Table (%)'!$B154,AllPublicationData!$B:$B,'Publication Table (%)'!D$7)),
IF(AND('Publication Table (%)'!$C$5="Cancellations for other reasons",$C$4&lt;&gt;"NHS Scotland"),
IFERROR(SUMIFS(AllPublicationData!$J:$J,AllPublicationData!$A:$A,'Publication Table (%)'!$B154,AllPublicationData!$B:$B,'Publication Table (%)'!$C$4,AllPublicationData!$D:$D,'Publication Table (%)'!D$7)/
SUMIFS(AllPublicationData!$E:$E,AllPublicationData!$A:$A,'Publication Table (%)'!$B154,AllPublicationData!$B:$B,'Publication Table (%)'!$C$4,AllPublicationData!$D:$D,'Publication Table (%)'!D$7),
SUMIFS(AllPublicationData!$J:$J,AllPublicationData!$A:$A,'Publication Table (%)'!$B154,AllPublicationData!$B:$B,'Publication Table (%)'!D$7)/
SUMIFS(AllPublicationData!$E:$E,AllPublicationData!$A:$A,'Publication Table (%)'!$B154,AllPublicationData!$B:$B,'Publication Table (%)'!D$7)),
IF(AND($C$4="NHS Scotland",$C$5="All Cancelled Operations"),
SUMIFS(AllPublicationData!$F:$F,AllPublicationData!$A:$A,'Publication Table'!$B154)/
SUMIFS(AllPublicationData!$E:$E,AllPublicationData!$A:$A,'Publication Table'!$B154),
IF(AND($C$4="NHS Scotland",$C$5="Operations cancelled by patient"),
SUMIFS(AllPublicationData!$G:$G,AllPublicationData!$A:$A,'Publication Table'!$B154)/
SUMIFS(AllPublicationData!$E:$E,AllPublicationData!$A:$A,'Publication Table'!$B154),
IF(AND($C$4="NHS Scotland",$C$5="Operations cancelled for clinical reasons"),
SUMIFS(AllPublicationData!$H:$H,AllPublicationData!$A:$A,'Publication Table'!$B154)/
SUMIFS(AllPublicationData!$E:$E,AllPublicationData!$A:$A,'Publication Table'!$B154),
IF(AND($C$4="NHS Scotland",$C$5="Operations cancelled for non-clinical/capacity reasons"),
SUMIFS(AllPublicationData!$I:$I,AllPublicationData!$A:$A,'Publication Table'!$B154)/
SUMIFS(AllPublicationData!$E:$E,AllPublicationData!$A:$A,'Publication Table'!$B154),
IF(AND($C$4="NHS Scotland",$C$5="Cancellations for other reasons"),
SUMIFS(AllPublicationData!$J:$J,AllPublicationData!$A:$A,'Publication Table'!$B154)/
SUMIFS(AllPublicationData!$E:$E,AllPublicationData!$A:$A,'Publication Table'!$B154)))))))))))</f>
        <v>#DIV/0!</v>
      </c>
      <c r="E154" s="96" t="e">
        <f>IF('Publication Table (%)'!$C$5="All Cancelled Operations",
IFERROR(SUMIFS(AllPublicationData!$F:$F,AllPublicationData!$A:$A,'Publication Table (%)'!$B154,AllPublicationData!$B:$B,'Publication Table (%)'!$C$4,AllPublicationData!$D:$D,'Publication Table (%)'!E$7)/
SUMIFS(AllPublicationData!$E:$E,AllPublicationData!$A:$A,'Publication Table (%)'!$B154,AllPublicationData!$B:$B,'Publication Table (%)'!$C$4,AllPublicationData!$D:$D,'Publication Table (%)'!E$7),
SUMIFS(AllPublicationData!$F:$F,AllPublicationData!$A:$A,'Publication Table (%)'!$B154,AllPublicationData!$B:$B,'Publication Table (%)'!E$7)/
SUMIFS(AllPublicationData!$E:$E,AllPublicationData!$A:$A,'Publication Table (%)'!$B154,AllPublicationData!$B:$B,'Publication Table (%)'!E$7)),
IF('Publication Table (%)'!$C$5="Operations cancelled by patient",
IFERROR(SUMIFS(AllPublicationData!$G:$G,AllPublicationData!$A:$A,'Publication Table (%)'!$B154,AllPublicationData!$B:$B,'Publication Table (%)'!$C$4,AllPublicationData!$D:$D,'Publication Table (%)'!E$7)/
SUMIFS(AllPublicationData!$E:$E,AllPublicationData!$A:$A,'Publication Table (%)'!$B154,AllPublicationData!$B:$B,'Publication Table (%)'!$C$4,AllPublicationData!$D:$D,'Publication Table (%)'!E$7),
SUMIFS(AllPublicationData!$G:$G,AllPublicationData!$A:$A,'Publication Table (%)'!$B154,AllPublicationData!$B:$B,'Publication Table (%)'!E$7)/
SUMIFS(AllPublicationData!$E:$E,AllPublicationData!$A:$A,'Publication Table (%)'!$B154,AllPublicationData!$B:$B,'Publication Table (%)'!E$7)),
IF('Publication Table (%)'!$C$5="Operations cancelled for clinical reasons",
IFERROR(SUMIFS(AllPublicationData!$H:$H,AllPublicationData!$A:$A,'Publication Table (%)'!$B154,AllPublicationData!$B:$B,'Publication Table (%)'!$C$4,AllPublicationData!$D:$D,'Publication Table (%)'!E$7)/
SUMIFS(AllPublicationData!$E:$E,AllPublicationData!$A:$A,'Publication Table (%)'!$B154,AllPublicationData!$B:$B,'Publication Table (%)'!$C$4,AllPublicationData!$D:$D,'Publication Table (%)'!E$7),
SUMIFS(AllPublicationData!$H:$H,AllPublicationData!$A:$A,'Publication Table (%)'!$B154,AllPublicationData!$B:$B,'Publication Table (%)'!E$7)/
SUMIFS(AllPublicationData!$E:$E,AllPublicationData!$A:$A,'Publication Table (%)'!$B154,AllPublicationData!$B:$B,'Publication Table (%)'!E$7)),
IF('Publication Table (%)'!$C$5="Operations cancelled for non-clinical/capacity reasons",
IFERROR(SUMIFS(AllPublicationData!$I:$I,AllPublicationData!$A:$A,'Publication Table (%)'!$B154,AllPublicationData!$B:$B,'Publication Table (%)'!$C$4,AllPublicationData!$D:$D,'Publication Table (%)'!E$7)/
SUMIFS(AllPublicationData!$E:$E,AllPublicationData!$A:$A,'Publication Table (%)'!$B154,AllPublicationData!$B:$B,'Publication Table (%)'!$C$4,AllPublicationData!$D:$D,'Publication Table (%)'!E$7),
SUMIFS(AllPublicationData!$I:$I,AllPublicationData!$A:$A,'Publication Table (%)'!$B154,AllPublicationData!$B:$B,'Publication Table (%)'!E$7)/
SUMIFS(AllPublicationData!$E:$E,AllPublicationData!$A:$A,'Publication Table (%)'!$B154,AllPublicationData!$B:$B,'Publication Table (%)'!E$7)),
IF('Publication Table (%)'!$C$5="Cancellations for other reasons",
IFERROR(SUMIFS(AllPublicationData!$J:$J,AllPublicationData!$A:$A,'Publication Table (%)'!$B154,AllPublicationData!$B:$B,'Publication Table (%)'!$C$4,AllPublicationData!$D:$D,'Publication Table (%)'!E$7)/
SUMIFS(AllPublicationData!$E:$E,AllPublicationData!$A:$A,'Publication Table (%)'!$B154,AllPublicationData!$B:$B,'Publication Table (%)'!$C$4,AllPublicationData!$D:$D,'Publication Table (%)'!E$7),
SUMIFS(AllPublicationData!$J:$J,AllPublicationData!$A:$A,'Publication Table (%)'!$B154,AllPublicationData!$B:$B,'Publication Table (%)'!E$7)/
SUMIFS(AllPublicationData!$E:$E,AllPublicationData!$A:$A,'Publication Table (%)'!$B154,AllPublicationData!$B:$B,'Publication Table (%)'!E$7)))))))</f>
        <v>#DIV/0!</v>
      </c>
      <c r="F154" s="96" t="e">
        <f>IF('Publication Table (%)'!$C$5="All Cancelled Operations",
IFERROR(SUMIFS(AllPublicationData!$F:$F,AllPublicationData!$A:$A,'Publication Table (%)'!$B154,AllPublicationData!$B:$B,'Publication Table (%)'!$C$4,AllPublicationData!$D:$D,'Publication Table (%)'!F$7)/
SUMIFS(AllPublicationData!$E:$E,AllPublicationData!$A:$A,'Publication Table (%)'!$B154,AllPublicationData!$B:$B,'Publication Table (%)'!$C$4,AllPublicationData!$D:$D,'Publication Table (%)'!F$7),
SUMIFS(AllPublicationData!$F:$F,AllPublicationData!$A:$A,'Publication Table (%)'!$B154,AllPublicationData!$B:$B,'Publication Table (%)'!F$7)/
SUMIFS(AllPublicationData!$E:$E,AllPublicationData!$A:$A,'Publication Table (%)'!$B154,AllPublicationData!$B:$B,'Publication Table (%)'!F$7)),
IF('Publication Table (%)'!$C$5="Operations cancelled by patient",
IFERROR(SUMIFS(AllPublicationData!$G:$G,AllPublicationData!$A:$A,'Publication Table (%)'!$B154,AllPublicationData!$B:$B,'Publication Table (%)'!$C$4,AllPublicationData!$D:$D,'Publication Table (%)'!F$7)/
SUMIFS(AllPublicationData!$E:$E,AllPublicationData!$A:$A,'Publication Table (%)'!$B154,AllPublicationData!$B:$B,'Publication Table (%)'!$C$4,AllPublicationData!$D:$D,'Publication Table (%)'!F$7),
SUMIFS(AllPublicationData!$G:$G,AllPublicationData!$A:$A,'Publication Table (%)'!$B154,AllPublicationData!$B:$B,'Publication Table (%)'!F$7)/
SUMIFS(AllPublicationData!$E:$E,AllPublicationData!$A:$A,'Publication Table (%)'!$B154,AllPublicationData!$B:$B,'Publication Table (%)'!F$7)),
IF('Publication Table (%)'!$C$5="Operations cancelled for clinical reasons",
IFERROR(SUMIFS(AllPublicationData!$H:$H,AllPublicationData!$A:$A,'Publication Table (%)'!$B154,AllPublicationData!$B:$B,'Publication Table (%)'!$C$4,AllPublicationData!$D:$D,'Publication Table (%)'!F$7)/
SUMIFS(AllPublicationData!$E:$E,AllPublicationData!$A:$A,'Publication Table (%)'!$B154,AllPublicationData!$B:$B,'Publication Table (%)'!$C$4,AllPublicationData!$D:$D,'Publication Table (%)'!F$7),
SUMIFS(AllPublicationData!$H:$H,AllPublicationData!$A:$A,'Publication Table (%)'!$B154,AllPublicationData!$B:$B,'Publication Table (%)'!F$7)/
SUMIFS(AllPublicationData!$E:$E,AllPublicationData!$A:$A,'Publication Table (%)'!$B154,AllPublicationData!$B:$B,'Publication Table (%)'!F$7)),
IF('Publication Table (%)'!$C$5="Operations cancelled for non-clinical/capacity reasons",
IFERROR(SUMIFS(AllPublicationData!$I:$I,AllPublicationData!$A:$A,'Publication Table (%)'!$B154,AllPublicationData!$B:$B,'Publication Table (%)'!$C$4,AllPublicationData!$D:$D,'Publication Table (%)'!F$7)/
SUMIFS(AllPublicationData!$E:$E,AllPublicationData!$A:$A,'Publication Table (%)'!$B154,AllPublicationData!$B:$B,'Publication Table (%)'!$C$4,AllPublicationData!$D:$D,'Publication Table (%)'!F$7),
SUMIFS(AllPublicationData!$I:$I,AllPublicationData!$A:$A,'Publication Table (%)'!$B154,AllPublicationData!$B:$B,'Publication Table (%)'!F$7)/
SUMIFS(AllPublicationData!$E:$E,AllPublicationData!$A:$A,'Publication Table (%)'!$B154,AllPublicationData!$B:$B,'Publication Table (%)'!F$7)),
IF('Publication Table (%)'!$C$5="Cancellations for other reasons",
IFERROR(SUMIFS(AllPublicationData!$J:$J,AllPublicationData!$A:$A,'Publication Table (%)'!$B154,AllPublicationData!$B:$B,'Publication Table (%)'!$C$4,AllPublicationData!$D:$D,'Publication Table (%)'!F$7)/
SUMIFS(AllPublicationData!$E:$E,AllPublicationData!$A:$A,'Publication Table (%)'!$B154,AllPublicationData!$B:$B,'Publication Table (%)'!$C$4,AllPublicationData!$D:$D,'Publication Table (%)'!F$7),
SUMIFS(AllPublicationData!$J:$J,AllPublicationData!$A:$A,'Publication Table (%)'!$B154,AllPublicationData!$B:$B,'Publication Table (%)'!F$7)/
SUMIFS(AllPublicationData!$E:$E,AllPublicationData!$A:$A,'Publication Table (%)'!$B154,AllPublicationData!$B:$B,'Publication Table (%)'!F$7)))))))</f>
        <v>#DIV/0!</v>
      </c>
      <c r="G154" s="96" t="e">
        <f>IF('Publication Table (%)'!$C$5="All Cancelled Operations",
IFERROR(SUMIFS(AllPublicationData!$F:$F,AllPublicationData!$A:$A,'Publication Table (%)'!$B154,AllPublicationData!$B:$B,'Publication Table (%)'!$C$4,AllPublicationData!$D:$D,'Publication Table (%)'!G$7)/
SUMIFS(AllPublicationData!$E:$E,AllPublicationData!$A:$A,'Publication Table (%)'!$B154,AllPublicationData!$B:$B,'Publication Table (%)'!$C$4,AllPublicationData!$D:$D,'Publication Table (%)'!G$7),
SUMIFS(AllPublicationData!$F:$F,AllPublicationData!$A:$A,'Publication Table (%)'!$B154,AllPublicationData!$B:$B,'Publication Table (%)'!G$7)/
SUMIFS(AllPublicationData!$E:$E,AllPublicationData!$A:$A,'Publication Table (%)'!$B154,AllPublicationData!$B:$B,'Publication Table (%)'!G$7)),
IF('Publication Table (%)'!$C$5="Operations cancelled by patient",
IFERROR(SUMIFS(AllPublicationData!$G:$G,AllPublicationData!$A:$A,'Publication Table (%)'!$B154,AllPublicationData!$B:$B,'Publication Table (%)'!$C$4,AllPublicationData!$D:$D,'Publication Table (%)'!G$7)/
SUMIFS(AllPublicationData!$E:$E,AllPublicationData!$A:$A,'Publication Table (%)'!$B154,AllPublicationData!$B:$B,'Publication Table (%)'!$C$4,AllPublicationData!$D:$D,'Publication Table (%)'!G$7),
SUMIFS(AllPublicationData!$G:$G,AllPublicationData!$A:$A,'Publication Table (%)'!$B154,AllPublicationData!$B:$B,'Publication Table (%)'!G$7)/
SUMIFS(AllPublicationData!$E:$E,AllPublicationData!$A:$A,'Publication Table (%)'!$B154,AllPublicationData!$B:$B,'Publication Table (%)'!G$7)),
IF('Publication Table (%)'!$C$5="Operations cancelled for clinical reasons",
IFERROR(SUMIFS(AllPublicationData!$H:$H,AllPublicationData!$A:$A,'Publication Table (%)'!$B154,AllPublicationData!$B:$B,'Publication Table (%)'!$C$4,AllPublicationData!$D:$D,'Publication Table (%)'!G$7)/
SUMIFS(AllPublicationData!$E:$E,AllPublicationData!$A:$A,'Publication Table (%)'!$B154,AllPublicationData!$B:$B,'Publication Table (%)'!$C$4,AllPublicationData!$D:$D,'Publication Table (%)'!G$7),
SUMIFS(AllPublicationData!$H:$H,AllPublicationData!$A:$A,'Publication Table (%)'!$B154,AllPublicationData!$B:$B,'Publication Table (%)'!G$7)/
SUMIFS(AllPublicationData!$E:$E,AllPublicationData!$A:$A,'Publication Table (%)'!$B154,AllPublicationData!$B:$B,'Publication Table (%)'!G$7)),
IF('Publication Table (%)'!$C$5="Operations cancelled for non-clinical/capacity reasons",
IFERROR(SUMIFS(AllPublicationData!$I:$I,AllPublicationData!$A:$A,'Publication Table (%)'!$B154,AllPublicationData!$B:$B,'Publication Table (%)'!$C$4,AllPublicationData!$D:$D,'Publication Table (%)'!G$7)/
SUMIFS(AllPublicationData!$E:$E,AllPublicationData!$A:$A,'Publication Table (%)'!$B154,AllPublicationData!$B:$B,'Publication Table (%)'!$C$4,AllPublicationData!$D:$D,'Publication Table (%)'!G$7),
SUMIFS(AllPublicationData!$I:$I,AllPublicationData!$A:$A,'Publication Table (%)'!$B154,AllPublicationData!$B:$B,'Publication Table (%)'!G$7)/
SUMIFS(AllPublicationData!$E:$E,AllPublicationData!$A:$A,'Publication Table (%)'!$B154,AllPublicationData!$B:$B,'Publication Table (%)'!G$7)),
IF('Publication Table (%)'!$C$5="Cancellations for other reasons",
IFERROR(SUMIFS(AllPublicationData!$J:$J,AllPublicationData!$A:$A,'Publication Table (%)'!$B154,AllPublicationData!$B:$B,'Publication Table (%)'!$C$4,AllPublicationData!$D:$D,'Publication Table (%)'!G$7)/
SUMIFS(AllPublicationData!$E:$E,AllPublicationData!$A:$A,'Publication Table (%)'!$B154,AllPublicationData!$B:$B,'Publication Table (%)'!$C$4,AllPublicationData!$D:$D,'Publication Table (%)'!G$7),
SUMIFS(AllPublicationData!$J:$J,AllPublicationData!$A:$A,'Publication Table (%)'!$B154,AllPublicationData!$B:$B,'Publication Table (%)'!G$7)/
SUMIFS(AllPublicationData!$E:$E,AllPublicationData!$A:$A,'Publication Table (%)'!$B154,AllPublicationData!$B:$B,'Publication Table (%)'!G$7)))))))</f>
        <v>#DIV/0!</v>
      </c>
      <c r="H154" s="96" t="e">
        <f>IF('Publication Table (%)'!$C$5="All Cancelled Operations",
IFERROR(SUMIFS(AllPublicationData!$F:$F,AllPublicationData!$A:$A,'Publication Table (%)'!$B154,AllPublicationData!$B:$B,'Publication Table (%)'!$C$4,AllPublicationData!$D:$D,'Publication Table (%)'!H$7)/
SUMIFS(AllPublicationData!$E:$E,AllPublicationData!$A:$A,'Publication Table (%)'!$B154,AllPublicationData!$B:$B,'Publication Table (%)'!$C$4,AllPublicationData!$D:$D,'Publication Table (%)'!H$7),
SUMIFS(AllPublicationData!$F:$F,AllPublicationData!$A:$A,'Publication Table (%)'!$B154,AllPublicationData!$B:$B,'Publication Table (%)'!H$7)/
SUMIFS(AllPublicationData!$E:$E,AllPublicationData!$A:$A,'Publication Table (%)'!$B154,AllPublicationData!$B:$B,'Publication Table (%)'!H$7)),
IF('Publication Table (%)'!$C$5="Operations cancelled by patient",
IFERROR(SUMIFS(AllPublicationData!$G:$G,AllPublicationData!$A:$A,'Publication Table (%)'!$B154,AllPublicationData!$B:$B,'Publication Table (%)'!$C$4,AllPublicationData!$D:$D,'Publication Table (%)'!H$7)/
SUMIFS(AllPublicationData!$E:$E,AllPublicationData!$A:$A,'Publication Table (%)'!$B154,AllPublicationData!$B:$B,'Publication Table (%)'!$C$4,AllPublicationData!$D:$D,'Publication Table (%)'!H$7),
SUMIFS(AllPublicationData!$G:$G,AllPublicationData!$A:$A,'Publication Table (%)'!$B154,AllPublicationData!$B:$B,'Publication Table (%)'!H$7)/
SUMIFS(AllPublicationData!$E:$E,AllPublicationData!$A:$A,'Publication Table (%)'!$B154,AllPublicationData!$B:$B,'Publication Table (%)'!H$7)),
IF('Publication Table (%)'!$C$5="Operations cancelled for clinical reasons",
IFERROR(SUMIFS(AllPublicationData!$H:$H,AllPublicationData!$A:$A,'Publication Table (%)'!$B154,AllPublicationData!$B:$B,'Publication Table (%)'!$C$4,AllPublicationData!$D:$D,'Publication Table (%)'!H$7)/
SUMIFS(AllPublicationData!$E:$E,AllPublicationData!$A:$A,'Publication Table (%)'!$B154,AllPublicationData!$B:$B,'Publication Table (%)'!$C$4,AllPublicationData!$D:$D,'Publication Table (%)'!H$7),
SUMIFS(AllPublicationData!$H:$H,AllPublicationData!$A:$A,'Publication Table (%)'!$B154,AllPublicationData!$B:$B,'Publication Table (%)'!H$7)/
SUMIFS(AllPublicationData!$E:$E,AllPublicationData!$A:$A,'Publication Table (%)'!$B154,AllPublicationData!$B:$B,'Publication Table (%)'!H$7)),
IF('Publication Table (%)'!$C$5="Operations cancelled for non-clinical/capacity reasons",
IFERROR(SUMIFS(AllPublicationData!$I:$I,AllPublicationData!$A:$A,'Publication Table (%)'!$B154,AllPublicationData!$B:$B,'Publication Table (%)'!$C$4,AllPublicationData!$D:$D,'Publication Table (%)'!H$7)/
SUMIFS(AllPublicationData!$E:$E,AllPublicationData!$A:$A,'Publication Table (%)'!$B154,AllPublicationData!$B:$B,'Publication Table (%)'!$C$4,AllPublicationData!$D:$D,'Publication Table (%)'!H$7),
SUMIFS(AllPublicationData!$I:$I,AllPublicationData!$A:$A,'Publication Table (%)'!$B154,AllPublicationData!$B:$B,'Publication Table (%)'!H$7)/
SUMIFS(AllPublicationData!$E:$E,AllPublicationData!$A:$A,'Publication Table (%)'!$B154,AllPublicationData!$B:$B,'Publication Table (%)'!H$7)),
IF('Publication Table (%)'!$C$5="Cancellations for other reasons",
IFERROR(SUMIFS(AllPublicationData!$J:$J,AllPublicationData!$A:$A,'Publication Table (%)'!$B154,AllPublicationData!$B:$B,'Publication Table (%)'!$C$4,AllPublicationData!$D:$D,'Publication Table (%)'!H$7)/
SUMIFS(AllPublicationData!$E:$E,AllPublicationData!$A:$A,'Publication Table (%)'!$B154,AllPublicationData!$B:$B,'Publication Table (%)'!$C$4,AllPublicationData!$D:$D,'Publication Table (%)'!H$7),
SUMIFS(AllPublicationData!$J:$J,AllPublicationData!$A:$A,'Publication Table (%)'!$B154,AllPublicationData!$B:$B,'Publication Table (%)'!H$7)/
SUMIFS(AllPublicationData!$E:$E,AllPublicationData!$A:$A,'Publication Table (%)'!$B154,AllPublicationData!$B:$B,'Publication Table (%)'!H$7)))))))</f>
        <v>#DIV/0!</v>
      </c>
      <c r="I154" s="96" t="e">
        <f>IF('Publication Table (%)'!$C$5="All Cancelled Operations",
IFERROR(SUMIFS(AllPublicationData!$F:$F,AllPublicationData!$A:$A,'Publication Table (%)'!$B154,AllPublicationData!$B:$B,'Publication Table (%)'!$C$4,AllPublicationData!$D:$D,'Publication Table (%)'!I$7)/
SUMIFS(AllPublicationData!$E:$E,AllPublicationData!$A:$A,'Publication Table (%)'!$B154,AllPublicationData!$B:$B,'Publication Table (%)'!$C$4,AllPublicationData!$D:$D,'Publication Table (%)'!I$7),
SUMIFS(AllPublicationData!$F:$F,AllPublicationData!$A:$A,'Publication Table (%)'!$B154,AllPublicationData!$B:$B,'Publication Table (%)'!I$7)/
SUMIFS(AllPublicationData!$E:$E,AllPublicationData!$A:$A,'Publication Table (%)'!$B154,AllPublicationData!$B:$B,'Publication Table (%)'!I$7)),
IF('Publication Table (%)'!$C$5="Operations cancelled by patient",
IFERROR(SUMIFS(AllPublicationData!$G:$G,AllPublicationData!$A:$A,'Publication Table (%)'!$B154,AllPublicationData!$B:$B,'Publication Table (%)'!$C$4,AllPublicationData!$D:$D,'Publication Table (%)'!I$7)/
SUMIFS(AllPublicationData!$E:$E,AllPublicationData!$A:$A,'Publication Table (%)'!$B154,AllPublicationData!$B:$B,'Publication Table (%)'!$C$4,AllPublicationData!$D:$D,'Publication Table (%)'!I$7),
SUMIFS(AllPublicationData!$G:$G,AllPublicationData!$A:$A,'Publication Table (%)'!$B154,AllPublicationData!$B:$B,'Publication Table (%)'!I$7)/
SUMIFS(AllPublicationData!$E:$E,AllPublicationData!$A:$A,'Publication Table (%)'!$B154,AllPublicationData!$B:$B,'Publication Table (%)'!I$7)),
IF('Publication Table (%)'!$C$5="Operations cancelled for clinical reasons",
IFERROR(SUMIFS(AllPublicationData!$H:$H,AllPublicationData!$A:$A,'Publication Table (%)'!$B154,AllPublicationData!$B:$B,'Publication Table (%)'!$C$4,AllPublicationData!$D:$D,'Publication Table (%)'!I$7)/
SUMIFS(AllPublicationData!$E:$E,AllPublicationData!$A:$A,'Publication Table (%)'!$B154,AllPublicationData!$B:$B,'Publication Table (%)'!$C$4,AllPublicationData!$D:$D,'Publication Table (%)'!I$7),
SUMIFS(AllPublicationData!$H:$H,AllPublicationData!$A:$A,'Publication Table (%)'!$B154,AllPublicationData!$B:$B,'Publication Table (%)'!I$7)/
SUMIFS(AllPublicationData!$E:$E,AllPublicationData!$A:$A,'Publication Table (%)'!$B154,AllPublicationData!$B:$B,'Publication Table (%)'!I$7)),
IF('Publication Table (%)'!$C$5="Operations cancelled for non-clinical/capacity reasons",
IFERROR(SUMIFS(AllPublicationData!$I:$I,AllPublicationData!$A:$A,'Publication Table (%)'!$B154,AllPublicationData!$B:$B,'Publication Table (%)'!$C$4,AllPublicationData!$D:$D,'Publication Table (%)'!I$7)/
SUMIFS(AllPublicationData!$E:$E,AllPublicationData!$A:$A,'Publication Table (%)'!$B154,AllPublicationData!$B:$B,'Publication Table (%)'!$C$4,AllPublicationData!$D:$D,'Publication Table (%)'!I$7),
SUMIFS(AllPublicationData!$I:$I,AllPublicationData!$A:$A,'Publication Table (%)'!$B154,AllPublicationData!$B:$B,'Publication Table (%)'!I$7)/
SUMIFS(AllPublicationData!$E:$E,AllPublicationData!$A:$A,'Publication Table (%)'!$B154,AllPublicationData!$B:$B,'Publication Table (%)'!I$7)),
IF('Publication Table (%)'!$C$5="Cancellations for other reasons",
IFERROR(SUMIFS(AllPublicationData!$J:$J,AllPublicationData!$A:$A,'Publication Table (%)'!$B154,AllPublicationData!$B:$B,'Publication Table (%)'!$C$4,AllPublicationData!$D:$D,'Publication Table (%)'!I$7)/
SUMIFS(AllPublicationData!$E:$E,AllPublicationData!$A:$A,'Publication Table (%)'!$B154,AllPublicationData!$B:$B,'Publication Table (%)'!$C$4,AllPublicationData!$D:$D,'Publication Table (%)'!I$7),
SUMIFS(AllPublicationData!$J:$J,AllPublicationData!$A:$A,'Publication Table (%)'!$B154,AllPublicationData!$B:$B,'Publication Table (%)'!I$7)/
SUMIFS(AllPublicationData!$E:$E,AllPublicationData!$A:$A,'Publication Table (%)'!$B154,AllPublicationData!$B:$B,'Publication Table (%)'!I$7)))))))</f>
        <v>#DIV/0!</v>
      </c>
      <c r="J154" s="96" t="e">
        <f>IF('Publication Table (%)'!$C$5="All Cancelled Operations",
IFERROR(SUMIFS(AllPublicationData!$F:$F,AllPublicationData!$A:$A,'Publication Table (%)'!$B154,AllPublicationData!$B:$B,'Publication Table (%)'!$C$4,AllPublicationData!$D:$D,'Publication Table (%)'!J$7)/
SUMIFS(AllPublicationData!$E:$E,AllPublicationData!$A:$A,'Publication Table (%)'!$B154,AllPublicationData!$B:$B,'Publication Table (%)'!$C$4,AllPublicationData!$D:$D,'Publication Table (%)'!J$7),
SUMIFS(AllPublicationData!$F:$F,AllPublicationData!$A:$A,'Publication Table (%)'!$B154,AllPublicationData!$B:$B,'Publication Table (%)'!J$7)/
SUMIFS(AllPublicationData!$E:$E,AllPublicationData!$A:$A,'Publication Table (%)'!$B154,AllPublicationData!$B:$B,'Publication Table (%)'!J$7)),
IF('Publication Table (%)'!$C$5="Operations cancelled by patient",
IFERROR(SUMIFS(AllPublicationData!$G:$G,AllPublicationData!$A:$A,'Publication Table (%)'!$B154,AllPublicationData!$B:$B,'Publication Table (%)'!$C$4,AllPublicationData!$D:$D,'Publication Table (%)'!J$7)/
SUMIFS(AllPublicationData!$E:$E,AllPublicationData!$A:$A,'Publication Table (%)'!$B154,AllPublicationData!$B:$B,'Publication Table (%)'!$C$4,AllPublicationData!$D:$D,'Publication Table (%)'!J$7),
SUMIFS(AllPublicationData!$G:$G,AllPublicationData!$A:$A,'Publication Table (%)'!$B154,AllPublicationData!$B:$B,'Publication Table (%)'!J$7)/
SUMIFS(AllPublicationData!$E:$E,AllPublicationData!$A:$A,'Publication Table (%)'!$B154,AllPublicationData!$B:$B,'Publication Table (%)'!J$7)),
IF('Publication Table (%)'!$C$5="Operations cancelled for clinical reasons",
IFERROR(SUMIFS(AllPublicationData!$H:$H,AllPublicationData!$A:$A,'Publication Table (%)'!$B154,AllPublicationData!$B:$B,'Publication Table (%)'!$C$4,AllPublicationData!$D:$D,'Publication Table (%)'!J$7)/
SUMIFS(AllPublicationData!$E:$E,AllPublicationData!$A:$A,'Publication Table (%)'!$B154,AllPublicationData!$B:$B,'Publication Table (%)'!$C$4,AllPublicationData!$D:$D,'Publication Table (%)'!J$7),
SUMIFS(AllPublicationData!$H:$H,AllPublicationData!$A:$A,'Publication Table (%)'!$B154,AllPublicationData!$B:$B,'Publication Table (%)'!J$7)/
SUMIFS(AllPublicationData!$E:$E,AllPublicationData!$A:$A,'Publication Table (%)'!$B154,AllPublicationData!$B:$B,'Publication Table (%)'!J$7)),
IF('Publication Table (%)'!$C$5="Operations cancelled for non-clinical/capacity reasons",
IFERROR(SUMIFS(AllPublicationData!$I:$I,AllPublicationData!$A:$A,'Publication Table (%)'!$B154,AllPublicationData!$B:$B,'Publication Table (%)'!$C$4,AllPublicationData!$D:$D,'Publication Table (%)'!J$7)/
SUMIFS(AllPublicationData!$E:$E,AllPublicationData!$A:$A,'Publication Table (%)'!$B154,AllPublicationData!$B:$B,'Publication Table (%)'!$C$4,AllPublicationData!$D:$D,'Publication Table (%)'!J$7),
SUMIFS(AllPublicationData!$I:$I,AllPublicationData!$A:$A,'Publication Table (%)'!$B154,AllPublicationData!$B:$B,'Publication Table (%)'!J$7)/
SUMIFS(AllPublicationData!$E:$E,AllPublicationData!$A:$A,'Publication Table (%)'!$B154,AllPublicationData!$B:$B,'Publication Table (%)'!J$7)),
IF('Publication Table (%)'!$C$5="Cancellations for other reasons",
IFERROR(SUMIFS(AllPublicationData!$J:$J,AllPublicationData!$A:$A,'Publication Table (%)'!$B154,AllPublicationData!$B:$B,'Publication Table (%)'!$C$4,AllPublicationData!$D:$D,'Publication Table (%)'!J$7)/
SUMIFS(AllPublicationData!$E:$E,AllPublicationData!$A:$A,'Publication Table (%)'!$B154,AllPublicationData!$B:$B,'Publication Table (%)'!$C$4,AllPublicationData!$D:$D,'Publication Table (%)'!J$7),
SUMIFS(AllPublicationData!$J:$J,AllPublicationData!$A:$A,'Publication Table (%)'!$B154,AllPublicationData!$B:$B,'Publication Table (%)'!J$7)/
SUMIFS(AllPublicationData!$E:$E,AllPublicationData!$A:$A,'Publication Table (%)'!$B154,AllPublicationData!$B:$B,'Publication Table (%)'!J$7)))))))</f>
        <v>#DIV/0!</v>
      </c>
      <c r="K154" s="96" t="e">
        <f>IF('Publication Table (%)'!$C$5="All Cancelled Operations",
IFERROR(SUMIFS(AllPublicationData!$F:$F,AllPublicationData!$A:$A,'Publication Table (%)'!$B154,AllPublicationData!$B:$B,'Publication Table (%)'!$C$4,AllPublicationData!$D:$D,'Publication Table (%)'!K$7)/
SUMIFS(AllPublicationData!$E:$E,AllPublicationData!$A:$A,'Publication Table (%)'!$B154,AllPublicationData!$B:$B,'Publication Table (%)'!$C$4,AllPublicationData!$D:$D,'Publication Table (%)'!K$7),
SUMIFS(AllPublicationData!$F:$F,AllPublicationData!$A:$A,'Publication Table (%)'!$B154,AllPublicationData!$B:$B,'Publication Table (%)'!K$7)/
SUMIFS(AllPublicationData!$E:$E,AllPublicationData!$A:$A,'Publication Table (%)'!$B154,AllPublicationData!$B:$B,'Publication Table (%)'!K$7)),
IF('Publication Table (%)'!$C$5="Operations cancelled by patient",
IFERROR(SUMIFS(AllPublicationData!$G:$G,AllPublicationData!$A:$A,'Publication Table (%)'!$B154,AllPublicationData!$B:$B,'Publication Table (%)'!$C$4,AllPublicationData!$D:$D,'Publication Table (%)'!K$7)/
SUMIFS(AllPublicationData!$E:$E,AllPublicationData!$A:$A,'Publication Table (%)'!$B154,AllPublicationData!$B:$B,'Publication Table (%)'!$C$4,AllPublicationData!$D:$D,'Publication Table (%)'!K$7),
SUMIFS(AllPublicationData!$G:$G,AllPublicationData!$A:$A,'Publication Table (%)'!$B154,AllPublicationData!$B:$B,'Publication Table (%)'!K$7)/
SUMIFS(AllPublicationData!$E:$E,AllPublicationData!$A:$A,'Publication Table (%)'!$B154,AllPublicationData!$B:$B,'Publication Table (%)'!K$7)),
IF('Publication Table (%)'!$C$5="Operations cancelled for clinical reasons",
IFERROR(SUMIFS(AllPublicationData!$H:$H,AllPublicationData!$A:$A,'Publication Table (%)'!$B154,AllPublicationData!$B:$B,'Publication Table (%)'!$C$4,AllPublicationData!$D:$D,'Publication Table (%)'!K$7)/
SUMIFS(AllPublicationData!$E:$E,AllPublicationData!$A:$A,'Publication Table (%)'!$B154,AllPublicationData!$B:$B,'Publication Table (%)'!$C$4,AllPublicationData!$D:$D,'Publication Table (%)'!K$7),
SUMIFS(AllPublicationData!$H:$H,AllPublicationData!$A:$A,'Publication Table (%)'!$B154,AllPublicationData!$B:$B,'Publication Table (%)'!K$7)/
SUMIFS(AllPublicationData!$E:$E,AllPublicationData!$A:$A,'Publication Table (%)'!$B154,AllPublicationData!$B:$B,'Publication Table (%)'!K$7)),
IF('Publication Table (%)'!$C$5="Operations cancelled for non-clinical/capacity reasons",
IFERROR(SUMIFS(AllPublicationData!$I:$I,AllPublicationData!$A:$A,'Publication Table (%)'!$B154,AllPublicationData!$B:$B,'Publication Table (%)'!$C$4,AllPublicationData!$D:$D,'Publication Table (%)'!K$7)/
SUMIFS(AllPublicationData!$E:$E,AllPublicationData!$A:$A,'Publication Table (%)'!$B154,AllPublicationData!$B:$B,'Publication Table (%)'!$C$4,AllPublicationData!$D:$D,'Publication Table (%)'!K$7),
SUMIFS(AllPublicationData!$I:$I,AllPublicationData!$A:$A,'Publication Table (%)'!$B154,AllPublicationData!$B:$B,'Publication Table (%)'!K$7)/
SUMIFS(AllPublicationData!$E:$E,AllPublicationData!$A:$A,'Publication Table (%)'!$B154,AllPublicationData!$B:$B,'Publication Table (%)'!K$7)),
IF('Publication Table (%)'!$C$5="Cancellations for other reasons",
IFERROR(SUMIFS(AllPublicationData!$J:$J,AllPublicationData!$A:$A,'Publication Table (%)'!$B154,AllPublicationData!$B:$B,'Publication Table (%)'!$C$4,AllPublicationData!$D:$D,'Publication Table (%)'!K$7)/
SUMIFS(AllPublicationData!$E:$E,AllPublicationData!$A:$A,'Publication Table (%)'!$B154,AllPublicationData!$B:$B,'Publication Table (%)'!$C$4,AllPublicationData!$D:$D,'Publication Table (%)'!K$7),
SUMIFS(AllPublicationData!$J:$J,AllPublicationData!$A:$A,'Publication Table (%)'!$B154,AllPublicationData!$B:$B,'Publication Table (%)'!K$7)/
SUMIFS(AllPublicationData!$E:$E,AllPublicationData!$A:$A,'Publication Table (%)'!$B154,AllPublicationData!$B:$B,'Publication Table (%)'!K$7)))))))</f>
        <v>#DIV/0!</v>
      </c>
      <c r="L154" s="96" t="e">
        <f>IF('Publication Table (%)'!$C$5="All Cancelled Operations",
IFERROR(SUMIFS(AllPublicationData!$F:$F,AllPublicationData!$A:$A,'Publication Table (%)'!$B154,AllPublicationData!$B:$B,'Publication Table (%)'!$C$4,AllPublicationData!$D:$D,'Publication Table (%)'!L$7)/
SUMIFS(AllPublicationData!$E:$E,AllPublicationData!$A:$A,'Publication Table (%)'!$B154,AllPublicationData!$B:$B,'Publication Table (%)'!$C$4,AllPublicationData!$D:$D,'Publication Table (%)'!L$7),
SUMIFS(AllPublicationData!$F:$F,AllPublicationData!$A:$A,'Publication Table (%)'!$B154,AllPublicationData!$B:$B,'Publication Table (%)'!L$7)/
SUMIFS(AllPublicationData!$E:$E,AllPublicationData!$A:$A,'Publication Table (%)'!$B154,AllPublicationData!$B:$B,'Publication Table (%)'!L$7)),
IF('Publication Table (%)'!$C$5="Operations cancelled by patient",
IFERROR(SUMIFS(AllPublicationData!$G:$G,AllPublicationData!$A:$A,'Publication Table (%)'!$B154,AllPublicationData!$B:$B,'Publication Table (%)'!$C$4,AllPublicationData!$D:$D,'Publication Table (%)'!L$7)/
SUMIFS(AllPublicationData!$E:$E,AllPublicationData!$A:$A,'Publication Table (%)'!$B154,AllPublicationData!$B:$B,'Publication Table (%)'!$C$4,AllPublicationData!$D:$D,'Publication Table (%)'!L$7),
SUMIFS(AllPublicationData!$G:$G,AllPublicationData!$A:$A,'Publication Table (%)'!$B154,AllPublicationData!$B:$B,'Publication Table (%)'!L$7)/
SUMIFS(AllPublicationData!$E:$E,AllPublicationData!$A:$A,'Publication Table (%)'!$B154,AllPublicationData!$B:$B,'Publication Table (%)'!L$7)),
IF('Publication Table (%)'!$C$5="Operations cancelled for clinical reasons",
IFERROR(SUMIFS(AllPublicationData!$H:$H,AllPublicationData!$A:$A,'Publication Table (%)'!$B154,AllPublicationData!$B:$B,'Publication Table (%)'!$C$4,AllPublicationData!$D:$D,'Publication Table (%)'!L$7)/
SUMIFS(AllPublicationData!$E:$E,AllPublicationData!$A:$A,'Publication Table (%)'!$B154,AllPublicationData!$B:$B,'Publication Table (%)'!$C$4,AllPublicationData!$D:$D,'Publication Table (%)'!L$7),
SUMIFS(AllPublicationData!$H:$H,AllPublicationData!$A:$A,'Publication Table (%)'!$B154,AllPublicationData!$B:$B,'Publication Table (%)'!L$7)/
SUMIFS(AllPublicationData!$E:$E,AllPublicationData!$A:$A,'Publication Table (%)'!$B154,AllPublicationData!$B:$B,'Publication Table (%)'!L$7)),
IF('Publication Table (%)'!$C$5="Operations cancelled for non-clinical/capacity reasons",
IFERROR(SUMIFS(AllPublicationData!$I:$I,AllPublicationData!$A:$A,'Publication Table (%)'!$B154,AllPublicationData!$B:$B,'Publication Table (%)'!$C$4,AllPublicationData!$D:$D,'Publication Table (%)'!L$7)/
SUMIFS(AllPublicationData!$E:$E,AllPublicationData!$A:$A,'Publication Table (%)'!$B154,AllPublicationData!$B:$B,'Publication Table (%)'!$C$4,AllPublicationData!$D:$D,'Publication Table (%)'!L$7),
SUMIFS(AllPublicationData!$I:$I,AllPublicationData!$A:$A,'Publication Table (%)'!$B154,AllPublicationData!$B:$B,'Publication Table (%)'!L$7)/
SUMIFS(AllPublicationData!$E:$E,AllPublicationData!$A:$A,'Publication Table (%)'!$B154,AllPublicationData!$B:$B,'Publication Table (%)'!L$7)),
IF('Publication Table (%)'!$C$5="Cancellations for other reasons",
IFERROR(SUMIFS(AllPublicationData!$J:$J,AllPublicationData!$A:$A,'Publication Table (%)'!$B154,AllPublicationData!$B:$B,'Publication Table (%)'!$C$4,AllPublicationData!$D:$D,'Publication Table (%)'!L$7)/
SUMIFS(AllPublicationData!$E:$E,AllPublicationData!$A:$A,'Publication Table (%)'!$B154,AllPublicationData!$B:$B,'Publication Table (%)'!$C$4,AllPublicationData!$D:$D,'Publication Table (%)'!L$7),
SUMIFS(AllPublicationData!$J:$J,AllPublicationData!$A:$A,'Publication Table (%)'!$B154,AllPublicationData!$B:$B,'Publication Table (%)'!L$7)/
SUMIFS(AllPublicationData!$E:$E,AllPublicationData!$A:$A,'Publication Table (%)'!$B154,AllPublicationData!$B:$B,'Publication Table (%)'!L$7)))))))</f>
        <v>#DIV/0!</v>
      </c>
      <c r="M154" s="96" t="e">
        <f>IF('Publication Table (%)'!$C$5="All Cancelled Operations",
IFERROR(SUMIFS(AllPublicationData!$F:$F,AllPublicationData!$A:$A,'Publication Table (%)'!$B154,AllPublicationData!$B:$B,'Publication Table (%)'!$C$4,AllPublicationData!$D:$D,'Publication Table (%)'!M$7)/
SUMIFS(AllPublicationData!$E:$E,AllPublicationData!$A:$A,'Publication Table (%)'!$B154,AllPublicationData!$B:$B,'Publication Table (%)'!$C$4,AllPublicationData!$D:$D,'Publication Table (%)'!M$7),
SUMIFS(AllPublicationData!$F:$F,AllPublicationData!$A:$A,'Publication Table (%)'!$B154,AllPublicationData!$B:$B,'Publication Table (%)'!M$7)/
SUMIFS(AllPublicationData!$E:$E,AllPublicationData!$A:$A,'Publication Table (%)'!$B154,AllPublicationData!$B:$B,'Publication Table (%)'!M$7)),
IF('Publication Table (%)'!$C$5="Operations cancelled by patient",
IFERROR(SUMIFS(AllPublicationData!$G:$G,AllPublicationData!$A:$A,'Publication Table (%)'!$B154,AllPublicationData!$B:$B,'Publication Table (%)'!$C$4,AllPublicationData!$D:$D,'Publication Table (%)'!M$7)/
SUMIFS(AllPublicationData!$E:$E,AllPublicationData!$A:$A,'Publication Table (%)'!$B154,AllPublicationData!$B:$B,'Publication Table (%)'!$C$4,AllPublicationData!$D:$D,'Publication Table (%)'!M$7),
SUMIFS(AllPublicationData!$G:$G,AllPublicationData!$A:$A,'Publication Table (%)'!$B154,AllPublicationData!$B:$B,'Publication Table (%)'!M$7)/
SUMIFS(AllPublicationData!$E:$E,AllPublicationData!$A:$A,'Publication Table (%)'!$B154,AllPublicationData!$B:$B,'Publication Table (%)'!M$7)),
IF('Publication Table (%)'!$C$5="Operations cancelled for clinical reasons",
IFERROR(SUMIFS(AllPublicationData!$H:$H,AllPublicationData!$A:$A,'Publication Table (%)'!$B154,AllPublicationData!$B:$B,'Publication Table (%)'!$C$4,AllPublicationData!$D:$D,'Publication Table (%)'!M$7)/
SUMIFS(AllPublicationData!$E:$E,AllPublicationData!$A:$A,'Publication Table (%)'!$B154,AllPublicationData!$B:$B,'Publication Table (%)'!$C$4,AllPublicationData!$D:$D,'Publication Table (%)'!M$7),
SUMIFS(AllPublicationData!$H:$H,AllPublicationData!$A:$A,'Publication Table (%)'!$B154,AllPublicationData!$B:$B,'Publication Table (%)'!M$7)/
SUMIFS(AllPublicationData!$E:$E,AllPublicationData!$A:$A,'Publication Table (%)'!$B154,AllPublicationData!$B:$B,'Publication Table (%)'!M$7)),
IF('Publication Table (%)'!$C$5="Operations cancelled for non-clinical/capacity reasons",
IFERROR(SUMIFS(AllPublicationData!$I:$I,AllPublicationData!$A:$A,'Publication Table (%)'!$B154,AllPublicationData!$B:$B,'Publication Table (%)'!$C$4,AllPublicationData!$D:$D,'Publication Table (%)'!M$7)/
SUMIFS(AllPublicationData!$E:$E,AllPublicationData!$A:$A,'Publication Table (%)'!$B154,AllPublicationData!$B:$B,'Publication Table (%)'!$C$4,AllPublicationData!$D:$D,'Publication Table (%)'!M$7),
SUMIFS(AllPublicationData!$I:$I,AllPublicationData!$A:$A,'Publication Table (%)'!$B154,AllPublicationData!$B:$B,'Publication Table (%)'!M$7)/
SUMIFS(AllPublicationData!$E:$E,AllPublicationData!$A:$A,'Publication Table (%)'!$B154,AllPublicationData!$B:$B,'Publication Table (%)'!M$7)),
IF('Publication Table (%)'!$C$5="Cancellations for other reasons",
IFERROR(SUMIFS(AllPublicationData!$J:$J,AllPublicationData!$A:$A,'Publication Table (%)'!$B154,AllPublicationData!$B:$B,'Publication Table (%)'!$C$4,AllPublicationData!$D:$D,'Publication Table (%)'!M$7)/
SUMIFS(AllPublicationData!$E:$E,AllPublicationData!$A:$A,'Publication Table (%)'!$B154,AllPublicationData!$B:$B,'Publication Table (%)'!$C$4,AllPublicationData!$D:$D,'Publication Table (%)'!M$7),
SUMIFS(AllPublicationData!$J:$J,AllPublicationData!$A:$A,'Publication Table (%)'!$B154,AllPublicationData!$B:$B,'Publication Table (%)'!M$7)/
SUMIFS(AllPublicationData!$E:$E,AllPublicationData!$A:$A,'Publication Table (%)'!$B154,AllPublicationData!$B:$B,'Publication Table (%)'!M$7)))))))</f>
        <v>#DIV/0!</v>
      </c>
      <c r="N154" s="96" t="e">
        <f>IF('Publication Table (%)'!$C$5="All Cancelled Operations",
IFERROR(SUMIFS(AllPublicationData!$F:$F,AllPublicationData!$A:$A,'Publication Table (%)'!$B154,AllPublicationData!$B:$B,'Publication Table (%)'!$C$4,AllPublicationData!$D:$D,'Publication Table (%)'!N$7)/
SUMIFS(AllPublicationData!$E:$E,AllPublicationData!$A:$A,'Publication Table (%)'!$B154,AllPublicationData!$B:$B,'Publication Table (%)'!$C$4,AllPublicationData!$D:$D,'Publication Table (%)'!N$7),
SUMIFS(AllPublicationData!$F:$F,AllPublicationData!$A:$A,'Publication Table (%)'!$B154,AllPublicationData!$B:$B,'Publication Table (%)'!N$7)/
SUMIFS(AllPublicationData!$E:$E,AllPublicationData!$A:$A,'Publication Table (%)'!$B154,AllPublicationData!$B:$B,'Publication Table (%)'!N$7)),
IF('Publication Table (%)'!$C$5="Operations cancelled by patient",
IFERROR(SUMIFS(AllPublicationData!$G:$G,AllPublicationData!$A:$A,'Publication Table (%)'!$B154,AllPublicationData!$B:$B,'Publication Table (%)'!$C$4,AllPublicationData!$D:$D,'Publication Table (%)'!N$7)/
SUMIFS(AllPublicationData!$E:$E,AllPublicationData!$A:$A,'Publication Table (%)'!$B154,AllPublicationData!$B:$B,'Publication Table (%)'!$C$4,AllPublicationData!$D:$D,'Publication Table (%)'!N$7),
SUMIFS(AllPublicationData!$G:$G,AllPublicationData!$A:$A,'Publication Table (%)'!$B154,AllPublicationData!$B:$B,'Publication Table (%)'!N$7)/
SUMIFS(AllPublicationData!$E:$E,AllPublicationData!$A:$A,'Publication Table (%)'!$B154,AllPublicationData!$B:$B,'Publication Table (%)'!N$7)),
IF('Publication Table (%)'!$C$5="Operations cancelled for clinical reasons",
IFERROR(SUMIFS(AllPublicationData!$H:$H,AllPublicationData!$A:$A,'Publication Table (%)'!$B154,AllPublicationData!$B:$B,'Publication Table (%)'!$C$4,AllPublicationData!$D:$D,'Publication Table (%)'!N$7)/
SUMIFS(AllPublicationData!$E:$E,AllPublicationData!$A:$A,'Publication Table (%)'!$B154,AllPublicationData!$B:$B,'Publication Table (%)'!$C$4,AllPublicationData!$D:$D,'Publication Table (%)'!N$7),
SUMIFS(AllPublicationData!$H:$H,AllPublicationData!$A:$A,'Publication Table (%)'!$B154,AllPublicationData!$B:$B,'Publication Table (%)'!N$7)/
SUMIFS(AllPublicationData!$E:$E,AllPublicationData!$A:$A,'Publication Table (%)'!$B154,AllPublicationData!$B:$B,'Publication Table (%)'!N$7)),
IF('Publication Table (%)'!$C$5="Operations cancelled for non-clinical/capacity reasons",
IFERROR(SUMIFS(AllPublicationData!$I:$I,AllPublicationData!$A:$A,'Publication Table (%)'!$B154,AllPublicationData!$B:$B,'Publication Table (%)'!$C$4,AllPublicationData!$D:$D,'Publication Table (%)'!N$7)/
SUMIFS(AllPublicationData!$E:$E,AllPublicationData!$A:$A,'Publication Table (%)'!$B154,AllPublicationData!$B:$B,'Publication Table (%)'!$C$4,AllPublicationData!$D:$D,'Publication Table (%)'!N$7),
SUMIFS(AllPublicationData!$I:$I,AllPublicationData!$A:$A,'Publication Table (%)'!$B154,AllPublicationData!$B:$B,'Publication Table (%)'!N$7)/
SUMIFS(AllPublicationData!$E:$E,AllPublicationData!$A:$A,'Publication Table (%)'!$B154,AllPublicationData!$B:$B,'Publication Table (%)'!N$7)),
IF('Publication Table (%)'!$C$5="Cancellations for other reasons",
IFERROR(SUMIFS(AllPublicationData!$J:$J,AllPublicationData!$A:$A,'Publication Table (%)'!$B154,AllPublicationData!$B:$B,'Publication Table (%)'!$C$4,AllPublicationData!$D:$D,'Publication Table (%)'!N$7)/
SUMIFS(AllPublicationData!$E:$E,AllPublicationData!$A:$A,'Publication Table (%)'!$B154,AllPublicationData!$B:$B,'Publication Table (%)'!$C$4,AllPublicationData!$D:$D,'Publication Table (%)'!N$7),
SUMIFS(AllPublicationData!$J:$J,AllPublicationData!$A:$A,'Publication Table (%)'!$B154,AllPublicationData!$B:$B,'Publication Table (%)'!N$7)/
SUMIFS(AllPublicationData!$E:$E,AllPublicationData!$A:$A,'Publication Table (%)'!$B154,AllPublicationData!$B:$B,'Publication Table (%)'!N$7)))))))</f>
        <v>#DIV/0!</v>
      </c>
      <c r="O154" s="96" t="e">
        <f>IF('Publication Table (%)'!$C$5="All Cancelled Operations",
IFERROR(SUMIFS(AllPublicationData!$F:$F,AllPublicationData!$A:$A,'Publication Table (%)'!$B154,AllPublicationData!$B:$B,'Publication Table (%)'!$C$4,AllPublicationData!$D:$D,'Publication Table (%)'!O$7)/
SUMIFS(AllPublicationData!$E:$E,AllPublicationData!$A:$A,'Publication Table (%)'!$B154,AllPublicationData!$B:$B,'Publication Table (%)'!$C$4,AllPublicationData!$D:$D,'Publication Table (%)'!O$7),
SUMIFS(AllPublicationData!$F:$F,AllPublicationData!$A:$A,'Publication Table (%)'!$B154,AllPublicationData!$B:$B,'Publication Table (%)'!O$7)/
SUMIFS(AllPublicationData!$E:$E,AllPublicationData!$A:$A,'Publication Table (%)'!$B154,AllPublicationData!$B:$B,'Publication Table (%)'!O$7)),
IF('Publication Table (%)'!$C$5="Operations cancelled by patient",
IFERROR(SUMIFS(AllPublicationData!$G:$G,AllPublicationData!$A:$A,'Publication Table (%)'!$B154,AllPublicationData!$B:$B,'Publication Table (%)'!$C$4,AllPublicationData!$D:$D,'Publication Table (%)'!O$7)/
SUMIFS(AllPublicationData!$E:$E,AllPublicationData!$A:$A,'Publication Table (%)'!$B154,AllPublicationData!$B:$B,'Publication Table (%)'!$C$4,AllPublicationData!$D:$D,'Publication Table (%)'!O$7),
SUMIFS(AllPublicationData!$G:$G,AllPublicationData!$A:$A,'Publication Table (%)'!$B154,AllPublicationData!$B:$B,'Publication Table (%)'!O$7)/
SUMIFS(AllPublicationData!$E:$E,AllPublicationData!$A:$A,'Publication Table (%)'!$B154,AllPublicationData!$B:$B,'Publication Table (%)'!O$7)),
IF('Publication Table (%)'!$C$5="Operations cancelled for clinical reasons",
IFERROR(SUMIFS(AllPublicationData!$H:$H,AllPublicationData!$A:$A,'Publication Table (%)'!$B154,AllPublicationData!$B:$B,'Publication Table (%)'!$C$4,AllPublicationData!$D:$D,'Publication Table (%)'!O$7)/
SUMIFS(AllPublicationData!$E:$E,AllPublicationData!$A:$A,'Publication Table (%)'!$B154,AllPublicationData!$B:$B,'Publication Table (%)'!$C$4,AllPublicationData!$D:$D,'Publication Table (%)'!O$7),
SUMIFS(AllPublicationData!$H:$H,AllPublicationData!$A:$A,'Publication Table (%)'!$B154,AllPublicationData!$B:$B,'Publication Table (%)'!O$7)/
SUMIFS(AllPublicationData!$E:$E,AllPublicationData!$A:$A,'Publication Table (%)'!$B154,AllPublicationData!$B:$B,'Publication Table (%)'!O$7)),
IF('Publication Table (%)'!$C$5="Operations cancelled for non-clinical/capacity reasons",
IFERROR(SUMIFS(AllPublicationData!$I:$I,AllPublicationData!$A:$A,'Publication Table (%)'!$B154,AllPublicationData!$B:$B,'Publication Table (%)'!$C$4,AllPublicationData!$D:$D,'Publication Table (%)'!O$7)/
SUMIFS(AllPublicationData!$E:$E,AllPublicationData!$A:$A,'Publication Table (%)'!$B154,AllPublicationData!$B:$B,'Publication Table (%)'!$C$4,AllPublicationData!$D:$D,'Publication Table (%)'!O$7),
SUMIFS(AllPublicationData!$I:$I,AllPublicationData!$A:$A,'Publication Table (%)'!$B154,AllPublicationData!$B:$B,'Publication Table (%)'!O$7)/
SUMIFS(AllPublicationData!$E:$E,AllPublicationData!$A:$A,'Publication Table (%)'!$B154,AllPublicationData!$B:$B,'Publication Table (%)'!O$7)),
IF('Publication Table (%)'!$C$5="Cancellations for other reasons",
IFERROR(SUMIFS(AllPublicationData!$J:$J,AllPublicationData!$A:$A,'Publication Table (%)'!$B154,AllPublicationData!$B:$B,'Publication Table (%)'!$C$4,AllPublicationData!$D:$D,'Publication Table (%)'!O$7)/
SUMIFS(AllPublicationData!$E:$E,AllPublicationData!$A:$A,'Publication Table (%)'!$B154,AllPublicationData!$B:$B,'Publication Table (%)'!$C$4,AllPublicationData!$D:$D,'Publication Table (%)'!O$7),
SUMIFS(AllPublicationData!$J:$J,AllPublicationData!$A:$A,'Publication Table (%)'!$B154,AllPublicationData!$B:$B,'Publication Table (%)'!O$7)/
SUMIFS(AllPublicationData!$E:$E,AllPublicationData!$A:$A,'Publication Table (%)'!$B154,AllPublicationData!$B:$B,'Publication Table (%)'!O$7)))))))</f>
        <v>#DIV/0!</v>
      </c>
      <c r="P154" s="96" t="e">
        <f>IF('Publication Table (%)'!$C$5="All Cancelled Operations",
IFERROR(SUMIFS(AllPublicationData!$F:$F,AllPublicationData!$A:$A,'Publication Table (%)'!$B154,AllPublicationData!$B:$B,'Publication Table (%)'!$C$4,AllPublicationData!$D:$D,'Publication Table (%)'!P$7)/
SUMIFS(AllPublicationData!$E:$E,AllPublicationData!$A:$A,'Publication Table (%)'!$B154,AllPublicationData!$B:$B,'Publication Table (%)'!$C$4,AllPublicationData!$D:$D,'Publication Table (%)'!P$7),
SUMIFS(AllPublicationData!$F:$F,AllPublicationData!$A:$A,'Publication Table (%)'!$B154,AllPublicationData!$B:$B,'Publication Table (%)'!P$7)/
SUMIFS(AllPublicationData!$E:$E,AllPublicationData!$A:$A,'Publication Table (%)'!$B154,AllPublicationData!$B:$B,'Publication Table (%)'!P$7)),
IF('Publication Table (%)'!$C$5="Operations cancelled by patient",
IFERROR(SUMIFS(AllPublicationData!$G:$G,AllPublicationData!$A:$A,'Publication Table (%)'!$B154,AllPublicationData!$B:$B,'Publication Table (%)'!$C$4,AllPublicationData!$D:$D,'Publication Table (%)'!P$7)/
SUMIFS(AllPublicationData!$E:$E,AllPublicationData!$A:$A,'Publication Table (%)'!$B154,AllPublicationData!$B:$B,'Publication Table (%)'!$C$4,AllPublicationData!$D:$D,'Publication Table (%)'!P$7),
SUMIFS(AllPublicationData!$G:$G,AllPublicationData!$A:$A,'Publication Table (%)'!$B154,AllPublicationData!$B:$B,'Publication Table (%)'!P$7)/
SUMIFS(AllPublicationData!$E:$E,AllPublicationData!$A:$A,'Publication Table (%)'!$B154,AllPublicationData!$B:$B,'Publication Table (%)'!P$7)),
IF('Publication Table (%)'!$C$5="Operations cancelled for clinical reasons",
IFERROR(SUMIFS(AllPublicationData!$H:$H,AllPublicationData!$A:$A,'Publication Table (%)'!$B154,AllPublicationData!$B:$B,'Publication Table (%)'!$C$4,AllPublicationData!$D:$D,'Publication Table (%)'!P$7)/
SUMIFS(AllPublicationData!$E:$E,AllPublicationData!$A:$A,'Publication Table (%)'!$B154,AllPublicationData!$B:$B,'Publication Table (%)'!$C$4,AllPublicationData!$D:$D,'Publication Table (%)'!P$7),
SUMIFS(AllPublicationData!$H:$H,AllPublicationData!$A:$A,'Publication Table (%)'!$B154,AllPublicationData!$B:$B,'Publication Table (%)'!P$7)/
SUMIFS(AllPublicationData!$E:$E,AllPublicationData!$A:$A,'Publication Table (%)'!$B154,AllPublicationData!$B:$B,'Publication Table (%)'!P$7)),
IF('Publication Table (%)'!$C$5="Operations cancelled for non-clinical/capacity reasons",
IFERROR(SUMIFS(AllPublicationData!$I:$I,AllPublicationData!$A:$A,'Publication Table (%)'!$B154,AllPublicationData!$B:$B,'Publication Table (%)'!$C$4,AllPublicationData!$D:$D,'Publication Table (%)'!P$7)/
SUMIFS(AllPublicationData!$E:$E,AllPublicationData!$A:$A,'Publication Table (%)'!$B154,AllPublicationData!$B:$B,'Publication Table (%)'!$C$4,AllPublicationData!$D:$D,'Publication Table (%)'!P$7),
SUMIFS(AllPublicationData!$I:$I,AllPublicationData!$A:$A,'Publication Table (%)'!$B154,AllPublicationData!$B:$B,'Publication Table (%)'!P$7)/
SUMIFS(AllPublicationData!$E:$E,AllPublicationData!$A:$A,'Publication Table (%)'!$B154,AllPublicationData!$B:$B,'Publication Table (%)'!P$7)),
IF('Publication Table (%)'!$C$5="Cancellations for other reasons",
IFERROR(SUMIFS(AllPublicationData!$J:$J,AllPublicationData!$A:$A,'Publication Table (%)'!$B154,AllPublicationData!$B:$B,'Publication Table (%)'!$C$4,AllPublicationData!$D:$D,'Publication Table (%)'!P$7)/
SUMIFS(AllPublicationData!$E:$E,AllPublicationData!$A:$A,'Publication Table (%)'!$B154,AllPublicationData!$B:$B,'Publication Table (%)'!$C$4,AllPublicationData!$D:$D,'Publication Table (%)'!P$7),
SUMIFS(AllPublicationData!$J:$J,AllPublicationData!$A:$A,'Publication Table (%)'!$B154,AllPublicationData!$B:$B,'Publication Table (%)'!P$7)/
SUMIFS(AllPublicationData!$E:$E,AllPublicationData!$A:$A,'Publication Table (%)'!$B154,AllPublicationData!$B:$B,'Publication Table (%)'!P$7)))))))</f>
        <v>#DIV/0!</v>
      </c>
      <c r="Q154" s="96" t="e">
        <f>IF('Publication Table (%)'!$C$5="All Cancelled Operations",
IFERROR(SUMIFS(AllPublicationData!$F:$F,AllPublicationData!$A:$A,'Publication Table (%)'!$B154,AllPublicationData!$B:$B,'Publication Table (%)'!$C$4,AllPublicationData!$D:$D,'Publication Table (%)'!Q$7)/
SUMIFS(AllPublicationData!$E:$E,AllPublicationData!$A:$A,'Publication Table (%)'!$B154,AllPublicationData!$B:$B,'Publication Table (%)'!$C$4,AllPublicationData!$D:$D,'Publication Table (%)'!Q$7),
SUMIFS(AllPublicationData!$F:$F,AllPublicationData!$A:$A,'Publication Table (%)'!$B154,AllPublicationData!$B:$B,'Publication Table (%)'!Q$7)/
SUMIFS(AllPublicationData!$E:$E,AllPublicationData!$A:$A,'Publication Table (%)'!$B154,AllPublicationData!$B:$B,'Publication Table (%)'!Q$7)),
IF('Publication Table (%)'!$C$5="Operations cancelled by patient",
IFERROR(SUMIFS(AllPublicationData!$G:$G,AllPublicationData!$A:$A,'Publication Table (%)'!$B154,AllPublicationData!$B:$B,'Publication Table (%)'!$C$4,AllPublicationData!$D:$D,'Publication Table (%)'!Q$7)/
SUMIFS(AllPublicationData!$E:$E,AllPublicationData!$A:$A,'Publication Table (%)'!$B154,AllPublicationData!$B:$B,'Publication Table (%)'!$C$4,AllPublicationData!$D:$D,'Publication Table (%)'!Q$7),
SUMIFS(AllPublicationData!$G:$G,AllPublicationData!$A:$A,'Publication Table (%)'!$B154,AllPublicationData!$B:$B,'Publication Table (%)'!Q$7)/
SUMIFS(AllPublicationData!$E:$E,AllPublicationData!$A:$A,'Publication Table (%)'!$B154,AllPublicationData!$B:$B,'Publication Table (%)'!Q$7)),
IF('Publication Table (%)'!$C$5="Operations cancelled for clinical reasons",
IFERROR(SUMIFS(AllPublicationData!$H:$H,AllPublicationData!$A:$A,'Publication Table (%)'!$B154,AllPublicationData!$B:$B,'Publication Table (%)'!$C$4,AllPublicationData!$D:$D,'Publication Table (%)'!Q$7)/
SUMIFS(AllPublicationData!$E:$E,AllPublicationData!$A:$A,'Publication Table (%)'!$B154,AllPublicationData!$B:$B,'Publication Table (%)'!$C$4,AllPublicationData!$D:$D,'Publication Table (%)'!Q$7),
SUMIFS(AllPublicationData!$H:$H,AllPublicationData!$A:$A,'Publication Table (%)'!$B154,AllPublicationData!$B:$B,'Publication Table (%)'!Q$7)/
SUMIFS(AllPublicationData!$E:$E,AllPublicationData!$A:$A,'Publication Table (%)'!$B154,AllPublicationData!$B:$B,'Publication Table (%)'!Q$7)),
IF('Publication Table (%)'!$C$5="Operations cancelled for non-clinical/capacity reasons",
IFERROR(SUMIFS(AllPublicationData!$I:$I,AllPublicationData!$A:$A,'Publication Table (%)'!$B154,AllPublicationData!$B:$B,'Publication Table (%)'!$C$4,AllPublicationData!$D:$D,'Publication Table (%)'!Q$7)/
SUMIFS(AllPublicationData!$E:$E,AllPublicationData!$A:$A,'Publication Table (%)'!$B154,AllPublicationData!$B:$B,'Publication Table (%)'!$C$4,AllPublicationData!$D:$D,'Publication Table (%)'!Q$7),
SUMIFS(AllPublicationData!$I:$I,AllPublicationData!$A:$A,'Publication Table (%)'!$B154,AllPublicationData!$B:$B,'Publication Table (%)'!Q$7)/
SUMIFS(AllPublicationData!$E:$E,AllPublicationData!$A:$A,'Publication Table (%)'!$B154,AllPublicationData!$B:$B,'Publication Table (%)'!Q$7)),
IF('Publication Table (%)'!$C$5="Cancellations for other reasons",
IFERROR(SUMIFS(AllPublicationData!$J:$J,AllPublicationData!$A:$A,'Publication Table (%)'!$B154,AllPublicationData!$B:$B,'Publication Table (%)'!$C$4,AllPublicationData!$D:$D,'Publication Table (%)'!Q$7)/
SUMIFS(AllPublicationData!$E:$E,AllPublicationData!$A:$A,'Publication Table (%)'!$B154,AllPublicationData!$B:$B,'Publication Table (%)'!$C$4,AllPublicationData!$D:$D,'Publication Table (%)'!Q$7),
SUMIFS(AllPublicationData!$J:$J,AllPublicationData!$A:$A,'Publication Table (%)'!$B154,AllPublicationData!$B:$B,'Publication Table (%)'!Q$7)/
SUMIFS(AllPublicationData!$E:$E,AllPublicationData!$A:$A,'Publication Table (%)'!$B154,AllPublicationData!$B:$B,'Publication Table (%)'!Q$7)))))))</f>
        <v>#DIV/0!</v>
      </c>
      <c r="R154" s="96" t="e">
        <f>IF('Publication Table (%)'!$C$5="All Cancelled Operations",
IFERROR(SUMIFS(AllPublicationData!$F:$F,AllPublicationData!$A:$A,'Publication Table (%)'!$B154,AllPublicationData!$B:$B,'Publication Table (%)'!$C$4,AllPublicationData!$D:$D,'Publication Table (%)'!R$7)/
SUMIFS(AllPublicationData!$E:$E,AllPublicationData!$A:$A,'Publication Table (%)'!$B154,AllPublicationData!$B:$B,'Publication Table (%)'!$C$4,AllPublicationData!$D:$D,'Publication Table (%)'!R$7),
SUMIFS(AllPublicationData!$F:$F,AllPublicationData!$A:$A,'Publication Table (%)'!$B154,AllPublicationData!$B:$B,'Publication Table (%)'!R$7)/
SUMIFS(AllPublicationData!$E:$E,AllPublicationData!$A:$A,'Publication Table (%)'!$B154,AllPublicationData!$B:$B,'Publication Table (%)'!R$7)),
IF('Publication Table (%)'!$C$5="Operations cancelled by patient",
IFERROR(SUMIFS(AllPublicationData!$G:$G,AllPublicationData!$A:$A,'Publication Table (%)'!$B154,AllPublicationData!$B:$B,'Publication Table (%)'!$C$4,AllPublicationData!$D:$D,'Publication Table (%)'!R$7)/
SUMIFS(AllPublicationData!$E:$E,AllPublicationData!$A:$A,'Publication Table (%)'!$B154,AllPublicationData!$B:$B,'Publication Table (%)'!$C$4,AllPublicationData!$D:$D,'Publication Table (%)'!R$7),
SUMIFS(AllPublicationData!$G:$G,AllPublicationData!$A:$A,'Publication Table (%)'!$B154,AllPublicationData!$B:$B,'Publication Table (%)'!R$7)/
SUMIFS(AllPublicationData!$E:$E,AllPublicationData!$A:$A,'Publication Table (%)'!$B154,AllPublicationData!$B:$B,'Publication Table (%)'!R$7)),
IF('Publication Table (%)'!$C$5="Operations cancelled for clinical reasons",
IFERROR(SUMIFS(AllPublicationData!$H:$H,AllPublicationData!$A:$A,'Publication Table (%)'!$B154,AllPublicationData!$B:$B,'Publication Table (%)'!$C$4,AllPublicationData!$D:$D,'Publication Table (%)'!R$7)/
SUMIFS(AllPublicationData!$E:$E,AllPublicationData!$A:$A,'Publication Table (%)'!$B154,AllPublicationData!$B:$B,'Publication Table (%)'!$C$4,AllPublicationData!$D:$D,'Publication Table (%)'!R$7),
SUMIFS(AllPublicationData!$H:$H,AllPublicationData!$A:$A,'Publication Table (%)'!$B154,AllPublicationData!$B:$B,'Publication Table (%)'!R$7)/
SUMIFS(AllPublicationData!$E:$E,AllPublicationData!$A:$A,'Publication Table (%)'!$B154,AllPublicationData!$B:$B,'Publication Table (%)'!R$7)),
IF('Publication Table (%)'!$C$5="Operations cancelled for non-clinical/capacity reasons",
IFERROR(SUMIFS(AllPublicationData!$I:$I,AllPublicationData!$A:$A,'Publication Table (%)'!$B154,AllPublicationData!$B:$B,'Publication Table (%)'!$C$4,AllPublicationData!$D:$D,'Publication Table (%)'!R$7)/
SUMIFS(AllPublicationData!$E:$E,AllPublicationData!$A:$A,'Publication Table (%)'!$B154,AllPublicationData!$B:$B,'Publication Table (%)'!$C$4,AllPublicationData!$D:$D,'Publication Table (%)'!R$7),
SUMIFS(AllPublicationData!$I:$I,AllPublicationData!$A:$A,'Publication Table (%)'!$B154,AllPublicationData!$B:$B,'Publication Table (%)'!R$7)/
SUMIFS(AllPublicationData!$E:$E,AllPublicationData!$A:$A,'Publication Table (%)'!$B154,AllPublicationData!$B:$B,'Publication Table (%)'!R$7)),
IF('Publication Table (%)'!$C$5="Cancellations for other reasons",
IFERROR(SUMIFS(AllPublicationData!$J:$J,AllPublicationData!$A:$A,'Publication Table (%)'!$B154,AllPublicationData!$B:$B,'Publication Table (%)'!$C$4,AllPublicationData!$D:$D,'Publication Table (%)'!R$7)/
SUMIFS(AllPublicationData!$E:$E,AllPublicationData!$A:$A,'Publication Table (%)'!$B154,AllPublicationData!$B:$B,'Publication Table (%)'!$C$4,AllPublicationData!$D:$D,'Publication Table (%)'!R$7),
SUMIFS(AllPublicationData!$J:$J,AllPublicationData!$A:$A,'Publication Table (%)'!$B154,AllPublicationData!$B:$B,'Publication Table (%)'!R$7)/
SUMIFS(AllPublicationData!$E:$E,AllPublicationData!$A:$A,'Publication Table (%)'!$B154,AllPublicationData!$B:$B,'Publication Table (%)'!R$7)))))))</f>
        <v>#DIV/0!</v>
      </c>
      <c r="S154" s="96" t="e">
        <f>IF('Publication Table (%)'!$C$5="All Cancelled Operations",
IFERROR(SUMIFS(AllPublicationData!$F:$F,AllPublicationData!$A:$A,'Publication Table (%)'!$B154,AllPublicationData!$B:$B,'Publication Table (%)'!$C$4,AllPublicationData!$D:$D,'Publication Table (%)'!S$7)/
SUMIFS(AllPublicationData!$E:$E,AllPublicationData!$A:$A,'Publication Table (%)'!$B154,AllPublicationData!$B:$B,'Publication Table (%)'!$C$4,AllPublicationData!$D:$D,'Publication Table (%)'!S$7),
SUMIFS(AllPublicationData!$F:$F,AllPublicationData!$A:$A,'Publication Table (%)'!$B154,AllPublicationData!$B:$B,'Publication Table (%)'!S$7)/
SUMIFS(AllPublicationData!$E:$E,AllPublicationData!$A:$A,'Publication Table (%)'!$B154,AllPublicationData!$B:$B,'Publication Table (%)'!S$7)),
IF('Publication Table (%)'!$C$5="Operations cancelled by patient",
IFERROR(SUMIFS(AllPublicationData!$G:$G,AllPublicationData!$A:$A,'Publication Table (%)'!$B154,AllPublicationData!$B:$B,'Publication Table (%)'!$C$4,AllPublicationData!$D:$D,'Publication Table (%)'!S$7)/
SUMIFS(AllPublicationData!$E:$E,AllPublicationData!$A:$A,'Publication Table (%)'!$B154,AllPublicationData!$B:$B,'Publication Table (%)'!$C$4,AllPublicationData!$D:$D,'Publication Table (%)'!S$7),
SUMIFS(AllPublicationData!$G:$G,AllPublicationData!$A:$A,'Publication Table (%)'!$B154,AllPublicationData!$B:$B,'Publication Table (%)'!S$7)/
SUMIFS(AllPublicationData!$E:$E,AllPublicationData!$A:$A,'Publication Table (%)'!$B154,AllPublicationData!$B:$B,'Publication Table (%)'!S$7)),
IF('Publication Table (%)'!$C$5="Operations cancelled for clinical reasons",
IFERROR(SUMIFS(AllPublicationData!$H:$H,AllPublicationData!$A:$A,'Publication Table (%)'!$B154,AllPublicationData!$B:$B,'Publication Table (%)'!$C$4,AllPublicationData!$D:$D,'Publication Table (%)'!S$7)/
SUMIFS(AllPublicationData!$E:$E,AllPublicationData!$A:$A,'Publication Table (%)'!$B154,AllPublicationData!$B:$B,'Publication Table (%)'!$C$4,AllPublicationData!$D:$D,'Publication Table (%)'!S$7),
SUMIFS(AllPublicationData!$H:$H,AllPublicationData!$A:$A,'Publication Table (%)'!$B154,AllPublicationData!$B:$B,'Publication Table (%)'!S$7)/
SUMIFS(AllPublicationData!$E:$E,AllPublicationData!$A:$A,'Publication Table (%)'!$B154,AllPublicationData!$B:$B,'Publication Table (%)'!S$7)),
IF('Publication Table (%)'!$C$5="Operations cancelled for non-clinical/capacity reasons",
IFERROR(SUMIFS(AllPublicationData!$I:$I,AllPublicationData!$A:$A,'Publication Table (%)'!$B154,AllPublicationData!$B:$B,'Publication Table (%)'!$C$4,AllPublicationData!$D:$D,'Publication Table (%)'!S$7)/
SUMIFS(AllPublicationData!$E:$E,AllPublicationData!$A:$A,'Publication Table (%)'!$B154,AllPublicationData!$B:$B,'Publication Table (%)'!$C$4,AllPublicationData!$D:$D,'Publication Table (%)'!S$7),
SUMIFS(AllPublicationData!$I:$I,AllPublicationData!$A:$A,'Publication Table (%)'!$B154,AllPublicationData!$B:$B,'Publication Table (%)'!S$7)/
SUMIFS(AllPublicationData!$E:$E,AllPublicationData!$A:$A,'Publication Table (%)'!$B154,AllPublicationData!$B:$B,'Publication Table (%)'!S$7)),
IF('Publication Table (%)'!$C$5="Cancellations for other reasons",
IFERROR(SUMIFS(AllPublicationData!$J:$J,AllPublicationData!$A:$A,'Publication Table (%)'!$B154,AllPublicationData!$B:$B,'Publication Table (%)'!$C$4,AllPublicationData!$D:$D,'Publication Table (%)'!S$7)/
SUMIFS(AllPublicationData!$E:$E,AllPublicationData!$A:$A,'Publication Table (%)'!$B154,AllPublicationData!$B:$B,'Publication Table (%)'!$C$4,AllPublicationData!$D:$D,'Publication Table (%)'!S$7),
SUMIFS(AllPublicationData!$J:$J,AllPublicationData!$A:$A,'Publication Table (%)'!$B154,AllPublicationData!$B:$B,'Publication Table (%)'!S$7)/
SUMIFS(AllPublicationData!$E:$E,AllPublicationData!$A:$A,'Publication Table (%)'!$B154,AllPublicationData!$B:$B,'Publication Table (%)'!S$7)))))))</f>
        <v>#DIV/0!</v>
      </c>
    </row>
    <row r="155" spans="3:19" x14ac:dyDescent="0.35">
      <c r="C155" s="112">
        <f>IF('Publication Table (%)'!$C$5="All Cancelled Operations",
SUMIFS(AllPublicationData!$F:$F,AllPublicationData!$A:$A,'Publication Table (%)'!$B155,AllPublicationData!$B:$B,'Publication Table (%)'!$C$4),
IF('Publication Table (%)'!$C$5="Operations cancelled by patient",
SUMIFS(AllPublicationData!$G:$G,AllPublicationData!$A:$A,'Publication Table (%)'!$B155,AllPublicationData!$B:$B,'Publication Table (%)'!$C$4),
IF('Publication Table (%)'!$C$5="Operations cancelled for clinical reasons",
SUMIFS(AllPublicationData!$H:$H,AllPublicationData!$A:$A,'Publication Table (%)'!$B155,AllPublicationData!$B:$B,'Publication Table (%)'!$C$4),
IF('Publication Table (%)'!$C$5="Operations cancelled for non-clinical/capacity reasons",
SUMIFS(AllPublicationData!$I:$I,AllPublicationData!$A:$A,'Publication Table (%)'!$B155,AllPublicationData!$B:$B,'Publication Table (%)'!$C$4),
IF('Publication Table (%)'!$C$5="Cancellations for other reasons",
SUMIFS(AllPublicationData!$J:$J,AllPublicationData!$A:$A,'Publication Table (%)'!$B155,AllPublicationData!$B:$B,'Publication Table (%)'!$C$4))))))+
IF(AND($C$4="NHS Scotland",$C$5="All Cancelled Operations"),
SUMIFS(AllPublicationData!$F:$F,AllPublicationData!$A:$A,'Publication Table (%)'!$B155),
IF(AND($C$4="NHS Scotland",$C$5="Operations cancelled by patient"),
SUMIFS(AllPublicationData!$G:$G,AllPublicationData!$A:$A,'Publication Table (%)'!$B155),
IF(AND($C$4="NHS Scotland",$C$5="Operations cancelled for clinical reasons"),
SUMIFS(AllPublicationData!$H:$H,AllPublicationData!$A:$A,'Publication Table (%)'!$B155),
IF(AND($C$4="NHS Scotland",$C$5="Operations cancelled for non-clinical/capacity reasons"),
SUMIFS(AllPublicationData!$I:$I,AllPublicationData!$A:$A,'Publication Table (%)'!$B155),
IF(AND($C$4="NHS Scotland",$C$5="Cancellations for other reasons"),
SUMIFS(AllPublicationData!$J:$J,AllPublicationData!$A:$A,'Publication Table (%)'!$B155))))))</f>
        <v>0</v>
      </c>
      <c r="D155" s="110" t="e">
        <f>IF(AND('Publication Table (%)'!$C$5="All Cancelled Operations",$C$4&lt;&gt;"NHS Scotland"),
IFERROR(SUMIFS(AllPublicationData!$F:$F,AllPublicationData!$A:$A,'Publication Table (%)'!$B155,AllPublicationData!$B:$B,'Publication Table (%)'!$C$4,AllPublicationData!$D:$D,'Publication Table (%)'!D$7)/
SUMIFS(AllPublicationData!$E:$E,AllPublicationData!$A:$A,'Publication Table (%)'!$B155,AllPublicationData!$B:$B,'Publication Table (%)'!$C$4,AllPublicationData!$D:$D,'Publication Table (%)'!D$7),
SUMIFS(AllPublicationData!$F:$F,AllPublicationData!$A:$A,'Publication Table (%)'!$B155,AllPublicationData!$B:$B,'Publication Table (%)'!D$7)/
SUMIFS(AllPublicationData!$E:$E,AllPublicationData!$A:$A,'Publication Table (%)'!$B155,AllPublicationData!$B:$B,'Publication Table (%)'!D$7)),
IF(AND('Publication Table (%)'!$C$5="Operations cancelled by patient",$C$4&lt;&gt;"NHS Scotland"),
IFERROR(SUMIFS(AllPublicationData!$G:$G,AllPublicationData!$A:$A,'Publication Table (%)'!$B155,AllPublicationData!$B:$B,'Publication Table (%)'!$C$4,AllPublicationData!$D:$D,'Publication Table (%)'!D$7)/
SUMIFS(AllPublicationData!$E:$E,AllPublicationData!$A:$A,'Publication Table (%)'!$B155,AllPublicationData!$B:$B,'Publication Table (%)'!$C$4,AllPublicationData!$D:$D,'Publication Table (%)'!D$7),
SUMIFS(AllPublicationData!$G:$G,AllPublicationData!$A:$A,'Publication Table (%)'!$B155,AllPublicationData!$B:$B,'Publication Table (%)'!D$7)/
SUMIFS(AllPublicationData!$E:$E,AllPublicationData!$A:$A,'Publication Table (%)'!$B155,AllPublicationData!$B:$B,'Publication Table (%)'!D$7)),
IF(AND('Publication Table (%)'!$C$5="Operations cancelled for clinical reasons",$C$4&lt;&gt;"NHS Scotland"),
IFERROR(SUMIFS(AllPublicationData!$H:$H,AllPublicationData!$A:$A,'Publication Table (%)'!$B155,AllPublicationData!$B:$B,'Publication Table (%)'!$C$4,AllPublicationData!$D:$D,'Publication Table (%)'!D$7)/
SUMIFS(AllPublicationData!$E:$E,AllPublicationData!$A:$A,'Publication Table (%)'!$B155,AllPublicationData!$B:$B,'Publication Table (%)'!$C$4,AllPublicationData!$D:$D,'Publication Table (%)'!D$7),
SUMIFS(AllPublicationData!$H:$H,AllPublicationData!$A:$A,'Publication Table (%)'!$B155,AllPublicationData!$B:$B,'Publication Table (%)'!D$7)/
SUMIFS(AllPublicationData!$E:$E,AllPublicationData!$A:$A,'Publication Table (%)'!$B155,AllPublicationData!$B:$B,'Publication Table (%)'!D$7)),
IF(AND('Publication Table (%)'!$C$5="Operations cancelled for non-clinical/capacity reasons",$C$4&lt;&gt;"NHS Scotland"),
IFERROR(SUMIFS(AllPublicationData!$I:$I,AllPublicationData!$A:$A,'Publication Table (%)'!$B155,AllPublicationData!$B:$B,'Publication Table (%)'!$C$4,AllPublicationData!$D:$D,'Publication Table (%)'!D$7)/
SUMIFS(AllPublicationData!$E:$E,AllPublicationData!$A:$A,'Publication Table (%)'!$B155,AllPublicationData!$B:$B,'Publication Table (%)'!$C$4,AllPublicationData!$D:$D,'Publication Table (%)'!D$7),
SUMIFS(AllPublicationData!$I:$I,AllPublicationData!$A:$A,'Publication Table (%)'!$B155,AllPublicationData!$B:$B,'Publication Table (%)'!D$7)/
SUMIFS(AllPublicationData!$E:$E,AllPublicationData!$A:$A,'Publication Table (%)'!$B155,AllPublicationData!$B:$B,'Publication Table (%)'!D$7)),
IF(AND('Publication Table (%)'!$C$5="Cancellations for other reasons",$C$4&lt;&gt;"NHS Scotland"),
IFERROR(SUMIFS(AllPublicationData!$J:$J,AllPublicationData!$A:$A,'Publication Table (%)'!$B155,AllPublicationData!$B:$B,'Publication Table (%)'!$C$4,AllPublicationData!$D:$D,'Publication Table (%)'!D$7)/
SUMIFS(AllPublicationData!$E:$E,AllPublicationData!$A:$A,'Publication Table (%)'!$B155,AllPublicationData!$B:$B,'Publication Table (%)'!$C$4,AllPublicationData!$D:$D,'Publication Table (%)'!D$7),
SUMIFS(AllPublicationData!$J:$J,AllPublicationData!$A:$A,'Publication Table (%)'!$B155,AllPublicationData!$B:$B,'Publication Table (%)'!D$7)/
SUMIFS(AllPublicationData!$E:$E,AllPublicationData!$A:$A,'Publication Table (%)'!$B155,AllPublicationData!$B:$B,'Publication Table (%)'!D$7)),
IF(AND($C$4="NHS Scotland",$C$5="All Cancelled Operations"),
SUMIFS(AllPublicationData!$F:$F,AllPublicationData!$A:$A,'Publication Table'!$B155)/
SUMIFS(AllPublicationData!$E:$E,AllPublicationData!$A:$A,'Publication Table'!$B155),
IF(AND($C$4="NHS Scotland",$C$5="Operations cancelled by patient"),
SUMIFS(AllPublicationData!$G:$G,AllPublicationData!$A:$A,'Publication Table'!$B155)/
SUMIFS(AllPublicationData!$E:$E,AllPublicationData!$A:$A,'Publication Table'!$B155),
IF(AND($C$4="NHS Scotland",$C$5="Operations cancelled for clinical reasons"),
SUMIFS(AllPublicationData!$H:$H,AllPublicationData!$A:$A,'Publication Table'!$B155)/
SUMIFS(AllPublicationData!$E:$E,AllPublicationData!$A:$A,'Publication Table'!$B155),
IF(AND($C$4="NHS Scotland",$C$5="Operations cancelled for non-clinical/capacity reasons"),
SUMIFS(AllPublicationData!$I:$I,AllPublicationData!$A:$A,'Publication Table'!$B155)/
SUMIFS(AllPublicationData!$E:$E,AllPublicationData!$A:$A,'Publication Table'!$B155),
IF(AND($C$4="NHS Scotland",$C$5="Cancellations for other reasons"),
SUMIFS(AllPublicationData!$J:$J,AllPublicationData!$A:$A,'Publication Table'!$B155)/
SUMIFS(AllPublicationData!$E:$E,AllPublicationData!$A:$A,'Publication Table'!$B155)))))))))))</f>
        <v>#DIV/0!</v>
      </c>
      <c r="E155" s="96" t="e">
        <f>IF('Publication Table (%)'!$C$5="All Cancelled Operations",
IFERROR(SUMIFS(AllPublicationData!$F:$F,AllPublicationData!$A:$A,'Publication Table (%)'!$B155,AllPublicationData!$B:$B,'Publication Table (%)'!$C$4,AllPublicationData!$D:$D,'Publication Table (%)'!E$7)/
SUMIFS(AllPublicationData!$E:$E,AllPublicationData!$A:$A,'Publication Table (%)'!$B155,AllPublicationData!$B:$B,'Publication Table (%)'!$C$4,AllPublicationData!$D:$D,'Publication Table (%)'!E$7),
SUMIFS(AllPublicationData!$F:$F,AllPublicationData!$A:$A,'Publication Table (%)'!$B155,AllPublicationData!$B:$B,'Publication Table (%)'!E$7)/
SUMIFS(AllPublicationData!$E:$E,AllPublicationData!$A:$A,'Publication Table (%)'!$B155,AllPublicationData!$B:$B,'Publication Table (%)'!E$7)),
IF('Publication Table (%)'!$C$5="Operations cancelled by patient",
IFERROR(SUMIFS(AllPublicationData!$G:$G,AllPublicationData!$A:$A,'Publication Table (%)'!$B155,AllPublicationData!$B:$B,'Publication Table (%)'!$C$4,AllPublicationData!$D:$D,'Publication Table (%)'!E$7)/
SUMIFS(AllPublicationData!$E:$E,AllPublicationData!$A:$A,'Publication Table (%)'!$B155,AllPublicationData!$B:$B,'Publication Table (%)'!$C$4,AllPublicationData!$D:$D,'Publication Table (%)'!E$7),
SUMIFS(AllPublicationData!$G:$G,AllPublicationData!$A:$A,'Publication Table (%)'!$B155,AllPublicationData!$B:$B,'Publication Table (%)'!E$7)/
SUMIFS(AllPublicationData!$E:$E,AllPublicationData!$A:$A,'Publication Table (%)'!$B155,AllPublicationData!$B:$B,'Publication Table (%)'!E$7)),
IF('Publication Table (%)'!$C$5="Operations cancelled for clinical reasons",
IFERROR(SUMIFS(AllPublicationData!$H:$H,AllPublicationData!$A:$A,'Publication Table (%)'!$B155,AllPublicationData!$B:$B,'Publication Table (%)'!$C$4,AllPublicationData!$D:$D,'Publication Table (%)'!E$7)/
SUMIFS(AllPublicationData!$E:$E,AllPublicationData!$A:$A,'Publication Table (%)'!$B155,AllPublicationData!$B:$B,'Publication Table (%)'!$C$4,AllPublicationData!$D:$D,'Publication Table (%)'!E$7),
SUMIFS(AllPublicationData!$H:$H,AllPublicationData!$A:$A,'Publication Table (%)'!$B155,AllPublicationData!$B:$B,'Publication Table (%)'!E$7)/
SUMIFS(AllPublicationData!$E:$E,AllPublicationData!$A:$A,'Publication Table (%)'!$B155,AllPublicationData!$B:$B,'Publication Table (%)'!E$7)),
IF('Publication Table (%)'!$C$5="Operations cancelled for non-clinical/capacity reasons",
IFERROR(SUMIFS(AllPublicationData!$I:$I,AllPublicationData!$A:$A,'Publication Table (%)'!$B155,AllPublicationData!$B:$B,'Publication Table (%)'!$C$4,AllPublicationData!$D:$D,'Publication Table (%)'!E$7)/
SUMIFS(AllPublicationData!$E:$E,AllPublicationData!$A:$A,'Publication Table (%)'!$B155,AllPublicationData!$B:$B,'Publication Table (%)'!$C$4,AllPublicationData!$D:$D,'Publication Table (%)'!E$7),
SUMIFS(AllPublicationData!$I:$I,AllPublicationData!$A:$A,'Publication Table (%)'!$B155,AllPublicationData!$B:$B,'Publication Table (%)'!E$7)/
SUMIFS(AllPublicationData!$E:$E,AllPublicationData!$A:$A,'Publication Table (%)'!$B155,AllPublicationData!$B:$B,'Publication Table (%)'!E$7)),
IF('Publication Table (%)'!$C$5="Cancellations for other reasons",
IFERROR(SUMIFS(AllPublicationData!$J:$J,AllPublicationData!$A:$A,'Publication Table (%)'!$B155,AllPublicationData!$B:$B,'Publication Table (%)'!$C$4,AllPublicationData!$D:$D,'Publication Table (%)'!E$7)/
SUMIFS(AllPublicationData!$E:$E,AllPublicationData!$A:$A,'Publication Table (%)'!$B155,AllPublicationData!$B:$B,'Publication Table (%)'!$C$4,AllPublicationData!$D:$D,'Publication Table (%)'!E$7),
SUMIFS(AllPublicationData!$J:$J,AllPublicationData!$A:$A,'Publication Table (%)'!$B155,AllPublicationData!$B:$B,'Publication Table (%)'!E$7)/
SUMIFS(AllPublicationData!$E:$E,AllPublicationData!$A:$A,'Publication Table (%)'!$B155,AllPublicationData!$B:$B,'Publication Table (%)'!E$7)))))))</f>
        <v>#DIV/0!</v>
      </c>
      <c r="F155" s="96" t="e">
        <f>IF('Publication Table (%)'!$C$5="All Cancelled Operations",
IFERROR(SUMIFS(AllPublicationData!$F:$F,AllPublicationData!$A:$A,'Publication Table (%)'!$B155,AllPublicationData!$B:$B,'Publication Table (%)'!$C$4,AllPublicationData!$D:$D,'Publication Table (%)'!F$7)/
SUMIFS(AllPublicationData!$E:$E,AllPublicationData!$A:$A,'Publication Table (%)'!$B155,AllPublicationData!$B:$B,'Publication Table (%)'!$C$4,AllPublicationData!$D:$D,'Publication Table (%)'!F$7),
SUMIFS(AllPublicationData!$F:$F,AllPublicationData!$A:$A,'Publication Table (%)'!$B155,AllPublicationData!$B:$B,'Publication Table (%)'!F$7)/
SUMIFS(AllPublicationData!$E:$E,AllPublicationData!$A:$A,'Publication Table (%)'!$B155,AllPublicationData!$B:$B,'Publication Table (%)'!F$7)),
IF('Publication Table (%)'!$C$5="Operations cancelled by patient",
IFERROR(SUMIFS(AllPublicationData!$G:$G,AllPublicationData!$A:$A,'Publication Table (%)'!$B155,AllPublicationData!$B:$B,'Publication Table (%)'!$C$4,AllPublicationData!$D:$D,'Publication Table (%)'!F$7)/
SUMIFS(AllPublicationData!$E:$E,AllPublicationData!$A:$A,'Publication Table (%)'!$B155,AllPublicationData!$B:$B,'Publication Table (%)'!$C$4,AllPublicationData!$D:$D,'Publication Table (%)'!F$7),
SUMIFS(AllPublicationData!$G:$G,AllPublicationData!$A:$A,'Publication Table (%)'!$B155,AllPublicationData!$B:$B,'Publication Table (%)'!F$7)/
SUMIFS(AllPublicationData!$E:$E,AllPublicationData!$A:$A,'Publication Table (%)'!$B155,AllPublicationData!$B:$B,'Publication Table (%)'!F$7)),
IF('Publication Table (%)'!$C$5="Operations cancelled for clinical reasons",
IFERROR(SUMIFS(AllPublicationData!$H:$H,AllPublicationData!$A:$A,'Publication Table (%)'!$B155,AllPublicationData!$B:$B,'Publication Table (%)'!$C$4,AllPublicationData!$D:$D,'Publication Table (%)'!F$7)/
SUMIFS(AllPublicationData!$E:$E,AllPublicationData!$A:$A,'Publication Table (%)'!$B155,AllPublicationData!$B:$B,'Publication Table (%)'!$C$4,AllPublicationData!$D:$D,'Publication Table (%)'!F$7),
SUMIFS(AllPublicationData!$H:$H,AllPublicationData!$A:$A,'Publication Table (%)'!$B155,AllPublicationData!$B:$B,'Publication Table (%)'!F$7)/
SUMIFS(AllPublicationData!$E:$E,AllPublicationData!$A:$A,'Publication Table (%)'!$B155,AllPublicationData!$B:$B,'Publication Table (%)'!F$7)),
IF('Publication Table (%)'!$C$5="Operations cancelled for non-clinical/capacity reasons",
IFERROR(SUMIFS(AllPublicationData!$I:$I,AllPublicationData!$A:$A,'Publication Table (%)'!$B155,AllPublicationData!$B:$B,'Publication Table (%)'!$C$4,AllPublicationData!$D:$D,'Publication Table (%)'!F$7)/
SUMIFS(AllPublicationData!$E:$E,AllPublicationData!$A:$A,'Publication Table (%)'!$B155,AllPublicationData!$B:$B,'Publication Table (%)'!$C$4,AllPublicationData!$D:$D,'Publication Table (%)'!F$7),
SUMIFS(AllPublicationData!$I:$I,AllPublicationData!$A:$A,'Publication Table (%)'!$B155,AllPublicationData!$B:$B,'Publication Table (%)'!F$7)/
SUMIFS(AllPublicationData!$E:$E,AllPublicationData!$A:$A,'Publication Table (%)'!$B155,AllPublicationData!$B:$B,'Publication Table (%)'!F$7)),
IF('Publication Table (%)'!$C$5="Cancellations for other reasons",
IFERROR(SUMIFS(AllPublicationData!$J:$J,AllPublicationData!$A:$A,'Publication Table (%)'!$B155,AllPublicationData!$B:$B,'Publication Table (%)'!$C$4,AllPublicationData!$D:$D,'Publication Table (%)'!F$7)/
SUMIFS(AllPublicationData!$E:$E,AllPublicationData!$A:$A,'Publication Table (%)'!$B155,AllPublicationData!$B:$B,'Publication Table (%)'!$C$4,AllPublicationData!$D:$D,'Publication Table (%)'!F$7),
SUMIFS(AllPublicationData!$J:$J,AllPublicationData!$A:$A,'Publication Table (%)'!$B155,AllPublicationData!$B:$B,'Publication Table (%)'!F$7)/
SUMIFS(AllPublicationData!$E:$E,AllPublicationData!$A:$A,'Publication Table (%)'!$B155,AllPublicationData!$B:$B,'Publication Table (%)'!F$7)))))))</f>
        <v>#DIV/0!</v>
      </c>
      <c r="G155" s="96" t="e">
        <f>IF('Publication Table (%)'!$C$5="All Cancelled Operations",
IFERROR(SUMIFS(AllPublicationData!$F:$F,AllPublicationData!$A:$A,'Publication Table (%)'!$B155,AllPublicationData!$B:$B,'Publication Table (%)'!$C$4,AllPublicationData!$D:$D,'Publication Table (%)'!G$7)/
SUMIFS(AllPublicationData!$E:$E,AllPublicationData!$A:$A,'Publication Table (%)'!$B155,AllPublicationData!$B:$B,'Publication Table (%)'!$C$4,AllPublicationData!$D:$D,'Publication Table (%)'!G$7),
SUMIFS(AllPublicationData!$F:$F,AllPublicationData!$A:$A,'Publication Table (%)'!$B155,AllPublicationData!$B:$B,'Publication Table (%)'!G$7)/
SUMIFS(AllPublicationData!$E:$E,AllPublicationData!$A:$A,'Publication Table (%)'!$B155,AllPublicationData!$B:$B,'Publication Table (%)'!G$7)),
IF('Publication Table (%)'!$C$5="Operations cancelled by patient",
IFERROR(SUMIFS(AllPublicationData!$G:$G,AllPublicationData!$A:$A,'Publication Table (%)'!$B155,AllPublicationData!$B:$B,'Publication Table (%)'!$C$4,AllPublicationData!$D:$D,'Publication Table (%)'!G$7)/
SUMIFS(AllPublicationData!$E:$E,AllPublicationData!$A:$A,'Publication Table (%)'!$B155,AllPublicationData!$B:$B,'Publication Table (%)'!$C$4,AllPublicationData!$D:$D,'Publication Table (%)'!G$7),
SUMIFS(AllPublicationData!$G:$G,AllPublicationData!$A:$A,'Publication Table (%)'!$B155,AllPublicationData!$B:$B,'Publication Table (%)'!G$7)/
SUMIFS(AllPublicationData!$E:$E,AllPublicationData!$A:$A,'Publication Table (%)'!$B155,AllPublicationData!$B:$B,'Publication Table (%)'!G$7)),
IF('Publication Table (%)'!$C$5="Operations cancelled for clinical reasons",
IFERROR(SUMIFS(AllPublicationData!$H:$H,AllPublicationData!$A:$A,'Publication Table (%)'!$B155,AllPublicationData!$B:$B,'Publication Table (%)'!$C$4,AllPublicationData!$D:$D,'Publication Table (%)'!G$7)/
SUMIFS(AllPublicationData!$E:$E,AllPublicationData!$A:$A,'Publication Table (%)'!$B155,AllPublicationData!$B:$B,'Publication Table (%)'!$C$4,AllPublicationData!$D:$D,'Publication Table (%)'!G$7),
SUMIFS(AllPublicationData!$H:$H,AllPublicationData!$A:$A,'Publication Table (%)'!$B155,AllPublicationData!$B:$B,'Publication Table (%)'!G$7)/
SUMIFS(AllPublicationData!$E:$E,AllPublicationData!$A:$A,'Publication Table (%)'!$B155,AllPublicationData!$B:$B,'Publication Table (%)'!G$7)),
IF('Publication Table (%)'!$C$5="Operations cancelled for non-clinical/capacity reasons",
IFERROR(SUMIFS(AllPublicationData!$I:$I,AllPublicationData!$A:$A,'Publication Table (%)'!$B155,AllPublicationData!$B:$B,'Publication Table (%)'!$C$4,AllPublicationData!$D:$D,'Publication Table (%)'!G$7)/
SUMIFS(AllPublicationData!$E:$E,AllPublicationData!$A:$A,'Publication Table (%)'!$B155,AllPublicationData!$B:$B,'Publication Table (%)'!$C$4,AllPublicationData!$D:$D,'Publication Table (%)'!G$7),
SUMIFS(AllPublicationData!$I:$I,AllPublicationData!$A:$A,'Publication Table (%)'!$B155,AllPublicationData!$B:$B,'Publication Table (%)'!G$7)/
SUMIFS(AllPublicationData!$E:$E,AllPublicationData!$A:$A,'Publication Table (%)'!$B155,AllPublicationData!$B:$B,'Publication Table (%)'!G$7)),
IF('Publication Table (%)'!$C$5="Cancellations for other reasons",
IFERROR(SUMIFS(AllPublicationData!$J:$J,AllPublicationData!$A:$A,'Publication Table (%)'!$B155,AllPublicationData!$B:$B,'Publication Table (%)'!$C$4,AllPublicationData!$D:$D,'Publication Table (%)'!G$7)/
SUMIFS(AllPublicationData!$E:$E,AllPublicationData!$A:$A,'Publication Table (%)'!$B155,AllPublicationData!$B:$B,'Publication Table (%)'!$C$4,AllPublicationData!$D:$D,'Publication Table (%)'!G$7),
SUMIFS(AllPublicationData!$J:$J,AllPublicationData!$A:$A,'Publication Table (%)'!$B155,AllPublicationData!$B:$B,'Publication Table (%)'!G$7)/
SUMIFS(AllPublicationData!$E:$E,AllPublicationData!$A:$A,'Publication Table (%)'!$B155,AllPublicationData!$B:$B,'Publication Table (%)'!G$7)))))))</f>
        <v>#DIV/0!</v>
      </c>
      <c r="H155" s="96" t="e">
        <f>IF('Publication Table (%)'!$C$5="All Cancelled Operations",
IFERROR(SUMIFS(AllPublicationData!$F:$F,AllPublicationData!$A:$A,'Publication Table (%)'!$B155,AllPublicationData!$B:$B,'Publication Table (%)'!$C$4,AllPublicationData!$D:$D,'Publication Table (%)'!H$7)/
SUMIFS(AllPublicationData!$E:$E,AllPublicationData!$A:$A,'Publication Table (%)'!$B155,AllPublicationData!$B:$B,'Publication Table (%)'!$C$4,AllPublicationData!$D:$D,'Publication Table (%)'!H$7),
SUMIFS(AllPublicationData!$F:$F,AllPublicationData!$A:$A,'Publication Table (%)'!$B155,AllPublicationData!$B:$B,'Publication Table (%)'!H$7)/
SUMIFS(AllPublicationData!$E:$E,AllPublicationData!$A:$A,'Publication Table (%)'!$B155,AllPublicationData!$B:$B,'Publication Table (%)'!H$7)),
IF('Publication Table (%)'!$C$5="Operations cancelled by patient",
IFERROR(SUMIFS(AllPublicationData!$G:$G,AllPublicationData!$A:$A,'Publication Table (%)'!$B155,AllPublicationData!$B:$B,'Publication Table (%)'!$C$4,AllPublicationData!$D:$D,'Publication Table (%)'!H$7)/
SUMIFS(AllPublicationData!$E:$E,AllPublicationData!$A:$A,'Publication Table (%)'!$B155,AllPublicationData!$B:$B,'Publication Table (%)'!$C$4,AllPublicationData!$D:$D,'Publication Table (%)'!H$7),
SUMIFS(AllPublicationData!$G:$G,AllPublicationData!$A:$A,'Publication Table (%)'!$B155,AllPublicationData!$B:$B,'Publication Table (%)'!H$7)/
SUMIFS(AllPublicationData!$E:$E,AllPublicationData!$A:$A,'Publication Table (%)'!$B155,AllPublicationData!$B:$B,'Publication Table (%)'!H$7)),
IF('Publication Table (%)'!$C$5="Operations cancelled for clinical reasons",
IFERROR(SUMIFS(AllPublicationData!$H:$H,AllPublicationData!$A:$A,'Publication Table (%)'!$B155,AllPublicationData!$B:$B,'Publication Table (%)'!$C$4,AllPublicationData!$D:$D,'Publication Table (%)'!H$7)/
SUMIFS(AllPublicationData!$E:$E,AllPublicationData!$A:$A,'Publication Table (%)'!$B155,AllPublicationData!$B:$B,'Publication Table (%)'!$C$4,AllPublicationData!$D:$D,'Publication Table (%)'!H$7),
SUMIFS(AllPublicationData!$H:$H,AllPublicationData!$A:$A,'Publication Table (%)'!$B155,AllPublicationData!$B:$B,'Publication Table (%)'!H$7)/
SUMIFS(AllPublicationData!$E:$E,AllPublicationData!$A:$A,'Publication Table (%)'!$B155,AllPublicationData!$B:$B,'Publication Table (%)'!H$7)),
IF('Publication Table (%)'!$C$5="Operations cancelled for non-clinical/capacity reasons",
IFERROR(SUMIFS(AllPublicationData!$I:$I,AllPublicationData!$A:$A,'Publication Table (%)'!$B155,AllPublicationData!$B:$B,'Publication Table (%)'!$C$4,AllPublicationData!$D:$D,'Publication Table (%)'!H$7)/
SUMIFS(AllPublicationData!$E:$E,AllPublicationData!$A:$A,'Publication Table (%)'!$B155,AllPublicationData!$B:$B,'Publication Table (%)'!$C$4,AllPublicationData!$D:$D,'Publication Table (%)'!H$7),
SUMIFS(AllPublicationData!$I:$I,AllPublicationData!$A:$A,'Publication Table (%)'!$B155,AllPublicationData!$B:$B,'Publication Table (%)'!H$7)/
SUMIFS(AllPublicationData!$E:$E,AllPublicationData!$A:$A,'Publication Table (%)'!$B155,AllPublicationData!$B:$B,'Publication Table (%)'!H$7)),
IF('Publication Table (%)'!$C$5="Cancellations for other reasons",
IFERROR(SUMIFS(AllPublicationData!$J:$J,AllPublicationData!$A:$A,'Publication Table (%)'!$B155,AllPublicationData!$B:$B,'Publication Table (%)'!$C$4,AllPublicationData!$D:$D,'Publication Table (%)'!H$7)/
SUMIFS(AllPublicationData!$E:$E,AllPublicationData!$A:$A,'Publication Table (%)'!$B155,AllPublicationData!$B:$B,'Publication Table (%)'!$C$4,AllPublicationData!$D:$D,'Publication Table (%)'!H$7),
SUMIFS(AllPublicationData!$J:$J,AllPublicationData!$A:$A,'Publication Table (%)'!$B155,AllPublicationData!$B:$B,'Publication Table (%)'!H$7)/
SUMIFS(AllPublicationData!$E:$E,AllPublicationData!$A:$A,'Publication Table (%)'!$B155,AllPublicationData!$B:$B,'Publication Table (%)'!H$7)))))))</f>
        <v>#DIV/0!</v>
      </c>
      <c r="I155" s="96" t="e">
        <f>IF('Publication Table (%)'!$C$5="All Cancelled Operations",
IFERROR(SUMIFS(AllPublicationData!$F:$F,AllPublicationData!$A:$A,'Publication Table (%)'!$B155,AllPublicationData!$B:$B,'Publication Table (%)'!$C$4,AllPublicationData!$D:$D,'Publication Table (%)'!I$7)/
SUMIFS(AllPublicationData!$E:$E,AllPublicationData!$A:$A,'Publication Table (%)'!$B155,AllPublicationData!$B:$B,'Publication Table (%)'!$C$4,AllPublicationData!$D:$D,'Publication Table (%)'!I$7),
SUMIFS(AllPublicationData!$F:$F,AllPublicationData!$A:$A,'Publication Table (%)'!$B155,AllPublicationData!$B:$B,'Publication Table (%)'!I$7)/
SUMIFS(AllPublicationData!$E:$E,AllPublicationData!$A:$A,'Publication Table (%)'!$B155,AllPublicationData!$B:$B,'Publication Table (%)'!I$7)),
IF('Publication Table (%)'!$C$5="Operations cancelled by patient",
IFERROR(SUMIFS(AllPublicationData!$G:$G,AllPublicationData!$A:$A,'Publication Table (%)'!$B155,AllPublicationData!$B:$B,'Publication Table (%)'!$C$4,AllPublicationData!$D:$D,'Publication Table (%)'!I$7)/
SUMIFS(AllPublicationData!$E:$E,AllPublicationData!$A:$A,'Publication Table (%)'!$B155,AllPublicationData!$B:$B,'Publication Table (%)'!$C$4,AllPublicationData!$D:$D,'Publication Table (%)'!I$7),
SUMIFS(AllPublicationData!$G:$G,AllPublicationData!$A:$A,'Publication Table (%)'!$B155,AllPublicationData!$B:$B,'Publication Table (%)'!I$7)/
SUMIFS(AllPublicationData!$E:$E,AllPublicationData!$A:$A,'Publication Table (%)'!$B155,AllPublicationData!$B:$B,'Publication Table (%)'!I$7)),
IF('Publication Table (%)'!$C$5="Operations cancelled for clinical reasons",
IFERROR(SUMIFS(AllPublicationData!$H:$H,AllPublicationData!$A:$A,'Publication Table (%)'!$B155,AllPublicationData!$B:$B,'Publication Table (%)'!$C$4,AllPublicationData!$D:$D,'Publication Table (%)'!I$7)/
SUMIFS(AllPublicationData!$E:$E,AllPublicationData!$A:$A,'Publication Table (%)'!$B155,AllPublicationData!$B:$B,'Publication Table (%)'!$C$4,AllPublicationData!$D:$D,'Publication Table (%)'!I$7),
SUMIFS(AllPublicationData!$H:$H,AllPublicationData!$A:$A,'Publication Table (%)'!$B155,AllPublicationData!$B:$B,'Publication Table (%)'!I$7)/
SUMIFS(AllPublicationData!$E:$E,AllPublicationData!$A:$A,'Publication Table (%)'!$B155,AllPublicationData!$B:$B,'Publication Table (%)'!I$7)),
IF('Publication Table (%)'!$C$5="Operations cancelled for non-clinical/capacity reasons",
IFERROR(SUMIFS(AllPublicationData!$I:$I,AllPublicationData!$A:$A,'Publication Table (%)'!$B155,AllPublicationData!$B:$B,'Publication Table (%)'!$C$4,AllPublicationData!$D:$D,'Publication Table (%)'!I$7)/
SUMIFS(AllPublicationData!$E:$E,AllPublicationData!$A:$A,'Publication Table (%)'!$B155,AllPublicationData!$B:$B,'Publication Table (%)'!$C$4,AllPublicationData!$D:$D,'Publication Table (%)'!I$7),
SUMIFS(AllPublicationData!$I:$I,AllPublicationData!$A:$A,'Publication Table (%)'!$B155,AllPublicationData!$B:$B,'Publication Table (%)'!I$7)/
SUMIFS(AllPublicationData!$E:$E,AllPublicationData!$A:$A,'Publication Table (%)'!$B155,AllPublicationData!$B:$B,'Publication Table (%)'!I$7)),
IF('Publication Table (%)'!$C$5="Cancellations for other reasons",
IFERROR(SUMIFS(AllPublicationData!$J:$J,AllPublicationData!$A:$A,'Publication Table (%)'!$B155,AllPublicationData!$B:$B,'Publication Table (%)'!$C$4,AllPublicationData!$D:$D,'Publication Table (%)'!I$7)/
SUMIFS(AllPublicationData!$E:$E,AllPublicationData!$A:$A,'Publication Table (%)'!$B155,AllPublicationData!$B:$B,'Publication Table (%)'!$C$4,AllPublicationData!$D:$D,'Publication Table (%)'!I$7),
SUMIFS(AllPublicationData!$J:$J,AllPublicationData!$A:$A,'Publication Table (%)'!$B155,AllPublicationData!$B:$B,'Publication Table (%)'!I$7)/
SUMIFS(AllPublicationData!$E:$E,AllPublicationData!$A:$A,'Publication Table (%)'!$B155,AllPublicationData!$B:$B,'Publication Table (%)'!I$7)))))))</f>
        <v>#DIV/0!</v>
      </c>
      <c r="J155" s="96" t="e">
        <f>IF('Publication Table (%)'!$C$5="All Cancelled Operations",
IFERROR(SUMIFS(AllPublicationData!$F:$F,AllPublicationData!$A:$A,'Publication Table (%)'!$B155,AllPublicationData!$B:$B,'Publication Table (%)'!$C$4,AllPublicationData!$D:$D,'Publication Table (%)'!J$7)/
SUMIFS(AllPublicationData!$E:$E,AllPublicationData!$A:$A,'Publication Table (%)'!$B155,AllPublicationData!$B:$B,'Publication Table (%)'!$C$4,AllPublicationData!$D:$D,'Publication Table (%)'!J$7),
SUMIFS(AllPublicationData!$F:$F,AllPublicationData!$A:$A,'Publication Table (%)'!$B155,AllPublicationData!$B:$B,'Publication Table (%)'!J$7)/
SUMIFS(AllPublicationData!$E:$E,AllPublicationData!$A:$A,'Publication Table (%)'!$B155,AllPublicationData!$B:$B,'Publication Table (%)'!J$7)),
IF('Publication Table (%)'!$C$5="Operations cancelled by patient",
IFERROR(SUMIFS(AllPublicationData!$G:$G,AllPublicationData!$A:$A,'Publication Table (%)'!$B155,AllPublicationData!$B:$B,'Publication Table (%)'!$C$4,AllPublicationData!$D:$D,'Publication Table (%)'!J$7)/
SUMIFS(AllPublicationData!$E:$E,AllPublicationData!$A:$A,'Publication Table (%)'!$B155,AllPublicationData!$B:$B,'Publication Table (%)'!$C$4,AllPublicationData!$D:$D,'Publication Table (%)'!J$7),
SUMIFS(AllPublicationData!$G:$G,AllPublicationData!$A:$A,'Publication Table (%)'!$B155,AllPublicationData!$B:$B,'Publication Table (%)'!J$7)/
SUMIFS(AllPublicationData!$E:$E,AllPublicationData!$A:$A,'Publication Table (%)'!$B155,AllPublicationData!$B:$B,'Publication Table (%)'!J$7)),
IF('Publication Table (%)'!$C$5="Operations cancelled for clinical reasons",
IFERROR(SUMIFS(AllPublicationData!$H:$H,AllPublicationData!$A:$A,'Publication Table (%)'!$B155,AllPublicationData!$B:$B,'Publication Table (%)'!$C$4,AllPublicationData!$D:$D,'Publication Table (%)'!J$7)/
SUMIFS(AllPublicationData!$E:$E,AllPublicationData!$A:$A,'Publication Table (%)'!$B155,AllPublicationData!$B:$B,'Publication Table (%)'!$C$4,AllPublicationData!$D:$D,'Publication Table (%)'!J$7),
SUMIFS(AllPublicationData!$H:$H,AllPublicationData!$A:$A,'Publication Table (%)'!$B155,AllPublicationData!$B:$B,'Publication Table (%)'!J$7)/
SUMIFS(AllPublicationData!$E:$E,AllPublicationData!$A:$A,'Publication Table (%)'!$B155,AllPublicationData!$B:$B,'Publication Table (%)'!J$7)),
IF('Publication Table (%)'!$C$5="Operations cancelled for non-clinical/capacity reasons",
IFERROR(SUMIFS(AllPublicationData!$I:$I,AllPublicationData!$A:$A,'Publication Table (%)'!$B155,AllPublicationData!$B:$B,'Publication Table (%)'!$C$4,AllPublicationData!$D:$D,'Publication Table (%)'!J$7)/
SUMIFS(AllPublicationData!$E:$E,AllPublicationData!$A:$A,'Publication Table (%)'!$B155,AllPublicationData!$B:$B,'Publication Table (%)'!$C$4,AllPublicationData!$D:$D,'Publication Table (%)'!J$7),
SUMIFS(AllPublicationData!$I:$I,AllPublicationData!$A:$A,'Publication Table (%)'!$B155,AllPublicationData!$B:$B,'Publication Table (%)'!J$7)/
SUMIFS(AllPublicationData!$E:$E,AllPublicationData!$A:$A,'Publication Table (%)'!$B155,AllPublicationData!$B:$B,'Publication Table (%)'!J$7)),
IF('Publication Table (%)'!$C$5="Cancellations for other reasons",
IFERROR(SUMIFS(AllPublicationData!$J:$J,AllPublicationData!$A:$A,'Publication Table (%)'!$B155,AllPublicationData!$B:$B,'Publication Table (%)'!$C$4,AllPublicationData!$D:$D,'Publication Table (%)'!J$7)/
SUMIFS(AllPublicationData!$E:$E,AllPublicationData!$A:$A,'Publication Table (%)'!$B155,AllPublicationData!$B:$B,'Publication Table (%)'!$C$4,AllPublicationData!$D:$D,'Publication Table (%)'!J$7),
SUMIFS(AllPublicationData!$J:$J,AllPublicationData!$A:$A,'Publication Table (%)'!$B155,AllPublicationData!$B:$B,'Publication Table (%)'!J$7)/
SUMIFS(AllPublicationData!$E:$E,AllPublicationData!$A:$A,'Publication Table (%)'!$B155,AllPublicationData!$B:$B,'Publication Table (%)'!J$7)))))))</f>
        <v>#DIV/0!</v>
      </c>
      <c r="K155" s="96" t="e">
        <f>IF('Publication Table (%)'!$C$5="All Cancelled Operations",
IFERROR(SUMIFS(AllPublicationData!$F:$F,AllPublicationData!$A:$A,'Publication Table (%)'!$B155,AllPublicationData!$B:$B,'Publication Table (%)'!$C$4,AllPublicationData!$D:$D,'Publication Table (%)'!K$7)/
SUMIFS(AllPublicationData!$E:$E,AllPublicationData!$A:$A,'Publication Table (%)'!$B155,AllPublicationData!$B:$B,'Publication Table (%)'!$C$4,AllPublicationData!$D:$D,'Publication Table (%)'!K$7),
SUMIFS(AllPublicationData!$F:$F,AllPublicationData!$A:$A,'Publication Table (%)'!$B155,AllPublicationData!$B:$B,'Publication Table (%)'!K$7)/
SUMIFS(AllPublicationData!$E:$E,AllPublicationData!$A:$A,'Publication Table (%)'!$B155,AllPublicationData!$B:$B,'Publication Table (%)'!K$7)),
IF('Publication Table (%)'!$C$5="Operations cancelled by patient",
IFERROR(SUMIFS(AllPublicationData!$G:$G,AllPublicationData!$A:$A,'Publication Table (%)'!$B155,AllPublicationData!$B:$B,'Publication Table (%)'!$C$4,AllPublicationData!$D:$D,'Publication Table (%)'!K$7)/
SUMIFS(AllPublicationData!$E:$E,AllPublicationData!$A:$A,'Publication Table (%)'!$B155,AllPublicationData!$B:$B,'Publication Table (%)'!$C$4,AllPublicationData!$D:$D,'Publication Table (%)'!K$7),
SUMIFS(AllPublicationData!$G:$G,AllPublicationData!$A:$A,'Publication Table (%)'!$B155,AllPublicationData!$B:$B,'Publication Table (%)'!K$7)/
SUMIFS(AllPublicationData!$E:$E,AllPublicationData!$A:$A,'Publication Table (%)'!$B155,AllPublicationData!$B:$B,'Publication Table (%)'!K$7)),
IF('Publication Table (%)'!$C$5="Operations cancelled for clinical reasons",
IFERROR(SUMIFS(AllPublicationData!$H:$H,AllPublicationData!$A:$A,'Publication Table (%)'!$B155,AllPublicationData!$B:$B,'Publication Table (%)'!$C$4,AllPublicationData!$D:$D,'Publication Table (%)'!K$7)/
SUMIFS(AllPublicationData!$E:$E,AllPublicationData!$A:$A,'Publication Table (%)'!$B155,AllPublicationData!$B:$B,'Publication Table (%)'!$C$4,AllPublicationData!$D:$D,'Publication Table (%)'!K$7),
SUMIFS(AllPublicationData!$H:$H,AllPublicationData!$A:$A,'Publication Table (%)'!$B155,AllPublicationData!$B:$B,'Publication Table (%)'!K$7)/
SUMIFS(AllPublicationData!$E:$E,AllPublicationData!$A:$A,'Publication Table (%)'!$B155,AllPublicationData!$B:$B,'Publication Table (%)'!K$7)),
IF('Publication Table (%)'!$C$5="Operations cancelled for non-clinical/capacity reasons",
IFERROR(SUMIFS(AllPublicationData!$I:$I,AllPublicationData!$A:$A,'Publication Table (%)'!$B155,AllPublicationData!$B:$B,'Publication Table (%)'!$C$4,AllPublicationData!$D:$D,'Publication Table (%)'!K$7)/
SUMIFS(AllPublicationData!$E:$E,AllPublicationData!$A:$A,'Publication Table (%)'!$B155,AllPublicationData!$B:$B,'Publication Table (%)'!$C$4,AllPublicationData!$D:$D,'Publication Table (%)'!K$7),
SUMIFS(AllPublicationData!$I:$I,AllPublicationData!$A:$A,'Publication Table (%)'!$B155,AllPublicationData!$B:$B,'Publication Table (%)'!K$7)/
SUMIFS(AllPublicationData!$E:$E,AllPublicationData!$A:$A,'Publication Table (%)'!$B155,AllPublicationData!$B:$B,'Publication Table (%)'!K$7)),
IF('Publication Table (%)'!$C$5="Cancellations for other reasons",
IFERROR(SUMIFS(AllPublicationData!$J:$J,AllPublicationData!$A:$A,'Publication Table (%)'!$B155,AllPublicationData!$B:$B,'Publication Table (%)'!$C$4,AllPublicationData!$D:$D,'Publication Table (%)'!K$7)/
SUMIFS(AllPublicationData!$E:$E,AllPublicationData!$A:$A,'Publication Table (%)'!$B155,AllPublicationData!$B:$B,'Publication Table (%)'!$C$4,AllPublicationData!$D:$D,'Publication Table (%)'!K$7),
SUMIFS(AllPublicationData!$J:$J,AllPublicationData!$A:$A,'Publication Table (%)'!$B155,AllPublicationData!$B:$B,'Publication Table (%)'!K$7)/
SUMIFS(AllPublicationData!$E:$E,AllPublicationData!$A:$A,'Publication Table (%)'!$B155,AllPublicationData!$B:$B,'Publication Table (%)'!K$7)))))))</f>
        <v>#DIV/0!</v>
      </c>
      <c r="L155" s="96" t="e">
        <f>IF('Publication Table (%)'!$C$5="All Cancelled Operations",
IFERROR(SUMIFS(AllPublicationData!$F:$F,AllPublicationData!$A:$A,'Publication Table (%)'!$B155,AllPublicationData!$B:$B,'Publication Table (%)'!$C$4,AllPublicationData!$D:$D,'Publication Table (%)'!L$7)/
SUMIFS(AllPublicationData!$E:$E,AllPublicationData!$A:$A,'Publication Table (%)'!$B155,AllPublicationData!$B:$B,'Publication Table (%)'!$C$4,AllPublicationData!$D:$D,'Publication Table (%)'!L$7),
SUMIFS(AllPublicationData!$F:$F,AllPublicationData!$A:$A,'Publication Table (%)'!$B155,AllPublicationData!$B:$B,'Publication Table (%)'!L$7)/
SUMIFS(AllPublicationData!$E:$E,AllPublicationData!$A:$A,'Publication Table (%)'!$B155,AllPublicationData!$B:$B,'Publication Table (%)'!L$7)),
IF('Publication Table (%)'!$C$5="Operations cancelled by patient",
IFERROR(SUMIFS(AllPublicationData!$G:$G,AllPublicationData!$A:$A,'Publication Table (%)'!$B155,AllPublicationData!$B:$B,'Publication Table (%)'!$C$4,AllPublicationData!$D:$D,'Publication Table (%)'!L$7)/
SUMIFS(AllPublicationData!$E:$E,AllPublicationData!$A:$A,'Publication Table (%)'!$B155,AllPublicationData!$B:$B,'Publication Table (%)'!$C$4,AllPublicationData!$D:$D,'Publication Table (%)'!L$7),
SUMIFS(AllPublicationData!$G:$G,AllPublicationData!$A:$A,'Publication Table (%)'!$B155,AllPublicationData!$B:$B,'Publication Table (%)'!L$7)/
SUMIFS(AllPublicationData!$E:$E,AllPublicationData!$A:$A,'Publication Table (%)'!$B155,AllPublicationData!$B:$B,'Publication Table (%)'!L$7)),
IF('Publication Table (%)'!$C$5="Operations cancelled for clinical reasons",
IFERROR(SUMIFS(AllPublicationData!$H:$H,AllPublicationData!$A:$A,'Publication Table (%)'!$B155,AllPublicationData!$B:$B,'Publication Table (%)'!$C$4,AllPublicationData!$D:$D,'Publication Table (%)'!L$7)/
SUMIFS(AllPublicationData!$E:$E,AllPublicationData!$A:$A,'Publication Table (%)'!$B155,AllPublicationData!$B:$B,'Publication Table (%)'!$C$4,AllPublicationData!$D:$D,'Publication Table (%)'!L$7),
SUMIFS(AllPublicationData!$H:$H,AllPublicationData!$A:$A,'Publication Table (%)'!$B155,AllPublicationData!$B:$B,'Publication Table (%)'!L$7)/
SUMIFS(AllPublicationData!$E:$E,AllPublicationData!$A:$A,'Publication Table (%)'!$B155,AllPublicationData!$B:$B,'Publication Table (%)'!L$7)),
IF('Publication Table (%)'!$C$5="Operations cancelled for non-clinical/capacity reasons",
IFERROR(SUMIFS(AllPublicationData!$I:$I,AllPublicationData!$A:$A,'Publication Table (%)'!$B155,AllPublicationData!$B:$B,'Publication Table (%)'!$C$4,AllPublicationData!$D:$D,'Publication Table (%)'!L$7)/
SUMIFS(AllPublicationData!$E:$E,AllPublicationData!$A:$A,'Publication Table (%)'!$B155,AllPublicationData!$B:$B,'Publication Table (%)'!$C$4,AllPublicationData!$D:$D,'Publication Table (%)'!L$7),
SUMIFS(AllPublicationData!$I:$I,AllPublicationData!$A:$A,'Publication Table (%)'!$B155,AllPublicationData!$B:$B,'Publication Table (%)'!L$7)/
SUMIFS(AllPublicationData!$E:$E,AllPublicationData!$A:$A,'Publication Table (%)'!$B155,AllPublicationData!$B:$B,'Publication Table (%)'!L$7)),
IF('Publication Table (%)'!$C$5="Cancellations for other reasons",
IFERROR(SUMIFS(AllPublicationData!$J:$J,AllPublicationData!$A:$A,'Publication Table (%)'!$B155,AllPublicationData!$B:$B,'Publication Table (%)'!$C$4,AllPublicationData!$D:$D,'Publication Table (%)'!L$7)/
SUMIFS(AllPublicationData!$E:$E,AllPublicationData!$A:$A,'Publication Table (%)'!$B155,AllPublicationData!$B:$B,'Publication Table (%)'!$C$4,AllPublicationData!$D:$D,'Publication Table (%)'!L$7),
SUMIFS(AllPublicationData!$J:$J,AllPublicationData!$A:$A,'Publication Table (%)'!$B155,AllPublicationData!$B:$B,'Publication Table (%)'!L$7)/
SUMIFS(AllPublicationData!$E:$E,AllPublicationData!$A:$A,'Publication Table (%)'!$B155,AllPublicationData!$B:$B,'Publication Table (%)'!L$7)))))))</f>
        <v>#DIV/0!</v>
      </c>
      <c r="M155" s="96" t="e">
        <f>IF('Publication Table (%)'!$C$5="All Cancelled Operations",
IFERROR(SUMIFS(AllPublicationData!$F:$F,AllPublicationData!$A:$A,'Publication Table (%)'!$B155,AllPublicationData!$B:$B,'Publication Table (%)'!$C$4,AllPublicationData!$D:$D,'Publication Table (%)'!M$7)/
SUMIFS(AllPublicationData!$E:$E,AllPublicationData!$A:$A,'Publication Table (%)'!$B155,AllPublicationData!$B:$B,'Publication Table (%)'!$C$4,AllPublicationData!$D:$D,'Publication Table (%)'!M$7),
SUMIFS(AllPublicationData!$F:$F,AllPublicationData!$A:$A,'Publication Table (%)'!$B155,AllPublicationData!$B:$B,'Publication Table (%)'!M$7)/
SUMIFS(AllPublicationData!$E:$E,AllPublicationData!$A:$A,'Publication Table (%)'!$B155,AllPublicationData!$B:$B,'Publication Table (%)'!M$7)),
IF('Publication Table (%)'!$C$5="Operations cancelled by patient",
IFERROR(SUMIFS(AllPublicationData!$G:$G,AllPublicationData!$A:$A,'Publication Table (%)'!$B155,AllPublicationData!$B:$B,'Publication Table (%)'!$C$4,AllPublicationData!$D:$D,'Publication Table (%)'!M$7)/
SUMIFS(AllPublicationData!$E:$E,AllPublicationData!$A:$A,'Publication Table (%)'!$B155,AllPublicationData!$B:$B,'Publication Table (%)'!$C$4,AllPublicationData!$D:$D,'Publication Table (%)'!M$7),
SUMIFS(AllPublicationData!$G:$G,AllPublicationData!$A:$A,'Publication Table (%)'!$B155,AllPublicationData!$B:$B,'Publication Table (%)'!M$7)/
SUMIFS(AllPublicationData!$E:$E,AllPublicationData!$A:$A,'Publication Table (%)'!$B155,AllPublicationData!$B:$B,'Publication Table (%)'!M$7)),
IF('Publication Table (%)'!$C$5="Operations cancelled for clinical reasons",
IFERROR(SUMIFS(AllPublicationData!$H:$H,AllPublicationData!$A:$A,'Publication Table (%)'!$B155,AllPublicationData!$B:$B,'Publication Table (%)'!$C$4,AllPublicationData!$D:$D,'Publication Table (%)'!M$7)/
SUMIFS(AllPublicationData!$E:$E,AllPublicationData!$A:$A,'Publication Table (%)'!$B155,AllPublicationData!$B:$B,'Publication Table (%)'!$C$4,AllPublicationData!$D:$D,'Publication Table (%)'!M$7),
SUMIFS(AllPublicationData!$H:$H,AllPublicationData!$A:$A,'Publication Table (%)'!$B155,AllPublicationData!$B:$B,'Publication Table (%)'!M$7)/
SUMIFS(AllPublicationData!$E:$E,AllPublicationData!$A:$A,'Publication Table (%)'!$B155,AllPublicationData!$B:$B,'Publication Table (%)'!M$7)),
IF('Publication Table (%)'!$C$5="Operations cancelled for non-clinical/capacity reasons",
IFERROR(SUMIFS(AllPublicationData!$I:$I,AllPublicationData!$A:$A,'Publication Table (%)'!$B155,AllPublicationData!$B:$B,'Publication Table (%)'!$C$4,AllPublicationData!$D:$D,'Publication Table (%)'!M$7)/
SUMIFS(AllPublicationData!$E:$E,AllPublicationData!$A:$A,'Publication Table (%)'!$B155,AllPublicationData!$B:$B,'Publication Table (%)'!$C$4,AllPublicationData!$D:$D,'Publication Table (%)'!M$7),
SUMIFS(AllPublicationData!$I:$I,AllPublicationData!$A:$A,'Publication Table (%)'!$B155,AllPublicationData!$B:$B,'Publication Table (%)'!M$7)/
SUMIFS(AllPublicationData!$E:$E,AllPublicationData!$A:$A,'Publication Table (%)'!$B155,AllPublicationData!$B:$B,'Publication Table (%)'!M$7)),
IF('Publication Table (%)'!$C$5="Cancellations for other reasons",
IFERROR(SUMIFS(AllPublicationData!$J:$J,AllPublicationData!$A:$A,'Publication Table (%)'!$B155,AllPublicationData!$B:$B,'Publication Table (%)'!$C$4,AllPublicationData!$D:$D,'Publication Table (%)'!M$7)/
SUMIFS(AllPublicationData!$E:$E,AllPublicationData!$A:$A,'Publication Table (%)'!$B155,AllPublicationData!$B:$B,'Publication Table (%)'!$C$4,AllPublicationData!$D:$D,'Publication Table (%)'!M$7),
SUMIFS(AllPublicationData!$J:$J,AllPublicationData!$A:$A,'Publication Table (%)'!$B155,AllPublicationData!$B:$B,'Publication Table (%)'!M$7)/
SUMIFS(AllPublicationData!$E:$E,AllPublicationData!$A:$A,'Publication Table (%)'!$B155,AllPublicationData!$B:$B,'Publication Table (%)'!M$7)))))))</f>
        <v>#DIV/0!</v>
      </c>
      <c r="N155" s="96" t="e">
        <f>IF('Publication Table (%)'!$C$5="All Cancelled Operations",
IFERROR(SUMIFS(AllPublicationData!$F:$F,AllPublicationData!$A:$A,'Publication Table (%)'!$B155,AllPublicationData!$B:$B,'Publication Table (%)'!$C$4,AllPublicationData!$D:$D,'Publication Table (%)'!N$7)/
SUMIFS(AllPublicationData!$E:$E,AllPublicationData!$A:$A,'Publication Table (%)'!$B155,AllPublicationData!$B:$B,'Publication Table (%)'!$C$4,AllPublicationData!$D:$D,'Publication Table (%)'!N$7),
SUMIFS(AllPublicationData!$F:$F,AllPublicationData!$A:$A,'Publication Table (%)'!$B155,AllPublicationData!$B:$B,'Publication Table (%)'!N$7)/
SUMIFS(AllPublicationData!$E:$E,AllPublicationData!$A:$A,'Publication Table (%)'!$B155,AllPublicationData!$B:$B,'Publication Table (%)'!N$7)),
IF('Publication Table (%)'!$C$5="Operations cancelled by patient",
IFERROR(SUMIFS(AllPublicationData!$G:$G,AllPublicationData!$A:$A,'Publication Table (%)'!$B155,AllPublicationData!$B:$B,'Publication Table (%)'!$C$4,AllPublicationData!$D:$D,'Publication Table (%)'!N$7)/
SUMIFS(AllPublicationData!$E:$E,AllPublicationData!$A:$A,'Publication Table (%)'!$B155,AllPublicationData!$B:$B,'Publication Table (%)'!$C$4,AllPublicationData!$D:$D,'Publication Table (%)'!N$7),
SUMIFS(AllPublicationData!$G:$G,AllPublicationData!$A:$A,'Publication Table (%)'!$B155,AllPublicationData!$B:$B,'Publication Table (%)'!N$7)/
SUMIFS(AllPublicationData!$E:$E,AllPublicationData!$A:$A,'Publication Table (%)'!$B155,AllPublicationData!$B:$B,'Publication Table (%)'!N$7)),
IF('Publication Table (%)'!$C$5="Operations cancelled for clinical reasons",
IFERROR(SUMIFS(AllPublicationData!$H:$H,AllPublicationData!$A:$A,'Publication Table (%)'!$B155,AllPublicationData!$B:$B,'Publication Table (%)'!$C$4,AllPublicationData!$D:$D,'Publication Table (%)'!N$7)/
SUMIFS(AllPublicationData!$E:$E,AllPublicationData!$A:$A,'Publication Table (%)'!$B155,AllPublicationData!$B:$B,'Publication Table (%)'!$C$4,AllPublicationData!$D:$D,'Publication Table (%)'!N$7),
SUMIFS(AllPublicationData!$H:$H,AllPublicationData!$A:$A,'Publication Table (%)'!$B155,AllPublicationData!$B:$B,'Publication Table (%)'!N$7)/
SUMIFS(AllPublicationData!$E:$E,AllPublicationData!$A:$A,'Publication Table (%)'!$B155,AllPublicationData!$B:$B,'Publication Table (%)'!N$7)),
IF('Publication Table (%)'!$C$5="Operations cancelled for non-clinical/capacity reasons",
IFERROR(SUMIFS(AllPublicationData!$I:$I,AllPublicationData!$A:$A,'Publication Table (%)'!$B155,AllPublicationData!$B:$B,'Publication Table (%)'!$C$4,AllPublicationData!$D:$D,'Publication Table (%)'!N$7)/
SUMIFS(AllPublicationData!$E:$E,AllPublicationData!$A:$A,'Publication Table (%)'!$B155,AllPublicationData!$B:$B,'Publication Table (%)'!$C$4,AllPublicationData!$D:$D,'Publication Table (%)'!N$7),
SUMIFS(AllPublicationData!$I:$I,AllPublicationData!$A:$A,'Publication Table (%)'!$B155,AllPublicationData!$B:$B,'Publication Table (%)'!N$7)/
SUMIFS(AllPublicationData!$E:$E,AllPublicationData!$A:$A,'Publication Table (%)'!$B155,AllPublicationData!$B:$B,'Publication Table (%)'!N$7)),
IF('Publication Table (%)'!$C$5="Cancellations for other reasons",
IFERROR(SUMIFS(AllPublicationData!$J:$J,AllPublicationData!$A:$A,'Publication Table (%)'!$B155,AllPublicationData!$B:$B,'Publication Table (%)'!$C$4,AllPublicationData!$D:$D,'Publication Table (%)'!N$7)/
SUMIFS(AllPublicationData!$E:$E,AllPublicationData!$A:$A,'Publication Table (%)'!$B155,AllPublicationData!$B:$B,'Publication Table (%)'!$C$4,AllPublicationData!$D:$D,'Publication Table (%)'!N$7),
SUMIFS(AllPublicationData!$J:$J,AllPublicationData!$A:$A,'Publication Table (%)'!$B155,AllPublicationData!$B:$B,'Publication Table (%)'!N$7)/
SUMIFS(AllPublicationData!$E:$E,AllPublicationData!$A:$A,'Publication Table (%)'!$B155,AllPublicationData!$B:$B,'Publication Table (%)'!N$7)))))))</f>
        <v>#DIV/0!</v>
      </c>
      <c r="O155" s="96" t="e">
        <f>IF('Publication Table (%)'!$C$5="All Cancelled Operations",
IFERROR(SUMIFS(AllPublicationData!$F:$F,AllPublicationData!$A:$A,'Publication Table (%)'!$B155,AllPublicationData!$B:$B,'Publication Table (%)'!$C$4,AllPublicationData!$D:$D,'Publication Table (%)'!O$7)/
SUMIFS(AllPublicationData!$E:$E,AllPublicationData!$A:$A,'Publication Table (%)'!$B155,AllPublicationData!$B:$B,'Publication Table (%)'!$C$4,AllPublicationData!$D:$D,'Publication Table (%)'!O$7),
SUMIFS(AllPublicationData!$F:$F,AllPublicationData!$A:$A,'Publication Table (%)'!$B155,AllPublicationData!$B:$B,'Publication Table (%)'!O$7)/
SUMIFS(AllPublicationData!$E:$E,AllPublicationData!$A:$A,'Publication Table (%)'!$B155,AllPublicationData!$B:$B,'Publication Table (%)'!O$7)),
IF('Publication Table (%)'!$C$5="Operations cancelled by patient",
IFERROR(SUMIFS(AllPublicationData!$G:$G,AllPublicationData!$A:$A,'Publication Table (%)'!$B155,AllPublicationData!$B:$B,'Publication Table (%)'!$C$4,AllPublicationData!$D:$D,'Publication Table (%)'!O$7)/
SUMIFS(AllPublicationData!$E:$E,AllPublicationData!$A:$A,'Publication Table (%)'!$B155,AllPublicationData!$B:$B,'Publication Table (%)'!$C$4,AllPublicationData!$D:$D,'Publication Table (%)'!O$7),
SUMIFS(AllPublicationData!$G:$G,AllPublicationData!$A:$A,'Publication Table (%)'!$B155,AllPublicationData!$B:$B,'Publication Table (%)'!O$7)/
SUMIFS(AllPublicationData!$E:$E,AllPublicationData!$A:$A,'Publication Table (%)'!$B155,AllPublicationData!$B:$B,'Publication Table (%)'!O$7)),
IF('Publication Table (%)'!$C$5="Operations cancelled for clinical reasons",
IFERROR(SUMIFS(AllPublicationData!$H:$H,AllPublicationData!$A:$A,'Publication Table (%)'!$B155,AllPublicationData!$B:$B,'Publication Table (%)'!$C$4,AllPublicationData!$D:$D,'Publication Table (%)'!O$7)/
SUMIFS(AllPublicationData!$E:$E,AllPublicationData!$A:$A,'Publication Table (%)'!$B155,AllPublicationData!$B:$B,'Publication Table (%)'!$C$4,AllPublicationData!$D:$D,'Publication Table (%)'!O$7),
SUMIFS(AllPublicationData!$H:$H,AllPublicationData!$A:$A,'Publication Table (%)'!$B155,AllPublicationData!$B:$B,'Publication Table (%)'!O$7)/
SUMIFS(AllPublicationData!$E:$E,AllPublicationData!$A:$A,'Publication Table (%)'!$B155,AllPublicationData!$B:$B,'Publication Table (%)'!O$7)),
IF('Publication Table (%)'!$C$5="Operations cancelled for non-clinical/capacity reasons",
IFERROR(SUMIFS(AllPublicationData!$I:$I,AllPublicationData!$A:$A,'Publication Table (%)'!$B155,AllPublicationData!$B:$B,'Publication Table (%)'!$C$4,AllPublicationData!$D:$D,'Publication Table (%)'!O$7)/
SUMIFS(AllPublicationData!$E:$E,AllPublicationData!$A:$A,'Publication Table (%)'!$B155,AllPublicationData!$B:$B,'Publication Table (%)'!$C$4,AllPublicationData!$D:$D,'Publication Table (%)'!O$7),
SUMIFS(AllPublicationData!$I:$I,AllPublicationData!$A:$A,'Publication Table (%)'!$B155,AllPublicationData!$B:$B,'Publication Table (%)'!O$7)/
SUMIFS(AllPublicationData!$E:$E,AllPublicationData!$A:$A,'Publication Table (%)'!$B155,AllPublicationData!$B:$B,'Publication Table (%)'!O$7)),
IF('Publication Table (%)'!$C$5="Cancellations for other reasons",
IFERROR(SUMIFS(AllPublicationData!$J:$J,AllPublicationData!$A:$A,'Publication Table (%)'!$B155,AllPublicationData!$B:$B,'Publication Table (%)'!$C$4,AllPublicationData!$D:$D,'Publication Table (%)'!O$7)/
SUMIFS(AllPublicationData!$E:$E,AllPublicationData!$A:$A,'Publication Table (%)'!$B155,AllPublicationData!$B:$B,'Publication Table (%)'!$C$4,AllPublicationData!$D:$D,'Publication Table (%)'!O$7),
SUMIFS(AllPublicationData!$J:$J,AllPublicationData!$A:$A,'Publication Table (%)'!$B155,AllPublicationData!$B:$B,'Publication Table (%)'!O$7)/
SUMIFS(AllPublicationData!$E:$E,AllPublicationData!$A:$A,'Publication Table (%)'!$B155,AllPublicationData!$B:$B,'Publication Table (%)'!O$7)))))))</f>
        <v>#DIV/0!</v>
      </c>
      <c r="P155" s="96" t="e">
        <f>IF('Publication Table (%)'!$C$5="All Cancelled Operations",
IFERROR(SUMIFS(AllPublicationData!$F:$F,AllPublicationData!$A:$A,'Publication Table (%)'!$B155,AllPublicationData!$B:$B,'Publication Table (%)'!$C$4,AllPublicationData!$D:$D,'Publication Table (%)'!P$7)/
SUMIFS(AllPublicationData!$E:$E,AllPublicationData!$A:$A,'Publication Table (%)'!$B155,AllPublicationData!$B:$B,'Publication Table (%)'!$C$4,AllPublicationData!$D:$D,'Publication Table (%)'!P$7),
SUMIFS(AllPublicationData!$F:$F,AllPublicationData!$A:$A,'Publication Table (%)'!$B155,AllPublicationData!$B:$B,'Publication Table (%)'!P$7)/
SUMIFS(AllPublicationData!$E:$E,AllPublicationData!$A:$A,'Publication Table (%)'!$B155,AllPublicationData!$B:$B,'Publication Table (%)'!P$7)),
IF('Publication Table (%)'!$C$5="Operations cancelled by patient",
IFERROR(SUMIFS(AllPublicationData!$G:$G,AllPublicationData!$A:$A,'Publication Table (%)'!$B155,AllPublicationData!$B:$B,'Publication Table (%)'!$C$4,AllPublicationData!$D:$D,'Publication Table (%)'!P$7)/
SUMIFS(AllPublicationData!$E:$E,AllPublicationData!$A:$A,'Publication Table (%)'!$B155,AllPublicationData!$B:$B,'Publication Table (%)'!$C$4,AllPublicationData!$D:$D,'Publication Table (%)'!P$7),
SUMIFS(AllPublicationData!$G:$G,AllPublicationData!$A:$A,'Publication Table (%)'!$B155,AllPublicationData!$B:$B,'Publication Table (%)'!P$7)/
SUMIFS(AllPublicationData!$E:$E,AllPublicationData!$A:$A,'Publication Table (%)'!$B155,AllPublicationData!$B:$B,'Publication Table (%)'!P$7)),
IF('Publication Table (%)'!$C$5="Operations cancelled for clinical reasons",
IFERROR(SUMIFS(AllPublicationData!$H:$H,AllPublicationData!$A:$A,'Publication Table (%)'!$B155,AllPublicationData!$B:$B,'Publication Table (%)'!$C$4,AllPublicationData!$D:$D,'Publication Table (%)'!P$7)/
SUMIFS(AllPublicationData!$E:$E,AllPublicationData!$A:$A,'Publication Table (%)'!$B155,AllPublicationData!$B:$B,'Publication Table (%)'!$C$4,AllPublicationData!$D:$D,'Publication Table (%)'!P$7),
SUMIFS(AllPublicationData!$H:$H,AllPublicationData!$A:$A,'Publication Table (%)'!$B155,AllPublicationData!$B:$B,'Publication Table (%)'!P$7)/
SUMIFS(AllPublicationData!$E:$E,AllPublicationData!$A:$A,'Publication Table (%)'!$B155,AllPublicationData!$B:$B,'Publication Table (%)'!P$7)),
IF('Publication Table (%)'!$C$5="Operations cancelled for non-clinical/capacity reasons",
IFERROR(SUMIFS(AllPublicationData!$I:$I,AllPublicationData!$A:$A,'Publication Table (%)'!$B155,AllPublicationData!$B:$B,'Publication Table (%)'!$C$4,AllPublicationData!$D:$D,'Publication Table (%)'!P$7)/
SUMIFS(AllPublicationData!$E:$E,AllPublicationData!$A:$A,'Publication Table (%)'!$B155,AllPublicationData!$B:$B,'Publication Table (%)'!$C$4,AllPublicationData!$D:$D,'Publication Table (%)'!P$7),
SUMIFS(AllPublicationData!$I:$I,AllPublicationData!$A:$A,'Publication Table (%)'!$B155,AllPublicationData!$B:$B,'Publication Table (%)'!P$7)/
SUMIFS(AllPublicationData!$E:$E,AllPublicationData!$A:$A,'Publication Table (%)'!$B155,AllPublicationData!$B:$B,'Publication Table (%)'!P$7)),
IF('Publication Table (%)'!$C$5="Cancellations for other reasons",
IFERROR(SUMIFS(AllPublicationData!$J:$J,AllPublicationData!$A:$A,'Publication Table (%)'!$B155,AllPublicationData!$B:$B,'Publication Table (%)'!$C$4,AllPublicationData!$D:$D,'Publication Table (%)'!P$7)/
SUMIFS(AllPublicationData!$E:$E,AllPublicationData!$A:$A,'Publication Table (%)'!$B155,AllPublicationData!$B:$B,'Publication Table (%)'!$C$4,AllPublicationData!$D:$D,'Publication Table (%)'!P$7),
SUMIFS(AllPublicationData!$J:$J,AllPublicationData!$A:$A,'Publication Table (%)'!$B155,AllPublicationData!$B:$B,'Publication Table (%)'!P$7)/
SUMIFS(AllPublicationData!$E:$E,AllPublicationData!$A:$A,'Publication Table (%)'!$B155,AllPublicationData!$B:$B,'Publication Table (%)'!P$7)))))))</f>
        <v>#DIV/0!</v>
      </c>
      <c r="Q155" s="96" t="e">
        <f>IF('Publication Table (%)'!$C$5="All Cancelled Operations",
IFERROR(SUMIFS(AllPublicationData!$F:$F,AllPublicationData!$A:$A,'Publication Table (%)'!$B155,AllPublicationData!$B:$B,'Publication Table (%)'!$C$4,AllPublicationData!$D:$D,'Publication Table (%)'!Q$7)/
SUMIFS(AllPublicationData!$E:$E,AllPublicationData!$A:$A,'Publication Table (%)'!$B155,AllPublicationData!$B:$B,'Publication Table (%)'!$C$4,AllPublicationData!$D:$D,'Publication Table (%)'!Q$7),
SUMIFS(AllPublicationData!$F:$F,AllPublicationData!$A:$A,'Publication Table (%)'!$B155,AllPublicationData!$B:$B,'Publication Table (%)'!Q$7)/
SUMIFS(AllPublicationData!$E:$E,AllPublicationData!$A:$A,'Publication Table (%)'!$B155,AllPublicationData!$B:$B,'Publication Table (%)'!Q$7)),
IF('Publication Table (%)'!$C$5="Operations cancelled by patient",
IFERROR(SUMIFS(AllPublicationData!$G:$G,AllPublicationData!$A:$A,'Publication Table (%)'!$B155,AllPublicationData!$B:$B,'Publication Table (%)'!$C$4,AllPublicationData!$D:$D,'Publication Table (%)'!Q$7)/
SUMIFS(AllPublicationData!$E:$E,AllPublicationData!$A:$A,'Publication Table (%)'!$B155,AllPublicationData!$B:$B,'Publication Table (%)'!$C$4,AllPublicationData!$D:$D,'Publication Table (%)'!Q$7),
SUMIFS(AllPublicationData!$G:$G,AllPublicationData!$A:$A,'Publication Table (%)'!$B155,AllPublicationData!$B:$B,'Publication Table (%)'!Q$7)/
SUMIFS(AllPublicationData!$E:$E,AllPublicationData!$A:$A,'Publication Table (%)'!$B155,AllPublicationData!$B:$B,'Publication Table (%)'!Q$7)),
IF('Publication Table (%)'!$C$5="Operations cancelled for clinical reasons",
IFERROR(SUMIFS(AllPublicationData!$H:$H,AllPublicationData!$A:$A,'Publication Table (%)'!$B155,AllPublicationData!$B:$B,'Publication Table (%)'!$C$4,AllPublicationData!$D:$D,'Publication Table (%)'!Q$7)/
SUMIFS(AllPublicationData!$E:$E,AllPublicationData!$A:$A,'Publication Table (%)'!$B155,AllPublicationData!$B:$B,'Publication Table (%)'!$C$4,AllPublicationData!$D:$D,'Publication Table (%)'!Q$7),
SUMIFS(AllPublicationData!$H:$H,AllPublicationData!$A:$A,'Publication Table (%)'!$B155,AllPublicationData!$B:$B,'Publication Table (%)'!Q$7)/
SUMIFS(AllPublicationData!$E:$E,AllPublicationData!$A:$A,'Publication Table (%)'!$B155,AllPublicationData!$B:$B,'Publication Table (%)'!Q$7)),
IF('Publication Table (%)'!$C$5="Operations cancelled for non-clinical/capacity reasons",
IFERROR(SUMIFS(AllPublicationData!$I:$I,AllPublicationData!$A:$A,'Publication Table (%)'!$B155,AllPublicationData!$B:$B,'Publication Table (%)'!$C$4,AllPublicationData!$D:$D,'Publication Table (%)'!Q$7)/
SUMIFS(AllPublicationData!$E:$E,AllPublicationData!$A:$A,'Publication Table (%)'!$B155,AllPublicationData!$B:$B,'Publication Table (%)'!$C$4,AllPublicationData!$D:$D,'Publication Table (%)'!Q$7),
SUMIFS(AllPublicationData!$I:$I,AllPublicationData!$A:$A,'Publication Table (%)'!$B155,AllPublicationData!$B:$B,'Publication Table (%)'!Q$7)/
SUMIFS(AllPublicationData!$E:$E,AllPublicationData!$A:$A,'Publication Table (%)'!$B155,AllPublicationData!$B:$B,'Publication Table (%)'!Q$7)),
IF('Publication Table (%)'!$C$5="Cancellations for other reasons",
IFERROR(SUMIFS(AllPublicationData!$J:$J,AllPublicationData!$A:$A,'Publication Table (%)'!$B155,AllPublicationData!$B:$B,'Publication Table (%)'!$C$4,AllPublicationData!$D:$D,'Publication Table (%)'!Q$7)/
SUMIFS(AllPublicationData!$E:$E,AllPublicationData!$A:$A,'Publication Table (%)'!$B155,AllPublicationData!$B:$B,'Publication Table (%)'!$C$4,AllPublicationData!$D:$D,'Publication Table (%)'!Q$7),
SUMIFS(AllPublicationData!$J:$J,AllPublicationData!$A:$A,'Publication Table (%)'!$B155,AllPublicationData!$B:$B,'Publication Table (%)'!Q$7)/
SUMIFS(AllPublicationData!$E:$E,AllPublicationData!$A:$A,'Publication Table (%)'!$B155,AllPublicationData!$B:$B,'Publication Table (%)'!Q$7)))))))</f>
        <v>#DIV/0!</v>
      </c>
      <c r="R155" s="96" t="e">
        <f>IF('Publication Table (%)'!$C$5="All Cancelled Operations",
IFERROR(SUMIFS(AllPublicationData!$F:$F,AllPublicationData!$A:$A,'Publication Table (%)'!$B155,AllPublicationData!$B:$B,'Publication Table (%)'!$C$4,AllPublicationData!$D:$D,'Publication Table (%)'!R$7)/
SUMIFS(AllPublicationData!$E:$E,AllPublicationData!$A:$A,'Publication Table (%)'!$B155,AllPublicationData!$B:$B,'Publication Table (%)'!$C$4,AllPublicationData!$D:$D,'Publication Table (%)'!R$7),
SUMIFS(AllPublicationData!$F:$F,AllPublicationData!$A:$A,'Publication Table (%)'!$B155,AllPublicationData!$B:$B,'Publication Table (%)'!R$7)/
SUMIFS(AllPublicationData!$E:$E,AllPublicationData!$A:$A,'Publication Table (%)'!$B155,AllPublicationData!$B:$B,'Publication Table (%)'!R$7)),
IF('Publication Table (%)'!$C$5="Operations cancelled by patient",
IFERROR(SUMIFS(AllPublicationData!$G:$G,AllPublicationData!$A:$A,'Publication Table (%)'!$B155,AllPublicationData!$B:$B,'Publication Table (%)'!$C$4,AllPublicationData!$D:$D,'Publication Table (%)'!R$7)/
SUMIFS(AllPublicationData!$E:$E,AllPublicationData!$A:$A,'Publication Table (%)'!$B155,AllPublicationData!$B:$B,'Publication Table (%)'!$C$4,AllPublicationData!$D:$D,'Publication Table (%)'!R$7),
SUMIFS(AllPublicationData!$G:$G,AllPublicationData!$A:$A,'Publication Table (%)'!$B155,AllPublicationData!$B:$B,'Publication Table (%)'!R$7)/
SUMIFS(AllPublicationData!$E:$E,AllPublicationData!$A:$A,'Publication Table (%)'!$B155,AllPublicationData!$B:$B,'Publication Table (%)'!R$7)),
IF('Publication Table (%)'!$C$5="Operations cancelled for clinical reasons",
IFERROR(SUMIFS(AllPublicationData!$H:$H,AllPublicationData!$A:$A,'Publication Table (%)'!$B155,AllPublicationData!$B:$B,'Publication Table (%)'!$C$4,AllPublicationData!$D:$D,'Publication Table (%)'!R$7)/
SUMIFS(AllPublicationData!$E:$E,AllPublicationData!$A:$A,'Publication Table (%)'!$B155,AllPublicationData!$B:$B,'Publication Table (%)'!$C$4,AllPublicationData!$D:$D,'Publication Table (%)'!R$7),
SUMIFS(AllPublicationData!$H:$H,AllPublicationData!$A:$A,'Publication Table (%)'!$B155,AllPublicationData!$B:$B,'Publication Table (%)'!R$7)/
SUMIFS(AllPublicationData!$E:$E,AllPublicationData!$A:$A,'Publication Table (%)'!$B155,AllPublicationData!$B:$B,'Publication Table (%)'!R$7)),
IF('Publication Table (%)'!$C$5="Operations cancelled for non-clinical/capacity reasons",
IFERROR(SUMIFS(AllPublicationData!$I:$I,AllPublicationData!$A:$A,'Publication Table (%)'!$B155,AllPublicationData!$B:$B,'Publication Table (%)'!$C$4,AllPublicationData!$D:$D,'Publication Table (%)'!R$7)/
SUMIFS(AllPublicationData!$E:$E,AllPublicationData!$A:$A,'Publication Table (%)'!$B155,AllPublicationData!$B:$B,'Publication Table (%)'!$C$4,AllPublicationData!$D:$D,'Publication Table (%)'!R$7),
SUMIFS(AllPublicationData!$I:$I,AllPublicationData!$A:$A,'Publication Table (%)'!$B155,AllPublicationData!$B:$B,'Publication Table (%)'!R$7)/
SUMIFS(AllPublicationData!$E:$E,AllPublicationData!$A:$A,'Publication Table (%)'!$B155,AllPublicationData!$B:$B,'Publication Table (%)'!R$7)),
IF('Publication Table (%)'!$C$5="Cancellations for other reasons",
IFERROR(SUMIFS(AllPublicationData!$J:$J,AllPublicationData!$A:$A,'Publication Table (%)'!$B155,AllPublicationData!$B:$B,'Publication Table (%)'!$C$4,AllPublicationData!$D:$D,'Publication Table (%)'!R$7)/
SUMIFS(AllPublicationData!$E:$E,AllPublicationData!$A:$A,'Publication Table (%)'!$B155,AllPublicationData!$B:$B,'Publication Table (%)'!$C$4,AllPublicationData!$D:$D,'Publication Table (%)'!R$7),
SUMIFS(AllPublicationData!$J:$J,AllPublicationData!$A:$A,'Publication Table (%)'!$B155,AllPublicationData!$B:$B,'Publication Table (%)'!R$7)/
SUMIFS(AllPublicationData!$E:$E,AllPublicationData!$A:$A,'Publication Table (%)'!$B155,AllPublicationData!$B:$B,'Publication Table (%)'!R$7)))))))</f>
        <v>#DIV/0!</v>
      </c>
      <c r="S155" s="96" t="e">
        <f>IF('Publication Table (%)'!$C$5="All Cancelled Operations",
IFERROR(SUMIFS(AllPublicationData!$F:$F,AllPublicationData!$A:$A,'Publication Table (%)'!$B155,AllPublicationData!$B:$B,'Publication Table (%)'!$C$4,AllPublicationData!$D:$D,'Publication Table (%)'!S$7)/
SUMIFS(AllPublicationData!$E:$E,AllPublicationData!$A:$A,'Publication Table (%)'!$B155,AllPublicationData!$B:$B,'Publication Table (%)'!$C$4,AllPublicationData!$D:$D,'Publication Table (%)'!S$7),
SUMIFS(AllPublicationData!$F:$F,AllPublicationData!$A:$A,'Publication Table (%)'!$B155,AllPublicationData!$B:$B,'Publication Table (%)'!S$7)/
SUMIFS(AllPublicationData!$E:$E,AllPublicationData!$A:$A,'Publication Table (%)'!$B155,AllPublicationData!$B:$B,'Publication Table (%)'!S$7)),
IF('Publication Table (%)'!$C$5="Operations cancelled by patient",
IFERROR(SUMIFS(AllPublicationData!$G:$G,AllPublicationData!$A:$A,'Publication Table (%)'!$B155,AllPublicationData!$B:$B,'Publication Table (%)'!$C$4,AllPublicationData!$D:$D,'Publication Table (%)'!S$7)/
SUMIFS(AllPublicationData!$E:$E,AllPublicationData!$A:$A,'Publication Table (%)'!$B155,AllPublicationData!$B:$B,'Publication Table (%)'!$C$4,AllPublicationData!$D:$D,'Publication Table (%)'!S$7),
SUMIFS(AllPublicationData!$G:$G,AllPublicationData!$A:$A,'Publication Table (%)'!$B155,AllPublicationData!$B:$B,'Publication Table (%)'!S$7)/
SUMIFS(AllPublicationData!$E:$E,AllPublicationData!$A:$A,'Publication Table (%)'!$B155,AllPublicationData!$B:$B,'Publication Table (%)'!S$7)),
IF('Publication Table (%)'!$C$5="Operations cancelled for clinical reasons",
IFERROR(SUMIFS(AllPublicationData!$H:$H,AllPublicationData!$A:$A,'Publication Table (%)'!$B155,AllPublicationData!$B:$B,'Publication Table (%)'!$C$4,AllPublicationData!$D:$D,'Publication Table (%)'!S$7)/
SUMIFS(AllPublicationData!$E:$E,AllPublicationData!$A:$A,'Publication Table (%)'!$B155,AllPublicationData!$B:$B,'Publication Table (%)'!$C$4,AllPublicationData!$D:$D,'Publication Table (%)'!S$7),
SUMIFS(AllPublicationData!$H:$H,AllPublicationData!$A:$A,'Publication Table (%)'!$B155,AllPublicationData!$B:$B,'Publication Table (%)'!S$7)/
SUMIFS(AllPublicationData!$E:$E,AllPublicationData!$A:$A,'Publication Table (%)'!$B155,AllPublicationData!$B:$B,'Publication Table (%)'!S$7)),
IF('Publication Table (%)'!$C$5="Operations cancelled for non-clinical/capacity reasons",
IFERROR(SUMIFS(AllPublicationData!$I:$I,AllPublicationData!$A:$A,'Publication Table (%)'!$B155,AllPublicationData!$B:$B,'Publication Table (%)'!$C$4,AllPublicationData!$D:$D,'Publication Table (%)'!S$7)/
SUMIFS(AllPublicationData!$E:$E,AllPublicationData!$A:$A,'Publication Table (%)'!$B155,AllPublicationData!$B:$B,'Publication Table (%)'!$C$4,AllPublicationData!$D:$D,'Publication Table (%)'!S$7),
SUMIFS(AllPublicationData!$I:$I,AllPublicationData!$A:$A,'Publication Table (%)'!$B155,AllPublicationData!$B:$B,'Publication Table (%)'!S$7)/
SUMIFS(AllPublicationData!$E:$E,AllPublicationData!$A:$A,'Publication Table (%)'!$B155,AllPublicationData!$B:$B,'Publication Table (%)'!S$7)),
IF('Publication Table (%)'!$C$5="Cancellations for other reasons",
IFERROR(SUMIFS(AllPublicationData!$J:$J,AllPublicationData!$A:$A,'Publication Table (%)'!$B155,AllPublicationData!$B:$B,'Publication Table (%)'!$C$4,AllPublicationData!$D:$D,'Publication Table (%)'!S$7)/
SUMIFS(AllPublicationData!$E:$E,AllPublicationData!$A:$A,'Publication Table (%)'!$B155,AllPublicationData!$B:$B,'Publication Table (%)'!$C$4,AllPublicationData!$D:$D,'Publication Table (%)'!S$7),
SUMIFS(AllPublicationData!$J:$J,AllPublicationData!$A:$A,'Publication Table (%)'!$B155,AllPublicationData!$B:$B,'Publication Table (%)'!S$7)/
SUMIFS(AllPublicationData!$E:$E,AllPublicationData!$A:$A,'Publication Table (%)'!$B155,AllPublicationData!$B:$B,'Publication Table (%)'!S$7)))))))</f>
        <v>#DIV/0!</v>
      </c>
    </row>
    <row r="156" spans="3:19" x14ac:dyDescent="0.35">
      <c r="C156" s="112">
        <f>IF('Publication Table (%)'!$C$5="All Cancelled Operations",
SUMIFS(AllPublicationData!$F:$F,AllPublicationData!$A:$A,'Publication Table (%)'!$B156,AllPublicationData!$B:$B,'Publication Table (%)'!$C$4),
IF('Publication Table (%)'!$C$5="Operations cancelled by patient",
SUMIFS(AllPublicationData!$G:$G,AllPublicationData!$A:$A,'Publication Table (%)'!$B156,AllPublicationData!$B:$B,'Publication Table (%)'!$C$4),
IF('Publication Table (%)'!$C$5="Operations cancelled for clinical reasons",
SUMIFS(AllPublicationData!$H:$H,AllPublicationData!$A:$A,'Publication Table (%)'!$B156,AllPublicationData!$B:$B,'Publication Table (%)'!$C$4),
IF('Publication Table (%)'!$C$5="Operations cancelled for non-clinical/capacity reasons",
SUMIFS(AllPublicationData!$I:$I,AllPublicationData!$A:$A,'Publication Table (%)'!$B156,AllPublicationData!$B:$B,'Publication Table (%)'!$C$4),
IF('Publication Table (%)'!$C$5="Cancellations for other reasons",
SUMIFS(AllPublicationData!$J:$J,AllPublicationData!$A:$A,'Publication Table (%)'!$B156,AllPublicationData!$B:$B,'Publication Table (%)'!$C$4))))))+
IF(AND($C$4="NHS Scotland",$C$5="All Cancelled Operations"),
SUMIFS(AllPublicationData!$F:$F,AllPublicationData!$A:$A,'Publication Table (%)'!$B156),
IF(AND($C$4="NHS Scotland",$C$5="Operations cancelled by patient"),
SUMIFS(AllPublicationData!$G:$G,AllPublicationData!$A:$A,'Publication Table (%)'!$B156),
IF(AND($C$4="NHS Scotland",$C$5="Operations cancelled for clinical reasons"),
SUMIFS(AllPublicationData!$H:$H,AllPublicationData!$A:$A,'Publication Table (%)'!$B156),
IF(AND($C$4="NHS Scotland",$C$5="Operations cancelled for non-clinical/capacity reasons"),
SUMIFS(AllPublicationData!$I:$I,AllPublicationData!$A:$A,'Publication Table (%)'!$B156),
IF(AND($C$4="NHS Scotland",$C$5="Cancellations for other reasons"),
SUMIFS(AllPublicationData!$J:$J,AllPublicationData!$A:$A,'Publication Table (%)'!$B156))))))</f>
        <v>0</v>
      </c>
      <c r="D156" s="110" t="e">
        <f>IF(AND('Publication Table (%)'!$C$5="All Cancelled Operations",$C$4&lt;&gt;"NHS Scotland"),
IFERROR(SUMIFS(AllPublicationData!$F:$F,AllPublicationData!$A:$A,'Publication Table (%)'!$B156,AllPublicationData!$B:$B,'Publication Table (%)'!$C$4,AllPublicationData!$D:$D,'Publication Table (%)'!D$7)/
SUMIFS(AllPublicationData!$E:$E,AllPublicationData!$A:$A,'Publication Table (%)'!$B156,AllPublicationData!$B:$B,'Publication Table (%)'!$C$4,AllPublicationData!$D:$D,'Publication Table (%)'!D$7),
SUMIFS(AllPublicationData!$F:$F,AllPublicationData!$A:$A,'Publication Table (%)'!$B156,AllPublicationData!$B:$B,'Publication Table (%)'!D$7)/
SUMIFS(AllPublicationData!$E:$E,AllPublicationData!$A:$A,'Publication Table (%)'!$B156,AllPublicationData!$B:$B,'Publication Table (%)'!D$7)),
IF(AND('Publication Table (%)'!$C$5="Operations cancelled by patient",$C$4&lt;&gt;"NHS Scotland"),
IFERROR(SUMIFS(AllPublicationData!$G:$G,AllPublicationData!$A:$A,'Publication Table (%)'!$B156,AllPublicationData!$B:$B,'Publication Table (%)'!$C$4,AllPublicationData!$D:$D,'Publication Table (%)'!D$7)/
SUMIFS(AllPublicationData!$E:$E,AllPublicationData!$A:$A,'Publication Table (%)'!$B156,AllPublicationData!$B:$B,'Publication Table (%)'!$C$4,AllPublicationData!$D:$D,'Publication Table (%)'!D$7),
SUMIFS(AllPublicationData!$G:$G,AllPublicationData!$A:$A,'Publication Table (%)'!$B156,AllPublicationData!$B:$B,'Publication Table (%)'!D$7)/
SUMIFS(AllPublicationData!$E:$E,AllPublicationData!$A:$A,'Publication Table (%)'!$B156,AllPublicationData!$B:$B,'Publication Table (%)'!D$7)),
IF(AND('Publication Table (%)'!$C$5="Operations cancelled for clinical reasons",$C$4&lt;&gt;"NHS Scotland"),
IFERROR(SUMIFS(AllPublicationData!$H:$H,AllPublicationData!$A:$A,'Publication Table (%)'!$B156,AllPublicationData!$B:$B,'Publication Table (%)'!$C$4,AllPublicationData!$D:$D,'Publication Table (%)'!D$7)/
SUMIFS(AllPublicationData!$E:$E,AllPublicationData!$A:$A,'Publication Table (%)'!$B156,AllPublicationData!$B:$B,'Publication Table (%)'!$C$4,AllPublicationData!$D:$D,'Publication Table (%)'!D$7),
SUMIFS(AllPublicationData!$H:$H,AllPublicationData!$A:$A,'Publication Table (%)'!$B156,AllPublicationData!$B:$B,'Publication Table (%)'!D$7)/
SUMIFS(AllPublicationData!$E:$E,AllPublicationData!$A:$A,'Publication Table (%)'!$B156,AllPublicationData!$B:$B,'Publication Table (%)'!D$7)),
IF(AND('Publication Table (%)'!$C$5="Operations cancelled for non-clinical/capacity reasons",$C$4&lt;&gt;"NHS Scotland"),
IFERROR(SUMIFS(AllPublicationData!$I:$I,AllPublicationData!$A:$A,'Publication Table (%)'!$B156,AllPublicationData!$B:$B,'Publication Table (%)'!$C$4,AllPublicationData!$D:$D,'Publication Table (%)'!D$7)/
SUMIFS(AllPublicationData!$E:$E,AllPublicationData!$A:$A,'Publication Table (%)'!$B156,AllPublicationData!$B:$B,'Publication Table (%)'!$C$4,AllPublicationData!$D:$D,'Publication Table (%)'!D$7),
SUMIFS(AllPublicationData!$I:$I,AllPublicationData!$A:$A,'Publication Table (%)'!$B156,AllPublicationData!$B:$B,'Publication Table (%)'!D$7)/
SUMIFS(AllPublicationData!$E:$E,AllPublicationData!$A:$A,'Publication Table (%)'!$B156,AllPublicationData!$B:$B,'Publication Table (%)'!D$7)),
IF(AND('Publication Table (%)'!$C$5="Cancellations for other reasons",$C$4&lt;&gt;"NHS Scotland"),
IFERROR(SUMIFS(AllPublicationData!$J:$J,AllPublicationData!$A:$A,'Publication Table (%)'!$B156,AllPublicationData!$B:$B,'Publication Table (%)'!$C$4,AllPublicationData!$D:$D,'Publication Table (%)'!D$7)/
SUMIFS(AllPublicationData!$E:$E,AllPublicationData!$A:$A,'Publication Table (%)'!$B156,AllPublicationData!$B:$B,'Publication Table (%)'!$C$4,AllPublicationData!$D:$D,'Publication Table (%)'!D$7),
SUMIFS(AllPublicationData!$J:$J,AllPublicationData!$A:$A,'Publication Table (%)'!$B156,AllPublicationData!$B:$B,'Publication Table (%)'!D$7)/
SUMIFS(AllPublicationData!$E:$E,AllPublicationData!$A:$A,'Publication Table (%)'!$B156,AllPublicationData!$B:$B,'Publication Table (%)'!D$7)),
IF(AND($C$4="NHS Scotland",$C$5="All Cancelled Operations"),
SUMIFS(AllPublicationData!$F:$F,AllPublicationData!$A:$A,'Publication Table'!$B156)/
SUMIFS(AllPublicationData!$E:$E,AllPublicationData!$A:$A,'Publication Table'!$B156),
IF(AND($C$4="NHS Scotland",$C$5="Operations cancelled by patient"),
SUMIFS(AllPublicationData!$G:$G,AllPublicationData!$A:$A,'Publication Table'!$B156)/
SUMIFS(AllPublicationData!$E:$E,AllPublicationData!$A:$A,'Publication Table'!$B156),
IF(AND($C$4="NHS Scotland",$C$5="Operations cancelled for clinical reasons"),
SUMIFS(AllPublicationData!$H:$H,AllPublicationData!$A:$A,'Publication Table'!$B156)/
SUMIFS(AllPublicationData!$E:$E,AllPublicationData!$A:$A,'Publication Table'!$B156),
IF(AND($C$4="NHS Scotland",$C$5="Operations cancelled for non-clinical/capacity reasons"),
SUMIFS(AllPublicationData!$I:$I,AllPublicationData!$A:$A,'Publication Table'!$B156)/
SUMIFS(AllPublicationData!$E:$E,AllPublicationData!$A:$A,'Publication Table'!$B156),
IF(AND($C$4="NHS Scotland",$C$5="Cancellations for other reasons"),
SUMIFS(AllPublicationData!$J:$J,AllPublicationData!$A:$A,'Publication Table'!$B156)/
SUMIFS(AllPublicationData!$E:$E,AllPublicationData!$A:$A,'Publication Table'!$B156)))))))))))</f>
        <v>#DIV/0!</v>
      </c>
      <c r="E156" s="96" t="e">
        <f>IF('Publication Table (%)'!$C$5="All Cancelled Operations",
IFERROR(SUMIFS(AllPublicationData!$F:$F,AllPublicationData!$A:$A,'Publication Table (%)'!$B156,AllPublicationData!$B:$B,'Publication Table (%)'!$C$4,AllPublicationData!$D:$D,'Publication Table (%)'!E$7)/
SUMIFS(AllPublicationData!$E:$E,AllPublicationData!$A:$A,'Publication Table (%)'!$B156,AllPublicationData!$B:$B,'Publication Table (%)'!$C$4,AllPublicationData!$D:$D,'Publication Table (%)'!E$7),
SUMIFS(AllPublicationData!$F:$F,AllPublicationData!$A:$A,'Publication Table (%)'!$B156,AllPublicationData!$B:$B,'Publication Table (%)'!E$7)/
SUMIFS(AllPublicationData!$E:$E,AllPublicationData!$A:$A,'Publication Table (%)'!$B156,AllPublicationData!$B:$B,'Publication Table (%)'!E$7)),
IF('Publication Table (%)'!$C$5="Operations cancelled by patient",
IFERROR(SUMIFS(AllPublicationData!$G:$G,AllPublicationData!$A:$A,'Publication Table (%)'!$B156,AllPublicationData!$B:$B,'Publication Table (%)'!$C$4,AllPublicationData!$D:$D,'Publication Table (%)'!E$7)/
SUMIFS(AllPublicationData!$E:$E,AllPublicationData!$A:$A,'Publication Table (%)'!$B156,AllPublicationData!$B:$B,'Publication Table (%)'!$C$4,AllPublicationData!$D:$D,'Publication Table (%)'!E$7),
SUMIFS(AllPublicationData!$G:$G,AllPublicationData!$A:$A,'Publication Table (%)'!$B156,AllPublicationData!$B:$B,'Publication Table (%)'!E$7)/
SUMIFS(AllPublicationData!$E:$E,AllPublicationData!$A:$A,'Publication Table (%)'!$B156,AllPublicationData!$B:$B,'Publication Table (%)'!E$7)),
IF('Publication Table (%)'!$C$5="Operations cancelled for clinical reasons",
IFERROR(SUMIFS(AllPublicationData!$H:$H,AllPublicationData!$A:$A,'Publication Table (%)'!$B156,AllPublicationData!$B:$B,'Publication Table (%)'!$C$4,AllPublicationData!$D:$D,'Publication Table (%)'!E$7)/
SUMIFS(AllPublicationData!$E:$E,AllPublicationData!$A:$A,'Publication Table (%)'!$B156,AllPublicationData!$B:$B,'Publication Table (%)'!$C$4,AllPublicationData!$D:$D,'Publication Table (%)'!E$7),
SUMIFS(AllPublicationData!$H:$H,AllPublicationData!$A:$A,'Publication Table (%)'!$B156,AllPublicationData!$B:$B,'Publication Table (%)'!E$7)/
SUMIFS(AllPublicationData!$E:$E,AllPublicationData!$A:$A,'Publication Table (%)'!$B156,AllPublicationData!$B:$B,'Publication Table (%)'!E$7)),
IF('Publication Table (%)'!$C$5="Operations cancelled for non-clinical/capacity reasons",
IFERROR(SUMIFS(AllPublicationData!$I:$I,AllPublicationData!$A:$A,'Publication Table (%)'!$B156,AllPublicationData!$B:$B,'Publication Table (%)'!$C$4,AllPublicationData!$D:$D,'Publication Table (%)'!E$7)/
SUMIFS(AllPublicationData!$E:$E,AllPublicationData!$A:$A,'Publication Table (%)'!$B156,AllPublicationData!$B:$B,'Publication Table (%)'!$C$4,AllPublicationData!$D:$D,'Publication Table (%)'!E$7),
SUMIFS(AllPublicationData!$I:$I,AllPublicationData!$A:$A,'Publication Table (%)'!$B156,AllPublicationData!$B:$B,'Publication Table (%)'!E$7)/
SUMIFS(AllPublicationData!$E:$E,AllPublicationData!$A:$A,'Publication Table (%)'!$B156,AllPublicationData!$B:$B,'Publication Table (%)'!E$7)),
IF('Publication Table (%)'!$C$5="Cancellations for other reasons",
IFERROR(SUMIFS(AllPublicationData!$J:$J,AllPublicationData!$A:$A,'Publication Table (%)'!$B156,AllPublicationData!$B:$B,'Publication Table (%)'!$C$4,AllPublicationData!$D:$D,'Publication Table (%)'!E$7)/
SUMIFS(AllPublicationData!$E:$E,AllPublicationData!$A:$A,'Publication Table (%)'!$B156,AllPublicationData!$B:$B,'Publication Table (%)'!$C$4,AllPublicationData!$D:$D,'Publication Table (%)'!E$7),
SUMIFS(AllPublicationData!$J:$J,AllPublicationData!$A:$A,'Publication Table (%)'!$B156,AllPublicationData!$B:$B,'Publication Table (%)'!E$7)/
SUMIFS(AllPublicationData!$E:$E,AllPublicationData!$A:$A,'Publication Table (%)'!$B156,AllPublicationData!$B:$B,'Publication Table (%)'!E$7)))))))</f>
        <v>#DIV/0!</v>
      </c>
      <c r="F156" s="96" t="e">
        <f>IF('Publication Table (%)'!$C$5="All Cancelled Operations",
IFERROR(SUMIFS(AllPublicationData!$F:$F,AllPublicationData!$A:$A,'Publication Table (%)'!$B156,AllPublicationData!$B:$B,'Publication Table (%)'!$C$4,AllPublicationData!$D:$D,'Publication Table (%)'!F$7)/
SUMIFS(AllPublicationData!$E:$E,AllPublicationData!$A:$A,'Publication Table (%)'!$B156,AllPublicationData!$B:$B,'Publication Table (%)'!$C$4,AllPublicationData!$D:$D,'Publication Table (%)'!F$7),
SUMIFS(AllPublicationData!$F:$F,AllPublicationData!$A:$A,'Publication Table (%)'!$B156,AllPublicationData!$B:$B,'Publication Table (%)'!F$7)/
SUMIFS(AllPublicationData!$E:$E,AllPublicationData!$A:$A,'Publication Table (%)'!$B156,AllPublicationData!$B:$B,'Publication Table (%)'!F$7)),
IF('Publication Table (%)'!$C$5="Operations cancelled by patient",
IFERROR(SUMIFS(AllPublicationData!$G:$G,AllPublicationData!$A:$A,'Publication Table (%)'!$B156,AllPublicationData!$B:$B,'Publication Table (%)'!$C$4,AllPublicationData!$D:$D,'Publication Table (%)'!F$7)/
SUMIFS(AllPublicationData!$E:$E,AllPublicationData!$A:$A,'Publication Table (%)'!$B156,AllPublicationData!$B:$B,'Publication Table (%)'!$C$4,AllPublicationData!$D:$D,'Publication Table (%)'!F$7),
SUMIFS(AllPublicationData!$G:$G,AllPublicationData!$A:$A,'Publication Table (%)'!$B156,AllPublicationData!$B:$B,'Publication Table (%)'!F$7)/
SUMIFS(AllPublicationData!$E:$E,AllPublicationData!$A:$A,'Publication Table (%)'!$B156,AllPublicationData!$B:$B,'Publication Table (%)'!F$7)),
IF('Publication Table (%)'!$C$5="Operations cancelled for clinical reasons",
IFERROR(SUMIFS(AllPublicationData!$H:$H,AllPublicationData!$A:$A,'Publication Table (%)'!$B156,AllPublicationData!$B:$B,'Publication Table (%)'!$C$4,AllPublicationData!$D:$D,'Publication Table (%)'!F$7)/
SUMIFS(AllPublicationData!$E:$E,AllPublicationData!$A:$A,'Publication Table (%)'!$B156,AllPublicationData!$B:$B,'Publication Table (%)'!$C$4,AllPublicationData!$D:$D,'Publication Table (%)'!F$7),
SUMIFS(AllPublicationData!$H:$H,AllPublicationData!$A:$A,'Publication Table (%)'!$B156,AllPublicationData!$B:$B,'Publication Table (%)'!F$7)/
SUMIFS(AllPublicationData!$E:$E,AllPublicationData!$A:$A,'Publication Table (%)'!$B156,AllPublicationData!$B:$B,'Publication Table (%)'!F$7)),
IF('Publication Table (%)'!$C$5="Operations cancelled for non-clinical/capacity reasons",
IFERROR(SUMIFS(AllPublicationData!$I:$I,AllPublicationData!$A:$A,'Publication Table (%)'!$B156,AllPublicationData!$B:$B,'Publication Table (%)'!$C$4,AllPublicationData!$D:$D,'Publication Table (%)'!F$7)/
SUMIFS(AllPublicationData!$E:$E,AllPublicationData!$A:$A,'Publication Table (%)'!$B156,AllPublicationData!$B:$B,'Publication Table (%)'!$C$4,AllPublicationData!$D:$D,'Publication Table (%)'!F$7),
SUMIFS(AllPublicationData!$I:$I,AllPublicationData!$A:$A,'Publication Table (%)'!$B156,AllPublicationData!$B:$B,'Publication Table (%)'!F$7)/
SUMIFS(AllPublicationData!$E:$E,AllPublicationData!$A:$A,'Publication Table (%)'!$B156,AllPublicationData!$B:$B,'Publication Table (%)'!F$7)),
IF('Publication Table (%)'!$C$5="Cancellations for other reasons",
IFERROR(SUMIFS(AllPublicationData!$J:$J,AllPublicationData!$A:$A,'Publication Table (%)'!$B156,AllPublicationData!$B:$B,'Publication Table (%)'!$C$4,AllPublicationData!$D:$D,'Publication Table (%)'!F$7)/
SUMIFS(AllPublicationData!$E:$E,AllPublicationData!$A:$A,'Publication Table (%)'!$B156,AllPublicationData!$B:$B,'Publication Table (%)'!$C$4,AllPublicationData!$D:$D,'Publication Table (%)'!F$7),
SUMIFS(AllPublicationData!$J:$J,AllPublicationData!$A:$A,'Publication Table (%)'!$B156,AllPublicationData!$B:$B,'Publication Table (%)'!F$7)/
SUMIFS(AllPublicationData!$E:$E,AllPublicationData!$A:$A,'Publication Table (%)'!$B156,AllPublicationData!$B:$B,'Publication Table (%)'!F$7)))))))</f>
        <v>#DIV/0!</v>
      </c>
      <c r="G156" s="96" t="e">
        <f>IF('Publication Table (%)'!$C$5="All Cancelled Operations",
IFERROR(SUMIFS(AllPublicationData!$F:$F,AllPublicationData!$A:$A,'Publication Table (%)'!$B156,AllPublicationData!$B:$B,'Publication Table (%)'!$C$4,AllPublicationData!$D:$D,'Publication Table (%)'!G$7)/
SUMIFS(AllPublicationData!$E:$E,AllPublicationData!$A:$A,'Publication Table (%)'!$B156,AllPublicationData!$B:$B,'Publication Table (%)'!$C$4,AllPublicationData!$D:$D,'Publication Table (%)'!G$7),
SUMIFS(AllPublicationData!$F:$F,AllPublicationData!$A:$A,'Publication Table (%)'!$B156,AllPublicationData!$B:$B,'Publication Table (%)'!G$7)/
SUMIFS(AllPublicationData!$E:$E,AllPublicationData!$A:$A,'Publication Table (%)'!$B156,AllPublicationData!$B:$B,'Publication Table (%)'!G$7)),
IF('Publication Table (%)'!$C$5="Operations cancelled by patient",
IFERROR(SUMIFS(AllPublicationData!$G:$G,AllPublicationData!$A:$A,'Publication Table (%)'!$B156,AllPublicationData!$B:$B,'Publication Table (%)'!$C$4,AllPublicationData!$D:$D,'Publication Table (%)'!G$7)/
SUMIFS(AllPublicationData!$E:$E,AllPublicationData!$A:$A,'Publication Table (%)'!$B156,AllPublicationData!$B:$B,'Publication Table (%)'!$C$4,AllPublicationData!$D:$D,'Publication Table (%)'!G$7),
SUMIFS(AllPublicationData!$G:$G,AllPublicationData!$A:$A,'Publication Table (%)'!$B156,AllPublicationData!$B:$B,'Publication Table (%)'!G$7)/
SUMIFS(AllPublicationData!$E:$E,AllPublicationData!$A:$A,'Publication Table (%)'!$B156,AllPublicationData!$B:$B,'Publication Table (%)'!G$7)),
IF('Publication Table (%)'!$C$5="Operations cancelled for clinical reasons",
IFERROR(SUMIFS(AllPublicationData!$H:$H,AllPublicationData!$A:$A,'Publication Table (%)'!$B156,AllPublicationData!$B:$B,'Publication Table (%)'!$C$4,AllPublicationData!$D:$D,'Publication Table (%)'!G$7)/
SUMIFS(AllPublicationData!$E:$E,AllPublicationData!$A:$A,'Publication Table (%)'!$B156,AllPublicationData!$B:$B,'Publication Table (%)'!$C$4,AllPublicationData!$D:$D,'Publication Table (%)'!G$7),
SUMIFS(AllPublicationData!$H:$H,AllPublicationData!$A:$A,'Publication Table (%)'!$B156,AllPublicationData!$B:$B,'Publication Table (%)'!G$7)/
SUMIFS(AllPublicationData!$E:$E,AllPublicationData!$A:$A,'Publication Table (%)'!$B156,AllPublicationData!$B:$B,'Publication Table (%)'!G$7)),
IF('Publication Table (%)'!$C$5="Operations cancelled for non-clinical/capacity reasons",
IFERROR(SUMIFS(AllPublicationData!$I:$I,AllPublicationData!$A:$A,'Publication Table (%)'!$B156,AllPublicationData!$B:$B,'Publication Table (%)'!$C$4,AllPublicationData!$D:$D,'Publication Table (%)'!G$7)/
SUMIFS(AllPublicationData!$E:$E,AllPublicationData!$A:$A,'Publication Table (%)'!$B156,AllPublicationData!$B:$B,'Publication Table (%)'!$C$4,AllPublicationData!$D:$D,'Publication Table (%)'!G$7),
SUMIFS(AllPublicationData!$I:$I,AllPublicationData!$A:$A,'Publication Table (%)'!$B156,AllPublicationData!$B:$B,'Publication Table (%)'!G$7)/
SUMIFS(AllPublicationData!$E:$E,AllPublicationData!$A:$A,'Publication Table (%)'!$B156,AllPublicationData!$B:$B,'Publication Table (%)'!G$7)),
IF('Publication Table (%)'!$C$5="Cancellations for other reasons",
IFERROR(SUMIFS(AllPublicationData!$J:$J,AllPublicationData!$A:$A,'Publication Table (%)'!$B156,AllPublicationData!$B:$B,'Publication Table (%)'!$C$4,AllPublicationData!$D:$D,'Publication Table (%)'!G$7)/
SUMIFS(AllPublicationData!$E:$E,AllPublicationData!$A:$A,'Publication Table (%)'!$B156,AllPublicationData!$B:$B,'Publication Table (%)'!$C$4,AllPublicationData!$D:$D,'Publication Table (%)'!G$7),
SUMIFS(AllPublicationData!$J:$J,AllPublicationData!$A:$A,'Publication Table (%)'!$B156,AllPublicationData!$B:$B,'Publication Table (%)'!G$7)/
SUMIFS(AllPublicationData!$E:$E,AllPublicationData!$A:$A,'Publication Table (%)'!$B156,AllPublicationData!$B:$B,'Publication Table (%)'!G$7)))))))</f>
        <v>#DIV/0!</v>
      </c>
      <c r="H156" s="96" t="e">
        <f>IF('Publication Table (%)'!$C$5="All Cancelled Operations",
IFERROR(SUMIFS(AllPublicationData!$F:$F,AllPublicationData!$A:$A,'Publication Table (%)'!$B156,AllPublicationData!$B:$B,'Publication Table (%)'!$C$4,AllPublicationData!$D:$D,'Publication Table (%)'!H$7)/
SUMIFS(AllPublicationData!$E:$E,AllPublicationData!$A:$A,'Publication Table (%)'!$B156,AllPublicationData!$B:$B,'Publication Table (%)'!$C$4,AllPublicationData!$D:$D,'Publication Table (%)'!H$7),
SUMIFS(AllPublicationData!$F:$F,AllPublicationData!$A:$A,'Publication Table (%)'!$B156,AllPublicationData!$B:$B,'Publication Table (%)'!H$7)/
SUMIFS(AllPublicationData!$E:$E,AllPublicationData!$A:$A,'Publication Table (%)'!$B156,AllPublicationData!$B:$B,'Publication Table (%)'!H$7)),
IF('Publication Table (%)'!$C$5="Operations cancelled by patient",
IFERROR(SUMIFS(AllPublicationData!$G:$G,AllPublicationData!$A:$A,'Publication Table (%)'!$B156,AllPublicationData!$B:$B,'Publication Table (%)'!$C$4,AllPublicationData!$D:$D,'Publication Table (%)'!H$7)/
SUMIFS(AllPublicationData!$E:$E,AllPublicationData!$A:$A,'Publication Table (%)'!$B156,AllPublicationData!$B:$B,'Publication Table (%)'!$C$4,AllPublicationData!$D:$D,'Publication Table (%)'!H$7),
SUMIFS(AllPublicationData!$G:$G,AllPublicationData!$A:$A,'Publication Table (%)'!$B156,AllPublicationData!$B:$B,'Publication Table (%)'!H$7)/
SUMIFS(AllPublicationData!$E:$E,AllPublicationData!$A:$A,'Publication Table (%)'!$B156,AllPublicationData!$B:$B,'Publication Table (%)'!H$7)),
IF('Publication Table (%)'!$C$5="Operations cancelled for clinical reasons",
IFERROR(SUMIFS(AllPublicationData!$H:$H,AllPublicationData!$A:$A,'Publication Table (%)'!$B156,AllPublicationData!$B:$B,'Publication Table (%)'!$C$4,AllPublicationData!$D:$D,'Publication Table (%)'!H$7)/
SUMIFS(AllPublicationData!$E:$E,AllPublicationData!$A:$A,'Publication Table (%)'!$B156,AllPublicationData!$B:$B,'Publication Table (%)'!$C$4,AllPublicationData!$D:$D,'Publication Table (%)'!H$7),
SUMIFS(AllPublicationData!$H:$H,AllPublicationData!$A:$A,'Publication Table (%)'!$B156,AllPublicationData!$B:$B,'Publication Table (%)'!H$7)/
SUMIFS(AllPublicationData!$E:$E,AllPublicationData!$A:$A,'Publication Table (%)'!$B156,AllPublicationData!$B:$B,'Publication Table (%)'!H$7)),
IF('Publication Table (%)'!$C$5="Operations cancelled for non-clinical/capacity reasons",
IFERROR(SUMIFS(AllPublicationData!$I:$I,AllPublicationData!$A:$A,'Publication Table (%)'!$B156,AllPublicationData!$B:$B,'Publication Table (%)'!$C$4,AllPublicationData!$D:$D,'Publication Table (%)'!H$7)/
SUMIFS(AllPublicationData!$E:$E,AllPublicationData!$A:$A,'Publication Table (%)'!$B156,AllPublicationData!$B:$B,'Publication Table (%)'!$C$4,AllPublicationData!$D:$D,'Publication Table (%)'!H$7),
SUMIFS(AllPublicationData!$I:$I,AllPublicationData!$A:$A,'Publication Table (%)'!$B156,AllPublicationData!$B:$B,'Publication Table (%)'!H$7)/
SUMIFS(AllPublicationData!$E:$E,AllPublicationData!$A:$A,'Publication Table (%)'!$B156,AllPublicationData!$B:$B,'Publication Table (%)'!H$7)),
IF('Publication Table (%)'!$C$5="Cancellations for other reasons",
IFERROR(SUMIFS(AllPublicationData!$J:$J,AllPublicationData!$A:$A,'Publication Table (%)'!$B156,AllPublicationData!$B:$B,'Publication Table (%)'!$C$4,AllPublicationData!$D:$D,'Publication Table (%)'!H$7)/
SUMIFS(AllPublicationData!$E:$E,AllPublicationData!$A:$A,'Publication Table (%)'!$B156,AllPublicationData!$B:$B,'Publication Table (%)'!$C$4,AllPublicationData!$D:$D,'Publication Table (%)'!H$7),
SUMIFS(AllPublicationData!$J:$J,AllPublicationData!$A:$A,'Publication Table (%)'!$B156,AllPublicationData!$B:$B,'Publication Table (%)'!H$7)/
SUMIFS(AllPublicationData!$E:$E,AllPublicationData!$A:$A,'Publication Table (%)'!$B156,AllPublicationData!$B:$B,'Publication Table (%)'!H$7)))))))</f>
        <v>#DIV/0!</v>
      </c>
      <c r="I156" s="96" t="e">
        <f>IF('Publication Table (%)'!$C$5="All Cancelled Operations",
IFERROR(SUMIFS(AllPublicationData!$F:$F,AllPublicationData!$A:$A,'Publication Table (%)'!$B156,AllPublicationData!$B:$B,'Publication Table (%)'!$C$4,AllPublicationData!$D:$D,'Publication Table (%)'!I$7)/
SUMIFS(AllPublicationData!$E:$E,AllPublicationData!$A:$A,'Publication Table (%)'!$B156,AllPublicationData!$B:$B,'Publication Table (%)'!$C$4,AllPublicationData!$D:$D,'Publication Table (%)'!I$7),
SUMIFS(AllPublicationData!$F:$F,AllPublicationData!$A:$A,'Publication Table (%)'!$B156,AllPublicationData!$B:$B,'Publication Table (%)'!I$7)/
SUMIFS(AllPublicationData!$E:$E,AllPublicationData!$A:$A,'Publication Table (%)'!$B156,AllPublicationData!$B:$B,'Publication Table (%)'!I$7)),
IF('Publication Table (%)'!$C$5="Operations cancelled by patient",
IFERROR(SUMIFS(AllPublicationData!$G:$G,AllPublicationData!$A:$A,'Publication Table (%)'!$B156,AllPublicationData!$B:$B,'Publication Table (%)'!$C$4,AllPublicationData!$D:$D,'Publication Table (%)'!I$7)/
SUMIFS(AllPublicationData!$E:$E,AllPublicationData!$A:$A,'Publication Table (%)'!$B156,AllPublicationData!$B:$B,'Publication Table (%)'!$C$4,AllPublicationData!$D:$D,'Publication Table (%)'!I$7),
SUMIFS(AllPublicationData!$G:$G,AllPublicationData!$A:$A,'Publication Table (%)'!$B156,AllPublicationData!$B:$B,'Publication Table (%)'!I$7)/
SUMIFS(AllPublicationData!$E:$E,AllPublicationData!$A:$A,'Publication Table (%)'!$B156,AllPublicationData!$B:$B,'Publication Table (%)'!I$7)),
IF('Publication Table (%)'!$C$5="Operations cancelled for clinical reasons",
IFERROR(SUMIFS(AllPublicationData!$H:$H,AllPublicationData!$A:$A,'Publication Table (%)'!$B156,AllPublicationData!$B:$B,'Publication Table (%)'!$C$4,AllPublicationData!$D:$D,'Publication Table (%)'!I$7)/
SUMIFS(AllPublicationData!$E:$E,AllPublicationData!$A:$A,'Publication Table (%)'!$B156,AllPublicationData!$B:$B,'Publication Table (%)'!$C$4,AllPublicationData!$D:$D,'Publication Table (%)'!I$7),
SUMIFS(AllPublicationData!$H:$H,AllPublicationData!$A:$A,'Publication Table (%)'!$B156,AllPublicationData!$B:$B,'Publication Table (%)'!I$7)/
SUMIFS(AllPublicationData!$E:$E,AllPublicationData!$A:$A,'Publication Table (%)'!$B156,AllPublicationData!$B:$B,'Publication Table (%)'!I$7)),
IF('Publication Table (%)'!$C$5="Operations cancelled for non-clinical/capacity reasons",
IFERROR(SUMIFS(AllPublicationData!$I:$I,AllPublicationData!$A:$A,'Publication Table (%)'!$B156,AllPublicationData!$B:$B,'Publication Table (%)'!$C$4,AllPublicationData!$D:$D,'Publication Table (%)'!I$7)/
SUMIFS(AllPublicationData!$E:$E,AllPublicationData!$A:$A,'Publication Table (%)'!$B156,AllPublicationData!$B:$B,'Publication Table (%)'!$C$4,AllPublicationData!$D:$D,'Publication Table (%)'!I$7),
SUMIFS(AllPublicationData!$I:$I,AllPublicationData!$A:$A,'Publication Table (%)'!$B156,AllPublicationData!$B:$B,'Publication Table (%)'!I$7)/
SUMIFS(AllPublicationData!$E:$E,AllPublicationData!$A:$A,'Publication Table (%)'!$B156,AllPublicationData!$B:$B,'Publication Table (%)'!I$7)),
IF('Publication Table (%)'!$C$5="Cancellations for other reasons",
IFERROR(SUMIFS(AllPublicationData!$J:$J,AllPublicationData!$A:$A,'Publication Table (%)'!$B156,AllPublicationData!$B:$B,'Publication Table (%)'!$C$4,AllPublicationData!$D:$D,'Publication Table (%)'!I$7)/
SUMIFS(AllPublicationData!$E:$E,AllPublicationData!$A:$A,'Publication Table (%)'!$B156,AllPublicationData!$B:$B,'Publication Table (%)'!$C$4,AllPublicationData!$D:$D,'Publication Table (%)'!I$7),
SUMIFS(AllPublicationData!$J:$J,AllPublicationData!$A:$A,'Publication Table (%)'!$B156,AllPublicationData!$B:$B,'Publication Table (%)'!I$7)/
SUMIFS(AllPublicationData!$E:$E,AllPublicationData!$A:$A,'Publication Table (%)'!$B156,AllPublicationData!$B:$B,'Publication Table (%)'!I$7)))))))</f>
        <v>#DIV/0!</v>
      </c>
      <c r="J156" s="96" t="e">
        <f>IF('Publication Table (%)'!$C$5="All Cancelled Operations",
IFERROR(SUMIFS(AllPublicationData!$F:$F,AllPublicationData!$A:$A,'Publication Table (%)'!$B156,AllPublicationData!$B:$B,'Publication Table (%)'!$C$4,AllPublicationData!$D:$D,'Publication Table (%)'!J$7)/
SUMIFS(AllPublicationData!$E:$E,AllPublicationData!$A:$A,'Publication Table (%)'!$B156,AllPublicationData!$B:$B,'Publication Table (%)'!$C$4,AllPublicationData!$D:$D,'Publication Table (%)'!J$7),
SUMIFS(AllPublicationData!$F:$F,AllPublicationData!$A:$A,'Publication Table (%)'!$B156,AllPublicationData!$B:$B,'Publication Table (%)'!J$7)/
SUMIFS(AllPublicationData!$E:$E,AllPublicationData!$A:$A,'Publication Table (%)'!$B156,AllPublicationData!$B:$B,'Publication Table (%)'!J$7)),
IF('Publication Table (%)'!$C$5="Operations cancelled by patient",
IFERROR(SUMIFS(AllPublicationData!$G:$G,AllPublicationData!$A:$A,'Publication Table (%)'!$B156,AllPublicationData!$B:$B,'Publication Table (%)'!$C$4,AllPublicationData!$D:$D,'Publication Table (%)'!J$7)/
SUMIFS(AllPublicationData!$E:$E,AllPublicationData!$A:$A,'Publication Table (%)'!$B156,AllPublicationData!$B:$B,'Publication Table (%)'!$C$4,AllPublicationData!$D:$D,'Publication Table (%)'!J$7),
SUMIFS(AllPublicationData!$G:$G,AllPublicationData!$A:$A,'Publication Table (%)'!$B156,AllPublicationData!$B:$B,'Publication Table (%)'!J$7)/
SUMIFS(AllPublicationData!$E:$E,AllPublicationData!$A:$A,'Publication Table (%)'!$B156,AllPublicationData!$B:$B,'Publication Table (%)'!J$7)),
IF('Publication Table (%)'!$C$5="Operations cancelled for clinical reasons",
IFERROR(SUMIFS(AllPublicationData!$H:$H,AllPublicationData!$A:$A,'Publication Table (%)'!$B156,AllPublicationData!$B:$B,'Publication Table (%)'!$C$4,AllPublicationData!$D:$D,'Publication Table (%)'!J$7)/
SUMIFS(AllPublicationData!$E:$E,AllPublicationData!$A:$A,'Publication Table (%)'!$B156,AllPublicationData!$B:$B,'Publication Table (%)'!$C$4,AllPublicationData!$D:$D,'Publication Table (%)'!J$7),
SUMIFS(AllPublicationData!$H:$H,AllPublicationData!$A:$A,'Publication Table (%)'!$B156,AllPublicationData!$B:$B,'Publication Table (%)'!J$7)/
SUMIFS(AllPublicationData!$E:$E,AllPublicationData!$A:$A,'Publication Table (%)'!$B156,AllPublicationData!$B:$B,'Publication Table (%)'!J$7)),
IF('Publication Table (%)'!$C$5="Operations cancelled for non-clinical/capacity reasons",
IFERROR(SUMIFS(AllPublicationData!$I:$I,AllPublicationData!$A:$A,'Publication Table (%)'!$B156,AllPublicationData!$B:$B,'Publication Table (%)'!$C$4,AllPublicationData!$D:$D,'Publication Table (%)'!J$7)/
SUMIFS(AllPublicationData!$E:$E,AllPublicationData!$A:$A,'Publication Table (%)'!$B156,AllPublicationData!$B:$B,'Publication Table (%)'!$C$4,AllPublicationData!$D:$D,'Publication Table (%)'!J$7),
SUMIFS(AllPublicationData!$I:$I,AllPublicationData!$A:$A,'Publication Table (%)'!$B156,AllPublicationData!$B:$B,'Publication Table (%)'!J$7)/
SUMIFS(AllPublicationData!$E:$E,AllPublicationData!$A:$A,'Publication Table (%)'!$B156,AllPublicationData!$B:$B,'Publication Table (%)'!J$7)),
IF('Publication Table (%)'!$C$5="Cancellations for other reasons",
IFERROR(SUMIFS(AllPublicationData!$J:$J,AllPublicationData!$A:$A,'Publication Table (%)'!$B156,AllPublicationData!$B:$B,'Publication Table (%)'!$C$4,AllPublicationData!$D:$D,'Publication Table (%)'!J$7)/
SUMIFS(AllPublicationData!$E:$E,AllPublicationData!$A:$A,'Publication Table (%)'!$B156,AllPublicationData!$B:$B,'Publication Table (%)'!$C$4,AllPublicationData!$D:$D,'Publication Table (%)'!J$7),
SUMIFS(AllPublicationData!$J:$J,AllPublicationData!$A:$A,'Publication Table (%)'!$B156,AllPublicationData!$B:$B,'Publication Table (%)'!J$7)/
SUMIFS(AllPublicationData!$E:$E,AllPublicationData!$A:$A,'Publication Table (%)'!$B156,AllPublicationData!$B:$B,'Publication Table (%)'!J$7)))))))</f>
        <v>#DIV/0!</v>
      </c>
      <c r="K156" s="96" t="e">
        <f>IF('Publication Table (%)'!$C$5="All Cancelled Operations",
IFERROR(SUMIFS(AllPublicationData!$F:$F,AllPublicationData!$A:$A,'Publication Table (%)'!$B156,AllPublicationData!$B:$B,'Publication Table (%)'!$C$4,AllPublicationData!$D:$D,'Publication Table (%)'!K$7)/
SUMIFS(AllPublicationData!$E:$E,AllPublicationData!$A:$A,'Publication Table (%)'!$B156,AllPublicationData!$B:$B,'Publication Table (%)'!$C$4,AllPublicationData!$D:$D,'Publication Table (%)'!K$7),
SUMIFS(AllPublicationData!$F:$F,AllPublicationData!$A:$A,'Publication Table (%)'!$B156,AllPublicationData!$B:$B,'Publication Table (%)'!K$7)/
SUMIFS(AllPublicationData!$E:$E,AllPublicationData!$A:$A,'Publication Table (%)'!$B156,AllPublicationData!$B:$B,'Publication Table (%)'!K$7)),
IF('Publication Table (%)'!$C$5="Operations cancelled by patient",
IFERROR(SUMIFS(AllPublicationData!$G:$G,AllPublicationData!$A:$A,'Publication Table (%)'!$B156,AllPublicationData!$B:$B,'Publication Table (%)'!$C$4,AllPublicationData!$D:$D,'Publication Table (%)'!K$7)/
SUMIFS(AllPublicationData!$E:$E,AllPublicationData!$A:$A,'Publication Table (%)'!$B156,AllPublicationData!$B:$B,'Publication Table (%)'!$C$4,AllPublicationData!$D:$D,'Publication Table (%)'!K$7),
SUMIFS(AllPublicationData!$G:$G,AllPublicationData!$A:$A,'Publication Table (%)'!$B156,AllPublicationData!$B:$B,'Publication Table (%)'!K$7)/
SUMIFS(AllPublicationData!$E:$E,AllPublicationData!$A:$A,'Publication Table (%)'!$B156,AllPublicationData!$B:$B,'Publication Table (%)'!K$7)),
IF('Publication Table (%)'!$C$5="Operations cancelled for clinical reasons",
IFERROR(SUMIFS(AllPublicationData!$H:$H,AllPublicationData!$A:$A,'Publication Table (%)'!$B156,AllPublicationData!$B:$B,'Publication Table (%)'!$C$4,AllPublicationData!$D:$D,'Publication Table (%)'!K$7)/
SUMIFS(AllPublicationData!$E:$E,AllPublicationData!$A:$A,'Publication Table (%)'!$B156,AllPublicationData!$B:$B,'Publication Table (%)'!$C$4,AllPublicationData!$D:$D,'Publication Table (%)'!K$7),
SUMIFS(AllPublicationData!$H:$H,AllPublicationData!$A:$A,'Publication Table (%)'!$B156,AllPublicationData!$B:$B,'Publication Table (%)'!K$7)/
SUMIFS(AllPublicationData!$E:$E,AllPublicationData!$A:$A,'Publication Table (%)'!$B156,AllPublicationData!$B:$B,'Publication Table (%)'!K$7)),
IF('Publication Table (%)'!$C$5="Operations cancelled for non-clinical/capacity reasons",
IFERROR(SUMIFS(AllPublicationData!$I:$I,AllPublicationData!$A:$A,'Publication Table (%)'!$B156,AllPublicationData!$B:$B,'Publication Table (%)'!$C$4,AllPublicationData!$D:$D,'Publication Table (%)'!K$7)/
SUMIFS(AllPublicationData!$E:$E,AllPublicationData!$A:$A,'Publication Table (%)'!$B156,AllPublicationData!$B:$B,'Publication Table (%)'!$C$4,AllPublicationData!$D:$D,'Publication Table (%)'!K$7),
SUMIFS(AllPublicationData!$I:$I,AllPublicationData!$A:$A,'Publication Table (%)'!$B156,AllPublicationData!$B:$B,'Publication Table (%)'!K$7)/
SUMIFS(AllPublicationData!$E:$E,AllPublicationData!$A:$A,'Publication Table (%)'!$B156,AllPublicationData!$B:$B,'Publication Table (%)'!K$7)),
IF('Publication Table (%)'!$C$5="Cancellations for other reasons",
IFERROR(SUMIFS(AllPublicationData!$J:$J,AllPublicationData!$A:$A,'Publication Table (%)'!$B156,AllPublicationData!$B:$B,'Publication Table (%)'!$C$4,AllPublicationData!$D:$D,'Publication Table (%)'!K$7)/
SUMIFS(AllPublicationData!$E:$E,AllPublicationData!$A:$A,'Publication Table (%)'!$B156,AllPublicationData!$B:$B,'Publication Table (%)'!$C$4,AllPublicationData!$D:$D,'Publication Table (%)'!K$7),
SUMIFS(AllPublicationData!$J:$J,AllPublicationData!$A:$A,'Publication Table (%)'!$B156,AllPublicationData!$B:$B,'Publication Table (%)'!K$7)/
SUMIFS(AllPublicationData!$E:$E,AllPublicationData!$A:$A,'Publication Table (%)'!$B156,AllPublicationData!$B:$B,'Publication Table (%)'!K$7)))))))</f>
        <v>#DIV/0!</v>
      </c>
      <c r="L156" s="96" t="e">
        <f>IF('Publication Table (%)'!$C$5="All Cancelled Operations",
IFERROR(SUMIFS(AllPublicationData!$F:$F,AllPublicationData!$A:$A,'Publication Table (%)'!$B156,AllPublicationData!$B:$B,'Publication Table (%)'!$C$4,AllPublicationData!$D:$D,'Publication Table (%)'!L$7)/
SUMIFS(AllPublicationData!$E:$E,AllPublicationData!$A:$A,'Publication Table (%)'!$B156,AllPublicationData!$B:$B,'Publication Table (%)'!$C$4,AllPublicationData!$D:$D,'Publication Table (%)'!L$7),
SUMIFS(AllPublicationData!$F:$F,AllPublicationData!$A:$A,'Publication Table (%)'!$B156,AllPublicationData!$B:$B,'Publication Table (%)'!L$7)/
SUMIFS(AllPublicationData!$E:$E,AllPublicationData!$A:$A,'Publication Table (%)'!$B156,AllPublicationData!$B:$B,'Publication Table (%)'!L$7)),
IF('Publication Table (%)'!$C$5="Operations cancelled by patient",
IFERROR(SUMIFS(AllPublicationData!$G:$G,AllPublicationData!$A:$A,'Publication Table (%)'!$B156,AllPublicationData!$B:$B,'Publication Table (%)'!$C$4,AllPublicationData!$D:$D,'Publication Table (%)'!L$7)/
SUMIFS(AllPublicationData!$E:$E,AllPublicationData!$A:$A,'Publication Table (%)'!$B156,AllPublicationData!$B:$B,'Publication Table (%)'!$C$4,AllPublicationData!$D:$D,'Publication Table (%)'!L$7),
SUMIFS(AllPublicationData!$G:$G,AllPublicationData!$A:$A,'Publication Table (%)'!$B156,AllPublicationData!$B:$B,'Publication Table (%)'!L$7)/
SUMIFS(AllPublicationData!$E:$E,AllPublicationData!$A:$A,'Publication Table (%)'!$B156,AllPublicationData!$B:$B,'Publication Table (%)'!L$7)),
IF('Publication Table (%)'!$C$5="Operations cancelled for clinical reasons",
IFERROR(SUMIFS(AllPublicationData!$H:$H,AllPublicationData!$A:$A,'Publication Table (%)'!$B156,AllPublicationData!$B:$B,'Publication Table (%)'!$C$4,AllPublicationData!$D:$D,'Publication Table (%)'!L$7)/
SUMIFS(AllPublicationData!$E:$E,AllPublicationData!$A:$A,'Publication Table (%)'!$B156,AllPublicationData!$B:$B,'Publication Table (%)'!$C$4,AllPublicationData!$D:$D,'Publication Table (%)'!L$7),
SUMIFS(AllPublicationData!$H:$H,AllPublicationData!$A:$A,'Publication Table (%)'!$B156,AllPublicationData!$B:$B,'Publication Table (%)'!L$7)/
SUMIFS(AllPublicationData!$E:$E,AllPublicationData!$A:$A,'Publication Table (%)'!$B156,AllPublicationData!$B:$B,'Publication Table (%)'!L$7)),
IF('Publication Table (%)'!$C$5="Operations cancelled for non-clinical/capacity reasons",
IFERROR(SUMIFS(AllPublicationData!$I:$I,AllPublicationData!$A:$A,'Publication Table (%)'!$B156,AllPublicationData!$B:$B,'Publication Table (%)'!$C$4,AllPublicationData!$D:$D,'Publication Table (%)'!L$7)/
SUMIFS(AllPublicationData!$E:$E,AllPublicationData!$A:$A,'Publication Table (%)'!$B156,AllPublicationData!$B:$B,'Publication Table (%)'!$C$4,AllPublicationData!$D:$D,'Publication Table (%)'!L$7),
SUMIFS(AllPublicationData!$I:$I,AllPublicationData!$A:$A,'Publication Table (%)'!$B156,AllPublicationData!$B:$B,'Publication Table (%)'!L$7)/
SUMIFS(AllPublicationData!$E:$E,AllPublicationData!$A:$A,'Publication Table (%)'!$B156,AllPublicationData!$B:$B,'Publication Table (%)'!L$7)),
IF('Publication Table (%)'!$C$5="Cancellations for other reasons",
IFERROR(SUMIFS(AllPublicationData!$J:$J,AllPublicationData!$A:$A,'Publication Table (%)'!$B156,AllPublicationData!$B:$B,'Publication Table (%)'!$C$4,AllPublicationData!$D:$D,'Publication Table (%)'!L$7)/
SUMIFS(AllPublicationData!$E:$E,AllPublicationData!$A:$A,'Publication Table (%)'!$B156,AllPublicationData!$B:$B,'Publication Table (%)'!$C$4,AllPublicationData!$D:$D,'Publication Table (%)'!L$7),
SUMIFS(AllPublicationData!$J:$J,AllPublicationData!$A:$A,'Publication Table (%)'!$B156,AllPublicationData!$B:$B,'Publication Table (%)'!L$7)/
SUMIFS(AllPublicationData!$E:$E,AllPublicationData!$A:$A,'Publication Table (%)'!$B156,AllPublicationData!$B:$B,'Publication Table (%)'!L$7)))))))</f>
        <v>#DIV/0!</v>
      </c>
      <c r="M156" s="96" t="e">
        <f>IF('Publication Table (%)'!$C$5="All Cancelled Operations",
IFERROR(SUMIFS(AllPublicationData!$F:$F,AllPublicationData!$A:$A,'Publication Table (%)'!$B156,AllPublicationData!$B:$B,'Publication Table (%)'!$C$4,AllPublicationData!$D:$D,'Publication Table (%)'!M$7)/
SUMIFS(AllPublicationData!$E:$E,AllPublicationData!$A:$A,'Publication Table (%)'!$B156,AllPublicationData!$B:$B,'Publication Table (%)'!$C$4,AllPublicationData!$D:$D,'Publication Table (%)'!M$7),
SUMIFS(AllPublicationData!$F:$F,AllPublicationData!$A:$A,'Publication Table (%)'!$B156,AllPublicationData!$B:$B,'Publication Table (%)'!M$7)/
SUMIFS(AllPublicationData!$E:$E,AllPublicationData!$A:$A,'Publication Table (%)'!$B156,AllPublicationData!$B:$B,'Publication Table (%)'!M$7)),
IF('Publication Table (%)'!$C$5="Operations cancelled by patient",
IFERROR(SUMIFS(AllPublicationData!$G:$G,AllPublicationData!$A:$A,'Publication Table (%)'!$B156,AllPublicationData!$B:$B,'Publication Table (%)'!$C$4,AllPublicationData!$D:$D,'Publication Table (%)'!M$7)/
SUMIFS(AllPublicationData!$E:$E,AllPublicationData!$A:$A,'Publication Table (%)'!$B156,AllPublicationData!$B:$B,'Publication Table (%)'!$C$4,AllPublicationData!$D:$D,'Publication Table (%)'!M$7),
SUMIFS(AllPublicationData!$G:$G,AllPublicationData!$A:$A,'Publication Table (%)'!$B156,AllPublicationData!$B:$B,'Publication Table (%)'!M$7)/
SUMIFS(AllPublicationData!$E:$E,AllPublicationData!$A:$A,'Publication Table (%)'!$B156,AllPublicationData!$B:$B,'Publication Table (%)'!M$7)),
IF('Publication Table (%)'!$C$5="Operations cancelled for clinical reasons",
IFERROR(SUMIFS(AllPublicationData!$H:$H,AllPublicationData!$A:$A,'Publication Table (%)'!$B156,AllPublicationData!$B:$B,'Publication Table (%)'!$C$4,AllPublicationData!$D:$D,'Publication Table (%)'!M$7)/
SUMIFS(AllPublicationData!$E:$E,AllPublicationData!$A:$A,'Publication Table (%)'!$B156,AllPublicationData!$B:$B,'Publication Table (%)'!$C$4,AllPublicationData!$D:$D,'Publication Table (%)'!M$7),
SUMIFS(AllPublicationData!$H:$H,AllPublicationData!$A:$A,'Publication Table (%)'!$B156,AllPublicationData!$B:$B,'Publication Table (%)'!M$7)/
SUMIFS(AllPublicationData!$E:$E,AllPublicationData!$A:$A,'Publication Table (%)'!$B156,AllPublicationData!$B:$B,'Publication Table (%)'!M$7)),
IF('Publication Table (%)'!$C$5="Operations cancelled for non-clinical/capacity reasons",
IFERROR(SUMIFS(AllPublicationData!$I:$I,AllPublicationData!$A:$A,'Publication Table (%)'!$B156,AllPublicationData!$B:$B,'Publication Table (%)'!$C$4,AllPublicationData!$D:$D,'Publication Table (%)'!M$7)/
SUMIFS(AllPublicationData!$E:$E,AllPublicationData!$A:$A,'Publication Table (%)'!$B156,AllPublicationData!$B:$B,'Publication Table (%)'!$C$4,AllPublicationData!$D:$D,'Publication Table (%)'!M$7),
SUMIFS(AllPublicationData!$I:$I,AllPublicationData!$A:$A,'Publication Table (%)'!$B156,AllPublicationData!$B:$B,'Publication Table (%)'!M$7)/
SUMIFS(AllPublicationData!$E:$E,AllPublicationData!$A:$A,'Publication Table (%)'!$B156,AllPublicationData!$B:$B,'Publication Table (%)'!M$7)),
IF('Publication Table (%)'!$C$5="Cancellations for other reasons",
IFERROR(SUMIFS(AllPublicationData!$J:$J,AllPublicationData!$A:$A,'Publication Table (%)'!$B156,AllPublicationData!$B:$B,'Publication Table (%)'!$C$4,AllPublicationData!$D:$D,'Publication Table (%)'!M$7)/
SUMIFS(AllPublicationData!$E:$E,AllPublicationData!$A:$A,'Publication Table (%)'!$B156,AllPublicationData!$B:$B,'Publication Table (%)'!$C$4,AllPublicationData!$D:$D,'Publication Table (%)'!M$7),
SUMIFS(AllPublicationData!$J:$J,AllPublicationData!$A:$A,'Publication Table (%)'!$B156,AllPublicationData!$B:$B,'Publication Table (%)'!M$7)/
SUMIFS(AllPublicationData!$E:$E,AllPublicationData!$A:$A,'Publication Table (%)'!$B156,AllPublicationData!$B:$B,'Publication Table (%)'!M$7)))))))</f>
        <v>#DIV/0!</v>
      </c>
      <c r="N156" s="96" t="e">
        <f>IF('Publication Table (%)'!$C$5="All Cancelled Operations",
IFERROR(SUMIFS(AllPublicationData!$F:$F,AllPublicationData!$A:$A,'Publication Table (%)'!$B156,AllPublicationData!$B:$B,'Publication Table (%)'!$C$4,AllPublicationData!$D:$D,'Publication Table (%)'!N$7)/
SUMIFS(AllPublicationData!$E:$E,AllPublicationData!$A:$A,'Publication Table (%)'!$B156,AllPublicationData!$B:$B,'Publication Table (%)'!$C$4,AllPublicationData!$D:$D,'Publication Table (%)'!N$7),
SUMIFS(AllPublicationData!$F:$F,AllPublicationData!$A:$A,'Publication Table (%)'!$B156,AllPublicationData!$B:$B,'Publication Table (%)'!N$7)/
SUMIFS(AllPublicationData!$E:$E,AllPublicationData!$A:$A,'Publication Table (%)'!$B156,AllPublicationData!$B:$B,'Publication Table (%)'!N$7)),
IF('Publication Table (%)'!$C$5="Operations cancelled by patient",
IFERROR(SUMIFS(AllPublicationData!$G:$G,AllPublicationData!$A:$A,'Publication Table (%)'!$B156,AllPublicationData!$B:$B,'Publication Table (%)'!$C$4,AllPublicationData!$D:$D,'Publication Table (%)'!N$7)/
SUMIFS(AllPublicationData!$E:$E,AllPublicationData!$A:$A,'Publication Table (%)'!$B156,AllPublicationData!$B:$B,'Publication Table (%)'!$C$4,AllPublicationData!$D:$D,'Publication Table (%)'!N$7),
SUMIFS(AllPublicationData!$G:$G,AllPublicationData!$A:$A,'Publication Table (%)'!$B156,AllPublicationData!$B:$B,'Publication Table (%)'!N$7)/
SUMIFS(AllPublicationData!$E:$E,AllPublicationData!$A:$A,'Publication Table (%)'!$B156,AllPublicationData!$B:$B,'Publication Table (%)'!N$7)),
IF('Publication Table (%)'!$C$5="Operations cancelled for clinical reasons",
IFERROR(SUMIFS(AllPublicationData!$H:$H,AllPublicationData!$A:$A,'Publication Table (%)'!$B156,AllPublicationData!$B:$B,'Publication Table (%)'!$C$4,AllPublicationData!$D:$D,'Publication Table (%)'!N$7)/
SUMIFS(AllPublicationData!$E:$E,AllPublicationData!$A:$A,'Publication Table (%)'!$B156,AllPublicationData!$B:$B,'Publication Table (%)'!$C$4,AllPublicationData!$D:$D,'Publication Table (%)'!N$7),
SUMIFS(AllPublicationData!$H:$H,AllPublicationData!$A:$A,'Publication Table (%)'!$B156,AllPublicationData!$B:$B,'Publication Table (%)'!N$7)/
SUMIFS(AllPublicationData!$E:$E,AllPublicationData!$A:$A,'Publication Table (%)'!$B156,AllPublicationData!$B:$B,'Publication Table (%)'!N$7)),
IF('Publication Table (%)'!$C$5="Operations cancelled for non-clinical/capacity reasons",
IFERROR(SUMIFS(AllPublicationData!$I:$I,AllPublicationData!$A:$A,'Publication Table (%)'!$B156,AllPublicationData!$B:$B,'Publication Table (%)'!$C$4,AllPublicationData!$D:$D,'Publication Table (%)'!N$7)/
SUMIFS(AllPublicationData!$E:$E,AllPublicationData!$A:$A,'Publication Table (%)'!$B156,AllPublicationData!$B:$B,'Publication Table (%)'!$C$4,AllPublicationData!$D:$D,'Publication Table (%)'!N$7),
SUMIFS(AllPublicationData!$I:$I,AllPublicationData!$A:$A,'Publication Table (%)'!$B156,AllPublicationData!$B:$B,'Publication Table (%)'!N$7)/
SUMIFS(AllPublicationData!$E:$E,AllPublicationData!$A:$A,'Publication Table (%)'!$B156,AllPublicationData!$B:$B,'Publication Table (%)'!N$7)),
IF('Publication Table (%)'!$C$5="Cancellations for other reasons",
IFERROR(SUMIFS(AllPublicationData!$J:$J,AllPublicationData!$A:$A,'Publication Table (%)'!$B156,AllPublicationData!$B:$B,'Publication Table (%)'!$C$4,AllPublicationData!$D:$D,'Publication Table (%)'!N$7)/
SUMIFS(AllPublicationData!$E:$E,AllPublicationData!$A:$A,'Publication Table (%)'!$B156,AllPublicationData!$B:$B,'Publication Table (%)'!$C$4,AllPublicationData!$D:$D,'Publication Table (%)'!N$7),
SUMIFS(AllPublicationData!$J:$J,AllPublicationData!$A:$A,'Publication Table (%)'!$B156,AllPublicationData!$B:$B,'Publication Table (%)'!N$7)/
SUMIFS(AllPublicationData!$E:$E,AllPublicationData!$A:$A,'Publication Table (%)'!$B156,AllPublicationData!$B:$B,'Publication Table (%)'!N$7)))))))</f>
        <v>#DIV/0!</v>
      </c>
      <c r="O156" s="96" t="e">
        <f>IF('Publication Table (%)'!$C$5="All Cancelled Operations",
IFERROR(SUMIFS(AllPublicationData!$F:$F,AllPublicationData!$A:$A,'Publication Table (%)'!$B156,AllPublicationData!$B:$B,'Publication Table (%)'!$C$4,AllPublicationData!$D:$D,'Publication Table (%)'!O$7)/
SUMIFS(AllPublicationData!$E:$E,AllPublicationData!$A:$A,'Publication Table (%)'!$B156,AllPublicationData!$B:$B,'Publication Table (%)'!$C$4,AllPublicationData!$D:$D,'Publication Table (%)'!O$7),
SUMIFS(AllPublicationData!$F:$F,AllPublicationData!$A:$A,'Publication Table (%)'!$B156,AllPublicationData!$B:$B,'Publication Table (%)'!O$7)/
SUMIFS(AllPublicationData!$E:$E,AllPublicationData!$A:$A,'Publication Table (%)'!$B156,AllPublicationData!$B:$B,'Publication Table (%)'!O$7)),
IF('Publication Table (%)'!$C$5="Operations cancelled by patient",
IFERROR(SUMIFS(AllPublicationData!$G:$G,AllPublicationData!$A:$A,'Publication Table (%)'!$B156,AllPublicationData!$B:$B,'Publication Table (%)'!$C$4,AllPublicationData!$D:$D,'Publication Table (%)'!O$7)/
SUMIFS(AllPublicationData!$E:$E,AllPublicationData!$A:$A,'Publication Table (%)'!$B156,AllPublicationData!$B:$B,'Publication Table (%)'!$C$4,AllPublicationData!$D:$D,'Publication Table (%)'!O$7),
SUMIFS(AllPublicationData!$G:$G,AllPublicationData!$A:$A,'Publication Table (%)'!$B156,AllPublicationData!$B:$B,'Publication Table (%)'!O$7)/
SUMIFS(AllPublicationData!$E:$E,AllPublicationData!$A:$A,'Publication Table (%)'!$B156,AllPublicationData!$B:$B,'Publication Table (%)'!O$7)),
IF('Publication Table (%)'!$C$5="Operations cancelled for clinical reasons",
IFERROR(SUMIFS(AllPublicationData!$H:$H,AllPublicationData!$A:$A,'Publication Table (%)'!$B156,AllPublicationData!$B:$B,'Publication Table (%)'!$C$4,AllPublicationData!$D:$D,'Publication Table (%)'!O$7)/
SUMIFS(AllPublicationData!$E:$E,AllPublicationData!$A:$A,'Publication Table (%)'!$B156,AllPublicationData!$B:$B,'Publication Table (%)'!$C$4,AllPublicationData!$D:$D,'Publication Table (%)'!O$7),
SUMIFS(AllPublicationData!$H:$H,AllPublicationData!$A:$A,'Publication Table (%)'!$B156,AllPublicationData!$B:$B,'Publication Table (%)'!O$7)/
SUMIFS(AllPublicationData!$E:$E,AllPublicationData!$A:$A,'Publication Table (%)'!$B156,AllPublicationData!$B:$B,'Publication Table (%)'!O$7)),
IF('Publication Table (%)'!$C$5="Operations cancelled for non-clinical/capacity reasons",
IFERROR(SUMIFS(AllPublicationData!$I:$I,AllPublicationData!$A:$A,'Publication Table (%)'!$B156,AllPublicationData!$B:$B,'Publication Table (%)'!$C$4,AllPublicationData!$D:$D,'Publication Table (%)'!O$7)/
SUMIFS(AllPublicationData!$E:$E,AllPublicationData!$A:$A,'Publication Table (%)'!$B156,AllPublicationData!$B:$B,'Publication Table (%)'!$C$4,AllPublicationData!$D:$D,'Publication Table (%)'!O$7),
SUMIFS(AllPublicationData!$I:$I,AllPublicationData!$A:$A,'Publication Table (%)'!$B156,AllPublicationData!$B:$B,'Publication Table (%)'!O$7)/
SUMIFS(AllPublicationData!$E:$E,AllPublicationData!$A:$A,'Publication Table (%)'!$B156,AllPublicationData!$B:$B,'Publication Table (%)'!O$7)),
IF('Publication Table (%)'!$C$5="Cancellations for other reasons",
IFERROR(SUMIFS(AllPublicationData!$J:$J,AllPublicationData!$A:$A,'Publication Table (%)'!$B156,AllPublicationData!$B:$B,'Publication Table (%)'!$C$4,AllPublicationData!$D:$D,'Publication Table (%)'!O$7)/
SUMIFS(AllPublicationData!$E:$E,AllPublicationData!$A:$A,'Publication Table (%)'!$B156,AllPublicationData!$B:$B,'Publication Table (%)'!$C$4,AllPublicationData!$D:$D,'Publication Table (%)'!O$7),
SUMIFS(AllPublicationData!$J:$J,AllPublicationData!$A:$A,'Publication Table (%)'!$B156,AllPublicationData!$B:$B,'Publication Table (%)'!O$7)/
SUMIFS(AllPublicationData!$E:$E,AllPublicationData!$A:$A,'Publication Table (%)'!$B156,AllPublicationData!$B:$B,'Publication Table (%)'!O$7)))))))</f>
        <v>#DIV/0!</v>
      </c>
      <c r="P156" s="96" t="e">
        <f>IF('Publication Table (%)'!$C$5="All Cancelled Operations",
IFERROR(SUMIFS(AllPublicationData!$F:$F,AllPublicationData!$A:$A,'Publication Table (%)'!$B156,AllPublicationData!$B:$B,'Publication Table (%)'!$C$4,AllPublicationData!$D:$D,'Publication Table (%)'!P$7)/
SUMIFS(AllPublicationData!$E:$E,AllPublicationData!$A:$A,'Publication Table (%)'!$B156,AllPublicationData!$B:$B,'Publication Table (%)'!$C$4,AllPublicationData!$D:$D,'Publication Table (%)'!P$7),
SUMIFS(AllPublicationData!$F:$F,AllPublicationData!$A:$A,'Publication Table (%)'!$B156,AllPublicationData!$B:$B,'Publication Table (%)'!P$7)/
SUMIFS(AllPublicationData!$E:$E,AllPublicationData!$A:$A,'Publication Table (%)'!$B156,AllPublicationData!$B:$B,'Publication Table (%)'!P$7)),
IF('Publication Table (%)'!$C$5="Operations cancelled by patient",
IFERROR(SUMIFS(AllPublicationData!$G:$G,AllPublicationData!$A:$A,'Publication Table (%)'!$B156,AllPublicationData!$B:$B,'Publication Table (%)'!$C$4,AllPublicationData!$D:$D,'Publication Table (%)'!P$7)/
SUMIFS(AllPublicationData!$E:$E,AllPublicationData!$A:$A,'Publication Table (%)'!$B156,AllPublicationData!$B:$B,'Publication Table (%)'!$C$4,AllPublicationData!$D:$D,'Publication Table (%)'!P$7),
SUMIFS(AllPublicationData!$G:$G,AllPublicationData!$A:$A,'Publication Table (%)'!$B156,AllPublicationData!$B:$B,'Publication Table (%)'!P$7)/
SUMIFS(AllPublicationData!$E:$E,AllPublicationData!$A:$A,'Publication Table (%)'!$B156,AllPublicationData!$B:$B,'Publication Table (%)'!P$7)),
IF('Publication Table (%)'!$C$5="Operations cancelled for clinical reasons",
IFERROR(SUMIFS(AllPublicationData!$H:$H,AllPublicationData!$A:$A,'Publication Table (%)'!$B156,AllPublicationData!$B:$B,'Publication Table (%)'!$C$4,AllPublicationData!$D:$D,'Publication Table (%)'!P$7)/
SUMIFS(AllPublicationData!$E:$E,AllPublicationData!$A:$A,'Publication Table (%)'!$B156,AllPublicationData!$B:$B,'Publication Table (%)'!$C$4,AllPublicationData!$D:$D,'Publication Table (%)'!P$7),
SUMIFS(AllPublicationData!$H:$H,AllPublicationData!$A:$A,'Publication Table (%)'!$B156,AllPublicationData!$B:$B,'Publication Table (%)'!P$7)/
SUMIFS(AllPublicationData!$E:$E,AllPublicationData!$A:$A,'Publication Table (%)'!$B156,AllPublicationData!$B:$B,'Publication Table (%)'!P$7)),
IF('Publication Table (%)'!$C$5="Operations cancelled for non-clinical/capacity reasons",
IFERROR(SUMIFS(AllPublicationData!$I:$I,AllPublicationData!$A:$A,'Publication Table (%)'!$B156,AllPublicationData!$B:$B,'Publication Table (%)'!$C$4,AllPublicationData!$D:$D,'Publication Table (%)'!P$7)/
SUMIFS(AllPublicationData!$E:$E,AllPublicationData!$A:$A,'Publication Table (%)'!$B156,AllPublicationData!$B:$B,'Publication Table (%)'!$C$4,AllPublicationData!$D:$D,'Publication Table (%)'!P$7),
SUMIFS(AllPublicationData!$I:$I,AllPublicationData!$A:$A,'Publication Table (%)'!$B156,AllPublicationData!$B:$B,'Publication Table (%)'!P$7)/
SUMIFS(AllPublicationData!$E:$E,AllPublicationData!$A:$A,'Publication Table (%)'!$B156,AllPublicationData!$B:$B,'Publication Table (%)'!P$7)),
IF('Publication Table (%)'!$C$5="Cancellations for other reasons",
IFERROR(SUMIFS(AllPublicationData!$J:$J,AllPublicationData!$A:$A,'Publication Table (%)'!$B156,AllPublicationData!$B:$B,'Publication Table (%)'!$C$4,AllPublicationData!$D:$D,'Publication Table (%)'!P$7)/
SUMIFS(AllPublicationData!$E:$E,AllPublicationData!$A:$A,'Publication Table (%)'!$B156,AllPublicationData!$B:$B,'Publication Table (%)'!$C$4,AllPublicationData!$D:$D,'Publication Table (%)'!P$7),
SUMIFS(AllPublicationData!$J:$J,AllPublicationData!$A:$A,'Publication Table (%)'!$B156,AllPublicationData!$B:$B,'Publication Table (%)'!P$7)/
SUMIFS(AllPublicationData!$E:$E,AllPublicationData!$A:$A,'Publication Table (%)'!$B156,AllPublicationData!$B:$B,'Publication Table (%)'!P$7)))))))</f>
        <v>#DIV/0!</v>
      </c>
      <c r="Q156" s="96" t="e">
        <f>IF('Publication Table (%)'!$C$5="All Cancelled Operations",
IFERROR(SUMIFS(AllPublicationData!$F:$F,AllPublicationData!$A:$A,'Publication Table (%)'!$B156,AllPublicationData!$B:$B,'Publication Table (%)'!$C$4,AllPublicationData!$D:$D,'Publication Table (%)'!Q$7)/
SUMIFS(AllPublicationData!$E:$E,AllPublicationData!$A:$A,'Publication Table (%)'!$B156,AllPublicationData!$B:$B,'Publication Table (%)'!$C$4,AllPublicationData!$D:$D,'Publication Table (%)'!Q$7),
SUMIFS(AllPublicationData!$F:$F,AllPublicationData!$A:$A,'Publication Table (%)'!$B156,AllPublicationData!$B:$B,'Publication Table (%)'!Q$7)/
SUMIFS(AllPublicationData!$E:$E,AllPublicationData!$A:$A,'Publication Table (%)'!$B156,AllPublicationData!$B:$B,'Publication Table (%)'!Q$7)),
IF('Publication Table (%)'!$C$5="Operations cancelled by patient",
IFERROR(SUMIFS(AllPublicationData!$G:$G,AllPublicationData!$A:$A,'Publication Table (%)'!$B156,AllPublicationData!$B:$B,'Publication Table (%)'!$C$4,AllPublicationData!$D:$D,'Publication Table (%)'!Q$7)/
SUMIFS(AllPublicationData!$E:$E,AllPublicationData!$A:$A,'Publication Table (%)'!$B156,AllPublicationData!$B:$B,'Publication Table (%)'!$C$4,AllPublicationData!$D:$D,'Publication Table (%)'!Q$7),
SUMIFS(AllPublicationData!$G:$G,AllPublicationData!$A:$A,'Publication Table (%)'!$B156,AllPublicationData!$B:$B,'Publication Table (%)'!Q$7)/
SUMIFS(AllPublicationData!$E:$E,AllPublicationData!$A:$A,'Publication Table (%)'!$B156,AllPublicationData!$B:$B,'Publication Table (%)'!Q$7)),
IF('Publication Table (%)'!$C$5="Operations cancelled for clinical reasons",
IFERROR(SUMIFS(AllPublicationData!$H:$H,AllPublicationData!$A:$A,'Publication Table (%)'!$B156,AllPublicationData!$B:$B,'Publication Table (%)'!$C$4,AllPublicationData!$D:$D,'Publication Table (%)'!Q$7)/
SUMIFS(AllPublicationData!$E:$E,AllPublicationData!$A:$A,'Publication Table (%)'!$B156,AllPublicationData!$B:$B,'Publication Table (%)'!$C$4,AllPublicationData!$D:$D,'Publication Table (%)'!Q$7),
SUMIFS(AllPublicationData!$H:$H,AllPublicationData!$A:$A,'Publication Table (%)'!$B156,AllPublicationData!$B:$B,'Publication Table (%)'!Q$7)/
SUMIFS(AllPublicationData!$E:$E,AllPublicationData!$A:$A,'Publication Table (%)'!$B156,AllPublicationData!$B:$B,'Publication Table (%)'!Q$7)),
IF('Publication Table (%)'!$C$5="Operations cancelled for non-clinical/capacity reasons",
IFERROR(SUMIFS(AllPublicationData!$I:$I,AllPublicationData!$A:$A,'Publication Table (%)'!$B156,AllPublicationData!$B:$B,'Publication Table (%)'!$C$4,AllPublicationData!$D:$D,'Publication Table (%)'!Q$7)/
SUMIFS(AllPublicationData!$E:$E,AllPublicationData!$A:$A,'Publication Table (%)'!$B156,AllPublicationData!$B:$B,'Publication Table (%)'!$C$4,AllPublicationData!$D:$D,'Publication Table (%)'!Q$7),
SUMIFS(AllPublicationData!$I:$I,AllPublicationData!$A:$A,'Publication Table (%)'!$B156,AllPublicationData!$B:$B,'Publication Table (%)'!Q$7)/
SUMIFS(AllPublicationData!$E:$E,AllPublicationData!$A:$A,'Publication Table (%)'!$B156,AllPublicationData!$B:$B,'Publication Table (%)'!Q$7)),
IF('Publication Table (%)'!$C$5="Cancellations for other reasons",
IFERROR(SUMIFS(AllPublicationData!$J:$J,AllPublicationData!$A:$A,'Publication Table (%)'!$B156,AllPublicationData!$B:$B,'Publication Table (%)'!$C$4,AllPublicationData!$D:$D,'Publication Table (%)'!Q$7)/
SUMIFS(AllPublicationData!$E:$E,AllPublicationData!$A:$A,'Publication Table (%)'!$B156,AllPublicationData!$B:$B,'Publication Table (%)'!$C$4,AllPublicationData!$D:$D,'Publication Table (%)'!Q$7),
SUMIFS(AllPublicationData!$J:$J,AllPublicationData!$A:$A,'Publication Table (%)'!$B156,AllPublicationData!$B:$B,'Publication Table (%)'!Q$7)/
SUMIFS(AllPublicationData!$E:$E,AllPublicationData!$A:$A,'Publication Table (%)'!$B156,AllPublicationData!$B:$B,'Publication Table (%)'!Q$7)))))))</f>
        <v>#DIV/0!</v>
      </c>
      <c r="R156" s="96" t="e">
        <f>IF('Publication Table (%)'!$C$5="All Cancelled Operations",
IFERROR(SUMIFS(AllPublicationData!$F:$F,AllPublicationData!$A:$A,'Publication Table (%)'!$B156,AllPublicationData!$B:$B,'Publication Table (%)'!$C$4,AllPublicationData!$D:$D,'Publication Table (%)'!R$7)/
SUMIFS(AllPublicationData!$E:$E,AllPublicationData!$A:$A,'Publication Table (%)'!$B156,AllPublicationData!$B:$B,'Publication Table (%)'!$C$4,AllPublicationData!$D:$D,'Publication Table (%)'!R$7),
SUMIFS(AllPublicationData!$F:$F,AllPublicationData!$A:$A,'Publication Table (%)'!$B156,AllPublicationData!$B:$B,'Publication Table (%)'!R$7)/
SUMIFS(AllPublicationData!$E:$E,AllPublicationData!$A:$A,'Publication Table (%)'!$B156,AllPublicationData!$B:$B,'Publication Table (%)'!R$7)),
IF('Publication Table (%)'!$C$5="Operations cancelled by patient",
IFERROR(SUMIFS(AllPublicationData!$G:$G,AllPublicationData!$A:$A,'Publication Table (%)'!$B156,AllPublicationData!$B:$B,'Publication Table (%)'!$C$4,AllPublicationData!$D:$D,'Publication Table (%)'!R$7)/
SUMIFS(AllPublicationData!$E:$E,AllPublicationData!$A:$A,'Publication Table (%)'!$B156,AllPublicationData!$B:$B,'Publication Table (%)'!$C$4,AllPublicationData!$D:$D,'Publication Table (%)'!R$7),
SUMIFS(AllPublicationData!$G:$G,AllPublicationData!$A:$A,'Publication Table (%)'!$B156,AllPublicationData!$B:$B,'Publication Table (%)'!R$7)/
SUMIFS(AllPublicationData!$E:$E,AllPublicationData!$A:$A,'Publication Table (%)'!$B156,AllPublicationData!$B:$B,'Publication Table (%)'!R$7)),
IF('Publication Table (%)'!$C$5="Operations cancelled for clinical reasons",
IFERROR(SUMIFS(AllPublicationData!$H:$H,AllPublicationData!$A:$A,'Publication Table (%)'!$B156,AllPublicationData!$B:$B,'Publication Table (%)'!$C$4,AllPublicationData!$D:$D,'Publication Table (%)'!R$7)/
SUMIFS(AllPublicationData!$E:$E,AllPublicationData!$A:$A,'Publication Table (%)'!$B156,AllPublicationData!$B:$B,'Publication Table (%)'!$C$4,AllPublicationData!$D:$D,'Publication Table (%)'!R$7),
SUMIFS(AllPublicationData!$H:$H,AllPublicationData!$A:$A,'Publication Table (%)'!$B156,AllPublicationData!$B:$B,'Publication Table (%)'!R$7)/
SUMIFS(AllPublicationData!$E:$E,AllPublicationData!$A:$A,'Publication Table (%)'!$B156,AllPublicationData!$B:$B,'Publication Table (%)'!R$7)),
IF('Publication Table (%)'!$C$5="Operations cancelled for non-clinical/capacity reasons",
IFERROR(SUMIFS(AllPublicationData!$I:$I,AllPublicationData!$A:$A,'Publication Table (%)'!$B156,AllPublicationData!$B:$B,'Publication Table (%)'!$C$4,AllPublicationData!$D:$D,'Publication Table (%)'!R$7)/
SUMIFS(AllPublicationData!$E:$E,AllPublicationData!$A:$A,'Publication Table (%)'!$B156,AllPublicationData!$B:$B,'Publication Table (%)'!$C$4,AllPublicationData!$D:$D,'Publication Table (%)'!R$7),
SUMIFS(AllPublicationData!$I:$I,AllPublicationData!$A:$A,'Publication Table (%)'!$B156,AllPublicationData!$B:$B,'Publication Table (%)'!R$7)/
SUMIFS(AllPublicationData!$E:$E,AllPublicationData!$A:$A,'Publication Table (%)'!$B156,AllPublicationData!$B:$B,'Publication Table (%)'!R$7)),
IF('Publication Table (%)'!$C$5="Cancellations for other reasons",
IFERROR(SUMIFS(AllPublicationData!$J:$J,AllPublicationData!$A:$A,'Publication Table (%)'!$B156,AllPublicationData!$B:$B,'Publication Table (%)'!$C$4,AllPublicationData!$D:$D,'Publication Table (%)'!R$7)/
SUMIFS(AllPublicationData!$E:$E,AllPublicationData!$A:$A,'Publication Table (%)'!$B156,AllPublicationData!$B:$B,'Publication Table (%)'!$C$4,AllPublicationData!$D:$D,'Publication Table (%)'!R$7),
SUMIFS(AllPublicationData!$J:$J,AllPublicationData!$A:$A,'Publication Table (%)'!$B156,AllPublicationData!$B:$B,'Publication Table (%)'!R$7)/
SUMIFS(AllPublicationData!$E:$E,AllPublicationData!$A:$A,'Publication Table (%)'!$B156,AllPublicationData!$B:$B,'Publication Table (%)'!R$7)))))))</f>
        <v>#DIV/0!</v>
      </c>
      <c r="S156" s="96" t="e">
        <f>IF('Publication Table (%)'!$C$5="All Cancelled Operations",
IFERROR(SUMIFS(AllPublicationData!$F:$F,AllPublicationData!$A:$A,'Publication Table (%)'!$B156,AllPublicationData!$B:$B,'Publication Table (%)'!$C$4,AllPublicationData!$D:$D,'Publication Table (%)'!S$7)/
SUMIFS(AllPublicationData!$E:$E,AllPublicationData!$A:$A,'Publication Table (%)'!$B156,AllPublicationData!$B:$B,'Publication Table (%)'!$C$4,AllPublicationData!$D:$D,'Publication Table (%)'!S$7),
SUMIFS(AllPublicationData!$F:$F,AllPublicationData!$A:$A,'Publication Table (%)'!$B156,AllPublicationData!$B:$B,'Publication Table (%)'!S$7)/
SUMIFS(AllPublicationData!$E:$E,AllPublicationData!$A:$A,'Publication Table (%)'!$B156,AllPublicationData!$B:$B,'Publication Table (%)'!S$7)),
IF('Publication Table (%)'!$C$5="Operations cancelled by patient",
IFERROR(SUMIFS(AllPublicationData!$G:$G,AllPublicationData!$A:$A,'Publication Table (%)'!$B156,AllPublicationData!$B:$B,'Publication Table (%)'!$C$4,AllPublicationData!$D:$D,'Publication Table (%)'!S$7)/
SUMIFS(AllPublicationData!$E:$E,AllPublicationData!$A:$A,'Publication Table (%)'!$B156,AllPublicationData!$B:$B,'Publication Table (%)'!$C$4,AllPublicationData!$D:$D,'Publication Table (%)'!S$7),
SUMIFS(AllPublicationData!$G:$G,AllPublicationData!$A:$A,'Publication Table (%)'!$B156,AllPublicationData!$B:$B,'Publication Table (%)'!S$7)/
SUMIFS(AllPublicationData!$E:$E,AllPublicationData!$A:$A,'Publication Table (%)'!$B156,AllPublicationData!$B:$B,'Publication Table (%)'!S$7)),
IF('Publication Table (%)'!$C$5="Operations cancelled for clinical reasons",
IFERROR(SUMIFS(AllPublicationData!$H:$H,AllPublicationData!$A:$A,'Publication Table (%)'!$B156,AllPublicationData!$B:$B,'Publication Table (%)'!$C$4,AllPublicationData!$D:$D,'Publication Table (%)'!S$7)/
SUMIFS(AllPublicationData!$E:$E,AllPublicationData!$A:$A,'Publication Table (%)'!$B156,AllPublicationData!$B:$B,'Publication Table (%)'!$C$4,AllPublicationData!$D:$D,'Publication Table (%)'!S$7),
SUMIFS(AllPublicationData!$H:$H,AllPublicationData!$A:$A,'Publication Table (%)'!$B156,AllPublicationData!$B:$B,'Publication Table (%)'!S$7)/
SUMIFS(AllPublicationData!$E:$E,AllPublicationData!$A:$A,'Publication Table (%)'!$B156,AllPublicationData!$B:$B,'Publication Table (%)'!S$7)),
IF('Publication Table (%)'!$C$5="Operations cancelled for non-clinical/capacity reasons",
IFERROR(SUMIFS(AllPublicationData!$I:$I,AllPublicationData!$A:$A,'Publication Table (%)'!$B156,AllPublicationData!$B:$B,'Publication Table (%)'!$C$4,AllPublicationData!$D:$D,'Publication Table (%)'!S$7)/
SUMIFS(AllPublicationData!$E:$E,AllPublicationData!$A:$A,'Publication Table (%)'!$B156,AllPublicationData!$B:$B,'Publication Table (%)'!$C$4,AllPublicationData!$D:$D,'Publication Table (%)'!S$7),
SUMIFS(AllPublicationData!$I:$I,AllPublicationData!$A:$A,'Publication Table (%)'!$B156,AllPublicationData!$B:$B,'Publication Table (%)'!S$7)/
SUMIFS(AllPublicationData!$E:$E,AllPublicationData!$A:$A,'Publication Table (%)'!$B156,AllPublicationData!$B:$B,'Publication Table (%)'!S$7)),
IF('Publication Table (%)'!$C$5="Cancellations for other reasons",
IFERROR(SUMIFS(AllPublicationData!$J:$J,AllPublicationData!$A:$A,'Publication Table (%)'!$B156,AllPublicationData!$B:$B,'Publication Table (%)'!$C$4,AllPublicationData!$D:$D,'Publication Table (%)'!S$7)/
SUMIFS(AllPublicationData!$E:$E,AllPublicationData!$A:$A,'Publication Table (%)'!$B156,AllPublicationData!$B:$B,'Publication Table (%)'!$C$4,AllPublicationData!$D:$D,'Publication Table (%)'!S$7),
SUMIFS(AllPublicationData!$J:$J,AllPublicationData!$A:$A,'Publication Table (%)'!$B156,AllPublicationData!$B:$B,'Publication Table (%)'!S$7)/
SUMIFS(AllPublicationData!$E:$E,AllPublicationData!$A:$A,'Publication Table (%)'!$B156,AllPublicationData!$B:$B,'Publication Table (%)'!S$7)))))))</f>
        <v>#DIV/0!</v>
      </c>
    </row>
    <row r="157" spans="3:19" x14ac:dyDescent="0.35">
      <c r="C157" s="112">
        <f>IF('Publication Table (%)'!$C$5="All Cancelled Operations",
SUMIFS(AllPublicationData!$F:$F,AllPublicationData!$A:$A,'Publication Table (%)'!$B157,AllPublicationData!$B:$B,'Publication Table (%)'!$C$4),
IF('Publication Table (%)'!$C$5="Operations cancelled by patient",
SUMIFS(AllPublicationData!$G:$G,AllPublicationData!$A:$A,'Publication Table (%)'!$B157,AllPublicationData!$B:$B,'Publication Table (%)'!$C$4),
IF('Publication Table (%)'!$C$5="Operations cancelled for clinical reasons",
SUMIFS(AllPublicationData!$H:$H,AllPublicationData!$A:$A,'Publication Table (%)'!$B157,AllPublicationData!$B:$B,'Publication Table (%)'!$C$4),
IF('Publication Table (%)'!$C$5="Operations cancelled for non-clinical/capacity reasons",
SUMIFS(AllPublicationData!$I:$I,AllPublicationData!$A:$A,'Publication Table (%)'!$B157,AllPublicationData!$B:$B,'Publication Table (%)'!$C$4),
IF('Publication Table (%)'!$C$5="Cancellations for other reasons",
SUMIFS(AllPublicationData!$J:$J,AllPublicationData!$A:$A,'Publication Table (%)'!$B157,AllPublicationData!$B:$B,'Publication Table (%)'!$C$4))))))+
IF(AND($C$4="NHS Scotland",$C$5="All Cancelled Operations"),
SUMIFS(AllPublicationData!$F:$F,AllPublicationData!$A:$A,'Publication Table (%)'!$B157),
IF(AND($C$4="NHS Scotland",$C$5="Operations cancelled by patient"),
SUMIFS(AllPublicationData!$G:$G,AllPublicationData!$A:$A,'Publication Table (%)'!$B157),
IF(AND($C$4="NHS Scotland",$C$5="Operations cancelled for clinical reasons"),
SUMIFS(AllPublicationData!$H:$H,AllPublicationData!$A:$A,'Publication Table (%)'!$B157),
IF(AND($C$4="NHS Scotland",$C$5="Operations cancelled for non-clinical/capacity reasons"),
SUMIFS(AllPublicationData!$I:$I,AllPublicationData!$A:$A,'Publication Table (%)'!$B157),
IF(AND($C$4="NHS Scotland",$C$5="Cancellations for other reasons"),
SUMIFS(AllPublicationData!$J:$J,AllPublicationData!$A:$A,'Publication Table (%)'!$B157))))))</f>
        <v>0</v>
      </c>
      <c r="D157" s="110" t="e">
        <f>IF(AND('Publication Table (%)'!$C$5="All Cancelled Operations",$C$4&lt;&gt;"NHS Scotland"),
IFERROR(SUMIFS(AllPublicationData!$F:$F,AllPublicationData!$A:$A,'Publication Table (%)'!$B157,AllPublicationData!$B:$B,'Publication Table (%)'!$C$4,AllPublicationData!$D:$D,'Publication Table (%)'!D$7)/
SUMIFS(AllPublicationData!$E:$E,AllPublicationData!$A:$A,'Publication Table (%)'!$B157,AllPublicationData!$B:$B,'Publication Table (%)'!$C$4,AllPublicationData!$D:$D,'Publication Table (%)'!D$7),
SUMIFS(AllPublicationData!$F:$F,AllPublicationData!$A:$A,'Publication Table (%)'!$B157,AllPublicationData!$B:$B,'Publication Table (%)'!D$7)/
SUMIFS(AllPublicationData!$E:$E,AllPublicationData!$A:$A,'Publication Table (%)'!$B157,AllPublicationData!$B:$B,'Publication Table (%)'!D$7)),
IF(AND('Publication Table (%)'!$C$5="Operations cancelled by patient",$C$4&lt;&gt;"NHS Scotland"),
IFERROR(SUMIFS(AllPublicationData!$G:$G,AllPublicationData!$A:$A,'Publication Table (%)'!$B157,AllPublicationData!$B:$B,'Publication Table (%)'!$C$4,AllPublicationData!$D:$D,'Publication Table (%)'!D$7)/
SUMIFS(AllPublicationData!$E:$E,AllPublicationData!$A:$A,'Publication Table (%)'!$B157,AllPublicationData!$B:$B,'Publication Table (%)'!$C$4,AllPublicationData!$D:$D,'Publication Table (%)'!D$7),
SUMIFS(AllPublicationData!$G:$G,AllPublicationData!$A:$A,'Publication Table (%)'!$B157,AllPublicationData!$B:$B,'Publication Table (%)'!D$7)/
SUMIFS(AllPublicationData!$E:$E,AllPublicationData!$A:$A,'Publication Table (%)'!$B157,AllPublicationData!$B:$B,'Publication Table (%)'!D$7)),
IF(AND('Publication Table (%)'!$C$5="Operations cancelled for clinical reasons",$C$4&lt;&gt;"NHS Scotland"),
IFERROR(SUMIFS(AllPublicationData!$H:$H,AllPublicationData!$A:$A,'Publication Table (%)'!$B157,AllPublicationData!$B:$B,'Publication Table (%)'!$C$4,AllPublicationData!$D:$D,'Publication Table (%)'!D$7)/
SUMIFS(AllPublicationData!$E:$E,AllPublicationData!$A:$A,'Publication Table (%)'!$B157,AllPublicationData!$B:$B,'Publication Table (%)'!$C$4,AllPublicationData!$D:$D,'Publication Table (%)'!D$7),
SUMIFS(AllPublicationData!$H:$H,AllPublicationData!$A:$A,'Publication Table (%)'!$B157,AllPublicationData!$B:$B,'Publication Table (%)'!D$7)/
SUMIFS(AllPublicationData!$E:$E,AllPublicationData!$A:$A,'Publication Table (%)'!$B157,AllPublicationData!$B:$B,'Publication Table (%)'!D$7)),
IF(AND('Publication Table (%)'!$C$5="Operations cancelled for non-clinical/capacity reasons",$C$4&lt;&gt;"NHS Scotland"),
IFERROR(SUMIFS(AllPublicationData!$I:$I,AllPublicationData!$A:$A,'Publication Table (%)'!$B157,AllPublicationData!$B:$B,'Publication Table (%)'!$C$4,AllPublicationData!$D:$D,'Publication Table (%)'!D$7)/
SUMIFS(AllPublicationData!$E:$E,AllPublicationData!$A:$A,'Publication Table (%)'!$B157,AllPublicationData!$B:$B,'Publication Table (%)'!$C$4,AllPublicationData!$D:$D,'Publication Table (%)'!D$7),
SUMIFS(AllPublicationData!$I:$I,AllPublicationData!$A:$A,'Publication Table (%)'!$B157,AllPublicationData!$B:$B,'Publication Table (%)'!D$7)/
SUMIFS(AllPublicationData!$E:$E,AllPublicationData!$A:$A,'Publication Table (%)'!$B157,AllPublicationData!$B:$B,'Publication Table (%)'!D$7)),
IF(AND('Publication Table (%)'!$C$5="Cancellations for other reasons",$C$4&lt;&gt;"NHS Scotland"),
IFERROR(SUMIFS(AllPublicationData!$J:$J,AllPublicationData!$A:$A,'Publication Table (%)'!$B157,AllPublicationData!$B:$B,'Publication Table (%)'!$C$4,AllPublicationData!$D:$D,'Publication Table (%)'!D$7)/
SUMIFS(AllPublicationData!$E:$E,AllPublicationData!$A:$A,'Publication Table (%)'!$B157,AllPublicationData!$B:$B,'Publication Table (%)'!$C$4,AllPublicationData!$D:$D,'Publication Table (%)'!D$7),
SUMIFS(AllPublicationData!$J:$J,AllPublicationData!$A:$A,'Publication Table (%)'!$B157,AllPublicationData!$B:$B,'Publication Table (%)'!D$7)/
SUMIFS(AllPublicationData!$E:$E,AllPublicationData!$A:$A,'Publication Table (%)'!$B157,AllPublicationData!$B:$B,'Publication Table (%)'!D$7)),
IF(AND($C$4="NHS Scotland",$C$5="All Cancelled Operations"),
SUMIFS(AllPublicationData!$F:$F,AllPublicationData!$A:$A,'Publication Table'!$B157)/
SUMIFS(AllPublicationData!$E:$E,AllPublicationData!$A:$A,'Publication Table'!$B157),
IF(AND($C$4="NHS Scotland",$C$5="Operations cancelled by patient"),
SUMIFS(AllPublicationData!$G:$G,AllPublicationData!$A:$A,'Publication Table'!$B157)/
SUMIFS(AllPublicationData!$E:$E,AllPublicationData!$A:$A,'Publication Table'!$B157),
IF(AND($C$4="NHS Scotland",$C$5="Operations cancelled for clinical reasons"),
SUMIFS(AllPublicationData!$H:$H,AllPublicationData!$A:$A,'Publication Table'!$B157)/
SUMIFS(AllPublicationData!$E:$E,AllPublicationData!$A:$A,'Publication Table'!$B157),
IF(AND($C$4="NHS Scotland",$C$5="Operations cancelled for non-clinical/capacity reasons"),
SUMIFS(AllPublicationData!$I:$I,AllPublicationData!$A:$A,'Publication Table'!$B157)/
SUMIFS(AllPublicationData!$E:$E,AllPublicationData!$A:$A,'Publication Table'!$B157),
IF(AND($C$4="NHS Scotland",$C$5="Cancellations for other reasons"),
SUMIFS(AllPublicationData!$J:$J,AllPublicationData!$A:$A,'Publication Table'!$B157)/
SUMIFS(AllPublicationData!$E:$E,AllPublicationData!$A:$A,'Publication Table'!$B157)))))))))))</f>
        <v>#DIV/0!</v>
      </c>
      <c r="E157" s="96" t="e">
        <f>IF('Publication Table (%)'!$C$5="All Cancelled Operations",
IFERROR(SUMIFS(AllPublicationData!$F:$F,AllPublicationData!$A:$A,'Publication Table (%)'!$B157,AllPublicationData!$B:$B,'Publication Table (%)'!$C$4,AllPublicationData!$D:$D,'Publication Table (%)'!E$7)/
SUMIFS(AllPublicationData!$E:$E,AllPublicationData!$A:$A,'Publication Table (%)'!$B157,AllPublicationData!$B:$B,'Publication Table (%)'!$C$4,AllPublicationData!$D:$D,'Publication Table (%)'!E$7),
SUMIFS(AllPublicationData!$F:$F,AllPublicationData!$A:$A,'Publication Table (%)'!$B157,AllPublicationData!$B:$B,'Publication Table (%)'!E$7)/
SUMIFS(AllPublicationData!$E:$E,AllPublicationData!$A:$A,'Publication Table (%)'!$B157,AllPublicationData!$B:$B,'Publication Table (%)'!E$7)),
IF('Publication Table (%)'!$C$5="Operations cancelled by patient",
IFERROR(SUMIFS(AllPublicationData!$G:$G,AllPublicationData!$A:$A,'Publication Table (%)'!$B157,AllPublicationData!$B:$B,'Publication Table (%)'!$C$4,AllPublicationData!$D:$D,'Publication Table (%)'!E$7)/
SUMIFS(AllPublicationData!$E:$E,AllPublicationData!$A:$A,'Publication Table (%)'!$B157,AllPublicationData!$B:$B,'Publication Table (%)'!$C$4,AllPublicationData!$D:$D,'Publication Table (%)'!E$7),
SUMIFS(AllPublicationData!$G:$G,AllPublicationData!$A:$A,'Publication Table (%)'!$B157,AllPublicationData!$B:$B,'Publication Table (%)'!E$7)/
SUMIFS(AllPublicationData!$E:$E,AllPublicationData!$A:$A,'Publication Table (%)'!$B157,AllPublicationData!$B:$B,'Publication Table (%)'!E$7)),
IF('Publication Table (%)'!$C$5="Operations cancelled for clinical reasons",
IFERROR(SUMIFS(AllPublicationData!$H:$H,AllPublicationData!$A:$A,'Publication Table (%)'!$B157,AllPublicationData!$B:$B,'Publication Table (%)'!$C$4,AllPublicationData!$D:$D,'Publication Table (%)'!E$7)/
SUMIFS(AllPublicationData!$E:$E,AllPublicationData!$A:$A,'Publication Table (%)'!$B157,AllPublicationData!$B:$B,'Publication Table (%)'!$C$4,AllPublicationData!$D:$D,'Publication Table (%)'!E$7),
SUMIFS(AllPublicationData!$H:$H,AllPublicationData!$A:$A,'Publication Table (%)'!$B157,AllPublicationData!$B:$B,'Publication Table (%)'!E$7)/
SUMIFS(AllPublicationData!$E:$E,AllPublicationData!$A:$A,'Publication Table (%)'!$B157,AllPublicationData!$B:$B,'Publication Table (%)'!E$7)),
IF('Publication Table (%)'!$C$5="Operations cancelled for non-clinical/capacity reasons",
IFERROR(SUMIFS(AllPublicationData!$I:$I,AllPublicationData!$A:$A,'Publication Table (%)'!$B157,AllPublicationData!$B:$B,'Publication Table (%)'!$C$4,AllPublicationData!$D:$D,'Publication Table (%)'!E$7)/
SUMIFS(AllPublicationData!$E:$E,AllPublicationData!$A:$A,'Publication Table (%)'!$B157,AllPublicationData!$B:$B,'Publication Table (%)'!$C$4,AllPublicationData!$D:$D,'Publication Table (%)'!E$7),
SUMIFS(AllPublicationData!$I:$I,AllPublicationData!$A:$A,'Publication Table (%)'!$B157,AllPublicationData!$B:$B,'Publication Table (%)'!E$7)/
SUMIFS(AllPublicationData!$E:$E,AllPublicationData!$A:$A,'Publication Table (%)'!$B157,AllPublicationData!$B:$B,'Publication Table (%)'!E$7)),
IF('Publication Table (%)'!$C$5="Cancellations for other reasons",
IFERROR(SUMIFS(AllPublicationData!$J:$J,AllPublicationData!$A:$A,'Publication Table (%)'!$B157,AllPublicationData!$B:$B,'Publication Table (%)'!$C$4,AllPublicationData!$D:$D,'Publication Table (%)'!E$7)/
SUMIFS(AllPublicationData!$E:$E,AllPublicationData!$A:$A,'Publication Table (%)'!$B157,AllPublicationData!$B:$B,'Publication Table (%)'!$C$4,AllPublicationData!$D:$D,'Publication Table (%)'!E$7),
SUMIFS(AllPublicationData!$J:$J,AllPublicationData!$A:$A,'Publication Table (%)'!$B157,AllPublicationData!$B:$B,'Publication Table (%)'!E$7)/
SUMIFS(AllPublicationData!$E:$E,AllPublicationData!$A:$A,'Publication Table (%)'!$B157,AllPublicationData!$B:$B,'Publication Table (%)'!E$7)))))))</f>
        <v>#DIV/0!</v>
      </c>
      <c r="F157" s="96" t="e">
        <f>IF('Publication Table (%)'!$C$5="All Cancelled Operations",
IFERROR(SUMIFS(AllPublicationData!$F:$F,AllPublicationData!$A:$A,'Publication Table (%)'!$B157,AllPublicationData!$B:$B,'Publication Table (%)'!$C$4,AllPublicationData!$D:$D,'Publication Table (%)'!F$7)/
SUMIFS(AllPublicationData!$E:$E,AllPublicationData!$A:$A,'Publication Table (%)'!$B157,AllPublicationData!$B:$B,'Publication Table (%)'!$C$4,AllPublicationData!$D:$D,'Publication Table (%)'!F$7),
SUMIFS(AllPublicationData!$F:$F,AllPublicationData!$A:$A,'Publication Table (%)'!$B157,AllPublicationData!$B:$B,'Publication Table (%)'!F$7)/
SUMIFS(AllPublicationData!$E:$E,AllPublicationData!$A:$A,'Publication Table (%)'!$B157,AllPublicationData!$B:$B,'Publication Table (%)'!F$7)),
IF('Publication Table (%)'!$C$5="Operations cancelled by patient",
IFERROR(SUMIFS(AllPublicationData!$G:$G,AllPublicationData!$A:$A,'Publication Table (%)'!$B157,AllPublicationData!$B:$B,'Publication Table (%)'!$C$4,AllPublicationData!$D:$D,'Publication Table (%)'!F$7)/
SUMIFS(AllPublicationData!$E:$E,AllPublicationData!$A:$A,'Publication Table (%)'!$B157,AllPublicationData!$B:$B,'Publication Table (%)'!$C$4,AllPublicationData!$D:$D,'Publication Table (%)'!F$7),
SUMIFS(AllPublicationData!$G:$G,AllPublicationData!$A:$A,'Publication Table (%)'!$B157,AllPublicationData!$B:$B,'Publication Table (%)'!F$7)/
SUMIFS(AllPublicationData!$E:$E,AllPublicationData!$A:$A,'Publication Table (%)'!$B157,AllPublicationData!$B:$B,'Publication Table (%)'!F$7)),
IF('Publication Table (%)'!$C$5="Operations cancelled for clinical reasons",
IFERROR(SUMIFS(AllPublicationData!$H:$H,AllPublicationData!$A:$A,'Publication Table (%)'!$B157,AllPublicationData!$B:$B,'Publication Table (%)'!$C$4,AllPublicationData!$D:$D,'Publication Table (%)'!F$7)/
SUMIFS(AllPublicationData!$E:$E,AllPublicationData!$A:$A,'Publication Table (%)'!$B157,AllPublicationData!$B:$B,'Publication Table (%)'!$C$4,AllPublicationData!$D:$D,'Publication Table (%)'!F$7),
SUMIFS(AllPublicationData!$H:$H,AllPublicationData!$A:$A,'Publication Table (%)'!$B157,AllPublicationData!$B:$B,'Publication Table (%)'!F$7)/
SUMIFS(AllPublicationData!$E:$E,AllPublicationData!$A:$A,'Publication Table (%)'!$B157,AllPublicationData!$B:$B,'Publication Table (%)'!F$7)),
IF('Publication Table (%)'!$C$5="Operations cancelled for non-clinical/capacity reasons",
IFERROR(SUMIFS(AllPublicationData!$I:$I,AllPublicationData!$A:$A,'Publication Table (%)'!$B157,AllPublicationData!$B:$B,'Publication Table (%)'!$C$4,AllPublicationData!$D:$D,'Publication Table (%)'!F$7)/
SUMIFS(AllPublicationData!$E:$E,AllPublicationData!$A:$A,'Publication Table (%)'!$B157,AllPublicationData!$B:$B,'Publication Table (%)'!$C$4,AllPublicationData!$D:$D,'Publication Table (%)'!F$7),
SUMIFS(AllPublicationData!$I:$I,AllPublicationData!$A:$A,'Publication Table (%)'!$B157,AllPublicationData!$B:$B,'Publication Table (%)'!F$7)/
SUMIFS(AllPublicationData!$E:$E,AllPublicationData!$A:$A,'Publication Table (%)'!$B157,AllPublicationData!$B:$B,'Publication Table (%)'!F$7)),
IF('Publication Table (%)'!$C$5="Cancellations for other reasons",
IFERROR(SUMIFS(AllPublicationData!$J:$J,AllPublicationData!$A:$A,'Publication Table (%)'!$B157,AllPublicationData!$B:$B,'Publication Table (%)'!$C$4,AllPublicationData!$D:$D,'Publication Table (%)'!F$7)/
SUMIFS(AllPublicationData!$E:$E,AllPublicationData!$A:$A,'Publication Table (%)'!$B157,AllPublicationData!$B:$B,'Publication Table (%)'!$C$4,AllPublicationData!$D:$D,'Publication Table (%)'!F$7),
SUMIFS(AllPublicationData!$J:$J,AllPublicationData!$A:$A,'Publication Table (%)'!$B157,AllPublicationData!$B:$B,'Publication Table (%)'!F$7)/
SUMIFS(AllPublicationData!$E:$E,AllPublicationData!$A:$A,'Publication Table (%)'!$B157,AllPublicationData!$B:$B,'Publication Table (%)'!F$7)))))))</f>
        <v>#DIV/0!</v>
      </c>
      <c r="G157" s="96" t="e">
        <f>IF('Publication Table (%)'!$C$5="All Cancelled Operations",
IFERROR(SUMIFS(AllPublicationData!$F:$F,AllPublicationData!$A:$A,'Publication Table (%)'!$B157,AllPublicationData!$B:$B,'Publication Table (%)'!$C$4,AllPublicationData!$D:$D,'Publication Table (%)'!G$7)/
SUMIFS(AllPublicationData!$E:$E,AllPublicationData!$A:$A,'Publication Table (%)'!$B157,AllPublicationData!$B:$B,'Publication Table (%)'!$C$4,AllPublicationData!$D:$D,'Publication Table (%)'!G$7),
SUMIFS(AllPublicationData!$F:$F,AllPublicationData!$A:$A,'Publication Table (%)'!$B157,AllPublicationData!$B:$B,'Publication Table (%)'!G$7)/
SUMIFS(AllPublicationData!$E:$E,AllPublicationData!$A:$A,'Publication Table (%)'!$B157,AllPublicationData!$B:$B,'Publication Table (%)'!G$7)),
IF('Publication Table (%)'!$C$5="Operations cancelled by patient",
IFERROR(SUMIFS(AllPublicationData!$G:$G,AllPublicationData!$A:$A,'Publication Table (%)'!$B157,AllPublicationData!$B:$B,'Publication Table (%)'!$C$4,AllPublicationData!$D:$D,'Publication Table (%)'!G$7)/
SUMIFS(AllPublicationData!$E:$E,AllPublicationData!$A:$A,'Publication Table (%)'!$B157,AllPublicationData!$B:$B,'Publication Table (%)'!$C$4,AllPublicationData!$D:$D,'Publication Table (%)'!G$7),
SUMIFS(AllPublicationData!$G:$G,AllPublicationData!$A:$A,'Publication Table (%)'!$B157,AllPublicationData!$B:$B,'Publication Table (%)'!G$7)/
SUMIFS(AllPublicationData!$E:$E,AllPublicationData!$A:$A,'Publication Table (%)'!$B157,AllPublicationData!$B:$B,'Publication Table (%)'!G$7)),
IF('Publication Table (%)'!$C$5="Operations cancelled for clinical reasons",
IFERROR(SUMIFS(AllPublicationData!$H:$H,AllPublicationData!$A:$A,'Publication Table (%)'!$B157,AllPublicationData!$B:$B,'Publication Table (%)'!$C$4,AllPublicationData!$D:$D,'Publication Table (%)'!G$7)/
SUMIFS(AllPublicationData!$E:$E,AllPublicationData!$A:$A,'Publication Table (%)'!$B157,AllPublicationData!$B:$B,'Publication Table (%)'!$C$4,AllPublicationData!$D:$D,'Publication Table (%)'!G$7),
SUMIFS(AllPublicationData!$H:$H,AllPublicationData!$A:$A,'Publication Table (%)'!$B157,AllPublicationData!$B:$B,'Publication Table (%)'!G$7)/
SUMIFS(AllPublicationData!$E:$E,AllPublicationData!$A:$A,'Publication Table (%)'!$B157,AllPublicationData!$B:$B,'Publication Table (%)'!G$7)),
IF('Publication Table (%)'!$C$5="Operations cancelled for non-clinical/capacity reasons",
IFERROR(SUMIFS(AllPublicationData!$I:$I,AllPublicationData!$A:$A,'Publication Table (%)'!$B157,AllPublicationData!$B:$B,'Publication Table (%)'!$C$4,AllPublicationData!$D:$D,'Publication Table (%)'!G$7)/
SUMIFS(AllPublicationData!$E:$E,AllPublicationData!$A:$A,'Publication Table (%)'!$B157,AllPublicationData!$B:$B,'Publication Table (%)'!$C$4,AllPublicationData!$D:$D,'Publication Table (%)'!G$7),
SUMIFS(AllPublicationData!$I:$I,AllPublicationData!$A:$A,'Publication Table (%)'!$B157,AllPublicationData!$B:$B,'Publication Table (%)'!G$7)/
SUMIFS(AllPublicationData!$E:$E,AllPublicationData!$A:$A,'Publication Table (%)'!$B157,AllPublicationData!$B:$B,'Publication Table (%)'!G$7)),
IF('Publication Table (%)'!$C$5="Cancellations for other reasons",
IFERROR(SUMIFS(AllPublicationData!$J:$J,AllPublicationData!$A:$A,'Publication Table (%)'!$B157,AllPublicationData!$B:$B,'Publication Table (%)'!$C$4,AllPublicationData!$D:$D,'Publication Table (%)'!G$7)/
SUMIFS(AllPublicationData!$E:$E,AllPublicationData!$A:$A,'Publication Table (%)'!$B157,AllPublicationData!$B:$B,'Publication Table (%)'!$C$4,AllPublicationData!$D:$D,'Publication Table (%)'!G$7),
SUMIFS(AllPublicationData!$J:$J,AllPublicationData!$A:$A,'Publication Table (%)'!$B157,AllPublicationData!$B:$B,'Publication Table (%)'!G$7)/
SUMIFS(AllPublicationData!$E:$E,AllPublicationData!$A:$A,'Publication Table (%)'!$B157,AllPublicationData!$B:$B,'Publication Table (%)'!G$7)))))))</f>
        <v>#DIV/0!</v>
      </c>
      <c r="H157" s="96" t="e">
        <f>IF('Publication Table (%)'!$C$5="All Cancelled Operations",
IFERROR(SUMIFS(AllPublicationData!$F:$F,AllPublicationData!$A:$A,'Publication Table (%)'!$B157,AllPublicationData!$B:$B,'Publication Table (%)'!$C$4,AllPublicationData!$D:$D,'Publication Table (%)'!H$7)/
SUMIFS(AllPublicationData!$E:$E,AllPublicationData!$A:$A,'Publication Table (%)'!$B157,AllPublicationData!$B:$B,'Publication Table (%)'!$C$4,AllPublicationData!$D:$D,'Publication Table (%)'!H$7),
SUMIFS(AllPublicationData!$F:$F,AllPublicationData!$A:$A,'Publication Table (%)'!$B157,AllPublicationData!$B:$B,'Publication Table (%)'!H$7)/
SUMIFS(AllPublicationData!$E:$E,AllPublicationData!$A:$A,'Publication Table (%)'!$B157,AllPublicationData!$B:$B,'Publication Table (%)'!H$7)),
IF('Publication Table (%)'!$C$5="Operations cancelled by patient",
IFERROR(SUMIFS(AllPublicationData!$G:$G,AllPublicationData!$A:$A,'Publication Table (%)'!$B157,AllPublicationData!$B:$B,'Publication Table (%)'!$C$4,AllPublicationData!$D:$D,'Publication Table (%)'!H$7)/
SUMIFS(AllPublicationData!$E:$E,AllPublicationData!$A:$A,'Publication Table (%)'!$B157,AllPublicationData!$B:$B,'Publication Table (%)'!$C$4,AllPublicationData!$D:$D,'Publication Table (%)'!H$7),
SUMIFS(AllPublicationData!$G:$G,AllPublicationData!$A:$A,'Publication Table (%)'!$B157,AllPublicationData!$B:$B,'Publication Table (%)'!H$7)/
SUMIFS(AllPublicationData!$E:$E,AllPublicationData!$A:$A,'Publication Table (%)'!$B157,AllPublicationData!$B:$B,'Publication Table (%)'!H$7)),
IF('Publication Table (%)'!$C$5="Operations cancelled for clinical reasons",
IFERROR(SUMIFS(AllPublicationData!$H:$H,AllPublicationData!$A:$A,'Publication Table (%)'!$B157,AllPublicationData!$B:$B,'Publication Table (%)'!$C$4,AllPublicationData!$D:$D,'Publication Table (%)'!H$7)/
SUMIFS(AllPublicationData!$E:$E,AllPublicationData!$A:$A,'Publication Table (%)'!$B157,AllPublicationData!$B:$B,'Publication Table (%)'!$C$4,AllPublicationData!$D:$D,'Publication Table (%)'!H$7),
SUMIFS(AllPublicationData!$H:$H,AllPublicationData!$A:$A,'Publication Table (%)'!$B157,AllPublicationData!$B:$B,'Publication Table (%)'!H$7)/
SUMIFS(AllPublicationData!$E:$E,AllPublicationData!$A:$A,'Publication Table (%)'!$B157,AllPublicationData!$B:$B,'Publication Table (%)'!H$7)),
IF('Publication Table (%)'!$C$5="Operations cancelled for non-clinical/capacity reasons",
IFERROR(SUMIFS(AllPublicationData!$I:$I,AllPublicationData!$A:$A,'Publication Table (%)'!$B157,AllPublicationData!$B:$B,'Publication Table (%)'!$C$4,AllPublicationData!$D:$D,'Publication Table (%)'!H$7)/
SUMIFS(AllPublicationData!$E:$E,AllPublicationData!$A:$A,'Publication Table (%)'!$B157,AllPublicationData!$B:$B,'Publication Table (%)'!$C$4,AllPublicationData!$D:$D,'Publication Table (%)'!H$7),
SUMIFS(AllPublicationData!$I:$I,AllPublicationData!$A:$A,'Publication Table (%)'!$B157,AllPublicationData!$B:$B,'Publication Table (%)'!H$7)/
SUMIFS(AllPublicationData!$E:$E,AllPublicationData!$A:$A,'Publication Table (%)'!$B157,AllPublicationData!$B:$B,'Publication Table (%)'!H$7)),
IF('Publication Table (%)'!$C$5="Cancellations for other reasons",
IFERROR(SUMIFS(AllPublicationData!$J:$J,AllPublicationData!$A:$A,'Publication Table (%)'!$B157,AllPublicationData!$B:$B,'Publication Table (%)'!$C$4,AllPublicationData!$D:$D,'Publication Table (%)'!H$7)/
SUMIFS(AllPublicationData!$E:$E,AllPublicationData!$A:$A,'Publication Table (%)'!$B157,AllPublicationData!$B:$B,'Publication Table (%)'!$C$4,AllPublicationData!$D:$D,'Publication Table (%)'!H$7),
SUMIFS(AllPublicationData!$J:$J,AllPublicationData!$A:$A,'Publication Table (%)'!$B157,AllPublicationData!$B:$B,'Publication Table (%)'!H$7)/
SUMIFS(AllPublicationData!$E:$E,AllPublicationData!$A:$A,'Publication Table (%)'!$B157,AllPublicationData!$B:$B,'Publication Table (%)'!H$7)))))))</f>
        <v>#DIV/0!</v>
      </c>
      <c r="I157" s="96" t="e">
        <f>IF('Publication Table (%)'!$C$5="All Cancelled Operations",
IFERROR(SUMIFS(AllPublicationData!$F:$F,AllPublicationData!$A:$A,'Publication Table (%)'!$B157,AllPublicationData!$B:$B,'Publication Table (%)'!$C$4,AllPublicationData!$D:$D,'Publication Table (%)'!I$7)/
SUMIFS(AllPublicationData!$E:$E,AllPublicationData!$A:$A,'Publication Table (%)'!$B157,AllPublicationData!$B:$B,'Publication Table (%)'!$C$4,AllPublicationData!$D:$D,'Publication Table (%)'!I$7),
SUMIFS(AllPublicationData!$F:$F,AllPublicationData!$A:$A,'Publication Table (%)'!$B157,AllPublicationData!$B:$B,'Publication Table (%)'!I$7)/
SUMIFS(AllPublicationData!$E:$E,AllPublicationData!$A:$A,'Publication Table (%)'!$B157,AllPublicationData!$B:$B,'Publication Table (%)'!I$7)),
IF('Publication Table (%)'!$C$5="Operations cancelled by patient",
IFERROR(SUMIFS(AllPublicationData!$G:$G,AllPublicationData!$A:$A,'Publication Table (%)'!$B157,AllPublicationData!$B:$B,'Publication Table (%)'!$C$4,AllPublicationData!$D:$D,'Publication Table (%)'!I$7)/
SUMIFS(AllPublicationData!$E:$E,AllPublicationData!$A:$A,'Publication Table (%)'!$B157,AllPublicationData!$B:$B,'Publication Table (%)'!$C$4,AllPublicationData!$D:$D,'Publication Table (%)'!I$7),
SUMIFS(AllPublicationData!$G:$G,AllPublicationData!$A:$A,'Publication Table (%)'!$B157,AllPublicationData!$B:$B,'Publication Table (%)'!I$7)/
SUMIFS(AllPublicationData!$E:$E,AllPublicationData!$A:$A,'Publication Table (%)'!$B157,AllPublicationData!$B:$B,'Publication Table (%)'!I$7)),
IF('Publication Table (%)'!$C$5="Operations cancelled for clinical reasons",
IFERROR(SUMIFS(AllPublicationData!$H:$H,AllPublicationData!$A:$A,'Publication Table (%)'!$B157,AllPublicationData!$B:$B,'Publication Table (%)'!$C$4,AllPublicationData!$D:$D,'Publication Table (%)'!I$7)/
SUMIFS(AllPublicationData!$E:$E,AllPublicationData!$A:$A,'Publication Table (%)'!$B157,AllPublicationData!$B:$B,'Publication Table (%)'!$C$4,AllPublicationData!$D:$D,'Publication Table (%)'!I$7),
SUMIFS(AllPublicationData!$H:$H,AllPublicationData!$A:$A,'Publication Table (%)'!$B157,AllPublicationData!$B:$B,'Publication Table (%)'!I$7)/
SUMIFS(AllPublicationData!$E:$E,AllPublicationData!$A:$A,'Publication Table (%)'!$B157,AllPublicationData!$B:$B,'Publication Table (%)'!I$7)),
IF('Publication Table (%)'!$C$5="Operations cancelled for non-clinical/capacity reasons",
IFERROR(SUMIFS(AllPublicationData!$I:$I,AllPublicationData!$A:$A,'Publication Table (%)'!$B157,AllPublicationData!$B:$B,'Publication Table (%)'!$C$4,AllPublicationData!$D:$D,'Publication Table (%)'!I$7)/
SUMIFS(AllPublicationData!$E:$E,AllPublicationData!$A:$A,'Publication Table (%)'!$B157,AllPublicationData!$B:$B,'Publication Table (%)'!$C$4,AllPublicationData!$D:$D,'Publication Table (%)'!I$7),
SUMIFS(AllPublicationData!$I:$I,AllPublicationData!$A:$A,'Publication Table (%)'!$B157,AllPublicationData!$B:$B,'Publication Table (%)'!I$7)/
SUMIFS(AllPublicationData!$E:$E,AllPublicationData!$A:$A,'Publication Table (%)'!$B157,AllPublicationData!$B:$B,'Publication Table (%)'!I$7)),
IF('Publication Table (%)'!$C$5="Cancellations for other reasons",
IFERROR(SUMIFS(AllPublicationData!$J:$J,AllPublicationData!$A:$A,'Publication Table (%)'!$B157,AllPublicationData!$B:$B,'Publication Table (%)'!$C$4,AllPublicationData!$D:$D,'Publication Table (%)'!I$7)/
SUMIFS(AllPublicationData!$E:$E,AllPublicationData!$A:$A,'Publication Table (%)'!$B157,AllPublicationData!$B:$B,'Publication Table (%)'!$C$4,AllPublicationData!$D:$D,'Publication Table (%)'!I$7),
SUMIFS(AllPublicationData!$J:$J,AllPublicationData!$A:$A,'Publication Table (%)'!$B157,AllPublicationData!$B:$B,'Publication Table (%)'!I$7)/
SUMIFS(AllPublicationData!$E:$E,AllPublicationData!$A:$A,'Publication Table (%)'!$B157,AllPublicationData!$B:$B,'Publication Table (%)'!I$7)))))))</f>
        <v>#DIV/0!</v>
      </c>
      <c r="J157" s="96" t="e">
        <f>IF('Publication Table (%)'!$C$5="All Cancelled Operations",
IFERROR(SUMIFS(AllPublicationData!$F:$F,AllPublicationData!$A:$A,'Publication Table (%)'!$B157,AllPublicationData!$B:$B,'Publication Table (%)'!$C$4,AllPublicationData!$D:$D,'Publication Table (%)'!J$7)/
SUMIFS(AllPublicationData!$E:$E,AllPublicationData!$A:$A,'Publication Table (%)'!$B157,AllPublicationData!$B:$B,'Publication Table (%)'!$C$4,AllPublicationData!$D:$D,'Publication Table (%)'!J$7),
SUMIFS(AllPublicationData!$F:$F,AllPublicationData!$A:$A,'Publication Table (%)'!$B157,AllPublicationData!$B:$B,'Publication Table (%)'!J$7)/
SUMIFS(AllPublicationData!$E:$E,AllPublicationData!$A:$A,'Publication Table (%)'!$B157,AllPublicationData!$B:$B,'Publication Table (%)'!J$7)),
IF('Publication Table (%)'!$C$5="Operations cancelled by patient",
IFERROR(SUMIFS(AllPublicationData!$G:$G,AllPublicationData!$A:$A,'Publication Table (%)'!$B157,AllPublicationData!$B:$B,'Publication Table (%)'!$C$4,AllPublicationData!$D:$D,'Publication Table (%)'!J$7)/
SUMIFS(AllPublicationData!$E:$E,AllPublicationData!$A:$A,'Publication Table (%)'!$B157,AllPublicationData!$B:$B,'Publication Table (%)'!$C$4,AllPublicationData!$D:$D,'Publication Table (%)'!J$7),
SUMIFS(AllPublicationData!$G:$G,AllPublicationData!$A:$A,'Publication Table (%)'!$B157,AllPublicationData!$B:$B,'Publication Table (%)'!J$7)/
SUMIFS(AllPublicationData!$E:$E,AllPublicationData!$A:$A,'Publication Table (%)'!$B157,AllPublicationData!$B:$B,'Publication Table (%)'!J$7)),
IF('Publication Table (%)'!$C$5="Operations cancelled for clinical reasons",
IFERROR(SUMIFS(AllPublicationData!$H:$H,AllPublicationData!$A:$A,'Publication Table (%)'!$B157,AllPublicationData!$B:$B,'Publication Table (%)'!$C$4,AllPublicationData!$D:$D,'Publication Table (%)'!J$7)/
SUMIFS(AllPublicationData!$E:$E,AllPublicationData!$A:$A,'Publication Table (%)'!$B157,AllPublicationData!$B:$B,'Publication Table (%)'!$C$4,AllPublicationData!$D:$D,'Publication Table (%)'!J$7),
SUMIFS(AllPublicationData!$H:$H,AllPublicationData!$A:$A,'Publication Table (%)'!$B157,AllPublicationData!$B:$B,'Publication Table (%)'!J$7)/
SUMIFS(AllPublicationData!$E:$E,AllPublicationData!$A:$A,'Publication Table (%)'!$B157,AllPublicationData!$B:$B,'Publication Table (%)'!J$7)),
IF('Publication Table (%)'!$C$5="Operations cancelled for non-clinical/capacity reasons",
IFERROR(SUMIFS(AllPublicationData!$I:$I,AllPublicationData!$A:$A,'Publication Table (%)'!$B157,AllPublicationData!$B:$B,'Publication Table (%)'!$C$4,AllPublicationData!$D:$D,'Publication Table (%)'!J$7)/
SUMIFS(AllPublicationData!$E:$E,AllPublicationData!$A:$A,'Publication Table (%)'!$B157,AllPublicationData!$B:$B,'Publication Table (%)'!$C$4,AllPublicationData!$D:$D,'Publication Table (%)'!J$7),
SUMIFS(AllPublicationData!$I:$I,AllPublicationData!$A:$A,'Publication Table (%)'!$B157,AllPublicationData!$B:$B,'Publication Table (%)'!J$7)/
SUMIFS(AllPublicationData!$E:$E,AllPublicationData!$A:$A,'Publication Table (%)'!$B157,AllPublicationData!$B:$B,'Publication Table (%)'!J$7)),
IF('Publication Table (%)'!$C$5="Cancellations for other reasons",
IFERROR(SUMIFS(AllPublicationData!$J:$J,AllPublicationData!$A:$A,'Publication Table (%)'!$B157,AllPublicationData!$B:$B,'Publication Table (%)'!$C$4,AllPublicationData!$D:$D,'Publication Table (%)'!J$7)/
SUMIFS(AllPublicationData!$E:$E,AllPublicationData!$A:$A,'Publication Table (%)'!$B157,AllPublicationData!$B:$B,'Publication Table (%)'!$C$4,AllPublicationData!$D:$D,'Publication Table (%)'!J$7),
SUMIFS(AllPublicationData!$J:$J,AllPublicationData!$A:$A,'Publication Table (%)'!$B157,AllPublicationData!$B:$B,'Publication Table (%)'!J$7)/
SUMIFS(AllPublicationData!$E:$E,AllPublicationData!$A:$A,'Publication Table (%)'!$B157,AllPublicationData!$B:$B,'Publication Table (%)'!J$7)))))))</f>
        <v>#DIV/0!</v>
      </c>
      <c r="K157" s="96" t="e">
        <f>IF('Publication Table (%)'!$C$5="All Cancelled Operations",
IFERROR(SUMIFS(AllPublicationData!$F:$F,AllPublicationData!$A:$A,'Publication Table (%)'!$B157,AllPublicationData!$B:$B,'Publication Table (%)'!$C$4,AllPublicationData!$D:$D,'Publication Table (%)'!K$7)/
SUMIFS(AllPublicationData!$E:$E,AllPublicationData!$A:$A,'Publication Table (%)'!$B157,AllPublicationData!$B:$B,'Publication Table (%)'!$C$4,AllPublicationData!$D:$D,'Publication Table (%)'!K$7),
SUMIFS(AllPublicationData!$F:$F,AllPublicationData!$A:$A,'Publication Table (%)'!$B157,AllPublicationData!$B:$B,'Publication Table (%)'!K$7)/
SUMIFS(AllPublicationData!$E:$E,AllPublicationData!$A:$A,'Publication Table (%)'!$B157,AllPublicationData!$B:$B,'Publication Table (%)'!K$7)),
IF('Publication Table (%)'!$C$5="Operations cancelled by patient",
IFERROR(SUMIFS(AllPublicationData!$G:$G,AllPublicationData!$A:$A,'Publication Table (%)'!$B157,AllPublicationData!$B:$B,'Publication Table (%)'!$C$4,AllPublicationData!$D:$D,'Publication Table (%)'!K$7)/
SUMIFS(AllPublicationData!$E:$E,AllPublicationData!$A:$A,'Publication Table (%)'!$B157,AllPublicationData!$B:$B,'Publication Table (%)'!$C$4,AllPublicationData!$D:$D,'Publication Table (%)'!K$7),
SUMIFS(AllPublicationData!$G:$G,AllPublicationData!$A:$A,'Publication Table (%)'!$B157,AllPublicationData!$B:$B,'Publication Table (%)'!K$7)/
SUMIFS(AllPublicationData!$E:$E,AllPublicationData!$A:$A,'Publication Table (%)'!$B157,AllPublicationData!$B:$B,'Publication Table (%)'!K$7)),
IF('Publication Table (%)'!$C$5="Operations cancelled for clinical reasons",
IFERROR(SUMIFS(AllPublicationData!$H:$H,AllPublicationData!$A:$A,'Publication Table (%)'!$B157,AllPublicationData!$B:$B,'Publication Table (%)'!$C$4,AllPublicationData!$D:$D,'Publication Table (%)'!K$7)/
SUMIFS(AllPublicationData!$E:$E,AllPublicationData!$A:$A,'Publication Table (%)'!$B157,AllPublicationData!$B:$B,'Publication Table (%)'!$C$4,AllPublicationData!$D:$D,'Publication Table (%)'!K$7),
SUMIFS(AllPublicationData!$H:$H,AllPublicationData!$A:$A,'Publication Table (%)'!$B157,AllPublicationData!$B:$B,'Publication Table (%)'!K$7)/
SUMIFS(AllPublicationData!$E:$E,AllPublicationData!$A:$A,'Publication Table (%)'!$B157,AllPublicationData!$B:$B,'Publication Table (%)'!K$7)),
IF('Publication Table (%)'!$C$5="Operations cancelled for non-clinical/capacity reasons",
IFERROR(SUMIFS(AllPublicationData!$I:$I,AllPublicationData!$A:$A,'Publication Table (%)'!$B157,AllPublicationData!$B:$B,'Publication Table (%)'!$C$4,AllPublicationData!$D:$D,'Publication Table (%)'!K$7)/
SUMIFS(AllPublicationData!$E:$E,AllPublicationData!$A:$A,'Publication Table (%)'!$B157,AllPublicationData!$B:$B,'Publication Table (%)'!$C$4,AllPublicationData!$D:$D,'Publication Table (%)'!K$7),
SUMIFS(AllPublicationData!$I:$I,AllPublicationData!$A:$A,'Publication Table (%)'!$B157,AllPublicationData!$B:$B,'Publication Table (%)'!K$7)/
SUMIFS(AllPublicationData!$E:$E,AllPublicationData!$A:$A,'Publication Table (%)'!$B157,AllPublicationData!$B:$B,'Publication Table (%)'!K$7)),
IF('Publication Table (%)'!$C$5="Cancellations for other reasons",
IFERROR(SUMIFS(AllPublicationData!$J:$J,AllPublicationData!$A:$A,'Publication Table (%)'!$B157,AllPublicationData!$B:$B,'Publication Table (%)'!$C$4,AllPublicationData!$D:$D,'Publication Table (%)'!K$7)/
SUMIFS(AllPublicationData!$E:$E,AllPublicationData!$A:$A,'Publication Table (%)'!$B157,AllPublicationData!$B:$B,'Publication Table (%)'!$C$4,AllPublicationData!$D:$D,'Publication Table (%)'!K$7),
SUMIFS(AllPublicationData!$J:$J,AllPublicationData!$A:$A,'Publication Table (%)'!$B157,AllPublicationData!$B:$B,'Publication Table (%)'!K$7)/
SUMIFS(AllPublicationData!$E:$E,AllPublicationData!$A:$A,'Publication Table (%)'!$B157,AllPublicationData!$B:$B,'Publication Table (%)'!K$7)))))))</f>
        <v>#DIV/0!</v>
      </c>
      <c r="L157" s="96" t="e">
        <f>IF('Publication Table (%)'!$C$5="All Cancelled Operations",
IFERROR(SUMIFS(AllPublicationData!$F:$F,AllPublicationData!$A:$A,'Publication Table (%)'!$B157,AllPublicationData!$B:$B,'Publication Table (%)'!$C$4,AllPublicationData!$D:$D,'Publication Table (%)'!L$7)/
SUMIFS(AllPublicationData!$E:$E,AllPublicationData!$A:$A,'Publication Table (%)'!$B157,AllPublicationData!$B:$B,'Publication Table (%)'!$C$4,AllPublicationData!$D:$D,'Publication Table (%)'!L$7),
SUMIFS(AllPublicationData!$F:$F,AllPublicationData!$A:$A,'Publication Table (%)'!$B157,AllPublicationData!$B:$B,'Publication Table (%)'!L$7)/
SUMIFS(AllPublicationData!$E:$E,AllPublicationData!$A:$A,'Publication Table (%)'!$B157,AllPublicationData!$B:$B,'Publication Table (%)'!L$7)),
IF('Publication Table (%)'!$C$5="Operations cancelled by patient",
IFERROR(SUMIFS(AllPublicationData!$G:$G,AllPublicationData!$A:$A,'Publication Table (%)'!$B157,AllPublicationData!$B:$B,'Publication Table (%)'!$C$4,AllPublicationData!$D:$D,'Publication Table (%)'!L$7)/
SUMIFS(AllPublicationData!$E:$E,AllPublicationData!$A:$A,'Publication Table (%)'!$B157,AllPublicationData!$B:$B,'Publication Table (%)'!$C$4,AllPublicationData!$D:$D,'Publication Table (%)'!L$7),
SUMIFS(AllPublicationData!$G:$G,AllPublicationData!$A:$A,'Publication Table (%)'!$B157,AllPublicationData!$B:$B,'Publication Table (%)'!L$7)/
SUMIFS(AllPublicationData!$E:$E,AllPublicationData!$A:$A,'Publication Table (%)'!$B157,AllPublicationData!$B:$B,'Publication Table (%)'!L$7)),
IF('Publication Table (%)'!$C$5="Operations cancelled for clinical reasons",
IFERROR(SUMIFS(AllPublicationData!$H:$H,AllPublicationData!$A:$A,'Publication Table (%)'!$B157,AllPublicationData!$B:$B,'Publication Table (%)'!$C$4,AllPublicationData!$D:$D,'Publication Table (%)'!L$7)/
SUMIFS(AllPublicationData!$E:$E,AllPublicationData!$A:$A,'Publication Table (%)'!$B157,AllPublicationData!$B:$B,'Publication Table (%)'!$C$4,AllPublicationData!$D:$D,'Publication Table (%)'!L$7),
SUMIFS(AllPublicationData!$H:$H,AllPublicationData!$A:$A,'Publication Table (%)'!$B157,AllPublicationData!$B:$B,'Publication Table (%)'!L$7)/
SUMIFS(AllPublicationData!$E:$E,AllPublicationData!$A:$A,'Publication Table (%)'!$B157,AllPublicationData!$B:$B,'Publication Table (%)'!L$7)),
IF('Publication Table (%)'!$C$5="Operations cancelled for non-clinical/capacity reasons",
IFERROR(SUMIFS(AllPublicationData!$I:$I,AllPublicationData!$A:$A,'Publication Table (%)'!$B157,AllPublicationData!$B:$B,'Publication Table (%)'!$C$4,AllPublicationData!$D:$D,'Publication Table (%)'!L$7)/
SUMIFS(AllPublicationData!$E:$E,AllPublicationData!$A:$A,'Publication Table (%)'!$B157,AllPublicationData!$B:$B,'Publication Table (%)'!$C$4,AllPublicationData!$D:$D,'Publication Table (%)'!L$7),
SUMIFS(AllPublicationData!$I:$I,AllPublicationData!$A:$A,'Publication Table (%)'!$B157,AllPublicationData!$B:$B,'Publication Table (%)'!L$7)/
SUMIFS(AllPublicationData!$E:$E,AllPublicationData!$A:$A,'Publication Table (%)'!$B157,AllPublicationData!$B:$B,'Publication Table (%)'!L$7)),
IF('Publication Table (%)'!$C$5="Cancellations for other reasons",
IFERROR(SUMIFS(AllPublicationData!$J:$J,AllPublicationData!$A:$A,'Publication Table (%)'!$B157,AllPublicationData!$B:$B,'Publication Table (%)'!$C$4,AllPublicationData!$D:$D,'Publication Table (%)'!L$7)/
SUMIFS(AllPublicationData!$E:$E,AllPublicationData!$A:$A,'Publication Table (%)'!$B157,AllPublicationData!$B:$B,'Publication Table (%)'!$C$4,AllPublicationData!$D:$D,'Publication Table (%)'!L$7),
SUMIFS(AllPublicationData!$J:$J,AllPublicationData!$A:$A,'Publication Table (%)'!$B157,AllPublicationData!$B:$B,'Publication Table (%)'!L$7)/
SUMIFS(AllPublicationData!$E:$E,AllPublicationData!$A:$A,'Publication Table (%)'!$B157,AllPublicationData!$B:$B,'Publication Table (%)'!L$7)))))))</f>
        <v>#DIV/0!</v>
      </c>
      <c r="M157" s="96" t="e">
        <f>IF('Publication Table (%)'!$C$5="All Cancelled Operations",
IFERROR(SUMIFS(AllPublicationData!$F:$F,AllPublicationData!$A:$A,'Publication Table (%)'!$B157,AllPublicationData!$B:$B,'Publication Table (%)'!$C$4,AllPublicationData!$D:$D,'Publication Table (%)'!M$7)/
SUMIFS(AllPublicationData!$E:$E,AllPublicationData!$A:$A,'Publication Table (%)'!$B157,AllPublicationData!$B:$B,'Publication Table (%)'!$C$4,AllPublicationData!$D:$D,'Publication Table (%)'!M$7),
SUMIFS(AllPublicationData!$F:$F,AllPublicationData!$A:$A,'Publication Table (%)'!$B157,AllPublicationData!$B:$B,'Publication Table (%)'!M$7)/
SUMIFS(AllPublicationData!$E:$E,AllPublicationData!$A:$A,'Publication Table (%)'!$B157,AllPublicationData!$B:$B,'Publication Table (%)'!M$7)),
IF('Publication Table (%)'!$C$5="Operations cancelled by patient",
IFERROR(SUMIFS(AllPublicationData!$G:$G,AllPublicationData!$A:$A,'Publication Table (%)'!$B157,AllPublicationData!$B:$B,'Publication Table (%)'!$C$4,AllPublicationData!$D:$D,'Publication Table (%)'!M$7)/
SUMIFS(AllPublicationData!$E:$E,AllPublicationData!$A:$A,'Publication Table (%)'!$B157,AllPublicationData!$B:$B,'Publication Table (%)'!$C$4,AllPublicationData!$D:$D,'Publication Table (%)'!M$7),
SUMIFS(AllPublicationData!$G:$G,AllPublicationData!$A:$A,'Publication Table (%)'!$B157,AllPublicationData!$B:$B,'Publication Table (%)'!M$7)/
SUMIFS(AllPublicationData!$E:$E,AllPublicationData!$A:$A,'Publication Table (%)'!$B157,AllPublicationData!$B:$B,'Publication Table (%)'!M$7)),
IF('Publication Table (%)'!$C$5="Operations cancelled for clinical reasons",
IFERROR(SUMIFS(AllPublicationData!$H:$H,AllPublicationData!$A:$A,'Publication Table (%)'!$B157,AllPublicationData!$B:$B,'Publication Table (%)'!$C$4,AllPublicationData!$D:$D,'Publication Table (%)'!M$7)/
SUMIFS(AllPublicationData!$E:$E,AllPublicationData!$A:$A,'Publication Table (%)'!$B157,AllPublicationData!$B:$B,'Publication Table (%)'!$C$4,AllPublicationData!$D:$D,'Publication Table (%)'!M$7),
SUMIFS(AllPublicationData!$H:$H,AllPublicationData!$A:$A,'Publication Table (%)'!$B157,AllPublicationData!$B:$B,'Publication Table (%)'!M$7)/
SUMIFS(AllPublicationData!$E:$E,AllPublicationData!$A:$A,'Publication Table (%)'!$B157,AllPublicationData!$B:$B,'Publication Table (%)'!M$7)),
IF('Publication Table (%)'!$C$5="Operations cancelled for non-clinical/capacity reasons",
IFERROR(SUMIFS(AllPublicationData!$I:$I,AllPublicationData!$A:$A,'Publication Table (%)'!$B157,AllPublicationData!$B:$B,'Publication Table (%)'!$C$4,AllPublicationData!$D:$D,'Publication Table (%)'!M$7)/
SUMIFS(AllPublicationData!$E:$E,AllPublicationData!$A:$A,'Publication Table (%)'!$B157,AllPublicationData!$B:$B,'Publication Table (%)'!$C$4,AllPublicationData!$D:$D,'Publication Table (%)'!M$7),
SUMIFS(AllPublicationData!$I:$I,AllPublicationData!$A:$A,'Publication Table (%)'!$B157,AllPublicationData!$B:$B,'Publication Table (%)'!M$7)/
SUMIFS(AllPublicationData!$E:$E,AllPublicationData!$A:$A,'Publication Table (%)'!$B157,AllPublicationData!$B:$B,'Publication Table (%)'!M$7)),
IF('Publication Table (%)'!$C$5="Cancellations for other reasons",
IFERROR(SUMIFS(AllPublicationData!$J:$J,AllPublicationData!$A:$A,'Publication Table (%)'!$B157,AllPublicationData!$B:$B,'Publication Table (%)'!$C$4,AllPublicationData!$D:$D,'Publication Table (%)'!M$7)/
SUMIFS(AllPublicationData!$E:$E,AllPublicationData!$A:$A,'Publication Table (%)'!$B157,AllPublicationData!$B:$B,'Publication Table (%)'!$C$4,AllPublicationData!$D:$D,'Publication Table (%)'!M$7),
SUMIFS(AllPublicationData!$J:$J,AllPublicationData!$A:$A,'Publication Table (%)'!$B157,AllPublicationData!$B:$B,'Publication Table (%)'!M$7)/
SUMIFS(AllPublicationData!$E:$E,AllPublicationData!$A:$A,'Publication Table (%)'!$B157,AllPublicationData!$B:$B,'Publication Table (%)'!M$7)))))))</f>
        <v>#DIV/0!</v>
      </c>
      <c r="N157" s="96" t="e">
        <f>IF('Publication Table (%)'!$C$5="All Cancelled Operations",
IFERROR(SUMIFS(AllPublicationData!$F:$F,AllPublicationData!$A:$A,'Publication Table (%)'!$B157,AllPublicationData!$B:$B,'Publication Table (%)'!$C$4,AllPublicationData!$D:$D,'Publication Table (%)'!N$7)/
SUMIFS(AllPublicationData!$E:$E,AllPublicationData!$A:$A,'Publication Table (%)'!$B157,AllPublicationData!$B:$B,'Publication Table (%)'!$C$4,AllPublicationData!$D:$D,'Publication Table (%)'!N$7),
SUMIFS(AllPublicationData!$F:$F,AllPublicationData!$A:$A,'Publication Table (%)'!$B157,AllPublicationData!$B:$B,'Publication Table (%)'!N$7)/
SUMIFS(AllPublicationData!$E:$E,AllPublicationData!$A:$A,'Publication Table (%)'!$B157,AllPublicationData!$B:$B,'Publication Table (%)'!N$7)),
IF('Publication Table (%)'!$C$5="Operations cancelled by patient",
IFERROR(SUMIFS(AllPublicationData!$G:$G,AllPublicationData!$A:$A,'Publication Table (%)'!$B157,AllPublicationData!$B:$B,'Publication Table (%)'!$C$4,AllPublicationData!$D:$D,'Publication Table (%)'!N$7)/
SUMIFS(AllPublicationData!$E:$E,AllPublicationData!$A:$A,'Publication Table (%)'!$B157,AllPublicationData!$B:$B,'Publication Table (%)'!$C$4,AllPublicationData!$D:$D,'Publication Table (%)'!N$7),
SUMIFS(AllPublicationData!$G:$G,AllPublicationData!$A:$A,'Publication Table (%)'!$B157,AllPublicationData!$B:$B,'Publication Table (%)'!N$7)/
SUMIFS(AllPublicationData!$E:$E,AllPublicationData!$A:$A,'Publication Table (%)'!$B157,AllPublicationData!$B:$B,'Publication Table (%)'!N$7)),
IF('Publication Table (%)'!$C$5="Operations cancelled for clinical reasons",
IFERROR(SUMIFS(AllPublicationData!$H:$H,AllPublicationData!$A:$A,'Publication Table (%)'!$B157,AllPublicationData!$B:$B,'Publication Table (%)'!$C$4,AllPublicationData!$D:$D,'Publication Table (%)'!N$7)/
SUMIFS(AllPublicationData!$E:$E,AllPublicationData!$A:$A,'Publication Table (%)'!$B157,AllPublicationData!$B:$B,'Publication Table (%)'!$C$4,AllPublicationData!$D:$D,'Publication Table (%)'!N$7),
SUMIFS(AllPublicationData!$H:$H,AllPublicationData!$A:$A,'Publication Table (%)'!$B157,AllPublicationData!$B:$B,'Publication Table (%)'!N$7)/
SUMIFS(AllPublicationData!$E:$E,AllPublicationData!$A:$A,'Publication Table (%)'!$B157,AllPublicationData!$B:$B,'Publication Table (%)'!N$7)),
IF('Publication Table (%)'!$C$5="Operations cancelled for non-clinical/capacity reasons",
IFERROR(SUMIFS(AllPublicationData!$I:$I,AllPublicationData!$A:$A,'Publication Table (%)'!$B157,AllPublicationData!$B:$B,'Publication Table (%)'!$C$4,AllPublicationData!$D:$D,'Publication Table (%)'!N$7)/
SUMIFS(AllPublicationData!$E:$E,AllPublicationData!$A:$A,'Publication Table (%)'!$B157,AllPublicationData!$B:$B,'Publication Table (%)'!$C$4,AllPublicationData!$D:$D,'Publication Table (%)'!N$7),
SUMIFS(AllPublicationData!$I:$I,AllPublicationData!$A:$A,'Publication Table (%)'!$B157,AllPublicationData!$B:$B,'Publication Table (%)'!N$7)/
SUMIFS(AllPublicationData!$E:$E,AllPublicationData!$A:$A,'Publication Table (%)'!$B157,AllPublicationData!$B:$B,'Publication Table (%)'!N$7)),
IF('Publication Table (%)'!$C$5="Cancellations for other reasons",
IFERROR(SUMIFS(AllPublicationData!$J:$J,AllPublicationData!$A:$A,'Publication Table (%)'!$B157,AllPublicationData!$B:$B,'Publication Table (%)'!$C$4,AllPublicationData!$D:$D,'Publication Table (%)'!N$7)/
SUMIFS(AllPublicationData!$E:$E,AllPublicationData!$A:$A,'Publication Table (%)'!$B157,AllPublicationData!$B:$B,'Publication Table (%)'!$C$4,AllPublicationData!$D:$D,'Publication Table (%)'!N$7),
SUMIFS(AllPublicationData!$J:$J,AllPublicationData!$A:$A,'Publication Table (%)'!$B157,AllPublicationData!$B:$B,'Publication Table (%)'!N$7)/
SUMIFS(AllPublicationData!$E:$E,AllPublicationData!$A:$A,'Publication Table (%)'!$B157,AllPublicationData!$B:$B,'Publication Table (%)'!N$7)))))))</f>
        <v>#DIV/0!</v>
      </c>
      <c r="O157" s="96" t="e">
        <f>IF('Publication Table (%)'!$C$5="All Cancelled Operations",
IFERROR(SUMIFS(AllPublicationData!$F:$F,AllPublicationData!$A:$A,'Publication Table (%)'!$B157,AllPublicationData!$B:$B,'Publication Table (%)'!$C$4,AllPublicationData!$D:$D,'Publication Table (%)'!O$7)/
SUMIFS(AllPublicationData!$E:$E,AllPublicationData!$A:$A,'Publication Table (%)'!$B157,AllPublicationData!$B:$B,'Publication Table (%)'!$C$4,AllPublicationData!$D:$D,'Publication Table (%)'!O$7),
SUMIFS(AllPublicationData!$F:$F,AllPublicationData!$A:$A,'Publication Table (%)'!$B157,AllPublicationData!$B:$B,'Publication Table (%)'!O$7)/
SUMIFS(AllPublicationData!$E:$E,AllPublicationData!$A:$A,'Publication Table (%)'!$B157,AllPublicationData!$B:$B,'Publication Table (%)'!O$7)),
IF('Publication Table (%)'!$C$5="Operations cancelled by patient",
IFERROR(SUMIFS(AllPublicationData!$G:$G,AllPublicationData!$A:$A,'Publication Table (%)'!$B157,AllPublicationData!$B:$B,'Publication Table (%)'!$C$4,AllPublicationData!$D:$D,'Publication Table (%)'!O$7)/
SUMIFS(AllPublicationData!$E:$E,AllPublicationData!$A:$A,'Publication Table (%)'!$B157,AllPublicationData!$B:$B,'Publication Table (%)'!$C$4,AllPublicationData!$D:$D,'Publication Table (%)'!O$7),
SUMIFS(AllPublicationData!$G:$G,AllPublicationData!$A:$A,'Publication Table (%)'!$B157,AllPublicationData!$B:$B,'Publication Table (%)'!O$7)/
SUMIFS(AllPublicationData!$E:$E,AllPublicationData!$A:$A,'Publication Table (%)'!$B157,AllPublicationData!$B:$B,'Publication Table (%)'!O$7)),
IF('Publication Table (%)'!$C$5="Operations cancelled for clinical reasons",
IFERROR(SUMIFS(AllPublicationData!$H:$H,AllPublicationData!$A:$A,'Publication Table (%)'!$B157,AllPublicationData!$B:$B,'Publication Table (%)'!$C$4,AllPublicationData!$D:$D,'Publication Table (%)'!O$7)/
SUMIFS(AllPublicationData!$E:$E,AllPublicationData!$A:$A,'Publication Table (%)'!$B157,AllPublicationData!$B:$B,'Publication Table (%)'!$C$4,AllPublicationData!$D:$D,'Publication Table (%)'!O$7),
SUMIFS(AllPublicationData!$H:$H,AllPublicationData!$A:$A,'Publication Table (%)'!$B157,AllPublicationData!$B:$B,'Publication Table (%)'!O$7)/
SUMIFS(AllPublicationData!$E:$E,AllPublicationData!$A:$A,'Publication Table (%)'!$B157,AllPublicationData!$B:$B,'Publication Table (%)'!O$7)),
IF('Publication Table (%)'!$C$5="Operations cancelled for non-clinical/capacity reasons",
IFERROR(SUMIFS(AllPublicationData!$I:$I,AllPublicationData!$A:$A,'Publication Table (%)'!$B157,AllPublicationData!$B:$B,'Publication Table (%)'!$C$4,AllPublicationData!$D:$D,'Publication Table (%)'!O$7)/
SUMIFS(AllPublicationData!$E:$E,AllPublicationData!$A:$A,'Publication Table (%)'!$B157,AllPublicationData!$B:$B,'Publication Table (%)'!$C$4,AllPublicationData!$D:$D,'Publication Table (%)'!O$7),
SUMIFS(AllPublicationData!$I:$I,AllPublicationData!$A:$A,'Publication Table (%)'!$B157,AllPublicationData!$B:$B,'Publication Table (%)'!O$7)/
SUMIFS(AllPublicationData!$E:$E,AllPublicationData!$A:$A,'Publication Table (%)'!$B157,AllPublicationData!$B:$B,'Publication Table (%)'!O$7)),
IF('Publication Table (%)'!$C$5="Cancellations for other reasons",
IFERROR(SUMIFS(AllPublicationData!$J:$J,AllPublicationData!$A:$A,'Publication Table (%)'!$B157,AllPublicationData!$B:$B,'Publication Table (%)'!$C$4,AllPublicationData!$D:$D,'Publication Table (%)'!O$7)/
SUMIFS(AllPublicationData!$E:$E,AllPublicationData!$A:$A,'Publication Table (%)'!$B157,AllPublicationData!$B:$B,'Publication Table (%)'!$C$4,AllPublicationData!$D:$D,'Publication Table (%)'!O$7),
SUMIFS(AllPublicationData!$J:$J,AllPublicationData!$A:$A,'Publication Table (%)'!$B157,AllPublicationData!$B:$B,'Publication Table (%)'!O$7)/
SUMIFS(AllPublicationData!$E:$E,AllPublicationData!$A:$A,'Publication Table (%)'!$B157,AllPublicationData!$B:$B,'Publication Table (%)'!O$7)))))))</f>
        <v>#DIV/0!</v>
      </c>
      <c r="P157" s="96" t="e">
        <f>IF('Publication Table (%)'!$C$5="All Cancelled Operations",
IFERROR(SUMIFS(AllPublicationData!$F:$F,AllPublicationData!$A:$A,'Publication Table (%)'!$B157,AllPublicationData!$B:$B,'Publication Table (%)'!$C$4,AllPublicationData!$D:$D,'Publication Table (%)'!P$7)/
SUMIFS(AllPublicationData!$E:$E,AllPublicationData!$A:$A,'Publication Table (%)'!$B157,AllPublicationData!$B:$B,'Publication Table (%)'!$C$4,AllPublicationData!$D:$D,'Publication Table (%)'!P$7),
SUMIFS(AllPublicationData!$F:$F,AllPublicationData!$A:$A,'Publication Table (%)'!$B157,AllPublicationData!$B:$B,'Publication Table (%)'!P$7)/
SUMIFS(AllPublicationData!$E:$E,AllPublicationData!$A:$A,'Publication Table (%)'!$B157,AllPublicationData!$B:$B,'Publication Table (%)'!P$7)),
IF('Publication Table (%)'!$C$5="Operations cancelled by patient",
IFERROR(SUMIFS(AllPublicationData!$G:$G,AllPublicationData!$A:$A,'Publication Table (%)'!$B157,AllPublicationData!$B:$B,'Publication Table (%)'!$C$4,AllPublicationData!$D:$D,'Publication Table (%)'!P$7)/
SUMIFS(AllPublicationData!$E:$E,AllPublicationData!$A:$A,'Publication Table (%)'!$B157,AllPublicationData!$B:$B,'Publication Table (%)'!$C$4,AllPublicationData!$D:$D,'Publication Table (%)'!P$7),
SUMIFS(AllPublicationData!$G:$G,AllPublicationData!$A:$A,'Publication Table (%)'!$B157,AllPublicationData!$B:$B,'Publication Table (%)'!P$7)/
SUMIFS(AllPublicationData!$E:$E,AllPublicationData!$A:$A,'Publication Table (%)'!$B157,AllPublicationData!$B:$B,'Publication Table (%)'!P$7)),
IF('Publication Table (%)'!$C$5="Operations cancelled for clinical reasons",
IFERROR(SUMIFS(AllPublicationData!$H:$H,AllPublicationData!$A:$A,'Publication Table (%)'!$B157,AllPublicationData!$B:$B,'Publication Table (%)'!$C$4,AllPublicationData!$D:$D,'Publication Table (%)'!P$7)/
SUMIFS(AllPublicationData!$E:$E,AllPublicationData!$A:$A,'Publication Table (%)'!$B157,AllPublicationData!$B:$B,'Publication Table (%)'!$C$4,AllPublicationData!$D:$D,'Publication Table (%)'!P$7),
SUMIFS(AllPublicationData!$H:$H,AllPublicationData!$A:$A,'Publication Table (%)'!$B157,AllPublicationData!$B:$B,'Publication Table (%)'!P$7)/
SUMIFS(AllPublicationData!$E:$E,AllPublicationData!$A:$A,'Publication Table (%)'!$B157,AllPublicationData!$B:$B,'Publication Table (%)'!P$7)),
IF('Publication Table (%)'!$C$5="Operations cancelled for non-clinical/capacity reasons",
IFERROR(SUMIFS(AllPublicationData!$I:$I,AllPublicationData!$A:$A,'Publication Table (%)'!$B157,AllPublicationData!$B:$B,'Publication Table (%)'!$C$4,AllPublicationData!$D:$D,'Publication Table (%)'!P$7)/
SUMIFS(AllPublicationData!$E:$E,AllPublicationData!$A:$A,'Publication Table (%)'!$B157,AllPublicationData!$B:$B,'Publication Table (%)'!$C$4,AllPublicationData!$D:$D,'Publication Table (%)'!P$7),
SUMIFS(AllPublicationData!$I:$I,AllPublicationData!$A:$A,'Publication Table (%)'!$B157,AllPublicationData!$B:$B,'Publication Table (%)'!P$7)/
SUMIFS(AllPublicationData!$E:$E,AllPublicationData!$A:$A,'Publication Table (%)'!$B157,AllPublicationData!$B:$B,'Publication Table (%)'!P$7)),
IF('Publication Table (%)'!$C$5="Cancellations for other reasons",
IFERROR(SUMIFS(AllPublicationData!$J:$J,AllPublicationData!$A:$A,'Publication Table (%)'!$B157,AllPublicationData!$B:$B,'Publication Table (%)'!$C$4,AllPublicationData!$D:$D,'Publication Table (%)'!P$7)/
SUMIFS(AllPublicationData!$E:$E,AllPublicationData!$A:$A,'Publication Table (%)'!$B157,AllPublicationData!$B:$B,'Publication Table (%)'!$C$4,AllPublicationData!$D:$D,'Publication Table (%)'!P$7),
SUMIFS(AllPublicationData!$J:$J,AllPublicationData!$A:$A,'Publication Table (%)'!$B157,AllPublicationData!$B:$B,'Publication Table (%)'!P$7)/
SUMIFS(AllPublicationData!$E:$E,AllPublicationData!$A:$A,'Publication Table (%)'!$B157,AllPublicationData!$B:$B,'Publication Table (%)'!P$7)))))))</f>
        <v>#DIV/0!</v>
      </c>
      <c r="Q157" s="96" t="e">
        <f>IF('Publication Table (%)'!$C$5="All Cancelled Operations",
IFERROR(SUMIFS(AllPublicationData!$F:$F,AllPublicationData!$A:$A,'Publication Table (%)'!$B157,AllPublicationData!$B:$B,'Publication Table (%)'!$C$4,AllPublicationData!$D:$D,'Publication Table (%)'!Q$7)/
SUMIFS(AllPublicationData!$E:$E,AllPublicationData!$A:$A,'Publication Table (%)'!$B157,AllPublicationData!$B:$B,'Publication Table (%)'!$C$4,AllPublicationData!$D:$D,'Publication Table (%)'!Q$7),
SUMIFS(AllPublicationData!$F:$F,AllPublicationData!$A:$A,'Publication Table (%)'!$B157,AllPublicationData!$B:$B,'Publication Table (%)'!Q$7)/
SUMIFS(AllPublicationData!$E:$E,AllPublicationData!$A:$A,'Publication Table (%)'!$B157,AllPublicationData!$B:$B,'Publication Table (%)'!Q$7)),
IF('Publication Table (%)'!$C$5="Operations cancelled by patient",
IFERROR(SUMIFS(AllPublicationData!$G:$G,AllPublicationData!$A:$A,'Publication Table (%)'!$B157,AllPublicationData!$B:$B,'Publication Table (%)'!$C$4,AllPublicationData!$D:$D,'Publication Table (%)'!Q$7)/
SUMIFS(AllPublicationData!$E:$E,AllPublicationData!$A:$A,'Publication Table (%)'!$B157,AllPublicationData!$B:$B,'Publication Table (%)'!$C$4,AllPublicationData!$D:$D,'Publication Table (%)'!Q$7),
SUMIFS(AllPublicationData!$G:$G,AllPublicationData!$A:$A,'Publication Table (%)'!$B157,AllPublicationData!$B:$B,'Publication Table (%)'!Q$7)/
SUMIFS(AllPublicationData!$E:$E,AllPublicationData!$A:$A,'Publication Table (%)'!$B157,AllPublicationData!$B:$B,'Publication Table (%)'!Q$7)),
IF('Publication Table (%)'!$C$5="Operations cancelled for clinical reasons",
IFERROR(SUMIFS(AllPublicationData!$H:$H,AllPublicationData!$A:$A,'Publication Table (%)'!$B157,AllPublicationData!$B:$B,'Publication Table (%)'!$C$4,AllPublicationData!$D:$D,'Publication Table (%)'!Q$7)/
SUMIFS(AllPublicationData!$E:$E,AllPublicationData!$A:$A,'Publication Table (%)'!$B157,AllPublicationData!$B:$B,'Publication Table (%)'!$C$4,AllPublicationData!$D:$D,'Publication Table (%)'!Q$7),
SUMIFS(AllPublicationData!$H:$H,AllPublicationData!$A:$A,'Publication Table (%)'!$B157,AllPublicationData!$B:$B,'Publication Table (%)'!Q$7)/
SUMIFS(AllPublicationData!$E:$E,AllPublicationData!$A:$A,'Publication Table (%)'!$B157,AllPublicationData!$B:$B,'Publication Table (%)'!Q$7)),
IF('Publication Table (%)'!$C$5="Operations cancelled for non-clinical/capacity reasons",
IFERROR(SUMIFS(AllPublicationData!$I:$I,AllPublicationData!$A:$A,'Publication Table (%)'!$B157,AllPublicationData!$B:$B,'Publication Table (%)'!$C$4,AllPublicationData!$D:$D,'Publication Table (%)'!Q$7)/
SUMIFS(AllPublicationData!$E:$E,AllPublicationData!$A:$A,'Publication Table (%)'!$B157,AllPublicationData!$B:$B,'Publication Table (%)'!$C$4,AllPublicationData!$D:$D,'Publication Table (%)'!Q$7),
SUMIFS(AllPublicationData!$I:$I,AllPublicationData!$A:$A,'Publication Table (%)'!$B157,AllPublicationData!$B:$B,'Publication Table (%)'!Q$7)/
SUMIFS(AllPublicationData!$E:$E,AllPublicationData!$A:$A,'Publication Table (%)'!$B157,AllPublicationData!$B:$B,'Publication Table (%)'!Q$7)),
IF('Publication Table (%)'!$C$5="Cancellations for other reasons",
IFERROR(SUMIFS(AllPublicationData!$J:$J,AllPublicationData!$A:$A,'Publication Table (%)'!$B157,AllPublicationData!$B:$B,'Publication Table (%)'!$C$4,AllPublicationData!$D:$D,'Publication Table (%)'!Q$7)/
SUMIFS(AllPublicationData!$E:$E,AllPublicationData!$A:$A,'Publication Table (%)'!$B157,AllPublicationData!$B:$B,'Publication Table (%)'!$C$4,AllPublicationData!$D:$D,'Publication Table (%)'!Q$7),
SUMIFS(AllPublicationData!$J:$J,AllPublicationData!$A:$A,'Publication Table (%)'!$B157,AllPublicationData!$B:$B,'Publication Table (%)'!Q$7)/
SUMIFS(AllPublicationData!$E:$E,AllPublicationData!$A:$A,'Publication Table (%)'!$B157,AllPublicationData!$B:$B,'Publication Table (%)'!Q$7)))))))</f>
        <v>#DIV/0!</v>
      </c>
      <c r="R157" s="96" t="e">
        <f>IF('Publication Table (%)'!$C$5="All Cancelled Operations",
IFERROR(SUMIFS(AllPublicationData!$F:$F,AllPublicationData!$A:$A,'Publication Table (%)'!$B157,AllPublicationData!$B:$B,'Publication Table (%)'!$C$4,AllPublicationData!$D:$D,'Publication Table (%)'!R$7)/
SUMIFS(AllPublicationData!$E:$E,AllPublicationData!$A:$A,'Publication Table (%)'!$B157,AllPublicationData!$B:$B,'Publication Table (%)'!$C$4,AllPublicationData!$D:$D,'Publication Table (%)'!R$7),
SUMIFS(AllPublicationData!$F:$F,AllPublicationData!$A:$A,'Publication Table (%)'!$B157,AllPublicationData!$B:$B,'Publication Table (%)'!R$7)/
SUMIFS(AllPublicationData!$E:$E,AllPublicationData!$A:$A,'Publication Table (%)'!$B157,AllPublicationData!$B:$B,'Publication Table (%)'!R$7)),
IF('Publication Table (%)'!$C$5="Operations cancelled by patient",
IFERROR(SUMIFS(AllPublicationData!$G:$G,AllPublicationData!$A:$A,'Publication Table (%)'!$B157,AllPublicationData!$B:$B,'Publication Table (%)'!$C$4,AllPublicationData!$D:$D,'Publication Table (%)'!R$7)/
SUMIFS(AllPublicationData!$E:$E,AllPublicationData!$A:$A,'Publication Table (%)'!$B157,AllPublicationData!$B:$B,'Publication Table (%)'!$C$4,AllPublicationData!$D:$D,'Publication Table (%)'!R$7),
SUMIFS(AllPublicationData!$G:$G,AllPublicationData!$A:$A,'Publication Table (%)'!$B157,AllPublicationData!$B:$B,'Publication Table (%)'!R$7)/
SUMIFS(AllPublicationData!$E:$E,AllPublicationData!$A:$A,'Publication Table (%)'!$B157,AllPublicationData!$B:$B,'Publication Table (%)'!R$7)),
IF('Publication Table (%)'!$C$5="Operations cancelled for clinical reasons",
IFERROR(SUMIFS(AllPublicationData!$H:$H,AllPublicationData!$A:$A,'Publication Table (%)'!$B157,AllPublicationData!$B:$B,'Publication Table (%)'!$C$4,AllPublicationData!$D:$D,'Publication Table (%)'!R$7)/
SUMIFS(AllPublicationData!$E:$E,AllPublicationData!$A:$A,'Publication Table (%)'!$B157,AllPublicationData!$B:$B,'Publication Table (%)'!$C$4,AllPublicationData!$D:$D,'Publication Table (%)'!R$7),
SUMIFS(AllPublicationData!$H:$H,AllPublicationData!$A:$A,'Publication Table (%)'!$B157,AllPublicationData!$B:$B,'Publication Table (%)'!R$7)/
SUMIFS(AllPublicationData!$E:$E,AllPublicationData!$A:$A,'Publication Table (%)'!$B157,AllPublicationData!$B:$B,'Publication Table (%)'!R$7)),
IF('Publication Table (%)'!$C$5="Operations cancelled for non-clinical/capacity reasons",
IFERROR(SUMIFS(AllPublicationData!$I:$I,AllPublicationData!$A:$A,'Publication Table (%)'!$B157,AllPublicationData!$B:$B,'Publication Table (%)'!$C$4,AllPublicationData!$D:$D,'Publication Table (%)'!R$7)/
SUMIFS(AllPublicationData!$E:$E,AllPublicationData!$A:$A,'Publication Table (%)'!$B157,AllPublicationData!$B:$B,'Publication Table (%)'!$C$4,AllPublicationData!$D:$D,'Publication Table (%)'!R$7),
SUMIFS(AllPublicationData!$I:$I,AllPublicationData!$A:$A,'Publication Table (%)'!$B157,AllPublicationData!$B:$B,'Publication Table (%)'!R$7)/
SUMIFS(AllPublicationData!$E:$E,AllPublicationData!$A:$A,'Publication Table (%)'!$B157,AllPublicationData!$B:$B,'Publication Table (%)'!R$7)),
IF('Publication Table (%)'!$C$5="Cancellations for other reasons",
IFERROR(SUMIFS(AllPublicationData!$J:$J,AllPublicationData!$A:$A,'Publication Table (%)'!$B157,AllPublicationData!$B:$B,'Publication Table (%)'!$C$4,AllPublicationData!$D:$D,'Publication Table (%)'!R$7)/
SUMIFS(AllPublicationData!$E:$E,AllPublicationData!$A:$A,'Publication Table (%)'!$B157,AllPublicationData!$B:$B,'Publication Table (%)'!$C$4,AllPublicationData!$D:$D,'Publication Table (%)'!R$7),
SUMIFS(AllPublicationData!$J:$J,AllPublicationData!$A:$A,'Publication Table (%)'!$B157,AllPublicationData!$B:$B,'Publication Table (%)'!R$7)/
SUMIFS(AllPublicationData!$E:$E,AllPublicationData!$A:$A,'Publication Table (%)'!$B157,AllPublicationData!$B:$B,'Publication Table (%)'!R$7)))))))</f>
        <v>#DIV/0!</v>
      </c>
      <c r="S157" s="96" t="e">
        <f>IF('Publication Table (%)'!$C$5="All Cancelled Operations",
IFERROR(SUMIFS(AllPublicationData!$F:$F,AllPublicationData!$A:$A,'Publication Table (%)'!$B157,AllPublicationData!$B:$B,'Publication Table (%)'!$C$4,AllPublicationData!$D:$D,'Publication Table (%)'!S$7)/
SUMIFS(AllPublicationData!$E:$E,AllPublicationData!$A:$A,'Publication Table (%)'!$B157,AllPublicationData!$B:$B,'Publication Table (%)'!$C$4,AllPublicationData!$D:$D,'Publication Table (%)'!S$7),
SUMIFS(AllPublicationData!$F:$F,AllPublicationData!$A:$A,'Publication Table (%)'!$B157,AllPublicationData!$B:$B,'Publication Table (%)'!S$7)/
SUMIFS(AllPublicationData!$E:$E,AllPublicationData!$A:$A,'Publication Table (%)'!$B157,AllPublicationData!$B:$B,'Publication Table (%)'!S$7)),
IF('Publication Table (%)'!$C$5="Operations cancelled by patient",
IFERROR(SUMIFS(AllPublicationData!$G:$G,AllPublicationData!$A:$A,'Publication Table (%)'!$B157,AllPublicationData!$B:$B,'Publication Table (%)'!$C$4,AllPublicationData!$D:$D,'Publication Table (%)'!S$7)/
SUMIFS(AllPublicationData!$E:$E,AllPublicationData!$A:$A,'Publication Table (%)'!$B157,AllPublicationData!$B:$B,'Publication Table (%)'!$C$4,AllPublicationData!$D:$D,'Publication Table (%)'!S$7),
SUMIFS(AllPublicationData!$G:$G,AllPublicationData!$A:$A,'Publication Table (%)'!$B157,AllPublicationData!$B:$B,'Publication Table (%)'!S$7)/
SUMIFS(AllPublicationData!$E:$E,AllPublicationData!$A:$A,'Publication Table (%)'!$B157,AllPublicationData!$B:$B,'Publication Table (%)'!S$7)),
IF('Publication Table (%)'!$C$5="Operations cancelled for clinical reasons",
IFERROR(SUMIFS(AllPublicationData!$H:$H,AllPublicationData!$A:$A,'Publication Table (%)'!$B157,AllPublicationData!$B:$B,'Publication Table (%)'!$C$4,AllPublicationData!$D:$D,'Publication Table (%)'!S$7)/
SUMIFS(AllPublicationData!$E:$E,AllPublicationData!$A:$A,'Publication Table (%)'!$B157,AllPublicationData!$B:$B,'Publication Table (%)'!$C$4,AllPublicationData!$D:$D,'Publication Table (%)'!S$7),
SUMIFS(AllPublicationData!$H:$H,AllPublicationData!$A:$A,'Publication Table (%)'!$B157,AllPublicationData!$B:$B,'Publication Table (%)'!S$7)/
SUMIFS(AllPublicationData!$E:$E,AllPublicationData!$A:$A,'Publication Table (%)'!$B157,AllPublicationData!$B:$B,'Publication Table (%)'!S$7)),
IF('Publication Table (%)'!$C$5="Operations cancelled for non-clinical/capacity reasons",
IFERROR(SUMIFS(AllPublicationData!$I:$I,AllPublicationData!$A:$A,'Publication Table (%)'!$B157,AllPublicationData!$B:$B,'Publication Table (%)'!$C$4,AllPublicationData!$D:$D,'Publication Table (%)'!S$7)/
SUMIFS(AllPublicationData!$E:$E,AllPublicationData!$A:$A,'Publication Table (%)'!$B157,AllPublicationData!$B:$B,'Publication Table (%)'!$C$4,AllPublicationData!$D:$D,'Publication Table (%)'!S$7),
SUMIFS(AllPublicationData!$I:$I,AllPublicationData!$A:$A,'Publication Table (%)'!$B157,AllPublicationData!$B:$B,'Publication Table (%)'!S$7)/
SUMIFS(AllPublicationData!$E:$E,AllPublicationData!$A:$A,'Publication Table (%)'!$B157,AllPublicationData!$B:$B,'Publication Table (%)'!S$7)),
IF('Publication Table (%)'!$C$5="Cancellations for other reasons",
IFERROR(SUMIFS(AllPublicationData!$J:$J,AllPublicationData!$A:$A,'Publication Table (%)'!$B157,AllPublicationData!$B:$B,'Publication Table (%)'!$C$4,AllPublicationData!$D:$D,'Publication Table (%)'!S$7)/
SUMIFS(AllPublicationData!$E:$E,AllPublicationData!$A:$A,'Publication Table (%)'!$B157,AllPublicationData!$B:$B,'Publication Table (%)'!$C$4,AllPublicationData!$D:$D,'Publication Table (%)'!S$7),
SUMIFS(AllPublicationData!$J:$J,AllPublicationData!$A:$A,'Publication Table (%)'!$B157,AllPublicationData!$B:$B,'Publication Table (%)'!S$7)/
SUMIFS(AllPublicationData!$E:$E,AllPublicationData!$A:$A,'Publication Table (%)'!$B157,AllPublicationData!$B:$B,'Publication Table (%)'!S$7)))))))</f>
        <v>#DIV/0!</v>
      </c>
    </row>
    <row r="158" spans="3:19" x14ac:dyDescent="0.35">
      <c r="C158" s="112">
        <f>IF('Publication Table (%)'!$C$5="All Cancelled Operations",
SUMIFS(AllPublicationData!$F:$F,AllPublicationData!$A:$A,'Publication Table (%)'!$B158,AllPublicationData!$B:$B,'Publication Table (%)'!$C$4),
IF('Publication Table (%)'!$C$5="Operations cancelled by patient",
SUMIFS(AllPublicationData!$G:$G,AllPublicationData!$A:$A,'Publication Table (%)'!$B158,AllPublicationData!$B:$B,'Publication Table (%)'!$C$4),
IF('Publication Table (%)'!$C$5="Operations cancelled for clinical reasons",
SUMIFS(AllPublicationData!$H:$H,AllPublicationData!$A:$A,'Publication Table (%)'!$B158,AllPublicationData!$B:$B,'Publication Table (%)'!$C$4),
IF('Publication Table (%)'!$C$5="Operations cancelled for non-clinical/capacity reasons",
SUMIFS(AllPublicationData!$I:$I,AllPublicationData!$A:$A,'Publication Table (%)'!$B158,AllPublicationData!$B:$B,'Publication Table (%)'!$C$4),
IF('Publication Table (%)'!$C$5="Cancellations for other reasons",
SUMIFS(AllPublicationData!$J:$J,AllPublicationData!$A:$A,'Publication Table (%)'!$B158,AllPublicationData!$B:$B,'Publication Table (%)'!$C$4))))))+
IF(AND($C$4="NHS Scotland",$C$5="All Cancelled Operations"),
SUMIFS(AllPublicationData!$F:$F,AllPublicationData!$A:$A,'Publication Table (%)'!$B158),
IF(AND($C$4="NHS Scotland",$C$5="Operations cancelled by patient"),
SUMIFS(AllPublicationData!$G:$G,AllPublicationData!$A:$A,'Publication Table (%)'!$B158),
IF(AND($C$4="NHS Scotland",$C$5="Operations cancelled for clinical reasons"),
SUMIFS(AllPublicationData!$H:$H,AllPublicationData!$A:$A,'Publication Table (%)'!$B158),
IF(AND($C$4="NHS Scotland",$C$5="Operations cancelled for non-clinical/capacity reasons"),
SUMIFS(AllPublicationData!$I:$I,AllPublicationData!$A:$A,'Publication Table (%)'!$B158),
IF(AND($C$4="NHS Scotland",$C$5="Cancellations for other reasons"),
SUMIFS(AllPublicationData!$J:$J,AllPublicationData!$A:$A,'Publication Table (%)'!$B158))))))</f>
        <v>0</v>
      </c>
      <c r="D158" s="110" t="e">
        <f>IF(AND('Publication Table (%)'!$C$5="All Cancelled Operations",$C$4&lt;&gt;"NHS Scotland"),
IFERROR(SUMIFS(AllPublicationData!$F:$F,AllPublicationData!$A:$A,'Publication Table (%)'!$B158,AllPublicationData!$B:$B,'Publication Table (%)'!$C$4,AllPublicationData!$D:$D,'Publication Table (%)'!D$7)/
SUMIFS(AllPublicationData!$E:$E,AllPublicationData!$A:$A,'Publication Table (%)'!$B158,AllPublicationData!$B:$B,'Publication Table (%)'!$C$4,AllPublicationData!$D:$D,'Publication Table (%)'!D$7),
SUMIFS(AllPublicationData!$F:$F,AllPublicationData!$A:$A,'Publication Table (%)'!$B158,AllPublicationData!$B:$B,'Publication Table (%)'!D$7)/
SUMIFS(AllPublicationData!$E:$E,AllPublicationData!$A:$A,'Publication Table (%)'!$B158,AllPublicationData!$B:$B,'Publication Table (%)'!D$7)),
IF(AND('Publication Table (%)'!$C$5="Operations cancelled by patient",$C$4&lt;&gt;"NHS Scotland"),
IFERROR(SUMIFS(AllPublicationData!$G:$G,AllPublicationData!$A:$A,'Publication Table (%)'!$B158,AllPublicationData!$B:$B,'Publication Table (%)'!$C$4,AllPublicationData!$D:$D,'Publication Table (%)'!D$7)/
SUMIFS(AllPublicationData!$E:$E,AllPublicationData!$A:$A,'Publication Table (%)'!$B158,AllPublicationData!$B:$B,'Publication Table (%)'!$C$4,AllPublicationData!$D:$D,'Publication Table (%)'!D$7),
SUMIFS(AllPublicationData!$G:$G,AllPublicationData!$A:$A,'Publication Table (%)'!$B158,AllPublicationData!$B:$B,'Publication Table (%)'!D$7)/
SUMIFS(AllPublicationData!$E:$E,AllPublicationData!$A:$A,'Publication Table (%)'!$B158,AllPublicationData!$B:$B,'Publication Table (%)'!D$7)),
IF(AND('Publication Table (%)'!$C$5="Operations cancelled for clinical reasons",$C$4&lt;&gt;"NHS Scotland"),
IFERROR(SUMIFS(AllPublicationData!$H:$H,AllPublicationData!$A:$A,'Publication Table (%)'!$B158,AllPublicationData!$B:$B,'Publication Table (%)'!$C$4,AllPublicationData!$D:$D,'Publication Table (%)'!D$7)/
SUMIFS(AllPublicationData!$E:$E,AllPublicationData!$A:$A,'Publication Table (%)'!$B158,AllPublicationData!$B:$B,'Publication Table (%)'!$C$4,AllPublicationData!$D:$D,'Publication Table (%)'!D$7),
SUMIFS(AllPublicationData!$H:$H,AllPublicationData!$A:$A,'Publication Table (%)'!$B158,AllPublicationData!$B:$B,'Publication Table (%)'!D$7)/
SUMIFS(AllPublicationData!$E:$E,AllPublicationData!$A:$A,'Publication Table (%)'!$B158,AllPublicationData!$B:$B,'Publication Table (%)'!D$7)),
IF(AND('Publication Table (%)'!$C$5="Operations cancelled for non-clinical/capacity reasons",$C$4&lt;&gt;"NHS Scotland"),
IFERROR(SUMIFS(AllPublicationData!$I:$I,AllPublicationData!$A:$A,'Publication Table (%)'!$B158,AllPublicationData!$B:$B,'Publication Table (%)'!$C$4,AllPublicationData!$D:$D,'Publication Table (%)'!D$7)/
SUMIFS(AllPublicationData!$E:$E,AllPublicationData!$A:$A,'Publication Table (%)'!$B158,AllPublicationData!$B:$B,'Publication Table (%)'!$C$4,AllPublicationData!$D:$D,'Publication Table (%)'!D$7),
SUMIFS(AllPublicationData!$I:$I,AllPublicationData!$A:$A,'Publication Table (%)'!$B158,AllPublicationData!$B:$B,'Publication Table (%)'!D$7)/
SUMIFS(AllPublicationData!$E:$E,AllPublicationData!$A:$A,'Publication Table (%)'!$B158,AllPublicationData!$B:$B,'Publication Table (%)'!D$7)),
IF(AND('Publication Table (%)'!$C$5="Cancellations for other reasons",$C$4&lt;&gt;"NHS Scotland"),
IFERROR(SUMIFS(AllPublicationData!$J:$J,AllPublicationData!$A:$A,'Publication Table (%)'!$B158,AllPublicationData!$B:$B,'Publication Table (%)'!$C$4,AllPublicationData!$D:$D,'Publication Table (%)'!D$7)/
SUMIFS(AllPublicationData!$E:$E,AllPublicationData!$A:$A,'Publication Table (%)'!$B158,AllPublicationData!$B:$B,'Publication Table (%)'!$C$4,AllPublicationData!$D:$D,'Publication Table (%)'!D$7),
SUMIFS(AllPublicationData!$J:$J,AllPublicationData!$A:$A,'Publication Table (%)'!$B158,AllPublicationData!$B:$B,'Publication Table (%)'!D$7)/
SUMIFS(AllPublicationData!$E:$E,AllPublicationData!$A:$A,'Publication Table (%)'!$B158,AllPublicationData!$B:$B,'Publication Table (%)'!D$7)),
IF(AND($C$4="NHS Scotland",$C$5="All Cancelled Operations"),
SUMIFS(AllPublicationData!$F:$F,AllPublicationData!$A:$A,'Publication Table'!$B158)/
SUMIFS(AllPublicationData!$E:$E,AllPublicationData!$A:$A,'Publication Table'!$B158),
IF(AND($C$4="NHS Scotland",$C$5="Operations cancelled by patient"),
SUMIFS(AllPublicationData!$G:$G,AllPublicationData!$A:$A,'Publication Table'!$B158)/
SUMIFS(AllPublicationData!$E:$E,AllPublicationData!$A:$A,'Publication Table'!$B158),
IF(AND($C$4="NHS Scotland",$C$5="Operations cancelled for clinical reasons"),
SUMIFS(AllPublicationData!$H:$H,AllPublicationData!$A:$A,'Publication Table'!$B158)/
SUMIFS(AllPublicationData!$E:$E,AllPublicationData!$A:$A,'Publication Table'!$B158),
IF(AND($C$4="NHS Scotland",$C$5="Operations cancelled for non-clinical/capacity reasons"),
SUMIFS(AllPublicationData!$I:$I,AllPublicationData!$A:$A,'Publication Table'!$B158)/
SUMIFS(AllPublicationData!$E:$E,AllPublicationData!$A:$A,'Publication Table'!$B158),
IF(AND($C$4="NHS Scotland",$C$5="Cancellations for other reasons"),
SUMIFS(AllPublicationData!$J:$J,AllPublicationData!$A:$A,'Publication Table'!$B158)/
SUMIFS(AllPublicationData!$E:$E,AllPublicationData!$A:$A,'Publication Table'!$B158)))))))))))</f>
        <v>#DIV/0!</v>
      </c>
      <c r="E158" s="96" t="e">
        <f>IF('Publication Table (%)'!$C$5="All Cancelled Operations",
IFERROR(SUMIFS(AllPublicationData!$F:$F,AllPublicationData!$A:$A,'Publication Table (%)'!$B158,AllPublicationData!$B:$B,'Publication Table (%)'!$C$4,AllPublicationData!$D:$D,'Publication Table (%)'!E$7)/
SUMIFS(AllPublicationData!$E:$E,AllPublicationData!$A:$A,'Publication Table (%)'!$B158,AllPublicationData!$B:$B,'Publication Table (%)'!$C$4,AllPublicationData!$D:$D,'Publication Table (%)'!E$7),
SUMIFS(AllPublicationData!$F:$F,AllPublicationData!$A:$A,'Publication Table (%)'!$B158,AllPublicationData!$B:$B,'Publication Table (%)'!E$7)/
SUMIFS(AllPublicationData!$E:$E,AllPublicationData!$A:$A,'Publication Table (%)'!$B158,AllPublicationData!$B:$B,'Publication Table (%)'!E$7)),
IF('Publication Table (%)'!$C$5="Operations cancelled by patient",
IFERROR(SUMIFS(AllPublicationData!$G:$G,AllPublicationData!$A:$A,'Publication Table (%)'!$B158,AllPublicationData!$B:$B,'Publication Table (%)'!$C$4,AllPublicationData!$D:$D,'Publication Table (%)'!E$7)/
SUMIFS(AllPublicationData!$E:$E,AllPublicationData!$A:$A,'Publication Table (%)'!$B158,AllPublicationData!$B:$B,'Publication Table (%)'!$C$4,AllPublicationData!$D:$D,'Publication Table (%)'!E$7),
SUMIFS(AllPublicationData!$G:$G,AllPublicationData!$A:$A,'Publication Table (%)'!$B158,AllPublicationData!$B:$B,'Publication Table (%)'!E$7)/
SUMIFS(AllPublicationData!$E:$E,AllPublicationData!$A:$A,'Publication Table (%)'!$B158,AllPublicationData!$B:$B,'Publication Table (%)'!E$7)),
IF('Publication Table (%)'!$C$5="Operations cancelled for clinical reasons",
IFERROR(SUMIFS(AllPublicationData!$H:$H,AllPublicationData!$A:$A,'Publication Table (%)'!$B158,AllPublicationData!$B:$B,'Publication Table (%)'!$C$4,AllPublicationData!$D:$D,'Publication Table (%)'!E$7)/
SUMIFS(AllPublicationData!$E:$E,AllPublicationData!$A:$A,'Publication Table (%)'!$B158,AllPublicationData!$B:$B,'Publication Table (%)'!$C$4,AllPublicationData!$D:$D,'Publication Table (%)'!E$7),
SUMIFS(AllPublicationData!$H:$H,AllPublicationData!$A:$A,'Publication Table (%)'!$B158,AllPublicationData!$B:$B,'Publication Table (%)'!E$7)/
SUMIFS(AllPublicationData!$E:$E,AllPublicationData!$A:$A,'Publication Table (%)'!$B158,AllPublicationData!$B:$B,'Publication Table (%)'!E$7)),
IF('Publication Table (%)'!$C$5="Operations cancelled for non-clinical/capacity reasons",
IFERROR(SUMIFS(AllPublicationData!$I:$I,AllPublicationData!$A:$A,'Publication Table (%)'!$B158,AllPublicationData!$B:$B,'Publication Table (%)'!$C$4,AllPublicationData!$D:$D,'Publication Table (%)'!E$7)/
SUMIFS(AllPublicationData!$E:$E,AllPublicationData!$A:$A,'Publication Table (%)'!$B158,AllPublicationData!$B:$B,'Publication Table (%)'!$C$4,AllPublicationData!$D:$D,'Publication Table (%)'!E$7),
SUMIFS(AllPublicationData!$I:$I,AllPublicationData!$A:$A,'Publication Table (%)'!$B158,AllPublicationData!$B:$B,'Publication Table (%)'!E$7)/
SUMIFS(AllPublicationData!$E:$E,AllPublicationData!$A:$A,'Publication Table (%)'!$B158,AllPublicationData!$B:$B,'Publication Table (%)'!E$7)),
IF('Publication Table (%)'!$C$5="Cancellations for other reasons",
IFERROR(SUMIFS(AllPublicationData!$J:$J,AllPublicationData!$A:$A,'Publication Table (%)'!$B158,AllPublicationData!$B:$B,'Publication Table (%)'!$C$4,AllPublicationData!$D:$D,'Publication Table (%)'!E$7)/
SUMIFS(AllPublicationData!$E:$E,AllPublicationData!$A:$A,'Publication Table (%)'!$B158,AllPublicationData!$B:$B,'Publication Table (%)'!$C$4,AllPublicationData!$D:$D,'Publication Table (%)'!E$7),
SUMIFS(AllPublicationData!$J:$J,AllPublicationData!$A:$A,'Publication Table (%)'!$B158,AllPublicationData!$B:$B,'Publication Table (%)'!E$7)/
SUMIFS(AllPublicationData!$E:$E,AllPublicationData!$A:$A,'Publication Table (%)'!$B158,AllPublicationData!$B:$B,'Publication Table (%)'!E$7)))))))</f>
        <v>#DIV/0!</v>
      </c>
      <c r="F158" s="96" t="e">
        <f>IF('Publication Table (%)'!$C$5="All Cancelled Operations",
IFERROR(SUMIFS(AllPublicationData!$F:$F,AllPublicationData!$A:$A,'Publication Table (%)'!$B158,AllPublicationData!$B:$B,'Publication Table (%)'!$C$4,AllPublicationData!$D:$D,'Publication Table (%)'!F$7)/
SUMIFS(AllPublicationData!$E:$E,AllPublicationData!$A:$A,'Publication Table (%)'!$B158,AllPublicationData!$B:$B,'Publication Table (%)'!$C$4,AllPublicationData!$D:$D,'Publication Table (%)'!F$7),
SUMIFS(AllPublicationData!$F:$F,AllPublicationData!$A:$A,'Publication Table (%)'!$B158,AllPublicationData!$B:$B,'Publication Table (%)'!F$7)/
SUMIFS(AllPublicationData!$E:$E,AllPublicationData!$A:$A,'Publication Table (%)'!$B158,AllPublicationData!$B:$B,'Publication Table (%)'!F$7)),
IF('Publication Table (%)'!$C$5="Operations cancelled by patient",
IFERROR(SUMIFS(AllPublicationData!$G:$G,AllPublicationData!$A:$A,'Publication Table (%)'!$B158,AllPublicationData!$B:$B,'Publication Table (%)'!$C$4,AllPublicationData!$D:$D,'Publication Table (%)'!F$7)/
SUMIFS(AllPublicationData!$E:$E,AllPublicationData!$A:$A,'Publication Table (%)'!$B158,AllPublicationData!$B:$B,'Publication Table (%)'!$C$4,AllPublicationData!$D:$D,'Publication Table (%)'!F$7),
SUMIFS(AllPublicationData!$G:$G,AllPublicationData!$A:$A,'Publication Table (%)'!$B158,AllPublicationData!$B:$B,'Publication Table (%)'!F$7)/
SUMIFS(AllPublicationData!$E:$E,AllPublicationData!$A:$A,'Publication Table (%)'!$B158,AllPublicationData!$B:$B,'Publication Table (%)'!F$7)),
IF('Publication Table (%)'!$C$5="Operations cancelled for clinical reasons",
IFERROR(SUMIFS(AllPublicationData!$H:$H,AllPublicationData!$A:$A,'Publication Table (%)'!$B158,AllPublicationData!$B:$B,'Publication Table (%)'!$C$4,AllPublicationData!$D:$D,'Publication Table (%)'!F$7)/
SUMIFS(AllPublicationData!$E:$E,AllPublicationData!$A:$A,'Publication Table (%)'!$B158,AllPublicationData!$B:$B,'Publication Table (%)'!$C$4,AllPublicationData!$D:$D,'Publication Table (%)'!F$7),
SUMIFS(AllPublicationData!$H:$H,AllPublicationData!$A:$A,'Publication Table (%)'!$B158,AllPublicationData!$B:$B,'Publication Table (%)'!F$7)/
SUMIFS(AllPublicationData!$E:$E,AllPublicationData!$A:$A,'Publication Table (%)'!$B158,AllPublicationData!$B:$B,'Publication Table (%)'!F$7)),
IF('Publication Table (%)'!$C$5="Operations cancelled for non-clinical/capacity reasons",
IFERROR(SUMIFS(AllPublicationData!$I:$I,AllPublicationData!$A:$A,'Publication Table (%)'!$B158,AllPublicationData!$B:$B,'Publication Table (%)'!$C$4,AllPublicationData!$D:$D,'Publication Table (%)'!F$7)/
SUMIFS(AllPublicationData!$E:$E,AllPublicationData!$A:$A,'Publication Table (%)'!$B158,AllPublicationData!$B:$B,'Publication Table (%)'!$C$4,AllPublicationData!$D:$D,'Publication Table (%)'!F$7),
SUMIFS(AllPublicationData!$I:$I,AllPublicationData!$A:$A,'Publication Table (%)'!$B158,AllPublicationData!$B:$B,'Publication Table (%)'!F$7)/
SUMIFS(AllPublicationData!$E:$E,AllPublicationData!$A:$A,'Publication Table (%)'!$B158,AllPublicationData!$B:$B,'Publication Table (%)'!F$7)),
IF('Publication Table (%)'!$C$5="Cancellations for other reasons",
IFERROR(SUMIFS(AllPublicationData!$J:$J,AllPublicationData!$A:$A,'Publication Table (%)'!$B158,AllPublicationData!$B:$B,'Publication Table (%)'!$C$4,AllPublicationData!$D:$D,'Publication Table (%)'!F$7)/
SUMIFS(AllPublicationData!$E:$E,AllPublicationData!$A:$A,'Publication Table (%)'!$B158,AllPublicationData!$B:$B,'Publication Table (%)'!$C$4,AllPublicationData!$D:$D,'Publication Table (%)'!F$7),
SUMIFS(AllPublicationData!$J:$J,AllPublicationData!$A:$A,'Publication Table (%)'!$B158,AllPublicationData!$B:$B,'Publication Table (%)'!F$7)/
SUMIFS(AllPublicationData!$E:$E,AllPublicationData!$A:$A,'Publication Table (%)'!$B158,AllPublicationData!$B:$B,'Publication Table (%)'!F$7)))))))</f>
        <v>#DIV/0!</v>
      </c>
      <c r="G158" s="96" t="e">
        <f>IF('Publication Table (%)'!$C$5="All Cancelled Operations",
IFERROR(SUMIFS(AllPublicationData!$F:$F,AllPublicationData!$A:$A,'Publication Table (%)'!$B158,AllPublicationData!$B:$B,'Publication Table (%)'!$C$4,AllPublicationData!$D:$D,'Publication Table (%)'!G$7)/
SUMIFS(AllPublicationData!$E:$E,AllPublicationData!$A:$A,'Publication Table (%)'!$B158,AllPublicationData!$B:$B,'Publication Table (%)'!$C$4,AllPublicationData!$D:$D,'Publication Table (%)'!G$7),
SUMIFS(AllPublicationData!$F:$F,AllPublicationData!$A:$A,'Publication Table (%)'!$B158,AllPublicationData!$B:$B,'Publication Table (%)'!G$7)/
SUMIFS(AllPublicationData!$E:$E,AllPublicationData!$A:$A,'Publication Table (%)'!$B158,AllPublicationData!$B:$B,'Publication Table (%)'!G$7)),
IF('Publication Table (%)'!$C$5="Operations cancelled by patient",
IFERROR(SUMIFS(AllPublicationData!$G:$G,AllPublicationData!$A:$A,'Publication Table (%)'!$B158,AllPublicationData!$B:$B,'Publication Table (%)'!$C$4,AllPublicationData!$D:$D,'Publication Table (%)'!G$7)/
SUMIFS(AllPublicationData!$E:$E,AllPublicationData!$A:$A,'Publication Table (%)'!$B158,AllPublicationData!$B:$B,'Publication Table (%)'!$C$4,AllPublicationData!$D:$D,'Publication Table (%)'!G$7),
SUMIFS(AllPublicationData!$G:$G,AllPublicationData!$A:$A,'Publication Table (%)'!$B158,AllPublicationData!$B:$B,'Publication Table (%)'!G$7)/
SUMIFS(AllPublicationData!$E:$E,AllPublicationData!$A:$A,'Publication Table (%)'!$B158,AllPublicationData!$B:$B,'Publication Table (%)'!G$7)),
IF('Publication Table (%)'!$C$5="Operations cancelled for clinical reasons",
IFERROR(SUMIFS(AllPublicationData!$H:$H,AllPublicationData!$A:$A,'Publication Table (%)'!$B158,AllPublicationData!$B:$B,'Publication Table (%)'!$C$4,AllPublicationData!$D:$D,'Publication Table (%)'!G$7)/
SUMIFS(AllPublicationData!$E:$E,AllPublicationData!$A:$A,'Publication Table (%)'!$B158,AllPublicationData!$B:$B,'Publication Table (%)'!$C$4,AllPublicationData!$D:$D,'Publication Table (%)'!G$7),
SUMIFS(AllPublicationData!$H:$H,AllPublicationData!$A:$A,'Publication Table (%)'!$B158,AllPublicationData!$B:$B,'Publication Table (%)'!G$7)/
SUMIFS(AllPublicationData!$E:$E,AllPublicationData!$A:$A,'Publication Table (%)'!$B158,AllPublicationData!$B:$B,'Publication Table (%)'!G$7)),
IF('Publication Table (%)'!$C$5="Operations cancelled for non-clinical/capacity reasons",
IFERROR(SUMIFS(AllPublicationData!$I:$I,AllPublicationData!$A:$A,'Publication Table (%)'!$B158,AllPublicationData!$B:$B,'Publication Table (%)'!$C$4,AllPublicationData!$D:$D,'Publication Table (%)'!G$7)/
SUMIFS(AllPublicationData!$E:$E,AllPublicationData!$A:$A,'Publication Table (%)'!$B158,AllPublicationData!$B:$B,'Publication Table (%)'!$C$4,AllPublicationData!$D:$D,'Publication Table (%)'!G$7),
SUMIFS(AllPublicationData!$I:$I,AllPublicationData!$A:$A,'Publication Table (%)'!$B158,AllPublicationData!$B:$B,'Publication Table (%)'!G$7)/
SUMIFS(AllPublicationData!$E:$E,AllPublicationData!$A:$A,'Publication Table (%)'!$B158,AllPublicationData!$B:$B,'Publication Table (%)'!G$7)),
IF('Publication Table (%)'!$C$5="Cancellations for other reasons",
IFERROR(SUMIFS(AllPublicationData!$J:$J,AllPublicationData!$A:$A,'Publication Table (%)'!$B158,AllPublicationData!$B:$B,'Publication Table (%)'!$C$4,AllPublicationData!$D:$D,'Publication Table (%)'!G$7)/
SUMIFS(AllPublicationData!$E:$E,AllPublicationData!$A:$A,'Publication Table (%)'!$B158,AllPublicationData!$B:$B,'Publication Table (%)'!$C$4,AllPublicationData!$D:$D,'Publication Table (%)'!G$7),
SUMIFS(AllPublicationData!$J:$J,AllPublicationData!$A:$A,'Publication Table (%)'!$B158,AllPublicationData!$B:$B,'Publication Table (%)'!G$7)/
SUMIFS(AllPublicationData!$E:$E,AllPublicationData!$A:$A,'Publication Table (%)'!$B158,AllPublicationData!$B:$B,'Publication Table (%)'!G$7)))))))</f>
        <v>#DIV/0!</v>
      </c>
      <c r="H158" s="96" t="e">
        <f>IF('Publication Table (%)'!$C$5="All Cancelled Operations",
IFERROR(SUMIFS(AllPublicationData!$F:$F,AllPublicationData!$A:$A,'Publication Table (%)'!$B158,AllPublicationData!$B:$B,'Publication Table (%)'!$C$4,AllPublicationData!$D:$D,'Publication Table (%)'!H$7)/
SUMIFS(AllPublicationData!$E:$E,AllPublicationData!$A:$A,'Publication Table (%)'!$B158,AllPublicationData!$B:$B,'Publication Table (%)'!$C$4,AllPublicationData!$D:$D,'Publication Table (%)'!H$7),
SUMIFS(AllPublicationData!$F:$F,AllPublicationData!$A:$A,'Publication Table (%)'!$B158,AllPublicationData!$B:$B,'Publication Table (%)'!H$7)/
SUMIFS(AllPublicationData!$E:$E,AllPublicationData!$A:$A,'Publication Table (%)'!$B158,AllPublicationData!$B:$B,'Publication Table (%)'!H$7)),
IF('Publication Table (%)'!$C$5="Operations cancelled by patient",
IFERROR(SUMIFS(AllPublicationData!$G:$G,AllPublicationData!$A:$A,'Publication Table (%)'!$B158,AllPublicationData!$B:$B,'Publication Table (%)'!$C$4,AllPublicationData!$D:$D,'Publication Table (%)'!H$7)/
SUMIFS(AllPublicationData!$E:$E,AllPublicationData!$A:$A,'Publication Table (%)'!$B158,AllPublicationData!$B:$B,'Publication Table (%)'!$C$4,AllPublicationData!$D:$D,'Publication Table (%)'!H$7),
SUMIFS(AllPublicationData!$G:$G,AllPublicationData!$A:$A,'Publication Table (%)'!$B158,AllPublicationData!$B:$B,'Publication Table (%)'!H$7)/
SUMIFS(AllPublicationData!$E:$E,AllPublicationData!$A:$A,'Publication Table (%)'!$B158,AllPublicationData!$B:$B,'Publication Table (%)'!H$7)),
IF('Publication Table (%)'!$C$5="Operations cancelled for clinical reasons",
IFERROR(SUMIFS(AllPublicationData!$H:$H,AllPublicationData!$A:$A,'Publication Table (%)'!$B158,AllPublicationData!$B:$B,'Publication Table (%)'!$C$4,AllPublicationData!$D:$D,'Publication Table (%)'!H$7)/
SUMIFS(AllPublicationData!$E:$E,AllPublicationData!$A:$A,'Publication Table (%)'!$B158,AllPublicationData!$B:$B,'Publication Table (%)'!$C$4,AllPublicationData!$D:$D,'Publication Table (%)'!H$7),
SUMIFS(AllPublicationData!$H:$H,AllPublicationData!$A:$A,'Publication Table (%)'!$B158,AllPublicationData!$B:$B,'Publication Table (%)'!H$7)/
SUMIFS(AllPublicationData!$E:$E,AllPublicationData!$A:$A,'Publication Table (%)'!$B158,AllPublicationData!$B:$B,'Publication Table (%)'!H$7)),
IF('Publication Table (%)'!$C$5="Operations cancelled for non-clinical/capacity reasons",
IFERROR(SUMIFS(AllPublicationData!$I:$I,AllPublicationData!$A:$A,'Publication Table (%)'!$B158,AllPublicationData!$B:$B,'Publication Table (%)'!$C$4,AllPublicationData!$D:$D,'Publication Table (%)'!H$7)/
SUMIFS(AllPublicationData!$E:$E,AllPublicationData!$A:$A,'Publication Table (%)'!$B158,AllPublicationData!$B:$B,'Publication Table (%)'!$C$4,AllPublicationData!$D:$D,'Publication Table (%)'!H$7),
SUMIFS(AllPublicationData!$I:$I,AllPublicationData!$A:$A,'Publication Table (%)'!$B158,AllPublicationData!$B:$B,'Publication Table (%)'!H$7)/
SUMIFS(AllPublicationData!$E:$E,AllPublicationData!$A:$A,'Publication Table (%)'!$B158,AllPublicationData!$B:$B,'Publication Table (%)'!H$7)),
IF('Publication Table (%)'!$C$5="Cancellations for other reasons",
IFERROR(SUMIFS(AllPublicationData!$J:$J,AllPublicationData!$A:$A,'Publication Table (%)'!$B158,AllPublicationData!$B:$B,'Publication Table (%)'!$C$4,AllPublicationData!$D:$D,'Publication Table (%)'!H$7)/
SUMIFS(AllPublicationData!$E:$E,AllPublicationData!$A:$A,'Publication Table (%)'!$B158,AllPublicationData!$B:$B,'Publication Table (%)'!$C$4,AllPublicationData!$D:$D,'Publication Table (%)'!H$7),
SUMIFS(AllPublicationData!$J:$J,AllPublicationData!$A:$A,'Publication Table (%)'!$B158,AllPublicationData!$B:$B,'Publication Table (%)'!H$7)/
SUMIFS(AllPublicationData!$E:$E,AllPublicationData!$A:$A,'Publication Table (%)'!$B158,AllPublicationData!$B:$B,'Publication Table (%)'!H$7)))))))</f>
        <v>#DIV/0!</v>
      </c>
      <c r="I158" s="96" t="e">
        <f>IF('Publication Table (%)'!$C$5="All Cancelled Operations",
IFERROR(SUMIFS(AllPublicationData!$F:$F,AllPublicationData!$A:$A,'Publication Table (%)'!$B158,AllPublicationData!$B:$B,'Publication Table (%)'!$C$4,AllPublicationData!$D:$D,'Publication Table (%)'!I$7)/
SUMIFS(AllPublicationData!$E:$E,AllPublicationData!$A:$A,'Publication Table (%)'!$B158,AllPublicationData!$B:$B,'Publication Table (%)'!$C$4,AllPublicationData!$D:$D,'Publication Table (%)'!I$7),
SUMIFS(AllPublicationData!$F:$F,AllPublicationData!$A:$A,'Publication Table (%)'!$B158,AllPublicationData!$B:$B,'Publication Table (%)'!I$7)/
SUMIFS(AllPublicationData!$E:$E,AllPublicationData!$A:$A,'Publication Table (%)'!$B158,AllPublicationData!$B:$B,'Publication Table (%)'!I$7)),
IF('Publication Table (%)'!$C$5="Operations cancelled by patient",
IFERROR(SUMIFS(AllPublicationData!$G:$G,AllPublicationData!$A:$A,'Publication Table (%)'!$B158,AllPublicationData!$B:$B,'Publication Table (%)'!$C$4,AllPublicationData!$D:$D,'Publication Table (%)'!I$7)/
SUMIFS(AllPublicationData!$E:$E,AllPublicationData!$A:$A,'Publication Table (%)'!$B158,AllPublicationData!$B:$B,'Publication Table (%)'!$C$4,AllPublicationData!$D:$D,'Publication Table (%)'!I$7),
SUMIFS(AllPublicationData!$G:$G,AllPublicationData!$A:$A,'Publication Table (%)'!$B158,AllPublicationData!$B:$B,'Publication Table (%)'!I$7)/
SUMIFS(AllPublicationData!$E:$E,AllPublicationData!$A:$A,'Publication Table (%)'!$B158,AllPublicationData!$B:$B,'Publication Table (%)'!I$7)),
IF('Publication Table (%)'!$C$5="Operations cancelled for clinical reasons",
IFERROR(SUMIFS(AllPublicationData!$H:$H,AllPublicationData!$A:$A,'Publication Table (%)'!$B158,AllPublicationData!$B:$B,'Publication Table (%)'!$C$4,AllPublicationData!$D:$D,'Publication Table (%)'!I$7)/
SUMIFS(AllPublicationData!$E:$E,AllPublicationData!$A:$A,'Publication Table (%)'!$B158,AllPublicationData!$B:$B,'Publication Table (%)'!$C$4,AllPublicationData!$D:$D,'Publication Table (%)'!I$7),
SUMIFS(AllPublicationData!$H:$H,AllPublicationData!$A:$A,'Publication Table (%)'!$B158,AllPublicationData!$B:$B,'Publication Table (%)'!I$7)/
SUMIFS(AllPublicationData!$E:$E,AllPublicationData!$A:$A,'Publication Table (%)'!$B158,AllPublicationData!$B:$B,'Publication Table (%)'!I$7)),
IF('Publication Table (%)'!$C$5="Operations cancelled for non-clinical/capacity reasons",
IFERROR(SUMIFS(AllPublicationData!$I:$I,AllPublicationData!$A:$A,'Publication Table (%)'!$B158,AllPublicationData!$B:$B,'Publication Table (%)'!$C$4,AllPublicationData!$D:$D,'Publication Table (%)'!I$7)/
SUMIFS(AllPublicationData!$E:$E,AllPublicationData!$A:$A,'Publication Table (%)'!$B158,AllPublicationData!$B:$B,'Publication Table (%)'!$C$4,AllPublicationData!$D:$D,'Publication Table (%)'!I$7),
SUMIFS(AllPublicationData!$I:$I,AllPublicationData!$A:$A,'Publication Table (%)'!$B158,AllPublicationData!$B:$B,'Publication Table (%)'!I$7)/
SUMIFS(AllPublicationData!$E:$E,AllPublicationData!$A:$A,'Publication Table (%)'!$B158,AllPublicationData!$B:$B,'Publication Table (%)'!I$7)),
IF('Publication Table (%)'!$C$5="Cancellations for other reasons",
IFERROR(SUMIFS(AllPublicationData!$J:$J,AllPublicationData!$A:$A,'Publication Table (%)'!$B158,AllPublicationData!$B:$B,'Publication Table (%)'!$C$4,AllPublicationData!$D:$D,'Publication Table (%)'!I$7)/
SUMIFS(AllPublicationData!$E:$E,AllPublicationData!$A:$A,'Publication Table (%)'!$B158,AllPublicationData!$B:$B,'Publication Table (%)'!$C$4,AllPublicationData!$D:$D,'Publication Table (%)'!I$7),
SUMIFS(AllPublicationData!$J:$J,AllPublicationData!$A:$A,'Publication Table (%)'!$B158,AllPublicationData!$B:$B,'Publication Table (%)'!I$7)/
SUMIFS(AllPublicationData!$E:$E,AllPublicationData!$A:$A,'Publication Table (%)'!$B158,AllPublicationData!$B:$B,'Publication Table (%)'!I$7)))))))</f>
        <v>#DIV/0!</v>
      </c>
      <c r="J158" s="96" t="e">
        <f>IF('Publication Table (%)'!$C$5="All Cancelled Operations",
IFERROR(SUMIFS(AllPublicationData!$F:$F,AllPublicationData!$A:$A,'Publication Table (%)'!$B158,AllPublicationData!$B:$B,'Publication Table (%)'!$C$4,AllPublicationData!$D:$D,'Publication Table (%)'!J$7)/
SUMIFS(AllPublicationData!$E:$E,AllPublicationData!$A:$A,'Publication Table (%)'!$B158,AllPublicationData!$B:$B,'Publication Table (%)'!$C$4,AllPublicationData!$D:$D,'Publication Table (%)'!J$7),
SUMIFS(AllPublicationData!$F:$F,AllPublicationData!$A:$A,'Publication Table (%)'!$B158,AllPublicationData!$B:$B,'Publication Table (%)'!J$7)/
SUMIFS(AllPublicationData!$E:$E,AllPublicationData!$A:$A,'Publication Table (%)'!$B158,AllPublicationData!$B:$B,'Publication Table (%)'!J$7)),
IF('Publication Table (%)'!$C$5="Operations cancelled by patient",
IFERROR(SUMIFS(AllPublicationData!$G:$G,AllPublicationData!$A:$A,'Publication Table (%)'!$B158,AllPublicationData!$B:$B,'Publication Table (%)'!$C$4,AllPublicationData!$D:$D,'Publication Table (%)'!J$7)/
SUMIFS(AllPublicationData!$E:$E,AllPublicationData!$A:$A,'Publication Table (%)'!$B158,AllPublicationData!$B:$B,'Publication Table (%)'!$C$4,AllPublicationData!$D:$D,'Publication Table (%)'!J$7),
SUMIFS(AllPublicationData!$G:$G,AllPublicationData!$A:$A,'Publication Table (%)'!$B158,AllPublicationData!$B:$B,'Publication Table (%)'!J$7)/
SUMIFS(AllPublicationData!$E:$E,AllPublicationData!$A:$A,'Publication Table (%)'!$B158,AllPublicationData!$B:$B,'Publication Table (%)'!J$7)),
IF('Publication Table (%)'!$C$5="Operations cancelled for clinical reasons",
IFERROR(SUMIFS(AllPublicationData!$H:$H,AllPublicationData!$A:$A,'Publication Table (%)'!$B158,AllPublicationData!$B:$B,'Publication Table (%)'!$C$4,AllPublicationData!$D:$D,'Publication Table (%)'!J$7)/
SUMIFS(AllPublicationData!$E:$E,AllPublicationData!$A:$A,'Publication Table (%)'!$B158,AllPublicationData!$B:$B,'Publication Table (%)'!$C$4,AllPublicationData!$D:$D,'Publication Table (%)'!J$7),
SUMIFS(AllPublicationData!$H:$H,AllPublicationData!$A:$A,'Publication Table (%)'!$B158,AllPublicationData!$B:$B,'Publication Table (%)'!J$7)/
SUMIFS(AllPublicationData!$E:$E,AllPublicationData!$A:$A,'Publication Table (%)'!$B158,AllPublicationData!$B:$B,'Publication Table (%)'!J$7)),
IF('Publication Table (%)'!$C$5="Operations cancelled for non-clinical/capacity reasons",
IFERROR(SUMIFS(AllPublicationData!$I:$I,AllPublicationData!$A:$A,'Publication Table (%)'!$B158,AllPublicationData!$B:$B,'Publication Table (%)'!$C$4,AllPublicationData!$D:$D,'Publication Table (%)'!J$7)/
SUMIFS(AllPublicationData!$E:$E,AllPublicationData!$A:$A,'Publication Table (%)'!$B158,AllPublicationData!$B:$B,'Publication Table (%)'!$C$4,AllPublicationData!$D:$D,'Publication Table (%)'!J$7),
SUMIFS(AllPublicationData!$I:$I,AllPublicationData!$A:$A,'Publication Table (%)'!$B158,AllPublicationData!$B:$B,'Publication Table (%)'!J$7)/
SUMIFS(AllPublicationData!$E:$E,AllPublicationData!$A:$A,'Publication Table (%)'!$B158,AllPublicationData!$B:$B,'Publication Table (%)'!J$7)),
IF('Publication Table (%)'!$C$5="Cancellations for other reasons",
IFERROR(SUMIFS(AllPublicationData!$J:$J,AllPublicationData!$A:$A,'Publication Table (%)'!$B158,AllPublicationData!$B:$B,'Publication Table (%)'!$C$4,AllPublicationData!$D:$D,'Publication Table (%)'!J$7)/
SUMIFS(AllPublicationData!$E:$E,AllPublicationData!$A:$A,'Publication Table (%)'!$B158,AllPublicationData!$B:$B,'Publication Table (%)'!$C$4,AllPublicationData!$D:$D,'Publication Table (%)'!J$7),
SUMIFS(AllPublicationData!$J:$J,AllPublicationData!$A:$A,'Publication Table (%)'!$B158,AllPublicationData!$B:$B,'Publication Table (%)'!J$7)/
SUMIFS(AllPublicationData!$E:$E,AllPublicationData!$A:$A,'Publication Table (%)'!$B158,AllPublicationData!$B:$B,'Publication Table (%)'!J$7)))))))</f>
        <v>#DIV/0!</v>
      </c>
      <c r="K158" s="96" t="e">
        <f>IF('Publication Table (%)'!$C$5="All Cancelled Operations",
IFERROR(SUMIFS(AllPublicationData!$F:$F,AllPublicationData!$A:$A,'Publication Table (%)'!$B158,AllPublicationData!$B:$B,'Publication Table (%)'!$C$4,AllPublicationData!$D:$D,'Publication Table (%)'!K$7)/
SUMIFS(AllPublicationData!$E:$E,AllPublicationData!$A:$A,'Publication Table (%)'!$B158,AllPublicationData!$B:$B,'Publication Table (%)'!$C$4,AllPublicationData!$D:$D,'Publication Table (%)'!K$7),
SUMIFS(AllPublicationData!$F:$F,AllPublicationData!$A:$A,'Publication Table (%)'!$B158,AllPublicationData!$B:$B,'Publication Table (%)'!K$7)/
SUMIFS(AllPublicationData!$E:$E,AllPublicationData!$A:$A,'Publication Table (%)'!$B158,AllPublicationData!$B:$B,'Publication Table (%)'!K$7)),
IF('Publication Table (%)'!$C$5="Operations cancelled by patient",
IFERROR(SUMIFS(AllPublicationData!$G:$G,AllPublicationData!$A:$A,'Publication Table (%)'!$B158,AllPublicationData!$B:$B,'Publication Table (%)'!$C$4,AllPublicationData!$D:$D,'Publication Table (%)'!K$7)/
SUMIFS(AllPublicationData!$E:$E,AllPublicationData!$A:$A,'Publication Table (%)'!$B158,AllPublicationData!$B:$B,'Publication Table (%)'!$C$4,AllPublicationData!$D:$D,'Publication Table (%)'!K$7),
SUMIFS(AllPublicationData!$G:$G,AllPublicationData!$A:$A,'Publication Table (%)'!$B158,AllPublicationData!$B:$B,'Publication Table (%)'!K$7)/
SUMIFS(AllPublicationData!$E:$E,AllPublicationData!$A:$A,'Publication Table (%)'!$B158,AllPublicationData!$B:$B,'Publication Table (%)'!K$7)),
IF('Publication Table (%)'!$C$5="Operations cancelled for clinical reasons",
IFERROR(SUMIFS(AllPublicationData!$H:$H,AllPublicationData!$A:$A,'Publication Table (%)'!$B158,AllPublicationData!$B:$B,'Publication Table (%)'!$C$4,AllPublicationData!$D:$D,'Publication Table (%)'!K$7)/
SUMIFS(AllPublicationData!$E:$E,AllPublicationData!$A:$A,'Publication Table (%)'!$B158,AllPublicationData!$B:$B,'Publication Table (%)'!$C$4,AllPublicationData!$D:$D,'Publication Table (%)'!K$7),
SUMIFS(AllPublicationData!$H:$H,AllPublicationData!$A:$A,'Publication Table (%)'!$B158,AllPublicationData!$B:$B,'Publication Table (%)'!K$7)/
SUMIFS(AllPublicationData!$E:$E,AllPublicationData!$A:$A,'Publication Table (%)'!$B158,AllPublicationData!$B:$B,'Publication Table (%)'!K$7)),
IF('Publication Table (%)'!$C$5="Operations cancelled for non-clinical/capacity reasons",
IFERROR(SUMIFS(AllPublicationData!$I:$I,AllPublicationData!$A:$A,'Publication Table (%)'!$B158,AllPublicationData!$B:$B,'Publication Table (%)'!$C$4,AllPublicationData!$D:$D,'Publication Table (%)'!K$7)/
SUMIFS(AllPublicationData!$E:$E,AllPublicationData!$A:$A,'Publication Table (%)'!$B158,AllPublicationData!$B:$B,'Publication Table (%)'!$C$4,AllPublicationData!$D:$D,'Publication Table (%)'!K$7),
SUMIFS(AllPublicationData!$I:$I,AllPublicationData!$A:$A,'Publication Table (%)'!$B158,AllPublicationData!$B:$B,'Publication Table (%)'!K$7)/
SUMIFS(AllPublicationData!$E:$E,AllPublicationData!$A:$A,'Publication Table (%)'!$B158,AllPublicationData!$B:$B,'Publication Table (%)'!K$7)),
IF('Publication Table (%)'!$C$5="Cancellations for other reasons",
IFERROR(SUMIFS(AllPublicationData!$J:$J,AllPublicationData!$A:$A,'Publication Table (%)'!$B158,AllPublicationData!$B:$B,'Publication Table (%)'!$C$4,AllPublicationData!$D:$D,'Publication Table (%)'!K$7)/
SUMIFS(AllPublicationData!$E:$E,AllPublicationData!$A:$A,'Publication Table (%)'!$B158,AllPublicationData!$B:$B,'Publication Table (%)'!$C$4,AllPublicationData!$D:$D,'Publication Table (%)'!K$7),
SUMIFS(AllPublicationData!$J:$J,AllPublicationData!$A:$A,'Publication Table (%)'!$B158,AllPublicationData!$B:$B,'Publication Table (%)'!K$7)/
SUMIFS(AllPublicationData!$E:$E,AllPublicationData!$A:$A,'Publication Table (%)'!$B158,AllPublicationData!$B:$B,'Publication Table (%)'!K$7)))))))</f>
        <v>#DIV/0!</v>
      </c>
      <c r="L158" s="96" t="e">
        <f>IF('Publication Table (%)'!$C$5="All Cancelled Operations",
IFERROR(SUMIFS(AllPublicationData!$F:$F,AllPublicationData!$A:$A,'Publication Table (%)'!$B158,AllPublicationData!$B:$B,'Publication Table (%)'!$C$4,AllPublicationData!$D:$D,'Publication Table (%)'!L$7)/
SUMIFS(AllPublicationData!$E:$E,AllPublicationData!$A:$A,'Publication Table (%)'!$B158,AllPublicationData!$B:$B,'Publication Table (%)'!$C$4,AllPublicationData!$D:$D,'Publication Table (%)'!L$7),
SUMIFS(AllPublicationData!$F:$F,AllPublicationData!$A:$A,'Publication Table (%)'!$B158,AllPublicationData!$B:$B,'Publication Table (%)'!L$7)/
SUMIFS(AllPublicationData!$E:$E,AllPublicationData!$A:$A,'Publication Table (%)'!$B158,AllPublicationData!$B:$B,'Publication Table (%)'!L$7)),
IF('Publication Table (%)'!$C$5="Operations cancelled by patient",
IFERROR(SUMIFS(AllPublicationData!$G:$G,AllPublicationData!$A:$A,'Publication Table (%)'!$B158,AllPublicationData!$B:$B,'Publication Table (%)'!$C$4,AllPublicationData!$D:$D,'Publication Table (%)'!L$7)/
SUMIFS(AllPublicationData!$E:$E,AllPublicationData!$A:$A,'Publication Table (%)'!$B158,AllPublicationData!$B:$B,'Publication Table (%)'!$C$4,AllPublicationData!$D:$D,'Publication Table (%)'!L$7),
SUMIFS(AllPublicationData!$G:$G,AllPublicationData!$A:$A,'Publication Table (%)'!$B158,AllPublicationData!$B:$B,'Publication Table (%)'!L$7)/
SUMIFS(AllPublicationData!$E:$E,AllPublicationData!$A:$A,'Publication Table (%)'!$B158,AllPublicationData!$B:$B,'Publication Table (%)'!L$7)),
IF('Publication Table (%)'!$C$5="Operations cancelled for clinical reasons",
IFERROR(SUMIFS(AllPublicationData!$H:$H,AllPublicationData!$A:$A,'Publication Table (%)'!$B158,AllPublicationData!$B:$B,'Publication Table (%)'!$C$4,AllPublicationData!$D:$D,'Publication Table (%)'!L$7)/
SUMIFS(AllPublicationData!$E:$E,AllPublicationData!$A:$A,'Publication Table (%)'!$B158,AllPublicationData!$B:$B,'Publication Table (%)'!$C$4,AllPublicationData!$D:$D,'Publication Table (%)'!L$7),
SUMIFS(AllPublicationData!$H:$H,AllPublicationData!$A:$A,'Publication Table (%)'!$B158,AllPublicationData!$B:$B,'Publication Table (%)'!L$7)/
SUMIFS(AllPublicationData!$E:$E,AllPublicationData!$A:$A,'Publication Table (%)'!$B158,AllPublicationData!$B:$B,'Publication Table (%)'!L$7)),
IF('Publication Table (%)'!$C$5="Operations cancelled for non-clinical/capacity reasons",
IFERROR(SUMIFS(AllPublicationData!$I:$I,AllPublicationData!$A:$A,'Publication Table (%)'!$B158,AllPublicationData!$B:$B,'Publication Table (%)'!$C$4,AllPublicationData!$D:$D,'Publication Table (%)'!L$7)/
SUMIFS(AllPublicationData!$E:$E,AllPublicationData!$A:$A,'Publication Table (%)'!$B158,AllPublicationData!$B:$B,'Publication Table (%)'!$C$4,AllPublicationData!$D:$D,'Publication Table (%)'!L$7),
SUMIFS(AllPublicationData!$I:$I,AllPublicationData!$A:$A,'Publication Table (%)'!$B158,AllPublicationData!$B:$B,'Publication Table (%)'!L$7)/
SUMIFS(AllPublicationData!$E:$E,AllPublicationData!$A:$A,'Publication Table (%)'!$B158,AllPublicationData!$B:$B,'Publication Table (%)'!L$7)),
IF('Publication Table (%)'!$C$5="Cancellations for other reasons",
IFERROR(SUMIFS(AllPublicationData!$J:$J,AllPublicationData!$A:$A,'Publication Table (%)'!$B158,AllPublicationData!$B:$B,'Publication Table (%)'!$C$4,AllPublicationData!$D:$D,'Publication Table (%)'!L$7)/
SUMIFS(AllPublicationData!$E:$E,AllPublicationData!$A:$A,'Publication Table (%)'!$B158,AllPublicationData!$B:$B,'Publication Table (%)'!$C$4,AllPublicationData!$D:$D,'Publication Table (%)'!L$7),
SUMIFS(AllPublicationData!$J:$J,AllPublicationData!$A:$A,'Publication Table (%)'!$B158,AllPublicationData!$B:$B,'Publication Table (%)'!L$7)/
SUMIFS(AllPublicationData!$E:$E,AllPublicationData!$A:$A,'Publication Table (%)'!$B158,AllPublicationData!$B:$B,'Publication Table (%)'!L$7)))))))</f>
        <v>#DIV/0!</v>
      </c>
      <c r="M158" s="96" t="e">
        <f>IF('Publication Table (%)'!$C$5="All Cancelled Operations",
IFERROR(SUMIFS(AllPublicationData!$F:$F,AllPublicationData!$A:$A,'Publication Table (%)'!$B158,AllPublicationData!$B:$B,'Publication Table (%)'!$C$4,AllPublicationData!$D:$D,'Publication Table (%)'!M$7)/
SUMIFS(AllPublicationData!$E:$E,AllPublicationData!$A:$A,'Publication Table (%)'!$B158,AllPublicationData!$B:$B,'Publication Table (%)'!$C$4,AllPublicationData!$D:$D,'Publication Table (%)'!M$7),
SUMIFS(AllPublicationData!$F:$F,AllPublicationData!$A:$A,'Publication Table (%)'!$B158,AllPublicationData!$B:$B,'Publication Table (%)'!M$7)/
SUMIFS(AllPublicationData!$E:$E,AllPublicationData!$A:$A,'Publication Table (%)'!$B158,AllPublicationData!$B:$B,'Publication Table (%)'!M$7)),
IF('Publication Table (%)'!$C$5="Operations cancelled by patient",
IFERROR(SUMIFS(AllPublicationData!$G:$G,AllPublicationData!$A:$A,'Publication Table (%)'!$B158,AllPublicationData!$B:$B,'Publication Table (%)'!$C$4,AllPublicationData!$D:$D,'Publication Table (%)'!M$7)/
SUMIFS(AllPublicationData!$E:$E,AllPublicationData!$A:$A,'Publication Table (%)'!$B158,AllPublicationData!$B:$B,'Publication Table (%)'!$C$4,AllPublicationData!$D:$D,'Publication Table (%)'!M$7),
SUMIFS(AllPublicationData!$G:$G,AllPublicationData!$A:$A,'Publication Table (%)'!$B158,AllPublicationData!$B:$B,'Publication Table (%)'!M$7)/
SUMIFS(AllPublicationData!$E:$E,AllPublicationData!$A:$A,'Publication Table (%)'!$B158,AllPublicationData!$B:$B,'Publication Table (%)'!M$7)),
IF('Publication Table (%)'!$C$5="Operations cancelled for clinical reasons",
IFERROR(SUMIFS(AllPublicationData!$H:$H,AllPublicationData!$A:$A,'Publication Table (%)'!$B158,AllPublicationData!$B:$B,'Publication Table (%)'!$C$4,AllPublicationData!$D:$D,'Publication Table (%)'!M$7)/
SUMIFS(AllPublicationData!$E:$E,AllPublicationData!$A:$A,'Publication Table (%)'!$B158,AllPublicationData!$B:$B,'Publication Table (%)'!$C$4,AllPublicationData!$D:$D,'Publication Table (%)'!M$7),
SUMIFS(AllPublicationData!$H:$H,AllPublicationData!$A:$A,'Publication Table (%)'!$B158,AllPublicationData!$B:$B,'Publication Table (%)'!M$7)/
SUMIFS(AllPublicationData!$E:$E,AllPublicationData!$A:$A,'Publication Table (%)'!$B158,AllPublicationData!$B:$B,'Publication Table (%)'!M$7)),
IF('Publication Table (%)'!$C$5="Operations cancelled for non-clinical/capacity reasons",
IFERROR(SUMIFS(AllPublicationData!$I:$I,AllPublicationData!$A:$A,'Publication Table (%)'!$B158,AllPublicationData!$B:$B,'Publication Table (%)'!$C$4,AllPublicationData!$D:$D,'Publication Table (%)'!M$7)/
SUMIFS(AllPublicationData!$E:$E,AllPublicationData!$A:$A,'Publication Table (%)'!$B158,AllPublicationData!$B:$B,'Publication Table (%)'!$C$4,AllPublicationData!$D:$D,'Publication Table (%)'!M$7),
SUMIFS(AllPublicationData!$I:$I,AllPublicationData!$A:$A,'Publication Table (%)'!$B158,AllPublicationData!$B:$B,'Publication Table (%)'!M$7)/
SUMIFS(AllPublicationData!$E:$E,AllPublicationData!$A:$A,'Publication Table (%)'!$B158,AllPublicationData!$B:$B,'Publication Table (%)'!M$7)),
IF('Publication Table (%)'!$C$5="Cancellations for other reasons",
IFERROR(SUMIFS(AllPublicationData!$J:$J,AllPublicationData!$A:$A,'Publication Table (%)'!$B158,AllPublicationData!$B:$B,'Publication Table (%)'!$C$4,AllPublicationData!$D:$D,'Publication Table (%)'!M$7)/
SUMIFS(AllPublicationData!$E:$E,AllPublicationData!$A:$A,'Publication Table (%)'!$B158,AllPublicationData!$B:$B,'Publication Table (%)'!$C$4,AllPublicationData!$D:$D,'Publication Table (%)'!M$7),
SUMIFS(AllPublicationData!$J:$J,AllPublicationData!$A:$A,'Publication Table (%)'!$B158,AllPublicationData!$B:$B,'Publication Table (%)'!M$7)/
SUMIFS(AllPublicationData!$E:$E,AllPublicationData!$A:$A,'Publication Table (%)'!$B158,AllPublicationData!$B:$B,'Publication Table (%)'!M$7)))))))</f>
        <v>#DIV/0!</v>
      </c>
      <c r="N158" s="96" t="e">
        <f>IF('Publication Table (%)'!$C$5="All Cancelled Operations",
IFERROR(SUMIFS(AllPublicationData!$F:$F,AllPublicationData!$A:$A,'Publication Table (%)'!$B158,AllPublicationData!$B:$B,'Publication Table (%)'!$C$4,AllPublicationData!$D:$D,'Publication Table (%)'!N$7)/
SUMIFS(AllPublicationData!$E:$E,AllPublicationData!$A:$A,'Publication Table (%)'!$B158,AllPublicationData!$B:$B,'Publication Table (%)'!$C$4,AllPublicationData!$D:$D,'Publication Table (%)'!N$7),
SUMIFS(AllPublicationData!$F:$F,AllPublicationData!$A:$A,'Publication Table (%)'!$B158,AllPublicationData!$B:$B,'Publication Table (%)'!N$7)/
SUMIFS(AllPublicationData!$E:$E,AllPublicationData!$A:$A,'Publication Table (%)'!$B158,AllPublicationData!$B:$B,'Publication Table (%)'!N$7)),
IF('Publication Table (%)'!$C$5="Operations cancelled by patient",
IFERROR(SUMIFS(AllPublicationData!$G:$G,AllPublicationData!$A:$A,'Publication Table (%)'!$B158,AllPublicationData!$B:$B,'Publication Table (%)'!$C$4,AllPublicationData!$D:$D,'Publication Table (%)'!N$7)/
SUMIFS(AllPublicationData!$E:$E,AllPublicationData!$A:$A,'Publication Table (%)'!$B158,AllPublicationData!$B:$B,'Publication Table (%)'!$C$4,AllPublicationData!$D:$D,'Publication Table (%)'!N$7),
SUMIFS(AllPublicationData!$G:$G,AllPublicationData!$A:$A,'Publication Table (%)'!$B158,AllPublicationData!$B:$B,'Publication Table (%)'!N$7)/
SUMIFS(AllPublicationData!$E:$E,AllPublicationData!$A:$A,'Publication Table (%)'!$B158,AllPublicationData!$B:$B,'Publication Table (%)'!N$7)),
IF('Publication Table (%)'!$C$5="Operations cancelled for clinical reasons",
IFERROR(SUMIFS(AllPublicationData!$H:$H,AllPublicationData!$A:$A,'Publication Table (%)'!$B158,AllPublicationData!$B:$B,'Publication Table (%)'!$C$4,AllPublicationData!$D:$D,'Publication Table (%)'!N$7)/
SUMIFS(AllPublicationData!$E:$E,AllPublicationData!$A:$A,'Publication Table (%)'!$B158,AllPublicationData!$B:$B,'Publication Table (%)'!$C$4,AllPublicationData!$D:$D,'Publication Table (%)'!N$7),
SUMIFS(AllPublicationData!$H:$H,AllPublicationData!$A:$A,'Publication Table (%)'!$B158,AllPublicationData!$B:$B,'Publication Table (%)'!N$7)/
SUMIFS(AllPublicationData!$E:$E,AllPublicationData!$A:$A,'Publication Table (%)'!$B158,AllPublicationData!$B:$B,'Publication Table (%)'!N$7)),
IF('Publication Table (%)'!$C$5="Operations cancelled for non-clinical/capacity reasons",
IFERROR(SUMIFS(AllPublicationData!$I:$I,AllPublicationData!$A:$A,'Publication Table (%)'!$B158,AllPublicationData!$B:$B,'Publication Table (%)'!$C$4,AllPublicationData!$D:$D,'Publication Table (%)'!N$7)/
SUMIFS(AllPublicationData!$E:$E,AllPublicationData!$A:$A,'Publication Table (%)'!$B158,AllPublicationData!$B:$B,'Publication Table (%)'!$C$4,AllPublicationData!$D:$D,'Publication Table (%)'!N$7),
SUMIFS(AllPublicationData!$I:$I,AllPublicationData!$A:$A,'Publication Table (%)'!$B158,AllPublicationData!$B:$B,'Publication Table (%)'!N$7)/
SUMIFS(AllPublicationData!$E:$E,AllPublicationData!$A:$A,'Publication Table (%)'!$B158,AllPublicationData!$B:$B,'Publication Table (%)'!N$7)),
IF('Publication Table (%)'!$C$5="Cancellations for other reasons",
IFERROR(SUMIFS(AllPublicationData!$J:$J,AllPublicationData!$A:$A,'Publication Table (%)'!$B158,AllPublicationData!$B:$B,'Publication Table (%)'!$C$4,AllPublicationData!$D:$D,'Publication Table (%)'!N$7)/
SUMIFS(AllPublicationData!$E:$E,AllPublicationData!$A:$A,'Publication Table (%)'!$B158,AllPublicationData!$B:$B,'Publication Table (%)'!$C$4,AllPublicationData!$D:$D,'Publication Table (%)'!N$7),
SUMIFS(AllPublicationData!$J:$J,AllPublicationData!$A:$A,'Publication Table (%)'!$B158,AllPublicationData!$B:$B,'Publication Table (%)'!N$7)/
SUMIFS(AllPublicationData!$E:$E,AllPublicationData!$A:$A,'Publication Table (%)'!$B158,AllPublicationData!$B:$B,'Publication Table (%)'!N$7)))))))</f>
        <v>#DIV/0!</v>
      </c>
      <c r="O158" s="96" t="e">
        <f>IF('Publication Table (%)'!$C$5="All Cancelled Operations",
IFERROR(SUMIFS(AllPublicationData!$F:$F,AllPublicationData!$A:$A,'Publication Table (%)'!$B158,AllPublicationData!$B:$B,'Publication Table (%)'!$C$4,AllPublicationData!$D:$D,'Publication Table (%)'!O$7)/
SUMIFS(AllPublicationData!$E:$E,AllPublicationData!$A:$A,'Publication Table (%)'!$B158,AllPublicationData!$B:$B,'Publication Table (%)'!$C$4,AllPublicationData!$D:$D,'Publication Table (%)'!O$7),
SUMIFS(AllPublicationData!$F:$F,AllPublicationData!$A:$A,'Publication Table (%)'!$B158,AllPublicationData!$B:$B,'Publication Table (%)'!O$7)/
SUMIFS(AllPublicationData!$E:$E,AllPublicationData!$A:$A,'Publication Table (%)'!$B158,AllPublicationData!$B:$B,'Publication Table (%)'!O$7)),
IF('Publication Table (%)'!$C$5="Operations cancelled by patient",
IFERROR(SUMIFS(AllPublicationData!$G:$G,AllPublicationData!$A:$A,'Publication Table (%)'!$B158,AllPublicationData!$B:$B,'Publication Table (%)'!$C$4,AllPublicationData!$D:$D,'Publication Table (%)'!O$7)/
SUMIFS(AllPublicationData!$E:$E,AllPublicationData!$A:$A,'Publication Table (%)'!$B158,AllPublicationData!$B:$B,'Publication Table (%)'!$C$4,AllPublicationData!$D:$D,'Publication Table (%)'!O$7),
SUMIFS(AllPublicationData!$G:$G,AllPublicationData!$A:$A,'Publication Table (%)'!$B158,AllPublicationData!$B:$B,'Publication Table (%)'!O$7)/
SUMIFS(AllPublicationData!$E:$E,AllPublicationData!$A:$A,'Publication Table (%)'!$B158,AllPublicationData!$B:$B,'Publication Table (%)'!O$7)),
IF('Publication Table (%)'!$C$5="Operations cancelled for clinical reasons",
IFERROR(SUMIFS(AllPublicationData!$H:$H,AllPublicationData!$A:$A,'Publication Table (%)'!$B158,AllPublicationData!$B:$B,'Publication Table (%)'!$C$4,AllPublicationData!$D:$D,'Publication Table (%)'!O$7)/
SUMIFS(AllPublicationData!$E:$E,AllPublicationData!$A:$A,'Publication Table (%)'!$B158,AllPublicationData!$B:$B,'Publication Table (%)'!$C$4,AllPublicationData!$D:$D,'Publication Table (%)'!O$7),
SUMIFS(AllPublicationData!$H:$H,AllPublicationData!$A:$A,'Publication Table (%)'!$B158,AllPublicationData!$B:$B,'Publication Table (%)'!O$7)/
SUMIFS(AllPublicationData!$E:$E,AllPublicationData!$A:$A,'Publication Table (%)'!$B158,AllPublicationData!$B:$B,'Publication Table (%)'!O$7)),
IF('Publication Table (%)'!$C$5="Operations cancelled for non-clinical/capacity reasons",
IFERROR(SUMIFS(AllPublicationData!$I:$I,AllPublicationData!$A:$A,'Publication Table (%)'!$B158,AllPublicationData!$B:$B,'Publication Table (%)'!$C$4,AllPublicationData!$D:$D,'Publication Table (%)'!O$7)/
SUMIFS(AllPublicationData!$E:$E,AllPublicationData!$A:$A,'Publication Table (%)'!$B158,AllPublicationData!$B:$B,'Publication Table (%)'!$C$4,AllPublicationData!$D:$D,'Publication Table (%)'!O$7),
SUMIFS(AllPublicationData!$I:$I,AllPublicationData!$A:$A,'Publication Table (%)'!$B158,AllPublicationData!$B:$B,'Publication Table (%)'!O$7)/
SUMIFS(AllPublicationData!$E:$E,AllPublicationData!$A:$A,'Publication Table (%)'!$B158,AllPublicationData!$B:$B,'Publication Table (%)'!O$7)),
IF('Publication Table (%)'!$C$5="Cancellations for other reasons",
IFERROR(SUMIFS(AllPublicationData!$J:$J,AllPublicationData!$A:$A,'Publication Table (%)'!$B158,AllPublicationData!$B:$B,'Publication Table (%)'!$C$4,AllPublicationData!$D:$D,'Publication Table (%)'!O$7)/
SUMIFS(AllPublicationData!$E:$E,AllPublicationData!$A:$A,'Publication Table (%)'!$B158,AllPublicationData!$B:$B,'Publication Table (%)'!$C$4,AllPublicationData!$D:$D,'Publication Table (%)'!O$7),
SUMIFS(AllPublicationData!$J:$J,AllPublicationData!$A:$A,'Publication Table (%)'!$B158,AllPublicationData!$B:$B,'Publication Table (%)'!O$7)/
SUMIFS(AllPublicationData!$E:$E,AllPublicationData!$A:$A,'Publication Table (%)'!$B158,AllPublicationData!$B:$B,'Publication Table (%)'!O$7)))))))</f>
        <v>#DIV/0!</v>
      </c>
      <c r="P158" s="96" t="e">
        <f>IF('Publication Table (%)'!$C$5="All Cancelled Operations",
IFERROR(SUMIFS(AllPublicationData!$F:$F,AllPublicationData!$A:$A,'Publication Table (%)'!$B158,AllPublicationData!$B:$B,'Publication Table (%)'!$C$4,AllPublicationData!$D:$D,'Publication Table (%)'!P$7)/
SUMIFS(AllPublicationData!$E:$E,AllPublicationData!$A:$A,'Publication Table (%)'!$B158,AllPublicationData!$B:$B,'Publication Table (%)'!$C$4,AllPublicationData!$D:$D,'Publication Table (%)'!P$7),
SUMIFS(AllPublicationData!$F:$F,AllPublicationData!$A:$A,'Publication Table (%)'!$B158,AllPublicationData!$B:$B,'Publication Table (%)'!P$7)/
SUMIFS(AllPublicationData!$E:$E,AllPublicationData!$A:$A,'Publication Table (%)'!$B158,AllPublicationData!$B:$B,'Publication Table (%)'!P$7)),
IF('Publication Table (%)'!$C$5="Operations cancelled by patient",
IFERROR(SUMIFS(AllPublicationData!$G:$G,AllPublicationData!$A:$A,'Publication Table (%)'!$B158,AllPublicationData!$B:$B,'Publication Table (%)'!$C$4,AllPublicationData!$D:$D,'Publication Table (%)'!P$7)/
SUMIFS(AllPublicationData!$E:$E,AllPublicationData!$A:$A,'Publication Table (%)'!$B158,AllPublicationData!$B:$B,'Publication Table (%)'!$C$4,AllPublicationData!$D:$D,'Publication Table (%)'!P$7),
SUMIFS(AllPublicationData!$G:$G,AllPublicationData!$A:$A,'Publication Table (%)'!$B158,AllPublicationData!$B:$B,'Publication Table (%)'!P$7)/
SUMIFS(AllPublicationData!$E:$E,AllPublicationData!$A:$A,'Publication Table (%)'!$B158,AllPublicationData!$B:$B,'Publication Table (%)'!P$7)),
IF('Publication Table (%)'!$C$5="Operations cancelled for clinical reasons",
IFERROR(SUMIFS(AllPublicationData!$H:$H,AllPublicationData!$A:$A,'Publication Table (%)'!$B158,AllPublicationData!$B:$B,'Publication Table (%)'!$C$4,AllPublicationData!$D:$D,'Publication Table (%)'!P$7)/
SUMIFS(AllPublicationData!$E:$E,AllPublicationData!$A:$A,'Publication Table (%)'!$B158,AllPublicationData!$B:$B,'Publication Table (%)'!$C$4,AllPublicationData!$D:$D,'Publication Table (%)'!P$7),
SUMIFS(AllPublicationData!$H:$H,AllPublicationData!$A:$A,'Publication Table (%)'!$B158,AllPublicationData!$B:$B,'Publication Table (%)'!P$7)/
SUMIFS(AllPublicationData!$E:$E,AllPublicationData!$A:$A,'Publication Table (%)'!$B158,AllPublicationData!$B:$B,'Publication Table (%)'!P$7)),
IF('Publication Table (%)'!$C$5="Operations cancelled for non-clinical/capacity reasons",
IFERROR(SUMIFS(AllPublicationData!$I:$I,AllPublicationData!$A:$A,'Publication Table (%)'!$B158,AllPublicationData!$B:$B,'Publication Table (%)'!$C$4,AllPublicationData!$D:$D,'Publication Table (%)'!P$7)/
SUMIFS(AllPublicationData!$E:$E,AllPublicationData!$A:$A,'Publication Table (%)'!$B158,AllPublicationData!$B:$B,'Publication Table (%)'!$C$4,AllPublicationData!$D:$D,'Publication Table (%)'!P$7),
SUMIFS(AllPublicationData!$I:$I,AllPublicationData!$A:$A,'Publication Table (%)'!$B158,AllPublicationData!$B:$B,'Publication Table (%)'!P$7)/
SUMIFS(AllPublicationData!$E:$E,AllPublicationData!$A:$A,'Publication Table (%)'!$B158,AllPublicationData!$B:$B,'Publication Table (%)'!P$7)),
IF('Publication Table (%)'!$C$5="Cancellations for other reasons",
IFERROR(SUMIFS(AllPublicationData!$J:$J,AllPublicationData!$A:$A,'Publication Table (%)'!$B158,AllPublicationData!$B:$B,'Publication Table (%)'!$C$4,AllPublicationData!$D:$D,'Publication Table (%)'!P$7)/
SUMIFS(AllPublicationData!$E:$E,AllPublicationData!$A:$A,'Publication Table (%)'!$B158,AllPublicationData!$B:$B,'Publication Table (%)'!$C$4,AllPublicationData!$D:$D,'Publication Table (%)'!P$7),
SUMIFS(AllPublicationData!$J:$J,AllPublicationData!$A:$A,'Publication Table (%)'!$B158,AllPublicationData!$B:$B,'Publication Table (%)'!P$7)/
SUMIFS(AllPublicationData!$E:$E,AllPublicationData!$A:$A,'Publication Table (%)'!$B158,AllPublicationData!$B:$B,'Publication Table (%)'!P$7)))))))</f>
        <v>#DIV/0!</v>
      </c>
      <c r="Q158" s="96" t="e">
        <f>IF('Publication Table (%)'!$C$5="All Cancelled Operations",
IFERROR(SUMIFS(AllPublicationData!$F:$F,AllPublicationData!$A:$A,'Publication Table (%)'!$B158,AllPublicationData!$B:$B,'Publication Table (%)'!$C$4,AllPublicationData!$D:$D,'Publication Table (%)'!Q$7)/
SUMIFS(AllPublicationData!$E:$E,AllPublicationData!$A:$A,'Publication Table (%)'!$B158,AllPublicationData!$B:$B,'Publication Table (%)'!$C$4,AllPublicationData!$D:$D,'Publication Table (%)'!Q$7),
SUMIFS(AllPublicationData!$F:$F,AllPublicationData!$A:$A,'Publication Table (%)'!$B158,AllPublicationData!$B:$B,'Publication Table (%)'!Q$7)/
SUMIFS(AllPublicationData!$E:$E,AllPublicationData!$A:$A,'Publication Table (%)'!$B158,AllPublicationData!$B:$B,'Publication Table (%)'!Q$7)),
IF('Publication Table (%)'!$C$5="Operations cancelled by patient",
IFERROR(SUMIFS(AllPublicationData!$G:$G,AllPublicationData!$A:$A,'Publication Table (%)'!$B158,AllPublicationData!$B:$B,'Publication Table (%)'!$C$4,AllPublicationData!$D:$D,'Publication Table (%)'!Q$7)/
SUMIFS(AllPublicationData!$E:$E,AllPublicationData!$A:$A,'Publication Table (%)'!$B158,AllPublicationData!$B:$B,'Publication Table (%)'!$C$4,AllPublicationData!$D:$D,'Publication Table (%)'!Q$7),
SUMIFS(AllPublicationData!$G:$G,AllPublicationData!$A:$A,'Publication Table (%)'!$B158,AllPublicationData!$B:$B,'Publication Table (%)'!Q$7)/
SUMIFS(AllPublicationData!$E:$E,AllPublicationData!$A:$A,'Publication Table (%)'!$B158,AllPublicationData!$B:$B,'Publication Table (%)'!Q$7)),
IF('Publication Table (%)'!$C$5="Operations cancelled for clinical reasons",
IFERROR(SUMIFS(AllPublicationData!$H:$H,AllPublicationData!$A:$A,'Publication Table (%)'!$B158,AllPublicationData!$B:$B,'Publication Table (%)'!$C$4,AllPublicationData!$D:$D,'Publication Table (%)'!Q$7)/
SUMIFS(AllPublicationData!$E:$E,AllPublicationData!$A:$A,'Publication Table (%)'!$B158,AllPublicationData!$B:$B,'Publication Table (%)'!$C$4,AllPublicationData!$D:$D,'Publication Table (%)'!Q$7),
SUMIFS(AllPublicationData!$H:$H,AllPublicationData!$A:$A,'Publication Table (%)'!$B158,AllPublicationData!$B:$B,'Publication Table (%)'!Q$7)/
SUMIFS(AllPublicationData!$E:$E,AllPublicationData!$A:$A,'Publication Table (%)'!$B158,AllPublicationData!$B:$B,'Publication Table (%)'!Q$7)),
IF('Publication Table (%)'!$C$5="Operations cancelled for non-clinical/capacity reasons",
IFERROR(SUMIFS(AllPublicationData!$I:$I,AllPublicationData!$A:$A,'Publication Table (%)'!$B158,AllPublicationData!$B:$B,'Publication Table (%)'!$C$4,AllPublicationData!$D:$D,'Publication Table (%)'!Q$7)/
SUMIFS(AllPublicationData!$E:$E,AllPublicationData!$A:$A,'Publication Table (%)'!$B158,AllPublicationData!$B:$B,'Publication Table (%)'!$C$4,AllPublicationData!$D:$D,'Publication Table (%)'!Q$7),
SUMIFS(AllPublicationData!$I:$I,AllPublicationData!$A:$A,'Publication Table (%)'!$B158,AllPublicationData!$B:$B,'Publication Table (%)'!Q$7)/
SUMIFS(AllPublicationData!$E:$E,AllPublicationData!$A:$A,'Publication Table (%)'!$B158,AllPublicationData!$B:$B,'Publication Table (%)'!Q$7)),
IF('Publication Table (%)'!$C$5="Cancellations for other reasons",
IFERROR(SUMIFS(AllPublicationData!$J:$J,AllPublicationData!$A:$A,'Publication Table (%)'!$B158,AllPublicationData!$B:$B,'Publication Table (%)'!$C$4,AllPublicationData!$D:$D,'Publication Table (%)'!Q$7)/
SUMIFS(AllPublicationData!$E:$E,AllPublicationData!$A:$A,'Publication Table (%)'!$B158,AllPublicationData!$B:$B,'Publication Table (%)'!$C$4,AllPublicationData!$D:$D,'Publication Table (%)'!Q$7),
SUMIFS(AllPublicationData!$J:$J,AllPublicationData!$A:$A,'Publication Table (%)'!$B158,AllPublicationData!$B:$B,'Publication Table (%)'!Q$7)/
SUMIFS(AllPublicationData!$E:$E,AllPublicationData!$A:$A,'Publication Table (%)'!$B158,AllPublicationData!$B:$B,'Publication Table (%)'!Q$7)))))))</f>
        <v>#DIV/0!</v>
      </c>
      <c r="R158" s="96" t="e">
        <f>IF('Publication Table (%)'!$C$5="All Cancelled Operations",
IFERROR(SUMIFS(AllPublicationData!$F:$F,AllPublicationData!$A:$A,'Publication Table (%)'!$B158,AllPublicationData!$B:$B,'Publication Table (%)'!$C$4,AllPublicationData!$D:$D,'Publication Table (%)'!R$7)/
SUMIFS(AllPublicationData!$E:$E,AllPublicationData!$A:$A,'Publication Table (%)'!$B158,AllPublicationData!$B:$B,'Publication Table (%)'!$C$4,AllPublicationData!$D:$D,'Publication Table (%)'!R$7),
SUMIFS(AllPublicationData!$F:$F,AllPublicationData!$A:$A,'Publication Table (%)'!$B158,AllPublicationData!$B:$B,'Publication Table (%)'!R$7)/
SUMIFS(AllPublicationData!$E:$E,AllPublicationData!$A:$A,'Publication Table (%)'!$B158,AllPublicationData!$B:$B,'Publication Table (%)'!R$7)),
IF('Publication Table (%)'!$C$5="Operations cancelled by patient",
IFERROR(SUMIFS(AllPublicationData!$G:$G,AllPublicationData!$A:$A,'Publication Table (%)'!$B158,AllPublicationData!$B:$B,'Publication Table (%)'!$C$4,AllPublicationData!$D:$D,'Publication Table (%)'!R$7)/
SUMIFS(AllPublicationData!$E:$E,AllPublicationData!$A:$A,'Publication Table (%)'!$B158,AllPublicationData!$B:$B,'Publication Table (%)'!$C$4,AllPublicationData!$D:$D,'Publication Table (%)'!R$7),
SUMIFS(AllPublicationData!$G:$G,AllPublicationData!$A:$A,'Publication Table (%)'!$B158,AllPublicationData!$B:$B,'Publication Table (%)'!R$7)/
SUMIFS(AllPublicationData!$E:$E,AllPublicationData!$A:$A,'Publication Table (%)'!$B158,AllPublicationData!$B:$B,'Publication Table (%)'!R$7)),
IF('Publication Table (%)'!$C$5="Operations cancelled for clinical reasons",
IFERROR(SUMIFS(AllPublicationData!$H:$H,AllPublicationData!$A:$A,'Publication Table (%)'!$B158,AllPublicationData!$B:$B,'Publication Table (%)'!$C$4,AllPublicationData!$D:$D,'Publication Table (%)'!R$7)/
SUMIFS(AllPublicationData!$E:$E,AllPublicationData!$A:$A,'Publication Table (%)'!$B158,AllPublicationData!$B:$B,'Publication Table (%)'!$C$4,AllPublicationData!$D:$D,'Publication Table (%)'!R$7),
SUMIFS(AllPublicationData!$H:$H,AllPublicationData!$A:$A,'Publication Table (%)'!$B158,AllPublicationData!$B:$B,'Publication Table (%)'!R$7)/
SUMIFS(AllPublicationData!$E:$E,AllPublicationData!$A:$A,'Publication Table (%)'!$B158,AllPublicationData!$B:$B,'Publication Table (%)'!R$7)),
IF('Publication Table (%)'!$C$5="Operations cancelled for non-clinical/capacity reasons",
IFERROR(SUMIFS(AllPublicationData!$I:$I,AllPublicationData!$A:$A,'Publication Table (%)'!$B158,AllPublicationData!$B:$B,'Publication Table (%)'!$C$4,AllPublicationData!$D:$D,'Publication Table (%)'!R$7)/
SUMIFS(AllPublicationData!$E:$E,AllPublicationData!$A:$A,'Publication Table (%)'!$B158,AllPublicationData!$B:$B,'Publication Table (%)'!$C$4,AllPublicationData!$D:$D,'Publication Table (%)'!R$7),
SUMIFS(AllPublicationData!$I:$I,AllPublicationData!$A:$A,'Publication Table (%)'!$B158,AllPublicationData!$B:$B,'Publication Table (%)'!R$7)/
SUMIFS(AllPublicationData!$E:$E,AllPublicationData!$A:$A,'Publication Table (%)'!$B158,AllPublicationData!$B:$B,'Publication Table (%)'!R$7)),
IF('Publication Table (%)'!$C$5="Cancellations for other reasons",
IFERROR(SUMIFS(AllPublicationData!$J:$J,AllPublicationData!$A:$A,'Publication Table (%)'!$B158,AllPublicationData!$B:$B,'Publication Table (%)'!$C$4,AllPublicationData!$D:$D,'Publication Table (%)'!R$7)/
SUMIFS(AllPublicationData!$E:$E,AllPublicationData!$A:$A,'Publication Table (%)'!$B158,AllPublicationData!$B:$B,'Publication Table (%)'!$C$4,AllPublicationData!$D:$D,'Publication Table (%)'!R$7),
SUMIFS(AllPublicationData!$J:$J,AllPublicationData!$A:$A,'Publication Table (%)'!$B158,AllPublicationData!$B:$B,'Publication Table (%)'!R$7)/
SUMIFS(AllPublicationData!$E:$E,AllPublicationData!$A:$A,'Publication Table (%)'!$B158,AllPublicationData!$B:$B,'Publication Table (%)'!R$7)))))))</f>
        <v>#DIV/0!</v>
      </c>
      <c r="S158" s="96" t="e">
        <f>IF('Publication Table (%)'!$C$5="All Cancelled Operations",
IFERROR(SUMIFS(AllPublicationData!$F:$F,AllPublicationData!$A:$A,'Publication Table (%)'!$B158,AllPublicationData!$B:$B,'Publication Table (%)'!$C$4,AllPublicationData!$D:$D,'Publication Table (%)'!S$7)/
SUMIFS(AllPublicationData!$E:$E,AllPublicationData!$A:$A,'Publication Table (%)'!$B158,AllPublicationData!$B:$B,'Publication Table (%)'!$C$4,AllPublicationData!$D:$D,'Publication Table (%)'!S$7),
SUMIFS(AllPublicationData!$F:$F,AllPublicationData!$A:$A,'Publication Table (%)'!$B158,AllPublicationData!$B:$B,'Publication Table (%)'!S$7)/
SUMIFS(AllPublicationData!$E:$E,AllPublicationData!$A:$A,'Publication Table (%)'!$B158,AllPublicationData!$B:$B,'Publication Table (%)'!S$7)),
IF('Publication Table (%)'!$C$5="Operations cancelled by patient",
IFERROR(SUMIFS(AllPublicationData!$G:$G,AllPublicationData!$A:$A,'Publication Table (%)'!$B158,AllPublicationData!$B:$B,'Publication Table (%)'!$C$4,AllPublicationData!$D:$D,'Publication Table (%)'!S$7)/
SUMIFS(AllPublicationData!$E:$E,AllPublicationData!$A:$A,'Publication Table (%)'!$B158,AllPublicationData!$B:$B,'Publication Table (%)'!$C$4,AllPublicationData!$D:$D,'Publication Table (%)'!S$7),
SUMIFS(AllPublicationData!$G:$G,AllPublicationData!$A:$A,'Publication Table (%)'!$B158,AllPublicationData!$B:$B,'Publication Table (%)'!S$7)/
SUMIFS(AllPublicationData!$E:$E,AllPublicationData!$A:$A,'Publication Table (%)'!$B158,AllPublicationData!$B:$B,'Publication Table (%)'!S$7)),
IF('Publication Table (%)'!$C$5="Operations cancelled for clinical reasons",
IFERROR(SUMIFS(AllPublicationData!$H:$H,AllPublicationData!$A:$A,'Publication Table (%)'!$B158,AllPublicationData!$B:$B,'Publication Table (%)'!$C$4,AllPublicationData!$D:$D,'Publication Table (%)'!S$7)/
SUMIFS(AllPublicationData!$E:$E,AllPublicationData!$A:$A,'Publication Table (%)'!$B158,AllPublicationData!$B:$B,'Publication Table (%)'!$C$4,AllPublicationData!$D:$D,'Publication Table (%)'!S$7),
SUMIFS(AllPublicationData!$H:$H,AllPublicationData!$A:$A,'Publication Table (%)'!$B158,AllPublicationData!$B:$B,'Publication Table (%)'!S$7)/
SUMIFS(AllPublicationData!$E:$E,AllPublicationData!$A:$A,'Publication Table (%)'!$B158,AllPublicationData!$B:$B,'Publication Table (%)'!S$7)),
IF('Publication Table (%)'!$C$5="Operations cancelled for non-clinical/capacity reasons",
IFERROR(SUMIFS(AllPublicationData!$I:$I,AllPublicationData!$A:$A,'Publication Table (%)'!$B158,AllPublicationData!$B:$B,'Publication Table (%)'!$C$4,AllPublicationData!$D:$D,'Publication Table (%)'!S$7)/
SUMIFS(AllPublicationData!$E:$E,AllPublicationData!$A:$A,'Publication Table (%)'!$B158,AllPublicationData!$B:$B,'Publication Table (%)'!$C$4,AllPublicationData!$D:$D,'Publication Table (%)'!S$7),
SUMIFS(AllPublicationData!$I:$I,AllPublicationData!$A:$A,'Publication Table (%)'!$B158,AllPublicationData!$B:$B,'Publication Table (%)'!S$7)/
SUMIFS(AllPublicationData!$E:$E,AllPublicationData!$A:$A,'Publication Table (%)'!$B158,AllPublicationData!$B:$B,'Publication Table (%)'!S$7)),
IF('Publication Table (%)'!$C$5="Cancellations for other reasons",
IFERROR(SUMIFS(AllPublicationData!$J:$J,AllPublicationData!$A:$A,'Publication Table (%)'!$B158,AllPublicationData!$B:$B,'Publication Table (%)'!$C$4,AllPublicationData!$D:$D,'Publication Table (%)'!S$7)/
SUMIFS(AllPublicationData!$E:$E,AllPublicationData!$A:$A,'Publication Table (%)'!$B158,AllPublicationData!$B:$B,'Publication Table (%)'!$C$4,AllPublicationData!$D:$D,'Publication Table (%)'!S$7),
SUMIFS(AllPublicationData!$J:$J,AllPublicationData!$A:$A,'Publication Table (%)'!$B158,AllPublicationData!$B:$B,'Publication Table (%)'!S$7)/
SUMIFS(AllPublicationData!$E:$E,AllPublicationData!$A:$A,'Publication Table (%)'!$B158,AllPublicationData!$B:$B,'Publication Table (%)'!S$7)))))))</f>
        <v>#DIV/0!</v>
      </c>
    </row>
    <row r="159" spans="3:19" x14ac:dyDescent="0.35">
      <c r="C159" s="112">
        <f>IF('Publication Table (%)'!$C$5="All Cancelled Operations",
SUMIFS(AllPublicationData!$F:$F,AllPublicationData!$A:$A,'Publication Table (%)'!$B159,AllPublicationData!$B:$B,'Publication Table (%)'!$C$4),
IF('Publication Table (%)'!$C$5="Operations cancelled by patient",
SUMIFS(AllPublicationData!$G:$G,AllPublicationData!$A:$A,'Publication Table (%)'!$B159,AllPublicationData!$B:$B,'Publication Table (%)'!$C$4),
IF('Publication Table (%)'!$C$5="Operations cancelled for clinical reasons",
SUMIFS(AllPublicationData!$H:$H,AllPublicationData!$A:$A,'Publication Table (%)'!$B159,AllPublicationData!$B:$B,'Publication Table (%)'!$C$4),
IF('Publication Table (%)'!$C$5="Operations cancelled for non-clinical/capacity reasons",
SUMIFS(AllPublicationData!$I:$I,AllPublicationData!$A:$A,'Publication Table (%)'!$B159,AllPublicationData!$B:$B,'Publication Table (%)'!$C$4),
IF('Publication Table (%)'!$C$5="Cancellations for other reasons",
SUMIFS(AllPublicationData!$J:$J,AllPublicationData!$A:$A,'Publication Table (%)'!$B159,AllPublicationData!$B:$B,'Publication Table (%)'!$C$4))))))+
IF(AND($C$4="NHS Scotland",$C$5="All Cancelled Operations"),
SUMIFS(AllPublicationData!$F:$F,AllPublicationData!$A:$A,'Publication Table (%)'!$B159),
IF(AND($C$4="NHS Scotland",$C$5="Operations cancelled by patient"),
SUMIFS(AllPublicationData!$G:$G,AllPublicationData!$A:$A,'Publication Table (%)'!$B159),
IF(AND($C$4="NHS Scotland",$C$5="Operations cancelled for clinical reasons"),
SUMIFS(AllPublicationData!$H:$H,AllPublicationData!$A:$A,'Publication Table (%)'!$B159),
IF(AND($C$4="NHS Scotland",$C$5="Operations cancelled for non-clinical/capacity reasons"),
SUMIFS(AllPublicationData!$I:$I,AllPublicationData!$A:$A,'Publication Table (%)'!$B159),
IF(AND($C$4="NHS Scotland",$C$5="Cancellations for other reasons"),
SUMIFS(AllPublicationData!$J:$J,AllPublicationData!$A:$A,'Publication Table (%)'!$B159))))))</f>
        <v>0</v>
      </c>
      <c r="D159" s="110" t="e">
        <f>IF(AND('Publication Table (%)'!$C$5="All Cancelled Operations",$C$4&lt;&gt;"NHS Scotland"),
IFERROR(SUMIFS(AllPublicationData!$F:$F,AllPublicationData!$A:$A,'Publication Table (%)'!$B159,AllPublicationData!$B:$B,'Publication Table (%)'!$C$4,AllPublicationData!$D:$D,'Publication Table (%)'!D$7)/
SUMIFS(AllPublicationData!$E:$E,AllPublicationData!$A:$A,'Publication Table (%)'!$B159,AllPublicationData!$B:$B,'Publication Table (%)'!$C$4,AllPublicationData!$D:$D,'Publication Table (%)'!D$7),
SUMIFS(AllPublicationData!$F:$F,AllPublicationData!$A:$A,'Publication Table (%)'!$B159,AllPublicationData!$B:$B,'Publication Table (%)'!D$7)/
SUMIFS(AllPublicationData!$E:$E,AllPublicationData!$A:$A,'Publication Table (%)'!$B159,AllPublicationData!$B:$B,'Publication Table (%)'!D$7)),
IF(AND('Publication Table (%)'!$C$5="Operations cancelled by patient",$C$4&lt;&gt;"NHS Scotland"),
IFERROR(SUMIFS(AllPublicationData!$G:$G,AllPublicationData!$A:$A,'Publication Table (%)'!$B159,AllPublicationData!$B:$B,'Publication Table (%)'!$C$4,AllPublicationData!$D:$D,'Publication Table (%)'!D$7)/
SUMIFS(AllPublicationData!$E:$E,AllPublicationData!$A:$A,'Publication Table (%)'!$B159,AllPublicationData!$B:$B,'Publication Table (%)'!$C$4,AllPublicationData!$D:$D,'Publication Table (%)'!D$7),
SUMIFS(AllPublicationData!$G:$G,AllPublicationData!$A:$A,'Publication Table (%)'!$B159,AllPublicationData!$B:$B,'Publication Table (%)'!D$7)/
SUMIFS(AllPublicationData!$E:$E,AllPublicationData!$A:$A,'Publication Table (%)'!$B159,AllPublicationData!$B:$B,'Publication Table (%)'!D$7)),
IF(AND('Publication Table (%)'!$C$5="Operations cancelled for clinical reasons",$C$4&lt;&gt;"NHS Scotland"),
IFERROR(SUMIFS(AllPublicationData!$H:$H,AllPublicationData!$A:$A,'Publication Table (%)'!$B159,AllPublicationData!$B:$B,'Publication Table (%)'!$C$4,AllPublicationData!$D:$D,'Publication Table (%)'!D$7)/
SUMIFS(AllPublicationData!$E:$E,AllPublicationData!$A:$A,'Publication Table (%)'!$B159,AllPublicationData!$B:$B,'Publication Table (%)'!$C$4,AllPublicationData!$D:$D,'Publication Table (%)'!D$7),
SUMIFS(AllPublicationData!$H:$H,AllPublicationData!$A:$A,'Publication Table (%)'!$B159,AllPublicationData!$B:$B,'Publication Table (%)'!D$7)/
SUMIFS(AllPublicationData!$E:$E,AllPublicationData!$A:$A,'Publication Table (%)'!$B159,AllPublicationData!$B:$B,'Publication Table (%)'!D$7)),
IF(AND('Publication Table (%)'!$C$5="Operations cancelled for non-clinical/capacity reasons",$C$4&lt;&gt;"NHS Scotland"),
IFERROR(SUMIFS(AllPublicationData!$I:$I,AllPublicationData!$A:$A,'Publication Table (%)'!$B159,AllPublicationData!$B:$B,'Publication Table (%)'!$C$4,AllPublicationData!$D:$D,'Publication Table (%)'!D$7)/
SUMIFS(AllPublicationData!$E:$E,AllPublicationData!$A:$A,'Publication Table (%)'!$B159,AllPublicationData!$B:$B,'Publication Table (%)'!$C$4,AllPublicationData!$D:$D,'Publication Table (%)'!D$7),
SUMIFS(AllPublicationData!$I:$I,AllPublicationData!$A:$A,'Publication Table (%)'!$B159,AllPublicationData!$B:$B,'Publication Table (%)'!D$7)/
SUMIFS(AllPublicationData!$E:$E,AllPublicationData!$A:$A,'Publication Table (%)'!$B159,AllPublicationData!$B:$B,'Publication Table (%)'!D$7)),
IF(AND('Publication Table (%)'!$C$5="Cancellations for other reasons",$C$4&lt;&gt;"NHS Scotland"),
IFERROR(SUMIFS(AllPublicationData!$J:$J,AllPublicationData!$A:$A,'Publication Table (%)'!$B159,AllPublicationData!$B:$B,'Publication Table (%)'!$C$4,AllPublicationData!$D:$D,'Publication Table (%)'!D$7)/
SUMIFS(AllPublicationData!$E:$E,AllPublicationData!$A:$A,'Publication Table (%)'!$B159,AllPublicationData!$B:$B,'Publication Table (%)'!$C$4,AllPublicationData!$D:$D,'Publication Table (%)'!D$7),
SUMIFS(AllPublicationData!$J:$J,AllPublicationData!$A:$A,'Publication Table (%)'!$B159,AllPublicationData!$B:$B,'Publication Table (%)'!D$7)/
SUMIFS(AllPublicationData!$E:$E,AllPublicationData!$A:$A,'Publication Table (%)'!$B159,AllPublicationData!$B:$B,'Publication Table (%)'!D$7)),
IF(AND($C$4="NHS Scotland",$C$5="All Cancelled Operations"),
SUMIFS(AllPublicationData!$F:$F,AllPublicationData!$A:$A,'Publication Table'!$B159)/
SUMIFS(AllPublicationData!$E:$E,AllPublicationData!$A:$A,'Publication Table'!$B159),
IF(AND($C$4="NHS Scotland",$C$5="Operations cancelled by patient"),
SUMIFS(AllPublicationData!$G:$G,AllPublicationData!$A:$A,'Publication Table'!$B159)/
SUMIFS(AllPublicationData!$E:$E,AllPublicationData!$A:$A,'Publication Table'!$B159),
IF(AND($C$4="NHS Scotland",$C$5="Operations cancelled for clinical reasons"),
SUMIFS(AllPublicationData!$H:$H,AllPublicationData!$A:$A,'Publication Table'!$B159)/
SUMIFS(AllPublicationData!$E:$E,AllPublicationData!$A:$A,'Publication Table'!$B159),
IF(AND($C$4="NHS Scotland",$C$5="Operations cancelled for non-clinical/capacity reasons"),
SUMIFS(AllPublicationData!$I:$I,AllPublicationData!$A:$A,'Publication Table'!$B159)/
SUMIFS(AllPublicationData!$E:$E,AllPublicationData!$A:$A,'Publication Table'!$B159),
IF(AND($C$4="NHS Scotland",$C$5="Cancellations for other reasons"),
SUMIFS(AllPublicationData!$J:$J,AllPublicationData!$A:$A,'Publication Table'!$B159)/
SUMIFS(AllPublicationData!$E:$E,AllPublicationData!$A:$A,'Publication Table'!$B159)))))))))))</f>
        <v>#DIV/0!</v>
      </c>
      <c r="E159" s="96" t="e">
        <f>IF('Publication Table (%)'!$C$5="All Cancelled Operations",
IFERROR(SUMIFS(AllPublicationData!$F:$F,AllPublicationData!$A:$A,'Publication Table (%)'!$B159,AllPublicationData!$B:$B,'Publication Table (%)'!$C$4,AllPublicationData!$D:$D,'Publication Table (%)'!E$7)/
SUMIFS(AllPublicationData!$E:$E,AllPublicationData!$A:$A,'Publication Table (%)'!$B159,AllPublicationData!$B:$B,'Publication Table (%)'!$C$4,AllPublicationData!$D:$D,'Publication Table (%)'!E$7),
SUMIFS(AllPublicationData!$F:$F,AllPublicationData!$A:$A,'Publication Table (%)'!$B159,AllPublicationData!$B:$B,'Publication Table (%)'!E$7)/
SUMIFS(AllPublicationData!$E:$E,AllPublicationData!$A:$A,'Publication Table (%)'!$B159,AllPublicationData!$B:$B,'Publication Table (%)'!E$7)),
IF('Publication Table (%)'!$C$5="Operations cancelled by patient",
IFERROR(SUMIFS(AllPublicationData!$G:$G,AllPublicationData!$A:$A,'Publication Table (%)'!$B159,AllPublicationData!$B:$B,'Publication Table (%)'!$C$4,AllPublicationData!$D:$D,'Publication Table (%)'!E$7)/
SUMIFS(AllPublicationData!$E:$E,AllPublicationData!$A:$A,'Publication Table (%)'!$B159,AllPublicationData!$B:$B,'Publication Table (%)'!$C$4,AllPublicationData!$D:$D,'Publication Table (%)'!E$7),
SUMIFS(AllPublicationData!$G:$G,AllPublicationData!$A:$A,'Publication Table (%)'!$B159,AllPublicationData!$B:$B,'Publication Table (%)'!E$7)/
SUMIFS(AllPublicationData!$E:$E,AllPublicationData!$A:$A,'Publication Table (%)'!$B159,AllPublicationData!$B:$B,'Publication Table (%)'!E$7)),
IF('Publication Table (%)'!$C$5="Operations cancelled for clinical reasons",
IFERROR(SUMIFS(AllPublicationData!$H:$H,AllPublicationData!$A:$A,'Publication Table (%)'!$B159,AllPublicationData!$B:$B,'Publication Table (%)'!$C$4,AllPublicationData!$D:$D,'Publication Table (%)'!E$7)/
SUMIFS(AllPublicationData!$E:$E,AllPublicationData!$A:$A,'Publication Table (%)'!$B159,AllPublicationData!$B:$B,'Publication Table (%)'!$C$4,AllPublicationData!$D:$D,'Publication Table (%)'!E$7),
SUMIFS(AllPublicationData!$H:$H,AllPublicationData!$A:$A,'Publication Table (%)'!$B159,AllPublicationData!$B:$B,'Publication Table (%)'!E$7)/
SUMIFS(AllPublicationData!$E:$E,AllPublicationData!$A:$A,'Publication Table (%)'!$B159,AllPublicationData!$B:$B,'Publication Table (%)'!E$7)),
IF('Publication Table (%)'!$C$5="Operations cancelled for non-clinical/capacity reasons",
IFERROR(SUMIFS(AllPublicationData!$I:$I,AllPublicationData!$A:$A,'Publication Table (%)'!$B159,AllPublicationData!$B:$B,'Publication Table (%)'!$C$4,AllPublicationData!$D:$D,'Publication Table (%)'!E$7)/
SUMIFS(AllPublicationData!$E:$E,AllPublicationData!$A:$A,'Publication Table (%)'!$B159,AllPublicationData!$B:$B,'Publication Table (%)'!$C$4,AllPublicationData!$D:$D,'Publication Table (%)'!E$7),
SUMIFS(AllPublicationData!$I:$I,AllPublicationData!$A:$A,'Publication Table (%)'!$B159,AllPublicationData!$B:$B,'Publication Table (%)'!E$7)/
SUMIFS(AllPublicationData!$E:$E,AllPublicationData!$A:$A,'Publication Table (%)'!$B159,AllPublicationData!$B:$B,'Publication Table (%)'!E$7)),
IF('Publication Table (%)'!$C$5="Cancellations for other reasons",
IFERROR(SUMIFS(AllPublicationData!$J:$J,AllPublicationData!$A:$A,'Publication Table (%)'!$B159,AllPublicationData!$B:$B,'Publication Table (%)'!$C$4,AllPublicationData!$D:$D,'Publication Table (%)'!E$7)/
SUMIFS(AllPublicationData!$E:$E,AllPublicationData!$A:$A,'Publication Table (%)'!$B159,AllPublicationData!$B:$B,'Publication Table (%)'!$C$4,AllPublicationData!$D:$D,'Publication Table (%)'!E$7),
SUMIFS(AllPublicationData!$J:$J,AllPublicationData!$A:$A,'Publication Table (%)'!$B159,AllPublicationData!$B:$B,'Publication Table (%)'!E$7)/
SUMIFS(AllPublicationData!$E:$E,AllPublicationData!$A:$A,'Publication Table (%)'!$B159,AllPublicationData!$B:$B,'Publication Table (%)'!E$7)))))))</f>
        <v>#DIV/0!</v>
      </c>
      <c r="F159" s="96" t="e">
        <f>IF('Publication Table (%)'!$C$5="All Cancelled Operations",
IFERROR(SUMIFS(AllPublicationData!$F:$F,AllPublicationData!$A:$A,'Publication Table (%)'!$B159,AllPublicationData!$B:$B,'Publication Table (%)'!$C$4,AllPublicationData!$D:$D,'Publication Table (%)'!F$7)/
SUMIFS(AllPublicationData!$E:$E,AllPublicationData!$A:$A,'Publication Table (%)'!$B159,AllPublicationData!$B:$B,'Publication Table (%)'!$C$4,AllPublicationData!$D:$D,'Publication Table (%)'!F$7),
SUMIFS(AllPublicationData!$F:$F,AllPublicationData!$A:$A,'Publication Table (%)'!$B159,AllPublicationData!$B:$B,'Publication Table (%)'!F$7)/
SUMIFS(AllPublicationData!$E:$E,AllPublicationData!$A:$A,'Publication Table (%)'!$B159,AllPublicationData!$B:$B,'Publication Table (%)'!F$7)),
IF('Publication Table (%)'!$C$5="Operations cancelled by patient",
IFERROR(SUMIFS(AllPublicationData!$G:$G,AllPublicationData!$A:$A,'Publication Table (%)'!$B159,AllPublicationData!$B:$B,'Publication Table (%)'!$C$4,AllPublicationData!$D:$D,'Publication Table (%)'!F$7)/
SUMIFS(AllPublicationData!$E:$E,AllPublicationData!$A:$A,'Publication Table (%)'!$B159,AllPublicationData!$B:$B,'Publication Table (%)'!$C$4,AllPublicationData!$D:$D,'Publication Table (%)'!F$7),
SUMIFS(AllPublicationData!$G:$G,AllPublicationData!$A:$A,'Publication Table (%)'!$B159,AllPublicationData!$B:$B,'Publication Table (%)'!F$7)/
SUMIFS(AllPublicationData!$E:$E,AllPublicationData!$A:$A,'Publication Table (%)'!$B159,AllPublicationData!$B:$B,'Publication Table (%)'!F$7)),
IF('Publication Table (%)'!$C$5="Operations cancelled for clinical reasons",
IFERROR(SUMIFS(AllPublicationData!$H:$H,AllPublicationData!$A:$A,'Publication Table (%)'!$B159,AllPublicationData!$B:$B,'Publication Table (%)'!$C$4,AllPublicationData!$D:$D,'Publication Table (%)'!F$7)/
SUMIFS(AllPublicationData!$E:$E,AllPublicationData!$A:$A,'Publication Table (%)'!$B159,AllPublicationData!$B:$B,'Publication Table (%)'!$C$4,AllPublicationData!$D:$D,'Publication Table (%)'!F$7),
SUMIFS(AllPublicationData!$H:$H,AllPublicationData!$A:$A,'Publication Table (%)'!$B159,AllPublicationData!$B:$B,'Publication Table (%)'!F$7)/
SUMIFS(AllPublicationData!$E:$E,AllPublicationData!$A:$A,'Publication Table (%)'!$B159,AllPublicationData!$B:$B,'Publication Table (%)'!F$7)),
IF('Publication Table (%)'!$C$5="Operations cancelled for non-clinical/capacity reasons",
IFERROR(SUMIFS(AllPublicationData!$I:$I,AllPublicationData!$A:$A,'Publication Table (%)'!$B159,AllPublicationData!$B:$B,'Publication Table (%)'!$C$4,AllPublicationData!$D:$D,'Publication Table (%)'!F$7)/
SUMIFS(AllPublicationData!$E:$E,AllPublicationData!$A:$A,'Publication Table (%)'!$B159,AllPublicationData!$B:$B,'Publication Table (%)'!$C$4,AllPublicationData!$D:$D,'Publication Table (%)'!F$7),
SUMIFS(AllPublicationData!$I:$I,AllPublicationData!$A:$A,'Publication Table (%)'!$B159,AllPublicationData!$B:$B,'Publication Table (%)'!F$7)/
SUMIFS(AllPublicationData!$E:$E,AllPublicationData!$A:$A,'Publication Table (%)'!$B159,AllPublicationData!$B:$B,'Publication Table (%)'!F$7)),
IF('Publication Table (%)'!$C$5="Cancellations for other reasons",
IFERROR(SUMIFS(AllPublicationData!$J:$J,AllPublicationData!$A:$A,'Publication Table (%)'!$B159,AllPublicationData!$B:$B,'Publication Table (%)'!$C$4,AllPublicationData!$D:$D,'Publication Table (%)'!F$7)/
SUMIFS(AllPublicationData!$E:$E,AllPublicationData!$A:$A,'Publication Table (%)'!$B159,AllPublicationData!$B:$B,'Publication Table (%)'!$C$4,AllPublicationData!$D:$D,'Publication Table (%)'!F$7),
SUMIFS(AllPublicationData!$J:$J,AllPublicationData!$A:$A,'Publication Table (%)'!$B159,AllPublicationData!$B:$B,'Publication Table (%)'!F$7)/
SUMIFS(AllPublicationData!$E:$E,AllPublicationData!$A:$A,'Publication Table (%)'!$B159,AllPublicationData!$B:$B,'Publication Table (%)'!F$7)))))))</f>
        <v>#DIV/0!</v>
      </c>
      <c r="G159" s="96" t="e">
        <f>IF('Publication Table (%)'!$C$5="All Cancelled Operations",
IFERROR(SUMIFS(AllPublicationData!$F:$F,AllPublicationData!$A:$A,'Publication Table (%)'!$B159,AllPublicationData!$B:$B,'Publication Table (%)'!$C$4,AllPublicationData!$D:$D,'Publication Table (%)'!G$7)/
SUMIFS(AllPublicationData!$E:$E,AllPublicationData!$A:$A,'Publication Table (%)'!$B159,AllPublicationData!$B:$B,'Publication Table (%)'!$C$4,AllPublicationData!$D:$D,'Publication Table (%)'!G$7),
SUMIFS(AllPublicationData!$F:$F,AllPublicationData!$A:$A,'Publication Table (%)'!$B159,AllPublicationData!$B:$B,'Publication Table (%)'!G$7)/
SUMIFS(AllPublicationData!$E:$E,AllPublicationData!$A:$A,'Publication Table (%)'!$B159,AllPublicationData!$B:$B,'Publication Table (%)'!G$7)),
IF('Publication Table (%)'!$C$5="Operations cancelled by patient",
IFERROR(SUMIFS(AllPublicationData!$G:$G,AllPublicationData!$A:$A,'Publication Table (%)'!$B159,AllPublicationData!$B:$B,'Publication Table (%)'!$C$4,AllPublicationData!$D:$D,'Publication Table (%)'!G$7)/
SUMIFS(AllPublicationData!$E:$E,AllPublicationData!$A:$A,'Publication Table (%)'!$B159,AllPublicationData!$B:$B,'Publication Table (%)'!$C$4,AllPublicationData!$D:$D,'Publication Table (%)'!G$7),
SUMIFS(AllPublicationData!$G:$G,AllPublicationData!$A:$A,'Publication Table (%)'!$B159,AllPublicationData!$B:$B,'Publication Table (%)'!G$7)/
SUMIFS(AllPublicationData!$E:$E,AllPublicationData!$A:$A,'Publication Table (%)'!$B159,AllPublicationData!$B:$B,'Publication Table (%)'!G$7)),
IF('Publication Table (%)'!$C$5="Operations cancelled for clinical reasons",
IFERROR(SUMIFS(AllPublicationData!$H:$H,AllPublicationData!$A:$A,'Publication Table (%)'!$B159,AllPublicationData!$B:$B,'Publication Table (%)'!$C$4,AllPublicationData!$D:$D,'Publication Table (%)'!G$7)/
SUMIFS(AllPublicationData!$E:$E,AllPublicationData!$A:$A,'Publication Table (%)'!$B159,AllPublicationData!$B:$B,'Publication Table (%)'!$C$4,AllPublicationData!$D:$D,'Publication Table (%)'!G$7),
SUMIFS(AllPublicationData!$H:$H,AllPublicationData!$A:$A,'Publication Table (%)'!$B159,AllPublicationData!$B:$B,'Publication Table (%)'!G$7)/
SUMIFS(AllPublicationData!$E:$E,AllPublicationData!$A:$A,'Publication Table (%)'!$B159,AllPublicationData!$B:$B,'Publication Table (%)'!G$7)),
IF('Publication Table (%)'!$C$5="Operations cancelled for non-clinical/capacity reasons",
IFERROR(SUMIFS(AllPublicationData!$I:$I,AllPublicationData!$A:$A,'Publication Table (%)'!$B159,AllPublicationData!$B:$B,'Publication Table (%)'!$C$4,AllPublicationData!$D:$D,'Publication Table (%)'!G$7)/
SUMIFS(AllPublicationData!$E:$E,AllPublicationData!$A:$A,'Publication Table (%)'!$B159,AllPublicationData!$B:$B,'Publication Table (%)'!$C$4,AllPublicationData!$D:$D,'Publication Table (%)'!G$7),
SUMIFS(AllPublicationData!$I:$I,AllPublicationData!$A:$A,'Publication Table (%)'!$B159,AllPublicationData!$B:$B,'Publication Table (%)'!G$7)/
SUMIFS(AllPublicationData!$E:$E,AllPublicationData!$A:$A,'Publication Table (%)'!$B159,AllPublicationData!$B:$B,'Publication Table (%)'!G$7)),
IF('Publication Table (%)'!$C$5="Cancellations for other reasons",
IFERROR(SUMIFS(AllPublicationData!$J:$J,AllPublicationData!$A:$A,'Publication Table (%)'!$B159,AllPublicationData!$B:$B,'Publication Table (%)'!$C$4,AllPublicationData!$D:$D,'Publication Table (%)'!G$7)/
SUMIFS(AllPublicationData!$E:$E,AllPublicationData!$A:$A,'Publication Table (%)'!$B159,AllPublicationData!$B:$B,'Publication Table (%)'!$C$4,AllPublicationData!$D:$D,'Publication Table (%)'!G$7),
SUMIFS(AllPublicationData!$J:$J,AllPublicationData!$A:$A,'Publication Table (%)'!$B159,AllPublicationData!$B:$B,'Publication Table (%)'!G$7)/
SUMIFS(AllPublicationData!$E:$E,AllPublicationData!$A:$A,'Publication Table (%)'!$B159,AllPublicationData!$B:$B,'Publication Table (%)'!G$7)))))))</f>
        <v>#DIV/0!</v>
      </c>
      <c r="H159" s="96" t="e">
        <f>IF('Publication Table (%)'!$C$5="All Cancelled Operations",
IFERROR(SUMIFS(AllPublicationData!$F:$F,AllPublicationData!$A:$A,'Publication Table (%)'!$B159,AllPublicationData!$B:$B,'Publication Table (%)'!$C$4,AllPublicationData!$D:$D,'Publication Table (%)'!H$7)/
SUMIFS(AllPublicationData!$E:$E,AllPublicationData!$A:$A,'Publication Table (%)'!$B159,AllPublicationData!$B:$B,'Publication Table (%)'!$C$4,AllPublicationData!$D:$D,'Publication Table (%)'!H$7),
SUMIFS(AllPublicationData!$F:$F,AllPublicationData!$A:$A,'Publication Table (%)'!$B159,AllPublicationData!$B:$B,'Publication Table (%)'!H$7)/
SUMIFS(AllPublicationData!$E:$E,AllPublicationData!$A:$A,'Publication Table (%)'!$B159,AllPublicationData!$B:$B,'Publication Table (%)'!H$7)),
IF('Publication Table (%)'!$C$5="Operations cancelled by patient",
IFERROR(SUMIFS(AllPublicationData!$G:$G,AllPublicationData!$A:$A,'Publication Table (%)'!$B159,AllPublicationData!$B:$B,'Publication Table (%)'!$C$4,AllPublicationData!$D:$D,'Publication Table (%)'!H$7)/
SUMIFS(AllPublicationData!$E:$E,AllPublicationData!$A:$A,'Publication Table (%)'!$B159,AllPublicationData!$B:$B,'Publication Table (%)'!$C$4,AllPublicationData!$D:$D,'Publication Table (%)'!H$7),
SUMIFS(AllPublicationData!$G:$G,AllPublicationData!$A:$A,'Publication Table (%)'!$B159,AllPublicationData!$B:$B,'Publication Table (%)'!H$7)/
SUMIFS(AllPublicationData!$E:$E,AllPublicationData!$A:$A,'Publication Table (%)'!$B159,AllPublicationData!$B:$B,'Publication Table (%)'!H$7)),
IF('Publication Table (%)'!$C$5="Operations cancelled for clinical reasons",
IFERROR(SUMIFS(AllPublicationData!$H:$H,AllPublicationData!$A:$A,'Publication Table (%)'!$B159,AllPublicationData!$B:$B,'Publication Table (%)'!$C$4,AllPublicationData!$D:$D,'Publication Table (%)'!H$7)/
SUMIFS(AllPublicationData!$E:$E,AllPublicationData!$A:$A,'Publication Table (%)'!$B159,AllPublicationData!$B:$B,'Publication Table (%)'!$C$4,AllPublicationData!$D:$D,'Publication Table (%)'!H$7),
SUMIFS(AllPublicationData!$H:$H,AllPublicationData!$A:$A,'Publication Table (%)'!$B159,AllPublicationData!$B:$B,'Publication Table (%)'!H$7)/
SUMIFS(AllPublicationData!$E:$E,AllPublicationData!$A:$A,'Publication Table (%)'!$B159,AllPublicationData!$B:$B,'Publication Table (%)'!H$7)),
IF('Publication Table (%)'!$C$5="Operations cancelled for non-clinical/capacity reasons",
IFERROR(SUMIFS(AllPublicationData!$I:$I,AllPublicationData!$A:$A,'Publication Table (%)'!$B159,AllPublicationData!$B:$B,'Publication Table (%)'!$C$4,AllPublicationData!$D:$D,'Publication Table (%)'!H$7)/
SUMIFS(AllPublicationData!$E:$E,AllPublicationData!$A:$A,'Publication Table (%)'!$B159,AllPublicationData!$B:$B,'Publication Table (%)'!$C$4,AllPublicationData!$D:$D,'Publication Table (%)'!H$7),
SUMIFS(AllPublicationData!$I:$I,AllPublicationData!$A:$A,'Publication Table (%)'!$B159,AllPublicationData!$B:$B,'Publication Table (%)'!H$7)/
SUMIFS(AllPublicationData!$E:$E,AllPublicationData!$A:$A,'Publication Table (%)'!$B159,AllPublicationData!$B:$B,'Publication Table (%)'!H$7)),
IF('Publication Table (%)'!$C$5="Cancellations for other reasons",
IFERROR(SUMIFS(AllPublicationData!$J:$J,AllPublicationData!$A:$A,'Publication Table (%)'!$B159,AllPublicationData!$B:$B,'Publication Table (%)'!$C$4,AllPublicationData!$D:$D,'Publication Table (%)'!H$7)/
SUMIFS(AllPublicationData!$E:$E,AllPublicationData!$A:$A,'Publication Table (%)'!$B159,AllPublicationData!$B:$B,'Publication Table (%)'!$C$4,AllPublicationData!$D:$D,'Publication Table (%)'!H$7),
SUMIFS(AllPublicationData!$J:$J,AllPublicationData!$A:$A,'Publication Table (%)'!$B159,AllPublicationData!$B:$B,'Publication Table (%)'!H$7)/
SUMIFS(AllPublicationData!$E:$E,AllPublicationData!$A:$A,'Publication Table (%)'!$B159,AllPublicationData!$B:$B,'Publication Table (%)'!H$7)))))))</f>
        <v>#DIV/0!</v>
      </c>
      <c r="I159" s="96" t="e">
        <f>IF('Publication Table (%)'!$C$5="All Cancelled Operations",
IFERROR(SUMIFS(AllPublicationData!$F:$F,AllPublicationData!$A:$A,'Publication Table (%)'!$B159,AllPublicationData!$B:$B,'Publication Table (%)'!$C$4,AllPublicationData!$D:$D,'Publication Table (%)'!I$7)/
SUMIFS(AllPublicationData!$E:$E,AllPublicationData!$A:$A,'Publication Table (%)'!$B159,AllPublicationData!$B:$B,'Publication Table (%)'!$C$4,AllPublicationData!$D:$D,'Publication Table (%)'!I$7),
SUMIFS(AllPublicationData!$F:$F,AllPublicationData!$A:$A,'Publication Table (%)'!$B159,AllPublicationData!$B:$B,'Publication Table (%)'!I$7)/
SUMIFS(AllPublicationData!$E:$E,AllPublicationData!$A:$A,'Publication Table (%)'!$B159,AllPublicationData!$B:$B,'Publication Table (%)'!I$7)),
IF('Publication Table (%)'!$C$5="Operations cancelled by patient",
IFERROR(SUMIFS(AllPublicationData!$G:$G,AllPublicationData!$A:$A,'Publication Table (%)'!$B159,AllPublicationData!$B:$B,'Publication Table (%)'!$C$4,AllPublicationData!$D:$D,'Publication Table (%)'!I$7)/
SUMIFS(AllPublicationData!$E:$E,AllPublicationData!$A:$A,'Publication Table (%)'!$B159,AllPublicationData!$B:$B,'Publication Table (%)'!$C$4,AllPublicationData!$D:$D,'Publication Table (%)'!I$7),
SUMIFS(AllPublicationData!$G:$G,AllPublicationData!$A:$A,'Publication Table (%)'!$B159,AllPublicationData!$B:$B,'Publication Table (%)'!I$7)/
SUMIFS(AllPublicationData!$E:$E,AllPublicationData!$A:$A,'Publication Table (%)'!$B159,AllPublicationData!$B:$B,'Publication Table (%)'!I$7)),
IF('Publication Table (%)'!$C$5="Operations cancelled for clinical reasons",
IFERROR(SUMIFS(AllPublicationData!$H:$H,AllPublicationData!$A:$A,'Publication Table (%)'!$B159,AllPublicationData!$B:$B,'Publication Table (%)'!$C$4,AllPublicationData!$D:$D,'Publication Table (%)'!I$7)/
SUMIFS(AllPublicationData!$E:$E,AllPublicationData!$A:$A,'Publication Table (%)'!$B159,AllPublicationData!$B:$B,'Publication Table (%)'!$C$4,AllPublicationData!$D:$D,'Publication Table (%)'!I$7),
SUMIFS(AllPublicationData!$H:$H,AllPublicationData!$A:$A,'Publication Table (%)'!$B159,AllPublicationData!$B:$B,'Publication Table (%)'!I$7)/
SUMIFS(AllPublicationData!$E:$E,AllPublicationData!$A:$A,'Publication Table (%)'!$B159,AllPublicationData!$B:$B,'Publication Table (%)'!I$7)),
IF('Publication Table (%)'!$C$5="Operations cancelled for non-clinical/capacity reasons",
IFERROR(SUMIFS(AllPublicationData!$I:$I,AllPublicationData!$A:$A,'Publication Table (%)'!$B159,AllPublicationData!$B:$B,'Publication Table (%)'!$C$4,AllPublicationData!$D:$D,'Publication Table (%)'!I$7)/
SUMIFS(AllPublicationData!$E:$E,AllPublicationData!$A:$A,'Publication Table (%)'!$B159,AllPublicationData!$B:$B,'Publication Table (%)'!$C$4,AllPublicationData!$D:$D,'Publication Table (%)'!I$7),
SUMIFS(AllPublicationData!$I:$I,AllPublicationData!$A:$A,'Publication Table (%)'!$B159,AllPublicationData!$B:$B,'Publication Table (%)'!I$7)/
SUMIFS(AllPublicationData!$E:$E,AllPublicationData!$A:$A,'Publication Table (%)'!$B159,AllPublicationData!$B:$B,'Publication Table (%)'!I$7)),
IF('Publication Table (%)'!$C$5="Cancellations for other reasons",
IFERROR(SUMIFS(AllPublicationData!$J:$J,AllPublicationData!$A:$A,'Publication Table (%)'!$B159,AllPublicationData!$B:$B,'Publication Table (%)'!$C$4,AllPublicationData!$D:$D,'Publication Table (%)'!I$7)/
SUMIFS(AllPublicationData!$E:$E,AllPublicationData!$A:$A,'Publication Table (%)'!$B159,AllPublicationData!$B:$B,'Publication Table (%)'!$C$4,AllPublicationData!$D:$D,'Publication Table (%)'!I$7),
SUMIFS(AllPublicationData!$J:$J,AllPublicationData!$A:$A,'Publication Table (%)'!$B159,AllPublicationData!$B:$B,'Publication Table (%)'!I$7)/
SUMIFS(AllPublicationData!$E:$E,AllPublicationData!$A:$A,'Publication Table (%)'!$B159,AllPublicationData!$B:$B,'Publication Table (%)'!I$7)))))))</f>
        <v>#DIV/0!</v>
      </c>
      <c r="J159" s="96" t="e">
        <f>IF('Publication Table (%)'!$C$5="All Cancelled Operations",
IFERROR(SUMIFS(AllPublicationData!$F:$F,AllPublicationData!$A:$A,'Publication Table (%)'!$B159,AllPublicationData!$B:$B,'Publication Table (%)'!$C$4,AllPublicationData!$D:$D,'Publication Table (%)'!J$7)/
SUMIFS(AllPublicationData!$E:$E,AllPublicationData!$A:$A,'Publication Table (%)'!$B159,AllPublicationData!$B:$B,'Publication Table (%)'!$C$4,AllPublicationData!$D:$D,'Publication Table (%)'!J$7),
SUMIFS(AllPublicationData!$F:$F,AllPublicationData!$A:$A,'Publication Table (%)'!$B159,AllPublicationData!$B:$B,'Publication Table (%)'!J$7)/
SUMIFS(AllPublicationData!$E:$E,AllPublicationData!$A:$A,'Publication Table (%)'!$B159,AllPublicationData!$B:$B,'Publication Table (%)'!J$7)),
IF('Publication Table (%)'!$C$5="Operations cancelled by patient",
IFERROR(SUMIFS(AllPublicationData!$G:$G,AllPublicationData!$A:$A,'Publication Table (%)'!$B159,AllPublicationData!$B:$B,'Publication Table (%)'!$C$4,AllPublicationData!$D:$D,'Publication Table (%)'!J$7)/
SUMIFS(AllPublicationData!$E:$E,AllPublicationData!$A:$A,'Publication Table (%)'!$B159,AllPublicationData!$B:$B,'Publication Table (%)'!$C$4,AllPublicationData!$D:$D,'Publication Table (%)'!J$7),
SUMIFS(AllPublicationData!$G:$G,AllPublicationData!$A:$A,'Publication Table (%)'!$B159,AllPublicationData!$B:$B,'Publication Table (%)'!J$7)/
SUMIFS(AllPublicationData!$E:$E,AllPublicationData!$A:$A,'Publication Table (%)'!$B159,AllPublicationData!$B:$B,'Publication Table (%)'!J$7)),
IF('Publication Table (%)'!$C$5="Operations cancelled for clinical reasons",
IFERROR(SUMIFS(AllPublicationData!$H:$H,AllPublicationData!$A:$A,'Publication Table (%)'!$B159,AllPublicationData!$B:$B,'Publication Table (%)'!$C$4,AllPublicationData!$D:$D,'Publication Table (%)'!J$7)/
SUMIFS(AllPublicationData!$E:$E,AllPublicationData!$A:$A,'Publication Table (%)'!$B159,AllPublicationData!$B:$B,'Publication Table (%)'!$C$4,AllPublicationData!$D:$D,'Publication Table (%)'!J$7),
SUMIFS(AllPublicationData!$H:$H,AllPublicationData!$A:$A,'Publication Table (%)'!$B159,AllPublicationData!$B:$B,'Publication Table (%)'!J$7)/
SUMIFS(AllPublicationData!$E:$E,AllPublicationData!$A:$A,'Publication Table (%)'!$B159,AllPublicationData!$B:$B,'Publication Table (%)'!J$7)),
IF('Publication Table (%)'!$C$5="Operations cancelled for non-clinical/capacity reasons",
IFERROR(SUMIFS(AllPublicationData!$I:$I,AllPublicationData!$A:$A,'Publication Table (%)'!$B159,AllPublicationData!$B:$B,'Publication Table (%)'!$C$4,AllPublicationData!$D:$D,'Publication Table (%)'!J$7)/
SUMIFS(AllPublicationData!$E:$E,AllPublicationData!$A:$A,'Publication Table (%)'!$B159,AllPublicationData!$B:$B,'Publication Table (%)'!$C$4,AllPublicationData!$D:$D,'Publication Table (%)'!J$7),
SUMIFS(AllPublicationData!$I:$I,AllPublicationData!$A:$A,'Publication Table (%)'!$B159,AllPublicationData!$B:$B,'Publication Table (%)'!J$7)/
SUMIFS(AllPublicationData!$E:$E,AllPublicationData!$A:$A,'Publication Table (%)'!$B159,AllPublicationData!$B:$B,'Publication Table (%)'!J$7)),
IF('Publication Table (%)'!$C$5="Cancellations for other reasons",
IFERROR(SUMIFS(AllPublicationData!$J:$J,AllPublicationData!$A:$A,'Publication Table (%)'!$B159,AllPublicationData!$B:$B,'Publication Table (%)'!$C$4,AllPublicationData!$D:$D,'Publication Table (%)'!J$7)/
SUMIFS(AllPublicationData!$E:$E,AllPublicationData!$A:$A,'Publication Table (%)'!$B159,AllPublicationData!$B:$B,'Publication Table (%)'!$C$4,AllPublicationData!$D:$D,'Publication Table (%)'!J$7),
SUMIFS(AllPublicationData!$J:$J,AllPublicationData!$A:$A,'Publication Table (%)'!$B159,AllPublicationData!$B:$B,'Publication Table (%)'!J$7)/
SUMIFS(AllPublicationData!$E:$E,AllPublicationData!$A:$A,'Publication Table (%)'!$B159,AllPublicationData!$B:$B,'Publication Table (%)'!J$7)))))))</f>
        <v>#DIV/0!</v>
      </c>
      <c r="K159" s="96" t="e">
        <f>IF('Publication Table (%)'!$C$5="All Cancelled Operations",
IFERROR(SUMIFS(AllPublicationData!$F:$F,AllPublicationData!$A:$A,'Publication Table (%)'!$B159,AllPublicationData!$B:$B,'Publication Table (%)'!$C$4,AllPublicationData!$D:$D,'Publication Table (%)'!K$7)/
SUMIFS(AllPublicationData!$E:$E,AllPublicationData!$A:$A,'Publication Table (%)'!$B159,AllPublicationData!$B:$B,'Publication Table (%)'!$C$4,AllPublicationData!$D:$D,'Publication Table (%)'!K$7),
SUMIFS(AllPublicationData!$F:$F,AllPublicationData!$A:$A,'Publication Table (%)'!$B159,AllPublicationData!$B:$B,'Publication Table (%)'!K$7)/
SUMIFS(AllPublicationData!$E:$E,AllPublicationData!$A:$A,'Publication Table (%)'!$B159,AllPublicationData!$B:$B,'Publication Table (%)'!K$7)),
IF('Publication Table (%)'!$C$5="Operations cancelled by patient",
IFERROR(SUMIFS(AllPublicationData!$G:$G,AllPublicationData!$A:$A,'Publication Table (%)'!$B159,AllPublicationData!$B:$B,'Publication Table (%)'!$C$4,AllPublicationData!$D:$D,'Publication Table (%)'!K$7)/
SUMIFS(AllPublicationData!$E:$E,AllPublicationData!$A:$A,'Publication Table (%)'!$B159,AllPublicationData!$B:$B,'Publication Table (%)'!$C$4,AllPublicationData!$D:$D,'Publication Table (%)'!K$7),
SUMIFS(AllPublicationData!$G:$G,AllPublicationData!$A:$A,'Publication Table (%)'!$B159,AllPublicationData!$B:$B,'Publication Table (%)'!K$7)/
SUMIFS(AllPublicationData!$E:$E,AllPublicationData!$A:$A,'Publication Table (%)'!$B159,AllPublicationData!$B:$B,'Publication Table (%)'!K$7)),
IF('Publication Table (%)'!$C$5="Operations cancelled for clinical reasons",
IFERROR(SUMIFS(AllPublicationData!$H:$H,AllPublicationData!$A:$A,'Publication Table (%)'!$B159,AllPublicationData!$B:$B,'Publication Table (%)'!$C$4,AllPublicationData!$D:$D,'Publication Table (%)'!K$7)/
SUMIFS(AllPublicationData!$E:$E,AllPublicationData!$A:$A,'Publication Table (%)'!$B159,AllPublicationData!$B:$B,'Publication Table (%)'!$C$4,AllPublicationData!$D:$D,'Publication Table (%)'!K$7),
SUMIFS(AllPublicationData!$H:$H,AllPublicationData!$A:$A,'Publication Table (%)'!$B159,AllPublicationData!$B:$B,'Publication Table (%)'!K$7)/
SUMIFS(AllPublicationData!$E:$E,AllPublicationData!$A:$A,'Publication Table (%)'!$B159,AllPublicationData!$B:$B,'Publication Table (%)'!K$7)),
IF('Publication Table (%)'!$C$5="Operations cancelled for non-clinical/capacity reasons",
IFERROR(SUMIFS(AllPublicationData!$I:$I,AllPublicationData!$A:$A,'Publication Table (%)'!$B159,AllPublicationData!$B:$B,'Publication Table (%)'!$C$4,AllPublicationData!$D:$D,'Publication Table (%)'!K$7)/
SUMIFS(AllPublicationData!$E:$E,AllPublicationData!$A:$A,'Publication Table (%)'!$B159,AllPublicationData!$B:$B,'Publication Table (%)'!$C$4,AllPublicationData!$D:$D,'Publication Table (%)'!K$7),
SUMIFS(AllPublicationData!$I:$I,AllPublicationData!$A:$A,'Publication Table (%)'!$B159,AllPublicationData!$B:$B,'Publication Table (%)'!K$7)/
SUMIFS(AllPublicationData!$E:$E,AllPublicationData!$A:$A,'Publication Table (%)'!$B159,AllPublicationData!$B:$B,'Publication Table (%)'!K$7)),
IF('Publication Table (%)'!$C$5="Cancellations for other reasons",
IFERROR(SUMIFS(AllPublicationData!$J:$J,AllPublicationData!$A:$A,'Publication Table (%)'!$B159,AllPublicationData!$B:$B,'Publication Table (%)'!$C$4,AllPublicationData!$D:$D,'Publication Table (%)'!K$7)/
SUMIFS(AllPublicationData!$E:$E,AllPublicationData!$A:$A,'Publication Table (%)'!$B159,AllPublicationData!$B:$B,'Publication Table (%)'!$C$4,AllPublicationData!$D:$D,'Publication Table (%)'!K$7),
SUMIFS(AllPublicationData!$J:$J,AllPublicationData!$A:$A,'Publication Table (%)'!$B159,AllPublicationData!$B:$B,'Publication Table (%)'!K$7)/
SUMIFS(AllPublicationData!$E:$E,AllPublicationData!$A:$A,'Publication Table (%)'!$B159,AllPublicationData!$B:$B,'Publication Table (%)'!K$7)))))))</f>
        <v>#DIV/0!</v>
      </c>
      <c r="L159" s="96" t="e">
        <f>IF('Publication Table (%)'!$C$5="All Cancelled Operations",
IFERROR(SUMIFS(AllPublicationData!$F:$F,AllPublicationData!$A:$A,'Publication Table (%)'!$B159,AllPublicationData!$B:$B,'Publication Table (%)'!$C$4,AllPublicationData!$D:$D,'Publication Table (%)'!L$7)/
SUMIFS(AllPublicationData!$E:$E,AllPublicationData!$A:$A,'Publication Table (%)'!$B159,AllPublicationData!$B:$B,'Publication Table (%)'!$C$4,AllPublicationData!$D:$D,'Publication Table (%)'!L$7),
SUMIFS(AllPublicationData!$F:$F,AllPublicationData!$A:$A,'Publication Table (%)'!$B159,AllPublicationData!$B:$B,'Publication Table (%)'!L$7)/
SUMIFS(AllPublicationData!$E:$E,AllPublicationData!$A:$A,'Publication Table (%)'!$B159,AllPublicationData!$B:$B,'Publication Table (%)'!L$7)),
IF('Publication Table (%)'!$C$5="Operations cancelled by patient",
IFERROR(SUMIFS(AllPublicationData!$G:$G,AllPublicationData!$A:$A,'Publication Table (%)'!$B159,AllPublicationData!$B:$B,'Publication Table (%)'!$C$4,AllPublicationData!$D:$D,'Publication Table (%)'!L$7)/
SUMIFS(AllPublicationData!$E:$E,AllPublicationData!$A:$A,'Publication Table (%)'!$B159,AllPublicationData!$B:$B,'Publication Table (%)'!$C$4,AllPublicationData!$D:$D,'Publication Table (%)'!L$7),
SUMIFS(AllPublicationData!$G:$G,AllPublicationData!$A:$A,'Publication Table (%)'!$B159,AllPublicationData!$B:$B,'Publication Table (%)'!L$7)/
SUMIFS(AllPublicationData!$E:$E,AllPublicationData!$A:$A,'Publication Table (%)'!$B159,AllPublicationData!$B:$B,'Publication Table (%)'!L$7)),
IF('Publication Table (%)'!$C$5="Operations cancelled for clinical reasons",
IFERROR(SUMIFS(AllPublicationData!$H:$H,AllPublicationData!$A:$A,'Publication Table (%)'!$B159,AllPublicationData!$B:$B,'Publication Table (%)'!$C$4,AllPublicationData!$D:$D,'Publication Table (%)'!L$7)/
SUMIFS(AllPublicationData!$E:$E,AllPublicationData!$A:$A,'Publication Table (%)'!$B159,AllPublicationData!$B:$B,'Publication Table (%)'!$C$4,AllPublicationData!$D:$D,'Publication Table (%)'!L$7),
SUMIFS(AllPublicationData!$H:$H,AllPublicationData!$A:$A,'Publication Table (%)'!$B159,AllPublicationData!$B:$B,'Publication Table (%)'!L$7)/
SUMIFS(AllPublicationData!$E:$E,AllPublicationData!$A:$A,'Publication Table (%)'!$B159,AllPublicationData!$B:$B,'Publication Table (%)'!L$7)),
IF('Publication Table (%)'!$C$5="Operations cancelled for non-clinical/capacity reasons",
IFERROR(SUMIFS(AllPublicationData!$I:$I,AllPublicationData!$A:$A,'Publication Table (%)'!$B159,AllPublicationData!$B:$B,'Publication Table (%)'!$C$4,AllPublicationData!$D:$D,'Publication Table (%)'!L$7)/
SUMIFS(AllPublicationData!$E:$E,AllPublicationData!$A:$A,'Publication Table (%)'!$B159,AllPublicationData!$B:$B,'Publication Table (%)'!$C$4,AllPublicationData!$D:$D,'Publication Table (%)'!L$7),
SUMIFS(AllPublicationData!$I:$I,AllPublicationData!$A:$A,'Publication Table (%)'!$B159,AllPublicationData!$B:$B,'Publication Table (%)'!L$7)/
SUMIFS(AllPublicationData!$E:$E,AllPublicationData!$A:$A,'Publication Table (%)'!$B159,AllPublicationData!$B:$B,'Publication Table (%)'!L$7)),
IF('Publication Table (%)'!$C$5="Cancellations for other reasons",
IFERROR(SUMIFS(AllPublicationData!$J:$J,AllPublicationData!$A:$A,'Publication Table (%)'!$B159,AllPublicationData!$B:$B,'Publication Table (%)'!$C$4,AllPublicationData!$D:$D,'Publication Table (%)'!L$7)/
SUMIFS(AllPublicationData!$E:$E,AllPublicationData!$A:$A,'Publication Table (%)'!$B159,AllPublicationData!$B:$B,'Publication Table (%)'!$C$4,AllPublicationData!$D:$D,'Publication Table (%)'!L$7),
SUMIFS(AllPublicationData!$J:$J,AllPublicationData!$A:$A,'Publication Table (%)'!$B159,AllPublicationData!$B:$B,'Publication Table (%)'!L$7)/
SUMIFS(AllPublicationData!$E:$E,AllPublicationData!$A:$A,'Publication Table (%)'!$B159,AllPublicationData!$B:$B,'Publication Table (%)'!L$7)))))))</f>
        <v>#DIV/0!</v>
      </c>
      <c r="M159" s="96" t="e">
        <f>IF('Publication Table (%)'!$C$5="All Cancelled Operations",
IFERROR(SUMIFS(AllPublicationData!$F:$F,AllPublicationData!$A:$A,'Publication Table (%)'!$B159,AllPublicationData!$B:$B,'Publication Table (%)'!$C$4,AllPublicationData!$D:$D,'Publication Table (%)'!M$7)/
SUMIFS(AllPublicationData!$E:$E,AllPublicationData!$A:$A,'Publication Table (%)'!$B159,AllPublicationData!$B:$B,'Publication Table (%)'!$C$4,AllPublicationData!$D:$D,'Publication Table (%)'!M$7),
SUMIFS(AllPublicationData!$F:$F,AllPublicationData!$A:$A,'Publication Table (%)'!$B159,AllPublicationData!$B:$B,'Publication Table (%)'!M$7)/
SUMIFS(AllPublicationData!$E:$E,AllPublicationData!$A:$A,'Publication Table (%)'!$B159,AllPublicationData!$B:$B,'Publication Table (%)'!M$7)),
IF('Publication Table (%)'!$C$5="Operations cancelled by patient",
IFERROR(SUMIFS(AllPublicationData!$G:$G,AllPublicationData!$A:$A,'Publication Table (%)'!$B159,AllPublicationData!$B:$B,'Publication Table (%)'!$C$4,AllPublicationData!$D:$D,'Publication Table (%)'!M$7)/
SUMIFS(AllPublicationData!$E:$E,AllPublicationData!$A:$A,'Publication Table (%)'!$B159,AllPublicationData!$B:$B,'Publication Table (%)'!$C$4,AllPublicationData!$D:$D,'Publication Table (%)'!M$7),
SUMIFS(AllPublicationData!$G:$G,AllPublicationData!$A:$A,'Publication Table (%)'!$B159,AllPublicationData!$B:$B,'Publication Table (%)'!M$7)/
SUMIFS(AllPublicationData!$E:$E,AllPublicationData!$A:$A,'Publication Table (%)'!$B159,AllPublicationData!$B:$B,'Publication Table (%)'!M$7)),
IF('Publication Table (%)'!$C$5="Operations cancelled for clinical reasons",
IFERROR(SUMIFS(AllPublicationData!$H:$H,AllPublicationData!$A:$A,'Publication Table (%)'!$B159,AllPublicationData!$B:$B,'Publication Table (%)'!$C$4,AllPublicationData!$D:$D,'Publication Table (%)'!M$7)/
SUMIFS(AllPublicationData!$E:$E,AllPublicationData!$A:$A,'Publication Table (%)'!$B159,AllPublicationData!$B:$B,'Publication Table (%)'!$C$4,AllPublicationData!$D:$D,'Publication Table (%)'!M$7),
SUMIFS(AllPublicationData!$H:$H,AllPublicationData!$A:$A,'Publication Table (%)'!$B159,AllPublicationData!$B:$B,'Publication Table (%)'!M$7)/
SUMIFS(AllPublicationData!$E:$E,AllPublicationData!$A:$A,'Publication Table (%)'!$B159,AllPublicationData!$B:$B,'Publication Table (%)'!M$7)),
IF('Publication Table (%)'!$C$5="Operations cancelled for non-clinical/capacity reasons",
IFERROR(SUMIFS(AllPublicationData!$I:$I,AllPublicationData!$A:$A,'Publication Table (%)'!$B159,AllPublicationData!$B:$B,'Publication Table (%)'!$C$4,AllPublicationData!$D:$D,'Publication Table (%)'!M$7)/
SUMIFS(AllPublicationData!$E:$E,AllPublicationData!$A:$A,'Publication Table (%)'!$B159,AllPublicationData!$B:$B,'Publication Table (%)'!$C$4,AllPublicationData!$D:$D,'Publication Table (%)'!M$7),
SUMIFS(AllPublicationData!$I:$I,AllPublicationData!$A:$A,'Publication Table (%)'!$B159,AllPublicationData!$B:$B,'Publication Table (%)'!M$7)/
SUMIFS(AllPublicationData!$E:$E,AllPublicationData!$A:$A,'Publication Table (%)'!$B159,AllPublicationData!$B:$B,'Publication Table (%)'!M$7)),
IF('Publication Table (%)'!$C$5="Cancellations for other reasons",
IFERROR(SUMIFS(AllPublicationData!$J:$J,AllPublicationData!$A:$A,'Publication Table (%)'!$B159,AllPublicationData!$B:$B,'Publication Table (%)'!$C$4,AllPublicationData!$D:$D,'Publication Table (%)'!M$7)/
SUMIFS(AllPublicationData!$E:$E,AllPublicationData!$A:$A,'Publication Table (%)'!$B159,AllPublicationData!$B:$B,'Publication Table (%)'!$C$4,AllPublicationData!$D:$D,'Publication Table (%)'!M$7),
SUMIFS(AllPublicationData!$J:$J,AllPublicationData!$A:$A,'Publication Table (%)'!$B159,AllPublicationData!$B:$B,'Publication Table (%)'!M$7)/
SUMIFS(AllPublicationData!$E:$E,AllPublicationData!$A:$A,'Publication Table (%)'!$B159,AllPublicationData!$B:$B,'Publication Table (%)'!M$7)))))))</f>
        <v>#DIV/0!</v>
      </c>
      <c r="N159" s="96" t="e">
        <f>IF('Publication Table (%)'!$C$5="All Cancelled Operations",
IFERROR(SUMIFS(AllPublicationData!$F:$F,AllPublicationData!$A:$A,'Publication Table (%)'!$B159,AllPublicationData!$B:$B,'Publication Table (%)'!$C$4,AllPublicationData!$D:$D,'Publication Table (%)'!N$7)/
SUMIFS(AllPublicationData!$E:$E,AllPublicationData!$A:$A,'Publication Table (%)'!$B159,AllPublicationData!$B:$B,'Publication Table (%)'!$C$4,AllPublicationData!$D:$D,'Publication Table (%)'!N$7),
SUMIFS(AllPublicationData!$F:$F,AllPublicationData!$A:$A,'Publication Table (%)'!$B159,AllPublicationData!$B:$B,'Publication Table (%)'!N$7)/
SUMIFS(AllPublicationData!$E:$E,AllPublicationData!$A:$A,'Publication Table (%)'!$B159,AllPublicationData!$B:$B,'Publication Table (%)'!N$7)),
IF('Publication Table (%)'!$C$5="Operations cancelled by patient",
IFERROR(SUMIFS(AllPublicationData!$G:$G,AllPublicationData!$A:$A,'Publication Table (%)'!$B159,AllPublicationData!$B:$B,'Publication Table (%)'!$C$4,AllPublicationData!$D:$D,'Publication Table (%)'!N$7)/
SUMIFS(AllPublicationData!$E:$E,AllPublicationData!$A:$A,'Publication Table (%)'!$B159,AllPublicationData!$B:$B,'Publication Table (%)'!$C$4,AllPublicationData!$D:$D,'Publication Table (%)'!N$7),
SUMIFS(AllPublicationData!$G:$G,AllPublicationData!$A:$A,'Publication Table (%)'!$B159,AllPublicationData!$B:$B,'Publication Table (%)'!N$7)/
SUMIFS(AllPublicationData!$E:$E,AllPublicationData!$A:$A,'Publication Table (%)'!$B159,AllPublicationData!$B:$B,'Publication Table (%)'!N$7)),
IF('Publication Table (%)'!$C$5="Operations cancelled for clinical reasons",
IFERROR(SUMIFS(AllPublicationData!$H:$H,AllPublicationData!$A:$A,'Publication Table (%)'!$B159,AllPublicationData!$B:$B,'Publication Table (%)'!$C$4,AllPublicationData!$D:$D,'Publication Table (%)'!N$7)/
SUMIFS(AllPublicationData!$E:$E,AllPublicationData!$A:$A,'Publication Table (%)'!$B159,AllPublicationData!$B:$B,'Publication Table (%)'!$C$4,AllPublicationData!$D:$D,'Publication Table (%)'!N$7),
SUMIFS(AllPublicationData!$H:$H,AllPublicationData!$A:$A,'Publication Table (%)'!$B159,AllPublicationData!$B:$B,'Publication Table (%)'!N$7)/
SUMIFS(AllPublicationData!$E:$E,AllPublicationData!$A:$A,'Publication Table (%)'!$B159,AllPublicationData!$B:$B,'Publication Table (%)'!N$7)),
IF('Publication Table (%)'!$C$5="Operations cancelled for non-clinical/capacity reasons",
IFERROR(SUMIFS(AllPublicationData!$I:$I,AllPublicationData!$A:$A,'Publication Table (%)'!$B159,AllPublicationData!$B:$B,'Publication Table (%)'!$C$4,AllPublicationData!$D:$D,'Publication Table (%)'!N$7)/
SUMIFS(AllPublicationData!$E:$E,AllPublicationData!$A:$A,'Publication Table (%)'!$B159,AllPublicationData!$B:$B,'Publication Table (%)'!$C$4,AllPublicationData!$D:$D,'Publication Table (%)'!N$7),
SUMIFS(AllPublicationData!$I:$I,AllPublicationData!$A:$A,'Publication Table (%)'!$B159,AllPublicationData!$B:$B,'Publication Table (%)'!N$7)/
SUMIFS(AllPublicationData!$E:$E,AllPublicationData!$A:$A,'Publication Table (%)'!$B159,AllPublicationData!$B:$B,'Publication Table (%)'!N$7)),
IF('Publication Table (%)'!$C$5="Cancellations for other reasons",
IFERROR(SUMIFS(AllPublicationData!$J:$J,AllPublicationData!$A:$A,'Publication Table (%)'!$B159,AllPublicationData!$B:$B,'Publication Table (%)'!$C$4,AllPublicationData!$D:$D,'Publication Table (%)'!N$7)/
SUMIFS(AllPublicationData!$E:$E,AllPublicationData!$A:$A,'Publication Table (%)'!$B159,AllPublicationData!$B:$B,'Publication Table (%)'!$C$4,AllPublicationData!$D:$D,'Publication Table (%)'!N$7),
SUMIFS(AllPublicationData!$J:$J,AllPublicationData!$A:$A,'Publication Table (%)'!$B159,AllPublicationData!$B:$B,'Publication Table (%)'!N$7)/
SUMIFS(AllPublicationData!$E:$E,AllPublicationData!$A:$A,'Publication Table (%)'!$B159,AllPublicationData!$B:$B,'Publication Table (%)'!N$7)))))))</f>
        <v>#DIV/0!</v>
      </c>
      <c r="O159" s="96" t="e">
        <f>IF('Publication Table (%)'!$C$5="All Cancelled Operations",
IFERROR(SUMIFS(AllPublicationData!$F:$F,AllPublicationData!$A:$A,'Publication Table (%)'!$B159,AllPublicationData!$B:$B,'Publication Table (%)'!$C$4,AllPublicationData!$D:$D,'Publication Table (%)'!O$7)/
SUMIFS(AllPublicationData!$E:$E,AllPublicationData!$A:$A,'Publication Table (%)'!$B159,AllPublicationData!$B:$B,'Publication Table (%)'!$C$4,AllPublicationData!$D:$D,'Publication Table (%)'!O$7),
SUMIFS(AllPublicationData!$F:$F,AllPublicationData!$A:$A,'Publication Table (%)'!$B159,AllPublicationData!$B:$B,'Publication Table (%)'!O$7)/
SUMIFS(AllPublicationData!$E:$E,AllPublicationData!$A:$A,'Publication Table (%)'!$B159,AllPublicationData!$B:$B,'Publication Table (%)'!O$7)),
IF('Publication Table (%)'!$C$5="Operations cancelled by patient",
IFERROR(SUMIFS(AllPublicationData!$G:$G,AllPublicationData!$A:$A,'Publication Table (%)'!$B159,AllPublicationData!$B:$B,'Publication Table (%)'!$C$4,AllPublicationData!$D:$D,'Publication Table (%)'!O$7)/
SUMIFS(AllPublicationData!$E:$E,AllPublicationData!$A:$A,'Publication Table (%)'!$B159,AllPublicationData!$B:$B,'Publication Table (%)'!$C$4,AllPublicationData!$D:$D,'Publication Table (%)'!O$7),
SUMIFS(AllPublicationData!$G:$G,AllPublicationData!$A:$A,'Publication Table (%)'!$B159,AllPublicationData!$B:$B,'Publication Table (%)'!O$7)/
SUMIFS(AllPublicationData!$E:$E,AllPublicationData!$A:$A,'Publication Table (%)'!$B159,AllPublicationData!$B:$B,'Publication Table (%)'!O$7)),
IF('Publication Table (%)'!$C$5="Operations cancelled for clinical reasons",
IFERROR(SUMIFS(AllPublicationData!$H:$H,AllPublicationData!$A:$A,'Publication Table (%)'!$B159,AllPublicationData!$B:$B,'Publication Table (%)'!$C$4,AllPublicationData!$D:$D,'Publication Table (%)'!O$7)/
SUMIFS(AllPublicationData!$E:$E,AllPublicationData!$A:$A,'Publication Table (%)'!$B159,AllPublicationData!$B:$B,'Publication Table (%)'!$C$4,AllPublicationData!$D:$D,'Publication Table (%)'!O$7),
SUMIFS(AllPublicationData!$H:$H,AllPublicationData!$A:$A,'Publication Table (%)'!$B159,AllPublicationData!$B:$B,'Publication Table (%)'!O$7)/
SUMIFS(AllPublicationData!$E:$E,AllPublicationData!$A:$A,'Publication Table (%)'!$B159,AllPublicationData!$B:$B,'Publication Table (%)'!O$7)),
IF('Publication Table (%)'!$C$5="Operations cancelled for non-clinical/capacity reasons",
IFERROR(SUMIFS(AllPublicationData!$I:$I,AllPublicationData!$A:$A,'Publication Table (%)'!$B159,AllPublicationData!$B:$B,'Publication Table (%)'!$C$4,AllPublicationData!$D:$D,'Publication Table (%)'!O$7)/
SUMIFS(AllPublicationData!$E:$E,AllPublicationData!$A:$A,'Publication Table (%)'!$B159,AllPublicationData!$B:$B,'Publication Table (%)'!$C$4,AllPublicationData!$D:$D,'Publication Table (%)'!O$7),
SUMIFS(AllPublicationData!$I:$I,AllPublicationData!$A:$A,'Publication Table (%)'!$B159,AllPublicationData!$B:$B,'Publication Table (%)'!O$7)/
SUMIFS(AllPublicationData!$E:$E,AllPublicationData!$A:$A,'Publication Table (%)'!$B159,AllPublicationData!$B:$B,'Publication Table (%)'!O$7)),
IF('Publication Table (%)'!$C$5="Cancellations for other reasons",
IFERROR(SUMIFS(AllPublicationData!$J:$J,AllPublicationData!$A:$A,'Publication Table (%)'!$B159,AllPublicationData!$B:$B,'Publication Table (%)'!$C$4,AllPublicationData!$D:$D,'Publication Table (%)'!O$7)/
SUMIFS(AllPublicationData!$E:$E,AllPublicationData!$A:$A,'Publication Table (%)'!$B159,AllPublicationData!$B:$B,'Publication Table (%)'!$C$4,AllPublicationData!$D:$D,'Publication Table (%)'!O$7),
SUMIFS(AllPublicationData!$J:$J,AllPublicationData!$A:$A,'Publication Table (%)'!$B159,AllPublicationData!$B:$B,'Publication Table (%)'!O$7)/
SUMIFS(AllPublicationData!$E:$E,AllPublicationData!$A:$A,'Publication Table (%)'!$B159,AllPublicationData!$B:$B,'Publication Table (%)'!O$7)))))))</f>
        <v>#DIV/0!</v>
      </c>
      <c r="P159" s="96" t="e">
        <f>IF('Publication Table (%)'!$C$5="All Cancelled Operations",
IFERROR(SUMIFS(AllPublicationData!$F:$F,AllPublicationData!$A:$A,'Publication Table (%)'!$B159,AllPublicationData!$B:$B,'Publication Table (%)'!$C$4,AllPublicationData!$D:$D,'Publication Table (%)'!P$7)/
SUMIFS(AllPublicationData!$E:$E,AllPublicationData!$A:$A,'Publication Table (%)'!$B159,AllPublicationData!$B:$B,'Publication Table (%)'!$C$4,AllPublicationData!$D:$D,'Publication Table (%)'!P$7),
SUMIFS(AllPublicationData!$F:$F,AllPublicationData!$A:$A,'Publication Table (%)'!$B159,AllPublicationData!$B:$B,'Publication Table (%)'!P$7)/
SUMIFS(AllPublicationData!$E:$E,AllPublicationData!$A:$A,'Publication Table (%)'!$B159,AllPublicationData!$B:$B,'Publication Table (%)'!P$7)),
IF('Publication Table (%)'!$C$5="Operations cancelled by patient",
IFERROR(SUMIFS(AllPublicationData!$G:$G,AllPublicationData!$A:$A,'Publication Table (%)'!$B159,AllPublicationData!$B:$B,'Publication Table (%)'!$C$4,AllPublicationData!$D:$D,'Publication Table (%)'!P$7)/
SUMIFS(AllPublicationData!$E:$E,AllPublicationData!$A:$A,'Publication Table (%)'!$B159,AllPublicationData!$B:$B,'Publication Table (%)'!$C$4,AllPublicationData!$D:$D,'Publication Table (%)'!P$7),
SUMIFS(AllPublicationData!$G:$G,AllPublicationData!$A:$A,'Publication Table (%)'!$B159,AllPublicationData!$B:$B,'Publication Table (%)'!P$7)/
SUMIFS(AllPublicationData!$E:$E,AllPublicationData!$A:$A,'Publication Table (%)'!$B159,AllPublicationData!$B:$B,'Publication Table (%)'!P$7)),
IF('Publication Table (%)'!$C$5="Operations cancelled for clinical reasons",
IFERROR(SUMIFS(AllPublicationData!$H:$H,AllPublicationData!$A:$A,'Publication Table (%)'!$B159,AllPublicationData!$B:$B,'Publication Table (%)'!$C$4,AllPublicationData!$D:$D,'Publication Table (%)'!P$7)/
SUMIFS(AllPublicationData!$E:$E,AllPublicationData!$A:$A,'Publication Table (%)'!$B159,AllPublicationData!$B:$B,'Publication Table (%)'!$C$4,AllPublicationData!$D:$D,'Publication Table (%)'!P$7),
SUMIFS(AllPublicationData!$H:$H,AllPublicationData!$A:$A,'Publication Table (%)'!$B159,AllPublicationData!$B:$B,'Publication Table (%)'!P$7)/
SUMIFS(AllPublicationData!$E:$E,AllPublicationData!$A:$A,'Publication Table (%)'!$B159,AllPublicationData!$B:$B,'Publication Table (%)'!P$7)),
IF('Publication Table (%)'!$C$5="Operations cancelled for non-clinical/capacity reasons",
IFERROR(SUMIFS(AllPublicationData!$I:$I,AllPublicationData!$A:$A,'Publication Table (%)'!$B159,AllPublicationData!$B:$B,'Publication Table (%)'!$C$4,AllPublicationData!$D:$D,'Publication Table (%)'!P$7)/
SUMIFS(AllPublicationData!$E:$E,AllPublicationData!$A:$A,'Publication Table (%)'!$B159,AllPublicationData!$B:$B,'Publication Table (%)'!$C$4,AllPublicationData!$D:$D,'Publication Table (%)'!P$7),
SUMIFS(AllPublicationData!$I:$I,AllPublicationData!$A:$A,'Publication Table (%)'!$B159,AllPublicationData!$B:$B,'Publication Table (%)'!P$7)/
SUMIFS(AllPublicationData!$E:$E,AllPublicationData!$A:$A,'Publication Table (%)'!$B159,AllPublicationData!$B:$B,'Publication Table (%)'!P$7)),
IF('Publication Table (%)'!$C$5="Cancellations for other reasons",
IFERROR(SUMIFS(AllPublicationData!$J:$J,AllPublicationData!$A:$A,'Publication Table (%)'!$B159,AllPublicationData!$B:$B,'Publication Table (%)'!$C$4,AllPublicationData!$D:$D,'Publication Table (%)'!P$7)/
SUMIFS(AllPublicationData!$E:$E,AllPublicationData!$A:$A,'Publication Table (%)'!$B159,AllPublicationData!$B:$B,'Publication Table (%)'!$C$4,AllPublicationData!$D:$D,'Publication Table (%)'!P$7),
SUMIFS(AllPublicationData!$J:$J,AllPublicationData!$A:$A,'Publication Table (%)'!$B159,AllPublicationData!$B:$B,'Publication Table (%)'!P$7)/
SUMIFS(AllPublicationData!$E:$E,AllPublicationData!$A:$A,'Publication Table (%)'!$B159,AllPublicationData!$B:$B,'Publication Table (%)'!P$7)))))))</f>
        <v>#DIV/0!</v>
      </c>
      <c r="Q159" s="96" t="e">
        <f>IF('Publication Table (%)'!$C$5="All Cancelled Operations",
IFERROR(SUMIFS(AllPublicationData!$F:$F,AllPublicationData!$A:$A,'Publication Table (%)'!$B159,AllPublicationData!$B:$B,'Publication Table (%)'!$C$4,AllPublicationData!$D:$D,'Publication Table (%)'!Q$7)/
SUMIFS(AllPublicationData!$E:$E,AllPublicationData!$A:$A,'Publication Table (%)'!$B159,AllPublicationData!$B:$B,'Publication Table (%)'!$C$4,AllPublicationData!$D:$D,'Publication Table (%)'!Q$7),
SUMIFS(AllPublicationData!$F:$F,AllPublicationData!$A:$A,'Publication Table (%)'!$B159,AllPublicationData!$B:$B,'Publication Table (%)'!Q$7)/
SUMIFS(AllPublicationData!$E:$E,AllPublicationData!$A:$A,'Publication Table (%)'!$B159,AllPublicationData!$B:$B,'Publication Table (%)'!Q$7)),
IF('Publication Table (%)'!$C$5="Operations cancelled by patient",
IFERROR(SUMIFS(AllPublicationData!$G:$G,AllPublicationData!$A:$A,'Publication Table (%)'!$B159,AllPublicationData!$B:$B,'Publication Table (%)'!$C$4,AllPublicationData!$D:$D,'Publication Table (%)'!Q$7)/
SUMIFS(AllPublicationData!$E:$E,AllPublicationData!$A:$A,'Publication Table (%)'!$B159,AllPublicationData!$B:$B,'Publication Table (%)'!$C$4,AllPublicationData!$D:$D,'Publication Table (%)'!Q$7),
SUMIFS(AllPublicationData!$G:$G,AllPublicationData!$A:$A,'Publication Table (%)'!$B159,AllPublicationData!$B:$B,'Publication Table (%)'!Q$7)/
SUMIFS(AllPublicationData!$E:$E,AllPublicationData!$A:$A,'Publication Table (%)'!$B159,AllPublicationData!$B:$B,'Publication Table (%)'!Q$7)),
IF('Publication Table (%)'!$C$5="Operations cancelled for clinical reasons",
IFERROR(SUMIFS(AllPublicationData!$H:$H,AllPublicationData!$A:$A,'Publication Table (%)'!$B159,AllPublicationData!$B:$B,'Publication Table (%)'!$C$4,AllPublicationData!$D:$D,'Publication Table (%)'!Q$7)/
SUMIFS(AllPublicationData!$E:$E,AllPublicationData!$A:$A,'Publication Table (%)'!$B159,AllPublicationData!$B:$B,'Publication Table (%)'!$C$4,AllPublicationData!$D:$D,'Publication Table (%)'!Q$7),
SUMIFS(AllPublicationData!$H:$H,AllPublicationData!$A:$A,'Publication Table (%)'!$B159,AllPublicationData!$B:$B,'Publication Table (%)'!Q$7)/
SUMIFS(AllPublicationData!$E:$E,AllPublicationData!$A:$A,'Publication Table (%)'!$B159,AllPublicationData!$B:$B,'Publication Table (%)'!Q$7)),
IF('Publication Table (%)'!$C$5="Operations cancelled for non-clinical/capacity reasons",
IFERROR(SUMIFS(AllPublicationData!$I:$I,AllPublicationData!$A:$A,'Publication Table (%)'!$B159,AllPublicationData!$B:$B,'Publication Table (%)'!$C$4,AllPublicationData!$D:$D,'Publication Table (%)'!Q$7)/
SUMIFS(AllPublicationData!$E:$E,AllPublicationData!$A:$A,'Publication Table (%)'!$B159,AllPublicationData!$B:$B,'Publication Table (%)'!$C$4,AllPublicationData!$D:$D,'Publication Table (%)'!Q$7),
SUMIFS(AllPublicationData!$I:$I,AllPublicationData!$A:$A,'Publication Table (%)'!$B159,AllPublicationData!$B:$B,'Publication Table (%)'!Q$7)/
SUMIFS(AllPublicationData!$E:$E,AllPublicationData!$A:$A,'Publication Table (%)'!$B159,AllPublicationData!$B:$B,'Publication Table (%)'!Q$7)),
IF('Publication Table (%)'!$C$5="Cancellations for other reasons",
IFERROR(SUMIFS(AllPublicationData!$J:$J,AllPublicationData!$A:$A,'Publication Table (%)'!$B159,AllPublicationData!$B:$B,'Publication Table (%)'!$C$4,AllPublicationData!$D:$D,'Publication Table (%)'!Q$7)/
SUMIFS(AllPublicationData!$E:$E,AllPublicationData!$A:$A,'Publication Table (%)'!$B159,AllPublicationData!$B:$B,'Publication Table (%)'!$C$4,AllPublicationData!$D:$D,'Publication Table (%)'!Q$7),
SUMIFS(AllPublicationData!$J:$J,AllPublicationData!$A:$A,'Publication Table (%)'!$B159,AllPublicationData!$B:$B,'Publication Table (%)'!Q$7)/
SUMIFS(AllPublicationData!$E:$E,AllPublicationData!$A:$A,'Publication Table (%)'!$B159,AllPublicationData!$B:$B,'Publication Table (%)'!Q$7)))))))</f>
        <v>#DIV/0!</v>
      </c>
      <c r="R159" s="96" t="e">
        <f>IF('Publication Table (%)'!$C$5="All Cancelled Operations",
IFERROR(SUMIFS(AllPublicationData!$F:$F,AllPublicationData!$A:$A,'Publication Table (%)'!$B159,AllPublicationData!$B:$B,'Publication Table (%)'!$C$4,AllPublicationData!$D:$D,'Publication Table (%)'!R$7)/
SUMIFS(AllPublicationData!$E:$E,AllPublicationData!$A:$A,'Publication Table (%)'!$B159,AllPublicationData!$B:$B,'Publication Table (%)'!$C$4,AllPublicationData!$D:$D,'Publication Table (%)'!R$7),
SUMIFS(AllPublicationData!$F:$F,AllPublicationData!$A:$A,'Publication Table (%)'!$B159,AllPublicationData!$B:$B,'Publication Table (%)'!R$7)/
SUMIFS(AllPublicationData!$E:$E,AllPublicationData!$A:$A,'Publication Table (%)'!$B159,AllPublicationData!$B:$B,'Publication Table (%)'!R$7)),
IF('Publication Table (%)'!$C$5="Operations cancelled by patient",
IFERROR(SUMIFS(AllPublicationData!$G:$G,AllPublicationData!$A:$A,'Publication Table (%)'!$B159,AllPublicationData!$B:$B,'Publication Table (%)'!$C$4,AllPublicationData!$D:$D,'Publication Table (%)'!R$7)/
SUMIFS(AllPublicationData!$E:$E,AllPublicationData!$A:$A,'Publication Table (%)'!$B159,AllPublicationData!$B:$B,'Publication Table (%)'!$C$4,AllPublicationData!$D:$D,'Publication Table (%)'!R$7),
SUMIFS(AllPublicationData!$G:$G,AllPublicationData!$A:$A,'Publication Table (%)'!$B159,AllPublicationData!$B:$B,'Publication Table (%)'!R$7)/
SUMIFS(AllPublicationData!$E:$E,AllPublicationData!$A:$A,'Publication Table (%)'!$B159,AllPublicationData!$B:$B,'Publication Table (%)'!R$7)),
IF('Publication Table (%)'!$C$5="Operations cancelled for clinical reasons",
IFERROR(SUMIFS(AllPublicationData!$H:$H,AllPublicationData!$A:$A,'Publication Table (%)'!$B159,AllPublicationData!$B:$B,'Publication Table (%)'!$C$4,AllPublicationData!$D:$D,'Publication Table (%)'!R$7)/
SUMIFS(AllPublicationData!$E:$E,AllPublicationData!$A:$A,'Publication Table (%)'!$B159,AllPublicationData!$B:$B,'Publication Table (%)'!$C$4,AllPublicationData!$D:$D,'Publication Table (%)'!R$7),
SUMIFS(AllPublicationData!$H:$H,AllPublicationData!$A:$A,'Publication Table (%)'!$B159,AllPublicationData!$B:$B,'Publication Table (%)'!R$7)/
SUMIFS(AllPublicationData!$E:$E,AllPublicationData!$A:$A,'Publication Table (%)'!$B159,AllPublicationData!$B:$B,'Publication Table (%)'!R$7)),
IF('Publication Table (%)'!$C$5="Operations cancelled for non-clinical/capacity reasons",
IFERROR(SUMIFS(AllPublicationData!$I:$I,AllPublicationData!$A:$A,'Publication Table (%)'!$B159,AllPublicationData!$B:$B,'Publication Table (%)'!$C$4,AllPublicationData!$D:$D,'Publication Table (%)'!R$7)/
SUMIFS(AllPublicationData!$E:$E,AllPublicationData!$A:$A,'Publication Table (%)'!$B159,AllPublicationData!$B:$B,'Publication Table (%)'!$C$4,AllPublicationData!$D:$D,'Publication Table (%)'!R$7),
SUMIFS(AllPublicationData!$I:$I,AllPublicationData!$A:$A,'Publication Table (%)'!$B159,AllPublicationData!$B:$B,'Publication Table (%)'!R$7)/
SUMIFS(AllPublicationData!$E:$E,AllPublicationData!$A:$A,'Publication Table (%)'!$B159,AllPublicationData!$B:$B,'Publication Table (%)'!R$7)),
IF('Publication Table (%)'!$C$5="Cancellations for other reasons",
IFERROR(SUMIFS(AllPublicationData!$J:$J,AllPublicationData!$A:$A,'Publication Table (%)'!$B159,AllPublicationData!$B:$B,'Publication Table (%)'!$C$4,AllPublicationData!$D:$D,'Publication Table (%)'!R$7)/
SUMIFS(AllPublicationData!$E:$E,AllPublicationData!$A:$A,'Publication Table (%)'!$B159,AllPublicationData!$B:$B,'Publication Table (%)'!$C$4,AllPublicationData!$D:$D,'Publication Table (%)'!R$7),
SUMIFS(AllPublicationData!$J:$J,AllPublicationData!$A:$A,'Publication Table (%)'!$B159,AllPublicationData!$B:$B,'Publication Table (%)'!R$7)/
SUMIFS(AllPublicationData!$E:$E,AllPublicationData!$A:$A,'Publication Table (%)'!$B159,AllPublicationData!$B:$B,'Publication Table (%)'!R$7)))))))</f>
        <v>#DIV/0!</v>
      </c>
      <c r="S159" s="96" t="e">
        <f>IF('Publication Table (%)'!$C$5="All Cancelled Operations",
IFERROR(SUMIFS(AllPublicationData!$F:$F,AllPublicationData!$A:$A,'Publication Table (%)'!$B159,AllPublicationData!$B:$B,'Publication Table (%)'!$C$4,AllPublicationData!$D:$D,'Publication Table (%)'!S$7)/
SUMIFS(AllPublicationData!$E:$E,AllPublicationData!$A:$A,'Publication Table (%)'!$B159,AllPublicationData!$B:$B,'Publication Table (%)'!$C$4,AllPublicationData!$D:$D,'Publication Table (%)'!S$7),
SUMIFS(AllPublicationData!$F:$F,AllPublicationData!$A:$A,'Publication Table (%)'!$B159,AllPublicationData!$B:$B,'Publication Table (%)'!S$7)/
SUMIFS(AllPublicationData!$E:$E,AllPublicationData!$A:$A,'Publication Table (%)'!$B159,AllPublicationData!$B:$B,'Publication Table (%)'!S$7)),
IF('Publication Table (%)'!$C$5="Operations cancelled by patient",
IFERROR(SUMIFS(AllPublicationData!$G:$G,AllPublicationData!$A:$A,'Publication Table (%)'!$B159,AllPublicationData!$B:$B,'Publication Table (%)'!$C$4,AllPublicationData!$D:$D,'Publication Table (%)'!S$7)/
SUMIFS(AllPublicationData!$E:$E,AllPublicationData!$A:$A,'Publication Table (%)'!$B159,AllPublicationData!$B:$B,'Publication Table (%)'!$C$4,AllPublicationData!$D:$D,'Publication Table (%)'!S$7),
SUMIFS(AllPublicationData!$G:$G,AllPublicationData!$A:$A,'Publication Table (%)'!$B159,AllPublicationData!$B:$B,'Publication Table (%)'!S$7)/
SUMIFS(AllPublicationData!$E:$E,AllPublicationData!$A:$A,'Publication Table (%)'!$B159,AllPublicationData!$B:$B,'Publication Table (%)'!S$7)),
IF('Publication Table (%)'!$C$5="Operations cancelled for clinical reasons",
IFERROR(SUMIFS(AllPublicationData!$H:$H,AllPublicationData!$A:$A,'Publication Table (%)'!$B159,AllPublicationData!$B:$B,'Publication Table (%)'!$C$4,AllPublicationData!$D:$D,'Publication Table (%)'!S$7)/
SUMIFS(AllPublicationData!$E:$E,AllPublicationData!$A:$A,'Publication Table (%)'!$B159,AllPublicationData!$B:$B,'Publication Table (%)'!$C$4,AllPublicationData!$D:$D,'Publication Table (%)'!S$7),
SUMIFS(AllPublicationData!$H:$H,AllPublicationData!$A:$A,'Publication Table (%)'!$B159,AllPublicationData!$B:$B,'Publication Table (%)'!S$7)/
SUMIFS(AllPublicationData!$E:$E,AllPublicationData!$A:$A,'Publication Table (%)'!$B159,AllPublicationData!$B:$B,'Publication Table (%)'!S$7)),
IF('Publication Table (%)'!$C$5="Operations cancelled for non-clinical/capacity reasons",
IFERROR(SUMIFS(AllPublicationData!$I:$I,AllPublicationData!$A:$A,'Publication Table (%)'!$B159,AllPublicationData!$B:$B,'Publication Table (%)'!$C$4,AllPublicationData!$D:$D,'Publication Table (%)'!S$7)/
SUMIFS(AllPublicationData!$E:$E,AllPublicationData!$A:$A,'Publication Table (%)'!$B159,AllPublicationData!$B:$B,'Publication Table (%)'!$C$4,AllPublicationData!$D:$D,'Publication Table (%)'!S$7),
SUMIFS(AllPublicationData!$I:$I,AllPublicationData!$A:$A,'Publication Table (%)'!$B159,AllPublicationData!$B:$B,'Publication Table (%)'!S$7)/
SUMIFS(AllPublicationData!$E:$E,AllPublicationData!$A:$A,'Publication Table (%)'!$B159,AllPublicationData!$B:$B,'Publication Table (%)'!S$7)),
IF('Publication Table (%)'!$C$5="Cancellations for other reasons",
IFERROR(SUMIFS(AllPublicationData!$J:$J,AllPublicationData!$A:$A,'Publication Table (%)'!$B159,AllPublicationData!$B:$B,'Publication Table (%)'!$C$4,AllPublicationData!$D:$D,'Publication Table (%)'!S$7)/
SUMIFS(AllPublicationData!$E:$E,AllPublicationData!$A:$A,'Publication Table (%)'!$B159,AllPublicationData!$B:$B,'Publication Table (%)'!$C$4,AllPublicationData!$D:$D,'Publication Table (%)'!S$7),
SUMIFS(AllPublicationData!$J:$J,AllPublicationData!$A:$A,'Publication Table (%)'!$B159,AllPublicationData!$B:$B,'Publication Table (%)'!S$7)/
SUMIFS(AllPublicationData!$E:$E,AllPublicationData!$A:$A,'Publication Table (%)'!$B159,AllPublicationData!$B:$B,'Publication Table (%)'!S$7)))))))</f>
        <v>#DIV/0!</v>
      </c>
    </row>
    <row r="160" spans="3:19" x14ac:dyDescent="0.35">
      <c r="C160" s="112">
        <f>IF('Publication Table (%)'!$C$5="All Cancelled Operations",
SUMIFS(AllPublicationData!$F:$F,AllPublicationData!$A:$A,'Publication Table (%)'!$B160,AllPublicationData!$B:$B,'Publication Table (%)'!$C$4),
IF('Publication Table (%)'!$C$5="Operations cancelled by patient",
SUMIFS(AllPublicationData!$G:$G,AllPublicationData!$A:$A,'Publication Table (%)'!$B160,AllPublicationData!$B:$B,'Publication Table (%)'!$C$4),
IF('Publication Table (%)'!$C$5="Operations cancelled for clinical reasons",
SUMIFS(AllPublicationData!$H:$H,AllPublicationData!$A:$A,'Publication Table (%)'!$B160,AllPublicationData!$B:$B,'Publication Table (%)'!$C$4),
IF('Publication Table (%)'!$C$5="Operations cancelled for non-clinical/capacity reasons",
SUMIFS(AllPublicationData!$I:$I,AllPublicationData!$A:$A,'Publication Table (%)'!$B160,AllPublicationData!$B:$B,'Publication Table (%)'!$C$4),
IF('Publication Table (%)'!$C$5="Cancellations for other reasons",
SUMIFS(AllPublicationData!$J:$J,AllPublicationData!$A:$A,'Publication Table (%)'!$B160,AllPublicationData!$B:$B,'Publication Table (%)'!$C$4))))))+
IF(AND($C$4="NHS Scotland",$C$5="All Cancelled Operations"),
SUMIFS(AllPublicationData!$F:$F,AllPublicationData!$A:$A,'Publication Table (%)'!$B160),
IF(AND($C$4="NHS Scotland",$C$5="Operations cancelled by patient"),
SUMIFS(AllPublicationData!$G:$G,AllPublicationData!$A:$A,'Publication Table (%)'!$B160),
IF(AND($C$4="NHS Scotland",$C$5="Operations cancelled for clinical reasons"),
SUMIFS(AllPublicationData!$H:$H,AllPublicationData!$A:$A,'Publication Table (%)'!$B160),
IF(AND($C$4="NHS Scotland",$C$5="Operations cancelled for non-clinical/capacity reasons"),
SUMIFS(AllPublicationData!$I:$I,AllPublicationData!$A:$A,'Publication Table (%)'!$B160),
IF(AND($C$4="NHS Scotland",$C$5="Cancellations for other reasons"),
SUMIFS(AllPublicationData!$J:$J,AllPublicationData!$A:$A,'Publication Table (%)'!$B160))))))</f>
        <v>0</v>
      </c>
      <c r="D160" s="110" t="e">
        <f>IF(AND('Publication Table (%)'!$C$5="All Cancelled Operations",$C$4&lt;&gt;"NHS Scotland"),
IFERROR(SUMIFS(AllPublicationData!$F:$F,AllPublicationData!$A:$A,'Publication Table (%)'!$B160,AllPublicationData!$B:$B,'Publication Table (%)'!$C$4,AllPublicationData!$D:$D,'Publication Table (%)'!D$7)/
SUMIFS(AllPublicationData!$E:$E,AllPublicationData!$A:$A,'Publication Table (%)'!$B160,AllPublicationData!$B:$B,'Publication Table (%)'!$C$4,AllPublicationData!$D:$D,'Publication Table (%)'!D$7),
SUMIFS(AllPublicationData!$F:$F,AllPublicationData!$A:$A,'Publication Table (%)'!$B160,AllPublicationData!$B:$B,'Publication Table (%)'!D$7)/
SUMIFS(AllPublicationData!$E:$E,AllPublicationData!$A:$A,'Publication Table (%)'!$B160,AllPublicationData!$B:$B,'Publication Table (%)'!D$7)),
IF(AND('Publication Table (%)'!$C$5="Operations cancelled by patient",$C$4&lt;&gt;"NHS Scotland"),
IFERROR(SUMIFS(AllPublicationData!$G:$G,AllPublicationData!$A:$A,'Publication Table (%)'!$B160,AllPublicationData!$B:$B,'Publication Table (%)'!$C$4,AllPublicationData!$D:$D,'Publication Table (%)'!D$7)/
SUMIFS(AllPublicationData!$E:$E,AllPublicationData!$A:$A,'Publication Table (%)'!$B160,AllPublicationData!$B:$B,'Publication Table (%)'!$C$4,AllPublicationData!$D:$D,'Publication Table (%)'!D$7),
SUMIFS(AllPublicationData!$G:$G,AllPublicationData!$A:$A,'Publication Table (%)'!$B160,AllPublicationData!$B:$B,'Publication Table (%)'!D$7)/
SUMIFS(AllPublicationData!$E:$E,AllPublicationData!$A:$A,'Publication Table (%)'!$B160,AllPublicationData!$B:$B,'Publication Table (%)'!D$7)),
IF(AND('Publication Table (%)'!$C$5="Operations cancelled for clinical reasons",$C$4&lt;&gt;"NHS Scotland"),
IFERROR(SUMIFS(AllPublicationData!$H:$H,AllPublicationData!$A:$A,'Publication Table (%)'!$B160,AllPublicationData!$B:$B,'Publication Table (%)'!$C$4,AllPublicationData!$D:$D,'Publication Table (%)'!D$7)/
SUMIFS(AllPublicationData!$E:$E,AllPublicationData!$A:$A,'Publication Table (%)'!$B160,AllPublicationData!$B:$B,'Publication Table (%)'!$C$4,AllPublicationData!$D:$D,'Publication Table (%)'!D$7),
SUMIFS(AllPublicationData!$H:$H,AllPublicationData!$A:$A,'Publication Table (%)'!$B160,AllPublicationData!$B:$B,'Publication Table (%)'!D$7)/
SUMIFS(AllPublicationData!$E:$E,AllPublicationData!$A:$A,'Publication Table (%)'!$B160,AllPublicationData!$B:$B,'Publication Table (%)'!D$7)),
IF(AND('Publication Table (%)'!$C$5="Operations cancelled for non-clinical/capacity reasons",$C$4&lt;&gt;"NHS Scotland"),
IFERROR(SUMIFS(AllPublicationData!$I:$I,AllPublicationData!$A:$A,'Publication Table (%)'!$B160,AllPublicationData!$B:$B,'Publication Table (%)'!$C$4,AllPublicationData!$D:$D,'Publication Table (%)'!D$7)/
SUMIFS(AllPublicationData!$E:$E,AllPublicationData!$A:$A,'Publication Table (%)'!$B160,AllPublicationData!$B:$B,'Publication Table (%)'!$C$4,AllPublicationData!$D:$D,'Publication Table (%)'!D$7),
SUMIFS(AllPublicationData!$I:$I,AllPublicationData!$A:$A,'Publication Table (%)'!$B160,AllPublicationData!$B:$B,'Publication Table (%)'!D$7)/
SUMIFS(AllPublicationData!$E:$E,AllPublicationData!$A:$A,'Publication Table (%)'!$B160,AllPublicationData!$B:$B,'Publication Table (%)'!D$7)),
IF(AND('Publication Table (%)'!$C$5="Cancellations for other reasons",$C$4&lt;&gt;"NHS Scotland"),
IFERROR(SUMIFS(AllPublicationData!$J:$J,AllPublicationData!$A:$A,'Publication Table (%)'!$B160,AllPublicationData!$B:$B,'Publication Table (%)'!$C$4,AllPublicationData!$D:$D,'Publication Table (%)'!D$7)/
SUMIFS(AllPublicationData!$E:$E,AllPublicationData!$A:$A,'Publication Table (%)'!$B160,AllPublicationData!$B:$B,'Publication Table (%)'!$C$4,AllPublicationData!$D:$D,'Publication Table (%)'!D$7),
SUMIFS(AllPublicationData!$J:$J,AllPublicationData!$A:$A,'Publication Table (%)'!$B160,AllPublicationData!$B:$B,'Publication Table (%)'!D$7)/
SUMIFS(AllPublicationData!$E:$E,AllPublicationData!$A:$A,'Publication Table (%)'!$B160,AllPublicationData!$B:$B,'Publication Table (%)'!D$7)),
IF(AND($C$4="NHS Scotland",$C$5="All Cancelled Operations"),
SUMIFS(AllPublicationData!$F:$F,AllPublicationData!$A:$A,'Publication Table'!$B160)/
SUMIFS(AllPublicationData!$E:$E,AllPublicationData!$A:$A,'Publication Table'!$B160),
IF(AND($C$4="NHS Scotland",$C$5="Operations cancelled by patient"),
SUMIFS(AllPublicationData!$G:$G,AllPublicationData!$A:$A,'Publication Table'!$B160)/
SUMIFS(AllPublicationData!$E:$E,AllPublicationData!$A:$A,'Publication Table'!$B160),
IF(AND($C$4="NHS Scotland",$C$5="Operations cancelled for clinical reasons"),
SUMIFS(AllPublicationData!$H:$H,AllPublicationData!$A:$A,'Publication Table'!$B160)/
SUMIFS(AllPublicationData!$E:$E,AllPublicationData!$A:$A,'Publication Table'!$B160),
IF(AND($C$4="NHS Scotland",$C$5="Operations cancelled for non-clinical/capacity reasons"),
SUMIFS(AllPublicationData!$I:$I,AllPublicationData!$A:$A,'Publication Table'!$B160)/
SUMIFS(AllPublicationData!$E:$E,AllPublicationData!$A:$A,'Publication Table'!$B160),
IF(AND($C$4="NHS Scotland",$C$5="Cancellations for other reasons"),
SUMIFS(AllPublicationData!$J:$J,AllPublicationData!$A:$A,'Publication Table'!$B160)/
SUMIFS(AllPublicationData!$E:$E,AllPublicationData!$A:$A,'Publication Table'!$B160)))))))))))</f>
        <v>#DIV/0!</v>
      </c>
      <c r="E160" s="96" t="e">
        <f>IF('Publication Table (%)'!$C$5="All Cancelled Operations",
IFERROR(SUMIFS(AllPublicationData!$F:$F,AllPublicationData!$A:$A,'Publication Table (%)'!$B160,AllPublicationData!$B:$B,'Publication Table (%)'!$C$4,AllPublicationData!$D:$D,'Publication Table (%)'!E$7)/
SUMIFS(AllPublicationData!$E:$E,AllPublicationData!$A:$A,'Publication Table (%)'!$B160,AllPublicationData!$B:$B,'Publication Table (%)'!$C$4,AllPublicationData!$D:$D,'Publication Table (%)'!E$7),
SUMIFS(AllPublicationData!$F:$F,AllPublicationData!$A:$A,'Publication Table (%)'!$B160,AllPublicationData!$B:$B,'Publication Table (%)'!E$7)/
SUMIFS(AllPublicationData!$E:$E,AllPublicationData!$A:$A,'Publication Table (%)'!$B160,AllPublicationData!$B:$B,'Publication Table (%)'!E$7)),
IF('Publication Table (%)'!$C$5="Operations cancelled by patient",
IFERROR(SUMIFS(AllPublicationData!$G:$G,AllPublicationData!$A:$A,'Publication Table (%)'!$B160,AllPublicationData!$B:$B,'Publication Table (%)'!$C$4,AllPublicationData!$D:$D,'Publication Table (%)'!E$7)/
SUMIFS(AllPublicationData!$E:$E,AllPublicationData!$A:$A,'Publication Table (%)'!$B160,AllPublicationData!$B:$B,'Publication Table (%)'!$C$4,AllPublicationData!$D:$D,'Publication Table (%)'!E$7),
SUMIFS(AllPublicationData!$G:$G,AllPublicationData!$A:$A,'Publication Table (%)'!$B160,AllPublicationData!$B:$B,'Publication Table (%)'!E$7)/
SUMIFS(AllPublicationData!$E:$E,AllPublicationData!$A:$A,'Publication Table (%)'!$B160,AllPublicationData!$B:$B,'Publication Table (%)'!E$7)),
IF('Publication Table (%)'!$C$5="Operations cancelled for clinical reasons",
IFERROR(SUMIFS(AllPublicationData!$H:$H,AllPublicationData!$A:$A,'Publication Table (%)'!$B160,AllPublicationData!$B:$B,'Publication Table (%)'!$C$4,AllPublicationData!$D:$D,'Publication Table (%)'!E$7)/
SUMIFS(AllPublicationData!$E:$E,AllPublicationData!$A:$A,'Publication Table (%)'!$B160,AllPublicationData!$B:$B,'Publication Table (%)'!$C$4,AllPublicationData!$D:$D,'Publication Table (%)'!E$7),
SUMIFS(AllPublicationData!$H:$H,AllPublicationData!$A:$A,'Publication Table (%)'!$B160,AllPublicationData!$B:$B,'Publication Table (%)'!E$7)/
SUMIFS(AllPublicationData!$E:$E,AllPublicationData!$A:$A,'Publication Table (%)'!$B160,AllPublicationData!$B:$B,'Publication Table (%)'!E$7)),
IF('Publication Table (%)'!$C$5="Operations cancelled for non-clinical/capacity reasons",
IFERROR(SUMIFS(AllPublicationData!$I:$I,AllPublicationData!$A:$A,'Publication Table (%)'!$B160,AllPublicationData!$B:$B,'Publication Table (%)'!$C$4,AllPublicationData!$D:$D,'Publication Table (%)'!E$7)/
SUMIFS(AllPublicationData!$E:$E,AllPublicationData!$A:$A,'Publication Table (%)'!$B160,AllPublicationData!$B:$B,'Publication Table (%)'!$C$4,AllPublicationData!$D:$D,'Publication Table (%)'!E$7),
SUMIFS(AllPublicationData!$I:$I,AllPublicationData!$A:$A,'Publication Table (%)'!$B160,AllPublicationData!$B:$B,'Publication Table (%)'!E$7)/
SUMIFS(AllPublicationData!$E:$E,AllPublicationData!$A:$A,'Publication Table (%)'!$B160,AllPublicationData!$B:$B,'Publication Table (%)'!E$7)),
IF('Publication Table (%)'!$C$5="Cancellations for other reasons",
IFERROR(SUMIFS(AllPublicationData!$J:$J,AllPublicationData!$A:$A,'Publication Table (%)'!$B160,AllPublicationData!$B:$B,'Publication Table (%)'!$C$4,AllPublicationData!$D:$D,'Publication Table (%)'!E$7)/
SUMIFS(AllPublicationData!$E:$E,AllPublicationData!$A:$A,'Publication Table (%)'!$B160,AllPublicationData!$B:$B,'Publication Table (%)'!$C$4,AllPublicationData!$D:$D,'Publication Table (%)'!E$7),
SUMIFS(AllPublicationData!$J:$J,AllPublicationData!$A:$A,'Publication Table (%)'!$B160,AllPublicationData!$B:$B,'Publication Table (%)'!E$7)/
SUMIFS(AllPublicationData!$E:$E,AllPublicationData!$A:$A,'Publication Table (%)'!$B160,AllPublicationData!$B:$B,'Publication Table (%)'!E$7)))))))</f>
        <v>#DIV/0!</v>
      </c>
      <c r="F160" s="96" t="e">
        <f>IF('Publication Table (%)'!$C$5="All Cancelled Operations",
IFERROR(SUMIFS(AllPublicationData!$F:$F,AllPublicationData!$A:$A,'Publication Table (%)'!$B160,AllPublicationData!$B:$B,'Publication Table (%)'!$C$4,AllPublicationData!$D:$D,'Publication Table (%)'!F$7)/
SUMIFS(AllPublicationData!$E:$E,AllPublicationData!$A:$A,'Publication Table (%)'!$B160,AllPublicationData!$B:$B,'Publication Table (%)'!$C$4,AllPublicationData!$D:$D,'Publication Table (%)'!F$7),
SUMIFS(AllPublicationData!$F:$F,AllPublicationData!$A:$A,'Publication Table (%)'!$B160,AllPublicationData!$B:$B,'Publication Table (%)'!F$7)/
SUMIFS(AllPublicationData!$E:$E,AllPublicationData!$A:$A,'Publication Table (%)'!$B160,AllPublicationData!$B:$B,'Publication Table (%)'!F$7)),
IF('Publication Table (%)'!$C$5="Operations cancelled by patient",
IFERROR(SUMIFS(AllPublicationData!$G:$G,AllPublicationData!$A:$A,'Publication Table (%)'!$B160,AllPublicationData!$B:$B,'Publication Table (%)'!$C$4,AllPublicationData!$D:$D,'Publication Table (%)'!F$7)/
SUMIFS(AllPublicationData!$E:$E,AllPublicationData!$A:$A,'Publication Table (%)'!$B160,AllPublicationData!$B:$B,'Publication Table (%)'!$C$4,AllPublicationData!$D:$D,'Publication Table (%)'!F$7),
SUMIFS(AllPublicationData!$G:$G,AllPublicationData!$A:$A,'Publication Table (%)'!$B160,AllPublicationData!$B:$B,'Publication Table (%)'!F$7)/
SUMIFS(AllPublicationData!$E:$E,AllPublicationData!$A:$A,'Publication Table (%)'!$B160,AllPublicationData!$B:$B,'Publication Table (%)'!F$7)),
IF('Publication Table (%)'!$C$5="Operations cancelled for clinical reasons",
IFERROR(SUMIFS(AllPublicationData!$H:$H,AllPublicationData!$A:$A,'Publication Table (%)'!$B160,AllPublicationData!$B:$B,'Publication Table (%)'!$C$4,AllPublicationData!$D:$D,'Publication Table (%)'!F$7)/
SUMIFS(AllPublicationData!$E:$E,AllPublicationData!$A:$A,'Publication Table (%)'!$B160,AllPublicationData!$B:$B,'Publication Table (%)'!$C$4,AllPublicationData!$D:$D,'Publication Table (%)'!F$7),
SUMIFS(AllPublicationData!$H:$H,AllPublicationData!$A:$A,'Publication Table (%)'!$B160,AllPublicationData!$B:$B,'Publication Table (%)'!F$7)/
SUMIFS(AllPublicationData!$E:$E,AllPublicationData!$A:$A,'Publication Table (%)'!$B160,AllPublicationData!$B:$B,'Publication Table (%)'!F$7)),
IF('Publication Table (%)'!$C$5="Operations cancelled for non-clinical/capacity reasons",
IFERROR(SUMIFS(AllPublicationData!$I:$I,AllPublicationData!$A:$A,'Publication Table (%)'!$B160,AllPublicationData!$B:$B,'Publication Table (%)'!$C$4,AllPublicationData!$D:$D,'Publication Table (%)'!F$7)/
SUMIFS(AllPublicationData!$E:$E,AllPublicationData!$A:$A,'Publication Table (%)'!$B160,AllPublicationData!$B:$B,'Publication Table (%)'!$C$4,AllPublicationData!$D:$D,'Publication Table (%)'!F$7),
SUMIFS(AllPublicationData!$I:$I,AllPublicationData!$A:$A,'Publication Table (%)'!$B160,AllPublicationData!$B:$B,'Publication Table (%)'!F$7)/
SUMIFS(AllPublicationData!$E:$E,AllPublicationData!$A:$A,'Publication Table (%)'!$B160,AllPublicationData!$B:$B,'Publication Table (%)'!F$7)),
IF('Publication Table (%)'!$C$5="Cancellations for other reasons",
IFERROR(SUMIFS(AllPublicationData!$J:$J,AllPublicationData!$A:$A,'Publication Table (%)'!$B160,AllPublicationData!$B:$B,'Publication Table (%)'!$C$4,AllPublicationData!$D:$D,'Publication Table (%)'!F$7)/
SUMIFS(AllPublicationData!$E:$E,AllPublicationData!$A:$A,'Publication Table (%)'!$B160,AllPublicationData!$B:$B,'Publication Table (%)'!$C$4,AllPublicationData!$D:$D,'Publication Table (%)'!F$7),
SUMIFS(AllPublicationData!$J:$J,AllPublicationData!$A:$A,'Publication Table (%)'!$B160,AllPublicationData!$B:$B,'Publication Table (%)'!F$7)/
SUMIFS(AllPublicationData!$E:$E,AllPublicationData!$A:$A,'Publication Table (%)'!$B160,AllPublicationData!$B:$B,'Publication Table (%)'!F$7)))))))</f>
        <v>#DIV/0!</v>
      </c>
      <c r="G160" s="96" t="e">
        <f>IF('Publication Table (%)'!$C$5="All Cancelled Operations",
IFERROR(SUMIFS(AllPublicationData!$F:$F,AllPublicationData!$A:$A,'Publication Table (%)'!$B160,AllPublicationData!$B:$B,'Publication Table (%)'!$C$4,AllPublicationData!$D:$D,'Publication Table (%)'!G$7)/
SUMIFS(AllPublicationData!$E:$E,AllPublicationData!$A:$A,'Publication Table (%)'!$B160,AllPublicationData!$B:$B,'Publication Table (%)'!$C$4,AllPublicationData!$D:$D,'Publication Table (%)'!G$7),
SUMIFS(AllPublicationData!$F:$F,AllPublicationData!$A:$A,'Publication Table (%)'!$B160,AllPublicationData!$B:$B,'Publication Table (%)'!G$7)/
SUMIFS(AllPublicationData!$E:$E,AllPublicationData!$A:$A,'Publication Table (%)'!$B160,AllPublicationData!$B:$B,'Publication Table (%)'!G$7)),
IF('Publication Table (%)'!$C$5="Operations cancelled by patient",
IFERROR(SUMIFS(AllPublicationData!$G:$G,AllPublicationData!$A:$A,'Publication Table (%)'!$B160,AllPublicationData!$B:$B,'Publication Table (%)'!$C$4,AllPublicationData!$D:$D,'Publication Table (%)'!G$7)/
SUMIFS(AllPublicationData!$E:$E,AllPublicationData!$A:$A,'Publication Table (%)'!$B160,AllPublicationData!$B:$B,'Publication Table (%)'!$C$4,AllPublicationData!$D:$D,'Publication Table (%)'!G$7),
SUMIFS(AllPublicationData!$G:$G,AllPublicationData!$A:$A,'Publication Table (%)'!$B160,AllPublicationData!$B:$B,'Publication Table (%)'!G$7)/
SUMIFS(AllPublicationData!$E:$E,AllPublicationData!$A:$A,'Publication Table (%)'!$B160,AllPublicationData!$B:$B,'Publication Table (%)'!G$7)),
IF('Publication Table (%)'!$C$5="Operations cancelled for clinical reasons",
IFERROR(SUMIFS(AllPublicationData!$H:$H,AllPublicationData!$A:$A,'Publication Table (%)'!$B160,AllPublicationData!$B:$B,'Publication Table (%)'!$C$4,AllPublicationData!$D:$D,'Publication Table (%)'!G$7)/
SUMIFS(AllPublicationData!$E:$E,AllPublicationData!$A:$A,'Publication Table (%)'!$B160,AllPublicationData!$B:$B,'Publication Table (%)'!$C$4,AllPublicationData!$D:$D,'Publication Table (%)'!G$7),
SUMIFS(AllPublicationData!$H:$H,AllPublicationData!$A:$A,'Publication Table (%)'!$B160,AllPublicationData!$B:$B,'Publication Table (%)'!G$7)/
SUMIFS(AllPublicationData!$E:$E,AllPublicationData!$A:$A,'Publication Table (%)'!$B160,AllPublicationData!$B:$B,'Publication Table (%)'!G$7)),
IF('Publication Table (%)'!$C$5="Operations cancelled for non-clinical/capacity reasons",
IFERROR(SUMIFS(AllPublicationData!$I:$I,AllPublicationData!$A:$A,'Publication Table (%)'!$B160,AllPublicationData!$B:$B,'Publication Table (%)'!$C$4,AllPublicationData!$D:$D,'Publication Table (%)'!G$7)/
SUMIFS(AllPublicationData!$E:$E,AllPublicationData!$A:$A,'Publication Table (%)'!$B160,AllPublicationData!$B:$B,'Publication Table (%)'!$C$4,AllPublicationData!$D:$D,'Publication Table (%)'!G$7),
SUMIFS(AllPublicationData!$I:$I,AllPublicationData!$A:$A,'Publication Table (%)'!$B160,AllPublicationData!$B:$B,'Publication Table (%)'!G$7)/
SUMIFS(AllPublicationData!$E:$E,AllPublicationData!$A:$A,'Publication Table (%)'!$B160,AllPublicationData!$B:$B,'Publication Table (%)'!G$7)),
IF('Publication Table (%)'!$C$5="Cancellations for other reasons",
IFERROR(SUMIFS(AllPublicationData!$J:$J,AllPublicationData!$A:$A,'Publication Table (%)'!$B160,AllPublicationData!$B:$B,'Publication Table (%)'!$C$4,AllPublicationData!$D:$D,'Publication Table (%)'!G$7)/
SUMIFS(AllPublicationData!$E:$E,AllPublicationData!$A:$A,'Publication Table (%)'!$B160,AllPublicationData!$B:$B,'Publication Table (%)'!$C$4,AllPublicationData!$D:$D,'Publication Table (%)'!G$7),
SUMIFS(AllPublicationData!$J:$J,AllPublicationData!$A:$A,'Publication Table (%)'!$B160,AllPublicationData!$B:$B,'Publication Table (%)'!G$7)/
SUMIFS(AllPublicationData!$E:$E,AllPublicationData!$A:$A,'Publication Table (%)'!$B160,AllPublicationData!$B:$B,'Publication Table (%)'!G$7)))))))</f>
        <v>#DIV/0!</v>
      </c>
      <c r="H160" s="96" t="e">
        <f>IF('Publication Table (%)'!$C$5="All Cancelled Operations",
IFERROR(SUMIFS(AllPublicationData!$F:$F,AllPublicationData!$A:$A,'Publication Table (%)'!$B160,AllPublicationData!$B:$B,'Publication Table (%)'!$C$4,AllPublicationData!$D:$D,'Publication Table (%)'!H$7)/
SUMIFS(AllPublicationData!$E:$E,AllPublicationData!$A:$A,'Publication Table (%)'!$B160,AllPublicationData!$B:$B,'Publication Table (%)'!$C$4,AllPublicationData!$D:$D,'Publication Table (%)'!H$7),
SUMIFS(AllPublicationData!$F:$F,AllPublicationData!$A:$A,'Publication Table (%)'!$B160,AllPublicationData!$B:$B,'Publication Table (%)'!H$7)/
SUMIFS(AllPublicationData!$E:$E,AllPublicationData!$A:$A,'Publication Table (%)'!$B160,AllPublicationData!$B:$B,'Publication Table (%)'!H$7)),
IF('Publication Table (%)'!$C$5="Operations cancelled by patient",
IFERROR(SUMIFS(AllPublicationData!$G:$G,AllPublicationData!$A:$A,'Publication Table (%)'!$B160,AllPublicationData!$B:$B,'Publication Table (%)'!$C$4,AllPublicationData!$D:$D,'Publication Table (%)'!H$7)/
SUMIFS(AllPublicationData!$E:$E,AllPublicationData!$A:$A,'Publication Table (%)'!$B160,AllPublicationData!$B:$B,'Publication Table (%)'!$C$4,AllPublicationData!$D:$D,'Publication Table (%)'!H$7),
SUMIFS(AllPublicationData!$G:$G,AllPublicationData!$A:$A,'Publication Table (%)'!$B160,AllPublicationData!$B:$B,'Publication Table (%)'!H$7)/
SUMIFS(AllPublicationData!$E:$E,AllPublicationData!$A:$A,'Publication Table (%)'!$B160,AllPublicationData!$B:$B,'Publication Table (%)'!H$7)),
IF('Publication Table (%)'!$C$5="Operations cancelled for clinical reasons",
IFERROR(SUMIFS(AllPublicationData!$H:$H,AllPublicationData!$A:$A,'Publication Table (%)'!$B160,AllPublicationData!$B:$B,'Publication Table (%)'!$C$4,AllPublicationData!$D:$D,'Publication Table (%)'!H$7)/
SUMIFS(AllPublicationData!$E:$E,AllPublicationData!$A:$A,'Publication Table (%)'!$B160,AllPublicationData!$B:$B,'Publication Table (%)'!$C$4,AllPublicationData!$D:$D,'Publication Table (%)'!H$7),
SUMIFS(AllPublicationData!$H:$H,AllPublicationData!$A:$A,'Publication Table (%)'!$B160,AllPublicationData!$B:$B,'Publication Table (%)'!H$7)/
SUMIFS(AllPublicationData!$E:$E,AllPublicationData!$A:$A,'Publication Table (%)'!$B160,AllPublicationData!$B:$B,'Publication Table (%)'!H$7)),
IF('Publication Table (%)'!$C$5="Operations cancelled for non-clinical/capacity reasons",
IFERROR(SUMIFS(AllPublicationData!$I:$I,AllPublicationData!$A:$A,'Publication Table (%)'!$B160,AllPublicationData!$B:$B,'Publication Table (%)'!$C$4,AllPublicationData!$D:$D,'Publication Table (%)'!H$7)/
SUMIFS(AllPublicationData!$E:$E,AllPublicationData!$A:$A,'Publication Table (%)'!$B160,AllPublicationData!$B:$B,'Publication Table (%)'!$C$4,AllPublicationData!$D:$D,'Publication Table (%)'!H$7),
SUMIFS(AllPublicationData!$I:$I,AllPublicationData!$A:$A,'Publication Table (%)'!$B160,AllPublicationData!$B:$B,'Publication Table (%)'!H$7)/
SUMIFS(AllPublicationData!$E:$E,AllPublicationData!$A:$A,'Publication Table (%)'!$B160,AllPublicationData!$B:$B,'Publication Table (%)'!H$7)),
IF('Publication Table (%)'!$C$5="Cancellations for other reasons",
IFERROR(SUMIFS(AllPublicationData!$J:$J,AllPublicationData!$A:$A,'Publication Table (%)'!$B160,AllPublicationData!$B:$B,'Publication Table (%)'!$C$4,AllPublicationData!$D:$D,'Publication Table (%)'!H$7)/
SUMIFS(AllPublicationData!$E:$E,AllPublicationData!$A:$A,'Publication Table (%)'!$B160,AllPublicationData!$B:$B,'Publication Table (%)'!$C$4,AllPublicationData!$D:$D,'Publication Table (%)'!H$7),
SUMIFS(AllPublicationData!$J:$J,AllPublicationData!$A:$A,'Publication Table (%)'!$B160,AllPublicationData!$B:$B,'Publication Table (%)'!H$7)/
SUMIFS(AllPublicationData!$E:$E,AllPublicationData!$A:$A,'Publication Table (%)'!$B160,AllPublicationData!$B:$B,'Publication Table (%)'!H$7)))))))</f>
        <v>#DIV/0!</v>
      </c>
      <c r="I160" s="96" t="e">
        <f>IF('Publication Table (%)'!$C$5="All Cancelled Operations",
IFERROR(SUMIFS(AllPublicationData!$F:$F,AllPublicationData!$A:$A,'Publication Table (%)'!$B160,AllPublicationData!$B:$B,'Publication Table (%)'!$C$4,AllPublicationData!$D:$D,'Publication Table (%)'!I$7)/
SUMIFS(AllPublicationData!$E:$E,AllPublicationData!$A:$A,'Publication Table (%)'!$B160,AllPublicationData!$B:$B,'Publication Table (%)'!$C$4,AllPublicationData!$D:$D,'Publication Table (%)'!I$7),
SUMIFS(AllPublicationData!$F:$F,AllPublicationData!$A:$A,'Publication Table (%)'!$B160,AllPublicationData!$B:$B,'Publication Table (%)'!I$7)/
SUMIFS(AllPublicationData!$E:$E,AllPublicationData!$A:$A,'Publication Table (%)'!$B160,AllPublicationData!$B:$B,'Publication Table (%)'!I$7)),
IF('Publication Table (%)'!$C$5="Operations cancelled by patient",
IFERROR(SUMIFS(AllPublicationData!$G:$G,AllPublicationData!$A:$A,'Publication Table (%)'!$B160,AllPublicationData!$B:$B,'Publication Table (%)'!$C$4,AllPublicationData!$D:$D,'Publication Table (%)'!I$7)/
SUMIFS(AllPublicationData!$E:$E,AllPublicationData!$A:$A,'Publication Table (%)'!$B160,AllPublicationData!$B:$B,'Publication Table (%)'!$C$4,AllPublicationData!$D:$D,'Publication Table (%)'!I$7),
SUMIFS(AllPublicationData!$G:$G,AllPublicationData!$A:$A,'Publication Table (%)'!$B160,AllPublicationData!$B:$B,'Publication Table (%)'!I$7)/
SUMIFS(AllPublicationData!$E:$E,AllPublicationData!$A:$A,'Publication Table (%)'!$B160,AllPublicationData!$B:$B,'Publication Table (%)'!I$7)),
IF('Publication Table (%)'!$C$5="Operations cancelled for clinical reasons",
IFERROR(SUMIFS(AllPublicationData!$H:$H,AllPublicationData!$A:$A,'Publication Table (%)'!$B160,AllPublicationData!$B:$B,'Publication Table (%)'!$C$4,AllPublicationData!$D:$D,'Publication Table (%)'!I$7)/
SUMIFS(AllPublicationData!$E:$E,AllPublicationData!$A:$A,'Publication Table (%)'!$B160,AllPublicationData!$B:$B,'Publication Table (%)'!$C$4,AllPublicationData!$D:$D,'Publication Table (%)'!I$7),
SUMIFS(AllPublicationData!$H:$H,AllPublicationData!$A:$A,'Publication Table (%)'!$B160,AllPublicationData!$B:$B,'Publication Table (%)'!I$7)/
SUMIFS(AllPublicationData!$E:$E,AllPublicationData!$A:$A,'Publication Table (%)'!$B160,AllPublicationData!$B:$B,'Publication Table (%)'!I$7)),
IF('Publication Table (%)'!$C$5="Operations cancelled for non-clinical/capacity reasons",
IFERROR(SUMIFS(AllPublicationData!$I:$I,AllPublicationData!$A:$A,'Publication Table (%)'!$B160,AllPublicationData!$B:$B,'Publication Table (%)'!$C$4,AllPublicationData!$D:$D,'Publication Table (%)'!I$7)/
SUMIFS(AllPublicationData!$E:$E,AllPublicationData!$A:$A,'Publication Table (%)'!$B160,AllPublicationData!$B:$B,'Publication Table (%)'!$C$4,AllPublicationData!$D:$D,'Publication Table (%)'!I$7),
SUMIFS(AllPublicationData!$I:$I,AllPublicationData!$A:$A,'Publication Table (%)'!$B160,AllPublicationData!$B:$B,'Publication Table (%)'!I$7)/
SUMIFS(AllPublicationData!$E:$E,AllPublicationData!$A:$A,'Publication Table (%)'!$B160,AllPublicationData!$B:$B,'Publication Table (%)'!I$7)),
IF('Publication Table (%)'!$C$5="Cancellations for other reasons",
IFERROR(SUMIFS(AllPublicationData!$J:$J,AllPublicationData!$A:$A,'Publication Table (%)'!$B160,AllPublicationData!$B:$B,'Publication Table (%)'!$C$4,AllPublicationData!$D:$D,'Publication Table (%)'!I$7)/
SUMIFS(AllPublicationData!$E:$E,AllPublicationData!$A:$A,'Publication Table (%)'!$B160,AllPublicationData!$B:$B,'Publication Table (%)'!$C$4,AllPublicationData!$D:$D,'Publication Table (%)'!I$7),
SUMIFS(AllPublicationData!$J:$J,AllPublicationData!$A:$A,'Publication Table (%)'!$B160,AllPublicationData!$B:$B,'Publication Table (%)'!I$7)/
SUMIFS(AllPublicationData!$E:$E,AllPublicationData!$A:$A,'Publication Table (%)'!$B160,AllPublicationData!$B:$B,'Publication Table (%)'!I$7)))))))</f>
        <v>#DIV/0!</v>
      </c>
      <c r="J160" s="96" t="e">
        <f>IF('Publication Table (%)'!$C$5="All Cancelled Operations",
IFERROR(SUMIFS(AllPublicationData!$F:$F,AllPublicationData!$A:$A,'Publication Table (%)'!$B160,AllPublicationData!$B:$B,'Publication Table (%)'!$C$4,AllPublicationData!$D:$D,'Publication Table (%)'!J$7)/
SUMIFS(AllPublicationData!$E:$E,AllPublicationData!$A:$A,'Publication Table (%)'!$B160,AllPublicationData!$B:$B,'Publication Table (%)'!$C$4,AllPublicationData!$D:$D,'Publication Table (%)'!J$7),
SUMIFS(AllPublicationData!$F:$F,AllPublicationData!$A:$A,'Publication Table (%)'!$B160,AllPublicationData!$B:$B,'Publication Table (%)'!J$7)/
SUMIFS(AllPublicationData!$E:$E,AllPublicationData!$A:$A,'Publication Table (%)'!$B160,AllPublicationData!$B:$B,'Publication Table (%)'!J$7)),
IF('Publication Table (%)'!$C$5="Operations cancelled by patient",
IFERROR(SUMIFS(AllPublicationData!$G:$G,AllPublicationData!$A:$A,'Publication Table (%)'!$B160,AllPublicationData!$B:$B,'Publication Table (%)'!$C$4,AllPublicationData!$D:$D,'Publication Table (%)'!J$7)/
SUMIFS(AllPublicationData!$E:$E,AllPublicationData!$A:$A,'Publication Table (%)'!$B160,AllPublicationData!$B:$B,'Publication Table (%)'!$C$4,AllPublicationData!$D:$D,'Publication Table (%)'!J$7),
SUMIFS(AllPublicationData!$G:$G,AllPublicationData!$A:$A,'Publication Table (%)'!$B160,AllPublicationData!$B:$B,'Publication Table (%)'!J$7)/
SUMIFS(AllPublicationData!$E:$E,AllPublicationData!$A:$A,'Publication Table (%)'!$B160,AllPublicationData!$B:$B,'Publication Table (%)'!J$7)),
IF('Publication Table (%)'!$C$5="Operations cancelled for clinical reasons",
IFERROR(SUMIFS(AllPublicationData!$H:$H,AllPublicationData!$A:$A,'Publication Table (%)'!$B160,AllPublicationData!$B:$B,'Publication Table (%)'!$C$4,AllPublicationData!$D:$D,'Publication Table (%)'!J$7)/
SUMIFS(AllPublicationData!$E:$E,AllPublicationData!$A:$A,'Publication Table (%)'!$B160,AllPublicationData!$B:$B,'Publication Table (%)'!$C$4,AllPublicationData!$D:$D,'Publication Table (%)'!J$7),
SUMIFS(AllPublicationData!$H:$H,AllPublicationData!$A:$A,'Publication Table (%)'!$B160,AllPublicationData!$B:$B,'Publication Table (%)'!J$7)/
SUMIFS(AllPublicationData!$E:$E,AllPublicationData!$A:$A,'Publication Table (%)'!$B160,AllPublicationData!$B:$B,'Publication Table (%)'!J$7)),
IF('Publication Table (%)'!$C$5="Operations cancelled for non-clinical/capacity reasons",
IFERROR(SUMIFS(AllPublicationData!$I:$I,AllPublicationData!$A:$A,'Publication Table (%)'!$B160,AllPublicationData!$B:$B,'Publication Table (%)'!$C$4,AllPublicationData!$D:$D,'Publication Table (%)'!J$7)/
SUMIFS(AllPublicationData!$E:$E,AllPublicationData!$A:$A,'Publication Table (%)'!$B160,AllPublicationData!$B:$B,'Publication Table (%)'!$C$4,AllPublicationData!$D:$D,'Publication Table (%)'!J$7),
SUMIFS(AllPublicationData!$I:$I,AllPublicationData!$A:$A,'Publication Table (%)'!$B160,AllPublicationData!$B:$B,'Publication Table (%)'!J$7)/
SUMIFS(AllPublicationData!$E:$E,AllPublicationData!$A:$A,'Publication Table (%)'!$B160,AllPublicationData!$B:$B,'Publication Table (%)'!J$7)),
IF('Publication Table (%)'!$C$5="Cancellations for other reasons",
IFERROR(SUMIFS(AllPublicationData!$J:$J,AllPublicationData!$A:$A,'Publication Table (%)'!$B160,AllPublicationData!$B:$B,'Publication Table (%)'!$C$4,AllPublicationData!$D:$D,'Publication Table (%)'!J$7)/
SUMIFS(AllPublicationData!$E:$E,AllPublicationData!$A:$A,'Publication Table (%)'!$B160,AllPublicationData!$B:$B,'Publication Table (%)'!$C$4,AllPublicationData!$D:$D,'Publication Table (%)'!J$7),
SUMIFS(AllPublicationData!$J:$J,AllPublicationData!$A:$A,'Publication Table (%)'!$B160,AllPublicationData!$B:$B,'Publication Table (%)'!J$7)/
SUMIFS(AllPublicationData!$E:$E,AllPublicationData!$A:$A,'Publication Table (%)'!$B160,AllPublicationData!$B:$B,'Publication Table (%)'!J$7)))))))</f>
        <v>#DIV/0!</v>
      </c>
      <c r="K160" s="96" t="e">
        <f>IF('Publication Table (%)'!$C$5="All Cancelled Operations",
IFERROR(SUMIFS(AllPublicationData!$F:$F,AllPublicationData!$A:$A,'Publication Table (%)'!$B160,AllPublicationData!$B:$B,'Publication Table (%)'!$C$4,AllPublicationData!$D:$D,'Publication Table (%)'!K$7)/
SUMIFS(AllPublicationData!$E:$E,AllPublicationData!$A:$A,'Publication Table (%)'!$B160,AllPublicationData!$B:$B,'Publication Table (%)'!$C$4,AllPublicationData!$D:$D,'Publication Table (%)'!K$7),
SUMIFS(AllPublicationData!$F:$F,AllPublicationData!$A:$A,'Publication Table (%)'!$B160,AllPublicationData!$B:$B,'Publication Table (%)'!K$7)/
SUMIFS(AllPublicationData!$E:$E,AllPublicationData!$A:$A,'Publication Table (%)'!$B160,AllPublicationData!$B:$B,'Publication Table (%)'!K$7)),
IF('Publication Table (%)'!$C$5="Operations cancelled by patient",
IFERROR(SUMIFS(AllPublicationData!$G:$G,AllPublicationData!$A:$A,'Publication Table (%)'!$B160,AllPublicationData!$B:$B,'Publication Table (%)'!$C$4,AllPublicationData!$D:$D,'Publication Table (%)'!K$7)/
SUMIFS(AllPublicationData!$E:$E,AllPublicationData!$A:$A,'Publication Table (%)'!$B160,AllPublicationData!$B:$B,'Publication Table (%)'!$C$4,AllPublicationData!$D:$D,'Publication Table (%)'!K$7),
SUMIFS(AllPublicationData!$G:$G,AllPublicationData!$A:$A,'Publication Table (%)'!$B160,AllPublicationData!$B:$B,'Publication Table (%)'!K$7)/
SUMIFS(AllPublicationData!$E:$E,AllPublicationData!$A:$A,'Publication Table (%)'!$B160,AllPublicationData!$B:$B,'Publication Table (%)'!K$7)),
IF('Publication Table (%)'!$C$5="Operations cancelled for clinical reasons",
IFERROR(SUMIFS(AllPublicationData!$H:$H,AllPublicationData!$A:$A,'Publication Table (%)'!$B160,AllPublicationData!$B:$B,'Publication Table (%)'!$C$4,AllPublicationData!$D:$D,'Publication Table (%)'!K$7)/
SUMIFS(AllPublicationData!$E:$E,AllPublicationData!$A:$A,'Publication Table (%)'!$B160,AllPublicationData!$B:$B,'Publication Table (%)'!$C$4,AllPublicationData!$D:$D,'Publication Table (%)'!K$7),
SUMIFS(AllPublicationData!$H:$H,AllPublicationData!$A:$A,'Publication Table (%)'!$B160,AllPublicationData!$B:$B,'Publication Table (%)'!K$7)/
SUMIFS(AllPublicationData!$E:$E,AllPublicationData!$A:$A,'Publication Table (%)'!$B160,AllPublicationData!$B:$B,'Publication Table (%)'!K$7)),
IF('Publication Table (%)'!$C$5="Operations cancelled for non-clinical/capacity reasons",
IFERROR(SUMIFS(AllPublicationData!$I:$I,AllPublicationData!$A:$A,'Publication Table (%)'!$B160,AllPublicationData!$B:$B,'Publication Table (%)'!$C$4,AllPublicationData!$D:$D,'Publication Table (%)'!K$7)/
SUMIFS(AllPublicationData!$E:$E,AllPublicationData!$A:$A,'Publication Table (%)'!$B160,AllPublicationData!$B:$B,'Publication Table (%)'!$C$4,AllPublicationData!$D:$D,'Publication Table (%)'!K$7),
SUMIFS(AllPublicationData!$I:$I,AllPublicationData!$A:$A,'Publication Table (%)'!$B160,AllPublicationData!$B:$B,'Publication Table (%)'!K$7)/
SUMIFS(AllPublicationData!$E:$E,AllPublicationData!$A:$A,'Publication Table (%)'!$B160,AllPublicationData!$B:$B,'Publication Table (%)'!K$7)),
IF('Publication Table (%)'!$C$5="Cancellations for other reasons",
IFERROR(SUMIFS(AllPublicationData!$J:$J,AllPublicationData!$A:$A,'Publication Table (%)'!$B160,AllPublicationData!$B:$B,'Publication Table (%)'!$C$4,AllPublicationData!$D:$D,'Publication Table (%)'!K$7)/
SUMIFS(AllPublicationData!$E:$E,AllPublicationData!$A:$A,'Publication Table (%)'!$B160,AllPublicationData!$B:$B,'Publication Table (%)'!$C$4,AllPublicationData!$D:$D,'Publication Table (%)'!K$7),
SUMIFS(AllPublicationData!$J:$J,AllPublicationData!$A:$A,'Publication Table (%)'!$B160,AllPublicationData!$B:$B,'Publication Table (%)'!K$7)/
SUMIFS(AllPublicationData!$E:$E,AllPublicationData!$A:$A,'Publication Table (%)'!$B160,AllPublicationData!$B:$B,'Publication Table (%)'!K$7)))))))</f>
        <v>#DIV/0!</v>
      </c>
      <c r="L160" s="96" t="e">
        <f>IF('Publication Table (%)'!$C$5="All Cancelled Operations",
IFERROR(SUMIFS(AllPublicationData!$F:$F,AllPublicationData!$A:$A,'Publication Table (%)'!$B160,AllPublicationData!$B:$B,'Publication Table (%)'!$C$4,AllPublicationData!$D:$D,'Publication Table (%)'!L$7)/
SUMIFS(AllPublicationData!$E:$E,AllPublicationData!$A:$A,'Publication Table (%)'!$B160,AllPublicationData!$B:$B,'Publication Table (%)'!$C$4,AllPublicationData!$D:$D,'Publication Table (%)'!L$7),
SUMIFS(AllPublicationData!$F:$F,AllPublicationData!$A:$A,'Publication Table (%)'!$B160,AllPublicationData!$B:$B,'Publication Table (%)'!L$7)/
SUMIFS(AllPublicationData!$E:$E,AllPublicationData!$A:$A,'Publication Table (%)'!$B160,AllPublicationData!$B:$B,'Publication Table (%)'!L$7)),
IF('Publication Table (%)'!$C$5="Operations cancelled by patient",
IFERROR(SUMIFS(AllPublicationData!$G:$G,AllPublicationData!$A:$A,'Publication Table (%)'!$B160,AllPublicationData!$B:$B,'Publication Table (%)'!$C$4,AllPublicationData!$D:$D,'Publication Table (%)'!L$7)/
SUMIFS(AllPublicationData!$E:$E,AllPublicationData!$A:$A,'Publication Table (%)'!$B160,AllPublicationData!$B:$B,'Publication Table (%)'!$C$4,AllPublicationData!$D:$D,'Publication Table (%)'!L$7),
SUMIFS(AllPublicationData!$G:$G,AllPublicationData!$A:$A,'Publication Table (%)'!$B160,AllPublicationData!$B:$B,'Publication Table (%)'!L$7)/
SUMIFS(AllPublicationData!$E:$E,AllPublicationData!$A:$A,'Publication Table (%)'!$B160,AllPublicationData!$B:$B,'Publication Table (%)'!L$7)),
IF('Publication Table (%)'!$C$5="Operations cancelled for clinical reasons",
IFERROR(SUMIFS(AllPublicationData!$H:$H,AllPublicationData!$A:$A,'Publication Table (%)'!$B160,AllPublicationData!$B:$B,'Publication Table (%)'!$C$4,AllPublicationData!$D:$D,'Publication Table (%)'!L$7)/
SUMIFS(AllPublicationData!$E:$E,AllPublicationData!$A:$A,'Publication Table (%)'!$B160,AllPublicationData!$B:$B,'Publication Table (%)'!$C$4,AllPublicationData!$D:$D,'Publication Table (%)'!L$7),
SUMIFS(AllPublicationData!$H:$H,AllPublicationData!$A:$A,'Publication Table (%)'!$B160,AllPublicationData!$B:$B,'Publication Table (%)'!L$7)/
SUMIFS(AllPublicationData!$E:$E,AllPublicationData!$A:$A,'Publication Table (%)'!$B160,AllPublicationData!$B:$B,'Publication Table (%)'!L$7)),
IF('Publication Table (%)'!$C$5="Operations cancelled for non-clinical/capacity reasons",
IFERROR(SUMIFS(AllPublicationData!$I:$I,AllPublicationData!$A:$A,'Publication Table (%)'!$B160,AllPublicationData!$B:$B,'Publication Table (%)'!$C$4,AllPublicationData!$D:$D,'Publication Table (%)'!L$7)/
SUMIFS(AllPublicationData!$E:$E,AllPublicationData!$A:$A,'Publication Table (%)'!$B160,AllPublicationData!$B:$B,'Publication Table (%)'!$C$4,AllPublicationData!$D:$D,'Publication Table (%)'!L$7),
SUMIFS(AllPublicationData!$I:$I,AllPublicationData!$A:$A,'Publication Table (%)'!$B160,AllPublicationData!$B:$B,'Publication Table (%)'!L$7)/
SUMIFS(AllPublicationData!$E:$E,AllPublicationData!$A:$A,'Publication Table (%)'!$B160,AllPublicationData!$B:$B,'Publication Table (%)'!L$7)),
IF('Publication Table (%)'!$C$5="Cancellations for other reasons",
IFERROR(SUMIFS(AllPublicationData!$J:$J,AllPublicationData!$A:$A,'Publication Table (%)'!$B160,AllPublicationData!$B:$B,'Publication Table (%)'!$C$4,AllPublicationData!$D:$D,'Publication Table (%)'!L$7)/
SUMIFS(AllPublicationData!$E:$E,AllPublicationData!$A:$A,'Publication Table (%)'!$B160,AllPublicationData!$B:$B,'Publication Table (%)'!$C$4,AllPublicationData!$D:$D,'Publication Table (%)'!L$7),
SUMIFS(AllPublicationData!$J:$J,AllPublicationData!$A:$A,'Publication Table (%)'!$B160,AllPublicationData!$B:$B,'Publication Table (%)'!L$7)/
SUMIFS(AllPublicationData!$E:$E,AllPublicationData!$A:$A,'Publication Table (%)'!$B160,AllPublicationData!$B:$B,'Publication Table (%)'!L$7)))))))</f>
        <v>#DIV/0!</v>
      </c>
      <c r="M160" s="96" t="e">
        <f>IF('Publication Table (%)'!$C$5="All Cancelled Operations",
IFERROR(SUMIFS(AllPublicationData!$F:$F,AllPublicationData!$A:$A,'Publication Table (%)'!$B160,AllPublicationData!$B:$B,'Publication Table (%)'!$C$4,AllPublicationData!$D:$D,'Publication Table (%)'!M$7)/
SUMIFS(AllPublicationData!$E:$E,AllPublicationData!$A:$A,'Publication Table (%)'!$B160,AllPublicationData!$B:$B,'Publication Table (%)'!$C$4,AllPublicationData!$D:$D,'Publication Table (%)'!M$7),
SUMIFS(AllPublicationData!$F:$F,AllPublicationData!$A:$A,'Publication Table (%)'!$B160,AllPublicationData!$B:$B,'Publication Table (%)'!M$7)/
SUMIFS(AllPublicationData!$E:$E,AllPublicationData!$A:$A,'Publication Table (%)'!$B160,AllPublicationData!$B:$B,'Publication Table (%)'!M$7)),
IF('Publication Table (%)'!$C$5="Operations cancelled by patient",
IFERROR(SUMIFS(AllPublicationData!$G:$G,AllPublicationData!$A:$A,'Publication Table (%)'!$B160,AllPublicationData!$B:$B,'Publication Table (%)'!$C$4,AllPublicationData!$D:$D,'Publication Table (%)'!M$7)/
SUMIFS(AllPublicationData!$E:$E,AllPublicationData!$A:$A,'Publication Table (%)'!$B160,AllPublicationData!$B:$B,'Publication Table (%)'!$C$4,AllPublicationData!$D:$D,'Publication Table (%)'!M$7),
SUMIFS(AllPublicationData!$G:$G,AllPublicationData!$A:$A,'Publication Table (%)'!$B160,AllPublicationData!$B:$B,'Publication Table (%)'!M$7)/
SUMIFS(AllPublicationData!$E:$E,AllPublicationData!$A:$A,'Publication Table (%)'!$B160,AllPublicationData!$B:$B,'Publication Table (%)'!M$7)),
IF('Publication Table (%)'!$C$5="Operations cancelled for clinical reasons",
IFERROR(SUMIFS(AllPublicationData!$H:$H,AllPublicationData!$A:$A,'Publication Table (%)'!$B160,AllPublicationData!$B:$B,'Publication Table (%)'!$C$4,AllPublicationData!$D:$D,'Publication Table (%)'!M$7)/
SUMIFS(AllPublicationData!$E:$E,AllPublicationData!$A:$A,'Publication Table (%)'!$B160,AllPublicationData!$B:$B,'Publication Table (%)'!$C$4,AllPublicationData!$D:$D,'Publication Table (%)'!M$7),
SUMIFS(AllPublicationData!$H:$H,AllPublicationData!$A:$A,'Publication Table (%)'!$B160,AllPublicationData!$B:$B,'Publication Table (%)'!M$7)/
SUMIFS(AllPublicationData!$E:$E,AllPublicationData!$A:$A,'Publication Table (%)'!$B160,AllPublicationData!$B:$B,'Publication Table (%)'!M$7)),
IF('Publication Table (%)'!$C$5="Operations cancelled for non-clinical/capacity reasons",
IFERROR(SUMIFS(AllPublicationData!$I:$I,AllPublicationData!$A:$A,'Publication Table (%)'!$B160,AllPublicationData!$B:$B,'Publication Table (%)'!$C$4,AllPublicationData!$D:$D,'Publication Table (%)'!M$7)/
SUMIFS(AllPublicationData!$E:$E,AllPublicationData!$A:$A,'Publication Table (%)'!$B160,AllPublicationData!$B:$B,'Publication Table (%)'!$C$4,AllPublicationData!$D:$D,'Publication Table (%)'!M$7),
SUMIFS(AllPublicationData!$I:$I,AllPublicationData!$A:$A,'Publication Table (%)'!$B160,AllPublicationData!$B:$B,'Publication Table (%)'!M$7)/
SUMIFS(AllPublicationData!$E:$E,AllPublicationData!$A:$A,'Publication Table (%)'!$B160,AllPublicationData!$B:$B,'Publication Table (%)'!M$7)),
IF('Publication Table (%)'!$C$5="Cancellations for other reasons",
IFERROR(SUMIFS(AllPublicationData!$J:$J,AllPublicationData!$A:$A,'Publication Table (%)'!$B160,AllPublicationData!$B:$B,'Publication Table (%)'!$C$4,AllPublicationData!$D:$D,'Publication Table (%)'!M$7)/
SUMIFS(AllPublicationData!$E:$E,AllPublicationData!$A:$A,'Publication Table (%)'!$B160,AllPublicationData!$B:$B,'Publication Table (%)'!$C$4,AllPublicationData!$D:$D,'Publication Table (%)'!M$7),
SUMIFS(AllPublicationData!$J:$J,AllPublicationData!$A:$A,'Publication Table (%)'!$B160,AllPublicationData!$B:$B,'Publication Table (%)'!M$7)/
SUMIFS(AllPublicationData!$E:$E,AllPublicationData!$A:$A,'Publication Table (%)'!$B160,AllPublicationData!$B:$B,'Publication Table (%)'!M$7)))))))</f>
        <v>#DIV/0!</v>
      </c>
      <c r="N160" s="96" t="e">
        <f>IF('Publication Table (%)'!$C$5="All Cancelled Operations",
IFERROR(SUMIFS(AllPublicationData!$F:$F,AllPublicationData!$A:$A,'Publication Table (%)'!$B160,AllPublicationData!$B:$B,'Publication Table (%)'!$C$4,AllPublicationData!$D:$D,'Publication Table (%)'!N$7)/
SUMIFS(AllPublicationData!$E:$E,AllPublicationData!$A:$A,'Publication Table (%)'!$B160,AllPublicationData!$B:$B,'Publication Table (%)'!$C$4,AllPublicationData!$D:$D,'Publication Table (%)'!N$7),
SUMIFS(AllPublicationData!$F:$F,AllPublicationData!$A:$A,'Publication Table (%)'!$B160,AllPublicationData!$B:$B,'Publication Table (%)'!N$7)/
SUMIFS(AllPublicationData!$E:$E,AllPublicationData!$A:$A,'Publication Table (%)'!$B160,AllPublicationData!$B:$B,'Publication Table (%)'!N$7)),
IF('Publication Table (%)'!$C$5="Operations cancelled by patient",
IFERROR(SUMIFS(AllPublicationData!$G:$G,AllPublicationData!$A:$A,'Publication Table (%)'!$B160,AllPublicationData!$B:$B,'Publication Table (%)'!$C$4,AllPublicationData!$D:$D,'Publication Table (%)'!N$7)/
SUMIFS(AllPublicationData!$E:$E,AllPublicationData!$A:$A,'Publication Table (%)'!$B160,AllPublicationData!$B:$B,'Publication Table (%)'!$C$4,AllPublicationData!$D:$D,'Publication Table (%)'!N$7),
SUMIFS(AllPublicationData!$G:$G,AllPublicationData!$A:$A,'Publication Table (%)'!$B160,AllPublicationData!$B:$B,'Publication Table (%)'!N$7)/
SUMIFS(AllPublicationData!$E:$E,AllPublicationData!$A:$A,'Publication Table (%)'!$B160,AllPublicationData!$B:$B,'Publication Table (%)'!N$7)),
IF('Publication Table (%)'!$C$5="Operations cancelled for clinical reasons",
IFERROR(SUMIFS(AllPublicationData!$H:$H,AllPublicationData!$A:$A,'Publication Table (%)'!$B160,AllPublicationData!$B:$B,'Publication Table (%)'!$C$4,AllPublicationData!$D:$D,'Publication Table (%)'!N$7)/
SUMIFS(AllPublicationData!$E:$E,AllPublicationData!$A:$A,'Publication Table (%)'!$B160,AllPublicationData!$B:$B,'Publication Table (%)'!$C$4,AllPublicationData!$D:$D,'Publication Table (%)'!N$7),
SUMIFS(AllPublicationData!$H:$H,AllPublicationData!$A:$A,'Publication Table (%)'!$B160,AllPublicationData!$B:$B,'Publication Table (%)'!N$7)/
SUMIFS(AllPublicationData!$E:$E,AllPublicationData!$A:$A,'Publication Table (%)'!$B160,AllPublicationData!$B:$B,'Publication Table (%)'!N$7)),
IF('Publication Table (%)'!$C$5="Operations cancelled for non-clinical/capacity reasons",
IFERROR(SUMIFS(AllPublicationData!$I:$I,AllPublicationData!$A:$A,'Publication Table (%)'!$B160,AllPublicationData!$B:$B,'Publication Table (%)'!$C$4,AllPublicationData!$D:$D,'Publication Table (%)'!N$7)/
SUMIFS(AllPublicationData!$E:$E,AllPublicationData!$A:$A,'Publication Table (%)'!$B160,AllPublicationData!$B:$B,'Publication Table (%)'!$C$4,AllPublicationData!$D:$D,'Publication Table (%)'!N$7),
SUMIFS(AllPublicationData!$I:$I,AllPublicationData!$A:$A,'Publication Table (%)'!$B160,AllPublicationData!$B:$B,'Publication Table (%)'!N$7)/
SUMIFS(AllPublicationData!$E:$E,AllPublicationData!$A:$A,'Publication Table (%)'!$B160,AllPublicationData!$B:$B,'Publication Table (%)'!N$7)),
IF('Publication Table (%)'!$C$5="Cancellations for other reasons",
IFERROR(SUMIFS(AllPublicationData!$J:$J,AllPublicationData!$A:$A,'Publication Table (%)'!$B160,AllPublicationData!$B:$B,'Publication Table (%)'!$C$4,AllPublicationData!$D:$D,'Publication Table (%)'!N$7)/
SUMIFS(AllPublicationData!$E:$E,AllPublicationData!$A:$A,'Publication Table (%)'!$B160,AllPublicationData!$B:$B,'Publication Table (%)'!$C$4,AllPublicationData!$D:$D,'Publication Table (%)'!N$7),
SUMIFS(AllPublicationData!$J:$J,AllPublicationData!$A:$A,'Publication Table (%)'!$B160,AllPublicationData!$B:$B,'Publication Table (%)'!N$7)/
SUMIFS(AllPublicationData!$E:$E,AllPublicationData!$A:$A,'Publication Table (%)'!$B160,AllPublicationData!$B:$B,'Publication Table (%)'!N$7)))))))</f>
        <v>#DIV/0!</v>
      </c>
      <c r="O160" s="96" t="e">
        <f>IF('Publication Table (%)'!$C$5="All Cancelled Operations",
IFERROR(SUMIFS(AllPublicationData!$F:$F,AllPublicationData!$A:$A,'Publication Table (%)'!$B160,AllPublicationData!$B:$B,'Publication Table (%)'!$C$4,AllPublicationData!$D:$D,'Publication Table (%)'!O$7)/
SUMIFS(AllPublicationData!$E:$E,AllPublicationData!$A:$A,'Publication Table (%)'!$B160,AllPublicationData!$B:$B,'Publication Table (%)'!$C$4,AllPublicationData!$D:$D,'Publication Table (%)'!O$7),
SUMIFS(AllPublicationData!$F:$F,AllPublicationData!$A:$A,'Publication Table (%)'!$B160,AllPublicationData!$B:$B,'Publication Table (%)'!O$7)/
SUMIFS(AllPublicationData!$E:$E,AllPublicationData!$A:$A,'Publication Table (%)'!$B160,AllPublicationData!$B:$B,'Publication Table (%)'!O$7)),
IF('Publication Table (%)'!$C$5="Operations cancelled by patient",
IFERROR(SUMIFS(AllPublicationData!$G:$G,AllPublicationData!$A:$A,'Publication Table (%)'!$B160,AllPublicationData!$B:$B,'Publication Table (%)'!$C$4,AllPublicationData!$D:$D,'Publication Table (%)'!O$7)/
SUMIFS(AllPublicationData!$E:$E,AllPublicationData!$A:$A,'Publication Table (%)'!$B160,AllPublicationData!$B:$B,'Publication Table (%)'!$C$4,AllPublicationData!$D:$D,'Publication Table (%)'!O$7),
SUMIFS(AllPublicationData!$G:$G,AllPublicationData!$A:$A,'Publication Table (%)'!$B160,AllPublicationData!$B:$B,'Publication Table (%)'!O$7)/
SUMIFS(AllPublicationData!$E:$E,AllPublicationData!$A:$A,'Publication Table (%)'!$B160,AllPublicationData!$B:$B,'Publication Table (%)'!O$7)),
IF('Publication Table (%)'!$C$5="Operations cancelled for clinical reasons",
IFERROR(SUMIFS(AllPublicationData!$H:$H,AllPublicationData!$A:$A,'Publication Table (%)'!$B160,AllPublicationData!$B:$B,'Publication Table (%)'!$C$4,AllPublicationData!$D:$D,'Publication Table (%)'!O$7)/
SUMIFS(AllPublicationData!$E:$E,AllPublicationData!$A:$A,'Publication Table (%)'!$B160,AllPublicationData!$B:$B,'Publication Table (%)'!$C$4,AllPublicationData!$D:$D,'Publication Table (%)'!O$7),
SUMIFS(AllPublicationData!$H:$H,AllPublicationData!$A:$A,'Publication Table (%)'!$B160,AllPublicationData!$B:$B,'Publication Table (%)'!O$7)/
SUMIFS(AllPublicationData!$E:$E,AllPublicationData!$A:$A,'Publication Table (%)'!$B160,AllPublicationData!$B:$B,'Publication Table (%)'!O$7)),
IF('Publication Table (%)'!$C$5="Operations cancelled for non-clinical/capacity reasons",
IFERROR(SUMIFS(AllPublicationData!$I:$I,AllPublicationData!$A:$A,'Publication Table (%)'!$B160,AllPublicationData!$B:$B,'Publication Table (%)'!$C$4,AllPublicationData!$D:$D,'Publication Table (%)'!O$7)/
SUMIFS(AllPublicationData!$E:$E,AllPublicationData!$A:$A,'Publication Table (%)'!$B160,AllPublicationData!$B:$B,'Publication Table (%)'!$C$4,AllPublicationData!$D:$D,'Publication Table (%)'!O$7),
SUMIFS(AllPublicationData!$I:$I,AllPublicationData!$A:$A,'Publication Table (%)'!$B160,AllPublicationData!$B:$B,'Publication Table (%)'!O$7)/
SUMIFS(AllPublicationData!$E:$E,AllPublicationData!$A:$A,'Publication Table (%)'!$B160,AllPublicationData!$B:$B,'Publication Table (%)'!O$7)),
IF('Publication Table (%)'!$C$5="Cancellations for other reasons",
IFERROR(SUMIFS(AllPublicationData!$J:$J,AllPublicationData!$A:$A,'Publication Table (%)'!$B160,AllPublicationData!$B:$B,'Publication Table (%)'!$C$4,AllPublicationData!$D:$D,'Publication Table (%)'!O$7)/
SUMIFS(AllPublicationData!$E:$E,AllPublicationData!$A:$A,'Publication Table (%)'!$B160,AllPublicationData!$B:$B,'Publication Table (%)'!$C$4,AllPublicationData!$D:$D,'Publication Table (%)'!O$7),
SUMIFS(AllPublicationData!$J:$J,AllPublicationData!$A:$A,'Publication Table (%)'!$B160,AllPublicationData!$B:$B,'Publication Table (%)'!O$7)/
SUMIFS(AllPublicationData!$E:$E,AllPublicationData!$A:$A,'Publication Table (%)'!$B160,AllPublicationData!$B:$B,'Publication Table (%)'!O$7)))))))</f>
        <v>#DIV/0!</v>
      </c>
      <c r="P160" s="96" t="e">
        <f>IF('Publication Table (%)'!$C$5="All Cancelled Operations",
IFERROR(SUMIFS(AllPublicationData!$F:$F,AllPublicationData!$A:$A,'Publication Table (%)'!$B160,AllPublicationData!$B:$B,'Publication Table (%)'!$C$4,AllPublicationData!$D:$D,'Publication Table (%)'!P$7)/
SUMIFS(AllPublicationData!$E:$E,AllPublicationData!$A:$A,'Publication Table (%)'!$B160,AllPublicationData!$B:$B,'Publication Table (%)'!$C$4,AllPublicationData!$D:$D,'Publication Table (%)'!P$7),
SUMIFS(AllPublicationData!$F:$F,AllPublicationData!$A:$A,'Publication Table (%)'!$B160,AllPublicationData!$B:$B,'Publication Table (%)'!P$7)/
SUMIFS(AllPublicationData!$E:$E,AllPublicationData!$A:$A,'Publication Table (%)'!$B160,AllPublicationData!$B:$B,'Publication Table (%)'!P$7)),
IF('Publication Table (%)'!$C$5="Operations cancelled by patient",
IFERROR(SUMIFS(AllPublicationData!$G:$G,AllPublicationData!$A:$A,'Publication Table (%)'!$B160,AllPublicationData!$B:$B,'Publication Table (%)'!$C$4,AllPublicationData!$D:$D,'Publication Table (%)'!P$7)/
SUMIFS(AllPublicationData!$E:$E,AllPublicationData!$A:$A,'Publication Table (%)'!$B160,AllPublicationData!$B:$B,'Publication Table (%)'!$C$4,AllPublicationData!$D:$D,'Publication Table (%)'!P$7),
SUMIFS(AllPublicationData!$G:$G,AllPublicationData!$A:$A,'Publication Table (%)'!$B160,AllPublicationData!$B:$B,'Publication Table (%)'!P$7)/
SUMIFS(AllPublicationData!$E:$E,AllPublicationData!$A:$A,'Publication Table (%)'!$B160,AllPublicationData!$B:$B,'Publication Table (%)'!P$7)),
IF('Publication Table (%)'!$C$5="Operations cancelled for clinical reasons",
IFERROR(SUMIFS(AllPublicationData!$H:$H,AllPublicationData!$A:$A,'Publication Table (%)'!$B160,AllPublicationData!$B:$B,'Publication Table (%)'!$C$4,AllPublicationData!$D:$D,'Publication Table (%)'!P$7)/
SUMIFS(AllPublicationData!$E:$E,AllPublicationData!$A:$A,'Publication Table (%)'!$B160,AllPublicationData!$B:$B,'Publication Table (%)'!$C$4,AllPublicationData!$D:$D,'Publication Table (%)'!P$7),
SUMIFS(AllPublicationData!$H:$H,AllPublicationData!$A:$A,'Publication Table (%)'!$B160,AllPublicationData!$B:$B,'Publication Table (%)'!P$7)/
SUMIFS(AllPublicationData!$E:$E,AllPublicationData!$A:$A,'Publication Table (%)'!$B160,AllPublicationData!$B:$B,'Publication Table (%)'!P$7)),
IF('Publication Table (%)'!$C$5="Operations cancelled for non-clinical/capacity reasons",
IFERROR(SUMIFS(AllPublicationData!$I:$I,AllPublicationData!$A:$A,'Publication Table (%)'!$B160,AllPublicationData!$B:$B,'Publication Table (%)'!$C$4,AllPublicationData!$D:$D,'Publication Table (%)'!P$7)/
SUMIFS(AllPublicationData!$E:$E,AllPublicationData!$A:$A,'Publication Table (%)'!$B160,AllPublicationData!$B:$B,'Publication Table (%)'!$C$4,AllPublicationData!$D:$D,'Publication Table (%)'!P$7),
SUMIFS(AllPublicationData!$I:$I,AllPublicationData!$A:$A,'Publication Table (%)'!$B160,AllPublicationData!$B:$B,'Publication Table (%)'!P$7)/
SUMIFS(AllPublicationData!$E:$E,AllPublicationData!$A:$A,'Publication Table (%)'!$B160,AllPublicationData!$B:$B,'Publication Table (%)'!P$7)),
IF('Publication Table (%)'!$C$5="Cancellations for other reasons",
IFERROR(SUMIFS(AllPublicationData!$J:$J,AllPublicationData!$A:$A,'Publication Table (%)'!$B160,AllPublicationData!$B:$B,'Publication Table (%)'!$C$4,AllPublicationData!$D:$D,'Publication Table (%)'!P$7)/
SUMIFS(AllPublicationData!$E:$E,AllPublicationData!$A:$A,'Publication Table (%)'!$B160,AllPublicationData!$B:$B,'Publication Table (%)'!$C$4,AllPublicationData!$D:$D,'Publication Table (%)'!P$7),
SUMIFS(AllPublicationData!$J:$J,AllPublicationData!$A:$A,'Publication Table (%)'!$B160,AllPublicationData!$B:$B,'Publication Table (%)'!P$7)/
SUMIFS(AllPublicationData!$E:$E,AllPublicationData!$A:$A,'Publication Table (%)'!$B160,AllPublicationData!$B:$B,'Publication Table (%)'!P$7)))))))</f>
        <v>#DIV/0!</v>
      </c>
      <c r="Q160" s="96" t="e">
        <f>IF('Publication Table (%)'!$C$5="All Cancelled Operations",
IFERROR(SUMIFS(AllPublicationData!$F:$F,AllPublicationData!$A:$A,'Publication Table (%)'!$B160,AllPublicationData!$B:$B,'Publication Table (%)'!$C$4,AllPublicationData!$D:$D,'Publication Table (%)'!Q$7)/
SUMIFS(AllPublicationData!$E:$E,AllPublicationData!$A:$A,'Publication Table (%)'!$B160,AllPublicationData!$B:$B,'Publication Table (%)'!$C$4,AllPublicationData!$D:$D,'Publication Table (%)'!Q$7),
SUMIFS(AllPublicationData!$F:$F,AllPublicationData!$A:$A,'Publication Table (%)'!$B160,AllPublicationData!$B:$B,'Publication Table (%)'!Q$7)/
SUMIFS(AllPublicationData!$E:$E,AllPublicationData!$A:$A,'Publication Table (%)'!$B160,AllPublicationData!$B:$B,'Publication Table (%)'!Q$7)),
IF('Publication Table (%)'!$C$5="Operations cancelled by patient",
IFERROR(SUMIFS(AllPublicationData!$G:$G,AllPublicationData!$A:$A,'Publication Table (%)'!$B160,AllPublicationData!$B:$B,'Publication Table (%)'!$C$4,AllPublicationData!$D:$D,'Publication Table (%)'!Q$7)/
SUMIFS(AllPublicationData!$E:$E,AllPublicationData!$A:$A,'Publication Table (%)'!$B160,AllPublicationData!$B:$B,'Publication Table (%)'!$C$4,AllPublicationData!$D:$D,'Publication Table (%)'!Q$7),
SUMIFS(AllPublicationData!$G:$G,AllPublicationData!$A:$A,'Publication Table (%)'!$B160,AllPublicationData!$B:$B,'Publication Table (%)'!Q$7)/
SUMIFS(AllPublicationData!$E:$E,AllPublicationData!$A:$A,'Publication Table (%)'!$B160,AllPublicationData!$B:$B,'Publication Table (%)'!Q$7)),
IF('Publication Table (%)'!$C$5="Operations cancelled for clinical reasons",
IFERROR(SUMIFS(AllPublicationData!$H:$H,AllPublicationData!$A:$A,'Publication Table (%)'!$B160,AllPublicationData!$B:$B,'Publication Table (%)'!$C$4,AllPublicationData!$D:$D,'Publication Table (%)'!Q$7)/
SUMIFS(AllPublicationData!$E:$E,AllPublicationData!$A:$A,'Publication Table (%)'!$B160,AllPublicationData!$B:$B,'Publication Table (%)'!$C$4,AllPublicationData!$D:$D,'Publication Table (%)'!Q$7),
SUMIFS(AllPublicationData!$H:$H,AllPublicationData!$A:$A,'Publication Table (%)'!$B160,AllPublicationData!$B:$B,'Publication Table (%)'!Q$7)/
SUMIFS(AllPublicationData!$E:$E,AllPublicationData!$A:$A,'Publication Table (%)'!$B160,AllPublicationData!$B:$B,'Publication Table (%)'!Q$7)),
IF('Publication Table (%)'!$C$5="Operations cancelled for non-clinical/capacity reasons",
IFERROR(SUMIFS(AllPublicationData!$I:$I,AllPublicationData!$A:$A,'Publication Table (%)'!$B160,AllPublicationData!$B:$B,'Publication Table (%)'!$C$4,AllPublicationData!$D:$D,'Publication Table (%)'!Q$7)/
SUMIFS(AllPublicationData!$E:$E,AllPublicationData!$A:$A,'Publication Table (%)'!$B160,AllPublicationData!$B:$B,'Publication Table (%)'!$C$4,AllPublicationData!$D:$D,'Publication Table (%)'!Q$7),
SUMIFS(AllPublicationData!$I:$I,AllPublicationData!$A:$A,'Publication Table (%)'!$B160,AllPublicationData!$B:$B,'Publication Table (%)'!Q$7)/
SUMIFS(AllPublicationData!$E:$E,AllPublicationData!$A:$A,'Publication Table (%)'!$B160,AllPublicationData!$B:$B,'Publication Table (%)'!Q$7)),
IF('Publication Table (%)'!$C$5="Cancellations for other reasons",
IFERROR(SUMIFS(AllPublicationData!$J:$J,AllPublicationData!$A:$A,'Publication Table (%)'!$B160,AllPublicationData!$B:$B,'Publication Table (%)'!$C$4,AllPublicationData!$D:$D,'Publication Table (%)'!Q$7)/
SUMIFS(AllPublicationData!$E:$E,AllPublicationData!$A:$A,'Publication Table (%)'!$B160,AllPublicationData!$B:$B,'Publication Table (%)'!$C$4,AllPublicationData!$D:$D,'Publication Table (%)'!Q$7),
SUMIFS(AllPublicationData!$J:$J,AllPublicationData!$A:$A,'Publication Table (%)'!$B160,AllPublicationData!$B:$B,'Publication Table (%)'!Q$7)/
SUMIFS(AllPublicationData!$E:$E,AllPublicationData!$A:$A,'Publication Table (%)'!$B160,AllPublicationData!$B:$B,'Publication Table (%)'!Q$7)))))))</f>
        <v>#DIV/0!</v>
      </c>
      <c r="R160" s="96" t="e">
        <f>IF('Publication Table (%)'!$C$5="All Cancelled Operations",
IFERROR(SUMIFS(AllPublicationData!$F:$F,AllPublicationData!$A:$A,'Publication Table (%)'!$B160,AllPublicationData!$B:$B,'Publication Table (%)'!$C$4,AllPublicationData!$D:$D,'Publication Table (%)'!R$7)/
SUMIFS(AllPublicationData!$E:$E,AllPublicationData!$A:$A,'Publication Table (%)'!$B160,AllPublicationData!$B:$B,'Publication Table (%)'!$C$4,AllPublicationData!$D:$D,'Publication Table (%)'!R$7),
SUMIFS(AllPublicationData!$F:$F,AllPublicationData!$A:$A,'Publication Table (%)'!$B160,AllPublicationData!$B:$B,'Publication Table (%)'!R$7)/
SUMIFS(AllPublicationData!$E:$E,AllPublicationData!$A:$A,'Publication Table (%)'!$B160,AllPublicationData!$B:$B,'Publication Table (%)'!R$7)),
IF('Publication Table (%)'!$C$5="Operations cancelled by patient",
IFERROR(SUMIFS(AllPublicationData!$G:$G,AllPublicationData!$A:$A,'Publication Table (%)'!$B160,AllPublicationData!$B:$B,'Publication Table (%)'!$C$4,AllPublicationData!$D:$D,'Publication Table (%)'!R$7)/
SUMIFS(AllPublicationData!$E:$E,AllPublicationData!$A:$A,'Publication Table (%)'!$B160,AllPublicationData!$B:$B,'Publication Table (%)'!$C$4,AllPublicationData!$D:$D,'Publication Table (%)'!R$7),
SUMIFS(AllPublicationData!$G:$G,AllPublicationData!$A:$A,'Publication Table (%)'!$B160,AllPublicationData!$B:$B,'Publication Table (%)'!R$7)/
SUMIFS(AllPublicationData!$E:$E,AllPublicationData!$A:$A,'Publication Table (%)'!$B160,AllPublicationData!$B:$B,'Publication Table (%)'!R$7)),
IF('Publication Table (%)'!$C$5="Operations cancelled for clinical reasons",
IFERROR(SUMIFS(AllPublicationData!$H:$H,AllPublicationData!$A:$A,'Publication Table (%)'!$B160,AllPublicationData!$B:$B,'Publication Table (%)'!$C$4,AllPublicationData!$D:$D,'Publication Table (%)'!R$7)/
SUMIFS(AllPublicationData!$E:$E,AllPublicationData!$A:$A,'Publication Table (%)'!$B160,AllPublicationData!$B:$B,'Publication Table (%)'!$C$4,AllPublicationData!$D:$D,'Publication Table (%)'!R$7),
SUMIFS(AllPublicationData!$H:$H,AllPublicationData!$A:$A,'Publication Table (%)'!$B160,AllPublicationData!$B:$B,'Publication Table (%)'!R$7)/
SUMIFS(AllPublicationData!$E:$E,AllPublicationData!$A:$A,'Publication Table (%)'!$B160,AllPublicationData!$B:$B,'Publication Table (%)'!R$7)),
IF('Publication Table (%)'!$C$5="Operations cancelled for non-clinical/capacity reasons",
IFERROR(SUMIFS(AllPublicationData!$I:$I,AllPublicationData!$A:$A,'Publication Table (%)'!$B160,AllPublicationData!$B:$B,'Publication Table (%)'!$C$4,AllPublicationData!$D:$D,'Publication Table (%)'!R$7)/
SUMIFS(AllPublicationData!$E:$E,AllPublicationData!$A:$A,'Publication Table (%)'!$B160,AllPublicationData!$B:$B,'Publication Table (%)'!$C$4,AllPublicationData!$D:$D,'Publication Table (%)'!R$7),
SUMIFS(AllPublicationData!$I:$I,AllPublicationData!$A:$A,'Publication Table (%)'!$B160,AllPublicationData!$B:$B,'Publication Table (%)'!R$7)/
SUMIFS(AllPublicationData!$E:$E,AllPublicationData!$A:$A,'Publication Table (%)'!$B160,AllPublicationData!$B:$B,'Publication Table (%)'!R$7)),
IF('Publication Table (%)'!$C$5="Cancellations for other reasons",
IFERROR(SUMIFS(AllPublicationData!$J:$J,AllPublicationData!$A:$A,'Publication Table (%)'!$B160,AllPublicationData!$B:$B,'Publication Table (%)'!$C$4,AllPublicationData!$D:$D,'Publication Table (%)'!R$7)/
SUMIFS(AllPublicationData!$E:$E,AllPublicationData!$A:$A,'Publication Table (%)'!$B160,AllPublicationData!$B:$B,'Publication Table (%)'!$C$4,AllPublicationData!$D:$D,'Publication Table (%)'!R$7),
SUMIFS(AllPublicationData!$J:$J,AllPublicationData!$A:$A,'Publication Table (%)'!$B160,AllPublicationData!$B:$B,'Publication Table (%)'!R$7)/
SUMIFS(AllPublicationData!$E:$E,AllPublicationData!$A:$A,'Publication Table (%)'!$B160,AllPublicationData!$B:$B,'Publication Table (%)'!R$7)))))))</f>
        <v>#DIV/0!</v>
      </c>
      <c r="S160" s="96" t="e">
        <f>IF('Publication Table (%)'!$C$5="All Cancelled Operations",
IFERROR(SUMIFS(AllPublicationData!$F:$F,AllPublicationData!$A:$A,'Publication Table (%)'!$B160,AllPublicationData!$B:$B,'Publication Table (%)'!$C$4,AllPublicationData!$D:$D,'Publication Table (%)'!S$7)/
SUMIFS(AllPublicationData!$E:$E,AllPublicationData!$A:$A,'Publication Table (%)'!$B160,AllPublicationData!$B:$B,'Publication Table (%)'!$C$4,AllPublicationData!$D:$D,'Publication Table (%)'!S$7),
SUMIFS(AllPublicationData!$F:$F,AllPublicationData!$A:$A,'Publication Table (%)'!$B160,AllPublicationData!$B:$B,'Publication Table (%)'!S$7)/
SUMIFS(AllPublicationData!$E:$E,AllPublicationData!$A:$A,'Publication Table (%)'!$B160,AllPublicationData!$B:$B,'Publication Table (%)'!S$7)),
IF('Publication Table (%)'!$C$5="Operations cancelled by patient",
IFERROR(SUMIFS(AllPublicationData!$G:$G,AllPublicationData!$A:$A,'Publication Table (%)'!$B160,AllPublicationData!$B:$B,'Publication Table (%)'!$C$4,AllPublicationData!$D:$D,'Publication Table (%)'!S$7)/
SUMIFS(AllPublicationData!$E:$E,AllPublicationData!$A:$A,'Publication Table (%)'!$B160,AllPublicationData!$B:$B,'Publication Table (%)'!$C$4,AllPublicationData!$D:$D,'Publication Table (%)'!S$7),
SUMIFS(AllPublicationData!$G:$G,AllPublicationData!$A:$A,'Publication Table (%)'!$B160,AllPublicationData!$B:$B,'Publication Table (%)'!S$7)/
SUMIFS(AllPublicationData!$E:$E,AllPublicationData!$A:$A,'Publication Table (%)'!$B160,AllPublicationData!$B:$B,'Publication Table (%)'!S$7)),
IF('Publication Table (%)'!$C$5="Operations cancelled for clinical reasons",
IFERROR(SUMIFS(AllPublicationData!$H:$H,AllPublicationData!$A:$A,'Publication Table (%)'!$B160,AllPublicationData!$B:$B,'Publication Table (%)'!$C$4,AllPublicationData!$D:$D,'Publication Table (%)'!S$7)/
SUMIFS(AllPublicationData!$E:$E,AllPublicationData!$A:$A,'Publication Table (%)'!$B160,AllPublicationData!$B:$B,'Publication Table (%)'!$C$4,AllPublicationData!$D:$D,'Publication Table (%)'!S$7),
SUMIFS(AllPublicationData!$H:$H,AllPublicationData!$A:$A,'Publication Table (%)'!$B160,AllPublicationData!$B:$B,'Publication Table (%)'!S$7)/
SUMIFS(AllPublicationData!$E:$E,AllPublicationData!$A:$A,'Publication Table (%)'!$B160,AllPublicationData!$B:$B,'Publication Table (%)'!S$7)),
IF('Publication Table (%)'!$C$5="Operations cancelled for non-clinical/capacity reasons",
IFERROR(SUMIFS(AllPublicationData!$I:$I,AllPublicationData!$A:$A,'Publication Table (%)'!$B160,AllPublicationData!$B:$B,'Publication Table (%)'!$C$4,AllPublicationData!$D:$D,'Publication Table (%)'!S$7)/
SUMIFS(AllPublicationData!$E:$E,AllPublicationData!$A:$A,'Publication Table (%)'!$B160,AllPublicationData!$B:$B,'Publication Table (%)'!$C$4,AllPublicationData!$D:$D,'Publication Table (%)'!S$7),
SUMIFS(AllPublicationData!$I:$I,AllPublicationData!$A:$A,'Publication Table (%)'!$B160,AllPublicationData!$B:$B,'Publication Table (%)'!S$7)/
SUMIFS(AllPublicationData!$E:$E,AllPublicationData!$A:$A,'Publication Table (%)'!$B160,AllPublicationData!$B:$B,'Publication Table (%)'!S$7)),
IF('Publication Table (%)'!$C$5="Cancellations for other reasons",
IFERROR(SUMIFS(AllPublicationData!$J:$J,AllPublicationData!$A:$A,'Publication Table (%)'!$B160,AllPublicationData!$B:$B,'Publication Table (%)'!$C$4,AllPublicationData!$D:$D,'Publication Table (%)'!S$7)/
SUMIFS(AllPublicationData!$E:$E,AllPublicationData!$A:$A,'Publication Table (%)'!$B160,AllPublicationData!$B:$B,'Publication Table (%)'!$C$4,AllPublicationData!$D:$D,'Publication Table (%)'!S$7),
SUMIFS(AllPublicationData!$J:$J,AllPublicationData!$A:$A,'Publication Table (%)'!$B160,AllPublicationData!$B:$B,'Publication Table (%)'!S$7)/
SUMIFS(AllPublicationData!$E:$E,AllPublicationData!$A:$A,'Publication Table (%)'!$B160,AllPublicationData!$B:$B,'Publication Table (%)'!S$7)))))))</f>
        <v>#DIV/0!</v>
      </c>
    </row>
    <row r="161" spans="3:19" x14ac:dyDescent="0.35">
      <c r="C161" s="112">
        <f>IF('Publication Table (%)'!$C$5="All Cancelled Operations",
SUMIFS(AllPublicationData!$F:$F,AllPublicationData!$A:$A,'Publication Table (%)'!$B161,AllPublicationData!$B:$B,'Publication Table (%)'!$C$4),
IF('Publication Table (%)'!$C$5="Operations cancelled by patient",
SUMIFS(AllPublicationData!$G:$G,AllPublicationData!$A:$A,'Publication Table (%)'!$B161,AllPublicationData!$B:$B,'Publication Table (%)'!$C$4),
IF('Publication Table (%)'!$C$5="Operations cancelled for clinical reasons",
SUMIFS(AllPublicationData!$H:$H,AllPublicationData!$A:$A,'Publication Table (%)'!$B161,AllPublicationData!$B:$B,'Publication Table (%)'!$C$4),
IF('Publication Table (%)'!$C$5="Operations cancelled for non-clinical/capacity reasons",
SUMIFS(AllPublicationData!$I:$I,AllPublicationData!$A:$A,'Publication Table (%)'!$B161,AllPublicationData!$B:$B,'Publication Table (%)'!$C$4),
IF('Publication Table (%)'!$C$5="Cancellations for other reasons",
SUMIFS(AllPublicationData!$J:$J,AllPublicationData!$A:$A,'Publication Table (%)'!$B161,AllPublicationData!$B:$B,'Publication Table (%)'!$C$4))))))+
IF(AND($C$4="NHS Scotland",$C$5="All Cancelled Operations"),
SUMIFS(AllPublicationData!$F:$F,AllPublicationData!$A:$A,'Publication Table (%)'!$B161),
IF(AND($C$4="NHS Scotland",$C$5="Operations cancelled by patient"),
SUMIFS(AllPublicationData!$G:$G,AllPublicationData!$A:$A,'Publication Table (%)'!$B161),
IF(AND($C$4="NHS Scotland",$C$5="Operations cancelled for clinical reasons"),
SUMIFS(AllPublicationData!$H:$H,AllPublicationData!$A:$A,'Publication Table (%)'!$B161),
IF(AND($C$4="NHS Scotland",$C$5="Operations cancelled for non-clinical/capacity reasons"),
SUMIFS(AllPublicationData!$I:$I,AllPublicationData!$A:$A,'Publication Table (%)'!$B161),
IF(AND($C$4="NHS Scotland",$C$5="Cancellations for other reasons"),
SUMIFS(AllPublicationData!$J:$J,AllPublicationData!$A:$A,'Publication Table (%)'!$B161))))))</f>
        <v>0</v>
      </c>
      <c r="D161" s="110" t="e">
        <f>IF(AND('Publication Table (%)'!$C$5="All Cancelled Operations",$C$4&lt;&gt;"NHS Scotland"),
IFERROR(SUMIFS(AllPublicationData!$F:$F,AllPublicationData!$A:$A,'Publication Table (%)'!$B161,AllPublicationData!$B:$B,'Publication Table (%)'!$C$4,AllPublicationData!$D:$D,'Publication Table (%)'!D$7)/
SUMIFS(AllPublicationData!$E:$E,AllPublicationData!$A:$A,'Publication Table (%)'!$B161,AllPublicationData!$B:$B,'Publication Table (%)'!$C$4,AllPublicationData!$D:$D,'Publication Table (%)'!D$7),
SUMIFS(AllPublicationData!$F:$F,AllPublicationData!$A:$A,'Publication Table (%)'!$B161,AllPublicationData!$B:$B,'Publication Table (%)'!D$7)/
SUMIFS(AllPublicationData!$E:$E,AllPublicationData!$A:$A,'Publication Table (%)'!$B161,AllPublicationData!$B:$B,'Publication Table (%)'!D$7)),
IF(AND('Publication Table (%)'!$C$5="Operations cancelled by patient",$C$4&lt;&gt;"NHS Scotland"),
IFERROR(SUMIFS(AllPublicationData!$G:$G,AllPublicationData!$A:$A,'Publication Table (%)'!$B161,AllPublicationData!$B:$B,'Publication Table (%)'!$C$4,AllPublicationData!$D:$D,'Publication Table (%)'!D$7)/
SUMIFS(AllPublicationData!$E:$E,AllPublicationData!$A:$A,'Publication Table (%)'!$B161,AllPublicationData!$B:$B,'Publication Table (%)'!$C$4,AllPublicationData!$D:$D,'Publication Table (%)'!D$7),
SUMIFS(AllPublicationData!$G:$G,AllPublicationData!$A:$A,'Publication Table (%)'!$B161,AllPublicationData!$B:$B,'Publication Table (%)'!D$7)/
SUMIFS(AllPublicationData!$E:$E,AllPublicationData!$A:$A,'Publication Table (%)'!$B161,AllPublicationData!$B:$B,'Publication Table (%)'!D$7)),
IF(AND('Publication Table (%)'!$C$5="Operations cancelled for clinical reasons",$C$4&lt;&gt;"NHS Scotland"),
IFERROR(SUMIFS(AllPublicationData!$H:$H,AllPublicationData!$A:$A,'Publication Table (%)'!$B161,AllPublicationData!$B:$B,'Publication Table (%)'!$C$4,AllPublicationData!$D:$D,'Publication Table (%)'!D$7)/
SUMIFS(AllPublicationData!$E:$E,AllPublicationData!$A:$A,'Publication Table (%)'!$B161,AllPublicationData!$B:$B,'Publication Table (%)'!$C$4,AllPublicationData!$D:$D,'Publication Table (%)'!D$7),
SUMIFS(AllPublicationData!$H:$H,AllPublicationData!$A:$A,'Publication Table (%)'!$B161,AllPublicationData!$B:$B,'Publication Table (%)'!D$7)/
SUMIFS(AllPublicationData!$E:$E,AllPublicationData!$A:$A,'Publication Table (%)'!$B161,AllPublicationData!$B:$B,'Publication Table (%)'!D$7)),
IF(AND('Publication Table (%)'!$C$5="Operations cancelled for non-clinical/capacity reasons",$C$4&lt;&gt;"NHS Scotland"),
IFERROR(SUMIFS(AllPublicationData!$I:$I,AllPublicationData!$A:$A,'Publication Table (%)'!$B161,AllPublicationData!$B:$B,'Publication Table (%)'!$C$4,AllPublicationData!$D:$D,'Publication Table (%)'!D$7)/
SUMIFS(AllPublicationData!$E:$E,AllPublicationData!$A:$A,'Publication Table (%)'!$B161,AllPublicationData!$B:$B,'Publication Table (%)'!$C$4,AllPublicationData!$D:$D,'Publication Table (%)'!D$7),
SUMIFS(AllPublicationData!$I:$I,AllPublicationData!$A:$A,'Publication Table (%)'!$B161,AllPublicationData!$B:$B,'Publication Table (%)'!D$7)/
SUMIFS(AllPublicationData!$E:$E,AllPublicationData!$A:$A,'Publication Table (%)'!$B161,AllPublicationData!$B:$B,'Publication Table (%)'!D$7)),
IF(AND('Publication Table (%)'!$C$5="Cancellations for other reasons",$C$4&lt;&gt;"NHS Scotland"),
IFERROR(SUMIFS(AllPublicationData!$J:$J,AllPublicationData!$A:$A,'Publication Table (%)'!$B161,AllPublicationData!$B:$B,'Publication Table (%)'!$C$4,AllPublicationData!$D:$D,'Publication Table (%)'!D$7)/
SUMIFS(AllPublicationData!$E:$E,AllPublicationData!$A:$A,'Publication Table (%)'!$B161,AllPublicationData!$B:$B,'Publication Table (%)'!$C$4,AllPublicationData!$D:$D,'Publication Table (%)'!D$7),
SUMIFS(AllPublicationData!$J:$J,AllPublicationData!$A:$A,'Publication Table (%)'!$B161,AllPublicationData!$B:$B,'Publication Table (%)'!D$7)/
SUMIFS(AllPublicationData!$E:$E,AllPublicationData!$A:$A,'Publication Table (%)'!$B161,AllPublicationData!$B:$B,'Publication Table (%)'!D$7)),
IF(AND($C$4="NHS Scotland",$C$5="All Cancelled Operations"),
SUMIFS(AllPublicationData!$F:$F,AllPublicationData!$A:$A,'Publication Table'!$B161)/
SUMIFS(AllPublicationData!$E:$E,AllPublicationData!$A:$A,'Publication Table'!$B161),
IF(AND($C$4="NHS Scotland",$C$5="Operations cancelled by patient"),
SUMIFS(AllPublicationData!$G:$G,AllPublicationData!$A:$A,'Publication Table'!$B161)/
SUMIFS(AllPublicationData!$E:$E,AllPublicationData!$A:$A,'Publication Table'!$B161),
IF(AND($C$4="NHS Scotland",$C$5="Operations cancelled for clinical reasons"),
SUMIFS(AllPublicationData!$H:$H,AllPublicationData!$A:$A,'Publication Table'!$B161)/
SUMIFS(AllPublicationData!$E:$E,AllPublicationData!$A:$A,'Publication Table'!$B161),
IF(AND($C$4="NHS Scotland",$C$5="Operations cancelled for non-clinical/capacity reasons"),
SUMIFS(AllPublicationData!$I:$I,AllPublicationData!$A:$A,'Publication Table'!$B161)/
SUMIFS(AllPublicationData!$E:$E,AllPublicationData!$A:$A,'Publication Table'!$B161),
IF(AND($C$4="NHS Scotland",$C$5="Cancellations for other reasons"),
SUMIFS(AllPublicationData!$J:$J,AllPublicationData!$A:$A,'Publication Table'!$B161)/
SUMIFS(AllPublicationData!$E:$E,AllPublicationData!$A:$A,'Publication Table'!$B161)))))))))))</f>
        <v>#DIV/0!</v>
      </c>
      <c r="E161" s="96" t="e">
        <f>IF('Publication Table (%)'!$C$5="All Cancelled Operations",
IFERROR(SUMIFS(AllPublicationData!$F:$F,AllPublicationData!$A:$A,'Publication Table (%)'!$B161,AllPublicationData!$B:$B,'Publication Table (%)'!$C$4,AllPublicationData!$D:$D,'Publication Table (%)'!E$7)/
SUMIFS(AllPublicationData!$E:$E,AllPublicationData!$A:$A,'Publication Table (%)'!$B161,AllPublicationData!$B:$B,'Publication Table (%)'!$C$4,AllPublicationData!$D:$D,'Publication Table (%)'!E$7),
SUMIFS(AllPublicationData!$F:$F,AllPublicationData!$A:$A,'Publication Table (%)'!$B161,AllPublicationData!$B:$B,'Publication Table (%)'!E$7)/
SUMIFS(AllPublicationData!$E:$E,AllPublicationData!$A:$A,'Publication Table (%)'!$B161,AllPublicationData!$B:$B,'Publication Table (%)'!E$7)),
IF('Publication Table (%)'!$C$5="Operations cancelled by patient",
IFERROR(SUMIFS(AllPublicationData!$G:$G,AllPublicationData!$A:$A,'Publication Table (%)'!$B161,AllPublicationData!$B:$B,'Publication Table (%)'!$C$4,AllPublicationData!$D:$D,'Publication Table (%)'!E$7)/
SUMIFS(AllPublicationData!$E:$E,AllPublicationData!$A:$A,'Publication Table (%)'!$B161,AllPublicationData!$B:$B,'Publication Table (%)'!$C$4,AllPublicationData!$D:$D,'Publication Table (%)'!E$7),
SUMIFS(AllPublicationData!$G:$G,AllPublicationData!$A:$A,'Publication Table (%)'!$B161,AllPublicationData!$B:$B,'Publication Table (%)'!E$7)/
SUMIFS(AllPublicationData!$E:$E,AllPublicationData!$A:$A,'Publication Table (%)'!$B161,AllPublicationData!$B:$B,'Publication Table (%)'!E$7)),
IF('Publication Table (%)'!$C$5="Operations cancelled for clinical reasons",
IFERROR(SUMIFS(AllPublicationData!$H:$H,AllPublicationData!$A:$A,'Publication Table (%)'!$B161,AllPublicationData!$B:$B,'Publication Table (%)'!$C$4,AllPublicationData!$D:$D,'Publication Table (%)'!E$7)/
SUMIFS(AllPublicationData!$E:$E,AllPublicationData!$A:$A,'Publication Table (%)'!$B161,AllPublicationData!$B:$B,'Publication Table (%)'!$C$4,AllPublicationData!$D:$D,'Publication Table (%)'!E$7),
SUMIFS(AllPublicationData!$H:$H,AllPublicationData!$A:$A,'Publication Table (%)'!$B161,AllPublicationData!$B:$B,'Publication Table (%)'!E$7)/
SUMIFS(AllPublicationData!$E:$E,AllPublicationData!$A:$A,'Publication Table (%)'!$B161,AllPublicationData!$B:$B,'Publication Table (%)'!E$7)),
IF('Publication Table (%)'!$C$5="Operations cancelled for non-clinical/capacity reasons",
IFERROR(SUMIFS(AllPublicationData!$I:$I,AllPublicationData!$A:$A,'Publication Table (%)'!$B161,AllPublicationData!$B:$B,'Publication Table (%)'!$C$4,AllPublicationData!$D:$D,'Publication Table (%)'!E$7)/
SUMIFS(AllPublicationData!$E:$E,AllPublicationData!$A:$A,'Publication Table (%)'!$B161,AllPublicationData!$B:$B,'Publication Table (%)'!$C$4,AllPublicationData!$D:$D,'Publication Table (%)'!E$7),
SUMIFS(AllPublicationData!$I:$I,AllPublicationData!$A:$A,'Publication Table (%)'!$B161,AllPublicationData!$B:$B,'Publication Table (%)'!E$7)/
SUMIFS(AllPublicationData!$E:$E,AllPublicationData!$A:$A,'Publication Table (%)'!$B161,AllPublicationData!$B:$B,'Publication Table (%)'!E$7)),
IF('Publication Table (%)'!$C$5="Cancellations for other reasons",
IFERROR(SUMIFS(AllPublicationData!$J:$J,AllPublicationData!$A:$A,'Publication Table (%)'!$B161,AllPublicationData!$B:$B,'Publication Table (%)'!$C$4,AllPublicationData!$D:$D,'Publication Table (%)'!E$7)/
SUMIFS(AllPublicationData!$E:$E,AllPublicationData!$A:$A,'Publication Table (%)'!$B161,AllPublicationData!$B:$B,'Publication Table (%)'!$C$4,AllPublicationData!$D:$D,'Publication Table (%)'!E$7),
SUMIFS(AllPublicationData!$J:$J,AllPublicationData!$A:$A,'Publication Table (%)'!$B161,AllPublicationData!$B:$B,'Publication Table (%)'!E$7)/
SUMIFS(AllPublicationData!$E:$E,AllPublicationData!$A:$A,'Publication Table (%)'!$B161,AllPublicationData!$B:$B,'Publication Table (%)'!E$7)))))))</f>
        <v>#DIV/0!</v>
      </c>
      <c r="F161" s="96" t="e">
        <f>IF('Publication Table (%)'!$C$5="All Cancelled Operations",
IFERROR(SUMIFS(AllPublicationData!$F:$F,AllPublicationData!$A:$A,'Publication Table (%)'!$B161,AllPublicationData!$B:$B,'Publication Table (%)'!$C$4,AllPublicationData!$D:$D,'Publication Table (%)'!F$7)/
SUMIFS(AllPublicationData!$E:$E,AllPublicationData!$A:$A,'Publication Table (%)'!$B161,AllPublicationData!$B:$B,'Publication Table (%)'!$C$4,AllPublicationData!$D:$D,'Publication Table (%)'!F$7),
SUMIFS(AllPublicationData!$F:$F,AllPublicationData!$A:$A,'Publication Table (%)'!$B161,AllPublicationData!$B:$B,'Publication Table (%)'!F$7)/
SUMIFS(AllPublicationData!$E:$E,AllPublicationData!$A:$A,'Publication Table (%)'!$B161,AllPublicationData!$B:$B,'Publication Table (%)'!F$7)),
IF('Publication Table (%)'!$C$5="Operations cancelled by patient",
IFERROR(SUMIFS(AllPublicationData!$G:$G,AllPublicationData!$A:$A,'Publication Table (%)'!$B161,AllPublicationData!$B:$B,'Publication Table (%)'!$C$4,AllPublicationData!$D:$D,'Publication Table (%)'!F$7)/
SUMIFS(AllPublicationData!$E:$E,AllPublicationData!$A:$A,'Publication Table (%)'!$B161,AllPublicationData!$B:$B,'Publication Table (%)'!$C$4,AllPublicationData!$D:$D,'Publication Table (%)'!F$7),
SUMIFS(AllPublicationData!$G:$G,AllPublicationData!$A:$A,'Publication Table (%)'!$B161,AllPublicationData!$B:$B,'Publication Table (%)'!F$7)/
SUMIFS(AllPublicationData!$E:$E,AllPublicationData!$A:$A,'Publication Table (%)'!$B161,AllPublicationData!$B:$B,'Publication Table (%)'!F$7)),
IF('Publication Table (%)'!$C$5="Operations cancelled for clinical reasons",
IFERROR(SUMIFS(AllPublicationData!$H:$H,AllPublicationData!$A:$A,'Publication Table (%)'!$B161,AllPublicationData!$B:$B,'Publication Table (%)'!$C$4,AllPublicationData!$D:$D,'Publication Table (%)'!F$7)/
SUMIFS(AllPublicationData!$E:$E,AllPublicationData!$A:$A,'Publication Table (%)'!$B161,AllPublicationData!$B:$B,'Publication Table (%)'!$C$4,AllPublicationData!$D:$D,'Publication Table (%)'!F$7),
SUMIFS(AllPublicationData!$H:$H,AllPublicationData!$A:$A,'Publication Table (%)'!$B161,AllPublicationData!$B:$B,'Publication Table (%)'!F$7)/
SUMIFS(AllPublicationData!$E:$E,AllPublicationData!$A:$A,'Publication Table (%)'!$B161,AllPublicationData!$B:$B,'Publication Table (%)'!F$7)),
IF('Publication Table (%)'!$C$5="Operations cancelled for non-clinical/capacity reasons",
IFERROR(SUMIFS(AllPublicationData!$I:$I,AllPublicationData!$A:$A,'Publication Table (%)'!$B161,AllPublicationData!$B:$B,'Publication Table (%)'!$C$4,AllPublicationData!$D:$D,'Publication Table (%)'!F$7)/
SUMIFS(AllPublicationData!$E:$E,AllPublicationData!$A:$A,'Publication Table (%)'!$B161,AllPublicationData!$B:$B,'Publication Table (%)'!$C$4,AllPublicationData!$D:$D,'Publication Table (%)'!F$7),
SUMIFS(AllPublicationData!$I:$I,AllPublicationData!$A:$A,'Publication Table (%)'!$B161,AllPublicationData!$B:$B,'Publication Table (%)'!F$7)/
SUMIFS(AllPublicationData!$E:$E,AllPublicationData!$A:$A,'Publication Table (%)'!$B161,AllPublicationData!$B:$B,'Publication Table (%)'!F$7)),
IF('Publication Table (%)'!$C$5="Cancellations for other reasons",
IFERROR(SUMIFS(AllPublicationData!$J:$J,AllPublicationData!$A:$A,'Publication Table (%)'!$B161,AllPublicationData!$B:$B,'Publication Table (%)'!$C$4,AllPublicationData!$D:$D,'Publication Table (%)'!F$7)/
SUMIFS(AllPublicationData!$E:$E,AllPublicationData!$A:$A,'Publication Table (%)'!$B161,AllPublicationData!$B:$B,'Publication Table (%)'!$C$4,AllPublicationData!$D:$D,'Publication Table (%)'!F$7),
SUMIFS(AllPublicationData!$J:$J,AllPublicationData!$A:$A,'Publication Table (%)'!$B161,AllPublicationData!$B:$B,'Publication Table (%)'!F$7)/
SUMIFS(AllPublicationData!$E:$E,AllPublicationData!$A:$A,'Publication Table (%)'!$B161,AllPublicationData!$B:$B,'Publication Table (%)'!F$7)))))))</f>
        <v>#DIV/0!</v>
      </c>
      <c r="G161" s="96" t="e">
        <f>IF('Publication Table (%)'!$C$5="All Cancelled Operations",
IFERROR(SUMIFS(AllPublicationData!$F:$F,AllPublicationData!$A:$A,'Publication Table (%)'!$B161,AllPublicationData!$B:$B,'Publication Table (%)'!$C$4,AllPublicationData!$D:$D,'Publication Table (%)'!G$7)/
SUMIFS(AllPublicationData!$E:$E,AllPublicationData!$A:$A,'Publication Table (%)'!$B161,AllPublicationData!$B:$B,'Publication Table (%)'!$C$4,AllPublicationData!$D:$D,'Publication Table (%)'!G$7),
SUMIFS(AllPublicationData!$F:$F,AllPublicationData!$A:$A,'Publication Table (%)'!$B161,AllPublicationData!$B:$B,'Publication Table (%)'!G$7)/
SUMIFS(AllPublicationData!$E:$E,AllPublicationData!$A:$A,'Publication Table (%)'!$B161,AllPublicationData!$B:$B,'Publication Table (%)'!G$7)),
IF('Publication Table (%)'!$C$5="Operations cancelled by patient",
IFERROR(SUMIFS(AllPublicationData!$G:$G,AllPublicationData!$A:$A,'Publication Table (%)'!$B161,AllPublicationData!$B:$B,'Publication Table (%)'!$C$4,AllPublicationData!$D:$D,'Publication Table (%)'!G$7)/
SUMIFS(AllPublicationData!$E:$E,AllPublicationData!$A:$A,'Publication Table (%)'!$B161,AllPublicationData!$B:$B,'Publication Table (%)'!$C$4,AllPublicationData!$D:$D,'Publication Table (%)'!G$7),
SUMIFS(AllPublicationData!$G:$G,AllPublicationData!$A:$A,'Publication Table (%)'!$B161,AllPublicationData!$B:$B,'Publication Table (%)'!G$7)/
SUMIFS(AllPublicationData!$E:$E,AllPublicationData!$A:$A,'Publication Table (%)'!$B161,AllPublicationData!$B:$B,'Publication Table (%)'!G$7)),
IF('Publication Table (%)'!$C$5="Operations cancelled for clinical reasons",
IFERROR(SUMIFS(AllPublicationData!$H:$H,AllPublicationData!$A:$A,'Publication Table (%)'!$B161,AllPublicationData!$B:$B,'Publication Table (%)'!$C$4,AllPublicationData!$D:$D,'Publication Table (%)'!G$7)/
SUMIFS(AllPublicationData!$E:$E,AllPublicationData!$A:$A,'Publication Table (%)'!$B161,AllPublicationData!$B:$B,'Publication Table (%)'!$C$4,AllPublicationData!$D:$D,'Publication Table (%)'!G$7),
SUMIFS(AllPublicationData!$H:$H,AllPublicationData!$A:$A,'Publication Table (%)'!$B161,AllPublicationData!$B:$B,'Publication Table (%)'!G$7)/
SUMIFS(AllPublicationData!$E:$E,AllPublicationData!$A:$A,'Publication Table (%)'!$B161,AllPublicationData!$B:$B,'Publication Table (%)'!G$7)),
IF('Publication Table (%)'!$C$5="Operations cancelled for non-clinical/capacity reasons",
IFERROR(SUMIFS(AllPublicationData!$I:$I,AllPublicationData!$A:$A,'Publication Table (%)'!$B161,AllPublicationData!$B:$B,'Publication Table (%)'!$C$4,AllPublicationData!$D:$D,'Publication Table (%)'!G$7)/
SUMIFS(AllPublicationData!$E:$E,AllPublicationData!$A:$A,'Publication Table (%)'!$B161,AllPublicationData!$B:$B,'Publication Table (%)'!$C$4,AllPublicationData!$D:$D,'Publication Table (%)'!G$7),
SUMIFS(AllPublicationData!$I:$I,AllPublicationData!$A:$A,'Publication Table (%)'!$B161,AllPublicationData!$B:$B,'Publication Table (%)'!G$7)/
SUMIFS(AllPublicationData!$E:$E,AllPublicationData!$A:$A,'Publication Table (%)'!$B161,AllPublicationData!$B:$B,'Publication Table (%)'!G$7)),
IF('Publication Table (%)'!$C$5="Cancellations for other reasons",
IFERROR(SUMIFS(AllPublicationData!$J:$J,AllPublicationData!$A:$A,'Publication Table (%)'!$B161,AllPublicationData!$B:$B,'Publication Table (%)'!$C$4,AllPublicationData!$D:$D,'Publication Table (%)'!G$7)/
SUMIFS(AllPublicationData!$E:$E,AllPublicationData!$A:$A,'Publication Table (%)'!$B161,AllPublicationData!$B:$B,'Publication Table (%)'!$C$4,AllPublicationData!$D:$D,'Publication Table (%)'!G$7),
SUMIFS(AllPublicationData!$J:$J,AllPublicationData!$A:$A,'Publication Table (%)'!$B161,AllPublicationData!$B:$B,'Publication Table (%)'!G$7)/
SUMIFS(AllPublicationData!$E:$E,AllPublicationData!$A:$A,'Publication Table (%)'!$B161,AllPublicationData!$B:$B,'Publication Table (%)'!G$7)))))))</f>
        <v>#DIV/0!</v>
      </c>
      <c r="H161" s="96" t="e">
        <f>IF('Publication Table (%)'!$C$5="All Cancelled Operations",
IFERROR(SUMIFS(AllPublicationData!$F:$F,AllPublicationData!$A:$A,'Publication Table (%)'!$B161,AllPublicationData!$B:$B,'Publication Table (%)'!$C$4,AllPublicationData!$D:$D,'Publication Table (%)'!H$7)/
SUMIFS(AllPublicationData!$E:$E,AllPublicationData!$A:$A,'Publication Table (%)'!$B161,AllPublicationData!$B:$B,'Publication Table (%)'!$C$4,AllPublicationData!$D:$D,'Publication Table (%)'!H$7),
SUMIFS(AllPublicationData!$F:$F,AllPublicationData!$A:$A,'Publication Table (%)'!$B161,AllPublicationData!$B:$B,'Publication Table (%)'!H$7)/
SUMIFS(AllPublicationData!$E:$E,AllPublicationData!$A:$A,'Publication Table (%)'!$B161,AllPublicationData!$B:$B,'Publication Table (%)'!H$7)),
IF('Publication Table (%)'!$C$5="Operations cancelled by patient",
IFERROR(SUMIFS(AllPublicationData!$G:$G,AllPublicationData!$A:$A,'Publication Table (%)'!$B161,AllPublicationData!$B:$B,'Publication Table (%)'!$C$4,AllPublicationData!$D:$D,'Publication Table (%)'!H$7)/
SUMIFS(AllPublicationData!$E:$E,AllPublicationData!$A:$A,'Publication Table (%)'!$B161,AllPublicationData!$B:$B,'Publication Table (%)'!$C$4,AllPublicationData!$D:$D,'Publication Table (%)'!H$7),
SUMIFS(AllPublicationData!$G:$G,AllPublicationData!$A:$A,'Publication Table (%)'!$B161,AllPublicationData!$B:$B,'Publication Table (%)'!H$7)/
SUMIFS(AllPublicationData!$E:$E,AllPublicationData!$A:$A,'Publication Table (%)'!$B161,AllPublicationData!$B:$B,'Publication Table (%)'!H$7)),
IF('Publication Table (%)'!$C$5="Operations cancelled for clinical reasons",
IFERROR(SUMIFS(AllPublicationData!$H:$H,AllPublicationData!$A:$A,'Publication Table (%)'!$B161,AllPublicationData!$B:$B,'Publication Table (%)'!$C$4,AllPublicationData!$D:$D,'Publication Table (%)'!H$7)/
SUMIFS(AllPublicationData!$E:$E,AllPublicationData!$A:$A,'Publication Table (%)'!$B161,AllPublicationData!$B:$B,'Publication Table (%)'!$C$4,AllPublicationData!$D:$D,'Publication Table (%)'!H$7),
SUMIFS(AllPublicationData!$H:$H,AllPublicationData!$A:$A,'Publication Table (%)'!$B161,AllPublicationData!$B:$B,'Publication Table (%)'!H$7)/
SUMIFS(AllPublicationData!$E:$E,AllPublicationData!$A:$A,'Publication Table (%)'!$B161,AllPublicationData!$B:$B,'Publication Table (%)'!H$7)),
IF('Publication Table (%)'!$C$5="Operations cancelled for non-clinical/capacity reasons",
IFERROR(SUMIFS(AllPublicationData!$I:$I,AllPublicationData!$A:$A,'Publication Table (%)'!$B161,AllPublicationData!$B:$B,'Publication Table (%)'!$C$4,AllPublicationData!$D:$D,'Publication Table (%)'!H$7)/
SUMIFS(AllPublicationData!$E:$E,AllPublicationData!$A:$A,'Publication Table (%)'!$B161,AllPublicationData!$B:$B,'Publication Table (%)'!$C$4,AllPublicationData!$D:$D,'Publication Table (%)'!H$7),
SUMIFS(AllPublicationData!$I:$I,AllPublicationData!$A:$A,'Publication Table (%)'!$B161,AllPublicationData!$B:$B,'Publication Table (%)'!H$7)/
SUMIFS(AllPublicationData!$E:$E,AllPublicationData!$A:$A,'Publication Table (%)'!$B161,AllPublicationData!$B:$B,'Publication Table (%)'!H$7)),
IF('Publication Table (%)'!$C$5="Cancellations for other reasons",
IFERROR(SUMIFS(AllPublicationData!$J:$J,AllPublicationData!$A:$A,'Publication Table (%)'!$B161,AllPublicationData!$B:$B,'Publication Table (%)'!$C$4,AllPublicationData!$D:$D,'Publication Table (%)'!H$7)/
SUMIFS(AllPublicationData!$E:$E,AllPublicationData!$A:$A,'Publication Table (%)'!$B161,AllPublicationData!$B:$B,'Publication Table (%)'!$C$4,AllPublicationData!$D:$D,'Publication Table (%)'!H$7),
SUMIFS(AllPublicationData!$J:$J,AllPublicationData!$A:$A,'Publication Table (%)'!$B161,AllPublicationData!$B:$B,'Publication Table (%)'!H$7)/
SUMIFS(AllPublicationData!$E:$E,AllPublicationData!$A:$A,'Publication Table (%)'!$B161,AllPublicationData!$B:$B,'Publication Table (%)'!H$7)))))))</f>
        <v>#DIV/0!</v>
      </c>
      <c r="I161" s="96" t="e">
        <f>IF('Publication Table (%)'!$C$5="All Cancelled Operations",
IFERROR(SUMIFS(AllPublicationData!$F:$F,AllPublicationData!$A:$A,'Publication Table (%)'!$B161,AllPublicationData!$B:$B,'Publication Table (%)'!$C$4,AllPublicationData!$D:$D,'Publication Table (%)'!I$7)/
SUMIFS(AllPublicationData!$E:$E,AllPublicationData!$A:$A,'Publication Table (%)'!$B161,AllPublicationData!$B:$B,'Publication Table (%)'!$C$4,AllPublicationData!$D:$D,'Publication Table (%)'!I$7),
SUMIFS(AllPublicationData!$F:$F,AllPublicationData!$A:$A,'Publication Table (%)'!$B161,AllPublicationData!$B:$B,'Publication Table (%)'!I$7)/
SUMIFS(AllPublicationData!$E:$E,AllPublicationData!$A:$A,'Publication Table (%)'!$B161,AllPublicationData!$B:$B,'Publication Table (%)'!I$7)),
IF('Publication Table (%)'!$C$5="Operations cancelled by patient",
IFERROR(SUMIFS(AllPublicationData!$G:$G,AllPublicationData!$A:$A,'Publication Table (%)'!$B161,AllPublicationData!$B:$B,'Publication Table (%)'!$C$4,AllPublicationData!$D:$D,'Publication Table (%)'!I$7)/
SUMIFS(AllPublicationData!$E:$E,AllPublicationData!$A:$A,'Publication Table (%)'!$B161,AllPublicationData!$B:$B,'Publication Table (%)'!$C$4,AllPublicationData!$D:$D,'Publication Table (%)'!I$7),
SUMIFS(AllPublicationData!$G:$G,AllPublicationData!$A:$A,'Publication Table (%)'!$B161,AllPublicationData!$B:$B,'Publication Table (%)'!I$7)/
SUMIFS(AllPublicationData!$E:$E,AllPublicationData!$A:$A,'Publication Table (%)'!$B161,AllPublicationData!$B:$B,'Publication Table (%)'!I$7)),
IF('Publication Table (%)'!$C$5="Operations cancelled for clinical reasons",
IFERROR(SUMIFS(AllPublicationData!$H:$H,AllPublicationData!$A:$A,'Publication Table (%)'!$B161,AllPublicationData!$B:$B,'Publication Table (%)'!$C$4,AllPublicationData!$D:$D,'Publication Table (%)'!I$7)/
SUMIFS(AllPublicationData!$E:$E,AllPublicationData!$A:$A,'Publication Table (%)'!$B161,AllPublicationData!$B:$B,'Publication Table (%)'!$C$4,AllPublicationData!$D:$D,'Publication Table (%)'!I$7),
SUMIFS(AllPublicationData!$H:$H,AllPublicationData!$A:$A,'Publication Table (%)'!$B161,AllPublicationData!$B:$B,'Publication Table (%)'!I$7)/
SUMIFS(AllPublicationData!$E:$E,AllPublicationData!$A:$A,'Publication Table (%)'!$B161,AllPublicationData!$B:$B,'Publication Table (%)'!I$7)),
IF('Publication Table (%)'!$C$5="Operations cancelled for non-clinical/capacity reasons",
IFERROR(SUMIFS(AllPublicationData!$I:$I,AllPublicationData!$A:$A,'Publication Table (%)'!$B161,AllPublicationData!$B:$B,'Publication Table (%)'!$C$4,AllPublicationData!$D:$D,'Publication Table (%)'!I$7)/
SUMIFS(AllPublicationData!$E:$E,AllPublicationData!$A:$A,'Publication Table (%)'!$B161,AllPublicationData!$B:$B,'Publication Table (%)'!$C$4,AllPublicationData!$D:$D,'Publication Table (%)'!I$7),
SUMIFS(AllPublicationData!$I:$I,AllPublicationData!$A:$A,'Publication Table (%)'!$B161,AllPublicationData!$B:$B,'Publication Table (%)'!I$7)/
SUMIFS(AllPublicationData!$E:$E,AllPublicationData!$A:$A,'Publication Table (%)'!$B161,AllPublicationData!$B:$B,'Publication Table (%)'!I$7)),
IF('Publication Table (%)'!$C$5="Cancellations for other reasons",
IFERROR(SUMIFS(AllPublicationData!$J:$J,AllPublicationData!$A:$A,'Publication Table (%)'!$B161,AllPublicationData!$B:$B,'Publication Table (%)'!$C$4,AllPublicationData!$D:$D,'Publication Table (%)'!I$7)/
SUMIFS(AllPublicationData!$E:$E,AllPublicationData!$A:$A,'Publication Table (%)'!$B161,AllPublicationData!$B:$B,'Publication Table (%)'!$C$4,AllPublicationData!$D:$D,'Publication Table (%)'!I$7),
SUMIFS(AllPublicationData!$J:$J,AllPublicationData!$A:$A,'Publication Table (%)'!$B161,AllPublicationData!$B:$B,'Publication Table (%)'!I$7)/
SUMIFS(AllPublicationData!$E:$E,AllPublicationData!$A:$A,'Publication Table (%)'!$B161,AllPublicationData!$B:$B,'Publication Table (%)'!I$7)))))))</f>
        <v>#DIV/0!</v>
      </c>
      <c r="J161" s="96" t="e">
        <f>IF('Publication Table (%)'!$C$5="All Cancelled Operations",
IFERROR(SUMIFS(AllPublicationData!$F:$F,AllPublicationData!$A:$A,'Publication Table (%)'!$B161,AllPublicationData!$B:$B,'Publication Table (%)'!$C$4,AllPublicationData!$D:$D,'Publication Table (%)'!J$7)/
SUMIFS(AllPublicationData!$E:$E,AllPublicationData!$A:$A,'Publication Table (%)'!$B161,AllPublicationData!$B:$B,'Publication Table (%)'!$C$4,AllPublicationData!$D:$D,'Publication Table (%)'!J$7),
SUMIFS(AllPublicationData!$F:$F,AllPublicationData!$A:$A,'Publication Table (%)'!$B161,AllPublicationData!$B:$B,'Publication Table (%)'!J$7)/
SUMIFS(AllPublicationData!$E:$E,AllPublicationData!$A:$A,'Publication Table (%)'!$B161,AllPublicationData!$B:$B,'Publication Table (%)'!J$7)),
IF('Publication Table (%)'!$C$5="Operations cancelled by patient",
IFERROR(SUMIFS(AllPublicationData!$G:$G,AllPublicationData!$A:$A,'Publication Table (%)'!$B161,AllPublicationData!$B:$B,'Publication Table (%)'!$C$4,AllPublicationData!$D:$D,'Publication Table (%)'!J$7)/
SUMIFS(AllPublicationData!$E:$E,AllPublicationData!$A:$A,'Publication Table (%)'!$B161,AllPublicationData!$B:$B,'Publication Table (%)'!$C$4,AllPublicationData!$D:$D,'Publication Table (%)'!J$7),
SUMIFS(AllPublicationData!$G:$G,AllPublicationData!$A:$A,'Publication Table (%)'!$B161,AllPublicationData!$B:$B,'Publication Table (%)'!J$7)/
SUMIFS(AllPublicationData!$E:$E,AllPublicationData!$A:$A,'Publication Table (%)'!$B161,AllPublicationData!$B:$B,'Publication Table (%)'!J$7)),
IF('Publication Table (%)'!$C$5="Operations cancelled for clinical reasons",
IFERROR(SUMIFS(AllPublicationData!$H:$H,AllPublicationData!$A:$A,'Publication Table (%)'!$B161,AllPublicationData!$B:$B,'Publication Table (%)'!$C$4,AllPublicationData!$D:$D,'Publication Table (%)'!J$7)/
SUMIFS(AllPublicationData!$E:$E,AllPublicationData!$A:$A,'Publication Table (%)'!$B161,AllPublicationData!$B:$B,'Publication Table (%)'!$C$4,AllPublicationData!$D:$D,'Publication Table (%)'!J$7),
SUMIFS(AllPublicationData!$H:$H,AllPublicationData!$A:$A,'Publication Table (%)'!$B161,AllPublicationData!$B:$B,'Publication Table (%)'!J$7)/
SUMIFS(AllPublicationData!$E:$E,AllPublicationData!$A:$A,'Publication Table (%)'!$B161,AllPublicationData!$B:$B,'Publication Table (%)'!J$7)),
IF('Publication Table (%)'!$C$5="Operations cancelled for non-clinical/capacity reasons",
IFERROR(SUMIFS(AllPublicationData!$I:$I,AllPublicationData!$A:$A,'Publication Table (%)'!$B161,AllPublicationData!$B:$B,'Publication Table (%)'!$C$4,AllPublicationData!$D:$D,'Publication Table (%)'!J$7)/
SUMIFS(AllPublicationData!$E:$E,AllPublicationData!$A:$A,'Publication Table (%)'!$B161,AllPublicationData!$B:$B,'Publication Table (%)'!$C$4,AllPublicationData!$D:$D,'Publication Table (%)'!J$7),
SUMIFS(AllPublicationData!$I:$I,AllPublicationData!$A:$A,'Publication Table (%)'!$B161,AllPublicationData!$B:$B,'Publication Table (%)'!J$7)/
SUMIFS(AllPublicationData!$E:$E,AllPublicationData!$A:$A,'Publication Table (%)'!$B161,AllPublicationData!$B:$B,'Publication Table (%)'!J$7)),
IF('Publication Table (%)'!$C$5="Cancellations for other reasons",
IFERROR(SUMIFS(AllPublicationData!$J:$J,AllPublicationData!$A:$A,'Publication Table (%)'!$B161,AllPublicationData!$B:$B,'Publication Table (%)'!$C$4,AllPublicationData!$D:$D,'Publication Table (%)'!J$7)/
SUMIFS(AllPublicationData!$E:$E,AllPublicationData!$A:$A,'Publication Table (%)'!$B161,AllPublicationData!$B:$B,'Publication Table (%)'!$C$4,AllPublicationData!$D:$D,'Publication Table (%)'!J$7),
SUMIFS(AllPublicationData!$J:$J,AllPublicationData!$A:$A,'Publication Table (%)'!$B161,AllPublicationData!$B:$B,'Publication Table (%)'!J$7)/
SUMIFS(AllPublicationData!$E:$E,AllPublicationData!$A:$A,'Publication Table (%)'!$B161,AllPublicationData!$B:$B,'Publication Table (%)'!J$7)))))))</f>
        <v>#DIV/0!</v>
      </c>
      <c r="K161" s="96" t="e">
        <f>IF('Publication Table (%)'!$C$5="All Cancelled Operations",
IFERROR(SUMIFS(AllPublicationData!$F:$F,AllPublicationData!$A:$A,'Publication Table (%)'!$B161,AllPublicationData!$B:$B,'Publication Table (%)'!$C$4,AllPublicationData!$D:$D,'Publication Table (%)'!K$7)/
SUMIFS(AllPublicationData!$E:$E,AllPublicationData!$A:$A,'Publication Table (%)'!$B161,AllPublicationData!$B:$B,'Publication Table (%)'!$C$4,AllPublicationData!$D:$D,'Publication Table (%)'!K$7),
SUMIFS(AllPublicationData!$F:$F,AllPublicationData!$A:$A,'Publication Table (%)'!$B161,AllPublicationData!$B:$B,'Publication Table (%)'!K$7)/
SUMIFS(AllPublicationData!$E:$E,AllPublicationData!$A:$A,'Publication Table (%)'!$B161,AllPublicationData!$B:$B,'Publication Table (%)'!K$7)),
IF('Publication Table (%)'!$C$5="Operations cancelled by patient",
IFERROR(SUMIFS(AllPublicationData!$G:$G,AllPublicationData!$A:$A,'Publication Table (%)'!$B161,AllPublicationData!$B:$B,'Publication Table (%)'!$C$4,AllPublicationData!$D:$D,'Publication Table (%)'!K$7)/
SUMIFS(AllPublicationData!$E:$E,AllPublicationData!$A:$A,'Publication Table (%)'!$B161,AllPublicationData!$B:$B,'Publication Table (%)'!$C$4,AllPublicationData!$D:$D,'Publication Table (%)'!K$7),
SUMIFS(AllPublicationData!$G:$G,AllPublicationData!$A:$A,'Publication Table (%)'!$B161,AllPublicationData!$B:$B,'Publication Table (%)'!K$7)/
SUMIFS(AllPublicationData!$E:$E,AllPublicationData!$A:$A,'Publication Table (%)'!$B161,AllPublicationData!$B:$B,'Publication Table (%)'!K$7)),
IF('Publication Table (%)'!$C$5="Operations cancelled for clinical reasons",
IFERROR(SUMIFS(AllPublicationData!$H:$H,AllPublicationData!$A:$A,'Publication Table (%)'!$B161,AllPublicationData!$B:$B,'Publication Table (%)'!$C$4,AllPublicationData!$D:$D,'Publication Table (%)'!K$7)/
SUMIFS(AllPublicationData!$E:$E,AllPublicationData!$A:$A,'Publication Table (%)'!$B161,AllPublicationData!$B:$B,'Publication Table (%)'!$C$4,AllPublicationData!$D:$D,'Publication Table (%)'!K$7),
SUMIFS(AllPublicationData!$H:$H,AllPublicationData!$A:$A,'Publication Table (%)'!$B161,AllPublicationData!$B:$B,'Publication Table (%)'!K$7)/
SUMIFS(AllPublicationData!$E:$E,AllPublicationData!$A:$A,'Publication Table (%)'!$B161,AllPublicationData!$B:$B,'Publication Table (%)'!K$7)),
IF('Publication Table (%)'!$C$5="Operations cancelled for non-clinical/capacity reasons",
IFERROR(SUMIFS(AllPublicationData!$I:$I,AllPublicationData!$A:$A,'Publication Table (%)'!$B161,AllPublicationData!$B:$B,'Publication Table (%)'!$C$4,AllPublicationData!$D:$D,'Publication Table (%)'!K$7)/
SUMIFS(AllPublicationData!$E:$E,AllPublicationData!$A:$A,'Publication Table (%)'!$B161,AllPublicationData!$B:$B,'Publication Table (%)'!$C$4,AllPublicationData!$D:$D,'Publication Table (%)'!K$7),
SUMIFS(AllPublicationData!$I:$I,AllPublicationData!$A:$A,'Publication Table (%)'!$B161,AllPublicationData!$B:$B,'Publication Table (%)'!K$7)/
SUMIFS(AllPublicationData!$E:$E,AllPublicationData!$A:$A,'Publication Table (%)'!$B161,AllPublicationData!$B:$B,'Publication Table (%)'!K$7)),
IF('Publication Table (%)'!$C$5="Cancellations for other reasons",
IFERROR(SUMIFS(AllPublicationData!$J:$J,AllPublicationData!$A:$A,'Publication Table (%)'!$B161,AllPublicationData!$B:$B,'Publication Table (%)'!$C$4,AllPublicationData!$D:$D,'Publication Table (%)'!K$7)/
SUMIFS(AllPublicationData!$E:$E,AllPublicationData!$A:$A,'Publication Table (%)'!$B161,AllPublicationData!$B:$B,'Publication Table (%)'!$C$4,AllPublicationData!$D:$D,'Publication Table (%)'!K$7),
SUMIFS(AllPublicationData!$J:$J,AllPublicationData!$A:$A,'Publication Table (%)'!$B161,AllPublicationData!$B:$B,'Publication Table (%)'!K$7)/
SUMIFS(AllPublicationData!$E:$E,AllPublicationData!$A:$A,'Publication Table (%)'!$B161,AllPublicationData!$B:$B,'Publication Table (%)'!K$7)))))))</f>
        <v>#DIV/0!</v>
      </c>
      <c r="L161" s="96" t="e">
        <f>IF('Publication Table (%)'!$C$5="All Cancelled Operations",
IFERROR(SUMIFS(AllPublicationData!$F:$F,AllPublicationData!$A:$A,'Publication Table (%)'!$B161,AllPublicationData!$B:$B,'Publication Table (%)'!$C$4,AllPublicationData!$D:$D,'Publication Table (%)'!L$7)/
SUMIFS(AllPublicationData!$E:$E,AllPublicationData!$A:$A,'Publication Table (%)'!$B161,AllPublicationData!$B:$B,'Publication Table (%)'!$C$4,AllPublicationData!$D:$D,'Publication Table (%)'!L$7),
SUMIFS(AllPublicationData!$F:$F,AllPublicationData!$A:$A,'Publication Table (%)'!$B161,AllPublicationData!$B:$B,'Publication Table (%)'!L$7)/
SUMIFS(AllPublicationData!$E:$E,AllPublicationData!$A:$A,'Publication Table (%)'!$B161,AllPublicationData!$B:$B,'Publication Table (%)'!L$7)),
IF('Publication Table (%)'!$C$5="Operations cancelled by patient",
IFERROR(SUMIFS(AllPublicationData!$G:$G,AllPublicationData!$A:$A,'Publication Table (%)'!$B161,AllPublicationData!$B:$B,'Publication Table (%)'!$C$4,AllPublicationData!$D:$D,'Publication Table (%)'!L$7)/
SUMIFS(AllPublicationData!$E:$E,AllPublicationData!$A:$A,'Publication Table (%)'!$B161,AllPublicationData!$B:$B,'Publication Table (%)'!$C$4,AllPublicationData!$D:$D,'Publication Table (%)'!L$7),
SUMIFS(AllPublicationData!$G:$G,AllPublicationData!$A:$A,'Publication Table (%)'!$B161,AllPublicationData!$B:$B,'Publication Table (%)'!L$7)/
SUMIFS(AllPublicationData!$E:$E,AllPublicationData!$A:$A,'Publication Table (%)'!$B161,AllPublicationData!$B:$B,'Publication Table (%)'!L$7)),
IF('Publication Table (%)'!$C$5="Operations cancelled for clinical reasons",
IFERROR(SUMIFS(AllPublicationData!$H:$H,AllPublicationData!$A:$A,'Publication Table (%)'!$B161,AllPublicationData!$B:$B,'Publication Table (%)'!$C$4,AllPublicationData!$D:$D,'Publication Table (%)'!L$7)/
SUMIFS(AllPublicationData!$E:$E,AllPublicationData!$A:$A,'Publication Table (%)'!$B161,AllPublicationData!$B:$B,'Publication Table (%)'!$C$4,AllPublicationData!$D:$D,'Publication Table (%)'!L$7),
SUMIFS(AllPublicationData!$H:$H,AllPublicationData!$A:$A,'Publication Table (%)'!$B161,AllPublicationData!$B:$B,'Publication Table (%)'!L$7)/
SUMIFS(AllPublicationData!$E:$E,AllPublicationData!$A:$A,'Publication Table (%)'!$B161,AllPublicationData!$B:$B,'Publication Table (%)'!L$7)),
IF('Publication Table (%)'!$C$5="Operations cancelled for non-clinical/capacity reasons",
IFERROR(SUMIFS(AllPublicationData!$I:$I,AllPublicationData!$A:$A,'Publication Table (%)'!$B161,AllPublicationData!$B:$B,'Publication Table (%)'!$C$4,AllPublicationData!$D:$D,'Publication Table (%)'!L$7)/
SUMIFS(AllPublicationData!$E:$E,AllPublicationData!$A:$A,'Publication Table (%)'!$B161,AllPublicationData!$B:$B,'Publication Table (%)'!$C$4,AllPublicationData!$D:$D,'Publication Table (%)'!L$7),
SUMIFS(AllPublicationData!$I:$I,AllPublicationData!$A:$A,'Publication Table (%)'!$B161,AllPublicationData!$B:$B,'Publication Table (%)'!L$7)/
SUMIFS(AllPublicationData!$E:$E,AllPublicationData!$A:$A,'Publication Table (%)'!$B161,AllPublicationData!$B:$B,'Publication Table (%)'!L$7)),
IF('Publication Table (%)'!$C$5="Cancellations for other reasons",
IFERROR(SUMIFS(AllPublicationData!$J:$J,AllPublicationData!$A:$A,'Publication Table (%)'!$B161,AllPublicationData!$B:$B,'Publication Table (%)'!$C$4,AllPublicationData!$D:$D,'Publication Table (%)'!L$7)/
SUMIFS(AllPublicationData!$E:$E,AllPublicationData!$A:$A,'Publication Table (%)'!$B161,AllPublicationData!$B:$B,'Publication Table (%)'!$C$4,AllPublicationData!$D:$D,'Publication Table (%)'!L$7),
SUMIFS(AllPublicationData!$J:$J,AllPublicationData!$A:$A,'Publication Table (%)'!$B161,AllPublicationData!$B:$B,'Publication Table (%)'!L$7)/
SUMIFS(AllPublicationData!$E:$E,AllPublicationData!$A:$A,'Publication Table (%)'!$B161,AllPublicationData!$B:$B,'Publication Table (%)'!L$7)))))))</f>
        <v>#DIV/0!</v>
      </c>
      <c r="M161" s="96" t="e">
        <f>IF('Publication Table (%)'!$C$5="All Cancelled Operations",
IFERROR(SUMIFS(AllPublicationData!$F:$F,AllPublicationData!$A:$A,'Publication Table (%)'!$B161,AllPublicationData!$B:$B,'Publication Table (%)'!$C$4,AllPublicationData!$D:$D,'Publication Table (%)'!M$7)/
SUMIFS(AllPublicationData!$E:$E,AllPublicationData!$A:$A,'Publication Table (%)'!$B161,AllPublicationData!$B:$B,'Publication Table (%)'!$C$4,AllPublicationData!$D:$D,'Publication Table (%)'!M$7),
SUMIFS(AllPublicationData!$F:$F,AllPublicationData!$A:$A,'Publication Table (%)'!$B161,AllPublicationData!$B:$B,'Publication Table (%)'!M$7)/
SUMIFS(AllPublicationData!$E:$E,AllPublicationData!$A:$A,'Publication Table (%)'!$B161,AllPublicationData!$B:$B,'Publication Table (%)'!M$7)),
IF('Publication Table (%)'!$C$5="Operations cancelled by patient",
IFERROR(SUMIFS(AllPublicationData!$G:$G,AllPublicationData!$A:$A,'Publication Table (%)'!$B161,AllPublicationData!$B:$B,'Publication Table (%)'!$C$4,AllPublicationData!$D:$D,'Publication Table (%)'!M$7)/
SUMIFS(AllPublicationData!$E:$E,AllPublicationData!$A:$A,'Publication Table (%)'!$B161,AllPublicationData!$B:$B,'Publication Table (%)'!$C$4,AllPublicationData!$D:$D,'Publication Table (%)'!M$7),
SUMIFS(AllPublicationData!$G:$G,AllPublicationData!$A:$A,'Publication Table (%)'!$B161,AllPublicationData!$B:$B,'Publication Table (%)'!M$7)/
SUMIFS(AllPublicationData!$E:$E,AllPublicationData!$A:$A,'Publication Table (%)'!$B161,AllPublicationData!$B:$B,'Publication Table (%)'!M$7)),
IF('Publication Table (%)'!$C$5="Operations cancelled for clinical reasons",
IFERROR(SUMIFS(AllPublicationData!$H:$H,AllPublicationData!$A:$A,'Publication Table (%)'!$B161,AllPublicationData!$B:$B,'Publication Table (%)'!$C$4,AllPublicationData!$D:$D,'Publication Table (%)'!M$7)/
SUMIFS(AllPublicationData!$E:$E,AllPublicationData!$A:$A,'Publication Table (%)'!$B161,AllPublicationData!$B:$B,'Publication Table (%)'!$C$4,AllPublicationData!$D:$D,'Publication Table (%)'!M$7),
SUMIFS(AllPublicationData!$H:$H,AllPublicationData!$A:$A,'Publication Table (%)'!$B161,AllPublicationData!$B:$B,'Publication Table (%)'!M$7)/
SUMIFS(AllPublicationData!$E:$E,AllPublicationData!$A:$A,'Publication Table (%)'!$B161,AllPublicationData!$B:$B,'Publication Table (%)'!M$7)),
IF('Publication Table (%)'!$C$5="Operations cancelled for non-clinical/capacity reasons",
IFERROR(SUMIFS(AllPublicationData!$I:$I,AllPublicationData!$A:$A,'Publication Table (%)'!$B161,AllPublicationData!$B:$B,'Publication Table (%)'!$C$4,AllPublicationData!$D:$D,'Publication Table (%)'!M$7)/
SUMIFS(AllPublicationData!$E:$E,AllPublicationData!$A:$A,'Publication Table (%)'!$B161,AllPublicationData!$B:$B,'Publication Table (%)'!$C$4,AllPublicationData!$D:$D,'Publication Table (%)'!M$7),
SUMIFS(AllPublicationData!$I:$I,AllPublicationData!$A:$A,'Publication Table (%)'!$B161,AllPublicationData!$B:$B,'Publication Table (%)'!M$7)/
SUMIFS(AllPublicationData!$E:$E,AllPublicationData!$A:$A,'Publication Table (%)'!$B161,AllPublicationData!$B:$B,'Publication Table (%)'!M$7)),
IF('Publication Table (%)'!$C$5="Cancellations for other reasons",
IFERROR(SUMIFS(AllPublicationData!$J:$J,AllPublicationData!$A:$A,'Publication Table (%)'!$B161,AllPublicationData!$B:$B,'Publication Table (%)'!$C$4,AllPublicationData!$D:$D,'Publication Table (%)'!M$7)/
SUMIFS(AllPublicationData!$E:$E,AllPublicationData!$A:$A,'Publication Table (%)'!$B161,AllPublicationData!$B:$B,'Publication Table (%)'!$C$4,AllPublicationData!$D:$D,'Publication Table (%)'!M$7),
SUMIFS(AllPublicationData!$J:$J,AllPublicationData!$A:$A,'Publication Table (%)'!$B161,AllPublicationData!$B:$B,'Publication Table (%)'!M$7)/
SUMIFS(AllPublicationData!$E:$E,AllPublicationData!$A:$A,'Publication Table (%)'!$B161,AllPublicationData!$B:$B,'Publication Table (%)'!M$7)))))))</f>
        <v>#DIV/0!</v>
      </c>
      <c r="N161" s="96" t="e">
        <f>IF('Publication Table (%)'!$C$5="All Cancelled Operations",
IFERROR(SUMIFS(AllPublicationData!$F:$F,AllPublicationData!$A:$A,'Publication Table (%)'!$B161,AllPublicationData!$B:$B,'Publication Table (%)'!$C$4,AllPublicationData!$D:$D,'Publication Table (%)'!N$7)/
SUMIFS(AllPublicationData!$E:$E,AllPublicationData!$A:$A,'Publication Table (%)'!$B161,AllPublicationData!$B:$B,'Publication Table (%)'!$C$4,AllPublicationData!$D:$D,'Publication Table (%)'!N$7),
SUMIFS(AllPublicationData!$F:$F,AllPublicationData!$A:$A,'Publication Table (%)'!$B161,AllPublicationData!$B:$B,'Publication Table (%)'!N$7)/
SUMIFS(AllPublicationData!$E:$E,AllPublicationData!$A:$A,'Publication Table (%)'!$B161,AllPublicationData!$B:$B,'Publication Table (%)'!N$7)),
IF('Publication Table (%)'!$C$5="Operations cancelled by patient",
IFERROR(SUMIFS(AllPublicationData!$G:$G,AllPublicationData!$A:$A,'Publication Table (%)'!$B161,AllPublicationData!$B:$B,'Publication Table (%)'!$C$4,AllPublicationData!$D:$D,'Publication Table (%)'!N$7)/
SUMIFS(AllPublicationData!$E:$E,AllPublicationData!$A:$A,'Publication Table (%)'!$B161,AllPublicationData!$B:$B,'Publication Table (%)'!$C$4,AllPublicationData!$D:$D,'Publication Table (%)'!N$7),
SUMIFS(AllPublicationData!$G:$G,AllPublicationData!$A:$A,'Publication Table (%)'!$B161,AllPublicationData!$B:$B,'Publication Table (%)'!N$7)/
SUMIFS(AllPublicationData!$E:$E,AllPublicationData!$A:$A,'Publication Table (%)'!$B161,AllPublicationData!$B:$B,'Publication Table (%)'!N$7)),
IF('Publication Table (%)'!$C$5="Operations cancelled for clinical reasons",
IFERROR(SUMIFS(AllPublicationData!$H:$H,AllPublicationData!$A:$A,'Publication Table (%)'!$B161,AllPublicationData!$B:$B,'Publication Table (%)'!$C$4,AllPublicationData!$D:$D,'Publication Table (%)'!N$7)/
SUMIFS(AllPublicationData!$E:$E,AllPublicationData!$A:$A,'Publication Table (%)'!$B161,AllPublicationData!$B:$B,'Publication Table (%)'!$C$4,AllPublicationData!$D:$D,'Publication Table (%)'!N$7),
SUMIFS(AllPublicationData!$H:$H,AllPublicationData!$A:$A,'Publication Table (%)'!$B161,AllPublicationData!$B:$B,'Publication Table (%)'!N$7)/
SUMIFS(AllPublicationData!$E:$E,AllPublicationData!$A:$A,'Publication Table (%)'!$B161,AllPublicationData!$B:$B,'Publication Table (%)'!N$7)),
IF('Publication Table (%)'!$C$5="Operations cancelled for non-clinical/capacity reasons",
IFERROR(SUMIFS(AllPublicationData!$I:$I,AllPublicationData!$A:$A,'Publication Table (%)'!$B161,AllPublicationData!$B:$B,'Publication Table (%)'!$C$4,AllPublicationData!$D:$D,'Publication Table (%)'!N$7)/
SUMIFS(AllPublicationData!$E:$E,AllPublicationData!$A:$A,'Publication Table (%)'!$B161,AllPublicationData!$B:$B,'Publication Table (%)'!$C$4,AllPublicationData!$D:$D,'Publication Table (%)'!N$7),
SUMIFS(AllPublicationData!$I:$I,AllPublicationData!$A:$A,'Publication Table (%)'!$B161,AllPublicationData!$B:$B,'Publication Table (%)'!N$7)/
SUMIFS(AllPublicationData!$E:$E,AllPublicationData!$A:$A,'Publication Table (%)'!$B161,AllPublicationData!$B:$B,'Publication Table (%)'!N$7)),
IF('Publication Table (%)'!$C$5="Cancellations for other reasons",
IFERROR(SUMIFS(AllPublicationData!$J:$J,AllPublicationData!$A:$A,'Publication Table (%)'!$B161,AllPublicationData!$B:$B,'Publication Table (%)'!$C$4,AllPublicationData!$D:$D,'Publication Table (%)'!N$7)/
SUMIFS(AllPublicationData!$E:$E,AllPublicationData!$A:$A,'Publication Table (%)'!$B161,AllPublicationData!$B:$B,'Publication Table (%)'!$C$4,AllPublicationData!$D:$D,'Publication Table (%)'!N$7),
SUMIFS(AllPublicationData!$J:$J,AllPublicationData!$A:$A,'Publication Table (%)'!$B161,AllPublicationData!$B:$B,'Publication Table (%)'!N$7)/
SUMIFS(AllPublicationData!$E:$E,AllPublicationData!$A:$A,'Publication Table (%)'!$B161,AllPublicationData!$B:$B,'Publication Table (%)'!N$7)))))))</f>
        <v>#DIV/0!</v>
      </c>
      <c r="O161" s="96" t="e">
        <f>IF('Publication Table (%)'!$C$5="All Cancelled Operations",
IFERROR(SUMIFS(AllPublicationData!$F:$F,AllPublicationData!$A:$A,'Publication Table (%)'!$B161,AllPublicationData!$B:$B,'Publication Table (%)'!$C$4,AllPublicationData!$D:$D,'Publication Table (%)'!O$7)/
SUMIFS(AllPublicationData!$E:$E,AllPublicationData!$A:$A,'Publication Table (%)'!$B161,AllPublicationData!$B:$B,'Publication Table (%)'!$C$4,AllPublicationData!$D:$D,'Publication Table (%)'!O$7),
SUMIFS(AllPublicationData!$F:$F,AllPublicationData!$A:$A,'Publication Table (%)'!$B161,AllPublicationData!$B:$B,'Publication Table (%)'!O$7)/
SUMIFS(AllPublicationData!$E:$E,AllPublicationData!$A:$A,'Publication Table (%)'!$B161,AllPublicationData!$B:$B,'Publication Table (%)'!O$7)),
IF('Publication Table (%)'!$C$5="Operations cancelled by patient",
IFERROR(SUMIFS(AllPublicationData!$G:$G,AllPublicationData!$A:$A,'Publication Table (%)'!$B161,AllPublicationData!$B:$B,'Publication Table (%)'!$C$4,AllPublicationData!$D:$D,'Publication Table (%)'!O$7)/
SUMIFS(AllPublicationData!$E:$E,AllPublicationData!$A:$A,'Publication Table (%)'!$B161,AllPublicationData!$B:$B,'Publication Table (%)'!$C$4,AllPublicationData!$D:$D,'Publication Table (%)'!O$7),
SUMIFS(AllPublicationData!$G:$G,AllPublicationData!$A:$A,'Publication Table (%)'!$B161,AllPublicationData!$B:$B,'Publication Table (%)'!O$7)/
SUMIFS(AllPublicationData!$E:$E,AllPublicationData!$A:$A,'Publication Table (%)'!$B161,AllPublicationData!$B:$B,'Publication Table (%)'!O$7)),
IF('Publication Table (%)'!$C$5="Operations cancelled for clinical reasons",
IFERROR(SUMIFS(AllPublicationData!$H:$H,AllPublicationData!$A:$A,'Publication Table (%)'!$B161,AllPublicationData!$B:$B,'Publication Table (%)'!$C$4,AllPublicationData!$D:$D,'Publication Table (%)'!O$7)/
SUMIFS(AllPublicationData!$E:$E,AllPublicationData!$A:$A,'Publication Table (%)'!$B161,AllPublicationData!$B:$B,'Publication Table (%)'!$C$4,AllPublicationData!$D:$D,'Publication Table (%)'!O$7),
SUMIFS(AllPublicationData!$H:$H,AllPublicationData!$A:$A,'Publication Table (%)'!$B161,AllPublicationData!$B:$B,'Publication Table (%)'!O$7)/
SUMIFS(AllPublicationData!$E:$E,AllPublicationData!$A:$A,'Publication Table (%)'!$B161,AllPublicationData!$B:$B,'Publication Table (%)'!O$7)),
IF('Publication Table (%)'!$C$5="Operations cancelled for non-clinical/capacity reasons",
IFERROR(SUMIFS(AllPublicationData!$I:$I,AllPublicationData!$A:$A,'Publication Table (%)'!$B161,AllPublicationData!$B:$B,'Publication Table (%)'!$C$4,AllPublicationData!$D:$D,'Publication Table (%)'!O$7)/
SUMIFS(AllPublicationData!$E:$E,AllPublicationData!$A:$A,'Publication Table (%)'!$B161,AllPublicationData!$B:$B,'Publication Table (%)'!$C$4,AllPublicationData!$D:$D,'Publication Table (%)'!O$7),
SUMIFS(AllPublicationData!$I:$I,AllPublicationData!$A:$A,'Publication Table (%)'!$B161,AllPublicationData!$B:$B,'Publication Table (%)'!O$7)/
SUMIFS(AllPublicationData!$E:$E,AllPublicationData!$A:$A,'Publication Table (%)'!$B161,AllPublicationData!$B:$B,'Publication Table (%)'!O$7)),
IF('Publication Table (%)'!$C$5="Cancellations for other reasons",
IFERROR(SUMIFS(AllPublicationData!$J:$J,AllPublicationData!$A:$A,'Publication Table (%)'!$B161,AllPublicationData!$B:$B,'Publication Table (%)'!$C$4,AllPublicationData!$D:$D,'Publication Table (%)'!O$7)/
SUMIFS(AllPublicationData!$E:$E,AllPublicationData!$A:$A,'Publication Table (%)'!$B161,AllPublicationData!$B:$B,'Publication Table (%)'!$C$4,AllPublicationData!$D:$D,'Publication Table (%)'!O$7),
SUMIFS(AllPublicationData!$J:$J,AllPublicationData!$A:$A,'Publication Table (%)'!$B161,AllPublicationData!$B:$B,'Publication Table (%)'!O$7)/
SUMIFS(AllPublicationData!$E:$E,AllPublicationData!$A:$A,'Publication Table (%)'!$B161,AllPublicationData!$B:$B,'Publication Table (%)'!O$7)))))))</f>
        <v>#DIV/0!</v>
      </c>
      <c r="P161" s="96" t="e">
        <f>IF('Publication Table (%)'!$C$5="All Cancelled Operations",
IFERROR(SUMIFS(AllPublicationData!$F:$F,AllPublicationData!$A:$A,'Publication Table (%)'!$B161,AllPublicationData!$B:$B,'Publication Table (%)'!$C$4,AllPublicationData!$D:$D,'Publication Table (%)'!P$7)/
SUMIFS(AllPublicationData!$E:$E,AllPublicationData!$A:$A,'Publication Table (%)'!$B161,AllPublicationData!$B:$B,'Publication Table (%)'!$C$4,AllPublicationData!$D:$D,'Publication Table (%)'!P$7),
SUMIFS(AllPublicationData!$F:$F,AllPublicationData!$A:$A,'Publication Table (%)'!$B161,AllPublicationData!$B:$B,'Publication Table (%)'!P$7)/
SUMIFS(AllPublicationData!$E:$E,AllPublicationData!$A:$A,'Publication Table (%)'!$B161,AllPublicationData!$B:$B,'Publication Table (%)'!P$7)),
IF('Publication Table (%)'!$C$5="Operations cancelled by patient",
IFERROR(SUMIFS(AllPublicationData!$G:$G,AllPublicationData!$A:$A,'Publication Table (%)'!$B161,AllPublicationData!$B:$B,'Publication Table (%)'!$C$4,AllPublicationData!$D:$D,'Publication Table (%)'!P$7)/
SUMIFS(AllPublicationData!$E:$E,AllPublicationData!$A:$A,'Publication Table (%)'!$B161,AllPublicationData!$B:$B,'Publication Table (%)'!$C$4,AllPublicationData!$D:$D,'Publication Table (%)'!P$7),
SUMIFS(AllPublicationData!$G:$G,AllPublicationData!$A:$A,'Publication Table (%)'!$B161,AllPublicationData!$B:$B,'Publication Table (%)'!P$7)/
SUMIFS(AllPublicationData!$E:$E,AllPublicationData!$A:$A,'Publication Table (%)'!$B161,AllPublicationData!$B:$B,'Publication Table (%)'!P$7)),
IF('Publication Table (%)'!$C$5="Operations cancelled for clinical reasons",
IFERROR(SUMIFS(AllPublicationData!$H:$H,AllPublicationData!$A:$A,'Publication Table (%)'!$B161,AllPublicationData!$B:$B,'Publication Table (%)'!$C$4,AllPublicationData!$D:$D,'Publication Table (%)'!P$7)/
SUMIFS(AllPublicationData!$E:$E,AllPublicationData!$A:$A,'Publication Table (%)'!$B161,AllPublicationData!$B:$B,'Publication Table (%)'!$C$4,AllPublicationData!$D:$D,'Publication Table (%)'!P$7),
SUMIFS(AllPublicationData!$H:$H,AllPublicationData!$A:$A,'Publication Table (%)'!$B161,AllPublicationData!$B:$B,'Publication Table (%)'!P$7)/
SUMIFS(AllPublicationData!$E:$E,AllPublicationData!$A:$A,'Publication Table (%)'!$B161,AllPublicationData!$B:$B,'Publication Table (%)'!P$7)),
IF('Publication Table (%)'!$C$5="Operations cancelled for non-clinical/capacity reasons",
IFERROR(SUMIFS(AllPublicationData!$I:$I,AllPublicationData!$A:$A,'Publication Table (%)'!$B161,AllPublicationData!$B:$B,'Publication Table (%)'!$C$4,AllPublicationData!$D:$D,'Publication Table (%)'!P$7)/
SUMIFS(AllPublicationData!$E:$E,AllPublicationData!$A:$A,'Publication Table (%)'!$B161,AllPublicationData!$B:$B,'Publication Table (%)'!$C$4,AllPublicationData!$D:$D,'Publication Table (%)'!P$7),
SUMIFS(AllPublicationData!$I:$I,AllPublicationData!$A:$A,'Publication Table (%)'!$B161,AllPublicationData!$B:$B,'Publication Table (%)'!P$7)/
SUMIFS(AllPublicationData!$E:$E,AllPublicationData!$A:$A,'Publication Table (%)'!$B161,AllPublicationData!$B:$B,'Publication Table (%)'!P$7)),
IF('Publication Table (%)'!$C$5="Cancellations for other reasons",
IFERROR(SUMIFS(AllPublicationData!$J:$J,AllPublicationData!$A:$A,'Publication Table (%)'!$B161,AllPublicationData!$B:$B,'Publication Table (%)'!$C$4,AllPublicationData!$D:$D,'Publication Table (%)'!P$7)/
SUMIFS(AllPublicationData!$E:$E,AllPublicationData!$A:$A,'Publication Table (%)'!$B161,AllPublicationData!$B:$B,'Publication Table (%)'!$C$4,AllPublicationData!$D:$D,'Publication Table (%)'!P$7),
SUMIFS(AllPublicationData!$J:$J,AllPublicationData!$A:$A,'Publication Table (%)'!$B161,AllPublicationData!$B:$B,'Publication Table (%)'!P$7)/
SUMIFS(AllPublicationData!$E:$E,AllPublicationData!$A:$A,'Publication Table (%)'!$B161,AllPublicationData!$B:$B,'Publication Table (%)'!P$7)))))))</f>
        <v>#DIV/0!</v>
      </c>
      <c r="Q161" s="96" t="e">
        <f>IF('Publication Table (%)'!$C$5="All Cancelled Operations",
IFERROR(SUMIFS(AllPublicationData!$F:$F,AllPublicationData!$A:$A,'Publication Table (%)'!$B161,AllPublicationData!$B:$B,'Publication Table (%)'!$C$4,AllPublicationData!$D:$D,'Publication Table (%)'!Q$7)/
SUMIFS(AllPublicationData!$E:$E,AllPublicationData!$A:$A,'Publication Table (%)'!$B161,AllPublicationData!$B:$B,'Publication Table (%)'!$C$4,AllPublicationData!$D:$D,'Publication Table (%)'!Q$7),
SUMIFS(AllPublicationData!$F:$F,AllPublicationData!$A:$A,'Publication Table (%)'!$B161,AllPublicationData!$B:$B,'Publication Table (%)'!Q$7)/
SUMIFS(AllPublicationData!$E:$E,AllPublicationData!$A:$A,'Publication Table (%)'!$B161,AllPublicationData!$B:$B,'Publication Table (%)'!Q$7)),
IF('Publication Table (%)'!$C$5="Operations cancelled by patient",
IFERROR(SUMIFS(AllPublicationData!$G:$G,AllPublicationData!$A:$A,'Publication Table (%)'!$B161,AllPublicationData!$B:$B,'Publication Table (%)'!$C$4,AllPublicationData!$D:$D,'Publication Table (%)'!Q$7)/
SUMIFS(AllPublicationData!$E:$E,AllPublicationData!$A:$A,'Publication Table (%)'!$B161,AllPublicationData!$B:$B,'Publication Table (%)'!$C$4,AllPublicationData!$D:$D,'Publication Table (%)'!Q$7),
SUMIFS(AllPublicationData!$G:$G,AllPublicationData!$A:$A,'Publication Table (%)'!$B161,AllPublicationData!$B:$B,'Publication Table (%)'!Q$7)/
SUMIFS(AllPublicationData!$E:$E,AllPublicationData!$A:$A,'Publication Table (%)'!$B161,AllPublicationData!$B:$B,'Publication Table (%)'!Q$7)),
IF('Publication Table (%)'!$C$5="Operations cancelled for clinical reasons",
IFERROR(SUMIFS(AllPublicationData!$H:$H,AllPublicationData!$A:$A,'Publication Table (%)'!$B161,AllPublicationData!$B:$B,'Publication Table (%)'!$C$4,AllPublicationData!$D:$D,'Publication Table (%)'!Q$7)/
SUMIFS(AllPublicationData!$E:$E,AllPublicationData!$A:$A,'Publication Table (%)'!$B161,AllPublicationData!$B:$B,'Publication Table (%)'!$C$4,AllPublicationData!$D:$D,'Publication Table (%)'!Q$7),
SUMIFS(AllPublicationData!$H:$H,AllPublicationData!$A:$A,'Publication Table (%)'!$B161,AllPublicationData!$B:$B,'Publication Table (%)'!Q$7)/
SUMIFS(AllPublicationData!$E:$E,AllPublicationData!$A:$A,'Publication Table (%)'!$B161,AllPublicationData!$B:$B,'Publication Table (%)'!Q$7)),
IF('Publication Table (%)'!$C$5="Operations cancelled for non-clinical/capacity reasons",
IFERROR(SUMIFS(AllPublicationData!$I:$I,AllPublicationData!$A:$A,'Publication Table (%)'!$B161,AllPublicationData!$B:$B,'Publication Table (%)'!$C$4,AllPublicationData!$D:$D,'Publication Table (%)'!Q$7)/
SUMIFS(AllPublicationData!$E:$E,AllPublicationData!$A:$A,'Publication Table (%)'!$B161,AllPublicationData!$B:$B,'Publication Table (%)'!$C$4,AllPublicationData!$D:$D,'Publication Table (%)'!Q$7),
SUMIFS(AllPublicationData!$I:$I,AllPublicationData!$A:$A,'Publication Table (%)'!$B161,AllPublicationData!$B:$B,'Publication Table (%)'!Q$7)/
SUMIFS(AllPublicationData!$E:$E,AllPublicationData!$A:$A,'Publication Table (%)'!$B161,AllPublicationData!$B:$B,'Publication Table (%)'!Q$7)),
IF('Publication Table (%)'!$C$5="Cancellations for other reasons",
IFERROR(SUMIFS(AllPublicationData!$J:$J,AllPublicationData!$A:$A,'Publication Table (%)'!$B161,AllPublicationData!$B:$B,'Publication Table (%)'!$C$4,AllPublicationData!$D:$D,'Publication Table (%)'!Q$7)/
SUMIFS(AllPublicationData!$E:$E,AllPublicationData!$A:$A,'Publication Table (%)'!$B161,AllPublicationData!$B:$B,'Publication Table (%)'!$C$4,AllPublicationData!$D:$D,'Publication Table (%)'!Q$7),
SUMIFS(AllPublicationData!$J:$J,AllPublicationData!$A:$A,'Publication Table (%)'!$B161,AllPublicationData!$B:$B,'Publication Table (%)'!Q$7)/
SUMIFS(AllPublicationData!$E:$E,AllPublicationData!$A:$A,'Publication Table (%)'!$B161,AllPublicationData!$B:$B,'Publication Table (%)'!Q$7)))))))</f>
        <v>#DIV/0!</v>
      </c>
      <c r="R161" s="96" t="e">
        <f>IF('Publication Table (%)'!$C$5="All Cancelled Operations",
IFERROR(SUMIFS(AllPublicationData!$F:$F,AllPublicationData!$A:$A,'Publication Table (%)'!$B161,AllPublicationData!$B:$B,'Publication Table (%)'!$C$4,AllPublicationData!$D:$D,'Publication Table (%)'!R$7)/
SUMIFS(AllPublicationData!$E:$E,AllPublicationData!$A:$A,'Publication Table (%)'!$B161,AllPublicationData!$B:$B,'Publication Table (%)'!$C$4,AllPublicationData!$D:$D,'Publication Table (%)'!R$7),
SUMIFS(AllPublicationData!$F:$F,AllPublicationData!$A:$A,'Publication Table (%)'!$B161,AllPublicationData!$B:$B,'Publication Table (%)'!R$7)/
SUMIFS(AllPublicationData!$E:$E,AllPublicationData!$A:$A,'Publication Table (%)'!$B161,AllPublicationData!$B:$B,'Publication Table (%)'!R$7)),
IF('Publication Table (%)'!$C$5="Operations cancelled by patient",
IFERROR(SUMIFS(AllPublicationData!$G:$G,AllPublicationData!$A:$A,'Publication Table (%)'!$B161,AllPublicationData!$B:$B,'Publication Table (%)'!$C$4,AllPublicationData!$D:$D,'Publication Table (%)'!R$7)/
SUMIFS(AllPublicationData!$E:$E,AllPublicationData!$A:$A,'Publication Table (%)'!$B161,AllPublicationData!$B:$B,'Publication Table (%)'!$C$4,AllPublicationData!$D:$D,'Publication Table (%)'!R$7),
SUMIFS(AllPublicationData!$G:$G,AllPublicationData!$A:$A,'Publication Table (%)'!$B161,AllPublicationData!$B:$B,'Publication Table (%)'!R$7)/
SUMIFS(AllPublicationData!$E:$E,AllPublicationData!$A:$A,'Publication Table (%)'!$B161,AllPublicationData!$B:$B,'Publication Table (%)'!R$7)),
IF('Publication Table (%)'!$C$5="Operations cancelled for clinical reasons",
IFERROR(SUMIFS(AllPublicationData!$H:$H,AllPublicationData!$A:$A,'Publication Table (%)'!$B161,AllPublicationData!$B:$B,'Publication Table (%)'!$C$4,AllPublicationData!$D:$D,'Publication Table (%)'!R$7)/
SUMIFS(AllPublicationData!$E:$E,AllPublicationData!$A:$A,'Publication Table (%)'!$B161,AllPublicationData!$B:$B,'Publication Table (%)'!$C$4,AllPublicationData!$D:$D,'Publication Table (%)'!R$7),
SUMIFS(AllPublicationData!$H:$H,AllPublicationData!$A:$A,'Publication Table (%)'!$B161,AllPublicationData!$B:$B,'Publication Table (%)'!R$7)/
SUMIFS(AllPublicationData!$E:$E,AllPublicationData!$A:$A,'Publication Table (%)'!$B161,AllPublicationData!$B:$B,'Publication Table (%)'!R$7)),
IF('Publication Table (%)'!$C$5="Operations cancelled for non-clinical/capacity reasons",
IFERROR(SUMIFS(AllPublicationData!$I:$I,AllPublicationData!$A:$A,'Publication Table (%)'!$B161,AllPublicationData!$B:$B,'Publication Table (%)'!$C$4,AllPublicationData!$D:$D,'Publication Table (%)'!R$7)/
SUMIFS(AllPublicationData!$E:$E,AllPublicationData!$A:$A,'Publication Table (%)'!$B161,AllPublicationData!$B:$B,'Publication Table (%)'!$C$4,AllPublicationData!$D:$D,'Publication Table (%)'!R$7),
SUMIFS(AllPublicationData!$I:$I,AllPublicationData!$A:$A,'Publication Table (%)'!$B161,AllPublicationData!$B:$B,'Publication Table (%)'!R$7)/
SUMIFS(AllPublicationData!$E:$E,AllPublicationData!$A:$A,'Publication Table (%)'!$B161,AllPublicationData!$B:$B,'Publication Table (%)'!R$7)),
IF('Publication Table (%)'!$C$5="Cancellations for other reasons",
IFERROR(SUMIFS(AllPublicationData!$J:$J,AllPublicationData!$A:$A,'Publication Table (%)'!$B161,AllPublicationData!$B:$B,'Publication Table (%)'!$C$4,AllPublicationData!$D:$D,'Publication Table (%)'!R$7)/
SUMIFS(AllPublicationData!$E:$E,AllPublicationData!$A:$A,'Publication Table (%)'!$B161,AllPublicationData!$B:$B,'Publication Table (%)'!$C$4,AllPublicationData!$D:$D,'Publication Table (%)'!R$7),
SUMIFS(AllPublicationData!$J:$J,AllPublicationData!$A:$A,'Publication Table (%)'!$B161,AllPublicationData!$B:$B,'Publication Table (%)'!R$7)/
SUMIFS(AllPublicationData!$E:$E,AllPublicationData!$A:$A,'Publication Table (%)'!$B161,AllPublicationData!$B:$B,'Publication Table (%)'!R$7)))))))</f>
        <v>#DIV/0!</v>
      </c>
      <c r="S161" s="96" t="e">
        <f>IF('Publication Table (%)'!$C$5="All Cancelled Operations",
IFERROR(SUMIFS(AllPublicationData!$F:$F,AllPublicationData!$A:$A,'Publication Table (%)'!$B161,AllPublicationData!$B:$B,'Publication Table (%)'!$C$4,AllPublicationData!$D:$D,'Publication Table (%)'!S$7)/
SUMIFS(AllPublicationData!$E:$E,AllPublicationData!$A:$A,'Publication Table (%)'!$B161,AllPublicationData!$B:$B,'Publication Table (%)'!$C$4,AllPublicationData!$D:$D,'Publication Table (%)'!S$7),
SUMIFS(AllPublicationData!$F:$F,AllPublicationData!$A:$A,'Publication Table (%)'!$B161,AllPublicationData!$B:$B,'Publication Table (%)'!S$7)/
SUMIFS(AllPublicationData!$E:$E,AllPublicationData!$A:$A,'Publication Table (%)'!$B161,AllPublicationData!$B:$B,'Publication Table (%)'!S$7)),
IF('Publication Table (%)'!$C$5="Operations cancelled by patient",
IFERROR(SUMIFS(AllPublicationData!$G:$G,AllPublicationData!$A:$A,'Publication Table (%)'!$B161,AllPublicationData!$B:$B,'Publication Table (%)'!$C$4,AllPublicationData!$D:$D,'Publication Table (%)'!S$7)/
SUMIFS(AllPublicationData!$E:$E,AllPublicationData!$A:$A,'Publication Table (%)'!$B161,AllPublicationData!$B:$B,'Publication Table (%)'!$C$4,AllPublicationData!$D:$D,'Publication Table (%)'!S$7),
SUMIFS(AllPublicationData!$G:$G,AllPublicationData!$A:$A,'Publication Table (%)'!$B161,AllPublicationData!$B:$B,'Publication Table (%)'!S$7)/
SUMIFS(AllPublicationData!$E:$E,AllPublicationData!$A:$A,'Publication Table (%)'!$B161,AllPublicationData!$B:$B,'Publication Table (%)'!S$7)),
IF('Publication Table (%)'!$C$5="Operations cancelled for clinical reasons",
IFERROR(SUMIFS(AllPublicationData!$H:$H,AllPublicationData!$A:$A,'Publication Table (%)'!$B161,AllPublicationData!$B:$B,'Publication Table (%)'!$C$4,AllPublicationData!$D:$D,'Publication Table (%)'!S$7)/
SUMIFS(AllPublicationData!$E:$E,AllPublicationData!$A:$A,'Publication Table (%)'!$B161,AllPublicationData!$B:$B,'Publication Table (%)'!$C$4,AllPublicationData!$D:$D,'Publication Table (%)'!S$7),
SUMIFS(AllPublicationData!$H:$H,AllPublicationData!$A:$A,'Publication Table (%)'!$B161,AllPublicationData!$B:$B,'Publication Table (%)'!S$7)/
SUMIFS(AllPublicationData!$E:$E,AllPublicationData!$A:$A,'Publication Table (%)'!$B161,AllPublicationData!$B:$B,'Publication Table (%)'!S$7)),
IF('Publication Table (%)'!$C$5="Operations cancelled for non-clinical/capacity reasons",
IFERROR(SUMIFS(AllPublicationData!$I:$I,AllPublicationData!$A:$A,'Publication Table (%)'!$B161,AllPublicationData!$B:$B,'Publication Table (%)'!$C$4,AllPublicationData!$D:$D,'Publication Table (%)'!S$7)/
SUMIFS(AllPublicationData!$E:$E,AllPublicationData!$A:$A,'Publication Table (%)'!$B161,AllPublicationData!$B:$B,'Publication Table (%)'!$C$4,AllPublicationData!$D:$D,'Publication Table (%)'!S$7),
SUMIFS(AllPublicationData!$I:$I,AllPublicationData!$A:$A,'Publication Table (%)'!$B161,AllPublicationData!$B:$B,'Publication Table (%)'!S$7)/
SUMIFS(AllPublicationData!$E:$E,AllPublicationData!$A:$A,'Publication Table (%)'!$B161,AllPublicationData!$B:$B,'Publication Table (%)'!S$7)),
IF('Publication Table (%)'!$C$5="Cancellations for other reasons",
IFERROR(SUMIFS(AllPublicationData!$J:$J,AllPublicationData!$A:$A,'Publication Table (%)'!$B161,AllPublicationData!$B:$B,'Publication Table (%)'!$C$4,AllPublicationData!$D:$D,'Publication Table (%)'!S$7)/
SUMIFS(AllPublicationData!$E:$E,AllPublicationData!$A:$A,'Publication Table (%)'!$B161,AllPublicationData!$B:$B,'Publication Table (%)'!$C$4,AllPublicationData!$D:$D,'Publication Table (%)'!S$7),
SUMIFS(AllPublicationData!$J:$J,AllPublicationData!$A:$A,'Publication Table (%)'!$B161,AllPublicationData!$B:$B,'Publication Table (%)'!S$7)/
SUMIFS(AllPublicationData!$E:$E,AllPublicationData!$A:$A,'Publication Table (%)'!$B161,AllPublicationData!$B:$B,'Publication Table (%)'!S$7)))))))</f>
        <v>#DIV/0!</v>
      </c>
    </row>
    <row r="162" spans="3:19" x14ac:dyDescent="0.35">
      <c r="C162" s="112">
        <f>IF('Publication Table (%)'!$C$5="All Cancelled Operations",
SUMIFS(AllPublicationData!$F:$F,AllPublicationData!$A:$A,'Publication Table (%)'!$B162,AllPublicationData!$B:$B,'Publication Table (%)'!$C$4),
IF('Publication Table (%)'!$C$5="Operations cancelled by patient",
SUMIFS(AllPublicationData!$G:$G,AllPublicationData!$A:$A,'Publication Table (%)'!$B162,AllPublicationData!$B:$B,'Publication Table (%)'!$C$4),
IF('Publication Table (%)'!$C$5="Operations cancelled for clinical reasons",
SUMIFS(AllPublicationData!$H:$H,AllPublicationData!$A:$A,'Publication Table (%)'!$B162,AllPublicationData!$B:$B,'Publication Table (%)'!$C$4),
IF('Publication Table (%)'!$C$5="Operations cancelled for non-clinical/capacity reasons",
SUMIFS(AllPublicationData!$I:$I,AllPublicationData!$A:$A,'Publication Table (%)'!$B162,AllPublicationData!$B:$B,'Publication Table (%)'!$C$4),
IF('Publication Table (%)'!$C$5="Cancellations for other reasons",
SUMIFS(AllPublicationData!$J:$J,AllPublicationData!$A:$A,'Publication Table (%)'!$B162,AllPublicationData!$B:$B,'Publication Table (%)'!$C$4))))))+
IF(AND($C$4="NHS Scotland",$C$5="All Cancelled Operations"),
SUMIFS(AllPublicationData!$F:$F,AllPublicationData!$A:$A,'Publication Table (%)'!$B162),
IF(AND($C$4="NHS Scotland",$C$5="Operations cancelled by patient"),
SUMIFS(AllPublicationData!$G:$G,AllPublicationData!$A:$A,'Publication Table (%)'!$B162),
IF(AND($C$4="NHS Scotland",$C$5="Operations cancelled for clinical reasons"),
SUMIFS(AllPublicationData!$H:$H,AllPublicationData!$A:$A,'Publication Table (%)'!$B162),
IF(AND($C$4="NHS Scotland",$C$5="Operations cancelled for non-clinical/capacity reasons"),
SUMIFS(AllPublicationData!$I:$I,AllPublicationData!$A:$A,'Publication Table (%)'!$B162),
IF(AND($C$4="NHS Scotland",$C$5="Cancellations for other reasons"),
SUMIFS(AllPublicationData!$J:$J,AllPublicationData!$A:$A,'Publication Table (%)'!$B162))))))</f>
        <v>0</v>
      </c>
      <c r="D162" s="110" t="e">
        <f>IF(AND('Publication Table (%)'!$C$5="All Cancelled Operations",$C$4&lt;&gt;"NHS Scotland"),
IFERROR(SUMIFS(AllPublicationData!$F:$F,AllPublicationData!$A:$A,'Publication Table (%)'!$B162,AllPublicationData!$B:$B,'Publication Table (%)'!$C$4,AllPublicationData!$D:$D,'Publication Table (%)'!D$7)/
SUMIFS(AllPublicationData!$E:$E,AllPublicationData!$A:$A,'Publication Table (%)'!$B162,AllPublicationData!$B:$B,'Publication Table (%)'!$C$4,AllPublicationData!$D:$D,'Publication Table (%)'!D$7),
SUMIFS(AllPublicationData!$F:$F,AllPublicationData!$A:$A,'Publication Table (%)'!$B162,AllPublicationData!$B:$B,'Publication Table (%)'!D$7)/
SUMIFS(AllPublicationData!$E:$E,AllPublicationData!$A:$A,'Publication Table (%)'!$B162,AllPublicationData!$B:$B,'Publication Table (%)'!D$7)),
IF(AND('Publication Table (%)'!$C$5="Operations cancelled by patient",$C$4&lt;&gt;"NHS Scotland"),
IFERROR(SUMIFS(AllPublicationData!$G:$G,AllPublicationData!$A:$A,'Publication Table (%)'!$B162,AllPublicationData!$B:$B,'Publication Table (%)'!$C$4,AllPublicationData!$D:$D,'Publication Table (%)'!D$7)/
SUMIFS(AllPublicationData!$E:$E,AllPublicationData!$A:$A,'Publication Table (%)'!$B162,AllPublicationData!$B:$B,'Publication Table (%)'!$C$4,AllPublicationData!$D:$D,'Publication Table (%)'!D$7),
SUMIFS(AllPublicationData!$G:$G,AllPublicationData!$A:$A,'Publication Table (%)'!$B162,AllPublicationData!$B:$B,'Publication Table (%)'!D$7)/
SUMIFS(AllPublicationData!$E:$E,AllPublicationData!$A:$A,'Publication Table (%)'!$B162,AllPublicationData!$B:$B,'Publication Table (%)'!D$7)),
IF(AND('Publication Table (%)'!$C$5="Operations cancelled for clinical reasons",$C$4&lt;&gt;"NHS Scotland"),
IFERROR(SUMIFS(AllPublicationData!$H:$H,AllPublicationData!$A:$A,'Publication Table (%)'!$B162,AllPublicationData!$B:$B,'Publication Table (%)'!$C$4,AllPublicationData!$D:$D,'Publication Table (%)'!D$7)/
SUMIFS(AllPublicationData!$E:$E,AllPublicationData!$A:$A,'Publication Table (%)'!$B162,AllPublicationData!$B:$B,'Publication Table (%)'!$C$4,AllPublicationData!$D:$D,'Publication Table (%)'!D$7),
SUMIFS(AllPublicationData!$H:$H,AllPublicationData!$A:$A,'Publication Table (%)'!$B162,AllPublicationData!$B:$B,'Publication Table (%)'!D$7)/
SUMIFS(AllPublicationData!$E:$E,AllPublicationData!$A:$A,'Publication Table (%)'!$B162,AllPublicationData!$B:$B,'Publication Table (%)'!D$7)),
IF(AND('Publication Table (%)'!$C$5="Operations cancelled for non-clinical/capacity reasons",$C$4&lt;&gt;"NHS Scotland"),
IFERROR(SUMIFS(AllPublicationData!$I:$I,AllPublicationData!$A:$A,'Publication Table (%)'!$B162,AllPublicationData!$B:$B,'Publication Table (%)'!$C$4,AllPublicationData!$D:$D,'Publication Table (%)'!D$7)/
SUMIFS(AllPublicationData!$E:$E,AllPublicationData!$A:$A,'Publication Table (%)'!$B162,AllPublicationData!$B:$B,'Publication Table (%)'!$C$4,AllPublicationData!$D:$D,'Publication Table (%)'!D$7),
SUMIFS(AllPublicationData!$I:$I,AllPublicationData!$A:$A,'Publication Table (%)'!$B162,AllPublicationData!$B:$B,'Publication Table (%)'!D$7)/
SUMIFS(AllPublicationData!$E:$E,AllPublicationData!$A:$A,'Publication Table (%)'!$B162,AllPublicationData!$B:$B,'Publication Table (%)'!D$7)),
IF(AND('Publication Table (%)'!$C$5="Cancellations for other reasons",$C$4&lt;&gt;"NHS Scotland"),
IFERROR(SUMIFS(AllPublicationData!$J:$J,AllPublicationData!$A:$A,'Publication Table (%)'!$B162,AllPublicationData!$B:$B,'Publication Table (%)'!$C$4,AllPublicationData!$D:$D,'Publication Table (%)'!D$7)/
SUMIFS(AllPublicationData!$E:$E,AllPublicationData!$A:$A,'Publication Table (%)'!$B162,AllPublicationData!$B:$B,'Publication Table (%)'!$C$4,AllPublicationData!$D:$D,'Publication Table (%)'!D$7),
SUMIFS(AllPublicationData!$J:$J,AllPublicationData!$A:$A,'Publication Table (%)'!$B162,AllPublicationData!$B:$B,'Publication Table (%)'!D$7)/
SUMIFS(AllPublicationData!$E:$E,AllPublicationData!$A:$A,'Publication Table (%)'!$B162,AllPublicationData!$B:$B,'Publication Table (%)'!D$7)),
IF(AND($C$4="NHS Scotland",$C$5="All Cancelled Operations"),
SUMIFS(AllPublicationData!$F:$F,AllPublicationData!$A:$A,'Publication Table'!$B162)/
SUMIFS(AllPublicationData!$E:$E,AllPublicationData!$A:$A,'Publication Table'!$B162),
IF(AND($C$4="NHS Scotland",$C$5="Operations cancelled by patient"),
SUMIFS(AllPublicationData!$G:$G,AllPublicationData!$A:$A,'Publication Table'!$B162)/
SUMIFS(AllPublicationData!$E:$E,AllPublicationData!$A:$A,'Publication Table'!$B162),
IF(AND($C$4="NHS Scotland",$C$5="Operations cancelled for clinical reasons"),
SUMIFS(AllPublicationData!$H:$H,AllPublicationData!$A:$A,'Publication Table'!$B162)/
SUMIFS(AllPublicationData!$E:$E,AllPublicationData!$A:$A,'Publication Table'!$B162),
IF(AND($C$4="NHS Scotland",$C$5="Operations cancelled for non-clinical/capacity reasons"),
SUMIFS(AllPublicationData!$I:$I,AllPublicationData!$A:$A,'Publication Table'!$B162)/
SUMIFS(AllPublicationData!$E:$E,AllPublicationData!$A:$A,'Publication Table'!$B162),
IF(AND($C$4="NHS Scotland",$C$5="Cancellations for other reasons"),
SUMIFS(AllPublicationData!$J:$J,AllPublicationData!$A:$A,'Publication Table'!$B162)/
SUMIFS(AllPublicationData!$E:$E,AllPublicationData!$A:$A,'Publication Table'!$B162)))))))))))</f>
        <v>#DIV/0!</v>
      </c>
      <c r="E162" s="96" t="e">
        <f>IF('Publication Table (%)'!$C$5="All Cancelled Operations",
IFERROR(SUMIFS(AllPublicationData!$F:$F,AllPublicationData!$A:$A,'Publication Table (%)'!$B162,AllPublicationData!$B:$B,'Publication Table (%)'!$C$4,AllPublicationData!$D:$D,'Publication Table (%)'!E$7)/
SUMIFS(AllPublicationData!$E:$E,AllPublicationData!$A:$A,'Publication Table (%)'!$B162,AllPublicationData!$B:$B,'Publication Table (%)'!$C$4,AllPublicationData!$D:$D,'Publication Table (%)'!E$7),
SUMIFS(AllPublicationData!$F:$F,AllPublicationData!$A:$A,'Publication Table (%)'!$B162,AllPublicationData!$B:$B,'Publication Table (%)'!E$7)/
SUMIFS(AllPublicationData!$E:$E,AllPublicationData!$A:$A,'Publication Table (%)'!$B162,AllPublicationData!$B:$B,'Publication Table (%)'!E$7)),
IF('Publication Table (%)'!$C$5="Operations cancelled by patient",
IFERROR(SUMIFS(AllPublicationData!$G:$G,AllPublicationData!$A:$A,'Publication Table (%)'!$B162,AllPublicationData!$B:$B,'Publication Table (%)'!$C$4,AllPublicationData!$D:$D,'Publication Table (%)'!E$7)/
SUMIFS(AllPublicationData!$E:$E,AllPublicationData!$A:$A,'Publication Table (%)'!$B162,AllPublicationData!$B:$B,'Publication Table (%)'!$C$4,AllPublicationData!$D:$D,'Publication Table (%)'!E$7),
SUMIFS(AllPublicationData!$G:$G,AllPublicationData!$A:$A,'Publication Table (%)'!$B162,AllPublicationData!$B:$B,'Publication Table (%)'!E$7)/
SUMIFS(AllPublicationData!$E:$E,AllPublicationData!$A:$A,'Publication Table (%)'!$B162,AllPublicationData!$B:$B,'Publication Table (%)'!E$7)),
IF('Publication Table (%)'!$C$5="Operations cancelled for clinical reasons",
IFERROR(SUMIFS(AllPublicationData!$H:$H,AllPublicationData!$A:$A,'Publication Table (%)'!$B162,AllPublicationData!$B:$B,'Publication Table (%)'!$C$4,AllPublicationData!$D:$D,'Publication Table (%)'!E$7)/
SUMIFS(AllPublicationData!$E:$E,AllPublicationData!$A:$A,'Publication Table (%)'!$B162,AllPublicationData!$B:$B,'Publication Table (%)'!$C$4,AllPublicationData!$D:$D,'Publication Table (%)'!E$7),
SUMIFS(AllPublicationData!$H:$H,AllPublicationData!$A:$A,'Publication Table (%)'!$B162,AllPublicationData!$B:$B,'Publication Table (%)'!E$7)/
SUMIFS(AllPublicationData!$E:$E,AllPublicationData!$A:$A,'Publication Table (%)'!$B162,AllPublicationData!$B:$B,'Publication Table (%)'!E$7)),
IF('Publication Table (%)'!$C$5="Operations cancelled for non-clinical/capacity reasons",
IFERROR(SUMIFS(AllPublicationData!$I:$I,AllPublicationData!$A:$A,'Publication Table (%)'!$B162,AllPublicationData!$B:$B,'Publication Table (%)'!$C$4,AllPublicationData!$D:$D,'Publication Table (%)'!E$7)/
SUMIFS(AllPublicationData!$E:$E,AllPublicationData!$A:$A,'Publication Table (%)'!$B162,AllPublicationData!$B:$B,'Publication Table (%)'!$C$4,AllPublicationData!$D:$D,'Publication Table (%)'!E$7),
SUMIFS(AllPublicationData!$I:$I,AllPublicationData!$A:$A,'Publication Table (%)'!$B162,AllPublicationData!$B:$B,'Publication Table (%)'!E$7)/
SUMIFS(AllPublicationData!$E:$E,AllPublicationData!$A:$A,'Publication Table (%)'!$B162,AllPublicationData!$B:$B,'Publication Table (%)'!E$7)),
IF('Publication Table (%)'!$C$5="Cancellations for other reasons",
IFERROR(SUMIFS(AllPublicationData!$J:$J,AllPublicationData!$A:$A,'Publication Table (%)'!$B162,AllPublicationData!$B:$B,'Publication Table (%)'!$C$4,AllPublicationData!$D:$D,'Publication Table (%)'!E$7)/
SUMIFS(AllPublicationData!$E:$E,AllPublicationData!$A:$A,'Publication Table (%)'!$B162,AllPublicationData!$B:$B,'Publication Table (%)'!$C$4,AllPublicationData!$D:$D,'Publication Table (%)'!E$7),
SUMIFS(AllPublicationData!$J:$J,AllPublicationData!$A:$A,'Publication Table (%)'!$B162,AllPublicationData!$B:$B,'Publication Table (%)'!E$7)/
SUMIFS(AllPublicationData!$E:$E,AllPublicationData!$A:$A,'Publication Table (%)'!$B162,AllPublicationData!$B:$B,'Publication Table (%)'!E$7)))))))</f>
        <v>#DIV/0!</v>
      </c>
      <c r="F162" s="96" t="e">
        <f>IF('Publication Table (%)'!$C$5="All Cancelled Operations",
IFERROR(SUMIFS(AllPublicationData!$F:$F,AllPublicationData!$A:$A,'Publication Table (%)'!$B162,AllPublicationData!$B:$B,'Publication Table (%)'!$C$4,AllPublicationData!$D:$D,'Publication Table (%)'!F$7)/
SUMIFS(AllPublicationData!$E:$E,AllPublicationData!$A:$A,'Publication Table (%)'!$B162,AllPublicationData!$B:$B,'Publication Table (%)'!$C$4,AllPublicationData!$D:$D,'Publication Table (%)'!F$7),
SUMIFS(AllPublicationData!$F:$F,AllPublicationData!$A:$A,'Publication Table (%)'!$B162,AllPublicationData!$B:$B,'Publication Table (%)'!F$7)/
SUMIFS(AllPublicationData!$E:$E,AllPublicationData!$A:$A,'Publication Table (%)'!$B162,AllPublicationData!$B:$B,'Publication Table (%)'!F$7)),
IF('Publication Table (%)'!$C$5="Operations cancelled by patient",
IFERROR(SUMIFS(AllPublicationData!$G:$G,AllPublicationData!$A:$A,'Publication Table (%)'!$B162,AllPublicationData!$B:$B,'Publication Table (%)'!$C$4,AllPublicationData!$D:$D,'Publication Table (%)'!F$7)/
SUMIFS(AllPublicationData!$E:$E,AllPublicationData!$A:$A,'Publication Table (%)'!$B162,AllPublicationData!$B:$B,'Publication Table (%)'!$C$4,AllPublicationData!$D:$D,'Publication Table (%)'!F$7),
SUMIFS(AllPublicationData!$G:$G,AllPublicationData!$A:$A,'Publication Table (%)'!$B162,AllPublicationData!$B:$B,'Publication Table (%)'!F$7)/
SUMIFS(AllPublicationData!$E:$E,AllPublicationData!$A:$A,'Publication Table (%)'!$B162,AllPublicationData!$B:$B,'Publication Table (%)'!F$7)),
IF('Publication Table (%)'!$C$5="Operations cancelled for clinical reasons",
IFERROR(SUMIFS(AllPublicationData!$H:$H,AllPublicationData!$A:$A,'Publication Table (%)'!$B162,AllPublicationData!$B:$B,'Publication Table (%)'!$C$4,AllPublicationData!$D:$D,'Publication Table (%)'!F$7)/
SUMIFS(AllPublicationData!$E:$E,AllPublicationData!$A:$A,'Publication Table (%)'!$B162,AllPublicationData!$B:$B,'Publication Table (%)'!$C$4,AllPublicationData!$D:$D,'Publication Table (%)'!F$7),
SUMIFS(AllPublicationData!$H:$H,AllPublicationData!$A:$A,'Publication Table (%)'!$B162,AllPublicationData!$B:$B,'Publication Table (%)'!F$7)/
SUMIFS(AllPublicationData!$E:$E,AllPublicationData!$A:$A,'Publication Table (%)'!$B162,AllPublicationData!$B:$B,'Publication Table (%)'!F$7)),
IF('Publication Table (%)'!$C$5="Operations cancelled for non-clinical/capacity reasons",
IFERROR(SUMIFS(AllPublicationData!$I:$I,AllPublicationData!$A:$A,'Publication Table (%)'!$B162,AllPublicationData!$B:$B,'Publication Table (%)'!$C$4,AllPublicationData!$D:$D,'Publication Table (%)'!F$7)/
SUMIFS(AllPublicationData!$E:$E,AllPublicationData!$A:$A,'Publication Table (%)'!$B162,AllPublicationData!$B:$B,'Publication Table (%)'!$C$4,AllPublicationData!$D:$D,'Publication Table (%)'!F$7),
SUMIFS(AllPublicationData!$I:$I,AllPublicationData!$A:$A,'Publication Table (%)'!$B162,AllPublicationData!$B:$B,'Publication Table (%)'!F$7)/
SUMIFS(AllPublicationData!$E:$E,AllPublicationData!$A:$A,'Publication Table (%)'!$B162,AllPublicationData!$B:$B,'Publication Table (%)'!F$7)),
IF('Publication Table (%)'!$C$5="Cancellations for other reasons",
IFERROR(SUMIFS(AllPublicationData!$J:$J,AllPublicationData!$A:$A,'Publication Table (%)'!$B162,AllPublicationData!$B:$B,'Publication Table (%)'!$C$4,AllPublicationData!$D:$D,'Publication Table (%)'!F$7)/
SUMIFS(AllPublicationData!$E:$E,AllPublicationData!$A:$A,'Publication Table (%)'!$B162,AllPublicationData!$B:$B,'Publication Table (%)'!$C$4,AllPublicationData!$D:$D,'Publication Table (%)'!F$7),
SUMIFS(AllPublicationData!$J:$J,AllPublicationData!$A:$A,'Publication Table (%)'!$B162,AllPublicationData!$B:$B,'Publication Table (%)'!F$7)/
SUMIFS(AllPublicationData!$E:$E,AllPublicationData!$A:$A,'Publication Table (%)'!$B162,AllPublicationData!$B:$B,'Publication Table (%)'!F$7)))))))</f>
        <v>#DIV/0!</v>
      </c>
      <c r="G162" s="96" t="e">
        <f>IF('Publication Table (%)'!$C$5="All Cancelled Operations",
IFERROR(SUMIFS(AllPublicationData!$F:$F,AllPublicationData!$A:$A,'Publication Table (%)'!$B162,AllPublicationData!$B:$B,'Publication Table (%)'!$C$4,AllPublicationData!$D:$D,'Publication Table (%)'!G$7)/
SUMIFS(AllPublicationData!$E:$E,AllPublicationData!$A:$A,'Publication Table (%)'!$B162,AllPublicationData!$B:$B,'Publication Table (%)'!$C$4,AllPublicationData!$D:$D,'Publication Table (%)'!G$7),
SUMIFS(AllPublicationData!$F:$F,AllPublicationData!$A:$A,'Publication Table (%)'!$B162,AllPublicationData!$B:$B,'Publication Table (%)'!G$7)/
SUMIFS(AllPublicationData!$E:$E,AllPublicationData!$A:$A,'Publication Table (%)'!$B162,AllPublicationData!$B:$B,'Publication Table (%)'!G$7)),
IF('Publication Table (%)'!$C$5="Operations cancelled by patient",
IFERROR(SUMIFS(AllPublicationData!$G:$G,AllPublicationData!$A:$A,'Publication Table (%)'!$B162,AllPublicationData!$B:$B,'Publication Table (%)'!$C$4,AllPublicationData!$D:$D,'Publication Table (%)'!G$7)/
SUMIFS(AllPublicationData!$E:$E,AllPublicationData!$A:$A,'Publication Table (%)'!$B162,AllPublicationData!$B:$B,'Publication Table (%)'!$C$4,AllPublicationData!$D:$D,'Publication Table (%)'!G$7),
SUMIFS(AllPublicationData!$G:$G,AllPublicationData!$A:$A,'Publication Table (%)'!$B162,AllPublicationData!$B:$B,'Publication Table (%)'!G$7)/
SUMIFS(AllPublicationData!$E:$E,AllPublicationData!$A:$A,'Publication Table (%)'!$B162,AllPublicationData!$B:$B,'Publication Table (%)'!G$7)),
IF('Publication Table (%)'!$C$5="Operations cancelled for clinical reasons",
IFERROR(SUMIFS(AllPublicationData!$H:$H,AllPublicationData!$A:$A,'Publication Table (%)'!$B162,AllPublicationData!$B:$B,'Publication Table (%)'!$C$4,AllPublicationData!$D:$D,'Publication Table (%)'!G$7)/
SUMIFS(AllPublicationData!$E:$E,AllPublicationData!$A:$A,'Publication Table (%)'!$B162,AllPublicationData!$B:$B,'Publication Table (%)'!$C$4,AllPublicationData!$D:$D,'Publication Table (%)'!G$7),
SUMIFS(AllPublicationData!$H:$H,AllPublicationData!$A:$A,'Publication Table (%)'!$B162,AllPublicationData!$B:$B,'Publication Table (%)'!G$7)/
SUMIFS(AllPublicationData!$E:$E,AllPublicationData!$A:$A,'Publication Table (%)'!$B162,AllPublicationData!$B:$B,'Publication Table (%)'!G$7)),
IF('Publication Table (%)'!$C$5="Operations cancelled for non-clinical/capacity reasons",
IFERROR(SUMIFS(AllPublicationData!$I:$I,AllPublicationData!$A:$A,'Publication Table (%)'!$B162,AllPublicationData!$B:$B,'Publication Table (%)'!$C$4,AllPublicationData!$D:$D,'Publication Table (%)'!G$7)/
SUMIFS(AllPublicationData!$E:$E,AllPublicationData!$A:$A,'Publication Table (%)'!$B162,AllPublicationData!$B:$B,'Publication Table (%)'!$C$4,AllPublicationData!$D:$D,'Publication Table (%)'!G$7),
SUMIFS(AllPublicationData!$I:$I,AllPublicationData!$A:$A,'Publication Table (%)'!$B162,AllPublicationData!$B:$B,'Publication Table (%)'!G$7)/
SUMIFS(AllPublicationData!$E:$E,AllPublicationData!$A:$A,'Publication Table (%)'!$B162,AllPublicationData!$B:$B,'Publication Table (%)'!G$7)),
IF('Publication Table (%)'!$C$5="Cancellations for other reasons",
IFERROR(SUMIFS(AllPublicationData!$J:$J,AllPublicationData!$A:$A,'Publication Table (%)'!$B162,AllPublicationData!$B:$B,'Publication Table (%)'!$C$4,AllPublicationData!$D:$D,'Publication Table (%)'!G$7)/
SUMIFS(AllPublicationData!$E:$E,AllPublicationData!$A:$A,'Publication Table (%)'!$B162,AllPublicationData!$B:$B,'Publication Table (%)'!$C$4,AllPublicationData!$D:$D,'Publication Table (%)'!G$7),
SUMIFS(AllPublicationData!$J:$J,AllPublicationData!$A:$A,'Publication Table (%)'!$B162,AllPublicationData!$B:$B,'Publication Table (%)'!G$7)/
SUMIFS(AllPublicationData!$E:$E,AllPublicationData!$A:$A,'Publication Table (%)'!$B162,AllPublicationData!$B:$B,'Publication Table (%)'!G$7)))))))</f>
        <v>#DIV/0!</v>
      </c>
      <c r="H162" s="96" t="e">
        <f>IF('Publication Table (%)'!$C$5="All Cancelled Operations",
IFERROR(SUMIFS(AllPublicationData!$F:$F,AllPublicationData!$A:$A,'Publication Table (%)'!$B162,AllPublicationData!$B:$B,'Publication Table (%)'!$C$4,AllPublicationData!$D:$D,'Publication Table (%)'!H$7)/
SUMIFS(AllPublicationData!$E:$E,AllPublicationData!$A:$A,'Publication Table (%)'!$B162,AllPublicationData!$B:$B,'Publication Table (%)'!$C$4,AllPublicationData!$D:$D,'Publication Table (%)'!H$7),
SUMIFS(AllPublicationData!$F:$F,AllPublicationData!$A:$A,'Publication Table (%)'!$B162,AllPublicationData!$B:$B,'Publication Table (%)'!H$7)/
SUMIFS(AllPublicationData!$E:$E,AllPublicationData!$A:$A,'Publication Table (%)'!$B162,AllPublicationData!$B:$B,'Publication Table (%)'!H$7)),
IF('Publication Table (%)'!$C$5="Operations cancelled by patient",
IFERROR(SUMIFS(AllPublicationData!$G:$G,AllPublicationData!$A:$A,'Publication Table (%)'!$B162,AllPublicationData!$B:$B,'Publication Table (%)'!$C$4,AllPublicationData!$D:$D,'Publication Table (%)'!H$7)/
SUMIFS(AllPublicationData!$E:$E,AllPublicationData!$A:$A,'Publication Table (%)'!$B162,AllPublicationData!$B:$B,'Publication Table (%)'!$C$4,AllPublicationData!$D:$D,'Publication Table (%)'!H$7),
SUMIFS(AllPublicationData!$G:$G,AllPublicationData!$A:$A,'Publication Table (%)'!$B162,AllPublicationData!$B:$B,'Publication Table (%)'!H$7)/
SUMIFS(AllPublicationData!$E:$E,AllPublicationData!$A:$A,'Publication Table (%)'!$B162,AllPublicationData!$B:$B,'Publication Table (%)'!H$7)),
IF('Publication Table (%)'!$C$5="Operations cancelled for clinical reasons",
IFERROR(SUMIFS(AllPublicationData!$H:$H,AllPublicationData!$A:$A,'Publication Table (%)'!$B162,AllPublicationData!$B:$B,'Publication Table (%)'!$C$4,AllPublicationData!$D:$D,'Publication Table (%)'!H$7)/
SUMIFS(AllPublicationData!$E:$E,AllPublicationData!$A:$A,'Publication Table (%)'!$B162,AllPublicationData!$B:$B,'Publication Table (%)'!$C$4,AllPublicationData!$D:$D,'Publication Table (%)'!H$7),
SUMIFS(AllPublicationData!$H:$H,AllPublicationData!$A:$A,'Publication Table (%)'!$B162,AllPublicationData!$B:$B,'Publication Table (%)'!H$7)/
SUMIFS(AllPublicationData!$E:$E,AllPublicationData!$A:$A,'Publication Table (%)'!$B162,AllPublicationData!$B:$B,'Publication Table (%)'!H$7)),
IF('Publication Table (%)'!$C$5="Operations cancelled for non-clinical/capacity reasons",
IFERROR(SUMIFS(AllPublicationData!$I:$I,AllPublicationData!$A:$A,'Publication Table (%)'!$B162,AllPublicationData!$B:$B,'Publication Table (%)'!$C$4,AllPublicationData!$D:$D,'Publication Table (%)'!H$7)/
SUMIFS(AllPublicationData!$E:$E,AllPublicationData!$A:$A,'Publication Table (%)'!$B162,AllPublicationData!$B:$B,'Publication Table (%)'!$C$4,AllPublicationData!$D:$D,'Publication Table (%)'!H$7),
SUMIFS(AllPublicationData!$I:$I,AllPublicationData!$A:$A,'Publication Table (%)'!$B162,AllPublicationData!$B:$B,'Publication Table (%)'!H$7)/
SUMIFS(AllPublicationData!$E:$E,AllPublicationData!$A:$A,'Publication Table (%)'!$B162,AllPublicationData!$B:$B,'Publication Table (%)'!H$7)),
IF('Publication Table (%)'!$C$5="Cancellations for other reasons",
IFERROR(SUMIFS(AllPublicationData!$J:$J,AllPublicationData!$A:$A,'Publication Table (%)'!$B162,AllPublicationData!$B:$B,'Publication Table (%)'!$C$4,AllPublicationData!$D:$D,'Publication Table (%)'!H$7)/
SUMIFS(AllPublicationData!$E:$E,AllPublicationData!$A:$A,'Publication Table (%)'!$B162,AllPublicationData!$B:$B,'Publication Table (%)'!$C$4,AllPublicationData!$D:$D,'Publication Table (%)'!H$7),
SUMIFS(AllPublicationData!$J:$J,AllPublicationData!$A:$A,'Publication Table (%)'!$B162,AllPublicationData!$B:$B,'Publication Table (%)'!H$7)/
SUMIFS(AllPublicationData!$E:$E,AllPublicationData!$A:$A,'Publication Table (%)'!$B162,AllPublicationData!$B:$B,'Publication Table (%)'!H$7)))))))</f>
        <v>#DIV/0!</v>
      </c>
      <c r="I162" s="96" t="e">
        <f>IF('Publication Table (%)'!$C$5="All Cancelled Operations",
IFERROR(SUMIFS(AllPublicationData!$F:$F,AllPublicationData!$A:$A,'Publication Table (%)'!$B162,AllPublicationData!$B:$B,'Publication Table (%)'!$C$4,AllPublicationData!$D:$D,'Publication Table (%)'!I$7)/
SUMIFS(AllPublicationData!$E:$E,AllPublicationData!$A:$A,'Publication Table (%)'!$B162,AllPublicationData!$B:$B,'Publication Table (%)'!$C$4,AllPublicationData!$D:$D,'Publication Table (%)'!I$7),
SUMIFS(AllPublicationData!$F:$F,AllPublicationData!$A:$A,'Publication Table (%)'!$B162,AllPublicationData!$B:$B,'Publication Table (%)'!I$7)/
SUMIFS(AllPublicationData!$E:$E,AllPublicationData!$A:$A,'Publication Table (%)'!$B162,AllPublicationData!$B:$B,'Publication Table (%)'!I$7)),
IF('Publication Table (%)'!$C$5="Operations cancelled by patient",
IFERROR(SUMIFS(AllPublicationData!$G:$G,AllPublicationData!$A:$A,'Publication Table (%)'!$B162,AllPublicationData!$B:$B,'Publication Table (%)'!$C$4,AllPublicationData!$D:$D,'Publication Table (%)'!I$7)/
SUMIFS(AllPublicationData!$E:$E,AllPublicationData!$A:$A,'Publication Table (%)'!$B162,AllPublicationData!$B:$B,'Publication Table (%)'!$C$4,AllPublicationData!$D:$D,'Publication Table (%)'!I$7),
SUMIFS(AllPublicationData!$G:$G,AllPublicationData!$A:$A,'Publication Table (%)'!$B162,AllPublicationData!$B:$B,'Publication Table (%)'!I$7)/
SUMIFS(AllPublicationData!$E:$E,AllPublicationData!$A:$A,'Publication Table (%)'!$B162,AllPublicationData!$B:$B,'Publication Table (%)'!I$7)),
IF('Publication Table (%)'!$C$5="Operations cancelled for clinical reasons",
IFERROR(SUMIFS(AllPublicationData!$H:$H,AllPublicationData!$A:$A,'Publication Table (%)'!$B162,AllPublicationData!$B:$B,'Publication Table (%)'!$C$4,AllPublicationData!$D:$D,'Publication Table (%)'!I$7)/
SUMIFS(AllPublicationData!$E:$E,AllPublicationData!$A:$A,'Publication Table (%)'!$B162,AllPublicationData!$B:$B,'Publication Table (%)'!$C$4,AllPublicationData!$D:$D,'Publication Table (%)'!I$7),
SUMIFS(AllPublicationData!$H:$H,AllPublicationData!$A:$A,'Publication Table (%)'!$B162,AllPublicationData!$B:$B,'Publication Table (%)'!I$7)/
SUMIFS(AllPublicationData!$E:$E,AllPublicationData!$A:$A,'Publication Table (%)'!$B162,AllPublicationData!$B:$B,'Publication Table (%)'!I$7)),
IF('Publication Table (%)'!$C$5="Operations cancelled for non-clinical/capacity reasons",
IFERROR(SUMIFS(AllPublicationData!$I:$I,AllPublicationData!$A:$A,'Publication Table (%)'!$B162,AllPublicationData!$B:$B,'Publication Table (%)'!$C$4,AllPublicationData!$D:$D,'Publication Table (%)'!I$7)/
SUMIFS(AllPublicationData!$E:$E,AllPublicationData!$A:$A,'Publication Table (%)'!$B162,AllPublicationData!$B:$B,'Publication Table (%)'!$C$4,AllPublicationData!$D:$D,'Publication Table (%)'!I$7),
SUMIFS(AllPublicationData!$I:$I,AllPublicationData!$A:$A,'Publication Table (%)'!$B162,AllPublicationData!$B:$B,'Publication Table (%)'!I$7)/
SUMIFS(AllPublicationData!$E:$E,AllPublicationData!$A:$A,'Publication Table (%)'!$B162,AllPublicationData!$B:$B,'Publication Table (%)'!I$7)),
IF('Publication Table (%)'!$C$5="Cancellations for other reasons",
IFERROR(SUMIFS(AllPublicationData!$J:$J,AllPublicationData!$A:$A,'Publication Table (%)'!$B162,AllPublicationData!$B:$B,'Publication Table (%)'!$C$4,AllPublicationData!$D:$D,'Publication Table (%)'!I$7)/
SUMIFS(AllPublicationData!$E:$E,AllPublicationData!$A:$A,'Publication Table (%)'!$B162,AllPublicationData!$B:$B,'Publication Table (%)'!$C$4,AllPublicationData!$D:$D,'Publication Table (%)'!I$7),
SUMIFS(AllPublicationData!$J:$J,AllPublicationData!$A:$A,'Publication Table (%)'!$B162,AllPublicationData!$B:$B,'Publication Table (%)'!I$7)/
SUMIFS(AllPublicationData!$E:$E,AllPublicationData!$A:$A,'Publication Table (%)'!$B162,AllPublicationData!$B:$B,'Publication Table (%)'!I$7)))))))</f>
        <v>#DIV/0!</v>
      </c>
      <c r="J162" s="96" t="e">
        <f>IF('Publication Table (%)'!$C$5="All Cancelled Operations",
IFERROR(SUMIFS(AllPublicationData!$F:$F,AllPublicationData!$A:$A,'Publication Table (%)'!$B162,AllPublicationData!$B:$B,'Publication Table (%)'!$C$4,AllPublicationData!$D:$D,'Publication Table (%)'!J$7)/
SUMIFS(AllPublicationData!$E:$E,AllPublicationData!$A:$A,'Publication Table (%)'!$B162,AllPublicationData!$B:$B,'Publication Table (%)'!$C$4,AllPublicationData!$D:$D,'Publication Table (%)'!J$7),
SUMIFS(AllPublicationData!$F:$F,AllPublicationData!$A:$A,'Publication Table (%)'!$B162,AllPublicationData!$B:$B,'Publication Table (%)'!J$7)/
SUMIFS(AllPublicationData!$E:$E,AllPublicationData!$A:$A,'Publication Table (%)'!$B162,AllPublicationData!$B:$B,'Publication Table (%)'!J$7)),
IF('Publication Table (%)'!$C$5="Operations cancelled by patient",
IFERROR(SUMIFS(AllPublicationData!$G:$G,AllPublicationData!$A:$A,'Publication Table (%)'!$B162,AllPublicationData!$B:$B,'Publication Table (%)'!$C$4,AllPublicationData!$D:$D,'Publication Table (%)'!J$7)/
SUMIFS(AllPublicationData!$E:$E,AllPublicationData!$A:$A,'Publication Table (%)'!$B162,AllPublicationData!$B:$B,'Publication Table (%)'!$C$4,AllPublicationData!$D:$D,'Publication Table (%)'!J$7),
SUMIFS(AllPublicationData!$G:$G,AllPublicationData!$A:$A,'Publication Table (%)'!$B162,AllPublicationData!$B:$B,'Publication Table (%)'!J$7)/
SUMIFS(AllPublicationData!$E:$E,AllPublicationData!$A:$A,'Publication Table (%)'!$B162,AllPublicationData!$B:$B,'Publication Table (%)'!J$7)),
IF('Publication Table (%)'!$C$5="Operations cancelled for clinical reasons",
IFERROR(SUMIFS(AllPublicationData!$H:$H,AllPublicationData!$A:$A,'Publication Table (%)'!$B162,AllPublicationData!$B:$B,'Publication Table (%)'!$C$4,AllPublicationData!$D:$D,'Publication Table (%)'!J$7)/
SUMIFS(AllPublicationData!$E:$E,AllPublicationData!$A:$A,'Publication Table (%)'!$B162,AllPublicationData!$B:$B,'Publication Table (%)'!$C$4,AllPublicationData!$D:$D,'Publication Table (%)'!J$7),
SUMIFS(AllPublicationData!$H:$H,AllPublicationData!$A:$A,'Publication Table (%)'!$B162,AllPublicationData!$B:$B,'Publication Table (%)'!J$7)/
SUMIFS(AllPublicationData!$E:$E,AllPublicationData!$A:$A,'Publication Table (%)'!$B162,AllPublicationData!$B:$B,'Publication Table (%)'!J$7)),
IF('Publication Table (%)'!$C$5="Operations cancelled for non-clinical/capacity reasons",
IFERROR(SUMIFS(AllPublicationData!$I:$I,AllPublicationData!$A:$A,'Publication Table (%)'!$B162,AllPublicationData!$B:$B,'Publication Table (%)'!$C$4,AllPublicationData!$D:$D,'Publication Table (%)'!J$7)/
SUMIFS(AllPublicationData!$E:$E,AllPublicationData!$A:$A,'Publication Table (%)'!$B162,AllPublicationData!$B:$B,'Publication Table (%)'!$C$4,AllPublicationData!$D:$D,'Publication Table (%)'!J$7),
SUMIFS(AllPublicationData!$I:$I,AllPublicationData!$A:$A,'Publication Table (%)'!$B162,AllPublicationData!$B:$B,'Publication Table (%)'!J$7)/
SUMIFS(AllPublicationData!$E:$E,AllPublicationData!$A:$A,'Publication Table (%)'!$B162,AllPublicationData!$B:$B,'Publication Table (%)'!J$7)),
IF('Publication Table (%)'!$C$5="Cancellations for other reasons",
IFERROR(SUMIFS(AllPublicationData!$J:$J,AllPublicationData!$A:$A,'Publication Table (%)'!$B162,AllPublicationData!$B:$B,'Publication Table (%)'!$C$4,AllPublicationData!$D:$D,'Publication Table (%)'!J$7)/
SUMIFS(AllPublicationData!$E:$E,AllPublicationData!$A:$A,'Publication Table (%)'!$B162,AllPublicationData!$B:$B,'Publication Table (%)'!$C$4,AllPublicationData!$D:$D,'Publication Table (%)'!J$7),
SUMIFS(AllPublicationData!$J:$J,AllPublicationData!$A:$A,'Publication Table (%)'!$B162,AllPublicationData!$B:$B,'Publication Table (%)'!J$7)/
SUMIFS(AllPublicationData!$E:$E,AllPublicationData!$A:$A,'Publication Table (%)'!$B162,AllPublicationData!$B:$B,'Publication Table (%)'!J$7)))))))</f>
        <v>#DIV/0!</v>
      </c>
      <c r="K162" s="96" t="e">
        <f>IF('Publication Table (%)'!$C$5="All Cancelled Operations",
IFERROR(SUMIFS(AllPublicationData!$F:$F,AllPublicationData!$A:$A,'Publication Table (%)'!$B162,AllPublicationData!$B:$B,'Publication Table (%)'!$C$4,AllPublicationData!$D:$D,'Publication Table (%)'!K$7)/
SUMIFS(AllPublicationData!$E:$E,AllPublicationData!$A:$A,'Publication Table (%)'!$B162,AllPublicationData!$B:$B,'Publication Table (%)'!$C$4,AllPublicationData!$D:$D,'Publication Table (%)'!K$7),
SUMIFS(AllPublicationData!$F:$F,AllPublicationData!$A:$A,'Publication Table (%)'!$B162,AllPublicationData!$B:$B,'Publication Table (%)'!K$7)/
SUMIFS(AllPublicationData!$E:$E,AllPublicationData!$A:$A,'Publication Table (%)'!$B162,AllPublicationData!$B:$B,'Publication Table (%)'!K$7)),
IF('Publication Table (%)'!$C$5="Operations cancelled by patient",
IFERROR(SUMIFS(AllPublicationData!$G:$G,AllPublicationData!$A:$A,'Publication Table (%)'!$B162,AllPublicationData!$B:$B,'Publication Table (%)'!$C$4,AllPublicationData!$D:$D,'Publication Table (%)'!K$7)/
SUMIFS(AllPublicationData!$E:$E,AllPublicationData!$A:$A,'Publication Table (%)'!$B162,AllPublicationData!$B:$B,'Publication Table (%)'!$C$4,AllPublicationData!$D:$D,'Publication Table (%)'!K$7),
SUMIFS(AllPublicationData!$G:$G,AllPublicationData!$A:$A,'Publication Table (%)'!$B162,AllPublicationData!$B:$B,'Publication Table (%)'!K$7)/
SUMIFS(AllPublicationData!$E:$E,AllPublicationData!$A:$A,'Publication Table (%)'!$B162,AllPublicationData!$B:$B,'Publication Table (%)'!K$7)),
IF('Publication Table (%)'!$C$5="Operations cancelled for clinical reasons",
IFERROR(SUMIFS(AllPublicationData!$H:$H,AllPublicationData!$A:$A,'Publication Table (%)'!$B162,AllPublicationData!$B:$B,'Publication Table (%)'!$C$4,AllPublicationData!$D:$D,'Publication Table (%)'!K$7)/
SUMIFS(AllPublicationData!$E:$E,AllPublicationData!$A:$A,'Publication Table (%)'!$B162,AllPublicationData!$B:$B,'Publication Table (%)'!$C$4,AllPublicationData!$D:$D,'Publication Table (%)'!K$7),
SUMIFS(AllPublicationData!$H:$H,AllPublicationData!$A:$A,'Publication Table (%)'!$B162,AllPublicationData!$B:$B,'Publication Table (%)'!K$7)/
SUMIFS(AllPublicationData!$E:$E,AllPublicationData!$A:$A,'Publication Table (%)'!$B162,AllPublicationData!$B:$B,'Publication Table (%)'!K$7)),
IF('Publication Table (%)'!$C$5="Operations cancelled for non-clinical/capacity reasons",
IFERROR(SUMIFS(AllPublicationData!$I:$I,AllPublicationData!$A:$A,'Publication Table (%)'!$B162,AllPublicationData!$B:$B,'Publication Table (%)'!$C$4,AllPublicationData!$D:$D,'Publication Table (%)'!K$7)/
SUMIFS(AllPublicationData!$E:$E,AllPublicationData!$A:$A,'Publication Table (%)'!$B162,AllPublicationData!$B:$B,'Publication Table (%)'!$C$4,AllPublicationData!$D:$D,'Publication Table (%)'!K$7),
SUMIFS(AllPublicationData!$I:$I,AllPublicationData!$A:$A,'Publication Table (%)'!$B162,AllPublicationData!$B:$B,'Publication Table (%)'!K$7)/
SUMIFS(AllPublicationData!$E:$E,AllPublicationData!$A:$A,'Publication Table (%)'!$B162,AllPublicationData!$B:$B,'Publication Table (%)'!K$7)),
IF('Publication Table (%)'!$C$5="Cancellations for other reasons",
IFERROR(SUMIFS(AllPublicationData!$J:$J,AllPublicationData!$A:$A,'Publication Table (%)'!$B162,AllPublicationData!$B:$B,'Publication Table (%)'!$C$4,AllPublicationData!$D:$D,'Publication Table (%)'!K$7)/
SUMIFS(AllPublicationData!$E:$E,AllPublicationData!$A:$A,'Publication Table (%)'!$B162,AllPublicationData!$B:$B,'Publication Table (%)'!$C$4,AllPublicationData!$D:$D,'Publication Table (%)'!K$7),
SUMIFS(AllPublicationData!$J:$J,AllPublicationData!$A:$A,'Publication Table (%)'!$B162,AllPublicationData!$B:$B,'Publication Table (%)'!K$7)/
SUMIFS(AllPublicationData!$E:$E,AllPublicationData!$A:$A,'Publication Table (%)'!$B162,AllPublicationData!$B:$B,'Publication Table (%)'!K$7)))))))</f>
        <v>#DIV/0!</v>
      </c>
      <c r="L162" s="96" t="e">
        <f>IF('Publication Table (%)'!$C$5="All Cancelled Operations",
IFERROR(SUMIFS(AllPublicationData!$F:$F,AllPublicationData!$A:$A,'Publication Table (%)'!$B162,AllPublicationData!$B:$B,'Publication Table (%)'!$C$4,AllPublicationData!$D:$D,'Publication Table (%)'!L$7)/
SUMIFS(AllPublicationData!$E:$E,AllPublicationData!$A:$A,'Publication Table (%)'!$B162,AllPublicationData!$B:$B,'Publication Table (%)'!$C$4,AllPublicationData!$D:$D,'Publication Table (%)'!L$7),
SUMIFS(AllPublicationData!$F:$F,AllPublicationData!$A:$A,'Publication Table (%)'!$B162,AllPublicationData!$B:$B,'Publication Table (%)'!L$7)/
SUMIFS(AllPublicationData!$E:$E,AllPublicationData!$A:$A,'Publication Table (%)'!$B162,AllPublicationData!$B:$B,'Publication Table (%)'!L$7)),
IF('Publication Table (%)'!$C$5="Operations cancelled by patient",
IFERROR(SUMIFS(AllPublicationData!$G:$G,AllPublicationData!$A:$A,'Publication Table (%)'!$B162,AllPublicationData!$B:$B,'Publication Table (%)'!$C$4,AllPublicationData!$D:$D,'Publication Table (%)'!L$7)/
SUMIFS(AllPublicationData!$E:$E,AllPublicationData!$A:$A,'Publication Table (%)'!$B162,AllPublicationData!$B:$B,'Publication Table (%)'!$C$4,AllPublicationData!$D:$D,'Publication Table (%)'!L$7),
SUMIFS(AllPublicationData!$G:$G,AllPublicationData!$A:$A,'Publication Table (%)'!$B162,AllPublicationData!$B:$B,'Publication Table (%)'!L$7)/
SUMIFS(AllPublicationData!$E:$E,AllPublicationData!$A:$A,'Publication Table (%)'!$B162,AllPublicationData!$B:$B,'Publication Table (%)'!L$7)),
IF('Publication Table (%)'!$C$5="Operations cancelled for clinical reasons",
IFERROR(SUMIFS(AllPublicationData!$H:$H,AllPublicationData!$A:$A,'Publication Table (%)'!$B162,AllPublicationData!$B:$B,'Publication Table (%)'!$C$4,AllPublicationData!$D:$D,'Publication Table (%)'!L$7)/
SUMIFS(AllPublicationData!$E:$E,AllPublicationData!$A:$A,'Publication Table (%)'!$B162,AllPublicationData!$B:$B,'Publication Table (%)'!$C$4,AllPublicationData!$D:$D,'Publication Table (%)'!L$7),
SUMIFS(AllPublicationData!$H:$H,AllPublicationData!$A:$A,'Publication Table (%)'!$B162,AllPublicationData!$B:$B,'Publication Table (%)'!L$7)/
SUMIFS(AllPublicationData!$E:$E,AllPublicationData!$A:$A,'Publication Table (%)'!$B162,AllPublicationData!$B:$B,'Publication Table (%)'!L$7)),
IF('Publication Table (%)'!$C$5="Operations cancelled for non-clinical/capacity reasons",
IFERROR(SUMIFS(AllPublicationData!$I:$I,AllPublicationData!$A:$A,'Publication Table (%)'!$B162,AllPublicationData!$B:$B,'Publication Table (%)'!$C$4,AllPublicationData!$D:$D,'Publication Table (%)'!L$7)/
SUMIFS(AllPublicationData!$E:$E,AllPublicationData!$A:$A,'Publication Table (%)'!$B162,AllPublicationData!$B:$B,'Publication Table (%)'!$C$4,AllPublicationData!$D:$D,'Publication Table (%)'!L$7),
SUMIFS(AllPublicationData!$I:$I,AllPublicationData!$A:$A,'Publication Table (%)'!$B162,AllPublicationData!$B:$B,'Publication Table (%)'!L$7)/
SUMIFS(AllPublicationData!$E:$E,AllPublicationData!$A:$A,'Publication Table (%)'!$B162,AllPublicationData!$B:$B,'Publication Table (%)'!L$7)),
IF('Publication Table (%)'!$C$5="Cancellations for other reasons",
IFERROR(SUMIFS(AllPublicationData!$J:$J,AllPublicationData!$A:$A,'Publication Table (%)'!$B162,AllPublicationData!$B:$B,'Publication Table (%)'!$C$4,AllPublicationData!$D:$D,'Publication Table (%)'!L$7)/
SUMIFS(AllPublicationData!$E:$E,AllPublicationData!$A:$A,'Publication Table (%)'!$B162,AllPublicationData!$B:$B,'Publication Table (%)'!$C$4,AllPublicationData!$D:$D,'Publication Table (%)'!L$7),
SUMIFS(AllPublicationData!$J:$J,AllPublicationData!$A:$A,'Publication Table (%)'!$B162,AllPublicationData!$B:$B,'Publication Table (%)'!L$7)/
SUMIFS(AllPublicationData!$E:$E,AllPublicationData!$A:$A,'Publication Table (%)'!$B162,AllPublicationData!$B:$B,'Publication Table (%)'!L$7)))))))</f>
        <v>#DIV/0!</v>
      </c>
      <c r="M162" s="96" t="e">
        <f>IF('Publication Table (%)'!$C$5="All Cancelled Operations",
IFERROR(SUMIFS(AllPublicationData!$F:$F,AllPublicationData!$A:$A,'Publication Table (%)'!$B162,AllPublicationData!$B:$B,'Publication Table (%)'!$C$4,AllPublicationData!$D:$D,'Publication Table (%)'!M$7)/
SUMIFS(AllPublicationData!$E:$E,AllPublicationData!$A:$A,'Publication Table (%)'!$B162,AllPublicationData!$B:$B,'Publication Table (%)'!$C$4,AllPublicationData!$D:$D,'Publication Table (%)'!M$7),
SUMIFS(AllPublicationData!$F:$F,AllPublicationData!$A:$A,'Publication Table (%)'!$B162,AllPublicationData!$B:$B,'Publication Table (%)'!M$7)/
SUMIFS(AllPublicationData!$E:$E,AllPublicationData!$A:$A,'Publication Table (%)'!$B162,AllPublicationData!$B:$B,'Publication Table (%)'!M$7)),
IF('Publication Table (%)'!$C$5="Operations cancelled by patient",
IFERROR(SUMIFS(AllPublicationData!$G:$G,AllPublicationData!$A:$A,'Publication Table (%)'!$B162,AllPublicationData!$B:$B,'Publication Table (%)'!$C$4,AllPublicationData!$D:$D,'Publication Table (%)'!M$7)/
SUMIFS(AllPublicationData!$E:$E,AllPublicationData!$A:$A,'Publication Table (%)'!$B162,AllPublicationData!$B:$B,'Publication Table (%)'!$C$4,AllPublicationData!$D:$D,'Publication Table (%)'!M$7),
SUMIFS(AllPublicationData!$G:$G,AllPublicationData!$A:$A,'Publication Table (%)'!$B162,AllPublicationData!$B:$B,'Publication Table (%)'!M$7)/
SUMIFS(AllPublicationData!$E:$E,AllPublicationData!$A:$A,'Publication Table (%)'!$B162,AllPublicationData!$B:$B,'Publication Table (%)'!M$7)),
IF('Publication Table (%)'!$C$5="Operations cancelled for clinical reasons",
IFERROR(SUMIFS(AllPublicationData!$H:$H,AllPublicationData!$A:$A,'Publication Table (%)'!$B162,AllPublicationData!$B:$B,'Publication Table (%)'!$C$4,AllPublicationData!$D:$D,'Publication Table (%)'!M$7)/
SUMIFS(AllPublicationData!$E:$E,AllPublicationData!$A:$A,'Publication Table (%)'!$B162,AllPublicationData!$B:$B,'Publication Table (%)'!$C$4,AllPublicationData!$D:$D,'Publication Table (%)'!M$7),
SUMIFS(AllPublicationData!$H:$H,AllPublicationData!$A:$A,'Publication Table (%)'!$B162,AllPublicationData!$B:$B,'Publication Table (%)'!M$7)/
SUMIFS(AllPublicationData!$E:$E,AllPublicationData!$A:$A,'Publication Table (%)'!$B162,AllPublicationData!$B:$B,'Publication Table (%)'!M$7)),
IF('Publication Table (%)'!$C$5="Operations cancelled for non-clinical/capacity reasons",
IFERROR(SUMIFS(AllPublicationData!$I:$I,AllPublicationData!$A:$A,'Publication Table (%)'!$B162,AllPublicationData!$B:$B,'Publication Table (%)'!$C$4,AllPublicationData!$D:$D,'Publication Table (%)'!M$7)/
SUMIFS(AllPublicationData!$E:$E,AllPublicationData!$A:$A,'Publication Table (%)'!$B162,AllPublicationData!$B:$B,'Publication Table (%)'!$C$4,AllPublicationData!$D:$D,'Publication Table (%)'!M$7),
SUMIFS(AllPublicationData!$I:$I,AllPublicationData!$A:$A,'Publication Table (%)'!$B162,AllPublicationData!$B:$B,'Publication Table (%)'!M$7)/
SUMIFS(AllPublicationData!$E:$E,AllPublicationData!$A:$A,'Publication Table (%)'!$B162,AllPublicationData!$B:$B,'Publication Table (%)'!M$7)),
IF('Publication Table (%)'!$C$5="Cancellations for other reasons",
IFERROR(SUMIFS(AllPublicationData!$J:$J,AllPublicationData!$A:$A,'Publication Table (%)'!$B162,AllPublicationData!$B:$B,'Publication Table (%)'!$C$4,AllPublicationData!$D:$D,'Publication Table (%)'!M$7)/
SUMIFS(AllPublicationData!$E:$E,AllPublicationData!$A:$A,'Publication Table (%)'!$B162,AllPublicationData!$B:$B,'Publication Table (%)'!$C$4,AllPublicationData!$D:$D,'Publication Table (%)'!M$7),
SUMIFS(AllPublicationData!$J:$J,AllPublicationData!$A:$A,'Publication Table (%)'!$B162,AllPublicationData!$B:$B,'Publication Table (%)'!M$7)/
SUMIFS(AllPublicationData!$E:$E,AllPublicationData!$A:$A,'Publication Table (%)'!$B162,AllPublicationData!$B:$B,'Publication Table (%)'!M$7)))))))</f>
        <v>#DIV/0!</v>
      </c>
      <c r="N162" s="96" t="e">
        <f>IF('Publication Table (%)'!$C$5="All Cancelled Operations",
IFERROR(SUMIFS(AllPublicationData!$F:$F,AllPublicationData!$A:$A,'Publication Table (%)'!$B162,AllPublicationData!$B:$B,'Publication Table (%)'!$C$4,AllPublicationData!$D:$D,'Publication Table (%)'!N$7)/
SUMIFS(AllPublicationData!$E:$E,AllPublicationData!$A:$A,'Publication Table (%)'!$B162,AllPublicationData!$B:$B,'Publication Table (%)'!$C$4,AllPublicationData!$D:$D,'Publication Table (%)'!N$7),
SUMIFS(AllPublicationData!$F:$F,AllPublicationData!$A:$A,'Publication Table (%)'!$B162,AllPublicationData!$B:$B,'Publication Table (%)'!N$7)/
SUMIFS(AllPublicationData!$E:$E,AllPublicationData!$A:$A,'Publication Table (%)'!$B162,AllPublicationData!$B:$B,'Publication Table (%)'!N$7)),
IF('Publication Table (%)'!$C$5="Operations cancelled by patient",
IFERROR(SUMIFS(AllPublicationData!$G:$G,AllPublicationData!$A:$A,'Publication Table (%)'!$B162,AllPublicationData!$B:$B,'Publication Table (%)'!$C$4,AllPublicationData!$D:$D,'Publication Table (%)'!N$7)/
SUMIFS(AllPublicationData!$E:$E,AllPublicationData!$A:$A,'Publication Table (%)'!$B162,AllPublicationData!$B:$B,'Publication Table (%)'!$C$4,AllPublicationData!$D:$D,'Publication Table (%)'!N$7),
SUMIFS(AllPublicationData!$G:$G,AllPublicationData!$A:$A,'Publication Table (%)'!$B162,AllPublicationData!$B:$B,'Publication Table (%)'!N$7)/
SUMIFS(AllPublicationData!$E:$E,AllPublicationData!$A:$A,'Publication Table (%)'!$B162,AllPublicationData!$B:$B,'Publication Table (%)'!N$7)),
IF('Publication Table (%)'!$C$5="Operations cancelled for clinical reasons",
IFERROR(SUMIFS(AllPublicationData!$H:$H,AllPublicationData!$A:$A,'Publication Table (%)'!$B162,AllPublicationData!$B:$B,'Publication Table (%)'!$C$4,AllPublicationData!$D:$D,'Publication Table (%)'!N$7)/
SUMIFS(AllPublicationData!$E:$E,AllPublicationData!$A:$A,'Publication Table (%)'!$B162,AllPublicationData!$B:$B,'Publication Table (%)'!$C$4,AllPublicationData!$D:$D,'Publication Table (%)'!N$7),
SUMIFS(AllPublicationData!$H:$H,AllPublicationData!$A:$A,'Publication Table (%)'!$B162,AllPublicationData!$B:$B,'Publication Table (%)'!N$7)/
SUMIFS(AllPublicationData!$E:$E,AllPublicationData!$A:$A,'Publication Table (%)'!$B162,AllPublicationData!$B:$B,'Publication Table (%)'!N$7)),
IF('Publication Table (%)'!$C$5="Operations cancelled for non-clinical/capacity reasons",
IFERROR(SUMIFS(AllPublicationData!$I:$I,AllPublicationData!$A:$A,'Publication Table (%)'!$B162,AllPublicationData!$B:$B,'Publication Table (%)'!$C$4,AllPublicationData!$D:$D,'Publication Table (%)'!N$7)/
SUMIFS(AllPublicationData!$E:$E,AllPublicationData!$A:$A,'Publication Table (%)'!$B162,AllPublicationData!$B:$B,'Publication Table (%)'!$C$4,AllPublicationData!$D:$D,'Publication Table (%)'!N$7),
SUMIFS(AllPublicationData!$I:$I,AllPublicationData!$A:$A,'Publication Table (%)'!$B162,AllPublicationData!$B:$B,'Publication Table (%)'!N$7)/
SUMIFS(AllPublicationData!$E:$E,AllPublicationData!$A:$A,'Publication Table (%)'!$B162,AllPublicationData!$B:$B,'Publication Table (%)'!N$7)),
IF('Publication Table (%)'!$C$5="Cancellations for other reasons",
IFERROR(SUMIFS(AllPublicationData!$J:$J,AllPublicationData!$A:$A,'Publication Table (%)'!$B162,AllPublicationData!$B:$B,'Publication Table (%)'!$C$4,AllPublicationData!$D:$D,'Publication Table (%)'!N$7)/
SUMIFS(AllPublicationData!$E:$E,AllPublicationData!$A:$A,'Publication Table (%)'!$B162,AllPublicationData!$B:$B,'Publication Table (%)'!$C$4,AllPublicationData!$D:$D,'Publication Table (%)'!N$7),
SUMIFS(AllPublicationData!$J:$J,AllPublicationData!$A:$A,'Publication Table (%)'!$B162,AllPublicationData!$B:$B,'Publication Table (%)'!N$7)/
SUMIFS(AllPublicationData!$E:$E,AllPublicationData!$A:$A,'Publication Table (%)'!$B162,AllPublicationData!$B:$B,'Publication Table (%)'!N$7)))))))</f>
        <v>#DIV/0!</v>
      </c>
      <c r="O162" s="96" t="e">
        <f>IF('Publication Table (%)'!$C$5="All Cancelled Operations",
IFERROR(SUMIFS(AllPublicationData!$F:$F,AllPublicationData!$A:$A,'Publication Table (%)'!$B162,AllPublicationData!$B:$B,'Publication Table (%)'!$C$4,AllPublicationData!$D:$D,'Publication Table (%)'!O$7)/
SUMIFS(AllPublicationData!$E:$E,AllPublicationData!$A:$A,'Publication Table (%)'!$B162,AllPublicationData!$B:$B,'Publication Table (%)'!$C$4,AllPublicationData!$D:$D,'Publication Table (%)'!O$7),
SUMIFS(AllPublicationData!$F:$F,AllPublicationData!$A:$A,'Publication Table (%)'!$B162,AllPublicationData!$B:$B,'Publication Table (%)'!O$7)/
SUMIFS(AllPublicationData!$E:$E,AllPublicationData!$A:$A,'Publication Table (%)'!$B162,AllPublicationData!$B:$B,'Publication Table (%)'!O$7)),
IF('Publication Table (%)'!$C$5="Operations cancelled by patient",
IFERROR(SUMIFS(AllPublicationData!$G:$G,AllPublicationData!$A:$A,'Publication Table (%)'!$B162,AllPublicationData!$B:$B,'Publication Table (%)'!$C$4,AllPublicationData!$D:$D,'Publication Table (%)'!O$7)/
SUMIFS(AllPublicationData!$E:$E,AllPublicationData!$A:$A,'Publication Table (%)'!$B162,AllPublicationData!$B:$B,'Publication Table (%)'!$C$4,AllPublicationData!$D:$D,'Publication Table (%)'!O$7),
SUMIFS(AllPublicationData!$G:$G,AllPublicationData!$A:$A,'Publication Table (%)'!$B162,AllPublicationData!$B:$B,'Publication Table (%)'!O$7)/
SUMIFS(AllPublicationData!$E:$E,AllPublicationData!$A:$A,'Publication Table (%)'!$B162,AllPublicationData!$B:$B,'Publication Table (%)'!O$7)),
IF('Publication Table (%)'!$C$5="Operations cancelled for clinical reasons",
IFERROR(SUMIFS(AllPublicationData!$H:$H,AllPublicationData!$A:$A,'Publication Table (%)'!$B162,AllPublicationData!$B:$B,'Publication Table (%)'!$C$4,AllPublicationData!$D:$D,'Publication Table (%)'!O$7)/
SUMIFS(AllPublicationData!$E:$E,AllPublicationData!$A:$A,'Publication Table (%)'!$B162,AllPublicationData!$B:$B,'Publication Table (%)'!$C$4,AllPublicationData!$D:$D,'Publication Table (%)'!O$7),
SUMIFS(AllPublicationData!$H:$H,AllPublicationData!$A:$A,'Publication Table (%)'!$B162,AllPublicationData!$B:$B,'Publication Table (%)'!O$7)/
SUMIFS(AllPublicationData!$E:$E,AllPublicationData!$A:$A,'Publication Table (%)'!$B162,AllPublicationData!$B:$B,'Publication Table (%)'!O$7)),
IF('Publication Table (%)'!$C$5="Operations cancelled for non-clinical/capacity reasons",
IFERROR(SUMIFS(AllPublicationData!$I:$I,AllPublicationData!$A:$A,'Publication Table (%)'!$B162,AllPublicationData!$B:$B,'Publication Table (%)'!$C$4,AllPublicationData!$D:$D,'Publication Table (%)'!O$7)/
SUMIFS(AllPublicationData!$E:$E,AllPublicationData!$A:$A,'Publication Table (%)'!$B162,AllPublicationData!$B:$B,'Publication Table (%)'!$C$4,AllPublicationData!$D:$D,'Publication Table (%)'!O$7),
SUMIFS(AllPublicationData!$I:$I,AllPublicationData!$A:$A,'Publication Table (%)'!$B162,AllPublicationData!$B:$B,'Publication Table (%)'!O$7)/
SUMIFS(AllPublicationData!$E:$E,AllPublicationData!$A:$A,'Publication Table (%)'!$B162,AllPublicationData!$B:$B,'Publication Table (%)'!O$7)),
IF('Publication Table (%)'!$C$5="Cancellations for other reasons",
IFERROR(SUMIFS(AllPublicationData!$J:$J,AllPublicationData!$A:$A,'Publication Table (%)'!$B162,AllPublicationData!$B:$B,'Publication Table (%)'!$C$4,AllPublicationData!$D:$D,'Publication Table (%)'!O$7)/
SUMIFS(AllPublicationData!$E:$E,AllPublicationData!$A:$A,'Publication Table (%)'!$B162,AllPublicationData!$B:$B,'Publication Table (%)'!$C$4,AllPublicationData!$D:$D,'Publication Table (%)'!O$7),
SUMIFS(AllPublicationData!$J:$J,AllPublicationData!$A:$A,'Publication Table (%)'!$B162,AllPublicationData!$B:$B,'Publication Table (%)'!O$7)/
SUMIFS(AllPublicationData!$E:$E,AllPublicationData!$A:$A,'Publication Table (%)'!$B162,AllPublicationData!$B:$B,'Publication Table (%)'!O$7)))))))</f>
        <v>#DIV/0!</v>
      </c>
      <c r="P162" s="96" t="e">
        <f>IF('Publication Table (%)'!$C$5="All Cancelled Operations",
IFERROR(SUMIFS(AllPublicationData!$F:$F,AllPublicationData!$A:$A,'Publication Table (%)'!$B162,AllPublicationData!$B:$B,'Publication Table (%)'!$C$4,AllPublicationData!$D:$D,'Publication Table (%)'!P$7)/
SUMIFS(AllPublicationData!$E:$E,AllPublicationData!$A:$A,'Publication Table (%)'!$B162,AllPublicationData!$B:$B,'Publication Table (%)'!$C$4,AllPublicationData!$D:$D,'Publication Table (%)'!P$7),
SUMIFS(AllPublicationData!$F:$F,AllPublicationData!$A:$A,'Publication Table (%)'!$B162,AllPublicationData!$B:$B,'Publication Table (%)'!P$7)/
SUMIFS(AllPublicationData!$E:$E,AllPublicationData!$A:$A,'Publication Table (%)'!$B162,AllPublicationData!$B:$B,'Publication Table (%)'!P$7)),
IF('Publication Table (%)'!$C$5="Operations cancelled by patient",
IFERROR(SUMIFS(AllPublicationData!$G:$G,AllPublicationData!$A:$A,'Publication Table (%)'!$B162,AllPublicationData!$B:$B,'Publication Table (%)'!$C$4,AllPublicationData!$D:$D,'Publication Table (%)'!P$7)/
SUMIFS(AllPublicationData!$E:$E,AllPublicationData!$A:$A,'Publication Table (%)'!$B162,AllPublicationData!$B:$B,'Publication Table (%)'!$C$4,AllPublicationData!$D:$D,'Publication Table (%)'!P$7),
SUMIFS(AllPublicationData!$G:$G,AllPublicationData!$A:$A,'Publication Table (%)'!$B162,AllPublicationData!$B:$B,'Publication Table (%)'!P$7)/
SUMIFS(AllPublicationData!$E:$E,AllPublicationData!$A:$A,'Publication Table (%)'!$B162,AllPublicationData!$B:$B,'Publication Table (%)'!P$7)),
IF('Publication Table (%)'!$C$5="Operations cancelled for clinical reasons",
IFERROR(SUMIFS(AllPublicationData!$H:$H,AllPublicationData!$A:$A,'Publication Table (%)'!$B162,AllPublicationData!$B:$B,'Publication Table (%)'!$C$4,AllPublicationData!$D:$D,'Publication Table (%)'!P$7)/
SUMIFS(AllPublicationData!$E:$E,AllPublicationData!$A:$A,'Publication Table (%)'!$B162,AllPublicationData!$B:$B,'Publication Table (%)'!$C$4,AllPublicationData!$D:$D,'Publication Table (%)'!P$7),
SUMIFS(AllPublicationData!$H:$H,AllPublicationData!$A:$A,'Publication Table (%)'!$B162,AllPublicationData!$B:$B,'Publication Table (%)'!P$7)/
SUMIFS(AllPublicationData!$E:$E,AllPublicationData!$A:$A,'Publication Table (%)'!$B162,AllPublicationData!$B:$B,'Publication Table (%)'!P$7)),
IF('Publication Table (%)'!$C$5="Operations cancelled for non-clinical/capacity reasons",
IFERROR(SUMIFS(AllPublicationData!$I:$I,AllPublicationData!$A:$A,'Publication Table (%)'!$B162,AllPublicationData!$B:$B,'Publication Table (%)'!$C$4,AllPublicationData!$D:$D,'Publication Table (%)'!P$7)/
SUMIFS(AllPublicationData!$E:$E,AllPublicationData!$A:$A,'Publication Table (%)'!$B162,AllPublicationData!$B:$B,'Publication Table (%)'!$C$4,AllPublicationData!$D:$D,'Publication Table (%)'!P$7),
SUMIFS(AllPublicationData!$I:$I,AllPublicationData!$A:$A,'Publication Table (%)'!$B162,AllPublicationData!$B:$B,'Publication Table (%)'!P$7)/
SUMIFS(AllPublicationData!$E:$E,AllPublicationData!$A:$A,'Publication Table (%)'!$B162,AllPublicationData!$B:$B,'Publication Table (%)'!P$7)),
IF('Publication Table (%)'!$C$5="Cancellations for other reasons",
IFERROR(SUMIFS(AllPublicationData!$J:$J,AllPublicationData!$A:$A,'Publication Table (%)'!$B162,AllPublicationData!$B:$B,'Publication Table (%)'!$C$4,AllPublicationData!$D:$D,'Publication Table (%)'!P$7)/
SUMIFS(AllPublicationData!$E:$E,AllPublicationData!$A:$A,'Publication Table (%)'!$B162,AllPublicationData!$B:$B,'Publication Table (%)'!$C$4,AllPublicationData!$D:$D,'Publication Table (%)'!P$7),
SUMIFS(AllPublicationData!$J:$J,AllPublicationData!$A:$A,'Publication Table (%)'!$B162,AllPublicationData!$B:$B,'Publication Table (%)'!P$7)/
SUMIFS(AllPublicationData!$E:$E,AllPublicationData!$A:$A,'Publication Table (%)'!$B162,AllPublicationData!$B:$B,'Publication Table (%)'!P$7)))))))</f>
        <v>#DIV/0!</v>
      </c>
      <c r="Q162" s="96" t="e">
        <f>IF('Publication Table (%)'!$C$5="All Cancelled Operations",
IFERROR(SUMIFS(AllPublicationData!$F:$F,AllPublicationData!$A:$A,'Publication Table (%)'!$B162,AllPublicationData!$B:$B,'Publication Table (%)'!$C$4,AllPublicationData!$D:$D,'Publication Table (%)'!Q$7)/
SUMIFS(AllPublicationData!$E:$E,AllPublicationData!$A:$A,'Publication Table (%)'!$B162,AllPublicationData!$B:$B,'Publication Table (%)'!$C$4,AllPublicationData!$D:$D,'Publication Table (%)'!Q$7),
SUMIFS(AllPublicationData!$F:$F,AllPublicationData!$A:$A,'Publication Table (%)'!$B162,AllPublicationData!$B:$B,'Publication Table (%)'!Q$7)/
SUMIFS(AllPublicationData!$E:$E,AllPublicationData!$A:$A,'Publication Table (%)'!$B162,AllPublicationData!$B:$B,'Publication Table (%)'!Q$7)),
IF('Publication Table (%)'!$C$5="Operations cancelled by patient",
IFERROR(SUMIFS(AllPublicationData!$G:$G,AllPublicationData!$A:$A,'Publication Table (%)'!$B162,AllPublicationData!$B:$B,'Publication Table (%)'!$C$4,AllPublicationData!$D:$D,'Publication Table (%)'!Q$7)/
SUMIFS(AllPublicationData!$E:$E,AllPublicationData!$A:$A,'Publication Table (%)'!$B162,AllPublicationData!$B:$B,'Publication Table (%)'!$C$4,AllPublicationData!$D:$D,'Publication Table (%)'!Q$7),
SUMIFS(AllPublicationData!$G:$G,AllPublicationData!$A:$A,'Publication Table (%)'!$B162,AllPublicationData!$B:$B,'Publication Table (%)'!Q$7)/
SUMIFS(AllPublicationData!$E:$E,AllPublicationData!$A:$A,'Publication Table (%)'!$B162,AllPublicationData!$B:$B,'Publication Table (%)'!Q$7)),
IF('Publication Table (%)'!$C$5="Operations cancelled for clinical reasons",
IFERROR(SUMIFS(AllPublicationData!$H:$H,AllPublicationData!$A:$A,'Publication Table (%)'!$B162,AllPublicationData!$B:$B,'Publication Table (%)'!$C$4,AllPublicationData!$D:$D,'Publication Table (%)'!Q$7)/
SUMIFS(AllPublicationData!$E:$E,AllPublicationData!$A:$A,'Publication Table (%)'!$B162,AllPublicationData!$B:$B,'Publication Table (%)'!$C$4,AllPublicationData!$D:$D,'Publication Table (%)'!Q$7),
SUMIFS(AllPublicationData!$H:$H,AllPublicationData!$A:$A,'Publication Table (%)'!$B162,AllPublicationData!$B:$B,'Publication Table (%)'!Q$7)/
SUMIFS(AllPublicationData!$E:$E,AllPublicationData!$A:$A,'Publication Table (%)'!$B162,AllPublicationData!$B:$B,'Publication Table (%)'!Q$7)),
IF('Publication Table (%)'!$C$5="Operations cancelled for non-clinical/capacity reasons",
IFERROR(SUMIFS(AllPublicationData!$I:$I,AllPublicationData!$A:$A,'Publication Table (%)'!$B162,AllPublicationData!$B:$B,'Publication Table (%)'!$C$4,AllPublicationData!$D:$D,'Publication Table (%)'!Q$7)/
SUMIFS(AllPublicationData!$E:$E,AllPublicationData!$A:$A,'Publication Table (%)'!$B162,AllPublicationData!$B:$B,'Publication Table (%)'!$C$4,AllPublicationData!$D:$D,'Publication Table (%)'!Q$7),
SUMIFS(AllPublicationData!$I:$I,AllPublicationData!$A:$A,'Publication Table (%)'!$B162,AllPublicationData!$B:$B,'Publication Table (%)'!Q$7)/
SUMIFS(AllPublicationData!$E:$E,AllPublicationData!$A:$A,'Publication Table (%)'!$B162,AllPublicationData!$B:$B,'Publication Table (%)'!Q$7)),
IF('Publication Table (%)'!$C$5="Cancellations for other reasons",
IFERROR(SUMIFS(AllPublicationData!$J:$J,AllPublicationData!$A:$A,'Publication Table (%)'!$B162,AllPublicationData!$B:$B,'Publication Table (%)'!$C$4,AllPublicationData!$D:$D,'Publication Table (%)'!Q$7)/
SUMIFS(AllPublicationData!$E:$E,AllPublicationData!$A:$A,'Publication Table (%)'!$B162,AllPublicationData!$B:$B,'Publication Table (%)'!$C$4,AllPublicationData!$D:$D,'Publication Table (%)'!Q$7),
SUMIFS(AllPublicationData!$J:$J,AllPublicationData!$A:$A,'Publication Table (%)'!$B162,AllPublicationData!$B:$B,'Publication Table (%)'!Q$7)/
SUMIFS(AllPublicationData!$E:$E,AllPublicationData!$A:$A,'Publication Table (%)'!$B162,AllPublicationData!$B:$B,'Publication Table (%)'!Q$7)))))))</f>
        <v>#DIV/0!</v>
      </c>
      <c r="R162" s="96" t="e">
        <f>IF('Publication Table (%)'!$C$5="All Cancelled Operations",
IFERROR(SUMIFS(AllPublicationData!$F:$F,AllPublicationData!$A:$A,'Publication Table (%)'!$B162,AllPublicationData!$B:$B,'Publication Table (%)'!$C$4,AllPublicationData!$D:$D,'Publication Table (%)'!R$7)/
SUMIFS(AllPublicationData!$E:$E,AllPublicationData!$A:$A,'Publication Table (%)'!$B162,AllPublicationData!$B:$B,'Publication Table (%)'!$C$4,AllPublicationData!$D:$D,'Publication Table (%)'!R$7),
SUMIFS(AllPublicationData!$F:$F,AllPublicationData!$A:$A,'Publication Table (%)'!$B162,AllPublicationData!$B:$B,'Publication Table (%)'!R$7)/
SUMIFS(AllPublicationData!$E:$E,AllPublicationData!$A:$A,'Publication Table (%)'!$B162,AllPublicationData!$B:$B,'Publication Table (%)'!R$7)),
IF('Publication Table (%)'!$C$5="Operations cancelled by patient",
IFERROR(SUMIFS(AllPublicationData!$G:$G,AllPublicationData!$A:$A,'Publication Table (%)'!$B162,AllPublicationData!$B:$B,'Publication Table (%)'!$C$4,AllPublicationData!$D:$D,'Publication Table (%)'!R$7)/
SUMIFS(AllPublicationData!$E:$E,AllPublicationData!$A:$A,'Publication Table (%)'!$B162,AllPublicationData!$B:$B,'Publication Table (%)'!$C$4,AllPublicationData!$D:$D,'Publication Table (%)'!R$7),
SUMIFS(AllPublicationData!$G:$G,AllPublicationData!$A:$A,'Publication Table (%)'!$B162,AllPublicationData!$B:$B,'Publication Table (%)'!R$7)/
SUMIFS(AllPublicationData!$E:$E,AllPublicationData!$A:$A,'Publication Table (%)'!$B162,AllPublicationData!$B:$B,'Publication Table (%)'!R$7)),
IF('Publication Table (%)'!$C$5="Operations cancelled for clinical reasons",
IFERROR(SUMIFS(AllPublicationData!$H:$H,AllPublicationData!$A:$A,'Publication Table (%)'!$B162,AllPublicationData!$B:$B,'Publication Table (%)'!$C$4,AllPublicationData!$D:$D,'Publication Table (%)'!R$7)/
SUMIFS(AllPublicationData!$E:$E,AllPublicationData!$A:$A,'Publication Table (%)'!$B162,AllPublicationData!$B:$B,'Publication Table (%)'!$C$4,AllPublicationData!$D:$D,'Publication Table (%)'!R$7),
SUMIFS(AllPublicationData!$H:$H,AllPublicationData!$A:$A,'Publication Table (%)'!$B162,AllPublicationData!$B:$B,'Publication Table (%)'!R$7)/
SUMIFS(AllPublicationData!$E:$E,AllPublicationData!$A:$A,'Publication Table (%)'!$B162,AllPublicationData!$B:$B,'Publication Table (%)'!R$7)),
IF('Publication Table (%)'!$C$5="Operations cancelled for non-clinical/capacity reasons",
IFERROR(SUMIFS(AllPublicationData!$I:$I,AllPublicationData!$A:$A,'Publication Table (%)'!$B162,AllPublicationData!$B:$B,'Publication Table (%)'!$C$4,AllPublicationData!$D:$D,'Publication Table (%)'!R$7)/
SUMIFS(AllPublicationData!$E:$E,AllPublicationData!$A:$A,'Publication Table (%)'!$B162,AllPublicationData!$B:$B,'Publication Table (%)'!$C$4,AllPublicationData!$D:$D,'Publication Table (%)'!R$7),
SUMIFS(AllPublicationData!$I:$I,AllPublicationData!$A:$A,'Publication Table (%)'!$B162,AllPublicationData!$B:$B,'Publication Table (%)'!R$7)/
SUMIFS(AllPublicationData!$E:$E,AllPublicationData!$A:$A,'Publication Table (%)'!$B162,AllPublicationData!$B:$B,'Publication Table (%)'!R$7)),
IF('Publication Table (%)'!$C$5="Cancellations for other reasons",
IFERROR(SUMIFS(AllPublicationData!$J:$J,AllPublicationData!$A:$A,'Publication Table (%)'!$B162,AllPublicationData!$B:$B,'Publication Table (%)'!$C$4,AllPublicationData!$D:$D,'Publication Table (%)'!R$7)/
SUMIFS(AllPublicationData!$E:$E,AllPublicationData!$A:$A,'Publication Table (%)'!$B162,AllPublicationData!$B:$B,'Publication Table (%)'!$C$4,AllPublicationData!$D:$D,'Publication Table (%)'!R$7),
SUMIFS(AllPublicationData!$J:$J,AllPublicationData!$A:$A,'Publication Table (%)'!$B162,AllPublicationData!$B:$B,'Publication Table (%)'!R$7)/
SUMIFS(AllPublicationData!$E:$E,AllPublicationData!$A:$A,'Publication Table (%)'!$B162,AllPublicationData!$B:$B,'Publication Table (%)'!R$7)))))))</f>
        <v>#DIV/0!</v>
      </c>
      <c r="S162" s="96" t="e">
        <f>IF('Publication Table (%)'!$C$5="All Cancelled Operations",
IFERROR(SUMIFS(AllPublicationData!$F:$F,AllPublicationData!$A:$A,'Publication Table (%)'!$B162,AllPublicationData!$B:$B,'Publication Table (%)'!$C$4,AllPublicationData!$D:$D,'Publication Table (%)'!S$7)/
SUMIFS(AllPublicationData!$E:$E,AllPublicationData!$A:$A,'Publication Table (%)'!$B162,AllPublicationData!$B:$B,'Publication Table (%)'!$C$4,AllPublicationData!$D:$D,'Publication Table (%)'!S$7),
SUMIFS(AllPublicationData!$F:$F,AllPublicationData!$A:$A,'Publication Table (%)'!$B162,AllPublicationData!$B:$B,'Publication Table (%)'!S$7)/
SUMIFS(AllPublicationData!$E:$E,AllPublicationData!$A:$A,'Publication Table (%)'!$B162,AllPublicationData!$B:$B,'Publication Table (%)'!S$7)),
IF('Publication Table (%)'!$C$5="Operations cancelled by patient",
IFERROR(SUMIFS(AllPublicationData!$G:$G,AllPublicationData!$A:$A,'Publication Table (%)'!$B162,AllPublicationData!$B:$B,'Publication Table (%)'!$C$4,AllPublicationData!$D:$D,'Publication Table (%)'!S$7)/
SUMIFS(AllPublicationData!$E:$E,AllPublicationData!$A:$A,'Publication Table (%)'!$B162,AllPublicationData!$B:$B,'Publication Table (%)'!$C$4,AllPublicationData!$D:$D,'Publication Table (%)'!S$7),
SUMIFS(AllPublicationData!$G:$G,AllPublicationData!$A:$A,'Publication Table (%)'!$B162,AllPublicationData!$B:$B,'Publication Table (%)'!S$7)/
SUMIFS(AllPublicationData!$E:$E,AllPublicationData!$A:$A,'Publication Table (%)'!$B162,AllPublicationData!$B:$B,'Publication Table (%)'!S$7)),
IF('Publication Table (%)'!$C$5="Operations cancelled for clinical reasons",
IFERROR(SUMIFS(AllPublicationData!$H:$H,AllPublicationData!$A:$A,'Publication Table (%)'!$B162,AllPublicationData!$B:$B,'Publication Table (%)'!$C$4,AllPublicationData!$D:$D,'Publication Table (%)'!S$7)/
SUMIFS(AllPublicationData!$E:$E,AllPublicationData!$A:$A,'Publication Table (%)'!$B162,AllPublicationData!$B:$B,'Publication Table (%)'!$C$4,AllPublicationData!$D:$D,'Publication Table (%)'!S$7),
SUMIFS(AllPublicationData!$H:$H,AllPublicationData!$A:$A,'Publication Table (%)'!$B162,AllPublicationData!$B:$B,'Publication Table (%)'!S$7)/
SUMIFS(AllPublicationData!$E:$E,AllPublicationData!$A:$A,'Publication Table (%)'!$B162,AllPublicationData!$B:$B,'Publication Table (%)'!S$7)),
IF('Publication Table (%)'!$C$5="Operations cancelled for non-clinical/capacity reasons",
IFERROR(SUMIFS(AllPublicationData!$I:$I,AllPublicationData!$A:$A,'Publication Table (%)'!$B162,AllPublicationData!$B:$B,'Publication Table (%)'!$C$4,AllPublicationData!$D:$D,'Publication Table (%)'!S$7)/
SUMIFS(AllPublicationData!$E:$E,AllPublicationData!$A:$A,'Publication Table (%)'!$B162,AllPublicationData!$B:$B,'Publication Table (%)'!$C$4,AllPublicationData!$D:$D,'Publication Table (%)'!S$7),
SUMIFS(AllPublicationData!$I:$I,AllPublicationData!$A:$A,'Publication Table (%)'!$B162,AllPublicationData!$B:$B,'Publication Table (%)'!S$7)/
SUMIFS(AllPublicationData!$E:$E,AllPublicationData!$A:$A,'Publication Table (%)'!$B162,AllPublicationData!$B:$B,'Publication Table (%)'!S$7)),
IF('Publication Table (%)'!$C$5="Cancellations for other reasons",
IFERROR(SUMIFS(AllPublicationData!$J:$J,AllPublicationData!$A:$A,'Publication Table (%)'!$B162,AllPublicationData!$B:$B,'Publication Table (%)'!$C$4,AllPublicationData!$D:$D,'Publication Table (%)'!S$7)/
SUMIFS(AllPublicationData!$E:$E,AllPublicationData!$A:$A,'Publication Table (%)'!$B162,AllPublicationData!$B:$B,'Publication Table (%)'!$C$4,AllPublicationData!$D:$D,'Publication Table (%)'!S$7),
SUMIFS(AllPublicationData!$J:$J,AllPublicationData!$A:$A,'Publication Table (%)'!$B162,AllPublicationData!$B:$B,'Publication Table (%)'!S$7)/
SUMIFS(AllPublicationData!$E:$E,AllPublicationData!$A:$A,'Publication Table (%)'!$B162,AllPublicationData!$B:$B,'Publication Table (%)'!S$7)))))))</f>
        <v>#DIV/0!</v>
      </c>
    </row>
    <row r="163" spans="3:19" x14ac:dyDescent="0.35">
      <c r="C163" s="112">
        <f>IF('Publication Table (%)'!$C$5="All Cancelled Operations",
SUMIFS(AllPublicationData!$F:$F,AllPublicationData!$A:$A,'Publication Table (%)'!$B163,AllPublicationData!$B:$B,'Publication Table (%)'!$C$4),
IF('Publication Table (%)'!$C$5="Operations cancelled by patient",
SUMIFS(AllPublicationData!$G:$G,AllPublicationData!$A:$A,'Publication Table (%)'!$B163,AllPublicationData!$B:$B,'Publication Table (%)'!$C$4),
IF('Publication Table (%)'!$C$5="Operations cancelled for clinical reasons",
SUMIFS(AllPublicationData!$H:$H,AllPublicationData!$A:$A,'Publication Table (%)'!$B163,AllPublicationData!$B:$B,'Publication Table (%)'!$C$4),
IF('Publication Table (%)'!$C$5="Operations cancelled for non-clinical/capacity reasons",
SUMIFS(AllPublicationData!$I:$I,AllPublicationData!$A:$A,'Publication Table (%)'!$B163,AllPublicationData!$B:$B,'Publication Table (%)'!$C$4),
IF('Publication Table (%)'!$C$5="Cancellations for other reasons",
SUMIFS(AllPublicationData!$J:$J,AllPublicationData!$A:$A,'Publication Table (%)'!$B163,AllPublicationData!$B:$B,'Publication Table (%)'!$C$4))))))+
IF(AND($C$4="NHS Scotland",$C$5="All Cancelled Operations"),
SUMIFS(AllPublicationData!$F:$F,AllPublicationData!$A:$A,'Publication Table (%)'!$B163),
IF(AND($C$4="NHS Scotland",$C$5="Operations cancelled by patient"),
SUMIFS(AllPublicationData!$G:$G,AllPublicationData!$A:$A,'Publication Table (%)'!$B163),
IF(AND($C$4="NHS Scotland",$C$5="Operations cancelled for clinical reasons"),
SUMIFS(AllPublicationData!$H:$H,AllPublicationData!$A:$A,'Publication Table (%)'!$B163),
IF(AND($C$4="NHS Scotland",$C$5="Operations cancelled for non-clinical/capacity reasons"),
SUMIFS(AllPublicationData!$I:$I,AllPublicationData!$A:$A,'Publication Table (%)'!$B163),
IF(AND($C$4="NHS Scotland",$C$5="Cancellations for other reasons"),
SUMIFS(AllPublicationData!$J:$J,AllPublicationData!$A:$A,'Publication Table (%)'!$B163))))))</f>
        <v>0</v>
      </c>
      <c r="D163" s="110" t="e">
        <f>IF(AND('Publication Table (%)'!$C$5="All Cancelled Operations",$C$4&lt;&gt;"NHS Scotland"),
IFERROR(SUMIFS(AllPublicationData!$F:$F,AllPublicationData!$A:$A,'Publication Table (%)'!$B163,AllPublicationData!$B:$B,'Publication Table (%)'!$C$4,AllPublicationData!$D:$D,'Publication Table (%)'!D$7)/
SUMIFS(AllPublicationData!$E:$E,AllPublicationData!$A:$A,'Publication Table (%)'!$B163,AllPublicationData!$B:$B,'Publication Table (%)'!$C$4,AllPublicationData!$D:$D,'Publication Table (%)'!D$7),
SUMIFS(AllPublicationData!$F:$F,AllPublicationData!$A:$A,'Publication Table (%)'!$B163,AllPublicationData!$B:$B,'Publication Table (%)'!D$7)/
SUMIFS(AllPublicationData!$E:$E,AllPublicationData!$A:$A,'Publication Table (%)'!$B163,AllPublicationData!$B:$B,'Publication Table (%)'!D$7)),
IF(AND('Publication Table (%)'!$C$5="Operations cancelled by patient",$C$4&lt;&gt;"NHS Scotland"),
IFERROR(SUMIFS(AllPublicationData!$G:$G,AllPublicationData!$A:$A,'Publication Table (%)'!$B163,AllPublicationData!$B:$B,'Publication Table (%)'!$C$4,AllPublicationData!$D:$D,'Publication Table (%)'!D$7)/
SUMIFS(AllPublicationData!$E:$E,AllPublicationData!$A:$A,'Publication Table (%)'!$B163,AllPublicationData!$B:$B,'Publication Table (%)'!$C$4,AllPublicationData!$D:$D,'Publication Table (%)'!D$7),
SUMIFS(AllPublicationData!$G:$G,AllPublicationData!$A:$A,'Publication Table (%)'!$B163,AllPublicationData!$B:$B,'Publication Table (%)'!D$7)/
SUMIFS(AllPublicationData!$E:$E,AllPublicationData!$A:$A,'Publication Table (%)'!$B163,AllPublicationData!$B:$B,'Publication Table (%)'!D$7)),
IF(AND('Publication Table (%)'!$C$5="Operations cancelled for clinical reasons",$C$4&lt;&gt;"NHS Scotland"),
IFERROR(SUMIFS(AllPublicationData!$H:$H,AllPublicationData!$A:$A,'Publication Table (%)'!$B163,AllPublicationData!$B:$B,'Publication Table (%)'!$C$4,AllPublicationData!$D:$D,'Publication Table (%)'!D$7)/
SUMIFS(AllPublicationData!$E:$E,AllPublicationData!$A:$A,'Publication Table (%)'!$B163,AllPublicationData!$B:$B,'Publication Table (%)'!$C$4,AllPublicationData!$D:$D,'Publication Table (%)'!D$7),
SUMIFS(AllPublicationData!$H:$H,AllPublicationData!$A:$A,'Publication Table (%)'!$B163,AllPublicationData!$B:$B,'Publication Table (%)'!D$7)/
SUMIFS(AllPublicationData!$E:$E,AllPublicationData!$A:$A,'Publication Table (%)'!$B163,AllPublicationData!$B:$B,'Publication Table (%)'!D$7)),
IF(AND('Publication Table (%)'!$C$5="Operations cancelled for non-clinical/capacity reasons",$C$4&lt;&gt;"NHS Scotland"),
IFERROR(SUMIFS(AllPublicationData!$I:$I,AllPublicationData!$A:$A,'Publication Table (%)'!$B163,AllPublicationData!$B:$B,'Publication Table (%)'!$C$4,AllPublicationData!$D:$D,'Publication Table (%)'!D$7)/
SUMIFS(AllPublicationData!$E:$E,AllPublicationData!$A:$A,'Publication Table (%)'!$B163,AllPublicationData!$B:$B,'Publication Table (%)'!$C$4,AllPublicationData!$D:$D,'Publication Table (%)'!D$7),
SUMIFS(AllPublicationData!$I:$I,AllPublicationData!$A:$A,'Publication Table (%)'!$B163,AllPublicationData!$B:$B,'Publication Table (%)'!D$7)/
SUMIFS(AllPublicationData!$E:$E,AllPublicationData!$A:$A,'Publication Table (%)'!$B163,AllPublicationData!$B:$B,'Publication Table (%)'!D$7)),
IF(AND('Publication Table (%)'!$C$5="Cancellations for other reasons",$C$4&lt;&gt;"NHS Scotland"),
IFERROR(SUMIFS(AllPublicationData!$J:$J,AllPublicationData!$A:$A,'Publication Table (%)'!$B163,AllPublicationData!$B:$B,'Publication Table (%)'!$C$4,AllPublicationData!$D:$D,'Publication Table (%)'!D$7)/
SUMIFS(AllPublicationData!$E:$E,AllPublicationData!$A:$A,'Publication Table (%)'!$B163,AllPublicationData!$B:$B,'Publication Table (%)'!$C$4,AllPublicationData!$D:$D,'Publication Table (%)'!D$7),
SUMIFS(AllPublicationData!$J:$J,AllPublicationData!$A:$A,'Publication Table (%)'!$B163,AllPublicationData!$B:$B,'Publication Table (%)'!D$7)/
SUMIFS(AllPublicationData!$E:$E,AllPublicationData!$A:$A,'Publication Table (%)'!$B163,AllPublicationData!$B:$B,'Publication Table (%)'!D$7)),
IF(AND($C$4="NHS Scotland",$C$5="All Cancelled Operations"),
SUMIFS(AllPublicationData!$F:$F,AllPublicationData!$A:$A,'Publication Table'!$B163)/
SUMIFS(AllPublicationData!$E:$E,AllPublicationData!$A:$A,'Publication Table'!$B163),
IF(AND($C$4="NHS Scotland",$C$5="Operations cancelled by patient"),
SUMIFS(AllPublicationData!$G:$G,AllPublicationData!$A:$A,'Publication Table'!$B163)/
SUMIFS(AllPublicationData!$E:$E,AllPublicationData!$A:$A,'Publication Table'!$B163),
IF(AND($C$4="NHS Scotland",$C$5="Operations cancelled for clinical reasons"),
SUMIFS(AllPublicationData!$H:$H,AllPublicationData!$A:$A,'Publication Table'!$B163)/
SUMIFS(AllPublicationData!$E:$E,AllPublicationData!$A:$A,'Publication Table'!$B163),
IF(AND($C$4="NHS Scotland",$C$5="Operations cancelled for non-clinical/capacity reasons"),
SUMIFS(AllPublicationData!$I:$I,AllPublicationData!$A:$A,'Publication Table'!$B163)/
SUMIFS(AllPublicationData!$E:$E,AllPublicationData!$A:$A,'Publication Table'!$B163),
IF(AND($C$4="NHS Scotland",$C$5="Cancellations for other reasons"),
SUMIFS(AllPublicationData!$J:$J,AllPublicationData!$A:$A,'Publication Table'!$B163)/
SUMIFS(AllPublicationData!$E:$E,AllPublicationData!$A:$A,'Publication Table'!$B163)))))))))))</f>
        <v>#DIV/0!</v>
      </c>
      <c r="E163" s="96" t="e">
        <f>IF('Publication Table (%)'!$C$5="All Cancelled Operations",
IFERROR(SUMIFS(AllPublicationData!$F:$F,AllPublicationData!$A:$A,'Publication Table (%)'!$B163,AllPublicationData!$B:$B,'Publication Table (%)'!$C$4,AllPublicationData!$D:$D,'Publication Table (%)'!E$7)/
SUMIFS(AllPublicationData!$E:$E,AllPublicationData!$A:$A,'Publication Table (%)'!$B163,AllPublicationData!$B:$B,'Publication Table (%)'!$C$4,AllPublicationData!$D:$D,'Publication Table (%)'!E$7),
SUMIFS(AllPublicationData!$F:$F,AllPublicationData!$A:$A,'Publication Table (%)'!$B163,AllPublicationData!$B:$B,'Publication Table (%)'!E$7)/
SUMIFS(AllPublicationData!$E:$E,AllPublicationData!$A:$A,'Publication Table (%)'!$B163,AllPublicationData!$B:$B,'Publication Table (%)'!E$7)),
IF('Publication Table (%)'!$C$5="Operations cancelled by patient",
IFERROR(SUMIFS(AllPublicationData!$G:$G,AllPublicationData!$A:$A,'Publication Table (%)'!$B163,AllPublicationData!$B:$B,'Publication Table (%)'!$C$4,AllPublicationData!$D:$D,'Publication Table (%)'!E$7)/
SUMIFS(AllPublicationData!$E:$E,AllPublicationData!$A:$A,'Publication Table (%)'!$B163,AllPublicationData!$B:$B,'Publication Table (%)'!$C$4,AllPublicationData!$D:$D,'Publication Table (%)'!E$7),
SUMIFS(AllPublicationData!$G:$G,AllPublicationData!$A:$A,'Publication Table (%)'!$B163,AllPublicationData!$B:$B,'Publication Table (%)'!E$7)/
SUMIFS(AllPublicationData!$E:$E,AllPublicationData!$A:$A,'Publication Table (%)'!$B163,AllPublicationData!$B:$B,'Publication Table (%)'!E$7)),
IF('Publication Table (%)'!$C$5="Operations cancelled for clinical reasons",
IFERROR(SUMIFS(AllPublicationData!$H:$H,AllPublicationData!$A:$A,'Publication Table (%)'!$B163,AllPublicationData!$B:$B,'Publication Table (%)'!$C$4,AllPublicationData!$D:$D,'Publication Table (%)'!E$7)/
SUMIFS(AllPublicationData!$E:$E,AllPublicationData!$A:$A,'Publication Table (%)'!$B163,AllPublicationData!$B:$B,'Publication Table (%)'!$C$4,AllPublicationData!$D:$D,'Publication Table (%)'!E$7),
SUMIFS(AllPublicationData!$H:$H,AllPublicationData!$A:$A,'Publication Table (%)'!$B163,AllPublicationData!$B:$B,'Publication Table (%)'!E$7)/
SUMIFS(AllPublicationData!$E:$E,AllPublicationData!$A:$A,'Publication Table (%)'!$B163,AllPublicationData!$B:$B,'Publication Table (%)'!E$7)),
IF('Publication Table (%)'!$C$5="Operations cancelled for non-clinical/capacity reasons",
IFERROR(SUMIFS(AllPublicationData!$I:$I,AllPublicationData!$A:$A,'Publication Table (%)'!$B163,AllPublicationData!$B:$B,'Publication Table (%)'!$C$4,AllPublicationData!$D:$D,'Publication Table (%)'!E$7)/
SUMIFS(AllPublicationData!$E:$E,AllPublicationData!$A:$A,'Publication Table (%)'!$B163,AllPublicationData!$B:$B,'Publication Table (%)'!$C$4,AllPublicationData!$D:$D,'Publication Table (%)'!E$7),
SUMIFS(AllPublicationData!$I:$I,AllPublicationData!$A:$A,'Publication Table (%)'!$B163,AllPublicationData!$B:$B,'Publication Table (%)'!E$7)/
SUMIFS(AllPublicationData!$E:$E,AllPublicationData!$A:$A,'Publication Table (%)'!$B163,AllPublicationData!$B:$B,'Publication Table (%)'!E$7)),
IF('Publication Table (%)'!$C$5="Cancellations for other reasons",
IFERROR(SUMIFS(AllPublicationData!$J:$J,AllPublicationData!$A:$A,'Publication Table (%)'!$B163,AllPublicationData!$B:$B,'Publication Table (%)'!$C$4,AllPublicationData!$D:$D,'Publication Table (%)'!E$7)/
SUMIFS(AllPublicationData!$E:$E,AllPublicationData!$A:$A,'Publication Table (%)'!$B163,AllPublicationData!$B:$B,'Publication Table (%)'!$C$4,AllPublicationData!$D:$D,'Publication Table (%)'!E$7),
SUMIFS(AllPublicationData!$J:$J,AllPublicationData!$A:$A,'Publication Table (%)'!$B163,AllPublicationData!$B:$B,'Publication Table (%)'!E$7)/
SUMIFS(AllPublicationData!$E:$E,AllPublicationData!$A:$A,'Publication Table (%)'!$B163,AllPublicationData!$B:$B,'Publication Table (%)'!E$7)))))))</f>
        <v>#DIV/0!</v>
      </c>
      <c r="F163" s="96" t="e">
        <f>IF('Publication Table (%)'!$C$5="All Cancelled Operations",
IFERROR(SUMIFS(AllPublicationData!$F:$F,AllPublicationData!$A:$A,'Publication Table (%)'!$B163,AllPublicationData!$B:$B,'Publication Table (%)'!$C$4,AllPublicationData!$D:$D,'Publication Table (%)'!F$7)/
SUMIFS(AllPublicationData!$E:$E,AllPublicationData!$A:$A,'Publication Table (%)'!$B163,AllPublicationData!$B:$B,'Publication Table (%)'!$C$4,AllPublicationData!$D:$D,'Publication Table (%)'!F$7),
SUMIFS(AllPublicationData!$F:$F,AllPublicationData!$A:$A,'Publication Table (%)'!$B163,AllPublicationData!$B:$B,'Publication Table (%)'!F$7)/
SUMIFS(AllPublicationData!$E:$E,AllPublicationData!$A:$A,'Publication Table (%)'!$B163,AllPublicationData!$B:$B,'Publication Table (%)'!F$7)),
IF('Publication Table (%)'!$C$5="Operations cancelled by patient",
IFERROR(SUMIFS(AllPublicationData!$G:$G,AllPublicationData!$A:$A,'Publication Table (%)'!$B163,AllPublicationData!$B:$B,'Publication Table (%)'!$C$4,AllPublicationData!$D:$D,'Publication Table (%)'!F$7)/
SUMIFS(AllPublicationData!$E:$E,AllPublicationData!$A:$A,'Publication Table (%)'!$B163,AllPublicationData!$B:$B,'Publication Table (%)'!$C$4,AllPublicationData!$D:$D,'Publication Table (%)'!F$7),
SUMIFS(AllPublicationData!$G:$G,AllPublicationData!$A:$A,'Publication Table (%)'!$B163,AllPublicationData!$B:$B,'Publication Table (%)'!F$7)/
SUMIFS(AllPublicationData!$E:$E,AllPublicationData!$A:$A,'Publication Table (%)'!$B163,AllPublicationData!$B:$B,'Publication Table (%)'!F$7)),
IF('Publication Table (%)'!$C$5="Operations cancelled for clinical reasons",
IFERROR(SUMIFS(AllPublicationData!$H:$H,AllPublicationData!$A:$A,'Publication Table (%)'!$B163,AllPublicationData!$B:$B,'Publication Table (%)'!$C$4,AllPublicationData!$D:$D,'Publication Table (%)'!F$7)/
SUMIFS(AllPublicationData!$E:$E,AllPublicationData!$A:$A,'Publication Table (%)'!$B163,AllPublicationData!$B:$B,'Publication Table (%)'!$C$4,AllPublicationData!$D:$D,'Publication Table (%)'!F$7),
SUMIFS(AllPublicationData!$H:$H,AllPublicationData!$A:$A,'Publication Table (%)'!$B163,AllPublicationData!$B:$B,'Publication Table (%)'!F$7)/
SUMIFS(AllPublicationData!$E:$E,AllPublicationData!$A:$A,'Publication Table (%)'!$B163,AllPublicationData!$B:$B,'Publication Table (%)'!F$7)),
IF('Publication Table (%)'!$C$5="Operations cancelled for non-clinical/capacity reasons",
IFERROR(SUMIFS(AllPublicationData!$I:$I,AllPublicationData!$A:$A,'Publication Table (%)'!$B163,AllPublicationData!$B:$B,'Publication Table (%)'!$C$4,AllPublicationData!$D:$D,'Publication Table (%)'!F$7)/
SUMIFS(AllPublicationData!$E:$E,AllPublicationData!$A:$A,'Publication Table (%)'!$B163,AllPublicationData!$B:$B,'Publication Table (%)'!$C$4,AllPublicationData!$D:$D,'Publication Table (%)'!F$7),
SUMIFS(AllPublicationData!$I:$I,AllPublicationData!$A:$A,'Publication Table (%)'!$B163,AllPublicationData!$B:$B,'Publication Table (%)'!F$7)/
SUMIFS(AllPublicationData!$E:$E,AllPublicationData!$A:$A,'Publication Table (%)'!$B163,AllPublicationData!$B:$B,'Publication Table (%)'!F$7)),
IF('Publication Table (%)'!$C$5="Cancellations for other reasons",
IFERROR(SUMIFS(AllPublicationData!$J:$J,AllPublicationData!$A:$A,'Publication Table (%)'!$B163,AllPublicationData!$B:$B,'Publication Table (%)'!$C$4,AllPublicationData!$D:$D,'Publication Table (%)'!F$7)/
SUMIFS(AllPublicationData!$E:$E,AllPublicationData!$A:$A,'Publication Table (%)'!$B163,AllPublicationData!$B:$B,'Publication Table (%)'!$C$4,AllPublicationData!$D:$D,'Publication Table (%)'!F$7),
SUMIFS(AllPublicationData!$J:$J,AllPublicationData!$A:$A,'Publication Table (%)'!$B163,AllPublicationData!$B:$B,'Publication Table (%)'!F$7)/
SUMIFS(AllPublicationData!$E:$E,AllPublicationData!$A:$A,'Publication Table (%)'!$B163,AllPublicationData!$B:$B,'Publication Table (%)'!F$7)))))))</f>
        <v>#DIV/0!</v>
      </c>
      <c r="G163" s="96" t="e">
        <f>IF('Publication Table (%)'!$C$5="All Cancelled Operations",
IFERROR(SUMIFS(AllPublicationData!$F:$F,AllPublicationData!$A:$A,'Publication Table (%)'!$B163,AllPublicationData!$B:$B,'Publication Table (%)'!$C$4,AllPublicationData!$D:$D,'Publication Table (%)'!G$7)/
SUMIFS(AllPublicationData!$E:$E,AllPublicationData!$A:$A,'Publication Table (%)'!$B163,AllPublicationData!$B:$B,'Publication Table (%)'!$C$4,AllPublicationData!$D:$D,'Publication Table (%)'!G$7),
SUMIFS(AllPublicationData!$F:$F,AllPublicationData!$A:$A,'Publication Table (%)'!$B163,AllPublicationData!$B:$B,'Publication Table (%)'!G$7)/
SUMIFS(AllPublicationData!$E:$E,AllPublicationData!$A:$A,'Publication Table (%)'!$B163,AllPublicationData!$B:$B,'Publication Table (%)'!G$7)),
IF('Publication Table (%)'!$C$5="Operations cancelled by patient",
IFERROR(SUMIFS(AllPublicationData!$G:$G,AllPublicationData!$A:$A,'Publication Table (%)'!$B163,AllPublicationData!$B:$B,'Publication Table (%)'!$C$4,AllPublicationData!$D:$D,'Publication Table (%)'!G$7)/
SUMIFS(AllPublicationData!$E:$E,AllPublicationData!$A:$A,'Publication Table (%)'!$B163,AllPublicationData!$B:$B,'Publication Table (%)'!$C$4,AllPublicationData!$D:$D,'Publication Table (%)'!G$7),
SUMIFS(AllPublicationData!$G:$G,AllPublicationData!$A:$A,'Publication Table (%)'!$B163,AllPublicationData!$B:$B,'Publication Table (%)'!G$7)/
SUMIFS(AllPublicationData!$E:$E,AllPublicationData!$A:$A,'Publication Table (%)'!$B163,AllPublicationData!$B:$B,'Publication Table (%)'!G$7)),
IF('Publication Table (%)'!$C$5="Operations cancelled for clinical reasons",
IFERROR(SUMIFS(AllPublicationData!$H:$H,AllPublicationData!$A:$A,'Publication Table (%)'!$B163,AllPublicationData!$B:$B,'Publication Table (%)'!$C$4,AllPublicationData!$D:$D,'Publication Table (%)'!G$7)/
SUMIFS(AllPublicationData!$E:$E,AllPublicationData!$A:$A,'Publication Table (%)'!$B163,AllPublicationData!$B:$B,'Publication Table (%)'!$C$4,AllPublicationData!$D:$D,'Publication Table (%)'!G$7),
SUMIFS(AllPublicationData!$H:$H,AllPublicationData!$A:$A,'Publication Table (%)'!$B163,AllPublicationData!$B:$B,'Publication Table (%)'!G$7)/
SUMIFS(AllPublicationData!$E:$E,AllPublicationData!$A:$A,'Publication Table (%)'!$B163,AllPublicationData!$B:$B,'Publication Table (%)'!G$7)),
IF('Publication Table (%)'!$C$5="Operations cancelled for non-clinical/capacity reasons",
IFERROR(SUMIFS(AllPublicationData!$I:$I,AllPublicationData!$A:$A,'Publication Table (%)'!$B163,AllPublicationData!$B:$B,'Publication Table (%)'!$C$4,AllPublicationData!$D:$D,'Publication Table (%)'!G$7)/
SUMIFS(AllPublicationData!$E:$E,AllPublicationData!$A:$A,'Publication Table (%)'!$B163,AllPublicationData!$B:$B,'Publication Table (%)'!$C$4,AllPublicationData!$D:$D,'Publication Table (%)'!G$7),
SUMIFS(AllPublicationData!$I:$I,AllPublicationData!$A:$A,'Publication Table (%)'!$B163,AllPublicationData!$B:$B,'Publication Table (%)'!G$7)/
SUMIFS(AllPublicationData!$E:$E,AllPublicationData!$A:$A,'Publication Table (%)'!$B163,AllPublicationData!$B:$B,'Publication Table (%)'!G$7)),
IF('Publication Table (%)'!$C$5="Cancellations for other reasons",
IFERROR(SUMIFS(AllPublicationData!$J:$J,AllPublicationData!$A:$A,'Publication Table (%)'!$B163,AllPublicationData!$B:$B,'Publication Table (%)'!$C$4,AllPublicationData!$D:$D,'Publication Table (%)'!G$7)/
SUMIFS(AllPublicationData!$E:$E,AllPublicationData!$A:$A,'Publication Table (%)'!$B163,AllPublicationData!$B:$B,'Publication Table (%)'!$C$4,AllPublicationData!$D:$D,'Publication Table (%)'!G$7),
SUMIFS(AllPublicationData!$J:$J,AllPublicationData!$A:$A,'Publication Table (%)'!$B163,AllPublicationData!$B:$B,'Publication Table (%)'!G$7)/
SUMIFS(AllPublicationData!$E:$E,AllPublicationData!$A:$A,'Publication Table (%)'!$B163,AllPublicationData!$B:$B,'Publication Table (%)'!G$7)))))))</f>
        <v>#DIV/0!</v>
      </c>
      <c r="H163" s="96" t="e">
        <f>IF('Publication Table (%)'!$C$5="All Cancelled Operations",
IFERROR(SUMIFS(AllPublicationData!$F:$F,AllPublicationData!$A:$A,'Publication Table (%)'!$B163,AllPublicationData!$B:$B,'Publication Table (%)'!$C$4,AllPublicationData!$D:$D,'Publication Table (%)'!H$7)/
SUMIFS(AllPublicationData!$E:$E,AllPublicationData!$A:$A,'Publication Table (%)'!$B163,AllPublicationData!$B:$B,'Publication Table (%)'!$C$4,AllPublicationData!$D:$D,'Publication Table (%)'!H$7),
SUMIFS(AllPublicationData!$F:$F,AllPublicationData!$A:$A,'Publication Table (%)'!$B163,AllPublicationData!$B:$B,'Publication Table (%)'!H$7)/
SUMIFS(AllPublicationData!$E:$E,AllPublicationData!$A:$A,'Publication Table (%)'!$B163,AllPublicationData!$B:$B,'Publication Table (%)'!H$7)),
IF('Publication Table (%)'!$C$5="Operations cancelled by patient",
IFERROR(SUMIFS(AllPublicationData!$G:$G,AllPublicationData!$A:$A,'Publication Table (%)'!$B163,AllPublicationData!$B:$B,'Publication Table (%)'!$C$4,AllPublicationData!$D:$D,'Publication Table (%)'!H$7)/
SUMIFS(AllPublicationData!$E:$E,AllPublicationData!$A:$A,'Publication Table (%)'!$B163,AllPublicationData!$B:$B,'Publication Table (%)'!$C$4,AllPublicationData!$D:$D,'Publication Table (%)'!H$7),
SUMIFS(AllPublicationData!$G:$G,AllPublicationData!$A:$A,'Publication Table (%)'!$B163,AllPublicationData!$B:$B,'Publication Table (%)'!H$7)/
SUMIFS(AllPublicationData!$E:$E,AllPublicationData!$A:$A,'Publication Table (%)'!$B163,AllPublicationData!$B:$B,'Publication Table (%)'!H$7)),
IF('Publication Table (%)'!$C$5="Operations cancelled for clinical reasons",
IFERROR(SUMIFS(AllPublicationData!$H:$H,AllPublicationData!$A:$A,'Publication Table (%)'!$B163,AllPublicationData!$B:$B,'Publication Table (%)'!$C$4,AllPublicationData!$D:$D,'Publication Table (%)'!H$7)/
SUMIFS(AllPublicationData!$E:$E,AllPublicationData!$A:$A,'Publication Table (%)'!$B163,AllPublicationData!$B:$B,'Publication Table (%)'!$C$4,AllPublicationData!$D:$D,'Publication Table (%)'!H$7),
SUMIFS(AllPublicationData!$H:$H,AllPublicationData!$A:$A,'Publication Table (%)'!$B163,AllPublicationData!$B:$B,'Publication Table (%)'!H$7)/
SUMIFS(AllPublicationData!$E:$E,AllPublicationData!$A:$A,'Publication Table (%)'!$B163,AllPublicationData!$B:$B,'Publication Table (%)'!H$7)),
IF('Publication Table (%)'!$C$5="Operations cancelled for non-clinical/capacity reasons",
IFERROR(SUMIFS(AllPublicationData!$I:$I,AllPublicationData!$A:$A,'Publication Table (%)'!$B163,AllPublicationData!$B:$B,'Publication Table (%)'!$C$4,AllPublicationData!$D:$D,'Publication Table (%)'!H$7)/
SUMIFS(AllPublicationData!$E:$E,AllPublicationData!$A:$A,'Publication Table (%)'!$B163,AllPublicationData!$B:$B,'Publication Table (%)'!$C$4,AllPublicationData!$D:$D,'Publication Table (%)'!H$7),
SUMIFS(AllPublicationData!$I:$I,AllPublicationData!$A:$A,'Publication Table (%)'!$B163,AllPublicationData!$B:$B,'Publication Table (%)'!H$7)/
SUMIFS(AllPublicationData!$E:$E,AllPublicationData!$A:$A,'Publication Table (%)'!$B163,AllPublicationData!$B:$B,'Publication Table (%)'!H$7)),
IF('Publication Table (%)'!$C$5="Cancellations for other reasons",
IFERROR(SUMIFS(AllPublicationData!$J:$J,AllPublicationData!$A:$A,'Publication Table (%)'!$B163,AllPublicationData!$B:$B,'Publication Table (%)'!$C$4,AllPublicationData!$D:$D,'Publication Table (%)'!H$7)/
SUMIFS(AllPublicationData!$E:$E,AllPublicationData!$A:$A,'Publication Table (%)'!$B163,AllPublicationData!$B:$B,'Publication Table (%)'!$C$4,AllPublicationData!$D:$D,'Publication Table (%)'!H$7),
SUMIFS(AllPublicationData!$J:$J,AllPublicationData!$A:$A,'Publication Table (%)'!$B163,AllPublicationData!$B:$B,'Publication Table (%)'!H$7)/
SUMIFS(AllPublicationData!$E:$E,AllPublicationData!$A:$A,'Publication Table (%)'!$B163,AllPublicationData!$B:$B,'Publication Table (%)'!H$7)))))))</f>
        <v>#DIV/0!</v>
      </c>
      <c r="I163" s="96" t="e">
        <f>IF('Publication Table (%)'!$C$5="All Cancelled Operations",
IFERROR(SUMIFS(AllPublicationData!$F:$F,AllPublicationData!$A:$A,'Publication Table (%)'!$B163,AllPublicationData!$B:$B,'Publication Table (%)'!$C$4,AllPublicationData!$D:$D,'Publication Table (%)'!I$7)/
SUMIFS(AllPublicationData!$E:$E,AllPublicationData!$A:$A,'Publication Table (%)'!$B163,AllPublicationData!$B:$B,'Publication Table (%)'!$C$4,AllPublicationData!$D:$D,'Publication Table (%)'!I$7),
SUMIFS(AllPublicationData!$F:$F,AllPublicationData!$A:$A,'Publication Table (%)'!$B163,AllPublicationData!$B:$B,'Publication Table (%)'!I$7)/
SUMIFS(AllPublicationData!$E:$E,AllPublicationData!$A:$A,'Publication Table (%)'!$B163,AllPublicationData!$B:$B,'Publication Table (%)'!I$7)),
IF('Publication Table (%)'!$C$5="Operations cancelled by patient",
IFERROR(SUMIFS(AllPublicationData!$G:$G,AllPublicationData!$A:$A,'Publication Table (%)'!$B163,AllPublicationData!$B:$B,'Publication Table (%)'!$C$4,AllPublicationData!$D:$D,'Publication Table (%)'!I$7)/
SUMIFS(AllPublicationData!$E:$E,AllPublicationData!$A:$A,'Publication Table (%)'!$B163,AllPublicationData!$B:$B,'Publication Table (%)'!$C$4,AllPublicationData!$D:$D,'Publication Table (%)'!I$7),
SUMIFS(AllPublicationData!$G:$G,AllPublicationData!$A:$A,'Publication Table (%)'!$B163,AllPublicationData!$B:$B,'Publication Table (%)'!I$7)/
SUMIFS(AllPublicationData!$E:$E,AllPublicationData!$A:$A,'Publication Table (%)'!$B163,AllPublicationData!$B:$B,'Publication Table (%)'!I$7)),
IF('Publication Table (%)'!$C$5="Operations cancelled for clinical reasons",
IFERROR(SUMIFS(AllPublicationData!$H:$H,AllPublicationData!$A:$A,'Publication Table (%)'!$B163,AllPublicationData!$B:$B,'Publication Table (%)'!$C$4,AllPublicationData!$D:$D,'Publication Table (%)'!I$7)/
SUMIFS(AllPublicationData!$E:$E,AllPublicationData!$A:$A,'Publication Table (%)'!$B163,AllPublicationData!$B:$B,'Publication Table (%)'!$C$4,AllPublicationData!$D:$D,'Publication Table (%)'!I$7),
SUMIFS(AllPublicationData!$H:$H,AllPublicationData!$A:$A,'Publication Table (%)'!$B163,AllPublicationData!$B:$B,'Publication Table (%)'!I$7)/
SUMIFS(AllPublicationData!$E:$E,AllPublicationData!$A:$A,'Publication Table (%)'!$B163,AllPublicationData!$B:$B,'Publication Table (%)'!I$7)),
IF('Publication Table (%)'!$C$5="Operations cancelled for non-clinical/capacity reasons",
IFERROR(SUMIFS(AllPublicationData!$I:$I,AllPublicationData!$A:$A,'Publication Table (%)'!$B163,AllPublicationData!$B:$B,'Publication Table (%)'!$C$4,AllPublicationData!$D:$D,'Publication Table (%)'!I$7)/
SUMIFS(AllPublicationData!$E:$E,AllPublicationData!$A:$A,'Publication Table (%)'!$B163,AllPublicationData!$B:$B,'Publication Table (%)'!$C$4,AllPublicationData!$D:$D,'Publication Table (%)'!I$7),
SUMIFS(AllPublicationData!$I:$I,AllPublicationData!$A:$A,'Publication Table (%)'!$B163,AllPublicationData!$B:$B,'Publication Table (%)'!I$7)/
SUMIFS(AllPublicationData!$E:$E,AllPublicationData!$A:$A,'Publication Table (%)'!$B163,AllPublicationData!$B:$B,'Publication Table (%)'!I$7)),
IF('Publication Table (%)'!$C$5="Cancellations for other reasons",
IFERROR(SUMIFS(AllPublicationData!$J:$J,AllPublicationData!$A:$A,'Publication Table (%)'!$B163,AllPublicationData!$B:$B,'Publication Table (%)'!$C$4,AllPublicationData!$D:$D,'Publication Table (%)'!I$7)/
SUMIFS(AllPublicationData!$E:$E,AllPublicationData!$A:$A,'Publication Table (%)'!$B163,AllPublicationData!$B:$B,'Publication Table (%)'!$C$4,AllPublicationData!$D:$D,'Publication Table (%)'!I$7),
SUMIFS(AllPublicationData!$J:$J,AllPublicationData!$A:$A,'Publication Table (%)'!$B163,AllPublicationData!$B:$B,'Publication Table (%)'!I$7)/
SUMIFS(AllPublicationData!$E:$E,AllPublicationData!$A:$A,'Publication Table (%)'!$B163,AllPublicationData!$B:$B,'Publication Table (%)'!I$7)))))))</f>
        <v>#DIV/0!</v>
      </c>
      <c r="J163" s="96" t="e">
        <f>IF('Publication Table (%)'!$C$5="All Cancelled Operations",
IFERROR(SUMIFS(AllPublicationData!$F:$F,AllPublicationData!$A:$A,'Publication Table (%)'!$B163,AllPublicationData!$B:$B,'Publication Table (%)'!$C$4,AllPublicationData!$D:$D,'Publication Table (%)'!J$7)/
SUMIFS(AllPublicationData!$E:$E,AllPublicationData!$A:$A,'Publication Table (%)'!$B163,AllPublicationData!$B:$B,'Publication Table (%)'!$C$4,AllPublicationData!$D:$D,'Publication Table (%)'!J$7),
SUMIFS(AllPublicationData!$F:$F,AllPublicationData!$A:$A,'Publication Table (%)'!$B163,AllPublicationData!$B:$B,'Publication Table (%)'!J$7)/
SUMIFS(AllPublicationData!$E:$E,AllPublicationData!$A:$A,'Publication Table (%)'!$B163,AllPublicationData!$B:$B,'Publication Table (%)'!J$7)),
IF('Publication Table (%)'!$C$5="Operations cancelled by patient",
IFERROR(SUMIFS(AllPublicationData!$G:$G,AllPublicationData!$A:$A,'Publication Table (%)'!$B163,AllPublicationData!$B:$B,'Publication Table (%)'!$C$4,AllPublicationData!$D:$D,'Publication Table (%)'!J$7)/
SUMIFS(AllPublicationData!$E:$E,AllPublicationData!$A:$A,'Publication Table (%)'!$B163,AllPublicationData!$B:$B,'Publication Table (%)'!$C$4,AllPublicationData!$D:$D,'Publication Table (%)'!J$7),
SUMIFS(AllPublicationData!$G:$G,AllPublicationData!$A:$A,'Publication Table (%)'!$B163,AllPublicationData!$B:$B,'Publication Table (%)'!J$7)/
SUMIFS(AllPublicationData!$E:$E,AllPublicationData!$A:$A,'Publication Table (%)'!$B163,AllPublicationData!$B:$B,'Publication Table (%)'!J$7)),
IF('Publication Table (%)'!$C$5="Operations cancelled for clinical reasons",
IFERROR(SUMIFS(AllPublicationData!$H:$H,AllPublicationData!$A:$A,'Publication Table (%)'!$B163,AllPublicationData!$B:$B,'Publication Table (%)'!$C$4,AllPublicationData!$D:$D,'Publication Table (%)'!J$7)/
SUMIFS(AllPublicationData!$E:$E,AllPublicationData!$A:$A,'Publication Table (%)'!$B163,AllPublicationData!$B:$B,'Publication Table (%)'!$C$4,AllPublicationData!$D:$D,'Publication Table (%)'!J$7),
SUMIFS(AllPublicationData!$H:$H,AllPublicationData!$A:$A,'Publication Table (%)'!$B163,AllPublicationData!$B:$B,'Publication Table (%)'!J$7)/
SUMIFS(AllPublicationData!$E:$E,AllPublicationData!$A:$A,'Publication Table (%)'!$B163,AllPublicationData!$B:$B,'Publication Table (%)'!J$7)),
IF('Publication Table (%)'!$C$5="Operations cancelled for non-clinical/capacity reasons",
IFERROR(SUMIFS(AllPublicationData!$I:$I,AllPublicationData!$A:$A,'Publication Table (%)'!$B163,AllPublicationData!$B:$B,'Publication Table (%)'!$C$4,AllPublicationData!$D:$D,'Publication Table (%)'!J$7)/
SUMIFS(AllPublicationData!$E:$E,AllPublicationData!$A:$A,'Publication Table (%)'!$B163,AllPublicationData!$B:$B,'Publication Table (%)'!$C$4,AllPublicationData!$D:$D,'Publication Table (%)'!J$7),
SUMIFS(AllPublicationData!$I:$I,AllPublicationData!$A:$A,'Publication Table (%)'!$B163,AllPublicationData!$B:$B,'Publication Table (%)'!J$7)/
SUMIFS(AllPublicationData!$E:$E,AllPublicationData!$A:$A,'Publication Table (%)'!$B163,AllPublicationData!$B:$B,'Publication Table (%)'!J$7)),
IF('Publication Table (%)'!$C$5="Cancellations for other reasons",
IFERROR(SUMIFS(AllPublicationData!$J:$J,AllPublicationData!$A:$A,'Publication Table (%)'!$B163,AllPublicationData!$B:$B,'Publication Table (%)'!$C$4,AllPublicationData!$D:$D,'Publication Table (%)'!J$7)/
SUMIFS(AllPublicationData!$E:$E,AllPublicationData!$A:$A,'Publication Table (%)'!$B163,AllPublicationData!$B:$B,'Publication Table (%)'!$C$4,AllPublicationData!$D:$D,'Publication Table (%)'!J$7),
SUMIFS(AllPublicationData!$J:$J,AllPublicationData!$A:$A,'Publication Table (%)'!$B163,AllPublicationData!$B:$B,'Publication Table (%)'!J$7)/
SUMIFS(AllPublicationData!$E:$E,AllPublicationData!$A:$A,'Publication Table (%)'!$B163,AllPublicationData!$B:$B,'Publication Table (%)'!J$7)))))))</f>
        <v>#DIV/0!</v>
      </c>
      <c r="K163" s="96" t="e">
        <f>IF('Publication Table (%)'!$C$5="All Cancelled Operations",
IFERROR(SUMIFS(AllPublicationData!$F:$F,AllPublicationData!$A:$A,'Publication Table (%)'!$B163,AllPublicationData!$B:$B,'Publication Table (%)'!$C$4,AllPublicationData!$D:$D,'Publication Table (%)'!K$7)/
SUMIFS(AllPublicationData!$E:$E,AllPublicationData!$A:$A,'Publication Table (%)'!$B163,AllPublicationData!$B:$B,'Publication Table (%)'!$C$4,AllPublicationData!$D:$D,'Publication Table (%)'!K$7),
SUMIFS(AllPublicationData!$F:$F,AllPublicationData!$A:$A,'Publication Table (%)'!$B163,AllPublicationData!$B:$B,'Publication Table (%)'!K$7)/
SUMIFS(AllPublicationData!$E:$E,AllPublicationData!$A:$A,'Publication Table (%)'!$B163,AllPublicationData!$B:$B,'Publication Table (%)'!K$7)),
IF('Publication Table (%)'!$C$5="Operations cancelled by patient",
IFERROR(SUMIFS(AllPublicationData!$G:$G,AllPublicationData!$A:$A,'Publication Table (%)'!$B163,AllPublicationData!$B:$B,'Publication Table (%)'!$C$4,AllPublicationData!$D:$D,'Publication Table (%)'!K$7)/
SUMIFS(AllPublicationData!$E:$E,AllPublicationData!$A:$A,'Publication Table (%)'!$B163,AllPublicationData!$B:$B,'Publication Table (%)'!$C$4,AllPublicationData!$D:$D,'Publication Table (%)'!K$7),
SUMIFS(AllPublicationData!$G:$G,AllPublicationData!$A:$A,'Publication Table (%)'!$B163,AllPublicationData!$B:$B,'Publication Table (%)'!K$7)/
SUMIFS(AllPublicationData!$E:$E,AllPublicationData!$A:$A,'Publication Table (%)'!$B163,AllPublicationData!$B:$B,'Publication Table (%)'!K$7)),
IF('Publication Table (%)'!$C$5="Operations cancelled for clinical reasons",
IFERROR(SUMIFS(AllPublicationData!$H:$H,AllPublicationData!$A:$A,'Publication Table (%)'!$B163,AllPublicationData!$B:$B,'Publication Table (%)'!$C$4,AllPublicationData!$D:$D,'Publication Table (%)'!K$7)/
SUMIFS(AllPublicationData!$E:$E,AllPublicationData!$A:$A,'Publication Table (%)'!$B163,AllPublicationData!$B:$B,'Publication Table (%)'!$C$4,AllPublicationData!$D:$D,'Publication Table (%)'!K$7),
SUMIFS(AllPublicationData!$H:$H,AllPublicationData!$A:$A,'Publication Table (%)'!$B163,AllPublicationData!$B:$B,'Publication Table (%)'!K$7)/
SUMIFS(AllPublicationData!$E:$E,AllPublicationData!$A:$A,'Publication Table (%)'!$B163,AllPublicationData!$B:$B,'Publication Table (%)'!K$7)),
IF('Publication Table (%)'!$C$5="Operations cancelled for non-clinical/capacity reasons",
IFERROR(SUMIFS(AllPublicationData!$I:$I,AllPublicationData!$A:$A,'Publication Table (%)'!$B163,AllPublicationData!$B:$B,'Publication Table (%)'!$C$4,AllPublicationData!$D:$D,'Publication Table (%)'!K$7)/
SUMIFS(AllPublicationData!$E:$E,AllPublicationData!$A:$A,'Publication Table (%)'!$B163,AllPublicationData!$B:$B,'Publication Table (%)'!$C$4,AllPublicationData!$D:$D,'Publication Table (%)'!K$7),
SUMIFS(AllPublicationData!$I:$I,AllPublicationData!$A:$A,'Publication Table (%)'!$B163,AllPublicationData!$B:$B,'Publication Table (%)'!K$7)/
SUMIFS(AllPublicationData!$E:$E,AllPublicationData!$A:$A,'Publication Table (%)'!$B163,AllPublicationData!$B:$B,'Publication Table (%)'!K$7)),
IF('Publication Table (%)'!$C$5="Cancellations for other reasons",
IFERROR(SUMIFS(AllPublicationData!$J:$J,AllPublicationData!$A:$A,'Publication Table (%)'!$B163,AllPublicationData!$B:$B,'Publication Table (%)'!$C$4,AllPublicationData!$D:$D,'Publication Table (%)'!K$7)/
SUMIFS(AllPublicationData!$E:$E,AllPublicationData!$A:$A,'Publication Table (%)'!$B163,AllPublicationData!$B:$B,'Publication Table (%)'!$C$4,AllPublicationData!$D:$D,'Publication Table (%)'!K$7),
SUMIFS(AllPublicationData!$J:$J,AllPublicationData!$A:$A,'Publication Table (%)'!$B163,AllPublicationData!$B:$B,'Publication Table (%)'!K$7)/
SUMIFS(AllPublicationData!$E:$E,AllPublicationData!$A:$A,'Publication Table (%)'!$B163,AllPublicationData!$B:$B,'Publication Table (%)'!K$7)))))))</f>
        <v>#DIV/0!</v>
      </c>
      <c r="L163" s="96" t="e">
        <f>IF('Publication Table (%)'!$C$5="All Cancelled Operations",
IFERROR(SUMIFS(AllPublicationData!$F:$F,AllPublicationData!$A:$A,'Publication Table (%)'!$B163,AllPublicationData!$B:$B,'Publication Table (%)'!$C$4,AllPublicationData!$D:$D,'Publication Table (%)'!L$7)/
SUMIFS(AllPublicationData!$E:$E,AllPublicationData!$A:$A,'Publication Table (%)'!$B163,AllPublicationData!$B:$B,'Publication Table (%)'!$C$4,AllPublicationData!$D:$D,'Publication Table (%)'!L$7),
SUMIFS(AllPublicationData!$F:$F,AllPublicationData!$A:$A,'Publication Table (%)'!$B163,AllPublicationData!$B:$B,'Publication Table (%)'!L$7)/
SUMIFS(AllPublicationData!$E:$E,AllPublicationData!$A:$A,'Publication Table (%)'!$B163,AllPublicationData!$B:$B,'Publication Table (%)'!L$7)),
IF('Publication Table (%)'!$C$5="Operations cancelled by patient",
IFERROR(SUMIFS(AllPublicationData!$G:$G,AllPublicationData!$A:$A,'Publication Table (%)'!$B163,AllPublicationData!$B:$B,'Publication Table (%)'!$C$4,AllPublicationData!$D:$D,'Publication Table (%)'!L$7)/
SUMIFS(AllPublicationData!$E:$E,AllPublicationData!$A:$A,'Publication Table (%)'!$B163,AllPublicationData!$B:$B,'Publication Table (%)'!$C$4,AllPublicationData!$D:$D,'Publication Table (%)'!L$7),
SUMIFS(AllPublicationData!$G:$G,AllPublicationData!$A:$A,'Publication Table (%)'!$B163,AllPublicationData!$B:$B,'Publication Table (%)'!L$7)/
SUMIFS(AllPublicationData!$E:$E,AllPublicationData!$A:$A,'Publication Table (%)'!$B163,AllPublicationData!$B:$B,'Publication Table (%)'!L$7)),
IF('Publication Table (%)'!$C$5="Operations cancelled for clinical reasons",
IFERROR(SUMIFS(AllPublicationData!$H:$H,AllPublicationData!$A:$A,'Publication Table (%)'!$B163,AllPublicationData!$B:$B,'Publication Table (%)'!$C$4,AllPublicationData!$D:$D,'Publication Table (%)'!L$7)/
SUMIFS(AllPublicationData!$E:$E,AllPublicationData!$A:$A,'Publication Table (%)'!$B163,AllPublicationData!$B:$B,'Publication Table (%)'!$C$4,AllPublicationData!$D:$D,'Publication Table (%)'!L$7),
SUMIFS(AllPublicationData!$H:$H,AllPublicationData!$A:$A,'Publication Table (%)'!$B163,AllPublicationData!$B:$B,'Publication Table (%)'!L$7)/
SUMIFS(AllPublicationData!$E:$E,AllPublicationData!$A:$A,'Publication Table (%)'!$B163,AllPublicationData!$B:$B,'Publication Table (%)'!L$7)),
IF('Publication Table (%)'!$C$5="Operations cancelled for non-clinical/capacity reasons",
IFERROR(SUMIFS(AllPublicationData!$I:$I,AllPublicationData!$A:$A,'Publication Table (%)'!$B163,AllPublicationData!$B:$B,'Publication Table (%)'!$C$4,AllPublicationData!$D:$D,'Publication Table (%)'!L$7)/
SUMIFS(AllPublicationData!$E:$E,AllPublicationData!$A:$A,'Publication Table (%)'!$B163,AllPublicationData!$B:$B,'Publication Table (%)'!$C$4,AllPublicationData!$D:$D,'Publication Table (%)'!L$7),
SUMIFS(AllPublicationData!$I:$I,AllPublicationData!$A:$A,'Publication Table (%)'!$B163,AllPublicationData!$B:$B,'Publication Table (%)'!L$7)/
SUMIFS(AllPublicationData!$E:$E,AllPublicationData!$A:$A,'Publication Table (%)'!$B163,AllPublicationData!$B:$B,'Publication Table (%)'!L$7)),
IF('Publication Table (%)'!$C$5="Cancellations for other reasons",
IFERROR(SUMIFS(AllPublicationData!$J:$J,AllPublicationData!$A:$A,'Publication Table (%)'!$B163,AllPublicationData!$B:$B,'Publication Table (%)'!$C$4,AllPublicationData!$D:$D,'Publication Table (%)'!L$7)/
SUMIFS(AllPublicationData!$E:$E,AllPublicationData!$A:$A,'Publication Table (%)'!$B163,AllPublicationData!$B:$B,'Publication Table (%)'!$C$4,AllPublicationData!$D:$D,'Publication Table (%)'!L$7),
SUMIFS(AllPublicationData!$J:$J,AllPublicationData!$A:$A,'Publication Table (%)'!$B163,AllPublicationData!$B:$B,'Publication Table (%)'!L$7)/
SUMIFS(AllPublicationData!$E:$E,AllPublicationData!$A:$A,'Publication Table (%)'!$B163,AllPublicationData!$B:$B,'Publication Table (%)'!L$7)))))))</f>
        <v>#DIV/0!</v>
      </c>
      <c r="M163" s="96" t="e">
        <f>IF('Publication Table (%)'!$C$5="All Cancelled Operations",
IFERROR(SUMIFS(AllPublicationData!$F:$F,AllPublicationData!$A:$A,'Publication Table (%)'!$B163,AllPublicationData!$B:$B,'Publication Table (%)'!$C$4,AllPublicationData!$D:$D,'Publication Table (%)'!M$7)/
SUMIFS(AllPublicationData!$E:$E,AllPublicationData!$A:$A,'Publication Table (%)'!$B163,AllPublicationData!$B:$B,'Publication Table (%)'!$C$4,AllPublicationData!$D:$D,'Publication Table (%)'!M$7),
SUMIFS(AllPublicationData!$F:$F,AllPublicationData!$A:$A,'Publication Table (%)'!$B163,AllPublicationData!$B:$B,'Publication Table (%)'!M$7)/
SUMIFS(AllPublicationData!$E:$E,AllPublicationData!$A:$A,'Publication Table (%)'!$B163,AllPublicationData!$B:$B,'Publication Table (%)'!M$7)),
IF('Publication Table (%)'!$C$5="Operations cancelled by patient",
IFERROR(SUMIFS(AllPublicationData!$G:$G,AllPublicationData!$A:$A,'Publication Table (%)'!$B163,AllPublicationData!$B:$B,'Publication Table (%)'!$C$4,AllPublicationData!$D:$D,'Publication Table (%)'!M$7)/
SUMIFS(AllPublicationData!$E:$E,AllPublicationData!$A:$A,'Publication Table (%)'!$B163,AllPublicationData!$B:$B,'Publication Table (%)'!$C$4,AllPublicationData!$D:$D,'Publication Table (%)'!M$7),
SUMIFS(AllPublicationData!$G:$G,AllPublicationData!$A:$A,'Publication Table (%)'!$B163,AllPublicationData!$B:$B,'Publication Table (%)'!M$7)/
SUMIFS(AllPublicationData!$E:$E,AllPublicationData!$A:$A,'Publication Table (%)'!$B163,AllPublicationData!$B:$B,'Publication Table (%)'!M$7)),
IF('Publication Table (%)'!$C$5="Operations cancelled for clinical reasons",
IFERROR(SUMIFS(AllPublicationData!$H:$H,AllPublicationData!$A:$A,'Publication Table (%)'!$B163,AllPublicationData!$B:$B,'Publication Table (%)'!$C$4,AllPublicationData!$D:$D,'Publication Table (%)'!M$7)/
SUMIFS(AllPublicationData!$E:$E,AllPublicationData!$A:$A,'Publication Table (%)'!$B163,AllPublicationData!$B:$B,'Publication Table (%)'!$C$4,AllPublicationData!$D:$D,'Publication Table (%)'!M$7),
SUMIFS(AllPublicationData!$H:$H,AllPublicationData!$A:$A,'Publication Table (%)'!$B163,AllPublicationData!$B:$B,'Publication Table (%)'!M$7)/
SUMIFS(AllPublicationData!$E:$E,AllPublicationData!$A:$A,'Publication Table (%)'!$B163,AllPublicationData!$B:$B,'Publication Table (%)'!M$7)),
IF('Publication Table (%)'!$C$5="Operations cancelled for non-clinical/capacity reasons",
IFERROR(SUMIFS(AllPublicationData!$I:$I,AllPublicationData!$A:$A,'Publication Table (%)'!$B163,AllPublicationData!$B:$B,'Publication Table (%)'!$C$4,AllPublicationData!$D:$D,'Publication Table (%)'!M$7)/
SUMIFS(AllPublicationData!$E:$E,AllPublicationData!$A:$A,'Publication Table (%)'!$B163,AllPublicationData!$B:$B,'Publication Table (%)'!$C$4,AllPublicationData!$D:$D,'Publication Table (%)'!M$7),
SUMIFS(AllPublicationData!$I:$I,AllPublicationData!$A:$A,'Publication Table (%)'!$B163,AllPublicationData!$B:$B,'Publication Table (%)'!M$7)/
SUMIFS(AllPublicationData!$E:$E,AllPublicationData!$A:$A,'Publication Table (%)'!$B163,AllPublicationData!$B:$B,'Publication Table (%)'!M$7)),
IF('Publication Table (%)'!$C$5="Cancellations for other reasons",
IFERROR(SUMIFS(AllPublicationData!$J:$J,AllPublicationData!$A:$A,'Publication Table (%)'!$B163,AllPublicationData!$B:$B,'Publication Table (%)'!$C$4,AllPublicationData!$D:$D,'Publication Table (%)'!M$7)/
SUMIFS(AllPublicationData!$E:$E,AllPublicationData!$A:$A,'Publication Table (%)'!$B163,AllPublicationData!$B:$B,'Publication Table (%)'!$C$4,AllPublicationData!$D:$D,'Publication Table (%)'!M$7),
SUMIFS(AllPublicationData!$J:$J,AllPublicationData!$A:$A,'Publication Table (%)'!$B163,AllPublicationData!$B:$B,'Publication Table (%)'!M$7)/
SUMIFS(AllPublicationData!$E:$E,AllPublicationData!$A:$A,'Publication Table (%)'!$B163,AllPublicationData!$B:$B,'Publication Table (%)'!M$7)))))))</f>
        <v>#DIV/0!</v>
      </c>
      <c r="N163" s="96" t="e">
        <f>IF('Publication Table (%)'!$C$5="All Cancelled Operations",
IFERROR(SUMIFS(AllPublicationData!$F:$F,AllPublicationData!$A:$A,'Publication Table (%)'!$B163,AllPublicationData!$B:$B,'Publication Table (%)'!$C$4,AllPublicationData!$D:$D,'Publication Table (%)'!N$7)/
SUMIFS(AllPublicationData!$E:$E,AllPublicationData!$A:$A,'Publication Table (%)'!$B163,AllPublicationData!$B:$B,'Publication Table (%)'!$C$4,AllPublicationData!$D:$D,'Publication Table (%)'!N$7),
SUMIFS(AllPublicationData!$F:$F,AllPublicationData!$A:$A,'Publication Table (%)'!$B163,AllPublicationData!$B:$B,'Publication Table (%)'!N$7)/
SUMIFS(AllPublicationData!$E:$E,AllPublicationData!$A:$A,'Publication Table (%)'!$B163,AllPublicationData!$B:$B,'Publication Table (%)'!N$7)),
IF('Publication Table (%)'!$C$5="Operations cancelled by patient",
IFERROR(SUMIFS(AllPublicationData!$G:$G,AllPublicationData!$A:$A,'Publication Table (%)'!$B163,AllPublicationData!$B:$B,'Publication Table (%)'!$C$4,AllPublicationData!$D:$D,'Publication Table (%)'!N$7)/
SUMIFS(AllPublicationData!$E:$E,AllPublicationData!$A:$A,'Publication Table (%)'!$B163,AllPublicationData!$B:$B,'Publication Table (%)'!$C$4,AllPublicationData!$D:$D,'Publication Table (%)'!N$7),
SUMIFS(AllPublicationData!$G:$G,AllPublicationData!$A:$A,'Publication Table (%)'!$B163,AllPublicationData!$B:$B,'Publication Table (%)'!N$7)/
SUMIFS(AllPublicationData!$E:$E,AllPublicationData!$A:$A,'Publication Table (%)'!$B163,AllPublicationData!$B:$B,'Publication Table (%)'!N$7)),
IF('Publication Table (%)'!$C$5="Operations cancelled for clinical reasons",
IFERROR(SUMIFS(AllPublicationData!$H:$H,AllPublicationData!$A:$A,'Publication Table (%)'!$B163,AllPublicationData!$B:$B,'Publication Table (%)'!$C$4,AllPublicationData!$D:$D,'Publication Table (%)'!N$7)/
SUMIFS(AllPublicationData!$E:$E,AllPublicationData!$A:$A,'Publication Table (%)'!$B163,AllPublicationData!$B:$B,'Publication Table (%)'!$C$4,AllPublicationData!$D:$D,'Publication Table (%)'!N$7),
SUMIFS(AllPublicationData!$H:$H,AllPublicationData!$A:$A,'Publication Table (%)'!$B163,AllPublicationData!$B:$B,'Publication Table (%)'!N$7)/
SUMIFS(AllPublicationData!$E:$E,AllPublicationData!$A:$A,'Publication Table (%)'!$B163,AllPublicationData!$B:$B,'Publication Table (%)'!N$7)),
IF('Publication Table (%)'!$C$5="Operations cancelled for non-clinical/capacity reasons",
IFERROR(SUMIFS(AllPublicationData!$I:$I,AllPublicationData!$A:$A,'Publication Table (%)'!$B163,AllPublicationData!$B:$B,'Publication Table (%)'!$C$4,AllPublicationData!$D:$D,'Publication Table (%)'!N$7)/
SUMIFS(AllPublicationData!$E:$E,AllPublicationData!$A:$A,'Publication Table (%)'!$B163,AllPublicationData!$B:$B,'Publication Table (%)'!$C$4,AllPublicationData!$D:$D,'Publication Table (%)'!N$7),
SUMIFS(AllPublicationData!$I:$I,AllPublicationData!$A:$A,'Publication Table (%)'!$B163,AllPublicationData!$B:$B,'Publication Table (%)'!N$7)/
SUMIFS(AllPublicationData!$E:$E,AllPublicationData!$A:$A,'Publication Table (%)'!$B163,AllPublicationData!$B:$B,'Publication Table (%)'!N$7)),
IF('Publication Table (%)'!$C$5="Cancellations for other reasons",
IFERROR(SUMIFS(AllPublicationData!$J:$J,AllPublicationData!$A:$A,'Publication Table (%)'!$B163,AllPublicationData!$B:$B,'Publication Table (%)'!$C$4,AllPublicationData!$D:$D,'Publication Table (%)'!N$7)/
SUMIFS(AllPublicationData!$E:$E,AllPublicationData!$A:$A,'Publication Table (%)'!$B163,AllPublicationData!$B:$B,'Publication Table (%)'!$C$4,AllPublicationData!$D:$D,'Publication Table (%)'!N$7),
SUMIFS(AllPublicationData!$J:$J,AllPublicationData!$A:$A,'Publication Table (%)'!$B163,AllPublicationData!$B:$B,'Publication Table (%)'!N$7)/
SUMIFS(AllPublicationData!$E:$E,AllPublicationData!$A:$A,'Publication Table (%)'!$B163,AllPublicationData!$B:$B,'Publication Table (%)'!N$7)))))))</f>
        <v>#DIV/0!</v>
      </c>
      <c r="O163" s="96" t="e">
        <f>IF('Publication Table (%)'!$C$5="All Cancelled Operations",
IFERROR(SUMIFS(AllPublicationData!$F:$F,AllPublicationData!$A:$A,'Publication Table (%)'!$B163,AllPublicationData!$B:$B,'Publication Table (%)'!$C$4,AllPublicationData!$D:$D,'Publication Table (%)'!O$7)/
SUMIFS(AllPublicationData!$E:$E,AllPublicationData!$A:$A,'Publication Table (%)'!$B163,AllPublicationData!$B:$B,'Publication Table (%)'!$C$4,AllPublicationData!$D:$D,'Publication Table (%)'!O$7),
SUMIFS(AllPublicationData!$F:$F,AllPublicationData!$A:$A,'Publication Table (%)'!$B163,AllPublicationData!$B:$B,'Publication Table (%)'!O$7)/
SUMIFS(AllPublicationData!$E:$E,AllPublicationData!$A:$A,'Publication Table (%)'!$B163,AllPublicationData!$B:$B,'Publication Table (%)'!O$7)),
IF('Publication Table (%)'!$C$5="Operations cancelled by patient",
IFERROR(SUMIFS(AllPublicationData!$G:$G,AllPublicationData!$A:$A,'Publication Table (%)'!$B163,AllPublicationData!$B:$B,'Publication Table (%)'!$C$4,AllPublicationData!$D:$D,'Publication Table (%)'!O$7)/
SUMIFS(AllPublicationData!$E:$E,AllPublicationData!$A:$A,'Publication Table (%)'!$B163,AllPublicationData!$B:$B,'Publication Table (%)'!$C$4,AllPublicationData!$D:$D,'Publication Table (%)'!O$7),
SUMIFS(AllPublicationData!$G:$G,AllPublicationData!$A:$A,'Publication Table (%)'!$B163,AllPublicationData!$B:$B,'Publication Table (%)'!O$7)/
SUMIFS(AllPublicationData!$E:$E,AllPublicationData!$A:$A,'Publication Table (%)'!$B163,AllPublicationData!$B:$B,'Publication Table (%)'!O$7)),
IF('Publication Table (%)'!$C$5="Operations cancelled for clinical reasons",
IFERROR(SUMIFS(AllPublicationData!$H:$H,AllPublicationData!$A:$A,'Publication Table (%)'!$B163,AllPublicationData!$B:$B,'Publication Table (%)'!$C$4,AllPublicationData!$D:$D,'Publication Table (%)'!O$7)/
SUMIFS(AllPublicationData!$E:$E,AllPublicationData!$A:$A,'Publication Table (%)'!$B163,AllPublicationData!$B:$B,'Publication Table (%)'!$C$4,AllPublicationData!$D:$D,'Publication Table (%)'!O$7),
SUMIFS(AllPublicationData!$H:$H,AllPublicationData!$A:$A,'Publication Table (%)'!$B163,AllPublicationData!$B:$B,'Publication Table (%)'!O$7)/
SUMIFS(AllPublicationData!$E:$E,AllPublicationData!$A:$A,'Publication Table (%)'!$B163,AllPublicationData!$B:$B,'Publication Table (%)'!O$7)),
IF('Publication Table (%)'!$C$5="Operations cancelled for non-clinical/capacity reasons",
IFERROR(SUMIFS(AllPublicationData!$I:$I,AllPublicationData!$A:$A,'Publication Table (%)'!$B163,AllPublicationData!$B:$B,'Publication Table (%)'!$C$4,AllPublicationData!$D:$D,'Publication Table (%)'!O$7)/
SUMIFS(AllPublicationData!$E:$E,AllPublicationData!$A:$A,'Publication Table (%)'!$B163,AllPublicationData!$B:$B,'Publication Table (%)'!$C$4,AllPublicationData!$D:$D,'Publication Table (%)'!O$7),
SUMIFS(AllPublicationData!$I:$I,AllPublicationData!$A:$A,'Publication Table (%)'!$B163,AllPublicationData!$B:$B,'Publication Table (%)'!O$7)/
SUMIFS(AllPublicationData!$E:$E,AllPublicationData!$A:$A,'Publication Table (%)'!$B163,AllPublicationData!$B:$B,'Publication Table (%)'!O$7)),
IF('Publication Table (%)'!$C$5="Cancellations for other reasons",
IFERROR(SUMIFS(AllPublicationData!$J:$J,AllPublicationData!$A:$A,'Publication Table (%)'!$B163,AllPublicationData!$B:$B,'Publication Table (%)'!$C$4,AllPublicationData!$D:$D,'Publication Table (%)'!O$7)/
SUMIFS(AllPublicationData!$E:$E,AllPublicationData!$A:$A,'Publication Table (%)'!$B163,AllPublicationData!$B:$B,'Publication Table (%)'!$C$4,AllPublicationData!$D:$D,'Publication Table (%)'!O$7),
SUMIFS(AllPublicationData!$J:$J,AllPublicationData!$A:$A,'Publication Table (%)'!$B163,AllPublicationData!$B:$B,'Publication Table (%)'!O$7)/
SUMIFS(AllPublicationData!$E:$E,AllPublicationData!$A:$A,'Publication Table (%)'!$B163,AllPublicationData!$B:$B,'Publication Table (%)'!O$7)))))))</f>
        <v>#DIV/0!</v>
      </c>
      <c r="P163" s="96" t="e">
        <f>IF('Publication Table (%)'!$C$5="All Cancelled Operations",
IFERROR(SUMIFS(AllPublicationData!$F:$F,AllPublicationData!$A:$A,'Publication Table (%)'!$B163,AllPublicationData!$B:$B,'Publication Table (%)'!$C$4,AllPublicationData!$D:$D,'Publication Table (%)'!P$7)/
SUMIFS(AllPublicationData!$E:$E,AllPublicationData!$A:$A,'Publication Table (%)'!$B163,AllPublicationData!$B:$B,'Publication Table (%)'!$C$4,AllPublicationData!$D:$D,'Publication Table (%)'!P$7),
SUMIFS(AllPublicationData!$F:$F,AllPublicationData!$A:$A,'Publication Table (%)'!$B163,AllPublicationData!$B:$B,'Publication Table (%)'!P$7)/
SUMIFS(AllPublicationData!$E:$E,AllPublicationData!$A:$A,'Publication Table (%)'!$B163,AllPublicationData!$B:$B,'Publication Table (%)'!P$7)),
IF('Publication Table (%)'!$C$5="Operations cancelled by patient",
IFERROR(SUMIFS(AllPublicationData!$G:$G,AllPublicationData!$A:$A,'Publication Table (%)'!$B163,AllPublicationData!$B:$B,'Publication Table (%)'!$C$4,AllPublicationData!$D:$D,'Publication Table (%)'!P$7)/
SUMIFS(AllPublicationData!$E:$E,AllPublicationData!$A:$A,'Publication Table (%)'!$B163,AllPublicationData!$B:$B,'Publication Table (%)'!$C$4,AllPublicationData!$D:$D,'Publication Table (%)'!P$7),
SUMIFS(AllPublicationData!$G:$G,AllPublicationData!$A:$A,'Publication Table (%)'!$B163,AllPublicationData!$B:$B,'Publication Table (%)'!P$7)/
SUMIFS(AllPublicationData!$E:$E,AllPublicationData!$A:$A,'Publication Table (%)'!$B163,AllPublicationData!$B:$B,'Publication Table (%)'!P$7)),
IF('Publication Table (%)'!$C$5="Operations cancelled for clinical reasons",
IFERROR(SUMIFS(AllPublicationData!$H:$H,AllPublicationData!$A:$A,'Publication Table (%)'!$B163,AllPublicationData!$B:$B,'Publication Table (%)'!$C$4,AllPublicationData!$D:$D,'Publication Table (%)'!P$7)/
SUMIFS(AllPublicationData!$E:$E,AllPublicationData!$A:$A,'Publication Table (%)'!$B163,AllPublicationData!$B:$B,'Publication Table (%)'!$C$4,AllPublicationData!$D:$D,'Publication Table (%)'!P$7),
SUMIFS(AllPublicationData!$H:$H,AllPublicationData!$A:$A,'Publication Table (%)'!$B163,AllPublicationData!$B:$B,'Publication Table (%)'!P$7)/
SUMIFS(AllPublicationData!$E:$E,AllPublicationData!$A:$A,'Publication Table (%)'!$B163,AllPublicationData!$B:$B,'Publication Table (%)'!P$7)),
IF('Publication Table (%)'!$C$5="Operations cancelled for non-clinical/capacity reasons",
IFERROR(SUMIFS(AllPublicationData!$I:$I,AllPublicationData!$A:$A,'Publication Table (%)'!$B163,AllPublicationData!$B:$B,'Publication Table (%)'!$C$4,AllPublicationData!$D:$D,'Publication Table (%)'!P$7)/
SUMIFS(AllPublicationData!$E:$E,AllPublicationData!$A:$A,'Publication Table (%)'!$B163,AllPublicationData!$B:$B,'Publication Table (%)'!$C$4,AllPublicationData!$D:$D,'Publication Table (%)'!P$7),
SUMIFS(AllPublicationData!$I:$I,AllPublicationData!$A:$A,'Publication Table (%)'!$B163,AllPublicationData!$B:$B,'Publication Table (%)'!P$7)/
SUMIFS(AllPublicationData!$E:$E,AllPublicationData!$A:$A,'Publication Table (%)'!$B163,AllPublicationData!$B:$B,'Publication Table (%)'!P$7)),
IF('Publication Table (%)'!$C$5="Cancellations for other reasons",
IFERROR(SUMIFS(AllPublicationData!$J:$J,AllPublicationData!$A:$A,'Publication Table (%)'!$B163,AllPublicationData!$B:$B,'Publication Table (%)'!$C$4,AllPublicationData!$D:$D,'Publication Table (%)'!P$7)/
SUMIFS(AllPublicationData!$E:$E,AllPublicationData!$A:$A,'Publication Table (%)'!$B163,AllPublicationData!$B:$B,'Publication Table (%)'!$C$4,AllPublicationData!$D:$D,'Publication Table (%)'!P$7),
SUMIFS(AllPublicationData!$J:$J,AllPublicationData!$A:$A,'Publication Table (%)'!$B163,AllPublicationData!$B:$B,'Publication Table (%)'!P$7)/
SUMIFS(AllPublicationData!$E:$E,AllPublicationData!$A:$A,'Publication Table (%)'!$B163,AllPublicationData!$B:$B,'Publication Table (%)'!P$7)))))))</f>
        <v>#DIV/0!</v>
      </c>
      <c r="Q163" s="96" t="e">
        <f>IF('Publication Table (%)'!$C$5="All Cancelled Operations",
IFERROR(SUMIFS(AllPublicationData!$F:$F,AllPublicationData!$A:$A,'Publication Table (%)'!$B163,AllPublicationData!$B:$B,'Publication Table (%)'!$C$4,AllPublicationData!$D:$D,'Publication Table (%)'!Q$7)/
SUMIFS(AllPublicationData!$E:$E,AllPublicationData!$A:$A,'Publication Table (%)'!$B163,AllPublicationData!$B:$B,'Publication Table (%)'!$C$4,AllPublicationData!$D:$D,'Publication Table (%)'!Q$7),
SUMIFS(AllPublicationData!$F:$F,AllPublicationData!$A:$A,'Publication Table (%)'!$B163,AllPublicationData!$B:$B,'Publication Table (%)'!Q$7)/
SUMIFS(AllPublicationData!$E:$E,AllPublicationData!$A:$A,'Publication Table (%)'!$B163,AllPublicationData!$B:$B,'Publication Table (%)'!Q$7)),
IF('Publication Table (%)'!$C$5="Operations cancelled by patient",
IFERROR(SUMIFS(AllPublicationData!$G:$G,AllPublicationData!$A:$A,'Publication Table (%)'!$B163,AllPublicationData!$B:$B,'Publication Table (%)'!$C$4,AllPublicationData!$D:$D,'Publication Table (%)'!Q$7)/
SUMIFS(AllPublicationData!$E:$E,AllPublicationData!$A:$A,'Publication Table (%)'!$B163,AllPublicationData!$B:$B,'Publication Table (%)'!$C$4,AllPublicationData!$D:$D,'Publication Table (%)'!Q$7),
SUMIFS(AllPublicationData!$G:$G,AllPublicationData!$A:$A,'Publication Table (%)'!$B163,AllPublicationData!$B:$B,'Publication Table (%)'!Q$7)/
SUMIFS(AllPublicationData!$E:$E,AllPublicationData!$A:$A,'Publication Table (%)'!$B163,AllPublicationData!$B:$B,'Publication Table (%)'!Q$7)),
IF('Publication Table (%)'!$C$5="Operations cancelled for clinical reasons",
IFERROR(SUMIFS(AllPublicationData!$H:$H,AllPublicationData!$A:$A,'Publication Table (%)'!$B163,AllPublicationData!$B:$B,'Publication Table (%)'!$C$4,AllPublicationData!$D:$D,'Publication Table (%)'!Q$7)/
SUMIFS(AllPublicationData!$E:$E,AllPublicationData!$A:$A,'Publication Table (%)'!$B163,AllPublicationData!$B:$B,'Publication Table (%)'!$C$4,AllPublicationData!$D:$D,'Publication Table (%)'!Q$7),
SUMIFS(AllPublicationData!$H:$H,AllPublicationData!$A:$A,'Publication Table (%)'!$B163,AllPublicationData!$B:$B,'Publication Table (%)'!Q$7)/
SUMIFS(AllPublicationData!$E:$E,AllPublicationData!$A:$A,'Publication Table (%)'!$B163,AllPublicationData!$B:$B,'Publication Table (%)'!Q$7)),
IF('Publication Table (%)'!$C$5="Operations cancelled for non-clinical/capacity reasons",
IFERROR(SUMIFS(AllPublicationData!$I:$I,AllPublicationData!$A:$A,'Publication Table (%)'!$B163,AllPublicationData!$B:$B,'Publication Table (%)'!$C$4,AllPublicationData!$D:$D,'Publication Table (%)'!Q$7)/
SUMIFS(AllPublicationData!$E:$E,AllPublicationData!$A:$A,'Publication Table (%)'!$B163,AllPublicationData!$B:$B,'Publication Table (%)'!$C$4,AllPublicationData!$D:$D,'Publication Table (%)'!Q$7),
SUMIFS(AllPublicationData!$I:$I,AllPublicationData!$A:$A,'Publication Table (%)'!$B163,AllPublicationData!$B:$B,'Publication Table (%)'!Q$7)/
SUMIFS(AllPublicationData!$E:$E,AllPublicationData!$A:$A,'Publication Table (%)'!$B163,AllPublicationData!$B:$B,'Publication Table (%)'!Q$7)),
IF('Publication Table (%)'!$C$5="Cancellations for other reasons",
IFERROR(SUMIFS(AllPublicationData!$J:$J,AllPublicationData!$A:$A,'Publication Table (%)'!$B163,AllPublicationData!$B:$B,'Publication Table (%)'!$C$4,AllPublicationData!$D:$D,'Publication Table (%)'!Q$7)/
SUMIFS(AllPublicationData!$E:$E,AllPublicationData!$A:$A,'Publication Table (%)'!$B163,AllPublicationData!$B:$B,'Publication Table (%)'!$C$4,AllPublicationData!$D:$D,'Publication Table (%)'!Q$7),
SUMIFS(AllPublicationData!$J:$J,AllPublicationData!$A:$A,'Publication Table (%)'!$B163,AllPublicationData!$B:$B,'Publication Table (%)'!Q$7)/
SUMIFS(AllPublicationData!$E:$E,AllPublicationData!$A:$A,'Publication Table (%)'!$B163,AllPublicationData!$B:$B,'Publication Table (%)'!Q$7)))))))</f>
        <v>#DIV/0!</v>
      </c>
      <c r="R163" s="96" t="e">
        <f>IF('Publication Table (%)'!$C$5="All Cancelled Operations",
IFERROR(SUMIFS(AllPublicationData!$F:$F,AllPublicationData!$A:$A,'Publication Table (%)'!$B163,AllPublicationData!$B:$B,'Publication Table (%)'!$C$4,AllPublicationData!$D:$D,'Publication Table (%)'!R$7)/
SUMIFS(AllPublicationData!$E:$E,AllPublicationData!$A:$A,'Publication Table (%)'!$B163,AllPublicationData!$B:$B,'Publication Table (%)'!$C$4,AllPublicationData!$D:$D,'Publication Table (%)'!R$7),
SUMIFS(AllPublicationData!$F:$F,AllPublicationData!$A:$A,'Publication Table (%)'!$B163,AllPublicationData!$B:$B,'Publication Table (%)'!R$7)/
SUMIFS(AllPublicationData!$E:$E,AllPublicationData!$A:$A,'Publication Table (%)'!$B163,AllPublicationData!$B:$B,'Publication Table (%)'!R$7)),
IF('Publication Table (%)'!$C$5="Operations cancelled by patient",
IFERROR(SUMIFS(AllPublicationData!$G:$G,AllPublicationData!$A:$A,'Publication Table (%)'!$B163,AllPublicationData!$B:$B,'Publication Table (%)'!$C$4,AllPublicationData!$D:$D,'Publication Table (%)'!R$7)/
SUMIFS(AllPublicationData!$E:$E,AllPublicationData!$A:$A,'Publication Table (%)'!$B163,AllPublicationData!$B:$B,'Publication Table (%)'!$C$4,AllPublicationData!$D:$D,'Publication Table (%)'!R$7),
SUMIFS(AllPublicationData!$G:$G,AllPublicationData!$A:$A,'Publication Table (%)'!$B163,AllPublicationData!$B:$B,'Publication Table (%)'!R$7)/
SUMIFS(AllPublicationData!$E:$E,AllPublicationData!$A:$A,'Publication Table (%)'!$B163,AllPublicationData!$B:$B,'Publication Table (%)'!R$7)),
IF('Publication Table (%)'!$C$5="Operations cancelled for clinical reasons",
IFERROR(SUMIFS(AllPublicationData!$H:$H,AllPublicationData!$A:$A,'Publication Table (%)'!$B163,AllPublicationData!$B:$B,'Publication Table (%)'!$C$4,AllPublicationData!$D:$D,'Publication Table (%)'!R$7)/
SUMIFS(AllPublicationData!$E:$E,AllPublicationData!$A:$A,'Publication Table (%)'!$B163,AllPublicationData!$B:$B,'Publication Table (%)'!$C$4,AllPublicationData!$D:$D,'Publication Table (%)'!R$7),
SUMIFS(AllPublicationData!$H:$H,AllPublicationData!$A:$A,'Publication Table (%)'!$B163,AllPublicationData!$B:$B,'Publication Table (%)'!R$7)/
SUMIFS(AllPublicationData!$E:$E,AllPublicationData!$A:$A,'Publication Table (%)'!$B163,AllPublicationData!$B:$B,'Publication Table (%)'!R$7)),
IF('Publication Table (%)'!$C$5="Operations cancelled for non-clinical/capacity reasons",
IFERROR(SUMIFS(AllPublicationData!$I:$I,AllPublicationData!$A:$A,'Publication Table (%)'!$B163,AllPublicationData!$B:$B,'Publication Table (%)'!$C$4,AllPublicationData!$D:$D,'Publication Table (%)'!R$7)/
SUMIFS(AllPublicationData!$E:$E,AllPublicationData!$A:$A,'Publication Table (%)'!$B163,AllPublicationData!$B:$B,'Publication Table (%)'!$C$4,AllPublicationData!$D:$D,'Publication Table (%)'!R$7),
SUMIFS(AllPublicationData!$I:$I,AllPublicationData!$A:$A,'Publication Table (%)'!$B163,AllPublicationData!$B:$B,'Publication Table (%)'!R$7)/
SUMIFS(AllPublicationData!$E:$E,AllPublicationData!$A:$A,'Publication Table (%)'!$B163,AllPublicationData!$B:$B,'Publication Table (%)'!R$7)),
IF('Publication Table (%)'!$C$5="Cancellations for other reasons",
IFERROR(SUMIFS(AllPublicationData!$J:$J,AllPublicationData!$A:$A,'Publication Table (%)'!$B163,AllPublicationData!$B:$B,'Publication Table (%)'!$C$4,AllPublicationData!$D:$D,'Publication Table (%)'!R$7)/
SUMIFS(AllPublicationData!$E:$E,AllPublicationData!$A:$A,'Publication Table (%)'!$B163,AllPublicationData!$B:$B,'Publication Table (%)'!$C$4,AllPublicationData!$D:$D,'Publication Table (%)'!R$7),
SUMIFS(AllPublicationData!$J:$J,AllPublicationData!$A:$A,'Publication Table (%)'!$B163,AllPublicationData!$B:$B,'Publication Table (%)'!R$7)/
SUMIFS(AllPublicationData!$E:$E,AllPublicationData!$A:$A,'Publication Table (%)'!$B163,AllPublicationData!$B:$B,'Publication Table (%)'!R$7)))))))</f>
        <v>#DIV/0!</v>
      </c>
      <c r="S163" s="96" t="e">
        <f>IF('Publication Table (%)'!$C$5="All Cancelled Operations",
IFERROR(SUMIFS(AllPublicationData!$F:$F,AllPublicationData!$A:$A,'Publication Table (%)'!$B163,AllPublicationData!$B:$B,'Publication Table (%)'!$C$4,AllPublicationData!$D:$D,'Publication Table (%)'!S$7)/
SUMIFS(AllPublicationData!$E:$E,AllPublicationData!$A:$A,'Publication Table (%)'!$B163,AllPublicationData!$B:$B,'Publication Table (%)'!$C$4,AllPublicationData!$D:$D,'Publication Table (%)'!S$7),
SUMIFS(AllPublicationData!$F:$F,AllPublicationData!$A:$A,'Publication Table (%)'!$B163,AllPublicationData!$B:$B,'Publication Table (%)'!S$7)/
SUMIFS(AllPublicationData!$E:$E,AllPublicationData!$A:$A,'Publication Table (%)'!$B163,AllPublicationData!$B:$B,'Publication Table (%)'!S$7)),
IF('Publication Table (%)'!$C$5="Operations cancelled by patient",
IFERROR(SUMIFS(AllPublicationData!$G:$G,AllPublicationData!$A:$A,'Publication Table (%)'!$B163,AllPublicationData!$B:$B,'Publication Table (%)'!$C$4,AllPublicationData!$D:$D,'Publication Table (%)'!S$7)/
SUMIFS(AllPublicationData!$E:$E,AllPublicationData!$A:$A,'Publication Table (%)'!$B163,AllPublicationData!$B:$B,'Publication Table (%)'!$C$4,AllPublicationData!$D:$D,'Publication Table (%)'!S$7),
SUMIFS(AllPublicationData!$G:$G,AllPublicationData!$A:$A,'Publication Table (%)'!$B163,AllPublicationData!$B:$B,'Publication Table (%)'!S$7)/
SUMIFS(AllPublicationData!$E:$E,AllPublicationData!$A:$A,'Publication Table (%)'!$B163,AllPublicationData!$B:$B,'Publication Table (%)'!S$7)),
IF('Publication Table (%)'!$C$5="Operations cancelled for clinical reasons",
IFERROR(SUMIFS(AllPublicationData!$H:$H,AllPublicationData!$A:$A,'Publication Table (%)'!$B163,AllPublicationData!$B:$B,'Publication Table (%)'!$C$4,AllPublicationData!$D:$D,'Publication Table (%)'!S$7)/
SUMIFS(AllPublicationData!$E:$E,AllPublicationData!$A:$A,'Publication Table (%)'!$B163,AllPublicationData!$B:$B,'Publication Table (%)'!$C$4,AllPublicationData!$D:$D,'Publication Table (%)'!S$7),
SUMIFS(AllPublicationData!$H:$H,AllPublicationData!$A:$A,'Publication Table (%)'!$B163,AllPublicationData!$B:$B,'Publication Table (%)'!S$7)/
SUMIFS(AllPublicationData!$E:$E,AllPublicationData!$A:$A,'Publication Table (%)'!$B163,AllPublicationData!$B:$B,'Publication Table (%)'!S$7)),
IF('Publication Table (%)'!$C$5="Operations cancelled for non-clinical/capacity reasons",
IFERROR(SUMIFS(AllPublicationData!$I:$I,AllPublicationData!$A:$A,'Publication Table (%)'!$B163,AllPublicationData!$B:$B,'Publication Table (%)'!$C$4,AllPublicationData!$D:$D,'Publication Table (%)'!S$7)/
SUMIFS(AllPublicationData!$E:$E,AllPublicationData!$A:$A,'Publication Table (%)'!$B163,AllPublicationData!$B:$B,'Publication Table (%)'!$C$4,AllPublicationData!$D:$D,'Publication Table (%)'!S$7),
SUMIFS(AllPublicationData!$I:$I,AllPublicationData!$A:$A,'Publication Table (%)'!$B163,AllPublicationData!$B:$B,'Publication Table (%)'!S$7)/
SUMIFS(AllPublicationData!$E:$E,AllPublicationData!$A:$A,'Publication Table (%)'!$B163,AllPublicationData!$B:$B,'Publication Table (%)'!S$7)),
IF('Publication Table (%)'!$C$5="Cancellations for other reasons",
IFERROR(SUMIFS(AllPublicationData!$J:$J,AllPublicationData!$A:$A,'Publication Table (%)'!$B163,AllPublicationData!$B:$B,'Publication Table (%)'!$C$4,AllPublicationData!$D:$D,'Publication Table (%)'!S$7)/
SUMIFS(AllPublicationData!$E:$E,AllPublicationData!$A:$A,'Publication Table (%)'!$B163,AllPublicationData!$B:$B,'Publication Table (%)'!$C$4,AllPublicationData!$D:$D,'Publication Table (%)'!S$7),
SUMIFS(AllPublicationData!$J:$J,AllPublicationData!$A:$A,'Publication Table (%)'!$B163,AllPublicationData!$B:$B,'Publication Table (%)'!S$7)/
SUMIFS(AllPublicationData!$E:$E,AllPublicationData!$A:$A,'Publication Table (%)'!$B163,AllPublicationData!$B:$B,'Publication Table (%)'!S$7)))))))</f>
        <v>#DIV/0!</v>
      </c>
    </row>
    <row r="164" spans="3:19" x14ac:dyDescent="0.35">
      <c r="C164" s="112">
        <f>IF('Publication Table (%)'!$C$5="All Cancelled Operations",
SUMIFS(AllPublicationData!$F:$F,AllPublicationData!$A:$A,'Publication Table (%)'!$B164,AllPublicationData!$B:$B,'Publication Table (%)'!$C$4),
IF('Publication Table (%)'!$C$5="Operations cancelled by patient",
SUMIFS(AllPublicationData!$G:$G,AllPublicationData!$A:$A,'Publication Table (%)'!$B164,AllPublicationData!$B:$B,'Publication Table (%)'!$C$4),
IF('Publication Table (%)'!$C$5="Operations cancelled for clinical reasons",
SUMIFS(AllPublicationData!$H:$H,AllPublicationData!$A:$A,'Publication Table (%)'!$B164,AllPublicationData!$B:$B,'Publication Table (%)'!$C$4),
IF('Publication Table (%)'!$C$5="Operations cancelled for non-clinical/capacity reasons",
SUMIFS(AllPublicationData!$I:$I,AllPublicationData!$A:$A,'Publication Table (%)'!$B164,AllPublicationData!$B:$B,'Publication Table (%)'!$C$4),
IF('Publication Table (%)'!$C$5="Cancellations for other reasons",
SUMIFS(AllPublicationData!$J:$J,AllPublicationData!$A:$A,'Publication Table (%)'!$B164,AllPublicationData!$B:$B,'Publication Table (%)'!$C$4))))))+
IF(AND($C$4="NHS Scotland",$C$5="All Cancelled Operations"),
SUMIFS(AllPublicationData!$F:$F,AllPublicationData!$A:$A,'Publication Table (%)'!$B164),
IF(AND($C$4="NHS Scotland",$C$5="Operations cancelled by patient"),
SUMIFS(AllPublicationData!$G:$G,AllPublicationData!$A:$A,'Publication Table (%)'!$B164),
IF(AND($C$4="NHS Scotland",$C$5="Operations cancelled for clinical reasons"),
SUMIFS(AllPublicationData!$H:$H,AllPublicationData!$A:$A,'Publication Table (%)'!$B164),
IF(AND($C$4="NHS Scotland",$C$5="Operations cancelled for non-clinical/capacity reasons"),
SUMIFS(AllPublicationData!$I:$I,AllPublicationData!$A:$A,'Publication Table (%)'!$B164),
IF(AND($C$4="NHS Scotland",$C$5="Cancellations for other reasons"),
SUMIFS(AllPublicationData!$J:$J,AllPublicationData!$A:$A,'Publication Table (%)'!$B164))))))</f>
        <v>0</v>
      </c>
      <c r="D164" s="110" t="e">
        <f>IF(AND('Publication Table (%)'!$C$5="All Cancelled Operations",$C$4&lt;&gt;"NHS Scotland"),
IFERROR(SUMIFS(AllPublicationData!$F:$F,AllPublicationData!$A:$A,'Publication Table (%)'!$B164,AllPublicationData!$B:$B,'Publication Table (%)'!$C$4,AllPublicationData!$D:$D,'Publication Table (%)'!D$7)/
SUMIFS(AllPublicationData!$E:$E,AllPublicationData!$A:$A,'Publication Table (%)'!$B164,AllPublicationData!$B:$B,'Publication Table (%)'!$C$4,AllPublicationData!$D:$D,'Publication Table (%)'!D$7),
SUMIFS(AllPublicationData!$F:$F,AllPublicationData!$A:$A,'Publication Table (%)'!$B164,AllPublicationData!$B:$B,'Publication Table (%)'!D$7)/
SUMIFS(AllPublicationData!$E:$E,AllPublicationData!$A:$A,'Publication Table (%)'!$B164,AllPublicationData!$B:$B,'Publication Table (%)'!D$7)),
IF(AND('Publication Table (%)'!$C$5="Operations cancelled by patient",$C$4&lt;&gt;"NHS Scotland"),
IFERROR(SUMIFS(AllPublicationData!$G:$G,AllPublicationData!$A:$A,'Publication Table (%)'!$B164,AllPublicationData!$B:$B,'Publication Table (%)'!$C$4,AllPublicationData!$D:$D,'Publication Table (%)'!D$7)/
SUMIFS(AllPublicationData!$E:$E,AllPublicationData!$A:$A,'Publication Table (%)'!$B164,AllPublicationData!$B:$B,'Publication Table (%)'!$C$4,AllPublicationData!$D:$D,'Publication Table (%)'!D$7),
SUMIFS(AllPublicationData!$G:$G,AllPublicationData!$A:$A,'Publication Table (%)'!$B164,AllPublicationData!$B:$B,'Publication Table (%)'!D$7)/
SUMIFS(AllPublicationData!$E:$E,AllPublicationData!$A:$A,'Publication Table (%)'!$B164,AllPublicationData!$B:$B,'Publication Table (%)'!D$7)),
IF(AND('Publication Table (%)'!$C$5="Operations cancelled for clinical reasons",$C$4&lt;&gt;"NHS Scotland"),
IFERROR(SUMIFS(AllPublicationData!$H:$H,AllPublicationData!$A:$A,'Publication Table (%)'!$B164,AllPublicationData!$B:$B,'Publication Table (%)'!$C$4,AllPublicationData!$D:$D,'Publication Table (%)'!D$7)/
SUMIFS(AllPublicationData!$E:$E,AllPublicationData!$A:$A,'Publication Table (%)'!$B164,AllPublicationData!$B:$B,'Publication Table (%)'!$C$4,AllPublicationData!$D:$D,'Publication Table (%)'!D$7),
SUMIFS(AllPublicationData!$H:$H,AllPublicationData!$A:$A,'Publication Table (%)'!$B164,AllPublicationData!$B:$B,'Publication Table (%)'!D$7)/
SUMIFS(AllPublicationData!$E:$E,AllPublicationData!$A:$A,'Publication Table (%)'!$B164,AllPublicationData!$B:$B,'Publication Table (%)'!D$7)),
IF(AND('Publication Table (%)'!$C$5="Operations cancelled for non-clinical/capacity reasons",$C$4&lt;&gt;"NHS Scotland"),
IFERROR(SUMIFS(AllPublicationData!$I:$I,AllPublicationData!$A:$A,'Publication Table (%)'!$B164,AllPublicationData!$B:$B,'Publication Table (%)'!$C$4,AllPublicationData!$D:$D,'Publication Table (%)'!D$7)/
SUMIFS(AllPublicationData!$E:$E,AllPublicationData!$A:$A,'Publication Table (%)'!$B164,AllPublicationData!$B:$B,'Publication Table (%)'!$C$4,AllPublicationData!$D:$D,'Publication Table (%)'!D$7),
SUMIFS(AllPublicationData!$I:$I,AllPublicationData!$A:$A,'Publication Table (%)'!$B164,AllPublicationData!$B:$B,'Publication Table (%)'!D$7)/
SUMIFS(AllPublicationData!$E:$E,AllPublicationData!$A:$A,'Publication Table (%)'!$B164,AllPublicationData!$B:$B,'Publication Table (%)'!D$7)),
IF(AND('Publication Table (%)'!$C$5="Cancellations for other reasons",$C$4&lt;&gt;"NHS Scotland"),
IFERROR(SUMIFS(AllPublicationData!$J:$J,AllPublicationData!$A:$A,'Publication Table (%)'!$B164,AllPublicationData!$B:$B,'Publication Table (%)'!$C$4,AllPublicationData!$D:$D,'Publication Table (%)'!D$7)/
SUMIFS(AllPublicationData!$E:$E,AllPublicationData!$A:$A,'Publication Table (%)'!$B164,AllPublicationData!$B:$B,'Publication Table (%)'!$C$4,AllPublicationData!$D:$D,'Publication Table (%)'!D$7),
SUMIFS(AllPublicationData!$J:$J,AllPublicationData!$A:$A,'Publication Table (%)'!$B164,AllPublicationData!$B:$B,'Publication Table (%)'!D$7)/
SUMIFS(AllPublicationData!$E:$E,AllPublicationData!$A:$A,'Publication Table (%)'!$B164,AllPublicationData!$B:$B,'Publication Table (%)'!D$7)),
IF(AND($C$4="NHS Scotland",$C$5="All Cancelled Operations"),
SUMIFS(AllPublicationData!$F:$F,AllPublicationData!$A:$A,'Publication Table'!$B164)/
SUMIFS(AllPublicationData!$E:$E,AllPublicationData!$A:$A,'Publication Table'!$B164),
IF(AND($C$4="NHS Scotland",$C$5="Operations cancelled by patient"),
SUMIFS(AllPublicationData!$G:$G,AllPublicationData!$A:$A,'Publication Table'!$B164)/
SUMIFS(AllPublicationData!$E:$E,AllPublicationData!$A:$A,'Publication Table'!$B164),
IF(AND($C$4="NHS Scotland",$C$5="Operations cancelled for clinical reasons"),
SUMIFS(AllPublicationData!$H:$H,AllPublicationData!$A:$A,'Publication Table'!$B164)/
SUMIFS(AllPublicationData!$E:$E,AllPublicationData!$A:$A,'Publication Table'!$B164),
IF(AND($C$4="NHS Scotland",$C$5="Operations cancelled for non-clinical/capacity reasons"),
SUMIFS(AllPublicationData!$I:$I,AllPublicationData!$A:$A,'Publication Table'!$B164)/
SUMIFS(AllPublicationData!$E:$E,AllPublicationData!$A:$A,'Publication Table'!$B164),
IF(AND($C$4="NHS Scotland",$C$5="Cancellations for other reasons"),
SUMIFS(AllPublicationData!$J:$J,AllPublicationData!$A:$A,'Publication Table'!$B164)/
SUMIFS(AllPublicationData!$E:$E,AllPublicationData!$A:$A,'Publication Table'!$B164)))))))))))</f>
        <v>#DIV/0!</v>
      </c>
      <c r="E164" s="96" t="e">
        <f>IF('Publication Table (%)'!$C$5="All Cancelled Operations",
IFERROR(SUMIFS(AllPublicationData!$F:$F,AllPublicationData!$A:$A,'Publication Table (%)'!$B164,AllPublicationData!$B:$B,'Publication Table (%)'!$C$4,AllPublicationData!$D:$D,'Publication Table (%)'!E$7)/
SUMIFS(AllPublicationData!$E:$E,AllPublicationData!$A:$A,'Publication Table (%)'!$B164,AllPublicationData!$B:$B,'Publication Table (%)'!$C$4,AllPublicationData!$D:$D,'Publication Table (%)'!E$7),
SUMIFS(AllPublicationData!$F:$F,AllPublicationData!$A:$A,'Publication Table (%)'!$B164,AllPublicationData!$B:$B,'Publication Table (%)'!E$7)/
SUMIFS(AllPublicationData!$E:$E,AllPublicationData!$A:$A,'Publication Table (%)'!$B164,AllPublicationData!$B:$B,'Publication Table (%)'!E$7)),
IF('Publication Table (%)'!$C$5="Operations cancelled by patient",
IFERROR(SUMIFS(AllPublicationData!$G:$G,AllPublicationData!$A:$A,'Publication Table (%)'!$B164,AllPublicationData!$B:$B,'Publication Table (%)'!$C$4,AllPublicationData!$D:$D,'Publication Table (%)'!E$7)/
SUMIFS(AllPublicationData!$E:$E,AllPublicationData!$A:$A,'Publication Table (%)'!$B164,AllPublicationData!$B:$B,'Publication Table (%)'!$C$4,AllPublicationData!$D:$D,'Publication Table (%)'!E$7),
SUMIFS(AllPublicationData!$G:$G,AllPublicationData!$A:$A,'Publication Table (%)'!$B164,AllPublicationData!$B:$B,'Publication Table (%)'!E$7)/
SUMIFS(AllPublicationData!$E:$E,AllPublicationData!$A:$A,'Publication Table (%)'!$B164,AllPublicationData!$B:$B,'Publication Table (%)'!E$7)),
IF('Publication Table (%)'!$C$5="Operations cancelled for clinical reasons",
IFERROR(SUMIFS(AllPublicationData!$H:$H,AllPublicationData!$A:$A,'Publication Table (%)'!$B164,AllPublicationData!$B:$B,'Publication Table (%)'!$C$4,AllPublicationData!$D:$D,'Publication Table (%)'!E$7)/
SUMIFS(AllPublicationData!$E:$E,AllPublicationData!$A:$A,'Publication Table (%)'!$B164,AllPublicationData!$B:$B,'Publication Table (%)'!$C$4,AllPublicationData!$D:$D,'Publication Table (%)'!E$7),
SUMIFS(AllPublicationData!$H:$H,AllPublicationData!$A:$A,'Publication Table (%)'!$B164,AllPublicationData!$B:$B,'Publication Table (%)'!E$7)/
SUMIFS(AllPublicationData!$E:$E,AllPublicationData!$A:$A,'Publication Table (%)'!$B164,AllPublicationData!$B:$B,'Publication Table (%)'!E$7)),
IF('Publication Table (%)'!$C$5="Operations cancelled for non-clinical/capacity reasons",
IFERROR(SUMIFS(AllPublicationData!$I:$I,AllPublicationData!$A:$A,'Publication Table (%)'!$B164,AllPublicationData!$B:$B,'Publication Table (%)'!$C$4,AllPublicationData!$D:$D,'Publication Table (%)'!E$7)/
SUMIFS(AllPublicationData!$E:$E,AllPublicationData!$A:$A,'Publication Table (%)'!$B164,AllPublicationData!$B:$B,'Publication Table (%)'!$C$4,AllPublicationData!$D:$D,'Publication Table (%)'!E$7),
SUMIFS(AllPublicationData!$I:$I,AllPublicationData!$A:$A,'Publication Table (%)'!$B164,AllPublicationData!$B:$B,'Publication Table (%)'!E$7)/
SUMIFS(AllPublicationData!$E:$E,AllPublicationData!$A:$A,'Publication Table (%)'!$B164,AllPublicationData!$B:$B,'Publication Table (%)'!E$7)),
IF('Publication Table (%)'!$C$5="Cancellations for other reasons",
IFERROR(SUMIFS(AllPublicationData!$J:$J,AllPublicationData!$A:$A,'Publication Table (%)'!$B164,AllPublicationData!$B:$B,'Publication Table (%)'!$C$4,AllPublicationData!$D:$D,'Publication Table (%)'!E$7)/
SUMIFS(AllPublicationData!$E:$E,AllPublicationData!$A:$A,'Publication Table (%)'!$B164,AllPublicationData!$B:$B,'Publication Table (%)'!$C$4,AllPublicationData!$D:$D,'Publication Table (%)'!E$7),
SUMIFS(AllPublicationData!$J:$J,AllPublicationData!$A:$A,'Publication Table (%)'!$B164,AllPublicationData!$B:$B,'Publication Table (%)'!E$7)/
SUMIFS(AllPublicationData!$E:$E,AllPublicationData!$A:$A,'Publication Table (%)'!$B164,AllPublicationData!$B:$B,'Publication Table (%)'!E$7)))))))</f>
        <v>#DIV/0!</v>
      </c>
      <c r="F164" s="96" t="e">
        <f>IF('Publication Table (%)'!$C$5="All Cancelled Operations",
IFERROR(SUMIFS(AllPublicationData!$F:$F,AllPublicationData!$A:$A,'Publication Table (%)'!$B164,AllPublicationData!$B:$B,'Publication Table (%)'!$C$4,AllPublicationData!$D:$D,'Publication Table (%)'!F$7)/
SUMIFS(AllPublicationData!$E:$E,AllPublicationData!$A:$A,'Publication Table (%)'!$B164,AllPublicationData!$B:$B,'Publication Table (%)'!$C$4,AllPublicationData!$D:$D,'Publication Table (%)'!F$7),
SUMIFS(AllPublicationData!$F:$F,AllPublicationData!$A:$A,'Publication Table (%)'!$B164,AllPublicationData!$B:$B,'Publication Table (%)'!F$7)/
SUMIFS(AllPublicationData!$E:$E,AllPublicationData!$A:$A,'Publication Table (%)'!$B164,AllPublicationData!$B:$B,'Publication Table (%)'!F$7)),
IF('Publication Table (%)'!$C$5="Operations cancelled by patient",
IFERROR(SUMIFS(AllPublicationData!$G:$G,AllPublicationData!$A:$A,'Publication Table (%)'!$B164,AllPublicationData!$B:$B,'Publication Table (%)'!$C$4,AllPublicationData!$D:$D,'Publication Table (%)'!F$7)/
SUMIFS(AllPublicationData!$E:$E,AllPublicationData!$A:$A,'Publication Table (%)'!$B164,AllPublicationData!$B:$B,'Publication Table (%)'!$C$4,AllPublicationData!$D:$D,'Publication Table (%)'!F$7),
SUMIFS(AllPublicationData!$G:$G,AllPublicationData!$A:$A,'Publication Table (%)'!$B164,AllPublicationData!$B:$B,'Publication Table (%)'!F$7)/
SUMIFS(AllPublicationData!$E:$E,AllPublicationData!$A:$A,'Publication Table (%)'!$B164,AllPublicationData!$B:$B,'Publication Table (%)'!F$7)),
IF('Publication Table (%)'!$C$5="Operations cancelled for clinical reasons",
IFERROR(SUMIFS(AllPublicationData!$H:$H,AllPublicationData!$A:$A,'Publication Table (%)'!$B164,AllPublicationData!$B:$B,'Publication Table (%)'!$C$4,AllPublicationData!$D:$D,'Publication Table (%)'!F$7)/
SUMIFS(AllPublicationData!$E:$E,AllPublicationData!$A:$A,'Publication Table (%)'!$B164,AllPublicationData!$B:$B,'Publication Table (%)'!$C$4,AllPublicationData!$D:$D,'Publication Table (%)'!F$7),
SUMIFS(AllPublicationData!$H:$H,AllPublicationData!$A:$A,'Publication Table (%)'!$B164,AllPublicationData!$B:$B,'Publication Table (%)'!F$7)/
SUMIFS(AllPublicationData!$E:$E,AllPublicationData!$A:$A,'Publication Table (%)'!$B164,AllPublicationData!$B:$B,'Publication Table (%)'!F$7)),
IF('Publication Table (%)'!$C$5="Operations cancelled for non-clinical/capacity reasons",
IFERROR(SUMIFS(AllPublicationData!$I:$I,AllPublicationData!$A:$A,'Publication Table (%)'!$B164,AllPublicationData!$B:$B,'Publication Table (%)'!$C$4,AllPublicationData!$D:$D,'Publication Table (%)'!F$7)/
SUMIFS(AllPublicationData!$E:$E,AllPublicationData!$A:$A,'Publication Table (%)'!$B164,AllPublicationData!$B:$B,'Publication Table (%)'!$C$4,AllPublicationData!$D:$D,'Publication Table (%)'!F$7),
SUMIFS(AllPublicationData!$I:$I,AllPublicationData!$A:$A,'Publication Table (%)'!$B164,AllPublicationData!$B:$B,'Publication Table (%)'!F$7)/
SUMIFS(AllPublicationData!$E:$E,AllPublicationData!$A:$A,'Publication Table (%)'!$B164,AllPublicationData!$B:$B,'Publication Table (%)'!F$7)),
IF('Publication Table (%)'!$C$5="Cancellations for other reasons",
IFERROR(SUMIFS(AllPublicationData!$J:$J,AllPublicationData!$A:$A,'Publication Table (%)'!$B164,AllPublicationData!$B:$B,'Publication Table (%)'!$C$4,AllPublicationData!$D:$D,'Publication Table (%)'!F$7)/
SUMIFS(AllPublicationData!$E:$E,AllPublicationData!$A:$A,'Publication Table (%)'!$B164,AllPublicationData!$B:$B,'Publication Table (%)'!$C$4,AllPublicationData!$D:$D,'Publication Table (%)'!F$7),
SUMIFS(AllPublicationData!$J:$J,AllPublicationData!$A:$A,'Publication Table (%)'!$B164,AllPublicationData!$B:$B,'Publication Table (%)'!F$7)/
SUMIFS(AllPublicationData!$E:$E,AllPublicationData!$A:$A,'Publication Table (%)'!$B164,AllPublicationData!$B:$B,'Publication Table (%)'!F$7)))))))</f>
        <v>#DIV/0!</v>
      </c>
      <c r="G164" s="96" t="e">
        <f>IF('Publication Table (%)'!$C$5="All Cancelled Operations",
IFERROR(SUMIFS(AllPublicationData!$F:$F,AllPublicationData!$A:$A,'Publication Table (%)'!$B164,AllPublicationData!$B:$B,'Publication Table (%)'!$C$4,AllPublicationData!$D:$D,'Publication Table (%)'!G$7)/
SUMIFS(AllPublicationData!$E:$E,AllPublicationData!$A:$A,'Publication Table (%)'!$B164,AllPublicationData!$B:$B,'Publication Table (%)'!$C$4,AllPublicationData!$D:$D,'Publication Table (%)'!G$7),
SUMIFS(AllPublicationData!$F:$F,AllPublicationData!$A:$A,'Publication Table (%)'!$B164,AllPublicationData!$B:$B,'Publication Table (%)'!G$7)/
SUMIFS(AllPublicationData!$E:$E,AllPublicationData!$A:$A,'Publication Table (%)'!$B164,AllPublicationData!$B:$B,'Publication Table (%)'!G$7)),
IF('Publication Table (%)'!$C$5="Operations cancelled by patient",
IFERROR(SUMIFS(AllPublicationData!$G:$G,AllPublicationData!$A:$A,'Publication Table (%)'!$B164,AllPublicationData!$B:$B,'Publication Table (%)'!$C$4,AllPublicationData!$D:$D,'Publication Table (%)'!G$7)/
SUMIFS(AllPublicationData!$E:$E,AllPublicationData!$A:$A,'Publication Table (%)'!$B164,AllPublicationData!$B:$B,'Publication Table (%)'!$C$4,AllPublicationData!$D:$D,'Publication Table (%)'!G$7),
SUMIFS(AllPublicationData!$G:$G,AllPublicationData!$A:$A,'Publication Table (%)'!$B164,AllPublicationData!$B:$B,'Publication Table (%)'!G$7)/
SUMIFS(AllPublicationData!$E:$E,AllPublicationData!$A:$A,'Publication Table (%)'!$B164,AllPublicationData!$B:$B,'Publication Table (%)'!G$7)),
IF('Publication Table (%)'!$C$5="Operations cancelled for clinical reasons",
IFERROR(SUMIFS(AllPublicationData!$H:$H,AllPublicationData!$A:$A,'Publication Table (%)'!$B164,AllPublicationData!$B:$B,'Publication Table (%)'!$C$4,AllPublicationData!$D:$D,'Publication Table (%)'!G$7)/
SUMIFS(AllPublicationData!$E:$E,AllPublicationData!$A:$A,'Publication Table (%)'!$B164,AllPublicationData!$B:$B,'Publication Table (%)'!$C$4,AllPublicationData!$D:$D,'Publication Table (%)'!G$7),
SUMIFS(AllPublicationData!$H:$H,AllPublicationData!$A:$A,'Publication Table (%)'!$B164,AllPublicationData!$B:$B,'Publication Table (%)'!G$7)/
SUMIFS(AllPublicationData!$E:$E,AllPublicationData!$A:$A,'Publication Table (%)'!$B164,AllPublicationData!$B:$B,'Publication Table (%)'!G$7)),
IF('Publication Table (%)'!$C$5="Operations cancelled for non-clinical/capacity reasons",
IFERROR(SUMIFS(AllPublicationData!$I:$I,AllPublicationData!$A:$A,'Publication Table (%)'!$B164,AllPublicationData!$B:$B,'Publication Table (%)'!$C$4,AllPublicationData!$D:$D,'Publication Table (%)'!G$7)/
SUMIFS(AllPublicationData!$E:$E,AllPublicationData!$A:$A,'Publication Table (%)'!$B164,AllPublicationData!$B:$B,'Publication Table (%)'!$C$4,AllPublicationData!$D:$D,'Publication Table (%)'!G$7),
SUMIFS(AllPublicationData!$I:$I,AllPublicationData!$A:$A,'Publication Table (%)'!$B164,AllPublicationData!$B:$B,'Publication Table (%)'!G$7)/
SUMIFS(AllPublicationData!$E:$E,AllPublicationData!$A:$A,'Publication Table (%)'!$B164,AllPublicationData!$B:$B,'Publication Table (%)'!G$7)),
IF('Publication Table (%)'!$C$5="Cancellations for other reasons",
IFERROR(SUMIFS(AllPublicationData!$J:$J,AllPublicationData!$A:$A,'Publication Table (%)'!$B164,AllPublicationData!$B:$B,'Publication Table (%)'!$C$4,AllPublicationData!$D:$D,'Publication Table (%)'!G$7)/
SUMIFS(AllPublicationData!$E:$E,AllPublicationData!$A:$A,'Publication Table (%)'!$B164,AllPublicationData!$B:$B,'Publication Table (%)'!$C$4,AllPublicationData!$D:$D,'Publication Table (%)'!G$7),
SUMIFS(AllPublicationData!$J:$J,AllPublicationData!$A:$A,'Publication Table (%)'!$B164,AllPublicationData!$B:$B,'Publication Table (%)'!G$7)/
SUMIFS(AllPublicationData!$E:$E,AllPublicationData!$A:$A,'Publication Table (%)'!$B164,AllPublicationData!$B:$B,'Publication Table (%)'!G$7)))))))</f>
        <v>#DIV/0!</v>
      </c>
      <c r="H164" s="96" t="e">
        <f>IF('Publication Table (%)'!$C$5="All Cancelled Operations",
IFERROR(SUMIFS(AllPublicationData!$F:$F,AllPublicationData!$A:$A,'Publication Table (%)'!$B164,AllPublicationData!$B:$B,'Publication Table (%)'!$C$4,AllPublicationData!$D:$D,'Publication Table (%)'!H$7)/
SUMIFS(AllPublicationData!$E:$E,AllPublicationData!$A:$A,'Publication Table (%)'!$B164,AllPublicationData!$B:$B,'Publication Table (%)'!$C$4,AllPublicationData!$D:$D,'Publication Table (%)'!H$7),
SUMIFS(AllPublicationData!$F:$F,AllPublicationData!$A:$A,'Publication Table (%)'!$B164,AllPublicationData!$B:$B,'Publication Table (%)'!H$7)/
SUMIFS(AllPublicationData!$E:$E,AllPublicationData!$A:$A,'Publication Table (%)'!$B164,AllPublicationData!$B:$B,'Publication Table (%)'!H$7)),
IF('Publication Table (%)'!$C$5="Operations cancelled by patient",
IFERROR(SUMIFS(AllPublicationData!$G:$G,AllPublicationData!$A:$A,'Publication Table (%)'!$B164,AllPublicationData!$B:$B,'Publication Table (%)'!$C$4,AllPublicationData!$D:$D,'Publication Table (%)'!H$7)/
SUMIFS(AllPublicationData!$E:$E,AllPublicationData!$A:$A,'Publication Table (%)'!$B164,AllPublicationData!$B:$B,'Publication Table (%)'!$C$4,AllPublicationData!$D:$D,'Publication Table (%)'!H$7),
SUMIFS(AllPublicationData!$G:$G,AllPublicationData!$A:$A,'Publication Table (%)'!$B164,AllPublicationData!$B:$B,'Publication Table (%)'!H$7)/
SUMIFS(AllPublicationData!$E:$E,AllPublicationData!$A:$A,'Publication Table (%)'!$B164,AllPublicationData!$B:$B,'Publication Table (%)'!H$7)),
IF('Publication Table (%)'!$C$5="Operations cancelled for clinical reasons",
IFERROR(SUMIFS(AllPublicationData!$H:$H,AllPublicationData!$A:$A,'Publication Table (%)'!$B164,AllPublicationData!$B:$B,'Publication Table (%)'!$C$4,AllPublicationData!$D:$D,'Publication Table (%)'!H$7)/
SUMIFS(AllPublicationData!$E:$E,AllPublicationData!$A:$A,'Publication Table (%)'!$B164,AllPublicationData!$B:$B,'Publication Table (%)'!$C$4,AllPublicationData!$D:$D,'Publication Table (%)'!H$7),
SUMIFS(AllPublicationData!$H:$H,AllPublicationData!$A:$A,'Publication Table (%)'!$B164,AllPublicationData!$B:$B,'Publication Table (%)'!H$7)/
SUMIFS(AllPublicationData!$E:$E,AllPublicationData!$A:$A,'Publication Table (%)'!$B164,AllPublicationData!$B:$B,'Publication Table (%)'!H$7)),
IF('Publication Table (%)'!$C$5="Operations cancelled for non-clinical/capacity reasons",
IFERROR(SUMIFS(AllPublicationData!$I:$I,AllPublicationData!$A:$A,'Publication Table (%)'!$B164,AllPublicationData!$B:$B,'Publication Table (%)'!$C$4,AllPublicationData!$D:$D,'Publication Table (%)'!H$7)/
SUMIFS(AllPublicationData!$E:$E,AllPublicationData!$A:$A,'Publication Table (%)'!$B164,AllPublicationData!$B:$B,'Publication Table (%)'!$C$4,AllPublicationData!$D:$D,'Publication Table (%)'!H$7),
SUMIFS(AllPublicationData!$I:$I,AllPublicationData!$A:$A,'Publication Table (%)'!$B164,AllPublicationData!$B:$B,'Publication Table (%)'!H$7)/
SUMIFS(AllPublicationData!$E:$E,AllPublicationData!$A:$A,'Publication Table (%)'!$B164,AllPublicationData!$B:$B,'Publication Table (%)'!H$7)),
IF('Publication Table (%)'!$C$5="Cancellations for other reasons",
IFERROR(SUMIFS(AllPublicationData!$J:$J,AllPublicationData!$A:$A,'Publication Table (%)'!$B164,AllPublicationData!$B:$B,'Publication Table (%)'!$C$4,AllPublicationData!$D:$D,'Publication Table (%)'!H$7)/
SUMIFS(AllPublicationData!$E:$E,AllPublicationData!$A:$A,'Publication Table (%)'!$B164,AllPublicationData!$B:$B,'Publication Table (%)'!$C$4,AllPublicationData!$D:$D,'Publication Table (%)'!H$7),
SUMIFS(AllPublicationData!$J:$J,AllPublicationData!$A:$A,'Publication Table (%)'!$B164,AllPublicationData!$B:$B,'Publication Table (%)'!H$7)/
SUMIFS(AllPublicationData!$E:$E,AllPublicationData!$A:$A,'Publication Table (%)'!$B164,AllPublicationData!$B:$B,'Publication Table (%)'!H$7)))))))</f>
        <v>#DIV/0!</v>
      </c>
      <c r="I164" s="96" t="e">
        <f>IF('Publication Table (%)'!$C$5="All Cancelled Operations",
IFERROR(SUMIFS(AllPublicationData!$F:$F,AllPublicationData!$A:$A,'Publication Table (%)'!$B164,AllPublicationData!$B:$B,'Publication Table (%)'!$C$4,AllPublicationData!$D:$D,'Publication Table (%)'!I$7)/
SUMIFS(AllPublicationData!$E:$E,AllPublicationData!$A:$A,'Publication Table (%)'!$B164,AllPublicationData!$B:$B,'Publication Table (%)'!$C$4,AllPublicationData!$D:$D,'Publication Table (%)'!I$7),
SUMIFS(AllPublicationData!$F:$F,AllPublicationData!$A:$A,'Publication Table (%)'!$B164,AllPublicationData!$B:$B,'Publication Table (%)'!I$7)/
SUMIFS(AllPublicationData!$E:$E,AllPublicationData!$A:$A,'Publication Table (%)'!$B164,AllPublicationData!$B:$B,'Publication Table (%)'!I$7)),
IF('Publication Table (%)'!$C$5="Operations cancelled by patient",
IFERROR(SUMIFS(AllPublicationData!$G:$G,AllPublicationData!$A:$A,'Publication Table (%)'!$B164,AllPublicationData!$B:$B,'Publication Table (%)'!$C$4,AllPublicationData!$D:$D,'Publication Table (%)'!I$7)/
SUMIFS(AllPublicationData!$E:$E,AllPublicationData!$A:$A,'Publication Table (%)'!$B164,AllPublicationData!$B:$B,'Publication Table (%)'!$C$4,AllPublicationData!$D:$D,'Publication Table (%)'!I$7),
SUMIFS(AllPublicationData!$G:$G,AllPublicationData!$A:$A,'Publication Table (%)'!$B164,AllPublicationData!$B:$B,'Publication Table (%)'!I$7)/
SUMIFS(AllPublicationData!$E:$E,AllPublicationData!$A:$A,'Publication Table (%)'!$B164,AllPublicationData!$B:$B,'Publication Table (%)'!I$7)),
IF('Publication Table (%)'!$C$5="Operations cancelled for clinical reasons",
IFERROR(SUMIFS(AllPublicationData!$H:$H,AllPublicationData!$A:$A,'Publication Table (%)'!$B164,AllPublicationData!$B:$B,'Publication Table (%)'!$C$4,AllPublicationData!$D:$D,'Publication Table (%)'!I$7)/
SUMIFS(AllPublicationData!$E:$E,AllPublicationData!$A:$A,'Publication Table (%)'!$B164,AllPublicationData!$B:$B,'Publication Table (%)'!$C$4,AllPublicationData!$D:$D,'Publication Table (%)'!I$7),
SUMIFS(AllPublicationData!$H:$H,AllPublicationData!$A:$A,'Publication Table (%)'!$B164,AllPublicationData!$B:$B,'Publication Table (%)'!I$7)/
SUMIFS(AllPublicationData!$E:$E,AllPublicationData!$A:$A,'Publication Table (%)'!$B164,AllPublicationData!$B:$B,'Publication Table (%)'!I$7)),
IF('Publication Table (%)'!$C$5="Operations cancelled for non-clinical/capacity reasons",
IFERROR(SUMIFS(AllPublicationData!$I:$I,AllPublicationData!$A:$A,'Publication Table (%)'!$B164,AllPublicationData!$B:$B,'Publication Table (%)'!$C$4,AllPublicationData!$D:$D,'Publication Table (%)'!I$7)/
SUMIFS(AllPublicationData!$E:$E,AllPublicationData!$A:$A,'Publication Table (%)'!$B164,AllPublicationData!$B:$B,'Publication Table (%)'!$C$4,AllPublicationData!$D:$D,'Publication Table (%)'!I$7),
SUMIFS(AllPublicationData!$I:$I,AllPublicationData!$A:$A,'Publication Table (%)'!$B164,AllPublicationData!$B:$B,'Publication Table (%)'!I$7)/
SUMIFS(AllPublicationData!$E:$E,AllPublicationData!$A:$A,'Publication Table (%)'!$B164,AllPublicationData!$B:$B,'Publication Table (%)'!I$7)),
IF('Publication Table (%)'!$C$5="Cancellations for other reasons",
IFERROR(SUMIFS(AllPublicationData!$J:$J,AllPublicationData!$A:$A,'Publication Table (%)'!$B164,AllPublicationData!$B:$B,'Publication Table (%)'!$C$4,AllPublicationData!$D:$D,'Publication Table (%)'!I$7)/
SUMIFS(AllPublicationData!$E:$E,AllPublicationData!$A:$A,'Publication Table (%)'!$B164,AllPublicationData!$B:$B,'Publication Table (%)'!$C$4,AllPublicationData!$D:$D,'Publication Table (%)'!I$7),
SUMIFS(AllPublicationData!$J:$J,AllPublicationData!$A:$A,'Publication Table (%)'!$B164,AllPublicationData!$B:$B,'Publication Table (%)'!I$7)/
SUMIFS(AllPublicationData!$E:$E,AllPublicationData!$A:$A,'Publication Table (%)'!$B164,AllPublicationData!$B:$B,'Publication Table (%)'!I$7)))))))</f>
        <v>#DIV/0!</v>
      </c>
      <c r="J164" s="96" t="e">
        <f>IF('Publication Table (%)'!$C$5="All Cancelled Operations",
IFERROR(SUMIFS(AllPublicationData!$F:$F,AllPublicationData!$A:$A,'Publication Table (%)'!$B164,AllPublicationData!$B:$B,'Publication Table (%)'!$C$4,AllPublicationData!$D:$D,'Publication Table (%)'!J$7)/
SUMIFS(AllPublicationData!$E:$E,AllPublicationData!$A:$A,'Publication Table (%)'!$B164,AllPublicationData!$B:$B,'Publication Table (%)'!$C$4,AllPublicationData!$D:$D,'Publication Table (%)'!J$7),
SUMIFS(AllPublicationData!$F:$F,AllPublicationData!$A:$A,'Publication Table (%)'!$B164,AllPublicationData!$B:$B,'Publication Table (%)'!J$7)/
SUMIFS(AllPublicationData!$E:$E,AllPublicationData!$A:$A,'Publication Table (%)'!$B164,AllPublicationData!$B:$B,'Publication Table (%)'!J$7)),
IF('Publication Table (%)'!$C$5="Operations cancelled by patient",
IFERROR(SUMIFS(AllPublicationData!$G:$G,AllPublicationData!$A:$A,'Publication Table (%)'!$B164,AllPublicationData!$B:$B,'Publication Table (%)'!$C$4,AllPublicationData!$D:$D,'Publication Table (%)'!J$7)/
SUMIFS(AllPublicationData!$E:$E,AllPublicationData!$A:$A,'Publication Table (%)'!$B164,AllPublicationData!$B:$B,'Publication Table (%)'!$C$4,AllPublicationData!$D:$D,'Publication Table (%)'!J$7),
SUMIFS(AllPublicationData!$G:$G,AllPublicationData!$A:$A,'Publication Table (%)'!$B164,AllPublicationData!$B:$B,'Publication Table (%)'!J$7)/
SUMIFS(AllPublicationData!$E:$E,AllPublicationData!$A:$A,'Publication Table (%)'!$B164,AllPublicationData!$B:$B,'Publication Table (%)'!J$7)),
IF('Publication Table (%)'!$C$5="Operations cancelled for clinical reasons",
IFERROR(SUMIFS(AllPublicationData!$H:$H,AllPublicationData!$A:$A,'Publication Table (%)'!$B164,AllPublicationData!$B:$B,'Publication Table (%)'!$C$4,AllPublicationData!$D:$D,'Publication Table (%)'!J$7)/
SUMIFS(AllPublicationData!$E:$E,AllPublicationData!$A:$A,'Publication Table (%)'!$B164,AllPublicationData!$B:$B,'Publication Table (%)'!$C$4,AllPublicationData!$D:$D,'Publication Table (%)'!J$7),
SUMIFS(AllPublicationData!$H:$H,AllPublicationData!$A:$A,'Publication Table (%)'!$B164,AllPublicationData!$B:$B,'Publication Table (%)'!J$7)/
SUMIFS(AllPublicationData!$E:$E,AllPublicationData!$A:$A,'Publication Table (%)'!$B164,AllPublicationData!$B:$B,'Publication Table (%)'!J$7)),
IF('Publication Table (%)'!$C$5="Operations cancelled for non-clinical/capacity reasons",
IFERROR(SUMIFS(AllPublicationData!$I:$I,AllPublicationData!$A:$A,'Publication Table (%)'!$B164,AllPublicationData!$B:$B,'Publication Table (%)'!$C$4,AllPublicationData!$D:$D,'Publication Table (%)'!J$7)/
SUMIFS(AllPublicationData!$E:$E,AllPublicationData!$A:$A,'Publication Table (%)'!$B164,AllPublicationData!$B:$B,'Publication Table (%)'!$C$4,AllPublicationData!$D:$D,'Publication Table (%)'!J$7),
SUMIFS(AllPublicationData!$I:$I,AllPublicationData!$A:$A,'Publication Table (%)'!$B164,AllPublicationData!$B:$B,'Publication Table (%)'!J$7)/
SUMIFS(AllPublicationData!$E:$E,AllPublicationData!$A:$A,'Publication Table (%)'!$B164,AllPublicationData!$B:$B,'Publication Table (%)'!J$7)),
IF('Publication Table (%)'!$C$5="Cancellations for other reasons",
IFERROR(SUMIFS(AllPublicationData!$J:$J,AllPublicationData!$A:$A,'Publication Table (%)'!$B164,AllPublicationData!$B:$B,'Publication Table (%)'!$C$4,AllPublicationData!$D:$D,'Publication Table (%)'!J$7)/
SUMIFS(AllPublicationData!$E:$E,AllPublicationData!$A:$A,'Publication Table (%)'!$B164,AllPublicationData!$B:$B,'Publication Table (%)'!$C$4,AllPublicationData!$D:$D,'Publication Table (%)'!J$7),
SUMIFS(AllPublicationData!$J:$J,AllPublicationData!$A:$A,'Publication Table (%)'!$B164,AllPublicationData!$B:$B,'Publication Table (%)'!J$7)/
SUMIFS(AllPublicationData!$E:$E,AllPublicationData!$A:$A,'Publication Table (%)'!$B164,AllPublicationData!$B:$B,'Publication Table (%)'!J$7)))))))</f>
        <v>#DIV/0!</v>
      </c>
      <c r="K164" s="96" t="e">
        <f>IF('Publication Table (%)'!$C$5="All Cancelled Operations",
IFERROR(SUMIFS(AllPublicationData!$F:$F,AllPublicationData!$A:$A,'Publication Table (%)'!$B164,AllPublicationData!$B:$B,'Publication Table (%)'!$C$4,AllPublicationData!$D:$D,'Publication Table (%)'!K$7)/
SUMIFS(AllPublicationData!$E:$E,AllPublicationData!$A:$A,'Publication Table (%)'!$B164,AllPublicationData!$B:$B,'Publication Table (%)'!$C$4,AllPublicationData!$D:$D,'Publication Table (%)'!K$7),
SUMIFS(AllPublicationData!$F:$F,AllPublicationData!$A:$A,'Publication Table (%)'!$B164,AllPublicationData!$B:$B,'Publication Table (%)'!K$7)/
SUMIFS(AllPublicationData!$E:$E,AllPublicationData!$A:$A,'Publication Table (%)'!$B164,AllPublicationData!$B:$B,'Publication Table (%)'!K$7)),
IF('Publication Table (%)'!$C$5="Operations cancelled by patient",
IFERROR(SUMIFS(AllPublicationData!$G:$G,AllPublicationData!$A:$A,'Publication Table (%)'!$B164,AllPublicationData!$B:$B,'Publication Table (%)'!$C$4,AllPublicationData!$D:$D,'Publication Table (%)'!K$7)/
SUMIFS(AllPublicationData!$E:$E,AllPublicationData!$A:$A,'Publication Table (%)'!$B164,AllPublicationData!$B:$B,'Publication Table (%)'!$C$4,AllPublicationData!$D:$D,'Publication Table (%)'!K$7),
SUMIFS(AllPublicationData!$G:$G,AllPublicationData!$A:$A,'Publication Table (%)'!$B164,AllPublicationData!$B:$B,'Publication Table (%)'!K$7)/
SUMIFS(AllPublicationData!$E:$E,AllPublicationData!$A:$A,'Publication Table (%)'!$B164,AllPublicationData!$B:$B,'Publication Table (%)'!K$7)),
IF('Publication Table (%)'!$C$5="Operations cancelled for clinical reasons",
IFERROR(SUMIFS(AllPublicationData!$H:$H,AllPublicationData!$A:$A,'Publication Table (%)'!$B164,AllPublicationData!$B:$B,'Publication Table (%)'!$C$4,AllPublicationData!$D:$D,'Publication Table (%)'!K$7)/
SUMIFS(AllPublicationData!$E:$E,AllPublicationData!$A:$A,'Publication Table (%)'!$B164,AllPublicationData!$B:$B,'Publication Table (%)'!$C$4,AllPublicationData!$D:$D,'Publication Table (%)'!K$7),
SUMIFS(AllPublicationData!$H:$H,AllPublicationData!$A:$A,'Publication Table (%)'!$B164,AllPublicationData!$B:$B,'Publication Table (%)'!K$7)/
SUMIFS(AllPublicationData!$E:$E,AllPublicationData!$A:$A,'Publication Table (%)'!$B164,AllPublicationData!$B:$B,'Publication Table (%)'!K$7)),
IF('Publication Table (%)'!$C$5="Operations cancelled for non-clinical/capacity reasons",
IFERROR(SUMIFS(AllPublicationData!$I:$I,AllPublicationData!$A:$A,'Publication Table (%)'!$B164,AllPublicationData!$B:$B,'Publication Table (%)'!$C$4,AllPublicationData!$D:$D,'Publication Table (%)'!K$7)/
SUMIFS(AllPublicationData!$E:$E,AllPublicationData!$A:$A,'Publication Table (%)'!$B164,AllPublicationData!$B:$B,'Publication Table (%)'!$C$4,AllPublicationData!$D:$D,'Publication Table (%)'!K$7),
SUMIFS(AllPublicationData!$I:$I,AllPublicationData!$A:$A,'Publication Table (%)'!$B164,AllPublicationData!$B:$B,'Publication Table (%)'!K$7)/
SUMIFS(AllPublicationData!$E:$E,AllPublicationData!$A:$A,'Publication Table (%)'!$B164,AllPublicationData!$B:$B,'Publication Table (%)'!K$7)),
IF('Publication Table (%)'!$C$5="Cancellations for other reasons",
IFERROR(SUMIFS(AllPublicationData!$J:$J,AllPublicationData!$A:$A,'Publication Table (%)'!$B164,AllPublicationData!$B:$B,'Publication Table (%)'!$C$4,AllPublicationData!$D:$D,'Publication Table (%)'!K$7)/
SUMIFS(AllPublicationData!$E:$E,AllPublicationData!$A:$A,'Publication Table (%)'!$B164,AllPublicationData!$B:$B,'Publication Table (%)'!$C$4,AllPublicationData!$D:$D,'Publication Table (%)'!K$7),
SUMIFS(AllPublicationData!$J:$J,AllPublicationData!$A:$A,'Publication Table (%)'!$B164,AllPublicationData!$B:$B,'Publication Table (%)'!K$7)/
SUMIFS(AllPublicationData!$E:$E,AllPublicationData!$A:$A,'Publication Table (%)'!$B164,AllPublicationData!$B:$B,'Publication Table (%)'!K$7)))))))</f>
        <v>#DIV/0!</v>
      </c>
      <c r="L164" s="96" t="e">
        <f>IF('Publication Table (%)'!$C$5="All Cancelled Operations",
IFERROR(SUMIFS(AllPublicationData!$F:$F,AllPublicationData!$A:$A,'Publication Table (%)'!$B164,AllPublicationData!$B:$B,'Publication Table (%)'!$C$4,AllPublicationData!$D:$D,'Publication Table (%)'!L$7)/
SUMIFS(AllPublicationData!$E:$E,AllPublicationData!$A:$A,'Publication Table (%)'!$B164,AllPublicationData!$B:$B,'Publication Table (%)'!$C$4,AllPublicationData!$D:$D,'Publication Table (%)'!L$7),
SUMIFS(AllPublicationData!$F:$F,AllPublicationData!$A:$A,'Publication Table (%)'!$B164,AllPublicationData!$B:$B,'Publication Table (%)'!L$7)/
SUMIFS(AllPublicationData!$E:$E,AllPublicationData!$A:$A,'Publication Table (%)'!$B164,AllPublicationData!$B:$B,'Publication Table (%)'!L$7)),
IF('Publication Table (%)'!$C$5="Operations cancelled by patient",
IFERROR(SUMIFS(AllPublicationData!$G:$G,AllPublicationData!$A:$A,'Publication Table (%)'!$B164,AllPublicationData!$B:$B,'Publication Table (%)'!$C$4,AllPublicationData!$D:$D,'Publication Table (%)'!L$7)/
SUMIFS(AllPublicationData!$E:$E,AllPublicationData!$A:$A,'Publication Table (%)'!$B164,AllPublicationData!$B:$B,'Publication Table (%)'!$C$4,AllPublicationData!$D:$D,'Publication Table (%)'!L$7),
SUMIFS(AllPublicationData!$G:$G,AllPublicationData!$A:$A,'Publication Table (%)'!$B164,AllPublicationData!$B:$B,'Publication Table (%)'!L$7)/
SUMIFS(AllPublicationData!$E:$E,AllPublicationData!$A:$A,'Publication Table (%)'!$B164,AllPublicationData!$B:$B,'Publication Table (%)'!L$7)),
IF('Publication Table (%)'!$C$5="Operations cancelled for clinical reasons",
IFERROR(SUMIFS(AllPublicationData!$H:$H,AllPublicationData!$A:$A,'Publication Table (%)'!$B164,AllPublicationData!$B:$B,'Publication Table (%)'!$C$4,AllPublicationData!$D:$D,'Publication Table (%)'!L$7)/
SUMIFS(AllPublicationData!$E:$E,AllPublicationData!$A:$A,'Publication Table (%)'!$B164,AllPublicationData!$B:$B,'Publication Table (%)'!$C$4,AllPublicationData!$D:$D,'Publication Table (%)'!L$7),
SUMIFS(AllPublicationData!$H:$H,AllPublicationData!$A:$A,'Publication Table (%)'!$B164,AllPublicationData!$B:$B,'Publication Table (%)'!L$7)/
SUMIFS(AllPublicationData!$E:$E,AllPublicationData!$A:$A,'Publication Table (%)'!$B164,AllPublicationData!$B:$B,'Publication Table (%)'!L$7)),
IF('Publication Table (%)'!$C$5="Operations cancelled for non-clinical/capacity reasons",
IFERROR(SUMIFS(AllPublicationData!$I:$I,AllPublicationData!$A:$A,'Publication Table (%)'!$B164,AllPublicationData!$B:$B,'Publication Table (%)'!$C$4,AllPublicationData!$D:$D,'Publication Table (%)'!L$7)/
SUMIFS(AllPublicationData!$E:$E,AllPublicationData!$A:$A,'Publication Table (%)'!$B164,AllPublicationData!$B:$B,'Publication Table (%)'!$C$4,AllPublicationData!$D:$D,'Publication Table (%)'!L$7),
SUMIFS(AllPublicationData!$I:$I,AllPublicationData!$A:$A,'Publication Table (%)'!$B164,AllPublicationData!$B:$B,'Publication Table (%)'!L$7)/
SUMIFS(AllPublicationData!$E:$E,AllPublicationData!$A:$A,'Publication Table (%)'!$B164,AllPublicationData!$B:$B,'Publication Table (%)'!L$7)),
IF('Publication Table (%)'!$C$5="Cancellations for other reasons",
IFERROR(SUMIFS(AllPublicationData!$J:$J,AllPublicationData!$A:$A,'Publication Table (%)'!$B164,AllPublicationData!$B:$B,'Publication Table (%)'!$C$4,AllPublicationData!$D:$D,'Publication Table (%)'!L$7)/
SUMIFS(AllPublicationData!$E:$E,AllPublicationData!$A:$A,'Publication Table (%)'!$B164,AllPublicationData!$B:$B,'Publication Table (%)'!$C$4,AllPublicationData!$D:$D,'Publication Table (%)'!L$7),
SUMIFS(AllPublicationData!$J:$J,AllPublicationData!$A:$A,'Publication Table (%)'!$B164,AllPublicationData!$B:$B,'Publication Table (%)'!L$7)/
SUMIFS(AllPublicationData!$E:$E,AllPublicationData!$A:$A,'Publication Table (%)'!$B164,AllPublicationData!$B:$B,'Publication Table (%)'!L$7)))))))</f>
        <v>#DIV/0!</v>
      </c>
      <c r="M164" s="96" t="e">
        <f>IF('Publication Table (%)'!$C$5="All Cancelled Operations",
IFERROR(SUMIFS(AllPublicationData!$F:$F,AllPublicationData!$A:$A,'Publication Table (%)'!$B164,AllPublicationData!$B:$B,'Publication Table (%)'!$C$4,AllPublicationData!$D:$D,'Publication Table (%)'!M$7)/
SUMIFS(AllPublicationData!$E:$E,AllPublicationData!$A:$A,'Publication Table (%)'!$B164,AllPublicationData!$B:$B,'Publication Table (%)'!$C$4,AllPublicationData!$D:$D,'Publication Table (%)'!M$7),
SUMIFS(AllPublicationData!$F:$F,AllPublicationData!$A:$A,'Publication Table (%)'!$B164,AllPublicationData!$B:$B,'Publication Table (%)'!M$7)/
SUMIFS(AllPublicationData!$E:$E,AllPublicationData!$A:$A,'Publication Table (%)'!$B164,AllPublicationData!$B:$B,'Publication Table (%)'!M$7)),
IF('Publication Table (%)'!$C$5="Operations cancelled by patient",
IFERROR(SUMIFS(AllPublicationData!$G:$G,AllPublicationData!$A:$A,'Publication Table (%)'!$B164,AllPublicationData!$B:$B,'Publication Table (%)'!$C$4,AllPublicationData!$D:$D,'Publication Table (%)'!M$7)/
SUMIFS(AllPublicationData!$E:$E,AllPublicationData!$A:$A,'Publication Table (%)'!$B164,AllPublicationData!$B:$B,'Publication Table (%)'!$C$4,AllPublicationData!$D:$D,'Publication Table (%)'!M$7),
SUMIFS(AllPublicationData!$G:$G,AllPublicationData!$A:$A,'Publication Table (%)'!$B164,AllPublicationData!$B:$B,'Publication Table (%)'!M$7)/
SUMIFS(AllPublicationData!$E:$E,AllPublicationData!$A:$A,'Publication Table (%)'!$B164,AllPublicationData!$B:$B,'Publication Table (%)'!M$7)),
IF('Publication Table (%)'!$C$5="Operations cancelled for clinical reasons",
IFERROR(SUMIFS(AllPublicationData!$H:$H,AllPublicationData!$A:$A,'Publication Table (%)'!$B164,AllPublicationData!$B:$B,'Publication Table (%)'!$C$4,AllPublicationData!$D:$D,'Publication Table (%)'!M$7)/
SUMIFS(AllPublicationData!$E:$E,AllPublicationData!$A:$A,'Publication Table (%)'!$B164,AllPublicationData!$B:$B,'Publication Table (%)'!$C$4,AllPublicationData!$D:$D,'Publication Table (%)'!M$7),
SUMIFS(AllPublicationData!$H:$H,AllPublicationData!$A:$A,'Publication Table (%)'!$B164,AllPublicationData!$B:$B,'Publication Table (%)'!M$7)/
SUMIFS(AllPublicationData!$E:$E,AllPublicationData!$A:$A,'Publication Table (%)'!$B164,AllPublicationData!$B:$B,'Publication Table (%)'!M$7)),
IF('Publication Table (%)'!$C$5="Operations cancelled for non-clinical/capacity reasons",
IFERROR(SUMIFS(AllPublicationData!$I:$I,AllPublicationData!$A:$A,'Publication Table (%)'!$B164,AllPublicationData!$B:$B,'Publication Table (%)'!$C$4,AllPublicationData!$D:$D,'Publication Table (%)'!M$7)/
SUMIFS(AllPublicationData!$E:$E,AllPublicationData!$A:$A,'Publication Table (%)'!$B164,AllPublicationData!$B:$B,'Publication Table (%)'!$C$4,AllPublicationData!$D:$D,'Publication Table (%)'!M$7),
SUMIFS(AllPublicationData!$I:$I,AllPublicationData!$A:$A,'Publication Table (%)'!$B164,AllPublicationData!$B:$B,'Publication Table (%)'!M$7)/
SUMIFS(AllPublicationData!$E:$E,AllPublicationData!$A:$A,'Publication Table (%)'!$B164,AllPublicationData!$B:$B,'Publication Table (%)'!M$7)),
IF('Publication Table (%)'!$C$5="Cancellations for other reasons",
IFERROR(SUMIFS(AllPublicationData!$J:$J,AllPublicationData!$A:$A,'Publication Table (%)'!$B164,AllPublicationData!$B:$B,'Publication Table (%)'!$C$4,AllPublicationData!$D:$D,'Publication Table (%)'!M$7)/
SUMIFS(AllPublicationData!$E:$E,AllPublicationData!$A:$A,'Publication Table (%)'!$B164,AllPublicationData!$B:$B,'Publication Table (%)'!$C$4,AllPublicationData!$D:$D,'Publication Table (%)'!M$7),
SUMIFS(AllPublicationData!$J:$J,AllPublicationData!$A:$A,'Publication Table (%)'!$B164,AllPublicationData!$B:$B,'Publication Table (%)'!M$7)/
SUMIFS(AllPublicationData!$E:$E,AllPublicationData!$A:$A,'Publication Table (%)'!$B164,AllPublicationData!$B:$B,'Publication Table (%)'!M$7)))))))</f>
        <v>#DIV/0!</v>
      </c>
      <c r="N164" s="96" t="e">
        <f>IF('Publication Table (%)'!$C$5="All Cancelled Operations",
IFERROR(SUMIFS(AllPublicationData!$F:$F,AllPublicationData!$A:$A,'Publication Table (%)'!$B164,AllPublicationData!$B:$B,'Publication Table (%)'!$C$4,AllPublicationData!$D:$D,'Publication Table (%)'!N$7)/
SUMIFS(AllPublicationData!$E:$E,AllPublicationData!$A:$A,'Publication Table (%)'!$B164,AllPublicationData!$B:$B,'Publication Table (%)'!$C$4,AllPublicationData!$D:$D,'Publication Table (%)'!N$7),
SUMIFS(AllPublicationData!$F:$F,AllPublicationData!$A:$A,'Publication Table (%)'!$B164,AllPublicationData!$B:$B,'Publication Table (%)'!N$7)/
SUMIFS(AllPublicationData!$E:$E,AllPublicationData!$A:$A,'Publication Table (%)'!$B164,AllPublicationData!$B:$B,'Publication Table (%)'!N$7)),
IF('Publication Table (%)'!$C$5="Operations cancelled by patient",
IFERROR(SUMIFS(AllPublicationData!$G:$G,AllPublicationData!$A:$A,'Publication Table (%)'!$B164,AllPublicationData!$B:$B,'Publication Table (%)'!$C$4,AllPublicationData!$D:$D,'Publication Table (%)'!N$7)/
SUMIFS(AllPublicationData!$E:$E,AllPublicationData!$A:$A,'Publication Table (%)'!$B164,AllPublicationData!$B:$B,'Publication Table (%)'!$C$4,AllPublicationData!$D:$D,'Publication Table (%)'!N$7),
SUMIFS(AllPublicationData!$G:$G,AllPublicationData!$A:$A,'Publication Table (%)'!$B164,AllPublicationData!$B:$B,'Publication Table (%)'!N$7)/
SUMIFS(AllPublicationData!$E:$E,AllPublicationData!$A:$A,'Publication Table (%)'!$B164,AllPublicationData!$B:$B,'Publication Table (%)'!N$7)),
IF('Publication Table (%)'!$C$5="Operations cancelled for clinical reasons",
IFERROR(SUMIFS(AllPublicationData!$H:$H,AllPublicationData!$A:$A,'Publication Table (%)'!$B164,AllPublicationData!$B:$B,'Publication Table (%)'!$C$4,AllPublicationData!$D:$D,'Publication Table (%)'!N$7)/
SUMIFS(AllPublicationData!$E:$E,AllPublicationData!$A:$A,'Publication Table (%)'!$B164,AllPublicationData!$B:$B,'Publication Table (%)'!$C$4,AllPublicationData!$D:$D,'Publication Table (%)'!N$7),
SUMIFS(AllPublicationData!$H:$H,AllPublicationData!$A:$A,'Publication Table (%)'!$B164,AllPublicationData!$B:$B,'Publication Table (%)'!N$7)/
SUMIFS(AllPublicationData!$E:$E,AllPublicationData!$A:$A,'Publication Table (%)'!$B164,AllPublicationData!$B:$B,'Publication Table (%)'!N$7)),
IF('Publication Table (%)'!$C$5="Operations cancelled for non-clinical/capacity reasons",
IFERROR(SUMIFS(AllPublicationData!$I:$I,AllPublicationData!$A:$A,'Publication Table (%)'!$B164,AllPublicationData!$B:$B,'Publication Table (%)'!$C$4,AllPublicationData!$D:$D,'Publication Table (%)'!N$7)/
SUMIFS(AllPublicationData!$E:$E,AllPublicationData!$A:$A,'Publication Table (%)'!$B164,AllPublicationData!$B:$B,'Publication Table (%)'!$C$4,AllPublicationData!$D:$D,'Publication Table (%)'!N$7),
SUMIFS(AllPublicationData!$I:$I,AllPublicationData!$A:$A,'Publication Table (%)'!$B164,AllPublicationData!$B:$B,'Publication Table (%)'!N$7)/
SUMIFS(AllPublicationData!$E:$E,AllPublicationData!$A:$A,'Publication Table (%)'!$B164,AllPublicationData!$B:$B,'Publication Table (%)'!N$7)),
IF('Publication Table (%)'!$C$5="Cancellations for other reasons",
IFERROR(SUMIFS(AllPublicationData!$J:$J,AllPublicationData!$A:$A,'Publication Table (%)'!$B164,AllPublicationData!$B:$B,'Publication Table (%)'!$C$4,AllPublicationData!$D:$D,'Publication Table (%)'!N$7)/
SUMIFS(AllPublicationData!$E:$E,AllPublicationData!$A:$A,'Publication Table (%)'!$B164,AllPublicationData!$B:$B,'Publication Table (%)'!$C$4,AllPublicationData!$D:$D,'Publication Table (%)'!N$7),
SUMIFS(AllPublicationData!$J:$J,AllPublicationData!$A:$A,'Publication Table (%)'!$B164,AllPublicationData!$B:$B,'Publication Table (%)'!N$7)/
SUMIFS(AllPublicationData!$E:$E,AllPublicationData!$A:$A,'Publication Table (%)'!$B164,AllPublicationData!$B:$B,'Publication Table (%)'!N$7)))))))</f>
        <v>#DIV/0!</v>
      </c>
      <c r="O164" s="96" t="e">
        <f>IF('Publication Table (%)'!$C$5="All Cancelled Operations",
IFERROR(SUMIFS(AllPublicationData!$F:$F,AllPublicationData!$A:$A,'Publication Table (%)'!$B164,AllPublicationData!$B:$B,'Publication Table (%)'!$C$4,AllPublicationData!$D:$D,'Publication Table (%)'!O$7)/
SUMIFS(AllPublicationData!$E:$E,AllPublicationData!$A:$A,'Publication Table (%)'!$B164,AllPublicationData!$B:$B,'Publication Table (%)'!$C$4,AllPublicationData!$D:$D,'Publication Table (%)'!O$7),
SUMIFS(AllPublicationData!$F:$F,AllPublicationData!$A:$A,'Publication Table (%)'!$B164,AllPublicationData!$B:$B,'Publication Table (%)'!O$7)/
SUMIFS(AllPublicationData!$E:$E,AllPublicationData!$A:$A,'Publication Table (%)'!$B164,AllPublicationData!$B:$B,'Publication Table (%)'!O$7)),
IF('Publication Table (%)'!$C$5="Operations cancelled by patient",
IFERROR(SUMIFS(AllPublicationData!$G:$G,AllPublicationData!$A:$A,'Publication Table (%)'!$B164,AllPublicationData!$B:$B,'Publication Table (%)'!$C$4,AllPublicationData!$D:$D,'Publication Table (%)'!O$7)/
SUMIFS(AllPublicationData!$E:$E,AllPublicationData!$A:$A,'Publication Table (%)'!$B164,AllPublicationData!$B:$B,'Publication Table (%)'!$C$4,AllPublicationData!$D:$D,'Publication Table (%)'!O$7),
SUMIFS(AllPublicationData!$G:$G,AllPublicationData!$A:$A,'Publication Table (%)'!$B164,AllPublicationData!$B:$B,'Publication Table (%)'!O$7)/
SUMIFS(AllPublicationData!$E:$E,AllPublicationData!$A:$A,'Publication Table (%)'!$B164,AllPublicationData!$B:$B,'Publication Table (%)'!O$7)),
IF('Publication Table (%)'!$C$5="Operations cancelled for clinical reasons",
IFERROR(SUMIFS(AllPublicationData!$H:$H,AllPublicationData!$A:$A,'Publication Table (%)'!$B164,AllPublicationData!$B:$B,'Publication Table (%)'!$C$4,AllPublicationData!$D:$D,'Publication Table (%)'!O$7)/
SUMIFS(AllPublicationData!$E:$E,AllPublicationData!$A:$A,'Publication Table (%)'!$B164,AllPublicationData!$B:$B,'Publication Table (%)'!$C$4,AllPublicationData!$D:$D,'Publication Table (%)'!O$7),
SUMIFS(AllPublicationData!$H:$H,AllPublicationData!$A:$A,'Publication Table (%)'!$B164,AllPublicationData!$B:$B,'Publication Table (%)'!O$7)/
SUMIFS(AllPublicationData!$E:$E,AllPublicationData!$A:$A,'Publication Table (%)'!$B164,AllPublicationData!$B:$B,'Publication Table (%)'!O$7)),
IF('Publication Table (%)'!$C$5="Operations cancelled for non-clinical/capacity reasons",
IFERROR(SUMIFS(AllPublicationData!$I:$I,AllPublicationData!$A:$A,'Publication Table (%)'!$B164,AllPublicationData!$B:$B,'Publication Table (%)'!$C$4,AllPublicationData!$D:$D,'Publication Table (%)'!O$7)/
SUMIFS(AllPublicationData!$E:$E,AllPublicationData!$A:$A,'Publication Table (%)'!$B164,AllPublicationData!$B:$B,'Publication Table (%)'!$C$4,AllPublicationData!$D:$D,'Publication Table (%)'!O$7),
SUMIFS(AllPublicationData!$I:$I,AllPublicationData!$A:$A,'Publication Table (%)'!$B164,AllPublicationData!$B:$B,'Publication Table (%)'!O$7)/
SUMIFS(AllPublicationData!$E:$E,AllPublicationData!$A:$A,'Publication Table (%)'!$B164,AllPublicationData!$B:$B,'Publication Table (%)'!O$7)),
IF('Publication Table (%)'!$C$5="Cancellations for other reasons",
IFERROR(SUMIFS(AllPublicationData!$J:$J,AllPublicationData!$A:$A,'Publication Table (%)'!$B164,AllPublicationData!$B:$B,'Publication Table (%)'!$C$4,AllPublicationData!$D:$D,'Publication Table (%)'!O$7)/
SUMIFS(AllPublicationData!$E:$E,AllPublicationData!$A:$A,'Publication Table (%)'!$B164,AllPublicationData!$B:$B,'Publication Table (%)'!$C$4,AllPublicationData!$D:$D,'Publication Table (%)'!O$7),
SUMIFS(AllPublicationData!$J:$J,AllPublicationData!$A:$A,'Publication Table (%)'!$B164,AllPublicationData!$B:$B,'Publication Table (%)'!O$7)/
SUMIFS(AllPublicationData!$E:$E,AllPublicationData!$A:$A,'Publication Table (%)'!$B164,AllPublicationData!$B:$B,'Publication Table (%)'!O$7)))))))</f>
        <v>#DIV/0!</v>
      </c>
      <c r="P164" s="96" t="e">
        <f>IF('Publication Table (%)'!$C$5="All Cancelled Operations",
IFERROR(SUMIFS(AllPublicationData!$F:$F,AllPublicationData!$A:$A,'Publication Table (%)'!$B164,AllPublicationData!$B:$B,'Publication Table (%)'!$C$4,AllPublicationData!$D:$D,'Publication Table (%)'!P$7)/
SUMIFS(AllPublicationData!$E:$E,AllPublicationData!$A:$A,'Publication Table (%)'!$B164,AllPublicationData!$B:$B,'Publication Table (%)'!$C$4,AllPublicationData!$D:$D,'Publication Table (%)'!P$7),
SUMIFS(AllPublicationData!$F:$F,AllPublicationData!$A:$A,'Publication Table (%)'!$B164,AllPublicationData!$B:$B,'Publication Table (%)'!P$7)/
SUMIFS(AllPublicationData!$E:$E,AllPublicationData!$A:$A,'Publication Table (%)'!$B164,AllPublicationData!$B:$B,'Publication Table (%)'!P$7)),
IF('Publication Table (%)'!$C$5="Operations cancelled by patient",
IFERROR(SUMIFS(AllPublicationData!$G:$G,AllPublicationData!$A:$A,'Publication Table (%)'!$B164,AllPublicationData!$B:$B,'Publication Table (%)'!$C$4,AllPublicationData!$D:$D,'Publication Table (%)'!P$7)/
SUMIFS(AllPublicationData!$E:$E,AllPublicationData!$A:$A,'Publication Table (%)'!$B164,AllPublicationData!$B:$B,'Publication Table (%)'!$C$4,AllPublicationData!$D:$D,'Publication Table (%)'!P$7),
SUMIFS(AllPublicationData!$G:$G,AllPublicationData!$A:$A,'Publication Table (%)'!$B164,AllPublicationData!$B:$B,'Publication Table (%)'!P$7)/
SUMIFS(AllPublicationData!$E:$E,AllPublicationData!$A:$A,'Publication Table (%)'!$B164,AllPublicationData!$B:$B,'Publication Table (%)'!P$7)),
IF('Publication Table (%)'!$C$5="Operations cancelled for clinical reasons",
IFERROR(SUMIFS(AllPublicationData!$H:$H,AllPublicationData!$A:$A,'Publication Table (%)'!$B164,AllPublicationData!$B:$B,'Publication Table (%)'!$C$4,AllPublicationData!$D:$D,'Publication Table (%)'!P$7)/
SUMIFS(AllPublicationData!$E:$E,AllPublicationData!$A:$A,'Publication Table (%)'!$B164,AllPublicationData!$B:$B,'Publication Table (%)'!$C$4,AllPublicationData!$D:$D,'Publication Table (%)'!P$7),
SUMIFS(AllPublicationData!$H:$H,AllPublicationData!$A:$A,'Publication Table (%)'!$B164,AllPublicationData!$B:$B,'Publication Table (%)'!P$7)/
SUMIFS(AllPublicationData!$E:$E,AllPublicationData!$A:$A,'Publication Table (%)'!$B164,AllPublicationData!$B:$B,'Publication Table (%)'!P$7)),
IF('Publication Table (%)'!$C$5="Operations cancelled for non-clinical/capacity reasons",
IFERROR(SUMIFS(AllPublicationData!$I:$I,AllPublicationData!$A:$A,'Publication Table (%)'!$B164,AllPublicationData!$B:$B,'Publication Table (%)'!$C$4,AllPublicationData!$D:$D,'Publication Table (%)'!P$7)/
SUMIFS(AllPublicationData!$E:$E,AllPublicationData!$A:$A,'Publication Table (%)'!$B164,AllPublicationData!$B:$B,'Publication Table (%)'!$C$4,AllPublicationData!$D:$D,'Publication Table (%)'!P$7),
SUMIFS(AllPublicationData!$I:$I,AllPublicationData!$A:$A,'Publication Table (%)'!$B164,AllPublicationData!$B:$B,'Publication Table (%)'!P$7)/
SUMIFS(AllPublicationData!$E:$E,AllPublicationData!$A:$A,'Publication Table (%)'!$B164,AllPublicationData!$B:$B,'Publication Table (%)'!P$7)),
IF('Publication Table (%)'!$C$5="Cancellations for other reasons",
IFERROR(SUMIFS(AllPublicationData!$J:$J,AllPublicationData!$A:$A,'Publication Table (%)'!$B164,AllPublicationData!$B:$B,'Publication Table (%)'!$C$4,AllPublicationData!$D:$D,'Publication Table (%)'!P$7)/
SUMIFS(AllPublicationData!$E:$E,AllPublicationData!$A:$A,'Publication Table (%)'!$B164,AllPublicationData!$B:$B,'Publication Table (%)'!$C$4,AllPublicationData!$D:$D,'Publication Table (%)'!P$7),
SUMIFS(AllPublicationData!$J:$J,AllPublicationData!$A:$A,'Publication Table (%)'!$B164,AllPublicationData!$B:$B,'Publication Table (%)'!P$7)/
SUMIFS(AllPublicationData!$E:$E,AllPublicationData!$A:$A,'Publication Table (%)'!$B164,AllPublicationData!$B:$B,'Publication Table (%)'!P$7)))))))</f>
        <v>#DIV/0!</v>
      </c>
      <c r="Q164" s="96" t="e">
        <f>IF('Publication Table (%)'!$C$5="All Cancelled Operations",
IFERROR(SUMIFS(AllPublicationData!$F:$F,AllPublicationData!$A:$A,'Publication Table (%)'!$B164,AllPublicationData!$B:$B,'Publication Table (%)'!$C$4,AllPublicationData!$D:$D,'Publication Table (%)'!Q$7)/
SUMIFS(AllPublicationData!$E:$E,AllPublicationData!$A:$A,'Publication Table (%)'!$B164,AllPublicationData!$B:$B,'Publication Table (%)'!$C$4,AllPublicationData!$D:$D,'Publication Table (%)'!Q$7),
SUMIFS(AllPublicationData!$F:$F,AllPublicationData!$A:$A,'Publication Table (%)'!$B164,AllPublicationData!$B:$B,'Publication Table (%)'!Q$7)/
SUMIFS(AllPublicationData!$E:$E,AllPublicationData!$A:$A,'Publication Table (%)'!$B164,AllPublicationData!$B:$B,'Publication Table (%)'!Q$7)),
IF('Publication Table (%)'!$C$5="Operations cancelled by patient",
IFERROR(SUMIFS(AllPublicationData!$G:$G,AllPublicationData!$A:$A,'Publication Table (%)'!$B164,AllPublicationData!$B:$B,'Publication Table (%)'!$C$4,AllPublicationData!$D:$D,'Publication Table (%)'!Q$7)/
SUMIFS(AllPublicationData!$E:$E,AllPublicationData!$A:$A,'Publication Table (%)'!$B164,AllPublicationData!$B:$B,'Publication Table (%)'!$C$4,AllPublicationData!$D:$D,'Publication Table (%)'!Q$7),
SUMIFS(AllPublicationData!$G:$G,AllPublicationData!$A:$A,'Publication Table (%)'!$B164,AllPublicationData!$B:$B,'Publication Table (%)'!Q$7)/
SUMIFS(AllPublicationData!$E:$E,AllPublicationData!$A:$A,'Publication Table (%)'!$B164,AllPublicationData!$B:$B,'Publication Table (%)'!Q$7)),
IF('Publication Table (%)'!$C$5="Operations cancelled for clinical reasons",
IFERROR(SUMIFS(AllPublicationData!$H:$H,AllPublicationData!$A:$A,'Publication Table (%)'!$B164,AllPublicationData!$B:$B,'Publication Table (%)'!$C$4,AllPublicationData!$D:$D,'Publication Table (%)'!Q$7)/
SUMIFS(AllPublicationData!$E:$E,AllPublicationData!$A:$A,'Publication Table (%)'!$B164,AllPublicationData!$B:$B,'Publication Table (%)'!$C$4,AllPublicationData!$D:$D,'Publication Table (%)'!Q$7),
SUMIFS(AllPublicationData!$H:$H,AllPublicationData!$A:$A,'Publication Table (%)'!$B164,AllPublicationData!$B:$B,'Publication Table (%)'!Q$7)/
SUMIFS(AllPublicationData!$E:$E,AllPublicationData!$A:$A,'Publication Table (%)'!$B164,AllPublicationData!$B:$B,'Publication Table (%)'!Q$7)),
IF('Publication Table (%)'!$C$5="Operations cancelled for non-clinical/capacity reasons",
IFERROR(SUMIFS(AllPublicationData!$I:$I,AllPublicationData!$A:$A,'Publication Table (%)'!$B164,AllPublicationData!$B:$B,'Publication Table (%)'!$C$4,AllPublicationData!$D:$D,'Publication Table (%)'!Q$7)/
SUMIFS(AllPublicationData!$E:$E,AllPublicationData!$A:$A,'Publication Table (%)'!$B164,AllPublicationData!$B:$B,'Publication Table (%)'!$C$4,AllPublicationData!$D:$D,'Publication Table (%)'!Q$7),
SUMIFS(AllPublicationData!$I:$I,AllPublicationData!$A:$A,'Publication Table (%)'!$B164,AllPublicationData!$B:$B,'Publication Table (%)'!Q$7)/
SUMIFS(AllPublicationData!$E:$E,AllPublicationData!$A:$A,'Publication Table (%)'!$B164,AllPublicationData!$B:$B,'Publication Table (%)'!Q$7)),
IF('Publication Table (%)'!$C$5="Cancellations for other reasons",
IFERROR(SUMIFS(AllPublicationData!$J:$J,AllPublicationData!$A:$A,'Publication Table (%)'!$B164,AllPublicationData!$B:$B,'Publication Table (%)'!$C$4,AllPublicationData!$D:$D,'Publication Table (%)'!Q$7)/
SUMIFS(AllPublicationData!$E:$E,AllPublicationData!$A:$A,'Publication Table (%)'!$B164,AllPublicationData!$B:$B,'Publication Table (%)'!$C$4,AllPublicationData!$D:$D,'Publication Table (%)'!Q$7),
SUMIFS(AllPublicationData!$J:$J,AllPublicationData!$A:$A,'Publication Table (%)'!$B164,AllPublicationData!$B:$B,'Publication Table (%)'!Q$7)/
SUMIFS(AllPublicationData!$E:$E,AllPublicationData!$A:$A,'Publication Table (%)'!$B164,AllPublicationData!$B:$B,'Publication Table (%)'!Q$7)))))))</f>
        <v>#DIV/0!</v>
      </c>
      <c r="R164" s="96" t="e">
        <f>IF('Publication Table (%)'!$C$5="All Cancelled Operations",
IFERROR(SUMIFS(AllPublicationData!$F:$F,AllPublicationData!$A:$A,'Publication Table (%)'!$B164,AllPublicationData!$B:$B,'Publication Table (%)'!$C$4,AllPublicationData!$D:$D,'Publication Table (%)'!R$7)/
SUMIFS(AllPublicationData!$E:$E,AllPublicationData!$A:$A,'Publication Table (%)'!$B164,AllPublicationData!$B:$B,'Publication Table (%)'!$C$4,AllPublicationData!$D:$D,'Publication Table (%)'!R$7),
SUMIFS(AllPublicationData!$F:$F,AllPublicationData!$A:$A,'Publication Table (%)'!$B164,AllPublicationData!$B:$B,'Publication Table (%)'!R$7)/
SUMIFS(AllPublicationData!$E:$E,AllPublicationData!$A:$A,'Publication Table (%)'!$B164,AllPublicationData!$B:$B,'Publication Table (%)'!R$7)),
IF('Publication Table (%)'!$C$5="Operations cancelled by patient",
IFERROR(SUMIFS(AllPublicationData!$G:$G,AllPublicationData!$A:$A,'Publication Table (%)'!$B164,AllPublicationData!$B:$B,'Publication Table (%)'!$C$4,AllPublicationData!$D:$D,'Publication Table (%)'!R$7)/
SUMIFS(AllPublicationData!$E:$E,AllPublicationData!$A:$A,'Publication Table (%)'!$B164,AllPublicationData!$B:$B,'Publication Table (%)'!$C$4,AllPublicationData!$D:$D,'Publication Table (%)'!R$7),
SUMIFS(AllPublicationData!$G:$G,AllPublicationData!$A:$A,'Publication Table (%)'!$B164,AllPublicationData!$B:$B,'Publication Table (%)'!R$7)/
SUMIFS(AllPublicationData!$E:$E,AllPublicationData!$A:$A,'Publication Table (%)'!$B164,AllPublicationData!$B:$B,'Publication Table (%)'!R$7)),
IF('Publication Table (%)'!$C$5="Operations cancelled for clinical reasons",
IFERROR(SUMIFS(AllPublicationData!$H:$H,AllPublicationData!$A:$A,'Publication Table (%)'!$B164,AllPublicationData!$B:$B,'Publication Table (%)'!$C$4,AllPublicationData!$D:$D,'Publication Table (%)'!R$7)/
SUMIFS(AllPublicationData!$E:$E,AllPublicationData!$A:$A,'Publication Table (%)'!$B164,AllPublicationData!$B:$B,'Publication Table (%)'!$C$4,AllPublicationData!$D:$D,'Publication Table (%)'!R$7),
SUMIFS(AllPublicationData!$H:$H,AllPublicationData!$A:$A,'Publication Table (%)'!$B164,AllPublicationData!$B:$B,'Publication Table (%)'!R$7)/
SUMIFS(AllPublicationData!$E:$E,AllPublicationData!$A:$A,'Publication Table (%)'!$B164,AllPublicationData!$B:$B,'Publication Table (%)'!R$7)),
IF('Publication Table (%)'!$C$5="Operations cancelled for non-clinical/capacity reasons",
IFERROR(SUMIFS(AllPublicationData!$I:$I,AllPublicationData!$A:$A,'Publication Table (%)'!$B164,AllPublicationData!$B:$B,'Publication Table (%)'!$C$4,AllPublicationData!$D:$D,'Publication Table (%)'!R$7)/
SUMIFS(AllPublicationData!$E:$E,AllPublicationData!$A:$A,'Publication Table (%)'!$B164,AllPublicationData!$B:$B,'Publication Table (%)'!$C$4,AllPublicationData!$D:$D,'Publication Table (%)'!R$7),
SUMIFS(AllPublicationData!$I:$I,AllPublicationData!$A:$A,'Publication Table (%)'!$B164,AllPublicationData!$B:$B,'Publication Table (%)'!R$7)/
SUMIFS(AllPublicationData!$E:$E,AllPublicationData!$A:$A,'Publication Table (%)'!$B164,AllPublicationData!$B:$B,'Publication Table (%)'!R$7)),
IF('Publication Table (%)'!$C$5="Cancellations for other reasons",
IFERROR(SUMIFS(AllPublicationData!$J:$J,AllPublicationData!$A:$A,'Publication Table (%)'!$B164,AllPublicationData!$B:$B,'Publication Table (%)'!$C$4,AllPublicationData!$D:$D,'Publication Table (%)'!R$7)/
SUMIFS(AllPublicationData!$E:$E,AllPublicationData!$A:$A,'Publication Table (%)'!$B164,AllPublicationData!$B:$B,'Publication Table (%)'!$C$4,AllPublicationData!$D:$D,'Publication Table (%)'!R$7),
SUMIFS(AllPublicationData!$J:$J,AllPublicationData!$A:$A,'Publication Table (%)'!$B164,AllPublicationData!$B:$B,'Publication Table (%)'!R$7)/
SUMIFS(AllPublicationData!$E:$E,AllPublicationData!$A:$A,'Publication Table (%)'!$B164,AllPublicationData!$B:$B,'Publication Table (%)'!R$7)))))))</f>
        <v>#DIV/0!</v>
      </c>
      <c r="S164" s="96" t="e">
        <f>IF('Publication Table (%)'!$C$5="All Cancelled Operations",
IFERROR(SUMIFS(AllPublicationData!$F:$F,AllPublicationData!$A:$A,'Publication Table (%)'!$B164,AllPublicationData!$B:$B,'Publication Table (%)'!$C$4,AllPublicationData!$D:$D,'Publication Table (%)'!S$7)/
SUMIFS(AllPublicationData!$E:$E,AllPublicationData!$A:$A,'Publication Table (%)'!$B164,AllPublicationData!$B:$B,'Publication Table (%)'!$C$4,AllPublicationData!$D:$D,'Publication Table (%)'!S$7),
SUMIFS(AllPublicationData!$F:$F,AllPublicationData!$A:$A,'Publication Table (%)'!$B164,AllPublicationData!$B:$B,'Publication Table (%)'!S$7)/
SUMIFS(AllPublicationData!$E:$E,AllPublicationData!$A:$A,'Publication Table (%)'!$B164,AllPublicationData!$B:$B,'Publication Table (%)'!S$7)),
IF('Publication Table (%)'!$C$5="Operations cancelled by patient",
IFERROR(SUMIFS(AllPublicationData!$G:$G,AllPublicationData!$A:$A,'Publication Table (%)'!$B164,AllPublicationData!$B:$B,'Publication Table (%)'!$C$4,AllPublicationData!$D:$D,'Publication Table (%)'!S$7)/
SUMIFS(AllPublicationData!$E:$E,AllPublicationData!$A:$A,'Publication Table (%)'!$B164,AllPublicationData!$B:$B,'Publication Table (%)'!$C$4,AllPublicationData!$D:$D,'Publication Table (%)'!S$7),
SUMIFS(AllPublicationData!$G:$G,AllPublicationData!$A:$A,'Publication Table (%)'!$B164,AllPublicationData!$B:$B,'Publication Table (%)'!S$7)/
SUMIFS(AllPublicationData!$E:$E,AllPublicationData!$A:$A,'Publication Table (%)'!$B164,AllPublicationData!$B:$B,'Publication Table (%)'!S$7)),
IF('Publication Table (%)'!$C$5="Operations cancelled for clinical reasons",
IFERROR(SUMIFS(AllPublicationData!$H:$H,AllPublicationData!$A:$A,'Publication Table (%)'!$B164,AllPublicationData!$B:$B,'Publication Table (%)'!$C$4,AllPublicationData!$D:$D,'Publication Table (%)'!S$7)/
SUMIFS(AllPublicationData!$E:$E,AllPublicationData!$A:$A,'Publication Table (%)'!$B164,AllPublicationData!$B:$B,'Publication Table (%)'!$C$4,AllPublicationData!$D:$D,'Publication Table (%)'!S$7),
SUMIFS(AllPublicationData!$H:$H,AllPublicationData!$A:$A,'Publication Table (%)'!$B164,AllPublicationData!$B:$B,'Publication Table (%)'!S$7)/
SUMIFS(AllPublicationData!$E:$E,AllPublicationData!$A:$A,'Publication Table (%)'!$B164,AllPublicationData!$B:$B,'Publication Table (%)'!S$7)),
IF('Publication Table (%)'!$C$5="Operations cancelled for non-clinical/capacity reasons",
IFERROR(SUMIFS(AllPublicationData!$I:$I,AllPublicationData!$A:$A,'Publication Table (%)'!$B164,AllPublicationData!$B:$B,'Publication Table (%)'!$C$4,AllPublicationData!$D:$D,'Publication Table (%)'!S$7)/
SUMIFS(AllPublicationData!$E:$E,AllPublicationData!$A:$A,'Publication Table (%)'!$B164,AllPublicationData!$B:$B,'Publication Table (%)'!$C$4,AllPublicationData!$D:$D,'Publication Table (%)'!S$7),
SUMIFS(AllPublicationData!$I:$I,AllPublicationData!$A:$A,'Publication Table (%)'!$B164,AllPublicationData!$B:$B,'Publication Table (%)'!S$7)/
SUMIFS(AllPublicationData!$E:$E,AllPublicationData!$A:$A,'Publication Table (%)'!$B164,AllPublicationData!$B:$B,'Publication Table (%)'!S$7)),
IF('Publication Table (%)'!$C$5="Cancellations for other reasons",
IFERROR(SUMIFS(AllPublicationData!$J:$J,AllPublicationData!$A:$A,'Publication Table (%)'!$B164,AllPublicationData!$B:$B,'Publication Table (%)'!$C$4,AllPublicationData!$D:$D,'Publication Table (%)'!S$7)/
SUMIFS(AllPublicationData!$E:$E,AllPublicationData!$A:$A,'Publication Table (%)'!$B164,AllPublicationData!$B:$B,'Publication Table (%)'!$C$4,AllPublicationData!$D:$D,'Publication Table (%)'!S$7),
SUMIFS(AllPublicationData!$J:$J,AllPublicationData!$A:$A,'Publication Table (%)'!$B164,AllPublicationData!$B:$B,'Publication Table (%)'!S$7)/
SUMIFS(AllPublicationData!$E:$E,AllPublicationData!$A:$A,'Publication Table (%)'!$B164,AllPublicationData!$B:$B,'Publication Table (%)'!S$7)))))))</f>
        <v>#DIV/0!</v>
      </c>
    </row>
    <row r="165" spans="3:19" x14ac:dyDescent="0.35">
      <c r="C165" s="112">
        <f>IF('Publication Table (%)'!$C$5="All Cancelled Operations",
SUMIFS(AllPublicationData!$F:$F,AllPublicationData!$A:$A,'Publication Table (%)'!$B165,AllPublicationData!$B:$B,'Publication Table (%)'!$C$4),
IF('Publication Table (%)'!$C$5="Operations cancelled by patient",
SUMIFS(AllPublicationData!$G:$G,AllPublicationData!$A:$A,'Publication Table (%)'!$B165,AllPublicationData!$B:$B,'Publication Table (%)'!$C$4),
IF('Publication Table (%)'!$C$5="Operations cancelled for clinical reasons",
SUMIFS(AllPublicationData!$H:$H,AllPublicationData!$A:$A,'Publication Table (%)'!$B165,AllPublicationData!$B:$B,'Publication Table (%)'!$C$4),
IF('Publication Table (%)'!$C$5="Operations cancelled for non-clinical/capacity reasons",
SUMIFS(AllPublicationData!$I:$I,AllPublicationData!$A:$A,'Publication Table (%)'!$B165,AllPublicationData!$B:$B,'Publication Table (%)'!$C$4),
IF('Publication Table (%)'!$C$5="Cancellations for other reasons",
SUMIFS(AllPublicationData!$J:$J,AllPublicationData!$A:$A,'Publication Table (%)'!$B165,AllPublicationData!$B:$B,'Publication Table (%)'!$C$4))))))+
IF(AND($C$4="NHS Scotland",$C$5="All Cancelled Operations"),
SUMIFS(AllPublicationData!$F:$F,AllPublicationData!$A:$A,'Publication Table (%)'!$B165),
IF(AND($C$4="NHS Scotland",$C$5="Operations cancelled by patient"),
SUMIFS(AllPublicationData!$G:$G,AllPublicationData!$A:$A,'Publication Table (%)'!$B165),
IF(AND($C$4="NHS Scotland",$C$5="Operations cancelled for clinical reasons"),
SUMIFS(AllPublicationData!$H:$H,AllPublicationData!$A:$A,'Publication Table (%)'!$B165),
IF(AND($C$4="NHS Scotland",$C$5="Operations cancelled for non-clinical/capacity reasons"),
SUMIFS(AllPublicationData!$I:$I,AllPublicationData!$A:$A,'Publication Table (%)'!$B165),
IF(AND($C$4="NHS Scotland",$C$5="Cancellations for other reasons"),
SUMIFS(AllPublicationData!$J:$J,AllPublicationData!$A:$A,'Publication Table (%)'!$B165))))))</f>
        <v>0</v>
      </c>
      <c r="D165" s="110" t="e">
        <f>IF(AND('Publication Table (%)'!$C$5="All Cancelled Operations",$C$4&lt;&gt;"NHS Scotland"),
IFERROR(SUMIFS(AllPublicationData!$F:$F,AllPublicationData!$A:$A,'Publication Table (%)'!$B165,AllPublicationData!$B:$B,'Publication Table (%)'!$C$4,AllPublicationData!$D:$D,'Publication Table (%)'!D$7)/
SUMIFS(AllPublicationData!$E:$E,AllPublicationData!$A:$A,'Publication Table (%)'!$B165,AllPublicationData!$B:$B,'Publication Table (%)'!$C$4,AllPublicationData!$D:$D,'Publication Table (%)'!D$7),
SUMIFS(AllPublicationData!$F:$F,AllPublicationData!$A:$A,'Publication Table (%)'!$B165,AllPublicationData!$B:$B,'Publication Table (%)'!D$7)/
SUMIFS(AllPublicationData!$E:$E,AllPublicationData!$A:$A,'Publication Table (%)'!$B165,AllPublicationData!$B:$B,'Publication Table (%)'!D$7)),
IF(AND('Publication Table (%)'!$C$5="Operations cancelled by patient",$C$4&lt;&gt;"NHS Scotland"),
IFERROR(SUMIFS(AllPublicationData!$G:$G,AllPublicationData!$A:$A,'Publication Table (%)'!$B165,AllPublicationData!$B:$B,'Publication Table (%)'!$C$4,AllPublicationData!$D:$D,'Publication Table (%)'!D$7)/
SUMIFS(AllPublicationData!$E:$E,AllPublicationData!$A:$A,'Publication Table (%)'!$B165,AllPublicationData!$B:$B,'Publication Table (%)'!$C$4,AllPublicationData!$D:$D,'Publication Table (%)'!D$7),
SUMIFS(AllPublicationData!$G:$G,AllPublicationData!$A:$A,'Publication Table (%)'!$B165,AllPublicationData!$B:$B,'Publication Table (%)'!D$7)/
SUMIFS(AllPublicationData!$E:$E,AllPublicationData!$A:$A,'Publication Table (%)'!$B165,AllPublicationData!$B:$B,'Publication Table (%)'!D$7)),
IF(AND('Publication Table (%)'!$C$5="Operations cancelled for clinical reasons",$C$4&lt;&gt;"NHS Scotland"),
IFERROR(SUMIFS(AllPublicationData!$H:$H,AllPublicationData!$A:$A,'Publication Table (%)'!$B165,AllPublicationData!$B:$B,'Publication Table (%)'!$C$4,AllPublicationData!$D:$D,'Publication Table (%)'!D$7)/
SUMIFS(AllPublicationData!$E:$E,AllPublicationData!$A:$A,'Publication Table (%)'!$B165,AllPublicationData!$B:$B,'Publication Table (%)'!$C$4,AllPublicationData!$D:$D,'Publication Table (%)'!D$7),
SUMIFS(AllPublicationData!$H:$H,AllPublicationData!$A:$A,'Publication Table (%)'!$B165,AllPublicationData!$B:$B,'Publication Table (%)'!D$7)/
SUMIFS(AllPublicationData!$E:$E,AllPublicationData!$A:$A,'Publication Table (%)'!$B165,AllPublicationData!$B:$B,'Publication Table (%)'!D$7)),
IF(AND('Publication Table (%)'!$C$5="Operations cancelled for non-clinical/capacity reasons",$C$4&lt;&gt;"NHS Scotland"),
IFERROR(SUMIFS(AllPublicationData!$I:$I,AllPublicationData!$A:$A,'Publication Table (%)'!$B165,AllPublicationData!$B:$B,'Publication Table (%)'!$C$4,AllPublicationData!$D:$D,'Publication Table (%)'!D$7)/
SUMIFS(AllPublicationData!$E:$E,AllPublicationData!$A:$A,'Publication Table (%)'!$B165,AllPublicationData!$B:$B,'Publication Table (%)'!$C$4,AllPublicationData!$D:$D,'Publication Table (%)'!D$7),
SUMIFS(AllPublicationData!$I:$I,AllPublicationData!$A:$A,'Publication Table (%)'!$B165,AllPublicationData!$B:$B,'Publication Table (%)'!D$7)/
SUMIFS(AllPublicationData!$E:$E,AllPublicationData!$A:$A,'Publication Table (%)'!$B165,AllPublicationData!$B:$B,'Publication Table (%)'!D$7)),
IF(AND('Publication Table (%)'!$C$5="Cancellations for other reasons",$C$4&lt;&gt;"NHS Scotland"),
IFERROR(SUMIFS(AllPublicationData!$J:$J,AllPublicationData!$A:$A,'Publication Table (%)'!$B165,AllPublicationData!$B:$B,'Publication Table (%)'!$C$4,AllPublicationData!$D:$D,'Publication Table (%)'!D$7)/
SUMIFS(AllPublicationData!$E:$E,AllPublicationData!$A:$A,'Publication Table (%)'!$B165,AllPublicationData!$B:$B,'Publication Table (%)'!$C$4,AllPublicationData!$D:$D,'Publication Table (%)'!D$7),
SUMIFS(AllPublicationData!$J:$J,AllPublicationData!$A:$A,'Publication Table (%)'!$B165,AllPublicationData!$B:$B,'Publication Table (%)'!D$7)/
SUMIFS(AllPublicationData!$E:$E,AllPublicationData!$A:$A,'Publication Table (%)'!$B165,AllPublicationData!$B:$B,'Publication Table (%)'!D$7)),
IF(AND($C$4="NHS Scotland",$C$5="All Cancelled Operations"),
SUMIFS(AllPublicationData!$F:$F,AllPublicationData!$A:$A,'Publication Table'!$B165)/
SUMIFS(AllPublicationData!$E:$E,AllPublicationData!$A:$A,'Publication Table'!$B165),
IF(AND($C$4="NHS Scotland",$C$5="Operations cancelled by patient"),
SUMIFS(AllPublicationData!$G:$G,AllPublicationData!$A:$A,'Publication Table'!$B165)/
SUMIFS(AllPublicationData!$E:$E,AllPublicationData!$A:$A,'Publication Table'!$B165),
IF(AND($C$4="NHS Scotland",$C$5="Operations cancelled for clinical reasons"),
SUMIFS(AllPublicationData!$H:$H,AllPublicationData!$A:$A,'Publication Table'!$B165)/
SUMIFS(AllPublicationData!$E:$E,AllPublicationData!$A:$A,'Publication Table'!$B165),
IF(AND($C$4="NHS Scotland",$C$5="Operations cancelled for non-clinical/capacity reasons"),
SUMIFS(AllPublicationData!$I:$I,AllPublicationData!$A:$A,'Publication Table'!$B165)/
SUMIFS(AllPublicationData!$E:$E,AllPublicationData!$A:$A,'Publication Table'!$B165),
IF(AND($C$4="NHS Scotland",$C$5="Cancellations for other reasons"),
SUMIFS(AllPublicationData!$J:$J,AllPublicationData!$A:$A,'Publication Table'!$B165)/
SUMIFS(AllPublicationData!$E:$E,AllPublicationData!$A:$A,'Publication Table'!$B165)))))))))))</f>
        <v>#DIV/0!</v>
      </c>
      <c r="E165" s="96" t="e">
        <f>IF('Publication Table (%)'!$C$5="All Cancelled Operations",
IFERROR(SUMIFS(AllPublicationData!$F:$F,AllPublicationData!$A:$A,'Publication Table (%)'!$B165,AllPublicationData!$B:$B,'Publication Table (%)'!$C$4,AllPublicationData!$D:$D,'Publication Table (%)'!E$7)/
SUMIFS(AllPublicationData!$E:$E,AllPublicationData!$A:$A,'Publication Table (%)'!$B165,AllPublicationData!$B:$B,'Publication Table (%)'!$C$4,AllPublicationData!$D:$D,'Publication Table (%)'!E$7),
SUMIFS(AllPublicationData!$F:$F,AllPublicationData!$A:$A,'Publication Table (%)'!$B165,AllPublicationData!$B:$B,'Publication Table (%)'!E$7)/
SUMIFS(AllPublicationData!$E:$E,AllPublicationData!$A:$A,'Publication Table (%)'!$B165,AllPublicationData!$B:$B,'Publication Table (%)'!E$7)),
IF('Publication Table (%)'!$C$5="Operations cancelled by patient",
IFERROR(SUMIFS(AllPublicationData!$G:$G,AllPublicationData!$A:$A,'Publication Table (%)'!$B165,AllPublicationData!$B:$B,'Publication Table (%)'!$C$4,AllPublicationData!$D:$D,'Publication Table (%)'!E$7)/
SUMIFS(AllPublicationData!$E:$E,AllPublicationData!$A:$A,'Publication Table (%)'!$B165,AllPublicationData!$B:$B,'Publication Table (%)'!$C$4,AllPublicationData!$D:$D,'Publication Table (%)'!E$7),
SUMIFS(AllPublicationData!$G:$G,AllPublicationData!$A:$A,'Publication Table (%)'!$B165,AllPublicationData!$B:$B,'Publication Table (%)'!E$7)/
SUMIFS(AllPublicationData!$E:$E,AllPublicationData!$A:$A,'Publication Table (%)'!$B165,AllPublicationData!$B:$B,'Publication Table (%)'!E$7)),
IF('Publication Table (%)'!$C$5="Operations cancelled for clinical reasons",
IFERROR(SUMIFS(AllPublicationData!$H:$H,AllPublicationData!$A:$A,'Publication Table (%)'!$B165,AllPublicationData!$B:$B,'Publication Table (%)'!$C$4,AllPublicationData!$D:$D,'Publication Table (%)'!E$7)/
SUMIFS(AllPublicationData!$E:$E,AllPublicationData!$A:$A,'Publication Table (%)'!$B165,AllPublicationData!$B:$B,'Publication Table (%)'!$C$4,AllPublicationData!$D:$D,'Publication Table (%)'!E$7),
SUMIFS(AllPublicationData!$H:$H,AllPublicationData!$A:$A,'Publication Table (%)'!$B165,AllPublicationData!$B:$B,'Publication Table (%)'!E$7)/
SUMIFS(AllPublicationData!$E:$E,AllPublicationData!$A:$A,'Publication Table (%)'!$B165,AllPublicationData!$B:$B,'Publication Table (%)'!E$7)),
IF('Publication Table (%)'!$C$5="Operations cancelled for non-clinical/capacity reasons",
IFERROR(SUMIFS(AllPublicationData!$I:$I,AllPublicationData!$A:$A,'Publication Table (%)'!$B165,AllPublicationData!$B:$B,'Publication Table (%)'!$C$4,AllPublicationData!$D:$D,'Publication Table (%)'!E$7)/
SUMIFS(AllPublicationData!$E:$E,AllPublicationData!$A:$A,'Publication Table (%)'!$B165,AllPublicationData!$B:$B,'Publication Table (%)'!$C$4,AllPublicationData!$D:$D,'Publication Table (%)'!E$7),
SUMIFS(AllPublicationData!$I:$I,AllPublicationData!$A:$A,'Publication Table (%)'!$B165,AllPublicationData!$B:$B,'Publication Table (%)'!E$7)/
SUMIFS(AllPublicationData!$E:$E,AllPublicationData!$A:$A,'Publication Table (%)'!$B165,AllPublicationData!$B:$B,'Publication Table (%)'!E$7)),
IF('Publication Table (%)'!$C$5="Cancellations for other reasons",
IFERROR(SUMIFS(AllPublicationData!$J:$J,AllPublicationData!$A:$A,'Publication Table (%)'!$B165,AllPublicationData!$B:$B,'Publication Table (%)'!$C$4,AllPublicationData!$D:$D,'Publication Table (%)'!E$7)/
SUMIFS(AllPublicationData!$E:$E,AllPublicationData!$A:$A,'Publication Table (%)'!$B165,AllPublicationData!$B:$B,'Publication Table (%)'!$C$4,AllPublicationData!$D:$D,'Publication Table (%)'!E$7),
SUMIFS(AllPublicationData!$J:$J,AllPublicationData!$A:$A,'Publication Table (%)'!$B165,AllPublicationData!$B:$B,'Publication Table (%)'!E$7)/
SUMIFS(AllPublicationData!$E:$E,AllPublicationData!$A:$A,'Publication Table (%)'!$B165,AllPublicationData!$B:$B,'Publication Table (%)'!E$7)))))))</f>
        <v>#DIV/0!</v>
      </c>
      <c r="F165" s="96" t="e">
        <f>IF('Publication Table (%)'!$C$5="All Cancelled Operations",
IFERROR(SUMIFS(AllPublicationData!$F:$F,AllPublicationData!$A:$A,'Publication Table (%)'!$B165,AllPublicationData!$B:$B,'Publication Table (%)'!$C$4,AllPublicationData!$D:$D,'Publication Table (%)'!F$7)/
SUMIFS(AllPublicationData!$E:$E,AllPublicationData!$A:$A,'Publication Table (%)'!$B165,AllPublicationData!$B:$B,'Publication Table (%)'!$C$4,AllPublicationData!$D:$D,'Publication Table (%)'!F$7),
SUMIFS(AllPublicationData!$F:$F,AllPublicationData!$A:$A,'Publication Table (%)'!$B165,AllPublicationData!$B:$B,'Publication Table (%)'!F$7)/
SUMIFS(AllPublicationData!$E:$E,AllPublicationData!$A:$A,'Publication Table (%)'!$B165,AllPublicationData!$B:$B,'Publication Table (%)'!F$7)),
IF('Publication Table (%)'!$C$5="Operations cancelled by patient",
IFERROR(SUMIFS(AllPublicationData!$G:$G,AllPublicationData!$A:$A,'Publication Table (%)'!$B165,AllPublicationData!$B:$B,'Publication Table (%)'!$C$4,AllPublicationData!$D:$D,'Publication Table (%)'!F$7)/
SUMIFS(AllPublicationData!$E:$E,AllPublicationData!$A:$A,'Publication Table (%)'!$B165,AllPublicationData!$B:$B,'Publication Table (%)'!$C$4,AllPublicationData!$D:$D,'Publication Table (%)'!F$7),
SUMIFS(AllPublicationData!$G:$G,AllPublicationData!$A:$A,'Publication Table (%)'!$B165,AllPublicationData!$B:$B,'Publication Table (%)'!F$7)/
SUMIFS(AllPublicationData!$E:$E,AllPublicationData!$A:$A,'Publication Table (%)'!$B165,AllPublicationData!$B:$B,'Publication Table (%)'!F$7)),
IF('Publication Table (%)'!$C$5="Operations cancelled for clinical reasons",
IFERROR(SUMIFS(AllPublicationData!$H:$H,AllPublicationData!$A:$A,'Publication Table (%)'!$B165,AllPublicationData!$B:$B,'Publication Table (%)'!$C$4,AllPublicationData!$D:$D,'Publication Table (%)'!F$7)/
SUMIFS(AllPublicationData!$E:$E,AllPublicationData!$A:$A,'Publication Table (%)'!$B165,AllPublicationData!$B:$B,'Publication Table (%)'!$C$4,AllPublicationData!$D:$D,'Publication Table (%)'!F$7),
SUMIFS(AllPublicationData!$H:$H,AllPublicationData!$A:$A,'Publication Table (%)'!$B165,AllPublicationData!$B:$B,'Publication Table (%)'!F$7)/
SUMIFS(AllPublicationData!$E:$E,AllPublicationData!$A:$A,'Publication Table (%)'!$B165,AllPublicationData!$B:$B,'Publication Table (%)'!F$7)),
IF('Publication Table (%)'!$C$5="Operations cancelled for non-clinical/capacity reasons",
IFERROR(SUMIFS(AllPublicationData!$I:$I,AllPublicationData!$A:$A,'Publication Table (%)'!$B165,AllPublicationData!$B:$B,'Publication Table (%)'!$C$4,AllPublicationData!$D:$D,'Publication Table (%)'!F$7)/
SUMIFS(AllPublicationData!$E:$E,AllPublicationData!$A:$A,'Publication Table (%)'!$B165,AllPublicationData!$B:$B,'Publication Table (%)'!$C$4,AllPublicationData!$D:$D,'Publication Table (%)'!F$7),
SUMIFS(AllPublicationData!$I:$I,AllPublicationData!$A:$A,'Publication Table (%)'!$B165,AllPublicationData!$B:$B,'Publication Table (%)'!F$7)/
SUMIFS(AllPublicationData!$E:$E,AllPublicationData!$A:$A,'Publication Table (%)'!$B165,AllPublicationData!$B:$B,'Publication Table (%)'!F$7)),
IF('Publication Table (%)'!$C$5="Cancellations for other reasons",
IFERROR(SUMIFS(AllPublicationData!$J:$J,AllPublicationData!$A:$A,'Publication Table (%)'!$B165,AllPublicationData!$B:$B,'Publication Table (%)'!$C$4,AllPublicationData!$D:$D,'Publication Table (%)'!F$7)/
SUMIFS(AllPublicationData!$E:$E,AllPublicationData!$A:$A,'Publication Table (%)'!$B165,AllPublicationData!$B:$B,'Publication Table (%)'!$C$4,AllPublicationData!$D:$D,'Publication Table (%)'!F$7),
SUMIFS(AllPublicationData!$J:$J,AllPublicationData!$A:$A,'Publication Table (%)'!$B165,AllPublicationData!$B:$B,'Publication Table (%)'!F$7)/
SUMIFS(AllPublicationData!$E:$E,AllPublicationData!$A:$A,'Publication Table (%)'!$B165,AllPublicationData!$B:$B,'Publication Table (%)'!F$7)))))))</f>
        <v>#DIV/0!</v>
      </c>
      <c r="G165" s="96" t="e">
        <f>IF('Publication Table (%)'!$C$5="All Cancelled Operations",
IFERROR(SUMIFS(AllPublicationData!$F:$F,AllPublicationData!$A:$A,'Publication Table (%)'!$B165,AllPublicationData!$B:$B,'Publication Table (%)'!$C$4,AllPublicationData!$D:$D,'Publication Table (%)'!G$7)/
SUMIFS(AllPublicationData!$E:$E,AllPublicationData!$A:$A,'Publication Table (%)'!$B165,AllPublicationData!$B:$B,'Publication Table (%)'!$C$4,AllPublicationData!$D:$D,'Publication Table (%)'!G$7),
SUMIFS(AllPublicationData!$F:$F,AllPublicationData!$A:$A,'Publication Table (%)'!$B165,AllPublicationData!$B:$B,'Publication Table (%)'!G$7)/
SUMIFS(AllPublicationData!$E:$E,AllPublicationData!$A:$A,'Publication Table (%)'!$B165,AllPublicationData!$B:$B,'Publication Table (%)'!G$7)),
IF('Publication Table (%)'!$C$5="Operations cancelled by patient",
IFERROR(SUMIFS(AllPublicationData!$G:$G,AllPublicationData!$A:$A,'Publication Table (%)'!$B165,AllPublicationData!$B:$B,'Publication Table (%)'!$C$4,AllPublicationData!$D:$D,'Publication Table (%)'!G$7)/
SUMIFS(AllPublicationData!$E:$E,AllPublicationData!$A:$A,'Publication Table (%)'!$B165,AllPublicationData!$B:$B,'Publication Table (%)'!$C$4,AllPublicationData!$D:$D,'Publication Table (%)'!G$7),
SUMIFS(AllPublicationData!$G:$G,AllPublicationData!$A:$A,'Publication Table (%)'!$B165,AllPublicationData!$B:$B,'Publication Table (%)'!G$7)/
SUMIFS(AllPublicationData!$E:$E,AllPublicationData!$A:$A,'Publication Table (%)'!$B165,AllPublicationData!$B:$B,'Publication Table (%)'!G$7)),
IF('Publication Table (%)'!$C$5="Operations cancelled for clinical reasons",
IFERROR(SUMIFS(AllPublicationData!$H:$H,AllPublicationData!$A:$A,'Publication Table (%)'!$B165,AllPublicationData!$B:$B,'Publication Table (%)'!$C$4,AllPublicationData!$D:$D,'Publication Table (%)'!G$7)/
SUMIFS(AllPublicationData!$E:$E,AllPublicationData!$A:$A,'Publication Table (%)'!$B165,AllPublicationData!$B:$B,'Publication Table (%)'!$C$4,AllPublicationData!$D:$D,'Publication Table (%)'!G$7),
SUMIFS(AllPublicationData!$H:$H,AllPublicationData!$A:$A,'Publication Table (%)'!$B165,AllPublicationData!$B:$B,'Publication Table (%)'!G$7)/
SUMIFS(AllPublicationData!$E:$E,AllPublicationData!$A:$A,'Publication Table (%)'!$B165,AllPublicationData!$B:$B,'Publication Table (%)'!G$7)),
IF('Publication Table (%)'!$C$5="Operations cancelled for non-clinical/capacity reasons",
IFERROR(SUMIFS(AllPublicationData!$I:$I,AllPublicationData!$A:$A,'Publication Table (%)'!$B165,AllPublicationData!$B:$B,'Publication Table (%)'!$C$4,AllPublicationData!$D:$D,'Publication Table (%)'!G$7)/
SUMIFS(AllPublicationData!$E:$E,AllPublicationData!$A:$A,'Publication Table (%)'!$B165,AllPublicationData!$B:$B,'Publication Table (%)'!$C$4,AllPublicationData!$D:$D,'Publication Table (%)'!G$7),
SUMIFS(AllPublicationData!$I:$I,AllPublicationData!$A:$A,'Publication Table (%)'!$B165,AllPublicationData!$B:$B,'Publication Table (%)'!G$7)/
SUMIFS(AllPublicationData!$E:$E,AllPublicationData!$A:$A,'Publication Table (%)'!$B165,AllPublicationData!$B:$B,'Publication Table (%)'!G$7)),
IF('Publication Table (%)'!$C$5="Cancellations for other reasons",
IFERROR(SUMIFS(AllPublicationData!$J:$J,AllPublicationData!$A:$A,'Publication Table (%)'!$B165,AllPublicationData!$B:$B,'Publication Table (%)'!$C$4,AllPublicationData!$D:$D,'Publication Table (%)'!G$7)/
SUMIFS(AllPublicationData!$E:$E,AllPublicationData!$A:$A,'Publication Table (%)'!$B165,AllPublicationData!$B:$B,'Publication Table (%)'!$C$4,AllPublicationData!$D:$D,'Publication Table (%)'!G$7),
SUMIFS(AllPublicationData!$J:$J,AllPublicationData!$A:$A,'Publication Table (%)'!$B165,AllPublicationData!$B:$B,'Publication Table (%)'!G$7)/
SUMIFS(AllPublicationData!$E:$E,AllPublicationData!$A:$A,'Publication Table (%)'!$B165,AllPublicationData!$B:$B,'Publication Table (%)'!G$7)))))))</f>
        <v>#DIV/0!</v>
      </c>
      <c r="H165" s="96" t="e">
        <f>IF('Publication Table (%)'!$C$5="All Cancelled Operations",
IFERROR(SUMIFS(AllPublicationData!$F:$F,AllPublicationData!$A:$A,'Publication Table (%)'!$B165,AllPublicationData!$B:$B,'Publication Table (%)'!$C$4,AllPublicationData!$D:$D,'Publication Table (%)'!H$7)/
SUMIFS(AllPublicationData!$E:$E,AllPublicationData!$A:$A,'Publication Table (%)'!$B165,AllPublicationData!$B:$B,'Publication Table (%)'!$C$4,AllPublicationData!$D:$D,'Publication Table (%)'!H$7),
SUMIFS(AllPublicationData!$F:$F,AllPublicationData!$A:$A,'Publication Table (%)'!$B165,AllPublicationData!$B:$B,'Publication Table (%)'!H$7)/
SUMIFS(AllPublicationData!$E:$E,AllPublicationData!$A:$A,'Publication Table (%)'!$B165,AllPublicationData!$B:$B,'Publication Table (%)'!H$7)),
IF('Publication Table (%)'!$C$5="Operations cancelled by patient",
IFERROR(SUMIFS(AllPublicationData!$G:$G,AllPublicationData!$A:$A,'Publication Table (%)'!$B165,AllPublicationData!$B:$B,'Publication Table (%)'!$C$4,AllPublicationData!$D:$D,'Publication Table (%)'!H$7)/
SUMIFS(AllPublicationData!$E:$E,AllPublicationData!$A:$A,'Publication Table (%)'!$B165,AllPublicationData!$B:$B,'Publication Table (%)'!$C$4,AllPublicationData!$D:$D,'Publication Table (%)'!H$7),
SUMIFS(AllPublicationData!$G:$G,AllPublicationData!$A:$A,'Publication Table (%)'!$B165,AllPublicationData!$B:$B,'Publication Table (%)'!H$7)/
SUMIFS(AllPublicationData!$E:$E,AllPublicationData!$A:$A,'Publication Table (%)'!$B165,AllPublicationData!$B:$B,'Publication Table (%)'!H$7)),
IF('Publication Table (%)'!$C$5="Operations cancelled for clinical reasons",
IFERROR(SUMIFS(AllPublicationData!$H:$H,AllPublicationData!$A:$A,'Publication Table (%)'!$B165,AllPublicationData!$B:$B,'Publication Table (%)'!$C$4,AllPublicationData!$D:$D,'Publication Table (%)'!H$7)/
SUMIFS(AllPublicationData!$E:$E,AllPublicationData!$A:$A,'Publication Table (%)'!$B165,AllPublicationData!$B:$B,'Publication Table (%)'!$C$4,AllPublicationData!$D:$D,'Publication Table (%)'!H$7),
SUMIFS(AllPublicationData!$H:$H,AllPublicationData!$A:$A,'Publication Table (%)'!$B165,AllPublicationData!$B:$B,'Publication Table (%)'!H$7)/
SUMIFS(AllPublicationData!$E:$E,AllPublicationData!$A:$A,'Publication Table (%)'!$B165,AllPublicationData!$B:$B,'Publication Table (%)'!H$7)),
IF('Publication Table (%)'!$C$5="Operations cancelled for non-clinical/capacity reasons",
IFERROR(SUMIFS(AllPublicationData!$I:$I,AllPublicationData!$A:$A,'Publication Table (%)'!$B165,AllPublicationData!$B:$B,'Publication Table (%)'!$C$4,AllPublicationData!$D:$D,'Publication Table (%)'!H$7)/
SUMIFS(AllPublicationData!$E:$E,AllPublicationData!$A:$A,'Publication Table (%)'!$B165,AllPublicationData!$B:$B,'Publication Table (%)'!$C$4,AllPublicationData!$D:$D,'Publication Table (%)'!H$7),
SUMIFS(AllPublicationData!$I:$I,AllPublicationData!$A:$A,'Publication Table (%)'!$B165,AllPublicationData!$B:$B,'Publication Table (%)'!H$7)/
SUMIFS(AllPublicationData!$E:$E,AllPublicationData!$A:$A,'Publication Table (%)'!$B165,AllPublicationData!$B:$B,'Publication Table (%)'!H$7)),
IF('Publication Table (%)'!$C$5="Cancellations for other reasons",
IFERROR(SUMIFS(AllPublicationData!$J:$J,AllPublicationData!$A:$A,'Publication Table (%)'!$B165,AllPublicationData!$B:$B,'Publication Table (%)'!$C$4,AllPublicationData!$D:$D,'Publication Table (%)'!H$7)/
SUMIFS(AllPublicationData!$E:$E,AllPublicationData!$A:$A,'Publication Table (%)'!$B165,AllPublicationData!$B:$B,'Publication Table (%)'!$C$4,AllPublicationData!$D:$D,'Publication Table (%)'!H$7),
SUMIFS(AllPublicationData!$J:$J,AllPublicationData!$A:$A,'Publication Table (%)'!$B165,AllPublicationData!$B:$B,'Publication Table (%)'!H$7)/
SUMIFS(AllPublicationData!$E:$E,AllPublicationData!$A:$A,'Publication Table (%)'!$B165,AllPublicationData!$B:$B,'Publication Table (%)'!H$7)))))))</f>
        <v>#DIV/0!</v>
      </c>
      <c r="I165" s="96" t="e">
        <f>IF('Publication Table (%)'!$C$5="All Cancelled Operations",
IFERROR(SUMIFS(AllPublicationData!$F:$F,AllPublicationData!$A:$A,'Publication Table (%)'!$B165,AllPublicationData!$B:$B,'Publication Table (%)'!$C$4,AllPublicationData!$D:$D,'Publication Table (%)'!I$7)/
SUMIFS(AllPublicationData!$E:$E,AllPublicationData!$A:$A,'Publication Table (%)'!$B165,AllPublicationData!$B:$B,'Publication Table (%)'!$C$4,AllPublicationData!$D:$D,'Publication Table (%)'!I$7),
SUMIFS(AllPublicationData!$F:$F,AllPublicationData!$A:$A,'Publication Table (%)'!$B165,AllPublicationData!$B:$B,'Publication Table (%)'!I$7)/
SUMIFS(AllPublicationData!$E:$E,AllPublicationData!$A:$A,'Publication Table (%)'!$B165,AllPublicationData!$B:$B,'Publication Table (%)'!I$7)),
IF('Publication Table (%)'!$C$5="Operations cancelled by patient",
IFERROR(SUMIFS(AllPublicationData!$G:$G,AllPublicationData!$A:$A,'Publication Table (%)'!$B165,AllPublicationData!$B:$B,'Publication Table (%)'!$C$4,AllPublicationData!$D:$D,'Publication Table (%)'!I$7)/
SUMIFS(AllPublicationData!$E:$E,AllPublicationData!$A:$A,'Publication Table (%)'!$B165,AllPublicationData!$B:$B,'Publication Table (%)'!$C$4,AllPublicationData!$D:$D,'Publication Table (%)'!I$7),
SUMIFS(AllPublicationData!$G:$G,AllPublicationData!$A:$A,'Publication Table (%)'!$B165,AllPublicationData!$B:$B,'Publication Table (%)'!I$7)/
SUMIFS(AllPublicationData!$E:$E,AllPublicationData!$A:$A,'Publication Table (%)'!$B165,AllPublicationData!$B:$B,'Publication Table (%)'!I$7)),
IF('Publication Table (%)'!$C$5="Operations cancelled for clinical reasons",
IFERROR(SUMIFS(AllPublicationData!$H:$H,AllPublicationData!$A:$A,'Publication Table (%)'!$B165,AllPublicationData!$B:$B,'Publication Table (%)'!$C$4,AllPublicationData!$D:$D,'Publication Table (%)'!I$7)/
SUMIFS(AllPublicationData!$E:$E,AllPublicationData!$A:$A,'Publication Table (%)'!$B165,AllPublicationData!$B:$B,'Publication Table (%)'!$C$4,AllPublicationData!$D:$D,'Publication Table (%)'!I$7),
SUMIFS(AllPublicationData!$H:$H,AllPublicationData!$A:$A,'Publication Table (%)'!$B165,AllPublicationData!$B:$B,'Publication Table (%)'!I$7)/
SUMIFS(AllPublicationData!$E:$E,AllPublicationData!$A:$A,'Publication Table (%)'!$B165,AllPublicationData!$B:$B,'Publication Table (%)'!I$7)),
IF('Publication Table (%)'!$C$5="Operations cancelled for non-clinical/capacity reasons",
IFERROR(SUMIFS(AllPublicationData!$I:$I,AllPublicationData!$A:$A,'Publication Table (%)'!$B165,AllPublicationData!$B:$B,'Publication Table (%)'!$C$4,AllPublicationData!$D:$D,'Publication Table (%)'!I$7)/
SUMIFS(AllPublicationData!$E:$E,AllPublicationData!$A:$A,'Publication Table (%)'!$B165,AllPublicationData!$B:$B,'Publication Table (%)'!$C$4,AllPublicationData!$D:$D,'Publication Table (%)'!I$7),
SUMIFS(AllPublicationData!$I:$I,AllPublicationData!$A:$A,'Publication Table (%)'!$B165,AllPublicationData!$B:$B,'Publication Table (%)'!I$7)/
SUMIFS(AllPublicationData!$E:$E,AllPublicationData!$A:$A,'Publication Table (%)'!$B165,AllPublicationData!$B:$B,'Publication Table (%)'!I$7)),
IF('Publication Table (%)'!$C$5="Cancellations for other reasons",
IFERROR(SUMIFS(AllPublicationData!$J:$J,AllPublicationData!$A:$A,'Publication Table (%)'!$B165,AllPublicationData!$B:$B,'Publication Table (%)'!$C$4,AllPublicationData!$D:$D,'Publication Table (%)'!I$7)/
SUMIFS(AllPublicationData!$E:$E,AllPublicationData!$A:$A,'Publication Table (%)'!$B165,AllPublicationData!$B:$B,'Publication Table (%)'!$C$4,AllPublicationData!$D:$D,'Publication Table (%)'!I$7),
SUMIFS(AllPublicationData!$J:$J,AllPublicationData!$A:$A,'Publication Table (%)'!$B165,AllPublicationData!$B:$B,'Publication Table (%)'!I$7)/
SUMIFS(AllPublicationData!$E:$E,AllPublicationData!$A:$A,'Publication Table (%)'!$B165,AllPublicationData!$B:$B,'Publication Table (%)'!I$7)))))))</f>
        <v>#DIV/0!</v>
      </c>
      <c r="J165" s="96" t="e">
        <f>IF('Publication Table (%)'!$C$5="All Cancelled Operations",
IFERROR(SUMIFS(AllPublicationData!$F:$F,AllPublicationData!$A:$A,'Publication Table (%)'!$B165,AllPublicationData!$B:$B,'Publication Table (%)'!$C$4,AllPublicationData!$D:$D,'Publication Table (%)'!J$7)/
SUMIFS(AllPublicationData!$E:$E,AllPublicationData!$A:$A,'Publication Table (%)'!$B165,AllPublicationData!$B:$B,'Publication Table (%)'!$C$4,AllPublicationData!$D:$D,'Publication Table (%)'!J$7),
SUMIFS(AllPublicationData!$F:$F,AllPublicationData!$A:$A,'Publication Table (%)'!$B165,AllPublicationData!$B:$B,'Publication Table (%)'!J$7)/
SUMIFS(AllPublicationData!$E:$E,AllPublicationData!$A:$A,'Publication Table (%)'!$B165,AllPublicationData!$B:$B,'Publication Table (%)'!J$7)),
IF('Publication Table (%)'!$C$5="Operations cancelled by patient",
IFERROR(SUMIFS(AllPublicationData!$G:$G,AllPublicationData!$A:$A,'Publication Table (%)'!$B165,AllPublicationData!$B:$B,'Publication Table (%)'!$C$4,AllPublicationData!$D:$D,'Publication Table (%)'!J$7)/
SUMIFS(AllPublicationData!$E:$E,AllPublicationData!$A:$A,'Publication Table (%)'!$B165,AllPublicationData!$B:$B,'Publication Table (%)'!$C$4,AllPublicationData!$D:$D,'Publication Table (%)'!J$7),
SUMIFS(AllPublicationData!$G:$G,AllPublicationData!$A:$A,'Publication Table (%)'!$B165,AllPublicationData!$B:$B,'Publication Table (%)'!J$7)/
SUMIFS(AllPublicationData!$E:$E,AllPublicationData!$A:$A,'Publication Table (%)'!$B165,AllPublicationData!$B:$B,'Publication Table (%)'!J$7)),
IF('Publication Table (%)'!$C$5="Operations cancelled for clinical reasons",
IFERROR(SUMIFS(AllPublicationData!$H:$H,AllPublicationData!$A:$A,'Publication Table (%)'!$B165,AllPublicationData!$B:$B,'Publication Table (%)'!$C$4,AllPublicationData!$D:$D,'Publication Table (%)'!J$7)/
SUMIFS(AllPublicationData!$E:$E,AllPublicationData!$A:$A,'Publication Table (%)'!$B165,AllPublicationData!$B:$B,'Publication Table (%)'!$C$4,AllPublicationData!$D:$D,'Publication Table (%)'!J$7),
SUMIFS(AllPublicationData!$H:$H,AllPublicationData!$A:$A,'Publication Table (%)'!$B165,AllPublicationData!$B:$B,'Publication Table (%)'!J$7)/
SUMIFS(AllPublicationData!$E:$E,AllPublicationData!$A:$A,'Publication Table (%)'!$B165,AllPublicationData!$B:$B,'Publication Table (%)'!J$7)),
IF('Publication Table (%)'!$C$5="Operations cancelled for non-clinical/capacity reasons",
IFERROR(SUMIFS(AllPublicationData!$I:$I,AllPublicationData!$A:$A,'Publication Table (%)'!$B165,AllPublicationData!$B:$B,'Publication Table (%)'!$C$4,AllPublicationData!$D:$D,'Publication Table (%)'!J$7)/
SUMIFS(AllPublicationData!$E:$E,AllPublicationData!$A:$A,'Publication Table (%)'!$B165,AllPublicationData!$B:$B,'Publication Table (%)'!$C$4,AllPublicationData!$D:$D,'Publication Table (%)'!J$7),
SUMIFS(AllPublicationData!$I:$I,AllPublicationData!$A:$A,'Publication Table (%)'!$B165,AllPublicationData!$B:$B,'Publication Table (%)'!J$7)/
SUMIFS(AllPublicationData!$E:$E,AllPublicationData!$A:$A,'Publication Table (%)'!$B165,AllPublicationData!$B:$B,'Publication Table (%)'!J$7)),
IF('Publication Table (%)'!$C$5="Cancellations for other reasons",
IFERROR(SUMIFS(AllPublicationData!$J:$J,AllPublicationData!$A:$A,'Publication Table (%)'!$B165,AllPublicationData!$B:$B,'Publication Table (%)'!$C$4,AllPublicationData!$D:$D,'Publication Table (%)'!J$7)/
SUMIFS(AllPublicationData!$E:$E,AllPublicationData!$A:$A,'Publication Table (%)'!$B165,AllPublicationData!$B:$B,'Publication Table (%)'!$C$4,AllPublicationData!$D:$D,'Publication Table (%)'!J$7),
SUMIFS(AllPublicationData!$J:$J,AllPublicationData!$A:$A,'Publication Table (%)'!$B165,AllPublicationData!$B:$B,'Publication Table (%)'!J$7)/
SUMIFS(AllPublicationData!$E:$E,AllPublicationData!$A:$A,'Publication Table (%)'!$B165,AllPublicationData!$B:$B,'Publication Table (%)'!J$7)))))))</f>
        <v>#DIV/0!</v>
      </c>
      <c r="K165" s="96" t="e">
        <f>IF('Publication Table (%)'!$C$5="All Cancelled Operations",
IFERROR(SUMIFS(AllPublicationData!$F:$F,AllPublicationData!$A:$A,'Publication Table (%)'!$B165,AllPublicationData!$B:$B,'Publication Table (%)'!$C$4,AllPublicationData!$D:$D,'Publication Table (%)'!K$7)/
SUMIFS(AllPublicationData!$E:$E,AllPublicationData!$A:$A,'Publication Table (%)'!$B165,AllPublicationData!$B:$B,'Publication Table (%)'!$C$4,AllPublicationData!$D:$D,'Publication Table (%)'!K$7),
SUMIFS(AllPublicationData!$F:$F,AllPublicationData!$A:$A,'Publication Table (%)'!$B165,AllPublicationData!$B:$B,'Publication Table (%)'!K$7)/
SUMIFS(AllPublicationData!$E:$E,AllPublicationData!$A:$A,'Publication Table (%)'!$B165,AllPublicationData!$B:$B,'Publication Table (%)'!K$7)),
IF('Publication Table (%)'!$C$5="Operations cancelled by patient",
IFERROR(SUMIFS(AllPublicationData!$G:$G,AllPublicationData!$A:$A,'Publication Table (%)'!$B165,AllPublicationData!$B:$B,'Publication Table (%)'!$C$4,AllPublicationData!$D:$D,'Publication Table (%)'!K$7)/
SUMIFS(AllPublicationData!$E:$E,AllPublicationData!$A:$A,'Publication Table (%)'!$B165,AllPublicationData!$B:$B,'Publication Table (%)'!$C$4,AllPublicationData!$D:$D,'Publication Table (%)'!K$7),
SUMIFS(AllPublicationData!$G:$G,AllPublicationData!$A:$A,'Publication Table (%)'!$B165,AllPublicationData!$B:$B,'Publication Table (%)'!K$7)/
SUMIFS(AllPublicationData!$E:$E,AllPublicationData!$A:$A,'Publication Table (%)'!$B165,AllPublicationData!$B:$B,'Publication Table (%)'!K$7)),
IF('Publication Table (%)'!$C$5="Operations cancelled for clinical reasons",
IFERROR(SUMIFS(AllPublicationData!$H:$H,AllPublicationData!$A:$A,'Publication Table (%)'!$B165,AllPublicationData!$B:$B,'Publication Table (%)'!$C$4,AllPublicationData!$D:$D,'Publication Table (%)'!K$7)/
SUMIFS(AllPublicationData!$E:$E,AllPublicationData!$A:$A,'Publication Table (%)'!$B165,AllPublicationData!$B:$B,'Publication Table (%)'!$C$4,AllPublicationData!$D:$D,'Publication Table (%)'!K$7),
SUMIFS(AllPublicationData!$H:$H,AllPublicationData!$A:$A,'Publication Table (%)'!$B165,AllPublicationData!$B:$B,'Publication Table (%)'!K$7)/
SUMIFS(AllPublicationData!$E:$E,AllPublicationData!$A:$A,'Publication Table (%)'!$B165,AllPublicationData!$B:$B,'Publication Table (%)'!K$7)),
IF('Publication Table (%)'!$C$5="Operations cancelled for non-clinical/capacity reasons",
IFERROR(SUMIFS(AllPublicationData!$I:$I,AllPublicationData!$A:$A,'Publication Table (%)'!$B165,AllPublicationData!$B:$B,'Publication Table (%)'!$C$4,AllPublicationData!$D:$D,'Publication Table (%)'!K$7)/
SUMIFS(AllPublicationData!$E:$E,AllPublicationData!$A:$A,'Publication Table (%)'!$B165,AllPublicationData!$B:$B,'Publication Table (%)'!$C$4,AllPublicationData!$D:$D,'Publication Table (%)'!K$7),
SUMIFS(AllPublicationData!$I:$I,AllPublicationData!$A:$A,'Publication Table (%)'!$B165,AllPublicationData!$B:$B,'Publication Table (%)'!K$7)/
SUMIFS(AllPublicationData!$E:$E,AllPublicationData!$A:$A,'Publication Table (%)'!$B165,AllPublicationData!$B:$B,'Publication Table (%)'!K$7)),
IF('Publication Table (%)'!$C$5="Cancellations for other reasons",
IFERROR(SUMIFS(AllPublicationData!$J:$J,AllPublicationData!$A:$A,'Publication Table (%)'!$B165,AllPublicationData!$B:$B,'Publication Table (%)'!$C$4,AllPublicationData!$D:$D,'Publication Table (%)'!K$7)/
SUMIFS(AllPublicationData!$E:$E,AllPublicationData!$A:$A,'Publication Table (%)'!$B165,AllPublicationData!$B:$B,'Publication Table (%)'!$C$4,AllPublicationData!$D:$D,'Publication Table (%)'!K$7),
SUMIFS(AllPublicationData!$J:$J,AllPublicationData!$A:$A,'Publication Table (%)'!$B165,AllPublicationData!$B:$B,'Publication Table (%)'!K$7)/
SUMIFS(AllPublicationData!$E:$E,AllPublicationData!$A:$A,'Publication Table (%)'!$B165,AllPublicationData!$B:$B,'Publication Table (%)'!K$7)))))))</f>
        <v>#DIV/0!</v>
      </c>
      <c r="L165" s="96" t="e">
        <f>IF('Publication Table (%)'!$C$5="All Cancelled Operations",
IFERROR(SUMIFS(AllPublicationData!$F:$F,AllPublicationData!$A:$A,'Publication Table (%)'!$B165,AllPublicationData!$B:$B,'Publication Table (%)'!$C$4,AllPublicationData!$D:$D,'Publication Table (%)'!L$7)/
SUMIFS(AllPublicationData!$E:$E,AllPublicationData!$A:$A,'Publication Table (%)'!$B165,AllPublicationData!$B:$B,'Publication Table (%)'!$C$4,AllPublicationData!$D:$D,'Publication Table (%)'!L$7),
SUMIFS(AllPublicationData!$F:$F,AllPublicationData!$A:$A,'Publication Table (%)'!$B165,AllPublicationData!$B:$B,'Publication Table (%)'!L$7)/
SUMIFS(AllPublicationData!$E:$E,AllPublicationData!$A:$A,'Publication Table (%)'!$B165,AllPublicationData!$B:$B,'Publication Table (%)'!L$7)),
IF('Publication Table (%)'!$C$5="Operations cancelled by patient",
IFERROR(SUMIFS(AllPublicationData!$G:$G,AllPublicationData!$A:$A,'Publication Table (%)'!$B165,AllPublicationData!$B:$B,'Publication Table (%)'!$C$4,AllPublicationData!$D:$D,'Publication Table (%)'!L$7)/
SUMIFS(AllPublicationData!$E:$E,AllPublicationData!$A:$A,'Publication Table (%)'!$B165,AllPublicationData!$B:$B,'Publication Table (%)'!$C$4,AllPublicationData!$D:$D,'Publication Table (%)'!L$7),
SUMIFS(AllPublicationData!$G:$G,AllPublicationData!$A:$A,'Publication Table (%)'!$B165,AllPublicationData!$B:$B,'Publication Table (%)'!L$7)/
SUMIFS(AllPublicationData!$E:$E,AllPublicationData!$A:$A,'Publication Table (%)'!$B165,AllPublicationData!$B:$B,'Publication Table (%)'!L$7)),
IF('Publication Table (%)'!$C$5="Operations cancelled for clinical reasons",
IFERROR(SUMIFS(AllPublicationData!$H:$H,AllPublicationData!$A:$A,'Publication Table (%)'!$B165,AllPublicationData!$B:$B,'Publication Table (%)'!$C$4,AllPublicationData!$D:$D,'Publication Table (%)'!L$7)/
SUMIFS(AllPublicationData!$E:$E,AllPublicationData!$A:$A,'Publication Table (%)'!$B165,AllPublicationData!$B:$B,'Publication Table (%)'!$C$4,AllPublicationData!$D:$D,'Publication Table (%)'!L$7),
SUMIFS(AllPublicationData!$H:$H,AllPublicationData!$A:$A,'Publication Table (%)'!$B165,AllPublicationData!$B:$B,'Publication Table (%)'!L$7)/
SUMIFS(AllPublicationData!$E:$E,AllPublicationData!$A:$A,'Publication Table (%)'!$B165,AllPublicationData!$B:$B,'Publication Table (%)'!L$7)),
IF('Publication Table (%)'!$C$5="Operations cancelled for non-clinical/capacity reasons",
IFERROR(SUMIFS(AllPublicationData!$I:$I,AllPublicationData!$A:$A,'Publication Table (%)'!$B165,AllPublicationData!$B:$B,'Publication Table (%)'!$C$4,AllPublicationData!$D:$D,'Publication Table (%)'!L$7)/
SUMIFS(AllPublicationData!$E:$E,AllPublicationData!$A:$A,'Publication Table (%)'!$B165,AllPublicationData!$B:$B,'Publication Table (%)'!$C$4,AllPublicationData!$D:$D,'Publication Table (%)'!L$7),
SUMIFS(AllPublicationData!$I:$I,AllPublicationData!$A:$A,'Publication Table (%)'!$B165,AllPublicationData!$B:$B,'Publication Table (%)'!L$7)/
SUMIFS(AllPublicationData!$E:$E,AllPublicationData!$A:$A,'Publication Table (%)'!$B165,AllPublicationData!$B:$B,'Publication Table (%)'!L$7)),
IF('Publication Table (%)'!$C$5="Cancellations for other reasons",
IFERROR(SUMIFS(AllPublicationData!$J:$J,AllPublicationData!$A:$A,'Publication Table (%)'!$B165,AllPublicationData!$B:$B,'Publication Table (%)'!$C$4,AllPublicationData!$D:$D,'Publication Table (%)'!L$7)/
SUMIFS(AllPublicationData!$E:$E,AllPublicationData!$A:$A,'Publication Table (%)'!$B165,AllPublicationData!$B:$B,'Publication Table (%)'!$C$4,AllPublicationData!$D:$D,'Publication Table (%)'!L$7),
SUMIFS(AllPublicationData!$J:$J,AllPublicationData!$A:$A,'Publication Table (%)'!$B165,AllPublicationData!$B:$B,'Publication Table (%)'!L$7)/
SUMIFS(AllPublicationData!$E:$E,AllPublicationData!$A:$A,'Publication Table (%)'!$B165,AllPublicationData!$B:$B,'Publication Table (%)'!L$7)))))))</f>
        <v>#DIV/0!</v>
      </c>
      <c r="M165" s="96" t="e">
        <f>IF('Publication Table (%)'!$C$5="All Cancelled Operations",
IFERROR(SUMIFS(AllPublicationData!$F:$F,AllPublicationData!$A:$A,'Publication Table (%)'!$B165,AllPublicationData!$B:$B,'Publication Table (%)'!$C$4,AllPublicationData!$D:$D,'Publication Table (%)'!M$7)/
SUMIFS(AllPublicationData!$E:$E,AllPublicationData!$A:$A,'Publication Table (%)'!$B165,AllPublicationData!$B:$B,'Publication Table (%)'!$C$4,AllPublicationData!$D:$D,'Publication Table (%)'!M$7),
SUMIFS(AllPublicationData!$F:$F,AllPublicationData!$A:$A,'Publication Table (%)'!$B165,AllPublicationData!$B:$B,'Publication Table (%)'!M$7)/
SUMIFS(AllPublicationData!$E:$E,AllPublicationData!$A:$A,'Publication Table (%)'!$B165,AllPublicationData!$B:$B,'Publication Table (%)'!M$7)),
IF('Publication Table (%)'!$C$5="Operations cancelled by patient",
IFERROR(SUMIFS(AllPublicationData!$G:$G,AllPublicationData!$A:$A,'Publication Table (%)'!$B165,AllPublicationData!$B:$B,'Publication Table (%)'!$C$4,AllPublicationData!$D:$D,'Publication Table (%)'!M$7)/
SUMIFS(AllPublicationData!$E:$E,AllPublicationData!$A:$A,'Publication Table (%)'!$B165,AllPublicationData!$B:$B,'Publication Table (%)'!$C$4,AllPublicationData!$D:$D,'Publication Table (%)'!M$7),
SUMIFS(AllPublicationData!$G:$G,AllPublicationData!$A:$A,'Publication Table (%)'!$B165,AllPublicationData!$B:$B,'Publication Table (%)'!M$7)/
SUMIFS(AllPublicationData!$E:$E,AllPublicationData!$A:$A,'Publication Table (%)'!$B165,AllPublicationData!$B:$B,'Publication Table (%)'!M$7)),
IF('Publication Table (%)'!$C$5="Operations cancelled for clinical reasons",
IFERROR(SUMIFS(AllPublicationData!$H:$H,AllPublicationData!$A:$A,'Publication Table (%)'!$B165,AllPublicationData!$B:$B,'Publication Table (%)'!$C$4,AllPublicationData!$D:$D,'Publication Table (%)'!M$7)/
SUMIFS(AllPublicationData!$E:$E,AllPublicationData!$A:$A,'Publication Table (%)'!$B165,AllPublicationData!$B:$B,'Publication Table (%)'!$C$4,AllPublicationData!$D:$D,'Publication Table (%)'!M$7),
SUMIFS(AllPublicationData!$H:$H,AllPublicationData!$A:$A,'Publication Table (%)'!$B165,AllPublicationData!$B:$B,'Publication Table (%)'!M$7)/
SUMIFS(AllPublicationData!$E:$E,AllPublicationData!$A:$A,'Publication Table (%)'!$B165,AllPublicationData!$B:$B,'Publication Table (%)'!M$7)),
IF('Publication Table (%)'!$C$5="Operations cancelled for non-clinical/capacity reasons",
IFERROR(SUMIFS(AllPublicationData!$I:$I,AllPublicationData!$A:$A,'Publication Table (%)'!$B165,AllPublicationData!$B:$B,'Publication Table (%)'!$C$4,AllPublicationData!$D:$D,'Publication Table (%)'!M$7)/
SUMIFS(AllPublicationData!$E:$E,AllPublicationData!$A:$A,'Publication Table (%)'!$B165,AllPublicationData!$B:$B,'Publication Table (%)'!$C$4,AllPublicationData!$D:$D,'Publication Table (%)'!M$7),
SUMIFS(AllPublicationData!$I:$I,AllPublicationData!$A:$A,'Publication Table (%)'!$B165,AllPublicationData!$B:$B,'Publication Table (%)'!M$7)/
SUMIFS(AllPublicationData!$E:$E,AllPublicationData!$A:$A,'Publication Table (%)'!$B165,AllPublicationData!$B:$B,'Publication Table (%)'!M$7)),
IF('Publication Table (%)'!$C$5="Cancellations for other reasons",
IFERROR(SUMIFS(AllPublicationData!$J:$J,AllPublicationData!$A:$A,'Publication Table (%)'!$B165,AllPublicationData!$B:$B,'Publication Table (%)'!$C$4,AllPublicationData!$D:$D,'Publication Table (%)'!M$7)/
SUMIFS(AllPublicationData!$E:$E,AllPublicationData!$A:$A,'Publication Table (%)'!$B165,AllPublicationData!$B:$B,'Publication Table (%)'!$C$4,AllPublicationData!$D:$D,'Publication Table (%)'!M$7),
SUMIFS(AllPublicationData!$J:$J,AllPublicationData!$A:$A,'Publication Table (%)'!$B165,AllPublicationData!$B:$B,'Publication Table (%)'!M$7)/
SUMIFS(AllPublicationData!$E:$E,AllPublicationData!$A:$A,'Publication Table (%)'!$B165,AllPublicationData!$B:$B,'Publication Table (%)'!M$7)))))))</f>
        <v>#DIV/0!</v>
      </c>
      <c r="N165" s="96" t="e">
        <f>IF('Publication Table (%)'!$C$5="All Cancelled Operations",
IFERROR(SUMIFS(AllPublicationData!$F:$F,AllPublicationData!$A:$A,'Publication Table (%)'!$B165,AllPublicationData!$B:$B,'Publication Table (%)'!$C$4,AllPublicationData!$D:$D,'Publication Table (%)'!N$7)/
SUMIFS(AllPublicationData!$E:$E,AllPublicationData!$A:$A,'Publication Table (%)'!$B165,AllPublicationData!$B:$B,'Publication Table (%)'!$C$4,AllPublicationData!$D:$D,'Publication Table (%)'!N$7),
SUMIFS(AllPublicationData!$F:$F,AllPublicationData!$A:$A,'Publication Table (%)'!$B165,AllPublicationData!$B:$B,'Publication Table (%)'!N$7)/
SUMIFS(AllPublicationData!$E:$E,AllPublicationData!$A:$A,'Publication Table (%)'!$B165,AllPublicationData!$B:$B,'Publication Table (%)'!N$7)),
IF('Publication Table (%)'!$C$5="Operations cancelled by patient",
IFERROR(SUMIFS(AllPublicationData!$G:$G,AllPublicationData!$A:$A,'Publication Table (%)'!$B165,AllPublicationData!$B:$B,'Publication Table (%)'!$C$4,AllPublicationData!$D:$D,'Publication Table (%)'!N$7)/
SUMIFS(AllPublicationData!$E:$E,AllPublicationData!$A:$A,'Publication Table (%)'!$B165,AllPublicationData!$B:$B,'Publication Table (%)'!$C$4,AllPublicationData!$D:$D,'Publication Table (%)'!N$7),
SUMIFS(AllPublicationData!$G:$G,AllPublicationData!$A:$A,'Publication Table (%)'!$B165,AllPublicationData!$B:$B,'Publication Table (%)'!N$7)/
SUMIFS(AllPublicationData!$E:$E,AllPublicationData!$A:$A,'Publication Table (%)'!$B165,AllPublicationData!$B:$B,'Publication Table (%)'!N$7)),
IF('Publication Table (%)'!$C$5="Operations cancelled for clinical reasons",
IFERROR(SUMIFS(AllPublicationData!$H:$H,AllPublicationData!$A:$A,'Publication Table (%)'!$B165,AllPublicationData!$B:$B,'Publication Table (%)'!$C$4,AllPublicationData!$D:$D,'Publication Table (%)'!N$7)/
SUMIFS(AllPublicationData!$E:$E,AllPublicationData!$A:$A,'Publication Table (%)'!$B165,AllPublicationData!$B:$B,'Publication Table (%)'!$C$4,AllPublicationData!$D:$D,'Publication Table (%)'!N$7),
SUMIFS(AllPublicationData!$H:$H,AllPublicationData!$A:$A,'Publication Table (%)'!$B165,AllPublicationData!$B:$B,'Publication Table (%)'!N$7)/
SUMIFS(AllPublicationData!$E:$E,AllPublicationData!$A:$A,'Publication Table (%)'!$B165,AllPublicationData!$B:$B,'Publication Table (%)'!N$7)),
IF('Publication Table (%)'!$C$5="Operations cancelled for non-clinical/capacity reasons",
IFERROR(SUMIFS(AllPublicationData!$I:$I,AllPublicationData!$A:$A,'Publication Table (%)'!$B165,AllPublicationData!$B:$B,'Publication Table (%)'!$C$4,AllPublicationData!$D:$D,'Publication Table (%)'!N$7)/
SUMIFS(AllPublicationData!$E:$E,AllPublicationData!$A:$A,'Publication Table (%)'!$B165,AllPublicationData!$B:$B,'Publication Table (%)'!$C$4,AllPublicationData!$D:$D,'Publication Table (%)'!N$7),
SUMIFS(AllPublicationData!$I:$I,AllPublicationData!$A:$A,'Publication Table (%)'!$B165,AllPublicationData!$B:$B,'Publication Table (%)'!N$7)/
SUMIFS(AllPublicationData!$E:$E,AllPublicationData!$A:$A,'Publication Table (%)'!$B165,AllPublicationData!$B:$B,'Publication Table (%)'!N$7)),
IF('Publication Table (%)'!$C$5="Cancellations for other reasons",
IFERROR(SUMIFS(AllPublicationData!$J:$J,AllPublicationData!$A:$A,'Publication Table (%)'!$B165,AllPublicationData!$B:$B,'Publication Table (%)'!$C$4,AllPublicationData!$D:$D,'Publication Table (%)'!N$7)/
SUMIFS(AllPublicationData!$E:$E,AllPublicationData!$A:$A,'Publication Table (%)'!$B165,AllPublicationData!$B:$B,'Publication Table (%)'!$C$4,AllPublicationData!$D:$D,'Publication Table (%)'!N$7),
SUMIFS(AllPublicationData!$J:$J,AllPublicationData!$A:$A,'Publication Table (%)'!$B165,AllPublicationData!$B:$B,'Publication Table (%)'!N$7)/
SUMIFS(AllPublicationData!$E:$E,AllPublicationData!$A:$A,'Publication Table (%)'!$B165,AllPublicationData!$B:$B,'Publication Table (%)'!N$7)))))))</f>
        <v>#DIV/0!</v>
      </c>
      <c r="O165" s="96" t="e">
        <f>IF('Publication Table (%)'!$C$5="All Cancelled Operations",
IFERROR(SUMIFS(AllPublicationData!$F:$F,AllPublicationData!$A:$A,'Publication Table (%)'!$B165,AllPublicationData!$B:$B,'Publication Table (%)'!$C$4,AllPublicationData!$D:$D,'Publication Table (%)'!O$7)/
SUMIFS(AllPublicationData!$E:$E,AllPublicationData!$A:$A,'Publication Table (%)'!$B165,AllPublicationData!$B:$B,'Publication Table (%)'!$C$4,AllPublicationData!$D:$D,'Publication Table (%)'!O$7),
SUMIFS(AllPublicationData!$F:$F,AllPublicationData!$A:$A,'Publication Table (%)'!$B165,AllPublicationData!$B:$B,'Publication Table (%)'!O$7)/
SUMIFS(AllPublicationData!$E:$E,AllPublicationData!$A:$A,'Publication Table (%)'!$B165,AllPublicationData!$B:$B,'Publication Table (%)'!O$7)),
IF('Publication Table (%)'!$C$5="Operations cancelled by patient",
IFERROR(SUMIFS(AllPublicationData!$G:$G,AllPublicationData!$A:$A,'Publication Table (%)'!$B165,AllPublicationData!$B:$B,'Publication Table (%)'!$C$4,AllPublicationData!$D:$D,'Publication Table (%)'!O$7)/
SUMIFS(AllPublicationData!$E:$E,AllPublicationData!$A:$A,'Publication Table (%)'!$B165,AllPublicationData!$B:$B,'Publication Table (%)'!$C$4,AllPublicationData!$D:$D,'Publication Table (%)'!O$7),
SUMIFS(AllPublicationData!$G:$G,AllPublicationData!$A:$A,'Publication Table (%)'!$B165,AllPublicationData!$B:$B,'Publication Table (%)'!O$7)/
SUMIFS(AllPublicationData!$E:$E,AllPublicationData!$A:$A,'Publication Table (%)'!$B165,AllPublicationData!$B:$B,'Publication Table (%)'!O$7)),
IF('Publication Table (%)'!$C$5="Operations cancelled for clinical reasons",
IFERROR(SUMIFS(AllPublicationData!$H:$H,AllPublicationData!$A:$A,'Publication Table (%)'!$B165,AllPublicationData!$B:$B,'Publication Table (%)'!$C$4,AllPublicationData!$D:$D,'Publication Table (%)'!O$7)/
SUMIFS(AllPublicationData!$E:$E,AllPublicationData!$A:$A,'Publication Table (%)'!$B165,AllPublicationData!$B:$B,'Publication Table (%)'!$C$4,AllPublicationData!$D:$D,'Publication Table (%)'!O$7),
SUMIFS(AllPublicationData!$H:$H,AllPublicationData!$A:$A,'Publication Table (%)'!$B165,AllPublicationData!$B:$B,'Publication Table (%)'!O$7)/
SUMIFS(AllPublicationData!$E:$E,AllPublicationData!$A:$A,'Publication Table (%)'!$B165,AllPublicationData!$B:$B,'Publication Table (%)'!O$7)),
IF('Publication Table (%)'!$C$5="Operations cancelled for non-clinical/capacity reasons",
IFERROR(SUMIFS(AllPublicationData!$I:$I,AllPublicationData!$A:$A,'Publication Table (%)'!$B165,AllPublicationData!$B:$B,'Publication Table (%)'!$C$4,AllPublicationData!$D:$D,'Publication Table (%)'!O$7)/
SUMIFS(AllPublicationData!$E:$E,AllPublicationData!$A:$A,'Publication Table (%)'!$B165,AllPublicationData!$B:$B,'Publication Table (%)'!$C$4,AllPublicationData!$D:$D,'Publication Table (%)'!O$7),
SUMIFS(AllPublicationData!$I:$I,AllPublicationData!$A:$A,'Publication Table (%)'!$B165,AllPublicationData!$B:$B,'Publication Table (%)'!O$7)/
SUMIFS(AllPublicationData!$E:$E,AllPublicationData!$A:$A,'Publication Table (%)'!$B165,AllPublicationData!$B:$B,'Publication Table (%)'!O$7)),
IF('Publication Table (%)'!$C$5="Cancellations for other reasons",
IFERROR(SUMIFS(AllPublicationData!$J:$J,AllPublicationData!$A:$A,'Publication Table (%)'!$B165,AllPublicationData!$B:$B,'Publication Table (%)'!$C$4,AllPublicationData!$D:$D,'Publication Table (%)'!O$7)/
SUMIFS(AllPublicationData!$E:$E,AllPublicationData!$A:$A,'Publication Table (%)'!$B165,AllPublicationData!$B:$B,'Publication Table (%)'!$C$4,AllPublicationData!$D:$D,'Publication Table (%)'!O$7),
SUMIFS(AllPublicationData!$J:$J,AllPublicationData!$A:$A,'Publication Table (%)'!$B165,AllPublicationData!$B:$B,'Publication Table (%)'!O$7)/
SUMIFS(AllPublicationData!$E:$E,AllPublicationData!$A:$A,'Publication Table (%)'!$B165,AllPublicationData!$B:$B,'Publication Table (%)'!O$7)))))))</f>
        <v>#DIV/0!</v>
      </c>
      <c r="P165" s="96" t="e">
        <f>IF('Publication Table (%)'!$C$5="All Cancelled Operations",
IFERROR(SUMIFS(AllPublicationData!$F:$F,AllPublicationData!$A:$A,'Publication Table (%)'!$B165,AllPublicationData!$B:$B,'Publication Table (%)'!$C$4,AllPublicationData!$D:$D,'Publication Table (%)'!P$7)/
SUMIFS(AllPublicationData!$E:$E,AllPublicationData!$A:$A,'Publication Table (%)'!$B165,AllPublicationData!$B:$B,'Publication Table (%)'!$C$4,AllPublicationData!$D:$D,'Publication Table (%)'!P$7),
SUMIFS(AllPublicationData!$F:$F,AllPublicationData!$A:$A,'Publication Table (%)'!$B165,AllPublicationData!$B:$B,'Publication Table (%)'!P$7)/
SUMIFS(AllPublicationData!$E:$E,AllPublicationData!$A:$A,'Publication Table (%)'!$B165,AllPublicationData!$B:$B,'Publication Table (%)'!P$7)),
IF('Publication Table (%)'!$C$5="Operations cancelled by patient",
IFERROR(SUMIFS(AllPublicationData!$G:$G,AllPublicationData!$A:$A,'Publication Table (%)'!$B165,AllPublicationData!$B:$B,'Publication Table (%)'!$C$4,AllPublicationData!$D:$D,'Publication Table (%)'!P$7)/
SUMIFS(AllPublicationData!$E:$E,AllPublicationData!$A:$A,'Publication Table (%)'!$B165,AllPublicationData!$B:$B,'Publication Table (%)'!$C$4,AllPublicationData!$D:$D,'Publication Table (%)'!P$7),
SUMIFS(AllPublicationData!$G:$G,AllPublicationData!$A:$A,'Publication Table (%)'!$B165,AllPublicationData!$B:$B,'Publication Table (%)'!P$7)/
SUMIFS(AllPublicationData!$E:$E,AllPublicationData!$A:$A,'Publication Table (%)'!$B165,AllPublicationData!$B:$B,'Publication Table (%)'!P$7)),
IF('Publication Table (%)'!$C$5="Operations cancelled for clinical reasons",
IFERROR(SUMIFS(AllPublicationData!$H:$H,AllPublicationData!$A:$A,'Publication Table (%)'!$B165,AllPublicationData!$B:$B,'Publication Table (%)'!$C$4,AllPublicationData!$D:$D,'Publication Table (%)'!P$7)/
SUMIFS(AllPublicationData!$E:$E,AllPublicationData!$A:$A,'Publication Table (%)'!$B165,AllPublicationData!$B:$B,'Publication Table (%)'!$C$4,AllPublicationData!$D:$D,'Publication Table (%)'!P$7),
SUMIFS(AllPublicationData!$H:$H,AllPublicationData!$A:$A,'Publication Table (%)'!$B165,AllPublicationData!$B:$B,'Publication Table (%)'!P$7)/
SUMIFS(AllPublicationData!$E:$E,AllPublicationData!$A:$A,'Publication Table (%)'!$B165,AllPublicationData!$B:$B,'Publication Table (%)'!P$7)),
IF('Publication Table (%)'!$C$5="Operations cancelled for non-clinical/capacity reasons",
IFERROR(SUMIFS(AllPublicationData!$I:$I,AllPublicationData!$A:$A,'Publication Table (%)'!$B165,AllPublicationData!$B:$B,'Publication Table (%)'!$C$4,AllPublicationData!$D:$D,'Publication Table (%)'!P$7)/
SUMIFS(AllPublicationData!$E:$E,AllPublicationData!$A:$A,'Publication Table (%)'!$B165,AllPublicationData!$B:$B,'Publication Table (%)'!$C$4,AllPublicationData!$D:$D,'Publication Table (%)'!P$7),
SUMIFS(AllPublicationData!$I:$I,AllPublicationData!$A:$A,'Publication Table (%)'!$B165,AllPublicationData!$B:$B,'Publication Table (%)'!P$7)/
SUMIFS(AllPublicationData!$E:$E,AllPublicationData!$A:$A,'Publication Table (%)'!$B165,AllPublicationData!$B:$B,'Publication Table (%)'!P$7)),
IF('Publication Table (%)'!$C$5="Cancellations for other reasons",
IFERROR(SUMIFS(AllPublicationData!$J:$J,AllPublicationData!$A:$A,'Publication Table (%)'!$B165,AllPublicationData!$B:$B,'Publication Table (%)'!$C$4,AllPublicationData!$D:$D,'Publication Table (%)'!P$7)/
SUMIFS(AllPublicationData!$E:$E,AllPublicationData!$A:$A,'Publication Table (%)'!$B165,AllPublicationData!$B:$B,'Publication Table (%)'!$C$4,AllPublicationData!$D:$D,'Publication Table (%)'!P$7),
SUMIFS(AllPublicationData!$J:$J,AllPublicationData!$A:$A,'Publication Table (%)'!$B165,AllPublicationData!$B:$B,'Publication Table (%)'!P$7)/
SUMIFS(AllPublicationData!$E:$E,AllPublicationData!$A:$A,'Publication Table (%)'!$B165,AllPublicationData!$B:$B,'Publication Table (%)'!P$7)))))))</f>
        <v>#DIV/0!</v>
      </c>
      <c r="Q165" s="96" t="e">
        <f>IF('Publication Table (%)'!$C$5="All Cancelled Operations",
IFERROR(SUMIFS(AllPublicationData!$F:$F,AllPublicationData!$A:$A,'Publication Table (%)'!$B165,AllPublicationData!$B:$B,'Publication Table (%)'!$C$4,AllPublicationData!$D:$D,'Publication Table (%)'!Q$7)/
SUMIFS(AllPublicationData!$E:$E,AllPublicationData!$A:$A,'Publication Table (%)'!$B165,AllPublicationData!$B:$B,'Publication Table (%)'!$C$4,AllPublicationData!$D:$D,'Publication Table (%)'!Q$7),
SUMIFS(AllPublicationData!$F:$F,AllPublicationData!$A:$A,'Publication Table (%)'!$B165,AllPublicationData!$B:$B,'Publication Table (%)'!Q$7)/
SUMIFS(AllPublicationData!$E:$E,AllPublicationData!$A:$A,'Publication Table (%)'!$B165,AllPublicationData!$B:$B,'Publication Table (%)'!Q$7)),
IF('Publication Table (%)'!$C$5="Operations cancelled by patient",
IFERROR(SUMIFS(AllPublicationData!$G:$G,AllPublicationData!$A:$A,'Publication Table (%)'!$B165,AllPublicationData!$B:$B,'Publication Table (%)'!$C$4,AllPublicationData!$D:$D,'Publication Table (%)'!Q$7)/
SUMIFS(AllPublicationData!$E:$E,AllPublicationData!$A:$A,'Publication Table (%)'!$B165,AllPublicationData!$B:$B,'Publication Table (%)'!$C$4,AllPublicationData!$D:$D,'Publication Table (%)'!Q$7),
SUMIFS(AllPublicationData!$G:$G,AllPublicationData!$A:$A,'Publication Table (%)'!$B165,AllPublicationData!$B:$B,'Publication Table (%)'!Q$7)/
SUMIFS(AllPublicationData!$E:$E,AllPublicationData!$A:$A,'Publication Table (%)'!$B165,AllPublicationData!$B:$B,'Publication Table (%)'!Q$7)),
IF('Publication Table (%)'!$C$5="Operations cancelled for clinical reasons",
IFERROR(SUMIFS(AllPublicationData!$H:$H,AllPublicationData!$A:$A,'Publication Table (%)'!$B165,AllPublicationData!$B:$B,'Publication Table (%)'!$C$4,AllPublicationData!$D:$D,'Publication Table (%)'!Q$7)/
SUMIFS(AllPublicationData!$E:$E,AllPublicationData!$A:$A,'Publication Table (%)'!$B165,AllPublicationData!$B:$B,'Publication Table (%)'!$C$4,AllPublicationData!$D:$D,'Publication Table (%)'!Q$7),
SUMIFS(AllPublicationData!$H:$H,AllPublicationData!$A:$A,'Publication Table (%)'!$B165,AllPublicationData!$B:$B,'Publication Table (%)'!Q$7)/
SUMIFS(AllPublicationData!$E:$E,AllPublicationData!$A:$A,'Publication Table (%)'!$B165,AllPublicationData!$B:$B,'Publication Table (%)'!Q$7)),
IF('Publication Table (%)'!$C$5="Operations cancelled for non-clinical/capacity reasons",
IFERROR(SUMIFS(AllPublicationData!$I:$I,AllPublicationData!$A:$A,'Publication Table (%)'!$B165,AllPublicationData!$B:$B,'Publication Table (%)'!$C$4,AllPublicationData!$D:$D,'Publication Table (%)'!Q$7)/
SUMIFS(AllPublicationData!$E:$E,AllPublicationData!$A:$A,'Publication Table (%)'!$B165,AllPublicationData!$B:$B,'Publication Table (%)'!$C$4,AllPublicationData!$D:$D,'Publication Table (%)'!Q$7),
SUMIFS(AllPublicationData!$I:$I,AllPublicationData!$A:$A,'Publication Table (%)'!$B165,AllPublicationData!$B:$B,'Publication Table (%)'!Q$7)/
SUMIFS(AllPublicationData!$E:$E,AllPublicationData!$A:$A,'Publication Table (%)'!$B165,AllPublicationData!$B:$B,'Publication Table (%)'!Q$7)),
IF('Publication Table (%)'!$C$5="Cancellations for other reasons",
IFERROR(SUMIFS(AllPublicationData!$J:$J,AllPublicationData!$A:$A,'Publication Table (%)'!$B165,AllPublicationData!$B:$B,'Publication Table (%)'!$C$4,AllPublicationData!$D:$D,'Publication Table (%)'!Q$7)/
SUMIFS(AllPublicationData!$E:$E,AllPublicationData!$A:$A,'Publication Table (%)'!$B165,AllPublicationData!$B:$B,'Publication Table (%)'!$C$4,AllPublicationData!$D:$D,'Publication Table (%)'!Q$7),
SUMIFS(AllPublicationData!$J:$J,AllPublicationData!$A:$A,'Publication Table (%)'!$B165,AllPublicationData!$B:$B,'Publication Table (%)'!Q$7)/
SUMIFS(AllPublicationData!$E:$E,AllPublicationData!$A:$A,'Publication Table (%)'!$B165,AllPublicationData!$B:$B,'Publication Table (%)'!Q$7)))))))</f>
        <v>#DIV/0!</v>
      </c>
      <c r="R165" s="96" t="e">
        <f>IF('Publication Table (%)'!$C$5="All Cancelled Operations",
IFERROR(SUMIFS(AllPublicationData!$F:$F,AllPublicationData!$A:$A,'Publication Table (%)'!$B165,AllPublicationData!$B:$B,'Publication Table (%)'!$C$4,AllPublicationData!$D:$D,'Publication Table (%)'!R$7)/
SUMIFS(AllPublicationData!$E:$E,AllPublicationData!$A:$A,'Publication Table (%)'!$B165,AllPublicationData!$B:$B,'Publication Table (%)'!$C$4,AllPublicationData!$D:$D,'Publication Table (%)'!R$7),
SUMIFS(AllPublicationData!$F:$F,AllPublicationData!$A:$A,'Publication Table (%)'!$B165,AllPublicationData!$B:$B,'Publication Table (%)'!R$7)/
SUMIFS(AllPublicationData!$E:$E,AllPublicationData!$A:$A,'Publication Table (%)'!$B165,AllPublicationData!$B:$B,'Publication Table (%)'!R$7)),
IF('Publication Table (%)'!$C$5="Operations cancelled by patient",
IFERROR(SUMIFS(AllPublicationData!$G:$G,AllPublicationData!$A:$A,'Publication Table (%)'!$B165,AllPublicationData!$B:$B,'Publication Table (%)'!$C$4,AllPublicationData!$D:$D,'Publication Table (%)'!R$7)/
SUMIFS(AllPublicationData!$E:$E,AllPublicationData!$A:$A,'Publication Table (%)'!$B165,AllPublicationData!$B:$B,'Publication Table (%)'!$C$4,AllPublicationData!$D:$D,'Publication Table (%)'!R$7),
SUMIFS(AllPublicationData!$G:$G,AllPublicationData!$A:$A,'Publication Table (%)'!$B165,AllPublicationData!$B:$B,'Publication Table (%)'!R$7)/
SUMIFS(AllPublicationData!$E:$E,AllPublicationData!$A:$A,'Publication Table (%)'!$B165,AllPublicationData!$B:$B,'Publication Table (%)'!R$7)),
IF('Publication Table (%)'!$C$5="Operations cancelled for clinical reasons",
IFERROR(SUMIFS(AllPublicationData!$H:$H,AllPublicationData!$A:$A,'Publication Table (%)'!$B165,AllPublicationData!$B:$B,'Publication Table (%)'!$C$4,AllPublicationData!$D:$D,'Publication Table (%)'!R$7)/
SUMIFS(AllPublicationData!$E:$E,AllPublicationData!$A:$A,'Publication Table (%)'!$B165,AllPublicationData!$B:$B,'Publication Table (%)'!$C$4,AllPublicationData!$D:$D,'Publication Table (%)'!R$7),
SUMIFS(AllPublicationData!$H:$H,AllPublicationData!$A:$A,'Publication Table (%)'!$B165,AllPublicationData!$B:$B,'Publication Table (%)'!R$7)/
SUMIFS(AllPublicationData!$E:$E,AllPublicationData!$A:$A,'Publication Table (%)'!$B165,AllPublicationData!$B:$B,'Publication Table (%)'!R$7)),
IF('Publication Table (%)'!$C$5="Operations cancelled for non-clinical/capacity reasons",
IFERROR(SUMIFS(AllPublicationData!$I:$I,AllPublicationData!$A:$A,'Publication Table (%)'!$B165,AllPublicationData!$B:$B,'Publication Table (%)'!$C$4,AllPublicationData!$D:$D,'Publication Table (%)'!R$7)/
SUMIFS(AllPublicationData!$E:$E,AllPublicationData!$A:$A,'Publication Table (%)'!$B165,AllPublicationData!$B:$B,'Publication Table (%)'!$C$4,AllPublicationData!$D:$D,'Publication Table (%)'!R$7),
SUMIFS(AllPublicationData!$I:$I,AllPublicationData!$A:$A,'Publication Table (%)'!$B165,AllPublicationData!$B:$B,'Publication Table (%)'!R$7)/
SUMIFS(AllPublicationData!$E:$E,AllPublicationData!$A:$A,'Publication Table (%)'!$B165,AllPublicationData!$B:$B,'Publication Table (%)'!R$7)),
IF('Publication Table (%)'!$C$5="Cancellations for other reasons",
IFERROR(SUMIFS(AllPublicationData!$J:$J,AllPublicationData!$A:$A,'Publication Table (%)'!$B165,AllPublicationData!$B:$B,'Publication Table (%)'!$C$4,AllPublicationData!$D:$D,'Publication Table (%)'!R$7)/
SUMIFS(AllPublicationData!$E:$E,AllPublicationData!$A:$A,'Publication Table (%)'!$B165,AllPublicationData!$B:$B,'Publication Table (%)'!$C$4,AllPublicationData!$D:$D,'Publication Table (%)'!R$7),
SUMIFS(AllPublicationData!$J:$J,AllPublicationData!$A:$A,'Publication Table (%)'!$B165,AllPublicationData!$B:$B,'Publication Table (%)'!R$7)/
SUMIFS(AllPublicationData!$E:$E,AllPublicationData!$A:$A,'Publication Table (%)'!$B165,AllPublicationData!$B:$B,'Publication Table (%)'!R$7)))))))</f>
        <v>#DIV/0!</v>
      </c>
      <c r="S165" s="96" t="e">
        <f>IF('Publication Table (%)'!$C$5="All Cancelled Operations",
IFERROR(SUMIFS(AllPublicationData!$F:$F,AllPublicationData!$A:$A,'Publication Table (%)'!$B165,AllPublicationData!$B:$B,'Publication Table (%)'!$C$4,AllPublicationData!$D:$D,'Publication Table (%)'!S$7)/
SUMIFS(AllPublicationData!$E:$E,AllPublicationData!$A:$A,'Publication Table (%)'!$B165,AllPublicationData!$B:$B,'Publication Table (%)'!$C$4,AllPublicationData!$D:$D,'Publication Table (%)'!S$7),
SUMIFS(AllPublicationData!$F:$F,AllPublicationData!$A:$A,'Publication Table (%)'!$B165,AllPublicationData!$B:$B,'Publication Table (%)'!S$7)/
SUMIFS(AllPublicationData!$E:$E,AllPublicationData!$A:$A,'Publication Table (%)'!$B165,AllPublicationData!$B:$B,'Publication Table (%)'!S$7)),
IF('Publication Table (%)'!$C$5="Operations cancelled by patient",
IFERROR(SUMIFS(AllPublicationData!$G:$G,AllPublicationData!$A:$A,'Publication Table (%)'!$B165,AllPublicationData!$B:$B,'Publication Table (%)'!$C$4,AllPublicationData!$D:$D,'Publication Table (%)'!S$7)/
SUMIFS(AllPublicationData!$E:$E,AllPublicationData!$A:$A,'Publication Table (%)'!$B165,AllPublicationData!$B:$B,'Publication Table (%)'!$C$4,AllPublicationData!$D:$D,'Publication Table (%)'!S$7),
SUMIFS(AllPublicationData!$G:$G,AllPublicationData!$A:$A,'Publication Table (%)'!$B165,AllPublicationData!$B:$B,'Publication Table (%)'!S$7)/
SUMIFS(AllPublicationData!$E:$E,AllPublicationData!$A:$A,'Publication Table (%)'!$B165,AllPublicationData!$B:$B,'Publication Table (%)'!S$7)),
IF('Publication Table (%)'!$C$5="Operations cancelled for clinical reasons",
IFERROR(SUMIFS(AllPublicationData!$H:$H,AllPublicationData!$A:$A,'Publication Table (%)'!$B165,AllPublicationData!$B:$B,'Publication Table (%)'!$C$4,AllPublicationData!$D:$D,'Publication Table (%)'!S$7)/
SUMIFS(AllPublicationData!$E:$E,AllPublicationData!$A:$A,'Publication Table (%)'!$B165,AllPublicationData!$B:$B,'Publication Table (%)'!$C$4,AllPublicationData!$D:$D,'Publication Table (%)'!S$7),
SUMIFS(AllPublicationData!$H:$H,AllPublicationData!$A:$A,'Publication Table (%)'!$B165,AllPublicationData!$B:$B,'Publication Table (%)'!S$7)/
SUMIFS(AllPublicationData!$E:$E,AllPublicationData!$A:$A,'Publication Table (%)'!$B165,AllPublicationData!$B:$B,'Publication Table (%)'!S$7)),
IF('Publication Table (%)'!$C$5="Operations cancelled for non-clinical/capacity reasons",
IFERROR(SUMIFS(AllPublicationData!$I:$I,AllPublicationData!$A:$A,'Publication Table (%)'!$B165,AllPublicationData!$B:$B,'Publication Table (%)'!$C$4,AllPublicationData!$D:$D,'Publication Table (%)'!S$7)/
SUMIFS(AllPublicationData!$E:$E,AllPublicationData!$A:$A,'Publication Table (%)'!$B165,AllPublicationData!$B:$B,'Publication Table (%)'!$C$4,AllPublicationData!$D:$D,'Publication Table (%)'!S$7),
SUMIFS(AllPublicationData!$I:$I,AllPublicationData!$A:$A,'Publication Table (%)'!$B165,AllPublicationData!$B:$B,'Publication Table (%)'!S$7)/
SUMIFS(AllPublicationData!$E:$E,AllPublicationData!$A:$A,'Publication Table (%)'!$B165,AllPublicationData!$B:$B,'Publication Table (%)'!S$7)),
IF('Publication Table (%)'!$C$5="Cancellations for other reasons",
IFERROR(SUMIFS(AllPublicationData!$J:$J,AllPublicationData!$A:$A,'Publication Table (%)'!$B165,AllPublicationData!$B:$B,'Publication Table (%)'!$C$4,AllPublicationData!$D:$D,'Publication Table (%)'!S$7)/
SUMIFS(AllPublicationData!$E:$E,AllPublicationData!$A:$A,'Publication Table (%)'!$B165,AllPublicationData!$B:$B,'Publication Table (%)'!$C$4,AllPublicationData!$D:$D,'Publication Table (%)'!S$7),
SUMIFS(AllPublicationData!$J:$J,AllPublicationData!$A:$A,'Publication Table (%)'!$B165,AllPublicationData!$B:$B,'Publication Table (%)'!S$7)/
SUMIFS(AllPublicationData!$E:$E,AllPublicationData!$A:$A,'Publication Table (%)'!$B165,AllPublicationData!$B:$B,'Publication Table (%)'!S$7)))))))</f>
        <v>#DIV/0!</v>
      </c>
    </row>
    <row r="166" spans="3:19" x14ac:dyDescent="0.35">
      <c r="C166" s="112">
        <f>IF('Publication Table (%)'!$C$5="All Cancelled Operations",
SUMIFS(AllPublicationData!$F:$F,AllPublicationData!$A:$A,'Publication Table (%)'!$B166,AllPublicationData!$B:$B,'Publication Table (%)'!$C$4),
IF('Publication Table (%)'!$C$5="Operations cancelled by patient",
SUMIFS(AllPublicationData!$G:$G,AllPublicationData!$A:$A,'Publication Table (%)'!$B166,AllPublicationData!$B:$B,'Publication Table (%)'!$C$4),
IF('Publication Table (%)'!$C$5="Operations cancelled for clinical reasons",
SUMIFS(AllPublicationData!$H:$H,AllPublicationData!$A:$A,'Publication Table (%)'!$B166,AllPublicationData!$B:$B,'Publication Table (%)'!$C$4),
IF('Publication Table (%)'!$C$5="Operations cancelled for non-clinical/capacity reasons",
SUMIFS(AllPublicationData!$I:$I,AllPublicationData!$A:$A,'Publication Table (%)'!$B166,AllPublicationData!$B:$B,'Publication Table (%)'!$C$4),
IF('Publication Table (%)'!$C$5="Cancellations for other reasons",
SUMIFS(AllPublicationData!$J:$J,AllPublicationData!$A:$A,'Publication Table (%)'!$B166,AllPublicationData!$B:$B,'Publication Table (%)'!$C$4))))))+
IF(AND($C$4="NHS Scotland",$C$5="All Cancelled Operations"),
SUMIFS(AllPublicationData!$F:$F,AllPublicationData!$A:$A,'Publication Table (%)'!$B166),
IF(AND($C$4="NHS Scotland",$C$5="Operations cancelled by patient"),
SUMIFS(AllPublicationData!$G:$G,AllPublicationData!$A:$A,'Publication Table (%)'!$B166),
IF(AND($C$4="NHS Scotland",$C$5="Operations cancelled for clinical reasons"),
SUMIFS(AllPublicationData!$H:$H,AllPublicationData!$A:$A,'Publication Table (%)'!$B166),
IF(AND($C$4="NHS Scotland",$C$5="Operations cancelled for non-clinical/capacity reasons"),
SUMIFS(AllPublicationData!$I:$I,AllPublicationData!$A:$A,'Publication Table (%)'!$B166),
IF(AND($C$4="NHS Scotland",$C$5="Cancellations for other reasons"),
SUMIFS(AllPublicationData!$J:$J,AllPublicationData!$A:$A,'Publication Table (%)'!$B166))))))</f>
        <v>0</v>
      </c>
      <c r="D166" s="110" t="e">
        <f>IF(AND('Publication Table (%)'!$C$5="All Cancelled Operations",$C$4&lt;&gt;"NHS Scotland"),
IFERROR(SUMIFS(AllPublicationData!$F:$F,AllPublicationData!$A:$A,'Publication Table (%)'!$B166,AllPublicationData!$B:$B,'Publication Table (%)'!$C$4,AllPublicationData!$D:$D,'Publication Table (%)'!D$7)/
SUMIFS(AllPublicationData!$E:$E,AllPublicationData!$A:$A,'Publication Table (%)'!$B166,AllPublicationData!$B:$B,'Publication Table (%)'!$C$4,AllPublicationData!$D:$D,'Publication Table (%)'!D$7),
SUMIFS(AllPublicationData!$F:$F,AllPublicationData!$A:$A,'Publication Table (%)'!$B166,AllPublicationData!$B:$B,'Publication Table (%)'!D$7)/
SUMIFS(AllPublicationData!$E:$E,AllPublicationData!$A:$A,'Publication Table (%)'!$B166,AllPublicationData!$B:$B,'Publication Table (%)'!D$7)),
IF(AND('Publication Table (%)'!$C$5="Operations cancelled by patient",$C$4&lt;&gt;"NHS Scotland"),
IFERROR(SUMIFS(AllPublicationData!$G:$G,AllPublicationData!$A:$A,'Publication Table (%)'!$B166,AllPublicationData!$B:$B,'Publication Table (%)'!$C$4,AllPublicationData!$D:$D,'Publication Table (%)'!D$7)/
SUMIFS(AllPublicationData!$E:$E,AllPublicationData!$A:$A,'Publication Table (%)'!$B166,AllPublicationData!$B:$B,'Publication Table (%)'!$C$4,AllPublicationData!$D:$D,'Publication Table (%)'!D$7),
SUMIFS(AllPublicationData!$G:$G,AllPublicationData!$A:$A,'Publication Table (%)'!$B166,AllPublicationData!$B:$B,'Publication Table (%)'!D$7)/
SUMIFS(AllPublicationData!$E:$E,AllPublicationData!$A:$A,'Publication Table (%)'!$B166,AllPublicationData!$B:$B,'Publication Table (%)'!D$7)),
IF(AND('Publication Table (%)'!$C$5="Operations cancelled for clinical reasons",$C$4&lt;&gt;"NHS Scotland"),
IFERROR(SUMIFS(AllPublicationData!$H:$H,AllPublicationData!$A:$A,'Publication Table (%)'!$B166,AllPublicationData!$B:$B,'Publication Table (%)'!$C$4,AllPublicationData!$D:$D,'Publication Table (%)'!D$7)/
SUMIFS(AllPublicationData!$E:$E,AllPublicationData!$A:$A,'Publication Table (%)'!$B166,AllPublicationData!$B:$B,'Publication Table (%)'!$C$4,AllPublicationData!$D:$D,'Publication Table (%)'!D$7),
SUMIFS(AllPublicationData!$H:$H,AllPublicationData!$A:$A,'Publication Table (%)'!$B166,AllPublicationData!$B:$B,'Publication Table (%)'!D$7)/
SUMIFS(AllPublicationData!$E:$E,AllPublicationData!$A:$A,'Publication Table (%)'!$B166,AllPublicationData!$B:$B,'Publication Table (%)'!D$7)),
IF(AND('Publication Table (%)'!$C$5="Operations cancelled for non-clinical/capacity reasons",$C$4&lt;&gt;"NHS Scotland"),
IFERROR(SUMIFS(AllPublicationData!$I:$I,AllPublicationData!$A:$A,'Publication Table (%)'!$B166,AllPublicationData!$B:$B,'Publication Table (%)'!$C$4,AllPublicationData!$D:$D,'Publication Table (%)'!D$7)/
SUMIFS(AllPublicationData!$E:$E,AllPublicationData!$A:$A,'Publication Table (%)'!$B166,AllPublicationData!$B:$B,'Publication Table (%)'!$C$4,AllPublicationData!$D:$D,'Publication Table (%)'!D$7),
SUMIFS(AllPublicationData!$I:$I,AllPublicationData!$A:$A,'Publication Table (%)'!$B166,AllPublicationData!$B:$B,'Publication Table (%)'!D$7)/
SUMIFS(AllPublicationData!$E:$E,AllPublicationData!$A:$A,'Publication Table (%)'!$B166,AllPublicationData!$B:$B,'Publication Table (%)'!D$7)),
IF(AND('Publication Table (%)'!$C$5="Cancellations for other reasons",$C$4&lt;&gt;"NHS Scotland"),
IFERROR(SUMIFS(AllPublicationData!$J:$J,AllPublicationData!$A:$A,'Publication Table (%)'!$B166,AllPublicationData!$B:$B,'Publication Table (%)'!$C$4,AllPublicationData!$D:$D,'Publication Table (%)'!D$7)/
SUMIFS(AllPublicationData!$E:$E,AllPublicationData!$A:$A,'Publication Table (%)'!$B166,AllPublicationData!$B:$B,'Publication Table (%)'!$C$4,AllPublicationData!$D:$D,'Publication Table (%)'!D$7),
SUMIFS(AllPublicationData!$J:$J,AllPublicationData!$A:$A,'Publication Table (%)'!$B166,AllPublicationData!$B:$B,'Publication Table (%)'!D$7)/
SUMIFS(AllPublicationData!$E:$E,AllPublicationData!$A:$A,'Publication Table (%)'!$B166,AllPublicationData!$B:$B,'Publication Table (%)'!D$7)),
IF(AND($C$4="NHS Scotland",$C$5="All Cancelled Operations"),
SUMIFS(AllPublicationData!$F:$F,AllPublicationData!$A:$A,'Publication Table'!$B166)/
SUMIFS(AllPublicationData!$E:$E,AllPublicationData!$A:$A,'Publication Table'!$B166),
IF(AND($C$4="NHS Scotland",$C$5="Operations cancelled by patient"),
SUMIFS(AllPublicationData!$G:$G,AllPublicationData!$A:$A,'Publication Table'!$B166)/
SUMIFS(AllPublicationData!$E:$E,AllPublicationData!$A:$A,'Publication Table'!$B166),
IF(AND($C$4="NHS Scotland",$C$5="Operations cancelled for clinical reasons"),
SUMIFS(AllPublicationData!$H:$H,AllPublicationData!$A:$A,'Publication Table'!$B166)/
SUMIFS(AllPublicationData!$E:$E,AllPublicationData!$A:$A,'Publication Table'!$B166),
IF(AND($C$4="NHS Scotland",$C$5="Operations cancelled for non-clinical/capacity reasons"),
SUMIFS(AllPublicationData!$I:$I,AllPublicationData!$A:$A,'Publication Table'!$B166)/
SUMIFS(AllPublicationData!$E:$E,AllPublicationData!$A:$A,'Publication Table'!$B166),
IF(AND($C$4="NHS Scotland",$C$5="Cancellations for other reasons"),
SUMIFS(AllPublicationData!$J:$J,AllPublicationData!$A:$A,'Publication Table'!$B166)/
SUMIFS(AllPublicationData!$E:$E,AllPublicationData!$A:$A,'Publication Table'!$B166)))))))))))</f>
        <v>#DIV/0!</v>
      </c>
      <c r="E166" s="96" t="e">
        <f>IF('Publication Table (%)'!$C$5="All Cancelled Operations",
IFERROR(SUMIFS(AllPublicationData!$F:$F,AllPublicationData!$A:$A,'Publication Table (%)'!$B166,AllPublicationData!$B:$B,'Publication Table (%)'!$C$4,AllPublicationData!$D:$D,'Publication Table (%)'!E$7)/
SUMIFS(AllPublicationData!$E:$E,AllPublicationData!$A:$A,'Publication Table (%)'!$B166,AllPublicationData!$B:$B,'Publication Table (%)'!$C$4,AllPublicationData!$D:$D,'Publication Table (%)'!E$7),
SUMIFS(AllPublicationData!$F:$F,AllPublicationData!$A:$A,'Publication Table (%)'!$B166,AllPublicationData!$B:$B,'Publication Table (%)'!E$7)/
SUMIFS(AllPublicationData!$E:$E,AllPublicationData!$A:$A,'Publication Table (%)'!$B166,AllPublicationData!$B:$B,'Publication Table (%)'!E$7)),
IF('Publication Table (%)'!$C$5="Operations cancelled by patient",
IFERROR(SUMIFS(AllPublicationData!$G:$G,AllPublicationData!$A:$A,'Publication Table (%)'!$B166,AllPublicationData!$B:$B,'Publication Table (%)'!$C$4,AllPublicationData!$D:$D,'Publication Table (%)'!E$7)/
SUMIFS(AllPublicationData!$E:$E,AllPublicationData!$A:$A,'Publication Table (%)'!$B166,AllPublicationData!$B:$B,'Publication Table (%)'!$C$4,AllPublicationData!$D:$D,'Publication Table (%)'!E$7),
SUMIFS(AllPublicationData!$G:$G,AllPublicationData!$A:$A,'Publication Table (%)'!$B166,AllPublicationData!$B:$B,'Publication Table (%)'!E$7)/
SUMIFS(AllPublicationData!$E:$E,AllPublicationData!$A:$A,'Publication Table (%)'!$B166,AllPublicationData!$B:$B,'Publication Table (%)'!E$7)),
IF('Publication Table (%)'!$C$5="Operations cancelled for clinical reasons",
IFERROR(SUMIFS(AllPublicationData!$H:$H,AllPublicationData!$A:$A,'Publication Table (%)'!$B166,AllPublicationData!$B:$B,'Publication Table (%)'!$C$4,AllPublicationData!$D:$D,'Publication Table (%)'!E$7)/
SUMIFS(AllPublicationData!$E:$E,AllPublicationData!$A:$A,'Publication Table (%)'!$B166,AllPublicationData!$B:$B,'Publication Table (%)'!$C$4,AllPublicationData!$D:$D,'Publication Table (%)'!E$7),
SUMIFS(AllPublicationData!$H:$H,AllPublicationData!$A:$A,'Publication Table (%)'!$B166,AllPublicationData!$B:$B,'Publication Table (%)'!E$7)/
SUMIFS(AllPublicationData!$E:$E,AllPublicationData!$A:$A,'Publication Table (%)'!$B166,AllPublicationData!$B:$B,'Publication Table (%)'!E$7)),
IF('Publication Table (%)'!$C$5="Operations cancelled for non-clinical/capacity reasons",
IFERROR(SUMIFS(AllPublicationData!$I:$I,AllPublicationData!$A:$A,'Publication Table (%)'!$B166,AllPublicationData!$B:$B,'Publication Table (%)'!$C$4,AllPublicationData!$D:$D,'Publication Table (%)'!E$7)/
SUMIFS(AllPublicationData!$E:$E,AllPublicationData!$A:$A,'Publication Table (%)'!$B166,AllPublicationData!$B:$B,'Publication Table (%)'!$C$4,AllPublicationData!$D:$D,'Publication Table (%)'!E$7),
SUMIFS(AllPublicationData!$I:$I,AllPublicationData!$A:$A,'Publication Table (%)'!$B166,AllPublicationData!$B:$B,'Publication Table (%)'!E$7)/
SUMIFS(AllPublicationData!$E:$E,AllPublicationData!$A:$A,'Publication Table (%)'!$B166,AllPublicationData!$B:$B,'Publication Table (%)'!E$7)),
IF('Publication Table (%)'!$C$5="Cancellations for other reasons",
IFERROR(SUMIFS(AllPublicationData!$J:$J,AllPublicationData!$A:$A,'Publication Table (%)'!$B166,AllPublicationData!$B:$B,'Publication Table (%)'!$C$4,AllPublicationData!$D:$D,'Publication Table (%)'!E$7)/
SUMIFS(AllPublicationData!$E:$E,AllPublicationData!$A:$A,'Publication Table (%)'!$B166,AllPublicationData!$B:$B,'Publication Table (%)'!$C$4,AllPublicationData!$D:$D,'Publication Table (%)'!E$7),
SUMIFS(AllPublicationData!$J:$J,AllPublicationData!$A:$A,'Publication Table (%)'!$B166,AllPublicationData!$B:$B,'Publication Table (%)'!E$7)/
SUMIFS(AllPublicationData!$E:$E,AllPublicationData!$A:$A,'Publication Table (%)'!$B166,AllPublicationData!$B:$B,'Publication Table (%)'!E$7)))))))</f>
        <v>#DIV/0!</v>
      </c>
      <c r="F166" s="96" t="e">
        <f>IF('Publication Table (%)'!$C$5="All Cancelled Operations",
IFERROR(SUMIFS(AllPublicationData!$F:$F,AllPublicationData!$A:$A,'Publication Table (%)'!$B166,AllPublicationData!$B:$B,'Publication Table (%)'!$C$4,AllPublicationData!$D:$D,'Publication Table (%)'!F$7)/
SUMIFS(AllPublicationData!$E:$E,AllPublicationData!$A:$A,'Publication Table (%)'!$B166,AllPublicationData!$B:$B,'Publication Table (%)'!$C$4,AllPublicationData!$D:$D,'Publication Table (%)'!F$7),
SUMIFS(AllPublicationData!$F:$F,AllPublicationData!$A:$A,'Publication Table (%)'!$B166,AllPublicationData!$B:$B,'Publication Table (%)'!F$7)/
SUMIFS(AllPublicationData!$E:$E,AllPublicationData!$A:$A,'Publication Table (%)'!$B166,AllPublicationData!$B:$B,'Publication Table (%)'!F$7)),
IF('Publication Table (%)'!$C$5="Operations cancelled by patient",
IFERROR(SUMIFS(AllPublicationData!$G:$G,AllPublicationData!$A:$A,'Publication Table (%)'!$B166,AllPublicationData!$B:$B,'Publication Table (%)'!$C$4,AllPublicationData!$D:$D,'Publication Table (%)'!F$7)/
SUMIFS(AllPublicationData!$E:$E,AllPublicationData!$A:$A,'Publication Table (%)'!$B166,AllPublicationData!$B:$B,'Publication Table (%)'!$C$4,AllPublicationData!$D:$D,'Publication Table (%)'!F$7),
SUMIFS(AllPublicationData!$G:$G,AllPublicationData!$A:$A,'Publication Table (%)'!$B166,AllPublicationData!$B:$B,'Publication Table (%)'!F$7)/
SUMIFS(AllPublicationData!$E:$E,AllPublicationData!$A:$A,'Publication Table (%)'!$B166,AllPublicationData!$B:$B,'Publication Table (%)'!F$7)),
IF('Publication Table (%)'!$C$5="Operations cancelled for clinical reasons",
IFERROR(SUMIFS(AllPublicationData!$H:$H,AllPublicationData!$A:$A,'Publication Table (%)'!$B166,AllPublicationData!$B:$B,'Publication Table (%)'!$C$4,AllPublicationData!$D:$D,'Publication Table (%)'!F$7)/
SUMIFS(AllPublicationData!$E:$E,AllPublicationData!$A:$A,'Publication Table (%)'!$B166,AllPublicationData!$B:$B,'Publication Table (%)'!$C$4,AllPublicationData!$D:$D,'Publication Table (%)'!F$7),
SUMIFS(AllPublicationData!$H:$H,AllPublicationData!$A:$A,'Publication Table (%)'!$B166,AllPublicationData!$B:$B,'Publication Table (%)'!F$7)/
SUMIFS(AllPublicationData!$E:$E,AllPublicationData!$A:$A,'Publication Table (%)'!$B166,AllPublicationData!$B:$B,'Publication Table (%)'!F$7)),
IF('Publication Table (%)'!$C$5="Operations cancelled for non-clinical/capacity reasons",
IFERROR(SUMIFS(AllPublicationData!$I:$I,AllPublicationData!$A:$A,'Publication Table (%)'!$B166,AllPublicationData!$B:$B,'Publication Table (%)'!$C$4,AllPublicationData!$D:$D,'Publication Table (%)'!F$7)/
SUMIFS(AllPublicationData!$E:$E,AllPublicationData!$A:$A,'Publication Table (%)'!$B166,AllPublicationData!$B:$B,'Publication Table (%)'!$C$4,AllPublicationData!$D:$D,'Publication Table (%)'!F$7),
SUMIFS(AllPublicationData!$I:$I,AllPublicationData!$A:$A,'Publication Table (%)'!$B166,AllPublicationData!$B:$B,'Publication Table (%)'!F$7)/
SUMIFS(AllPublicationData!$E:$E,AllPublicationData!$A:$A,'Publication Table (%)'!$B166,AllPublicationData!$B:$B,'Publication Table (%)'!F$7)),
IF('Publication Table (%)'!$C$5="Cancellations for other reasons",
IFERROR(SUMIFS(AllPublicationData!$J:$J,AllPublicationData!$A:$A,'Publication Table (%)'!$B166,AllPublicationData!$B:$B,'Publication Table (%)'!$C$4,AllPublicationData!$D:$D,'Publication Table (%)'!F$7)/
SUMIFS(AllPublicationData!$E:$E,AllPublicationData!$A:$A,'Publication Table (%)'!$B166,AllPublicationData!$B:$B,'Publication Table (%)'!$C$4,AllPublicationData!$D:$D,'Publication Table (%)'!F$7),
SUMIFS(AllPublicationData!$J:$J,AllPublicationData!$A:$A,'Publication Table (%)'!$B166,AllPublicationData!$B:$B,'Publication Table (%)'!F$7)/
SUMIFS(AllPublicationData!$E:$E,AllPublicationData!$A:$A,'Publication Table (%)'!$B166,AllPublicationData!$B:$B,'Publication Table (%)'!F$7)))))))</f>
        <v>#DIV/0!</v>
      </c>
      <c r="G166" s="96" t="e">
        <f>IF('Publication Table (%)'!$C$5="All Cancelled Operations",
IFERROR(SUMIFS(AllPublicationData!$F:$F,AllPublicationData!$A:$A,'Publication Table (%)'!$B166,AllPublicationData!$B:$B,'Publication Table (%)'!$C$4,AllPublicationData!$D:$D,'Publication Table (%)'!G$7)/
SUMIFS(AllPublicationData!$E:$E,AllPublicationData!$A:$A,'Publication Table (%)'!$B166,AllPublicationData!$B:$B,'Publication Table (%)'!$C$4,AllPublicationData!$D:$D,'Publication Table (%)'!G$7),
SUMIFS(AllPublicationData!$F:$F,AllPublicationData!$A:$A,'Publication Table (%)'!$B166,AllPublicationData!$B:$B,'Publication Table (%)'!G$7)/
SUMIFS(AllPublicationData!$E:$E,AllPublicationData!$A:$A,'Publication Table (%)'!$B166,AllPublicationData!$B:$B,'Publication Table (%)'!G$7)),
IF('Publication Table (%)'!$C$5="Operations cancelled by patient",
IFERROR(SUMIFS(AllPublicationData!$G:$G,AllPublicationData!$A:$A,'Publication Table (%)'!$B166,AllPublicationData!$B:$B,'Publication Table (%)'!$C$4,AllPublicationData!$D:$D,'Publication Table (%)'!G$7)/
SUMIFS(AllPublicationData!$E:$E,AllPublicationData!$A:$A,'Publication Table (%)'!$B166,AllPublicationData!$B:$B,'Publication Table (%)'!$C$4,AllPublicationData!$D:$D,'Publication Table (%)'!G$7),
SUMIFS(AllPublicationData!$G:$G,AllPublicationData!$A:$A,'Publication Table (%)'!$B166,AllPublicationData!$B:$B,'Publication Table (%)'!G$7)/
SUMIFS(AllPublicationData!$E:$E,AllPublicationData!$A:$A,'Publication Table (%)'!$B166,AllPublicationData!$B:$B,'Publication Table (%)'!G$7)),
IF('Publication Table (%)'!$C$5="Operations cancelled for clinical reasons",
IFERROR(SUMIFS(AllPublicationData!$H:$H,AllPublicationData!$A:$A,'Publication Table (%)'!$B166,AllPublicationData!$B:$B,'Publication Table (%)'!$C$4,AllPublicationData!$D:$D,'Publication Table (%)'!G$7)/
SUMIFS(AllPublicationData!$E:$E,AllPublicationData!$A:$A,'Publication Table (%)'!$B166,AllPublicationData!$B:$B,'Publication Table (%)'!$C$4,AllPublicationData!$D:$D,'Publication Table (%)'!G$7),
SUMIFS(AllPublicationData!$H:$H,AllPublicationData!$A:$A,'Publication Table (%)'!$B166,AllPublicationData!$B:$B,'Publication Table (%)'!G$7)/
SUMIFS(AllPublicationData!$E:$E,AllPublicationData!$A:$A,'Publication Table (%)'!$B166,AllPublicationData!$B:$B,'Publication Table (%)'!G$7)),
IF('Publication Table (%)'!$C$5="Operations cancelled for non-clinical/capacity reasons",
IFERROR(SUMIFS(AllPublicationData!$I:$I,AllPublicationData!$A:$A,'Publication Table (%)'!$B166,AllPublicationData!$B:$B,'Publication Table (%)'!$C$4,AllPublicationData!$D:$D,'Publication Table (%)'!G$7)/
SUMIFS(AllPublicationData!$E:$E,AllPublicationData!$A:$A,'Publication Table (%)'!$B166,AllPublicationData!$B:$B,'Publication Table (%)'!$C$4,AllPublicationData!$D:$D,'Publication Table (%)'!G$7),
SUMIFS(AllPublicationData!$I:$I,AllPublicationData!$A:$A,'Publication Table (%)'!$B166,AllPublicationData!$B:$B,'Publication Table (%)'!G$7)/
SUMIFS(AllPublicationData!$E:$E,AllPublicationData!$A:$A,'Publication Table (%)'!$B166,AllPublicationData!$B:$B,'Publication Table (%)'!G$7)),
IF('Publication Table (%)'!$C$5="Cancellations for other reasons",
IFERROR(SUMIFS(AllPublicationData!$J:$J,AllPublicationData!$A:$A,'Publication Table (%)'!$B166,AllPublicationData!$B:$B,'Publication Table (%)'!$C$4,AllPublicationData!$D:$D,'Publication Table (%)'!G$7)/
SUMIFS(AllPublicationData!$E:$E,AllPublicationData!$A:$A,'Publication Table (%)'!$B166,AllPublicationData!$B:$B,'Publication Table (%)'!$C$4,AllPublicationData!$D:$D,'Publication Table (%)'!G$7),
SUMIFS(AllPublicationData!$J:$J,AllPublicationData!$A:$A,'Publication Table (%)'!$B166,AllPublicationData!$B:$B,'Publication Table (%)'!G$7)/
SUMIFS(AllPublicationData!$E:$E,AllPublicationData!$A:$A,'Publication Table (%)'!$B166,AllPublicationData!$B:$B,'Publication Table (%)'!G$7)))))))</f>
        <v>#DIV/0!</v>
      </c>
      <c r="H166" s="96" t="e">
        <f>IF('Publication Table (%)'!$C$5="All Cancelled Operations",
IFERROR(SUMIFS(AllPublicationData!$F:$F,AllPublicationData!$A:$A,'Publication Table (%)'!$B166,AllPublicationData!$B:$B,'Publication Table (%)'!$C$4,AllPublicationData!$D:$D,'Publication Table (%)'!H$7)/
SUMIFS(AllPublicationData!$E:$E,AllPublicationData!$A:$A,'Publication Table (%)'!$B166,AllPublicationData!$B:$B,'Publication Table (%)'!$C$4,AllPublicationData!$D:$D,'Publication Table (%)'!H$7),
SUMIFS(AllPublicationData!$F:$F,AllPublicationData!$A:$A,'Publication Table (%)'!$B166,AllPublicationData!$B:$B,'Publication Table (%)'!H$7)/
SUMIFS(AllPublicationData!$E:$E,AllPublicationData!$A:$A,'Publication Table (%)'!$B166,AllPublicationData!$B:$B,'Publication Table (%)'!H$7)),
IF('Publication Table (%)'!$C$5="Operations cancelled by patient",
IFERROR(SUMIFS(AllPublicationData!$G:$G,AllPublicationData!$A:$A,'Publication Table (%)'!$B166,AllPublicationData!$B:$B,'Publication Table (%)'!$C$4,AllPublicationData!$D:$D,'Publication Table (%)'!H$7)/
SUMIFS(AllPublicationData!$E:$E,AllPublicationData!$A:$A,'Publication Table (%)'!$B166,AllPublicationData!$B:$B,'Publication Table (%)'!$C$4,AllPublicationData!$D:$D,'Publication Table (%)'!H$7),
SUMIFS(AllPublicationData!$G:$G,AllPublicationData!$A:$A,'Publication Table (%)'!$B166,AllPublicationData!$B:$B,'Publication Table (%)'!H$7)/
SUMIFS(AllPublicationData!$E:$E,AllPublicationData!$A:$A,'Publication Table (%)'!$B166,AllPublicationData!$B:$B,'Publication Table (%)'!H$7)),
IF('Publication Table (%)'!$C$5="Operations cancelled for clinical reasons",
IFERROR(SUMIFS(AllPublicationData!$H:$H,AllPublicationData!$A:$A,'Publication Table (%)'!$B166,AllPublicationData!$B:$B,'Publication Table (%)'!$C$4,AllPublicationData!$D:$D,'Publication Table (%)'!H$7)/
SUMIFS(AllPublicationData!$E:$E,AllPublicationData!$A:$A,'Publication Table (%)'!$B166,AllPublicationData!$B:$B,'Publication Table (%)'!$C$4,AllPublicationData!$D:$D,'Publication Table (%)'!H$7),
SUMIFS(AllPublicationData!$H:$H,AllPublicationData!$A:$A,'Publication Table (%)'!$B166,AllPublicationData!$B:$B,'Publication Table (%)'!H$7)/
SUMIFS(AllPublicationData!$E:$E,AllPublicationData!$A:$A,'Publication Table (%)'!$B166,AllPublicationData!$B:$B,'Publication Table (%)'!H$7)),
IF('Publication Table (%)'!$C$5="Operations cancelled for non-clinical/capacity reasons",
IFERROR(SUMIFS(AllPublicationData!$I:$I,AllPublicationData!$A:$A,'Publication Table (%)'!$B166,AllPublicationData!$B:$B,'Publication Table (%)'!$C$4,AllPublicationData!$D:$D,'Publication Table (%)'!H$7)/
SUMIFS(AllPublicationData!$E:$E,AllPublicationData!$A:$A,'Publication Table (%)'!$B166,AllPublicationData!$B:$B,'Publication Table (%)'!$C$4,AllPublicationData!$D:$D,'Publication Table (%)'!H$7),
SUMIFS(AllPublicationData!$I:$I,AllPublicationData!$A:$A,'Publication Table (%)'!$B166,AllPublicationData!$B:$B,'Publication Table (%)'!H$7)/
SUMIFS(AllPublicationData!$E:$E,AllPublicationData!$A:$A,'Publication Table (%)'!$B166,AllPublicationData!$B:$B,'Publication Table (%)'!H$7)),
IF('Publication Table (%)'!$C$5="Cancellations for other reasons",
IFERROR(SUMIFS(AllPublicationData!$J:$J,AllPublicationData!$A:$A,'Publication Table (%)'!$B166,AllPublicationData!$B:$B,'Publication Table (%)'!$C$4,AllPublicationData!$D:$D,'Publication Table (%)'!H$7)/
SUMIFS(AllPublicationData!$E:$E,AllPublicationData!$A:$A,'Publication Table (%)'!$B166,AllPublicationData!$B:$B,'Publication Table (%)'!$C$4,AllPublicationData!$D:$D,'Publication Table (%)'!H$7),
SUMIFS(AllPublicationData!$J:$J,AllPublicationData!$A:$A,'Publication Table (%)'!$B166,AllPublicationData!$B:$B,'Publication Table (%)'!H$7)/
SUMIFS(AllPublicationData!$E:$E,AllPublicationData!$A:$A,'Publication Table (%)'!$B166,AllPublicationData!$B:$B,'Publication Table (%)'!H$7)))))))</f>
        <v>#DIV/0!</v>
      </c>
      <c r="I166" s="96" t="e">
        <f>IF('Publication Table (%)'!$C$5="All Cancelled Operations",
IFERROR(SUMIFS(AllPublicationData!$F:$F,AllPublicationData!$A:$A,'Publication Table (%)'!$B166,AllPublicationData!$B:$B,'Publication Table (%)'!$C$4,AllPublicationData!$D:$D,'Publication Table (%)'!I$7)/
SUMIFS(AllPublicationData!$E:$E,AllPublicationData!$A:$A,'Publication Table (%)'!$B166,AllPublicationData!$B:$B,'Publication Table (%)'!$C$4,AllPublicationData!$D:$D,'Publication Table (%)'!I$7),
SUMIFS(AllPublicationData!$F:$F,AllPublicationData!$A:$A,'Publication Table (%)'!$B166,AllPublicationData!$B:$B,'Publication Table (%)'!I$7)/
SUMIFS(AllPublicationData!$E:$E,AllPublicationData!$A:$A,'Publication Table (%)'!$B166,AllPublicationData!$B:$B,'Publication Table (%)'!I$7)),
IF('Publication Table (%)'!$C$5="Operations cancelled by patient",
IFERROR(SUMIFS(AllPublicationData!$G:$G,AllPublicationData!$A:$A,'Publication Table (%)'!$B166,AllPublicationData!$B:$B,'Publication Table (%)'!$C$4,AllPublicationData!$D:$D,'Publication Table (%)'!I$7)/
SUMIFS(AllPublicationData!$E:$E,AllPublicationData!$A:$A,'Publication Table (%)'!$B166,AllPublicationData!$B:$B,'Publication Table (%)'!$C$4,AllPublicationData!$D:$D,'Publication Table (%)'!I$7),
SUMIFS(AllPublicationData!$G:$G,AllPublicationData!$A:$A,'Publication Table (%)'!$B166,AllPublicationData!$B:$B,'Publication Table (%)'!I$7)/
SUMIFS(AllPublicationData!$E:$E,AllPublicationData!$A:$A,'Publication Table (%)'!$B166,AllPublicationData!$B:$B,'Publication Table (%)'!I$7)),
IF('Publication Table (%)'!$C$5="Operations cancelled for clinical reasons",
IFERROR(SUMIFS(AllPublicationData!$H:$H,AllPublicationData!$A:$A,'Publication Table (%)'!$B166,AllPublicationData!$B:$B,'Publication Table (%)'!$C$4,AllPublicationData!$D:$D,'Publication Table (%)'!I$7)/
SUMIFS(AllPublicationData!$E:$E,AllPublicationData!$A:$A,'Publication Table (%)'!$B166,AllPublicationData!$B:$B,'Publication Table (%)'!$C$4,AllPublicationData!$D:$D,'Publication Table (%)'!I$7),
SUMIFS(AllPublicationData!$H:$H,AllPublicationData!$A:$A,'Publication Table (%)'!$B166,AllPublicationData!$B:$B,'Publication Table (%)'!I$7)/
SUMIFS(AllPublicationData!$E:$E,AllPublicationData!$A:$A,'Publication Table (%)'!$B166,AllPublicationData!$B:$B,'Publication Table (%)'!I$7)),
IF('Publication Table (%)'!$C$5="Operations cancelled for non-clinical/capacity reasons",
IFERROR(SUMIFS(AllPublicationData!$I:$I,AllPublicationData!$A:$A,'Publication Table (%)'!$B166,AllPublicationData!$B:$B,'Publication Table (%)'!$C$4,AllPublicationData!$D:$D,'Publication Table (%)'!I$7)/
SUMIFS(AllPublicationData!$E:$E,AllPublicationData!$A:$A,'Publication Table (%)'!$B166,AllPublicationData!$B:$B,'Publication Table (%)'!$C$4,AllPublicationData!$D:$D,'Publication Table (%)'!I$7),
SUMIFS(AllPublicationData!$I:$I,AllPublicationData!$A:$A,'Publication Table (%)'!$B166,AllPublicationData!$B:$B,'Publication Table (%)'!I$7)/
SUMIFS(AllPublicationData!$E:$E,AllPublicationData!$A:$A,'Publication Table (%)'!$B166,AllPublicationData!$B:$B,'Publication Table (%)'!I$7)),
IF('Publication Table (%)'!$C$5="Cancellations for other reasons",
IFERROR(SUMIFS(AllPublicationData!$J:$J,AllPublicationData!$A:$A,'Publication Table (%)'!$B166,AllPublicationData!$B:$B,'Publication Table (%)'!$C$4,AllPublicationData!$D:$D,'Publication Table (%)'!I$7)/
SUMIFS(AllPublicationData!$E:$E,AllPublicationData!$A:$A,'Publication Table (%)'!$B166,AllPublicationData!$B:$B,'Publication Table (%)'!$C$4,AllPublicationData!$D:$D,'Publication Table (%)'!I$7),
SUMIFS(AllPublicationData!$J:$J,AllPublicationData!$A:$A,'Publication Table (%)'!$B166,AllPublicationData!$B:$B,'Publication Table (%)'!I$7)/
SUMIFS(AllPublicationData!$E:$E,AllPublicationData!$A:$A,'Publication Table (%)'!$B166,AllPublicationData!$B:$B,'Publication Table (%)'!I$7)))))))</f>
        <v>#DIV/0!</v>
      </c>
      <c r="J166" s="96" t="e">
        <f>IF('Publication Table (%)'!$C$5="All Cancelled Operations",
IFERROR(SUMIFS(AllPublicationData!$F:$F,AllPublicationData!$A:$A,'Publication Table (%)'!$B166,AllPublicationData!$B:$B,'Publication Table (%)'!$C$4,AllPublicationData!$D:$D,'Publication Table (%)'!J$7)/
SUMIFS(AllPublicationData!$E:$E,AllPublicationData!$A:$A,'Publication Table (%)'!$B166,AllPublicationData!$B:$B,'Publication Table (%)'!$C$4,AllPublicationData!$D:$D,'Publication Table (%)'!J$7),
SUMIFS(AllPublicationData!$F:$F,AllPublicationData!$A:$A,'Publication Table (%)'!$B166,AllPublicationData!$B:$B,'Publication Table (%)'!J$7)/
SUMIFS(AllPublicationData!$E:$E,AllPublicationData!$A:$A,'Publication Table (%)'!$B166,AllPublicationData!$B:$B,'Publication Table (%)'!J$7)),
IF('Publication Table (%)'!$C$5="Operations cancelled by patient",
IFERROR(SUMIFS(AllPublicationData!$G:$G,AllPublicationData!$A:$A,'Publication Table (%)'!$B166,AllPublicationData!$B:$B,'Publication Table (%)'!$C$4,AllPublicationData!$D:$D,'Publication Table (%)'!J$7)/
SUMIFS(AllPublicationData!$E:$E,AllPublicationData!$A:$A,'Publication Table (%)'!$B166,AllPublicationData!$B:$B,'Publication Table (%)'!$C$4,AllPublicationData!$D:$D,'Publication Table (%)'!J$7),
SUMIFS(AllPublicationData!$G:$G,AllPublicationData!$A:$A,'Publication Table (%)'!$B166,AllPublicationData!$B:$B,'Publication Table (%)'!J$7)/
SUMIFS(AllPublicationData!$E:$E,AllPublicationData!$A:$A,'Publication Table (%)'!$B166,AllPublicationData!$B:$B,'Publication Table (%)'!J$7)),
IF('Publication Table (%)'!$C$5="Operations cancelled for clinical reasons",
IFERROR(SUMIFS(AllPublicationData!$H:$H,AllPublicationData!$A:$A,'Publication Table (%)'!$B166,AllPublicationData!$B:$B,'Publication Table (%)'!$C$4,AllPublicationData!$D:$D,'Publication Table (%)'!J$7)/
SUMIFS(AllPublicationData!$E:$E,AllPublicationData!$A:$A,'Publication Table (%)'!$B166,AllPublicationData!$B:$B,'Publication Table (%)'!$C$4,AllPublicationData!$D:$D,'Publication Table (%)'!J$7),
SUMIFS(AllPublicationData!$H:$H,AllPublicationData!$A:$A,'Publication Table (%)'!$B166,AllPublicationData!$B:$B,'Publication Table (%)'!J$7)/
SUMIFS(AllPublicationData!$E:$E,AllPublicationData!$A:$A,'Publication Table (%)'!$B166,AllPublicationData!$B:$B,'Publication Table (%)'!J$7)),
IF('Publication Table (%)'!$C$5="Operations cancelled for non-clinical/capacity reasons",
IFERROR(SUMIFS(AllPublicationData!$I:$I,AllPublicationData!$A:$A,'Publication Table (%)'!$B166,AllPublicationData!$B:$B,'Publication Table (%)'!$C$4,AllPublicationData!$D:$D,'Publication Table (%)'!J$7)/
SUMIFS(AllPublicationData!$E:$E,AllPublicationData!$A:$A,'Publication Table (%)'!$B166,AllPublicationData!$B:$B,'Publication Table (%)'!$C$4,AllPublicationData!$D:$D,'Publication Table (%)'!J$7),
SUMIFS(AllPublicationData!$I:$I,AllPublicationData!$A:$A,'Publication Table (%)'!$B166,AllPublicationData!$B:$B,'Publication Table (%)'!J$7)/
SUMIFS(AllPublicationData!$E:$E,AllPublicationData!$A:$A,'Publication Table (%)'!$B166,AllPublicationData!$B:$B,'Publication Table (%)'!J$7)),
IF('Publication Table (%)'!$C$5="Cancellations for other reasons",
IFERROR(SUMIFS(AllPublicationData!$J:$J,AllPublicationData!$A:$A,'Publication Table (%)'!$B166,AllPublicationData!$B:$B,'Publication Table (%)'!$C$4,AllPublicationData!$D:$D,'Publication Table (%)'!J$7)/
SUMIFS(AllPublicationData!$E:$E,AllPublicationData!$A:$A,'Publication Table (%)'!$B166,AllPublicationData!$B:$B,'Publication Table (%)'!$C$4,AllPublicationData!$D:$D,'Publication Table (%)'!J$7),
SUMIFS(AllPublicationData!$J:$J,AllPublicationData!$A:$A,'Publication Table (%)'!$B166,AllPublicationData!$B:$B,'Publication Table (%)'!J$7)/
SUMIFS(AllPublicationData!$E:$E,AllPublicationData!$A:$A,'Publication Table (%)'!$B166,AllPublicationData!$B:$B,'Publication Table (%)'!J$7)))))))</f>
        <v>#DIV/0!</v>
      </c>
      <c r="K166" s="96" t="e">
        <f>IF('Publication Table (%)'!$C$5="All Cancelled Operations",
IFERROR(SUMIFS(AllPublicationData!$F:$F,AllPublicationData!$A:$A,'Publication Table (%)'!$B166,AllPublicationData!$B:$B,'Publication Table (%)'!$C$4,AllPublicationData!$D:$D,'Publication Table (%)'!K$7)/
SUMIFS(AllPublicationData!$E:$E,AllPublicationData!$A:$A,'Publication Table (%)'!$B166,AllPublicationData!$B:$B,'Publication Table (%)'!$C$4,AllPublicationData!$D:$D,'Publication Table (%)'!K$7),
SUMIFS(AllPublicationData!$F:$F,AllPublicationData!$A:$A,'Publication Table (%)'!$B166,AllPublicationData!$B:$B,'Publication Table (%)'!K$7)/
SUMIFS(AllPublicationData!$E:$E,AllPublicationData!$A:$A,'Publication Table (%)'!$B166,AllPublicationData!$B:$B,'Publication Table (%)'!K$7)),
IF('Publication Table (%)'!$C$5="Operations cancelled by patient",
IFERROR(SUMIFS(AllPublicationData!$G:$G,AllPublicationData!$A:$A,'Publication Table (%)'!$B166,AllPublicationData!$B:$B,'Publication Table (%)'!$C$4,AllPublicationData!$D:$D,'Publication Table (%)'!K$7)/
SUMIFS(AllPublicationData!$E:$E,AllPublicationData!$A:$A,'Publication Table (%)'!$B166,AllPublicationData!$B:$B,'Publication Table (%)'!$C$4,AllPublicationData!$D:$D,'Publication Table (%)'!K$7),
SUMIFS(AllPublicationData!$G:$G,AllPublicationData!$A:$A,'Publication Table (%)'!$B166,AllPublicationData!$B:$B,'Publication Table (%)'!K$7)/
SUMIFS(AllPublicationData!$E:$E,AllPublicationData!$A:$A,'Publication Table (%)'!$B166,AllPublicationData!$B:$B,'Publication Table (%)'!K$7)),
IF('Publication Table (%)'!$C$5="Operations cancelled for clinical reasons",
IFERROR(SUMIFS(AllPublicationData!$H:$H,AllPublicationData!$A:$A,'Publication Table (%)'!$B166,AllPublicationData!$B:$B,'Publication Table (%)'!$C$4,AllPublicationData!$D:$D,'Publication Table (%)'!K$7)/
SUMIFS(AllPublicationData!$E:$E,AllPublicationData!$A:$A,'Publication Table (%)'!$B166,AllPublicationData!$B:$B,'Publication Table (%)'!$C$4,AllPublicationData!$D:$D,'Publication Table (%)'!K$7),
SUMIFS(AllPublicationData!$H:$H,AllPublicationData!$A:$A,'Publication Table (%)'!$B166,AllPublicationData!$B:$B,'Publication Table (%)'!K$7)/
SUMIFS(AllPublicationData!$E:$E,AllPublicationData!$A:$A,'Publication Table (%)'!$B166,AllPublicationData!$B:$B,'Publication Table (%)'!K$7)),
IF('Publication Table (%)'!$C$5="Operations cancelled for non-clinical/capacity reasons",
IFERROR(SUMIFS(AllPublicationData!$I:$I,AllPublicationData!$A:$A,'Publication Table (%)'!$B166,AllPublicationData!$B:$B,'Publication Table (%)'!$C$4,AllPublicationData!$D:$D,'Publication Table (%)'!K$7)/
SUMIFS(AllPublicationData!$E:$E,AllPublicationData!$A:$A,'Publication Table (%)'!$B166,AllPublicationData!$B:$B,'Publication Table (%)'!$C$4,AllPublicationData!$D:$D,'Publication Table (%)'!K$7),
SUMIFS(AllPublicationData!$I:$I,AllPublicationData!$A:$A,'Publication Table (%)'!$B166,AllPublicationData!$B:$B,'Publication Table (%)'!K$7)/
SUMIFS(AllPublicationData!$E:$E,AllPublicationData!$A:$A,'Publication Table (%)'!$B166,AllPublicationData!$B:$B,'Publication Table (%)'!K$7)),
IF('Publication Table (%)'!$C$5="Cancellations for other reasons",
IFERROR(SUMIFS(AllPublicationData!$J:$J,AllPublicationData!$A:$A,'Publication Table (%)'!$B166,AllPublicationData!$B:$B,'Publication Table (%)'!$C$4,AllPublicationData!$D:$D,'Publication Table (%)'!K$7)/
SUMIFS(AllPublicationData!$E:$E,AllPublicationData!$A:$A,'Publication Table (%)'!$B166,AllPublicationData!$B:$B,'Publication Table (%)'!$C$4,AllPublicationData!$D:$D,'Publication Table (%)'!K$7),
SUMIFS(AllPublicationData!$J:$J,AllPublicationData!$A:$A,'Publication Table (%)'!$B166,AllPublicationData!$B:$B,'Publication Table (%)'!K$7)/
SUMIFS(AllPublicationData!$E:$E,AllPublicationData!$A:$A,'Publication Table (%)'!$B166,AllPublicationData!$B:$B,'Publication Table (%)'!K$7)))))))</f>
        <v>#DIV/0!</v>
      </c>
      <c r="L166" s="96" t="e">
        <f>IF('Publication Table (%)'!$C$5="All Cancelled Operations",
IFERROR(SUMIFS(AllPublicationData!$F:$F,AllPublicationData!$A:$A,'Publication Table (%)'!$B166,AllPublicationData!$B:$B,'Publication Table (%)'!$C$4,AllPublicationData!$D:$D,'Publication Table (%)'!L$7)/
SUMIFS(AllPublicationData!$E:$E,AllPublicationData!$A:$A,'Publication Table (%)'!$B166,AllPublicationData!$B:$B,'Publication Table (%)'!$C$4,AllPublicationData!$D:$D,'Publication Table (%)'!L$7),
SUMIFS(AllPublicationData!$F:$F,AllPublicationData!$A:$A,'Publication Table (%)'!$B166,AllPublicationData!$B:$B,'Publication Table (%)'!L$7)/
SUMIFS(AllPublicationData!$E:$E,AllPublicationData!$A:$A,'Publication Table (%)'!$B166,AllPublicationData!$B:$B,'Publication Table (%)'!L$7)),
IF('Publication Table (%)'!$C$5="Operations cancelled by patient",
IFERROR(SUMIFS(AllPublicationData!$G:$G,AllPublicationData!$A:$A,'Publication Table (%)'!$B166,AllPublicationData!$B:$B,'Publication Table (%)'!$C$4,AllPublicationData!$D:$D,'Publication Table (%)'!L$7)/
SUMIFS(AllPublicationData!$E:$E,AllPublicationData!$A:$A,'Publication Table (%)'!$B166,AllPublicationData!$B:$B,'Publication Table (%)'!$C$4,AllPublicationData!$D:$D,'Publication Table (%)'!L$7),
SUMIFS(AllPublicationData!$G:$G,AllPublicationData!$A:$A,'Publication Table (%)'!$B166,AllPublicationData!$B:$B,'Publication Table (%)'!L$7)/
SUMIFS(AllPublicationData!$E:$E,AllPublicationData!$A:$A,'Publication Table (%)'!$B166,AllPublicationData!$B:$B,'Publication Table (%)'!L$7)),
IF('Publication Table (%)'!$C$5="Operations cancelled for clinical reasons",
IFERROR(SUMIFS(AllPublicationData!$H:$H,AllPublicationData!$A:$A,'Publication Table (%)'!$B166,AllPublicationData!$B:$B,'Publication Table (%)'!$C$4,AllPublicationData!$D:$D,'Publication Table (%)'!L$7)/
SUMIFS(AllPublicationData!$E:$E,AllPublicationData!$A:$A,'Publication Table (%)'!$B166,AllPublicationData!$B:$B,'Publication Table (%)'!$C$4,AllPublicationData!$D:$D,'Publication Table (%)'!L$7),
SUMIFS(AllPublicationData!$H:$H,AllPublicationData!$A:$A,'Publication Table (%)'!$B166,AllPublicationData!$B:$B,'Publication Table (%)'!L$7)/
SUMIFS(AllPublicationData!$E:$E,AllPublicationData!$A:$A,'Publication Table (%)'!$B166,AllPublicationData!$B:$B,'Publication Table (%)'!L$7)),
IF('Publication Table (%)'!$C$5="Operations cancelled for non-clinical/capacity reasons",
IFERROR(SUMIFS(AllPublicationData!$I:$I,AllPublicationData!$A:$A,'Publication Table (%)'!$B166,AllPublicationData!$B:$B,'Publication Table (%)'!$C$4,AllPublicationData!$D:$D,'Publication Table (%)'!L$7)/
SUMIFS(AllPublicationData!$E:$E,AllPublicationData!$A:$A,'Publication Table (%)'!$B166,AllPublicationData!$B:$B,'Publication Table (%)'!$C$4,AllPublicationData!$D:$D,'Publication Table (%)'!L$7),
SUMIFS(AllPublicationData!$I:$I,AllPublicationData!$A:$A,'Publication Table (%)'!$B166,AllPublicationData!$B:$B,'Publication Table (%)'!L$7)/
SUMIFS(AllPublicationData!$E:$E,AllPublicationData!$A:$A,'Publication Table (%)'!$B166,AllPublicationData!$B:$B,'Publication Table (%)'!L$7)),
IF('Publication Table (%)'!$C$5="Cancellations for other reasons",
IFERROR(SUMIFS(AllPublicationData!$J:$J,AllPublicationData!$A:$A,'Publication Table (%)'!$B166,AllPublicationData!$B:$B,'Publication Table (%)'!$C$4,AllPublicationData!$D:$D,'Publication Table (%)'!L$7)/
SUMIFS(AllPublicationData!$E:$E,AllPublicationData!$A:$A,'Publication Table (%)'!$B166,AllPublicationData!$B:$B,'Publication Table (%)'!$C$4,AllPublicationData!$D:$D,'Publication Table (%)'!L$7),
SUMIFS(AllPublicationData!$J:$J,AllPublicationData!$A:$A,'Publication Table (%)'!$B166,AllPublicationData!$B:$B,'Publication Table (%)'!L$7)/
SUMIFS(AllPublicationData!$E:$E,AllPublicationData!$A:$A,'Publication Table (%)'!$B166,AllPublicationData!$B:$B,'Publication Table (%)'!L$7)))))))</f>
        <v>#DIV/0!</v>
      </c>
      <c r="M166" s="96" t="e">
        <f>IF('Publication Table (%)'!$C$5="All Cancelled Operations",
IFERROR(SUMIFS(AllPublicationData!$F:$F,AllPublicationData!$A:$A,'Publication Table (%)'!$B166,AllPublicationData!$B:$B,'Publication Table (%)'!$C$4,AllPublicationData!$D:$D,'Publication Table (%)'!M$7)/
SUMIFS(AllPublicationData!$E:$E,AllPublicationData!$A:$A,'Publication Table (%)'!$B166,AllPublicationData!$B:$B,'Publication Table (%)'!$C$4,AllPublicationData!$D:$D,'Publication Table (%)'!M$7),
SUMIFS(AllPublicationData!$F:$F,AllPublicationData!$A:$A,'Publication Table (%)'!$B166,AllPublicationData!$B:$B,'Publication Table (%)'!M$7)/
SUMIFS(AllPublicationData!$E:$E,AllPublicationData!$A:$A,'Publication Table (%)'!$B166,AllPublicationData!$B:$B,'Publication Table (%)'!M$7)),
IF('Publication Table (%)'!$C$5="Operations cancelled by patient",
IFERROR(SUMIFS(AllPublicationData!$G:$G,AllPublicationData!$A:$A,'Publication Table (%)'!$B166,AllPublicationData!$B:$B,'Publication Table (%)'!$C$4,AllPublicationData!$D:$D,'Publication Table (%)'!M$7)/
SUMIFS(AllPublicationData!$E:$E,AllPublicationData!$A:$A,'Publication Table (%)'!$B166,AllPublicationData!$B:$B,'Publication Table (%)'!$C$4,AllPublicationData!$D:$D,'Publication Table (%)'!M$7),
SUMIFS(AllPublicationData!$G:$G,AllPublicationData!$A:$A,'Publication Table (%)'!$B166,AllPublicationData!$B:$B,'Publication Table (%)'!M$7)/
SUMIFS(AllPublicationData!$E:$E,AllPublicationData!$A:$A,'Publication Table (%)'!$B166,AllPublicationData!$B:$B,'Publication Table (%)'!M$7)),
IF('Publication Table (%)'!$C$5="Operations cancelled for clinical reasons",
IFERROR(SUMIFS(AllPublicationData!$H:$H,AllPublicationData!$A:$A,'Publication Table (%)'!$B166,AllPublicationData!$B:$B,'Publication Table (%)'!$C$4,AllPublicationData!$D:$D,'Publication Table (%)'!M$7)/
SUMIFS(AllPublicationData!$E:$E,AllPublicationData!$A:$A,'Publication Table (%)'!$B166,AllPublicationData!$B:$B,'Publication Table (%)'!$C$4,AllPublicationData!$D:$D,'Publication Table (%)'!M$7),
SUMIFS(AllPublicationData!$H:$H,AllPublicationData!$A:$A,'Publication Table (%)'!$B166,AllPublicationData!$B:$B,'Publication Table (%)'!M$7)/
SUMIFS(AllPublicationData!$E:$E,AllPublicationData!$A:$A,'Publication Table (%)'!$B166,AllPublicationData!$B:$B,'Publication Table (%)'!M$7)),
IF('Publication Table (%)'!$C$5="Operations cancelled for non-clinical/capacity reasons",
IFERROR(SUMIFS(AllPublicationData!$I:$I,AllPublicationData!$A:$A,'Publication Table (%)'!$B166,AllPublicationData!$B:$B,'Publication Table (%)'!$C$4,AllPublicationData!$D:$D,'Publication Table (%)'!M$7)/
SUMIFS(AllPublicationData!$E:$E,AllPublicationData!$A:$A,'Publication Table (%)'!$B166,AllPublicationData!$B:$B,'Publication Table (%)'!$C$4,AllPublicationData!$D:$D,'Publication Table (%)'!M$7),
SUMIFS(AllPublicationData!$I:$I,AllPublicationData!$A:$A,'Publication Table (%)'!$B166,AllPublicationData!$B:$B,'Publication Table (%)'!M$7)/
SUMIFS(AllPublicationData!$E:$E,AllPublicationData!$A:$A,'Publication Table (%)'!$B166,AllPublicationData!$B:$B,'Publication Table (%)'!M$7)),
IF('Publication Table (%)'!$C$5="Cancellations for other reasons",
IFERROR(SUMIFS(AllPublicationData!$J:$J,AllPublicationData!$A:$A,'Publication Table (%)'!$B166,AllPublicationData!$B:$B,'Publication Table (%)'!$C$4,AllPublicationData!$D:$D,'Publication Table (%)'!M$7)/
SUMIFS(AllPublicationData!$E:$E,AllPublicationData!$A:$A,'Publication Table (%)'!$B166,AllPublicationData!$B:$B,'Publication Table (%)'!$C$4,AllPublicationData!$D:$D,'Publication Table (%)'!M$7),
SUMIFS(AllPublicationData!$J:$J,AllPublicationData!$A:$A,'Publication Table (%)'!$B166,AllPublicationData!$B:$B,'Publication Table (%)'!M$7)/
SUMIFS(AllPublicationData!$E:$E,AllPublicationData!$A:$A,'Publication Table (%)'!$B166,AllPublicationData!$B:$B,'Publication Table (%)'!M$7)))))))</f>
        <v>#DIV/0!</v>
      </c>
      <c r="N166" s="96" t="e">
        <f>IF('Publication Table (%)'!$C$5="All Cancelled Operations",
IFERROR(SUMIFS(AllPublicationData!$F:$F,AllPublicationData!$A:$A,'Publication Table (%)'!$B166,AllPublicationData!$B:$B,'Publication Table (%)'!$C$4,AllPublicationData!$D:$D,'Publication Table (%)'!N$7)/
SUMIFS(AllPublicationData!$E:$E,AllPublicationData!$A:$A,'Publication Table (%)'!$B166,AllPublicationData!$B:$B,'Publication Table (%)'!$C$4,AllPublicationData!$D:$D,'Publication Table (%)'!N$7),
SUMIFS(AllPublicationData!$F:$F,AllPublicationData!$A:$A,'Publication Table (%)'!$B166,AllPublicationData!$B:$B,'Publication Table (%)'!N$7)/
SUMIFS(AllPublicationData!$E:$E,AllPublicationData!$A:$A,'Publication Table (%)'!$B166,AllPublicationData!$B:$B,'Publication Table (%)'!N$7)),
IF('Publication Table (%)'!$C$5="Operations cancelled by patient",
IFERROR(SUMIFS(AllPublicationData!$G:$G,AllPublicationData!$A:$A,'Publication Table (%)'!$B166,AllPublicationData!$B:$B,'Publication Table (%)'!$C$4,AllPublicationData!$D:$D,'Publication Table (%)'!N$7)/
SUMIFS(AllPublicationData!$E:$E,AllPublicationData!$A:$A,'Publication Table (%)'!$B166,AllPublicationData!$B:$B,'Publication Table (%)'!$C$4,AllPublicationData!$D:$D,'Publication Table (%)'!N$7),
SUMIFS(AllPublicationData!$G:$G,AllPublicationData!$A:$A,'Publication Table (%)'!$B166,AllPublicationData!$B:$B,'Publication Table (%)'!N$7)/
SUMIFS(AllPublicationData!$E:$E,AllPublicationData!$A:$A,'Publication Table (%)'!$B166,AllPublicationData!$B:$B,'Publication Table (%)'!N$7)),
IF('Publication Table (%)'!$C$5="Operations cancelled for clinical reasons",
IFERROR(SUMIFS(AllPublicationData!$H:$H,AllPublicationData!$A:$A,'Publication Table (%)'!$B166,AllPublicationData!$B:$B,'Publication Table (%)'!$C$4,AllPublicationData!$D:$D,'Publication Table (%)'!N$7)/
SUMIFS(AllPublicationData!$E:$E,AllPublicationData!$A:$A,'Publication Table (%)'!$B166,AllPublicationData!$B:$B,'Publication Table (%)'!$C$4,AllPublicationData!$D:$D,'Publication Table (%)'!N$7),
SUMIFS(AllPublicationData!$H:$H,AllPublicationData!$A:$A,'Publication Table (%)'!$B166,AllPublicationData!$B:$B,'Publication Table (%)'!N$7)/
SUMIFS(AllPublicationData!$E:$E,AllPublicationData!$A:$A,'Publication Table (%)'!$B166,AllPublicationData!$B:$B,'Publication Table (%)'!N$7)),
IF('Publication Table (%)'!$C$5="Operations cancelled for non-clinical/capacity reasons",
IFERROR(SUMIFS(AllPublicationData!$I:$I,AllPublicationData!$A:$A,'Publication Table (%)'!$B166,AllPublicationData!$B:$B,'Publication Table (%)'!$C$4,AllPublicationData!$D:$D,'Publication Table (%)'!N$7)/
SUMIFS(AllPublicationData!$E:$E,AllPublicationData!$A:$A,'Publication Table (%)'!$B166,AllPublicationData!$B:$B,'Publication Table (%)'!$C$4,AllPublicationData!$D:$D,'Publication Table (%)'!N$7),
SUMIFS(AllPublicationData!$I:$I,AllPublicationData!$A:$A,'Publication Table (%)'!$B166,AllPublicationData!$B:$B,'Publication Table (%)'!N$7)/
SUMIFS(AllPublicationData!$E:$E,AllPublicationData!$A:$A,'Publication Table (%)'!$B166,AllPublicationData!$B:$B,'Publication Table (%)'!N$7)),
IF('Publication Table (%)'!$C$5="Cancellations for other reasons",
IFERROR(SUMIFS(AllPublicationData!$J:$J,AllPublicationData!$A:$A,'Publication Table (%)'!$B166,AllPublicationData!$B:$B,'Publication Table (%)'!$C$4,AllPublicationData!$D:$D,'Publication Table (%)'!N$7)/
SUMIFS(AllPublicationData!$E:$E,AllPublicationData!$A:$A,'Publication Table (%)'!$B166,AllPublicationData!$B:$B,'Publication Table (%)'!$C$4,AllPublicationData!$D:$D,'Publication Table (%)'!N$7),
SUMIFS(AllPublicationData!$J:$J,AllPublicationData!$A:$A,'Publication Table (%)'!$B166,AllPublicationData!$B:$B,'Publication Table (%)'!N$7)/
SUMIFS(AllPublicationData!$E:$E,AllPublicationData!$A:$A,'Publication Table (%)'!$B166,AllPublicationData!$B:$B,'Publication Table (%)'!N$7)))))))</f>
        <v>#DIV/0!</v>
      </c>
      <c r="O166" s="96" t="e">
        <f>IF('Publication Table (%)'!$C$5="All Cancelled Operations",
IFERROR(SUMIFS(AllPublicationData!$F:$F,AllPublicationData!$A:$A,'Publication Table (%)'!$B166,AllPublicationData!$B:$B,'Publication Table (%)'!$C$4,AllPublicationData!$D:$D,'Publication Table (%)'!O$7)/
SUMIFS(AllPublicationData!$E:$E,AllPublicationData!$A:$A,'Publication Table (%)'!$B166,AllPublicationData!$B:$B,'Publication Table (%)'!$C$4,AllPublicationData!$D:$D,'Publication Table (%)'!O$7),
SUMIFS(AllPublicationData!$F:$F,AllPublicationData!$A:$A,'Publication Table (%)'!$B166,AllPublicationData!$B:$B,'Publication Table (%)'!O$7)/
SUMIFS(AllPublicationData!$E:$E,AllPublicationData!$A:$A,'Publication Table (%)'!$B166,AllPublicationData!$B:$B,'Publication Table (%)'!O$7)),
IF('Publication Table (%)'!$C$5="Operations cancelled by patient",
IFERROR(SUMIFS(AllPublicationData!$G:$G,AllPublicationData!$A:$A,'Publication Table (%)'!$B166,AllPublicationData!$B:$B,'Publication Table (%)'!$C$4,AllPublicationData!$D:$D,'Publication Table (%)'!O$7)/
SUMIFS(AllPublicationData!$E:$E,AllPublicationData!$A:$A,'Publication Table (%)'!$B166,AllPublicationData!$B:$B,'Publication Table (%)'!$C$4,AllPublicationData!$D:$D,'Publication Table (%)'!O$7),
SUMIFS(AllPublicationData!$G:$G,AllPublicationData!$A:$A,'Publication Table (%)'!$B166,AllPublicationData!$B:$B,'Publication Table (%)'!O$7)/
SUMIFS(AllPublicationData!$E:$E,AllPublicationData!$A:$A,'Publication Table (%)'!$B166,AllPublicationData!$B:$B,'Publication Table (%)'!O$7)),
IF('Publication Table (%)'!$C$5="Operations cancelled for clinical reasons",
IFERROR(SUMIFS(AllPublicationData!$H:$H,AllPublicationData!$A:$A,'Publication Table (%)'!$B166,AllPublicationData!$B:$B,'Publication Table (%)'!$C$4,AllPublicationData!$D:$D,'Publication Table (%)'!O$7)/
SUMIFS(AllPublicationData!$E:$E,AllPublicationData!$A:$A,'Publication Table (%)'!$B166,AllPublicationData!$B:$B,'Publication Table (%)'!$C$4,AllPublicationData!$D:$D,'Publication Table (%)'!O$7),
SUMIFS(AllPublicationData!$H:$H,AllPublicationData!$A:$A,'Publication Table (%)'!$B166,AllPublicationData!$B:$B,'Publication Table (%)'!O$7)/
SUMIFS(AllPublicationData!$E:$E,AllPublicationData!$A:$A,'Publication Table (%)'!$B166,AllPublicationData!$B:$B,'Publication Table (%)'!O$7)),
IF('Publication Table (%)'!$C$5="Operations cancelled for non-clinical/capacity reasons",
IFERROR(SUMIFS(AllPublicationData!$I:$I,AllPublicationData!$A:$A,'Publication Table (%)'!$B166,AllPublicationData!$B:$B,'Publication Table (%)'!$C$4,AllPublicationData!$D:$D,'Publication Table (%)'!O$7)/
SUMIFS(AllPublicationData!$E:$E,AllPublicationData!$A:$A,'Publication Table (%)'!$B166,AllPublicationData!$B:$B,'Publication Table (%)'!$C$4,AllPublicationData!$D:$D,'Publication Table (%)'!O$7),
SUMIFS(AllPublicationData!$I:$I,AllPublicationData!$A:$A,'Publication Table (%)'!$B166,AllPublicationData!$B:$B,'Publication Table (%)'!O$7)/
SUMIFS(AllPublicationData!$E:$E,AllPublicationData!$A:$A,'Publication Table (%)'!$B166,AllPublicationData!$B:$B,'Publication Table (%)'!O$7)),
IF('Publication Table (%)'!$C$5="Cancellations for other reasons",
IFERROR(SUMIFS(AllPublicationData!$J:$J,AllPublicationData!$A:$A,'Publication Table (%)'!$B166,AllPublicationData!$B:$B,'Publication Table (%)'!$C$4,AllPublicationData!$D:$D,'Publication Table (%)'!O$7)/
SUMIFS(AllPublicationData!$E:$E,AllPublicationData!$A:$A,'Publication Table (%)'!$B166,AllPublicationData!$B:$B,'Publication Table (%)'!$C$4,AllPublicationData!$D:$D,'Publication Table (%)'!O$7),
SUMIFS(AllPublicationData!$J:$J,AllPublicationData!$A:$A,'Publication Table (%)'!$B166,AllPublicationData!$B:$B,'Publication Table (%)'!O$7)/
SUMIFS(AllPublicationData!$E:$E,AllPublicationData!$A:$A,'Publication Table (%)'!$B166,AllPublicationData!$B:$B,'Publication Table (%)'!O$7)))))))</f>
        <v>#DIV/0!</v>
      </c>
      <c r="P166" s="96" t="e">
        <f>IF('Publication Table (%)'!$C$5="All Cancelled Operations",
IFERROR(SUMIFS(AllPublicationData!$F:$F,AllPublicationData!$A:$A,'Publication Table (%)'!$B166,AllPublicationData!$B:$B,'Publication Table (%)'!$C$4,AllPublicationData!$D:$D,'Publication Table (%)'!P$7)/
SUMIFS(AllPublicationData!$E:$E,AllPublicationData!$A:$A,'Publication Table (%)'!$B166,AllPublicationData!$B:$B,'Publication Table (%)'!$C$4,AllPublicationData!$D:$D,'Publication Table (%)'!P$7),
SUMIFS(AllPublicationData!$F:$F,AllPublicationData!$A:$A,'Publication Table (%)'!$B166,AllPublicationData!$B:$B,'Publication Table (%)'!P$7)/
SUMIFS(AllPublicationData!$E:$E,AllPublicationData!$A:$A,'Publication Table (%)'!$B166,AllPublicationData!$B:$B,'Publication Table (%)'!P$7)),
IF('Publication Table (%)'!$C$5="Operations cancelled by patient",
IFERROR(SUMIFS(AllPublicationData!$G:$G,AllPublicationData!$A:$A,'Publication Table (%)'!$B166,AllPublicationData!$B:$B,'Publication Table (%)'!$C$4,AllPublicationData!$D:$D,'Publication Table (%)'!P$7)/
SUMIFS(AllPublicationData!$E:$E,AllPublicationData!$A:$A,'Publication Table (%)'!$B166,AllPublicationData!$B:$B,'Publication Table (%)'!$C$4,AllPublicationData!$D:$D,'Publication Table (%)'!P$7),
SUMIFS(AllPublicationData!$G:$G,AllPublicationData!$A:$A,'Publication Table (%)'!$B166,AllPublicationData!$B:$B,'Publication Table (%)'!P$7)/
SUMIFS(AllPublicationData!$E:$E,AllPublicationData!$A:$A,'Publication Table (%)'!$B166,AllPublicationData!$B:$B,'Publication Table (%)'!P$7)),
IF('Publication Table (%)'!$C$5="Operations cancelled for clinical reasons",
IFERROR(SUMIFS(AllPublicationData!$H:$H,AllPublicationData!$A:$A,'Publication Table (%)'!$B166,AllPublicationData!$B:$B,'Publication Table (%)'!$C$4,AllPublicationData!$D:$D,'Publication Table (%)'!P$7)/
SUMIFS(AllPublicationData!$E:$E,AllPublicationData!$A:$A,'Publication Table (%)'!$B166,AllPublicationData!$B:$B,'Publication Table (%)'!$C$4,AllPublicationData!$D:$D,'Publication Table (%)'!P$7),
SUMIFS(AllPublicationData!$H:$H,AllPublicationData!$A:$A,'Publication Table (%)'!$B166,AllPublicationData!$B:$B,'Publication Table (%)'!P$7)/
SUMIFS(AllPublicationData!$E:$E,AllPublicationData!$A:$A,'Publication Table (%)'!$B166,AllPublicationData!$B:$B,'Publication Table (%)'!P$7)),
IF('Publication Table (%)'!$C$5="Operations cancelled for non-clinical/capacity reasons",
IFERROR(SUMIFS(AllPublicationData!$I:$I,AllPublicationData!$A:$A,'Publication Table (%)'!$B166,AllPublicationData!$B:$B,'Publication Table (%)'!$C$4,AllPublicationData!$D:$D,'Publication Table (%)'!P$7)/
SUMIFS(AllPublicationData!$E:$E,AllPublicationData!$A:$A,'Publication Table (%)'!$B166,AllPublicationData!$B:$B,'Publication Table (%)'!$C$4,AllPublicationData!$D:$D,'Publication Table (%)'!P$7),
SUMIFS(AllPublicationData!$I:$I,AllPublicationData!$A:$A,'Publication Table (%)'!$B166,AllPublicationData!$B:$B,'Publication Table (%)'!P$7)/
SUMIFS(AllPublicationData!$E:$E,AllPublicationData!$A:$A,'Publication Table (%)'!$B166,AllPublicationData!$B:$B,'Publication Table (%)'!P$7)),
IF('Publication Table (%)'!$C$5="Cancellations for other reasons",
IFERROR(SUMIFS(AllPublicationData!$J:$J,AllPublicationData!$A:$A,'Publication Table (%)'!$B166,AllPublicationData!$B:$B,'Publication Table (%)'!$C$4,AllPublicationData!$D:$D,'Publication Table (%)'!P$7)/
SUMIFS(AllPublicationData!$E:$E,AllPublicationData!$A:$A,'Publication Table (%)'!$B166,AllPublicationData!$B:$B,'Publication Table (%)'!$C$4,AllPublicationData!$D:$D,'Publication Table (%)'!P$7),
SUMIFS(AllPublicationData!$J:$J,AllPublicationData!$A:$A,'Publication Table (%)'!$B166,AllPublicationData!$B:$B,'Publication Table (%)'!P$7)/
SUMIFS(AllPublicationData!$E:$E,AllPublicationData!$A:$A,'Publication Table (%)'!$B166,AllPublicationData!$B:$B,'Publication Table (%)'!P$7)))))))</f>
        <v>#DIV/0!</v>
      </c>
      <c r="Q166" s="96" t="e">
        <f>IF('Publication Table (%)'!$C$5="All Cancelled Operations",
IFERROR(SUMIFS(AllPublicationData!$F:$F,AllPublicationData!$A:$A,'Publication Table (%)'!$B166,AllPublicationData!$B:$B,'Publication Table (%)'!$C$4,AllPublicationData!$D:$D,'Publication Table (%)'!Q$7)/
SUMIFS(AllPublicationData!$E:$E,AllPublicationData!$A:$A,'Publication Table (%)'!$B166,AllPublicationData!$B:$B,'Publication Table (%)'!$C$4,AllPublicationData!$D:$D,'Publication Table (%)'!Q$7),
SUMIFS(AllPublicationData!$F:$F,AllPublicationData!$A:$A,'Publication Table (%)'!$B166,AllPublicationData!$B:$B,'Publication Table (%)'!Q$7)/
SUMIFS(AllPublicationData!$E:$E,AllPublicationData!$A:$A,'Publication Table (%)'!$B166,AllPublicationData!$B:$B,'Publication Table (%)'!Q$7)),
IF('Publication Table (%)'!$C$5="Operations cancelled by patient",
IFERROR(SUMIFS(AllPublicationData!$G:$G,AllPublicationData!$A:$A,'Publication Table (%)'!$B166,AllPublicationData!$B:$B,'Publication Table (%)'!$C$4,AllPublicationData!$D:$D,'Publication Table (%)'!Q$7)/
SUMIFS(AllPublicationData!$E:$E,AllPublicationData!$A:$A,'Publication Table (%)'!$B166,AllPublicationData!$B:$B,'Publication Table (%)'!$C$4,AllPublicationData!$D:$D,'Publication Table (%)'!Q$7),
SUMIFS(AllPublicationData!$G:$G,AllPublicationData!$A:$A,'Publication Table (%)'!$B166,AllPublicationData!$B:$B,'Publication Table (%)'!Q$7)/
SUMIFS(AllPublicationData!$E:$E,AllPublicationData!$A:$A,'Publication Table (%)'!$B166,AllPublicationData!$B:$B,'Publication Table (%)'!Q$7)),
IF('Publication Table (%)'!$C$5="Operations cancelled for clinical reasons",
IFERROR(SUMIFS(AllPublicationData!$H:$H,AllPublicationData!$A:$A,'Publication Table (%)'!$B166,AllPublicationData!$B:$B,'Publication Table (%)'!$C$4,AllPublicationData!$D:$D,'Publication Table (%)'!Q$7)/
SUMIFS(AllPublicationData!$E:$E,AllPublicationData!$A:$A,'Publication Table (%)'!$B166,AllPublicationData!$B:$B,'Publication Table (%)'!$C$4,AllPublicationData!$D:$D,'Publication Table (%)'!Q$7),
SUMIFS(AllPublicationData!$H:$H,AllPublicationData!$A:$A,'Publication Table (%)'!$B166,AllPublicationData!$B:$B,'Publication Table (%)'!Q$7)/
SUMIFS(AllPublicationData!$E:$E,AllPublicationData!$A:$A,'Publication Table (%)'!$B166,AllPublicationData!$B:$B,'Publication Table (%)'!Q$7)),
IF('Publication Table (%)'!$C$5="Operations cancelled for non-clinical/capacity reasons",
IFERROR(SUMIFS(AllPublicationData!$I:$I,AllPublicationData!$A:$A,'Publication Table (%)'!$B166,AllPublicationData!$B:$B,'Publication Table (%)'!$C$4,AllPublicationData!$D:$D,'Publication Table (%)'!Q$7)/
SUMIFS(AllPublicationData!$E:$E,AllPublicationData!$A:$A,'Publication Table (%)'!$B166,AllPublicationData!$B:$B,'Publication Table (%)'!$C$4,AllPublicationData!$D:$D,'Publication Table (%)'!Q$7),
SUMIFS(AllPublicationData!$I:$I,AllPublicationData!$A:$A,'Publication Table (%)'!$B166,AllPublicationData!$B:$B,'Publication Table (%)'!Q$7)/
SUMIFS(AllPublicationData!$E:$E,AllPublicationData!$A:$A,'Publication Table (%)'!$B166,AllPublicationData!$B:$B,'Publication Table (%)'!Q$7)),
IF('Publication Table (%)'!$C$5="Cancellations for other reasons",
IFERROR(SUMIFS(AllPublicationData!$J:$J,AllPublicationData!$A:$A,'Publication Table (%)'!$B166,AllPublicationData!$B:$B,'Publication Table (%)'!$C$4,AllPublicationData!$D:$D,'Publication Table (%)'!Q$7)/
SUMIFS(AllPublicationData!$E:$E,AllPublicationData!$A:$A,'Publication Table (%)'!$B166,AllPublicationData!$B:$B,'Publication Table (%)'!$C$4,AllPublicationData!$D:$D,'Publication Table (%)'!Q$7),
SUMIFS(AllPublicationData!$J:$J,AllPublicationData!$A:$A,'Publication Table (%)'!$B166,AllPublicationData!$B:$B,'Publication Table (%)'!Q$7)/
SUMIFS(AllPublicationData!$E:$E,AllPublicationData!$A:$A,'Publication Table (%)'!$B166,AllPublicationData!$B:$B,'Publication Table (%)'!Q$7)))))))</f>
        <v>#DIV/0!</v>
      </c>
      <c r="R166" s="96" t="e">
        <f>IF('Publication Table (%)'!$C$5="All Cancelled Operations",
IFERROR(SUMIFS(AllPublicationData!$F:$F,AllPublicationData!$A:$A,'Publication Table (%)'!$B166,AllPublicationData!$B:$B,'Publication Table (%)'!$C$4,AllPublicationData!$D:$D,'Publication Table (%)'!R$7)/
SUMIFS(AllPublicationData!$E:$E,AllPublicationData!$A:$A,'Publication Table (%)'!$B166,AllPublicationData!$B:$B,'Publication Table (%)'!$C$4,AllPublicationData!$D:$D,'Publication Table (%)'!R$7),
SUMIFS(AllPublicationData!$F:$F,AllPublicationData!$A:$A,'Publication Table (%)'!$B166,AllPublicationData!$B:$B,'Publication Table (%)'!R$7)/
SUMIFS(AllPublicationData!$E:$E,AllPublicationData!$A:$A,'Publication Table (%)'!$B166,AllPublicationData!$B:$B,'Publication Table (%)'!R$7)),
IF('Publication Table (%)'!$C$5="Operations cancelled by patient",
IFERROR(SUMIFS(AllPublicationData!$G:$G,AllPublicationData!$A:$A,'Publication Table (%)'!$B166,AllPublicationData!$B:$B,'Publication Table (%)'!$C$4,AllPublicationData!$D:$D,'Publication Table (%)'!R$7)/
SUMIFS(AllPublicationData!$E:$E,AllPublicationData!$A:$A,'Publication Table (%)'!$B166,AllPublicationData!$B:$B,'Publication Table (%)'!$C$4,AllPublicationData!$D:$D,'Publication Table (%)'!R$7),
SUMIFS(AllPublicationData!$G:$G,AllPublicationData!$A:$A,'Publication Table (%)'!$B166,AllPublicationData!$B:$B,'Publication Table (%)'!R$7)/
SUMIFS(AllPublicationData!$E:$E,AllPublicationData!$A:$A,'Publication Table (%)'!$B166,AllPublicationData!$B:$B,'Publication Table (%)'!R$7)),
IF('Publication Table (%)'!$C$5="Operations cancelled for clinical reasons",
IFERROR(SUMIFS(AllPublicationData!$H:$H,AllPublicationData!$A:$A,'Publication Table (%)'!$B166,AllPublicationData!$B:$B,'Publication Table (%)'!$C$4,AllPublicationData!$D:$D,'Publication Table (%)'!R$7)/
SUMIFS(AllPublicationData!$E:$E,AllPublicationData!$A:$A,'Publication Table (%)'!$B166,AllPublicationData!$B:$B,'Publication Table (%)'!$C$4,AllPublicationData!$D:$D,'Publication Table (%)'!R$7),
SUMIFS(AllPublicationData!$H:$H,AllPublicationData!$A:$A,'Publication Table (%)'!$B166,AllPublicationData!$B:$B,'Publication Table (%)'!R$7)/
SUMIFS(AllPublicationData!$E:$E,AllPublicationData!$A:$A,'Publication Table (%)'!$B166,AllPublicationData!$B:$B,'Publication Table (%)'!R$7)),
IF('Publication Table (%)'!$C$5="Operations cancelled for non-clinical/capacity reasons",
IFERROR(SUMIFS(AllPublicationData!$I:$I,AllPublicationData!$A:$A,'Publication Table (%)'!$B166,AllPublicationData!$B:$B,'Publication Table (%)'!$C$4,AllPublicationData!$D:$D,'Publication Table (%)'!R$7)/
SUMIFS(AllPublicationData!$E:$E,AllPublicationData!$A:$A,'Publication Table (%)'!$B166,AllPublicationData!$B:$B,'Publication Table (%)'!$C$4,AllPublicationData!$D:$D,'Publication Table (%)'!R$7),
SUMIFS(AllPublicationData!$I:$I,AllPublicationData!$A:$A,'Publication Table (%)'!$B166,AllPublicationData!$B:$B,'Publication Table (%)'!R$7)/
SUMIFS(AllPublicationData!$E:$E,AllPublicationData!$A:$A,'Publication Table (%)'!$B166,AllPublicationData!$B:$B,'Publication Table (%)'!R$7)),
IF('Publication Table (%)'!$C$5="Cancellations for other reasons",
IFERROR(SUMIFS(AllPublicationData!$J:$J,AllPublicationData!$A:$A,'Publication Table (%)'!$B166,AllPublicationData!$B:$B,'Publication Table (%)'!$C$4,AllPublicationData!$D:$D,'Publication Table (%)'!R$7)/
SUMIFS(AllPublicationData!$E:$E,AllPublicationData!$A:$A,'Publication Table (%)'!$B166,AllPublicationData!$B:$B,'Publication Table (%)'!$C$4,AllPublicationData!$D:$D,'Publication Table (%)'!R$7),
SUMIFS(AllPublicationData!$J:$J,AllPublicationData!$A:$A,'Publication Table (%)'!$B166,AllPublicationData!$B:$B,'Publication Table (%)'!R$7)/
SUMIFS(AllPublicationData!$E:$E,AllPublicationData!$A:$A,'Publication Table (%)'!$B166,AllPublicationData!$B:$B,'Publication Table (%)'!R$7)))))))</f>
        <v>#DIV/0!</v>
      </c>
      <c r="S166" s="96" t="e">
        <f>IF('Publication Table (%)'!$C$5="All Cancelled Operations",
IFERROR(SUMIFS(AllPublicationData!$F:$F,AllPublicationData!$A:$A,'Publication Table (%)'!$B166,AllPublicationData!$B:$B,'Publication Table (%)'!$C$4,AllPublicationData!$D:$D,'Publication Table (%)'!S$7)/
SUMIFS(AllPublicationData!$E:$E,AllPublicationData!$A:$A,'Publication Table (%)'!$B166,AllPublicationData!$B:$B,'Publication Table (%)'!$C$4,AllPublicationData!$D:$D,'Publication Table (%)'!S$7),
SUMIFS(AllPublicationData!$F:$F,AllPublicationData!$A:$A,'Publication Table (%)'!$B166,AllPublicationData!$B:$B,'Publication Table (%)'!S$7)/
SUMIFS(AllPublicationData!$E:$E,AllPublicationData!$A:$A,'Publication Table (%)'!$B166,AllPublicationData!$B:$B,'Publication Table (%)'!S$7)),
IF('Publication Table (%)'!$C$5="Operations cancelled by patient",
IFERROR(SUMIFS(AllPublicationData!$G:$G,AllPublicationData!$A:$A,'Publication Table (%)'!$B166,AllPublicationData!$B:$B,'Publication Table (%)'!$C$4,AllPublicationData!$D:$D,'Publication Table (%)'!S$7)/
SUMIFS(AllPublicationData!$E:$E,AllPublicationData!$A:$A,'Publication Table (%)'!$B166,AllPublicationData!$B:$B,'Publication Table (%)'!$C$4,AllPublicationData!$D:$D,'Publication Table (%)'!S$7),
SUMIFS(AllPublicationData!$G:$G,AllPublicationData!$A:$A,'Publication Table (%)'!$B166,AllPublicationData!$B:$B,'Publication Table (%)'!S$7)/
SUMIFS(AllPublicationData!$E:$E,AllPublicationData!$A:$A,'Publication Table (%)'!$B166,AllPublicationData!$B:$B,'Publication Table (%)'!S$7)),
IF('Publication Table (%)'!$C$5="Operations cancelled for clinical reasons",
IFERROR(SUMIFS(AllPublicationData!$H:$H,AllPublicationData!$A:$A,'Publication Table (%)'!$B166,AllPublicationData!$B:$B,'Publication Table (%)'!$C$4,AllPublicationData!$D:$D,'Publication Table (%)'!S$7)/
SUMIFS(AllPublicationData!$E:$E,AllPublicationData!$A:$A,'Publication Table (%)'!$B166,AllPublicationData!$B:$B,'Publication Table (%)'!$C$4,AllPublicationData!$D:$D,'Publication Table (%)'!S$7),
SUMIFS(AllPublicationData!$H:$H,AllPublicationData!$A:$A,'Publication Table (%)'!$B166,AllPublicationData!$B:$B,'Publication Table (%)'!S$7)/
SUMIFS(AllPublicationData!$E:$E,AllPublicationData!$A:$A,'Publication Table (%)'!$B166,AllPublicationData!$B:$B,'Publication Table (%)'!S$7)),
IF('Publication Table (%)'!$C$5="Operations cancelled for non-clinical/capacity reasons",
IFERROR(SUMIFS(AllPublicationData!$I:$I,AllPublicationData!$A:$A,'Publication Table (%)'!$B166,AllPublicationData!$B:$B,'Publication Table (%)'!$C$4,AllPublicationData!$D:$D,'Publication Table (%)'!S$7)/
SUMIFS(AllPublicationData!$E:$E,AllPublicationData!$A:$A,'Publication Table (%)'!$B166,AllPublicationData!$B:$B,'Publication Table (%)'!$C$4,AllPublicationData!$D:$D,'Publication Table (%)'!S$7),
SUMIFS(AllPublicationData!$I:$I,AllPublicationData!$A:$A,'Publication Table (%)'!$B166,AllPublicationData!$B:$B,'Publication Table (%)'!S$7)/
SUMIFS(AllPublicationData!$E:$E,AllPublicationData!$A:$A,'Publication Table (%)'!$B166,AllPublicationData!$B:$B,'Publication Table (%)'!S$7)),
IF('Publication Table (%)'!$C$5="Cancellations for other reasons",
IFERROR(SUMIFS(AllPublicationData!$J:$J,AllPublicationData!$A:$A,'Publication Table (%)'!$B166,AllPublicationData!$B:$B,'Publication Table (%)'!$C$4,AllPublicationData!$D:$D,'Publication Table (%)'!S$7)/
SUMIFS(AllPublicationData!$E:$E,AllPublicationData!$A:$A,'Publication Table (%)'!$B166,AllPublicationData!$B:$B,'Publication Table (%)'!$C$4,AllPublicationData!$D:$D,'Publication Table (%)'!S$7),
SUMIFS(AllPublicationData!$J:$J,AllPublicationData!$A:$A,'Publication Table (%)'!$B166,AllPublicationData!$B:$B,'Publication Table (%)'!S$7)/
SUMIFS(AllPublicationData!$E:$E,AllPublicationData!$A:$A,'Publication Table (%)'!$B166,AllPublicationData!$B:$B,'Publication Table (%)'!S$7)))))))</f>
        <v>#DIV/0!</v>
      </c>
    </row>
    <row r="167" spans="3:19" x14ac:dyDescent="0.35">
      <c r="C167" s="112">
        <f>IF('Publication Table (%)'!$C$5="All Cancelled Operations",
SUMIFS(AllPublicationData!$F:$F,AllPublicationData!$A:$A,'Publication Table (%)'!$B167,AllPublicationData!$B:$B,'Publication Table (%)'!$C$4),
IF('Publication Table (%)'!$C$5="Operations cancelled by patient",
SUMIFS(AllPublicationData!$G:$G,AllPublicationData!$A:$A,'Publication Table (%)'!$B167,AllPublicationData!$B:$B,'Publication Table (%)'!$C$4),
IF('Publication Table (%)'!$C$5="Operations cancelled for clinical reasons",
SUMIFS(AllPublicationData!$H:$H,AllPublicationData!$A:$A,'Publication Table (%)'!$B167,AllPublicationData!$B:$B,'Publication Table (%)'!$C$4),
IF('Publication Table (%)'!$C$5="Operations cancelled for non-clinical/capacity reasons",
SUMIFS(AllPublicationData!$I:$I,AllPublicationData!$A:$A,'Publication Table (%)'!$B167,AllPublicationData!$B:$B,'Publication Table (%)'!$C$4),
IF('Publication Table (%)'!$C$5="Cancellations for other reasons",
SUMIFS(AllPublicationData!$J:$J,AllPublicationData!$A:$A,'Publication Table (%)'!$B167,AllPublicationData!$B:$B,'Publication Table (%)'!$C$4))))))+
IF(AND($C$4="NHS Scotland",$C$5="All Cancelled Operations"),
SUMIFS(AllPublicationData!$F:$F,AllPublicationData!$A:$A,'Publication Table (%)'!$B167),
IF(AND($C$4="NHS Scotland",$C$5="Operations cancelled by patient"),
SUMIFS(AllPublicationData!$G:$G,AllPublicationData!$A:$A,'Publication Table (%)'!$B167),
IF(AND($C$4="NHS Scotland",$C$5="Operations cancelled for clinical reasons"),
SUMIFS(AllPublicationData!$H:$H,AllPublicationData!$A:$A,'Publication Table (%)'!$B167),
IF(AND($C$4="NHS Scotland",$C$5="Operations cancelled for non-clinical/capacity reasons"),
SUMIFS(AllPublicationData!$I:$I,AllPublicationData!$A:$A,'Publication Table (%)'!$B167),
IF(AND($C$4="NHS Scotland",$C$5="Cancellations for other reasons"),
SUMIFS(AllPublicationData!$J:$J,AllPublicationData!$A:$A,'Publication Table (%)'!$B167))))))</f>
        <v>0</v>
      </c>
      <c r="D167" s="110" t="e">
        <f>IF(AND('Publication Table (%)'!$C$5="All Cancelled Operations",$C$4&lt;&gt;"NHS Scotland"),
IFERROR(SUMIFS(AllPublicationData!$F:$F,AllPublicationData!$A:$A,'Publication Table (%)'!$B167,AllPublicationData!$B:$B,'Publication Table (%)'!$C$4,AllPublicationData!$D:$D,'Publication Table (%)'!D$7)/
SUMIFS(AllPublicationData!$E:$E,AllPublicationData!$A:$A,'Publication Table (%)'!$B167,AllPublicationData!$B:$B,'Publication Table (%)'!$C$4,AllPublicationData!$D:$D,'Publication Table (%)'!D$7),
SUMIFS(AllPublicationData!$F:$F,AllPublicationData!$A:$A,'Publication Table (%)'!$B167,AllPublicationData!$B:$B,'Publication Table (%)'!D$7)/
SUMIFS(AllPublicationData!$E:$E,AllPublicationData!$A:$A,'Publication Table (%)'!$B167,AllPublicationData!$B:$B,'Publication Table (%)'!D$7)),
IF(AND('Publication Table (%)'!$C$5="Operations cancelled by patient",$C$4&lt;&gt;"NHS Scotland"),
IFERROR(SUMIFS(AllPublicationData!$G:$G,AllPublicationData!$A:$A,'Publication Table (%)'!$B167,AllPublicationData!$B:$B,'Publication Table (%)'!$C$4,AllPublicationData!$D:$D,'Publication Table (%)'!D$7)/
SUMIFS(AllPublicationData!$E:$E,AllPublicationData!$A:$A,'Publication Table (%)'!$B167,AllPublicationData!$B:$B,'Publication Table (%)'!$C$4,AllPublicationData!$D:$D,'Publication Table (%)'!D$7),
SUMIFS(AllPublicationData!$G:$G,AllPublicationData!$A:$A,'Publication Table (%)'!$B167,AllPublicationData!$B:$B,'Publication Table (%)'!D$7)/
SUMIFS(AllPublicationData!$E:$E,AllPublicationData!$A:$A,'Publication Table (%)'!$B167,AllPublicationData!$B:$B,'Publication Table (%)'!D$7)),
IF(AND('Publication Table (%)'!$C$5="Operations cancelled for clinical reasons",$C$4&lt;&gt;"NHS Scotland"),
IFERROR(SUMIFS(AllPublicationData!$H:$H,AllPublicationData!$A:$A,'Publication Table (%)'!$B167,AllPublicationData!$B:$B,'Publication Table (%)'!$C$4,AllPublicationData!$D:$D,'Publication Table (%)'!D$7)/
SUMIFS(AllPublicationData!$E:$E,AllPublicationData!$A:$A,'Publication Table (%)'!$B167,AllPublicationData!$B:$B,'Publication Table (%)'!$C$4,AllPublicationData!$D:$D,'Publication Table (%)'!D$7),
SUMIFS(AllPublicationData!$H:$H,AllPublicationData!$A:$A,'Publication Table (%)'!$B167,AllPublicationData!$B:$B,'Publication Table (%)'!D$7)/
SUMIFS(AllPublicationData!$E:$E,AllPublicationData!$A:$A,'Publication Table (%)'!$B167,AllPublicationData!$B:$B,'Publication Table (%)'!D$7)),
IF(AND('Publication Table (%)'!$C$5="Operations cancelled for non-clinical/capacity reasons",$C$4&lt;&gt;"NHS Scotland"),
IFERROR(SUMIFS(AllPublicationData!$I:$I,AllPublicationData!$A:$A,'Publication Table (%)'!$B167,AllPublicationData!$B:$B,'Publication Table (%)'!$C$4,AllPublicationData!$D:$D,'Publication Table (%)'!D$7)/
SUMIFS(AllPublicationData!$E:$E,AllPublicationData!$A:$A,'Publication Table (%)'!$B167,AllPublicationData!$B:$B,'Publication Table (%)'!$C$4,AllPublicationData!$D:$D,'Publication Table (%)'!D$7),
SUMIFS(AllPublicationData!$I:$I,AllPublicationData!$A:$A,'Publication Table (%)'!$B167,AllPublicationData!$B:$B,'Publication Table (%)'!D$7)/
SUMIFS(AllPublicationData!$E:$E,AllPublicationData!$A:$A,'Publication Table (%)'!$B167,AllPublicationData!$B:$B,'Publication Table (%)'!D$7)),
IF(AND('Publication Table (%)'!$C$5="Cancellations for other reasons",$C$4&lt;&gt;"NHS Scotland"),
IFERROR(SUMIFS(AllPublicationData!$J:$J,AllPublicationData!$A:$A,'Publication Table (%)'!$B167,AllPublicationData!$B:$B,'Publication Table (%)'!$C$4,AllPublicationData!$D:$D,'Publication Table (%)'!D$7)/
SUMIFS(AllPublicationData!$E:$E,AllPublicationData!$A:$A,'Publication Table (%)'!$B167,AllPublicationData!$B:$B,'Publication Table (%)'!$C$4,AllPublicationData!$D:$D,'Publication Table (%)'!D$7),
SUMIFS(AllPublicationData!$J:$J,AllPublicationData!$A:$A,'Publication Table (%)'!$B167,AllPublicationData!$B:$B,'Publication Table (%)'!D$7)/
SUMIFS(AllPublicationData!$E:$E,AllPublicationData!$A:$A,'Publication Table (%)'!$B167,AllPublicationData!$B:$B,'Publication Table (%)'!D$7)),
IF(AND($C$4="NHS Scotland",$C$5="All Cancelled Operations"),
SUMIFS(AllPublicationData!$F:$F,AllPublicationData!$A:$A,'Publication Table'!$B167)/
SUMIFS(AllPublicationData!$E:$E,AllPublicationData!$A:$A,'Publication Table'!$B167),
IF(AND($C$4="NHS Scotland",$C$5="Operations cancelled by patient"),
SUMIFS(AllPublicationData!$G:$G,AllPublicationData!$A:$A,'Publication Table'!$B167)/
SUMIFS(AllPublicationData!$E:$E,AllPublicationData!$A:$A,'Publication Table'!$B167),
IF(AND($C$4="NHS Scotland",$C$5="Operations cancelled for clinical reasons"),
SUMIFS(AllPublicationData!$H:$H,AllPublicationData!$A:$A,'Publication Table'!$B167)/
SUMIFS(AllPublicationData!$E:$E,AllPublicationData!$A:$A,'Publication Table'!$B167),
IF(AND($C$4="NHS Scotland",$C$5="Operations cancelled for non-clinical/capacity reasons"),
SUMIFS(AllPublicationData!$I:$I,AllPublicationData!$A:$A,'Publication Table'!$B167)/
SUMIFS(AllPublicationData!$E:$E,AllPublicationData!$A:$A,'Publication Table'!$B167),
IF(AND($C$4="NHS Scotland",$C$5="Cancellations for other reasons"),
SUMIFS(AllPublicationData!$J:$J,AllPublicationData!$A:$A,'Publication Table'!$B167)/
SUMIFS(AllPublicationData!$E:$E,AllPublicationData!$A:$A,'Publication Table'!$B167)))))))))))</f>
        <v>#DIV/0!</v>
      </c>
      <c r="E167" s="96" t="e">
        <f>IF('Publication Table (%)'!$C$5="All Cancelled Operations",
IFERROR(SUMIFS(AllPublicationData!$F:$F,AllPublicationData!$A:$A,'Publication Table (%)'!$B167,AllPublicationData!$B:$B,'Publication Table (%)'!$C$4,AllPublicationData!$D:$D,'Publication Table (%)'!E$7)/
SUMIFS(AllPublicationData!$E:$E,AllPublicationData!$A:$A,'Publication Table (%)'!$B167,AllPublicationData!$B:$B,'Publication Table (%)'!$C$4,AllPublicationData!$D:$D,'Publication Table (%)'!E$7),
SUMIFS(AllPublicationData!$F:$F,AllPublicationData!$A:$A,'Publication Table (%)'!$B167,AllPublicationData!$B:$B,'Publication Table (%)'!E$7)/
SUMIFS(AllPublicationData!$E:$E,AllPublicationData!$A:$A,'Publication Table (%)'!$B167,AllPublicationData!$B:$B,'Publication Table (%)'!E$7)),
IF('Publication Table (%)'!$C$5="Operations cancelled by patient",
IFERROR(SUMIFS(AllPublicationData!$G:$G,AllPublicationData!$A:$A,'Publication Table (%)'!$B167,AllPublicationData!$B:$B,'Publication Table (%)'!$C$4,AllPublicationData!$D:$D,'Publication Table (%)'!E$7)/
SUMIFS(AllPublicationData!$E:$E,AllPublicationData!$A:$A,'Publication Table (%)'!$B167,AllPublicationData!$B:$B,'Publication Table (%)'!$C$4,AllPublicationData!$D:$D,'Publication Table (%)'!E$7),
SUMIFS(AllPublicationData!$G:$G,AllPublicationData!$A:$A,'Publication Table (%)'!$B167,AllPublicationData!$B:$B,'Publication Table (%)'!E$7)/
SUMIFS(AllPublicationData!$E:$E,AllPublicationData!$A:$A,'Publication Table (%)'!$B167,AllPublicationData!$B:$B,'Publication Table (%)'!E$7)),
IF('Publication Table (%)'!$C$5="Operations cancelled for clinical reasons",
IFERROR(SUMIFS(AllPublicationData!$H:$H,AllPublicationData!$A:$A,'Publication Table (%)'!$B167,AllPublicationData!$B:$B,'Publication Table (%)'!$C$4,AllPublicationData!$D:$D,'Publication Table (%)'!E$7)/
SUMIFS(AllPublicationData!$E:$E,AllPublicationData!$A:$A,'Publication Table (%)'!$B167,AllPublicationData!$B:$B,'Publication Table (%)'!$C$4,AllPublicationData!$D:$D,'Publication Table (%)'!E$7),
SUMIFS(AllPublicationData!$H:$H,AllPublicationData!$A:$A,'Publication Table (%)'!$B167,AllPublicationData!$B:$B,'Publication Table (%)'!E$7)/
SUMIFS(AllPublicationData!$E:$E,AllPublicationData!$A:$A,'Publication Table (%)'!$B167,AllPublicationData!$B:$B,'Publication Table (%)'!E$7)),
IF('Publication Table (%)'!$C$5="Operations cancelled for non-clinical/capacity reasons",
IFERROR(SUMIFS(AllPublicationData!$I:$I,AllPublicationData!$A:$A,'Publication Table (%)'!$B167,AllPublicationData!$B:$B,'Publication Table (%)'!$C$4,AllPublicationData!$D:$D,'Publication Table (%)'!E$7)/
SUMIFS(AllPublicationData!$E:$E,AllPublicationData!$A:$A,'Publication Table (%)'!$B167,AllPublicationData!$B:$B,'Publication Table (%)'!$C$4,AllPublicationData!$D:$D,'Publication Table (%)'!E$7),
SUMIFS(AllPublicationData!$I:$I,AllPublicationData!$A:$A,'Publication Table (%)'!$B167,AllPublicationData!$B:$B,'Publication Table (%)'!E$7)/
SUMIFS(AllPublicationData!$E:$E,AllPublicationData!$A:$A,'Publication Table (%)'!$B167,AllPublicationData!$B:$B,'Publication Table (%)'!E$7)),
IF('Publication Table (%)'!$C$5="Cancellations for other reasons",
IFERROR(SUMIFS(AllPublicationData!$J:$J,AllPublicationData!$A:$A,'Publication Table (%)'!$B167,AllPublicationData!$B:$B,'Publication Table (%)'!$C$4,AllPublicationData!$D:$D,'Publication Table (%)'!E$7)/
SUMIFS(AllPublicationData!$E:$E,AllPublicationData!$A:$A,'Publication Table (%)'!$B167,AllPublicationData!$B:$B,'Publication Table (%)'!$C$4,AllPublicationData!$D:$D,'Publication Table (%)'!E$7),
SUMIFS(AllPublicationData!$J:$J,AllPublicationData!$A:$A,'Publication Table (%)'!$B167,AllPublicationData!$B:$B,'Publication Table (%)'!E$7)/
SUMIFS(AllPublicationData!$E:$E,AllPublicationData!$A:$A,'Publication Table (%)'!$B167,AllPublicationData!$B:$B,'Publication Table (%)'!E$7)))))))</f>
        <v>#DIV/0!</v>
      </c>
      <c r="F167" s="96" t="e">
        <f>IF('Publication Table (%)'!$C$5="All Cancelled Operations",
IFERROR(SUMIFS(AllPublicationData!$F:$F,AllPublicationData!$A:$A,'Publication Table (%)'!$B167,AllPublicationData!$B:$B,'Publication Table (%)'!$C$4,AllPublicationData!$D:$D,'Publication Table (%)'!F$7)/
SUMIFS(AllPublicationData!$E:$E,AllPublicationData!$A:$A,'Publication Table (%)'!$B167,AllPublicationData!$B:$B,'Publication Table (%)'!$C$4,AllPublicationData!$D:$D,'Publication Table (%)'!F$7),
SUMIFS(AllPublicationData!$F:$F,AllPublicationData!$A:$A,'Publication Table (%)'!$B167,AllPublicationData!$B:$B,'Publication Table (%)'!F$7)/
SUMIFS(AllPublicationData!$E:$E,AllPublicationData!$A:$A,'Publication Table (%)'!$B167,AllPublicationData!$B:$B,'Publication Table (%)'!F$7)),
IF('Publication Table (%)'!$C$5="Operations cancelled by patient",
IFERROR(SUMIFS(AllPublicationData!$G:$G,AllPublicationData!$A:$A,'Publication Table (%)'!$B167,AllPublicationData!$B:$B,'Publication Table (%)'!$C$4,AllPublicationData!$D:$D,'Publication Table (%)'!F$7)/
SUMIFS(AllPublicationData!$E:$E,AllPublicationData!$A:$A,'Publication Table (%)'!$B167,AllPublicationData!$B:$B,'Publication Table (%)'!$C$4,AllPublicationData!$D:$D,'Publication Table (%)'!F$7),
SUMIFS(AllPublicationData!$G:$G,AllPublicationData!$A:$A,'Publication Table (%)'!$B167,AllPublicationData!$B:$B,'Publication Table (%)'!F$7)/
SUMIFS(AllPublicationData!$E:$E,AllPublicationData!$A:$A,'Publication Table (%)'!$B167,AllPublicationData!$B:$B,'Publication Table (%)'!F$7)),
IF('Publication Table (%)'!$C$5="Operations cancelled for clinical reasons",
IFERROR(SUMIFS(AllPublicationData!$H:$H,AllPublicationData!$A:$A,'Publication Table (%)'!$B167,AllPublicationData!$B:$B,'Publication Table (%)'!$C$4,AllPublicationData!$D:$D,'Publication Table (%)'!F$7)/
SUMIFS(AllPublicationData!$E:$E,AllPublicationData!$A:$A,'Publication Table (%)'!$B167,AllPublicationData!$B:$B,'Publication Table (%)'!$C$4,AllPublicationData!$D:$D,'Publication Table (%)'!F$7),
SUMIFS(AllPublicationData!$H:$H,AllPublicationData!$A:$A,'Publication Table (%)'!$B167,AllPublicationData!$B:$B,'Publication Table (%)'!F$7)/
SUMIFS(AllPublicationData!$E:$E,AllPublicationData!$A:$A,'Publication Table (%)'!$B167,AllPublicationData!$B:$B,'Publication Table (%)'!F$7)),
IF('Publication Table (%)'!$C$5="Operations cancelled for non-clinical/capacity reasons",
IFERROR(SUMIFS(AllPublicationData!$I:$I,AllPublicationData!$A:$A,'Publication Table (%)'!$B167,AllPublicationData!$B:$B,'Publication Table (%)'!$C$4,AllPublicationData!$D:$D,'Publication Table (%)'!F$7)/
SUMIFS(AllPublicationData!$E:$E,AllPublicationData!$A:$A,'Publication Table (%)'!$B167,AllPublicationData!$B:$B,'Publication Table (%)'!$C$4,AllPublicationData!$D:$D,'Publication Table (%)'!F$7),
SUMIFS(AllPublicationData!$I:$I,AllPublicationData!$A:$A,'Publication Table (%)'!$B167,AllPublicationData!$B:$B,'Publication Table (%)'!F$7)/
SUMIFS(AllPublicationData!$E:$E,AllPublicationData!$A:$A,'Publication Table (%)'!$B167,AllPublicationData!$B:$B,'Publication Table (%)'!F$7)),
IF('Publication Table (%)'!$C$5="Cancellations for other reasons",
IFERROR(SUMIFS(AllPublicationData!$J:$J,AllPublicationData!$A:$A,'Publication Table (%)'!$B167,AllPublicationData!$B:$B,'Publication Table (%)'!$C$4,AllPublicationData!$D:$D,'Publication Table (%)'!F$7)/
SUMIFS(AllPublicationData!$E:$E,AllPublicationData!$A:$A,'Publication Table (%)'!$B167,AllPublicationData!$B:$B,'Publication Table (%)'!$C$4,AllPublicationData!$D:$D,'Publication Table (%)'!F$7),
SUMIFS(AllPublicationData!$J:$J,AllPublicationData!$A:$A,'Publication Table (%)'!$B167,AllPublicationData!$B:$B,'Publication Table (%)'!F$7)/
SUMIFS(AllPublicationData!$E:$E,AllPublicationData!$A:$A,'Publication Table (%)'!$B167,AllPublicationData!$B:$B,'Publication Table (%)'!F$7)))))))</f>
        <v>#DIV/0!</v>
      </c>
      <c r="G167" s="96" t="e">
        <f>IF('Publication Table (%)'!$C$5="All Cancelled Operations",
IFERROR(SUMIFS(AllPublicationData!$F:$F,AllPublicationData!$A:$A,'Publication Table (%)'!$B167,AllPublicationData!$B:$B,'Publication Table (%)'!$C$4,AllPublicationData!$D:$D,'Publication Table (%)'!G$7)/
SUMIFS(AllPublicationData!$E:$E,AllPublicationData!$A:$A,'Publication Table (%)'!$B167,AllPublicationData!$B:$B,'Publication Table (%)'!$C$4,AllPublicationData!$D:$D,'Publication Table (%)'!G$7),
SUMIFS(AllPublicationData!$F:$F,AllPublicationData!$A:$A,'Publication Table (%)'!$B167,AllPublicationData!$B:$B,'Publication Table (%)'!G$7)/
SUMIFS(AllPublicationData!$E:$E,AllPublicationData!$A:$A,'Publication Table (%)'!$B167,AllPublicationData!$B:$B,'Publication Table (%)'!G$7)),
IF('Publication Table (%)'!$C$5="Operations cancelled by patient",
IFERROR(SUMIFS(AllPublicationData!$G:$G,AllPublicationData!$A:$A,'Publication Table (%)'!$B167,AllPublicationData!$B:$B,'Publication Table (%)'!$C$4,AllPublicationData!$D:$D,'Publication Table (%)'!G$7)/
SUMIFS(AllPublicationData!$E:$E,AllPublicationData!$A:$A,'Publication Table (%)'!$B167,AllPublicationData!$B:$B,'Publication Table (%)'!$C$4,AllPublicationData!$D:$D,'Publication Table (%)'!G$7),
SUMIFS(AllPublicationData!$G:$G,AllPublicationData!$A:$A,'Publication Table (%)'!$B167,AllPublicationData!$B:$B,'Publication Table (%)'!G$7)/
SUMIFS(AllPublicationData!$E:$E,AllPublicationData!$A:$A,'Publication Table (%)'!$B167,AllPublicationData!$B:$B,'Publication Table (%)'!G$7)),
IF('Publication Table (%)'!$C$5="Operations cancelled for clinical reasons",
IFERROR(SUMIFS(AllPublicationData!$H:$H,AllPublicationData!$A:$A,'Publication Table (%)'!$B167,AllPublicationData!$B:$B,'Publication Table (%)'!$C$4,AllPublicationData!$D:$D,'Publication Table (%)'!G$7)/
SUMIFS(AllPublicationData!$E:$E,AllPublicationData!$A:$A,'Publication Table (%)'!$B167,AllPublicationData!$B:$B,'Publication Table (%)'!$C$4,AllPublicationData!$D:$D,'Publication Table (%)'!G$7),
SUMIFS(AllPublicationData!$H:$H,AllPublicationData!$A:$A,'Publication Table (%)'!$B167,AllPublicationData!$B:$B,'Publication Table (%)'!G$7)/
SUMIFS(AllPublicationData!$E:$E,AllPublicationData!$A:$A,'Publication Table (%)'!$B167,AllPublicationData!$B:$B,'Publication Table (%)'!G$7)),
IF('Publication Table (%)'!$C$5="Operations cancelled for non-clinical/capacity reasons",
IFERROR(SUMIFS(AllPublicationData!$I:$I,AllPublicationData!$A:$A,'Publication Table (%)'!$B167,AllPublicationData!$B:$B,'Publication Table (%)'!$C$4,AllPublicationData!$D:$D,'Publication Table (%)'!G$7)/
SUMIFS(AllPublicationData!$E:$E,AllPublicationData!$A:$A,'Publication Table (%)'!$B167,AllPublicationData!$B:$B,'Publication Table (%)'!$C$4,AllPublicationData!$D:$D,'Publication Table (%)'!G$7),
SUMIFS(AllPublicationData!$I:$I,AllPublicationData!$A:$A,'Publication Table (%)'!$B167,AllPublicationData!$B:$B,'Publication Table (%)'!G$7)/
SUMIFS(AllPublicationData!$E:$E,AllPublicationData!$A:$A,'Publication Table (%)'!$B167,AllPublicationData!$B:$B,'Publication Table (%)'!G$7)),
IF('Publication Table (%)'!$C$5="Cancellations for other reasons",
IFERROR(SUMIFS(AllPublicationData!$J:$J,AllPublicationData!$A:$A,'Publication Table (%)'!$B167,AllPublicationData!$B:$B,'Publication Table (%)'!$C$4,AllPublicationData!$D:$D,'Publication Table (%)'!G$7)/
SUMIFS(AllPublicationData!$E:$E,AllPublicationData!$A:$A,'Publication Table (%)'!$B167,AllPublicationData!$B:$B,'Publication Table (%)'!$C$4,AllPublicationData!$D:$D,'Publication Table (%)'!G$7),
SUMIFS(AllPublicationData!$J:$J,AllPublicationData!$A:$A,'Publication Table (%)'!$B167,AllPublicationData!$B:$B,'Publication Table (%)'!G$7)/
SUMIFS(AllPublicationData!$E:$E,AllPublicationData!$A:$A,'Publication Table (%)'!$B167,AllPublicationData!$B:$B,'Publication Table (%)'!G$7)))))))</f>
        <v>#DIV/0!</v>
      </c>
      <c r="H167" s="96" t="e">
        <f>IF('Publication Table (%)'!$C$5="All Cancelled Operations",
IFERROR(SUMIFS(AllPublicationData!$F:$F,AllPublicationData!$A:$A,'Publication Table (%)'!$B167,AllPublicationData!$B:$B,'Publication Table (%)'!$C$4,AllPublicationData!$D:$D,'Publication Table (%)'!H$7)/
SUMIFS(AllPublicationData!$E:$E,AllPublicationData!$A:$A,'Publication Table (%)'!$B167,AllPublicationData!$B:$B,'Publication Table (%)'!$C$4,AllPublicationData!$D:$D,'Publication Table (%)'!H$7),
SUMIFS(AllPublicationData!$F:$F,AllPublicationData!$A:$A,'Publication Table (%)'!$B167,AllPublicationData!$B:$B,'Publication Table (%)'!H$7)/
SUMIFS(AllPublicationData!$E:$E,AllPublicationData!$A:$A,'Publication Table (%)'!$B167,AllPublicationData!$B:$B,'Publication Table (%)'!H$7)),
IF('Publication Table (%)'!$C$5="Operations cancelled by patient",
IFERROR(SUMIFS(AllPublicationData!$G:$G,AllPublicationData!$A:$A,'Publication Table (%)'!$B167,AllPublicationData!$B:$B,'Publication Table (%)'!$C$4,AllPublicationData!$D:$D,'Publication Table (%)'!H$7)/
SUMIFS(AllPublicationData!$E:$E,AllPublicationData!$A:$A,'Publication Table (%)'!$B167,AllPublicationData!$B:$B,'Publication Table (%)'!$C$4,AllPublicationData!$D:$D,'Publication Table (%)'!H$7),
SUMIFS(AllPublicationData!$G:$G,AllPublicationData!$A:$A,'Publication Table (%)'!$B167,AllPublicationData!$B:$B,'Publication Table (%)'!H$7)/
SUMIFS(AllPublicationData!$E:$E,AllPublicationData!$A:$A,'Publication Table (%)'!$B167,AllPublicationData!$B:$B,'Publication Table (%)'!H$7)),
IF('Publication Table (%)'!$C$5="Operations cancelled for clinical reasons",
IFERROR(SUMIFS(AllPublicationData!$H:$H,AllPublicationData!$A:$A,'Publication Table (%)'!$B167,AllPublicationData!$B:$B,'Publication Table (%)'!$C$4,AllPublicationData!$D:$D,'Publication Table (%)'!H$7)/
SUMIFS(AllPublicationData!$E:$E,AllPublicationData!$A:$A,'Publication Table (%)'!$B167,AllPublicationData!$B:$B,'Publication Table (%)'!$C$4,AllPublicationData!$D:$D,'Publication Table (%)'!H$7),
SUMIFS(AllPublicationData!$H:$H,AllPublicationData!$A:$A,'Publication Table (%)'!$B167,AllPublicationData!$B:$B,'Publication Table (%)'!H$7)/
SUMIFS(AllPublicationData!$E:$E,AllPublicationData!$A:$A,'Publication Table (%)'!$B167,AllPublicationData!$B:$B,'Publication Table (%)'!H$7)),
IF('Publication Table (%)'!$C$5="Operations cancelled for non-clinical/capacity reasons",
IFERROR(SUMIFS(AllPublicationData!$I:$I,AllPublicationData!$A:$A,'Publication Table (%)'!$B167,AllPublicationData!$B:$B,'Publication Table (%)'!$C$4,AllPublicationData!$D:$D,'Publication Table (%)'!H$7)/
SUMIFS(AllPublicationData!$E:$E,AllPublicationData!$A:$A,'Publication Table (%)'!$B167,AllPublicationData!$B:$B,'Publication Table (%)'!$C$4,AllPublicationData!$D:$D,'Publication Table (%)'!H$7),
SUMIFS(AllPublicationData!$I:$I,AllPublicationData!$A:$A,'Publication Table (%)'!$B167,AllPublicationData!$B:$B,'Publication Table (%)'!H$7)/
SUMIFS(AllPublicationData!$E:$E,AllPublicationData!$A:$A,'Publication Table (%)'!$B167,AllPublicationData!$B:$B,'Publication Table (%)'!H$7)),
IF('Publication Table (%)'!$C$5="Cancellations for other reasons",
IFERROR(SUMIFS(AllPublicationData!$J:$J,AllPublicationData!$A:$A,'Publication Table (%)'!$B167,AllPublicationData!$B:$B,'Publication Table (%)'!$C$4,AllPublicationData!$D:$D,'Publication Table (%)'!H$7)/
SUMIFS(AllPublicationData!$E:$E,AllPublicationData!$A:$A,'Publication Table (%)'!$B167,AllPublicationData!$B:$B,'Publication Table (%)'!$C$4,AllPublicationData!$D:$D,'Publication Table (%)'!H$7),
SUMIFS(AllPublicationData!$J:$J,AllPublicationData!$A:$A,'Publication Table (%)'!$B167,AllPublicationData!$B:$B,'Publication Table (%)'!H$7)/
SUMIFS(AllPublicationData!$E:$E,AllPublicationData!$A:$A,'Publication Table (%)'!$B167,AllPublicationData!$B:$B,'Publication Table (%)'!H$7)))))))</f>
        <v>#DIV/0!</v>
      </c>
      <c r="I167" s="96" t="e">
        <f>IF('Publication Table (%)'!$C$5="All Cancelled Operations",
IFERROR(SUMIFS(AllPublicationData!$F:$F,AllPublicationData!$A:$A,'Publication Table (%)'!$B167,AllPublicationData!$B:$B,'Publication Table (%)'!$C$4,AllPublicationData!$D:$D,'Publication Table (%)'!I$7)/
SUMIFS(AllPublicationData!$E:$E,AllPublicationData!$A:$A,'Publication Table (%)'!$B167,AllPublicationData!$B:$B,'Publication Table (%)'!$C$4,AllPublicationData!$D:$D,'Publication Table (%)'!I$7),
SUMIFS(AllPublicationData!$F:$F,AllPublicationData!$A:$A,'Publication Table (%)'!$B167,AllPublicationData!$B:$B,'Publication Table (%)'!I$7)/
SUMIFS(AllPublicationData!$E:$E,AllPublicationData!$A:$A,'Publication Table (%)'!$B167,AllPublicationData!$B:$B,'Publication Table (%)'!I$7)),
IF('Publication Table (%)'!$C$5="Operations cancelled by patient",
IFERROR(SUMIFS(AllPublicationData!$G:$G,AllPublicationData!$A:$A,'Publication Table (%)'!$B167,AllPublicationData!$B:$B,'Publication Table (%)'!$C$4,AllPublicationData!$D:$D,'Publication Table (%)'!I$7)/
SUMIFS(AllPublicationData!$E:$E,AllPublicationData!$A:$A,'Publication Table (%)'!$B167,AllPublicationData!$B:$B,'Publication Table (%)'!$C$4,AllPublicationData!$D:$D,'Publication Table (%)'!I$7),
SUMIFS(AllPublicationData!$G:$G,AllPublicationData!$A:$A,'Publication Table (%)'!$B167,AllPublicationData!$B:$B,'Publication Table (%)'!I$7)/
SUMIFS(AllPublicationData!$E:$E,AllPublicationData!$A:$A,'Publication Table (%)'!$B167,AllPublicationData!$B:$B,'Publication Table (%)'!I$7)),
IF('Publication Table (%)'!$C$5="Operations cancelled for clinical reasons",
IFERROR(SUMIFS(AllPublicationData!$H:$H,AllPublicationData!$A:$A,'Publication Table (%)'!$B167,AllPublicationData!$B:$B,'Publication Table (%)'!$C$4,AllPublicationData!$D:$D,'Publication Table (%)'!I$7)/
SUMIFS(AllPublicationData!$E:$E,AllPublicationData!$A:$A,'Publication Table (%)'!$B167,AllPublicationData!$B:$B,'Publication Table (%)'!$C$4,AllPublicationData!$D:$D,'Publication Table (%)'!I$7),
SUMIFS(AllPublicationData!$H:$H,AllPublicationData!$A:$A,'Publication Table (%)'!$B167,AllPublicationData!$B:$B,'Publication Table (%)'!I$7)/
SUMIFS(AllPublicationData!$E:$E,AllPublicationData!$A:$A,'Publication Table (%)'!$B167,AllPublicationData!$B:$B,'Publication Table (%)'!I$7)),
IF('Publication Table (%)'!$C$5="Operations cancelled for non-clinical/capacity reasons",
IFERROR(SUMIFS(AllPublicationData!$I:$I,AllPublicationData!$A:$A,'Publication Table (%)'!$B167,AllPublicationData!$B:$B,'Publication Table (%)'!$C$4,AllPublicationData!$D:$D,'Publication Table (%)'!I$7)/
SUMIFS(AllPublicationData!$E:$E,AllPublicationData!$A:$A,'Publication Table (%)'!$B167,AllPublicationData!$B:$B,'Publication Table (%)'!$C$4,AllPublicationData!$D:$D,'Publication Table (%)'!I$7),
SUMIFS(AllPublicationData!$I:$I,AllPublicationData!$A:$A,'Publication Table (%)'!$B167,AllPublicationData!$B:$B,'Publication Table (%)'!I$7)/
SUMIFS(AllPublicationData!$E:$E,AllPublicationData!$A:$A,'Publication Table (%)'!$B167,AllPublicationData!$B:$B,'Publication Table (%)'!I$7)),
IF('Publication Table (%)'!$C$5="Cancellations for other reasons",
IFERROR(SUMIFS(AllPublicationData!$J:$J,AllPublicationData!$A:$A,'Publication Table (%)'!$B167,AllPublicationData!$B:$B,'Publication Table (%)'!$C$4,AllPublicationData!$D:$D,'Publication Table (%)'!I$7)/
SUMIFS(AllPublicationData!$E:$E,AllPublicationData!$A:$A,'Publication Table (%)'!$B167,AllPublicationData!$B:$B,'Publication Table (%)'!$C$4,AllPublicationData!$D:$D,'Publication Table (%)'!I$7),
SUMIFS(AllPublicationData!$J:$J,AllPublicationData!$A:$A,'Publication Table (%)'!$B167,AllPublicationData!$B:$B,'Publication Table (%)'!I$7)/
SUMIFS(AllPublicationData!$E:$E,AllPublicationData!$A:$A,'Publication Table (%)'!$B167,AllPublicationData!$B:$B,'Publication Table (%)'!I$7)))))))</f>
        <v>#DIV/0!</v>
      </c>
      <c r="J167" s="96" t="e">
        <f>IF('Publication Table (%)'!$C$5="All Cancelled Operations",
IFERROR(SUMIFS(AllPublicationData!$F:$F,AllPublicationData!$A:$A,'Publication Table (%)'!$B167,AllPublicationData!$B:$B,'Publication Table (%)'!$C$4,AllPublicationData!$D:$D,'Publication Table (%)'!J$7)/
SUMIFS(AllPublicationData!$E:$E,AllPublicationData!$A:$A,'Publication Table (%)'!$B167,AllPublicationData!$B:$B,'Publication Table (%)'!$C$4,AllPublicationData!$D:$D,'Publication Table (%)'!J$7),
SUMIFS(AllPublicationData!$F:$F,AllPublicationData!$A:$A,'Publication Table (%)'!$B167,AllPublicationData!$B:$B,'Publication Table (%)'!J$7)/
SUMIFS(AllPublicationData!$E:$E,AllPublicationData!$A:$A,'Publication Table (%)'!$B167,AllPublicationData!$B:$B,'Publication Table (%)'!J$7)),
IF('Publication Table (%)'!$C$5="Operations cancelled by patient",
IFERROR(SUMIFS(AllPublicationData!$G:$G,AllPublicationData!$A:$A,'Publication Table (%)'!$B167,AllPublicationData!$B:$B,'Publication Table (%)'!$C$4,AllPublicationData!$D:$D,'Publication Table (%)'!J$7)/
SUMIFS(AllPublicationData!$E:$E,AllPublicationData!$A:$A,'Publication Table (%)'!$B167,AllPublicationData!$B:$B,'Publication Table (%)'!$C$4,AllPublicationData!$D:$D,'Publication Table (%)'!J$7),
SUMIFS(AllPublicationData!$G:$G,AllPublicationData!$A:$A,'Publication Table (%)'!$B167,AllPublicationData!$B:$B,'Publication Table (%)'!J$7)/
SUMIFS(AllPublicationData!$E:$E,AllPublicationData!$A:$A,'Publication Table (%)'!$B167,AllPublicationData!$B:$B,'Publication Table (%)'!J$7)),
IF('Publication Table (%)'!$C$5="Operations cancelled for clinical reasons",
IFERROR(SUMIFS(AllPublicationData!$H:$H,AllPublicationData!$A:$A,'Publication Table (%)'!$B167,AllPublicationData!$B:$B,'Publication Table (%)'!$C$4,AllPublicationData!$D:$D,'Publication Table (%)'!J$7)/
SUMIFS(AllPublicationData!$E:$E,AllPublicationData!$A:$A,'Publication Table (%)'!$B167,AllPublicationData!$B:$B,'Publication Table (%)'!$C$4,AllPublicationData!$D:$D,'Publication Table (%)'!J$7),
SUMIFS(AllPublicationData!$H:$H,AllPublicationData!$A:$A,'Publication Table (%)'!$B167,AllPublicationData!$B:$B,'Publication Table (%)'!J$7)/
SUMIFS(AllPublicationData!$E:$E,AllPublicationData!$A:$A,'Publication Table (%)'!$B167,AllPublicationData!$B:$B,'Publication Table (%)'!J$7)),
IF('Publication Table (%)'!$C$5="Operations cancelled for non-clinical/capacity reasons",
IFERROR(SUMIFS(AllPublicationData!$I:$I,AllPublicationData!$A:$A,'Publication Table (%)'!$B167,AllPublicationData!$B:$B,'Publication Table (%)'!$C$4,AllPublicationData!$D:$D,'Publication Table (%)'!J$7)/
SUMIFS(AllPublicationData!$E:$E,AllPublicationData!$A:$A,'Publication Table (%)'!$B167,AllPublicationData!$B:$B,'Publication Table (%)'!$C$4,AllPublicationData!$D:$D,'Publication Table (%)'!J$7),
SUMIFS(AllPublicationData!$I:$I,AllPublicationData!$A:$A,'Publication Table (%)'!$B167,AllPublicationData!$B:$B,'Publication Table (%)'!J$7)/
SUMIFS(AllPublicationData!$E:$E,AllPublicationData!$A:$A,'Publication Table (%)'!$B167,AllPublicationData!$B:$B,'Publication Table (%)'!J$7)),
IF('Publication Table (%)'!$C$5="Cancellations for other reasons",
IFERROR(SUMIFS(AllPublicationData!$J:$J,AllPublicationData!$A:$A,'Publication Table (%)'!$B167,AllPublicationData!$B:$B,'Publication Table (%)'!$C$4,AllPublicationData!$D:$D,'Publication Table (%)'!J$7)/
SUMIFS(AllPublicationData!$E:$E,AllPublicationData!$A:$A,'Publication Table (%)'!$B167,AllPublicationData!$B:$B,'Publication Table (%)'!$C$4,AllPublicationData!$D:$D,'Publication Table (%)'!J$7),
SUMIFS(AllPublicationData!$J:$J,AllPublicationData!$A:$A,'Publication Table (%)'!$B167,AllPublicationData!$B:$B,'Publication Table (%)'!J$7)/
SUMIFS(AllPublicationData!$E:$E,AllPublicationData!$A:$A,'Publication Table (%)'!$B167,AllPublicationData!$B:$B,'Publication Table (%)'!J$7)))))))</f>
        <v>#DIV/0!</v>
      </c>
      <c r="K167" s="96" t="e">
        <f>IF('Publication Table (%)'!$C$5="All Cancelled Operations",
IFERROR(SUMIFS(AllPublicationData!$F:$F,AllPublicationData!$A:$A,'Publication Table (%)'!$B167,AllPublicationData!$B:$B,'Publication Table (%)'!$C$4,AllPublicationData!$D:$D,'Publication Table (%)'!K$7)/
SUMIFS(AllPublicationData!$E:$E,AllPublicationData!$A:$A,'Publication Table (%)'!$B167,AllPublicationData!$B:$B,'Publication Table (%)'!$C$4,AllPublicationData!$D:$D,'Publication Table (%)'!K$7),
SUMIFS(AllPublicationData!$F:$F,AllPublicationData!$A:$A,'Publication Table (%)'!$B167,AllPublicationData!$B:$B,'Publication Table (%)'!K$7)/
SUMIFS(AllPublicationData!$E:$E,AllPublicationData!$A:$A,'Publication Table (%)'!$B167,AllPublicationData!$B:$B,'Publication Table (%)'!K$7)),
IF('Publication Table (%)'!$C$5="Operations cancelled by patient",
IFERROR(SUMIFS(AllPublicationData!$G:$G,AllPublicationData!$A:$A,'Publication Table (%)'!$B167,AllPublicationData!$B:$B,'Publication Table (%)'!$C$4,AllPublicationData!$D:$D,'Publication Table (%)'!K$7)/
SUMIFS(AllPublicationData!$E:$E,AllPublicationData!$A:$A,'Publication Table (%)'!$B167,AllPublicationData!$B:$B,'Publication Table (%)'!$C$4,AllPublicationData!$D:$D,'Publication Table (%)'!K$7),
SUMIFS(AllPublicationData!$G:$G,AllPublicationData!$A:$A,'Publication Table (%)'!$B167,AllPublicationData!$B:$B,'Publication Table (%)'!K$7)/
SUMIFS(AllPublicationData!$E:$E,AllPublicationData!$A:$A,'Publication Table (%)'!$B167,AllPublicationData!$B:$B,'Publication Table (%)'!K$7)),
IF('Publication Table (%)'!$C$5="Operations cancelled for clinical reasons",
IFERROR(SUMIFS(AllPublicationData!$H:$H,AllPublicationData!$A:$A,'Publication Table (%)'!$B167,AllPublicationData!$B:$B,'Publication Table (%)'!$C$4,AllPublicationData!$D:$D,'Publication Table (%)'!K$7)/
SUMIFS(AllPublicationData!$E:$E,AllPublicationData!$A:$A,'Publication Table (%)'!$B167,AllPublicationData!$B:$B,'Publication Table (%)'!$C$4,AllPublicationData!$D:$D,'Publication Table (%)'!K$7),
SUMIFS(AllPublicationData!$H:$H,AllPublicationData!$A:$A,'Publication Table (%)'!$B167,AllPublicationData!$B:$B,'Publication Table (%)'!K$7)/
SUMIFS(AllPublicationData!$E:$E,AllPublicationData!$A:$A,'Publication Table (%)'!$B167,AllPublicationData!$B:$B,'Publication Table (%)'!K$7)),
IF('Publication Table (%)'!$C$5="Operations cancelled for non-clinical/capacity reasons",
IFERROR(SUMIFS(AllPublicationData!$I:$I,AllPublicationData!$A:$A,'Publication Table (%)'!$B167,AllPublicationData!$B:$B,'Publication Table (%)'!$C$4,AllPublicationData!$D:$D,'Publication Table (%)'!K$7)/
SUMIFS(AllPublicationData!$E:$E,AllPublicationData!$A:$A,'Publication Table (%)'!$B167,AllPublicationData!$B:$B,'Publication Table (%)'!$C$4,AllPublicationData!$D:$D,'Publication Table (%)'!K$7),
SUMIFS(AllPublicationData!$I:$I,AllPublicationData!$A:$A,'Publication Table (%)'!$B167,AllPublicationData!$B:$B,'Publication Table (%)'!K$7)/
SUMIFS(AllPublicationData!$E:$E,AllPublicationData!$A:$A,'Publication Table (%)'!$B167,AllPublicationData!$B:$B,'Publication Table (%)'!K$7)),
IF('Publication Table (%)'!$C$5="Cancellations for other reasons",
IFERROR(SUMIFS(AllPublicationData!$J:$J,AllPublicationData!$A:$A,'Publication Table (%)'!$B167,AllPublicationData!$B:$B,'Publication Table (%)'!$C$4,AllPublicationData!$D:$D,'Publication Table (%)'!K$7)/
SUMIFS(AllPublicationData!$E:$E,AllPublicationData!$A:$A,'Publication Table (%)'!$B167,AllPublicationData!$B:$B,'Publication Table (%)'!$C$4,AllPublicationData!$D:$D,'Publication Table (%)'!K$7),
SUMIFS(AllPublicationData!$J:$J,AllPublicationData!$A:$A,'Publication Table (%)'!$B167,AllPublicationData!$B:$B,'Publication Table (%)'!K$7)/
SUMIFS(AllPublicationData!$E:$E,AllPublicationData!$A:$A,'Publication Table (%)'!$B167,AllPublicationData!$B:$B,'Publication Table (%)'!K$7)))))))</f>
        <v>#DIV/0!</v>
      </c>
      <c r="L167" s="96" t="e">
        <f>IF('Publication Table (%)'!$C$5="All Cancelled Operations",
IFERROR(SUMIFS(AllPublicationData!$F:$F,AllPublicationData!$A:$A,'Publication Table (%)'!$B167,AllPublicationData!$B:$B,'Publication Table (%)'!$C$4,AllPublicationData!$D:$D,'Publication Table (%)'!L$7)/
SUMIFS(AllPublicationData!$E:$E,AllPublicationData!$A:$A,'Publication Table (%)'!$B167,AllPublicationData!$B:$B,'Publication Table (%)'!$C$4,AllPublicationData!$D:$D,'Publication Table (%)'!L$7),
SUMIFS(AllPublicationData!$F:$F,AllPublicationData!$A:$A,'Publication Table (%)'!$B167,AllPublicationData!$B:$B,'Publication Table (%)'!L$7)/
SUMIFS(AllPublicationData!$E:$E,AllPublicationData!$A:$A,'Publication Table (%)'!$B167,AllPublicationData!$B:$B,'Publication Table (%)'!L$7)),
IF('Publication Table (%)'!$C$5="Operations cancelled by patient",
IFERROR(SUMIFS(AllPublicationData!$G:$G,AllPublicationData!$A:$A,'Publication Table (%)'!$B167,AllPublicationData!$B:$B,'Publication Table (%)'!$C$4,AllPublicationData!$D:$D,'Publication Table (%)'!L$7)/
SUMIFS(AllPublicationData!$E:$E,AllPublicationData!$A:$A,'Publication Table (%)'!$B167,AllPublicationData!$B:$B,'Publication Table (%)'!$C$4,AllPublicationData!$D:$D,'Publication Table (%)'!L$7),
SUMIFS(AllPublicationData!$G:$G,AllPublicationData!$A:$A,'Publication Table (%)'!$B167,AllPublicationData!$B:$B,'Publication Table (%)'!L$7)/
SUMIFS(AllPublicationData!$E:$E,AllPublicationData!$A:$A,'Publication Table (%)'!$B167,AllPublicationData!$B:$B,'Publication Table (%)'!L$7)),
IF('Publication Table (%)'!$C$5="Operations cancelled for clinical reasons",
IFERROR(SUMIFS(AllPublicationData!$H:$H,AllPublicationData!$A:$A,'Publication Table (%)'!$B167,AllPublicationData!$B:$B,'Publication Table (%)'!$C$4,AllPublicationData!$D:$D,'Publication Table (%)'!L$7)/
SUMIFS(AllPublicationData!$E:$E,AllPublicationData!$A:$A,'Publication Table (%)'!$B167,AllPublicationData!$B:$B,'Publication Table (%)'!$C$4,AllPublicationData!$D:$D,'Publication Table (%)'!L$7),
SUMIFS(AllPublicationData!$H:$H,AllPublicationData!$A:$A,'Publication Table (%)'!$B167,AllPublicationData!$B:$B,'Publication Table (%)'!L$7)/
SUMIFS(AllPublicationData!$E:$E,AllPublicationData!$A:$A,'Publication Table (%)'!$B167,AllPublicationData!$B:$B,'Publication Table (%)'!L$7)),
IF('Publication Table (%)'!$C$5="Operations cancelled for non-clinical/capacity reasons",
IFERROR(SUMIFS(AllPublicationData!$I:$I,AllPublicationData!$A:$A,'Publication Table (%)'!$B167,AllPublicationData!$B:$B,'Publication Table (%)'!$C$4,AllPublicationData!$D:$D,'Publication Table (%)'!L$7)/
SUMIFS(AllPublicationData!$E:$E,AllPublicationData!$A:$A,'Publication Table (%)'!$B167,AllPublicationData!$B:$B,'Publication Table (%)'!$C$4,AllPublicationData!$D:$D,'Publication Table (%)'!L$7),
SUMIFS(AllPublicationData!$I:$I,AllPublicationData!$A:$A,'Publication Table (%)'!$B167,AllPublicationData!$B:$B,'Publication Table (%)'!L$7)/
SUMIFS(AllPublicationData!$E:$E,AllPublicationData!$A:$A,'Publication Table (%)'!$B167,AllPublicationData!$B:$B,'Publication Table (%)'!L$7)),
IF('Publication Table (%)'!$C$5="Cancellations for other reasons",
IFERROR(SUMIFS(AllPublicationData!$J:$J,AllPublicationData!$A:$A,'Publication Table (%)'!$B167,AllPublicationData!$B:$B,'Publication Table (%)'!$C$4,AllPublicationData!$D:$D,'Publication Table (%)'!L$7)/
SUMIFS(AllPublicationData!$E:$E,AllPublicationData!$A:$A,'Publication Table (%)'!$B167,AllPublicationData!$B:$B,'Publication Table (%)'!$C$4,AllPublicationData!$D:$D,'Publication Table (%)'!L$7),
SUMIFS(AllPublicationData!$J:$J,AllPublicationData!$A:$A,'Publication Table (%)'!$B167,AllPublicationData!$B:$B,'Publication Table (%)'!L$7)/
SUMIFS(AllPublicationData!$E:$E,AllPublicationData!$A:$A,'Publication Table (%)'!$B167,AllPublicationData!$B:$B,'Publication Table (%)'!L$7)))))))</f>
        <v>#DIV/0!</v>
      </c>
      <c r="M167" s="96" t="e">
        <f>IF('Publication Table (%)'!$C$5="All Cancelled Operations",
IFERROR(SUMIFS(AllPublicationData!$F:$F,AllPublicationData!$A:$A,'Publication Table (%)'!$B167,AllPublicationData!$B:$B,'Publication Table (%)'!$C$4,AllPublicationData!$D:$D,'Publication Table (%)'!M$7)/
SUMIFS(AllPublicationData!$E:$E,AllPublicationData!$A:$A,'Publication Table (%)'!$B167,AllPublicationData!$B:$B,'Publication Table (%)'!$C$4,AllPublicationData!$D:$D,'Publication Table (%)'!M$7),
SUMIFS(AllPublicationData!$F:$F,AllPublicationData!$A:$A,'Publication Table (%)'!$B167,AllPublicationData!$B:$B,'Publication Table (%)'!M$7)/
SUMIFS(AllPublicationData!$E:$E,AllPublicationData!$A:$A,'Publication Table (%)'!$B167,AllPublicationData!$B:$B,'Publication Table (%)'!M$7)),
IF('Publication Table (%)'!$C$5="Operations cancelled by patient",
IFERROR(SUMIFS(AllPublicationData!$G:$G,AllPublicationData!$A:$A,'Publication Table (%)'!$B167,AllPublicationData!$B:$B,'Publication Table (%)'!$C$4,AllPublicationData!$D:$D,'Publication Table (%)'!M$7)/
SUMIFS(AllPublicationData!$E:$E,AllPublicationData!$A:$A,'Publication Table (%)'!$B167,AllPublicationData!$B:$B,'Publication Table (%)'!$C$4,AllPublicationData!$D:$D,'Publication Table (%)'!M$7),
SUMIFS(AllPublicationData!$G:$G,AllPublicationData!$A:$A,'Publication Table (%)'!$B167,AllPublicationData!$B:$B,'Publication Table (%)'!M$7)/
SUMIFS(AllPublicationData!$E:$E,AllPublicationData!$A:$A,'Publication Table (%)'!$B167,AllPublicationData!$B:$B,'Publication Table (%)'!M$7)),
IF('Publication Table (%)'!$C$5="Operations cancelled for clinical reasons",
IFERROR(SUMIFS(AllPublicationData!$H:$H,AllPublicationData!$A:$A,'Publication Table (%)'!$B167,AllPublicationData!$B:$B,'Publication Table (%)'!$C$4,AllPublicationData!$D:$D,'Publication Table (%)'!M$7)/
SUMIFS(AllPublicationData!$E:$E,AllPublicationData!$A:$A,'Publication Table (%)'!$B167,AllPublicationData!$B:$B,'Publication Table (%)'!$C$4,AllPublicationData!$D:$D,'Publication Table (%)'!M$7),
SUMIFS(AllPublicationData!$H:$H,AllPublicationData!$A:$A,'Publication Table (%)'!$B167,AllPublicationData!$B:$B,'Publication Table (%)'!M$7)/
SUMIFS(AllPublicationData!$E:$E,AllPublicationData!$A:$A,'Publication Table (%)'!$B167,AllPublicationData!$B:$B,'Publication Table (%)'!M$7)),
IF('Publication Table (%)'!$C$5="Operations cancelled for non-clinical/capacity reasons",
IFERROR(SUMIFS(AllPublicationData!$I:$I,AllPublicationData!$A:$A,'Publication Table (%)'!$B167,AllPublicationData!$B:$B,'Publication Table (%)'!$C$4,AllPublicationData!$D:$D,'Publication Table (%)'!M$7)/
SUMIFS(AllPublicationData!$E:$E,AllPublicationData!$A:$A,'Publication Table (%)'!$B167,AllPublicationData!$B:$B,'Publication Table (%)'!$C$4,AllPublicationData!$D:$D,'Publication Table (%)'!M$7),
SUMIFS(AllPublicationData!$I:$I,AllPublicationData!$A:$A,'Publication Table (%)'!$B167,AllPublicationData!$B:$B,'Publication Table (%)'!M$7)/
SUMIFS(AllPublicationData!$E:$E,AllPublicationData!$A:$A,'Publication Table (%)'!$B167,AllPublicationData!$B:$B,'Publication Table (%)'!M$7)),
IF('Publication Table (%)'!$C$5="Cancellations for other reasons",
IFERROR(SUMIFS(AllPublicationData!$J:$J,AllPublicationData!$A:$A,'Publication Table (%)'!$B167,AllPublicationData!$B:$B,'Publication Table (%)'!$C$4,AllPublicationData!$D:$D,'Publication Table (%)'!M$7)/
SUMIFS(AllPublicationData!$E:$E,AllPublicationData!$A:$A,'Publication Table (%)'!$B167,AllPublicationData!$B:$B,'Publication Table (%)'!$C$4,AllPublicationData!$D:$D,'Publication Table (%)'!M$7),
SUMIFS(AllPublicationData!$J:$J,AllPublicationData!$A:$A,'Publication Table (%)'!$B167,AllPublicationData!$B:$B,'Publication Table (%)'!M$7)/
SUMIFS(AllPublicationData!$E:$E,AllPublicationData!$A:$A,'Publication Table (%)'!$B167,AllPublicationData!$B:$B,'Publication Table (%)'!M$7)))))))</f>
        <v>#DIV/0!</v>
      </c>
      <c r="N167" s="96" t="e">
        <f>IF('Publication Table (%)'!$C$5="All Cancelled Operations",
IFERROR(SUMIFS(AllPublicationData!$F:$F,AllPublicationData!$A:$A,'Publication Table (%)'!$B167,AllPublicationData!$B:$B,'Publication Table (%)'!$C$4,AllPublicationData!$D:$D,'Publication Table (%)'!N$7)/
SUMIFS(AllPublicationData!$E:$E,AllPublicationData!$A:$A,'Publication Table (%)'!$B167,AllPublicationData!$B:$B,'Publication Table (%)'!$C$4,AllPublicationData!$D:$D,'Publication Table (%)'!N$7),
SUMIFS(AllPublicationData!$F:$F,AllPublicationData!$A:$A,'Publication Table (%)'!$B167,AllPublicationData!$B:$B,'Publication Table (%)'!N$7)/
SUMIFS(AllPublicationData!$E:$E,AllPublicationData!$A:$A,'Publication Table (%)'!$B167,AllPublicationData!$B:$B,'Publication Table (%)'!N$7)),
IF('Publication Table (%)'!$C$5="Operations cancelled by patient",
IFERROR(SUMIFS(AllPublicationData!$G:$G,AllPublicationData!$A:$A,'Publication Table (%)'!$B167,AllPublicationData!$B:$B,'Publication Table (%)'!$C$4,AllPublicationData!$D:$D,'Publication Table (%)'!N$7)/
SUMIFS(AllPublicationData!$E:$E,AllPublicationData!$A:$A,'Publication Table (%)'!$B167,AllPublicationData!$B:$B,'Publication Table (%)'!$C$4,AllPublicationData!$D:$D,'Publication Table (%)'!N$7),
SUMIFS(AllPublicationData!$G:$G,AllPublicationData!$A:$A,'Publication Table (%)'!$B167,AllPublicationData!$B:$B,'Publication Table (%)'!N$7)/
SUMIFS(AllPublicationData!$E:$E,AllPublicationData!$A:$A,'Publication Table (%)'!$B167,AllPublicationData!$B:$B,'Publication Table (%)'!N$7)),
IF('Publication Table (%)'!$C$5="Operations cancelled for clinical reasons",
IFERROR(SUMIFS(AllPublicationData!$H:$H,AllPublicationData!$A:$A,'Publication Table (%)'!$B167,AllPublicationData!$B:$B,'Publication Table (%)'!$C$4,AllPublicationData!$D:$D,'Publication Table (%)'!N$7)/
SUMIFS(AllPublicationData!$E:$E,AllPublicationData!$A:$A,'Publication Table (%)'!$B167,AllPublicationData!$B:$B,'Publication Table (%)'!$C$4,AllPublicationData!$D:$D,'Publication Table (%)'!N$7),
SUMIFS(AllPublicationData!$H:$H,AllPublicationData!$A:$A,'Publication Table (%)'!$B167,AllPublicationData!$B:$B,'Publication Table (%)'!N$7)/
SUMIFS(AllPublicationData!$E:$E,AllPublicationData!$A:$A,'Publication Table (%)'!$B167,AllPublicationData!$B:$B,'Publication Table (%)'!N$7)),
IF('Publication Table (%)'!$C$5="Operations cancelled for non-clinical/capacity reasons",
IFERROR(SUMIFS(AllPublicationData!$I:$I,AllPublicationData!$A:$A,'Publication Table (%)'!$B167,AllPublicationData!$B:$B,'Publication Table (%)'!$C$4,AllPublicationData!$D:$D,'Publication Table (%)'!N$7)/
SUMIFS(AllPublicationData!$E:$E,AllPublicationData!$A:$A,'Publication Table (%)'!$B167,AllPublicationData!$B:$B,'Publication Table (%)'!$C$4,AllPublicationData!$D:$D,'Publication Table (%)'!N$7),
SUMIFS(AllPublicationData!$I:$I,AllPublicationData!$A:$A,'Publication Table (%)'!$B167,AllPublicationData!$B:$B,'Publication Table (%)'!N$7)/
SUMIFS(AllPublicationData!$E:$E,AllPublicationData!$A:$A,'Publication Table (%)'!$B167,AllPublicationData!$B:$B,'Publication Table (%)'!N$7)),
IF('Publication Table (%)'!$C$5="Cancellations for other reasons",
IFERROR(SUMIFS(AllPublicationData!$J:$J,AllPublicationData!$A:$A,'Publication Table (%)'!$B167,AllPublicationData!$B:$B,'Publication Table (%)'!$C$4,AllPublicationData!$D:$D,'Publication Table (%)'!N$7)/
SUMIFS(AllPublicationData!$E:$E,AllPublicationData!$A:$A,'Publication Table (%)'!$B167,AllPublicationData!$B:$B,'Publication Table (%)'!$C$4,AllPublicationData!$D:$D,'Publication Table (%)'!N$7),
SUMIFS(AllPublicationData!$J:$J,AllPublicationData!$A:$A,'Publication Table (%)'!$B167,AllPublicationData!$B:$B,'Publication Table (%)'!N$7)/
SUMIFS(AllPublicationData!$E:$E,AllPublicationData!$A:$A,'Publication Table (%)'!$B167,AllPublicationData!$B:$B,'Publication Table (%)'!N$7)))))))</f>
        <v>#DIV/0!</v>
      </c>
      <c r="O167" s="96" t="e">
        <f>IF('Publication Table (%)'!$C$5="All Cancelled Operations",
IFERROR(SUMIFS(AllPublicationData!$F:$F,AllPublicationData!$A:$A,'Publication Table (%)'!$B167,AllPublicationData!$B:$B,'Publication Table (%)'!$C$4,AllPublicationData!$D:$D,'Publication Table (%)'!O$7)/
SUMIFS(AllPublicationData!$E:$E,AllPublicationData!$A:$A,'Publication Table (%)'!$B167,AllPublicationData!$B:$B,'Publication Table (%)'!$C$4,AllPublicationData!$D:$D,'Publication Table (%)'!O$7),
SUMIFS(AllPublicationData!$F:$F,AllPublicationData!$A:$A,'Publication Table (%)'!$B167,AllPublicationData!$B:$B,'Publication Table (%)'!O$7)/
SUMIFS(AllPublicationData!$E:$E,AllPublicationData!$A:$A,'Publication Table (%)'!$B167,AllPublicationData!$B:$B,'Publication Table (%)'!O$7)),
IF('Publication Table (%)'!$C$5="Operations cancelled by patient",
IFERROR(SUMIFS(AllPublicationData!$G:$G,AllPublicationData!$A:$A,'Publication Table (%)'!$B167,AllPublicationData!$B:$B,'Publication Table (%)'!$C$4,AllPublicationData!$D:$D,'Publication Table (%)'!O$7)/
SUMIFS(AllPublicationData!$E:$E,AllPublicationData!$A:$A,'Publication Table (%)'!$B167,AllPublicationData!$B:$B,'Publication Table (%)'!$C$4,AllPublicationData!$D:$D,'Publication Table (%)'!O$7),
SUMIFS(AllPublicationData!$G:$G,AllPublicationData!$A:$A,'Publication Table (%)'!$B167,AllPublicationData!$B:$B,'Publication Table (%)'!O$7)/
SUMIFS(AllPublicationData!$E:$E,AllPublicationData!$A:$A,'Publication Table (%)'!$B167,AllPublicationData!$B:$B,'Publication Table (%)'!O$7)),
IF('Publication Table (%)'!$C$5="Operations cancelled for clinical reasons",
IFERROR(SUMIFS(AllPublicationData!$H:$H,AllPublicationData!$A:$A,'Publication Table (%)'!$B167,AllPublicationData!$B:$B,'Publication Table (%)'!$C$4,AllPublicationData!$D:$D,'Publication Table (%)'!O$7)/
SUMIFS(AllPublicationData!$E:$E,AllPublicationData!$A:$A,'Publication Table (%)'!$B167,AllPublicationData!$B:$B,'Publication Table (%)'!$C$4,AllPublicationData!$D:$D,'Publication Table (%)'!O$7),
SUMIFS(AllPublicationData!$H:$H,AllPublicationData!$A:$A,'Publication Table (%)'!$B167,AllPublicationData!$B:$B,'Publication Table (%)'!O$7)/
SUMIFS(AllPublicationData!$E:$E,AllPublicationData!$A:$A,'Publication Table (%)'!$B167,AllPublicationData!$B:$B,'Publication Table (%)'!O$7)),
IF('Publication Table (%)'!$C$5="Operations cancelled for non-clinical/capacity reasons",
IFERROR(SUMIFS(AllPublicationData!$I:$I,AllPublicationData!$A:$A,'Publication Table (%)'!$B167,AllPublicationData!$B:$B,'Publication Table (%)'!$C$4,AllPublicationData!$D:$D,'Publication Table (%)'!O$7)/
SUMIFS(AllPublicationData!$E:$E,AllPublicationData!$A:$A,'Publication Table (%)'!$B167,AllPublicationData!$B:$B,'Publication Table (%)'!$C$4,AllPublicationData!$D:$D,'Publication Table (%)'!O$7),
SUMIFS(AllPublicationData!$I:$I,AllPublicationData!$A:$A,'Publication Table (%)'!$B167,AllPublicationData!$B:$B,'Publication Table (%)'!O$7)/
SUMIFS(AllPublicationData!$E:$E,AllPublicationData!$A:$A,'Publication Table (%)'!$B167,AllPublicationData!$B:$B,'Publication Table (%)'!O$7)),
IF('Publication Table (%)'!$C$5="Cancellations for other reasons",
IFERROR(SUMIFS(AllPublicationData!$J:$J,AllPublicationData!$A:$A,'Publication Table (%)'!$B167,AllPublicationData!$B:$B,'Publication Table (%)'!$C$4,AllPublicationData!$D:$D,'Publication Table (%)'!O$7)/
SUMIFS(AllPublicationData!$E:$E,AllPublicationData!$A:$A,'Publication Table (%)'!$B167,AllPublicationData!$B:$B,'Publication Table (%)'!$C$4,AllPublicationData!$D:$D,'Publication Table (%)'!O$7),
SUMIFS(AllPublicationData!$J:$J,AllPublicationData!$A:$A,'Publication Table (%)'!$B167,AllPublicationData!$B:$B,'Publication Table (%)'!O$7)/
SUMIFS(AllPublicationData!$E:$E,AllPublicationData!$A:$A,'Publication Table (%)'!$B167,AllPublicationData!$B:$B,'Publication Table (%)'!O$7)))))))</f>
        <v>#DIV/0!</v>
      </c>
      <c r="P167" s="96" t="e">
        <f>IF('Publication Table (%)'!$C$5="All Cancelled Operations",
IFERROR(SUMIFS(AllPublicationData!$F:$F,AllPublicationData!$A:$A,'Publication Table (%)'!$B167,AllPublicationData!$B:$B,'Publication Table (%)'!$C$4,AllPublicationData!$D:$D,'Publication Table (%)'!P$7)/
SUMIFS(AllPublicationData!$E:$E,AllPublicationData!$A:$A,'Publication Table (%)'!$B167,AllPublicationData!$B:$B,'Publication Table (%)'!$C$4,AllPublicationData!$D:$D,'Publication Table (%)'!P$7),
SUMIFS(AllPublicationData!$F:$F,AllPublicationData!$A:$A,'Publication Table (%)'!$B167,AllPublicationData!$B:$B,'Publication Table (%)'!P$7)/
SUMIFS(AllPublicationData!$E:$E,AllPublicationData!$A:$A,'Publication Table (%)'!$B167,AllPublicationData!$B:$B,'Publication Table (%)'!P$7)),
IF('Publication Table (%)'!$C$5="Operations cancelled by patient",
IFERROR(SUMIFS(AllPublicationData!$G:$G,AllPublicationData!$A:$A,'Publication Table (%)'!$B167,AllPublicationData!$B:$B,'Publication Table (%)'!$C$4,AllPublicationData!$D:$D,'Publication Table (%)'!P$7)/
SUMIFS(AllPublicationData!$E:$E,AllPublicationData!$A:$A,'Publication Table (%)'!$B167,AllPublicationData!$B:$B,'Publication Table (%)'!$C$4,AllPublicationData!$D:$D,'Publication Table (%)'!P$7),
SUMIFS(AllPublicationData!$G:$G,AllPublicationData!$A:$A,'Publication Table (%)'!$B167,AllPublicationData!$B:$B,'Publication Table (%)'!P$7)/
SUMIFS(AllPublicationData!$E:$E,AllPublicationData!$A:$A,'Publication Table (%)'!$B167,AllPublicationData!$B:$B,'Publication Table (%)'!P$7)),
IF('Publication Table (%)'!$C$5="Operations cancelled for clinical reasons",
IFERROR(SUMIFS(AllPublicationData!$H:$H,AllPublicationData!$A:$A,'Publication Table (%)'!$B167,AllPublicationData!$B:$B,'Publication Table (%)'!$C$4,AllPublicationData!$D:$D,'Publication Table (%)'!P$7)/
SUMIFS(AllPublicationData!$E:$E,AllPublicationData!$A:$A,'Publication Table (%)'!$B167,AllPublicationData!$B:$B,'Publication Table (%)'!$C$4,AllPublicationData!$D:$D,'Publication Table (%)'!P$7),
SUMIFS(AllPublicationData!$H:$H,AllPublicationData!$A:$A,'Publication Table (%)'!$B167,AllPublicationData!$B:$B,'Publication Table (%)'!P$7)/
SUMIFS(AllPublicationData!$E:$E,AllPublicationData!$A:$A,'Publication Table (%)'!$B167,AllPublicationData!$B:$B,'Publication Table (%)'!P$7)),
IF('Publication Table (%)'!$C$5="Operations cancelled for non-clinical/capacity reasons",
IFERROR(SUMIFS(AllPublicationData!$I:$I,AllPublicationData!$A:$A,'Publication Table (%)'!$B167,AllPublicationData!$B:$B,'Publication Table (%)'!$C$4,AllPublicationData!$D:$D,'Publication Table (%)'!P$7)/
SUMIFS(AllPublicationData!$E:$E,AllPublicationData!$A:$A,'Publication Table (%)'!$B167,AllPublicationData!$B:$B,'Publication Table (%)'!$C$4,AllPublicationData!$D:$D,'Publication Table (%)'!P$7),
SUMIFS(AllPublicationData!$I:$I,AllPublicationData!$A:$A,'Publication Table (%)'!$B167,AllPublicationData!$B:$B,'Publication Table (%)'!P$7)/
SUMIFS(AllPublicationData!$E:$E,AllPublicationData!$A:$A,'Publication Table (%)'!$B167,AllPublicationData!$B:$B,'Publication Table (%)'!P$7)),
IF('Publication Table (%)'!$C$5="Cancellations for other reasons",
IFERROR(SUMIFS(AllPublicationData!$J:$J,AllPublicationData!$A:$A,'Publication Table (%)'!$B167,AllPublicationData!$B:$B,'Publication Table (%)'!$C$4,AllPublicationData!$D:$D,'Publication Table (%)'!P$7)/
SUMIFS(AllPublicationData!$E:$E,AllPublicationData!$A:$A,'Publication Table (%)'!$B167,AllPublicationData!$B:$B,'Publication Table (%)'!$C$4,AllPublicationData!$D:$D,'Publication Table (%)'!P$7),
SUMIFS(AllPublicationData!$J:$J,AllPublicationData!$A:$A,'Publication Table (%)'!$B167,AllPublicationData!$B:$B,'Publication Table (%)'!P$7)/
SUMIFS(AllPublicationData!$E:$E,AllPublicationData!$A:$A,'Publication Table (%)'!$B167,AllPublicationData!$B:$B,'Publication Table (%)'!P$7)))))))</f>
        <v>#DIV/0!</v>
      </c>
      <c r="Q167" s="96" t="e">
        <f>IF('Publication Table (%)'!$C$5="All Cancelled Operations",
IFERROR(SUMIFS(AllPublicationData!$F:$F,AllPublicationData!$A:$A,'Publication Table (%)'!$B167,AllPublicationData!$B:$B,'Publication Table (%)'!$C$4,AllPublicationData!$D:$D,'Publication Table (%)'!Q$7)/
SUMIFS(AllPublicationData!$E:$E,AllPublicationData!$A:$A,'Publication Table (%)'!$B167,AllPublicationData!$B:$B,'Publication Table (%)'!$C$4,AllPublicationData!$D:$D,'Publication Table (%)'!Q$7),
SUMIFS(AllPublicationData!$F:$F,AllPublicationData!$A:$A,'Publication Table (%)'!$B167,AllPublicationData!$B:$B,'Publication Table (%)'!Q$7)/
SUMIFS(AllPublicationData!$E:$E,AllPublicationData!$A:$A,'Publication Table (%)'!$B167,AllPublicationData!$B:$B,'Publication Table (%)'!Q$7)),
IF('Publication Table (%)'!$C$5="Operations cancelled by patient",
IFERROR(SUMIFS(AllPublicationData!$G:$G,AllPublicationData!$A:$A,'Publication Table (%)'!$B167,AllPublicationData!$B:$B,'Publication Table (%)'!$C$4,AllPublicationData!$D:$D,'Publication Table (%)'!Q$7)/
SUMIFS(AllPublicationData!$E:$E,AllPublicationData!$A:$A,'Publication Table (%)'!$B167,AllPublicationData!$B:$B,'Publication Table (%)'!$C$4,AllPublicationData!$D:$D,'Publication Table (%)'!Q$7),
SUMIFS(AllPublicationData!$G:$G,AllPublicationData!$A:$A,'Publication Table (%)'!$B167,AllPublicationData!$B:$B,'Publication Table (%)'!Q$7)/
SUMIFS(AllPublicationData!$E:$E,AllPublicationData!$A:$A,'Publication Table (%)'!$B167,AllPublicationData!$B:$B,'Publication Table (%)'!Q$7)),
IF('Publication Table (%)'!$C$5="Operations cancelled for clinical reasons",
IFERROR(SUMIFS(AllPublicationData!$H:$H,AllPublicationData!$A:$A,'Publication Table (%)'!$B167,AllPublicationData!$B:$B,'Publication Table (%)'!$C$4,AllPublicationData!$D:$D,'Publication Table (%)'!Q$7)/
SUMIFS(AllPublicationData!$E:$E,AllPublicationData!$A:$A,'Publication Table (%)'!$B167,AllPublicationData!$B:$B,'Publication Table (%)'!$C$4,AllPublicationData!$D:$D,'Publication Table (%)'!Q$7),
SUMIFS(AllPublicationData!$H:$H,AllPublicationData!$A:$A,'Publication Table (%)'!$B167,AllPublicationData!$B:$B,'Publication Table (%)'!Q$7)/
SUMIFS(AllPublicationData!$E:$E,AllPublicationData!$A:$A,'Publication Table (%)'!$B167,AllPublicationData!$B:$B,'Publication Table (%)'!Q$7)),
IF('Publication Table (%)'!$C$5="Operations cancelled for non-clinical/capacity reasons",
IFERROR(SUMIFS(AllPublicationData!$I:$I,AllPublicationData!$A:$A,'Publication Table (%)'!$B167,AllPublicationData!$B:$B,'Publication Table (%)'!$C$4,AllPublicationData!$D:$D,'Publication Table (%)'!Q$7)/
SUMIFS(AllPublicationData!$E:$E,AllPublicationData!$A:$A,'Publication Table (%)'!$B167,AllPublicationData!$B:$B,'Publication Table (%)'!$C$4,AllPublicationData!$D:$D,'Publication Table (%)'!Q$7),
SUMIFS(AllPublicationData!$I:$I,AllPublicationData!$A:$A,'Publication Table (%)'!$B167,AllPublicationData!$B:$B,'Publication Table (%)'!Q$7)/
SUMIFS(AllPublicationData!$E:$E,AllPublicationData!$A:$A,'Publication Table (%)'!$B167,AllPublicationData!$B:$B,'Publication Table (%)'!Q$7)),
IF('Publication Table (%)'!$C$5="Cancellations for other reasons",
IFERROR(SUMIFS(AllPublicationData!$J:$J,AllPublicationData!$A:$A,'Publication Table (%)'!$B167,AllPublicationData!$B:$B,'Publication Table (%)'!$C$4,AllPublicationData!$D:$D,'Publication Table (%)'!Q$7)/
SUMIFS(AllPublicationData!$E:$E,AllPublicationData!$A:$A,'Publication Table (%)'!$B167,AllPublicationData!$B:$B,'Publication Table (%)'!$C$4,AllPublicationData!$D:$D,'Publication Table (%)'!Q$7),
SUMIFS(AllPublicationData!$J:$J,AllPublicationData!$A:$A,'Publication Table (%)'!$B167,AllPublicationData!$B:$B,'Publication Table (%)'!Q$7)/
SUMIFS(AllPublicationData!$E:$E,AllPublicationData!$A:$A,'Publication Table (%)'!$B167,AllPublicationData!$B:$B,'Publication Table (%)'!Q$7)))))))</f>
        <v>#DIV/0!</v>
      </c>
      <c r="R167" s="96" t="e">
        <f>IF('Publication Table (%)'!$C$5="All Cancelled Operations",
IFERROR(SUMIFS(AllPublicationData!$F:$F,AllPublicationData!$A:$A,'Publication Table (%)'!$B167,AllPublicationData!$B:$B,'Publication Table (%)'!$C$4,AllPublicationData!$D:$D,'Publication Table (%)'!R$7)/
SUMIFS(AllPublicationData!$E:$E,AllPublicationData!$A:$A,'Publication Table (%)'!$B167,AllPublicationData!$B:$B,'Publication Table (%)'!$C$4,AllPublicationData!$D:$D,'Publication Table (%)'!R$7),
SUMIFS(AllPublicationData!$F:$F,AllPublicationData!$A:$A,'Publication Table (%)'!$B167,AllPublicationData!$B:$B,'Publication Table (%)'!R$7)/
SUMIFS(AllPublicationData!$E:$E,AllPublicationData!$A:$A,'Publication Table (%)'!$B167,AllPublicationData!$B:$B,'Publication Table (%)'!R$7)),
IF('Publication Table (%)'!$C$5="Operations cancelled by patient",
IFERROR(SUMIFS(AllPublicationData!$G:$G,AllPublicationData!$A:$A,'Publication Table (%)'!$B167,AllPublicationData!$B:$B,'Publication Table (%)'!$C$4,AllPublicationData!$D:$D,'Publication Table (%)'!R$7)/
SUMIFS(AllPublicationData!$E:$E,AllPublicationData!$A:$A,'Publication Table (%)'!$B167,AllPublicationData!$B:$B,'Publication Table (%)'!$C$4,AllPublicationData!$D:$D,'Publication Table (%)'!R$7),
SUMIFS(AllPublicationData!$G:$G,AllPublicationData!$A:$A,'Publication Table (%)'!$B167,AllPublicationData!$B:$B,'Publication Table (%)'!R$7)/
SUMIFS(AllPublicationData!$E:$E,AllPublicationData!$A:$A,'Publication Table (%)'!$B167,AllPublicationData!$B:$B,'Publication Table (%)'!R$7)),
IF('Publication Table (%)'!$C$5="Operations cancelled for clinical reasons",
IFERROR(SUMIFS(AllPublicationData!$H:$H,AllPublicationData!$A:$A,'Publication Table (%)'!$B167,AllPublicationData!$B:$B,'Publication Table (%)'!$C$4,AllPublicationData!$D:$D,'Publication Table (%)'!R$7)/
SUMIFS(AllPublicationData!$E:$E,AllPublicationData!$A:$A,'Publication Table (%)'!$B167,AllPublicationData!$B:$B,'Publication Table (%)'!$C$4,AllPublicationData!$D:$D,'Publication Table (%)'!R$7),
SUMIFS(AllPublicationData!$H:$H,AllPublicationData!$A:$A,'Publication Table (%)'!$B167,AllPublicationData!$B:$B,'Publication Table (%)'!R$7)/
SUMIFS(AllPublicationData!$E:$E,AllPublicationData!$A:$A,'Publication Table (%)'!$B167,AllPublicationData!$B:$B,'Publication Table (%)'!R$7)),
IF('Publication Table (%)'!$C$5="Operations cancelled for non-clinical/capacity reasons",
IFERROR(SUMIFS(AllPublicationData!$I:$I,AllPublicationData!$A:$A,'Publication Table (%)'!$B167,AllPublicationData!$B:$B,'Publication Table (%)'!$C$4,AllPublicationData!$D:$D,'Publication Table (%)'!R$7)/
SUMIFS(AllPublicationData!$E:$E,AllPublicationData!$A:$A,'Publication Table (%)'!$B167,AllPublicationData!$B:$B,'Publication Table (%)'!$C$4,AllPublicationData!$D:$D,'Publication Table (%)'!R$7),
SUMIFS(AllPublicationData!$I:$I,AllPublicationData!$A:$A,'Publication Table (%)'!$B167,AllPublicationData!$B:$B,'Publication Table (%)'!R$7)/
SUMIFS(AllPublicationData!$E:$E,AllPublicationData!$A:$A,'Publication Table (%)'!$B167,AllPublicationData!$B:$B,'Publication Table (%)'!R$7)),
IF('Publication Table (%)'!$C$5="Cancellations for other reasons",
IFERROR(SUMIFS(AllPublicationData!$J:$J,AllPublicationData!$A:$A,'Publication Table (%)'!$B167,AllPublicationData!$B:$B,'Publication Table (%)'!$C$4,AllPublicationData!$D:$D,'Publication Table (%)'!R$7)/
SUMIFS(AllPublicationData!$E:$E,AllPublicationData!$A:$A,'Publication Table (%)'!$B167,AllPublicationData!$B:$B,'Publication Table (%)'!$C$4,AllPublicationData!$D:$D,'Publication Table (%)'!R$7),
SUMIFS(AllPublicationData!$J:$J,AllPublicationData!$A:$A,'Publication Table (%)'!$B167,AllPublicationData!$B:$B,'Publication Table (%)'!R$7)/
SUMIFS(AllPublicationData!$E:$E,AllPublicationData!$A:$A,'Publication Table (%)'!$B167,AllPublicationData!$B:$B,'Publication Table (%)'!R$7)))))))</f>
        <v>#DIV/0!</v>
      </c>
      <c r="S167" s="96" t="e">
        <f>IF('Publication Table (%)'!$C$5="All Cancelled Operations",
IFERROR(SUMIFS(AllPublicationData!$F:$F,AllPublicationData!$A:$A,'Publication Table (%)'!$B167,AllPublicationData!$B:$B,'Publication Table (%)'!$C$4,AllPublicationData!$D:$D,'Publication Table (%)'!S$7)/
SUMIFS(AllPublicationData!$E:$E,AllPublicationData!$A:$A,'Publication Table (%)'!$B167,AllPublicationData!$B:$B,'Publication Table (%)'!$C$4,AllPublicationData!$D:$D,'Publication Table (%)'!S$7),
SUMIFS(AllPublicationData!$F:$F,AllPublicationData!$A:$A,'Publication Table (%)'!$B167,AllPublicationData!$B:$B,'Publication Table (%)'!S$7)/
SUMIFS(AllPublicationData!$E:$E,AllPublicationData!$A:$A,'Publication Table (%)'!$B167,AllPublicationData!$B:$B,'Publication Table (%)'!S$7)),
IF('Publication Table (%)'!$C$5="Operations cancelled by patient",
IFERROR(SUMIFS(AllPublicationData!$G:$G,AllPublicationData!$A:$A,'Publication Table (%)'!$B167,AllPublicationData!$B:$B,'Publication Table (%)'!$C$4,AllPublicationData!$D:$D,'Publication Table (%)'!S$7)/
SUMIFS(AllPublicationData!$E:$E,AllPublicationData!$A:$A,'Publication Table (%)'!$B167,AllPublicationData!$B:$B,'Publication Table (%)'!$C$4,AllPublicationData!$D:$D,'Publication Table (%)'!S$7),
SUMIFS(AllPublicationData!$G:$G,AllPublicationData!$A:$A,'Publication Table (%)'!$B167,AllPublicationData!$B:$B,'Publication Table (%)'!S$7)/
SUMIFS(AllPublicationData!$E:$E,AllPublicationData!$A:$A,'Publication Table (%)'!$B167,AllPublicationData!$B:$B,'Publication Table (%)'!S$7)),
IF('Publication Table (%)'!$C$5="Operations cancelled for clinical reasons",
IFERROR(SUMIFS(AllPublicationData!$H:$H,AllPublicationData!$A:$A,'Publication Table (%)'!$B167,AllPublicationData!$B:$B,'Publication Table (%)'!$C$4,AllPublicationData!$D:$D,'Publication Table (%)'!S$7)/
SUMIFS(AllPublicationData!$E:$E,AllPublicationData!$A:$A,'Publication Table (%)'!$B167,AllPublicationData!$B:$B,'Publication Table (%)'!$C$4,AllPublicationData!$D:$D,'Publication Table (%)'!S$7),
SUMIFS(AllPublicationData!$H:$H,AllPublicationData!$A:$A,'Publication Table (%)'!$B167,AllPublicationData!$B:$B,'Publication Table (%)'!S$7)/
SUMIFS(AllPublicationData!$E:$E,AllPublicationData!$A:$A,'Publication Table (%)'!$B167,AllPublicationData!$B:$B,'Publication Table (%)'!S$7)),
IF('Publication Table (%)'!$C$5="Operations cancelled for non-clinical/capacity reasons",
IFERROR(SUMIFS(AllPublicationData!$I:$I,AllPublicationData!$A:$A,'Publication Table (%)'!$B167,AllPublicationData!$B:$B,'Publication Table (%)'!$C$4,AllPublicationData!$D:$D,'Publication Table (%)'!S$7)/
SUMIFS(AllPublicationData!$E:$E,AllPublicationData!$A:$A,'Publication Table (%)'!$B167,AllPublicationData!$B:$B,'Publication Table (%)'!$C$4,AllPublicationData!$D:$D,'Publication Table (%)'!S$7),
SUMIFS(AllPublicationData!$I:$I,AllPublicationData!$A:$A,'Publication Table (%)'!$B167,AllPublicationData!$B:$B,'Publication Table (%)'!S$7)/
SUMIFS(AllPublicationData!$E:$E,AllPublicationData!$A:$A,'Publication Table (%)'!$B167,AllPublicationData!$B:$B,'Publication Table (%)'!S$7)),
IF('Publication Table (%)'!$C$5="Cancellations for other reasons",
IFERROR(SUMIFS(AllPublicationData!$J:$J,AllPublicationData!$A:$A,'Publication Table (%)'!$B167,AllPublicationData!$B:$B,'Publication Table (%)'!$C$4,AllPublicationData!$D:$D,'Publication Table (%)'!S$7)/
SUMIFS(AllPublicationData!$E:$E,AllPublicationData!$A:$A,'Publication Table (%)'!$B167,AllPublicationData!$B:$B,'Publication Table (%)'!$C$4,AllPublicationData!$D:$D,'Publication Table (%)'!S$7),
SUMIFS(AllPublicationData!$J:$J,AllPublicationData!$A:$A,'Publication Table (%)'!$B167,AllPublicationData!$B:$B,'Publication Table (%)'!S$7)/
SUMIFS(AllPublicationData!$E:$E,AllPublicationData!$A:$A,'Publication Table (%)'!$B167,AllPublicationData!$B:$B,'Publication Table (%)'!S$7)))))))</f>
        <v>#DIV/0!</v>
      </c>
    </row>
    <row r="168" spans="3:19" x14ac:dyDescent="0.35">
      <c r="C168" s="112">
        <f>IF('Publication Table (%)'!$C$5="All Cancelled Operations",
SUMIFS(AllPublicationData!$F:$F,AllPublicationData!$A:$A,'Publication Table (%)'!$B168,AllPublicationData!$B:$B,'Publication Table (%)'!$C$4),
IF('Publication Table (%)'!$C$5="Operations cancelled by patient",
SUMIFS(AllPublicationData!$G:$G,AllPublicationData!$A:$A,'Publication Table (%)'!$B168,AllPublicationData!$B:$B,'Publication Table (%)'!$C$4),
IF('Publication Table (%)'!$C$5="Operations cancelled for clinical reasons",
SUMIFS(AllPublicationData!$H:$H,AllPublicationData!$A:$A,'Publication Table (%)'!$B168,AllPublicationData!$B:$B,'Publication Table (%)'!$C$4),
IF('Publication Table (%)'!$C$5="Operations cancelled for non-clinical/capacity reasons",
SUMIFS(AllPublicationData!$I:$I,AllPublicationData!$A:$A,'Publication Table (%)'!$B168,AllPublicationData!$B:$B,'Publication Table (%)'!$C$4),
IF('Publication Table (%)'!$C$5="Cancellations for other reasons",
SUMIFS(AllPublicationData!$J:$J,AllPublicationData!$A:$A,'Publication Table (%)'!$B168,AllPublicationData!$B:$B,'Publication Table (%)'!$C$4))))))+
IF(AND($C$4="NHS Scotland",$C$5="All Cancelled Operations"),
SUMIFS(AllPublicationData!$F:$F,AllPublicationData!$A:$A,'Publication Table (%)'!$B168),
IF(AND($C$4="NHS Scotland",$C$5="Operations cancelled by patient"),
SUMIFS(AllPublicationData!$G:$G,AllPublicationData!$A:$A,'Publication Table (%)'!$B168),
IF(AND($C$4="NHS Scotland",$C$5="Operations cancelled for clinical reasons"),
SUMIFS(AllPublicationData!$H:$H,AllPublicationData!$A:$A,'Publication Table (%)'!$B168),
IF(AND($C$4="NHS Scotland",$C$5="Operations cancelled for non-clinical/capacity reasons"),
SUMIFS(AllPublicationData!$I:$I,AllPublicationData!$A:$A,'Publication Table (%)'!$B168),
IF(AND($C$4="NHS Scotland",$C$5="Cancellations for other reasons"),
SUMIFS(AllPublicationData!$J:$J,AllPublicationData!$A:$A,'Publication Table (%)'!$B168))))))</f>
        <v>0</v>
      </c>
      <c r="D168" s="110" t="e">
        <f>IF(AND('Publication Table (%)'!$C$5="All Cancelled Operations",$C$4&lt;&gt;"NHS Scotland"),
IFERROR(SUMIFS(AllPublicationData!$F:$F,AllPublicationData!$A:$A,'Publication Table (%)'!$B168,AllPublicationData!$B:$B,'Publication Table (%)'!$C$4,AllPublicationData!$D:$D,'Publication Table (%)'!D$7)/
SUMIFS(AllPublicationData!$E:$E,AllPublicationData!$A:$A,'Publication Table (%)'!$B168,AllPublicationData!$B:$B,'Publication Table (%)'!$C$4,AllPublicationData!$D:$D,'Publication Table (%)'!D$7),
SUMIFS(AllPublicationData!$F:$F,AllPublicationData!$A:$A,'Publication Table (%)'!$B168,AllPublicationData!$B:$B,'Publication Table (%)'!D$7)/
SUMIFS(AllPublicationData!$E:$E,AllPublicationData!$A:$A,'Publication Table (%)'!$B168,AllPublicationData!$B:$B,'Publication Table (%)'!D$7)),
IF(AND('Publication Table (%)'!$C$5="Operations cancelled by patient",$C$4&lt;&gt;"NHS Scotland"),
IFERROR(SUMIFS(AllPublicationData!$G:$G,AllPublicationData!$A:$A,'Publication Table (%)'!$B168,AllPublicationData!$B:$B,'Publication Table (%)'!$C$4,AllPublicationData!$D:$D,'Publication Table (%)'!D$7)/
SUMIFS(AllPublicationData!$E:$E,AllPublicationData!$A:$A,'Publication Table (%)'!$B168,AllPublicationData!$B:$B,'Publication Table (%)'!$C$4,AllPublicationData!$D:$D,'Publication Table (%)'!D$7),
SUMIFS(AllPublicationData!$G:$G,AllPublicationData!$A:$A,'Publication Table (%)'!$B168,AllPublicationData!$B:$B,'Publication Table (%)'!D$7)/
SUMIFS(AllPublicationData!$E:$E,AllPublicationData!$A:$A,'Publication Table (%)'!$B168,AllPublicationData!$B:$B,'Publication Table (%)'!D$7)),
IF(AND('Publication Table (%)'!$C$5="Operations cancelled for clinical reasons",$C$4&lt;&gt;"NHS Scotland"),
IFERROR(SUMIFS(AllPublicationData!$H:$H,AllPublicationData!$A:$A,'Publication Table (%)'!$B168,AllPublicationData!$B:$B,'Publication Table (%)'!$C$4,AllPublicationData!$D:$D,'Publication Table (%)'!D$7)/
SUMIFS(AllPublicationData!$E:$E,AllPublicationData!$A:$A,'Publication Table (%)'!$B168,AllPublicationData!$B:$B,'Publication Table (%)'!$C$4,AllPublicationData!$D:$D,'Publication Table (%)'!D$7),
SUMIFS(AllPublicationData!$H:$H,AllPublicationData!$A:$A,'Publication Table (%)'!$B168,AllPublicationData!$B:$B,'Publication Table (%)'!D$7)/
SUMIFS(AllPublicationData!$E:$E,AllPublicationData!$A:$A,'Publication Table (%)'!$B168,AllPublicationData!$B:$B,'Publication Table (%)'!D$7)),
IF(AND('Publication Table (%)'!$C$5="Operations cancelled for non-clinical/capacity reasons",$C$4&lt;&gt;"NHS Scotland"),
IFERROR(SUMIFS(AllPublicationData!$I:$I,AllPublicationData!$A:$A,'Publication Table (%)'!$B168,AllPublicationData!$B:$B,'Publication Table (%)'!$C$4,AllPublicationData!$D:$D,'Publication Table (%)'!D$7)/
SUMIFS(AllPublicationData!$E:$E,AllPublicationData!$A:$A,'Publication Table (%)'!$B168,AllPublicationData!$B:$B,'Publication Table (%)'!$C$4,AllPublicationData!$D:$D,'Publication Table (%)'!D$7),
SUMIFS(AllPublicationData!$I:$I,AllPublicationData!$A:$A,'Publication Table (%)'!$B168,AllPublicationData!$B:$B,'Publication Table (%)'!D$7)/
SUMIFS(AllPublicationData!$E:$E,AllPublicationData!$A:$A,'Publication Table (%)'!$B168,AllPublicationData!$B:$B,'Publication Table (%)'!D$7)),
IF(AND('Publication Table (%)'!$C$5="Cancellations for other reasons",$C$4&lt;&gt;"NHS Scotland"),
IFERROR(SUMIFS(AllPublicationData!$J:$J,AllPublicationData!$A:$A,'Publication Table (%)'!$B168,AllPublicationData!$B:$B,'Publication Table (%)'!$C$4,AllPublicationData!$D:$D,'Publication Table (%)'!D$7)/
SUMIFS(AllPublicationData!$E:$E,AllPublicationData!$A:$A,'Publication Table (%)'!$B168,AllPublicationData!$B:$B,'Publication Table (%)'!$C$4,AllPublicationData!$D:$D,'Publication Table (%)'!D$7),
SUMIFS(AllPublicationData!$J:$J,AllPublicationData!$A:$A,'Publication Table (%)'!$B168,AllPublicationData!$B:$B,'Publication Table (%)'!D$7)/
SUMIFS(AllPublicationData!$E:$E,AllPublicationData!$A:$A,'Publication Table (%)'!$B168,AllPublicationData!$B:$B,'Publication Table (%)'!D$7)),
IF(AND($C$4="NHS Scotland",$C$5="All Cancelled Operations"),
SUMIFS(AllPublicationData!$F:$F,AllPublicationData!$A:$A,'Publication Table'!$B168)/
SUMIFS(AllPublicationData!$E:$E,AllPublicationData!$A:$A,'Publication Table'!$B168),
IF(AND($C$4="NHS Scotland",$C$5="Operations cancelled by patient"),
SUMIFS(AllPublicationData!$G:$G,AllPublicationData!$A:$A,'Publication Table'!$B168)/
SUMIFS(AllPublicationData!$E:$E,AllPublicationData!$A:$A,'Publication Table'!$B168),
IF(AND($C$4="NHS Scotland",$C$5="Operations cancelled for clinical reasons"),
SUMIFS(AllPublicationData!$H:$H,AllPublicationData!$A:$A,'Publication Table'!$B168)/
SUMIFS(AllPublicationData!$E:$E,AllPublicationData!$A:$A,'Publication Table'!$B168),
IF(AND($C$4="NHS Scotland",$C$5="Operations cancelled for non-clinical/capacity reasons"),
SUMIFS(AllPublicationData!$I:$I,AllPublicationData!$A:$A,'Publication Table'!$B168)/
SUMIFS(AllPublicationData!$E:$E,AllPublicationData!$A:$A,'Publication Table'!$B168),
IF(AND($C$4="NHS Scotland",$C$5="Cancellations for other reasons"),
SUMIFS(AllPublicationData!$J:$J,AllPublicationData!$A:$A,'Publication Table'!$B168)/
SUMIFS(AllPublicationData!$E:$E,AllPublicationData!$A:$A,'Publication Table'!$B168)))))))))))</f>
        <v>#DIV/0!</v>
      </c>
      <c r="E168" s="96" t="e">
        <f>IF('Publication Table (%)'!$C$5="All Cancelled Operations",
IFERROR(SUMIFS(AllPublicationData!$F:$F,AllPublicationData!$A:$A,'Publication Table (%)'!$B168,AllPublicationData!$B:$B,'Publication Table (%)'!$C$4,AllPublicationData!$D:$D,'Publication Table (%)'!E$7)/
SUMIFS(AllPublicationData!$E:$E,AllPublicationData!$A:$A,'Publication Table (%)'!$B168,AllPublicationData!$B:$B,'Publication Table (%)'!$C$4,AllPublicationData!$D:$D,'Publication Table (%)'!E$7),
SUMIFS(AllPublicationData!$F:$F,AllPublicationData!$A:$A,'Publication Table (%)'!$B168,AllPublicationData!$B:$B,'Publication Table (%)'!E$7)/
SUMIFS(AllPublicationData!$E:$E,AllPublicationData!$A:$A,'Publication Table (%)'!$B168,AllPublicationData!$B:$B,'Publication Table (%)'!E$7)),
IF('Publication Table (%)'!$C$5="Operations cancelled by patient",
IFERROR(SUMIFS(AllPublicationData!$G:$G,AllPublicationData!$A:$A,'Publication Table (%)'!$B168,AllPublicationData!$B:$B,'Publication Table (%)'!$C$4,AllPublicationData!$D:$D,'Publication Table (%)'!E$7)/
SUMIFS(AllPublicationData!$E:$E,AllPublicationData!$A:$A,'Publication Table (%)'!$B168,AllPublicationData!$B:$B,'Publication Table (%)'!$C$4,AllPublicationData!$D:$D,'Publication Table (%)'!E$7),
SUMIFS(AllPublicationData!$G:$G,AllPublicationData!$A:$A,'Publication Table (%)'!$B168,AllPublicationData!$B:$B,'Publication Table (%)'!E$7)/
SUMIFS(AllPublicationData!$E:$E,AllPublicationData!$A:$A,'Publication Table (%)'!$B168,AllPublicationData!$B:$B,'Publication Table (%)'!E$7)),
IF('Publication Table (%)'!$C$5="Operations cancelled for clinical reasons",
IFERROR(SUMIFS(AllPublicationData!$H:$H,AllPublicationData!$A:$A,'Publication Table (%)'!$B168,AllPublicationData!$B:$B,'Publication Table (%)'!$C$4,AllPublicationData!$D:$D,'Publication Table (%)'!E$7)/
SUMIFS(AllPublicationData!$E:$E,AllPublicationData!$A:$A,'Publication Table (%)'!$B168,AllPublicationData!$B:$B,'Publication Table (%)'!$C$4,AllPublicationData!$D:$D,'Publication Table (%)'!E$7),
SUMIFS(AllPublicationData!$H:$H,AllPublicationData!$A:$A,'Publication Table (%)'!$B168,AllPublicationData!$B:$B,'Publication Table (%)'!E$7)/
SUMIFS(AllPublicationData!$E:$E,AllPublicationData!$A:$A,'Publication Table (%)'!$B168,AllPublicationData!$B:$B,'Publication Table (%)'!E$7)),
IF('Publication Table (%)'!$C$5="Operations cancelled for non-clinical/capacity reasons",
IFERROR(SUMIFS(AllPublicationData!$I:$I,AllPublicationData!$A:$A,'Publication Table (%)'!$B168,AllPublicationData!$B:$B,'Publication Table (%)'!$C$4,AllPublicationData!$D:$D,'Publication Table (%)'!E$7)/
SUMIFS(AllPublicationData!$E:$E,AllPublicationData!$A:$A,'Publication Table (%)'!$B168,AllPublicationData!$B:$B,'Publication Table (%)'!$C$4,AllPublicationData!$D:$D,'Publication Table (%)'!E$7),
SUMIFS(AllPublicationData!$I:$I,AllPublicationData!$A:$A,'Publication Table (%)'!$B168,AllPublicationData!$B:$B,'Publication Table (%)'!E$7)/
SUMIFS(AllPublicationData!$E:$E,AllPublicationData!$A:$A,'Publication Table (%)'!$B168,AllPublicationData!$B:$B,'Publication Table (%)'!E$7)),
IF('Publication Table (%)'!$C$5="Cancellations for other reasons",
IFERROR(SUMIFS(AllPublicationData!$J:$J,AllPublicationData!$A:$A,'Publication Table (%)'!$B168,AllPublicationData!$B:$B,'Publication Table (%)'!$C$4,AllPublicationData!$D:$D,'Publication Table (%)'!E$7)/
SUMIFS(AllPublicationData!$E:$E,AllPublicationData!$A:$A,'Publication Table (%)'!$B168,AllPublicationData!$B:$B,'Publication Table (%)'!$C$4,AllPublicationData!$D:$D,'Publication Table (%)'!E$7),
SUMIFS(AllPublicationData!$J:$J,AllPublicationData!$A:$A,'Publication Table (%)'!$B168,AllPublicationData!$B:$B,'Publication Table (%)'!E$7)/
SUMIFS(AllPublicationData!$E:$E,AllPublicationData!$A:$A,'Publication Table (%)'!$B168,AllPublicationData!$B:$B,'Publication Table (%)'!E$7)))))))</f>
        <v>#DIV/0!</v>
      </c>
      <c r="F168" s="96" t="e">
        <f>IF('Publication Table (%)'!$C$5="All Cancelled Operations",
IFERROR(SUMIFS(AllPublicationData!$F:$F,AllPublicationData!$A:$A,'Publication Table (%)'!$B168,AllPublicationData!$B:$B,'Publication Table (%)'!$C$4,AllPublicationData!$D:$D,'Publication Table (%)'!F$7)/
SUMIFS(AllPublicationData!$E:$E,AllPublicationData!$A:$A,'Publication Table (%)'!$B168,AllPublicationData!$B:$B,'Publication Table (%)'!$C$4,AllPublicationData!$D:$D,'Publication Table (%)'!F$7),
SUMIFS(AllPublicationData!$F:$F,AllPublicationData!$A:$A,'Publication Table (%)'!$B168,AllPublicationData!$B:$B,'Publication Table (%)'!F$7)/
SUMIFS(AllPublicationData!$E:$E,AllPublicationData!$A:$A,'Publication Table (%)'!$B168,AllPublicationData!$B:$B,'Publication Table (%)'!F$7)),
IF('Publication Table (%)'!$C$5="Operations cancelled by patient",
IFERROR(SUMIFS(AllPublicationData!$G:$G,AllPublicationData!$A:$A,'Publication Table (%)'!$B168,AllPublicationData!$B:$B,'Publication Table (%)'!$C$4,AllPublicationData!$D:$D,'Publication Table (%)'!F$7)/
SUMIFS(AllPublicationData!$E:$E,AllPublicationData!$A:$A,'Publication Table (%)'!$B168,AllPublicationData!$B:$B,'Publication Table (%)'!$C$4,AllPublicationData!$D:$D,'Publication Table (%)'!F$7),
SUMIFS(AllPublicationData!$G:$G,AllPublicationData!$A:$A,'Publication Table (%)'!$B168,AllPublicationData!$B:$B,'Publication Table (%)'!F$7)/
SUMIFS(AllPublicationData!$E:$E,AllPublicationData!$A:$A,'Publication Table (%)'!$B168,AllPublicationData!$B:$B,'Publication Table (%)'!F$7)),
IF('Publication Table (%)'!$C$5="Operations cancelled for clinical reasons",
IFERROR(SUMIFS(AllPublicationData!$H:$H,AllPublicationData!$A:$A,'Publication Table (%)'!$B168,AllPublicationData!$B:$B,'Publication Table (%)'!$C$4,AllPublicationData!$D:$D,'Publication Table (%)'!F$7)/
SUMIFS(AllPublicationData!$E:$E,AllPublicationData!$A:$A,'Publication Table (%)'!$B168,AllPublicationData!$B:$B,'Publication Table (%)'!$C$4,AllPublicationData!$D:$D,'Publication Table (%)'!F$7),
SUMIFS(AllPublicationData!$H:$H,AllPublicationData!$A:$A,'Publication Table (%)'!$B168,AllPublicationData!$B:$B,'Publication Table (%)'!F$7)/
SUMIFS(AllPublicationData!$E:$E,AllPublicationData!$A:$A,'Publication Table (%)'!$B168,AllPublicationData!$B:$B,'Publication Table (%)'!F$7)),
IF('Publication Table (%)'!$C$5="Operations cancelled for non-clinical/capacity reasons",
IFERROR(SUMIFS(AllPublicationData!$I:$I,AllPublicationData!$A:$A,'Publication Table (%)'!$B168,AllPublicationData!$B:$B,'Publication Table (%)'!$C$4,AllPublicationData!$D:$D,'Publication Table (%)'!F$7)/
SUMIFS(AllPublicationData!$E:$E,AllPublicationData!$A:$A,'Publication Table (%)'!$B168,AllPublicationData!$B:$B,'Publication Table (%)'!$C$4,AllPublicationData!$D:$D,'Publication Table (%)'!F$7),
SUMIFS(AllPublicationData!$I:$I,AllPublicationData!$A:$A,'Publication Table (%)'!$B168,AllPublicationData!$B:$B,'Publication Table (%)'!F$7)/
SUMIFS(AllPublicationData!$E:$E,AllPublicationData!$A:$A,'Publication Table (%)'!$B168,AllPublicationData!$B:$B,'Publication Table (%)'!F$7)),
IF('Publication Table (%)'!$C$5="Cancellations for other reasons",
IFERROR(SUMIFS(AllPublicationData!$J:$J,AllPublicationData!$A:$A,'Publication Table (%)'!$B168,AllPublicationData!$B:$B,'Publication Table (%)'!$C$4,AllPublicationData!$D:$D,'Publication Table (%)'!F$7)/
SUMIFS(AllPublicationData!$E:$E,AllPublicationData!$A:$A,'Publication Table (%)'!$B168,AllPublicationData!$B:$B,'Publication Table (%)'!$C$4,AllPublicationData!$D:$D,'Publication Table (%)'!F$7),
SUMIFS(AllPublicationData!$J:$J,AllPublicationData!$A:$A,'Publication Table (%)'!$B168,AllPublicationData!$B:$B,'Publication Table (%)'!F$7)/
SUMIFS(AllPublicationData!$E:$E,AllPublicationData!$A:$A,'Publication Table (%)'!$B168,AllPublicationData!$B:$B,'Publication Table (%)'!F$7)))))))</f>
        <v>#DIV/0!</v>
      </c>
      <c r="G168" s="96" t="e">
        <f>IF('Publication Table (%)'!$C$5="All Cancelled Operations",
IFERROR(SUMIFS(AllPublicationData!$F:$F,AllPublicationData!$A:$A,'Publication Table (%)'!$B168,AllPublicationData!$B:$B,'Publication Table (%)'!$C$4,AllPublicationData!$D:$D,'Publication Table (%)'!G$7)/
SUMIFS(AllPublicationData!$E:$E,AllPublicationData!$A:$A,'Publication Table (%)'!$B168,AllPublicationData!$B:$B,'Publication Table (%)'!$C$4,AllPublicationData!$D:$D,'Publication Table (%)'!G$7),
SUMIFS(AllPublicationData!$F:$F,AllPublicationData!$A:$A,'Publication Table (%)'!$B168,AllPublicationData!$B:$B,'Publication Table (%)'!G$7)/
SUMIFS(AllPublicationData!$E:$E,AllPublicationData!$A:$A,'Publication Table (%)'!$B168,AllPublicationData!$B:$B,'Publication Table (%)'!G$7)),
IF('Publication Table (%)'!$C$5="Operations cancelled by patient",
IFERROR(SUMIFS(AllPublicationData!$G:$G,AllPublicationData!$A:$A,'Publication Table (%)'!$B168,AllPublicationData!$B:$B,'Publication Table (%)'!$C$4,AllPublicationData!$D:$D,'Publication Table (%)'!G$7)/
SUMIFS(AllPublicationData!$E:$E,AllPublicationData!$A:$A,'Publication Table (%)'!$B168,AllPublicationData!$B:$B,'Publication Table (%)'!$C$4,AllPublicationData!$D:$D,'Publication Table (%)'!G$7),
SUMIFS(AllPublicationData!$G:$G,AllPublicationData!$A:$A,'Publication Table (%)'!$B168,AllPublicationData!$B:$B,'Publication Table (%)'!G$7)/
SUMIFS(AllPublicationData!$E:$E,AllPublicationData!$A:$A,'Publication Table (%)'!$B168,AllPublicationData!$B:$B,'Publication Table (%)'!G$7)),
IF('Publication Table (%)'!$C$5="Operations cancelled for clinical reasons",
IFERROR(SUMIFS(AllPublicationData!$H:$H,AllPublicationData!$A:$A,'Publication Table (%)'!$B168,AllPublicationData!$B:$B,'Publication Table (%)'!$C$4,AllPublicationData!$D:$D,'Publication Table (%)'!G$7)/
SUMIFS(AllPublicationData!$E:$E,AllPublicationData!$A:$A,'Publication Table (%)'!$B168,AllPublicationData!$B:$B,'Publication Table (%)'!$C$4,AllPublicationData!$D:$D,'Publication Table (%)'!G$7),
SUMIFS(AllPublicationData!$H:$H,AllPublicationData!$A:$A,'Publication Table (%)'!$B168,AllPublicationData!$B:$B,'Publication Table (%)'!G$7)/
SUMIFS(AllPublicationData!$E:$E,AllPublicationData!$A:$A,'Publication Table (%)'!$B168,AllPublicationData!$B:$B,'Publication Table (%)'!G$7)),
IF('Publication Table (%)'!$C$5="Operations cancelled for non-clinical/capacity reasons",
IFERROR(SUMIFS(AllPublicationData!$I:$I,AllPublicationData!$A:$A,'Publication Table (%)'!$B168,AllPublicationData!$B:$B,'Publication Table (%)'!$C$4,AllPublicationData!$D:$D,'Publication Table (%)'!G$7)/
SUMIFS(AllPublicationData!$E:$E,AllPublicationData!$A:$A,'Publication Table (%)'!$B168,AllPublicationData!$B:$B,'Publication Table (%)'!$C$4,AllPublicationData!$D:$D,'Publication Table (%)'!G$7),
SUMIFS(AllPublicationData!$I:$I,AllPublicationData!$A:$A,'Publication Table (%)'!$B168,AllPublicationData!$B:$B,'Publication Table (%)'!G$7)/
SUMIFS(AllPublicationData!$E:$E,AllPublicationData!$A:$A,'Publication Table (%)'!$B168,AllPublicationData!$B:$B,'Publication Table (%)'!G$7)),
IF('Publication Table (%)'!$C$5="Cancellations for other reasons",
IFERROR(SUMIFS(AllPublicationData!$J:$J,AllPublicationData!$A:$A,'Publication Table (%)'!$B168,AllPublicationData!$B:$B,'Publication Table (%)'!$C$4,AllPublicationData!$D:$D,'Publication Table (%)'!G$7)/
SUMIFS(AllPublicationData!$E:$E,AllPublicationData!$A:$A,'Publication Table (%)'!$B168,AllPublicationData!$B:$B,'Publication Table (%)'!$C$4,AllPublicationData!$D:$D,'Publication Table (%)'!G$7),
SUMIFS(AllPublicationData!$J:$J,AllPublicationData!$A:$A,'Publication Table (%)'!$B168,AllPublicationData!$B:$B,'Publication Table (%)'!G$7)/
SUMIFS(AllPublicationData!$E:$E,AllPublicationData!$A:$A,'Publication Table (%)'!$B168,AllPublicationData!$B:$B,'Publication Table (%)'!G$7)))))))</f>
        <v>#DIV/0!</v>
      </c>
      <c r="H168" s="96" t="e">
        <f>IF('Publication Table (%)'!$C$5="All Cancelled Operations",
IFERROR(SUMIFS(AllPublicationData!$F:$F,AllPublicationData!$A:$A,'Publication Table (%)'!$B168,AllPublicationData!$B:$B,'Publication Table (%)'!$C$4,AllPublicationData!$D:$D,'Publication Table (%)'!H$7)/
SUMIFS(AllPublicationData!$E:$E,AllPublicationData!$A:$A,'Publication Table (%)'!$B168,AllPublicationData!$B:$B,'Publication Table (%)'!$C$4,AllPublicationData!$D:$D,'Publication Table (%)'!H$7),
SUMIFS(AllPublicationData!$F:$F,AllPublicationData!$A:$A,'Publication Table (%)'!$B168,AllPublicationData!$B:$B,'Publication Table (%)'!H$7)/
SUMIFS(AllPublicationData!$E:$E,AllPublicationData!$A:$A,'Publication Table (%)'!$B168,AllPublicationData!$B:$B,'Publication Table (%)'!H$7)),
IF('Publication Table (%)'!$C$5="Operations cancelled by patient",
IFERROR(SUMIFS(AllPublicationData!$G:$G,AllPublicationData!$A:$A,'Publication Table (%)'!$B168,AllPublicationData!$B:$B,'Publication Table (%)'!$C$4,AllPublicationData!$D:$D,'Publication Table (%)'!H$7)/
SUMIFS(AllPublicationData!$E:$E,AllPublicationData!$A:$A,'Publication Table (%)'!$B168,AllPublicationData!$B:$B,'Publication Table (%)'!$C$4,AllPublicationData!$D:$D,'Publication Table (%)'!H$7),
SUMIFS(AllPublicationData!$G:$G,AllPublicationData!$A:$A,'Publication Table (%)'!$B168,AllPublicationData!$B:$B,'Publication Table (%)'!H$7)/
SUMIFS(AllPublicationData!$E:$E,AllPublicationData!$A:$A,'Publication Table (%)'!$B168,AllPublicationData!$B:$B,'Publication Table (%)'!H$7)),
IF('Publication Table (%)'!$C$5="Operations cancelled for clinical reasons",
IFERROR(SUMIFS(AllPublicationData!$H:$H,AllPublicationData!$A:$A,'Publication Table (%)'!$B168,AllPublicationData!$B:$B,'Publication Table (%)'!$C$4,AllPublicationData!$D:$D,'Publication Table (%)'!H$7)/
SUMIFS(AllPublicationData!$E:$E,AllPublicationData!$A:$A,'Publication Table (%)'!$B168,AllPublicationData!$B:$B,'Publication Table (%)'!$C$4,AllPublicationData!$D:$D,'Publication Table (%)'!H$7),
SUMIFS(AllPublicationData!$H:$H,AllPublicationData!$A:$A,'Publication Table (%)'!$B168,AllPublicationData!$B:$B,'Publication Table (%)'!H$7)/
SUMIFS(AllPublicationData!$E:$E,AllPublicationData!$A:$A,'Publication Table (%)'!$B168,AllPublicationData!$B:$B,'Publication Table (%)'!H$7)),
IF('Publication Table (%)'!$C$5="Operations cancelled for non-clinical/capacity reasons",
IFERROR(SUMIFS(AllPublicationData!$I:$I,AllPublicationData!$A:$A,'Publication Table (%)'!$B168,AllPublicationData!$B:$B,'Publication Table (%)'!$C$4,AllPublicationData!$D:$D,'Publication Table (%)'!H$7)/
SUMIFS(AllPublicationData!$E:$E,AllPublicationData!$A:$A,'Publication Table (%)'!$B168,AllPublicationData!$B:$B,'Publication Table (%)'!$C$4,AllPublicationData!$D:$D,'Publication Table (%)'!H$7),
SUMIFS(AllPublicationData!$I:$I,AllPublicationData!$A:$A,'Publication Table (%)'!$B168,AllPublicationData!$B:$B,'Publication Table (%)'!H$7)/
SUMIFS(AllPublicationData!$E:$E,AllPublicationData!$A:$A,'Publication Table (%)'!$B168,AllPublicationData!$B:$B,'Publication Table (%)'!H$7)),
IF('Publication Table (%)'!$C$5="Cancellations for other reasons",
IFERROR(SUMIFS(AllPublicationData!$J:$J,AllPublicationData!$A:$A,'Publication Table (%)'!$B168,AllPublicationData!$B:$B,'Publication Table (%)'!$C$4,AllPublicationData!$D:$D,'Publication Table (%)'!H$7)/
SUMIFS(AllPublicationData!$E:$E,AllPublicationData!$A:$A,'Publication Table (%)'!$B168,AllPublicationData!$B:$B,'Publication Table (%)'!$C$4,AllPublicationData!$D:$D,'Publication Table (%)'!H$7),
SUMIFS(AllPublicationData!$J:$J,AllPublicationData!$A:$A,'Publication Table (%)'!$B168,AllPublicationData!$B:$B,'Publication Table (%)'!H$7)/
SUMIFS(AllPublicationData!$E:$E,AllPublicationData!$A:$A,'Publication Table (%)'!$B168,AllPublicationData!$B:$B,'Publication Table (%)'!H$7)))))))</f>
        <v>#DIV/0!</v>
      </c>
      <c r="I168" s="96" t="e">
        <f>IF('Publication Table (%)'!$C$5="All Cancelled Operations",
IFERROR(SUMIFS(AllPublicationData!$F:$F,AllPublicationData!$A:$A,'Publication Table (%)'!$B168,AllPublicationData!$B:$B,'Publication Table (%)'!$C$4,AllPublicationData!$D:$D,'Publication Table (%)'!I$7)/
SUMIFS(AllPublicationData!$E:$E,AllPublicationData!$A:$A,'Publication Table (%)'!$B168,AllPublicationData!$B:$B,'Publication Table (%)'!$C$4,AllPublicationData!$D:$D,'Publication Table (%)'!I$7),
SUMIFS(AllPublicationData!$F:$F,AllPublicationData!$A:$A,'Publication Table (%)'!$B168,AllPublicationData!$B:$B,'Publication Table (%)'!I$7)/
SUMIFS(AllPublicationData!$E:$E,AllPublicationData!$A:$A,'Publication Table (%)'!$B168,AllPublicationData!$B:$B,'Publication Table (%)'!I$7)),
IF('Publication Table (%)'!$C$5="Operations cancelled by patient",
IFERROR(SUMIFS(AllPublicationData!$G:$G,AllPublicationData!$A:$A,'Publication Table (%)'!$B168,AllPublicationData!$B:$B,'Publication Table (%)'!$C$4,AllPublicationData!$D:$D,'Publication Table (%)'!I$7)/
SUMIFS(AllPublicationData!$E:$E,AllPublicationData!$A:$A,'Publication Table (%)'!$B168,AllPublicationData!$B:$B,'Publication Table (%)'!$C$4,AllPublicationData!$D:$D,'Publication Table (%)'!I$7),
SUMIFS(AllPublicationData!$G:$G,AllPublicationData!$A:$A,'Publication Table (%)'!$B168,AllPublicationData!$B:$B,'Publication Table (%)'!I$7)/
SUMIFS(AllPublicationData!$E:$E,AllPublicationData!$A:$A,'Publication Table (%)'!$B168,AllPublicationData!$B:$B,'Publication Table (%)'!I$7)),
IF('Publication Table (%)'!$C$5="Operations cancelled for clinical reasons",
IFERROR(SUMIFS(AllPublicationData!$H:$H,AllPublicationData!$A:$A,'Publication Table (%)'!$B168,AllPublicationData!$B:$B,'Publication Table (%)'!$C$4,AllPublicationData!$D:$D,'Publication Table (%)'!I$7)/
SUMIFS(AllPublicationData!$E:$E,AllPublicationData!$A:$A,'Publication Table (%)'!$B168,AllPublicationData!$B:$B,'Publication Table (%)'!$C$4,AllPublicationData!$D:$D,'Publication Table (%)'!I$7),
SUMIFS(AllPublicationData!$H:$H,AllPublicationData!$A:$A,'Publication Table (%)'!$B168,AllPublicationData!$B:$B,'Publication Table (%)'!I$7)/
SUMIFS(AllPublicationData!$E:$E,AllPublicationData!$A:$A,'Publication Table (%)'!$B168,AllPublicationData!$B:$B,'Publication Table (%)'!I$7)),
IF('Publication Table (%)'!$C$5="Operations cancelled for non-clinical/capacity reasons",
IFERROR(SUMIFS(AllPublicationData!$I:$I,AllPublicationData!$A:$A,'Publication Table (%)'!$B168,AllPublicationData!$B:$B,'Publication Table (%)'!$C$4,AllPublicationData!$D:$D,'Publication Table (%)'!I$7)/
SUMIFS(AllPublicationData!$E:$E,AllPublicationData!$A:$A,'Publication Table (%)'!$B168,AllPublicationData!$B:$B,'Publication Table (%)'!$C$4,AllPublicationData!$D:$D,'Publication Table (%)'!I$7),
SUMIFS(AllPublicationData!$I:$I,AllPublicationData!$A:$A,'Publication Table (%)'!$B168,AllPublicationData!$B:$B,'Publication Table (%)'!I$7)/
SUMIFS(AllPublicationData!$E:$E,AllPublicationData!$A:$A,'Publication Table (%)'!$B168,AllPublicationData!$B:$B,'Publication Table (%)'!I$7)),
IF('Publication Table (%)'!$C$5="Cancellations for other reasons",
IFERROR(SUMIFS(AllPublicationData!$J:$J,AllPublicationData!$A:$A,'Publication Table (%)'!$B168,AllPublicationData!$B:$B,'Publication Table (%)'!$C$4,AllPublicationData!$D:$D,'Publication Table (%)'!I$7)/
SUMIFS(AllPublicationData!$E:$E,AllPublicationData!$A:$A,'Publication Table (%)'!$B168,AllPublicationData!$B:$B,'Publication Table (%)'!$C$4,AllPublicationData!$D:$D,'Publication Table (%)'!I$7),
SUMIFS(AllPublicationData!$J:$J,AllPublicationData!$A:$A,'Publication Table (%)'!$B168,AllPublicationData!$B:$B,'Publication Table (%)'!I$7)/
SUMIFS(AllPublicationData!$E:$E,AllPublicationData!$A:$A,'Publication Table (%)'!$B168,AllPublicationData!$B:$B,'Publication Table (%)'!I$7)))))))</f>
        <v>#DIV/0!</v>
      </c>
      <c r="J168" s="96" t="e">
        <f>IF('Publication Table (%)'!$C$5="All Cancelled Operations",
IFERROR(SUMIFS(AllPublicationData!$F:$F,AllPublicationData!$A:$A,'Publication Table (%)'!$B168,AllPublicationData!$B:$B,'Publication Table (%)'!$C$4,AllPublicationData!$D:$D,'Publication Table (%)'!J$7)/
SUMIFS(AllPublicationData!$E:$E,AllPublicationData!$A:$A,'Publication Table (%)'!$B168,AllPublicationData!$B:$B,'Publication Table (%)'!$C$4,AllPublicationData!$D:$D,'Publication Table (%)'!J$7),
SUMIFS(AllPublicationData!$F:$F,AllPublicationData!$A:$A,'Publication Table (%)'!$B168,AllPublicationData!$B:$B,'Publication Table (%)'!J$7)/
SUMIFS(AllPublicationData!$E:$E,AllPublicationData!$A:$A,'Publication Table (%)'!$B168,AllPublicationData!$B:$B,'Publication Table (%)'!J$7)),
IF('Publication Table (%)'!$C$5="Operations cancelled by patient",
IFERROR(SUMIFS(AllPublicationData!$G:$G,AllPublicationData!$A:$A,'Publication Table (%)'!$B168,AllPublicationData!$B:$B,'Publication Table (%)'!$C$4,AllPublicationData!$D:$D,'Publication Table (%)'!J$7)/
SUMIFS(AllPublicationData!$E:$E,AllPublicationData!$A:$A,'Publication Table (%)'!$B168,AllPublicationData!$B:$B,'Publication Table (%)'!$C$4,AllPublicationData!$D:$D,'Publication Table (%)'!J$7),
SUMIFS(AllPublicationData!$G:$G,AllPublicationData!$A:$A,'Publication Table (%)'!$B168,AllPublicationData!$B:$B,'Publication Table (%)'!J$7)/
SUMIFS(AllPublicationData!$E:$E,AllPublicationData!$A:$A,'Publication Table (%)'!$B168,AllPublicationData!$B:$B,'Publication Table (%)'!J$7)),
IF('Publication Table (%)'!$C$5="Operations cancelled for clinical reasons",
IFERROR(SUMIFS(AllPublicationData!$H:$H,AllPublicationData!$A:$A,'Publication Table (%)'!$B168,AllPublicationData!$B:$B,'Publication Table (%)'!$C$4,AllPublicationData!$D:$D,'Publication Table (%)'!J$7)/
SUMIFS(AllPublicationData!$E:$E,AllPublicationData!$A:$A,'Publication Table (%)'!$B168,AllPublicationData!$B:$B,'Publication Table (%)'!$C$4,AllPublicationData!$D:$D,'Publication Table (%)'!J$7),
SUMIFS(AllPublicationData!$H:$H,AllPublicationData!$A:$A,'Publication Table (%)'!$B168,AllPublicationData!$B:$B,'Publication Table (%)'!J$7)/
SUMIFS(AllPublicationData!$E:$E,AllPublicationData!$A:$A,'Publication Table (%)'!$B168,AllPublicationData!$B:$B,'Publication Table (%)'!J$7)),
IF('Publication Table (%)'!$C$5="Operations cancelled for non-clinical/capacity reasons",
IFERROR(SUMIFS(AllPublicationData!$I:$I,AllPublicationData!$A:$A,'Publication Table (%)'!$B168,AllPublicationData!$B:$B,'Publication Table (%)'!$C$4,AllPublicationData!$D:$D,'Publication Table (%)'!J$7)/
SUMIFS(AllPublicationData!$E:$E,AllPublicationData!$A:$A,'Publication Table (%)'!$B168,AllPublicationData!$B:$B,'Publication Table (%)'!$C$4,AllPublicationData!$D:$D,'Publication Table (%)'!J$7),
SUMIFS(AllPublicationData!$I:$I,AllPublicationData!$A:$A,'Publication Table (%)'!$B168,AllPublicationData!$B:$B,'Publication Table (%)'!J$7)/
SUMIFS(AllPublicationData!$E:$E,AllPublicationData!$A:$A,'Publication Table (%)'!$B168,AllPublicationData!$B:$B,'Publication Table (%)'!J$7)),
IF('Publication Table (%)'!$C$5="Cancellations for other reasons",
IFERROR(SUMIFS(AllPublicationData!$J:$J,AllPublicationData!$A:$A,'Publication Table (%)'!$B168,AllPublicationData!$B:$B,'Publication Table (%)'!$C$4,AllPublicationData!$D:$D,'Publication Table (%)'!J$7)/
SUMIFS(AllPublicationData!$E:$E,AllPublicationData!$A:$A,'Publication Table (%)'!$B168,AllPublicationData!$B:$B,'Publication Table (%)'!$C$4,AllPublicationData!$D:$D,'Publication Table (%)'!J$7),
SUMIFS(AllPublicationData!$J:$J,AllPublicationData!$A:$A,'Publication Table (%)'!$B168,AllPublicationData!$B:$B,'Publication Table (%)'!J$7)/
SUMIFS(AllPublicationData!$E:$E,AllPublicationData!$A:$A,'Publication Table (%)'!$B168,AllPublicationData!$B:$B,'Publication Table (%)'!J$7)))))))</f>
        <v>#DIV/0!</v>
      </c>
      <c r="K168" s="96" t="e">
        <f>IF('Publication Table (%)'!$C$5="All Cancelled Operations",
IFERROR(SUMIFS(AllPublicationData!$F:$F,AllPublicationData!$A:$A,'Publication Table (%)'!$B168,AllPublicationData!$B:$B,'Publication Table (%)'!$C$4,AllPublicationData!$D:$D,'Publication Table (%)'!K$7)/
SUMIFS(AllPublicationData!$E:$E,AllPublicationData!$A:$A,'Publication Table (%)'!$B168,AllPublicationData!$B:$B,'Publication Table (%)'!$C$4,AllPublicationData!$D:$D,'Publication Table (%)'!K$7),
SUMIFS(AllPublicationData!$F:$F,AllPublicationData!$A:$A,'Publication Table (%)'!$B168,AllPublicationData!$B:$B,'Publication Table (%)'!K$7)/
SUMIFS(AllPublicationData!$E:$E,AllPublicationData!$A:$A,'Publication Table (%)'!$B168,AllPublicationData!$B:$B,'Publication Table (%)'!K$7)),
IF('Publication Table (%)'!$C$5="Operations cancelled by patient",
IFERROR(SUMIFS(AllPublicationData!$G:$G,AllPublicationData!$A:$A,'Publication Table (%)'!$B168,AllPublicationData!$B:$B,'Publication Table (%)'!$C$4,AllPublicationData!$D:$D,'Publication Table (%)'!K$7)/
SUMIFS(AllPublicationData!$E:$E,AllPublicationData!$A:$A,'Publication Table (%)'!$B168,AllPublicationData!$B:$B,'Publication Table (%)'!$C$4,AllPublicationData!$D:$D,'Publication Table (%)'!K$7),
SUMIFS(AllPublicationData!$G:$G,AllPublicationData!$A:$A,'Publication Table (%)'!$B168,AllPublicationData!$B:$B,'Publication Table (%)'!K$7)/
SUMIFS(AllPublicationData!$E:$E,AllPublicationData!$A:$A,'Publication Table (%)'!$B168,AllPublicationData!$B:$B,'Publication Table (%)'!K$7)),
IF('Publication Table (%)'!$C$5="Operations cancelled for clinical reasons",
IFERROR(SUMIFS(AllPublicationData!$H:$H,AllPublicationData!$A:$A,'Publication Table (%)'!$B168,AllPublicationData!$B:$B,'Publication Table (%)'!$C$4,AllPublicationData!$D:$D,'Publication Table (%)'!K$7)/
SUMIFS(AllPublicationData!$E:$E,AllPublicationData!$A:$A,'Publication Table (%)'!$B168,AllPublicationData!$B:$B,'Publication Table (%)'!$C$4,AllPublicationData!$D:$D,'Publication Table (%)'!K$7),
SUMIFS(AllPublicationData!$H:$H,AllPublicationData!$A:$A,'Publication Table (%)'!$B168,AllPublicationData!$B:$B,'Publication Table (%)'!K$7)/
SUMIFS(AllPublicationData!$E:$E,AllPublicationData!$A:$A,'Publication Table (%)'!$B168,AllPublicationData!$B:$B,'Publication Table (%)'!K$7)),
IF('Publication Table (%)'!$C$5="Operations cancelled for non-clinical/capacity reasons",
IFERROR(SUMIFS(AllPublicationData!$I:$I,AllPublicationData!$A:$A,'Publication Table (%)'!$B168,AllPublicationData!$B:$B,'Publication Table (%)'!$C$4,AllPublicationData!$D:$D,'Publication Table (%)'!K$7)/
SUMIFS(AllPublicationData!$E:$E,AllPublicationData!$A:$A,'Publication Table (%)'!$B168,AllPublicationData!$B:$B,'Publication Table (%)'!$C$4,AllPublicationData!$D:$D,'Publication Table (%)'!K$7),
SUMIFS(AllPublicationData!$I:$I,AllPublicationData!$A:$A,'Publication Table (%)'!$B168,AllPublicationData!$B:$B,'Publication Table (%)'!K$7)/
SUMIFS(AllPublicationData!$E:$E,AllPublicationData!$A:$A,'Publication Table (%)'!$B168,AllPublicationData!$B:$B,'Publication Table (%)'!K$7)),
IF('Publication Table (%)'!$C$5="Cancellations for other reasons",
IFERROR(SUMIFS(AllPublicationData!$J:$J,AllPublicationData!$A:$A,'Publication Table (%)'!$B168,AllPublicationData!$B:$B,'Publication Table (%)'!$C$4,AllPublicationData!$D:$D,'Publication Table (%)'!K$7)/
SUMIFS(AllPublicationData!$E:$E,AllPublicationData!$A:$A,'Publication Table (%)'!$B168,AllPublicationData!$B:$B,'Publication Table (%)'!$C$4,AllPublicationData!$D:$D,'Publication Table (%)'!K$7),
SUMIFS(AllPublicationData!$J:$J,AllPublicationData!$A:$A,'Publication Table (%)'!$B168,AllPublicationData!$B:$B,'Publication Table (%)'!K$7)/
SUMIFS(AllPublicationData!$E:$E,AllPublicationData!$A:$A,'Publication Table (%)'!$B168,AllPublicationData!$B:$B,'Publication Table (%)'!K$7)))))))</f>
        <v>#DIV/0!</v>
      </c>
      <c r="L168" s="96" t="e">
        <f>IF('Publication Table (%)'!$C$5="All Cancelled Operations",
IFERROR(SUMIFS(AllPublicationData!$F:$F,AllPublicationData!$A:$A,'Publication Table (%)'!$B168,AllPublicationData!$B:$B,'Publication Table (%)'!$C$4,AllPublicationData!$D:$D,'Publication Table (%)'!L$7)/
SUMIFS(AllPublicationData!$E:$E,AllPublicationData!$A:$A,'Publication Table (%)'!$B168,AllPublicationData!$B:$B,'Publication Table (%)'!$C$4,AllPublicationData!$D:$D,'Publication Table (%)'!L$7),
SUMIFS(AllPublicationData!$F:$F,AllPublicationData!$A:$A,'Publication Table (%)'!$B168,AllPublicationData!$B:$B,'Publication Table (%)'!L$7)/
SUMIFS(AllPublicationData!$E:$E,AllPublicationData!$A:$A,'Publication Table (%)'!$B168,AllPublicationData!$B:$B,'Publication Table (%)'!L$7)),
IF('Publication Table (%)'!$C$5="Operations cancelled by patient",
IFERROR(SUMIFS(AllPublicationData!$G:$G,AllPublicationData!$A:$A,'Publication Table (%)'!$B168,AllPublicationData!$B:$B,'Publication Table (%)'!$C$4,AllPublicationData!$D:$D,'Publication Table (%)'!L$7)/
SUMIFS(AllPublicationData!$E:$E,AllPublicationData!$A:$A,'Publication Table (%)'!$B168,AllPublicationData!$B:$B,'Publication Table (%)'!$C$4,AllPublicationData!$D:$D,'Publication Table (%)'!L$7),
SUMIFS(AllPublicationData!$G:$G,AllPublicationData!$A:$A,'Publication Table (%)'!$B168,AllPublicationData!$B:$B,'Publication Table (%)'!L$7)/
SUMIFS(AllPublicationData!$E:$E,AllPublicationData!$A:$A,'Publication Table (%)'!$B168,AllPublicationData!$B:$B,'Publication Table (%)'!L$7)),
IF('Publication Table (%)'!$C$5="Operations cancelled for clinical reasons",
IFERROR(SUMIFS(AllPublicationData!$H:$H,AllPublicationData!$A:$A,'Publication Table (%)'!$B168,AllPublicationData!$B:$B,'Publication Table (%)'!$C$4,AllPublicationData!$D:$D,'Publication Table (%)'!L$7)/
SUMIFS(AllPublicationData!$E:$E,AllPublicationData!$A:$A,'Publication Table (%)'!$B168,AllPublicationData!$B:$B,'Publication Table (%)'!$C$4,AllPublicationData!$D:$D,'Publication Table (%)'!L$7),
SUMIFS(AllPublicationData!$H:$H,AllPublicationData!$A:$A,'Publication Table (%)'!$B168,AllPublicationData!$B:$B,'Publication Table (%)'!L$7)/
SUMIFS(AllPublicationData!$E:$E,AllPublicationData!$A:$A,'Publication Table (%)'!$B168,AllPublicationData!$B:$B,'Publication Table (%)'!L$7)),
IF('Publication Table (%)'!$C$5="Operations cancelled for non-clinical/capacity reasons",
IFERROR(SUMIFS(AllPublicationData!$I:$I,AllPublicationData!$A:$A,'Publication Table (%)'!$B168,AllPublicationData!$B:$B,'Publication Table (%)'!$C$4,AllPublicationData!$D:$D,'Publication Table (%)'!L$7)/
SUMIFS(AllPublicationData!$E:$E,AllPublicationData!$A:$A,'Publication Table (%)'!$B168,AllPublicationData!$B:$B,'Publication Table (%)'!$C$4,AllPublicationData!$D:$D,'Publication Table (%)'!L$7),
SUMIFS(AllPublicationData!$I:$I,AllPublicationData!$A:$A,'Publication Table (%)'!$B168,AllPublicationData!$B:$B,'Publication Table (%)'!L$7)/
SUMIFS(AllPublicationData!$E:$E,AllPublicationData!$A:$A,'Publication Table (%)'!$B168,AllPublicationData!$B:$B,'Publication Table (%)'!L$7)),
IF('Publication Table (%)'!$C$5="Cancellations for other reasons",
IFERROR(SUMIFS(AllPublicationData!$J:$J,AllPublicationData!$A:$A,'Publication Table (%)'!$B168,AllPublicationData!$B:$B,'Publication Table (%)'!$C$4,AllPublicationData!$D:$D,'Publication Table (%)'!L$7)/
SUMIFS(AllPublicationData!$E:$E,AllPublicationData!$A:$A,'Publication Table (%)'!$B168,AllPublicationData!$B:$B,'Publication Table (%)'!$C$4,AllPublicationData!$D:$D,'Publication Table (%)'!L$7),
SUMIFS(AllPublicationData!$J:$J,AllPublicationData!$A:$A,'Publication Table (%)'!$B168,AllPublicationData!$B:$B,'Publication Table (%)'!L$7)/
SUMIFS(AllPublicationData!$E:$E,AllPublicationData!$A:$A,'Publication Table (%)'!$B168,AllPublicationData!$B:$B,'Publication Table (%)'!L$7)))))))</f>
        <v>#DIV/0!</v>
      </c>
      <c r="M168" s="96" t="e">
        <f>IF('Publication Table (%)'!$C$5="All Cancelled Operations",
IFERROR(SUMIFS(AllPublicationData!$F:$F,AllPublicationData!$A:$A,'Publication Table (%)'!$B168,AllPublicationData!$B:$B,'Publication Table (%)'!$C$4,AllPublicationData!$D:$D,'Publication Table (%)'!M$7)/
SUMIFS(AllPublicationData!$E:$E,AllPublicationData!$A:$A,'Publication Table (%)'!$B168,AllPublicationData!$B:$B,'Publication Table (%)'!$C$4,AllPublicationData!$D:$D,'Publication Table (%)'!M$7),
SUMIFS(AllPublicationData!$F:$F,AllPublicationData!$A:$A,'Publication Table (%)'!$B168,AllPublicationData!$B:$B,'Publication Table (%)'!M$7)/
SUMIFS(AllPublicationData!$E:$E,AllPublicationData!$A:$A,'Publication Table (%)'!$B168,AllPublicationData!$B:$B,'Publication Table (%)'!M$7)),
IF('Publication Table (%)'!$C$5="Operations cancelled by patient",
IFERROR(SUMIFS(AllPublicationData!$G:$G,AllPublicationData!$A:$A,'Publication Table (%)'!$B168,AllPublicationData!$B:$B,'Publication Table (%)'!$C$4,AllPublicationData!$D:$D,'Publication Table (%)'!M$7)/
SUMIFS(AllPublicationData!$E:$E,AllPublicationData!$A:$A,'Publication Table (%)'!$B168,AllPublicationData!$B:$B,'Publication Table (%)'!$C$4,AllPublicationData!$D:$D,'Publication Table (%)'!M$7),
SUMIFS(AllPublicationData!$G:$G,AllPublicationData!$A:$A,'Publication Table (%)'!$B168,AllPublicationData!$B:$B,'Publication Table (%)'!M$7)/
SUMIFS(AllPublicationData!$E:$E,AllPublicationData!$A:$A,'Publication Table (%)'!$B168,AllPublicationData!$B:$B,'Publication Table (%)'!M$7)),
IF('Publication Table (%)'!$C$5="Operations cancelled for clinical reasons",
IFERROR(SUMIFS(AllPublicationData!$H:$H,AllPublicationData!$A:$A,'Publication Table (%)'!$B168,AllPublicationData!$B:$B,'Publication Table (%)'!$C$4,AllPublicationData!$D:$D,'Publication Table (%)'!M$7)/
SUMIFS(AllPublicationData!$E:$E,AllPublicationData!$A:$A,'Publication Table (%)'!$B168,AllPublicationData!$B:$B,'Publication Table (%)'!$C$4,AllPublicationData!$D:$D,'Publication Table (%)'!M$7),
SUMIFS(AllPublicationData!$H:$H,AllPublicationData!$A:$A,'Publication Table (%)'!$B168,AllPublicationData!$B:$B,'Publication Table (%)'!M$7)/
SUMIFS(AllPublicationData!$E:$E,AllPublicationData!$A:$A,'Publication Table (%)'!$B168,AllPublicationData!$B:$B,'Publication Table (%)'!M$7)),
IF('Publication Table (%)'!$C$5="Operations cancelled for non-clinical/capacity reasons",
IFERROR(SUMIFS(AllPublicationData!$I:$I,AllPublicationData!$A:$A,'Publication Table (%)'!$B168,AllPublicationData!$B:$B,'Publication Table (%)'!$C$4,AllPublicationData!$D:$D,'Publication Table (%)'!M$7)/
SUMIFS(AllPublicationData!$E:$E,AllPublicationData!$A:$A,'Publication Table (%)'!$B168,AllPublicationData!$B:$B,'Publication Table (%)'!$C$4,AllPublicationData!$D:$D,'Publication Table (%)'!M$7),
SUMIFS(AllPublicationData!$I:$I,AllPublicationData!$A:$A,'Publication Table (%)'!$B168,AllPublicationData!$B:$B,'Publication Table (%)'!M$7)/
SUMIFS(AllPublicationData!$E:$E,AllPublicationData!$A:$A,'Publication Table (%)'!$B168,AllPublicationData!$B:$B,'Publication Table (%)'!M$7)),
IF('Publication Table (%)'!$C$5="Cancellations for other reasons",
IFERROR(SUMIFS(AllPublicationData!$J:$J,AllPublicationData!$A:$A,'Publication Table (%)'!$B168,AllPublicationData!$B:$B,'Publication Table (%)'!$C$4,AllPublicationData!$D:$D,'Publication Table (%)'!M$7)/
SUMIFS(AllPublicationData!$E:$E,AllPublicationData!$A:$A,'Publication Table (%)'!$B168,AllPublicationData!$B:$B,'Publication Table (%)'!$C$4,AllPublicationData!$D:$D,'Publication Table (%)'!M$7),
SUMIFS(AllPublicationData!$J:$J,AllPublicationData!$A:$A,'Publication Table (%)'!$B168,AllPublicationData!$B:$B,'Publication Table (%)'!M$7)/
SUMIFS(AllPublicationData!$E:$E,AllPublicationData!$A:$A,'Publication Table (%)'!$B168,AllPublicationData!$B:$B,'Publication Table (%)'!M$7)))))))</f>
        <v>#DIV/0!</v>
      </c>
      <c r="N168" s="96" t="e">
        <f>IF('Publication Table (%)'!$C$5="All Cancelled Operations",
IFERROR(SUMIFS(AllPublicationData!$F:$F,AllPublicationData!$A:$A,'Publication Table (%)'!$B168,AllPublicationData!$B:$B,'Publication Table (%)'!$C$4,AllPublicationData!$D:$D,'Publication Table (%)'!N$7)/
SUMIFS(AllPublicationData!$E:$E,AllPublicationData!$A:$A,'Publication Table (%)'!$B168,AllPublicationData!$B:$B,'Publication Table (%)'!$C$4,AllPublicationData!$D:$D,'Publication Table (%)'!N$7),
SUMIFS(AllPublicationData!$F:$F,AllPublicationData!$A:$A,'Publication Table (%)'!$B168,AllPublicationData!$B:$B,'Publication Table (%)'!N$7)/
SUMIFS(AllPublicationData!$E:$E,AllPublicationData!$A:$A,'Publication Table (%)'!$B168,AllPublicationData!$B:$B,'Publication Table (%)'!N$7)),
IF('Publication Table (%)'!$C$5="Operations cancelled by patient",
IFERROR(SUMIFS(AllPublicationData!$G:$G,AllPublicationData!$A:$A,'Publication Table (%)'!$B168,AllPublicationData!$B:$B,'Publication Table (%)'!$C$4,AllPublicationData!$D:$D,'Publication Table (%)'!N$7)/
SUMIFS(AllPublicationData!$E:$E,AllPublicationData!$A:$A,'Publication Table (%)'!$B168,AllPublicationData!$B:$B,'Publication Table (%)'!$C$4,AllPublicationData!$D:$D,'Publication Table (%)'!N$7),
SUMIFS(AllPublicationData!$G:$G,AllPublicationData!$A:$A,'Publication Table (%)'!$B168,AllPublicationData!$B:$B,'Publication Table (%)'!N$7)/
SUMIFS(AllPublicationData!$E:$E,AllPublicationData!$A:$A,'Publication Table (%)'!$B168,AllPublicationData!$B:$B,'Publication Table (%)'!N$7)),
IF('Publication Table (%)'!$C$5="Operations cancelled for clinical reasons",
IFERROR(SUMIFS(AllPublicationData!$H:$H,AllPublicationData!$A:$A,'Publication Table (%)'!$B168,AllPublicationData!$B:$B,'Publication Table (%)'!$C$4,AllPublicationData!$D:$D,'Publication Table (%)'!N$7)/
SUMIFS(AllPublicationData!$E:$E,AllPublicationData!$A:$A,'Publication Table (%)'!$B168,AllPublicationData!$B:$B,'Publication Table (%)'!$C$4,AllPublicationData!$D:$D,'Publication Table (%)'!N$7),
SUMIFS(AllPublicationData!$H:$H,AllPublicationData!$A:$A,'Publication Table (%)'!$B168,AllPublicationData!$B:$B,'Publication Table (%)'!N$7)/
SUMIFS(AllPublicationData!$E:$E,AllPublicationData!$A:$A,'Publication Table (%)'!$B168,AllPublicationData!$B:$B,'Publication Table (%)'!N$7)),
IF('Publication Table (%)'!$C$5="Operations cancelled for non-clinical/capacity reasons",
IFERROR(SUMIFS(AllPublicationData!$I:$I,AllPublicationData!$A:$A,'Publication Table (%)'!$B168,AllPublicationData!$B:$B,'Publication Table (%)'!$C$4,AllPublicationData!$D:$D,'Publication Table (%)'!N$7)/
SUMIFS(AllPublicationData!$E:$E,AllPublicationData!$A:$A,'Publication Table (%)'!$B168,AllPublicationData!$B:$B,'Publication Table (%)'!$C$4,AllPublicationData!$D:$D,'Publication Table (%)'!N$7),
SUMIFS(AllPublicationData!$I:$I,AllPublicationData!$A:$A,'Publication Table (%)'!$B168,AllPublicationData!$B:$B,'Publication Table (%)'!N$7)/
SUMIFS(AllPublicationData!$E:$E,AllPublicationData!$A:$A,'Publication Table (%)'!$B168,AllPublicationData!$B:$B,'Publication Table (%)'!N$7)),
IF('Publication Table (%)'!$C$5="Cancellations for other reasons",
IFERROR(SUMIFS(AllPublicationData!$J:$J,AllPublicationData!$A:$A,'Publication Table (%)'!$B168,AllPublicationData!$B:$B,'Publication Table (%)'!$C$4,AllPublicationData!$D:$D,'Publication Table (%)'!N$7)/
SUMIFS(AllPublicationData!$E:$E,AllPublicationData!$A:$A,'Publication Table (%)'!$B168,AllPublicationData!$B:$B,'Publication Table (%)'!$C$4,AllPublicationData!$D:$D,'Publication Table (%)'!N$7),
SUMIFS(AllPublicationData!$J:$J,AllPublicationData!$A:$A,'Publication Table (%)'!$B168,AllPublicationData!$B:$B,'Publication Table (%)'!N$7)/
SUMIFS(AllPublicationData!$E:$E,AllPublicationData!$A:$A,'Publication Table (%)'!$B168,AllPublicationData!$B:$B,'Publication Table (%)'!N$7)))))))</f>
        <v>#DIV/0!</v>
      </c>
      <c r="O168" s="96" t="e">
        <f>IF('Publication Table (%)'!$C$5="All Cancelled Operations",
IFERROR(SUMIFS(AllPublicationData!$F:$F,AllPublicationData!$A:$A,'Publication Table (%)'!$B168,AllPublicationData!$B:$B,'Publication Table (%)'!$C$4,AllPublicationData!$D:$D,'Publication Table (%)'!O$7)/
SUMIFS(AllPublicationData!$E:$E,AllPublicationData!$A:$A,'Publication Table (%)'!$B168,AllPublicationData!$B:$B,'Publication Table (%)'!$C$4,AllPublicationData!$D:$D,'Publication Table (%)'!O$7),
SUMIFS(AllPublicationData!$F:$F,AllPublicationData!$A:$A,'Publication Table (%)'!$B168,AllPublicationData!$B:$B,'Publication Table (%)'!O$7)/
SUMIFS(AllPublicationData!$E:$E,AllPublicationData!$A:$A,'Publication Table (%)'!$B168,AllPublicationData!$B:$B,'Publication Table (%)'!O$7)),
IF('Publication Table (%)'!$C$5="Operations cancelled by patient",
IFERROR(SUMIFS(AllPublicationData!$G:$G,AllPublicationData!$A:$A,'Publication Table (%)'!$B168,AllPublicationData!$B:$B,'Publication Table (%)'!$C$4,AllPublicationData!$D:$D,'Publication Table (%)'!O$7)/
SUMIFS(AllPublicationData!$E:$E,AllPublicationData!$A:$A,'Publication Table (%)'!$B168,AllPublicationData!$B:$B,'Publication Table (%)'!$C$4,AllPublicationData!$D:$D,'Publication Table (%)'!O$7),
SUMIFS(AllPublicationData!$G:$G,AllPublicationData!$A:$A,'Publication Table (%)'!$B168,AllPublicationData!$B:$B,'Publication Table (%)'!O$7)/
SUMIFS(AllPublicationData!$E:$E,AllPublicationData!$A:$A,'Publication Table (%)'!$B168,AllPublicationData!$B:$B,'Publication Table (%)'!O$7)),
IF('Publication Table (%)'!$C$5="Operations cancelled for clinical reasons",
IFERROR(SUMIFS(AllPublicationData!$H:$H,AllPublicationData!$A:$A,'Publication Table (%)'!$B168,AllPublicationData!$B:$B,'Publication Table (%)'!$C$4,AllPublicationData!$D:$D,'Publication Table (%)'!O$7)/
SUMIFS(AllPublicationData!$E:$E,AllPublicationData!$A:$A,'Publication Table (%)'!$B168,AllPublicationData!$B:$B,'Publication Table (%)'!$C$4,AllPublicationData!$D:$D,'Publication Table (%)'!O$7),
SUMIFS(AllPublicationData!$H:$H,AllPublicationData!$A:$A,'Publication Table (%)'!$B168,AllPublicationData!$B:$B,'Publication Table (%)'!O$7)/
SUMIFS(AllPublicationData!$E:$E,AllPublicationData!$A:$A,'Publication Table (%)'!$B168,AllPublicationData!$B:$B,'Publication Table (%)'!O$7)),
IF('Publication Table (%)'!$C$5="Operations cancelled for non-clinical/capacity reasons",
IFERROR(SUMIFS(AllPublicationData!$I:$I,AllPublicationData!$A:$A,'Publication Table (%)'!$B168,AllPublicationData!$B:$B,'Publication Table (%)'!$C$4,AllPublicationData!$D:$D,'Publication Table (%)'!O$7)/
SUMIFS(AllPublicationData!$E:$E,AllPublicationData!$A:$A,'Publication Table (%)'!$B168,AllPublicationData!$B:$B,'Publication Table (%)'!$C$4,AllPublicationData!$D:$D,'Publication Table (%)'!O$7),
SUMIFS(AllPublicationData!$I:$I,AllPublicationData!$A:$A,'Publication Table (%)'!$B168,AllPublicationData!$B:$B,'Publication Table (%)'!O$7)/
SUMIFS(AllPublicationData!$E:$E,AllPublicationData!$A:$A,'Publication Table (%)'!$B168,AllPublicationData!$B:$B,'Publication Table (%)'!O$7)),
IF('Publication Table (%)'!$C$5="Cancellations for other reasons",
IFERROR(SUMIFS(AllPublicationData!$J:$J,AllPublicationData!$A:$A,'Publication Table (%)'!$B168,AllPublicationData!$B:$B,'Publication Table (%)'!$C$4,AllPublicationData!$D:$D,'Publication Table (%)'!O$7)/
SUMIFS(AllPublicationData!$E:$E,AllPublicationData!$A:$A,'Publication Table (%)'!$B168,AllPublicationData!$B:$B,'Publication Table (%)'!$C$4,AllPublicationData!$D:$D,'Publication Table (%)'!O$7),
SUMIFS(AllPublicationData!$J:$J,AllPublicationData!$A:$A,'Publication Table (%)'!$B168,AllPublicationData!$B:$B,'Publication Table (%)'!O$7)/
SUMIFS(AllPublicationData!$E:$E,AllPublicationData!$A:$A,'Publication Table (%)'!$B168,AllPublicationData!$B:$B,'Publication Table (%)'!O$7)))))))</f>
        <v>#DIV/0!</v>
      </c>
      <c r="P168" s="96" t="e">
        <f>IF('Publication Table (%)'!$C$5="All Cancelled Operations",
IFERROR(SUMIFS(AllPublicationData!$F:$F,AllPublicationData!$A:$A,'Publication Table (%)'!$B168,AllPublicationData!$B:$B,'Publication Table (%)'!$C$4,AllPublicationData!$D:$D,'Publication Table (%)'!P$7)/
SUMIFS(AllPublicationData!$E:$E,AllPublicationData!$A:$A,'Publication Table (%)'!$B168,AllPublicationData!$B:$B,'Publication Table (%)'!$C$4,AllPublicationData!$D:$D,'Publication Table (%)'!P$7),
SUMIFS(AllPublicationData!$F:$F,AllPublicationData!$A:$A,'Publication Table (%)'!$B168,AllPublicationData!$B:$B,'Publication Table (%)'!P$7)/
SUMIFS(AllPublicationData!$E:$E,AllPublicationData!$A:$A,'Publication Table (%)'!$B168,AllPublicationData!$B:$B,'Publication Table (%)'!P$7)),
IF('Publication Table (%)'!$C$5="Operations cancelled by patient",
IFERROR(SUMIFS(AllPublicationData!$G:$G,AllPublicationData!$A:$A,'Publication Table (%)'!$B168,AllPublicationData!$B:$B,'Publication Table (%)'!$C$4,AllPublicationData!$D:$D,'Publication Table (%)'!P$7)/
SUMIFS(AllPublicationData!$E:$E,AllPublicationData!$A:$A,'Publication Table (%)'!$B168,AllPublicationData!$B:$B,'Publication Table (%)'!$C$4,AllPublicationData!$D:$D,'Publication Table (%)'!P$7),
SUMIFS(AllPublicationData!$G:$G,AllPublicationData!$A:$A,'Publication Table (%)'!$B168,AllPublicationData!$B:$B,'Publication Table (%)'!P$7)/
SUMIFS(AllPublicationData!$E:$E,AllPublicationData!$A:$A,'Publication Table (%)'!$B168,AllPublicationData!$B:$B,'Publication Table (%)'!P$7)),
IF('Publication Table (%)'!$C$5="Operations cancelled for clinical reasons",
IFERROR(SUMIFS(AllPublicationData!$H:$H,AllPublicationData!$A:$A,'Publication Table (%)'!$B168,AllPublicationData!$B:$B,'Publication Table (%)'!$C$4,AllPublicationData!$D:$D,'Publication Table (%)'!P$7)/
SUMIFS(AllPublicationData!$E:$E,AllPublicationData!$A:$A,'Publication Table (%)'!$B168,AllPublicationData!$B:$B,'Publication Table (%)'!$C$4,AllPublicationData!$D:$D,'Publication Table (%)'!P$7),
SUMIFS(AllPublicationData!$H:$H,AllPublicationData!$A:$A,'Publication Table (%)'!$B168,AllPublicationData!$B:$B,'Publication Table (%)'!P$7)/
SUMIFS(AllPublicationData!$E:$E,AllPublicationData!$A:$A,'Publication Table (%)'!$B168,AllPublicationData!$B:$B,'Publication Table (%)'!P$7)),
IF('Publication Table (%)'!$C$5="Operations cancelled for non-clinical/capacity reasons",
IFERROR(SUMIFS(AllPublicationData!$I:$I,AllPublicationData!$A:$A,'Publication Table (%)'!$B168,AllPublicationData!$B:$B,'Publication Table (%)'!$C$4,AllPublicationData!$D:$D,'Publication Table (%)'!P$7)/
SUMIFS(AllPublicationData!$E:$E,AllPublicationData!$A:$A,'Publication Table (%)'!$B168,AllPublicationData!$B:$B,'Publication Table (%)'!$C$4,AllPublicationData!$D:$D,'Publication Table (%)'!P$7),
SUMIFS(AllPublicationData!$I:$I,AllPublicationData!$A:$A,'Publication Table (%)'!$B168,AllPublicationData!$B:$B,'Publication Table (%)'!P$7)/
SUMIFS(AllPublicationData!$E:$E,AllPublicationData!$A:$A,'Publication Table (%)'!$B168,AllPublicationData!$B:$B,'Publication Table (%)'!P$7)),
IF('Publication Table (%)'!$C$5="Cancellations for other reasons",
IFERROR(SUMIFS(AllPublicationData!$J:$J,AllPublicationData!$A:$A,'Publication Table (%)'!$B168,AllPublicationData!$B:$B,'Publication Table (%)'!$C$4,AllPublicationData!$D:$D,'Publication Table (%)'!P$7)/
SUMIFS(AllPublicationData!$E:$E,AllPublicationData!$A:$A,'Publication Table (%)'!$B168,AllPublicationData!$B:$B,'Publication Table (%)'!$C$4,AllPublicationData!$D:$D,'Publication Table (%)'!P$7),
SUMIFS(AllPublicationData!$J:$J,AllPublicationData!$A:$A,'Publication Table (%)'!$B168,AllPublicationData!$B:$B,'Publication Table (%)'!P$7)/
SUMIFS(AllPublicationData!$E:$E,AllPublicationData!$A:$A,'Publication Table (%)'!$B168,AllPublicationData!$B:$B,'Publication Table (%)'!P$7)))))))</f>
        <v>#DIV/0!</v>
      </c>
      <c r="Q168" s="96" t="e">
        <f>IF('Publication Table (%)'!$C$5="All Cancelled Operations",
IFERROR(SUMIFS(AllPublicationData!$F:$F,AllPublicationData!$A:$A,'Publication Table (%)'!$B168,AllPublicationData!$B:$B,'Publication Table (%)'!$C$4,AllPublicationData!$D:$D,'Publication Table (%)'!Q$7)/
SUMIFS(AllPublicationData!$E:$E,AllPublicationData!$A:$A,'Publication Table (%)'!$B168,AllPublicationData!$B:$B,'Publication Table (%)'!$C$4,AllPublicationData!$D:$D,'Publication Table (%)'!Q$7),
SUMIFS(AllPublicationData!$F:$F,AllPublicationData!$A:$A,'Publication Table (%)'!$B168,AllPublicationData!$B:$B,'Publication Table (%)'!Q$7)/
SUMIFS(AllPublicationData!$E:$E,AllPublicationData!$A:$A,'Publication Table (%)'!$B168,AllPublicationData!$B:$B,'Publication Table (%)'!Q$7)),
IF('Publication Table (%)'!$C$5="Operations cancelled by patient",
IFERROR(SUMIFS(AllPublicationData!$G:$G,AllPublicationData!$A:$A,'Publication Table (%)'!$B168,AllPublicationData!$B:$B,'Publication Table (%)'!$C$4,AllPublicationData!$D:$D,'Publication Table (%)'!Q$7)/
SUMIFS(AllPublicationData!$E:$E,AllPublicationData!$A:$A,'Publication Table (%)'!$B168,AllPublicationData!$B:$B,'Publication Table (%)'!$C$4,AllPublicationData!$D:$D,'Publication Table (%)'!Q$7),
SUMIFS(AllPublicationData!$G:$G,AllPublicationData!$A:$A,'Publication Table (%)'!$B168,AllPublicationData!$B:$B,'Publication Table (%)'!Q$7)/
SUMIFS(AllPublicationData!$E:$E,AllPublicationData!$A:$A,'Publication Table (%)'!$B168,AllPublicationData!$B:$B,'Publication Table (%)'!Q$7)),
IF('Publication Table (%)'!$C$5="Operations cancelled for clinical reasons",
IFERROR(SUMIFS(AllPublicationData!$H:$H,AllPublicationData!$A:$A,'Publication Table (%)'!$B168,AllPublicationData!$B:$B,'Publication Table (%)'!$C$4,AllPublicationData!$D:$D,'Publication Table (%)'!Q$7)/
SUMIFS(AllPublicationData!$E:$E,AllPublicationData!$A:$A,'Publication Table (%)'!$B168,AllPublicationData!$B:$B,'Publication Table (%)'!$C$4,AllPublicationData!$D:$D,'Publication Table (%)'!Q$7),
SUMIFS(AllPublicationData!$H:$H,AllPublicationData!$A:$A,'Publication Table (%)'!$B168,AllPublicationData!$B:$B,'Publication Table (%)'!Q$7)/
SUMIFS(AllPublicationData!$E:$E,AllPublicationData!$A:$A,'Publication Table (%)'!$B168,AllPublicationData!$B:$B,'Publication Table (%)'!Q$7)),
IF('Publication Table (%)'!$C$5="Operations cancelled for non-clinical/capacity reasons",
IFERROR(SUMIFS(AllPublicationData!$I:$I,AllPublicationData!$A:$A,'Publication Table (%)'!$B168,AllPublicationData!$B:$B,'Publication Table (%)'!$C$4,AllPublicationData!$D:$D,'Publication Table (%)'!Q$7)/
SUMIFS(AllPublicationData!$E:$E,AllPublicationData!$A:$A,'Publication Table (%)'!$B168,AllPublicationData!$B:$B,'Publication Table (%)'!$C$4,AllPublicationData!$D:$D,'Publication Table (%)'!Q$7),
SUMIFS(AllPublicationData!$I:$I,AllPublicationData!$A:$A,'Publication Table (%)'!$B168,AllPublicationData!$B:$B,'Publication Table (%)'!Q$7)/
SUMIFS(AllPublicationData!$E:$E,AllPublicationData!$A:$A,'Publication Table (%)'!$B168,AllPublicationData!$B:$B,'Publication Table (%)'!Q$7)),
IF('Publication Table (%)'!$C$5="Cancellations for other reasons",
IFERROR(SUMIFS(AllPublicationData!$J:$J,AllPublicationData!$A:$A,'Publication Table (%)'!$B168,AllPublicationData!$B:$B,'Publication Table (%)'!$C$4,AllPublicationData!$D:$D,'Publication Table (%)'!Q$7)/
SUMIFS(AllPublicationData!$E:$E,AllPublicationData!$A:$A,'Publication Table (%)'!$B168,AllPublicationData!$B:$B,'Publication Table (%)'!$C$4,AllPublicationData!$D:$D,'Publication Table (%)'!Q$7),
SUMIFS(AllPublicationData!$J:$J,AllPublicationData!$A:$A,'Publication Table (%)'!$B168,AllPublicationData!$B:$B,'Publication Table (%)'!Q$7)/
SUMIFS(AllPublicationData!$E:$E,AllPublicationData!$A:$A,'Publication Table (%)'!$B168,AllPublicationData!$B:$B,'Publication Table (%)'!Q$7)))))))</f>
        <v>#DIV/0!</v>
      </c>
      <c r="R168" s="96" t="e">
        <f>IF('Publication Table (%)'!$C$5="All Cancelled Operations",
IFERROR(SUMIFS(AllPublicationData!$F:$F,AllPublicationData!$A:$A,'Publication Table (%)'!$B168,AllPublicationData!$B:$B,'Publication Table (%)'!$C$4,AllPublicationData!$D:$D,'Publication Table (%)'!R$7)/
SUMIFS(AllPublicationData!$E:$E,AllPublicationData!$A:$A,'Publication Table (%)'!$B168,AllPublicationData!$B:$B,'Publication Table (%)'!$C$4,AllPublicationData!$D:$D,'Publication Table (%)'!R$7),
SUMIFS(AllPublicationData!$F:$F,AllPublicationData!$A:$A,'Publication Table (%)'!$B168,AllPublicationData!$B:$B,'Publication Table (%)'!R$7)/
SUMIFS(AllPublicationData!$E:$E,AllPublicationData!$A:$A,'Publication Table (%)'!$B168,AllPublicationData!$B:$B,'Publication Table (%)'!R$7)),
IF('Publication Table (%)'!$C$5="Operations cancelled by patient",
IFERROR(SUMIFS(AllPublicationData!$G:$G,AllPublicationData!$A:$A,'Publication Table (%)'!$B168,AllPublicationData!$B:$B,'Publication Table (%)'!$C$4,AllPublicationData!$D:$D,'Publication Table (%)'!R$7)/
SUMIFS(AllPublicationData!$E:$E,AllPublicationData!$A:$A,'Publication Table (%)'!$B168,AllPublicationData!$B:$B,'Publication Table (%)'!$C$4,AllPublicationData!$D:$D,'Publication Table (%)'!R$7),
SUMIFS(AllPublicationData!$G:$G,AllPublicationData!$A:$A,'Publication Table (%)'!$B168,AllPublicationData!$B:$B,'Publication Table (%)'!R$7)/
SUMIFS(AllPublicationData!$E:$E,AllPublicationData!$A:$A,'Publication Table (%)'!$B168,AllPublicationData!$B:$B,'Publication Table (%)'!R$7)),
IF('Publication Table (%)'!$C$5="Operations cancelled for clinical reasons",
IFERROR(SUMIFS(AllPublicationData!$H:$H,AllPublicationData!$A:$A,'Publication Table (%)'!$B168,AllPublicationData!$B:$B,'Publication Table (%)'!$C$4,AllPublicationData!$D:$D,'Publication Table (%)'!R$7)/
SUMIFS(AllPublicationData!$E:$E,AllPublicationData!$A:$A,'Publication Table (%)'!$B168,AllPublicationData!$B:$B,'Publication Table (%)'!$C$4,AllPublicationData!$D:$D,'Publication Table (%)'!R$7),
SUMIFS(AllPublicationData!$H:$H,AllPublicationData!$A:$A,'Publication Table (%)'!$B168,AllPublicationData!$B:$B,'Publication Table (%)'!R$7)/
SUMIFS(AllPublicationData!$E:$E,AllPublicationData!$A:$A,'Publication Table (%)'!$B168,AllPublicationData!$B:$B,'Publication Table (%)'!R$7)),
IF('Publication Table (%)'!$C$5="Operations cancelled for non-clinical/capacity reasons",
IFERROR(SUMIFS(AllPublicationData!$I:$I,AllPublicationData!$A:$A,'Publication Table (%)'!$B168,AllPublicationData!$B:$B,'Publication Table (%)'!$C$4,AllPublicationData!$D:$D,'Publication Table (%)'!R$7)/
SUMIFS(AllPublicationData!$E:$E,AllPublicationData!$A:$A,'Publication Table (%)'!$B168,AllPublicationData!$B:$B,'Publication Table (%)'!$C$4,AllPublicationData!$D:$D,'Publication Table (%)'!R$7),
SUMIFS(AllPublicationData!$I:$I,AllPublicationData!$A:$A,'Publication Table (%)'!$B168,AllPublicationData!$B:$B,'Publication Table (%)'!R$7)/
SUMIFS(AllPublicationData!$E:$E,AllPublicationData!$A:$A,'Publication Table (%)'!$B168,AllPublicationData!$B:$B,'Publication Table (%)'!R$7)),
IF('Publication Table (%)'!$C$5="Cancellations for other reasons",
IFERROR(SUMIFS(AllPublicationData!$J:$J,AllPublicationData!$A:$A,'Publication Table (%)'!$B168,AllPublicationData!$B:$B,'Publication Table (%)'!$C$4,AllPublicationData!$D:$D,'Publication Table (%)'!R$7)/
SUMIFS(AllPublicationData!$E:$E,AllPublicationData!$A:$A,'Publication Table (%)'!$B168,AllPublicationData!$B:$B,'Publication Table (%)'!$C$4,AllPublicationData!$D:$D,'Publication Table (%)'!R$7),
SUMIFS(AllPublicationData!$J:$J,AllPublicationData!$A:$A,'Publication Table (%)'!$B168,AllPublicationData!$B:$B,'Publication Table (%)'!R$7)/
SUMIFS(AllPublicationData!$E:$E,AllPublicationData!$A:$A,'Publication Table (%)'!$B168,AllPublicationData!$B:$B,'Publication Table (%)'!R$7)))))))</f>
        <v>#DIV/0!</v>
      </c>
      <c r="S168" s="96" t="e">
        <f>IF('Publication Table (%)'!$C$5="All Cancelled Operations",
IFERROR(SUMIFS(AllPublicationData!$F:$F,AllPublicationData!$A:$A,'Publication Table (%)'!$B168,AllPublicationData!$B:$B,'Publication Table (%)'!$C$4,AllPublicationData!$D:$D,'Publication Table (%)'!S$7)/
SUMIFS(AllPublicationData!$E:$E,AllPublicationData!$A:$A,'Publication Table (%)'!$B168,AllPublicationData!$B:$B,'Publication Table (%)'!$C$4,AllPublicationData!$D:$D,'Publication Table (%)'!S$7),
SUMIFS(AllPublicationData!$F:$F,AllPublicationData!$A:$A,'Publication Table (%)'!$B168,AllPublicationData!$B:$B,'Publication Table (%)'!S$7)/
SUMIFS(AllPublicationData!$E:$E,AllPublicationData!$A:$A,'Publication Table (%)'!$B168,AllPublicationData!$B:$B,'Publication Table (%)'!S$7)),
IF('Publication Table (%)'!$C$5="Operations cancelled by patient",
IFERROR(SUMIFS(AllPublicationData!$G:$G,AllPublicationData!$A:$A,'Publication Table (%)'!$B168,AllPublicationData!$B:$B,'Publication Table (%)'!$C$4,AllPublicationData!$D:$D,'Publication Table (%)'!S$7)/
SUMIFS(AllPublicationData!$E:$E,AllPublicationData!$A:$A,'Publication Table (%)'!$B168,AllPublicationData!$B:$B,'Publication Table (%)'!$C$4,AllPublicationData!$D:$D,'Publication Table (%)'!S$7),
SUMIFS(AllPublicationData!$G:$G,AllPublicationData!$A:$A,'Publication Table (%)'!$B168,AllPublicationData!$B:$B,'Publication Table (%)'!S$7)/
SUMIFS(AllPublicationData!$E:$E,AllPublicationData!$A:$A,'Publication Table (%)'!$B168,AllPublicationData!$B:$B,'Publication Table (%)'!S$7)),
IF('Publication Table (%)'!$C$5="Operations cancelled for clinical reasons",
IFERROR(SUMIFS(AllPublicationData!$H:$H,AllPublicationData!$A:$A,'Publication Table (%)'!$B168,AllPublicationData!$B:$B,'Publication Table (%)'!$C$4,AllPublicationData!$D:$D,'Publication Table (%)'!S$7)/
SUMIFS(AllPublicationData!$E:$E,AllPublicationData!$A:$A,'Publication Table (%)'!$B168,AllPublicationData!$B:$B,'Publication Table (%)'!$C$4,AllPublicationData!$D:$D,'Publication Table (%)'!S$7),
SUMIFS(AllPublicationData!$H:$H,AllPublicationData!$A:$A,'Publication Table (%)'!$B168,AllPublicationData!$B:$B,'Publication Table (%)'!S$7)/
SUMIFS(AllPublicationData!$E:$E,AllPublicationData!$A:$A,'Publication Table (%)'!$B168,AllPublicationData!$B:$B,'Publication Table (%)'!S$7)),
IF('Publication Table (%)'!$C$5="Operations cancelled for non-clinical/capacity reasons",
IFERROR(SUMIFS(AllPublicationData!$I:$I,AllPublicationData!$A:$A,'Publication Table (%)'!$B168,AllPublicationData!$B:$B,'Publication Table (%)'!$C$4,AllPublicationData!$D:$D,'Publication Table (%)'!S$7)/
SUMIFS(AllPublicationData!$E:$E,AllPublicationData!$A:$A,'Publication Table (%)'!$B168,AllPublicationData!$B:$B,'Publication Table (%)'!$C$4,AllPublicationData!$D:$D,'Publication Table (%)'!S$7),
SUMIFS(AllPublicationData!$I:$I,AllPublicationData!$A:$A,'Publication Table (%)'!$B168,AllPublicationData!$B:$B,'Publication Table (%)'!S$7)/
SUMIFS(AllPublicationData!$E:$E,AllPublicationData!$A:$A,'Publication Table (%)'!$B168,AllPublicationData!$B:$B,'Publication Table (%)'!S$7)),
IF('Publication Table (%)'!$C$5="Cancellations for other reasons",
IFERROR(SUMIFS(AllPublicationData!$J:$J,AllPublicationData!$A:$A,'Publication Table (%)'!$B168,AllPublicationData!$B:$B,'Publication Table (%)'!$C$4,AllPublicationData!$D:$D,'Publication Table (%)'!S$7)/
SUMIFS(AllPublicationData!$E:$E,AllPublicationData!$A:$A,'Publication Table (%)'!$B168,AllPublicationData!$B:$B,'Publication Table (%)'!$C$4,AllPublicationData!$D:$D,'Publication Table (%)'!S$7),
SUMIFS(AllPublicationData!$J:$J,AllPublicationData!$A:$A,'Publication Table (%)'!$B168,AllPublicationData!$B:$B,'Publication Table (%)'!S$7)/
SUMIFS(AllPublicationData!$E:$E,AllPublicationData!$A:$A,'Publication Table (%)'!$B168,AllPublicationData!$B:$B,'Publication Table (%)'!S$7)))))))</f>
        <v>#DIV/0!</v>
      </c>
    </row>
    <row r="169" spans="3:19" x14ac:dyDescent="0.35">
      <c r="C169" s="112">
        <f>IF('Publication Table (%)'!$C$5="All Cancelled Operations",
SUMIFS(AllPublicationData!$F:$F,AllPublicationData!$A:$A,'Publication Table (%)'!$B169,AllPublicationData!$B:$B,'Publication Table (%)'!$C$4),
IF('Publication Table (%)'!$C$5="Operations cancelled by patient",
SUMIFS(AllPublicationData!$G:$G,AllPublicationData!$A:$A,'Publication Table (%)'!$B169,AllPublicationData!$B:$B,'Publication Table (%)'!$C$4),
IF('Publication Table (%)'!$C$5="Operations cancelled for clinical reasons",
SUMIFS(AllPublicationData!$H:$H,AllPublicationData!$A:$A,'Publication Table (%)'!$B169,AllPublicationData!$B:$B,'Publication Table (%)'!$C$4),
IF('Publication Table (%)'!$C$5="Operations cancelled for non-clinical/capacity reasons",
SUMIFS(AllPublicationData!$I:$I,AllPublicationData!$A:$A,'Publication Table (%)'!$B169,AllPublicationData!$B:$B,'Publication Table (%)'!$C$4),
IF('Publication Table (%)'!$C$5="Cancellations for other reasons",
SUMIFS(AllPublicationData!$J:$J,AllPublicationData!$A:$A,'Publication Table (%)'!$B169,AllPublicationData!$B:$B,'Publication Table (%)'!$C$4))))))+
IF(AND($C$4="NHS Scotland",$C$5="All Cancelled Operations"),
SUMIFS(AllPublicationData!$F:$F,AllPublicationData!$A:$A,'Publication Table (%)'!$B169),
IF(AND($C$4="NHS Scotland",$C$5="Operations cancelled by patient"),
SUMIFS(AllPublicationData!$G:$G,AllPublicationData!$A:$A,'Publication Table (%)'!$B169),
IF(AND($C$4="NHS Scotland",$C$5="Operations cancelled for clinical reasons"),
SUMIFS(AllPublicationData!$H:$H,AllPublicationData!$A:$A,'Publication Table (%)'!$B169),
IF(AND($C$4="NHS Scotland",$C$5="Operations cancelled for non-clinical/capacity reasons"),
SUMIFS(AllPublicationData!$I:$I,AllPublicationData!$A:$A,'Publication Table (%)'!$B169),
IF(AND($C$4="NHS Scotland",$C$5="Cancellations for other reasons"),
SUMIFS(AllPublicationData!$J:$J,AllPublicationData!$A:$A,'Publication Table (%)'!$B169))))))</f>
        <v>0</v>
      </c>
      <c r="D169" s="110" t="e">
        <f>IF(AND('Publication Table (%)'!$C$5="All Cancelled Operations",$C$4&lt;&gt;"NHS Scotland"),
IFERROR(SUMIFS(AllPublicationData!$F:$F,AllPublicationData!$A:$A,'Publication Table (%)'!$B169,AllPublicationData!$B:$B,'Publication Table (%)'!$C$4,AllPublicationData!$D:$D,'Publication Table (%)'!D$7)/
SUMIFS(AllPublicationData!$E:$E,AllPublicationData!$A:$A,'Publication Table (%)'!$B169,AllPublicationData!$B:$B,'Publication Table (%)'!$C$4,AllPublicationData!$D:$D,'Publication Table (%)'!D$7),
SUMIFS(AllPublicationData!$F:$F,AllPublicationData!$A:$A,'Publication Table (%)'!$B169,AllPublicationData!$B:$B,'Publication Table (%)'!D$7)/
SUMIFS(AllPublicationData!$E:$E,AllPublicationData!$A:$A,'Publication Table (%)'!$B169,AllPublicationData!$B:$B,'Publication Table (%)'!D$7)),
IF(AND('Publication Table (%)'!$C$5="Operations cancelled by patient",$C$4&lt;&gt;"NHS Scotland"),
IFERROR(SUMIFS(AllPublicationData!$G:$G,AllPublicationData!$A:$A,'Publication Table (%)'!$B169,AllPublicationData!$B:$B,'Publication Table (%)'!$C$4,AllPublicationData!$D:$D,'Publication Table (%)'!D$7)/
SUMIFS(AllPublicationData!$E:$E,AllPublicationData!$A:$A,'Publication Table (%)'!$B169,AllPublicationData!$B:$B,'Publication Table (%)'!$C$4,AllPublicationData!$D:$D,'Publication Table (%)'!D$7),
SUMIFS(AllPublicationData!$G:$G,AllPublicationData!$A:$A,'Publication Table (%)'!$B169,AllPublicationData!$B:$B,'Publication Table (%)'!D$7)/
SUMIFS(AllPublicationData!$E:$E,AllPublicationData!$A:$A,'Publication Table (%)'!$B169,AllPublicationData!$B:$B,'Publication Table (%)'!D$7)),
IF(AND('Publication Table (%)'!$C$5="Operations cancelled for clinical reasons",$C$4&lt;&gt;"NHS Scotland"),
IFERROR(SUMIFS(AllPublicationData!$H:$H,AllPublicationData!$A:$A,'Publication Table (%)'!$B169,AllPublicationData!$B:$B,'Publication Table (%)'!$C$4,AllPublicationData!$D:$D,'Publication Table (%)'!D$7)/
SUMIFS(AllPublicationData!$E:$E,AllPublicationData!$A:$A,'Publication Table (%)'!$B169,AllPublicationData!$B:$B,'Publication Table (%)'!$C$4,AllPublicationData!$D:$D,'Publication Table (%)'!D$7),
SUMIFS(AllPublicationData!$H:$H,AllPublicationData!$A:$A,'Publication Table (%)'!$B169,AllPublicationData!$B:$B,'Publication Table (%)'!D$7)/
SUMIFS(AllPublicationData!$E:$E,AllPublicationData!$A:$A,'Publication Table (%)'!$B169,AllPublicationData!$B:$B,'Publication Table (%)'!D$7)),
IF(AND('Publication Table (%)'!$C$5="Operations cancelled for non-clinical/capacity reasons",$C$4&lt;&gt;"NHS Scotland"),
IFERROR(SUMIFS(AllPublicationData!$I:$I,AllPublicationData!$A:$A,'Publication Table (%)'!$B169,AllPublicationData!$B:$B,'Publication Table (%)'!$C$4,AllPublicationData!$D:$D,'Publication Table (%)'!D$7)/
SUMIFS(AllPublicationData!$E:$E,AllPublicationData!$A:$A,'Publication Table (%)'!$B169,AllPublicationData!$B:$B,'Publication Table (%)'!$C$4,AllPublicationData!$D:$D,'Publication Table (%)'!D$7),
SUMIFS(AllPublicationData!$I:$I,AllPublicationData!$A:$A,'Publication Table (%)'!$B169,AllPublicationData!$B:$B,'Publication Table (%)'!D$7)/
SUMIFS(AllPublicationData!$E:$E,AllPublicationData!$A:$A,'Publication Table (%)'!$B169,AllPublicationData!$B:$B,'Publication Table (%)'!D$7)),
IF(AND('Publication Table (%)'!$C$5="Cancellations for other reasons",$C$4&lt;&gt;"NHS Scotland"),
IFERROR(SUMIFS(AllPublicationData!$J:$J,AllPublicationData!$A:$A,'Publication Table (%)'!$B169,AllPublicationData!$B:$B,'Publication Table (%)'!$C$4,AllPublicationData!$D:$D,'Publication Table (%)'!D$7)/
SUMIFS(AllPublicationData!$E:$E,AllPublicationData!$A:$A,'Publication Table (%)'!$B169,AllPublicationData!$B:$B,'Publication Table (%)'!$C$4,AllPublicationData!$D:$D,'Publication Table (%)'!D$7),
SUMIFS(AllPublicationData!$J:$J,AllPublicationData!$A:$A,'Publication Table (%)'!$B169,AllPublicationData!$B:$B,'Publication Table (%)'!D$7)/
SUMIFS(AllPublicationData!$E:$E,AllPublicationData!$A:$A,'Publication Table (%)'!$B169,AllPublicationData!$B:$B,'Publication Table (%)'!D$7)),
IF(AND($C$4="NHS Scotland",$C$5="All Cancelled Operations"),
SUMIFS(AllPublicationData!$F:$F,AllPublicationData!$A:$A,'Publication Table'!$B169)/
SUMIFS(AllPublicationData!$E:$E,AllPublicationData!$A:$A,'Publication Table'!$B169),
IF(AND($C$4="NHS Scotland",$C$5="Operations cancelled by patient"),
SUMIFS(AllPublicationData!$G:$G,AllPublicationData!$A:$A,'Publication Table'!$B169)/
SUMIFS(AllPublicationData!$E:$E,AllPublicationData!$A:$A,'Publication Table'!$B169),
IF(AND($C$4="NHS Scotland",$C$5="Operations cancelled for clinical reasons"),
SUMIFS(AllPublicationData!$H:$H,AllPublicationData!$A:$A,'Publication Table'!$B169)/
SUMIFS(AllPublicationData!$E:$E,AllPublicationData!$A:$A,'Publication Table'!$B169),
IF(AND($C$4="NHS Scotland",$C$5="Operations cancelled for non-clinical/capacity reasons"),
SUMIFS(AllPublicationData!$I:$I,AllPublicationData!$A:$A,'Publication Table'!$B169)/
SUMIFS(AllPublicationData!$E:$E,AllPublicationData!$A:$A,'Publication Table'!$B169),
IF(AND($C$4="NHS Scotland",$C$5="Cancellations for other reasons"),
SUMIFS(AllPublicationData!$J:$J,AllPublicationData!$A:$A,'Publication Table'!$B169)/
SUMIFS(AllPublicationData!$E:$E,AllPublicationData!$A:$A,'Publication Table'!$B169)))))))))))</f>
        <v>#DIV/0!</v>
      </c>
      <c r="E169" s="96" t="e">
        <f>IF('Publication Table (%)'!$C$5="All Cancelled Operations",
IFERROR(SUMIFS(AllPublicationData!$F:$F,AllPublicationData!$A:$A,'Publication Table (%)'!$B169,AllPublicationData!$B:$B,'Publication Table (%)'!$C$4,AllPublicationData!$D:$D,'Publication Table (%)'!E$7)/
SUMIFS(AllPublicationData!$E:$E,AllPublicationData!$A:$A,'Publication Table (%)'!$B169,AllPublicationData!$B:$B,'Publication Table (%)'!$C$4,AllPublicationData!$D:$D,'Publication Table (%)'!E$7),
SUMIFS(AllPublicationData!$F:$F,AllPublicationData!$A:$A,'Publication Table (%)'!$B169,AllPublicationData!$B:$B,'Publication Table (%)'!E$7)/
SUMIFS(AllPublicationData!$E:$E,AllPublicationData!$A:$A,'Publication Table (%)'!$B169,AllPublicationData!$B:$B,'Publication Table (%)'!E$7)),
IF('Publication Table (%)'!$C$5="Operations cancelled by patient",
IFERROR(SUMIFS(AllPublicationData!$G:$G,AllPublicationData!$A:$A,'Publication Table (%)'!$B169,AllPublicationData!$B:$B,'Publication Table (%)'!$C$4,AllPublicationData!$D:$D,'Publication Table (%)'!E$7)/
SUMIFS(AllPublicationData!$E:$E,AllPublicationData!$A:$A,'Publication Table (%)'!$B169,AllPublicationData!$B:$B,'Publication Table (%)'!$C$4,AllPublicationData!$D:$D,'Publication Table (%)'!E$7),
SUMIFS(AllPublicationData!$G:$G,AllPublicationData!$A:$A,'Publication Table (%)'!$B169,AllPublicationData!$B:$B,'Publication Table (%)'!E$7)/
SUMIFS(AllPublicationData!$E:$E,AllPublicationData!$A:$A,'Publication Table (%)'!$B169,AllPublicationData!$B:$B,'Publication Table (%)'!E$7)),
IF('Publication Table (%)'!$C$5="Operations cancelled for clinical reasons",
IFERROR(SUMIFS(AllPublicationData!$H:$H,AllPublicationData!$A:$A,'Publication Table (%)'!$B169,AllPublicationData!$B:$B,'Publication Table (%)'!$C$4,AllPublicationData!$D:$D,'Publication Table (%)'!E$7)/
SUMIFS(AllPublicationData!$E:$E,AllPublicationData!$A:$A,'Publication Table (%)'!$B169,AllPublicationData!$B:$B,'Publication Table (%)'!$C$4,AllPublicationData!$D:$D,'Publication Table (%)'!E$7),
SUMIFS(AllPublicationData!$H:$H,AllPublicationData!$A:$A,'Publication Table (%)'!$B169,AllPublicationData!$B:$B,'Publication Table (%)'!E$7)/
SUMIFS(AllPublicationData!$E:$E,AllPublicationData!$A:$A,'Publication Table (%)'!$B169,AllPublicationData!$B:$B,'Publication Table (%)'!E$7)),
IF('Publication Table (%)'!$C$5="Operations cancelled for non-clinical/capacity reasons",
IFERROR(SUMIFS(AllPublicationData!$I:$I,AllPublicationData!$A:$A,'Publication Table (%)'!$B169,AllPublicationData!$B:$B,'Publication Table (%)'!$C$4,AllPublicationData!$D:$D,'Publication Table (%)'!E$7)/
SUMIFS(AllPublicationData!$E:$E,AllPublicationData!$A:$A,'Publication Table (%)'!$B169,AllPublicationData!$B:$B,'Publication Table (%)'!$C$4,AllPublicationData!$D:$D,'Publication Table (%)'!E$7),
SUMIFS(AllPublicationData!$I:$I,AllPublicationData!$A:$A,'Publication Table (%)'!$B169,AllPublicationData!$B:$B,'Publication Table (%)'!E$7)/
SUMIFS(AllPublicationData!$E:$E,AllPublicationData!$A:$A,'Publication Table (%)'!$B169,AllPublicationData!$B:$B,'Publication Table (%)'!E$7)),
IF('Publication Table (%)'!$C$5="Cancellations for other reasons",
IFERROR(SUMIFS(AllPublicationData!$J:$J,AllPublicationData!$A:$A,'Publication Table (%)'!$B169,AllPublicationData!$B:$B,'Publication Table (%)'!$C$4,AllPublicationData!$D:$D,'Publication Table (%)'!E$7)/
SUMIFS(AllPublicationData!$E:$E,AllPublicationData!$A:$A,'Publication Table (%)'!$B169,AllPublicationData!$B:$B,'Publication Table (%)'!$C$4,AllPublicationData!$D:$D,'Publication Table (%)'!E$7),
SUMIFS(AllPublicationData!$J:$J,AllPublicationData!$A:$A,'Publication Table (%)'!$B169,AllPublicationData!$B:$B,'Publication Table (%)'!E$7)/
SUMIFS(AllPublicationData!$E:$E,AllPublicationData!$A:$A,'Publication Table (%)'!$B169,AllPublicationData!$B:$B,'Publication Table (%)'!E$7)))))))</f>
        <v>#DIV/0!</v>
      </c>
      <c r="F169" s="96" t="e">
        <f>IF('Publication Table (%)'!$C$5="All Cancelled Operations",
IFERROR(SUMIFS(AllPublicationData!$F:$F,AllPublicationData!$A:$A,'Publication Table (%)'!$B169,AllPublicationData!$B:$B,'Publication Table (%)'!$C$4,AllPublicationData!$D:$D,'Publication Table (%)'!F$7)/
SUMIFS(AllPublicationData!$E:$E,AllPublicationData!$A:$A,'Publication Table (%)'!$B169,AllPublicationData!$B:$B,'Publication Table (%)'!$C$4,AllPublicationData!$D:$D,'Publication Table (%)'!F$7),
SUMIFS(AllPublicationData!$F:$F,AllPublicationData!$A:$A,'Publication Table (%)'!$B169,AllPublicationData!$B:$B,'Publication Table (%)'!F$7)/
SUMIFS(AllPublicationData!$E:$E,AllPublicationData!$A:$A,'Publication Table (%)'!$B169,AllPublicationData!$B:$B,'Publication Table (%)'!F$7)),
IF('Publication Table (%)'!$C$5="Operations cancelled by patient",
IFERROR(SUMIFS(AllPublicationData!$G:$G,AllPublicationData!$A:$A,'Publication Table (%)'!$B169,AllPublicationData!$B:$B,'Publication Table (%)'!$C$4,AllPublicationData!$D:$D,'Publication Table (%)'!F$7)/
SUMIFS(AllPublicationData!$E:$E,AllPublicationData!$A:$A,'Publication Table (%)'!$B169,AllPublicationData!$B:$B,'Publication Table (%)'!$C$4,AllPublicationData!$D:$D,'Publication Table (%)'!F$7),
SUMIFS(AllPublicationData!$G:$G,AllPublicationData!$A:$A,'Publication Table (%)'!$B169,AllPublicationData!$B:$B,'Publication Table (%)'!F$7)/
SUMIFS(AllPublicationData!$E:$E,AllPublicationData!$A:$A,'Publication Table (%)'!$B169,AllPublicationData!$B:$B,'Publication Table (%)'!F$7)),
IF('Publication Table (%)'!$C$5="Operations cancelled for clinical reasons",
IFERROR(SUMIFS(AllPublicationData!$H:$H,AllPublicationData!$A:$A,'Publication Table (%)'!$B169,AllPublicationData!$B:$B,'Publication Table (%)'!$C$4,AllPublicationData!$D:$D,'Publication Table (%)'!F$7)/
SUMIFS(AllPublicationData!$E:$E,AllPublicationData!$A:$A,'Publication Table (%)'!$B169,AllPublicationData!$B:$B,'Publication Table (%)'!$C$4,AllPublicationData!$D:$D,'Publication Table (%)'!F$7),
SUMIFS(AllPublicationData!$H:$H,AllPublicationData!$A:$A,'Publication Table (%)'!$B169,AllPublicationData!$B:$B,'Publication Table (%)'!F$7)/
SUMIFS(AllPublicationData!$E:$E,AllPublicationData!$A:$A,'Publication Table (%)'!$B169,AllPublicationData!$B:$B,'Publication Table (%)'!F$7)),
IF('Publication Table (%)'!$C$5="Operations cancelled for non-clinical/capacity reasons",
IFERROR(SUMIFS(AllPublicationData!$I:$I,AllPublicationData!$A:$A,'Publication Table (%)'!$B169,AllPublicationData!$B:$B,'Publication Table (%)'!$C$4,AllPublicationData!$D:$D,'Publication Table (%)'!F$7)/
SUMIFS(AllPublicationData!$E:$E,AllPublicationData!$A:$A,'Publication Table (%)'!$B169,AllPublicationData!$B:$B,'Publication Table (%)'!$C$4,AllPublicationData!$D:$D,'Publication Table (%)'!F$7),
SUMIFS(AllPublicationData!$I:$I,AllPublicationData!$A:$A,'Publication Table (%)'!$B169,AllPublicationData!$B:$B,'Publication Table (%)'!F$7)/
SUMIFS(AllPublicationData!$E:$E,AllPublicationData!$A:$A,'Publication Table (%)'!$B169,AllPublicationData!$B:$B,'Publication Table (%)'!F$7)),
IF('Publication Table (%)'!$C$5="Cancellations for other reasons",
IFERROR(SUMIFS(AllPublicationData!$J:$J,AllPublicationData!$A:$A,'Publication Table (%)'!$B169,AllPublicationData!$B:$B,'Publication Table (%)'!$C$4,AllPublicationData!$D:$D,'Publication Table (%)'!F$7)/
SUMIFS(AllPublicationData!$E:$E,AllPublicationData!$A:$A,'Publication Table (%)'!$B169,AllPublicationData!$B:$B,'Publication Table (%)'!$C$4,AllPublicationData!$D:$D,'Publication Table (%)'!F$7),
SUMIFS(AllPublicationData!$J:$J,AllPublicationData!$A:$A,'Publication Table (%)'!$B169,AllPublicationData!$B:$B,'Publication Table (%)'!F$7)/
SUMIFS(AllPublicationData!$E:$E,AllPublicationData!$A:$A,'Publication Table (%)'!$B169,AllPublicationData!$B:$B,'Publication Table (%)'!F$7)))))))</f>
        <v>#DIV/0!</v>
      </c>
      <c r="G169" s="96" t="e">
        <f>IF('Publication Table (%)'!$C$5="All Cancelled Operations",
IFERROR(SUMIFS(AllPublicationData!$F:$F,AllPublicationData!$A:$A,'Publication Table (%)'!$B169,AllPublicationData!$B:$B,'Publication Table (%)'!$C$4,AllPublicationData!$D:$D,'Publication Table (%)'!G$7)/
SUMIFS(AllPublicationData!$E:$E,AllPublicationData!$A:$A,'Publication Table (%)'!$B169,AllPublicationData!$B:$B,'Publication Table (%)'!$C$4,AllPublicationData!$D:$D,'Publication Table (%)'!G$7),
SUMIFS(AllPublicationData!$F:$F,AllPublicationData!$A:$A,'Publication Table (%)'!$B169,AllPublicationData!$B:$B,'Publication Table (%)'!G$7)/
SUMIFS(AllPublicationData!$E:$E,AllPublicationData!$A:$A,'Publication Table (%)'!$B169,AllPublicationData!$B:$B,'Publication Table (%)'!G$7)),
IF('Publication Table (%)'!$C$5="Operations cancelled by patient",
IFERROR(SUMIFS(AllPublicationData!$G:$G,AllPublicationData!$A:$A,'Publication Table (%)'!$B169,AllPublicationData!$B:$B,'Publication Table (%)'!$C$4,AllPublicationData!$D:$D,'Publication Table (%)'!G$7)/
SUMIFS(AllPublicationData!$E:$E,AllPublicationData!$A:$A,'Publication Table (%)'!$B169,AllPublicationData!$B:$B,'Publication Table (%)'!$C$4,AllPublicationData!$D:$D,'Publication Table (%)'!G$7),
SUMIFS(AllPublicationData!$G:$G,AllPublicationData!$A:$A,'Publication Table (%)'!$B169,AllPublicationData!$B:$B,'Publication Table (%)'!G$7)/
SUMIFS(AllPublicationData!$E:$E,AllPublicationData!$A:$A,'Publication Table (%)'!$B169,AllPublicationData!$B:$B,'Publication Table (%)'!G$7)),
IF('Publication Table (%)'!$C$5="Operations cancelled for clinical reasons",
IFERROR(SUMIFS(AllPublicationData!$H:$H,AllPublicationData!$A:$A,'Publication Table (%)'!$B169,AllPublicationData!$B:$B,'Publication Table (%)'!$C$4,AllPublicationData!$D:$D,'Publication Table (%)'!G$7)/
SUMIFS(AllPublicationData!$E:$E,AllPublicationData!$A:$A,'Publication Table (%)'!$B169,AllPublicationData!$B:$B,'Publication Table (%)'!$C$4,AllPublicationData!$D:$D,'Publication Table (%)'!G$7),
SUMIFS(AllPublicationData!$H:$H,AllPublicationData!$A:$A,'Publication Table (%)'!$B169,AllPublicationData!$B:$B,'Publication Table (%)'!G$7)/
SUMIFS(AllPublicationData!$E:$E,AllPublicationData!$A:$A,'Publication Table (%)'!$B169,AllPublicationData!$B:$B,'Publication Table (%)'!G$7)),
IF('Publication Table (%)'!$C$5="Operations cancelled for non-clinical/capacity reasons",
IFERROR(SUMIFS(AllPublicationData!$I:$I,AllPublicationData!$A:$A,'Publication Table (%)'!$B169,AllPublicationData!$B:$B,'Publication Table (%)'!$C$4,AllPublicationData!$D:$D,'Publication Table (%)'!G$7)/
SUMIFS(AllPublicationData!$E:$E,AllPublicationData!$A:$A,'Publication Table (%)'!$B169,AllPublicationData!$B:$B,'Publication Table (%)'!$C$4,AllPublicationData!$D:$D,'Publication Table (%)'!G$7),
SUMIFS(AllPublicationData!$I:$I,AllPublicationData!$A:$A,'Publication Table (%)'!$B169,AllPublicationData!$B:$B,'Publication Table (%)'!G$7)/
SUMIFS(AllPublicationData!$E:$E,AllPublicationData!$A:$A,'Publication Table (%)'!$B169,AllPublicationData!$B:$B,'Publication Table (%)'!G$7)),
IF('Publication Table (%)'!$C$5="Cancellations for other reasons",
IFERROR(SUMIFS(AllPublicationData!$J:$J,AllPublicationData!$A:$A,'Publication Table (%)'!$B169,AllPublicationData!$B:$B,'Publication Table (%)'!$C$4,AllPublicationData!$D:$D,'Publication Table (%)'!G$7)/
SUMIFS(AllPublicationData!$E:$E,AllPublicationData!$A:$A,'Publication Table (%)'!$B169,AllPublicationData!$B:$B,'Publication Table (%)'!$C$4,AllPublicationData!$D:$D,'Publication Table (%)'!G$7),
SUMIFS(AllPublicationData!$J:$J,AllPublicationData!$A:$A,'Publication Table (%)'!$B169,AllPublicationData!$B:$B,'Publication Table (%)'!G$7)/
SUMIFS(AllPublicationData!$E:$E,AllPublicationData!$A:$A,'Publication Table (%)'!$B169,AllPublicationData!$B:$B,'Publication Table (%)'!G$7)))))))</f>
        <v>#DIV/0!</v>
      </c>
      <c r="H169" s="96" t="e">
        <f>IF('Publication Table (%)'!$C$5="All Cancelled Operations",
IFERROR(SUMIFS(AllPublicationData!$F:$F,AllPublicationData!$A:$A,'Publication Table (%)'!$B169,AllPublicationData!$B:$B,'Publication Table (%)'!$C$4,AllPublicationData!$D:$D,'Publication Table (%)'!H$7)/
SUMIFS(AllPublicationData!$E:$E,AllPublicationData!$A:$A,'Publication Table (%)'!$B169,AllPublicationData!$B:$B,'Publication Table (%)'!$C$4,AllPublicationData!$D:$D,'Publication Table (%)'!H$7),
SUMIFS(AllPublicationData!$F:$F,AllPublicationData!$A:$A,'Publication Table (%)'!$B169,AllPublicationData!$B:$B,'Publication Table (%)'!H$7)/
SUMIFS(AllPublicationData!$E:$E,AllPublicationData!$A:$A,'Publication Table (%)'!$B169,AllPublicationData!$B:$B,'Publication Table (%)'!H$7)),
IF('Publication Table (%)'!$C$5="Operations cancelled by patient",
IFERROR(SUMIFS(AllPublicationData!$G:$G,AllPublicationData!$A:$A,'Publication Table (%)'!$B169,AllPublicationData!$B:$B,'Publication Table (%)'!$C$4,AllPublicationData!$D:$D,'Publication Table (%)'!H$7)/
SUMIFS(AllPublicationData!$E:$E,AllPublicationData!$A:$A,'Publication Table (%)'!$B169,AllPublicationData!$B:$B,'Publication Table (%)'!$C$4,AllPublicationData!$D:$D,'Publication Table (%)'!H$7),
SUMIFS(AllPublicationData!$G:$G,AllPublicationData!$A:$A,'Publication Table (%)'!$B169,AllPublicationData!$B:$B,'Publication Table (%)'!H$7)/
SUMIFS(AllPublicationData!$E:$E,AllPublicationData!$A:$A,'Publication Table (%)'!$B169,AllPublicationData!$B:$B,'Publication Table (%)'!H$7)),
IF('Publication Table (%)'!$C$5="Operations cancelled for clinical reasons",
IFERROR(SUMIFS(AllPublicationData!$H:$H,AllPublicationData!$A:$A,'Publication Table (%)'!$B169,AllPublicationData!$B:$B,'Publication Table (%)'!$C$4,AllPublicationData!$D:$D,'Publication Table (%)'!H$7)/
SUMIFS(AllPublicationData!$E:$E,AllPublicationData!$A:$A,'Publication Table (%)'!$B169,AllPublicationData!$B:$B,'Publication Table (%)'!$C$4,AllPublicationData!$D:$D,'Publication Table (%)'!H$7),
SUMIFS(AllPublicationData!$H:$H,AllPublicationData!$A:$A,'Publication Table (%)'!$B169,AllPublicationData!$B:$B,'Publication Table (%)'!H$7)/
SUMIFS(AllPublicationData!$E:$E,AllPublicationData!$A:$A,'Publication Table (%)'!$B169,AllPublicationData!$B:$B,'Publication Table (%)'!H$7)),
IF('Publication Table (%)'!$C$5="Operations cancelled for non-clinical/capacity reasons",
IFERROR(SUMIFS(AllPublicationData!$I:$I,AllPublicationData!$A:$A,'Publication Table (%)'!$B169,AllPublicationData!$B:$B,'Publication Table (%)'!$C$4,AllPublicationData!$D:$D,'Publication Table (%)'!H$7)/
SUMIFS(AllPublicationData!$E:$E,AllPublicationData!$A:$A,'Publication Table (%)'!$B169,AllPublicationData!$B:$B,'Publication Table (%)'!$C$4,AllPublicationData!$D:$D,'Publication Table (%)'!H$7),
SUMIFS(AllPublicationData!$I:$I,AllPublicationData!$A:$A,'Publication Table (%)'!$B169,AllPublicationData!$B:$B,'Publication Table (%)'!H$7)/
SUMIFS(AllPublicationData!$E:$E,AllPublicationData!$A:$A,'Publication Table (%)'!$B169,AllPublicationData!$B:$B,'Publication Table (%)'!H$7)),
IF('Publication Table (%)'!$C$5="Cancellations for other reasons",
IFERROR(SUMIFS(AllPublicationData!$J:$J,AllPublicationData!$A:$A,'Publication Table (%)'!$B169,AllPublicationData!$B:$B,'Publication Table (%)'!$C$4,AllPublicationData!$D:$D,'Publication Table (%)'!H$7)/
SUMIFS(AllPublicationData!$E:$E,AllPublicationData!$A:$A,'Publication Table (%)'!$B169,AllPublicationData!$B:$B,'Publication Table (%)'!$C$4,AllPublicationData!$D:$D,'Publication Table (%)'!H$7),
SUMIFS(AllPublicationData!$J:$J,AllPublicationData!$A:$A,'Publication Table (%)'!$B169,AllPublicationData!$B:$B,'Publication Table (%)'!H$7)/
SUMIFS(AllPublicationData!$E:$E,AllPublicationData!$A:$A,'Publication Table (%)'!$B169,AllPublicationData!$B:$B,'Publication Table (%)'!H$7)))))))</f>
        <v>#DIV/0!</v>
      </c>
      <c r="I169" s="96" t="e">
        <f>IF('Publication Table (%)'!$C$5="All Cancelled Operations",
IFERROR(SUMIFS(AllPublicationData!$F:$F,AllPublicationData!$A:$A,'Publication Table (%)'!$B169,AllPublicationData!$B:$B,'Publication Table (%)'!$C$4,AllPublicationData!$D:$D,'Publication Table (%)'!I$7)/
SUMIFS(AllPublicationData!$E:$E,AllPublicationData!$A:$A,'Publication Table (%)'!$B169,AllPublicationData!$B:$B,'Publication Table (%)'!$C$4,AllPublicationData!$D:$D,'Publication Table (%)'!I$7),
SUMIFS(AllPublicationData!$F:$F,AllPublicationData!$A:$A,'Publication Table (%)'!$B169,AllPublicationData!$B:$B,'Publication Table (%)'!I$7)/
SUMIFS(AllPublicationData!$E:$E,AllPublicationData!$A:$A,'Publication Table (%)'!$B169,AllPublicationData!$B:$B,'Publication Table (%)'!I$7)),
IF('Publication Table (%)'!$C$5="Operations cancelled by patient",
IFERROR(SUMIFS(AllPublicationData!$G:$G,AllPublicationData!$A:$A,'Publication Table (%)'!$B169,AllPublicationData!$B:$B,'Publication Table (%)'!$C$4,AllPublicationData!$D:$D,'Publication Table (%)'!I$7)/
SUMIFS(AllPublicationData!$E:$E,AllPublicationData!$A:$A,'Publication Table (%)'!$B169,AllPublicationData!$B:$B,'Publication Table (%)'!$C$4,AllPublicationData!$D:$D,'Publication Table (%)'!I$7),
SUMIFS(AllPublicationData!$G:$G,AllPublicationData!$A:$A,'Publication Table (%)'!$B169,AllPublicationData!$B:$B,'Publication Table (%)'!I$7)/
SUMIFS(AllPublicationData!$E:$E,AllPublicationData!$A:$A,'Publication Table (%)'!$B169,AllPublicationData!$B:$B,'Publication Table (%)'!I$7)),
IF('Publication Table (%)'!$C$5="Operations cancelled for clinical reasons",
IFERROR(SUMIFS(AllPublicationData!$H:$H,AllPublicationData!$A:$A,'Publication Table (%)'!$B169,AllPublicationData!$B:$B,'Publication Table (%)'!$C$4,AllPublicationData!$D:$D,'Publication Table (%)'!I$7)/
SUMIFS(AllPublicationData!$E:$E,AllPublicationData!$A:$A,'Publication Table (%)'!$B169,AllPublicationData!$B:$B,'Publication Table (%)'!$C$4,AllPublicationData!$D:$D,'Publication Table (%)'!I$7),
SUMIFS(AllPublicationData!$H:$H,AllPublicationData!$A:$A,'Publication Table (%)'!$B169,AllPublicationData!$B:$B,'Publication Table (%)'!I$7)/
SUMIFS(AllPublicationData!$E:$E,AllPublicationData!$A:$A,'Publication Table (%)'!$B169,AllPublicationData!$B:$B,'Publication Table (%)'!I$7)),
IF('Publication Table (%)'!$C$5="Operations cancelled for non-clinical/capacity reasons",
IFERROR(SUMIFS(AllPublicationData!$I:$I,AllPublicationData!$A:$A,'Publication Table (%)'!$B169,AllPublicationData!$B:$B,'Publication Table (%)'!$C$4,AllPublicationData!$D:$D,'Publication Table (%)'!I$7)/
SUMIFS(AllPublicationData!$E:$E,AllPublicationData!$A:$A,'Publication Table (%)'!$B169,AllPublicationData!$B:$B,'Publication Table (%)'!$C$4,AllPublicationData!$D:$D,'Publication Table (%)'!I$7),
SUMIFS(AllPublicationData!$I:$I,AllPublicationData!$A:$A,'Publication Table (%)'!$B169,AllPublicationData!$B:$B,'Publication Table (%)'!I$7)/
SUMIFS(AllPublicationData!$E:$E,AllPublicationData!$A:$A,'Publication Table (%)'!$B169,AllPublicationData!$B:$B,'Publication Table (%)'!I$7)),
IF('Publication Table (%)'!$C$5="Cancellations for other reasons",
IFERROR(SUMIFS(AllPublicationData!$J:$J,AllPublicationData!$A:$A,'Publication Table (%)'!$B169,AllPublicationData!$B:$B,'Publication Table (%)'!$C$4,AllPublicationData!$D:$D,'Publication Table (%)'!I$7)/
SUMIFS(AllPublicationData!$E:$E,AllPublicationData!$A:$A,'Publication Table (%)'!$B169,AllPublicationData!$B:$B,'Publication Table (%)'!$C$4,AllPublicationData!$D:$D,'Publication Table (%)'!I$7),
SUMIFS(AllPublicationData!$J:$J,AllPublicationData!$A:$A,'Publication Table (%)'!$B169,AllPublicationData!$B:$B,'Publication Table (%)'!I$7)/
SUMIFS(AllPublicationData!$E:$E,AllPublicationData!$A:$A,'Publication Table (%)'!$B169,AllPublicationData!$B:$B,'Publication Table (%)'!I$7)))))))</f>
        <v>#DIV/0!</v>
      </c>
      <c r="J169" s="96" t="e">
        <f>IF('Publication Table (%)'!$C$5="All Cancelled Operations",
IFERROR(SUMIFS(AllPublicationData!$F:$F,AllPublicationData!$A:$A,'Publication Table (%)'!$B169,AllPublicationData!$B:$B,'Publication Table (%)'!$C$4,AllPublicationData!$D:$D,'Publication Table (%)'!J$7)/
SUMIFS(AllPublicationData!$E:$E,AllPublicationData!$A:$A,'Publication Table (%)'!$B169,AllPublicationData!$B:$B,'Publication Table (%)'!$C$4,AllPublicationData!$D:$D,'Publication Table (%)'!J$7),
SUMIFS(AllPublicationData!$F:$F,AllPublicationData!$A:$A,'Publication Table (%)'!$B169,AllPublicationData!$B:$B,'Publication Table (%)'!J$7)/
SUMIFS(AllPublicationData!$E:$E,AllPublicationData!$A:$A,'Publication Table (%)'!$B169,AllPublicationData!$B:$B,'Publication Table (%)'!J$7)),
IF('Publication Table (%)'!$C$5="Operations cancelled by patient",
IFERROR(SUMIFS(AllPublicationData!$G:$G,AllPublicationData!$A:$A,'Publication Table (%)'!$B169,AllPublicationData!$B:$B,'Publication Table (%)'!$C$4,AllPublicationData!$D:$D,'Publication Table (%)'!J$7)/
SUMIFS(AllPublicationData!$E:$E,AllPublicationData!$A:$A,'Publication Table (%)'!$B169,AllPublicationData!$B:$B,'Publication Table (%)'!$C$4,AllPublicationData!$D:$D,'Publication Table (%)'!J$7),
SUMIFS(AllPublicationData!$G:$G,AllPublicationData!$A:$A,'Publication Table (%)'!$B169,AllPublicationData!$B:$B,'Publication Table (%)'!J$7)/
SUMIFS(AllPublicationData!$E:$E,AllPublicationData!$A:$A,'Publication Table (%)'!$B169,AllPublicationData!$B:$B,'Publication Table (%)'!J$7)),
IF('Publication Table (%)'!$C$5="Operations cancelled for clinical reasons",
IFERROR(SUMIFS(AllPublicationData!$H:$H,AllPublicationData!$A:$A,'Publication Table (%)'!$B169,AllPublicationData!$B:$B,'Publication Table (%)'!$C$4,AllPublicationData!$D:$D,'Publication Table (%)'!J$7)/
SUMIFS(AllPublicationData!$E:$E,AllPublicationData!$A:$A,'Publication Table (%)'!$B169,AllPublicationData!$B:$B,'Publication Table (%)'!$C$4,AllPublicationData!$D:$D,'Publication Table (%)'!J$7),
SUMIFS(AllPublicationData!$H:$H,AllPublicationData!$A:$A,'Publication Table (%)'!$B169,AllPublicationData!$B:$B,'Publication Table (%)'!J$7)/
SUMIFS(AllPublicationData!$E:$E,AllPublicationData!$A:$A,'Publication Table (%)'!$B169,AllPublicationData!$B:$B,'Publication Table (%)'!J$7)),
IF('Publication Table (%)'!$C$5="Operations cancelled for non-clinical/capacity reasons",
IFERROR(SUMIFS(AllPublicationData!$I:$I,AllPublicationData!$A:$A,'Publication Table (%)'!$B169,AllPublicationData!$B:$B,'Publication Table (%)'!$C$4,AllPublicationData!$D:$D,'Publication Table (%)'!J$7)/
SUMIFS(AllPublicationData!$E:$E,AllPublicationData!$A:$A,'Publication Table (%)'!$B169,AllPublicationData!$B:$B,'Publication Table (%)'!$C$4,AllPublicationData!$D:$D,'Publication Table (%)'!J$7),
SUMIFS(AllPublicationData!$I:$I,AllPublicationData!$A:$A,'Publication Table (%)'!$B169,AllPublicationData!$B:$B,'Publication Table (%)'!J$7)/
SUMIFS(AllPublicationData!$E:$E,AllPublicationData!$A:$A,'Publication Table (%)'!$B169,AllPublicationData!$B:$B,'Publication Table (%)'!J$7)),
IF('Publication Table (%)'!$C$5="Cancellations for other reasons",
IFERROR(SUMIFS(AllPublicationData!$J:$J,AllPublicationData!$A:$A,'Publication Table (%)'!$B169,AllPublicationData!$B:$B,'Publication Table (%)'!$C$4,AllPublicationData!$D:$D,'Publication Table (%)'!J$7)/
SUMIFS(AllPublicationData!$E:$E,AllPublicationData!$A:$A,'Publication Table (%)'!$B169,AllPublicationData!$B:$B,'Publication Table (%)'!$C$4,AllPublicationData!$D:$D,'Publication Table (%)'!J$7),
SUMIFS(AllPublicationData!$J:$J,AllPublicationData!$A:$A,'Publication Table (%)'!$B169,AllPublicationData!$B:$B,'Publication Table (%)'!J$7)/
SUMIFS(AllPublicationData!$E:$E,AllPublicationData!$A:$A,'Publication Table (%)'!$B169,AllPublicationData!$B:$B,'Publication Table (%)'!J$7)))))))</f>
        <v>#DIV/0!</v>
      </c>
      <c r="K169" s="96" t="e">
        <f>IF('Publication Table (%)'!$C$5="All Cancelled Operations",
IFERROR(SUMIFS(AllPublicationData!$F:$F,AllPublicationData!$A:$A,'Publication Table (%)'!$B169,AllPublicationData!$B:$B,'Publication Table (%)'!$C$4,AllPublicationData!$D:$D,'Publication Table (%)'!K$7)/
SUMIFS(AllPublicationData!$E:$E,AllPublicationData!$A:$A,'Publication Table (%)'!$B169,AllPublicationData!$B:$B,'Publication Table (%)'!$C$4,AllPublicationData!$D:$D,'Publication Table (%)'!K$7),
SUMIFS(AllPublicationData!$F:$F,AllPublicationData!$A:$A,'Publication Table (%)'!$B169,AllPublicationData!$B:$B,'Publication Table (%)'!K$7)/
SUMIFS(AllPublicationData!$E:$E,AllPublicationData!$A:$A,'Publication Table (%)'!$B169,AllPublicationData!$B:$B,'Publication Table (%)'!K$7)),
IF('Publication Table (%)'!$C$5="Operations cancelled by patient",
IFERROR(SUMIFS(AllPublicationData!$G:$G,AllPublicationData!$A:$A,'Publication Table (%)'!$B169,AllPublicationData!$B:$B,'Publication Table (%)'!$C$4,AllPublicationData!$D:$D,'Publication Table (%)'!K$7)/
SUMIFS(AllPublicationData!$E:$E,AllPublicationData!$A:$A,'Publication Table (%)'!$B169,AllPublicationData!$B:$B,'Publication Table (%)'!$C$4,AllPublicationData!$D:$D,'Publication Table (%)'!K$7),
SUMIFS(AllPublicationData!$G:$G,AllPublicationData!$A:$A,'Publication Table (%)'!$B169,AllPublicationData!$B:$B,'Publication Table (%)'!K$7)/
SUMIFS(AllPublicationData!$E:$E,AllPublicationData!$A:$A,'Publication Table (%)'!$B169,AllPublicationData!$B:$B,'Publication Table (%)'!K$7)),
IF('Publication Table (%)'!$C$5="Operations cancelled for clinical reasons",
IFERROR(SUMIFS(AllPublicationData!$H:$H,AllPublicationData!$A:$A,'Publication Table (%)'!$B169,AllPublicationData!$B:$B,'Publication Table (%)'!$C$4,AllPublicationData!$D:$D,'Publication Table (%)'!K$7)/
SUMIFS(AllPublicationData!$E:$E,AllPublicationData!$A:$A,'Publication Table (%)'!$B169,AllPublicationData!$B:$B,'Publication Table (%)'!$C$4,AllPublicationData!$D:$D,'Publication Table (%)'!K$7),
SUMIFS(AllPublicationData!$H:$H,AllPublicationData!$A:$A,'Publication Table (%)'!$B169,AllPublicationData!$B:$B,'Publication Table (%)'!K$7)/
SUMIFS(AllPublicationData!$E:$E,AllPublicationData!$A:$A,'Publication Table (%)'!$B169,AllPublicationData!$B:$B,'Publication Table (%)'!K$7)),
IF('Publication Table (%)'!$C$5="Operations cancelled for non-clinical/capacity reasons",
IFERROR(SUMIFS(AllPublicationData!$I:$I,AllPublicationData!$A:$A,'Publication Table (%)'!$B169,AllPublicationData!$B:$B,'Publication Table (%)'!$C$4,AllPublicationData!$D:$D,'Publication Table (%)'!K$7)/
SUMIFS(AllPublicationData!$E:$E,AllPublicationData!$A:$A,'Publication Table (%)'!$B169,AllPublicationData!$B:$B,'Publication Table (%)'!$C$4,AllPublicationData!$D:$D,'Publication Table (%)'!K$7),
SUMIFS(AllPublicationData!$I:$I,AllPublicationData!$A:$A,'Publication Table (%)'!$B169,AllPublicationData!$B:$B,'Publication Table (%)'!K$7)/
SUMIFS(AllPublicationData!$E:$E,AllPublicationData!$A:$A,'Publication Table (%)'!$B169,AllPublicationData!$B:$B,'Publication Table (%)'!K$7)),
IF('Publication Table (%)'!$C$5="Cancellations for other reasons",
IFERROR(SUMIFS(AllPublicationData!$J:$J,AllPublicationData!$A:$A,'Publication Table (%)'!$B169,AllPublicationData!$B:$B,'Publication Table (%)'!$C$4,AllPublicationData!$D:$D,'Publication Table (%)'!K$7)/
SUMIFS(AllPublicationData!$E:$E,AllPublicationData!$A:$A,'Publication Table (%)'!$B169,AllPublicationData!$B:$B,'Publication Table (%)'!$C$4,AllPublicationData!$D:$D,'Publication Table (%)'!K$7),
SUMIFS(AllPublicationData!$J:$J,AllPublicationData!$A:$A,'Publication Table (%)'!$B169,AllPublicationData!$B:$B,'Publication Table (%)'!K$7)/
SUMIFS(AllPublicationData!$E:$E,AllPublicationData!$A:$A,'Publication Table (%)'!$B169,AllPublicationData!$B:$B,'Publication Table (%)'!K$7)))))))</f>
        <v>#DIV/0!</v>
      </c>
      <c r="L169" s="96" t="e">
        <f>IF('Publication Table (%)'!$C$5="All Cancelled Operations",
IFERROR(SUMIFS(AllPublicationData!$F:$F,AllPublicationData!$A:$A,'Publication Table (%)'!$B169,AllPublicationData!$B:$B,'Publication Table (%)'!$C$4,AllPublicationData!$D:$D,'Publication Table (%)'!L$7)/
SUMIFS(AllPublicationData!$E:$E,AllPublicationData!$A:$A,'Publication Table (%)'!$B169,AllPublicationData!$B:$B,'Publication Table (%)'!$C$4,AllPublicationData!$D:$D,'Publication Table (%)'!L$7),
SUMIFS(AllPublicationData!$F:$F,AllPublicationData!$A:$A,'Publication Table (%)'!$B169,AllPublicationData!$B:$B,'Publication Table (%)'!L$7)/
SUMIFS(AllPublicationData!$E:$E,AllPublicationData!$A:$A,'Publication Table (%)'!$B169,AllPublicationData!$B:$B,'Publication Table (%)'!L$7)),
IF('Publication Table (%)'!$C$5="Operations cancelled by patient",
IFERROR(SUMIFS(AllPublicationData!$G:$G,AllPublicationData!$A:$A,'Publication Table (%)'!$B169,AllPublicationData!$B:$B,'Publication Table (%)'!$C$4,AllPublicationData!$D:$D,'Publication Table (%)'!L$7)/
SUMIFS(AllPublicationData!$E:$E,AllPublicationData!$A:$A,'Publication Table (%)'!$B169,AllPublicationData!$B:$B,'Publication Table (%)'!$C$4,AllPublicationData!$D:$D,'Publication Table (%)'!L$7),
SUMIFS(AllPublicationData!$G:$G,AllPublicationData!$A:$A,'Publication Table (%)'!$B169,AllPublicationData!$B:$B,'Publication Table (%)'!L$7)/
SUMIFS(AllPublicationData!$E:$E,AllPublicationData!$A:$A,'Publication Table (%)'!$B169,AllPublicationData!$B:$B,'Publication Table (%)'!L$7)),
IF('Publication Table (%)'!$C$5="Operations cancelled for clinical reasons",
IFERROR(SUMIFS(AllPublicationData!$H:$H,AllPublicationData!$A:$A,'Publication Table (%)'!$B169,AllPublicationData!$B:$B,'Publication Table (%)'!$C$4,AllPublicationData!$D:$D,'Publication Table (%)'!L$7)/
SUMIFS(AllPublicationData!$E:$E,AllPublicationData!$A:$A,'Publication Table (%)'!$B169,AllPublicationData!$B:$B,'Publication Table (%)'!$C$4,AllPublicationData!$D:$D,'Publication Table (%)'!L$7),
SUMIFS(AllPublicationData!$H:$H,AllPublicationData!$A:$A,'Publication Table (%)'!$B169,AllPublicationData!$B:$B,'Publication Table (%)'!L$7)/
SUMIFS(AllPublicationData!$E:$E,AllPublicationData!$A:$A,'Publication Table (%)'!$B169,AllPublicationData!$B:$B,'Publication Table (%)'!L$7)),
IF('Publication Table (%)'!$C$5="Operations cancelled for non-clinical/capacity reasons",
IFERROR(SUMIFS(AllPublicationData!$I:$I,AllPublicationData!$A:$A,'Publication Table (%)'!$B169,AllPublicationData!$B:$B,'Publication Table (%)'!$C$4,AllPublicationData!$D:$D,'Publication Table (%)'!L$7)/
SUMIFS(AllPublicationData!$E:$E,AllPublicationData!$A:$A,'Publication Table (%)'!$B169,AllPublicationData!$B:$B,'Publication Table (%)'!$C$4,AllPublicationData!$D:$D,'Publication Table (%)'!L$7),
SUMIFS(AllPublicationData!$I:$I,AllPublicationData!$A:$A,'Publication Table (%)'!$B169,AllPublicationData!$B:$B,'Publication Table (%)'!L$7)/
SUMIFS(AllPublicationData!$E:$E,AllPublicationData!$A:$A,'Publication Table (%)'!$B169,AllPublicationData!$B:$B,'Publication Table (%)'!L$7)),
IF('Publication Table (%)'!$C$5="Cancellations for other reasons",
IFERROR(SUMIFS(AllPublicationData!$J:$J,AllPublicationData!$A:$A,'Publication Table (%)'!$B169,AllPublicationData!$B:$B,'Publication Table (%)'!$C$4,AllPublicationData!$D:$D,'Publication Table (%)'!L$7)/
SUMIFS(AllPublicationData!$E:$E,AllPublicationData!$A:$A,'Publication Table (%)'!$B169,AllPublicationData!$B:$B,'Publication Table (%)'!$C$4,AllPublicationData!$D:$D,'Publication Table (%)'!L$7),
SUMIFS(AllPublicationData!$J:$J,AllPublicationData!$A:$A,'Publication Table (%)'!$B169,AllPublicationData!$B:$B,'Publication Table (%)'!L$7)/
SUMIFS(AllPublicationData!$E:$E,AllPublicationData!$A:$A,'Publication Table (%)'!$B169,AllPublicationData!$B:$B,'Publication Table (%)'!L$7)))))))</f>
        <v>#DIV/0!</v>
      </c>
      <c r="M169" s="96" t="e">
        <f>IF('Publication Table (%)'!$C$5="All Cancelled Operations",
IFERROR(SUMIFS(AllPublicationData!$F:$F,AllPublicationData!$A:$A,'Publication Table (%)'!$B169,AllPublicationData!$B:$B,'Publication Table (%)'!$C$4,AllPublicationData!$D:$D,'Publication Table (%)'!M$7)/
SUMIFS(AllPublicationData!$E:$E,AllPublicationData!$A:$A,'Publication Table (%)'!$B169,AllPublicationData!$B:$B,'Publication Table (%)'!$C$4,AllPublicationData!$D:$D,'Publication Table (%)'!M$7),
SUMIFS(AllPublicationData!$F:$F,AllPublicationData!$A:$A,'Publication Table (%)'!$B169,AllPublicationData!$B:$B,'Publication Table (%)'!M$7)/
SUMIFS(AllPublicationData!$E:$E,AllPublicationData!$A:$A,'Publication Table (%)'!$B169,AllPublicationData!$B:$B,'Publication Table (%)'!M$7)),
IF('Publication Table (%)'!$C$5="Operations cancelled by patient",
IFERROR(SUMIFS(AllPublicationData!$G:$G,AllPublicationData!$A:$A,'Publication Table (%)'!$B169,AllPublicationData!$B:$B,'Publication Table (%)'!$C$4,AllPublicationData!$D:$D,'Publication Table (%)'!M$7)/
SUMIFS(AllPublicationData!$E:$E,AllPublicationData!$A:$A,'Publication Table (%)'!$B169,AllPublicationData!$B:$B,'Publication Table (%)'!$C$4,AllPublicationData!$D:$D,'Publication Table (%)'!M$7),
SUMIFS(AllPublicationData!$G:$G,AllPublicationData!$A:$A,'Publication Table (%)'!$B169,AllPublicationData!$B:$B,'Publication Table (%)'!M$7)/
SUMIFS(AllPublicationData!$E:$E,AllPublicationData!$A:$A,'Publication Table (%)'!$B169,AllPublicationData!$B:$B,'Publication Table (%)'!M$7)),
IF('Publication Table (%)'!$C$5="Operations cancelled for clinical reasons",
IFERROR(SUMIFS(AllPublicationData!$H:$H,AllPublicationData!$A:$A,'Publication Table (%)'!$B169,AllPublicationData!$B:$B,'Publication Table (%)'!$C$4,AllPublicationData!$D:$D,'Publication Table (%)'!M$7)/
SUMIFS(AllPublicationData!$E:$E,AllPublicationData!$A:$A,'Publication Table (%)'!$B169,AllPublicationData!$B:$B,'Publication Table (%)'!$C$4,AllPublicationData!$D:$D,'Publication Table (%)'!M$7),
SUMIFS(AllPublicationData!$H:$H,AllPublicationData!$A:$A,'Publication Table (%)'!$B169,AllPublicationData!$B:$B,'Publication Table (%)'!M$7)/
SUMIFS(AllPublicationData!$E:$E,AllPublicationData!$A:$A,'Publication Table (%)'!$B169,AllPublicationData!$B:$B,'Publication Table (%)'!M$7)),
IF('Publication Table (%)'!$C$5="Operations cancelled for non-clinical/capacity reasons",
IFERROR(SUMIFS(AllPublicationData!$I:$I,AllPublicationData!$A:$A,'Publication Table (%)'!$B169,AllPublicationData!$B:$B,'Publication Table (%)'!$C$4,AllPublicationData!$D:$D,'Publication Table (%)'!M$7)/
SUMIFS(AllPublicationData!$E:$E,AllPublicationData!$A:$A,'Publication Table (%)'!$B169,AllPublicationData!$B:$B,'Publication Table (%)'!$C$4,AllPublicationData!$D:$D,'Publication Table (%)'!M$7),
SUMIFS(AllPublicationData!$I:$I,AllPublicationData!$A:$A,'Publication Table (%)'!$B169,AllPublicationData!$B:$B,'Publication Table (%)'!M$7)/
SUMIFS(AllPublicationData!$E:$E,AllPublicationData!$A:$A,'Publication Table (%)'!$B169,AllPublicationData!$B:$B,'Publication Table (%)'!M$7)),
IF('Publication Table (%)'!$C$5="Cancellations for other reasons",
IFERROR(SUMIFS(AllPublicationData!$J:$J,AllPublicationData!$A:$A,'Publication Table (%)'!$B169,AllPublicationData!$B:$B,'Publication Table (%)'!$C$4,AllPublicationData!$D:$D,'Publication Table (%)'!M$7)/
SUMIFS(AllPublicationData!$E:$E,AllPublicationData!$A:$A,'Publication Table (%)'!$B169,AllPublicationData!$B:$B,'Publication Table (%)'!$C$4,AllPublicationData!$D:$D,'Publication Table (%)'!M$7),
SUMIFS(AllPublicationData!$J:$J,AllPublicationData!$A:$A,'Publication Table (%)'!$B169,AllPublicationData!$B:$B,'Publication Table (%)'!M$7)/
SUMIFS(AllPublicationData!$E:$E,AllPublicationData!$A:$A,'Publication Table (%)'!$B169,AllPublicationData!$B:$B,'Publication Table (%)'!M$7)))))))</f>
        <v>#DIV/0!</v>
      </c>
      <c r="N169" s="96" t="e">
        <f>IF('Publication Table (%)'!$C$5="All Cancelled Operations",
IFERROR(SUMIFS(AllPublicationData!$F:$F,AllPublicationData!$A:$A,'Publication Table (%)'!$B169,AllPublicationData!$B:$B,'Publication Table (%)'!$C$4,AllPublicationData!$D:$D,'Publication Table (%)'!N$7)/
SUMIFS(AllPublicationData!$E:$E,AllPublicationData!$A:$A,'Publication Table (%)'!$B169,AllPublicationData!$B:$B,'Publication Table (%)'!$C$4,AllPublicationData!$D:$D,'Publication Table (%)'!N$7),
SUMIFS(AllPublicationData!$F:$F,AllPublicationData!$A:$A,'Publication Table (%)'!$B169,AllPublicationData!$B:$B,'Publication Table (%)'!N$7)/
SUMIFS(AllPublicationData!$E:$E,AllPublicationData!$A:$A,'Publication Table (%)'!$B169,AllPublicationData!$B:$B,'Publication Table (%)'!N$7)),
IF('Publication Table (%)'!$C$5="Operations cancelled by patient",
IFERROR(SUMIFS(AllPublicationData!$G:$G,AllPublicationData!$A:$A,'Publication Table (%)'!$B169,AllPublicationData!$B:$B,'Publication Table (%)'!$C$4,AllPublicationData!$D:$D,'Publication Table (%)'!N$7)/
SUMIFS(AllPublicationData!$E:$E,AllPublicationData!$A:$A,'Publication Table (%)'!$B169,AllPublicationData!$B:$B,'Publication Table (%)'!$C$4,AllPublicationData!$D:$D,'Publication Table (%)'!N$7),
SUMIFS(AllPublicationData!$G:$G,AllPublicationData!$A:$A,'Publication Table (%)'!$B169,AllPublicationData!$B:$B,'Publication Table (%)'!N$7)/
SUMIFS(AllPublicationData!$E:$E,AllPublicationData!$A:$A,'Publication Table (%)'!$B169,AllPublicationData!$B:$B,'Publication Table (%)'!N$7)),
IF('Publication Table (%)'!$C$5="Operations cancelled for clinical reasons",
IFERROR(SUMIFS(AllPublicationData!$H:$H,AllPublicationData!$A:$A,'Publication Table (%)'!$B169,AllPublicationData!$B:$B,'Publication Table (%)'!$C$4,AllPublicationData!$D:$D,'Publication Table (%)'!N$7)/
SUMIFS(AllPublicationData!$E:$E,AllPublicationData!$A:$A,'Publication Table (%)'!$B169,AllPublicationData!$B:$B,'Publication Table (%)'!$C$4,AllPublicationData!$D:$D,'Publication Table (%)'!N$7),
SUMIFS(AllPublicationData!$H:$H,AllPublicationData!$A:$A,'Publication Table (%)'!$B169,AllPublicationData!$B:$B,'Publication Table (%)'!N$7)/
SUMIFS(AllPublicationData!$E:$E,AllPublicationData!$A:$A,'Publication Table (%)'!$B169,AllPublicationData!$B:$B,'Publication Table (%)'!N$7)),
IF('Publication Table (%)'!$C$5="Operations cancelled for non-clinical/capacity reasons",
IFERROR(SUMIFS(AllPublicationData!$I:$I,AllPublicationData!$A:$A,'Publication Table (%)'!$B169,AllPublicationData!$B:$B,'Publication Table (%)'!$C$4,AllPublicationData!$D:$D,'Publication Table (%)'!N$7)/
SUMIFS(AllPublicationData!$E:$E,AllPublicationData!$A:$A,'Publication Table (%)'!$B169,AllPublicationData!$B:$B,'Publication Table (%)'!$C$4,AllPublicationData!$D:$D,'Publication Table (%)'!N$7),
SUMIFS(AllPublicationData!$I:$I,AllPublicationData!$A:$A,'Publication Table (%)'!$B169,AllPublicationData!$B:$B,'Publication Table (%)'!N$7)/
SUMIFS(AllPublicationData!$E:$E,AllPublicationData!$A:$A,'Publication Table (%)'!$B169,AllPublicationData!$B:$B,'Publication Table (%)'!N$7)),
IF('Publication Table (%)'!$C$5="Cancellations for other reasons",
IFERROR(SUMIFS(AllPublicationData!$J:$J,AllPublicationData!$A:$A,'Publication Table (%)'!$B169,AllPublicationData!$B:$B,'Publication Table (%)'!$C$4,AllPublicationData!$D:$D,'Publication Table (%)'!N$7)/
SUMIFS(AllPublicationData!$E:$E,AllPublicationData!$A:$A,'Publication Table (%)'!$B169,AllPublicationData!$B:$B,'Publication Table (%)'!$C$4,AllPublicationData!$D:$D,'Publication Table (%)'!N$7),
SUMIFS(AllPublicationData!$J:$J,AllPublicationData!$A:$A,'Publication Table (%)'!$B169,AllPublicationData!$B:$B,'Publication Table (%)'!N$7)/
SUMIFS(AllPublicationData!$E:$E,AllPublicationData!$A:$A,'Publication Table (%)'!$B169,AllPublicationData!$B:$B,'Publication Table (%)'!N$7)))))))</f>
        <v>#DIV/0!</v>
      </c>
      <c r="O169" s="96" t="e">
        <f>IF('Publication Table (%)'!$C$5="All Cancelled Operations",
IFERROR(SUMIFS(AllPublicationData!$F:$F,AllPublicationData!$A:$A,'Publication Table (%)'!$B169,AllPublicationData!$B:$B,'Publication Table (%)'!$C$4,AllPublicationData!$D:$D,'Publication Table (%)'!O$7)/
SUMIFS(AllPublicationData!$E:$E,AllPublicationData!$A:$A,'Publication Table (%)'!$B169,AllPublicationData!$B:$B,'Publication Table (%)'!$C$4,AllPublicationData!$D:$D,'Publication Table (%)'!O$7),
SUMIFS(AllPublicationData!$F:$F,AllPublicationData!$A:$A,'Publication Table (%)'!$B169,AllPublicationData!$B:$B,'Publication Table (%)'!O$7)/
SUMIFS(AllPublicationData!$E:$E,AllPublicationData!$A:$A,'Publication Table (%)'!$B169,AllPublicationData!$B:$B,'Publication Table (%)'!O$7)),
IF('Publication Table (%)'!$C$5="Operations cancelled by patient",
IFERROR(SUMIFS(AllPublicationData!$G:$G,AllPublicationData!$A:$A,'Publication Table (%)'!$B169,AllPublicationData!$B:$B,'Publication Table (%)'!$C$4,AllPublicationData!$D:$D,'Publication Table (%)'!O$7)/
SUMIFS(AllPublicationData!$E:$E,AllPublicationData!$A:$A,'Publication Table (%)'!$B169,AllPublicationData!$B:$B,'Publication Table (%)'!$C$4,AllPublicationData!$D:$D,'Publication Table (%)'!O$7),
SUMIFS(AllPublicationData!$G:$G,AllPublicationData!$A:$A,'Publication Table (%)'!$B169,AllPublicationData!$B:$B,'Publication Table (%)'!O$7)/
SUMIFS(AllPublicationData!$E:$E,AllPublicationData!$A:$A,'Publication Table (%)'!$B169,AllPublicationData!$B:$B,'Publication Table (%)'!O$7)),
IF('Publication Table (%)'!$C$5="Operations cancelled for clinical reasons",
IFERROR(SUMIFS(AllPublicationData!$H:$H,AllPublicationData!$A:$A,'Publication Table (%)'!$B169,AllPublicationData!$B:$B,'Publication Table (%)'!$C$4,AllPublicationData!$D:$D,'Publication Table (%)'!O$7)/
SUMIFS(AllPublicationData!$E:$E,AllPublicationData!$A:$A,'Publication Table (%)'!$B169,AllPublicationData!$B:$B,'Publication Table (%)'!$C$4,AllPublicationData!$D:$D,'Publication Table (%)'!O$7),
SUMIFS(AllPublicationData!$H:$H,AllPublicationData!$A:$A,'Publication Table (%)'!$B169,AllPublicationData!$B:$B,'Publication Table (%)'!O$7)/
SUMIFS(AllPublicationData!$E:$E,AllPublicationData!$A:$A,'Publication Table (%)'!$B169,AllPublicationData!$B:$B,'Publication Table (%)'!O$7)),
IF('Publication Table (%)'!$C$5="Operations cancelled for non-clinical/capacity reasons",
IFERROR(SUMIFS(AllPublicationData!$I:$I,AllPublicationData!$A:$A,'Publication Table (%)'!$B169,AllPublicationData!$B:$B,'Publication Table (%)'!$C$4,AllPublicationData!$D:$D,'Publication Table (%)'!O$7)/
SUMIFS(AllPublicationData!$E:$E,AllPublicationData!$A:$A,'Publication Table (%)'!$B169,AllPublicationData!$B:$B,'Publication Table (%)'!$C$4,AllPublicationData!$D:$D,'Publication Table (%)'!O$7),
SUMIFS(AllPublicationData!$I:$I,AllPublicationData!$A:$A,'Publication Table (%)'!$B169,AllPublicationData!$B:$B,'Publication Table (%)'!O$7)/
SUMIFS(AllPublicationData!$E:$E,AllPublicationData!$A:$A,'Publication Table (%)'!$B169,AllPublicationData!$B:$B,'Publication Table (%)'!O$7)),
IF('Publication Table (%)'!$C$5="Cancellations for other reasons",
IFERROR(SUMIFS(AllPublicationData!$J:$J,AllPublicationData!$A:$A,'Publication Table (%)'!$B169,AllPublicationData!$B:$B,'Publication Table (%)'!$C$4,AllPublicationData!$D:$D,'Publication Table (%)'!O$7)/
SUMIFS(AllPublicationData!$E:$E,AllPublicationData!$A:$A,'Publication Table (%)'!$B169,AllPublicationData!$B:$B,'Publication Table (%)'!$C$4,AllPublicationData!$D:$D,'Publication Table (%)'!O$7),
SUMIFS(AllPublicationData!$J:$J,AllPublicationData!$A:$A,'Publication Table (%)'!$B169,AllPublicationData!$B:$B,'Publication Table (%)'!O$7)/
SUMIFS(AllPublicationData!$E:$E,AllPublicationData!$A:$A,'Publication Table (%)'!$B169,AllPublicationData!$B:$B,'Publication Table (%)'!O$7)))))))</f>
        <v>#DIV/0!</v>
      </c>
      <c r="P169" s="96" t="e">
        <f>IF('Publication Table (%)'!$C$5="All Cancelled Operations",
IFERROR(SUMIFS(AllPublicationData!$F:$F,AllPublicationData!$A:$A,'Publication Table (%)'!$B169,AllPublicationData!$B:$B,'Publication Table (%)'!$C$4,AllPublicationData!$D:$D,'Publication Table (%)'!P$7)/
SUMIFS(AllPublicationData!$E:$E,AllPublicationData!$A:$A,'Publication Table (%)'!$B169,AllPublicationData!$B:$B,'Publication Table (%)'!$C$4,AllPublicationData!$D:$D,'Publication Table (%)'!P$7),
SUMIFS(AllPublicationData!$F:$F,AllPublicationData!$A:$A,'Publication Table (%)'!$B169,AllPublicationData!$B:$B,'Publication Table (%)'!P$7)/
SUMIFS(AllPublicationData!$E:$E,AllPublicationData!$A:$A,'Publication Table (%)'!$B169,AllPublicationData!$B:$B,'Publication Table (%)'!P$7)),
IF('Publication Table (%)'!$C$5="Operations cancelled by patient",
IFERROR(SUMIFS(AllPublicationData!$G:$G,AllPublicationData!$A:$A,'Publication Table (%)'!$B169,AllPublicationData!$B:$B,'Publication Table (%)'!$C$4,AllPublicationData!$D:$D,'Publication Table (%)'!P$7)/
SUMIFS(AllPublicationData!$E:$E,AllPublicationData!$A:$A,'Publication Table (%)'!$B169,AllPublicationData!$B:$B,'Publication Table (%)'!$C$4,AllPublicationData!$D:$D,'Publication Table (%)'!P$7),
SUMIFS(AllPublicationData!$G:$G,AllPublicationData!$A:$A,'Publication Table (%)'!$B169,AllPublicationData!$B:$B,'Publication Table (%)'!P$7)/
SUMIFS(AllPublicationData!$E:$E,AllPublicationData!$A:$A,'Publication Table (%)'!$B169,AllPublicationData!$B:$B,'Publication Table (%)'!P$7)),
IF('Publication Table (%)'!$C$5="Operations cancelled for clinical reasons",
IFERROR(SUMIFS(AllPublicationData!$H:$H,AllPublicationData!$A:$A,'Publication Table (%)'!$B169,AllPublicationData!$B:$B,'Publication Table (%)'!$C$4,AllPublicationData!$D:$D,'Publication Table (%)'!P$7)/
SUMIFS(AllPublicationData!$E:$E,AllPublicationData!$A:$A,'Publication Table (%)'!$B169,AllPublicationData!$B:$B,'Publication Table (%)'!$C$4,AllPublicationData!$D:$D,'Publication Table (%)'!P$7),
SUMIFS(AllPublicationData!$H:$H,AllPublicationData!$A:$A,'Publication Table (%)'!$B169,AllPublicationData!$B:$B,'Publication Table (%)'!P$7)/
SUMIFS(AllPublicationData!$E:$E,AllPublicationData!$A:$A,'Publication Table (%)'!$B169,AllPublicationData!$B:$B,'Publication Table (%)'!P$7)),
IF('Publication Table (%)'!$C$5="Operations cancelled for non-clinical/capacity reasons",
IFERROR(SUMIFS(AllPublicationData!$I:$I,AllPublicationData!$A:$A,'Publication Table (%)'!$B169,AllPublicationData!$B:$B,'Publication Table (%)'!$C$4,AllPublicationData!$D:$D,'Publication Table (%)'!P$7)/
SUMIFS(AllPublicationData!$E:$E,AllPublicationData!$A:$A,'Publication Table (%)'!$B169,AllPublicationData!$B:$B,'Publication Table (%)'!$C$4,AllPublicationData!$D:$D,'Publication Table (%)'!P$7),
SUMIFS(AllPublicationData!$I:$I,AllPublicationData!$A:$A,'Publication Table (%)'!$B169,AllPublicationData!$B:$B,'Publication Table (%)'!P$7)/
SUMIFS(AllPublicationData!$E:$E,AllPublicationData!$A:$A,'Publication Table (%)'!$B169,AllPublicationData!$B:$B,'Publication Table (%)'!P$7)),
IF('Publication Table (%)'!$C$5="Cancellations for other reasons",
IFERROR(SUMIFS(AllPublicationData!$J:$J,AllPublicationData!$A:$A,'Publication Table (%)'!$B169,AllPublicationData!$B:$B,'Publication Table (%)'!$C$4,AllPublicationData!$D:$D,'Publication Table (%)'!P$7)/
SUMIFS(AllPublicationData!$E:$E,AllPublicationData!$A:$A,'Publication Table (%)'!$B169,AllPublicationData!$B:$B,'Publication Table (%)'!$C$4,AllPublicationData!$D:$D,'Publication Table (%)'!P$7),
SUMIFS(AllPublicationData!$J:$J,AllPublicationData!$A:$A,'Publication Table (%)'!$B169,AllPublicationData!$B:$B,'Publication Table (%)'!P$7)/
SUMIFS(AllPublicationData!$E:$E,AllPublicationData!$A:$A,'Publication Table (%)'!$B169,AllPublicationData!$B:$B,'Publication Table (%)'!P$7)))))))</f>
        <v>#DIV/0!</v>
      </c>
      <c r="Q169" s="96" t="e">
        <f>IF('Publication Table (%)'!$C$5="All Cancelled Operations",
IFERROR(SUMIFS(AllPublicationData!$F:$F,AllPublicationData!$A:$A,'Publication Table (%)'!$B169,AllPublicationData!$B:$B,'Publication Table (%)'!$C$4,AllPublicationData!$D:$D,'Publication Table (%)'!Q$7)/
SUMIFS(AllPublicationData!$E:$E,AllPublicationData!$A:$A,'Publication Table (%)'!$B169,AllPublicationData!$B:$B,'Publication Table (%)'!$C$4,AllPublicationData!$D:$D,'Publication Table (%)'!Q$7),
SUMIFS(AllPublicationData!$F:$F,AllPublicationData!$A:$A,'Publication Table (%)'!$B169,AllPublicationData!$B:$B,'Publication Table (%)'!Q$7)/
SUMIFS(AllPublicationData!$E:$E,AllPublicationData!$A:$A,'Publication Table (%)'!$B169,AllPublicationData!$B:$B,'Publication Table (%)'!Q$7)),
IF('Publication Table (%)'!$C$5="Operations cancelled by patient",
IFERROR(SUMIFS(AllPublicationData!$G:$G,AllPublicationData!$A:$A,'Publication Table (%)'!$B169,AllPublicationData!$B:$B,'Publication Table (%)'!$C$4,AllPublicationData!$D:$D,'Publication Table (%)'!Q$7)/
SUMIFS(AllPublicationData!$E:$E,AllPublicationData!$A:$A,'Publication Table (%)'!$B169,AllPublicationData!$B:$B,'Publication Table (%)'!$C$4,AllPublicationData!$D:$D,'Publication Table (%)'!Q$7),
SUMIFS(AllPublicationData!$G:$G,AllPublicationData!$A:$A,'Publication Table (%)'!$B169,AllPublicationData!$B:$B,'Publication Table (%)'!Q$7)/
SUMIFS(AllPublicationData!$E:$E,AllPublicationData!$A:$A,'Publication Table (%)'!$B169,AllPublicationData!$B:$B,'Publication Table (%)'!Q$7)),
IF('Publication Table (%)'!$C$5="Operations cancelled for clinical reasons",
IFERROR(SUMIFS(AllPublicationData!$H:$H,AllPublicationData!$A:$A,'Publication Table (%)'!$B169,AllPublicationData!$B:$B,'Publication Table (%)'!$C$4,AllPublicationData!$D:$D,'Publication Table (%)'!Q$7)/
SUMIFS(AllPublicationData!$E:$E,AllPublicationData!$A:$A,'Publication Table (%)'!$B169,AllPublicationData!$B:$B,'Publication Table (%)'!$C$4,AllPublicationData!$D:$D,'Publication Table (%)'!Q$7),
SUMIFS(AllPublicationData!$H:$H,AllPublicationData!$A:$A,'Publication Table (%)'!$B169,AllPublicationData!$B:$B,'Publication Table (%)'!Q$7)/
SUMIFS(AllPublicationData!$E:$E,AllPublicationData!$A:$A,'Publication Table (%)'!$B169,AllPublicationData!$B:$B,'Publication Table (%)'!Q$7)),
IF('Publication Table (%)'!$C$5="Operations cancelled for non-clinical/capacity reasons",
IFERROR(SUMIFS(AllPublicationData!$I:$I,AllPublicationData!$A:$A,'Publication Table (%)'!$B169,AllPublicationData!$B:$B,'Publication Table (%)'!$C$4,AllPublicationData!$D:$D,'Publication Table (%)'!Q$7)/
SUMIFS(AllPublicationData!$E:$E,AllPublicationData!$A:$A,'Publication Table (%)'!$B169,AllPublicationData!$B:$B,'Publication Table (%)'!$C$4,AllPublicationData!$D:$D,'Publication Table (%)'!Q$7),
SUMIFS(AllPublicationData!$I:$I,AllPublicationData!$A:$A,'Publication Table (%)'!$B169,AllPublicationData!$B:$B,'Publication Table (%)'!Q$7)/
SUMIFS(AllPublicationData!$E:$E,AllPublicationData!$A:$A,'Publication Table (%)'!$B169,AllPublicationData!$B:$B,'Publication Table (%)'!Q$7)),
IF('Publication Table (%)'!$C$5="Cancellations for other reasons",
IFERROR(SUMIFS(AllPublicationData!$J:$J,AllPublicationData!$A:$A,'Publication Table (%)'!$B169,AllPublicationData!$B:$B,'Publication Table (%)'!$C$4,AllPublicationData!$D:$D,'Publication Table (%)'!Q$7)/
SUMIFS(AllPublicationData!$E:$E,AllPublicationData!$A:$A,'Publication Table (%)'!$B169,AllPublicationData!$B:$B,'Publication Table (%)'!$C$4,AllPublicationData!$D:$D,'Publication Table (%)'!Q$7),
SUMIFS(AllPublicationData!$J:$J,AllPublicationData!$A:$A,'Publication Table (%)'!$B169,AllPublicationData!$B:$B,'Publication Table (%)'!Q$7)/
SUMIFS(AllPublicationData!$E:$E,AllPublicationData!$A:$A,'Publication Table (%)'!$B169,AllPublicationData!$B:$B,'Publication Table (%)'!Q$7)))))))</f>
        <v>#DIV/0!</v>
      </c>
      <c r="R169" s="96" t="e">
        <f>IF('Publication Table (%)'!$C$5="All Cancelled Operations",
IFERROR(SUMIFS(AllPublicationData!$F:$F,AllPublicationData!$A:$A,'Publication Table (%)'!$B169,AllPublicationData!$B:$B,'Publication Table (%)'!$C$4,AllPublicationData!$D:$D,'Publication Table (%)'!R$7)/
SUMIFS(AllPublicationData!$E:$E,AllPublicationData!$A:$A,'Publication Table (%)'!$B169,AllPublicationData!$B:$B,'Publication Table (%)'!$C$4,AllPublicationData!$D:$D,'Publication Table (%)'!R$7),
SUMIFS(AllPublicationData!$F:$F,AllPublicationData!$A:$A,'Publication Table (%)'!$B169,AllPublicationData!$B:$B,'Publication Table (%)'!R$7)/
SUMIFS(AllPublicationData!$E:$E,AllPublicationData!$A:$A,'Publication Table (%)'!$B169,AllPublicationData!$B:$B,'Publication Table (%)'!R$7)),
IF('Publication Table (%)'!$C$5="Operations cancelled by patient",
IFERROR(SUMIFS(AllPublicationData!$G:$G,AllPublicationData!$A:$A,'Publication Table (%)'!$B169,AllPublicationData!$B:$B,'Publication Table (%)'!$C$4,AllPublicationData!$D:$D,'Publication Table (%)'!R$7)/
SUMIFS(AllPublicationData!$E:$E,AllPublicationData!$A:$A,'Publication Table (%)'!$B169,AllPublicationData!$B:$B,'Publication Table (%)'!$C$4,AllPublicationData!$D:$D,'Publication Table (%)'!R$7),
SUMIFS(AllPublicationData!$G:$G,AllPublicationData!$A:$A,'Publication Table (%)'!$B169,AllPublicationData!$B:$B,'Publication Table (%)'!R$7)/
SUMIFS(AllPublicationData!$E:$E,AllPublicationData!$A:$A,'Publication Table (%)'!$B169,AllPublicationData!$B:$B,'Publication Table (%)'!R$7)),
IF('Publication Table (%)'!$C$5="Operations cancelled for clinical reasons",
IFERROR(SUMIFS(AllPublicationData!$H:$H,AllPublicationData!$A:$A,'Publication Table (%)'!$B169,AllPublicationData!$B:$B,'Publication Table (%)'!$C$4,AllPublicationData!$D:$D,'Publication Table (%)'!R$7)/
SUMIFS(AllPublicationData!$E:$E,AllPublicationData!$A:$A,'Publication Table (%)'!$B169,AllPublicationData!$B:$B,'Publication Table (%)'!$C$4,AllPublicationData!$D:$D,'Publication Table (%)'!R$7),
SUMIFS(AllPublicationData!$H:$H,AllPublicationData!$A:$A,'Publication Table (%)'!$B169,AllPublicationData!$B:$B,'Publication Table (%)'!R$7)/
SUMIFS(AllPublicationData!$E:$E,AllPublicationData!$A:$A,'Publication Table (%)'!$B169,AllPublicationData!$B:$B,'Publication Table (%)'!R$7)),
IF('Publication Table (%)'!$C$5="Operations cancelled for non-clinical/capacity reasons",
IFERROR(SUMIFS(AllPublicationData!$I:$I,AllPublicationData!$A:$A,'Publication Table (%)'!$B169,AllPublicationData!$B:$B,'Publication Table (%)'!$C$4,AllPublicationData!$D:$D,'Publication Table (%)'!R$7)/
SUMIFS(AllPublicationData!$E:$E,AllPublicationData!$A:$A,'Publication Table (%)'!$B169,AllPublicationData!$B:$B,'Publication Table (%)'!$C$4,AllPublicationData!$D:$D,'Publication Table (%)'!R$7),
SUMIFS(AllPublicationData!$I:$I,AllPublicationData!$A:$A,'Publication Table (%)'!$B169,AllPublicationData!$B:$B,'Publication Table (%)'!R$7)/
SUMIFS(AllPublicationData!$E:$E,AllPublicationData!$A:$A,'Publication Table (%)'!$B169,AllPublicationData!$B:$B,'Publication Table (%)'!R$7)),
IF('Publication Table (%)'!$C$5="Cancellations for other reasons",
IFERROR(SUMIFS(AllPublicationData!$J:$J,AllPublicationData!$A:$A,'Publication Table (%)'!$B169,AllPublicationData!$B:$B,'Publication Table (%)'!$C$4,AllPublicationData!$D:$D,'Publication Table (%)'!R$7)/
SUMIFS(AllPublicationData!$E:$E,AllPublicationData!$A:$A,'Publication Table (%)'!$B169,AllPublicationData!$B:$B,'Publication Table (%)'!$C$4,AllPublicationData!$D:$D,'Publication Table (%)'!R$7),
SUMIFS(AllPublicationData!$J:$J,AllPublicationData!$A:$A,'Publication Table (%)'!$B169,AllPublicationData!$B:$B,'Publication Table (%)'!R$7)/
SUMIFS(AllPublicationData!$E:$E,AllPublicationData!$A:$A,'Publication Table (%)'!$B169,AllPublicationData!$B:$B,'Publication Table (%)'!R$7)))))))</f>
        <v>#DIV/0!</v>
      </c>
      <c r="S169" s="96" t="e">
        <f>IF('Publication Table (%)'!$C$5="All Cancelled Operations",
IFERROR(SUMIFS(AllPublicationData!$F:$F,AllPublicationData!$A:$A,'Publication Table (%)'!$B169,AllPublicationData!$B:$B,'Publication Table (%)'!$C$4,AllPublicationData!$D:$D,'Publication Table (%)'!S$7)/
SUMIFS(AllPublicationData!$E:$E,AllPublicationData!$A:$A,'Publication Table (%)'!$B169,AllPublicationData!$B:$B,'Publication Table (%)'!$C$4,AllPublicationData!$D:$D,'Publication Table (%)'!S$7),
SUMIFS(AllPublicationData!$F:$F,AllPublicationData!$A:$A,'Publication Table (%)'!$B169,AllPublicationData!$B:$B,'Publication Table (%)'!S$7)/
SUMIFS(AllPublicationData!$E:$E,AllPublicationData!$A:$A,'Publication Table (%)'!$B169,AllPublicationData!$B:$B,'Publication Table (%)'!S$7)),
IF('Publication Table (%)'!$C$5="Operations cancelled by patient",
IFERROR(SUMIFS(AllPublicationData!$G:$G,AllPublicationData!$A:$A,'Publication Table (%)'!$B169,AllPublicationData!$B:$B,'Publication Table (%)'!$C$4,AllPublicationData!$D:$D,'Publication Table (%)'!S$7)/
SUMIFS(AllPublicationData!$E:$E,AllPublicationData!$A:$A,'Publication Table (%)'!$B169,AllPublicationData!$B:$B,'Publication Table (%)'!$C$4,AllPublicationData!$D:$D,'Publication Table (%)'!S$7),
SUMIFS(AllPublicationData!$G:$G,AllPublicationData!$A:$A,'Publication Table (%)'!$B169,AllPublicationData!$B:$B,'Publication Table (%)'!S$7)/
SUMIFS(AllPublicationData!$E:$E,AllPublicationData!$A:$A,'Publication Table (%)'!$B169,AllPublicationData!$B:$B,'Publication Table (%)'!S$7)),
IF('Publication Table (%)'!$C$5="Operations cancelled for clinical reasons",
IFERROR(SUMIFS(AllPublicationData!$H:$H,AllPublicationData!$A:$A,'Publication Table (%)'!$B169,AllPublicationData!$B:$B,'Publication Table (%)'!$C$4,AllPublicationData!$D:$D,'Publication Table (%)'!S$7)/
SUMIFS(AllPublicationData!$E:$E,AllPublicationData!$A:$A,'Publication Table (%)'!$B169,AllPublicationData!$B:$B,'Publication Table (%)'!$C$4,AllPublicationData!$D:$D,'Publication Table (%)'!S$7),
SUMIFS(AllPublicationData!$H:$H,AllPublicationData!$A:$A,'Publication Table (%)'!$B169,AllPublicationData!$B:$B,'Publication Table (%)'!S$7)/
SUMIFS(AllPublicationData!$E:$E,AllPublicationData!$A:$A,'Publication Table (%)'!$B169,AllPublicationData!$B:$B,'Publication Table (%)'!S$7)),
IF('Publication Table (%)'!$C$5="Operations cancelled for non-clinical/capacity reasons",
IFERROR(SUMIFS(AllPublicationData!$I:$I,AllPublicationData!$A:$A,'Publication Table (%)'!$B169,AllPublicationData!$B:$B,'Publication Table (%)'!$C$4,AllPublicationData!$D:$D,'Publication Table (%)'!S$7)/
SUMIFS(AllPublicationData!$E:$E,AllPublicationData!$A:$A,'Publication Table (%)'!$B169,AllPublicationData!$B:$B,'Publication Table (%)'!$C$4,AllPublicationData!$D:$D,'Publication Table (%)'!S$7),
SUMIFS(AllPublicationData!$I:$I,AllPublicationData!$A:$A,'Publication Table (%)'!$B169,AllPublicationData!$B:$B,'Publication Table (%)'!S$7)/
SUMIFS(AllPublicationData!$E:$E,AllPublicationData!$A:$A,'Publication Table (%)'!$B169,AllPublicationData!$B:$B,'Publication Table (%)'!S$7)),
IF('Publication Table (%)'!$C$5="Cancellations for other reasons",
IFERROR(SUMIFS(AllPublicationData!$J:$J,AllPublicationData!$A:$A,'Publication Table (%)'!$B169,AllPublicationData!$B:$B,'Publication Table (%)'!$C$4,AllPublicationData!$D:$D,'Publication Table (%)'!S$7)/
SUMIFS(AllPublicationData!$E:$E,AllPublicationData!$A:$A,'Publication Table (%)'!$B169,AllPublicationData!$B:$B,'Publication Table (%)'!$C$4,AllPublicationData!$D:$D,'Publication Table (%)'!S$7),
SUMIFS(AllPublicationData!$J:$J,AllPublicationData!$A:$A,'Publication Table (%)'!$B169,AllPublicationData!$B:$B,'Publication Table (%)'!S$7)/
SUMIFS(AllPublicationData!$E:$E,AllPublicationData!$A:$A,'Publication Table (%)'!$B169,AllPublicationData!$B:$B,'Publication Table (%)'!S$7)))))))</f>
        <v>#DIV/0!</v>
      </c>
    </row>
    <row r="170" spans="3:19" x14ac:dyDescent="0.35">
      <c r="C170" s="112">
        <f>IF('Publication Table (%)'!$C$5="All Cancelled Operations",
SUMIFS(AllPublicationData!$F:$F,AllPublicationData!$A:$A,'Publication Table (%)'!$B170,AllPublicationData!$B:$B,'Publication Table (%)'!$C$4),
IF('Publication Table (%)'!$C$5="Operations cancelled by patient",
SUMIFS(AllPublicationData!$G:$G,AllPublicationData!$A:$A,'Publication Table (%)'!$B170,AllPublicationData!$B:$B,'Publication Table (%)'!$C$4),
IF('Publication Table (%)'!$C$5="Operations cancelled for clinical reasons",
SUMIFS(AllPublicationData!$H:$H,AllPublicationData!$A:$A,'Publication Table (%)'!$B170,AllPublicationData!$B:$B,'Publication Table (%)'!$C$4),
IF('Publication Table (%)'!$C$5="Operations cancelled for non-clinical/capacity reasons",
SUMIFS(AllPublicationData!$I:$I,AllPublicationData!$A:$A,'Publication Table (%)'!$B170,AllPublicationData!$B:$B,'Publication Table (%)'!$C$4),
IF('Publication Table (%)'!$C$5="Cancellations for other reasons",
SUMIFS(AllPublicationData!$J:$J,AllPublicationData!$A:$A,'Publication Table (%)'!$B170,AllPublicationData!$B:$B,'Publication Table (%)'!$C$4))))))+
IF(AND($C$4="NHS Scotland",$C$5="All Cancelled Operations"),
SUMIFS(AllPublicationData!$F:$F,AllPublicationData!$A:$A,'Publication Table (%)'!$B170),
IF(AND($C$4="NHS Scotland",$C$5="Operations cancelled by patient"),
SUMIFS(AllPublicationData!$G:$G,AllPublicationData!$A:$A,'Publication Table (%)'!$B170),
IF(AND($C$4="NHS Scotland",$C$5="Operations cancelled for clinical reasons"),
SUMIFS(AllPublicationData!$H:$H,AllPublicationData!$A:$A,'Publication Table (%)'!$B170),
IF(AND($C$4="NHS Scotland",$C$5="Operations cancelled for non-clinical/capacity reasons"),
SUMIFS(AllPublicationData!$I:$I,AllPublicationData!$A:$A,'Publication Table (%)'!$B170),
IF(AND($C$4="NHS Scotland",$C$5="Cancellations for other reasons"),
SUMIFS(AllPublicationData!$J:$J,AllPublicationData!$A:$A,'Publication Table (%)'!$B170))))))</f>
        <v>0</v>
      </c>
      <c r="D170" s="110" t="e">
        <f>IF(AND('Publication Table (%)'!$C$5="All Cancelled Operations",$C$4&lt;&gt;"NHS Scotland"),
IFERROR(SUMIFS(AllPublicationData!$F:$F,AllPublicationData!$A:$A,'Publication Table (%)'!$B170,AllPublicationData!$B:$B,'Publication Table (%)'!$C$4,AllPublicationData!$D:$D,'Publication Table (%)'!D$7)/
SUMIFS(AllPublicationData!$E:$E,AllPublicationData!$A:$A,'Publication Table (%)'!$B170,AllPublicationData!$B:$B,'Publication Table (%)'!$C$4,AllPublicationData!$D:$D,'Publication Table (%)'!D$7),
SUMIFS(AllPublicationData!$F:$F,AllPublicationData!$A:$A,'Publication Table (%)'!$B170,AllPublicationData!$B:$B,'Publication Table (%)'!D$7)/
SUMIFS(AllPublicationData!$E:$E,AllPublicationData!$A:$A,'Publication Table (%)'!$B170,AllPublicationData!$B:$B,'Publication Table (%)'!D$7)),
IF(AND('Publication Table (%)'!$C$5="Operations cancelled by patient",$C$4&lt;&gt;"NHS Scotland"),
IFERROR(SUMIFS(AllPublicationData!$G:$G,AllPublicationData!$A:$A,'Publication Table (%)'!$B170,AllPublicationData!$B:$B,'Publication Table (%)'!$C$4,AllPublicationData!$D:$D,'Publication Table (%)'!D$7)/
SUMIFS(AllPublicationData!$E:$E,AllPublicationData!$A:$A,'Publication Table (%)'!$B170,AllPublicationData!$B:$B,'Publication Table (%)'!$C$4,AllPublicationData!$D:$D,'Publication Table (%)'!D$7),
SUMIFS(AllPublicationData!$G:$G,AllPublicationData!$A:$A,'Publication Table (%)'!$B170,AllPublicationData!$B:$B,'Publication Table (%)'!D$7)/
SUMIFS(AllPublicationData!$E:$E,AllPublicationData!$A:$A,'Publication Table (%)'!$B170,AllPublicationData!$B:$B,'Publication Table (%)'!D$7)),
IF(AND('Publication Table (%)'!$C$5="Operations cancelled for clinical reasons",$C$4&lt;&gt;"NHS Scotland"),
IFERROR(SUMIFS(AllPublicationData!$H:$H,AllPublicationData!$A:$A,'Publication Table (%)'!$B170,AllPublicationData!$B:$B,'Publication Table (%)'!$C$4,AllPublicationData!$D:$D,'Publication Table (%)'!D$7)/
SUMIFS(AllPublicationData!$E:$E,AllPublicationData!$A:$A,'Publication Table (%)'!$B170,AllPublicationData!$B:$B,'Publication Table (%)'!$C$4,AllPublicationData!$D:$D,'Publication Table (%)'!D$7),
SUMIFS(AllPublicationData!$H:$H,AllPublicationData!$A:$A,'Publication Table (%)'!$B170,AllPublicationData!$B:$B,'Publication Table (%)'!D$7)/
SUMIFS(AllPublicationData!$E:$E,AllPublicationData!$A:$A,'Publication Table (%)'!$B170,AllPublicationData!$B:$B,'Publication Table (%)'!D$7)),
IF(AND('Publication Table (%)'!$C$5="Operations cancelled for non-clinical/capacity reasons",$C$4&lt;&gt;"NHS Scotland"),
IFERROR(SUMIFS(AllPublicationData!$I:$I,AllPublicationData!$A:$A,'Publication Table (%)'!$B170,AllPublicationData!$B:$B,'Publication Table (%)'!$C$4,AllPublicationData!$D:$D,'Publication Table (%)'!D$7)/
SUMIFS(AllPublicationData!$E:$E,AllPublicationData!$A:$A,'Publication Table (%)'!$B170,AllPublicationData!$B:$B,'Publication Table (%)'!$C$4,AllPublicationData!$D:$D,'Publication Table (%)'!D$7),
SUMIFS(AllPublicationData!$I:$I,AllPublicationData!$A:$A,'Publication Table (%)'!$B170,AllPublicationData!$B:$B,'Publication Table (%)'!D$7)/
SUMIFS(AllPublicationData!$E:$E,AllPublicationData!$A:$A,'Publication Table (%)'!$B170,AllPublicationData!$B:$B,'Publication Table (%)'!D$7)),
IF(AND('Publication Table (%)'!$C$5="Cancellations for other reasons",$C$4&lt;&gt;"NHS Scotland"),
IFERROR(SUMIFS(AllPublicationData!$J:$J,AllPublicationData!$A:$A,'Publication Table (%)'!$B170,AllPublicationData!$B:$B,'Publication Table (%)'!$C$4,AllPublicationData!$D:$D,'Publication Table (%)'!D$7)/
SUMIFS(AllPublicationData!$E:$E,AllPublicationData!$A:$A,'Publication Table (%)'!$B170,AllPublicationData!$B:$B,'Publication Table (%)'!$C$4,AllPublicationData!$D:$D,'Publication Table (%)'!D$7),
SUMIFS(AllPublicationData!$J:$J,AllPublicationData!$A:$A,'Publication Table (%)'!$B170,AllPublicationData!$B:$B,'Publication Table (%)'!D$7)/
SUMIFS(AllPublicationData!$E:$E,AllPublicationData!$A:$A,'Publication Table (%)'!$B170,AllPublicationData!$B:$B,'Publication Table (%)'!D$7)),
IF(AND($C$4="NHS Scotland",$C$5="All Cancelled Operations"),
SUMIFS(AllPublicationData!$F:$F,AllPublicationData!$A:$A,'Publication Table'!$B170)/
SUMIFS(AllPublicationData!$E:$E,AllPublicationData!$A:$A,'Publication Table'!$B170),
IF(AND($C$4="NHS Scotland",$C$5="Operations cancelled by patient"),
SUMIFS(AllPublicationData!$G:$G,AllPublicationData!$A:$A,'Publication Table'!$B170)/
SUMIFS(AllPublicationData!$E:$E,AllPublicationData!$A:$A,'Publication Table'!$B170),
IF(AND($C$4="NHS Scotland",$C$5="Operations cancelled for clinical reasons"),
SUMIFS(AllPublicationData!$H:$H,AllPublicationData!$A:$A,'Publication Table'!$B170)/
SUMIFS(AllPublicationData!$E:$E,AllPublicationData!$A:$A,'Publication Table'!$B170),
IF(AND($C$4="NHS Scotland",$C$5="Operations cancelled for non-clinical/capacity reasons"),
SUMIFS(AllPublicationData!$I:$I,AllPublicationData!$A:$A,'Publication Table'!$B170)/
SUMIFS(AllPublicationData!$E:$E,AllPublicationData!$A:$A,'Publication Table'!$B170),
IF(AND($C$4="NHS Scotland",$C$5="Cancellations for other reasons"),
SUMIFS(AllPublicationData!$J:$J,AllPublicationData!$A:$A,'Publication Table'!$B170)/
SUMIFS(AllPublicationData!$E:$E,AllPublicationData!$A:$A,'Publication Table'!$B170)))))))))))</f>
        <v>#DIV/0!</v>
      </c>
      <c r="E170" s="96" t="e">
        <f>IF('Publication Table (%)'!$C$5="All Cancelled Operations",
IFERROR(SUMIFS(AllPublicationData!$F:$F,AllPublicationData!$A:$A,'Publication Table (%)'!$B170,AllPublicationData!$B:$B,'Publication Table (%)'!$C$4,AllPublicationData!$D:$D,'Publication Table (%)'!E$7)/
SUMIFS(AllPublicationData!$E:$E,AllPublicationData!$A:$A,'Publication Table (%)'!$B170,AllPublicationData!$B:$B,'Publication Table (%)'!$C$4,AllPublicationData!$D:$D,'Publication Table (%)'!E$7),
SUMIFS(AllPublicationData!$F:$F,AllPublicationData!$A:$A,'Publication Table (%)'!$B170,AllPublicationData!$B:$B,'Publication Table (%)'!E$7)/
SUMIFS(AllPublicationData!$E:$E,AllPublicationData!$A:$A,'Publication Table (%)'!$B170,AllPublicationData!$B:$B,'Publication Table (%)'!E$7)),
IF('Publication Table (%)'!$C$5="Operations cancelled by patient",
IFERROR(SUMIFS(AllPublicationData!$G:$G,AllPublicationData!$A:$A,'Publication Table (%)'!$B170,AllPublicationData!$B:$B,'Publication Table (%)'!$C$4,AllPublicationData!$D:$D,'Publication Table (%)'!E$7)/
SUMIFS(AllPublicationData!$E:$E,AllPublicationData!$A:$A,'Publication Table (%)'!$B170,AllPublicationData!$B:$B,'Publication Table (%)'!$C$4,AllPublicationData!$D:$D,'Publication Table (%)'!E$7),
SUMIFS(AllPublicationData!$G:$G,AllPublicationData!$A:$A,'Publication Table (%)'!$B170,AllPublicationData!$B:$B,'Publication Table (%)'!E$7)/
SUMIFS(AllPublicationData!$E:$E,AllPublicationData!$A:$A,'Publication Table (%)'!$B170,AllPublicationData!$B:$B,'Publication Table (%)'!E$7)),
IF('Publication Table (%)'!$C$5="Operations cancelled for clinical reasons",
IFERROR(SUMIFS(AllPublicationData!$H:$H,AllPublicationData!$A:$A,'Publication Table (%)'!$B170,AllPublicationData!$B:$B,'Publication Table (%)'!$C$4,AllPublicationData!$D:$D,'Publication Table (%)'!E$7)/
SUMIFS(AllPublicationData!$E:$E,AllPublicationData!$A:$A,'Publication Table (%)'!$B170,AllPublicationData!$B:$B,'Publication Table (%)'!$C$4,AllPublicationData!$D:$D,'Publication Table (%)'!E$7),
SUMIFS(AllPublicationData!$H:$H,AllPublicationData!$A:$A,'Publication Table (%)'!$B170,AllPublicationData!$B:$B,'Publication Table (%)'!E$7)/
SUMIFS(AllPublicationData!$E:$E,AllPublicationData!$A:$A,'Publication Table (%)'!$B170,AllPublicationData!$B:$B,'Publication Table (%)'!E$7)),
IF('Publication Table (%)'!$C$5="Operations cancelled for non-clinical/capacity reasons",
IFERROR(SUMIFS(AllPublicationData!$I:$I,AllPublicationData!$A:$A,'Publication Table (%)'!$B170,AllPublicationData!$B:$B,'Publication Table (%)'!$C$4,AllPublicationData!$D:$D,'Publication Table (%)'!E$7)/
SUMIFS(AllPublicationData!$E:$E,AllPublicationData!$A:$A,'Publication Table (%)'!$B170,AllPublicationData!$B:$B,'Publication Table (%)'!$C$4,AllPublicationData!$D:$D,'Publication Table (%)'!E$7),
SUMIFS(AllPublicationData!$I:$I,AllPublicationData!$A:$A,'Publication Table (%)'!$B170,AllPublicationData!$B:$B,'Publication Table (%)'!E$7)/
SUMIFS(AllPublicationData!$E:$E,AllPublicationData!$A:$A,'Publication Table (%)'!$B170,AllPublicationData!$B:$B,'Publication Table (%)'!E$7)),
IF('Publication Table (%)'!$C$5="Cancellations for other reasons",
IFERROR(SUMIFS(AllPublicationData!$J:$J,AllPublicationData!$A:$A,'Publication Table (%)'!$B170,AllPublicationData!$B:$B,'Publication Table (%)'!$C$4,AllPublicationData!$D:$D,'Publication Table (%)'!E$7)/
SUMIFS(AllPublicationData!$E:$E,AllPublicationData!$A:$A,'Publication Table (%)'!$B170,AllPublicationData!$B:$B,'Publication Table (%)'!$C$4,AllPublicationData!$D:$D,'Publication Table (%)'!E$7),
SUMIFS(AllPublicationData!$J:$J,AllPublicationData!$A:$A,'Publication Table (%)'!$B170,AllPublicationData!$B:$B,'Publication Table (%)'!E$7)/
SUMIFS(AllPublicationData!$E:$E,AllPublicationData!$A:$A,'Publication Table (%)'!$B170,AllPublicationData!$B:$B,'Publication Table (%)'!E$7)))))))</f>
        <v>#DIV/0!</v>
      </c>
      <c r="F170" s="96" t="e">
        <f>IF('Publication Table (%)'!$C$5="All Cancelled Operations",
IFERROR(SUMIFS(AllPublicationData!$F:$F,AllPublicationData!$A:$A,'Publication Table (%)'!$B170,AllPublicationData!$B:$B,'Publication Table (%)'!$C$4,AllPublicationData!$D:$D,'Publication Table (%)'!F$7)/
SUMIFS(AllPublicationData!$E:$E,AllPublicationData!$A:$A,'Publication Table (%)'!$B170,AllPublicationData!$B:$B,'Publication Table (%)'!$C$4,AllPublicationData!$D:$D,'Publication Table (%)'!F$7),
SUMIFS(AllPublicationData!$F:$F,AllPublicationData!$A:$A,'Publication Table (%)'!$B170,AllPublicationData!$B:$B,'Publication Table (%)'!F$7)/
SUMIFS(AllPublicationData!$E:$E,AllPublicationData!$A:$A,'Publication Table (%)'!$B170,AllPublicationData!$B:$B,'Publication Table (%)'!F$7)),
IF('Publication Table (%)'!$C$5="Operations cancelled by patient",
IFERROR(SUMIFS(AllPublicationData!$G:$G,AllPublicationData!$A:$A,'Publication Table (%)'!$B170,AllPublicationData!$B:$B,'Publication Table (%)'!$C$4,AllPublicationData!$D:$D,'Publication Table (%)'!F$7)/
SUMIFS(AllPublicationData!$E:$E,AllPublicationData!$A:$A,'Publication Table (%)'!$B170,AllPublicationData!$B:$B,'Publication Table (%)'!$C$4,AllPublicationData!$D:$D,'Publication Table (%)'!F$7),
SUMIFS(AllPublicationData!$G:$G,AllPublicationData!$A:$A,'Publication Table (%)'!$B170,AllPublicationData!$B:$B,'Publication Table (%)'!F$7)/
SUMIFS(AllPublicationData!$E:$E,AllPublicationData!$A:$A,'Publication Table (%)'!$B170,AllPublicationData!$B:$B,'Publication Table (%)'!F$7)),
IF('Publication Table (%)'!$C$5="Operations cancelled for clinical reasons",
IFERROR(SUMIFS(AllPublicationData!$H:$H,AllPublicationData!$A:$A,'Publication Table (%)'!$B170,AllPublicationData!$B:$B,'Publication Table (%)'!$C$4,AllPublicationData!$D:$D,'Publication Table (%)'!F$7)/
SUMIFS(AllPublicationData!$E:$E,AllPublicationData!$A:$A,'Publication Table (%)'!$B170,AllPublicationData!$B:$B,'Publication Table (%)'!$C$4,AllPublicationData!$D:$D,'Publication Table (%)'!F$7),
SUMIFS(AllPublicationData!$H:$H,AllPublicationData!$A:$A,'Publication Table (%)'!$B170,AllPublicationData!$B:$B,'Publication Table (%)'!F$7)/
SUMIFS(AllPublicationData!$E:$E,AllPublicationData!$A:$A,'Publication Table (%)'!$B170,AllPublicationData!$B:$B,'Publication Table (%)'!F$7)),
IF('Publication Table (%)'!$C$5="Operations cancelled for non-clinical/capacity reasons",
IFERROR(SUMIFS(AllPublicationData!$I:$I,AllPublicationData!$A:$A,'Publication Table (%)'!$B170,AllPublicationData!$B:$B,'Publication Table (%)'!$C$4,AllPublicationData!$D:$D,'Publication Table (%)'!F$7)/
SUMIFS(AllPublicationData!$E:$E,AllPublicationData!$A:$A,'Publication Table (%)'!$B170,AllPublicationData!$B:$B,'Publication Table (%)'!$C$4,AllPublicationData!$D:$D,'Publication Table (%)'!F$7),
SUMIFS(AllPublicationData!$I:$I,AllPublicationData!$A:$A,'Publication Table (%)'!$B170,AllPublicationData!$B:$B,'Publication Table (%)'!F$7)/
SUMIFS(AllPublicationData!$E:$E,AllPublicationData!$A:$A,'Publication Table (%)'!$B170,AllPublicationData!$B:$B,'Publication Table (%)'!F$7)),
IF('Publication Table (%)'!$C$5="Cancellations for other reasons",
IFERROR(SUMIFS(AllPublicationData!$J:$J,AllPublicationData!$A:$A,'Publication Table (%)'!$B170,AllPublicationData!$B:$B,'Publication Table (%)'!$C$4,AllPublicationData!$D:$D,'Publication Table (%)'!F$7)/
SUMIFS(AllPublicationData!$E:$E,AllPublicationData!$A:$A,'Publication Table (%)'!$B170,AllPublicationData!$B:$B,'Publication Table (%)'!$C$4,AllPublicationData!$D:$D,'Publication Table (%)'!F$7),
SUMIFS(AllPublicationData!$J:$J,AllPublicationData!$A:$A,'Publication Table (%)'!$B170,AllPublicationData!$B:$B,'Publication Table (%)'!F$7)/
SUMIFS(AllPublicationData!$E:$E,AllPublicationData!$A:$A,'Publication Table (%)'!$B170,AllPublicationData!$B:$B,'Publication Table (%)'!F$7)))))))</f>
        <v>#DIV/0!</v>
      </c>
      <c r="G170" s="96" t="e">
        <f>IF('Publication Table (%)'!$C$5="All Cancelled Operations",
IFERROR(SUMIFS(AllPublicationData!$F:$F,AllPublicationData!$A:$A,'Publication Table (%)'!$B170,AllPublicationData!$B:$B,'Publication Table (%)'!$C$4,AllPublicationData!$D:$D,'Publication Table (%)'!G$7)/
SUMIFS(AllPublicationData!$E:$E,AllPublicationData!$A:$A,'Publication Table (%)'!$B170,AllPublicationData!$B:$B,'Publication Table (%)'!$C$4,AllPublicationData!$D:$D,'Publication Table (%)'!G$7),
SUMIFS(AllPublicationData!$F:$F,AllPublicationData!$A:$A,'Publication Table (%)'!$B170,AllPublicationData!$B:$B,'Publication Table (%)'!G$7)/
SUMIFS(AllPublicationData!$E:$E,AllPublicationData!$A:$A,'Publication Table (%)'!$B170,AllPublicationData!$B:$B,'Publication Table (%)'!G$7)),
IF('Publication Table (%)'!$C$5="Operations cancelled by patient",
IFERROR(SUMIFS(AllPublicationData!$G:$G,AllPublicationData!$A:$A,'Publication Table (%)'!$B170,AllPublicationData!$B:$B,'Publication Table (%)'!$C$4,AllPublicationData!$D:$D,'Publication Table (%)'!G$7)/
SUMIFS(AllPublicationData!$E:$E,AllPublicationData!$A:$A,'Publication Table (%)'!$B170,AllPublicationData!$B:$B,'Publication Table (%)'!$C$4,AllPublicationData!$D:$D,'Publication Table (%)'!G$7),
SUMIFS(AllPublicationData!$G:$G,AllPublicationData!$A:$A,'Publication Table (%)'!$B170,AllPublicationData!$B:$B,'Publication Table (%)'!G$7)/
SUMIFS(AllPublicationData!$E:$E,AllPublicationData!$A:$A,'Publication Table (%)'!$B170,AllPublicationData!$B:$B,'Publication Table (%)'!G$7)),
IF('Publication Table (%)'!$C$5="Operations cancelled for clinical reasons",
IFERROR(SUMIFS(AllPublicationData!$H:$H,AllPublicationData!$A:$A,'Publication Table (%)'!$B170,AllPublicationData!$B:$B,'Publication Table (%)'!$C$4,AllPublicationData!$D:$D,'Publication Table (%)'!G$7)/
SUMIFS(AllPublicationData!$E:$E,AllPublicationData!$A:$A,'Publication Table (%)'!$B170,AllPublicationData!$B:$B,'Publication Table (%)'!$C$4,AllPublicationData!$D:$D,'Publication Table (%)'!G$7),
SUMIFS(AllPublicationData!$H:$H,AllPublicationData!$A:$A,'Publication Table (%)'!$B170,AllPublicationData!$B:$B,'Publication Table (%)'!G$7)/
SUMIFS(AllPublicationData!$E:$E,AllPublicationData!$A:$A,'Publication Table (%)'!$B170,AllPublicationData!$B:$B,'Publication Table (%)'!G$7)),
IF('Publication Table (%)'!$C$5="Operations cancelled for non-clinical/capacity reasons",
IFERROR(SUMIFS(AllPublicationData!$I:$I,AllPublicationData!$A:$A,'Publication Table (%)'!$B170,AllPublicationData!$B:$B,'Publication Table (%)'!$C$4,AllPublicationData!$D:$D,'Publication Table (%)'!G$7)/
SUMIFS(AllPublicationData!$E:$E,AllPublicationData!$A:$A,'Publication Table (%)'!$B170,AllPublicationData!$B:$B,'Publication Table (%)'!$C$4,AllPublicationData!$D:$D,'Publication Table (%)'!G$7),
SUMIFS(AllPublicationData!$I:$I,AllPublicationData!$A:$A,'Publication Table (%)'!$B170,AllPublicationData!$B:$B,'Publication Table (%)'!G$7)/
SUMIFS(AllPublicationData!$E:$E,AllPublicationData!$A:$A,'Publication Table (%)'!$B170,AllPublicationData!$B:$B,'Publication Table (%)'!G$7)),
IF('Publication Table (%)'!$C$5="Cancellations for other reasons",
IFERROR(SUMIFS(AllPublicationData!$J:$J,AllPublicationData!$A:$A,'Publication Table (%)'!$B170,AllPublicationData!$B:$B,'Publication Table (%)'!$C$4,AllPublicationData!$D:$D,'Publication Table (%)'!G$7)/
SUMIFS(AllPublicationData!$E:$E,AllPublicationData!$A:$A,'Publication Table (%)'!$B170,AllPublicationData!$B:$B,'Publication Table (%)'!$C$4,AllPublicationData!$D:$D,'Publication Table (%)'!G$7),
SUMIFS(AllPublicationData!$J:$J,AllPublicationData!$A:$A,'Publication Table (%)'!$B170,AllPublicationData!$B:$B,'Publication Table (%)'!G$7)/
SUMIFS(AllPublicationData!$E:$E,AllPublicationData!$A:$A,'Publication Table (%)'!$B170,AllPublicationData!$B:$B,'Publication Table (%)'!G$7)))))))</f>
        <v>#DIV/0!</v>
      </c>
      <c r="H170" s="96" t="e">
        <f>IF('Publication Table (%)'!$C$5="All Cancelled Operations",
IFERROR(SUMIFS(AllPublicationData!$F:$F,AllPublicationData!$A:$A,'Publication Table (%)'!$B170,AllPublicationData!$B:$B,'Publication Table (%)'!$C$4,AllPublicationData!$D:$D,'Publication Table (%)'!H$7)/
SUMIFS(AllPublicationData!$E:$E,AllPublicationData!$A:$A,'Publication Table (%)'!$B170,AllPublicationData!$B:$B,'Publication Table (%)'!$C$4,AllPublicationData!$D:$D,'Publication Table (%)'!H$7),
SUMIFS(AllPublicationData!$F:$F,AllPublicationData!$A:$A,'Publication Table (%)'!$B170,AllPublicationData!$B:$B,'Publication Table (%)'!H$7)/
SUMIFS(AllPublicationData!$E:$E,AllPublicationData!$A:$A,'Publication Table (%)'!$B170,AllPublicationData!$B:$B,'Publication Table (%)'!H$7)),
IF('Publication Table (%)'!$C$5="Operations cancelled by patient",
IFERROR(SUMIFS(AllPublicationData!$G:$G,AllPublicationData!$A:$A,'Publication Table (%)'!$B170,AllPublicationData!$B:$B,'Publication Table (%)'!$C$4,AllPublicationData!$D:$D,'Publication Table (%)'!H$7)/
SUMIFS(AllPublicationData!$E:$E,AllPublicationData!$A:$A,'Publication Table (%)'!$B170,AllPublicationData!$B:$B,'Publication Table (%)'!$C$4,AllPublicationData!$D:$D,'Publication Table (%)'!H$7),
SUMIFS(AllPublicationData!$G:$G,AllPublicationData!$A:$A,'Publication Table (%)'!$B170,AllPublicationData!$B:$B,'Publication Table (%)'!H$7)/
SUMIFS(AllPublicationData!$E:$E,AllPublicationData!$A:$A,'Publication Table (%)'!$B170,AllPublicationData!$B:$B,'Publication Table (%)'!H$7)),
IF('Publication Table (%)'!$C$5="Operations cancelled for clinical reasons",
IFERROR(SUMIFS(AllPublicationData!$H:$H,AllPublicationData!$A:$A,'Publication Table (%)'!$B170,AllPublicationData!$B:$B,'Publication Table (%)'!$C$4,AllPublicationData!$D:$D,'Publication Table (%)'!H$7)/
SUMIFS(AllPublicationData!$E:$E,AllPublicationData!$A:$A,'Publication Table (%)'!$B170,AllPublicationData!$B:$B,'Publication Table (%)'!$C$4,AllPublicationData!$D:$D,'Publication Table (%)'!H$7),
SUMIFS(AllPublicationData!$H:$H,AllPublicationData!$A:$A,'Publication Table (%)'!$B170,AllPublicationData!$B:$B,'Publication Table (%)'!H$7)/
SUMIFS(AllPublicationData!$E:$E,AllPublicationData!$A:$A,'Publication Table (%)'!$B170,AllPublicationData!$B:$B,'Publication Table (%)'!H$7)),
IF('Publication Table (%)'!$C$5="Operations cancelled for non-clinical/capacity reasons",
IFERROR(SUMIFS(AllPublicationData!$I:$I,AllPublicationData!$A:$A,'Publication Table (%)'!$B170,AllPublicationData!$B:$B,'Publication Table (%)'!$C$4,AllPublicationData!$D:$D,'Publication Table (%)'!H$7)/
SUMIFS(AllPublicationData!$E:$E,AllPublicationData!$A:$A,'Publication Table (%)'!$B170,AllPublicationData!$B:$B,'Publication Table (%)'!$C$4,AllPublicationData!$D:$D,'Publication Table (%)'!H$7),
SUMIFS(AllPublicationData!$I:$I,AllPublicationData!$A:$A,'Publication Table (%)'!$B170,AllPublicationData!$B:$B,'Publication Table (%)'!H$7)/
SUMIFS(AllPublicationData!$E:$E,AllPublicationData!$A:$A,'Publication Table (%)'!$B170,AllPublicationData!$B:$B,'Publication Table (%)'!H$7)),
IF('Publication Table (%)'!$C$5="Cancellations for other reasons",
IFERROR(SUMIFS(AllPublicationData!$J:$J,AllPublicationData!$A:$A,'Publication Table (%)'!$B170,AllPublicationData!$B:$B,'Publication Table (%)'!$C$4,AllPublicationData!$D:$D,'Publication Table (%)'!H$7)/
SUMIFS(AllPublicationData!$E:$E,AllPublicationData!$A:$A,'Publication Table (%)'!$B170,AllPublicationData!$B:$B,'Publication Table (%)'!$C$4,AllPublicationData!$D:$D,'Publication Table (%)'!H$7),
SUMIFS(AllPublicationData!$J:$J,AllPublicationData!$A:$A,'Publication Table (%)'!$B170,AllPublicationData!$B:$B,'Publication Table (%)'!H$7)/
SUMIFS(AllPublicationData!$E:$E,AllPublicationData!$A:$A,'Publication Table (%)'!$B170,AllPublicationData!$B:$B,'Publication Table (%)'!H$7)))))))</f>
        <v>#DIV/0!</v>
      </c>
      <c r="I170" s="96" t="e">
        <f>IF('Publication Table (%)'!$C$5="All Cancelled Operations",
IFERROR(SUMIFS(AllPublicationData!$F:$F,AllPublicationData!$A:$A,'Publication Table (%)'!$B170,AllPublicationData!$B:$B,'Publication Table (%)'!$C$4,AllPublicationData!$D:$D,'Publication Table (%)'!I$7)/
SUMIFS(AllPublicationData!$E:$E,AllPublicationData!$A:$A,'Publication Table (%)'!$B170,AllPublicationData!$B:$B,'Publication Table (%)'!$C$4,AllPublicationData!$D:$D,'Publication Table (%)'!I$7),
SUMIFS(AllPublicationData!$F:$F,AllPublicationData!$A:$A,'Publication Table (%)'!$B170,AllPublicationData!$B:$B,'Publication Table (%)'!I$7)/
SUMIFS(AllPublicationData!$E:$E,AllPublicationData!$A:$A,'Publication Table (%)'!$B170,AllPublicationData!$B:$B,'Publication Table (%)'!I$7)),
IF('Publication Table (%)'!$C$5="Operations cancelled by patient",
IFERROR(SUMIFS(AllPublicationData!$G:$G,AllPublicationData!$A:$A,'Publication Table (%)'!$B170,AllPublicationData!$B:$B,'Publication Table (%)'!$C$4,AllPublicationData!$D:$D,'Publication Table (%)'!I$7)/
SUMIFS(AllPublicationData!$E:$E,AllPublicationData!$A:$A,'Publication Table (%)'!$B170,AllPublicationData!$B:$B,'Publication Table (%)'!$C$4,AllPublicationData!$D:$D,'Publication Table (%)'!I$7),
SUMIFS(AllPublicationData!$G:$G,AllPublicationData!$A:$A,'Publication Table (%)'!$B170,AllPublicationData!$B:$B,'Publication Table (%)'!I$7)/
SUMIFS(AllPublicationData!$E:$E,AllPublicationData!$A:$A,'Publication Table (%)'!$B170,AllPublicationData!$B:$B,'Publication Table (%)'!I$7)),
IF('Publication Table (%)'!$C$5="Operations cancelled for clinical reasons",
IFERROR(SUMIFS(AllPublicationData!$H:$H,AllPublicationData!$A:$A,'Publication Table (%)'!$B170,AllPublicationData!$B:$B,'Publication Table (%)'!$C$4,AllPublicationData!$D:$D,'Publication Table (%)'!I$7)/
SUMIFS(AllPublicationData!$E:$E,AllPublicationData!$A:$A,'Publication Table (%)'!$B170,AllPublicationData!$B:$B,'Publication Table (%)'!$C$4,AllPublicationData!$D:$D,'Publication Table (%)'!I$7),
SUMIFS(AllPublicationData!$H:$H,AllPublicationData!$A:$A,'Publication Table (%)'!$B170,AllPublicationData!$B:$B,'Publication Table (%)'!I$7)/
SUMIFS(AllPublicationData!$E:$E,AllPublicationData!$A:$A,'Publication Table (%)'!$B170,AllPublicationData!$B:$B,'Publication Table (%)'!I$7)),
IF('Publication Table (%)'!$C$5="Operations cancelled for non-clinical/capacity reasons",
IFERROR(SUMIFS(AllPublicationData!$I:$I,AllPublicationData!$A:$A,'Publication Table (%)'!$B170,AllPublicationData!$B:$B,'Publication Table (%)'!$C$4,AllPublicationData!$D:$D,'Publication Table (%)'!I$7)/
SUMIFS(AllPublicationData!$E:$E,AllPublicationData!$A:$A,'Publication Table (%)'!$B170,AllPublicationData!$B:$B,'Publication Table (%)'!$C$4,AllPublicationData!$D:$D,'Publication Table (%)'!I$7),
SUMIFS(AllPublicationData!$I:$I,AllPublicationData!$A:$A,'Publication Table (%)'!$B170,AllPublicationData!$B:$B,'Publication Table (%)'!I$7)/
SUMIFS(AllPublicationData!$E:$E,AllPublicationData!$A:$A,'Publication Table (%)'!$B170,AllPublicationData!$B:$B,'Publication Table (%)'!I$7)),
IF('Publication Table (%)'!$C$5="Cancellations for other reasons",
IFERROR(SUMIFS(AllPublicationData!$J:$J,AllPublicationData!$A:$A,'Publication Table (%)'!$B170,AllPublicationData!$B:$B,'Publication Table (%)'!$C$4,AllPublicationData!$D:$D,'Publication Table (%)'!I$7)/
SUMIFS(AllPublicationData!$E:$E,AllPublicationData!$A:$A,'Publication Table (%)'!$B170,AllPublicationData!$B:$B,'Publication Table (%)'!$C$4,AllPublicationData!$D:$D,'Publication Table (%)'!I$7),
SUMIFS(AllPublicationData!$J:$J,AllPublicationData!$A:$A,'Publication Table (%)'!$B170,AllPublicationData!$B:$B,'Publication Table (%)'!I$7)/
SUMIFS(AllPublicationData!$E:$E,AllPublicationData!$A:$A,'Publication Table (%)'!$B170,AllPublicationData!$B:$B,'Publication Table (%)'!I$7)))))))</f>
        <v>#DIV/0!</v>
      </c>
      <c r="J170" s="96" t="e">
        <f>IF('Publication Table (%)'!$C$5="All Cancelled Operations",
IFERROR(SUMIFS(AllPublicationData!$F:$F,AllPublicationData!$A:$A,'Publication Table (%)'!$B170,AllPublicationData!$B:$B,'Publication Table (%)'!$C$4,AllPublicationData!$D:$D,'Publication Table (%)'!J$7)/
SUMIFS(AllPublicationData!$E:$E,AllPublicationData!$A:$A,'Publication Table (%)'!$B170,AllPublicationData!$B:$B,'Publication Table (%)'!$C$4,AllPublicationData!$D:$D,'Publication Table (%)'!J$7),
SUMIFS(AllPublicationData!$F:$F,AllPublicationData!$A:$A,'Publication Table (%)'!$B170,AllPublicationData!$B:$B,'Publication Table (%)'!J$7)/
SUMIFS(AllPublicationData!$E:$E,AllPublicationData!$A:$A,'Publication Table (%)'!$B170,AllPublicationData!$B:$B,'Publication Table (%)'!J$7)),
IF('Publication Table (%)'!$C$5="Operations cancelled by patient",
IFERROR(SUMIFS(AllPublicationData!$G:$G,AllPublicationData!$A:$A,'Publication Table (%)'!$B170,AllPublicationData!$B:$B,'Publication Table (%)'!$C$4,AllPublicationData!$D:$D,'Publication Table (%)'!J$7)/
SUMIFS(AllPublicationData!$E:$E,AllPublicationData!$A:$A,'Publication Table (%)'!$B170,AllPublicationData!$B:$B,'Publication Table (%)'!$C$4,AllPublicationData!$D:$D,'Publication Table (%)'!J$7),
SUMIFS(AllPublicationData!$G:$G,AllPublicationData!$A:$A,'Publication Table (%)'!$B170,AllPublicationData!$B:$B,'Publication Table (%)'!J$7)/
SUMIFS(AllPublicationData!$E:$E,AllPublicationData!$A:$A,'Publication Table (%)'!$B170,AllPublicationData!$B:$B,'Publication Table (%)'!J$7)),
IF('Publication Table (%)'!$C$5="Operations cancelled for clinical reasons",
IFERROR(SUMIFS(AllPublicationData!$H:$H,AllPublicationData!$A:$A,'Publication Table (%)'!$B170,AllPublicationData!$B:$B,'Publication Table (%)'!$C$4,AllPublicationData!$D:$D,'Publication Table (%)'!J$7)/
SUMIFS(AllPublicationData!$E:$E,AllPublicationData!$A:$A,'Publication Table (%)'!$B170,AllPublicationData!$B:$B,'Publication Table (%)'!$C$4,AllPublicationData!$D:$D,'Publication Table (%)'!J$7),
SUMIFS(AllPublicationData!$H:$H,AllPublicationData!$A:$A,'Publication Table (%)'!$B170,AllPublicationData!$B:$B,'Publication Table (%)'!J$7)/
SUMIFS(AllPublicationData!$E:$E,AllPublicationData!$A:$A,'Publication Table (%)'!$B170,AllPublicationData!$B:$B,'Publication Table (%)'!J$7)),
IF('Publication Table (%)'!$C$5="Operations cancelled for non-clinical/capacity reasons",
IFERROR(SUMIFS(AllPublicationData!$I:$I,AllPublicationData!$A:$A,'Publication Table (%)'!$B170,AllPublicationData!$B:$B,'Publication Table (%)'!$C$4,AllPublicationData!$D:$D,'Publication Table (%)'!J$7)/
SUMIFS(AllPublicationData!$E:$E,AllPublicationData!$A:$A,'Publication Table (%)'!$B170,AllPublicationData!$B:$B,'Publication Table (%)'!$C$4,AllPublicationData!$D:$D,'Publication Table (%)'!J$7),
SUMIFS(AllPublicationData!$I:$I,AllPublicationData!$A:$A,'Publication Table (%)'!$B170,AllPublicationData!$B:$B,'Publication Table (%)'!J$7)/
SUMIFS(AllPublicationData!$E:$E,AllPublicationData!$A:$A,'Publication Table (%)'!$B170,AllPublicationData!$B:$B,'Publication Table (%)'!J$7)),
IF('Publication Table (%)'!$C$5="Cancellations for other reasons",
IFERROR(SUMIFS(AllPublicationData!$J:$J,AllPublicationData!$A:$A,'Publication Table (%)'!$B170,AllPublicationData!$B:$B,'Publication Table (%)'!$C$4,AllPublicationData!$D:$D,'Publication Table (%)'!J$7)/
SUMIFS(AllPublicationData!$E:$E,AllPublicationData!$A:$A,'Publication Table (%)'!$B170,AllPublicationData!$B:$B,'Publication Table (%)'!$C$4,AllPublicationData!$D:$D,'Publication Table (%)'!J$7),
SUMIFS(AllPublicationData!$J:$J,AllPublicationData!$A:$A,'Publication Table (%)'!$B170,AllPublicationData!$B:$B,'Publication Table (%)'!J$7)/
SUMIFS(AllPublicationData!$E:$E,AllPublicationData!$A:$A,'Publication Table (%)'!$B170,AllPublicationData!$B:$B,'Publication Table (%)'!J$7)))))))</f>
        <v>#DIV/0!</v>
      </c>
      <c r="K170" s="96" t="e">
        <f>IF('Publication Table (%)'!$C$5="All Cancelled Operations",
IFERROR(SUMIFS(AllPublicationData!$F:$F,AllPublicationData!$A:$A,'Publication Table (%)'!$B170,AllPublicationData!$B:$B,'Publication Table (%)'!$C$4,AllPublicationData!$D:$D,'Publication Table (%)'!K$7)/
SUMIFS(AllPublicationData!$E:$E,AllPublicationData!$A:$A,'Publication Table (%)'!$B170,AllPublicationData!$B:$B,'Publication Table (%)'!$C$4,AllPublicationData!$D:$D,'Publication Table (%)'!K$7),
SUMIFS(AllPublicationData!$F:$F,AllPublicationData!$A:$A,'Publication Table (%)'!$B170,AllPublicationData!$B:$B,'Publication Table (%)'!K$7)/
SUMIFS(AllPublicationData!$E:$E,AllPublicationData!$A:$A,'Publication Table (%)'!$B170,AllPublicationData!$B:$B,'Publication Table (%)'!K$7)),
IF('Publication Table (%)'!$C$5="Operations cancelled by patient",
IFERROR(SUMIFS(AllPublicationData!$G:$G,AllPublicationData!$A:$A,'Publication Table (%)'!$B170,AllPublicationData!$B:$B,'Publication Table (%)'!$C$4,AllPublicationData!$D:$D,'Publication Table (%)'!K$7)/
SUMIFS(AllPublicationData!$E:$E,AllPublicationData!$A:$A,'Publication Table (%)'!$B170,AllPublicationData!$B:$B,'Publication Table (%)'!$C$4,AllPublicationData!$D:$D,'Publication Table (%)'!K$7),
SUMIFS(AllPublicationData!$G:$G,AllPublicationData!$A:$A,'Publication Table (%)'!$B170,AllPublicationData!$B:$B,'Publication Table (%)'!K$7)/
SUMIFS(AllPublicationData!$E:$E,AllPublicationData!$A:$A,'Publication Table (%)'!$B170,AllPublicationData!$B:$B,'Publication Table (%)'!K$7)),
IF('Publication Table (%)'!$C$5="Operations cancelled for clinical reasons",
IFERROR(SUMIFS(AllPublicationData!$H:$H,AllPublicationData!$A:$A,'Publication Table (%)'!$B170,AllPublicationData!$B:$B,'Publication Table (%)'!$C$4,AllPublicationData!$D:$D,'Publication Table (%)'!K$7)/
SUMIFS(AllPublicationData!$E:$E,AllPublicationData!$A:$A,'Publication Table (%)'!$B170,AllPublicationData!$B:$B,'Publication Table (%)'!$C$4,AllPublicationData!$D:$D,'Publication Table (%)'!K$7),
SUMIFS(AllPublicationData!$H:$H,AllPublicationData!$A:$A,'Publication Table (%)'!$B170,AllPublicationData!$B:$B,'Publication Table (%)'!K$7)/
SUMIFS(AllPublicationData!$E:$E,AllPublicationData!$A:$A,'Publication Table (%)'!$B170,AllPublicationData!$B:$B,'Publication Table (%)'!K$7)),
IF('Publication Table (%)'!$C$5="Operations cancelled for non-clinical/capacity reasons",
IFERROR(SUMIFS(AllPublicationData!$I:$I,AllPublicationData!$A:$A,'Publication Table (%)'!$B170,AllPublicationData!$B:$B,'Publication Table (%)'!$C$4,AllPublicationData!$D:$D,'Publication Table (%)'!K$7)/
SUMIFS(AllPublicationData!$E:$E,AllPublicationData!$A:$A,'Publication Table (%)'!$B170,AllPublicationData!$B:$B,'Publication Table (%)'!$C$4,AllPublicationData!$D:$D,'Publication Table (%)'!K$7),
SUMIFS(AllPublicationData!$I:$I,AllPublicationData!$A:$A,'Publication Table (%)'!$B170,AllPublicationData!$B:$B,'Publication Table (%)'!K$7)/
SUMIFS(AllPublicationData!$E:$E,AllPublicationData!$A:$A,'Publication Table (%)'!$B170,AllPublicationData!$B:$B,'Publication Table (%)'!K$7)),
IF('Publication Table (%)'!$C$5="Cancellations for other reasons",
IFERROR(SUMIFS(AllPublicationData!$J:$J,AllPublicationData!$A:$A,'Publication Table (%)'!$B170,AllPublicationData!$B:$B,'Publication Table (%)'!$C$4,AllPublicationData!$D:$D,'Publication Table (%)'!K$7)/
SUMIFS(AllPublicationData!$E:$E,AllPublicationData!$A:$A,'Publication Table (%)'!$B170,AllPublicationData!$B:$B,'Publication Table (%)'!$C$4,AllPublicationData!$D:$D,'Publication Table (%)'!K$7),
SUMIFS(AllPublicationData!$J:$J,AllPublicationData!$A:$A,'Publication Table (%)'!$B170,AllPublicationData!$B:$B,'Publication Table (%)'!K$7)/
SUMIFS(AllPublicationData!$E:$E,AllPublicationData!$A:$A,'Publication Table (%)'!$B170,AllPublicationData!$B:$B,'Publication Table (%)'!K$7)))))))</f>
        <v>#DIV/0!</v>
      </c>
      <c r="L170" s="96" t="e">
        <f>IF('Publication Table (%)'!$C$5="All Cancelled Operations",
IFERROR(SUMIFS(AllPublicationData!$F:$F,AllPublicationData!$A:$A,'Publication Table (%)'!$B170,AllPublicationData!$B:$B,'Publication Table (%)'!$C$4,AllPublicationData!$D:$D,'Publication Table (%)'!L$7)/
SUMIFS(AllPublicationData!$E:$E,AllPublicationData!$A:$A,'Publication Table (%)'!$B170,AllPublicationData!$B:$B,'Publication Table (%)'!$C$4,AllPublicationData!$D:$D,'Publication Table (%)'!L$7),
SUMIFS(AllPublicationData!$F:$F,AllPublicationData!$A:$A,'Publication Table (%)'!$B170,AllPublicationData!$B:$B,'Publication Table (%)'!L$7)/
SUMIFS(AllPublicationData!$E:$E,AllPublicationData!$A:$A,'Publication Table (%)'!$B170,AllPublicationData!$B:$B,'Publication Table (%)'!L$7)),
IF('Publication Table (%)'!$C$5="Operations cancelled by patient",
IFERROR(SUMIFS(AllPublicationData!$G:$G,AllPublicationData!$A:$A,'Publication Table (%)'!$B170,AllPublicationData!$B:$B,'Publication Table (%)'!$C$4,AllPublicationData!$D:$D,'Publication Table (%)'!L$7)/
SUMIFS(AllPublicationData!$E:$E,AllPublicationData!$A:$A,'Publication Table (%)'!$B170,AllPublicationData!$B:$B,'Publication Table (%)'!$C$4,AllPublicationData!$D:$D,'Publication Table (%)'!L$7),
SUMIFS(AllPublicationData!$G:$G,AllPublicationData!$A:$A,'Publication Table (%)'!$B170,AllPublicationData!$B:$B,'Publication Table (%)'!L$7)/
SUMIFS(AllPublicationData!$E:$E,AllPublicationData!$A:$A,'Publication Table (%)'!$B170,AllPublicationData!$B:$B,'Publication Table (%)'!L$7)),
IF('Publication Table (%)'!$C$5="Operations cancelled for clinical reasons",
IFERROR(SUMIFS(AllPublicationData!$H:$H,AllPublicationData!$A:$A,'Publication Table (%)'!$B170,AllPublicationData!$B:$B,'Publication Table (%)'!$C$4,AllPublicationData!$D:$D,'Publication Table (%)'!L$7)/
SUMIFS(AllPublicationData!$E:$E,AllPublicationData!$A:$A,'Publication Table (%)'!$B170,AllPublicationData!$B:$B,'Publication Table (%)'!$C$4,AllPublicationData!$D:$D,'Publication Table (%)'!L$7),
SUMIFS(AllPublicationData!$H:$H,AllPublicationData!$A:$A,'Publication Table (%)'!$B170,AllPublicationData!$B:$B,'Publication Table (%)'!L$7)/
SUMIFS(AllPublicationData!$E:$E,AllPublicationData!$A:$A,'Publication Table (%)'!$B170,AllPublicationData!$B:$B,'Publication Table (%)'!L$7)),
IF('Publication Table (%)'!$C$5="Operations cancelled for non-clinical/capacity reasons",
IFERROR(SUMIFS(AllPublicationData!$I:$I,AllPublicationData!$A:$A,'Publication Table (%)'!$B170,AllPublicationData!$B:$B,'Publication Table (%)'!$C$4,AllPublicationData!$D:$D,'Publication Table (%)'!L$7)/
SUMIFS(AllPublicationData!$E:$E,AllPublicationData!$A:$A,'Publication Table (%)'!$B170,AllPublicationData!$B:$B,'Publication Table (%)'!$C$4,AllPublicationData!$D:$D,'Publication Table (%)'!L$7),
SUMIFS(AllPublicationData!$I:$I,AllPublicationData!$A:$A,'Publication Table (%)'!$B170,AllPublicationData!$B:$B,'Publication Table (%)'!L$7)/
SUMIFS(AllPublicationData!$E:$E,AllPublicationData!$A:$A,'Publication Table (%)'!$B170,AllPublicationData!$B:$B,'Publication Table (%)'!L$7)),
IF('Publication Table (%)'!$C$5="Cancellations for other reasons",
IFERROR(SUMIFS(AllPublicationData!$J:$J,AllPublicationData!$A:$A,'Publication Table (%)'!$B170,AllPublicationData!$B:$B,'Publication Table (%)'!$C$4,AllPublicationData!$D:$D,'Publication Table (%)'!L$7)/
SUMIFS(AllPublicationData!$E:$E,AllPublicationData!$A:$A,'Publication Table (%)'!$B170,AllPublicationData!$B:$B,'Publication Table (%)'!$C$4,AllPublicationData!$D:$D,'Publication Table (%)'!L$7),
SUMIFS(AllPublicationData!$J:$J,AllPublicationData!$A:$A,'Publication Table (%)'!$B170,AllPublicationData!$B:$B,'Publication Table (%)'!L$7)/
SUMIFS(AllPublicationData!$E:$E,AllPublicationData!$A:$A,'Publication Table (%)'!$B170,AllPublicationData!$B:$B,'Publication Table (%)'!L$7)))))))</f>
        <v>#DIV/0!</v>
      </c>
      <c r="M170" s="96" t="e">
        <f>IF('Publication Table (%)'!$C$5="All Cancelled Operations",
IFERROR(SUMIFS(AllPublicationData!$F:$F,AllPublicationData!$A:$A,'Publication Table (%)'!$B170,AllPublicationData!$B:$B,'Publication Table (%)'!$C$4,AllPublicationData!$D:$D,'Publication Table (%)'!M$7)/
SUMIFS(AllPublicationData!$E:$E,AllPublicationData!$A:$A,'Publication Table (%)'!$B170,AllPublicationData!$B:$B,'Publication Table (%)'!$C$4,AllPublicationData!$D:$D,'Publication Table (%)'!M$7),
SUMIFS(AllPublicationData!$F:$F,AllPublicationData!$A:$A,'Publication Table (%)'!$B170,AllPublicationData!$B:$B,'Publication Table (%)'!M$7)/
SUMIFS(AllPublicationData!$E:$E,AllPublicationData!$A:$A,'Publication Table (%)'!$B170,AllPublicationData!$B:$B,'Publication Table (%)'!M$7)),
IF('Publication Table (%)'!$C$5="Operations cancelled by patient",
IFERROR(SUMIFS(AllPublicationData!$G:$G,AllPublicationData!$A:$A,'Publication Table (%)'!$B170,AllPublicationData!$B:$B,'Publication Table (%)'!$C$4,AllPublicationData!$D:$D,'Publication Table (%)'!M$7)/
SUMIFS(AllPublicationData!$E:$E,AllPublicationData!$A:$A,'Publication Table (%)'!$B170,AllPublicationData!$B:$B,'Publication Table (%)'!$C$4,AllPublicationData!$D:$D,'Publication Table (%)'!M$7),
SUMIFS(AllPublicationData!$G:$G,AllPublicationData!$A:$A,'Publication Table (%)'!$B170,AllPublicationData!$B:$B,'Publication Table (%)'!M$7)/
SUMIFS(AllPublicationData!$E:$E,AllPublicationData!$A:$A,'Publication Table (%)'!$B170,AllPublicationData!$B:$B,'Publication Table (%)'!M$7)),
IF('Publication Table (%)'!$C$5="Operations cancelled for clinical reasons",
IFERROR(SUMIFS(AllPublicationData!$H:$H,AllPublicationData!$A:$A,'Publication Table (%)'!$B170,AllPublicationData!$B:$B,'Publication Table (%)'!$C$4,AllPublicationData!$D:$D,'Publication Table (%)'!M$7)/
SUMIFS(AllPublicationData!$E:$E,AllPublicationData!$A:$A,'Publication Table (%)'!$B170,AllPublicationData!$B:$B,'Publication Table (%)'!$C$4,AllPublicationData!$D:$D,'Publication Table (%)'!M$7),
SUMIFS(AllPublicationData!$H:$H,AllPublicationData!$A:$A,'Publication Table (%)'!$B170,AllPublicationData!$B:$B,'Publication Table (%)'!M$7)/
SUMIFS(AllPublicationData!$E:$E,AllPublicationData!$A:$A,'Publication Table (%)'!$B170,AllPublicationData!$B:$B,'Publication Table (%)'!M$7)),
IF('Publication Table (%)'!$C$5="Operations cancelled for non-clinical/capacity reasons",
IFERROR(SUMIFS(AllPublicationData!$I:$I,AllPublicationData!$A:$A,'Publication Table (%)'!$B170,AllPublicationData!$B:$B,'Publication Table (%)'!$C$4,AllPublicationData!$D:$D,'Publication Table (%)'!M$7)/
SUMIFS(AllPublicationData!$E:$E,AllPublicationData!$A:$A,'Publication Table (%)'!$B170,AllPublicationData!$B:$B,'Publication Table (%)'!$C$4,AllPublicationData!$D:$D,'Publication Table (%)'!M$7),
SUMIFS(AllPublicationData!$I:$I,AllPublicationData!$A:$A,'Publication Table (%)'!$B170,AllPublicationData!$B:$B,'Publication Table (%)'!M$7)/
SUMIFS(AllPublicationData!$E:$E,AllPublicationData!$A:$A,'Publication Table (%)'!$B170,AllPublicationData!$B:$B,'Publication Table (%)'!M$7)),
IF('Publication Table (%)'!$C$5="Cancellations for other reasons",
IFERROR(SUMIFS(AllPublicationData!$J:$J,AllPublicationData!$A:$A,'Publication Table (%)'!$B170,AllPublicationData!$B:$B,'Publication Table (%)'!$C$4,AllPublicationData!$D:$D,'Publication Table (%)'!M$7)/
SUMIFS(AllPublicationData!$E:$E,AllPublicationData!$A:$A,'Publication Table (%)'!$B170,AllPublicationData!$B:$B,'Publication Table (%)'!$C$4,AllPublicationData!$D:$D,'Publication Table (%)'!M$7),
SUMIFS(AllPublicationData!$J:$J,AllPublicationData!$A:$A,'Publication Table (%)'!$B170,AllPublicationData!$B:$B,'Publication Table (%)'!M$7)/
SUMIFS(AllPublicationData!$E:$E,AllPublicationData!$A:$A,'Publication Table (%)'!$B170,AllPublicationData!$B:$B,'Publication Table (%)'!M$7)))))))</f>
        <v>#DIV/0!</v>
      </c>
      <c r="N170" s="96" t="e">
        <f>IF('Publication Table (%)'!$C$5="All Cancelled Operations",
IFERROR(SUMIFS(AllPublicationData!$F:$F,AllPublicationData!$A:$A,'Publication Table (%)'!$B170,AllPublicationData!$B:$B,'Publication Table (%)'!$C$4,AllPublicationData!$D:$D,'Publication Table (%)'!N$7)/
SUMIFS(AllPublicationData!$E:$E,AllPublicationData!$A:$A,'Publication Table (%)'!$B170,AllPublicationData!$B:$B,'Publication Table (%)'!$C$4,AllPublicationData!$D:$D,'Publication Table (%)'!N$7),
SUMIFS(AllPublicationData!$F:$F,AllPublicationData!$A:$A,'Publication Table (%)'!$B170,AllPublicationData!$B:$B,'Publication Table (%)'!N$7)/
SUMIFS(AllPublicationData!$E:$E,AllPublicationData!$A:$A,'Publication Table (%)'!$B170,AllPublicationData!$B:$B,'Publication Table (%)'!N$7)),
IF('Publication Table (%)'!$C$5="Operations cancelled by patient",
IFERROR(SUMIFS(AllPublicationData!$G:$G,AllPublicationData!$A:$A,'Publication Table (%)'!$B170,AllPublicationData!$B:$B,'Publication Table (%)'!$C$4,AllPublicationData!$D:$D,'Publication Table (%)'!N$7)/
SUMIFS(AllPublicationData!$E:$E,AllPublicationData!$A:$A,'Publication Table (%)'!$B170,AllPublicationData!$B:$B,'Publication Table (%)'!$C$4,AllPublicationData!$D:$D,'Publication Table (%)'!N$7),
SUMIFS(AllPublicationData!$G:$G,AllPublicationData!$A:$A,'Publication Table (%)'!$B170,AllPublicationData!$B:$B,'Publication Table (%)'!N$7)/
SUMIFS(AllPublicationData!$E:$E,AllPublicationData!$A:$A,'Publication Table (%)'!$B170,AllPublicationData!$B:$B,'Publication Table (%)'!N$7)),
IF('Publication Table (%)'!$C$5="Operations cancelled for clinical reasons",
IFERROR(SUMIFS(AllPublicationData!$H:$H,AllPublicationData!$A:$A,'Publication Table (%)'!$B170,AllPublicationData!$B:$B,'Publication Table (%)'!$C$4,AllPublicationData!$D:$D,'Publication Table (%)'!N$7)/
SUMIFS(AllPublicationData!$E:$E,AllPublicationData!$A:$A,'Publication Table (%)'!$B170,AllPublicationData!$B:$B,'Publication Table (%)'!$C$4,AllPublicationData!$D:$D,'Publication Table (%)'!N$7),
SUMIFS(AllPublicationData!$H:$H,AllPublicationData!$A:$A,'Publication Table (%)'!$B170,AllPublicationData!$B:$B,'Publication Table (%)'!N$7)/
SUMIFS(AllPublicationData!$E:$E,AllPublicationData!$A:$A,'Publication Table (%)'!$B170,AllPublicationData!$B:$B,'Publication Table (%)'!N$7)),
IF('Publication Table (%)'!$C$5="Operations cancelled for non-clinical/capacity reasons",
IFERROR(SUMIFS(AllPublicationData!$I:$I,AllPublicationData!$A:$A,'Publication Table (%)'!$B170,AllPublicationData!$B:$B,'Publication Table (%)'!$C$4,AllPublicationData!$D:$D,'Publication Table (%)'!N$7)/
SUMIFS(AllPublicationData!$E:$E,AllPublicationData!$A:$A,'Publication Table (%)'!$B170,AllPublicationData!$B:$B,'Publication Table (%)'!$C$4,AllPublicationData!$D:$D,'Publication Table (%)'!N$7),
SUMIFS(AllPublicationData!$I:$I,AllPublicationData!$A:$A,'Publication Table (%)'!$B170,AllPublicationData!$B:$B,'Publication Table (%)'!N$7)/
SUMIFS(AllPublicationData!$E:$E,AllPublicationData!$A:$A,'Publication Table (%)'!$B170,AllPublicationData!$B:$B,'Publication Table (%)'!N$7)),
IF('Publication Table (%)'!$C$5="Cancellations for other reasons",
IFERROR(SUMIFS(AllPublicationData!$J:$J,AllPublicationData!$A:$A,'Publication Table (%)'!$B170,AllPublicationData!$B:$B,'Publication Table (%)'!$C$4,AllPublicationData!$D:$D,'Publication Table (%)'!N$7)/
SUMIFS(AllPublicationData!$E:$E,AllPublicationData!$A:$A,'Publication Table (%)'!$B170,AllPublicationData!$B:$B,'Publication Table (%)'!$C$4,AllPublicationData!$D:$D,'Publication Table (%)'!N$7),
SUMIFS(AllPublicationData!$J:$J,AllPublicationData!$A:$A,'Publication Table (%)'!$B170,AllPublicationData!$B:$B,'Publication Table (%)'!N$7)/
SUMIFS(AllPublicationData!$E:$E,AllPublicationData!$A:$A,'Publication Table (%)'!$B170,AllPublicationData!$B:$B,'Publication Table (%)'!N$7)))))))</f>
        <v>#DIV/0!</v>
      </c>
      <c r="O170" s="96" t="e">
        <f>IF('Publication Table (%)'!$C$5="All Cancelled Operations",
IFERROR(SUMIFS(AllPublicationData!$F:$F,AllPublicationData!$A:$A,'Publication Table (%)'!$B170,AllPublicationData!$B:$B,'Publication Table (%)'!$C$4,AllPublicationData!$D:$D,'Publication Table (%)'!O$7)/
SUMIFS(AllPublicationData!$E:$E,AllPublicationData!$A:$A,'Publication Table (%)'!$B170,AllPublicationData!$B:$B,'Publication Table (%)'!$C$4,AllPublicationData!$D:$D,'Publication Table (%)'!O$7),
SUMIFS(AllPublicationData!$F:$F,AllPublicationData!$A:$A,'Publication Table (%)'!$B170,AllPublicationData!$B:$B,'Publication Table (%)'!O$7)/
SUMIFS(AllPublicationData!$E:$E,AllPublicationData!$A:$A,'Publication Table (%)'!$B170,AllPublicationData!$B:$B,'Publication Table (%)'!O$7)),
IF('Publication Table (%)'!$C$5="Operations cancelled by patient",
IFERROR(SUMIFS(AllPublicationData!$G:$G,AllPublicationData!$A:$A,'Publication Table (%)'!$B170,AllPublicationData!$B:$B,'Publication Table (%)'!$C$4,AllPublicationData!$D:$D,'Publication Table (%)'!O$7)/
SUMIFS(AllPublicationData!$E:$E,AllPublicationData!$A:$A,'Publication Table (%)'!$B170,AllPublicationData!$B:$B,'Publication Table (%)'!$C$4,AllPublicationData!$D:$D,'Publication Table (%)'!O$7),
SUMIFS(AllPublicationData!$G:$G,AllPublicationData!$A:$A,'Publication Table (%)'!$B170,AllPublicationData!$B:$B,'Publication Table (%)'!O$7)/
SUMIFS(AllPublicationData!$E:$E,AllPublicationData!$A:$A,'Publication Table (%)'!$B170,AllPublicationData!$B:$B,'Publication Table (%)'!O$7)),
IF('Publication Table (%)'!$C$5="Operations cancelled for clinical reasons",
IFERROR(SUMIFS(AllPublicationData!$H:$H,AllPublicationData!$A:$A,'Publication Table (%)'!$B170,AllPublicationData!$B:$B,'Publication Table (%)'!$C$4,AllPublicationData!$D:$D,'Publication Table (%)'!O$7)/
SUMIFS(AllPublicationData!$E:$E,AllPublicationData!$A:$A,'Publication Table (%)'!$B170,AllPublicationData!$B:$B,'Publication Table (%)'!$C$4,AllPublicationData!$D:$D,'Publication Table (%)'!O$7),
SUMIFS(AllPublicationData!$H:$H,AllPublicationData!$A:$A,'Publication Table (%)'!$B170,AllPublicationData!$B:$B,'Publication Table (%)'!O$7)/
SUMIFS(AllPublicationData!$E:$E,AllPublicationData!$A:$A,'Publication Table (%)'!$B170,AllPublicationData!$B:$B,'Publication Table (%)'!O$7)),
IF('Publication Table (%)'!$C$5="Operations cancelled for non-clinical/capacity reasons",
IFERROR(SUMIFS(AllPublicationData!$I:$I,AllPublicationData!$A:$A,'Publication Table (%)'!$B170,AllPublicationData!$B:$B,'Publication Table (%)'!$C$4,AllPublicationData!$D:$D,'Publication Table (%)'!O$7)/
SUMIFS(AllPublicationData!$E:$E,AllPublicationData!$A:$A,'Publication Table (%)'!$B170,AllPublicationData!$B:$B,'Publication Table (%)'!$C$4,AllPublicationData!$D:$D,'Publication Table (%)'!O$7),
SUMIFS(AllPublicationData!$I:$I,AllPublicationData!$A:$A,'Publication Table (%)'!$B170,AllPublicationData!$B:$B,'Publication Table (%)'!O$7)/
SUMIFS(AllPublicationData!$E:$E,AllPublicationData!$A:$A,'Publication Table (%)'!$B170,AllPublicationData!$B:$B,'Publication Table (%)'!O$7)),
IF('Publication Table (%)'!$C$5="Cancellations for other reasons",
IFERROR(SUMIFS(AllPublicationData!$J:$J,AllPublicationData!$A:$A,'Publication Table (%)'!$B170,AllPublicationData!$B:$B,'Publication Table (%)'!$C$4,AllPublicationData!$D:$D,'Publication Table (%)'!O$7)/
SUMIFS(AllPublicationData!$E:$E,AllPublicationData!$A:$A,'Publication Table (%)'!$B170,AllPublicationData!$B:$B,'Publication Table (%)'!$C$4,AllPublicationData!$D:$D,'Publication Table (%)'!O$7),
SUMIFS(AllPublicationData!$J:$J,AllPublicationData!$A:$A,'Publication Table (%)'!$B170,AllPublicationData!$B:$B,'Publication Table (%)'!O$7)/
SUMIFS(AllPublicationData!$E:$E,AllPublicationData!$A:$A,'Publication Table (%)'!$B170,AllPublicationData!$B:$B,'Publication Table (%)'!O$7)))))))</f>
        <v>#DIV/0!</v>
      </c>
      <c r="P170" s="96" t="e">
        <f>IF('Publication Table (%)'!$C$5="All Cancelled Operations",
IFERROR(SUMIFS(AllPublicationData!$F:$F,AllPublicationData!$A:$A,'Publication Table (%)'!$B170,AllPublicationData!$B:$B,'Publication Table (%)'!$C$4,AllPublicationData!$D:$D,'Publication Table (%)'!P$7)/
SUMIFS(AllPublicationData!$E:$E,AllPublicationData!$A:$A,'Publication Table (%)'!$B170,AllPublicationData!$B:$B,'Publication Table (%)'!$C$4,AllPublicationData!$D:$D,'Publication Table (%)'!P$7),
SUMIFS(AllPublicationData!$F:$F,AllPublicationData!$A:$A,'Publication Table (%)'!$B170,AllPublicationData!$B:$B,'Publication Table (%)'!P$7)/
SUMIFS(AllPublicationData!$E:$E,AllPublicationData!$A:$A,'Publication Table (%)'!$B170,AllPublicationData!$B:$B,'Publication Table (%)'!P$7)),
IF('Publication Table (%)'!$C$5="Operations cancelled by patient",
IFERROR(SUMIFS(AllPublicationData!$G:$G,AllPublicationData!$A:$A,'Publication Table (%)'!$B170,AllPublicationData!$B:$B,'Publication Table (%)'!$C$4,AllPublicationData!$D:$D,'Publication Table (%)'!P$7)/
SUMIFS(AllPublicationData!$E:$E,AllPublicationData!$A:$A,'Publication Table (%)'!$B170,AllPublicationData!$B:$B,'Publication Table (%)'!$C$4,AllPublicationData!$D:$D,'Publication Table (%)'!P$7),
SUMIFS(AllPublicationData!$G:$G,AllPublicationData!$A:$A,'Publication Table (%)'!$B170,AllPublicationData!$B:$B,'Publication Table (%)'!P$7)/
SUMIFS(AllPublicationData!$E:$E,AllPublicationData!$A:$A,'Publication Table (%)'!$B170,AllPublicationData!$B:$B,'Publication Table (%)'!P$7)),
IF('Publication Table (%)'!$C$5="Operations cancelled for clinical reasons",
IFERROR(SUMIFS(AllPublicationData!$H:$H,AllPublicationData!$A:$A,'Publication Table (%)'!$B170,AllPublicationData!$B:$B,'Publication Table (%)'!$C$4,AllPublicationData!$D:$D,'Publication Table (%)'!P$7)/
SUMIFS(AllPublicationData!$E:$E,AllPublicationData!$A:$A,'Publication Table (%)'!$B170,AllPublicationData!$B:$B,'Publication Table (%)'!$C$4,AllPublicationData!$D:$D,'Publication Table (%)'!P$7),
SUMIFS(AllPublicationData!$H:$H,AllPublicationData!$A:$A,'Publication Table (%)'!$B170,AllPublicationData!$B:$B,'Publication Table (%)'!P$7)/
SUMIFS(AllPublicationData!$E:$E,AllPublicationData!$A:$A,'Publication Table (%)'!$B170,AllPublicationData!$B:$B,'Publication Table (%)'!P$7)),
IF('Publication Table (%)'!$C$5="Operations cancelled for non-clinical/capacity reasons",
IFERROR(SUMIFS(AllPublicationData!$I:$I,AllPublicationData!$A:$A,'Publication Table (%)'!$B170,AllPublicationData!$B:$B,'Publication Table (%)'!$C$4,AllPublicationData!$D:$D,'Publication Table (%)'!P$7)/
SUMIFS(AllPublicationData!$E:$E,AllPublicationData!$A:$A,'Publication Table (%)'!$B170,AllPublicationData!$B:$B,'Publication Table (%)'!$C$4,AllPublicationData!$D:$D,'Publication Table (%)'!P$7),
SUMIFS(AllPublicationData!$I:$I,AllPublicationData!$A:$A,'Publication Table (%)'!$B170,AllPublicationData!$B:$B,'Publication Table (%)'!P$7)/
SUMIFS(AllPublicationData!$E:$E,AllPublicationData!$A:$A,'Publication Table (%)'!$B170,AllPublicationData!$B:$B,'Publication Table (%)'!P$7)),
IF('Publication Table (%)'!$C$5="Cancellations for other reasons",
IFERROR(SUMIFS(AllPublicationData!$J:$J,AllPublicationData!$A:$A,'Publication Table (%)'!$B170,AllPublicationData!$B:$B,'Publication Table (%)'!$C$4,AllPublicationData!$D:$D,'Publication Table (%)'!P$7)/
SUMIFS(AllPublicationData!$E:$E,AllPublicationData!$A:$A,'Publication Table (%)'!$B170,AllPublicationData!$B:$B,'Publication Table (%)'!$C$4,AllPublicationData!$D:$D,'Publication Table (%)'!P$7),
SUMIFS(AllPublicationData!$J:$J,AllPublicationData!$A:$A,'Publication Table (%)'!$B170,AllPublicationData!$B:$B,'Publication Table (%)'!P$7)/
SUMIFS(AllPublicationData!$E:$E,AllPublicationData!$A:$A,'Publication Table (%)'!$B170,AllPublicationData!$B:$B,'Publication Table (%)'!P$7)))))))</f>
        <v>#DIV/0!</v>
      </c>
      <c r="Q170" s="96" t="e">
        <f>IF('Publication Table (%)'!$C$5="All Cancelled Operations",
IFERROR(SUMIFS(AllPublicationData!$F:$F,AllPublicationData!$A:$A,'Publication Table (%)'!$B170,AllPublicationData!$B:$B,'Publication Table (%)'!$C$4,AllPublicationData!$D:$D,'Publication Table (%)'!Q$7)/
SUMIFS(AllPublicationData!$E:$E,AllPublicationData!$A:$A,'Publication Table (%)'!$B170,AllPublicationData!$B:$B,'Publication Table (%)'!$C$4,AllPublicationData!$D:$D,'Publication Table (%)'!Q$7),
SUMIFS(AllPublicationData!$F:$F,AllPublicationData!$A:$A,'Publication Table (%)'!$B170,AllPublicationData!$B:$B,'Publication Table (%)'!Q$7)/
SUMIFS(AllPublicationData!$E:$E,AllPublicationData!$A:$A,'Publication Table (%)'!$B170,AllPublicationData!$B:$B,'Publication Table (%)'!Q$7)),
IF('Publication Table (%)'!$C$5="Operations cancelled by patient",
IFERROR(SUMIFS(AllPublicationData!$G:$G,AllPublicationData!$A:$A,'Publication Table (%)'!$B170,AllPublicationData!$B:$B,'Publication Table (%)'!$C$4,AllPublicationData!$D:$D,'Publication Table (%)'!Q$7)/
SUMIFS(AllPublicationData!$E:$E,AllPublicationData!$A:$A,'Publication Table (%)'!$B170,AllPublicationData!$B:$B,'Publication Table (%)'!$C$4,AllPublicationData!$D:$D,'Publication Table (%)'!Q$7),
SUMIFS(AllPublicationData!$G:$G,AllPublicationData!$A:$A,'Publication Table (%)'!$B170,AllPublicationData!$B:$B,'Publication Table (%)'!Q$7)/
SUMIFS(AllPublicationData!$E:$E,AllPublicationData!$A:$A,'Publication Table (%)'!$B170,AllPublicationData!$B:$B,'Publication Table (%)'!Q$7)),
IF('Publication Table (%)'!$C$5="Operations cancelled for clinical reasons",
IFERROR(SUMIFS(AllPublicationData!$H:$H,AllPublicationData!$A:$A,'Publication Table (%)'!$B170,AllPublicationData!$B:$B,'Publication Table (%)'!$C$4,AllPublicationData!$D:$D,'Publication Table (%)'!Q$7)/
SUMIFS(AllPublicationData!$E:$E,AllPublicationData!$A:$A,'Publication Table (%)'!$B170,AllPublicationData!$B:$B,'Publication Table (%)'!$C$4,AllPublicationData!$D:$D,'Publication Table (%)'!Q$7),
SUMIFS(AllPublicationData!$H:$H,AllPublicationData!$A:$A,'Publication Table (%)'!$B170,AllPublicationData!$B:$B,'Publication Table (%)'!Q$7)/
SUMIFS(AllPublicationData!$E:$E,AllPublicationData!$A:$A,'Publication Table (%)'!$B170,AllPublicationData!$B:$B,'Publication Table (%)'!Q$7)),
IF('Publication Table (%)'!$C$5="Operations cancelled for non-clinical/capacity reasons",
IFERROR(SUMIFS(AllPublicationData!$I:$I,AllPublicationData!$A:$A,'Publication Table (%)'!$B170,AllPublicationData!$B:$B,'Publication Table (%)'!$C$4,AllPublicationData!$D:$D,'Publication Table (%)'!Q$7)/
SUMIFS(AllPublicationData!$E:$E,AllPublicationData!$A:$A,'Publication Table (%)'!$B170,AllPublicationData!$B:$B,'Publication Table (%)'!$C$4,AllPublicationData!$D:$D,'Publication Table (%)'!Q$7),
SUMIFS(AllPublicationData!$I:$I,AllPublicationData!$A:$A,'Publication Table (%)'!$B170,AllPublicationData!$B:$B,'Publication Table (%)'!Q$7)/
SUMIFS(AllPublicationData!$E:$E,AllPublicationData!$A:$A,'Publication Table (%)'!$B170,AllPublicationData!$B:$B,'Publication Table (%)'!Q$7)),
IF('Publication Table (%)'!$C$5="Cancellations for other reasons",
IFERROR(SUMIFS(AllPublicationData!$J:$J,AllPublicationData!$A:$A,'Publication Table (%)'!$B170,AllPublicationData!$B:$B,'Publication Table (%)'!$C$4,AllPublicationData!$D:$D,'Publication Table (%)'!Q$7)/
SUMIFS(AllPublicationData!$E:$E,AllPublicationData!$A:$A,'Publication Table (%)'!$B170,AllPublicationData!$B:$B,'Publication Table (%)'!$C$4,AllPublicationData!$D:$D,'Publication Table (%)'!Q$7),
SUMIFS(AllPublicationData!$J:$J,AllPublicationData!$A:$A,'Publication Table (%)'!$B170,AllPublicationData!$B:$B,'Publication Table (%)'!Q$7)/
SUMIFS(AllPublicationData!$E:$E,AllPublicationData!$A:$A,'Publication Table (%)'!$B170,AllPublicationData!$B:$B,'Publication Table (%)'!Q$7)))))))</f>
        <v>#DIV/0!</v>
      </c>
      <c r="R170" s="96" t="e">
        <f>IF('Publication Table (%)'!$C$5="All Cancelled Operations",
IFERROR(SUMIFS(AllPublicationData!$F:$F,AllPublicationData!$A:$A,'Publication Table (%)'!$B170,AllPublicationData!$B:$B,'Publication Table (%)'!$C$4,AllPublicationData!$D:$D,'Publication Table (%)'!R$7)/
SUMIFS(AllPublicationData!$E:$E,AllPublicationData!$A:$A,'Publication Table (%)'!$B170,AllPublicationData!$B:$B,'Publication Table (%)'!$C$4,AllPublicationData!$D:$D,'Publication Table (%)'!R$7),
SUMIFS(AllPublicationData!$F:$F,AllPublicationData!$A:$A,'Publication Table (%)'!$B170,AllPublicationData!$B:$B,'Publication Table (%)'!R$7)/
SUMIFS(AllPublicationData!$E:$E,AllPublicationData!$A:$A,'Publication Table (%)'!$B170,AllPublicationData!$B:$B,'Publication Table (%)'!R$7)),
IF('Publication Table (%)'!$C$5="Operations cancelled by patient",
IFERROR(SUMIFS(AllPublicationData!$G:$G,AllPublicationData!$A:$A,'Publication Table (%)'!$B170,AllPublicationData!$B:$B,'Publication Table (%)'!$C$4,AllPublicationData!$D:$D,'Publication Table (%)'!R$7)/
SUMIFS(AllPublicationData!$E:$E,AllPublicationData!$A:$A,'Publication Table (%)'!$B170,AllPublicationData!$B:$B,'Publication Table (%)'!$C$4,AllPublicationData!$D:$D,'Publication Table (%)'!R$7),
SUMIFS(AllPublicationData!$G:$G,AllPublicationData!$A:$A,'Publication Table (%)'!$B170,AllPublicationData!$B:$B,'Publication Table (%)'!R$7)/
SUMIFS(AllPublicationData!$E:$E,AllPublicationData!$A:$A,'Publication Table (%)'!$B170,AllPublicationData!$B:$B,'Publication Table (%)'!R$7)),
IF('Publication Table (%)'!$C$5="Operations cancelled for clinical reasons",
IFERROR(SUMIFS(AllPublicationData!$H:$H,AllPublicationData!$A:$A,'Publication Table (%)'!$B170,AllPublicationData!$B:$B,'Publication Table (%)'!$C$4,AllPublicationData!$D:$D,'Publication Table (%)'!R$7)/
SUMIFS(AllPublicationData!$E:$E,AllPublicationData!$A:$A,'Publication Table (%)'!$B170,AllPublicationData!$B:$B,'Publication Table (%)'!$C$4,AllPublicationData!$D:$D,'Publication Table (%)'!R$7),
SUMIFS(AllPublicationData!$H:$H,AllPublicationData!$A:$A,'Publication Table (%)'!$B170,AllPublicationData!$B:$B,'Publication Table (%)'!R$7)/
SUMIFS(AllPublicationData!$E:$E,AllPublicationData!$A:$A,'Publication Table (%)'!$B170,AllPublicationData!$B:$B,'Publication Table (%)'!R$7)),
IF('Publication Table (%)'!$C$5="Operations cancelled for non-clinical/capacity reasons",
IFERROR(SUMIFS(AllPublicationData!$I:$I,AllPublicationData!$A:$A,'Publication Table (%)'!$B170,AllPublicationData!$B:$B,'Publication Table (%)'!$C$4,AllPublicationData!$D:$D,'Publication Table (%)'!R$7)/
SUMIFS(AllPublicationData!$E:$E,AllPublicationData!$A:$A,'Publication Table (%)'!$B170,AllPublicationData!$B:$B,'Publication Table (%)'!$C$4,AllPublicationData!$D:$D,'Publication Table (%)'!R$7),
SUMIFS(AllPublicationData!$I:$I,AllPublicationData!$A:$A,'Publication Table (%)'!$B170,AllPublicationData!$B:$B,'Publication Table (%)'!R$7)/
SUMIFS(AllPublicationData!$E:$E,AllPublicationData!$A:$A,'Publication Table (%)'!$B170,AllPublicationData!$B:$B,'Publication Table (%)'!R$7)),
IF('Publication Table (%)'!$C$5="Cancellations for other reasons",
IFERROR(SUMIFS(AllPublicationData!$J:$J,AllPublicationData!$A:$A,'Publication Table (%)'!$B170,AllPublicationData!$B:$B,'Publication Table (%)'!$C$4,AllPublicationData!$D:$D,'Publication Table (%)'!R$7)/
SUMIFS(AllPublicationData!$E:$E,AllPublicationData!$A:$A,'Publication Table (%)'!$B170,AllPublicationData!$B:$B,'Publication Table (%)'!$C$4,AllPublicationData!$D:$D,'Publication Table (%)'!R$7),
SUMIFS(AllPublicationData!$J:$J,AllPublicationData!$A:$A,'Publication Table (%)'!$B170,AllPublicationData!$B:$B,'Publication Table (%)'!R$7)/
SUMIFS(AllPublicationData!$E:$E,AllPublicationData!$A:$A,'Publication Table (%)'!$B170,AllPublicationData!$B:$B,'Publication Table (%)'!R$7)))))))</f>
        <v>#DIV/0!</v>
      </c>
      <c r="S170" s="96" t="e">
        <f>IF('Publication Table (%)'!$C$5="All Cancelled Operations",
IFERROR(SUMIFS(AllPublicationData!$F:$F,AllPublicationData!$A:$A,'Publication Table (%)'!$B170,AllPublicationData!$B:$B,'Publication Table (%)'!$C$4,AllPublicationData!$D:$D,'Publication Table (%)'!S$7)/
SUMIFS(AllPublicationData!$E:$E,AllPublicationData!$A:$A,'Publication Table (%)'!$B170,AllPublicationData!$B:$B,'Publication Table (%)'!$C$4,AllPublicationData!$D:$D,'Publication Table (%)'!S$7),
SUMIFS(AllPublicationData!$F:$F,AllPublicationData!$A:$A,'Publication Table (%)'!$B170,AllPublicationData!$B:$B,'Publication Table (%)'!S$7)/
SUMIFS(AllPublicationData!$E:$E,AllPublicationData!$A:$A,'Publication Table (%)'!$B170,AllPublicationData!$B:$B,'Publication Table (%)'!S$7)),
IF('Publication Table (%)'!$C$5="Operations cancelled by patient",
IFERROR(SUMIFS(AllPublicationData!$G:$G,AllPublicationData!$A:$A,'Publication Table (%)'!$B170,AllPublicationData!$B:$B,'Publication Table (%)'!$C$4,AllPublicationData!$D:$D,'Publication Table (%)'!S$7)/
SUMIFS(AllPublicationData!$E:$E,AllPublicationData!$A:$A,'Publication Table (%)'!$B170,AllPublicationData!$B:$B,'Publication Table (%)'!$C$4,AllPublicationData!$D:$D,'Publication Table (%)'!S$7),
SUMIFS(AllPublicationData!$G:$G,AllPublicationData!$A:$A,'Publication Table (%)'!$B170,AllPublicationData!$B:$B,'Publication Table (%)'!S$7)/
SUMIFS(AllPublicationData!$E:$E,AllPublicationData!$A:$A,'Publication Table (%)'!$B170,AllPublicationData!$B:$B,'Publication Table (%)'!S$7)),
IF('Publication Table (%)'!$C$5="Operations cancelled for clinical reasons",
IFERROR(SUMIFS(AllPublicationData!$H:$H,AllPublicationData!$A:$A,'Publication Table (%)'!$B170,AllPublicationData!$B:$B,'Publication Table (%)'!$C$4,AllPublicationData!$D:$D,'Publication Table (%)'!S$7)/
SUMIFS(AllPublicationData!$E:$E,AllPublicationData!$A:$A,'Publication Table (%)'!$B170,AllPublicationData!$B:$B,'Publication Table (%)'!$C$4,AllPublicationData!$D:$D,'Publication Table (%)'!S$7),
SUMIFS(AllPublicationData!$H:$H,AllPublicationData!$A:$A,'Publication Table (%)'!$B170,AllPublicationData!$B:$B,'Publication Table (%)'!S$7)/
SUMIFS(AllPublicationData!$E:$E,AllPublicationData!$A:$A,'Publication Table (%)'!$B170,AllPublicationData!$B:$B,'Publication Table (%)'!S$7)),
IF('Publication Table (%)'!$C$5="Operations cancelled for non-clinical/capacity reasons",
IFERROR(SUMIFS(AllPublicationData!$I:$I,AllPublicationData!$A:$A,'Publication Table (%)'!$B170,AllPublicationData!$B:$B,'Publication Table (%)'!$C$4,AllPublicationData!$D:$D,'Publication Table (%)'!S$7)/
SUMIFS(AllPublicationData!$E:$E,AllPublicationData!$A:$A,'Publication Table (%)'!$B170,AllPublicationData!$B:$B,'Publication Table (%)'!$C$4,AllPublicationData!$D:$D,'Publication Table (%)'!S$7),
SUMIFS(AllPublicationData!$I:$I,AllPublicationData!$A:$A,'Publication Table (%)'!$B170,AllPublicationData!$B:$B,'Publication Table (%)'!S$7)/
SUMIFS(AllPublicationData!$E:$E,AllPublicationData!$A:$A,'Publication Table (%)'!$B170,AllPublicationData!$B:$B,'Publication Table (%)'!S$7)),
IF('Publication Table (%)'!$C$5="Cancellations for other reasons",
IFERROR(SUMIFS(AllPublicationData!$J:$J,AllPublicationData!$A:$A,'Publication Table (%)'!$B170,AllPublicationData!$B:$B,'Publication Table (%)'!$C$4,AllPublicationData!$D:$D,'Publication Table (%)'!S$7)/
SUMIFS(AllPublicationData!$E:$E,AllPublicationData!$A:$A,'Publication Table (%)'!$B170,AllPublicationData!$B:$B,'Publication Table (%)'!$C$4,AllPublicationData!$D:$D,'Publication Table (%)'!S$7),
SUMIFS(AllPublicationData!$J:$J,AllPublicationData!$A:$A,'Publication Table (%)'!$B170,AllPublicationData!$B:$B,'Publication Table (%)'!S$7)/
SUMIFS(AllPublicationData!$E:$E,AllPublicationData!$A:$A,'Publication Table (%)'!$B170,AllPublicationData!$B:$B,'Publication Table (%)'!S$7)))))))</f>
        <v>#DIV/0!</v>
      </c>
    </row>
    <row r="171" spans="3:19" x14ac:dyDescent="0.35">
      <c r="C171" s="112">
        <f>IF('Publication Table (%)'!$C$5="All Cancelled Operations",
SUMIFS(AllPublicationData!$F:$F,AllPublicationData!$A:$A,'Publication Table (%)'!$B171,AllPublicationData!$B:$B,'Publication Table (%)'!$C$4),
IF('Publication Table (%)'!$C$5="Operations cancelled by patient",
SUMIFS(AllPublicationData!$G:$G,AllPublicationData!$A:$A,'Publication Table (%)'!$B171,AllPublicationData!$B:$B,'Publication Table (%)'!$C$4),
IF('Publication Table (%)'!$C$5="Operations cancelled for clinical reasons",
SUMIFS(AllPublicationData!$H:$H,AllPublicationData!$A:$A,'Publication Table (%)'!$B171,AllPublicationData!$B:$B,'Publication Table (%)'!$C$4),
IF('Publication Table (%)'!$C$5="Operations cancelled for non-clinical/capacity reasons",
SUMIFS(AllPublicationData!$I:$I,AllPublicationData!$A:$A,'Publication Table (%)'!$B171,AllPublicationData!$B:$B,'Publication Table (%)'!$C$4),
IF('Publication Table (%)'!$C$5="Cancellations for other reasons",
SUMIFS(AllPublicationData!$J:$J,AllPublicationData!$A:$A,'Publication Table (%)'!$B171,AllPublicationData!$B:$B,'Publication Table (%)'!$C$4))))))+
IF(AND($C$4="NHS Scotland",$C$5="All Cancelled Operations"),
SUMIFS(AllPublicationData!$F:$F,AllPublicationData!$A:$A,'Publication Table (%)'!$B171),
IF(AND($C$4="NHS Scotland",$C$5="Operations cancelled by patient"),
SUMIFS(AllPublicationData!$G:$G,AllPublicationData!$A:$A,'Publication Table (%)'!$B171),
IF(AND($C$4="NHS Scotland",$C$5="Operations cancelled for clinical reasons"),
SUMIFS(AllPublicationData!$H:$H,AllPublicationData!$A:$A,'Publication Table (%)'!$B171),
IF(AND($C$4="NHS Scotland",$C$5="Operations cancelled for non-clinical/capacity reasons"),
SUMIFS(AllPublicationData!$I:$I,AllPublicationData!$A:$A,'Publication Table (%)'!$B171),
IF(AND($C$4="NHS Scotland",$C$5="Cancellations for other reasons"),
SUMIFS(AllPublicationData!$J:$J,AllPublicationData!$A:$A,'Publication Table (%)'!$B171))))))</f>
        <v>0</v>
      </c>
      <c r="D171" s="110" t="e">
        <f>IF(AND('Publication Table (%)'!$C$5="All Cancelled Operations",$C$4&lt;&gt;"NHS Scotland"),
IFERROR(SUMIFS(AllPublicationData!$F:$F,AllPublicationData!$A:$A,'Publication Table (%)'!$B171,AllPublicationData!$B:$B,'Publication Table (%)'!$C$4,AllPublicationData!$D:$D,'Publication Table (%)'!D$7)/
SUMIFS(AllPublicationData!$E:$E,AllPublicationData!$A:$A,'Publication Table (%)'!$B171,AllPublicationData!$B:$B,'Publication Table (%)'!$C$4,AllPublicationData!$D:$D,'Publication Table (%)'!D$7),
SUMIFS(AllPublicationData!$F:$F,AllPublicationData!$A:$A,'Publication Table (%)'!$B171,AllPublicationData!$B:$B,'Publication Table (%)'!D$7)/
SUMIFS(AllPublicationData!$E:$E,AllPublicationData!$A:$A,'Publication Table (%)'!$B171,AllPublicationData!$B:$B,'Publication Table (%)'!D$7)),
IF(AND('Publication Table (%)'!$C$5="Operations cancelled by patient",$C$4&lt;&gt;"NHS Scotland"),
IFERROR(SUMIFS(AllPublicationData!$G:$G,AllPublicationData!$A:$A,'Publication Table (%)'!$B171,AllPublicationData!$B:$B,'Publication Table (%)'!$C$4,AllPublicationData!$D:$D,'Publication Table (%)'!D$7)/
SUMIFS(AllPublicationData!$E:$E,AllPublicationData!$A:$A,'Publication Table (%)'!$B171,AllPublicationData!$B:$B,'Publication Table (%)'!$C$4,AllPublicationData!$D:$D,'Publication Table (%)'!D$7),
SUMIFS(AllPublicationData!$G:$G,AllPublicationData!$A:$A,'Publication Table (%)'!$B171,AllPublicationData!$B:$B,'Publication Table (%)'!D$7)/
SUMIFS(AllPublicationData!$E:$E,AllPublicationData!$A:$A,'Publication Table (%)'!$B171,AllPublicationData!$B:$B,'Publication Table (%)'!D$7)),
IF(AND('Publication Table (%)'!$C$5="Operations cancelled for clinical reasons",$C$4&lt;&gt;"NHS Scotland"),
IFERROR(SUMIFS(AllPublicationData!$H:$H,AllPublicationData!$A:$A,'Publication Table (%)'!$B171,AllPublicationData!$B:$B,'Publication Table (%)'!$C$4,AllPublicationData!$D:$D,'Publication Table (%)'!D$7)/
SUMIFS(AllPublicationData!$E:$E,AllPublicationData!$A:$A,'Publication Table (%)'!$B171,AllPublicationData!$B:$B,'Publication Table (%)'!$C$4,AllPublicationData!$D:$D,'Publication Table (%)'!D$7),
SUMIFS(AllPublicationData!$H:$H,AllPublicationData!$A:$A,'Publication Table (%)'!$B171,AllPublicationData!$B:$B,'Publication Table (%)'!D$7)/
SUMIFS(AllPublicationData!$E:$E,AllPublicationData!$A:$A,'Publication Table (%)'!$B171,AllPublicationData!$B:$B,'Publication Table (%)'!D$7)),
IF(AND('Publication Table (%)'!$C$5="Operations cancelled for non-clinical/capacity reasons",$C$4&lt;&gt;"NHS Scotland"),
IFERROR(SUMIFS(AllPublicationData!$I:$I,AllPublicationData!$A:$A,'Publication Table (%)'!$B171,AllPublicationData!$B:$B,'Publication Table (%)'!$C$4,AllPublicationData!$D:$D,'Publication Table (%)'!D$7)/
SUMIFS(AllPublicationData!$E:$E,AllPublicationData!$A:$A,'Publication Table (%)'!$B171,AllPublicationData!$B:$B,'Publication Table (%)'!$C$4,AllPublicationData!$D:$D,'Publication Table (%)'!D$7),
SUMIFS(AllPublicationData!$I:$I,AllPublicationData!$A:$A,'Publication Table (%)'!$B171,AllPublicationData!$B:$B,'Publication Table (%)'!D$7)/
SUMIFS(AllPublicationData!$E:$E,AllPublicationData!$A:$A,'Publication Table (%)'!$B171,AllPublicationData!$B:$B,'Publication Table (%)'!D$7)),
IF(AND('Publication Table (%)'!$C$5="Cancellations for other reasons",$C$4&lt;&gt;"NHS Scotland"),
IFERROR(SUMIFS(AllPublicationData!$J:$J,AllPublicationData!$A:$A,'Publication Table (%)'!$B171,AllPublicationData!$B:$B,'Publication Table (%)'!$C$4,AllPublicationData!$D:$D,'Publication Table (%)'!D$7)/
SUMIFS(AllPublicationData!$E:$E,AllPublicationData!$A:$A,'Publication Table (%)'!$B171,AllPublicationData!$B:$B,'Publication Table (%)'!$C$4,AllPublicationData!$D:$D,'Publication Table (%)'!D$7),
SUMIFS(AllPublicationData!$J:$J,AllPublicationData!$A:$A,'Publication Table (%)'!$B171,AllPublicationData!$B:$B,'Publication Table (%)'!D$7)/
SUMIFS(AllPublicationData!$E:$E,AllPublicationData!$A:$A,'Publication Table (%)'!$B171,AllPublicationData!$B:$B,'Publication Table (%)'!D$7)),
IF(AND($C$4="NHS Scotland",$C$5="All Cancelled Operations"),
SUMIFS(AllPublicationData!$F:$F,AllPublicationData!$A:$A,'Publication Table'!$B171)/
SUMIFS(AllPublicationData!$E:$E,AllPublicationData!$A:$A,'Publication Table'!$B171),
IF(AND($C$4="NHS Scotland",$C$5="Operations cancelled by patient"),
SUMIFS(AllPublicationData!$G:$G,AllPublicationData!$A:$A,'Publication Table'!$B171)/
SUMIFS(AllPublicationData!$E:$E,AllPublicationData!$A:$A,'Publication Table'!$B171),
IF(AND($C$4="NHS Scotland",$C$5="Operations cancelled for clinical reasons"),
SUMIFS(AllPublicationData!$H:$H,AllPublicationData!$A:$A,'Publication Table'!$B171)/
SUMIFS(AllPublicationData!$E:$E,AllPublicationData!$A:$A,'Publication Table'!$B171),
IF(AND($C$4="NHS Scotland",$C$5="Operations cancelled for non-clinical/capacity reasons"),
SUMIFS(AllPublicationData!$I:$I,AllPublicationData!$A:$A,'Publication Table'!$B171)/
SUMIFS(AllPublicationData!$E:$E,AllPublicationData!$A:$A,'Publication Table'!$B171),
IF(AND($C$4="NHS Scotland",$C$5="Cancellations for other reasons"),
SUMIFS(AllPublicationData!$J:$J,AllPublicationData!$A:$A,'Publication Table'!$B171)/
SUMIFS(AllPublicationData!$E:$E,AllPublicationData!$A:$A,'Publication Table'!$B171)))))))))))</f>
        <v>#DIV/0!</v>
      </c>
      <c r="E171" s="96" t="e">
        <f>IF('Publication Table (%)'!$C$5="All Cancelled Operations",
IFERROR(SUMIFS(AllPublicationData!$F:$F,AllPublicationData!$A:$A,'Publication Table (%)'!$B171,AllPublicationData!$B:$B,'Publication Table (%)'!$C$4,AllPublicationData!$D:$D,'Publication Table (%)'!E$7)/
SUMIFS(AllPublicationData!$E:$E,AllPublicationData!$A:$A,'Publication Table (%)'!$B171,AllPublicationData!$B:$B,'Publication Table (%)'!$C$4,AllPublicationData!$D:$D,'Publication Table (%)'!E$7),
SUMIFS(AllPublicationData!$F:$F,AllPublicationData!$A:$A,'Publication Table (%)'!$B171,AllPublicationData!$B:$B,'Publication Table (%)'!E$7)/
SUMIFS(AllPublicationData!$E:$E,AllPublicationData!$A:$A,'Publication Table (%)'!$B171,AllPublicationData!$B:$B,'Publication Table (%)'!E$7)),
IF('Publication Table (%)'!$C$5="Operations cancelled by patient",
IFERROR(SUMIFS(AllPublicationData!$G:$G,AllPublicationData!$A:$A,'Publication Table (%)'!$B171,AllPublicationData!$B:$B,'Publication Table (%)'!$C$4,AllPublicationData!$D:$D,'Publication Table (%)'!E$7)/
SUMIFS(AllPublicationData!$E:$E,AllPublicationData!$A:$A,'Publication Table (%)'!$B171,AllPublicationData!$B:$B,'Publication Table (%)'!$C$4,AllPublicationData!$D:$D,'Publication Table (%)'!E$7),
SUMIFS(AllPublicationData!$G:$G,AllPublicationData!$A:$A,'Publication Table (%)'!$B171,AllPublicationData!$B:$B,'Publication Table (%)'!E$7)/
SUMIFS(AllPublicationData!$E:$E,AllPublicationData!$A:$A,'Publication Table (%)'!$B171,AllPublicationData!$B:$B,'Publication Table (%)'!E$7)),
IF('Publication Table (%)'!$C$5="Operations cancelled for clinical reasons",
IFERROR(SUMIFS(AllPublicationData!$H:$H,AllPublicationData!$A:$A,'Publication Table (%)'!$B171,AllPublicationData!$B:$B,'Publication Table (%)'!$C$4,AllPublicationData!$D:$D,'Publication Table (%)'!E$7)/
SUMIFS(AllPublicationData!$E:$E,AllPublicationData!$A:$A,'Publication Table (%)'!$B171,AllPublicationData!$B:$B,'Publication Table (%)'!$C$4,AllPublicationData!$D:$D,'Publication Table (%)'!E$7),
SUMIFS(AllPublicationData!$H:$H,AllPublicationData!$A:$A,'Publication Table (%)'!$B171,AllPublicationData!$B:$B,'Publication Table (%)'!E$7)/
SUMIFS(AllPublicationData!$E:$E,AllPublicationData!$A:$A,'Publication Table (%)'!$B171,AllPublicationData!$B:$B,'Publication Table (%)'!E$7)),
IF('Publication Table (%)'!$C$5="Operations cancelled for non-clinical/capacity reasons",
IFERROR(SUMIFS(AllPublicationData!$I:$I,AllPublicationData!$A:$A,'Publication Table (%)'!$B171,AllPublicationData!$B:$B,'Publication Table (%)'!$C$4,AllPublicationData!$D:$D,'Publication Table (%)'!E$7)/
SUMIFS(AllPublicationData!$E:$E,AllPublicationData!$A:$A,'Publication Table (%)'!$B171,AllPublicationData!$B:$B,'Publication Table (%)'!$C$4,AllPublicationData!$D:$D,'Publication Table (%)'!E$7),
SUMIFS(AllPublicationData!$I:$I,AllPublicationData!$A:$A,'Publication Table (%)'!$B171,AllPublicationData!$B:$B,'Publication Table (%)'!E$7)/
SUMIFS(AllPublicationData!$E:$E,AllPublicationData!$A:$A,'Publication Table (%)'!$B171,AllPublicationData!$B:$B,'Publication Table (%)'!E$7)),
IF('Publication Table (%)'!$C$5="Cancellations for other reasons",
IFERROR(SUMIFS(AllPublicationData!$J:$J,AllPublicationData!$A:$A,'Publication Table (%)'!$B171,AllPublicationData!$B:$B,'Publication Table (%)'!$C$4,AllPublicationData!$D:$D,'Publication Table (%)'!E$7)/
SUMIFS(AllPublicationData!$E:$E,AllPublicationData!$A:$A,'Publication Table (%)'!$B171,AllPublicationData!$B:$B,'Publication Table (%)'!$C$4,AllPublicationData!$D:$D,'Publication Table (%)'!E$7),
SUMIFS(AllPublicationData!$J:$J,AllPublicationData!$A:$A,'Publication Table (%)'!$B171,AllPublicationData!$B:$B,'Publication Table (%)'!E$7)/
SUMIFS(AllPublicationData!$E:$E,AllPublicationData!$A:$A,'Publication Table (%)'!$B171,AllPublicationData!$B:$B,'Publication Table (%)'!E$7)))))))</f>
        <v>#DIV/0!</v>
      </c>
      <c r="F171" s="96" t="e">
        <f>IF('Publication Table (%)'!$C$5="All Cancelled Operations",
IFERROR(SUMIFS(AllPublicationData!$F:$F,AllPublicationData!$A:$A,'Publication Table (%)'!$B171,AllPublicationData!$B:$B,'Publication Table (%)'!$C$4,AllPublicationData!$D:$D,'Publication Table (%)'!F$7)/
SUMIFS(AllPublicationData!$E:$E,AllPublicationData!$A:$A,'Publication Table (%)'!$B171,AllPublicationData!$B:$B,'Publication Table (%)'!$C$4,AllPublicationData!$D:$D,'Publication Table (%)'!F$7),
SUMIFS(AllPublicationData!$F:$F,AllPublicationData!$A:$A,'Publication Table (%)'!$B171,AllPublicationData!$B:$B,'Publication Table (%)'!F$7)/
SUMIFS(AllPublicationData!$E:$E,AllPublicationData!$A:$A,'Publication Table (%)'!$B171,AllPublicationData!$B:$B,'Publication Table (%)'!F$7)),
IF('Publication Table (%)'!$C$5="Operations cancelled by patient",
IFERROR(SUMIFS(AllPublicationData!$G:$G,AllPublicationData!$A:$A,'Publication Table (%)'!$B171,AllPublicationData!$B:$B,'Publication Table (%)'!$C$4,AllPublicationData!$D:$D,'Publication Table (%)'!F$7)/
SUMIFS(AllPublicationData!$E:$E,AllPublicationData!$A:$A,'Publication Table (%)'!$B171,AllPublicationData!$B:$B,'Publication Table (%)'!$C$4,AllPublicationData!$D:$D,'Publication Table (%)'!F$7),
SUMIFS(AllPublicationData!$G:$G,AllPublicationData!$A:$A,'Publication Table (%)'!$B171,AllPublicationData!$B:$B,'Publication Table (%)'!F$7)/
SUMIFS(AllPublicationData!$E:$E,AllPublicationData!$A:$A,'Publication Table (%)'!$B171,AllPublicationData!$B:$B,'Publication Table (%)'!F$7)),
IF('Publication Table (%)'!$C$5="Operations cancelled for clinical reasons",
IFERROR(SUMIFS(AllPublicationData!$H:$H,AllPublicationData!$A:$A,'Publication Table (%)'!$B171,AllPublicationData!$B:$B,'Publication Table (%)'!$C$4,AllPublicationData!$D:$D,'Publication Table (%)'!F$7)/
SUMIFS(AllPublicationData!$E:$E,AllPublicationData!$A:$A,'Publication Table (%)'!$B171,AllPublicationData!$B:$B,'Publication Table (%)'!$C$4,AllPublicationData!$D:$D,'Publication Table (%)'!F$7),
SUMIFS(AllPublicationData!$H:$H,AllPublicationData!$A:$A,'Publication Table (%)'!$B171,AllPublicationData!$B:$B,'Publication Table (%)'!F$7)/
SUMIFS(AllPublicationData!$E:$E,AllPublicationData!$A:$A,'Publication Table (%)'!$B171,AllPublicationData!$B:$B,'Publication Table (%)'!F$7)),
IF('Publication Table (%)'!$C$5="Operations cancelled for non-clinical/capacity reasons",
IFERROR(SUMIFS(AllPublicationData!$I:$I,AllPublicationData!$A:$A,'Publication Table (%)'!$B171,AllPublicationData!$B:$B,'Publication Table (%)'!$C$4,AllPublicationData!$D:$D,'Publication Table (%)'!F$7)/
SUMIFS(AllPublicationData!$E:$E,AllPublicationData!$A:$A,'Publication Table (%)'!$B171,AllPublicationData!$B:$B,'Publication Table (%)'!$C$4,AllPublicationData!$D:$D,'Publication Table (%)'!F$7),
SUMIFS(AllPublicationData!$I:$I,AllPublicationData!$A:$A,'Publication Table (%)'!$B171,AllPublicationData!$B:$B,'Publication Table (%)'!F$7)/
SUMIFS(AllPublicationData!$E:$E,AllPublicationData!$A:$A,'Publication Table (%)'!$B171,AllPublicationData!$B:$B,'Publication Table (%)'!F$7)),
IF('Publication Table (%)'!$C$5="Cancellations for other reasons",
IFERROR(SUMIFS(AllPublicationData!$J:$J,AllPublicationData!$A:$A,'Publication Table (%)'!$B171,AllPublicationData!$B:$B,'Publication Table (%)'!$C$4,AllPublicationData!$D:$D,'Publication Table (%)'!F$7)/
SUMIFS(AllPublicationData!$E:$E,AllPublicationData!$A:$A,'Publication Table (%)'!$B171,AllPublicationData!$B:$B,'Publication Table (%)'!$C$4,AllPublicationData!$D:$D,'Publication Table (%)'!F$7),
SUMIFS(AllPublicationData!$J:$J,AllPublicationData!$A:$A,'Publication Table (%)'!$B171,AllPublicationData!$B:$B,'Publication Table (%)'!F$7)/
SUMIFS(AllPublicationData!$E:$E,AllPublicationData!$A:$A,'Publication Table (%)'!$B171,AllPublicationData!$B:$B,'Publication Table (%)'!F$7)))))))</f>
        <v>#DIV/0!</v>
      </c>
      <c r="G171" s="96" t="e">
        <f>IF('Publication Table (%)'!$C$5="All Cancelled Operations",
IFERROR(SUMIFS(AllPublicationData!$F:$F,AllPublicationData!$A:$A,'Publication Table (%)'!$B171,AllPublicationData!$B:$B,'Publication Table (%)'!$C$4,AllPublicationData!$D:$D,'Publication Table (%)'!G$7)/
SUMIFS(AllPublicationData!$E:$E,AllPublicationData!$A:$A,'Publication Table (%)'!$B171,AllPublicationData!$B:$B,'Publication Table (%)'!$C$4,AllPublicationData!$D:$D,'Publication Table (%)'!G$7),
SUMIFS(AllPublicationData!$F:$F,AllPublicationData!$A:$A,'Publication Table (%)'!$B171,AllPublicationData!$B:$B,'Publication Table (%)'!G$7)/
SUMIFS(AllPublicationData!$E:$E,AllPublicationData!$A:$A,'Publication Table (%)'!$B171,AllPublicationData!$B:$B,'Publication Table (%)'!G$7)),
IF('Publication Table (%)'!$C$5="Operations cancelled by patient",
IFERROR(SUMIFS(AllPublicationData!$G:$G,AllPublicationData!$A:$A,'Publication Table (%)'!$B171,AllPublicationData!$B:$B,'Publication Table (%)'!$C$4,AllPublicationData!$D:$D,'Publication Table (%)'!G$7)/
SUMIFS(AllPublicationData!$E:$E,AllPublicationData!$A:$A,'Publication Table (%)'!$B171,AllPublicationData!$B:$B,'Publication Table (%)'!$C$4,AllPublicationData!$D:$D,'Publication Table (%)'!G$7),
SUMIFS(AllPublicationData!$G:$G,AllPublicationData!$A:$A,'Publication Table (%)'!$B171,AllPublicationData!$B:$B,'Publication Table (%)'!G$7)/
SUMIFS(AllPublicationData!$E:$E,AllPublicationData!$A:$A,'Publication Table (%)'!$B171,AllPublicationData!$B:$B,'Publication Table (%)'!G$7)),
IF('Publication Table (%)'!$C$5="Operations cancelled for clinical reasons",
IFERROR(SUMIFS(AllPublicationData!$H:$H,AllPublicationData!$A:$A,'Publication Table (%)'!$B171,AllPublicationData!$B:$B,'Publication Table (%)'!$C$4,AllPublicationData!$D:$D,'Publication Table (%)'!G$7)/
SUMIFS(AllPublicationData!$E:$E,AllPublicationData!$A:$A,'Publication Table (%)'!$B171,AllPublicationData!$B:$B,'Publication Table (%)'!$C$4,AllPublicationData!$D:$D,'Publication Table (%)'!G$7),
SUMIFS(AllPublicationData!$H:$H,AllPublicationData!$A:$A,'Publication Table (%)'!$B171,AllPublicationData!$B:$B,'Publication Table (%)'!G$7)/
SUMIFS(AllPublicationData!$E:$E,AllPublicationData!$A:$A,'Publication Table (%)'!$B171,AllPublicationData!$B:$B,'Publication Table (%)'!G$7)),
IF('Publication Table (%)'!$C$5="Operations cancelled for non-clinical/capacity reasons",
IFERROR(SUMIFS(AllPublicationData!$I:$I,AllPublicationData!$A:$A,'Publication Table (%)'!$B171,AllPublicationData!$B:$B,'Publication Table (%)'!$C$4,AllPublicationData!$D:$D,'Publication Table (%)'!G$7)/
SUMIFS(AllPublicationData!$E:$E,AllPublicationData!$A:$A,'Publication Table (%)'!$B171,AllPublicationData!$B:$B,'Publication Table (%)'!$C$4,AllPublicationData!$D:$D,'Publication Table (%)'!G$7),
SUMIFS(AllPublicationData!$I:$I,AllPublicationData!$A:$A,'Publication Table (%)'!$B171,AllPublicationData!$B:$B,'Publication Table (%)'!G$7)/
SUMIFS(AllPublicationData!$E:$E,AllPublicationData!$A:$A,'Publication Table (%)'!$B171,AllPublicationData!$B:$B,'Publication Table (%)'!G$7)),
IF('Publication Table (%)'!$C$5="Cancellations for other reasons",
IFERROR(SUMIFS(AllPublicationData!$J:$J,AllPublicationData!$A:$A,'Publication Table (%)'!$B171,AllPublicationData!$B:$B,'Publication Table (%)'!$C$4,AllPublicationData!$D:$D,'Publication Table (%)'!G$7)/
SUMIFS(AllPublicationData!$E:$E,AllPublicationData!$A:$A,'Publication Table (%)'!$B171,AllPublicationData!$B:$B,'Publication Table (%)'!$C$4,AllPublicationData!$D:$D,'Publication Table (%)'!G$7),
SUMIFS(AllPublicationData!$J:$J,AllPublicationData!$A:$A,'Publication Table (%)'!$B171,AllPublicationData!$B:$B,'Publication Table (%)'!G$7)/
SUMIFS(AllPublicationData!$E:$E,AllPublicationData!$A:$A,'Publication Table (%)'!$B171,AllPublicationData!$B:$B,'Publication Table (%)'!G$7)))))))</f>
        <v>#DIV/0!</v>
      </c>
      <c r="H171" s="96" t="e">
        <f>IF('Publication Table (%)'!$C$5="All Cancelled Operations",
IFERROR(SUMIFS(AllPublicationData!$F:$F,AllPublicationData!$A:$A,'Publication Table (%)'!$B171,AllPublicationData!$B:$B,'Publication Table (%)'!$C$4,AllPublicationData!$D:$D,'Publication Table (%)'!H$7)/
SUMIFS(AllPublicationData!$E:$E,AllPublicationData!$A:$A,'Publication Table (%)'!$B171,AllPublicationData!$B:$B,'Publication Table (%)'!$C$4,AllPublicationData!$D:$D,'Publication Table (%)'!H$7),
SUMIFS(AllPublicationData!$F:$F,AllPublicationData!$A:$A,'Publication Table (%)'!$B171,AllPublicationData!$B:$B,'Publication Table (%)'!H$7)/
SUMIFS(AllPublicationData!$E:$E,AllPublicationData!$A:$A,'Publication Table (%)'!$B171,AllPublicationData!$B:$B,'Publication Table (%)'!H$7)),
IF('Publication Table (%)'!$C$5="Operations cancelled by patient",
IFERROR(SUMIFS(AllPublicationData!$G:$G,AllPublicationData!$A:$A,'Publication Table (%)'!$B171,AllPublicationData!$B:$B,'Publication Table (%)'!$C$4,AllPublicationData!$D:$D,'Publication Table (%)'!H$7)/
SUMIFS(AllPublicationData!$E:$E,AllPublicationData!$A:$A,'Publication Table (%)'!$B171,AllPublicationData!$B:$B,'Publication Table (%)'!$C$4,AllPublicationData!$D:$D,'Publication Table (%)'!H$7),
SUMIFS(AllPublicationData!$G:$G,AllPublicationData!$A:$A,'Publication Table (%)'!$B171,AllPublicationData!$B:$B,'Publication Table (%)'!H$7)/
SUMIFS(AllPublicationData!$E:$E,AllPublicationData!$A:$A,'Publication Table (%)'!$B171,AllPublicationData!$B:$B,'Publication Table (%)'!H$7)),
IF('Publication Table (%)'!$C$5="Operations cancelled for clinical reasons",
IFERROR(SUMIFS(AllPublicationData!$H:$H,AllPublicationData!$A:$A,'Publication Table (%)'!$B171,AllPublicationData!$B:$B,'Publication Table (%)'!$C$4,AllPublicationData!$D:$D,'Publication Table (%)'!H$7)/
SUMIFS(AllPublicationData!$E:$E,AllPublicationData!$A:$A,'Publication Table (%)'!$B171,AllPublicationData!$B:$B,'Publication Table (%)'!$C$4,AllPublicationData!$D:$D,'Publication Table (%)'!H$7),
SUMIFS(AllPublicationData!$H:$H,AllPublicationData!$A:$A,'Publication Table (%)'!$B171,AllPublicationData!$B:$B,'Publication Table (%)'!H$7)/
SUMIFS(AllPublicationData!$E:$E,AllPublicationData!$A:$A,'Publication Table (%)'!$B171,AllPublicationData!$B:$B,'Publication Table (%)'!H$7)),
IF('Publication Table (%)'!$C$5="Operations cancelled for non-clinical/capacity reasons",
IFERROR(SUMIFS(AllPublicationData!$I:$I,AllPublicationData!$A:$A,'Publication Table (%)'!$B171,AllPublicationData!$B:$B,'Publication Table (%)'!$C$4,AllPublicationData!$D:$D,'Publication Table (%)'!H$7)/
SUMIFS(AllPublicationData!$E:$E,AllPublicationData!$A:$A,'Publication Table (%)'!$B171,AllPublicationData!$B:$B,'Publication Table (%)'!$C$4,AllPublicationData!$D:$D,'Publication Table (%)'!H$7),
SUMIFS(AllPublicationData!$I:$I,AllPublicationData!$A:$A,'Publication Table (%)'!$B171,AllPublicationData!$B:$B,'Publication Table (%)'!H$7)/
SUMIFS(AllPublicationData!$E:$E,AllPublicationData!$A:$A,'Publication Table (%)'!$B171,AllPublicationData!$B:$B,'Publication Table (%)'!H$7)),
IF('Publication Table (%)'!$C$5="Cancellations for other reasons",
IFERROR(SUMIFS(AllPublicationData!$J:$J,AllPublicationData!$A:$A,'Publication Table (%)'!$B171,AllPublicationData!$B:$B,'Publication Table (%)'!$C$4,AllPublicationData!$D:$D,'Publication Table (%)'!H$7)/
SUMIFS(AllPublicationData!$E:$E,AllPublicationData!$A:$A,'Publication Table (%)'!$B171,AllPublicationData!$B:$B,'Publication Table (%)'!$C$4,AllPublicationData!$D:$D,'Publication Table (%)'!H$7),
SUMIFS(AllPublicationData!$J:$J,AllPublicationData!$A:$A,'Publication Table (%)'!$B171,AllPublicationData!$B:$B,'Publication Table (%)'!H$7)/
SUMIFS(AllPublicationData!$E:$E,AllPublicationData!$A:$A,'Publication Table (%)'!$B171,AllPublicationData!$B:$B,'Publication Table (%)'!H$7)))))))</f>
        <v>#DIV/0!</v>
      </c>
      <c r="I171" s="96" t="e">
        <f>IF('Publication Table (%)'!$C$5="All Cancelled Operations",
IFERROR(SUMIFS(AllPublicationData!$F:$F,AllPublicationData!$A:$A,'Publication Table (%)'!$B171,AllPublicationData!$B:$B,'Publication Table (%)'!$C$4,AllPublicationData!$D:$D,'Publication Table (%)'!I$7)/
SUMIFS(AllPublicationData!$E:$E,AllPublicationData!$A:$A,'Publication Table (%)'!$B171,AllPublicationData!$B:$B,'Publication Table (%)'!$C$4,AllPublicationData!$D:$D,'Publication Table (%)'!I$7),
SUMIFS(AllPublicationData!$F:$F,AllPublicationData!$A:$A,'Publication Table (%)'!$B171,AllPublicationData!$B:$B,'Publication Table (%)'!I$7)/
SUMIFS(AllPublicationData!$E:$E,AllPublicationData!$A:$A,'Publication Table (%)'!$B171,AllPublicationData!$B:$B,'Publication Table (%)'!I$7)),
IF('Publication Table (%)'!$C$5="Operations cancelled by patient",
IFERROR(SUMIFS(AllPublicationData!$G:$G,AllPublicationData!$A:$A,'Publication Table (%)'!$B171,AllPublicationData!$B:$B,'Publication Table (%)'!$C$4,AllPublicationData!$D:$D,'Publication Table (%)'!I$7)/
SUMIFS(AllPublicationData!$E:$E,AllPublicationData!$A:$A,'Publication Table (%)'!$B171,AllPublicationData!$B:$B,'Publication Table (%)'!$C$4,AllPublicationData!$D:$D,'Publication Table (%)'!I$7),
SUMIFS(AllPublicationData!$G:$G,AllPublicationData!$A:$A,'Publication Table (%)'!$B171,AllPublicationData!$B:$B,'Publication Table (%)'!I$7)/
SUMIFS(AllPublicationData!$E:$E,AllPublicationData!$A:$A,'Publication Table (%)'!$B171,AllPublicationData!$B:$B,'Publication Table (%)'!I$7)),
IF('Publication Table (%)'!$C$5="Operations cancelled for clinical reasons",
IFERROR(SUMIFS(AllPublicationData!$H:$H,AllPublicationData!$A:$A,'Publication Table (%)'!$B171,AllPublicationData!$B:$B,'Publication Table (%)'!$C$4,AllPublicationData!$D:$D,'Publication Table (%)'!I$7)/
SUMIFS(AllPublicationData!$E:$E,AllPublicationData!$A:$A,'Publication Table (%)'!$B171,AllPublicationData!$B:$B,'Publication Table (%)'!$C$4,AllPublicationData!$D:$D,'Publication Table (%)'!I$7),
SUMIFS(AllPublicationData!$H:$H,AllPublicationData!$A:$A,'Publication Table (%)'!$B171,AllPublicationData!$B:$B,'Publication Table (%)'!I$7)/
SUMIFS(AllPublicationData!$E:$E,AllPublicationData!$A:$A,'Publication Table (%)'!$B171,AllPublicationData!$B:$B,'Publication Table (%)'!I$7)),
IF('Publication Table (%)'!$C$5="Operations cancelled for non-clinical/capacity reasons",
IFERROR(SUMIFS(AllPublicationData!$I:$I,AllPublicationData!$A:$A,'Publication Table (%)'!$B171,AllPublicationData!$B:$B,'Publication Table (%)'!$C$4,AllPublicationData!$D:$D,'Publication Table (%)'!I$7)/
SUMIFS(AllPublicationData!$E:$E,AllPublicationData!$A:$A,'Publication Table (%)'!$B171,AllPublicationData!$B:$B,'Publication Table (%)'!$C$4,AllPublicationData!$D:$D,'Publication Table (%)'!I$7),
SUMIFS(AllPublicationData!$I:$I,AllPublicationData!$A:$A,'Publication Table (%)'!$B171,AllPublicationData!$B:$B,'Publication Table (%)'!I$7)/
SUMIFS(AllPublicationData!$E:$E,AllPublicationData!$A:$A,'Publication Table (%)'!$B171,AllPublicationData!$B:$B,'Publication Table (%)'!I$7)),
IF('Publication Table (%)'!$C$5="Cancellations for other reasons",
IFERROR(SUMIFS(AllPublicationData!$J:$J,AllPublicationData!$A:$A,'Publication Table (%)'!$B171,AllPublicationData!$B:$B,'Publication Table (%)'!$C$4,AllPublicationData!$D:$D,'Publication Table (%)'!I$7)/
SUMIFS(AllPublicationData!$E:$E,AllPublicationData!$A:$A,'Publication Table (%)'!$B171,AllPublicationData!$B:$B,'Publication Table (%)'!$C$4,AllPublicationData!$D:$D,'Publication Table (%)'!I$7),
SUMIFS(AllPublicationData!$J:$J,AllPublicationData!$A:$A,'Publication Table (%)'!$B171,AllPublicationData!$B:$B,'Publication Table (%)'!I$7)/
SUMIFS(AllPublicationData!$E:$E,AllPublicationData!$A:$A,'Publication Table (%)'!$B171,AllPublicationData!$B:$B,'Publication Table (%)'!I$7)))))))</f>
        <v>#DIV/0!</v>
      </c>
      <c r="J171" s="96" t="e">
        <f>IF('Publication Table (%)'!$C$5="All Cancelled Operations",
IFERROR(SUMIFS(AllPublicationData!$F:$F,AllPublicationData!$A:$A,'Publication Table (%)'!$B171,AllPublicationData!$B:$B,'Publication Table (%)'!$C$4,AllPublicationData!$D:$D,'Publication Table (%)'!J$7)/
SUMIFS(AllPublicationData!$E:$E,AllPublicationData!$A:$A,'Publication Table (%)'!$B171,AllPublicationData!$B:$B,'Publication Table (%)'!$C$4,AllPublicationData!$D:$D,'Publication Table (%)'!J$7),
SUMIFS(AllPublicationData!$F:$F,AllPublicationData!$A:$A,'Publication Table (%)'!$B171,AllPublicationData!$B:$B,'Publication Table (%)'!J$7)/
SUMIFS(AllPublicationData!$E:$E,AllPublicationData!$A:$A,'Publication Table (%)'!$B171,AllPublicationData!$B:$B,'Publication Table (%)'!J$7)),
IF('Publication Table (%)'!$C$5="Operations cancelled by patient",
IFERROR(SUMIFS(AllPublicationData!$G:$G,AllPublicationData!$A:$A,'Publication Table (%)'!$B171,AllPublicationData!$B:$B,'Publication Table (%)'!$C$4,AllPublicationData!$D:$D,'Publication Table (%)'!J$7)/
SUMIFS(AllPublicationData!$E:$E,AllPublicationData!$A:$A,'Publication Table (%)'!$B171,AllPublicationData!$B:$B,'Publication Table (%)'!$C$4,AllPublicationData!$D:$D,'Publication Table (%)'!J$7),
SUMIFS(AllPublicationData!$G:$G,AllPublicationData!$A:$A,'Publication Table (%)'!$B171,AllPublicationData!$B:$B,'Publication Table (%)'!J$7)/
SUMIFS(AllPublicationData!$E:$E,AllPublicationData!$A:$A,'Publication Table (%)'!$B171,AllPublicationData!$B:$B,'Publication Table (%)'!J$7)),
IF('Publication Table (%)'!$C$5="Operations cancelled for clinical reasons",
IFERROR(SUMIFS(AllPublicationData!$H:$H,AllPublicationData!$A:$A,'Publication Table (%)'!$B171,AllPublicationData!$B:$B,'Publication Table (%)'!$C$4,AllPublicationData!$D:$D,'Publication Table (%)'!J$7)/
SUMIFS(AllPublicationData!$E:$E,AllPublicationData!$A:$A,'Publication Table (%)'!$B171,AllPublicationData!$B:$B,'Publication Table (%)'!$C$4,AllPublicationData!$D:$D,'Publication Table (%)'!J$7),
SUMIFS(AllPublicationData!$H:$H,AllPublicationData!$A:$A,'Publication Table (%)'!$B171,AllPublicationData!$B:$B,'Publication Table (%)'!J$7)/
SUMIFS(AllPublicationData!$E:$E,AllPublicationData!$A:$A,'Publication Table (%)'!$B171,AllPublicationData!$B:$B,'Publication Table (%)'!J$7)),
IF('Publication Table (%)'!$C$5="Operations cancelled for non-clinical/capacity reasons",
IFERROR(SUMIFS(AllPublicationData!$I:$I,AllPublicationData!$A:$A,'Publication Table (%)'!$B171,AllPublicationData!$B:$B,'Publication Table (%)'!$C$4,AllPublicationData!$D:$D,'Publication Table (%)'!J$7)/
SUMIFS(AllPublicationData!$E:$E,AllPublicationData!$A:$A,'Publication Table (%)'!$B171,AllPublicationData!$B:$B,'Publication Table (%)'!$C$4,AllPublicationData!$D:$D,'Publication Table (%)'!J$7),
SUMIFS(AllPublicationData!$I:$I,AllPublicationData!$A:$A,'Publication Table (%)'!$B171,AllPublicationData!$B:$B,'Publication Table (%)'!J$7)/
SUMIFS(AllPublicationData!$E:$E,AllPublicationData!$A:$A,'Publication Table (%)'!$B171,AllPublicationData!$B:$B,'Publication Table (%)'!J$7)),
IF('Publication Table (%)'!$C$5="Cancellations for other reasons",
IFERROR(SUMIFS(AllPublicationData!$J:$J,AllPublicationData!$A:$A,'Publication Table (%)'!$B171,AllPublicationData!$B:$B,'Publication Table (%)'!$C$4,AllPublicationData!$D:$D,'Publication Table (%)'!J$7)/
SUMIFS(AllPublicationData!$E:$E,AllPublicationData!$A:$A,'Publication Table (%)'!$B171,AllPublicationData!$B:$B,'Publication Table (%)'!$C$4,AllPublicationData!$D:$D,'Publication Table (%)'!J$7),
SUMIFS(AllPublicationData!$J:$J,AllPublicationData!$A:$A,'Publication Table (%)'!$B171,AllPublicationData!$B:$B,'Publication Table (%)'!J$7)/
SUMIFS(AllPublicationData!$E:$E,AllPublicationData!$A:$A,'Publication Table (%)'!$B171,AllPublicationData!$B:$B,'Publication Table (%)'!J$7)))))))</f>
        <v>#DIV/0!</v>
      </c>
      <c r="K171" s="96" t="e">
        <f>IF('Publication Table (%)'!$C$5="All Cancelled Operations",
IFERROR(SUMIFS(AllPublicationData!$F:$F,AllPublicationData!$A:$A,'Publication Table (%)'!$B171,AllPublicationData!$B:$B,'Publication Table (%)'!$C$4,AllPublicationData!$D:$D,'Publication Table (%)'!K$7)/
SUMIFS(AllPublicationData!$E:$E,AllPublicationData!$A:$A,'Publication Table (%)'!$B171,AllPublicationData!$B:$B,'Publication Table (%)'!$C$4,AllPublicationData!$D:$D,'Publication Table (%)'!K$7),
SUMIFS(AllPublicationData!$F:$F,AllPublicationData!$A:$A,'Publication Table (%)'!$B171,AllPublicationData!$B:$B,'Publication Table (%)'!K$7)/
SUMIFS(AllPublicationData!$E:$E,AllPublicationData!$A:$A,'Publication Table (%)'!$B171,AllPublicationData!$B:$B,'Publication Table (%)'!K$7)),
IF('Publication Table (%)'!$C$5="Operations cancelled by patient",
IFERROR(SUMIFS(AllPublicationData!$G:$G,AllPublicationData!$A:$A,'Publication Table (%)'!$B171,AllPublicationData!$B:$B,'Publication Table (%)'!$C$4,AllPublicationData!$D:$D,'Publication Table (%)'!K$7)/
SUMIFS(AllPublicationData!$E:$E,AllPublicationData!$A:$A,'Publication Table (%)'!$B171,AllPublicationData!$B:$B,'Publication Table (%)'!$C$4,AllPublicationData!$D:$D,'Publication Table (%)'!K$7),
SUMIFS(AllPublicationData!$G:$G,AllPublicationData!$A:$A,'Publication Table (%)'!$B171,AllPublicationData!$B:$B,'Publication Table (%)'!K$7)/
SUMIFS(AllPublicationData!$E:$E,AllPublicationData!$A:$A,'Publication Table (%)'!$B171,AllPublicationData!$B:$B,'Publication Table (%)'!K$7)),
IF('Publication Table (%)'!$C$5="Operations cancelled for clinical reasons",
IFERROR(SUMIFS(AllPublicationData!$H:$H,AllPublicationData!$A:$A,'Publication Table (%)'!$B171,AllPublicationData!$B:$B,'Publication Table (%)'!$C$4,AllPublicationData!$D:$D,'Publication Table (%)'!K$7)/
SUMIFS(AllPublicationData!$E:$E,AllPublicationData!$A:$A,'Publication Table (%)'!$B171,AllPublicationData!$B:$B,'Publication Table (%)'!$C$4,AllPublicationData!$D:$D,'Publication Table (%)'!K$7),
SUMIFS(AllPublicationData!$H:$H,AllPublicationData!$A:$A,'Publication Table (%)'!$B171,AllPublicationData!$B:$B,'Publication Table (%)'!K$7)/
SUMIFS(AllPublicationData!$E:$E,AllPublicationData!$A:$A,'Publication Table (%)'!$B171,AllPublicationData!$B:$B,'Publication Table (%)'!K$7)),
IF('Publication Table (%)'!$C$5="Operations cancelled for non-clinical/capacity reasons",
IFERROR(SUMIFS(AllPublicationData!$I:$I,AllPublicationData!$A:$A,'Publication Table (%)'!$B171,AllPublicationData!$B:$B,'Publication Table (%)'!$C$4,AllPublicationData!$D:$D,'Publication Table (%)'!K$7)/
SUMIFS(AllPublicationData!$E:$E,AllPublicationData!$A:$A,'Publication Table (%)'!$B171,AllPublicationData!$B:$B,'Publication Table (%)'!$C$4,AllPublicationData!$D:$D,'Publication Table (%)'!K$7),
SUMIFS(AllPublicationData!$I:$I,AllPublicationData!$A:$A,'Publication Table (%)'!$B171,AllPublicationData!$B:$B,'Publication Table (%)'!K$7)/
SUMIFS(AllPublicationData!$E:$E,AllPublicationData!$A:$A,'Publication Table (%)'!$B171,AllPublicationData!$B:$B,'Publication Table (%)'!K$7)),
IF('Publication Table (%)'!$C$5="Cancellations for other reasons",
IFERROR(SUMIFS(AllPublicationData!$J:$J,AllPublicationData!$A:$A,'Publication Table (%)'!$B171,AllPublicationData!$B:$B,'Publication Table (%)'!$C$4,AllPublicationData!$D:$D,'Publication Table (%)'!K$7)/
SUMIFS(AllPublicationData!$E:$E,AllPublicationData!$A:$A,'Publication Table (%)'!$B171,AllPublicationData!$B:$B,'Publication Table (%)'!$C$4,AllPublicationData!$D:$D,'Publication Table (%)'!K$7),
SUMIFS(AllPublicationData!$J:$J,AllPublicationData!$A:$A,'Publication Table (%)'!$B171,AllPublicationData!$B:$B,'Publication Table (%)'!K$7)/
SUMIFS(AllPublicationData!$E:$E,AllPublicationData!$A:$A,'Publication Table (%)'!$B171,AllPublicationData!$B:$B,'Publication Table (%)'!K$7)))))))</f>
        <v>#DIV/0!</v>
      </c>
      <c r="L171" s="96" t="e">
        <f>IF('Publication Table (%)'!$C$5="All Cancelled Operations",
IFERROR(SUMIFS(AllPublicationData!$F:$F,AllPublicationData!$A:$A,'Publication Table (%)'!$B171,AllPublicationData!$B:$B,'Publication Table (%)'!$C$4,AllPublicationData!$D:$D,'Publication Table (%)'!L$7)/
SUMIFS(AllPublicationData!$E:$E,AllPublicationData!$A:$A,'Publication Table (%)'!$B171,AllPublicationData!$B:$B,'Publication Table (%)'!$C$4,AllPublicationData!$D:$D,'Publication Table (%)'!L$7),
SUMIFS(AllPublicationData!$F:$F,AllPublicationData!$A:$A,'Publication Table (%)'!$B171,AllPublicationData!$B:$B,'Publication Table (%)'!L$7)/
SUMIFS(AllPublicationData!$E:$E,AllPublicationData!$A:$A,'Publication Table (%)'!$B171,AllPublicationData!$B:$B,'Publication Table (%)'!L$7)),
IF('Publication Table (%)'!$C$5="Operations cancelled by patient",
IFERROR(SUMIFS(AllPublicationData!$G:$G,AllPublicationData!$A:$A,'Publication Table (%)'!$B171,AllPublicationData!$B:$B,'Publication Table (%)'!$C$4,AllPublicationData!$D:$D,'Publication Table (%)'!L$7)/
SUMIFS(AllPublicationData!$E:$E,AllPublicationData!$A:$A,'Publication Table (%)'!$B171,AllPublicationData!$B:$B,'Publication Table (%)'!$C$4,AllPublicationData!$D:$D,'Publication Table (%)'!L$7),
SUMIFS(AllPublicationData!$G:$G,AllPublicationData!$A:$A,'Publication Table (%)'!$B171,AllPublicationData!$B:$B,'Publication Table (%)'!L$7)/
SUMIFS(AllPublicationData!$E:$E,AllPublicationData!$A:$A,'Publication Table (%)'!$B171,AllPublicationData!$B:$B,'Publication Table (%)'!L$7)),
IF('Publication Table (%)'!$C$5="Operations cancelled for clinical reasons",
IFERROR(SUMIFS(AllPublicationData!$H:$H,AllPublicationData!$A:$A,'Publication Table (%)'!$B171,AllPublicationData!$B:$B,'Publication Table (%)'!$C$4,AllPublicationData!$D:$D,'Publication Table (%)'!L$7)/
SUMIFS(AllPublicationData!$E:$E,AllPublicationData!$A:$A,'Publication Table (%)'!$B171,AllPublicationData!$B:$B,'Publication Table (%)'!$C$4,AllPublicationData!$D:$D,'Publication Table (%)'!L$7),
SUMIFS(AllPublicationData!$H:$H,AllPublicationData!$A:$A,'Publication Table (%)'!$B171,AllPublicationData!$B:$B,'Publication Table (%)'!L$7)/
SUMIFS(AllPublicationData!$E:$E,AllPublicationData!$A:$A,'Publication Table (%)'!$B171,AllPublicationData!$B:$B,'Publication Table (%)'!L$7)),
IF('Publication Table (%)'!$C$5="Operations cancelled for non-clinical/capacity reasons",
IFERROR(SUMIFS(AllPublicationData!$I:$I,AllPublicationData!$A:$A,'Publication Table (%)'!$B171,AllPublicationData!$B:$B,'Publication Table (%)'!$C$4,AllPublicationData!$D:$D,'Publication Table (%)'!L$7)/
SUMIFS(AllPublicationData!$E:$E,AllPublicationData!$A:$A,'Publication Table (%)'!$B171,AllPublicationData!$B:$B,'Publication Table (%)'!$C$4,AllPublicationData!$D:$D,'Publication Table (%)'!L$7),
SUMIFS(AllPublicationData!$I:$I,AllPublicationData!$A:$A,'Publication Table (%)'!$B171,AllPublicationData!$B:$B,'Publication Table (%)'!L$7)/
SUMIFS(AllPublicationData!$E:$E,AllPublicationData!$A:$A,'Publication Table (%)'!$B171,AllPublicationData!$B:$B,'Publication Table (%)'!L$7)),
IF('Publication Table (%)'!$C$5="Cancellations for other reasons",
IFERROR(SUMIFS(AllPublicationData!$J:$J,AllPublicationData!$A:$A,'Publication Table (%)'!$B171,AllPublicationData!$B:$B,'Publication Table (%)'!$C$4,AllPublicationData!$D:$D,'Publication Table (%)'!L$7)/
SUMIFS(AllPublicationData!$E:$E,AllPublicationData!$A:$A,'Publication Table (%)'!$B171,AllPublicationData!$B:$B,'Publication Table (%)'!$C$4,AllPublicationData!$D:$D,'Publication Table (%)'!L$7),
SUMIFS(AllPublicationData!$J:$J,AllPublicationData!$A:$A,'Publication Table (%)'!$B171,AllPublicationData!$B:$B,'Publication Table (%)'!L$7)/
SUMIFS(AllPublicationData!$E:$E,AllPublicationData!$A:$A,'Publication Table (%)'!$B171,AllPublicationData!$B:$B,'Publication Table (%)'!L$7)))))))</f>
        <v>#DIV/0!</v>
      </c>
      <c r="M171" s="96" t="e">
        <f>IF('Publication Table (%)'!$C$5="All Cancelled Operations",
IFERROR(SUMIFS(AllPublicationData!$F:$F,AllPublicationData!$A:$A,'Publication Table (%)'!$B171,AllPublicationData!$B:$B,'Publication Table (%)'!$C$4,AllPublicationData!$D:$D,'Publication Table (%)'!M$7)/
SUMIFS(AllPublicationData!$E:$E,AllPublicationData!$A:$A,'Publication Table (%)'!$B171,AllPublicationData!$B:$B,'Publication Table (%)'!$C$4,AllPublicationData!$D:$D,'Publication Table (%)'!M$7),
SUMIFS(AllPublicationData!$F:$F,AllPublicationData!$A:$A,'Publication Table (%)'!$B171,AllPublicationData!$B:$B,'Publication Table (%)'!M$7)/
SUMIFS(AllPublicationData!$E:$E,AllPublicationData!$A:$A,'Publication Table (%)'!$B171,AllPublicationData!$B:$B,'Publication Table (%)'!M$7)),
IF('Publication Table (%)'!$C$5="Operations cancelled by patient",
IFERROR(SUMIFS(AllPublicationData!$G:$G,AllPublicationData!$A:$A,'Publication Table (%)'!$B171,AllPublicationData!$B:$B,'Publication Table (%)'!$C$4,AllPublicationData!$D:$D,'Publication Table (%)'!M$7)/
SUMIFS(AllPublicationData!$E:$E,AllPublicationData!$A:$A,'Publication Table (%)'!$B171,AllPublicationData!$B:$B,'Publication Table (%)'!$C$4,AllPublicationData!$D:$D,'Publication Table (%)'!M$7),
SUMIFS(AllPublicationData!$G:$G,AllPublicationData!$A:$A,'Publication Table (%)'!$B171,AllPublicationData!$B:$B,'Publication Table (%)'!M$7)/
SUMIFS(AllPublicationData!$E:$E,AllPublicationData!$A:$A,'Publication Table (%)'!$B171,AllPublicationData!$B:$B,'Publication Table (%)'!M$7)),
IF('Publication Table (%)'!$C$5="Operations cancelled for clinical reasons",
IFERROR(SUMIFS(AllPublicationData!$H:$H,AllPublicationData!$A:$A,'Publication Table (%)'!$B171,AllPublicationData!$B:$B,'Publication Table (%)'!$C$4,AllPublicationData!$D:$D,'Publication Table (%)'!M$7)/
SUMIFS(AllPublicationData!$E:$E,AllPublicationData!$A:$A,'Publication Table (%)'!$B171,AllPublicationData!$B:$B,'Publication Table (%)'!$C$4,AllPublicationData!$D:$D,'Publication Table (%)'!M$7),
SUMIFS(AllPublicationData!$H:$H,AllPublicationData!$A:$A,'Publication Table (%)'!$B171,AllPublicationData!$B:$B,'Publication Table (%)'!M$7)/
SUMIFS(AllPublicationData!$E:$E,AllPublicationData!$A:$A,'Publication Table (%)'!$B171,AllPublicationData!$B:$B,'Publication Table (%)'!M$7)),
IF('Publication Table (%)'!$C$5="Operations cancelled for non-clinical/capacity reasons",
IFERROR(SUMIFS(AllPublicationData!$I:$I,AllPublicationData!$A:$A,'Publication Table (%)'!$B171,AllPublicationData!$B:$B,'Publication Table (%)'!$C$4,AllPublicationData!$D:$D,'Publication Table (%)'!M$7)/
SUMIFS(AllPublicationData!$E:$E,AllPublicationData!$A:$A,'Publication Table (%)'!$B171,AllPublicationData!$B:$B,'Publication Table (%)'!$C$4,AllPublicationData!$D:$D,'Publication Table (%)'!M$7),
SUMIFS(AllPublicationData!$I:$I,AllPublicationData!$A:$A,'Publication Table (%)'!$B171,AllPublicationData!$B:$B,'Publication Table (%)'!M$7)/
SUMIFS(AllPublicationData!$E:$E,AllPublicationData!$A:$A,'Publication Table (%)'!$B171,AllPublicationData!$B:$B,'Publication Table (%)'!M$7)),
IF('Publication Table (%)'!$C$5="Cancellations for other reasons",
IFERROR(SUMIFS(AllPublicationData!$J:$J,AllPublicationData!$A:$A,'Publication Table (%)'!$B171,AllPublicationData!$B:$B,'Publication Table (%)'!$C$4,AllPublicationData!$D:$D,'Publication Table (%)'!M$7)/
SUMIFS(AllPublicationData!$E:$E,AllPublicationData!$A:$A,'Publication Table (%)'!$B171,AllPublicationData!$B:$B,'Publication Table (%)'!$C$4,AllPublicationData!$D:$D,'Publication Table (%)'!M$7),
SUMIFS(AllPublicationData!$J:$J,AllPublicationData!$A:$A,'Publication Table (%)'!$B171,AllPublicationData!$B:$B,'Publication Table (%)'!M$7)/
SUMIFS(AllPublicationData!$E:$E,AllPublicationData!$A:$A,'Publication Table (%)'!$B171,AllPublicationData!$B:$B,'Publication Table (%)'!M$7)))))))</f>
        <v>#DIV/0!</v>
      </c>
      <c r="N171" s="96" t="e">
        <f>IF('Publication Table (%)'!$C$5="All Cancelled Operations",
IFERROR(SUMIFS(AllPublicationData!$F:$F,AllPublicationData!$A:$A,'Publication Table (%)'!$B171,AllPublicationData!$B:$B,'Publication Table (%)'!$C$4,AllPublicationData!$D:$D,'Publication Table (%)'!N$7)/
SUMIFS(AllPublicationData!$E:$E,AllPublicationData!$A:$A,'Publication Table (%)'!$B171,AllPublicationData!$B:$B,'Publication Table (%)'!$C$4,AllPublicationData!$D:$D,'Publication Table (%)'!N$7),
SUMIFS(AllPublicationData!$F:$F,AllPublicationData!$A:$A,'Publication Table (%)'!$B171,AllPublicationData!$B:$B,'Publication Table (%)'!N$7)/
SUMIFS(AllPublicationData!$E:$E,AllPublicationData!$A:$A,'Publication Table (%)'!$B171,AllPublicationData!$B:$B,'Publication Table (%)'!N$7)),
IF('Publication Table (%)'!$C$5="Operations cancelled by patient",
IFERROR(SUMIFS(AllPublicationData!$G:$G,AllPublicationData!$A:$A,'Publication Table (%)'!$B171,AllPublicationData!$B:$B,'Publication Table (%)'!$C$4,AllPublicationData!$D:$D,'Publication Table (%)'!N$7)/
SUMIFS(AllPublicationData!$E:$E,AllPublicationData!$A:$A,'Publication Table (%)'!$B171,AllPublicationData!$B:$B,'Publication Table (%)'!$C$4,AllPublicationData!$D:$D,'Publication Table (%)'!N$7),
SUMIFS(AllPublicationData!$G:$G,AllPublicationData!$A:$A,'Publication Table (%)'!$B171,AllPublicationData!$B:$B,'Publication Table (%)'!N$7)/
SUMIFS(AllPublicationData!$E:$E,AllPublicationData!$A:$A,'Publication Table (%)'!$B171,AllPublicationData!$B:$B,'Publication Table (%)'!N$7)),
IF('Publication Table (%)'!$C$5="Operations cancelled for clinical reasons",
IFERROR(SUMIFS(AllPublicationData!$H:$H,AllPublicationData!$A:$A,'Publication Table (%)'!$B171,AllPublicationData!$B:$B,'Publication Table (%)'!$C$4,AllPublicationData!$D:$D,'Publication Table (%)'!N$7)/
SUMIFS(AllPublicationData!$E:$E,AllPublicationData!$A:$A,'Publication Table (%)'!$B171,AllPublicationData!$B:$B,'Publication Table (%)'!$C$4,AllPublicationData!$D:$D,'Publication Table (%)'!N$7),
SUMIFS(AllPublicationData!$H:$H,AllPublicationData!$A:$A,'Publication Table (%)'!$B171,AllPublicationData!$B:$B,'Publication Table (%)'!N$7)/
SUMIFS(AllPublicationData!$E:$E,AllPublicationData!$A:$A,'Publication Table (%)'!$B171,AllPublicationData!$B:$B,'Publication Table (%)'!N$7)),
IF('Publication Table (%)'!$C$5="Operations cancelled for non-clinical/capacity reasons",
IFERROR(SUMIFS(AllPublicationData!$I:$I,AllPublicationData!$A:$A,'Publication Table (%)'!$B171,AllPublicationData!$B:$B,'Publication Table (%)'!$C$4,AllPublicationData!$D:$D,'Publication Table (%)'!N$7)/
SUMIFS(AllPublicationData!$E:$E,AllPublicationData!$A:$A,'Publication Table (%)'!$B171,AllPublicationData!$B:$B,'Publication Table (%)'!$C$4,AllPublicationData!$D:$D,'Publication Table (%)'!N$7),
SUMIFS(AllPublicationData!$I:$I,AllPublicationData!$A:$A,'Publication Table (%)'!$B171,AllPublicationData!$B:$B,'Publication Table (%)'!N$7)/
SUMIFS(AllPublicationData!$E:$E,AllPublicationData!$A:$A,'Publication Table (%)'!$B171,AllPublicationData!$B:$B,'Publication Table (%)'!N$7)),
IF('Publication Table (%)'!$C$5="Cancellations for other reasons",
IFERROR(SUMIFS(AllPublicationData!$J:$J,AllPublicationData!$A:$A,'Publication Table (%)'!$B171,AllPublicationData!$B:$B,'Publication Table (%)'!$C$4,AllPublicationData!$D:$D,'Publication Table (%)'!N$7)/
SUMIFS(AllPublicationData!$E:$E,AllPublicationData!$A:$A,'Publication Table (%)'!$B171,AllPublicationData!$B:$B,'Publication Table (%)'!$C$4,AllPublicationData!$D:$D,'Publication Table (%)'!N$7),
SUMIFS(AllPublicationData!$J:$J,AllPublicationData!$A:$A,'Publication Table (%)'!$B171,AllPublicationData!$B:$B,'Publication Table (%)'!N$7)/
SUMIFS(AllPublicationData!$E:$E,AllPublicationData!$A:$A,'Publication Table (%)'!$B171,AllPublicationData!$B:$B,'Publication Table (%)'!N$7)))))))</f>
        <v>#DIV/0!</v>
      </c>
      <c r="O171" s="96" t="e">
        <f>IF('Publication Table (%)'!$C$5="All Cancelled Operations",
IFERROR(SUMIFS(AllPublicationData!$F:$F,AllPublicationData!$A:$A,'Publication Table (%)'!$B171,AllPublicationData!$B:$B,'Publication Table (%)'!$C$4,AllPublicationData!$D:$D,'Publication Table (%)'!O$7)/
SUMIFS(AllPublicationData!$E:$E,AllPublicationData!$A:$A,'Publication Table (%)'!$B171,AllPublicationData!$B:$B,'Publication Table (%)'!$C$4,AllPublicationData!$D:$D,'Publication Table (%)'!O$7),
SUMIFS(AllPublicationData!$F:$F,AllPublicationData!$A:$A,'Publication Table (%)'!$B171,AllPublicationData!$B:$B,'Publication Table (%)'!O$7)/
SUMIFS(AllPublicationData!$E:$E,AllPublicationData!$A:$A,'Publication Table (%)'!$B171,AllPublicationData!$B:$B,'Publication Table (%)'!O$7)),
IF('Publication Table (%)'!$C$5="Operations cancelled by patient",
IFERROR(SUMIFS(AllPublicationData!$G:$G,AllPublicationData!$A:$A,'Publication Table (%)'!$B171,AllPublicationData!$B:$B,'Publication Table (%)'!$C$4,AllPublicationData!$D:$D,'Publication Table (%)'!O$7)/
SUMIFS(AllPublicationData!$E:$E,AllPublicationData!$A:$A,'Publication Table (%)'!$B171,AllPublicationData!$B:$B,'Publication Table (%)'!$C$4,AllPublicationData!$D:$D,'Publication Table (%)'!O$7),
SUMIFS(AllPublicationData!$G:$G,AllPublicationData!$A:$A,'Publication Table (%)'!$B171,AllPublicationData!$B:$B,'Publication Table (%)'!O$7)/
SUMIFS(AllPublicationData!$E:$E,AllPublicationData!$A:$A,'Publication Table (%)'!$B171,AllPublicationData!$B:$B,'Publication Table (%)'!O$7)),
IF('Publication Table (%)'!$C$5="Operations cancelled for clinical reasons",
IFERROR(SUMIFS(AllPublicationData!$H:$H,AllPublicationData!$A:$A,'Publication Table (%)'!$B171,AllPublicationData!$B:$B,'Publication Table (%)'!$C$4,AllPublicationData!$D:$D,'Publication Table (%)'!O$7)/
SUMIFS(AllPublicationData!$E:$E,AllPublicationData!$A:$A,'Publication Table (%)'!$B171,AllPublicationData!$B:$B,'Publication Table (%)'!$C$4,AllPublicationData!$D:$D,'Publication Table (%)'!O$7),
SUMIFS(AllPublicationData!$H:$H,AllPublicationData!$A:$A,'Publication Table (%)'!$B171,AllPublicationData!$B:$B,'Publication Table (%)'!O$7)/
SUMIFS(AllPublicationData!$E:$E,AllPublicationData!$A:$A,'Publication Table (%)'!$B171,AllPublicationData!$B:$B,'Publication Table (%)'!O$7)),
IF('Publication Table (%)'!$C$5="Operations cancelled for non-clinical/capacity reasons",
IFERROR(SUMIFS(AllPublicationData!$I:$I,AllPublicationData!$A:$A,'Publication Table (%)'!$B171,AllPublicationData!$B:$B,'Publication Table (%)'!$C$4,AllPublicationData!$D:$D,'Publication Table (%)'!O$7)/
SUMIFS(AllPublicationData!$E:$E,AllPublicationData!$A:$A,'Publication Table (%)'!$B171,AllPublicationData!$B:$B,'Publication Table (%)'!$C$4,AllPublicationData!$D:$D,'Publication Table (%)'!O$7),
SUMIFS(AllPublicationData!$I:$I,AllPublicationData!$A:$A,'Publication Table (%)'!$B171,AllPublicationData!$B:$B,'Publication Table (%)'!O$7)/
SUMIFS(AllPublicationData!$E:$E,AllPublicationData!$A:$A,'Publication Table (%)'!$B171,AllPublicationData!$B:$B,'Publication Table (%)'!O$7)),
IF('Publication Table (%)'!$C$5="Cancellations for other reasons",
IFERROR(SUMIFS(AllPublicationData!$J:$J,AllPublicationData!$A:$A,'Publication Table (%)'!$B171,AllPublicationData!$B:$B,'Publication Table (%)'!$C$4,AllPublicationData!$D:$D,'Publication Table (%)'!O$7)/
SUMIFS(AllPublicationData!$E:$E,AllPublicationData!$A:$A,'Publication Table (%)'!$B171,AllPublicationData!$B:$B,'Publication Table (%)'!$C$4,AllPublicationData!$D:$D,'Publication Table (%)'!O$7),
SUMIFS(AllPublicationData!$J:$J,AllPublicationData!$A:$A,'Publication Table (%)'!$B171,AllPublicationData!$B:$B,'Publication Table (%)'!O$7)/
SUMIFS(AllPublicationData!$E:$E,AllPublicationData!$A:$A,'Publication Table (%)'!$B171,AllPublicationData!$B:$B,'Publication Table (%)'!O$7)))))))</f>
        <v>#DIV/0!</v>
      </c>
      <c r="P171" s="96" t="e">
        <f>IF('Publication Table (%)'!$C$5="All Cancelled Operations",
IFERROR(SUMIFS(AllPublicationData!$F:$F,AllPublicationData!$A:$A,'Publication Table (%)'!$B171,AllPublicationData!$B:$B,'Publication Table (%)'!$C$4,AllPublicationData!$D:$D,'Publication Table (%)'!P$7)/
SUMIFS(AllPublicationData!$E:$E,AllPublicationData!$A:$A,'Publication Table (%)'!$B171,AllPublicationData!$B:$B,'Publication Table (%)'!$C$4,AllPublicationData!$D:$D,'Publication Table (%)'!P$7),
SUMIFS(AllPublicationData!$F:$F,AllPublicationData!$A:$A,'Publication Table (%)'!$B171,AllPublicationData!$B:$B,'Publication Table (%)'!P$7)/
SUMIFS(AllPublicationData!$E:$E,AllPublicationData!$A:$A,'Publication Table (%)'!$B171,AllPublicationData!$B:$B,'Publication Table (%)'!P$7)),
IF('Publication Table (%)'!$C$5="Operations cancelled by patient",
IFERROR(SUMIFS(AllPublicationData!$G:$G,AllPublicationData!$A:$A,'Publication Table (%)'!$B171,AllPublicationData!$B:$B,'Publication Table (%)'!$C$4,AllPublicationData!$D:$D,'Publication Table (%)'!P$7)/
SUMIFS(AllPublicationData!$E:$E,AllPublicationData!$A:$A,'Publication Table (%)'!$B171,AllPublicationData!$B:$B,'Publication Table (%)'!$C$4,AllPublicationData!$D:$D,'Publication Table (%)'!P$7),
SUMIFS(AllPublicationData!$G:$G,AllPublicationData!$A:$A,'Publication Table (%)'!$B171,AllPublicationData!$B:$B,'Publication Table (%)'!P$7)/
SUMIFS(AllPublicationData!$E:$E,AllPublicationData!$A:$A,'Publication Table (%)'!$B171,AllPublicationData!$B:$B,'Publication Table (%)'!P$7)),
IF('Publication Table (%)'!$C$5="Operations cancelled for clinical reasons",
IFERROR(SUMIFS(AllPublicationData!$H:$H,AllPublicationData!$A:$A,'Publication Table (%)'!$B171,AllPublicationData!$B:$B,'Publication Table (%)'!$C$4,AllPublicationData!$D:$D,'Publication Table (%)'!P$7)/
SUMIFS(AllPublicationData!$E:$E,AllPublicationData!$A:$A,'Publication Table (%)'!$B171,AllPublicationData!$B:$B,'Publication Table (%)'!$C$4,AllPublicationData!$D:$D,'Publication Table (%)'!P$7),
SUMIFS(AllPublicationData!$H:$H,AllPublicationData!$A:$A,'Publication Table (%)'!$B171,AllPublicationData!$B:$B,'Publication Table (%)'!P$7)/
SUMIFS(AllPublicationData!$E:$E,AllPublicationData!$A:$A,'Publication Table (%)'!$B171,AllPublicationData!$B:$B,'Publication Table (%)'!P$7)),
IF('Publication Table (%)'!$C$5="Operations cancelled for non-clinical/capacity reasons",
IFERROR(SUMIFS(AllPublicationData!$I:$I,AllPublicationData!$A:$A,'Publication Table (%)'!$B171,AllPublicationData!$B:$B,'Publication Table (%)'!$C$4,AllPublicationData!$D:$D,'Publication Table (%)'!P$7)/
SUMIFS(AllPublicationData!$E:$E,AllPublicationData!$A:$A,'Publication Table (%)'!$B171,AllPublicationData!$B:$B,'Publication Table (%)'!$C$4,AllPublicationData!$D:$D,'Publication Table (%)'!P$7),
SUMIFS(AllPublicationData!$I:$I,AllPublicationData!$A:$A,'Publication Table (%)'!$B171,AllPublicationData!$B:$B,'Publication Table (%)'!P$7)/
SUMIFS(AllPublicationData!$E:$E,AllPublicationData!$A:$A,'Publication Table (%)'!$B171,AllPublicationData!$B:$B,'Publication Table (%)'!P$7)),
IF('Publication Table (%)'!$C$5="Cancellations for other reasons",
IFERROR(SUMIFS(AllPublicationData!$J:$J,AllPublicationData!$A:$A,'Publication Table (%)'!$B171,AllPublicationData!$B:$B,'Publication Table (%)'!$C$4,AllPublicationData!$D:$D,'Publication Table (%)'!P$7)/
SUMIFS(AllPublicationData!$E:$E,AllPublicationData!$A:$A,'Publication Table (%)'!$B171,AllPublicationData!$B:$B,'Publication Table (%)'!$C$4,AllPublicationData!$D:$D,'Publication Table (%)'!P$7),
SUMIFS(AllPublicationData!$J:$J,AllPublicationData!$A:$A,'Publication Table (%)'!$B171,AllPublicationData!$B:$B,'Publication Table (%)'!P$7)/
SUMIFS(AllPublicationData!$E:$E,AllPublicationData!$A:$A,'Publication Table (%)'!$B171,AllPublicationData!$B:$B,'Publication Table (%)'!P$7)))))))</f>
        <v>#DIV/0!</v>
      </c>
      <c r="Q171" s="96" t="e">
        <f>IF('Publication Table (%)'!$C$5="All Cancelled Operations",
IFERROR(SUMIFS(AllPublicationData!$F:$F,AllPublicationData!$A:$A,'Publication Table (%)'!$B171,AllPublicationData!$B:$B,'Publication Table (%)'!$C$4,AllPublicationData!$D:$D,'Publication Table (%)'!Q$7)/
SUMIFS(AllPublicationData!$E:$E,AllPublicationData!$A:$A,'Publication Table (%)'!$B171,AllPublicationData!$B:$B,'Publication Table (%)'!$C$4,AllPublicationData!$D:$D,'Publication Table (%)'!Q$7),
SUMIFS(AllPublicationData!$F:$F,AllPublicationData!$A:$A,'Publication Table (%)'!$B171,AllPublicationData!$B:$B,'Publication Table (%)'!Q$7)/
SUMIFS(AllPublicationData!$E:$E,AllPublicationData!$A:$A,'Publication Table (%)'!$B171,AllPublicationData!$B:$B,'Publication Table (%)'!Q$7)),
IF('Publication Table (%)'!$C$5="Operations cancelled by patient",
IFERROR(SUMIFS(AllPublicationData!$G:$G,AllPublicationData!$A:$A,'Publication Table (%)'!$B171,AllPublicationData!$B:$B,'Publication Table (%)'!$C$4,AllPublicationData!$D:$D,'Publication Table (%)'!Q$7)/
SUMIFS(AllPublicationData!$E:$E,AllPublicationData!$A:$A,'Publication Table (%)'!$B171,AllPublicationData!$B:$B,'Publication Table (%)'!$C$4,AllPublicationData!$D:$D,'Publication Table (%)'!Q$7),
SUMIFS(AllPublicationData!$G:$G,AllPublicationData!$A:$A,'Publication Table (%)'!$B171,AllPublicationData!$B:$B,'Publication Table (%)'!Q$7)/
SUMIFS(AllPublicationData!$E:$E,AllPublicationData!$A:$A,'Publication Table (%)'!$B171,AllPublicationData!$B:$B,'Publication Table (%)'!Q$7)),
IF('Publication Table (%)'!$C$5="Operations cancelled for clinical reasons",
IFERROR(SUMIFS(AllPublicationData!$H:$H,AllPublicationData!$A:$A,'Publication Table (%)'!$B171,AllPublicationData!$B:$B,'Publication Table (%)'!$C$4,AllPublicationData!$D:$D,'Publication Table (%)'!Q$7)/
SUMIFS(AllPublicationData!$E:$E,AllPublicationData!$A:$A,'Publication Table (%)'!$B171,AllPublicationData!$B:$B,'Publication Table (%)'!$C$4,AllPublicationData!$D:$D,'Publication Table (%)'!Q$7),
SUMIFS(AllPublicationData!$H:$H,AllPublicationData!$A:$A,'Publication Table (%)'!$B171,AllPublicationData!$B:$B,'Publication Table (%)'!Q$7)/
SUMIFS(AllPublicationData!$E:$E,AllPublicationData!$A:$A,'Publication Table (%)'!$B171,AllPublicationData!$B:$B,'Publication Table (%)'!Q$7)),
IF('Publication Table (%)'!$C$5="Operations cancelled for non-clinical/capacity reasons",
IFERROR(SUMIFS(AllPublicationData!$I:$I,AllPublicationData!$A:$A,'Publication Table (%)'!$B171,AllPublicationData!$B:$B,'Publication Table (%)'!$C$4,AllPublicationData!$D:$D,'Publication Table (%)'!Q$7)/
SUMIFS(AllPublicationData!$E:$E,AllPublicationData!$A:$A,'Publication Table (%)'!$B171,AllPublicationData!$B:$B,'Publication Table (%)'!$C$4,AllPublicationData!$D:$D,'Publication Table (%)'!Q$7),
SUMIFS(AllPublicationData!$I:$I,AllPublicationData!$A:$A,'Publication Table (%)'!$B171,AllPublicationData!$B:$B,'Publication Table (%)'!Q$7)/
SUMIFS(AllPublicationData!$E:$E,AllPublicationData!$A:$A,'Publication Table (%)'!$B171,AllPublicationData!$B:$B,'Publication Table (%)'!Q$7)),
IF('Publication Table (%)'!$C$5="Cancellations for other reasons",
IFERROR(SUMIFS(AllPublicationData!$J:$J,AllPublicationData!$A:$A,'Publication Table (%)'!$B171,AllPublicationData!$B:$B,'Publication Table (%)'!$C$4,AllPublicationData!$D:$D,'Publication Table (%)'!Q$7)/
SUMIFS(AllPublicationData!$E:$E,AllPublicationData!$A:$A,'Publication Table (%)'!$B171,AllPublicationData!$B:$B,'Publication Table (%)'!$C$4,AllPublicationData!$D:$D,'Publication Table (%)'!Q$7),
SUMIFS(AllPublicationData!$J:$J,AllPublicationData!$A:$A,'Publication Table (%)'!$B171,AllPublicationData!$B:$B,'Publication Table (%)'!Q$7)/
SUMIFS(AllPublicationData!$E:$E,AllPublicationData!$A:$A,'Publication Table (%)'!$B171,AllPublicationData!$B:$B,'Publication Table (%)'!Q$7)))))))</f>
        <v>#DIV/0!</v>
      </c>
      <c r="R171" s="96" t="e">
        <f>IF('Publication Table (%)'!$C$5="All Cancelled Operations",
IFERROR(SUMIFS(AllPublicationData!$F:$F,AllPublicationData!$A:$A,'Publication Table (%)'!$B171,AllPublicationData!$B:$B,'Publication Table (%)'!$C$4,AllPublicationData!$D:$D,'Publication Table (%)'!R$7)/
SUMIFS(AllPublicationData!$E:$E,AllPublicationData!$A:$A,'Publication Table (%)'!$B171,AllPublicationData!$B:$B,'Publication Table (%)'!$C$4,AllPublicationData!$D:$D,'Publication Table (%)'!R$7),
SUMIFS(AllPublicationData!$F:$F,AllPublicationData!$A:$A,'Publication Table (%)'!$B171,AllPublicationData!$B:$B,'Publication Table (%)'!R$7)/
SUMIFS(AllPublicationData!$E:$E,AllPublicationData!$A:$A,'Publication Table (%)'!$B171,AllPublicationData!$B:$B,'Publication Table (%)'!R$7)),
IF('Publication Table (%)'!$C$5="Operations cancelled by patient",
IFERROR(SUMIFS(AllPublicationData!$G:$G,AllPublicationData!$A:$A,'Publication Table (%)'!$B171,AllPublicationData!$B:$B,'Publication Table (%)'!$C$4,AllPublicationData!$D:$D,'Publication Table (%)'!R$7)/
SUMIFS(AllPublicationData!$E:$E,AllPublicationData!$A:$A,'Publication Table (%)'!$B171,AllPublicationData!$B:$B,'Publication Table (%)'!$C$4,AllPublicationData!$D:$D,'Publication Table (%)'!R$7),
SUMIFS(AllPublicationData!$G:$G,AllPublicationData!$A:$A,'Publication Table (%)'!$B171,AllPublicationData!$B:$B,'Publication Table (%)'!R$7)/
SUMIFS(AllPublicationData!$E:$E,AllPublicationData!$A:$A,'Publication Table (%)'!$B171,AllPublicationData!$B:$B,'Publication Table (%)'!R$7)),
IF('Publication Table (%)'!$C$5="Operations cancelled for clinical reasons",
IFERROR(SUMIFS(AllPublicationData!$H:$H,AllPublicationData!$A:$A,'Publication Table (%)'!$B171,AllPublicationData!$B:$B,'Publication Table (%)'!$C$4,AllPublicationData!$D:$D,'Publication Table (%)'!R$7)/
SUMIFS(AllPublicationData!$E:$E,AllPublicationData!$A:$A,'Publication Table (%)'!$B171,AllPublicationData!$B:$B,'Publication Table (%)'!$C$4,AllPublicationData!$D:$D,'Publication Table (%)'!R$7),
SUMIFS(AllPublicationData!$H:$H,AllPublicationData!$A:$A,'Publication Table (%)'!$B171,AllPublicationData!$B:$B,'Publication Table (%)'!R$7)/
SUMIFS(AllPublicationData!$E:$E,AllPublicationData!$A:$A,'Publication Table (%)'!$B171,AllPublicationData!$B:$B,'Publication Table (%)'!R$7)),
IF('Publication Table (%)'!$C$5="Operations cancelled for non-clinical/capacity reasons",
IFERROR(SUMIFS(AllPublicationData!$I:$I,AllPublicationData!$A:$A,'Publication Table (%)'!$B171,AllPublicationData!$B:$B,'Publication Table (%)'!$C$4,AllPublicationData!$D:$D,'Publication Table (%)'!R$7)/
SUMIFS(AllPublicationData!$E:$E,AllPublicationData!$A:$A,'Publication Table (%)'!$B171,AllPublicationData!$B:$B,'Publication Table (%)'!$C$4,AllPublicationData!$D:$D,'Publication Table (%)'!R$7),
SUMIFS(AllPublicationData!$I:$I,AllPublicationData!$A:$A,'Publication Table (%)'!$B171,AllPublicationData!$B:$B,'Publication Table (%)'!R$7)/
SUMIFS(AllPublicationData!$E:$E,AllPublicationData!$A:$A,'Publication Table (%)'!$B171,AllPublicationData!$B:$B,'Publication Table (%)'!R$7)),
IF('Publication Table (%)'!$C$5="Cancellations for other reasons",
IFERROR(SUMIFS(AllPublicationData!$J:$J,AllPublicationData!$A:$A,'Publication Table (%)'!$B171,AllPublicationData!$B:$B,'Publication Table (%)'!$C$4,AllPublicationData!$D:$D,'Publication Table (%)'!R$7)/
SUMIFS(AllPublicationData!$E:$E,AllPublicationData!$A:$A,'Publication Table (%)'!$B171,AllPublicationData!$B:$B,'Publication Table (%)'!$C$4,AllPublicationData!$D:$D,'Publication Table (%)'!R$7),
SUMIFS(AllPublicationData!$J:$J,AllPublicationData!$A:$A,'Publication Table (%)'!$B171,AllPublicationData!$B:$B,'Publication Table (%)'!R$7)/
SUMIFS(AllPublicationData!$E:$E,AllPublicationData!$A:$A,'Publication Table (%)'!$B171,AllPublicationData!$B:$B,'Publication Table (%)'!R$7)))))))</f>
        <v>#DIV/0!</v>
      </c>
      <c r="S171" s="96" t="e">
        <f>IF('Publication Table (%)'!$C$5="All Cancelled Operations",
IFERROR(SUMIFS(AllPublicationData!$F:$F,AllPublicationData!$A:$A,'Publication Table (%)'!$B171,AllPublicationData!$B:$B,'Publication Table (%)'!$C$4,AllPublicationData!$D:$D,'Publication Table (%)'!S$7)/
SUMIFS(AllPublicationData!$E:$E,AllPublicationData!$A:$A,'Publication Table (%)'!$B171,AllPublicationData!$B:$B,'Publication Table (%)'!$C$4,AllPublicationData!$D:$D,'Publication Table (%)'!S$7),
SUMIFS(AllPublicationData!$F:$F,AllPublicationData!$A:$A,'Publication Table (%)'!$B171,AllPublicationData!$B:$B,'Publication Table (%)'!S$7)/
SUMIFS(AllPublicationData!$E:$E,AllPublicationData!$A:$A,'Publication Table (%)'!$B171,AllPublicationData!$B:$B,'Publication Table (%)'!S$7)),
IF('Publication Table (%)'!$C$5="Operations cancelled by patient",
IFERROR(SUMIFS(AllPublicationData!$G:$G,AllPublicationData!$A:$A,'Publication Table (%)'!$B171,AllPublicationData!$B:$B,'Publication Table (%)'!$C$4,AllPublicationData!$D:$D,'Publication Table (%)'!S$7)/
SUMIFS(AllPublicationData!$E:$E,AllPublicationData!$A:$A,'Publication Table (%)'!$B171,AllPublicationData!$B:$B,'Publication Table (%)'!$C$4,AllPublicationData!$D:$D,'Publication Table (%)'!S$7),
SUMIFS(AllPublicationData!$G:$G,AllPublicationData!$A:$A,'Publication Table (%)'!$B171,AllPublicationData!$B:$B,'Publication Table (%)'!S$7)/
SUMIFS(AllPublicationData!$E:$E,AllPublicationData!$A:$A,'Publication Table (%)'!$B171,AllPublicationData!$B:$B,'Publication Table (%)'!S$7)),
IF('Publication Table (%)'!$C$5="Operations cancelled for clinical reasons",
IFERROR(SUMIFS(AllPublicationData!$H:$H,AllPublicationData!$A:$A,'Publication Table (%)'!$B171,AllPublicationData!$B:$B,'Publication Table (%)'!$C$4,AllPublicationData!$D:$D,'Publication Table (%)'!S$7)/
SUMIFS(AllPublicationData!$E:$E,AllPublicationData!$A:$A,'Publication Table (%)'!$B171,AllPublicationData!$B:$B,'Publication Table (%)'!$C$4,AllPublicationData!$D:$D,'Publication Table (%)'!S$7),
SUMIFS(AllPublicationData!$H:$H,AllPublicationData!$A:$A,'Publication Table (%)'!$B171,AllPublicationData!$B:$B,'Publication Table (%)'!S$7)/
SUMIFS(AllPublicationData!$E:$E,AllPublicationData!$A:$A,'Publication Table (%)'!$B171,AllPublicationData!$B:$B,'Publication Table (%)'!S$7)),
IF('Publication Table (%)'!$C$5="Operations cancelled for non-clinical/capacity reasons",
IFERROR(SUMIFS(AllPublicationData!$I:$I,AllPublicationData!$A:$A,'Publication Table (%)'!$B171,AllPublicationData!$B:$B,'Publication Table (%)'!$C$4,AllPublicationData!$D:$D,'Publication Table (%)'!S$7)/
SUMIFS(AllPublicationData!$E:$E,AllPublicationData!$A:$A,'Publication Table (%)'!$B171,AllPublicationData!$B:$B,'Publication Table (%)'!$C$4,AllPublicationData!$D:$D,'Publication Table (%)'!S$7),
SUMIFS(AllPublicationData!$I:$I,AllPublicationData!$A:$A,'Publication Table (%)'!$B171,AllPublicationData!$B:$B,'Publication Table (%)'!S$7)/
SUMIFS(AllPublicationData!$E:$E,AllPublicationData!$A:$A,'Publication Table (%)'!$B171,AllPublicationData!$B:$B,'Publication Table (%)'!S$7)),
IF('Publication Table (%)'!$C$5="Cancellations for other reasons",
IFERROR(SUMIFS(AllPublicationData!$J:$J,AllPublicationData!$A:$A,'Publication Table (%)'!$B171,AllPublicationData!$B:$B,'Publication Table (%)'!$C$4,AllPublicationData!$D:$D,'Publication Table (%)'!S$7)/
SUMIFS(AllPublicationData!$E:$E,AllPublicationData!$A:$A,'Publication Table (%)'!$B171,AllPublicationData!$B:$B,'Publication Table (%)'!$C$4,AllPublicationData!$D:$D,'Publication Table (%)'!S$7),
SUMIFS(AllPublicationData!$J:$J,AllPublicationData!$A:$A,'Publication Table (%)'!$B171,AllPublicationData!$B:$B,'Publication Table (%)'!S$7)/
SUMIFS(AllPublicationData!$E:$E,AllPublicationData!$A:$A,'Publication Table (%)'!$B171,AllPublicationData!$B:$B,'Publication Table (%)'!S$7)))))))</f>
        <v>#DIV/0!</v>
      </c>
    </row>
    <row r="172" spans="3:19" x14ac:dyDescent="0.35">
      <c r="C172" s="112">
        <f>IF('Publication Table (%)'!$C$5="All Cancelled Operations",
SUMIFS(AllPublicationData!$F:$F,AllPublicationData!$A:$A,'Publication Table (%)'!$B172,AllPublicationData!$B:$B,'Publication Table (%)'!$C$4),
IF('Publication Table (%)'!$C$5="Operations cancelled by patient",
SUMIFS(AllPublicationData!$G:$G,AllPublicationData!$A:$A,'Publication Table (%)'!$B172,AllPublicationData!$B:$B,'Publication Table (%)'!$C$4),
IF('Publication Table (%)'!$C$5="Operations cancelled for clinical reasons",
SUMIFS(AllPublicationData!$H:$H,AllPublicationData!$A:$A,'Publication Table (%)'!$B172,AllPublicationData!$B:$B,'Publication Table (%)'!$C$4),
IF('Publication Table (%)'!$C$5="Operations cancelled for non-clinical/capacity reasons",
SUMIFS(AllPublicationData!$I:$I,AllPublicationData!$A:$A,'Publication Table (%)'!$B172,AllPublicationData!$B:$B,'Publication Table (%)'!$C$4),
IF('Publication Table (%)'!$C$5="Cancellations for other reasons",
SUMIFS(AllPublicationData!$J:$J,AllPublicationData!$A:$A,'Publication Table (%)'!$B172,AllPublicationData!$B:$B,'Publication Table (%)'!$C$4))))))+
IF(AND($C$4="NHS Scotland",$C$5="All Cancelled Operations"),
SUMIFS(AllPublicationData!$F:$F,AllPublicationData!$A:$A,'Publication Table (%)'!$B172),
IF(AND($C$4="NHS Scotland",$C$5="Operations cancelled by patient"),
SUMIFS(AllPublicationData!$G:$G,AllPublicationData!$A:$A,'Publication Table (%)'!$B172),
IF(AND($C$4="NHS Scotland",$C$5="Operations cancelled for clinical reasons"),
SUMIFS(AllPublicationData!$H:$H,AllPublicationData!$A:$A,'Publication Table (%)'!$B172),
IF(AND($C$4="NHS Scotland",$C$5="Operations cancelled for non-clinical/capacity reasons"),
SUMIFS(AllPublicationData!$I:$I,AllPublicationData!$A:$A,'Publication Table (%)'!$B172),
IF(AND($C$4="NHS Scotland",$C$5="Cancellations for other reasons"),
SUMIFS(AllPublicationData!$J:$J,AllPublicationData!$A:$A,'Publication Table (%)'!$B172))))))</f>
        <v>0</v>
      </c>
      <c r="D172" s="110" t="e">
        <f>IF(AND('Publication Table (%)'!$C$5="All Cancelled Operations",$C$4&lt;&gt;"NHS Scotland"),
IFERROR(SUMIFS(AllPublicationData!$F:$F,AllPublicationData!$A:$A,'Publication Table (%)'!$B172,AllPublicationData!$B:$B,'Publication Table (%)'!$C$4,AllPublicationData!$D:$D,'Publication Table (%)'!D$7)/
SUMIFS(AllPublicationData!$E:$E,AllPublicationData!$A:$A,'Publication Table (%)'!$B172,AllPublicationData!$B:$B,'Publication Table (%)'!$C$4,AllPublicationData!$D:$D,'Publication Table (%)'!D$7),
SUMIFS(AllPublicationData!$F:$F,AllPublicationData!$A:$A,'Publication Table (%)'!$B172,AllPublicationData!$B:$B,'Publication Table (%)'!D$7)/
SUMIFS(AllPublicationData!$E:$E,AllPublicationData!$A:$A,'Publication Table (%)'!$B172,AllPublicationData!$B:$B,'Publication Table (%)'!D$7)),
IF(AND('Publication Table (%)'!$C$5="Operations cancelled by patient",$C$4&lt;&gt;"NHS Scotland"),
IFERROR(SUMIFS(AllPublicationData!$G:$G,AllPublicationData!$A:$A,'Publication Table (%)'!$B172,AllPublicationData!$B:$B,'Publication Table (%)'!$C$4,AllPublicationData!$D:$D,'Publication Table (%)'!D$7)/
SUMIFS(AllPublicationData!$E:$E,AllPublicationData!$A:$A,'Publication Table (%)'!$B172,AllPublicationData!$B:$B,'Publication Table (%)'!$C$4,AllPublicationData!$D:$D,'Publication Table (%)'!D$7),
SUMIFS(AllPublicationData!$G:$G,AllPublicationData!$A:$A,'Publication Table (%)'!$B172,AllPublicationData!$B:$B,'Publication Table (%)'!D$7)/
SUMIFS(AllPublicationData!$E:$E,AllPublicationData!$A:$A,'Publication Table (%)'!$B172,AllPublicationData!$B:$B,'Publication Table (%)'!D$7)),
IF(AND('Publication Table (%)'!$C$5="Operations cancelled for clinical reasons",$C$4&lt;&gt;"NHS Scotland"),
IFERROR(SUMIFS(AllPublicationData!$H:$H,AllPublicationData!$A:$A,'Publication Table (%)'!$B172,AllPublicationData!$B:$B,'Publication Table (%)'!$C$4,AllPublicationData!$D:$D,'Publication Table (%)'!D$7)/
SUMIFS(AllPublicationData!$E:$E,AllPublicationData!$A:$A,'Publication Table (%)'!$B172,AllPublicationData!$B:$B,'Publication Table (%)'!$C$4,AllPublicationData!$D:$D,'Publication Table (%)'!D$7),
SUMIFS(AllPublicationData!$H:$H,AllPublicationData!$A:$A,'Publication Table (%)'!$B172,AllPublicationData!$B:$B,'Publication Table (%)'!D$7)/
SUMIFS(AllPublicationData!$E:$E,AllPublicationData!$A:$A,'Publication Table (%)'!$B172,AllPublicationData!$B:$B,'Publication Table (%)'!D$7)),
IF(AND('Publication Table (%)'!$C$5="Operations cancelled for non-clinical/capacity reasons",$C$4&lt;&gt;"NHS Scotland"),
IFERROR(SUMIFS(AllPublicationData!$I:$I,AllPublicationData!$A:$A,'Publication Table (%)'!$B172,AllPublicationData!$B:$B,'Publication Table (%)'!$C$4,AllPublicationData!$D:$D,'Publication Table (%)'!D$7)/
SUMIFS(AllPublicationData!$E:$E,AllPublicationData!$A:$A,'Publication Table (%)'!$B172,AllPublicationData!$B:$B,'Publication Table (%)'!$C$4,AllPublicationData!$D:$D,'Publication Table (%)'!D$7),
SUMIFS(AllPublicationData!$I:$I,AllPublicationData!$A:$A,'Publication Table (%)'!$B172,AllPublicationData!$B:$B,'Publication Table (%)'!D$7)/
SUMIFS(AllPublicationData!$E:$E,AllPublicationData!$A:$A,'Publication Table (%)'!$B172,AllPublicationData!$B:$B,'Publication Table (%)'!D$7)),
IF(AND('Publication Table (%)'!$C$5="Cancellations for other reasons",$C$4&lt;&gt;"NHS Scotland"),
IFERROR(SUMIFS(AllPublicationData!$J:$J,AllPublicationData!$A:$A,'Publication Table (%)'!$B172,AllPublicationData!$B:$B,'Publication Table (%)'!$C$4,AllPublicationData!$D:$D,'Publication Table (%)'!D$7)/
SUMIFS(AllPublicationData!$E:$E,AllPublicationData!$A:$A,'Publication Table (%)'!$B172,AllPublicationData!$B:$B,'Publication Table (%)'!$C$4,AllPublicationData!$D:$D,'Publication Table (%)'!D$7),
SUMIFS(AllPublicationData!$J:$J,AllPublicationData!$A:$A,'Publication Table (%)'!$B172,AllPublicationData!$B:$B,'Publication Table (%)'!D$7)/
SUMIFS(AllPublicationData!$E:$E,AllPublicationData!$A:$A,'Publication Table (%)'!$B172,AllPublicationData!$B:$B,'Publication Table (%)'!D$7)),
IF(AND($C$4="NHS Scotland",$C$5="All Cancelled Operations"),
SUMIFS(AllPublicationData!$F:$F,AllPublicationData!$A:$A,'Publication Table'!$B172)/
SUMIFS(AllPublicationData!$E:$E,AllPublicationData!$A:$A,'Publication Table'!$B172),
IF(AND($C$4="NHS Scotland",$C$5="Operations cancelled by patient"),
SUMIFS(AllPublicationData!$G:$G,AllPublicationData!$A:$A,'Publication Table'!$B172)/
SUMIFS(AllPublicationData!$E:$E,AllPublicationData!$A:$A,'Publication Table'!$B172),
IF(AND($C$4="NHS Scotland",$C$5="Operations cancelled for clinical reasons"),
SUMIFS(AllPublicationData!$H:$H,AllPublicationData!$A:$A,'Publication Table'!$B172)/
SUMIFS(AllPublicationData!$E:$E,AllPublicationData!$A:$A,'Publication Table'!$B172),
IF(AND($C$4="NHS Scotland",$C$5="Operations cancelled for non-clinical/capacity reasons"),
SUMIFS(AllPublicationData!$I:$I,AllPublicationData!$A:$A,'Publication Table'!$B172)/
SUMIFS(AllPublicationData!$E:$E,AllPublicationData!$A:$A,'Publication Table'!$B172),
IF(AND($C$4="NHS Scotland",$C$5="Cancellations for other reasons"),
SUMIFS(AllPublicationData!$J:$J,AllPublicationData!$A:$A,'Publication Table'!$B172)/
SUMIFS(AllPublicationData!$E:$E,AllPublicationData!$A:$A,'Publication Table'!$B172)))))))))))</f>
        <v>#DIV/0!</v>
      </c>
      <c r="E172" s="96" t="e">
        <f>IF('Publication Table (%)'!$C$5="All Cancelled Operations",
IFERROR(SUMIFS(AllPublicationData!$F:$F,AllPublicationData!$A:$A,'Publication Table (%)'!$B172,AllPublicationData!$B:$B,'Publication Table (%)'!$C$4,AllPublicationData!$D:$D,'Publication Table (%)'!E$7)/
SUMIFS(AllPublicationData!$E:$E,AllPublicationData!$A:$A,'Publication Table (%)'!$B172,AllPublicationData!$B:$B,'Publication Table (%)'!$C$4,AllPublicationData!$D:$D,'Publication Table (%)'!E$7),
SUMIFS(AllPublicationData!$F:$F,AllPublicationData!$A:$A,'Publication Table (%)'!$B172,AllPublicationData!$B:$B,'Publication Table (%)'!E$7)/
SUMIFS(AllPublicationData!$E:$E,AllPublicationData!$A:$A,'Publication Table (%)'!$B172,AllPublicationData!$B:$B,'Publication Table (%)'!E$7)),
IF('Publication Table (%)'!$C$5="Operations cancelled by patient",
IFERROR(SUMIFS(AllPublicationData!$G:$G,AllPublicationData!$A:$A,'Publication Table (%)'!$B172,AllPublicationData!$B:$B,'Publication Table (%)'!$C$4,AllPublicationData!$D:$D,'Publication Table (%)'!E$7)/
SUMIFS(AllPublicationData!$E:$E,AllPublicationData!$A:$A,'Publication Table (%)'!$B172,AllPublicationData!$B:$B,'Publication Table (%)'!$C$4,AllPublicationData!$D:$D,'Publication Table (%)'!E$7),
SUMIFS(AllPublicationData!$G:$G,AllPublicationData!$A:$A,'Publication Table (%)'!$B172,AllPublicationData!$B:$B,'Publication Table (%)'!E$7)/
SUMIFS(AllPublicationData!$E:$E,AllPublicationData!$A:$A,'Publication Table (%)'!$B172,AllPublicationData!$B:$B,'Publication Table (%)'!E$7)),
IF('Publication Table (%)'!$C$5="Operations cancelled for clinical reasons",
IFERROR(SUMIFS(AllPublicationData!$H:$H,AllPublicationData!$A:$A,'Publication Table (%)'!$B172,AllPublicationData!$B:$B,'Publication Table (%)'!$C$4,AllPublicationData!$D:$D,'Publication Table (%)'!E$7)/
SUMIFS(AllPublicationData!$E:$E,AllPublicationData!$A:$A,'Publication Table (%)'!$B172,AllPublicationData!$B:$B,'Publication Table (%)'!$C$4,AllPublicationData!$D:$D,'Publication Table (%)'!E$7),
SUMIFS(AllPublicationData!$H:$H,AllPublicationData!$A:$A,'Publication Table (%)'!$B172,AllPublicationData!$B:$B,'Publication Table (%)'!E$7)/
SUMIFS(AllPublicationData!$E:$E,AllPublicationData!$A:$A,'Publication Table (%)'!$B172,AllPublicationData!$B:$B,'Publication Table (%)'!E$7)),
IF('Publication Table (%)'!$C$5="Operations cancelled for non-clinical/capacity reasons",
IFERROR(SUMIFS(AllPublicationData!$I:$I,AllPublicationData!$A:$A,'Publication Table (%)'!$B172,AllPublicationData!$B:$B,'Publication Table (%)'!$C$4,AllPublicationData!$D:$D,'Publication Table (%)'!E$7)/
SUMIFS(AllPublicationData!$E:$E,AllPublicationData!$A:$A,'Publication Table (%)'!$B172,AllPublicationData!$B:$B,'Publication Table (%)'!$C$4,AllPublicationData!$D:$D,'Publication Table (%)'!E$7),
SUMIFS(AllPublicationData!$I:$I,AllPublicationData!$A:$A,'Publication Table (%)'!$B172,AllPublicationData!$B:$B,'Publication Table (%)'!E$7)/
SUMIFS(AllPublicationData!$E:$E,AllPublicationData!$A:$A,'Publication Table (%)'!$B172,AllPublicationData!$B:$B,'Publication Table (%)'!E$7)),
IF('Publication Table (%)'!$C$5="Cancellations for other reasons",
IFERROR(SUMIFS(AllPublicationData!$J:$J,AllPublicationData!$A:$A,'Publication Table (%)'!$B172,AllPublicationData!$B:$B,'Publication Table (%)'!$C$4,AllPublicationData!$D:$D,'Publication Table (%)'!E$7)/
SUMIFS(AllPublicationData!$E:$E,AllPublicationData!$A:$A,'Publication Table (%)'!$B172,AllPublicationData!$B:$B,'Publication Table (%)'!$C$4,AllPublicationData!$D:$D,'Publication Table (%)'!E$7),
SUMIFS(AllPublicationData!$J:$J,AllPublicationData!$A:$A,'Publication Table (%)'!$B172,AllPublicationData!$B:$B,'Publication Table (%)'!E$7)/
SUMIFS(AllPublicationData!$E:$E,AllPublicationData!$A:$A,'Publication Table (%)'!$B172,AllPublicationData!$B:$B,'Publication Table (%)'!E$7)))))))</f>
        <v>#DIV/0!</v>
      </c>
      <c r="F172" s="96" t="e">
        <f>IF('Publication Table (%)'!$C$5="All Cancelled Operations",
IFERROR(SUMIFS(AllPublicationData!$F:$F,AllPublicationData!$A:$A,'Publication Table (%)'!$B172,AllPublicationData!$B:$B,'Publication Table (%)'!$C$4,AllPublicationData!$D:$D,'Publication Table (%)'!F$7)/
SUMIFS(AllPublicationData!$E:$E,AllPublicationData!$A:$A,'Publication Table (%)'!$B172,AllPublicationData!$B:$B,'Publication Table (%)'!$C$4,AllPublicationData!$D:$D,'Publication Table (%)'!F$7),
SUMIFS(AllPublicationData!$F:$F,AllPublicationData!$A:$A,'Publication Table (%)'!$B172,AllPublicationData!$B:$B,'Publication Table (%)'!F$7)/
SUMIFS(AllPublicationData!$E:$E,AllPublicationData!$A:$A,'Publication Table (%)'!$B172,AllPublicationData!$B:$B,'Publication Table (%)'!F$7)),
IF('Publication Table (%)'!$C$5="Operations cancelled by patient",
IFERROR(SUMIFS(AllPublicationData!$G:$G,AllPublicationData!$A:$A,'Publication Table (%)'!$B172,AllPublicationData!$B:$B,'Publication Table (%)'!$C$4,AllPublicationData!$D:$D,'Publication Table (%)'!F$7)/
SUMIFS(AllPublicationData!$E:$E,AllPublicationData!$A:$A,'Publication Table (%)'!$B172,AllPublicationData!$B:$B,'Publication Table (%)'!$C$4,AllPublicationData!$D:$D,'Publication Table (%)'!F$7),
SUMIFS(AllPublicationData!$G:$G,AllPublicationData!$A:$A,'Publication Table (%)'!$B172,AllPublicationData!$B:$B,'Publication Table (%)'!F$7)/
SUMIFS(AllPublicationData!$E:$E,AllPublicationData!$A:$A,'Publication Table (%)'!$B172,AllPublicationData!$B:$B,'Publication Table (%)'!F$7)),
IF('Publication Table (%)'!$C$5="Operations cancelled for clinical reasons",
IFERROR(SUMIFS(AllPublicationData!$H:$H,AllPublicationData!$A:$A,'Publication Table (%)'!$B172,AllPublicationData!$B:$B,'Publication Table (%)'!$C$4,AllPublicationData!$D:$D,'Publication Table (%)'!F$7)/
SUMIFS(AllPublicationData!$E:$E,AllPublicationData!$A:$A,'Publication Table (%)'!$B172,AllPublicationData!$B:$B,'Publication Table (%)'!$C$4,AllPublicationData!$D:$D,'Publication Table (%)'!F$7),
SUMIFS(AllPublicationData!$H:$H,AllPublicationData!$A:$A,'Publication Table (%)'!$B172,AllPublicationData!$B:$B,'Publication Table (%)'!F$7)/
SUMIFS(AllPublicationData!$E:$E,AllPublicationData!$A:$A,'Publication Table (%)'!$B172,AllPublicationData!$B:$B,'Publication Table (%)'!F$7)),
IF('Publication Table (%)'!$C$5="Operations cancelled for non-clinical/capacity reasons",
IFERROR(SUMIFS(AllPublicationData!$I:$I,AllPublicationData!$A:$A,'Publication Table (%)'!$B172,AllPublicationData!$B:$B,'Publication Table (%)'!$C$4,AllPublicationData!$D:$D,'Publication Table (%)'!F$7)/
SUMIFS(AllPublicationData!$E:$E,AllPublicationData!$A:$A,'Publication Table (%)'!$B172,AllPublicationData!$B:$B,'Publication Table (%)'!$C$4,AllPublicationData!$D:$D,'Publication Table (%)'!F$7),
SUMIFS(AllPublicationData!$I:$I,AllPublicationData!$A:$A,'Publication Table (%)'!$B172,AllPublicationData!$B:$B,'Publication Table (%)'!F$7)/
SUMIFS(AllPublicationData!$E:$E,AllPublicationData!$A:$A,'Publication Table (%)'!$B172,AllPublicationData!$B:$B,'Publication Table (%)'!F$7)),
IF('Publication Table (%)'!$C$5="Cancellations for other reasons",
IFERROR(SUMIFS(AllPublicationData!$J:$J,AllPublicationData!$A:$A,'Publication Table (%)'!$B172,AllPublicationData!$B:$B,'Publication Table (%)'!$C$4,AllPublicationData!$D:$D,'Publication Table (%)'!F$7)/
SUMIFS(AllPublicationData!$E:$E,AllPublicationData!$A:$A,'Publication Table (%)'!$B172,AllPublicationData!$B:$B,'Publication Table (%)'!$C$4,AllPublicationData!$D:$D,'Publication Table (%)'!F$7),
SUMIFS(AllPublicationData!$J:$J,AllPublicationData!$A:$A,'Publication Table (%)'!$B172,AllPublicationData!$B:$B,'Publication Table (%)'!F$7)/
SUMIFS(AllPublicationData!$E:$E,AllPublicationData!$A:$A,'Publication Table (%)'!$B172,AllPublicationData!$B:$B,'Publication Table (%)'!F$7)))))))</f>
        <v>#DIV/0!</v>
      </c>
      <c r="G172" s="96" t="e">
        <f>IF('Publication Table (%)'!$C$5="All Cancelled Operations",
IFERROR(SUMIFS(AllPublicationData!$F:$F,AllPublicationData!$A:$A,'Publication Table (%)'!$B172,AllPublicationData!$B:$B,'Publication Table (%)'!$C$4,AllPublicationData!$D:$D,'Publication Table (%)'!G$7)/
SUMIFS(AllPublicationData!$E:$E,AllPublicationData!$A:$A,'Publication Table (%)'!$B172,AllPublicationData!$B:$B,'Publication Table (%)'!$C$4,AllPublicationData!$D:$D,'Publication Table (%)'!G$7),
SUMIFS(AllPublicationData!$F:$F,AllPublicationData!$A:$A,'Publication Table (%)'!$B172,AllPublicationData!$B:$B,'Publication Table (%)'!G$7)/
SUMIFS(AllPublicationData!$E:$E,AllPublicationData!$A:$A,'Publication Table (%)'!$B172,AllPublicationData!$B:$B,'Publication Table (%)'!G$7)),
IF('Publication Table (%)'!$C$5="Operations cancelled by patient",
IFERROR(SUMIFS(AllPublicationData!$G:$G,AllPublicationData!$A:$A,'Publication Table (%)'!$B172,AllPublicationData!$B:$B,'Publication Table (%)'!$C$4,AllPublicationData!$D:$D,'Publication Table (%)'!G$7)/
SUMIFS(AllPublicationData!$E:$E,AllPublicationData!$A:$A,'Publication Table (%)'!$B172,AllPublicationData!$B:$B,'Publication Table (%)'!$C$4,AllPublicationData!$D:$D,'Publication Table (%)'!G$7),
SUMIFS(AllPublicationData!$G:$G,AllPublicationData!$A:$A,'Publication Table (%)'!$B172,AllPublicationData!$B:$B,'Publication Table (%)'!G$7)/
SUMIFS(AllPublicationData!$E:$E,AllPublicationData!$A:$A,'Publication Table (%)'!$B172,AllPublicationData!$B:$B,'Publication Table (%)'!G$7)),
IF('Publication Table (%)'!$C$5="Operations cancelled for clinical reasons",
IFERROR(SUMIFS(AllPublicationData!$H:$H,AllPublicationData!$A:$A,'Publication Table (%)'!$B172,AllPublicationData!$B:$B,'Publication Table (%)'!$C$4,AllPublicationData!$D:$D,'Publication Table (%)'!G$7)/
SUMIFS(AllPublicationData!$E:$E,AllPublicationData!$A:$A,'Publication Table (%)'!$B172,AllPublicationData!$B:$B,'Publication Table (%)'!$C$4,AllPublicationData!$D:$D,'Publication Table (%)'!G$7),
SUMIFS(AllPublicationData!$H:$H,AllPublicationData!$A:$A,'Publication Table (%)'!$B172,AllPublicationData!$B:$B,'Publication Table (%)'!G$7)/
SUMIFS(AllPublicationData!$E:$E,AllPublicationData!$A:$A,'Publication Table (%)'!$B172,AllPublicationData!$B:$B,'Publication Table (%)'!G$7)),
IF('Publication Table (%)'!$C$5="Operations cancelled for non-clinical/capacity reasons",
IFERROR(SUMIFS(AllPublicationData!$I:$I,AllPublicationData!$A:$A,'Publication Table (%)'!$B172,AllPublicationData!$B:$B,'Publication Table (%)'!$C$4,AllPublicationData!$D:$D,'Publication Table (%)'!G$7)/
SUMIFS(AllPublicationData!$E:$E,AllPublicationData!$A:$A,'Publication Table (%)'!$B172,AllPublicationData!$B:$B,'Publication Table (%)'!$C$4,AllPublicationData!$D:$D,'Publication Table (%)'!G$7),
SUMIFS(AllPublicationData!$I:$I,AllPublicationData!$A:$A,'Publication Table (%)'!$B172,AllPublicationData!$B:$B,'Publication Table (%)'!G$7)/
SUMIFS(AllPublicationData!$E:$E,AllPublicationData!$A:$A,'Publication Table (%)'!$B172,AllPublicationData!$B:$B,'Publication Table (%)'!G$7)),
IF('Publication Table (%)'!$C$5="Cancellations for other reasons",
IFERROR(SUMIFS(AllPublicationData!$J:$J,AllPublicationData!$A:$A,'Publication Table (%)'!$B172,AllPublicationData!$B:$B,'Publication Table (%)'!$C$4,AllPublicationData!$D:$D,'Publication Table (%)'!G$7)/
SUMIFS(AllPublicationData!$E:$E,AllPublicationData!$A:$A,'Publication Table (%)'!$B172,AllPublicationData!$B:$B,'Publication Table (%)'!$C$4,AllPublicationData!$D:$D,'Publication Table (%)'!G$7),
SUMIFS(AllPublicationData!$J:$J,AllPublicationData!$A:$A,'Publication Table (%)'!$B172,AllPublicationData!$B:$B,'Publication Table (%)'!G$7)/
SUMIFS(AllPublicationData!$E:$E,AllPublicationData!$A:$A,'Publication Table (%)'!$B172,AllPublicationData!$B:$B,'Publication Table (%)'!G$7)))))))</f>
        <v>#DIV/0!</v>
      </c>
      <c r="H172" s="96" t="e">
        <f>IF('Publication Table (%)'!$C$5="All Cancelled Operations",
IFERROR(SUMIFS(AllPublicationData!$F:$F,AllPublicationData!$A:$A,'Publication Table (%)'!$B172,AllPublicationData!$B:$B,'Publication Table (%)'!$C$4,AllPublicationData!$D:$D,'Publication Table (%)'!H$7)/
SUMIFS(AllPublicationData!$E:$E,AllPublicationData!$A:$A,'Publication Table (%)'!$B172,AllPublicationData!$B:$B,'Publication Table (%)'!$C$4,AllPublicationData!$D:$D,'Publication Table (%)'!H$7),
SUMIFS(AllPublicationData!$F:$F,AllPublicationData!$A:$A,'Publication Table (%)'!$B172,AllPublicationData!$B:$B,'Publication Table (%)'!H$7)/
SUMIFS(AllPublicationData!$E:$E,AllPublicationData!$A:$A,'Publication Table (%)'!$B172,AllPublicationData!$B:$B,'Publication Table (%)'!H$7)),
IF('Publication Table (%)'!$C$5="Operations cancelled by patient",
IFERROR(SUMIFS(AllPublicationData!$G:$G,AllPublicationData!$A:$A,'Publication Table (%)'!$B172,AllPublicationData!$B:$B,'Publication Table (%)'!$C$4,AllPublicationData!$D:$D,'Publication Table (%)'!H$7)/
SUMIFS(AllPublicationData!$E:$E,AllPublicationData!$A:$A,'Publication Table (%)'!$B172,AllPublicationData!$B:$B,'Publication Table (%)'!$C$4,AllPublicationData!$D:$D,'Publication Table (%)'!H$7),
SUMIFS(AllPublicationData!$G:$G,AllPublicationData!$A:$A,'Publication Table (%)'!$B172,AllPublicationData!$B:$B,'Publication Table (%)'!H$7)/
SUMIFS(AllPublicationData!$E:$E,AllPublicationData!$A:$A,'Publication Table (%)'!$B172,AllPublicationData!$B:$B,'Publication Table (%)'!H$7)),
IF('Publication Table (%)'!$C$5="Operations cancelled for clinical reasons",
IFERROR(SUMIFS(AllPublicationData!$H:$H,AllPublicationData!$A:$A,'Publication Table (%)'!$B172,AllPublicationData!$B:$B,'Publication Table (%)'!$C$4,AllPublicationData!$D:$D,'Publication Table (%)'!H$7)/
SUMIFS(AllPublicationData!$E:$E,AllPublicationData!$A:$A,'Publication Table (%)'!$B172,AllPublicationData!$B:$B,'Publication Table (%)'!$C$4,AllPublicationData!$D:$D,'Publication Table (%)'!H$7),
SUMIFS(AllPublicationData!$H:$H,AllPublicationData!$A:$A,'Publication Table (%)'!$B172,AllPublicationData!$B:$B,'Publication Table (%)'!H$7)/
SUMIFS(AllPublicationData!$E:$E,AllPublicationData!$A:$A,'Publication Table (%)'!$B172,AllPublicationData!$B:$B,'Publication Table (%)'!H$7)),
IF('Publication Table (%)'!$C$5="Operations cancelled for non-clinical/capacity reasons",
IFERROR(SUMIFS(AllPublicationData!$I:$I,AllPublicationData!$A:$A,'Publication Table (%)'!$B172,AllPublicationData!$B:$B,'Publication Table (%)'!$C$4,AllPublicationData!$D:$D,'Publication Table (%)'!H$7)/
SUMIFS(AllPublicationData!$E:$E,AllPublicationData!$A:$A,'Publication Table (%)'!$B172,AllPublicationData!$B:$B,'Publication Table (%)'!$C$4,AllPublicationData!$D:$D,'Publication Table (%)'!H$7),
SUMIFS(AllPublicationData!$I:$I,AllPublicationData!$A:$A,'Publication Table (%)'!$B172,AllPublicationData!$B:$B,'Publication Table (%)'!H$7)/
SUMIFS(AllPublicationData!$E:$E,AllPublicationData!$A:$A,'Publication Table (%)'!$B172,AllPublicationData!$B:$B,'Publication Table (%)'!H$7)),
IF('Publication Table (%)'!$C$5="Cancellations for other reasons",
IFERROR(SUMIFS(AllPublicationData!$J:$J,AllPublicationData!$A:$A,'Publication Table (%)'!$B172,AllPublicationData!$B:$B,'Publication Table (%)'!$C$4,AllPublicationData!$D:$D,'Publication Table (%)'!H$7)/
SUMIFS(AllPublicationData!$E:$E,AllPublicationData!$A:$A,'Publication Table (%)'!$B172,AllPublicationData!$B:$B,'Publication Table (%)'!$C$4,AllPublicationData!$D:$D,'Publication Table (%)'!H$7),
SUMIFS(AllPublicationData!$J:$J,AllPublicationData!$A:$A,'Publication Table (%)'!$B172,AllPublicationData!$B:$B,'Publication Table (%)'!H$7)/
SUMIFS(AllPublicationData!$E:$E,AllPublicationData!$A:$A,'Publication Table (%)'!$B172,AllPublicationData!$B:$B,'Publication Table (%)'!H$7)))))))</f>
        <v>#DIV/0!</v>
      </c>
      <c r="I172" s="96" t="e">
        <f>IF('Publication Table (%)'!$C$5="All Cancelled Operations",
IFERROR(SUMIFS(AllPublicationData!$F:$F,AllPublicationData!$A:$A,'Publication Table (%)'!$B172,AllPublicationData!$B:$B,'Publication Table (%)'!$C$4,AllPublicationData!$D:$D,'Publication Table (%)'!I$7)/
SUMIFS(AllPublicationData!$E:$E,AllPublicationData!$A:$A,'Publication Table (%)'!$B172,AllPublicationData!$B:$B,'Publication Table (%)'!$C$4,AllPublicationData!$D:$D,'Publication Table (%)'!I$7),
SUMIFS(AllPublicationData!$F:$F,AllPublicationData!$A:$A,'Publication Table (%)'!$B172,AllPublicationData!$B:$B,'Publication Table (%)'!I$7)/
SUMIFS(AllPublicationData!$E:$E,AllPublicationData!$A:$A,'Publication Table (%)'!$B172,AllPublicationData!$B:$B,'Publication Table (%)'!I$7)),
IF('Publication Table (%)'!$C$5="Operations cancelled by patient",
IFERROR(SUMIFS(AllPublicationData!$G:$G,AllPublicationData!$A:$A,'Publication Table (%)'!$B172,AllPublicationData!$B:$B,'Publication Table (%)'!$C$4,AllPublicationData!$D:$D,'Publication Table (%)'!I$7)/
SUMIFS(AllPublicationData!$E:$E,AllPublicationData!$A:$A,'Publication Table (%)'!$B172,AllPublicationData!$B:$B,'Publication Table (%)'!$C$4,AllPublicationData!$D:$D,'Publication Table (%)'!I$7),
SUMIFS(AllPublicationData!$G:$G,AllPublicationData!$A:$A,'Publication Table (%)'!$B172,AllPublicationData!$B:$B,'Publication Table (%)'!I$7)/
SUMIFS(AllPublicationData!$E:$E,AllPublicationData!$A:$A,'Publication Table (%)'!$B172,AllPublicationData!$B:$B,'Publication Table (%)'!I$7)),
IF('Publication Table (%)'!$C$5="Operations cancelled for clinical reasons",
IFERROR(SUMIFS(AllPublicationData!$H:$H,AllPublicationData!$A:$A,'Publication Table (%)'!$B172,AllPublicationData!$B:$B,'Publication Table (%)'!$C$4,AllPublicationData!$D:$D,'Publication Table (%)'!I$7)/
SUMIFS(AllPublicationData!$E:$E,AllPublicationData!$A:$A,'Publication Table (%)'!$B172,AllPublicationData!$B:$B,'Publication Table (%)'!$C$4,AllPublicationData!$D:$D,'Publication Table (%)'!I$7),
SUMIFS(AllPublicationData!$H:$H,AllPublicationData!$A:$A,'Publication Table (%)'!$B172,AllPublicationData!$B:$B,'Publication Table (%)'!I$7)/
SUMIFS(AllPublicationData!$E:$E,AllPublicationData!$A:$A,'Publication Table (%)'!$B172,AllPublicationData!$B:$B,'Publication Table (%)'!I$7)),
IF('Publication Table (%)'!$C$5="Operations cancelled for non-clinical/capacity reasons",
IFERROR(SUMIFS(AllPublicationData!$I:$I,AllPublicationData!$A:$A,'Publication Table (%)'!$B172,AllPublicationData!$B:$B,'Publication Table (%)'!$C$4,AllPublicationData!$D:$D,'Publication Table (%)'!I$7)/
SUMIFS(AllPublicationData!$E:$E,AllPublicationData!$A:$A,'Publication Table (%)'!$B172,AllPublicationData!$B:$B,'Publication Table (%)'!$C$4,AllPublicationData!$D:$D,'Publication Table (%)'!I$7),
SUMIFS(AllPublicationData!$I:$I,AllPublicationData!$A:$A,'Publication Table (%)'!$B172,AllPublicationData!$B:$B,'Publication Table (%)'!I$7)/
SUMIFS(AllPublicationData!$E:$E,AllPublicationData!$A:$A,'Publication Table (%)'!$B172,AllPublicationData!$B:$B,'Publication Table (%)'!I$7)),
IF('Publication Table (%)'!$C$5="Cancellations for other reasons",
IFERROR(SUMIFS(AllPublicationData!$J:$J,AllPublicationData!$A:$A,'Publication Table (%)'!$B172,AllPublicationData!$B:$B,'Publication Table (%)'!$C$4,AllPublicationData!$D:$D,'Publication Table (%)'!I$7)/
SUMIFS(AllPublicationData!$E:$E,AllPublicationData!$A:$A,'Publication Table (%)'!$B172,AllPublicationData!$B:$B,'Publication Table (%)'!$C$4,AllPublicationData!$D:$D,'Publication Table (%)'!I$7),
SUMIFS(AllPublicationData!$J:$J,AllPublicationData!$A:$A,'Publication Table (%)'!$B172,AllPublicationData!$B:$B,'Publication Table (%)'!I$7)/
SUMIFS(AllPublicationData!$E:$E,AllPublicationData!$A:$A,'Publication Table (%)'!$B172,AllPublicationData!$B:$B,'Publication Table (%)'!I$7)))))))</f>
        <v>#DIV/0!</v>
      </c>
      <c r="J172" s="96" t="e">
        <f>IF('Publication Table (%)'!$C$5="All Cancelled Operations",
IFERROR(SUMIFS(AllPublicationData!$F:$F,AllPublicationData!$A:$A,'Publication Table (%)'!$B172,AllPublicationData!$B:$B,'Publication Table (%)'!$C$4,AllPublicationData!$D:$D,'Publication Table (%)'!J$7)/
SUMIFS(AllPublicationData!$E:$E,AllPublicationData!$A:$A,'Publication Table (%)'!$B172,AllPublicationData!$B:$B,'Publication Table (%)'!$C$4,AllPublicationData!$D:$D,'Publication Table (%)'!J$7),
SUMIFS(AllPublicationData!$F:$F,AllPublicationData!$A:$A,'Publication Table (%)'!$B172,AllPublicationData!$B:$B,'Publication Table (%)'!J$7)/
SUMIFS(AllPublicationData!$E:$E,AllPublicationData!$A:$A,'Publication Table (%)'!$B172,AllPublicationData!$B:$B,'Publication Table (%)'!J$7)),
IF('Publication Table (%)'!$C$5="Operations cancelled by patient",
IFERROR(SUMIFS(AllPublicationData!$G:$G,AllPublicationData!$A:$A,'Publication Table (%)'!$B172,AllPublicationData!$B:$B,'Publication Table (%)'!$C$4,AllPublicationData!$D:$D,'Publication Table (%)'!J$7)/
SUMIFS(AllPublicationData!$E:$E,AllPublicationData!$A:$A,'Publication Table (%)'!$B172,AllPublicationData!$B:$B,'Publication Table (%)'!$C$4,AllPublicationData!$D:$D,'Publication Table (%)'!J$7),
SUMIFS(AllPublicationData!$G:$G,AllPublicationData!$A:$A,'Publication Table (%)'!$B172,AllPublicationData!$B:$B,'Publication Table (%)'!J$7)/
SUMIFS(AllPublicationData!$E:$E,AllPublicationData!$A:$A,'Publication Table (%)'!$B172,AllPublicationData!$B:$B,'Publication Table (%)'!J$7)),
IF('Publication Table (%)'!$C$5="Operations cancelled for clinical reasons",
IFERROR(SUMIFS(AllPublicationData!$H:$H,AllPublicationData!$A:$A,'Publication Table (%)'!$B172,AllPublicationData!$B:$B,'Publication Table (%)'!$C$4,AllPublicationData!$D:$D,'Publication Table (%)'!J$7)/
SUMIFS(AllPublicationData!$E:$E,AllPublicationData!$A:$A,'Publication Table (%)'!$B172,AllPublicationData!$B:$B,'Publication Table (%)'!$C$4,AllPublicationData!$D:$D,'Publication Table (%)'!J$7),
SUMIFS(AllPublicationData!$H:$H,AllPublicationData!$A:$A,'Publication Table (%)'!$B172,AllPublicationData!$B:$B,'Publication Table (%)'!J$7)/
SUMIFS(AllPublicationData!$E:$E,AllPublicationData!$A:$A,'Publication Table (%)'!$B172,AllPublicationData!$B:$B,'Publication Table (%)'!J$7)),
IF('Publication Table (%)'!$C$5="Operations cancelled for non-clinical/capacity reasons",
IFERROR(SUMIFS(AllPublicationData!$I:$I,AllPublicationData!$A:$A,'Publication Table (%)'!$B172,AllPublicationData!$B:$B,'Publication Table (%)'!$C$4,AllPublicationData!$D:$D,'Publication Table (%)'!J$7)/
SUMIFS(AllPublicationData!$E:$E,AllPublicationData!$A:$A,'Publication Table (%)'!$B172,AllPublicationData!$B:$B,'Publication Table (%)'!$C$4,AllPublicationData!$D:$D,'Publication Table (%)'!J$7),
SUMIFS(AllPublicationData!$I:$I,AllPublicationData!$A:$A,'Publication Table (%)'!$B172,AllPublicationData!$B:$B,'Publication Table (%)'!J$7)/
SUMIFS(AllPublicationData!$E:$E,AllPublicationData!$A:$A,'Publication Table (%)'!$B172,AllPublicationData!$B:$B,'Publication Table (%)'!J$7)),
IF('Publication Table (%)'!$C$5="Cancellations for other reasons",
IFERROR(SUMIFS(AllPublicationData!$J:$J,AllPublicationData!$A:$A,'Publication Table (%)'!$B172,AllPublicationData!$B:$B,'Publication Table (%)'!$C$4,AllPublicationData!$D:$D,'Publication Table (%)'!J$7)/
SUMIFS(AllPublicationData!$E:$E,AllPublicationData!$A:$A,'Publication Table (%)'!$B172,AllPublicationData!$B:$B,'Publication Table (%)'!$C$4,AllPublicationData!$D:$D,'Publication Table (%)'!J$7),
SUMIFS(AllPublicationData!$J:$J,AllPublicationData!$A:$A,'Publication Table (%)'!$B172,AllPublicationData!$B:$B,'Publication Table (%)'!J$7)/
SUMIFS(AllPublicationData!$E:$E,AllPublicationData!$A:$A,'Publication Table (%)'!$B172,AllPublicationData!$B:$B,'Publication Table (%)'!J$7)))))))</f>
        <v>#DIV/0!</v>
      </c>
      <c r="K172" s="96" t="e">
        <f>IF('Publication Table (%)'!$C$5="All Cancelled Operations",
IFERROR(SUMIFS(AllPublicationData!$F:$F,AllPublicationData!$A:$A,'Publication Table (%)'!$B172,AllPublicationData!$B:$B,'Publication Table (%)'!$C$4,AllPublicationData!$D:$D,'Publication Table (%)'!K$7)/
SUMIFS(AllPublicationData!$E:$E,AllPublicationData!$A:$A,'Publication Table (%)'!$B172,AllPublicationData!$B:$B,'Publication Table (%)'!$C$4,AllPublicationData!$D:$D,'Publication Table (%)'!K$7),
SUMIFS(AllPublicationData!$F:$F,AllPublicationData!$A:$A,'Publication Table (%)'!$B172,AllPublicationData!$B:$B,'Publication Table (%)'!K$7)/
SUMIFS(AllPublicationData!$E:$E,AllPublicationData!$A:$A,'Publication Table (%)'!$B172,AllPublicationData!$B:$B,'Publication Table (%)'!K$7)),
IF('Publication Table (%)'!$C$5="Operations cancelled by patient",
IFERROR(SUMIFS(AllPublicationData!$G:$G,AllPublicationData!$A:$A,'Publication Table (%)'!$B172,AllPublicationData!$B:$B,'Publication Table (%)'!$C$4,AllPublicationData!$D:$D,'Publication Table (%)'!K$7)/
SUMIFS(AllPublicationData!$E:$E,AllPublicationData!$A:$A,'Publication Table (%)'!$B172,AllPublicationData!$B:$B,'Publication Table (%)'!$C$4,AllPublicationData!$D:$D,'Publication Table (%)'!K$7),
SUMIFS(AllPublicationData!$G:$G,AllPublicationData!$A:$A,'Publication Table (%)'!$B172,AllPublicationData!$B:$B,'Publication Table (%)'!K$7)/
SUMIFS(AllPublicationData!$E:$E,AllPublicationData!$A:$A,'Publication Table (%)'!$B172,AllPublicationData!$B:$B,'Publication Table (%)'!K$7)),
IF('Publication Table (%)'!$C$5="Operations cancelled for clinical reasons",
IFERROR(SUMIFS(AllPublicationData!$H:$H,AllPublicationData!$A:$A,'Publication Table (%)'!$B172,AllPublicationData!$B:$B,'Publication Table (%)'!$C$4,AllPublicationData!$D:$D,'Publication Table (%)'!K$7)/
SUMIFS(AllPublicationData!$E:$E,AllPublicationData!$A:$A,'Publication Table (%)'!$B172,AllPublicationData!$B:$B,'Publication Table (%)'!$C$4,AllPublicationData!$D:$D,'Publication Table (%)'!K$7),
SUMIFS(AllPublicationData!$H:$H,AllPublicationData!$A:$A,'Publication Table (%)'!$B172,AllPublicationData!$B:$B,'Publication Table (%)'!K$7)/
SUMIFS(AllPublicationData!$E:$E,AllPublicationData!$A:$A,'Publication Table (%)'!$B172,AllPublicationData!$B:$B,'Publication Table (%)'!K$7)),
IF('Publication Table (%)'!$C$5="Operations cancelled for non-clinical/capacity reasons",
IFERROR(SUMIFS(AllPublicationData!$I:$I,AllPublicationData!$A:$A,'Publication Table (%)'!$B172,AllPublicationData!$B:$B,'Publication Table (%)'!$C$4,AllPublicationData!$D:$D,'Publication Table (%)'!K$7)/
SUMIFS(AllPublicationData!$E:$E,AllPublicationData!$A:$A,'Publication Table (%)'!$B172,AllPublicationData!$B:$B,'Publication Table (%)'!$C$4,AllPublicationData!$D:$D,'Publication Table (%)'!K$7),
SUMIFS(AllPublicationData!$I:$I,AllPublicationData!$A:$A,'Publication Table (%)'!$B172,AllPublicationData!$B:$B,'Publication Table (%)'!K$7)/
SUMIFS(AllPublicationData!$E:$E,AllPublicationData!$A:$A,'Publication Table (%)'!$B172,AllPublicationData!$B:$B,'Publication Table (%)'!K$7)),
IF('Publication Table (%)'!$C$5="Cancellations for other reasons",
IFERROR(SUMIFS(AllPublicationData!$J:$J,AllPublicationData!$A:$A,'Publication Table (%)'!$B172,AllPublicationData!$B:$B,'Publication Table (%)'!$C$4,AllPublicationData!$D:$D,'Publication Table (%)'!K$7)/
SUMIFS(AllPublicationData!$E:$E,AllPublicationData!$A:$A,'Publication Table (%)'!$B172,AllPublicationData!$B:$B,'Publication Table (%)'!$C$4,AllPublicationData!$D:$D,'Publication Table (%)'!K$7),
SUMIFS(AllPublicationData!$J:$J,AllPublicationData!$A:$A,'Publication Table (%)'!$B172,AllPublicationData!$B:$B,'Publication Table (%)'!K$7)/
SUMIFS(AllPublicationData!$E:$E,AllPublicationData!$A:$A,'Publication Table (%)'!$B172,AllPublicationData!$B:$B,'Publication Table (%)'!K$7)))))))</f>
        <v>#DIV/0!</v>
      </c>
      <c r="L172" s="96" t="e">
        <f>IF('Publication Table (%)'!$C$5="All Cancelled Operations",
IFERROR(SUMIFS(AllPublicationData!$F:$F,AllPublicationData!$A:$A,'Publication Table (%)'!$B172,AllPublicationData!$B:$B,'Publication Table (%)'!$C$4,AllPublicationData!$D:$D,'Publication Table (%)'!L$7)/
SUMIFS(AllPublicationData!$E:$E,AllPublicationData!$A:$A,'Publication Table (%)'!$B172,AllPublicationData!$B:$B,'Publication Table (%)'!$C$4,AllPublicationData!$D:$D,'Publication Table (%)'!L$7),
SUMIFS(AllPublicationData!$F:$F,AllPublicationData!$A:$A,'Publication Table (%)'!$B172,AllPublicationData!$B:$B,'Publication Table (%)'!L$7)/
SUMIFS(AllPublicationData!$E:$E,AllPublicationData!$A:$A,'Publication Table (%)'!$B172,AllPublicationData!$B:$B,'Publication Table (%)'!L$7)),
IF('Publication Table (%)'!$C$5="Operations cancelled by patient",
IFERROR(SUMIFS(AllPublicationData!$G:$G,AllPublicationData!$A:$A,'Publication Table (%)'!$B172,AllPublicationData!$B:$B,'Publication Table (%)'!$C$4,AllPublicationData!$D:$D,'Publication Table (%)'!L$7)/
SUMIFS(AllPublicationData!$E:$E,AllPublicationData!$A:$A,'Publication Table (%)'!$B172,AllPublicationData!$B:$B,'Publication Table (%)'!$C$4,AllPublicationData!$D:$D,'Publication Table (%)'!L$7),
SUMIFS(AllPublicationData!$G:$G,AllPublicationData!$A:$A,'Publication Table (%)'!$B172,AllPublicationData!$B:$B,'Publication Table (%)'!L$7)/
SUMIFS(AllPublicationData!$E:$E,AllPublicationData!$A:$A,'Publication Table (%)'!$B172,AllPublicationData!$B:$B,'Publication Table (%)'!L$7)),
IF('Publication Table (%)'!$C$5="Operations cancelled for clinical reasons",
IFERROR(SUMIFS(AllPublicationData!$H:$H,AllPublicationData!$A:$A,'Publication Table (%)'!$B172,AllPublicationData!$B:$B,'Publication Table (%)'!$C$4,AllPublicationData!$D:$D,'Publication Table (%)'!L$7)/
SUMIFS(AllPublicationData!$E:$E,AllPublicationData!$A:$A,'Publication Table (%)'!$B172,AllPublicationData!$B:$B,'Publication Table (%)'!$C$4,AllPublicationData!$D:$D,'Publication Table (%)'!L$7),
SUMIFS(AllPublicationData!$H:$H,AllPublicationData!$A:$A,'Publication Table (%)'!$B172,AllPublicationData!$B:$B,'Publication Table (%)'!L$7)/
SUMIFS(AllPublicationData!$E:$E,AllPublicationData!$A:$A,'Publication Table (%)'!$B172,AllPublicationData!$B:$B,'Publication Table (%)'!L$7)),
IF('Publication Table (%)'!$C$5="Operations cancelled for non-clinical/capacity reasons",
IFERROR(SUMIFS(AllPublicationData!$I:$I,AllPublicationData!$A:$A,'Publication Table (%)'!$B172,AllPublicationData!$B:$B,'Publication Table (%)'!$C$4,AllPublicationData!$D:$D,'Publication Table (%)'!L$7)/
SUMIFS(AllPublicationData!$E:$E,AllPublicationData!$A:$A,'Publication Table (%)'!$B172,AllPublicationData!$B:$B,'Publication Table (%)'!$C$4,AllPublicationData!$D:$D,'Publication Table (%)'!L$7),
SUMIFS(AllPublicationData!$I:$I,AllPublicationData!$A:$A,'Publication Table (%)'!$B172,AllPublicationData!$B:$B,'Publication Table (%)'!L$7)/
SUMIFS(AllPublicationData!$E:$E,AllPublicationData!$A:$A,'Publication Table (%)'!$B172,AllPublicationData!$B:$B,'Publication Table (%)'!L$7)),
IF('Publication Table (%)'!$C$5="Cancellations for other reasons",
IFERROR(SUMIFS(AllPublicationData!$J:$J,AllPublicationData!$A:$A,'Publication Table (%)'!$B172,AllPublicationData!$B:$B,'Publication Table (%)'!$C$4,AllPublicationData!$D:$D,'Publication Table (%)'!L$7)/
SUMIFS(AllPublicationData!$E:$E,AllPublicationData!$A:$A,'Publication Table (%)'!$B172,AllPublicationData!$B:$B,'Publication Table (%)'!$C$4,AllPublicationData!$D:$D,'Publication Table (%)'!L$7),
SUMIFS(AllPublicationData!$J:$J,AllPublicationData!$A:$A,'Publication Table (%)'!$B172,AllPublicationData!$B:$B,'Publication Table (%)'!L$7)/
SUMIFS(AllPublicationData!$E:$E,AllPublicationData!$A:$A,'Publication Table (%)'!$B172,AllPublicationData!$B:$B,'Publication Table (%)'!L$7)))))))</f>
        <v>#DIV/0!</v>
      </c>
      <c r="M172" s="96" t="e">
        <f>IF('Publication Table (%)'!$C$5="All Cancelled Operations",
IFERROR(SUMIFS(AllPublicationData!$F:$F,AllPublicationData!$A:$A,'Publication Table (%)'!$B172,AllPublicationData!$B:$B,'Publication Table (%)'!$C$4,AllPublicationData!$D:$D,'Publication Table (%)'!M$7)/
SUMIFS(AllPublicationData!$E:$E,AllPublicationData!$A:$A,'Publication Table (%)'!$B172,AllPublicationData!$B:$B,'Publication Table (%)'!$C$4,AllPublicationData!$D:$D,'Publication Table (%)'!M$7),
SUMIFS(AllPublicationData!$F:$F,AllPublicationData!$A:$A,'Publication Table (%)'!$B172,AllPublicationData!$B:$B,'Publication Table (%)'!M$7)/
SUMIFS(AllPublicationData!$E:$E,AllPublicationData!$A:$A,'Publication Table (%)'!$B172,AllPublicationData!$B:$B,'Publication Table (%)'!M$7)),
IF('Publication Table (%)'!$C$5="Operations cancelled by patient",
IFERROR(SUMIFS(AllPublicationData!$G:$G,AllPublicationData!$A:$A,'Publication Table (%)'!$B172,AllPublicationData!$B:$B,'Publication Table (%)'!$C$4,AllPublicationData!$D:$D,'Publication Table (%)'!M$7)/
SUMIFS(AllPublicationData!$E:$E,AllPublicationData!$A:$A,'Publication Table (%)'!$B172,AllPublicationData!$B:$B,'Publication Table (%)'!$C$4,AllPublicationData!$D:$D,'Publication Table (%)'!M$7),
SUMIFS(AllPublicationData!$G:$G,AllPublicationData!$A:$A,'Publication Table (%)'!$B172,AllPublicationData!$B:$B,'Publication Table (%)'!M$7)/
SUMIFS(AllPublicationData!$E:$E,AllPublicationData!$A:$A,'Publication Table (%)'!$B172,AllPublicationData!$B:$B,'Publication Table (%)'!M$7)),
IF('Publication Table (%)'!$C$5="Operations cancelled for clinical reasons",
IFERROR(SUMIFS(AllPublicationData!$H:$H,AllPublicationData!$A:$A,'Publication Table (%)'!$B172,AllPublicationData!$B:$B,'Publication Table (%)'!$C$4,AllPublicationData!$D:$D,'Publication Table (%)'!M$7)/
SUMIFS(AllPublicationData!$E:$E,AllPublicationData!$A:$A,'Publication Table (%)'!$B172,AllPublicationData!$B:$B,'Publication Table (%)'!$C$4,AllPublicationData!$D:$D,'Publication Table (%)'!M$7),
SUMIFS(AllPublicationData!$H:$H,AllPublicationData!$A:$A,'Publication Table (%)'!$B172,AllPublicationData!$B:$B,'Publication Table (%)'!M$7)/
SUMIFS(AllPublicationData!$E:$E,AllPublicationData!$A:$A,'Publication Table (%)'!$B172,AllPublicationData!$B:$B,'Publication Table (%)'!M$7)),
IF('Publication Table (%)'!$C$5="Operations cancelled for non-clinical/capacity reasons",
IFERROR(SUMIFS(AllPublicationData!$I:$I,AllPublicationData!$A:$A,'Publication Table (%)'!$B172,AllPublicationData!$B:$B,'Publication Table (%)'!$C$4,AllPublicationData!$D:$D,'Publication Table (%)'!M$7)/
SUMIFS(AllPublicationData!$E:$E,AllPublicationData!$A:$A,'Publication Table (%)'!$B172,AllPublicationData!$B:$B,'Publication Table (%)'!$C$4,AllPublicationData!$D:$D,'Publication Table (%)'!M$7),
SUMIFS(AllPublicationData!$I:$I,AllPublicationData!$A:$A,'Publication Table (%)'!$B172,AllPublicationData!$B:$B,'Publication Table (%)'!M$7)/
SUMIFS(AllPublicationData!$E:$E,AllPublicationData!$A:$A,'Publication Table (%)'!$B172,AllPublicationData!$B:$B,'Publication Table (%)'!M$7)),
IF('Publication Table (%)'!$C$5="Cancellations for other reasons",
IFERROR(SUMIFS(AllPublicationData!$J:$J,AllPublicationData!$A:$A,'Publication Table (%)'!$B172,AllPublicationData!$B:$B,'Publication Table (%)'!$C$4,AllPublicationData!$D:$D,'Publication Table (%)'!M$7)/
SUMIFS(AllPublicationData!$E:$E,AllPublicationData!$A:$A,'Publication Table (%)'!$B172,AllPublicationData!$B:$B,'Publication Table (%)'!$C$4,AllPublicationData!$D:$D,'Publication Table (%)'!M$7),
SUMIFS(AllPublicationData!$J:$J,AllPublicationData!$A:$A,'Publication Table (%)'!$B172,AllPublicationData!$B:$B,'Publication Table (%)'!M$7)/
SUMIFS(AllPublicationData!$E:$E,AllPublicationData!$A:$A,'Publication Table (%)'!$B172,AllPublicationData!$B:$B,'Publication Table (%)'!M$7)))))))</f>
        <v>#DIV/0!</v>
      </c>
      <c r="N172" s="96" t="e">
        <f>IF('Publication Table (%)'!$C$5="All Cancelled Operations",
IFERROR(SUMIFS(AllPublicationData!$F:$F,AllPublicationData!$A:$A,'Publication Table (%)'!$B172,AllPublicationData!$B:$B,'Publication Table (%)'!$C$4,AllPublicationData!$D:$D,'Publication Table (%)'!N$7)/
SUMIFS(AllPublicationData!$E:$E,AllPublicationData!$A:$A,'Publication Table (%)'!$B172,AllPublicationData!$B:$B,'Publication Table (%)'!$C$4,AllPublicationData!$D:$D,'Publication Table (%)'!N$7),
SUMIFS(AllPublicationData!$F:$F,AllPublicationData!$A:$A,'Publication Table (%)'!$B172,AllPublicationData!$B:$B,'Publication Table (%)'!N$7)/
SUMIFS(AllPublicationData!$E:$E,AllPublicationData!$A:$A,'Publication Table (%)'!$B172,AllPublicationData!$B:$B,'Publication Table (%)'!N$7)),
IF('Publication Table (%)'!$C$5="Operations cancelled by patient",
IFERROR(SUMIFS(AllPublicationData!$G:$G,AllPublicationData!$A:$A,'Publication Table (%)'!$B172,AllPublicationData!$B:$B,'Publication Table (%)'!$C$4,AllPublicationData!$D:$D,'Publication Table (%)'!N$7)/
SUMIFS(AllPublicationData!$E:$E,AllPublicationData!$A:$A,'Publication Table (%)'!$B172,AllPublicationData!$B:$B,'Publication Table (%)'!$C$4,AllPublicationData!$D:$D,'Publication Table (%)'!N$7),
SUMIFS(AllPublicationData!$G:$G,AllPublicationData!$A:$A,'Publication Table (%)'!$B172,AllPublicationData!$B:$B,'Publication Table (%)'!N$7)/
SUMIFS(AllPublicationData!$E:$E,AllPublicationData!$A:$A,'Publication Table (%)'!$B172,AllPublicationData!$B:$B,'Publication Table (%)'!N$7)),
IF('Publication Table (%)'!$C$5="Operations cancelled for clinical reasons",
IFERROR(SUMIFS(AllPublicationData!$H:$H,AllPublicationData!$A:$A,'Publication Table (%)'!$B172,AllPublicationData!$B:$B,'Publication Table (%)'!$C$4,AllPublicationData!$D:$D,'Publication Table (%)'!N$7)/
SUMIFS(AllPublicationData!$E:$E,AllPublicationData!$A:$A,'Publication Table (%)'!$B172,AllPublicationData!$B:$B,'Publication Table (%)'!$C$4,AllPublicationData!$D:$D,'Publication Table (%)'!N$7),
SUMIFS(AllPublicationData!$H:$H,AllPublicationData!$A:$A,'Publication Table (%)'!$B172,AllPublicationData!$B:$B,'Publication Table (%)'!N$7)/
SUMIFS(AllPublicationData!$E:$E,AllPublicationData!$A:$A,'Publication Table (%)'!$B172,AllPublicationData!$B:$B,'Publication Table (%)'!N$7)),
IF('Publication Table (%)'!$C$5="Operations cancelled for non-clinical/capacity reasons",
IFERROR(SUMIFS(AllPublicationData!$I:$I,AllPublicationData!$A:$A,'Publication Table (%)'!$B172,AllPublicationData!$B:$B,'Publication Table (%)'!$C$4,AllPublicationData!$D:$D,'Publication Table (%)'!N$7)/
SUMIFS(AllPublicationData!$E:$E,AllPublicationData!$A:$A,'Publication Table (%)'!$B172,AllPublicationData!$B:$B,'Publication Table (%)'!$C$4,AllPublicationData!$D:$D,'Publication Table (%)'!N$7),
SUMIFS(AllPublicationData!$I:$I,AllPublicationData!$A:$A,'Publication Table (%)'!$B172,AllPublicationData!$B:$B,'Publication Table (%)'!N$7)/
SUMIFS(AllPublicationData!$E:$E,AllPublicationData!$A:$A,'Publication Table (%)'!$B172,AllPublicationData!$B:$B,'Publication Table (%)'!N$7)),
IF('Publication Table (%)'!$C$5="Cancellations for other reasons",
IFERROR(SUMIFS(AllPublicationData!$J:$J,AllPublicationData!$A:$A,'Publication Table (%)'!$B172,AllPublicationData!$B:$B,'Publication Table (%)'!$C$4,AllPublicationData!$D:$D,'Publication Table (%)'!N$7)/
SUMIFS(AllPublicationData!$E:$E,AllPublicationData!$A:$A,'Publication Table (%)'!$B172,AllPublicationData!$B:$B,'Publication Table (%)'!$C$4,AllPublicationData!$D:$D,'Publication Table (%)'!N$7),
SUMIFS(AllPublicationData!$J:$J,AllPublicationData!$A:$A,'Publication Table (%)'!$B172,AllPublicationData!$B:$B,'Publication Table (%)'!N$7)/
SUMIFS(AllPublicationData!$E:$E,AllPublicationData!$A:$A,'Publication Table (%)'!$B172,AllPublicationData!$B:$B,'Publication Table (%)'!N$7)))))))</f>
        <v>#DIV/0!</v>
      </c>
      <c r="O172" s="96" t="e">
        <f>IF('Publication Table (%)'!$C$5="All Cancelled Operations",
IFERROR(SUMIFS(AllPublicationData!$F:$F,AllPublicationData!$A:$A,'Publication Table (%)'!$B172,AllPublicationData!$B:$B,'Publication Table (%)'!$C$4,AllPublicationData!$D:$D,'Publication Table (%)'!O$7)/
SUMIFS(AllPublicationData!$E:$E,AllPublicationData!$A:$A,'Publication Table (%)'!$B172,AllPublicationData!$B:$B,'Publication Table (%)'!$C$4,AllPublicationData!$D:$D,'Publication Table (%)'!O$7),
SUMIFS(AllPublicationData!$F:$F,AllPublicationData!$A:$A,'Publication Table (%)'!$B172,AllPublicationData!$B:$B,'Publication Table (%)'!O$7)/
SUMIFS(AllPublicationData!$E:$E,AllPublicationData!$A:$A,'Publication Table (%)'!$B172,AllPublicationData!$B:$B,'Publication Table (%)'!O$7)),
IF('Publication Table (%)'!$C$5="Operations cancelled by patient",
IFERROR(SUMIFS(AllPublicationData!$G:$G,AllPublicationData!$A:$A,'Publication Table (%)'!$B172,AllPublicationData!$B:$B,'Publication Table (%)'!$C$4,AllPublicationData!$D:$D,'Publication Table (%)'!O$7)/
SUMIFS(AllPublicationData!$E:$E,AllPublicationData!$A:$A,'Publication Table (%)'!$B172,AllPublicationData!$B:$B,'Publication Table (%)'!$C$4,AllPublicationData!$D:$D,'Publication Table (%)'!O$7),
SUMIFS(AllPublicationData!$G:$G,AllPublicationData!$A:$A,'Publication Table (%)'!$B172,AllPublicationData!$B:$B,'Publication Table (%)'!O$7)/
SUMIFS(AllPublicationData!$E:$E,AllPublicationData!$A:$A,'Publication Table (%)'!$B172,AllPublicationData!$B:$B,'Publication Table (%)'!O$7)),
IF('Publication Table (%)'!$C$5="Operations cancelled for clinical reasons",
IFERROR(SUMIFS(AllPublicationData!$H:$H,AllPublicationData!$A:$A,'Publication Table (%)'!$B172,AllPublicationData!$B:$B,'Publication Table (%)'!$C$4,AllPublicationData!$D:$D,'Publication Table (%)'!O$7)/
SUMIFS(AllPublicationData!$E:$E,AllPublicationData!$A:$A,'Publication Table (%)'!$B172,AllPublicationData!$B:$B,'Publication Table (%)'!$C$4,AllPublicationData!$D:$D,'Publication Table (%)'!O$7),
SUMIFS(AllPublicationData!$H:$H,AllPublicationData!$A:$A,'Publication Table (%)'!$B172,AllPublicationData!$B:$B,'Publication Table (%)'!O$7)/
SUMIFS(AllPublicationData!$E:$E,AllPublicationData!$A:$A,'Publication Table (%)'!$B172,AllPublicationData!$B:$B,'Publication Table (%)'!O$7)),
IF('Publication Table (%)'!$C$5="Operations cancelled for non-clinical/capacity reasons",
IFERROR(SUMIFS(AllPublicationData!$I:$I,AllPublicationData!$A:$A,'Publication Table (%)'!$B172,AllPublicationData!$B:$B,'Publication Table (%)'!$C$4,AllPublicationData!$D:$D,'Publication Table (%)'!O$7)/
SUMIFS(AllPublicationData!$E:$E,AllPublicationData!$A:$A,'Publication Table (%)'!$B172,AllPublicationData!$B:$B,'Publication Table (%)'!$C$4,AllPublicationData!$D:$D,'Publication Table (%)'!O$7),
SUMIFS(AllPublicationData!$I:$I,AllPublicationData!$A:$A,'Publication Table (%)'!$B172,AllPublicationData!$B:$B,'Publication Table (%)'!O$7)/
SUMIFS(AllPublicationData!$E:$E,AllPublicationData!$A:$A,'Publication Table (%)'!$B172,AllPublicationData!$B:$B,'Publication Table (%)'!O$7)),
IF('Publication Table (%)'!$C$5="Cancellations for other reasons",
IFERROR(SUMIFS(AllPublicationData!$J:$J,AllPublicationData!$A:$A,'Publication Table (%)'!$B172,AllPublicationData!$B:$B,'Publication Table (%)'!$C$4,AllPublicationData!$D:$D,'Publication Table (%)'!O$7)/
SUMIFS(AllPublicationData!$E:$E,AllPublicationData!$A:$A,'Publication Table (%)'!$B172,AllPublicationData!$B:$B,'Publication Table (%)'!$C$4,AllPublicationData!$D:$D,'Publication Table (%)'!O$7),
SUMIFS(AllPublicationData!$J:$J,AllPublicationData!$A:$A,'Publication Table (%)'!$B172,AllPublicationData!$B:$B,'Publication Table (%)'!O$7)/
SUMIFS(AllPublicationData!$E:$E,AllPublicationData!$A:$A,'Publication Table (%)'!$B172,AllPublicationData!$B:$B,'Publication Table (%)'!O$7)))))))</f>
        <v>#DIV/0!</v>
      </c>
      <c r="P172" s="96" t="e">
        <f>IF('Publication Table (%)'!$C$5="All Cancelled Operations",
IFERROR(SUMIFS(AllPublicationData!$F:$F,AllPublicationData!$A:$A,'Publication Table (%)'!$B172,AllPublicationData!$B:$B,'Publication Table (%)'!$C$4,AllPublicationData!$D:$D,'Publication Table (%)'!P$7)/
SUMIFS(AllPublicationData!$E:$E,AllPublicationData!$A:$A,'Publication Table (%)'!$B172,AllPublicationData!$B:$B,'Publication Table (%)'!$C$4,AllPublicationData!$D:$D,'Publication Table (%)'!P$7),
SUMIFS(AllPublicationData!$F:$F,AllPublicationData!$A:$A,'Publication Table (%)'!$B172,AllPublicationData!$B:$B,'Publication Table (%)'!P$7)/
SUMIFS(AllPublicationData!$E:$E,AllPublicationData!$A:$A,'Publication Table (%)'!$B172,AllPublicationData!$B:$B,'Publication Table (%)'!P$7)),
IF('Publication Table (%)'!$C$5="Operations cancelled by patient",
IFERROR(SUMIFS(AllPublicationData!$G:$G,AllPublicationData!$A:$A,'Publication Table (%)'!$B172,AllPublicationData!$B:$B,'Publication Table (%)'!$C$4,AllPublicationData!$D:$D,'Publication Table (%)'!P$7)/
SUMIFS(AllPublicationData!$E:$E,AllPublicationData!$A:$A,'Publication Table (%)'!$B172,AllPublicationData!$B:$B,'Publication Table (%)'!$C$4,AllPublicationData!$D:$D,'Publication Table (%)'!P$7),
SUMIFS(AllPublicationData!$G:$G,AllPublicationData!$A:$A,'Publication Table (%)'!$B172,AllPublicationData!$B:$B,'Publication Table (%)'!P$7)/
SUMIFS(AllPublicationData!$E:$E,AllPublicationData!$A:$A,'Publication Table (%)'!$B172,AllPublicationData!$B:$B,'Publication Table (%)'!P$7)),
IF('Publication Table (%)'!$C$5="Operations cancelled for clinical reasons",
IFERROR(SUMIFS(AllPublicationData!$H:$H,AllPublicationData!$A:$A,'Publication Table (%)'!$B172,AllPublicationData!$B:$B,'Publication Table (%)'!$C$4,AllPublicationData!$D:$D,'Publication Table (%)'!P$7)/
SUMIFS(AllPublicationData!$E:$E,AllPublicationData!$A:$A,'Publication Table (%)'!$B172,AllPublicationData!$B:$B,'Publication Table (%)'!$C$4,AllPublicationData!$D:$D,'Publication Table (%)'!P$7),
SUMIFS(AllPublicationData!$H:$H,AllPublicationData!$A:$A,'Publication Table (%)'!$B172,AllPublicationData!$B:$B,'Publication Table (%)'!P$7)/
SUMIFS(AllPublicationData!$E:$E,AllPublicationData!$A:$A,'Publication Table (%)'!$B172,AllPublicationData!$B:$B,'Publication Table (%)'!P$7)),
IF('Publication Table (%)'!$C$5="Operations cancelled for non-clinical/capacity reasons",
IFERROR(SUMIFS(AllPublicationData!$I:$I,AllPublicationData!$A:$A,'Publication Table (%)'!$B172,AllPublicationData!$B:$B,'Publication Table (%)'!$C$4,AllPublicationData!$D:$D,'Publication Table (%)'!P$7)/
SUMIFS(AllPublicationData!$E:$E,AllPublicationData!$A:$A,'Publication Table (%)'!$B172,AllPublicationData!$B:$B,'Publication Table (%)'!$C$4,AllPublicationData!$D:$D,'Publication Table (%)'!P$7),
SUMIFS(AllPublicationData!$I:$I,AllPublicationData!$A:$A,'Publication Table (%)'!$B172,AllPublicationData!$B:$B,'Publication Table (%)'!P$7)/
SUMIFS(AllPublicationData!$E:$E,AllPublicationData!$A:$A,'Publication Table (%)'!$B172,AllPublicationData!$B:$B,'Publication Table (%)'!P$7)),
IF('Publication Table (%)'!$C$5="Cancellations for other reasons",
IFERROR(SUMIFS(AllPublicationData!$J:$J,AllPublicationData!$A:$A,'Publication Table (%)'!$B172,AllPublicationData!$B:$B,'Publication Table (%)'!$C$4,AllPublicationData!$D:$D,'Publication Table (%)'!P$7)/
SUMIFS(AllPublicationData!$E:$E,AllPublicationData!$A:$A,'Publication Table (%)'!$B172,AllPublicationData!$B:$B,'Publication Table (%)'!$C$4,AllPublicationData!$D:$D,'Publication Table (%)'!P$7),
SUMIFS(AllPublicationData!$J:$J,AllPublicationData!$A:$A,'Publication Table (%)'!$B172,AllPublicationData!$B:$B,'Publication Table (%)'!P$7)/
SUMIFS(AllPublicationData!$E:$E,AllPublicationData!$A:$A,'Publication Table (%)'!$B172,AllPublicationData!$B:$B,'Publication Table (%)'!P$7)))))))</f>
        <v>#DIV/0!</v>
      </c>
      <c r="Q172" s="96" t="e">
        <f>IF('Publication Table (%)'!$C$5="All Cancelled Operations",
IFERROR(SUMIFS(AllPublicationData!$F:$F,AllPublicationData!$A:$A,'Publication Table (%)'!$B172,AllPublicationData!$B:$B,'Publication Table (%)'!$C$4,AllPublicationData!$D:$D,'Publication Table (%)'!Q$7)/
SUMIFS(AllPublicationData!$E:$E,AllPublicationData!$A:$A,'Publication Table (%)'!$B172,AllPublicationData!$B:$B,'Publication Table (%)'!$C$4,AllPublicationData!$D:$D,'Publication Table (%)'!Q$7),
SUMIFS(AllPublicationData!$F:$F,AllPublicationData!$A:$A,'Publication Table (%)'!$B172,AllPublicationData!$B:$B,'Publication Table (%)'!Q$7)/
SUMIFS(AllPublicationData!$E:$E,AllPublicationData!$A:$A,'Publication Table (%)'!$B172,AllPublicationData!$B:$B,'Publication Table (%)'!Q$7)),
IF('Publication Table (%)'!$C$5="Operations cancelled by patient",
IFERROR(SUMIFS(AllPublicationData!$G:$G,AllPublicationData!$A:$A,'Publication Table (%)'!$B172,AllPublicationData!$B:$B,'Publication Table (%)'!$C$4,AllPublicationData!$D:$D,'Publication Table (%)'!Q$7)/
SUMIFS(AllPublicationData!$E:$E,AllPublicationData!$A:$A,'Publication Table (%)'!$B172,AllPublicationData!$B:$B,'Publication Table (%)'!$C$4,AllPublicationData!$D:$D,'Publication Table (%)'!Q$7),
SUMIFS(AllPublicationData!$G:$G,AllPublicationData!$A:$A,'Publication Table (%)'!$B172,AllPublicationData!$B:$B,'Publication Table (%)'!Q$7)/
SUMIFS(AllPublicationData!$E:$E,AllPublicationData!$A:$A,'Publication Table (%)'!$B172,AllPublicationData!$B:$B,'Publication Table (%)'!Q$7)),
IF('Publication Table (%)'!$C$5="Operations cancelled for clinical reasons",
IFERROR(SUMIFS(AllPublicationData!$H:$H,AllPublicationData!$A:$A,'Publication Table (%)'!$B172,AllPublicationData!$B:$B,'Publication Table (%)'!$C$4,AllPublicationData!$D:$D,'Publication Table (%)'!Q$7)/
SUMIFS(AllPublicationData!$E:$E,AllPublicationData!$A:$A,'Publication Table (%)'!$B172,AllPublicationData!$B:$B,'Publication Table (%)'!$C$4,AllPublicationData!$D:$D,'Publication Table (%)'!Q$7),
SUMIFS(AllPublicationData!$H:$H,AllPublicationData!$A:$A,'Publication Table (%)'!$B172,AllPublicationData!$B:$B,'Publication Table (%)'!Q$7)/
SUMIFS(AllPublicationData!$E:$E,AllPublicationData!$A:$A,'Publication Table (%)'!$B172,AllPublicationData!$B:$B,'Publication Table (%)'!Q$7)),
IF('Publication Table (%)'!$C$5="Operations cancelled for non-clinical/capacity reasons",
IFERROR(SUMIFS(AllPublicationData!$I:$I,AllPublicationData!$A:$A,'Publication Table (%)'!$B172,AllPublicationData!$B:$B,'Publication Table (%)'!$C$4,AllPublicationData!$D:$D,'Publication Table (%)'!Q$7)/
SUMIFS(AllPublicationData!$E:$E,AllPublicationData!$A:$A,'Publication Table (%)'!$B172,AllPublicationData!$B:$B,'Publication Table (%)'!$C$4,AllPublicationData!$D:$D,'Publication Table (%)'!Q$7),
SUMIFS(AllPublicationData!$I:$I,AllPublicationData!$A:$A,'Publication Table (%)'!$B172,AllPublicationData!$B:$B,'Publication Table (%)'!Q$7)/
SUMIFS(AllPublicationData!$E:$E,AllPublicationData!$A:$A,'Publication Table (%)'!$B172,AllPublicationData!$B:$B,'Publication Table (%)'!Q$7)),
IF('Publication Table (%)'!$C$5="Cancellations for other reasons",
IFERROR(SUMIFS(AllPublicationData!$J:$J,AllPublicationData!$A:$A,'Publication Table (%)'!$B172,AllPublicationData!$B:$B,'Publication Table (%)'!$C$4,AllPublicationData!$D:$D,'Publication Table (%)'!Q$7)/
SUMIFS(AllPublicationData!$E:$E,AllPublicationData!$A:$A,'Publication Table (%)'!$B172,AllPublicationData!$B:$B,'Publication Table (%)'!$C$4,AllPublicationData!$D:$D,'Publication Table (%)'!Q$7),
SUMIFS(AllPublicationData!$J:$J,AllPublicationData!$A:$A,'Publication Table (%)'!$B172,AllPublicationData!$B:$B,'Publication Table (%)'!Q$7)/
SUMIFS(AllPublicationData!$E:$E,AllPublicationData!$A:$A,'Publication Table (%)'!$B172,AllPublicationData!$B:$B,'Publication Table (%)'!Q$7)))))))</f>
        <v>#DIV/0!</v>
      </c>
      <c r="R172" s="96" t="e">
        <f>IF('Publication Table (%)'!$C$5="All Cancelled Operations",
IFERROR(SUMIFS(AllPublicationData!$F:$F,AllPublicationData!$A:$A,'Publication Table (%)'!$B172,AllPublicationData!$B:$B,'Publication Table (%)'!$C$4,AllPublicationData!$D:$D,'Publication Table (%)'!R$7)/
SUMIFS(AllPublicationData!$E:$E,AllPublicationData!$A:$A,'Publication Table (%)'!$B172,AllPublicationData!$B:$B,'Publication Table (%)'!$C$4,AllPublicationData!$D:$D,'Publication Table (%)'!R$7),
SUMIFS(AllPublicationData!$F:$F,AllPublicationData!$A:$A,'Publication Table (%)'!$B172,AllPublicationData!$B:$B,'Publication Table (%)'!R$7)/
SUMIFS(AllPublicationData!$E:$E,AllPublicationData!$A:$A,'Publication Table (%)'!$B172,AllPublicationData!$B:$B,'Publication Table (%)'!R$7)),
IF('Publication Table (%)'!$C$5="Operations cancelled by patient",
IFERROR(SUMIFS(AllPublicationData!$G:$G,AllPublicationData!$A:$A,'Publication Table (%)'!$B172,AllPublicationData!$B:$B,'Publication Table (%)'!$C$4,AllPublicationData!$D:$D,'Publication Table (%)'!R$7)/
SUMIFS(AllPublicationData!$E:$E,AllPublicationData!$A:$A,'Publication Table (%)'!$B172,AllPublicationData!$B:$B,'Publication Table (%)'!$C$4,AllPublicationData!$D:$D,'Publication Table (%)'!R$7),
SUMIFS(AllPublicationData!$G:$G,AllPublicationData!$A:$A,'Publication Table (%)'!$B172,AllPublicationData!$B:$B,'Publication Table (%)'!R$7)/
SUMIFS(AllPublicationData!$E:$E,AllPublicationData!$A:$A,'Publication Table (%)'!$B172,AllPublicationData!$B:$B,'Publication Table (%)'!R$7)),
IF('Publication Table (%)'!$C$5="Operations cancelled for clinical reasons",
IFERROR(SUMIFS(AllPublicationData!$H:$H,AllPublicationData!$A:$A,'Publication Table (%)'!$B172,AllPublicationData!$B:$B,'Publication Table (%)'!$C$4,AllPublicationData!$D:$D,'Publication Table (%)'!R$7)/
SUMIFS(AllPublicationData!$E:$E,AllPublicationData!$A:$A,'Publication Table (%)'!$B172,AllPublicationData!$B:$B,'Publication Table (%)'!$C$4,AllPublicationData!$D:$D,'Publication Table (%)'!R$7),
SUMIFS(AllPublicationData!$H:$H,AllPublicationData!$A:$A,'Publication Table (%)'!$B172,AllPublicationData!$B:$B,'Publication Table (%)'!R$7)/
SUMIFS(AllPublicationData!$E:$E,AllPublicationData!$A:$A,'Publication Table (%)'!$B172,AllPublicationData!$B:$B,'Publication Table (%)'!R$7)),
IF('Publication Table (%)'!$C$5="Operations cancelled for non-clinical/capacity reasons",
IFERROR(SUMIFS(AllPublicationData!$I:$I,AllPublicationData!$A:$A,'Publication Table (%)'!$B172,AllPublicationData!$B:$B,'Publication Table (%)'!$C$4,AllPublicationData!$D:$D,'Publication Table (%)'!R$7)/
SUMIFS(AllPublicationData!$E:$E,AllPublicationData!$A:$A,'Publication Table (%)'!$B172,AllPublicationData!$B:$B,'Publication Table (%)'!$C$4,AllPublicationData!$D:$D,'Publication Table (%)'!R$7),
SUMIFS(AllPublicationData!$I:$I,AllPublicationData!$A:$A,'Publication Table (%)'!$B172,AllPublicationData!$B:$B,'Publication Table (%)'!R$7)/
SUMIFS(AllPublicationData!$E:$E,AllPublicationData!$A:$A,'Publication Table (%)'!$B172,AllPublicationData!$B:$B,'Publication Table (%)'!R$7)),
IF('Publication Table (%)'!$C$5="Cancellations for other reasons",
IFERROR(SUMIFS(AllPublicationData!$J:$J,AllPublicationData!$A:$A,'Publication Table (%)'!$B172,AllPublicationData!$B:$B,'Publication Table (%)'!$C$4,AllPublicationData!$D:$D,'Publication Table (%)'!R$7)/
SUMIFS(AllPublicationData!$E:$E,AllPublicationData!$A:$A,'Publication Table (%)'!$B172,AllPublicationData!$B:$B,'Publication Table (%)'!$C$4,AllPublicationData!$D:$D,'Publication Table (%)'!R$7),
SUMIFS(AllPublicationData!$J:$J,AllPublicationData!$A:$A,'Publication Table (%)'!$B172,AllPublicationData!$B:$B,'Publication Table (%)'!R$7)/
SUMIFS(AllPublicationData!$E:$E,AllPublicationData!$A:$A,'Publication Table (%)'!$B172,AllPublicationData!$B:$B,'Publication Table (%)'!R$7)))))))</f>
        <v>#DIV/0!</v>
      </c>
      <c r="S172" s="96" t="e">
        <f>IF('Publication Table (%)'!$C$5="All Cancelled Operations",
IFERROR(SUMIFS(AllPublicationData!$F:$F,AllPublicationData!$A:$A,'Publication Table (%)'!$B172,AllPublicationData!$B:$B,'Publication Table (%)'!$C$4,AllPublicationData!$D:$D,'Publication Table (%)'!S$7)/
SUMIFS(AllPublicationData!$E:$E,AllPublicationData!$A:$A,'Publication Table (%)'!$B172,AllPublicationData!$B:$B,'Publication Table (%)'!$C$4,AllPublicationData!$D:$D,'Publication Table (%)'!S$7),
SUMIFS(AllPublicationData!$F:$F,AllPublicationData!$A:$A,'Publication Table (%)'!$B172,AllPublicationData!$B:$B,'Publication Table (%)'!S$7)/
SUMIFS(AllPublicationData!$E:$E,AllPublicationData!$A:$A,'Publication Table (%)'!$B172,AllPublicationData!$B:$B,'Publication Table (%)'!S$7)),
IF('Publication Table (%)'!$C$5="Operations cancelled by patient",
IFERROR(SUMIFS(AllPublicationData!$G:$G,AllPublicationData!$A:$A,'Publication Table (%)'!$B172,AllPublicationData!$B:$B,'Publication Table (%)'!$C$4,AllPublicationData!$D:$D,'Publication Table (%)'!S$7)/
SUMIFS(AllPublicationData!$E:$E,AllPublicationData!$A:$A,'Publication Table (%)'!$B172,AllPublicationData!$B:$B,'Publication Table (%)'!$C$4,AllPublicationData!$D:$D,'Publication Table (%)'!S$7),
SUMIFS(AllPublicationData!$G:$G,AllPublicationData!$A:$A,'Publication Table (%)'!$B172,AllPublicationData!$B:$B,'Publication Table (%)'!S$7)/
SUMIFS(AllPublicationData!$E:$E,AllPublicationData!$A:$A,'Publication Table (%)'!$B172,AllPublicationData!$B:$B,'Publication Table (%)'!S$7)),
IF('Publication Table (%)'!$C$5="Operations cancelled for clinical reasons",
IFERROR(SUMIFS(AllPublicationData!$H:$H,AllPublicationData!$A:$A,'Publication Table (%)'!$B172,AllPublicationData!$B:$B,'Publication Table (%)'!$C$4,AllPublicationData!$D:$D,'Publication Table (%)'!S$7)/
SUMIFS(AllPublicationData!$E:$E,AllPublicationData!$A:$A,'Publication Table (%)'!$B172,AllPublicationData!$B:$B,'Publication Table (%)'!$C$4,AllPublicationData!$D:$D,'Publication Table (%)'!S$7),
SUMIFS(AllPublicationData!$H:$H,AllPublicationData!$A:$A,'Publication Table (%)'!$B172,AllPublicationData!$B:$B,'Publication Table (%)'!S$7)/
SUMIFS(AllPublicationData!$E:$E,AllPublicationData!$A:$A,'Publication Table (%)'!$B172,AllPublicationData!$B:$B,'Publication Table (%)'!S$7)),
IF('Publication Table (%)'!$C$5="Operations cancelled for non-clinical/capacity reasons",
IFERROR(SUMIFS(AllPublicationData!$I:$I,AllPublicationData!$A:$A,'Publication Table (%)'!$B172,AllPublicationData!$B:$B,'Publication Table (%)'!$C$4,AllPublicationData!$D:$D,'Publication Table (%)'!S$7)/
SUMIFS(AllPublicationData!$E:$E,AllPublicationData!$A:$A,'Publication Table (%)'!$B172,AllPublicationData!$B:$B,'Publication Table (%)'!$C$4,AllPublicationData!$D:$D,'Publication Table (%)'!S$7),
SUMIFS(AllPublicationData!$I:$I,AllPublicationData!$A:$A,'Publication Table (%)'!$B172,AllPublicationData!$B:$B,'Publication Table (%)'!S$7)/
SUMIFS(AllPublicationData!$E:$E,AllPublicationData!$A:$A,'Publication Table (%)'!$B172,AllPublicationData!$B:$B,'Publication Table (%)'!S$7)),
IF('Publication Table (%)'!$C$5="Cancellations for other reasons",
IFERROR(SUMIFS(AllPublicationData!$J:$J,AllPublicationData!$A:$A,'Publication Table (%)'!$B172,AllPublicationData!$B:$B,'Publication Table (%)'!$C$4,AllPublicationData!$D:$D,'Publication Table (%)'!S$7)/
SUMIFS(AllPublicationData!$E:$E,AllPublicationData!$A:$A,'Publication Table (%)'!$B172,AllPublicationData!$B:$B,'Publication Table (%)'!$C$4,AllPublicationData!$D:$D,'Publication Table (%)'!S$7),
SUMIFS(AllPublicationData!$J:$J,AllPublicationData!$A:$A,'Publication Table (%)'!$B172,AllPublicationData!$B:$B,'Publication Table (%)'!S$7)/
SUMIFS(AllPublicationData!$E:$E,AllPublicationData!$A:$A,'Publication Table (%)'!$B172,AllPublicationData!$B:$B,'Publication Table (%)'!S$7)))))))</f>
        <v>#DIV/0!</v>
      </c>
    </row>
    <row r="173" spans="3:19" x14ac:dyDescent="0.35">
      <c r="C173" s="112">
        <f>IF('Publication Table (%)'!$C$5="All Cancelled Operations",
SUMIFS(AllPublicationData!$F:$F,AllPublicationData!$A:$A,'Publication Table (%)'!$B173,AllPublicationData!$B:$B,'Publication Table (%)'!$C$4),
IF('Publication Table (%)'!$C$5="Operations cancelled by patient",
SUMIFS(AllPublicationData!$G:$G,AllPublicationData!$A:$A,'Publication Table (%)'!$B173,AllPublicationData!$B:$B,'Publication Table (%)'!$C$4),
IF('Publication Table (%)'!$C$5="Operations cancelled for clinical reasons",
SUMIFS(AllPublicationData!$H:$H,AllPublicationData!$A:$A,'Publication Table (%)'!$B173,AllPublicationData!$B:$B,'Publication Table (%)'!$C$4),
IF('Publication Table (%)'!$C$5="Operations cancelled for non-clinical/capacity reasons",
SUMIFS(AllPublicationData!$I:$I,AllPublicationData!$A:$A,'Publication Table (%)'!$B173,AllPublicationData!$B:$B,'Publication Table (%)'!$C$4),
IF('Publication Table (%)'!$C$5="Cancellations for other reasons",
SUMIFS(AllPublicationData!$J:$J,AllPublicationData!$A:$A,'Publication Table (%)'!$B173,AllPublicationData!$B:$B,'Publication Table (%)'!$C$4))))))+
IF(AND($C$4="NHS Scotland",$C$5="All Cancelled Operations"),
SUMIFS(AllPublicationData!$F:$F,AllPublicationData!$A:$A,'Publication Table (%)'!$B173),
IF(AND($C$4="NHS Scotland",$C$5="Operations cancelled by patient"),
SUMIFS(AllPublicationData!$G:$G,AllPublicationData!$A:$A,'Publication Table (%)'!$B173),
IF(AND($C$4="NHS Scotland",$C$5="Operations cancelled for clinical reasons"),
SUMIFS(AllPublicationData!$H:$H,AllPublicationData!$A:$A,'Publication Table (%)'!$B173),
IF(AND($C$4="NHS Scotland",$C$5="Operations cancelled for non-clinical/capacity reasons"),
SUMIFS(AllPublicationData!$I:$I,AllPublicationData!$A:$A,'Publication Table (%)'!$B173),
IF(AND($C$4="NHS Scotland",$C$5="Cancellations for other reasons"),
SUMIFS(AllPublicationData!$J:$J,AllPublicationData!$A:$A,'Publication Table (%)'!$B173))))))</f>
        <v>0</v>
      </c>
      <c r="D173" s="110" t="e">
        <f>IF(AND('Publication Table (%)'!$C$5="All Cancelled Operations",$C$4&lt;&gt;"NHS Scotland"),
IFERROR(SUMIFS(AllPublicationData!$F:$F,AllPublicationData!$A:$A,'Publication Table (%)'!$B173,AllPublicationData!$B:$B,'Publication Table (%)'!$C$4,AllPublicationData!$D:$D,'Publication Table (%)'!D$7)/
SUMIFS(AllPublicationData!$E:$E,AllPublicationData!$A:$A,'Publication Table (%)'!$B173,AllPublicationData!$B:$B,'Publication Table (%)'!$C$4,AllPublicationData!$D:$D,'Publication Table (%)'!D$7),
SUMIFS(AllPublicationData!$F:$F,AllPublicationData!$A:$A,'Publication Table (%)'!$B173,AllPublicationData!$B:$B,'Publication Table (%)'!D$7)/
SUMIFS(AllPublicationData!$E:$E,AllPublicationData!$A:$A,'Publication Table (%)'!$B173,AllPublicationData!$B:$B,'Publication Table (%)'!D$7)),
IF(AND('Publication Table (%)'!$C$5="Operations cancelled by patient",$C$4&lt;&gt;"NHS Scotland"),
IFERROR(SUMIFS(AllPublicationData!$G:$G,AllPublicationData!$A:$A,'Publication Table (%)'!$B173,AllPublicationData!$B:$B,'Publication Table (%)'!$C$4,AllPublicationData!$D:$D,'Publication Table (%)'!D$7)/
SUMIFS(AllPublicationData!$E:$E,AllPublicationData!$A:$A,'Publication Table (%)'!$B173,AllPublicationData!$B:$B,'Publication Table (%)'!$C$4,AllPublicationData!$D:$D,'Publication Table (%)'!D$7),
SUMIFS(AllPublicationData!$G:$G,AllPublicationData!$A:$A,'Publication Table (%)'!$B173,AllPublicationData!$B:$B,'Publication Table (%)'!D$7)/
SUMIFS(AllPublicationData!$E:$E,AllPublicationData!$A:$A,'Publication Table (%)'!$B173,AllPublicationData!$B:$B,'Publication Table (%)'!D$7)),
IF(AND('Publication Table (%)'!$C$5="Operations cancelled for clinical reasons",$C$4&lt;&gt;"NHS Scotland"),
IFERROR(SUMIFS(AllPublicationData!$H:$H,AllPublicationData!$A:$A,'Publication Table (%)'!$B173,AllPublicationData!$B:$B,'Publication Table (%)'!$C$4,AllPublicationData!$D:$D,'Publication Table (%)'!D$7)/
SUMIFS(AllPublicationData!$E:$E,AllPublicationData!$A:$A,'Publication Table (%)'!$B173,AllPublicationData!$B:$B,'Publication Table (%)'!$C$4,AllPublicationData!$D:$D,'Publication Table (%)'!D$7),
SUMIFS(AllPublicationData!$H:$H,AllPublicationData!$A:$A,'Publication Table (%)'!$B173,AllPublicationData!$B:$B,'Publication Table (%)'!D$7)/
SUMIFS(AllPublicationData!$E:$E,AllPublicationData!$A:$A,'Publication Table (%)'!$B173,AllPublicationData!$B:$B,'Publication Table (%)'!D$7)),
IF(AND('Publication Table (%)'!$C$5="Operations cancelled for non-clinical/capacity reasons",$C$4&lt;&gt;"NHS Scotland"),
IFERROR(SUMIFS(AllPublicationData!$I:$I,AllPublicationData!$A:$A,'Publication Table (%)'!$B173,AllPublicationData!$B:$B,'Publication Table (%)'!$C$4,AllPublicationData!$D:$D,'Publication Table (%)'!D$7)/
SUMIFS(AllPublicationData!$E:$E,AllPublicationData!$A:$A,'Publication Table (%)'!$B173,AllPublicationData!$B:$B,'Publication Table (%)'!$C$4,AllPublicationData!$D:$D,'Publication Table (%)'!D$7),
SUMIFS(AllPublicationData!$I:$I,AllPublicationData!$A:$A,'Publication Table (%)'!$B173,AllPublicationData!$B:$B,'Publication Table (%)'!D$7)/
SUMIFS(AllPublicationData!$E:$E,AllPublicationData!$A:$A,'Publication Table (%)'!$B173,AllPublicationData!$B:$B,'Publication Table (%)'!D$7)),
IF(AND('Publication Table (%)'!$C$5="Cancellations for other reasons",$C$4&lt;&gt;"NHS Scotland"),
IFERROR(SUMIFS(AllPublicationData!$J:$J,AllPublicationData!$A:$A,'Publication Table (%)'!$B173,AllPublicationData!$B:$B,'Publication Table (%)'!$C$4,AllPublicationData!$D:$D,'Publication Table (%)'!D$7)/
SUMIFS(AllPublicationData!$E:$E,AllPublicationData!$A:$A,'Publication Table (%)'!$B173,AllPublicationData!$B:$B,'Publication Table (%)'!$C$4,AllPublicationData!$D:$D,'Publication Table (%)'!D$7),
SUMIFS(AllPublicationData!$J:$J,AllPublicationData!$A:$A,'Publication Table (%)'!$B173,AllPublicationData!$B:$B,'Publication Table (%)'!D$7)/
SUMIFS(AllPublicationData!$E:$E,AllPublicationData!$A:$A,'Publication Table (%)'!$B173,AllPublicationData!$B:$B,'Publication Table (%)'!D$7)),
IF(AND($C$4="NHS Scotland",$C$5="All Cancelled Operations"),
SUMIFS(AllPublicationData!$F:$F,AllPublicationData!$A:$A,'Publication Table'!$B173)/
SUMIFS(AllPublicationData!$E:$E,AllPublicationData!$A:$A,'Publication Table'!$B173),
IF(AND($C$4="NHS Scotland",$C$5="Operations cancelled by patient"),
SUMIFS(AllPublicationData!$G:$G,AllPublicationData!$A:$A,'Publication Table'!$B173)/
SUMIFS(AllPublicationData!$E:$E,AllPublicationData!$A:$A,'Publication Table'!$B173),
IF(AND($C$4="NHS Scotland",$C$5="Operations cancelled for clinical reasons"),
SUMIFS(AllPublicationData!$H:$H,AllPublicationData!$A:$A,'Publication Table'!$B173)/
SUMIFS(AllPublicationData!$E:$E,AllPublicationData!$A:$A,'Publication Table'!$B173),
IF(AND($C$4="NHS Scotland",$C$5="Operations cancelled for non-clinical/capacity reasons"),
SUMIFS(AllPublicationData!$I:$I,AllPublicationData!$A:$A,'Publication Table'!$B173)/
SUMIFS(AllPublicationData!$E:$E,AllPublicationData!$A:$A,'Publication Table'!$B173),
IF(AND($C$4="NHS Scotland",$C$5="Cancellations for other reasons"),
SUMIFS(AllPublicationData!$J:$J,AllPublicationData!$A:$A,'Publication Table'!$B173)/
SUMIFS(AllPublicationData!$E:$E,AllPublicationData!$A:$A,'Publication Table'!$B173)))))))))))</f>
        <v>#DIV/0!</v>
      </c>
      <c r="E173" s="96" t="e">
        <f>IF('Publication Table (%)'!$C$5="All Cancelled Operations",
IFERROR(SUMIFS(AllPublicationData!$F:$F,AllPublicationData!$A:$A,'Publication Table (%)'!$B173,AllPublicationData!$B:$B,'Publication Table (%)'!$C$4,AllPublicationData!$D:$D,'Publication Table (%)'!E$7)/
SUMIFS(AllPublicationData!$E:$E,AllPublicationData!$A:$A,'Publication Table (%)'!$B173,AllPublicationData!$B:$B,'Publication Table (%)'!$C$4,AllPublicationData!$D:$D,'Publication Table (%)'!E$7),
SUMIFS(AllPublicationData!$F:$F,AllPublicationData!$A:$A,'Publication Table (%)'!$B173,AllPublicationData!$B:$B,'Publication Table (%)'!E$7)/
SUMIFS(AllPublicationData!$E:$E,AllPublicationData!$A:$A,'Publication Table (%)'!$B173,AllPublicationData!$B:$B,'Publication Table (%)'!E$7)),
IF('Publication Table (%)'!$C$5="Operations cancelled by patient",
IFERROR(SUMIFS(AllPublicationData!$G:$G,AllPublicationData!$A:$A,'Publication Table (%)'!$B173,AllPublicationData!$B:$B,'Publication Table (%)'!$C$4,AllPublicationData!$D:$D,'Publication Table (%)'!E$7)/
SUMIFS(AllPublicationData!$E:$E,AllPublicationData!$A:$A,'Publication Table (%)'!$B173,AllPublicationData!$B:$B,'Publication Table (%)'!$C$4,AllPublicationData!$D:$D,'Publication Table (%)'!E$7),
SUMIFS(AllPublicationData!$G:$G,AllPublicationData!$A:$A,'Publication Table (%)'!$B173,AllPublicationData!$B:$B,'Publication Table (%)'!E$7)/
SUMIFS(AllPublicationData!$E:$E,AllPublicationData!$A:$A,'Publication Table (%)'!$B173,AllPublicationData!$B:$B,'Publication Table (%)'!E$7)),
IF('Publication Table (%)'!$C$5="Operations cancelled for clinical reasons",
IFERROR(SUMIFS(AllPublicationData!$H:$H,AllPublicationData!$A:$A,'Publication Table (%)'!$B173,AllPublicationData!$B:$B,'Publication Table (%)'!$C$4,AllPublicationData!$D:$D,'Publication Table (%)'!E$7)/
SUMIFS(AllPublicationData!$E:$E,AllPublicationData!$A:$A,'Publication Table (%)'!$B173,AllPublicationData!$B:$B,'Publication Table (%)'!$C$4,AllPublicationData!$D:$D,'Publication Table (%)'!E$7),
SUMIFS(AllPublicationData!$H:$H,AllPublicationData!$A:$A,'Publication Table (%)'!$B173,AllPublicationData!$B:$B,'Publication Table (%)'!E$7)/
SUMIFS(AllPublicationData!$E:$E,AllPublicationData!$A:$A,'Publication Table (%)'!$B173,AllPublicationData!$B:$B,'Publication Table (%)'!E$7)),
IF('Publication Table (%)'!$C$5="Operations cancelled for non-clinical/capacity reasons",
IFERROR(SUMIFS(AllPublicationData!$I:$I,AllPublicationData!$A:$A,'Publication Table (%)'!$B173,AllPublicationData!$B:$B,'Publication Table (%)'!$C$4,AllPublicationData!$D:$D,'Publication Table (%)'!E$7)/
SUMIFS(AllPublicationData!$E:$E,AllPublicationData!$A:$A,'Publication Table (%)'!$B173,AllPublicationData!$B:$B,'Publication Table (%)'!$C$4,AllPublicationData!$D:$D,'Publication Table (%)'!E$7),
SUMIFS(AllPublicationData!$I:$I,AllPublicationData!$A:$A,'Publication Table (%)'!$B173,AllPublicationData!$B:$B,'Publication Table (%)'!E$7)/
SUMIFS(AllPublicationData!$E:$E,AllPublicationData!$A:$A,'Publication Table (%)'!$B173,AllPublicationData!$B:$B,'Publication Table (%)'!E$7)),
IF('Publication Table (%)'!$C$5="Cancellations for other reasons",
IFERROR(SUMIFS(AllPublicationData!$J:$J,AllPublicationData!$A:$A,'Publication Table (%)'!$B173,AllPublicationData!$B:$B,'Publication Table (%)'!$C$4,AllPublicationData!$D:$D,'Publication Table (%)'!E$7)/
SUMIFS(AllPublicationData!$E:$E,AllPublicationData!$A:$A,'Publication Table (%)'!$B173,AllPublicationData!$B:$B,'Publication Table (%)'!$C$4,AllPublicationData!$D:$D,'Publication Table (%)'!E$7),
SUMIFS(AllPublicationData!$J:$J,AllPublicationData!$A:$A,'Publication Table (%)'!$B173,AllPublicationData!$B:$B,'Publication Table (%)'!E$7)/
SUMIFS(AllPublicationData!$E:$E,AllPublicationData!$A:$A,'Publication Table (%)'!$B173,AllPublicationData!$B:$B,'Publication Table (%)'!E$7)))))))</f>
        <v>#DIV/0!</v>
      </c>
      <c r="F173" s="96" t="e">
        <f>IF('Publication Table (%)'!$C$5="All Cancelled Operations",
IFERROR(SUMIFS(AllPublicationData!$F:$F,AllPublicationData!$A:$A,'Publication Table (%)'!$B173,AllPublicationData!$B:$B,'Publication Table (%)'!$C$4,AllPublicationData!$D:$D,'Publication Table (%)'!F$7)/
SUMIFS(AllPublicationData!$E:$E,AllPublicationData!$A:$A,'Publication Table (%)'!$B173,AllPublicationData!$B:$B,'Publication Table (%)'!$C$4,AllPublicationData!$D:$D,'Publication Table (%)'!F$7),
SUMIFS(AllPublicationData!$F:$F,AllPublicationData!$A:$A,'Publication Table (%)'!$B173,AllPublicationData!$B:$B,'Publication Table (%)'!F$7)/
SUMIFS(AllPublicationData!$E:$E,AllPublicationData!$A:$A,'Publication Table (%)'!$B173,AllPublicationData!$B:$B,'Publication Table (%)'!F$7)),
IF('Publication Table (%)'!$C$5="Operations cancelled by patient",
IFERROR(SUMIFS(AllPublicationData!$G:$G,AllPublicationData!$A:$A,'Publication Table (%)'!$B173,AllPublicationData!$B:$B,'Publication Table (%)'!$C$4,AllPublicationData!$D:$D,'Publication Table (%)'!F$7)/
SUMIFS(AllPublicationData!$E:$E,AllPublicationData!$A:$A,'Publication Table (%)'!$B173,AllPublicationData!$B:$B,'Publication Table (%)'!$C$4,AllPublicationData!$D:$D,'Publication Table (%)'!F$7),
SUMIFS(AllPublicationData!$G:$G,AllPublicationData!$A:$A,'Publication Table (%)'!$B173,AllPublicationData!$B:$B,'Publication Table (%)'!F$7)/
SUMIFS(AllPublicationData!$E:$E,AllPublicationData!$A:$A,'Publication Table (%)'!$B173,AllPublicationData!$B:$B,'Publication Table (%)'!F$7)),
IF('Publication Table (%)'!$C$5="Operations cancelled for clinical reasons",
IFERROR(SUMIFS(AllPublicationData!$H:$H,AllPublicationData!$A:$A,'Publication Table (%)'!$B173,AllPublicationData!$B:$B,'Publication Table (%)'!$C$4,AllPublicationData!$D:$D,'Publication Table (%)'!F$7)/
SUMIFS(AllPublicationData!$E:$E,AllPublicationData!$A:$A,'Publication Table (%)'!$B173,AllPublicationData!$B:$B,'Publication Table (%)'!$C$4,AllPublicationData!$D:$D,'Publication Table (%)'!F$7),
SUMIFS(AllPublicationData!$H:$H,AllPublicationData!$A:$A,'Publication Table (%)'!$B173,AllPublicationData!$B:$B,'Publication Table (%)'!F$7)/
SUMIFS(AllPublicationData!$E:$E,AllPublicationData!$A:$A,'Publication Table (%)'!$B173,AllPublicationData!$B:$B,'Publication Table (%)'!F$7)),
IF('Publication Table (%)'!$C$5="Operations cancelled for non-clinical/capacity reasons",
IFERROR(SUMIFS(AllPublicationData!$I:$I,AllPublicationData!$A:$A,'Publication Table (%)'!$B173,AllPublicationData!$B:$B,'Publication Table (%)'!$C$4,AllPublicationData!$D:$D,'Publication Table (%)'!F$7)/
SUMIFS(AllPublicationData!$E:$E,AllPublicationData!$A:$A,'Publication Table (%)'!$B173,AllPublicationData!$B:$B,'Publication Table (%)'!$C$4,AllPublicationData!$D:$D,'Publication Table (%)'!F$7),
SUMIFS(AllPublicationData!$I:$I,AllPublicationData!$A:$A,'Publication Table (%)'!$B173,AllPublicationData!$B:$B,'Publication Table (%)'!F$7)/
SUMIFS(AllPublicationData!$E:$E,AllPublicationData!$A:$A,'Publication Table (%)'!$B173,AllPublicationData!$B:$B,'Publication Table (%)'!F$7)),
IF('Publication Table (%)'!$C$5="Cancellations for other reasons",
IFERROR(SUMIFS(AllPublicationData!$J:$J,AllPublicationData!$A:$A,'Publication Table (%)'!$B173,AllPublicationData!$B:$B,'Publication Table (%)'!$C$4,AllPublicationData!$D:$D,'Publication Table (%)'!F$7)/
SUMIFS(AllPublicationData!$E:$E,AllPublicationData!$A:$A,'Publication Table (%)'!$B173,AllPublicationData!$B:$B,'Publication Table (%)'!$C$4,AllPublicationData!$D:$D,'Publication Table (%)'!F$7),
SUMIFS(AllPublicationData!$J:$J,AllPublicationData!$A:$A,'Publication Table (%)'!$B173,AllPublicationData!$B:$B,'Publication Table (%)'!F$7)/
SUMIFS(AllPublicationData!$E:$E,AllPublicationData!$A:$A,'Publication Table (%)'!$B173,AllPublicationData!$B:$B,'Publication Table (%)'!F$7)))))))</f>
        <v>#DIV/0!</v>
      </c>
      <c r="G173" s="96" t="e">
        <f>IF('Publication Table (%)'!$C$5="All Cancelled Operations",
IFERROR(SUMIFS(AllPublicationData!$F:$F,AllPublicationData!$A:$A,'Publication Table (%)'!$B173,AllPublicationData!$B:$B,'Publication Table (%)'!$C$4,AllPublicationData!$D:$D,'Publication Table (%)'!G$7)/
SUMIFS(AllPublicationData!$E:$E,AllPublicationData!$A:$A,'Publication Table (%)'!$B173,AllPublicationData!$B:$B,'Publication Table (%)'!$C$4,AllPublicationData!$D:$D,'Publication Table (%)'!G$7),
SUMIFS(AllPublicationData!$F:$F,AllPublicationData!$A:$A,'Publication Table (%)'!$B173,AllPublicationData!$B:$B,'Publication Table (%)'!G$7)/
SUMIFS(AllPublicationData!$E:$E,AllPublicationData!$A:$A,'Publication Table (%)'!$B173,AllPublicationData!$B:$B,'Publication Table (%)'!G$7)),
IF('Publication Table (%)'!$C$5="Operations cancelled by patient",
IFERROR(SUMIFS(AllPublicationData!$G:$G,AllPublicationData!$A:$A,'Publication Table (%)'!$B173,AllPublicationData!$B:$B,'Publication Table (%)'!$C$4,AllPublicationData!$D:$D,'Publication Table (%)'!G$7)/
SUMIFS(AllPublicationData!$E:$E,AllPublicationData!$A:$A,'Publication Table (%)'!$B173,AllPublicationData!$B:$B,'Publication Table (%)'!$C$4,AllPublicationData!$D:$D,'Publication Table (%)'!G$7),
SUMIFS(AllPublicationData!$G:$G,AllPublicationData!$A:$A,'Publication Table (%)'!$B173,AllPublicationData!$B:$B,'Publication Table (%)'!G$7)/
SUMIFS(AllPublicationData!$E:$E,AllPublicationData!$A:$A,'Publication Table (%)'!$B173,AllPublicationData!$B:$B,'Publication Table (%)'!G$7)),
IF('Publication Table (%)'!$C$5="Operations cancelled for clinical reasons",
IFERROR(SUMIFS(AllPublicationData!$H:$H,AllPublicationData!$A:$A,'Publication Table (%)'!$B173,AllPublicationData!$B:$B,'Publication Table (%)'!$C$4,AllPublicationData!$D:$D,'Publication Table (%)'!G$7)/
SUMIFS(AllPublicationData!$E:$E,AllPublicationData!$A:$A,'Publication Table (%)'!$B173,AllPublicationData!$B:$B,'Publication Table (%)'!$C$4,AllPublicationData!$D:$D,'Publication Table (%)'!G$7),
SUMIFS(AllPublicationData!$H:$H,AllPublicationData!$A:$A,'Publication Table (%)'!$B173,AllPublicationData!$B:$B,'Publication Table (%)'!G$7)/
SUMIFS(AllPublicationData!$E:$E,AllPublicationData!$A:$A,'Publication Table (%)'!$B173,AllPublicationData!$B:$B,'Publication Table (%)'!G$7)),
IF('Publication Table (%)'!$C$5="Operations cancelled for non-clinical/capacity reasons",
IFERROR(SUMIFS(AllPublicationData!$I:$I,AllPublicationData!$A:$A,'Publication Table (%)'!$B173,AllPublicationData!$B:$B,'Publication Table (%)'!$C$4,AllPublicationData!$D:$D,'Publication Table (%)'!G$7)/
SUMIFS(AllPublicationData!$E:$E,AllPublicationData!$A:$A,'Publication Table (%)'!$B173,AllPublicationData!$B:$B,'Publication Table (%)'!$C$4,AllPublicationData!$D:$D,'Publication Table (%)'!G$7),
SUMIFS(AllPublicationData!$I:$I,AllPublicationData!$A:$A,'Publication Table (%)'!$B173,AllPublicationData!$B:$B,'Publication Table (%)'!G$7)/
SUMIFS(AllPublicationData!$E:$E,AllPublicationData!$A:$A,'Publication Table (%)'!$B173,AllPublicationData!$B:$B,'Publication Table (%)'!G$7)),
IF('Publication Table (%)'!$C$5="Cancellations for other reasons",
IFERROR(SUMIFS(AllPublicationData!$J:$J,AllPublicationData!$A:$A,'Publication Table (%)'!$B173,AllPublicationData!$B:$B,'Publication Table (%)'!$C$4,AllPublicationData!$D:$D,'Publication Table (%)'!G$7)/
SUMIFS(AllPublicationData!$E:$E,AllPublicationData!$A:$A,'Publication Table (%)'!$B173,AllPublicationData!$B:$B,'Publication Table (%)'!$C$4,AllPublicationData!$D:$D,'Publication Table (%)'!G$7),
SUMIFS(AllPublicationData!$J:$J,AllPublicationData!$A:$A,'Publication Table (%)'!$B173,AllPublicationData!$B:$B,'Publication Table (%)'!G$7)/
SUMIFS(AllPublicationData!$E:$E,AllPublicationData!$A:$A,'Publication Table (%)'!$B173,AllPublicationData!$B:$B,'Publication Table (%)'!G$7)))))))</f>
        <v>#DIV/0!</v>
      </c>
      <c r="H173" s="96" t="e">
        <f>IF('Publication Table (%)'!$C$5="All Cancelled Operations",
IFERROR(SUMIFS(AllPublicationData!$F:$F,AllPublicationData!$A:$A,'Publication Table (%)'!$B173,AllPublicationData!$B:$B,'Publication Table (%)'!$C$4,AllPublicationData!$D:$D,'Publication Table (%)'!H$7)/
SUMIFS(AllPublicationData!$E:$E,AllPublicationData!$A:$A,'Publication Table (%)'!$B173,AllPublicationData!$B:$B,'Publication Table (%)'!$C$4,AllPublicationData!$D:$D,'Publication Table (%)'!H$7),
SUMIFS(AllPublicationData!$F:$F,AllPublicationData!$A:$A,'Publication Table (%)'!$B173,AllPublicationData!$B:$B,'Publication Table (%)'!H$7)/
SUMIFS(AllPublicationData!$E:$E,AllPublicationData!$A:$A,'Publication Table (%)'!$B173,AllPublicationData!$B:$B,'Publication Table (%)'!H$7)),
IF('Publication Table (%)'!$C$5="Operations cancelled by patient",
IFERROR(SUMIFS(AllPublicationData!$G:$G,AllPublicationData!$A:$A,'Publication Table (%)'!$B173,AllPublicationData!$B:$B,'Publication Table (%)'!$C$4,AllPublicationData!$D:$D,'Publication Table (%)'!H$7)/
SUMIFS(AllPublicationData!$E:$E,AllPublicationData!$A:$A,'Publication Table (%)'!$B173,AllPublicationData!$B:$B,'Publication Table (%)'!$C$4,AllPublicationData!$D:$D,'Publication Table (%)'!H$7),
SUMIFS(AllPublicationData!$G:$G,AllPublicationData!$A:$A,'Publication Table (%)'!$B173,AllPublicationData!$B:$B,'Publication Table (%)'!H$7)/
SUMIFS(AllPublicationData!$E:$E,AllPublicationData!$A:$A,'Publication Table (%)'!$B173,AllPublicationData!$B:$B,'Publication Table (%)'!H$7)),
IF('Publication Table (%)'!$C$5="Operations cancelled for clinical reasons",
IFERROR(SUMIFS(AllPublicationData!$H:$H,AllPublicationData!$A:$A,'Publication Table (%)'!$B173,AllPublicationData!$B:$B,'Publication Table (%)'!$C$4,AllPublicationData!$D:$D,'Publication Table (%)'!H$7)/
SUMIFS(AllPublicationData!$E:$E,AllPublicationData!$A:$A,'Publication Table (%)'!$B173,AllPublicationData!$B:$B,'Publication Table (%)'!$C$4,AllPublicationData!$D:$D,'Publication Table (%)'!H$7),
SUMIFS(AllPublicationData!$H:$H,AllPublicationData!$A:$A,'Publication Table (%)'!$B173,AllPublicationData!$B:$B,'Publication Table (%)'!H$7)/
SUMIFS(AllPublicationData!$E:$E,AllPublicationData!$A:$A,'Publication Table (%)'!$B173,AllPublicationData!$B:$B,'Publication Table (%)'!H$7)),
IF('Publication Table (%)'!$C$5="Operations cancelled for non-clinical/capacity reasons",
IFERROR(SUMIFS(AllPublicationData!$I:$I,AllPublicationData!$A:$A,'Publication Table (%)'!$B173,AllPublicationData!$B:$B,'Publication Table (%)'!$C$4,AllPublicationData!$D:$D,'Publication Table (%)'!H$7)/
SUMIFS(AllPublicationData!$E:$E,AllPublicationData!$A:$A,'Publication Table (%)'!$B173,AllPublicationData!$B:$B,'Publication Table (%)'!$C$4,AllPublicationData!$D:$D,'Publication Table (%)'!H$7),
SUMIFS(AllPublicationData!$I:$I,AllPublicationData!$A:$A,'Publication Table (%)'!$B173,AllPublicationData!$B:$B,'Publication Table (%)'!H$7)/
SUMIFS(AllPublicationData!$E:$E,AllPublicationData!$A:$A,'Publication Table (%)'!$B173,AllPublicationData!$B:$B,'Publication Table (%)'!H$7)),
IF('Publication Table (%)'!$C$5="Cancellations for other reasons",
IFERROR(SUMIFS(AllPublicationData!$J:$J,AllPublicationData!$A:$A,'Publication Table (%)'!$B173,AllPublicationData!$B:$B,'Publication Table (%)'!$C$4,AllPublicationData!$D:$D,'Publication Table (%)'!H$7)/
SUMIFS(AllPublicationData!$E:$E,AllPublicationData!$A:$A,'Publication Table (%)'!$B173,AllPublicationData!$B:$B,'Publication Table (%)'!$C$4,AllPublicationData!$D:$D,'Publication Table (%)'!H$7),
SUMIFS(AllPublicationData!$J:$J,AllPublicationData!$A:$A,'Publication Table (%)'!$B173,AllPublicationData!$B:$B,'Publication Table (%)'!H$7)/
SUMIFS(AllPublicationData!$E:$E,AllPublicationData!$A:$A,'Publication Table (%)'!$B173,AllPublicationData!$B:$B,'Publication Table (%)'!H$7)))))))</f>
        <v>#DIV/0!</v>
      </c>
      <c r="I173" s="96" t="e">
        <f>IF('Publication Table (%)'!$C$5="All Cancelled Operations",
IFERROR(SUMIFS(AllPublicationData!$F:$F,AllPublicationData!$A:$A,'Publication Table (%)'!$B173,AllPublicationData!$B:$B,'Publication Table (%)'!$C$4,AllPublicationData!$D:$D,'Publication Table (%)'!I$7)/
SUMIFS(AllPublicationData!$E:$E,AllPublicationData!$A:$A,'Publication Table (%)'!$B173,AllPublicationData!$B:$B,'Publication Table (%)'!$C$4,AllPublicationData!$D:$D,'Publication Table (%)'!I$7),
SUMIFS(AllPublicationData!$F:$F,AllPublicationData!$A:$A,'Publication Table (%)'!$B173,AllPublicationData!$B:$B,'Publication Table (%)'!I$7)/
SUMIFS(AllPublicationData!$E:$E,AllPublicationData!$A:$A,'Publication Table (%)'!$B173,AllPublicationData!$B:$B,'Publication Table (%)'!I$7)),
IF('Publication Table (%)'!$C$5="Operations cancelled by patient",
IFERROR(SUMIFS(AllPublicationData!$G:$G,AllPublicationData!$A:$A,'Publication Table (%)'!$B173,AllPublicationData!$B:$B,'Publication Table (%)'!$C$4,AllPublicationData!$D:$D,'Publication Table (%)'!I$7)/
SUMIFS(AllPublicationData!$E:$E,AllPublicationData!$A:$A,'Publication Table (%)'!$B173,AllPublicationData!$B:$B,'Publication Table (%)'!$C$4,AllPublicationData!$D:$D,'Publication Table (%)'!I$7),
SUMIFS(AllPublicationData!$G:$G,AllPublicationData!$A:$A,'Publication Table (%)'!$B173,AllPublicationData!$B:$B,'Publication Table (%)'!I$7)/
SUMIFS(AllPublicationData!$E:$E,AllPublicationData!$A:$A,'Publication Table (%)'!$B173,AllPublicationData!$B:$B,'Publication Table (%)'!I$7)),
IF('Publication Table (%)'!$C$5="Operations cancelled for clinical reasons",
IFERROR(SUMIFS(AllPublicationData!$H:$H,AllPublicationData!$A:$A,'Publication Table (%)'!$B173,AllPublicationData!$B:$B,'Publication Table (%)'!$C$4,AllPublicationData!$D:$D,'Publication Table (%)'!I$7)/
SUMIFS(AllPublicationData!$E:$E,AllPublicationData!$A:$A,'Publication Table (%)'!$B173,AllPublicationData!$B:$B,'Publication Table (%)'!$C$4,AllPublicationData!$D:$D,'Publication Table (%)'!I$7),
SUMIFS(AllPublicationData!$H:$H,AllPublicationData!$A:$A,'Publication Table (%)'!$B173,AllPublicationData!$B:$B,'Publication Table (%)'!I$7)/
SUMIFS(AllPublicationData!$E:$E,AllPublicationData!$A:$A,'Publication Table (%)'!$B173,AllPublicationData!$B:$B,'Publication Table (%)'!I$7)),
IF('Publication Table (%)'!$C$5="Operations cancelled for non-clinical/capacity reasons",
IFERROR(SUMIFS(AllPublicationData!$I:$I,AllPublicationData!$A:$A,'Publication Table (%)'!$B173,AllPublicationData!$B:$B,'Publication Table (%)'!$C$4,AllPublicationData!$D:$D,'Publication Table (%)'!I$7)/
SUMIFS(AllPublicationData!$E:$E,AllPublicationData!$A:$A,'Publication Table (%)'!$B173,AllPublicationData!$B:$B,'Publication Table (%)'!$C$4,AllPublicationData!$D:$D,'Publication Table (%)'!I$7),
SUMIFS(AllPublicationData!$I:$I,AllPublicationData!$A:$A,'Publication Table (%)'!$B173,AllPublicationData!$B:$B,'Publication Table (%)'!I$7)/
SUMIFS(AllPublicationData!$E:$E,AllPublicationData!$A:$A,'Publication Table (%)'!$B173,AllPublicationData!$B:$B,'Publication Table (%)'!I$7)),
IF('Publication Table (%)'!$C$5="Cancellations for other reasons",
IFERROR(SUMIFS(AllPublicationData!$J:$J,AllPublicationData!$A:$A,'Publication Table (%)'!$B173,AllPublicationData!$B:$B,'Publication Table (%)'!$C$4,AllPublicationData!$D:$D,'Publication Table (%)'!I$7)/
SUMIFS(AllPublicationData!$E:$E,AllPublicationData!$A:$A,'Publication Table (%)'!$B173,AllPublicationData!$B:$B,'Publication Table (%)'!$C$4,AllPublicationData!$D:$D,'Publication Table (%)'!I$7),
SUMIFS(AllPublicationData!$J:$J,AllPublicationData!$A:$A,'Publication Table (%)'!$B173,AllPublicationData!$B:$B,'Publication Table (%)'!I$7)/
SUMIFS(AllPublicationData!$E:$E,AllPublicationData!$A:$A,'Publication Table (%)'!$B173,AllPublicationData!$B:$B,'Publication Table (%)'!I$7)))))))</f>
        <v>#DIV/0!</v>
      </c>
      <c r="J173" s="96" t="e">
        <f>IF('Publication Table (%)'!$C$5="All Cancelled Operations",
IFERROR(SUMIFS(AllPublicationData!$F:$F,AllPublicationData!$A:$A,'Publication Table (%)'!$B173,AllPublicationData!$B:$B,'Publication Table (%)'!$C$4,AllPublicationData!$D:$D,'Publication Table (%)'!J$7)/
SUMIFS(AllPublicationData!$E:$E,AllPublicationData!$A:$A,'Publication Table (%)'!$B173,AllPublicationData!$B:$B,'Publication Table (%)'!$C$4,AllPublicationData!$D:$D,'Publication Table (%)'!J$7),
SUMIFS(AllPublicationData!$F:$F,AllPublicationData!$A:$A,'Publication Table (%)'!$B173,AllPublicationData!$B:$B,'Publication Table (%)'!J$7)/
SUMIFS(AllPublicationData!$E:$E,AllPublicationData!$A:$A,'Publication Table (%)'!$B173,AllPublicationData!$B:$B,'Publication Table (%)'!J$7)),
IF('Publication Table (%)'!$C$5="Operations cancelled by patient",
IFERROR(SUMIFS(AllPublicationData!$G:$G,AllPublicationData!$A:$A,'Publication Table (%)'!$B173,AllPublicationData!$B:$B,'Publication Table (%)'!$C$4,AllPublicationData!$D:$D,'Publication Table (%)'!J$7)/
SUMIFS(AllPublicationData!$E:$E,AllPublicationData!$A:$A,'Publication Table (%)'!$B173,AllPublicationData!$B:$B,'Publication Table (%)'!$C$4,AllPublicationData!$D:$D,'Publication Table (%)'!J$7),
SUMIFS(AllPublicationData!$G:$G,AllPublicationData!$A:$A,'Publication Table (%)'!$B173,AllPublicationData!$B:$B,'Publication Table (%)'!J$7)/
SUMIFS(AllPublicationData!$E:$E,AllPublicationData!$A:$A,'Publication Table (%)'!$B173,AllPublicationData!$B:$B,'Publication Table (%)'!J$7)),
IF('Publication Table (%)'!$C$5="Operations cancelled for clinical reasons",
IFERROR(SUMIFS(AllPublicationData!$H:$H,AllPublicationData!$A:$A,'Publication Table (%)'!$B173,AllPublicationData!$B:$B,'Publication Table (%)'!$C$4,AllPublicationData!$D:$D,'Publication Table (%)'!J$7)/
SUMIFS(AllPublicationData!$E:$E,AllPublicationData!$A:$A,'Publication Table (%)'!$B173,AllPublicationData!$B:$B,'Publication Table (%)'!$C$4,AllPublicationData!$D:$D,'Publication Table (%)'!J$7),
SUMIFS(AllPublicationData!$H:$H,AllPublicationData!$A:$A,'Publication Table (%)'!$B173,AllPublicationData!$B:$B,'Publication Table (%)'!J$7)/
SUMIFS(AllPublicationData!$E:$E,AllPublicationData!$A:$A,'Publication Table (%)'!$B173,AllPublicationData!$B:$B,'Publication Table (%)'!J$7)),
IF('Publication Table (%)'!$C$5="Operations cancelled for non-clinical/capacity reasons",
IFERROR(SUMIFS(AllPublicationData!$I:$I,AllPublicationData!$A:$A,'Publication Table (%)'!$B173,AllPublicationData!$B:$B,'Publication Table (%)'!$C$4,AllPublicationData!$D:$D,'Publication Table (%)'!J$7)/
SUMIFS(AllPublicationData!$E:$E,AllPublicationData!$A:$A,'Publication Table (%)'!$B173,AllPublicationData!$B:$B,'Publication Table (%)'!$C$4,AllPublicationData!$D:$D,'Publication Table (%)'!J$7),
SUMIFS(AllPublicationData!$I:$I,AllPublicationData!$A:$A,'Publication Table (%)'!$B173,AllPublicationData!$B:$B,'Publication Table (%)'!J$7)/
SUMIFS(AllPublicationData!$E:$E,AllPublicationData!$A:$A,'Publication Table (%)'!$B173,AllPublicationData!$B:$B,'Publication Table (%)'!J$7)),
IF('Publication Table (%)'!$C$5="Cancellations for other reasons",
IFERROR(SUMIFS(AllPublicationData!$J:$J,AllPublicationData!$A:$A,'Publication Table (%)'!$B173,AllPublicationData!$B:$B,'Publication Table (%)'!$C$4,AllPublicationData!$D:$D,'Publication Table (%)'!J$7)/
SUMIFS(AllPublicationData!$E:$E,AllPublicationData!$A:$A,'Publication Table (%)'!$B173,AllPublicationData!$B:$B,'Publication Table (%)'!$C$4,AllPublicationData!$D:$D,'Publication Table (%)'!J$7),
SUMIFS(AllPublicationData!$J:$J,AllPublicationData!$A:$A,'Publication Table (%)'!$B173,AllPublicationData!$B:$B,'Publication Table (%)'!J$7)/
SUMIFS(AllPublicationData!$E:$E,AllPublicationData!$A:$A,'Publication Table (%)'!$B173,AllPublicationData!$B:$B,'Publication Table (%)'!J$7)))))))</f>
        <v>#DIV/0!</v>
      </c>
      <c r="K173" s="96" t="e">
        <f>IF('Publication Table (%)'!$C$5="All Cancelled Operations",
IFERROR(SUMIFS(AllPublicationData!$F:$F,AllPublicationData!$A:$A,'Publication Table (%)'!$B173,AllPublicationData!$B:$B,'Publication Table (%)'!$C$4,AllPublicationData!$D:$D,'Publication Table (%)'!K$7)/
SUMIFS(AllPublicationData!$E:$E,AllPublicationData!$A:$A,'Publication Table (%)'!$B173,AllPublicationData!$B:$B,'Publication Table (%)'!$C$4,AllPublicationData!$D:$D,'Publication Table (%)'!K$7),
SUMIFS(AllPublicationData!$F:$F,AllPublicationData!$A:$A,'Publication Table (%)'!$B173,AllPublicationData!$B:$B,'Publication Table (%)'!K$7)/
SUMIFS(AllPublicationData!$E:$E,AllPublicationData!$A:$A,'Publication Table (%)'!$B173,AllPublicationData!$B:$B,'Publication Table (%)'!K$7)),
IF('Publication Table (%)'!$C$5="Operations cancelled by patient",
IFERROR(SUMIFS(AllPublicationData!$G:$G,AllPublicationData!$A:$A,'Publication Table (%)'!$B173,AllPublicationData!$B:$B,'Publication Table (%)'!$C$4,AllPublicationData!$D:$D,'Publication Table (%)'!K$7)/
SUMIFS(AllPublicationData!$E:$E,AllPublicationData!$A:$A,'Publication Table (%)'!$B173,AllPublicationData!$B:$B,'Publication Table (%)'!$C$4,AllPublicationData!$D:$D,'Publication Table (%)'!K$7),
SUMIFS(AllPublicationData!$G:$G,AllPublicationData!$A:$A,'Publication Table (%)'!$B173,AllPublicationData!$B:$B,'Publication Table (%)'!K$7)/
SUMIFS(AllPublicationData!$E:$E,AllPublicationData!$A:$A,'Publication Table (%)'!$B173,AllPublicationData!$B:$B,'Publication Table (%)'!K$7)),
IF('Publication Table (%)'!$C$5="Operations cancelled for clinical reasons",
IFERROR(SUMIFS(AllPublicationData!$H:$H,AllPublicationData!$A:$A,'Publication Table (%)'!$B173,AllPublicationData!$B:$B,'Publication Table (%)'!$C$4,AllPublicationData!$D:$D,'Publication Table (%)'!K$7)/
SUMIFS(AllPublicationData!$E:$E,AllPublicationData!$A:$A,'Publication Table (%)'!$B173,AllPublicationData!$B:$B,'Publication Table (%)'!$C$4,AllPublicationData!$D:$D,'Publication Table (%)'!K$7),
SUMIFS(AllPublicationData!$H:$H,AllPublicationData!$A:$A,'Publication Table (%)'!$B173,AllPublicationData!$B:$B,'Publication Table (%)'!K$7)/
SUMIFS(AllPublicationData!$E:$E,AllPublicationData!$A:$A,'Publication Table (%)'!$B173,AllPublicationData!$B:$B,'Publication Table (%)'!K$7)),
IF('Publication Table (%)'!$C$5="Operations cancelled for non-clinical/capacity reasons",
IFERROR(SUMIFS(AllPublicationData!$I:$I,AllPublicationData!$A:$A,'Publication Table (%)'!$B173,AllPublicationData!$B:$B,'Publication Table (%)'!$C$4,AllPublicationData!$D:$D,'Publication Table (%)'!K$7)/
SUMIFS(AllPublicationData!$E:$E,AllPublicationData!$A:$A,'Publication Table (%)'!$B173,AllPublicationData!$B:$B,'Publication Table (%)'!$C$4,AllPublicationData!$D:$D,'Publication Table (%)'!K$7),
SUMIFS(AllPublicationData!$I:$I,AllPublicationData!$A:$A,'Publication Table (%)'!$B173,AllPublicationData!$B:$B,'Publication Table (%)'!K$7)/
SUMIFS(AllPublicationData!$E:$E,AllPublicationData!$A:$A,'Publication Table (%)'!$B173,AllPublicationData!$B:$B,'Publication Table (%)'!K$7)),
IF('Publication Table (%)'!$C$5="Cancellations for other reasons",
IFERROR(SUMIFS(AllPublicationData!$J:$J,AllPublicationData!$A:$A,'Publication Table (%)'!$B173,AllPublicationData!$B:$B,'Publication Table (%)'!$C$4,AllPublicationData!$D:$D,'Publication Table (%)'!K$7)/
SUMIFS(AllPublicationData!$E:$E,AllPublicationData!$A:$A,'Publication Table (%)'!$B173,AllPublicationData!$B:$B,'Publication Table (%)'!$C$4,AllPublicationData!$D:$D,'Publication Table (%)'!K$7),
SUMIFS(AllPublicationData!$J:$J,AllPublicationData!$A:$A,'Publication Table (%)'!$B173,AllPublicationData!$B:$B,'Publication Table (%)'!K$7)/
SUMIFS(AllPublicationData!$E:$E,AllPublicationData!$A:$A,'Publication Table (%)'!$B173,AllPublicationData!$B:$B,'Publication Table (%)'!K$7)))))))</f>
        <v>#DIV/0!</v>
      </c>
      <c r="L173" s="96" t="e">
        <f>IF('Publication Table (%)'!$C$5="All Cancelled Operations",
IFERROR(SUMIFS(AllPublicationData!$F:$F,AllPublicationData!$A:$A,'Publication Table (%)'!$B173,AllPublicationData!$B:$B,'Publication Table (%)'!$C$4,AllPublicationData!$D:$D,'Publication Table (%)'!L$7)/
SUMIFS(AllPublicationData!$E:$E,AllPublicationData!$A:$A,'Publication Table (%)'!$B173,AllPublicationData!$B:$B,'Publication Table (%)'!$C$4,AllPublicationData!$D:$D,'Publication Table (%)'!L$7),
SUMIFS(AllPublicationData!$F:$F,AllPublicationData!$A:$A,'Publication Table (%)'!$B173,AllPublicationData!$B:$B,'Publication Table (%)'!L$7)/
SUMIFS(AllPublicationData!$E:$E,AllPublicationData!$A:$A,'Publication Table (%)'!$B173,AllPublicationData!$B:$B,'Publication Table (%)'!L$7)),
IF('Publication Table (%)'!$C$5="Operations cancelled by patient",
IFERROR(SUMIFS(AllPublicationData!$G:$G,AllPublicationData!$A:$A,'Publication Table (%)'!$B173,AllPublicationData!$B:$B,'Publication Table (%)'!$C$4,AllPublicationData!$D:$D,'Publication Table (%)'!L$7)/
SUMIFS(AllPublicationData!$E:$E,AllPublicationData!$A:$A,'Publication Table (%)'!$B173,AllPublicationData!$B:$B,'Publication Table (%)'!$C$4,AllPublicationData!$D:$D,'Publication Table (%)'!L$7),
SUMIFS(AllPublicationData!$G:$G,AllPublicationData!$A:$A,'Publication Table (%)'!$B173,AllPublicationData!$B:$B,'Publication Table (%)'!L$7)/
SUMIFS(AllPublicationData!$E:$E,AllPublicationData!$A:$A,'Publication Table (%)'!$B173,AllPublicationData!$B:$B,'Publication Table (%)'!L$7)),
IF('Publication Table (%)'!$C$5="Operations cancelled for clinical reasons",
IFERROR(SUMIFS(AllPublicationData!$H:$H,AllPublicationData!$A:$A,'Publication Table (%)'!$B173,AllPublicationData!$B:$B,'Publication Table (%)'!$C$4,AllPublicationData!$D:$D,'Publication Table (%)'!L$7)/
SUMIFS(AllPublicationData!$E:$E,AllPublicationData!$A:$A,'Publication Table (%)'!$B173,AllPublicationData!$B:$B,'Publication Table (%)'!$C$4,AllPublicationData!$D:$D,'Publication Table (%)'!L$7),
SUMIFS(AllPublicationData!$H:$H,AllPublicationData!$A:$A,'Publication Table (%)'!$B173,AllPublicationData!$B:$B,'Publication Table (%)'!L$7)/
SUMIFS(AllPublicationData!$E:$E,AllPublicationData!$A:$A,'Publication Table (%)'!$B173,AllPublicationData!$B:$B,'Publication Table (%)'!L$7)),
IF('Publication Table (%)'!$C$5="Operations cancelled for non-clinical/capacity reasons",
IFERROR(SUMIFS(AllPublicationData!$I:$I,AllPublicationData!$A:$A,'Publication Table (%)'!$B173,AllPublicationData!$B:$B,'Publication Table (%)'!$C$4,AllPublicationData!$D:$D,'Publication Table (%)'!L$7)/
SUMIFS(AllPublicationData!$E:$E,AllPublicationData!$A:$A,'Publication Table (%)'!$B173,AllPublicationData!$B:$B,'Publication Table (%)'!$C$4,AllPublicationData!$D:$D,'Publication Table (%)'!L$7),
SUMIFS(AllPublicationData!$I:$I,AllPublicationData!$A:$A,'Publication Table (%)'!$B173,AllPublicationData!$B:$B,'Publication Table (%)'!L$7)/
SUMIFS(AllPublicationData!$E:$E,AllPublicationData!$A:$A,'Publication Table (%)'!$B173,AllPublicationData!$B:$B,'Publication Table (%)'!L$7)),
IF('Publication Table (%)'!$C$5="Cancellations for other reasons",
IFERROR(SUMIFS(AllPublicationData!$J:$J,AllPublicationData!$A:$A,'Publication Table (%)'!$B173,AllPublicationData!$B:$B,'Publication Table (%)'!$C$4,AllPublicationData!$D:$D,'Publication Table (%)'!L$7)/
SUMIFS(AllPublicationData!$E:$E,AllPublicationData!$A:$A,'Publication Table (%)'!$B173,AllPublicationData!$B:$B,'Publication Table (%)'!$C$4,AllPublicationData!$D:$D,'Publication Table (%)'!L$7),
SUMIFS(AllPublicationData!$J:$J,AllPublicationData!$A:$A,'Publication Table (%)'!$B173,AllPublicationData!$B:$B,'Publication Table (%)'!L$7)/
SUMIFS(AllPublicationData!$E:$E,AllPublicationData!$A:$A,'Publication Table (%)'!$B173,AllPublicationData!$B:$B,'Publication Table (%)'!L$7)))))))</f>
        <v>#DIV/0!</v>
      </c>
      <c r="M173" s="96" t="e">
        <f>IF('Publication Table (%)'!$C$5="All Cancelled Operations",
IFERROR(SUMIFS(AllPublicationData!$F:$F,AllPublicationData!$A:$A,'Publication Table (%)'!$B173,AllPublicationData!$B:$B,'Publication Table (%)'!$C$4,AllPublicationData!$D:$D,'Publication Table (%)'!M$7)/
SUMIFS(AllPublicationData!$E:$E,AllPublicationData!$A:$A,'Publication Table (%)'!$B173,AllPublicationData!$B:$B,'Publication Table (%)'!$C$4,AllPublicationData!$D:$D,'Publication Table (%)'!M$7),
SUMIFS(AllPublicationData!$F:$F,AllPublicationData!$A:$A,'Publication Table (%)'!$B173,AllPublicationData!$B:$B,'Publication Table (%)'!M$7)/
SUMIFS(AllPublicationData!$E:$E,AllPublicationData!$A:$A,'Publication Table (%)'!$B173,AllPublicationData!$B:$B,'Publication Table (%)'!M$7)),
IF('Publication Table (%)'!$C$5="Operations cancelled by patient",
IFERROR(SUMIFS(AllPublicationData!$G:$G,AllPublicationData!$A:$A,'Publication Table (%)'!$B173,AllPublicationData!$B:$B,'Publication Table (%)'!$C$4,AllPublicationData!$D:$D,'Publication Table (%)'!M$7)/
SUMIFS(AllPublicationData!$E:$E,AllPublicationData!$A:$A,'Publication Table (%)'!$B173,AllPublicationData!$B:$B,'Publication Table (%)'!$C$4,AllPublicationData!$D:$D,'Publication Table (%)'!M$7),
SUMIFS(AllPublicationData!$G:$G,AllPublicationData!$A:$A,'Publication Table (%)'!$B173,AllPublicationData!$B:$B,'Publication Table (%)'!M$7)/
SUMIFS(AllPublicationData!$E:$E,AllPublicationData!$A:$A,'Publication Table (%)'!$B173,AllPublicationData!$B:$B,'Publication Table (%)'!M$7)),
IF('Publication Table (%)'!$C$5="Operations cancelled for clinical reasons",
IFERROR(SUMIFS(AllPublicationData!$H:$H,AllPublicationData!$A:$A,'Publication Table (%)'!$B173,AllPublicationData!$B:$B,'Publication Table (%)'!$C$4,AllPublicationData!$D:$D,'Publication Table (%)'!M$7)/
SUMIFS(AllPublicationData!$E:$E,AllPublicationData!$A:$A,'Publication Table (%)'!$B173,AllPublicationData!$B:$B,'Publication Table (%)'!$C$4,AllPublicationData!$D:$D,'Publication Table (%)'!M$7),
SUMIFS(AllPublicationData!$H:$H,AllPublicationData!$A:$A,'Publication Table (%)'!$B173,AllPublicationData!$B:$B,'Publication Table (%)'!M$7)/
SUMIFS(AllPublicationData!$E:$E,AllPublicationData!$A:$A,'Publication Table (%)'!$B173,AllPublicationData!$B:$B,'Publication Table (%)'!M$7)),
IF('Publication Table (%)'!$C$5="Operations cancelled for non-clinical/capacity reasons",
IFERROR(SUMIFS(AllPublicationData!$I:$I,AllPublicationData!$A:$A,'Publication Table (%)'!$B173,AllPublicationData!$B:$B,'Publication Table (%)'!$C$4,AllPublicationData!$D:$D,'Publication Table (%)'!M$7)/
SUMIFS(AllPublicationData!$E:$E,AllPublicationData!$A:$A,'Publication Table (%)'!$B173,AllPublicationData!$B:$B,'Publication Table (%)'!$C$4,AllPublicationData!$D:$D,'Publication Table (%)'!M$7),
SUMIFS(AllPublicationData!$I:$I,AllPublicationData!$A:$A,'Publication Table (%)'!$B173,AllPublicationData!$B:$B,'Publication Table (%)'!M$7)/
SUMIFS(AllPublicationData!$E:$E,AllPublicationData!$A:$A,'Publication Table (%)'!$B173,AllPublicationData!$B:$B,'Publication Table (%)'!M$7)),
IF('Publication Table (%)'!$C$5="Cancellations for other reasons",
IFERROR(SUMIFS(AllPublicationData!$J:$J,AllPublicationData!$A:$A,'Publication Table (%)'!$B173,AllPublicationData!$B:$B,'Publication Table (%)'!$C$4,AllPublicationData!$D:$D,'Publication Table (%)'!M$7)/
SUMIFS(AllPublicationData!$E:$E,AllPublicationData!$A:$A,'Publication Table (%)'!$B173,AllPublicationData!$B:$B,'Publication Table (%)'!$C$4,AllPublicationData!$D:$D,'Publication Table (%)'!M$7),
SUMIFS(AllPublicationData!$J:$J,AllPublicationData!$A:$A,'Publication Table (%)'!$B173,AllPublicationData!$B:$B,'Publication Table (%)'!M$7)/
SUMIFS(AllPublicationData!$E:$E,AllPublicationData!$A:$A,'Publication Table (%)'!$B173,AllPublicationData!$B:$B,'Publication Table (%)'!M$7)))))))</f>
        <v>#DIV/0!</v>
      </c>
      <c r="N173" s="96" t="e">
        <f>IF('Publication Table (%)'!$C$5="All Cancelled Operations",
IFERROR(SUMIFS(AllPublicationData!$F:$F,AllPublicationData!$A:$A,'Publication Table (%)'!$B173,AllPublicationData!$B:$B,'Publication Table (%)'!$C$4,AllPublicationData!$D:$D,'Publication Table (%)'!N$7)/
SUMIFS(AllPublicationData!$E:$E,AllPublicationData!$A:$A,'Publication Table (%)'!$B173,AllPublicationData!$B:$B,'Publication Table (%)'!$C$4,AllPublicationData!$D:$D,'Publication Table (%)'!N$7),
SUMIFS(AllPublicationData!$F:$F,AllPublicationData!$A:$A,'Publication Table (%)'!$B173,AllPublicationData!$B:$B,'Publication Table (%)'!N$7)/
SUMIFS(AllPublicationData!$E:$E,AllPublicationData!$A:$A,'Publication Table (%)'!$B173,AllPublicationData!$B:$B,'Publication Table (%)'!N$7)),
IF('Publication Table (%)'!$C$5="Operations cancelled by patient",
IFERROR(SUMIFS(AllPublicationData!$G:$G,AllPublicationData!$A:$A,'Publication Table (%)'!$B173,AllPublicationData!$B:$B,'Publication Table (%)'!$C$4,AllPublicationData!$D:$D,'Publication Table (%)'!N$7)/
SUMIFS(AllPublicationData!$E:$E,AllPublicationData!$A:$A,'Publication Table (%)'!$B173,AllPublicationData!$B:$B,'Publication Table (%)'!$C$4,AllPublicationData!$D:$D,'Publication Table (%)'!N$7),
SUMIFS(AllPublicationData!$G:$G,AllPublicationData!$A:$A,'Publication Table (%)'!$B173,AllPublicationData!$B:$B,'Publication Table (%)'!N$7)/
SUMIFS(AllPublicationData!$E:$E,AllPublicationData!$A:$A,'Publication Table (%)'!$B173,AllPublicationData!$B:$B,'Publication Table (%)'!N$7)),
IF('Publication Table (%)'!$C$5="Operations cancelled for clinical reasons",
IFERROR(SUMIFS(AllPublicationData!$H:$H,AllPublicationData!$A:$A,'Publication Table (%)'!$B173,AllPublicationData!$B:$B,'Publication Table (%)'!$C$4,AllPublicationData!$D:$D,'Publication Table (%)'!N$7)/
SUMIFS(AllPublicationData!$E:$E,AllPublicationData!$A:$A,'Publication Table (%)'!$B173,AllPublicationData!$B:$B,'Publication Table (%)'!$C$4,AllPublicationData!$D:$D,'Publication Table (%)'!N$7),
SUMIFS(AllPublicationData!$H:$H,AllPublicationData!$A:$A,'Publication Table (%)'!$B173,AllPublicationData!$B:$B,'Publication Table (%)'!N$7)/
SUMIFS(AllPublicationData!$E:$E,AllPublicationData!$A:$A,'Publication Table (%)'!$B173,AllPublicationData!$B:$B,'Publication Table (%)'!N$7)),
IF('Publication Table (%)'!$C$5="Operations cancelled for non-clinical/capacity reasons",
IFERROR(SUMIFS(AllPublicationData!$I:$I,AllPublicationData!$A:$A,'Publication Table (%)'!$B173,AllPublicationData!$B:$B,'Publication Table (%)'!$C$4,AllPublicationData!$D:$D,'Publication Table (%)'!N$7)/
SUMIFS(AllPublicationData!$E:$E,AllPublicationData!$A:$A,'Publication Table (%)'!$B173,AllPublicationData!$B:$B,'Publication Table (%)'!$C$4,AllPublicationData!$D:$D,'Publication Table (%)'!N$7),
SUMIFS(AllPublicationData!$I:$I,AllPublicationData!$A:$A,'Publication Table (%)'!$B173,AllPublicationData!$B:$B,'Publication Table (%)'!N$7)/
SUMIFS(AllPublicationData!$E:$E,AllPublicationData!$A:$A,'Publication Table (%)'!$B173,AllPublicationData!$B:$B,'Publication Table (%)'!N$7)),
IF('Publication Table (%)'!$C$5="Cancellations for other reasons",
IFERROR(SUMIFS(AllPublicationData!$J:$J,AllPublicationData!$A:$A,'Publication Table (%)'!$B173,AllPublicationData!$B:$B,'Publication Table (%)'!$C$4,AllPublicationData!$D:$D,'Publication Table (%)'!N$7)/
SUMIFS(AllPublicationData!$E:$E,AllPublicationData!$A:$A,'Publication Table (%)'!$B173,AllPublicationData!$B:$B,'Publication Table (%)'!$C$4,AllPublicationData!$D:$D,'Publication Table (%)'!N$7),
SUMIFS(AllPublicationData!$J:$J,AllPublicationData!$A:$A,'Publication Table (%)'!$B173,AllPublicationData!$B:$B,'Publication Table (%)'!N$7)/
SUMIFS(AllPublicationData!$E:$E,AllPublicationData!$A:$A,'Publication Table (%)'!$B173,AllPublicationData!$B:$B,'Publication Table (%)'!N$7)))))))</f>
        <v>#DIV/0!</v>
      </c>
      <c r="O173" s="96" t="e">
        <f>IF('Publication Table (%)'!$C$5="All Cancelled Operations",
IFERROR(SUMIFS(AllPublicationData!$F:$F,AllPublicationData!$A:$A,'Publication Table (%)'!$B173,AllPublicationData!$B:$B,'Publication Table (%)'!$C$4,AllPublicationData!$D:$D,'Publication Table (%)'!O$7)/
SUMIFS(AllPublicationData!$E:$E,AllPublicationData!$A:$A,'Publication Table (%)'!$B173,AllPublicationData!$B:$B,'Publication Table (%)'!$C$4,AllPublicationData!$D:$D,'Publication Table (%)'!O$7),
SUMIFS(AllPublicationData!$F:$F,AllPublicationData!$A:$A,'Publication Table (%)'!$B173,AllPublicationData!$B:$B,'Publication Table (%)'!O$7)/
SUMIFS(AllPublicationData!$E:$E,AllPublicationData!$A:$A,'Publication Table (%)'!$B173,AllPublicationData!$B:$B,'Publication Table (%)'!O$7)),
IF('Publication Table (%)'!$C$5="Operations cancelled by patient",
IFERROR(SUMIFS(AllPublicationData!$G:$G,AllPublicationData!$A:$A,'Publication Table (%)'!$B173,AllPublicationData!$B:$B,'Publication Table (%)'!$C$4,AllPublicationData!$D:$D,'Publication Table (%)'!O$7)/
SUMIFS(AllPublicationData!$E:$E,AllPublicationData!$A:$A,'Publication Table (%)'!$B173,AllPublicationData!$B:$B,'Publication Table (%)'!$C$4,AllPublicationData!$D:$D,'Publication Table (%)'!O$7),
SUMIFS(AllPublicationData!$G:$G,AllPublicationData!$A:$A,'Publication Table (%)'!$B173,AllPublicationData!$B:$B,'Publication Table (%)'!O$7)/
SUMIFS(AllPublicationData!$E:$E,AllPublicationData!$A:$A,'Publication Table (%)'!$B173,AllPublicationData!$B:$B,'Publication Table (%)'!O$7)),
IF('Publication Table (%)'!$C$5="Operations cancelled for clinical reasons",
IFERROR(SUMIFS(AllPublicationData!$H:$H,AllPublicationData!$A:$A,'Publication Table (%)'!$B173,AllPublicationData!$B:$B,'Publication Table (%)'!$C$4,AllPublicationData!$D:$D,'Publication Table (%)'!O$7)/
SUMIFS(AllPublicationData!$E:$E,AllPublicationData!$A:$A,'Publication Table (%)'!$B173,AllPublicationData!$B:$B,'Publication Table (%)'!$C$4,AllPublicationData!$D:$D,'Publication Table (%)'!O$7),
SUMIFS(AllPublicationData!$H:$H,AllPublicationData!$A:$A,'Publication Table (%)'!$B173,AllPublicationData!$B:$B,'Publication Table (%)'!O$7)/
SUMIFS(AllPublicationData!$E:$E,AllPublicationData!$A:$A,'Publication Table (%)'!$B173,AllPublicationData!$B:$B,'Publication Table (%)'!O$7)),
IF('Publication Table (%)'!$C$5="Operations cancelled for non-clinical/capacity reasons",
IFERROR(SUMIFS(AllPublicationData!$I:$I,AllPublicationData!$A:$A,'Publication Table (%)'!$B173,AllPublicationData!$B:$B,'Publication Table (%)'!$C$4,AllPublicationData!$D:$D,'Publication Table (%)'!O$7)/
SUMIFS(AllPublicationData!$E:$E,AllPublicationData!$A:$A,'Publication Table (%)'!$B173,AllPublicationData!$B:$B,'Publication Table (%)'!$C$4,AllPublicationData!$D:$D,'Publication Table (%)'!O$7),
SUMIFS(AllPublicationData!$I:$I,AllPublicationData!$A:$A,'Publication Table (%)'!$B173,AllPublicationData!$B:$B,'Publication Table (%)'!O$7)/
SUMIFS(AllPublicationData!$E:$E,AllPublicationData!$A:$A,'Publication Table (%)'!$B173,AllPublicationData!$B:$B,'Publication Table (%)'!O$7)),
IF('Publication Table (%)'!$C$5="Cancellations for other reasons",
IFERROR(SUMIFS(AllPublicationData!$J:$J,AllPublicationData!$A:$A,'Publication Table (%)'!$B173,AllPublicationData!$B:$B,'Publication Table (%)'!$C$4,AllPublicationData!$D:$D,'Publication Table (%)'!O$7)/
SUMIFS(AllPublicationData!$E:$E,AllPublicationData!$A:$A,'Publication Table (%)'!$B173,AllPublicationData!$B:$B,'Publication Table (%)'!$C$4,AllPublicationData!$D:$D,'Publication Table (%)'!O$7),
SUMIFS(AllPublicationData!$J:$J,AllPublicationData!$A:$A,'Publication Table (%)'!$B173,AllPublicationData!$B:$B,'Publication Table (%)'!O$7)/
SUMIFS(AllPublicationData!$E:$E,AllPublicationData!$A:$A,'Publication Table (%)'!$B173,AllPublicationData!$B:$B,'Publication Table (%)'!O$7)))))))</f>
        <v>#DIV/0!</v>
      </c>
      <c r="P173" s="96" t="e">
        <f>IF('Publication Table (%)'!$C$5="All Cancelled Operations",
IFERROR(SUMIFS(AllPublicationData!$F:$F,AllPublicationData!$A:$A,'Publication Table (%)'!$B173,AllPublicationData!$B:$B,'Publication Table (%)'!$C$4,AllPublicationData!$D:$D,'Publication Table (%)'!P$7)/
SUMIFS(AllPublicationData!$E:$E,AllPublicationData!$A:$A,'Publication Table (%)'!$B173,AllPublicationData!$B:$B,'Publication Table (%)'!$C$4,AllPublicationData!$D:$D,'Publication Table (%)'!P$7),
SUMIFS(AllPublicationData!$F:$F,AllPublicationData!$A:$A,'Publication Table (%)'!$B173,AllPublicationData!$B:$B,'Publication Table (%)'!P$7)/
SUMIFS(AllPublicationData!$E:$E,AllPublicationData!$A:$A,'Publication Table (%)'!$B173,AllPublicationData!$B:$B,'Publication Table (%)'!P$7)),
IF('Publication Table (%)'!$C$5="Operations cancelled by patient",
IFERROR(SUMIFS(AllPublicationData!$G:$G,AllPublicationData!$A:$A,'Publication Table (%)'!$B173,AllPublicationData!$B:$B,'Publication Table (%)'!$C$4,AllPublicationData!$D:$D,'Publication Table (%)'!P$7)/
SUMIFS(AllPublicationData!$E:$E,AllPublicationData!$A:$A,'Publication Table (%)'!$B173,AllPublicationData!$B:$B,'Publication Table (%)'!$C$4,AllPublicationData!$D:$D,'Publication Table (%)'!P$7),
SUMIFS(AllPublicationData!$G:$G,AllPublicationData!$A:$A,'Publication Table (%)'!$B173,AllPublicationData!$B:$B,'Publication Table (%)'!P$7)/
SUMIFS(AllPublicationData!$E:$E,AllPublicationData!$A:$A,'Publication Table (%)'!$B173,AllPublicationData!$B:$B,'Publication Table (%)'!P$7)),
IF('Publication Table (%)'!$C$5="Operations cancelled for clinical reasons",
IFERROR(SUMIFS(AllPublicationData!$H:$H,AllPublicationData!$A:$A,'Publication Table (%)'!$B173,AllPublicationData!$B:$B,'Publication Table (%)'!$C$4,AllPublicationData!$D:$D,'Publication Table (%)'!P$7)/
SUMIFS(AllPublicationData!$E:$E,AllPublicationData!$A:$A,'Publication Table (%)'!$B173,AllPublicationData!$B:$B,'Publication Table (%)'!$C$4,AllPublicationData!$D:$D,'Publication Table (%)'!P$7),
SUMIFS(AllPublicationData!$H:$H,AllPublicationData!$A:$A,'Publication Table (%)'!$B173,AllPublicationData!$B:$B,'Publication Table (%)'!P$7)/
SUMIFS(AllPublicationData!$E:$E,AllPublicationData!$A:$A,'Publication Table (%)'!$B173,AllPublicationData!$B:$B,'Publication Table (%)'!P$7)),
IF('Publication Table (%)'!$C$5="Operations cancelled for non-clinical/capacity reasons",
IFERROR(SUMIFS(AllPublicationData!$I:$I,AllPublicationData!$A:$A,'Publication Table (%)'!$B173,AllPublicationData!$B:$B,'Publication Table (%)'!$C$4,AllPublicationData!$D:$D,'Publication Table (%)'!P$7)/
SUMIFS(AllPublicationData!$E:$E,AllPublicationData!$A:$A,'Publication Table (%)'!$B173,AllPublicationData!$B:$B,'Publication Table (%)'!$C$4,AllPublicationData!$D:$D,'Publication Table (%)'!P$7),
SUMIFS(AllPublicationData!$I:$I,AllPublicationData!$A:$A,'Publication Table (%)'!$B173,AllPublicationData!$B:$B,'Publication Table (%)'!P$7)/
SUMIFS(AllPublicationData!$E:$E,AllPublicationData!$A:$A,'Publication Table (%)'!$B173,AllPublicationData!$B:$B,'Publication Table (%)'!P$7)),
IF('Publication Table (%)'!$C$5="Cancellations for other reasons",
IFERROR(SUMIFS(AllPublicationData!$J:$J,AllPublicationData!$A:$A,'Publication Table (%)'!$B173,AllPublicationData!$B:$B,'Publication Table (%)'!$C$4,AllPublicationData!$D:$D,'Publication Table (%)'!P$7)/
SUMIFS(AllPublicationData!$E:$E,AllPublicationData!$A:$A,'Publication Table (%)'!$B173,AllPublicationData!$B:$B,'Publication Table (%)'!$C$4,AllPublicationData!$D:$D,'Publication Table (%)'!P$7),
SUMIFS(AllPublicationData!$J:$J,AllPublicationData!$A:$A,'Publication Table (%)'!$B173,AllPublicationData!$B:$B,'Publication Table (%)'!P$7)/
SUMIFS(AllPublicationData!$E:$E,AllPublicationData!$A:$A,'Publication Table (%)'!$B173,AllPublicationData!$B:$B,'Publication Table (%)'!P$7)))))))</f>
        <v>#DIV/0!</v>
      </c>
      <c r="Q173" s="96" t="e">
        <f>IF('Publication Table (%)'!$C$5="All Cancelled Operations",
IFERROR(SUMIFS(AllPublicationData!$F:$F,AllPublicationData!$A:$A,'Publication Table (%)'!$B173,AllPublicationData!$B:$B,'Publication Table (%)'!$C$4,AllPublicationData!$D:$D,'Publication Table (%)'!Q$7)/
SUMIFS(AllPublicationData!$E:$E,AllPublicationData!$A:$A,'Publication Table (%)'!$B173,AllPublicationData!$B:$B,'Publication Table (%)'!$C$4,AllPublicationData!$D:$D,'Publication Table (%)'!Q$7),
SUMIFS(AllPublicationData!$F:$F,AllPublicationData!$A:$A,'Publication Table (%)'!$B173,AllPublicationData!$B:$B,'Publication Table (%)'!Q$7)/
SUMIFS(AllPublicationData!$E:$E,AllPublicationData!$A:$A,'Publication Table (%)'!$B173,AllPublicationData!$B:$B,'Publication Table (%)'!Q$7)),
IF('Publication Table (%)'!$C$5="Operations cancelled by patient",
IFERROR(SUMIFS(AllPublicationData!$G:$G,AllPublicationData!$A:$A,'Publication Table (%)'!$B173,AllPublicationData!$B:$B,'Publication Table (%)'!$C$4,AllPublicationData!$D:$D,'Publication Table (%)'!Q$7)/
SUMIFS(AllPublicationData!$E:$E,AllPublicationData!$A:$A,'Publication Table (%)'!$B173,AllPublicationData!$B:$B,'Publication Table (%)'!$C$4,AllPublicationData!$D:$D,'Publication Table (%)'!Q$7),
SUMIFS(AllPublicationData!$G:$G,AllPublicationData!$A:$A,'Publication Table (%)'!$B173,AllPublicationData!$B:$B,'Publication Table (%)'!Q$7)/
SUMIFS(AllPublicationData!$E:$E,AllPublicationData!$A:$A,'Publication Table (%)'!$B173,AllPublicationData!$B:$B,'Publication Table (%)'!Q$7)),
IF('Publication Table (%)'!$C$5="Operations cancelled for clinical reasons",
IFERROR(SUMIFS(AllPublicationData!$H:$H,AllPublicationData!$A:$A,'Publication Table (%)'!$B173,AllPublicationData!$B:$B,'Publication Table (%)'!$C$4,AllPublicationData!$D:$D,'Publication Table (%)'!Q$7)/
SUMIFS(AllPublicationData!$E:$E,AllPublicationData!$A:$A,'Publication Table (%)'!$B173,AllPublicationData!$B:$B,'Publication Table (%)'!$C$4,AllPublicationData!$D:$D,'Publication Table (%)'!Q$7),
SUMIFS(AllPublicationData!$H:$H,AllPublicationData!$A:$A,'Publication Table (%)'!$B173,AllPublicationData!$B:$B,'Publication Table (%)'!Q$7)/
SUMIFS(AllPublicationData!$E:$E,AllPublicationData!$A:$A,'Publication Table (%)'!$B173,AllPublicationData!$B:$B,'Publication Table (%)'!Q$7)),
IF('Publication Table (%)'!$C$5="Operations cancelled for non-clinical/capacity reasons",
IFERROR(SUMIFS(AllPublicationData!$I:$I,AllPublicationData!$A:$A,'Publication Table (%)'!$B173,AllPublicationData!$B:$B,'Publication Table (%)'!$C$4,AllPublicationData!$D:$D,'Publication Table (%)'!Q$7)/
SUMIFS(AllPublicationData!$E:$E,AllPublicationData!$A:$A,'Publication Table (%)'!$B173,AllPublicationData!$B:$B,'Publication Table (%)'!$C$4,AllPublicationData!$D:$D,'Publication Table (%)'!Q$7),
SUMIFS(AllPublicationData!$I:$I,AllPublicationData!$A:$A,'Publication Table (%)'!$B173,AllPublicationData!$B:$B,'Publication Table (%)'!Q$7)/
SUMIFS(AllPublicationData!$E:$E,AllPublicationData!$A:$A,'Publication Table (%)'!$B173,AllPublicationData!$B:$B,'Publication Table (%)'!Q$7)),
IF('Publication Table (%)'!$C$5="Cancellations for other reasons",
IFERROR(SUMIFS(AllPublicationData!$J:$J,AllPublicationData!$A:$A,'Publication Table (%)'!$B173,AllPublicationData!$B:$B,'Publication Table (%)'!$C$4,AllPublicationData!$D:$D,'Publication Table (%)'!Q$7)/
SUMIFS(AllPublicationData!$E:$E,AllPublicationData!$A:$A,'Publication Table (%)'!$B173,AllPublicationData!$B:$B,'Publication Table (%)'!$C$4,AllPublicationData!$D:$D,'Publication Table (%)'!Q$7),
SUMIFS(AllPublicationData!$J:$J,AllPublicationData!$A:$A,'Publication Table (%)'!$B173,AllPublicationData!$B:$B,'Publication Table (%)'!Q$7)/
SUMIFS(AllPublicationData!$E:$E,AllPublicationData!$A:$A,'Publication Table (%)'!$B173,AllPublicationData!$B:$B,'Publication Table (%)'!Q$7)))))))</f>
        <v>#DIV/0!</v>
      </c>
      <c r="R173" s="96" t="e">
        <f>IF('Publication Table (%)'!$C$5="All Cancelled Operations",
IFERROR(SUMIFS(AllPublicationData!$F:$F,AllPublicationData!$A:$A,'Publication Table (%)'!$B173,AllPublicationData!$B:$B,'Publication Table (%)'!$C$4,AllPublicationData!$D:$D,'Publication Table (%)'!R$7)/
SUMIFS(AllPublicationData!$E:$E,AllPublicationData!$A:$A,'Publication Table (%)'!$B173,AllPublicationData!$B:$B,'Publication Table (%)'!$C$4,AllPublicationData!$D:$D,'Publication Table (%)'!R$7),
SUMIFS(AllPublicationData!$F:$F,AllPublicationData!$A:$A,'Publication Table (%)'!$B173,AllPublicationData!$B:$B,'Publication Table (%)'!R$7)/
SUMIFS(AllPublicationData!$E:$E,AllPublicationData!$A:$A,'Publication Table (%)'!$B173,AllPublicationData!$B:$B,'Publication Table (%)'!R$7)),
IF('Publication Table (%)'!$C$5="Operations cancelled by patient",
IFERROR(SUMIFS(AllPublicationData!$G:$G,AllPublicationData!$A:$A,'Publication Table (%)'!$B173,AllPublicationData!$B:$B,'Publication Table (%)'!$C$4,AllPublicationData!$D:$D,'Publication Table (%)'!R$7)/
SUMIFS(AllPublicationData!$E:$E,AllPublicationData!$A:$A,'Publication Table (%)'!$B173,AllPublicationData!$B:$B,'Publication Table (%)'!$C$4,AllPublicationData!$D:$D,'Publication Table (%)'!R$7),
SUMIFS(AllPublicationData!$G:$G,AllPublicationData!$A:$A,'Publication Table (%)'!$B173,AllPublicationData!$B:$B,'Publication Table (%)'!R$7)/
SUMIFS(AllPublicationData!$E:$E,AllPublicationData!$A:$A,'Publication Table (%)'!$B173,AllPublicationData!$B:$B,'Publication Table (%)'!R$7)),
IF('Publication Table (%)'!$C$5="Operations cancelled for clinical reasons",
IFERROR(SUMIFS(AllPublicationData!$H:$H,AllPublicationData!$A:$A,'Publication Table (%)'!$B173,AllPublicationData!$B:$B,'Publication Table (%)'!$C$4,AllPublicationData!$D:$D,'Publication Table (%)'!R$7)/
SUMIFS(AllPublicationData!$E:$E,AllPublicationData!$A:$A,'Publication Table (%)'!$B173,AllPublicationData!$B:$B,'Publication Table (%)'!$C$4,AllPublicationData!$D:$D,'Publication Table (%)'!R$7),
SUMIFS(AllPublicationData!$H:$H,AllPublicationData!$A:$A,'Publication Table (%)'!$B173,AllPublicationData!$B:$B,'Publication Table (%)'!R$7)/
SUMIFS(AllPublicationData!$E:$E,AllPublicationData!$A:$A,'Publication Table (%)'!$B173,AllPublicationData!$B:$B,'Publication Table (%)'!R$7)),
IF('Publication Table (%)'!$C$5="Operations cancelled for non-clinical/capacity reasons",
IFERROR(SUMIFS(AllPublicationData!$I:$I,AllPublicationData!$A:$A,'Publication Table (%)'!$B173,AllPublicationData!$B:$B,'Publication Table (%)'!$C$4,AllPublicationData!$D:$D,'Publication Table (%)'!R$7)/
SUMIFS(AllPublicationData!$E:$E,AllPublicationData!$A:$A,'Publication Table (%)'!$B173,AllPublicationData!$B:$B,'Publication Table (%)'!$C$4,AllPublicationData!$D:$D,'Publication Table (%)'!R$7),
SUMIFS(AllPublicationData!$I:$I,AllPublicationData!$A:$A,'Publication Table (%)'!$B173,AllPublicationData!$B:$B,'Publication Table (%)'!R$7)/
SUMIFS(AllPublicationData!$E:$E,AllPublicationData!$A:$A,'Publication Table (%)'!$B173,AllPublicationData!$B:$B,'Publication Table (%)'!R$7)),
IF('Publication Table (%)'!$C$5="Cancellations for other reasons",
IFERROR(SUMIFS(AllPublicationData!$J:$J,AllPublicationData!$A:$A,'Publication Table (%)'!$B173,AllPublicationData!$B:$B,'Publication Table (%)'!$C$4,AllPublicationData!$D:$D,'Publication Table (%)'!R$7)/
SUMIFS(AllPublicationData!$E:$E,AllPublicationData!$A:$A,'Publication Table (%)'!$B173,AllPublicationData!$B:$B,'Publication Table (%)'!$C$4,AllPublicationData!$D:$D,'Publication Table (%)'!R$7),
SUMIFS(AllPublicationData!$J:$J,AllPublicationData!$A:$A,'Publication Table (%)'!$B173,AllPublicationData!$B:$B,'Publication Table (%)'!R$7)/
SUMIFS(AllPublicationData!$E:$E,AllPublicationData!$A:$A,'Publication Table (%)'!$B173,AllPublicationData!$B:$B,'Publication Table (%)'!R$7)))))))</f>
        <v>#DIV/0!</v>
      </c>
      <c r="S173" s="96" t="e">
        <f>IF('Publication Table (%)'!$C$5="All Cancelled Operations",
IFERROR(SUMIFS(AllPublicationData!$F:$F,AllPublicationData!$A:$A,'Publication Table (%)'!$B173,AllPublicationData!$B:$B,'Publication Table (%)'!$C$4,AllPublicationData!$D:$D,'Publication Table (%)'!S$7)/
SUMIFS(AllPublicationData!$E:$E,AllPublicationData!$A:$A,'Publication Table (%)'!$B173,AllPublicationData!$B:$B,'Publication Table (%)'!$C$4,AllPublicationData!$D:$D,'Publication Table (%)'!S$7),
SUMIFS(AllPublicationData!$F:$F,AllPublicationData!$A:$A,'Publication Table (%)'!$B173,AllPublicationData!$B:$B,'Publication Table (%)'!S$7)/
SUMIFS(AllPublicationData!$E:$E,AllPublicationData!$A:$A,'Publication Table (%)'!$B173,AllPublicationData!$B:$B,'Publication Table (%)'!S$7)),
IF('Publication Table (%)'!$C$5="Operations cancelled by patient",
IFERROR(SUMIFS(AllPublicationData!$G:$G,AllPublicationData!$A:$A,'Publication Table (%)'!$B173,AllPublicationData!$B:$B,'Publication Table (%)'!$C$4,AllPublicationData!$D:$D,'Publication Table (%)'!S$7)/
SUMIFS(AllPublicationData!$E:$E,AllPublicationData!$A:$A,'Publication Table (%)'!$B173,AllPublicationData!$B:$B,'Publication Table (%)'!$C$4,AllPublicationData!$D:$D,'Publication Table (%)'!S$7),
SUMIFS(AllPublicationData!$G:$G,AllPublicationData!$A:$A,'Publication Table (%)'!$B173,AllPublicationData!$B:$B,'Publication Table (%)'!S$7)/
SUMIFS(AllPublicationData!$E:$E,AllPublicationData!$A:$A,'Publication Table (%)'!$B173,AllPublicationData!$B:$B,'Publication Table (%)'!S$7)),
IF('Publication Table (%)'!$C$5="Operations cancelled for clinical reasons",
IFERROR(SUMIFS(AllPublicationData!$H:$H,AllPublicationData!$A:$A,'Publication Table (%)'!$B173,AllPublicationData!$B:$B,'Publication Table (%)'!$C$4,AllPublicationData!$D:$D,'Publication Table (%)'!S$7)/
SUMIFS(AllPublicationData!$E:$E,AllPublicationData!$A:$A,'Publication Table (%)'!$B173,AllPublicationData!$B:$B,'Publication Table (%)'!$C$4,AllPublicationData!$D:$D,'Publication Table (%)'!S$7),
SUMIFS(AllPublicationData!$H:$H,AllPublicationData!$A:$A,'Publication Table (%)'!$B173,AllPublicationData!$B:$B,'Publication Table (%)'!S$7)/
SUMIFS(AllPublicationData!$E:$E,AllPublicationData!$A:$A,'Publication Table (%)'!$B173,AllPublicationData!$B:$B,'Publication Table (%)'!S$7)),
IF('Publication Table (%)'!$C$5="Operations cancelled for non-clinical/capacity reasons",
IFERROR(SUMIFS(AllPublicationData!$I:$I,AllPublicationData!$A:$A,'Publication Table (%)'!$B173,AllPublicationData!$B:$B,'Publication Table (%)'!$C$4,AllPublicationData!$D:$D,'Publication Table (%)'!S$7)/
SUMIFS(AllPublicationData!$E:$E,AllPublicationData!$A:$A,'Publication Table (%)'!$B173,AllPublicationData!$B:$B,'Publication Table (%)'!$C$4,AllPublicationData!$D:$D,'Publication Table (%)'!S$7),
SUMIFS(AllPublicationData!$I:$I,AllPublicationData!$A:$A,'Publication Table (%)'!$B173,AllPublicationData!$B:$B,'Publication Table (%)'!S$7)/
SUMIFS(AllPublicationData!$E:$E,AllPublicationData!$A:$A,'Publication Table (%)'!$B173,AllPublicationData!$B:$B,'Publication Table (%)'!S$7)),
IF('Publication Table (%)'!$C$5="Cancellations for other reasons",
IFERROR(SUMIFS(AllPublicationData!$J:$J,AllPublicationData!$A:$A,'Publication Table (%)'!$B173,AllPublicationData!$B:$B,'Publication Table (%)'!$C$4,AllPublicationData!$D:$D,'Publication Table (%)'!S$7)/
SUMIFS(AllPublicationData!$E:$E,AllPublicationData!$A:$A,'Publication Table (%)'!$B173,AllPublicationData!$B:$B,'Publication Table (%)'!$C$4,AllPublicationData!$D:$D,'Publication Table (%)'!S$7),
SUMIFS(AllPublicationData!$J:$J,AllPublicationData!$A:$A,'Publication Table (%)'!$B173,AllPublicationData!$B:$B,'Publication Table (%)'!S$7)/
SUMIFS(AllPublicationData!$E:$E,AllPublicationData!$A:$A,'Publication Table (%)'!$B173,AllPublicationData!$B:$B,'Publication Table (%)'!S$7)))))))</f>
        <v>#DIV/0!</v>
      </c>
    </row>
    <row r="174" spans="3:19" x14ac:dyDescent="0.35">
      <c r="C174" s="112">
        <f>IF('Publication Table (%)'!$C$5="All Cancelled Operations",
SUMIFS(AllPublicationData!$F:$F,AllPublicationData!$A:$A,'Publication Table (%)'!$B174,AllPublicationData!$B:$B,'Publication Table (%)'!$C$4),
IF('Publication Table (%)'!$C$5="Operations cancelled by patient",
SUMIFS(AllPublicationData!$G:$G,AllPublicationData!$A:$A,'Publication Table (%)'!$B174,AllPublicationData!$B:$B,'Publication Table (%)'!$C$4),
IF('Publication Table (%)'!$C$5="Operations cancelled for clinical reasons",
SUMIFS(AllPublicationData!$H:$H,AllPublicationData!$A:$A,'Publication Table (%)'!$B174,AllPublicationData!$B:$B,'Publication Table (%)'!$C$4),
IF('Publication Table (%)'!$C$5="Operations cancelled for non-clinical/capacity reasons",
SUMIFS(AllPublicationData!$I:$I,AllPublicationData!$A:$A,'Publication Table (%)'!$B174,AllPublicationData!$B:$B,'Publication Table (%)'!$C$4),
IF('Publication Table (%)'!$C$5="Cancellations for other reasons",
SUMIFS(AllPublicationData!$J:$J,AllPublicationData!$A:$A,'Publication Table (%)'!$B174,AllPublicationData!$B:$B,'Publication Table (%)'!$C$4))))))+
IF(AND($C$4="NHS Scotland",$C$5="All Cancelled Operations"),
SUMIFS(AllPublicationData!$F:$F,AllPublicationData!$A:$A,'Publication Table (%)'!$B174),
IF(AND($C$4="NHS Scotland",$C$5="Operations cancelled by patient"),
SUMIFS(AllPublicationData!$G:$G,AllPublicationData!$A:$A,'Publication Table (%)'!$B174),
IF(AND($C$4="NHS Scotland",$C$5="Operations cancelled for clinical reasons"),
SUMIFS(AllPublicationData!$H:$H,AllPublicationData!$A:$A,'Publication Table (%)'!$B174),
IF(AND($C$4="NHS Scotland",$C$5="Operations cancelled for non-clinical/capacity reasons"),
SUMIFS(AllPublicationData!$I:$I,AllPublicationData!$A:$A,'Publication Table (%)'!$B174),
IF(AND($C$4="NHS Scotland",$C$5="Cancellations for other reasons"),
SUMIFS(AllPublicationData!$J:$J,AllPublicationData!$A:$A,'Publication Table (%)'!$B174))))))</f>
        <v>0</v>
      </c>
      <c r="D174" s="110" t="e">
        <f>IF(AND('Publication Table (%)'!$C$5="All Cancelled Operations",$C$4&lt;&gt;"NHS Scotland"),
IFERROR(SUMIFS(AllPublicationData!$F:$F,AllPublicationData!$A:$A,'Publication Table (%)'!$B174,AllPublicationData!$B:$B,'Publication Table (%)'!$C$4,AllPublicationData!$D:$D,'Publication Table (%)'!D$7)/
SUMIFS(AllPublicationData!$E:$E,AllPublicationData!$A:$A,'Publication Table (%)'!$B174,AllPublicationData!$B:$B,'Publication Table (%)'!$C$4,AllPublicationData!$D:$D,'Publication Table (%)'!D$7),
SUMIFS(AllPublicationData!$F:$F,AllPublicationData!$A:$A,'Publication Table (%)'!$B174,AllPublicationData!$B:$B,'Publication Table (%)'!D$7)/
SUMIFS(AllPublicationData!$E:$E,AllPublicationData!$A:$A,'Publication Table (%)'!$B174,AllPublicationData!$B:$B,'Publication Table (%)'!D$7)),
IF(AND('Publication Table (%)'!$C$5="Operations cancelled by patient",$C$4&lt;&gt;"NHS Scotland"),
IFERROR(SUMIFS(AllPublicationData!$G:$G,AllPublicationData!$A:$A,'Publication Table (%)'!$B174,AllPublicationData!$B:$B,'Publication Table (%)'!$C$4,AllPublicationData!$D:$D,'Publication Table (%)'!D$7)/
SUMIFS(AllPublicationData!$E:$E,AllPublicationData!$A:$A,'Publication Table (%)'!$B174,AllPublicationData!$B:$B,'Publication Table (%)'!$C$4,AllPublicationData!$D:$D,'Publication Table (%)'!D$7),
SUMIFS(AllPublicationData!$G:$G,AllPublicationData!$A:$A,'Publication Table (%)'!$B174,AllPublicationData!$B:$B,'Publication Table (%)'!D$7)/
SUMIFS(AllPublicationData!$E:$E,AllPublicationData!$A:$A,'Publication Table (%)'!$B174,AllPublicationData!$B:$B,'Publication Table (%)'!D$7)),
IF(AND('Publication Table (%)'!$C$5="Operations cancelled for clinical reasons",$C$4&lt;&gt;"NHS Scotland"),
IFERROR(SUMIFS(AllPublicationData!$H:$H,AllPublicationData!$A:$A,'Publication Table (%)'!$B174,AllPublicationData!$B:$B,'Publication Table (%)'!$C$4,AllPublicationData!$D:$D,'Publication Table (%)'!D$7)/
SUMIFS(AllPublicationData!$E:$E,AllPublicationData!$A:$A,'Publication Table (%)'!$B174,AllPublicationData!$B:$B,'Publication Table (%)'!$C$4,AllPublicationData!$D:$D,'Publication Table (%)'!D$7),
SUMIFS(AllPublicationData!$H:$H,AllPublicationData!$A:$A,'Publication Table (%)'!$B174,AllPublicationData!$B:$B,'Publication Table (%)'!D$7)/
SUMIFS(AllPublicationData!$E:$E,AllPublicationData!$A:$A,'Publication Table (%)'!$B174,AllPublicationData!$B:$B,'Publication Table (%)'!D$7)),
IF(AND('Publication Table (%)'!$C$5="Operations cancelled for non-clinical/capacity reasons",$C$4&lt;&gt;"NHS Scotland"),
IFERROR(SUMIFS(AllPublicationData!$I:$I,AllPublicationData!$A:$A,'Publication Table (%)'!$B174,AllPublicationData!$B:$B,'Publication Table (%)'!$C$4,AllPublicationData!$D:$D,'Publication Table (%)'!D$7)/
SUMIFS(AllPublicationData!$E:$E,AllPublicationData!$A:$A,'Publication Table (%)'!$B174,AllPublicationData!$B:$B,'Publication Table (%)'!$C$4,AllPublicationData!$D:$D,'Publication Table (%)'!D$7),
SUMIFS(AllPublicationData!$I:$I,AllPublicationData!$A:$A,'Publication Table (%)'!$B174,AllPublicationData!$B:$B,'Publication Table (%)'!D$7)/
SUMIFS(AllPublicationData!$E:$E,AllPublicationData!$A:$A,'Publication Table (%)'!$B174,AllPublicationData!$B:$B,'Publication Table (%)'!D$7)),
IF(AND('Publication Table (%)'!$C$5="Cancellations for other reasons",$C$4&lt;&gt;"NHS Scotland"),
IFERROR(SUMIFS(AllPublicationData!$J:$J,AllPublicationData!$A:$A,'Publication Table (%)'!$B174,AllPublicationData!$B:$B,'Publication Table (%)'!$C$4,AllPublicationData!$D:$D,'Publication Table (%)'!D$7)/
SUMIFS(AllPublicationData!$E:$E,AllPublicationData!$A:$A,'Publication Table (%)'!$B174,AllPublicationData!$B:$B,'Publication Table (%)'!$C$4,AllPublicationData!$D:$D,'Publication Table (%)'!D$7),
SUMIFS(AllPublicationData!$J:$J,AllPublicationData!$A:$A,'Publication Table (%)'!$B174,AllPublicationData!$B:$B,'Publication Table (%)'!D$7)/
SUMIFS(AllPublicationData!$E:$E,AllPublicationData!$A:$A,'Publication Table (%)'!$B174,AllPublicationData!$B:$B,'Publication Table (%)'!D$7)),
IF(AND($C$4="NHS Scotland",$C$5="All Cancelled Operations"),
SUMIFS(AllPublicationData!$F:$F,AllPublicationData!$A:$A,'Publication Table'!$B174)/
SUMIFS(AllPublicationData!$E:$E,AllPublicationData!$A:$A,'Publication Table'!$B174),
IF(AND($C$4="NHS Scotland",$C$5="Operations cancelled by patient"),
SUMIFS(AllPublicationData!$G:$G,AllPublicationData!$A:$A,'Publication Table'!$B174)/
SUMIFS(AllPublicationData!$E:$E,AllPublicationData!$A:$A,'Publication Table'!$B174),
IF(AND($C$4="NHS Scotland",$C$5="Operations cancelled for clinical reasons"),
SUMIFS(AllPublicationData!$H:$H,AllPublicationData!$A:$A,'Publication Table'!$B174)/
SUMIFS(AllPublicationData!$E:$E,AllPublicationData!$A:$A,'Publication Table'!$B174),
IF(AND($C$4="NHS Scotland",$C$5="Operations cancelled for non-clinical/capacity reasons"),
SUMIFS(AllPublicationData!$I:$I,AllPublicationData!$A:$A,'Publication Table'!$B174)/
SUMIFS(AllPublicationData!$E:$E,AllPublicationData!$A:$A,'Publication Table'!$B174),
IF(AND($C$4="NHS Scotland",$C$5="Cancellations for other reasons"),
SUMIFS(AllPublicationData!$J:$J,AllPublicationData!$A:$A,'Publication Table'!$B174)/
SUMIFS(AllPublicationData!$E:$E,AllPublicationData!$A:$A,'Publication Table'!$B174)))))))))))</f>
        <v>#DIV/0!</v>
      </c>
      <c r="E174" s="96" t="e">
        <f>IF('Publication Table (%)'!$C$5="All Cancelled Operations",
IFERROR(SUMIFS(AllPublicationData!$F:$F,AllPublicationData!$A:$A,'Publication Table (%)'!$B174,AllPublicationData!$B:$B,'Publication Table (%)'!$C$4,AllPublicationData!$D:$D,'Publication Table (%)'!E$7)/
SUMIFS(AllPublicationData!$E:$E,AllPublicationData!$A:$A,'Publication Table (%)'!$B174,AllPublicationData!$B:$B,'Publication Table (%)'!$C$4,AllPublicationData!$D:$D,'Publication Table (%)'!E$7),
SUMIFS(AllPublicationData!$F:$F,AllPublicationData!$A:$A,'Publication Table (%)'!$B174,AllPublicationData!$B:$B,'Publication Table (%)'!E$7)/
SUMIFS(AllPublicationData!$E:$E,AllPublicationData!$A:$A,'Publication Table (%)'!$B174,AllPublicationData!$B:$B,'Publication Table (%)'!E$7)),
IF('Publication Table (%)'!$C$5="Operations cancelled by patient",
IFERROR(SUMIFS(AllPublicationData!$G:$G,AllPublicationData!$A:$A,'Publication Table (%)'!$B174,AllPublicationData!$B:$B,'Publication Table (%)'!$C$4,AllPublicationData!$D:$D,'Publication Table (%)'!E$7)/
SUMIFS(AllPublicationData!$E:$E,AllPublicationData!$A:$A,'Publication Table (%)'!$B174,AllPublicationData!$B:$B,'Publication Table (%)'!$C$4,AllPublicationData!$D:$D,'Publication Table (%)'!E$7),
SUMIFS(AllPublicationData!$G:$G,AllPublicationData!$A:$A,'Publication Table (%)'!$B174,AllPublicationData!$B:$B,'Publication Table (%)'!E$7)/
SUMIFS(AllPublicationData!$E:$E,AllPublicationData!$A:$A,'Publication Table (%)'!$B174,AllPublicationData!$B:$B,'Publication Table (%)'!E$7)),
IF('Publication Table (%)'!$C$5="Operations cancelled for clinical reasons",
IFERROR(SUMIFS(AllPublicationData!$H:$H,AllPublicationData!$A:$A,'Publication Table (%)'!$B174,AllPublicationData!$B:$B,'Publication Table (%)'!$C$4,AllPublicationData!$D:$D,'Publication Table (%)'!E$7)/
SUMIFS(AllPublicationData!$E:$E,AllPublicationData!$A:$A,'Publication Table (%)'!$B174,AllPublicationData!$B:$B,'Publication Table (%)'!$C$4,AllPublicationData!$D:$D,'Publication Table (%)'!E$7),
SUMIFS(AllPublicationData!$H:$H,AllPublicationData!$A:$A,'Publication Table (%)'!$B174,AllPublicationData!$B:$B,'Publication Table (%)'!E$7)/
SUMIFS(AllPublicationData!$E:$E,AllPublicationData!$A:$A,'Publication Table (%)'!$B174,AllPublicationData!$B:$B,'Publication Table (%)'!E$7)),
IF('Publication Table (%)'!$C$5="Operations cancelled for non-clinical/capacity reasons",
IFERROR(SUMIFS(AllPublicationData!$I:$I,AllPublicationData!$A:$A,'Publication Table (%)'!$B174,AllPublicationData!$B:$B,'Publication Table (%)'!$C$4,AllPublicationData!$D:$D,'Publication Table (%)'!E$7)/
SUMIFS(AllPublicationData!$E:$E,AllPublicationData!$A:$A,'Publication Table (%)'!$B174,AllPublicationData!$B:$B,'Publication Table (%)'!$C$4,AllPublicationData!$D:$D,'Publication Table (%)'!E$7),
SUMIFS(AllPublicationData!$I:$I,AllPublicationData!$A:$A,'Publication Table (%)'!$B174,AllPublicationData!$B:$B,'Publication Table (%)'!E$7)/
SUMIFS(AllPublicationData!$E:$E,AllPublicationData!$A:$A,'Publication Table (%)'!$B174,AllPublicationData!$B:$B,'Publication Table (%)'!E$7)),
IF('Publication Table (%)'!$C$5="Cancellations for other reasons",
IFERROR(SUMIFS(AllPublicationData!$J:$J,AllPublicationData!$A:$A,'Publication Table (%)'!$B174,AllPublicationData!$B:$B,'Publication Table (%)'!$C$4,AllPublicationData!$D:$D,'Publication Table (%)'!E$7)/
SUMIFS(AllPublicationData!$E:$E,AllPublicationData!$A:$A,'Publication Table (%)'!$B174,AllPublicationData!$B:$B,'Publication Table (%)'!$C$4,AllPublicationData!$D:$D,'Publication Table (%)'!E$7),
SUMIFS(AllPublicationData!$J:$J,AllPublicationData!$A:$A,'Publication Table (%)'!$B174,AllPublicationData!$B:$B,'Publication Table (%)'!E$7)/
SUMIFS(AllPublicationData!$E:$E,AllPublicationData!$A:$A,'Publication Table (%)'!$B174,AllPublicationData!$B:$B,'Publication Table (%)'!E$7)))))))</f>
        <v>#DIV/0!</v>
      </c>
      <c r="F174" s="96" t="e">
        <f>IF('Publication Table (%)'!$C$5="All Cancelled Operations",
IFERROR(SUMIFS(AllPublicationData!$F:$F,AllPublicationData!$A:$A,'Publication Table (%)'!$B174,AllPublicationData!$B:$B,'Publication Table (%)'!$C$4,AllPublicationData!$D:$D,'Publication Table (%)'!F$7)/
SUMIFS(AllPublicationData!$E:$E,AllPublicationData!$A:$A,'Publication Table (%)'!$B174,AllPublicationData!$B:$B,'Publication Table (%)'!$C$4,AllPublicationData!$D:$D,'Publication Table (%)'!F$7),
SUMIFS(AllPublicationData!$F:$F,AllPublicationData!$A:$A,'Publication Table (%)'!$B174,AllPublicationData!$B:$B,'Publication Table (%)'!F$7)/
SUMIFS(AllPublicationData!$E:$E,AllPublicationData!$A:$A,'Publication Table (%)'!$B174,AllPublicationData!$B:$B,'Publication Table (%)'!F$7)),
IF('Publication Table (%)'!$C$5="Operations cancelled by patient",
IFERROR(SUMIFS(AllPublicationData!$G:$G,AllPublicationData!$A:$A,'Publication Table (%)'!$B174,AllPublicationData!$B:$B,'Publication Table (%)'!$C$4,AllPublicationData!$D:$D,'Publication Table (%)'!F$7)/
SUMIFS(AllPublicationData!$E:$E,AllPublicationData!$A:$A,'Publication Table (%)'!$B174,AllPublicationData!$B:$B,'Publication Table (%)'!$C$4,AllPublicationData!$D:$D,'Publication Table (%)'!F$7),
SUMIFS(AllPublicationData!$G:$G,AllPublicationData!$A:$A,'Publication Table (%)'!$B174,AllPublicationData!$B:$B,'Publication Table (%)'!F$7)/
SUMIFS(AllPublicationData!$E:$E,AllPublicationData!$A:$A,'Publication Table (%)'!$B174,AllPublicationData!$B:$B,'Publication Table (%)'!F$7)),
IF('Publication Table (%)'!$C$5="Operations cancelled for clinical reasons",
IFERROR(SUMIFS(AllPublicationData!$H:$H,AllPublicationData!$A:$A,'Publication Table (%)'!$B174,AllPublicationData!$B:$B,'Publication Table (%)'!$C$4,AllPublicationData!$D:$D,'Publication Table (%)'!F$7)/
SUMIFS(AllPublicationData!$E:$E,AllPublicationData!$A:$A,'Publication Table (%)'!$B174,AllPublicationData!$B:$B,'Publication Table (%)'!$C$4,AllPublicationData!$D:$D,'Publication Table (%)'!F$7),
SUMIFS(AllPublicationData!$H:$H,AllPublicationData!$A:$A,'Publication Table (%)'!$B174,AllPublicationData!$B:$B,'Publication Table (%)'!F$7)/
SUMIFS(AllPublicationData!$E:$E,AllPublicationData!$A:$A,'Publication Table (%)'!$B174,AllPublicationData!$B:$B,'Publication Table (%)'!F$7)),
IF('Publication Table (%)'!$C$5="Operations cancelled for non-clinical/capacity reasons",
IFERROR(SUMIFS(AllPublicationData!$I:$I,AllPublicationData!$A:$A,'Publication Table (%)'!$B174,AllPublicationData!$B:$B,'Publication Table (%)'!$C$4,AllPublicationData!$D:$D,'Publication Table (%)'!F$7)/
SUMIFS(AllPublicationData!$E:$E,AllPublicationData!$A:$A,'Publication Table (%)'!$B174,AllPublicationData!$B:$B,'Publication Table (%)'!$C$4,AllPublicationData!$D:$D,'Publication Table (%)'!F$7),
SUMIFS(AllPublicationData!$I:$I,AllPublicationData!$A:$A,'Publication Table (%)'!$B174,AllPublicationData!$B:$B,'Publication Table (%)'!F$7)/
SUMIFS(AllPublicationData!$E:$E,AllPublicationData!$A:$A,'Publication Table (%)'!$B174,AllPublicationData!$B:$B,'Publication Table (%)'!F$7)),
IF('Publication Table (%)'!$C$5="Cancellations for other reasons",
IFERROR(SUMIFS(AllPublicationData!$J:$J,AllPublicationData!$A:$A,'Publication Table (%)'!$B174,AllPublicationData!$B:$B,'Publication Table (%)'!$C$4,AllPublicationData!$D:$D,'Publication Table (%)'!F$7)/
SUMIFS(AllPublicationData!$E:$E,AllPublicationData!$A:$A,'Publication Table (%)'!$B174,AllPublicationData!$B:$B,'Publication Table (%)'!$C$4,AllPublicationData!$D:$D,'Publication Table (%)'!F$7),
SUMIFS(AllPublicationData!$J:$J,AllPublicationData!$A:$A,'Publication Table (%)'!$B174,AllPublicationData!$B:$B,'Publication Table (%)'!F$7)/
SUMIFS(AllPublicationData!$E:$E,AllPublicationData!$A:$A,'Publication Table (%)'!$B174,AllPublicationData!$B:$B,'Publication Table (%)'!F$7)))))))</f>
        <v>#DIV/0!</v>
      </c>
      <c r="G174" s="96" t="e">
        <f>IF('Publication Table (%)'!$C$5="All Cancelled Operations",
IFERROR(SUMIFS(AllPublicationData!$F:$F,AllPublicationData!$A:$A,'Publication Table (%)'!$B174,AllPublicationData!$B:$B,'Publication Table (%)'!$C$4,AllPublicationData!$D:$D,'Publication Table (%)'!G$7)/
SUMIFS(AllPublicationData!$E:$E,AllPublicationData!$A:$A,'Publication Table (%)'!$B174,AllPublicationData!$B:$B,'Publication Table (%)'!$C$4,AllPublicationData!$D:$D,'Publication Table (%)'!G$7),
SUMIFS(AllPublicationData!$F:$F,AllPublicationData!$A:$A,'Publication Table (%)'!$B174,AllPublicationData!$B:$B,'Publication Table (%)'!G$7)/
SUMIFS(AllPublicationData!$E:$E,AllPublicationData!$A:$A,'Publication Table (%)'!$B174,AllPublicationData!$B:$B,'Publication Table (%)'!G$7)),
IF('Publication Table (%)'!$C$5="Operations cancelled by patient",
IFERROR(SUMIFS(AllPublicationData!$G:$G,AllPublicationData!$A:$A,'Publication Table (%)'!$B174,AllPublicationData!$B:$B,'Publication Table (%)'!$C$4,AllPublicationData!$D:$D,'Publication Table (%)'!G$7)/
SUMIFS(AllPublicationData!$E:$E,AllPublicationData!$A:$A,'Publication Table (%)'!$B174,AllPublicationData!$B:$B,'Publication Table (%)'!$C$4,AllPublicationData!$D:$D,'Publication Table (%)'!G$7),
SUMIFS(AllPublicationData!$G:$G,AllPublicationData!$A:$A,'Publication Table (%)'!$B174,AllPublicationData!$B:$B,'Publication Table (%)'!G$7)/
SUMIFS(AllPublicationData!$E:$E,AllPublicationData!$A:$A,'Publication Table (%)'!$B174,AllPublicationData!$B:$B,'Publication Table (%)'!G$7)),
IF('Publication Table (%)'!$C$5="Operations cancelled for clinical reasons",
IFERROR(SUMIFS(AllPublicationData!$H:$H,AllPublicationData!$A:$A,'Publication Table (%)'!$B174,AllPublicationData!$B:$B,'Publication Table (%)'!$C$4,AllPublicationData!$D:$D,'Publication Table (%)'!G$7)/
SUMIFS(AllPublicationData!$E:$E,AllPublicationData!$A:$A,'Publication Table (%)'!$B174,AllPublicationData!$B:$B,'Publication Table (%)'!$C$4,AllPublicationData!$D:$D,'Publication Table (%)'!G$7),
SUMIFS(AllPublicationData!$H:$H,AllPublicationData!$A:$A,'Publication Table (%)'!$B174,AllPublicationData!$B:$B,'Publication Table (%)'!G$7)/
SUMIFS(AllPublicationData!$E:$E,AllPublicationData!$A:$A,'Publication Table (%)'!$B174,AllPublicationData!$B:$B,'Publication Table (%)'!G$7)),
IF('Publication Table (%)'!$C$5="Operations cancelled for non-clinical/capacity reasons",
IFERROR(SUMIFS(AllPublicationData!$I:$I,AllPublicationData!$A:$A,'Publication Table (%)'!$B174,AllPublicationData!$B:$B,'Publication Table (%)'!$C$4,AllPublicationData!$D:$D,'Publication Table (%)'!G$7)/
SUMIFS(AllPublicationData!$E:$E,AllPublicationData!$A:$A,'Publication Table (%)'!$B174,AllPublicationData!$B:$B,'Publication Table (%)'!$C$4,AllPublicationData!$D:$D,'Publication Table (%)'!G$7),
SUMIFS(AllPublicationData!$I:$I,AllPublicationData!$A:$A,'Publication Table (%)'!$B174,AllPublicationData!$B:$B,'Publication Table (%)'!G$7)/
SUMIFS(AllPublicationData!$E:$E,AllPublicationData!$A:$A,'Publication Table (%)'!$B174,AllPublicationData!$B:$B,'Publication Table (%)'!G$7)),
IF('Publication Table (%)'!$C$5="Cancellations for other reasons",
IFERROR(SUMIFS(AllPublicationData!$J:$J,AllPublicationData!$A:$A,'Publication Table (%)'!$B174,AllPublicationData!$B:$B,'Publication Table (%)'!$C$4,AllPublicationData!$D:$D,'Publication Table (%)'!G$7)/
SUMIFS(AllPublicationData!$E:$E,AllPublicationData!$A:$A,'Publication Table (%)'!$B174,AllPublicationData!$B:$B,'Publication Table (%)'!$C$4,AllPublicationData!$D:$D,'Publication Table (%)'!G$7),
SUMIFS(AllPublicationData!$J:$J,AllPublicationData!$A:$A,'Publication Table (%)'!$B174,AllPublicationData!$B:$B,'Publication Table (%)'!G$7)/
SUMIFS(AllPublicationData!$E:$E,AllPublicationData!$A:$A,'Publication Table (%)'!$B174,AllPublicationData!$B:$B,'Publication Table (%)'!G$7)))))))</f>
        <v>#DIV/0!</v>
      </c>
      <c r="H174" s="96" t="e">
        <f>IF('Publication Table (%)'!$C$5="All Cancelled Operations",
IFERROR(SUMIFS(AllPublicationData!$F:$F,AllPublicationData!$A:$A,'Publication Table (%)'!$B174,AllPublicationData!$B:$B,'Publication Table (%)'!$C$4,AllPublicationData!$D:$D,'Publication Table (%)'!H$7)/
SUMIFS(AllPublicationData!$E:$E,AllPublicationData!$A:$A,'Publication Table (%)'!$B174,AllPublicationData!$B:$B,'Publication Table (%)'!$C$4,AllPublicationData!$D:$D,'Publication Table (%)'!H$7),
SUMIFS(AllPublicationData!$F:$F,AllPublicationData!$A:$A,'Publication Table (%)'!$B174,AllPublicationData!$B:$B,'Publication Table (%)'!H$7)/
SUMIFS(AllPublicationData!$E:$E,AllPublicationData!$A:$A,'Publication Table (%)'!$B174,AllPublicationData!$B:$B,'Publication Table (%)'!H$7)),
IF('Publication Table (%)'!$C$5="Operations cancelled by patient",
IFERROR(SUMIFS(AllPublicationData!$G:$G,AllPublicationData!$A:$A,'Publication Table (%)'!$B174,AllPublicationData!$B:$B,'Publication Table (%)'!$C$4,AllPublicationData!$D:$D,'Publication Table (%)'!H$7)/
SUMIFS(AllPublicationData!$E:$E,AllPublicationData!$A:$A,'Publication Table (%)'!$B174,AllPublicationData!$B:$B,'Publication Table (%)'!$C$4,AllPublicationData!$D:$D,'Publication Table (%)'!H$7),
SUMIFS(AllPublicationData!$G:$G,AllPublicationData!$A:$A,'Publication Table (%)'!$B174,AllPublicationData!$B:$B,'Publication Table (%)'!H$7)/
SUMIFS(AllPublicationData!$E:$E,AllPublicationData!$A:$A,'Publication Table (%)'!$B174,AllPublicationData!$B:$B,'Publication Table (%)'!H$7)),
IF('Publication Table (%)'!$C$5="Operations cancelled for clinical reasons",
IFERROR(SUMIFS(AllPublicationData!$H:$H,AllPublicationData!$A:$A,'Publication Table (%)'!$B174,AllPublicationData!$B:$B,'Publication Table (%)'!$C$4,AllPublicationData!$D:$D,'Publication Table (%)'!H$7)/
SUMIFS(AllPublicationData!$E:$E,AllPublicationData!$A:$A,'Publication Table (%)'!$B174,AllPublicationData!$B:$B,'Publication Table (%)'!$C$4,AllPublicationData!$D:$D,'Publication Table (%)'!H$7),
SUMIFS(AllPublicationData!$H:$H,AllPublicationData!$A:$A,'Publication Table (%)'!$B174,AllPublicationData!$B:$B,'Publication Table (%)'!H$7)/
SUMIFS(AllPublicationData!$E:$E,AllPublicationData!$A:$A,'Publication Table (%)'!$B174,AllPublicationData!$B:$B,'Publication Table (%)'!H$7)),
IF('Publication Table (%)'!$C$5="Operations cancelled for non-clinical/capacity reasons",
IFERROR(SUMIFS(AllPublicationData!$I:$I,AllPublicationData!$A:$A,'Publication Table (%)'!$B174,AllPublicationData!$B:$B,'Publication Table (%)'!$C$4,AllPublicationData!$D:$D,'Publication Table (%)'!H$7)/
SUMIFS(AllPublicationData!$E:$E,AllPublicationData!$A:$A,'Publication Table (%)'!$B174,AllPublicationData!$B:$B,'Publication Table (%)'!$C$4,AllPublicationData!$D:$D,'Publication Table (%)'!H$7),
SUMIFS(AllPublicationData!$I:$I,AllPublicationData!$A:$A,'Publication Table (%)'!$B174,AllPublicationData!$B:$B,'Publication Table (%)'!H$7)/
SUMIFS(AllPublicationData!$E:$E,AllPublicationData!$A:$A,'Publication Table (%)'!$B174,AllPublicationData!$B:$B,'Publication Table (%)'!H$7)),
IF('Publication Table (%)'!$C$5="Cancellations for other reasons",
IFERROR(SUMIFS(AllPublicationData!$J:$J,AllPublicationData!$A:$A,'Publication Table (%)'!$B174,AllPublicationData!$B:$B,'Publication Table (%)'!$C$4,AllPublicationData!$D:$D,'Publication Table (%)'!H$7)/
SUMIFS(AllPublicationData!$E:$E,AllPublicationData!$A:$A,'Publication Table (%)'!$B174,AllPublicationData!$B:$B,'Publication Table (%)'!$C$4,AllPublicationData!$D:$D,'Publication Table (%)'!H$7),
SUMIFS(AllPublicationData!$J:$J,AllPublicationData!$A:$A,'Publication Table (%)'!$B174,AllPublicationData!$B:$B,'Publication Table (%)'!H$7)/
SUMIFS(AllPublicationData!$E:$E,AllPublicationData!$A:$A,'Publication Table (%)'!$B174,AllPublicationData!$B:$B,'Publication Table (%)'!H$7)))))))</f>
        <v>#DIV/0!</v>
      </c>
      <c r="I174" s="96" t="e">
        <f>IF('Publication Table (%)'!$C$5="All Cancelled Operations",
IFERROR(SUMIFS(AllPublicationData!$F:$F,AllPublicationData!$A:$A,'Publication Table (%)'!$B174,AllPublicationData!$B:$B,'Publication Table (%)'!$C$4,AllPublicationData!$D:$D,'Publication Table (%)'!I$7)/
SUMIFS(AllPublicationData!$E:$E,AllPublicationData!$A:$A,'Publication Table (%)'!$B174,AllPublicationData!$B:$B,'Publication Table (%)'!$C$4,AllPublicationData!$D:$D,'Publication Table (%)'!I$7),
SUMIFS(AllPublicationData!$F:$F,AllPublicationData!$A:$A,'Publication Table (%)'!$B174,AllPublicationData!$B:$B,'Publication Table (%)'!I$7)/
SUMIFS(AllPublicationData!$E:$E,AllPublicationData!$A:$A,'Publication Table (%)'!$B174,AllPublicationData!$B:$B,'Publication Table (%)'!I$7)),
IF('Publication Table (%)'!$C$5="Operations cancelled by patient",
IFERROR(SUMIFS(AllPublicationData!$G:$G,AllPublicationData!$A:$A,'Publication Table (%)'!$B174,AllPublicationData!$B:$B,'Publication Table (%)'!$C$4,AllPublicationData!$D:$D,'Publication Table (%)'!I$7)/
SUMIFS(AllPublicationData!$E:$E,AllPublicationData!$A:$A,'Publication Table (%)'!$B174,AllPublicationData!$B:$B,'Publication Table (%)'!$C$4,AllPublicationData!$D:$D,'Publication Table (%)'!I$7),
SUMIFS(AllPublicationData!$G:$G,AllPublicationData!$A:$A,'Publication Table (%)'!$B174,AllPublicationData!$B:$B,'Publication Table (%)'!I$7)/
SUMIFS(AllPublicationData!$E:$E,AllPublicationData!$A:$A,'Publication Table (%)'!$B174,AllPublicationData!$B:$B,'Publication Table (%)'!I$7)),
IF('Publication Table (%)'!$C$5="Operations cancelled for clinical reasons",
IFERROR(SUMIFS(AllPublicationData!$H:$H,AllPublicationData!$A:$A,'Publication Table (%)'!$B174,AllPublicationData!$B:$B,'Publication Table (%)'!$C$4,AllPublicationData!$D:$D,'Publication Table (%)'!I$7)/
SUMIFS(AllPublicationData!$E:$E,AllPublicationData!$A:$A,'Publication Table (%)'!$B174,AllPublicationData!$B:$B,'Publication Table (%)'!$C$4,AllPublicationData!$D:$D,'Publication Table (%)'!I$7),
SUMIFS(AllPublicationData!$H:$H,AllPublicationData!$A:$A,'Publication Table (%)'!$B174,AllPublicationData!$B:$B,'Publication Table (%)'!I$7)/
SUMIFS(AllPublicationData!$E:$E,AllPublicationData!$A:$A,'Publication Table (%)'!$B174,AllPublicationData!$B:$B,'Publication Table (%)'!I$7)),
IF('Publication Table (%)'!$C$5="Operations cancelled for non-clinical/capacity reasons",
IFERROR(SUMIFS(AllPublicationData!$I:$I,AllPublicationData!$A:$A,'Publication Table (%)'!$B174,AllPublicationData!$B:$B,'Publication Table (%)'!$C$4,AllPublicationData!$D:$D,'Publication Table (%)'!I$7)/
SUMIFS(AllPublicationData!$E:$E,AllPublicationData!$A:$A,'Publication Table (%)'!$B174,AllPublicationData!$B:$B,'Publication Table (%)'!$C$4,AllPublicationData!$D:$D,'Publication Table (%)'!I$7),
SUMIFS(AllPublicationData!$I:$I,AllPublicationData!$A:$A,'Publication Table (%)'!$B174,AllPublicationData!$B:$B,'Publication Table (%)'!I$7)/
SUMIFS(AllPublicationData!$E:$E,AllPublicationData!$A:$A,'Publication Table (%)'!$B174,AllPublicationData!$B:$B,'Publication Table (%)'!I$7)),
IF('Publication Table (%)'!$C$5="Cancellations for other reasons",
IFERROR(SUMIFS(AllPublicationData!$J:$J,AllPublicationData!$A:$A,'Publication Table (%)'!$B174,AllPublicationData!$B:$B,'Publication Table (%)'!$C$4,AllPublicationData!$D:$D,'Publication Table (%)'!I$7)/
SUMIFS(AllPublicationData!$E:$E,AllPublicationData!$A:$A,'Publication Table (%)'!$B174,AllPublicationData!$B:$B,'Publication Table (%)'!$C$4,AllPublicationData!$D:$D,'Publication Table (%)'!I$7),
SUMIFS(AllPublicationData!$J:$J,AllPublicationData!$A:$A,'Publication Table (%)'!$B174,AllPublicationData!$B:$B,'Publication Table (%)'!I$7)/
SUMIFS(AllPublicationData!$E:$E,AllPublicationData!$A:$A,'Publication Table (%)'!$B174,AllPublicationData!$B:$B,'Publication Table (%)'!I$7)))))))</f>
        <v>#DIV/0!</v>
      </c>
      <c r="J174" s="96" t="e">
        <f>IF('Publication Table (%)'!$C$5="All Cancelled Operations",
IFERROR(SUMIFS(AllPublicationData!$F:$F,AllPublicationData!$A:$A,'Publication Table (%)'!$B174,AllPublicationData!$B:$B,'Publication Table (%)'!$C$4,AllPublicationData!$D:$D,'Publication Table (%)'!J$7)/
SUMIFS(AllPublicationData!$E:$E,AllPublicationData!$A:$A,'Publication Table (%)'!$B174,AllPublicationData!$B:$B,'Publication Table (%)'!$C$4,AllPublicationData!$D:$D,'Publication Table (%)'!J$7),
SUMIFS(AllPublicationData!$F:$F,AllPublicationData!$A:$A,'Publication Table (%)'!$B174,AllPublicationData!$B:$B,'Publication Table (%)'!J$7)/
SUMIFS(AllPublicationData!$E:$E,AllPublicationData!$A:$A,'Publication Table (%)'!$B174,AllPublicationData!$B:$B,'Publication Table (%)'!J$7)),
IF('Publication Table (%)'!$C$5="Operations cancelled by patient",
IFERROR(SUMIFS(AllPublicationData!$G:$G,AllPublicationData!$A:$A,'Publication Table (%)'!$B174,AllPublicationData!$B:$B,'Publication Table (%)'!$C$4,AllPublicationData!$D:$D,'Publication Table (%)'!J$7)/
SUMIFS(AllPublicationData!$E:$E,AllPublicationData!$A:$A,'Publication Table (%)'!$B174,AllPublicationData!$B:$B,'Publication Table (%)'!$C$4,AllPublicationData!$D:$D,'Publication Table (%)'!J$7),
SUMIFS(AllPublicationData!$G:$G,AllPublicationData!$A:$A,'Publication Table (%)'!$B174,AllPublicationData!$B:$B,'Publication Table (%)'!J$7)/
SUMIFS(AllPublicationData!$E:$E,AllPublicationData!$A:$A,'Publication Table (%)'!$B174,AllPublicationData!$B:$B,'Publication Table (%)'!J$7)),
IF('Publication Table (%)'!$C$5="Operations cancelled for clinical reasons",
IFERROR(SUMIFS(AllPublicationData!$H:$H,AllPublicationData!$A:$A,'Publication Table (%)'!$B174,AllPublicationData!$B:$B,'Publication Table (%)'!$C$4,AllPublicationData!$D:$D,'Publication Table (%)'!J$7)/
SUMIFS(AllPublicationData!$E:$E,AllPublicationData!$A:$A,'Publication Table (%)'!$B174,AllPublicationData!$B:$B,'Publication Table (%)'!$C$4,AllPublicationData!$D:$D,'Publication Table (%)'!J$7),
SUMIFS(AllPublicationData!$H:$H,AllPublicationData!$A:$A,'Publication Table (%)'!$B174,AllPublicationData!$B:$B,'Publication Table (%)'!J$7)/
SUMIFS(AllPublicationData!$E:$E,AllPublicationData!$A:$A,'Publication Table (%)'!$B174,AllPublicationData!$B:$B,'Publication Table (%)'!J$7)),
IF('Publication Table (%)'!$C$5="Operations cancelled for non-clinical/capacity reasons",
IFERROR(SUMIFS(AllPublicationData!$I:$I,AllPublicationData!$A:$A,'Publication Table (%)'!$B174,AllPublicationData!$B:$B,'Publication Table (%)'!$C$4,AllPublicationData!$D:$D,'Publication Table (%)'!J$7)/
SUMIFS(AllPublicationData!$E:$E,AllPublicationData!$A:$A,'Publication Table (%)'!$B174,AllPublicationData!$B:$B,'Publication Table (%)'!$C$4,AllPublicationData!$D:$D,'Publication Table (%)'!J$7),
SUMIFS(AllPublicationData!$I:$I,AllPublicationData!$A:$A,'Publication Table (%)'!$B174,AllPublicationData!$B:$B,'Publication Table (%)'!J$7)/
SUMIFS(AllPublicationData!$E:$E,AllPublicationData!$A:$A,'Publication Table (%)'!$B174,AllPublicationData!$B:$B,'Publication Table (%)'!J$7)),
IF('Publication Table (%)'!$C$5="Cancellations for other reasons",
IFERROR(SUMIFS(AllPublicationData!$J:$J,AllPublicationData!$A:$A,'Publication Table (%)'!$B174,AllPublicationData!$B:$B,'Publication Table (%)'!$C$4,AllPublicationData!$D:$D,'Publication Table (%)'!J$7)/
SUMIFS(AllPublicationData!$E:$E,AllPublicationData!$A:$A,'Publication Table (%)'!$B174,AllPublicationData!$B:$B,'Publication Table (%)'!$C$4,AllPublicationData!$D:$D,'Publication Table (%)'!J$7),
SUMIFS(AllPublicationData!$J:$J,AllPublicationData!$A:$A,'Publication Table (%)'!$B174,AllPublicationData!$B:$B,'Publication Table (%)'!J$7)/
SUMIFS(AllPublicationData!$E:$E,AllPublicationData!$A:$A,'Publication Table (%)'!$B174,AllPublicationData!$B:$B,'Publication Table (%)'!J$7)))))))</f>
        <v>#DIV/0!</v>
      </c>
      <c r="K174" s="96" t="e">
        <f>IF('Publication Table (%)'!$C$5="All Cancelled Operations",
IFERROR(SUMIFS(AllPublicationData!$F:$F,AllPublicationData!$A:$A,'Publication Table (%)'!$B174,AllPublicationData!$B:$B,'Publication Table (%)'!$C$4,AllPublicationData!$D:$D,'Publication Table (%)'!K$7)/
SUMIFS(AllPublicationData!$E:$E,AllPublicationData!$A:$A,'Publication Table (%)'!$B174,AllPublicationData!$B:$B,'Publication Table (%)'!$C$4,AllPublicationData!$D:$D,'Publication Table (%)'!K$7),
SUMIFS(AllPublicationData!$F:$F,AllPublicationData!$A:$A,'Publication Table (%)'!$B174,AllPublicationData!$B:$B,'Publication Table (%)'!K$7)/
SUMIFS(AllPublicationData!$E:$E,AllPublicationData!$A:$A,'Publication Table (%)'!$B174,AllPublicationData!$B:$B,'Publication Table (%)'!K$7)),
IF('Publication Table (%)'!$C$5="Operations cancelled by patient",
IFERROR(SUMIFS(AllPublicationData!$G:$G,AllPublicationData!$A:$A,'Publication Table (%)'!$B174,AllPublicationData!$B:$B,'Publication Table (%)'!$C$4,AllPublicationData!$D:$D,'Publication Table (%)'!K$7)/
SUMIFS(AllPublicationData!$E:$E,AllPublicationData!$A:$A,'Publication Table (%)'!$B174,AllPublicationData!$B:$B,'Publication Table (%)'!$C$4,AllPublicationData!$D:$D,'Publication Table (%)'!K$7),
SUMIFS(AllPublicationData!$G:$G,AllPublicationData!$A:$A,'Publication Table (%)'!$B174,AllPublicationData!$B:$B,'Publication Table (%)'!K$7)/
SUMIFS(AllPublicationData!$E:$E,AllPublicationData!$A:$A,'Publication Table (%)'!$B174,AllPublicationData!$B:$B,'Publication Table (%)'!K$7)),
IF('Publication Table (%)'!$C$5="Operations cancelled for clinical reasons",
IFERROR(SUMIFS(AllPublicationData!$H:$H,AllPublicationData!$A:$A,'Publication Table (%)'!$B174,AllPublicationData!$B:$B,'Publication Table (%)'!$C$4,AllPublicationData!$D:$D,'Publication Table (%)'!K$7)/
SUMIFS(AllPublicationData!$E:$E,AllPublicationData!$A:$A,'Publication Table (%)'!$B174,AllPublicationData!$B:$B,'Publication Table (%)'!$C$4,AllPublicationData!$D:$D,'Publication Table (%)'!K$7),
SUMIFS(AllPublicationData!$H:$H,AllPublicationData!$A:$A,'Publication Table (%)'!$B174,AllPublicationData!$B:$B,'Publication Table (%)'!K$7)/
SUMIFS(AllPublicationData!$E:$E,AllPublicationData!$A:$A,'Publication Table (%)'!$B174,AllPublicationData!$B:$B,'Publication Table (%)'!K$7)),
IF('Publication Table (%)'!$C$5="Operations cancelled for non-clinical/capacity reasons",
IFERROR(SUMIFS(AllPublicationData!$I:$I,AllPublicationData!$A:$A,'Publication Table (%)'!$B174,AllPublicationData!$B:$B,'Publication Table (%)'!$C$4,AllPublicationData!$D:$D,'Publication Table (%)'!K$7)/
SUMIFS(AllPublicationData!$E:$E,AllPublicationData!$A:$A,'Publication Table (%)'!$B174,AllPublicationData!$B:$B,'Publication Table (%)'!$C$4,AllPublicationData!$D:$D,'Publication Table (%)'!K$7),
SUMIFS(AllPublicationData!$I:$I,AllPublicationData!$A:$A,'Publication Table (%)'!$B174,AllPublicationData!$B:$B,'Publication Table (%)'!K$7)/
SUMIFS(AllPublicationData!$E:$E,AllPublicationData!$A:$A,'Publication Table (%)'!$B174,AllPublicationData!$B:$B,'Publication Table (%)'!K$7)),
IF('Publication Table (%)'!$C$5="Cancellations for other reasons",
IFERROR(SUMIFS(AllPublicationData!$J:$J,AllPublicationData!$A:$A,'Publication Table (%)'!$B174,AllPublicationData!$B:$B,'Publication Table (%)'!$C$4,AllPublicationData!$D:$D,'Publication Table (%)'!K$7)/
SUMIFS(AllPublicationData!$E:$E,AllPublicationData!$A:$A,'Publication Table (%)'!$B174,AllPublicationData!$B:$B,'Publication Table (%)'!$C$4,AllPublicationData!$D:$D,'Publication Table (%)'!K$7),
SUMIFS(AllPublicationData!$J:$J,AllPublicationData!$A:$A,'Publication Table (%)'!$B174,AllPublicationData!$B:$B,'Publication Table (%)'!K$7)/
SUMIFS(AllPublicationData!$E:$E,AllPublicationData!$A:$A,'Publication Table (%)'!$B174,AllPublicationData!$B:$B,'Publication Table (%)'!K$7)))))))</f>
        <v>#DIV/0!</v>
      </c>
      <c r="L174" s="96" t="e">
        <f>IF('Publication Table (%)'!$C$5="All Cancelled Operations",
IFERROR(SUMIFS(AllPublicationData!$F:$F,AllPublicationData!$A:$A,'Publication Table (%)'!$B174,AllPublicationData!$B:$B,'Publication Table (%)'!$C$4,AllPublicationData!$D:$D,'Publication Table (%)'!L$7)/
SUMIFS(AllPublicationData!$E:$E,AllPublicationData!$A:$A,'Publication Table (%)'!$B174,AllPublicationData!$B:$B,'Publication Table (%)'!$C$4,AllPublicationData!$D:$D,'Publication Table (%)'!L$7),
SUMIFS(AllPublicationData!$F:$F,AllPublicationData!$A:$A,'Publication Table (%)'!$B174,AllPublicationData!$B:$B,'Publication Table (%)'!L$7)/
SUMIFS(AllPublicationData!$E:$E,AllPublicationData!$A:$A,'Publication Table (%)'!$B174,AllPublicationData!$B:$B,'Publication Table (%)'!L$7)),
IF('Publication Table (%)'!$C$5="Operations cancelled by patient",
IFERROR(SUMIFS(AllPublicationData!$G:$G,AllPublicationData!$A:$A,'Publication Table (%)'!$B174,AllPublicationData!$B:$B,'Publication Table (%)'!$C$4,AllPublicationData!$D:$D,'Publication Table (%)'!L$7)/
SUMIFS(AllPublicationData!$E:$E,AllPublicationData!$A:$A,'Publication Table (%)'!$B174,AllPublicationData!$B:$B,'Publication Table (%)'!$C$4,AllPublicationData!$D:$D,'Publication Table (%)'!L$7),
SUMIFS(AllPublicationData!$G:$G,AllPublicationData!$A:$A,'Publication Table (%)'!$B174,AllPublicationData!$B:$B,'Publication Table (%)'!L$7)/
SUMIFS(AllPublicationData!$E:$E,AllPublicationData!$A:$A,'Publication Table (%)'!$B174,AllPublicationData!$B:$B,'Publication Table (%)'!L$7)),
IF('Publication Table (%)'!$C$5="Operations cancelled for clinical reasons",
IFERROR(SUMIFS(AllPublicationData!$H:$H,AllPublicationData!$A:$A,'Publication Table (%)'!$B174,AllPublicationData!$B:$B,'Publication Table (%)'!$C$4,AllPublicationData!$D:$D,'Publication Table (%)'!L$7)/
SUMIFS(AllPublicationData!$E:$E,AllPublicationData!$A:$A,'Publication Table (%)'!$B174,AllPublicationData!$B:$B,'Publication Table (%)'!$C$4,AllPublicationData!$D:$D,'Publication Table (%)'!L$7),
SUMIFS(AllPublicationData!$H:$H,AllPublicationData!$A:$A,'Publication Table (%)'!$B174,AllPublicationData!$B:$B,'Publication Table (%)'!L$7)/
SUMIFS(AllPublicationData!$E:$E,AllPublicationData!$A:$A,'Publication Table (%)'!$B174,AllPublicationData!$B:$B,'Publication Table (%)'!L$7)),
IF('Publication Table (%)'!$C$5="Operations cancelled for non-clinical/capacity reasons",
IFERROR(SUMIFS(AllPublicationData!$I:$I,AllPublicationData!$A:$A,'Publication Table (%)'!$B174,AllPublicationData!$B:$B,'Publication Table (%)'!$C$4,AllPublicationData!$D:$D,'Publication Table (%)'!L$7)/
SUMIFS(AllPublicationData!$E:$E,AllPublicationData!$A:$A,'Publication Table (%)'!$B174,AllPublicationData!$B:$B,'Publication Table (%)'!$C$4,AllPublicationData!$D:$D,'Publication Table (%)'!L$7),
SUMIFS(AllPublicationData!$I:$I,AllPublicationData!$A:$A,'Publication Table (%)'!$B174,AllPublicationData!$B:$B,'Publication Table (%)'!L$7)/
SUMIFS(AllPublicationData!$E:$E,AllPublicationData!$A:$A,'Publication Table (%)'!$B174,AllPublicationData!$B:$B,'Publication Table (%)'!L$7)),
IF('Publication Table (%)'!$C$5="Cancellations for other reasons",
IFERROR(SUMIFS(AllPublicationData!$J:$J,AllPublicationData!$A:$A,'Publication Table (%)'!$B174,AllPublicationData!$B:$B,'Publication Table (%)'!$C$4,AllPublicationData!$D:$D,'Publication Table (%)'!L$7)/
SUMIFS(AllPublicationData!$E:$E,AllPublicationData!$A:$A,'Publication Table (%)'!$B174,AllPublicationData!$B:$B,'Publication Table (%)'!$C$4,AllPublicationData!$D:$D,'Publication Table (%)'!L$7),
SUMIFS(AllPublicationData!$J:$J,AllPublicationData!$A:$A,'Publication Table (%)'!$B174,AllPublicationData!$B:$B,'Publication Table (%)'!L$7)/
SUMIFS(AllPublicationData!$E:$E,AllPublicationData!$A:$A,'Publication Table (%)'!$B174,AllPublicationData!$B:$B,'Publication Table (%)'!L$7)))))))</f>
        <v>#DIV/0!</v>
      </c>
      <c r="M174" s="96" t="e">
        <f>IF('Publication Table (%)'!$C$5="All Cancelled Operations",
IFERROR(SUMIFS(AllPublicationData!$F:$F,AllPublicationData!$A:$A,'Publication Table (%)'!$B174,AllPublicationData!$B:$B,'Publication Table (%)'!$C$4,AllPublicationData!$D:$D,'Publication Table (%)'!M$7)/
SUMIFS(AllPublicationData!$E:$E,AllPublicationData!$A:$A,'Publication Table (%)'!$B174,AllPublicationData!$B:$B,'Publication Table (%)'!$C$4,AllPublicationData!$D:$D,'Publication Table (%)'!M$7),
SUMIFS(AllPublicationData!$F:$F,AllPublicationData!$A:$A,'Publication Table (%)'!$B174,AllPublicationData!$B:$B,'Publication Table (%)'!M$7)/
SUMIFS(AllPublicationData!$E:$E,AllPublicationData!$A:$A,'Publication Table (%)'!$B174,AllPublicationData!$B:$B,'Publication Table (%)'!M$7)),
IF('Publication Table (%)'!$C$5="Operations cancelled by patient",
IFERROR(SUMIFS(AllPublicationData!$G:$G,AllPublicationData!$A:$A,'Publication Table (%)'!$B174,AllPublicationData!$B:$B,'Publication Table (%)'!$C$4,AllPublicationData!$D:$D,'Publication Table (%)'!M$7)/
SUMIFS(AllPublicationData!$E:$E,AllPublicationData!$A:$A,'Publication Table (%)'!$B174,AllPublicationData!$B:$B,'Publication Table (%)'!$C$4,AllPublicationData!$D:$D,'Publication Table (%)'!M$7),
SUMIFS(AllPublicationData!$G:$G,AllPublicationData!$A:$A,'Publication Table (%)'!$B174,AllPublicationData!$B:$B,'Publication Table (%)'!M$7)/
SUMIFS(AllPublicationData!$E:$E,AllPublicationData!$A:$A,'Publication Table (%)'!$B174,AllPublicationData!$B:$B,'Publication Table (%)'!M$7)),
IF('Publication Table (%)'!$C$5="Operations cancelled for clinical reasons",
IFERROR(SUMIFS(AllPublicationData!$H:$H,AllPublicationData!$A:$A,'Publication Table (%)'!$B174,AllPublicationData!$B:$B,'Publication Table (%)'!$C$4,AllPublicationData!$D:$D,'Publication Table (%)'!M$7)/
SUMIFS(AllPublicationData!$E:$E,AllPublicationData!$A:$A,'Publication Table (%)'!$B174,AllPublicationData!$B:$B,'Publication Table (%)'!$C$4,AllPublicationData!$D:$D,'Publication Table (%)'!M$7),
SUMIFS(AllPublicationData!$H:$H,AllPublicationData!$A:$A,'Publication Table (%)'!$B174,AllPublicationData!$B:$B,'Publication Table (%)'!M$7)/
SUMIFS(AllPublicationData!$E:$E,AllPublicationData!$A:$A,'Publication Table (%)'!$B174,AllPublicationData!$B:$B,'Publication Table (%)'!M$7)),
IF('Publication Table (%)'!$C$5="Operations cancelled for non-clinical/capacity reasons",
IFERROR(SUMIFS(AllPublicationData!$I:$I,AllPublicationData!$A:$A,'Publication Table (%)'!$B174,AllPublicationData!$B:$B,'Publication Table (%)'!$C$4,AllPublicationData!$D:$D,'Publication Table (%)'!M$7)/
SUMIFS(AllPublicationData!$E:$E,AllPublicationData!$A:$A,'Publication Table (%)'!$B174,AllPublicationData!$B:$B,'Publication Table (%)'!$C$4,AllPublicationData!$D:$D,'Publication Table (%)'!M$7),
SUMIFS(AllPublicationData!$I:$I,AllPublicationData!$A:$A,'Publication Table (%)'!$B174,AllPublicationData!$B:$B,'Publication Table (%)'!M$7)/
SUMIFS(AllPublicationData!$E:$E,AllPublicationData!$A:$A,'Publication Table (%)'!$B174,AllPublicationData!$B:$B,'Publication Table (%)'!M$7)),
IF('Publication Table (%)'!$C$5="Cancellations for other reasons",
IFERROR(SUMIFS(AllPublicationData!$J:$J,AllPublicationData!$A:$A,'Publication Table (%)'!$B174,AllPublicationData!$B:$B,'Publication Table (%)'!$C$4,AllPublicationData!$D:$D,'Publication Table (%)'!M$7)/
SUMIFS(AllPublicationData!$E:$E,AllPublicationData!$A:$A,'Publication Table (%)'!$B174,AllPublicationData!$B:$B,'Publication Table (%)'!$C$4,AllPublicationData!$D:$D,'Publication Table (%)'!M$7),
SUMIFS(AllPublicationData!$J:$J,AllPublicationData!$A:$A,'Publication Table (%)'!$B174,AllPublicationData!$B:$B,'Publication Table (%)'!M$7)/
SUMIFS(AllPublicationData!$E:$E,AllPublicationData!$A:$A,'Publication Table (%)'!$B174,AllPublicationData!$B:$B,'Publication Table (%)'!M$7)))))))</f>
        <v>#DIV/0!</v>
      </c>
      <c r="N174" s="96" t="e">
        <f>IF('Publication Table (%)'!$C$5="All Cancelled Operations",
IFERROR(SUMIFS(AllPublicationData!$F:$F,AllPublicationData!$A:$A,'Publication Table (%)'!$B174,AllPublicationData!$B:$B,'Publication Table (%)'!$C$4,AllPublicationData!$D:$D,'Publication Table (%)'!N$7)/
SUMIFS(AllPublicationData!$E:$E,AllPublicationData!$A:$A,'Publication Table (%)'!$B174,AllPublicationData!$B:$B,'Publication Table (%)'!$C$4,AllPublicationData!$D:$D,'Publication Table (%)'!N$7),
SUMIFS(AllPublicationData!$F:$F,AllPublicationData!$A:$A,'Publication Table (%)'!$B174,AllPublicationData!$B:$B,'Publication Table (%)'!N$7)/
SUMIFS(AllPublicationData!$E:$E,AllPublicationData!$A:$A,'Publication Table (%)'!$B174,AllPublicationData!$B:$B,'Publication Table (%)'!N$7)),
IF('Publication Table (%)'!$C$5="Operations cancelled by patient",
IFERROR(SUMIFS(AllPublicationData!$G:$G,AllPublicationData!$A:$A,'Publication Table (%)'!$B174,AllPublicationData!$B:$B,'Publication Table (%)'!$C$4,AllPublicationData!$D:$D,'Publication Table (%)'!N$7)/
SUMIFS(AllPublicationData!$E:$E,AllPublicationData!$A:$A,'Publication Table (%)'!$B174,AllPublicationData!$B:$B,'Publication Table (%)'!$C$4,AllPublicationData!$D:$D,'Publication Table (%)'!N$7),
SUMIFS(AllPublicationData!$G:$G,AllPublicationData!$A:$A,'Publication Table (%)'!$B174,AllPublicationData!$B:$B,'Publication Table (%)'!N$7)/
SUMIFS(AllPublicationData!$E:$E,AllPublicationData!$A:$A,'Publication Table (%)'!$B174,AllPublicationData!$B:$B,'Publication Table (%)'!N$7)),
IF('Publication Table (%)'!$C$5="Operations cancelled for clinical reasons",
IFERROR(SUMIFS(AllPublicationData!$H:$H,AllPublicationData!$A:$A,'Publication Table (%)'!$B174,AllPublicationData!$B:$B,'Publication Table (%)'!$C$4,AllPublicationData!$D:$D,'Publication Table (%)'!N$7)/
SUMIFS(AllPublicationData!$E:$E,AllPublicationData!$A:$A,'Publication Table (%)'!$B174,AllPublicationData!$B:$B,'Publication Table (%)'!$C$4,AllPublicationData!$D:$D,'Publication Table (%)'!N$7),
SUMIFS(AllPublicationData!$H:$H,AllPublicationData!$A:$A,'Publication Table (%)'!$B174,AllPublicationData!$B:$B,'Publication Table (%)'!N$7)/
SUMIFS(AllPublicationData!$E:$E,AllPublicationData!$A:$A,'Publication Table (%)'!$B174,AllPublicationData!$B:$B,'Publication Table (%)'!N$7)),
IF('Publication Table (%)'!$C$5="Operations cancelled for non-clinical/capacity reasons",
IFERROR(SUMIFS(AllPublicationData!$I:$I,AllPublicationData!$A:$A,'Publication Table (%)'!$B174,AllPublicationData!$B:$B,'Publication Table (%)'!$C$4,AllPublicationData!$D:$D,'Publication Table (%)'!N$7)/
SUMIFS(AllPublicationData!$E:$E,AllPublicationData!$A:$A,'Publication Table (%)'!$B174,AllPublicationData!$B:$B,'Publication Table (%)'!$C$4,AllPublicationData!$D:$D,'Publication Table (%)'!N$7),
SUMIFS(AllPublicationData!$I:$I,AllPublicationData!$A:$A,'Publication Table (%)'!$B174,AllPublicationData!$B:$B,'Publication Table (%)'!N$7)/
SUMIFS(AllPublicationData!$E:$E,AllPublicationData!$A:$A,'Publication Table (%)'!$B174,AllPublicationData!$B:$B,'Publication Table (%)'!N$7)),
IF('Publication Table (%)'!$C$5="Cancellations for other reasons",
IFERROR(SUMIFS(AllPublicationData!$J:$J,AllPublicationData!$A:$A,'Publication Table (%)'!$B174,AllPublicationData!$B:$B,'Publication Table (%)'!$C$4,AllPublicationData!$D:$D,'Publication Table (%)'!N$7)/
SUMIFS(AllPublicationData!$E:$E,AllPublicationData!$A:$A,'Publication Table (%)'!$B174,AllPublicationData!$B:$B,'Publication Table (%)'!$C$4,AllPublicationData!$D:$D,'Publication Table (%)'!N$7),
SUMIFS(AllPublicationData!$J:$J,AllPublicationData!$A:$A,'Publication Table (%)'!$B174,AllPublicationData!$B:$B,'Publication Table (%)'!N$7)/
SUMIFS(AllPublicationData!$E:$E,AllPublicationData!$A:$A,'Publication Table (%)'!$B174,AllPublicationData!$B:$B,'Publication Table (%)'!N$7)))))))</f>
        <v>#DIV/0!</v>
      </c>
      <c r="O174" s="96" t="e">
        <f>IF('Publication Table (%)'!$C$5="All Cancelled Operations",
IFERROR(SUMIFS(AllPublicationData!$F:$F,AllPublicationData!$A:$A,'Publication Table (%)'!$B174,AllPublicationData!$B:$B,'Publication Table (%)'!$C$4,AllPublicationData!$D:$D,'Publication Table (%)'!O$7)/
SUMIFS(AllPublicationData!$E:$E,AllPublicationData!$A:$A,'Publication Table (%)'!$B174,AllPublicationData!$B:$B,'Publication Table (%)'!$C$4,AllPublicationData!$D:$D,'Publication Table (%)'!O$7),
SUMIFS(AllPublicationData!$F:$F,AllPublicationData!$A:$A,'Publication Table (%)'!$B174,AllPublicationData!$B:$B,'Publication Table (%)'!O$7)/
SUMIFS(AllPublicationData!$E:$E,AllPublicationData!$A:$A,'Publication Table (%)'!$B174,AllPublicationData!$B:$B,'Publication Table (%)'!O$7)),
IF('Publication Table (%)'!$C$5="Operations cancelled by patient",
IFERROR(SUMIFS(AllPublicationData!$G:$G,AllPublicationData!$A:$A,'Publication Table (%)'!$B174,AllPublicationData!$B:$B,'Publication Table (%)'!$C$4,AllPublicationData!$D:$D,'Publication Table (%)'!O$7)/
SUMIFS(AllPublicationData!$E:$E,AllPublicationData!$A:$A,'Publication Table (%)'!$B174,AllPublicationData!$B:$B,'Publication Table (%)'!$C$4,AllPublicationData!$D:$D,'Publication Table (%)'!O$7),
SUMIFS(AllPublicationData!$G:$G,AllPublicationData!$A:$A,'Publication Table (%)'!$B174,AllPublicationData!$B:$B,'Publication Table (%)'!O$7)/
SUMIFS(AllPublicationData!$E:$E,AllPublicationData!$A:$A,'Publication Table (%)'!$B174,AllPublicationData!$B:$B,'Publication Table (%)'!O$7)),
IF('Publication Table (%)'!$C$5="Operations cancelled for clinical reasons",
IFERROR(SUMIFS(AllPublicationData!$H:$H,AllPublicationData!$A:$A,'Publication Table (%)'!$B174,AllPublicationData!$B:$B,'Publication Table (%)'!$C$4,AllPublicationData!$D:$D,'Publication Table (%)'!O$7)/
SUMIFS(AllPublicationData!$E:$E,AllPublicationData!$A:$A,'Publication Table (%)'!$B174,AllPublicationData!$B:$B,'Publication Table (%)'!$C$4,AllPublicationData!$D:$D,'Publication Table (%)'!O$7),
SUMIFS(AllPublicationData!$H:$H,AllPublicationData!$A:$A,'Publication Table (%)'!$B174,AllPublicationData!$B:$B,'Publication Table (%)'!O$7)/
SUMIFS(AllPublicationData!$E:$E,AllPublicationData!$A:$A,'Publication Table (%)'!$B174,AllPublicationData!$B:$B,'Publication Table (%)'!O$7)),
IF('Publication Table (%)'!$C$5="Operations cancelled for non-clinical/capacity reasons",
IFERROR(SUMIFS(AllPublicationData!$I:$I,AllPublicationData!$A:$A,'Publication Table (%)'!$B174,AllPublicationData!$B:$B,'Publication Table (%)'!$C$4,AllPublicationData!$D:$D,'Publication Table (%)'!O$7)/
SUMIFS(AllPublicationData!$E:$E,AllPublicationData!$A:$A,'Publication Table (%)'!$B174,AllPublicationData!$B:$B,'Publication Table (%)'!$C$4,AllPublicationData!$D:$D,'Publication Table (%)'!O$7),
SUMIFS(AllPublicationData!$I:$I,AllPublicationData!$A:$A,'Publication Table (%)'!$B174,AllPublicationData!$B:$B,'Publication Table (%)'!O$7)/
SUMIFS(AllPublicationData!$E:$E,AllPublicationData!$A:$A,'Publication Table (%)'!$B174,AllPublicationData!$B:$B,'Publication Table (%)'!O$7)),
IF('Publication Table (%)'!$C$5="Cancellations for other reasons",
IFERROR(SUMIFS(AllPublicationData!$J:$J,AllPublicationData!$A:$A,'Publication Table (%)'!$B174,AllPublicationData!$B:$B,'Publication Table (%)'!$C$4,AllPublicationData!$D:$D,'Publication Table (%)'!O$7)/
SUMIFS(AllPublicationData!$E:$E,AllPublicationData!$A:$A,'Publication Table (%)'!$B174,AllPublicationData!$B:$B,'Publication Table (%)'!$C$4,AllPublicationData!$D:$D,'Publication Table (%)'!O$7),
SUMIFS(AllPublicationData!$J:$J,AllPublicationData!$A:$A,'Publication Table (%)'!$B174,AllPublicationData!$B:$B,'Publication Table (%)'!O$7)/
SUMIFS(AllPublicationData!$E:$E,AllPublicationData!$A:$A,'Publication Table (%)'!$B174,AllPublicationData!$B:$B,'Publication Table (%)'!O$7)))))))</f>
        <v>#DIV/0!</v>
      </c>
      <c r="P174" s="96" t="e">
        <f>IF('Publication Table (%)'!$C$5="All Cancelled Operations",
IFERROR(SUMIFS(AllPublicationData!$F:$F,AllPublicationData!$A:$A,'Publication Table (%)'!$B174,AllPublicationData!$B:$B,'Publication Table (%)'!$C$4,AllPublicationData!$D:$D,'Publication Table (%)'!P$7)/
SUMIFS(AllPublicationData!$E:$E,AllPublicationData!$A:$A,'Publication Table (%)'!$B174,AllPublicationData!$B:$B,'Publication Table (%)'!$C$4,AllPublicationData!$D:$D,'Publication Table (%)'!P$7),
SUMIFS(AllPublicationData!$F:$F,AllPublicationData!$A:$A,'Publication Table (%)'!$B174,AllPublicationData!$B:$B,'Publication Table (%)'!P$7)/
SUMIFS(AllPublicationData!$E:$E,AllPublicationData!$A:$A,'Publication Table (%)'!$B174,AllPublicationData!$B:$B,'Publication Table (%)'!P$7)),
IF('Publication Table (%)'!$C$5="Operations cancelled by patient",
IFERROR(SUMIFS(AllPublicationData!$G:$G,AllPublicationData!$A:$A,'Publication Table (%)'!$B174,AllPublicationData!$B:$B,'Publication Table (%)'!$C$4,AllPublicationData!$D:$D,'Publication Table (%)'!P$7)/
SUMIFS(AllPublicationData!$E:$E,AllPublicationData!$A:$A,'Publication Table (%)'!$B174,AllPublicationData!$B:$B,'Publication Table (%)'!$C$4,AllPublicationData!$D:$D,'Publication Table (%)'!P$7),
SUMIFS(AllPublicationData!$G:$G,AllPublicationData!$A:$A,'Publication Table (%)'!$B174,AllPublicationData!$B:$B,'Publication Table (%)'!P$7)/
SUMIFS(AllPublicationData!$E:$E,AllPublicationData!$A:$A,'Publication Table (%)'!$B174,AllPublicationData!$B:$B,'Publication Table (%)'!P$7)),
IF('Publication Table (%)'!$C$5="Operations cancelled for clinical reasons",
IFERROR(SUMIFS(AllPublicationData!$H:$H,AllPublicationData!$A:$A,'Publication Table (%)'!$B174,AllPublicationData!$B:$B,'Publication Table (%)'!$C$4,AllPublicationData!$D:$D,'Publication Table (%)'!P$7)/
SUMIFS(AllPublicationData!$E:$E,AllPublicationData!$A:$A,'Publication Table (%)'!$B174,AllPublicationData!$B:$B,'Publication Table (%)'!$C$4,AllPublicationData!$D:$D,'Publication Table (%)'!P$7),
SUMIFS(AllPublicationData!$H:$H,AllPublicationData!$A:$A,'Publication Table (%)'!$B174,AllPublicationData!$B:$B,'Publication Table (%)'!P$7)/
SUMIFS(AllPublicationData!$E:$E,AllPublicationData!$A:$A,'Publication Table (%)'!$B174,AllPublicationData!$B:$B,'Publication Table (%)'!P$7)),
IF('Publication Table (%)'!$C$5="Operations cancelled for non-clinical/capacity reasons",
IFERROR(SUMIFS(AllPublicationData!$I:$I,AllPublicationData!$A:$A,'Publication Table (%)'!$B174,AllPublicationData!$B:$B,'Publication Table (%)'!$C$4,AllPublicationData!$D:$D,'Publication Table (%)'!P$7)/
SUMIFS(AllPublicationData!$E:$E,AllPublicationData!$A:$A,'Publication Table (%)'!$B174,AllPublicationData!$B:$B,'Publication Table (%)'!$C$4,AllPublicationData!$D:$D,'Publication Table (%)'!P$7),
SUMIFS(AllPublicationData!$I:$I,AllPublicationData!$A:$A,'Publication Table (%)'!$B174,AllPublicationData!$B:$B,'Publication Table (%)'!P$7)/
SUMIFS(AllPublicationData!$E:$E,AllPublicationData!$A:$A,'Publication Table (%)'!$B174,AllPublicationData!$B:$B,'Publication Table (%)'!P$7)),
IF('Publication Table (%)'!$C$5="Cancellations for other reasons",
IFERROR(SUMIFS(AllPublicationData!$J:$J,AllPublicationData!$A:$A,'Publication Table (%)'!$B174,AllPublicationData!$B:$B,'Publication Table (%)'!$C$4,AllPublicationData!$D:$D,'Publication Table (%)'!P$7)/
SUMIFS(AllPublicationData!$E:$E,AllPublicationData!$A:$A,'Publication Table (%)'!$B174,AllPublicationData!$B:$B,'Publication Table (%)'!$C$4,AllPublicationData!$D:$D,'Publication Table (%)'!P$7),
SUMIFS(AllPublicationData!$J:$J,AllPublicationData!$A:$A,'Publication Table (%)'!$B174,AllPublicationData!$B:$B,'Publication Table (%)'!P$7)/
SUMIFS(AllPublicationData!$E:$E,AllPublicationData!$A:$A,'Publication Table (%)'!$B174,AllPublicationData!$B:$B,'Publication Table (%)'!P$7)))))))</f>
        <v>#DIV/0!</v>
      </c>
      <c r="Q174" s="96" t="e">
        <f>IF('Publication Table (%)'!$C$5="All Cancelled Operations",
IFERROR(SUMIFS(AllPublicationData!$F:$F,AllPublicationData!$A:$A,'Publication Table (%)'!$B174,AllPublicationData!$B:$B,'Publication Table (%)'!$C$4,AllPublicationData!$D:$D,'Publication Table (%)'!Q$7)/
SUMIFS(AllPublicationData!$E:$E,AllPublicationData!$A:$A,'Publication Table (%)'!$B174,AllPublicationData!$B:$B,'Publication Table (%)'!$C$4,AllPublicationData!$D:$D,'Publication Table (%)'!Q$7),
SUMIFS(AllPublicationData!$F:$F,AllPublicationData!$A:$A,'Publication Table (%)'!$B174,AllPublicationData!$B:$B,'Publication Table (%)'!Q$7)/
SUMIFS(AllPublicationData!$E:$E,AllPublicationData!$A:$A,'Publication Table (%)'!$B174,AllPublicationData!$B:$B,'Publication Table (%)'!Q$7)),
IF('Publication Table (%)'!$C$5="Operations cancelled by patient",
IFERROR(SUMIFS(AllPublicationData!$G:$G,AllPublicationData!$A:$A,'Publication Table (%)'!$B174,AllPublicationData!$B:$B,'Publication Table (%)'!$C$4,AllPublicationData!$D:$D,'Publication Table (%)'!Q$7)/
SUMIFS(AllPublicationData!$E:$E,AllPublicationData!$A:$A,'Publication Table (%)'!$B174,AllPublicationData!$B:$B,'Publication Table (%)'!$C$4,AllPublicationData!$D:$D,'Publication Table (%)'!Q$7),
SUMIFS(AllPublicationData!$G:$G,AllPublicationData!$A:$A,'Publication Table (%)'!$B174,AllPublicationData!$B:$B,'Publication Table (%)'!Q$7)/
SUMIFS(AllPublicationData!$E:$E,AllPublicationData!$A:$A,'Publication Table (%)'!$B174,AllPublicationData!$B:$B,'Publication Table (%)'!Q$7)),
IF('Publication Table (%)'!$C$5="Operations cancelled for clinical reasons",
IFERROR(SUMIFS(AllPublicationData!$H:$H,AllPublicationData!$A:$A,'Publication Table (%)'!$B174,AllPublicationData!$B:$B,'Publication Table (%)'!$C$4,AllPublicationData!$D:$D,'Publication Table (%)'!Q$7)/
SUMIFS(AllPublicationData!$E:$E,AllPublicationData!$A:$A,'Publication Table (%)'!$B174,AllPublicationData!$B:$B,'Publication Table (%)'!$C$4,AllPublicationData!$D:$D,'Publication Table (%)'!Q$7),
SUMIFS(AllPublicationData!$H:$H,AllPublicationData!$A:$A,'Publication Table (%)'!$B174,AllPublicationData!$B:$B,'Publication Table (%)'!Q$7)/
SUMIFS(AllPublicationData!$E:$E,AllPublicationData!$A:$A,'Publication Table (%)'!$B174,AllPublicationData!$B:$B,'Publication Table (%)'!Q$7)),
IF('Publication Table (%)'!$C$5="Operations cancelled for non-clinical/capacity reasons",
IFERROR(SUMIFS(AllPublicationData!$I:$I,AllPublicationData!$A:$A,'Publication Table (%)'!$B174,AllPublicationData!$B:$B,'Publication Table (%)'!$C$4,AllPublicationData!$D:$D,'Publication Table (%)'!Q$7)/
SUMIFS(AllPublicationData!$E:$E,AllPublicationData!$A:$A,'Publication Table (%)'!$B174,AllPublicationData!$B:$B,'Publication Table (%)'!$C$4,AllPublicationData!$D:$D,'Publication Table (%)'!Q$7),
SUMIFS(AllPublicationData!$I:$I,AllPublicationData!$A:$A,'Publication Table (%)'!$B174,AllPublicationData!$B:$B,'Publication Table (%)'!Q$7)/
SUMIFS(AllPublicationData!$E:$E,AllPublicationData!$A:$A,'Publication Table (%)'!$B174,AllPublicationData!$B:$B,'Publication Table (%)'!Q$7)),
IF('Publication Table (%)'!$C$5="Cancellations for other reasons",
IFERROR(SUMIFS(AllPublicationData!$J:$J,AllPublicationData!$A:$A,'Publication Table (%)'!$B174,AllPublicationData!$B:$B,'Publication Table (%)'!$C$4,AllPublicationData!$D:$D,'Publication Table (%)'!Q$7)/
SUMIFS(AllPublicationData!$E:$E,AllPublicationData!$A:$A,'Publication Table (%)'!$B174,AllPublicationData!$B:$B,'Publication Table (%)'!$C$4,AllPublicationData!$D:$D,'Publication Table (%)'!Q$7),
SUMIFS(AllPublicationData!$J:$J,AllPublicationData!$A:$A,'Publication Table (%)'!$B174,AllPublicationData!$B:$B,'Publication Table (%)'!Q$7)/
SUMIFS(AllPublicationData!$E:$E,AllPublicationData!$A:$A,'Publication Table (%)'!$B174,AllPublicationData!$B:$B,'Publication Table (%)'!Q$7)))))))</f>
        <v>#DIV/0!</v>
      </c>
      <c r="R174" s="96" t="e">
        <f>IF('Publication Table (%)'!$C$5="All Cancelled Operations",
IFERROR(SUMIFS(AllPublicationData!$F:$F,AllPublicationData!$A:$A,'Publication Table (%)'!$B174,AllPublicationData!$B:$B,'Publication Table (%)'!$C$4,AllPublicationData!$D:$D,'Publication Table (%)'!R$7)/
SUMIFS(AllPublicationData!$E:$E,AllPublicationData!$A:$A,'Publication Table (%)'!$B174,AllPublicationData!$B:$B,'Publication Table (%)'!$C$4,AllPublicationData!$D:$D,'Publication Table (%)'!R$7),
SUMIFS(AllPublicationData!$F:$F,AllPublicationData!$A:$A,'Publication Table (%)'!$B174,AllPublicationData!$B:$B,'Publication Table (%)'!R$7)/
SUMIFS(AllPublicationData!$E:$E,AllPublicationData!$A:$A,'Publication Table (%)'!$B174,AllPublicationData!$B:$B,'Publication Table (%)'!R$7)),
IF('Publication Table (%)'!$C$5="Operations cancelled by patient",
IFERROR(SUMIFS(AllPublicationData!$G:$G,AllPublicationData!$A:$A,'Publication Table (%)'!$B174,AllPublicationData!$B:$B,'Publication Table (%)'!$C$4,AllPublicationData!$D:$D,'Publication Table (%)'!R$7)/
SUMIFS(AllPublicationData!$E:$E,AllPublicationData!$A:$A,'Publication Table (%)'!$B174,AllPublicationData!$B:$B,'Publication Table (%)'!$C$4,AllPublicationData!$D:$D,'Publication Table (%)'!R$7),
SUMIFS(AllPublicationData!$G:$G,AllPublicationData!$A:$A,'Publication Table (%)'!$B174,AllPublicationData!$B:$B,'Publication Table (%)'!R$7)/
SUMIFS(AllPublicationData!$E:$E,AllPublicationData!$A:$A,'Publication Table (%)'!$B174,AllPublicationData!$B:$B,'Publication Table (%)'!R$7)),
IF('Publication Table (%)'!$C$5="Operations cancelled for clinical reasons",
IFERROR(SUMIFS(AllPublicationData!$H:$H,AllPublicationData!$A:$A,'Publication Table (%)'!$B174,AllPublicationData!$B:$B,'Publication Table (%)'!$C$4,AllPublicationData!$D:$D,'Publication Table (%)'!R$7)/
SUMIFS(AllPublicationData!$E:$E,AllPublicationData!$A:$A,'Publication Table (%)'!$B174,AllPublicationData!$B:$B,'Publication Table (%)'!$C$4,AllPublicationData!$D:$D,'Publication Table (%)'!R$7),
SUMIFS(AllPublicationData!$H:$H,AllPublicationData!$A:$A,'Publication Table (%)'!$B174,AllPublicationData!$B:$B,'Publication Table (%)'!R$7)/
SUMIFS(AllPublicationData!$E:$E,AllPublicationData!$A:$A,'Publication Table (%)'!$B174,AllPublicationData!$B:$B,'Publication Table (%)'!R$7)),
IF('Publication Table (%)'!$C$5="Operations cancelled for non-clinical/capacity reasons",
IFERROR(SUMIFS(AllPublicationData!$I:$I,AllPublicationData!$A:$A,'Publication Table (%)'!$B174,AllPublicationData!$B:$B,'Publication Table (%)'!$C$4,AllPublicationData!$D:$D,'Publication Table (%)'!R$7)/
SUMIFS(AllPublicationData!$E:$E,AllPublicationData!$A:$A,'Publication Table (%)'!$B174,AllPublicationData!$B:$B,'Publication Table (%)'!$C$4,AllPublicationData!$D:$D,'Publication Table (%)'!R$7),
SUMIFS(AllPublicationData!$I:$I,AllPublicationData!$A:$A,'Publication Table (%)'!$B174,AllPublicationData!$B:$B,'Publication Table (%)'!R$7)/
SUMIFS(AllPublicationData!$E:$E,AllPublicationData!$A:$A,'Publication Table (%)'!$B174,AllPublicationData!$B:$B,'Publication Table (%)'!R$7)),
IF('Publication Table (%)'!$C$5="Cancellations for other reasons",
IFERROR(SUMIFS(AllPublicationData!$J:$J,AllPublicationData!$A:$A,'Publication Table (%)'!$B174,AllPublicationData!$B:$B,'Publication Table (%)'!$C$4,AllPublicationData!$D:$D,'Publication Table (%)'!R$7)/
SUMIFS(AllPublicationData!$E:$E,AllPublicationData!$A:$A,'Publication Table (%)'!$B174,AllPublicationData!$B:$B,'Publication Table (%)'!$C$4,AllPublicationData!$D:$D,'Publication Table (%)'!R$7),
SUMIFS(AllPublicationData!$J:$J,AllPublicationData!$A:$A,'Publication Table (%)'!$B174,AllPublicationData!$B:$B,'Publication Table (%)'!R$7)/
SUMIFS(AllPublicationData!$E:$E,AllPublicationData!$A:$A,'Publication Table (%)'!$B174,AllPublicationData!$B:$B,'Publication Table (%)'!R$7)))))))</f>
        <v>#DIV/0!</v>
      </c>
      <c r="S174" s="96" t="e">
        <f>IF('Publication Table (%)'!$C$5="All Cancelled Operations",
IFERROR(SUMIFS(AllPublicationData!$F:$F,AllPublicationData!$A:$A,'Publication Table (%)'!$B174,AllPublicationData!$B:$B,'Publication Table (%)'!$C$4,AllPublicationData!$D:$D,'Publication Table (%)'!S$7)/
SUMIFS(AllPublicationData!$E:$E,AllPublicationData!$A:$A,'Publication Table (%)'!$B174,AllPublicationData!$B:$B,'Publication Table (%)'!$C$4,AllPublicationData!$D:$D,'Publication Table (%)'!S$7),
SUMIFS(AllPublicationData!$F:$F,AllPublicationData!$A:$A,'Publication Table (%)'!$B174,AllPublicationData!$B:$B,'Publication Table (%)'!S$7)/
SUMIFS(AllPublicationData!$E:$E,AllPublicationData!$A:$A,'Publication Table (%)'!$B174,AllPublicationData!$B:$B,'Publication Table (%)'!S$7)),
IF('Publication Table (%)'!$C$5="Operations cancelled by patient",
IFERROR(SUMIFS(AllPublicationData!$G:$G,AllPublicationData!$A:$A,'Publication Table (%)'!$B174,AllPublicationData!$B:$B,'Publication Table (%)'!$C$4,AllPublicationData!$D:$D,'Publication Table (%)'!S$7)/
SUMIFS(AllPublicationData!$E:$E,AllPublicationData!$A:$A,'Publication Table (%)'!$B174,AllPublicationData!$B:$B,'Publication Table (%)'!$C$4,AllPublicationData!$D:$D,'Publication Table (%)'!S$7),
SUMIFS(AllPublicationData!$G:$G,AllPublicationData!$A:$A,'Publication Table (%)'!$B174,AllPublicationData!$B:$B,'Publication Table (%)'!S$7)/
SUMIFS(AllPublicationData!$E:$E,AllPublicationData!$A:$A,'Publication Table (%)'!$B174,AllPublicationData!$B:$B,'Publication Table (%)'!S$7)),
IF('Publication Table (%)'!$C$5="Operations cancelled for clinical reasons",
IFERROR(SUMIFS(AllPublicationData!$H:$H,AllPublicationData!$A:$A,'Publication Table (%)'!$B174,AllPublicationData!$B:$B,'Publication Table (%)'!$C$4,AllPublicationData!$D:$D,'Publication Table (%)'!S$7)/
SUMIFS(AllPublicationData!$E:$E,AllPublicationData!$A:$A,'Publication Table (%)'!$B174,AllPublicationData!$B:$B,'Publication Table (%)'!$C$4,AllPublicationData!$D:$D,'Publication Table (%)'!S$7),
SUMIFS(AllPublicationData!$H:$H,AllPublicationData!$A:$A,'Publication Table (%)'!$B174,AllPublicationData!$B:$B,'Publication Table (%)'!S$7)/
SUMIFS(AllPublicationData!$E:$E,AllPublicationData!$A:$A,'Publication Table (%)'!$B174,AllPublicationData!$B:$B,'Publication Table (%)'!S$7)),
IF('Publication Table (%)'!$C$5="Operations cancelled for non-clinical/capacity reasons",
IFERROR(SUMIFS(AllPublicationData!$I:$I,AllPublicationData!$A:$A,'Publication Table (%)'!$B174,AllPublicationData!$B:$B,'Publication Table (%)'!$C$4,AllPublicationData!$D:$D,'Publication Table (%)'!S$7)/
SUMIFS(AllPublicationData!$E:$E,AllPublicationData!$A:$A,'Publication Table (%)'!$B174,AllPublicationData!$B:$B,'Publication Table (%)'!$C$4,AllPublicationData!$D:$D,'Publication Table (%)'!S$7),
SUMIFS(AllPublicationData!$I:$I,AllPublicationData!$A:$A,'Publication Table (%)'!$B174,AllPublicationData!$B:$B,'Publication Table (%)'!S$7)/
SUMIFS(AllPublicationData!$E:$E,AllPublicationData!$A:$A,'Publication Table (%)'!$B174,AllPublicationData!$B:$B,'Publication Table (%)'!S$7)),
IF('Publication Table (%)'!$C$5="Cancellations for other reasons",
IFERROR(SUMIFS(AllPublicationData!$J:$J,AllPublicationData!$A:$A,'Publication Table (%)'!$B174,AllPublicationData!$B:$B,'Publication Table (%)'!$C$4,AllPublicationData!$D:$D,'Publication Table (%)'!S$7)/
SUMIFS(AllPublicationData!$E:$E,AllPublicationData!$A:$A,'Publication Table (%)'!$B174,AllPublicationData!$B:$B,'Publication Table (%)'!$C$4,AllPublicationData!$D:$D,'Publication Table (%)'!S$7),
SUMIFS(AllPublicationData!$J:$J,AllPublicationData!$A:$A,'Publication Table (%)'!$B174,AllPublicationData!$B:$B,'Publication Table (%)'!S$7)/
SUMIFS(AllPublicationData!$E:$E,AllPublicationData!$A:$A,'Publication Table (%)'!$B174,AllPublicationData!$B:$B,'Publication Table (%)'!S$7)))))))</f>
        <v>#DIV/0!</v>
      </c>
    </row>
    <row r="175" spans="3:19" x14ac:dyDescent="0.35">
      <c r="C175" s="112">
        <f>IF('Publication Table (%)'!$C$5="All Cancelled Operations",
SUMIFS(AllPublicationData!$F:$F,AllPublicationData!$A:$A,'Publication Table (%)'!$B175,AllPublicationData!$B:$B,'Publication Table (%)'!$C$4),
IF('Publication Table (%)'!$C$5="Operations cancelled by patient",
SUMIFS(AllPublicationData!$G:$G,AllPublicationData!$A:$A,'Publication Table (%)'!$B175,AllPublicationData!$B:$B,'Publication Table (%)'!$C$4),
IF('Publication Table (%)'!$C$5="Operations cancelled for clinical reasons",
SUMIFS(AllPublicationData!$H:$H,AllPublicationData!$A:$A,'Publication Table (%)'!$B175,AllPublicationData!$B:$B,'Publication Table (%)'!$C$4),
IF('Publication Table (%)'!$C$5="Operations cancelled for non-clinical/capacity reasons",
SUMIFS(AllPublicationData!$I:$I,AllPublicationData!$A:$A,'Publication Table (%)'!$B175,AllPublicationData!$B:$B,'Publication Table (%)'!$C$4),
IF('Publication Table (%)'!$C$5="Cancellations for other reasons",
SUMIFS(AllPublicationData!$J:$J,AllPublicationData!$A:$A,'Publication Table (%)'!$B175,AllPublicationData!$B:$B,'Publication Table (%)'!$C$4))))))+
IF(AND($C$4="NHS Scotland",$C$5="All Cancelled Operations"),
SUMIFS(AllPublicationData!$F:$F,AllPublicationData!$A:$A,'Publication Table (%)'!$B175),
IF(AND($C$4="NHS Scotland",$C$5="Operations cancelled by patient"),
SUMIFS(AllPublicationData!$G:$G,AllPublicationData!$A:$A,'Publication Table (%)'!$B175),
IF(AND($C$4="NHS Scotland",$C$5="Operations cancelled for clinical reasons"),
SUMIFS(AllPublicationData!$H:$H,AllPublicationData!$A:$A,'Publication Table (%)'!$B175),
IF(AND($C$4="NHS Scotland",$C$5="Operations cancelled for non-clinical/capacity reasons"),
SUMIFS(AllPublicationData!$I:$I,AllPublicationData!$A:$A,'Publication Table (%)'!$B175),
IF(AND($C$4="NHS Scotland",$C$5="Cancellations for other reasons"),
SUMIFS(AllPublicationData!$J:$J,AllPublicationData!$A:$A,'Publication Table (%)'!$B175))))))</f>
        <v>0</v>
      </c>
      <c r="D175" s="110" t="e">
        <f>IF(AND('Publication Table (%)'!$C$5="All Cancelled Operations",$C$4&lt;&gt;"NHS Scotland"),
IFERROR(SUMIFS(AllPublicationData!$F:$F,AllPublicationData!$A:$A,'Publication Table (%)'!$B175,AllPublicationData!$B:$B,'Publication Table (%)'!$C$4,AllPublicationData!$D:$D,'Publication Table (%)'!D$7)/
SUMIFS(AllPublicationData!$E:$E,AllPublicationData!$A:$A,'Publication Table (%)'!$B175,AllPublicationData!$B:$B,'Publication Table (%)'!$C$4,AllPublicationData!$D:$D,'Publication Table (%)'!D$7),
SUMIFS(AllPublicationData!$F:$F,AllPublicationData!$A:$A,'Publication Table (%)'!$B175,AllPublicationData!$B:$B,'Publication Table (%)'!D$7)/
SUMIFS(AllPublicationData!$E:$E,AllPublicationData!$A:$A,'Publication Table (%)'!$B175,AllPublicationData!$B:$B,'Publication Table (%)'!D$7)),
IF(AND('Publication Table (%)'!$C$5="Operations cancelled by patient",$C$4&lt;&gt;"NHS Scotland"),
IFERROR(SUMIFS(AllPublicationData!$G:$G,AllPublicationData!$A:$A,'Publication Table (%)'!$B175,AllPublicationData!$B:$B,'Publication Table (%)'!$C$4,AllPublicationData!$D:$D,'Publication Table (%)'!D$7)/
SUMIFS(AllPublicationData!$E:$E,AllPublicationData!$A:$A,'Publication Table (%)'!$B175,AllPublicationData!$B:$B,'Publication Table (%)'!$C$4,AllPublicationData!$D:$D,'Publication Table (%)'!D$7),
SUMIFS(AllPublicationData!$G:$G,AllPublicationData!$A:$A,'Publication Table (%)'!$B175,AllPublicationData!$B:$B,'Publication Table (%)'!D$7)/
SUMIFS(AllPublicationData!$E:$E,AllPublicationData!$A:$A,'Publication Table (%)'!$B175,AllPublicationData!$B:$B,'Publication Table (%)'!D$7)),
IF(AND('Publication Table (%)'!$C$5="Operations cancelled for clinical reasons",$C$4&lt;&gt;"NHS Scotland"),
IFERROR(SUMIFS(AllPublicationData!$H:$H,AllPublicationData!$A:$A,'Publication Table (%)'!$B175,AllPublicationData!$B:$B,'Publication Table (%)'!$C$4,AllPublicationData!$D:$D,'Publication Table (%)'!D$7)/
SUMIFS(AllPublicationData!$E:$E,AllPublicationData!$A:$A,'Publication Table (%)'!$B175,AllPublicationData!$B:$B,'Publication Table (%)'!$C$4,AllPublicationData!$D:$D,'Publication Table (%)'!D$7),
SUMIFS(AllPublicationData!$H:$H,AllPublicationData!$A:$A,'Publication Table (%)'!$B175,AllPublicationData!$B:$B,'Publication Table (%)'!D$7)/
SUMIFS(AllPublicationData!$E:$E,AllPublicationData!$A:$A,'Publication Table (%)'!$B175,AllPublicationData!$B:$B,'Publication Table (%)'!D$7)),
IF(AND('Publication Table (%)'!$C$5="Operations cancelled for non-clinical/capacity reasons",$C$4&lt;&gt;"NHS Scotland"),
IFERROR(SUMIFS(AllPublicationData!$I:$I,AllPublicationData!$A:$A,'Publication Table (%)'!$B175,AllPublicationData!$B:$B,'Publication Table (%)'!$C$4,AllPublicationData!$D:$D,'Publication Table (%)'!D$7)/
SUMIFS(AllPublicationData!$E:$E,AllPublicationData!$A:$A,'Publication Table (%)'!$B175,AllPublicationData!$B:$B,'Publication Table (%)'!$C$4,AllPublicationData!$D:$D,'Publication Table (%)'!D$7),
SUMIFS(AllPublicationData!$I:$I,AllPublicationData!$A:$A,'Publication Table (%)'!$B175,AllPublicationData!$B:$B,'Publication Table (%)'!D$7)/
SUMIFS(AllPublicationData!$E:$E,AllPublicationData!$A:$A,'Publication Table (%)'!$B175,AllPublicationData!$B:$B,'Publication Table (%)'!D$7)),
IF(AND('Publication Table (%)'!$C$5="Cancellations for other reasons",$C$4&lt;&gt;"NHS Scotland"),
IFERROR(SUMIFS(AllPublicationData!$J:$J,AllPublicationData!$A:$A,'Publication Table (%)'!$B175,AllPublicationData!$B:$B,'Publication Table (%)'!$C$4,AllPublicationData!$D:$D,'Publication Table (%)'!D$7)/
SUMIFS(AllPublicationData!$E:$E,AllPublicationData!$A:$A,'Publication Table (%)'!$B175,AllPublicationData!$B:$B,'Publication Table (%)'!$C$4,AllPublicationData!$D:$D,'Publication Table (%)'!D$7),
SUMIFS(AllPublicationData!$J:$J,AllPublicationData!$A:$A,'Publication Table (%)'!$B175,AllPublicationData!$B:$B,'Publication Table (%)'!D$7)/
SUMIFS(AllPublicationData!$E:$E,AllPublicationData!$A:$A,'Publication Table (%)'!$B175,AllPublicationData!$B:$B,'Publication Table (%)'!D$7)),
IF(AND($C$4="NHS Scotland",$C$5="All Cancelled Operations"),
SUMIFS(AllPublicationData!$F:$F,AllPublicationData!$A:$A,'Publication Table'!$B175)/
SUMIFS(AllPublicationData!$E:$E,AllPublicationData!$A:$A,'Publication Table'!$B175),
IF(AND($C$4="NHS Scotland",$C$5="Operations cancelled by patient"),
SUMIFS(AllPublicationData!$G:$G,AllPublicationData!$A:$A,'Publication Table'!$B175)/
SUMIFS(AllPublicationData!$E:$E,AllPublicationData!$A:$A,'Publication Table'!$B175),
IF(AND($C$4="NHS Scotland",$C$5="Operations cancelled for clinical reasons"),
SUMIFS(AllPublicationData!$H:$H,AllPublicationData!$A:$A,'Publication Table'!$B175)/
SUMIFS(AllPublicationData!$E:$E,AllPublicationData!$A:$A,'Publication Table'!$B175),
IF(AND($C$4="NHS Scotland",$C$5="Operations cancelled for non-clinical/capacity reasons"),
SUMIFS(AllPublicationData!$I:$I,AllPublicationData!$A:$A,'Publication Table'!$B175)/
SUMIFS(AllPublicationData!$E:$E,AllPublicationData!$A:$A,'Publication Table'!$B175),
IF(AND($C$4="NHS Scotland",$C$5="Cancellations for other reasons"),
SUMIFS(AllPublicationData!$J:$J,AllPublicationData!$A:$A,'Publication Table'!$B175)/
SUMIFS(AllPublicationData!$E:$E,AllPublicationData!$A:$A,'Publication Table'!$B175)))))))))))</f>
        <v>#DIV/0!</v>
      </c>
      <c r="E175" s="96" t="e">
        <f>IF('Publication Table (%)'!$C$5="All Cancelled Operations",
IFERROR(SUMIFS(AllPublicationData!$F:$F,AllPublicationData!$A:$A,'Publication Table (%)'!$B175,AllPublicationData!$B:$B,'Publication Table (%)'!$C$4,AllPublicationData!$D:$D,'Publication Table (%)'!E$7)/
SUMIFS(AllPublicationData!$E:$E,AllPublicationData!$A:$A,'Publication Table (%)'!$B175,AllPublicationData!$B:$B,'Publication Table (%)'!$C$4,AllPublicationData!$D:$D,'Publication Table (%)'!E$7),
SUMIFS(AllPublicationData!$F:$F,AllPublicationData!$A:$A,'Publication Table (%)'!$B175,AllPublicationData!$B:$B,'Publication Table (%)'!E$7)/
SUMIFS(AllPublicationData!$E:$E,AllPublicationData!$A:$A,'Publication Table (%)'!$B175,AllPublicationData!$B:$B,'Publication Table (%)'!E$7)),
IF('Publication Table (%)'!$C$5="Operations cancelled by patient",
IFERROR(SUMIFS(AllPublicationData!$G:$G,AllPublicationData!$A:$A,'Publication Table (%)'!$B175,AllPublicationData!$B:$B,'Publication Table (%)'!$C$4,AllPublicationData!$D:$D,'Publication Table (%)'!E$7)/
SUMIFS(AllPublicationData!$E:$E,AllPublicationData!$A:$A,'Publication Table (%)'!$B175,AllPublicationData!$B:$B,'Publication Table (%)'!$C$4,AllPublicationData!$D:$D,'Publication Table (%)'!E$7),
SUMIFS(AllPublicationData!$G:$G,AllPublicationData!$A:$A,'Publication Table (%)'!$B175,AllPublicationData!$B:$B,'Publication Table (%)'!E$7)/
SUMIFS(AllPublicationData!$E:$E,AllPublicationData!$A:$A,'Publication Table (%)'!$B175,AllPublicationData!$B:$B,'Publication Table (%)'!E$7)),
IF('Publication Table (%)'!$C$5="Operations cancelled for clinical reasons",
IFERROR(SUMIFS(AllPublicationData!$H:$H,AllPublicationData!$A:$A,'Publication Table (%)'!$B175,AllPublicationData!$B:$B,'Publication Table (%)'!$C$4,AllPublicationData!$D:$D,'Publication Table (%)'!E$7)/
SUMIFS(AllPublicationData!$E:$E,AllPublicationData!$A:$A,'Publication Table (%)'!$B175,AllPublicationData!$B:$B,'Publication Table (%)'!$C$4,AllPublicationData!$D:$D,'Publication Table (%)'!E$7),
SUMIFS(AllPublicationData!$H:$H,AllPublicationData!$A:$A,'Publication Table (%)'!$B175,AllPublicationData!$B:$B,'Publication Table (%)'!E$7)/
SUMIFS(AllPublicationData!$E:$E,AllPublicationData!$A:$A,'Publication Table (%)'!$B175,AllPublicationData!$B:$B,'Publication Table (%)'!E$7)),
IF('Publication Table (%)'!$C$5="Operations cancelled for non-clinical/capacity reasons",
IFERROR(SUMIFS(AllPublicationData!$I:$I,AllPublicationData!$A:$A,'Publication Table (%)'!$B175,AllPublicationData!$B:$B,'Publication Table (%)'!$C$4,AllPublicationData!$D:$D,'Publication Table (%)'!E$7)/
SUMIFS(AllPublicationData!$E:$E,AllPublicationData!$A:$A,'Publication Table (%)'!$B175,AllPublicationData!$B:$B,'Publication Table (%)'!$C$4,AllPublicationData!$D:$D,'Publication Table (%)'!E$7),
SUMIFS(AllPublicationData!$I:$I,AllPublicationData!$A:$A,'Publication Table (%)'!$B175,AllPublicationData!$B:$B,'Publication Table (%)'!E$7)/
SUMIFS(AllPublicationData!$E:$E,AllPublicationData!$A:$A,'Publication Table (%)'!$B175,AllPublicationData!$B:$B,'Publication Table (%)'!E$7)),
IF('Publication Table (%)'!$C$5="Cancellations for other reasons",
IFERROR(SUMIFS(AllPublicationData!$J:$J,AllPublicationData!$A:$A,'Publication Table (%)'!$B175,AllPublicationData!$B:$B,'Publication Table (%)'!$C$4,AllPublicationData!$D:$D,'Publication Table (%)'!E$7)/
SUMIFS(AllPublicationData!$E:$E,AllPublicationData!$A:$A,'Publication Table (%)'!$B175,AllPublicationData!$B:$B,'Publication Table (%)'!$C$4,AllPublicationData!$D:$D,'Publication Table (%)'!E$7),
SUMIFS(AllPublicationData!$J:$J,AllPublicationData!$A:$A,'Publication Table (%)'!$B175,AllPublicationData!$B:$B,'Publication Table (%)'!E$7)/
SUMIFS(AllPublicationData!$E:$E,AllPublicationData!$A:$A,'Publication Table (%)'!$B175,AllPublicationData!$B:$B,'Publication Table (%)'!E$7)))))))</f>
        <v>#DIV/0!</v>
      </c>
      <c r="F175" s="96" t="e">
        <f>IF('Publication Table (%)'!$C$5="All Cancelled Operations",
IFERROR(SUMIFS(AllPublicationData!$F:$F,AllPublicationData!$A:$A,'Publication Table (%)'!$B175,AllPublicationData!$B:$B,'Publication Table (%)'!$C$4,AllPublicationData!$D:$D,'Publication Table (%)'!F$7)/
SUMIFS(AllPublicationData!$E:$E,AllPublicationData!$A:$A,'Publication Table (%)'!$B175,AllPublicationData!$B:$B,'Publication Table (%)'!$C$4,AllPublicationData!$D:$D,'Publication Table (%)'!F$7),
SUMIFS(AllPublicationData!$F:$F,AllPublicationData!$A:$A,'Publication Table (%)'!$B175,AllPublicationData!$B:$B,'Publication Table (%)'!F$7)/
SUMIFS(AllPublicationData!$E:$E,AllPublicationData!$A:$A,'Publication Table (%)'!$B175,AllPublicationData!$B:$B,'Publication Table (%)'!F$7)),
IF('Publication Table (%)'!$C$5="Operations cancelled by patient",
IFERROR(SUMIFS(AllPublicationData!$G:$G,AllPublicationData!$A:$A,'Publication Table (%)'!$B175,AllPublicationData!$B:$B,'Publication Table (%)'!$C$4,AllPublicationData!$D:$D,'Publication Table (%)'!F$7)/
SUMIFS(AllPublicationData!$E:$E,AllPublicationData!$A:$A,'Publication Table (%)'!$B175,AllPublicationData!$B:$B,'Publication Table (%)'!$C$4,AllPublicationData!$D:$D,'Publication Table (%)'!F$7),
SUMIFS(AllPublicationData!$G:$G,AllPublicationData!$A:$A,'Publication Table (%)'!$B175,AllPublicationData!$B:$B,'Publication Table (%)'!F$7)/
SUMIFS(AllPublicationData!$E:$E,AllPublicationData!$A:$A,'Publication Table (%)'!$B175,AllPublicationData!$B:$B,'Publication Table (%)'!F$7)),
IF('Publication Table (%)'!$C$5="Operations cancelled for clinical reasons",
IFERROR(SUMIFS(AllPublicationData!$H:$H,AllPublicationData!$A:$A,'Publication Table (%)'!$B175,AllPublicationData!$B:$B,'Publication Table (%)'!$C$4,AllPublicationData!$D:$D,'Publication Table (%)'!F$7)/
SUMIFS(AllPublicationData!$E:$E,AllPublicationData!$A:$A,'Publication Table (%)'!$B175,AllPublicationData!$B:$B,'Publication Table (%)'!$C$4,AllPublicationData!$D:$D,'Publication Table (%)'!F$7),
SUMIFS(AllPublicationData!$H:$H,AllPublicationData!$A:$A,'Publication Table (%)'!$B175,AllPublicationData!$B:$B,'Publication Table (%)'!F$7)/
SUMIFS(AllPublicationData!$E:$E,AllPublicationData!$A:$A,'Publication Table (%)'!$B175,AllPublicationData!$B:$B,'Publication Table (%)'!F$7)),
IF('Publication Table (%)'!$C$5="Operations cancelled for non-clinical/capacity reasons",
IFERROR(SUMIFS(AllPublicationData!$I:$I,AllPublicationData!$A:$A,'Publication Table (%)'!$B175,AllPublicationData!$B:$B,'Publication Table (%)'!$C$4,AllPublicationData!$D:$D,'Publication Table (%)'!F$7)/
SUMIFS(AllPublicationData!$E:$E,AllPublicationData!$A:$A,'Publication Table (%)'!$B175,AllPublicationData!$B:$B,'Publication Table (%)'!$C$4,AllPublicationData!$D:$D,'Publication Table (%)'!F$7),
SUMIFS(AllPublicationData!$I:$I,AllPublicationData!$A:$A,'Publication Table (%)'!$B175,AllPublicationData!$B:$B,'Publication Table (%)'!F$7)/
SUMIFS(AllPublicationData!$E:$E,AllPublicationData!$A:$A,'Publication Table (%)'!$B175,AllPublicationData!$B:$B,'Publication Table (%)'!F$7)),
IF('Publication Table (%)'!$C$5="Cancellations for other reasons",
IFERROR(SUMIFS(AllPublicationData!$J:$J,AllPublicationData!$A:$A,'Publication Table (%)'!$B175,AllPublicationData!$B:$B,'Publication Table (%)'!$C$4,AllPublicationData!$D:$D,'Publication Table (%)'!F$7)/
SUMIFS(AllPublicationData!$E:$E,AllPublicationData!$A:$A,'Publication Table (%)'!$B175,AllPublicationData!$B:$B,'Publication Table (%)'!$C$4,AllPublicationData!$D:$D,'Publication Table (%)'!F$7),
SUMIFS(AllPublicationData!$J:$J,AllPublicationData!$A:$A,'Publication Table (%)'!$B175,AllPublicationData!$B:$B,'Publication Table (%)'!F$7)/
SUMIFS(AllPublicationData!$E:$E,AllPublicationData!$A:$A,'Publication Table (%)'!$B175,AllPublicationData!$B:$B,'Publication Table (%)'!F$7)))))))</f>
        <v>#DIV/0!</v>
      </c>
      <c r="G175" s="96" t="e">
        <f>IF('Publication Table (%)'!$C$5="All Cancelled Operations",
IFERROR(SUMIFS(AllPublicationData!$F:$F,AllPublicationData!$A:$A,'Publication Table (%)'!$B175,AllPublicationData!$B:$B,'Publication Table (%)'!$C$4,AllPublicationData!$D:$D,'Publication Table (%)'!G$7)/
SUMIFS(AllPublicationData!$E:$E,AllPublicationData!$A:$A,'Publication Table (%)'!$B175,AllPublicationData!$B:$B,'Publication Table (%)'!$C$4,AllPublicationData!$D:$D,'Publication Table (%)'!G$7),
SUMIFS(AllPublicationData!$F:$F,AllPublicationData!$A:$A,'Publication Table (%)'!$B175,AllPublicationData!$B:$B,'Publication Table (%)'!G$7)/
SUMIFS(AllPublicationData!$E:$E,AllPublicationData!$A:$A,'Publication Table (%)'!$B175,AllPublicationData!$B:$B,'Publication Table (%)'!G$7)),
IF('Publication Table (%)'!$C$5="Operations cancelled by patient",
IFERROR(SUMIFS(AllPublicationData!$G:$G,AllPublicationData!$A:$A,'Publication Table (%)'!$B175,AllPublicationData!$B:$B,'Publication Table (%)'!$C$4,AllPublicationData!$D:$D,'Publication Table (%)'!G$7)/
SUMIFS(AllPublicationData!$E:$E,AllPublicationData!$A:$A,'Publication Table (%)'!$B175,AllPublicationData!$B:$B,'Publication Table (%)'!$C$4,AllPublicationData!$D:$D,'Publication Table (%)'!G$7),
SUMIFS(AllPublicationData!$G:$G,AllPublicationData!$A:$A,'Publication Table (%)'!$B175,AllPublicationData!$B:$B,'Publication Table (%)'!G$7)/
SUMIFS(AllPublicationData!$E:$E,AllPublicationData!$A:$A,'Publication Table (%)'!$B175,AllPublicationData!$B:$B,'Publication Table (%)'!G$7)),
IF('Publication Table (%)'!$C$5="Operations cancelled for clinical reasons",
IFERROR(SUMIFS(AllPublicationData!$H:$H,AllPublicationData!$A:$A,'Publication Table (%)'!$B175,AllPublicationData!$B:$B,'Publication Table (%)'!$C$4,AllPublicationData!$D:$D,'Publication Table (%)'!G$7)/
SUMIFS(AllPublicationData!$E:$E,AllPublicationData!$A:$A,'Publication Table (%)'!$B175,AllPublicationData!$B:$B,'Publication Table (%)'!$C$4,AllPublicationData!$D:$D,'Publication Table (%)'!G$7),
SUMIFS(AllPublicationData!$H:$H,AllPublicationData!$A:$A,'Publication Table (%)'!$B175,AllPublicationData!$B:$B,'Publication Table (%)'!G$7)/
SUMIFS(AllPublicationData!$E:$E,AllPublicationData!$A:$A,'Publication Table (%)'!$B175,AllPublicationData!$B:$B,'Publication Table (%)'!G$7)),
IF('Publication Table (%)'!$C$5="Operations cancelled for non-clinical/capacity reasons",
IFERROR(SUMIFS(AllPublicationData!$I:$I,AllPublicationData!$A:$A,'Publication Table (%)'!$B175,AllPublicationData!$B:$B,'Publication Table (%)'!$C$4,AllPublicationData!$D:$D,'Publication Table (%)'!G$7)/
SUMIFS(AllPublicationData!$E:$E,AllPublicationData!$A:$A,'Publication Table (%)'!$B175,AllPublicationData!$B:$B,'Publication Table (%)'!$C$4,AllPublicationData!$D:$D,'Publication Table (%)'!G$7),
SUMIFS(AllPublicationData!$I:$I,AllPublicationData!$A:$A,'Publication Table (%)'!$B175,AllPublicationData!$B:$B,'Publication Table (%)'!G$7)/
SUMIFS(AllPublicationData!$E:$E,AllPublicationData!$A:$A,'Publication Table (%)'!$B175,AllPublicationData!$B:$B,'Publication Table (%)'!G$7)),
IF('Publication Table (%)'!$C$5="Cancellations for other reasons",
IFERROR(SUMIFS(AllPublicationData!$J:$J,AllPublicationData!$A:$A,'Publication Table (%)'!$B175,AllPublicationData!$B:$B,'Publication Table (%)'!$C$4,AllPublicationData!$D:$D,'Publication Table (%)'!G$7)/
SUMIFS(AllPublicationData!$E:$E,AllPublicationData!$A:$A,'Publication Table (%)'!$B175,AllPublicationData!$B:$B,'Publication Table (%)'!$C$4,AllPublicationData!$D:$D,'Publication Table (%)'!G$7),
SUMIFS(AllPublicationData!$J:$J,AllPublicationData!$A:$A,'Publication Table (%)'!$B175,AllPublicationData!$B:$B,'Publication Table (%)'!G$7)/
SUMIFS(AllPublicationData!$E:$E,AllPublicationData!$A:$A,'Publication Table (%)'!$B175,AllPublicationData!$B:$B,'Publication Table (%)'!G$7)))))))</f>
        <v>#DIV/0!</v>
      </c>
      <c r="H175" s="96" t="e">
        <f>IF('Publication Table (%)'!$C$5="All Cancelled Operations",
IFERROR(SUMIFS(AllPublicationData!$F:$F,AllPublicationData!$A:$A,'Publication Table (%)'!$B175,AllPublicationData!$B:$B,'Publication Table (%)'!$C$4,AllPublicationData!$D:$D,'Publication Table (%)'!H$7)/
SUMIFS(AllPublicationData!$E:$E,AllPublicationData!$A:$A,'Publication Table (%)'!$B175,AllPublicationData!$B:$B,'Publication Table (%)'!$C$4,AllPublicationData!$D:$D,'Publication Table (%)'!H$7),
SUMIFS(AllPublicationData!$F:$F,AllPublicationData!$A:$A,'Publication Table (%)'!$B175,AllPublicationData!$B:$B,'Publication Table (%)'!H$7)/
SUMIFS(AllPublicationData!$E:$E,AllPublicationData!$A:$A,'Publication Table (%)'!$B175,AllPublicationData!$B:$B,'Publication Table (%)'!H$7)),
IF('Publication Table (%)'!$C$5="Operations cancelled by patient",
IFERROR(SUMIFS(AllPublicationData!$G:$G,AllPublicationData!$A:$A,'Publication Table (%)'!$B175,AllPublicationData!$B:$B,'Publication Table (%)'!$C$4,AllPublicationData!$D:$D,'Publication Table (%)'!H$7)/
SUMIFS(AllPublicationData!$E:$E,AllPublicationData!$A:$A,'Publication Table (%)'!$B175,AllPublicationData!$B:$B,'Publication Table (%)'!$C$4,AllPublicationData!$D:$D,'Publication Table (%)'!H$7),
SUMIFS(AllPublicationData!$G:$G,AllPublicationData!$A:$A,'Publication Table (%)'!$B175,AllPublicationData!$B:$B,'Publication Table (%)'!H$7)/
SUMIFS(AllPublicationData!$E:$E,AllPublicationData!$A:$A,'Publication Table (%)'!$B175,AllPublicationData!$B:$B,'Publication Table (%)'!H$7)),
IF('Publication Table (%)'!$C$5="Operations cancelled for clinical reasons",
IFERROR(SUMIFS(AllPublicationData!$H:$H,AllPublicationData!$A:$A,'Publication Table (%)'!$B175,AllPublicationData!$B:$B,'Publication Table (%)'!$C$4,AllPublicationData!$D:$D,'Publication Table (%)'!H$7)/
SUMIFS(AllPublicationData!$E:$E,AllPublicationData!$A:$A,'Publication Table (%)'!$B175,AllPublicationData!$B:$B,'Publication Table (%)'!$C$4,AllPublicationData!$D:$D,'Publication Table (%)'!H$7),
SUMIFS(AllPublicationData!$H:$H,AllPublicationData!$A:$A,'Publication Table (%)'!$B175,AllPublicationData!$B:$B,'Publication Table (%)'!H$7)/
SUMIFS(AllPublicationData!$E:$E,AllPublicationData!$A:$A,'Publication Table (%)'!$B175,AllPublicationData!$B:$B,'Publication Table (%)'!H$7)),
IF('Publication Table (%)'!$C$5="Operations cancelled for non-clinical/capacity reasons",
IFERROR(SUMIFS(AllPublicationData!$I:$I,AllPublicationData!$A:$A,'Publication Table (%)'!$B175,AllPublicationData!$B:$B,'Publication Table (%)'!$C$4,AllPublicationData!$D:$D,'Publication Table (%)'!H$7)/
SUMIFS(AllPublicationData!$E:$E,AllPublicationData!$A:$A,'Publication Table (%)'!$B175,AllPublicationData!$B:$B,'Publication Table (%)'!$C$4,AllPublicationData!$D:$D,'Publication Table (%)'!H$7),
SUMIFS(AllPublicationData!$I:$I,AllPublicationData!$A:$A,'Publication Table (%)'!$B175,AllPublicationData!$B:$B,'Publication Table (%)'!H$7)/
SUMIFS(AllPublicationData!$E:$E,AllPublicationData!$A:$A,'Publication Table (%)'!$B175,AllPublicationData!$B:$B,'Publication Table (%)'!H$7)),
IF('Publication Table (%)'!$C$5="Cancellations for other reasons",
IFERROR(SUMIFS(AllPublicationData!$J:$J,AllPublicationData!$A:$A,'Publication Table (%)'!$B175,AllPublicationData!$B:$B,'Publication Table (%)'!$C$4,AllPublicationData!$D:$D,'Publication Table (%)'!H$7)/
SUMIFS(AllPublicationData!$E:$E,AllPublicationData!$A:$A,'Publication Table (%)'!$B175,AllPublicationData!$B:$B,'Publication Table (%)'!$C$4,AllPublicationData!$D:$D,'Publication Table (%)'!H$7),
SUMIFS(AllPublicationData!$J:$J,AllPublicationData!$A:$A,'Publication Table (%)'!$B175,AllPublicationData!$B:$B,'Publication Table (%)'!H$7)/
SUMIFS(AllPublicationData!$E:$E,AllPublicationData!$A:$A,'Publication Table (%)'!$B175,AllPublicationData!$B:$B,'Publication Table (%)'!H$7)))))))</f>
        <v>#DIV/0!</v>
      </c>
      <c r="I175" s="96" t="e">
        <f>IF('Publication Table (%)'!$C$5="All Cancelled Operations",
IFERROR(SUMIFS(AllPublicationData!$F:$F,AllPublicationData!$A:$A,'Publication Table (%)'!$B175,AllPublicationData!$B:$B,'Publication Table (%)'!$C$4,AllPublicationData!$D:$D,'Publication Table (%)'!I$7)/
SUMIFS(AllPublicationData!$E:$E,AllPublicationData!$A:$A,'Publication Table (%)'!$B175,AllPublicationData!$B:$B,'Publication Table (%)'!$C$4,AllPublicationData!$D:$D,'Publication Table (%)'!I$7),
SUMIFS(AllPublicationData!$F:$F,AllPublicationData!$A:$A,'Publication Table (%)'!$B175,AllPublicationData!$B:$B,'Publication Table (%)'!I$7)/
SUMIFS(AllPublicationData!$E:$E,AllPublicationData!$A:$A,'Publication Table (%)'!$B175,AllPublicationData!$B:$B,'Publication Table (%)'!I$7)),
IF('Publication Table (%)'!$C$5="Operations cancelled by patient",
IFERROR(SUMIFS(AllPublicationData!$G:$G,AllPublicationData!$A:$A,'Publication Table (%)'!$B175,AllPublicationData!$B:$B,'Publication Table (%)'!$C$4,AllPublicationData!$D:$D,'Publication Table (%)'!I$7)/
SUMIFS(AllPublicationData!$E:$E,AllPublicationData!$A:$A,'Publication Table (%)'!$B175,AllPublicationData!$B:$B,'Publication Table (%)'!$C$4,AllPublicationData!$D:$D,'Publication Table (%)'!I$7),
SUMIFS(AllPublicationData!$G:$G,AllPublicationData!$A:$A,'Publication Table (%)'!$B175,AllPublicationData!$B:$B,'Publication Table (%)'!I$7)/
SUMIFS(AllPublicationData!$E:$E,AllPublicationData!$A:$A,'Publication Table (%)'!$B175,AllPublicationData!$B:$B,'Publication Table (%)'!I$7)),
IF('Publication Table (%)'!$C$5="Operations cancelled for clinical reasons",
IFERROR(SUMIFS(AllPublicationData!$H:$H,AllPublicationData!$A:$A,'Publication Table (%)'!$B175,AllPublicationData!$B:$B,'Publication Table (%)'!$C$4,AllPublicationData!$D:$D,'Publication Table (%)'!I$7)/
SUMIFS(AllPublicationData!$E:$E,AllPublicationData!$A:$A,'Publication Table (%)'!$B175,AllPublicationData!$B:$B,'Publication Table (%)'!$C$4,AllPublicationData!$D:$D,'Publication Table (%)'!I$7),
SUMIFS(AllPublicationData!$H:$H,AllPublicationData!$A:$A,'Publication Table (%)'!$B175,AllPublicationData!$B:$B,'Publication Table (%)'!I$7)/
SUMIFS(AllPublicationData!$E:$E,AllPublicationData!$A:$A,'Publication Table (%)'!$B175,AllPublicationData!$B:$B,'Publication Table (%)'!I$7)),
IF('Publication Table (%)'!$C$5="Operations cancelled for non-clinical/capacity reasons",
IFERROR(SUMIFS(AllPublicationData!$I:$I,AllPublicationData!$A:$A,'Publication Table (%)'!$B175,AllPublicationData!$B:$B,'Publication Table (%)'!$C$4,AllPublicationData!$D:$D,'Publication Table (%)'!I$7)/
SUMIFS(AllPublicationData!$E:$E,AllPublicationData!$A:$A,'Publication Table (%)'!$B175,AllPublicationData!$B:$B,'Publication Table (%)'!$C$4,AllPublicationData!$D:$D,'Publication Table (%)'!I$7),
SUMIFS(AllPublicationData!$I:$I,AllPublicationData!$A:$A,'Publication Table (%)'!$B175,AllPublicationData!$B:$B,'Publication Table (%)'!I$7)/
SUMIFS(AllPublicationData!$E:$E,AllPublicationData!$A:$A,'Publication Table (%)'!$B175,AllPublicationData!$B:$B,'Publication Table (%)'!I$7)),
IF('Publication Table (%)'!$C$5="Cancellations for other reasons",
IFERROR(SUMIFS(AllPublicationData!$J:$J,AllPublicationData!$A:$A,'Publication Table (%)'!$B175,AllPublicationData!$B:$B,'Publication Table (%)'!$C$4,AllPublicationData!$D:$D,'Publication Table (%)'!I$7)/
SUMIFS(AllPublicationData!$E:$E,AllPublicationData!$A:$A,'Publication Table (%)'!$B175,AllPublicationData!$B:$B,'Publication Table (%)'!$C$4,AllPublicationData!$D:$D,'Publication Table (%)'!I$7),
SUMIFS(AllPublicationData!$J:$J,AllPublicationData!$A:$A,'Publication Table (%)'!$B175,AllPublicationData!$B:$B,'Publication Table (%)'!I$7)/
SUMIFS(AllPublicationData!$E:$E,AllPublicationData!$A:$A,'Publication Table (%)'!$B175,AllPublicationData!$B:$B,'Publication Table (%)'!I$7)))))))</f>
        <v>#DIV/0!</v>
      </c>
      <c r="J175" s="96" t="e">
        <f>IF('Publication Table (%)'!$C$5="All Cancelled Operations",
IFERROR(SUMIFS(AllPublicationData!$F:$F,AllPublicationData!$A:$A,'Publication Table (%)'!$B175,AllPublicationData!$B:$B,'Publication Table (%)'!$C$4,AllPublicationData!$D:$D,'Publication Table (%)'!J$7)/
SUMIFS(AllPublicationData!$E:$E,AllPublicationData!$A:$A,'Publication Table (%)'!$B175,AllPublicationData!$B:$B,'Publication Table (%)'!$C$4,AllPublicationData!$D:$D,'Publication Table (%)'!J$7),
SUMIFS(AllPublicationData!$F:$F,AllPublicationData!$A:$A,'Publication Table (%)'!$B175,AllPublicationData!$B:$B,'Publication Table (%)'!J$7)/
SUMIFS(AllPublicationData!$E:$E,AllPublicationData!$A:$A,'Publication Table (%)'!$B175,AllPublicationData!$B:$B,'Publication Table (%)'!J$7)),
IF('Publication Table (%)'!$C$5="Operations cancelled by patient",
IFERROR(SUMIFS(AllPublicationData!$G:$G,AllPublicationData!$A:$A,'Publication Table (%)'!$B175,AllPublicationData!$B:$B,'Publication Table (%)'!$C$4,AllPublicationData!$D:$D,'Publication Table (%)'!J$7)/
SUMIFS(AllPublicationData!$E:$E,AllPublicationData!$A:$A,'Publication Table (%)'!$B175,AllPublicationData!$B:$B,'Publication Table (%)'!$C$4,AllPublicationData!$D:$D,'Publication Table (%)'!J$7),
SUMIFS(AllPublicationData!$G:$G,AllPublicationData!$A:$A,'Publication Table (%)'!$B175,AllPublicationData!$B:$B,'Publication Table (%)'!J$7)/
SUMIFS(AllPublicationData!$E:$E,AllPublicationData!$A:$A,'Publication Table (%)'!$B175,AllPublicationData!$B:$B,'Publication Table (%)'!J$7)),
IF('Publication Table (%)'!$C$5="Operations cancelled for clinical reasons",
IFERROR(SUMIFS(AllPublicationData!$H:$H,AllPublicationData!$A:$A,'Publication Table (%)'!$B175,AllPublicationData!$B:$B,'Publication Table (%)'!$C$4,AllPublicationData!$D:$D,'Publication Table (%)'!J$7)/
SUMIFS(AllPublicationData!$E:$E,AllPublicationData!$A:$A,'Publication Table (%)'!$B175,AllPublicationData!$B:$B,'Publication Table (%)'!$C$4,AllPublicationData!$D:$D,'Publication Table (%)'!J$7),
SUMIFS(AllPublicationData!$H:$H,AllPublicationData!$A:$A,'Publication Table (%)'!$B175,AllPublicationData!$B:$B,'Publication Table (%)'!J$7)/
SUMIFS(AllPublicationData!$E:$E,AllPublicationData!$A:$A,'Publication Table (%)'!$B175,AllPublicationData!$B:$B,'Publication Table (%)'!J$7)),
IF('Publication Table (%)'!$C$5="Operations cancelled for non-clinical/capacity reasons",
IFERROR(SUMIFS(AllPublicationData!$I:$I,AllPublicationData!$A:$A,'Publication Table (%)'!$B175,AllPublicationData!$B:$B,'Publication Table (%)'!$C$4,AllPublicationData!$D:$D,'Publication Table (%)'!J$7)/
SUMIFS(AllPublicationData!$E:$E,AllPublicationData!$A:$A,'Publication Table (%)'!$B175,AllPublicationData!$B:$B,'Publication Table (%)'!$C$4,AllPublicationData!$D:$D,'Publication Table (%)'!J$7),
SUMIFS(AllPublicationData!$I:$I,AllPublicationData!$A:$A,'Publication Table (%)'!$B175,AllPublicationData!$B:$B,'Publication Table (%)'!J$7)/
SUMIFS(AllPublicationData!$E:$E,AllPublicationData!$A:$A,'Publication Table (%)'!$B175,AllPublicationData!$B:$B,'Publication Table (%)'!J$7)),
IF('Publication Table (%)'!$C$5="Cancellations for other reasons",
IFERROR(SUMIFS(AllPublicationData!$J:$J,AllPublicationData!$A:$A,'Publication Table (%)'!$B175,AllPublicationData!$B:$B,'Publication Table (%)'!$C$4,AllPublicationData!$D:$D,'Publication Table (%)'!J$7)/
SUMIFS(AllPublicationData!$E:$E,AllPublicationData!$A:$A,'Publication Table (%)'!$B175,AllPublicationData!$B:$B,'Publication Table (%)'!$C$4,AllPublicationData!$D:$D,'Publication Table (%)'!J$7),
SUMIFS(AllPublicationData!$J:$J,AllPublicationData!$A:$A,'Publication Table (%)'!$B175,AllPublicationData!$B:$B,'Publication Table (%)'!J$7)/
SUMIFS(AllPublicationData!$E:$E,AllPublicationData!$A:$A,'Publication Table (%)'!$B175,AllPublicationData!$B:$B,'Publication Table (%)'!J$7)))))))</f>
        <v>#DIV/0!</v>
      </c>
      <c r="K175" s="96" t="e">
        <f>IF('Publication Table (%)'!$C$5="All Cancelled Operations",
IFERROR(SUMIFS(AllPublicationData!$F:$F,AllPublicationData!$A:$A,'Publication Table (%)'!$B175,AllPublicationData!$B:$B,'Publication Table (%)'!$C$4,AllPublicationData!$D:$D,'Publication Table (%)'!K$7)/
SUMIFS(AllPublicationData!$E:$E,AllPublicationData!$A:$A,'Publication Table (%)'!$B175,AllPublicationData!$B:$B,'Publication Table (%)'!$C$4,AllPublicationData!$D:$D,'Publication Table (%)'!K$7),
SUMIFS(AllPublicationData!$F:$F,AllPublicationData!$A:$A,'Publication Table (%)'!$B175,AllPublicationData!$B:$B,'Publication Table (%)'!K$7)/
SUMIFS(AllPublicationData!$E:$E,AllPublicationData!$A:$A,'Publication Table (%)'!$B175,AllPublicationData!$B:$B,'Publication Table (%)'!K$7)),
IF('Publication Table (%)'!$C$5="Operations cancelled by patient",
IFERROR(SUMIFS(AllPublicationData!$G:$G,AllPublicationData!$A:$A,'Publication Table (%)'!$B175,AllPublicationData!$B:$B,'Publication Table (%)'!$C$4,AllPublicationData!$D:$D,'Publication Table (%)'!K$7)/
SUMIFS(AllPublicationData!$E:$E,AllPublicationData!$A:$A,'Publication Table (%)'!$B175,AllPublicationData!$B:$B,'Publication Table (%)'!$C$4,AllPublicationData!$D:$D,'Publication Table (%)'!K$7),
SUMIFS(AllPublicationData!$G:$G,AllPublicationData!$A:$A,'Publication Table (%)'!$B175,AllPublicationData!$B:$B,'Publication Table (%)'!K$7)/
SUMIFS(AllPublicationData!$E:$E,AllPublicationData!$A:$A,'Publication Table (%)'!$B175,AllPublicationData!$B:$B,'Publication Table (%)'!K$7)),
IF('Publication Table (%)'!$C$5="Operations cancelled for clinical reasons",
IFERROR(SUMIFS(AllPublicationData!$H:$H,AllPublicationData!$A:$A,'Publication Table (%)'!$B175,AllPublicationData!$B:$B,'Publication Table (%)'!$C$4,AllPublicationData!$D:$D,'Publication Table (%)'!K$7)/
SUMIFS(AllPublicationData!$E:$E,AllPublicationData!$A:$A,'Publication Table (%)'!$B175,AllPublicationData!$B:$B,'Publication Table (%)'!$C$4,AllPublicationData!$D:$D,'Publication Table (%)'!K$7),
SUMIFS(AllPublicationData!$H:$H,AllPublicationData!$A:$A,'Publication Table (%)'!$B175,AllPublicationData!$B:$B,'Publication Table (%)'!K$7)/
SUMIFS(AllPublicationData!$E:$E,AllPublicationData!$A:$A,'Publication Table (%)'!$B175,AllPublicationData!$B:$B,'Publication Table (%)'!K$7)),
IF('Publication Table (%)'!$C$5="Operations cancelled for non-clinical/capacity reasons",
IFERROR(SUMIFS(AllPublicationData!$I:$I,AllPublicationData!$A:$A,'Publication Table (%)'!$B175,AllPublicationData!$B:$B,'Publication Table (%)'!$C$4,AllPublicationData!$D:$D,'Publication Table (%)'!K$7)/
SUMIFS(AllPublicationData!$E:$E,AllPublicationData!$A:$A,'Publication Table (%)'!$B175,AllPublicationData!$B:$B,'Publication Table (%)'!$C$4,AllPublicationData!$D:$D,'Publication Table (%)'!K$7),
SUMIFS(AllPublicationData!$I:$I,AllPublicationData!$A:$A,'Publication Table (%)'!$B175,AllPublicationData!$B:$B,'Publication Table (%)'!K$7)/
SUMIFS(AllPublicationData!$E:$E,AllPublicationData!$A:$A,'Publication Table (%)'!$B175,AllPublicationData!$B:$B,'Publication Table (%)'!K$7)),
IF('Publication Table (%)'!$C$5="Cancellations for other reasons",
IFERROR(SUMIFS(AllPublicationData!$J:$J,AllPublicationData!$A:$A,'Publication Table (%)'!$B175,AllPublicationData!$B:$B,'Publication Table (%)'!$C$4,AllPublicationData!$D:$D,'Publication Table (%)'!K$7)/
SUMIFS(AllPublicationData!$E:$E,AllPublicationData!$A:$A,'Publication Table (%)'!$B175,AllPublicationData!$B:$B,'Publication Table (%)'!$C$4,AllPublicationData!$D:$D,'Publication Table (%)'!K$7),
SUMIFS(AllPublicationData!$J:$J,AllPublicationData!$A:$A,'Publication Table (%)'!$B175,AllPublicationData!$B:$B,'Publication Table (%)'!K$7)/
SUMIFS(AllPublicationData!$E:$E,AllPublicationData!$A:$A,'Publication Table (%)'!$B175,AllPublicationData!$B:$B,'Publication Table (%)'!K$7)))))))</f>
        <v>#DIV/0!</v>
      </c>
      <c r="L175" s="96" t="e">
        <f>IF('Publication Table (%)'!$C$5="All Cancelled Operations",
IFERROR(SUMIFS(AllPublicationData!$F:$F,AllPublicationData!$A:$A,'Publication Table (%)'!$B175,AllPublicationData!$B:$B,'Publication Table (%)'!$C$4,AllPublicationData!$D:$D,'Publication Table (%)'!L$7)/
SUMIFS(AllPublicationData!$E:$E,AllPublicationData!$A:$A,'Publication Table (%)'!$B175,AllPublicationData!$B:$B,'Publication Table (%)'!$C$4,AllPublicationData!$D:$D,'Publication Table (%)'!L$7),
SUMIFS(AllPublicationData!$F:$F,AllPublicationData!$A:$A,'Publication Table (%)'!$B175,AllPublicationData!$B:$B,'Publication Table (%)'!L$7)/
SUMIFS(AllPublicationData!$E:$E,AllPublicationData!$A:$A,'Publication Table (%)'!$B175,AllPublicationData!$B:$B,'Publication Table (%)'!L$7)),
IF('Publication Table (%)'!$C$5="Operations cancelled by patient",
IFERROR(SUMIFS(AllPublicationData!$G:$G,AllPublicationData!$A:$A,'Publication Table (%)'!$B175,AllPublicationData!$B:$B,'Publication Table (%)'!$C$4,AllPublicationData!$D:$D,'Publication Table (%)'!L$7)/
SUMIFS(AllPublicationData!$E:$E,AllPublicationData!$A:$A,'Publication Table (%)'!$B175,AllPublicationData!$B:$B,'Publication Table (%)'!$C$4,AllPublicationData!$D:$D,'Publication Table (%)'!L$7),
SUMIFS(AllPublicationData!$G:$G,AllPublicationData!$A:$A,'Publication Table (%)'!$B175,AllPublicationData!$B:$B,'Publication Table (%)'!L$7)/
SUMIFS(AllPublicationData!$E:$E,AllPublicationData!$A:$A,'Publication Table (%)'!$B175,AllPublicationData!$B:$B,'Publication Table (%)'!L$7)),
IF('Publication Table (%)'!$C$5="Operations cancelled for clinical reasons",
IFERROR(SUMIFS(AllPublicationData!$H:$H,AllPublicationData!$A:$A,'Publication Table (%)'!$B175,AllPublicationData!$B:$B,'Publication Table (%)'!$C$4,AllPublicationData!$D:$D,'Publication Table (%)'!L$7)/
SUMIFS(AllPublicationData!$E:$E,AllPublicationData!$A:$A,'Publication Table (%)'!$B175,AllPublicationData!$B:$B,'Publication Table (%)'!$C$4,AllPublicationData!$D:$D,'Publication Table (%)'!L$7),
SUMIFS(AllPublicationData!$H:$H,AllPublicationData!$A:$A,'Publication Table (%)'!$B175,AllPublicationData!$B:$B,'Publication Table (%)'!L$7)/
SUMIFS(AllPublicationData!$E:$E,AllPublicationData!$A:$A,'Publication Table (%)'!$B175,AllPublicationData!$B:$B,'Publication Table (%)'!L$7)),
IF('Publication Table (%)'!$C$5="Operations cancelled for non-clinical/capacity reasons",
IFERROR(SUMIFS(AllPublicationData!$I:$I,AllPublicationData!$A:$A,'Publication Table (%)'!$B175,AllPublicationData!$B:$B,'Publication Table (%)'!$C$4,AllPublicationData!$D:$D,'Publication Table (%)'!L$7)/
SUMIFS(AllPublicationData!$E:$E,AllPublicationData!$A:$A,'Publication Table (%)'!$B175,AllPublicationData!$B:$B,'Publication Table (%)'!$C$4,AllPublicationData!$D:$D,'Publication Table (%)'!L$7),
SUMIFS(AllPublicationData!$I:$I,AllPublicationData!$A:$A,'Publication Table (%)'!$B175,AllPublicationData!$B:$B,'Publication Table (%)'!L$7)/
SUMIFS(AllPublicationData!$E:$E,AllPublicationData!$A:$A,'Publication Table (%)'!$B175,AllPublicationData!$B:$B,'Publication Table (%)'!L$7)),
IF('Publication Table (%)'!$C$5="Cancellations for other reasons",
IFERROR(SUMIFS(AllPublicationData!$J:$J,AllPublicationData!$A:$A,'Publication Table (%)'!$B175,AllPublicationData!$B:$B,'Publication Table (%)'!$C$4,AllPublicationData!$D:$D,'Publication Table (%)'!L$7)/
SUMIFS(AllPublicationData!$E:$E,AllPublicationData!$A:$A,'Publication Table (%)'!$B175,AllPublicationData!$B:$B,'Publication Table (%)'!$C$4,AllPublicationData!$D:$D,'Publication Table (%)'!L$7),
SUMIFS(AllPublicationData!$J:$J,AllPublicationData!$A:$A,'Publication Table (%)'!$B175,AllPublicationData!$B:$B,'Publication Table (%)'!L$7)/
SUMIFS(AllPublicationData!$E:$E,AllPublicationData!$A:$A,'Publication Table (%)'!$B175,AllPublicationData!$B:$B,'Publication Table (%)'!L$7)))))))</f>
        <v>#DIV/0!</v>
      </c>
      <c r="M175" s="96" t="e">
        <f>IF('Publication Table (%)'!$C$5="All Cancelled Operations",
IFERROR(SUMIFS(AllPublicationData!$F:$F,AllPublicationData!$A:$A,'Publication Table (%)'!$B175,AllPublicationData!$B:$B,'Publication Table (%)'!$C$4,AllPublicationData!$D:$D,'Publication Table (%)'!M$7)/
SUMIFS(AllPublicationData!$E:$E,AllPublicationData!$A:$A,'Publication Table (%)'!$B175,AllPublicationData!$B:$B,'Publication Table (%)'!$C$4,AllPublicationData!$D:$D,'Publication Table (%)'!M$7),
SUMIFS(AllPublicationData!$F:$F,AllPublicationData!$A:$A,'Publication Table (%)'!$B175,AllPublicationData!$B:$B,'Publication Table (%)'!M$7)/
SUMIFS(AllPublicationData!$E:$E,AllPublicationData!$A:$A,'Publication Table (%)'!$B175,AllPublicationData!$B:$B,'Publication Table (%)'!M$7)),
IF('Publication Table (%)'!$C$5="Operations cancelled by patient",
IFERROR(SUMIFS(AllPublicationData!$G:$G,AllPublicationData!$A:$A,'Publication Table (%)'!$B175,AllPublicationData!$B:$B,'Publication Table (%)'!$C$4,AllPublicationData!$D:$D,'Publication Table (%)'!M$7)/
SUMIFS(AllPublicationData!$E:$E,AllPublicationData!$A:$A,'Publication Table (%)'!$B175,AllPublicationData!$B:$B,'Publication Table (%)'!$C$4,AllPublicationData!$D:$D,'Publication Table (%)'!M$7),
SUMIFS(AllPublicationData!$G:$G,AllPublicationData!$A:$A,'Publication Table (%)'!$B175,AllPublicationData!$B:$B,'Publication Table (%)'!M$7)/
SUMIFS(AllPublicationData!$E:$E,AllPublicationData!$A:$A,'Publication Table (%)'!$B175,AllPublicationData!$B:$B,'Publication Table (%)'!M$7)),
IF('Publication Table (%)'!$C$5="Operations cancelled for clinical reasons",
IFERROR(SUMIFS(AllPublicationData!$H:$H,AllPublicationData!$A:$A,'Publication Table (%)'!$B175,AllPublicationData!$B:$B,'Publication Table (%)'!$C$4,AllPublicationData!$D:$D,'Publication Table (%)'!M$7)/
SUMIFS(AllPublicationData!$E:$E,AllPublicationData!$A:$A,'Publication Table (%)'!$B175,AllPublicationData!$B:$B,'Publication Table (%)'!$C$4,AllPublicationData!$D:$D,'Publication Table (%)'!M$7),
SUMIFS(AllPublicationData!$H:$H,AllPublicationData!$A:$A,'Publication Table (%)'!$B175,AllPublicationData!$B:$B,'Publication Table (%)'!M$7)/
SUMIFS(AllPublicationData!$E:$E,AllPublicationData!$A:$A,'Publication Table (%)'!$B175,AllPublicationData!$B:$B,'Publication Table (%)'!M$7)),
IF('Publication Table (%)'!$C$5="Operations cancelled for non-clinical/capacity reasons",
IFERROR(SUMIFS(AllPublicationData!$I:$I,AllPublicationData!$A:$A,'Publication Table (%)'!$B175,AllPublicationData!$B:$B,'Publication Table (%)'!$C$4,AllPublicationData!$D:$D,'Publication Table (%)'!M$7)/
SUMIFS(AllPublicationData!$E:$E,AllPublicationData!$A:$A,'Publication Table (%)'!$B175,AllPublicationData!$B:$B,'Publication Table (%)'!$C$4,AllPublicationData!$D:$D,'Publication Table (%)'!M$7),
SUMIFS(AllPublicationData!$I:$I,AllPublicationData!$A:$A,'Publication Table (%)'!$B175,AllPublicationData!$B:$B,'Publication Table (%)'!M$7)/
SUMIFS(AllPublicationData!$E:$E,AllPublicationData!$A:$A,'Publication Table (%)'!$B175,AllPublicationData!$B:$B,'Publication Table (%)'!M$7)),
IF('Publication Table (%)'!$C$5="Cancellations for other reasons",
IFERROR(SUMIFS(AllPublicationData!$J:$J,AllPublicationData!$A:$A,'Publication Table (%)'!$B175,AllPublicationData!$B:$B,'Publication Table (%)'!$C$4,AllPublicationData!$D:$D,'Publication Table (%)'!M$7)/
SUMIFS(AllPublicationData!$E:$E,AllPublicationData!$A:$A,'Publication Table (%)'!$B175,AllPublicationData!$B:$B,'Publication Table (%)'!$C$4,AllPublicationData!$D:$D,'Publication Table (%)'!M$7),
SUMIFS(AllPublicationData!$J:$J,AllPublicationData!$A:$A,'Publication Table (%)'!$B175,AllPublicationData!$B:$B,'Publication Table (%)'!M$7)/
SUMIFS(AllPublicationData!$E:$E,AllPublicationData!$A:$A,'Publication Table (%)'!$B175,AllPublicationData!$B:$B,'Publication Table (%)'!M$7)))))))</f>
        <v>#DIV/0!</v>
      </c>
      <c r="N175" s="96" t="e">
        <f>IF('Publication Table (%)'!$C$5="All Cancelled Operations",
IFERROR(SUMIFS(AllPublicationData!$F:$F,AllPublicationData!$A:$A,'Publication Table (%)'!$B175,AllPublicationData!$B:$B,'Publication Table (%)'!$C$4,AllPublicationData!$D:$D,'Publication Table (%)'!N$7)/
SUMIFS(AllPublicationData!$E:$E,AllPublicationData!$A:$A,'Publication Table (%)'!$B175,AllPublicationData!$B:$B,'Publication Table (%)'!$C$4,AllPublicationData!$D:$D,'Publication Table (%)'!N$7),
SUMIFS(AllPublicationData!$F:$F,AllPublicationData!$A:$A,'Publication Table (%)'!$B175,AllPublicationData!$B:$B,'Publication Table (%)'!N$7)/
SUMIFS(AllPublicationData!$E:$E,AllPublicationData!$A:$A,'Publication Table (%)'!$B175,AllPublicationData!$B:$B,'Publication Table (%)'!N$7)),
IF('Publication Table (%)'!$C$5="Operations cancelled by patient",
IFERROR(SUMIFS(AllPublicationData!$G:$G,AllPublicationData!$A:$A,'Publication Table (%)'!$B175,AllPublicationData!$B:$B,'Publication Table (%)'!$C$4,AllPublicationData!$D:$D,'Publication Table (%)'!N$7)/
SUMIFS(AllPublicationData!$E:$E,AllPublicationData!$A:$A,'Publication Table (%)'!$B175,AllPublicationData!$B:$B,'Publication Table (%)'!$C$4,AllPublicationData!$D:$D,'Publication Table (%)'!N$7),
SUMIFS(AllPublicationData!$G:$G,AllPublicationData!$A:$A,'Publication Table (%)'!$B175,AllPublicationData!$B:$B,'Publication Table (%)'!N$7)/
SUMIFS(AllPublicationData!$E:$E,AllPublicationData!$A:$A,'Publication Table (%)'!$B175,AllPublicationData!$B:$B,'Publication Table (%)'!N$7)),
IF('Publication Table (%)'!$C$5="Operations cancelled for clinical reasons",
IFERROR(SUMIFS(AllPublicationData!$H:$H,AllPublicationData!$A:$A,'Publication Table (%)'!$B175,AllPublicationData!$B:$B,'Publication Table (%)'!$C$4,AllPublicationData!$D:$D,'Publication Table (%)'!N$7)/
SUMIFS(AllPublicationData!$E:$E,AllPublicationData!$A:$A,'Publication Table (%)'!$B175,AllPublicationData!$B:$B,'Publication Table (%)'!$C$4,AllPublicationData!$D:$D,'Publication Table (%)'!N$7),
SUMIFS(AllPublicationData!$H:$H,AllPublicationData!$A:$A,'Publication Table (%)'!$B175,AllPublicationData!$B:$B,'Publication Table (%)'!N$7)/
SUMIFS(AllPublicationData!$E:$E,AllPublicationData!$A:$A,'Publication Table (%)'!$B175,AllPublicationData!$B:$B,'Publication Table (%)'!N$7)),
IF('Publication Table (%)'!$C$5="Operations cancelled for non-clinical/capacity reasons",
IFERROR(SUMIFS(AllPublicationData!$I:$I,AllPublicationData!$A:$A,'Publication Table (%)'!$B175,AllPublicationData!$B:$B,'Publication Table (%)'!$C$4,AllPublicationData!$D:$D,'Publication Table (%)'!N$7)/
SUMIFS(AllPublicationData!$E:$E,AllPublicationData!$A:$A,'Publication Table (%)'!$B175,AllPublicationData!$B:$B,'Publication Table (%)'!$C$4,AllPublicationData!$D:$D,'Publication Table (%)'!N$7),
SUMIFS(AllPublicationData!$I:$I,AllPublicationData!$A:$A,'Publication Table (%)'!$B175,AllPublicationData!$B:$B,'Publication Table (%)'!N$7)/
SUMIFS(AllPublicationData!$E:$E,AllPublicationData!$A:$A,'Publication Table (%)'!$B175,AllPublicationData!$B:$B,'Publication Table (%)'!N$7)),
IF('Publication Table (%)'!$C$5="Cancellations for other reasons",
IFERROR(SUMIFS(AllPublicationData!$J:$J,AllPublicationData!$A:$A,'Publication Table (%)'!$B175,AllPublicationData!$B:$B,'Publication Table (%)'!$C$4,AllPublicationData!$D:$D,'Publication Table (%)'!N$7)/
SUMIFS(AllPublicationData!$E:$E,AllPublicationData!$A:$A,'Publication Table (%)'!$B175,AllPublicationData!$B:$B,'Publication Table (%)'!$C$4,AllPublicationData!$D:$D,'Publication Table (%)'!N$7),
SUMIFS(AllPublicationData!$J:$J,AllPublicationData!$A:$A,'Publication Table (%)'!$B175,AllPublicationData!$B:$B,'Publication Table (%)'!N$7)/
SUMIFS(AllPublicationData!$E:$E,AllPublicationData!$A:$A,'Publication Table (%)'!$B175,AllPublicationData!$B:$B,'Publication Table (%)'!N$7)))))))</f>
        <v>#DIV/0!</v>
      </c>
      <c r="O175" s="96" t="e">
        <f>IF('Publication Table (%)'!$C$5="All Cancelled Operations",
IFERROR(SUMIFS(AllPublicationData!$F:$F,AllPublicationData!$A:$A,'Publication Table (%)'!$B175,AllPublicationData!$B:$B,'Publication Table (%)'!$C$4,AllPublicationData!$D:$D,'Publication Table (%)'!O$7)/
SUMIFS(AllPublicationData!$E:$E,AllPublicationData!$A:$A,'Publication Table (%)'!$B175,AllPublicationData!$B:$B,'Publication Table (%)'!$C$4,AllPublicationData!$D:$D,'Publication Table (%)'!O$7),
SUMIFS(AllPublicationData!$F:$F,AllPublicationData!$A:$A,'Publication Table (%)'!$B175,AllPublicationData!$B:$B,'Publication Table (%)'!O$7)/
SUMIFS(AllPublicationData!$E:$E,AllPublicationData!$A:$A,'Publication Table (%)'!$B175,AllPublicationData!$B:$B,'Publication Table (%)'!O$7)),
IF('Publication Table (%)'!$C$5="Operations cancelled by patient",
IFERROR(SUMIFS(AllPublicationData!$G:$G,AllPublicationData!$A:$A,'Publication Table (%)'!$B175,AllPublicationData!$B:$B,'Publication Table (%)'!$C$4,AllPublicationData!$D:$D,'Publication Table (%)'!O$7)/
SUMIFS(AllPublicationData!$E:$E,AllPublicationData!$A:$A,'Publication Table (%)'!$B175,AllPublicationData!$B:$B,'Publication Table (%)'!$C$4,AllPublicationData!$D:$D,'Publication Table (%)'!O$7),
SUMIFS(AllPublicationData!$G:$G,AllPublicationData!$A:$A,'Publication Table (%)'!$B175,AllPublicationData!$B:$B,'Publication Table (%)'!O$7)/
SUMIFS(AllPublicationData!$E:$E,AllPublicationData!$A:$A,'Publication Table (%)'!$B175,AllPublicationData!$B:$B,'Publication Table (%)'!O$7)),
IF('Publication Table (%)'!$C$5="Operations cancelled for clinical reasons",
IFERROR(SUMIFS(AllPublicationData!$H:$H,AllPublicationData!$A:$A,'Publication Table (%)'!$B175,AllPublicationData!$B:$B,'Publication Table (%)'!$C$4,AllPublicationData!$D:$D,'Publication Table (%)'!O$7)/
SUMIFS(AllPublicationData!$E:$E,AllPublicationData!$A:$A,'Publication Table (%)'!$B175,AllPublicationData!$B:$B,'Publication Table (%)'!$C$4,AllPublicationData!$D:$D,'Publication Table (%)'!O$7),
SUMIFS(AllPublicationData!$H:$H,AllPublicationData!$A:$A,'Publication Table (%)'!$B175,AllPublicationData!$B:$B,'Publication Table (%)'!O$7)/
SUMIFS(AllPublicationData!$E:$E,AllPublicationData!$A:$A,'Publication Table (%)'!$B175,AllPublicationData!$B:$B,'Publication Table (%)'!O$7)),
IF('Publication Table (%)'!$C$5="Operations cancelled for non-clinical/capacity reasons",
IFERROR(SUMIFS(AllPublicationData!$I:$I,AllPublicationData!$A:$A,'Publication Table (%)'!$B175,AllPublicationData!$B:$B,'Publication Table (%)'!$C$4,AllPublicationData!$D:$D,'Publication Table (%)'!O$7)/
SUMIFS(AllPublicationData!$E:$E,AllPublicationData!$A:$A,'Publication Table (%)'!$B175,AllPublicationData!$B:$B,'Publication Table (%)'!$C$4,AllPublicationData!$D:$D,'Publication Table (%)'!O$7),
SUMIFS(AllPublicationData!$I:$I,AllPublicationData!$A:$A,'Publication Table (%)'!$B175,AllPublicationData!$B:$B,'Publication Table (%)'!O$7)/
SUMIFS(AllPublicationData!$E:$E,AllPublicationData!$A:$A,'Publication Table (%)'!$B175,AllPublicationData!$B:$B,'Publication Table (%)'!O$7)),
IF('Publication Table (%)'!$C$5="Cancellations for other reasons",
IFERROR(SUMIFS(AllPublicationData!$J:$J,AllPublicationData!$A:$A,'Publication Table (%)'!$B175,AllPublicationData!$B:$B,'Publication Table (%)'!$C$4,AllPublicationData!$D:$D,'Publication Table (%)'!O$7)/
SUMIFS(AllPublicationData!$E:$E,AllPublicationData!$A:$A,'Publication Table (%)'!$B175,AllPublicationData!$B:$B,'Publication Table (%)'!$C$4,AllPublicationData!$D:$D,'Publication Table (%)'!O$7),
SUMIFS(AllPublicationData!$J:$J,AllPublicationData!$A:$A,'Publication Table (%)'!$B175,AllPublicationData!$B:$B,'Publication Table (%)'!O$7)/
SUMIFS(AllPublicationData!$E:$E,AllPublicationData!$A:$A,'Publication Table (%)'!$B175,AllPublicationData!$B:$B,'Publication Table (%)'!O$7)))))))</f>
        <v>#DIV/0!</v>
      </c>
      <c r="P175" s="96" t="e">
        <f>IF('Publication Table (%)'!$C$5="All Cancelled Operations",
IFERROR(SUMIFS(AllPublicationData!$F:$F,AllPublicationData!$A:$A,'Publication Table (%)'!$B175,AllPublicationData!$B:$B,'Publication Table (%)'!$C$4,AllPublicationData!$D:$D,'Publication Table (%)'!P$7)/
SUMIFS(AllPublicationData!$E:$E,AllPublicationData!$A:$A,'Publication Table (%)'!$B175,AllPublicationData!$B:$B,'Publication Table (%)'!$C$4,AllPublicationData!$D:$D,'Publication Table (%)'!P$7),
SUMIFS(AllPublicationData!$F:$F,AllPublicationData!$A:$A,'Publication Table (%)'!$B175,AllPublicationData!$B:$B,'Publication Table (%)'!P$7)/
SUMIFS(AllPublicationData!$E:$E,AllPublicationData!$A:$A,'Publication Table (%)'!$B175,AllPublicationData!$B:$B,'Publication Table (%)'!P$7)),
IF('Publication Table (%)'!$C$5="Operations cancelled by patient",
IFERROR(SUMIFS(AllPublicationData!$G:$G,AllPublicationData!$A:$A,'Publication Table (%)'!$B175,AllPublicationData!$B:$B,'Publication Table (%)'!$C$4,AllPublicationData!$D:$D,'Publication Table (%)'!P$7)/
SUMIFS(AllPublicationData!$E:$E,AllPublicationData!$A:$A,'Publication Table (%)'!$B175,AllPublicationData!$B:$B,'Publication Table (%)'!$C$4,AllPublicationData!$D:$D,'Publication Table (%)'!P$7),
SUMIFS(AllPublicationData!$G:$G,AllPublicationData!$A:$A,'Publication Table (%)'!$B175,AllPublicationData!$B:$B,'Publication Table (%)'!P$7)/
SUMIFS(AllPublicationData!$E:$E,AllPublicationData!$A:$A,'Publication Table (%)'!$B175,AllPublicationData!$B:$B,'Publication Table (%)'!P$7)),
IF('Publication Table (%)'!$C$5="Operations cancelled for clinical reasons",
IFERROR(SUMIFS(AllPublicationData!$H:$H,AllPublicationData!$A:$A,'Publication Table (%)'!$B175,AllPublicationData!$B:$B,'Publication Table (%)'!$C$4,AllPublicationData!$D:$D,'Publication Table (%)'!P$7)/
SUMIFS(AllPublicationData!$E:$E,AllPublicationData!$A:$A,'Publication Table (%)'!$B175,AllPublicationData!$B:$B,'Publication Table (%)'!$C$4,AllPublicationData!$D:$D,'Publication Table (%)'!P$7),
SUMIFS(AllPublicationData!$H:$H,AllPublicationData!$A:$A,'Publication Table (%)'!$B175,AllPublicationData!$B:$B,'Publication Table (%)'!P$7)/
SUMIFS(AllPublicationData!$E:$E,AllPublicationData!$A:$A,'Publication Table (%)'!$B175,AllPublicationData!$B:$B,'Publication Table (%)'!P$7)),
IF('Publication Table (%)'!$C$5="Operations cancelled for non-clinical/capacity reasons",
IFERROR(SUMIFS(AllPublicationData!$I:$I,AllPublicationData!$A:$A,'Publication Table (%)'!$B175,AllPublicationData!$B:$B,'Publication Table (%)'!$C$4,AllPublicationData!$D:$D,'Publication Table (%)'!P$7)/
SUMIFS(AllPublicationData!$E:$E,AllPublicationData!$A:$A,'Publication Table (%)'!$B175,AllPublicationData!$B:$B,'Publication Table (%)'!$C$4,AllPublicationData!$D:$D,'Publication Table (%)'!P$7),
SUMIFS(AllPublicationData!$I:$I,AllPublicationData!$A:$A,'Publication Table (%)'!$B175,AllPublicationData!$B:$B,'Publication Table (%)'!P$7)/
SUMIFS(AllPublicationData!$E:$E,AllPublicationData!$A:$A,'Publication Table (%)'!$B175,AllPublicationData!$B:$B,'Publication Table (%)'!P$7)),
IF('Publication Table (%)'!$C$5="Cancellations for other reasons",
IFERROR(SUMIFS(AllPublicationData!$J:$J,AllPublicationData!$A:$A,'Publication Table (%)'!$B175,AllPublicationData!$B:$B,'Publication Table (%)'!$C$4,AllPublicationData!$D:$D,'Publication Table (%)'!P$7)/
SUMIFS(AllPublicationData!$E:$E,AllPublicationData!$A:$A,'Publication Table (%)'!$B175,AllPublicationData!$B:$B,'Publication Table (%)'!$C$4,AllPublicationData!$D:$D,'Publication Table (%)'!P$7),
SUMIFS(AllPublicationData!$J:$J,AllPublicationData!$A:$A,'Publication Table (%)'!$B175,AllPublicationData!$B:$B,'Publication Table (%)'!P$7)/
SUMIFS(AllPublicationData!$E:$E,AllPublicationData!$A:$A,'Publication Table (%)'!$B175,AllPublicationData!$B:$B,'Publication Table (%)'!P$7)))))))</f>
        <v>#DIV/0!</v>
      </c>
      <c r="Q175" s="96" t="e">
        <f>IF('Publication Table (%)'!$C$5="All Cancelled Operations",
IFERROR(SUMIFS(AllPublicationData!$F:$F,AllPublicationData!$A:$A,'Publication Table (%)'!$B175,AllPublicationData!$B:$B,'Publication Table (%)'!$C$4,AllPublicationData!$D:$D,'Publication Table (%)'!Q$7)/
SUMIFS(AllPublicationData!$E:$E,AllPublicationData!$A:$A,'Publication Table (%)'!$B175,AllPublicationData!$B:$B,'Publication Table (%)'!$C$4,AllPublicationData!$D:$D,'Publication Table (%)'!Q$7),
SUMIFS(AllPublicationData!$F:$F,AllPublicationData!$A:$A,'Publication Table (%)'!$B175,AllPublicationData!$B:$B,'Publication Table (%)'!Q$7)/
SUMIFS(AllPublicationData!$E:$E,AllPublicationData!$A:$A,'Publication Table (%)'!$B175,AllPublicationData!$B:$B,'Publication Table (%)'!Q$7)),
IF('Publication Table (%)'!$C$5="Operations cancelled by patient",
IFERROR(SUMIFS(AllPublicationData!$G:$G,AllPublicationData!$A:$A,'Publication Table (%)'!$B175,AllPublicationData!$B:$B,'Publication Table (%)'!$C$4,AllPublicationData!$D:$D,'Publication Table (%)'!Q$7)/
SUMIFS(AllPublicationData!$E:$E,AllPublicationData!$A:$A,'Publication Table (%)'!$B175,AllPublicationData!$B:$B,'Publication Table (%)'!$C$4,AllPublicationData!$D:$D,'Publication Table (%)'!Q$7),
SUMIFS(AllPublicationData!$G:$G,AllPublicationData!$A:$A,'Publication Table (%)'!$B175,AllPublicationData!$B:$B,'Publication Table (%)'!Q$7)/
SUMIFS(AllPublicationData!$E:$E,AllPublicationData!$A:$A,'Publication Table (%)'!$B175,AllPublicationData!$B:$B,'Publication Table (%)'!Q$7)),
IF('Publication Table (%)'!$C$5="Operations cancelled for clinical reasons",
IFERROR(SUMIFS(AllPublicationData!$H:$H,AllPublicationData!$A:$A,'Publication Table (%)'!$B175,AllPublicationData!$B:$B,'Publication Table (%)'!$C$4,AllPublicationData!$D:$D,'Publication Table (%)'!Q$7)/
SUMIFS(AllPublicationData!$E:$E,AllPublicationData!$A:$A,'Publication Table (%)'!$B175,AllPublicationData!$B:$B,'Publication Table (%)'!$C$4,AllPublicationData!$D:$D,'Publication Table (%)'!Q$7),
SUMIFS(AllPublicationData!$H:$H,AllPublicationData!$A:$A,'Publication Table (%)'!$B175,AllPublicationData!$B:$B,'Publication Table (%)'!Q$7)/
SUMIFS(AllPublicationData!$E:$E,AllPublicationData!$A:$A,'Publication Table (%)'!$B175,AllPublicationData!$B:$B,'Publication Table (%)'!Q$7)),
IF('Publication Table (%)'!$C$5="Operations cancelled for non-clinical/capacity reasons",
IFERROR(SUMIFS(AllPublicationData!$I:$I,AllPublicationData!$A:$A,'Publication Table (%)'!$B175,AllPublicationData!$B:$B,'Publication Table (%)'!$C$4,AllPublicationData!$D:$D,'Publication Table (%)'!Q$7)/
SUMIFS(AllPublicationData!$E:$E,AllPublicationData!$A:$A,'Publication Table (%)'!$B175,AllPublicationData!$B:$B,'Publication Table (%)'!$C$4,AllPublicationData!$D:$D,'Publication Table (%)'!Q$7),
SUMIFS(AllPublicationData!$I:$I,AllPublicationData!$A:$A,'Publication Table (%)'!$B175,AllPublicationData!$B:$B,'Publication Table (%)'!Q$7)/
SUMIFS(AllPublicationData!$E:$E,AllPublicationData!$A:$A,'Publication Table (%)'!$B175,AllPublicationData!$B:$B,'Publication Table (%)'!Q$7)),
IF('Publication Table (%)'!$C$5="Cancellations for other reasons",
IFERROR(SUMIFS(AllPublicationData!$J:$J,AllPublicationData!$A:$A,'Publication Table (%)'!$B175,AllPublicationData!$B:$B,'Publication Table (%)'!$C$4,AllPublicationData!$D:$D,'Publication Table (%)'!Q$7)/
SUMIFS(AllPublicationData!$E:$E,AllPublicationData!$A:$A,'Publication Table (%)'!$B175,AllPublicationData!$B:$B,'Publication Table (%)'!$C$4,AllPublicationData!$D:$D,'Publication Table (%)'!Q$7),
SUMIFS(AllPublicationData!$J:$J,AllPublicationData!$A:$A,'Publication Table (%)'!$B175,AllPublicationData!$B:$B,'Publication Table (%)'!Q$7)/
SUMIFS(AllPublicationData!$E:$E,AllPublicationData!$A:$A,'Publication Table (%)'!$B175,AllPublicationData!$B:$B,'Publication Table (%)'!Q$7)))))))</f>
        <v>#DIV/0!</v>
      </c>
      <c r="R175" s="96" t="e">
        <f>IF('Publication Table (%)'!$C$5="All Cancelled Operations",
IFERROR(SUMIFS(AllPublicationData!$F:$F,AllPublicationData!$A:$A,'Publication Table (%)'!$B175,AllPublicationData!$B:$B,'Publication Table (%)'!$C$4,AllPublicationData!$D:$D,'Publication Table (%)'!R$7)/
SUMIFS(AllPublicationData!$E:$E,AllPublicationData!$A:$A,'Publication Table (%)'!$B175,AllPublicationData!$B:$B,'Publication Table (%)'!$C$4,AllPublicationData!$D:$D,'Publication Table (%)'!R$7),
SUMIFS(AllPublicationData!$F:$F,AllPublicationData!$A:$A,'Publication Table (%)'!$B175,AllPublicationData!$B:$B,'Publication Table (%)'!R$7)/
SUMIFS(AllPublicationData!$E:$E,AllPublicationData!$A:$A,'Publication Table (%)'!$B175,AllPublicationData!$B:$B,'Publication Table (%)'!R$7)),
IF('Publication Table (%)'!$C$5="Operations cancelled by patient",
IFERROR(SUMIFS(AllPublicationData!$G:$G,AllPublicationData!$A:$A,'Publication Table (%)'!$B175,AllPublicationData!$B:$B,'Publication Table (%)'!$C$4,AllPublicationData!$D:$D,'Publication Table (%)'!R$7)/
SUMIFS(AllPublicationData!$E:$E,AllPublicationData!$A:$A,'Publication Table (%)'!$B175,AllPublicationData!$B:$B,'Publication Table (%)'!$C$4,AllPublicationData!$D:$D,'Publication Table (%)'!R$7),
SUMIFS(AllPublicationData!$G:$G,AllPublicationData!$A:$A,'Publication Table (%)'!$B175,AllPublicationData!$B:$B,'Publication Table (%)'!R$7)/
SUMIFS(AllPublicationData!$E:$E,AllPublicationData!$A:$A,'Publication Table (%)'!$B175,AllPublicationData!$B:$B,'Publication Table (%)'!R$7)),
IF('Publication Table (%)'!$C$5="Operations cancelled for clinical reasons",
IFERROR(SUMIFS(AllPublicationData!$H:$H,AllPublicationData!$A:$A,'Publication Table (%)'!$B175,AllPublicationData!$B:$B,'Publication Table (%)'!$C$4,AllPublicationData!$D:$D,'Publication Table (%)'!R$7)/
SUMIFS(AllPublicationData!$E:$E,AllPublicationData!$A:$A,'Publication Table (%)'!$B175,AllPublicationData!$B:$B,'Publication Table (%)'!$C$4,AllPublicationData!$D:$D,'Publication Table (%)'!R$7),
SUMIFS(AllPublicationData!$H:$H,AllPublicationData!$A:$A,'Publication Table (%)'!$B175,AllPublicationData!$B:$B,'Publication Table (%)'!R$7)/
SUMIFS(AllPublicationData!$E:$E,AllPublicationData!$A:$A,'Publication Table (%)'!$B175,AllPublicationData!$B:$B,'Publication Table (%)'!R$7)),
IF('Publication Table (%)'!$C$5="Operations cancelled for non-clinical/capacity reasons",
IFERROR(SUMIFS(AllPublicationData!$I:$I,AllPublicationData!$A:$A,'Publication Table (%)'!$B175,AllPublicationData!$B:$B,'Publication Table (%)'!$C$4,AllPublicationData!$D:$D,'Publication Table (%)'!R$7)/
SUMIFS(AllPublicationData!$E:$E,AllPublicationData!$A:$A,'Publication Table (%)'!$B175,AllPublicationData!$B:$B,'Publication Table (%)'!$C$4,AllPublicationData!$D:$D,'Publication Table (%)'!R$7),
SUMIFS(AllPublicationData!$I:$I,AllPublicationData!$A:$A,'Publication Table (%)'!$B175,AllPublicationData!$B:$B,'Publication Table (%)'!R$7)/
SUMIFS(AllPublicationData!$E:$E,AllPublicationData!$A:$A,'Publication Table (%)'!$B175,AllPublicationData!$B:$B,'Publication Table (%)'!R$7)),
IF('Publication Table (%)'!$C$5="Cancellations for other reasons",
IFERROR(SUMIFS(AllPublicationData!$J:$J,AllPublicationData!$A:$A,'Publication Table (%)'!$B175,AllPublicationData!$B:$B,'Publication Table (%)'!$C$4,AllPublicationData!$D:$D,'Publication Table (%)'!R$7)/
SUMIFS(AllPublicationData!$E:$E,AllPublicationData!$A:$A,'Publication Table (%)'!$B175,AllPublicationData!$B:$B,'Publication Table (%)'!$C$4,AllPublicationData!$D:$D,'Publication Table (%)'!R$7),
SUMIFS(AllPublicationData!$J:$J,AllPublicationData!$A:$A,'Publication Table (%)'!$B175,AllPublicationData!$B:$B,'Publication Table (%)'!R$7)/
SUMIFS(AllPublicationData!$E:$E,AllPublicationData!$A:$A,'Publication Table (%)'!$B175,AllPublicationData!$B:$B,'Publication Table (%)'!R$7)))))))</f>
        <v>#DIV/0!</v>
      </c>
      <c r="S175" s="96" t="e">
        <f>IF('Publication Table (%)'!$C$5="All Cancelled Operations",
IFERROR(SUMIFS(AllPublicationData!$F:$F,AllPublicationData!$A:$A,'Publication Table (%)'!$B175,AllPublicationData!$B:$B,'Publication Table (%)'!$C$4,AllPublicationData!$D:$D,'Publication Table (%)'!S$7)/
SUMIFS(AllPublicationData!$E:$E,AllPublicationData!$A:$A,'Publication Table (%)'!$B175,AllPublicationData!$B:$B,'Publication Table (%)'!$C$4,AllPublicationData!$D:$D,'Publication Table (%)'!S$7),
SUMIFS(AllPublicationData!$F:$F,AllPublicationData!$A:$A,'Publication Table (%)'!$B175,AllPublicationData!$B:$B,'Publication Table (%)'!S$7)/
SUMIFS(AllPublicationData!$E:$E,AllPublicationData!$A:$A,'Publication Table (%)'!$B175,AllPublicationData!$B:$B,'Publication Table (%)'!S$7)),
IF('Publication Table (%)'!$C$5="Operations cancelled by patient",
IFERROR(SUMIFS(AllPublicationData!$G:$G,AllPublicationData!$A:$A,'Publication Table (%)'!$B175,AllPublicationData!$B:$B,'Publication Table (%)'!$C$4,AllPublicationData!$D:$D,'Publication Table (%)'!S$7)/
SUMIFS(AllPublicationData!$E:$E,AllPublicationData!$A:$A,'Publication Table (%)'!$B175,AllPublicationData!$B:$B,'Publication Table (%)'!$C$4,AllPublicationData!$D:$D,'Publication Table (%)'!S$7),
SUMIFS(AllPublicationData!$G:$G,AllPublicationData!$A:$A,'Publication Table (%)'!$B175,AllPublicationData!$B:$B,'Publication Table (%)'!S$7)/
SUMIFS(AllPublicationData!$E:$E,AllPublicationData!$A:$A,'Publication Table (%)'!$B175,AllPublicationData!$B:$B,'Publication Table (%)'!S$7)),
IF('Publication Table (%)'!$C$5="Operations cancelled for clinical reasons",
IFERROR(SUMIFS(AllPublicationData!$H:$H,AllPublicationData!$A:$A,'Publication Table (%)'!$B175,AllPublicationData!$B:$B,'Publication Table (%)'!$C$4,AllPublicationData!$D:$D,'Publication Table (%)'!S$7)/
SUMIFS(AllPublicationData!$E:$E,AllPublicationData!$A:$A,'Publication Table (%)'!$B175,AllPublicationData!$B:$B,'Publication Table (%)'!$C$4,AllPublicationData!$D:$D,'Publication Table (%)'!S$7),
SUMIFS(AllPublicationData!$H:$H,AllPublicationData!$A:$A,'Publication Table (%)'!$B175,AllPublicationData!$B:$B,'Publication Table (%)'!S$7)/
SUMIFS(AllPublicationData!$E:$E,AllPublicationData!$A:$A,'Publication Table (%)'!$B175,AllPublicationData!$B:$B,'Publication Table (%)'!S$7)),
IF('Publication Table (%)'!$C$5="Operations cancelled for non-clinical/capacity reasons",
IFERROR(SUMIFS(AllPublicationData!$I:$I,AllPublicationData!$A:$A,'Publication Table (%)'!$B175,AllPublicationData!$B:$B,'Publication Table (%)'!$C$4,AllPublicationData!$D:$D,'Publication Table (%)'!S$7)/
SUMIFS(AllPublicationData!$E:$E,AllPublicationData!$A:$A,'Publication Table (%)'!$B175,AllPublicationData!$B:$B,'Publication Table (%)'!$C$4,AllPublicationData!$D:$D,'Publication Table (%)'!S$7),
SUMIFS(AllPublicationData!$I:$I,AllPublicationData!$A:$A,'Publication Table (%)'!$B175,AllPublicationData!$B:$B,'Publication Table (%)'!S$7)/
SUMIFS(AllPublicationData!$E:$E,AllPublicationData!$A:$A,'Publication Table (%)'!$B175,AllPublicationData!$B:$B,'Publication Table (%)'!S$7)),
IF('Publication Table (%)'!$C$5="Cancellations for other reasons",
IFERROR(SUMIFS(AllPublicationData!$J:$J,AllPublicationData!$A:$A,'Publication Table (%)'!$B175,AllPublicationData!$B:$B,'Publication Table (%)'!$C$4,AllPublicationData!$D:$D,'Publication Table (%)'!S$7)/
SUMIFS(AllPublicationData!$E:$E,AllPublicationData!$A:$A,'Publication Table (%)'!$B175,AllPublicationData!$B:$B,'Publication Table (%)'!$C$4,AllPublicationData!$D:$D,'Publication Table (%)'!S$7),
SUMIFS(AllPublicationData!$J:$J,AllPublicationData!$A:$A,'Publication Table (%)'!$B175,AllPublicationData!$B:$B,'Publication Table (%)'!S$7)/
SUMIFS(AllPublicationData!$E:$E,AllPublicationData!$A:$A,'Publication Table (%)'!$B175,AllPublicationData!$B:$B,'Publication Table (%)'!S$7)))))))</f>
        <v>#DIV/0!</v>
      </c>
    </row>
    <row r="176" spans="3:19" x14ac:dyDescent="0.35">
      <c r="C176" s="112">
        <f>IF('Publication Table (%)'!$C$5="All Cancelled Operations",
SUMIFS(AllPublicationData!$F:$F,AllPublicationData!$A:$A,'Publication Table (%)'!$B176,AllPublicationData!$B:$B,'Publication Table (%)'!$C$4),
IF('Publication Table (%)'!$C$5="Operations cancelled by patient",
SUMIFS(AllPublicationData!$G:$G,AllPublicationData!$A:$A,'Publication Table (%)'!$B176,AllPublicationData!$B:$B,'Publication Table (%)'!$C$4),
IF('Publication Table (%)'!$C$5="Operations cancelled for clinical reasons",
SUMIFS(AllPublicationData!$H:$H,AllPublicationData!$A:$A,'Publication Table (%)'!$B176,AllPublicationData!$B:$B,'Publication Table (%)'!$C$4),
IF('Publication Table (%)'!$C$5="Operations cancelled for non-clinical/capacity reasons",
SUMIFS(AllPublicationData!$I:$I,AllPublicationData!$A:$A,'Publication Table (%)'!$B176,AllPublicationData!$B:$B,'Publication Table (%)'!$C$4),
IF('Publication Table (%)'!$C$5="Cancellations for other reasons",
SUMIFS(AllPublicationData!$J:$J,AllPublicationData!$A:$A,'Publication Table (%)'!$B176,AllPublicationData!$B:$B,'Publication Table (%)'!$C$4))))))+
IF(AND($C$4="NHS Scotland",$C$5="All Cancelled Operations"),
SUMIFS(AllPublicationData!$F:$F,AllPublicationData!$A:$A,'Publication Table (%)'!$B176),
IF(AND($C$4="NHS Scotland",$C$5="Operations cancelled by patient"),
SUMIFS(AllPublicationData!$G:$G,AllPublicationData!$A:$A,'Publication Table (%)'!$B176),
IF(AND($C$4="NHS Scotland",$C$5="Operations cancelled for clinical reasons"),
SUMIFS(AllPublicationData!$H:$H,AllPublicationData!$A:$A,'Publication Table (%)'!$B176),
IF(AND($C$4="NHS Scotland",$C$5="Operations cancelled for non-clinical/capacity reasons"),
SUMIFS(AllPublicationData!$I:$I,AllPublicationData!$A:$A,'Publication Table (%)'!$B176),
IF(AND($C$4="NHS Scotland",$C$5="Cancellations for other reasons"),
SUMIFS(AllPublicationData!$J:$J,AllPublicationData!$A:$A,'Publication Table (%)'!$B176))))))</f>
        <v>0</v>
      </c>
      <c r="D176" s="110" t="e">
        <f>IF(AND('Publication Table (%)'!$C$5="All Cancelled Operations",$C$4&lt;&gt;"NHS Scotland"),
IFERROR(SUMIFS(AllPublicationData!$F:$F,AllPublicationData!$A:$A,'Publication Table (%)'!$B176,AllPublicationData!$B:$B,'Publication Table (%)'!$C$4,AllPublicationData!$D:$D,'Publication Table (%)'!D$7)/
SUMIFS(AllPublicationData!$E:$E,AllPublicationData!$A:$A,'Publication Table (%)'!$B176,AllPublicationData!$B:$B,'Publication Table (%)'!$C$4,AllPublicationData!$D:$D,'Publication Table (%)'!D$7),
SUMIFS(AllPublicationData!$F:$F,AllPublicationData!$A:$A,'Publication Table (%)'!$B176,AllPublicationData!$B:$B,'Publication Table (%)'!D$7)/
SUMIFS(AllPublicationData!$E:$E,AllPublicationData!$A:$A,'Publication Table (%)'!$B176,AllPublicationData!$B:$B,'Publication Table (%)'!D$7)),
IF(AND('Publication Table (%)'!$C$5="Operations cancelled by patient",$C$4&lt;&gt;"NHS Scotland"),
IFERROR(SUMIFS(AllPublicationData!$G:$G,AllPublicationData!$A:$A,'Publication Table (%)'!$B176,AllPublicationData!$B:$B,'Publication Table (%)'!$C$4,AllPublicationData!$D:$D,'Publication Table (%)'!D$7)/
SUMIFS(AllPublicationData!$E:$E,AllPublicationData!$A:$A,'Publication Table (%)'!$B176,AllPublicationData!$B:$B,'Publication Table (%)'!$C$4,AllPublicationData!$D:$D,'Publication Table (%)'!D$7),
SUMIFS(AllPublicationData!$G:$G,AllPublicationData!$A:$A,'Publication Table (%)'!$B176,AllPublicationData!$B:$B,'Publication Table (%)'!D$7)/
SUMIFS(AllPublicationData!$E:$E,AllPublicationData!$A:$A,'Publication Table (%)'!$B176,AllPublicationData!$B:$B,'Publication Table (%)'!D$7)),
IF(AND('Publication Table (%)'!$C$5="Operations cancelled for clinical reasons",$C$4&lt;&gt;"NHS Scotland"),
IFERROR(SUMIFS(AllPublicationData!$H:$H,AllPublicationData!$A:$A,'Publication Table (%)'!$B176,AllPublicationData!$B:$B,'Publication Table (%)'!$C$4,AllPublicationData!$D:$D,'Publication Table (%)'!D$7)/
SUMIFS(AllPublicationData!$E:$E,AllPublicationData!$A:$A,'Publication Table (%)'!$B176,AllPublicationData!$B:$B,'Publication Table (%)'!$C$4,AllPublicationData!$D:$D,'Publication Table (%)'!D$7),
SUMIFS(AllPublicationData!$H:$H,AllPublicationData!$A:$A,'Publication Table (%)'!$B176,AllPublicationData!$B:$B,'Publication Table (%)'!D$7)/
SUMIFS(AllPublicationData!$E:$E,AllPublicationData!$A:$A,'Publication Table (%)'!$B176,AllPublicationData!$B:$B,'Publication Table (%)'!D$7)),
IF(AND('Publication Table (%)'!$C$5="Operations cancelled for non-clinical/capacity reasons",$C$4&lt;&gt;"NHS Scotland"),
IFERROR(SUMIFS(AllPublicationData!$I:$I,AllPublicationData!$A:$A,'Publication Table (%)'!$B176,AllPublicationData!$B:$B,'Publication Table (%)'!$C$4,AllPublicationData!$D:$D,'Publication Table (%)'!D$7)/
SUMIFS(AllPublicationData!$E:$E,AllPublicationData!$A:$A,'Publication Table (%)'!$B176,AllPublicationData!$B:$B,'Publication Table (%)'!$C$4,AllPublicationData!$D:$D,'Publication Table (%)'!D$7),
SUMIFS(AllPublicationData!$I:$I,AllPublicationData!$A:$A,'Publication Table (%)'!$B176,AllPublicationData!$B:$B,'Publication Table (%)'!D$7)/
SUMIFS(AllPublicationData!$E:$E,AllPublicationData!$A:$A,'Publication Table (%)'!$B176,AllPublicationData!$B:$B,'Publication Table (%)'!D$7)),
IF(AND('Publication Table (%)'!$C$5="Cancellations for other reasons",$C$4&lt;&gt;"NHS Scotland"),
IFERROR(SUMIFS(AllPublicationData!$J:$J,AllPublicationData!$A:$A,'Publication Table (%)'!$B176,AllPublicationData!$B:$B,'Publication Table (%)'!$C$4,AllPublicationData!$D:$D,'Publication Table (%)'!D$7)/
SUMIFS(AllPublicationData!$E:$E,AllPublicationData!$A:$A,'Publication Table (%)'!$B176,AllPublicationData!$B:$B,'Publication Table (%)'!$C$4,AllPublicationData!$D:$D,'Publication Table (%)'!D$7),
SUMIFS(AllPublicationData!$J:$J,AllPublicationData!$A:$A,'Publication Table (%)'!$B176,AllPublicationData!$B:$B,'Publication Table (%)'!D$7)/
SUMIFS(AllPublicationData!$E:$E,AllPublicationData!$A:$A,'Publication Table (%)'!$B176,AllPublicationData!$B:$B,'Publication Table (%)'!D$7)),
IF(AND($C$4="NHS Scotland",$C$5="All Cancelled Operations"),
SUMIFS(AllPublicationData!$F:$F,AllPublicationData!$A:$A,'Publication Table'!$B176)/
SUMIFS(AllPublicationData!$E:$E,AllPublicationData!$A:$A,'Publication Table'!$B176),
IF(AND($C$4="NHS Scotland",$C$5="Operations cancelled by patient"),
SUMIFS(AllPublicationData!$G:$G,AllPublicationData!$A:$A,'Publication Table'!$B176)/
SUMIFS(AllPublicationData!$E:$E,AllPublicationData!$A:$A,'Publication Table'!$B176),
IF(AND($C$4="NHS Scotland",$C$5="Operations cancelled for clinical reasons"),
SUMIFS(AllPublicationData!$H:$H,AllPublicationData!$A:$A,'Publication Table'!$B176)/
SUMIFS(AllPublicationData!$E:$E,AllPublicationData!$A:$A,'Publication Table'!$B176),
IF(AND($C$4="NHS Scotland",$C$5="Operations cancelled for non-clinical/capacity reasons"),
SUMIFS(AllPublicationData!$I:$I,AllPublicationData!$A:$A,'Publication Table'!$B176)/
SUMIFS(AllPublicationData!$E:$E,AllPublicationData!$A:$A,'Publication Table'!$B176),
IF(AND($C$4="NHS Scotland",$C$5="Cancellations for other reasons"),
SUMIFS(AllPublicationData!$J:$J,AllPublicationData!$A:$A,'Publication Table'!$B176)/
SUMIFS(AllPublicationData!$E:$E,AllPublicationData!$A:$A,'Publication Table'!$B176)))))))))))</f>
        <v>#DIV/0!</v>
      </c>
      <c r="E176" s="96" t="e">
        <f>IF('Publication Table (%)'!$C$5="All Cancelled Operations",
IFERROR(SUMIFS(AllPublicationData!$F:$F,AllPublicationData!$A:$A,'Publication Table (%)'!$B176,AllPublicationData!$B:$B,'Publication Table (%)'!$C$4,AllPublicationData!$D:$D,'Publication Table (%)'!E$7)/
SUMIFS(AllPublicationData!$E:$E,AllPublicationData!$A:$A,'Publication Table (%)'!$B176,AllPublicationData!$B:$B,'Publication Table (%)'!$C$4,AllPublicationData!$D:$D,'Publication Table (%)'!E$7),
SUMIFS(AllPublicationData!$F:$F,AllPublicationData!$A:$A,'Publication Table (%)'!$B176,AllPublicationData!$B:$B,'Publication Table (%)'!E$7)/
SUMIFS(AllPublicationData!$E:$E,AllPublicationData!$A:$A,'Publication Table (%)'!$B176,AllPublicationData!$B:$B,'Publication Table (%)'!E$7)),
IF('Publication Table (%)'!$C$5="Operations cancelled by patient",
IFERROR(SUMIFS(AllPublicationData!$G:$G,AllPublicationData!$A:$A,'Publication Table (%)'!$B176,AllPublicationData!$B:$B,'Publication Table (%)'!$C$4,AllPublicationData!$D:$D,'Publication Table (%)'!E$7)/
SUMIFS(AllPublicationData!$E:$E,AllPublicationData!$A:$A,'Publication Table (%)'!$B176,AllPublicationData!$B:$B,'Publication Table (%)'!$C$4,AllPublicationData!$D:$D,'Publication Table (%)'!E$7),
SUMIFS(AllPublicationData!$G:$G,AllPublicationData!$A:$A,'Publication Table (%)'!$B176,AllPublicationData!$B:$B,'Publication Table (%)'!E$7)/
SUMIFS(AllPublicationData!$E:$E,AllPublicationData!$A:$A,'Publication Table (%)'!$B176,AllPublicationData!$B:$B,'Publication Table (%)'!E$7)),
IF('Publication Table (%)'!$C$5="Operations cancelled for clinical reasons",
IFERROR(SUMIFS(AllPublicationData!$H:$H,AllPublicationData!$A:$A,'Publication Table (%)'!$B176,AllPublicationData!$B:$B,'Publication Table (%)'!$C$4,AllPublicationData!$D:$D,'Publication Table (%)'!E$7)/
SUMIFS(AllPublicationData!$E:$E,AllPublicationData!$A:$A,'Publication Table (%)'!$B176,AllPublicationData!$B:$B,'Publication Table (%)'!$C$4,AllPublicationData!$D:$D,'Publication Table (%)'!E$7),
SUMIFS(AllPublicationData!$H:$H,AllPublicationData!$A:$A,'Publication Table (%)'!$B176,AllPublicationData!$B:$B,'Publication Table (%)'!E$7)/
SUMIFS(AllPublicationData!$E:$E,AllPublicationData!$A:$A,'Publication Table (%)'!$B176,AllPublicationData!$B:$B,'Publication Table (%)'!E$7)),
IF('Publication Table (%)'!$C$5="Operations cancelled for non-clinical/capacity reasons",
IFERROR(SUMIFS(AllPublicationData!$I:$I,AllPublicationData!$A:$A,'Publication Table (%)'!$B176,AllPublicationData!$B:$B,'Publication Table (%)'!$C$4,AllPublicationData!$D:$D,'Publication Table (%)'!E$7)/
SUMIFS(AllPublicationData!$E:$E,AllPublicationData!$A:$A,'Publication Table (%)'!$B176,AllPublicationData!$B:$B,'Publication Table (%)'!$C$4,AllPublicationData!$D:$D,'Publication Table (%)'!E$7),
SUMIFS(AllPublicationData!$I:$I,AllPublicationData!$A:$A,'Publication Table (%)'!$B176,AllPublicationData!$B:$B,'Publication Table (%)'!E$7)/
SUMIFS(AllPublicationData!$E:$E,AllPublicationData!$A:$A,'Publication Table (%)'!$B176,AllPublicationData!$B:$B,'Publication Table (%)'!E$7)),
IF('Publication Table (%)'!$C$5="Cancellations for other reasons",
IFERROR(SUMIFS(AllPublicationData!$J:$J,AllPublicationData!$A:$A,'Publication Table (%)'!$B176,AllPublicationData!$B:$B,'Publication Table (%)'!$C$4,AllPublicationData!$D:$D,'Publication Table (%)'!E$7)/
SUMIFS(AllPublicationData!$E:$E,AllPublicationData!$A:$A,'Publication Table (%)'!$B176,AllPublicationData!$B:$B,'Publication Table (%)'!$C$4,AllPublicationData!$D:$D,'Publication Table (%)'!E$7),
SUMIFS(AllPublicationData!$J:$J,AllPublicationData!$A:$A,'Publication Table (%)'!$B176,AllPublicationData!$B:$B,'Publication Table (%)'!E$7)/
SUMIFS(AllPublicationData!$E:$E,AllPublicationData!$A:$A,'Publication Table (%)'!$B176,AllPublicationData!$B:$B,'Publication Table (%)'!E$7)))))))</f>
        <v>#DIV/0!</v>
      </c>
      <c r="F176" s="96" t="e">
        <f>IF('Publication Table (%)'!$C$5="All Cancelled Operations",
IFERROR(SUMIFS(AllPublicationData!$F:$F,AllPublicationData!$A:$A,'Publication Table (%)'!$B176,AllPublicationData!$B:$B,'Publication Table (%)'!$C$4,AllPublicationData!$D:$D,'Publication Table (%)'!F$7)/
SUMIFS(AllPublicationData!$E:$E,AllPublicationData!$A:$A,'Publication Table (%)'!$B176,AllPublicationData!$B:$B,'Publication Table (%)'!$C$4,AllPublicationData!$D:$D,'Publication Table (%)'!F$7),
SUMIFS(AllPublicationData!$F:$F,AllPublicationData!$A:$A,'Publication Table (%)'!$B176,AllPublicationData!$B:$B,'Publication Table (%)'!F$7)/
SUMIFS(AllPublicationData!$E:$E,AllPublicationData!$A:$A,'Publication Table (%)'!$B176,AllPublicationData!$B:$B,'Publication Table (%)'!F$7)),
IF('Publication Table (%)'!$C$5="Operations cancelled by patient",
IFERROR(SUMIFS(AllPublicationData!$G:$G,AllPublicationData!$A:$A,'Publication Table (%)'!$B176,AllPublicationData!$B:$B,'Publication Table (%)'!$C$4,AllPublicationData!$D:$D,'Publication Table (%)'!F$7)/
SUMIFS(AllPublicationData!$E:$E,AllPublicationData!$A:$A,'Publication Table (%)'!$B176,AllPublicationData!$B:$B,'Publication Table (%)'!$C$4,AllPublicationData!$D:$D,'Publication Table (%)'!F$7),
SUMIFS(AllPublicationData!$G:$G,AllPublicationData!$A:$A,'Publication Table (%)'!$B176,AllPublicationData!$B:$B,'Publication Table (%)'!F$7)/
SUMIFS(AllPublicationData!$E:$E,AllPublicationData!$A:$A,'Publication Table (%)'!$B176,AllPublicationData!$B:$B,'Publication Table (%)'!F$7)),
IF('Publication Table (%)'!$C$5="Operations cancelled for clinical reasons",
IFERROR(SUMIFS(AllPublicationData!$H:$H,AllPublicationData!$A:$A,'Publication Table (%)'!$B176,AllPublicationData!$B:$B,'Publication Table (%)'!$C$4,AllPublicationData!$D:$D,'Publication Table (%)'!F$7)/
SUMIFS(AllPublicationData!$E:$E,AllPublicationData!$A:$A,'Publication Table (%)'!$B176,AllPublicationData!$B:$B,'Publication Table (%)'!$C$4,AllPublicationData!$D:$D,'Publication Table (%)'!F$7),
SUMIFS(AllPublicationData!$H:$H,AllPublicationData!$A:$A,'Publication Table (%)'!$B176,AllPublicationData!$B:$B,'Publication Table (%)'!F$7)/
SUMIFS(AllPublicationData!$E:$E,AllPublicationData!$A:$A,'Publication Table (%)'!$B176,AllPublicationData!$B:$B,'Publication Table (%)'!F$7)),
IF('Publication Table (%)'!$C$5="Operations cancelled for non-clinical/capacity reasons",
IFERROR(SUMIFS(AllPublicationData!$I:$I,AllPublicationData!$A:$A,'Publication Table (%)'!$B176,AllPublicationData!$B:$B,'Publication Table (%)'!$C$4,AllPublicationData!$D:$D,'Publication Table (%)'!F$7)/
SUMIFS(AllPublicationData!$E:$E,AllPublicationData!$A:$A,'Publication Table (%)'!$B176,AllPublicationData!$B:$B,'Publication Table (%)'!$C$4,AllPublicationData!$D:$D,'Publication Table (%)'!F$7),
SUMIFS(AllPublicationData!$I:$I,AllPublicationData!$A:$A,'Publication Table (%)'!$B176,AllPublicationData!$B:$B,'Publication Table (%)'!F$7)/
SUMIFS(AllPublicationData!$E:$E,AllPublicationData!$A:$A,'Publication Table (%)'!$B176,AllPublicationData!$B:$B,'Publication Table (%)'!F$7)),
IF('Publication Table (%)'!$C$5="Cancellations for other reasons",
IFERROR(SUMIFS(AllPublicationData!$J:$J,AllPublicationData!$A:$A,'Publication Table (%)'!$B176,AllPublicationData!$B:$B,'Publication Table (%)'!$C$4,AllPublicationData!$D:$D,'Publication Table (%)'!F$7)/
SUMIFS(AllPublicationData!$E:$E,AllPublicationData!$A:$A,'Publication Table (%)'!$B176,AllPublicationData!$B:$B,'Publication Table (%)'!$C$4,AllPublicationData!$D:$D,'Publication Table (%)'!F$7),
SUMIFS(AllPublicationData!$J:$J,AllPublicationData!$A:$A,'Publication Table (%)'!$B176,AllPublicationData!$B:$B,'Publication Table (%)'!F$7)/
SUMIFS(AllPublicationData!$E:$E,AllPublicationData!$A:$A,'Publication Table (%)'!$B176,AllPublicationData!$B:$B,'Publication Table (%)'!F$7)))))))</f>
        <v>#DIV/0!</v>
      </c>
      <c r="G176" s="96" t="e">
        <f>IF('Publication Table (%)'!$C$5="All Cancelled Operations",
IFERROR(SUMIFS(AllPublicationData!$F:$F,AllPublicationData!$A:$A,'Publication Table (%)'!$B176,AllPublicationData!$B:$B,'Publication Table (%)'!$C$4,AllPublicationData!$D:$D,'Publication Table (%)'!G$7)/
SUMIFS(AllPublicationData!$E:$E,AllPublicationData!$A:$A,'Publication Table (%)'!$B176,AllPublicationData!$B:$B,'Publication Table (%)'!$C$4,AllPublicationData!$D:$D,'Publication Table (%)'!G$7),
SUMIFS(AllPublicationData!$F:$F,AllPublicationData!$A:$A,'Publication Table (%)'!$B176,AllPublicationData!$B:$B,'Publication Table (%)'!G$7)/
SUMIFS(AllPublicationData!$E:$E,AllPublicationData!$A:$A,'Publication Table (%)'!$B176,AllPublicationData!$B:$B,'Publication Table (%)'!G$7)),
IF('Publication Table (%)'!$C$5="Operations cancelled by patient",
IFERROR(SUMIFS(AllPublicationData!$G:$G,AllPublicationData!$A:$A,'Publication Table (%)'!$B176,AllPublicationData!$B:$B,'Publication Table (%)'!$C$4,AllPublicationData!$D:$D,'Publication Table (%)'!G$7)/
SUMIFS(AllPublicationData!$E:$E,AllPublicationData!$A:$A,'Publication Table (%)'!$B176,AllPublicationData!$B:$B,'Publication Table (%)'!$C$4,AllPublicationData!$D:$D,'Publication Table (%)'!G$7),
SUMIFS(AllPublicationData!$G:$G,AllPublicationData!$A:$A,'Publication Table (%)'!$B176,AllPublicationData!$B:$B,'Publication Table (%)'!G$7)/
SUMIFS(AllPublicationData!$E:$E,AllPublicationData!$A:$A,'Publication Table (%)'!$B176,AllPublicationData!$B:$B,'Publication Table (%)'!G$7)),
IF('Publication Table (%)'!$C$5="Operations cancelled for clinical reasons",
IFERROR(SUMIFS(AllPublicationData!$H:$H,AllPublicationData!$A:$A,'Publication Table (%)'!$B176,AllPublicationData!$B:$B,'Publication Table (%)'!$C$4,AllPublicationData!$D:$D,'Publication Table (%)'!G$7)/
SUMIFS(AllPublicationData!$E:$E,AllPublicationData!$A:$A,'Publication Table (%)'!$B176,AllPublicationData!$B:$B,'Publication Table (%)'!$C$4,AllPublicationData!$D:$D,'Publication Table (%)'!G$7),
SUMIFS(AllPublicationData!$H:$H,AllPublicationData!$A:$A,'Publication Table (%)'!$B176,AllPublicationData!$B:$B,'Publication Table (%)'!G$7)/
SUMIFS(AllPublicationData!$E:$E,AllPublicationData!$A:$A,'Publication Table (%)'!$B176,AllPublicationData!$B:$B,'Publication Table (%)'!G$7)),
IF('Publication Table (%)'!$C$5="Operations cancelled for non-clinical/capacity reasons",
IFERROR(SUMIFS(AllPublicationData!$I:$I,AllPublicationData!$A:$A,'Publication Table (%)'!$B176,AllPublicationData!$B:$B,'Publication Table (%)'!$C$4,AllPublicationData!$D:$D,'Publication Table (%)'!G$7)/
SUMIFS(AllPublicationData!$E:$E,AllPublicationData!$A:$A,'Publication Table (%)'!$B176,AllPublicationData!$B:$B,'Publication Table (%)'!$C$4,AllPublicationData!$D:$D,'Publication Table (%)'!G$7),
SUMIFS(AllPublicationData!$I:$I,AllPublicationData!$A:$A,'Publication Table (%)'!$B176,AllPublicationData!$B:$B,'Publication Table (%)'!G$7)/
SUMIFS(AllPublicationData!$E:$E,AllPublicationData!$A:$A,'Publication Table (%)'!$B176,AllPublicationData!$B:$B,'Publication Table (%)'!G$7)),
IF('Publication Table (%)'!$C$5="Cancellations for other reasons",
IFERROR(SUMIFS(AllPublicationData!$J:$J,AllPublicationData!$A:$A,'Publication Table (%)'!$B176,AllPublicationData!$B:$B,'Publication Table (%)'!$C$4,AllPublicationData!$D:$D,'Publication Table (%)'!G$7)/
SUMIFS(AllPublicationData!$E:$E,AllPublicationData!$A:$A,'Publication Table (%)'!$B176,AllPublicationData!$B:$B,'Publication Table (%)'!$C$4,AllPublicationData!$D:$D,'Publication Table (%)'!G$7),
SUMIFS(AllPublicationData!$J:$J,AllPublicationData!$A:$A,'Publication Table (%)'!$B176,AllPublicationData!$B:$B,'Publication Table (%)'!G$7)/
SUMIFS(AllPublicationData!$E:$E,AllPublicationData!$A:$A,'Publication Table (%)'!$B176,AllPublicationData!$B:$B,'Publication Table (%)'!G$7)))))))</f>
        <v>#DIV/0!</v>
      </c>
      <c r="H176" s="96" t="e">
        <f>IF('Publication Table (%)'!$C$5="All Cancelled Operations",
IFERROR(SUMIFS(AllPublicationData!$F:$F,AllPublicationData!$A:$A,'Publication Table (%)'!$B176,AllPublicationData!$B:$B,'Publication Table (%)'!$C$4,AllPublicationData!$D:$D,'Publication Table (%)'!H$7)/
SUMIFS(AllPublicationData!$E:$E,AllPublicationData!$A:$A,'Publication Table (%)'!$B176,AllPublicationData!$B:$B,'Publication Table (%)'!$C$4,AllPublicationData!$D:$D,'Publication Table (%)'!H$7),
SUMIFS(AllPublicationData!$F:$F,AllPublicationData!$A:$A,'Publication Table (%)'!$B176,AllPublicationData!$B:$B,'Publication Table (%)'!H$7)/
SUMIFS(AllPublicationData!$E:$E,AllPublicationData!$A:$A,'Publication Table (%)'!$B176,AllPublicationData!$B:$B,'Publication Table (%)'!H$7)),
IF('Publication Table (%)'!$C$5="Operations cancelled by patient",
IFERROR(SUMIFS(AllPublicationData!$G:$G,AllPublicationData!$A:$A,'Publication Table (%)'!$B176,AllPublicationData!$B:$B,'Publication Table (%)'!$C$4,AllPublicationData!$D:$D,'Publication Table (%)'!H$7)/
SUMIFS(AllPublicationData!$E:$E,AllPublicationData!$A:$A,'Publication Table (%)'!$B176,AllPublicationData!$B:$B,'Publication Table (%)'!$C$4,AllPublicationData!$D:$D,'Publication Table (%)'!H$7),
SUMIFS(AllPublicationData!$G:$G,AllPublicationData!$A:$A,'Publication Table (%)'!$B176,AllPublicationData!$B:$B,'Publication Table (%)'!H$7)/
SUMIFS(AllPublicationData!$E:$E,AllPublicationData!$A:$A,'Publication Table (%)'!$B176,AllPublicationData!$B:$B,'Publication Table (%)'!H$7)),
IF('Publication Table (%)'!$C$5="Operations cancelled for clinical reasons",
IFERROR(SUMIFS(AllPublicationData!$H:$H,AllPublicationData!$A:$A,'Publication Table (%)'!$B176,AllPublicationData!$B:$B,'Publication Table (%)'!$C$4,AllPublicationData!$D:$D,'Publication Table (%)'!H$7)/
SUMIFS(AllPublicationData!$E:$E,AllPublicationData!$A:$A,'Publication Table (%)'!$B176,AllPublicationData!$B:$B,'Publication Table (%)'!$C$4,AllPublicationData!$D:$D,'Publication Table (%)'!H$7),
SUMIFS(AllPublicationData!$H:$H,AllPublicationData!$A:$A,'Publication Table (%)'!$B176,AllPublicationData!$B:$B,'Publication Table (%)'!H$7)/
SUMIFS(AllPublicationData!$E:$E,AllPublicationData!$A:$A,'Publication Table (%)'!$B176,AllPublicationData!$B:$B,'Publication Table (%)'!H$7)),
IF('Publication Table (%)'!$C$5="Operations cancelled for non-clinical/capacity reasons",
IFERROR(SUMIFS(AllPublicationData!$I:$I,AllPublicationData!$A:$A,'Publication Table (%)'!$B176,AllPublicationData!$B:$B,'Publication Table (%)'!$C$4,AllPublicationData!$D:$D,'Publication Table (%)'!H$7)/
SUMIFS(AllPublicationData!$E:$E,AllPublicationData!$A:$A,'Publication Table (%)'!$B176,AllPublicationData!$B:$B,'Publication Table (%)'!$C$4,AllPublicationData!$D:$D,'Publication Table (%)'!H$7),
SUMIFS(AllPublicationData!$I:$I,AllPublicationData!$A:$A,'Publication Table (%)'!$B176,AllPublicationData!$B:$B,'Publication Table (%)'!H$7)/
SUMIFS(AllPublicationData!$E:$E,AllPublicationData!$A:$A,'Publication Table (%)'!$B176,AllPublicationData!$B:$B,'Publication Table (%)'!H$7)),
IF('Publication Table (%)'!$C$5="Cancellations for other reasons",
IFERROR(SUMIFS(AllPublicationData!$J:$J,AllPublicationData!$A:$A,'Publication Table (%)'!$B176,AllPublicationData!$B:$B,'Publication Table (%)'!$C$4,AllPublicationData!$D:$D,'Publication Table (%)'!H$7)/
SUMIFS(AllPublicationData!$E:$E,AllPublicationData!$A:$A,'Publication Table (%)'!$B176,AllPublicationData!$B:$B,'Publication Table (%)'!$C$4,AllPublicationData!$D:$D,'Publication Table (%)'!H$7),
SUMIFS(AllPublicationData!$J:$J,AllPublicationData!$A:$A,'Publication Table (%)'!$B176,AllPublicationData!$B:$B,'Publication Table (%)'!H$7)/
SUMIFS(AllPublicationData!$E:$E,AllPublicationData!$A:$A,'Publication Table (%)'!$B176,AllPublicationData!$B:$B,'Publication Table (%)'!H$7)))))))</f>
        <v>#DIV/0!</v>
      </c>
      <c r="I176" s="96" t="e">
        <f>IF('Publication Table (%)'!$C$5="All Cancelled Operations",
IFERROR(SUMIFS(AllPublicationData!$F:$F,AllPublicationData!$A:$A,'Publication Table (%)'!$B176,AllPublicationData!$B:$B,'Publication Table (%)'!$C$4,AllPublicationData!$D:$D,'Publication Table (%)'!I$7)/
SUMIFS(AllPublicationData!$E:$E,AllPublicationData!$A:$A,'Publication Table (%)'!$B176,AllPublicationData!$B:$B,'Publication Table (%)'!$C$4,AllPublicationData!$D:$D,'Publication Table (%)'!I$7),
SUMIFS(AllPublicationData!$F:$F,AllPublicationData!$A:$A,'Publication Table (%)'!$B176,AllPublicationData!$B:$B,'Publication Table (%)'!I$7)/
SUMIFS(AllPublicationData!$E:$E,AllPublicationData!$A:$A,'Publication Table (%)'!$B176,AllPublicationData!$B:$B,'Publication Table (%)'!I$7)),
IF('Publication Table (%)'!$C$5="Operations cancelled by patient",
IFERROR(SUMIFS(AllPublicationData!$G:$G,AllPublicationData!$A:$A,'Publication Table (%)'!$B176,AllPublicationData!$B:$B,'Publication Table (%)'!$C$4,AllPublicationData!$D:$D,'Publication Table (%)'!I$7)/
SUMIFS(AllPublicationData!$E:$E,AllPublicationData!$A:$A,'Publication Table (%)'!$B176,AllPublicationData!$B:$B,'Publication Table (%)'!$C$4,AllPublicationData!$D:$D,'Publication Table (%)'!I$7),
SUMIFS(AllPublicationData!$G:$G,AllPublicationData!$A:$A,'Publication Table (%)'!$B176,AllPublicationData!$B:$B,'Publication Table (%)'!I$7)/
SUMIFS(AllPublicationData!$E:$E,AllPublicationData!$A:$A,'Publication Table (%)'!$B176,AllPublicationData!$B:$B,'Publication Table (%)'!I$7)),
IF('Publication Table (%)'!$C$5="Operations cancelled for clinical reasons",
IFERROR(SUMIFS(AllPublicationData!$H:$H,AllPublicationData!$A:$A,'Publication Table (%)'!$B176,AllPublicationData!$B:$B,'Publication Table (%)'!$C$4,AllPublicationData!$D:$D,'Publication Table (%)'!I$7)/
SUMIFS(AllPublicationData!$E:$E,AllPublicationData!$A:$A,'Publication Table (%)'!$B176,AllPublicationData!$B:$B,'Publication Table (%)'!$C$4,AllPublicationData!$D:$D,'Publication Table (%)'!I$7),
SUMIFS(AllPublicationData!$H:$H,AllPublicationData!$A:$A,'Publication Table (%)'!$B176,AllPublicationData!$B:$B,'Publication Table (%)'!I$7)/
SUMIFS(AllPublicationData!$E:$E,AllPublicationData!$A:$A,'Publication Table (%)'!$B176,AllPublicationData!$B:$B,'Publication Table (%)'!I$7)),
IF('Publication Table (%)'!$C$5="Operations cancelled for non-clinical/capacity reasons",
IFERROR(SUMIFS(AllPublicationData!$I:$I,AllPublicationData!$A:$A,'Publication Table (%)'!$B176,AllPublicationData!$B:$B,'Publication Table (%)'!$C$4,AllPublicationData!$D:$D,'Publication Table (%)'!I$7)/
SUMIFS(AllPublicationData!$E:$E,AllPublicationData!$A:$A,'Publication Table (%)'!$B176,AllPublicationData!$B:$B,'Publication Table (%)'!$C$4,AllPublicationData!$D:$D,'Publication Table (%)'!I$7),
SUMIFS(AllPublicationData!$I:$I,AllPublicationData!$A:$A,'Publication Table (%)'!$B176,AllPublicationData!$B:$B,'Publication Table (%)'!I$7)/
SUMIFS(AllPublicationData!$E:$E,AllPublicationData!$A:$A,'Publication Table (%)'!$B176,AllPublicationData!$B:$B,'Publication Table (%)'!I$7)),
IF('Publication Table (%)'!$C$5="Cancellations for other reasons",
IFERROR(SUMIFS(AllPublicationData!$J:$J,AllPublicationData!$A:$A,'Publication Table (%)'!$B176,AllPublicationData!$B:$B,'Publication Table (%)'!$C$4,AllPublicationData!$D:$D,'Publication Table (%)'!I$7)/
SUMIFS(AllPublicationData!$E:$E,AllPublicationData!$A:$A,'Publication Table (%)'!$B176,AllPublicationData!$B:$B,'Publication Table (%)'!$C$4,AllPublicationData!$D:$D,'Publication Table (%)'!I$7),
SUMIFS(AllPublicationData!$J:$J,AllPublicationData!$A:$A,'Publication Table (%)'!$B176,AllPublicationData!$B:$B,'Publication Table (%)'!I$7)/
SUMIFS(AllPublicationData!$E:$E,AllPublicationData!$A:$A,'Publication Table (%)'!$B176,AllPublicationData!$B:$B,'Publication Table (%)'!I$7)))))))</f>
        <v>#DIV/0!</v>
      </c>
      <c r="J176" s="96" t="e">
        <f>IF('Publication Table (%)'!$C$5="All Cancelled Operations",
IFERROR(SUMIFS(AllPublicationData!$F:$F,AllPublicationData!$A:$A,'Publication Table (%)'!$B176,AllPublicationData!$B:$B,'Publication Table (%)'!$C$4,AllPublicationData!$D:$D,'Publication Table (%)'!J$7)/
SUMIFS(AllPublicationData!$E:$E,AllPublicationData!$A:$A,'Publication Table (%)'!$B176,AllPublicationData!$B:$B,'Publication Table (%)'!$C$4,AllPublicationData!$D:$D,'Publication Table (%)'!J$7),
SUMIFS(AllPublicationData!$F:$F,AllPublicationData!$A:$A,'Publication Table (%)'!$B176,AllPublicationData!$B:$B,'Publication Table (%)'!J$7)/
SUMIFS(AllPublicationData!$E:$E,AllPublicationData!$A:$A,'Publication Table (%)'!$B176,AllPublicationData!$B:$B,'Publication Table (%)'!J$7)),
IF('Publication Table (%)'!$C$5="Operations cancelled by patient",
IFERROR(SUMIFS(AllPublicationData!$G:$G,AllPublicationData!$A:$A,'Publication Table (%)'!$B176,AllPublicationData!$B:$B,'Publication Table (%)'!$C$4,AllPublicationData!$D:$D,'Publication Table (%)'!J$7)/
SUMIFS(AllPublicationData!$E:$E,AllPublicationData!$A:$A,'Publication Table (%)'!$B176,AllPublicationData!$B:$B,'Publication Table (%)'!$C$4,AllPublicationData!$D:$D,'Publication Table (%)'!J$7),
SUMIFS(AllPublicationData!$G:$G,AllPublicationData!$A:$A,'Publication Table (%)'!$B176,AllPublicationData!$B:$B,'Publication Table (%)'!J$7)/
SUMIFS(AllPublicationData!$E:$E,AllPublicationData!$A:$A,'Publication Table (%)'!$B176,AllPublicationData!$B:$B,'Publication Table (%)'!J$7)),
IF('Publication Table (%)'!$C$5="Operations cancelled for clinical reasons",
IFERROR(SUMIFS(AllPublicationData!$H:$H,AllPublicationData!$A:$A,'Publication Table (%)'!$B176,AllPublicationData!$B:$B,'Publication Table (%)'!$C$4,AllPublicationData!$D:$D,'Publication Table (%)'!J$7)/
SUMIFS(AllPublicationData!$E:$E,AllPublicationData!$A:$A,'Publication Table (%)'!$B176,AllPublicationData!$B:$B,'Publication Table (%)'!$C$4,AllPublicationData!$D:$D,'Publication Table (%)'!J$7),
SUMIFS(AllPublicationData!$H:$H,AllPublicationData!$A:$A,'Publication Table (%)'!$B176,AllPublicationData!$B:$B,'Publication Table (%)'!J$7)/
SUMIFS(AllPublicationData!$E:$E,AllPublicationData!$A:$A,'Publication Table (%)'!$B176,AllPublicationData!$B:$B,'Publication Table (%)'!J$7)),
IF('Publication Table (%)'!$C$5="Operations cancelled for non-clinical/capacity reasons",
IFERROR(SUMIFS(AllPublicationData!$I:$I,AllPublicationData!$A:$A,'Publication Table (%)'!$B176,AllPublicationData!$B:$B,'Publication Table (%)'!$C$4,AllPublicationData!$D:$D,'Publication Table (%)'!J$7)/
SUMIFS(AllPublicationData!$E:$E,AllPublicationData!$A:$A,'Publication Table (%)'!$B176,AllPublicationData!$B:$B,'Publication Table (%)'!$C$4,AllPublicationData!$D:$D,'Publication Table (%)'!J$7),
SUMIFS(AllPublicationData!$I:$I,AllPublicationData!$A:$A,'Publication Table (%)'!$B176,AllPublicationData!$B:$B,'Publication Table (%)'!J$7)/
SUMIFS(AllPublicationData!$E:$E,AllPublicationData!$A:$A,'Publication Table (%)'!$B176,AllPublicationData!$B:$B,'Publication Table (%)'!J$7)),
IF('Publication Table (%)'!$C$5="Cancellations for other reasons",
IFERROR(SUMIFS(AllPublicationData!$J:$J,AllPublicationData!$A:$A,'Publication Table (%)'!$B176,AllPublicationData!$B:$B,'Publication Table (%)'!$C$4,AllPublicationData!$D:$D,'Publication Table (%)'!J$7)/
SUMIFS(AllPublicationData!$E:$E,AllPublicationData!$A:$A,'Publication Table (%)'!$B176,AllPublicationData!$B:$B,'Publication Table (%)'!$C$4,AllPublicationData!$D:$D,'Publication Table (%)'!J$7),
SUMIFS(AllPublicationData!$J:$J,AllPublicationData!$A:$A,'Publication Table (%)'!$B176,AllPublicationData!$B:$B,'Publication Table (%)'!J$7)/
SUMIFS(AllPublicationData!$E:$E,AllPublicationData!$A:$A,'Publication Table (%)'!$B176,AllPublicationData!$B:$B,'Publication Table (%)'!J$7)))))))</f>
        <v>#DIV/0!</v>
      </c>
      <c r="K176" s="96" t="e">
        <f>IF('Publication Table (%)'!$C$5="All Cancelled Operations",
IFERROR(SUMIFS(AllPublicationData!$F:$F,AllPublicationData!$A:$A,'Publication Table (%)'!$B176,AllPublicationData!$B:$B,'Publication Table (%)'!$C$4,AllPublicationData!$D:$D,'Publication Table (%)'!K$7)/
SUMIFS(AllPublicationData!$E:$E,AllPublicationData!$A:$A,'Publication Table (%)'!$B176,AllPublicationData!$B:$B,'Publication Table (%)'!$C$4,AllPublicationData!$D:$D,'Publication Table (%)'!K$7),
SUMIFS(AllPublicationData!$F:$F,AllPublicationData!$A:$A,'Publication Table (%)'!$B176,AllPublicationData!$B:$B,'Publication Table (%)'!K$7)/
SUMIFS(AllPublicationData!$E:$E,AllPublicationData!$A:$A,'Publication Table (%)'!$B176,AllPublicationData!$B:$B,'Publication Table (%)'!K$7)),
IF('Publication Table (%)'!$C$5="Operations cancelled by patient",
IFERROR(SUMIFS(AllPublicationData!$G:$G,AllPublicationData!$A:$A,'Publication Table (%)'!$B176,AllPublicationData!$B:$B,'Publication Table (%)'!$C$4,AllPublicationData!$D:$D,'Publication Table (%)'!K$7)/
SUMIFS(AllPublicationData!$E:$E,AllPublicationData!$A:$A,'Publication Table (%)'!$B176,AllPublicationData!$B:$B,'Publication Table (%)'!$C$4,AllPublicationData!$D:$D,'Publication Table (%)'!K$7),
SUMIFS(AllPublicationData!$G:$G,AllPublicationData!$A:$A,'Publication Table (%)'!$B176,AllPublicationData!$B:$B,'Publication Table (%)'!K$7)/
SUMIFS(AllPublicationData!$E:$E,AllPublicationData!$A:$A,'Publication Table (%)'!$B176,AllPublicationData!$B:$B,'Publication Table (%)'!K$7)),
IF('Publication Table (%)'!$C$5="Operations cancelled for clinical reasons",
IFERROR(SUMIFS(AllPublicationData!$H:$H,AllPublicationData!$A:$A,'Publication Table (%)'!$B176,AllPublicationData!$B:$B,'Publication Table (%)'!$C$4,AllPublicationData!$D:$D,'Publication Table (%)'!K$7)/
SUMIFS(AllPublicationData!$E:$E,AllPublicationData!$A:$A,'Publication Table (%)'!$B176,AllPublicationData!$B:$B,'Publication Table (%)'!$C$4,AllPublicationData!$D:$D,'Publication Table (%)'!K$7),
SUMIFS(AllPublicationData!$H:$H,AllPublicationData!$A:$A,'Publication Table (%)'!$B176,AllPublicationData!$B:$B,'Publication Table (%)'!K$7)/
SUMIFS(AllPublicationData!$E:$E,AllPublicationData!$A:$A,'Publication Table (%)'!$B176,AllPublicationData!$B:$B,'Publication Table (%)'!K$7)),
IF('Publication Table (%)'!$C$5="Operations cancelled for non-clinical/capacity reasons",
IFERROR(SUMIFS(AllPublicationData!$I:$I,AllPublicationData!$A:$A,'Publication Table (%)'!$B176,AllPublicationData!$B:$B,'Publication Table (%)'!$C$4,AllPublicationData!$D:$D,'Publication Table (%)'!K$7)/
SUMIFS(AllPublicationData!$E:$E,AllPublicationData!$A:$A,'Publication Table (%)'!$B176,AllPublicationData!$B:$B,'Publication Table (%)'!$C$4,AllPublicationData!$D:$D,'Publication Table (%)'!K$7),
SUMIFS(AllPublicationData!$I:$I,AllPublicationData!$A:$A,'Publication Table (%)'!$B176,AllPublicationData!$B:$B,'Publication Table (%)'!K$7)/
SUMIFS(AllPublicationData!$E:$E,AllPublicationData!$A:$A,'Publication Table (%)'!$B176,AllPublicationData!$B:$B,'Publication Table (%)'!K$7)),
IF('Publication Table (%)'!$C$5="Cancellations for other reasons",
IFERROR(SUMIFS(AllPublicationData!$J:$J,AllPublicationData!$A:$A,'Publication Table (%)'!$B176,AllPublicationData!$B:$B,'Publication Table (%)'!$C$4,AllPublicationData!$D:$D,'Publication Table (%)'!K$7)/
SUMIFS(AllPublicationData!$E:$E,AllPublicationData!$A:$A,'Publication Table (%)'!$B176,AllPublicationData!$B:$B,'Publication Table (%)'!$C$4,AllPublicationData!$D:$D,'Publication Table (%)'!K$7),
SUMIFS(AllPublicationData!$J:$J,AllPublicationData!$A:$A,'Publication Table (%)'!$B176,AllPublicationData!$B:$B,'Publication Table (%)'!K$7)/
SUMIFS(AllPublicationData!$E:$E,AllPublicationData!$A:$A,'Publication Table (%)'!$B176,AllPublicationData!$B:$B,'Publication Table (%)'!K$7)))))))</f>
        <v>#DIV/0!</v>
      </c>
      <c r="L176" s="96" t="e">
        <f>IF('Publication Table (%)'!$C$5="All Cancelled Operations",
IFERROR(SUMIFS(AllPublicationData!$F:$F,AllPublicationData!$A:$A,'Publication Table (%)'!$B176,AllPublicationData!$B:$B,'Publication Table (%)'!$C$4,AllPublicationData!$D:$D,'Publication Table (%)'!L$7)/
SUMIFS(AllPublicationData!$E:$E,AllPublicationData!$A:$A,'Publication Table (%)'!$B176,AllPublicationData!$B:$B,'Publication Table (%)'!$C$4,AllPublicationData!$D:$D,'Publication Table (%)'!L$7),
SUMIFS(AllPublicationData!$F:$F,AllPublicationData!$A:$A,'Publication Table (%)'!$B176,AllPublicationData!$B:$B,'Publication Table (%)'!L$7)/
SUMIFS(AllPublicationData!$E:$E,AllPublicationData!$A:$A,'Publication Table (%)'!$B176,AllPublicationData!$B:$B,'Publication Table (%)'!L$7)),
IF('Publication Table (%)'!$C$5="Operations cancelled by patient",
IFERROR(SUMIFS(AllPublicationData!$G:$G,AllPublicationData!$A:$A,'Publication Table (%)'!$B176,AllPublicationData!$B:$B,'Publication Table (%)'!$C$4,AllPublicationData!$D:$D,'Publication Table (%)'!L$7)/
SUMIFS(AllPublicationData!$E:$E,AllPublicationData!$A:$A,'Publication Table (%)'!$B176,AllPublicationData!$B:$B,'Publication Table (%)'!$C$4,AllPublicationData!$D:$D,'Publication Table (%)'!L$7),
SUMIFS(AllPublicationData!$G:$G,AllPublicationData!$A:$A,'Publication Table (%)'!$B176,AllPublicationData!$B:$B,'Publication Table (%)'!L$7)/
SUMIFS(AllPublicationData!$E:$E,AllPublicationData!$A:$A,'Publication Table (%)'!$B176,AllPublicationData!$B:$B,'Publication Table (%)'!L$7)),
IF('Publication Table (%)'!$C$5="Operations cancelled for clinical reasons",
IFERROR(SUMIFS(AllPublicationData!$H:$H,AllPublicationData!$A:$A,'Publication Table (%)'!$B176,AllPublicationData!$B:$B,'Publication Table (%)'!$C$4,AllPublicationData!$D:$D,'Publication Table (%)'!L$7)/
SUMIFS(AllPublicationData!$E:$E,AllPublicationData!$A:$A,'Publication Table (%)'!$B176,AllPublicationData!$B:$B,'Publication Table (%)'!$C$4,AllPublicationData!$D:$D,'Publication Table (%)'!L$7),
SUMIFS(AllPublicationData!$H:$H,AllPublicationData!$A:$A,'Publication Table (%)'!$B176,AllPublicationData!$B:$B,'Publication Table (%)'!L$7)/
SUMIFS(AllPublicationData!$E:$E,AllPublicationData!$A:$A,'Publication Table (%)'!$B176,AllPublicationData!$B:$B,'Publication Table (%)'!L$7)),
IF('Publication Table (%)'!$C$5="Operations cancelled for non-clinical/capacity reasons",
IFERROR(SUMIFS(AllPublicationData!$I:$I,AllPublicationData!$A:$A,'Publication Table (%)'!$B176,AllPublicationData!$B:$B,'Publication Table (%)'!$C$4,AllPublicationData!$D:$D,'Publication Table (%)'!L$7)/
SUMIFS(AllPublicationData!$E:$E,AllPublicationData!$A:$A,'Publication Table (%)'!$B176,AllPublicationData!$B:$B,'Publication Table (%)'!$C$4,AllPublicationData!$D:$D,'Publication Table (%)'!L$7),
SUMIFS(AllPublicationData!$I:$I,AllPublicationData!$A:$A,'Publication Table (%)'!$B176,AllPublicationData!$B:$B,'Publication Table (%)'!L$7)/
SUMIFS(AllPublicationData!$E:$E,AllPublicationData!$A:$A,'Publication Table (%)'!$B176,AllPublicationData!$B:$B,'Publication Table (%)'!L$7)),
IF('Publication Table (%)'!$C$5="Cancellations for other reasons",
IFERROR(SUMIFS(AllPublicationData!$J:$J,AllPublicationData!$A:$A,'Publication Table (%)'!$B176,AllPublicationData!$B:$B,'Publication Table (%)'!$C$4,AllPublicationData!$D:$D,'Publication Table (%)'!L$7)/
SUMIFS(AllPublicationData!$E:$E,AllPublicationData!$A:$A,'Publication Table (%)'!$B176,AllPublicationData!$B:$B,'Publication Table (%)'!$C$4,AllPublicationData!$D:$D,'Publication Table (%)'!L$7),
SUMIFS(AllPublicationData!$J:$J,AllPublicationData!$A:$A,'Publication Table (%)'!$B176,AllPublicationData!$B:$B,'Publication Table (%)'!L$7)/
SUMIFS(AllPublicationData!$E:$E,AllPublicationData!$A:$A,'Publication Table (%)'!$B176,AllPublicationData!$B:$B,'Publication Table (%)'!L$7)))))))</f>
        <v>#DIV/0!</v>
      </c>
      <c r="M176" s="96" t="e">
        <f>IF('Publication Table (%)'!$C$5="All Cancelled Operations",
IFERROR(SUMIFS(AllPublicationData!$F:$F,AllPublicationData!$A:$A,'Publication Table (%)'!$B176,AllPublicationData!$B:$B,'Publication Table (%)'!$C$4,AllPublicationData!$D:$D,'Publication Table (%)'!M$7)/
SUMIFS(AllPublicationData!$E:$E,AllPublicationData!$A:$A,'Publication Table (%)'!$B176,AllPublicationData!$B:$B,'Publication Table (%)'!$C$4,AllPublicationData!$D:$D,'Publication Table (%)'!M$7),
SUMIFS(AllPublicationData!$F:$F,AllPublicationData!$A:$A,'Publication Table (%)'!$B176,AllPublicationData!$B:$B,'Publication Table (%)'!M$7)/
SUMIFS(AllPublicationData!$E:$E,AllPublicationData!$A:$A,'Publication Table (%)'!$B176,AllPublicationData!$B:$B,'Publication Table (%)'!M$7)),
IF('Publication Table (%)'!$C$5="Operations cancelled by patient",
IFERROR(SUMIFS(AllPublicationData!$G:$G,AllPublicationData!$A:$A,'Publication Table (%)'!$B176,AllPublicationData!$B:$B,'Publication Table (%)'!$C$4,AllPublicationData!$D:$D,'Publication Table (%)'!M$7)/
SUMIFS(AllPublicationData!$E:$E,AllPublicationData!$A:$A,'Publication Table (%)'!$B176,AllPublicationData!$B:$B,'Publication Table (%)'!$C$4,AllPublicationData!$D:$D,'Publication Table (%)'!M$7),
SUMIFS(AllPublicationData!$G:$G,AllPublicationData!$A:$A,'Publication Table (%)'!$B176,AllPublicationData!$B:$B,'Publication Table (%)'!M$7)/
SUMIFS(AllPublicationData!$E:$E,AllPublicationData!$A:$A,'Publication Table (%)'!$B176,AllPublicationData!$B:$B,'Publication Table (%)'!M$7)),
IF('Publication Table (%)'!$C$5="Operations cancelled for clinical reasons",
IFERROR(SUMIFS(AllPublicationData!$H:$H,AllPublicationData!$A:$A,'Publication Table (%)'!$B176,AllPublicationData!$B:$B,'Publication Table (%)'!$C$4,AllPublicationData!$D:$D,'Publication Table (%)'!M$7)/
SUMIFS(AllPublicationData!$E:$E,AllPublicationData!$A:$A,'Publication Table (%)'!$B176,AllPublicationData!$B:$B,'Publication Table (%)'!$C$4,AllPublicationData!$D:$D,'Publication Table (%)'!M$7),
SUMIFS(AllPublicationData!$H:$H,AllPublicationData!$A:$A,'Publication Table (%)'!$B176,AllPublicationData!$B:$B,'Publication Table (%)'!M$7)/
SUMIFS(AllPublicationData!$E:$E,AllPublicationData!$A:$A,'Publication Table (%)'!$B176,AllPublicationData!$B:$B,'Publication Table (%)'!M$7)),
IF('Publication Table (%)'!$C$5="Operations cancelled for non-clinical/capacity reasons",
IFERROR(SUMIFS(AllPublicationData!$I:$I,AllPublicationData!$A:$A,'Publication Table (%)'!$B176,AllPublicationData!$B:$B,'Publication Table (%)'!$C$4,AllPublicationData!$D:$D,'Publication Table (%)'!M$7)/
SUMIFS(AllPublicationData!$E:$E,AllPublicationData!$A:$A,'Publication Table (%)'!$B176,AllPublicationData!$B:$B,'Publication Table (%)'!$C$4,AllPublicationData!$D:$D,'Publication Table (%)'!M$7),
SUMIFS(AllPublicationData!$I:$I,AllPublicationData!$A:$A,'Publication Table (%)'!$B176,AllPublicationData!$B:$B,'Publication Table (%)'!M$7)/
SUMIFS(AllPublicationData!$E:$E,AllPublicationData!$A:$A,'Publication Table (%)'!$B176,AllPublicationData!$B:$B,'Publication Table (%)'!M$7)),
IF('Publication Table (%)'!$C$5="Cancellations for other reasons",
IFERROR(SUMIFS(AllPublicationData!$J:$J,AllPublicationData!$A:$A,'Publication Table (%)'!$B176,AllPublicationData!$B:$B,'Publication Table (%)'!$C$4,AllPublicationData!$D:$D,'Publication Table (%)'!M$7)/
SUMIFS(AllPublicationData!$E:$E,AllPublicationData!$A:$A,'Publication Table (%)'!$B176,AllPublicationData!$B:$B,'Publication Table (%)'!$C$4,AllPublicationData!$D:$D,'Publication Table (%)'!M$7),
SUMIFS(AllPublicationData!$J:$J,AllPublicationData!$A:$A,'Publication Table (%)'!$B176,AllPublicationData!$B:$B,'Publication Table (%)'!M$7)/
SUMIFS(AllPublicationData!$E:$E,AllPublicationData!$A:$A,'Publication Table (%)'!$B176,AllPublicationData!$B:$B,'Publication Table (%)'!M$7)))))))</f>
        <v>#DIV/0!</v>
      </c>
      <c r="N176" s="96" t="e">
        <f>IF('Publication Table (%)'!$C$5="All Cancelled Operations",
IFERROR(SUMIFS(AllPublicationData!$F:$F,AllPublicationData!$A:$A,'Publication Table (%)'!$B176,AllPublicationData!$B:$B,'Publication Table (%)'!$C$4,AllPublicationData!$D:$D,'Publication Table (%)'!N$7)/
SUMIFS(AllPublicationData!$E:$E,AllPublicationData!$A:$A,'Publication Table (%)'!$B176,AllPublicationData!$B:$B,'Publication Table (%)'!$C$4,AllPublicationData!$D:$D,'Publication Table (%)'!N$7),
SUMIFS(AllPublicationData!$F:$F,AllPublicationData!$A:$A,'Publication Table (%)'!$B176,AllPublicationData!$B:$B,'Publication Table (%)'!N$7)/
SUMIFS(AllPublicationData!$E:$E,AllPublicationData!$A:$A,'Publication Table (%)'!$B176,AllPublicationData!$B:$B,'Publication Table (%)'!N$7)),
IF('Publication Table (%)'!$C$5="Operations cancelled by patient",
IFERROR(SUMIFS(AllPublicationData!$G:$G,AllPublicationData!$A:$A,'Publication Table (%)'!$B176,AllPublicationData!$B:$B,'Publication Table (%)'!$C$4,AllPublicationData!$D:$D,'Publication Table (%)'!N$7)/
SUMIFS(AllPublicationData!$E:$E,AllPublicationData!$A:$A,'Publication Table (%)'!$B176,AllPublicationData!$B:$B,'Publication Table (%)'!$C$4,AllPublicationData!$D:$D,'Publication Table (%)'!N$7),
SUMIFS(AllPublicationData!$G:$G,AllPublicationData!$A:$A,'Publication Table (%)'!$B176,AllPublicationData!$B:$B,'Publication Table (%)'!N$7)/
SUMIFS(AllPublicationData!$E:$E,AllPublicationData!$A:$A,'Publication Table (%)'!$B176,AllPublicationData!$B:$B,'Publication Table (%)'!N$7)),
IF('Publication Table (%)'!$C$5="Operations cancelled for clinical reasons",
IFERROR(SUMIFS(AllPublicationData!$H:$H,AllPublicationData!$A:$A,'Publication Table (%)'!$B176,AllPublicationData!$B:$B,'Publication Table (%)'!$C$4,AllPublicationData!$D:$D,'Publication Table (%)'!N$7)/
SUMIFS(AllPublicationData!$E:$E,AllPublicationData!$A:$A,'Publication Table (%)'!$B176,AllPublicationData!$B:$B,'Publication Table (%)'!$C$4,AllPublicationData!$D:$D,'Publication Table (%)'!N$7),
SUMIFS(AllPublicationData!$H:$H,AllPublicationData!$A:$A,'Publication Table (%)'!$B176,AllPublicationData!$B:$B,'Publication Table (%)'!N$7)/
SUMIFS(AllPublicationData!$E:$E,AllPublicationData!$A:$A,'Publication Table (%)'!$B176,AllPublicationData!$B:$B,'Publication Table (%)'!N$7)),
IF('Publication Table (%)'!$C$5="Operations cancelled for non-clinical/capacity reasons",
IFERROR(SUMIFS(AllPublicationData!$I:$I,AllPublicationData!$A:$A,'Publication Table (%)'!$B176,AllPublicationData!$B:$B,'Publication Table (%)'!$C$4,AllPublicationData!$D:$D,'Publication Table (%)'!N$7)/
SUMIFS(AllPublicationData!$E:$E,AllPublicationData!$A:$A,'Publication Table (%)'!$B176,AllPublicationData!$B:$B,'Publication Table (%)'!$C$4,AllPublicationData!$D:$D,'Publication Table (%)'!N$7),
SUMIFS(AllPublicationData!$I:$I,AllPublicationData!$A:$A,'Publication Table (%)'!$B176,AllPublicationData!$B:$B,'Publication Table (%)'!N$7)/
SUMIFS(AllPublicationData!$E:$E,AllPublicationData!$A:$A,'Publication Table (%)'!$B176,AllPublicationData!$B:$B,'Publication Table (%)'!N$7)),
IF('Publication Table (%)'!$C$5="Cancellations for other reasons",
IFERROR(SUMIFS(AllPublicationData!$J:$J,AllPublicationData!$A:$A,'Publication Table (%)'!$B176,AllPublicationData!$B:$B,'Publication Table (%)'!$C$4,AllPublicationData!$D:$D,'Publication Table (%)'!N$7)/
SUMIFS(AllPublicationData!$E:$E,AllPublicationData!$A:$A,'Publication Table (%)'!$B176,AllPublicationData!$B:$B,'Publication Table (%)'!$C$4,AllPublicationData!$D:$D,'Publication Table (%)'!N$7),
SUMIFS(AllPublicationData!$J:$J,AllPublicationData!$A:$A,'Publication Table (%)'!$B176,AllPublicationData!$B:$B,'Publication Table (%)'!N$7)/
SUMIFS(AllPublicationData!$E:$E,AllPublicationData!$A:$A,'Publication Table (%)'!$B176,AllPublicationData!$B:$B,'Publication Table (%)'!N$7)))))))</f>
        <v>#DIV/0!</v>
      </c>
      <c r="O176" s="96" t="e">
        <f>IF('Publication Table (%)'!$C$5="All Cancelled Operations",
IFERROR(SUMIFS(AllPublicationData!$F:$F,AllPublicationData!$A:$A,'Publication Table (%)'!$B176,AllPublicationData!$B:$B,'Publication Table (%)'!$C$4,AllPublicationData!$D:$D,'Publication Table (%)'!O$7)/
SUMIFS(AllPublicationData!$E:$E,AllPublicationData!$A:$A,'Publication Table (%)'!$B176,AllPublicationData!$B:$B,'Publication Table (%)'!$C$4,AllPublicationData!$D:$D,'Publication Table (%)'!O$7),
SUMIFS(AllPublicationData!$F:$F,AllPublicationData!$A:$A,'Publication Table (%)'!$B176,AllPublicationData!$B:$B,'Publication Table (%)'!O$7)/
SUMIFS(AllPublicationData!$E:$E,AllPublicationData!$A:$A,'Publication Table (%)'!$B176,AllPublicationData!$B:$B,'Publication Table (%)'!O$7)),
IF('Publication Table (%)'!$C$5="Operations cancelled by patient",
IFERROR(SUMIFS(AllPublicationData!$G:$G,AllPublicationData!$A:$A,'Publication Table (%)'!$B176,AllPublicationData!$B:$B,'Publication Table (%)'!$C$4,AllPublicationData!$D:$D,'Publication Table (%)'!O$7)/
SUMIFS(AllPublicationData!$E:$E,AllPublicationData!$A:$A,'Publication Table (%)'!$B176,AllPublicationData!$B:$B,'Publication Table (%)'!$C$4,AllPublicationData!$D:$D,'Publication Table (%)'!O$7),
SUMIFS(AllPublicationData!$G:$G,AllPublicationData!$A:$A,'Publication Table (%)'!$B176,AllPublicationData!$B:$B,'Publication Table (%)'!O$7)/
SUMIFS(AllPublicationData!$E:$E,AllPublicationData!$A:$A,'Publication Table (%)'!$B176,AllPublicationData!$B:$B,'Publication Table (%)'!O$7)),
IF('Publication Table (%)'!$C$5="Operations cancelled for clinical reasons",
IFERROR(SUMIFS(AllPublicationData!$H:$H,AllPublicationData!$A:$A,'Publication Table (%)'!$B176,AllPublicationData!$B:$B,'Publication Table (%)'!$C$4,AllPublicationData!$D:$D,'Publication Table (%)'!O$7)/
SUMIFS(AllPublicationData!$E:$E,AllPublicationData!$A:$A,'Publication Table (%)'!$B176,AllPublicationData!$B:$B,'Publication Table (%)'!$C$4,AllPublicationData!$D:$D,'Publication Table (%)'!O$7),
SUMIFS(AllPublicationData!$H:$H,AllPublicationData!$A:$A,'Publication Table (%)'!$B176,AllPublicationData!$B:$B,'Publication Table (%)'!O$7)/
SUMIFS(AllPublicationData!$E:$E,AllPublicationData!$A:$A,'Publication Table (%)'!$B176,AllPublicationData!$B:$B,'Publication Table (%)'!O$7)),
IF('Publication Table (%)'!$C$5="Operations cancelled for non-clinical/capacity reasons",
IFERROR(SUMIFS(AllPublicationData!$I:$I,AllPublicationData!$A:$A,'Publication Table (%)'!$B176,AllPublicationData!$B:$B,'Publication Table (%)'!$C$4,AllPublicationData!$D:$D,'Publication Table (%)'!O$7)/
SUMIFS(AllPublicationData!$E:$E,AllPublicationData!$A:$A,'Publication Table (%)'!$B176,AllPublicationData!$B:$B,'Publication Table (%)'!$C$4,AllPublicationData!$D:$D,'Publication Table (%)'!O$7),
SUMIFS(AllPublicationData!$I:$I,AllPublicationData!$A:$A,'Publication Table (%)'!$B176,AllPublicationData!$B:$B,'Publication Table (%)'!O$7)/
SUMIFS(AllPublicationData!$E:$E,AllPublicationData!$A:$A,'Publication Table (%)'!$B176,AllPublicationData!$B:$B,'Publication Table (%)'!O$7)),
IF('Publication Table (%)'!$C$5="Cancellations for other reasons",
IFERROR(SUMIFS(AllPublicationData!$J:$J,AllPublicationData!$A:$A,'Publication Table (%)'!$B176,AllPublicationData!$B:$B,'Publication Table (%)'!$C$4,AllPublicationData!$D:$D,'Publication Table (%)'!O$7)/
SUMIFS(AllPublicationData!$E:$E,AllPublicationData!$A:$A,'Publication Table (%)'!$B176,AllPublicationData!$B:$B,'Publication Table (%)'!$C$4,AllPublicationData!$D:$D,'Publication Table (%)'!O$7),
SUMIFS(AllPublicationData!$J:$J,AllPublicationData!$A:$A,'Publication Table (%)'!$B176,AllPublicationData!$B:$B,'Publication Table (%)'!O$7)/
SUMIFS(AllPublicationData!$E:$E,AllPublicationData!$A:$A,'Publication Table (%)'!$B176,AllPublicationData!$B:$B,'Publication Table (%)'!O$7)))))))</f>
        <v>#DIV/0!</v>
      </c>
      <c r="P176" s="96" t="e">
        <f>IF('Publication Table (%)'!$C$5="All Cancelled Operations",
IFERROR(SUMIFS(AllPublicationData!$F:$F,AllPublicationData!$A:$A,'Publication Table (%)'!$B176,AllPublicationData!$B:$B,'Publication Table (%)'!$C$4,AllPublicationData!$D:$D,'Publication Table (%)'!P$7)/
SUMIFS(AllPublicationData!$E:$E,AllPublicationData!$A:$A,'Publication Table (%)'!$B176,AllPublicationData!$B:$B,'Publication Table (%)'!$C$4,AllPublicationData!$D:$D,'Publication Table (%)'!P$7),
SUMIFS(AllPublicationData!$F:$F,AllPublicationData!$A:$A,'Publication Table (%)'!$B176,AllPublicationData!$B:$B,'Publication Table (%)'!P$7)/
SUMIFS(AllPublicationData!$E:$E,AllPublicationData!$A:$A,'Publication Table (%)'!$B176,AllPublicationData!$B:$B,'Publication Table (%)'!P$7)),
IF('Publication Table (%)'!$C$5="Operations cancelled by patient",
IFERROR(SUMIFS(AllPublicationData!$G:$G,AllPublicationData!$A:$A,'Publication Table (%)'!$B176,AllPublicationData!$B:$B,'Publication Table (%)'!$C$4,AllPublicationData!$D:$D,'Publication Table (%)'!P$7)/
SUMIFS(AllPublicationData!$E:$E,AllPublicationData!$A:$A,'Publication Table (%)'!$B176,AllPublicationData!$B:$B,'Publication Table (%)'!$C$4,AllPublicationData!$D:$D,'Publication Table (%)'!P$7),
SUMIFS(AllPublicationData!$G:$G,AllPublicationData!$A:$A,'Publication Table (%)'!$B176,AllPublicationData!$B:$B,'Publication Table (%)'!P$7)/
SUMIFS(AllPublicationData!$E:$E,AllPublicationData!$A:$A,'Publication Table (%)'!$B176,AllPublicationData!$B:$B,'Publication Table (%)'!P$7)),
IF('Publication Table (%)'!$C$5="Operations cancelled for clinical reasons",
IFERROR(SUMIFS(AllPublicationData!$H:$H,AllPublicationData!$A:$A,'Publication Table (%)'!$B176,AllPublicationData!$B:$B,'Publication Table (%)'!$C$4,AllPublicationData!$D:$D,'Publication Table (%)'!P$7)/
SUMIFS(AllPublicationData!$E:$E,AllPublicationData!$A:$A,'Publication Table (%)'!$B176,AllPublicationData!$B:$B,'Publication Table (%)'!$C$4,AllPublicationData!$D:$D,'Publication Table (%)'!P$7),
SUMIFS(AllPublicationData!$H:$H,AllPublicationData!$A:$A,'Publication Table (%)'!$B176,AllPublicationData!$B:$B,'Publication Table (%)'!P$7)/
SUMIFS(AllPublicationData!$E:$E,AllPublicationData!$A:$A,'Publication Table (%)'!$B176,AllPublicationData!$B:$B,'Publication Table (%)'!P$7)),
IF('Publication Table (%)'!$C$5="Operations cancelled for non-clinical/capacity reasons",
IFERROR(SUMIFS(AllPublicationData!$I:$I,AllPublicationData!$A:$A,'Publication Table (%)'!$B176,AllPublicationData!$B:$B,'Publication Table (%)'!$C$4,AllPublicationData!$D:$D,'Publication Table (%)'!P$7)/
SUMIFS(AllPublicationData!$E:$E,AllPublicationData!$A:$A,'Publication Table (%)'!$B176,AllPublicationData!$B:$B,'Publication Table (%)'!$C$4,AllPublicationData!$D:$D,'Publication Table (%)'!P$7),
SUMIFS(AllPublicationData!$I:$I,AllPublicationData!$A:$A,'Publication Table (%)'!$B176,AllPublicationData!$B:$B,'Publication Table (%)'!P$7)/
SUMIFS(AllPublicationData!$E:$E,AllPublicationData!$A:$A,'Publication Table (%)'!$B176,AllPublicationData!$B:$B,'Publication Table (%)'!P$7)),
IF('Publication Table (%)'!$C$5="Cancellations for other reasons",
IFERROR(SUMIFS(AllPublicationData!$J:$J,AllPublicationData!$A:$A,'Publication Table (%)'!$B176,AllPublicationData!$B:$B,'Publication Table (%)'!$C$4,AllPublicationData!$D:$D,'Publication Table (%)'!P$7)/
SUMIFS(AllPublicationData!$E:$E,AllPublicationData!$A:$A,'Publication Table (%)'!$B176,AllPublicationData!$B:$B,'Publication Table (%)'!$C$4,AllPublicationData!$D:$D,'Publication Table (%)'!P$7),
SUMIFS(AllPublicationData!$J:$J,AllPublicationData!$A:$A,'Publication Table (%)'!$B176,AllPublicationData!$B:$B,'Publication Table (%)'!P$7)/
SUMIFS(AllPublicationData!$E:$E,AllPublicationData!$A:$A,'Publication Table (%)'!$B176,AllPublicationData!$B:$B,'Publication Table (%)'!P$7)))))))</f>
        <v>#DIV/0!</v>
      </c>
      <c r="Q176" s="96" t="e">
        <f>IF('Publication Table (%)'!$C$5="All Cancelled Operations",
IFERROR(SUMIFS(AllPublicationData!$F:$F,AllPublicationData!$A:$A,'Publication Table (%)'!$B176,AllPublicationData!$B:$B,'Publication Table (%)'!$C$4,AllPublicationData!$D:$D,'Publication Table (%)'!Q$7)/
SUMIFS(AllPublicationData!$E:$E,AllPublicationData!$A:$A,'Publication Table (%)'!$B176,AllPublicationData!$B:$B,'Publication Table (%)'!$C$4,AllPublicationData!$D:$D,'Publication Table (%)'!Q$7),
SUMIFS(AllPublicationData!$F:$F,AllPublicationData!$A:$A,'Publication Table (%)'!$B176,AllPublicationData!$B:$B,'Publication Table (%)'!Q$7)/
SUMIFS(AllPublicationData!$E:$E,AllPublicationData!$A:$A,'Publication Table (%)'!$B176,AllPublicationData!$B:$B,'Publication Table (%)'!Q$7)),
IF('Publication Table (%)'!$C$5="Operations cancelled by patient",
IFERROR(SUMIFS(AllPublicationData!$G:$G,AllPublicationData!$A:$A,'Publication Table (%)'!$B176,AllPublicationData!$B:$B,'Publication Table (%)'!$C$4,AllPublicationData!$D:$D,'Publication Table (%)'!Q$7)/
SUMIFS(AllPublicationData!$E:$E,AllPublicationData!$A:$A,'Publication Table (%)'!$B176,AllPublicationData!$B:$B,'Publication Table (%)'!$C$4,AllPublicationData!$D:$D,'Publication Table (%)'!Q$7),
SUMIFS(AllPublicationData!$G:$G,AllPublicationData!$A:$A,'Publication Table (%)'!$B176,AllPublicationData!$B:$B,'Publication Table (%)'!Q$7)/
SUMIFS(AllPublicationData!$E:$E,AllPublicationData!$A:$A,'Publication Table (%)'!$B176,AllPublicationData!$B:$B,'Publication Table (%)'!Q$7)),
IF('Publication Table (%)'!$C$5="Operations cancelled for clinical reasons",
IFERROR(SUMIFS(AllPublicationData!$H:$H,AllPublicationData!$A:$A,'Publication Table (%)'!$B176,AllPublicationData!$B:$B,'Publication Table (%)'!$C$4,AllPublicationData!$D:$D,'Publication Table (%)'!Q$7)/
SUMIFS(AllPublicationData!$E:$E,AllPublicationData!$A:$A,'Publication Table (%)'!$B176,AllPublicationData!$B:$B,'Publication Table (%)'!$C$4,AllPublicationData!$D:$D,'Publication Table (%)'!Q$7),
SUMIFS(AllPublicationData!$H:$H,AllPublicationData!$A:$A,'Publication Table (%)'!$B176,AllPublicationData!$B:$B,'Publication Table (%)'!Q$7)/
SUMIFS(AllPublicationData!$E:$E,AllPublicationData!$A:$A,'Publication Table (%)'!$B176,AllPublicationData!$B:$B,'Publication Table (%)'!Q$7)),
IF('Publication Table (%)'!$C$5="Operations cancelled for non-clinical/capacity reasons",
IFERROR(SUMIFS(AllPublicationData!$I:$I,AllPublicationData!$A:$A,'Publication Table (%)'!$B176,AllPublicationData!$B:$B,'Publication Table (%)'!$C$4,AllPublicationData!$D:$D,'Publication Table (%)'!Q$7)/
SUMIFS(AllPublicationData!$E:$E,AllPublicationData!$A:$A,'Publication Table (%)'!$B176,AllPublicationData!$B:$B,'Publication Table (%)'!$C$4,AllPublicationData!$D:$D,'Publication Table (%)'!Q$7),
SUMIFS(AllPublicationData!$I:$I,AllPublicationData!$A:$A,'Publication Table (%)'!$B176,AllPublicationData!$B:$B,'Publication Table (%)'!Q$7)/
SUMIFS(AllPublicationData!$E:$E,AllPublicationData!$A:$A,'Publication Table (%)'!$B176,AllPublicationData!$B:$B,'Publication Table (%)'!Q$7)),
IF('Publication Table (%)'!$C$5="Cancellations for other reasons",
IFERROR(SUMIFS(AllPublicationData!$J:$J,AllPublicationData!$A:$A,'Publication Table (%)'!$B176,AllPublicationData!$B:$B,'Publication Table (%)'!$C$4,AllPublicationData!$D:$D,'Publication Table (%)'!Q$7)/
SUMIFS(AllPublicationData!$E:$E,AllPublicationData!$A:$A,'Publication Table (%)'!$B176,AllPublicationData!$B:$B,'Publication Table (%)'!$C$4,AllPublicationData!$D:$D,'Publication Table (%)'!Q$7),
SUMIFS(AllPublicationData!$J:$J,AllPublicationData!$A:$A,'Publication Table (%)'!$B176,AllPublicationData!$B:$B,'Publication Table (%)'!Q$7)/
SUMIFS(AllPublicationData!$E:$E,AllPublicationData!$A:$A,'Publication Table (%)'!$B176,AllPublicationData!$B:$B,'Publication Table (%)'!Q$7)))))))</f>
        <v>#DIV/0!</v>
      </c>
      <c r="R176" s="96" t="e">
        <f>IF('Publication Table (%)'!$C$5="All Cancelled Operations",
IFERROR(SUMIFS(AllPublicationData!$F:$F,AllPublicationData!$A:$A,'Publication Table (%)'!$B176,AllPublicationData!$B:$B,'Publication Table (%)'!$C$4,AllPublicationData!$D:$D,'Publication Table (%)'!R$7)/
SUMIFS(AllPublicationData!$E:$E,AllPublicationData!$A:$A,'Publication Table (%)'!$B176,AllPublicationData!$B:$B,'Publication Table (%)'!$C$4,AllPublicationData!$D:$D,'Publication Table (%)'!R$7),
SUMIFS(AllPublicationData!$F:$F,AllPublicationData!$A:$A,'Publication Table (%)'!$B176,AllPublicationData!$B:$B,'Publication Table (%)'!R$7)/
SUMIFS(AllPublicationData!$E:$E,AllPublicationData!$A:$A,'Publication Table (%)'!$B176,AllPublicationData!$B:$B,'Publication Table (%)'!R$7)),
IF('Publication Table (%)'!$C$5="Operations cancelled by patient",
IFERROR(SUMIFS(AllPublicationData!$G:$G,AllPublicationData!$A:$A,'Publication Table (%)'!$B176,AllPublicationData!$B:$B,'Publication Table (%)'!$C$4,AllPublicationData!$D:$D,'Publication Table (%)'!R$7)/
SUMIFS(AllPublicationData!$E:$E,AllPublicationData!$A:$A,'Publication Table (%)'!$B176,AllPublicationData!$B:$B,'Publication Table (%)'!$C$4,AllPublicationData!$D:$D,'Publication Table (%)'!R$7),
SUMIFS(AllPublicationData!$G:$G,AllPublicationData!$A:$A,'Publication Table (%)'!$B176,AllPublicationData!$B:$B,'Publication Table (%)'!R$7)/
SUMIFS(AllPublicationData!$E:$E,AllPublicationData!$A:$A,'Publication Table (%)'!$B176,AllPublicationData!$B:$B,'Publication Table (%)'!R$7)),
IF('Publication Table (%)'!$C$5="Operations cancelled for clinical reasons",
IFERROR(SUMIFS(AllPublicationData!$H:$H,AllPublicationData!$A:$A,'Publication Table (%)'!$B176,AllPublicationData!$B:$B,'Publication Table (%)'!$C$4,AllPublicationData!$D:$D,'Publication Table (%)'!R$7)/
SUMIFS(AllPublicationData!$E:$E,AllPublicationData!$A:$A,'Publication Table (%)'!$B176,AllPublicationData!$B:$B,'Publication Table (%)'!$C$4,AllPublicationData!$D:$D,'Publication Table (%)'!R$7),
SUMIFS(AllPublicationData!$H:$H,AllPublicationData!$A:$A,'Publication Table (%)'!$B176,AllPublicationData!$B:$B,'Publication Table (%)'!R$7)/
SUMIFS(AllPublicationData!$E:$E,AllPublicationData!$A:$A,'Publication Table (%)'!$B176,AllPublicationData!$B:$B,'Publication Table (%)'!R$7)),
IF('Publication Table (%)'!$C$5="Operations cancelled for non-clinical/capacity reasons",
IFERROR(SUMIFS(AllPublicationData!$I:$I,AllPublicationData!$A:$A,'Publication Table (%)'!$B176,AllPublicationData!$B:$B,'Publication Table (%)'!$C$4,AllPublicationData!$D:$D,'Publication Table (%)'!R$7)/
SUMIFS(AllPublicationData!$E:$E,AllPublicationData!$A:$A,'Publication Table (%)'!$B176,AllPublicationData!$B:$B,'Publication Table (%)'!$C$4,AllPublicationData!$D:$D,'Publication Table (%)'!R$7),
SUMIFS(AllPublicationData!$I:$I,AllPublicationData!$A:$A,'Publication Table (%)'!$B176,AllPublicationData!$B:$B,'Publication Table (%)'!R$7)/
SUMIFS(AllPublicationData!$E:$E,AllPublicationData!$A:$A,'Publication Table (%)'!$B176,AllPublicationData!$B:$B,'Publication Table (%)'!R$7)),
IF('Publication Table (%)'!$C$5="Cancellations for other reasons",
IFERROR(SUMIFS(AllPublicationData!$J:$J,AllPublicationData!$A:$A,'Publication Table (%)'!$B176,AllPublicationData!$B:$B,'Publication Table (%)'!$C$4,AllPublicationData!$D:$D,'Publication Table (%)'!R$7)/
SUMIFS(AllPublicationData!$E:$E,AllPublicationData!$A:$A,'Publication Table (%)'!$B176,AllPublicationData!$B:$B,'Publication Table (%)'!$C$4,AllPublicationData!$D:$D,'Publication Table (%)'!R$7),
SUMIFS(AllPublicationData!$J:$J,AllPublicationData!$A:$A,'Publication Table (%)'!$B176,AllPublicationData!$B:$B,'Publication Table (%)'!R$7)/
SUMIFS(AllPublicationData!$E:$E,AllPublicationData!$A:$A,'Publication Table (%)'!$B176,AllPublicationData!$B:$B,'Publication Table (%)'!R$7)))))))</f>
        <v>#DIV/0!</v>
      </c>
      <c r="S176" s="96" t="e">
        <f>IF('Publication Table (%)'!$C$5="All Cancelled Operations",
IFERROR(SUMIFS(AllPublicationData!$F:$F,AllPublicationData!$A:$A,'Publication Table (%)'!$B176,AllPublicationData!$B:$B,'Publication Table (%)'!$C$4,AllPublicationData!$D:$D,'Publication Table (%)'!S$7)/
SUMIFS(AllPublicationData!$E:$E,AllPublicationData!$A:$A,'Publication Table (%)'!$B176,AllPublicationData!$B:$B,'Publication Table (%)'!$C$4,AllPublicationData!$D:$D,'Publication Table (%)'!S$7),
SUMIFS(AllPublicationData!$F:$F,AllPublicationData!$A:$A,'Publication Table (%)'!$B176,AllPublicationData!$B:$B,'Publication Table (%)'!S$7)/
SUMIFS(AllPublicationData!$E:$E,AllPublicationData!$A:$A,'Publication Table (%)'!$B176,AllPublicationData!$B:$B,'Publication Table (%)'!S$7)),
IF('Publication Table (%)'!$C$5="Operations cancelled by patient",
IFERROR(SUMIFS(AllPublicationData!$G:$G,AllPublicationData!$A:$A,'Publication Table (%)'!$B176,AllPublicationData!$B:$B,'Publication Table (%)'!$C$4,AllPublicationData!$D:$D,'Publication Table (%)'!S$7)/
SUMIFS(AllPublicationData!$E:$E,AllPublicationData!$A:$A,'Publication Table (%)'!$B176,AllPublicationData!$B:$B,'Publication Table (%)'!$C$4,AllPublicationData!$D:$D,'Publication Table (%)'!S$7),
SUMIFS(AllPublicationData!$G:$G,AllPublicationData!$A:$A,'Publication Table (%)'!$B176,AllPublicationData!$B:$B,'Publication Table (%)'!S$7)/
SUMIFS(AllPublicationData!$E:$E,AllPublicationData!$A:$A,'Publication Table (%)'!$B176,AllPublicationData!$B:$B,'Publication Table (%)'!S$7)),
IF('Publication Table (%)'!$C$5="Operations cancelled for clinical reasons",
IFERROR(SUMIFS(AllPublicationData!$H:$H,AllPublicationData!$A:$A,'Publication Table (%)'!$B176,AllPublicationData!$B:$B,'Publication Table (%)'!$C$4,AllPublicationData!$D:$D,'Publication Table (%)'!S$7)/
SUMIFS(AllPublicationData!$E:$E,AllPublicationData!$A:$A,'Publication Table (%)'!$B176,AllPublicationData!$B:$B,'Publication Table (%)'!$C$4,AllPublicationData!$D:$D,'Publication Table (%)'!S$7),
SUMIFS(AllPublicationData!$H:$H,AllPublicationData!$A:$A,'Publication Table (%)'!$B176,AllPublicationData!$B:$B,'Publication Table (%)'!S$7)/
SUMIFS(AllPublicationData!$E:$E,AllPublicationData!$A:$A,'Publication Table (%)'!$B176,AllPublicationData!$B:$B,'Publication Table (%)'!S$7)),
IF('Publication Table (%)'!$C$5="Operations cancelled for non-clinical/capacity reasons",
IFERROR(SUMIFS(AllPublicationData!$I:$I,AllPublicationData!$A:$A,'Publication Table (%)'!$B176,AllPublicationData!$B:$B,'Publication Table (%)'!$C$4,AllPublicationData!$D:$D,'Publication Table (%)'!S$7)/
SUMIFS(AllPublicationData!$E:$E,AllPublicationData!$A:$A,'Publication Table (%)'!$B176,AllPublicationData!$B:$B,'Publication Table (%)'!$C$4,AllPublicationData!$D:$D,'Publication Table (%)'!S$7),
SUMIFS(AllPublicationData!$I:$I,AllPublicationData!$A:$A,'Publication Table (%)'!$B176,AllPublicationData!$B:$B,'Publication Table (%)'!S$7)/
SUMIFS(AllPublicationData!$E:$E,AllPublicationData!$A:$A,'Publication Table (%)'!$B176,AllPublicationData!$B:$B,'Publication Table (%)'!S$7)),
IF('Publication Table (%)'!$C$5="Cancellations for other reasons",
IFERROR(SUMIFS(AllPublicationData!$J:$J,AllPublicationData!$A:$A,'Publication Table (%)'!$B176,AllPublicationData!$B:$B,'Publication Table (%)'!$C$4,AllPublicationData!$D:$D,'Publication Table (%)'!S$7)/
SUMIFS(AllPublicationData!$E:$E,AllPublicationData!$A:$A,'Publication Table (%)'!$B176,AllPublicationData!$B:$B,'Publication Table (%)'!$C$4,AllPublicationData!$D:$D,'Publication Table (%)'!S$7),
SUMIFS(AllPublicationData!$J:$J,AllPublicationData!$A:$A,'Publication Table (%)'!$B176,AllPublicationData!$B:$B,'Publication Table (%)'!S$7)/
SUMIFS(AllPublicationData!$E:$E,AllPublicationData!$A:$A,'Publication Table (%)'!$B176,AllPublicationData!$B:$B,'Publication Table (%)'!S$7)))))))</f>
        <v>#DIV/0!</v>
      </c>
    </row>
    <row r="177" spans="3:19" x14ac:dyDescent="0.35">
      <c r="C177" s="112">
        <f>IF('Publication Table (%)'!$C$5="All Cancelled Operations",
SUMIFS(AllPublicationData!$F:$F,AllPublicationData!$A:$A,'Publication Table (%)'!$B177,AllPublicationData!$B:$B,'Publication Table (%)'!$C$4),
IF('Publication Table (%)'!$C$5="Operations cancelled by patient",
SUMIFS(AllPublicationData!$G:$G,AllPublicationData!$A:$A,'Publication Table (%)'!$B177,AllPublicationData!$B:$B,'Publication Table (%)'!$C$4),
IF('Publication Table (%)'!$C$5="Operations cancelled for clinical reasons",
SUMIFS(AllPublicationData!$H:$H,AllPublicationData!$A:$A,'Publication Table (%)'!$B177,AllPublicationData!$B:$B,'Publication Table (%)'!$C$4),
IF('Publication Table (%)'!$C$5="Operations cancelled for non-clinical/capacity reasons",
SUMIFS(AllPublicationData!$I:$I,AllPublicationData!$A:$A,'Publication Table (%)'!$B177,AllPublicationData!$B:$B,'Publication Table (%)'!$C$4),
IF('Publication Table (%)'!$C$5="Cancellations for other reasons",
SUMIFS(AllPublicationData!$J:$J,AllPublicationData!$A:$A,'Publication Table (%)'!$B177,AllPublicationData!$B:$B,'Publication Table (%)'!$C$4))))))+
IF(AND($C$4="NHS Scotland",$C$5="All Cancelled Operations"),
SUMIFS(AllPublicationData!$F:$F,AllPublicationData!$A:$A,'Publication Table (%)'!$B177),
IF(AND($C$4="NHS Scotland",$C$5="Operations cancelled by patient"),
SUMIFS(AllPublicationData!$G:$G,AllPublicationData!$A:$A,'Publication Table (%)'!$B177),
IF(AND($C$4="NHS Scotland",$C$5="Operations cancelled for clinical reasons"),
SUMIFS(AllPublicationData!$H:$H,AllPublicationData!$A:$A,'Publication Table (%)'!$B177),
IF(AND($C$4="NHS Scotland",$C$5="Operations cancelled for non-clinical/capacity reasons"),
SUMIFS(AllPublicationData!$I:$I,AllPublicationData!$A:$A,'Publication Table (%)'!$B177),
IF(AND($C$4="NHS Scotland",$C$5="Cancellations for other reasons"),
SUMIFS(AllPublicationData!$J:$J,AllPublicationData!$A:$A,'Publication Table (%)'!$B177))))))</f>
        <v>0</v>
      </c>
      <c r="D177" s="110" t="e">
        <f>IF(AND('Publication Table (%)'!$C$5="All Cancelled Operations",$C$4&lt;&gt;"NHS Scotland"),
IFERROR(SUMIFS(AllPublicationData!$F:$F,AllPublicationData!$A:$A,'Publication Table (%)'!$B177,AllPublicationData!$B:$B,'Publication Table (%)'!$C$4,AllPublicationData!$D:$D,'Publication Table (%)'!D$7)/
SUMIFS(AllPublicationData!$E:$E,AllPublicationData!$A:$A,'Publication Table (%)'!$B177,AllPublicationData!$B:$B,'Publication Table (%)'!$C$4,AllPublicationData!$D:$D,'Publication Table (%)'!D$7),
SUMIFS(AllPublicationData!$F:$F,AllPublicationData!$A:$A,'Publication Table (%)'!$B177,AllPublicationData!$B:$B,'Publication Table (%)'!D$7)/
SUMIFS(AllPublicationData!$E:$E,AllPublicationData!$A:$A,'Publication Table (%)'!$B177,AllPublicationData!$B:$B,'Publication Table (%)'!D$7)),
IF(AND('Publication Table (%)'!$C$5="Operations cancelled by patient",$C$4&lt;&gt;"NHS Scotland"),
IFERROR(SUMIFS(AllPublicationData!$G:$G,AllPublicationData!$A:$A,'Publication Table (%)'!$B177,AllPublicationData!$B:$B,'Publication Table (%)'!$C$4,AllPublicationData!$D:$D,'Publication Table (%)'!D$7)/
SUMIFS(AllPublicationData!$E:$E,AllPublicationData!$A:$A,'Publication Table (%)'!$B177,AllPublicationData!$B:$B,'Publication Table (%)'!$C$4,AllPublicationData!$D:$D,'Publication Table (%)'!D$7),
SUMIFS(AllPublicationData!$G:$G,AllPublicationData!$A:$A,'Publication Table (%)'!$B177,AllPublicationData!$B:$B,'Publication Table (%)'!D$7)/
SUMIFS(AllPublicationData!$E:$E,AllPublicationData!$A:$A,'Publication Table (%)'!$B177,AllPublicationData!$B:$B,'Publication Table (%)'!D$7)),
IF(AND('Publication Table (%)'!$C$5="Operations cancelled for clinical reasons",$C$4&lt;&gt;"NHS Scotland"),
IFERROR(SUMIFS(AllPublicationData!$H:$H,AllPublicationData!$A:$A,'Publication Table (%)'!$B177,AllPublicationData!$B:$B,'Publication Table (%)'!$C$4,AllPublicationData!$D:$D,'Publication Table (%)'!D$7)/
SUMIFS(AllPublicationData!$E:$E,AllPublicationData!$A:$A,'Publication Table (%)'!$B177,AllPublicationData!$B:$B,'Publication Table (%)'!$C$4,AllPublicationData!$D:$D,'Publication Table (%)'!D$7),
SUMIFS(AllPublicationData!$H:$H,AllPublicationData!$A:$A,'Publication Table (%)'!$B177,AllPublicationData!$B:$B,'Publication Table (%)'!D$7)/
SUMIFS(AllPublicationData!$E:$E,AllPublicationData!$A:$A,'Publication Table (%)'!$B177,AllPublicationData!$B:$B,'Publication Table (%)'!D$7)),
IF(AND('Publication Table (%)'!$C$5="Operations cancelled for non-clinical/capacity reasons",$C$4&lt;&gt;"NHS Scotland"),
IFERROR(SUMIFS(AllPublicationData!$I:$I,AllPublicationData!$A:$A,'Publication Table (%)'!$B177,AllPublicationData!$B:$B,'Publication Table (%)'!$C$4,AllPublicationData!$D:$D,'Publication Table (%)'!D$7)/
SUMIFS(AllPublicationData!$E:$E,AllPublicationData!$A:$A,'Publication Table (%)'!$B177,AllPublicationData!$B:$B,'Publication Table (%)'!$C$4,AllPublicationData!$D:$D,'Publication Table (%)'!D$7),
SUMIFS(AllPublicationData!$I:$I,AllPublicationData!$A:$A,'Publication Table (%)'!$B177,AllPublicationData!$B:$B,'Publication Table (%)'!D$7)/
SUMIFS(AllPublicationData!$E:$E,AllPublicationData!$A:$A,'Publication Table (%)'!$B177,AllPublicationData!$B:$B,'Publication Table (%)'!D$7)),
IF(AND('Publication Table (%)'!$C$5="Cancellations for other reasons",$C$4&lt;&gt;"NHS Scotland"),
IFERROR(SUMIFS(AllPublicationData!$J:$J,AllPublicationData!$A:$A,'Publication Table (%)'!$B177,AllPublicationData!$B:$B,'Publication Table (%)'!$C$4,AllPublicationData!$D:$D,'Publication Table (%)'!D$7)/
SUMIFS(AllPublicationData!$E:$E,AllPublicationData!$A:$A,'Publication Table (%)'!$B177,AllPublicationData!$B:$B,'Publication Table (%)'!$C$4,AllPublicationData!$D:$D,'Publication Table (%)'!D$7),
SUMIFS(AllPublicationData!$J:$J,AllPublicationData!$A:$A,'Publication Table (%)'!$B177,AllPublicationData!$B:$B,'Publication Table (%)'!D$7)/
SUMIFS(AllPublicationData!$E:$E,AllPublicationData!$A:$A,'Publication Table (%)'!$B177,AllPublicationData!$B:$B,'Publication Table (%)'!D$7)),
IF(AND($C$4="NHS Scotland",$C$5="All Cancelled Operations"),
SUMIFS(AllPublicationData!$F:$F,AllPublicationData!$A:$A,'Publication Table'!$B177)/
SUMIFS(AllPublicationData!$E:$E,AllPublicationData!$A:$A,'Publication Table'!$B177),
IF(AND($C$4="NHS Scotland",$C$5="Operations cancelled by patient"),
SUMIFS(AllPublicationData!$G:$G,AllPublicationData!$A:$A,'Publication Table'!$B177)/
SUMIFS(AllPublicationData!$E:$E,AllPublicationData!$A:$A,'Publication Table'!$B177),
IF(AND($C$4="NHS Scotland",$C$5="Operations cancelled for clinical reasons"),
SUMIFS(AllPublicationData!$H:$H,AllPublicationData!$A:$A,'Publication Table'!$B177)/
SUMIFS(AllPublicationData!$E:$E,AllPublicationData!$A:$A,'Publication Table'!$B177),
IF(AND($C$4="NHS Scotland",$C$5="Operations cancelled for non-clinical/capacity reasons"),
SUMIFS(AllPublicationData!$I:$I,AllPublicationData!$A:$A,'Publication Table'!$B177)/
SUMIFS(AllPublicationData!$E:$E,AllPublicationData!$A:$A,'Publication Table'!$B177),
IF(AND($C$4="NHS Scotland",$C$5="Cancellations for other reasons"),
SUMIFS(AllPublicationData!$J:$J,AllPublicationData!$A:$A,'Publication Table'!$B177)/
SUMIFS(AllPublicationData!$E:$E,AllPublicationData!$A:$A,'Publication Table'!$B177)))))))))))</f>
        <v>#DIV/0!</v>
      </c>
      <c r="E177" s="96" t="e">
        <f>IF('Publication Table (%)'!$C$5="All Cancelled Operations",
IFERROR(SUMIFS(AllPublicationData!$F:$F,AllPublicationData!$A:$A,'Publication Table (%)'!$B177,AllPublicationData!$B:$B,'Publication Table (%)'!$C$4,AllPublicationData!$D:$D,'Publication Table (%)'!E$7)/
SUMIFS(AllPublicationData!$E:$E,AllPublicationData!$A:$A,'Publication Table (%)'!$B177,AllPublicationData!$B:$B,'Publication Table (%)'!$C$4,AllPublicationData!$D:$D,'Publication Table (%)'!E$7),
SUMIFS(AllPublicationData!$F:$F,AllPublicationData!$A:$A,'Publication Table (%)'!$B177,AllPublicationData!$B:$B,'Publication Table (%)'!E$7)/
SUMIFS(AllPublicationData!$E:$E,AllPublicationData!$A:$A,'Publication Table (%)'!$B177,AllPublicationData!$B:$B,'Publication Table (%)'!E$7)),
IF('Publication Table (%)'!$C$5="Operations cancelled by patient",
IFERROR(SUMIFS(AllPublicationData!$G:$G,AllPublicationData!$A:$A,'Publication Table (%)'!$B177,AllPublicationData!$B:$B,'Publication Table (%)'!$C$4,AllPublicationData!$D:$D,'Publication Table (%)'!E$7)/
SUMIFS(AllPublicationData!$E:$E,AllPublicationData!$A:$A,'Publication Table (%)'!$B177,AllPublicationData!$B:$B,'Publication Table (%)'!$C$4,AllPublicationData!$D:$D,'Publication Table (%)'!E$7),
SUMIFS(AllPublicationData!$G:$G,AllPublicationData!$A:$A,'Publication Table (%)'!$B177,AllPublicationData!$B:$B,'Publication Table (%)'!E$7)/
SUMIFS(AllPublicationData!$E:$E,AllPublicationData!$A:$A,'Publication Table (%)'!$B177,AllPublicationData!$B:$B,'Publication Table (%)'!E$7)),
IF('Publication Table (%)'!$C$5="Operations cancelled for clinical reasons",
IFERROR(SUMIFS(AllPublicationData!$H:$H,AllPublicationData!$A:$A,'Publication Table (%)'!$B177,AllPublicationData!$B:$B,'Publication Table (%)'!$C$4,AllPublicationData!$D:$D,'Publication Table (%)'!E$7)/
SUMIFS(AllPublicationData!$E:$E,AllPublicationData!$A:$A,'Publication Table (%)'!$B177,AllPublicationData!$B:$B,'Publication Table (%)'!$C$4,AllPublicationData!$D:$D,'Publication Table (%)'!E$7),
SUMIFS(AllPublicationData!$H:$H,AllPublicationData!$A:$A,'Publication Table (%)'!$B177,AllPublicationData!$B:$B,'Publication Table (%)'!E$7)/
SUMIFS(AllPublicationData!$E:$E,AllPublicationData!$A:$A,'Publication Table (%)'!$B177,AllPublicationData!$B:$B,'Publication Table (%)'!E$7)),
IF('Publication Table (%)'!$C$5="Operations cancelled for non-clinical/capacity reasons",
IFERROR(SUMIFS(AllPublicationData!$I:$I,AllPublicationData!$A:$A,'Publication Table (%)'!$B177,AllPublicationData!$B:$B,'Publication Table (%)'!$C$4,AllPublicationData!$D:$D,'Publication Table (%)'!E$7)/
SUMIFS(AllPublicationData!$E:$E,AllPublicationData!$A:$A,'Publication Table (%)'!$B177,AllPublicationData!$B:$B,'Publication Table (%)'!$C$4,AllPublicationData!$D:$D,'Publication Table (%)'!E$7),
SUMIFS(AllPublicationData!$I:$I,AllPublicationData!$A:$A,'Publication Table (%)'!$B177,AllPublicationData!$B:$B,'Publication Table (%)'!E$7)/
SUMIFS(AllPublicationData!$E:$E,AllPublicationData!$A:$A,'Publication Table (%)'!$B177,AllPublicationData!$B:$B,'Publication Table (%)'!E$7)),
IF('Publication Table (%)'!$C$5="Cancellations for other reasons",
IFERROR(SUMIFS(AllPublicationData!$J:$J,AllPublicationData!$A:$A,'Publication Table (%)'!$B177,AllPublicationData!$B:$B,'Publication Table (%)'!$C$4,AllPublicationData!$D:$D,'Publication Table (%)'!E$7)/
SUMIFS(AllPublicationData!$E:$E,AllPublicationData!$A:$A,'Publication Table (%)'!$B177,AllPublicationData!$B:$B,'Publication Table (%)'!$C$4,AllPublicationData!$D:$D,'Publication Table (%)'!E$7),
SUMIFS(AllPublicationData!$J:$J,AllPublicationData!$A:$A,'Publication Table (%)'!$B177,AllPublicationData!$B:$B,'Publication Table (%)'!E$7)/
SUMIFS(AllPublicationData!$E:$E,AllPublicationData!$A:$A,'Publication Table (%)'!$B177,AllPublicationData!$B:$B,'Publication Table (%)'!E$7)))))))</f>
        <v>#DIV/0!</v>
      </c>
      <c r="F177" s="96" t="e">
        <f>IF('Publication Table (%)'!$C$5="All Cancelled Operations",
IFERROR(SUMIFS(AllPublicationData!$F:$F,AllPublicationData!$A:$A,'Publication Table (%)'!$B177,AllPublicationData!$B:$B,'Publication Table (%)'!$C$4,AllPublicationData!$D:$D,'Publication Table (%)'!F$7)/
SUMIFS(AllPublicationData!$E:$E,AllPublicationData!$A:$A,'Publication Table (%)'!$B177,AllPublicationData!$B:$B,'Publication Table (%)'!$C$4,AllPublicationData!$D:$D,'Publication Table (%)'!F$7),
SUMIFS(AllPublicationData!$F:$F,AllPublicationData!$A:$A,'Publication Table (%)'!$B177,AllPublicationData!$B:$B,'Publication Table (%)'!F$7)/
SUMIFS(AllPublicationData!$E:$E,AllPublicationData!$A:$A,'Publication Table (%)'!$B177,AllPublicationData!$B:$B,'Publication Table (%)'!F$7)),
IF('Publication Table (%)'!$C$5="Operations cancelled by patient",
IFERROR(SUMIFS(AllPublicationData!$G:$G,AllPublicationData!$A:$A,'Publication Table (%)'!$B177,AllPublicationData!$B:$B,'Publication Table (%)'!$C$4,AllPublicationData!$D:$D,'Publication Table (%)'!F$7)/
SUMIFS(AllPublicationData!$E:$E,AllPublicationData!$A:$A,'Publication Table (%)'!$B177,AllPublicationData!$B:$B,'Publication Table (%)'!$C$4,AllPublicationData!$D:$D,'Publication Table (%)'!F$7),
SUMIFS(AllPublicationData!$G:$G,AllPublicationData!$A:$A,'Publication Table (%)'!$B177,AllPublicationData!$B:$B,'Publication Table (%)'!F$7)/
SUMIFS(AllPublicationData!$E:$E,AllPublicationData!$A:$A,'Publication Table (%)'!$B177,AllPublicationData!$B:$B,'Publication Table (%)'!F$7)),
IF('Publication Table (%)'!$C$5="Operations cancelled for clinical reasons",
IFERROR(SUMIFS(AllPublicationData!$H:$H,AllPublicationData!$A:$A,'Publication Table (%)'!$B177,AllPublicationData!$B:$B,'Publication Table (%)'!$C$4,AllPublicationData!$D:$D,'Publication Table (%)'!F$7)/
SUMIFS(AllPublicationData!$E:$E,AllPublicationData!$A:$A,'Publication Table (%)'!$B177,AllPublicationData!$B:$B,'Publication Table (%)'!$C$4,AllPublicationData!$D:$D,'Publication Table (%)'!F$7),
SUMIFS(AllPublicationData!$H:$H,AllPublicationData!$A:$A,'Publication Table (%)'!$B177,AllPublicationData!$B:$B,'Publication Table (%)'!F$7)/
SUMIFS(AllPublicationData!$E:$E,AllPublicationData!$A:$A,'Publication Table (%)'!$B177,AllPublicationData!$B:$B,'Publication Table (%)'!F$7)),
IF('Publication Table (%)'!$C$5="Operations cancelled for non-clinical/capacity reasons",
IFERROR(SUMIFS(AllPublicationData!$I:$I,AllPublicationData!$A:$A,'Publication Table (%)'!$B177,AllPublicationData!$B:$B,'Publication Table (%)'!$C$4,AllPublicationData!$D:$D,'Publication Table (%)'!F$7)/
SUMIFS(AllPublicationData!$E:$E,AllPublicationData!$A:$A,'Publication Table (%)'!$B177,AllPublicationData!$B:$B,'Publication Table (%)'!$C$4,AllPublicationData!$D:$D,'Publication Table (%)'!F$7),
SUMIFS(AllPublicationData!$I:$I,AllPublicationData!$A:$A,'Publication Table (%)'!$B177,AllPublicationData!$B:$B,'Publication Table (%)'!F$7)/
SUMIFS(AllPublicationData!$E:$E,AllPublicationData!$A:$A,'Publication Table (%)'!$B177,AllPublicationData!$B:$B,'Publication Table (%)'!F$7)),
IF('Publication Table (%)'!$C$5="Cancellations for other reasons",
IFERROR(SUMIFS(AllPublicationData!$J:$J,AllPublicationData!$A:$A,'Publication Table (%)'!$B177,AllPublicationData!$B:$B,'Publication Table (%)'!$C$4,AllPublicationData!$D:$D,'Publication Table (%)'!F$7)/
SUMIFS(AllPublicationData!$E:$E,AllPublicationData!$A:$A,'Publication Table (%)'!$B177,AllPublicationData!$B:$B,'Publication Table (%)'!$C$4,AllPublicationData!$D:$D,'Publication Table (%)'!F$7),
SUMIFS(AllPublicationData!$J:$J,AllPublicationData!$A:$A,'Publication Table (%)'!$B177,AllPublicationData!$B:$B,'Publication Table (%)'!F$7)/
SUMIFS(AllPublicationData!$E:$E,AllPublicationData!$A:$A,'Publication Table (%)'!$B177,AllPublicationData!$B:$B,'Publication Table (%)'!F$7)))))))</f>
        <v>#DIV/0!</v>
      </c>
      <c r="G177" s="96" t="e">
        <f>IF('Publication Table (%)'!$C$5="All Cancelled Operations",
IFERROR(SUMIFS(AllPublicationData!$F:$F,AllPublicationData!$A:$A,'Publication Table (%)'!$B177,AllPublicationData!$B:$B,'Publication Table (%)'!$C$4,AllPublicationData!$D:$D,'Publication Table (%)'!G$7)/
SUMIFS(AllPublicationData!$E:$E,AllPublicationData!$A:$A,'Publication Table (%)'!$B177,AllPublicationData!$B:$B,'Publication Table (%)'!$C$4,AllPublicationData!$D:$D,'Publication Table (%)'!G$7),
SUMIFS(AllPublicationData!$F:$F,AllPublicationData!$A:$A,'Publication Table (%)'!$B177,AllPublicationData!$B:$B,'Publication Table (%)'!G$7)/
SUMIFS(AllPublicationData!$E:$E,AllPublicationData!$A:$A,'Publication Table (%)'!$B177,AllPublicationData!$B:$B,'Publication Table (%)'!G$7)),
IF('Publication Table (%)'!$C$5="Operations cancelled by patient",
IFERROR(SUMIFS(AllPublicationData!$G:$G,AllPublicationData!$A:$A,'Publication Table (%)'!$B177,AllPublicationData!$B:$B,'Publication Table (%)'!$C$4,AllPublicationData!$D:$D,'Publication Table (%)'!G$7)/
SUMIFS(AllPublicationData!$E:$E,AllPublicationData!$A:$A,'Publication Table (%)'!$B177,AllPublicationData!$B:$B,'Publication Table (%)'!$C$4,AllPublicationData!$D:$D,'Publication Table (%)'!G$7),
SUMIFS(AllPublicationData!$G:$G,AllPublicationData!$A:$A,'Publication Table (%)'!$B177,AllPublicationData!$B:$B,'Publication Table (%)'!G$7)/
SUMIFS(AllPublicationData!$E:$E,AllPublicationData!$A:$A,'Publication Table (%)'!$B177,AllPublicationData!$B:$B,'Publication Table (%)'!G$7)),
IF('Publication Table (%)'!$C$5="Operations cancelled for clinical reasons",
IFERROR(SUMIFS(AllPublicationData!$H:$H,AllPublicationData!$A:$A,'Publication Table (%)'!$B177,AllPublicationData!$B:$B,'Publication Table (%)'!$C$4,AllPublicationData!$D:$D,'Publication Table (%)'!G$7)/
SUMIFS(AllPublicationData!$E:$E,AllPublicationData!$A:$A,'Publication Table (%)'!$B177,AllPublicationData!$B:$B,'Publication Table (%)'!$C$4,AllPublicationData!$D:$D,'Publication Table (%)'!G$7),
SUMIFS(AllPublicationData!$H:$H,AllPublicationData!$A:$A,'Publication Table (%)'!$B177,AllPublicationData!$B:$B,'Publication Table (%)'!G$7)/
SUMIFS(AllPublicationData!$E:$E,AllPublicationData!$A:$A,'Publication Table (%)'!$B177,AllPublicationData!$B:$B,'Publication Table (%)'!G$7)),
IF('Publication Table (%)'!$C$5="Operations cancelled for non-clinical/capacity reasons",
IFERROR(SUMIFS(AllPublicationData!$I:$I,AllPublicationData!$A:$A,'Publication Table (%)'!$B177,AllPublicationData!$B:$B,'Publication Table (%)'!$C$4,AllPublicationData!$D:$D,'Publication Table (%)'!G$7)/
SUMIFS(AllPublicationData!$E:$E,AllPublicationData!$A:$A,'Publication Table (%)'!$B177,AllPublicationData!$B:$B,'Publication Table (%)'!$C$4,AllPublicationData!$D:$D,'Publication Table (%)'!G$7),
SUMIFS(AllPublicationData!$I:$I,AllPublicationData!$A:$A,'Publication Table (%)'!$B177,AllPublicationData!$B:$B,'Publication Table (%)'!G$7)/
SUMIFS(AllPublicationData!$E:$E,AllPublicationData!$A:$A,'Publication Table (%)'!$B177,AllPublicationData!$B:$B,'Publication Table (%)'!G$7)),
IF('Publication Table (%)'!$C$5="Cancellations for other reasons",
IFERROR(SUMIFS(AllPublicationData!$J:$J,AllPublicationData!$A:$A,'Publication Table (%)'!$B177,AllPublicationData!$B:$B,'Publication Table (%)'!$C$4,AllPublicationData!$D:$D,'Publication Table (%)'!G$7)/
SUMIFS(AllPublicationData!$E:$E,AllPublicationData!$A:$A,'Publication Table (%)'!$B177,AllPublicationData!$B:$B,'Publication Table (%)'!$C$4,AllPublicationData!$D:$D,'Publication Table (%)'!G$7),
SUMIFS(AllPublicationData!$J:$J,AllPublicationData!$A:$A,'Publication Table (%)'!$B177,AllPublicationData!$B:$B,'Publication Table (%)'!G$7)/
SUMIFS(AllPublicationData!$E:$E,AllPublicationData!$A:$A,'Publication Table (%)'!$B177,AllPublicationData!$B:$B,'Publication Table (%)'!G$7)))))))</f>
        <v>#DIV/0!</v>
      </c>
      <c r="H177" s="96" t="e">
        <f>IF('Publication Table (%)'!$C$5="All Cancelled Operations",
IFERROR(SUMIFS(AllPublicationData!$F:$F,AllPublicationData!$A:$A,'Publication Table (%)'!$B177,AllPublicationData!$B:$B,'Publication Table (%)'!$C$4,AllPublicationData!$D:$D,'Publication Table (%)'!H$7)/
SUMIFS(AllPublicationData!$E:$E,AllPublicationData!$A:$A,'Publication Table (%)'!$B177,AllPublicationData!$B:$B,'Publication Table (%)'!$C$4,AllPublicationData!$D:$D,'Publication Table (%)'!H$7),
SUMIFS(AllPublicationData!$F:$F,AllPublicationData!$A:$A,'Publication Table (%)'!$B177,AllPublicationData!$B:$B,'Publication Table (%)'!H$7)/
SUMIFS(AllPublicationData!$E:$E,AllPublicationData!$A:$A,'Publication Table (%)'!$B177,AllPublicationData!$B:$B,'Publication Table (%)'!H$7)),
IF('Publication Table (%)'!$C$5="Operations cancelled by patient",
IFERROR(SUMIFS(AllPublicationData!$G:$G,AllPublicationData!$A:$A,'Publication Table (%)'!$B177,AllPublicationData!$B:$B,'Publication Table (%)'!$C$4,AllPublicationData!$D:$D,'Publication Table (%)'!H$7)/
SUMIFS(AllPublicationData!$E:$E,AllPublicationData!$A:$A,'Publication Table (%)'!$B177,AllPublicationData!$B:$B,'Publication Table (%)'!$C$4,AllPublicationData!$D:$D,'Publication Table (%)'!H$7),
SUMIFS(AllPublicationData!$G:$G,AllPublicationData!$A:$A,'Publication Table (%)'!$B177,AllPublicationData!$B:$B,'Publication Table (%)'!H$7)/
SUMIFS(AllPublicationData!$E:$E,AllPublicationData!$A:$A,'Publication Table (%)'!$B177,AllPublicationData!$B:$B,'Publication Table (%)'!H$7)),
IF('Publication Table (%)'!$C$5="Operations cancelled for clinical reasons",
IFERROR(SUMIFS(AllPublicationData!$H:$H,AllPublicationData!$A:$A,'Publication Table (%)'!$B177,AllPublicationData!$B:$B,'Publication Table (%)'!$C$4,AllPublicationData!$D:$D,'Publication Table (%)'!H$7)/
SUMIFS(AllPublicationData!$E:$E,AllPublicationData!$A:$A,'Publication Table (%)'!$B177,AllPublicationData!$B:$B,'Publication Table (%)'!$C$4,AllPublicationData!$D:$D,'Publication Table (%)'!H$7),
SUMIFS(AllPublicationData!$H:$H,AllPublicationData!$A:$A,'Publication Table (%)'!$B177,AllPublicationData!$B:$B,'Publication Table (%)'!H$7)/
SUMIFS(AllPublicationData!$E:$E,AllPublicationData!$A:$A,'Publication Table (%)'!$B177,AllPublicationData!$B:$B,'Publication Table (%)'!H$7)),
IF('Publication Table (%)'!$C$5="Operations cancelled for non-clinical/capacity reasons",
IFERROR(SUMIFS(AllPublicationData!$I:$I,AllPublicationData!$A:$A,'Publication Table (%)'!$B177,AllPublicationData!$B:$B,'Publication Table (%)'!$C$4,AllPublicationData!$D:$D,'Publication Table (%)'!H$7)/
SUMIFS(AllPublicationData!$E:$E,AllPublicationData!$A:$A,'Publication Table (%)'!$B177,AllPublicationData!$B:$B,'Publication Table (%)'!$C$4,AllPublicationData!$D:$D,'Publication Table (%)'!H$7),
SUMIFS(AllPublicationData!$I:$I,AllPublicationData!$A:$A,'Publication Table (%)'!$B177,AllPublicationData!$B:$B,'Publication Table (%)'!H$7)/
SUMIFS(AllPublicationData!$E:$E,AllPublicationData!$A:$A,'Publication Table (%)'!$B177,AllPublicationData!$B:$B,'Publication Table (%)'!H$7)),
IF('Publication Table (%)'!$C$5="Cancellations for other reasons",
IFERROR(SUMIFS(AllPublicationData!$J:$J,AllPublicationData!$A:$A,'Publication Table (%)'!$B177,AllPublicationData!$B:$B,'Publication Table (%)'!$C$4,AllPublicationData!$D:$D,'Publication Table (%)'!H$7)/
SUMIFS(AllPublicationData!$E:$E,AllPublicationData!$A:$A,'Publication Table (%)'!$B177,AllPublicationData!$B:$B,'Publication Table (%)'!$C$4,AllPublicationData!$D:$D,'Publication Table (%)'!H$7),
SUMIFS(AllPublicationData!$J:$J,AllPublicationData!$A:$A,'Publication Table (%)'!$B177,AllPublicationData!$B:$B,'Publication Table (%)'!H$7)/
SUMIFS(AllPublicationData!$E:$E,AllPublicationData!$A:$A,'Publication Table (%)'!$B177,AllPublicationData!$B:$B,'Publication Table (%)'!H$7)))))))</f>
        <v>#DIV/0!</v>
      </c>
      <c r="I177" s="96" t="e">
        <f>IF('Publication Table (%)'!$C$5="All Cancelled Operations",
IFERROR(SUMIFS(AllPublicationData!$F:$F,AllPublicationData!$A:$A,'Publication Table (%)'!$B177,AllPublicationData!$B:$B,'Publication Table (%)'!$C$4,AllPublicationData!$D:$D,'Publication Table (%)'!I$7)/
SUMIFS(AllPublicationData!$E:$E,AllPublicationData!$A:$A,'Publication Table (%)'!$B177,AllPublicationData!$B:$B,'Publication Table (%)'!$C$4,AllPublicationData!$D:$D,'Publication Table (%)'!I$7),
SUMIFS(AllPublicationData!$F:$F,AllPublicationData!$A:$A,'Publication Table (%)'!$B177,AllPublicationData!$B:$B,'Publication Table (%)'!I$7)/
SUMIFS(AllPublicationData!$E:$E,AllPublicationData!$A:$A,'Publication Table (%)'!$B177,AllPublicationData!$B:$B,'Publication Table (%)'!I$7)),
IF('Publication Table (%)'!$C$5="Operations cancelled by patient",
IFERROR(SUMIFS(AllPublicationData!$G:$G,AllPublicationData!$A:$A,'Publication Table (%)'!$B177,AllPublicationData!$B:$B,'Publication Table (%)'!$C$4,AllPublicationData!$D:$D,'Publication Table (%)'!I$7)/
SUMIFS(AllPublicationData!$E:$E,AllPublicationData!$A:$A,'Publication Table (%)'!$B177,AllPublicationData!$B:$B,'Publication Table (%)'!$C$4,AllPublicationData!$D:$D,'Publication Table (%)'!I$7),
SUMIFS(AllPublicationData!$G:$G,AllPublicationData!$A:$A,'Publication Table (%)'!$B177,AllPublicationData!$B:$B,'Publication Table (%)'!I$7)/
SUMIFS(AllPublicationData!$E:$E,AllPublicationData!$A:$A,'Publication Table (%)'!$B177,AllPublicationData!$B:$B,'Publication Table (%)'!I$7)),
IF('Publication Table (%)'!$C$5="Operations cancelled for clinical reasons",
IFERROR(SUMIFS(AllPublicationData!$H:$H,AllPublicationData!$A:$A,'Publication Table (%)'!$B177,AllPublicationData!$B:$B,'Publication Table (%)'!$C$4,AllPublicationData!$D:$D,'Publication Table (%)'!I$7)/
SUMIFS(AllPublicationData!$E:$E,AllPublicationData!$A:$A,'Publication Table (%)'!$B177,AllPublicationData!$B:$B,'Publication Table (%)'!$C$4,AllPublicationData!$D:$D,'Publication Table (%)'!I$7),
SUMIFS(AllPublicationData!$H:$H,AllPublicationData!$A:$A,'Publication Table (%)'!$B177,AllPublicationData!$B:$B,'Publication Table (%)'!I$7)/
SUMIFS(AllPublicationData!$E:$E,AllPublicationData!$A:$A,'Publication Table (%)'!$B177,AllPublicationData!$B:$B,'Publication Table (%)'!I$7)),
IF('Publication Table (%)'!$C$5="Operations cancelled for non-clinical/capacity reasons",
IFERROR(SUMIFS(AllPublicationData!$I:$I,AllPublicationData!$A:$A,'Publication Table (%)'!$B177,AllPublicationData!$B:$B,'Publication Table (%)'!$C$4,AllPublicationData!$D:$D,'Publication Table (%)'!I$7)/
SUMIFS(AllPublicationData!$E:$E,AllPublicationData!$A:$A,'Publication Table (%)'!$B177,AllPublicationData!$B:$B,'Publication Table (%)'!$C$4,AllPublicationData!$D:$D,'Publication Table (%)'!I$7),
SUMIFS(AllPublicationData!$I:$I,AllPublicationData!$A:$A,'Publication Table (%)'!$B177,AllPublicationData!$B:$B,'Publication Table (%)'!I$7)/
SUMIFS(AllPublicationData!$E:$E,AllPublicationData!$A:$A,'Publication Table (%)'!$B177,AllPublicationData!$B:$B,'Publication Table (%)'!I$7)),
IF('Publication Table (%)'!$C$5="Cancellations for other reasons",
IFERROR(SUMIFS(AllPublicationData!$J:$J,AllPublicationData!$A:$A,'Publication Table (%)'!$B177,AllPublicationData!$B:$B,'Publication Table (%)'!$C$4,AllPublicationData!$D:$D,'Publication Table (%)'!I$7)/
SUMIFS(AllPublicationData!$E:$E,AllPublicationData!$A:$A,'Publication Table (%)'!$B177,AllPublicationData!$B:$B,'Publication Table (%)'!$C$4,AllPublicationData!$D:$D,'Publication Table (%)'!I$7),
SUMIFS(AllPublicationData!$J:$J,AllPublicationData!$A:$A,'Publication Table (%)'!$B177,AllPublicationData!$B:$B,'Publication Table (%)'!I$7)/
SUMIFS(AllPublicationData!$E:$E,AllPublicationData!$A:$A,'Publication Table (%)'!$B177,AllPublicationData!$B:$B,'Publication Table (%)'!I$7)))))))</f>
        <v>#DIV/0!</v>
      </c>
      <c r="J177" s="96" t="e">
        <f>IF('Publication Table (%)'!$C$5="All Cancelled Operations",
IFERROR(SUMIFS(AllPublicationData!$F:$F,AllPublicationData!$A:$A,'Publication Table (%)'!$B177,AllPublicationData!$B:$B,'Publication Table (%)'!$C$4,AllPublicationData!$D:$D,'Publication Table (%)'!J$7)/
SUMIFS(AllPublicationData!$E:$E,AllPublicationData!$A:$A,'Publication Table (%)'!$B177,AllPublicationData!$B:$B,'Publication Table (%)'!$C$4,AllPublicationData!$D:$D,'Publication Table (%)'!J$7),
SUMIFS(AllPublicationData!$F:$F,AllPublicationData!$A:$A,'Publication Table (%)'!$B177,AllPublicationData!$B:$B,'Publication Table (%)'!J$7)/
SUMIFS(AllPublicationData!$E:$E,AllPublicationData!$A:$A,'Publication Table (%)'!$B177,AllPublicationData!$B:$B,'Publication Table (%)'!J$7)),
IF('Publication Table (%)'!$C$5="Operations cancelled by patient",
IFERROR(SUMIFS(AllPublicationData!$G:$G,AllPublicationData!$A:$A,'Publication Table (%)'!$B177,AllPublicationData!$B:$B,'Publication Table (%)'!$C$4,AllPublicationData!$D:$D,'Publication Table (%)'!J$7)/
SUMIFS(AllPublicationData!$E:$E,AllPublicationData!$A:$A,'Publication Table (%)'!$B177,AllPublicationData!$B:$B,'Publication Table (%)'!$C$4,AllPublicationData!$D:$D,'Publication Table (%)'!J$7),
SUMIFS(AllPublicationData!$G:$G,AllPublicationData!$A:$A,'Publication Table (%)'!$B177,AllPublicationData!$B:$B,'Publication Table (%)'!J$7)/
SUMIFS(AllPublicationData!$E:$E,AllPublicationData!$A:$A,'Publication Table (%)'!$B177,AllPublicationData!$B:$B,'Publication Table (%)'!J$7)),
IF('Publication Table (%)'!$C$5="Operations cancelled for clinical reasons",
IFERROR(SUMIFS(AllPublicationData!$H:$H,AllPublicationData!$A:$A,'Publication Table (%)'!$B177,AllPublicationData!$B:$B,'Publication Table (%)'!$C$4,AllPublicationData!$D:$D,'Publication Table (%)'!J$7)/
SUMIFS(AllPublicationData!$E:$E,AllPublicationData!$A:$A,'Publication Table (%)'!$B177,AllPublicationData!$B:$B,'Publication Table (%)'!$C$4,AllPublicationData!$D:$D,'Publication Table (%)'!J$7),
SUMIFS(AllPublicationData!$H:$H,AllPublicationData!$A:$A,'Publication Table (%)'!$B177,AllPublicationData!$B:$B,'Publication Table (%)'!J$7)/
SUMIFS(AllPublicationData!$E:$E,AllPublicationData!$A:$A,'Publication Table (%)'!$B177,AllPublicationData!$B:$B,'Publication Table (%)'!J$7)),
IF('Publication Table (%)'!$C$5="Operations cancelled for non-clinical/capacity reasons",
IFERROR(SUMIFS(AllPublicationData!$I:$I,AllPublicationData!$A:$A,'Publication Table (%)'!$B177,AllPublicationData!$B:$B,'Publication Table (%)'!$C$4,AllPublicationData!$D:$D,'Publication Table (%)'!J$7)/
SUMIFS(AllPublicationData!$E:$E,AllPublicationData!$A:$A,'Publication Table (%)'!$B177,AllPublicationData!$B:$B,'Publication Table (%)'!$C$4,AllPublicationData!$D:$D,'Publication Table (%)'!J$7),
SUMIFS(AllPublicationData!$I:$I,AllPublicationData!$A:$A,'Publication Table (%)'!$B177,AllPublicationData!$B:$B,'Publication Table (%)'!J$7)/
SUMIFS(AllPublicationData!$E:$E,AllPublicationData!$A:$A,'Publication Table (%)'!$B177,AllPublicationData!$B:$B,'Publication Table (%)'!J$7)),
IF('Publication Table (%)'!$C$5="Cancellations for other reasons",
IFERROR(SUMIFS(AllPublicationData!$J:$J,AllPublicationData!$A:$A,'Publication Table (%)'!$B177,AllPublicationData!$B:$B,'Publication Table (%)'!$C$4,AllPublicationData!$D:$D,'Publication Table (%)'!J$7)/
SUMIFS(AllPublicationData!$E:$E,AllPublicationData!$A:$A,'Publication Table (%)'!$B177,AllPublicationData!$B:$B,'Publication Table (%)'!$C$4,AllPublicationData!$D:$D,'Publication Table (%)'!J$7),
SUMIFS(AllPublicationData!$J:$J,AllPublicationData!$A:$A,'Publication Table (%)'!$B177,AllPublicationData!$B:$B,'Publication Table (%)'!J$7)/
SUMIFS(AllPublicationData!$E:$E,AllPublicationData!$A:$A,'Publication Table (%)'!$B177,AllPublicationData!$B:$B,'Publication Table (%)'!J$7)))))))</f>
        <v>#DIV/0!</v>
      </c>
      <c r="K177" s="96" t="e">
        <f>IF('Publication Table (%)'!$C$5="All Cancelled Operations",
IFERROR(SUMIFS(AllPublicationData!$F:$F,AllPublicationData!$A:$A,'Publication Table (%)'!$B177,AllPublicationData!$B:$B,'Publication Table (%)'!$C$4,AllPublicationData!$D:$D,'Publication Table (%)'!K$7)/
SUMIFS(AllPublicationData!$E:$E,AllPublicationData!$A:$A,'Publication Table (%)'!$B177,AllPublicationData!$B:$B,'Publication Table (%)'!$C$4,AllPublicationData!$D:$D,'Publication Table (%)'!K$7),
SUMIFS(AllPublicationData!$F:$F,AllPublicationData!$A:$A,'Publication Table (%)'!$B177,AllPublicationData!$B:$B,'Publication Table (%)'!K$7)/
SUMIFS(AllPublicationData!$E:$E,AllPublicationData!$A:$A,'Publication Table (%)'!$B177,AllPublicationData!$B:$B,'Publication Table (%)'!K$7)),
IF('Publication Table (%)'!$C$5="Operations cancelled by patient",
IFERROR(SUMIFS(AllPublicationData!$G:$G,AllPublicationData!$A:$A,'Publication Table (%)'!$B177,AllPublicationData!$B:$B,'Publication Table (%)'!$C$4,AllPublicationData!$D:$D,'Publication Table (%)'!K$7)/
SUMIFS(AllPublicationData!$E:$E,AllPublicationData!$A:$A,'Publication Table (%)'!$B177,AllPublicationData!$B:$B,'Publication Table (%)'!$C$4,AllPublicationData!$D:$D,'Publication Table (%)'!K$7),
SUMIFS(AllPublicationData!$G:$G,AllPublicationData!$A:$A,'Publication Table (%)'!$B177,AllPublicationData!$B:$B,'Publication Table (%)'!K$7)/
SUMIFS(AllPublicationData!$E:$E,AllPublicationData!$A:$A,'Publication Table (%)'!$B177,AllPublicationData!$B:$B,'Publication Table (%)'!K$7)),
IF('Publication Table (%)'!$C$5="Operations cancelled for clinical reasons",
IFERROR(SUMIFS(AllPublicationData!$H:$H,AllPublicationData!$A:$A,'Publication Table (%)'!$B177,AllPublicationData!$B:$B,'Publication Table (%)'!$C$4,AllPublicationData!$D:$D,'Publication Table (%)'!K$7)/
SUMIFS(AllPublicationData!$E:$E,AllPublicationData!$A:$A,'Publication Table (%)'!$B177,AllPublicationData!$B:$B,'Publication Table (%)'!$C$4,AllPublicationData!$D:$D,'Publication Table (%)'!K$7),
SUMIFS(AllPublicationData!$H:$H,AllPublicationData!$A:$A,'Publication Table (%)'!$B177,AllPublicationData!$B:$B,'Publication Table (%)'!K$7)/
SUMIFS(AllPublicationData!$E:$E,AllPublicationData!$A:$A,'Publication Table (%)'!$B177,AllPublicationData!$B:$B,'Publication Table (%)'!K$7)),
IF('Publication Table (%)'!$C$5="Operations cancelled for non-clinical/capacity reasons",
IFERROR(SUMIFS(AllPublicationData!$I:$I,AllPublicationData!$A:$A,'Publication Table (%)'!$B177,AllPublicationData!$B:$B,'Publication Table (%)'!$C$4,AllPublicationData!$D:$D,'Publication Table (%)'!K$7)/
SUMIFS(AllPublicationData!$E:$E,AllPublicationData!$A:$A,'Publication Table (%)'!$B177,AllPublicationData!$B:$B,'Publication Table (%)'!$C$4,AllPublicationData!$D:$D,'Publication Table (%)'!K$7),
SUMIFS(AllPublicationData!$I:$I,AllPublicationData!$A:$A,'Publication Table (%)'!$B177,AllPublicationData!$B:$B,'Publication Table (%)'!K$7)/
SUMIFS(AllPublicationData!$E:$E,AllPublicationData!$A:$A,'Publication Table (%)'!$B177,AllPublicationData!$B:$B,'Publication Table (%)'!K$7)),
IF('Publication Table (%)'!$C$5="Cancellations for other reasons",
IFERROR(SUMIFS(AllPublicationData!$J:$J,AllPublicationData!$A:$A,'Publication Table (%)'!$B177,AllPublicationData!$B:$B,'Publication Table (%)'!$C$4,AllPublicationData!$D:$D,'Publication Table (%)'!K$7)/
SUMIFS(AllPublicationData!$E:$E,AllPublicationData!$A:$A,'Publication Table (%)'!$B177,AllPublicationData!$B:$B,'Publication Table (%)'!$C$4,AllPublicationData!$D:$D,'Publication Table (%)'!K$7),
SUMIFS(AllPublicationData!$J:$J,AllPublicationData!$A:$A,'Publication Table (%)'!$B177,AllPublicationData!$B:$B,'Publication Table (%)'!K$7)/
SUMIFS(AllPublicationData!$E:$E,AllPublicationData!$A:$A,'Publication Table (%)'!$B177,AllPublicationData!$B:$B,'Publication Table (%)'!K$7)))))))</f>
        <v>#DIV/0!</v>
      </c>
      <c r="L177" s="96" t="e">
        <f>IF('Publication Table (%)'!$C$5="All Cancelled Operations",
IFERROR(SUMIFS(AllPublicationData!$F:$F,AllPublicationData!$A:$A,'Publication Table (%)'!$B177,AllPublicationData!$B:$B,'Publication Table (%)'!$C$4,AllPublicationData!$D:$D,'Publication Table (%)'!L$7)/
SUMIFS(AllPublicationData!$E:$E,AllPublicationData!$A:$A,'Publication Table (%)'!$B177,AllPublicationData!$B:$B,'Publication Table (%)'!$C$4,AllPublicationData!$D:$D,'Publication Table (%)'!L$7),
SUMIFS(AllPublicationData!$F:$F,AllPublicationData!$A:$A,'Publication Table (%)'!$B177,AllPublicationData!$B:$B,'Publication Table (%)'!L$7)/
SUMIFS(AllPublicationData!$E:$E,AllPublicationData!$A:$A,'Publication Table (%)'!$B177,AllPublicationData!$B:$B,'Publication Table (%)'!L$7)),
IF('Publication Table (%)'!$C$5="Operations cancelled by patient",
IFERROR(SUMIFS(AllPublicationData!$G:$G,AllPublicationData!$A:$A,'Publication Table (%)'!$B177,AllPublicationData!$B:$B,'Publication Table (%)'!$C$4,AllPublicationData!$D:$D,'Publication Table (%)'!L$7)/
SUMIFS(AllPublicationData!$E:$E,AllPublicationData!$A:$A,'Publication Table (%)'!$B177,AllPublicationData!$B:$B,'Publication Table (%)'!$C$4,AllPublicationData!$D:$D,'Publication Table (%)'!L$7),
SUMIFS(AllPublicationData!$G:$G,AllPublicationData!$A:$A,'Publication Table (%)'!$B177,AllPublicationData!$B:$B,'Publication Table (%)'!L$7)/
SUMIFS(AllPublicationData!$E:$E,AllPublicationData!$A:$A,'Publication Table (%)'!$B177,AllPublicationData!$B:$B,'Publication Table (%)'!L$7)),
IF('Publication Table (%)'!$C$5="Operations cancelled for clinical reasons",
IFERROR(SUMIFS(AllPublicationData!$H:$H,AllPublicationData!$A:$A,'Publication Table (%)'!$B177,AllPublicationData!$B:$B,'Publication Table (%)'!$C$4,AllPublicationData!$D:$D,'Publication Table (%)'!L$7)/
SUMIFS(AllPublicationData!$E:$E,AllPublicationData!$A:$A,'Publication Table (%)'!$B177,AllPublicationData!$B:$B,'Publication Table (%)'!$C$4,AllPublicationData!$D:$D,'Publication Table (%)'!L$7),
SUMIFS(AllPublicationData!$H:$H,AllPublicationData!$A:$A,'Publication Table (%)'!$B177,AllPublicationData!$B:$B,'Publication Table (%)'!L$7)/
SUMIFS(AllPublicationData!$E:$E,AllPublicationData!$A:$A,'Publication Table (%)'!$B177,AllPublicationData!$B:$B,'Publication Table (%)'!L$7)),
IF('Publication Table (%)'!$C$5="Operations cancelled for non-clinical/capacity reasons",
IFERROR(SUMIFS(AllPublicationData!$I:$I,AllPublicationData!$A:$A,'Publication Table (%)'!$B177,AllPublicationData!$B:$B,'Publication Table (%)'!$C$4,AllPublicationData!$D:$D,'Publication Table (%)'!L$7)/
SUMIFS(AllPublicationData!$E:$E,AllPublicationData!$A:$A,'Publication Table (%)'!$B177,AllPublicationData!$B:$B,'Publication Table (%)'!$C$4,AllPublicationData!$D:$D,'Publication Table (%)'!L$7),
SUMIFS(AllPublicationData!$I:$I,AllPublicationData!$A:$A,'Publication Table (%)'!$B177,AllPublicationData!$B:$B,'Publication Table (%)'!L$7)/
SUMIFS(AllPublicationData!$E:$E,AllPublicationData!$A:$A,'Publication Table (%)'!$B177,AllPublicationData!$B:$B,'Publication Table (%)'!L$7)),
IF('Publication Table (%)'!$C$5="Cancellations for other reasons",
IFERROR(SUMIFS(AllPublicationData!$J:$J,AllPublicationData!$A:$A,'Publication Table (%)'!$B177,AllPublicationData!$B:$B,'Publication Table (%)'!$C$4,AllPublicationData!$D:$D,'Publication Table (%)'!L$7)/
SUMIFS(AllPublicationData!$E:$E,AllPublicationData!$A:$A,'Publication Table (%)'!$B177,AllPublicationData!$B:$B,'Publication Table (%)'!$C$4,AllPublicationData!$D:$D,'Publication Table (%)'!L$7),
SUMIFS(AllPublicationData!$J:$J,AllPublicationData!$A:$A,'Publication Table (%)'!$B177,AllPublicationData!$B:$B,'Publication Table (%)'!L$7)/
SUMIFS(AllPublicationData!$E:$E,AllPublicationData!$A:$A,'Publication Table (%)'!$B177,AllPublicationData!$B:$B,'Publication Table (%)'!L$7)))))))</f>
        <v>#DIV/0!</v>
      </c>
      <c r="M177" s="96" t="e">
        <f>IF('Publication Table (%)'!$C$5="All Cancelled Operations",
IFERROR(SUMIFS(AllPublicationData!$F:$F,AllPublicationData!$A:$A,'Publication Table (%)'!$B177,AllPublicationData!$B:$B,'Publication Table (%)'!$C$4,AllPublicationData!$D:$D,'Publication Table (%)'!M$7)/
SUMIFS(AllPublicationData!$E:$E,AllPublicationData!$A:$A,'Publication Table (%)'!$B177,AllPublicationData!$B:$B,'Publication Table (%)'!$C$4,AllPublicationData!$D:$D,'Publication Table (%)'!M$7),
SUMIFS(AllPublicationData!$F:$F,AllPublicationData!$A:$A,'Publication Table (%)'!$B177,AllPublicationData!$B:$B,'Publication Table (%)'!M$7)/
SUMIFS(AllPublicationData!$E:$E,AllPublicationData!$A:$A,'Publication Table (%)'!$B177,AllPublicationData!$B:$B,'Publication Table (%)'!M$7)),
IF('Publication Table (%)'!$C$5="Operations cancelled by patient",
IFERROR(SUMIFS(AllPublicationData!$G:$G,AllPublicationData!$A:$A,'Publication Table (%)'!$B177,AllPublicationData!$B:$B,'Publication Table (%)'!$C$4,AllPublicationData!$D:$D,'Publication Table (%)'!M$7)/
SUMIFS(AllPublicationData!$E:$E,AllPublicationData!$A:$A,'Publication Table (%)'!$B177,AllPublicationData!$B:$B,'Publication Table (%)'!$C$4,AllPublicationData!$D:$D,'Publication Table (%)'!M$7),
SUMIFS(AllPublicationData!$G:$G,AllPublicationData!$A:$A,'Publication Table (%)'!$B177,AllPublicationData!$B:$B,'Publication Table (%)'!M$7)/
SUMIFS(AllPublicationData!$E:$E,AllPublicationData!$A:$A,'Publication Table (%)'!$B177,AllPublicationData!$B:$B,'Publication Table (%)'!M$7)),
IF('Publication Table (%)'!$C$5="Operations cancelled for clinical reasons",
IFERROR(SUMIFS(AllPublicationData!$H:$H,AllPublicationData!$A:$A,'Publication Table (%)'!$B177,AllPublicationData!$B:$B,'Publication Table (%)'!$C$4,AllPublicationData!$D:$D,'Publication Table (%)'!M$7)/
SUMIFS(AllPublicationData!$E:$E,AllPublicationData!$A:$A,'Publication Table (%)'!$B177,AllPublicationData!$B:$B,'Publication Table (%)'!$C$4,AllPublicationData!$D:$D,'Publication Table (%)'!M$7),
SUMIFS(AllPublicationData!$H:$H,AllPublicationData!$A:$A,'Publication Table (%)'!$B177,AllPublicationData!$B:$B,'Publication Table (%)'!M$7)/
SUMIFS(AllPublicationData!$E:$E,AllPublicationData!$A:$A,'Publication Table (%)'!$B177,AllPublicationData!$B:$B,'Publication Table (%)'!M$7)),
IF('Publication Table (%)'!$C$5="Operations cancelled for non-clinical/capacity reasons",
IFERROR(SUMIFS(AllPublicationData!$I:$I,AllPublicationData!$A:$A,'Publication Table (%)'!$B177,AllPublicationData!$B:$B,'Publication Table (%)'!$C$4,AllPublicationData!$D:$D,'Publication Table (%)'!M$7)/
SUMIFS(AllPublicationData!$E:$E,AllPublicationData!$A:$A,'Publication Table (%)'!$B177,AllPublicationData!$B:$B,'Publication Table (%)'!$C$4,AllPublicationData!$D:$D,'Publication Table (%)'!M$7),
SUMIFS(AllPublicationData!$I:$I,AllPublicationData!$A:$A,'Publication Table (%)'!$B177,AllPublicationData!$B:$B,'Publication Table (%)'!M$7)/
SUMIFS(AllPublicationData!$E:$E,AllPublicationData!$A:$A,'Publication Table (%)'!$B177,AllPublicationData!$B:$B,'Publication Table (%)'!M$7)),
IF('Publication Table (%)'!$C$5="Cancellations for other reasons",
IFERROR(SUMIFS(AllPublicationData!$J:$J,AllPublicationData!$A:$A,'Publication Table (%)'!$B177,AllPublicationData!$B:$B,'Publication Table (%)'!$C$4,AllPublicationData!$D:$D,'Publication Table (%)'!M$7)/
SUMIFS(AllPublicationData!$E:$E,AllPublicationData!$A:$A,'Publication Table (%)'!$B177,AllPublicationData!$B:$B,'Publication Table (%)'!$C$4,AllPublicationData!$D:$D,'Publication Table (%)'!M$7),
SUMIFS(AllPublicationData!$J:$J,AllPublicationData!$A:$A,'Publication Table (%)'!$B177,AllPublicationData!$B:$B,'Publication Table (%)'!M$7)/
SUMIFS(AllPublicationData!$E:$E,AllPublicationData!$A:$A,'Publication Table (%)'!$B177,AllPublicationData!$B:$B,'Publication Table (%)'!M$7)))))))</f>
        <v>#DIV/0!</v>
      </c>
      <c r="N177" s="96" t="e">
        <f>IF('Publication Table (%)'!$C$5="All Cancelled Operations",
IFERROR(SUMIFS(AllPublicationData!$F:$F,AllPublicationData!$A:$A,'Publication Table (%)'!$B177,AllPublicationData!$B:$B,'Publication Table (%)'!$C$4,AllPublicationData!$D:$D,'Publication Table (%)'!N$7)/
SUMIFS(AllPublicationData!$E:$E,AllPublicationData!$A:$A,'Publication Table (%)'!$B177,AllPublicationData!$B:$B,'Publication Table (%)'!$C$4,AllPublicationData!$D:$D,'Publication Table (%)'!N$7),
SUMIFS(AllPublicationData!$F:$F,AllPublicationData!$A:$A,'Publication Table (%)'!$B177,AllPublicationData!$B:$B,'Publication Table (%)'!N$7)/
SUMIFS(AllPublicationData!$E:$E,AllPublicationData!$A:$A,'Publication Table (%)'!$B177,AllPublicationData!$B:$B,'Publication Table (%)'!N$7)),
IF('Publication Table (%)'!$C$5="Operations cancelled by patient",
IFERROR(SUMIFS(AllPublicationData!$G:$G,AllPublicationData!$A:$A,'Publication Table (%)'!$B177,AllPublicationData!$B:$B,'Publication Table (%)'!$C$4,AllPublicationData!$D:$D,'Publication Table (%)'!N$7)/
SUMIFS(AllPublicationData!$E:$E,AllPublicationData!$A:$A,'Publication Table (%)'!$B177,AllPublicationData!$B:$B,'Publication Table (%)'!$C$4,AllPublicationData!$D:$D,'Publication Table (%)'!N$7),
SUMIFS(AllPublicationData!$G:$G,AllPublicationData!$A:$A,'Publication Table (%)'!$B177,AllPublicationData!$B:$B,'Publication Table (%)'!N$7)/
SUMIFS(AllPublicationData!$E:$E,AllPublicationData!$A:$A,'Publication Table (%)'!$B177,AllPublicationData!$B:$B,'Publication Table (%)'!N$7)),
IF('Publication Table (%)'!$C$5="Operations cancelled for clinical reasons",
IFERROR(SUMIFS(AllPublicationData!$H:$H,AllPublicationData!$A:$A,'Publication Table (%)'!$B177,AllPublicationData!$B:$B,'Publication Table (%)'!$C$4,AllPublicationData!$D:$D,'Publication Table (%)'!N$7)/
SUMIFS(AllPublicationData!$E:$E,AllPublicationData!$A:$A,'Publication Table (%)'!$B177,AllPublicationData!$B:$B,'Publication Table (%)'!$C$4,AllPublicationData!$D:$D,'Publication Table (%)'!N$7),
SUMIFS(AllPublicationData!$H:$H,AllPublicationData!$A:$A,'Publication Table (%)'!$B177,AllPublicationData!$B:$B,'Publication Table (%)'!N$7)/
SUMIFS(AllPublicationData!$E:$E,AllPublicationData!$A:$A,'Publication Table (%)'!$B177,AllPublicationData!$B:$B,'Publication Table (%)'!N$7)),
IF('Publication Table (%)'!$C$5="Operations cancelled for non-clinical/capacity reasons",
IFERROR(SUMIFS(AllPublicationData!$I:$I,AllPublicationData!$A:$A,'Publication Table (%)'!$B177,AllPublicationData!$B:$B,'Publication Table (%)'!$C$4,AllPublicationData!$D:$D,'Publication Table (%)'!N$7)/
SUMIFS(AllPublicationData!$E:$E,AllPublicationData!$A:$A,'Publication Table (%)'!$B177,AllPublicationData!$B:$B,'Publication Table (%)'!$C$4,AllPublicationData!$D:$D,'Publication Table (%)'!N$7),
SUMIFS(AllPublicationData!$I:$I,AllPublicationData!$A:$A,'Publication Table (%)'!$B177,AllPublicationData!$B:$B,'Publication Table (%)'!N$7)/
SUMIFS(AllPublicationData!$E:$E,AllPublicationData!$A:$A,'Publication Table (%)'!$B177,AllPublicationData!$B:$B,'Publication Table (%)'!N$7)),
IF('Publication Table (%)'!$C$5="Cancellations for other reasons",
IFERROR(SUMIFS(AllPublicationData!$J:$J,AllPublicationData!$A:$A,'Publication Table (%)'!$B177,AllPublicationData!$B:$B,'Publication Table (%)'!$C$4,AllPublicationData!$D:$D,'Publication Table (%)'!N$7)/
SUMIFS(AllPublicationData!$E:$E,AllPublicationData!$A:$A,'Publication Table (%)'!$B177,AllPublicationData!$B:$B,'Publication Table (%)'!$C$4,AllPublicationData!$D:$D,'Publication Table (%)'!N$7),
SUMIFS(AllPublicationData!$J:$J,AllPublicationData!$A:$A,'Publication Table (%)'!$B177,AllPublicationData!$B:$B,'Publication Table (%)'!N$7)/
SUMIFS(AllPublicationData!$E:$E,AllPublicationData!$A:$A,'Publication Table (%)'!$B177,AllPublicationData!$B:$B,'Publication Table (%)'!N$7)))))))</f>
        <v>#DIV/0!</v>
      </c>
      <c r="O177" s="96" t="e">
        <f>IF('Publication Table (%)'!$C$5="All Cancelled Operations",
IFERROR(SUMIFS(AllPublicationData!$F:$F,AllPublicationData!$A:$A,'Publication Table (%)'!$B177,AllPublicationData!$B:$B,'Publication Table (%)'!$C$4,AllPublicationData!$D:$D,'Publication Table (%)'!O$7)/
SUMIFS(AllPublicationData!$E:$E,AllPublicationData!$A:$A,'Publication Table (%)'!$B177,AllPublicationData!$B:$B,'Publication Table (%)'!$C$4,AllPublicationData!$D:$D,'Publication Table (%)'!O$7),
SUMIFS(AllPublicationData!$F:$F,AllPublicationData!$A:$A,'Publication Table (%)'!$B177,AllPublicationData!$B:$B,'Publication Table (%)'!O$7)/
SUMIFS(AllPublicationData!$E:$E,AllPublicationData!$A:$A,'Publication Table (%)'!$B177,AllPublicationData!$B:$B,'Publication Table (%)'!O$7)),
IF('Publication Table (%)'!$C$5="Operations cancelled by patient",
IFERROR(SUMIFS(AllPublicationData!$G:$G,AllPublicationData!$A:$A,'Publication Table (%)'!$B177,AllPublicationData!$B:$B,'Publication Table (%)'!$C$4,AllPublicationData!$D:$D,'Publication Table (%)'!O$7)/
SUMIFS(AllPublicationData!$E:$E,AllPublicationData!$A:$A,'Publication Table (%)'!$B177,AllPublicationData!$B:$B,'Publication Table (%)'!$C$4,AllPublicationData!$D:$D,'Publication Table (%)'!O$7),
SUMIFS(AllPublicationData!$G:$G,AllPublicationData!$A:$A,'Publication Table (%)'!$B177,AllPublicationData!$B:$B,'Publication Table (%)'!O$7)/
SUMIFS(AllPublicationData!$E:$E,AllPublicationData!$A:$A,'Publication Table (%)'!$B177,AllPublicationData!$B:$B,'Publication Table (%)'!O$7)),
IF('Publication Table (%)'!$C$5="Operations cancelled for clinical reasons",
IFERROR(SUMIFS(AllPublicationData!$H:$H,AllPublicationData!$A:$A,'Publication Table (%)'!$B177,AllPublicationData!$B:$B,'Publication Table (%)'!$C$4,AllPublicationData!$D:$D,'Publication Table (%)'!O$7)/
SUMIFS(AllPublicationData!$E:$E,AllPublicationData!$A:$A,'Publication Table (%)'!$B177,AllPublicationData!$B:$B,'Publication Table (%)'!$C$4,AllPublicationData!$D:$D,'Publication Table (%)'!O$7),
SUMIFS(AllPublicationData!$H:$H,AllPublicationData!$A:$A,'Publication Table (%)'!$B177,AllPublicationData!$B:$B,'Publication Table (%)'!O$7)/
SUMIFS(AllPublicationData!$E:$E,AllPublicationData!$A:$A,'Publication Table (%)'!$B177,AllPublicationData!$B:$B,'Publication Table (%)'!O$7)),
IF('Publication Table (%)'!$C$5="Operations cancelled for non-clinical/capacity reasons",
IFERROR(SUMIFS(AllPublicationData!$I:$I,AllPublicationData!$A:$A,'Publication Table (%)'!$B177,AllPublicationData!$B:$B,'Publication Table (%)'!$C$4,AllPublicationData!$D:$D,'Publication Table (%)'!O$7)/
SUMIFS(AllPublicationData!$E:$E,AllPublicationData!$A:$A,'Publication Table (%)'!$B177,AllPublicationData!$B:$B,'Publication Table (%)'!$C$4,AllPublicationData!$D:$D,'Publication Table (%)'!O$7),
SUMIFS(AllPublicationData!$I:$I,AllPublicationData!$A:$A,'Publication Table (%)'!$B177,AllPublicationData!$B:$B,'Publication Table (%)'!O$7)/
SUMIFS(AllPublicationData!$E:$E,AllPublicationData!$A:$A,'Publication Table (%)'!$B177,AllPublicationData!$B:$B,'Publication Table (%)'!O$7)),
IF('Publication Table (%)'!$C$5="Cancellations for other reasons",
IFERROR(SUMIFS(AllPublicationData!$J:$J,AllPublicationData!$A:$A,'Publication Table (%)'!$B177,AllPublicationData!$B:$B,'Publication Table (%)'!$C$4,AllPublicationData!$D:$D,'Publication Table (%)'!O$7)/
SUMIFS(AllPublicationData!$E:$E,AllPublicationData!$A:$A,'Publication Table (%)'!$B177,AllPublicationData!$B:$B,'Publication Table (%)'!$C$4,AllPublicationData!$D:$D,'Publication Table (%)'!O$7),
SUMIFS(AllPublicationData!$J:$J,AllPublicationData!$A:$A,'Publication Table (%)'!$B177,AllPublicationData!$B:$B,'Publication Table (%)'!O$7)/
SUMIFS(AllPublicationData!$E:$E,AllPublicationData!$A:$A,'Publication Table (%)'!$B177,AllPublicationData!$B:$B,'Publication Table (%)'!O$7)))))))</f>
        <v>#DIV/0!</v>
      </c>
      <c r="P177" s="96" t="e">
        <f>IF('Publication Table (%)'!$C$5="All Cancelled Operations",
IFERROR(SUMIFS(AllPublicationData!$F:$F,AllPublicationData!$A:$A,'Publication Table (%)'!$B177,AllPublicationData!$B:$B,'Publication Table (%)'!$C$4,AllPublicationData!$D:$D,'Publication Table (%)'!P$7)/
SUMIFS(AllPublicationData!$E:$E,AllPublicationData!$A:$A,'Publication Table (%)'!$B177,AllPublicationData!$B:$B,'Publication Table (%)'!$C$4,AllPublicationData!$D:$D,'Publication Table (%)'!P$7),
SUMIFS(AllPublicationData!$F:$F,AllPublicationData!$A:$A,'Publication Table (%)'!$B177,AllPublicationData!$B:$B,'Publication Table (%)'!P$7)/
SUMIFS(AllPublicationData!$E:$E,AllPublicationData!$A:$A,'Publication Table (%)'!$B177,AllPublicationData!$B:$B,'Publication Table (%)'!P$7)),
IF('Publication Table (%)'!$C$5="Operations cancelled by patient",
IFERROR(SUMIFS(AllPublicationData!$G:$G,AllPublicationData!$A:$A,'Publication Table (%)'!$B177,AllPublicationData!$B:$B,'Publication Table (%)'!$C$4,AllPublicationData!$D:$D,'Publication Table (%)'!P$7)/
SUMIFS(AllPublicationData!$E:$E,AllPublicationData!$A:$A,'Publication Table (%)'!$B177,AllPublicationData!$B:$B,'Publication Table (%)'!$C$4,AllPublicationData!$D:$D,'Publication Table (%)'!P$7),
SUMIFS(AllPublicationData!$G:$G,AllPublicationData!$A:$A,'Publication Table (%)'!$B177,AllPublicationData!$B:$B,'Publication Table (%)'!P$7)/
SUMIFS(AllPublicationData!$E:$E,AllPublicationData!$A:$A,'Publication Table (%)'!$B177,AllPublicationData!$B:$B,'Publication Table (%)'!P$7)),
IF('Publication Table (%)'!$C$5="Operations cancelled for clinical reasons",
IFERROR(SUMIFS(AllPublicationData!$H:$H,AllPublicationData!$A:$A,'Publication Table (%)'!$B177,AllPublicationData!$B:$B,'Publication Table (%)'!$C$4,AllPublicationData!$D:$D,'Publication Table (%)'!P$7)/
SUMIFS(AllPublicationData!$E:$E,AllPublicationData!$A:$A,'Publication Table (%)'!$B177,AllPublicationData!$B:$B,'Publication Table (%)'!$C$4,AllPublicationData!$D:$D,'Publication Table (%)'!P$7),
SUMIFS(AllPublicationData!$H:$H,AllPublicationData!$A:$A,'Publication Table (%)'!$B177,AllPublicationData!$B:$B,'Publication Table (%)'!P$7)/
SUMIFS(AllPublicationData!$E:$E,AllPublicationData!$A:$A,'Publication Table (%)'!$B177,AllPublicationData!$B:$B,'Publication Table (%)'!P$7)),
IF('Publication Table (%)'!$C$5="Operations cancelled for non-clinical/capacity reasons",
IFERROR(SUMIFS(AllPublicationData!$I:$I,AllPublicationData!$A:$A,'Publication Table (%)'!$B177,AllPublicationData!$B:$B,'Publication Table (%)'!$C$4,AllPublicationData!$D:$D,'Publication Table (%)'!P$7)/
SUMIFS(AllPublicationData!$E:$E,AllPublicationData!$A:$A,'Publication Table (%)'!$B177,AllPublicationData!$B:$B,'Publication Table (%)'!$C$4,AllPublicationData!$D:$D,'Publication Table (%)'!P$7),
SUMIFS(AllPublicationData!$I:$I,AllPublicationData!$A:$A,'Publication Table (%)'!$B177,AllPublicationData!$B:$B,'Publication Table (%)'!P$7)/
SUMIFS(AllPublicationData!$E:$E,AllPublicationData!$A:$A,'Publication Table (%)'!$B177,AllPublicationData!$B:$B,'Publication Table (%)'!P$7)),
IF('Publication Table (%)'!$C$5="Cancellations for other reasons",
IFERROR(SUMIFS(AllPublicationData!$J:$J,AllPublicationData!$A:$A,'Publication Table (%)'!$B177,AllPublicationData!$B:$B,'Publication Table (%)'!$C$4,AllPublicationData!$D:$D,'Publication Table (%)'!P$7)/
SUMIFS(AllPublicationData!$E:$E,AllPublicationData!$A:$A,'Publication Table (%)'!$B177,AllPublicationData!$B:$B,'Publication Table (%)'!$C$4,AllPublicationData!$D:$D,'Publication Table (%)'!P$7),
SUMIFS(AllPublicationData!$J:$J,AllPublicationData!$A:$A,'Publication Table (%)'!$B177,AllPublicationData!$B:$B,'Publication Table (%)'!P$7)/
SUMIFS(AllPublicationData!$E:$E,AllPublicationData!$A:$A,'Publication Table (%)'!$B177,AllPublicationData!$B:$B,'Publication Table (%)'!P$7)))))))</f>
        <v>#DIV/0!</v>
      </c>
      <c r="Q177" s="96" t="e">
        <f>IF('Publication Table (%)'!$C$5="All Cancelled Operations",
IFERROR(SUMIFS(AllPublicationData!$F:$F,AllPublicationData!$A:$A,'Publication Table (%)'!$B177,AllPublicationData!$B:$B,'Publication Table (%)'!$C$4,AllPublicationData!$D:$D,'Publication Table (%)'!Q$7)/
SUMIFS(AllPublicationData!$E:$E,AllPublicationData!$A:$A,'Publication Table (%)'!$B177,AllPublicationData!$B:$B,'Publication Table (%)'!$C$4,AllPublicationData!$D:$D,'Publication Table (%)'!Q$7),
SUMIFS(AllPublicationData!$F:$F,AllPublicationData!$A:$A,'Publication Table (%)'!$B177,AllPublicationData!$B:$B,'Publication Table (%)'!Q$7)/
SUMIFS(AllPublicationData!$E:$E,AllPublicationData!$A:$A,'Publication Table (%)'!$B177,AllPublicationData!$B:$B,'Publication Table (%)'!Q$7)),
IF('Publication Table (%)'!$C$5="Operations cancelled by patient",
IFERROR(SUMIFS(AllPublicationData!$G:$G,AllPublicationData!$A:$A,'Publication Table (%)'!$B177,AllPublicationData!$B:$B,'Publication Table (%)'!$C$4,AllPublicationData!$D:$D,'Publication Table (%)'!Q$7)/
SUMIFS(AllPublicationData!$E:$E,AllPublicationData!$A:$A,'Publication Table (%)'!$B177,AllPublicationData!$B:$B,'Publication Table (%)'!$C$4,AllPublicationData!$D:$D,'Publication Table (%)'!Q$7),
SUMIFS(AllPublicationData!$G:$G,AllPublicationData!$A:$A,'Publication Table (%)'!$B177,AllPublicationData!$B:$B,'Publication Table (%)'!Q$7)/
SUMIFS(AllPublicationData!$E:$E,AllPublicationData!$A:$A,'Publication Table (%)'!$B177,AllPublicationData!$B:$B,'Publication Table (%)'!Q$7)),
IF('Publication Table (%)'!$C$5="Operations cancelled for clinical reasons",
IFERROR(SUMIFS(AllPublicationData!$H:$H,AllPublicationData!$A:$A,'Publication Table (%)'!$B177,AllPublicationData!$B:$B,'Publication Table (%)'!$C$4,AllPublicationData!$D:$D,'Publication Table (%)'!Q$7)/
SUMIFS(AllPublicationData!$E:$E,AllPublicationData!$A:$A,'Publication Table (%)'!$B177,AllPublicationData!$B:$B,'Publication Table (%)'!$C$4,AllPublicationData!$D:$D,'Publication Table (%)'!Q$7),
SUMIFS(AllPublicationData!$H:$H,AllPublicationData!$A:$A,'Publication Table (%)'!$B177,AllPublicationData!$B:$B,'Publication Table (%)'!Q$7)/
SUMIFS(AllPublicationData!$E:$E,AllPublicationData!$A:$A,'Publication Table (%)'!$B177,AllPublicationData!$B:$B,'Publication Table (%)'!Q$7)),
IF('Publication Table (%)'!$C$5="Operations cancelled for non-clinical/capacity reasons",
IFERROR(SUMIFS(AllPublicationData!$I:$I,AllPublicationData!$A:$A,'Publication Table (%)'!$B177,AllPublicationData!$B:$B,'Publication Table (%)'!$C$4,AllPublicationData!$D:$D,'Publication Table (%)'!Q$7)/
SUMIFS(AllPublicationData!$E:$E,AllPublicationData!$A:$A,'Publication Table (%)'!$B177,AllPublicationData!$B:$B,'Publication Table (%)'!$C$4,AllPublicationData!$D:$D,'Publication Table (%)'!Q$7),
SUMIFS(AllPublicationData!$I:$I,AllPublicationData!$A:$A,'Publication Table (%)'!$B177,AllPublicationData!$B:$B,'Publication Table (%)'!Q$7)/
SUMIFS(AllPublicationData!$E:$E,AllPublicationData!$A:$A,'Publication Table (%)'!$B177,AllPublicationData!$B:$B,'Publication Table (%)'!Q$7)),
IF('Publication Table (%)'!$C$5="Cancellations for other reasons",
IFERROR(SUMIFS(AllPublicationData!$J:$J,AllPublicationData!$A:$A,'Publication Table (%)'!$B177,AllPublicationData!$B:$B,'Publication Table (%)'!$C$4,AllPublicationData!$D:$D,'Publication Table (%)'!Q$7)/
SUMIFS(AllPublicationData!$E:$E,AllPublicationData!$A:$A,'Publication Table (%)'!$B177,AllPublicationData!$B:$B,'Publication Table (%)'!$C$4,AllPublicationData!$D:$D,'Publication Table (%)'!Q$7),
SUMIFS(AllPublicationData!$J:$J,AllPublicationData!$A:$A,'Publication Table (%)'!$B177,AllPublicationData!$B:$B,'Publication Table (%)'!Q$7)/
SUMIFS(AllPublicationData!$E:$E,AllPublicationData!$A:$A,'Publication Table (%)'!$B177,AllPublicationData!$B:$B,'Publication Table (%)'!Q$7)))))))</f>
        <v>#DIV/0!</v>
      </c>
      <c r="R177" s="96" t="e">
        <f>IF('Publication Table (%)'!$C$5="All Cancelled Operations",
IFERROR(SUMIFS(AllPublicationData!$F:$F,AllPublicationData!$A:$A,'Publication Table (%)'!$B177,AllPublicationData!$B:$B,'Publication Table (%)'!$C$4,AllPublicationData!$D:$D,'Publication Table (%)'!R$7)/
SUMIFS(AllPublicationData!$E:$E,AllPublicationData!$A:$A,'Publication Table (%)'!$B177,AllPublicationData!$B:$B,'Publication Table (%)'!$C$4,AllPublicationData!$D:$D,'Publication Table (%)'!R$7),
SUMIFS(AllPublicationData!$F:$F,AllPublicationData!$A:$A,'Publication Table (%)'!$B177,AllPublicationData!$B:$B,'Publication Table (%)'!R$7)/
SUMIFS(AllPublicationData!$E:$E,AllPublicationData!$A:$A,'Publication Table (%)'!$B177,AllPublicationData!$B:$B,'Publication Table (%)'!R$7)),
IF('Publication Table (%)'!$C$5="Operations cancelled by patient",
IFERROR(SUMIFS(AllPublicationData!$G:$G,AllPublicationData!$A:$A,'Publication Table (%)'!$B177,AllPublicationData!$B:$B,'Publication Table (%)'!$C$4,AllPublicationData!$D:$D,'Publication Table (%)'!R$7)/
SUMIFS(AllPublicationData!$E:$E,AllPublicationData!$A:$A,'Publication Table (%)'!$B177,AllPublicationData!$B:$B,'Publication Table (%)'!$C$4,AllPublicationData!$D:$D,'Publication Table (%)'!R$7),
SUMIFS(AllPublicationData!$G:$G,AllPublicationData!$A:$A,'Publication Table (%)'!$B177,AllPublicationData!$B:$B,'Publication Table (%)'!R$7)/
SUMIFS(AllPublicationData!$E:$E,AllPublicationData!$A:$A,'Publication Table (%)'!$B177,AllPublicationData!$B:$B,'Publication Table (%)'!R$7)),
IF('Publication Table (%)'!$C$5="Operations cancelled for clinical reasons",
IFERROR(SUMIFS(AllPublicationData!$H:$H,AllPublicationData!$A:$A,'Publication Table (%)'!$B177,AllPublicationData!$B:$B,'Publication Table (%)'!$C$4,AllPublicationData!$D:$D,'Publication Table (%)'!R$7)/
SUMIFS(AllPublicationData!$E:$E,AllPublicationData!$A:$A,'Publication Table (%)'!$B177,AllPublicationData!$B:$B,'Publication Table (%)'!$C$4,AllPublicationData!$D:$D,'Publication Table (%)'!R$7),
SUMIFS(AllPublicationData!$H:$H,AllPublicationData!$A:$A,'Publication Table (%)'!$B177,AllPublicationData!$B:$B,'Publication Table (%)'!R$7)/
SUMIFS(AllPublicationData!$E:$E,AllPublicationData!$A:$A,'Publication Table (%)'!$B177,AllPublicationData!$B:$B,'Publication Table (%)'!R$7)),
IF('Publication Table (%)'!$C$5="Operations cancelled for non-clinical/capacity reasons",
IFERROR(SUMIFS(AllPublicationData!$I:$I,AllPublicationData!$A:$A,'Publication Table (%)'!$B177,AllPublicationData!$B:$B,'Publication Table (%)'!$C$4,AllPublicationData!$D:$D,'Publication Table (%)'!R$7)/
SUMIFS(AllPublicationData!$E:$E,AllPublicationData!$A:$A,'Publication Table (%)'!$B177,AllPublicationData!$B:$B,'Publication Table (%)'!$C$4,AllPublicationData!$D:$D,'Publication Table (%)'!R$7),
SUMIFS(AllPublicationData!$I:$I,AllPublicationData!$A:$A,'Publication Table (%)'!$B177,AllPublicationData!$B:$B,'Publication Table (%)'!R$7)/
SUMIFS(AllPublicationData!$E:$E,AllPublicationData!$A:$A,'Publication Table (%)'!$B177,AllPublicationData!$B:$B,'Publication Table (%)'!R$7)),
IF('Publication Table (%)'!$C$5="Cancellations for other reasons",
IFERROR(SUMIFS(AllPublicationData!$J:$J,AllPublicationData!$A:$A,'Publication Table (%)'!$B177,AllPublicationData!$B:$B,'Publication Table (%)'!$C$4,AllPublicationData!$D:$D,'Publication Table (%)'!R$7)/
SUMIFS(AllPublicationData!$E:$E,AllPublicationData!$A:$A,'Publication Table (%)'!$B177,AllPublicationData!$B:$B,'Publication Table (%)'!$C$4,AllPublicationData!$D:$D,'Publication Table (%)'!R$7),
SUMIFS(AllPublicationData!$J:$J,AllPublicationData!$A:$A,'Publication Table (%)'!$B177,AllPublicationData!$B:$B,'Publication Table (%)'!R$7)/
SUMIFS(AllPublicationData!$E:$E,AllPublicationData!$A:$A,'Publication Table (%)'!$B177,AllPublicationData!$B:$B,'Publication Table (%)'!R$7)))))))</f>
        <v>#DIV/0!</v>
      </c>
      <c r="S177" s="96" t="e">
        <f>IF('Publication Table (%)'!$C$5="All Cancelled Operations",
IFERROR(SUMIFS(AllPublicationData!$F:$F,AllPublicationData!$A:$A,'Publication Table (%)'!$B177,AllPublicationData!$B:$B,'Publication Table (%)'!$C$4,AllPublicationData!$D:$D,'Publication Table (%)'!S$7)/
SUMIFS(AllPublicationData!$E:$E,AllPublicationData!$A:$A,'Publication Table (%)'!$B177,AllPublicationData!$B:$B,'Publication Table (%)'!$C$4,AllPublicationData!$D:$D,'Publication Table (%)'!S$7),
SUMIFS(AllPublicationData!$F:$F,AllPublicationData!$A:$A,'Publication Table (%)'!$B177,AllPublicationData!$B:$B,'Publication Table (%)'!S$7)/
SUMIFS(AllPublicationData!$E:$E,AllPublicationData!$A:$A,'Publication Table (%)'!$B177,AllPublicationData!$B:$B,'Publication Table (%)'!S$7)),
IF('Publication Table (%)'!$C$5="Operations cancelled by patient",
IFERROR(SUMIFS(AllPublicationData!$G:$G,AllPublicationData!$A:$A,'Publication Table (%)'!$B177,AllPublicationData!$B:$B,'Publication Table (%)'!$C$4,AllPublicationData!$D:$D,'Publication Table (%)'!S$7)/
SUMIFS(AllPublicationData!$E:$E,AllPublicationData!$A:$A,'Publication Table (%)'!$B177,AllPublicationData!$B:$B,'Publication Table (%)'!$C$4,AllPublicationData!$D:$D,'Publication Table (%)'!S$7),
SUMIFS(AllPublicationData!$G:$G,AllPublicationData!$A:$A,'Publication Table (%)'!$B177,AllPublicationData!$B:$B,'Publication Table (%)'!S$7)/
SUMIFS(AllPublicationData!$E:$E,AllPublicationData!$A:$A,'Publication Table (%)'!$B177,AllPublicationData!$B:$B,'Publication Table (%)'!S$7)),
IF('Publication Table (%)'!$C$5="Operations cancelled for clinical reasons",
IFERROR(SUMIFS(AllPublicationData!$H:$H,AllPublicationData!$A:$A,'Publication Table (%)'!$B177,AllPublicationData!$B:$B,'Publication Table (%)'!$C$4,AllPublicationData!$D:$D,'Publication Table (%)'!S$7)/
SUMIFS(AllPublicationData!$E:$E,AllPublicationData!$A:$A,'Publication Table (%)'!$B177,AllPublicationData!$B:$B,'Publication Table (%)'!$C$4,AllPublicationData!$D:$D,'Publication Table (%)'!S$7),
SUMIFS(AllPublicationData!$H:$H,AllPublicationData!$A:$A,'Publication Table (%)'!$B177,AllPublicationData!$B:$B,'Publication Table (%)'!S$7)/
SUMIFS(AllPublicationData!$E:$E,AllPublicationData!$A:$A,'Publication Table (%)'!$B177,AllPublicationData!$B:$B,'Publication Table (%)'!S$7)),
IF('Publication Table (%)'!$C$5="Operations cancelled for non-clinical/capacity reasons",
IFERROR(SUMIFS(AllPublicationData!$I:$I,AllPublicationData!$A:$A,'Publication Table (%)'!$B177,AllPublicationData!$B:$B,'Publication Table (%)'!$C$4,AllPublicationData!$D:$D,'Publication Table (%)'!S$7)/
SUMIFS(AllPublicationData!$E:$E,AllPublicationData!$A:$A,'Publication Table (%)'!$B177,AllPublicationData!$B:$B,'Publication Table (%)'!$C$4,AllPublicationData!$D:$D,'Publication Table (%)'!S$7),
SUMIFS(AllPublicationData!$I:$I,AllPublicationData!$A:$A,'Publication Table (%)'!$B177,AllPublicationData!$B:$B,'Publication Table (%)'!S$7)/
SUMIFS(AllPublicationData!$E:$E,AllPublicationData!$A:$A,'Publication Table (%)'!$B177,AllPublicationData!$B:$B,'Publication Table (%)'!S$7)),
IF('Publication Table (%)'!$C$5="Cancellations for other reasons",
IFERROR(SUMIFS(AllPublicationData!$J:$J,AllPublicationData!$A:$A,'Publication Table (%)'!$B177,AllPublicationData!$B:$B,'Publication Table (%)'!$C$4,AllPublicationData!$D:$D,'Publication Table (%)'!S$7)/
SUMIFS(AllPublicationData!$E:$E,AllPublicationData!$A:$A,'Publication Table (%)'!$B177,AllPublicationData!$B:$B,'Publication Table (%)'!$C$4,AllPublicationData!$D:$D,'Publication Table (%)'!S$7),
SUMIFS(AllPublicationData!$J:$J,AllPublicationData!$A:$A,'Publication Table (%)'!$B177,AllPublicationData!$B:$B,'Publication Table (%)'!S$7)/
SUMIFS(AllPublicationData!$E:$E,AllPublicationData!$A:$A,'Publication Table (%)'!$B177,AllPublicationData!$B:$B,'Publication Table (%)'!S$7)))))))</f>
        <v>#DIV/0!</v>
      </c>
    </row>
    <row r="178" spans="3:19" x14ac:dyDescent="0.35">
      <c r="C178" s="112">
        <f>IF('Publication Table (%)'!$C$5="All Cancelled Operations",
SUMIFS(AllPublicationData!$F:$F,AllPublicationData!$A:$A,'Publication Table (%)'!$B178,AllPublicationData!$B:$B,'Publication Table (%)'!$C$4),
IF('Publication Table (%)'!$C$5="Operations cancelled by patient",
SUMIFS(AllPublicationData!$G:$G,AllPublicationData!$A:$A,'Publication Table (%)'!$B178,AllPublicationData!$B:$B,'Publication Table (%)'!$C$4),
IF('Publication Table (%)'!$C$5="Operations cancelled for clinical reasons",
SUMIFS(AllPublicationData!$H:$H,AllPublicationData!$A:$A,'Publication Table (%)'!$B178,AllPublicationData!$B:$B,'Publication Table (%)'!$C$4),
IF('Publication Table (%)'!$C$5="Operations cancelled for non-clinical/capacity reasons",
SUMIFS(AllPublicationData!$I:$I,AllPublicationData!$A:$A,'Publication Table (%)'!$B178,AllPublicationData!$B:$B,'Publication Table (%)'!$C$4),
IF('Publication Table (%)'!$C$5="Cancellations for other reasons",
SUMIFS(AllPublicationData!$J:$J,AllPublicationData!$A:$A,'Publication Table (%)'!$B178,AllPublicationData!$B:$B,'Publication Table (%)'!$C$4))))))+
IF(AND($C$4="NHS Scotland",$C$5="All Cancelled Operations"),
SUMIFS(AllPublicationData!$F:$F,AllPublicationData!$A:$A,'Publication Table (%)'!$B178),
IF(AND($C$4="NHS Scotland",$C$5="Operations cancelled by patient"),
SUMIFS(AllPublicationData!$G:$G,AllPublicationData!$A:$A,'Publication Table (%)'!$B178),
IF(AND($C$4="NHS Scotland",$C$5="Operations cancelled for clinical reasons"),
SUMIFS(AllPublicationData!$H:$H,AllPublicationData!$A:$A,'Publication Table (%)'!$B178),
IF(AND($C$4="NHS Scotland",$C$5="Operations cancelled for non-clinical/capacity reasons"),
SUMIFS(AllPublicationData!$I:$I,AllPublicationData!$A:$A,'Publication Table (%)'!$B178),
IF(AND($C$4="NHS Scotland",$C$5="Cancellations for other reasons"),
SUMIFS(AllPublicationData!$J:$J,AllPublicationData!$A:$A,'Publication Table (%)'!$B178))))))</f>
        <v>0</v>
      </c>
      <c r="D178" s="110" t="e">
        <f>IF(AND('Publication Table (%)'!$C$5="All Cancelled Operations",$C$4&lt;&gt;"NHS Scotland"),
IFERROR(SUMIFS(AllPublicationData!$F:$F,AllPublicationData!$A:$A,'Publication Table (%)'!$B178,AllPublicationData!$B:$B,'Publication Table (%)'!$C$4,AllPublicationData!$D:$D,'Publication Table (%)'!D$7)/
SUMIFS(AllPublicationData!$E:$E,AllPublicationData!$A:$A,'Publication Table (%)'!$B178,AllPublicationData!$B:$B,'Publication Table (%)'!$C$4,AllPublicationData!$D:$D,'Publication Table (%)'!D$7),
SUMIFS(AllPublicationData!$F:$F,AllPublicationData!$A:$A,'Publication Table (%)'!$B178,AllPublicationData!$B:$B,'Publication Table (%)'!D$7)/
SUMIFS(AllPublicationData!$E:$E,AllPublicationData!$A:$A,'Publication Table (%)'!$B178,AllPublicationData!$B:$B,'Publication Table (%)'!D$7)),
IF(AND('Publication Table (%)'!$C$5="Operations cancelled by patient",$C$4&lt;&gt;"NHS Scotland"),
IFERROR(SUMIFS(AllPublicationData!$G:$G,AllPublicationData!$A:$A,'Publication Table (%)'!$B178,AllPublicationData!$B:$B,'Publication Table (%)'!$C$4,AllPublicationData!$D:$D,'Publication Table (%)'!D$7)/
SUMIFS(AllPublicationData!$E:$E,AllPublicationData!$A:$A,'Publication Table (%)'!$B178,AllPublicationData!$B:$B,'Publication Table (%)'!$C$4,AllPublicationData!$D:$D,'Publication Table (%)'!D$7),
SUMIFS(AllPublicationData!$G:$G,AllPublicationData!$A:$A,'Publication Table (%)'!$B178,AllPublicationData!$B:$B,'Publication Table (%)'!D$7)/
SUMIFS(AllPublicationData!$E:$E,AllPublicationData!$A:$A,'Publication Table (%)'!$B178,AllPublicationData!$B:$B,'Publication Table (%)'!D$7)),
IF(AND('Publication Table (%)'!$C$5="Operations cancelled for clinical reasons",$C$4&lt;&gt;"NHS Scotland"),
IFERROR(SUMIFS(AllPublicationData!$H:$H,AllPublicationData!$A:$A,'Publication Table (%)'!$B178,AllPublicationData!$B:$B,'Publication Table (%)'!$C$4,AllPublicationData!$D:$D,'Publication Table (%)'!D$7)/
SUMIFS(AllPublicationData!$E:$E,AllPublicationData!$A:$A,'Publication Table (%)'!$B178,AllPublicationData!$B:$B,'Publication Table (%)'!$C$4,AllPublicationData!$D:$D,'Publication Table (%)'!D$7),
SUMIFS(AllPublicationData!$H:$H,AllPublicationData!$A:$A,'Publication Table (%)'!$B178,AllPublicationData!$B:$B,'Publication Table (%)'!D$7)/
SUMIFS(AllPublicationData!$E:$E,AllPublicationData!$A:$A,'Publication Table (%)'!$B178,AllPublicationData!$B:$B,'Publication Table (%)'!D$7)),
IF(AND('Publication Table (%)'!$C$5="Operations cancelled for non-clinical/capacity reasons",$C$4&lt;&gt;"NHS Scotland"),
IFERROR(SUMIFS(AllPublicationData!$I:$I,AllPublicationData!$A:$A,'Publication Table (%)'!$B178,AllPublicationData!$B:$B,'Publication Table (%)'!$C$4,AllPublicationData!$D:$D,'Publication Table (%)'!D$7)/
SUMIFS(AllPublicationData!$E:$E,AllPublicationData!$A:$A,'Publication Table (%)'!$B178,AllPublicationData!$B:$B,'Publication Table (%)'!$C$4,AllPublicationData!$D:$D,'Publication Table (%)'!D$7),
SUMIFS(AllPublicationData!$I:$I,AllPublicationData!$A:$A,'Publication Table (%)'!$B178,AllPublicationData!$B:$B,'Publication Table (%)'!D$7)/
SUMIFS(AllPublicationData!$E:$E,AllPublicationData!$A:$A,'Publication Table (%)'!$B178,AllPublicationData!$B:$B,'Publication Table (%)'!D$7)),
IF(AND('Publication Table (%)'!$C$5="Cancellations for other reasons",$C$4&lt;&gt;"NHS Scotland"),
IFERROR(SUMIFS(AllPublicationData!$J:$J,AllPublicationData!$A:$A,'Publication Table (%)'!$B178,AllPublicationData!$B:$B,'Publication Table (%)'!$C$4,AllPublicationData!$D:$D,'Publication Table (%)'!D$7)/
SUMIFS(AllPublicationData!$E:$E,AllPublicationData!$A:$A,'Publication Table (%)'!$B178,AllPublicationData!$B:$B,'Publication Table (%)'!$C$4,AllPublicationData!$D:$D,'Publication Table (%)'!D$7),
SUMIFS(AllPublicationData!$J:$J,AllPublicationData!$A:$A,'Publication Table (%)'!$B178,AllPublicationData!$B:$B,'Publication Table (%)'!D$7)/
SUMIFS(AllPublicationData!$E:$E,AllPublicationData!$A:$A,'Publication Table (%)'!$B178,AllPublicationData!$B:$B,'Publication Table (%)'!D$7)),
IF(AND($C$4="NHS Scotland",$C$5="All Cancelled Operations"),
SUMIFS(AllPublicationData!$F:$F,AllPublicationData!$A:$A,'Publication Table'!$B178)/
SUMIFS(AllPublicationData!$E:$E,AllPublicationData!$A:$A,'Publication Table'!$B178),
IF(AND($C$4="NHS Scotland",$C$5="Operations cancelled by patient"),
SUMIFS(AllPublicationData!$G:$G,AllPublicationData!$A:$A,'Publication Table'!$B178)/
SUMIFS(AllPublicationData!$E:$E,AllPublicationData!$A:$A,'Publication Table'!$B178),
IF(AND($C$4="NHS Scotland",$C$5="Operations cancelled for clinical reasons"),
SUMIFS(AllPublicationData!$H:$H,AllPublicationData!$A:$A,'Publication Table'!$B178)/
SUMIFS(AllPublicationData!$E:$E,AllPublicationData!$A:$A,'Publication Table'!$B178),
IF(AND($C$4="NHS Scotland",$C$5="Operations cancelled for non-clinical/capacity reasons"),
SUMIFS(AllPublicationData!$I:$I,AllPublicationData!$A:$A,'Publication Table'!$B178)/
SUMIFS(AllPublicationData!$E:$E,AllPublicationData!$A:$A,'Publication Table'!$B178),
IF(AND($C$4="NHS Scotland",$C$5="Cancellations for other reasons"),
SUMIFS(AllPublicationData!$J:$J,AllPublicationData!$A:$A,'Publication Table'!$B178)/
SUMIFS(AllPublicationData!$E:$E,AllPublicationData!$A:$A,'Publication Table'!$B178)))))))))))</f>
        <v>#DIV/0!</v>
      </c>
      <c r="E178" s="96" t="e">
        <f>IF('Publication Table (%)'!$C$5="All Cancelled Operations",
IFERROR(SUMIFS(AllPublicationData!$F:$F,AllPublicationData!$A:$A,'Publication Table (%)'!$B178,AllPublicationData!$B:$B,'Publication Table (%)'!$C$4,AllPublicationData!$D:$D,'Publication Table (%)'!E$7)/
SUMIFS(AllPublicationData!$E:$E,AllPublicationData!$A:$A,'Publication Table (%)'!$B178,AllPublicationData!$B:$B,'Publication Table (%)'!$C$4,AllPublicationData!$D:$D,'Publication Table (%)'!E$7),
SUMIFS(AllPublicationData!$F:$F,AllPublicationData!$A:$A,'Publication Table (%)'!$B178,AllPublicationData!$B:$B,'Publication Table (%)'!E$7)/
SUMIFS(AllPublicationData!$E:$E,AllPublicationData!$A:$A,'Publication Table (%)'!$B178,AllPublicationData!$B:$B,'Publication Table (%)'!E$7)),
IF('Publication Table (%)'!$C$5="Operations cancelled by patient",
IFERROR(SUMIFS(AllPublicationData!$G:$G,AllPublicationData!$A:$A,'Publication Table (%)'!$B178,AllPublicationData!$B:$B,'Publication Table (%)'!$C$4,AllPublicationData!$D:$D,'Publication Table (%)'!E$7)/
SUMIFS(AllPublicationData!$E:$E,AllPublicationData!$A:$A,'Publication Table (%)'!$B178,AllPublicationData!$B:$B,'Publication Table (%)'!$C$4,AllPublicationData!$D:$D,'Publication Table (%)'!E$7),
SUMIFS(AllPublicationData!$G:$G,AllPublicationData!$A:$A,'Publication Table (%)'!$B178,AllPublicationData!$B:$B,'Publication Table (%)'!E$7)/
SUMIFS(AllPublicationData!$E:$E,AllPublicationData!$A:$A,'Publication Table (%)'!$B178,AllPublicationData!$B:$B,'Publication Table (%)'!E$7)),
IF('Publication Table (%)'!$C$5="Operations cancelled for clinical reasons",
IFERROR(SUMIFS(AllPublicationData!$H:$H,AllPublicationData!$A:$A,'Publication Table (%)'!$B178,AllPublicationData!$B:$B,'Publication Table (%)'!$C$4,AllPublicationData!$D:$D,'Publication Table (%)'!E$7)/
SUMIFS(AllPublicationData!$E:$E,AllPublicationData!$A:$A,'Publication Table (%)'!$B178,AllPublicationData!$B:$B,'Publication Table (%)'!$C$4,AllPublicationData!$D:$D,'Publication Table (%)'!E$7),
SUMIFS(AllPublicationData!$H:$H,AllPublicationData!$A:$A,'Publication Table (%)'!$B178,AllPublicationData!$B:$B,'Publication Table (%)'!E$7)/
SUMIFS(AllPublicationData!$E:$E,AllPublicationData!$A:$A,'Publication Table (%)'!$B178,AllPublicationData!$B:$B,'Publication Table (%)'!E$7)),
IF('Publication Table (%)'!$C$5="Operations cancelled for non-clinical/capacity reasons",
IFERROR(SUMIFS(AllPublicationData!$I:$I,AllPublicationData!$A:$A,'Publication Table (%)'!$B178,AllPublicationData!$B:$B,'Publication Table (%)'!$C$4,AllPublicationData!$D:$D,'Publication Table (%)'!E$7)/
SUMIFS(AllPublicationData!$E:$E,AllPublicationData!$A:$A,'Publication Table (%)'!$B178,AllPublicationData!$B:$B,'Publication Table (%)'!$C$4,AllPublicationData!$D:$D,'Publication Table (%)'!E$7),
SUMIFS(AllPublicationData!$I:$I,AllPublicationData!$A:$A,'Publication Table (%)'!$B178,AllPublicationData!$B:$B,'Publication Table (%)'!E$7)/
SUMIFS(AllPublicationData!$E:$E,AllPublicationData!$A:$A,'Publication Table (%)'!$B178,AllPublicationData!$B:$B,'Publication Table (%)'!E$7)),
IF('Publication Table (%)'!$C$5="Cancellations for other reasons",
IFERROR(SUMIFS(AllPublicationData!$J:$J,AllPublicationData!$A:$A,'Publication Table (%)'!$B178,AllPublicationData!$B:$B,'Publication Table (%)'!$C$4,AllPublicationData!$D:$D,'Publication Table (%)'!E$7)/
SUMIFS(AllPublicationData!$E:$E,AllPublicationData!$A:$A,'Publication Table (%)'!$B178,AllPublicationData!$B:$B,'Publication Table (%)'!$C$4,AllPublicationData!$D:$D,'Publication Table (%)'!E$7),
SUMIFS(AllPublicationData!$J:$J,AllPublicationData!$A:$A,'Publication Table (%)'!$B178,AllPublicationData!$B:$B,'Publication Table (%)'!E$7)/
SUMIFS(AllPublicationData!$E:$E,AllPublicationData!$A:$A,'Publication Table (%)'!$B178,AllPublicationData!$B:$B,'Publication Table (%)'!E$7)))))))</f>
        <v>#DIV/0!</v>
      </c>
      <c r="F178" s="96" t="e">
        <f>IF('Publication Table (%)'!$C$5="All Cancelled Operations",
IFERROR(SUMIFS(AllPublicationData!$F:$F,AllPublicationData!$A:$A,'Publication Table (%)'!$B178,AllPublicationData!$B:$B,'Publication Table (%)'!$C$4,AllPublicationData!$D:$D,'Publication Table (%)'!F$7)/
SUMIFS(AllPublicationData!$E:$E,AllPublicationData!$A:$A,'Publication Table (%)'!$B178,AllPublicationData!$B:$B,'Publication Table (%)'!$C$4,AllPublicationData!$D:$D,'Publication Table (%)'!F$7),
SUMIFS(AllPublicationData!$F:$F,AllPublicationData!$A:$A,'Publication Table (%)'!$B178,AllPublicationData!$B:$B,'Publication Table (%)'!F$7)/
SUMIFS(AllPublicationData!$E:$E,AllPublicationData!$A:$A,'Publication Table (%)'!$B178,AllPublicationData!$B:$B,'Publication Table (%)'!F$7)),
IF('Publication Table (%)'!$C$5="Operations cancelled by patient",
IFERROR(SUMIFS(AllPublicationData!$G:$G,AllPublicationData!$A:$A,'Publication Table (%)'!$B178,AllPublicationData!$B:$B,'Publication Table (%)'!$C$4,AllPublicationData!$D:$D,'Publication Table (%)'!F$7)/
SUMIFS(AllPublicationData!$E:$E,AllPublicationData!$A:$A,'Publication Table (%)'!$B178,AllPublicationData!$B:$B,'Publication Table (%)'!$C$4,AllPublicationData!$D:$D,'Publication Table (%)'!F$7),
SUMIFS(AllPublicationData!$G:$G,AllPublicationData!$A:$A,'Publication Table (%)'!$B178,AllPublicationData!$B:$B,'Publication Table (%)'!F$7)/
SUMIFS(AllPublicationData!$E:$E,AllPublicationData!$A:$A,'Publication Table (%)'!$B178,AllPublicationData!$B:$B,'Publication Table (%)'!F$7)),
IF('Publication Table (%)'!$C$5="Operations cancelled for clinical reasons",
IFERROR(SUMIFS(AllPublicationData!$H:$H,AllPublicationData!$A:$A,'Publication Table (%)'!$B178,AllPublicationData!$B:$B,'Publication Table (%)'!$C$4,AllPublicationData!$D:$D,'Publication Table (%)'!F$7)/
SUMIFS(AllPublicationData!$E:$E,AllPublicationData!$A:$A,'Publication Table (%)'!$B178,AllPublicationData!$B:$B,'Publication Table (%)'!$C$4,AllPublicationData!$D:$D,'Publication Table (%)'!F$7),
SUMIFS(AllPublicationData!$H:$H,AllPublicationData!$A:$A,'Publication Table (%)'!$B178,AllPublicationData!$B:$B,'Publication Table (%)'!F$7)/
SUMIFS(AllPublicationData!$E:$E,AllPublicationData!$A:$A,'Publication Table (%)'!$B178,AllPublicationData!$B:$B,'Publication Table (%)'!F$7)),
IF('Publication Table (%)'!$C$5="Operations cancelled for non-clinical/capacity reasons",
IFERROR(SUMIFS(AllPublicationData!$I:$I,AllPublicationData!$A:$A,'Publication Table (%)'!$B178,AllPublicationData!$B:$B,'Publication Table (%)'!$C$4,AllPublicationData!$D:$D,'Publication Table (%)'!F$7)/
SUMIFS(AllPublicationData!$E:$E,AllPublicationData!$A:$A,'Publication Table (%)'!$B178,AllPublicationData!$B:$B,'Publication Table (%)'!$C$4,AllPublicationData!$D:$D,'Publication Table (%)'!F$7),
SUMIFS(AllPublicationData!$I:$I,AllPublicationData!$A:$A,'Publication Table (%)'!$B178,AllPublicationData!$B:$B,'Publication Table (%)'!F$7)/
SUMIFS(AllPublicationData!$E:$E,AllPublicationData!$A:$A,'Publication Table (%)'!$B178,AllPublicationData!$B:$B,'Publication Table (%)'!F$7)),
IF('Publication Table (%)'!$C$5="Cancellations for other reasons",
IFERROR(SUMIFS(AllPublicationData!$J:$J,AllPublicationData!$A:$A,'Publication Table (%)'!$B178,AllPublicationData!$B:$B,'Publication Table (%)'!$C$4,AllPublicationData!$D:$D,'Publication Table (%)'!F$7)/
SUMIFS(AllPublicationData!$E:$E,AllPublicationData!$A:$A,'Publication Table (%)'!$B178,AllPublicationData!$B:$B,'Publication Table (%)'!$C$4,AllPublicationData!$D:$D,'Publication Table (%)'!F$7),
SUMIFS(AllPublicationData!$J:$J,AllPublicationData!$A:$A,'Publication Table (%)'!$B178,AllPublicationData!$B:$B,'Publication Table (%)'!F$7)/
SUMIFS(AllPublicationData!$E:$E,AllPublicationData!$A:$A,'Publication Table (%)'!$B178,AllPublicationData!$B:$B,'Publication Table (%)'!F$7)))))))</f>
        <v>#DIV/0!</v>
      </c>
      <c r="G178" s="96" t="e">
        <f>IF('Publication Table (%)'!$C$5="All Cancelled Operations",
IFERROR(SUMIFS(AllPublicationData!$F:$F,AllPublicationData!$A:$A,'Publication Table (%)'!$B178,AllPublicationData!$B:$B,'Publication Table (%)'!$C$4,AllPublicationData!$D:$D,'Publication Table (%)'!G$7)/
SUMIFS(AllPublicationData!$E:$E,AllPublicationData!$A:$A,'Publication Table (%)'!$B178,AllPublicationData!$B:$B,'Publication Table (%)'!$C$4,AllPublicationData!$D:$D,'Publication Table (%)'!G$7),
SUMIFS(AllPublicationData!$F:$F,AllPublicationData!$A:$A,'Publication Table (%)'!$B178,AllPublicationData!$B:$B,'Publication Table (%)'!G$7)/
SUMIFS(AllPublicationData!$E:$E,AllPublicationData!$A:$A,'Publication Table (%)'!$B178,AllPublicationData!$B:$B,'Publication Table (%)'!G$7)),
IF('Publication Table (%)'!$C$5="Operations cancelled by patient",
IFERROR(SUMIFS(AllPublicationData!$G:$G,AllPublicationData!$A:$A,'Publication Table (%)'!$B178,AllPublicationData!$B:$B,'Publication Table (%)'!$C$4,AllPublicationData!$D:$D,'Publication Table (%)'!G$7)/
SUMIFS(AllPublicationData!$E:$E,AllPublicationData!$A:$A,'Publication Table (%)'!$B178,AllPublicationData!$B:$B,'Publication Table (%)'!$C$4,AllPublicationData!$D:$D,'Publication Table (%)'!G$7),
SUMIFS(AllPublicationData!$G:$G,AllPublicationData!$A:$A,'Publication Table (%)'!$B178,AllPublicationData!$B:$B,'Publication Table (%)'!G$7)/
SUMIFS(AllPublicationData!$E:$E,AllPublicationData!$A:$A,'Publication Table (%)'!$B178,AllPublicationData!$B:$B,'Publication Table (%)'!G$7)),
IF('Publication Table (%)'!$C$5="Operations cancelled for clinical reasons",
IFERROR(SUMIFS(AllPublicationData!$H:$H,AllPublicationData!$A:$A,'Publication Table (%)'!$B178,AllPublicationData!$B:$B,'Publication Table (%)'!$C$4,AllPublicationData!$D:$D,'Publication Table (%)'!G$7)/
SUMIFS(AllPublicationData!$E:$E,AllPublicationData!$A:$A,'Publication Table (%)'!$B178,AllPublicationData!$B:$B,'Publication Table (%)'!$C$4,AllPublicationData!$D:$D,'Publication Table (%)'!G$7),
SUMIFS(AllPublicationData!$H:$H,AllPublicationData!$A:$A,'Publication Table (%)'!$B178,AllPublicationData!$B:$B,'Publication Table (%)'!G$7)/
SUMIFS(AllPublicationData!$E:$E,AllPublicationData!$A:$A,'Publication Table (%)'!$B178,AllPublicationData!$B:$B,'Publication Table (%)'!G$7)),
IF('Publication Table (%)'!$C$5="Operations cancelled for non-clinical/capacity reasons",
IFERROR(SUMIFS(AllPublicationData!$I:$I,AllPublicationData!$A:$A,'Publication Table (%)'!$B178,AllPublicationData!$B:$B,'Publication Table (%)'!$C$4,AllPublicationData!$D:$D,'Publication Table (%)'!G$7)/
SUMIFS(AllPublicationData!$E:$E,AllPublicationData!$A:$A,'Publication Table (%)'!$B178,AllPublicationData!$B:$B,'Publication Table (%)'!$C$4,AllPublicationData!$D:$D,'Publication Table (%)'!G$7),
SUMIFS(AllPublicationData!$I:$I,AllPublicationData!$A:$A,'Publication Table (%)'!$B178,AllPublicationData!$B:$B,'Publication Table (%)'!G$7)/
SUMIFS(AllPublicationData!$E:$E,AllPublicationData!$A:$A,'Publication Table (%)'!$B178,AllPublicationData!$B:$B,'Publication Table (%)'!G$7)),
IF('Publication Table (%)'!$C$5="Cancellations for other reasons",
IFERROR(SUMIFS(AllPublicationData!$J:$J,AllPublicationData!$A:$A,'Publication Table (%)'!$B178,AllPublicationData!$B:$B,'Publication Table (%)'!$C$4,AllPublicationData!$D:$D,'Publication Table (%)'!G$7)/
SUMIFS(AllPublicationData!$E:$E,AllPublicationData!$A:$A,'Publication Table (%)'!$B178,AllPublicationData!$B:$B,'Publication Table (%)'!$C$4,AllPublicationData!$D:$D,'Publication Table (%)'!G$7),
SUMIFS(AllPublicationData!$J:$J,AllPublicationData!$A:$A,'Publication Table (%)'!$B178,AllPublicationData!$B:$B,'Publication Table (%)'!G$7)/
SUMIFS(AllPublicationData!$E:$E,AllPublicationData!$A:$A,'Publication Table (%)'!$B178,AllPublicationData!$B:$B,'Publication Table (%)'!G$7)))))))</f>
        <v>#DIV/0!</v>
      </c>
      <c r="H178" s="96" t="e">
        <f>IF('Publication Table (%)'!$C$5="All Cancelled Operations",
IFERROR(SUMIFS(AllPublicationData!$F:$F,AllPublicationData!$A:$A,'Publication Table (%)'!$B178,AllPublicationData!$B:$B,'Publication Table (%)'!$C$4,AllPublicationData!$D:$D,'Publication Table (%)'!H$7)/
SUMIFS(AllPublicationData!$E:$E,AllPublicationData!$A:$A,'Publication Table (%)'!$B178,AllPublicationData!$B:$B,'Publication Table (%)'!$C$4,AllPublicationData!$D:$D,'Publication Table (%)'!H$7),
SUMIFS(AllPublicationData!$F:$F,AllPublicationData!$A:$A,'Publication Table (%)'!$B178,AllPublicationData!$B:$B,'Publication Table (%)'!H$7)/
SUMIFS(AllPublicationData!$E:$E,AllPublicationData!$A:$A,'Publication Table (%)'!$B178,AllPublicationData!$B:$B,'Publication Table (%)'!H$7)),
IF('Publication Table (%)'!$C$5="Operations cancelled by patient",
IFERROR(SUMIFS(AllPublicationData!$G:$G,AllPublicationData!$A:$A,'Publication Table (%)'!$B178,AllPublicationData!$B:$B,'Publication Table (%)'!$C$4,AllPublicationData!$D:$D,'Publication Table (%)'!H$7)/
SUMIFS(AllPublicationData!$E:$E,AllPublicationData!$A:$A,'Publication Table (%)'!$B178,AllPublicationData!$B:$B,'Publication Table (%)'!$C$4,AllPublicationData!$D:$D,'Publication Table (%)'!H$7),
SUMIFS(AllPublicationData!$G:$G,AllPublicationData!$A:$A,'Publication Table (%)'!$B178,AllPublicationData!$B:$B,'Publication Table (%)'!H$7)/
SUMIFS(AllPublicationData!$E:$E,AllPublicationData!$A:$A,'Publication Table (%)'!$B178,AllPublicationData!$B:$B,'Publication Table (%)'!H$7)),
IF('Publication Table (%)'!$C$5="Operations cancelled for clinical reasons",
IFERROR(SUMIFS(AllPublicationData!$H:$H,AllPublicationData!$A:$A,'Publication Table (%)'!$B178,AllPublicationData!$B:$B,'Publication Table (%)'!$C$4,AllPublicationData!$D:$D,'Publication Table (%)'!H$7)/
SUMIFS(AllPublicationData!$E:$E,AllPublicationData!$A:$A,'Publication Table (%)'!$B178,AllPublicationData!$B:$B,'Publication Table (%)'!$C$4,AllPublicationData!$D:$D,'Publication Table (%)'!H$7),
SUMIFS(AllPublicationData!$H:$H,AllPublicationData!$A:$A,'Publication Table (%)'!$B178,AllPublicationData!$B:$B,'Publication Table (%)'!H$7)/
SUMIFS(AllPublicationData!$E:$E,AllPublicationData!$A:$A,'Publication Table (%)'!$B178,AllPublicationData!$B:$B,'Publication Table (%)'!H$7)),
IF('Publication Table (%)'!$C$5="Operations cancelled for non-clinical/capacity reasons",
IFERROR(SUMIFS(AllPublicationData!$I:$I,AllPublicationData!$A:$A,'Publication Table (%)'!$B178,AllPublicationData!$B:$B,'Publication Table (%)'!$C$4,AllPublicationData!$D:$D,'Publication Table (%)'!H$7)/
SUMIFS(AllPublicationData!$E:$E,AllPublicationData!$A:$A,'Publication Table (%)'!$B178,AllPublicationData!$B:$B,'Publication Table (%)'!$C$4,AllPublicationData!$D:$D,'Publication Table (%)'!H$7),
SUMIFS(AllPublicationData!$I:$I,AllPublicationData!$A:$A,'Publication Table (%)'!$B178,AllPublicationData!$B:$B,'Publication Table (%)'!H$7)/
SUMIFS(AllPublicationData!$E:$E,AllPublicationData!$A:$A,'Publication Table (%)'!$B178,AllPublicationData!$B:$B,'Publication Table (%)'!H$7)),
IF('Publication Table (%)'!$C$5="Cancellations for other reasons",
IFERROR(SUMIFS(AllPublicationData!$J:$J,AllPublicationData!$A:$A,'Publication Table (%)'!$B178,AllPublicationData!$B:$B,'Publication Table (%)'!$C$4,AllPublicationData!$D:$D,'Publication Table (%)'!H$7)/
SUMIFS(AllPublicationData!$E:$E,AllPublicationData!$A:$A,'Publication Table (%)'!$B178,AllPublicationData!$B:$B,'Publication Table (%)'!$C$4,AllPublicationData!$D:$D,'Publication Table (%)'!H$7),
SUMIFS(AllPublicationData!$J:$J,AllPublicationData!$A:$A,'Publication Table (%)'!$B178,AllPublicationData!$B:$B,'Publication Table (%)'!H$7)/
SUMIFS(AllPublicationData!$E:$E,AllPublicationData!$A:$A,'Publication Table (%)'!$B178,AllPublicationData!$B:$B,'Publication Table (%)'!H$7)))))))</f>
        <v>#DIV/0!</v>
      </c>
      <c r="I178" s="96" t="e">
        <f>IF('Publication Table (%)'!$C$5="All Cancelled Operations",
IFERROR(SUMIFS(AllPublicationData!$F:$F,AllPublicationData!$A:$A,'Publication Table (%)'!$B178,AllPublicationData!$B:$B,'Publication Table (%)'!$C$4,AllPublicationData!$D:$D,'Publication Table (%)'!I$7)/
SUMIFS(AllPublicationData!$E:$E,AllPublicationData!$A:$A,'Publication Table (%)'!$B178,AllPublicationData!$B:$B,'Publication Table (%)'!$C$4,AllPublicationData!$D:$D,'Publication Table (%)'!I$7),
SUMIFS(AllPublicationData!$F:$F,AllPublicationData!$A:$A,'Publication Table (%)'!$B178,AllPublicationData!$B:$B,'Publication Table (%)'!I$7)/
SUMIFS(AllPublicationData!$E:$E,AllPublicationData!$A:$A,'Publication Table (%)'!$B178,AllPublicationData!$B:$B,'Publication Table (%)'!I$7)),
IF('Publication Table (%)'!$C$5="Operations cancelled by patient",
IFERROR(SUMIFS(AllPublicationData!$G:$G,AllPublicationData!$A:$A,'Publication Table (%)'!$B178,AllPublicationData!$B:$B,'Publication Table (%)'!$C$4,AllPublicationData!$D:$D,'Publication Table (%)'!I$7)/
SUMIFS(AllPublicationData!$E:$E,AllPublicationData!$A:$A,'Publication Table (%)'!$B178,AllPublicationData!$B:$B,'Publication Table (%)'!$C$4,AllPublicationData!$D:$D,'Publication Table (%)'!I$7),
SUMIFS(AllPublicationData!$G:$G,AllPublicationData!$A:$A,'Publication Table (%)'!$B178,AllPublicationData!$B:$B,'Publication Table (%)'!I$7)/
SUMIFS(AllPublicationData!$E:$E,AllPublicationData!$A:$A,'Publication Table (%)'!$B178,AllPublicationData!$B:$B,'Publication Table (%)'!I$7)),
IF('Publication Table (%)'!$C$5="Operations cancelled for clinical reasons",
IFERROR(SUMIFS(AllPublicationData!$H:$H,AllPublicationData!$A:$A,'Publication Table (%)'!$B178,AllPublicationData!$B:$B,'Publication Table (%)'!$C$4,AllPublicationData!$D:$D,'Publication Table (%)'!I$7)/
SUMIFS(AllPublicationData!$E:$E,AllPublicationData!$A:$A,'Publication Table (%)'!$B178,AllPublicationData!$B:$B,'Publication Table (%)'!$C$4,AllPublicationData!$D:$D,'Publication Table (%)'!I$7),
SUMIFS(AllPublicationData!$H:$H,AllPublicationData!$A:$A,'Publication Table (%)'!$B178,AllPublicationData!$B:$B,'Publication Table (%)'!I$7)/
SUMIFS(AllPublicationData!$E:$E,AllPublicationData!$A:$A,'Publication Table (%)'!$B178,AllPublicationData!$B:$B,'Publication Table (%)'!I$7)),
IF('Publication Table (%)'!$C$5="Operations cancelled for non-clinical/capacity reasons",
IFERROR(SUMIFS(AllPublicationData!$I:$I,AllPublicationData!$A:$A,'Publication Table (%)'!$B178,AllPublicationData!$B:$B,'Publication Table (%)'!$C$4,AllPublicationData!$D:$D,'Publication Table (%)'!I$7)/
SUMIFS(AllPublicationData!$E:$E,AllPublicationData!$A:$A,'Publication Table (%)'!$B178,AllPublicationData!$B:$B,'Publication Table (%)'!$C$4,AllPublicationData!$D:$D,'Publication Table (%)'!I$7),
SUMIFS(AllPublicationData!$I:$I,AllPublicationData!$A:$A,'Publication Table (%)'!$B178,AllPublicationData!$B:$B,'Publication Table (%)'!I$7)/
SUMIFS(AllPublicationData!$E:$E,AllPublicationData!$A:$A,'Publication Table (%)'!$B178,AllPublicationData!$B:$B,'Publication Table (%)'!I$7)),
IF('Publication Table (%)'!$C$5="Cancellations for other reasons",
IFERROR(SUMIFS(AllPublicationData!$J:$J,AllPublicationData!$A:$A,'Publication Table (%)'!$B178,AllPublicationData!$B:$B,'Publication Table (%)'!$C$4,AllPublicationData!$D:$D,'Publication Table (%)'!I$7)/
SUMIFS(AllPublicationData!$E:$E,AllPublicationData!$A:$A,'Publication Table (%)'!$B178,AllPublicationData!$B:$B,'Publication Table (%)'!$C$4,AllPublicationData!$D:$D,'Publication Table (%)'!I$7),
SUMIFS(AllPublicationData!$J:$J,AllPublicationData!$A:$A,'Publication Table (%)'!$B178,AllPublicationData!$B:$B,'Publication Table (%)'!I$7)/
SUMIFS(AllPublicationData!$E:$E,AllPublicationData!$A:$A,'Publication Table (%)'!$B178,AllPublicationData!$B:$B,'Publication Table (%)'!I$7)))))))</f>
        <v>#DIV/0!</v>
      </c>
      <c r="J178" s="96" t="e">
        <f>IF('Publication Table (%)'!$C$5="All Cancelled Operations",
IFERROR(SUMIFS(AllPublicationData!$F:$F,AllPublicationData!$A:$A,'Publication Table (%)'!$B178,AllPublicationData!$B:$B,'Publication Table (%)'!$C$4,AllPublicationData!$D:$D,'Publication Table (%)'!J$7)/
SUMIFS(AllPublicationData!$E:$E,AllPublicationData!$A:$A,'Publication Table (%)'!$B178,AllPublicationData!$B:$B,'Publication Table (%)'!$C$4,AllPublicationData!$D:$D,'Publication Table (%)'!J$7),
SUMIFS(AllPublicationData!$F:$F,AllPublicationData!$A:$A,'Publication Table (%)'!$B178,AllPublicationData!$B:$B,'Publication Table (%)'!J$7)/
SUMIFS(AllPublicationData!$E:$E,AllPublicationData!$A:$A,'Publication Table (%)'!$B178,AllPublicationData!$B:$B,'Publication Table (%)'!J$7)),
IF('Publication Table (%)'!$C$5="Operations cancelled by patient",
IFERROR(SUMIFS(AllPublicationData!$G:$G,AllPublicationData!$A:$A,'Publication Table (%)'!$B178,AllPublicationData!$B:$B,'Publication Table (%)'!$C$4,AllPublicationData!$D:$D,'Publication Table (%)'!J$7)/
SUMIFS(AllPublicationData!$E:$E,AllPublicationData!$A:$A,'Publication Table (%)'!$B178,AllPublicationData!$B:$B,'Publication Table (%)'!$C$4,AllPublicationData!$D:$D,'Publication Table (%)'!J$7),
SUMIFS(AllPublicationData!$G:$G,AllPublicationData!$A:$A,'Publication Table (%)'!$B178,AllPublicationData!$B:$B,'Publication Table (%)'!J$7)/
SUMIFS(AllPublicationData!$E:$E,AllPublicationData!$A:$A,'Publication Table (%)'!$B178,AllPublicationData!$B:$B,'Publication Table (%)'!J$7)),
IF('Publication Table (%)'!$C$5="Operations cancelled for clinical reasons",
IFERROR(SUMIFS(AllPublicationData!$H:$H,AllPublicationData!$A:$A,'Publication Table (%)'!$B178,AllPublicationData!$B:$B,'Publication Table (%)'!$C$4,AllPublicationData!$D:$D,'Publication Table (%)'!J$7)/
SUMIFS(AllPublicationData!$E:$E,AllPublicationData!$A:$A,'Publication Table (%)'!$B178,AllPublicationData!$B:$B,'Publication Table (%)'!$C$4,AllPublicationData!$D:$D,'Publication Table (%)'!J$7),
SUMIFS(AllPublicationData!$H:$H,AllPublicationData!$A:$A,'Publication Table (%)'!$B178,AllPublicationData!$B:$B,'Publication Table (%)'!J$7)/
SUMIFS(AllPublicationData!$E:$E,AllPublicationData!$A:$A,'Publication Table (%)'!$B178,AllPublicationData!$B:$B,'Publication Table (%)'!J$7)),
IF('Publication Table (%)'!$C$5="Operations cancelled for non-clinical/capacity reasons",
IFERROR(SUMIFS(AllPublicationData!$I:$I,AllPublicationData!$A:$A,'Publication Table (%)'!$B178,AllPublicationData!$B:$B,'Publication Table (%)'!$C$4,AllPublicationData!$D:$D,'Publication Table (%)'!J$7)/
SUMIFS(AllPublicationData!$E:$E,AllPublicationData!$A:$A,'Publication Table (%)'!$B178,AllPublicationData!$B:$B,'Publication Table (%)'!$C$4,AllPublicationData!$D:$D,'Publication Table (%)'!J$7),
SUMIFS(AllPublicationData!$I:$I,AllPublicationData!$A:$A,'Publication Table (%)'!$B178,AllPublicationData!$B:$B,'Publication Table (%)'!J$7)/
SUMIFS(AllPublicationData!$E:$E,AllPublicationData!$A:$A,'Publication Table (%)'!$B178,AllPublicationData!$B:$B,'Publication Table (%)'!J$7)),
IF('Publication Table (%)'!$C$5="Cancellations for other reasons",
IFERROR(SUMIFS(AllPublicationData!$J:$J,AllPublicationData!$A:$A,'Publication Table (%)'!$B178,AllPublicationData!$B:$B,'Publication Table (%)'!$C$4,AllPublicationData!$D:$D,'Publication Table (%)'!J$7)/
SUMIFS(AllPublicationData!$E:$E,AllPublicationData!$A:$A,'Publication Table (%)'!$B178,AllPublicationData!$B:$B,'Publication Table (%)'!$C$4,AllPublicationData!$D:$D,'Publication Table (%)'!J$7),
SUMIFS(AllPublicationData!$J:$J,AllPublicationData!$A:$A,'Publication Table (%)'!$B178,AllPublicationData!$B:$B,'Publication Table (%)'!J$7)/
SUMIFS(AllPublicationData!$E:$E,AllPublicationData!$A:$A,'Publication Table (%)'!$B178,AllPublicationData!$B:$B,'Publication Table (%)'!J$7)))))))</f>
        <v>#DIV/0!</v>
      </c>
      <c r="K178" s="96" t="e">
        <f>IF('Publication Table (%)'!$C$5="All Cancelled Operations",
IFERROR(SUMIFS(AllPublicationData!$F:$F,AllPublicationData!$A:$A,'Publication Table (%)'!$B178,AllPublicationData!$B:$B,'Publication Table (%)'!$C$4,AllPublicationData!$D:$D,'Publication Table (%)'!K$7)/
SUMIFS(AllPublicationData!$E:$E,AllPublicationData!$A:$A,'Publication Table (%)'!$B178,AllPublicationData!$B:$B,'Publication Table (%)'!$C$4,AllPublicationData!$D:$D,'Publication Table (%)'!K$7),
SUMIFS(AllPublicationData!$F:$F,AllPublicationData!$A:$A,'Publication Table (%)'!$B178,AllPublicationData!$B:$B,'Publication Table (%)'!K$7)/
SUMIFS(AllPublicationData!$E:$E,AllPublicationData!$A:$A,'Publication Table (%)'!$B178,AllPublicationData!$B:$B,'Publication Table (%)'!K$7)),
IF('Publication Table (%)'!$C$5="Operations cancelled by patient",
IFERROR(SUMIFS(AllPublicationData!$G:$G,AllPublicationData!$A:$A,'Publication Table (%)'!$B178,AllPublicationData!$B:$B,'Publication Table (%)'!$C$4,AllPublicationData!$D:$D,'Publication Table (%)'!K$7)/
SUMIFS(AllPublicationData!$E:$E,AllPublicationData!$A:$A,'Publication Table (%)'!$B178,AllPublicationData!$B:$B,'Publication Table (%)'!$C$4,AllPublicationData!$D:$D,'Publication Table (%)'!K$7),
SUMIFS(AllPublicationData!$G:$G,AllPublicationData!$A:$A,'Publication Table (%)'!$B178,AllPublicationData!$B:$B,'Publication Table (%)'!K$7)/
SUMIFS(AllPublicationData!$E:$E,AllPublicationData!$A:$A,'Publication Table (%)'!$B178,AllPublicationData!$B:$B,'Publication Table (%)'!K$7)),
IF('Publication Table (%)'!$C$5="Operations cancelled for clinical reasons",
IFERROR(SUMIFS(AllPublicationData!$H:$H,AllPublicationData!$A:$A,'Publication Table (%)'!$B178,AllPublicationData!$B:$B,'Publication Table (%)'!$C$4,AllPublicationData!$D:$D,'Publication Table (%)'!K$7)/
SUMIFS(AllPublicationData!$E:$E,AllPublicationData!$A:$A,'Publication Table (%)'!$B178,AllPublicationData!$B:$B,'Publication Table (%)'!$C$4,AllPublicationData!$D:$D,'Publication Table (%)'!K$7),
SUMIFS(AllPublicationData!$H:$H,AllPublicationData!$A:$A,'Publication Table (%)'!$B178,AllPublicationData!$B:$B,'Publication Table (%)'!K$7)/
SUMIFS(AllPublicationData!$E:$E,AllPublicationData!$A:$A,'Publication Table (%)'!$B178,AllPublicationData!$B:$B,'Publication Table (%)'!K$7)),
IF('Publication Table (%)'!$C$5="Operations cancelled for non-clinical/capacity reasons",
IFERROR(SUMIFS(AllPublicationData!$I:$I,AllPublicationData!$A:$A,'Publication Table (%)'!$B178,AllPublicationData!$B:$B,'Publication Table (%)'!$C$4,AllPublicationData!$D:$D,'Publication Table (%)'!K$7)/
SUMIFS(AllPublicationData!$E:$E,AllPublicationData!$A:$A,'Publication Table (%)'!$B178,AllPublicationData!$B:$B,'Publication Table (%)'!$C$4,AllPublicationData!$D:$D,'Publication Table (%)'!K$7),
SUMIFS(AllPublicationData!$I:$I,AllPublicationData!$A:$A,'Publication Table (%)'!$B178,AllPublicationData!$B:$B,'Publication Table (%)'!K$7)/
SUMIFS(AllPublicationData!$E:$E,AllPublicationData!$A:$A,'Publication Table (%)'!$B178,AllPublicationData!$B:$B,'Publication Table (%)'!K$7)),
IF('Publication Table (%)'!$C$5="Cancellations for other reasons",
IFERROR(SUMIFS(AllPublicationData!$J:$J,AllPublicationData!$A:$A,'Publication Table (%)'!$B178,AllPublicationData!$B:$B,'Publication Table (%)'!$C$4,AllPublicationData!$D:$D,'Publication Table (%)'!K$7)/
SUMIFS(AllPublicationData!$E:$E,AllPublicationData!$A:$A,'Publication Table (%)'!$B178,AllPublicationData!$B:$B,'Publication Table (%)'!$C$4,AllPublicationData!$D:$D,'Publication Table (%)'!K$7),
SUMIFS(AllPublicationData!$J:$J,AllPublicationData!$A:$A,'Publication Table (%)'!$B178,AllPublicationData!$B:$B,'Publication Table (%)'!K$7)/
SUMIFS(AllPublicationData!$E:$E,AllPublicationData!$A:$A,'Publication Table (%)'!$B178,AllPublicationData!$B:$B,'Publication Table (%)'!K$7)))))))</f>
        <v>#DIV/0!</v>
      </c>
      <c r="L178" s="96" t="e">
        <f>IF('Publication Table (%)'!$C$5="All Cancelled Operations",
IFERROR(SUMIFS(AllPublicationData!$F:$F,AllPublicationData!$A:$A,'Publication Table (%)'!$B178,AllPublicationData!$B:$B,'Publication Table (%)'!$C$4,AllPublicationData!$D:$D,'Publication Table (%)'!L$7)/
SUMIFS(AllPublicationData!$E:$E,AllPublicationData!$A:$A,'Publication Table (%)'!$B178,AllPublicationData!$B:$B,'Publication Table (%)'!$C$4,AllPublicationData!$D:$D,'Publication Table (%)'!L$7),
SUMIFS(AllPublicationData!$F:$F,AllPublicationData!$A:$A,'Publication Table (%)'!$B178,AllPublicationData!$B:$B,'Publication Table (%)'!L$7)/
SUMIFS(AllPublicationData!$E:$E,AllPublicationData!$A:$A,'Publication Table (%)'!$B178,AllPublicationData!$B:$B,'Publication Table (%)'!L$7)),
IF('Publication Table (%)'!$C$5="Operations cancelled by patient",
IFERROR(SUMIFS(AllPublicationData!$G:$G,AllPublicationData!$A:$A,'Publication Table (%)'!$B178,AllPublicationData!$B:$B,'Publication Table (%)'!$C$4,AllPublicationData!$D:$D,'Publication Table (%)'!L$7)/
SUMIFS(AllPublicationData!$E:$E,AllPublicationData!$A:$A,'Publication Table (%)'!$B178,AllPublicationData!$B:$B,'Publication Table (%)'!$C$4,AllPublicationData!$D:$D,'Publication Table (%)'!L$7),
SUMIFS(AllPublicationData!$G:$G,AllPublicationData!$A:$A,'Publication Table (%)'!$B178,AllPublicationData!$B:$B,'Publication Table (%)'!L$7)/
SUMIFS(AllPublicationData!$E:$E,AllPublicationData!$A:$A,'Publication Table (%)'!$B178,AllPublicationData!$B:$B,'Publication Table (%)'!L$7)),
IF('Publication Table (%)'!$C$5="Operations cancelled for clinical reasons",
IFERROR(SUMIFS(AllPublicationData!$H:$H,AllPublicationData!$A:$A,'Publication Table (%)'!$B178,AllPublicationData!$B:$B,'Publication Table (%)'!$C$4,AllPublicationData!$D:$D,'Publication Table (%)'!L$7)/
SUMIFS(AllPublicationData!$E:$E,AllPublicationData!$A:$A,'Publication Table (%)'!$B178,AllPublicationData!$B:$B,'Publication Table (%)'!$C$4,AllPublicationData!$D:$D,'Publication Table (%)'!L$7),
SUMIFS(AllPublicationData!$H:$H,AllPublicationData!$A:$A,'Publication Table (%)'!$B178,AllPublicationData!$B:$B,'Publication Table (%)'!L$7)/
SUMIFS(AllPublicationData!$E:$E,AllPublicationData!$A:$A,'Publication Table (%)'!$B178,AllPublicationData!$B:$B,'Publication Table (%)'!L$7)),
IF('Publication Table (%)'!$C$5="Operations cancelled for non-clinical/capacity reasons",
IFERROR(SUMIFS(AllPublicationData!$I:$I,AllPublicationData!$A:$A,'Publication Table (%)'!$B178,AllPublicationData!$B:$B,'Publication Table (%)'!$C$4,AllPublicationData!$D:$D,'Publication Table (%)'!L$7)/
SUMIFS(AllPublicationData!$E:$E,AllPublicationData!$A:$A,'Publication Table (%)'!$B178,AllPublicationData!$B:$B,'Publication Table (%)'!$C$4,AllPublicationData!$D:$D,'Publication Table (%)'!L$7),
SUMIFS(AllPublicationData!$I:$I,AllPublicationData!$A:$A,'Publication Table (%)'!$B178,AllPublicationData!$B:$B,'Publication Table (%)'!L$7)/
SUMIFS(AllPublicationData!$E:$E,AllPublicationData!$A:$A,'Publication Table (%)'!$B178,AllPublicationData!$B:$B,'Publication Table (%)'!L$7)),
IF('Publication Table (%)'!$C$5="Cancellations for other reasons",
IFERROR(SUMIFS(AllPublicationData!$J:$J,AllPublicationData!$A:$A,'Publication Table (%)'!$B178,AllPublicationData!$B:$B,'Publication Table (%)'!$C$4,AllPublicationData!$D:$D,'Publication Table (%)'!L$7)/
SUMIFS(AllPublicationData!$E:$E,AllPublicationData!$A:$A,'Publication Table (%)'!$B178,AllPublicationData!$B:$B,'Publication Table (%)'!$C$4,AllPublicationData!$D:$D,'Publication Table (%)'!L$7),
SUMIFS(AllPublicationData!$J:$J,AllPublicationData!$A:$A,'Publication Table (%)'!$B178,AllPublicationData!$B:$B,'Publication Table (%)'!L$7)/
SUMIFS(AllPublicationData!$E:$E,AllPublicationData!$A:$A,'Publication Table (%)'!$B178,AllPublicationData!$B:$B,'Publication Table (%)'!L$7)))))))</f>
        <v>#DIV/0!</v>
      </c>
      <c r="M178" s="96" t="e">
        <f>IF('Publication Table (%)'!$C$5="All Cancelled Operations",
IFERROR(SUMIFS(AllPublicationData!$F:$F,AllPublicationData!$A:$A,'Publication Table (%)'!$B178,AllPublicationData!$B:$B,'Publication Table (%)'!$C$4,AllPublicationData!$D:$D,'Publication Table (%)'!M$7)/
SUMIFS(AllPublicationData!$E:$E,AllPublicationData!$A:$A,'Publication Table (%)'!$B178,AllPublicationData!$B:$B,'Publication Table (%)'!$C$4,AllPublicationData!$D:$D,'Publication Table (%)'!M$7),
SUMIFS(AllPublicationData!$F:$F,AllPublicationData!$A:$A,'Publication Table (%)'!$B178,AllPublicationData!$B:$B,'Publication Table (%)'!M$7)/
SUMIFS(AllPublicationData!$E:$E,AllPublicationData!$A:$A,'Publication Table (%)'!$B178,AllPublicationData!$B:$B,'Publication Table (%)'!M$7)),
IF('Publication Table (%)'!$C$5="Operations cancelled by patient",
IFERROR(SUMIFS(AllPublicationData!$G:$G,AllPublicationData!$A:$A,'Publication Table (%)'!$B178,AllPublicationData!$B:$B,'Publication Table (%)'!$C$4,AllPublicationData!$D:$D,'Publication Table (%)'!M$7)/
SUMIFS(AllPublicationData!$E:$E,AllPublicationData!$A:$A,'Publication Table (%)'!$B178,AllPublicationData!$B:$B,'Publication Table (%)'!$C$4,AllPublicationData!$D:$D,'Publication Table (%)'!M$7),
SUMIFS(AllPublicationData!$G:$G,AllPublicationData!$A:$A,'Publication Table (%)'!$B178,AllPublicationData!$B:$B,'Publication Table (%)'!M$7)/
SUMIFS(AllPublicationData!$E:$E,AllPublicationData!$A:$A,'Publication Table (%)'!$B178,AllPublicationData!$B:$B,'Publication Table (%)'!M$7)),
IF('Publication Table (%)'!$C$5="Operations cancelled for clinical reasons",
IFERROR(SUMIFS(AllPublicationData!$H:$H,AllPublicationData!$A:$A,'Publication Table (%)'!$B178,AllPublicationData!$B:$B,'Publication Table (%)'!$C$4,AllPublicationData!$D:$D,'Publication Table (%)'!M$7)/
SUMIFS(AllPublicationData!$E:$E,AllPublicationData!$A:$A,'Publication Table (%)'!$B178,AllPublicationData!$B:$B,'Publication Table (%)'!$C$4,AllPublicationData!$D:$D,'Publication Table (%)'!M$7),
SUMIFS(AllPublicationData!$H:$H,AllPublicationData!$A:$A,'Publication Table (%)'!$B178,AllPublicationData!$B:$B,'Publication Table (%)'!M$7)/
SUMIFS(AllPublicationData!$E:$E,AllPublicationData!$A:$A,'Publication Table (%)'!$B178,AllPublicationData!$B:$B,'Publication Table (%)'!M$7)),
IF('Publication Table (%)'!$C$5="Operations cancelled for non-clinical/capacity reasons",
IFERROR(SUMIFS(AllPublicationData!$I:$I,AllPublicationData!$A:$A,'Publication Table (%)'!$B178,AllPublicationData!$B:$B,'Publication Table (%)'!$C$4,AllPublicationData!$D:$D,'Publication Table (%)'!M$7)/
SUMIFS(AllPublicationData!$E:$E,AllPublicationData!$A:$A,'Publication Table (%)'!$B178,AllPublicationData!$B:$B,'Publication Table (%)'!$C$4,AllPublicationData!$D:$D,'Publication Table (%)'!M$7),
SUMIFS(AllPublicationData!$I:$I,AllPublicationData!$A:$A,'Publication Table (%)'!$B178,AllPublicationData!$B:$B,'Publication Table (%)'!M$7)/
SUMIFS(AllPublicationData!$E:$E,AllPublicationData!$A:$A,'Publication Table (%)'!$B178,AllPublicationData!$B:$B,'Publication Table (%)'!M$7)),
IF('Publication Table (%)'!$C$5="Cancellations for other reasons",
IFERROR(SUMIFS(AllPublicationData!$J:$J,AllPublicationData!$A:$A,'Publication Table (%)'!$B178,AllPublicationData!$B:$B,'Publication Table (%)'!$C$4,AllPublicationData!$D:$D,'Publication Table (%)'!M$7)/
SUMIFS(AllPublicationData!$E:$E,AllPublicationData!$A:$A,'Publication Table (%)'!$B178,AllPublicationData!$B:$B,'Publication Table (%)'!$C$4,AllPublicationData!$D:$D,'Publication Table (%)'!M$7),
SUMIFS(AllPublicationData!$J:$J,AllPublicationData!$A:$A,'Publication Table (%)'!$B178,AllPublicationData!$B:$B,'Publication Table (%)'!M$7)/
SUMIFS(AllPublicationData!$E:$E,AllPublicationData!$A:$A,'Publication Table (%)'!$B178,AllPublicationData!$B:$B,'Publication Table (%)'!M$7)))))))</f>
        <v>#DIV/0!</v>
      </c>
      <c r="N178" s="96" t="e">
        <f>IF('Publication Table (%)'!$C$5="All Cancelled Operations",
IFERROR(SUMIFS(AllPublicationData!$F:$F,AllPublicationData!$A:$A,'Publication Table (%)'!$B178,AllPublicationData!$B:$B,'Publication Table (%)'!$C$4,AllPublicationData!$D:$D,'Publication Table (%)'!N$7)/
SUMIFS(AllPublicationData!$E:$E,AllPublicationData!$A:$A,'Publication Table (%)'!$B178,AllPublicationData!$B:$B,'Publication Table (%)'!$C$4,AllPublicationData!$D:$D,'Publication Table (%)'!N$7),
SUMIFS(AllPublicationData!$F:$F,AllPublicationData!$A:$A,'Publication Table (%)'!$B178,AllPublicationData!$B:$B,'Publication Table (%)'!N$7)/
SUMIFS(AllPublicationData!$E:$E,AllPublicationData!$A:$A,'Publication Table (%)'!$B178,AllPublicationData!$B:$B,'Publication Table (%)'!N$7)),
IF('Publication Table (%)'!$C$5="Operations cancelled by patient",
IFERROR(SUMIFS(AllPublicationData!$G:$G,AllPublicationData!$A:$A,'Publication Table (%)'!$B178,AllPublicationData!$B:$B,'Publication Table (%)'!$C$4,AllPublicationData!$D:$D,'Publication Table (%)'!N$7)/
SUMIFS(AllPublicationData!$E:$E,AllPublicationData!$A:$A,'Publication Table (%)'!$B178,AllPublicationData!$B:$B,'Publication Table (%)'!$C$4,AllPublicationData!$D:$D,'Publication Table (%)'!N$7),
SUMIFS(AllPublicationData!$G:$G,AllPublicationData!$A:$A,'Publication Table (%)'!$B178,AllPublicationData!$B:$B,'Publication Table (%)'!N$7)/
SUMIFS(AllPublicationData!$E:$E,AllPublicationData!$A:$A,'Publication Table (%)'!$B178,AllPublicationData!$B:$B,'Publication Table (%)'!N$7)),
IF('Publication Table (%)'!$C$5="Operations cancelled for clinical reasons",
IFERROR(SUMIFS(AllPublicationData!$H:$H,AllPublicationData!$A:$A,'Publication Table (%)'!$B178,AllPublicationData!$B:$B,'Publication Table (%)'!$C$4,AllPublicationData!$D:$D,'Publication Table (%)'!N$7)/
SUMIFS(AllPublicationData!$E:$E,AllPublicationData!$A:$A,'Publication Table (%)'!$B178,AllPublicationData!$B:$B,'Publication Table (%)'!$C$4,AllPublicationData!$D:$D,'Publication Table (%)'!N$7),
SUMIFS(AllPublicationData!$H:$H,AllPublicationData!$A:$A,'Publication Table (%)'!$B178,AllPublicationData!$B:$B,'Publication Table (%)'!N$7)/
SUMIFS(AllPublicationData!$E:$E,AllPublicationData!$A:$A,'Publication Table (%)'!$B178,AllPublicationData!$B:$B,'Publication Table (%)'!N$7)),
IF('Publication Table (%)'!$C$5="Operations cancelled for non-clinical/capacity reasons",
IFERROR(SUMIFS(AllPublicationData!$I:$I,AllPublicationData!$A:$A,'Publication Table (%)'!$B178,AllPublicationData!$B:$B,'Publication Table (%)'!$C$4,AllPublicationData!$D:$D,'Publication Table (%)'!N$7)/
SUMIFS(AllPublicationData!$E:$E,AllPublicationData!$A:$A,'Publication Table (%)'!$B178,AllPublicationData!$B:$B,'Publication Table (%)'!$C$4,AllPublicationData!$D:$D,'Publication Table (%)'!N$7),
SUMIFS(AllPublicationData!$I:$I,AllPublicationData!$A:$A,'Publication Table (%)'!$B178,AllPublicationData!$B:$B,'Publication Table (%)'!N$7)/
SUMIFS(AllPublicationData!$E:$E,AllPublicationData!$A:$A,'Publication Table (%)'!$B178,AllPublicationData!$B:$B,'Publication Table (%)'!N$7)),
IF('Publication Table (%)'!$C$5="Cancellations for other reasons",
IFERROR(SUMIFS(AllPublicationData!$J:$J,AllPublicationData!$A:$A,'Publication Table (%)'!$B178,AllPublicationData!$B:$B,'Publication Table (%)'!$C$4,AllPublicationData!$D:$D,'Publication Table (%)'!N$7)/
SUMIFS(AllPublicationData!$E:$E,AllPublicationData!$A:$A,'Publication Table (%)'!$B178,AllPublicationData!$B:$B,'Publication Table (%)'!$C$4,AllPublicationData!$D:$D,'Publication Table (%)'!N$7),
SUMIFS(AllPublicationData!$J:$J,AllPublicationData!$A:$A,'Publication Table (%)'!$B178,AllPublicationData!$B:$B,'Publication Table (%)'!N$7)/
SUMIFS(AllPublicationData!$E:$E,AllPublicationData!$A:$A,'Publication Table (%)'!$B178,AllPublicationData!$B:$B,'Publication Table (%)'!N$7)))))))</f>
        <v>#DIV/0!</v>
      </c>
      <c r="O178" s="96" t="e">
        <f>IF('Publication Table (%)'!$C$5="All Cancelled Operations",
IFERROR(SUMIFS(AllPublicationData!$F:$F,AllPublicationData!$A:$A,'Publication Table (%)'!$B178,AllPublicationData!$B:$B,'Publication Table (%)'!$C$4,AllPublicationData!$D:$D,'Publication Table (%)'!O$7)/
SUMIFS(AllPublicationData!$E:$E,AllPublicationData!$A:$A,'Publication Table (%)'!$B178,AllPublicationData!$B:$B,'Publication Table (%)'!$C$4,AllPublicationData!$D:$D,'Publication Table (%)'!O$7),
SUMIFS(AllPublicationData!$F:$F,AllPublicationData!$A:$A,'Publication Table (%)'!$B178,AllPublicationData!$B:$B,'Publication Table (%)'!O$7)/
SUMIFS(AllPublicationData!$E:$E,AllPublicationData!$A:$A,'Publication Table (%)'!$B178,AllPublicationData!$B:$B,'Publication Table (%)'!O$7)),
IF('Publication Table (%)'!$C$5="Operations cancelled by patient",
IFERROR(SUMIFS(AllPublicationData!$G:$G,AllPublicationData!$A:$A,'Publication Table (%)'!$B178,AllPublicationData!$B:$B,'Publication Table (%)'!$C$4,AllPublicationData!$D:$D,'Publication Table (%)'!O$7)/
SUMIFS(AllPublicationData!$E:$E,AllPublicationData!$A:$A,'Publication Table (%)'!$B178,AllPublicationData!$B:$B,'Publication Table (%)'!$C$4,AllPublicationData!$D:$D,'Publication Table (%)'!O$7),
SUMIFS(AllPublicationData!$G:$G,AllPublicationData!$A:$A,'Publication Table (%)'!$B178,AllPublicationData!$B:$B,'Publication Table (%)'!O$7)/
SUMIFS(AllPublicationData!$E:$E,AllPublicationData!$A:$A,'Publication Table (%)'!$B178,AllPublicationData!$B:$B,'Publication Table (%)'!O$7)),
IF('Publication Table (%)'!$C$5="Operations cancelled for clinical reasons",
IFERROR(SUMIFS(AllPublicationData!$H:$H,AllPublicationData!$A:$A,'Publication Table (%)'!$B178,AllPublicationData!$B:$B,'Publication Table (%)'!$C$4,AllPublicationData!$D:$D,'Publication Table (%)'!O$7)/
SUMIFS(AllPublicationData!$E:$E,AllPublicationData!$A:$A,'Publication Table (%)'!$B178,AllPublicationData!$B:$B,'Publication Table (%)'!$C$4,AllPublicationData!$D:$D,'Publication Table (%)'!O$7),
SUMIFS(AllPublicationData!$H:$H,AllPublicationData!$A:$A,'Publication Table (%)'!$B178,AllPublicationData!$B:$B,'Publication Table (%)'!O$7)/
SUMIFS(AllPublicationData!$E:$E,AllPublicationData!$A:$A,'Publication Table (%)'!$B178,AllPublicationData!$B:$B,'Publication Table (%)'!O$7)),
IF('Publication Table (%)'!$C$5="Operations cancelled for non-clinical/capacity reasons",
IFERROR(SUMIFS(AllPublicationData!$I:$I,AllPublicationData!$A:$A,'Publication Table (%)'!$B178,AllPublicationData!$B:$B,'Publication Table (%)'!$C$4,AllPublicationData!$D:$D,'Publication Table (%)'!O$7)/
SUMIFS(AllPublicationData!$E:$E,AllPublicationData!$A:$A,'Publication Table (%)'!$B178,AllPublicationData!$B:$B,'Publication Table (%)'!$C$4,AllPublicationData!$D:$D,'Publication Table (%)'!O$7),
SUMIFS(AllPublicationData!$I:$I,AllPublicationData!$A:$A,'Publication Table (%)'!$B178,AllPublicationData!$B:$B,'Publication Table (%)'!O$7)/
SUMIFS(AllPublicationData!$E:$E,AllPublicationData!$A:$A,'Publication Table (%)'!$B178,AllPublicationData!$B:$B,'Publication Table (%)'!O$7)),
IF('Publication Table (%)'!$C$5="Cancellations for other reasons",
IFERROR(SUMIFS(AllPublicationData!$J:$J,AllPublicationData!$A:$A,'Publication Table (%)'!$B178,AllPublicationData!$B:$B,'Publication Table (%)'!$C$4,AllPublicationData!$D:$D,'Publication Table (%)'!O$7)/
SUMIFS(AllPublicationData!$E:$E,AllPublicationData!$A:$A,'Publication Table (%)'!$B178,AllPublicationData!$B:$B,'Publication Table (%)'!$C$4,AllPublicationData!$D:$D,'Publication Table (%)'!O$7),
SUMIFS(AllPublicationData!$J:$J,AllPublicationData!$A:$A,'Publication Table (%)'!$B178,AllPublicationData!$B:$B,'Publication Table (%)'!O$7)/
SUMIFS(AllPublicationData!$E:$E,AllPublicationData!$A:$A,'Publication Table (%)'!$B178,AllPublicationData!$B:$B,'Publication Table (%)'!O$7)))))))</f>
        <v>#DIV/0!</v>
      </c>
      <c r="P178" s="96" t="e">
        <f>IF('Publication Table (%)'!$C$5="All Cancelled Operations",
IFERROR(SUMIFS(AllPublicationData!$F:$F,AllPublicationData!$A:$A,'Publication Table (%)'!$B178,AllPublicationData!$B:$B,'Publication Table (%)'!$C$4,AllPublicationData!$D:$D,'Publication Table (%)'!P$7)/
SUMIFS(AllPublicationData!$E:$E,AllPublicationData!$A:$A,'Publication Table (%)'!$B178,AllPublicationData!$B:$B,'Publication Table (%)'!$C$4,AllPublicationData!$D:$D,'Publication Table (%)'!P$7),
SUMIFS(AllPublicationData!$F:$F,AllPublicationData!$A:$A,'Publication Table (%)'!$B178,AllPublicationData!$B:$B,'Publication Table (%)'!P$7)/
SUMIFS(AllPublicationData!$E:$E,AllPublicationData!$A:$A,'Publication Table (%)'!$B178,AllPublicationData!$B:$B,'Publication Table (%)'!P$7)),
IF('Publication Table (%)'!$C$5="Operations cancelled by patient",
IFERROR(SUMIFS(AllPublicationData!$G:$G,AllPublicationData!$A:$A,'Publication Table (%)'!$B178,AllPublicationData!$B:$B,'Publication Table (%)'!$C$4,AllPublicationData!$D:$D,'Publication Table (%)'!P$7)/
SUMIFS(AllPublicationData!$E:$E,AllPublicationData!$A:$A,'Publication Table (%)'!$B178,AllPublicationData!$B:$B,'Publication Table (%)'!$C$4,AllPublicationData!$D:$D,'Publication Table (%)'!P$7),
SUMIFS(AllPublicationData!$G:$G,AllPublicationData!$A:$A,'Publication Table (%)'!$B178,AllPublicationData!$B:$B,'Publication Table (%)'!P$7)/
SUMIFS(AllPublicationData!$E:$E,AllPublicationData!$A:$A,'Publication Table (%)'!$B178,AllPublicationData!$B:$B,'Publication Table (%)'!P$7)),
IF('Publication Table (%)'!$C$5="Operations cancelled for clinical reasons",
IFERROR(SUMIFS(AllPublicationData!$H:$H,AllPublicationData!$A:$A,'Publication Table (%)'!$B178,AllPublicationData!$B:$B,'Publication Table (%)'!$C$4,AllPublicationData!$D:$D,'Publication Table (%)'!P$7)/
SUMIFS(AllPublicationData!$E:$E,AllPublicationData!$A:$A,'Publication Table (%)'!$B178,AllPublicationData!$B:$B,'Publication Table (%)'!$C$4,AllPublicationData!$D:$D,'Publication Table (%)'!P$7),
SUMIFS(AllPublicationData!$H:$H,AllPublicationData!$A:$A,'Publication Table (%)'!$B178,AllPublicationData!$B:$B,'Publication Table (%)'!P$7)/
SUMIFS(AllPublicationData!$E:$E,AllPublicationData!$A:$A,'Publication Table (%)'!$B178,AllPublicationData!$B:$B,'Publication Table (%)'!P$7)),
IF('Publication Table (%)'!$C$5="Operations cancelled for non-clinical/capacity reasons",
IFERROR(SUMIFS(AllPublicationData!$I:$I,AllPublicationData!$A:$A,'Publication Table (%)'!$B178,AllPublicationData!$B:$B,'Publication Table (%)'!$C$4,AllPublicationData!$D:$D,'Publication Table (%)'!P$7)/
SUMIFS(AllPublicationData!$E:$E,AllPublicationData!$A:$A,'Publication Table (%)'!$B178,AllPublicationData!$B:$B,'Publication Table (%)'!$C$4,AllPublicationData!$D:$D,'Publication Table (%)'!P$7),
SUMIFS(AllPublicationData!$I:$I,AllPublicationData!$A:$A,'Publication Table (%)'!$B178,AllPublicationData!$B:$B,'Publication Table (%)'!P$7)/
SUMIFS(AllPublicationData!$E:$E,AllPublicationData!$A:$A,'Publication Table (%)'!$B178,AllPublicationData!$B:$B,'Publication Table (%)'!P$7)),
IF('Publication Table (%)'!$C$5="Cancellations for other reasons",
IFERROR(SUMIFS(AllPublicationData!$J:$J,AllPublicationData!$A:$A,'Publication Table (%)'!$B178,AllPublicationData!$B:$B,'Publication Table (%)'!$C$4,AllPublicationData!$D:$D,'Publication Table (%)'!P$7)/
SUMIFS(AllPublicationData!$E:$E,AllPublicationData!$A:$A,'Publication Table (%)'!$B178,AllPublicationData!$B:$B,'Publication Table (%)'!$C$4,AllPublicationData!$D:$D,'Publication Table (%)'!P$7),
SUMIFS(AllPublicationData!$J:$J,AllPublicationData!$A:$A,'Publication Table (%)'!$B178,AllPublicationData!$B:$B,'Publication Table (%)'!P$7)/
SUMIFS(AllPublicationData!$E:$E,AllPublicationData!$A:$A,'Publication Table (%)'!$B178,AllPublicationData!$B:$B,'Publication Table (%)'!P$7)))))))</f>
        <v>#DIV/0!</v>
      </c>
      <c r="Q178" s="96" t="e">
        <f>IF('Publication Table (%)'!$C$5="All Cancelled Operations",
IFERROR(SUMIFS(AllPublicationData!$F:$F,AllPublicationData!$A:$A,'Publication Table (%)'!$B178,AllPublicationData!$B:$B,'Publication Table (%)'!$C$4,AllPublicationData!$D:$D,'Publication Table (%)'!Q$7)/
SUMIFS(AllPublicationData!$E:$E,AllPublicationData!$A:$A,'Publication Table (%)'!$B178,AllPublicationData!$B:$B,'Publication Table (%)'!$C$4,AllPublicationData!$D:$D,'Publication Table (%)'!Q$7),
SUMIFS(AllPublicationData!$F:$F,AllPublicationData!$A:$A,'Publication Table (%)'!$B178,AllPublicationData!$B:$B,'Publication Table (%)'!Q$7)/
SUMIFS(AllPublicationData!$E:$E,AllPublicationData!$A:$A,'Publication Table (%)'!$B178,AllPublicationData!$B:$B,'Publication Table (%)'!Q$7)),
IF('Publication Table (%)'!$C$5="Operations cancelled by patient",
IFERROR(SUMIFS(AllPublicationData!$G:$G,AllPublicationData!$A:$A,'Publication Table (%)'!$B178,AllPublicationData!$B:$B,'Publication Table (%)'!$C$4,AllPublicationData!$D:$D,'Publication Table (%)'!Q$7)/
SUMIFS(AllPublicationData!$E:$E,AllPublicationData!$A:$A,'Publication Table (%)'!$B178,AllPublicationData!$B:$B,'Publication Table (%)'!$C$4,AllPublicationData!$D:$D,'Publication Table (%)'!Q$7),
SUMIFS(AllPublicationData!$G:$G,AllPublicationData!$A:$A,'Publication Table (%)'!$B178,AllPublicationData!$B:$B,'Publication Table (%)'!Q$7)/
SUMIFS(AllPublicationData!$E:$E,AllPublicationData!$A:$A,'Publication Table (%)'!$B178,AllPublicationData!$B:$B,'Publication Table (%)'!Q$7)),
IF('Publication Table (%)'!$C$5="Operations cancelled for clinical reasons",
IFERROR(SUMIFS(AllPublicationData!$H:$H,AllPublicationData!$A:$A,'Publication Table (%)'!$B178,AllPublicationData!$B:$B,'Publication Table (%)'!$C$4,AllPublicationData!$D:$D,'Publication Table (%)'!Q$7)/
SUMIFS(AllPublicationData!$E:$E,AllPublicationData!$A:$A,'Publication Table (%)'!$B178,AllPublicationData!$B:$B,'Publication Table (%)'!$C$4,AllPublicationData!$D:$D,'Publication Table (%)'!Q$7),
SUMIFS(AllPublicationData!$H:$H,AllPublicationData!$A:$A,'Publication Table (%)'!$B178,AllPublicationData!$B:$B,'Publication Table (%)'!Q$7)/
SUMIFS(AllPublicationData!$E:$E,AllPublicationData!$A:$A,'Publication Table (%)'!$B178,AllPublicationData!$B:$B,'Publication Table (%)'!Q$7)),
IF('Publication Table (%)'!$C$5="Operations cancelled for non-clinical/capacity reasons",
IFERROR(SUMIFS(AllPublicationData!$I:$I,AllPublicationData!$A:$A,'Publication Table (%)'!$B178,AllPublicationData!$B:$B,'Publication Table (%)'!$C$4,AllPublicationData!$D:$D,'Publication Table (%)'!Q$7)/
SUMIFS(AllPublicationData!$E:$E,AllPublicationData!$A:$A,'Publication Table (%)'!$B178,AllPublicationData!$B:$B,'Publication Table (%)'!$C$4,AllPublicationData!$D:$D,'Publication Table (%)'!Q$7),
SUMIFS(AllPublicationData!$I:$I,AllPublicationData!$A:$A,'Publication Table (%)'!$B178,AllPublicationData!$B:$B,'Publication Table (%)'!Q$7)/
SUMIFS(AllPublicationData!$E:$E,AllPublicationData!$A:$A,'Publication Table (%)'!$B178,AllPublicationData!$B:$B,'Publication Table (%)'!Q$7)),
IF('Publication Table (%)'!$C$5="Cancellations for other reasons",
IFERROR(SUMIFS(AllPublicationData!$J:$J,AllPublicationData!$A:$A,'Publication Table (%)'!$B178,AllPublicationData!$B:$B,'Publication Table (%)'!$C$4,AllPublicationData!$D:$D,'Publication Table (%)'!Q$7)/
SUMIFS(AllPublicationData!$E:$E,AllPublicationData!$A:$A,'Publication Table (%)'!$B178,AllPublicationData!$B:$B,'Publication Table (%)'!$C$4,AllPublicationData!$D:$D,'Publication Table (%)'!Q$7),
SUMIFS(AllPublicationData!$J:$J,AllPublicationData!$A:$A,'Publication Table (%)'!$B178,AllPublicationData!$B:$B,'Publication Table (%)'!Q$7)/
SUMIFS(AllPublicationData!$E:$E,AllPublicationData!$A:$A,'Publication Table (%)'!$B178,AllPublicationData!$B:$B,'Publication Table (%)'!Q$7)))))))</f>
        <v>#DIV/0!</v>
      </c>
      <c r="R178" s="96" t="e">
        <f>IF('Publication Table (%)'!$C$5="All Cancelled Operations",
IFERROR(SUMIFS(AllPublicationData!$F:$F,AllPublicationData!$A:$A,'Publication Table (%)'!$B178,AllPublicationData!$B:$B,'Publication Table (%)'!$C$4,AllPublicationData!$D:$D,'Publication Table (%)'!R$7)/
SUMIFS(AllPublicationData!$E:$E,AllPublicationData!$A:$A,'Publication Table (%)'!$B178,AllPublicationData!$B:$B,'Publication Table (%)'!$C$4,AllPublicationData!$D:$D,'Publication Table (%)'!R$7),
SUMIFS(AllPublicationData!$F:$F,AllPublicationData!$A:$A,'Publication Table (%)'!$B178,AllPublicationData!$B:$B,'Publication Table (%)'!R$7)/
SUMIFS(AllPublicationData!$E:$E,AllPublicationData!$A:$A,'Publication Table (%)'!$B178,AllPublicationData!$B:$B,'Publication Table (%)'!R$7)),
IF('Publication Table (%)'!$C$5="Operations cancelled by patient",
IFERROR(SUMIFS(AllPublicationData!$G:$G,AllPublicationData!$A:$A,'Publication Table (%)'!$B178,AllPublicationData!$B:$B,'Publication Table (%)'!$C$4,AllPublicationData!$D:$D,'Publication Table (%)'!R$7)/
SUMIFS(AllPublicationData!$E:$E,AllPublicationData!$A:$A,'Publication Table (%)'!$B178,AllPublicationData!$B:$B,'Publication Table (%)'!$C$4,AllPublicationData!$D:$D,'Publication Table (%)'!R$7),
SUMIFS(AllPublicationData!$G:$G,AllPublicationData!$A:$A,'Publication Table (%)'!$B178,AllPublicationData!$B:$B,'Publication Table (%)'!R$7)/
SUMIFS(AllPublicationData!$E:$E,AllPublicationData!$A:$A,'Publication Table (%)'!$B178,AllPublicationData!$B:$B,'Publication Table (%)'!R$7)),
IF('Publication Table (%)'!$C$5="Operations cancelled for clinical reasons",
IFERROR(SUMIFS(AllPublicationData!$H:$H,AllPublicationData!$A:$A,'Publication Table (%)'!$B178,AllPublicationData!$B:$B,'Publication Table (%)'!$C$4,AllPublicationData!$D:$D,'Publication Table (%)'!R$7)/
SUMIFS(AllPublicationData!$E:$E,AllPublicationData!$A:$A,'Publication Table (%)'!$B178,AllPublicationData!$B:$B,'Publication Table (%)'!$C$4,AllPublicationData!$D:$D,'Publication Table (%)'!R$7),
SUMIFS(AllPublicationData!$H:$H,AllPublicationData!$A:$A,'Publication Table (%)'!$B178,AllPublicationData!$B:$B,'Publication Table (%)'!R$7)/
SUMIFS(AllPublicationData!$E:$E,AllPublicationData!$A:$A,'Publication Table (%)'!$B178,AllPublicationData!$B:$B,'Publication Table (%)'!R$7)),
IF('Publication Table (%)'!$C$5="Operations cancelled for non-clinical/capacity reasons",
IFERROR(SUMIFS(AllPublicationData!$I:$I,AllPublicationData!$A:$A,'Publication Table (%)'!$B178,AllPublicationData!$B:$B,'Publication Table (%)'!$C$4,AllPublicationData!$D:$D,'Publication Table (%)'!R$7)/
SUMIFS(AllPublicationData!$E:$E,AllPublicationData!$A:$A,'Publication Table (%)'!$B178,AllPublicationData!$B:$B,'Publication Table (%)'!$C$4,AllPublicationData!$D:$D,'Publication Table (%)'!R$7),
SUMIFS(AllPublicationData!$I:$I,AllPublicationData!$A:$A,'Publication Table (%)'!$B178,AllPublicationData!$B:$B,'Publication Table (%)'!R$7)/
SUMIFS(AllPublicationData!$E:$E,AllPublicationData!$A:$A,'Publication Table (%)'!$B178,AllPublicationData!$B:$B,'Publication Table (%)'!R$7)),
IF('Publication Table (%)'!$C$5="Cancellations for other reasons",
IFERROR(SUMIFS(AllPublicationData!$J:$J,AllPublicationData!$A:$A,'Publication Table (%)'!$B178,AllPublicationData!$B:$B,'Publication Table (%)'!$C$4,AllPublicationData!$D:$D,'Publication Table (%)'!R$7)/
SUMIFS(AllPublicationData!$E:$E,AllPublicationData!$A:$A,'Publication Table (%)'!$B178,AllPublicationData!$B:$B,'Publication Table (%)'!$C$4,AllPublicationData!$D:$D,'Publication Table (%)'!R$7),
SUMIFS(AllPublicationData!$J:$J,AllPublicationData!$A:$A,'Publication Table (%)'!$B178,AllPublicationData!$B:$B,'Publication Table (%)'!R$7)/
SUMIFS(AllPublicationData!$E:$E,AllPublicationData!$A:$A,'Publication Table (%)'!$B178,AllPublicationData!$B:$B,'Publication Table (%)'!R$7)))))))</f>
        <v>#DIV/0!</v>
      </c>
      <c r="S178" s="96" t="e">
        <f>IF('Publication Table (%)'!$C$5="All Cancelled Operations",
IFERROR(SUMIFS(AllPublicationData!$F:$F,AllPublicationData!$A:$A,'Publication Table (%)'!$B178,AllPublicationData!$B:$B,'Publication Table (%)'!$C$4,AllPublicationData!$D:$D,'Publication Table (%)'!S$7)/
SUMIFS(AllPublicationData!$E:$E,AllPublicationData!$A:$A,'Publication Table (%)'!$B178,AllPublicationData!$B:$B,'Publication Table (%)'!$C$4,AllPublicationData!$D:$D,'Publication Table (%)'!S$7),
SUMIFS(AllPublicationData!$F:$F,AllPublicationData!$A:$A,'Publication Table (%)'!$B178,AllPublicationData!$B:$B,'Publication Table (%)'!S$7)/
SUMIFS(AllPublicationData!$E:$E,AllPublicationData!$A:$A,'Publication Table (%)'!$B178,AllPublicationData!$B:$B,'Publication Table (%)'!S$7)),
IF('Publication Table (%)'!$C$5="Operations cancelled by patient",
IFERROR(SUMIFS(AllPublicationData!$G:$G,AllPublicationData!$A:$A,'Publication Table (%)'!$B178,AllPublicationData!$B:$B,'Publication Table (%)'!$C$4,AllPublicationData!$D:$D,'Publication Table (%)'!S$7)/
SUMIFS(AllPublicationData!$E:$E,AllPublicationData!$A:$A,'Publication Table (%)'!$B178,AllPublicationData!$B:$B,'Publication Table (%)'!$C$4,AllPublicationData!$D:$D,'Publication Table (%)'!S$7),
SUMIFS(AllPublicationData!$G:$G,AllPublicationData!$A:$A,'Publication Table (%)'!$B178,AllPublicationData!$B:$B,'Publication Table (%)'!S$7)/
SUMIFS(AllPublicationData!$E:$E,AllPublicationData!$A:$A,'Publication Table (%)'!$B178,AllPublicationData!$B:$B,'Publication Table (%)'!S$7)),
IF('Publication Table (%)'!$C$5="Operations cancelled for clinical reasons",
IFERROR(SUMIFS(AllPublicationData!$H:$H,AllPublicationData!$A:$A,'Publication Table (%)'!$B178,AllPublicationData!$B:$B,'Publication Table (%)'!$C$4,AllPublicationData!$D:$D,'Publication Table (%)'!S$7)/
SUMIFS(AllPublicationData!$E:$E,AllPublicationData!$A:$A,'Publication Table (%)'!$B178,AllPublicationData!$B:$B,'Publication Table (%)'!$C$4,AllPublicationData!$D:$D,'Publication Table (%)'!S$7),
SUMIFS(AllPublicationData!$H:$H,AllPublicationData!$A:$A,'Publication Table (%)'!$B178,AllPublicationData!$B:$B,'Publication Table (%)'!S$7)/
SUMIFS(AllPublicationData!$E:$E,AllPublicationData!$A:$A,'Publication Table (%)'!$B178,AllPublicationData!$B:$B,'Publication Table (%)'!S$7)),
IF('Publication Table (%)'!$C$5="Operations cancelled for non-clinical/capacity reasons",
IFERROR(SUMIFS(AllPublicationData!$I:$I,AllPublicationData!$A:$A,'Publication Table (%)'!$B178,AllPublicationData!$B:$B,'Publication Table (%)'!$C$4,AllPublicationData!$D:$D,'Publication Table (%)'!S$7)/
SUMIFS(AllPublicationData!$E:$E,AllPublicationData!$A:$A,'Publication Table (%)'!$B178,AllPublicationData!$B:$B,'Publication Table (%)'!$C$4,AllPublicationData!$D:$D,'Publication Table (%)'!S$7),
SUMIFS(AllPublicationData!$I:$I,AllPublicationData!$A:$A,'Publication Table (%)'!$B178,AllPublicationData!$B:$B,'Publication Table (%)'!S$7)/
SUMIFS(AllPublicationData!$E:$E,AllPublicationData!$A:$A,'Publication Table (%)'!$B178,AllPublicationData!$B:$B,'Publication Table (%)'!S$7)),
IF('Publication Table (%)'!$C$5="Cancellations for other reasons",
IFERROR(SUMIFS(AllPublicationData!$J:$J,AllPublicationData!$A:$A,'Publication Table (%)'!$B178,AllPublicationData!$B:$B,'Publication Table (%)'!$C$4,AllPublicationData!$D:$D,'Publication Table (%)'!S$7)/
SUMIFS(AllPublicationData!$E:$E,AllPublicationData!$A:$A,'Publication Table (%)'!$B178,AllPublicationData!$B:$B,'Publication Table (%)'!$C$4,AllPublicationData!$D:$D,'Publication Table (%)'!S$7),
SUMIFS(AllPublicationData!$J:$J,AllPublicationData!$A:$A,'Publication Table (%)'!$B178,AllPublicationData!$B:$B,'Publication Table (%)'!S$7)/
SUMIFS(AllPublicationData!$E:$E,AllPublicationData!$A:$A,'Publication Table (%)'!$B178,AllPublicationData!$B:$B,'Publication Table (%)'!S$7)))))))</f>
        <v>#DIV/0!</v>
      </c>
    </row>
    <row r="179" spans="3:19" x14ac:dyDescent="0.35">
      <c r="C179" s="112">
        <f>IF('Publication Table (%)'!$C$5="All Cancelled Operations",
SUMIFS(AllPublicationData!$F:$F,AllPublicationData!$A:$A,'Publication Table (%)'!$B179,AllPublicationData!$B:$B,'Publication Table (%)'!$C$4),
IF('Publication Table (%)'!$C$5="Operations cancelled by patient",
SUMIFS(AllPublicationData!$G:$G,AllPublicationData!$A:$A,'Publication Table (%)'!$B179,AllPublicationData!$B:$B,'Publication Table (%)'!$C$4),
IF('Publication Table (%)'!$C$5="Operations cancelled for clinical reasons",
SUMIFS(AllPublicationData!$H:$H,AllPublicationData!$A:$A,'Publication Table (%)'!$B179,AllPublicationData!$B:$B,'Publication Table (%)'!$C$4),
IF('Publication Table (%)'!$C$5="Operations cancelled for non-clinical/capacity reasons",
SUMIFS(AllPublicationData!$I:$I,AllPublicationData!$A:$A,'Publication Table (%)'!$B179,AllPublicationData!$B:$B,'Publication Table (%)'!$C$4),
IF('Publication Table (%)'!$C$5="Cancellations for other reasons",
SUMIFS(AllPublicationData!$J:$J,AllPublicationData!$A:$A,'Publication Table (%)'!$B179,AllPublicationData!$B:$B,'Publication Table (%)'!$C$4))))))+
IF(AND($C$4="NHS Scotland",$C$5="All Cancelled Operations"),
SUMIFS(AllPublicationData!$F:$F,AllPublicationData!$A:$A,'Publication Table (%)'!$B179),
IF(AND($C$4="NHS Scotland",$C$5="Operations cancelled by patient"),
SUMIFS(AllPublicationData!$G:$G,AllPublicationData!$A:$A,'Publication Table (%)'!$B179),
IF(AND($C$4="NHS Scotland",$C$5="Operations cancelled for clinical reasons"),
SUMIFS(AllPublicationData!$H:$H,AllPublicationData!$A:$A,'Publication Table (%)'!$B179),
IF(AND($C$4="NHS Scotland",$C$5="Operations cancelled for non-clinical/capacity reasons"),
SUMIFS(AllPublicationData!$I:$I,AllPublicationData!$A:$A,'Publication Table (%)'!$B179),
IF(AND($C$4="NHS Scotland",$C$5="Cancellations for other reasons"),
SUMIFS(AllPublicationData!$J:$J,AllPublicationData!$A:$A,'Publication Table (%)'!$B179))))))</f>
        <v>0</v>
      </c>
      <c r="D179" s="110" t="e">
        <f>IF(AND('Publication Table (%)'!$C$5="All Cancelled Operations",$C$4&lt;&gt;"NHS Scotland"),
IFERROR(SUMIFS(AllPublicationData!$F:$F,AllPublicationData!$A:$A,'Publication Table (%)'!$B179,AllPublicationData!$B:$B,'Publication Table (%)'!$C$4,AllPublicationData!$D:$D,'Publication Table (%)'!D$7)/
SUMIFS(AllPublicationData!$E:$E,AllPublicationData!$A:$A,'Publication Table (%)'!$B179,AllPublicationData!$B:$B,'Publication Table (%)'!$C$4,AllPublicationData!$D:$D,'Publication Table (%)'!D$7),
SUMIFS(AllPublicationData!$F:$F,AllPublicationData!$A:$A,'Publication Table (%)'!$B179,AllPublicationData!$B:$B,'Publication Table (%)'!D$7)/
SUMIFS(AllPublicationData!$E:$E,AllPublicationData!$A:$A,'Publication Table (%)'!$B179,AllPublicationData!$B:$B,'Publication Table (%)'!D$7)),
IF(AND('Publication Table (%)'!$C$5="Operations cancelled by patient",$C$4&lt;&gt;"NHS Scotland"),
IFERROR(SUMIFS(AllPublicationData!$G:$G,AllPublicationData!$A:$A,'Publication Table (%)'!$B179,AllPublicationData!$B:$B,'Publication Table (%)'!$C$4,AllPublicationData!$D:$D,'Publication Table (%)'!D$7)/
SUMIFS(AllPublicationData!$E:$E,AllPublicationData!$A:$A,'Publication Table (%)'!$B179,AllPublicationData!$B:$B,'Publication Table (%)'!$C$4,AllPublicationData!$D:$D,'Publication Table (%)'!D$7),
SUMIFS(AllPublicationData!$G:$G,AllPublicationData!$A:$A,'Publication Table (%)'!$B179,AllPublicationData!$B:$B,'Publication Table (%)'!D$7)/
SUMIFS(AllPublicationData!$E:$E,AllPublicationData!$A:$A,'Publication Table (%)'!$B179,AllPublicationData!$B:$B,'Publication Table (%)'!D$7)),
IF(AND('Publication Table (%)'!$C$5="Operations cancelled for clinical reasons",$C$4&lt;&gt;"NHS Scotland"),
IFERROR(SUMIFS(AllPublicationData!$H:$H,AllPublicationData!$A:$A,'Publication Table (%)'!$B179,AllPublicationData!$B:$B,'Publication Table (%)'!$C$4,AllPublicationData!$D:$D,'Publication Table (%)'!D$7)/
SUMIFS(AllPublicationData!$E:$E,AllPublicationData!$A:$A,'Publication Table (%)'!$B179,AllPublicationData!$B:$B,'Publication Table (%)'!$C$4,AllPublicationData!$D:$D,'Publication Table (%)'!D$7),
SUMIFS(AllPublicationData!$H:$H,AllPublicationData!$A:$A,'Publication Table (%)'!$B179,AllPublicationData!$B:$B,'Publication Table (%)'!D$7)/
SUMIFS(AllPublicationData!$E:$E,AllPublicationData!$A:$A,'Publication Table (%)'!$B179,AllPublicationData!$B:$B,'Publication Table (%)'!D$7)),
IF(AND('Publication Table (%)'!$C$5="Operations cancelled for non-clinical/capacity reasons",$C$4&lt;&gt;"NHS Scotland"),
IFERROR(SUMIFS(AllPublicationData!$I:$I,AllPublicationData!$A:$A,'Publication Table (%)'!$B179,AllPublicationData!$B:$B,'Publication Table (%)'!$C$4,AllPublicationData!$D:$D,'Publication Table (%)'!D$7)/
SUMIFS(AllPublicationData!$E:$E,AllPublicationData!$A:$A,'Publication Table (%)'!$B179,AllPublicationData!$B:$B,'Publication Table (%)'!$C$4,AllPublicationData!$D:$D,'Publication Table (%)'!D$7),
SUMIFS(AllPublicationData!$I:$I,AllPublicationData!$A:$A,'Publication Table (%)'!$B179,AllPublicationData!$B:$B,'Publication Table (%)'!D$7)/
SUMIFS(AllPublicationData!$E:$E,AllPublicationData!$A:$A,'Publication Table (%)'!$B179,AllPublicationData!$B:$B,'Publication Table (%)'!D$7)),
IF(AND('Publication Table (%)'!$C$5="Cancellations for other reasons",$C$4&lt;&gt;"NHS Scotland"),
IFERROR(SUMIFS(AllPublicationData!$J:$J,AllPublicationData!$A:$A,'Publication Table (%)'!$B179,AllPublicationData!$B:$B,'Publication Table (%)'!$C$4,AllPublicationData!$D:$D,'Publication Table (%)'!D$7)/
SUMIFS(AllPublicationData!$E:$E,AllPublicationData!$A:$A,'Publication Table (%)'!$B179,AllPublicationData!$B:$B,'Publication Table (%)'!$C$4,AllPublicationData!$D:$D,'Publication Table (%)'!D$7),
SUMIFS(AllPublicationData!$J:$J,AllPublicationData!$A:$A,'Publication Table (%)'!$B179,AllPublicationData!$B:$B,'Publication Table (%)'!D$7)/
SUMIFS(AllPublicationData!$E:$E,AllPublicationData!$A:$A,'Publication Table (%)'!$B179,AllPublicationData!$B:$B,'Publication Table (%)'!D$7)),
IF(AND($C$4="NHS Scotland",$C$5="All Cancelled Operations"),
SUMIFS(AllPublicationData!$F:$F,AllPublicationData!$A:$A,'Publication Table'!$B179)/
SUMIFS(AllPublicationData!$E:$E,AllPublicationData!$A:$A,'Publication Table'!$B179),
IF(AND($C$4="NHS Scotland",$C$5="Operations cancelled by patient"),
SUMIFS(AllPublicationData!$G:$G,AllPublicationData!$A:$A,'Publication Table'!$B179)/
SUMIFS(AllPublicationData!$E:$E,AllPublicationData!$A:$A,'Publication Table'!$B179),
IF(AND($C$4="NHS Scotland",$C$5="Operations cancelled for clinical reasons"),
SUMIFS(AllPublicationData!$H:$H,AllPublicationData!$A:$A,'Publication Table'!$B179)/
SUMIFS(AllPublicationData!$E:$E,AllPublicationData!$A:$A,'Publication Table'!$B179),
IF(AND($C$4="NHS Scotland",$C$5="Operations cancelled for non-clinical/capacity reasons"),
SUMIFS(AllPublicationData!$I:$I,AllPublicationData!$A:$A,'Publication Table'!$B179)/
SUMIFS(AllPublicationData!$E:$E,AllPublicationData!$A:$A,'Publication Table'!$B179),
IF(AND($C$4="NHS Scotland",$C$5="Cancellations for other reasons"),
SUMIFS(AllPublicationData!$J:$J,AllPublicationData!$A:$A,'Publication Table'!$B179)/
SUMIFS(AllPublicationData!$E:$E,AllPublicationData!$A:$A,'Publication Table'!$B179)))))))))))</f>
        <v>#DIV/0!</v>
      </c>
      <c r="E179" s="96" t="e">
        <f>IF('Publication Table (%)'!$C$5="All Cancelled Operations",
IFERROR(SUMIFS(AllPublicationData!$F:$F,AllPublicationData!$A:$A,'Publication Table (%)'!$B179,AllPublicationData!$B:$B,'Publication Table (%)'!$C$4,AllPublicationData!$D:$D,'Publication Table (%)'!E$7)/
SUMIFS(AllPublicationData!$E:$E,AllPublicationData!$A:$A,'Publication Table (%)'!$B179,AllPublicationData!$B:$B,'Publication Table (%)'!$C$4,AllPublicationData!$D:$D,'Publication Table (%)'!E$7),
SUMIFS(AllPublicationData!$F:$F,AllPublicationData!$A:$A,'Publication Table (%)'!$B179,AllPublicationData!$B:$B,'Publication Table (%)'!E$7)/
SUMIFS(AllPublicationData!$E:$E,AllPublicationData!$A:$A,'Publication Table (%)'!$B179,AllPublicationData!$B:$B,'Publication Table (%)'!E$7)),
IF('Publication Table (%)'!$C$5="Operations cancelled by patient",
IFERROR(SUMIFS(AllPublicationData!$G:$G,AllPublicationData!$A:$A,'Publication Table (%)'!$B179,AllPublicationData!$B:$B,'Publication Table (%)'!$C$4,AllPublicationData!$D:$D,'Publication Table (%)'!E$7)/
SUMIFS(AllPublicationData!$E:$E,AllPublicationData!$A:$A,'Publication Table (%)'!$B179,AllPublicationData!$B:$B,'Publication Table (%)'!$C$4,AllPublicationData!$D:$D,'Publication Table (%)'!E$7),
SUMIFS(AllPublicationData!$G:$G,AllPublicationData!$A:$A,'Publication Table (%)'!$B179,AllPublicationData!$B:$B,'Publication Table (%)'!E$7)/
SUMIFS(AllPublicationData!$E:$E,AllPublicationData!$A:$A,'Publication Table (%)'!$B179,AllPublicationData!$B:$B,'Publication Table (%)'!E$7)),
IF('Publication Table (%)'!$C$5="Operations cancelled for clinical reasons",
IFERROR(SUMIFS(AllPublicationData!$H:$H,AllPublicationData!$A:$A,'Publication Table (%)'!$B179,AllPublicationData!$B:$B,'Publication Table (%)'!$C$4,AllPublicationData!$D:$D,'Publication Table (%)'!E$7)/
SUMIFS(AllPublicationData!$E:$E,AllPublicationData!$A:$A,'Publication Table (%)'!$B179,AllPublicationData!$B:$B,'Publication Table (%)'!$C$4,AllPublicationData!$D:$D,'Publication Table (%)'!E$7),
SUMIFS(AllPublicationData!$H:$H,AllPublicationData!$A:$A,'Publication Table (%)'!$B179,AllPublicationData!$B:$B,'Publication Table (%)'!E$7)/
SUMIFS(AllPublicationData!$E:$E,AllPublicationData!$A:$A,'Publication Table (%)'!$B179,AllPublicationData!$B:$B,'Publication Table (%)'!E$7)),
IF('Publication Table (%)'!$C$5="Operations cancelled for non-clinical/capacity reasons",
IFERROR(SUMIFS(AllPublicationData!$I:$I,AllPublicationData!$A:$A,'Publication Table (%)'!$B179,AllPublicationData!$B:$B,'Publication Table (%)'!$C$4,AllPublicationData!$D:$D,'Publication Table (%)'!E$7)/
SUMIFS(AllPublicationData!$E:$E,AllPublicationData!$A:$A,'Publication Table (%)'!$B179,AllPublicationData!$B:$B,'Publication Table (%)'!$C$4,AllPublicationData!$D:$D,'Publication Table (%)'!E$7),
SUMIFS(AllPublicationData!$I:$I,AllPublicationData!$A:$A,'Publication Table (%)'!$B179,AllPublicationData!$B:$B,'Publication Table (%)'!E$7)/
SUMIFS(AllPublicationData!$E:$E,AllPublicationData!$A:$A,'Publication Table (%)'!$B179,AllPublicationData!$B:$B,'Publication Table (%)'!E$7)),
IF('Publication Table (%)'!$C$5="Cancellations for other reasons",
IFERROR(SUMIFS(AllPublicationData!$J:$J,AllPublicationData!$A:$A,'Publication Table (%)'!$B179,AllPublicationData!$B:$B,'Publication Table (%)'!$C$4,AllPublicationData!$D:$D,'Publication Table (%)'!E$7)/
SUMIFS(AllPublicationData!$E:$E,AllPublicationData!$A:$A,'Publication Table (%)'!$B179,AllPublicationData!$B:$B,'Publication Table (%)'!$C$4,AllPublicationData!$D:$D,'Publication Table (%)'!E$7),
SUMIFS(AllPublicationData!$J:$J,AllPublicationData!$A:$A,'Publication Table (%)'!$B179,AllPublicationData!$B:$B,'Publication Table (%)'!E$7)/
SUMIFS(AllPublicationData!$E:$E,AllPublicationData!$A:$A,'Publication Table (%)'!$B179,AllPublicationData!$B:$B,'Publication Table (%)'!E$7)))))))</f>
        <v>#DIV/0!</v>
      </c>
      <c r="F179" s="96" t="e">
        <f>IF('Publication Table (%)'!$C$5="All Cancelled Operations",
IFERROR(SUMIFS(AllPublicationData!$F:$F,AllPublicationData!$A:$A,'Publication Table (%)'!$B179,AllPublicationData!$B:$B,'Publication Table (%)'!$C$4,AllPublicationData!$D:$D,'Publication Table (%)'!F$7)/
SUMIFS(AllPublicationData!$E:$E,AllPublicationData!$A:$A,'Publication Table (%)'!$B179,AllPublicationData!$B:$B,'Publication Table (%)'!$C$4,AllPublicationData!$D:$D,'Publication Table (%)'!F$7),
SUMIFS(AllPublicationData!$F:$F,AllPublicationData!$A:$A,'Publication Table (%)'!$B179,AllPublicationData!$B:$B,'Publication Table (%)'!F$7)/
SUMIFS(AllPublicationData!$E:$E,AllPublicationData!$A:$A,'Publication Table (%)'!$B179,AllPublicationData!$B:$B,'Publication Table (%)'!F$7)),
IF('Publication Table (%)'!$C$5="Operations cancelled by patient",
IFERROR(SUMIFS(AllPublicationData!$G:$G,AllPublicationData!$A:$A,'Publication Table (%)'!$B179,AllPublicationData!$B:$B,'Publication Table (%)'!$C$4,AllPublicationData!$D:$D,'Publication Table (%)'!F$7)/
SUMIFS(AllPublicationData!$E:$E,AllPublicationData!$A:$A,'Publication Table (%)'!$B179,AllPublicationData!$B:$B,'Publication Table (%)'!$C$4,AllPublicationData!$D:$D,'Publication Table (%)'!F$7),
SUMIFS(AllPublicationData!$G:$G,AllPublicationData!$A:$A,'Publication Table (%)'!$B179,AllPublicationData!$B:$B,'Publication Table (%)'!F$7)/
SUMIFS(AllPublicationData!$E:$E,AllPublicationData!$A:$A,'Publication Table (%)'!$B179,AllPublicationData!$B:$B,'Publication Table (%)'!F$7)),
IF('Publication Table (%)'!$C$5="Operations cancelled for clinical reasons",
IFERROR(SUMIFS(AllPublicationData!$H:$H,AllPublicationData!$A:$A,'Publication Table (%)'!$B179,AllPublicationData!$B:$B,'Publication Table (%)'!$C$4,AllPublicationData!$D:$D,'Publication Table (%)'!F$7)/
SUMIFS(AllPublicationData!$E:$E,AllPublicationData!$A:$A,'Publication Table (%)'!$B179,AllPublicationData!$B:$B,'Publication Table (%)'!$C$4,AllPublicationData!$D:$D,'Publication Table (%)'!F$7),
SUMIFS(AllPublicationData!$H:$H,AllPublicationData!$A:$A,'Publication Table (%)'!$B179,AllPublicationData!$B:$B,'Publication Table (%)'!F$7)/
SUMIFS(AllPublicationData!$E:$E,AllPublicationData!$A:$A,'Publication Table (%)'!$B179,AllPublicationData!$B:$B,'Publication Table (%)'!F$7)),
IF('Publication Table (%)'!$C$5="Operations cancelled for non-clinical/capacity reasons",
IFERROR(SUMIFS(AllPublicationData!$I:$I,AllPublicationData!$A:$A,'Publication Table (%)'!$B179,AllPublicationData!$B:$B,'Publication Table (%)'!$C$4,AllPublicationData!$D:$D,'Publication Table (%)'!F$7)/
SUMIFS(AllPublicationData!$E:$E,AllPublicationData!$A:$A,'Publication Table (%)'!$B179,AllPublicationData!$B:$B,'Publication Table (%)'!$C$4,AllPublicationData!$D:$D,'Publication Table (%)'!F$7),
SUMIFS(AllPublicationData!$I:$I,AllPublicationData!$A:$A,'Publication Table (%)'!$B179,AllPublicationData!$B:$B,'Publication Table (%)'!F$7)/
SUMIFS(AllPublicationData!$E:$E,AllPublicationData!$A:$A,'Publication Table (%)'!$B179,AllPublicationData!$B:$B,'Publication Table (%)'!F$7)),
IF('Publication Table (%)'!$C$5="Cancellations for other reasons",
IFERROR(SUMIFS(AllPublicationData!$J:$J,AllPublicationData!$A:$A,'Publication Table (%)'!$B179,AllPublicationData!$B:$B,'Publication Table (%)'!$C$4,AllPublicationData!$D:$D,'Publication Table (%)'!F$7)/
SUMIFS(AllPublicationData!$E:$E,AllPublicationData!$A:$A,'Publication Table (%)'!$B179,AllPublicationData!$B:$B,'Publication Table (%)'!$C$4,AllPublicationData!$D:$D,'Publication Table (%)'!F$7),
SUMIFS(AllPublicationData!$J:$J,AllPublicationData!$A:$A,'Publication Table (%)'!$B179,AllPublicationData!$B:$B,'Publication Table (%)'!F$7)/
SUMIFS(AllPublicationData!$E:$E,AllPublicationData!$A:$A,'Publication Table (%)'!$B179,AllPublicationData!$B:$B,'Publication Table (%)'!F$7)))))))</f>
        <v>#DIV/0!</v>
      </c>
      <c r="G179" s="96" t="e">
        <f>IF('Publication Table (%)'!$C$5="All Cancelled Operations",
IFERROR(SUMIFS(AllPublicationData!$F:$F,AllPublicationData!$A:$A,'Publication Table (%)'!$B179,AllPublicationData!$B:$B,'Publication Table (%)'!$C$4,AllPublicationData!$D:$D,'Publication Table (%)'!G$7)/
SUMIFS(AllPublicationData!$E:$E,AllPublicationData!$A:$A,'Publication Table (%)'!$B179,AllPublicationData!$B:$B,'Publication Table (%)'!$C$4,AllPublicationData!$D:$D,'Publication Table (%)'!G$7),
SUMIFS(AllPublicationData!$F:$F,AllPublicationData!$A:$A,'Publication Table (%)'!$B179,AllPublicationData!$B:$B,'Publication Table (%)'!G$7)/
SUMIFS(AllPublicationData!$E:$E,AllPublicationData!$A:$A,'Publication Table (%)'!$B179,AllPublicationData!$B:$B,'Publication Table (%)'!G$7)),
IF('Publication Table (%)'!$C$5="Operations cancelled by patient",
IFERROR(SUMIFS(AllPublicationData!$G:$G,AllPublicationData!$A:$A,'Publication Table (%)'!$B179,AllPublicationData!$B:$B,'Publication Table (%)'!$C$4,AllPublicationData!$D:$D,'Publication Table (%)'!G$7)/
SUMIFS(AllPublicationData!$E:$E,AllPublicationData!$A:$A,'Publication Table (%)'!$B179,AllPublicationData!$B:$B,'Publication Table (%)'!$C$4,AllPublicationData!$D:$D,'Publication Table (%)'!G$7),
SUMIFS(AllPublicationData!$G:$G,AllPublicationData!$A:$A,'Publication Table (%)'!$B179,AllPublicationData!$B:$B,'Publication Table (%)'!G$7)/
SUMIFS(AllPublicationData!$E:$E,AllPublicationData!$A:$A,'Publication Table (%)'!$B179,AllPublicationData!$B:$B,'Publication Table (%)'!G$7)),
IF('Publication Table (%)'!$C$5="Operations cancelled for clinical reasons",
IFERROR(SUMIFS(AllPublicationData!$H:$H,AllPublicationData!$A:$A,'Publication Table (%)'!$B179,AllPublicationData!$B:$B,'Publication Table (%)'!$C$4,AllPublicationData!$D:$D,'Publication Table (%)'!G$7)/
SUMIFS(AllPublicationData!$E:$E,AllPublicationData!$A:$A,'Publication Table (%)'!$B179,AllPublicationData!$B:$B,'Publication Table (%)'!$C$4,AllPublicationData!$D:$D,'Publication Table (%)'!G$7),
SUMIFS(AllPublicationData!$H:$H,AllPublicationData!$A:$A,'Publication Table (%)'!$B179,AllPublicationData!$B:$B,'Publication Table (%)'!G$7)/
SUMIFS(AllPublicationData!$E:$E,AllPublicationData!$A:$A,'Publication Table (%)'!$B179,AllPublicationData!$B:$B,'Publication Table (%)'!G$7)),
IF('Publication Table (%)'!$C$5="Operations cancelled for non-clinical/capacity reasons",
IFERROR(SUMIFS(AllPublicationData!$I:$I,AllPublicationData!$A:$A,'Publication Table (%)'!$B179,AllPublicationData!$B:$B,'Publication Table (%)'!$C$4,AllPublicationData!$D:$D,'Publication Table (%)'!G$7)/
SUMIFS(AllPublicationData!$E:$E,AllPublicationData!$A:$A,'Publication Table (%)'!$B179,AllPublicationData!$B:$B,'Publication Table (%)'!$C$4,AllPublicationData!$D:$D,'Publication Table (%)'!G$7),
SUMIFS(AllPublicationData!$I:$I,AllPublicationData!$A:$A,'Publication Table (%)'!$B179,AllPublicationData!$B:$B,'Publication Table (%)'!G$7)/
SUMIFS(AllPublicationData!$E:$E,AllPublicationData!$A:$A,'Publication Table (%)'!$B179,AllPublicationData!$B:$B,'Publication Table (%)'!G$7)),
IF('Publication Table (%)'!$C$5="Cancellations for other reasons",
IFERROR(SUMIFS(AllPublicationData!$J:$J,AllPublicationData!$A:$A,'Publication Table (%)'!$B179,AllPublicationData!$B:$B,'Publication Table (%)'!$C$4,AllPublicationData!$D:$D,'Publication Table (%)'!G$7)/
SUMIFS(AllPublicationData!$E:$E,AllPublicationData!$A:$A,'Publication Table (%)'!$B179,AllPublicationData!$B:$B,'Publication Table (%)'!$C$4,AllPublicationData!$D:$D,'Publication Table (%)'!G$7),
SUMIFS(AllPublicationData!$J:$J,AllPublicationData!$A:$A,'Publication Table (%)'!$B179,AllPublicationData!$B:$B,'Publication Table (%)'!G$7)/
SUMIFS(AllPublicationData!$E:$E,AllPublicationData!$A:$A,'Publication Table (%)'!$B179,AllPublicationData!$B:$B,'Publication Table (%)'!G$7)))))))</f>
        <v>#DIV/0!</v>
      </c>
      <c r="H179" s="96" t="e">
        <f>IF('Publication Table (%)'!$C$5="All Cancelled Operations",
IFERROR(SUMIFS(AllPublicationData!$F:$F,AllPublicationData!$A:$A,'Publication Table (%)'!$B179,AllPublicationData!$B:$B,'Publication Table (%)'!$C$4,AllPublicationData!$D:$D,'Publication Table (%)'!H$7)/
SUMIFS(AllPublicationData!$E:$E,AllPublicationData!$A:$A,'Publication Table (%)'!$B179,AllPublicationData!$B:$B,'Publication Table (%)'!$C$4,AllPublicationData!$D:$D,'Publication Table (%)'!H$7),
SUMIFS(AllPublicationData!$F:$F,AllPublicationData!$A:$A,'Publication Table (%)'!$B179,AllPublicationData!$B:$B,'Publication Table (%)'!H$7)/
SUMIFS(AllPublicationData!$E:$E,AllPublicationData!$A:$A,'Publication Table (%)'!$B179,AllPublicationData!$B:$B,'Publication Table (%)'!H$7)),
IF('Publication Table (%)'!$C$5="Operations cancelled by patient",
IFERROR(SUMIFS(AllPublicationData!$G:$G,AllPublicationData!$A:$A,'Publication Table (%)'!$B179,AllPublicationData!$B:$B,'Publication Table (%)'!$C$4,AllPublicationData!$D:$D,'Publication Table (%)'!H$7)/
SUMIFS(AllPublicationData!$E:$E,AllPublicationData!$A:$A,'Publication Table (%)'!$B179,AllPublicationData!$B:$B,'Publication Table (%)'!$C$4,AllPublicationData!$D:$D,'Publication Table (%)'!H$7),
SUMIFS(AllPublicationData!$G:$G,AllPublicationData!$A:$A,'Publication Table (%)'!$B179,AllPublicationData!$B:$B,'Publication Table (%)'!H$7)/
SUMIFS(AllPublicationData!$E:$E,AllPublicationData!$A:$A,'Publication Table (%)'!$B179,AllPublicationData!$B:$B,'Publication Table (%)'!H$7)),
IF('Publication Table (%)'!$C$5="Operations cancelled for clinical reasons",
IFERROR(SUMIFS(AllPublicationData!$H:$H,AllPublicationData!$A:$A,'Publication Table (%)'!$B179,AllPublicationData!$B:$B,'Publication Table (%)'!$C$4,AllPublicationData!$D:$D,'Publication Table (%)'!H$7)/
SUMIFS(AllPublicationData!$E:$E,AllPublicationData!$A:$A,'Publication Table (%)'!$B179,AllPublicationData!$B:$B,'Publication Table (%)'!$C$4,AllPublicationData!$D:$D,'Publication Table (%)'!H$7),
SUMIFS(AllPublicationData!$H:$H,AllPublicationData!$A:$A,'Publication Table (%)'!$B179,AllPublicationData!$B:$B,'Publication Table (%)'!H$7)/
SUMIFS(AllPublicationData!$E:$E,AllPublicationData!$A:$A,'Publication Table (%)'!$B179,AllPublicationData!$B:$B,'Publication Table (%)'!H$7)),
IF('Publication Table (%)'!$C$5="Operations cancelled for non-clinical/capacity reasons",
IFERROR(SUMIFS(AllPublicationData!$I:$I,AllPublicationData!$A:$A,'Publication Table (%)'!$B179,AllPublicationData!$B:$B,'Publication Table (%)'!$C$4,AllPublicationData!$D:$D,'Publication Table (%)'!H$7)/
SUMIFS(AllPublicationData!$E:$E,AllPublicationData!$A:$A,'Publication Table (%)'!$B179,AllPublicationData!$B:$B,'Publication Table (%)'!$C$4,AllPublicationData!$D:$D,'Publication Table (%)'!H$7),
SUMIFS(AllPublicationData!$I:$I,AllPublicationData!$A:$A,'Publication Table (%)'!$B179,AllPublicationData!$B:$B,'Publication Table (%)'!H$7)/
SUMIFS(AllPublicationData!$E:$E,AllPublicationData!$A:$A,'Publication Table (%)'!$B179,AllPublicationData!$B:$B,'Publication Table (%)'!H$7)),
IF('Publication Table (%)'!$C$5="Cancellations for other reasons",
IFERROR(SUMIFS(AllPublicationData!$J:$J,AllPublicationData!$A:$A,'Publication Table (%)'!$B179,AllPublicationData!$B:$B,'Publication Table (%)'!$C$4,AllPublicationData!$D:$D,'Publication Table (%)'!H$7)/
SUMIFS(AllPublicationData!$E:$E,AllPublicationData!$A:$A,'Publication Table (%)'!$B179,AllPublicationData!$B:$B,'Publication Table (%)'!$C$4,AllPublicationData!$D:$D,'Publication Table (%)'!H$7),
SUMIFS(AllPublicationData!$J:$J,AllPublicationData!$A:$A,'Publication Table (%)'!$B179,AllPublicationData!$B:$B,'Publication Table (%)'!H$7)/
SUMIFS(AllPublicationData!$E:$E,AllPublicationData!$A:$A,'Publication Table (%)'!$B179,AllPublicationData!$B:$B,'Publication Table (%)'!H$7)))))))</f>
        <v>#DIV/0!</v>
      </c>
      <c r="I179" s="96" t="e">
        <f>IF('Publication Table (%)'!$C$5="All Cancelled Operations",
IFERROR(SUMIFS(AllPublicationData!$F:$F,AllPublicationData!$A:$A,'Publication Table (%)'!$B179,AllPublicationData!$B:$B,'Publication Table (%)'!$C$4,AllPublicationData!$D:$D,'Publication Table (%)'!I$7)/
SUMIFS(AllPublicationData!$E:$E,AllPublicationData!$A:$A,'Publication Table (%)'!$B179,AllPublicationData!$B:$B,'Publication Table (%)'!$C$4,AllPublicationData!$D:$D,'Publication Table (%)'!I$7),
SUMIFS(AllPublicationData!$F:$F,AllPublicationData!$A:$A,'Publication Table (%)'!$B179,AllPublicationData!$B:$B,'Publication Table (%)'!I$7)/
SUMIFS(AllPublicationData!$E:$E,AllPublicationData!$A:$A,'Publication Table (%)'!$B179,AllPublicationData!$B:$B,'Publication Table (%)'!I$7)),
IF('Publication Table (%)'!$C$5="Operations cancelled by patient",
IFERROR(SUMIFS(AllPublicationData!$G:$G,AllPublicationData!$A:$A,'Publication Table (%)'!$B179,AllPublicationData!$B:$B,'Publication Table (%)'!$C$4,AllPublicationData!$D:$D,'Publication Table (%)'!I$7)/
SUMIFS(AllPublicationData!$E:$E,AllPublicationData!$A:$A,'Publication Table (%)'!$B179,AllPublicationData!$B:$B,'Publication Table (%)'!$C$4,AllPublicationData!$D:$D,'Publication Table (%)'!I$7),
SUMIFS(AllPublicationData!$G:$G,AllPublicationData!$A:$A,'Publication Table (%)'!$B179,AllPublicationData!$B:$B,'Publication Table (%)'!I$7)/
SUMIFS(AllPublicationData!$E:$E,AllPublicationData!$A:$A,'Publication Table (%)'!$B179,AllPublicationData!$B:$B,'Publication Table (%)'!I$7)),
IF('Publication Table (%)'!$C$5="Operations cancelled for clinical reasons",
IFERROR(SUMIFS(AllPublicationData!$H:$H,AllPublicationData!$A:$A,'Publication Table (%)'!$B179,AllPublicationData!$B:$B,'Publication Table (%)'!$C$4,AllPublicationData!$D:$D,'Publication Table (%)'!I$7)/
SUMIFS(AllPublicationData!$E:$E,AllPublicationData!$A:$A,'Publication Table (%)'!$B179,AllPublicationData!$B:$B,'Publication Table (%)'!$C$4,AllPublicationData!$D:$D,'Publication Table (%)'!I$7),
SUMIFS(AllPublicationData!$H:$H,AllPublicationData!$A:$A,'Publication Table (%)'!$B179,AllPublicationData!$B:$B,'Publication Table (%)'!I$7)/
SUMIFS(AllPublicationData!$E:$E,AllPublicationData!$A:$A,'Publication Table (%)'!$B179,AllPublicationData!$B:$B,'Publication Table (%)'!I$7)),
IF('Publication Table (%)'!$C$5="Operations cancelled for non-clinical/capacity reasons",
IFERROR(SUMIFS(AllPublicationData!$I:$I,AllPublicationData!$A:$A,'Publication Table (%)'!$B179,AllPublicationData!$B:$B,'Publication Table (%)'!$C$4,AllPublicationData!$D:$D,'Publication Table (%)'!I$7)/
SUMIFS(AllPublicationData!$E:$E,AllPublicationData!$A:$A,'Publication Table (%)'!$B179,AllPublicationData!$B:$B,'Publication Table (%)'!$C$4,AllPublicationData!$D:$D,'Publication Table (%)'!I$7),
SUMIFS(AllPublicationData!$I:$I,AllPublicationData!$A:$A,'Publication Table (%)'!$B179,AllPublicationData!$B:$B,'Publication Table (%)'!I$7)/
SUMIFS(AllPublicationData!$E:$E,AllPublicationData!$A:$A,'Publication Table (%)'!$B179,AllPublicationData!$B:$B,'Publication Table (%)'!I$7)),
IF('Publication Table (%)'!$C$5="Cancellations for other reasons",
IFERROR(SUMIFS(AllPublicationData!$J:$J,AllPublicationData!$A:$A,'Publication Table (%)'!$B179,AllPublicationData!$B:$B,'Publication Table (%)'!$C$4,AllPublicationData!$D:$D,'Publication Table (%)'!I$7)/
SUMIFS(AllPublicationData!$E:$E,AllPublicationData!$A:$A,'Publication Table (%)'!$B179,AllPublicationData!$B:$B,'Publication Table (%)'!$C$4,AllPublicationData!$D:$D,'Publication Table (%)'!I$7),
SUMIFS(AllPublicationData!$J:$J,AllPublicationData!$A:$A,'Publication Table (%)'!$B179,AllPublicationData!$B:$B,'Publication Table (%)'!I$7)/
SUMIFS(AllPublicationData!$E:$E,AllPublicationData!$A:$A,'Publication Table (%)'!$B179,AllPublicationData!$B:$B,'Publication Table (%)'!I$7)))))))</f>
        <v>#DIV/0!</v>
      </c>
      <c r="J179" s="96" t="e">
        <f>IF('Publication Table (%)'!$C$5="All Cancelled Operations",
IFERROR(SUMIFS(AllPublicationData!$F:$F,AllPublicationData!$A:$A,'Publication Table (%)'!$B179,AllPublicationData!$B:$B,'Publication Table (%)'!$C$4,AllPublicationData!$D:$D,'Publication Table (%)'!J$7)/
SUMIFS(AllPublicationData!$E:$E,AllPublicationData!$A:$A,'Publication Table (%)'!$B179,AllPublicationData!$B:$B,'Publication Table (%)'!$C$4,AllPublicationData!$D:$D,'Publication Table (%)'!J$7),
SUMIFS(AllPublicationData!$F:$F,AllPublicationData!$A:$A,'Publication Table (%)'!$B179,AllPublicationData!$B:$B,'Publication Table (%)'!J$7)/
SUMIFS(AllPublicationData!$E:$E,AllPublicationData!$A:$A,'Publication Table (%)'!$B179,AllPublicationData!$B:$B,'Publication Table (%)'!J$7)),
IF('Publication Table (%)'!$C$5="Operations cancelled by patient",
IFERROR(SUMIFS(AllPublicationData!$G:$G,AllPublicationData!$A:$A,'Publication Table (%)'!$B179,AllPublicationData!$B:$B,'Publication Table (%)'!$C$4,AllPublicationData!$D:$D,'Publication Table (%)'!J$7)/
SUMIFS(AllPublicationData!$E:$E,AllPublicationData!$A:$A,'Publication Table (%)'!$B179,AllPublicationData!$B:$B,'Publication Table (%)'!$C$4,AllPublicationData!$D:$D,'Publication Table (%)'!J$7),
SUMIFS(AllPublicationData!$G:$G,AllPublicationData!$A:$A,'Publication Table (%)'!$B179,AllPublicationData!$B:$B,'Publication Table (%)'!J$7)/
SUMIFS(AllPublicationData!$E:$E,AllPublicationData!$A:$A,'Publication Table (%)'!$B179,AllPublicationData!$B:$B,'Publication Table (%)'!J$7)),
IF('Publication Table (%)'!$C$5="Operations cancelled for clinical reasons",
IFERROR(SUMIFS(AllPublicationData!$H:$H,AllPublicationData!$A:$A,'Publication Table (%)'!$B179,AllPublicationData!$B:$B,'Publication Table (%)'!$C$4,AllPublicationData!$D:$D,'Publication Table (%)'!J$7)/
SUMIFS(AllPublicationData!$E:$E,AllPublicationData!$A:$A,'Publication Table (%)'!$B179,AllPublicationData!$B:$B,'Publication Table (%)'!$C$4,AllPublicationData!$D:$D,'Publication Table (%)'!J$7),
SUMIFS(AllPublicationData!$H:$H,AllPublicationData!$A:$A,'Publication Table (%)'!$B179,AllPublicationData!$B:$B,'Publication Table (%)'!J$7)/
SUMIFS(AllPublicationData!$E:$E,AllPublicationData!$A:$A,'Publication Table (%)'!$B179,AllPublicationData!$B:$B,'Publication Table (%)'!J$7)),
IF('Publication Table (%)'!$C$5="Operations cancelled for non-clinical/capacity reasons",
IFERROR(SUMIFS(AllPublicationData!$I:$I,AllPublicationData!$A:$A,'Publication Table (%)'!$B179,AllPublicationData!$B:$B,'Publication Table (%)'!$C$4,AllPublicationData!$D:$D,'Publication Table (%)'!J$7)/
SUMIFS(AllPublicationData!$E:$E,AllPublicationData!$A:$A,'Publication Table (%)'!$B179,AllPublicationData!$B:$B,'Publication Table (%)'!$C$4,AllPublicationData!$D:$D,'Publication Table (%)'!J$7),
SUMIFS(AllPublicationData!$I:$I,AllPublicationData!$A:$A,'Publication Table (%)'!$B179,AllPublicationData!$B:$B,'Publication Table (%)'!J$7)/
SUMIFS(AllPublicationData!$E:$E,AllPublicationData!$A:$A,'Publication Table (%)'!$B179,AllPublicationData!$B:$B,'Publication Table (%)'!J$7)),
IF('Publication Table (%)'!$C$5="Cancellations for other reasons",
IFERROR(SUMIFS(AllPublicationData!$J:$J,AllPublicationData!$A:$A,'Publication Table (%)'!$B179,AllPublicationData!$B:$B,'Publication Table (%)'!$C$4,AllPublicationData!$D:$D,'Publication Table (%)'!J$7)/
SUMIFS(AllPublicationData!$E:$E,AllPublicationData!$A:$A,'Publication Table (%)'!$B179,AllPublicationData!$B:$B,'Publication Table (%)'!$C$4,AllPublicationData!$D:$D,'Publication Table (%)'!J$7),
SUMIFS(AllPublicationData!$J:$J,AllPublicationData!$A:$A,'Publication Table (%)'!$B179,AllPublicationData!$B:$B,'Publication Table (%)'!J$7)/
SUMIFS(AllPublicationData!$E:$E,AllPublicationData!$A:$A,'Publication Table (%)'!$B179,AllPublicationData!$B:$B,'Publication Table (%)'!J$7)))))))</f>
        <v>#DIV/0!</v>
      </c>
      <c r="K179" s="96" t="e">
        <f>IF('Publication Table (%)'!$C$5="All Cancelled Operations",
IFERROR(SUMIFS(AllPublicationData!$F:$F,AllPublicationData!$A:$A,'Publication Table (%)'!$B179,AllPublicationData!$B:$B,'Publication Table (%)'!$C$4,AllPublicationData!$D:$D,'Publication Table (%)'!K$7)/
SUMIFS(AllPublicationData!$E:$E,AllPublicationData!$A:$A,'Publication Table (%)'!$B179,AllPublicationData!$B:$B,'Publication Table (%)'!$C$4,AllPublicationData!$D:$D,'Publication Table (%)'!K$7),
SUMIFS(AllPublicationData!$F:$F,AllPublicationData!$A:$A,'Publication Table (%)'!$B179,AllPublicationData!$B:$B,'Publication Table (%)'!K$7)/
SUMIFS(AllPublicationData!$E:$E,AllPublicationData!$A:$A,'Publication Table (%)'!$B179,AllPublicationData!$B:$B,'Publication Table (%)'!K$7)),
IF('Publication Table (%)'!$C$5="Operations cancelled by patient",
IFERROR(SUMIFS(AllPublicationData!$G:$G,AllPublicationData!$A:$A,'Publication Table (%)'!$B179,AllPublicationData!$B:$B,'Publication Table (%)'!$C$4,AllPublicationData!$D:$D,'Publication Table (%)'!K$7)/
SUMIFS(AllPublicationData!$E:$E,AllPublicationData!$A:$A,'Publication Table (%)'!$B179,AllPublicationData!$B:$B,'Publication Table (%)'!$C$4,AllPublicationData!$D:$D,'Publication Table (%)'!K$7),
SUMIFS(AllPublicationData!$G:$G,AllPublicationData!$A:$A,'Publication Table (%)'!$B179,AllPublicationData!$B:$B,'Publication Table (%)'!K$7)/
SUMIFS(AllPublicationData!$E:$E,AllPublicationData!$A:$A,'Publication Table (%)'!$B179,AllPublicationData!$B:$B,'Publication Table (%)'!K$7)),
IF('Publication Table (%)'!$C$5="Operations cancelled for clinical reasons",
IFERROR(SUMIFS(AllPublicationData!$H:$H,AllPublicationData!$A:$A,'Publication Table (%)'!$B179,AllPublicationData!$B:$B,'Publication Table (%)'!$C$4,AllPublicationData!$D:$D,'Publication Table (%)'!K$7)/
SUMIFS(AllPublicationData!$E:$E,AllPublicationData!$A:$A,'Publication Table (%)'!$B179,AllPublicationData!$B:$B,'Publication Table (%)'!$C$4,AllPublicationData!$D:$D,'Publication Table (%)'!K$7),
SUMIFS(AllPublicationData!$H:$H,AllPublicationData!$A:$A,'Publication Table (%)'!$B179,AllPublicationData!$B:$B,'Publication Table (%)'!K$7)/
SUMIFS(AllPublicationData!$E:$E,AllPublicationData!$A:$A,'Publication Table (%)'!$B179,AllPublicationData!$B:$B,'Publication Table (%)'!K$7)),
IF('Publication Table (%)'!$C$5="Operations cancelled for non-clinical/capacity reasons",
IFERROR(SUMIFS(AllPublicationData!$I:$I,AllPublicationData!$A:$A,'Publication Table (%)'!$B179,AllPublicationData!$B:$B,'Publication Table (%)'!$C$4,AllPublicationData!$D:$D,'Publication Table (%)'!K$7)/
SUMIFS(AllPublicationData!$E:$E,AllPublicationData!$A:$A,'Publication Table (%)'!$B179,AllPublicationData!$B:$B,'Publication Table (%)'!$C$4,AllPublicationData!$D:$D,'Publication Table (%)'!K$7),
SUMIFS(AllPublicationData!$I:$I,AllPublicationData!$A:$A,'Publication Table (%)'!$B179,AllPublicationData!$B:$B,'Publication Table (%)'!K$7)/
SUMIFS(AllPublicationData!$E:$E,AllPublicationData!$A:$A,'Publication Table (%)'!$B179,AllPublicationData!$B:$B,'Publication Table (%)'!K$7)),
IF('Publication Table (%)'!$C$5="Cancellations for other reasons",
IFERROR(SUMIFS(AllPublicationData!$J:$J,AllPublicationData!$A:$A,'Publication Table (%)'!$B179,AllPublicationData!$B:$B,'Publication Table (%)'!$C$4,AllPublicationData!$D:$D,'Publication Table (%)'!K$7)/
SUMIFS(AllPublicationData!$E:$E,AllPublicationData!$A:$A,'Publication Table (%)'!$B179,AllPublicationData!$B:$B,'Publication Table (%)'!$C$4,AllPublicationData!$D:$D,'Publication Table (%)'!K$7),
SUMIFS(AllPublicationData!$J:$J,AllPublicationData!$A:$A,'Publication Table (%)'!$B179,AllPublicationData!$B:$B,'Publication Table (%)'!K$7)/
SUMIFS(AllPublicationData!$E:$E,AllPublicationData!$A:$A,'Publication Table (%)'!$B179,AllPublicationData!$B:$B,'Publication Table (%)'!K$7)))))))</f>
        <v>#DIV/0!</v>
      </c>
      <c r="L179" s="96" t="e">
        <f>IF('Publication Table (%)'!$C$5="All Cancelled Operations",
IFERROR(SUMIFS(AllPublicationData!$F:$F,AllPublicationData!$A:$A,'Publication Table (%)'!$B179,AllPublicationData!$B:$B,'Publication Table (%)'!$C$4,AllPublicationData!$D:$D,'Publication Table (%)'!L$7)/
SUMIFS(AllPublicationData!$E:$E,AllPublicationData!$A:$A,'Publication Table (%)'!$B179,AllPublicationData!$B:$B,'Publication Table (%)'!$C$4,AllPublicationData!$D:$D,'Publication Table (%)'!L$7),
SUMIFS(AllPublicationData!$F:$F,AllPublicationData!$A:$A,'Publication Table (%)'!$B179,AllPublicationData!$B:$B,'Publication Table (%)'!L$7)/
SUMIFS(AllPublicationData!$E:$E,AllPublicationData!$A:$A,'Publication Table (%)'!$B179,AllPublicationData!$B:$B,'Publication Table (%)'!L$7)),
IF('Publication Table (%)'!$C$5="Operations cancelled by patient",
IFERROR(SUMIFS(AllPublicationData!$G:$G,AllPublicationData!$A:$A,'Publication Table (%)'!$B179,AllPublicationData!$B:$B,'Publication Table (%)'!$C$4,AllPublicationData!$D:$D,'Publication Table (%)'!L$7)/
SUMIFS(AllPublicationData!$E:$E,AllPublicationData!$A:$A,'Publication Table (%)'!$B179,AllPublicationData!$B:$B,'Publication Table (%)'!$C$4,AllPublicationData!$D:$D,'Publication Table (%)'!L$7),
SUMIFS(AllPublicationData!$G:$G,AllPublicationData!$A:$A,'Publication Table (%)'!$B179,AllPublicationData!$B:$B,'Publication Table (%)'!L$7)/
SUMIFS(AllPublicationData!$E:$E,AllPublicationData!$A:$A,'Publication Table (%)'!$B179,AllPublicationData!$B:$B,'Publication Table (%)'!L$7)),
IF('Publication Table (%)'!$C$5="Operations cancelled for clinical reasons",
IFERROR(SUMIFS(AllPublicationData!$H:$H,AllPublicationData!$A:$A,'Publication Table (%)'!$B179,AllPublicationData!$B:$B,'Publication Table (%)'!$C$4,AllPublicationData!$D:$D,'Publication Table (%)'!L$7)/
SUMIFS(AllPublicationData!$E:$E,AllPublicationData!$A:$A,'Publication Table (%)'!$B179,AllPublicationData!$B:$B,'Publication Table (%)'!$C$4,AllPublicationData!$D:$D,'Publication Table (%)'!L$7),
SUMIFS(AllPublicationData!$H:$H,AllPublicationData!$A:$A,'Publication Table (%)'!$B179,AllPublicationData!$B:$B,'Publication Table (%)'!L$7)/
SUMIFS(AllPublicationData!$E:$E,AllPublicationData!$A:$A,'Publication Table (%)'!$B179,AllPublicationData!$B:$B,'Publication Table (%)'!L$7)),
IF('Publication Table (%)'!$C$5="Operations cancelled for non-clinical/capacity reasons",
IFERROR(SUMIFS(AllPublicationData!$I:$I,AllPublicationData!$A:$A,'Publication Table (%)'!$B179,AllPublicationData!$B:$B,'Publication Table (%)'!$C$4,AllPublicationData!$D:$D,'Publication Table (%)'!L$7)/
SUMIFS(AllPublicationData!$E:$E,AllPublicationData!$A:$A,'Publication Table (%)'!$B179,AllPublicationData!$B:$B,'Publication Table (%)'!$C$4,AllPublicationData!$D:$D,'Publication Table (%)'!L$7),
SUMIFS(AllPublicationData!$I:$I,AllPublicationData!$A:$A,'Publication Table (%)'!$B179,AllPublicationData!$B:$B,'Publication Table (%)'!L$7)/
SUMIFS(AllPublicationData!$E:$E,AllPublicationData!$A:$A,'Publication Table (%)'!$B179,AllPublicationData!$B:$B,'Publication Table (%)'!L$7)),
IF('Publication Table (%)'!$C$5="Cancellations for other reasons",
IFERROR(SUMIFS(AllPublicationData!$J:$J,AllPublicationData!$A:$A,'Publication Table (%)'!$B179,AllPublicationData!$B:$B,'Publication Table (%)'!$C$4,AllPublicationData!$D:$D,'Publication Table (%)'!L$7)/
SUMIFS(AllPublicationData!$E:$E,AllPublicationData!$A:$A,'Publication Table (%)'!$B179,AllPublicationData!$B:$B,'Publication Table (%)'!$C$4,AllPublicationData!$D:$D,'Publication Table (%)'!L$7),
SUMIFS(AllPublicationData!$J:$J,AllPublicationData!$A:$A,'Publication Table (%)'!$B179,AllPublicationData!$B:$B,'Publication Table (%)'!L$7)/
SUMIFS(AllPublicationData!$E:$E,AllPublicationData!$A:$A,'Publication Table (%)'!$B179,AllPublicationData!$B:$B,'Publication Table (%)'!L$7)))))))</f>
        <v>#DIV/0!</v>
      </c>
      <c r="M179" s="96" t="e">
        <f>IF('Publication Table (%)'!$C$5="All Cancelled Operations",
IFERROR(SUMIFS(AllPublicationData!$F:$F,AllPublicationData!$A:$A,'Publication Table (%)'!$B179,AllPublicationData!$B:$B,'Publication Table (%)'!$C$4,AllPublicationData!$D:$D,'Publication Table (%)'!M$7)/
SUMIFS(AllPublicationData!$E:$E,AllPublicationData!$A:$A,'Publication Table (%)'!$B179,AllPublicationData!$B:$B,'Publication Table (%)'!$C$4,AllPublicationData!$D:$D,'Publication Table (%)'!M$7),
SUMIFS(AllPublicationData!$F:$F,AllPublicationData!$A:$A,'Publication Table (%)'!$B179,AllPublicationData!$B:$B,'Publication Table (%)'!M$7)/
SUMIFS(AllPublicationData!$E:$E,AllPublicationData!$A:$A,'Publication Table (%)'!$B179,AllPublicationData!$B:$B,'Publication Table (%)'!M$7)),
IF('Publication Table (%)'!$C$5="Operations cancelled by patient",
IFERROR(SUMIFS(AllPublicationData!$G:$G,AllPublicationData!$A:$A,'Publication Table (%)'!$B179,AllPublicationData!$B:$B,'Publication Table (%)'!$C$4,AllPublicationData!$D:$D,'Publication Table (%)'!M$7)/
SUMIFS(AllPublicationData!$E:$E,AllPublicationData!$A:$A,'Publication Table (%)'!$B179,AllPublicationData!$B:$B,'Publication Table (%)'!$C$4,AllPublicationData!$D:$D,'Publication Table (%)'!M$7),
SUMIFS(AllPublicationData!$G:$G,AllPublicationData!$A:$A,'Publication Table (%)'!$B179,AllPublicationData!$B:$B,'Publication Table (%)'!M$7)/
SUMIFS(AllPublicationData!$E:$E,AllPublicationData!$A:$A,'Publication Table (%)'!$B179,AllPublicationData!$B:$B,'Publication Table (%)'!M$7)),
IF('Publication Table (%)'!$C$5="Operations cancelled for clinical reasons",
IFERROR(SUMIFS(AllPublicationData!$H:$H,AllPublicationData!$A:$A,'Publication Table (%)'!$B179,AllPublicationData!$B:$B,'Publication Table (%)'!$C$4,AllPublicationData!$D:$D,'Publication Table (%)'!M$7)/
SUMIFS(AllPublicationData!$E:$E,AllPublicationData!$A:$A,'Publication Table (%)'!$B179,AllPublicationData!$B:$B,'Publication Table (%)'!$C$4,AllPublicationData!$D:$D,'Publication Table (%)'!M$7),
SUMIFS(AllPublicationData!$H:$H,AllPublicationData!$A:$A,'Publication Table (%)'!$B179,AllPublicationData!$B:$B,'Publication Table (%)'!M$7)/
SUMIFS(AllPublicationData!$E:$E,AllPublicationData!$A:$A,'Publication Table (%)'!$B179,AllPublicationData!$B:$B,'Publication Table (%)'!M$7)),
IF('Publication Table (%)'!$C$5="Operations cancelled for non-clinical/capacity reasons",
IFERROR(SUMIFS(AllPublicationData!$I:$I,AllPublicationData!$A:$A,'Publication Table (%)'!$B179,AllPublicationData!$B:$B,'Publication Table (%)'!$C$4,AllPublicationData!$D:$D,'Publication Table (%)'!M$7)/
SUMIFS(AllPublicationData!$E:$E,AllPublicationData!$A:$A,'Publication Table (%)'!$B179,AllPublicationData!$B:$B,'Publication Table (%)'!$C$4,AllPublicationData!$D:$D,'Publication Table (%)'!M$7),
SUMIFS(AllPublicationData!$I:$I,AllPublicationData!$A:$A,'Publication Table (%)'!$B179,AllPublicationData!$B:$B,'Publication Table (%)'!M$7)/
SUMIFS(AllPublicationData!$E:$E,AllPublicationData!$A:$A,'Publication Table (%)'!$B179,AllPublicationData!$B:$B,'Publication Table (%)'!M$7)),
IF('Publication Table (%)'!$C$5="Cancellations for other reasons",
IFERROR(SUMIFS(AllPublicationData!$J:$J,AllPublicationData!$A:$A,'Publication Table (%)'!$B179,AllPublicationData!$B:$B,'Publication Table (%)'!$C$4,AllPublicationData!$D:$D,'Publication Table (%)'!M$7)/
SUMIFS(AllPublicationData!$E:$E,AllPublicationData!$A:$A,'Publication Table (%)'!$B179,AllPublicationData!$B:$B,'Publication Table (%)'!$C$4,AllPublicationData!$D:$D,'Publication Table (%)'!M$7),
SUMIFS(AllPublicationData!$J:$J,AllPublicationData!$A:$A,'Publication Table (%)'!$B179,AllPublicationData!$B:$B,'Publication Table (%)'!M$7)/
SUMIFS(AllPublicationData!$E:$E,AllPublicationData!$A:$A,'Publication Table (%)'!$B179,AllPublicationData!$B:$B,'Publication Table (%)'!M$7)))))))</f>
        <v>#DIV/0!</v>
      </c>
      <c r="N179" s="96" t="e">
        <f>IF('Publication Table (%)'!$C$5="All Cancelled Operations",
IFERROR(SUMIFS(AllPublicationData!$F:$F,AllPublicationData!$A:$A,'Publication Table (%)'!$B179,AllPublicationData!$B:$B,'Publication Table (%)'!$C$4,AllPublicationData!$D:$D,'Publication Table (%)'!N$7)/
SUMIFS(AllPublicationData!$E:$E,AllPublicationData!$A:$A,'Publication Table (%)'!$B179,AllPublicationData!$B:$B,'Publication Table (%)'!$C$4,AllPublicationData!$D:$D,'Publication Table (%)'!N$7),
SUMIFS(AllPublicationData!$F:$F,AllPublicationData!$A:$A,'Publication Table (%)'!$B179,AllPublicationData!$B:$B,'Publication Table (%)'!N$7)/
SUMIFS(AllPublicationData!$E:$E,AllPublicationData!$A:$A,'Publication Table (%)'!$B179,AllPublicationData!$B:$B,'Publication Table (%)'!N$7)),
IF('Publication Table (%)'!$C$5="Operations cancelled by patient",
IFERROR(SUMIFS(AllPublicationData!$G:$G,AllPublicationData!$A:$A,'Publication Table (%)'!$B179,AllPublicationData!$B:$B,'Publication Table (%)'!$C$4,AllPublicationData!$D:$D,'Publication Table (%)'!N$7)/
SUMIFS(AllPublicationData!$E:$E,AllPublicationData!$A:$A,'Publication Table (%)'!$B179,AllPublicationData!$B:$B,'Publication Table (%)'!$C$4,AllPublicationData!$D:$D,'Publication Table (%)'!N$7),
SUMIFS(AllPublicationData!$G:$G,AllPublicationData!$A:$A,'Publication Table (%)'!$B179,AllPublicationData!$B:$B,'Publication Table (%)'!N$7)/
SUMIFS(AllPublicationData!$E:$E,AllPublicationData!$A:$A,'Publication Table (%)'!$B179,AllPublicationData!$B:$B,'Publication Table (%)'!N$7)),
IF('Publication Table (%)'!$C$5="Operations cancelled for clinical reasons",
IFERROR(SUMIFS(AllPublicationData!$H:$H,AllPublicationData!$A:$A,'Publication Table (%)'!$B179,AllPublicationData!$B:$B,'Publication Table (%)'!$C$4,AllPublicationData!$D:$D,'Publication Table (%)'!N$7)/
SUMIFS(AllPublicationData!$E:$E,AllPublicationData!$A:$A,'Publication Table (%)'!$B179,AllPublicationData!$B:$B,'Publication Table (%)'!$C$4,AllPublicationData!$D:$D,'Publication Table (%)'!N$7),
SUMIFS(AllPublicationData!$H:$H,AllPublicationData!$A:$A,'Publication Table (%)'!$B179,AllPublicationData!$B:$B,'Publication Table (%)'!N$7)/
SUMIFS(AllPublicationData!$E:$E,AllPublicationData!$A:$A,'Publication Table (%)'!$B179,AllPublicationData!$B:$B,'Publication Table (%)'!N$7)),
IF('Publication Table (%)'!$C$5="Operations cancelled for non-clinical/capacity reasons",
IFERROR(SUMIFS(AllPublicationData!$I:$I,AllPublicationData!$A:$A,'Publication Table (%)'!$B179,AllPublicationData!$B:$B,'Publication Table (%)'!$C$4,AllPublicationData!$D:$D,'Publication Table (%)'!N$7)/
SUMIFS(AllPublicationData!$E:$E,AllPublicationData!$A:$A,'Publication Table (%)'!$B179,AllPublicationData!$B:$B,'Publication Table (%)'!$C$4,AllPublicationData!$D:$D,'Publication Table (%)'!N$7),
SUMIFS(AllPublicationData!$I:$I,AllPublicationData!$A:$A,'Publication Table (%)'!$B179,AllPublicationData!$B:$B,'Publication Table (%)'!N$7)/
SUMIFS(AllPublicationData!$E:$E,AllPublicationData!$A:$A,'Publication Table (%)'!$B179,AllPublicationData!$B:$B,'Publication Table (%)'!N$7)),
IF('Publication Table (%)'!$C$5="Cancellations for other reasons",
IFERROR(SUMIFS(AllPublicationData!$J:$J,AllPublicationData!$A:$A,'Publication Table (%)'!$B179,AllPublicationData!$B:$B,'Publication Table (%)'!$C$4,AllPublicationData!$D:$D,'Publication Table (%)'!N$7)/
SUMIFS(AllPublicationData!$E:$E,AllPublicationData!$A:$A,'Publication Table (%)'!$B179,AllPublicationData!$B:$B,'Publication Table (%)'!$C$4,AllPublicationData!$D:$D,'Publication Table (%)'!N$7),
SUMIFS(AllPublicationData!$J:$J,AllPublicationData!$A:$A,'Publication Table (%)'!$B179,AllPublicationData!$B:$B,'Publication Table (%)'!N$7)/
SUMIFS(AllPublicationData!$E:$E,AllPublicationData!$A:$A,'Publication Table (%)'!$B179,AllPublicationData!$B:$B,'Publication Table (%)'!N$7)))))))</f>
        <v>#DIV/0!</v>
      </c>
      <c r="O179" s="96" t="e">
        <f>IF('Publication Table (%)'!$C$5="All Cancelled Operations",
IFERROR(SUMIFS(AllPublicationData!$F:$F,AllPublicationData!$A:$A,'Publication Table (%)'!$B179,AllPublicationData!$B:$B,'Publication Table (%)'!$C$4,AllPublicationData!$D:$D,'Publication Table (%)'!O$7)/
SUMIFS(AllPublicationData!$E:$E,AllPublicationData!$A:$A,'Publication Table (%)'!$B179,AllPublicationData!$B:$B,'Publication Table (%)'!$C$4,AllPublicationData!$D:$D,'Publication Table (%)'!O$7),
SUMIFS(AllPublicationData!$F:$F,AllPublicationData!$A:$A,'Publication Table (%)'!$B179,AllPublicationData!$B:$B,'Publication Table (%)'!O$7)/
SUMIFS(AllPublicationData!$E:$E,AllPublicationData!$A:$A,'Publication Table (%)'!$B179,AllPublicationData!$B:$B,'Publication Table (%)'!O$7)),
IF('Publication Table (%)'!$C$5="Operations cancelled by patient",
IFERROR(SUMIFS(AllPublicationData!$G:$G,AllPublicationData!$A:$A,'Publication Table (%)'!$B179,AllPublicationData!$B:$B,'Publication Table (%)'!$C$4,AllPublicationData!$D:$D,'Publication Table (%)'!O$7)/
SUMIFS(AllPublicationData!$E:$E,AllPublicationData!$A:$A,'Publication Table (%)'!$B179,AllPublicationData!$B:$B,'Publication Table (%)'!$C$4,AllPublicationData!$D:$D,'Publication Table (%)'!O$7),
SUMIFS(AllPublicationData!$G:$G,AllPublicationData!$A:$A,'Publication Table (%)'!$B179,AllPublicationData!$B:$B,'Publication Table (%)'!O$7)/
SUMIFS(AllPublicationData!$E:$E,AllPublicationData!$A:$A,'Publication Table (%)'!$B179,AllPublicationData!$B:$B,'Publication Table (%)'!O$7)),
IF('Publication Table (%)'!$C$5="Operations cancelled for clinical reasons",
IFERROR(SUMIFS(AllPublicationData!$H:$H,AllPublicationData!$A:$A,'Publication Table (%)'!$B179,AllPublicationData!$B:$B,'Publication Table (%)'!$C$4,AllPublicationData!$D:$D,'Publication Table (%)'!O$7)/
SUMIFS(AllPublicationData!$E:$E,AllPublicationData!$A:$A,'Publication Table (%)'!$B179,AllPublicationData!$B:$B,'Publication Table (%)'!$C$4,AllPublicationData!$D:$D,'Publication Table (%)'!O$7),
SUMIFS(AllPublicationData!$H:$H,AllPublicationData!$A:$A,'Publication Table (%)'!$B179,AllPublicationData!$B:$B,'Publication Table (%)'!O$7)/
SUMIFS(AllPublicationData!$E:$E,AllPublicationData!$A:$A,'Publication Table (%)'!$B179,AllPublicationData!$B:$B,'Publication Table (%)'!O$7)),
IF('Publication Table (%)'!$C$5="Operations cancelled for non-clinical/capacity reasons",
IFERROR(SUMIFS(AllPublicationData!$I:$I,AllPublicationData!$A:$A,'Publication Table (%)'!$B179,AllPublicationData!$B:$B,'Publication Table (%)'!$C$4,AllPublicationData!$D:$D,'Publication Table (%)'!O$7)/
SUMIFS(AllPublicationData!$E:$E,AllPublicationData!$A:$A,'Publication Table (%)'!$B179,AllPublicationData!$B:$B,'Publication Table (%)'!$C$4,AllPublicationData!$D:$D,'Publication Table (%)'!O$7),
SUMIFS(AllPublicationData!$I:$I,AllPublicationData!$A:$A,'Publication Table (%)'!$B179,AllPublicationData!$B:$B,'Publication Table (%)'!O$7)/
SUMIFS(AllPublicationData!$E:$E,AllPublicationData!$A:$A,'Publication Table (%)'!$B179,AllPublicationData!$B:$B,'Publication Table (%)'!O$7)),
IF('Publication Table (%)'!$C$5="Cancellations for other reasons",
IFERROR(SUMIFS(AllPublicationData!$J:$J,AllPublicationData!$A:$A,'Publication Table (%)'!$B179,AllPublicationData!$B:$B,'Publication Table (%)'!$C$4,AllPublicationData!$D:$D,'Publication Table (%)'!O$7)/
SUMIFS(AllPublicationData!$E:$E,AllPublicationData!$A:$A,'Publication Table (%)'!$B179,AllPublicationData!$B:$B,'Publication Table (%)'!$C$4,AllPublicationData!$D:$D,'Publication Table (%)'!O$7),
SUMIFS(AllPublicationData!$J:$J,AllPublicationData!$A:$A,'Publication Table (%)'!$B179,AllPublicationData!$B:$B,'Publication Table (%)'!O$7)/
SUMIFS(AllPublicationData!$E:$E,AllPublicationData!$A:$A,'Publication Table (%)'!$B179,AllPublicationData!$B:$B,'Publication Table (%)'!O$7)))))))</f>
        <v>#DIV/0!</v>
      </c>
      <c r="P179" s="96" t="e">
        <f>IF('Publication Table (%)'!$C$5="All Cancelled Operations",
IFERROR(SUMIFS(AllPublicationData!$F:$F,AllPublicationData!$A:$A,'Publication Table (%)'!$B179,AllPublicationData!$B:$B,'Publication Table (%)'!$C$4,AllPublicationData!$D:$D,'Publication Table (%)'!P$7)/
SUMIFS(AllPublicationData!$E:$E,AllPublicationData!$A:$A,'Publication Table (%)'!$B179,AllPublicationData!$B:$B,'Publication Table (%)'!$C$4,AllPublicationData!$D:$D,'Publication Table (%)'!P$7),
SUMIFS(AllPublicationData!$F:$F,AllPublicationData!$A:$A,'Publication Table (%)'!$B179,AllPublicationData!$B:$B,'Publication Table (%)'!P$7)/
SUMIFS(AllPublicationData!$E:$E,AllPublicationData!$A:$A,'Publication Table (%)'!$B179,AllPublicationData!$B:$B,'Publication Table (%)'!P$7)),
IF('Publication Table (%)'!$C$5="Operations cancelled by patient",
IFERROR(SUMIFS(AllPublicationData!$G:$G,AllPublicationData!$A:$A,'Publication Table (%)'!$B179,AllPublicationData!$B:$B,'Publication Table (%)'!$C$4,AllPublicationData!$D:$D,'Publication Table (%)'!P$7)/
SUMIFS(AllPublicationData!$E:$E,AllPublicationData!$A:$A,'Publication Table (%)'!$B179,AllPublicationData!$B:$B,'Publication Table (%)'!$C$4,AllPublicationData!$D:$D,'Publication Table (%)'!P$7),
SUMIFS(AllPublicationData!$G:$G,AllPublicationData!$A:$A,'Publication Table (%)'!$B179,AllPublicationData!$B:$B,'Publication Table (%)'!P$7)/
SUMIFS(AllPublicationData!$E:$E,AllPublicationData!$A:$A,'Publication Table (%)'!$B179,AllPublicationData!$B:$B,'Publication Table (%)'!P$7)),
IF('Publication Table (%)'!$C$5="Operations cancelled for clinical reasons",
IFERROR(SUMIFS(AllPublicationData!$H:$H,AllPublicationData!$A:$A,'Publication Table (%)'!$B179,AllPublicationData!$B:$B,'Publication Table (%)'!$C$4,AllPublicationData!$D:$D,'Publication Table (%)'!P$7)/
SUMIFS(AllPublicationData!$E:$E,AllPublicationData!$A:$A,'Publication Table (%)'!$B179,AllPublicationData!$B:$B,'Publication Table (%)'!$C$4,AllPublicationData!$D:$D,'Publication Table (%)'!P$7),
SUMIFS(AllPublicationData!$H:$H,AllPublicationData!$A:$A,'Publication Table (%)'!$B179,AllPublicationData!$B:$B,'Publication Table (%)'!P$7)/
SUMIFS(AllPublicationData!$E:$E,AllPublicationData!$A:$A,'Publication Table (%)'!$B179,AllPublicationData!$B:$B,'Publication Table (%)'!P$7)),
IF('Publication Table (%)'!$C$5="Operations cancelled for non-clinical/capacity reasons",
IFERROR(SUMIFS(AllPublicationData!$I:$I,AllPublicationData!$A:$A,'Publication Table (%)'!$B179,AllPublicationData!$B:$B,'Publication Table (%)'!$C$4,AllPublicationData!$D:$D,'Publication Table (%)'!P$7)/
SUMIFS(AllPublicationData!$E:$E,AllPublicationData!$A:$A,'Publication Table (%)'!$B179,AllPublicationData!$B:$B,'Publication Table (%)'!$C$4,AllPublicationData!$D:$D,'Publication Table (%)'!P$7),
SUMIFS(AllPublicationData!$I:$I,AllPublicationData!$A:$A,'Publication Table (%)'!$B179,AllPublicationData!$B:$B,'Publication Table (%)'!P$7)/
SUMIFS(AllPublicationData!$E:$E,AllPublicationData!$A:$A,'Publication Table (%)'!$B179,AllPublicationData!$B:$B,'Publication Table (%)'!P$7)),
IF('Publication Table (%)'!$C$5="Cancellations for other reasons",
IFERROR(SUMIFS(AllPublicationData!$J:$J,AllPublicationData!$A:$A,'Publication Table (%)'!$B179,AllPublicationData!$B:$B,'Publication Table (%)'!$C$4,AllPublicationData!$D:$D,'Publication Table (%)'!P$7)/
SUMIFS(AllPublicationData!$E:$E,AllPublicationData!$A:$A,'Publication Table (%)'!$B179,AllPublicationData!$B:$B,'Publication Table (%)'!$C$4,AllPublicationData!$D:$D,'Publication Table (%)'!P$7),
SUMIFS(AllPublicationData!$J:$J,AllPublicationData!$A:$A,'Publication Table (%)'!$B179,AllPublicationData!$B:$B,'Publication Table (%)'!P$7)/
SUMIFS(AllPublicationData!$E:$E,AllPublicationData!$A:$A,'Publication Table (%)'!$B179,AllPublicationData!$B:$B,'Publication Table (%)'!P$7)))))))</f>
        <v>#DIV/0!</v>
      </c>
      <c r="Q179" s="96" t="e">
        <f>IF('Publication Table (%)'!$C$5="All Cancelled Operations",
IFERROR(SUMIFS(AllPublicationData!$F:$F,AllPublicationData!$A:$A,'Publication Table (%)'!$B179,AllPublicationData!$B:$B,'Publication Table (%)'!$C$4,AllPublicationData!$D:$D,'Publication Table (%)'!Q$7)/
SUMIFS(AllPublicationData!$E:$E,AllPublicationData!$A:$A,'Publication Table (%)'!$B179,AllPublicationData!$B:$B,'Publication Table (%)'!$C$4,AllPublicationData!$D:$D,'Publication Table (%)'!Q$7),
SUMIFS(AllPublicationData!$F:$F,AllPublicationData!$A:$A,'Publication Table (%)'!$B179,AllPublicationData!$B:$B,'Publication Table (%)'!Q$7)/
SUMIFS(AllPublicationData!$E:$E,AllPublicationData!$A:$A,'Publication Table (%)'!$B179,AllPublicationData!$B:$B,'Publication Table (%)'!Q$7)),
IF('Publication Table (%)'!$C$5="Operations cancelled by patient",
IFERROR(SUMIFS(AllPublicationData!$G:$G,AllPublicationData!$A:$A,'Publication Table (%)'!$B179,AllPublicationData!$B:$B,'Publication Table (%)'!$C$4,AllPublicationData!$D:$D,'Publication Table (%)'!Q$7)/
SUMIFS(AllPublicationData!$E:$E,AllPublicationData!$A:$A,'Publication Table (%)'!$B179,AllPublicationData!$B:$B,'Publication Table (%)'!$C$4,AllPublicationData!$D:$D,'Publication Table (%)'!Q$7),
SUMIFS(AllPublicationData!$G:$G,AllPublicationData!$A:$A,'Publication Table (%)'!$B179,AllPublicationData!$B:$B,'Publication Table (%)'!Q$7)/
SUMIFS(AllPublicationData!$E:$E,AllPublicationData!$A:$A,'Publication Table (%)'!$B179,AllPublicationData!$B:$B,'Publication Table (%)'!Q$7)),
IF('Publication Table (%)'!$C$5="Operations cancelled for clinical reasons",
IFERROR(SUMIFS(AllPublicationData!$H:$H,AllPublicationData!$A:$A,'Publication Table (%)'!$B179,AllPublicationData!$B:$B,'Publication Table (%)'!$C$4,AllPublicationData!$D:$D,'Publication Table (%)'!Q$7)/
SUMIFS(AllPublicationData!$E:$E,AllPublicationData!$A:$A,'Publication Table (%)'!$B179,AllPublicationData!$B:$B,'Publication Table (%)'!$C$4,AllPublicationData!$D:$D,'Publication Table (%)'!Q$7),
SUMIFS(AllPublicationData!$H:$H,AllPublicationData!$A:$A,'Publication Table (%)'!$B179,AllPublicationData!$B:$B,'Publication Table (%)'!Q$7)/
SUMIFS(AllPublicationData!$E:$E,AllPublicationData!$A:$A,'Publication Table (%)'!$B179,AllPublicationData!$B:$B,'Publication Table (%)'!Q$7)),
IF('Publication Table (%)'!$C$5="Operations cancelled for non-clinical/capacity reasons",
IFERROR(SUMIFS(AllPublicationData!$I:$I,AllPublicationData!$A:$A,'Publication Table (%)'!$B179,AllPublicationData!$B:$B,'Publication Table (%)'!$C$4,AllPublicationData!$D:$D,'Publication Table (%)'!Q$7)/
SUMIFS(AllPublicationData!$E:$E,AllPublicationData!$A:$A,'Publication Table (%)'!$B179,AllPublicationData!$B:$B,'Publication Table (%)'!$C$4,AllPublicationData!$D:$D,'Publication Table (%)'!Q$7),
SUMIFS(AllPublicationData!$I:$I,AllPublicationData!$A:$A,'Publication Table (%)'!$B179,AllPublicationData!$B:$B,'Publication Table (%)'!Q$7)/
SUMIFS(AllPublicationData!$E:$E,AllPublicationData!$A:$A,'Publication Table (%)'!$B179,AllPublicationData!$B:$B,'Publication Table (%)'!Q$7)),
IF('Publication Table (%)'!$C$5="Cancellations for other reasons",
IFERROR(SUMIFS(AllPublicationData!$J:$J,AllPublicationData!$A:$A,'Publication Table (%)'!$B179,AllPublicationData!$B:$B,'Publication Table (%)'!$C$4,AllPublicationData!$D:$D,'Publication Table (%)'!Q$7)/
SUMIFS(AllPublicationData!$E:$E,AllPublicationData!$A:$A,'Publication Table (%)'!$B179,AllPublicationData!$B:$B,'Publication Table (%)'!$C$4,AllPublicationData!$D:$D,'Publication Table (%)'!Q$7),
SUMIFS(AllPublicationData!$J:$J,AllPublicationData!$A:$A,'Publication Table (%)'!$B179,AllPublicationData!$B:$B,'Publication Table (%)'!Q$7)/
SUMIFS(AllPublicationData!$E:$E,AllPublicationData!$A:$A,'Publication Table (%)'!$B179,AllPublicationData!$B:$B,'Publication Table (%)'!Q$7)))))))</f>
        <v>#DIV/0!</v>
      </c>
      <c r="R179" s="96" t="e">
        <f>IF('Publication Table (%)'!$C$5="All Cancelled Operations",
IFERROR(SUMIFS(AllPublicationData!$F:$F,AllPublicationData!$A:$A,'Publication Table (%)'!$B179,AllPublicationData!$B:$B,'Publication Table (%)'!$C$4,AllPublicationData!$D:$D,'Publication Table (%)'!R$7)/
SUMIFS(AllPublicationData!$E:$E,AllPublicationData!$A:$A,'Publication Table (%)'!$B179,AllPublicationData!$B:$B,'Publication Table (%)'!$C$4,AllPublicationData!$D:$D,'Publication Table (%)'!R$7),
SUMIFS(AllPublicationData!$F:$F,AllPublicationData!$A:$A,'Publication Table (%)'!$B179,AllPublicationData!$B:$B,'Publication Table (%)'!R$7)/
SUMIFS(AllPublicationData!$E:$E,AllPublicationData!$A:$A,'Publication Table (%)'!$B179,AllPublicationData!$B:$B,'Publication Table (%)'!R$7)),
IF('Publication Table (%)'!$C$5="Operations cancelled by patient",
IFERROR(SUMIFS(AllPublicationData!$G:$G,AllPublicationData!$A:$A,'Publication Table (%)'!$B179,AllPublicationData!$B:$B,'Publication Table (%)'!$C$4,AllPublicationData!$D:$D,'Publication Table (%)'!R$7)/
SUMIFS(AllPublicationData!$E:$E,AllPublicationData!$A:$A,'Publication Table (%)'!$B179,AllPublicationData!$B:$B,'Publication Table (%)'!$C$4,AllPublicationData!$D:$D,'Publication Table (%)'!R$7),
SUMIFS(AllPublicationData!$G:$G,AllPublicationData!$A:$A,'Publication Table (%)'!$B179,AllPublicationData!$B:$B,'Publication Table (%)'!R$7)/
SUMIFS(AllPublicationData!$E:$E,AllPublicationData!$A:$A,'Publication Table (%)'!$B179,AllPublicationData!$B:$B,'Publication Table (%)'!R$7)),
IF('Publication Table (%)'!$C$5="Operations cancelled for clinical reasons",
IFERROR(SUMIFS(AllPublicationData!$H:$H,AllPublicationData!$A:$A,'Publication Table (%)'!$B179,AllPublicationData!$B:$B,'Publication Table (%)'!$C$4,AllPublicationData!$D:$D,'Publication Table (%)'!R$7)/
SUMIFS(AllPublicationData!$E:$E,AllPublicationData!$A:$A,'Publication Table (%)'!$B179,AllPublicationData!$B:$B,'Publication Table (%)'!$C$4,AllPublicationData!$D:$D,'Publication Table (%)'!R$7),
SUMIFS(AllPublicationData!$H:$H,AllPublicationData!$A:$A,'Publication Table (%)'!$B179,AllPublicationData!$B:$B,'Publication Table (%)'!R$7)/
SUMIFS(AllPublicationData!$E:$E,AllPublicationData!$A:$A,'Publication Table (%)'!$B179,AllPublicationData!$B:$B,'Publication Table (%)'!R$7)),
IF('Publication Table (%)'!$C$5="Operations cancelled for non-clinical/capacity reasons",
IFERROR(SUMIFS(AllPublicationData!$I:$I,AllPublicationData!$A:$A,'Publication Table (%)'!$B179,AllPublicationData!$B:$B,'Publication Table (%)'!$C$4,AllPublicationData!$D:$D,'Publication Table (%)'!R$7)/
SUMIFS(AllPublicationData!$E:$E,AllPublicationData!$A:$A,'Publication Table (%)'!$B179,AllPublicationData!$B:$B,'Publication Table (%)'!$C$4,AllPublicationData!$D:$D,'Publication Table (%)'!R$7),
SUMIFS(AllPublicationData!$I:$I,AllPublicationData!$A:$A,'Publication Table (%)'!$B179,AllPublicationData!$B:$B,'Publication Table (%)'!R$7)/
SUMIFS(AllPublicationData!$E:$E,AllPublicationData!$A:$A,'Publication Table (%)'!$B179,AllPublicationData!$B:$B,'Publication Table (%)'!R$7)),
IF('Publication Table (%)'!$C$5="Cancellations for other reasons",
IFERROR(SUMIFS(AllPublicationData!$J:$J,AllPublicationData!$A:$A,'Publication Table (%)'!$B179,AllPublicationData!$B:$B,'Publication Table (%)'!$C$4,AllPublicationData!$D:$D,'Publication Table (%)'!R$7)/
SUMIFS(AllPublicationData!$E:$E,AllPublicationData!$A:$A,'Publication Table (%)'!$B179,AllPublicationData!$B:$B,'Publication Table (%)'!$C$4,AllPublicationData!$D:$D,'Publication Table (%)'!R$7),
SUMIFS(AllPublicationData!$J:$J,AllPublicationData!$A:$A,'Publication Table (%)'!$B179,AllPublicationData!$B:$B,'Publication Table (%)'!R$7)/
SUMIFS(AllPublicationData!$E:$E,AllPublicationData!$A:$A,'Publication Table (%)'!$B179,AllPublicationData!$B:$B,'Publication Table (%)'!R$7)))))))</f>
        <v>#DIV/0!</v>
      </c>
      <c r="S179" s="96" t="e">
        <f>IF('Publication Table (%)'!$C$5="All Cancelled Operations",
IFERROR(SUMIFS(AllPublicationData!$F:$F,AllPublicationData!$A:$A,'Publication Table (%)'!$B179,AllPublicationData!$B:$B,'Publication Table (%)'!$C$4,AllPublicationData!$D:$D,'Publication Table (%)'!S$7)/
SUMIFS(AllPublicationData!$E:$E,AllPublicationData!$A:$A,'Publication Table (%)'!$B179,AllPublicationData!$B:$B,'Publication Table (%)'!$C$4,AllPublicationData!$D:$D,'Publication Table (%)'!S$7),
SUMIFS(AllPublicationData!$F:$F,AllPublicationData!$A:$A,'Publication Table (%)'!$B179,AllPublicationData!$B:$B,'Publication Table (%)'!S$7)/
SUMIFS(AllPublicationData!$E:$E,AllPublicationData!$A:$A,'Publication Table (%)'!$B179,AllPublicationData!$B:$B,'Publication Table (%)'!S$7)),
IF('Publication Table (%)'!$C$5="Operations cancelled by patient",
IFERROR(SUMIFS(AllPublicationData!$G:$G,AllPublicationData!$A:$A,'Publication Table (%)'!$B179,AllPublicationData!$B:$B,'Publication Table (%)'!$C$4,AllPublicationData!$D:$D,'Publication Table (%)'!S$7)/
SUMIFS(AllPublicationData!$E:$E,AllPublicationData!$A:$A,'Publication Table (%)'!$B179,AllPublicationData!$B:$B,'Publication Table (%)'!$C$4,AllPublicationData!$D:$D,'Publication Table (%)'!S$7),
SUMIFS(AllPublicationData!$G:$G,AllPublicationData!$A:$A,'Publication Table (%)'!$B179,AllPublicationData!$B:$B,'Publication Table (%)'!S$7)/
SUMIFS(AllPublicationData!$E:$E,AllPublicationData!$A:$A,'Publication Table (%)'!$B179,AllPublicationData!$B:$B,'Publication Table (%)'!S$7)),
IF('Publication Table (%)'!$C$5="Operations cancelled for clinical reasons",
IFERROR(SUMIFS(AllPublicationData!$H:$H,AllPublicationData!$A:$A,'Publication Table (%)'!$B179,AllPublicationData!$B:$B,'Publication Table (%)'!$C$4,AllPublicationData!$D:$D,'Publication Table (%)'!S$7)/
SUMIFS(AllPublicationData!$E:$E,AllPublicationData!$A:$A,'Publication Table (%)'!$B179,AllPublicationData!$B:$B,'Publication Table (%)'!$C$4,AllPublicationData!$D:$D,'Publication Table (%)'!S$7),
SUMIFS(AllPublicationData!$H:$H,AllPublicationData!$A:$A,'Publication Table (%)'!$B179,AllPublicationData!$B:$B,'Publication Table (%)'!S$7)/
SUMIFS(AllPublicationData!$E:$E,AllPublicationData!$A:$A,'Publication Table (%)'!$B179,AllPublicationData!$B:$B,'Publication Table (%)'!S$7)),
IF('Publication Table (%)'!$C$5="Operations cancelled for non-clinical/capacity reasons",
IFERROR(SUMIFS(AllPublicationData!$I:$I,AllPublicationData!$A:$A,'Publication Table (%)'!$B179,AllPublicationData!$B:$B,'Publication Table (%)'!$C$4,AllPublicationData!$D:$D,'Publication Table (%)'!S$7)/
SUMIFS(AllPublicationData!$E:$E,AllPublicationData!$A:$A,'Publication Table (%)'!$B179,AllPublicationData!$B:$B,'Publication Table (%)'!$C$4,AllPublicationData!$D:$D,'Publication Table (%)'!S$7),
SUMIFS(AllPublicationData!$I:$I,AllPublicationData!$A:$A,'Publication Table (%)'!$B179,AllPublicationData!$B:$B,'Publication Table (%)'!S$7)/
SUMIFS(AllPublicationData!$E:$E,AllPublicationData!$A:$A,'Publication Table (%)'!$B179,AllPublicationData!$B:$B,'Publication Table (%)'!S$7)),
IF('Publication Table (%)'!$C$5="Cancellations for other reasons",
IFERROR(SUMIFS(AllPublicationData!$J:$J,AllPublicationData!$A:$A,'Publication Table (%)'!$B179,AllPublicationData!$B:$B,'Publication Table (%)'!$C$4,AllPublicationData!$D:$D,'Publication Table (%)'!S$7)/
SUMIFS(AllPublicationData!$E:$E,AllPublicationData!$A:$A,'Publication Table (%)'!$B179,AllPublicationData!$B:$B,'Publication Table (%)'!$C$4,AllPublicationData!$D:$D,'Publication Table (%)'!S$7),
SUMIFS(AllPublicationData!$J:$J,AllPublicationData!$A:$A,'Publication Table (%)'!$B179,AllPublicationData!$B:$B,'Publication Table (%)'!S$7)/
SUMIFS(AllPublicationData!$E:$E,AllPublicationData!$A:$A,'Publication Table (%)'!$B179,AllPublicationData!$B:$B,'Publication Table (%)'!S$7)))))))</f>
        <v>#DIV/0!</v>
      </c>
    </row>
    <row r="180" spans="3:19" x14ac:dyDescent="0.35">
      <c r="C180" s="112">
        <f>IF('Publication Table (%)'!$C$5="All Cancelled Operations",
SUMIFS(AllPublicationData!$F:$F,AllPublicationData!$A:$A,'Publication Table (%)'!$B180,AllPublicationData!$B:$B,'Publication Table (%)'!$C$4),
IF('Publication Table (%)'!$C$5="Operations cancelled by patient",
SUMIFS(AllPublicationData!$G:$G,AllPublicationData!$A:$A,'Publication Table (%)'!$B180,AllPublicationData!$B:$B,'Publication Table (%)'!$C$4),
IF('Publication Table (%)'!$C$5="Operations cancelled for clinical reasons",
SUMIFS(AllPublicationData!$H:$H,AllPublicationData!$A:$A,'Publication Table (%)'!$B180,AllPublicationData!$B:$B,'Publication Table (%)'!$C$4),
IF('Publication Table (%)'!$C$5="Operations cancelled for non-clinical/capacity reasons",
SUMIFS(AllPublicationData!$I:$I,AllPublicationData!$A:$A,'Publication Table (%)'!$B180,AllPublicationData!$B:$B,'Publication Table (%)'!$C$4),
IF('Publication Table (%)'!$C$5="Cancellations for other reasons",
SUMIFS(AllPublicationData!$J:$J,AllPublicationData!$A:$A,'Publication Table (%)'!$B180,AllPublicationData!$B:$B,'Publication Table (%)'!$C$4))))))+
IF(AND($C$4="NHS Scotland",$C$5="All Cancelled Operations"),
SUMIFS(AllPublicationData!$F:$F,AllPublicationData!$A:$A,'Publication Table (%)'!$B180),
IF(AND($C$4="NHS Scotland",$C$5="Operations cancelled by patient"),
SUMIFS(AllPublicationData!$G:$G,AllPublicationData!$A:$A,'Publication Table (%)'!$B180),
IF(AND($C$4="NHS Scotland",$C$5="Operations cancelled for clinical reasons"),
SUMIFS(AllPublicationData!$H:$H,AllPublicationData!$A:$A,'Publication Table (%)'!$B180),
IF(AND($C$4="NHS Scotland",$C$5="Operations cancelled for non-clinical/capacity reasons"),
SUMIFS(AllPublicationData!$I:$I,AllPublicationData!$A:$A,'Publication Table (%)'!$B180),
IF(AND($C$4="NHS Scotland",$C$5="Cancellations for other reasons"),
SUMIFS(AllPublicationData!$J:$J,AllPublicationData!$A:$A,'Publication Table (%)'!$B180))))))</f>
        <v>0</v>
      </c>
      <c r="D180" s="110" t="e">
        <f>IF(AND('Publication Table (%)'!$C$5="All Cancelled Operations",$C$4&lt;&gt;"NHS Scotland"),
IFERROR(SUMIFS(AllPublicationData!$F:$F,AllPublicationData!$A:$A,'Publication Table (%)'!$B180,AllPublicationData!$B:$B,'Publication Table (%)'!$C$4,AllPublicationData!$D:$D,'Publication Table (%)'!D$7)/
SUMIFS(AllPublicationData!$E:$E,AllPublicationData!$A:$A,'Publication Table (%)'!$B180,AllPublicationData!$B:$B,'Publication Table (%)'!$C$4,AllPublicationData!$D:$D,'Publication Table (%)'!D$7),
SUMIFS(AllPublicationData!$F:$F,AllPublicationData!$A:$A,'Publication Table (%)'!$B180,AllPublicationData!$B:$B,'Publication Table (%)'!D$7)/
SUMIFS(AllPublicationData!$E:$E,AllPublicationData!$A:$A,'Publication Table (%)'!$B180,AllPublicationData!$B:$B,'Publication Table (%)'!D$7)),
IF(AND('Publication Table (%)'!$C$5="Operations cancelled by patient",$C$4&lt;&gt;"NHS Scotland"),
IFERROR(SUMIFS(AllPublicationData!$G:$G,AllPublicationData!$A:$A,'Publication Table (%)'!$B180,AllPublicationData!$B:$B,'Publication Table (%)'!$C$4,AllPublicationData!$D:$D,'Publication Table (%)'!D$7)/
SUMIFS(AllPublicationData!$E:$E,AllPublicationData!$A:$A,'Publication Table (%)'!$B180,AllPublicationData!$B:$B,'Publication Table (%)'!$C$4,AllPublicationData!$D:$D,'Publication Table (%)'!D$7),
SUMIFS(AllPublicationData!$G:$G,AllPublicationData!$A:$A,'Publication Table (%)'!$B180,AllPublicationData!$B:$B,'Publication Table (%)'!D$7)/
SUMIFS(AllPublicationData!$E:$E,AllPublicationData!$A:$A,'Publication Table (%)'!$B180,AllPublicationData!$B:$B,'Publication Table (%)'!D$7)),
IF(AND('Publication Table (%)'!$C$5="Operations cancelled for clinical reasons",$C$4&lt;&gt;"NHS Scotland"),
IFERROR(SUMIFS(AllPublicationData!$H:$H,AllPublicationData!$A:$A,'Publication Table (%)'!$B180,AllPublicationData!$B:$B,'Publication Table (%)'!$C$4,AllPublicationData!$D:$D,'Publication Table (%)'!D$7)/
SUMIFS(AllPublicationData!$E:$E,AllPublicationData!$A:$A,'Publication Table (%)'!$B180,AllPublicationData!$B:$B,'Publication Table (%)'!$C$4,AllPublicationData!$D:$D,'Publication Table (%)'!D$7),
SUMIFS(AllPublicationData!$H:$H,AllPublicationData!$A:$A,'Publication Table (%)'!$B180,AllPublicationData!$B:$B,'Publication Table (%)'!D$7)/
SUMIFS(AllPublicationData!$E:$E,AllPublicationData!$A:$A,'Publication Table (%)'!$B180,AllPublicationData!$B:$B,'Publication Table (%)'!D$7)),
IF(AND('Publication Table (%)'!$C$5="Operations cancelled for non-clinical/capacity reasons",$C$4&lt;&gt;"NHS Scotland"),
IFERROR(SUMIFS(AllPublicationData!$I:$I,AllPublicationData!$A:$A,'Publication Table (%)'!$B180,AllPublicationData!$B:$B,'Publication Table (%)'!$C$4,AllPublicationData!$D:$D,'Publication Table (%)'!D$7)/
SUMIFS(AllPublicationData!$E:$E,AllPublicationData!$A:$A,'Publication Table (%)'!$B180,AllPublicationData!$B:$B,'Publication Table (%)'!$C$4,AllPublicationData!$D:$D,'Publication Table (%)'!D$7),
SUMIFS(AllPublicationData!$I:$I,AllPublicationData!$A:$A,'Publication Table (%)'!$B180,AllPublicationData!$B:$B,'Publication Table (%)'!D$7)/
SUMIFS(AllPublicationData!$E:$E,AllPublicationData!$A:$A,'Publication Table (%)'!$B180,AllPublicationData!$B:$B,'Publication Table (%)'!D$7)),
IF(AND('Publication Table (%)'!$C$5="Cancellations for other reasons",$C$4&lt;&gt;"NHS Scotland"),
IFERROR(SUMIFS(AllPublicationData!$J:$J,AllPublicationData!$A:$A,'Publication Table (%)'!$B180,AllPublicationData!$B:$B,'Publication Table (%)'!$C$4,AllPublicationData!$D:$D,'Publication Table (%)'!D$7)/
SUMIFS(AllPublicationData!$E:$E,AllPublicationData!$A:$A,'Publication Table (%)'!$B180,AllPublicationData!$B:$B,'Publication Table (%)'!$C$4,AllPublicationData!$D:$D,'Publication Table (%)'!D$7),
SUMIFS(AllPublicationData!$J:$J,AllPublicationData!$A:$A,'Publication Table (%)'!$B180,AllPublicationData!$B:$B,'Publication Table (%)'!D$7)/
SUMIFS(AllPublicationData!$E:$E,AllPublicationData!$A:$A,'Publication Table (%)'!$B180,AllPublicationData!$B:$B,'Publication Table (%)'!D$7)),
IF(AND($C$4="NHS Scotland",$C$5="All Cancelled Operations"),
SUMIFS(AllPublicationData!$F:$F,AllPublicationData!$A:$A,'Publication Table'!$B180)/
SUMIFS(AllPublicationData!$E:$E,AllPublicationData!$A:$A,'Publication Table'!$B180),
IF(AND($C$4="NHS Scotland",$C$5="Operations cancelled by patient"),
SUMIFS(AllPublicationData!$G:$G,AllPublicationData!$A:$A,'Publication Table'!$B180)/
SUMIFS(AllPublicationData!$E:$E,AllPublicationData!$A:$A,'Publication Table'!$B180),
IF(AND($C$4="NHS Scotland",$C$5="Operations cancelled for clinical reasons"),
SUMIFS(AllPublicationData!$H:$H,AllPublicationData!$A:$A,'Publication Table'!$B180)/
SUMIFS(AllPublicationData!$E:$E,AllPublicationData!$A:$A,'Publication Table'!$B180),
IF(AND($C$4="NHS Scotland",$C$5="Operations cancelled for non-clinical/capacity reasons"),
SUMIFS(AllPublicationData!$I:$I,AllPublicationData!$A:$A,'Publication Table'!$B180)/
SUMIFS(AllPublicationData!$E:$E,AllPublicationData!$A:$A,'Publication Table'!$B180),
IF(AND($C$4="NHS Scotland",$C$5="Cancellations for other reasons"),
SUMIFS(AllPublicationData!$J:$J,AllPublicationData!$A:$A,'Publication Table'!$B180)/
SUMIFS(AllPublicationData!$E:$E,AllPublicationData!$A:$A,'Publication Table'!$B180)))))))))))</f>
        <v>#DIV/0!</v>
      </c>
      <c r="E180" s="96" t="e">
        <f>IF('Publication Table (%)'!$C$5="All Cancelled Operations",
IFERROR(SUMIFS(AllPublicationData!$F:$F,AllPublicationData!$A:$A,'Publication Table (%)'!$B180,AllPublicationData!$B:$B,'Publication Table (%)'!$C$4,AllPublicationData!$D:$D,'Publication Table (%)'!E$7)/
SUMIFS(AllPublicationData!$E:$E,AllPublicationData!$A:$A,'Publication Table (%)'!$B180,AllPublicationData!$B:$B,'Publication Table (%)'!$C$4,AllPublicationData!$D:$D,'Publication Table (%)'!E$7),
SUMIFS(AllPublicationData!$F:$F,AllPublicationData!$A:$A,'Publication Table (%)'!$B180,AllPublicationData!$B:$B,'Publication Table (%)'!E$7)/
SUMIFS(AllPublicationData!$E:$E,AllPublicationData!$A:$A,'Publication Table (%)'!$B180,AllPublicationData!$B:$B,'Publication Table (%)'!E$7)),
IF('Publication Table (%)'!$C$5="Operations cancelled by patient",
IFERROR(SUMIFS(AllPublicationData!$G:$G,AllPublicationData!$A:$A,'Publication Table (%)'!$B180,AllPublicationData!$B:$B,'Publication Table (%)'!$C$4,AllPublicationData!$D:$D,'Publication Table (%)'!E$7)/
SUMIFS(AllPublicationData!$E:$E,AllPublicationData!$A:$A,'Publication Table (%)'!$B180,AllPublicationData!$B:$B,'Publication Table (%)'!$C$4,AllPublicationData!$D:$D,'Publication Table (%)'!E$7),
SUMIFS(AllPublicationData!$G:$G,AllPublicationData!$A:$A,'Publication Table (%)'!$B180,AllPublicationData!$B:$B,'Publication Table (%)'!E$7)/
SUMIFS(AllPublicationData!$E:$E,AllPublicationData!$A:$A,'Publication Table (%)'!$B180,AllPublicationData!$B:$B,'Publication Table (%)'!E$7)),
IF('Publication Table (%)'!$C$5="Operations cancelled for clinical reasons",
IFERROR(SUMIFS(AllPublicationData!$H:$H,AllPublicationData!$A:$A,'Publication Table (%)'!$B180,AllPublicationData!$B:$B,'Publication Table (%)'!$C$4,AllPublicationData!$D:$D,'Publication Table (%)'!E$7)/
SUMIFS(AllPublicationData!$E:$E,AllPublicationData!$A:$A,'Publication Table (%)'!$B180,AllPublicationData!$B:$B,'Publication Table (%)'!$C$4,AllPublicationData!$D:$D,'Publication Table (%)'!E$7),
SUMIFS(AllPublicationData!$H:$H,AllPublicationData!$A:$A,'Publication Table (%)'!$B180,AllPublicationData!$B:$B,'Publication Table (%)'!E$7)/
SUMIFS(AllPublicationData!$E:$E,AllPublicationData!$A:$A,'Publication Table (%)'!$B180,AllPublicationData!$B:$B,'Publication Table (%)'!E$7)),
IF('Publication Table (%)'!$C$5="Operations cancelled for non-clinical/capacity reasons",
IFERROR(SUMIFS(AllPublicationData!$I:$I,AllPublicationData!$A:$A,'Publication Table (%)'!$B180,AllPublicationData!$B:$B,'Publication Table (%)'!$C$4,AllPublicationData!$D:$D,'Publication Table (%)'!E$7)/
SUMIFS(AllPublicationData!$E:$E,AllPublicationData!$A:$A,'Publication Table (%)'!$B180,AllPublicationData!$B:$B,'Publication Table (%)'!$C$4,AllPublicationData!$D:$D,'Publication Table (%)'!E$7),
SUMIFS(AllPublicationData!$I:$I,AllPublicationData!$A:$A,'Publication Table (%)'!$B180,AllPublicationData!$B:$B,'Publication Table (%)'!E$7)/
SUMIFS(AllPublicationData!$E:$E,AllPublicationData!$A:$A,'Publication Table (%)'!$B180,AllPublicationData!$B:$B,'Publication Table (%)'!E$7)),
IF('Publication Table (%)'!$C$5="Cancellations for other reasons",
IFERROR(SUMIFS(AllPublicationData!$J:$J,AllPublicationData!$A:$A,'Publication Table (%)'!$B180,AllPublicationData!$B:$B,'Publication Table (%)'!$C$4,AllPublicationData!$D:$D,'Publication Table (%)'!E$7)/
SUMIFS(AllPublicationData!$E:$E,AllPublicationData!$A:$A,'Publication Table (%)'!$B180,AllPublicationData!$B:$B,'Publication Table (%)'!$C$4,AllPublicationData!$D:$D,'Publication Table (%)'!E$7),
SUMIFS(AllPublicationData!$J:$J,AllPublicationData!$A:$A,'Publication Table (%)'!$B180,AllPublicationData!$B:$B,'Publication Table (%)'!E$7)/
SUMIFS(AllPublicationData!$E:$E,AllPublicationData!$A:$A,'Publication Table (%)'!$B180,AllPublicationData!$B:$B,'Publication Table (%)'!E$7)))))))</f>
        <v>#DIV/0!</v>
      </c>
      <c r="F180" s="96" t="e">
        <f>IF('Publication Table (%)'!$C$5="All Cancelled Operations",
IFERROR(SUMIFS(AllPublicationData!$F:$F,AllPublicationData!$A:$A,'Publication Table (%)'!$B180,AllPublicationData!$B:$B,'Publication Table (%)'!$C$4,AllPublicationData!$D:$D,'Publication Table (%)'!F$7)/
SUMIFS(AllPublicationData!$E:$E,AllPublicationData!$A:$A,'Publication Table (%)'!$B180,AllPublicationData!$B:$B,'Publication Table (%)'!$C$4,AllPublicationData!$D:$D,'Publication Table (%)'!F$7),
SUMIFS(AllPublicationData!$F:$F,AllPublicationData!$A:$A,'Publication Table (%)'!$B180,AllPublicationData!$B:$B,'Publication Table (%)'!F$7)/
SUMIFS(AllPublicationData!$E:$E,AllPublicationData!$A:$A,'Publication Table (%)'!$B180,AllPublicationData!$B:$B,'Publication Table (%)'!F$7)),
IF('Publication Table (%)'!$C$5="Operations cancelled by patient",
IFERROR(SUMIFS(AllPublicationData!$G:$G,AllPublicationData!$A:$A,'Publication Table (%)'!$B180,AllPublicationData!$B:$B,'Publication Table (%)'!$C$4,AllPublicationData!$D:$D,'Publication Table (%)'!F$7)/
SUMIFS(AllPublicationData!$E:$E,AllPublicationData!$A:$A,'Publication Table (%)'!$B180,AllPublicationData!$B:$B,'Publication Table (%)'!$C$4,AllPublicationData!$D:$D,'Publication Table (%)'!F$7),
SUMIFS(AllPublicationData!$G:$G,AllPublicationData!$A:$A,'Publication Table (%)'!$B180,AllPublicationData!$B:$B,'Publication Table (%)'!F$7)/
SUMIFS(AllPublicationData!$E:$E,AllPublicationData!$A:$A,'Publication Table (%)'!$B180,AllPublicationData!$B:$B,'Publication Table (%)'!F$7)),
IF('Publication Table (%)'!$C$5="Operations cancelled for clinical reasons",
IFERROR(SUMIFS(AllPublicationData!$H:$H,AllPublicationData!$A:$A,'Publication Table (%)'!$B180,AllPublicationData!$B:$B,'Publication Table (%)'!$C$4,AllPublicationData!$D:$D,'Publication Table (%)'!F$7)/
SUMIFS(AllPublicationData!$E:$E,AllPublicationData!$A:$A,'Publication Table (%)'!$B180,AllPublicationData!$B:$B,'Publication Table (%)'!$C$4,AllPublicationData!$D:$D,'Publication Table (%)'!F$7),
SUMIFS(AllPublicationData!$H:$H,AllPublicationData!$A:$A,'Publication Table (%)'!$B180,AllPublicationData!$B:$B,'Publication Table (%)'!F$7)/
SUMIFS(AllPublicationData!$E:$E,AllPublicationData!$A:$A,'Publication Table (%)'!$B180,AllPublicationData!$B:$B,'Publication Table (%)'!F$7)),
IF('Publication Table (%)'!$C$5="Operations cancelled for non-clinical/capacity reasons",
IFERROR(SUMIFS(AllPublicationData!$I:$I,AllPublicationData!$A:$A,'Publication Table (%)'!$B180,AllPublicationData!$B:$B,'Publication Table (%)'!$C$4,AllPublicationData!$D:$D,'Publication Table (%)'!F$7)/
SUMIFS(AllPublicationData!$E:$E,AllPublicationData!$A:$A,'Publication Table (%)'!$B180,AllPublicationData!$B:$B,'Publication Table (%)'!$C$4,AllPublicationData!$D:$D,'Publication Table (%)'!F$7),
SUMIFS(AllPublicationData!$I:$I,AllPublicationData!$A:$A,'Publication Table (%)'!$B180,AllPublicationData!$B:$B,'Publication Table (%)'!F$7)/
SUMIFS(AllPublicationData!$E:$E,AllPublicationData!$A:$A,'Publication Table (%)'!$B180,AllPublicationData!$B:$B,'Publication Table (%)'!F$7)),
IF('Publication Table (%)'!$C$5="Cancellations for other reasons",
IFERROR(SUMIFS(AllPublicationData!$J:$J,AllPublicationData!$A:$A,'Publication Table (%)'!$B180,AllPublicationData!$B:$B,'Publication Table (%)'!$C$4,AllPublicationData!$D:$D,'Publication Table (%)'!F$7)/
SUMIFS(AllPublicationData!$E:$E,AllPublicationData!$A:$A,'Publication Table (%)'!$B180,AllPublicationData!$B:$B,'Publication Table (%)'!$C$4,AllPublicationData!$D:$D,'Publication Table (%)'!F$7),
SUMIFS(AllPublicationData!$J:$J,AllPublicationData!$A:$A,'Publication Table (%)'!$B180,AllPublicationData!$B:$B,'Publication Table (%)'!F$7)/
SUMIFS(AllPublicationData!$E:$E,AllPublicationData!$A:$A,'Publication Table (%)'!$B180,AllPublicationData!$B:$B,'Publication Table (%)'!F$7)))))))</f>
        <v>#DIV/0!</v>
      </c>
      <c r="G180" s="96" t="e">
        <f>IF('Publication Table (%)'!$C$5="All Cancelled Operations",
IFERROR(SUMIFS(AllPublicationData!$F:$F,AllPublicationData!$A:$A,'Publication Table (%)'!$B180,AllPublicationData!$B:$B,'Publication Table (%)'!$C$4,AllPublicationData!$D:$D,'Publication Table (%)'!G$7)/
SUMIFS(AllPublicationData!$E:$E,AllPublicationData!$A:$A,'Publication Table (%)'!$B180,AllPublicationData!$B:$B,'Publication Table (%)'!$C$4,AllPublicationData!$D:$D,'Publication Table (%)'!G$7),
SUMIFS(AllPublicationData!$F:$F,AllPublicationData!$A:$A,'Publication Table (%)'!$B180,AllPublicationData!$B:$B,'Publication Table (%)'!G$7)/
SUMIFS(AllPublicationData!$E:$E,AllPublicationData!$A:$A,'Publication Table (%)'!$B180,AllPublicationData!$B:$B,'Publication Table (%)'!G$7)),
IF('Publication Table (%)'!$C$5="Operations cancelled by patient",
IFERROR(SUMIFS(AllPublicationData!$G:$G,AllPublicationData!$A:$A,'Publication Table (%)'!$B180,AllPublicationData!$B:$B,'Publication Table (%)'!$C$4,AllPublicationData!$D:$D,'Publication Table (%)'!G$7)/
SUMIFS(AllPublicationData!$E:$E,AllPublicationData!$A:$A,'Publication Table (%)'!$B180,AllPublicationData!$B:$B,'Publication Table (%)'!$C$4,AllPublicationData!$D:$D,'Publication Table (%)'!G$7),
SUMIFS(AllPublicationData!$G:$G,AllPublicationData!$A:$A,'Publication Table (%)'!$B180,AllPublicationData!$B:$B,'Publication Table (%)'!G$7)/
SUMIFS(AllPublicationData!$E:$E,AllPublicationData!$A:$A,'Publication Table (%)'!$B180,AllPublicationData!$B:$B,'Publication Table (%)'!G$7)),
IF('Publication Table (%)'!$C$5="Operations cancelled for clinical reasons",
IFERROR(SUMIFS(AllPublicationData!$H:$H,AllPublicationData!$A:$A,'Publication Table (%)'!$B180,AllPublicationData!$B:$B,'Publication Table (%)'!$C$4,AllPublicationData!$D:$D,'Publication Table (%)'!G$7)/
SUMIFS(AllPublicationData!$E:$E,AllPublicationData!$A:$A,'Publication Table (%)'!$B180,AllPublicationData!$B:$B,'Publication Table (%)'!$C$4,AllPublicationData!$D:$D,'Publication Table (%)'!G$7),
SUMIFS(AllPublicationData!$H:$H,AllPublicationData!$A:$A,'Publication Table (%)'!$B180,AllPublicationData!$B:$B,'Publication Table (%)'!G$7)/
SUMIFS(AllPublicationData!$E:$E,AllPublicationData!$A:$A,'Publication Table (%)'!$B180,AllPublicationData!$B:$B,'Publication Table (%)'!G$7)),
IF('Publication Table (%)'!$C$5="Operations cancelled for non-clinical/capacity reasons",
IFERROR(SUMIFS(AllPublicationData!$I:$I,AllPublicationData!$A:$A,'Publication Table (%)'!$B180,AllPublicationData!$B:$B,'Publication Table (%)'!$C$4,AllPublicationData!$D:$D,'Publication Table (%)'!G$7)/
SUMIFS(AllPublicationData!$E:$E,AllPublicationData!$A:$A,'Publication Table (%)'!$B180,AllPublicationData!$B:$B,'Publication Table (%)'!$C$4,AllPublicationData!$D:$D,'Publication Table (%)'!G$7),
SUMIFS(AllPublicationData!$I:$I,AllPublicationData!$A:$A,'Publication Table (%)'!$B180,AllPublicationData!$B:$B,'Publication Table (%)'!G$7)/
SUMIFS(AllPublicationData!$E:$E,AllPublicationData!$A:$A,'Publication Table (%)'!$B180,AllPublicationData!$B:$B,'Publication Table (%)'!G$7)),
IF('Publication Table (%)'!$C$5="Cancellations for other reasons",
IFERROR(SUMIFS(AllPublicationData!$J:$J,AllPublicationData!$A:$A,'Publication Table (%)'!$B180,AllPublicationData!$B:$B,'Publication Table (%)'!$C$4,AllPublicationData!$D:$D,'Publication Table (%)'!G$7)/
SUMIFS(AllPublicationData!$E:$E,AllPublicationData!$A:$A,'Publication Table (%)'!$B180,AllPublicationData!$B:$B,'Publication Table (%)'!$C$4,AllPublicationData!$D:$D,'Publication Table (%)'!G$7),
SUMIFS(AllPublicationData!$J:$J,AllPublicationData!$A:$A,'Publication Table (%)'!$B180,AllPublicationData!$B:$B,'Publication Table (%)'!G$7)/
SUMIFS(AllPublicationData!$E:$E,AllPublicationData!$A:$A,'Publication Table (%)'!$B180,AllPublicationData!$B:$B,'Publication Table (%)'!G$7)))))))</f>
        <v>#DIV/0!</v>
      </c>
      <c r="H180" s="96" t="e">
        <f>IF('Publication Table (%)'!$C$5="All Cancelled Operations",
IFERROR(SUMIFS(AllPublicationData!$F:$F,AllPublicationData!$A:$A,'Publication Table (%)'!$B180,AllPublicationData!$B:$B,'Publication Table (%)'!$C$4,AllPublicationData!$D:$D,'Publication Table (%)'!H$7)/
SUMIFS(AllPublicationData!$E:$E,AllPublicationData!$A:$A,'Publication Table (%)'!$B180,AllPublicationData!$B:$B,'Publication Table (%)'!$C$4,AllPublicationData!$D:$D,'Publication Table (%)'!H$7),
SUMIFS(AllPublicationData!$F:$F,AllPublicationData!$A:$A,'Publication Table (%)'!$B180,AllPublicationData!$B:$B,'Publication Table (%)'!H$7)/
SUMIFS(AllPublicationData!$E:$E,AllPublicationData!$A:$A,'Publication Table (%)'!$B180,AllPublicationData!$B:$B,'Publication Table (%)'!H$7)),
IF('Publication Table (%)'!$C$5="Operations cancelled by patient",
IFERROR(SUMIFS(AllPublicationData!$G:$G,AllPublicationData!$A:$A,'Publication Table (%)'!$B180,AllPublicationData!$B:$B,'Publication Table (%)'!$C$4,AllPublicationData!$D:$D,'Publication Table (%)'!H$7)/
SUMIFS(AllPublicationData!$E:$E,AllPublicationData!$A:$A,'Publication Table (%)'!$B180,AllPublicationData!$B:$B,'Publication Table (%)'!$C$4,AllPublicationData!$D:$D,'Publication Table (%)'!H$7),
SUMIFS(AllPublicationData!$G:$G,AllPublicationData!$A:$A,'Publication Table (%)'!$B180,AllPublicationData!$B:$B,'Publication Table (%)'!H$7)/
SUMIFS(AllPublicationData!$E:$E,AllPublicationData!$A:$A,'Publication Table (%)'!$B180,AllPublicationData!$B:$B,'Publication Table (%)'!H$7)),
IF('Publication Table (%)'!$C$5="Operations cancelled for clinical reasons",
IFERROR(SUMIFS(AllPublicationData!$H:$H,AllPublicationData!$A:$A,'Publication Table (%)'!$B180,AllPublicationData!$B:$B,'Publication Table (%)'!$C$4,AllPublicationData!$D:$D,'Publication Table (%)'!H$7)/
SUMIFS(AllPublicationData!$E:$E,AllPublicationData!$A:$A,'Publication Table (%)'!$B180,AllPublicationData!$B:$B,'Publication Table (%)'!$C$4,AllPublicationData!$D:$D,'Publication Table (%)'!H$7),
SUMIFS(AllPublicationData!$H:$H,AllPublicationData!$A:$A,'Publication Table (%)'!$B180,AllPublicationData!$B:$B,'Publication Table (%)'!H$7)/
SUMIFS(AllPublicationData!$E:$E,AllPublicationData!$A:$A,'Publication Table (%)'!$B180,AllPublicationData!$B:$B,'Publication Table (%)'!H$7)),
IF('Publication Table (%)'!$C$5="Operations cancelled for non-clinical/capacity reasons",
IFERROR(SUMIFS(AllPublicationData!$I:$I,AllPublicationData!$A:$A,'Publication Table (%)'!$B180,AllPublicationData!$B:$B,'Publication Table (%)'!$C$4,AllPublicationData!$D:$D,'Publication Table (%)'!H$7)/
SUMIFS(AllPublicationData!$E:$E,AllPublicationData!$A:$A,'Publication Table (%)'!$B180,AllPublicationData!$B:$B,'Publication Table (%)'!$C$4,AllPublicationData!$D:$D,'Publication Table (%)'!H$7),
SUMIFS(AllPublicationData!$I:$I,AllPublicationData!$A:$A,'Publication Table (%)'!$B180,AllPublicationData!$B:$B,'Publication Table (%)'!H$7)/
SUMIFS(AllPublicationData!$E:$E,AllPublicationData!$A:$A,'Publication Table (%)'!$B180,AllPublicationData!$B:$B,'Publication Table (%)'!H$7)),
IF('Publication Table (%)'!$C$5="Cancellations for other reasons",
IFERROR(SUMIFS(AllPublicationData!$J:$J,AllPublicationData!$A:$A,'Publication Table (%)'!$B180,AllPublicationData!$B:$B,'Publication Table (%)'!$C$4,AllPublicationData!$D:$D,'Publication Table (%)'!H$7)/
SUMIFS(AllPublicationData!$E:$E,AllPublicationData!$A:$A,'Publication Table (%)'!$B180,AllPublicationData!$B:$B,'Publication Table (%)'!$C$4,AllPublicationData!$D:$D,'Publication Table (%)'!H$7),
SUMIFS(AllPublicationData!$J:$J,AllPublicationData!$A:$A,'Publication Table (%)'!$B180,AllPublicationData!$B:$B,'Publication Table (%)'!H$7)/
SUMIFS(AllPublicationData!$E:$E,AllPublicationData!$A:$A,'Publication Table (%)'!$B180,AllPublicationData!$B:$B,'Publication Table (%)'!H$7)))))))</f>
        <v>#DIV/0!</v>
      </c>
      <c r="I180" s="96" t="e">
        <f>IF('Publication Table (%)'!$C$5="All Cancelled Operations",
IFERROR(SUMIFS(AllPublicationData!$F:$F,AllPublicationData!$A:$A,'Publication Table (%)'!$B180,AllPublicationData!$B:$B,'Publication Table (%)'!$C$4,AllPublicationData!$D:$D,'Publication Table (%)'!I$7)/
SUMIFS(AllPublicationData!$E:$E,AllPublicationData!$A:$A,'Publication Table (%)'!$B180,AllPublicationData!$B:$B,'Publication Table (%)'!$C$4,AllPublicationData!$D:$D,'Publication Table (%)'!I$7),
SUMIFS(AllPublicationData!$F:$F,AllPublicationData!$A:$A,'Publication Table (%)'!$B180,AllPublicationData!$B:$B,'Publication Table (%)'!I$7)/
SUMIFS(AllPublicationData!$E:$E,AllPublicationData!$A:$A,'Publication Table (%)'!$B180,AllPublicationData!$B:$B,'Publication Table (%)'!I$7)),
IF('Publication Table (%)'!$C$5="Operations cancelled by patient",
IFERROR(SUMIFS(AllPublicationData!$G:$G,AllPublicationData!$A:$A,'Publication Table (%)'!$B180,AllPublicationData!$B:$B,'Publication Table (%)'!$C$4,AllPublicationData!$D:$D,'Publication Table (%)'!I$7)/
SUMIFS(AllPublicationData!$E:$E,AllPublicationData!$A:$A,'Publication Table (%)'!$B180,AllPublicationData!$B:$B,'Publication Table (%)'!$C$4,AllPublicationData!$D:$D,'Publication Table (%)'!I$7),
SUMIFS(AllPublicationData!$G:$G,AllPublicationData!$A:$A,'Publication Table (%)'!$B180,AllPublicationData!$B:$B,'Publication Table (%)'!I$7)/
SUMIFS(AllPublicationData!$E:$E,AllPublicationData!$A:$A,'Publication Table (%)'!$B180,AllPublicationData!$B:$B,'Publication Table (%)'!I$7)),
IF('Publication Table (%)'!$C$5="Operations cancelled for clinical reasons",
IFERROR(SUMIFS(AllPublicationData!$H:$H,AllPublicationData!$A:$A,'Publication Table (%)'!$B180,AllPublicationData!$B:$B,'Publication Table (%)'!$C$4,AllPublicationData!$D:$D,'Publication Table (%)'!I$7)/
SUMIFS(AllPublicationData!$E:$E,AllPublicationData!$A:$A,'Publication Table (%)'!$B180,AllPublicationData!$B:$B,'Publication Table (%)'!$C$4,AllPublicationData!$D:$D,'Publication Table (%)'!I$7),
SUMIFS(AllPublicationData!$H:$H,AllPublicationData!$A:$A,'Publication Table (%)'!$B180,AllPublicationData!$B:$B,'Publication Table (%)'!I$7)/
SUMIFS(AllPublicationData!$E:$E,AllPublicationData!$A:$A,'Publication Table (%)'!$B180,AllPublicationData!$B:$B,'Publication Table (%)'!I$7)),
IF('Publication Table (%)'!$C$5="Operations cancelled for non-clinical/capacity reasons",
IFERROR(SUMIFS(AllPublicationData!$I:$I,AllPublicationData!$A:$A,'Publication Table (%)'!$B180,AllPublicationData!$B:$B,'Publication Table (%)'!$C$4,AllPublicationData!$D:$D,'Publication Table (%)'!I$7)/
SUMIFS(AllPublicationData!$E:$E,AllPublicationData!$A:$A,'Publication Table (%)'!$B180,AllPublicationData!$B:$B,'Publication Table (%)'!$C$4,AllPublicationData!$D:$D,'Publication Table (%)'!I$7),
SUMIFS(AllPublicationData!$I:$I,AllPublicationData!$A:$A,'Publication Table (%)'!$B180,AllPublicationData!$B:$B,'Publication Table (%)'!I$7)/
SUMIFS(AllPublicationData!$E:$E,AllPublicationData!$A:$A,'Publication Table (%)'!$B180,AllPublicationData!$B:$B,'Publication Table (%)'!I$7)),
IF('Publication Table (%)'!$C$5="Cancellations for other reasons",
IFERROR(SUMIFS(AllPublicationData!$J:$J,AllPublicationData!$A:$A,'Publication Table (%)'!$B180,AllPublicationData!$B:$B,'Publication Table (%)'!$C$4,AllPublicationData!$D:$D,'Publication Table (%)'!I$7)/
SUMIFS(AllPublicationData!$E:$E,AllPublicationData!$A:$A,'Publication Table (%)'!$B180,AllPublicationData!$B:$B,'Publication Table (%)'!$C$4,AllPublicationData!$D:$D,'Publication Table (%)'!I$7),
SUMIFS(AllPublicationData!$J:$J,AllPublicationData!$A:$A,'Publication Table (%)'!$B180,AllPublicationData!$B:$B,'Publication Table (%)'!I$7)/
SUMIFS(AllPublicationData!$E:$E,AllPublicationData!$A:$A,'Publication Table (%)'!$B180,AllPublicationData!$B:$B,'Publication Table (%)'!I$7)))))))</f>
        <v>#DIV/0!</v>
      </c>
      <c r="J180" s="96" t="e">
        <f>IF('Publication Table (%)'!$C$5="All Cancelled Operations",
IFERROR(SUMIFS(AllPublicationData!$F:$F,AllPublicationData!$A:$A,'Publication Table (%)'!$B180,AllPublicationData!$B:$B,'Publication Table (%)'!$C$4,AllPublicationData!$D:$D,'Publication Table (%)'!J$7)/
SUMIFS(AllPublicationData!$E:$E,AllPublicationData!$A:$A,'Publication Table (%)'!$B180,AllPublicationData!$B:$B,'Publication Table (%)'!$C$4,AllPublicationData!$D:$D,'Publication Table (%)'!J$7),
SUMIFS(AllPublicationData!$F:$F,AllPublicationData!$A:$A,'Publication Table (%)'!$B180,AllPublicationData!$B:$B,'Publication Table (%)'!J$7)/
SUMIFS(AllPublicationData!$E:$E,AllPublicationData!$A:$A,'Publication Table (%)'!$B180,AllPublicationData!$B:$B,'Publication Table (%)'!J$7)),
IF('Publication Table (%)'!$C$5="Operations cancelled by patient",
IFERROR(SUMIFS(AllPublicationData!$G:$G,AllPublicationData!$A:$A,'Publication Table (%)'!$B180,AllPublicationData!$B:$B,'Publication Table (%)'!$C$4,AllPublicationData!$D:$D,'Publication Table (%)'!J$7)/
SUMIFS(AllPublicationData!$E:$E,AllPublicationData!$A:$A,'Publication Table (%)'!$B180,AllPublicationData!$B:$B,'Publication Table (%)'!$C$4,AllPublicationData!$D:$D,'Publication Table (%)'!J$7),
SUMIFS(AllPublicationData!$G:$G,AllPublicationData!$A:$A,'Publication Table (%)'!$B180,AllPublicationData!$B:$B,'Publication Table (%)'!J$7)/
SUMIFS(AllPublicationData!$E:$E,AllPublicationData!$A:$A,'Publication Table (%)'!$B180,AllPublicationData!$B:$B,'Publication Table (%)'!J$7)),
IF('Publication Table (%)'!$C$5="Operations cancelled for clinical reasons",
IFERROR(SUMIFS(AllPublicationData!$H:$H,AllPublicationData!$A:$A,'Publication Table (%)'!$B180,AllPublicationData!$B:$B,'Publication Table (%)'!$C$4,AllPublicationData!$D:$D,'Publication Table (%)'!J$7)/
SUMIFS(AllPublicationData!$E:$E,AllPublicationData!$A:$A,'Publication Table (%)'!$B180,AllPublicationData!$B:$B,'Publication Table (%)'!$C$4,AllPublicationData!$D:$D,'Publication Table (%)'!J$7),
SUMIFS(AllPublicationData!$H:$H,AllPublicationData!$A:$A,'Publication Table (%)'!$B180,AllPublicationData!$B:$B,'Publication Table (%)'!J$7)/
SUMIFS(AllPublicationData!$E:$E,AllPublicationData!$A:$A,'Publication Table (%)'!$B180,AllPublicationData!$B:$B,'Publication Table (%)'!J$7)),
IF('Publication Table (%)'!$C$5="Operations cancelled for non-clinical/capacity reasons",
IFERROR(SUMIFS(AllPublicationData!$I:$I,AllPublicationData!$A:$A,'Publication Table (%)'!$B180,AllPublicationData!$B:$B,'Publication Table (%)'!$C$4,AllPublicationData!$D:$D,'Publication Table (%)'!J$7)/
SUMIFS(AllPublicationData!$E:$E,AllPublicationData!$A:$A,'Publication Table (%)'!$B180,AllPublicationData!$B:$B,'Publication Table (%)'!$C$4,AllPublicationData!$D:$D,'Publication Table (%)'!J$7),
SUMIFS(AllPublicationData!$I:$I,AllPublicationData!$A:$A,'Publication Table (%)'!$B180,AllPublicationData!$B:$B,'Publication Table (%)'!J$7)/
SUMIFS(AllPublicationData!$E:$E,AllPublicationData!$A:$A,'Publication Table (%)'!$B180,AllPublicationData!$B:$B,'Publication Table (%)'!J$7)),
IF('Publication Table (%)'!$C$5="Cancellations for other reasons",
IFERROR(SUMIFS(AllPublicationData!$J:$J,AllPublicationData!$A:$A,'Publication Table (%)'!$B180,AllPublicationData!$B:$B,'Publication Table (%)'!$C$4,AllPublicationData!$D:$D,'Publication Table (%)'!J$7)/
SUMIFS(AllPublicationData!$E:$E,AllPublicationData!$A:$A,'Publication Table (%)'!$B180,AllPublicationData!$B:$B,'Publication Table (%)'!$C$4,AllPublicationData!$D:$D,'Publication Table (%)'!J$7),
SUMIFS(AllPublicationData!$J:$J,AllPublicationData!$A:$A,'Publication Table (%)'!$B180,AllPublicationData!$B:$B,'Publication Table (%)'!J$7)/
SUMIFS(AllPublicationData!$E:$E,AllPublicationData!$A:$A,'Publication Table (%)'!$B180,AllPublicationData!$B:$B,'Publication Table (%)'!J$7)))))))</f>
        <v>#DIV/0!</v>
      </c>
      <c r="K180" s="96" t="e">
        <f>IF('Publication Table (%)'!$C$5="All Cancelled Operations",
IFERROR(SUMIFS(AllPublicationData!$F:$F,AllPublicationData!$A:$A,'Publication Table (%)'!$B180,AllPublicationData!$B:$B,'Publication Table (%)'!$C$4,AllPublicationData!$D:$D,'Publication Table (%)'!K$7)/
SUMIFS(AllPublicationData!$E:$E,AllPublicationData!$A:$A,'Publication Table (%)'!$B180,AllPublicationData!$B:$B,'Publication Table (%)'!$C$4,AllPublicationData!$D:$D,'Publication Table (%)'!K$7),
SUMIFS(AllPublicationData!$F:$F,AllPublicationData!$A:$A,'Publication Table (%)'!$B180,AllPublicationData!$B:$B,'Publication Table (%)'!K$7)/
SUMIFS(AllPublicationData!$E:$E,AllPublicationData!$A:$A,'Publication Table (%)'!$B180,AllPublicationData!$B:$B,'Publication Table (%)'!K$7)),
IF('Publication Table (%)'!$C$5="Operations cancelled by patient",
IFERROR(SUMIFS(AllPublicationData!$G:$G,AllPublicationData!$A:$A,'Publication Table (%)'!$B180,AllPublicationData!$B:$B,'Publication Table (%)'!$C$4,AllPublicationData!$D:$D,'Publication Table (%)'!K$7)/
SUMIFS(AllPublicationData!$E:$E,AllPublicationData!$A:$A,'Publication Table (%)'!$B180,AllPublicationData!$B:$B,'Publication Table (%)'!$C$4,AllPublicationData!$D:$D,'Publication Table (%)'!K$7),
SUMIFS(AllPublicationData!$G:$G,AllPublicationData!$A:$A,'Publication Table (%)'!$B180,AllPublicationData!$B:$B,'Publication Table (%)'!K$7)/
SUMIFS(AllPublicationData!$E:$E,AllPublicationData!$A:$A,'Publication Table (%)'!$B180,AllPublicationData!$B:$B,'Publication Table (%)'!K$7)),
IF('Publication Table (%)'!$C$5="Operations cancelled for clinical reasons",
IFERROR(SUMIFS(AllPublicationData!$H:$H,AllPublicationData!$A:$A,'Publication Table (%)'!$B180,AllPublicationData!$B:$B,'Publication Table (%)'!$C$4,AllPublicationData!$D:$D,'Publication Table (%)'!K$7)/
SUMIFS(AllPublicationData!$E:$E,AllPublicationData!$A:$A,'Publication Table (%)'!$B180,AllPublicationData!$B:$B,'Publication Table (%)'!$C$4,AllPublicationData!$D:$D,'Publication Table (%)'!K$7),
SUMIFS(AllPublicationData!$H:$H,AllPublicationData!$A:$A,'Publication Table (%)'!$B180,AllPublicationData!$B:$B,'Publication Table (%)'!K$7)/
SUMIFS(AllPublicationData!$E:$E,AllPublicationData!$A:$A,'Publication Table (%)'!$B180,AllPublicationData!$B:$B,'Publication Table (%)'!K$7)),
IF('Publication Table (%)'!$C$5="Operations cancelled for non-clinical/capacity reasons",
IFERROR(SUMIFS(AllPublicationData!$I:$I,AllPublicationData!$A:$A,'Publication Table (%)'!$B180,AllPublicationData!$B:$B,'Publication Table (%)'!$C$4,AllPublicationData!$D:$D,'Publication Table (%)'!K$7)/
SUMIFS(AllPublicationData!$E:$E,AllPublicationData!$A:$A,'Publication Table (%)'!$B180,AllPublicationData!$B:$B,'Publication Table (%)'!$C$4,AllPublicationData!$D:$D,'Publication Table (%)'!K$7),
SUMIFS(AllPublicationData!$I:$I,AllPublicationData!$A:$A,'Publication Table (%)'!$B180,AllPublicationData!$B:$B,'Publication Table (%)'!K$7)/
SUMIFS(AllPublicationData!$E:$E,AllPublicationData!$A:$A,'Publication Table (%)'!$B180,AllPublicationData!$B:$B,'Publication Table (%)'!K$7)),
IF('Publication Table (%)'!$C$5="Cancellations for other reasons",
IFERROR(SUMIFS(AllPublicationData!$J:$J,AllPublicationData!$A:$A,'Publication Table (%)'!$B180,AllPublicationData!$B:$B,'Publication Table (%)'!$C$4,AllPublicationData!$D:$D,'Publication Table (%)'!K$7)/
SUMIFS(AllPublicationData!$E:$E,AllPublicationData!$A:$A,'Publication Table (%)'!$B180,AllPublicationData!$B:$B,'Publication Table (%)'!$C$4,AllPublicationData!$D:$D,'Publication Table (%)'!K$7),
SUMIFS(AllPublicationData!$J:$J,AllPublicationData!$A:$A,'Publication Table (%)'!$B180,AllPublicationData!$B:$B,'Publication Table (%)'!K$7)/
SUMIFS(AllPublicationData!$E:$E,AllPublicationData!$A:$A,'Publication Table (%)'!$B180,AllPublicationData!$B:$B,'Publication Table (%)'!K$7)))))))</f>
        <v>#DIV/0!</v>
      </c>
      <c r="L180" s="96" t="e">
        <f>IF('Publication Table (%)'!$C$5="All Cancelled Operations",
IFERROR(SUMIFS(AllPublicationData!$F:$F,AllPublicationData!$A:$A,'Publication Table (%)'!$B180,AllPublicationData!$B:$B,'Publication Table (%)'!$C$4,AllPublicationData!$D:$D,'Publication Table (%)'!L$7)/
SUMIFS(AllPublicationData!$E:$E,AllPublicationData!$A:$A,'Publication Table (%)'!$B180,AllPublicationData!$B:$B,'Publication Table (%)'!$C$4,AllPublicationData!$D:$D,'Publication Table (%)'!L$7),
SUMIFS(AllPublicationData!$F:$F,AllPublicationData!$A:$A,'Publication Table (%)'!$B180,AllPublicationData!$B:$B,'Publication Table (%)'!L$7)/
SUMIFS(AllPublicationData!$E:$E,AllPublicationData!$A:$A,'Publication Table (%)'!$B180,AllPublicationData!$B:$B,'Publication Table (%)'!L$7)),
IF('Publication Table (%)'!$C$5="Operations cancelled by patient",
IFERROR(SUMIFS(AllPublicationData!$G:$G,AllPublicationData!$A:$A,'Publication Table (%)'!$B180,AllPublicationData!$B:$B,'Publication Table (%)'!$C$4,AllPublicationData!$D:$D,'Publication Table (%)'!L$7)/
SUMIFS(AllPublicationData!$E:$E,AllPublicationData!$A:$A,'Publication Table (%)'!$B180,AllPublicationData!$B:$B,'Publication Table (%)'!$C$4,AllPublicationData!$D:$D,'Publication Table (%)'!L$7),
SUMIFS(AllPublicationData!$G:$G,AllPublicationData!$A:$A,'Publication Table (%)'!$B180,AllPublicationData!$B:$B,'Publication Table (%)'!L$7)/
SUMIFS(AllPublicationData!$E:$E,AllPublicationData!$A:$A,'Publication Table (%)'!$B180,AllPublicationData!$B:$B,'Publication Table (%)'!L$7)),
IF('Publication Table (%)'!$C$5="Operations cancelled for clinical reasons",
IFERROR(SUMIFS(AllPublicationData!$H:$H,AllPublicationData!$A:$A,'Publication Table (%)'!$B180,AllPublicationData!$B:$B,'Publication Table (%)'!$C$4,AllPublicationData!$D:$D,'Publication Table (%)'!L$7)/
SUMIFS(AllPublicationData!$E:$E,AllPublicationData!$A:$A,'Publication Table (%)'!$B180,AllPublicationData!$B:$B,'Publication Table (%)'!$C$4,AllPublicationData!$D:$D,'Publication Table (%)'!L$7),
SUMIFS(AllPublicationData!$H:$H,AllPublicationData!$A:$A,'Publication Table (%)'!$B180,AllPublicationData!$B:$B,'Publication Table (%)'!L$7)/
SUMIFS(AllPublicationData!$E:$E,AllPublicationData!$A:$A,'Publication Table (%)'!$B180,AllPublicationData!$B:$B,'Publication Table (%)'!L$7)),
IF('Publication Table (%)'!$C$5="Operations cancelled for non-clinical/capacity reasons",
IFERROR(SUMIFS(AllPublicationData!$I:$I,AllPublicationData!$A:$A,'Publication Table (%)'!$B180,AllPublicationData!$B:$B,'Publication Table (%)'!$C$4,AllPublicationData!$D:$D,'Publication Table (%)'!L$7)/
SUMIFS(AllPublicationData!$E:$E,AllPublicationData!$A:$A,'Publication Table (%)'!$B180,AllPublicationData!$B:$B,'Publication Table (%)'!$C$4,AllPublicationData!$D:$D,'Publication Table (%)'!L$7),
SUMIFS(AllPublicationData!$I:$I,AllPublicationData!$A:$A,'Publication Table (%)'!$B180,AllPublicationData!$B:$B,'Publication Table (%)'!L$7)/
SUMIFS(AllPublicationData!$E:$E,AllPublicationData!$A:$A,'Publication Table (%)'!$B180,AllPublicationData!$B:$B,'Publication Table (%)'!L$7)),
IF('Publication Table (%)'!$C$5="Cancellations for other reasons",
IFERROR(SUMIFS(AllPublicationData!$J:$J,AllPublicationData!$A:$A,'Publication Table (%)'!$B180,AllPublicationData!$B:$B,'Publication Table (%)'!$C$4,AllPublicationData!$D:$D,'Publication Table (%)'!L$7)/
SUMIFS(AllPublicationData!$E:$E,AllPublicationData!$A:$A,'Publication Table (%)'!$B180,AllPublicationData!$B:$B,'Publication Table (%)'!$C$4,AllPublicationData!$D:$D,'Publication Table (%)'!L$7),
SUMIFS(AllPublicationData!$J:$J,AllPublicationData!$A:$A,'Publication Table (%)'!$B180,AllPublicationData!$B:$B,'Publication Table (%)'!L$7)/
SUMIFS(AllPublicationData!$E:$E,AllPublicationData!$A:$A,'Publication Table (%)'!$B180,AllPublicationData!$B:$B,'Publication Table (%)'!L$7)))))))</f>
        <v>#DIV/0!</v>
      </c>
      <c r="M180" s="96" t="e">
        <f>IF('Publication Table (%)'!$C$5="All Cancelled Operations",
IFERROR(SUMIFS(AllPublicationData!$F:$F,AllPublicationData!$A:$A,'Publication Table (%)'!$B180,AllPublicationData!$B:$B,'Publication Table (%)'!$C$4,AllPublicationData!$D:$D,'Publication Table (%)'!M$7)/
SUMIFS(AllPublicationData!$E:$E,AllPublicationData!$A:$A,'Publication Table (%)'!$B180,AllPublicationData!$B:$B,'Publication Table (%)'!$C$4,AllPublicationData!$D:$D,'Publication Table (%)'!M$7),
SUMIFS(AllPublicationData!$F:$F,AllPublicationData!$A:$A,'Publication Table (%)'!$B180,AllPublicationData!$B:$B,'Publication Table (%)'!M$7)/
SUMIFS(AllPublicationData!$E:$E,AllPublicationData!$A:$A,'Publication Table (%)'!$B180,AllPublicationData!$B:$B,'Publication Table (%)'!M$7)),
IF('Publication Table (%)'!$C$5="Operations cancelled by patient",
IFERROR(SUMIFS(AllPublicationData!$G:$G,AllPublicationData!$A:$A,'Publication Table (%)'!$B180,AllPublicationData!$B:$B,'Publication Table (%)'!$C$4,AllPublicationData!$D:$D,'Publication Table (%)'!M$7)/
SUMIFS(AllPublicationData!$E:$E,AllPublicationData!$A:$A,'Publication Table (%)'!$B180,AllPublicationData!$B:$B,'Publication Table (%)'!$C$4,AllPublicationData!$D:$D,'Publication Table (%)'!M$7),
SUMIFS(AllPublicationData!$G:$G,AllPublicationData!$A:$A,'Publication Table (%)'!$B180,AllPublicationData!$B:$B,'Publication Table (%)'!M$7)/
SUMIFS(AllPublicationData!$E:$E,AllPublicationData!$A:$A,'Publication Table (%)'!$B180,AllPublicationData!$B:$B,'Publication Table (%)'!M$7)),
IF('Publication Table (%)'!$C$5="Operations cancelled for clinical reasons",
IFERROR(SUMIFS(AllPublicationData!$H:$H,AllPublicationData!$A:$A,'Publication Table (%)'!$B180,AllPublicationData!$B:$B,'Publication Table (%)'!$C$4,AllPublicationData!$D:$D,'Publication Table (%)'!M$7)/
SUMIFS(AllPublicationData!$E:$E,AllPublicationData!$A:$A,'Publication Table (%)'!$B180,AllPublicationData!$B:$B,'Publication Table (%)'!$C$4,AllPublicationData!$D:$D,'Publication Table (%)'!M$7),
SUMIFS(AllPublicationData!$H:$H,AllPublicationData!$A:$A,'Publication Table (%)'!$B180,AllPublicationData!$B:$B,'Publication Table (%)'!M$7)/
SUMIFS(AllPublicationData!$E:$E,AllPublicationData!$A:$A,'Publication Table (%)'!$B180,AllPublicationData!$B:$B,'Publication Table (%)'!M$7)),
IF('Publication Table (%)'!$C$5="Operations cancelled for non-clinical/capacity reasons",
IFERROR(SUMIFS(AllPublicationData!$I:$I,AllPublicationData!$A:$A,'Publication Table (%)'!$B180,AllPublicationData!$B:$B,'Publication Table (%)'!$C$4,AllPublicationData!$D:$D,'Publication Table (%)'!M$7)/
SUMIFS(AllPublicationData!$E:$E,AllPublicationData!$A:$A,'Publication Table (%)'!$B180,AllPublicationData!$B:$B,'Publication Table (%)'!$C$4,AllPublicationData!$D:$D,'Publication Table (%)'!M$7),
SUMIFS(AllPublicationData!$I:$I,AllPublicationData!$A:$A,'Publication Table (%)'!$B180,AllPublicationData!$B:$B,'Publication Table (%)'!M$7)/
SUMIFS(AllPublicationData!$E:$E,AllPublicationData!$A:$A,'Publication Table (%)'!$B180,AllPublicationData!$B:$B,'Publication Table (%)'!M$7)),
IF('Publication Table (%)'!$C$5="Cancellations for other reasons",
IFERROR(SUMIFS(AllPublicationData!$J:$J,AllPublicationData!$A:$A,'Publication Table (%)'!$B180,AllPublicationData!$B:$B,'Publication Table (%)'!$C$4,AllPublicationData!$D:$D,'Publication Table (%)'!M$7)/
SUMIFS(AllPublicationData!$E:$E,AllPublicationData!$A:$A,'Publication Table (%)'!$B180,AllPublicationData!$B:$B,'Publication Table (%)'!$C$4,AllPublicationData!$D:$D,'Publication Table (%)'!M$7),
SUMIFS(AllPublicationData!$J:$J,AllPublicationData!$A:$A,'Publication Table (%)'!$B180,AllPublicationData!$B:$B,'Publication Table (%)'!M$7)/
SUMIFS(AllPublicationData!$E:$E,AllPublicationData!$A:$A,'Publication Table (%)'!$B180,AllPublicationData!$B:$B,'Publication Table (%)'!M$7)))))))</f>
        <v>#DIV/0!</v>
      </c>
      <c r="N180" s="96" t="e">
        <f>IF('Publication Table (%)'!$C$5="All Cancelled Operations",
IFERROR(SUMIFS(AllPublicationData!$F:$F,AllPublicationData!$A:$A,'Publication Table (%)'!$B180,AllPublicationData!$B:$B,'Publication Table (%)'!$C$4,AllPublicationData!$D:$D,'Publication Table (%)'!N$7)/
SUMIFS(AllPublicationData!$E:$E,AllPublicationData!$A:$A,'Publication Table (%)'!$B180,AllPublicationData!$B:$B,'Publication Table (%)'!$C$4,AllPublicationData!$D:$D,'Publication Table (%)'!N$7),
SUMIFS(AllPublicationData!$F:$F,AllPublicationData!$A:$A,'Publication Table (%)'!$B180,AllPublicationData!$B:$B,'Publication Table (%)'!N$7)/
SUMIFS(AllPublicationData!$E:$E,AllPublicationData!$A:$A,'Publication Table (%)'!$B180,AllPublicationData!$B:$B,'Publication Table (%)'!N$7)),
IF('Publication Table (%)'!$C$5="Operations cancelled by patient",
IFERROR(SUMIFS(AllPublicationData!$G:$G,AllPublicationData!$A:$A,'Publication Table (%)'!$B180,AllPublicationData!$B:$B,'Publication Table (%)'!$C$4,AllPublicationData!$D:$D,'Publication Table (%)'!N$7)/
SUMIFS(AllPublicationData!$E:$E,AllPublicationData!$A:$A,'Publication Table (%)'!$B180,AllPublicationData!$B:$B,'Publication Table (%)'!$C$4,AllPublicationData!$D:$D,'Publication Table (%)'!N$7),
SUMIFS(AllPublicationData!$G:$G,AllPublicationData!$A:$A,'Publication Table (%)'!$B180,AllPublicationData!$B:$B,'Publication Table (%)'!N$7)/
SUMIFS(AllPublicationData!$E:$E,AllPublicationData!$A:$A,'Publication Table (%)'!$B180,AllPublicationData!$B:$B,'Publication Table (%)'!N$7)),
IF('Publication Table (%)'!$C$5="Operations cancelled for clinical reasons",
IFERROR(SUMIFS(AllPublicationData!$H:$H,AllPublicationData!$A:$A,'Publication Table (%)'!$B180,AllPublicationData!$B:$B,'Publication Table (%)'!$C$4,AllPublicationData!$D:$D,'Publication Table (%)'!N$7)/
SUMIFS(AllPublicationData!$E:$E,AllPublicationData!$A:$A,'Publication Table (%)'!$B180,AllPublicationData!$B:$B,'Publication Table (%)'!$C$4,AllPublicationData!$D:$D,'Publication Table (%)'!N$7),
SUMIFS(AllPublicationData!$H:$H,AllPublicationData!$A:$A,'Publication Table (%)'!$B180,AllPublicationData!$B:$B,'Publication Table (%)'!N$7)/
SUMIFS(AllPublicationData!$E:$E,AllPublicationData!$A:$A,'Publication Table (%)'!$B180,AllPublicationData!$B:$B,'Publication Table (%)'!N$7)),
IF('Publication Table (%)'!$C$5="Operations cancelled for non-clinical/capacity reasons",
IFERROR(SUMIFS(AllPublicationData!$I:$I,AllPublicationData!$A:$A,'Publication Table (%)'!$B180,AllPublicationData!$B:$B,'Publication Table (%)'!$C$4,AllPublicationData!$D:$D,'Publication Table (%)'!N$7)/
SUMIFS(AllPublicationData!$E:$E,AllPublicationData!$A:$A,'Publication Table (%)'!$B180,AllPublicationData!$B:$B,'Publication Table (%)'!$C$4,AllPublicationData!$D:$D,'Publication Table (%)'!N$7),
SUMIFS(AllPublicationData!$I:$I,AllPublicationData!$A:$A,'Publication Table (%)'!$B180,AllPublicationData!$B:$B,'Publication Table (%)'!N$7)/
SUMIFS(AllPublicationData!$E:$E,AllPublicationData!$A:$A,'Publication Table (%)'!$B180,AllPublicationData!$B:$B,'Publication Table (%)'!N$7)),
IF('Publication Table (%)'!$C$5="Cancellations for other reasons",
IFERROR(SUMIFS(AllPublicationData!$J:$J,AllPublicationData!$A:$A,'Publication Table (%)'!$B180,AllPublicationData!$B:$B,'Publication Table (%)'!$C$4,AllPublicationData!$D:$D,'Publication Table (%)'!N$7)/
SUMIFS(AllPublicationData!$E:$E,AllPublicationData!$A:$A,'Publication Table (%)'!$B180,AllPublicationData!$B:$B,'Publication Table (%)'!$C$4,AllPublicationData!$D:$D,'Publication Table (%)'!N$7),
SUMIFS(AllPublicationData!$J:$J,AllPublicationData!$A:$A,'Publication Table (%)'!$B180,AllPublicationData!$B:$B,'Publication Table (%)'!N$7)/
SUMIFS(AllPublicationData!$E:$E,AllPublicationData!$A:$A,'Publication Table (%)'!$B180,AllPublicationData!$B:$B,'Publication Table (%)'!N$7)))))))</f>
        <v>#DIV/0!</v>
      </c>
      <c r="O180" s="96" t="e">
        <f>IF('Publication Table (%)'!$C$5="All Cancelled Operations",
IFERROR(SUMIFS(AllPublicationData!$F:$F,AllPublicationData!$A:$A,'Publication Table (%)'!$B180,AllPublicationData!$B:$B,'Publication Table (%)'!$C$4,AllPublicationData!$D:$D,'Publication Table (%)'!O$7)/
SUMIFS(AllPublicationData!$E:$E,AllPublicationData!$A:$A,'Publication Table (%)'!$B180,AllPublicationData!$B:$B,'Publication Table (%)'!$C$4,AllPublicationData!$D:$D,'Publication Table (%)'!O$7),
SUMIFS(AllPublicationData!$F:$F,AllPublicationData!$A:$A,'Publication Table (%)'!$B180,AllPublicationData!$B:$B,'Publication Table (%)'!O$7)/
SUMIFS(AllPublicationData!$E:$E,AllPublicationData!$A:$A,'Publication Table (%)'!$B180,AllPublicationData!$B:$B,'Publication Table (%)'!O$7)),
IF('Publication Table (%)'!$C$5="Operations cancelled by patient",
IFERROR(SUMIFS(AllPublicationData!$G:$G,AllPublicationData!$A:$A,'Publication Table (%)'!$B180,AllPublicationData!$B:$B,'Publication Table (%)'!$C$4,AllPublicationData!$D:$D,'Publication Table (%)'!O$7)/
SUMIFS(AllPublicationData!$E:$E,AllPublicationData!$A:$A,'Publication Table (%)'!$B180,AllPublicationData!$B:$B,'Publication Table (%)'!$C$4,AllPublicationData!$D:$D,'Publication Table (%)'!O$7),
SUMIFS(AllPublicationData!$G:$G,AllPublicationData!$A:$A,'Publication Table (%)'!$B180,AllPublicationData!$B:$B,'Publication Table (%)'!O$7)/
SUMIFS(AllPublicationData!$E:$E,AllPublicationData!$A:$A,'Publication Table (%)'!$B180,AllPublicationData!$B:$B,'Publication Table (%)'!O$7)),
IF('Publication Table (%)'!$C$5="Operations cancelled for clinical reasons",
IFERROR(SUMIFS(AllPublicationData!$H:$H,AllPublicationData!$A:$A,'Publication Table (%)'!$B180,AllPublicationData!$B:$B,'Publication Table (%)'!$C$4,AllPublicationData!$D:$D,'Publication Table (%)'!O$7)/
SUMIFS(AllPublicationData!$E:$E,AllPublicationData!$A:$A,'Publication Table (%)'!$B180,AllPublicationData!$B:$B,'Publication Table (%)'!$C$4,AllPublicationData!$D:$D,'Publication Table (%)'!O$7),
SUMIFS(AllPublicationData!$H:$H,AllPublicationData!$A:$A,'Publication Table (%)'!$B180,AllPublicationData!$B:$B,'Publication Table (%)'!O$7)/
SUMIFS(AllPublicationData!$E:$E,AllPublicationData!$A:$A,'Publication Table (%)'!$B180,AllPublicationData!$B:$B,'Publication Table (%)'!O$7)),
IF('Publication Table (%)'!$C$5="Operations cancelled for non-clinical/capacity reasons",
IFERROR(SUMIFS(AllPublicationData!$I:$I,AllPublicationData!$A:$A,'Publication Table (%)'!$B180,AllPublicationData!$B:$B,'Publication Table (%)'!$C$4,AllPublicationData!$D:$D,'Publication Table (%)'!O$7)/
SUMIFS(AllPublicationData!$E:$E,AllPublicationData!$A:$A,'Publication Table (%)'!$B180,AllPublicationData!$B:$B,'Publication Table (%)'!$C$4,AllPublicationData!$D:$D,'Publication Table (%)'!O$7),
SUMIFS(AllPublicationData!$I:$I,AllPublicationData!$A:$A,'Publication Table (%)'!$B180,AllPublicationData!$B:$B,'Publication Table (%)'!O$7)/
SUMIFS(AllPublicationData!$E:$E,AllPublicationData!$A:$A,'Publication Table (%)'!$B180,AllPublicationData!$B:$B,'Publication Table (%)'!O$7)),
IF('Publication Table (%)'!$C$5="Cancellations for other reasons",
IFERROR(SUMIFS(AllPublicationData!$J:$J,AllPublicationData!$A:$A,'Publication Table (%)'!$B180,AllPublicationData!$B:$B,'Publication Table (%)'!$C$4,AllPublicationData!$D:$D,'Publication Table (%)'!O$7)/
SUMIFS(AllPublicationData!$E:$E,AllPublicationData!$A:$A,'Publication Table (%)'!$B180,AllPublicationData!$B:$B,'Publication Table (%)'!$C$4,AllPublicationData!$D:$D,'Publication Table (%)'!O$7),
SUMIFS(AllPublicationData!$J:$J,AllPublicationData!$A:$A,'Publication Table (%)'!$B180,AllPublicationData!$B:$B,'Publication Table (%)'!O$7)/
SUMIFS(AllPublicationData!$E:$E,AllPublicationData!$A:$A,'Publication Table (%)'!$B180,AllPublicationData!$B:$B,'Publication Table (%)'!O$7)))))))</f>
        <v>#DIV/0!</v>
      </c>
      <c r="P180" s="96" t="e">
        <f>IF('Publication Table (%)'!$C$5="All Cancelled Operations",
IFERROR(SUMIFS(AllPublicationData!$F:$F,AllPublicationData!$A:$A,'Publication Table (%)'!$B180,AllPublicationData!$B:$B,'Publication Table (%)'!$C$4,AllPublicationData!$D:$D,'Publication Table (%)'!P$7)/
SUMIFS(AllPublicationData!$E:$E,AllPublicationData!$A:$A,'Publication Table (%)'!$B180,AllPublicationData!$B:$B,'Publication Table (%)'!$C$4,AllPublicationData!$D:$D,'Publication Table (%)'!P$7),
SUMIFS(AllPublicationData!$F:$F,AllPublicationData!$A:$A,'Publication Table (%)'!$B180,AllPublicationData!$B:$B,'Publication Table (%)'!P$7)/
SUMIFS(AllPublicationData!$E:$E,AllPublicationData!$A:$A,'Publication Table (%)'!$B180,AllPublicationData!$B:$B,'Publication Table (%)'!P$7)),
IF('Publication Table (%)'!$C$5="Operations cancelled by patient",
IFERROR(SUMIFS(AllPublicationData!$G:$G,AllPublicationData!$A:$A,'Publication Table (%)'!$B180,AllPublicationData!$B:$B,'Publication Table (%)'!$C$4,AllPublicationData!$D:$D,'Publication Table (%)'!P$7)/
SUMIFS(AllPublicationData!$E:$E,AllPublicationData!$A:$A,'Publication Table (%)'!$B180,AllPublicationData!$B:$B,'Publication Table (%)'!$C$4,AllPublicationData!$D:$D,'Publication Table (%)'!P$7),
SUMIFS(AllPublicationData!$G:$G,AllPublicationData!$A:$A,'Publication Table (%)'!$B180,AllPublicationData!$B:$B,'Publication Table (%)'!P$7)/
SUMIFS(AllPublicationData!$E:$E,AllPublicationData!$A:$A,'Publication Table (%)'!$B180,AllPublicationData!$B:$B,'Publication Table (%)'!P$7)),
IF('Publication Table (%)'!$C$5="Operations cancelled for clinical reasons",
IFERROR(SUMIFS(AllPublicationData!$H:$H,AllPublicationData!$A:$A,'Publication Table (%)'!$B180,AllPublicationData!$B:$B,'Publication Table (%)'!$C$4,AllPublicationData!$D:$D,'Publication Table (%)'!P$7)/
SUMIFS(AllPublicationData!$E:$E,AllPublicationData!$A:$A,'Publication Table (%)'!$B180,AllPublicationData!$B:$B,'Publication Table (%)'!$C$4,AllPublicationData!$D:$D,'Publication Table (%)'!P$7),
SUMIFS(AllPublicationData!$H:$H,AllPublicationData!$A:$A,'Publication Table (%)'!$B180,AllPublicationData!$B:$B,'Publication Table (%)'!P$7)/
SUMIFS(AllPublicationData!$E:$E,AllPublicationData!$A:$A,'Publication Table (%)'!$B180,AllPublicationData!$B:$B,'Publication Table (%)'!P$7)),
IF('Publication Table (%)'!$C$5="Operations cancelled for non-clinical/capacity reasons",
IFERROR(SUMIFS(AllPublicationData!$I:$I,AllPublicationData!$A:$A,'Publication Table (%)'!$B180,AllPublicationData!$B:$B,'Publication Table (%)'!$C$4,AllPublicationData!$D:$D,'Publication Table (%)'!P$7)/
SUMIFS(AllPublicationData!$E:$E,AllPublicationData!$A:$A,'Publication Table (%)'!$B180,AllPublicationData!$B:$B,'Publication Table (%)'!$C$4,AllPublicationData!$D:$D,'Publication Table (%)'!P$7),
SUMIFS(AllPublicationData!$I:$I,AllPublicationData!$A:$A,'Publication Table (%)'!$B180,AllPublicationData!$B:$B,'Publication Table (%)'!P$7)/
SUMIFS(AllPublicationData!$E:$E,AllPublicationData!$A:$A,'Publication Table (%)'!$B180,AllPublicationData!$B:$B,'Publication Table (%)'!P$7)),
IF('Publication Table (%)'!$C$5="Cancellations for other reasons",
IFERROR(SUMIFS(AllPublicationData!$J:$J,AllPublicationData!$A:$A,'Publication Table (%)'!$B180,AllPublicationData!$B:$B,'Publication Table (%)'!$C$4,AllPublicationData!$D:$D,'Publication Table (%)'!P$7)/
SUMIFS(AllPublicationData!$E:$E,AllPublicationData!$A:$A,'Publication Table (%)'!$B180,AllPublicationData!$B:$B,'Publication Table (%)'!$C$4,AllPublicationData!$D:$D,'Publication Table (%)'!P$7),
SUMIFS(AllPublicationData!$J:$J,AllPublicationData!$A:$A,'Publication Table (%)'!$B180,AllPublicationData!$B:$B,'Publication Table (%)'!P$7)/
SUMIFS(AllPublicationData!$E:$E,AllPublicationData!$A:$A,'Publication Table (%)'!$B180,AllPublicationData!$B:$B,'Publication Table (%)'!P$7)))))))</f>
        <v>#DIV/0!</v>
      </c>
      <c r="Q180" s="96" t="e">
        <f>IF('Publication Table (%)'!$C$5="All Cancelled Operations",
IFERROR(SUMIFS(AllPublicationData!$F:$F,AllPublicationData!$A:$A,'Publication Table (%)'!$B180,AllPublicationData!$B:$B,'Publication Table (%)'!$C$4,AllPublicationData!$D:$D,'Publication Table (%)'!Q$7)/
SUMIFS(AllPublicationData!$E:$E,AllPublicationData!$A:$A,'Publication Table (%)'!$B180,AllPublicationData!$B:$B,'Publication Table (%)'!$C$4,AllPublicationData!$D:$D,'Publication Table (%)'!Q$7),
SUMIFS(AllPublicationData!$F:$F,AllPublicationData!$A:$A,'Publication Table (%)'!$B180,AllPublicationData!$B:$B,'Publication Table (%)'!Q$7)/
SUMIFS(AllPublicationData!$E:$E,AllPublicationData!$A:$A,'Publication Table (%)'!$B180,AllPublicationData!$B:$B,'Publication Table (%)'!Q$7)),
IF('Publication Table (%)'!$C$5="Operations cancelled by patient",
IFERROR(SUMIFS(AllPublicationData!$G:$G,AllPublicationData!$A:$A,'Publication Table (%)'!$B180,AllPublicationData!$B:$B,'Publication Table (%)'!$C$4,AllPublicationData!$D:$D,'Publication Table (%)'!Q$7)/
SUMIFS(AllPublicationData!$E:$E,AllPublicationData!$A:$A,'Publication Table (%)'!$B180,AllPublicationData!$B:$B,'Publication Table (%)'!$C$4,AllPublicationData!$D:$D,'Publication Table (%)'!Q$7),
SUMIFS(AllPublicationData!$G:$G,AllPublicationData!$A:$A,'Publication Table (%)'!$B180,AllPublicationData!$B:$B,'Publication Table (%)'!Q$7)/
SUMIFS(AllPublicationData!$E:$E,AllPublicationData!$A:$A,'Publication Table (%)'!$B180,AllPublicationData!$B:$B,'Publication Table (%)'!Q$7)),
IF('Publication Table (%)'!$C$5="Operations cancelled for clinical reasons",
IFERROR(SUMIFS(AllPublicationData!$H:$H,AllPublicationData!$A:$A,'Publication Table (%)'!$B180,AllPublicationData!$B:$B,'Publication Table (%)'!$C$4,AllPublicationData!$D:$D,'Publication Table (%)'!Q$7)/
SUMIFS(AllPublicationData!$E:$E,AllPublicationData!$A:$A,'Publication Table (%)'!$B180,AllPublicationData!$B:$B,'Publication Table (%)'!$C$4,AllPublicationData!$D:$D,'Publication Table (%)'!Q$7),
SUMIFS(AllPublicationData!$H:$H,AllPublicationData!$A:$A,'Publication Table (%)'!$B180,AllPublicationData!$B:$B,'Publication Table (%)'!Q$7)/
SUMIFS(AllPublicationData!$E:$E,AllPublicationData!$A:$A,'Publication Table (%)'!$B180,AllPublicationData!$B:$B,'Publication Table (%)'!Q$7)),
IF('Publication Table (%)'!$C$5="Operations cancelled for non-clinical/capacity reasons",
IFERROR(SUMIFS(AllPublicationData!$I:$I,AllPublicationData!$A:$A,'Publication Table (%)'!$B180,AllPublicationData!$B:$B,'Publication Table (%)'!$C$4,AllPublicationData!$D:$D,'Publication Table (%)'!Q$7)/
SUMIFS(AllPublicationData!$E:$E,AllPublicationData!$A:$A,'Publication Table (%)'!$B180,AllPublicationData!$B:$B,'Publication Table (%)'!$C$4,AllPublicationData!$D:$D,'Publication Table (%)'!Q$7),
SUMIFS(AllPublicationData!$I:$I,AllPublicationData!$A:$A,'Publication Table (%)'!$B180,AllPublicationData!$B:$B,'Publication Table (%)'!Q$7)/
SUMIFS(AllPublicationData!$E:$E,AllPublicationData!$A:$A,'Publication Table (%)'!$B180,AllPublicationData!$B:$B,'Publication Table (%)'!Q$7)),
IF('Publication Table (%)'!$C$5="Cancellations for other reasons",
IFERROR(SUMIFS(AllPublicationData!$J:$J,AllPublicationData!$A:$A,'Publication Table (%)'!$B180,AllPublicationData!$B:$B,'Publication Table (%)'!$C$4,AllPublicationData!$D:$D,'Publication Table (%)'!Q$7)/
SUMIFS(AllPublicationData!$E:$E,AllPublicationData!$A:$A,'Publication Table (%)'!$B180,AllPublicationData!$B:$B,'Publication Table (%)'!$C$4,AllPublicationData!$D:$D,'Publication Table (%)'!Q$7),
SUMIFS(AllPublicationData!$J:$J,AllPublicationData!$A:$A,'Publication Table (%)'!$B180,AllPublicationData!$B:$B,'Publication Table (%)'!Q$7)/
SUMIFS(AllPublicationData!$E:$E,AllPublicationData!$A:$A,'Publication Table (%)'!$B180,AllPublicationData!$B:$B,'Publication Table (%)'!Q$7)))))))</f>
        <v>#DIV/0!</v>
      </c>
      <c r="R180" s="96" t="e">
        <f>IF('Publication Table (%)'!$C$5="All Cancelled Operations",
IFERROR(SUMIFS(AllPublicationData!$F:$F,AllPublicationData!$A:$A,'Publication Table (%)'!$B180,AllPublicationData!$B:$B,'Publication Table (%)'!$C$4,AllPublicationData!$D:$D,'Publication Table (%)'!R$7)/
SUMIFS(AllPublicationData!$E:$E,AllPublicationData!$A:$A,'Publication Table (%)'!$B180,AllPublicationData!$B:$B,'Publication Table (%)'!$C$4,AllPublicationData!$D:$D,'Publication Table (%)'!R$7),
SUMIFS(AllPublicationData!$F:$F,AllPublicationData!$A:$A,'Publication Table (%)'!$B180,AllPublicationData!$B:$B,'Publication Table (%)'!R$7)/
SUMIFS(AllPublicationData!$E:$E,AllPublicationData!$A:$A,'Publication Table (%)'!$B180,AllPublicationData!$B:$B,'Publication Table (%)'!R$7)),
IF('Publication Table (%)'!$C$5="Operations cancelled by patient",
IFERROR(SUMIFS(AllPublicationData!$G:$G,AllPublicationData!$A:$A,'Publication Table (%)'!$B180,AllPublicationData!$B:$B,'Publication Table (%)'!$C$4,AllPublicationData!$D:$D,'Publication Table (%)'!R$7)/
SUMIFS(AllPublicationData!$E:$E,AllPublicationData!$A:$A,'Publication Table (%)'!$B180,AllPublicationData!$B:$B,'Publication Table (%)'!$C$4,AllPublicationData!$D:$D,'Publication Table (%)'!R$7),
SUMIFS(AllPublicationData!$G:$G,AllPublicationData!$A:$A,'Publication Table (%)'!$B180,AllPublicationData!$B:$B,'Publication Table (%)'!R$7)/
SUMIFS(AllPublicationData!$E:$E,AllPublicationData!$A:$A,'Publication Table (%)'!$B180,AllPublicationData!$B:$B,'Publication Table (%)'!R$7)),
IF('Publication Table (%)'!$C$5="Operations cancelled for clinical reasons",
IFERROR(SUMIFS(AllPublicationData!$H:$H,AllPublicationData!$A:$A,'Publication Table (%)'!$B180,AllPublicationData!$B:$B,'Publication Table (%)'!$C$4,AllPublicationData!$D:$D,'Publication Table (%)'!R$7)/
SUMIFS(AllPublicationData!$E:$E,AllPublicationData!$A:$A,'Publication Table (%)'!$B180,AllPublicationData!$B:$B,'Publication Table (%)'!$C$4,AllPublicationData!$D:$D,'Publication Table (%)'!R$7),
SUMIFS(AllPublicationData!$H:$H,AllPublicationData!$A:$A,'Publication Table (%)'!$B180,AllPublicationData!$B:$B,'Publication Table (%)'!R$7)/
SUMIFS(AllPublicationData!$E:$E,AllPublicationData!$A:$A,'Publication Table (%)'!$B180,AllPublicationData!$B:$B,'Publication Table (%)'!R$7)),
IF('Publication Table (%)'!$C$5="Operations cancelled for non-clinical/capacity reasons",
IFERROR(SUMIFS(AllPublicationData!$I:$I,AllPublicationData!$A:$A,'Publication Table (%)'!$B180,AllPublicationData!$B:$B,'Publication Table (%)'!$C$4,AllPublicationData!$D:$D,'Publication Table (%)'!R$7)/
SUMIFS(AllPublicationData!$E:$E,AllPublicationData!$A:$A,'Publication Table (%)'!$B180,AllPublicationData!$B:$B,'Publication Table (%)'!$C$4,AllPublicationData!$D:$D,'Publication Table (%)'!R$7),
SUMIFS(AllPublicationData!$I:$I,AllPublicationData!$A:$A,'Publication Table (%)'!$B180,AllPublicationData!$B:$B,'Publication Table (%)'!R$7)/
SUMIFS(AllPublicationData!$E:$E,AllPublicationData!$A:$A,'Publication Table (%)'!$B180,AllPublicationData!$B:$B,'Publication Table (%)'!R$7)),
IF('Publication Table (%)'!$C$5="Cancellations for other reasons",
IFERROR(SUMIFS(AllPublicationData!$J:$J,AllPublicationData!$A:$A,'Publication Table (%)'!$B180,AllPublicationData!$B:$B,'Publication Table (%)'!$C$4,AllPublicationData!$D:$D,'Publication Table (%)'!R$7)/
SUMIFS(AllPublicationData!$E:$E,AllPublicationData!$A:$A,'Publication Table (%)'!$B180,AllPublicationData!$B:$B,'Publication Table (%)'!$C$4,AllPublicationData!$D:$D,'Publication Table (%)'!R$7),
SUMIFS(AllPublicationData!$J:$J,AllPublicationData!$A:$A,'Publication Table (%)'!$B180,AllPublicationData!$B:$B,'Publication Table (%)'!R$7)/
SUMIFS(AllPublicationData!$E:$E,AllPublicationData!$A:$A,'Publication Table (%)'!$B180,AllPublicationData!$B:$B,'Publication Table (%)'!R$7)))))))</f>
        <v>#DIV/0!</v>
      </c>
      <c r="S180" s="96" t="e">
        <f>IF('Publication Table (%)'!$C$5="All Cancelled Operations",
IFERROR(SUMIFS(AllPublicationData!$F:$F,AllPublicationData!$A:$A,'Publication Table (%)'!$B180,AllPublicationData!$B:$B,'Publication Table (%)'!$C$4,AllPublicationData!$D:$D,'Publication Table (%)'!S$7)/
SUMIFS(AllPublicationData!$E:$E,AllPublicationData!$A:$A,'Publication Table (%)'!$B180,AllPublicationData!$B:$B,'Publication Table (%)'!$C$4,AllPublicationData!$D:$D,'Publication Table (%)'!S$7),
SUMIFS(AllPublicationData!$F:$F,AllPublicationData!$A:$A,'Publication Table (%)'!$B180,AllPublicationData!$B:$B,'Publication Table (%)'!S$7)/
SUMIFS(AllPublicationData!$E:$E,AllPublicationData!$A:$A,'Publication Table (%)'!$B180,AllPublicationData!$B:$B,'Publication Table (%)'!S$7)),
IF('Publication Table (%)'!$C$5="Operations cancelled by patient",
IFERROR(SUMIFS(AllPublicationData!$G:$G,AllPublicationData!$A:$A,'Publication Table (%)'!$B180,AllPublicationData!$B:$B,'Publication Table (%)'!$C$4,AllPublicationData!$D:$D,'Publication Table (%)'!S$7)/
SUMIFS(AllPublicationData!$E:$E,AllPublicationData!$A:$A,'Publication Table (%)'!$B180,AllPublicationData!$B:$B,'Publication Table (%)'!$C$4,AllPublicationData!$D:$D,'Publication Table (%)'!S$7),
SUMIFS(AllPublicationData!$G:$G,AllPublicationData!$A:$A,'Publication Table (%)'!$B180,AllPublicationData!$B:$B,'Publication Table (%)'!S$7)/
SUMIFS(AllPublicationData!$E:$E,AllPublicationData!$A:$A,'Publication Table (%)'!$B180,AllPublicationData!$B:$B,'Publication Table (%)'!S$7)),
IF('Publication Table (%)'!$C$5="Operations cancelled for clinical reasons",
IFERROR(SUMIFS(AllPublicationData!$H:$H,AllPublicationData!$A:$A,'Publication Table (%)'!$B180,AllPublicationData!$B:$B,'Publication Table (%)'!$C$4,AllPublicationData!$D:$D,'Publication Table (%)'!S$7)/
SUMIFS(AllPublicationData!$E:$E,AllPublicationData!$A:$A,'Publication Table (%)'!$B180,AllPublicationData!$B:$B,'Publication Table (%)'!$C$4,AllPublicationData!$D:$D,'Publication Table (%)'!S$7),
SUMIFS(AllPublicationData!$H:$H,AllPublicationData!$A:$A,'Publication Table (%)'!$B180,AllPublicationData!$B:$B,'Publication Table (%)'!S$7)/
SUMIFS(AllPublicationData!$E:$E,AllPublicationData!$A:$A,'Publication Table (%)'!$B180,AllPublicationData!$B:$B,'Publication Table (%)'!S$7)),
IF('Publication Table (%)'!$C$5="Operations cancelled for non-clinical/capacity reasons",
IFERROR(SUMIFS(AllPublicationData!$I:$I,AllPublicationData!$A:$A,'Publication Table (%)'!$B180,AllPublicationData!$B:$B,'Publication Table (%)'!$C$4,AllPublicationData!$D:$D,'Publication Table (%)'!S$7)/
SUMIFS(AllPublicationData!$E:$E,AllPublicationData!$A:$A,'Publication Table (%)'!$B180,AllPublicationData!$B:$B,'Publication Table (%)'!$C$4,AllPublicationData!$D:$D,'Publication Table (%)'!S$7),
SUMIFS(AllPublicationData!$I:$I,AllPublicationData!$A:$A,'Publication Table (%)'!$B180,AllPublicationData!$B:$B,'Publication Table (%)'!S$7)/
SUMIFS(AllPublicationData!$E:$E,AllPublicationData!$A:$A,'Publication Table (%)'!$B180,AllPublicationData!$B:$B,'Publication Table (%)'!S$7)),
IF('Publication Table (%)'!$C$5="Cancellations for other reasons",
IFERROR(SUMIFS(AllPublicationData!$J:$J,AllPublicationData!$A:$A,'Publication Table (%)'!$B180,AllPublicationData!$B:$B,'Publication Table (%)'!$C$4,AllPublicationData!$D:$D,'Publication Table (%)'!S$7)/
SUMIFS(AllPublicationData!$E:$E,AllPublicationData!$A:$A,'Publication Table (%)'!$B180,AllPublicationData!$B:$B,'Publication Table (%)'!$C$4,AllPublicationData!$D:$D,'Publication Table (%)'!S$7),
SUMIFS(AllPublicationData!$J:$J,AllPublicationData!$A:$A,'Publication Table (%)'!$B180,AllPublicationData!$B:$B,'Publication Table (%)'!S$7)/
SUMIFS(AllPublicationData!$E:$E,AllPublicationData!$A:$A,'Publication Table (%)'!$B180,AllPublicationData!$B:$B,'Publication Table (%)'!S$7)))))))</f>
        <v>#DIV/0!</v>
      </c>
    </row>
    <row r="181" spans="3:19" x14ac:dyDescent="0.35">
      <c r="C181" s="112">
        <f>IF('Publication Table (%)'!$C$5="All Cancelled Operations",
SUMIFS(AllPublicationData!$F:$F,AllPublicationData!$A:$A,'Publication Table (%)'!$B181,AllPublicationData!$B:$B,'Publication Table (%)'!$C$4),
IF('Publication Table (%)'!$C$5="Operations cancelled by patient",
SUMIFS(AllPublicationData!$G:$G,AllPublicationData!$A:$A,'Publication Table (%)'!$B181,AllPublicationData!$B:$B,'Publication Table (%)'!$C$4),
IF('Publication Table (%)'!$C$5="Operations cancelled for clinical reasons",
SUMIFS(AllPublicationData!$H:$H,AllPublicationData!$A:$A,'Publication Table (%)'!$B181,AllPublicationData!$B:$B,'Publication Table (%)'!$C$4),
IF('Publication Table (%)'!$C$5="Operations cancelled for non-clinical/capacity reasons",
SUMIFS(AllPublicationData!$I:$I,AllPublicationData!$A:$A,'Publication Table (%)'!$B181,AllPublicationData!$B:$B,'Publication Table (%)'!$C$4),
IF('Publication Table (%)'!$C$5="Cancellations for other reasons",
SUMIFS(AllPublicationData!$J:$J,AllPublicationData!$A:$A,'Publication Table (%)'!$B181,AllPublicationData!$B:$B,'Publication Table (%)'!$C$4))))))+
IF(AND($C$4="NHS Scotland",$C$5="All Cancelled Operations"),
SUMIFS(AllPublicationData!$F:$F,AllPublicationData!$A:$A,'Publication Table (%)'!$B181),
IF(AND($C$4="NHS Scotland",$C$5="Operations cancelled by patient"),
SUMIFS(AllPublicationData!$G:$G,AllPublicationData!$A:$A,'Publication Table (%)'!$B181),
IF(AND($C$4="NHS Scotland",$C$5="Operations cancelled for clinical reasons"),
SUMIFS(AllPublicationData!$H:$H,AllPublicationData!$A:$A,'Publication Table (%)'!$B181),
IF(AND($C$4="NHS Scotland",$C$5="Operations cancelled for non-clinical/capacity reasons"),
SUMIFS(AllPublicationData!$I:$I,AllPublicationData!$A:$A,'Publication Table (%)'!$B181),
IF(AND($C$4="NHS Scotland",$C$5="Cancellations for other reasons"),
SUMIFS(AllPublicationData!$J:$J,AllPublicationData!$A:$A,'Publication Table (%)'!$B181))))))</f>
        <v>0</v>
      </c>
      <c r="D181" s="110" t="e">
        <f>IF(AND('Publication Table (%)'!$C$5="All Cancelled Operations",$C$4&lt;&gt;"NHS Scotland"),
IFERROR(SUMIFS(AllPublicationData!$F:$F,AllPublicationData!$A:$A,'Publication Table (%)'!$B181,AllPublicationData!$B:$B,'Publication Table (%)'!$C$4,AllPublicationData!$D:$D,'Publication Table (%)'!D$7)/
SUMIFS(AllPublicationData!$E:$E,AllPublicationData!$A:$A,'Publication Table (%)'!$B181,AllPublicationData!$B:$B,'Publication Table (%)'!$C$4,AllPublicationData!$D:$D,'Publication Table (%)'!D$7),
SUMIFS(AllPublicationData!$F:$F,AllPublicationData!$A:$A,'Publication Table (%)'!$B181,AllPublicationData!$B:$B,'Publication Table (%)'!D$7)/
SUMIFS(AllPublicationData!$E:$E,AllPublicationData!$A:$A,'Publication Table (%)'!$B181,AllPublicationData!$B:$B,'Publication Table (%)'!D$7)),
IF(AND('Publication Table (%)'!$C$5="Operations cancelled by patient",$C$4&lt;&gt;"NHS Scotland"),
IFERROR(SUMIFS(AllPublicationData!$G:$G,AllPublicationData!$A:$A,'Publication Table (%)'!$B181,AllPublicationData!$B:$B,'Publication Table (%)'!$C$4,AllPublicationData!$D:$D,'Publication Table (%)'!D$7)/
SUMIFS(AllPublicationData!$E:$E,AllPublicationData!$A:$A,'Publication Table (%)'!$B181,AllPublicationData!$B:$B,'Publication Table (%)'!$C$4,AllPublicationData!$D:$D,'Publication Table (%)'!D$7),
SUMIFS(AllPublicationData!$G:$G,AllPublicationData!$A:$A,'Publication Table (%)'!$B181,AllPublicationData!$B:$B,'Publication Table (%)'!D$7)/
SUMIFS(AllPublicationData!$E:$E,AllPublicationData!$A:$A,'Publication Table (%)'!$B181,AllPublicationData!$B:$B,'Publication Table (%)'!D$7)),
IF(AND('Publication Table (%)'!$C$5="Operations cancelled for clinical reasons",$C$4&lt;&gt;"NHS Scotland"),
IFERROR(SUMIFS(AllPublicationData!$H:$H,AllPublicationData!$A:$A,'Publication Table (%)'!$B181,AllPublicationData!$B:$B,'Publication Table (%)'!$C$4,AllPublicationData!$D:$D,'Publication Table (%)'!D$7)/
SUMIFS(AllPublicationData!$E:$E,AllPublicationData!$A:$A,'Publication Table (%)'!$B181,AllPublicationData!$B:$B,'Publication Table (%)'!$C$4,AllPublicationData!$D:$D,'Publication Table (%)'!D$7),
SUMIFS(AllPublicationData!$H:$H,AllPublicationData!$A:$A,'Publication Table (%)'!$B181,AllPublicationData!$B:$B,'Publication Table (%)'!D$7)/
SUMIFS(AllPublicationData!$E:$E,AllPublicationData!$A:$A,'Publication Table (%)'!$B181,AllPublicationData!$B:$B,'Publication Table (%)'!D$7)),
IF(AND('Publication Table (%)'!$C$5="Operations cancelled for non-clinical/capacity reasons",$C$4&lt;&gt;"NHS Scotland"),
IFERROR(SUMIFS(AllPublicationData!$I:$I,AllPublicationData!$A:$A,'Publication Table (%)'!$B181,AllPublicationData!$B:$B,'Publication Table (%)'!$C$4,AllPublicationData!$D:$D,'Publication Table (%)'!D$7)/
SUMIFS(AllPublicationData!$E:$E,AllPublicationData!$A:$A,'Publication Table (%)'!$B181,AllPublicationData!$B:$B,'Publication Table (%)'!$C$4,AllPublicationData!$D:$D,'Publication Table (%)'!D$7),
SUMIFS(AllPublicationData!$I:$I,AllPublicationData!$A:$A,'Publication Table (%)'!$B181,AllPublicationData!$B:$B,'Publication Table (%)'!D$7)/
SUMIFS(AllPublicationData!$E:$E,AllPublicationData!$A:$A,'Publication Table (%)'!$B181,AllPublicationData!$B:$B,'Publication Table (%)'!D$7)),
IF(AND('Publication Table (%)'!$C$5="Cancellations for other reasons",$C$4&lt;&gt;"NHS Scotland"),
IFERROR(SUMIFS(AllPublicationData!$J:$J,AllPublicationData!$A:$A,'Publication Table (%)'!$B181,AllPublicationData!$B:$B,'Publication Table (%)'!$C$4,AllPublicationData!$D:$D,'Publication Table (%)'!D$7)/
SUMIFS(AllPublicationData!$E:$E,AllPublicationData!$A:$A,'Publication Table (%)'!$B181,AllPublicationData!$B:$B,'Publication Table (%)'!$C$4,AllPublicationData!$D:$D,'Publication Table (%)'!D$7),
SUMIFS(AllPublicationData!$J:$J,AllPublicationData!$A:$A,'Publication Table (%)'!$B181,AllPublicationData!$B:$B,'Publication Table (%)'!D$7)/
SUMIFS(AllPublicationData!$E:$E,AllPublicationData!$A:$A,'Publication Table (%)'!$B181,AllPublicationData!$B:$B,'Publication Table (%)'!D$7)),
IF(AND($C$4="NHS Scotland",$C$5="All Cancelled Operations"),
SUMIFS(AllPublicationData!$F:$F,AllPublicationData!$A:$A,'Publication Table'!$B181)/
SUMIFS(AllPublicationData!$E:$E,AllPublicationData!$A:$A,'Publication Table'!$B181),
IF(AND($C$4="NHS Scotland",$C$5="Operations cancelled by patient"),
SUMIFS(AllPublicationData!$G:$G,AllPublicationData!$A:$A,'Publication Table'!$B181)/
SUMIFS(AllPublicationData!$E:$E,AllPublicationData!$A:$A,'Publication Table'!$B181),
IF(AND($C$4="NHS Scotland",$C$5="Operations cancelled for clinical reasons"),
SUMIFS(AllPublicationData!$H:$H,AllPublicationData!$A:$A,'Publication Table'!$B181)/
SUMIFS(AllPublicationData!$E:$E,AllPublicationData!$A:$A,'Publication Table'!$B181),
IF(AND($C$4="NHS Scotland",$C$5="Operations cancelled for non-clinical/capacity reasons"),
SUMIFS(AllPublicationData!$I:$I,AllPublicationData!$A:$A,'Publication Table'!$B181)/
SUMIFS(AllPublicationData!$E:$E,AllPublicationData!$A:$A,'Publication Table'!$B181),
IF(AND($C$4="NHS Scotland",$C$5="Cancellations for other reasons"),
SUMIFS(AllPublicationData!$J:$J,AllPublicationData!$A:$A,'Publication Table'!$B181)/
SUMIFS(AllPublicationData!$E:$E,AllPublicationData!$A:$A,'Publication Table'!$B181)))))))))))</f>
        <v>#DIV/0!</v>
      </c>
      <c r="E181" s="96" t="e">
        <f>IF('Publication Table (%)'!$C$5="All Cancelled Operations",
IFERROR(SUMIFS(AllPublicationData!$F:$F,AllPublicationData!$A:$A,'Publication Table (%)'!$B181,AllPublicationData!$B:$B,'Publication Table (%)'!$C$4,AllPublicationData!$D:$D,'Publication Table (%)'!E$7)/
SUMIFS(AllPublicationData!$E:$E,AllPublicationData!$A:$A,'Publication Table (%)'!$B181,AllPublicationData!$B:$B,'Publication Table (%)'!$C$4,AllPublicationData!$D:$D,'Publication Table (%)'!E$7),
SUMIFS(AllPublicationData!$F:$F,AllPublicationData!$A:$A,'Publication Table (%)'!$B181,AllPublicationData!$B:$B,'Publication Table (%)'!E$7)/
SUMIFS(AllPublicationData!$E:$E,AllPublicationData!$A:$A,'Publication Table (%)'!$B181,AllPublicationData!$B:$B,'Publication Table (%)'!E$7)),
IF('Publication Table (%)'!$C$5="Operations cancelled by patient",
IFERROR(SUMIFS(AllPublicationData!$G:$G,AllPublicationData!$A:$A,'Publication Table (%)'!$B181,AllPublicationData!$B:$B,'Publication Table (%)'!$C$4,AllPublicationData!$D:$D,'Publication Table (%)'!E$7)/
SUMIFS(AllPublicationData!$E:$E,AllPublicationData!$A:$A,'Publication Table (%)'!$B181,AllPublicationData!$B:$B,'Publication Table (%)'!$C$4,AllPublicationData!$D:$D,'Publication Table (%)'!E$7),
SUMIFS(AllPublicationData!$G:$G,AllPublicationData!$A:$A,'Publication Table (%)'!$B181,AllPublicationData!$B:$B,'Publication Table (%)'!E$7)/
SUMIFS(AllPublicationData!$E:$E,AllPublicationData!$A:$A,'Publication Table (%)'!$B181,AllPublicationData!$B:$B,'Publication Table (%)'!E$7)),
IF('Publication Table (%)'!$C$5="Operations cancelled for clinical reasons",
IFERROR(SUMIFS(AllPublicationData!$H:$H,AllPublicationData!$A:$A,'Publication Table (%)'!$B181,AllPublicationData!$B:$B,'Publication Table (%)'!$C$4,AllPublicationData!$D:$D,'Publication Table (%)'!E$7)/
SUMIFS(AllPublicationData!$E:$E,AllPublicationData!$A:$A,'Publication Table (%)'!$B181,AllPublicationData!$B:$B,'Publication Table (%)'!$C$4,AllPublicationData!$D:$D,'Publication Table (%)'!E$7),
SUMIFS(AllPublicationData!$H:$H,AllPublicationData!$A:$A,'Publication Table (%)'!$B181,AllPublicationData!$B:$B,'Publication Table (%)'!E$7)/
SUMIFS(AllPublicationData!$E:$E,AllPublicationData!$A:$A,'Publication Table (%)'!$B181,AllPublicationData!$B:$B,'Publication Table (%)'!E$7)),
IF('Publication Table (%)'!$C$5="Operations cancelled for non-clinical/capacity reasons",
IFERROR(SUMIFS(AllPublicationData!$I:$I,AllPublicationData!$A:$A,'Publication Table (%)'!$B181,AllPublicationData!$B:$B,'Publication Table (%)'!$C$4,AllPublicationData!$D:$D,'Publication Table (%)'!E$7)/
SUMIFS(AllPublicationData!$E:$E,AllPublicationData!$A:$A,'Publication Table (%)'!$B181,AllPublicationData!$B:$B,'Publication Table (%)'!$C$4,AllPublicationData!$D:$D,'Publication Table (%)'!E$7),
SUMIFS(AllPublicationData!$I:$I,AllPublicationData!$A:$A,'Publication Table (%)'!$B181,AllPublicationData!$B:$B,'Publication Table (%)'!E$7)/
SUMIFS(AllPublicationData!$E:$E,AllPublicationData!$A:$A,'Publication Table (%)'!$B181,AllPublicationData!$B:$B,'Publication Table (%)'!E$7)),
IF('Publication Table (%)'!$C$5="Cancellations for other reasons",
IFERROR(SUMIFS(AllPublicationData!$J:$J,AllPublicationData!$A:$A,'Publication Table (%)'!$B181,AllPublicationData!$B:$B,'Publication Table (%)'!$C$4,AllPublicationData!$D:$D,'Publication Table (%)'!E$7)/
SUMIFS(AllPublicationData!$E:$E,AllPublicationData!$A:$A,'Publication Table (%)'!$B181,AllPublicationData!$B:$B,'Publication Table (%)'!$C$4,AllPublicationData!$D:$D,'Publication Table (%)'!E$7),
SUMIFS(AllPublicationData!$J:$J,AllPublicationData!$A:$A,'Publication Table (%)'!$B181,AllPublicationData!$B:$B,'Publication Table (%)'!E$7)/
SUMIFS(AllPublicationData!$E:$E,AllPublicationData!$A:$A,'Publication Table (%)'!$B181,AllPublicationData!$B:$B,'Publication Table (%)'!E$7)))))))</f>
        <v>#DIV/0!</v>
      </c>
      <c r="F181" s="96" t="e">
        <f>IF('Publication Table (%)'!$C$5="All Cancelled Operations",
IFERROR(SUMIFS(AllPublicationData!$F:$F,AllPublicationData!$A:$A,'Publication Table (%)'!$B181,AllPublicationData!$B:$B,'Publication Table (%)'!$C$4,AllPublicationData!$D:$D,'Publication Table (%)'!F$7)/
SUMIFS(AllPublicationData!$E:$E,AllPublicationData!$A:$A,'Publication Table (%)'!$B181,AllPublicationData!$B:$B,'Publication Table (%)'!$C$4,AllPublicationData!$D:$D,'Publication Table (%)'!F$7),
SUMIFS(AllPublicationData!$F:$F,AllPublicationData!$A:$A,'Publication Table (%)'!$B181,AllPublicationData!$B:$B,'Publication Table (%)'!F$7)/
SUMIFS(AllPublicationData!$E:$E,AllPublicationData!$A:$A,'Publication Table (%)'!$B181,AllPublicationData!$B:$B,'Publication Table (%)'!F$7)),
IF('Publication Table (%)'!$C$5="Operations cancelled by patient",
IFERROR(SUMIFS(AllPublicationData!$G:$G,AllPublicationData!$A:$A,'Publication Table (%)'!$B181,AllPublicationData!$B:$B,'Publication Table (%)'!$C$4,AllPublicationData!$D:$D,'Publication Table (%)'!F$7)/
SUMIFS(AllPublicationData!$E:$E,AllPublicationData!$A:$A,'Publication Table (%)'!$B181,AllPublicationData!$B:$B,'Publication Table (%)'!$C$4,AllPublicationData!$D:$D,'Publication Table (%)'!F$7),
SUMIFS(AllPublicationData!$G:$G,AllPublicationData!$A:$A,'Publication Table (%)'!$B181,AllPublicationData!$B:$B,'Publication Table (%)'!F$7)/
SUMIFS(AllPublicationData!$E:$E,AllPublicationData!$A:$A,'Publication Table (%)'!$B181,AllPublicationData!$B:$B,'Publication Table (%)'!F$7)),
IF('Publication Table (%)'!$C$5="Operations cancelled for clinical reasons",
IFERROR(SUMIFS(AllPublicationData!$H:$H,AllPublicationData!$A:$A,'Publication Table (%)'!$B181,AllPublicationData!$B:$B,'Publication Table (%)'!$C$4,AllPublicationData!$D:$D,'Publication Table (%)'!F$7)/
SUMIFS(AllPublicationData!$E:$E,AllPublicationData!$A:$A,'Publication Table (%)'!$B181,AllPublicationData!$B:$B,'Publication Table (%)'!$C$4,AllPublicationData!$D:$D,'Publication Table (%)'!F$7),
SUMIFS(AllPublicationData!$H:$H,AllPublicationData!$A:$A,'Publication Table (%)'!$B181,AllPublicationData!$B:$B,'Publication Table (%)'!F$7)/
SUMIFS(AllPublicationData!$E:$E,AllPublicationData!$A:$A,'Publication Table (%)'!$B181,AllPublicationData!$B:$B,'Publication Table (%)'!F$7)),
IF('Publication Table (%)'!$C$5="Operations cancelled for non-clinical/capacity reasons",
IFERROR(SUMIFS(AllPublicationData!$I:$I,AllPublicationData!$A:$A,'Publication Table (%)'!$B181,AllPublicationData!$B:$B,'Publication Table (%)'!$C$4,AllPublicationData!$D:$D,'Publication Table (%)'!F$7)/
SUMIFS(AllPublicationData!$E:$E,AllPublicationData!$A:$A,'Publication Table (%)'!$B181,AllPublicationData!$B:$B,'Publication Table (%)'!$C$4,AllPublicationData!$D:$D,'Publication Table (%)'!F$7),
SUMIFS(AllPublicationData!$I:$I,AllPublicationData!$A:$A,'Publication Table (%)'!$B181,AllPublicationData!$B:$B,'Publication Table (%)'!F$7)/
SUMIFS(AllPublicationData!$E:$E,AllPublicationData!$A:$A,'Publication Table (%)'!$B181,AllPublicationData!$B:$B,'Publication Table (%)'!F$7)),
IF('Publication Table (%)'!$C$5="Cancellations for other reasons",
IFERROR(SUMIFS(AllPublicationData!$J:$J,AllPublicationData!$A:$A,'Publication Table (%)'!$B181,AllPublicationData!$B:$B,'Publication Table (%)'!$C$4,AllPublicationData!$D:$D,'Publication Table (%)'!F$7)/
SUMIFS(AllPublicationData!$E:$E,AllPublicationData!$A:$A,'Publication Table (%)'!$B181,AllPublicationData!$B:$B,'Publication Table (%)'!$C$4,AllPublicationData!$D:$D,'Publication Table (%)'!F$7),
SUMIFS(AllPublicationData!$J:$J,AllPublicationData!$A:$A,'Publication Table (%)'!$B181,AllPublicationData!$B:$B,'Publication Table (%)'!F$7)/
SUMIFS(AllPublicationData!$E:$E,AllPublicationData!$A:$A,'Publication Table (%)'!$B181,AllPublicationData!$B:$B,'Publication Table (%)'!F$7)))))))</f>
        <v>#DIV/0!</v>
      </c>
      <c r="G181" s="96" t="e">
        <f>IF('Publication Table (%)'!$C$5="All Cancelled Operations",
IFERROR(SUMIFS(AllPublicationData!$F:$F,AllPublicationData!$A:$A,'Publication Table (%)'!$B181,AllPublicationData!$B:$B,'Publication Table (%)'!$C$4,AllPublicationData!$D:$D,'Publication Table (%)'!G$7)/
SUMIFS(AllPublicationData!$E:$E,AllPublicationData!$A:$A,'Publication Table (%)'!$B181,AllPublicationData!$B:$B,'Publication Table (%)'!$C$4,AllPublicationData!$D:$D,'Publication Table (%)'!G$7),
SUMIFS(AllPublicationData!$F:$F,AllPublicationData!$A:$A,'Publication Table (%)'!$B181,AllPublicationData!$B:$B,'Publication Table (%)'!G$7)/
SUMIFS(AllPublicationData!$E:$E,AllPublicationData!$A:$A,'Publication Table (%)'!$B181,AllPublicationData!$B:$B,'Publication Table (%)'!G$7)),
IF('Publication Table (%)'!$C$5="Operations cancelled by patient",
IFERROR(SUMIFS(AllPublicationData!$G:$G,AllPublicationData!$A:$A,'Publication Table (%)'!$B181,AllPublicationData!$B:$B,'Publication Table (%)'!$C$4,AllPublicationData!$D:$D,'Publication Table (%)'!G$7)/
SUMIFS(AllPublicationData!$E:$E,AllPublicationData!$A:$A,'Publication Table (%)'!$B181,AllPublicationData!$B:$B,'Publication Table (%)'!$C$4,AllPublicationData!$D:$D,'Publication Table (%)'!G$7),
SUMIFS(AllPublicationData!$G:$G,AllPublicationData!$A:$A,'Publication Table (%)'!$B181,AllPublicationData!$B:$B,'Publication Table (%)'!G$7)/
SUMIFS(AllPublicationData!$E:$E,AllPublicationData!$A:$A,'Publication Table (%)'!$B181,AllPublicationData!$B:$B,'Publication Table (%)'!G$7)),
IF('Publication Table (%)'!$C$5="Operations cancelled for clinical reasons",
IFERROR(SUMIFS(AllPublicationData!$H:$H,AllPublicationData!$A:$A,'Publication Table (%)'!$B181,AllPublicationData!$B:$B,'Publication Table (%)'!$C$4,AllPublicationData!$D:$D,'Publication Table (%)'!G$7)/
SUMIFS(AllPublicationData!$E:$E,AllPublicationData!$A:$A,'Publication Table (%)'!$B181,AllPublicationData!$B:$B,'Publication Table (%)'!$C$4,AllPublicationData!$D:$D,'Publication Table (%)'!G$7),
SUMIFS(AllPublicationData!$H:$H,AllPublicationData!$A:$A,'Publication Table (%)'!$B181,AllPublicationData!$B:$B,'Publication Table (%)'!G$7)/
SUMIFS(AllPublicationData!$E:$E,AllPublicationData!$A:$A,'Publication Table (%)'!$B181,AllPublicationData!$B:$B,'Publication Table (%)'!G$7)),
IF('Publication Table (%)'!$C$5="Operations cancelled for non-clinical/capacity reasons",
IFERROR(SUMIFS(AllPublicationData!$I:$I,AllPublicationData!$A:$A,'Publication Table (%)'!$B181,AllPublicationData!$B:$B,'Publication Table (%)'!$C$4,AllPublicationData!$D:$D,'Publication Table (%)'!G$7)/
SUMIFS(AllPublicationData!$E:$E,AllPublicationData!$A:$A,'Publication Table (%)'!$B181,AllPublicationData!$B:$B,'Publication Table (%)'!$C$4,AllPublicationData!$D:$D,'Publication Table (%)'!G$7),
SUMIFS(AllPublicationData!$I:$I,AllPublicationData!$A:$A,'Publication Table (%)'!$B181,AllPublicationData!$B:$B,'Publication Table (%)'!G$7)/
SUMIFS(AllPublicationData!$E:$E,AllPublicationData!$A:$A,'Publication Table (%)'!$B181,AllPublicationData!$B:$B,'Publication Table (%)'!G$7)),
IF('Publication Table (%)'!$C$5="Cancellations for other reasons",
IFERROR(SUMIFS(AllPublicationData!$J:$J,AllPublicationData!$A:$A,'Publication Table (%)'!$B181,AllPublicationData!$B:$B,'Publication Table (%)'!$C$4,AllPublicationData!$D:$D,'Publication Table (%)'!G$7)/
SUMIFS(AllPublicationData!$E:$E,AllPublicationData!$A:$A,'Publication Table (%)'!$B181,AllPublicationData!$B:$B,'Publication Table (%)'!$C$4,AllPublicationData!$D:$D,'Publication Table (%)'!G$7),
SUMIFS(AllPublicationData!$J:$J,AllPublicationData!$A:$A,'Publication Table (%)'!$B181,AllPublicationData!$B:$B,'Publication Table (%)'!G$7)/
SUMIFS(AllPublicationData!$E:$E,AllPublicationData!$A:$A,'Publication Table (%)'!$B181,AllPublicationData!$B:$B,'Publication Table (%)'!G$7)))))))</f>
        <v>#DIV/0!</v>
      </c>
      <c r="H181" s="96" t="e">
        <f>IF('Publication Table (%)'!$C$5="All Cancelled Operations",
IFERROR(SUMIFS(AllPublicationData!$F:$F,AllPublicationData!$A:$A,'Publication Table (%)'!$B181,AllPublicationData!$B:$B,'Publication Table (%)'!$C$4,AllPublicationData!$D:$D,'Publication Table (%)'!H$7)/
SUMIFS(AllPublicationData!$E:$E,AllPublicationData!$A:$A,'Publication Table (%)'!$B181,AllPublicationData!$B:$B,'Publication Table (%)'!$C$4,AllPublicationData!$D:$D,'Publication Table (%)'!H$7),
SUMIFS(AllPublicationData!$F:$F,AllPublicationData!$A:$A,'Publication Table (%)'!$B181,AllPublicationData!$B:$B,'Publication Table (%)'!H$7)/
SUMIFS(AllPublicationData!$E:$E,AllPublicationData!$A:$A,'Publication Table (%)'!$B181,AllPublicationData!$B:$B,'Publication Table (%)'!H$7)),
IF('Publication Table (%)'!$C$5="Operations cancelled by patient",
IFERROR(SUMIFS(AllPublicationData!$G:$G,AllPublicationData!$A:$A,'Publication Table (%)'!$B181,AllPublicationData!$B:$B,'Publication Table (%)'!$C$4,AllPublicationData!$D:$D,'Publication Table (%)'!H$7)/
SUMIFS(AllPublicationData!$E:$E,AllPublicationData!$A:$A,'Publication Table (%)'!$B181,AllPublicationData!$B:$B,'Publication Table (%)'!$C$4,AllPublicationData!$D:$D,'Publication Table (%)'!H$7),
SUMIFS(AllPublicationData!$G:$G,AllPublicationData!$A:$A,'Publication Table (%)'!$B181,AllPublicationData!$B:$B,'Publication Table (%)'!H$7)/
SUMIFS(AllPublicationData!$E:$E,AllPublicationData!$A:$A,'Publication Table (%)'!$B181,AllPublicationData!$B:$B,'Publication Table (%)'!H$7)),
IF('Publication Table (%)'!$C$5="Operations cancelled for clinical reasons",
IFERROR(SUMIFS(AllPublicationData!$H:$H,AllPublicationData!$A:$A,'Publication Table (%)'!$B181,AllPublicationData!$B:$B,'Publication Table (%)'!$C$4,AllPublicationData!$D:$D,'Publication Table (%)'!H$7)/
SUMIFS(AllPublicationData!$E:$E,AllPublicationData!$A:$A,'Publication Table (%)'!$B181,AllPublicationData!$B:$B,'Publication Table (%)'!$C$4,AllPublicationData!$D:$D,'Publication Table (%)'!H$7),
SUMIFS(AllPublicationData!$H:$H,AllPublicationData!$A:$A,'Publication Table (%)'!$B181,AllPublicationData!$B:$B,'Publication Table (%)'!H$7)/
SUMIFS(AllPublicationData!$E:$E,AllPublicationData!$A:$A,'Publication Table (%)'!$B181,AllPublicationData!$B:$B,'Publication Table (%)'!H$7)),
IF('Publication Table (%)'!$C$5="Operations cancelled for non-clinical/capacity reasons",
IFERROR(SUMIFS(AllPublicationData!$I:$I,AllPublicationData!$A:$A,'Publication Table (%)'!$B181,AllPublicationData!$B:$B,'Publication Table (%)'!$C$4,AllPublicationData!$D:$D,'Publication Table (%)'!H$7)/
SUMIFS(AllPublicationData!$E:$E,AllPublicationData!$A:$A,'Publication Table (%)'!$B181,AllPublicationData!$B:$B,'Publication Table (%)'!$C$4,AllPublicationData!$D:$D,'Publication Table (%)'!H$7),
SUMIFS(AllPublicationData!$I:$I,AllPublicationData!$A:$A,'Publication Table (%)'!$B181,AllPublicationData!$B:$B,'Publication Table (%)'!H$7)/
SUMIFS(AllPublicationData!$E:$E,AllPublicationData!$A:$A,'Publication Table (%)'!$B181,AllPublicationData!$B:$B,'Publication Table (%)'!H$7)),
IF('Publication Table (%)'!$C$5="Cancellations for other reasons",
IFERROR(SUMIFS(AllPublicationData!$J:$J,AllPublicationData!$A:$A,'Publication Table (%)'!$B181,AllPublicationData!$B:$B,'Publication Table (%)'!$C$4,AllPublicationData!$D:$D,'Publication Table (%)'!H$7)/
SUMIFS(AllPublicationData!$E:$E,AllPublicationData!$A:$A,'Publication Table (%)'!$B181,AllPublicationData!$B:$B,'Publication Table (%)'!$C$4,AllPublicationData!$D:$D,'Publication Table (%)'!H$7),
SUMIFS(AllPublicationData!$J:$J,AllPublicationData!$A:$A,'Publication Table (%)'!$B181,AllPublicationData!$B:$B,'Publication Table (%)'!H$7)/
SUMIFS(AllPublicationData!$E:$E,AllPublicationData!$A:$A,'Publication Table (%)'!$B181,AllPublicationData!$B:$B,'Publication Table (%)'!H$7)))))))</f>
        <v>#DIV/0!</v>
      </c>
      <c r="I181" s="96" t="e">
        <f>IF('Publication Table (%)'!$C$5="All Cancelled Operations",
IFERROR(SUMIFS(AllPublicationData!$F:$F,AllPublicationData!$A:$A,'Publication Table (%)'!$B181,AllPublicationData!$B:$B,'Publication Table (%)'!$C$4,AllPublicationData!$D:$D,'Publication Table (%)'!I$7)/
SUMIFS(AllPublicationData!$E:$E,AllPublicationData!$A:$A,'Publication Table (%)'!$B181,AllPublicationData!$B:$B,'Publication Table (%)'!$C$4,AllPublicationData!$D:$D,'Publication Table (%)'!I$7),
SUMIFS(AllPublicationData!$F:$F,AllPublicationData!$A:$A,'Publication Table (%)'!$B181,AllPublicationData!$B:$B,'Publication Table (%)'!I$7)/
SUMIFS(AllPublicationData!$E:$E,AllPublicationData!$A:$A,'Publication Table (%)'!$B181,AllPublicationData!$B:$B,'Publication Table (%)'!I$7)),
IF('Publication Table (%)'!$C$5="Operations cancelled by patient",
IFERROR(SUMIFS(AllPublicationData!$G:$G,AllPublicationData!$A:$A,'Publication Table (%)'!$B181,AllPublicationData!$B:$B,'Publication Table (%)'!$C$4,AllPublicationData!$D:$D,'Publication Table (%)'!I$7)/
SUMIFS(AllPublicationData!$E:$E,AllPublicationData!$A:$A,'Publication Table (%)'!$B181,AllPublicationData!$B:$B,'Publication Table (%)'!$C$4,AllPublicationData!$D:$D,'Publication Table (%)'!I$7),
SUMIFS(AllPublicationData!$G:$G,AllPublicationData!$A:$A,'Publication Table (%)'!$B181,AllPublicationData!$B:$B,'Publication Table (%)'!I$7)/
SUMIFS(AllPublicationData!$E:$E,AllPublicationData!$A:$A,'Publication Table (%)'!$B181,AllPublicationData!$B:$B,'Publication Table (%)'!I$7)),
IF('Publication Table (%)'!$C$5="Operations cancelled for clinical reasons",
IFERROR(SUMIFS(AllPublicationData!$H:$H,AllPublicationData!$A:$A,'Publication Table (%)'!$B181,AllPublicationData!$B:$B,'Publication Table (%)'!$C$4,AllPublicationData!$D:$D,'Publication Table (%)'!I$7)/
SUMIFS(AllPublicationData!$E:$E,AllPublicationData!$A:$A,'Publication Table (%)'!$B181,AllPublicationData!$B:$B,'Publication Table (%)'!$C$4,AllPublicationData!$D:$D,'Publication Table (%)'!I$7),
SUMIFS(AllPublicationData!$H:$H,AllPublicationData!$A:$A,'Publication Table (%)'!$B181,AllPublicationData!$B:$B,'Publication Table (%)'!I$7)/
SUMIFS(AllPublicationData!$E:$E,AllPublicationData!$A:$A,'Publication Table (%)'!$B181,AllPublicationData!$B:$B,'Publication Table (%)'!I$7)),
IF('Publication Table (%)'!$C$5="Operations cancelled for non-clinical/capacity reasons",
IFERROR(SUMIFS(AllPublicationData!$I:$I,AllPublicationData!$A:$A,'Publication Table (%)'!$B181,AllPublicationData!$B:$B,'Publication Table (%)'!$C$4,AllPublicationData!$D:$D,'Publication Table (%)'!I$7)/
SUMIFS(AllPublicationData!$E:$E,AllPublicationData!$A:$A,'Publication Table (%)'!$B181,AllPublicationData!$B:$B,'Publication Table (%)'!$C$4,AllPublicationData!$D:$D,'Publication Table (%)'!I$7),
SUMIFS(AllPublicationData!$I:$I,AllPublicationData!$A:$A,'Publication Table (%)'!$B181,AllPublicationData!$B:$B,'Publication Table (%)'!I$7)/
SUMIFS(AllPublicationData!$E:$E,AllPublicationData!$A:$A,'Publication Table (%)'!$B181,AllPublicationData!$B:$B,'Publication Table (%)'!I$7)),
IF('Publication Table (%)'!$C$5="Cancellations for other reasons",
IFERROR(SUMIFS(AllPublicationData!$J:$J,AllPublicationData!$A:$A,'Publication Table (%)'!$B181,AllPublicationData!$B:$B,'Publication Table (%)'!$C$4,AllPublicationData!$D:$D,'Publication Table (%)'!I$7)/
SUMIFS(AllPublicationData!$E:$E,AllPublicationData!$A:$A,'Publication Table (%)'!$B181,AllPublicationData!$B:$B,'Publication Table (%)'!$C$4,AllPublicationData!$D:$D,'Publication Table (%)'!I$7),
SUMIFS(AllPublicationData!$J:$J,AllPublicationData!$A:$A,'Publication Table (%)'!$B181,AllPublicationData!$B:$B,'Publication Table (%)'!I$7)/
SUMIFS(AllPublicationData!$E:$E,AllPublicationData!$A:$A,'Publication Table (%)'!$B181,AllPublicationData!$B:$B,'Publication Table (%)'!I$7)))))))</f>
        <v>#DIV/0!</v>
      </c>
      <c r="J181" s="96" t="e">
        <f>IF('Publication Table (%)'!$C$5="All Cancelled Operations",
IFERROR(SUMIFS(AllPublicationData!$F:$F,AllPublicationData!$A:$A,'Publication Table (%)'!$B181,AllPublicationData!$B:$B,'Publication Table (%)'!$C$4,AllPublicationData!$D:$D,'Publication Table (%)'!J$7)/
SUMIFS(AllPublicationData!$E:$E,AllPublicationData!$A:$A,'Publication Table (%)'!$B181,AllPublicationData!$B:$B,'Publication Table (%)'!$C$4,AllPublicationData!$D:$D,'Publication Table (%)'!J$7),
SUMIFS(AllPublicationData!$F:$F,AllPublicationData!$A:$A,'Publication Table (%)'!$B181,AllPublicationData!$B:$B,'Publication Table (%)'!J$7)/
SUMIFS(AllPublicationData!$E:$E,AllPublicationData!$A:$A,'Publication Table (%)'!$B181,AllPublicationData!$B:$B,'Publication Table (%)'!J$7)),
IF('Publication Table (%)'!$C$5="Operations cancelled by patient",
IFERROR(SUMIFS(AllPublicationData!$G:$G,AllPublicationData!$A:$A,'Publication Table (%)'!$B181,AllPublicationData!$B:$B,'Publication Table (%)'!$C$4,AllPublicationData!$D:$D,'Publication Table (%)'!J$7)/
SUMIFS(AllPublicationData!$E:$E,AllPublicationData!$A:$A,'Publication Table (%)'!$B181,AllPublicationData!$B:$B,'Publication Table (%)'!$C$4,AllPublicationData!$D:$D,'Publication Table (%)'!J$7),
SUMIFS(AllPublicationData!$G:$G,AllPublicationData!$A:$A,'Publication Table (%)'!$B181,AllPublicationData!$B:$B,'Publication Table (%)'!J$7)/
SUMIFS(AllPublicationData!$E:$E,AllPublicationData!$A:$A,'Publication Table (%)'!$B181,AllPublicationData!$B:$B,'Publication Table (%)'!J$7)),
IF('Publication Table (%)'!$C$5="Operations cancelled for clinical reasons",
IFERROR(SUMIFS(AllPublicationData!$H:$H,AllPublicationData!$A:$A,'Publication Table (%)'!$B181,AllPublicationData!$B:$B,'Publication Table (%)'!$C$4,AllPublicationData!$D:$D,'Publication Table (%)'!J$7)/
SUMIFS(AllPublicationData!$E:$E,AllPublicationData!$A:$A,'Publication Table (%)'!$B181,AllPublicationData!$B:$B,'Publication Table (%)'!$C$4,AllPublicationData!$D:$D,'Publication Table (%)'!J$7),
SUMIFS(AllPublicationData!$H:$H,AllPublicationData!$A:$A,'Publication Table (%)'!$B181,AllPublicationData!$B:$B,'Publication Table (%)'!J$7)/
SUMIFS(AllPublicationData!$E:$E,AllPublicationData!$A:$A,'Publication Table (%)'!$B181,AllPublicationData!$B:$B,'Publication Table (%)'!J$7)),
IF('Publication Table (%)'!$C$5="Operations cancelled for non-clinical/capacity reasons",
IFERROR(SUMIFS(AllPublicationData!$I:$I,AllPublicationData!$A:$A,'Publication Table (%)'!$B181,AllPublicationData!$B:$B,'Publication Table (%)'!$C$4,AllPublicationData!$D:$D,'Publication Table (%)'!J$7)/
SUMIFS(AllPublicationData!$E:$E,AllPublicationData!$A:$A,'Publication Table (%)'!$B181,AllPublicationData!$B:$B,'Publication Table (%)'!$C$4,AllPublicationData!$D:$D,'Publication Table (%)'!J$7),
SUMIFS(AllPublicationData!$I:$I,AllPublicationData!$A:$A,'Publication Table (%)'!$B181,AllPublicationData!$B:$B,'Publication Table (%)'!J$7)/
SUMIFS(AllPublicationData!$E:$E,AllPublicationData!$A:$A,'Publication Table (%)'!$B181,AllPublicationData!$B:$B,'Publication Table (%)'!J$7)),
IF('Publication Table (%)'!$C$5="Cancellations for other reasons",
IFERROR(SUMIFS(AllPublicationData!$J:$J,AllPublicationData!$A:$A,'Publication Table (%)'!$B181,AllPublicationData!$B:$B,'Publication Table (%)'!$C$4,AllPublicationData!$D:$D,'Publication Table (%)'!J$7)/
SUMIFS(AllPublicationData!$E:$E,AllPublicationData!$A:$A,'Publication Table (%)'!$B181,AllPublicationData!$B:$B,'Publication Table (%)'!$C$4,AllPublicationData!$D:$D,'Publication Table (%)'!J$7),
SUMIFS(AllPublicationData!$J:$J,AllPublicationData!$A:$A,'Publication Table (%)'!$B181,AllPublicationData!$B:$B,'Publication Table (%)'!J$7)/
SUMIFS(AllPublicationData!$E:$E,AllPublicationData!$A:$A,'Publication Table (%)'!$B181,AllPublicationData!$B:$B,'Publication Table (%)'!J$7)))))))</f>
        <v>#DIV/0!</v>
      </c>
      <c r="K181" s="96" t="e">
        <f>IF('Publication Table (%)'!$C$5="All Cancelled Operations",
IFERROR(SUMIFS(AllPublicationData!$F:$F,AllPublicationData!$A:$A,'Publication Table (%)'!$B181,AllPublicationData!$B:$B,'Publication Table (%)'!$C$4,AllPublicationData!$D:$D,'Publication Table (%)'!K$7)/
SUMIFS(AllPublicationData!$E:$E,AllPublicationData!$A:$A,'Publication Table (%)'!$B181,AllPublicationData!$B:$B,'Publication Table (%)'!$C$4,AllPublicationData!$D:$D,'Publication Table (%)'!K$7),
SUMIFS(AllPublicationData!$F:$F,AllPublicationData!$A:$A,'Publication Table (%)'!$B181,AllPublicationData!$B:$B,'Publication Table (%)'!K$7)/
SUMIFS(AllPublicationData!$E:$E,AllPublicationData!$A:$A,'Publication Table (%)'!$B181,AllPublicationData!$B:$B,'Publication Table (%)'!K$7)),
IF('Publication Table (%)'!$C$5="Operations cancelled by patient",
IFERROR(SUMIFS(AllPublicationData!$G:$G,AllPublicationData!$A:$A,'Publication Table (%)'!$B181,AllPublicationData!$B:$B,'Publication Table (%)'!$C$4,AllPublicationData!$D:$D,'Publication Table (%)'!K$7)/
SUMIFS(AllPublicationData!$E:$E,AllPublicationData!$A:$A,'Publication Table (%)'!$B181,AllPublicationData!$B:$B,'Publication Table (%)'!$C$4,AllPublicationData!$D:$D,'Publication Table (%)'!K$7),
SUMIFS(AllPublicationData!$G:$G,AllPublicationData!$A:$A,'Publication Table (%)'!$B181,AllPublicationData!$B:$B,'Publication Table (%)'!K$7)/
SUMIFS(AllPublicationData!$E:$E,AllPublicationData!$A:$A,'Publication Table (%)'!$B181,AllPublicationData!$B:$B,'Publication Table (%)'!K$7)),
IF('Publication Table (%)'!$C$5="Operations cancelled for clinical reasons",
IFERROR(SUMIFS(AllPublicationData!$H:$H,AllPublicationData!$A:$A,'Publication Table (%)'!$B181,AllPublicationData!$B:$B,'Publication Table (%)'!$C$4,AllPublicationData!$D:$D,'Publication Table (%)'!K$7)/
SUMIFS(AllPublicationData!$E:$E,AllPublicationData!$A:$A,'Publication Table (%)'!$B181,AllPublicationData!$B:$B,'Publication Table (%)'!$C$4,AllPublicationData!$D:$D,'Publication Table (%)'!K$7),
SUMIFS(AllPublicationData!$H:$H,AllPublicationData!$A:$A,'Publication Table (%)'!$B181,AllPublicationData!$B:$B,'Publication Table (%)'!K$7)/
SUMIFS(AllPublicationData!$E:$E,AllPublicationData!$A:$A,'Publication Table (%)'!$B181,AllPublicationData!$B:$B,'Publication Table (%)'!K$7)),
IF('Publication Table (%)'!$C$5="Operations cancelled for non-clinical/capacity reasons",
IFERROR(SUMIFS(AllPublicationData!$I:$I,AllPublicationData!$A:$A,'Publication Table (%)'!$B181,AllPublicationData!$B:$B,'Publication Table (%)'!$C$4,AllPublicationData!$D:$D,'Publication Table (%)'!K$7)/
SUMIFS(AllPublicationData!$E:$E,AllPublicationData!$A:$A,'Publication Table (%)'!$B181,AllPublicationData!$B:$B,'Publication Table (%)'!$C$4,AllPublicationData!$D:$D,'Publication Table (%)'!K$7),
SUMIFS(AllPublicationData!$I:$I,AllPublicationData!$A:$A,'Publication Table (%)'!$B181,AllPublicationData!$B:$B,'Publication Table (%)'!K$7)/
SUMIFS(AllPublicationData!$E:$E,AllPublicationData!$A:$A,'Publication Table (%)'!$B181,AllPublicationData!$B:$B,'Publication Table (%)'!K$7)),
IF('Publication Table (%)'!$C$5="Cancellations for other reasons",
IFERROR(SUMIFS(AllPublicationData!$J:$J,AllPublicationData!$A:$A,'Publication Table (%)'!$B181,AllPublicationData!$B:$B,'Publication Table (%)'!$C$4,AllPublicationData!$D:$D,'Publication Table (%)'!K$7)/
SUMIFS(AllPublicationData!$E:$E,AllPublicationData!$A:$A,'Publication Table (%)'!$B181,AllPublicationData!$B:$B,'Publication Table (%)'!$C$4,AllPublicationData!$D:$D,'Publication Table (%)'!K$7),
SUMIFS(AllPublicationData!$J:$J,AllPublicationData!$A:$A,'Publication Table (%)'!$B181,AllPublicationData!$B:$B,'Publication Table (%)'!K$7)/
SUMIFS(AllPublicationData!$E:$E,AllPublicationData!$A:$A,'Publication Table (%)'!$B181,AllPublicationData!$B:$B,'Publication Table (%)'!K$7)))))))</f>
        <v>#DIV/0!</v>
      </c>
      <c r="L181" s="96" t="e">
        <f>IF('Publication Table (%)'!$C$5="All Cancelled Operations",
IFERROR(SUMIFS(AllPublicationData!$F:$F,AllPublicationData!$A:$A,'Publication Table (%)'!$B181,AllPublicationData!$B:$B,'Publication Table (%)'!$C$4,AllPublicationData!$D:$D,'Publication Table (%)'!L$7)/
SUMIFS(AllPublicationData!$E:$E,AllPublicationData!$A:$A,'Publication Table (%)'!$B181,AllPublicationData!$B:$B,'Publication Table (%)'!$C$4,AllPublicationData!$D:$D,'Publication Table (%)'!L$7),
SUMIFS(AllPublicationData!$F:$F,AllPublicationData!$A:$A,'Publication Table (%)'!$B181,AllPublicationData!$B:$B,'Publication Table (%)'!L$7)/
SUMIFS(AllPublicationData!$E:$E,AllPublicationData!$A:$A,'Publication Table (%)'!$B181,AllPublicationData!$B:$B,'Publication Table (%)'!L$7)),
IF('Publication Table (%)'!$C$5="Operations cancelled by patient",
IFERROR(SUMIFS(AllPublicationData!$G:$G,AllPublicationData!$A:$A,'Publication Table (%)'!$B181,AllPublicationData!$B:$B,'Publication Table (%)'!$C$4,AllPublicationData!$D:$D,'Publication Table (%)'!L$7)/
SUMIFS(AllPublicationData!$E:$E,AllPublicationData!$A:$A,'Publication Table (%)'!$B181,AllPublicationData!$B:$B,'Publication Table (%)'!$C$4,AllPublicationData!$D:$D,'Publication Table (%)'!L$7),
SUMIFS(AllPublicationData!$G:$G,AllPublicationData!$A:$A,'Publication Table (%)'!$B181,AllPublicationData!$B:$B,'Publication Table (%)'!L$7)/
SUMIFS(AllPublicationData!$E:$E,AllPublicationData!$A:$A,'Publication Table (%)'!$B181,AllPublicationData!$B:$B,'Publication Table (%)'!L$7)),
IF('Publication Table (%)'!$C$5="Operations cancelled for clinical reasons",
IFERROR(SUMIFS(AllPublicationData!$H:$H,AllPublicationData!$A:$A,'Publication Table (%)'!$B181,AllPublicationData!$B:$B,'Publication Table (%)'!$C$4,AllPublicationData!$D:$D,'Publication Table (%)'!L$7)/
SUMIFS(AllPublicationData!$E:$E,AllPublicationData!$A:$A,'Publication Table (%)'!$B181,AllPublicationData!$B:$B,'Publication Table (%)'!$C$4,AllPublicationData!$D:$D,'Publication Table (%)'!L$7),
SUMIFS(AllPublicationData!$H:$H,AllPublicationData!$A:$A,'Publication Table (%)'!$B181,AllPublicationData!$B:$B,'Publication Table (%)'!L$7)/
SUMIFS(AllPublicationData!$E:$E,AllPublicationData!$A:$A,'Publication Table (%)'!$B181,AllPublicationData!$B:$B,'Publication Table (%)'!L$7)),
IF('Publication Table (%)'!$C$5="Operations cancelled for non-clinical/capacity reasons",
IFERROR(SUMIFS(AllPublicationData!$I:$I,AllPublicationData!$A:$A,'Publication Table (%)'!$B181,AllPublicationData!$B:$B,'Publication Table (%)'!$C$4,AllPublicationData!$D:$D,'Publication Table (%)'!L$7)/
SUMIFS(AllPublicationData!$E:$E,AllPublicationData!$A:$A,'Publication Table (%)'!$B181,AllPublicationData!$B:$B,'Publication Table (%)'!$C$4,AllPublicationData!$D:$D,'Publication Table (%)'!L$7),
SUMIFS(AllPublicationData!$I:$I,AllPublicationData!$A:$A,'Publication Table (%)'!$B181,AllPublicationData!$B:$B,'Publication Table (%)'!L$7)/
SUMIFS(AllPublicationData!$E:$E,AllPublicationData!$A:$A,'Publication Table (%)'!$B181,AllPublicationData!$B:$B,'Publication Table (%)'!L$7)),
IF('Publication Table (%)'!$C$5="Cancellations for other reasons",
IFERROR(SUMIFS(AllPublicationData!$J:$J,AllPublicationData!$A:$A,'Publication Table (%)'!$B181,AllPublicationData!$B:$B,'Publication Table (%)'!$C$4,AllPublicationData!$D:$D,'Publication Table (%)'!L$7)/
SUMIFS(AllPublicationData!$E:$E,AllPublicationData!$A:$A,'Publication Table (%)'!$B181,AllPublicationData!$B:$B,'Publication Table (%)'!$C$4,AllPublicationData!$D:$D,'Publication Table (%)'!L$7),
SUMIFS(AllPublicationData!$J:$J,AllPublicationData!$A:$A,'Publication Table (%)'!$B181,AllPublicationData!$B:$B,'Publication Table (%)'!L$7)/
SUMIFS(AllPublicationData!$E:$E,AllPublicationData!$A:$A,'Publication Table (%)'!$B181,AllPublicationData!$B:$B,'Publication Table (%)'!L$7)))))))</f>
        <v>#DIV/0!</v>
      </c>
      <c r="M181" s="96" t="e">
        <f>IF('Publication Table (%)'!$C$5="All Cancelled Operations",
IFERROR(SUMIFS(AllPublicationData!$F:$F,AllPublicationData!$A:$A,'Publication Table (%)'!$B181,AllPublicationData!$B:$B,'Publication Table (%)'!$C$4,AllPublicationData!$D:$D,'Publication Table (%)'!M$7)/
SUMIFS(AllPublicationData!$E:$E,AllPublicationData!$A:$A,'Publication Table (%)'!$B181,AllPublicationData!$B:$B,'Publication Table (%)'!$C$4,AllPublicationData!$D:$D,'Publication Table (%)'!M$7),
SUMIFS(AllPublicationData!$F:$F,AllPublicationData!$A:$A,'Publication Table (%)'!$B181,AllPublicationData!$B:$B,'Publication Table (%)'!M$7)/
SUMIFS(AllPublicationData!$E:$E,AllPublicationData!$A:$A,'Publication Table (%)'!$B181,AllPublicationData!$B:$B,'Publication Table (%)'!M$7)),
IF('Publication Table (%)'!$C$5="Operations cancelled by patient",
IFERROR(SUMIFS(AllPublicationData!$G:$G,AllPublicationData!$A:$A,'Publication Table (%)'!$B181,AllPublicationData!$B:$B,'Publication Table (%)'!$C$4,AllPublicationData!$D:$D,'Publication Table (%)'!M$7)/
SUMIFS(AllPublicationData!$E:$E,AllPublicationData!$A:$A,'Publication Table (%)'!$B181,AllPublicationData!$B:$B,'Publication Table (%)'!$C$4,AllPublicationData!$D:$D,'Publication Table (%)'!M$7),
SUMIFS(AllPublicationData!$G:$G,AllPublicationData!$A:$A,'Publication Table (%)'!$B181,AllPublicationData!$B:$B,'Publication Table (%)'!M$7)/
SUMIFS(AllPublicationData!$E:$E,AllPublicationData!$A:$A,'Publication Table (%)'!$B181,AllPublicationData!$B:$B,'Publication Table (%)'!M$7)),
IF('Publication Table (%)'!$C$5="Operations cancelled for clinical reasons",
IFERROR(SUMIFS(AllPublicationData!$H:$H,AllPublicationData!$A:$A,'Publication Table (%)'!$B181,AllPublicationData!$B:$B,'Publication Table (%)'!$C$4,AllPublicationData!$D:$D,'Publication Table (%)'!M$7)/
SUMIFS(AllPublicationData!$E:$E,AllPublicationData!$A:$A,'Publication Table (%)'!$B181,AllPublicationData!$B:$B,'Publication Table (%)'!$C$4,AllPublicationData!$D:$D,'Publication Table (%)'!M$7),
SUMIFS(AllPublicationData!$H:$H,AllPublicationData!$A:$A,'Publication Table (%)'!$B181,AllPublicationData!$B:$B,'Publication Table (%)'!M$7)/
SUMIFS(AllPublicationData!$E:$E,AllPublicationData!$A:$A,'Publication Table (%)'!$B181,AllPublicationData!$B:$B,'Publication Table (%)'!M$7)),
IF('Publication Table (%)'!$C$5="Operations cancelled for non-clinical/capacity reasons",
IFERROR(SUMIFS(AllPublicationData!$I:$I,AllPublicationData!$A:$A,'Publication Table (%)'!$B181,AllPublicationData!$B:$B,'Publication Table (%)'!$C$4,AllPublicationData!$D:$D,'Publication Table (%)'!M$7)/
SUMIFS(AllPublicationData!$E:$E,AllPublicationData!$A:$A,'Publication Table (%)'!$B181,AllPublicationData!$B:$B,'Publication Table (%)'!$C$4,AllPublicationData!$D:$D,'Publication Table (%)'!M$7),
SUMIFS(AllPublicationData!$I:$I,AllPublicationData!$A:$A,'Publication Table (%)'!$B181,AllPublicationData!$B:$B,'Publication Table (%)'!M$7)/
SUMIFS(AllPublicationData!$E:$E,AllPublicationData!$A:$A,'Publication Table (%)'!$B181,AllPublicationData!$B:$B,'Publication Table (%)'!M$7)),
IF('Publication Table (%)'!$C$5="Cancellations for other reasons",
IFERROR(SUMIFS(AllPublicationData!$J:$J,AllPublicationData!$A:$A,'Publication Table (%)'!$B181,AllPublicationData!$B:$B,'Publication Table (%)'!$C$4,AllPublicationData!$D:$D,'Publication Table (%)'!M$7)/
SUMIFS(AllPublicationData!$E:$E,AllPublicationData!$A:$A,'Publication Table (%)'!$B181,AllPublicationData!$B:$B,'Publication Table (%)'!$C$4,AllPublicationData!$D:$D,'Publication Table (%)'!M$7),
SUMIFS(AllPublicationData!$J:$J,AllPublicationData!$A:$A,'Publication Table (%)'!$B181,AllPublicationData!$B:$B,'Publication Table (%)'!M$7)/
SUMIFS(AllPublicationData!$E:$E,AllPublicationData!$A:$A,'Publication Table (%)'!$B181,AllPublicationData!$B:$B,'Publication Table (%)'!M$7)))))))</f>
        <v>#DIV/0!</v>
      </c>
      <c r="N181" s="96" t="e">
        <f>IF('Publication Table (%)'!$C$5="All Cancelled Operations",
IFERROR(SUMIFS(AllPublicationData!$F:$F,AllPublicationData!$A:$A,'Publication Table (%)'!$B181,AllPublicationData!$B:$B,'Publication Table (%)'!$C$4,AllPublicationData!$D:$D,'Publication Table (%)'!N$7)/
SUMIFS(AllPublicationData!$E:$E,AllPublicationData!$A:$A,'Publication Table (%)'!$B181,AllPublicationData!$B:$B,'Publication Table (%)'!$C$4,AllPublicationData!$D:$D,'Publication Table (%)'!N$7),
SUMIFS(AllPublicationData!$F:$F,AllPublicationData!$A:$A,'Publication Table (%)'!$B181,AllPublicationData!$B:$B,'Publication Table (%)'!N$7)/
SUMIFS(AllPublicationData!$E:$E,AllPublicationData!$A:$A,'Publication Table (%)'!$B181,AllPublicationData!$B:$B,'Publication Table (%)'!N$7)),
IF('Publication Table (%)'!$C$5="Operations cancelled by patient",
IFERROR(SUMIFS(AllPublicationData!$G:$G,AllPublicationData!$A:$A,'Publication Table (%)'!$B181,AllPublicationData!$B:$B,'Publication Table (%)'!$C$4,AllPublicationData!$D:$D,'Publication Table (%)'!N$7)/
SUMIFS(AllPublicationData!$E:$E,AllPublicationData!$A:$A,'Publication Table (%)'!$B181,AllPublicationData!$B:$B,'Publication Table (%)'!$C$4,AllPublicationData!$D:$D,'Publication Table (%)'!N$7),
SUMIFS(AllPublicationData!$G:$G,AllPublicationData!$A:$A,'Publication Table (%)'!$B181,AllPublicationData!$B:$B,'Publication Table (%)'!N$7)/
SUMIFS(AllPublicationData!$E:$E,AllPublicationData!$A:$A,'Publication Table (%)'!$B181,AllPublicationData!$B:$B,'Publication Table (%)'!N$7)),
IF('Publication Table (%)'!$C$5="Operations cancelled for clinical reasons",
IFERROR(SUMIFS(AllPublicationData!$H:$H,AllPublicationData!$A:$A,'Publication Table (%)'!$B181,AllPublicationData!$B:$B,'Publication Table (%)'!$C$4,AllPublicationData!$D:$D,'Publication Table (%)'!N$7)/
SUMIFS(AllPublicationData!$E:$E,AllPublicationData!$A:$A,'Publication Table (%)'!$B181,AllPublicationData!$B:$B,'Publication Table (%)'!$C$4,AllPublicationData!$D:$D,'Publication Table (%)'!N$7),
SUMIFS(AllPublicationData!$H:$H,AllPublicationData!$A:$A,'Publication Table (%)'!$B181,AllPublicationData!$B:$B,'Publication Table (%)'!N$7)/
SUMIFS(AllPublicationData!$E:$E,AllPublicationData!$A:$A,'Publication Table (%)'!$B181,AllPublicationData!$B:$B,'Publication Table (%)'!N$7)),
IF('Publication Table (%)'!$C$5="Operations cancelled for non-clinical/capacity reasons",
IFERROR(SUMIFS(AllPublicationData!$I:$I,AllPublicationData!$A:$A,'Publication Table (%)'!$B181,AllPublicationData!$B:$B,'Publication Table (%)'!$C$4,AllPublicationData!$D:$D,'Publication Table (%)'!N$7)/
SUMIFS(AllPublicationData!$E:$E,AllPublicationData!$A:$A,'Publication Table (%)'!$B181,AllPublicationData!$B:$B,'Publication Table (%)'!$C$4,AllPublicationData!$D:$D,'Publication Table (%)'!N$7),
SUMIFS(AllPublicationData!$I:$I,AllPublicationData!$A:$A,'Publication Table (%)'!$B181,AllPublicationData!$B:$B,'Publication Table (%)'!N$7)/
SUMIFS(AllPublicationData!$E:$E,AllPublicationData!$A:$A,'Publication Table (%)'!$B181,AllPublicationData!$B:$B,'Publication Table (%)'!N$7)),
IF('Publication Table (%)'!$C$5="Cancellations for other reasons",
IFERROR(SUMIFS(AllPublicationData!$J:$J,AllPublicationData!$A:$A,'Publication Table (%)'!$B181,AllPublicationData!$B:$B,'Publication Table (%)'!$C$4,AllPublicationData!$D:$D,'Publication Table (%)'!N$7)/
SUMIFS(AllPublicationData!$E:$E,AllPublicationData!$A:$A,'Publication Table (%)'!$B181,AllPublicationData!$B:$B,'Publication Table (%)'!$C$4,AllPublicationData!$D:$D,'Publication Table (%)'!N$7),
SUMIFS(AllPublicationData!$J:$J,AllPublicationData!$A:$A,'Publication Table (%)'!$B181,AllPublicationData!$B:$B,'Publication Table (%)'!N$7)/
SUMIFS(AllPublicationData!$E:$E,AllPublicationData!$A:$A,'Publication Table (%)'!$B181,AllPublicationData!$B:$B,'Publication Table (%)'!N$7)))))))</f>
        <v>#DIV/0!</v>
      </c>
      <c r="O181" s="96" t="e">
        <f>IF('Publication Table (%)'!$C$5="All Cancelled Operations",
IFERROR(SUMIFS(AllPublicationData!$F:$F,AllPublicationData!$A:$A,'Publication Table (%)'!$B181,AllPublicationData!$B:$B,'Publication Table (%)'!$C$4,AllPublicationData!$D:$D,'Publication Table (%)'!O$7)/
SUMIFS(AllPublicationData!$E:$E,AllPublicationData!$A:$A,'Publication Table (%)'!$B181,AllPublicationData!$B:$B,'Publication Table (%)'!$C$4,AllPublicationData!$D:$D,'Publication Table (%)'!O$7),
SUMIFS(AllPublicationData!$F:$F,AllPublicationData!$A:$A,'Publication Table (%)'!$B181,AllPublicationData!$B:$B,'Publication Table (%)'!O$7)/
SUMIFS(AllPublicationData!$E:$E,AllPublicationData!$A:$A,'Publication Table (%)'!$B181,AllPublicationData!$B:$B,'Publication Table (%)'!O$7)),
IF('Publication Table (%)'!$C$5="Operations cancelled by patient",
IFERROR(SUMIFS(AllPublicationData!$G:$G,AllPublicationData!$A:$A,'Publication Table (%)'!$B181,AllPublicationData!$B:$B,'Publication Table (%)'!$C$4,AllPublicationData!$D:$D,'Publication Table (%)'!O$7)/
SUMIFS(AllPublicationData!$E:$E,AllPublicationData!$A:$A,'Publication Table (%)'!$B181,AllPublicationData!$B:$B,'Publication Table (%)'!$C$4,AllPublicationData!$D:$D,'Publication Table (%)'!O$7),
SUMIFS(AllPublicationData!$G:$G,AllPublicationData!$A:$A,'Publication Table (%)'!$B181,AllPublicationData!$B:$B,'Publication Table (%)'!O$7)/
SUMIFS(AllPublicationData!$E:$E,AllPublicationData!$A:$A,'Publication Table (%)'!$B181,AllPublicationData!$B:$B,'Publication Table (%)'!O$7)),
IF('Publication Table (%)'!$C$5="Operations cancelled for clinical reasons",
IFERROR(SUMIFS(AllPublicationData!$H:$H,AllPublicationData!$A:$A,'Publication Table (%)'!$B181,AllPublicationData!$B:$B,'Publication Table (%)'!$C$4,AllPublicationData!$D:$D,'Publication Table (%)'!O$7)/
SUMIFS(AllPublicationData!$E:$E,AllPublicationData!$A:$A,'Publication Table (%)'!$B181,AllPublicationData!$B:$B,'Publication Table (%)'!$C$4,AllPublicationData!$D:$D,'Publication Table (%)'!O$7),
SUMIFS(AllPublicationData!$H:$H,AllPublicationData!$A:$A,'Publication Table (%)'!$B181,AllPublicationData!$B:$B,'Publication Table (%)'!O$7)/
SUMIFS(AllPublicationData!$E:$E,AllPublicationData!$A:$A,'Publication Table (%)'!$B181,AllPublicationData!$B:$B,'Publication Table (%)'!O$7)),
IF('Publication Table (%)'!$C$5="Operations cancelled for non-clinical/capacity reasons",
IFERROR(SUMIFS(AllPublicationData!$I:$I,AllPublicationData!$A:$A,'Publication Table (%)'!$B181,AllPublicationData!$B:$B,'Publication Table (%)'!$C$4,AllPublicationData!$D:$D,'Publication Table (%)'!O$7)/
SUMIFS(AllPublicationData!$E:$E,AllPublicationData!$A:$A,'Publication Table (%)'!$B181,AllPublicationData!$B:$B,'Publication Table (%)'!$C$4,AllPublicationData!$D:$D,'Publication Table (%)'!O$7),
SUMIFS(AllPublicationData!$I:$I,AllPublicationData!$A:$A,'Publication Table (%)'!$B181,AllPublicationData!$B:$B,'Publication Table (%)'!O$7)/
SUMIFS(AllPublicationData!$E:$E,AllPublicationData!$A:$A,'Publication Table (%)'!$B181,AllPublicationData!$B:$B,'Publication Table (%)'!O$7)),
IF('Publication Table (%)'!$C$5="Cancellations for other reasons",
IFERROR(SUMIFS(AllPublicationData!$J:$J,AllPublicationData!$A:$A,'Publication Table (%)'!$B181,AllPublicationData!$B:$B,'Publication Table (%)'!$C$4,AllPublicationData!$D:$D,'Publication Table (%)'!O$7)/
SUMIFS(AllPublicationData!$E:$E,AllPublicationData!$A:$A,'Publication Table (%)'!$B181,AllPublicationData!$B:$B,'Publication Table (%)'!$C$4,AllPublicationData!$D:$D,'Publication Table (%)'!O$7),
SUMIFS(AllPublicationData!$J:$J,AllPublicationData!$A:$A,'Publication Table (%)'!$B181,AllPublicationData!$B:$B,'Publication Table (%)'!O$7)/
SUMIFS(AllPublicationData!$E:$E,AllPublicationData!$A:$A,'Publication Table (%)'!$B181,AllPublicationData!$B:$B,'Publication Table (%)'!O$7)))))))</f>
        <v>#DIV/0!</v>
      </c>
      <c r="P181" s="96" t="e">
        <f>IF('Publication Table (%)'!$C$5="All Cancelled Operations",
IFERROR(SUMIFS(AllPublicationData!$F:$F,AllPublicationData!$A:$A,'Publication Table (%)'!$B181,AllPublicationData!$B:$B,'Publication Table (%)'!$C$4,AllPublicationData!$D:$D,'Publication Table (%)'!P$7)/
SUMIFS(AllPublicationData!$E:$E,AllPublicationData!$A:$A,'Publication Table (%)'!$B181,AllPublicationData!$B:$B,'Publication Table (%)'!$C$4,AllPublicationData!$D:$D,'Publication Table (%)'!P$7),
SUMIFS(AllPublicationData!$F:$F,AllPublicationData!$A:$A,'Publication Table (%)'!$B181,AllPublicationData!$B:$B,'Publication Table (%)'!P$7)/
SUMIFS(AllPublicationData!$E:$E,AllPublicationData!$A:$A,'Publication Table (%)'!$B181,AllPublicationData!$B:$B,'Publication Table (%)'!P$7)),
IF('Publication Table (%)'!$C$5="Operations cancelled by patient",
IFERROR(SUMIFS(AllPublicationData!$G:$G,AllPublicationData!$A:$A,'Publication Table (%)'!$B181,AllPublicationData!$B:$B,'Publication Table (%)'!$C$4,AllPublicationData!$D:$D,'Publication Table (%)'!P$7)/
SUMIFS(AllPublicationData!$E:$E,AllPublicationData!$A:$A,'Publication Table (%)'!$B181,AllPublicationData!$B:$B,'Publication Table (%)'!$C$4,AllPublicationData!$D:$D,'Publication Table (%)'!P$7),
SUMIFS(AllPublicationData!$G:$G,AllPublicationData!$A:$A,'Publication Table (%)'!$B181,AllPublicationData!$B:$B,'Publication Table (%)'!P$7)/
SUMIFS(AllPublicationData!$E:$E,AllPublicationData!$A:$A,'Publication Table (%)'!$B181,AllPublicationData!$B:$B,'Publication Table (%)'!P$7)),
IF('Publication Table (%)'!$C$5="Operations cancelled for clinical reasons",
IFERROR(SUMIFS(AllPublicationData!$H:$H,AllPublicationData!$A:$A,'Publication Table (%)'!$B181,AllPublicationData!$B:$B,'Publication Table (%)'!$C$4,AllPublicationData!$D:$D,'Publication Table (%)'!P$7)/
SUMIFS(AllPublicationData!$E:$E,AllPublicationData!$A:$A,'Publication Table (%)'!$B181,AllPublicationData!$B:$B,'Publication Table (%)'!$C$4,AllPublicationData!$D:$D,'Publication Table (%)'!P$7),
SUMIFS(AllPublicationData!$H:$H,AllPublicationData!$A:$A,'Publication Table (%)'!$B181,AllPublicationData!$B:$B,'Publication Table (%)'!P$7)/
SUMIFS(AllPublicationData!$E:$E,AllPublicationData!$A:$A,'Publication Table (%)'!$B181,AllPublicationData!$B:$B,'Publication Table (%)'!P$7)),
IF('Publication Table (%)'!$C$5="Operations cancelled for non-clinical/capacity reasons",
IFERROR(SUMIFS(AllPublicationData!$I:$I,AllPublicationData!$A:$A,'Publication Table (%)'!$B181,AllPublicationData!$B:$B,'Publication Table (%)'!$C$4,AllPublicationData!$D:$D,'Publication Table (%)'!P$7)/
SUMIFS(AllPublicationData!$E:$E,AllPublicationData!$A:$A,'Publication Table (%)'!$B181,AllPublicationData!$B:$B,'Publication Table (%)'!$C$4,AllPublicationData!$D:$D,'Publication Table (%)'!P$7),
SUMIFS(AllPublicationData!$I:$I,AllPublicationData!$A:$A,'Publication Table (%)'!$B181,AllPublicationData!$B:$B,'Publication Table (%)'!P$7)/
SUMIFS(AllPublicationData!$E:$E,AllPublicationData!$A:$A,'Publication Table (%)'!$B181,AllPublicationData!$B:$B,'Publication Table (%)'!P$7)),
IF('Publication Table (%)'!$C$5="Cancellations for other reasons",
IFERROR(SUMIFS(AllPublicationData!$J:$J,AllPublicationData!$A:$A,'Publication Table (%)'!$B181,AllPublicationData!$B:$B,'Publication Table (%)'!$C$4,AllPublicationData!$D:$D,'Publication Table (%)'!P$7)/
SUMIFS(AllPublicationData!$E:$E,AllPublicationData!$A:$A,'Publication Table (%)'!$B181,AllPublicationData!$B:$B,'Publication Table (%)'!$C$4,AllPublicationData!$D:$D,'Publication Table (%)'!P$7),
SUMIFS(AllPublicationData!$J:$J,AllPublicationData!$A:$A,'Publication Table (%)'!$B181,AllPublicationData!$B:$B,'Publication Table (%)'!P$7)/
SUMIFS(AllPublicationData!$E:$E,AllPublicationData!$A:$A,'Publication Table (%)'!$B181,AllPublicationData!$B:$B,'Publication Table (%)'!P$7)))))))</f>
        <v>#DIV/0!</v>
      </c>
      <c r="Q181" s="96" t="e">
        <f>IF('Publication Table (%)'!$C$5="All Cancelled Operations",
IFERROR(SUMIFS(AllPublicationData!$F:$F,AllPublicationData!$A:$A,'Publication Table (%)'!$B181,AllPublicationData!$B:$B,'Publication Table (%)'!$C$4,AllPublicationData!$D:$D,'Publication Table (%)'!Q$7)/
SUMIFS(AllPublicationData!$E:$E,AllPublicationData!$A:$A,'Publication Table (%)'!$B181,AllPublicationData!$B:$B,'Publication Table (%)'!$C$4,AllPublicationData!$D:$D,'Publication Table (%)'!Q$7),
SUMIFS(AllPublicationData!$F:$F,AllPublicationData!$A:$A,'Publication Table (%)'!$B181,AllPublicationData!$B:$B,'Publication Table (%)'!Q$7)/
SUMIFS(AllPublicationData!$E:$E,AllPublicationData!$A:$A,'Publication Table (%)'!$B181,AllPublicationData!$B:$B,'Publication Table (%)'!Q$7)),
IF('Publication Table (%)'!$C$5="Operations cancelled by patient",
IFERROR(SUMIFS(AllPublicationData!$G:$G,AllPublicationData!$A:$A,'Publication Table (%)'!$B181,AllPublicationData!$B:$B,'Publication Table (%)'!$C$4,AllPublicationData!$D:$D,'Publication Table (%)'!Q$7)/
SUMIFS(AllPublicationData!$E:$E,AllPublicationData!$A:$A,'Publication Table (%)'!$B181,AllPublicationData!$B:$B,'Publication Table (%)'!$C$4,AllPublicationData!$D:$D,'Publication Table (%)'!Q$7),
SUMIFS(AllPublicationData!$G:$G,AllPublicationData!$A:$A,'Publication Table (%)'!$B181,AllPublicationData!$B:$B,'Publication Table (%)'!Q$7)/
SUMIFS(AllPublicationData!$E:$E,AllPublicationData!$A:$A,'Publication Table (%)'!$B181,AllPublicationData!$B:$B,'Publication Table (%)'!Q$7)),
IF('Publication Table (%)'!$C$5="Operations cancelled for clinical reasons",
IFERROR(SUMIFS(AllPublicationData!$H:$H,AllPublicationData!$A:$A,'Publication Table (%)'!$B181,AllPublicationData!$B:$B,'Publication Table (%)'!$C$4,AllPublicationData!$D:$D,'Publication Table (%)'!Q$7)/
SUMIFS(AllPublicationData!$E:$E,AllPublicationData!$A:$A,'Publication Table (%)'!$B181,AllPublicationData!$B:$B,'Publication Table (%)'!$C$4,AllPublicationData!$D:$D,'Publication Table (%)'!Q$7),
SUMIFS(AllPublicationData!$H:$H,AllPublicationData!$A:$A,'Publication Table (%)'!$B181,AllPublicationData!$B:$B,'Publication Table (%)'!Q$7)/
SUMIFS(AllPublicationData!$E:$E,AllPublicationData!$A:$A,'Publication Table (%)'!$B181,AllPublicationData!$B:$B,'Publication Table (%)'!Q$7)),
IF('Publication Table (%)'!$C$5="Operations cancelled for non-clinical/capacity reasons",
IFERROR(SUMIFS(AllPublicationData!$I:$I,AllPublicationData!$A:$A,'Publication Table (%)'!$B181,AllPublicationData!$B:$B,'Publication Table (%)'!$C$4,AllPublicationData!$D:$D,'Publication Table (%)'!Q$7)/
SUMIFS(AllPublicationData!$E:$E,AllPublicationData!$A:$A,'Publication Table (%)'!$B181,AllPublicationData!$B:$B,'Publication Table (%)'!$C$4,AllPublicationData!$D:$D,'Publication Table (%)'!Q$7),
SUMIFS(AllPublicationData!$I:$I,AllPublicationData!$A:$A,'Publication Table (%)'!$B181,AllPublicationData!$B:$B,'Publication Table (%)'!Q$7)/
SUMIFS(AllPublicationData!$E:$E,AllPublicationData!$A:$A,'Publication Table (%)'!$B181,AllPublicationData!$B:$B,'Publication Table (%)'!Q$7)),
IF('Publication Table (%)'!$C$5="Cancellations for other reasons",
IFERROR(SUMIFS(AllPublicationData!$J:$J,AllPublicationData!$A:$A,'Publication Table (%)'!$B181,AllPublicationData!$B:$B,'Publication Table (%)'!$C$4,AllPublicationData!$D:$D,'Publication Table (%)'!Q$7)/
SUMIFS(AllPublicationData!$E:$E,AllPublicationData!$A:$A,'Publication Table (%)'!$B181,AllPublicationData!$B:$B,'Publication Table (%)'!$C$4,AllPublicationData!$D:$D,'Publication Table (%)'!Q$7),
SUMIFS(AllPublicationData!$J:$J,AllPublicationData!$A:$A,'Publication Table (%)'!$B181,AllPublicationData!$B:$B,'Publication Table (%)'!Q$7)/
SUMIFS(AllPublicationData!$E:$E,AllPublicationData!$A:$A,'Publication Table (%)'!$B181,AllPublicationData!$B:$B,'Publication Table (%)'!Q$7)))))))</f>
        <v>#DIV/0!</v>
      </c>
      <c r="R181" s="96" t="e">
        <f>IF('Publication Table (%)'!$C$5="All Cancelled Operations",
IFERROR(SUMIFS(AllPublicationData!$F:$F,AllPublicationData!$A:$A,'Publication Table (%)'!$B181,AllPublicationData!$B:$B,'Publication Table (%)'!$C$4,AllPublicationData!$D:$D,'Publication Table (%)'!R$7)/
SUMIFS(AllPublicationData!$E:$E,AllPublicationData!$A:$A,'Publication Table (%)'!$B181,AllPublicationData!$B:$B,'Publication Table (%)'!$C$4,AllPublicationData!$D:$D,'Publication Table (%)'!R$7),
SUMIFS(AllPublicationData!$F:$F,AllPublicationData!$A:$A,'Publication Table (%)'!$B181,AllPublicationData!$B:$B,'Publication Table (%)'!R$7)/
SUMIFS(AllPublicationData!$E:$E,AllPublicationData!$A:$A,'Publication Table (%)'!$B181,AllPublicationData!$B:$B,'Publication Table (%)'!R$7)),
IF('Publication Table (%)'!$C$5="Operations cancelled by patient",
IFERROR(SUMIFS(AllPublicationData!$G:$G,AllPublicationData!$A:$A,'Publication Table (%)'!$B181,AllPublicationData!$B:$B,'Publication Table (%)'!$C$4,AllPublicationData!$D:$D,'Publication Table (%)'!R$7)/
SUMIFS(AllPublicationData!$E:$E,AllPublicationData!$A:$A,'Publication Table (%)'!$B181,AllPublicationData!$B:$B,'Publication Table (%)'!$C$4,AllPublicationData!$D:$D,'Publication Table (%)'!R$7),
SUMIFS(AllPublicationData!$G:$G,AllPublicationData!$A:$A,'Publication Table (%)'!$B181,AllPublicationData!$B:$B,'Publication Table (%)'!R$7)/
SUMIFS(AllPublicationData!$E:$E,AllPublicationData!$A:$A,'Publication Table (%)'!$B181,AllPublicationData!$B:$B,'Publication Table (%)'!R$7)),
IF('Publication Table (%)'!$C$5="Operations cancelled for clinical reasons",
IFERROR(SUMIFS(AllPublicationData!$H:$H,AllPublicationData!$A:$A,'Publication Table (%)'!$B181,AllPublicationData!$B:$B,'Publication Table (%)'!$C$4,AllPublicationData!$D:$D,'Publication Table (%)'!R$7)/
SUMIFS(AllPublicationData!$E:$E,AllPublicationData!$A:$A,'Publication Table (%)'!$B181,AllPublicationData!$B:$B,'Publication Table (%)'!$C$4,AllPublicationData!$D:$D,'Publication Table (%)'!R$7),
SUMIFS(AllPublicationData!$H:$H,AllPublicationData!$A:$A,'Publication Table (%)'!$B181,AllPublicationData!$B:$B,'Publication Table (%)'!R$7)/
SUMIFS(AllPublicationData!$E:$E,AllPublicationData!$A:$A,'Publication Table (%)'!$B181,AllPublicationData!$B:$B,'Publication Table (%)'!R$7)),
IF('Publication Table (%)'!$C$5="Operations cancelled for non-clinical/capacity reasons",
IFERROR(SUMIFS(AllPublicationData!$I:$I,AllPublicationData!$A:$A,'Publication Table (%)'!$B181,AllPublicationData!$B:$B,'Publication Table (%)'!$C$4,AllPublicationData!$D:$D,'Publication Table (%)'!R$7)/
SUMIFS(AllPublicationData!$E:$E,AllPublicationData!$A:$A,'Publication Table (%)'!$B181,AllPublicationData!$B:$B,'Publication Table (%)'!$C$4,AllPublicationData!$D:$D,'Publication Table (%)'!R$7),
SUMIFS(AllPublicationData!$I:$I,AllPublicationData!$A:$A,'Publication Table (%)'!$B181,AllPublicationData!$B:$B,'Publication Table (%)'!R$7)/
SUMIFS(AllPublicationData!$E:$E,AllPublicationData!$A:$A,'Publication Table (%)'!$B181,AllPublicationData!$B:$B,'Publication Table (%)'!R$7)),
IF('Publication Table (%)'!$C$5="Cancellations for other reasons",
IFERROR(SUMIFS(AllPublicationData!$J:$J,AllPublicationData!$A:$A,'Publication Table (%)'!$B181,AllPublicationData!$B:$B,'Publication Table (%)'!$C$4,AllPublicationData!$D:$D,'Publication Table (%)'!R$7)/
SUMIFS(AllPublicationData!$E:$E,AllPublicationData!$A:$A,'Publication Table (%)'!$B181,AllPublicationData!$B:$B,'Publication Table (%)'!$C$4,AllPublicationData!$D:$D,'Publication Table (%)'!R$7),
SUMIFS(AllPublicationData!$J:$J,AllPublicationData!$A:$A,'Publication Table (%)'!$B181,AllPublicationData!$B:$B,'Publication Table (%)'!R$7)/
SUMIFS(AllPublicationData!$E:$E,AllPublicationData!$A:$A,'Publication Table (%)'!$B181,AllPublicationData!$B:$B,'Publication Table (%)'!R$7)))))))</f>
        <v>#DIV/0!</v>
      </c>
      <c r="S181" s="96" t="e">
        <f>IF('Publication Table (%)'!$C$5="All Cancelled Operations",
IFERROR(SUMIFS(AllPublicationData!$F:$F,AllPublicationData!$A:$A,'Publication Table (%)'!$B181,AllPublicationData!$B:$B,'Publication Table (%)'!$C$4,AllPublicationData!$D:$D,'Publication Table (%)'!S$7)/
SUMIFS(AllPublicationData!$E:$E,AllPublicationData!$A:$A,'Publication Table (%)'!$B181,AllPublicationData!$B:$B,'Publication Table (%)'!$C$4,AllPublicationData!$D:$D,'Publication Table (%)'!S$7),
SUMIFS(AllPublicationData!$F:$F,AllPublicationData!$A:$A,'Publication Table (%)'!$B181,AllPublicationData!$B:$B,'Publication Table (%)'!S$7)/
SUMIFS(AllPublicationData!$E:$E,AllPublicationData!$A:$A,'Publication Table (%)'!$B181,AllPublicationData!$B:$B,'Publication Table (%)'!S$7)),
IF('Publication Table (%)'!$C$5="Operations cancelled by patient",
IFERROR(SUMIFS(AllPublicationData!$G:$G,AllPublicationData!$A:$A,'Publication Table (%)'!$B181,AllPublicationData!$B:$B,'Publication Table (%)'!$C$4,AllPublicationData!$D:$D,'Publication Table (%)'!S$7)/
SUMIFS(AllPublicationData!$E:$E,AllPublicationData!$A:$A,'Publication Table (%)'!$B181,AllPublicationData!$B:$B,'Publication Table (%)'!$C$4,AllPublicationData!$D:$D,'Publication Table (%)'!S$7),
SUMIFS(AllPublicationData!$G:$G,AllPublicationData!$A:$A,'Publication Table (%)'!$B181,AllPublicationData!$B:$B,'Publication Table (%)'!S$7)/
SUMIFS(AllPublicationData!$E:$E,AllPublicationData!$A:$A,'Publication Table (%)'!$B181,AllPublicationData!$B:$B,'Publication Table (%)'!S$7)),
IF('Publication Table (%)'!$C$5="Operations cancelled for clinical reasons",
IFERROR(SUMIFS(AllPublicationData!$H:$H,AllPublicationData!$A:$A,'Publication Table (%)'!$B181,AllPublicationData!$B:$B,'Publication Table (%)'!$C$4,AllPublicationData!$D:$D,'Publication Table (%)'!S$7)/
SUMIFS(AllPublicationData!$E:$E,AllPublicationData!$A:$A,'Publication Table (%)'!$B181,AllPublicationData!$B:$B,'Publication Table (%)'!$C$4,AllPublicationData!$D:$D,'Publication Table (%)'!S$7),
SUMIFS(AllPublicationData!$H:$H,AllPublicationData!$A:$A,'Publication Table (%)'!$B181,AllPublicationData!$B:$B,'Publication Table (%)'!S$7)/
SUMIFS(AllPublicationData!$E:$E,AllPublicationData!$A:$A,'Publication Table (%)'!$B181,AllPublicationData!$B:$B,'Publication Table (%)'!S$7)),
IF('Publication Table (%)'!$C$5="Operations cancelled for non-clinical/capacity reasons",
IFERROR(SUMIFS(AllPublicationData!$I:$I,AllPublicationData!$A:$A,'Publication Table (%)'!$B181,AllPublicationData!$B:$B,'Publication Table (%)'!$C$4,AllPublicationData!$D:$D,'Publication Table (%)'!S$7)/
SUMIFS(AllPublicationData!$E:$E,AllPublicationData!$A:$A,'Publication Table (%)'!$B181,AllPublicationData!$B:$B,'Publication Table (%)'!$C$4,AllPublicationData!$D:$D,'Publication Table (%)'!S$7),
SUMIFS(AllPublicationData!$I:$I,AllPublicationData!$A:$A,'Publication Table (%)'!$B181,AllPublicationData!$B:$B,'Publication Table (%)'!S$7)/
SUMIFS(AllPublicationData!$E:$E,AllPublicationData!$A:$A,'Publication Table (%)'!$B181,AllPublicationData!$B:$B,'Publication Table (%)'!S$7)),
IF('Publication Table (%)'!$C$5="Cancellations for other reasons",
IFERROR(SUMIFS(AllPublicationData!$J:$J,AllPublicationData!$A:$A,'Publication Table (%)'!$B181,AllPublicationData!$B:$B,'Publication Table (%)'!$C$4,AllPublicationData!$D:$D,'Publication Table (%)'!S$7)/
SUMIFS(AllPublicationData!$E:$E,AllPublicationData!$A:$A,'Publication Table (%)'!$B181,AllPublicationData!$B:$B,'Publication Table (%)'!$C$4,AllPublicationData!$D:$D,'Publication Table (%)'!S$7),
SUMIFS(AllPublicationData!$J:$J,AllPublicationData!$A:$A,'Publication Table (%)'!$B181,AllPublicationData!$B:$B,'Publication Table (%)'!S$7)/
SUMIFS(AllPublicationData!$E:$E,AllPublicationData!$A:$A,'Publication Table (%)'!$B181,AllPublicationData!$B:$B,'Publication Table (%)'!S$7)))))))</f>
        <v>#DIV/0!</v>
      </c>
    </row>
    <row r="182" spans="3:19" x14ac:dyDescent="0.35">
      <c r="C182" s="112">
        <f>IF('Publication Table (%)'!$C$5="All Cancelled Operations",
SUMIFS(AllPublicationData!$F:$F,AllPublicationData!$A:$A,'Publication Table (%)'!$B182,AllPublicationData!$B:$B,'Publication Table (%)'!$C$4),
IF('Publication Table (%)'!$C$5="Operations cancelled by patient",
SUMIFS(AllPublicationData!$G:$G,AllPublicationData!$A:$A,'Publication Table (%)'!$B182,AllPublicationData!$B:$B,'Publication Table (%)'!$C$4),
IF('Publication Table (%)'!$C$5="Operations cancelled for clinical reasons",
SUMIFS(AllPublicationData!$H:$H,AllPublicationData!$A:$A,'Publication Table (%)'!$B182,AllPublicationData!$B:$B,'Publication Table (%)'!$C$4),
IF('Publication Table (%)'!$C$5="Operations cancelled for non-clinical/capacity reasons",
SUMIFS(AllPublicationData!$I:$I,AllPublicationData!$A:$A,'Publication Table (%)'!$B182,AllPublicationData!$B:$B,'Publication Table (%)'!$C$4),
IF('Publication Table (%)'!$C$5="Cancellations for other reasons",
SUMIFS(AllPublicationData!$J:$J,AllPublicationData!$A:$A,'Publication Table (%)'!$B182,AllPublicationData!$B:$B,'Publication Table (%)'!$C$4))))))+
IF(AND($C$4="NHS Scotland",$C$5="All Cancelled Operations"),
SUMIFS(AllPublicationData!$F:$F,AllPublicationData!$A:$A,'Publication Table (%)'!$B182),
IF(AND($C$4="NHS Scotland",$C$5="Operations cancelled by patient"),
SUMIFS(AllPublicationData!$G:$G,AllPublicationData!$A:$A,'Publication Table (%)'!$B182),
IF(AND($C$4="NHS Scotland",$C$5="Operations cancelled for clinical reasons"),
SUMIFS(AllPublicationData!$H:$H,AllPublicationData!$A:$A,'Publication Table (%)'!$B182),
IF(AND($C$4="NHS Scotland",$C$5="Operations cancelled for non-clinical/capacity reasons"),
SUMIFS(AllPublicationData!$I:$I,AllPublicationData!$A:$A,'Publication Table (%)'!$B182),
IF(AND($C$4="NHS Scotland",$C$5="Cancellations for other reasons"),
SUMIFS(AllPublicationData!$J:$J,AllPublicationData!$A:$A,'Publication Table (%)'!$B182))))))</f>
        <v>0</v>
      </c>
      <c r="D182" s="110" t="e">
        <f>IF(AND('Publication Table (%)'!$C$5="All Cancelled Operations",$C$4&lt;&gt;"NHS Scotland"),
IFERROR(SUMIFS(AllPublicationData!$F:$F,AllPublicationData!$A:$A,'Publication Table (%)'!$B182,AllPublicationData!$B:$B,'Publication Table (%)'!$C$4,AllPublicationData!$D:$D,'Publication Table (%)'!D$7)/
SUMIFS(AllPublicationData!$E:$E,AllPublicationData!$A:$A,'Publication Table (%)'!$B182,AllPublicationData!$B:$B,'Publication Table (%)'!$C$4,AllPublicationData!$D:$D,'Publication Table (%)'!D$7),
SUMIFS(AllPublicationData!$F:$F,AllPublicationData!$A:$A,'Publication Table (%)'!$B182,AllPublicationData!$B:$B,'Publication Table (%)'!D$7)/
SUMIFS(AllPublicationData!$E:$E,AllPublicationData!$A:$A,'Publication Table (%)'!$B182,AllPublicationData!$B:$B,'Publication Table (%)'!D$7)),
IF(AND('Publication Table (%)'!$C$5="Operations cancelled by patient",$C$4&lt;&gt;"NHS Scotland"),
IFERROR(SUMIFS(AllPublicationData!$G:$G,AllPublicationData!$A:$A,'Publication Table (%)'!$B182,AllPublicationData!$B:$B,'Publication Table (%)'!$C$4,AllPublicationData!$D:$D,'Publication Table (%)'!D$7)/
SUMIFS(AllPublicationData!$E:$E,AllPublicationData!$A:$A,'Publication Table (%)'!$B182,AllPublicationData!$B:$B,'Publication Table (%)'!$C$4,AllPublicationData!$D:$D,'Publication Table (%)'!D$7),
SUMIFS(AllPublicationData!$G:$G,AllPublicationData!$A:$A,'Publication Table (%)'!$B182,AllPublicationData!$B:$B,'Publication Table (%)'!D$7)/
SUMIFS(AllPublicationData!$E:$E,AllPublicationData!$A:$A,'Publication Table (%)'!$B182,AllPublicationData!$B:$B,'Publication Table (%)'!D$7)),
IF(AND('Publication Table (%)'!$C$5="Operations cancelled for clinical reasons",$C$4&lt;&gt;"NHS Scotland"),
IFERROR(SUMIFS(AllPublicationData!$H:$H,AllPublicationData!$A:$A,'Publication Table (%)'!$B182,AllPublicationData!$B:$B,'Publication Table (%)'!$C$4,AllPublicationData!$D:$D,'Publication Table (%)'!D$7)/
SUMIFS(AllPublicationData!$E:$E,AllPublicationData!$A:$A,'Publication Table (%)'!$B182,AllPublicationData!$B:$B,'Publication Table (%)'!$C$4,AllPublicationData!$D:$D,'Publication Table (%)'!D$7),
SUMIFS(AllPublicationData!$H:$H,AllPublicationData!$A:$A,'Publication Table (%)'!$B182,AllPublicationData!$B:$B,'Publication Table (%)'!D$7)/
SUMIFS(AllPublicationData!$E:$E,AllPublicationData!$A:$A,'Publication Table (%)'!$B182,AllPublicationData!$B:$B,'Publication Table (%)'!D$7)),
IF(AND('Publication Table (%)'!$C$5="Operations cancelled for non-clinical/capacity reasons",$C$4&lt;&gt;"NHS Scotland"),
IFERROR(SUMIFS(AllPublicationData!$I:$I,AllPublicationData!$A:$A,'Publication Table (%)'!$B182,AllPublicationData!$B:$B,'Publication Table (%)'!$C$4,AllPublicationData!$D:$D,'Publication Table (%)'!D$7)/
SUMIFS(AllPublicationData!$E:$E,AllPublicationData!$A:$A,'Publication Table (%)'!$B182,AllPublicationData!$B:$B,'Publication Table (%)'!$C$4,AllPublicationData!$D:$D,'Publication Table (%)'!D$7),
SUMIFS(AllPublicationData!$I:$I,AllPublicationData!$A:$A,'Publication Table (%)'!$B182,AllPublicationData!$B:$B,'Publication Table (%)'!D$7)/
SUMIFS(AllPublicationData!$E:$E,AllPublicationData!$A:$A,'Publication Table (%)'!$B182,AllPublicationData!$B:$B,'Publication Table (%)'!D$7)),
IF(AND('Publication Table (%)'!$C$5="Cancellations for other reasons",$C$4&lt;&gt;"NHS Scotland"),
IFERROR(SUMIFS(AllPublicationData!$J:$J,AllPublicationData!$A:$A,'Publication Table (%)'!$B182,AllPublicationData!$B:$B,'Publication Table (%)'!$C$4,AllPublicationData!$D:$D,'Publication Table (%)'!D$7)/
SUMIFS(AllPublicationData!$E:$E,AllPublicationData!$A:$A,'Publication Table (%)'!$B182,AllPublicationData!$B:$B,'Publication Table (%)'!$C$4,AllPublicationData!$D:$D,'Publication Table (%)'!D$7),
SUMIFS(AllPublicationData!$J:$J,AllPublicationData!$A:$A,'Publication Table (%)'!$B182,AllPublicationData!$B:$B,'Publication Table (%)'!D$7)/
SUMIFS(AllPublicationData!$E:$E,AllPublicationData!$A:$A,'Publication Table (%)'!$B182,AllPublicationData!$B:$B,'Publication Table (%)'!D$7)),
IF(AND($C$4="NHS Scotland",$C$5="All Cancelled Operations"),
SUMIFS(AllPublicationData!$F:$F,AllPublicationData!$A:$A,'Publication Table'!$B182)/
SUMIFS(AllPublicationData!$E:$E,AllPublicationData!$A:$A,'Publication Table'!$B182),
IF(AND($C$4="NHS Scotland",$C$5="Operations cancelled by patient"),
SUMIFS(AllPublicationData!$G:$G,AllPublicationData!$A:$A,'Publication Table'!$B182)/
SUMIFS(AllPublicationData!$E:$E,AllPublicationData!$A:$A,'Publication Table'!$B182),
IF(AND($C$4="NHS Scotland",$C$5="Operations cancelled for clinical reasons"),
SUMIFS(AllPublicationData!$H:$H,AllPublicationData!$A:$A,'Publication Table'!$B182)/
SUMIFS(AllPublicationData!$E:$E,AllPublicationData!$A:$A,'Publication Table'!$B182),
IF(AND($C$4="NHS Scotland",$C$5="Operations cancelled for non-clinical/capacity reasons"),
SUMIFS(AllPublicationData!$I:$I,AllPublicationData!$A:$A,'Publication Table'!$B182)/
SUMIFS(AllPublicationData!$E:$E,AllPublicationData!$A:$A,'Publication Table'!$B182),
IF(AND($C$4="NHS Scotland",$C$5="Cancellations for other reasons"),
SUMIFS(AllPublicationData!$J:$J,AllPublicationData!$A:$A,'Publication Table'!$B182)/
SUMIFS(AllPublicationData!$E:$E,AllPublicationData!$A:$A,'Publication Table'!$B182)))))))))))</f>
        <v>#DIV/0!</v>
      </c>
      <c r="E182" s="96" t="e">
        <f>IF('Publication Table (%)'!$C$5="All Cancelled Operations",
IFERROR(SUMIFS(AllPublicationData!$F:$F,AllPublicationData!$A:$A,'Publication Table (%)'!$B182,AllPublicationData!$B:$B,'Publication Table (%)'!$C$4,AllPublicationData!$D:$D,'Publication Table (%)'!E$7)/
SUMIFS(AllPublicationData!$E:$E,AllPublicationData!$A:$A,'Publication Table (%)'!$B182,AllPublicationData!$B:$B,'Publication Table (%)'!$C$4,AllPublicationData!$D:$D,'Publication Table (%)'!E$7),
SUMIFS(AllPublicationData!$F:$F,AllPublicationData!$A:$A,'Publication Table (%)'!$B182,AllPublicationData!$B:$B,'Publication Table (%)'!E$7)/
SUMIFS(AllPublicationData!$E:$E,AllPublicationData!$A:$A,'Publication Table (%)'!$B182,AllPublicationData!$B:$B,'Publication Table (%)'!E$7)),
IF('Publication Table (%)'!$C$5="Operations cancelled by patient",
IFERROR(SUMIFS(AllPublicationData!$G:$G,AllPublicationData!$A:$A,'Publication Table (%)'!$B182,AllPublicationData!$B:$B,'Publication Table (%)'!$C$4,AllPublicationData!$D:$D,'Publication Table (%)'!E$7)/
SUMIFS(AllPublicationData!$E:$E,AllPublicationData!$A:$A,'Publication Table (%)'!$B182,AllPublicationData!$B:$B,'Publication Table (%)'!$C$4,AllPublicationData!$D:$D,'Publication Table (%)'!E$7),
SUMIFS(AllPublicationData!$G:$G,AllPublicationData!$A:$A,'Publication Table (%)'!$B182,AllPublicationData!$B:$B,'Publication Table (%)'!E$7)/
SUMIFS(AllPublicationData!$E:$E,AllPublicationData!$A:$A,'Publication Table (%)'!$B182,AllPublicationData!$B:$B,'Publication Table (%)'!E$7)),
IF('Publication Table (%)'!$C$5="Operations cancelled for clinical reasons",
IFERROR(SUMIFS(AllPublicationData!$H:$H,AllPublicationData!$A:$A,'Publication Table (%)'!$B182,AllPublicationData!$B:$B,'Publication Table (%)'!$C$4,AllPublicationData!$D:$D,'Publication Table (%)'!E$7)/
SUMIFS(AllPublicationData!$E:$E,AllPublicationData!$A:$A,'Publication Table (%)'!$B182,AllPublicationData!$B:$B,'Publication Table (%)'!$C$4,AllPublicationData!$D:$D,'Publication Table (%)'!E$7),
SUMIFS(AllPublicationData!$H:$H,AllPublicationData!$A:$A,'Publication Table (%)'!$B182,AllPublicationData!$B:$B,'Publication Table (%)'!E$7)/
SUMIFS(AllPublicationData!$E:$E,AllPublicationData!$A:$A,'Publication Table (%)'!$B182,AllPublicationData!$B:$B,'Publication Table (%)'!E$7)),
IF('Publication Table (%)'!$C$5="Operations cancelled for non-clinical/capacity reasons",
IFERROR(SUMIFS(AllPublicationData!$I:$I,AllPublicationData!$A:$A,'Publication Table (%)'!$B182,AllPublicationData!$B:$B,'Publication Table (%)'!$C$4,AllPublicationData!$D:$D,'Publication Table (%)'!E$7)/
SUMIFS(AllPublicationData!$E:$E,AllPublicationData!$A:$A,'Publication Table (%)'!$B182,AllPublicationData!$B:$B,'Publication Table (%)'!$C$4,AllPublicationData!$D:$D,'Publication Table (%)'!E$7),
SUMIFS(AllPublicationData!$I:$I,AllPublicationData!$A:$A,'Publication Table (%)'!$B182,AllPublicationData!$B:$B,'Publication Table (%)'!E$7)/
SUMIFS(AllPublicationData!$E:$E,AllPublicationData!$A:$A,'Publication Table (%)'!$B182,AllPublicationData!$B:$B,'Publication Table (%)'!E$7)),
IF('Publication Table (%)'!$C$5="Cancellations for other reasons",
IFERROR(SUMIFS(AllPublicationData!$J:$J,AllPublicationData!$A:$A,'Publication Table (%)'!$B182,AllPublicationData!$B:$B,'Publication Table (%)'!$C$4,AllPublicationData!$D:$D,'Publication Table (%)'!E$7)/
SUMIFS(AllPublicationData!$E:$E,AllPublicationData!$A:$A,'Publication Table (%)'!$B182,AllPublicationData!$B:$B,'Publication Table (%)'!$C$4,AllPublicationData!$D:$D,'Publication Table (%)'!E$7),
SUMIFS(AllPublicationData!$J:$J,AllPublicationData!$A:$A,'Publication Table (%)'!$B182,AllPublicationData!$B:$B,'Publication Table (%)'!E$7)/
SUMIFS(AllPublicationData!$E:$E,AllPublicationData!$A:$A,'Publication Table (%)'!$B182,AllPublicationData!$B:$B,'Publication Table (%)'!E$7)))))))</f>
        <v>#DIV/0!</v>
      </c>
      <c r="F182" s="96" t="e">
        <f>IF('Publication Table (%)'!$C$5="All Cancelled Operations",
IFERROR(SUMIFS(AllPublicationData!$F:$F,AllPublicationData!$A:$A,'Publication Table (%)'!$B182,AllPublicationData!$B:$B,'Publication Table (%)'!$C$4,AllPublicationData!$D:$D,'Publication Table (%)'!F$7)/
SUMIFS(AllPublicationData!$E:$E,AllPublicationData!$A:$A,'Publication Table (%)'!$B182,AllPublicationData!$B:$B,'Publication Table (%)'!$C$4,AllPublicationData!$D:$D,'Publication Table (%)'!F$7),
SUMIFS(AllPublicationData!$F:$F,AllPublicationData!$A:$A,'Publication Table (%)'!$B182,AllPublicationData!$B:$B,'Publication Table (%)'!F$7)/
SUMIFS(AllPublicationData!$E:$E,AllPublicationData!$A:$A,'Publication Table (%)'!$B182,AllPublicationData!$B:$B,'Publication Table (%)'!F$7)),
IF('Publication Table (%)'!$C$5="Operations cancelled by patient",
IFERROR(SUMIFS(AllPublicationData!$G:$G,AllPublicationData!$A:$A,'Publication Table (%)'!$B182,AllPublicationData!$B:$B,'Publication Table (%)'!$C$4,AllPublicationData!$D:$D,'Publication Table (%)'!F$7)/
SUMIFS(AllPublicationData!$E:$E,AllPublicationData!$A:$A,'Publication Table (%)'!$B182,AllPublicationData!$B:$B,'Publication Table (%)'!$C$4,AllPublicationData!$D:$D,'Publication Table (%)'!F$7),
SUMIFS(AllPublicationData!$G:$G,AllPublicationData!$A:$A,'Publication Table (%)'!$B182,AllPublicationData!$B:$B,'Publication Table (%)'!F$7)/
SUMIFS(AllPublicationData!$E:$E,AllPublicationData!$A:$A,'Publication Table (%)'!$B182,AllPublicationData!$B:$B,'Publication Table (%)'!F$7)),
IF('Publication Table (%)'!$C$5="Operations cancelled for clinical reasons",
IFERROR(SUMIFS(AllPublicationData!$H:$H,AllPublicationData!$A:$A,'Publication Table (%)'!$B182,AllPublicationData!$B:$B,'Publication Table (%)'!$C$4,AllPublicationData!$D:$D,'Publication Table (%)'!F$7)/
SUMIFS(AllPublicationData!$E:$E,AllPublicationData!$A:$A,'Publication Table (%)'!$B182,AllPublicationData!$B:$B,'Publication Table (%)'!$C$4,AllPublicationData!$D:$D,'Publication Table (%)'!F$7),
SUMIFS(AllPublicationData!$H:$H,AllPublicationData!$A:$A,'Publication Table (%)'!$B182,AllPublicationData!$B:$B,'Publication Table (%)'!F$7)/
SUMIFS(AllPublicationData!$E:$E,AllPublicationData!$A:$A,'Publication Table (%)'!$B182,AllPublicationData!$B:$B,'Publication Table (%)'!F$7)),
IF('Publication Table (%)'!$C$5="Operations cancelled for non-clinical/capacity reasons",
IFERROR(SUMIFS(AllPublicationData!$I:$I,AllPublicationData!$A:$A,'Publication Table (%)'!$B182,AllPublicationData!$B:$B,'Publication Table (%)'!$C$4,AllPublicationData!$D:$D,'Publication Table (%)'!F$7)/
SUMIFS(AllPublicationData!$E:$E,AllPublicationData!$A:$A,'Publication Table (%)'!$B182,AllPublicationData!$B:$B,'Publication Table (%)'!$C$4,AllPublicationData!$D:$D,'Publication Table (%)'!F$7),
SUMIFS(AllPublicationData!$I:$I,AllPublicationData!$A:$A,'Publication Table (%)'!$B182,AllPublicationData!$B:$B,'Publication Table (%)'!F$7)/
SUMIFS(AllPublicationData!$E:$E,AllPublicationData!$A:$A,'Publication Table (%)'!$B182,AllPublicationData!$B:$B,'Publication Table (%)'!F$7)),
IF('Publication Table (%)'!$C$5="Cancellations for other reasons",
IFERROR(SUMIFS(AllPublicationData!$J:$J,AllPublicationData!$A:$A,'Publication Table (%)'!$B182,AllPublicationData!$B:$B,'Publication Table (%)'!$C$4,AllPublicationData!$D:$D,'Publication Table (%)'!F$7)/
SUMIFS(AllPublicationData!$E:$E,AllPublicationData!$A:$A,'Publication Table (%)'!$B182,AllPublicationData!$B:$B,'Publication Table (%)'!$C$4,AllPublicationData!$D:$D,'Publication Table (%)'!F$7),
SUMIFS(AllPublicationData!$J:$J,AllPublicationData!$A:$A,'Publication Table (%)'!$B182,AllPublicationData!$B:$B,'Publication Table (%)'!F$7)/
SUMIFS(AllPublicationData!$E:$E,AllPublicationData!$A:$A,'Publication Table (%)'!$B182,AllPublicationData!$B:$B,'Publication Table (%)'!F$7)))))))</f>
        <v>#DIV/0!</v>
      </c>
      <c r="G182" s="96" t="e">
        <f>IF('Publication Table (%)'!$C$5="All Cancelled Operations",
IFERROR(SUMIFS(AllPublicationData!$F:$F,AllPublicationData!$A:$A,'Publication Table (%)'!$B182,AllPublicationData!$B:$B,'Publication Table (%)'!$C$4,AllPublicationData!$D:$D,'Publication Table (%)'!G$7)/
SUMIFS(AllPublicationData!$E:$E,AllPublicationData!$A:$A,'Publication Table (%)'!$B182,AllPublicationData!$B:$B,'Publication Table (%)'!$C$4,AllPublicationData!$D:$D,'Publication Table (%)'!G$7),
SUMIFS(AllPublicationData!$F:$F,AllPublicationData!$A:$A,'Publication Table (%)'!$B182,AllPublicationData!$B:$B,'Publication Table (%)'!G$7)/
SUMIFS(AllPublicationData!$E:$E,AllPublicationData!$A:$A,'Publication Table (%)'!$B182,AllPublicationData!$B:$B,'Publication Table (%)'!G$7)),
IF('Publication Table (%)'!$C$5="Operations cancelled by patient",
IFERROR(SUMIFS(AllPublicationData!$G:$G,AllPublicationData!$A:$A,'Publication Table (%)'!$B182,AllPublicationData!$B:$B,'Publication Table (%)'!$C$4,AllPublicationData!$D:$D,'Publication Table (%)'!G$7)/
SUMIFS(AllPublicationData!$E:$E,AllPublicationData!$A:$A,'Publication Table (%)'!$B182,AllPublicationData!$B:$B,'Publication Table (%)'!$C$4,AllPublicationData!$D:$D,'Publication Table (%)'!G$7),
SUMIFS(AllPublicationData!$G:$G,AllPublicationData!$A:$A,'Publication Table (%)'!$B182,AllPublicationData!$B:$B,'Publication Table (%)'!G$7)/
SUMIFS(AllPublicationData!$E:$E,AllPublicationData!$A:$A,'Publication Table (%)'!$B182,AllPublicationData!$B:$B,'Publication Table (%)'!G$7)),
IF('Publication Table (%)'!$C$5="Operations cancelled for clinical reasons",
IFERROR(SUMIFS(AllPublicationData!$H:$H,AllPublicationData!$A:$A,'Publication Table (%)'!$B182,AllPublicationData!$B:$B,'Publication Table (%)'!$C$4,AllPublicationData!$D:$D,'Publication Table (%)'!G$7)/
SUMIFS(AllPublicationData!$E:$E,AllPublicationData!$A:$A,'Publication Table (%)'!$B182,AllPublicationData!$B:$B,'Publication Table (%)'!$C$4,AllPublicationData!$D:$D,'Publication Table (%)'!G$7),
SUMIFS(AllPublicationData!$H:$H,AllPublicationData!$A:$A,'Publication Table (%)'!$B182,AllPublicationData!$B:$B,'Publication Table (%)'!G$7)/
SUMIFS(AllPublicationData!$E:$E,AllPublicationData!$A:$A,'Publication Table (%)'!$B182,AllPublicationData!$B:$B,'Publication Table (%)'!G$7)),
IF('Publication Table (%)'!$C$5="Operations cancelled for non-clinical/capacity reasons",
IFERROR(SUMIFS(AllPublicationData!$I:$I,AllPublicationData!$A:$A,'Publication Table (%)'!$B182,AllPublicationData!$B:$B,'Publication Table (%)'!$C$4,AllPublicationData!$D:$D,'Publication Table (%)'!G$7)/
SUMIFS(AllPublicationData!$E:$E,AllPublicationData!$A:$A,'Publication Table (%)'!$B182,AllPublicationData!$B:$B,'Publication Table (%)'!$C$4,AllPublicationData!$D:$D,'Publication Table (%)'!G$7),
SUMIFS(AllPublicationData!$I:$I,AllPublicationData!$A:$A,'Publication Table (%)'!$B182,AllPublicationData!$B:$B,'Publication Table (%)'!G$7)/
SUMIFS(AllPublicationData!$E:$E,AllPublicationData!$A:$A,'Publication Table (%)'!$B182,AllPublicationData!$B:$B,'Publication Table (%)'!G$7)),
IF('Publication Table (%)'!$C$5="Cancellations for other reasons",
IFERROR(SUMIFS(AllPublicationData!$J:$J,AllPublicationData!$A:$A,'Publication Table (%)'!$B182,AllPublicationData!$B:$B,'Publication Table (%)'!$C$4,AllPublicationData!$D:$D,'Publication Table (%)'!G$7)/
SUMIFS(AllPublicationData!$E:$E,AllPublicationData!$A:$A,'Publication Table (%)'!$B182,AllPublicationData!$B:$B,'Publication Table (%)'!$C$4,AllPublicationData!$D:$D,'Publication Table (%)'!G$7),
SUMIFS(AllPublicationData!$J:$J,AllPublicationData!$A:$A,'Publication Table (%)'!$B182,AllPublicationData!$B:$B,'Publication Table (%)'!G$7)/
SUMIFS(AllPublicationData!$E:$E,AllPublicationData!$A:$A,'Publication Table (%)'!$B182,AllPublicationData!$B:$B,'Publication Table (%)'!G$7)))))))</f>
        <v>#DIV/0!</v>
      </c>
      <c r="H182" s="96" t="e">
        <f>IF('Publication Table (%)'!$C$5="All Cancelled Operations",
IFERROR(SUMIFS(AllPublicationData!$F:$F,AllPublicationData!$A:$A,'Publication Table (%)'!$B182,AllPublicationData!$B:$B,'Publication Table (%)'!$C$4,AllPublicationData!$D:$D,'Publication Table (%)'!H$7)/
SUMIFS(AllPublicationData!$E:$E,AllPublicationData!$A:$A,'Publication Table (%)'!$B182,AllPublicationData!$B:$B,'Publication Table (%)'!$C$4,AllPublicationData!$D:$D,'Publication Table (%)'!H$7),
SUMIFS(AllPublicationData!$F:$F,AllPublicationData!$A:$A,'Publication Table (%)'!$B182,AllPublicationData!$B:$B,'Publication Table (%)'!H$7)/
SUMIFS(AllPublicationData!$E:$E,AllPublicationData!$A:$A,'Publication Table (%)'!$B182,AllPublicationData!$B:$B,'Publication Table (%)'!H$7)),
IF('Publication Table (%)'!$C$5="Operations cancelled by patient",
IFERROR(SUMIFS(AllPublicationData!$G:$G,AllPublicationData!$A:$A,'Publication Table (%)'!$B182,AllPublicationData!$B:$B,'Publication Table (%)'!$C$4,AllPublicationData!$D:$D,'Publication Table (%)'!H$7)/
SUMIFS(AllPublicationData!$E:$E,AllPublicationData!$A:$A,'Publication Table (%)'!$B182,AllPublicationData!$B:$B,'Publication Table (%)'!$C$4,AllPublicationData!$D:$D,'Publication Table (%)'!H$7),
SUMIFS(AllPublicationData!$G:$G,AllPublicationData!$A:$A,'Publication Table (%)'!$B182,AllPublicationData!$B:$B,'Publication Table (%)'!H$7)/
SUMIFS(AllPublicationData!$E:$E,AllPublicationData!$A:$A,'Publication Table (%)'!$B182,AllPublicationData!$B:$B,'Publication Table (%)'!H$7)),
IF('Publication Table (%)'!$C$5="Operations cancelled for clinical reasons",
IFERROR(SUMIFS(AllPublicationData!$H:$H,AllPublicationData!$A:$A,'Publication Table (%)'!$B182,AllPublicationData!$B:$B,'Publication Table (%)'!$C$4,AllPublicationData!$D:$D,'Publication Table (%)'!H$7)/
SUMIFS(AllPublicationData!$E:$E,AllPublicationData!$A:$A,'Publication Table (%)'!$B182,AllPublicationData!$B:$B,'Publication Table (%)'!$C$4,AllPublicationData!$D:$D,'Publication Table (%)'!H$7),
SUMIFS(AllPublicationData!$H:$H,AllPublicationData!$A:$A,'Publication Table (%)'!$B182,AllPublicationData!$B:$B,'Publication Table (%)'!H$7)/
SUMIFS(AllPublicationData!$E:$E,AllPublicationData!$A:$A,'Publication Table (%)'!$B182,AllPublicationData!$B:$B,'Publication Table (%)'!H$7)),
IF('Publication Table (%)'!$C$5="Operations cancelled for non-clinical/capacity reasons",
IFERROR(SUMIFS(AllPublicationData!$I:$I,AllPublicationData!$A:$A,'Publication Table (%)'!$B182,AllPublicationData!$B:$B,'Publication Table (%)'!$C$4,AllPublicationData!$D:$D,'Publication Table (%)'!H$7)/
SUMIFS(AllPublicationData!$E:$E,AllPublicationData!$A:$A,'Publication Table (%)'!$B182,AllPublicationData!$B:$B,'Publication Table (%)'!$C$4,AllPublicationData!$D:$D,'Publication Table (%)'!H$7),
SUMIFS(AllPublicationData!$I:$I,AllPublicationData!$A:$A,'Publication Table (%)'!$B182,AllPublicationData!$B:$B,'Publication Table (%)'!H$7)/
SUMIFS(AllPublicationData!$E:$E,AllPublicationData!$A:$A,'Publication Table (%)'!$B182,AllPublicationData!$B:$B,'Publication Table (%)'!H$7)),
IF('Publication Table (%)'!$C$5="Cancellations for other reasons",
IFERROR(SUMIFS(AllPublicationData!$J:$J,AllPublicationData!$A:$A,'Publication Table (%)'!$B182,AllPublicationData!$B:$B,'Publication Table (%)'!$C$4,AllPublicationData!$D:$D,'Publication Table (%)'!H$7)/
SUMIFS(AllPublicationData!$E:$E,AllPublicationData!$A:$A,'Publication Table (%)'!$B182,AllPublicationData!$B:$B,'Publication Table (%)'!$C$4,AllPublicationData!$D:$D,'Publication Table (%)'!H$7),
SUMIFS(AllPublicationData!$J:$J,AllPublicationData!$A:$A,'Publication Table (%)'!$B182,AllPublicationData!$B:$B,'Publication Table (%)'!H$7)/
SUMIFS(AllPublicationData!$E:$E,AllPublicationData!$A:$A,'Publication Table (%)'!$B182,AllPublicationData!$B:$B,'Publication Table (%)'!H$7)))))))</f>
        <v>#DIV/0!</v>
      </c>
      <c r="I182" s="96" t="e">
        <f>IF('Publication Table (%)'!$C$5="All Cancelled Operations",
IFERROR(SUMIFS(AllPublicationData!$F:$F,AllPublicationData!$A:$A,'Publication Table (%)'!$B182,AllPublicationData!$B:$B,'Publication Table (%)'!$C$4,AllPublicationData!$D:$D,'Publication Table (%)'!I$7)/
SUMIFS(AllPublicationData!$E:$E,AllPublicationData!$A:$A,'Publication Table (%)'!$B182,AllPublicationData!$B:$B,'Publication Table (%)'!$C$4,AllPublicationData!$D:$D,'Publication Table (%)'!I$7),
SUMIFS(AllPublicationData!$F:$F,AllPublicationData!$A:$A,'Publication Table (%)'!$B182,AllPublicationData!$B:$B,'Publication Table (%)'!I$7)/
SUMIFS(AllPublicationData!$E:$E,AllPublicationData!$A:$A,'Publication Table (%)'!$B182,AllPublicationData!$B:$B,'Publication Table (%)'!I$7)),
IF('Publication Table (%)'!$C$5="Operations cancelled by patient",
IFERROR(SUMIFS(AllPublicationData!$G:$G,AllPublicationData!$A:$A,'Publication Table (%)'!$B182,AllPublicationData!$B:$B,'Publication Table (%)'!$C$4,AllPublicationData!$D:$D,'Publication Table (%)'!I$7)/
SUMIFS(AllPublicationData!$E:$E,AllPublicationData!$A:$A,'Publication Table (%)'!$B182,AllPublicationData!$B:$B,'Publication Table (%)'!$C$4,AllPublicationData!$D:$D,'Publication Table (%)'!I$7),
SUMIFS(AllPublicationData!$G:$G,AllPublicationData!$A:$A,'Publication Table (%)'!$B182,AllPublicationData!$B:$B,'Publication Table (%)'!I$7)/
SUMIFS(AllPublicationData!$E:$E,AllPublicationData!$A:$A,'Publication Table (%)'!$B182,AllPublicationData!$B:$B,'Publication Table (%)'!I$7)),
IF('Publication Table (%)'!$C$5="Operations cancelled for clinical reasons",
IFERROR(SUMIFS(AllPublicationData!$H:$H,AllPublicationData!$A:$A,'Publication Table (%)'!$B182,AllPublicationData!$B:$B,'Publication Table (%)'!$C$4,AllPublicationData!$D:$D,'Publication Table (%)'!I$7)/
SUMIFS(AllPublicationData!$E:$E,AllPublicationData!$A:$A,'Publication Table (%)'!$B182,AllPublicationData!$B:$B,'Publication Table (%)'!$C$4,AllPublicationData!$D:$D,'Publication Table (%)'!I$7),
SUMIFS(AllPublicationData!$H:$H,AllPublicationData!$A:$A,'Publication Table (%)'!$B182,AllPublicationData!$B:$B,'Publication Table (%)'!I$7)/
SUMIFS(AllPublicationData!$E:$E,AllPublicationData!$A:$A,'Publication Table (%)'!$B182,AllPublicationData!$B:$B,'Publication Table (%)'!I$7)),
IF('Publication Table (%)'!$C$5="Operations cancelled for non-clinical/capacity reasons",
IFERROR(SUMIFS(AllPublicationData!$I:$I,AllPublicationData!$A:$A,'Publication Table (%)'!$B182,AllPublicationData!$B:$B,'Publication Table (%)'!$C$4,AllPublicationData!$D:$D,'Publication Table (%)'!I$7)/
SUMIFS(AllPublicationData!$E:$E,AllPublicationData!$A:$A,'Publication Table (%)'!$B182,AllPublicationData!$B:$B,'Publication Table (%)'!$C$4,AllPublicationData!$D:$D,'Publication Table (%)'!I$7),
SUMIFS(AllPublicationData!$I:$I,AllPublicationData!$A:$A,'Publication Table (%)'!$B182,AllPublicationData!$B:$B,'Publication Table (%)'!I$7)/
SUMIFS(AllPublicationData!$E:$E,AllPublicationData!$A:$A,'Publication Table (%)'!$B182,AllPublicationData!$B:$B,'Publication Table (%)'!I$7)),
IF('Publication Table (%)'!$C$5="Cancellations for other reasons",
IFERROR(SUMIFS(AllPublicationData!$J:$J,AllPublicationData!$A:$A,'Publication Table (%)'!$B182,AllPublicationData!$B:$B,'Publication Table (%)'!$C$4,AllPublicationData!$D:$D,'Publication Table (%)'!I$7)/
SUMIFS(AllPublicationData!$E:$E,AllPublicationData!$A:$A,'Publication Table (%)'!$B182,AllPublicationData!$B:$B,'Publication Table (%)'!$C$4,AllPublicationData!$D:$D,'Publication Table (%)'!I$7),
SUMIFS(AllPublicationData!$J:$J,AllPublicationData!$A:$A,'Publication Table (%)'!$B182,AllPublicationData!$B:$B,'Publication Table (%)'!I$7)/
SUMIFS(AllPublicationData!$E:$E,AllPublicationData!$A:$A,'Publication Table (%)'!$B182,AllPublicationData!$B:$B,'Publication Table (%)'!I$7)))))))</f>
        <v>#DIV/0!</v>
      </c>
      <c r="J182" s="96" t="e">
        <f>IF('Publication Table (%)'!$C$5="All Cancelled Operations",
IFERROR(SUMIFS(AllPublicationData!$F:$F,AllPublicationData!$A:$A,'Publication Table (%)'!$B182,AllPublicationData!$B:$B,'Publication Table (%)'!$C$4,AllPublicationData!$D:$D,'Publication Table (%)'!J$7)/
SUMIFS(AllPublicationData!$E:$E,AllPublicationData!$A:$A,'Publication Table (%)'!$B182,AllPublicationData!$B:$B,'Publication Table (%)'!$C$4,AllPublicationData!$D:$D,'Publication Table (%)'!J$7),
SUMIFS(AllPublicationData!$F:$F,AllPublicationData!$A:$A,'Publication Table (%)'!$B182,AllPublicationData!$B:$B,'Publication Table (%)'!J$7)/
SUMIFS(AllPublicationData!$E:$E,AllPublicationData!$A:$A,'Publication Table (%)'!$B182,AllPublicationData!$B:$B,'Publication Table (%)'!J$7)),
IF('Publication Table (%)'!$C$5="Operations cancelled by patient",
IFERROR(SUMIFS(AllPublicationData!$G:$G,AllPublicationData!$A:$A,'Publication Table (%)'!$B182,AllPublicationData!$B:$B,'Publication Table (%)'!$C$4,AllPublicationData!$D:$D,'Publication Table (%)'!J$7)/
SUMIFS(AllPublicationData!$E:$E,AllPublicationData!$A:$A,'Publication Table (%)'!$B182,AllPublicationData!$B:$B,'Publication Table (%)'!$C$4,AllPublicationData!$D:$D,'Publication Table (%)'!J$7),
SUMIFS(AllPublicationData!$G:$G,AllPublicationData!$A:$A,'Publication Table (%)'!$B182,AllPublicationData!$B:$B,'Publication Table (%)'!J$7)/
SUMIFS(AllPublicationData!$E:$E,AllPublicationData!$A:$A,'Publication Table (%)'!$B182,AllPublicationData!$B:$B,'Publication Table (%)'!J$7)),
IF('Publication Table (%)'!$C$5="Operations cancelled for clinical reasons",
IFERROR(SUMIFS(AllPublicationData!$H:$H,AllPublicationData!$A:$A,'Publication Table (%)'!$B182,AllPublicationData!$B:$B,'Publication Table (%)'!$C$4,AllPublicationData!$D:$D,'Publication Table (%)'!J$7)/
SUMIFS(AllPublicationData!$E:$E,AllPublicationData!$A:$A,'Publication Table (%)'!$B182,AllPublicationData!$B:$B,'Publication Table (%)'!$C$4,AllPublicationData!$D:$D,'Publication Table (%)'!J$7),
SUMIFS(AllPublicationData!$H:$H,AllPublicationData!$A:$A,'Publication Table (%)'!$B182,AllPublicationData!$B:$B,'Publication Table (%)'!J$7)/
SUMIFS(AllPublicationData!$E:$E,AllPublicationData!$A:$A,'Publication Table (%)'!$B182,AllPublicationData!$B:$B,'Publication Table (%)'!J$7)),
IF('Publication Table (%)'!$C$5="Operations cancelled for non-clinical/capacity reasons",
IFERROR(SUMIFS(AllPublicationData!$I:$I,AllPublicationData!$A:$A,'Publication Table (%)'!$B182,AllPublicationData!$B:$B,'Publication Table (%)'!$C$4,AllPublicationData!$D:$D,'Publication Table (%)'!J$7)/
SUMIFS(AllPublicationData!$E:$E,AllPublicationData!$A:$A,'Publication Table (%)'!$B182,AllPublicationData!$B:$B,'Publication Table (%)'!$C$4,AllPublicationData!$D:$D,'Publication Table (%)'!J$7),
SUMIFS(AllPublicationData!$I:$I,AllPublicationData!$A:$A,'Publication Table (%)'!$B182,AllPublicationData!$B:$B,'Publication Table (%)'!J$7)/
SUMIFS(AllPublicationData!$E:$E,AllPublicationData!$A:$A,'Publication Table (%)'!$B182,AllPublicationData!$B:$B,'Publication Table (%)'!J$7)),
IF('Publication Table (%)'!$C$5="Cancellations for other reasons",
IFERROR(SUMIFS(AllPublicationData!$J:$J,AllPublicationData!$A:$A,'Publication Table (%)'!$B182,AllPublicationData!$B:$B,'Publication Table (%)'!$C$4,AllPublicationData!$D:$D,'Publication Table (%)'!J$7)/
SUMIFS(AllPublicationData!$E:$E,AllPublicationData!$A:$A,'Publication Table (%)'!$B182,AllPublicationData!$B:$B,'Publication Table (%)'!$C$4,AllPublicationData!$D:$D,'Publication Table (%)'!J$7),
SUMIFS(AllPublicationData!$J:$J,AllPublicationData!$A:$A,'Publication Table (%)'!$B182,AllPublicationData!$B:$B,'Publication Table (%)'!J$7)/
SUMIFS(AllPublicationData!$E:$E,AllPublicationData!$A:$A,'Publication Table (%)'!$B182,AllPublicationData!$B:$B,'Publication Table (%)'!J$7)))))))</f>
        <v>#DIV/0!</v>
      </c>
      <c r="K182" s="96" t="e">
        <f>IF('Publication Table (%)'!$C$5="All Cancelled Operations",
IFERROR(SUMIFS(AllPublicationData!$F:$F,AllPublicationData!$A:$A,'Publication Table (%)'!$B182,AllPublicationData!$B:$B,'Publication Table (%)'!$C$4,AllPublicationData!$D:$D,'Publication Table (%)'!K$7)/
SUMIFS(AllPublicationData!$E:$E,AllPublicationData!$A:$A,'Publication Table (%)'!$B182,AllPublicationData!$B:$B,'Publication Table (%)'!$C$4,AllPublicationData!$D:$D,'Publication Table (%)'!K$7),
SUMIFS(AllPublicationData!$F:$F,AllPublicationData!$A:$A,'Publication Table (%)'!$B182,AllPublicationData!$B:$B,'Publication Table (%)'!K$7)/
SUMIFS(AllPublicationData!$E:$E,AllPublicationData!$A:$A,'Publication Table (%)'!$B182,AllPublicationData!$B:$B,'Publication Table (%)'!K$7)),
IF('Publication Table (%)'!$C$5="Operations cancelled by patient",
IFERROR(SUMIFS(AllPublicationData!$G:$G,AllPublicationData!$A:$A,'Publication Table (%)'!$B182,AllPublicationData!$B:$B,'Publication Table (%)'!$C$4,AllPublicationData!$D:$D,'Publication Table (%)'!K$7)/
SUMIFS(AllPublicationData!$E:$E,AllPublicationData!$A:$A,'Publication Table (%)'!$B182,AllPublicationData!$B:$B,'Publication Table (%)'!$C$4,AllPublicationData!$D:$D,'Publication Table (%)'!K$7),
SUMIFS(AllPublicationData!$G:$G,AllPublicationData!$A:$A,'Publication Table (%)'!$B182,AllPublicationData!$B:$B,'Publication Table (%)'!K$7)/
SUMIFS(AllPublicationData!$E:$E,AllPublicationData!$A:$A,'Publication Table (%)'!$B182,AllPublicationData!$B:$B,'Publication Table (%)'!K$7)),
IF('Publication Table (%)'!$C$5="Operations cancelled for clinical reasons",
IFERROR(SUMIFS(AllPublicationData!$H:$H,AllPublicationData!$A:$A,'Publication Table (%)'!$B182,AllPublicationData!$B:$B,'Publication Table (%)'!$C$4,AllPublicationData!$D:$D,'Publication Table (%)'!K$7)/
SUMIFS(AllPublicationData!$E:$E,AllPublicationData!$A:$A,'Publication Table (%)'!$B182,AllPublicationData!$B:$B,'Publication Table (%)'!$C$4,AllPublicationData!$D:$D,'Publication Table (%)'!K$7),
SUMIFS(AllPublicationData!$H:$H,AllPublicationData!$A:$A,'Publication Table (%)'!$B182,AllPublicationData!$B:$B,'Publication Table (%)'!K$7)/
SUMIFS(AllPublicationData!$E:$E,AllPublicationData!$A:$A,'Publication Table (%)'!$B182,AllPublicationData!$B:$B,'Publication Table (%)'!K$7)),
IF('Publication Table (%)'!$C$5="Operations cancelled for non-clinical/capacity reasons",
IFERROR(SUMIFS(AllPublicationData!$I:$I,AllPublicationData!$A:$A,'Publication Table (%)'!$B182,AllPublicationData!$B:$B,'Publication Table (%)'!$C$4,AllPublicationData!$D:$D,'Publication Table (%)'!K$7)/
SUMIFS(AllPublicationData!$E:$E,AllPublicationData!$A:$A,'Publication Table (%)'!$B182,AllPublicationData!$B:$B,'Publication Table (%)'!$C$4,AllPublicationData!$D:$D,'Publication Table (%)'!K$7),
SUMIFS(AllPublicationData!$I:$I,AllPublicationData!$A:$A,'Publication Table (%)'!$B182,AllPublicationData!$B:$B,'Publication Table (%)'!K$7)/
SUMIFS(AllPublicationData!$E:$E,AllPublicationData!$A:$A,'Publication Table (%)'!$B182,AllPublicationData!$B:$B,'Publication Table (%)'!K$7)),
IF('Publication Table (%)'!$C$5="Cancellations for other reasons",
IFERROR(SUMIFS(AllPublicationData!$J:$J,AllPublicationData!$A:$A,'Publication Table (%)'!$B182,AllPublicationData!$B:$B,'Publication Table (%)'!$C$4,AllPublicationData!$D:$D,'Publication Table (%)'!K$7)/
SUMIFS(AllPublicationData!$E:$E,AllPublicationData!$A:$A,'Publication Table (%)'!$B182,AllPublicationData!$B:$B,'Publication Table (%)'!$C$4,AllPublicationData!$D:$D,'Publication Table (%)'!K$7),
SUMIFS(AllPublicationData!$J:$J,AllPublicationData!$A:$A,'Publication Table (%)'!$B182,AllPublicationData!$B:$B,'Publication Table (%)'!K$7)/
SUMIFS(AllPublicationData!$E:$E,AllPublicationData!$A:$A,'Publication Table (%)'!$B182,AllPublicationData!$B:$B,'Publication Table (%)'!K$7)))))))</f>
        <v>#DIV/0!</v>
      </c>
      <c r="L182" s="96" t="e">
        <f>IF('Publication Table (%)'!$C$5="All Cancelled Operations",
IFERROR(SUMIFS(AllPublicationData!$F:$F,AllPublicationData!$A:$A,'Publication Table (%)'!$B182,AllPublicationData!$B:$B,'Publication Table (%)'!$C$4,AllPublicationData!$D:$D,'Publication Table (%)'!L$7)/
SUMIFS(AllPublicationData!$E:$E,AllPublicationData!$A:$A,'Publication Table (%)'!$B182,AllPublicationData!$B:$B,'Publication Table (%)'!$C$4,AllPublicationData!$D:$D,'Publication Table (%)'!L$7),
SUMIFS(AllPublicationData!$F:$F,AllPublicationData!$A:$A,'Publication Table (%)'!$B182,AllPublicationData!$B:$B,'Publication Table (%)'!L$7)/
SUMIFS(AllPublicationData!$E:$E,AllPublicationData!$A:$A,'Publication Table (%)'!$B182,AllPublicationData!$B:$B,'Publication Table (%)'!L$7)),
IF('Publication Table (%)'!$C$5="Operations cancelled by patient",
IFERROR(SUMIFS(AllPublicationData!$G:$G,AllPublicationData!$A:$A,'Publication Table (%)'!$B182,AllPublicationData!$B:$B,'Publication Table (%)'!$C$4,AllPublicationData!$D:$D,'Publication Table (%)'!L$7)/
SUMIFS(AllPublicationData!$E:$E,AllPublicationData!$A:$A,'Publication Table (%)'!$B182,AllPublicationData!$B:$B,'Publication Table (%)'!$C$4,AllPublicationData!$D:$D,'Publication Table (%)'!L$7),
SUMIFS(AllPublicationData!$G:$G,AllPublicationData!$A:$A,'Publication Table (%)'!$B182,AllPublicationData!$B:$B,'Publication Table (%)'!L$7)/
SUMIFS(AllPublicationData!$E:$E,AllPublicationData!$A:$A,'Publication Table (%)'!$B182,AllPublicationData!$B:$B,'Publication Table (%)'!L$7)),
IF('Publication Table (%)'!$C$5="Operations cancelled for clinical reasons",
IFERROR(SUMIFS(AllPublicationData!$H:$H,AllPublicationData!$A:$A,'Publication Table (%)'!$B182,AllPublicationData!$B:$B,'Publication Table (%)'!$C$4,AllPublicationData!$D:$D,'Publication Table (%)'!L$7)/
SUMIFS(AllPublicationData!$E:$E,AllPublicationData!$A:$A,'Publication Table (%)'!$B182,AllPublicationData!$B:$B,'Publication Table (%)'!$C$4,AllPublicationData!$D:$D,'Publication Table (%)'!L$7),
SUMIFS(AllPublicationData!$H:$H,AllPublicationData!$A:$A,'Publication Table (%)'!$B182,AllPublicationData!$B:$B,'Publication Table (%)'!L$7)/
SUMIFS(AllPublicationData!$E:$E,AllPublicationData!$A:$A,'Publication Table (%)'!$B182,AllPublicationData!$B:$B,'Publication Table (%)'!L$7)),
IF('Publication Table (%)'!$C$5="Operations cancelled for non-clinical/capacity reasons",
IFERROR(SUMIFS(AllPublicationData!$I:$I,AllPublicationData!$A:$A,'Publication Table (%)'!$B182,AllPublicationData!$B:$B,'Publication Table (%)'!$C$4,AllPublicationData!$D:$D,'Publication Table (%)'!L$7)/
SUMIFS(AllPublicationData!$E:$E,AllPublicationData!$A:$A,'Publication Table (%)'!$B182,AllPublicationData!$B:$B,'Publication Table (%)'!$C$4,AllPublicationData!$D:$D,'Publication Table (%)'!L$7),
SUMIFS(AllPublicationData!$I:$I,AllPublicationData!$A:$A,'Publication Table (%)'!$B182,AllPublicationData!$B:$B,'Publication Table (%)'!L$7)/
SUMIFS(AllPublicationData!$E:$E,AllPublicationData!$A:$A,'Publication Table (%)'!$B182,AllPublicationData!$B:$B,'Publication Table (%)'!L$7)),
IF('Publication Table (%)'!$C$5="Cancellations for other reasons",
IFERROR(SUMIFS(AllPublicationData!$J:$J,AllPublicationData!$A:$A,'Publication Table (%)'!$B182,AllPublicationData!$B:$B,'Publication Table (%)'!$C$4,AllPublicationData!$D:$D,'Publication Table (%)'!L$7)/
SUMIFS(AllPublicationData!$E:$E,AllPublicationData!$A:$A,'Publication Table (%)'!$B182,AllPublicationData!$B:$B,'Publication Table (%)'!$C$4,AllPublicationData!$D:$D,'Publication Table (%)'!L$7),
SUMIFS(AllPublicationData!$J:$J,AllPublicationData!$A:$A,'Publication Table (%)'!$B182,AllPublicationData!$B:$B,'Publication Table (%)'!L$7)/
SUMIFS(AllPublicationData!$E:$E,AllPublicationData!$A:$A,'Publication Table (%)'!$B182,AllPublicationData!$B:$B,'Publication Table (%)'!L$7)))))))</f>
        <v>#DIV/0!</v>
      </c>
      <c r="M182" s="96" t="e">
        <f>IF('Publication Table (%)'!$C$5="All Cancelled Operations",
IFERROR(SUMIFS(AllPublicationData!$F:$F,AllPublicationData!$A:$A,'Publication Table (%)'!$B182,AllPublicationData!$B:$B,'Publication Table (%)'!$C$4,AllPublicationData!$D:$D,'Publication Table (%)'!M$7)/
SUMIFS(AllPublicationData!$E:$E,AllPublicationData!$A:$A,'Publication Table (%)'!$B182,AllPublicationData!$B:$B,'Publication Table (%)'!$C$4,AllPublicationData!$D:$D,'Publication Table (%)'!M$7),
SUMIFS(AllPublicationData!$F:$F,AllPublicationData!$A:$A,'Publication Table (%)'!$B182,AllPublicationData!$B:$B,'Publication Table (%)'!M$7)/
SUMIFS(AllPublicationData!$E:$E,AllPublicationData!$A:$A,'Publication Table (%)'!$B182,AllPublicationData!$B:$B,'Publication Table (%)'!M$7)),
IF('Publication Table (%)'!$C$5="Operations cancelled by patient",
IFERROR(SUMIFS(AllPublicationData!$G:$G,AllPublicationData!$A:$A,'Publication Table (%)'!$B182,AllPublicationData!$B:$B,'Publication Table (%)'!$C$4,AllPublicationData!$D:$D,'Publication Table (%)'!M$7)/
SUMIFS(AllPublicationData!$E:$E,AllPublicationData!$A:$A,'Publication Table (%)'!$B182,AllPublicationData!$B:$B,'Publication Table (%)'!$C$4,AllPublicationData!$D:$D,'Publication Table (%)'!M$7),
SUMIFS(AllPublicationData!$G:$G,AllPublicationData!$A:$A,'Publication Table (%)'!$B182,AllPublicationData!$B:$B,'Publication Table (%)'!M$7)/
SUMIFS(AllPublicationData!$E:$E,AllPublicationData!$A:$A,'Publication Table (%)'!$B182,AllPublicationData!$B:$B,'Publication Table (%)'!M$7)),
IF('Publication Table (%)'!$C$5="Operations cancelled for clinical reasons",
IFERROR(SUMIFS(AllPublicationData!$H:$H,AllPublicationData!$A:$A,'Publication Table (%)'!$B182,AllPublicationData!$B:$B,'Publication Table (%)'!$C$4,AllPublicationData!$D:$D,'Publication Table (%)'!M$7)/
SUMIFS(AllPublicationData!$E:$E,AllPublicationData!$A:$A,'Publication Table (%)'!$B182,AllPublicationData!$B:$B,'Publication Table (%)'!$C$4,AllPublicationData!$D:$D,'Publication Table (%)'!M$7),
SUMIFS(AllPublicationData!$H:$H,AllPublicationData!$A:$A,'Publication Table (%)'!$B182,AllPublicationData!$B:$B,'Publication Table (%)'!M$7)/
SUMIFS(AllPublicationData!$E:$E,AllPublicationData!$A:$A,'Publication Table (%)'!$B182,AllPublicationData!$B:$B,'Publication Table (%)'!M$7)),
IF('Publication Table (%)'!$C$5="Operations cancelled for non-clinical/capacity reasons",
IFERROR(SUMIFS(AllPublicationData!$I:$I,AllPublicationData!$A:$A,'Publication Table (%)'!$B182,AllPublicationData!$B:$B,'Publication Table (%)'!$C$4,AllPublicationData!$D:$D,'Publication Table (%)'!M$7)/
SUMIFS(AllPublicationData!$E:$E,AllPublicationData!$A:$A,'Publication Table (%)'!$B182,AllPublicationData!$B:$B,'Publication Table (%)'!$C$4,AllPublicationData!$D:$D,'Publication Table (%)'!M$7),
SUMIFS(AllPublicationData!$I:$I,AllPublicationData!$A:$A,'Publication Table (%)'!$B182,AllPublicationData!$B:$B,'Publication Table (%)'!M$7)/
SUMIFS(AllPublicationData!$E:$E,AllPublicationData!$A:$A,'Publication Table (%)'!$B182,AllPublicationData!$B:$B,'Publication Table (%)'!M$7)),
IF('Publication Table (%)'!$C$5="Cancellations for other reasons",
IFERROR(SUMIFS(AllPublicationData!$J:$J,AllPublicationData!$A:$A,'Publication Table (%)'!$B182,AllPublicationData!$B:$B,'Publication Table (%)'!$C$4,AllPublicationData!$D:$D,'Publication Table (%)'!M$7)/
SUMIFS(AllPublicationData!$E:$E,AllPublicationData!$A:$A,'Publication Table (%)'!$B182,AllPublicationData!$B:$B,'Publication Table (%)'!$C$4,AllPublicationData!$D:$D,'Publication Table (%)'!M$7),
SUMIFS(AllPublicationData!$J:$J,AllPublicationData!$A:$A,'Publication Table (%)'!$B182,AllPublicationData!$B:$B,'Publication Table (%)'!M$7)/
SUMIFS(AllPublicationData!$E:$E,AllPublicationData!$A:$A,'Publication Table (%)'!$B182,AllPublicationData!$B:$B,'Publication Table (%)'!M$7)))))))</f>
        <v>#DIV/0!</v>
      </c>
      <c r="N182" s="96" t="e">
        <f>IF('Publication Table (%)'!$C$5="All Cancelled Operations",
IFERROR(SUMIFS(AllPublicationData!$F:$F,AllPublicationData!$A:$A,'Publication Table (%)'!$B182,AllPublicationData!$B:$B,'Publication Table (%)'!$C$4,AllPublicationData!$D:$D,'Publication Table (%)'!N$7)/
SUMIFS(AllPublicationData!$E:$E,AllPublicationData!$A:$A,'Publication Table (%)'!$B182,AllPublicationData!$B:$B,'Publication Table (%)'!$C$4,AllPublicationData!$D:$D,'Publication Table (%)'!N$7),
SUMIFS(AllPublicationData!$F:$F,AllPublicationData!$A:$A,'Publication Table (%)'!$B182,AllPublicationData!$B:$B,'Publication Table (%)'!N$7)/
SUMIFS(AllPublicationData!$E:$E,AllPublicationData!$A:$A,'Publication Table (%)'!$B182,AllPublicationData!$B:$B,'Publication Table (%)'!N$7)),
IF('Publication Table (%)'!$C$5="Operations cancelled by patient",
IFERROR(SUMIFS(AllPublicationData!$G:$G,AllPublicationData!$A:$A,'Publication Table (%)'!$B182,AllPublicationData!$B:$B,'Publication Table (%)'!$C$4,AllPublicationData!$D:$D,'Publication Table (%)'!N$7)/
SUMIFS(AllPublicationData!$E:$E,AllPublicationData!$A:$A,'Publication Table (%)'!$B182,AllPublicationData!$B:$B,'Publication Table (%)'!$C$4,AllPublicationData!$D:$D,'Publication Table (%)'!N$7),
SUMIFS(AllPublicationData!$G:$G,AllPublicationData!$A:$A,'Publication Table (%)'!$B182,AllPublicationData!$B:$B,'Publication Table (%)'!N$7)/
SUMIFS(AllPublicationData!$E:$E,AllPublicationData!$A:$A,'Publication Table (%)'!$B182,AllPublicationData!$B:$B,'Publication Table (%)'!N$7)),
IF('Publication Table (%)'!$C$5="Operations cancelled for clinical reasons",
IFERROR(SUMIFS(AllPublicationData!$H:$H,AllPublicationData!$A:$A,'Publication Table (%)'!$B182,AllPublicationData!$B:$B,'Publication Table (%)'!$C$4,AllPublicationData!$D:$D,'Publication Table (%)'!N$7)/
SUMIFS(AllPublicationData!$E:$E,AllPublicationData!$A:$A,'Publication Table (%)'!$B182,AllPublicationData!$B:$B,'Publication Table (%)'!$C$4,AllPublicationData!$D:$D,'Publication Table (%)'!N$7),
SUMIFS(AllPublicationData!$H:$H,AllPublicationData!$A:$A,'Publication Table (%)'!$B182,AllPublicationData!$B:$B,'Publication Table (%)'!N$7)/
SUMIFS(AllPublicationData!$E:$E,AllPublicationData!$A:$A,'Publication Table (%)'!$B182,AllPublicationData!$B:$B,'Publication Table (%)'!N$7)),
IF('Publication Table (%)'!$C$5="Operations cancelled for non-clinical/capacity reasons",
IFERROR(SUMIFS(AllPublicationData!$I:$I,AllPublicationData!$A:$A,'Publication Table (%)'!$B182,AllPublicationData!$B:$B,'Publication Table (%)'!$C$4,AllPublicationData!$D:$D,'Publication Table (%)'!N$7)/
SUMIFS(AllPublicationData!$E:$E,AllPublicationData!$A:$A,'Publication Table (%)'!$B182,AllPublicationData!$B:$B,'Publication Table (%)'!$C$4,AllPublicationData!$D:$D,'Publication Table (%)'!N$7),
SUMIFS(AllPublicationData!$I:$I,AllPublicationData!$A:$A,'Publication Table (%)'!$B182,AllPublicationData!$B:$B,'Publication Table (%)'!N$7)/
SUMIFS(AllPublicationData!$E:$E,AllPublicationData!$A:$A,'Publication Table (%)'!$B182,AllPublicationData!$B:$B,'Publication Table (%)'!N$7)),
IF('Publication Table (%)'!$C$5="Cancellations for other reasons",
IFERROR(SUMIFS(AllPublicationData!$J:$J,AllPublicationData!$A:$A,'Publication Table (%)'!$B182,AllPublicationData!$B:$B,'Publication Table (%)'!$C$4,AllPublicationData!$D:$D,'Publication Table (%)'!N$7)/
SUMIFS(AllPublicationData!$E:$E,AllPublicationData!$A:$A,'Publication Table (%)'!$B182,AllPublicationData!$B:$B,'Publication Table (%)'!$C$4,AllPublicationData!$D:$D,'Publication Table (%)'!N$7),
SUMIFS(AllPublicationData!$J:$J,AllPublicationData!$A:$A,'Publication Table (%)'!$B182,AllPublicationData!$B:$B,'Publication Table (%)'!N$7)/
SUMIFS(AllPublicationData!$E:$E,AllPublicationData!$A:$A,'Publication Table (%)'!$B182,AllPublicationData!$B:$B,'Publication Table (%)'!N$7)))))))</f>
        <v>#DIV/0!</v>
      </c>
      <c r="O182" s="96" t="e">
        <f>IF('Publication Table (%)'!$C$5="All Cancelled Operations",
IFERROR(SUMIFS(AllPublicationData!$F:$F,AllPublicationData!$A:$A,'Publication Table (%)'!$B182,AllPublicationData!$B:$B,'Publication Table (%)'!$C$4,AllPublicationData!$D:$D,'Publication Table (%)'!O$7)/
SUMIFS(AllPublicationData!$E:$E,AllPublicationData!$A:$A,'Publication Table (%)'!$B182,AllPublicationData!$B:$B,'Publication Table (%)'!$C$4,AllPublicationData!$D:$D,'Publication Table (%)'!O$7),
SUMIFS(AllPublicationData!$F:$F,AllPublicationData!$A:$A,'Publication Table (%)'!$B182,AllPublicationData!$B:$B,'Publication Table (%)'!O$7)/
SUMIFS(AllPublicationData!$E:$E,AllPublicationData!$A:$A,'Publication Table (%)'!$B182,AllPublicationData!$B:$B,'Publication Table (%)'!O$7)),
IF('Publication Table (%)'!$C$5="Operations cancelled by patient",
IFERROR(SUMIFS(AllPublicationData!$G:$G,AllPublicationData!$A:$A,'Publication Table (%)'!$B182,AllPublicationData!$B:$B,'Publication Table (%)'!$C$4,AllPublicationData!$D:$D,'Publication Table (%)'!O$7)/
SUMIFS(AllPublicationData!$E:$E,AllPublicationData!$A:$A,'Publication Table (%)'!$B182,AllPublicationData!$B:$B,'Publication Table (%)'!$C$4,AllPublicationData!$D:$D,'Publication Table (%)'!O$7),
SUMIFS(AllPublicationData!$G:$G,AllPublicationData!$A:$A,'Publication Table (%)'!$B182,AllPublicationData!$B:$B,'Publication Table (%)'!O$7)/
SUMIFS(AllPublicationData!$E:$E,AllPublicationData!$A:$A,'Publication Table (%)'!$B182,AllPublicationData!$B:$B,'Publication Table (%)'!O$7)),
IF('Publication Table (%)'!$C$5="Operations cancelled for clinical reasons",
IFERROR(SUMIFS(AllPublicationData!$H:$H,AllPublicationData!$A:$A,'Publication Table (%)'!$B182,AllPublicationData!$B:$B,'Publication Table (%)'!$C$4,AllPublicationData!$D:$D,'Publication Table (%)'!O$7)/
SUMIFS(AllPublicationData!$E:$E,AllPublicationData!$A:$A,'Publication Table (%)'!$B182,AllPublicationData!$B:$B,'Publication Table (%)'!$C$4,AllPublicationData!$D:$D,'Publication Table (%)'!O$7),
SUMIFS(AllPublicationData!$H:$H,AllPublicationData!$A:$A,'Publication Table (%)'!$B182,AllPublicationData!$B:$B,'Publication Table (%)'!O$7)/
SUMIFS(AllPublicationData!$E:$E,AllPublicationData!$A:$A,'Publication Table (%)'!$B182,AllPublicationData!$B:$B,'Publication Table (%)'!O$7)),
IF('Publication Table (%)'!$C$5="Operations cancelled for non-clinical/capacity reasons",
IFERROR(SUMIFS(AllPublicationData!$I:$I,AllPublicationData!$A:$A,'Publication Table (%)'!$B182,AllPublicationData!$B:$B,'Publication Table (%)'!$C$4,AllPublicationData!$D:$D,'Publication Table (%)'!O$7)/
SUMIFS(AllPublicationData!$E:$E,AllPublicationData!$A:$A,'Publication Table (%)'!$B182,AllPublicationData!$B:$B,'Publication Table (%)'!$C$4,AllPublicationData!$D:$D,'Publication Table (%)'!O$7),
SUMIFS(AllPublicationData!$I:$I,AllPublicationData!$A:$A,'Publication Table (%)'!$B182,AllPublicationData!$B:$B,'Publication Table (%)'!O$7)/
SUMIFS(AllPublicationData!$E:$E,AllPublicationData!$A:$A,'Publication Table (%)'!$B182,AllPublicationData!$B:$B,'Publication Table (%)'!O$7)),
IF('Publication Table (%)'!$C$5="Cancellations for other reasons",
IFERROR(SUMIFS(AllPublicationData!$J:$J,AllPublicationData!$A:$A,'Publication Table (%)'!$B182,AllPublicationData!$B:$B,'Publication Table (%)'!$C$4,AllPublicationData!$D:$D,'Publication Table (%)'!O$7)/
SUMIFS(AllPublicationData!$E:$E,AllPublicationData!$A:$A,'Publication Table (%)'!$B182,AllPublicationData!$B:$B,'Publication Table (%)'!$C$4,AllPublicationData!$D:$D,'Publication Table (%)'!O$7),
SUMIFS(AllPublicationData!$J:$J,AllPublicationData!$A:$A,'Publication Table (%)'!$B182,AllPublicationData!$B:$B,'Publication Table (%)'!O$7)/
SUMIFS(AllPublicationData!$E:$E,AllPublicationData!$A:$A,'Publication Table (%)'!$B182,AllPublicationData!$B:$B,'Publication Table (%)'!O$7)))))))</f>
        <v>#DIV/0!</v>
      </c>
      <c r="P182" s="96" t="e">
        <f>IF('Publication Table (%)'!$C$5="All Cancelled Operations",
IFERROR(SUMIFS(AllPublicationData!$F:$F,AllPublicationData!$A:$A,'Publication Table (%)'!$B182,AllPublicationData!$B:$B,'Publication Table (%)'!$C$4,AllPublicationData!$D:$D,'Publication Table (%)'!P$7)/
SUMIFS(AllPublicationData!$E:$E,AllPublicationData!$A:$A,'Publication Table (%)'!$B182,AllPublicationData!$B:$B,'Publication Table (%)'!$C$4,AllPublicationData!$D:$D,'Publication Table (%)'!P$7),
SUMIFS(AllPublicationData!$F:$F,AllPublicationData!$A:$A,'Publication Table (%)'!$B182,AllPublicationData!$B:$B,'Publication Table (%)'!P$7)/
SUMIFS(AllPublicationData!$E:$E,AllPublicationData!$A:$A,'Publication Table (%)'!$B182,AllPublicationData!$B:$B,'Publication Table (%)'!P$7)),
IF('Publication Table (%)'!$C$5="Operations cancelled by patient",
IFERROR(SUMIFS(AllPublicationData!$G:$G,AllPublicationData!$A:$A,'Publication Table (%)'!$B182,AllPublicationData!$B:$B,'Publication Table (%)'!$C$4,AllPublicationData!$D:$D,'Publication Table (%)'!P$7)/
SUMIFS(AllPublicationData!$E:$E,AllPublicationData!$A:$A,'Publication Table (%)'!$B182,AllPublicationData!$B:$B,'Publication Table (%)'!$C$4,AllPublicationData!$D:$D,'Publication Table (%)'!P$7),
SUMIFS(AllPublicationData!$G:$G,AllPublicationData!$A:$A,'Publication Table (%)'!$B182,AllPublicationData!$B:$B,'Publication Table (%)'!P$7)/
SUMIFS(AllPublicationData!$E:$E,AllPublicationData!$A:$A,'Publication Table (%)'!$B182,AllPublicationData!$B:$B,'Publication Table (%)'!P$7)),
IF('Publication Table (%)'!$C$5="Operations cancelled for clinical reasons",
IFERROR(SUMIFS(AllPublicationData!$H:$H,AllPublicationData!$A:$A,'Publication Table (%)'!$B182,AllPublicationData!$B:$B,'Publication Table (%)'!$C$4,AllPublicationData!$D:$D,'Publication Table (%)'!P$7)/
SUMIFS(AllPublicationData!$E:$E,AllPublicationData!$A:$A,'Publication Table (%)'!$B182,AllPublicationData!$B:$B,'Publication Table (%)'!$C$4,AllPublicationData!$D:$D,'Publication Table (%)'!P$7),
SUMIFS(AllPublicationData!$H:$H,AllPublicationData!$A:$A,'Publication Table (%)'!$B182,AllPublicationData!$B:$B,'Publication Table (%)'!P$7)/
SUMIFS(AllPublicationData!$E:$E,AllPublicationData!$A:$A,'Publication Table (%)'!$B182,AllPublicationData!$B:$B,'Publication Table (%)'!P$7)),
IF('Publication Table (%)'!$C$5="Operations cancelled for non-clinical/capacity reasons",
IFERROR(SUMIFS(AllPublicationData!$I:$I,AllPublicationData!$A:$A,'Publication Table (%)'!$B182,AllPublicationData!$B:$B,'Publication Table (%)'!$C$4,AllPublicationData!$D:$D,'Publication Table (%)'!P$7)/
SUMIFS(AllPublicationData!$E:$E,AllPublicationData!$A:$A,'Publication Table (%)'!$B182,AllPublicationData!$B:$B,'Publication Table (%)'!$C$4,AllPublicationData!$D:$D,'Publication Table (%)'!P$7),
SUMIFS(AllPublicationData!$I:$I,AllPublicationData!$A:$A,'Publication Table (%)'!$B182,AllPublicationData!$B:$B,'Publication Table (%)'!P$7)/
SUMIFS(AllPublicationData!$E:$E,AllPublicationData!$A:$A,'Publication Table (%)'!$B182,AllPublicationData!$B:$B,'Publication Table (%)'!P$7)),
IF('Publication Table (%)'!$C$5="Cancellations for other reasons",
IFERROR(SUMIFS(AllPublicationData!$J:$J,AllPublicationData!$A:$A,'Publication Table (%)'!$B182,AllPublicationData!$B:$B,'Publication Table (%)'!$C$4,AllPublicationData!$D:$D,'Publication Table (%)'!P$7)/
SUMIFS(AllPublicationData!$E:$E,AllPublicationData!$A:$A,'Publication Table (%)'!$B182,AllPublicationData!$B:$B,'Publication Table (%)'!$C$4,AllPublicationData!$D:$D,'Publication Table (%)'!P$7),
SUMIFS(AllPublicationData!$J:$J,AllPublicationData!$A:$A,'Publication Table (%)'!$B182,AllPublicationData!$B:$B,'Publication Table (%)'!P$7)/
SUMIFS(AllPublicationData!$E:$E,AllPublicationData!$A:$A,'Publication Table (%)'!$B182,AllPublicationData!$B:$B,'Publication Table (%)'!P$7)))))))</f>
        <v>#DIV/0!</v>
      </c>
      <c r="Q182" s="96" t="e">
        <f>IF('Publication Table (%)'!$C$5="All Cancelled Operations",
IFERROR(SUMIFS(AllPublicationData!$F:$F,AllPublicationData!$A:$A,'Publication Table (%)'!$B182,AllPublicationData!$B:$B,'Publication Table (%)'!$C$4,AllPublicationData!$D:$D,'Publication Table (%)'!Q$7)/
SUMIFS(AllPublicationData!$E:$E,AllPublicationData!$A:$A,'Publication Table (%)'!$B182,AllPublicationData!$B:$B,'Publication Table (%)'!$C$4,AllPublicationData!$D:$D,'Publication Table (%)'!Q$7),
SUMIFS(AllPublicationData!$F:$F,AllPublicationData!$A:$A,'Publication Table (%)'!$B182,AllPublicationData!$B:$B,'Publication Table (%)'!Q$7)/
SUMIFS(AllPublicationData!$E:$E,AllPublicationData!$A:$A,'Publication Table (%)'!$B182,AllPublicationData!$B:$B,'Publication Table (%)'!Q$7)),
IF('Publication Table (%)'!$C$5="Operations cancelled by patient",
IFERROR(SUMIFS(AllPublicationData!$G:$G,AllPublicationData!$A:$A,'Publication Table (%)'!$B182,AllPublicationData!$B:$B,'Publication Table (%)'!$C$4,AllPublicationData!$D:$D,'Publication Table (%)'!Q$7)/
SUMIFS(AllPublicationData!$E:$E,AllPublicationData!$A:$A,'Publication Table (%)'!$B182,AllPublicationData!$B:$B,'Publication Table (%)'!$C$4,AllPublicationData!$D:$D,'Publication Table (%)'!Q$7),
SUMIFS(AllPublicationData!$G:$G,AllPublicationData!$A:$A,'Publication Table (%)'!$B182,AllPublicationData!$B:$B,'Publication Table (%)'!Q$7)/
SUMIFS(AllPublicationData!$E:$E,AllPublicationData!$A:$A,'Publication Table (%)'!$B182,AllPublicationData!$B:$B,'Publication Table (%)'!Q$7)),
IF('Publication Table (%)'!$C$5="Operations cancelled for clinical reasons",
IFERROR(SUMIFS(AllPublicationData!$H:$H,AllPublicationData!$A:$A,'Publication Table (%)'!$B182,AllPublicationData!$B:$B,'Publication Table (%)'!$C$4,AllPublicationData!$D:$D,'Publication Table (%)'!Q$7)/
SUMIFS(AllPublicationData!$E:$E,AllPublicationData!$A:$A,'Publication Table (%)'!$B182,AllPublicationData!$B:$B,'Publication Table (%)'!$C$4,AllPublicationData!$D:$D,'Publication Table (%)'!Q$7),
SUMIFS(AllPublicationData!$H:$H,AllPublicationData!$A:$A,'Publication Table (%)'!$B182,AllPublicationData!$B:$B,'Publication Table (%)'!Q$7)/
SUMIFS(AllPublicationData!$E:$E,AllPublicationData!$A:$A,'Publication Table (%)'!$B182,AllPublicationData!$B:$B,'Publication Table (%)'!Q$7)),
IF('Publication Table (%)'!$C$5="Operations cancelled for non-clinical/capacity reasons",
IFERROR(SUMIFS(AllPublicationData!$I:$I,AllPublicationData!$A:$A,'Publication Table (%)'!$B182,AllPublicationData!$B:$B,'Publication Table (%)'!$C$4,AllPublicationData!$D:$D,'Publication Table (%)'!Q$7)/
SUMIFS(AllPublicationData!$E:$E,AllPublicationData!$A:$A,'Publication Table (%)'!$B182,AllPublicationData!$B:$B,'Publication Table (%)'!$C$4,AllPublicationData!$D:$D,'Publication Table (%)'!Q$7),
SUMIFS(AllPublicationData!$I:$I,AllPublicationData!$A:$A,'Publication Table (%)'!$B182,AllPublicationData!$B:$B,'Publication Table (%)'!Q$7)/
SUMIFS(AllPublicationData!$E:$E,AllPublicationData!$A:$A,'Publication Table (%)'!$B182,AllPublicationData!$B:$B,'Publication Table (%)'!Q$7)),
IF('Publication Table (%)'!$C$5="Cancellations for other reasons",
IFERROR(SUMIFS(AllPublicationData!$J:$J,AllPublicationData!$A:$A,'Publication Table (%)'!$B182,AllPublicationData!$B:$B,'Publication Table (%)'!$C$4,AllPublicationData!$D:$D,'Publication Table (%)'!Q$7)/
SUMIFS(AllPublicationData!$E:$E,AllPublicationData!$A:$A,'Publication Table (%)'!$B182,AllPublicationData!$B:$B,'Publication Table (%)'!$C$4,AllPublicationData!$D:$D,'Publication Table (%)'!Q$7),
SUMIFS(AllPublicationData!$J:$J,AllPublicationData!$A:$A,'Publication Table (%)'!$B182,AllPublicationData!$B:$B,'Publication Table (%)'!Q$7)/
SUMIFS(AllPublicationData!$E:$E,AllPublicationData!$A:$A,'Publication Table (%)'!$B182,AllPublicationData!$B:$B,'Publication Table (%)'!Q$7)))))))</f>
        <v>#DIV/0!</v>
      </c>
      <c r="R182" s="96" t="e">
        <f>IF('Publication Table (%)'!$C$5="All Cancelled Operations",
IFERROR(SUMIFS(AllPublicationData!$F:$F,AllPublicationData!$A:$A,'Publication Table (%)'!$B182,AllPublicationData!$B:$B,'Publication Table (%)'!$C$4,AllPublicationData!$D:$D,'Publication Table (%)'!R$7)/
SUMIFS(AllPublicationData!$E:$E,AllPublicationData!$A:$A,'Publication Table (%)'!$B182,AllPublicationData!$B:$B,'Publication Table (%)'!$C$4,AllPublicationData!$D:$D,'Publication Table (%)'!R$7),
SUMIFS(AllPublicationData!$F:$F,AllPublicationData!$A:$A,'Publication Table (%)'!$B182,AllPublicationData!$B:$B,'Publication Table (%)'!R$7)/
SUMIFS(AllPublicationData!$E:$E,AllPublicationData!$A:$A,'Publication Table (%)'!$B182,AllPublicationData!$B:$B,'Publication Table (%)'!R$7)),
IF('Publication Table (%)'!$C$5="Operations cancelled by patient",
IFERROR(SUMIFS(AllPublicationData!$G:$G,AllPublicationData!$A:$A,'Publication Table (%)'!$B182,AllPublicationData!$B:$B,'Publication Table (%)'!$C$4,AllPublicationData!$D:$D,'Publication Table (%)'!R$7)/
SUMIFS(AllPublicationData!$E:$E,AllPublicationData!$A:$A,'Publication Table (%)'!$B182,AllPublicationData!$B:$B,'Publication Table (%)'!$C$4,AllPublicationData!$D:$D,'Publication Table (%)'!R$7),
SUMIFS(AllPublicationData!$G:$G,AllPublicationData!$A:$A,'Publication Table (%)'!$B182,AllPublicationData!$B:$B,'Publication Table (%)'!R$7)/
SUMIFS(AllPublicationData!$E:$E,AllPublicationData!$A:$A,'Publication Table (%)'!$B182,AllPublicationData!$B:$B,'Publication Table (%)'!R$7)),
IF('Publication Table (%)'!$C$5="Operations cancelled for clinical reasons",
IFERROR(SUMIFS(AllPublicationData!$H:$H,AllPublicationData!$A:$A,'Publication Table (%)'!$B182,AllPublicationData!$B:$B,'Publication Table (%)'!$C$4,AllPublicationData!$D:$D,'Publication Table (%)'!R$7)/
SUMIFS(AllPublicationData!$E:$E,AllPublicationData!$A:$A,'Publication Table (%)'!$B182,AllPublicationData!$B:$B,'Publication Table (%)'!$C$4,AllPublicationData!$D:$D,'Publication Table (%)'!R$7),
SUMIFS(AllPublicationData!$H:$H,AllPublicationData!$A:$A,'Publication Table (%)'!$B182,AllPublicationData!$B:$B,'Publication Table (%)'!R$7)/
SUMIFS(AllPublicationData!$E:$E,AllPublicationData!$A:$A,'Publication Table (%)'!$B182,AllPublicationData!$B:$B,'Publication Table (%)'!R$7)),
IF('Publication Table (%)'!$C$5="Operations cancelled for non-clinical/capacity reasons",
IFERROR(SUMIFS(AllPublicationData!$I:$I,AllPublicationData!$A:$A,'Publication Table (%)'!$B182,AllPublicationData!$B:$B,'Publication Table (%)'!$C$4,AllPublicationData!$D:$D,'Publication Table (%)'!R$7)/
SUMIFS(AllPublicationData!$E:$E,AllPublicationData!$A:$A,'Publication Table (%)'!$B182,AllPublicationData!$B:$B,'Publication Table (%)'!$C$4,AllPublicationData!$D:$D,'Publication Table (%)'!R$7),
SUMIFS(AllPublicationData!$I:$I,AllPublicationData!$A:$A,'Publication Table (%)'!$B182,AllPublicationData!$B:$B,'Publication Table (%)'!R$7)/
SUMIFS(AllPublicationData!$E:$E,AllPublicationData!$A:$A,'Publication Table (%)'!$B182,AllPublicationData!$B:$B,'Publication Table (%)'!R$7)),
IF('Publication Table (%)'!$C$5="Cancellations for other reasons",
IFERROR(SUMIFS(AllPublicationData!$J:$J,AllPublicationData!$A:$A,'Publication Table (%)'!$B182,AllPublicationData!$B:$B,'Publication Table (%)'!$C$4,AllPublicationData!$D:$D,'Publication Table (%)'!R$7)/
SUMIFS(AllPublicationData!$E:$E,AllPublicationData!$A:$A,'Publication Table (%)'!$B182,AllPublicationData!$B:$B,'Publication Table (%)'!$C$4,AllPublicationData!$D:$D,'Publication Table (%)'!R$7),
SUMIFS(AllPublicationData!$J:$J,AllPublicationData!$A:$A,'Publication Table (%)'!$B182,AllPublicationData!$B:$B,'Publication Table (%)'!R$7)/
SUMIFS(AllPublicationData!$E:$E,AllPublicationData!$A:$A,'Publication Table (%)'!$B182,AllPublicationData!$B:$B,'Publication Table (%)'!R$7)))))))</f>
        <v>#DIV/0!</v>
      </c>
      <c r="S182" s="96" t="e">
        <f>IF('Publication Table (%)'!$C$5="All Cancelled Operations",
IFERROR(SUMIFS(AllPublicationData!$F:$F,AllPublicationData!$A:$A,'Publication Table (%)'!$B182,AllPublicationData!$B:$B,'Publication Table (%)'!$C$4,AllPublicationData!$D:$D,'Publication Table (%)'!S$7)/
SUMIFS(AllPublicationData!$E:$E,AllPublicationData!$A:$A,'Publication Table (%)'!$B182,AllPublicationData!$B:$B,'Publication Table (%)'!$C$4,AllPublicationData!$D:$D,'Publication Table (%)'!S$7),
SUMIFS(AllPublicationData!$F:$F,AllPublicationData!$A:$A,'Publication Table (%)'!$B182,AllPublicationData!$B:$B,'Publication Table (%)'!S$7)/
SUMIFS(AllPublicationData!$E:$E,AllPublicationData!$A:$A,'Publication Table (%)'!$B182,AllPublicationData!$B:$B,'Publication Table (%)'!S$7)),
IF('Publication Table (%)'!$C$5="Operations cancelled by patient",
IFERROR(SUMIFS(AllPublicationData!$G:$G,AllPublicationData!$A:$A,'Publication Table (%)'!$B182,AllPublicationData!$B:$B,'Publication Table (%)'!$C$4,AllPublicationData!$D:$D,'Publication Table (%)'!S$7)/
SUMIFS(AllPublicationData!$E:$E,AllPublicationData!$A:$A,'Publication Table (%)'!$B182,AllPublicationData!$B:$B,'Publication Table (%)'!$C$4,AllPublicationData!$D:$D,'Publication Table (%)'!S$7),
SUMIFS(AllPublicationData!$G:$G,AllPublicationData!$A:$A,'Publication Table (%)'!$B182,AllPublicationData!$B:$B,'Publication Table (%)'!S$7)/
SUMIFS(AllPublicationData!$E:$E,AllPublicationData!$A:$A,'Publication Table (%)'!$B182,AllPublicationData!$B:$B,'Publication Table (%)'!S$7)),
IF('Publication Table (%)'!$C$5="Operations cancelled for clinical reasons",
IFERROR(SUMIFS(AllPublicationData!$H:$H,AllPublicationData!$A:$A,'Publication Table (%)'!$B182,AllPublicationData!$B:$B,'Publication Table (%)'!$C$4,AllPublicationData!$D:$D,'Publication Table (%)'!S$7)/
SUMIFS(AllPublicationData!$E:$E,AllPublicationData!$A:$A,'Publication Table (%)'!$B182,AllPublicationData!$B:$B,'Publication Table (%)'!$C$4,AllPublicationData!$D:$D,'Publication Table (%)'!S$7),
SUMIFS(AllPublicationData!$H:$H,AllPublicationData!$A:$A,'Publication Table (%)'!$B182,AllPublicationData!$B:$B,'Publication Table (%)'!S$7)/
SUMIFS(AllPublicationData!$E:$E,AllPublicationData!$A:$A,'Publication Table (%)'!$B182,AllPublicationData!$B:$B,'Publication Table (%)'!S$7)),
IF('Publication Table (%)'!$C$5="Operations cancelled for non-clinical/capacity reasons",
IFERROR(SUMIFS(AllPublicationData!$I:$I,AllPublicationData!$A:$A,'Publication Table (%)'!$B182,AllPublicationData!$B:$B,'Publication Table (%)'!$C$4,AllPublicationData!$D:$D,'Publication Table (%)'!S$7)/
SUMIFS(AllPublicationData!$E:$E,AllPublicationData!$A:$A,'Publication Table (%)'!$B182,AllPublicationData!$B:$B,'Publication Table (%)'!$C$4,AllPublicationData!$D:$D,'Publication Table (%)'!S$7),
SUMIFS(AllPublicationData!$I:$I,AllPublicationData!$A:$A,'Publication Table (%)'!$B182,AllPublicationData!$B:$B,'Publication Table (%)'!S$7)/
SUMIFS(AllPublicationData!$E:$E,AllPublicationData!$A:$A,'Publication Table (%)'!$B182,AllPublicationData!$B:$B,'Publication Table (%)'!S$7)),
IF('Publication Table (%)'!$C$5="Cancellations for other reasons",
IFERROR(SUMIFS(AllPublicationData!$J:$J,AllPublicationData!$A:$A,'Publication Table (%)'!$B182,AllPublicationData!$B:$B,'Publication Table (%)'!$C$4,AllPublicationData!$D:$D,'Publication Table (%)'!S$7)/
SUMIFS(AllPublicationData!$E:$E,AllPublicationData!$A:$A,'Publication Table (%)'!$B182,AllPublicationData!$B:$B,'Publication Table (%)'!$C$4,AllPublicationData!$D:$D,'Publication Table (%)'!S$7),
SUMIFS(AllPublicationData!$J:$J,AllPublicationData!$A:$A,'Publication Table (%)'!$B182,AllPublicationData!$B:$B,'Publication Table (%)'!S$7)/
SUMIFS(AllPublicationData!$E:$E,AllPublicationData!$A:$A,'Publication Table (%)'!$B182,AllPublicationData!$B:$B,'Publication Table (%)'!S$7)))))))</f>
        <v>#DIV/0!</v>
      </c>
    </row>
    <row r="183" spans="3:19" x14ac:dyDescent="0.35">
      <c r="C183" s="112">
        <f>IF('Publication Table (%)'!$C$5="All Cancelled Operations",
SUMIFS(AllPublicationData!$F:$F,AllPublicationData!$A:$A,'Publication Table (%)'!$B183,AllPublicationData!$B:$B,'Publication Table (%)'!$C$4),
IF('Publication Table (%)'!$C$5="Operations cancelled by patient",
SUMIFS(AllPublicationData!$G:$G,AllPublicationData!$A:$A,'Publication Table (%)'!$B183,AllPublicationData!$B:$B,'Publication Table (%)'!$C$4),
IF('Publication Table (%)'!$C$5="Operations cancelled for clinical reasons",
SUMIFS(AllPublicationData!$H:$H,AllPublicationData!$A:$A,'Publication Table (%)'!$B183,AllPublicationData!$B:$B,'Publication Table (%)'!$C$4),
IF('Publication Table (%)'!$C$5="Operations cancelled for non-clinical/capacity reasons",
SUMIFS(AllPublicationData!$I:$I,AllPublicationData!$A:$A,'Publication Table (%)'!$B183,AllPublicationData!$B:$B,'Publication Table (%)'!$C$4),
IF('Publication Table (%)'!$C$5="Cancellations for other reasons",
SUMIFS(AllPublicationData!$J:$J,AllPublicationData!$A:$A,'Publication Table (%)'!$B183,AllPublicationData!$B:$B,'Publication Table (%)'!$C$4))))))+
IF(AND($C$4="NHS Scotland",$C$5="All Cancelled Operations"),
SUMIFS(AllPublicationData!$F:$F,AllPublicationData!$A:$A,'Publication Table (%)'!$B183),
IF(AND($C$4="NHS Scotland",$C$5="Operations cancelled by patient"),
SUMIFS(AllPublicationData!$G:$G,AllPublicationData!$A:$A,'Publication Table (%)'!$B183),
IF(AND($C$4="NHS Scotland",$C$5="Operations cancelled for clinical reasons"),
SUMIFS(AllPublicationData!$H:$H,AllPublicationData!$A:$A,'Publication Table (%)'!$B183),
IF(AND($C$4="NHS Scotland",$C$5="Operations cancelled for non-clinical/capacity reasons"),
SUMIFS(AllPublicationData!$I:$I,AllPublicationData!$A:$A,'Publication Table (%)'!$B183),
IF(AND($C$4="NHS Scotland",$C$5="Cancellations for other reasons"),
SUMIFS(AllPublicationData!$J:$J,AllPublicationData!$A:$A,'Publication Table (%)'!$B183))))))</f>
        <v>0</v>
      </c>
      <c r="D183" s="110" t="e">
        <f>IF(AND('Publication Table (%)'!$C$5="All Cancelled Operations",$C$4&lt;&gt;"NHS Scotland"),
IFERROR(SUMIFS(AllPublicationData!$F:$F,AllPublicationData!$A:$A,'Publication Table (%)'!$B183,AllPublicationData!$B:$B,'Publication Table (%)'!$C$4,AllPublicationData!$D:$D,'Publication Table (%)'!D$7)/
SUMIFS(AllPublicationData!$E:$E,AllPublicationData!$A:$A,'Publication Table (%)'!$B183,AllPublicationData!$B:$B,'Publication Table (%)'!$C$4,AllPublicationData!$D:$D,'Publication Table (%)'!D$7),
SUMIFS(AllPublicationData!$F:$F,AllPublicationData!$A:$A,'Publication Table (%)'!$B183,AllPublicationData!$B:$B,'Publication Table (%)'!D$7)/
SUMIFS(AllPublicationData!$E:$E,AllPublicationData!$A:$A,'Publication Table (%)'!$B183,AllPublicationData!$B:$B,'Publication Table (%)'!D$7)),
IF(AND('Publication Table (%)'!$C$5="Operations cancelled by patient",$C$4&lt;&gt;"NHS Scotland"),
IFERROR(SUMIFS(AllPublicationData!$G:$G,AllPublicationData!$A:$A,'Publication Table (%)'!$B183,AllPublicationData!$B:$B,'Publication Table (%)'!$C$4,AllPublicationData!$D:$D,'Publication Table (%)'!D$7)/
SUMIFS(AllPublicationData!$E:$E,AllPublicationData!$A:$A,'Publication Table (%)'!$B183,AllPublicationData!$B:$B,'Publication Table (%)'!$C$4,AllPublicationData!$D:$D,'Publication Table (%)'!D$7),
SUMIFS(AllPublicationData!$G:$G,AllPublicationData!$A:$A,'Publication Table (%)'!$B183,AllPublicationData!$B:$B,'Publication Table (%)'!D$7)/
SUMIFS(AllPublicationData!$E:$E,AllPublicationData!$A:$A,'Publication Table (%)'!$B183,AllPublicationData!$B:$B,'Publication Table (%)'!D$7)),
IF(AND('Publication Table (%)'!$C$5="Operations cancelled for clinical reasons",$C$4&lt;&gt;"NHS Scotland"),
IFERROR(SUMIFS(AllPublicationData!$H:$H,AllPublicationData!$A:$A,'Publication Table (%)'!$B183,AllPublicationData!$B:$B,'Publication Table (%)'!$C$4,AllPublicationData!$D:$D,'Publication Table (%)'!D$7)/
SUMIFS(AllPublicationData!$E:$E,AllPublicationData!$A:$A,'Publication Table (%)'!$B183,AllPublicationData!$B:$B,'Publication Table (%)'!$C$4,AllPublicationData!$D:$D,'Publication Table (%)'!D$7),
SUMIFS(AllPublicationData!$H:$H,AllPublicationData!$A:$A,'Publication Table (%)'!$B183,AllPublicationData!$B:$B,'Publication Table (%)'!D$7)/
SUMIFS(AllPublicationData!$E:$E,AllPublicationData!$A:$A,'Publication Table (%)'!$B183,AllPublicationData!$B:$B,'Publication Table (%)'!D$7)),
IF(AND('Publication Table (%)'!$C$5="Operations cancelled for non-clinical/capacity reasons",$C$4&lt;&gt;"NHS Scotland"),
IFERROR(SUMIFS(AllPublicationData!$I:$I,AllPublicationData!$A:$A,'Publication Table (%)'!$B183,AllPublicationData!$B:$B,'Publication Table (%)'!$C$4,AllPublicationData!$D:$D,'Publication Table (%)'!D$7)/
SUMIFS(AllPublicationData!$E:$E,AllPublicationData!$A:$A,'Publication Table (%)'!$B183,AllPublicationData!$B:$B,'Publication Table (%)'!$C$4,AllPublicationData!$D:$D,'Publication Table (%)'!D$7),
SUMIFS(AllPublicationData!$I:$I,AllPublicationData!$A:$A,'Publication Table (%)'!$B183,AllPublicationData!$B:$B,'Publication Table (%)'!D$7)/
SUMIFS(AllPublicationData!$E:$E,AllPublicationData!$A:$A,'Publication Table (%)'!$B183,AllPublicationData!$B:$B,'Publication Table (%)'!D$7)),
IF(AND('Publication Table (%)'!$C$5="Cancellations for other reasons",$C$4&lt;&gt;"NHS Scotland"),
IFERROR(SUMIFS(AllPublicationData!$J:$J,AllPublicationData!$A:$A,'Publication Table (%)'!$B183,AllPublicationData!$B:$B,'Publication Table (%)'!$C$4,AllPublicationData!$D:$D,'Publication Table (%)'!D$7)/
SUMIFS(AllPublicationData!$E:$E,AllPublicationData!$A:$A,'Publication Table (%)'!$B183,AllPublicationData!$B:$B,'Publication Table (%)'!$C$4,AllPublicationData!$D:$D,'Publication Table (%)'!D$7),
SUMIFS(AllPublicationData!$J:$J,AllPublicationData!$A:$A,'Publication Table (%)'!$B183,AllPublicationData!$B:$B,'Publication Table (%)'!D$7)/
SUMIFS(AllPublicationData!$E:$E,AllPublicationData!$A:$A,'Publication Table (%)'!$B183,AllPublicationData!$B:$B,'Publication Table (%)'!D$7)),
IF(AND($C$4="NHS Scotland",$C$5="All Cancelled Operations"),
SUMIFS(AllPublicationData!$F:$F,AllPublicationData!$A:$A,'Publication Table'!$B183)/
SUMIFS(AllPublicationData!$E:$E,AllPublicationData!$A:$A,'Publication Table'!$B183),
IF(AND($C$4="NHS Scotland",$C$5="Operations cancelled by patient"),
SUMIFS(AllPublicationData!$G:$G,AllPublicationData!$A:$A,'Publication Table'!$B183)/
SUMIFS(AllPublicationData!$E:$E,AllPublicationData!$A:$A,'Publication Table'!$B183),
IF(AND($C$4="NHS Scotland",$C$5="Operations cancelled for clinical reasons"),
SUMIFS(AllPublicationData!$H:$H,AllPublicationData!$A:$A,'Publication Table'!$B183)/
SUMIFS(AllPublicationData!$E:$E,AllPublicationData!$A:$A,'Publication Table'!$B183),
IF(AND($C$4="NHS Scotland",$C$5="Operations cancelled for non-clinical/capacity reasons"),
SUMIFS(AllPublicationData!$I:$I,AllPublicationData!$A:$A,'Publication Table'!$B183)/
SUMIFS(AllPublicationData!$E:$E,AllPublicationData!$A:$A,'Publication Table'!$B183),
IF(AND($C$4="NHS Scotland",$C$5="Cancellations for other reasons"),
SUMIFS(AllPublicationData!$J:$J,AllPublicationData!$A:$A,'Publication Table'!$B183)/
SUMIFS(AllPublicationData!$E:$E,AllPublicationData!$A:$A,'Publication Table'!$B183)))))))))))</f>
        <v>#DIV/0!</v>
      </c>
      <c r="E183" s="96" t="e">
        <f>IF('Publication Table (%)'!$C$5="All Cancelled Operations",
IFERROR(SUMIFS(AllPublicationData!$F:$F,AllPublicationData!$A:$A,'Publication Table (%)'!$B183,AllPublicationData!$B:$B,'Publication Table (%)'!$C$4,AllPublicationData!$D:$D,'Publication Table (%)'!E$7)/
SUMIFS(AllPublicationData!$E:$E,AllPublicationData!$A:$A,'Publication Table (%)'!$B183,AllPublicationData!$B:$B,'Publication Table (%)'!$C$4,AllPublicationData!$D:$D,'Publication Table (%)'!E$7),
SUMIFS(AllPublicationData!$F:$F,AllPublicationData!$A:$A,'Publication Table (%)'!$B183,AllPublicationData!$B:$B,'Publication Table (%)'!E$7)/
SUMIFS(AllPublicationData!$E:$E,AllPublicationData!$A:$A,'Publication Table (%)'!$B183,AllPublicationData!$B:$B,'Publication Table (%)'!E$7)),
IF('Publication Table (%)'!$C$5="Operations cancelled by patient",
IFERROR(SUMIFS(AllPublicationData!$G:$G,AllPublicationData!$A:$A,'Publication Table (%)'!$B183,AllPublicationData!$B:$B,'Publication Table (%)'!$C$4,AllPublicationData!$D:$D,'Publication Table (%)'!E$7)/
SUMIFS(AllPublicationData!$E:$E,AllPublicationData!$A:$A,'Publication Table (%)'!$B183,AllPublicationData!$B:$B,'Publication Table (%)'!$C$4,AllPublicationData!$D:$D,'Publication Table (%)'!E$7),
SUMIFS(AllPublicationData!$G:$G,AllPublicationData!$A:$A,'Publication Table (%)'!$B183,AllPublicationData!$B:$B,'Publication Table (%)'!E$7)/
SUMIFS(AllPublicationData!$E:$E,AllPublicationData!$A:$A,'Publication Table (%)'!$B183,AllPublicationData!$B:$B,'Publication Table (%)'!E$7)),
IF('Publication Table (%)'!$C$5="Operations cancelled for clinical reasons",
IFERROR(SUMIFS(AllPublicationData!$H:$H,AllPublicationData!$A:$A,'Publication Table (%)'!$B183,AllPublicationData!$B:$B,'Publication Table (%)'!$C$4,AllPublicationData!$D:$D,'Publication Table (%)'!E$7)/
SUMIFS(AllPublicationData!$E:$E,AllPublicationData!$A:$A,'Publication Table (%)'!$B183,AllPublicationData!$B:$B,'Publication Table (%)'!$C$4,AllPublicationData!$D:$D,'Publication Table (%)'!E$7),
SUMIFS(AllPublicationData!$H:$H,AllPublicationData!$A:$A,'Publication Table (%)'!$B183,AllPublicationData!$B:$B,'Publication Table (%)'!E$7)/
SUMIFS(AllPublicationData!$E:$E,AllPublicationData!$A:$A,'Publication Table (%)'!$B183,AllPublicationData!$B:$B,'Publication Table (%)'!E$7)),
IF('Publication Table (%)'!$C$5="Operations cancelled for non-clinical/capacity reasons",
IFERROR(SUMIFS(AllPublicationData!$I:$I,AllPublicationData!$A:$A,'Publication Table (%)'!$B183,AllPublicationData!$B:$B,'Publication Table (%)'!$C$4,AllPublicationData!$D:$D,'Publication Table (%)'!E$7)/
SUMIFS(AllPublicationData!$E:$E,AllPublicationData!$A:$A,'Publication Table (%)'!$B183,AllPublicationData!$B:$B,'Publication Table (%)'!$C$4,AllPublicationData!$D:$D,'Publication Table (%)'!E$7),
SUMIFS(AllPublicationData!$I:$I,AllPublicationData!$A:$A,'Publication Table (%)'!$B183,AllPublicationData!$B:$B,'Publication Table (%)'!E$7)/
SUMIFS(AllPublicationData!$E:$E,AllPublicationData!$A:$A,'Publication Table (%)'!$B183,AllPublicationData!$B:$B,'Publication Table (%)'!E$7)),
IF('Publication Table (%)'!$C$5="Cancellations for other reasons",
IFERROR(SUMIFS(AllPublicationData!$J:$J,AllPublicationData!$A:$A,'Publication Table (%)'!$B183,AllPublicationData!$B:$B,'Publication Table (%)'!$C$4,AllPublicationData!$D:$D,'Publication Table (%)'!E$7)/
SUMIFS(AllPublicationData!$E:$E,AllPublicationData!$A:$A,'Publication Table (%)'!$B183,AllPublicationData!$B:$B,'Publication Table (%)'!$C$4,AllPublicationData!$D:$D,'Publication Table (%)'!E$7),
SUMIFS(AllPublicationData!$J:$J,AllPublicationData!$A:$A,'Publication Table (%)'!$B183,AllPublicationData!$B:$B,'Publication Table (%)'!E$7)/
SUMIFS(AllPublicationData!$E:$E,AllPublicationData!$A:$A,'Publication Table (%)'!$B183,AllPublicationData!$B:$B,'Publication Table (%)'!E$7)))))))</f>
        <v>#DIV/0!</v>
      </c>
      <c r="F183" s="96" t="e">
        <f>IF('Publication Table (%)'!$C$5="All Cancelled Operations",
IFERROR(SUMIFS(AllPublicationData!$F:$F,AllPublicationData!$A:$A,'Publication Table (%)'!$B183,AllPublicationData!$B:$B,'Publication Table (%)'!$C$4,AllPublicationData!$D:$D,'Publication Table (%)'!F$7)/
SUMIFS(AllPublicationData!$E:$E,AllPublicationData!$A:$A,'Publication Table (%)'!$B183,AllPublicationData!$B:$B,'Publication Table (%)'!$C$4,AllPublicationData!$D:$D,'Publication Table (%)'!F$7),
SUMIFS(AllPublicationData!$F:$F,AllPublicationData!$A:$A,'Publication Table (%)'!$B183,AllPublicationData!$B:$B,'Publication Table (%)'!F$7)/
SUMIFS(AllPublicationData!$E:$E,AllPublicationData!$A:$A,'Publication Table (%)'!$B183,AllPublicationData!$B:$B,'Publication Table (%)'!F$7)),
IF('Publication Table (%)'!$C$5="Operations cancelled by patient",
IFERROR(SUMIFS(AllPublicationData!$G:$G,AllPublicationData!$A:$A,'Publication Table (%)'!$B183,AllPublicationData!$B:$B,'Publication Table (%)'!$C$4,AllPublicationData!$D:$D,'Publication Table (%)'!F$7)/
SUMIFS(AllPublicationData!$E:$E,AllPublicationData!$A:$A,'Publication Table (%)'!$B183,AllPublicationData!$B:$B,'Publication Table (%)'!$C$4,AllPublicationData!$D:$D,'Publication Table (%)'!F$7),
SUMIFS(AllPublicationData!$G:$G,AllPublicationData!$A:$A,'Publication Table (%)'!$B183,AllPublicationData!$B:$B,'Publication Table (%)'!F$7)/
SUMIFS(AllPublicationData!$E:$E,AllPublicationData!$A:$A,'Publication Table (%)'!$B183,AllPublicationData!$B:$B,'Publication Table (%)'!F$7)),
IF('Publication Table (%)'!$C$5="Operations cancelled for clinical reasons",
IFERROR(SUMIFS(AllPublicationData!$H:$H,AllPublicationData!$A:$A,'Publication Table (%)'!$B183,AllPublicationData!$B:$B,'Publication Table (%)'!$C$4,AllPublicationData!$D:$D,'Publication Table (%)'!F$7)/
SUMIFS(AllPublicationData!$E:$E,AllPublicationData!$A:$A,'Publication Table (%)'!$B183,AllPublicationData!$B:$B,'Publication Table (%)'!$C$4,AllPublicationData!$D:$D,'Publication Table (%)'!F$7),
SUMIFS(AllPublicationData!$H:$H,AllPublicationData!$A:$A,'Publication Table (%)'!$B183,AllPublicationData!$B:$B,'Publication Table (%)'!F$7)/
SUMIFS(AllPublicationData!$E:$E,AllPublicationData!$A:$A,'Publication Table (%)'!$B183,AllPublicationData!$B:$B,'Publication Table (%)'!F$7)),
IF('Publication Table (%)'!$C$5="Operations cancelled for non-clinical/capacity reasons",
IFERROR(SUMIFS(AllPublicationData!$I:$I,AllPublicationData!$A:$A,'Publication Table (%)'!$B183,AllPublicationData!$B:$B,'Publication Table (%)'!$C$4,AllPublicationData!$D:$D,'Publication Table (%)'!F$7)/
SUMIFS(AllPublicationData!$E:$E,AllPublicationData!$A:$A,'Publication Table (%)'!$B183,AllPublicationData!$B:$B,'Publication Table (%)'!$C$4,AllPublicationData!$D:$D,'Publication Table (%)'!F$7),
SUMIFS(AllPublicationData!$I:$I,AllPublicationData!$A:$A,'Publication Table (%)'!$B183,AllPublicationData!$B:$B,'Publication Table (%)'!F$7)/
SUMIFS(AllPublicationData!$E:$E,AllPublicationData!$A:$A,'Publication Table (%)'!$B183,AllPublicationData!$B:$B,'Publication Table (%)'!F$7)),
IF('Publication Table (%)'!$C$5="Cancellations for other reasons",
IFERROR(SUMIFS(AllPublicationData!$J:$J,AllPublicationData!$A:$A,'Publication Table (%)'!$B183,AllPublicationData!$B:$B,'Publication Table (%)'!$C$4,AllPublicationData!$D:$D,'Publication Table (%)'!F$7)/
SUMIFS(AllPublicationData!$E:$E,AllPublicationData!$A:$A,'Publication Table (%)'!$B183,AllPublicationData!$B:$B,'Publication Table (%)'!$C$4,AllPublicationData!$D:$D,'Publication Table (%)'!F$7),
SUMIFS(AllPublicationData!$J:$J,AllPublicationData!$A:$A,'Publication Table (%)'!$B183,AllPublicationData!$B:$B,'Publication Table (%)'!F$7)/
SUMIFS(AllPublicationData!$E:$E,AllPublicationData!$A:$A,'Publication Table (%)'!$B183,AllPublicationData!$B:$B,'Publication Table (%)'!F$7)))))))</f>
        <v>#DIV/0!</v>
      </c>
      <c r="G183" s="96" t="e">
        <f>IF('Publication Table (%)'!$C$5="All Cancelled Operations",
IFERROR(SUMIFS(AllPublicationData!$F:$F,AllPublicationData!$A:$A,'Publication Table (%)'!$B183,AllPublicationData!$B:$B,'Publication Table (%)'!$C$4,AllPublicationData!$D:$D,'Publication Table (%)'!G$7)/
SUMIFS(AllPublicationData!$E:$E,AllPublicationData!$A:$A,'Publication Table (%)'!$B183,AllPublicationData!$B:$B,'Publication Table (%)'!$C$4,AllPublicationData!$D:$D,'Publication Table (%)'!G$7),
SUMIFS(AllPublicationData!$F:$F,AllPublicationData!$A:$A,'Publication Table (%)'!$B183,AllPublicationData!$B:$B,'Publication Table (%)'!G$7)/
SUMIFS(AllPublicationData!$E:$E,AllPublicationData!$A:$A,'Publication Table (%)'!$B183,AllPublicationData!$B:$B,'Publication Table (%)'!G$7)),
IF('Publication Table (%)'!$C$5="Operations cancelled by patient",
IFERROR(SUMIFS(AllPublicationData!$G:$G,AllPublicationData!$A:$A,'Publication Table (%)'!$B183,AllPublicationData!$B:$B,'Publication Table (%)'!$C$4,AllPublicationData!$D:$D,'Publication Table (%)'!G$7)/
SUMIFS(AllPublicationData!$E:$E,AllPublicationData!$A:$A,'Publication Table (%)'!$B183,AllPublicationData!$B:$B,'Publication Table (%)'!$C$4,AllPublicationData!$D:$D,'Publication Table (%)'!G$7),
SUMIFS(AllPublicationData!$G:$G,AllPublicationData!$A:$A,'Publication Table (%)'!$B183,AllPublicationData!$B:$B,'Publication Table (%)'!G$7)/
SUMIFS(AllPublicationData!$E:$E,AllPublicationData!$A:$A,'Publication Table (%)'!$B183,AllPublicationData!$B:$B,'Publication Table (%)'!G$7)),
IF('Publication Table (%)'!$C$5="Operations cancelled for clinical reasons",
IFERROR(SUMIFS(AllPublicationData!$H:$H,AllPublicationData!$A:$A,'Publication Table (%)'!$B183,AllPublicationData!$B:$B,'Publication Table (%)'!$C$4,AllPublicationData!$D:$D,'Publication Table (%)'!G$7)/
SUMIFS(AllPublicationData!$E:$E,AllPublicationData!$A:$A,'Publication Table (%)'!$B183,AllPublicationData!$B:$B,'Publication Table (%)'!$C$4,AllPublicationData!$D:$D,'Publication Table (%)'!G$7),
SUMIFS(AllPublicationData!$H:$H,AllPublicationData!$A:$A,'Publication Table (%)'!$B183,AllPublicationData!$B:$B,'Publication Table (%)'!G$7)/
SUMIFS(AllPublicationData!$E:$E,AllPublicationData!$A:$A,'Publication Table (%)'!$B183,AllPublicationData!$B:$B,'Publication Table (%)'!G$7)),
IF('Publication Table (%)'!$C$5="Operations cancelled for non-clinical/capacity reasons",
IFERROR(SUMIFS(AllPublicationData!$I:$I,AllPublicationData!$A:$A,'Publication Table (%)'!$B183,AllPublicationData!$B:$B,'Publication Table (%)'!$C$4,AllPublicationData!$D:$D,'Publication Table (%)'!G$7)/
SUMIFS(AllPublicationData!$E:$E,AllPublicationData!$A:$A,'Publication Table (%)'!$B183,AllPublicationData!$B:$B,'Publication Table (%)'!$C$4,AllPublicationData!$D:$D,'Publication Table (%)'!G$7),
SUMIFS(AllPublicationData!$I:$I,AllPublicationData!$A:$A,'Publication Table (%)'!$B183,AllPublicationData!$B:$B,'Publication Table (%)'!G$7)/
SUMIFS(AllPublicationData!$E:$E,AllPublicationData!$A:$A,'Publication Table (%)'!$B183,AllPublicationData!$B:$B,'Publication Table (%)'!G$7)),
IF('Publication Table (%)'!$C$5="Cancellations for other reasons",
IFERROR(SUMIFS(AllPublicationData!$J:$J,AllPublicationData!$A:$A,'Publication Table (%)'!$B183,AllPublicationData!$B:$B,'Publication Table (%)'!$C$4,AllPublicationData!$D:$D,'Publication Table (%)'!G$7)/
SUMIFS(AllPublicationData!$E:$E,AllPublicationData!$A:$A,'Publication Table (%)'!$B183,AllPublicationData!$B:$B,'Publication Table (%)'!$C$4,AllPublicationData!$D:$D,'Publication Table (%)'!G$7),
SUMIFS(AllPublicationData!$J:$J,AllPublicationData!$A:$A,'Publication Table (%)'!$B183,AllPublicationData!$B:$B,'Publication Table (%)'!G$7)/
SUMIFS(AllPublicationData!$E:$E,AllPublicationData!$A:$A,'Publication Table (%)'!$B183,AllPublicationData!$B:$B,'Publication Table (%)'!G$7)))))))</f>
        <v>#DIV/0!</v>
      </c>
      <c r="H183" s="96" t="e">
        <f>IF('Publication Table (%)'!$C$5="All Cancelled Operations",
IFERROR(SUMIFS(AllPublicationData!$F:$F,AllPublicationData!$A:$A,'Publication Table (%)'!$B183,AllPublicationData!$B:$B,'Publication Table (%)'!$C$4,AllPublicationData!$D:$D,'Publication Table (%)'!H$7)/
SUMIFS(AllPublicationData!$E:$E,AllPublicationData!$A:$A,'Publication Table (%)'!$B183,AllPublicationData!$B:$B,'Publication Table (%)'!$C$4,AllPublicationData!$D:$D,'Publication Table (%)'!H$7),
SUMIFS(AllPublicationData!$F:$F,AllPublicationData!$A:$A,'Publication Table (%)'!$B183,AllPublicationData!$B:$B,'Publication Table (%)'!H$7)/
SUMIFS(AllPublicationData!$E:$E,AllPublicationData!$A:$A,'Publication Table (%)'!$B183,AllPublicationData!$B:$B,'Publication Table (%)'!H$7)),
IF('Publication Table (%)'!$C$5="Operations cancelled by patient",
IFERROR(SUMIFS(AllPublicationData!$G:$G,AllPublicationData!$A:$A,'Publication Table (%)'!$B183,AllPublicationData!$B:$B,'Publication Table (%)'!$C$4,AllPublicationData!$D:$D,'Publication Table (%)'!H$7)/
SUMIFS(AllPublicationData!$E:$E,AllPublicationData!$A:$A,'Publication Table (%)'!$B183,AllPublicationData!$B:$B,'Publication Table (%)'!$C$4,AllPublicationData!$D:$D,'Publication Table (%)'!H$7),
SUMIFS(AllPublicationData!$G:$G,AllPublicationData!$A:$A,'Publication Table (%)'!$B183,AllPublicationData!$B:$B,'Publication Table (%)'!H$7)/
SUMIFS(AllPublicationData!$E:$E,AllPublicationData!$A:$A,'Publication Table (%)'!$B183,AllPublicationData!$B:$B,'Publication Table (%)'!H$7)),
IF('Publication Table (%)'!$C$5="Operations cancelled for clinical reasons",
IFERROR(SUMIFS(AllPublicationData!$H:$H,AllPublicationData!$A:$A,'Publication Table (%)'!$B183,AllPublicationData!$B:$B,'Publication Table (%)'!$C$4,AllPublicationData!$D:$D,'Publication Table (%)'!H$7)/
SUMIFS(AllPublicationData!$E:$E,AllPublicationData!$A:$A,'Publication Table (%)'!$B183,AllPublicationData!$B:$B,'Publication Table (%)'!$C$4,AllPublicationData!$D:$D,'Publication Table (%)'!H$7),
SUMIFS(AllPublicationData!$H:$H,AllPublicationData!$A:$A,'Publication Table (%)'!$B183,AllPublicationData!$B:$B,'Publication Table (%)'!H$7)/
SUMIFS(AllPublicationData!$E:$E,AllPublicationData!$A:$A,'Publication Table (%)'!$B183,AllPublicationData!$B:$B,'Publication Table (%)'!H$7)),
IF('Publication Table (%)'!$C$5="Operations cancelled for non-clinical/capacity reasons",
IFERROR(SUMIFS(AllPublicationData!$I:$I,AllPublicationData!$A:$A,'Publication Table (%)'!$B183,AllPublicationData!$B:$B,'Publication Table (%)'!$C$4,AllPublicationData!$D:$D,'Publication Table (%)'!H$7)/
SUMIFS(AllPublicationData!$E:$E,AllPublicationData!$A:$A,'Publication Table (%)'!$B183,AllPublicationData!$B:$B,'Publication Table (%)'!$C$4,AllPublicationData!$D:$D,'Publication Table (%)'!H$7),
SUMIFS(AllPublicationData!$I:$I,AllPublicationData!$A:$A,'Publication Table (%)'!$B183,AllPublicationData!$B:$B,'Publication Table (%)'!H$7)/
SUMIFS(AllPublicationData!$E:$E,AllPublicationData!$A:$A,'Publication Table (%)'!$B183,AllPublicationData!$B:$B,'Publication Table (%)'!H$7)),
IF('Publication Table (%)'!$C$5="Cancellations for other reasons",
IFERROR(SUMIFS(AllPublicationData!$J:$J,AllPublicationData!$A:$A,'Publication Table (%)'!$B183,AllPublicationData!$B:$B,'Publication Table (%)'!$C$4,AllPublicationData!$D:$D,'Publication Table (%)'!H$7)/
SUMIFS(AllPublicationData!$E:$E,AllPublicationData!$A:$A,'Publication Table (%)'!$B183,AllPublicationData!$B:$B,'Publication Table (%)'!$C$4,AllPublicationData!$D:$D,'Publication Table (%)'!H$7),
SUMIFS(AllPublicationData!$J:$J,AllPublicationData!$A:$A,'Publication Table (%)'!$B183,AllPublicationData!$B:$B,'Publication Table (%)'!H$7)/
SUMIFS(AllPublicationData!$E:$E,AllPublicationData!$A:$A,'Publication Table (%)'!$B183,AllPublicationData!$B:$B,'Publication Table (%)'!H$7)))))))</f>
        <v>#DIV/0!</v>
      </c>
      <c r="I183" s="96" t="e">
        <f>IF('Publication Table (%)'!$C$5="All Cancelled Operations",
IFERROR(SUMIFS(AllPublicationData!$F:$F,AllPublicationData!$A:$A,'Publication Table (%)'!$B183,AllPublicationData!$B:$B,'Publication Table (%)'!$C$4,AllPublicationData!$D:$D,'Publication Table (%)'!I$7)/
SUMIFS(AllPublicationData!$E:$E,AllPublicationData!$A:$A,'Publication Table (%)'!$B183,AllPublicationData!$B:$B,'Publication Table (%)'!$C$4,AllPublicationData!$D:$D,'Publication Table (%)'!I$7),
SUMIFS(AllPublicationData!$F:$F,AllPublicationData!$A:$A,'Publication Table (%)'!$B183,AllPublicationData!$B:$B,'Publication Table (%)'!I$7)/
SUMIFS(AllPublicationData!$E:$E,AllPublicationData!$A:$A,'Publication Table (%)'!$B183,AllPublicationData!$B:$B,'Publication Table (%)'!I$7)),
IF('Publication Table (%)'!$C$5="Operations cancelled by patient",
IFERROR(SUMIFS(AllPublicationData!$G:$G,AllPublicationData!$A:$A,'Publication Table (%)'!$B183,AllPublicationData!$B:$B,'Publication Table (%)'!$C$4,AllPublicationData!$D:$D,'Publication Table (%)'!I$7)/
SUMIFS(AllPublicationData!$E:$E,AllPublicationData!$A:$A,'Publication Table (%)'!$B183,AllPublicationData!$B:$B,'Publication Table (%)'!$C$4,AllPublicationData!$D:$D,'Publication Table (%)'!I$7),
SUMIFS(AllPublicationData!$G:$G,AllPublicationData!$A:$A,'Publication Table (%)'!$B183,AllPublicationData!$B:$B,'Publication Table (%)'!I$7)/
SUMIFS(AllPublicationData!$E:$E,AllPublicationData!$A:$A,'Publication Table (%)'!$B183,AllPublicationData!$B:$B,'Publication Table (%)'!I$7)),
IF('Publication Table (%)'!$C$5="Operations cancelled for clinical reasons",
IFERROR(SUMIFS(AllPublicationData!$H:$H,AllPublicationData!$A:$A,'Publication Table (%)'!$B183,AllPublicationData!$B:$B,'Publication Table (%)'!$C$4,AllPublicationData!$D:$D,'Publication Table (%)'!I$7)/
SUMIFS(AllPublicationData!$E:$E,AllPublicationData!$A:$A,'Publication Table (%)'!$B183,AllPublicationData!$B:$B,'Publication Table (%)'!$C$4,AllPublicationData!$D:$D,'Publication Table (%)'!I$7),
SUMIFS(AllPublicationData!$H:$H,AllPublicationData!$A:$A,'Publication Table (%)'!$B183,AllPublicationData!$B:$B,'Publication Table (%)'!I$7)/
SUMIFS(AllPublicationData!$E:$E,AllPublicationData!$A:$A,'Publication Table (%)'!$B183,AllPublicationData!$B:$B,'Publication Table (%)'!I$7)),
IF('Publication Table (%)'!$C$5="Operations cancelled for non-clinical/capacity reasons",
IFERROR(SUMIFS(AllPublicationData!$I:$I,AllPublicationData!$A:$A,'Publication Table (%)'!$B183,AllPublicationData!$B:$B,'Publication Table (%)'!$C$4,AllPublicationData!$D:$D,'Publication Table (%)'!I$7)/
SUMIFS(AllPublicationData!$E:$E,AllPublicationData!$A:$A,'Publication Table (%)'!$B183,AllPublicationData!$B:$B,'Publication Table (%)'!$C$4,AllPublicationData!$D:$D,'Publication Table (%)'!I$7),
SUMIFS(AllPublicationData!$I:$I,AllPublicationData!$A:$A,'Publication Table (%)'!$B183,AllPublicationData!$B:$B,'Publication Table (%)'!I$7)/
SUMIFS(AllPublicationData!$E:$E,AllPublicationData!$A:$A,'Publication Table (%)'!$B183,AllPublicationData!$B:$B,'Publication Table (%)'!I$7)),
IF('Publication Table (%)'!$C$5="Cancellations for other reasons",
IFERROR(SUMIFS(AllPublicationData!$J:$J,AllPublicationData!$A:$A,'Publication Table (%)'!$B183,AllPublicationData!$B:$B,'Publication Table (%)'!$C$4,AllPublicationData!$D:$D,'Publication Table (%)'!I$7)/
SUMIFS(AllPublicationData!$E:$E,AllPublicationData!$A:$A,'Publication Table (%)'!$B183,AllPublicationData!$B:$B,'Publication Table (%)'!$C$4,AllPublicationData!$D:$D,'Publication Table (%)'!I$7),
SUMIFS(AllPublicationData!$J:$J,AllPublicationData!$A:$A,'Publication Table (%)'!$B183,AllPublicationData!$B:$B,'Publication Table (%)'!I$7)/
SUMIFS(AllPublicationData!$E:$E,AllPublicationData!$A:$A,'Publication Table (%)'!$B183,AllPublicationData!$B:$B,'Publication Table (%)'!I$7)))))))</f>
        <v>#DIV/0!</v>
      </c>
      <c r="J183" s="96" t="e">
        <f>IF('Publication Table (%)'!$C$5="All Cancelled Operations",
IFERROR(SUMIFS(AllPublicationData!$F:$F,AllPublicationData!$A:$A,'Publication Table (%)'!$B183,AllPublicationData!$B:$B,'Publication Table (%)'!$C$4,AllPublicationData!$D:$D,'Publication Table (%)'!J$7)/
SUMIFS(AllPublicationData!$E:$E,AllPublicationData!$A:$A,'Publication Table (%)'!$B183,AllPublicationData!$B:$B,'Publication Table (%)'!$C$4,AllPublicationData!$D:$D,'Publication Table (%)'!J$7),
SUMIFS(AllPublicationData!$F:$F,AllPublicationData!$A:$A,'Publication Table (%)'!$B183,AllPublicationData!$B:$B,'Publication Table (%)'!J$7)/
SUMIFS(AllPublicationData!$E:$E,AllPublicationData!$A:$A,'Publication Table (%)'!$B183,AllPublicationData!$B:$B,'Publication Table (%)'!J$7)),
IF('Publication Table (%)'!$C$5="Operations cancelled by patient",
IFERROR(SUMIFS(AllPublicationData!$G:$G,AllPublicationData!$A:$A,'Publication Table (%)'!$B183,AllPublicationData!$B:$B,'Publication Table (%)'!$C$4,AllPublicationData!$D:$D,'Publication Table (%)'!J$7)/
SUMIFS(AllPublicationData!$E:$E,AllPublicationData!$A:$A,'Publication Table (%)'!$B183,AllPublicationData!$B:$B,'Publication Table (%)'!$C$4,AllPublicationData!$D:$D,'Publication Table (%)'!J$7),
SUMIFS(AllPublicationData!$G:$G,AllPublicationData!$A:$A,'Publication Table (%)'!$B183,AllPublicationData!$B:$B,'Publication Table (%)'!J$7)/
SUMIFS(AllPublicationData!$E:$E,AllPublicationData!$A:$A,'Publication Table (%)'!$B183,AllPublicationData!$B:$B,'Publication Table (%)'!J$7)),
IF('Publication Table (%)'!$C$5="Operations cancelled for clinical reasons",
IFERROR(SUMIFS(AllPublicationData!$H:$H,AllPublicationData!$A:$A,'Publication Table (%)'!$B183,AllPublicationData!$B:$B,'Publication Table (%)'!$C$4,AllPublicationData!$D:$D,'Publication Table (%)'!J$7)/
SUMIFS(AllPublicationData!$E:$E,AllPublicationData!$A:$A,'Publication Table (%)'!$B183,AllPublicationData!$B:$B,'Publication Table (%)'!$C$4,AllPublicationData!$D:$D,'Publication Table (%)'!J$7),
SUMIFS(AllPublicationData!$H:$H,AllPublicationData!$A:$A,'Publication Table (%)'!$B183,AllPublicationData!$B:$B,'Publication Table (%)'!J$7)/
SUMIFS(AllPublicationData!$E:$E,AllPublicationData!$A:$A,'Publication Table (%)'!$B183,AllPublicationData!$B:$B,'Publication Table (%)'!J$7)),
IF('Publication Table (%)'!$C$5="Operations cancelled for non-clinical/capacity reasons",
IFERROR(SUMIFS(AllPublicationData!$I:$I,AllPublicationData!$A:$A,'Publication Table (%)'!$B183,AllPublicationData!$B:$B,'Publication Table (%)'!$C$4,AllPublicationData!$D:$D,'Publication Table (%)'!J$7)/
SUMIFS(AllPublicationData!$E:$E,AllPublicationData!$A:$A,'Publication Table (%)'!$B183,AllPublicationData!$B:$B,'Publication Table (%)'!$C$4,AllPublicationData!$D:$D,'Publication Table (%)'!J$7),
SUMIFS(AllPublicationData!$I:$I,AllPublicationData!$A:$A,'Publication Table (%)'!$B183,AllPublicationData!$B:$B,'Publication Table (%)'!J$7)/
SUMIFS(AllPublicationData!$E:$E,AllPublicationData!$A:$A,'Publication Table (%)'!$B183,AllPublicationData!$B:$B,'Publication Table (%)'!J$7)),
IF('Publication Table (%)'!$C$5="Cancellations for other reasons",
IFERROR(SUMIFS(AllPublicationData!$J:$J,AllPublicationData!$A:$A,'Publication Table (%)'!$B183,AllPublicationData!$B:$B,'Publication Table (%)'!$C$4,AllPublicationData!$D:$D,'Publication Table (%)'!J$7)/
SUMIFS(AllPublicationData!$E:$E,AllPublicationData!$A:$A,'Publication Table (%)'!$B183,AllPublicationData!$B:$B,'Publication Table (%)'!$C$4,AllPublicationData!$D:$D,'Publication Table (%)'!J$7),
SUMIFS(AllPublicationData!$J:$J,AllPublicationData!$A:$A,'Publication Table (%)'!$B183,AllPublicationData!$B:$B,'Publication Table (%)'!J$7)/
SUMIFS(AllPublicationData!$E:$E,AllPublicationData!$A:$A,'Publication Table (%)'!$B183,AllPublicationData!$B:$B,'Publication Table (%)'!J$7)))))))</f>
        <v>#DIV/0!</v>
      </c>
      <c r="K183" s="96" t="e">
        <f>IF('Publication Table (%)'!$C$5="All Cancelled Operations",
IFERROR(SUMIFS(AllPublicationData!$F:$F,AllPublicationData!$A:$A,'Publication Table (%)'!$B183,AllPublicationData!$B:$B,'Publication Table (%)'!$C$4,AllPublicationData!$D:$D,'Publication Table (%)'!K$7)/
SUMIFS(AllPublicationData!$E:$E,AllPublicationData!$A:$A,'Publication Table (%)'!$B183,AllPublicationData!$B:$B,'Publication Table (%)'!$C$4,AllPublicationData!$D:$D,'Publication Table (%)'!K$7),
SUMIFS(AllPublicationData!$F:$F,AllPublicationData!$A:$A,'Publication Table (%)'!$B183,AllPublicationData!$B:$B,'Publication Table (%)'!K$7)/
SUMIFS(AllPublicationData!$E:$E,AllPublicationData!$A:$A,'Publication Table (%)'!$B183,AllPublicationData!$B:$B,'Publication Table (%)'!K$7)),
IF('Publication Table (%)'!$C$5="Operations cancelled by patient",
IFERROR(SUMIFS(AllPublicationData!$G:$G,AllPublicationData!$A:$A,'Publication Table (%)'!$B183,AllPublicationData!$B:$B,'Publication Table (%)'!$C$4,AllPublicationData!$D:$D,'Publication Table (%)'!K$7)/
SUMIFS(AllPublicationData!$E:$E,AllPublicationData!$A:$A,'Publication Table (%)'!$B183,AllPublicationData!$B:$B,'Publication Table (%)'!$C$4,AllPublicationData!$D:$D,'Publication Table (%)'!K$7),
SUMIFS(AllPublicationData!$G:$G,AllPublicationData!$A:$A,'Publication Table (%)'!$B183,AllPublicationData!$B:$B,'Publication Table (%)'!K$7)/
SUMIFS(AllPublicationData!$E:$E,AllPublicationData!$A:$A,'Publication Table (%)'!$B183,AllPublicationData!$B:$B,'Publication Table (%)'!K$7)),
IF('Publication Table (%)'!$C$5="Operations cancelled for clinical reasons",
IFERROR(SUMIFS(AllPublicationData!$H:$H,AllPublicationData!$A:$A,'Publication Table (%)'!$B183,AllPublicationData!$B:$B,'Publication Table (%)'!$C$4,AllPublicationData!$D:$D,'Publication Table (%)'!K$7)/
SUMIFS(AllPublicationData!$E:$E,AllPublicationData!$A:$A,'Publication Table (%)'!$B183,AllPublicationData!$B:$B,'Publication Table (%)'!$C$4,AllPublicationData!$D:$D,'Publication Table (%)'!K$7),
SUMIFS(AllPublicationData!$H:$H,AllPublicationData!$A:$A,'Publication Table (%)'!$B183,AllPublicationData!$B:$B,'Publication Table (%)'!K$7)/
SUMIFS(AllPublicationData!$E:$E,AllPublicationData!$A:$A,'Publication Table (%)'!$B183,AllPublicationData!$B:$B,'Publication Table (%)'!K$7)),
IF('Publication Table (%)'!$C$5="Operations cancelled for non-clinical/capacity reasons",
IFERROR(SUMIFS(AllPublicationData!$I:$I,AllPublicationData!$A:$A,'Publication Table (%)'!$B183,AllPublicationData!$B:$B,'Publication Table (%)'!$C$4,AllPublicationData!$D:$D,'Publication Table (%)'!K$7)/
SUMIFS(AllPublicationData!$E:$E,AllPublicationData!$A:$A,'Publication Table (%)'!$B183,AllPublicationData!$B:$B,'Publication Table (%)'!$C$4,AllPublicationData!$D:$D,'Publication Table (%)'!K$7),
SUMIFS(AllPublicationData!$I:$I,AllPublicationData!$A:$A,'Publication Table (%)'!$B183,AllPublicationData!$B:$B,'Publication Table (%)'!K$7)/
SUMIFS(AllPublicationData!$E:$E,AllPublicationData!$A:$A,'Publication Table (%)'!$B183,AllPublicationData!$B:$B,'Publication Table (%)'!K$7)),
IF('Publication Table (%)'!$C$5="Cancellations for other reasons",
IFERROR(SUMIFS(AllPublicationData!$J:$J,AllPublicationData!$A:$A,'Publication Table (%)'!$B183,AllPublicationData!$B:$B,'Publication Table (%)'!$C$4,AllPublicationData!$D:$D,'Publication Table (%)'!K$7)/
SUMIFS(AllPublicationData!$E:$E,AllPublicationData!$A:$A,'Publication Table (%)'!$B183,AllPublicationData!$B:$B,'Publication Table (%)'!$C$4,AllPublicationData!$D:$D,'Publication Table (%)'!K$7),
SUMIFS(AllPublicationData!$J:$J,AllPublicationData!$A:$A,'Publication Table (%)'!$B183,AllPublicationData!$B:$B,'Publication Table (%)'!K$7)/
SUMIFS(AllPublicationData!$E:$E,AllPublicationData!$A:$A,'Publication Table (%)'!$B183,AllPublicationData!$B:$B,'Publication Table (%)'!K$7)))))))</f>
        <v>#DIV/0!</v>
      </c>
      <c r="L183" s="96" t="e">
        <f>IF('Publication Table (%)'!$C$5="All Cancelled Operations",
IFERROR(SUMIFS(AllPublicationData!$F:$F,AllPublicationData!$A:$A,'Publication Table (%)'!$B183,AllPublicationData!$B:$B,'Publication Table (%)'!$C$4,AllPublicationData!$D:$D,'Publication Table (%)'!L$7)/
SUMIFS(AllPublicationData!$E:$E,AllPublicationData!$A:$A,'Publication Table (%)'!$B183,AllPublicationData!$B:$B,'Publication Table (%)'!$C$4,AllPublicationData!$D:$D,'Publication Table (%)'!L$7),
SUMIFS(AllPublicationData!$F:$F,AllPublicationData!$A:$A,'Publication Table (%)'!$B183,AllPublicationData!$B:$B,'Publication Table (%)'!L$7)/
SUMIFS(AllPublicationData!$E:$E,AllPublicationData!$A:$A,'Publication Table (%)'!$B183,AllPublicationData!$B:$B,'Publication Table (%)'!L$7)),
IF('Publication Table (%)'!$C$5="Operations cancelled by patient",
IFERROR(SUMIFS(AllPublicationData!$G:$G,AllPublicationData!$A:$A,'Publication Table (%)'!$B183,AllPublicationData!$B:$B,'Publication Table (%)'!$C$4,AllPublicationData!$D:$D,'Publication Table (%)'!L$7)/
SUMIFS(AllPublicationData!$E:$E,AllPublicationData!$A:$A,'Publication Table (%)'!$B183,AllPublicationData!$B:$B,'Publication Table (%)'!$C$4,AllPublicationData!$D:$D,'Publication Table (%)'!L$7),
SUMIFS(AllPublicationData!$G:$G,AllPublicationData!$A:$A,'Publication Table (%)'!$B183,AllPublicationData!$B:$B,'Publication Table (%)'!L$7)/
SUMIFS(AllPublicationData!$E:$E,AllPublicationData!$A:$A,'Publication Table (%)'!$B183,AllPublicationData!$B:$B,'Publication Table (%)'!L$7)),
IF('Publication Table (%)'!$C$5="Operations cancelled for clinical reasons",
IFERROR(SUMIFS(AllPublicationData!$H:$H,AllPublicationData!$A:$A,'Publication Table (%)'!$B183,AllPublicationData!$B:$B,'Publication Table (%)'!$C$4,AllPublicationData!$D:$D,'Publication Table (%)'!L$7)/
SUMIFS(AllPublicationData!$E:$E,AllPublicationData!$A:$A,'Publication Table (%)'!$B183,AllPublicationData!$B:$B,'Publication Table (%)'!$C$4,AllPublicationData!$D:$D,'Publication Table (%)'!L$7),
SUMIFS(AllPublicationData!$H:$H,AllPublicationData!$A:$A,'Publication Table (%)'!$B183,AllPublicationData!$B:$B,'Publication Table (%)'!L$7)/
SUMIFS(AllPublicationData!$E:$E,AllPublicationData!$A:$A,'Publication Table (%)'!$B183,AllPublicationData!$B:$B,'Publication Table (%)'!L$7)),
IF('Publication Table (%)'!$C$5="Operations cancelled for non-clinical/capacity reasons",
IFERROR(SUMIFS(AllPublicationData!$I:$I,AllPublicationData!$A:$A,'Publication Table (%)'!$B183,AllPublicationData!$B:$B,'Publication Table (%)'!$C$4,AllPublicationData!$D:$D,'Publication Table (%)'!L$7)/
SUMIFS(AllPublicationData!$E:$E,AllPublicationData!$A:$A,'Publication Table (%)'!$B183,AllPublicationData!$B:$B,'Publication Table (%)'!$C$4,AllPublicationData!$D:$D,'Publication Table (%)'!L$7),
SUMIFS(AllPublicationData!$I:$I,AllPublicationData!$A:$A,'Publication Table (%)'!$B183,AllPublicationData!$B:$B,'Publication Table (%)'!L$7)/
SUMIFS(AllPublicationData!$E:$E,AllPublicationData!$A:$A,'Publication Table (%)'!$B183,AllPublicationData!$B:$B,'Publication Table (%)'!L$7)),
IF('Publication Table (%)'!$C$5="Cancellations for other reasons",
IFERROR(SUMIFS(AllPublicationData!$J:$J,AllPublicationData!$A:$A,'Publication Table (%)'!$B183,AllPublicationData!$B:$B,'Publication Table (%)'!$C$4,AllPublicationData!$D:$D,'Publication Table (%)'!L$7)/
SUMIFS(AllPublicationData!$E:$E,AllPublicationData!$A:$A,'Publication Table (%)'!$B183,AllPublicationData!$B:$B,'Publication Table (%)'!$C$4,AllPublicationData!$D:$D,'Publication Table (%)'!L$7),
SUMIFS(AllPublicationData!$J:$J,AllPublicationData!$A:$A,'Publication Table (%)'!$B183,AllPublicationData!$B:$B,'Publication Table (%)'!L$7)/
SUMIFS(AllPublicationData!$E:$E,AllPublicationData!$A:$A,'Publication Table (%)'!$B183,AllPublicationData!$B:$B,'Publication Table (%)'!L$7)))))))</f>
        <v>#DIV/0!</v>
      </c>
      <c r="M183" s="96" t="e">
        <f>IF('Publication Table (%)'!$C$5="All Cancelled Operations",
IFERROR(SUMIFS(AllPublicationData!$F:$F,AllPublicationData!$A:$A,'Publication Table (%)'!$B183,AllPublicationData!$B:$B,'Publication Table (%)'!$C$4,AllPublicationData!$D:$D,'Publication Table (%)'!M$7)/
SUMIFS(AllPublicationData!$E:$E,AllPublicationData!$A:$A,'Publication Table (%)'!$B183,AllPublicationData!$B:$B,'Publication Table (%)'!$C$4,AllPublicationData!$D:$D,'Publication Table (%)'!M$7),
SUMIFS(AllPublicationData!$F:$F,AllPublicationData!$A:$A,'Publication Table (%)'!$B183,AllPublicationData!$B:$B,'Publication Table (%)'!M$7)/
SUMIFS(AllPublicationData!$E:$E,AllPublicationData!$A:$A,'Publication Table (%)'!$B183,AllPublicationData!$B:$B,'Publication Table (%)'!M$7)),
IF('Publication Table (%)'!$C$5="Operations cancelled by patient",
IFERROR(SUMIFS(AllPublicationData!$G:$G,AllPublicationData!$A:$A,'Publication Table (%)'!$B183,AllPublicationData!$B:$B,'Publication Table (%)'!$C$4,AllPublicationData!$D:$D,'Publication Table (%)'!M$7)/
SUMIFS(AllPublicationData!$E:$E,AllPublicationData!$A:$A,'Publication Table (%)'!$B183,AllPublicationData!$B:$B,'Publication Table (%)'!$C$4,AllPublicationData!$D:$D,'Publication Table (%)'!M$7),
SUMIFS(AllPublicationData!$G:$G,AllPublicationData!$A:$A,'Publication Table (%)'!$B183,AllPublicationData!$B:$B,'Publication Table (%)'!M$7)/
SUMIFS(AllPublicationData!$E:$E,AllPublicationData!$A:$A,'Publication Table (%)'!$B183,AllPublicationData!$B:$B,'Publication Table (%)'!M$7)),
IF('Publication Table (%)'!$C$5="Operations cancelled for clinical reasons",
IFERROR(SUMIFS(AllPublicationData!$H:$H,AllPublicationData!$A:$A,'Publication Table (%)'!$B183,AllPublicationData!$B:$B,'Publication Table (%)'!$C$4,AllPublicationData!$D:$D,'Publication Table (%)'!M$7)/
SUMIFS(AllPublicationData!$E:$E,AllPublicationData!$A:$A,'Publication Table (%)'!$B183,AllPublicationData!$B:$B,'Publication Table (%)'!$C$4,AllPublicationData!$D:$D,'Publication Table (%)'!M$7),
SUMIFS(AllPublicationData!$H:$H,AllPublicationData!$A:$A,'Publication Table (%)'!$B183,AllPublicationData!$B:$B,'Publication Table (%)'!M$7)/
SUMIFS(AllPublicationData!$E:$E,AllPublicationData!$A:$A,'Publication Table (%)'!$B183,AllPublicationData!$B:$B,'Publication Table (%)'!M$7)),
IF('Publication Table (%)'!$C$5="Operations cancelled for non-clinical/capacity reasons",
IFERROR(SUMIFS(AllPublicationData!$I:$I,AllPublicationData!$A:$A,'Publication Table (%)'!$B183,AllPublicationData!$B:$B,'Publication Table (%)'!$C$4,AllPublicationData!$D:$D,'Publication Table (%)'!M$7)/
SUMIFS(AllPublicationData!$E:$E,AllPublicationData!$A:$A,'Publication Table (%)'!$B183,AllPublicationData!$B:$B,'Publication Table (%)'!$C$4,AllPublicationData!$D:$D,'Publication Table (%)'!M$7),
SUMIFS(AllPublicationData!$I:$I,AllPublicationData!$A:$A,'Publication Table (%)'!$B183,AllPublicationData!$B:$B,'Publication Table (%)'!M$7)/
SUMIFS(AllPublicationData!$E:$E,AllPublicationData!$A:$A,'Publication Table (%)'!$B183,AllPublicationData!$B:$B,'Publication Table (%)'!M$7)),
IF('Publication Table (%)'!$C$5="Cancellations for other reasons",
IFERROR(SUMIFS(AllPublicationData!$J:$J,AllPublicationData!$A:$A,'Publication Table (%)'!$B183,AllPublicationData!$B:$B,'Publication Table (%)'!$C$4,AllPublicationData!$D:$D,'Publication Table (%)'!M$7)/
SUMIFS(AllPublicationData!$E:$E,AllPublicationData!$A:$A,'Publication Table (%)'!$B183,AllPublicationData!$B:$B,'Publication Table (%)'!$C$4,AllPublicationData!$D:$D,'Publication Table (%)'!M$7),
SUMIFS(AllPublicationData!$J:$J,AllPublicationData!$A:$A,'Publication Table (%)'!$B183,AllPublicationData!$B:$B,'Publication Table (%)'!M$7)/
SUMIFS(AllPublicationData!$E:$E,AllPublicationData!$A:$A,'Publication Table (%)'!$B183,AllPublicationData!$B:$B,'Publication Table (%)'!M$7)))))))</f>
        <v>#DIV/0!</v>
      </c>
      <c r="N183" s="96" t="e">
        <f>IF('Publication Table (%)'!$C$5="All Cancelled Operations",
IFERROR(SUMIFS(AllPublicationData!$F:$F,AllPublicationData!$A:$A,'Publication Table (%)'!$B183,AllPublicationData!$B:$B,'Publication Table (%)'!$C$4,AllPublicationData!$D:$D,'Publication Table (%)'!N$7)/
SUMIFS(AllPublicationData!$E:$E,AllPublicationData!$A:$A,'Publication Table (%)'!$B183,AllPublicationData!$B:$B,'Publication Table (%)'!$C$4,AllPublicationData!$D:$D,'Publication Table (%)'!N$7),
SUMIFS(AllPublicationData!$F:$F,AllPublicationData!$A:$A,'Publication Table (%)'!$B183,AllPublicationData!$B:$B,'Publication Table (%)'!N$7)/
SUMIFS(AllPublicationData!$E:$E,AllPublicationData!$A:$A,'Publication Table (%)'!$B183,AllPublicationData!$B:$B,'Publication Table (%)'!N$7)),
IF('Publication Table (%)'!$C$5="Operations cancelled by patient",
IFERROR(SUMIFS(AllPublicationData!$G:$G,AllPublicationData!$A:$A,'Publication Table (%)'!$B183,AllPublicationData!$B:$B,'Publication Table (%)'!$C$4,AllPublicationData!$D:$D,'Publication Table (%)'!N$7)/
SUMIFS(AllPublicationData!$E:$E,AllPublicationData!$A:$A,'Publication Table (%)'!$B183,AllPublicationData!$B:$B,'Publication Table (%)'!$C$4,AllPublicationData!$D:$D,'Publication Table (%)'!N$7),
SUMIFS(AllPublicationData!$G:$G,AllPublicationData!$A:$A,'Publication Table (%)'!$B183,AllPublicationData!$B:$B,'Publication Table (%)'!N$7)/
SUMIFS(AllPublicationData!$E:$E,AllPublicationData!$A:$A,'Publication Table (%)'!$B183,AllPublicationData!$B:$B,'Publication Table (%)'!N$7)),
IF('Publication Table (%)'!$C$5="Operations cancelled for clinical reasons",
IFERROR(SUMIFS(AllPublicationData!$H:$H,AllPublicationData!$A:$A,'Publication Table (%)'!$B183,AllPublicationData!$B:$B,'Publication Table (%)'!$C$4,AllPublicationData!$D:$D,'Publication Table (%)'!N$7)/
SUMIFS(AllPublicationData!$E:$E,AllPublicationData!$A:$A,'Publication Table (%)'!$B183,AllPublicationData!$B:$B,'Publication Table (%)'!$C$4,AllPublicationData!$D:$D,'Publication Table (%)'!N$7),
SUMIFS(AllPublicationData!$H:$H,AllPublicationData!$A:$A,'Publication Table (%)'!$B183,AllPublicationData!$B:$B,'Publication Table (%)'!N$7)/
SUMIFS(AllPublicationData!$E:$E,AllPublicationData!$A:$A,'Publication Table (%)'!$B183,AllPublicationData!$B:$B,'Publication Table (%)'!N$7)),
IF('Publication Table (%)'!$C$5="Operations cancelled for non-clinical/capacity reasons",
IFERROR(SUMIFS(AllPublicationData!$I:$I,AllPublicationData!$A:$A,'Publication Table (%)'!$B183,AllPublicationData!$B:$B,'Publication Table (%)'!$C$4,AllPublicationData!$D:$D,'Publication Table (%)'!N$7)/
SUMIFS(AllPublicationData!$E:$E,AllPublicationData!$A:$A,'Publication Table (%)'!$B183,AllPublicationData!$B:$B,'Publication Table (%)'!$C$4,AllPublicationData!$D:$D,'Publication Table (%)'!N$7),
SUMIFS(AllPublicationData!$I:$I,AllPublicationData!$A:$A,'Publication Table (%)'!$B183,AllPublicationData!$B:$B,'Publication Table (%)'!N$7)/
SUMIFS(AllPublicationData!$E:$E,AllPublicationData!$A:$A,'Publication Table (%)'!$B183,AllPublicationData!$B:$B,'Publication Table (%)'!N$7)),
IF('Publication Table (%)'!$C$5="Cancellations for other reasons",
IFERROR(SUMIFS(AllPublicationData!$J:$J,AllPublicationData!$A:$A,'Publication Table (%)'!$B183,AllPublicationData!$B:$B,'Publication Table (%)'!$C$4,AllPublicationData!$D:$D,'Publication Table (%)'!N$7)/
SUMIFS(AllPublicationData!$E:$E,AllPublicationData!$A:$A,'Publication Table (%)'!$B183,AllPublicationData!$B:$B,'Publication Table (%)'!$C$4,AllPublicationData!$D:$D,'Publication Table (%)'!N$7),
SUMIFS(AllPublicationData!$J:$J,AllPublicationData!$A:$A,'Publication Table (%)'!$B183,AllPublicationData!$B:$B,'Publication Table (%)'!N$7)/
SUMIFS(AllPublicationData!$E:$E,AllPublicationData!$A:$A,'Publication Table (%)'!$B183,AllPublicationData!$B:$B,'Publication Table (%)'!N$7)))))))</f>
        <v>#DIV/0!</v>
      </c>
      <c r="O183" s="96" t="e">
        <f>IF('Publication Table (%)'!$C$5="All Cancelled Operations",
IFERROR(SUMIFS(AllPublicationData!$F:$F,AllPublicationData!$A:$A,'Publication Table (%)'!$B183,AllPublicationData!$B:$B,'Publication Table (%)'!$C$4,AllPublicationData!$D:$D,'Publication Table (%)'!O$7)/
SUMIFS(AllPublicationData!$E:$E,AllPublicationData!$A:$A,'Publication Table (%)'!$B183,AllPublicationData!$B:$B,'Publication Table (%)'!$C$4,AllPublicationData!$D:$D,'Publication Table (%)'!O$7),
SUMIFS(AllPublicationData!$F:$F,AllPublicationData!$A:$A,'Publication Table (%)'!$B183,AllPublicationData!$B:$B,'Publication Table (%)'!O$7)/
SUMIFS(AllPublicationData!$E:$E,AllPublicationData!$A:$A,'Publication Table (%)'!$B183,AllPublicationData!$B:$B,'Publication Table (%)'!O$7)),
IF('Publication Table (%)'!$C$5="Operations cancelled by patient",
IFERROR(SUMIFS(AllPublicationData!$G:$G,AllPublicationData!$A:$A,'Publication Table (%)'!$B183,AllPublicationData!$B:$B,'Publication Table (%)'!$C$4,AllPublicationData!$D:$D,'Publication Table (%)'!O$7)/
SUMIFS(AllPublicationData!$E:$E,AllPublicationData!$A:$A,'Publication Table (%)'!$B183,AllPublicationData!$B:$B,'Publication Table (%)'!$C$4,AllPublicationData!$D:$D,'Publication Table (%)'!O$7),
SUMIFS(AllPublicationData!$G:$G,AllPublicationData!$A:$A,'Publication Table (%)'!$B183,AllPublicationData!$B:$B,'Publication Table (%)'!O$7)/
SUMIFS(AllPublicationData!$E:$E,AllPublicationData!$A:$A,'Publication Table (%)'!$B183,AllPublicationData!$B:$B,'Publication Table (%)'!O$7)),
IF('Publication Table (%)'!$C$5="Operations cancelled for clinical reasons",
IFERROR(SUMIFS(AllPublicationData!$H:$H,AllPublicationData!$A:$A,'Publication Table (%)'!$B183,AllPublicationData!$B:$B,'Publication Table (%)'!$C$4,AllPublicationData!$D:$D,'Publication Table (%)'!O$7)/
SUMIFS(AllPublicationData!$E:$E,AllPublicationData!$A:$A,'Publication Table (%)'!$B183,AllPublicationData!$B:$B,'Publication Table (%)'!$C$4,AllPublicationData!$D:$D,'Publication Table (%)'!O$7),
SUMIFS(AllPublicationData!$H:$H,AllPublicationData!$A:$A,'Publication Table (%)'!$B183,AllPublicationData!$B:$B,'Publication Table (%)'!O$7)/
SUMIFS(AllPublicationData!$E:$E,AllPublicationData!$A:$A,'Publication Table (%)'!$B183,AllPublicationData!$B:$B,'Publication Table (%)'!O$7)),
IF('Publication Table (%)'!$C$5="Operations cancelled for non-clinical/capacity reasons",
IFERROR(SUMIFS(AllPublicationData!$I:$I,AllPublicationData!$A:$A,'Publication Table (%)'!$B183,AllPublicationData!$B:$B,'Publication Table (%)'!$C$4,AllPublicationData!$D:$D,'Publication Table (%)'!O$7)/
SUMIFS(AllPublicationData!$E:$E,AllPublicationData!$A:$A,'Publication Table (%)'!$B183,AllPublicationData!$B:$B,'Publication Table (%)'!$C$4,AllPublicationData!$D:$D,'Publication Table (%)'!O$7),
SUMIFS(AllPublicationData!$I:$I,AllPublicationData!$A:$A,'Publication Table (%)'!$B183,AllPublicationData!$B:$B,'Publication Table (%)'!O$7)/
SUMIFS(AllPublicationData!$E:$E,AllPublicationData!$A:$A,'Publication Table (%)'!$B183,AllPublicationData!$B:$B,'Publication Table (%)'!O$7)),
IF('Publication Table (%)'!$C$5="Cancellations for other reasons",
IFERROR(SUMIFS(AllPublicationData!$J:$J,AllPublicationData!$A:$A,'Publication Table (%)'!$B183,AllPublicationData!$B:$B,'Publication Table (%)'!$C$4,AllPublicationData!$D:$D,'Publication Table (%)'!O$7)/
SUMIFS(AllPublicationData!$E:$E,AllPublicationData!$A:$A,'Publication Table (%)'!$B183,AllPublicationData!$B:$B,'Publication Table (%)'!$C$4,AllPublicationData!$D:$D,'Publication Table (%)'!O$7),
SUMIFS(AllPublicationData!$J:$J,AllPublicationData!$A:$A,'Publication Table (%)'!$B183,AllPublicationData!$B:$B,'Publication Table (%)'!O$7)/
SUMIFS(AllPublicationData!$E:$E,AllPublicationData!$A:$A,'Publication Table (%)'!$B183,AllPublicationData!$B:$B,'Publication Table (%)'!O$7)))))))</f>
        <v>#DIV/0!</v>
      </c>
      <c r="P183" s="96" t="e">
        <f>IF('Publication Table (%)'!$C$5="All Cancelled Operations",
IFERROR(SUMIFS(AllPublicationData!$F:$F,AllPublicationData!$A:$A,'Publication Table (%)'!$B183,AllPublicationData!$B:$B,'Publication Table (%)'!$C$4,AllPublicationData!$D:$D,'Publication Table (%)'!P$7)/
SUMIFS(AllPublicationData!$E:$E,AllPublicationData!$A:$A,'Publication Table (%)'!$B183,AllPublicationData!$B:$B,'Publication Table (%)'!$C$4,AllPublicationData!$D:$D,'Publication Table (%)'!P$7),
SUMIFS(AllPublicationData!$F:$F,AllPublicationData!$A:$A,'Publication Table (%)'!$B183,AllPublicationData!$B:$B,'Publication Table (%)'!P$7)/
SUMIFS(AllPublicationData!$E:$E,AllPublicationData!$A:$A,'Publication Table (%)'!$B183,AllPublicationData!$B:$B,'Publication Table (%)'!P$7)),
IF('Publication Table (%)'!$C$5="Operations cancelled by patient",
IFERROR(SUMIFS(AllPublicationData!$G:$G,AllPublicationData!$A:$A,'Publication Table (%)'!$B183,AllPublicationData!$B:$B,'Publication Table (%)'!$C$4,AllPublicationData!$D:$D,'Publication Table (%)'!P$7)/
SUMIFS(AllPublicationData!$E:$E,AllPublicationData!$A:$A,'Publication Table (%)'!$B183,AllPublicationData!$B:$B,'Publication Table (%)'!$C$4,AllPublicationData!$D:$D,'Publication Table (%)'!P$7),
SUMIFS(AllPublicationData!$G:$G,AllPublicationData!$A:$A,'Publication Table (%)'!$B183,AllPublicationData!$B:$B,'Publication Table (%)'!P$7)/
SUMIFS(AllPublicationData!$E:$E,AllPublicationData!$A:$A,'Publication Table (%)'!$B183,AllPublicationData!$B:$B,'Publication Table (%)'!P$7)),
IF('Publication Table (%)'!$C$5="Operations cancelled for clinical reasons",
IFERROR(SUMIFS(AllPublicationData!$H:$H,AllPublicationData!$A:$A,'Publication Table (%)'!$B183,AllPublicationData!$B:$B,'Publication Table (%)'!$C$4,AllPublicationData!$D:$D,'Publication Table (%)'!P$7)/
SUMIFS(AllPublicationData!$E:$E,AllPublicationData!$A:$A,'Publication Table (%)'!$B183,AllPublicationData!$B:$B,'Publication Table (%)'!$C$4,AllPublicationData!$D:$D,'Publication Table (%)'!P$7),
SUMIFS(AllPublicationData!$H:$H,AllPublicationData!$A:$A,'Publication Table (%)'!$B183,AllPublicationData!$B:$B,'Publication Table (%)'!P$7)/
SUMIFS(AllPublicationData!$E:$E,AllPublicationData!$A:$A,'Publication Table (%)'!$B183,AllPublicationData!$B:$B,'Publication Table (%)'!P$7)),
IF('Publication Table (%)'!$C$5="Operations cancelled for non-clinical/capacity reasons",
IFERROR(SUMIFS(AllPublicationData!$I:$I,AllPublicationData!$A:$A,'Publication Table (%)'!$B183,AllPublicationData!$B:$B,'Publication Table (%)'!$C$4,AllPublicationData!$D:$D,'Publication Table (%)'!P$7)/
SUMIFS(AllPublicationData!$E:$E,AllPublicationData!$A:$A,'Publication Table (%)'!$B183,AllPublicationData!$B:$B,'Publication Table (%)'!$C$4,AllPublicationData!$D:$D,'Publication Table (%)'!P$7),
SUMIFS(AllPublicationData!$I:$I,AllPublicationData!$A:$A,'Publication Table (%)'!$B183,AllPublicationData!$B:$B,'Publication Table (%)'!P$7)/
SUMIFS(AllPublicationData!$E:$E,AllPublicationData!$A:$A,'Publication Table (%)'!$B183,AllPublicationData!$B:$B,'Publication Table (%)'!P$7)),
IF('Publication Table (%)'!$C$5="Cancellations for other reasons",
IFERROR(SUMIFS(AllPublicationData!$J:$J,AllPublicationData!$A:$A,'Publication Table (%)'!$B183,AllPublicationData!$B:$B,'Publication Table (%)'!$C$4,AllPublicationData!$D:$D,'Publication Table (%)'!P$7)/
SUMIFS(AllPublicationData!$E:$E,AllPublicationData!$A:$A,'Publication Table (%)'!$B183,AllPublicationData!$B:$B,'Publication Table (%)'!$C$4,AllPublicationData!$D:$D,'Publication Table (%)'!P$7),
SUMIFS(AllPublicationData!$J:$J,AllPublicationData!$A:$A,'Publication Table (%)'!$B183,AllPublicationData!$B:$B,'Publication Table (%)'!P$7)/
SUMIFS(AllPublicationData!$E:$E,AllPublicationData!$A:$A,'Publication Table (%)'!$B183,AllPublicationData!$B:$B,'Publication Table (%)'!P$7)))))))</f>
        <v>#DIV/0!</v>
      </c>
      <c r="Q183" s="96" t="e">
        <f>IF('Publication Table (%)'!$C$5="All Cancelled Operations",
IFERROR(SUMIFS(AllPublicationData!$F:$F,AllPublicationData!$A:$A,'Publication Table (%)'!$B183,AllPublicationData!$B:$B,'Publication Table (%)'!$C$4,AllPublicationData!$D:$D,'Publication Table (%)'!Q$7)/
SUMIFS(AllPublicationData!$E:$E,AllPublicationData!$A:$A,'Publication Table (%)'!$B183,AllPublicationData!$B:$B,'Publication Table (%)'!$C$4,AllPublicationData!$D:$D,'Publication Table (%)'!Q$7),
SUMIFS(AllPublicationData!$F:$F,AllPublicationData!$A:$A,'Publication Table (%)'!$B183,AllPublicationData!$B:$B,'Publication Table (%)'!Q$7)/
SUMIFS(AllPublicationData!$E:$E,AllPublicationData!$A:$A,'Publication Table (%)'!$B183,AllPublicationData!$B:$B,'Publication Table (%)'!Q$7)),
IF('Publication Table (%)'!$C$5="Operations cancelled by patient",
IFERROR(SUMIFS(AllPublicationData!$G:$G,AllPublicationData!$A:$A,'Publication Table (%)'!$B183,AllPublicationData!$B:$B,'Publication Table (%)'!$C$4,AllPublicationData!$D:$D,'Publication Table (%)'!Q$7)/
SUMIFS(AllPublicationData!$E:$E,AllPublicationData!$A:$A,'Publication Table (%)'!$B183,AllPublicationData!$B:$B,'Publication Table (%)'!$C$4,AllPublicationData!$D:$D,'Publication Table (%)'!Q$7),
SUMIFS(AllPublicationData!$G:$G,AllPublicationData!$A:$A,'Publication Table (%)'!$B183,AllPublicationData!$B:$B,'Publication Table (%)'!Q$7)/
SUMIFS(AllPublicationData!$E:$E,AllPublicationData!$A:$A,'Publication Table (%)'!$B183,AllPublicationData!$B:$B,'Publication Table (%)'!Q$7)),
IF('Publication Table (%)'!$C$5="Operations cancelled for clinical reasons",
IFERROR(SUMIFS(AllPublicationData!$H:$H,AllPublicationData!$A:$A,'Publication Table (%)'!$B183,AllPublicationData!$B:$B,'Publication Table (%)'!$C$4,AllPublicationData!$D:$D,'Publication Table (%)'!Q$7)/
SUMIFS(AllPublicationData!$E:$E,AllPublicationData!$A:$A,'Publication Table (%)'!$B183,AllPublicationData!$B:$B,'Publication Table (%)'!$C$4,AllPublicationData!$D:$D,'Publication Table (%)'!Q$7),
SUMIFS(AllPublicationData!$H:$H,AllPublicationData!$A:$A,'Publication Table (%)'!$B183,AllPublicationData!$B:$B,'Publication Table (%)'!Q$7)/
SUMIFS(AllPublicationData!$E:$E,AllPublicationData!$A:$A,'Publication Table (%)'!$B183,AllPublicationData!$B:$B,'Publication Table (%)'!Q$7)),
IF('Publication Table (%)'!$C$5="Operations cancelled for non-clinical/capacity reasons",
IFERROR(SUMIFS(AllPublicationData!$I:$I,AllPublicationData!$A:$A,'Publication Table (%)'!$B183,AllPublicationData!$B:$B,'Publication Table (%)'!$C$4,AllPublicationData!$D:$D,'Publication Table (%)'!Q$7)/
SUMIFS(AllPublicationData!$E:$E,AllPublicationData!$A:$A,'Publication Table (%)'!$B183,AllPublicationData!$B:$B,'Publication Table (%)'!$C$4,AllPublicationData!$D:$D,'Publication Table (%)'!Q$7),
SUMIFS(AllPublicationData!$I:$I,AllPublicationData!$A:$A,'Publication Table (%)'!$B183,AllPublicationData!$B:$B,'Publication Table (%)'!Q$7)/
SUMIFS(AllPublicationData!$E:$E,AllPublicationData!$A:$A,'Publication Table (%)'!$B183,AllPublicationData!$B:$B,'Publication Table (%)'!Q$7)),
IF('Publication Table (%)'!$C$5="Cancellations for other reasons",
IFERROR(SUMIFS(AllPublicationData!$J:$J,AllPublicationData!$A:$A,'Publication Table (%)'!$B183,AllPublicationData!$B:$B,'Publication Table (%)'!$C$4,AllPublicationData!$D:$D,'Publication Table (%)'!Q$7)/
SUMIFS(AllPublicationData!$E:$E,AllPublicationData!$A:$A,'Publication Table (%)'!$B183,AllPublicationData!$B:$B,'Publication Table (%)'!$C$4,AllPublicationData!$D:$D,'Publication Table (%)'!Q$7),
SUMIFS(AllPublicationData!$J:$J,AllPublicationData!$A:$A,'Publication Table (%)'!$B183,AllPublicationData!$B:$B,'Publication Table (%)'!Q$7)/
SUMIFS(AllPublicationData!$E:$E,AllPublicationData!$A:$A,'Publication Table (%)'!$B183,AllPublicationData!$B:$B,'Publication Table (%)'!Q$7)))))))</f>
        <v>#DIV/0!</v>
      </c>
      <c r="R183" s="96" t="e">
        <f>IF('Publication Table (%)'!$C$5="All Cancelled Operations",
IFERROR(SUMIFS(AllPublicationData!$F:$F,AllPublicationData!$A:$A,'Publication Table (%)'!$B183,AllPublicationData!$B:$B,'Publication Table (%)'!$C$4,AllPublicationData!$D:$D,'Publication Table (%)'!R$7)/
SUMIFS(AllPublicationData!$E:$E,AllPublicationData!$A:$A,'Publication Table (%)'!$B183,AllPublicationData!$B:$B,'Publication Table (%)'!$C$4,AllPublicationData!$D:$D,'Publication Table (%)'!R$7),
SUMIFS(AllPublicationData!$F:$F,AllPublicationData!$A:$A,'Publication Table (%)'!$B183,AllPublicationData!$B:$B,'Publication Table (%)'!R$7)/
SUMIFS(AllPublicationData!$E:$E,AllPublicationData!$A:$A,'Publication Table (%)'!$B183,AllPublicationData!$B:$B,'Publication Table (%)'!R$7)),
IF('Publication Table (%)'!$C$5="Operations cancelled by patient",
IFERROR(SUMIFS(AllPublicationData!$G:$G,AllPublicationData!$A:$A,'Publication Table (%)'!$B183,AllPublicationData!$B:$B,'Publication Table (%)'!$C$4,AllPublicationData!$D:$D,'Publication Table (%)'!R$7)/
SUMIFS(AllPublicationData!$E:$E,AllPublicationData!$A:$A,'Publication Table (%)'!$B183,AllPublicationData!$B:$B,'Publication Table (%)'!$C$4,AllPublicationData!$D:$D,'Publication Table (%)'!R$7),
SUMIFS(AllPublicationData!$G:$G,AllPublicationData!$A:$A,'Publication Table (%)'!$B183,AllPublicationData!$B:$B,'Publication Table (%)'!R$7)/
SUMIFS(AllPublicationData!$E:$E,AllPublicationData!$A:$A,'Publication Table (%)'!$B183,AllPublicationData!$B:$B,'Publication Table (%)'!R$7)),
IF('Publication Table (%)'!$C$5="Operations cancelled for clinical reasons",
IFERROR(SUMIFS(AllPublicationData!$H:$H,AllPublicationData!$A:$A,'Publication Table (%)'!$B183,AllPublicationData!$B:$B,'Publication Table (%)'!$C$4,AllPublicationData!$D:$D,'Publication Table (%)'!R$7)/
SUMIFS(AllPublicationData!$E:$E,AllPublicationData!$A:$A,'Publication Table (%)'!$B183,AllPublicationData!$B:$B,'Publication Table (%)'!$C$4,AllPublicationData!$D:$D,'Publication Table (%)'!R$7),
SUMIFS(AllPublicationData!$H:$H,AllPublicationData!$A:$A,'Publication Table (%)'!$B183,AllPublicationData!$B:$B,'Publication Table (%)'!R$7)/
SUMIFS(AllPublicationData!$E:$E,AllPublicationData!$A:$A,'Publication Table (%)'!$B183,AllPublicationData!$B:$B,'Publication Table (%)'!R$7)),
IF('Publication Table (%)'!$C$5="Operations cancelled for non-clinical/capacity reasons",
IFERROR(SUMIFS(AllPublicationData!$I:$I,AllPublicationData!$A:$A,'Publication Table (%)'!$B183,AllPublicationData!$B:$B,'Publication Table (%)'!$C$4,AllPublicationData!$D:$D,'Publication Table (%)'!R$7)/
SUMIFS(AllPublicationData!$E:$E,AllPublicationData!$A:$A,'Publication Table (%)'!$B183,AllPublicationData!$B:$B,'Publication Table (%)'!$C$4,AllPublicationData!$D:$D,'Publication Table (%)'!R$7),
SUMIFS(AllPublicationData!$I:$I,AllPublicationData!$A:$A,'Publication Table (%)'!$B183,AllPublicationData!$B:$B,'Publication Table (%)'!R$7)/
SUMIFS(AllPublicationData!$E:$E,AllPublicationData!$A:$A,'Publication Table (%)'!$B183,AllPublicationData!$B:$B,'Publication Table (%)'!R$7)),
IF('Publication Table (%)'!$C$5="Cancellations for other reasons",
IFERROR(SUMIFS(AllPublicationData!$J:$J,AllPublicationData!$A:$A,'Publication Table (%)'!$B183,AllPublicationData!$B:$B,'Publication Table (%)'!$C$4,AllPublicationData!$D:$D,'Publication Table (%)'!R$7)/
SUMIFS(AllPublicationData!$E:$E,AllPublicationData!$A:$A,'Publication Table (%)'!$B183,AllPublicationData!$B:$B,'Publication Table (%)'!$C$4,AllPublicationData!$D:$D,'Publication Table (%)'!R$7),
SUMIFS(AllPublicationData!$J:$J,AllPublicationData!$A:$A,'Publication Table (%)'!$B183,AllPublicationData!$B:$B,'Publication Table (%)'!R$7)/
SUMIFS(AllPublicationData!$E:$E,AllPublicationData!$A:$A,'Publication Table (%)'!$B183,AllPublicationData!$B:$B,'Publication Table (%)'!R$7)))))))</f>
        <v>#DIV/0!</v>
      </c>
      <c r="S183" s="96" t="e">
        <f>IF('Publication Table (%)'!$C$5="All Cancelled Operations",
IFERROR(SUMIFS(AllPublicationData!$F:$F,AllPublicationData!$A:$A,'Publication Table (%)'!$B183,AllPublicationData!$B:$B,'Publication Table (%)'!$C$4,AllPublicationData!$D:$D,'Publication Table (%)'!S$7)/
SUMIFS(AllPublicationData!$E:$E,AllPublicationData!$A:$A,'Publication Table (%)'!$B183,AllPublicationData!$B:$B,'Publication Table (%)'!$C$4,AllPublicationData!$D:$D,'Publication Table (%)'!S$7),
SUMIFS(AllPublicationData!$F:$F,AllPublicationData!$A:$A,'Publication Table (%)'!$B183,AllPublicationData!$B:$B,'Publication Table (%)'!S$7)/
SUMIFS(AllPublicationData!$E:$E,AllPublicationData!$A:$A,'Publication Table (%)'!$B183,AllPublicationData!$B:$B,'Publication Table (%)'!S$7)),
IF('Publication Table (%)'!$C$5="Operations cancelled by patient",
IFERROR(SUMIFS(AllPublicationData!$G:$G,AllPublicationData!$A:$A,'Publication Table (%)'!$B183,AllPublicationData!$B:$B,'Publication Table (%)'!$C$4,AllPublicationData!$D:$D,'Publication Table (%)'!S$7)/
SUMIFS(AllPublicationData!$E:$E,AllPublicationData!$A:$A,'Publication Table (%)'!$B183,AllPublicationData!$B:$B,'Publication Table (%)'!$C$4,AllPublicationData!$D:$D,'Publication Table (%)'!S$7),
SUMIFS(AllPublicationData!$G:$G,AllPublicationData!$A:$A,'Publication Table (%)'!$B183,AllPublicationData!$B:$B,'Publication Table (%)'!S$7)/
SUMIFS(AllPublicationData!$E:$E,AllPublicationData!$A:$A,'Publication Table (%)'!$B183,AllPublicationData!$B:$B,'Publication Table (%)'!S$7)),
IF('Publication Table (%)'!$C$5="Operations cancelled for clinical reasons",
IFERROR(SUMIFS(AllPublicationData!$H:$H,AllPublicationData!$A:$A,'Publication Table (%)'!$B183,AllPublicationData!$B:$B,'Publication Table (%)'!$C$4,AllPublicationData!$D:$D,'Publication Table (%)'!S$7)/
SUMIFS(AllPublicationData!$E:$E,AllPublicationData!$A:$A,'Publication Table (%)'!$B183,AllPublicationData!$B:$B,'Publication Table (%)'!$C$4,AllPublicationData!$D:$D,'Publication Table (%)'!S$7),
SUMIFS(AllPublicationData!$H:$H,AllPublicationData!$A:$A,'Publication Table (%)'!$B183,AllPublicationData!$B:$B,'Publication Table (%)'!S$7)/
SUMIFS(AllPublicationData!$E:$E,AllPublicationData!$A:$A,'Publication Table (%)'!$B183,AllPublicationData!$B:$B,'Publication Table (%)'!S$7)),
IF('Publication Table (%)'!$C$5="Operations cancelled for non-clinical/capacity reasons",
IFERROR(SUMIFS(AllPublicationData!$I:$I,AllPublicationData!$A:$A,'Publication Table (%)'!$B183,AllPublicationData!$B:$B,'Publication Table (%)'!$C$4,AllPublicationData!$D:$D,'Publication Table (%)'!S$7)/
SUMIFS(AllPublicationData!$E:$E,AllPublicationData!$A:$A,'Publication Table (%)'!$B183,AllPublicationData!$B:$B,'Publication Table (%)'!$C$4,AllPublicationData!$D:$D,'Publication Table (%)'!S$7),
SUMIFS(AllPublicationData!$I:$I,AllPublicationData!$A:$A,'Publication Table (%)'!$B183,AllPublicationData!$B:$B,'Publication Table (%)'!S$7)/
SUMIFS(AllPublicationData!$E:$E,AllPublicationData!$A:$A,'Publication Table (%)'!$B183,AllPublicationData!$B:$B,'Publication Table (%)'!S$7)),
IF('Publication Table (%)'!$C$5="Cancellations for other reasons",
IFERROR(SUMIFS(AllPublicationData!$J:$J,AllPublicationData!$A:$A,'Publication Table (%)'!$B183,AllPublicationData!$B:$B,'Publication Table (%)'!$C$4,AllPublicationData!$D:$D,'Publication Table (%)'!S$7)/
SUMIFS(AllPublicationData!$E:$E,AllPublicationData!$A:$A,'Publication Table (%)'!$B183,AllPublicationData!$B:$B,'Publication Table (%)'!$C$4,AllPublicationData!$D:$D,'Publication Table (%)'!S$7),
SUMIFS(AllPublicationData!$J:$J,AllPublicationData!$A:$A,'Publication Table (%)'!$B183,AllPublicationData!$B:$B,'Publication Table (%)'!S$7)/
SUMIFS(AllPublicationData!$E:$E,AllPublicationData!$A:$A,'Publication Table (%)'!$B183,AllPublicationData!$B:$B,'Publication Table (%)'!S$7)))))))</f>
        <v>#DIV/0!</v>
      </c>
    </row>
    <row r="184" spans="3:19" x14ac:dyDescent="0.35">
      <c r="C184" s="112">
        <f>IF('Publication Table (%)'!$C$5="All Cancelled Operations",
SUMIFS(AllPublicationData!$F:$F,AllPublicationData!$A:$A,'Publication Table (%)'!$B184,AllPublicationData!$B:$B,'Publication Table (%)'!$C$4),
IF('Publication Table (%)'!$C$5="Operations cancelled by patient",
SUMIFS(AllPublicationData!$G:$G,AllPublicationData!$A:$A,'Publication Table (%)'!$B184,AllPublicationData!$B:$B,'Publication Table (%)'!$C$4),
IF('Publication Table (%)'!$C$5="Operations cancelled for clinical reasons",
SUMIFS(AllPublicationData!$H:$H,AllPublicationData!$A:$A,'Publication Table (%)'!$B184,AllPublicationData!$B:$B,'Publication Table (%)'!$C$4),
IF('Publication Table (%)'!$C$5="Operations cancelled for non-clinical/capacity reasons",
SUMIFS(AllPublicationData!$I:$I,AllPublicationData!$A:$A,'Publication Table (%)'!$B184,AllPublicationData!$B:$B,'Publication Table (%)'!$C$4),
IF('Publication Table (%)'!$C$5="Cancellations for other reasons",
SUMIFS(AllPublicationData!$J:$J,AllPublicationData!$A:$A,'Publication Table (%)'!$B184,AllPublicationData!$B:$B,'Publication Table (%)'!$C$4))))))+
IF(AND($C$4="NHS Scotland",$C$5="All Cancelled Operations"),
SUMIFS(AllPublicationData!$F:$F,AllPublicationData!$A:$A,'Publication Table (%)'!$B184),
IF(AND($C$4="NHS Scotland",$C$5="Operations cancelled by patient"),
SUMIFS(AllPublicationData!$G:$G,AllPublicationData!$A:$A,'Publication Table (%)'!$B184),
IF(AND($C$4="NHS Scotland",$C$5="Operations cancelled for clinical reasons"),
SUMIFS(AllPublicationData!$H:$H,AllPublicationData!$A:$A,'Publication Table (%)'!$B184),
IF(AND($C$4="NHS Scotland",$C$5="Operations cancelled for non-clinical/capacity reasons"),
SUMIFS(AllPublicationData!$I:$I,AllPublicationData!$A:$A,'Publication Table (%)'!$B184),
IF(AND($C$4="NHS Scotland",$C$5="Cancellations for other reasons"),
SUMIFS(AllPublicationData!$J:$J,AllPublicationData!$A:$A,'Publication Table (%)'!$B184))))))</f>
        <v>0</v>
      </c>
      <c r="D184" s="110" t="e">
        <f>IF(AND('Publication Table (%)'!$C$5="All Cancelled Operations",$C$4&lt;&gt;"NHS Scotland"),
IFERROR(SUMIFS(AllPublicationData!$F:$F,AllPublicationData!$A:$A,'Publication Table (%)'!$B184,AllPublicationData!$B:$B,'Publication Table (%)'!$C$4,AllPublicationData!$D:$D,'Publication Table (%)'!D$7)/
SUMIFS(AllPublicationData!$E:$E,AllPublicationData!$A:$A,'Publication Table (%)'!$B184,AllPublicationData!$B:$B,'Publication Table (%)'!$C$4,AllPublicationData!$D:$D,'Publication Table (%)'!D$7),
SUMIFS(AllPublicationData!$F:$F,AllPublicationData!$A:$A,'Publication Table (%)'!$B184,AllPublicationData!$B:$B,'Publication Table (%)'!D$7)/
SUMIFS(AllPublicationData!$E:$E,AllPublicationData!$A:$A,'Publication Table (%)'!$B184,AllPublicationData!$B:$B,'Publication Table (%)'!D$7)),
IF(AND('Publication Table (%)'!$C$5="Operations cancelled by patient",$C$4&lt;&gt;"NHS Scotland"),
IFERROR(SUMIFS(AllPublicationData!$G:$G,AllPublicationData!$A:$A,'Publication Table (%)'!$B184,AllPublicationData!$B:$B,'Publication Table (%)'!$C$4,AllPublicationData!$D:$D,'Publication Table (%)'!D$7)/
SUMIFS(AllPublicationData!$E:$E,AllPublicationData!$A:$A,'Publication Table (%)'!$B184,AllPublicationData!$B:$B,'Publication Table (%)'!$C$4,AllPublicationData!$D:$D,'Publication Table (%)'!D$7),
SUMIFS(AllPublicationData!$G:$G,AllPublicationData!$A:$A,'Publication Table (%)'!$B184,AllPublicationData!$B:$B,'Publication Table (%)'!D$7)/
SUMIFS(AllPublicationData!$E:$E,AllPublicationData!$A:$A,'Publication Table (%)'!$B184,AllPublicationData!$B:$B,'Publication Table (%)'!D$7)),
IF(AND('Publication Table (%)'!$C$5="Operations cancelled for clinical reasons",$C$4&lt;&gt;"NHS Scotland"),
IFERROR(SUMIFS(AllPublicationData!$H:$H,AllPublicationData!$A:$A,'Publication Table (%)'!$B184,AllPublicationData!$B:$B,'Publication Table (%)'!$C$4,AllPublicationData!$D:$D,'Publication Table (%)'!D$7)/
SUMIFS(AllPublicationData!$E:$E,AllPublicationData!$A:$A,'Publication Table (%)'!$B184,AllPublicationData!$B:$B,'Publication Table (%)'!$C$4,AllPublicationData!$D:$D,'Publication Table (%)'!D$7),
SUMIFS(AllPublicationData!$H:$H,AllPublicationData!$A:$A,'Publication Table (%)'!$B184,AllPublicationData!$B:$B,'Publication Table (%)'!D$7)/
SUMIFS(AllPublicationData!$E:$E,AllPublicationData!$A:$A,'Publication Table (%)'!$B184,AllPublicationData!$B:$B,'Publication Table (%)'!D$7)),
IF(AND('Publication Table (%)'!$C$5="Operations cancelled for non-clinical/capacity reasons",$C$4&lt;&gt;"NHS Scotland"),
IFERROR(SUMIFS(AllPublicationData!$I:$I,AllPublicationData!$A:$A,'Publication Table (%)'!$B184,AllPublicationData!$B:$B,'Publication Table (%)'!$C$4,AllPublicationData!$D:$D,'Publication Table (%)'!D$7)/
SUMIFS(AllPublicationData!$E:$E,AllPublicationData!$A:$A,'Publication Table (%)'!$B184,AllPublicationData!$B:$B,'Publication Table (%)'!$C$4,AllPublicationData!$D:$D,'Publication Table (%)'!D$7),
SUMIFS(AllPublicationData!$I:$I,AllPublicationData!$A:$A,'Publication Table (%)'!$B184,AllPublicationData!$B:$B,'Publication Table (%)'!D$7)/
SUMIFS(AllPublicationData!$E:$E,AllPublicationData!$A:$A,'Publication Table (%)'!$B184,AllPublicationData!$B:$B,'Publication Table (%)'!D$7)),
IF(AND('Publication Table (%)'!$C$5="Cancellations for other reasons",$C$4&lt;&gt;"NHS Scotland"),
IFERROR(SUMIFS(AllPublicationData!$J:$J,AllPublicationData!$A:$A,'Publication Table (%)'!$B184,AllPublicationData!$B:$B,'Publication Table (%)'!$C$4,AllPublicationData!$D:$D,'Publication Table (%)'!D$7)/
SUMIFS(AllPublicationData!$E:$E,AllPublicationData!$A:$A,'Publication Table (%)'!$B184,AllPublicationData!$B:$B,'Publication Table (%)'!$C$4,AllPublicationData!$D:$D,'Publication Table (%)'!D$7),
SUMIFS(AllPublicationData!$J:$J,AllPublicationData!$A:$A,'Publication Table (%)'!$B184,AllPublicationData!$B:$B,'Publication Table (%)'!D$7)/
SUMIFS(AllPublicationData!$E:$E,AllPublicationData!$A:$A,'Publication Table (%)'!$B184,AllPublicationData!$B:$B,'Publication Table (%)'!D$7)),
IF(AND($C$4="NHS Scotland",$C$5="All Cancelled Operations"),
SUMIFS(AllPublicationData!$F:$F,AllPublicationData!$A:$A,'Publication Table'!$B184)/
SUMIFS(AllPublicationData!$E:$E,AllPublicationData!$A:$A,'Publication Table'!$B184),
IF(AND($C$4="NHS Scotland",$C$5="Operations cancelled by patient"),
SUMIFS(AllPublicationData!$G:$G,AllPublicationData!$A:$A,'Publication Table'!$B184)/
SUMIFS(AllPublicationData!$E:$E,AllPublicationData!$A:$A,'Publication Table'!$B184),
IF(AND($C$4="NHS Scotland",$C$5="Operations cancelled for clinical reasons"),
SUMIFS(AllPublicationData!$H:$H,AllPublicationData!$A:$A,'Publication Table'!$B184)/
SUMIFS(AllPublicationData!$E:$E,AllPublicationData!$A:$A,'Publication Table'!$B184),
IF(AND($C$4="NHS Scotland",$C$5="Operations cancelled for non-clinical/capacity reasons"),
SUMIFS(AllPublicationData!$I:$I,AllPublicationData!$A:$A,'Publication Table'!$B184)/
SUMIFS(AllPublicationData!$E:$E,AllPublicationData!$A:$A,'Publication Table'!$B184),
IF(AND($C$4="NHS Scotland",$C$5="Cancellations for other reasons"),
SUMIFS(AllPublicationData!$J:$J,AllPublicationData!$A:$A,'Publication Table'!$B184)/
SUMIFS(AllPublicationData!$E:$E,AllPublicationData!$A:$A,'Publication Table'!$B184)))))))))))</f>
        <v>#DIV/0!</v>
      </c>
      <c r="E184" s="96" t="e">
        <f>IF('Publication Table (%)'!$C$5="All Cancelled Operations",
IFERROR(SUMIFS(AllPublicationData!$F:$F,AllPublicationData!$A:$A,'Publication Table (%)'!$B184,AllPublicationData!$B:$B,'Publication Table (%)'!$C$4,AllPublicationData!$D:$D,'Publication Table (%)'!E$7)/
SUMIFS(AllPublicationData!$E:$E,AllPublicationData!$A:$A,'Publication Table (%)'!$B184,AllPublicationData!$B:$B,'Publication Table (%)'!$C$4,AllPublicationData!$D:$D,'Publication Table (%)'!E$7),
SUMIFS(AllPublicationData!$F:$F,AllPublicationData!$A:$A,'Publication Table (%)'!$B184,AllPublicationData!$B:$B,'Publication Table (%)'!E$7)/
SUMIFS(AllPublicationData!$E:$E,AllPublicationData!$A:$A,'Publication Table (%)'!$B184,AllPublicationData!$B:$B,'Publication Table (%)'!E$7)),
IF('Publication Table (%)'!$C$5="Operations cancelled by patient",
IFERROR(SUMIFS(AllPublicationData!$G:$G,AllPublicationData!$A:$A,'Publication Table (%)'!$B184,AllPublicationData!$B:$B,'Publication Table (%)'!$C$4,AllPublicationData!$D:$D,'Publication Table (%)'!E$7)/
SUMIFS(AllPublicationData!$E:$E,AllPublicationData!$A:$A,'Publication Table (%)'!$B184,AllPublicationData!$B:$B,'Publication Table (%)'!$C$4,AllPublicationData!$D:$D,'Publication Table (%)'!E$7),
SUMIFS(AllPublicationData!$G:$G,AllPublicationData!$A:$A,'Publication Table (%)'!$B184,AllPublicationData!$B:$B,'Publication Table (%)'!E$7)/
SUMIFS(AllPublicationData!$E:$E,AllPublicationData!$A:$A,'Publication Table (%)'!$B184,AllPublicationData!$B:$B,'Publication Table (%)'!E$7)),
IF('Publication Table (%)'!$C$5="Operations cancelled for clinical reasons",
IFERROR(SUMIFS(AllPublicationData!$H:$H,AllPublicationData!$A:$A,'Publication Table (%)'!$B184,AllPublicationData!$B:$B,'Publication Table (%)'!$C$4,AllPublicationData!$D:$D,'Publication Table (%)'!E$7)/
SUMIFS(AllPublicationData!$E:$E,AllPublicationData!$A:$A,'Publication Table (%)'!$B184,AllPublicationData!$B:$B,'Publication Table (%)'!$C$4,AllPublicationData!$D:$D,'Publication Table (%)'!E$7),
SUMIFS(AllPublicationData!$H:$H,AllPublicationData!$A:$A,'Publication Table (%)'!$B184,AllPublicationData!$B:$B,'Publication Table (%)'!E$7)/
SUMIFS(AllPublicationData!$E:$E,AllPublicationData!$A:$A,'Publication Table (%)'!$B184,AllPublicationData!$B:$B,'Publication Table (%)'!E$7)),
IF('Publication Table (%)'!$C$5="Operations cancelled for non-clinical/capacity reasons",
IFERROR(SUMIFS(AllPublicationData!$I:$I,AllPublicationData!$A:$A,'Publication Table (%)'!$B184,AllPublicationData!$B:$B,'Publication Table (%)'!$C$4,AllPublicationData!$D:$D,'Publication Table (%)'!E$7)/
SUMIFS(AllPublicationData!$E:$E,AllPublicationData!$A:$A,'Publication Table (%)'!$B184,AllPublicationData!$B:$B,'Publication Table (%)'!$C$4,AllPublicationData!$D:$D,'Publication Table (%)'!E$7),
SUMIFS(AllPublicationData!$I:$I,AllPublicationData!$A:$A,'Publication Table (%)'!$B184,AllPublicationData!$B:$B,'Publication Table (%)'!E$7)/
SUMIFS(AllPublicationData!$E:$E,AllPublicationData!$A:$A,'Publication Table (%)'!$B184,AllPublicationData!$B:$B,'Publication Table (%)'!E$7)),
IF('Publication Table (%)'!$C$5="Cancellations for other reasons",
IFERROR(SUMIFS(AllPublicationData!$J:$J,AllPublicationData!$A:$A,'Publication Table (%)'!$B184,AllPublicationData!$B:$B,'Publication Table (%)'!$C$4,AllPublicationData!$D:$D,'Publication Table (%)'!E$7)/
SUMIFS(AllPublicationData!$E:$E,AllPublicationData!$A:$A,'Publication Table (%)'!$B184,AllPublicationData!$B:$B,'Publication Table (%)'!$C$4,AllPublicationData!$D:$D,'Publication Table (%)'!E$7),
SUMIFS(AllPublicationData!$J:$J,AllPublicationData!$A:$A,'Publication Table (%)'!$B184,AllPublicationData!$B:$B,'Publication Table (%)'!E$7)/
SUMIFS(AllPublicationData!$E:$E,AllPublicationData!$A:$A,'Publication Table (%)'!$B184,AllPublicationData!$B:$B,'Publication Table (%)'!E$7)))))))</f>
        <v>#DIV/0!</v>
      </c>
      <c r="F184" s="96" t="e">
        <f>IF('Publication Table (%)'!$C$5="All Cancelled Operations",
IFERROR(SUMIFS(AllPublicationData!$F:$F,AllPublicationData!$A:$A,'Publication Table (%)'!$B184,AllPublicationData!$B:$B,'Publication Table (%)'!$C$4,AllPublicationData!$D:$D,'Publication Table (%)'!F$7)/
SUMIFS(AllPublicationData!$E:$E,AllPublicationData!$A:$A,'Publication Table (%)'!$B184,AllPublicationData!$B:$B,'Publication Table (%)'!$C$4,AllPublicationData!$D:$D,'Publication Table (%)'!F$7),
SUMIFS(AllPublicationData!$F:$F,AllPublicationData!$A:$A,'Publication Table (%)'!$B184,AllPublicationData!$B:$B,'Publication Table (%)'!F$7)/
SUMIFS(AllPublicationData!$E:$E,AllPublicationData!$A:$A,'Publication Table (%)'!$B184,AllPublicationData!$B:$B,'Publication Table (%)'!F$7)),
IF('Publication Table (%)'!$C$5="Operations cancelled by patient",
IFERROR(SUMIFS(AllPublicationData!$G:$G,AllPublicationData!$A:$A,'Publication Table (%)'!$B184,AllPublicationData!$B:$B,'Publication Table (%)'!$C$4,AllPublicationData!$D:$D,'Publication Table (%)'!F$7)/
SUMIFS(AllPublicationData!$E:$E,AllPublicationData!$A:$A,'Publication Table (%)'!$B184,AllPublicationData!$B:$B,'Publication Table (%)'!$C$4,AllPublicationData!$D:$D,'Publication Table (%)'!F$7),
SUMIFS(AllPublicationData!$G:$G,AllPublicationData!$A:$A,'Publication Table (%)'!$B184,AllPublicationData!$B:$B,'Publication Table (%)'!F$7)/
SUMIFS(AllPublicationData!$E:$E,AllPublicationData!$A:$A,'Publication Table (%)'!$B184,AllPublicationData!$B:$B,'Publication Table (%)'!F$7)),
IF('Publication Table (%)'!$C$5="Operations cancelled for clinical reasons",
IFERROR(SUMIFS(AllPublicationData!$H:$H,AllPublicationData!$A:$A,'Publication Table (%)'!$B184,AllPublicationData!$B:$B,'Publication Table (%)'!$C$4,AllPublicationData!$D:$D,'Publication Table (%)'!F$7)/
SUMIFS(AllPublicationData!$E:$E,AllPublicationData!$A:$A,'Publication Table (%)'!$B184,AllPublicationData!$B:$B,'Publication Table (%)'!$C$4,AllPublicationData!$D:$D,'Publication Table (%)'!F$7),
SUMIFS(AllPublicationData!$H:$H,AllPublicationData!$A:$A,'Publication Table (%)'!$B184,AllPublicationData!$B:$B,'Publication Table (%)'!F$7)/
SUMIFS(AllPublicationData!$E:$E,AllPublicationData!$A:$A,'Publication Table (%)'!$B184,AllPublicationData!$B:$B,'Publication Table (%)'!F$7)),
IF('Publication Table (%)'!$C$5="Operations cancelled for non-clinical/capacity reasons",
IFERROR(SUMIFS(AllPublicationData!$I:$I,AllPublicationData!$A:$A,'Publication Table (%)'!$B184,AllPublicationData!$B:$B,'Publication Table (%)'!$C$4,AllPublicationData!$D:$D,'Publication Table (%)'!F$7)/
SUMIFS(AllPublicationData!$E:$E,AllPublicationData!$A:$A,'Publication Table (%)'!$B184,AllPublicationData!$B:$B,'Publication Table (%)'!$C$4,AllPublicationData!$D:$D,'Publication Table (%)'!F$7),
SUMIFS(AllPublicationData!$I:$I,AllPublicationData!$A:$A,'Publication Table (%)'!$B184,AllPublicationData!$B:$B,'Publication Table (%)'!F$7)/
SUMIFS(AllPublicationData!$E:$E,AllPublicationData!$A:$A,'Publication Table (%)'!$B184,AllPublicationData!$B:$B,'Publication Table (%)'!F$7)),
IF('Publication Table (%)'!$C$5="Cancellations for other reasons",
IFERROR(SUMIFS(AllPublicationData!$J:$J,AllPublicationData!$A:$A,'Publication Table (%)'!$B184,AllPublicationData!$B:$B,'Publication Table (%)'!$C$4,AllPublicationData!$D:$D,'Publication Table (%)'!F$7)/
SUMIFS(AllPublicationData!$E:$E,AllPublicationData!$A:$A,'Publication Table (%)'!$B184,AllPublicationData!$B:$B,'Publication Table (%)'!$C$4,AllPublicationData!$D:$D,'Publication Table (%)'!F$7),
SUMIFS(AllPublicationData!$J:$J,AllPublicationData!$A:$A,'Publication Table (%)'!$B184,AllPublicationData!$B:$B,'Publication Table (%)'!F$7)/
SUMIFS(AllPublicationData!$E:$E,AllPublicationData!$A:$A,'Publication Table (%)'!$B184,AllPublicationData!$B:$B,'Publication Table (%)'!F$7)))))))</f>
        <v>#DIV/0!</v>
      </c>
      <c r="G184" s="96" t="e">
        <f>IF('Publication Table (%)'!$C$5="All Cancelled Operations",
IFERROR(SUMIFS(AllPublicationData!$F:$F,AllPublicationData!$A:$A,'Publication Table (%)'!$B184,AllPublicationData!$B:$B,'Publication Table (%)'!$C$4,AllPublicationData!$D:$D,'Publication Table (%)'!G$7)/
SUMIFS(AllPublicationData!$E:$E,AllPublicationData!$A:$A,'Publication Table (%)'!$B184,AllPublicationData!$B:$B,'Publication Table (%)'!$C$4,AllPublicationData!$D:$D,'Publication Table (%)'!G$7),
SUMIFS(AllPublicationData!$F:$F,AllPublicationData!$A:$A,'Publication Table (%)'!$B184,AllPublicationData!$B:$B,'Publication Table (%)'!G$7)/
SUMIFS(AllPublicationData!$E:$E,AllPublicationData!$A:$A,'Publication Table (%)'!$B184,AllPublicationData!$B:$B,'Publication Table (%)'!G$7)),
IF('Publication Table (%)'!$C$5="Operations cancelled by patient",
IFERROR(SUMIFS(AllPublicationData!$G:$G,AllPublicationData!$A:$A,'Publication Table (%)'!$B184,AllPublicationData!$B:$B,'Publication Table (%)'!$C$4,AllPublicationData!$D:$D,'Publication Table (%)'!G$7)/
SUMIFS(AllPublicationData!$E:$E,AllPublicationData!$A:$A,'Publication Table (%)'!$B184,AllPublicationData!$B:$B,'Publication Table (%)'!$C$4,AllPublicationData!$D:$D,'Publication Table (%)'!G$7),
SUMIFS(AllPublicationData!$G:$G,AllPublicationData!$A:$A,'Publication Table (%)'!$B184,AllPublicationData!$B:$B,'Publication Table (%)'!G$7)/
SUMIFS(AllPublicationData!$E:$E,AllPublicationData!$A:$A,'Publication Table (%)'!$B184,AllPublicationData!$B:$B,'Publication Table (%)'!G$7)),
IF('Publication Table (%)'!$C$5="Operations cancelled for clinical reasons",
IFERROR(SUMIFS(AllPublicationData!$H:$H,AllPublicationData!$A:$A,'Publication Table (%)'!$B184,AllPublicationData!$B:$B,'Publication Table (%)'!$C$4,AllPublicationData!$D:$D,'Publication Table (%)'!G$7)/
SUMIFS(AllPublicationData!$E:$E,AllPublicationData!$A:$A,'Publication Table (%)'!$B184,AllPublicationData!$B:$B,'Publication Table (%)'!$C$4,AllPublicationData!$D:$D,'Publication Table (%)'!G$7),
SUMIFS(AllPublicationData!$H:$H,AllPublicationData!$A:$A,'Publication Table (%)'!$B184,AllPublicationData!$B:$B,'Publication Table (%)'!G$7)/
SUMIFS(AllPublicationData!$E:$E,AllPublicationData!$A:$A,'Publication Table (%)'!$B184,AllPublicationData!$B:$B,'Publication Table (%)'!G$7)),
IF('Publication Table (%)'!$C$5="Operations cancelled for non-clinical/capacity reasons",
IFERROR(SUMIFS(AllPublicationData!$I:$I,AllPublicationData!$A:$A,'Publication Table (%)'!$B184,AllPublicationData!$B:$B,'Publication Table (%)'!$C$4,AllPublicationData!$D:$D,'Publication Table (%)'!G$7)/
SUMIFS(AllPublicationData!$E:$E,AllPublicationData!$A:$A,'Publication Table (%)'!$B184,AllPublicationData!$B:$B,'Publication Table (%)'!$C$4,AllPublicationData!$D:$D,'Publication Table (%)'!G$7),
SUMIFS(AllPublicationData!$I:$I,AllPublicationData!$A:$A,'Publication Table (%)'!$B184,AllPublicationData!$B:$B,'Publication Table (%)'!G$7)/
SUMIFS(AllPublicationData!$E:$E,AllPublicationData!$A:$A,'Publication Table (%)'!$B184,AllPublicationData!$B:$B,'Publication Table (%)'!G$7)),
IF('Publication Table (%)'!$C$5="Cancellations for other reasons",
IFERROR(SUMIFS(AllPublicationData!$J:$J,AllPublicationData!$A:$A,'Publication Table (%)'!$B184,AllPublicationData!$B:$B,'Publication Table (%)'!$C$4,AllPublicationData!$D:$D,'Publication Table (%)'!G$7)/
SUMIFS(AllPublicationData!$E:$E,AllPublicationData!$A:$A,'Publication Table (%)'!$B184,AllPublicationData!$B:$B,'Publication Table (%)'!$C$4,AllPublicationData!$D:$D,'Publication Table (%)'!G$7),
SUMIFS(AllPublicationData!$J:$J,AllPublicationData!$A:$A,'Publication Table (%)'!$B184,AllPublicationData!$B:$B,'Publication Table (%)'!G$7)/
SUMIFS(AllPublicationData!$E:$E,AllPublicationData!$A:$A,'Publication Table (%)'!$B184,AllPublicationData!$B:$B,'Publication Table (%)'!G$7)))))))</f>
        <v>#DIV/0!</v>
      </c>
      <c r="H184" s="96" t="e">
        <f>IF('Publication Table (%)'!$C$5="All Cancelled Operations",
IFERROR(SUMIFS(AllPublicationData!$F:$F,AllPublicationData!$A:$A,'Publication Table (%)'!$B184,AllPublicationData!$B:$B,'Publication Table (%)'!$C$4,AllPublicationData!$D:$D,'Publication Table (%)'!H$7)/
SUMIFS(AllPublicationData!$E:$E,AllPublicationData!$A:$A,'Publication Table (%)'!$B184,AllPublicationData!$B:$B,'Publication Table (%)'!$C$4,AllPublicationData!$D:$D,'Publication Table (%)'!H$7),
SUMIFS(AllPublicationData!$F:$F,AllPublicationData!$A:$A,'Publication Table (%)'!$B184,AllPublicationData!$B:$B,'Publication Table (%)'!H$7)/
SUMIFS(AllPublicationData!$E:$E,AllPublicationData!$A:$A,'Publication Table (%)'!$B184,AllPublicationData!$B:$B,'Publication Table (%)'!H$7)),
IF('Publication Table (%)'!$C$5="Operations cancelled by patient",
IFERROR(SUMIFS(AllPublicationData!$G:$G,AllPublicationData!$A:$A,'Publication Table (%)'!$B184,AllPublicationData!$B:$B,'Publication Table (%)'!$C$4,AllPublicationData!$D:$D,'Publication Table (%)'!H$7)/
SUMIFS(AllPublicationData!$E:$E,AllPublicationData!$A:$A,'Publication Table (%)'!$B184,AllPublicationData!$B:$B,'Publication Table (%)'!$C$4,AllPublicationData!$D:$D,'Publication Table (%)'!H$7),
SUMIFS(AllPublicationData!$G:$G,AllPublicationData!$A:$A,'Publication Table (%)'!$B184,AllPublicationData!$B:$B,'Publication Table (%)'!H$7)/
SUMIFS(AllPublicationData!$E:$E,AllPublicationData!$A:$A,'Publication Table (%)'!$B184,AllPublicationData!$B:$B,'Publication Table (%)'!H$7)),
IF('Publication Table (%)'!$C$5="Operations cancelled for clinical reasons",
IFERROR(SUMIFS(AllPublicationData!$H:$H,AllPublicationData!$A:$A,'Publication Table (%)'!$B184,AllPublicationData!$B:$B,'Publication Table (%)'!$C$4,AllPublicationData!$D:$D,'Publication Table (%)'!H$7)/
SUMIFS(AllPublicationData!$E:$E,AllPublicationData!$A:$A,'Publication Table (%)'!$B184,AllPublicationData!$B:$B,'Publication Table (%)'!$C$4,AllPublicationData!$D:$D,'Publication Table (%)'!H$7),
SUMIFS(AllPublicationData!$H:$H,AllPublicationData!$A:$A,'Publication Table (%)'!$B184,AllPublicationData!$B:$B,'Publication Table (%)'!H$7)/
SUMIFS(AllPublicationData!$E:$E,AllPublicationData!$A:$A,'Publication Table (%)'!$B184,AllPublicationData!$B:$B,'Publication Table (%)'!H$7)),
IF('Publication Table (%)'!$C$5="Operations cancelled for non-clinical/capacity reasons",
IFERROR(SUMIFS(AllPublicationData!$I:$I,AllPublicationData!$A:$A,'Publication Table (%)'!$B184,AllPublicationData!$B:$B,'Publication Table (%)'!$C$4,AllPublicationData!$D:$D,'Publication Table (%)'!H$7)/
SUMIFS(AllPublicationData!$E:$E,AllPublicationData!$A:$A,'Publication Table (%)'!$B184,AllPublicationData!$B:$B,'Publication Table (%)'!$C$4,AllPublicationData!$D:$D,'Publication Table (%)'!H$7),
SUMIFS(AllPublicationData!$I:$I,AllPublicationData!$A:$A,'Publication Table (%)'!$B184,AllPublicationData!$B:$B,'Publication Table (%)'!H$7)/
SUMIFS(AllPublicationData!$E:$E,AllPublicationData!$A:$A,'Publication Table (%)'!$B184,AllPublicationData!$B:$B,'Publication Table (%)'!H$7)),
IF('Publication Table (%)'!$C$5="Cancellations for other reasons",
IFERROR(SUMIFS(AllPublicationData!$J:$J,AllPublicationData!$A:$A,'Publication Table (%)'!$B184,AllPublicationData!$B:$B,'Publication Table (%)'!$C$4,AllPublicationData!$D:$D,'Publication Table (%)'!H$7)/
SUMIFS(AllPublicationData!$E:$E,AllPublicationData!$A:$A,'Publication Table (%)'!$B184,AllPublicationData!$B:$B,'Publication Table (%)'!$C$4,AllPublicationData!$D:$D,'Publication Table (%)'!H$7),
SUMIFS(AllPublicationData!$J:$J,AllPublicationData!$A:$A,'Publication Table (%)'!$B184,AllPublicationData!$B:$B,'Publication Table (%)'!H$7)/
SUMIFS(AllPublicationData!$E:$E,AllPublicationData!$A:$A,'Publication Table (%)'!$B184,AllPublicationData!$B:$B,'Publication Table (%)'!H$7)))))))</f>
        <v>#DIV/0!</v>
      </c>
      <c r="I184" s="96" t="e">
        <f>IF('Publication Table (%)'!$C$5="All Cancelled Operations",
IFERROR(SUMIFS(AllPublicationData!$F:$F,AllPublicationData!$A:$A,'Publication Table (%)'!$B184,AllPublicationData!$B:$B,'Publication Table (%)'!$C$4,AllPublicationData!$D:$D,'Publication Table (%)'!I$7)/
SUMIFS(AllPublicationData!$E:$E,AllPublicationData!$A:$A,'Publication Table (%)'!$B184,AllPublicationData!$B:$B,'Publication Table (%)'!$C$4,AllPublicationData!$D:$D,'Publication Table (%)'!I$7),
SUMIFS(AllPublicationData!$F:$F,AllPublicationData!$A:$A,'Publication Table (%)'!$B184,AllPublicationData!$B:$B,'Publication Table (%)'!I$7)/
SUMIFS(AllPublicationData!$E:$E,AllPublicationData!$A:$A,'Publication Table (%)'!$B184,AllPublicationData!$B:$B,'Publication Table (%)'!I$7)),
IF('Publication Table (%)'!$C$5="Operations cancelled by patient",
IFERROR(SUMIFS(AllPublicationData!$G:$G,AllPublicationData!$A:$A,'Publication Table (%)'!$B184,AllPublicationData!$B:$B,'Publication Table (%)'!$C$4,AllPublicationData!$D:$D,'Publication Table (%)'!I$7)/
SUMIFS(AllPublicationData!$E:$E,AllPublicationData!$A:$A,'Publication Table (%)'!$B184,AllPublicationData!$B:$B,'Publication Table (%)'!$C$4,AllPublicationData!$D:$D,'Publication Table (%)'!I$7),
SUMIFS(AllPublicationData!$G:$G,AllPublicationData!$A:$A,'Publication Table (%)'!$B184,AllPublicationData!$B:$B,'Publication Table (%)'!I$7)/
SUMIFS(AllPublicationData!$E:$E,AllPublicationData!$A:$A,'Publication Table (%)'!$B184,AllPublicationData!$B:$B,'Publication Table (%)'!I$7)),
IF('Publication Table (%)'!$C$5="Operations cancelled for clinical reasons",
IFERROR(SUMIFS(AllPublicationData!$H:$H,AllPublicationData!$A:$A,'Publication Table (%)'!$B184,AllPublicationData!$B:$B,'Publication Table (%)'!$C$4,AllPublicationData!$D:$D,'Publication Table (%)'!I$7)/
SUMIFS(AllPublicationData!$E:$E,AllPublicationData!$A:$A,'Publication Table (%)'!$B184,AllPublicationData!$B:$B,'Publication Table (%)'!$C$4,AllPublicationData!$D:$D,'Publication Table (%)'!I$7),
SUMIFS(AllPublicationData!$H:$H,AllPublicationData!$A:$A,'Publication Table (%)'!$B184,AllPublicationData!$B:$B,'Publication Table (%)'!I$7)/
SUMIFS(AllPublicationData!$E:$E,AllPublicationData!$A:$A,'Publication Table (%)'!$B184,AllPublicationData!$B:$B,'Publication Table (%)'!I$7)),
IF('Publication Table (%)'!$C$5="Operations cancelled for non-clinical/capacity reasons",
IFERROR(SUMIFS(AllPublicationData!$I:$I,AllPublicationData!$A:$A,'Publication Table (%)'!$B184,AllPublicationData!$B:$B,'Publication Table (%)'!$C$4,AllPublicationData!$D:$D,'Publication Table (%)'!I$7)/
SUMIFS(AllPublicationData!$E:$E,AllPublicationData!$A:$A,'Publication Table (%)'!$B184,AllPublicationData!$B:$B,'Publication Table (%)'!$C$4,AllPublicationData!$D:$D,'Publication Table (%)'!I$7),
SUMIFS(AllPublicationData!$I:$I,AllPublicationData!$A:$A,'Publication Table (%)'!$B184,AllPublicationData!$B:$B,'Publication Table (%)'!I$7)/
SUMIFS(AllPublicationData!$E:$E,AllPublicationData!$A:$A,'Publication Table (%)'!$B184,AllPublicationData!$B:$B,'Publication Table (%)'!I$7)),
IF('Publication Table (%)'!$C$5="Cancellations for other reasons",
IFERROR(SUMIFS(AllPublicationData!$J:$J,AllPublicationData!$A:$A,'Publication Table (%)'!$B184,AllPublicationData!$B:$B,'Publication Table (%)'!$C$4,AllPublicationData!$D:$D,'Publication Table (%)'!I$7)/
SUMIFS(AllPublicationData!$E:$E,AllPublicationData!$A:$A,'Publication Table (%)'!$B184,AllPublicationData!$B:$B,'Publication Table (%)'!$C$4,AllPublicationData!$D:$D,'Publication Table (%)'!I$7),
SUMIFS(AllPublicationData!$J:$J,AllPublicationData!$A:$A,'Publication Table (%)'!$B184,AllPublicationData!$B:$B,'Publication Table (%)'!I$7)/
SUMIFS(AllPublicationData!$E:$E,AllPublicationData!$A:$A,'Publication Table (%)'!$B184,AllPublicationData!$B:$B,'Publication Table (%)'!I$7)))))))</f>
        <v>#DIV/0!</v>
      </c>
      <c r="J184" s="96" t="e">
        <f>IF('Publication Table (%)'!$C$5="All Cancelled Operations",
IFERROR(SUMIFS(AllPublicationData!$F:$F,AllPublicationData!$A:$A,'Publication Table (%)'!$B184,AllPublicationData!$B:$B,'Publication Table (%)'!$C$4,AllPublicationData!$D:$D,'Publication Table (%)'!J$7)/
SUMIFS(AllPublicationData!$E:$E,AllPublicationData!$A:$A,'Publication Table (%)'!$B184,AllPublicationData!$B:$B,'Publication Table (%)'!$C$4,AllPublicationData!$D:$D,'Publication Table (%)'!J$7),
SUMIFS(AllPublicationData!$F:$F,AllPublicationData!$A:$A,'Publication Table (%)'!$B184,AllPublicationData!$B:$B,'Publication Table (%)'!J$7)/
SUMIFS(AllPublicationData!$E:$E,AllPublicationData!$A:$A,'Publication Table (%)'!$B184,AllPublicationData!$B:$B,'Publication Table (%)'!J$7)),
IF('Publication Table (%)'!$C$5="Operations cancelled by patient",
IFERROR(SUMIFS(AllPublicationData!$G:$G,AllPublicationData!$A:$A,'Publication Table (%)'!$B184,AllPublicationData!$B:$B,'Publication Table (%)'!$C$4,AllPublicationData!$D:$D,'Publication Table (%)'!J$7)/
SUMIFS(AllPublicationData!$E:$E,AllPublicationData!$A:$A,'Publication Table (%)'!$B184,AllPublicationData!$B:$B,'Publication Table (%)'!$C$4,AllPublicationData!$D:$D,'Publication Table (%)'!J$7),
SUMIFS(AllPublicationData!$G:$G,AllPublicationData!$A:$A,'Publication Table (%)'!$B184,AllPublicationData!$B:$B,'Publication Table (%)'!J$7)/
SUMIFS(AllPublicationData!$E:$E,AllPublicationData!$A:$A,'Publication Table (%)'!$B184,AllPublicationData!$B:$B,'Publication Table (%)'!J$7)),
IF('Publication Table (%)'!$C$5="Operations cancelled for clinical reasons",
IFERROR(SUMIFS(AllPublicationData!$H:$H,AllPublicationData!$A:$A,'Publication Table (%)'!$B184,AllPublicationData!$B:$B,'Publication Table (%)'!$C$4,AllPublicationData!$D:$D,'Publication Table (%)'!J$7)/
SUMIFS(AllPublicationData!$E:$E,AllPublicationData!$A:$A,'Publication Table (%)'!$B184,AllPublicationData!$B:$B,'Publication Table (%)'!$C$4,AllPublicationData!$D:$D,'Publication Table (%)'!J$7),
SUMIFS(AllPublicationData!$H:$H,AllPublicationData!$A:$A,'Publication Table (%)'!$B184,AllPublicationData!$B:$B,'Publication Table (%)'!J$7)/
SUMIFS(AllPublicationData!$E:$E,AllPublicationData!$A:$A,'Publication Table (%)'!$B184,AllPublicationData!$B:$B,'Publication Table (%)'!J$7)),
IF('Publication Table (%)'!$C$5="Operations cancelled for non-clinical/capacity reasons",
IFERROR(SUMIFS(AllPublicationData!$I:$I,AllPublicationData!$A:$A,'Publication Table (%)'!$B184,AllPublicationData!$B:$B,'Publication Table (%)'!$C$4,AllPublicationData!$D:$D,'Publication Table (%)'!J$7)/
SUMIFS(AllPublicationData!$E:$E,AllPublicationData!$A:$A,'Publication Table (%)'!$B184,AllPublicationData!$B:$B,'Publication Table (%)'!$C$4,AllPublicationData!$D:$D,'Publication Table (%)'!J$7),
SUMIFS(AllPublicationData!$I:$I,AllPublicationData!$A:$A,'Publication Table (%)'!$B184,AllPublicationData!$B:$B,'Publication Table (%)'!J$7)/
SUMIFS(AllPublicationData!$E:$E,AllPublicationData!$A:$A,'Publication Table (%)'!$B184,AllPublicationData!$B:$B,'Publication Table (%)'!J$7)),
IF('Publication Table (%)'!$C$5="Cancellations for other reasons",
IFERROR(SUMIFS(AllPublicationData!$J:$J,AllPublicationData!$A:$A,'Publication Table (%)'!$B184,AllPublicationData!$B:$B,'Publication Table (%)'!$C$4,AllPublicationData!$D:$D,'Publication Table (%)'!J$7)/
SUMIFS(AllPublicationData!$E:$E,AllPublicationData!$A:$A,'Publication Table (%)'!$B184,AllPublicationData!$B:$B,'Publication Table (%)'!$C$4,AllPublicationData!$D:$D,'Publication Table (%)'!J$7),
SUMIFS(AllPublicationData!$J:$J,AllPublicationData!$A:$A,'Publication Table (%)'!$B184,AllPublicationData!$B:$B,'Publication Table (%)'!J$7)/
SUMIFS(AllPublicationData!$E:$E,AllPublicationData!$A:$A,'Publication Table (%)'!$B184,AllPublicationData!$B:$B,'Publication Table (%)'!J$7)))))))</f>
        <v>#DIV/0!</v>
      </c>
      <c r="K184" s="96" t="e">
        <f>IF('Publication Table (%)'!$C$5="All Cancelled Operations",
IFERROR(SUMIFS(AllPublicationData!$F:$F,AllPublicationData!$A:$A,'Publication Table (%)'!$B184,AllPublicationData!$B:$B,'Publication Table (%)'!$C$4,AllPublicationData!$D:$D,'Publication Table (%)'!K$7)/
SUMIFS(AllPublicationData!$E:$E,AllPublicationData!$A:$A,'Publication Table (%)'!$B184,AllPublicationData!$B:$B,'Publication Table (%)'!$C$4,AllPublicationData!$D:$D,'Publication Table (%)'!K$7),
SUMIFS(AllPublicationData!$F:$F,AllPublicationData!$A:$A,'Publication Table (%)'!$B184,AllPublicationData!$B:$B,'Publication Table (%)'!K$7)/
SUMIFS(AllPublicationData!$E:$E,AllPublicationData!$A:$A,'Publication Table (%)'!$B184,AllPublicationData!$B:$B,'Publication Table (%)'!K$7)),
IF('Publication Table (%)'!$C$5="Operations cancelled by patient",
IFERROR(SUMIFS(AllPublicationData!$G:$G,AllPublicationData!$A:$A,'Publication Table (%)'!$B184,AllPublicationData!$B:$B,'Publication Table (%)'!$C$4,AllPublicationData!$D:$D,'Publication Table (%)'!K$7)/
SUMIFS(AllPublicationData!$E:$E,AllPublicationData!$A:$A,'Publication Table (%)'!$B184,AllPublicationData!$B:$B,'Publication Table (%)'!$C$4,AllPublicationData!$D:$D,'Publication Table (%)'!K$7),
SUMIFS(AllPublicationData!$G:$G,AllPublicationData!$A:$A,'Publication Table (%)'!$B184,AllPublicationData!$B:$B,'Publication Table (%)'!K$7)/
SUMIFS(AllPublicationData!$E:$E,AllPublicationData!$A:$A,'Publication Table (%)'!$B184,AllPublicationData!$B:$B,'Publication Table (%)'!K$7)),
IF('Publication Table (%)'!$C$5="Operations cancelled for clinical reasons",
IFERROR(SUMIFS(AllPublicationData!$H:$H,AllPublicationData!$A:$A,'Publication Table (%)'!$B184,AllPublicationData!$B:$B,'Publication Table (%)'!$C$4,AllPublicationData!$D:$D,'Publication Table (%)'!K$7)/
SUMIFS(AllPublicationData!$E:$E,AllPublicationData!$A:$A,'Publication Table (%)'!$B184,AllPublicationData!$B:$B,'Publication Table (%)'!$C$4,AllPublicationData!$D:$D,'Publication Table (%)'!K$7),
SUMIFS(AllPublicationData!$H:$H,AllPublicationData!$A:$A,'Publication Table (%)'!$B184,AllPublicationData!$B:$B,'Publication Table (%)'!K$7)/
SUMIFS(AllPublicationData!$E:$E,AllPublicationData!$A:$A,'Publication Table (%)'!$B184,AllPublicationData!$B:$B,'Publication Table (%)'!K$7)),
IF('Publication Table (%)'!$C$5="Operations cancelled for non-clinical/capacity reasons",
IFERROR(SUMIFS(AllPublicationData!$I:$I,AllPublicationData!$A:$A,'Publication Table (%)'!$B184,AllPublicationData!$B:$B,'Publication Table (%)'!$C$4,AllPublicationData!$D:$D,'Publication Table (%)'!K$7)/
SUMIFS(AllPublicationData!$E:$E,AllPublicationData!$A:$A,'Publication Table (%)'!$B184,AllPublicationData!$B:$B,'Publication Table (%)'!$C$4,AllPublicationData!$D:$D,'Publication Table (%)'!K$7),
SUMIFS(AllPublicationData!$I:$I,AllPublicationData!$A:$A,'Publication Table (%)'!$B184,AllPublicationData!$B:$B,'Publication Table (%)'!K$7)/
SUMIFS(AllPublicationData!$E:$E,AllPublicationData!$A:$A,'Publication Table (%)'!$B184,AllPublicationData!$B:$B,'Publication Table (%)'!K$7)),
IF('Publication Table (%)'!$C$5="Cancellations for other reasons",
IFERROR(SUMIFS(AllPublicationData!$J:$J,AllPublicationData!$A:$A,'Publication Table (%)'!$B184,AllPublicationData!$B:$B,'Publication Table (%)'!$C$4,AllPublicationData!$D:$D,'Publication Table (%)'!K$7)/
SUMIFS(AllPublicationData!$E:$E,AllPublicationData!$A:$A,'Publication Table (%)'!$B184,AllPublicationData!$B:$B,'Publication Table (%)'!$C$4,AllPublicationData!$D:$D,'Publication Table (%)'!K$7),
SUMIFS(AllPublicationData!$J:$J,AllPublicationData!$A:$A,'Publication Table (%)'!$B184,AllPublicationData!$B:$B,'Publication Table (%)'!K$7)/
SUMIFS(AllPublicationData!$E:$E,AllPublicationData!$A:$A,'Publication Table (%)'!$B184,AllPublicationData!$B:$B,'Publication Table (%)'!K$7)))))))</f>
        <v>#DIV/0!</v>
      </c>
      <c r="L184" s="96" t="e">
        <f>IF('Publication Table (%)'!$C$5="All Cancelled Operations",
IFERROR(SUMIFS(AllPublicationData!$F:$F,AllPublicationData!$A:$A,'Publication Table (%)'!$B184,AllPublicationData!$B:$B,'Publication Table (%)'!$C$4,AllPublicationData!$D:$D,'Publication Table (%)'!L$7)/
SUMIFS(AllPublicationData!$E:$E,AllPublicationData!$A:$A,'Publication Table (%)'!$B184,AllPublicationData!$B:$B,'Publication Table (%)'!$C$4,AllPublicationData!$D:$D,'Publication Table (%)'!L$7),
SUMIFS(AllPublicationData!$F:$F,AllPublicationData!$A:$A,'Publication Table (%)'!$B184,AllPublicationData!$B:$B,'Publication Table (%)'!L$7)/
SUMIFS(AllPublicationData!$E:$E,AllPublicationData!$A:$A,'Publication Table (%)'!$B184,AllPublicationData!$B:$B,'Publication Table (%)'!L$7)),
IF('Publication Table (%)'!$C$5="Operations cancelled by patient",
IFERROR(SUMIFS(AllPublicationData!$G:$G,AllPublicationData!$A:$A,'Publication Table (%)'!$B184,AllPublicationData!$B:$B,'Publication Table (%)'!$C$4,AllPublicationData!$D:$D,'Publication Table (%)'!L$7)/
SUMIFS(AllPublicationData!$E:$E,AllPublicationData!$A:$A,'Publication Table (%)'!$B184,AllPublicationData!$B:$B,'Publication Table (%)'!$C$4,AllPublicationData!$D:$D,'Publication Table (%)'!L$7),
SUMIFS(AllPublicationData!$G:$G,AllPublicationData!$A:$A,'Publication Table (%)'!$B184,AllPublicationData!$B:$B,'Publication Table (%)'!L$7)/
SUMIFS(AllPublicationData!$E:$E,AllPublicationData!$A:$A,'Publication Table (%)'!$B184,AllPublicationData!$B:$B,'Publication Table (%)'!L$7)),
IF('Publication Table (%)'!$C$5="Operations cancelled for clinical reasons",
IFERROR(SUMIFS(AllPublicationData!$H:$H,AllPublicationData!$A:$A,'Publication Table (%)'!$B184,AllPublicationData!$B:$B,'Publication Table (%)'!$C$4,AllPublicationData!$D:$D,'Publication Table (%)'!L$7)/
SUMIFS(AllPublicationData!$E:$E,AllPublicationData!$A:$A,'Publication Table (%)'!$B184,AllPublicationData!$B:$B,'Publication Table (%)'!$C$4,AllPublicationData!$D:$D,'Publication Table (%)'!L$7),
SUMIFS(AllPublicationData!$H:$H,AllPublicationData!$A:$A,'Publication Table (%)'!$B184,AllPublicationData!$B:$B,'Publication Table (%)'!L$7)/
SUMIFS(AllPublicationData!$E:$E,AllPublicationData!$A:$A,'Publication Table (%)'!$B184,AllPublicationData!$B:$B,'Publication Table (%)'!L$7)),
IF('Publication Table (%)'!$C$5="Operations cancelled for non-clinical/capacity reasons",
IFERROR(SUMIFS(AllPublicationData!$I:$I,AllPublicationData!$A:$A,'Publication Table (%)'!$B184,AllPublicationData!$B:$B,'Publication Table (%)'!$C$4,AllPublicationData!$D:$D,'Publication Table (%)'!L$7)/
SUMIFS(AllPublicationData!$E:$E,AllPublicationData!$A:$A,'Publication Table (%)'!$B184,AllPublicationData!$B:$B,'Publication Table (%)'!$C$4,AllPublicationData!$D:$D,'Publication Table (%)'!L$7),
SUMIFS(AllPublicationData!$I:$I,AllPublicationData!$A:$A,'Publication Table (%)'!$B184,AllPublicationData!$B:$B,'Publication Table (%)'!L$7)/
SUMIFS(AllPublicationData!$E:$E,AllPublicationData!$A:$A,'Publication Table (%)'!$B184,AllPublicationData!$B:$B,'Publication Table (%)'!L$7)),
IF('Publication Table (%)'!$C$5="Cancellations for other reasons",
IFERROR(SUMIFS(AllPublicationData!$J:$J,AllPublicationData!$A:$A,'Publication Table (%)'!$B184,AllPublicationData!$B:$B,'Publication Table (%)'!$C$4,AllPublicationData!$D:$D,'Publication Table (%)'!L$7)/
SUMIFS(AllPublicationData!$E:$E,AllPublicationData!$A:$A,'Publication Table (%)'!$B184,AllPublicationData!$B:$B,'Publication Table (%)'!$C$4,AllPublicationData!$D:$D,'Publication Table (%)'!L$7),
SUMIFS(AllPublicationData!$J:$J,AllPublicationData!$A:$A,'Publication Table (%)'!$B184,AllPublicationData!$B:$B,'Publication Table (%)'!L$7)/
SUMIFS(AllPublicationData!$E:$E,AllPublicationData!$A:$A,'Publication Table (%)'!$B184,AllPublicationData!$B:$B,'Publication Table (%)'!L$7)))))))</f>
        <v>#DIV/0!</v>
      </c>
      <c r="M184" s="96" t="e">
        <f>IF('Publication Table (%)'!$C$5="All Cancelled Operations",
IFERROR(SUMIFS(AllPublicationData!$F:$F,AllPublicationData!$A:$A,'Publication Table (%)'!$B184,AllPublicationData!$B:$B,'Publication Table (%)'!$C$4,AllPublicationData!$D:$D,'Publication Table (%)'!M$7)/
SUMIFS(AllPublicationData!$E:$E,AllPublicationData!$A:$A,'Publication Table (%)'!$B184,AllPublicationData!$B:$B,'Publication Table (%)'!$C$4,AllPublicationData!$D:$D,'Publication Table (%)'!M$7),
SUMIFS(AllPublicationData!$F:$F,AllPublicationData!$A:$A,'Publication Table (%)'!$B184,AllPublicationData!$B:$B,'Publication Table (%)'!M$7)/
SUMIFS(AllPublicationData!$E:$E,AllPublicationData!$A:$A,'Publication Table (%)'!$B184,AllPublicationData!$B:$B,'Publication Table (%)'!M$7)),
IF('Publication Table (%)'!$C$5="Operations cancelled by patient",
IFERROR(SUMIFS(AllPublicationData!$G:$G,AllPublicationData!$A:$A,'Publication Table (%)'!$B184,AllPublicationData!$B:$B,'Publication Table (%)'!$C$4,AllPublicationData!$D:$D,'Publication Table (%)'!M$7)/
SUMIFS(AllPublicationData!$E:$E,AllPublicationData!$A:$A,'Publication Table (%)'!$B184,AllPublicationData!$B:$B,'Publication Table (%)'!$C$4,AllPublicationData!$D:$D,'Publication Table (%)'!M$7),
SUMIFS(AllPublicationData!$G:$G,AllPublicationData!$A:$A,'Publication Table (%)'!$B184,AllPublicationData!$B:$B,'Publication Table (%)'!M$7)/
SUMIFS(AllPublicationData!$E:$E,AllPublicationData!$A:$A,'Publication Table (%)'!$B184,AllPublicationData!$B:$B,'Publication Table (%)'!M$7)),
IF('Publication Table (%)'!$C$5="Operations cancelled for clinical reasons",
IFERROR(SUMIFS(AllPublicationData!$H:$H,AllPublicationData!$A:$A,'Publication Table (%)'!$B184,AllPublicationData!$B:$B,'Publication Table (%)'!$C$4,AllPublicationData!$D:$D,'Publication Table (%)'!M$7)/
SUMIFS(AllPublicationData!$E:$E,AllPublicationData!$A:$A,'Publication Table (%)'!$B184,AllPublicationData!$B:$B,'Publication Table (%)'!$C$4,AllPublicationData!$D:$D,'Publication Table (%)'!M$7),
SUMIFS(AllPublicationData!$H:$H,AllPublicationData!$A:$A,'Publication Table (%)'!$B184,AllPublicationData!$B:$B,'Publication Table (%)'!M$7)/
SUMIFS(AllPublicationData!$E:$E,AllPublicationData!$A:$A,'Publication Table (%)'!$B184,AllPublicationData!$B:$B,'Publication Table (%)'!M$7)),
IF('Publication Table (%)'!$C$5="Operations cancelled for non-clinical/capacity reasons",
IFERROR(SUMIFS(AllPublicationData!$I:$I,AllPublicationData!$A:$A,'Publication Table (%)'!$B184,AllPublicationData!$B:$B,'Publication Table (%)'!$C$4,AllPublicationData!$D:$D,'Publication Table (%)'!M$7)/
SUMIFS(AllPublicationData!$E:$E,AllPublicationData!$A:$A,'Publication Table (%)'!$B184,AllPublicationData!$B:$B,'Publication Table (%)'!$C$4,AllPublicationData!$D:$D,'Publication Table (%)'!M$7),
SUMIFS(AllPublicationData!$I:$I,AllPublicationData!$A:$A,'Publication Table (%)'!$B184,AllPublicationData!$B:$B,'Publication Table (%)'!M$7)/
SUMIFS(AllPublicationData!$E:$E,AllPublicationData!$A:$A,'Publication Table (%)'!$B184,AllPublicationData!$B:$B,'Publication Table (%)'!M$7)),
IF('Publication Table (%)'!$C$5="Cancellations for other reasons",
IFERROR(SUMIFS(AllPublicationData!$J:$J,AllPublicationData!$A:$A,'Publication Table (%)'!$B184,AllPublicationData!$B:$B,'Publication Table (%)'!$C$4,AllPublicationData!$D:$D,'Publication Table (%)'!M$7)/
SUMIFS(AllPublicationData!$E:$E,AllPublicationData!$A:$A,'Publication Table (%)'!$B184,AllPublicationData!$B:$B,'Publication Table (%)'!$C$4,AllPublicationData!$D:$D,'Publication Table (%)'!M$7),
SUMIFS(AllPublicationData!$J:$J,AllPublicationData!$A:$A,'Publication Table (%)'!$B184,AllPublicationData!$B:$B,'Publication Table (%)'!M$7)/
SUMIFS(AllPublicationData!$E:$E,AllPublicationData!$A:$A,'Publication Table (%)'!$B184,AllPublicationData!$B:$B,'Publication Table (%)'!M$7)))))))</f>
        <v>#DIV/0!</v>
      </c>
      <c r="N184" s="96" t="e">
        <f>IF('Publication Table (%)'!$C$5="All Cancelled Operations",
IFERROR(SUMIFS(AllPublicationData!$F:$F,AllPublicationData!$A:$A,'Publication Table (%)'!$B184,AllPublicationData!$B:$B,'Publication Table (%)'!$C$4,AllPublicationData!$D:$D,'Publication Table (%)'!N$7)/
SUMIFS(AllPublicationData!$E:$E,AllPublicationData!$A:$A,'Publication Table (%)'!$B184,AllPublicationData!$B:$B,'Publication Table (%)'!$C$4,AllPublicationData!$D:$D,'Publication Table (%)'!N$7),
SUMIFS(AllPublicationData!$F:$F,AllPublicationData!$A:$A,'Publication Table (%)'!$B184,AllPublicationData!$B:$B,'Publication Table (%)'!N$7)/
SUMIFS(AllPublicationData!$E:$E,AllPublicationData!$A:$A,'Publication Table (%)'!$B184,AllPublicationData!$B:$B,'Publication Table (%)'!N$7)),
IF('Publication Table (%)'!$C$5="Operations cancelled by patient",
IFERROR(SUMIFS(AllPublicationData!$G:$G,AllPublicationData!$A:$A,'Publication Table (%)'!$B184,AllPublicationData!$B:$B,'Publication Table (%)'!$C$4,AllPublicationData!$D:$D,'Publication Table (%)'!N$7)/
SUMIFS(AllPublicationData!$E:$E,AllPublicationData!$A:$A,'Publication Table (%)'!$B184,AllPublicationData!$B:$B,'Publication Table (%)'!$C$4,AllPublicationData!$D:$D,'Publication Table (%)'!N$7),
SUMIFS(AllPublicationData!$G:$G,AllPublicationData!$A:$A,'Publication Table (%)'!$B184,AllPublicationData!$B:$B,'Publication Table (%)'!N$7)/
SUMIFS(AllPublicationData!$E:$E,AllPublicationData!$A:$A,'Publication Table (%)'!$B184,AllPublicationData!$B:$B,'Publication Table (%)'!N$7)),
IF('Publication Table (%)'!$C$5="Operations cancelled for clinical reasons",
IFERROR(SUMIFS(AllPublicationData!$H:$H,AllPublicationData!$A:$A,'Publication Table (%)'!$B184,AllPublicationData!$B:$B,'Publication Table (%)'!$C$4,AllPublicationData!$D:$D,'Publication Table (%)'!N$7)/
SUMIFS(AllPublicationData!$E:$E,AllPublicationData!$A:$A,'Publication Table (%)'!$B184,AllPublicationData!$B:$B,'Publication Table (%)'!$C$4,AllPublicationData!$D:$D,'Publication Table (%)'!N$7),
SUMIFS(AllPublicationData!$H:$H,AllPublicationData!$A:$A,'Publication Table (%)'!$B184,AllPublicationData!$B:$B,'Publication Table (%)'!N$7)/
SUMIFS(AllPublicationData!$E:$E,AllPublicationData!$A:$A,'Publication Table (%)'!$B184,AllPublicationData!$B:$B,'Publication Table (%)'!N$7)),
IF('Publication Table (%)'!$C$5="Operations cancelled for non-clinical/capacity reasons",
IFERROR(SUMIFS(AllPublicationData!$I:$I,AllPublicationData!$A:$A,'Publication Table (%)'!$B184,AllPublicationData!$B:$B,'Publication Table (%)'!$C$4,AllPublicationData!$D:$D,'Publication Table (%)'!N$7)/
SUMIFS(AllPublicationData!$E:$E,AllPublicationData!$A:$A,'Publication Table (%)'!$B184,AllPublicationData!$B:$B,'Publication Table (%)'!$C$4,AllPublicationData!$D:$D,'Publication Table (%)'!N$7),
SUMIFS(AllPublicationData!$I:$I,AllPublicationData!$A:$A,'Publication Table (%)'!$B184,AllPublicationData!$B:$B,'Publication Table (%)'!N$7)/
SUMIFS(AllPublicationData!$E:$E,AllPublicationData!$A:$A,'Publication Table (%)'!$B184,AllPublicationData!$B:$B,'Publication Table (%)'!N$7)),
IF('Publication Table (%)'!$C$5="Cancellations for other reasons",
IFERROR(SUMIFS(AllPublicationData!$J:$J,AllPublicationData!$A:$A,'Publication Table (%)'!$B184,AllPublicationData!$B:$B,'Publication Table (%)'!$C$4,AllPublicationData!$D:$D,'Publication Table (%)'!N$7)/
SUMIFS(AllPublicationData!$E:$E,AllPublicationData!$A:$A,'Publication Table (%)'!$B184,AllPublicationData!$B:$B,'Publication Table (%)'!$C$4,AllPublicationData!$D:$D,'Publication Table (%)'!N$7),
SUMIFS(AllPublicationData!$J:$J,AllPublicationData!$A:$A,'Publication Table (%)'!$B184,AllPublicationData!$B:$B,'Publication Table (%)'!N$7)/
SUMIFS(AllPublicationData!$E:$E,AllPublicationData!$A:$A,'Publication Table (%)'!$B184,AllPublicationData!$B:$B,'Publication Table (%)'!N$7)))))))</f>
        <v>#DIV/0!</v>
      </c>
      <c r="O184" s="96" t="e">
        <f>IF('Publication Table (%)'!$C$5="All Cancelled Operations",
IFERROR(SUMIFS(AllPublicationData!$F:$F,AllPublicationData!$A:$A,'Publication Table (%)'!$B184,AllPublicationData!$B:$B,'Publication Table (%)'!$C$4,AllPublicationData!$D:$D,'Publication Table (%)'!O$7)/
SUMIFS(AllPublicationData!$E:$E,AllPublicationData!$A:$A,'Publication Table (%)'!$B184,AllPublicationData!$B:$B,'Publication Table (%)'!$C$4,AllPublicationData!$D:$D,'Publication Table (%)'!O$7),
SUMIFS(AllPublicationData!$F:$F,AllPublicationData!$A:$A,'Publication Table (%)'!$B184,AllPublicationData!$B:$B,'Publication Table (%)'!O$7)/
SUMIFS(AllPublicationData!$E:$E,AllPublicationData!$A:$A,'Publication Table (%)'!$B184,AllPublicationData!$B:$B,'Publication Table (%)'!O$7)),
IF('Publication Table (%)'!$C$5="Operations cancelled by patient",
IFERROR(SUMIFS(AllPublicationData!$G:$G,AllPublicationData!$A:$A,'Publication Table (%)'!$B184,AllPublicationData!$B:$B,'Publication Table (%)'!$C$4,AllPublicationData!$D:$D,'Publication Table (%)'!O$7)/
SUMIFS(AllPublicationData!$E:$E,AllPublicationData!$A:$A,'Publication Table (%)'!$B184,AllPublicationData!$B:$B,'Publication Table (%)'!$C$4,AllPublicationData!$D:$D,'Publication Table (%)'!O$7),
SUMIFS(AllPublicationData!$G:$G,AllPublicationData!$A:$A,'Publication Table (%)'!$B184,AllPublicationData!$B:$B,'Publication Table (%)'!O$7)/
SUMIFS(AllPublicationData!$E:$E,AllPublicationData!$A:$A,'Publication Table (%)'!$B184,AllPublicationData!$B:$B,'Publication Table (%)'!O$7)),
IF('Publication Table (%)'!$C$5="Operations cancelled for clinical reasons",
IFERROR(SUMIFS(AllPublicationData!$H:$H,AllPublicationData!$A:$A,'Publication Table (%)'!$B184,AllPublicationData!$B:$B,'Publication Table (%)'!$C$4,AllPublicationData!$D:$D,'Publication Table (%)'!O$7)/
SUMIFS(AllPublicationData!$E:$E,AllPublicationData!$A:$A,'Publication Table (%)'!$B184,AllPublicationData!$B:$B,'Publication Table (%)'!$C$4,AllPublicationData!$D:$D,'Publication Table (%)'!O$7),
SUMIFS(AllPublicationData!$H:$H,AllPublicationData!$A:$A,'Publication Table (%)'!$B184,AllPublicationData!$B:$B,'Publication Table (%)'!O$7)/
SUMIFS(AllPublicationData!$E:$E,AllPublicationData!$A:$A,'Publication Table (%)'!$B184,AllPublicationData!$B:$B,'Publication Table (%)'!O$7)),
IF('Publication Table (%)'!$C$5="Operations cancelled for non-clinical/capacity reasons",
IFERROR(SUMIFS(AllPublicationData!$I:$I,AllPublicationData!$A:$A,'Publication Table (%)'!$B184,AllPublicationData!$B:$B,'Publication Table (%)'!$C$4,AllPublicationData!$D:$D,'Publication Table (%)'!O$7)/
SUMIFS(AllPublicationData!$E:$E,AllPublicationData!$A:$A,'Publication Table (%)'!$B184,AllPublicationData!$B:$B,'Publication Table (%)'!$C$4,AllPublicationData!$D:$D,'Publication Table (%)'!O$7),
SUMIFS(AllPublicationData!$I:$I,AllPublicationData!$A:$A,'Publication Table (%)'!$B184,AllPublicationData!$B:$B,'Publication Table (%)'!O$7)/
SUMIFS(AllPublicationData!$E:$E,AllPublicationData!$A:$A,'Publication Table (%)'!$B184,AllPublicationData!$B:$B,'Publication Table (%)'!O$7)),
IF('Publication Table (%)'!$C$5="Cancellations for other reasons",
IFERROR(SUMIFS(AllPublicationData!$J:$J,AllPublicationData!$A:$A,'Publication Table (%)'!$B184,AllPublicationData!$B:$B,'Publication Table (%)'!$C$4,AllPublicationData!$D:$D,'Publication Table (%)'!O$7)/
SUMIFS(AllPublicationData!$E:$E,AllPublicationData!$A:$A,'Publication Table (%)'!$B184,AllPublicationData!$B:$B,'Publication Table (%)'!$C$4,AllPublicationData!$D:$D,'Publication Table (%)'!O$7),
SUMIFS(AllPublicationData!$J:$J,AllPublicationData!$A:$A,'Publication Table (%)'!$B184,AllPublicationData!$B:$B,'Publication Table (%)'!O$7)/
SUMIFS(AllPublicationData!$E:$E,AllPublicationData!$A:$A,'Publication Table (%)'!$B184,AllPublicationData!$B:$B,'Publication Table (%)'!O$7)))))))</f>
        <v>#DIV/0!</v>
      </c>
      <c r="P184" s="96" t="e">
        <f>IF('Publication Table (%)'!$C$5="All Cancelled Operations",
IFERROR(SUMIFS(AllPublicationData!$F:$F,AllPublicationData!$A:$A,'Publication Table (%)'!$B184,AllPublicationData!$B:$B,'Publication Table (%)'!$C$4,AllPublicationData!$D:$D,'Publication Table (%)'!P$7)/
SUMIFS(AllPublicationData!$E:$E,AllPublicationData!$A:$A,'Publication Table (%)'!$B184,AllPublicationData!$B:$B,'Publication Table (%)'!$C$4,AllPublicationData!$D:$D,'Publication Table (%)'!P$7),
SUMIFS(AllPublicationData!$F:$F,AllPublicationData!$A:$A,'Publication Table (%)'!$B184,AllPublicationData!$B:$B,'Publication Table (%)'!P$7)/
SUMIFS(AllPublicationData!$E:$E,AllPublicationData!$A:$A,'Publication Table (%)'!$B184,AllPublicationData!$B:$B,'Publication Table (%)'!P$7)),
IF('Publication Table (%)'!$C$5="Operations cancelled by patient",
IFERROR(SUMIFS(AllPublicationData!$G:$G,AllPublicationData!$A:$A,'Publication Table (%)'!$B184,AllPublicationData!$B:$B,'Publication Table (%)'!$C$4,AllPublicationData!$D:$D,'Publication Table (%)'!P$7)/
SUMIFS(AllPublicationData!$E:$E,AllPublicationData!$A:$A,'Publication Table (%)'!$B184,AllPublicationData!$B:$B,'Publication Table (%)'!$C$4,AllPublicationData!$D:$D,'Publication Table (%)'!P$7),
SUMIFS(AllPublicationData!$G:$G,AllPublicationData!$A:$A,'Publication Table (%)'!$B184,AllPublicationData!$B:$B,'Publication Table (%)'!P$7)/
SUMIFS(AllPublicationData!$E:$E,AllPublicationData!$A:$A,'Publication Table (%)'!$B184,AllPublicationData!$B:$B,'Publication Table (%)'!P$7)),
IF('Publication Table (%)'!$C$5="Operations cancelled for clinical reasons",
IFERROR(SUMIFS(AllPublicationData!$H:$H,AllPublicationData!$A:$A,'Publication Table (%)'!$B184,AllPublicationData!$B:$B,'Publication Table (%)'!$C$4,AllPublicationData!$D:$D,'Publication Table (%)'!P$7)/
SUMIFS(AllPublicationData!$E:$E,AllPublicationData!$A:$A,'Publication Table (%)'!$B184,AllPublicationData!$B:$B,'Publication Table (%)'!$C$4,AllPublicationData!$D:$D,'Publication Table (%)'!P$7),
SUMIFS(AllPublicationData!$H:$H,AllPublicationData!$A:$A,'Publication Table (%)'!$B184,AllPublicationData!$B:$B,'Publication Table (%)'!P$7)/
SUMIFS(AllPublicationData!$E:$E,AllPublicationData!$A:$A,'Publication Table (%)'!$B184,AllPublicationData!$B:$B,'Publication Table (%)'!P$7)),
IF('Publication Table (%)'!$C$5="Operations cancelled for non-clinical/capacity reasons",
IFERROR(SUMIFS(AllPublicationData!$I:$I,AllPublicationData!$A:$A,'Publication Table (%)'!$B184,AllPublicationData!$B:$B,'Publication Table (%)'!$C$4,AllPublicationData!$D:$D,'Publication Table (%)'!P$7)/
SUMIFS(AllPublicationData!$E:$E,AllPublicationData!$A:$A,'Publication Table (%)'!$B184,AllPublicationData!$B:$B,'Publication Table (%)'!$C$4,AllPublicationData!$D:$D,'Publication Table (%)'!P$7),
SUMIFS(AllPublicationData!$I:$I,AllPublicationData!$A:$A,'Publication Table (%)'!$B184,AllPublicationData!$B:$B,'Publication Table (%)'!P$7)/
SUMIFS(AllPublicationData!$E:$E,AllPublicationData!$A:$A,'Publication Table (%)'!$B184,AllPublicationData!$B:$B,'Publication Table (%)'!P$7)),
IF('Publication Table (%)'!$C$5="Cancellations for other reasons",
IFERROR(SUMIFS(AllPublicationData!$J:$J,AllPublicationData!$A:$A,'Publication Table (%)'!$B184,AllPublicationData!$B:$B,'Publication Table (%)'!$C$4,AllPublicationData!$D:$D,'Publication Table (%)'!P$7)/
SUMIFS(AllPublicationData!$E:$E,AllPublicationData!$A:$A,'Publication Table (%)'!$B184,AllPublicationData!$B:$B,'Publication Table (%)'!$C$4,AllPublicationData!$D:$D,'Publication Table (%)'!P$7),
SUMIFS(AllPublicationData!$J:$J,AllPublicationData!$A:$A,'Publication Table (%)'!$B184,AllPublicationData!$B:$B,'Publication Table (%)'!P$7)/
SUMIFS(AllPublicationData!$E:$E,AllPublicationData!$A:$A,'Publication Table (%)'!$B184,AllPublicationData!$B:$B,'Publication Table (%)'!P$7)))))))</f>
        <v>#DIV/0!</v>
      </c>
      <c r="Q184" s="96" t="e">
        <f>IF('Publication Table (%)'!$C$5="All Cancelled Operations",
IFERROR(SUMIFS(AllPublicationData!$F:$F,AllPublicationData!$A:$A,'Publication Table (%)'!$B184,AllPublicationData!$B:$B,'Publication Table (%)'!$C$4,AllPublicationData!$D:$D,'Publication Table (%)'!Q$7)/
SUMIFS(AllPublicationData!$E:$E,AllPublicationData!$A:$A,'Publication Table (%)'!$B184,AllPublicationData!$B:$B,'Publication Table (%)'!$C$4,AllPublicationData!$D:$D,'Publication Table (%)'!Q$7),
SUMIFS(AllPublicationData!$F:$F,AllPublicationData!$A:$A,'Publication Table (%)'!$B184,AllPublicationData!$B:$B,'Publication Table (%)'!Q$7)/
SUMIFS(AllPublicationData!$E:$E,AllPublicationData!$A:$A,'Publication Table (%)'!$B184,AllPublicationData!$B:$B,'Publication Table (%)'!Q$7)),
IF('Publication Table (%)'!$C$5="Operations cancelled by patient",
IFERROR(SUMIFS(AllPublicationData!$G:$G,AllPublicationData!$A:$A,'Publication Table (%)'!$B184,AllPublicationData!$B:$B,'Publication Table (%)'!$C$4,AllPublicationData!$D:$D,'Publication Table (%)'!Q$7)/
SUMIFS(AllPublicationData!$E:$E,AllPublicationData!$A:$A,'Publication Table (%)'!$B184,AllPublicationData!$B:$B,'Publication Table (%)'!$C$4,AllPublicationData!$D:$D,'Publication Table (%)'!Q$7),
SUMIFS(AllPublicationData!$G:$G,AllPublicationData!$A:$A,'Publication Table (%)'!$B184,AllPublicationData!$B:$B,'Publication Table (%)'!Q$7)/
SUMIFS(AllPublicationData!$E:$E,AllPublicationData!$A:$A,'Publication Table (%)'!$B184,AllPublicationData!$B:$B,'Publication Table (%)'!Q$7)),
IF('Publication Table (%)'!$C$5="Operations cancelled for clinical reasons",
IFERROR(SUMIFS(AllPublicationData!$H:$H,AllPublicationData!$A:$A,'Publication Table (%)'!$B184,AllPublicationData!$B:$B,'Publication Table (%)'!$C$4,AllPublicationData!$D:$D,'Publication Table (%)'!Q$7)/
SUMIFS(AllPublicationData!$E:$E,AllPublicationData!$A:$A,'Publication Table (%)'!$B184,AllPublicationData!$B:$B,'Publication Table (%)'!$C$4,AllPublicationData!$D:$D,'Publication Table (%)'!Q$7),
SUMIFS(AllPublicationData!$H:$H,AllPublicationData!$A:$A,'Publication Table (%)'!$B184,AllPublicationData!$B:$B,'Publication Table (%)'!Q$7)/
SUMIFS(AllPublicationData!$E:$E,AllPublicationData!$A:$A,'Publication Table (%)'!$B184,AllPublicationData!$B:$B,'Publication Table (%)'!Q$7)),
IF('Publication Table (%)'!$C$5="Operations cancelled for non-clinical/capacity reasons",
IFERROR(SUMIFS(AllPublicationData!$I:$I,AllPublicationData!$A:$A,'Publication Table (%)'!$B184,AllPublicationData!$B:$B,'Publication Table (%)'!$C$4,AllPublicationData!$D:$D,'Publication Table (%)'!Q$7)/
SUMIFS(AllPublicationData!$E:$E,AllPublicationData!$A:$A,'Publication Table (%)'!$B184,AllPublicationData!$B:$B,'Publication Table (%)'!$C$4,AllPublicationData!$D:$D,'Publication Table (%)'!Q$7),
SUMIFS(AllPublicationData!$I:$I,AllPublicationData!$A:$A,'Publication Table (%)'!$B184,AllPublicationData!$B:$B,'Publication Table (%)'!Q$7)/
SUMIFS(AllPublicationData!$E:$E,AllPublicationData!$A:$A,'Publication Table (%)'!$B184,AllPublicationData!$B:$B,'Publication Table (%)'!Q$7)),
IF('Publication Table (%)'!$C$5="Cancellations for other reasons",
IFERROR(SUMIFS(AllPublicationData!$J:$J,AllPublicationData!$A:$A,'Publication Table (%)'!$B184,AllPublicationData!$B:$B,'Publication Table (%)'!$C$4,AllPublicationData!$D:$D,'Publication Table (%)'!Q$7)/
SUMIFS(AllPublicationData!$E:$E,AllPublicationData!$A:$A,'Publication Table (%)'!$B184,AllPublicationData!$B:$B,'Publication Table (%)'!$C$4,AllPublicationData!$D:$D,'Publication Table (%)'!Q$7),
SUMIFS(AllPublicationData!$J:$J,AllPublicationData!$A:$A,'Publication Table (%)'!$B184,AllPublicationData!$B:$B,'Publication Table (%)'!Q$7)/
SUMIFS(AllPublicationData!$E:$E,AllPublicationData!$A:$A,'Publication Table (%)'!$B184,AllPublicationData!$B:$B,'Publication Table (%)'!Q$7)))))))</f>
        <v>#DIV/0!</v>
      </c>
      <c r="R184" s="96" t="e">
        <f>IF('Publication Table (%)'!$C$5="All Cancelled Operations",
IFERROR(SUMIFS(AllPublicationData!$F:$F,AllPublicationData!$A:$A,'Publication Table (%)'!$B184,AllPublicationData!$B:$B,'Publication Table (%)'!$C$4,AllPublicationData!$D:$D,'Publication Table (%)'!R$7)/
SUMIFS(AllPublicationData!$E:$E,AllPublicationData!$A:$A,'Publication Table (%)'!$B184,AllPublicationData!$B:$B,'Publication Table (%)'!$C$4,AllPublicationData!$D:$D,'Publication Table (%)'!R$7),
SUMIFS(AllPublicationData!$F:$F,AllPublicationData!$A:$A,'Publication Table (%)'!$B184,AllPublicationData!$B:$B,'Publication Table (%)'!R$7)/
SUMIFS(AllPublicationData!$E:$E,AllPublicationData!$A:$A,'Publication Table (%)'!$B184,AllPublicationData!$B:$B,'Publication Table (%)'!R$7)),
IF('Publication Table (%)'!$C$5="Operations cancelled by patient",
IFERROR(SUMIFS(AllPublicationData!$G:$G,AllPublicationData!$A:$A,'Publication Table (%)'!$B184,AllPublicationData!$B:$B,'Publication Table (%)'!$C$4,AllPublicationData!$D:$D,'Publication Table (%)'!R$7)/
SUMIFS(AllPublicationData!$E:$E,AllPublicationData!$A:$A,'Publication Table (%)'!$B184,AllPublicationData!$B:$B,'Publication Table (%)'!$C$4,AllPublicationData!$D:$D,'Publication Table (%)'!R$7),
SUMIFS(AllPublicationData!$G:$G,AllPublicationData!$A:$A,'Publication Table (%)'!$B184,AllPublicationData!$B:$B,'Publication Table (%)'!R$7)/
SUMIFS(AllPublicationData!$E:$E,AllPublicationData!$A:$A,'Publication Table (%)'!$B184,AllPublicationData!$B:$B,'Publication Table (%)'!R$7)),
IF('Publication Table (%)'!$C$5="Operations cancelled for clinical reasons",
IFERROR(SUMIFS(AllPublicationData!$H:$H,AllPublicationData!$A:$A,'Publication Table (%)'!$B184,AllPublicationData!$B:$B,'Publication Table (%)'!$C$4,AllPublicationData!$D:$D,'Publication Table (%)'!R$7)/
SUMIFS(AllPublicationData!$E:$E,AllPublicationData!$A:$A,'Publication Table (%)'!$B184,AllPublicationData!$B:$B,'Publication Table (%)'!$C$4,AllPublicationData!$D:$D,'Publication Table (%)'!R$7),
SUMIFS(AllPublicationData!$H:$H,AllPublicationData!$A:$A,'Publication Table (%)'!$B184,AllPublicationData!$B:$B,'Publication Table (%)'!R$7)/
SUMIFS(AllPublicationData!$E:$E,AllPublicationData!$A:$A,'Publication Table (%)'!$B184,AllPublicationData!$B:$B,'Publication Table (%)'!R$7)),
IF('Publication Table (%)'!$C$5="Operations cancelled for non-clinical/capacity reasons",
IFERROR(SUMIFS(AllPublicationData!$I:$I,AllPublicationData!$A:$A,'Publication Table (%)'!$B184,AllPublicationData!$B:$B,'Publication Table (%)'!$C$4,AllPublicationData!$D:$D,'Publication Table (%)'!R$7)/
SUMIFS(AllPublicationData!$E:$E,AllPublicationData!$A:$A,'Publication Table (%)'!$B184,AllPublicationData!$B:$B,'Publication Table (%)'!$C$4,AllPublicationData!$D:$D,'Publication Table (%)'!R$7),
SUMIFS(AllPublicationData!$I:$I,AllPublicationData!$A:$A,'Publication Table (%)'!$B184,AllPublicationData!$B:$B,'Publication Table (%)'!R$7)/
SUMIFS(AllPublicationData!$E:$E,AllPublicationData!$A:$A,'Publication Table (%)'!$B184,AllPublicationData!$B:$B,'Publication Table (%)'!R$7)),
IF('Publication Table (%)'!$C$5="Cancellations for other reasons",
IFERROR(SUMIFS(AllPublicationData!$J:$J,AllPublicationData!$A:$A,'Publication Table (%)'!$B184,AllPublicationData!$B:$B,'Publication Table (%)'!$C$4,AllPublicationData!$D:$D,'Publication Table (%)'!R$7)/
SUMIFS(AllPublicationData!$E:$E,AllPublicationData!$A:$A,'Publication Table (%)'!$B184,AllPublicationData!$B:$B,'Publication Table (%)'!$C$4,AllPublicationData!$D:$D,'Publication Table (%)'!R$7),
SUMIFS(AllPublicationData!$J:$J,AllPublicationData!$A:$A,'Publication Table (%)'!$B184,AllPublicationData!$B:$B,'Publication Table (%)'!R$7)/
SUMIFS(AllPublicationData!$E:$E,AllPublicationData!$A:$A,'Publication Table (%)'!$B184,AllPublicationData!$B:$B,'Publication Table (%)'!R$7)))))))</f>
        <v>#DIV/0!</v>
      </c>
      <c r="S184" s="96" t="e">
        <f>IF('Publication Table (%)'!$C$5="All Cancelled Operations",
IFERROR(SUMIFS(AllPublicationData!$F:$F,AllPublicationData!$A:$A,'Publication Table (%)'!$B184,AllPublicationData!$B:$B,'Publication Table (%)'!$C$4,AllPublicationData!$D:$D,'Publication Table (%)'!S$7)/
SUMIFS(AllPublicationData!$E:$E,AllPublicationData!$A:$A,'Publication Table (%)'!$B184,AllPublicationData!$B:$B,'Publication Table (%)'!$C$4,AllPublicationData!$D:$D,'Publication Table (%)'!S$7),
SUMIFS(AllPublicationData!$F:$F,AllPublicationData!$A:$A,'Publication Table (%)'!$B184,AllPublicationData!$B:$B,'Publication Table (%)'!S$7)/
SUMIFS(AllPublicationData!$E:$E,AllPublicationData!$A:$A,'Publication Table (%)'!$B184,AllPublicationData!$B:$B,'Publication Table (%)'!S$7)),
IF('Publication Table (%)'!$C$5="Operations cancelled by patient",
IFERROR(SUMIFS(AllPublicationData!$G:$G,AllPublicationData!$A:$A,'Publication Table (%)'!$B184,AllPublicationData!$B:$B,'Publication Table (%)'!$C$4,AllPublicationData!$D:$D,'Publication Table (%)'!S$7)/
SUMIFS(AllPublicationData!$E:$E,AllPublicationData!$A:$A,'Publication Table (%)'!$B184,AllPublicationData!$B:$B,'Publication Table (%)'!$C$4,AllPublicationData!$D:$D,'Publication Table (%)'!S$7),
SUMIFS(AllPublicationData!$G:$G,AllPublicationData!$A:$A,'Publication Table (%)'!$B184,AllPublicationData!$B:$B,'Publication Table (%)'!S$7)/
SUMIFS(AllPublicationData!$E:$E,AllPublicationData!$A:$A,'Publication Table (%)'!$B184,AllPublicationData!$B:$B,'Publication Table (%)'!S$7)),
IF('Publication Table (%)'!$C$5="Operations cancelled for clinical reasons",
IFERROR(SUMIFS(AllPublicationData!$H:$H,AllPublicationData!$A:$A,'Publication Table (%)'!$B184,AllPublicationData!$B:$B,'Publication Table (%)'!$C$4,AllPublicationData!$D:$D,'Publication Table (%)'!S$7)/
SUMIFS(AllPublicationData!$E:$E,AllPublicationData!$A:$A,'Publication Table (%)'!$B184,AllPublicationData!$B:$B,'Publication Table (%)'!$C$4,AllPublicationData!$D:$D,'Publication Table (%)'!S$7),
SUMIFS(AllPublicationData!$H:$H,AllPublicationData!$A:$A,'Publication Table (%)'!$B184,AllPublicationData!$B:$B,'Publication Table (%)'!S$7)/
SUMIFS(AllPublicationData!$E:$E,AllPublicationData!$A:$A,'Publication Table (%)'!$B184,AllPublicationData!$B:$B,'Publication Table (%)'!S$7)),
IF('Publication Table (%)'!$C$5="Operations cancelled for non-clinical/capacity reasons",
IFERROR(SUMIFS(AllPublicationData!$I:$I,AllPublicationData!$A:$A,'Publication Table (%)'!$B184,AllPublicationData!$B:$B,'Publication Table (%)'!$C$4,AllPublicationData!$D:$D,'Publication Table (%)'!S$7)/
SUMIFS(AllPublicationData!$E:$E,AllPublicationData!$A:$A,'Publication Table (%)'!$B184,AllPublicationData!$B:$B,'Publication Table (%)'!$C$4,AllPublicationData!$D:$D,'Publication Table (%)'!S$7),
SUMIFS(AllPublicationData!$I:$I,AllPublicationData!$A:$A,'Publication Table (%)'!$B184,AllPublicationData!$B:$B,'Publication Table (%)'!S$7)/
SUMIFS(AllPublicationData!$E:$E,AllPublicationData!$A:$A,'Publication Table (%)'!$B184,AllPublicationData!$B:$B,'Publication Table (%)'!S$7)),
IF('Publication Table (%)'!$C$5="Cancellations for other reasons",
IFERROR(SUMIFS(AllPublicationData!$J:$J,AllPublicationData!$A:$A,'Publication Table (%)'!$B184,AllPublicationData!$B:$B,'Publication Table (%)'!$C$4,AllPublicationData!$D:$D,'Publication Table (%)'!S$7)/
SUMIFS(AllPublicationData!$E:$E,AllPublicationData!$A:$A,'Publication Table (%)'!$B184,AllPublicationData!$B:$B,'Publication Table (%)'!$C$4,AllPublicationData!$D:$D,'Publication Table (%)'!S$7),
SUMIFS(AllPublicationData!$J:$J,AllPublicationData!$A:$A,'Publication Table (%)'!$B184,AllPublicationData!$B:$B,'Publication Table (%)'!S$7)/
SUMIFS(AllPublicationData!$E:$E,AllPublicationData!$A:$A,'Publication Table (%)'!$B184,AllPublicationData!$B:$B,'Publication Table (%)'!S$7)))))))</f>
        <v>#DIV/0!</v>
      </c>
    </row>
    <row r="185" spans="3:19" x14ac:dyDescent="0.35">
      <c r="C185" s="112">
        <f>IF('Publication Table (%)'!$C$5="All Cancelled Operations",
SUMIFS(AllPublicationData!$F:$F,AllPublicationData!$A:$A,'Publication Table (%)'!$B185,AllPublicationData!$B:$B,'Publication Table (%)'!$C$4),
IF('Publication Table (%)'!$C$5="Operations cancelled by patient",
SUMIFS(AllPublicationData!$G:$G,AllPublicationData!$A:$A,'Publication Table (%)'!$B185,AllPublicationData!$B:$B,'Publication Table (%)'!$C$4),
IF('Publication Table (%)'!$C$5="Operations cancelled for clinical reasons",
SUMIFS(AllPublicationData!$H:$H,AllPublicationData!$A:$A,'Publication Table (%)'!$B185,AllPublicationData!$B:$B,'Publication Table (%)'!$C$4),
IF('Publication Table (%)'!$C$5="Operations cancelled for non-clinical/capacity reasons",
SUMIFS(AllPublicationData!$I:$I,AllPublicationData!$A:$A,'Publication Table (%)'!$B185,AllPublicationData!$B:$B,'Publication Table (%)'!$C$4),
IF('Publication Table (%)'!$C$5="Cancellations for other reasons",
SUMIFS(AllPublicationData!$J:$J,AllPublicationData!$A:$A,'Publication Table (%)'!$B185,AllPublicationData!$B:$B,'Publication Table (%)'!$C$4))))))+
IF(AND($C$4="NHS Scotland",$C$5="All Cancelled Operations"),
SUMIFS(AllPublicationData!$F:$F,AllPublicationData!$A:$A,'Publication Table (%)'!$B185),
IF(AND($C$4="NHS Scotland",$C$5="Operations cancelled by patient"),
SUMIFS(AllPublicationData!$G:$G,AllPublicationData!$A:$A,'Publication Table (%)'!$B185),
IF(AND($C$4="NHS Scotland",$C$5="Operations cancelled for clinical reasons"),
SUMIFS(AllPublicationData!$H:$H,AllPublicationData!$A:$A,'Publication Table (%)'!$B185),
IF(AND($C$4="NHS Scotland",$C$5="Operations cancelled for non-clinical/capacity reasons"),
SUMIFS(AllPublicationData!$I:$I,AllPublicationData!$A:$A,'Publication Table (%)'!$B185),
IF(AND($C$4="NHS Scotland",$C$5="Cancellations for other reasons"),
SUMIFS(AllPublicationData!$J:$J,AllPublicationData!$A:$A,'Publication Table (%)'!$B185))))))</f>
        <v>0</v>
      </c>
      <c r="D185" s="110" t="e">
        <f>IF(AND('Publication Table (%)'!$C$5="All Cancelled Operations",$C$4&lt;&gt;"NHS Scotland"),
IFERROR(SUMIFS(AllPublicationData!$F:$F,AllPublicationData!$A:$A,'Publication Table (%)'!$B185,AllPublicationData!$B:$B,'Publication Table (%)'!$C$4,AllPublicationData!$D:$D,'Publication Table (%)'!D$7)/
SUMIFS(AllPublicationData!$E:$E,AllPublicationData!$A:$A,'Publication Table (%)'!$B185,AllPublicationData!$B:$B,'Publication Table (%)'!$C$4,AllPublicationData!$D:$D,'Publication Table (%)'!D$7),
SUMIFS(AllPublicationData!$F:$F,AllPublicationData!$A:$A,'Publication Table (%)'!$B185,AllPublicationData!$B:$B,'Publication Table (%)'!D$7)/
SUMIFS(AllPublicationData!$E:$E,AllPublicationData!$A:$A,'Publication Table (%)'!$B185,AllPublicationData!$B:$B,'Publication Table (%)'!D$7)),
IF(AND('Publication Table (%)'!$C$5="Operations cancelled by patient",$C$4&lt;&gt;"NHS Scotland"),
IFERROR(SUMIFS(AllPublicationData!$G:$G,AllPublicationData!$A:$A,'Publication Table (%)'!$B185,AllPublicationData!$B:$B,'Publication Table (%)'!$C$4,AllPublicationData!$D:$D,'Publication Table (%)'!D$7)/
SUMIFS(AllPublicationData!$E:$E,AllPublicationData!$A:$A,'Publication Table (%)'!$B185,AllPublicationData!$B:$B,'Publication Table (%)'!$C$4,AllPublicationData!$D:$D,'Publication Table (%)'!D$7),
SUMIFS(AllPublicationData!$G:$G,AllPublicationData!$A:$A,'Publication Table (%)'!$B185,AllPublicationData!$B:$B,'Publication Table (%)'!D$7)/
SUMIFS(AllPublicationData!$E:$E,AllPublicationData!$A:$A,'Publication Table (%)'!$B185,AllPublicationData!$B:$B,'Publication Table (%)'!D$7)),
IF(AND('Publication Table (%)'!$C$5="Operations cancelled for clinical reasons",$C$4&lt;&gt;"NHS Scotland"),
IFERROR(SUMIFS(AllPublicationData!$H:$H,AllPublicationData!$A:$A,'Publication Table (%)'!$B185,AllPublicationData!$B:$B,'Publication Table (%)'!$C$4,AllPublicationData!$D:$D,'Publication Table (%)'!D$7)/
SUMIFS(AllPublicationData!$E:$E,AllPublicationData!$A:$A,'Publication Table (%)'!$B185,AllPublicationData!$B:$B,'Publication Table (%)'!$C$4,AllPublicationData!$D:$D,'Publication Table (%)'!D$7),
SUMIFS(AllPublicationData!$H:$H,AllPublicationData!$A:$A,'Publication Table (%)'!$B185,AllPublicationData!$B:$B,'Publication Table (%)'!D$7)/
SUMIFS(AllPublicationData!$E:$E,AllPublicationData!$A:$A,'Publication Table (%)'!$B185,AllPublicationData!$B:$B,'Publication Table (%)'!D$7)),
IF(AND('Publication Table (%)'!$C$5="Operations cancelled for non-clinical/capacity reasons",$C$4&lt;&gt;"NHS Scotland"),
IFERROR(SUMIFS(AllPublicationData!$I:$I,AllPublicationData!$A:$A,'Publication Table (%)'!$B185,AllPublicationData!$B:$B,'Publication Table (%)'!$C$4,AllPublicationData!$D:$D,'Publication Table (%)'!D$7)/
SUMIFS(AllPublicationData!$E:$E,AllPublicationData!$A:$A,'Publication Table (%)'!$B185,AllPublicationData!$B:$B,'Publication Table (%)'!$C$4,AllPublicationData!$D:$D,'Publication Table (%)'!D$7),
SUMIFS(AllPublicationData!$I:$I,AllPublicationData!$A:$A,'Publication Table (%)'!$B185,AllPublicationData!$B:$B,'Publication Table (%)'!D$7)/
SUMIFS(AllPublicationData!$E:$E,AllPublicationData!$A:$A,'Publication Table (%)'!$B185,AllPublicationData!$B:$B,'Publication Table (%)'!D$7)),
IF(AND('Publication Table (%)'!$C$5="Cancellations for other reasons",$C$4&lt;&gt;"NHS Scotland"),
IFERROR(SUMIFS(AllPublicationData!$J:$J,AllPublicationData!$A:$A,'Publication Table (%)'!$B185,AllPublicationData!$B:$B,'Publication Table (%)'!$C$4,AllPublicationData!$D:$D,'Publication Table (%)'!D$7)/
SUMIFS(AllPublicationData!$E:$E,AllPublicationData!$A:$A,'Publication Table (%)'!$B185,AllPublicationData!$B:$B,'Publication Table (%)'!$C$4,AllPublicationData!$D:$D,'Publication Table (%)'!D$7),
SUMIFS(AllPublicationData!$J:$J,AllPublicationData!$A:$A,'Publication Table (%)'!$B185,AllPublicationData!$B:$B,'Publication Table (%)'!D$7)/
SUMIFS(AllPublicationData!$E:$E,AllPublicationData!$A:$A,'Publication Table (%)'!$B185,AllPublicationData!$B:$B,'Publication Table (%)'!D$7)),
IF(AND($C$4="NHS Scotland",$C$5="All Cancelled Operations"),
SUMIFS(AllPublicationData!$F:$F,AllPublicationData!$A:$A,'Publication Table'!$B185)/
SUMIFS(AllPublicationData!$E:$E,AllPublicationData!$A:$A,'Publication Table'!$B185),
IF(AND($C$4="NHS Scotland",$C$5="Operations cancelled by patient"),
SUMIFS(AllPublicationData!$G:$G,AllPublicationData!$A:$A,'Publication Table'!$B185)/
SUMIFS(AllPublicationData!$E:$E,AllPublicationData!$A:$A,'Publication Table'!$B185),
IF(AND($C$4="NHS Scotland",$C$5="Operations cancelled for clinical reasons"),
SUMIFS(AllPublicationData!$H:$H,AllPublicationData!$A:$A,'Publication Table'!$B185)/
SUMIFS(AllPublicationData!$E:$E,AllPublicationData!$A:$A,'Publication Table'!$B185),
IF(AND($C$4="NHS Scotland",$C$5="Operations cancelled for non-clinical/capacity reasons"),
SUMIFS(AllPublicationData!$I:$I,AllPublicationData!$A:$A,'Publication Table'!$B185)/
SUMIFS(AllPublicationData!$E:$E,AllPublicationData!$A:$A,'Publication Table'!$B185),
IF(AND($C$4="NHS Scotland",$C$5="Cancellations for other reasons"),
SUMIFS(AllPublicationData!$J:$J,AllPublicationData!$A:$A,'Publication Table'!$B185)/
SUMIFS(AllPublicationData!$E:$E,AllPublicationData!$A:$A,'Publication Table'!$B185)))))))))))</f>
        <v>#DIV/0!</v>
      </c>
      <c r="E185" s="96" t="e">
        <f>IF('Publication Table (%)'!$C$5="All Cancelled Operations",
IFERROR(SUMIFS(AllPublicationData!$F:$F,AllPublicationData!$A:$A,'Publication Table (%)'!$B185,AllPublicationData!$B:$B,'Publication Table (%)'!$C$4,AllPublicationData!$D:$D,'Publication Table (%)'!E$7)/
SUMIFS(AllPublicationData!$E:$E,AllPublicationData!$A:$A,'Publication Table (%)'!$B185,AllPublicationData!$B:$B,'Publication Table (%)'!$C$4,AllPublicationData!$D:$D,'Publication Table (%)'!E$7),
SUMIFS(AllPublicationData!$F:$F,AllPublicationData!$A:$A,'Publication Table (%)'!$B185,AllPublicationData!$B:$B,'Publication Table (%)'!E$7)/
SUMIFS(AllPublicationData!$E:$E,AllPublicationData!$A:$A,'Publication Table (%)'!$B185,AllPublicationData!$B:$B,'Publication Table (%)'!E$7)),
IF('Publication Table (%)'!$C$5="Operations cancelled by patient",
IFERROR(SUMIFS(AllPublicationData!$G:$G,AllPublicationData!$A:$A,'Publication Table (%)'!$B185,AllPublicationData!$B:$B,'Publication Table (%)'!$C$4,AllPublicationData!$D:$D,'Publication Table (%)'!E$7)/
SUMIFS(AllPublicationData!$E:$E,AllPublicationData!$A:$A,'Publication Table (%)'!$B185,AllPublicationData!$B:$B,'Publication Table (%)'!$C$4,AllPublicationData!$D:$D,'Publication Table (%)'!E$7),
SUMIFS(AllPublicationData!$G:$G,AllPublicationData!$A:$A,'Publication Table (%)'!$B185,AllPublicationData!$B:$B,'Publication Table (%)'!E$7)/
SUMIFS(AllPublicationData!$E:$E,AllPublicationData!$A:$A,'Publication Table (%)'!$B185,AllPublicationData!$B:$B,'Publication Table (%)'!E$7)),
IF('Publication Table (%)'!$C$5="Operations cancelled for clinical reasons",
IFERROR(SUMIFS(AllPublicationData!$H:$H,AllPublicationData!$A:$A,'Publication Table (%)'!$B185,AllPublicationData!$B:$B,'Publication Table (%)'!$C$4,AllPublicationData!$D:$D,'Publication Table (%)'!E$7)/
SUMIFS(AllPublicationData!$E:$E,AllPublicationData!$A:$A,'Publication Table (%)'!$B185,AllPublicationData!$B:$B,'Publication Table (%)'!$C$4,AllPublicationData!$D:$D,'Publication Table (%)'!E$7),
SUMIFS(AllPublicationData!$H:$H,AllPublicationData!$A:$A,'Publication Table (%)'!$B185,AllPublicationData!$B:$B,'Publication Table (%)'!E$7)/
SUMIFS(AllPublicationData!$E:$E,AllPublicationData!$A:$A,'Publication Table (%)'!$B185,AllPublicationData!$B:$B,'Publication Table (%)'!E$7)),
IF('Publication Table (%)'!$C$5="Operations cancelled for non-clinical/capacity reasons",
IFERROR(SUMIFS(AllPublicationData!$I:$I,AllPublicationData!$A:$A,'Publication Table (%)'!$B185,AllPublicationData!$B:$B,'Publication Table (%)'!$C$4,AllPublicationData!$D:$D,'Publication Table (%)'!E$7)/
SUMIFS(AllPublicationData!$E:$E,AllPublicationData!$A:$A,'Publication Table (%)'!$B185,AllPublicationData!$B:$B,'Publication Table (%)'!$C$4,AllPublicationData!$D:$D,'Publication Table (%)'!E$7),
SUMIFS(AllPublicationData!$I:$I,AllPublicationData!$A:$A,'Publication Table (%)'!$B185,AllPublicationData!$B:$B,'Publication Table (%)'!E$7)/
SUMIFS(AllPublicationData!$E:$E,AllPublicationData!$A:$A,'Publication Table (%)'!$B185,AllPublicationData!$B:$B,'Publication Table (%)'!E$7)),
IF('Publication Table (%)'!$C$5="Cancellations for other reasons",
IFERROR(SUMIFS(AllPublicationData!$J:$J,AllPublicationData!$A:$A,'Publication Table (%)'!$B185,AllPublicationData!$B:$B,'Publication Table (%)'!$C$4,AllPublicationData!$D:$D,'Publication Table (%)'!E$7)/
SUMIFS(AllPublicationData!$E:$E,AllPublicationData!$A:$A,'Publication Table (%)'!$B185,AllPublicationData!$B:$B,'Publication Table (%)'!$C$4,AllPublicationData!$D:$D,'Publication Table (%)'!E$7),
SUMIFS(AllPublicationData!$J:$J,AllPublicationData!$A:$A,'Publication Table (%)'!$B185,AllPublicationData!$B:$B,'Publication Table (%)'!E$7)/
SUMIFS(AllPublicationData!$E:$E,AllPublicationData!$A:$A,'Publication Table (%)'!$B185,AllPublicationData!$B:$B,'Publication Table (%)'!E$7)))))))</f>
        <v>#DIV/0!</v>
      </c>
      <c r="F185" s="96" t="e">
        <f>IF('Publication Table (%)'!$C$5="All Cancelled Operations",
IFERROR(SUMIFS(AllPublicationData!$F:$F,AllPublicationData!$A:$A,'Publication Table (%)'!$B185,AllPublicationData!$B:$B,'Publication Table (%)'!$C$4,AllPublicationData!$D:$D,'Publication Table (%)'!F$7)/
SUMIFS(AllPublicationData!$E:$E,AllPublicationData!$A:$A,'Publication Table (%)'!$B185,AllPublicationData!$B:$B,'Publication Table (%)'!$C$4,AllPublicationData!$D:$D,'Publication Table (%)'!F$7),
SUMIFS(AllPublicationData!$F:$F,AllPublicationData!$A:$A,'Publication Table (%)'!$B185,AllPublicationData!$B:$B,'Publication Table (%)'!F$7)/
SUMIFS(AllPublicationData!$E:$E,AllPublicationData!$A:$A,'Publication Table (%)'!$B185,AllPublicationData!$B:$B,'Publication Table (%)'!F$7)),
IF('Publication Table (%)'!$C$5="Operations cancelled by patient",
IFERROR(SUMIFS(AllPublicationData!$G:$G,AllPublicationData!$A:$A,'Publication Table (%)'!$B185,AllPublicationData!$B:$B,'Publication Table (%)'!$C$4,AllPublicationData!$D:$D,'Publication Table (%)'!F$7)/
SUMIFS(AllPublicationData!$E:$E,AllPublicationData!$A:$A,'Publication Table (%)'!$B185,AllPublicationData!$B:$B,'Publication Table (%)'!$C$4,AllPublicationData!$D:$D,'Publication Table (%)'!F$7),
SUMIFS(AllPublicationData!$G:$G,AllPublicationData!$A:$A,'Publication Table (%)'!$B185,AllPublicationData!$B:$B,'Publication Table (%)'!F$7)/
SUMIFS(AllPublicationData!$E:$E,AllPublicationData!$A:$A,'Publication Table (%)'!$B185,AllPublicationData!$B:$B,'Publication Table (%)'!F$7)),
IF('Publication Table (%)'!$C$5="Operations cancelled for clinical reasons",
IFERROR(SUMIFS(AllPublicationData!$H:$H,AllPublicationData!$A:$A,'Publication Table (%)'!$B185,AllPublicationData!$B:$B,'Publication Table (%)'!$C$4,AllPublicationData!$D:$D,'Publication Table (%)'!F$7)/
SUMIFS(AllPublicationData!$E:$E,AllPublicationData!$A:$A,'Publication Table (%)'!$B185,AllPublicationData!$B:$B,'Publication Table (%)'!$C$4,AllPublicationData!$D:$D,'Publication Table (%)'!F$7),
SUMIFS(AllPublicationData!$H:$H,AllPublicationData!$A:$A,'Publication Table (%)'!$B185,AllPublicationData!$B:$B,'Publication Table (%)'!F$7)/
SUMIFS(AllPublicationData!$E:$E,AllPublicationData!$A:$A,'Publication Table (%)'!$B185,AllPublicationData!$B:$B,'Publication Table (%)'!F$7)),
IF('Publication Table (%)'!$C$5="Operations cancelled for non-clinical/capacity reasons",
IFERROR(SUMIFS(AllPublicationData!$I:$I,AllPublicationData!$A:$A,'Publication Table (%)'!$B185,AllPublicationData!$B:$B,'Publication Table (%)'!$C$4,AllPublicationData!$D:$D,'Publication Table (%)'!F$7)/
SUMIFS(AllPublicationData!$E:$E,AllPublicationData!$A:$A,'Publication Table (%)'!$B185,AllPublicationData!$B:$B,'Publication Table (%)'!$C$4,AllPublicationData!$D:$D,'Publication Table (%)'!F$7),
SUMIFS(AllPublicationData!$I:$I,AllPublicationData!$A:$A,'Publication Table (%)'!$B185,AllPublicationData!$B:$B,'Publication Table (%)'!F$7)/
SUMIFS(AllPublicationData!$E:$E,AllPublicationData!$A:$A,'Publication Table (%)'!$B185,AllPublicationData!$B:$B,'Publication Table (%)'!F$7)),
IF('Publication Table (%)'!$C$5="Cancellations for other reasons",
IFERROR(SUMIFS(AllPublicationData!$J:$J,AllPublicationData!$A:$A,'Publication Table (%)'!$B185,AllPublicationData!$B:$B,'Publication Table (%)'!$C$4,AllPublicationData!$D:$D,'Publication Table (%)'!F$7)/
SUMIFS(AllPublicationData!$E:$E,AllPublicationData!$A:$A,'Publication Table (%)'!$B185,AllPublicationData!$B:$B,'Publication Table (%)'!$C$4,AllPublicationData!$D:$D,'Publication Table (%)'!F$7),
SUMIFS(AllPublicationData!$J:$J,AllPublicationData!$A:$A,'Publication Table (%)'!$B185,AllPublicationData!$B:$B,'Publication Table (%)'!F$7)/
SUMIFS(AllPublicationData!$E:$E,AllPublicationData!$A:$A,'Publication Table (%)'!$B185,AllPublicationData!$B:$B,'Publication Table (%)'!F$7)))))))</f>
        <v>#DIV/0!</v>
      </c>
      <c r="G185" s="96" t="e">
        <f>IF('Publication Table (%)'!$C$5="All Cancelled Operations",
IFERROR(SUMIFS(AllPublicationData!$F:$F,AllPublicationData!$A:$A,'Publication Table (%)'!$B185,AllPublicationData!$B:$B,'Publication Table (%)'!$C$4,AllPublicationData!$D:$D,'Publication Table (%)'!G$7)/
SUMIFS(AllPublicationData!$E:$E,AllPublicationData!$A:$A,'Publication Table (%)'!$B185,AllPublicationData!$B:$B,'Publication Table (%)'!$C$4,AllPublicationData!$D:$D,'Publication Table (%)'!G$7),
SUMIFS(AllPublicationData!$F:$F,AllPublicationData!$A:$A,'Publication Table (%)'!$B185,AllPublicationData!$B:$B,'Publication Table (%)'!G$7)/
SUMIFS(AllPublicationData!$E:$E,AllPublicationData!$A:$A,'Publication Table (%)'!$B185,AllPublicationData!$B:$B,'Publication Table (%)'!G$7)),
IF('Publication Table (%)'!$C$5="Operations cancelled by patient",
IFERROR(SUMIFS(AllPublicationData!$G:$G,AllPublicationData!$A:$A,'Publication Table (%)'!$B185,AllPublicationData!$B:$B,'Publication Table (%)'!$C$4,AllPublicationData!$D:$D,'Publication Table (%)'!G$7)/
SUMIFS(AllPublicationData!$E:$E,AllPublicationData!$A:$A,'Publication Table (%)'!$B185,AllPublicationData!$B:$B,'Publication Table (%)'!$C$4,AllPublicationData!$D:$D,'Publication Table (%)'!G$7),
SUMIFS(AllPublicationData!$G:$G,AllPublicationData!$A:$A,'Publication Table (%)'!$B185,AllPublicationData!$B:$B,'Publication Table (%)'!G$7)/
SUMIFS(AllPublicationData!$E:$E,AllPublicationData!$A:$A,'Publication Table (%)'!$B185,AllPublicationData!$B:$B,'Publication Table (%)'!G$7)),
IF('Publication Table (%)'!$C$5="Operations cancelled for clinical reasons",
IFERROR(SUMIFS(AllPublicationData!$H:$H,AllPublicationData!$A:$A,'Publication Table (%)'!$B185,AllPublicationData!$B:$B,'Publication Table (%)'!$C$4,AllPublicationData!$D:$D,'Publication Table (%)'!G$7)/
SUMIFS(AllPublicationData!$E:$E,AllPublicationData!$A:$A,'Publication Table (%)'!$B185,AllPublicationData!$B:$B,'Publication Table (%)'!$C$4,AllPublicationData!$D:$D,'Publication Table (%)'!G$7),
SUMIFS(AllPublicationData!$H:$H,AllPublicationData!$A:$A,'Publication Table (%)'!$B185,AllPublicationData!$B:$B,'Publication Table (%)'!G$7)/
SUMIFS(AllPublicationData!$E:$E,AllPublicationData!$A:$A,'Publication Table (%)'!$B185,AllPublicationData!$B:$B,'Publication Table (%)'!G$7)),
IF('Publication Table (%)'!$C$5="Operations cancelled for non-clinical/capacity reasons",
IFERROR(SUMIFS(AllPublicationData!$I:$I,AllPublicationData!$A:$A,'Publication Table (%)'!$B185,AllPublicationData!$B:$B,'Publication Table (%)'!$C$4,AllPublicationData!$D:$D,'Publication Table (%)'!G$7)/
SUMIFS(AllPublicationData!$E:$E,AllPublicationData!$A:$A,'Publication Table (%)'!$B185,AllPublicationData!$B:$B,'Publication Table (%)'!$C$4,AllPublicationData!$D:$D,'Publication Table (%)'!G$7),
SUMIFS(AllPublicationData!$I:$I,AllPublicationData!$A:$A,'Publication Table (%)'!$B185,AllPublicationData!$B:$B,'Publication Table (%)'!G$7)/
SUMIFS(AllPublicationData!$E:$E,AllPublicationData!$A:$A,'Publication Table (%)'!$B185,AllPublicationData!$B:$B,'Publication Table (%)'!G$7)),
IF('Publication Table (%)'!$C$5="Cancellations for other reasons",
IFERROR(SUMIFS(AllPublicationData!$J:$J,AllPublicationData!$A:$A,'Publication Table (%)'!$B185,AllPublicationData!$B:$B,'Publication Table (%)'!$C$4,AllPublicationData!$D:$D,'Publication Table (%)'!G$7)/
SUMIFS(AllPublicationData!$E:$E,AllPublicationData!$A:$A,'Publication Table (%)'!$B185,AllPublicationData!$B:$B,'Publication Table (%)'!$C$4,AllPublicationData!$D:$D,'Publication Table (%)'!G$7),
SUMIFS(AllPublicationData!$J:$J,AllPublicationData!$A:$A,'Publication Table (%)'!$B185,AllPublicationData!$B:$B,'Publication Table (%)'!G$7)/
SUMIFS(AllPublicationData!$E:$E,AllPublicationData!$A:$A,'Publication Table (%)'!$B185,AllPublicationData!$B:$B,'Publication Table (%)'!G$7)))))))</f>
        <v>#DIV/0!</v>
      </c>
      <c r="H185" s="96" t="e">
        <f>IF('Publication Table (%)'!$C$5="All Cancelled Operations",
IFERROR(SUMIFS(AllPublicationData!$F:$F,AllPublicationData!$A:$A,'Publication Table (%)'!$B185,AllPublicationData!$B:$B,'Publication Table (%)'!$C$4,AllPublicationData!$D:$D,'Publication Table (%)'!H$7)/
SUMIFS(AllPublicationData!$E:$E,AllPublicationData!$A:$A,'Publication Table (%)'!$B185,AllPublicationData!$B:$B,'Publication Table (%)'!$C$4,AllPublicationData!$D:$D,'Publication Table (%)'!H$7),
SUMIFS(AllPublicationData!$F:$F,AllPublicationData!$A:$A,'Publication Table (%)'!$B185,AllPublicationData!$B:$B,'Publication Table (%)'!H$7)/
SUMIFS(AllPublicationData!$E:$E,AllPublicationData!$A:$A,'Publication Table (%)'!$B185,AllPublicationData!$B:$B,'Publication Table (%)'!H$7)),
IF('Publication Table (%)'!$C$5="Operations cancelled by patient",
IFERROR(SUMIFS(AllPublicationData!$G:$G,AllPublicationData!$A:$A,'Publication Table (%)'!$B185,AllPublicationData!$B:$B,'Publication Table (%)'!$C$4,AllPublicationData!$D:$D,'Publication Table (%)'!H$7)/
SUMIFS(AllPublicationData!$E:$E,AllPublicationData!$A:$A,'Publication Table (%)'!$B185,AllPublicationData!$B:$B,'Publication Table (%)'!$C$4,AllPublicationData!$D:$D,'Publication Table (%)'!H$7),
SUMIFS(AllPublicationData!$G:$G,AllPublicationData!$A:$A,'Publication Table (%)'!$B185,AllPublicationData!$B:$B,'Publication Table (%)'!H$7)/
SUMIFS(AllPublicationData!$E:$E,AllPublicationData!$A:$A,'Publication Table (%)'!$B185,AllPublicationData!$B:$B,'Publication Table (%)'!H$7)),
IF('Publication Table (%)'!$C$5="Operations cancelled for clinical reasons",
IFERROR(SUMIFS(AllPublicationData!$H:$H,AllPublicationData!$A:$A,'Publication Table (%)'!$B185,AllPublicationData!$B:$B,'Publication Table (%)'!$C$4,AllPublicationData!$D:$D,'Publication Table (%)'!H$7)/
SUMIFS(AllPublicationData!$E:$E,AllPublicationData!$A:$A,'Publication Table (%)'!$B185,AllPublicationData!$B:$B,'Publication Table (%)'!$C$4,AllPublicationData!$D:$D,'Publication Table (%)'!H$7),
SUMIFS(AllPublicationData!$H:$H,AllPublicationData!$A:$A,'Publication Table (%)'!$B185,AllPublicationData!$B:$B,'Publication Table (%)'!H$7)/
SUMIFS(AllPublicationData!$E:$E,AllPublicationData!$A:$A,'Publication Table (%)'!$B185,AllPublicationData!$B:$B,'Publication Table (%)'!H$7)),
IF('Publication Table (%)'!$C$5="Operations cancelled for non-clinical/capacity reasons",
IFERROR(SUMIFS(AllPublicationData!$I:$I,AllPublicationData!$A:$A,'Publication Table (%)'!$B185,AllPublicationData!$B:$B,'Publication Table (%)'!$C$4,AllPublicationData!$D:$D,'Publication Table (%)'!H$7)/
SUMIFS(AllPublicationData!$E:$E,AllPublicationData!$A:$A,'Publication Table (%)'!$B185,AllPublicationData!$B:$B,'Publication Table (%)'!$C$4,AllPublicationData!$D:$D,'Publication Table (%)'!H$7),
SUMIFS(AllPublicationData!$I:$I,AllPublicationData!$A:$A,'Publication Table (%)'!$B185,AllPublicationData!$B:$B,'Publication Table (%)'!H$7)/
SUMIFS(AllPublicationData!$E:$E,AllPublicationData!$A:$A,'Publication Table (%)'!$B185,AllPublicationData!$B:$B,'Publication Table (%)'!H$7)),
IF('Publication Table (%)'!$C$5="Cancellations for other reasons",
IFERROR(SUMIFS(AllPublicationData!$J:$J,AllPublicationData!$A:$A,'Publication Table (%)'!$B185,AllPublicationData!$B:$B,'Publication Table (%)'!$C$4,AllPublicationData!$D:$D,'Publication Table (%)'!H$7)/
SUMIFS(AllPublicationData!$E:$E,AllPublicationData!$A:$A,'Publication Table (%)'!$B185,AllPublicationData!$B:$B,'Publication Table (%)'!$C$4,AllPublicationData!$D:$D,'Publication Table (%)'!H$7),
SUMIFS(AllPublicationData!$J:$J,AllPublicationData!$A:$A,'Publication Table (%)'!$B185,AllPublicationData!$B:$B,'Publication Table (%)'!H$7)/
SUMIFS(AllPublicationData!$E:$E,AllPublicationData!$A:$A,'Publication Table (%)'!$B185,AllPublicationData!$B:$B,'Publication Table (%)'!H$7)))))))</f>
        <v>#DIV/0!</v>
      </c>
      <c r="I185" s="96" t="e">
        <f>IF('Publication Table (%)'!$C$5="All Cancelled Operations",
IFERROR(SUMIFS(AllPublicationData!$F:$F,AllPublicationData!$A:$A,'Publication Table (%)'!$B185,AllPublicationData!$B:$B,'Publication Table (%)'!$C$4,AllPublicationData!$D:$D,'Publication Table (%)'!I$7)/
SUMIFS(AllPublicationData!$E:$E,AllPublicationData!$A:$A,'Publication Table (%)'!$B185,AllPublicationData!$B:$B,'Publication Table (%)'!$C$4,AllPublicationData!$D:$D,'Publication Table (%)'!I$7),
SUMIFS(AllPublicationData!$F:$F,AllPublicationData!$A:$A,'Publication Table (%)'!$B185,AllPublicationData!$B:$B,'Publication Table (%)'!I$7)/
SUMIFS(AllPublicationData!$E:$E,AllPublicationData!$A:$A,'Publication Table (%)'!$B185,AllPublicationData!$B:$B,'Publication Table (%)'!I$7)),
IF('Publication Table (%)'!$C$5="Operations cancelled by patient",
IFERROR(SUMIFS(AllPublicationData!$G:$G,AllPublicationData!$A:$A,'Publication Table (%)'!$B185,AllPublicationData!$B:$B,'Publication Table (%)'!$C$4,AllPublicationData!$D:$D,'Publication Table (%)'!I$7)/
SUMIFS(AllPublicationData!$E:$E,AllPublicationData!$A:$A,'Publication Table (%)'!$B185,AllPublicationData!$B:$B,'Publication Table (%)'!$C$4,AllPublicationData!$D:$D,'Publication Table (%)'!I$7),
SUMIFS(AllPublicationData!$G:$G,AllPublicationData!$A:$A,'Publication Table (%)'!$B185,AllPublicationData!$B:$B,'Publication Table (%)'!I$7)/
SUMIFS(AllPublicationData!$E:$E,AllPublicationData!$A:$A,'Publication Table (%)'!$B185,AllPublicationData!$B:$B,'Publication Table (%)'!I$7)),
IF('Publication Table (%)'!$C$5="Operations cancelled for clinical reasons",
IFERROR(SUMIFS(AllPublicationData!$H:$H,AllPublicationData!$A:$A,'Publication Table (%)'!$B185,AllPublicationData!$B:$B,'Publication Table (%)'!$C$4,AllPublicationData!$D:$D,'Publication Table (%)'!I$7)/
SUMIFS(AllPublicationData!$E:$E,AllPublicationData!$A:$A,'Publication Table (%)'!$B185,AllPublicationData!$B:$B,'Publication Table (%)'!$C$4,AllPublicationData!$D:$D,'Publication Table (%)'!I$7),
SUMIFS(AllPublicationData!$H:$H,AllPublicationData!$A:$A,'Publication Table (%)'!$B185,AllPublicationData!$B:$B,'Publication Table (%)'!I$7)/
SUMIFS(AllPublicationData!$E:$E,AllPublicationData!$A:$A,'Publication Table (%)'!$B185,AllPublicationData!$B:$B,'Publication Table (%)'!I$7)),
IF('Publication Table (%)'!$C$5="Operations cancelled for non-clinical/capacity reasons",
IFERROR(SUMIFS(AllPublicationData!$I:$I,AllPublicationData!$A:$A,'Publication Table (%)'!$B185,AllPublicationData!$B:$B,'Publication Table (%)'!$C$4,AllPublicationData!$D:$D,'Publication Table (%)'!I$7)/
SUMIFS(AllPublicationData!$E:$E,AllPublicationData!$A:$A,'Publication Table (%)'!$B185,AllPublicationData!$B:$B,'Publication Table (%)'!$C$4,AllPublicationData!$D:$D,'Publication Table (%)'!I$7),
SUMIFS(AllPublicationData!$I:$I,AllPublicationData!$A:$A,'Publication Table (%)'!$B185,AllPublicationData!$B:$B,'Publication Table (%)'!I$7)/
SUMIFS(AllPublicationData!$E:$E,AllPublicationData!$A:$A,'Publication Table (%)'!$B185,AllPublicationData!$B:$B,'Publication Table (%)'!I$7)),
IF('Publication Table (%)'!$C$5="Cancellations for other reasons",
IFERROR(SUMIFS(AllPublicationData!$J:$J,AllPublicationData!$A:$A,'Publication Table (%)'!$B185,AllPublicationData!$B:$B,'Publication Table (%)'!$C$4,AllPublicationData!$D:$D,'Publication Table (%)'!I$7)/
SUMIFS(AllPublicationData!$E:$E,AllPublicationData!$A:$A,'Publication Table (%)'!$B185,AllPublicationData!$B:$B,'Publication Table (%)'!$C$4,AllPublicationData!$D:$D,'Publication Table (%)'!I$7),
SUMIFS(AllPublicationData!$J:$J,AllPublicationData!$A:$A,'Publication Table (%)'!$B185,AllPublicationData!$B:$B,'Publication Table (%)'!I$7)/
SUMIFS(AllPublicationData!$E:$E,AllPublicationData!$A:$A,'Publication Table (%)'!$B185,AllPublicationData!$B:$B,'Publication Table (%)'!I$7)))))))</f>
        <v>#DIV/0!</v>
      </c>
      <c r="J185" s="96" t="e">
        <f>IF('Publication Table (%)'!$C$5="All Cancelled Operations",
IFERROR(SUMIFS(AllPublicationData!$F:$F,AllPublicationData!$A:$A,'Publication Table (%)'!$B185,AllPublicationData!$B:$B,'Publication Table (%)'!$C$4,AllPublicationData!$D:$D,'Publication Table (%)'!J$7)/
SUMIFS(AllPublicationData!$E:$E,AllPublicationData!$A:$A,'Publication Table (%)'!$B185,AllPublicationData!$B:$B,'Publication Table (%)'!$C$4,AllPublicationData!$D:$D,'Publication Table (%)'!J$7),
SUMIFS(AllPublicationData!$F:$F,AllPublicationData!$A:$A,'Publication Table (%)'!$B185,AllPublicationData!$B:$B,'Publication Table (%)'!J$7)/
SUMIFS(AllPublicationData!$E:$E,AllPublicationData!$A:$A,'Publication Table (%)'!$B185,AllPublicationData!$B:$B,'Publication Table (%)'!J$7)),
IF('Publication Table (%)'!$C$5="Operations cancelled by patient",
IFERROR(SUMIFS(AllPublicationData!$G:$G,AllPublicationData!$A:$A,'Publication Table (%)'!$B185,AllPublicationData!$B:$B,'Publication Table (%)'!$C$4,AllPublicationData!$D:$D,'Publication Table (%)'!J$7)/
SUMIFS(AllPublicationData!$E:$E,AllPublicationData!$A:$A,'Publication Table (%)'!$B185,AllPublicationData!$B:$B,'Publication Table (%)'!$C$4,AllPublicationData!$D:$D,'Publication Table (%)'!J$7),
SUMIFS(AllPublicationData!$G:$G,AllPublicationData!$A:$A,'Publication Table (%)'!$B185,AllPublicationData!$B:$B,'Publication Table (%)'!J$7)/
SUMIFS(AllPublicationData!$E:$E,AllPublicationData!$A:$A,'Publication Table (%)'!$B185,AllPublicationData!$B:$B,'Publication Table (%)'!J$7)),
IF('Publication Table (%)'!$C$5="Operations cancelled for clinical reasons",
IFERROR(SUMIFS(AllPublicationData!$H:$H,AllPublicationData!$A:$A,'Publication Table (%)'!$B185,AllPublicationData!$B:$B,'Publication Table (%)'!$C$4,AllPublicationData!$D:$D,'Publication Table (%)'!J$7)/
SUMIFS(AllPublicationData!$E:$E,AllPublicationData!$A:$A,'Publication Table (%)'!$B185,AllPublicationData!$B:$B,'Publication Table (%)'!$C$4,AllPublicationData!$D:$D,'Publication Table (%)'!J$7),
SUMIFS(AllPublicationData!$H:$H,AllPublicationData!$A:$A,'Publication Table (%)'!$B185,AllPublicationData!$B:$B,'Publication Table (%)'!J$7)/
SUMIFS(AllPublicationData!$E:$E,AllPublicationData!$A:$A,'Publication Table (%)'!$B185,AllPublicationData!$B:$B,'Publication Table (%)'!J$7)),
IF('Publication Table (%)'!$C$5="Operations cancelled for non-clinical/capacity reasons",
IFERROR(SUMIFS(AllPublicationData!$I:$I,AllPublicationData!$A:$A,'Publication Table (%)'!$B185,AllPublicationData!$B:$B,'Publication Table (%)'!$C$4,AllPublicationData!$D:$D,'Publication Table (%)'!J$7)/
SUMIFS(AllPublicationData!$E:$E,AllPublicationData!$A:$A,'Publication Table (%)'!$B185,AllPublicationData!$B:$B,'Publication Table (%)'!$C$4,AllPublicationData!$D:$D,'Publication Table (%)'!J$7),
SUMIFS(AllPublicationData!$I:$I,AllPublicationData!$A:$A,'Publication Table (%)'!$B185,AllPublicationData!$B:$B,'Publication Table (%)'!J$7)/
SUMIFS(AllPublicationData!$E:$E,AllPublicationData!$A:$A,'Publication Table (%)'!$B185,AllPublicationData!$B:$B,'Publication Table (%)'!J$7)),
IF('Publication Table (%)'!$C$5="Cancellations for other reasons",
IFERROR(SUMIFS(AllPublicationData!$J:$J,AllPublicationData!$A:$A,'Publication Table (%)'!$B185,AllPublicationData!$B:$B,'Publication Table (%)'!$C$4,AllPublicationData!$D:$D,'Publication Table (%)'!J$7)/
SUMIFS(AllPublicationData!$E:$E,AllPublicationData!$A:$A,'Publication Table (%)'!$B185,AllPublicationData!$B:$B,'Publication Table (%)'!$C$4,AllPublicationData!$D:$D,'Publication Table (%)'!J$7),
SUMIFS(AllPublicationData!$J:$J,AllPublicationData!$A:$A,'Publication Table (%)'!$B185,AllPublicationData!$B:$B,'Publication Table (%)'!J$7)/
SUMIFS(AllPublicationData!$E:$E,AllPublicationData!$A:$A,'Publication Table (%)'!$B185,AllPublicationData!$B:$B,'Publication Table (%)'!J$7)))))))</f>
        <v>#DIV/0!</v>
      </c>
      <c r="K185" s="96" t="e">
        <f>IF('Publication Table (%)'!$C$5="All Cancelled Operations",
IFERROR(SUMIFS(AllPublicationData!$F:$F,AllPublicationData!$A:$A,'Publication Table (%)'!$B185,AllPublicationData!$B:$B,'Publication Table (%)'!$C$4,AllPublicationData!$D:$D,'Publication Table (%)'!K$7)/
SUMIFS(AllPublicationData!$E:$E,AllPublicationData!$A:$A,'Publication Table (%)'!$B185,AllPublicationData!$B:$B,'Publication Table (%)'!$C$4,AllPublicationData!$D:$D,'Publication Table (%)'!K$7),
SUMIFS(AllPublicationData!$F:$F,AllPublicationData!$A:$A,'Publication Table (%)'!$B185,AllPublicationData!$B:$B,'Publication Table (%)'!K$7)/
SUMIFS(AllPublicationData!$E:$E,AllPublicationData!$A:$A,'Publication Table (%)'!$B185,AllPublicationData!$B:$B,'Publication Table (%)'!K$7)),
IF('Publication Table (%)'!$C$5="Operations cancelled by patient",
IFERROR(SUMIFS(AllPublicationData!$G:$G,AllPublicationData!$A:$A,'Publication Table (%)'!$B185,AllPublicationData!$B:$B,'Publication Table (%)'!$C$4,AllPublicationData!$D:$D,'Publication Table (%)'!K$7)/
SUMIFS(AllPublicationData!$E:$E,AllPublicationData!$A:$A,'Publication Table (%)'!$B185,AllPublicationData!$B:$B,'Publication Table (%)'!$C$4,AllPublicationData!$D:$D,'Publication Table (%)'!K$7),
SUMIFS(AllPublicationData!$G:$G,AllPublicationData!$A:$A,'Publication Table (%)'!$B185,AllPublicationData!$B:$B,'Publication Table (%)'!K$7)/
SUMIFS(AllPublicationData!$E:$E,AllPublicationData!$A:$A,'Publication Table (%)'!$B185,AllPublicationData!$B:$B,'Publication Table (%)'!K$7)),
IF('Publication Table (%)'!$C$5="Operations cancelled for clinical reasons",
IFERROR(SUMIFS(AllPublicationData!$H:$H,AllPublicationData!$A:$A,'Publication Table (%)'!$B185,AllPublicationData!$B:$B,'Publication Table (%)'!$C$4,AllPublicationData!$D:$D,'Publication Table (%)'!K$7)/
SUMIFS(AllPublicationData!$E:$E,AllPublicationData!$A:$A,'Publication Table (%)'!$B185,AllPublicationData!$B:$B,'Publication Table (%)'!$C$4,AllPublicationData!$D:$D,'Publication Table (%)'!K$7),
SUMIFS(AllPublicationData!$H:$H,AllPublicationData!$A:$A,'Publication Table (%)'!$B185,AllPublicationData!$B:$B,'Publication Table (%)'!K$7)/
SUMIFS(AllPublicationData!$E:$E,AllPublicationData!$A:$A,'Publication Table (%)'!$B185,AllPublicationData!$B:$B,'Publication Table (%)'!K$7)),
IF('Publication Table (%)'!$C$5="Operations cancelled for non-clinical/capacity reasons",
IFERROR(SUMIFS(AllPublicationData!$I:$I,AllPublicationData!$A:$A,'Publication Table (%)'!$B185,AllPublicationData!$B:$B,'Publication Table (%)'!$C$4,AllPublicationData!$D:$D,'Publication Table (%)'!K$7)/
SUMIFS(AllPublicationData!$E:$E,AllPublicationData!$A:$A,'Publication Table (%)'!$B185,AllPublicationData!$B:$B,'Publication Table (%)'!$C$4,AllPublicationData!$D:$D,'Publication Table (%)'!K$7),
SUMIFS(AllPublicationData!$I:$I,AllPublicationData!$A:$A,'Publication Table (%)'!$B185,AllPublicationData!$B:$B,'Publication Table (%)'!K$7)/
SUMIFS(AllPublicationData!$E:$E,AllPublicationData!$A:$A,'Publication Table (%)'!$B185,AllPublicationData!$B:$B,'Publication Table (%)'!K$7)),
IF('Publication Table (%)'!$C$5="Cancellations for other reasons",
IFERROR(SUMIFS(AllPublicationData!$J:$J,AllPublicationData!$A:$A,'Publication Table (%)'!$B185,AllPublicationData!$B:$B,'Publication Table (%)'!$C$4,AllPublicationData!$D:$D,'Publication Table (%)'!K$7)/
SUMIFS(AllPublicationData!$E:$E,AllPublicationData!$A:$A,'Publication Table (%)'!$B185,AllPublicationData!$B:$B,'Publication Table (%)'!$C$4,AllPublicationData!$D:$D,'Publication Table (%)'!K$7),
SUMIFS(AllPublicationData!$J:$J,AllPublicationData!$A:$A,'Publication Table (%)'!$B185,AllPublicationData!$B:$B,'Publication Table (%)'!K$7)/
SUMIFS(AllPublicationData!$E:$E,AllPublicationData!$A:$A,'Publication Table (%)'!$B185,AllPublicationData!$B:$B,'Publication Table (%)'!K$7)))))))</f>
        <v>#DIV/0!</v>
      </c>
      <c r="L185" s="96" t="e">
        <f>IF('Publication Table (%)'!$C$5="All Cancelled Operations",
IFERROR(SUMIFS(AllPublicationData!$F:$F,AllPublicationData!$A:$A,'Publication Table (%)'!$B185,AllPublicationData!$B:$B,'Publication Table (%)'!$C$4,AllPublicationData!$D:$D,'Publication Table (%)'!L$7)/
SUMIFS(AllPublicationData!$E:$E,AllPublicationData!$A:$A,'Publication Table (%)'!$B185,AllPublicationData!$B:$B,'Publication Table (%)'!$C$4,AllPublicationData!$D:$D,'Publication Table (%)'!L$7),
SUMIFS(AllPublicationData!$F:$F,AllPublicationData!$A:$A,'Publication Table (%)'!$B185,AllPublicationData!$B:$B,'Publication Table (%)'!L$7)/
SUMIFS(AllPublicationData!$E:$E,AllPublicationData!$A:$A,'Publication Table (%)'!$B185,AllPublicationData!$B:$B,'Publication Table (%)'!L$7)),
IF('Publication Table (%)'!$C$5="Operations cancelled by patient",
IFERROR(SUMIFS(AllPublicationData!$G:$G,AllPublicationData!$A:$A,'Publication Table (%)'!$B185,AllPublicationData!$B:$B,'Publication Table (%)'!$C$4,AllPublicationData!$D:$D,'Publication Table (%)'!L$7)/
SUMIFS(AllPublicationData!$E:$E,AllPublicationData!$A:$A,'Publication Table (%)'!$B185,AllPublicationData!$B:$B,'Publication Table (%)'!$C$4,AllPublicationData!$D:$D,'Publication Table (%)'!L$7),
SUMIFS(AllPublicationData!$G:$G,AllPublicationData!$A:$A,'Publication Table (%)'!$B185,AllPublicationData!$B:$B,'Publication Table (%)'!L$7)/
SUMIFS(AllPublicationData!$E:$E,AllPublicationData!$A:$A,'Publication Table (%)'!$B185,AllPublicationData!$B:$B,'Publication Table (%)'!L$7)),
IF('Publication Table (%)'!$C$5="Operations cancelled for clinical reasons",
IFERROR(SUMIFS(AllPublicationData!$H:$H,AllPublicationData!$A:$A,'Publication Table (%)'!$B185,AllPublicationData!$B:$B,'Publication Table (%)'!$C$4,AllPublicationData!$D:$D,'Publication Table (%)'!L$7)/
SUMIFS(AllPublicationData!$E:$E,AllPublicationData!$A:$A,'Publication Table (%)'!$B185,AllPublicationData!$B:$B,'Publication Table (%)'!$C$4,AllPublicationData!$D:$D,'Publication Table (%)'!L$7),
SUMIFS(AllPublicationData!$H:$H,AllPublicationData!$A:$A,'Publication Table (%)'!$B185,AllPublicationData!$B:$B,'Publication Table (%)'!L$7)/
SUMIFS(AllPublicationData!$E:$E,AllPublicationData!$A:$A,'Publication Table (%)'!$B185,AllPublicationData!$B:$B,'Publication Table (%)'!L$7)),
IF('Publication Table (%)'!$C$5="Operations cancelled for non-clinical/capacity reasons",
IFERROR(SUMIFS(AllPublicationData!$I:$I,AllPublicationData!$A:$A,'Publication Table (%)'!$B185,AllPublicationData!$B:$B,'Publication Table (%)'!$C$4,AllPublicationData!$D:$D,'Publication Table (%)'!L$7)/
SUMIFS(AllPublicationData!$E:$E,AllPublicationData!$A:$A,'Publication Table (%)'!$B185,AllPublicationData!$B:$B,'Publication Table (%)'!$C$4,AllPublicationData!$D:$D,'Publication Table (%)'!L$7),
SUMIFS(AllPublicationData!$I:$I,AllPublicationData!$A:$A,'Publication Table (%)'!$B185,AllPublicationData!$B:$B,'Publication Table (%)'!L$7)/
SUMIFS(AllPublicationData!$E:$E,AllPublicationData!$A:$A,'Publication Table (%)'!$B185,AllPublicationData!$B:$B,'Publication Table (%)'!L$7)),
IF('Publication Table (%)'!$C$5="Cancellations for other reasons",
IFERROR(SUMIFS(AllPublicationData!$J:$J,AllPublicationData!$A:$A,'Publication Table (%)'!$B185,AllPublicationData!$B:$B,'Publication Table (%)'!$C$4,AllPublicationData!$D:$D,'Publication Table (%)'!L$7)/
SUMIFS(AllPublicationData!$E:$E,AllPublicationData!$A:$A,'Publication Table (%)'!$B185,AllPublicationData!$B:$B,'Publication Table (%)'!$C$4,AllPublicationData!$D:$D,'Publication Table (%)'!L$7),
SUMIFS(AllPublicationData!$J:$J,AllPublicationData!$A:$A,'Publication Table (%)'!$B185,AllPublicationData!$B:$B,'Publication Table (%)'!L$7)/
SUMIFS(AllPublicationData!$E:$E,AllPublicationData!$A:$A,'Publication Table (%)'!$B185,AllPublicationData!$B:$B,'Publication Table (%)'!L$7)))))))</f>
        <v>#DIV/0!</v>
      </c>
      <c r="M185" s="96" t="e">
        <f>IF('Publication Table (%)'!$C$5="All Cancelled Operations",
IFERROR(SUMIFS(AllPublicationData!$F:$F,AllPublicationData!$A:$A,'Publication Table (%)'!$B185,AllPublicationData!$B:$B,'Publication Table (%)'!$C$4,AllPublicationData!$D:$D,'Publication Table (%)'!M$7)/
SUMIFS(AllPublicationData!$E:$E,AllPublicationData!$A:$A,'Publication Table (%)'!$B185,AllPublicationData!$B:$B,'Publication Table (%)'!$C$4,AllPublicationData!$D:$D,'Publication Table (%)'!M$7),
SUMIFS(AllPublicationData!$F:$F,AllPublicationData!$A:$A,'Publication Table (%)'!$B185,AllPublicationData!$B:$B,'Publication Table (%)'!M$7)/
SUMIFS(AllPublicationData!$E:$E,AllPublicationData!$A:$A,'Publication Table (%)'!$B185,AllPublicationData!$B:$B,'Publication Table (%)'!M$7)),
IF('Publication Table (%)'!$C$5="Operations cancelled by patient",
IFERROR(SUMIFS(AllPublicationData!$G:$G,AllPublicationData!$A:$A,'Publication Table (%)'!$B185,AllPublicationData!$B:$B,'Publication Table (%)'!$C$4,AllPublicationData!$D:$D,'Publication Table (%)'!M$7)/
SUMIFS(AllPublicationData!$E:$E,AllPublicationData!$A:$A,'Publication Table (%)'!$B185,AllPublicationData!$B:$B,'Publication Table (%)'!$C$4,AllPublicationData!$D:$D,'Publication Table (%)'!M$7),
SUMIFS(AllPublicationData!$G:$G,AllPublicationData!$A:$A,'Publication Table (%)'!$B185,AllPublicationData!$B:$B,'Publication Table (%)'!M$7)/
SUMIFS(AllPublicationData!$E:$E,AllPublicationData!$A:$A,'Publication Table (%)'!$B185,AllPublicationData!$B:$B,'Publication Table (%)'!M$7)),
IF('Publication Table (%)'!$C$5="Operations cancelled for clinical reasons",
IFERROR(SUMIFS(AllPublicationData!$H:$H,AllPublicationData!$A:$A,'Publication Table (%)'!$B185,AllPublicationData!$B:$B,'Publication Table (%)'!$C$4,AllPublicationData!$D:$D,'Publication Table (%)'!M$7)/
SUMIFS(AllPublicationData!$E:$E,AllPublicationData!$A:$A,'Publication Table (%)'!$B185,AllPublicationData!$B:$B,'Publication Table (%)'!$C$4,AllPublicationData!$D:$D,'Publication Table (%)'!M$7),
SUMIFS(AllPublicationData!$H:$H,AllPublicationData!$A:$A,'Publication Table (%)'!$B185,AllPublicationData!$B:$B,'Publication Table (%)'!M$7)/
SUMIFS(AllPublicationData!$E:$E,AllPublicationData!$A:$A,'Publication Table (%)'!$B185,AllPublicationData!$B:$B,'Publication Table (%)'!M$7)),
IF('Publication Table (%)'!$C$5="Operations cancelled for non-clinical/capacity reasons",
IFERROR(SUMIFS(AllPublicationData!$I:$I,AllPublicationData!$A:$A,'Publication Table (%)'!$B185,AllPublicationData!$B:$B,'Publication Table (%)'!$C$4,AllPublicationData!$D:$D,'Publication Table (%)'!M$7)/
SUMIFS(AllPublicationData!$E:$E,AllPublicationData!$A:$A,'Publication Table (%)'!$B185,AllPublicationData!$B:$B,'Publication Table (%)'!$C$4,AllPublicationData!$D:$D,'Publication Table (%)'!M$7),
SUMIFS(AllPublicationData!$I:$I,AllPublicationData!$A:$A,'Publication Table (%)'!$B185,AllPublicationData!$B:$B,'Publication Table (%)'!M$7)/
SUMIFS(AllPublicationData!$E:$E,AllPublicationData!$A:$A,'Publication Table (%)'!$B185,AllPublicationData!$B:$B,'Publication Table (%)'!M$7)),
IF('Publication Table (%)'!$C$5="Cancellations for other reasons",
IFERROR(SUMIFS(AllPublicationData!$J:$J,AllPublicationData!$A:$A,'Publication Table (%)'!$B185,AllPublicationData!$B:$B,'Publication Table (%)'!$C$4,AllPublicationData!$D:$D,'Publication Table (%)'!M$7)/
SUMIFS(AllPublicationData!$E:$E,AllPublicationData!$A:$A,'Publication Table (%)'!$B185,AllPublicationData!$B:$B,'Publication Table (%)'!$C$4,AllPublicationData!$D:$D,'Publication Table (%)'!M$7),
SUMIFS(AllPublicationData!$J:$J,AllPublicationData!$A:$A,'Publication Table (%)'!$B185,AllPublicationData!$B:$B,'Publication Table (%)'!M$7)/
SUMIFS(AllPublicationData!$E:$E,AllPublicationData!$A:$A,'Publication Table (%)'!$B185,AllPublicationData!$B:$B,'Publication Table (%)'!M$7)))))))</f>
        <v>#DIV/0!</v>
      </c>
      <c r="N185" s="96" t="e">
        <f>IF('Publication Table (%)'!$C$5="All Cancelled Operations",
IFERROR(SUMIFS(AllPublicationData!$F:$F,AllPublicationData!$A:$A,'Publication Table (%)'!$B185,AllPublicationData!$B:$B,'Publication Table (%)'!$C$4,AllPublicationData!$D:$D,'Publication Table (%)'!N$7)/
SUMIFS(AllPublicationData!$E:$E,AllPublicationData!$A:$A,'Publication Table (%)'!$B185,AllPublicationData!$B:$B,'Publication Table (%)'!$C$4,AllPublicationData!$D:$D,'Publication Table (%)'!N$7),
SUMIFS(AllPublicationData!$F:$F,AllPublicationData!$A:$A,'Publication Table (%)'!$B185,AllPublicationData!$B:$B,'Publication Table (%)'!N$7)/
SUMIFS(AllPublicationData!$E:$E,AllPublicationData!$A:$A,'Publication Table (%)'!$B185,AllPublicationData!$B:$B,'Publication Table (%)'!N$7)),
IF('Publication Table (%)'!$C$5="Operations cancelled by patient",
IFERROR(SUMIFS(AllPublicationData!$G:$G,AllPublicationData!$A:$A,'Publication Table (%)'!$B185,AllPublicationData!$B:$B,'Publication Table (%)'!$C$4,AllPublicationData!$D:$D,'Publication Table (%)'!N$7)/
SUMIFS(AllPublicationData!$E:$E,AllPublicationData!$A:$A,'Publication Table (%)'!$B185,AllPublicationData!$B:$B,'Publication Table (%)'!$C$4,AllPublicationData!$D:$D,'Publication Table (%)'!N$7),
SUMIFS(AllPublicationData!$G:$G,AllPublicationData!$A:$A,'Publication Table (%)'!$B185,AllPublicationData!$B:$B,'Publication Table (%)'!N$7)/
SUMIFS(AllPublicationData!$E:$E,AllPublicationData!$A:$A,'Publication Table (%)'!$B185,AllPublicationData!$B:$B,'Publication Table (%)'!N$7)),
IF('Publication Table (%)'!$C$5="Operations cancelled for clinical reasons",
IFERROR(SUMIFS(AllPublicationData!$H:$H,AllPublicationData!$A:$A,'Publication Table (%)'!$B185,AllPublicationData!$B:$B,'Publication Table (%)'!$C$4,AllPublicationData!$D:$D,'Publication Table (%)'!N$7)/
SUMIFS(AllPublicationData!$E:$E,AllPublicationData!$A:$A,'Publication Table (%)'!$B185,AllPublicationData!$B:$B,'Publication Table (%)'!$C$4,AllPublicationData!$D:$D,'Publication Table (%)'!N$7),
SUMIFS(AllPublicationData!$H:$H,AllPublicationData!$A:$A,'Publication Table (%)'!$B185,AllPublicationData!$B:$B,'Publication Table (%)'!N$7)/
SUMIFS(AllPublicationData!$E:$E,AllPublicationData!$A:$A,'Publication Table (%)'!$B185,AllPublicationData!$B:$B,'Publication Table (%)'!N$7)),
IF('Publication Table (%)'!$C$5="Operations cancelled for non-clinical/capacity reasons",
IFERROR(SUMIFS(AllPublicationData!$I:$I,AllPublicationData!$A:$A,'Publication Table (%)'!$B185,AllPublicationData!$B:$B,'Publication Table (%)'!$C$4,AllPublicationData!$D:$D,'Publication Table (%)'!N$7)/
SUMIFS(AllPublicationData!$E:$E,AllPublicationData!$A:$A,'Publication Table (%)'!$B185,AllPublicationData!$B:$B,'Publication Table (%)'!$C$4,AllPublicationData!$D:$D,'Publication Table (%)'!N$7),
SUMIFS(AllPublicationData!$I:$I,AllPublicationData!$A:$A,'Publication Table (%)'!$B185,AllPublicationData!$B:$B,'Publication Table (%)'!N$7)/
SUMIFS(AllPublicationData!$E:$E,AllPublicationData!$A:$A,'Publication Table (%)'!$B185,AllPublicationData!$B:$B,'Publication Table (%)'!N$7)),
IF('Publication Table (%)'!$C$5="Cancellations for other reasons",
IFERROR(SUMIFS(AllPublicationData!$J:$J,AllPublicationData!$A:$A,'Publication Table (%)'!$B185,AllPublicationData!$B:$B,'Publication Table (%)'!$C$4,AllPublicationData!$D:$D,'Publication Table (%)'!N$7)/
SUMIFS(AllPublicationData!$E:$E,AllPublicationData!$A:$A,'Publication Table (%)'!$B185,AllPublicationData!$B:$B,'Publication Table (%)'!$C$4,AllPublicationData!$D:$D,'Publication Table (%)'!N$7),
SUMIFS(AllPublicationData!$J:$J,AllPublicationData!$A:$A,'Publication Table (%)'!$B185,AllPublicationData!$B:$B,'Publication Table (%)'!N$7)/
SUMIFS(AllPublicationData!$E:$E,AllPublicationData!$A:$A,'Publication Table (%)'!$B185,AllPublicationData!$B:$B,'Publication Table (%)'!N$7)))))))</f>
        <v>#DIV/0!</v>
      </c>
      <c r="O185" s="96" t="e">
        <f>IF('Publication Table (%)'!$C$5="All Cancelled Operations",
IFERROR(SUMIFS(AllPublicationData!$F:$F,AllPublicationData!$A:$A,'Publication Table (%)'!$B185,AllPublicationData!$B:$B,'Publication Table (%)'!$C$4,AllPublicationData!$D:$D,'Publication Table (%)'!O$7)/
SUMIFS(AllPublicationData!$E:$E,AllPublicationData!$A:$A,'Publication Table (%)'!$B185,AllPublicationData!$B:$B,'Publication Table (%)'!$C$4,AllPublicationData!$D:$D,'Publication Table (%)'!O$7),
SUMIFS(AllPublicationData!$F:$F,AllPublicationData!$A:$A,'Publication Table (%)'!$B185,AllPublicationData!$B:$B,'Publication Table (%)'!O$7)/
SUMIFS(AllPublicationData!$E:$E,AllPublicationData!$A:$A,'Publication Table (%)'!$B185,AllPublicationData!$B:$B,'Publication Table (%)'!O$7)),
IF('Publication Table (%)'!$C$5="Operations cancelled by patient",
IFERROR(SUMIFS(AllPublicationData!$G:$G,AllPublicationData!$A:$A,'Publication Table (%)'!$B185,AllPublicationData!$B:$B,'Publication Table (%)'!$C$4,AllPublicationData!$D:$D,'Publication Table (%)'!O$7)/
SUMIFS(AllPublicationData!$E:$E,AllPublicationData!$A:$A,'Publication Table (%)'!$B185,AllPublicationData!$B:$B,'Publication Table (%)'!$C$4,AllPublicationData!$D:$D,'Publication Table (%)'!O$7),
SUMIFS(AllPublicationData!$G:$G,AllPublicationData!$A:$A,'Publication Table (%)'!$B185,AllPublicationData!$B:$B,'Publication Table (%)'!O$7)/
SUMIFS(AllPublicationData!$E:$E,AllPublicationData!$A:$A,'Publication Table (%)'!$B185,AllPublicationData!$B:$B,'Publication Table (%)'!O$7)),
IF('Publication Table (%)'!$C$5="Operations cancelled for clinical reasons",
IFERROR(SUMIFS(AllPublicationData!$H:$H,AllPublicationData!$A:$A,'Publication Table (%)'!$B185,AllPublicationData!$B:$B,'Publication Table (%)'!$C$4,AllPublicationData!$D:$D,'Publication Table (%)'!O$7)/
SUMIFS(AllPublicationData!$E:$E,AllPublicationData!$A:$A,'Publication Table (%)'!$B185,AllPublicationData!$B:$B,'Publication Table (%)'!$C$4,AllPublicationData!$D:$D,'Publication Table (%)'!O$7),
SUMIFS(AllPublicationData!$H:$H,AllPublicationData!$A:$A,'Publication Table (%)'!$B185,AllPublicationData!$B:$B,'Publication Table (%)'!O$7)/
SUMIFS(AllPublicationData!$E:$E,AllPublicationData!$A:$A,'Publication Table (%)'!$B185,AllPublicationData!$B:$B,'Publication Table (%)'!O$7)),
IF('Publication Table (%)'!$C$5="Operations cancelled for non-clinical/capacity reasons",
IFERROR(SUMIFS(AllPublicationData!$I:$I,AllPublicationData!$A:$A,'Publication Table (%)'!$B185,AllPublicationData!$B:$B,'Publication Table (%)'!$C$4,AllPublicationData!$D:$D,'Publication Table (%)'!O$7)/
SUMIFS(AllPublicationData!$E:$E,AllPublicationData!$A:$A,'Publication Table (%)'!$B185,AllPublicationData!$B:$B,'Publication Table (%)'!$C$4,AllPublicationData!$D:$D,'Publication Table (%)'!O$7),
SUMIFS(AllPublicationData!$I:$I,AllPublicationData!$A:$A,'Publication Table (%)'!$B185,AllPublicationData!$B:$B,'Publication Table (%)'!O$7)/
SUMIFS(AllPublicationData!$E:$E,AllPublicationData!$A:$A,'Publication Table (%)'!$B185,AllPublicationData!$B:$B,'Publication Table (%)'!O$7)),
IF('Publication Table (%)'!$C$5="Cancellations for other reasons",
IFERROR(SUMIFS(AllPublicationData!$J:$J,AllPublicationData!$A:$A,'Publication Table (%)'!$B185,AllPublicationData!$B:$B,'Publication Table (%)'!$C$4,AllPublicationData!$D:$D,'Publication Table (%)'!O$7)/
SUMIFS(AllPublicationData!$E:$E,AllPublicationData!$A:$A,'Publication Table (%)'!$B185,AllPublicationData!$B:$B,'Publication Table (%)'!$C$4,AllPublicationData!$D:$D,'Publication Table (%)'!O$7),
SUMIFS(AllPublicationData!$J:$J,AllPublicationData!$A:$A,'Publication Table (%)'!$B185,AllPublicationData!$B:$B,'Publication Table (%)'!O$7)/
SUMIFS(AllPublicationData!$E:$E,AllPublicationData!$A:$A,'Publication Table (%)'!$B185,AllPublicationData!$B:$B,'Publication Table (%)'!O$7)))))))</f>
        <v>#DIV/0!</v>
      </c>
      <c r="P185" s="96" t="e">
        <f>IF('Publication Table (%)'!$C$5="All Cancelled Operations",
IFERROR(SUMIFS(AllPublicationData!$F:$F,AllPublicationData!$A:$A,'Publication Table (%)'!$B185,AllPublicationData!$B:$B,'Publication Table (%)'!$C$4,AllPublicationData!$D:$D,'Publication Table (%)'!P$7)/
SUMIFS(AllPublicationData!$E:$E,AllPublicationData!$A:$A,'Publication Table (%)'!$B185,AllPublicationData!$B:$B,'Publication Table (%)'!$C$4,AllPublicationData!$D:$D,'Publication Table (%)'!P$7),
SUMIFS(AllPublicationData!$F:$F,AllPublicationData!$A:$A,'Publication Table (%)'!$B185,AllPublicationData!$B:$B,'Publication Table (%)'!P$7)/
SUMIFS(AllPublicationData!$E:$E,AllPublicationData!$A:$A,'Publication Table (%)'!$B185,AllPublicationData!$B:$B,'Publication Table (%)'!P$7)),
IF('Publication Table (%)'!$C$5="Operations cancelled by patient",
IFERROR(SUMIFS(AllPublicationData!$G:$G,AllPublicationData!$A:$A,'Publication Table (%)'!$B185,AllPublicationData!$B:$B,'Publication Table (%)'!$C$4,AllPublicationData!$D:$D,'Publication Table (%)'!P$7)/
SUMIFS(AllPublicationData!$E:$E,AllPublicationData!$A:$A,'Publication Table (%)'!$B185,AllPublicationData!$B:$B,'Publication Table (%)'!$C$4,AllPublicationData!$D:$D,'Publication Table (%)'!P$7),
SUMIFS(AllPublicationData!$G:$G,AllPublicationData!$A:$A,'Publication Table (%)'!$B185,AllPublicationData!$B:$B,'Publication Table (%)'!P$7)/
SUMIFS(AllPublicationData!$E:$E,AllPublicationData!$A:$A,'Publication Table (%)'!$B185,AllPublicationData!$B:$B,'Publication Table (%)'!P$7)),
IF('Publication Table (%)'!$C$5="Operations cancelled for clinical reasons",
IFERROR(SUMIFS(AllPublicationData!$H:$H,AllPublicationData!$A:$A,'Publication Table (%)'!$B185,AllPublicationData!$B:$B,'Publication Table (%)'!$C$4,AllPublicationData!$D:$D,'Publication Table (%)'!P$7)/
SUMIFS(AllPublicationData!$E:$E,AllPublicationData!$A:$A,'Publication Table (%)'!$B185,AllPublicationData!$B:$B,'Publication Table (%)'!$C$4,AllPublicationData!$D:$D,'Publication Table (%)'!P$7),
SUMIFS(AllPublicationData!$H:$H,AllPublicationData!$A:$A,'Publication Table (%)'!$B185,AllPublicationData!$B:$B,'Publication Table (%)'!P$7)/
SUMIFS(AllPublicationData!$E:$E,AllPublicationData!$A:$A,'Publication Table (%)'!$B185,AllPublicationData!$B:$B,'Publication Table (%)'!P$7)),
IF('Publication Table (%)'!$C$5="Operations cancelled for non-clinical/capacity reasons",
IFERROR(SUMIFS(AllPublicationData!$I:$I,AllPublicationData!$A:$A,'Publication Table (%)'!$B185,AllPublicationData!$B:$B,'Publication Table (%)'!$C$4,AllPublicationData!$D:$D,'Publication Table (%)'!P$7)/
SUMIFS(AllPublicationData!$E:$E,AllPublicationData!$A:$A,'Publication Table (%)'!$B185,AllPublicationData!$B:$B,'Publication Table (%)'!$C$4,AllPublicationData!$D:$D,'Publication Table (%)'!P$7),
SUMIFS(AllPublicationData!$I:$I,AllPublicationData!$A:$A,'Publication Table (%)'!$B185,AllPublicationData!$B:$B,'Publication Table (%)'!P$7)/
SUMIFS(AllPublicationData!$E:$E,AllPublicationData!$A:$A,'Publication Table (%)'!$B185,AllPublicationData!$B:$B,'Publication Table (%)'!P$7)),
IF('Publication Table (%)'!$C$5="Cancellations for other reasons",
IFERROR(SUMIFS(AllPublicationData!$J:$J,AllPublicationData!$A:$A,'Publication Table (%)'!$B185,AllPublicationData!$B:$B,'Publication Table (%)'!$C$4,AllPublicationData!$D:$D,'Publication Table (%)'!P$7)/
SUMIFS(AllPublicationData!$E:$E,AllPublicationData!$A:$A,'Publication Table (%)'!$B185,AllPublicationData!$B:$B,'Publication Table (%)'!$C$4,AllPublicationData!$D:$D,'Publication Table (%)'!P$7),
SUMIFS(AllPublicationData!$J:$J,AllPublicationData!$A:$A,'Publication Table (%)'!$B185,AllPublicationData!$B:$B,'Publication Table (%)'!P$7)/
SUMIFS(AllPublicationData!$E:$E,AllPublicationData!$A:$A,'Publication Table (%)'!$B185,AllPublicationData!$B:$B,'Publication Table (%)'!P$7)))))))</f>
        <v>#DIV/0!</v>
      </c>
      <c r="Q185" s="96" t="e">
        <f>IF('Publication Table (%)'!$C$5="All Cancelled Operations",
IFERROR(SUMIFS(AllPublicationData!$F:$F,AllPublicationData!$A:$A,'Publication Table (%)'!$B185,AllPublicationData!$B:$B,'Publication Table (%)'!$C$4,AllPublicationData!$D:$D,'Publication Table (%)'!Q$7)/
SUMIFS(AllPublicationData!$E:$E,AllPublicationData!$A:$A,'Publication Table (%)'!$B185,AllPublicationData!$B:$B,'Publication Table (%)'!$C$4,AllPublicationData!$D:$D,'Publication Table (%)'!Q$7),
SUMIFS(AllPublicationData!$F:$F,AllPublicationData!$A:$A,'Publication Table (%)'!$B185,AllPublicationData!$B:$B,'Publication Table (%)'!Q$7)/
SUMIFS(AllPublicationData!$E:$E,AllPublicationData!$A:$A,'Publication Table (%)'!$B185,AllPublicationData!$B:$B,'Publication Table (%)'!Q$7)),
IF('Publication Table (%)'!$C$5="Operations cancelled by patient",
IFERROR(SUMIFS(AllPublicationData!$G:$G,AllPublicationData!$A:$A,'Publication Table (%)'!$B185,AllPublicationData!$B:$B,'Publication Table (%)'!$C$4,AllPublicationData!$D:$D,'Publication Table (%)'!Q$7)/
SUMIFS(AllPublicationData!$E:$E,AllPublicationData!$A:$A,'Publication Table (%)'!$B185,AllPublicationData!$B:$B,'Publication Table (%)'!$C$4,AllPublicationData!$D:$D,'Publication Table (%)'!Q$7),
SUMIFS(AllPublicationData!$G:$G,AllPublicationData!$A:$A,'Publication Table (%)'!$B185,AllPublicationData!$B:$B,'Publication Table (%)'!Q$7)/
SUMIFS(AllPublicationData!$E:$E,AllPublicationData!$A:$A,'Publication Table (%)'!$B185,AllPublicationData!$B:$B,'Publication Table (%)'!Q$7)),
IF('Publication Table (%)'!$C$5="Operations cancelled for clinical reasons",
IFERROR(SUMIFS(AllPublicationData!$H:$H,AllPublicationData!$A:$A,'Publication Table (%)'!$B185,AllPublicationData!$B:$B,'Publication Table (%)'!$C$4,AllPublicationData!$D:$D,'Publication Table (%)'!Q$7)/
SUMIFS(AllPublicationData!$E:$E,AllPublicationData!$A:$A,'Publication Table (%)'!$B185,AllPublicationData!$B:$B,'Publication Table (%)'!$C$4,AllPublicationData!$D:$D,'Publication Table (%)'!Q$7),
SUMIFS(AllPublicationData!$H:$H,AllPublicationData!$A:$A,'Publication Table (%)'!$B185,AllPublicationData!$B:$B,'Publication Table (%)'!Q$7)/
SUMIFS(AllPublicationData!$E:$E,AllPublicationData!$A:$A,'Publication Table (%)'!$B185,AllPublicationData!$B:$B,'Publication Table (%)'!Q$7)),
IF('Publication Table (%)'!$C$5="Operations cancelled for non-clinical/capacity reasons",
IFERROR(SUMIFS(AllPublicationData!$I:$I,AllPublicationData!$A:$A,'Publication Table (%)'!$B185,AllPublicationData!$B:$B,'Publication Table (%)'!$C$4,AllPublicationData!$D:$D,'Publication Table (%)'!Q$7)/
SUMIFS(AllPublicationData!$E:$E,AllPublicationData!$A:$A,'Publication Table (%)'!$B185,AllPublicationData!$B:$B,'Publication Table (%)'!$C$4,AllPublicationData!$D:$D,'Publication Table (%)'!Q$7),
SUMIFS(AllPublicationData!$I:$I,AllPublicationData!$A:$A,'Publication Table (%)'!$B185,AllPublicationData!$B:$B,'Publication Table (%)'!Q$7)/
SUMIFS(AllPublicationData!$E:$E,AllPublicationData!$A:$A,'Publication Table (%)'!$B185,AllPublicationData!$B:$B,'Publication Table (%)'!Q$7)),
IF('Publication Table (%)'!$C$5="Cancellations for other reasons",
IFERROR(SUMIFS(AllPublicationData!$J:$J,AllPublicationData!$A:$A,'Publication Table (%)'!$B185,AllPublicationData!$B:$B,'Publication Table (%)'!$C$4,AllPublicationData!$D:$D,'Publication Table (%)'!Q$7)/
SUMIFS(AllPublicationData!$E:$E,AllPublicationData!$A:$A,'Publication Table (%)'!$B185,AllPublicationData!$B:$B,'Publication Table (%)'!$C$4,AllPublicationData!$D:$D,'Publication Table (%)'!Q$7),
SUMIFS(AllPublicationData!$J:$J,AllPublicationData!$A:$A,'Publication Table (%)'!$B185,AllPublicationData!$B:$B,'Publication Table (%)'!Q$7)/
SUMIFS(AllPublicationData!$E:$E,AllPublicationData!$A:$A,'Publication Table (%)'!$B185,AllPublicationData!$B:$B,'Publication Table (%)'!Q$7)))))))</f>
        <v>#DIV/0!</v>
      </c>
      <c r="R185" s="96" t="e">
        <f>IF('Publication Table (%)'!$C$5="All Cancelled Operations",
IFERROR(SUMIFS(AllPublicationData!$F:$F,AllPublicationData!$A:$A,'Publication Table (%)'!$B185,AllPublicationData!$B:$B,'Publication Table (%)'!$C$4,AllPublicationData!$D:$D,'Publication Table (%)'!R$7)/
SUMIFS(AllPublicationData!$E:$E,AllPublicationData!$A:$A,'Publication Table (%)'!$B185,AllPublicationData!$B:$B,'Publication Table (%)'!$C$4,AllPublicationData!$D:$D,'Publication Table (%)'!R$7),
SUMIFS(AllPublicationData!$F:$F,AllPublicationData!$A:$A,'Publication Table (%)'!$B185,AllPublicationData!$B:$B,'Publication Table (%)'!R$7)/
SUMIFS(AllPublicationData!$E:$E,AllPublicationData!$A:$A,'Publication Table (%)'!$B185,AllPublicationData!$B:$B,'Publication Table (%)'!R$7)),
IF('Publication Table (%)'!$C$5="Operations cancelled by patient",
IFERROR(SUMIFS(AllPublicationData!$G:$G,AllPublicationData!$A:$A,'Publication Table (%)'!$B185,AllPublicationData!$B:$B,'Publication Table (%)'!$C$4,AllPublicationData!$D:$D,'Publication Table (%)'!R$7)/
SUMIFS(AllPublicationData!$E:$E,AllPublicationData!$A:$A,'Publication Table (%)'!$B185,AllPublicationData!$B:$B,'Publication Table (%)'!$C$4,AllPublicationData!$D:$D,'Publication Table (%)'!R$7),
SUMIFS(AllPublicationData!$G:$G,AllPublicationData!$A:$A,'Publication Table (%)'!$B185,AllPublicationData!$B:$B,'Publication Table (%)'!R$7)/
SUMIFS(AllPublicationData!$E:$E,AllPublicationData!$A:$A,'Publication Table (%)'!$B185,AllPublicationData!$B:$B,'Publication Table (%)'!R$7)),
IF('Publication Table (%)'!$C$5="Operations cancelled for clinical reasons",
IFERROR(SUMIFS(AllPublicationData!$H:$H,AllPublicationData!$A:$A,'Publication Table (%)'!$B185,AllPublicationData!$B:$B,'Publication Table (%)'!$C$4,AllPublicationData!$D:$D,'Publication Table (%)'!R$7)/
SUMIFS(AllPublicationData!$E:$E,AllPublicationData!$A:$A,'Publication Table (%)'!$B185,AllPublicationData!$B:$B,'Publication Table (%)'!$C$4,AllPublicationData!$D:$D,'Publication Table (%)'!R$7),
SUMIFS(AllPublicationData!$H:$H,AllPublicationData!$A:$A,'Publication Table (%)'!$B185,AllPublicationData!$B:$B,'Publication Table (%)'!R$7)/
SUMIFS(AllPublicationData!$E:$E,AllPublicationData!$A:$A,'Publication Table (%)'!$B185,AllPublicationData!$B:$B,'Publication Table (%)'!R$7)),
IF('Publication Table (%)'!$C$5="Operations cancelled for non-clinical/capacity reasons",
IFERROR(SUMIFS(AllPublicationData!$I:$I,AllPublicationData!$A:$A,'Publication Table (%)'!$B185,AllPublicationData!$B:$B,'Publication Table (%)'!$C$4,AllPublicationData!$D:$D,'Publication Table (%)'!R$7)/
SUMIFS(AllPublicationData!$E:$E,AllPublicationData!$A:$A,'Publication Table (%)'!$B185,AllPublicationData!$B:$B,'Publication Table (%)'!$C$4,AllPublicationData!$D:$D,'Publication Table (%)'!R$7),
SUMIFS(AllPublicationData!$I:$I,AllPublicationData!$A:$A,'Publication Table (%)'!$B185,AllPublicationData!$B:$B,'Publication Table (%)'!R$7)/
SUMIFS(AllPublicationData!$E:$E,AllPublicationData!$A:$A,'Publication Table (%)'!$B185,AllPublicationData!$B:$B,'Publication Table (%)'!R$7)),
IF('Publication Table (%)'!$C$5="Cancellations for other reasons",
IFERROR(SUMIFS(AllPublicationData!$J:$J,AllPublicationData!$A:$A,'Publication Table (%)'!$B185,AllPublicationData!$B:$B,'Publication Table (%)'!$C$4,AllPublicationData!$D:$D,'Publication Table (%)'!R$7)/
SUMIFS(AllPublicationData!$E:$E,AllPublicationData!$A:$A,'Publication Table (%)'!$B185,AllPublicationData!$B:$B,'Publication Table (%)'!$C$4,AllPublicationData!$D:$D,'Publication Table (%)'!R$7),
SUMIFS(AllPublicationData!$J:$J,AllPublicationData!$A:$A,'Publication Table (%)'!$B185,AllPublicationData!$B:$B,'Publication Table (%)'!R$7)/
SUMIFS(AllPublicationData!$E:$E,AllPublicationData!$A:$A,'Publication Table (%)'!$B185,AllPublicationData!$B:$B,'Publication Table (%)'!R$7)))))))</f>
        <v>#DIV/0!</v>
      </c>
      <c r="S185" s="96" t="e">
        <f>IF('Publication Table (%)'!$C$5="All Cancelled Operations",
IFERROR(SUMIFS(AllPublicationData!$F:$F,AllPublicationData!$A:$A,'Publication Table (%)'!$B185,AllPublicationData!$B:$B,'Publication Table (%)'!$C$4,AllPublicationData!$D:$D,'Publication Table (%)'!S$7)/
SUMIFS(AllPublicationData!$E:$E,AllPublicationData!$A:$A,'Publication Table (%)'!$B185,AllPublicationData!$B:$B,'Publication Table (%)'!$C$4,AllPublicationData!$D:$D,'Publication Table (%)'!S$7),
SUMIFS(AllPublicationData!$F:$F,AllPublicationData!$A:$A,'Publication Table (%)'!$B185,AllPublicationData!$B:$B,'Publication Table (%)'!S$7)/
SUMIFS(AllPublicationData!$E:$E,AllPublicationData!$A:$A,'Publication Table (%)'!$B185,AllPublicationData!$B:$B,'Publication Table (%)'!S$7)),
IF('Publication Table (%)'!$C$5="Operations cancelled by patient",
IFERROR(SUMIFS(AllPublicationData!$G:$G,AllPublicationData!$A:$A,'Publication Table (%)'!$B185,AllPublicationData!$B:$B,'Publication Table (%)'!$C$4,AllPublicationData!$D:$D,'Publication Table (%)'!S$7)/
SUMIFS(AllPublicationData!$E:$E,AllPublicationData!$A:$A,'Publication Table (%)'!$B185,AllPublicationData!$B:$B,'Publication Table (%)'!$C$4,AllPublicationData!$D:$D,'Publication Table (%)'!S$7),
SUMIFS(AllPublicationData!$G:$G,AllPublicationData!$A:$A,'Publication Table (%)'!$B185,AllPublicationData!$B:$B,'Publication Table (%)'!S$7)/
SUMIFS(AllPublicationData!$E:$E,AllPublicationData!$A:$A,'Publication Table (%)'!$B185,AllPublicationData!$B:$B,'Publication Table (%)'!S$7)),
IF('Publication Table (%)'!$C$5="Operations cancelled for clinical reasons",
IFERROR(SUMIFS(AllPublicationData!$H:$H,AllPublicationData!$A:$A,'Publication Table (%)'!$B185,AllPublicationData!$B:$B,'Publication Table (%)'!$C$4,AllPublicationData!$D:$D,'Publication Table (%)'!S$7)/
SUMIFS(AllPublicationData!$E:$E,AllPublicationData!$A:$A,'Publication Table (%)'!$B185,AllPublicationData!$B:$B,'Publication Table (%)'!$C$4,AllPublicationData!$D:$D,'Publication Table (%)'!S$7),
SUMIFS(AllPublicationData!$H:$H,AllPublicationData!$A:$A,'Publication Table (%)'!$B185,AllPublicationData!$B:$B,'Publication Table (%)'!S$7)/
SUMIFS(AllPublicationData!$E:$E,AllPublicationData!$A:$A,'Publication Table (%)'!$B185,AllPublicationData!$B:$B,'Publication Table (%)'!S$7)),
IF('Publication Table (%)'!$C$5="Operations cancelled for non-clinical/capacity reasons",
IFERROR(SUMIFS(AllPublicationData!$I:$I,AllPublicationData!$A:$A,'Publication Table (%)'!$B185,AllPublicationData!$B:$B,'Publication Table (%)'!$C$4,AllPublicationData!$D:$D,'Publication Table (%)'!S$7)/
SUMIFS(AllPublicationData!$E:$E,AllPublicationData!$A:$A,'Publication Table (%)'!$B185,AllPublicationData!$B:$B,'Publication Table (%)'!$C$4,AllPublicationData!$D:$D,'Publication Table (%)'!S$7),
SUMIFS(AllPublicationData!$I:$I,AllPublicationData!$A:$A,'Publication Table (%)'!$B185,AllPublicationData!$B:$B,'Publication Table (%)'!S$7)/
SUMIFS(AllPublicationData!$E:$E,AllPublicationData!$A:$A,'Publication Table (%)'!$B185,AllPublicationData!$B:$B,'Publication Table (%)'!S$7)),
IF('Publication Table (%)'!$C$5="Cancellations for other reasons",
IFERROR(SUMIFS(AllPublicationData!$J:$J,AllPublicationData!$A:$A,'Publication Table (%)'!$B185,AllPublicationData!$B:$B,'Publication Table (%)'!$C$4,AllPublicationData!$D:$D,'Publication Table (%)'!S$7)/
SUMIFS(AllPublicationData!$E:$E,AllPublicationData!$A:$A,'Publication Table (%)'!$B185,AllPublicationData!$B:$B,'Publication Table (%)'!$C$4,AllPublicationData!$D:$D,'Publication Table (%)'!S$7),
SUMIFS(AllPublicationData!$J:$J,AllPublicationData!$A:$A,'Publication Table (%)'!$B185,AllPublicationData!$B:$B,'Publication Table (%)'!S$7)/
SUMIFS(AllPublicationData!$E:$E,AllPublicationData!$A:$A,'Publication Table (%)'!$B185,AllPublicationData!$B:$B,'Publication Table (%)'!S$7)))))))</f>
        <v>#DIV/0!</v>
      </c>
    </row>
    <row r="186" spans="3:19" x14ac:dyDescent="0.35">
      <c r="C186" s="112">
        <f>IF('Publication Table (%)'!$C$5="All Cancelled Operations",
SUMIFS(AllPublicationData!$F:$F,AllPublicationData!$A:$A,'Publication Table (%)'!$B186,AllPublicationData!$B:$B,'Publication Table (%)'!$C$4),
IF('Publication Table (%)'!$C$5="Operations cancelled by patient",
SUMIFS(AllPublicationData!$G:$G,AllPublicationData!$A:$A,'Publication Table (%)'!$B186,AllPublicationData!$B:$B,'Publication Table (%)'!$C$4),
IF('Publication Table (%)'!$C$5="Operations cancelled for clinical reasons",
SUMIFS(AllPublicationData!$H:$H,AllPublicationData!$A:$A,'Publication Table (%)'!$B186,AllPublicationData!$B:$B,'Publication Table (%)'!$C$4),
IF('Publication Table (%)'!$C$5="Operations cancelled for non-clinical/capacity reasons",
SUMIFS(AllPublicationData!$I:$I,AllPublicationData!$A:$A,'Publication Table (%)'!$B186,AllPublicationData!$B:$B,'Publication Table (%)'!$C$4),
IF('Publication Table (%)'!$C$5="Cancellations for other reasons",
SUMIFS(AllPublicationData!$J:$J,AllPublicationData!$A:$A,'Publication Table (%)'!$B186,AllPublicationData!$B:$B,'Publication Table (%)'!$C$4))))))+
IF(AND($C$4="NHS Scotland",$C$5="All Cancelled Operations"),
SUMIFS(AllPublicationData!$F:$F,AllPublicationData!$A:$A,'Publication Table (%)'!$B186),
IF(AND($C$4="NHS Scotland",$C$5="Operations cancelled by patient"),
SUMIFS(AllPublicationData!$G:$G,AllPublicationData!$A:$A,'Publication Table (%)'!$B186),
IF(AND($C$4="NHS Scotland",$C$5="Operations cancelled for clinical reasons"),
SUMIFS(AllPublicationData!$H:$H,AllPublicationData!$A:$A,'Publication Table (%)'!$B186),
IF(AND($C$4="NHS Scotland",$C$5="Operations cancelled for non-clinical/capacity reasons"),
SUMIFS(AllPublicationData!$I:$I,AllPublicationData!$A:$A,'Publication Table (%)'!$B186),
IF(AND($C$4="NHS Scotland",$C$5="Cancellations for other reasons"),
SUMIFS(AllPublicationData!$J:$J,AllPublicationData!$A:$A,'Publication Table (%)'!$B186))))))</f>
        <v>0</v>
      </c>
      <c r="D186" s="110" t="e">
        <f>IF(AND('Publication Table (%)'!$C$5="All Cancelled Operations",$C$4&lt;&gt;"NHS Scotland"),
IFERROR(SUMIFS(AllPublicationData!$F:$F,AllPublicationData!$A:$A,'Publication Table (%)'!$B186,AllPublicationData!$B:$B,'Publication Table (%)'!$C$4,AllPublicationData!$D:$D,'Publication Table (%)'!D$7)/
SUMIFS(AllPublicationData!$E:$E,AllPublicationData!$A:$A,'Publication Table (%)'!$B186,AllPublicationData!$B:$B,'Publication Table (%)'!$C$4,AllPublicationData!$D:$D,'Publication Table (%)'!D$7),
SUMIFS(AllPublicationData!$F:$F,AllPublicationData!$A:$A,'Publication Table (%)'!$B186,AllPublicationData!$B:$B,'Publication Table (%)'!D$7)/
SUMIFS(AllPublicationData!$E:$E,AllPublicationData!$A:$A,'Publication Table (%)'!$B186,AllPublicationData!$B:$B,'Publication Table (%)'!D$7)),
IF(AND('Publication Table (%)'!$C$5="Operations cancelled by patient",$C$4&lt;&gt;"NHS Scotland"),
IFERROR(SUMIFS(AllPublicationData!$G:$G,AllPublicationData!$A:$A,'Publication Table (%)'!$B186,AllPublicationData!$B:$B,'Publication Table (%)'!$C$4,AllPublicationData!$D:$D,'Publication Table (%)'!D$7)/
SUMIFS(AllPublicationData!$E:$E,AllPublicationData!$A:$A,'Publication Table (%)'!$B186,AllPublicationData!$B:$B,'Publication Table (%)'!$C$4,AllPublicationData!$D:$D,'Publication Table (%)'!D$7),
SUMIFS(AllPublicationData!$G:$G,AllPublicationData!$A:$A,'Publication Table (%)'!$B186,AllPublicationData!$B:$B,'Publication Table (%)'!D$7)/
SUMIFS(AllPublicationData!$E:$E,AllPublicationData!$A:$A,'Publication Table (%)'!$B186,AllPublicationData!$B:$B,'Publication Table (%)'!D$7)),
IF(AND('Publication Table (%)'!$C$5="Operations cancelled for clinical reasons",$C$4&lt;&gt;"NHS Scotland"),
IFERROR(SUMIFS(AllPublicationData!$H:$H,AllPublicationData!$A:$A,'Publication Table (%)'!$B186,AllPublicationData!$B:$B,'Publication Table (%)'!$C$4,AllPublicationData!$D:$D,'Publication Table (%)'!D$7)/
SUMIFS(AllPublicationData!$E:$E,AllPublicationData!$A:$A,'Publication Table (%)'!$B186,AllPublicationData!$B:$B,'Publication Table (%)'!$C$4,AllPublicationData!$D:$D,'Publication Table (%)'!D$7),
SUMIFS(AllPublicationData!$H:$H,AllPublicationData!$A:$A,'Publication Table (%)'!$B186,AllPublicationData!$B:$B,'Publication Table (%)'!D$7)/
SUMIFS(AllPublicationData!$E:$E,AllPublicationData!$A:$A,'Publication Table (%)'!$B186,AllPublicationData!$B:$B,'Publication Table (%)'!D$7)),
IF(AND('Publication Table (%)'!$C$5="Operations cancelled for non-clinical/capacity reasons",$C$4&lt;&gt;"NHS Scotland"),
IFERROR(SUMIFS(AllPublicationData!$I:$I,AllPublicationData!$A:$A,'Publication Table (%)'!$B186,AllPublicationData!$B:$B,'Publication Table (%)'!$C$4,AllPublicationData!$D:$D,'Publication Table (%)'!D$7)/
SUMIFS(AllPublicationData!$E:$E,AllPublicationData!$A:$A,'Publication Table (%)'!$B186,AllPublicationData!$B:$B,'Publication Table (%)'!$C$4,AllPublicationData!$D:$D,'Publication Table (%)'!D$7),
SUMIFS(AllPublicationData!$I:$I,AllPublicationData!$A:$A,'Publication Table (%)'!$B186,AllPublicationData!$B:$B,'Publication Table (%)'!D$7)/
SUMIFS(AllPublicationData!$E:$E,AllPublicationData!$A:$A,'Publication Table (%)'!$B186,AllPublicationData!$B:$B,'Publication Table (%)'!D$7)),
IF(AND('Publication Table (%)'!$C$5="Cancellations for other reasons",$C$4&lt;&gt;"NHS Scotland"),
IFERROR(SUMIFS(AllPublicationData!$J:$J,AllPublicationData!$A:$A,'Publication Table (%)'!$B186,AllPublicationData!$B:$B,'Publication Table (%)'!$C$4,AllPublicationData!$D:$D,'Publication Table (%)'!D$7)/
SUMIFS(AllPublicationData!$E:$E,AllPublicationData!$A:$A,'Publication Table (%)'!$B186,AllPublicationData!$B:$B,'Publication Table (%)'!$C$4,AllPublicationData!$D:$D,'Publication Table (%)'!D$7),
SUMIFS(AllPublicationData!$J:$J,AllPublicationData!$A:$A,'Publication Table (%)'!$B186,AllPublicationData!$B:$B,'Publication Table (%)'!D$7)/
SUMIFS(AllPublicationData!$E:$E,AllPublicationData!$A:$A,'Publication Table (%)'!$B186,AllPublicationData!$B:$B,'Publication Table (%)'!D$7)),
IF(AND($C$4="NHS Scotland",$C$5="All Cancelled Operations"),
SUMIFS(AllPublicationData!$F:$F,AllPublicationData!$A:$A,'Publication Table'!$B186)/
SUMIFS(AllPublicationData!$E:$E,AllPublicationData!$A:$A,'Publication Table'!$B186),
IF(AND($C$4="NHS Scotland",$C$5="Operations cancelled by patient"),
SUMIFS(AllPublicationData!$G:$G,AllPublicationData!$A:$A,'Publication Table'!$B186)/
SUMIFS(AllPublicationData!$E:$E,AllPublicationData!$A:$A,'Publication Table'!$B186),
IF(AND($C$4="NHS Scotland",$C$5="Operations cancelled for clinical reasons"),
SUMIFS(AllPublicationData!$H:$H,AllPublicationData!$A:$A,'Publication Table'!$B186)/
SUMIFS(AllPublicationData!$E:$E,AllPublicationData!$A:$A,'Publication Table'!$B186),
IF(AND($C$4="NHS Scotland",$C$5="Operations cancelled for non-clinical/capacity reasons"),
SUMIFS(AllPublicationData!$I:$I,AllPublicationData!$A:$A,'Publication Table'!$B186)/
SUMIFS(AllPublicationData!$E:$E,AllPublicationData!$A:$A,'Publication Table'!$B186),
IF(AND($C$4="NHS Scotland",$C$5="Cancellations for other reasons"),
SUMIFS(AllPublicationData!$J:$J,AllPublicationData!$A:$A,'Publication Table'!$B186)/
SUMIFS(AllPublicationData!$E:$E,AllPublicationData!$A:$A,'Publication Table'!$B186)))))))))))</f>
        <v>#DIV/0!</v>
      </c>
      <c r="E186" s="96" t="e">
        <f>IF('Publication Table (%)'!$C$5="All Cancelled Operations",
IFERROR(SUMIFS(AllPublicationData!$F:$F,AllPublicationData!$A:$A,'Publication Table (%)'!$B186,AllPublicationData!$B:$B,'Publication Table (%)'!$C$4,AllPublicationData!$D:$D,'Publication Table (%)'!E$7)/
SUMIFS(AllPublicationData!$E:$E,AllPublicationData!$A:$A,'Publication Table (%)'!$B186,AllPublicationData!$B:$B,'Publication Table (%)'!$C$4,AllPublicationData!$D:$D,'Publication Table (%)'!E$7),
SUMIFS(AllPublicationData!$F:$F,AllPublicationData!$A:$A,'Publication Table (%)'!$B186,AllPublicationData!$B:$B,'Publication Table (%)'!E$7)/
SUMIFS(AllPublicationData!$E:$E,AllPublicationData!$A:$A,'Publication Table (%)'!$B186,AllPublicationData!$B:$B,'Publication Table (%)'!E$7)),
IF('Publication Table (%)'!$C$5="Operations cancelled by patient",
IFERROR(SUMIFS(AllPublicationData!$G:$G,AllPublicationData!$A:$A,'Publication Table (%)'!$B186,AllPublicationData!$B:$B,'Publication Table (%)'!$C$4,AllPublicationData!$D:$D,'Publication Table (%)'!E$7)/
SUMIFS(AllPublicationData!$E:$E,AllPublicationData!$A:$A,'Publication Table (%)'!$B186,AllPublicationData!$B:$B,'Publication Table (%)'!$C$4,AllPublicationData!$D:$D,'Publication Table (%)'!E$7),
SUMIFS(AllPublicationData!$G:$G,AllPublicationData!$A:$A,'Publication Table (%)'!$B186,AllPublicationData!$B:$B,'Publication Table (%)'!E$7)/
SUMIFS(AllPublicationData!$E:$E,AllPublicationData!$A:$A,'Publication Table (%)'!$B186,AllPublicationData!$B:$B,'Publication Table (%)'!E$7)),
IF('Publication Table (%)'!$C$5="Operations cancelled for clinical reasons",
IFERROR(SUMIFS(AllPublicationData!$H:$H,AllPublicationData!$A:$A,'Publication Table (%)'!$B186,AllPublicationData!$B:$B,'Publication Table (%)'!$C$4,AllPublicationData!$D:$D,'Publication Table (%)'!E$7)/
SUMIFS(AllPublicationData!$E:$E,AllPublicationData!$A:$A,'Publication Table (%)'!$B186,AllPublicationData!$B:$B,'Publication Table (%)'!$C$4,AllPublicationData!$D:$D,'Publication Table (%)'!E$7),
SUMIFS(AllPublicationData!$H:$H,AllPublicationData!$A:$A,'Publication Table (%)'!$B186,AllPublicationData!$B:$B,'Publication Table (%)'!E$7)/
SUMIFS(AllPublicationData!$E:$E,AllPublicationData!$A:$A,'Publication Table (%)'!$B186,AllPublicationData!$B:$B,'Publication Table (%)'!E$7)),
IF('Publication Table (%)'!$C$5="Operations cancelled for non-clinical/capacity reasons",
IFERROR(SUMIFS(AllPublicationData!$I:$I,AllPublicationData!$A:$A,'Publication Table (%)'!$B186,AllPublicationData!$B:$B,'Publication Table (%)'!$C$4,AllPublicationData!$D:$D,'Publication Table (%)'!E$7)/
SUMIFS(AllPublicationData!$E:$E,AllPublicationData!$A:$A,'Publication Table (%)'!$B186,AllPublicationData!$B:$B,'Publication Table (%)'!$C$4,AllPublicationData!$D:$D,'Publication Table (%)'!E$7),
SUMIFS(AllPublicationData!$I:$I,AllPublicationData!$A:$A,'Publication Table (%)'!$B186,AllPublicationData!$B:$B,'Publication Table (%)'!E$7)/
SUMIFS(AllPublicationData!$E:$E,AllPublicationData!$A:$A,'Publication Table (%)'!$B186,AllPublicationData!$B:$B,'Publication Table (%)'!E$7)),
IF('Publication Table (%)'!$C$5="Cancellations for other reasons",
IFERROR(SUMIFS(AllPublicationData!$J:$J,AllPublicationData!$A:$A,'Publication Table (%)'!$B186,AllPublicationData!$B:$B,'Publication Table (%)'!$C$4,AllPublicationData!$D:$D,'Publication Table (%)'!E$7)/
SUMIFS(AllPublicationData!$E:$E,AllPublicationData!$A:$A,'Publication Table (%)'!$B186,AllPublicationData!$B:$B,'Publication Table (%)'!$C$4,AllPublicationData!$D:$D,'Publication Table (%)'!E$7),
SUMIFS(AllPublicationData!$J:$J,AllPublicationData!$A:$A,'Publication Table (%)'!$B186,AllPublicationData!$B:$B,'Publication Table (%)'!E$7)/
SUMIFS(AllPublicationData!$E:$E,AllPublicationData!$A:$A,'Publication Table (%)'!$B186,AllPublicationData!$B:$B,'Publication Table (%)'!E$7)))))))</f>
        <v>#DIV/0!</v>
      </c>
      <c r="F186" s="96" t="e">
        <f>IF('Publication Table (%)'!$C$5="All Cancelled Operations",
IFERROR(SUMIFS(AllPublicationData!$F:$F,AllPublicationData!$A:$A,'Publication Table (%)'!$B186,AllPublicationData!$B:$B,'Publication Table (%)'!$C$4,AllPublicationData!$D:$D,'Publication Table (%)'!F$7)/
SUMIFS(AllPublicationData!$E:$E,AllPublicationData!$A:$A,'Publication Table (%)'!$B186,AllPublicationData!$B:$B,'Publication Table (%)'!$C$4,AllPublicationData!$D:$D,'Publication Table (%)'!F$7),
SUMIFS(AllPublicationData!$F:$F,AllPublicationData!$A:$A,'Publication Table (%)'!$B186,AllPublicationData!$B:$B,'Publication Table (%)'!F$7)/
SUMIFS(AllPublicationData!$E:$E,AllPublicationData!$A:$A,'Publication Table (%)'!$B186,AllPublicationData!$B:$B,'Publication Table (%)'!F$7)),
IF('Publication Table (%)'!$C$5="Operations cancelled by patient",
IFERROR(SUMIFS(AllPublicationData!$G:$G,AllPublicationData!$A:$A,'Publication Table (%)'!$B186,AllPublicationData!$B:$B,'Publication Table (%)'!$C$4,AllPublicationData!$D:$D,'Publication Table (%)'!F$7)/
SUMIFS(AllPublicationData!$E:$E,AllPublicationData!$A:$A,'Publication Table (%)'!$B186,AllPublicationData!$B:$B,'Publication Table (%)'!$C$4,AllPublicationData!$D:$D,'Publication Table (%)'!F$7),
SUMIFS(AllPublicationData!$G:$G,AllPublicationData!$A:$A,'Publication Table (%)'!$B186,AllPublicationData!$B:$B,'Publication Table (%)'!F$7)/
SUMIFS(AllPublicationData!$E:$E,AllPublicationData!$A:$A,'Publication Table (%)'!$B186,AllPublicationData!$B:$B,'Publication Table (%)'!F$7)),
IF('Publication Table (%)'!$C$5="Operations cancelled for clinical reasons",
IFERROR(SUMIFS(AllPublicationData!$H:$H,AllPublicationData!$A:$A,'Publication Table (%)'!$B186,AllPublicationData!$B:$B,'Publication Table (%)'!$C$4,AllPublicationData!$D:$D,'Publication Table (%)'!F$7)/
SUMIFS(AllPublicationData!$E:$E,AllPublicationData!$A:$A,'Publication Table (%)'!$B186,AllPublicationData!$B:$B,'Publication Table (%)'!$C$4,AllPublicationData!$D:$D,'Publication Table (%)'!F$7),
SUMIFS(AllPublicationData!$H:$H,AllPublicationData!$A:$A,'Publication Table (%)'!$B186,AllPublicationData!$B:$B,'Publication Table (%)'!F$7)/
SUMIFS(AllPublicationData!$E:$E,AllPublicationData!$A:$A,'Publication Table (%)'!$B186,AllPublicationData!$B:$B,'Publication Table (%)'!F$7)),
IF('Publication Table (%)'!$C$5="Operations cancelled for non-clinical/capacity reasons",
IFERROR(SUMIFS(AllPublicationData!$I:$I,AllPublicationData!$A:$A,'Publication Table (%)'!$B186,AllPublicationData!$B:$B,'Publication Table (%)'!$C$4,AllPublicationData!$D:$D,'Publication Table (%)'!F$7)/
SUMIFS(AllPublicationData!$E:$E,AllPublicationData!$A:$A,'Publication Table (%)'!$B186,AllPublicationData!$B:$B,'Publication Table (%)'!$C$4,AllPublicationData!$D:$D,'Publication Table (%)'!F$7),
SUMIFS(AllPublicationData!$I:$I,AllPublicationData!$A:$A,'Publication Table (%)'!$B186,AllPublicationData!$B:$B,'Publication Table (%)'!F$7)/
SUMIFS(AllPublicationData!$E:$E,AllPublicationData!$A:$A,'Publication Table (%)'!$B186,AllPublicationData!$B:$B,'Publication Table (%)'!F$7)),
IF('Publication Table (%)'!$C$5="Cancellations for other reasons",
IFERROR(SUMIFS(AllPublicationData!$J:$J,AllPublicationData!$A:$A,'Publication Table (%)'!$B186,AllPublicationData!$B:$B,'Publication Table (%)'!$C$4,AllPublicationData!$D:$D,'Publication Table (%)'!F$7)/
SUMIFS(AllPublicationData!$E:$E,AllPublicationData!$A:$A,'Publication Table (%)'!$B186,AllPublicationData!$B:$B,'Publication Table (%)'!$C$4,AllPublicationData!$D:$D,'Publication Table (%)'!F$7),
SUMIFS(AllPublicationData!$J:$J,AllPublicationData!$A:$A,'Publication Table (%)'!$B186,AllPublicationData!$B:$B,'Publication Table (%)'!F$7)/
SUMIFS(AllPublicationData!$E:$E,AllPublicationData!$A:$A,'Publication Table (%)'!$B186,AllPublicationData!$B:$B,'Publication Table (%)'!F$7)))))))</f>
        <v>#DIV/0!</v>
      </c>
      <c r="G186" s="96" t="e">
        <f>IF('Publication Table (%)'!$C$5="All Cancelled Operations",
IFERROR(SUMIFS(AllPublicationData!$F:$F,AllPublicationData!$A:$A,'Publication Table (%)'!$B186,AllPublicationData!$B:$B,'Publication Table (%)'!$C$4,AllPublicationData!$D:$D,'Publication Table (%)'!G$7)/
SUMIFS(AllPublicationData!$E:$E,AllPublicationData!$A:$A,'Publication Table (%)'!$B186,AllPublicationData!$B:$B,'Publication Table (%)'!$C$4,AllPublicationData!$D:$D,'Publication Table (%)'!G$7),
SUMIFS(AllPublicationData!$F:$F,AllPublicationData!$A:$A,'Publication Table (%)'!$B186,AllPublicationData!$B:$B,'Publication Table (%)'!G$7)/
SUMIFS(AllPublicationData!$E:$E,AllPublicationData!$A:$A,'Publication Table (%)'!$B186,AllPublicationData!$B:$B,'Publication Table (%)'!G$7)),
IF('Publication Table (%)'!$C$5="Operations cancelled by patient",
IFERROR(SUMIFS(AllPublicationData!$G:$G,AllPublicationData!$A:$A,'Publication Table (%)'!$B186,AllPublicationData!$B:$B,'Publication Table (%)'!$C$4,AllPublicationData!$D:$D,'Publication Table (%)'!G$7)/
SUMIFS(AllPublicationData!$E:$E,AllPublicationData!$A:$A,'Publication Table (%)'!$B186,AllPublicationData!$B:$B,'Publication Table (%)'!$C$4,AllPublicationData!$D:$D,'Publication Table (%)'!G$7),
SUMIFS(AllPublicationData!$G:$G,AllPublicationData!$A:$A,'Publication Table (%)'!$B186,AllPublicationData!$B:$B,'Publication Table (%)'!G$7)/
SUMIFS(AllPublicationData!$E:$E,AllPublicationData!$A:$A,'Publication Table (%)'!$B186,AllPublicationData!$B:$B,'Publication Table (%)'!G$7)),
IF('Publication Table (%)'!$C$5="Operations cancelled for clinical reasons",
IFERROR(SUMIFS(AllPublicationData!$H:$H,AllPublicationData!$A:$A,'Publication Table (%)'!$B186,AllPublicationData!$B:$B,'Publication Table (%)'!$C$4,AllPublicationData!$D:$D,'Publication Table (%)'!G$7)/
SUMIFS(AllPublicationData!$E:$E,AllPublicationData!$A:$A,'Publication Table (%)'!$B186,AllPublicationData!$B:$B,'Publication Table (%)'!$C$4,AllPublicationData!$D:$D,'Publication Table (%)'!G$7),
SUMIFS(AllPublicationData!$H:$H,AllPublicationData!$A:$A,'Publication Table (%)'!$B186,AllPublicationData!$B:$B,'Publication Table (%)'!G$7)/
SUMIFS(AllPublicationData!$E:$E,AllPublicationData!$A:$A,'Publication Table (%)'!$B186,AllPublicationData!$B:$B,'Publication Table (%)'!G$7)),
IF('Publication Table (%)'!$C$5="Operations cancelled for non-clinical/capacity reasons",
IFERROR(SUMIFS(AllPublicationData!$I:$I,AllPublicationData!$A:$A,'Publication Table (%)'!$B186,AllPublicationData!$B:$B,'Publication Table (%)'!$C$4,AllPublicationData!$D:$D,'Publication Table (%)'!G$7)/
SUMIFS(AllPublicationData!$E:$E,AllPublicationData!$A:$A,'Publication Table (%)'!$B186,AllPublicationData!$B:$B,'Publication Table (%)'!$C$4,AllPublicationData!$D:$D,'Publication Table (%)'!G$7),
SUMIFS(AllPublicationData!$I:$I,AllPublicationData!$A:$A,'Publication Table (%)'!$B186,AllPublicationData!$B:$B,'Publication Table (%)'!G$7)/
SUMIFS(AllPublicationData!$E:$E,AllPublicationData!$A:$A,'Publication Table (%)'!$B186,AllPublicationData!$B:$B,'Publication Table (%)'!G$7)),
IF('Publication Table (%)'!$C$5="Cancellations for other reasons",
IFERROR(SUMIFS(AllPublicationData!$J:$J,AllPublicationData!$A:$A,'Publication Table (%)'!$B186,AllPublicationData!$B:$B,'Publication Table (%)'!$C$4,AllPublicationData!$D:$D,'Publication Table (%)'!G$7)/
SUMIFS(AllPublicationData!$E:$E,AllPublicationData!$A:$A,'Publication Table (%)'!$B186,AllPublicationData!$B:$B,'Publication Table (%)'!$C$4,AllPublicationData!$D:$D,'Publication Table (%)'!G$7),
SUMIFS(AllPublicationData!$J:$J,AllPublicationData!$A:$A,'Publication Table (%)'!$B186,AllPublicationData!$B:$B,'Publication Table (%)'!G$7)/
SUMIFS(AllPublicationData!$E:$E,AllPublicationData!$A:$A,'Publication Table (%)'!$B186,AllPublicationData!$B:$B,'Publication Table (%)'!G$7)))))))</f>
        <v>#DIV/0!</v>
      </c>
      <c r="H186" s="96" t="e">
        <f>IF('Publication Table (%)'!$C$5="All Cancelled Operations",
IFERROR(SUMIFS(AllPublicationData!$F:$F,AllPublicationData!$A:$A,'Publication Table (%)'!$B186,AllPublicationData!$B:$B,'Publication Table (%)'!$C$4,AllPublicationData!$D:$D,'Publication Table (%)'!H$7)/
SUMIFS(AllPublicationData!$E:$E,AllPublicationData!$A:$A,'Publication Table (%)'!$B186,AllPublicationData!$B:$B,'Publication Table (%)'!$C$4,AllPublicationData!$D:$D,'Publication Table (%)'!H$7),
SUMIFS(AllPublicationData!$F:$F,AllPublicationData!$A:$A,'Publication Table (%)'!$B186,AllPublicationData!$B:$B,'Publication Table (%)'!H$7)/
SUMIFS(AllPublicationData!$E:$E,AllPublicationData!$A:$A,'Publication Table (%)'!$B186,AllPublicationData!$B:$B,'Publication Table (%)'!H$7)),
IF('Publication Table (%)'!$C$5="Operations cancelled by patient",
IFERROR(SUMIFS(AllPublicationData!$G:$G,AllPublicationData!$A:$A,'Publication Table (%)'!$B186,AllPublicationData!$B:$B,'Publication Table (%)'!$C$4,AllPublicationData!$D:$D,'Publication Table (%)'!H$7)/
SUMIFS(AllPublicationData!$E:$E,AllPublicationData!$A:$A,'Publication Table (%)'!$B186,AllPublicationData!$B:$B,'Publication Table (%)'!$C$4,AllPublicationData!$D:$D,'Publication Table (%)'!H$7),
SUMIFS(AllPublicationData!$G:$G,AllPublicationData!$A:$A,'Publication Table (%)'!$B186,AllPublicationData!$B:$B,'Publication Table (%)'!H$7)/
SUMIFS(AllPublicationData!$E:$E,AllPublicationData!$A:$A,'Publication Table (%)'!$B186,AllPublicationData!$B:$B,'Publication Table (%)'!H$7)),
IF('Publication Table (%)'!$C$5="Operations cancelled for clinical reasons",
IFERROR(SUMIFS(AllPublicationData!$H:$H,AllPublicationData!$A:$A,'Publication Table (%)'!$B186,AllPublicationData!$B:$B,'Publication Table (%)'!$C$4,AllPublicationData!$D:$D,'Publication Table (%)'!H$7)/
SUMIFS(AllPublicationData!$E:$E,AllPublicationData!$A:$A,'Publication Table (%)'!$B186,AllPublicationData!$B:$B,'Publication Table (%)'!$C$4,AllPublicationData!$D:$D,'Publication Table (%)'!H$7),
SUMIFS(AllPublicationData!$H:$H,AllPublicationData!$A:$A,'Publication Table (%)'!$B186,AllPublicationData!$B:$B,'Publication Table (%)'!H$7)/
SUMIFS(AllPublicationData!$E:$E,AllPublicationData!$A:$A,'Publication Table (%)'!$B186,AllPublicationData!$B:$B,'Publication Table (%)'!H$7)),
IF('Publication Table (%)'!$C$5="Operations cancelled for non-clinical/capacity reasons",
IFERROR(SUMIFS(AllPublicationData!$I:$I,AllPublicationData!$A:$A,'Publication Table (%)'!$B186,AllPublicationData!$B:$B,'Publication Table (%)'!$C$4,AllPublicationData!$D:$D,'Publication Table (%)'!H$7)/
SUMIFS(AllPublicationData!$E:$E,AllPublicationData!$A:$A,'Publication Table (%)'!$B186,AllPublicationData!$B:$B,'Publication Table (%)'!$C$4,AllPublicationData!$D:$D,'Publication Table (%)'!H$7),
SUMIFS(AllPublicationData!$I:$I,AllPublicationData!$A:$A,'Publication Table (%)'!$B186,AllPublicationData!$B:$B,'Publication Table (%)'!H$7)/
SUMIFS(AllPublicationData!$E:$E,AllPublicationData!$A:$A,'Publication Table (%)'!$B186,AllPublicationData!$B:$B,'Publication Table (%)'!H$7)),
IF('Publication Table (%)'!$C$5="Cancellations for other reasons",
IFERROR(SUMIFS(AllPublicationData!$J:$J,AllPublicationData!$A:$A,'Publication Table (%)'!$B186,AllPublicationData!$B:$B,'Publication Table (%)'!$C$4,AllPublicationData!$D:$D,'Publication Table (%)'!H$7)/
SUMIFS(AllPublicationData!$E:$E,AllPublicationData!$A:$A,'Publication Table (%)'!$B186,AllPublicationData!$B:$B,'Publication Table (%)'!$C$4,AllPublicationData!$D:$D,'Publication Table (%)'!H$7),
SUMIFS(AllPublicationData!$J:$J,AllPublicationData!$A:$A,'Publication Table (%)'!$B186,AllPublicationData!$B:$B,'Publication Table (%)'!H$7)/
SUMIFS(AllPublicationData!$E:$E,AllPublicationData!$A:$A,'Publication Table (%)'!$B186,AllPublicationData!$B:$B,'Publication Table (%)'!H$7)))))))</f>
        <v>#DIV/0!</v>
      </c>
      <c r="I186" s="96" t="e">
        <f>IF('Publication Table (%)'!$C$5="All Cancelled Operations",
IFERROR(SUMIFS(AllPublicationData!$F:$F,AllPublicationData!$A:$A,'Publication Table (%)'!$B186,AllPublicationData!$B:$B,'Publication Table (%)'!$C$4,AllPublicationData!$D:$D,'Publication Table (%)'!I$7)/
SUMIFS(AllPublicationData!$E:$E,AllPublicationData!$A:$A,'Publication Table (%)'!$B186,AllPublicationData!$B:$B,'Publication Table (%)'!$C$4,AllPublicationData!$D:$D,'Publication Table (%)'!I$7),
SUMIFS(AllPublicationData!$F:$F,AllPublicationData!$A:$A,'Publication Table (%)'!$B186,AllPublicationData!$B:$B,'Publication Table (%)'!I$7)/
SUMIFS(AllPublicationData!$E:$E,AllPublicationData!$A:$A,'Publication Table (%)'!$B186,AllPublicationData!$B:$B,'Publication Table (%)'!I$7)),
IF('Publication Table (%)'!$C$5="Operations cancelled by patient",
IFERROR(SUMIFS(AllPublicationData!$G:$G,AllPublicationData!$A:$A,'Publication Table (%)'!$B186,AllPublicationData!$B:$B,'Publication Table (%)'!$C$4,AllPublicationData!$D:$D,'Publication Table (%)'!I$7)/
SUMIFS(AllPublicationData!$E:$E,AllPublicationData!$A:$A,'Publication Table (%)'!$B186,AllPublicationData!$B:$B,'Publication Table (%)'!$C$4,AllPublicationData!$D:$D,'Publication Table (%)'!I$7),
SUMIFS(AllPublicationData!$G:$G,AllPublicationData!$A:$A,'Publication Table (%)'!$B186,AllPublicationData!$B:$B,'Publication Table (%)'!I$7)/
SUMIFS(AllPublicationData!$E:$E,AllPublicationData!$A:$A,'Publication Table (%)'!$B186,AllPublicationData!$B:$B,'Publication Table (%)'!I$7)),
IF('Publication Table (%)'!$C$5="Operations cancelled for clinical reasons",
IFERROR(SUMIFS(AllPublicationData!$H:$H,AllPublicationData!$A:$A,'Publication Table (%)'!$B186,AllPublicationData!$B:$B,'Publication Table (%)'!$C$4,AllPublicationData!$D:$D,'Publication Table (%)'!I$7)/
SUMIFS(AllPublicationData!$E:$E,AllPublicationData!$A:$A,'Publication Table (%)'!$B186,AllPublicationData!$B:$B,'Publication Table (%)'!$C$4,AllPublicationData!$D:$D,'Publication Table (%)'!I$7),
SUMIFS(AllPublicationData!$H:$H,AllPublicationData!$A:$A,'Publication Table (%)'!$B186,AllPublicationData!$B:$B,'Publication Table (%)'!I$7)/
SUMIFS(AllPublicationData!$E:$E,AllPublicationData!$A:$A,'Publication Table (%)'!$B186,AllPublicationData!$B:$B,'Publication Table (%)'!I$7)),
IF('Publication Table (%)'!$C$5="Operations cancelled for non-clinical/capacity reasons",
IFERROR(SUMIFS(AllPublicationData!$I:$I,AllPublicationData!$A:$A,'Publication Table (%)'!$B186,AllPublicationData!$B:$B,'Publication Table (%)'!$C$4,AllPublicationData!$D:$D,'Publication Table (%)'!I$7)/
SUMIFS(AllPublicationData!$E:$E,AllPublicationData!$A:$A,'Publication Table (%)'!$B186,AllPublicationData!$B:$B,'Publication Table (%)'!$C$4,AllPublicationData!$D:$D,'Publication Table (%)'!I$7),
SUMIFS(AllPublicationData!$I:$I,AllPublicationData!$A:$A,'Publication Table (%)'!$B186,AllPublicationData!$B:$B,'Publication Table (%)'!I$7)/
SUMIFS(AllPublicationData!$E:$E,AllPublicationData!$A:$A,'Publication Table (%)'!$B186,AllPublicationData!$B:$B,'Publication Table (%)'!I$7)),
IF('Publication Table (%)'!$C$5="Cancellations for other reasons",
IFERROR(SUMIFS(AllPublicationData!$J:$J,AllPublicationData!$A:$A,'Publication Table (%)'!$B186,AllPublicationData!$B:$B,'Publication Table (%)'!$C$4,AllPublicationData!$D:$D,'Publication Table (%)'!I$7)/
SUMIFS(AllPublicationData!$E:$E,AllPublicationData!$A:$A,'Publication Table (%)'!$B186,AllPublicationData!$B:$B,'Publication Table (%)'!$C$4,AllPublicationData!$D:$D,'Publication Table (%)'!I$7),
SUMIFS(AllPublicationData!$J:$J,AllPublicationData!$A:$A,'Publication Table (%)'!$B186,AllPublicationData!$B:$B,'Publication Table (%)'!I$7)/
SUMIFS(AllPublicationData!$E:$E,AllPublicationData!$A:$A,'Publication Table (%)'!$B186,AllPublicationData!$B:$B,'Publication Table (%)'!I$7)))))))</f>
        <v>#DIV/0!</v>
      </c>
      <c r="J186" s="96" t="e">
        <f>IF('Publication Table (%)'!$C$5="All Cancelled Operations",
IFERROR(SUMIFS(AllPublicationData!$F:$F,AllPublicationData!$A:$A,'Publication Table (%)'!$B186,AllPublicationData!$B:$B,'Publication Table (%)'!$C$4,AllPublicationData!$D:$D,'Publication Table (%)'!J$7)/
SUMIFS(AllPublicationData!$E:$E,AllPublicationData!$A:$A,'Publication Table (%)'!$B186,AllPublicationData!$B:$B,'Publication Table (%)'!$C$4,AllPublicationData!$D:$D,'Publication Table (%)'!J$7),
SUMIFS(AllPublicationData!$F:$F,AllPublicationData!$A:$A,'Publication Table (%)'!$B186,AllPublicationData!$B:$B,'Publication Table (%)'!J$7)/
SUMIFS(AllPublicationData!$E:$E,AllPublicationData!$A:$A,'Publication Table (%)'!$B186,AllPublicationData!$B:$B,'Publication Table (%)'!J$7)),
IF('Publication Table (%)'!$C$5="Operations cancelled by patient",
IFERROR(SUMIFS(AllPublicationData!$G:$G,AllPublicationData!$A:$A,'Publication Table (%)'!$B186,AllPublicationData!$B:$B,'Publication Table (%)'!$C$4,AllPublicationData!$D:$D,'Publication Table (%)'!J$7)/
SUMIFS(AllPublicationData!$E:$E,AllPublicationData!$A:$A,'Publication Table (%)'!$B186,AllPublicationData!$B:$B,'Publication Table (%)'!$C$4,AllPublicationData!$D:$D,'Publication Table (%)'!J$7),
SUMIFS(AllPublicationData!$G:$G,AllPublicationData!$A:$A,'Publication Table (%)'!$B186,AllPublicationData!$B:$B,'Publication Table (%)'!J$7)/
SUMIFS(AllPublicationData!$E:$E,AllPublicationData!$A:$A,'Publication Table (%)'!$B186,AllPublicationData!$B:$B,'Publication Table (%)'!J$7)),
IF('Publication Table (%)'!$C$5="Operations cancelled for clinical reasons",
IFERROR(SUMIFS(AllPublicationData!$H:$H,AllPublicationData!$A:$A,'Publication Table (%)'!$B186,AllPublicationData!$B:$B,'Publication Table (%)'!$C$4,AllPublicationData!$D:$D,'Publication Table (%)'!J$7)/
SUMIFS(AllPublicationData!$E:$E,AllPublicationData!$A:$A,'Publication Table (%)'!$B186,AllPublicationData!$B:$B,'Publication Table (%)'!$C$4,AllPublicationData!$D:$D,'Publication Table (%)'!J$7),
SUMIFS(AllPublicationData!$H:$H,AllPublicationData!$A:$A,'Publication Table (%)'!$B186,AllPublicationData!$B:$B,'Publication Table (%)'!J$7)/
SUMIFS(AllPublicationData!$E:$E,AllPublicationData!$A:$A,'Publication Table (%)'!$B186,AllPublicationData!$B:$B,'Publication Table (%)'!J$7)),
IF('Publication Table (%)'!$C$5="Operations cancelled for non-clinical/capacity reasons",
IFERROR(SUMIFS(AllPublicationData!$I:$I,AllPublicationData!$A:$A,'Publication Table (%)'!$B186,AllPublicationData!$B:$B,'Publication Table (%)'!$C$4,AllPublicationData!$D:$D,'Publication Table (%)'!J$7)/
SUMIFS(AllPublicationData!$E:$E,AllPublicationData!$A:$A,'Publication Table (%)'!$B186,AllPublicationData!$B:$B,'Publication Table (%)'!$C$4,AllPublicationData!$D:$D,'Publication Table (%)'!J$7),
SUMIFS(AllPublicationData!$I:$I,AllPublicationData!$A:$A,'Publication Table (%)'!$B186,AllPublicationData!$B:$B,'Publication Table (%)'!J$7)/
SUMIFS(AllPublicationData!$E:$E,AllPublicationData!$A:$A,'Publication Table (%)'!$B186,AllPublicationData!$B:$B,'Publication Table (%)'!J$7)),
IF('Publication Table (%)'!$C$5="Cancellations for other reasons",
IFERROR(SUMIFS(AllPublicationData!$J:$J,AllPublicationData!$A:$A,'Publication Table (%)'!$B186,AllPublicationData!$B:$B,'Publication Table (%)'!$C$4,AllPublicationData!$D:$D,'Publication Table (%)'!J$7)/
SUMIFS(AllPublicationData!$E:$E,AllPublicationData!$A:$A,'Publication Table (%)'!$B186,AllPublicationData!$B:$B,'Publication Table (%)'!$C$4,AllPublicationData!$D:$D,'Publication Table (%)'!J$7),
SUMIFS(AllPublicationData!$J:$J,AllPublicationData!$A:$A,'Publication Table (%)'!$B186,AllPublicationData!$B:$B,'Publication Table (%)'!J$7)/
SUMIFS(AllPublicationData!$E:$E,AllPublicationData!$A:$A,'Publication Table (%)'!$B186,AllPublicationData!$B:$B,'Publication Table (%)'!J$7)))))))</f>
        <v>#DIV/0!</v>
      </c>
      <c r="K186" s="96" t="e">
        <f>IF('Publication Table (%)'!$C$5="All Cancelled Operations",
IFERROR(SUMIFS(AllPublicationData!$F:$F,AllPublicationData!$A:$A,'Publication Table (%)'!$B186,AllPublicationData!$B:$B,'Publication Table (%)'!$C$4,AllPublicationData!$D:$D,'Publication Table (%)'!K$7)/
SUMIFS(AllPublicationData!$E:$E,AllPublicationData!$A:$A,'Publication Table (%)'!$B186,AllPublicationData!$B:$B,'Publication Table (%)'!$C$4,AllPublicationData!$D:$D,'Publication Table (%)'!K$7),
SUMIFS(AllPublicationData!$F:$F,AllPublicationData!$A:$A,'Publication Table (%)'!$B186,AllPublicationData!$B:$B,'Publication Table (%)'!K$7)/
SUMIFS(AllPublicationData!$E:$E,AllPublicationData!$A:$A,'Publication Table (%)'!$B186,AllPublicationData!$B:$B,'Publication Table (%)'!K$7)),
IF('Publication Table (%)'!$C$5="Operations cancelled by patient",
IFERROR(SUMIFS(AllPublicationData!$G:$G,AllPublicationData!$A:$A,'Publication Table (%)'!$B186,AllPublicationData!$B:$B,'Publication Table (%)'!$C$4,AllPublicationData!$D:$D,'Publication Table (%)'!K$7)/
SUMIFS(AllPublicationData!$E:$E,AllPublicationData!$A:$A,'Publication Table (%)'!$B186,AllPublicationData!$B:$B,'Publication Table (%)'!$C$4,AllPublicationData!$D:$D,'Publication Table (%)'!K$7),
SUMIFS(AllPublicationData!$G:$G,AllPublicationData!$A:$A,'Publication Table (%)'!$B186,AllPublicationData!$B:$B,'Publication Table (%)'!K$7)/
SUMIFS(AllPublicationData!$E:$E,AllPublicationData!$A:$A,'Publication Table (%)'!$B186,AllPublicationData!$B:$B,'Publication Table (%)'!K$7)),
IF('Publication Table (%)'!$C$5="Operations cancelled for clinical reasons",
IFERROR(SUMIFS(AllPublicationData!$H:$H,AllPublicationData!$A:$A,'Publication Table (%)'!$B186,AllPublicationData!$B:$B,'Publication Table (%)'!$C$4,AllPublicationData!$D:$D,'Publication Table (%)'!K$7)/
SUMIFS(AllPublicationData!$E:$E,AllPublicationData!$A:$A,'Publication Table (%)'!$B186,AllPublicationData!$B:$B,'Publication Table (%)'!$C$4,AllPublicationData!$D:$D,'Publication Table (%)'!K$7),
SUMIFS(AllPublicationData!$H:$H,AllPublicationData!$A:$A,'Publication Table (%)'!$B186,AllPublicationData!$B:$B,'Publication Table (%)'!K$7)/
SUMIFS(AllPublicationData!$E:$E,AllPublicationData!$A:$A,'Publication Table (%)'!$B186,AllPublicationData!$B:$B,'Publication Table (%)'!K$7)),
IF('Publication Table (%)'!$C$5="Operations cancelled for non-clinical/capacity reasons",
IFERROR(SUMIFS(AllPublicationData!$I:$I,AllPublicationData!$A:$A,'Publication Table (%)'!$B186,AllPublicationData!$B:$B,'Publication Table (%)'!$C$4,AllPublicationData!$D:$D,'Publication Table (%)'!K$7)/
SUMIFS(AllPublicationData!$E:$E,AllPublicationData!$A:$A,'Publication Table (%)'!$B186,AllPublicationData!$B:$B,'Publication Table (%)'!$C$4,AllPublicationData!$D:$D,'Publication Table (%)'!K$7),
SUMIFS(AllPublicationData!$I:$I,AllPublicationData!$A:$A,'Publication Table (%)'!$B186,AllPublicationData!$B:$B,'Publication Table (%)'!K$7)/
SUMIFS(AllPublicationData!$E:$E,AllPublicationData!$A:$A,'Publication Table (%)'!$B186,AllPublicationData!$B:$B,'Publication Table (%)'!K$7)),
IF('Publication Table (%)'!$C$5="Cancellations for other reasons",
IFERROR(SUMIFS(AllPublicationData!$J:$J,AllPublicationData!$A:$A,'Publication Table (%)'!$B186,AllPublicationData!$B:$B,'Publication Table (%)'!$C$4,AllPublicationData!$D:$D,'Publication Table (%)'!K$7)/
SUMIFS(AllPublicationData!$E:$E,AllPublicationData!$A:$A,'Publication Table (%)'!$B186,AllPublicationData!$B:$B,'Publication Table (%)'!$C$4,AllPublicationData!$D:$D,'Publication Table (%)'!K$7),
SUMIFS(AllPublicationData!$J:$J,AllPublicationData!$A:$A,'Publication Table (%)'!$B186,AllPublicationData!$B:$B,'Publication Table (%)'!K$7)/
SUMIFS(AllPublicationData!$E:$E,AllPublicationData!$A:$A,'Publication Table (%)'!$B186,AllPublicationData!$B:$B,'Publication Table (%)'!K$7)))))))</f>
        <v>#DIV/0!</v>
      </c>
      <c r="L186" s="96" t="e">
        <f>IF('Publication Table (%)'!$C$5="All Cancelled Operations",
IFERROR(SUMIFS(AllPublicationData!$F:$F,AllPublicationData!$A:$A,'Publication Table (%)'!$B186,AllPublicationData!$B:$B,'Publication Table (%)'!$C$4,AllPublicationData!$D:$D,'Publication Table (%)'!L$7)/
SUMIFS(AllPublicationData!$E:$E,AllPublicationData!$A:$A,'Publication Table (%)'!$B186,AllPublicationData!$B:$B,'Publication Table (%)'!$C$4,AllPublicationData!$D:$D,'Publication Table (%)'!L$7),
SUMIFS(AllPublicationData!$F:$F,AllPublicationData!$A:$A,'Publication Table (%)'!$B186,AllPublicationData!$B:$B,'Publication Table (%)'!L$7)/
SUMIFS(AllPublicationData!$E:$E,AllPublicationData!$A:$A,'Publication Table (%)'!$B186,AllPublicationData!$B:$B,'Publication Table (%)'!L$7)),
IF('Publication Table (%)'!$C$5="Operations cancelled by patient",
IFERROR(SUMIFS(AllPublicationData!$G:$G,AllPublicationData!$A:$A,'Publication Table (%)'!$B186,AllPublicationData!$B:$B,'Publication Table (%)'!$C$4,AllPublicationData!$D:$D,'Publication Table (%)'!L$7)/
SUMIFS(AllPublicationData!$E:$E,AllPublicationData!$A:$A,'Publication Table (%)'!$B186,AllPublicationData!$B:$B,'Publication Table (%)'!$C$4,AllPublicationData!$D:$D,'Publication Table (%)'!L$7),
SUMIFS(AllPublicationData!$G:$G,AllPublicationData!$A:$A,'Publication Table (%)'!$B186,AllPublicationData!$B:$B,'Publication Table (%)'!L$7)/
SUMIFS(AllPublicationData!$E:$E,AllPublicationData!$A:$A,'Publication Table (%)'!$B186,AllPublicationData!$B:$B,'Publication Table (%)'!L$7)),
IF('Publication Table (%)'!$C$5="Operations cancelled for clinical reasons",
IFERROR(SUMIFS(AllPublicationData!$H:$H,AllPublicationData!$A:$A,'Publication Table (%)'!$B186,AllPublicationData!$B:$B,'Publication Table (%)'!$C$4,AllPublicationData!$D:$D,'Publication Table (%)'!L$7)/
SUMIFS(AllPublicationData!$E:$E,AllPublicationData!$A:$A,'Publication Table (%)'!$B186,AllPublicationData!$B:$B,'Publication Table (%)'!$C$4,AllPublicationData!$D:$D,'Publication Table (%)'!L$7),
SUMIFS(AllPublicationData!$H:$H,AllPublicationData!$A:$A,'Publication Table (%)'!$B186,AllPublicationData!$B:$B,'Publication Table (%)'!L$7)/
SUMIFS(AllPublicationData!$E:$E,AllPublicationData!$A:$A,'Publication Table (%)'!$B186,AllPublicationData!$B:$B,'Publication Table (%)'!L$7)),
IF('Publication Table (%)'!$C$5="Operations cancelled for non-clinical/capacity reasons",
IFERROR(SUMIFS(AllPublicationData!$I:$I,AllPublicationData!$A:$A,'Publication Table (%)'!$B186,AllPublicationData!$B:$B,'Publication Table (%)'!$C$4,AllPublicationData!$D:$D,'Publication Table (%)'!L$7)/
SUMIFS(AllPublicationData!$E:$E,AllPublicationData!$A:$A,'Publication Table (%)'!$B186,AllPublicationData!$B:$B,'Publication Table (%)'!$C$4,AllPublicationData!$D:$D,'Publication Table (%)'!L$7),
SUMIFS(AllPublicationData!$I:$I,AllPublicationData!$A:$A,'Publication Table (%)'!$B186,AllPublicationData!$B:$B,'Publication Table (%)'!L$7)/
SUMIFS(AllPublicationData!$E:$E,AllPublicationData!$A:$A,'Publication Table (%)'!$B186,AllPublicationData!$B:$B,'Publication Table (%)'!L$7)),
IF('Publication Table (%)'!$C$5="Cancellations for other reasons",
IFERROR(SUMIFS(AllPublicationData!$J:$J,AllPublicationData!$A:$A,'Publication Table (%)'!$B186,AllPublicationData!$B:$B,'Publication Table (%)'!$C$4,AllPublicationData!$D:$D,'Publication Table (%)'!L$7)/
SUMIFS(AllPublicationData!$E:$E,AllPublicationData!$A:$A,'Publication Table (%)'!$B186,AllPublicationData!$B:$B,'Publication Table (%)'!$C$4,AllPublicationData!$D:$D,'Publication Table (%)'!L$7),
SUMIFS(AllPublicationData!$J:$J,AllPublicationData!$A:$A,'Publication Table (%)'!$B186,AllPublicationData!$B:$B,'Publication Table (%)'!L$7)/
SUMIFS(AllPublicationData!$E:$E,AllPublicationData!$A:$A,'Publication Table (%)'!$B186,AllPublicationData!$B:$B,'Publication Table (%)'!L$7)))))))</f>
        <v>#DIV/0!</v>
      </c>
      <c r="M186" s="96" t="e">
        <f>IF('Publication Table (%)'!$C$5="All Cancelled Operations",
IFERROR(SUMIFS(AllPublicationData!$F:$F,AllPublicationData!$A:$A,'Publication Table (%)'!$B186,AllPublicationData!$B:$B,'Publication Table (%)'!$C$4,AllPublicationData!$D:$D,'Publication Table (%)'!M$7)/
SUMIFS(AllPublicationData!$E:$E,AllPublicationData!$A:$A,'Publication Table (%)'!$B186,AllPublicationData!$B:$B,'Publication Table (%)'!$C$4,AllPublicationData!$D:$D,'Publication Table (%)'!M$7),
SUMIFS(AllPublicationData!$F:$F,AllPublicationData!$A:$A,'Publication Table (%)'!$B186,AllPublicationData!$B:$B,'Publication Table (%)'!M$7)/
SUMIFS(AllPublicationData!$E:$E,AllPublicationData!$A:$A,'Publication Table (%)'!$B186,AllPublicationData!$B:$B,'Publication Table (%)'!M$7)),
IF('Publication Table (%)'!$C$5="Operations cancelled by patient",
IFERROR(SUMIFS(AllPublicationData!$G:$G,AllPublicationData!$A:$A,'Publication Table (%)'!$B186,AllPublicationData!$B:$B,'Publication Table (%)'!$C$4,AllPublicationData!$D:$D,'Publication Table (%)'!M$7)/
SUMIFS(AllPublicationData!$E:$E,AllPublicationData!$A:$A,'Publication Table (%)'!$B186,AllPublicationData!$B:$B,'Publication Table (%)'!$C$4,AllPublicationData!$D:$D,'Publication Table (%)'!M$7),
SUMIFS(AllPublicationData!$G:$G,AllPublicationData!$A:$A,'Publication Table (%)'!$B186,AllPublicationData!$B:$B,'Publication Table (%)'!M$7)/
SUMIFS(AllPublicationData!$E:$E,AllPublicationData!$A:$A,'Publication Table (%)'!$B186,AllPublicationData!$B:$B,'Publication Table (%)'!M$7)),
IF('Publication Table (%)'!$C$5="Operations cancelled for clinical reasons",
IFERROR(SUMIFS(AllPublicationData!$H:$H,AllPublicationData!$A:$A,'Publication Table (%)'!$B186,AllPublicationData!$B:$B,'Publication Table (%)'!$C$4,AllPublicationData!$D:$D,'Publication Table (%)'!M$7)/
SUMIFS(AllPublicationData!$E:$E,AllPublicationData!$A:$A,'Publication Table (%)'!$B186,AllPublicationData!$B:$B,'Publication Table (%)'!$C$4,AllPublicationData!$D:$D,'Publication Table (%)'!M$7),
SUMIFS(AllPublicationData!$H:$H,AllPublicationData!$A:$A,'Publication Table (%)'!$B186,AllPublicationData!$B:$B,'Publication Table (%)'!M$7)/
SUMIFS(AllPublicationData!$E:$E,AllPublicationData!$A:$A,'Publication Table (%)'!$B186,AllPublicationData!$B:$B,'Publication Table (%)'!M$7)),
IF('Publication Table (%)'!$C$5="Operations cancelled for non-clinical/capacity reasons",
IFERROR(SUMIFS(AllPublicationData!$I:$I,AllPublicationData!$A:$A,'Publication Table (%)'!$B186,AllPublicationData!$B:$B,'Publication Table (%)'!$C$4,AllPublicationData!$D:$D,'Publication Table (%)'!M$7)/
SUMIFS(AllPublicationData!$E:$E,AllPublicationData!$A:$A,'Publication Table (%)'!$B186,AllPublicationData!$B:$B,'Publication Table (%)'!$C$4,AllPublicationData!$D:$D,'Publication Table (%)'!M$7),
SUMIFS(AllPublicationData!$I:$I,AllPublicationData!$A:$A,'Publication Table (%)'!$B186,AllPublicationData!$B:$B,'Publication Table (%)'!M$7)/
SUMIFS(AllPublicationData!$E:$E,AllPublicationData!$A:$A,'Publication Table (%)'!$B186,AllPublicationData!$B:$B,'Publication Table (%)'!M$7)),
IF('Publication Table (%)'!$C$5="Cancellations for other reasons",
IFERROR(SUMIFS(AllPublicationData!$J:$J,AllPublicationData!$A:$A,'Publication Table (%)'!$B186,AllPublicationData!$B:$B,'Publication Table (%)'!$C$4,AllPublicationData!$D:$D,'Publication Table (%)'!M$7)/
SUMIFS(AllPublicationData!$E:$E,AllPublicationData!$A:$A,'Publication Table (%)'!$B186,AllPublicationData!$B:$B,'Publication Table (%)'!$C$4,AllPublicationData!$D:$D,'Publication Table (%)'!M$7),
SUMIFS(AllPublicationData!$J:$J,AllPublicationData!$A:$A,'Publication Table (%)'!$B186,AllPublicationData!$B:$B,'Publication Table (%)'!M$7)/
SUMIFS(AllPublicationData!$E:$E,AllPublicationData!$A:$A,'Publication Table (%)'!$B186,AllPublicationData!$B:$B,'Publication Table (%)'!M$7)))))))</f>
        <v>#DIV/0!</v>
      </c>
      <c r="N186" s="96" t="e">
        <f>IF('Publication Table (%)'!$C$5="All Cancelled Operations",
IFERROR(SUMIFS(AllPublicationData!$F:$F,AllPublicationData!$A:$A,'Publication Table (%)'!$B186,AllPublicationData!$B:$B,'Publication Table (%)'!$C$4,AllPublicationData!$D:$D,'Publication Table (%)'!N$7)/
SUMIFS(AllPublicationData!$E:$E,AllPublicationData!$A:$A,'Publication Table (%)'!$B186,AllPublicationData!$B:$B,'Publication Table (%)'!$C$4,AllPublicationData!$D:$D,'Publication Table (%)'!N$7),
SUMIFS(AllPublicationData!$F:$F,AllPublicationData!$A:$A,'Publication Table (%)'!$B186,AllPublicationData!$B:$B,'Publication Table (%)'!N$7)/
SUMIFS(AllPublicationData!$E:$E,AllPublicationData!$A:$A,'Publication Table (%)'!$B186,AllPublicationData!$B:$B,'Publication Table (%)'!N$7)),
IF('Publication Table (%)'!$C$5="Operations cancelled by patient",
IFERROR(SUMIFS(AllPublicationData!$G:$G,AllPublicationData!$A:$A,'Publication Table (%)'!$B186,AllPublicationData!$B:$B,'Publication Table (%)'!$C$4,AllPublicationData!$D:$D,'Publication Table (%)'!N$7)/
SUMIFS(AllPublicationData!$E:$E,AllPublicationData!$A:$A,'Publication Table (%)'!$B186,AllPublicationData!$B:$B,'Publication Table (%)'!$C$4,AllPublicationData!$D:$D,'Publication Table (%)'!N$7),
SUMIFS(AllPublicationData!$G:$G,AllPublicationData!$A:$A,'Publication Table (%)'!$B186,AllPublicationData!$B:$B,'Publication Table (%)'!N$7)/
SUMIFS(AllPublicationData!$E:$E,AllPublicationData!$A:$A,'Publication Table (%)'!$B186,AllPublicationData!$B:$B,'Publication Table (%)'!N$7)),
IF('Publication Table (%)'!$C$5="Operations cancelled for clinical reasons",
IFERROR(SUMIFS(AllPublicationData!$H:$H,AllPublicationData!$A:$A,'Publication Table (%)'!$B186,AllPublicationData!$B:$B,'Publication Table (%)'!$C$4,AllPublicationData!$D:$D,'Publication Table (%)'!N$7)/
SUMIFS(AllPublicationData!$E:$E,AllPublicationData!$A:$A,'Publication Table (%)'!$B186,AllPublicationData!$B:$B,'Publication Table (%)'!$C$4,AllPublicationData!$D:$D,'Publication Table (%)'!N$7),
SUMIFS(AllPublicationData!$H:$H,AllPublicationData!$A:$A,'Publication Table (%)'!$B186,AllPublicationData!$B:$B,'Publication Table (%)'!N$7)/
SUMIFS(AllPublicationData!$E:$E,AllPublicationData!$A:$A,'Publication Table (%)'!$B186,AllPublicationData!$B:$B,'Publication Table (%)'!N$7)),
IF('Publication Table (%)'!$C$5="Operations cancelled for non-clinical/capacity reasons",
IFERROR(SUMIFS(AllPublicationData!$I:$I,AllPublicationData!$A:$A,'Publication Table (%)'!$B186,AllPublicationData!$B:$B,'Publication Table (%)'!$C$4,AllPublicationData!$D:$D,'Publication Table (%)'!N$7)/
SUMIFS(AllPublicationData!$E:$E,AllPublicationData!$A:$A,'Publication Table (%)'!$B186,AllPublicationData!$B:$B,'Publication Table (%)'!$C$4,AllPublicationData!$D:$D,'Publication Table (%)'!N$7),
SUMIFS(AllPublicationData!$I:$I,AllPublicationData!$A:$A,'Publication Table (%)'!$B186,AllPublicationData!$B:$B,'Publication Table (%)'!N$7)/
SUMIFS(AllPublicationData!$E:$E,AllPublicationData!$A:$A,'Publication Table (%)'!$B186,AllPublicationData!$B:$B,'Publication Table (%)'!N$7)),
IF('Publication Table (%)'!$C$5="Cancellations for other reasons",
IFERROR(SUMIFS(AllPublicationData!$J:$J,AllPublicationData!$A:$A,'Publication Table (%)'!$B186,AllPublicationData!$B:$B,'Publication Table (%)'!$C$4,AllPublicationData!$D:$D,'Publication Table (%)'!N$7)/
SUMIFS(AllPublicationData!$E:$E,AllPublicationData!$A:$A,'Publication Table (%)'!$B186,AllPublicationData!$B:$B,'Publication Table (%)'!$C$4,AllPublicationData!$D:$D,'Publication Table (%)'!N$7),
SUMIFS(AllPublicationData!$J:$J,AllPublicationData!$A:$A,'Publication Table (%)'!$B186,AllPublicationData!$B:$B,'Publication Table (%)'!N$7)/
SUMIFS(AllPublicationData!$E:$E,AllPublicationData!$A:$A,'Publication Table (%)'!$B186,AllPublicationData!$B:$B,'Publication Table (%)'!N$7)))))))</f>
        <v>#DIV/0!</v>
      </c>
      <c r="O186" s="96" t="e">
        <f>IF('Publication Table (%)'!$C$5="All Cancelled Operations",
IFERROR(SUMIFS(AllPublicationData!$F:$F,AllPublicationData!$A:$A,'Publication Table (%)'!$B186,AllPublicationData!$B:$B,'Publication Table (%)'!$C$4,AllPublicationData!$D:$D,'Publication Table (%)'!O$7)/
SUMIFS(AllPublicationData!$E:$E,AllPublicationData!$A:$A,'Publication Table (%)'!$B186,AllPublicationData!$B:$B,'Publication Table (%)'!$C$4,AllPublicationData!$D:$D,'Publication Table (%)'!O$7),
SUMIFS(AllPublicationData!$F:$F,AllPublicationData!$A:$A,'Publication Table (%)'!$B186,AllPublicationData!$B:$B,'Publication Table (%)'!O$7)/
SUMIFS(AllPublicationData!$E:$E,AllPublicationData!$A:$A,'Publication Table (%)'!$B186,AllPublicationData!$B:$B,'Publication Table (%)'!O$7)),
IF('Publication Table (%)'!$C$5="Operations cancelled by patient",
IFERROR(SUMIFS(AllPublicationData!$G:$G,AllPublicationData!$A:$A,'Publication Table (%)'!$B186,AllPublicationData!$B:$B,'Publication Table (%)'!$C$4,AllPublicationData!$D:$D,'Publication Table (%)'!O$7)/
SUMIFS(AllPublicationData!$E:$E,AllPublicationData!$A:$A,'Publication Table (%)'!$B186,AllPublicationData!$B:$B,'Publication Table (%)'!$C$4,AllPublicationData!$D:$D,'Publication Table (%)'!O$7),
SUMIFS(AllPublicationData!$G:$G,AllPublicationData!$A:$A,'Publication Table (%)'!$B186,AllPublicationData!$B:$B,'Publication Table (%)'!O$7)/
SUMIFS(AllPublicationData!$E:$E,AllPublicationData!$A:$A,'Publication Table (%)'!$B186,AllPublicationData!$B:$B,'Publication Table (%)'!O$7)),
IF('Publication Table (%)'!$C$5="Operations cancelled for clinical reasons",
IFERROR(SUMIFS(AllPublicationData!$H:$H,AllPublicationData!$A:$A,'Publication Table (%)'!$B186,AllPublicationData!$B:$B,'Publication Table (%)'!$C$4,AllPublicationData!$D:$D,'Publication Table (%)'!O$7)/
SUMIFS(AllPublicationData!$E:$E,AllPublicationData!$A:$A,'Publication Table (%)'!$B186,AllPublicationData!$B:$B,'Publication Table (%)'!$C$4,AllPublicationData!$D:$D,'Publication Table (%)'!O$7),
SUMIFS(AllPublicationData!$H:$H,AllPublicationData!$A:$A,'Publication Table (%)'!$B186,AllPublicationData!$B:$B,'Publication Table (%)'!O$7)/
SUMIFS(AllPublicationData!$E:$E,AllPublicationData!$A:$A,'Publication Table (%)'!$B186,AllPublicationData!$B:$B,'Publication Table (%)'!O$7)),
IF('Publication Table (%)'!$C$5="Operations cancelled for non-clinical/capacity reasons",
IFERROR(SUMIFS(AllPublicationData!$I:$I,AllPublicationData!$A:$A,'Publication Table (%)'!$B186,AllPublicationData!$B:$B,'Publication Table (%)'!$C$4,AllPublicationData!$D:$D,'Publication Table (%)'!O$7)/
SUMIFS(AllPublicationData!$E:$E,AllPublicationData!$A:$A,'Publication Table (%)'!$B186,AllPublicationData!$B:$B,'Publication Table (%)'!$C$4,AllPublicationData!$D:$D,'Publication Table (%)'!O$7),
SUMIFS(AllPublicationData!$I:$I,AllPublicationData!$A:$A,'Publication Table (%)'!$B186,AllPublicationData!$B:$B,'Publication Table (%)'!O$7)/
SUMIFS(AllPublicationData!$E:$E,AllPublicationData!$A:$A,'Publication Table (%)'!$B186,AllPublicationData!$B:$B,'Publication Table (%)'!O$7)),
IF('Publication Table (%)'!$C$5="Cancellations for other reasons",
IFERROR(SUMIFS(AllPublicationData!$J:$J,AllPublicationData!$A:$A,'Publication Table (%)'!$B186,AllPublicationData!$B:$B,'Publication Table (%)'!$C$4,AllPublicationData!$D:$D,'Publication Table (%)'!O$7)/
SUMIFS(AllPublicationData!$E:$E,AllPublicationData!$A:$A,'Publication Table (%)'!$B186,AllPublicationData!$B:$B,'Publication Table (%)'!$C$4,AllPublicationData!$D:$D,'Publication Table (%)'!O$7),
SUMIFS(AllPublicationData!$J:$J,AllPublicationData!$A:$A,'Publication Table (%)'!$B186,AllPublicationData!$B:$B,'Publication Table (%)'!O$7)/
SUMIFS(AllPublicationData!$E:$E,AllPublicationData!$A:$A,'Publication Table (%)'!$B186,AllPublicationData!$B:$B,'Publication Table (%)'!O$7)))))))</f>
        <v>#DIV/0!</v>
      </c>
      <c r="P186" s="96" t="e">
        <f>IF('Publication Table (%)'!$C$5="All Cancelled Operations",
IFERROR(SUMIFS(AllPublicationData!$F:$F,AllPublicationData!$A:$A,'Publication Table (%)'!$B186,AllPublicationData!$B:$B,'Publication Table (%)'!$C$4,AllPublicationData!$D:$D,'Publication Table (%)'!P$7)/
SUMIFS(AllPublicationData!$E:$E,AllPublicationData!$A:$A,'Publication Table (%)'!$B186,AllPublicationData!$B:$B,'Publication Table (%)'!$C$4,AllPublicationData!$D:$D,'Publication Table (%)'!P$7),
SUMIFS(AllPublicationData!$F:$F,AllPublicationData!$A:$A,'Publication Table (%)'!$B186,AllPublicationData!$B:$B,'Publication Table (%)'!P$7)/
SUMIFS(AllPublicationData!$E:$E,AllPublicationData!$A:$A,'Publication Table (%)'!$B186,AllPublicationData!$B:$B,'Publication Table (%)'!P$7)),
IF('Publication Table (%)'!$C$5="Operations cancelled by patient",
IFERROR(SUMIFS(AllPublicationData!$G:$G,AllPublicationData!$A:$A,'Publication Table (%)'!$B186,AllPublicationData!$B:$B,'Publication Table (%)'!$C$4,AllPublicationData!$D:$D,'Publication Table (%)'!P$7)/
SUMIFS(AllPublicationData!$E:$E,AllPublicationData!$A:$A,'Publication Table (%)'!$B186,AllPublicationData!$B:$B,'Publication Table (%)'!$C$4,AllPublicationData!$D:$D,'Publication Table (%)'!P$7),
SUMIFS(AllPublicationData!$G:$G,AllPublicationData!$A:$A,'Publication Table (%)'!$B186,AllPublicationData!$B:$B,'Publication Table (%)'!P$7)/
SUMIFS(AllPublicationData!$E:$E,AllPublicationData!$A:$A,'Publication Table (%)'!$B186,AllPublicationData!$B:$B,'Publication Table (%)'!P$7)),
IF('Publication Table (%)'!$C$5="Operations cancelled for clinical reasons",
IFERROR(SUMIFS(AllPublicationData!$H:$H,AllPublicationData!$A:$A,'Publication Table (%)'!$B186,AllPublicationData!$B:$B,'Publication Table (%)'!$C$4,AllPublicationData!$D:$D,'Publication Table (%)'!P$7)/
SUMIFS(AllPublicationData!$E:$E,AllPublicationData!$A:$A,'Publication Table (%)'!$B186,AllPublicationData!$B:$B,'Publication Table (%)'!$C$4,AllPublicationData!$D:$D,'Publication Table (%)'!P$7),
SUMIFS(AllPublicationData!$H:$H,AllPublicationData!$A:$A,'Publication Table (%)'!$B186,AllPublicationData!$B:$B,'Publication Table (%)'!P$7)/
SUMIFS(AllPublicationData!$E:$E,AllPublicationData!$A:$A,'Publication Table (%)'!$B186,AllPublicationData!$B:$B,'Publication Table (%)'!P$7)),
IF('Publication Table (%)'!$C$5="Operations cancelled for non-clinical/capacity reasons",
IFERROR(SUMIFS(AllPublicationData!$I:$I,AllPublicationData!$A:$A,'Publication Table (%)'!$B186,AllPublicationData!$B:$B,'Publication Table (%)'!$C$4,AllPublicationData!$D:$D,'Publication Table (%)'!P$7)/
SUMIFS(AllPublicationData!$E:$E,AllPublicationData!$A:$A,'Publication Table (%)'!$B186,AllPublicationData!$B:$B,'Publication Table (%)'!$C$4,AllPublicationData!$D:$D,'Publication Table (%)'!P$7),
SUMIFS(AllPublicationData!$I:$I,AllPublicationData!$A:$A,'Publication Table (%)'!$B186,AllPublicationData!$B:$B,'Publication Table (%)'!P$7)/
SUMIFS(AllPublicationData!$E:$E,AllPublicationData!$A:$A,'Publication Table (%)'!$B186,AllPublicationData!$B:$B,'Publication Table (%)'!P$7)),
IF('Publication Table (%)'!$C$5="Cancellations for other reasons",
IFERROR(SUMIFS(AllPublicationData!$J:$J,AllPublicationData!$A:$A,'Publication Table (%)'!$B186,AllPublicationData!$B:$B,'Publication Table (%)'!$C$4,AllPublicationData!$D:$D,'Publication Table (%)'!P$7)/
SUMIFS(AllPublicationData!$E:$E,AllPublicationData!$A:$A,'Publication Table (%)'!$B186,AllPublicationData!$B:$B,'Publication Table (%)'!$C$4,AllPublicationData!$D:$D,'Publication Table (%)'!P$7),
SUMIFS(AllPublicationData!$J:$J,AllPublicationData!$A:$A,'Publication Table (%)'!$B186,AllPublicationData!$B:$B,'Publication Table (%)'!P$7)/
SUMIFS(AllPublicationData!$E:$E,AllPublicationData!$A:$A,'Publication Table (%)'!$B186,AllPublicationData!$B:$B,'Publication Table (%)'!P$7)))))))</f>
        <v>#DIV/0!</v>
      </c>
      <c r="Q186" s="96" t="e">
        <f>IF('Publication Table (%)'!$C$5="All Cancelled Operations",
IFERROR(SUMIFS(AllPublicationData!$F:$F,AllPublicationData!$A:$A,'Publication Table (%)'!$B186,AllPublicationData!$B:$B,'Publication Table (%)'!$C$4,AllPublicationData!$D:$D,'Publication Table (%)'!Q$7)/
SUMIFS(AllPublicationData!$E:$E,AllPublicationData!$A:$A,'Publication Table (%)'!$B186,AllPublicationData!$B:$B,'Publication Table (%)'!$C$4,AllPublicationData!$D:$D,'Publication Table (%)'!Q$7),
SUMIFS(AllPublicationData!$F:$F,AllPublicationData!$A:$A,'Publication Table (%)'!$B186,AllPublicationData!$B:$B,'Publication Table (%)'!Q$7)/
SUMIFS(AllPublicationData!$E:$E,AllPublicationData!$A:$A,'Publication Table (%)'!$B186,AllPublicationData!$B:$B,'Publication Table (%)'!Q$7)),
IF('Publication Table (%)'!$C$5="Operations cancelled by patient",
IFERROR(SUMIFS(AllPublicationData!$G:$G,AllPublicationData!$A:$A,'Publication Table (%)'!$B186,AllPublicationData!$B:$B,'Publication Table (%)'!$C$4,AllPublicationData!$D:$D,'Publication Table (%)'!Q$7)/
SUMIFS(AllPublicationData!$E:$E,AllPublicationData!$A:$A,'Publication Table (%)'!$B186,AllPublicationData!$B:$B,'Publication Table (%)'!$C$4,AllPublicationData!$D:$D,'Publication Table (%)'!Q$7),
SUMIFS(AllPublicationData!$G:$G,AllPublicationData!$A:$A,'Publication Table (%)'!$B186,AllPublicationData!$B:$B,'Publication Table (%)'!Q$7)/
SUMIFS(AllPublicationData!$E:$E,AllPublicationData!$A:$A,'Publication Table (%)'!$B186,AllPublicationData!$B:$B,'Publication Table (%)'!Q$7)),
IF('Publication Table (%)'!$C$5="Operations cancelled for clinical reasons",
IFERROR(SUMIFS(AllPublicationData!$H:$H,AllPublicationData!$A:$A,'Publication Table (%)'!$B186,AllPublicationData!$B:$B,'Publication Table (%)'!$C$4,AllPublicationData!$D:$D,'Publication Table (%)'!Q$7)/
SUMIFS(AllPublicationData!$E:$E,AllPublicationData!$A:$A,'Publication Table (%)'!$B186,AllPublicationData!$B:$B,'Publication Table (%)'!$C$4,AllPublicationData!$D:$D,'Publication Table (%)'!Q$7),
SUMIFS(AllPublicationData!$H:$H,AllPublicationData!$A:$A,'Publication Table (%)'!$B186,AllPublicationData!$B:$B,'Publication Table (%)'!Q$7)/
SUMIFS(AllPublicationData!$E:$E,AllPublicationData!$A:$A,'Publication Table (%)'!$B186,AllPublicationData!$B:$B,'Publication Table (%)'!Q$7)),
IF('Publication Table (%)'!$C$5="Operations cancelled for non-clinical/capacity reasons",
IFERROR(SUMIFS(AllPublicationData!$I:$I,AllPublicationData!$A:$A,'Publication Table (%)'!$B186,AllPublicationData!$B:$B,'Publication Table (%)'!$C$4,AllPublicationData!$D:$D,'Publication Table (%)'!Q$7)/
SUMIFS(AllPublicationData!$E:$E,AllPublicationData!$A:$A,'Publication Table (%)'!$B186,AllPublicationData!$B:$B,'Publication Table (%)'!$C$4,AllPublicationData!$D:$D,'Publication Table (%)'!Q$7),
SUMIFS(AllPublicationData!$I:$I,AllPublicationData!$A:$A,'Publication Table (%)'!$B186,AllPublicationData!$B:$B,'Publication Table (%)'!Q$7)/
SUMIFS(AllPublicationData!$E:$E,AllPublicationData!$A:$A,'Publication Table (%)'!$B186,AllPublicationData!$B:$B,'Publication Table (%)'!Q$7)),
IF('Publication Table (%)'!$C$5="Cancellations for other reasons",
IFERROR(SUMIFS(AllPublicationData!$J:$J,AllPublicationData!$A:$A,'Publication Table (%)'!$B186,AllPublicationData!$B:$B,'Publication Table (%)'!$C$4,AllPublicationData!$D:$D,'Publication Table (%)'!Q$7)/
SUMIFS(AllPublicationData!$E:$E,AllPublicationData!$A:$A,'Publication Table (%)'!$B186,AllPublicationData!$B:$B,'Publication Table (%)'!$C$4,AllPublicationData!$D:$D,'Publication Table (%)'!Q$7),
SUMIFS(AllPublicationData!$J:$J,AllPublicationData!$A:$A,'Publication Table (%)'!$B186,AllPublicationData!$B:$B,'Publication Table (%)'!Q$7)/
SUMIFS(AllPublicationData!$E:$E,AllPublicationData!$A:$A,'Publication Table (%)'!$B186,AllPublicationData!$B:$B,'Publication Table (%)'!Q$7)))))))</f>
        <v>#DIV/0!</v>
      </c>
      <c r="R186" s="96" t="e">
        <f>IF('Publication Table (%)'!$C$5="All Cancelled Operations",
IFERROR(SUMIFS(AllPublicationData!$F:$F,AllPublicationData!$A:$A,'Publication Table (%)'!$B186,AllPublicationData!$B:$B,'Publication Table (%)'!$C$4,AllPublicationData!$D:$D,'Publication Table (%)'!R$7)/
SUMIFS(AllPublicationData!$E:$E,AllPublicationData!$A:$A,'Publication Table (%)'!$B186,AllPublicationData!$B:$B,'Publication Table (%)'!$C$4,AllPublicationData!$D:$D,'Publication Table (%)'!R$7),
SUMIFS(AllPublicationData!$F:$F,AllPublicationData!$A:$A,'Publication Table (%)'!$B186,AllPublicationData!$B:$B,'Publication Table (%)'!R$7)/
SUMIFS(AllPublicationData!$E:$E,AllPublicationData!$A:$A,'Publication Table (%)'!$B186,AllPublicationData!$B:$B,'Publication Table (%)'!R$7)),
IF('Publication Table (%)'!$C$5="Operations cancelled by patient",
IFERROR(SUMIFS(AllPublicationData!$G:$G,AllPublicationData!$A:$A,'Publication Table (%)'!$B186,AllPublicationData!$B:$B,'Publication Table (%)'!$C$4,AllPublicationData!$D:$D,'Publication Table (%)'!R$7)/
SUMIFS(AllPublicationData!$E:$E,AllPublicationData!$A:$A,'Publication Table (%)'!$B186,AllPublicationData!$B:$B,'Publication Table (%)'!$C$4,AllPublicationData!$D:$D,'Publication Table (%)'!R$7),
SUMIFS(AllPublicationData!$G:$G,AllPublicationData!$A:$A,'Publication Table (%)'!$B186,AllPublicationData!$B:$B,'Publication Table (%)'!R$7)/
SUMIFS(AllPublicationData!$E:$E,AllPublicationData!$A:$A,'Publication Table (%)'!$B186,AllPublicationData!$B:$B,'Publication Table (%)'!R$7)),
IF('Publication Table (%)'!$C$5="Operations cancelled for clinical reasons",
IFERROR(SUMIFS(AllPublicationData!$H:$H,AllPublicationData!$A:$A,'Publication Table (%)'!$B186,AllPublicationData!$B:$B,'Publication Table (%)'!$C$4,AllPublicationData!$D:$D,'Publication Table (%)'!R$7)/
SUMIFS(AllPublicationData!$E:$E,AllPublicationData!$A:$A,'Publication Table (%)'!$B186,AllPublicationData!$B:$B,'Publication Table (%)'!$C$4,AllPublicationData!$D:$D,'Publication Table (%)'!R$7),
SUMIFS(AllPublicationData!$H:$H,AllPublicationData!$A:$A,'Publication Table (%)'!$B186,AllPublicationData!$B:$B,'Publication Table (%)'!R$7)/
SUMIFS(AllPublicationData!$E:$E,AllPublicationData!$A:$A,'Publication Table (%)'!$B186,AllPublicationData!$B:$B,'Publication Table (%)'!R$7)),
IF('Publication Table (%)'!$C$5="Operations cancelled for non-clinical/capacity reasons",
IFERROR(SUMIFS(AllPublicationData!$I:$I,AllPublicationData!$A:$A,'Publication Table (%)'!$B186,AllPublicationData!$B:$B,'Publication Table (%)'!$C$4,AllPublicationData!$D:$D,'Publication Table (%)'!R$7)/
SUMIFS(AllPublicationData!$E:$E,AllPublicationData!$A:$A,'Publication Table (%)'!$B186,AllPublicationData!$B:$B,'Publication Table (%)'!$C$4,AllPublicationData!$D:$D,'Publication Table (%)'!R$7),
SUMIFS(AllPublicationData!$I:$I,AllPublicationData!$A:$A,'Publication Table (%)'!$B186,AllPublicationData!$B:$B,'Publication Table (%)'!R$7)/
SUMIFS(AllPublicationData!$E:$E,AllPublicationData!$A:$A,'Publication Table (%)'!$B186,AllPublicationData!$B:$B,'Publication Table (%)'!R$7)),
IF('Publication Table (%)'!$C$5="Cancellations for other reasons",
IFERROR(SUMIFS(AllPublicationData!$J:$J,AllPublicationData!$A:$A,'Publication Table (%)'!$B186,AllPublicationData!$B:$B,'Publication Table (%)'!$C$4,AllPublicationData!$D:$D,'Publication Table (%)'!R$7)/
SUMIFS(AllPublicationData!$E:$E,AllPublicationData!$A:$A,'Publication Table (%)'!$B186,AllPublicationData!$B:$B,'Publication Table (%)'!$C$4,AllPublicationData!$D:$D,'Publication Table (%)'!R$7),
SUMIFS(AllPublicationData!$J:$J,AllPublicationData!$A:$A,'Publication Table (%)'!$B186,AllPublicationData!$B:$B,'Publication Table (%)'!R$7)/
SUMIFS(AllPublicationData!$E:$E,AllPublicationData!$A:$A,'Publication Table (%)'!$B186,AllPublicationData!$B:$B,'Publication Table (%)'!R$7)))))))</f>
        <v>#DIV/0!</v>
      </c>
      <c r="S186" s="96" t="e">
        <f>IF('Publication Table (%)'!$C$5="All Cancelled Operations",
IFERROR(SUMIFS(AllPublicationData!$F:$F,AllPublicationData!$A:$A,'Publication Table (%)'!$B186,AllPublicationData!$B:$B,'Publication Table (%)'!$C$4,AllPublicationData!$D:$D,'Publication Table (%)'!S$7)/
SUMIFS(AllPublicationData!$E:$E,AllPublicationData!$A:$A,'Publication Table (%)'!$B186,AllPublicationData!$B:$B,'Publication Table (%)'!$C$4,AllPublicationData!$D:$D,'Publication Table (%)'!S$7),
SUMIFS(AllPublicationData!$F:$F,AllPublicationData!$A:$A,'Publication Table (%)'!$B186,AllPublicationData!$B:$B,'Publication Table (%)'!S$7)/
SUMIFS(AllPublicationData!$E:$E,AllPublicationData!$A:$A,'Publication Table (%)'!$B186,AllPublicationData!$B:$B,'Publication Table (%)'!S$7)),
IF('Publication Table (%)'!$C$5="Operations cancelled by patient",
IFERROR(SUMIFS(AllPublicationData!$G:$G,AllPublicationData!$A:$A,'Publication Table (%)'!$B186,AllPublicationData!$B:$B,'Publication Table (%)'!$C$4,AllPublicationData!$D:$D,'Publication Table (%)'!S$7)/
SUMIFS(AllPublicationData!$E:$E,AllPublicationData!$A:$A,'Publication Table (%)'!$B186,AllPublicationData!$B:$B,'Publication Table (%)'!$C$4,AllPublicationData!$D:$D,'Publication Table (%)'!S$7),
SUMIFS(AllPublicationData!$G:$G,AllPublicationData!$A:$A,'Publication Table (%)'!$B186,AllPublicationData!$B:$B,'Publication Table (%)'!S$7)/
SUMIFS(AllPublicationData!$E:$E,AllPublicationData!$A:$A,'Publication Table (%)'!$B186,AllPublicationData!$B:$B,'Publication Table (%)'!S$7)),
IF('Publication Table (%)'!$C$5="Operations cancelled for clinical reasons",
IFERROR(SUMIFS(AllPublicationData!$H:$H,AllPublicationData!$A:$A,'Publication Table (%)'!$B186,AllPublicationData!$B:$B,'Publication Table (%)'!$C$4,AllPublicationData!$D:$D,'Publication Table (%)'!S$7)/
SUMIFS(AllPublicationData!$E:$E,AllPublicationData!$A:$A,'Publication Table (%)'!$B186,AllPublicationData!$B:$B,'Publication Table (%)'!$C$4,AllPublicationData!$D:$D,'Publication Table (%)'!S$7),
SUMIFS(AllPublicationData!$H:$H,AllPublicationData!$A:$A,'Publication Table (%)'!$B186,AllPublicationData!$B:$B,'Publication Table (%)'!S$7)/
SUMIFS(AllPublicationData!$E:$E,AllPublicationData!$A:$A,'Publication Table (%)'!$B186,AllPublicationData!$B:$B,'Publication Table (%)'!S$7)),
IF('Publication Table (%)'!$C$5="Operations cancelled for non-clinical/capacity reasons",
IFERROR(SUMIFS(AllPublicationData!$I:$I,AllPublicationData!$A:$A,'Publication Table (%)'!$B186,AllPublicationData!$B:$B,'Publication Table (%)'!$C$4,AllPublicationData!$D:$D,'Publication Table (%)'!S$7)/
SUMIFS(AllPublicationData!$E:$E,AllPublicationData!$A:$A,'Publication Table (%)'!$B186,AllPublicationData!$B:$B,'Publication Table (%)'!$C$4,AllPublicationData!$D:$D,'Publication Table (%)'!S$7),
SUMIFS(AllPublicationData!$I:$I,AllPublicationData!$A:$A,'Publication Table (%)'!$B186,AllPublicationData!$B:$B,'Publication Table (%)'!S$7)/
SUMIFS(AllPublicationData!$E:$E,AllPublicationData!$A:$A,'Publication Table (%)'!$B186,AllPublicationData!$B:$B,'Publication Table (%)'!S$7)),
IF('Publication Table (%)'!$C$5="Cancellations for other reasons",
IFERROR(SUMIFS(AllPublicationData!$J:$J,AllPublicationData!$A:$A,'Publication Table (%)'!$B186,AllPublicationData!$B:$B,'Publication Table (%)'!$C$4,AllPublicationData!$D:$D,'Publication Table (%)'!S$7)/
SUMIFS(AllPublicationData!$E:$E,AllPublicationData!$A:$A,'Publication Table (%)'!$B186,AllPublicationData!$B:$B,'Publication Table (%)'!$C$4,AllPublicationData!$D:$D,'Publication Table (%)'!S$7),
SUMIFS(AllPublicationData!$J:$J,AllPublicationData!$A:$A,'Publication Table (%)'!$B186,AllPublicationData!$B:$B,'Publication Table (%)'!S$7)/
SUMIFS(AllPublicationData!$E:$E,AllPublicationData!$A:$A,'Publication Table (%)'!$B186,AllPublicationData!$B:$B,'Publication Table (%)'!S$7)))))))</f>
        <v>#DIV/0!</v>
      </c>
    </row>
    <row r="187" spans="3:19" x14ac:dyDescent="0.35">
      <c r="C187" s="112">
        <f>IF('Publication Table (%)'!$C$5="All Cancelled Operations",
SUMIFS(AllPublicationData!$F:$F,AllPublicationData!$A:$A,'Publication Table (%)'!$B187,AllPublicationData!$B:$B,'Publication Table (%)'!$C$4),
IF('Publication Table (%)'!$C$5="Operations cancelled by patient",
SUMIFS(AllPublicationData!$G:$G,AllPublicationData!$A:$A,'Publication Table (%)'!$B187,AllPublicationData!$B:$B,'Publication Table (%)'!$C$4),
IF('Publication Table (%)'!$C$5="Operations cancelled for clinical reasons",
SUMIFS(AllPublicationData!$H:$H,AllPublicationData!$A:$A,'Publication Table (%)'!$B187,AllPublicationData!$B:$B,'Publication Table (%)'!$C$4),
IF('Publication Table (%)'!$C$5="Operations cancelled for non-clinical/capacity reasons",
SUMIFS(AllPublicationData!$I:$I,AllPublicationData!$A:$A,'Publication Table (%)'!$B187,AllPublicationData!$B:$B,'Publication Table (%)'!$C$4),
IF('Publication Table (%)'!$C$5="Cancellations for other reasons",
SUMIFS(AllPublicationData!$J:$J,AllPublicationData!$A:$A,'Publication Table (%)'!$B187,AllPublicationData!$B:$B,'Publication Table (%)'!$C$4))))))+
IF(AND($C$4="NHS Scotland",$C$5="All Cancelled Operations"),
SUMIFS(AllPublicationData!$F:$F,AllPublicationData!$A:$A,'Publication Table (%)'!$B187),
IF(AND($C$4="NHS Scotland",$C$5="Operations cancelled by patient"),
SUMIFS(AllPublicationData!$G:$G,AllPublicationData!$A:$A,'Publication Table (%)'!$B187),
IF(AND($C$4="NHS Scotland",$C$5="Operations cancelled for clinical reasons"),
SUMIFS(AllPublicationData!$H:$H,AllPublicationData!$A:$A,'Publication Table (%)'!$B187),
IF(AND($C$4="NHS Scotland",$C$5="Operations cancelled for non-clinical/capacity reasons"),
SUMIFS(AllPublicationData!$I:$I,AllPublicationData!$A:$A,'Publication Table (%)'!$B187),
IF(AND($C$4="NHS Scotland",$C$5="Cancellations for other reasons"),
SUMIFS(AllPublicationData!$J:$J,AllPublicationData!$A:$A,'Publication Table (%)'!$B187))))))</f>
        <v>0</v>
      </c>
      <c r="D187" s="110" t="e">
        <f>IF(AND('Publication Table (%)'!$C$5="All Cancelled Operations",$C$4&lt;&gt;"NHS Scotland"),
IFERROR(SUMIFS(AllPublicationData!$F:$F,AllPublicationData!$A:$A,'Publication Table (%)'!$B187,AllPublicationData!$B:$B,'Publication Table (%)'!$C$4,AllPublicationData!$D:$D,'Publication Table (%)'!D$7)/
SUMIFS(AllPublicationData!$E:$E,AllPublicationData!$A:$A,'Publication Table (%)'!$B187,AllPublicationData!$B:$B,'Publication Table (%)'!$C$4,AllPublicationData!$D:$D,'Publication Table (%)'!D$7),
SUMIFS(AllPublicationData!$F:$F,AllPublicationData!$A:$A,'Publication Table (%)'!$B187,AllPublicationData!$B:$B,'Publication Table (%)'!D$7)/
SUMIFS(AllPublicationData!$E:$E,AllPublicationData!$A:$A,'Publication Table (%)'!$B187,AllPublicationData!$B:$B,'Publication Table (%)'!D$7)),
IF(AND('Publication Table (%)'!$C$5="Operations cancelled by patient",$C$4&lt;&gt;"NHS Scotland"),
IFERROR(SUMIFS(AllPublicationData!$G:$G,AllPublicationData!$A:$A,'Publication Table (%)'!$B187,AllPublicationData!$B:$B,'Publication Table (%)'!$C$4,AllPublicationData!$D:$D,'Publication Table (%)'!D$7)/
SUMIFS(AllPublicationData!$E:$E,AllPublicationData!$A:$A,'Publication Table (%)'!$B187,AllPublicationData!$B:$B,'Publication Table (%)'!$C$4,AllPublicationData!$D:$D,'Publication Table (%)'!D$7),
SUMIFS(AllPublicationData!$G:$G,AllPublicationData!$A:$A,'Publication Table (%)'!$B187,AllPublicationData!$B:$B,'Publication Table (%)'!D$7)/
SUMIFS(AllPublicationData!$E:$E,AllPublicationData!$A:$A,'Publication Table (%)'!$B187,AllPublicationData!$B:$B,'Publication Table (%)'!D$7)),
IF(AND('Publication Table (%)'!$C$5="Operations cancelled for clinical reasons",$C$4&lt;&gt;"NHS Scotland"),
IFERROR(SUMIFS(AllPublicationData!$H:$H,AllPublicationData!$A:$A,'Publication Table (%)'!$B187,AllPublicationData!$B:$B,'Publication Table (%)'!$C$4,AllPublicationData!$D:$D,'Publication Table (%)'!D$7)/
SUMIFS(AllPublicationData!$E:$E,AllPublicationData!$A:$A,'Publication Table (%)'!$B187,AllPublicationData!$B:$B,'Publication Table (%)'!$C$4,AllPublicationData!$D:$D,'Publication Table (%)'!D$7),
SUMIFS(AllPublicationData!$H:$H,AllPublicationData!$A:$A,'Publication Table (%)'!$B187,AllPublicationData!$B:$B,'Publication Table (%)'!D$7)/
SUMIFS(AllPublicationData!$E:$E,AllPublicationData!$A:$A,'Publication Table (%)'!$B187,AllPublicationData!$B:$B,'Publication Table (%)'!D$7)),
IF(AND('Publication Table (%)'!$C$5="Operations cancelled for non-clinical/capacity reasons",$C$4&lt;&gt;"NHS Scotland"),
IFERROR(SUMIFS(AllPublicationData!$I:$I,AllPublicationData!$A:$A,'Publication Table (%)'!$B187,AllPublicationData!$B:$B,'Publication Table (%)'!$C$4,AllPublicationData!$D:$D,'Publication Table (%)'!D$7)/
SUMIFS(AllPublicationData!$E:$E,AllPublicationData!$A:$A,'Publication Table (%)'!$B187,AllPublicationData!$B:$B,'Publication Table (%)'!$C$4,AllPublicationData!$D:$D,'Publication Table (%)'!D$7),
SUMIFS(AllPublicationData!$I:$I,AllPublicationData!$A:$A,'Publication Table (%)'!$B187,AllPublicationData!$B:$B,'Publication Table (%)'!D$7)/
SUMIFS(AllPublicationData!$E:$E,AllPublicationData!$A:$A,'Publication Table (%)'!$B187,AllPublicationData!$B:$B,'Publication Table (%)'!D$7)),
IF(AND('Publication Table (%)'!$C$5="Cancellations for other reasons",$C$4&lt;&gt;"NHS Scotland"),
IFERROR(SUMIFS(AllPublicationData!$J:$J,AllPublicationData!$A:$A,'Publication Table (%)'!$B187,AllPublicationData!$B:$B,'Publication Table (%)'!$C$4,AllPublicationData!$D:$D,'Publication Table (%)'!D$7)/
SUMIFS(AllPublicationData!$E:$E,AllPublicationData!$A:$A,'Publication Table (%)'!$B187,AllPublicationData!$B:$B,'Publication Table (%)'!$C$4,AllPublicationData!$D:$D,'Publication Table (%)'!D$7),
SUMIFS(AllPublicationData!$J:$J,AllPublicationData!$A:$A,'Publication Table (%)'!$B187,AllPublicationData!$B:$B,'Publication Table (%)'!D$7)/
SUMIFS(AllPublicationData!$E:$E,AllPublicationData!$A:$A,'Publication Table (%)'!$B187,AllPublicationData!$B:$B,'Publication Table (%)'!D$7)),
IF(AND($C$4="NHS Scotland",$C$5="All Cancelled Operations"),
SUMIFS(AllPublicationData!$F:$F,AllPublicationData!$A:$A,'Publication Table'!$B187)/
SUMIFS(AllPublicationData!$E:$E,AllPublicationData!$A:$A,'Publication Table'!$B187),
IF(AND($C$4="NHS Scotland",$C$5="Operations cancelled by patient"),
SUMIFS(AllPublicationData!$G:$G,AllPublicationData!$A:$A,'Publication Table'!$B187)/
SUMIFS(AllPublicationData!$E:$E,AllPublicationData!$A:$A,'Publication Table'!$B187),
IF(AND($C$4="NHS Scotland",$C$5="Operations cancelled for clinical reasons"),
SUMIFS(AllPublicationData!$H:$H,AllPublicationData!$A:$A,'Publication Table'!$B187)/
SUMIFS(AllPublicationData!$E:$E,AllPublicationData!$A:$A,'Publication Table'!$B187),
IF(AND($C$4="NHS Scotland",$C$5="Operations cancelled for non-clinical/capacity reasons"),
SUMIFS(AllPublicationData!$I:$I,AllPublicationData!$A:$A,'Publication Table'!$B187)/
SUMIFS(AllPublicationData!$E:$E,AllPublicationData!$A:$A,'Publication Table'!$B187),
IF(AND($C$4="NHS Scotland",$C$5="Cancellations for other reasons"),
SUMIFS(AllPublicationData!$J:$J,AllPublicationData!$A:$A,'Publication Table'!$B187)/
SUMIFS(AllPublicationData!$E:$E,AllPublicationData!$A:$A,'Publication Table'!$B187)))))))))))</f>
        <v>#DIV/0!</v>
      </c>
      <c r="E187" s="96" t="e">
        <f>IF('Publication Table (%)'!$C$5="All Cancelled Operations",
IFERROR(SUMIFS(AllPublicationData!$F:$F,AllPublicationData!$A:$A,'Publication Table (%)'!$B187,AllPublicationData!$B:$B,'Publication Table (%)'!$C$4,AllPublicationData!$D:$D,'Publication Table (%)'!E$7)/
SUMIFS(AllPublicationData!$E:$E,AllPublicationData!$A:$A,'Publication Table (%)'!$B187,AllPublicationData!$B:$B,'Publication Table (%)'!$C$4,AllPublicationData!$D:$D,'Publication Table (%)'!E$7),
SUMIFS(AllPublicationData!$F:$F,AllPublicationData!$A:$A,'Publication Table (%)'!$B187,AllPublicationData!$B:$B,'Publication Table (%)'!E$7)/
SUMIFS(AllPublicationData!$E:$E,AllPublicationData!$A:$A,'Publication Table (%)'!$B187,AllPublicationData!$B:$B,'Publication Table (%)'!E$7)),
IF('Publication Table (%)'!$C$5="Operations cancelled by patient",
IFERROR(SUMIFS(AllPublicationData!$G:$G,AllPublicationData!$A:$A,'Publication Table (%)'!$B187,AllPublicationData!$B:$B,'Publication Table (%)'!$C$4,AllPublicationData!$D:$D,'Publication Table (%)'!E$7)/
SUMIFS(AllPublicationData!$E:$E,AllPublicationData!$A:$A,'Publication Table (%)'!$B187,AllPublicationData!$B:$B,'Publication Table (%)'!$C$4,AllPublicationData!$D:$D,'Publication Table (%)'!E$7),
SUMIFS(AllPublicationData!$G:$G,AllPublicationData!$A:$A,'Publication Table (%)'!$B187,AllPublicationData!$B:$B,'Publication Table (%)'!E$7)/
SUMIFS(AllPublicationData!$E:$E,AllPublicationData!$A:$A,'Publication Table (%)'!$B187,AllPublicationData!$B:$B,'Publication Table (%)'!E$7)),
IF('Publication Table (%)'!$C$5="Operations cancelled for clinical reasons",
IFERROR(SUMIFS(AllPublicationData!$H:$H,AllPublicationData!$A:$A,'Publication Table (%)'!$B187,AllPublicationData!$B:$B,'Publication Table (%)'!$C$4,AllPublicationData!$D:$D,'Publication Table (%)'!E$7)/
SUMIFS(AllPublicationData!$E:$E,AllPublicationData!$A:$A,'Publication Table (%)'!$B187,AllPublicationData!$B:$B,'Publication Table (%)'!$C$4,AllPublicationData!$D:$D,'Publication Table (%)'!E$7),
SUMIFS(AllPublicationData!$H:$H,AllPublicationData!$A:$A,'Publication Table (%)'!$B187,AllPublicationData!$B:$B,'Publication Table (%)'!E$7)/
SUMIFS(AllPublicationData!$E:$E,AllPublicationData!$A:$A,'Publication Table (%)'!$B187,AllPublicationData!$B:$B,'Publication Table (%)'!E$7)),
IF('Publication Table (%)'!$C$5="Operations cancelled for non-clinical/capacity reasons",
IFERROR(SUMIFS(AllPublicationData!$I:$I,AllPublicationData!$A:$A,'Publication Table (%)'!$B187,AllPublicationData!$B:$B,'Publication Table (%)'!$C$4,AllPublicationData!$D:$D,'Publication Table (%)'!E$7)/
SUMIFS(AllPublicationData!$E:$E,AllPublicationData!$A:$A,'Publication Table (%)'!$B187,AllPublicationData!$B:$B,'Publication Table (%)'!$C$4,AllPublicationData!$D:$D,'Publication Table (%)'!E$7),
SUMIFS(AllPublicationData!$I:$I,AllPublicationData!$A:$A,'Publication Table (%)'!$B187,AllPublicationData!$B:$B,'Publication Table (%)'!E$7)/
SUMIFS(AllPublicationData!$E:$E,AllPublicationData!$A:$A,'Publication Table (%)'!$B187,AllPublicationData!$B:$B,'Publication Table (%)'!E$7)),
IF('Publication Table (%)'!$C$5="Cancellations for other reasons",
IFERROR(SUMIFS(AllPublicationData!$J:$J,AllPublicationData!$A:$A,'Publication Table (%)'!$B187,AllPublicationData!$B:$B,'Publication Table (%)'!$C$4,AllPublicationData!$D:$D,'Publication Table (%)'!E$7)/
SUMIFS(AllPublicationData!$E:$E,AllPublicationData!$A:$A,'Publication Table (%)'!$B187,AllPublicationData!$B:$B,'Publication Table (%)'!$C$4,AllPublicationData!$D:$D,'Publication Table (%)'!E$7),
SUMIFS(AllPublicationData!$J:$J,AllPublicationData!$A:$A,'Publication Table (%)'!$B187,AllPublicationData!$B:$B,'Publication Table (%)'!E$7)/
SUMIFS(AllPublicationData!$E:$E,AllPublicationData!$A:$A,'Publication Table (%)'!$B187,AllPublicationData!$B:$B,'Publication Table (%)'!E$7)))))))</f>
        <v>#DIV/0!</v>
      </c>
      <c r="F187" s="96" t="e">
        <f>IF('Publication Table (%)'!$C$5="All Cancelled Operations",
IFERROR(SUMIFS(AllPublicationData!$F:$F,AllPublicationData!$A:$A,'Publication Table (%)'!$B187,AllPublicationData!$B:$B,'Publication Table (%)'!$C$4,AllPublicationData!$D:$D,'Publication Table (%)'!F$7)/
SUMIFS(AllPublicationData!$E:$E,AllPublicationData!$A:$A,'Publication Table (%)'!$B187,AllPublicationData!$B:$B,'Publication Table (%)'!$C$4,AllPublicationData!$D:$D,'Publication Table (%)'!F$7),
SUMIFS(AllPublicationData!$F:$F,AllPublicationData!$A:$A,'Publication Table (%)'!$B187,AllPublicationData!$B:$B,'Publication Table (%)'!F$7)/
SUMIFS(AllPublicationData!$E:$E,AllPublicationData!$A:$A,'Publication Table (%)'!$B187,AllPublicationData!$B:$B,'Publication Table (%)'!F$7)),
IF('Publication Table (%)'!$C$5="Operations cancelled by patient",
IFERROR(SUMIFS(AllPublicationData!$G:$G,AllPublicationData!$A:$A,'Publication Table (%)'!$B187,AllPublicationData!$B:$B,'Publication Table (%)'!$C$4,AllPublicationData!$D:$D,'Publication Table (%)'!F$7)/
SUMIFS(AllPublicationData!$E:$E,AllPublicationData!$A:$A,'Publication Table (%)'!$B187,AllPublicationData!$B:$B,'Publication Table (%)'!$C$4,AllPublicationData!$D:$D,'Publication Table (%)'!F$7),
SUMIFS(AllPublicationData!$G:$G,AllPublicationData!$A:$A,'Publication Table (%)'!$B187,AllPublicationData!$B:$B,'Publication Table (%)'!F$7)/
SUMIFS(AllPublicationData!$E:$E,AllPublicationData!$A:$A,'Publication Table (%)'!$B187,AllPublicationData!$B:$B,'Publication Table (%)'!F$7)),
IF('Publication Table (%)'!$C$5="Operations cancelled for clinical reasons",
IFERROR(SUMIFS(AllPublicationData!$H:$H,AllPublicationData!$A:$A,'Publication Table (%)'!$B187,AllPublicationData!$B:$B,'Publication Table (%)'!$C$4,AllPublicationData!$D:$D,'Publication Table (%)'!F$7)/
SUMIFS(AllPublicationData!$E:$E,AllPublicationData!$A:$A,'Publication Table (%)'!$B187,AllPublicationData!$B:$B,'Publication Table (%)'!$C$4,AllPublicationData!$D:$D,'Publication Table (%)'!F$7),
SUMIFS(AllPublicationData!$H:$H,AllPublicationData!$A:$A,'Publication Table (%)'!$B187,AllPublicationData!$B:$B,'Publication Table (%)'!F$7)/
SUMIFS(AllPublicationData!$E:$E,AllPublicationData!$A:$A,'Publication Table (%)'!$B187,AllPublicationData!$B:$B,'Publication Table (%)'!F$7)),
IF('Publication Table (%)'!$C$5="Operations cancelled for non-clinical/capacity reasons",
IFERROR(SUMIFS(AllPublicationData!$I:$I,AllPublicationData!$A:$A,'Publication Table (%)'!$B187,AllPublicationData!$B:$B,'Publication Table (%)'!$C$4,AllPublicationData!$D:$D,'Publication Table (%)'!F$7)/
SUMIFS(AllPublicationData!$E:$E,AllPublicationData!$A:$A,'Publication Table (%)'!$B187,AllPublicationData!$B:$B,'Publication Table (%)'!$C$4,AllPublicationData!$D:$D,'Publication Table (%)'!F$7),
SUMIFS(AllPublicationData!$I:$I,AllPublicationData!$A:$A,'Publication Table (%)'!$B187,AllPublicationData!$B:$B,'Publication Table (%)'!F$7)/
SUMIFS(AllPublicationData!$E:$E,AllPublicationData!$A:$A,'Publication Table (%)'!$B187,AllPublicationData!$B:$B,'Publication Table (%)'!F$7)),
IF('Publication Table (%)'!$C$5="Cancellations for other reasons",
IFERROR(SUMIFS(AllPublicationData!$J:$J,AllPublicationData!$A:$A,'Publication Table (%)'!$B187,AllPublicationData!$B:$B,'Publication Table (%)'!$C$4,AllPublicationData!$D:$D,'Publication Table (%)'!F$7)/
SUMIFS(AllPublicationData!$E:$E,AllPublicationData!$A:$A,'Publication Table (%)'!$B187,AllPublicationData!$B:$B,'Publication Table (%)'!$C$4,AllPublicationData!$D:$D,'Publication Table (%)'!F$7),
SUMIFS(AllPublicationData!$J:$J,AllPublicationData!$A:$A,'Publication Table (%)'!$B187,AllPublicationData!$B:$B,'Publication Table (%)'!F$7)/
SUMIFS(AllPublicationData!$E:$E,AllPublicationData!$A:$A,'Publication Table (%)'!$B187,AllPublicationData!$B:$B,'Publication Table (%)'!F$7)))))))</f>
        <v>#DIV/0!</v>
      </c>
      <c r="G187" s="96" t="e">
        <f>IF('Publication Table (%)'!$C$5="All Cancelled Operations",
IFERROR(SUMIFS(AllPublicationData!$F:$F,AllPublicationData!$A:$A,'Publication Table (%)'!$B187,AllPublicationData!$B:$B,'Publication Table (%)'!$C$4,AllPublicationData!$D:$D,'Publication Table (%)'!G$7)/
SUMIFS(AllPublicationData!$E:$E,AllPublicationData!$A:$A,'Publication Table (%)'!$B187,AllPublicationData!$B:$B,'Publication Table (%)'!$C$4,AllPublicationData!$D:$D,'Publication Table (%)'!G$7),
SUMIFS(AllPublicationData!$F:$F,AllPublicationData!$A:$A,'Publication Table (%)'!$B187,AllPublicationData!$B:$B,'Publication Table (%)'!G$7)/
SUMIFS(AllPublicationData!$E:$E,AllPublicationData!$A:$A,'Publication Table (%)'!$B187,AllPublicationData!$B:$B,'Publication Table (%)'!G$7)),
IF('Publication Table (%)'!$C$5="Operations cancelled by patient",
IFERROR(SUMIFS(AllPublicationData!$G:$G,AllPublicationData!$A:$A,'Publication Table (%)'!$B187,AllPublicationData!$B:$B,'Publication Table (%)'!$C$4,AllPublicationData!$D:$D,'Publication Table (%)'!G$7)/
SUMIFS(AllPublicationData!$E:$E,AllPublicationData!$A:$A,'Publication Table (%)'!$B187,AllPublicationData!$B:$B,'Publication Table (%)'!$C$4,AllPublicationData!$D:$D,'Publication Table (%)'!G$7),
SUMIFS(AllPublicationData!$G:$G,AllPublicationData!$A:$A,'Publication Table (%)'!$B187,AllPublicationData!$B:$B,'Publication Table (%)'!G$7)/
SUMIFS(AllPublicationData!$E:$E,AllPublicationData!$A:$A,'Publication Table (%)'!$B187,AllPublicationData!$B:$B,'Publication Table (%)'!G$7)),
IF('Publication Table (%)'!$C$5="Operations cancelled for clinical reasons",
IFERROR(SUMIFS(AllPublicationData!$H:$H,AllPublicationData!$A:$A,'Publication Table (%)'!$B187,AllPublicationData!$B:$B,'Publication Table (%)'!$C$4,AllPublicationData!$D:$D,'Publication Table (%)'!G$7)/
SUMIFS(AllPublicationData!$E:$E,AllPublicationData!$A:$A,'Publication Table (%)'!$B187,AllPublicationData!$B:$B,'Publication Table (%)'!$C$4,AllPublicationData!$D:$D,'Publication Table (%)'!G$7),
SUMIFS(AllPublicationData!$H:$H,AllPublicationData!$A:$A,'Publication Table (%)'!$B187,AllPublicationData!$B:$B,'Publication Table (%)'!G$7)/
SUMIFS(AllPublicationData!$E:$E,AllPublicationData!$A:$A,'Publication Table (%)'!$B187,AllPublicationData!$B:$B,'Publication Table (%)'!G$7)),
IF('Publication Table (%)'!$C$5="Operations cancelled for non-clinical/capacity reasons",
IFERROR(SUMIFS(AllPublicationData!$I:$I,AllPublicationData!$A:$A,'Publication Table (%)'!$B187,AllPublicationData!$B:$B,'Publication Table (%)'!$C$4,AllPublicationData!$D:$D,'Publication Table (%)'!G$7)/
SUMIFS(AllPublicationData!$E:$E,AllPublicationData!$A:$A,'Publication Table (%)'!$B187,AllPublicationData!$B:$B,'Publication Table (%)'!$C$4,AllPublicationData!$D:$D,'Publication Table (%)'!G$7),
SUMIFS(AllPublicationData!$I:$I,AllPublicationData!$A:$A,'Publication Table (%)'!$B187,AllPublicationData!$B:$B,'Publication Table (%)'!G$7)/
SUMIFS(AllPublicationData!$E:$E,AllPublicationData!$A:$A,'Publication Table (%)'!$B187,AllPublicationData!$B:$B,'Publication Table (%)'!G$7)),
IF('Publication Table (%)'!$C$5="Cancellations for other reasons",
IFERROR(SUMIFS(AllPublicationData!$J:$J,AllPublicationData!$A:$A,'Publication Table (%)'!$B187,AllPublicationData!$B:$B,'Publication Table (%)'!$C$4,AllPublicationData!$D:$D,'Publication Table (%)'!G$7)/
SUMIFS(AllPublicationData!$E:$E,AllPublicationData!$A:$A,'Publication Table (%)'!$B187,AllPublicationData!$B:$B,'Publication Table (%)'!$C$4,AllPublicationData!$D:$D,'Publication Table (%)'!G$7),
SUMIFS(AllPublicationData!$J:$J,AllPublicationData!$A:$A,'Publication Table (%)'!$B187,AllPublicationData!$B:$B,'Publication Table (%)'!G$7)/
SUMIFS(AllPublicationData!$E:$E,AllPublicationData!$A:$A,'Publication Table (%)'!$B187,AllPublicationData!$B:$B,'Publication Table (%)'!G$7)))))))</f>
        <v>#DIV/0!</v>
      </c>
      <c r="H187" s="96" t="e">
        <f>IF('Publication Table (%)'!$C$5="All Cancelled Operations",
IFERROR(SUMIFS(AllPublicationData!$F:$F,AllPublicationData!$A:$A,'Publication Table (%)'!$B187,AllPublicationData!$B:$B,'Publication Table (%)'!$C$4,AllPublicationData!$D:$D,'Publication Table (%)'!H$7)/
SUMIFS(AllPublicationData!$E:$E,AllPublicationData!$A:$A,'Publication Table (%)'!$B187,AllPublicationData!$B:$B,'Publication Table (%)'!$C$4,AllPublicationData!$D:$D,'Publication Table (%)'!H$7),
SUMIFS(AllPublicationData!$F:$F,AllPublicationData!$A:$A,'Publication Table (%)'!$B187,AllPublicationData!$B:$B,'Publication Table (%)'!H$7)/
SUMIFS(AllPublicationData!$E:$E,AllPublicationData!$A:$A,'Publication Table (%)'!$B187,AllPublicationData!$B:$B,'Publication Table (%)'!H$7)),
IF('Publication Table (%)'!$C$5="Operations cancelled by patient",
IFERROR(SUMIFS(AllPublicationData!$G:$G,AllPublicationData!$A:$A,'Publication Table (%)'!$B187,AllPublicationData!$B:$B,'Publication Table (%)'!$C$4,AllPublicationData!$D:$D,'Publication Table (%)'!H$7)/
SUMIFS(AllPublicationData!$E:$E,AllPublicationData!$A:$A,'Publication Table (%)'!$B187,AllPublicationData!$B:$B,'Publication Table (%)'!$C$4,AllPublicationData!$D:$D,'Publication Table (%)'!H$7),
SUMIFS(AllPublicationData!$G:$G,AllPublicationData!$A:$A,'Publication Table (%)'!$B187,AllPublicationData!$B:$B,'Publication Table (%)'!H$7)/
SUMIFS(AllPublicationData!$E:$E,AllPublicationData!$A:$A,'Publication Table (%)'!$B187,AllPublicationData!$B:$B,'Publication Table (%)'!H$7)),
IF('Publication Table (%)'!$C$5="Operations cancelled for clinical reasons",
IFERROR(SUMIFS(AllPublicationData!$H:$H,AllPublicationData!$A:$A,'Publication Table (%)'!$B187,AllPublicationData!$B:$B,'Publication Table (%)'!$C$4,AllPublicationData!$D:$D,'Publication Table (%)'!H$7)/
SUMIFS(AllPublicationData!$E:$E,AllPublicationData!$A:$A,'Publication Table (%)'!$B187,AllPublicationData!$B:$B,'Publication Table (%)'!$C$4,AllPublicationData!$D:$D,'Publication Table (%)'!H$7),
SUMIFS(AllPublicationData!$H:$H,AllPublicationData!$A:$A,'Publication Table (%)'!$B187,AllPublicationData!$B:$B,'Publication Table (%)'!H$7)/
SUMIFS(AllPublicationData!$E:$E,AllPublicationData!$A:$A,'Publication Table (%)'!$B187,AllPublicationData!$B:$B,'Publication Table (%)'!H$7)),
IF('Publication Table (%)'!$C$5="Operations cancelled for non-clinical/capacity reasons",
IFERROR(SUMIFS(AllPublicationData!$I:$I,AllPublicationData!$A:$A,'Publication Table (%)'!$B187,AllPublicationData!$B:$B,'Publication Table (%)'!$C$4,AllPublicationData!$D:$D,'Publication Table (%)'!H$7)/
SUMIFS(AllPublicationData!$E:$E,AllPublicationData!$A:$A,'Publication Table (%)'!$B187,AllPublicationData!$B:$B,'Publication Table (%)'!$C$4,AllPublicationData!$D:$D,'Publication Table (%)'!H$7),
SUMIFS(AllPublicationData!$I:$I,AllPublicationData!$A:$A,'Publication Table (%)'!$B187,AllPublicationData!$B:$B,'Publication Table (%)'!H$7)/
SUMIFS(AllPublicationData!$E:$E,AllPublicationData!$A:$A,'Publication Table (%)'!$B187,AllPublicationData!$B:$B,'Publication Table (%)'!H$7)),
IF('Publication Table (%)'!$C$5="Cancellations for other reasons",
IFERROR(SUMIFS(AllPublicationData!$J:$J,AllPublicationData!$A:$A,'Publication Table (%)'!$B187,AllPublicationData!$B:$B,'Publication Table (%)'!$C$4,AllPublicationData!$D:$D,'Publication Table (%)'!H$7)/
SUMIFS(AllPublicationData!$E:$E,AllPublicationData!$A:$A,'Publication Table (%)'!$B187,AllPublicationData!$B:$B,'Publication Table (%)'!$C$4,AllPublicationData!$D:$D,'Publication Table (%)'!H$7),
SUMIFS(AllPublicationData!$J:$J,AllPublicationData!$A:$A,'Publication Table (%)'!$B187,AllPublicationData!$B:$B,'Publication Table (%)'!H$7)/
SUMIFS(AllPublicationData!$E:$E,AllPublicationData!$A:$A,'Publication Table (%)'!$B187,AllPublicationData!$B:$B,'Publication Table (%)'!H$7)))))))</f>
        <v>#DIV/0!</v>
      </c>
      <c r="I187" s="96" t="e">
        <f>IF('Publication Table (%)'!$C$5="All Cancelled Operations",
IFERROR(SUMIFS(AllPublicationData!$F:$F,AllPublicationData!$A:$A,'Publication Table (%)'!$B187,AllPublicationData!$B:$B,'Publication Table (%)'!$C$4,AllPublicationData!$D:$D,'Publication Table (%)'!I$7)/
SUMIFS(AllPublicationData!$E:$E,AllPublicationData!$A:$A,'Publication Table (%)'!$B187,AllPublicationData!$B:$B,'Publication Table (%)'!$C$4,AllPublicationData!$D:$D,'Publication Table (%)'!I$7),
SUMIFS(AllPublicationData!$F:$F,AllPublicationData!$A:$A,'Publication Table (%)'!$B187,AllPublicationData!$B:$B,'Publication Table (%)'!I$7)/
SUMIFS(AllPublicationData!$E:$E,AllPublicationData!$A:$A,'Publication Table (%)'!$B187,AllPublicationData!$B:$B,'Publication Table (%)'!I$7)),
IF('Publication Table (%)'!$C$5="Operations cancelled by patient",
IFERROR(SUMIFS(AllPublicationData!$G:$G,AllPublicationData!$A:$A,'Publication Table (%)'!$B187,AllPublicationData!$B:$B,'Publication Table (%)'!$C$4,AllPublicationData!$D:$D,'Publication Table (%)'!I$7)/
SUMIFS(AllPublicationData!$E:$E,AllPublicationData!$A:$A,'Publication Table (%)'!$B187,AllPublicationData!$B:$B,'Publication Table (%)'!$C$4,AllPublicationData!$D:$D,'Publication Table (%)'!I$7),
SUMIFS(AllPublicationData!$G:$G,AllPublicationData!$A:$A,'Publication Table (%)'!$B187,AllPublicationData!$B:$B,'Publication Table (%)'!I$7)/
SUMIFS(AllPublicationData!$E:$E,AllPublicationData!$A:$A,'Publication Table (%)'!$B187,AllPublicationData!$B:$B,'Publication Table (%)'!I$7)),
IF('Publication Table (%)'!$C$5="Operations cancelled for clinical reasons",
IFERROR(SUMIFS(AllPublicationData!$H:$H,AllPublicationData!$A:$A,'Publication Table (%)'!$B187,AllPublicationData!$B:$B,'Publication Table (%)'!$C$4,AllPublicationData!$D:$D,'Publication Table (%)'!I$7)/
SUMIFS(AllPublicationData!$E:$E,AllPublicationData!$A:$A,'Publication Table (%)'!$B187,AllPublicationData!$B:$B,'Publication Table (%)'!$C$4,AllPublicationData!$D:$D,'Publication Table (%)'!I$7),
SUMIFS(AllPublicationData!$H:$H,AllPublicationData!$A:$A,'Publication Table (%)'!$B187,AllPublicationData!$B:$B,'Publication Table (%)'!I$7)/
SUMIFS(AllPublicationData!$E:$E,AllPublicationData!$A:$A,'Publication Table (%)'!$B187,AllPublicationData!$B:$B,'Publication Table (%)'!I$7)),
IF('Publication Table (%)'!$C$5="Operations cancelled for non-clinical/capacity reasons",
IFERROR(SUMIFS(AllPublicationData!$I:$I,AllPublicationData!$A:$A,'Publication Table (%)'!$B187,AllPublicationData!$B:$B,'Publication Table (%)'!$C$4,AllPublicationData!$D:$D,'Publication Table (%)'!I$7)/
SUMIFS(AllPublicationData!$E:$E,AllPublicationData!$A:$A,'Publication Table (%)'!$B187,AllPublicationData!$B:$B,'Publication Table (%)'!$C$4,AllPublicationData!$D:$D,'Publication Table (%)'!I$7),
SUMIFS(AllPublicationData!$I:$I,AllPublicationData!$A:$A,'Publication Table (%)'!$B187,AllPublicationData!$B:$B,'Publication Table (%)'!I$7)/
SUMIFS(AllPublicationData!$E:$E,AllPublicationData!$A:$A,'Publication Table (%)'!$B187,AllPublicationData!$B:$B,'Publication Table (%)'!I$7)),
IF('Publication Table (%)'!$C$5="Cancellations for other reasons",
IFERROR(SUMIFS(AllPublicationData!$J:$J,AllPublicationData!$A:$A,'Publication Table (%)'!$B187,AllPublicationData!$B:$B,'Publication Table (%)'!$C$4,AllPublicationData!$D:$D,'Publication Table (%)'!I$7)/
SUMIFS(AllPublicationData!$E:$E,AllPublicationData!$A:$A,'Publication Table (%)'!$B187,AllPublicationData!$B:$B,'Publication Table (%)'!$C$4,AllPublicationData!$D:$D,'Publication Table (%)'!I$7),
SUMIFS(AllPublicationData!$J:$J,AllPublicationData!$A:$A,'Publication Table (%)'!$B187,AllPublicationData!$B:$B,'Publication Table (%)'!I$7)/
SUMIFS(AllPublicationData!$E:$E,AllPublicationData!$A:$A,'Publication Table (%)'!$B187,AllPublicationData!$B:$B,'Publication Table (%)'!I$7)))))))</f>
        <v>#DIV/0!</v>
      </c>
      <c r="J187" s="96" t="e">
        <f>IF('Publication Table (%)'!$C$5="All Cancelled Operations",
IFERROR(SUMIFS(AllPublicationData!$F:$F,AllPublicationData!$A:$A,'Publication Table (%)'!$B187,AllPublicationData!$B:$B,'Publication Table (%)'!$C$4,AllPublicationData!$D:$D,'Publication Table (%)'!J$7)/
SUMIFS(AllPublicationData!$E:$E,AllPublicationData!$A:$A,'Publication Table (%)'!$B187,AllPublicationData!$B:$B,'Publication Table (%)'!$C$4,AllPublicationData!$D:$D,'Publication Table (%)'!J$7),
SUMIFS(AllPublicationData!$F:$F,AllPublicationData!$A:$A,'Publication Table (%)'!$B187,AllPublicationData!$B:$B,'Publication Table (%)'!J$7)/
SUMIFS(AllPublicationData!$E:$E,AllPublicationData!$A:$A,'Publication Table (%)'!$B187,AllPublicationData!$B:$B,'Publication Table (%)'!J$7)),
IF('Publication Table (%)'!$C$5="Operations cancelled by patient",
IFERROR(SUMIFS(AllPublicationData!$G:$G,AllPublicationData!$A:$A,'Publication Table (%)'!$B187,AllPublicationData!$B:$B,'Publication Table (%)'!$C$4,AllPublicationData!$D:$D,'Publication Table (%)'!J$7)/
SUMIFS(AllPublicationData!$E:$E,AllPublicationData!$A:$A,'Publication Table (%)'!$B187,AllPublicationData!$B:$B,'Publication Table (%)'!$C$4,AllPublicationData!$D:$D,'Publication Table (%)'!J$7),
SUMIFS(AllPublicationData!$G:$G,AllPublicationData!$A:$A,'Publication Table (%)'!$B187,AllPublicationData!$B:$B,'Publication Table (%)'!J$7)/
SUMIFS(AllPublicationData!$E:$E,AllPublicationData!$A:$A,'Publication Table (%)'!$B187,AllPublicationData!$B:$B,'Publication Table (%)'!J$7)),
IF('Publication Table (%)'!$C$5="Operations cancelled for clinical reasons",
IFERROR(SUMIFS(AllPublicationData!$H:$H,AllPublicationData!$A:$A,'Publication Table (%)'!$B187,AllPublicationData!$B:$B,'Publication Table (%)'!$C$4,AllPublicationData!$D:$D,'Publication Table (%)'!J$7)/
SUMIFS(AllPublicationData!$E:$E,AllPublicationData!$A:$A,'Publication Table (%)'!$B187,AllPublicationData!$B:$B,'Publication Table (%)'!$C$4,AllPublicationData!$D:$D,'Publication Table (%)'!J$7),
SUMIFS(AllPublicationData!$H:$H,AllPublicationData!$A:$A,'Publication Table (%)'!$B187,AllPublicationData!$B:$B,'Publication Table (%)'!J$7)/
SUMIFS(AllPublicationData!$E:$E,AllPublicationData!$A:$A,'Publication Table (%)'!$B187,AllPublicationData!$B:$B,'Publication Table (%)'!J$7)),
IF('Publication Table (%)'!$C$5="Operations cancelled for non-clinical/capacity reasons",
IFERROR(SUMIFS(AllPublicationData!$I:$I,AllPublicationData!$A:$A,'Publication Table (%)'!$B187,AllPublicationData!$B:$B,'Publication Table (%)'!$C$4,AllPublicationData!$D:$D,'Publication Table (%)'!J$7)/
SUMIFS(AllPublicationData!$E:$E,AllPublicationData!$A:$A,'Publication Table (%)'!$B187,AllPublicationData!$B:$B,'Publication Table (%)'!$C$4,AllPublicationData!$D:$D,'Publication Table (%)'!J$7),
SUMIFS(AllPublicationData!$I:$I,AllPublicationData!$A:$A,'Publication Table (%)'!$B187,AllPublicationData!$B:$B,'Publication Table (%)'!J$7)/
SUMIFS(AllPublicationData!$E:$E,AllPublicationData!$A:$A,'Publication Table (%)'!$B187,AllPublicationData!$B:$B,'Publication Table (%)'!J$7)),
IF('Publication Table (%)'!$C$5="Cancellations for other reasons",
IFERROR(SUMIFS(AllPublicationData!$J:$J,AllPublicationData!$A:$A,'Publication Table (%)'!$B187,AllPublicationData!$B:$B,'Publication Table (%)'!$C$4,AllPublicationData!$D:$D,'Publication Table (%)'!J$7)/
SUMIFS(AllPublicationData!$E:$E,AllPublicationData!$A:$A,'Publication Table (%)'!$B187,AllPublicationData!$B:$B,'Publication Table (%)'!$C$4,AllPublicationData!$D:$D,'Publication Table (%)'!J$7),
SUMIFS(AllPublicationData!$J:$J,AllPublicationData!$A:$A,'Publication Table (%)'!$B187,AllPublicationData!$B:$B,'Publication Table (%)'!J$7)/
SUMIFS(AllPublicationData!$E:$E,AllPublicationData!$A:$A,'Publication Table (%)'!$B187,AllPublicationData!$B:$B,'Publication Table (%)'!J$7)))))))</f>
        <v>#DIV/0!</v>
      </c>
      <c r="K187" s="96" t="e">
        <f>IF('Publication Table (%)'!$C$5="All Cancelled Operations",
IFERROR(SUMIFS(AllPublicationData!$F:$F,AllPublicationData!$A:$A,'Publication Table (%)'!$B187,AllPublicationData!$B:$B,'Publication Table (%)'!$C$4,AllPublicationData!$D:$D,'Publication Table (%)'!K$7)/
SUMIFS(AllPublicationData!$E:$E,AllPublicationData!$A:$A,'Publication Table (%)'!$B187,AllPublicationData!$B:$B,'Publication Table (%)'!$C$4,AllPublicationData!$D:$D,'Publication Table (%)'!K$7),
SUMIFS(AllPublicationData!$F:$F,AllPublicationData!$A:$A,'Publication Table (%)'!$B187,AllPublicationData!$B:$B,'Publication Table (%)'!K$7)/
SUMIFS(AllPublicationData!$E:$E,AllPublicationData!$A:$A,'Publication Table (%)'!$B187,AllPublicationData!$B:$B,'Publication Table (%)'!K$7)),
IF('Publication Table (%)'!$C$5="Operations cancelled by patient",
IFERROR(SUMIFS(AllPublicationData!$G:$G,AllPublicationData!$A:$A,'Publication Table (%)'!$B187,AllPublicationData!$B:$B,'Publication Table (%)'!$C$4,AllPublicationData!$D:$D,'Publication Table (%)'!K$7)/
SUMIFS(AllPublicationData!$E:$E,AllPublicationData!$A:$A,'Publication Table (%)'!$B187,AllPublicationData!$B:$B,'Publication Table (%)'!$C$4,AllPublicationData!$D:$D,'Publication Table (%)'!K$7),
SUMIFS(AllPublicationData!$G:$G,AllPublicationData!$A:$A,'Publication Table (%)'!$B187,AllPublicationData!$B:$B,'Publication Table (%)'!K$7)/
SUMIFS(AllPublicationData!$E:$E,AllPublicationData!$A:$A,'Publication Table (%)'!$B187,AllPublicationData!$B:$B,'Publication Table (%)'!K$7)),
IF('Publication Table (%)'!$C$5="Operations cancelled for clinical reasons",
IFERROR(SUMIFS(AllPublicationData!$H:$H,AllPublicationData!$A:$A,'Publication Table (%)'!$B187,AllPublicationData!$B:$B,'Publication Table (%)'!$C$4,AllPublicationData!$D:$D,'Publication Table (%)'!K$7)/
SUMIFS(AllPublicationData!$E:$E,AllPublicationData!$A:$A,'Publication Table (%)'!$B187,AllPublicationData!$B:$B,'Publication Table (%)'!$C$4,AllPublicationData!$D:$D,'Publication Table (%)'!K$7),
SUMIFS(AllPublicationData!$H:$H,AllPublicationData!$A:$A,'Publication Table (%)'!$B187,AllPublicationData!$B:$B,'Publication Table (%)'!K$7)/
SUMIFS(AllPublicationData!$E:$E,AllPublicationData!$A:$A,'Publication Table (%)'!$B187,AllPublicationData!$B:$B,'Publication Table (%)'!K$7)),
IF('Publication Table (%)'!$C$5="Operations cancelled for non-clinical/capacity reasons",
IFERROR(SUMIFS(AllPublicationData!$I:$I,AllPublicationData!$A:$A,'Publication Table (%)'!$B187,AllPublicationData!$B:$B,'Publication Table (%)'!$C$4,AllPublicationData!$D:$D,'Publication Table (%)'!K$7)/
SUMIFS(AllPublicationData!$E:$E,AllPublicationData!$A:$A,'Publication Table (%)'!$B187,AllPublicationData!$B:$B,'Publication Table (%)'!$C$4,AllPublicationData!$D:$D,'Publication Table (%)'!K$7),
SUMIFS(AllPublicationData!$I:$I,AllPublicationData!$A:$A,'Publication Table (%)'!$B187,AllPublicationData!$B:$B,'Publication Table (%)'!K$7)/
SUMIFS(AllPublicationData!$E:$E,AllPublicationData!$A:$A,'Publication Table (%)'!$B187,AllPublicationData!$B:$B,'Publication Table (%)'!K$7)),
IF('Publication Table (%)'!$C$5="Cancellations for other reasons",
IFERROR(SUMIFS(AllPublicationData!$J:$J,AllPublicationData!$A:$A,'Publication Table (%)'!$B187,AllPublicationData!$B:$B,'Publication Table (%)'!$C$4,AllPublicationData!$D:$D,'Publication Table (%)'!K$7)/
SUMIFS(AllPublicationData!$E:$E,AllPublicationData!$A:$A,'Publication Table (%)'!$B187,AllPublicationData!$B:$B,'Publication Table (%)'!$C$4,AllPublicationData!$D:$D,'Publication Table (%)'!K$7),
SUMIFS(AllPublicationData!$J:$J,AllPublicationData!$A:$A,'Publication Table (%)'!$B187,AllPublicationData!$B:$B,'Publication Table (%)'!K$7)/
SUMIFS(AllPublicationData!$E:$E,AllPublicationData!$A:$A,'Publication Table (%)'!$B187,AllPublicationData!$B:$B,'Publication Table (%)'!K$7)))))))</f>
        <v>#DIV/0!</v>
      </c>
      <c r="L187" s="96" t="e">
        <f>IF('Publication Table (%)'!$C$5="All Cancelled Operations",
IFERROR(SUMIFS(AllPublicationData!$F:$F,AllPublicationData!$A:$A,'Publication Table (%)'!$B187,AllPublicationData!$B:$B,'Publication Table (%)'!$C$4,AllPublicationData!$D:$D,'Publication Table (%)'!L$7)/
SUMIFS(AllPublicationData!$E:$E,AllPublicationData!$A:$A,'Publication Table (%)'!$B187,AllPublicationData!$B:$B,'Publication Table (%)'!$C$4,AllPublicationData!$D:$D,'Publication Table (%)'!L$7),
SUMIFS(AllPublicationData!$F:$F,AllPublicationData!$A:$A,'Publication Table (%)'!$B187,AllPublicationData!$B:$B,'Publication Table (%)'!L$7)/
SUMIFS(AllPublicationData!$E:$E,AllPublicationData!$A:$A,'Publication Table (%)'!$B187,AllPublicationData!$B:$B,'Publication Table (%)'!L$7)),
IF('Publication Table (%)'!$C$5="Operations cancelled by patient",
IFERROR(SUMIFS(AllPublicationData!$G:$G,AllPublicationData!$A:$A,'Publication Table (%)'!$B187,AllPublicationData!$B:$B,'Publication Table (%)'!$C$4,AllPublicationData!$D:$D,'Publication Table (%)'!L$7)/
SUMIFS(AllPublicationData!$E:$E,AllPublicationData!$A:$A,'Publication Table (%)'!$B187,AllPublicationData!$B:$B,'Publication Table (%)'!$C$4,AllPublicationData!$D:$D,'Publication Table (%)'!L$7),
SUMIFS(AllPublicationData!$G:$G,AllPublicationData!$A:$A,'Publication Table (%)'!$B187,AllPublicationData!$B:$B,'Publication Table (%)'!L$7)/
SUMIFS(AllPublicationData!$E:$E,AllPublicationData!$A:$A,'Publication Table (%)'!$B187,AllPublicationData!$B:$B,'Publication Table (%)'!L$7)),
IF('Publication Table (%)'!$C$5="Operations cancelled for clinical reasons",
IFERROR(SUMIFS(AllPublicationData!$H:$H,AllPublicationData!$A:$A,'Publication Table (%)'!$B187,AllPublicationData!$B:$B,'Publication Table (%)'!$C$4,AllPublicationData!$D:$D,'Publication Table (%)'!L$7)/
SUMIFS(AllPublicationData!$E:$E,AllPublicationData!$A:$A,'Publication Table (%)'!$B187,AllPublicationData!$B:$B,'Publication Table (%)'!$C$4,AllPublicationData!$D:$D,'Publication Table (%)'!L$7),
SUMIFS(AllPublicationData!$H:$H,AllPublicationData!$A:$A,'Publication Table (%)'!$B187,AllPublicationData!$B:$B,'Publication Table (%)'!L$7)/
SUMIFS(AllPublicationData!$E:$E,AllPublicationData!$A:$A,'Publication Table (%)'!$B187,AllPublicationData!$B:$B,'Publication Table (%)'!L$7)),
IF('Publication Table (%)'!$C$5="Operations cancelled for non-clinical/capacity reasons",
IFERROR(SUMIFS(AllPublicationData!$I:$I,AllPublicationData!$A:$A,'Publication Table (%)'!$B187,AllPublicationData!$B:$B,'Publication Table (%)'!$C$4,AllPublicationData!$D:$D,'Publication Table (%)'!L$7)/
SUMIFS(AllPublicationData!$E:$E,AllPublicationData!$A:$A,'Publication Table (%)'!$B187,AllPublicationData!$B:$B,'Publication Table (%)'!$C$4,AllPublicationData!$D:$D,'Publication Table (%)'!L$7),
SUMIFS(AllPublicationData!$I:$I,AllPublicationData!$A:$A,'Publication Table (%)'!$B187,AllPublicationData!$B:$B,'Publication Table (%)'!L$7)/
SUMIFS(AllPublicationData!$E:$E,AllPublicationData!$A:$A,'Publication Table (%)'!$B187,AllPublicationData!$B:$B,'Publication Table (%)'!L$7)),
IF('Publication Table (%)'!$C$5="Cancellations for other reasons",
IFERROR(SUMIFS(AllPublicationData!$J:$J,AllPublicationData!$A:$A,'Publication Table (%)'!$B187,AllPublicationData!$B:$B,'Publication Table (%)'!$C$4,AllPublicationData!$D:$D,'Publication Table (%)'!L$7)/
SUMIFS(AllPublicationData!$E:$E,AllPublicationData!$A:$A,'Publication Table (%)'!$B187,AllPublicationData!$B:$B,'Publication Table (%)'!$C$4,AllPublicationData!$D:$D,'Publication Table (%)'!L$7),
SUMIFS(AllPublicationData!$J:$J,AllPublicationData!$A:$A,'Publication Table (%)'!$B187,AllPublicationData!$B:$B,'Publication Table (%)'!L$7)/
SUMIFS(AllPublicationData!$E:$E,AllPublicationData!$A:$A,'Publication Table (%)'!$B187,AllPublicationData!$B:$B,'Publication Table (%)'!L$7)))))))</f>
        <v>#DIV/0!</v>
      </c>
      <c r="M187" s="96" t="e">
        <f>IF('Publication Table (%)'!$C$5="All Cancelled Operations",
IFERROR(SUMIFS(AllPublicationData!$F:$F,AllPublicationData!$A:$A,'Publication Table (%)'!$B187,AllPublicationData!$B:$B,'Publication Table (%)'!$C$4,AllPublicationData!$D:$D,'Publication Table (%)'!M$7)/
SUMIFS(AllPublicationData!$E:$E,AllPublicationData!$A:$A,'Publication Table (%)'!$B187,AllPublicationData!$B:$B,'Publication Table (%)'!$C$4,AllPublicationData!$D:$D,'Publication Table (%)'!M$7),
SUMIFS(AllPublicationData!$F:$F,AllPublicationData!$A:$A,'Publication Table (%)'!$B187,AllPublicationData!$B:$B,'Publication Table (%)'!M$7)/
SUMIFS(AllPublicationData!$E:$E,AllPublicationData!$A:$A,'Publication Table (%)'!$B187,AllPublicationData!$B:$B,'Publication Table (%)'!M$7)),
IF('Publication Table (%)'!$C$5="Operations cancelled by patient",
IFERROR(SUMIFS(AllPublicationData!$G:$G,AllPublicationData!$A:$A,'Publication Table (%)'!$B187,AllPublicationData!$B:$B,'Publication Table (%)'!$C$4,AllPublicationData!$D:$D,'Publication Table (%)'!M$7)/
SUMIFS(AllPublicationData!$E:$E,AllPublicationData!$A:$A,'Publication Table (%)'!$B187,AllPublicationData!$B:$B,'Publication Table (%)'!$C$4,AllPublicationData!$D:$D,'Publication Table (%)'!M$7),
SUMIFS(AllPublicationData!$G:$G,AllPublicationData!$A:$A,'Publication Table (%)'!$B187,AllPublicationData!$B:$B,'Publication Table (%)'!M$7)/
SUMIFS(AllPublicationData!$E:$E,AllPublicationData!$A:$A,'Publication Table (%)'!$B187,AllPublicationData!$B:$B,'Publication Table (%)'!M$7)),
IF('Publication Table (%)'!$C$5="Operations cancelled for clinical reasons",
IFERROR(SUMIFS(AllPublicationData!$H:$H,AllPublicationData!$A:$A,'Publication Table (%)'!$B187,AllPublicationData!$B:$B,'Publication Table (%)'!$C$4,AllPublicationData!$D:$D,'Publication Table (%)'!M$7)/
SUMIFS(AllPublicationData!$E:$E,AllPublicationData!$A:$A,'Publication Table (%)'!$B187,AllPublicationData!$B:$B,'Publication Table (%)'!$C$4,AllPublicationData!$D:$D,'Publication Table (%)'!M$7),
SUMIFS(AllPublicationData!$H:$H,AllPublicationData!$A:$A,'Publication Table (%)'!$B187,AllPublicationData!$B:$B,'Publication Table (%)'!M$7)/
SUMIFS(AllPublicationData!$E:$E,AllPublicationData!$A:$A,'Publication Table (%)'!$B187,AllPublicationData!$B:$B,'Publication Table (%)'!M$7)),
IF('Publication Table (%)'!$C$5="Operations cancelled for non-clinical/capacity reasons",
IFERROR(SUMIFS(AllPublicationData!$I:$I,AllPublicationData!$A:$A,'Publication Table (%)'!$B187,AllPublicationData!$B:$B,'Publication Table (%)'!$C$4,AllPublicationData!$D:$D,'Publication Table (%)'!M$7)/
SUMIFS(AllPublicationData!$E:$E,AllPublicationData!$A:$A,'Publication Table (%)'!$B187,AllPublicationData!$B:$B,'Publication Table (%)'!$C$4,AllPublicationData!$D:$D,'Publication Table (%)'!M$7),
SUMIFS(AllPublicationData!$I:$I,AllPublicationData!$A:$A,'Publication Table (%)'!$B187,AllPublicationData!$B:$B,'Publication Table (%)'!M$7)/
SUMIFS(AllPublicationData!$E:$E,AllPublicationData!$A:$A,'Publication Table (%)'!$B187,AllPublicationData!$B:$B,'Publication Table (%)'!M$7)),
IF('Publication Table (%)'!$C$5="Cancellations for other reasons",
IFERROR(SUMIFS(AllPublicationData!$J:$J,AllPublicationData!$A:$A,'Publication Table (%)'!$B187,AllPublicationData!$B:$B,'Publication Table (%)'!$C$4,AllPublicationData!$D:$D,'Publication Table (%)'!M$7)/
SUMIFS(AllPublicationData!$E:$E,AllPublicationData!$A:$A,'Publication Table (%)'!$B187,AllPublicationData!$B:$B,'Publication Table (%)'!$C$4,AllPublicationData!$D:$D,'Publication Table (%)'!M$7),
SUMIFS(AllPublicationData!$J:$J,AllPublicationData!$A:$A,'Publication Table (%)'!$B187,AllPublicationData!$B:$B,'Publication Table (%)'!M$7)/
SUMIFS(AllPublicationData!$E:$E,AllPublicationData!$A:$A,'Publication Table (%)'!$B187,AllPublicationData!$B:$B,'Publication Table (%)'!M$7)))))))</f>
        <v>#DIV/0!</v>
      </c>
      <c r="N187" s="96" t="e">
        <f>IF('Publication Table (%)'!$C$5="All Cancelled Operations",
IFERROR(SUMIFS(AllPublicationData!$F:$F,AllPublicationData!$A:$A,'Publication Table (%)'!$B187,AllPublicationData!$B:$B,'Publication Table (%)'!$C$4,AllPublicationData!$D:$D,'Publication Table (%)'!N$7)/
SUMIFS(AllPublicationData!$E:$E,AllPublicationData!$A:$A,'Publication Table (%)'!$B187,AllPublicationData!$B:$B,'Publication Table (%)'!$C$4,AllPublicationData!$D:$D,'Publication Table (%)'!N$7),
SUMIFS(AllPublicationData!$F:$F,AllPublicationData!$A:$A,'Publication Table (%)'!$B187,AllPublicationData!$B:$B,'Publication Table (%)'!N$7)/
SUMIFS(AllPublicationData!$E:$E,AllPublicationData!$A:$A,'Publication Table (%)'!$B187,AllPublicationData!$B:$B,'Publication Table (%)'!N$7)),
IF('Publication Table (%)'!$C$5="Operations cancelled by patient",
IFERROR(SUMIFS(AllPublicationData!$G:$G,AllPublicationData!$A:$A,'Publication Table (%)'!$B187,AllPublicationData!$B:$B,'Publication Table (%)'!$C$4,AllPublicationData!$D:$D,'Publication Table (%)'!N$7)/
SUMIFS(AllPublicationData!$E:$E,AllPublicationData!$A:$A,'Publication Table (%)'!$B187,AllPublicationData!$B:$B,'Publication Table (%)'!$C$4,AllPublicationData!$D:$D,'Publication Table (%)'!N$7),
SUMIFS(AllPublicationData!$G:$G,AllPublicationData!$A:$A,'Publication Table (%)'!$B187,AllPublicationData!$B:$B,'Publication Table (%)'!N$7)/
SUMIFS(AllPublicationData!$E:$E,AllPublicationData!$A:$A,'Publication Table (%)'!$B187,AllPublicationData!$B:$B,'Publication Table (%)'!N$7)),
IF('Publication Table (%)'!$C$5="Operations cancelled for clinical reasons",
IFERROR(SUMIFS(AllPublicationData!$H:$H,AllPublicationData!$A:$A,'Publication Table (%)'!$B187,AllPublicationData!$B:$B,'Publication Table (%)'!$C$4,AllPublicationData!$D:$D,'Publication Table (%)'!N$7)/
SUMIFS(AllPublicationData!$E:$E,AllPublicationData!$A:$A,'Publication Table (%)'!$B187,AllPublicationData!$B:$B,'Publication Table (%)'!$C$4,AllPublicationData!$D:$D,'Publication Table (%)'!N$7),
SUMIFS(AllPublicationData!$H:$H,AllPublicationData!$A:$A,'Publication Table (%)'!$B187,AllPublicationData!$B:$B,'Publication Table (%)'!N$7)/
SUMIFS(AllPublicationData!$E:$E,AllPublicationData!$A:$A,'Publication Table (%)'!$B187,AllPublicationData!$B:$B,'Publication Table (%)'!N$7)),
IF('Publication Table (%)'!$C$5="Operations cancelled for non-clinical/capacity reasons",
IFERROR(SUMIFS(AllPublicationData!$I:$I,AllPublicationData!$A:$A,'Publication Table (%)'!$B187,AllPublicationData!$B:$B,'Publication Table (%)'!$C$4,AllPublicationData!$D:$D,'Publication Table (%)'!N$7)/
SUMIFS(AllPublicationData!$E:$E,AllPublicationData!$A:$A,'Publication Table (%)'!$B187,AllPublicationData!$B:$B,'Publication Table (%)'!$C$4,AllPublicationData!$D:$D,'Publication Table (%)'!N$7),
SUMIFS(AllPublicationData!$I:$I,AllPublicationData!$A:$A,'Publication Table (%)'!$B187,AllPublicationData!$B:$B,'Publication Table (%)'!N$7)/
SUMIFS(AllPublicationData!$E:$E,AllPublicationData!$A:$A,'Publication Table (%)'!$B187,AllPublicationData!$B:$B,'Publication Table (%)'!N$7)),
IF('Publication Table (%)'!$C$5="Cancellations for other reasons",
IFERROR(SUMIFS(AllPublicationData!$J:$J,AllPublicationData!$A:$A,'Publication Table (%)'!$B187,AllPublicationData!$B:$B,'Publication Table (%)'!$C$4,AllPublicationData!$D:$D,'Publication Table (%)'!N$7)/
SUMIFS(AllPublicationData!$E:$E,AllPublicationData!$A:$A,'Publication Table (%)'!$B187,AllPublicationData!$B:$B,'Publication Table (%)'!$C$4,AllPublicationData!$D:$D,'Publication Table (%)'!N$7),
SUMIFS(AllPublicationData!$J:$J,AllPublicationData!$A:$A,'Publication Table (%)'!$B187,AllPublicationData!$B:$B,'Publication Table (%)'!N$7)/
SUMIFS(AllPublicationData!$E:$E,AllPublicationData!$A:$A,'Publication Table (%)'!$B187,AllPublicationData!$B:$B,'Publication Table (%)'!N$7)))))))</f>
        <v>#DIV/0!</v>
      </c>
      <c r="O187" s="96" t="e">
        <f>IF('Publication Table (%)'!$C$5="All Cancelled Operations",
IFERROR(SUMIFS(AllPublicationData!$F:$F,AllPublicationData!$A:$A,'Publication Table (%)'!$B187,AllPublicationData!$B:$B,'Publication Table (%)'!$C$4,AllPublicationData!$D:$D,'Publication Table (%)'!O$7)/
SUMIFS(AllPublicationData!$E:$E,AllPublicationData!$A:$A,'Publication Table (%)'!$B187,AllPublicationData!$B:$B,'Publication Table (%)'!$C$4,AllPublicationData!$D:$D,'Publication Table (%)'!O$7),
SUMIFS(AllPublicationData!$F:$F,AllPublicationData!$A:$A,'Publication Table (%)'!$B187,AllPublicationData!$B:$B,'Publication Table (%)'!O$7)/
SUMIFS(AllPublicationData!$E:$E,AllPublicationData!$A:$A,'Publication Table (%)'!$B187,AllPublicationData!$B:$B,'Publication Table (%)'!O$7)),
IF('Publication Table (%)'!$C$5="Operations cancelled by patient",
IFERROR(SUMIFS(AllPublicationData!$G:$G,AllPublicationData!$A:$A,'Publication Table (%)'!$B187,AllPublicationData!$B:$B,'Publication Table (%)'!$C$4,AllPublicationData!$D:$D,'Publication Table (%)'!O$7)/
SUMIFS(AllPublicationData!$E:$E,AllPublicationData!$A:$A,'Publication Table (%)'!$B187,AllPublicationData!$B:$B,'Publication Table (%)'!$C$4,AllPublicationData!$D:$D,'Publication Table (%)'!O$7),
SUMIFS(AllPublicationData!$G:$G,AllPublicationData!$A:$A,'Publication Table (%)'!$B187,AllPublicationData!$B:$B,'Publication Table (%)'!O$7)/
SUMIFS(AllPublicationData!$E:$E,AllPublicationData!$A:$A,'Publication Table (%)'!$B187,AllPublicationData!$B:$B,'Publication Table (%)'!O$7)),
IF('Publication Table (%)'!$C$5="Operations cancelled for clinical reasons",
IFERROR(SUMIFS(AllPublicationData!$H:$H,AllPublicationData!$A:$A,'Publication Table (%)'!$B187,AllPublicationData!$B:$B,'Publication Table (%)'!$C$4,AllPublicationData!$D:$D,'Publication Table (%)'!O$7)/
SUMIFS(AllPublicationData!$E:$E,AllPublicationData!$A:$A,'Publication Table (%)'!$B187,AllPublicationData!$B:$B,'Publication Table (%)'!$C$4,AllPublicationData!$D:$D,'Publication Table (%)'!O$7),
SUMIFS(AllPublicationData!$H:$H,AllPublicationData!$A:$A,'Publication Table (%)'!$B187,AllPublicationData!$B:$B,'Publication Table (%)'!O$7)/
SUMIFS(AllPublicationData!$E:$E,AllPublicationData!$A:$A,'Publication Table (%)'!$B187,AllPublicationData!$B:$B,'Publication Table (%)'!O$7)),
IF('Publication Table (%)'!$C$5="Operations cancelled for non-clinical/capacity reasons",
IFERROR(SUMIFS(AllPublicationData!$I:$I,AllPublicationData!$A:$A,'Publication Table (%)'!$B187,AllPublicationData!$B:$B,'Publication Table (%)'!$C$4,AllPublicationData!$D:$D,'Publication Table (%)'!O$7)/
SUMIFS(AllPublicationData!$E:$E,AllPublicationData!$A:$A,'Publication Table (%)'!$B187,AllPublicationData!$B:$B,'Publication Table (%)'!$C$4,AllPublicationData!$D:$D,'Publication Table (%)'!O$7),
SUMIFS(AllPublicationData!$I:$I,AllPublicationData!$A:$A,'Publication Table (%)'!$B187,AllPublicationData!$B:$B,'Publication Table (%)'!O$7)/
SUMIFS(AllPublicationData!$E:$E,AllPublicationData!$A:$A,'Publication Table (%)'!$B187,AllPublicationData!$B:$B,'Publication Table (%)'!O$7)),
IF('Publication Table (%)'!$C$5="Cancellations for other reasons",
IFERROR(SUMIFS(AllPublicationData!$J:$J,AllPublicationData!$A:$A,'Publication Table (%)'!$B187,AllPublicationData!$B:$B,'Publication Table (%)'!$C$4,AllPublicationData!$D:$D,'Publication Table (%)'!O$7)/
SUMIFS(AllPublicationData!$E:$E,AllPublicationData!$A:$A,'Publication Table (%)'!$B187,AllPublicationData!$B:$B,'Publication Table (%)'!$C$4,AllPublicationData!$D:$D,'Publication Table (%)'!O$7),
SUMIFS(AllPublicationData!$J:$J,AllPublicationData!$A:$A,'Publication Table (%)'!$B187,AllPublicationData!$B:$B,'Publication Table (%)'!O$7)/
SUMIFS(AllPublicationData!$E:$E,AllPublicationData!$A:$A,'Publication Table (%)'!$B187,AllPublicationData!$B:$B,'Publication Table (%)'!O$7)))))))</f>
        <v>#DIV/0!</v>
      </c>
      <c r="P187" s="96" t="e">
        <f>IF('Publication Table (%)'!$C$5="All Cancelled Operations",
IFERROR(SUMIFS(AllPublicationData!$F:$F,AllPublicationData!$A:$A,'Publication Table (%)'!$B187,AllPublicationData!$B:$B,'Publication Table (%)'!$C$4,AllPublicationData!$D:$D,'Publication Table (%)'!P$7)/
SUMIFS(AllPublicationData!$E:$E,AllPublicationData!$A:$A,'Publication Table (%)'!$B187,AllPublicationData!$B:$B,'Publication Table (%)'!$C$4,AllPublicationData!$D:$D,'Publication Table (%)'!P$7),
SUMIFS(AllPublicationData!$F:$F,AllPublicationData!$A:$A,'Publication Table (%)'!$B187,AllPublicationData!$B:$B,'Publication Table (%)'!P$7)/
SUMIFS(AllPublicationData!$E:$E,AllPublicationData!$A:$A,'Publication Table (%)'!$B187,AllPublicationData!$B:$B,'Publication Table (%)'!P$7)),
IF('Publication Table (%)'!$C$5="Operations cancelled by patient",
IFERROR(SUMIFS(AllPublicationData!$G:$G,AllPublicationData!$A:$A,'Publication Table (%)'!$B187,AllPublicationData!$B:$B,'Publication Table (%)'!$C$4,AllPublicationData!$D:$D,'Publication Table (%)'!P$7)/
SUMIFS(AllPublicationData!$E:$E,AllPublicationData!$A:$A,'Publication Table (%)'!$B187,AllPublicationData!$B:$B,'Publication Table (%)'!$C$4,AllPublicationData!$D:$D,'Publication Table (%)'!P$7),
SUMIFS(AllPublicationData!$G:$G,AllPublicationData!$A:$A,'Publication Table (%)'!$B187,AllPublicationData!$B:$B,'Publication Table (%)'!P$7)/
SUMIFS(AllPublicationData!$E:$E,AllPublicationData!$A:$A,'Publication Table (%)'!$B187,AllPublicationData!$B:$B,'Publication Table (%)'!P$7)),
IF('Publication Table (%)'!$C$5="Operations cancelled for clinical reasons",
IFERROR(SUMIFS(AllPublicationData!$H:$H,AllPublicationData!$A:$A,'Publication Table (%)'!$B187,AllPublicationData!$B:$B,'Publication Table (%)'!$C$4,AllPublicationData!$D:$D,'Publication Table (%)'!P$7)/
SUMIFS(AllPublicationData!$E:$E,AllPublicationData!$A:$A,'Publication Table (%)'!$B187,AllPublicationData!$B:$B,'Publication Table (%)'!$C$4,AllPublicationData!$D:$D,'Publication Table (%)'!P$7),
SUMIFS(AllPublicationData!$H:$H,AllPublicationData!$A:$A,'Publication Table (%)'!$B187,AllPublicationData!$B:$B,'Publication Table (%)'!P$7)/
SUMIFS(AllPublicationData!$E:$E,AllPublicationData!$A:$A,'Publication Table (%)'!$B187,AllPublicationData!$B:$B,'Publication Table (%)'!P$7)),
IF('Publication Table (%)'!$C$5="Operations cancelled for non-clinical/capacity reasons",
IFERROR(SUMIFS(AllPublicationData!$I:$I,AllPublicationData!$A:$A,'Publication Table (%)'!$B187,AllPublicationData!$B:$B,'Publication Table (%)'!$C$4,AllPublicationData!$D:$D,'Publication Table (%)'!P$7)/
SUMIFS(AllPublicationData!$E:$E,AllPublicationData!$A:$A,'Publication Table (%)'!$B187,AllPublicationData!$B:$B,'Publication Table (%)'!$C$4,AllPublicationData!$D:$D,'Publication Table (%)'!P$7),
SUMIFS(AllPublicationData!$I:$I,AllPublicationData!$A:$A,'Publication Table (%)'!$B187,AllPublicationData!$B:$B,'Publication Table (%)'!P$7)/
SUMIFS(AllPublicationData!$E:$E,AllPublicationData!$A:$A,'Publication Table (%)'!$B187,AllPublicationData!$B:$B,'Publication Table (%)'!P$7)),
IF('Publication Table (%)'!$C$5="Cancellations for other reasons",
IFERROR(SUMIFS(AllPublicationData!$J:$J,AllPublicationData!$A:$A,'Publication Table (%)'!$B187,AllPublicationData!$B:$B,'Publication Table (%)'!$C$4,AllPublicationData!$D:$D,'Publication Table (%)'!P$7)/
SUMIFS(AllPublicationData!$E:$E,AllPublicationData!$A:$A,'Publication Table (%)'!$B187,AllPublicationData!$B:$B,'Publication Table (%)'!$C$4,AllPublicationData!$D:$D,'Publication Table (%)'!P$7),
SUMIFS(AllPublicationData!$J:$J,AllPublicationData!$A:$A,'Publication Table (%)'!$B187,AllPublicationData!$B:$B,'Publication Table (%)'!P$7)/
SUMIFS(AllPublicationData!$E:$E,AllPublicationData!$A:$A,'Publication Table (%)'!$B187,AllPublicationData!$B:$B,'Publication Table (%)'!P$7)))))))</f>
        <v>#DIV/0!</v>
      </c>
      <c r="Q187" s="96" t="e">
        <f>IF('Publication Table (%)'!$C$5="All Cancelled Operations",
IFERROR(SUMIFS(AllPublicationData!$F:$F,AllPublicationData!$A:$A,'Publication Table (%)'!$B187,AllPublicationData!$B:$B,'Publication Table (%)'!$C$4,AllPublicationData!$D:$D,'Publication Table (%)'!Q$7)/
SUMIFS(AllPublicationData!$E:$E,AllPublicationData!$A:$A,'Publication Table (%)'!$B187,AllPublicationData!$B:$B,'Publication Table (%)'!$C$4,AllPublicationData!$D:$D,'Publication Table (%)'!Q$7),
SUMIFS(AllPublicationData!$F:$F,AllPublicationData!$A:$A,'Publication Table (%)'!$B187,AllPublicationData!$B:$B,'Publication Table (%)'!Q$7)/
SUMIFS(AllPublicationData!$E:$E,AllPublicationData!$A:$A,'Publication Table (%)'!$B187,AllPublicationData!$B:$B,'Publication Table (%)'!Q$7)),
IF('Publication Table (%)'!$C$5="Operations cancelled by patient",
IFERROR(SUMIFS(AllPublicationData!$G:$G,AllPublicationData!$A:$A,'Publication Table (%)'!$B187,AllPublicationData!$B:$B,'Publication Table (%)'!$C$4,AllPublicationData!$D:$D,'Publication Table (%)'!Q$7)/
SUMIFS(AllPublicationData!$E:$E,AllPublicationData!$A:$A,'Publication Table (%)'!$B187,AllPublicationData!$B:$B,'Publication Table (%)'!$C$4,AllPublicationData!$D:$D,'Publication Table (%)'!Q$7),
SUMIFS(AllPublicationData!$G:$G,AllPublicationData!$A:$A,'Publication Table (%)'!$B187,AllPublicationData!$B:$B,'Publication Table (%)'!Q$7)/
SUMIFS(AllPublicationData!$E:$E,AllPublicationData!$A:$A,'Publication Table (%)'!$B187,AllPublicationData!$B:$B,'Publication Table (%)'!Q$7)),
IF('Publication Table (%)'!$C$5="Operations cancelled for clinical reasons",
IFERROR(SUMIFS(AllPublicationData!$H:$H,AllPublicationData!$A:$A,'Publication Table (%)'!$B187,AllPublicationData!$B:$B,'Publication Table (%)'!$C$4,AllPublicationData!$D:$D,'Publication Table (%)'!Q$7)/
SUMIFS(AllPublicationData!$E:$E,AllPublicationData!$A:$A,'Publication Table (%)'!$B187,AllPublicationData!$B:$B,'Publication Table (%)'!$C$4,AllPublicationData!$D:$D,'Publication Table (%)'!Q$7),
SUMIFS(AllPublicationData!$H:$H,AllPublicationData!$A:$A,'Publication Table (%)'!$B187,AllPublicationData!$B:$B,'Publication Table (%)'!Q$7)/
SUMIFS(AllPublicationData!$E:$E,AllPublicationData!$A:$A,'Publication Table (%)'!$B187,AllPublicationData!$B:$B,'Publication Table (%)'!Q$7)),
IF('Publication Table (%)'!$C$5="Operations cancelled for non-clinical/capacity reasons",
IFERROR(SUMIFS(AllPublicationData!$I:$I,AllPublicationData!$A:$A,'Publication Table (%)'!$B187,AllPublicationData!$B:$B,'Publication Table (%)'!$C$4,AllPublicationData!$D:$D,'Publication Table (%)'!Q$7)/
SUMIFS(AllPublicationData!$E:$E,AllPublicationData!$A:$A,'Publication Table (%)'!$B187,AllPublicationData!$B:$B,'Publication Table (%)'!$C$4,AllPublicationData!$D:$D,'Publication Table (%)'!Q$7),
SUMIFS(AllPublicationData!$I:$I,AllPublicationData!$A:$A,'Publication Table (%)'!$B187,AllPublicationData!$B:$B,'Publication Table (%)'!Q$7)/
SUMIFS(AllPublicationData!$E:$E,AllPublicationData!$A:$A,'Publication Table (%)'!$B187,AllPublicationData!$B:$B,'Publication Table (%)'!Q$7)),
IF('Publication Table (%)'!$C$5="Cancellations for other reasons",
IFERROR(SUMIFS(AllPublicationData!$J:$J,AllPublicationData!$A:$A,'Publication Table (%)'!$B187,AllPublicationData!$B:$B,'Publication Table (%)'!$C$4,AllPublicationData!$D:$D,'Publication Table (%)'!Q$7)/
SUMIFS(AllPublicationData!$E:$E,AllPublicationData!$A:$A,'Publication Table (%)'!$B187,AllPublicationData!$B:$B,'Publication Table (%)'!$C$4,AllPublicationData!$D:$D,'Publication Table (%)'!Q$7),
SUMIFS(AllPublicationData!$J:$J,AllPublicationData!$A:$A,'Publication Table (%)'!$B187,AllPublicationData!$B:$B,'Publication Table (%)'!Q$7)/
SUMIFS(AllPublicationData!$E:$E,AllPublicationData!$A:$A,'Publication Table (%)'!$B187,AllPublicationData!$B:$B,'Publication Table (%)'!Q$7)))))))</f>
        <v>#DIV/0!</v>
      </c>
      <c r="R187" s="96" t="e">
        <f>IF('Publication Table (%)'!$C$5="All Cancelled Operations",
IFERROR(SUMIFS(AllPublicationData!$F:$F,AllPublicationData!$A:$A,'Publication Table (%)'!$B187,AllPublicationData!$B:$B,'Publication Table (%)'!$C$4,AllPublicationData!$D:$D,'Publication Table (%)'!R$7)/
SUMIFS(AllPublicationData!$E:$E,AllPublicationData!$A:$A,'Publication Table (%)'!$B187,AllPublicationData!$B:$B,'Publication Table (%)'!$C$4,AllPublicationData!$D:$D,'Publication Table (%)'!R$7),
SUMIFS(AllPublicationData!$F:$F,AllPublicationData!$A:$A,'Publication Table (%)'!$B187,AllPublicationData!$B:$B,'Publication Table (%)'!R$7)/
SUMIFS(AllPublicationData!$E:$E,AllPublicationData!$A:$A,'Publication Table (%)'!$B187,AllPublicationData!$B:$B,'Publication Table (%)'!R$7)),
IF('Publication Table (%)'!$C$5="Operations cancelled by patient",
IFERROR(SUMIFS(AllPublicationData!$G:$G,AllPublicationData!$A:$A,'Publication Table (%)'!$B187,AllPublicationData!$B:$B,'Publication Table (%)'!$C$4,AllPublicationData!$D:$D,'Publication Table (%)'!R$7)/
SUMIFS(AllPublicationData!$E:$E,AllPublicationData!$A:$A,'Publication Table (%)'!$B187,AllPublicationData!$B:$B,'Publication Table (%)'!$C$4,AllPublicationData!$D:$D,'Publication Table (%)'!R$7),
SUMIFS(AllPublicationData!$G:$G,AllPublicationData!$A:$A,'Publication Table (%)'!$B187,AllPublicationData!$B:$B,'Publication Table (%)'!R$7)/
SUMIFS(AllPublicationData!$E:$E,AllPublicationData!$A:$A,'Publication Table (%)'!$B187,AllPublicationData!$B:$B,'Publication Table (%)'!R$7)),
IF('Publication Table (%)'!$C$5="Operations cancelled for clinical reasons",
IFERROR(SUMIFS(AllPublicationData!$H:$H,AllPublicationData!$A:$A,'Publication Table (%)'!$B187,AllPublicationData!$B:$B,'Publication Table (%)'!$C$4,AllPublicationData!$D:$D,'Publication Table (%)'!R$7)/
SUMIFS(AllPublicationData!$E:$E,AllPublicationData!$A:$A,'Publication Table (%)'!$B187,AllPublicationData!$B:$B,'Publication Table (%)'!$C$4,AllPublicationData!$D:$D,'Publication Table (%)'!R$7),
SUMIFS(AllPublicationData!$H:$H,AllPublicationData!$A:$A,'Publication Table (%)'!$B187,AllPublicationData!$B:$B,'Publication Table (%)'!R$7)/
SUMIFS(AllPublicationData!$E:$E,AllPublicationData!$A:$A,'Publication Table (%)'!$B187,AllPublicationData!$B:$B,'Publication Table (%)'!R$7)),
IF('Publication Table (%)'!$C$5="Operations cancelled for non-clinical/capacity reasons",
IFERROR(SUMIFS(AllPublicationData!$I:$I,AllPublicationData!$A:$A,'Publication Table (%)'!$B187,AllPublicationData!$B:$B,'Publication Table (%)'!$C$4,AllPublicationData!$D:$D,'Publication Table (%)'!R$7)/
SUMIFS(AllPublicationData!$E:$E,AllPublicationData!$A:$A,'Publication Table (%)'!$B187,AllPublicationData!$B:$B,'Publication Table (%)'!$C$4,AllPublicationData!$D:$D,'Publication Table (%)'!R$7),
SUMIFS(AllPublicationData!$I:$I,AllPublicationData!$A:$A,'Publication Table (%)'!$B187,AllPublicationData!$B:$B,'Publication Table (%)'!R$7)/
SUMIFS(AllPublicationData!$E:$E,AllPublicationData!$A:$A,'Publication Table (%)'!$B187,AllPublicationData!$B:$B,'Publication Table (%)'!R$7)),
IF('Publication Table (%)'!$C$5="Cancellations for other reasons",
IFERROR(SUMIFS(AllPublicationData!$J:$J,AllPublicationData!$A:$A,'Publication Table (%)'!$B187,AllPublicationData!$B:$B,'Publication Table (%)'!$C$4,AllPublicationData!$D:$D,'Publication Table (%)'!R$7)/
SUMIFS(AllPublicationData!$E:$E,AllPublicationData!$A:$A,'Publication Table (%)'!$B187,AllPublicationData!$B:$B,'Publication Table (%)'!$C$4,AllPublicationData!$D:$D,'Publication Table (%)'!R$7),
SUMIFS(AllPublicationData!$J:$J,AllPublicationData!$A:$A,'Publication Table (%)'!$B187,AllPublicationData!$B:$B,'Publication Table (%)'!R$7)/
SUMIFS(AllPublicationData!$E:$E,AllPublicationData!$A:$A,'Publication Table (%)'!$B187,AllPublicationData!$B:$B,'Publication Table (%)'!R$7)))))))</f>
        <v>#DIV/0!</v>
      </c>
      <c r="S187" s="96" t="e">
        <f>IF('Publication Table (%)'!$C$5="All Cancelled Operations",
IFERROR(SUMIFS(AllPublicationData!$F:$F,AllPublicationData!$A:$A,'Publication Table (%)'!$B187,AllPublicationData!$B:$B,'Publication Table (%)'!$C$4,AllPublicationData!$D:$D,'Publication Table (%)'!S$7)/
SUMIFS(AllPublicationData!$E:$E,AllPublicationData!$A:$A,'Publication Table (%)'!$B187,AllPublicationData!$B:$B,'Publication Table (%)'!$C$4,AllPublicationData!$D:$D,'Publication Table (%)'!S$7),
SUMIFS(AllPublicationData!$F:$F,AllPublicationData!$A:$A,'Publication Table (%)'!$B187,AllPublicationData!$B:$B,'Publication Table (%)'!S$7)/
SUMIFS(AllPublicationData!$E:$E,AllPublicationData!$A:$A,'Publication Table (%)'!$B187,AllPublicationData!$B:$B,'Publication Table (%)'!S$7)),
IF('Publication Table (%)'!$C$5="Operations cancelled by patient",
IFERROR(SUMIFS(AllPublicationData!$G:$G,AllPublicationData!$A:$A,'Publication Table (%)'!$B187,AllPublicationData!$B:$B,'Publication Table (%)'!$C$4,AllPublicationData!$D:$D,'Publication Table (%)'!S$7)/
SUMIFS(AllPublicationData!$E:$E,AllPublicationData!$A:$A,'Publication Table (%)'!$B187,AllPublicationData!$B:$B,'Publication Table (%)'!$C$4,AllPublicationData!$D:$D,'Publication Table (%)'!S$7),
SUMIFS(AllPublicationData!$G:$G,AllPublicationData!$A:$A,'Publication Table (%)'!$B187,AllPublicationData!$B:$B,'Publication Table (%)'!S$7)/
SUMIFS(AllPublicationData!$E:$E,AllPublicationData!$A:$A,'Publication Table (%)'!$B187,AllPublicationData!$B:$B,'Publication Table (%)'!S$7)),
IF('Publication Table (%)'!$C$5="Operations cancelled for clinical reasons",
IFERROR(SUMIFS(AllPublicationData!$H:$H,AllPublicationData!$A:$A,'Publication Table (%)'!$B187,AllPublicationData!$B:$B,'Publication Table (%)'!$C$4,AllPublicationData!$D:$D,'Publication Table (%)'!S$7)/
SUMIFS(AllPublicationData!$E:$E,AllPublicationData!$A:$A,'Publication Table (%)'!$B187,AllPublicationData!$B:$B,'Publication Table (%)'!$C$4,AllPublicationData!$D:$D,'Publication Table (%)'!S$7),
SUMIFS(AllPublicationData!$H:$H,AllPublicationData!$A:$A,'Publication Table (%)'!$B187,AllPublicationData!$B:$B,'Publication Table (%)'!S$7)/
SUMIFS(AllPublicationData!$E:$E,AllPublicationData!$A:$A,'Publication Table (%)'!$B187,AllPublicationData!$B:$B,'Publication Table (%)'!S$7)),
IF('Publication Table (%)'!$C$5="Operations cancelled for non-clinical/capacity reasons",
IFERROR(SUMIFS(AllPublicationData!$I:$I,AllPublicationData!$A:$A,'Publication Table (%)'!$B187,AllPublicationData!$B:$B,'Publication Table (%)'!$C$4,AllPublicationData!$D:$D,'Publication Table (%)'!S$7)/
SUMIFS(AllPublicationData!$E:$E,AllPublicationData!$A:$A,'Publication Table (%)'!$B187,AllPublicationData!$B:$B,'Publication Table (%)'!$C$4,AllPublicationData!$D:$D,'Publication Table (%)'!S$7),
SUMIFS(AllPublicationData!$I:$I,AllPublicationData!$A:$A,'Publication Table (%)'!$B187,AllPublicationData!$B:$B,'Publication Table (%)'!S$7)/
SUMIFS(AllPublicationData!$E:$E,AllPublicationData!$A:$A,'Publication Table (%)'!$B187,AllPublicationData!$B:$B,'Publication Table (%)'!S$7)),
IF('Publication Table (%)'!$C$5="Cancellations for other reasons",
IFERROR(SUMIFS(AllPublicationData!$J:$J,AllPublicationData!$A:$A,'Publication Table (%)'!$B187,AllPublicationData!$B:$B,'Publication Table (%)'!$C$4,AllPublicationData!$D:$D,'Publication Table (%)'!S$7)/
SUMIFS(AllPublicationData!$E:$E,AllPublicationData!$A:$A,'Publication Table (%)'!$B187,AllPublicationData!$B:$B,'Publication Table (%)'!$C$4,AllPublicationData!$D:$D,'Publication Table (%)'!S$7),
SUMIFS(AllPublicationData!$J:$J,AllPublicationData!$A:$A,'Publication Table (%)'!$B187,AllPublicationData!$B:$B,'Publication Table (%)'!S$7)/
SUMIFS(AllPublicationData!$E:$E,AllPublicationData!$A:$A,'Publication Table (%)'!$B187,AllPublicationData!$B:$B,'Publication Table (%)'!S$7)))))))</f>
        <v>#DIV/0!</v>
      </c>
    </row>
    <row r="188" spans="3:19" x14ac:dyDescent="0.35">
      <c r="C188" s="112">
        <f>IF('Publication Table (%)'!$C$5="All Cancelled Operations",
SUMIFS(AllPublicationData!$F:$F,AllPublicationData!$A:$A,'Publication Table (%)'!$B188,AllPublicationData!$B:$B,'Publication Table (%)'!$C$4),
IF('Publication Table (%)'!$C$5="Operations cancelled by patient",
SUMIFS(AllPublicationData!$G:$G,AllPublicationData!$A:$A,'Publication Table (%)'!$B188,AllPublicationData!$B:$B,'Publication Table (%)'!$C$4),
IF('Publication Table (%)'!$C$5="Operations cancelled for clinical reasons",
SUMIFS(AllPublicationData!$H:$H,AllPublicationData!$A:$A,'Publication Table (%)'!$B188,AllPublicationData!$B:$B,'Publication Table (%)'!$C$4),
IF('Publication Table (%)'!$C$5="Operations cancelled for non-clinical/capacity reasons",
SUMIFS(AllPublicationData!$I:$I,AllPublicationData!$A:$A,'Publication Table (%)'!$B188,AllPublicationData!$B:$B,'Publication Table (%)'!$C$4),
IF('Publication Table (%)'!$C$5="Cancellations for other reasons",
SUMIFS(AllPublicationData!$J:$J,AllPublicationData!$A:$A,'Publication Table (%)'!$B188,AllPublicationData!$B:$B,'Publication Table (%)'!$C$4))))))+
IF(AND($C$4="NHS Scotland",$C$5="All Cancelled Operations"),
SUMIFS(AllPublicationData!$F:$F,AllPublicationData!$A:$A,'Publication Table (%)'!$B188),
IF(AND($C$4="NHS Scotland",$C$5="Operations cancelled by patient"),
SUMIFS(AllPublicationData!$G:$G,AllPublicationData!$A:$A,'Publication Table (%)'!$B188),
IF(AND($C$4="NHS Scotland",$C$5="Operations cancelled for clinical reasons"),
SUMIFS(AllPublicationData!$H:$H,AllPublicationData!$A:$A,'Publication Table (%)'!$B188),
IF(AND($C$4="NHS Scotland",$C$5="Operations cancelled for non-clinical/capacity reasons"),
SUMIFS(AllPublicationData!$I:$I,AllPublicationData!$A:$A,'Publication Table (%)'!$B188),
IF(AND($C$4="NHS Scotland",$C$5="Cancellations for other reasons"),
SUMIFS(AllPublicationData!$J:$J,AllPublicationData!$A:$A,'Publication Table (%)'!$B188))))))</f>
        <v>0</v>
      </c>
      <c r="D188" s="110" t="e">
        <f>IF(AND('Publication Table (%)'!$C$5="All Cancelled Operations",$C$4&lt;&gt;"NHS Scotland"),
IFERROR(SUMIFS(AllPublicationData!$F:$F,AllPublicationData!$A:$A,'Publication Table (%)'!$B188,AllPublicationData!$B:$B,'Publication Table (%)'!$C$4,AllPublicationData!$D:$D,'Publication Table (%)'!D$7)/
SUMIFS(AllPublicationData!$E:$E,AllPublicationData!$A:$A,'Publication Table (%)'!$B188,AllPublicationData!$B:$B,'Publication Table (%)'!$C$4,AllPublicationData!$D:$D,'Publication Table (%)'!D$7),
SUMIFS(AllPublicationData!$F:$F,AllPublicationData!$A:$A,'Publication Table (%)'!$B188,AllPublicationData!$B:$B,'Publication Table (%)'!D$7)/
SUMIFS(AllPublicationData!$E:$E,AllPublicationData!$A:$A,'Publication Table (%)'!$B188,AllPublicationData!$B:$B,'Publication Table (%)'!D$7)),
IF(AND('Publication Table (%)'!$C$5="Operations cancelled by patient",$C$4&lt;&gt;"NHS Scotland"),
IFERROR(SUMIFS(AllPublicationData!$G:$G,AllPublicationData!$A:$A,'Publication Table (%)'!$B188,AllPublicationData!$B:$B,'Publication Table (%)'!$C$4,AllPublicationData!$D:$D,'Publication Table (%)'!D$7)/
SUMIFS(AllPublicationData!$E:$E,AllPublicationData!$A:$A,'Publication Table (%)'!$B188,AllPublicationData!$B:$B,'Publication Table (%)'!$C$4,AllPublicationData!$D:$D,'Publication Table (%)'!D$7),
SUMIFS(AllPublicationData!$G:$G,AllPublicationData!$A:$A,'Publication Table (%)'!$B188,AllPublicationData!$B:$B,'Publication Table (%)'!D$7)/
SUMIFS(AllPublicationData!$E:$E,AllPublicationData!$A:$A,'Publication Table (%)'!$B188,AllPublicationData!$B:$B,'Publication Table (%)'!D$7)),
IF(AND('Publication Table (%)'!$C$5="Operations cancelled for clinical reasons",$C$4&lt;&gt;"NHS Scotland"),
IFERROR(SUMIFS(AllPublicationData!$H:$H,AllPublicationData!$A:$A,'Publication Table (%)'!$B188,AllPublicationData!$B:$B,'Publication Table (%)'!$C$4,AllPublicationData!$D:$D,'Publication Table (%)'!D$7)/
SUMIFS(AllPublicationData!$E:$E,AllPublicationData!$A:$A,'Publication Table (%)'!$B188,AllPublicationData!$B:$B,'Publication Table (%)'!$C$4,AllPublicationData!$D:$D,'Publication Table (%)'!D$7),
SUMIFS(AllPublicationData!$H:$H,AllPublicationData!$A:$A,'Publication Table (%)'!$B188,AllPublicationData!$B:$B,'Publication Table (%)'!D$7)/
SUMIFS(AllPublicationData!$E:$E,AllPublicationData!$A:$A,'Publication Table (%)'!$B188,AllPublicationData!$B:$B,'Publication Table (%)'!D$7)),
IF(AND('Publication Table (%)'!$C$5="Operations cancelled for non-clinical/capacity reasons",$C$4&lt;&gt;"NHS Scotland"),
IFERROR(SUMIFS(AllPublicationData!$I:$I,AllPublicationData!$A:$A,'Publication Table (%)'!$B188,AllPublicationData!$B:$B,'Publication Table (%)'!$C$4,AllPublicationData!$D:$D,'Publication Table (%)'!D$7)/
SUMIFS(AllPublicationData!$E:$E,AllPublicationData!$A:$A,'Publication Table (%)'!$B188,AllPublicationData!$B:$B,'Publication Table (%)'!$C$4,AllPublicationData!$D:$D,'Publication Table (%)'!D$7),
SUMIFS(AllPublicationData!$I:$I,AllPublicationData!$A:$A,'Publication Table (%)'!$B188,AllPublicationData!$B:$B,'Publication Table (%)'!D$7)/
SUMIFS(AllPublicationData!$E:$E,AllPublicationData!$A:$A,'Publication Table (%)'!$B188,AllPublicationData!$B:$B,'Publication Table (%)'!D$7)),
IF(AND('Publication Table (%)'!$C$5="Cancellations for other reasons",$C$4&lt;&gt;"NHS Scotland"),
IFERROR(SUMIFS(AllPublicationData!$J:$J,AllPublicationData!$A:$A,'Publication Table (%)'!$B188,AllPublicationData!$B:$B,'Publication Table (%)'!$C$4,AllPublicationData!$D:$D,'Publication Table (%)'!D$7)/
SUMIFS(AllPublicationData!$E:$E,AllPublicationData!$A:$A,'Publication Table (%)'!$B188,AllPublicationData!$B:$B,'Publication Table (%)'!$C$4,AllPublicationData!$D:$D,'Publication Table (%)'!D$7),
SUMIFS(AllPublicationData!$J:$J,AllPublicationData!$A:$A,'Publication Table (%)'!$B188,AllPublicationData!$B:$B,'Publication Table (%)'!D$7)/
SUMIFS(AllPublicationData!$E:$E,AllPublicationData!$A:$A,'Publication Table (%)'!$B188,AllPublicationData!$B:$B,'Publication Table (%)'!D$7)),
IF(AND($C$4="NHS Scotland",$C$5="All Cancelled Operations"),
SUMIFS(AllPublicationData!$F:$F,AllPublicationData!$A:$A,'Publication Table'!$B188)/
SUMIFS(AllPublicationData!$E:$E,AllPublicationData!$A:$A,'Publication Table'!$B188),
IF(AND($C$4="NHS Scotland",$C$5="Operations cancelled by patient"),
SUMIFS(AllPublicationData!$G:$G,AllPublicationData!$A:$A,'Publication Table'!$B188)/
SUMIFS(AllPublicationData!$E:$E,AllPublicationData!$A:$A,'Publication Table'!$B188),
IF(AND($C$4="NHS Scotland",$C$5="Operations cancelled for clinical reasons"),
SUMIFS(AllPublicationData!$H:$H,AllPublicationData!$A:$A,'Publication Table'!$B188)/
SUMIFS(AllPublicationData!$E:$E,AllPublicationData!$A:$A,'Publication Table'!$B188),
IF(AND($C$4="NHS Scotland",$C$5="Operations cancelled for non-clinical/capacity reasons"),
SUMIFS(AllPublicationData!$I:$I,AllPublicationData!$A:$A,'Publication Table'!$B188)/
SUMIFS(AllPublicationData!$E:$E,AllPublicationData!$A:$A,'Publication Table'!$B188),
IF(AND($C$4="NHS Scotland",$C$5="Cancellations for other reasons"),
SUMIFS(AllPublicationData!$J:$J,AllPublicationData!$A:$A,'Publication Table'!$B188)/
SUMIFS(AllPublicationData!$E:$E,AllPublicationData!$A:$A,'Publication Table'!$B188)))))))))))</f>
        <v>#DIV/0!</v>
      </c>
      <c r="E188" s="96" t="e">
        <f>IF('Publication Table (%)'!$C$5="All Cancelled Operations",
IFERROR(SUMIFS(AllPublicationData!$F:$F,AllPublicationData!$A:$A,'Publication Table (%)'!$B188,AllPublicationData!$B:$B,'Publication Table (%)'!$C$4,AllPublicationData!$D:$D,'Publication Table (%)'!E$7)/
SUMIFS(AllPublicationData!$E:$E,AllPublicationData!$A:$A,'Publication Table (%)'!$B188,AllPublicationData!$B:$B,'Publication Table (%)'!$C$4,AllPublicationData!$D:$D,'Publication Table (%)'!E$7),
SUMIFS(AllPublicationData!$F:$F,AllPublicationData!$A:$A,'Publication Table (%)'!$B188,AllPublicationData!$B:$B,'Publication Table (%)'!E$7)/
SUMIFS(AllPublicationData!$E:$E,AllPublicationData!$A:$A,'Publication Table (%)'!$B188,AllPublicationData!$B:$B,'Publication Table (%)'!E$7)),
IF('Publication Table (%)'!$C$5="Operations cancelled by patient",
IFERROR(SUMIFS(AllPublicationData!$G:$G,AllPublicationData!$A:$A,'Publication Table (%)'!$B188,AllPublicationData!$B:$B,'Publication Table (%)'!$C$4,AllPublicationData!$D:$D,'Publication Table (%)'!E$7)/
SUMIFS(AllPublicationData!$E:$E,AllPublicationData!$A:$A,'Publication Table (%)'!$B188,AllPublicationData!$B:$B,'Publication Table (%)'!$C$4,AllPublicationData!$D:$D,'Publication Table (%)'!E$7),
SUMIFS(AllPublicationData!$G:$G,AllPublicationData!$A:$A,'Publication Table (%)'!$B188,AllPublicationData!$B:$B,'Publication Table (%)'!E$7)/
SUMIFS(AllPublicationData!$E:$E,AllPublicationData!$A:$A,'Publication Table (%)'!$B188,AllPublicationData!$B:$B,'Publication Table (%)'!E$7)),
IF('Publication Table (%)'!$C$5="Operations cancelled for clinical reasons",
IFERROR(SUMIFS(AllPublicationData!$H:$H,AllPublicationData!$A:$A,'Publication Table (%)'!$B188,AllPublicationData!$B:$B,'Publication Table (%)'!$C$4,AllPublicationData!$D:$D,'Publication Table (%)'!E$7)/
SUMIFS(AllPublicationData!$E:$E,AllPublicationData!$A:$A,'Publication Table (%)'!$B188,AllPublicationData!$B:$B,'Publication Table (%)'!$C$4,AllPublicationData!$D:$D,'Publication Table (%)'!E$7),
SUMIFS(AllPublicationData!$H:$H,AllPublicationData!$A:$A,'Publication Table (%)'!$B188,AllPublicationData!$B:$B,'Publication Table (%)'!E$7)/
SUMIFS(AllPublicationData!$E:$E,AllPublicationData!$A:$A,'Publication Table (%)'!$B188,AllPublicationData!$B:$B,'Publication Table (%)'!E$7)),
IF('Publication Table (%)'!$C$5="Operations cancelled for non-clinical/capacity reasons",
IFERROR(SUMIFS(AllPublicationData!$I:$I,AllPublicationData!$A:$A,'Publication Table (%)'!$B188,AllPublicationData!$B:$B,'Publication Table (%)'!$C$4,AllPublicationData!$D:$D,'Publication Table (%)'!E$7)/
SUMIFS(AllPublicationData!$E:$E,AllPublicationData!$A:$A,'Publication Table (%)'!$B188,AllPublicationData!$B:$B,'Publication Table (%)'!$C$4,AllPublicationData!$D:$D,'Publication Table (%)'!E$7),
SUMIFS(AllPublicationData!$I:$I,AllPublicationData!$A:$A,'Publication Table (%)'!$B188,AllPublicationData!$B:$B,'Publication Table (%)'!E$7)/
SUMIFS(AllPublicationData!$E:$E,AllPublicationData!$A:$A,'Publication Table (%)'!$B188,AllPublicationData!$B:$B,'Publication Table (%)'!E$7)),
IF('Publication Table (%)'!$C$5="Cancellations for other reasons",
IFERROR(SUMIFS(AllPublicationData!$J:$J,AllPublicationData!$A:$A,'Publication Table (%)'!$B188,AllPublicationData!$B:$B,'Publication Table (%)'!$C$4,AllPublicationData!$D:$D,'Publication Table (%)'!E$7)/
SUMIFS(AllPublicationData!$E:$E,AllPublicationData!$A:$A,'Publication Table (%)'!$B188,AllPublicationData!$B:$B,'Publication Table (%)'!$C$4,AllPublicationData!$D:$D,'Publication Table (%)'!E$7),
SUMIFS(AllPublicationData!$J:$J,AllPublicationData!$A:$A,'Publication Table (%)'!$B188,AllPublicationData!$B:$B,'Publication Table (%)'!E$7)/
SUMIFS(AllPublicationData!$E:$E,AllPublicationData!$A:$A,'Publication Table (%)'!$B188,AllPublicationData!$B:$B,'Publication Table (%)'!E$7)))))))</f>
        <v>#DIV/0!</v>
      </c>
      <c r="F188" s="96" t="e">
        <f>IF('Publication Table (%)'!$C$5="All Cancelled Operations",
IFERROR(SUMIFS(AllPublicationData!$F:$F,AllPublicationData!$A:$A,'Publication Table (%)'!$B188,AllPublicationData!$B:$B,'Publication Table (%)'!$C$4,AllPublicationData!$D:$D,'Publication Table (%)'!F$7)/
SUMIFS(AllPublicationData!$E:$E,AllPublicationData!$A:$A,'Publication Table (%)'!$B188,AllPublicationData!$B:$B,'Publication Table (%)'!$C$4,AllPublicationData!$D:$D,'Publication Table (%)'!F$7),
SUMIFS(AllPublicationData!$F:$F,AllPublicationData!$A:$A,'Publication Table (%)'!$B188,AllPublicationData!$B:$B,'Publication Table (%)'!F$7)/
SUMIFS(AllPublicationData!$E:$E,AllPublicationData!$A:$A,'Publication Table (%)'!$B188,AllPublicationData!$B:$B,'Publication Table (%)'!F$7)),
IF('Publication Table (%)'!$C$5="Operations cancelled by patient",
IFERROR(SUMIFS(AllPublicationData!$G:$G,AllPublicationData!$A:$A,'Publication Table (%)'!$B188,AllPublicationData!$B:$B,'Publication Table (%)'!$C$4,AllPublicationData!$D:$D,'Publication Table (%)'!F$7)/
SUMIFS(AllPublicationData!$E:$E,AllPublicationData!$A:$A,'Publication Table (%)'!$B188,AllPublicationData!$B:$B,'Publication Table (%)'!$C$4,AllPublicationData!$D:$D,'Publication Table (%)'!F$7),
SUMIFS(AllPublicationData!$G:$G,AllPublicationData!$A:$A,'Publication Table (%)'!$B188,AllPublicationData!$B:$B,'Publication Table (%)'!F$7)/
SUMIFS(AllPublicationData!$E:$E,AllPublicationData!$A:$A,'Publication Table (%)'!$B188,AllPublicationData!$B:$B,'Publication Table (%)'!F$7)),
IF('Publication Table (%)'!$C$5="Operations cancelled for clinical reasons",
IFERROR(SUMIFS(AllPublicationData!$H:$H,AllPublicationData!$A:$A,'Publication Table (%)'!$B188,AllPublicationData!$B:$B,'Publication Table (%)'!$C$4,AllPublicationData!$D:$D,'Publication Table (%)'!F$7)/
SUMIFS(AllPublicationData!$E:$E,AllPublicationData!$A:$A,'Publication Table (%)'!$B188,AllPublicationData!$B:$B,'Publication Table (%)'!$C$4,AllPublicationData!$D:$D,'Publication Table (%)'!F$7),
SUMIFS(AllPublicationData!$H:$H,AllPublicationData!$A:$A,'Publication Table (%)'!$B188,AllPublicationData!$B:$B,'Publication Table (%)'!F$7)/
SUMIFS(AllPublicationData!$E:$E,AllPublicationData!$A:$A,'Publication Table (%)'!$B188,AllPublicationData!$B:$B,'Publication Table (%)'!F$7)),
IF('Publication Table (%)'!$C$5="Operations cancelled for non-clinical/capacity reasons",
IFERROR(SUMIFS(AllPublicationData!$I:$I,AllPublicationData!$A:$A,'Publication Table (%)'!$B188,AllPublicationData!$B:$B,'Publication Table (%)'!$C$4,AllPublicationData!$D:$D,'Publication Table (%)'!F$7)/
SUMIFS(AllPublicationData!$E:$E,AllPublicationData!$A:$A,'Publication Table (%)'!$B188,AllPublicationData!$B:$B,'Publication Table (%)'!$C$4,AllPublicationData!$D:$D,'Publication Table (%)'!F$7),
SUMIFS(AllPublicationData!$I:$I,AllPublicationData!$A:$A,'Publication Table (%)'!$B188,AllPublicationData!$B:$B,'Publication Table (%)'!F$7)/
SUMIFS(AllPublicationData!$E:$E,AllPublicationData!$A:$A,'Publication Table (%)'!$B188,AllPublicationData!$B:$B,'Publication Table (%)'!F$7)),
IF('Publication Table (%)'!$C$5="Cancellations for other reasons",
IFERROR(SUMIFS(AllPublicationData!$J:$J,AllPublicationData!$A:$A,'Publication Table (%)'!$B188,AllPublicationData!$B:$B,'Publication Table (%)'!$C$4,AllPublicationData!$D:$D,'Publication Table (%)'!F$7)/
SUMIFS(AllPublicationData!$E:$E,AllPublicationData!$A:$A,'Publication Table (%)'!$B188,AllPublicationData!$B:$B,'Publication Table (%)'!$C$4,AllPublicationData!$D:$D,'Publication Table (%)'!F$7),
SUMIFS(AllPublicationData!$J:$J,AllPublicationData!$A:$A,'Publication Table (%)'!$B188,AllPublicationData!$B:$B,'Publication Table (%)'!F$7)/
SUMIFS(AllPublicationData!$E:$E,AllPublicationData!$A:$A,'Publication Table (%)'!$B188,AllPublicationData!$B:$B,'Publication Table (%)'!F$7)))))))</f>
        <v>#DIV/0!</v>
      </c>
      <c r="G188" s="96" t="e">
        <f>IF('Publication Table (%)'!$C$5="All Cancelled Operations",
IFERROR(SUMIFS(AllPublicationData!$F:$F,AllPublicationData!$A:$A,'Publication Table (%)'!$B188,AllPublicationData!$B:$B,'Publication Table (%)'!$C$4,AllPublicationData!$D:$D,'Publication Table (%)'!G$7)/
SUMIFS(AllPublicationData!$E:$E,AllPublicationData!$A:$A,'Publication Table (%)'!$B188,AllPublicationData!$B:$B,'Publication Table (%)'!$C$4,AllPublicationData!$D:$D,'Publication Table (%)'!G$7),
SUMIFS(AllPublicationData!$F:$F,AllPublicationData!$A:$A,'Publication Table (%)'!$B188,AllPublicationData!$B:$B,'Publication Table (%)'!G$7)/
SUMIFS(AllPublicationData!$E:$E,AllPublicationData!$A:$A,'Publication Table (%)'!$B188,AllPublicationData!$B:$B,'Publication Table (%)'!G$7)),
IF('Publication Table (%)'!$C$5="Operations cancelled by patient",
IFERROR(SUMIFS(AllPublicationData!$G:$G,AllPublicationData!$A:$A,'Publication Table (%)'!$B188,AllPublicationData!$B:$B,'Publication Table (%)'!$C$4,AllPublicationData!$D:$D,'Publication Table (%)'!G$7)/
SUMIFS(AllPublicationData!$E:$E,AllPublicationData!$A:$A,'Publication Table (%)'!$B188,AllPublicationData!$B:$B,'Publication Table (%)'!$C$4,AllPublicationData!$D:$D,'Publication Table (%)'!G$7),
SUMIFS(AllPublicationData!$G:$G,AllPublicationData!$A:$A,'Publication Table (%)'!$B188,AllPublicationData!$B:$B,'Publication Table (%)'!G$7)/
SUMIFS(AllPublicationData!$E:$E,AllPublicationData!$A:$A,'Publication Table (%)'!$B188,AllPublicationData!$B:$B,'Publication Table (%)'!G$7)),
IF('Publication Table (%)'!$C$5="Operations cancelled for clinical reasons",
IFERROR(SUMIFS(AllPublicationData!$H:$H,AllPublicationData!$A:$A,'Publication Table (%)'!$B188,AllPublicationData!$B:$B,'Publication Table (%)'!$C$4,AllPublicationData!$D:$D,'Publication Table (%)'!G$7)/
SUMIFS(AllPublicationData!$E:$E,AllPublicationData!$A:$A,'Publication Table (%)'!$B188,AllPublicationData!$B:$B,'Publication Table (%)'!$C$4,AllPublicationData!$D:$D,'Publication Table (%)'!G$7),
SUMIFS(AllPublicationData!$H:$H,AllPublicationData!$A:$A,'Publication Table (%)'!$B188,AllPublicationData!$B:$B,'Publication Table (%)'!G$7)/
SUMIFS(AllPublicationData!$E:$E,AllPublicationData!$A:$A,'Publication Table (%)'!$B188,AllPublicationData!$B:$B,'Publication Table (%)'!G$7)),
IF('Publication Table (%)'!$C$5="Operations cancelled for non-clinical/capacity reasons",
IFERROR(SUMIFS(AllPublicationData!$I:$I,AllPublicationData!$A:$A,'Publication Table (%)'!$B188,AllPublicationData!$B:$B,'Publication Table (%)'!$C$4,AllPublicationData!$D:$D,'Publication Table (%)'!G$7)/
SUMIFS(AllPublicationData!$E:$E,AllPublicationData!$A:$A,'Publication Table (%)'!$B188,AllPublicationData!$B:$B,'Publication Table (%)'!$C$4,AllPublicationData!$D:$D,'Publication Table (%)'!G$7),
SUMIFS(AllPublicationData!$I:$I,AllPublicationData!$A:$A,'Publication Table (%)'!$B188,AllPublicationData!$B:$B,'Publication Table (%)'!G$7)/
SUMIFS(AllPublicationData!$E:$E,AllPublicationData!$A:$A,'Publication Table (%)'!$B188,AllPublicationData!$B:$B,'Publication Table (%)'!G$7)),
IF('Publication Table (%)'!$C$5="Cancellations for other reasons",
IFERROR(SUMIFS(AllPublicationData!$J:$J,AllPublicationData!$A:$A,'Publication Table (%)'!$B188,AllPublicationData!$B:$B,'Publication Table (%)'!$C$4,AllPublicationData!$D:$D,'Publication Table (%)'!G$7)/
SUMIFS(AllPublicationData!$E:$E,AllPublicationData!$A:$A,'Publication Table (%)'!$B188,AllPublicationData!$B:$B,'Publication Table (%)'!$C$4,AllPublicationData!$D:$D,'Publication Table (%)'!G$7),
SUMIFS(AllPublicationData!$J:$J,AllPublicationData!$A:$A,'Publication Table (%)'!$B188,AllPublicationData!$B:$B,'Publication Table (%)'!G$7)/
SUMIFS(AllPublicationData!$E:$E,AllPublicationData!$A:$A,'Publication Table (%)'!$B188,AllPublicationData!$B:$B,'Publication Table (%)'!G$7)))))))</f>
        <v>#DIV/0!</v>
      </c>
      <c r="H188" s="96" t="e">
        <f>IF('Publication Table (%)'!$C$5="All Cancelled Operations",
IFERROR(SUMIFS(AllPublicationData!$F:$F,AllPublicationData!$A:$A,'Publication Table (%)'!$B188,AllPublicationData!$B:$B,'Publication Table (%)'!$C$4,AllPublicationData!$D:$D,'Publication Table (%)'!H$7)/
SUMIFS(AllPublicationData!$E:$E,AllPublicationData!$A:$A,'Publication Table (%)'!$B188,AllPublicationData!$B:$B,'Publication Table (%)'!$C$4,AllPublicationData!$D:$D,'Publication Table (%)'!H$7),
SUMIFS(AllPublicationData!$F:$F,AllPublicationData!$A:$A,'Publication Table (%)'!$B188,AllPublicationData!$B:$B,'Publication Table (%)'!H$7)/
SUMIFS(AllPublicationData!$E:$E,AllPublicationData!$A:$A,'Publication Table (%)'!$B188,AllPublicationData!$B:$B,'Publication Table (%)'!H$7)),
IF('Publication Table (%)'!$C$5="Operations cancelled by patient",
IFERROR(SUMIFS(AllPublicationData!$G:$G,AllPublicationData!$A:$A,'Publication Table (%)'!$B188,AllPublicationData!$B:$B,'Publication Table (%)'!$C$4,AllPublicationData!$D:$D,'Publication Table (%)'!H$7)/
SUMIFS(AllPublicationData!$E:$E,AllPublicationData!$A:$A,'Publication Table (%)'!$B188,AllPublicationData!$B:$B,'Publication Table (%)'!$C$4,AllPublicationData!$D:$D,'Publication Table (%)'!H$7),
SUMIFS(AllPublicationData!$G:$G,AllPublicationData!$A:$A,'Publication Table (%)'!$B188,AllPublicationData!$B:$B,'Publication Table (%)'!H$7)/
SUMIFS(AllPublicationData!$E:$E,AllPublicationData!$A:$A,'Publication Table (%)'!$B188,AllPublicationData!$B:$B,'Publication Table (%)'!H$7)),
IF('Publication Table (%)'!$C$5="Operations cancelled for clinical reasons",
IFERROR(SUMIFS(AllPublicationData!$H:$H,AllPublicationData!$A:$A,'Publication Table (%)'!$B188,AllPublicationData!$B:$B,'Publication Table (%)'!$C$4,AllPublicationData!$D:$D,'Publication Table (%)'!H$7)/
SUMIFS(AllPublicationData!$E:$E,AllPublicationData!$A:$A,'Publication Table (%)'!$B188,AllPublicationData!$B:$B,'Publication Table (%)'!$C$4,AllPublicationData!$D:$D,'Publication Table (%)'!H$7),
SUMIFS(AllPublicationData!$H:$H,AllPublicationData!$A:$A,'Publication Table (%)'!$B188,AllPublicationData!$B:$B,'Publication Table (%)'!H$7)/
SUMIFS(AllPublicationData!$E:$E,AllPublicationData!$A:$A,'Publication Table (%)'!$B188,AllPublicationData!$B:$B,'Publication Table (%)'!H$7)),
IF('Publication Table (%)'!$C$5="Operations cancelled for non-clinical/capacity reasons",
IFERROR(SUMIFS(AllPublicationData!$I:$I,AllPublicationData!$A:$A,'Publication Table (%)'!$B188,AllPublicationData!$B:$B,'Publication Table (%)'!$C$4,AllPublicationData!$D:$D,'Publication Table (%)'!H$7)/
SUMIFS(AllPublicationData!$E:$E,AllPublicationData!$A:$A,'Publication Table (%)'!$B188,AllPublicationData!$B:$B,'Publication Table (%)'!$C$4,AllPublicationData!$D:$D,'Publication Table (%)'!H$7),
SUMIFS(AllPublicationData!$I:$I,AllPublicationData!$A:$A,'Publication Table (%)'!$B188,AllPublicationData!$B:$B,'Publication Table (%)'!H$7)/
SUMIFS(AllPublicationData!$E:$E,AllPublicationData!$A:$A,'Publication Table (%)'!$B188,AllPublicationData!$B:$B,'Publication Table (%)'!H$7)),
IF('Publication Table (%)'!$C$5="Cancellations for other reasons",
IFERROR(SUMIFS(AllPublicationData!$J:$J,AllPublicationData!$A:$A,'Publication Table (%)'!$B188,AllPublicationData!$B:$B,'Publication Table (%)'!$C$4,AllPublicationData!$D:$D,'Publication Table (%)'!H$7)/
SUMIFS(AllPublicationData!$E:$E,AllPublicationData!$A:$A,'Publication Table (%)'!$B188,AllPublicationData!$B:$B,'Publication Table (%)'!$C$4,AllPublicationData!$D:$D,'Publication Table (%)'!H$7),
SUMIFS(AllPublicationData!$J:$J,AllPublicationData!$A:$A,'Publication Table (%)'!$B188,AllPublicationData!$B:$B,'Publication Table (%)'!H$7)/
SUMIFS(AllPublicationData!$E:$E,AllPublicationData!$A:$A,'Publication Table (%)'!$B188,AllPublicationData!$B:$B,'Publication Table (%)'!H$7)))))))</f>
        <v>#DIV/0!</v>
      </c>
      <c r="I188" s="96" t="e">
        <f>IF('Publication Table (%)'!$C$5="All Cancelled Operations",
IFERROR(SUMIFS(AllPublicationData!$F:$F,AllPublicationData!$A:$A,'Publication Table (%)'!$B188,AllPublicationData!$B:$B,'Publication Table (%)'!$C$4,AllPublicationData!$D:$D,'Publication Table (%)'!I$7)/
SUMIFS(AllPublicationData!$E:$E,AllPublicationData!$A:$A,'Publication Table (%)'!$B188,AllPublicationData!$B:$B,'Publication Table (%)'!$C$4,AllPublicationData!$D:$D,'Publication Table (%)'!I$7),
SUMIFS(AllPublicationData!$F:$F,AllPublicationData!$A:$A,'Publication Table (%)'!$B188,AllPublicationData!$B:$B,'Publication Table (%)'!I$7)/
SUMIFS(AllPublicationData!$E:$E,AllPublicationData!$A:$A,'Publication Table (%)'!$B188,AllPublicationData!$B:$B,'Publication Table (%)'!I$7)),
IF('Publication Table (%)'!$C$5="Operations cancelled by patient",
IFERROR(SUMIFS(AllPublicationData!$G:$G,AllPublicationData!$A:$A,'Publication Table (%)'!$B188,AllPublicationData!$B:$B,'Publication Table (%)'!$C$4,AllPublicationData!$D:$D,'Publication Table (%)'!I$7)/
SUMIFS(AllPublicationData!$E:$E,AllPublicationData!$A:$A,'Publication Table (%)'!$B188,AllPublicationData!$B:$B,'Publication Table (%)'!$C$4,AllPublicationData!$D:$D,'Publication Table (%)'!I$7),
SUMIFS(AllPublicationData!$G:$G,AllPublicationData!$A:$A,'Publication Table (%)'!$B188,AllPublicationData!$B:$B,'Publication Table (%)'!I$7)/
SUMIFS(AllPublicationData!$E:$E,AllPublicationData!$A:$A,'Publication Table (%)'!$B188,AllPublicationData!$B:$B,'Publication Table (%)'!I$7)),
IF('Publication Table (%)'!$C$5="Operations cancelled for clinical reasons",
IFERROR(SUMIFS(AllPublicationData!$H:$H,AllPublicationData!$A:$A,'Publication Table (%)'!$B188,AllPublicationData!$B:$B,'Publication Table (%)'!$C$4,AllPublicationData!$D:$D,'Publication Table (%)'!I$7)/
SUMIFS(AllPublicationData!$E:$E,AllPublicationData!$A:$A,'Publication Table (%)'!$B188,AllPublicationData!$B:$B,'Publication Table (%)'!$C$4,AllPublicationData!$D:$D,'Publication Table (%)'!I$7),
SUMIFS(AllPublicationData!$H:$H,AllPublicationData!$A:$A,'Publication Table (%)'!$B188,AllPublicationData!$B:$B,'Publication Table (%)'!I$7)/
SUMIFS(AllPublicationData!$E:$E,AllPublicationData!$A:$A,'Publication Table (%)'!$B188,AllPublicationData!$B:$B,'Publication Table (%)'!I$7)),
IF('Publication Table (%)'!$C$5="Operations cancelled for non-clinical/capacity reasons",
IFERROR(SUMIFS(AllPublicationData!$I:$I,AllPublicationData!$A:$A,'Publication Table (%)'!$B188,AllPublicationData!$B:$B,'Publication Table (%)'!$C$4,AllPublicationData!$D:$D,'Publication Table (%)'!I$7)/
SUMIFS(AllPublicationData!$E:$E,AllPublicationData!$A:$A,'Publication Table (%)'!$B188,AllPublicationData!$B:$B,'Publication Table (%)'!$C$4,AllPublicationData!$D:$D,'Publication Table (%)'!I$7),
SUMIFS(AllPublicationData!$I:$I,AllPublicationData!$A:$A,'Publication Table (%)'!$B188,AllPublicationData!$B:$B,'Publication Table (%)'!I$7)/
SUMIFS(AllPublicationData!$E:$E,AllPublicationData!$A:$A,'Publication Table (%)'!$B188,AllPublicationData!$B:$B,'Publication Table (%)'!I$7)),
IF('Publication Table (%)'!$C$5="Cancellations for other reasons",
IFERROR(SUMIFS(AllPublicationData!$J:$J,AllPublicationData!$A:$A,'Publication Table (%)'!$B188,AllPublicationData!$B:$B,'Publication Table (%)'!$C$4,AllPublicationData!$D:$D,'Publication Table (%)'!I$7)/
SUMIFS(AllPublicationData!$E:$E,AllPublicationData!$A:$A,'Publication Table (%)'!$B188,AllPublicationData!$B:$B,'Publication Table (%)'!$C$4,AllPublicationData!$D:$D,'Publication Table (%)'!I$7),
SUMIFS(AllPublicationData!$J:$J,AllPublicationData!$A:$A,'Publication Table (%)'!$B188,AllPublicationData!$B:$B,'Publication Table (%)'!I$7)/
SUMIFS(AllPublicationData!$E:$E,AllPublicationData!$A:$A,'Publication Table (%)'!$B188,AllPublicationData!$B:$B,'Publication Table (%)'!I$7)))))))</f>
        <v>#DIV/0!</v>
      </c>
      <c r="J188" s="96" t="e">
        <f>IF('Publication Table (%)'!$C$5="All Cancelled Operations",
IFERROR(SUMIFS(AllPublicationData!$F:$F,AllPublicationData!$A:$A,'Publication Table (%)'!$B188,AllPublicationData!$B:$B,'Publication Table (%)'!$C$4,AllPublicationData!$D:$D,'Publication Table (%)'!J$7)/
SUMIFS(AllPublicationData!$E:$E,AllPublicationData!$A:$A,'Publication Table (%)'!$B188,AllPublicationData!$B:$B,'Publication Table (%)'!$C$4,AllPublicationData!$D:$D,'Publication Table (%)'!J$7),
SUMIFS(AllPublicationData!$F:$F,AllPublicationData!$A:$A,'Publication Table (%)'!$B188,AllPublicationData!$B:$B,'Publication Table (%)'!J$7)/
SUMIFS(AllPublicationData!$E:$E,AllPublicationData!$A:$A,'Publication Table (%)'!$B188,AllPublicationData!$B:$B,'Publication Table (%)'!J$7)),
IF('Publication Table (%)'!$C$5="Operations cancelled by patient",
IFERROR(SUMIFS(AllPublicationData!$G:$G,AllPublicationData!$A:$A,'Publication Table (%)'!$B188,AllPublicationData!$B:$B,'Publication Table (%)'!$C$4,AllPublicationData!$D:$D,'Publication Table (%)'!J$7)/
SUMIFS(AllPublicationData!$E:$E,AllPublicationData!$A:$A,'Publication Table (%)'!$B188,AllPublicationData!$B:$B,'Publication Table (%)'!$C$4,AllPublicationData!$D:$D,'Publication Table (%)'!J$7),
SUMIFS(AllPublicationData!$G:$G,AllPublicationData!$A:$A,'Publication Table (%)'!$B188,AllPublicationData!$B:$B,'Publication Table (%)'!J$7)/
SUMIFS(AllPublicationData!$E:$E,AllPublicationData!$A:$A,'Publication Table (%)'!$B188,AllPublicationData!$B:$B,'Publication Table (%)'!J$7)),
IF('Publication Table (%)'!$C$5="Operations cancelled for clinical reasons",
IFERROR(SUMIFS(AllPublicationData!$H:$H,AllPublicationData!$A:$A,'Publication Table (%)'!$B188,AllPublicationData!$B:$B,'Publication Table (%)'!$C$4,AllPublicationData!$D:$D,'Publication Table (%)'!J$7)/
SUMIFS(AllPublicationData!$E:$E,AllPublicationData!$A:$A,'Publication Table (%)'!$B188,AllPublicationData!$B:$B,'Publication Table (%)'!$C$4,AllPublicationData!$D:$D,'Publication Table (%)'!J$7),
SUMIFS(AllPublicationData!$H:$H,AllPublicationData!$A:$A,'Publication Table (%)'!$B188,AllPublicationData!$B:$B,'Publication Table (%)'!J$7)/
SUMIFS(AllPublicationData!$E:$E,AllPublicationData!$A:$A,'Publication Table (%)'!$B188,AllPublicationData!$B:$B,'Publication Table (%)'!J$7)),
IF('Publication Table (%)'!$C$5="Operations cancelled for non-clinical/capacity reasons",
IFERROR(SUMIFS(AllPublicationData!$I:$I,AllPublicationData!$A:$A,'Publication Table (%)'!$B188,AllPublicationData!$B:$B,'Publication Table (%)'!$C$4,AllPublicationData!$D:$D,'Publication Table (%)'!J$7)/
SUMIFS(AllPublicationData!$E:$E,AllPublicationData!$A:$A,'Publication Table (%)'!$B188,AllPublicationData!$B:$B,'Publication Table (%)'!$C$4,AllPublicationData!$D:$D,'Publication Table (%)'!J$7),
SUMIFS(AllPublicationData!$I:$I,AllPublicationData!$A:$A,'Publication Table (%)'!$B188,AllPublicationData!$B:$B,'Publication Table (%)'!J$7)/
SUMIFS(AllPublicationData!$E:$E,AllPublicationData!$A:$A,'Publication Table (%)'!$B188,AllPublicationData!$B:$B,'Publication Table (%)'!J$7)),
IF('Publication Table (%)'!$C$5="Cancellations for other reasons",
IFERROR(SUMIFS(AllPublicationData!$J:$J,AllPublicationData!$A:$A,'Publication Table (%)'!$B188,AllPublicationData!$B:$B,'Publication Table (%)'!$C$4,AllPublicationData!$D:$D,'Publication Table (%)'!J$7)/
SUMIFS(AllPublicationData!$E:$E,AllPublicationData!$A:$A,'Publication Table (%)'!$B188,AllPublicationData!$B:$B,'Publication Table (%)'!$C$4,AllPublicationData!$D:$D,'Publication Table (%)'!J$7),
SUMIFS(AllPublicationData!$J:$J,AllPublicationData!$A:$A,'Publication Table (%)'!$B188,AllPublicationData!$B:$B,'Publication Table (%)'!J$7)/
SUMIFS(AllPublicationData!$E:$E,AllPublicationData!$A:$A,'Publication Table (%)'!$B188,AllPublicationData!$B:$B,'Publication Table (%)'!J$7)))))))</f>
        <v>#DIV/0!</v>
      </c>
      <c r="K188" s="96" t="e">
        <f>IF('Publication Table (%)'!$C$5="All Cancelled Operations",
IFERROR(SUMIFS(AllPublicationData!$F:$F,AllPublicationData!$A:$A,'Publication Table (%)'!$B188,AllPublicationData!$B:$B,'Publication Table (%)'!$C$4,AllPublicationData!$D:$D,'Publication Table (%)'!K$7)/
SUMIFS(AllPublicationData!$E:$E,AllPublicationData!$A:$A,'Publication Table (%)'!$B188,AllPublicationData!$B:$B,'Publication Table (%)'!$C$4,AllPublicationData!$D:$D,'Publication Table (%)'!K$7),
SUMIFS(AllPublicationData!$F:$F,AllPublicationData!$A:$A,'Publication Table (%)'!$B188,AllPublicationData!$B:$B,'Publication Table (%)'!K$7)/
SUMIFS(AllPublicationData!$E:$E,AllPublicationData!$A:$A,'Publication Table (%)'!$B188,AllPublicationData!$B:$B,'Publication Table (%)'!K$7)),
IF('Publication Table (%)'!$C$5="Operations cancelled by patient",
IFERROR(SUMIFS(AllPublicationData!$G:$G,AllPublicationData!$A:$A,'Publication Table (%)'!$B188,AllPublicationData!$B:$B,'Publication Table (%)'!$C$4,AllPublicationData!$D:$D,'Publication Table (%)'!K$7)/
SUMIFS(AllPublicationData!$E:$E,AllPublicationData!$A:$A,'Publication Table (%)'!$B188,AllPublicationData!$B:$B,'Publication Table (%)'!$C$4,AllPublicationData!$D:$D,'Publication Table (%)'!K$7),
SUMIFS(AllPublicationData!$G:$G,AllPublicationData!$A:$A,'Publication Table (%)'!$B188,AllPublicationData!$B:$B,'Publication Table (%)'!K$7)/
SUMIFS(AllPublicationData!$E:$E,AllPublicationData!$A:$A,'Publication Table (%)'!$B188,AllPublicationData!$B:$B,'Publication Table (%)'!K$7)),
IF('Publication Table (%)'!$C$5="Operations cancelled for clinical reasons",
IFERROR(SUMIFS(AllPublicationData!$H:$H,AllPublicationData!$A:$A,'Publication Table (%)'!$B188,AllPublicationData!$B:$B,'Publication Table (%)'!$C$4,AllPublicationData!$D:$D,'Publication Table (%)'!K$7)/
SUMIFS(AllPublicationData!$E:$E,AllPublicationData!$A:$A,'Publication Table (%)'!$B188,AllPublicationData!$B:$B,'Publication Table (%)'!$C$4,AllPublicationData!$D:$D,'Publication Table (%)'!K$7),
SUMIFS(AllPublicationData!$H:$H,AllPublicationData!$A:$A,'Publication Table (%)'!$B188,AllPublicationData!$B:$B,'Publication Table (%)'!K$7)/
SUMIFS(AllPublicationData!$E:$E,AllPublicationData!$A:$A,'Publication Table (%)'!$B188,AllPublicationData!$B:$B,'Publication Table (%)'!K$7)),
IF('Publication Table (%)'!$C$5="Operations cancelled for non-clinical/capacity reasons",
IFERROR(SUMIFS(AllPublicationData!$I:$I,AllPublicationData!$A:$A,'Publication Table (%)'!$B188,AllPublicationData!$B:$B,'Publication Table (%)'!$C$4,AllPublicationData!$D:$D,'Publication Table (%)'!K$7)/
SUMIFS(AllPublicationData!$E:$E,AllPublicationData!$A:$A,'Publication Table (%)'!$B188,AllPublicationData!$B:$B,'Publication Table (%)'!$C$4,AllPublicationData!$D:$D,'Publication Table (%)'!K$7),
SUMIFS(AllPublicationData!$I:$I,AllPublicationData!$A:$A,'Publication Table (%)'!$B188,AllPublicationData!$B:$B,'Publication Table (%)'!K$7)/
SUMIFS(AllPublicationData!$E:$E,AllPublicationData!$A:$A,'Publication Table (%)'!$B188,AllPublicationData!$B:$B,'Publication Table (%)'!K$7)),
IF('Publication Table (%)'!$C$5="Cancellations for other reasons",
IFERROR(SUMIFS(AllPublicationData!$J:$J,AllPublicationData!$A:$A,'Publication Table (%)'!$B188,AllPublicationData!$B:$B,'Publication Table (%)'!$C$4,AllPublicationData!$D:$D,'Publication Table (%)'!K$7)/
SUMIFS(AllPublicationData!$E:$E,AllPublicationData!$A:$A,'Publication Table (%)'!$B188,AllPublicationData!$B:$B,'Publication Table (%)'!$C$4,AllPublicationData!$D:$D,'Publication Table (%)'!K$7),
SUMIFS(AllPublicationData!$J:$J,AllPublicationData!$A:$A,'Publication Table (%)'!$B188,AllPublicationData!$B:$B,'Publication Table (%)'!K$7)/
SUMIFS(AllPublicationData!$E:$E,AllPublicationData!$A:$A,'Publication Table (%)'!$B188,AllPublicationData!$B:$B,'Publication Table (%)'!K$7)))))))</f>
        <v>#DIV/0!</v>
      </c>
      <c r="L188" s="96" t="e">
        <f>IF('Publication Table (%)'!$C$5="All Cancelled Operations",
IFERROR(SUMIFS(AllPublicationData!$F:$F,AllPublicationData!$A:$A,'Publication Table (%)'!$B188,AllPublicationData!$B:$B,'Publication Table (%)'!$C$4,AllPublicationData!$D:$D,'Publication Table (%)'!L$7)/
SUMIFS(AllPublicationData!$E:$E,AllPublicationData!$A:$A,'Publication Table (%)'!$B188,AllPublicationData!$B:$B,'Publication Table (%)'!$C$4,AllPublicationData!$D:$D,'Publication Table (%)'!L$7),
SUMIFS(AllPublicationData!$F:$F,AllPublicationData!$A:$A,'Publication Table (%)'!$B188,AllPublicationData!$B:$B,'Publication Table (%)'!L$7)/
SUMIFS(AllPublicationData!$E:$E,AllPublicationData!$A:$A,'Publication Table (%)'!$B188,AllPublicationData!$B:$B,'Publication Table (%)'!L$7)),
IF('Publication Table (%)'!$C$5="Operations cancelled by patient",
IFERROR(SUMIFS(AllPublicationData!$G:$G,AllPublicationData!$A:$A,'Publication Table (%)'!$B188,AllPublicationData!$B:$B,'Publication Table (%)'!$C$4,AllPublicationData!$D:$D,'Publication Table (%)'!L$7)/
SUMIFS(AllPublicationData!$E:$E,AllPublicationData!$A:$A,'Publication Table (%)'!$B188,AllPublicationData!$B:$B,'Publication Table (%)'!$C$4,AllPublicationData!$D:$D,'Publication Table (%)'!L$7),
SUMIFS(AllPublicationData!$G:$G,AllPublicationData!$A:$A,'Publication Table (%)'!$B188,AllPublicationData!$B:$B,'Publication Table (%)'!L$7)/
SUMIFS(AllPublicationData!$E:$E,AllPublicationData!$A:$A,'Publication Table (%)'!$B188,AllPublicationData!$B:$B,'Publication Table (%)'!L$7)),
IF('Publication Table (%)'!$C$5="Operations cancelled for clinical reasons",
IFERROR(SUMIFS(AllPublicationData!$H:$H,AllPublicationData!$A:$A,'Publication Table (%)'!$B188,AllPublicationData!$B:$B,'Publication Table (%)'!$C$4,AllPublicationData!$D:$D,'Publication Table (%)'!L$7)/
SUMIFS(AllPublicationData!$E:$E,AllPublicationData!$A:$A,'Publication Table (%)'!$B188,AllPublicationData!$B:$B,'Publication Table (%)'!$C$4,AllPublicationData!$D:$D,'Publication Table (%)'!L$7),
SUMIFS(AllPublicationData!$H:$H,AllPublicationData!$A:$A,'Publication Table (%)'!$B188,AllPublicationData!$B:$B,'Publication Table (%)'!L$7)/
SUMIFS(AllPublicationData!$E:$E,AllPublicationData!$A:$A,'Publication Table (%)'!$B188,AllPublicationData!$B:$B,'Publication Table (%)'!L$7)),
IF('Publication Table (%)'!$C$5="Operations cancelled for non-clinical/capacity reasons",
IFERROR(SUMIFS(AllPublicationData!$I:$I,AllPublicationData!$A:$A,'Publication Table (%)'!$B188,AllPublicationData!$B:$B,'Publication Table (%)'!$C$4,AllPublicationData!$D:$D,'Publication Table (%)'!L$7)/
SUMIFS(AllPublicationData!$E:$E,AllPublicationData!$A:$A,'Publication Table (%)'!$B188,AllPublicationData!$B:$B,'Publication Table (%)'!$C$4,AllPublicationData!$D:$D,'Publication Table (%)'!L$7),
SUMIFS(AllPublicationData!$I:$I,AllPublicationData!$A:$A,'Publication Table (%)'!$B188,AllPublicationData!$B:$B,'Publication Table (%)'!L$7)/
SUMIFS(AllPublicationData!$E:$E,AllPublicationData!$A:$A,'Publication Table (%)'!$B188,AllPublicationData!$B:$B,'Publication Table (%)'!L$7)),
IF('Publication Table (%)'!$C$5="Cancellations for other reasons",
IFERROR(SUMIFS(AllPublicationData!$J:$J,AllPublicationData!$A:$A,'Publication Table (%)'!$B188,AllPublicationData!$B:$B,'Publication Table (%)'!$C$4,AllPublicationData!$D:$D,'Publication Table (%)'!L$7)/
SUMIFS(AllPublicationData!$E:$E,AllPublicationData!$A:$A,'Publication Table (%)'!$B188,AllPublicationData!$B:$B,'Publication Table (%)'!$C$4,AllPublicationData!$D:$D,'Publication Table (%)'!L$7),
SUMIFS(AllPublicationData!$J:$J,AllPublicationData!$A:$A,'Publication Table (%)'!$B188,AllPublicationData!$B:$B,'Publication Table (%)'!L$7)/
SUMIFS(AllPublicationData!$E:$E,AllPublicationData!$A:$A,'Publication Table (%)'!$B188,AllPublicationData!$B:$B,'Publication Table (%)'!L$7)))))))</f>
        <v>#DIV/0!</v>
      </c>
      <c r="M188" s="96" t="e">
        <f>IF('Publication Table (%)'!$C$5="All Cancelled Operations",
IFERROR(SUMIFS(AllPublicationData!$F:$F,AllPublicationData!$A:$A,'Publication Table (%)'!$B188,AllPublicationData!$B:$B,'Publication Table (%)'!$C$4,AllPublicationData!$D:$D,'Publication Table (%)'!M$7)/
SUMIFS(AllPublicationData!$E:$E,AllPublicationData!$A:$A,'Publication Table (%)'!$B188,AllPublicationData!$B:$B,'Publication Table (%)'!$C$4,AllPublicationData!$D:$D,'Publication Table (%)'!M$7),
SUMIFS(AllPublicationData!$F:$F,AllPublicationData!$A:$A,'Publication Table (%)'!$B188,AllPublicationData!$B:$B,'Publication Table (%)'!M$7)/
SUMIFS(AllPublicationData!$E:$E,AllPublicationData!$A:$A,'Publication Table (%)'!$B188,AllPublicationData!$B:$B,'Publication Table (%)'!M$7)),
IF('Publication Table (%)'!$C$5="Operations cancelled by patient",
IFERROR(SUMIFS(AllPublicationData!$G:$G,AllPublicationData!$A:$A,'Publication Table (%)'!$B188,AllPublicationData!$B:$B,'Publication Table (%)'!$C$4,AllPublicationData!$D:$D,'Publication Table (%)'!M$7)/
SUMIFS(AllPublicationData!$E:$E,AllPublicationData!$A:$A,'Publication Table (%)'!$B188,AllPublicationData!$B:$B,'Publication Table (%)'!$C$4,AllPublicationData!$D:$D,'Publication Table (%)'!M$7),
SUMIFS(AllPublicationData!$G:$G,AllPublicationData!$A:$A,'Publication Table (%)'!$B188,AllPublicationData!$B:$B,'Publication Table (%)'!M$7)/
SUMIFS(AllPublicationData!$E:$E,AllPublicationData!$A:$A,'Publication Table (%)'!$B188,AllPublicationData!$B:$B,'Publication Table (%)'!M$7)),
IF('Publication Table (%)'!$C$5="Operations cancelled for clinical reasons",
IFERROR(SUMIFS(AllPublicationData!$H:$H,AllPublicationData!$A:$A,'Publication Table (%)'!$B188,AllPublicationData!$B:$B,'Publication Table (%)'!$C$4,AllPublicationData!$D:$D,'Publication Table (%)'!M$7)/
SUMIFS(AllPublicationData!$E:$E,AllPublicationData!$A:$A,'Publication Table (%)'!$B188,AllPublicationData!$B:$B,'Publication Table (%)'!$C$4,AllPublicationData!$D:$D,'Publication Table (%)'!M$7),
SUMIFS(AllPublicationData!$H:$H,AllPublicationData!$A:$A,'Publication Table (%)'!$B188,AllPublicationData!$B:$B,'Publication Table (%)'!M$7)/
SUMIFS(AllPublicationData!$E:$E,AllPublicationData!$A:$A,'Publication Table (%)'!$B188,AllPublicationData!$B:$B,'Publication Table (%)'!M$7)),
IF('Publication Table (%)'!$C$5="Operations cancelled for non-clinical/capacity reasons",
IFERROR(SUMIFS(AllPublicationData!$I:$I,AllPublicationData!$A:$A,'Publication Table (%)'!$B188,AllPublicationData!$B:$B,'Publication Table (%)'!$C$4,AllPublicationData!$D:$D,'Publication Table (%)'!M$7)/
SUMIFS(AllPublicationData!$E:$E,AllPublicationData!$A:$A,'Publication Table (%)'!$B188,AllPublicationData!$B:$B,'Publication Table (%)'!$C$4,AllPublicationData!$D:$D,'Publication Table (%)'!M$7),
SUMIFS(AllPublicationData!$I:$I,AllPublicationData!$A:$A,'Publication Table (%)'!$B188,AllPublicationData!$B:$B,'Publication Table (%)'!M$7)/
SUMIFS(AllPublicationData!$E:$E,AllPublicationData!$A:$A,'Publication Table (%)'!$B188,AllPublicationData!$B:$B,'Publication Table (%)'!M$7)),
IF('Publication Table (%)'!$C$5="Cancellations for other reasons",
IFERROR(SUMIFS(AllPublicationData!$J:$J,AllPublicationData!$A:$A,'Publication Table (%)'!$B188,AllPublicationData!$B:$B,'Publication Table (%)'!$C$4,AllPublicationData!$D:$D,'Publication Table (%)'!M$7)/
SUMIFS(AllPublicationData!$E:$E,AllPublicationData!$A:$A,'Publication Table (%)'!$B188,AllPublicationData!$B:$B,'Publication Table (%)'!$C$4,AllPublicationData!$D:$D,'Publication Table (%)'!M$7),
SUMIFS(AllPublicationData!$J:$J,AllPublicationData!$A:$A,'Publication Table (%)'!$B188,AllPublicationData!$B:$B,'Publication Table (%)'!M$7)/
SUMIFS(AllPublicationData!$E:$E,AllPublicationData!$A:$A,'Publication Table (%)'!$B188,AllPublicationData!$B:$B,'Publication Table (%)'!M$7)))))))</f>
        <v>#DIV/0!</v>
      </c>
      <c r="N188" s="96" t="e">
        <f>IF('Publication Table (%)'!$C$5="All Cancelled Operations",
IFERROR(SUMIFS(AllPublicationData!$F:$F,AllPublicationData!$A:$A,'Publication Table (%)'!$B188,AllPublicationData!$B:$B,'Publication Table (%)'!$C$4,AllPublicationData!$D:$D,'Publication Table (%)'!N$7)/
SUMIFS(AllPublicationData!$E:$E,AllPublicationData!$A:$A,'Publication Table (%)'!$B188,AllPublicationData!$B:$B,'Publication Table (%)'!$C$4,AllPublicationData!$D:$D,'Publication Table (%)'!N$7),
SUMIFS(AllPublicationData!$F:$F,AllPublicationData!$A:$A,'Publication Table (%)'!$B188,AllPublicationData!$B:$B,'Publication Table (%)'!N$7)/
SUMIFS(AllPublicationData!$E:$E,AllPublicationData!$A:$A,'Publication Table (%)'!$B188,AllPublicationData!$B:$B,'Publication Table (%)'!N$7)),
IF('Publication Table (%)'!$C$5="Operations cancelled by patient",
IFERROR(SUMIFS(AllPublicationData!$G:$G,AllPublicationData!$A:$A,'Publication Table (%)'!$B188,AllPublicationData!$B:$B,'Publication Table (%)'!$C$4,AllPublicationData!$D:$D,'Publication Table (%)'!N$7)/
SUMIFS(AllPublicationData!$E:$E,AllPublicationData!$A:$A,'Publication Table (%)'!$B188,AllPublicationData!$B:$B,'Publication Table (%)'!$C$4,AllPublicationData!$D:$D,'Publication Table (%)'!N$7),
SUMIFS(AllPublicationData!$G:$G,AllPublicationData!$A:$A,'Publication Table (%)'!$B188,AllPublicationData!$B:$B,'Publication Table (%)'!N$7)/
SUMIFS(AllPublicationData!$E:$E,AllPublicationData!$A:$A,'Publication Table (%)'!$B188,AllPublicationData!$B:$B,'Publication Table (%)'!N$7)),
IF('Publication Table (%)'!$C$5="Operations cancelled for clinical reasons",
IFERROR(SUMIFS(AllPublicationData!$H:$H,AllPublicationData!$A:$A,'Publication Table (%)'!$B188,AllPublicationData!$B:$B,'Publication Table (%)'!$C$4,AllPublicationData!$D:$D,'Publication Table (%)'!N$7)/
SUMIFS(AllPublicationData!$E:$E,AllPublicationData!$A:$A,'Publication Table (%)'!$B188,AllPublicationData!$B:$B,'Publication Table (%)'!$C$4,AllPublicationData!$D:$D,'Publication Table (%)'!N$7),
SUMIFS(AllPublicationData!$H:$H,AllPublicationData!$A:$A,'Publication Table (%)'!$B188,AllPublicationData!$B:$B,'Publication Table (%)'!N$7)/
SUMIFS(AllPublicationData!$E:$E,AllPublicationData!$A:$A,'Publication Table (%)'!$B188,AllPublicationData!$B:$B,'Publication Table (%)'!N$7)),
IF('Publication Table (%)'!$C$5="Operations cancelled for non-clinical/capacity reasons",
IFERROR(SUMIFS(AllPublicationData!$I:$I,AllPublicationData!$A:$A,'Publication Table (%)'!$B188,AllPublicationData!$B:$B,'Publication Table (%)'!$C$4,AllPublicationData!$D:$D,'Publication Table (%)'!N$7)/
SUMIFS(AllPublicationData!$E:$E,AllPublicationData!$A:$A,'Publication Table (%)'!$B188,AllPublicationData!$B:$B,'Publication Table (%)'!$C$4,AllPublicationData!$D:$D,'Publication Table (%)'!N$7),
SUMIFS(AllPublicationData!$I:$I,AllPublicationData!$A:$A,'Publication Table (%)'!$B188,AllPublicationData!$B:$B,'Publication Table (%)'!N$7)/
SUMIFS(AllPublicationData!$E:$E,AllPublicationData!$A:$A,'Publication Table (%)'!$B188,AllPublicationData!$B:$B,'Publication Table (%)'!N$7)),
IF('Publication Table (%)'!$C$5="Cancellations for other reasons",
IFERROR(SUMIFS(AllPublicationData!$J:$J,AllPublicationData!$A:$A,'Publication Table (%)'!$B188,AllPublicationData!$B:$B,'Publication Table (%)'!$C$4,AllPublicationData!$D:$D,'Publication Table (%)'!N$7)/
SUMIFS(AllPublicationData!$E:$E,AllPublicationData!$A:$A,'Publication Table (%)'!$B188,AllPublicationData!$B:$B,'Publication Table (%)'!$C$4,AllPublicationData!$D:$D,'Publication Table (%)'!N$7),
SUMIFS(AllPublicationData!$J:$J,AllPublicationData!$A:$A,'Publication Table (%)'!$B188,AllPublicationData!$B:$B,'Publication Table (%)'!N$7)/
SUMIFS(AllPublicationData!$E:$E,AllPublicationData!$A:$A,'Publication Table (%)'!$B188,AllPublicationData!$B:$B,'Publication Table (%)'!N$7)))))))</f>
        <v>#DIV/0!</v>
      </c>
      <c r="O188" s="96" t="e">
        <f>IF('Publication Table (%)'!$C$5="All Cancelled Operations",
IFERROR(SUMIFS(AllPublicationData!$F:$F,AllPublicationData!$A:$A,'Publication Table (%)'!$B188,AllPublicationData!$B:$B,'Publication Table (%)'!$C$4,AllPublicationData!$D:$D,'Publication Table (%)'!O$7)/
SUMIFS(AllPublicationData!$E:$E,AllPublicationData!$A:$A,'Publication Table (%)'!$B188,AllPublicationData!$B:$B,'Publication Table (%)'!$C$4,AllPublicationData!$D:$D,'Publication Table (%)'!O$7),
SUMIFS(AllPublicationData!$F:$F,AllPublicationData!$A:$A,'Publication Table (%)'!$B188,AllPublicationData!$B:$B,'Publication Table (%)'!O$7)/
SUMIFS(AllPublicationData!$E:$E,AllPublicationData!$A:$A,'Publication Table (%)'!$B188,AllPublicationData!$B:$B,'Publication Table (%)'!O$7)),
IF('Publication Table (%)'!$C$5="Operations cancelled by patient",
IFERROR(SUMIFS(AllPublicationData!$G:$G,AllPublicationData!$A:$A,'Publication Table (%)'!$B188,AllPublicationData!$B:$B,'Publication Table (%)'!$C$4,AllPublicationData!$D:$D,'Publication Table (%)'!O$7)/
SUMIFS(AllPublicationData!$E:$E,AllPublicationData!$A:$A,'Publication Table (%)'!$B188,AllPublicationData!$B:$B,'Publication Table (%)'!$C$4,AllPublicationData!$D:$D,'Publication Table (%)'!O$7),
SUMIFS(AllPublicationData!$G:$G,AllPublicationData!$A:$A,'Publication Table (%)'!$B188,AllPublicationData!$B:$B,'Publication Table (%)'!O$7)/
SUMIFS(AllPublicationData!$E:$E,AllPublicationData!$A:$A,'Publication Table (%)'!$B188,AllPublicationData!$B:$B,'Publication Table (%)'!O$7)),
IF('Publication Table (%)'!$C$5="Operations cancelled for clinical reasons",
IFERROR(SUMIFS(AllPublicationData!$H:$H,AllPublicationData!$A:$A,'Publication Table (%)'!$B188,AllPublicationData!$B:$B,'Publication Table (%)'!$C$4,AllPublicationData!$D:$D,'Publication Table (%)'!O$7)/
SUMIFS(AllPublicationData!$E:$E,AllPublicationData!$A:$A,'Publication Table (%)'!$B188,AllPublicationData!$B:$B,'Publication Table (%)'!$C$4,AllPublicationData!$D:$D,'Publication Table (%)'!O$7),
SUMIFS(AllPublicationData!$H:$H,AllPublicationData!$A:$A,'Publication Table (%)'!$B188,AllPublicationData!$B:$B,'Publication Table (%)'!O$7)/
SUMIFS(AllPublicationData!$E:$E,AllPublicationData!$A:$A,'Publication Table (%)'!$B188,AllPublicationData!$B:$B,'Publication Table (%)'!O$7)),
IF('Publication Table (%)'!$C$5="Operations cancelled for non-clinical/capacity reasons",
IFERROR(SUMIFS(AllPublicationData!$I:$I,AllPublicationData!$A:$A,'Publication Table (%)'!$B188,AllPublicationData!$B:$B,'Publication Table (%)'!$C$4,AllPublicationData!$D:$D,'Publication Table (%)'!O$7)/
SUMIFS(AllPublicationData!$E:$E,AllPublicationData!$A:$A,'Publication Table (%)'!$B188,AllPublicationData!$B:$B,'Publication Table (%)'!$C$4,AllPublicationData!$D:$D,'Publication Table (%)'!O$7),
SUMIFS(AllPublicationData!$I:$I,AllPublicationData!$A:$A,'Publication Table (%)'!$B188,AllPublicationData!$B:$B,'Publication Table (%)'!O$7)/
SUMIFS(AllPublicationData!$E:$E,AllPublicationData!$A:$A,'Publication Table (%)'!$B188,AllPublicationData!$B:$B,'Publication Table (%)'!O$7)),
IF('Publication Table (%)'!$C$5="Cancellations for other reasons",
IFERROR(SUMIFS(AllPublicationData!$J:$J,AllPublicationData!$A:$A,'Publication Table (%)'!$B188,AllPublicationData!$B:$B,'Publication Table (%)'!$C$4,AllPublicationData!$D:$D,'Publication Table (%)'!O$7)/
SUMIFS(AllPublicationData!$E:$E,AllPublicationData!$A:$A,'Publication Table (%)'!$B188,AllPublicationData!$B:$B,'Publication Table (%)'!$C$4,AllPublicationData!$D:$D,'Publication Table (%)'!O$7),
SUMIFS(AllPublicationData!$J:$J,AllPublicationData!$A:$A,'Publication Table (%)'!$B188,AllPublicationData!$B:$B,'Publication Table (%)'!O$7)/
SUMIFS(AllPublicationData!$E:$E,AllPublicationData!$A:$A,'Publication Table (%)'!$B188,AllPublicationData!$B:$B,'Publication Table (%)'!O$7)))))))</f>
        <v>#DIV/0!</v>
      </c>
      <c r="P188" s="96" t="e">
        <f>IF('Publication Table (%)'!$C$5="All Cancelled Operations",
IFERROR(SUMIFS(AllPublicationData!$F:$F,AllPublicationData!$A:$A,'Publication Table (%)'!$B188,AllPublicationData!$B:$B,'Publication Table (%)'!$C$4,AllPublicationData!$D:$D,'Publication Table (%)'!P$7)/
SUMIFS(AllPublicationData!$E:$E,AllPublicationData!$A:$A,'Publication Table (%)'!$B188,AllPublicationData!$B:$B,'Publication Table (%)'!$C$4,AllPublicationData!$D:$D,'Publication Table (%)'!P$7),
SUMIFS(AllPublicationData!$F:$F,AllPublicationData!$A:$A,'Publication Table (%)'!$B188,AllPublicationData!$B:$B,'Publication Table (%)'!P$7)/
SUMIFS(AllPublicationData!$E:$E,AllPublicationData!$A:$A,'Publication Table (%)'!$B188,AllPublicationData!$B:$B,'Publication Table (%)'!P$7)),
IF('Publication Table (%)'!$C$5="Operations cancelled by patient",
IFERROR(SUMIFS(AllPublicationData!$G:$G,AllPublicationData!$A:$A,'Publication Table (%)'!$B188,AllPublicationData!$B:$B,'Publication Table (%)'!$C$4,AllPublicationData!$D:$D,'Publication Table (%)'!P$7)/
SUMIFS(AllPublicationData!$E:$E,AllPublicationData!$A:$A,'Publication Table (%)'!$B188,AllPublicationData!$B:$B,'Publication Table (%)'!$C$4,AllPublicationData!$D:$D,'Publication Table (%)'!P$7),
SUMIFS(AllPublicationData!$G:$G,AllPublicationData!$A:$A,'Publication Table (%)'!$B188,AllPublicationData!$B:$B,'Publication Table (%)'!P$7)/
SUMIFS(AllPublicationData!$E:$E,AllPublicationData!$A:$A,'Publication Table (%)'!$B188,AllPublicationData!$B:$B,'Publication Table (%)'!P$7)),
IF('Publication Table (%)'!$C$5="Operations cancelled for clinical reasons",
IFERROR(SUMIFS(AllPublicationData!$H:$H,AllPublicationData!$A:$A,'Publication Table (%)'!$B188,AllPublicationData!$B:$B,'Publication Table (%)'!$C$4,AllPublicationData!$D:$D,'Publication Table (%)'!P$7)/
SUMIFS(AllPublicationData!$E:$E,AllPublicationData!$A:$A,'Publication Table (%)'!$B188,AllPublicationData!$B:$B,'Publication Table (%)'!$C$4,AllPublicationData!$D:$D,'Publication Table (%)'!P$7),
SUMIFS(AllPublicationData!$H:$H,AllPublicationData!$A:$A,'Publication Table (%)'!$B188,AllPublicationData!$B:$B,'Publication Table (%)'!P$7)/
SUMIFS(AllPublicationData!$E:$E,AllPublicationData!$A:$A,'Publication Table (%)'!$B188,AllPublicationData!$B:$B,'Publication Table (%)'!P$7)),
IF('Publication Table (%)'!$C$5="Operations cancelled for non-clinical/capacity reasons",
IFERROR(SUMIFS(AllPublicationData!$I:$I,AllPublicationData!$A:$A,'Publication Table (%)'!$B188,AllPublicationData!$B:$B,'Publication Table (%)'!$C$4,AllPublicationData!$D:$D,'Publication Table (%)'!P$7)/
SUMIFS(AllPublicationData!$E:$E,AllPublicationData!$A:$A,'Publication Table (%)'!$B188,AllPublicationData!$B:$B,'Publication Table (%)'!$C$4,AllPublicationData!$D:$D,'Publication Table (%)'!P$7),
SUMIFS(AllPublicationData!$I:$I,AllPublicationData!$A:$A,'Publication Table (%)'!$B188,AllPublicationData!$B:$B,'Publication Table (%)'!P$7)/
SUMIFS(AllPublicationData!$E:$E,AllPublicationData!$A:$A,'Publication Table (%)'!$B188,AllPublicationData!$B:$B,'Publication Table (%)'!P$7)),
IF('Publication Table (%)'!$C$5="Cancellations for other reasons",
IFERROR(SUMIFS(AllPublicationData!$J:$J,AllPublicationData!$A:$A,'Publication Table (%)'!$B188,AllPublicationData!$B:$B,'Publication Table (%)'!$C$4,AllPublicationData!$D:$D,'Publication Table (%)'!P$7)/
SUMIFS(AllPublicationData!$E:$E,AllPublicationData!$A:$A,'Publication Table (%)'!$B188,AllPublicationData!$B:$B,'Publication Table (%)'!$C$4,AllPublicationData!$D:$D,'Publication Table (%)'!P$7),
SUMIFS(AllPublicationData!$J:$J,AllPublicationData!$A:$A,'Publication Table (%)'!$B188,AllPublicationData!$B:$B,'Publication Table (%)'!P$7)/
SUMIFS(AllPublicationData!$E:$E,AllPublicationData!$A:$A,'Publication Table (%)'!$B188,AllPublicationData!$B:$B,'Publication Table (%)'!P$7)))))))</f>
        <v>#DIV/0!</v>
      </c>
      <c r="Q188" s="96" t="e">
        <f>IF('Publication Table (%)'!$C$5="All Cancelled Operations",
IFERROR(SUMIFS(AllPublicationData!$F:$F,AllPublicationData!$A:$A,'Publication Table (%)'!$B188,AllPublicationData!$B:$B,'Publication Table (%)'!$C$4,AllPublicationData!$D:$D,'Publication Table (%)'!Q$7)/
SUMIFS(AllPublicationData!$E:$E,AllPublicationData!$A:$A,'Publication Table (%)'!$B188,AllPublicationData!$B:$B,'Publication Table (%)'!$C$4,AllPublicationData!$D:$D,'Publication Table (%)'!Q$7),
SUMIFS(AllPublicationData!$F:$F,AllPublicationData!$A:$A,'Publication Table (%)'!$B188,AllPublicationData!$B:$B,'Publication Table (%)'!Q$7)/
SUMIFS(AllPublicationData!$E:$E,AllPublicationData!$A:$A,'Publication Table (%)'!$B188,AllPublicationData!$B:$B,'Publication Table (%)'!Q$7)),
IF('Publication Table (%)'!$C$5="Operations cancelled by patient",
IFERROR(SUMIFS(AllPublicationData!$G:$G,AllPublicationData!$A:$A,'Publication Table (%)'!$B188,AllPublicationData!$B:$B,'Publication Table (%)'!$C$4,AllPublicationData!$D:$D,'Publication Table (%)'!Q$7)/
SUMIFS(AllPublicationData!$E:$E,AllPublicationData!$A:$A,'Publication Table (%)'!$B188,AllPublicationData!$B:$B,'Publication Table (%)'!$C$4,AllPublicationData!$D:$D,'Publication Table (%)'!Q$7),
SUMIFS(AllPublicationData!$G:$G,AllPublicationData!$A:$A,'Publication Table (%)'!$B188,AllPublicationData!$B:$B,'Publication Table (%)'!Q$7)/
SUMIFS(AllPublicationData!$E:$E,AllPublicationData!$A:$A,'Publication Table (%)'!$B188,AllPublicationData!$B:$B,'Publication Table (%)'!Q$7)),
IF('Publication Table (%)'!$C$5="Operations cancelled for clinical reasons",
IFERROR(SUMIFS(AllPublicationData!$H:$H,AllPublicationData!$A:$A,'Publication Table (%)'!$B188,AllPublicationData!$B:$B,'Publication Table (%)'!$C$4,AllPublicationData!$D:$D,'Publication Table (%)'!Q$7)/
SUMIFS(AllPublicationData!$E:$E,AllPublicationData!$A:$A,'Publication Table (%)'!$B188,AllPublicationData!$B:$B,'Publication Table (%)'!$C$4,AllPublicationData!$D:$D,'Publication Table (%)'!Q$7),
SUMIFS(AllPublicationData!$H:$H,AllPublicationData!$A:$A,'Publication Table (%)'!$B188,AllPublicationData!$B:$B,'Publication Table (%)'!Q$7)/
SUMIFS(AllPublicationData!$E:$E,AllPublicationData!$A:$A,'Publication Table (%)'!$B188,AllPublicationData!$B:$B,'Publication Table (%)'!Q$7)),
IF('Publication Table (%)'!$C$5="Operations cancelled for non-clinical/capacity reasons",
IFERROR(SUMIFS(AllPublicationData!$I:$I,AllPublicationData!$A:$A,'Publication Table (%)'!$B188,AllPublicationData!$B:$B,'Publication Table (%)'!$C$4,AllPublicationData!$D:$D,'Publication Table (%)'!Q$7)/
SUMIFS(AllPublicationData!$E:$E,AllPublicationData!$A:$A,'Publication Table (%)'!$B188,AllPublicationData!$B:$B,'Publication Table (%)'!$C$4,AllPublicationData!$D:$D,'Publication Table (%)'!Q$7),
SUMIFS(AllPublicationData!$I:$I,AllPublicationData!$A:$A,'Publication Table (%)'!$B188,AllPublicationData!$B:$B,'Publication Table (%)'!Q$7)/
SUMIFS(AllPublicationData!$E:$E,AllPublicationData!$A:$A,'Publication Table (%)'!$B188,AllPublicationData!$B:$B,'Publication Table (%)'!Q$7)),
IF('Publication Table (%)'!$C$5="Cancellations for other reasons",
IFERROR(SUMIFS(AllPublicationData!$J:$J,AllPublicationData!$A:$A,'Publication Table (%)'!$B188,AllPublicationData!$B:$B,'Publication Table (%)'!$C$4,AllPublicationData!$D:$D,'Publication Table (%)'!Q$7)/
SUMIFS(AllPublicationData!$E:$E,AllPublicationData!$A:$A,'Publication Table (%)'!$B188,AllPublicationData!$B:$B,'Publication Table (%)'!$C$4,AllPublicationData!$D:$D,'Publication Table (%)'!Q$7),
SUMIFS(AllPublicationData!$J:$J,AllPublicationData!$A:$A,'Publication Table (%)'!$B188,AllPublicationData!$B:$B,'Publication Table (%)'!Q$7)/
SUMIFS(AllPublicationData!$E:$E,AllPublicationData!$A:$A,'Publication Table (%)'!$B188,AllPublicationData!$B:$B,'Publication Table (%)'!Q$7)))))))</f>
        <v>#DIV/0!</v>
      </c>
      <c r="R188" s="96" t="e">
        <f>IF('Publication Table (%)'!$C$5="All Cancelled Operations",
IFERROR(SUMIFS(AllPublicationData!$F:$F,AllPublicationData!$A:$A,'Publication Table (%)'!$B188,AllPublicationData!$B:$B,'Publication Table (%)'!$C$4,AllPublicationData!$D:$D,'Publication Table (%)'!R$7)/
SUMIFS(AllPublicationData!$E:$E,AllPublicationData!$A:$A,'Publication Table (%)'!$B188,AllPublicationData!$B:$B,'Publication Table (%)'!$C$4,AllPublicationData!$D:$D,'Publication Table (%)'!R$7),
SUMIFS(AllPublicationData!$F:$F,AllPublicationData!$A:$A,'Publication Table (%)'!$B188,AllPublicationData!$B:$B,'Publication Table (%)'!R$7)/
SUMIFS(AllPublicationData!$E:$E,AllPublicationData!$A:$A,'Publication Table (%)'!$B188,AllPublicationData!$B:$B,'Publication Table (%)'!R$7)),
IF('Publication Table (%)'!$C$5="Operations cancelled by patient",
IFERROR(SUMIFS(AllPublicationData!$G:$G,AllPublicationData!$A:$A,'Publication Table (%)'!$B188,AllPublicationData!$B:$B,'Publication Table (%)'!$C$4,AllPublicationData!$D:$D,'Publication Table (%)'!R$7)/
SUMIFS(AllPublicationData!$E:$E,AllPublicationData!$A:$A,'Publication Table (%)'!$B188,AllPublicationData!$B:$B,'Publication Table (%)'!$C$4,AllPublicationData!$D:$D,'Publication Table (%)'!R$7),
SUMIFS(AllPublicationData!$G:$G,AllPublicationData!$A:$A,'Publication Table (%)'!$B188,AllPublicationData!$B:$B,'Publication Table (%)'!R$7)/
SUMIFS(AllPublicationData!$E:$E,AllPublicationData!$A:$A,'Publication Table (%)'!$B188,AllPublicationData!$B:$B,'Publication Table (%)'!R$7)),
IF('Publication Table (%)'!$C$5="Operations cancelled for clinical reasons",
IFERROR(SUMIFS(AllPublicationData!$H:$H,AllPublicationData!$A:$A,'Publication Table (%)'!$B188,AllPublicationData!$B:$B,'Publication Table (%)'!$C$4,AllPublicationData!$D:$D,'Publication Table (%)'!R$7)/
SUMIFS(AllPublicationData!$E:$E,AllPublicationData!$A:$A,'Publication Table (%)'!$B188,AllPublicationData!$B:$B,'Publication Table (%)'!$C$4,AllPublicationData!$D:$D,'Publication Table (%)'!R$7),
SUMIFS(AllPublicationData!$H:$H,AllPublicationData!$A:$A,'Publication Table (%)'!$B188,AllPublicationData!$B:$B,'Publication Table (%)'!R$7)/
SUMIFS(AllPublicationData!$E:$E,AllPublicationData!$A:$A,'Publication Table (%)'!$B188,AllPublicationData!$B:$B,'Publication Table (%)'!R$7)),
IF('Publication Table (%)'!$C$5="Operations cancelled for non-clinical/capacity reasons",
IFERROR(SUMIFS(AllPublicationData!$I:$I,AllPublicationData!$A:$A,'Publication Table (%)'!$B188,AllPublicationData!$B:$B,'Publication Table (%)'!$C$4,AllPublicationData!$D:$D,'Publication Table (%)'!R$7)/
SUMIFS(AllPublicationData!$E:$E,AllPublicationData!$A:$A,'Publication Table (%)'!$B188,AllPublicationData!$B:$B,'Publication Table (%)'!$C$4,AllPublicationData!$D:$D,'Publication Table (%)'!R$7),
SUMIFS(AllPublicationData!$I:$I,AllPublicationData!$A:$A,'Publication Table (%)'!$B188,AllPublicationData!$B:$B,'Publication Table (%)'!R$7)/
SUMIFS(AllPublicationData!$E:$E,AllPublicationData!$A:$A,'Publication Table (%)'!$B188,AllPublicationData!$B:$B,'Publication Table (%)'!R$7)),
IF('Publication Table (%)'!$C$5="Cancellations for other reasons",
IFERROR(SUMIFS(AllPublicationData!$J:$J,AllPublicationData!$A:$A,'Publication Table (%)'!$B188,AllPublicationData!$B:$B,'Publication Table (%)'!$C$4,AllPublicationData!$D:$D,'Publication Table (%)'!R$7)/
SUMIFS(AllPublicationData!$E:$E,AllPublicationData!$A:$A,'Publication Table (%)'!$B188,AllPublicationData!$B:$B,'Publication Table (%)'!$C$4,AllPublicationData!$D:$D,'Publication Table (%)'!R$7),
SUMIFS(AllPublicationData!$J:$J,AllPublicationData!$A:$A,'Publication Table (%)'!$B188,AllPublicationData!$B:$B,'Publication Table (%)'!R$7)/
SUMIFS(AllPublicationData!$E:$E,AllPublicationData!$A:$A,'Publication Table (%)'!$B188,AllPublicationData!$B:$B,'Publication Table (%)'!R$7)))))))</f>
        <v>#DIV/0!</v>
      </c>
      <c r="S188" s="96" t="e">
        <f>IF('Publication Table (%)'!$C$5="All Cancelled Operations",
IFERROR(SUMIFS(AllPublicationData!$F:$F,AllPublicationData!$A:$A,'Publication Table (%)'!$B188,AllPublicationData!$B:$B,'Publication Table (%)'!$C$4,AllPublicationData!$D:$D,'Publication Table (%)'!S$7)/
SUMIFS(AllPublicationData!$E:$E,AllPublicationData!$A:$A,'Publication Table (%)'!$B188,AllPublicationData!$B:$B,'Publication Table (%)'!$C$4,AllPublicationData!$D:$D,'Publication Table (%)'!S$7),
SUMIFS(AllPublicationData!$F:$F,AllPublicationData!$A:$A,'Publication Table (%)'!$B188,AllPublicationData!$B:$B,'Publication Table (%)'!S$7)/
SUMIFS(AllPublicationData!$E:$E,AllPublicationData!$A:$A,'Publication Table (%)'!$B188,AllPublicationData!$B:$B,'Publication Table (%)'!S$7)),
IF('Publication Table (%)'!$C$5="Operations cancelled by patient",
IFERROR(SUMIFS(AllPublicationData!$G:$G,AllPublicationData!$A:$A,'Publication Table (%)'!$B188,AllPublicationData!$B:$B,'Publication Table (%)'!$C$4,AllPublicationData!$D:$D,'Publication Table (%)'!S$7)/
SUMIFS(AllPublicationData!$E:$E,AllPublicationData!$A:$A,'Publication Table (%)'!$B188,AllPublicationData!$B:$B,'Publication Table (%)'!$C$4,AllPublicationData!$D:$D,'Publication Table (%)'!S$7),
SUMIFS(AllPublicationData!$G:$G,AllPublicationData!$A:$A,'Publication Table (%)'!$B188,AllPublicationData!$B:$B,'Publication Table (%)'!S$7)/
SUMIFS(AllPublicationData!$E:$E,AllPublicationData!$A:$A,'Publication Table (%)'!$B188,AllPublicationData!$B:$B,'Publication Table (%)'!S$7)),
IF('Publication Table (%)'!$C$5="Operations cancelled for clinical reasons",
IFERROR(SUMIFS(AllPublicationData!$H:$H,AllPublicationData!$A:$A,'Publication Table (%)'!$B188,AllPublicationData!$B:$B,'Publication Table (%)'!$C$4,AllPublicationData!$D:$D,'Publication Table (%)'!S$7)/
SUMIFS(AllPublicationData!$E:$E,AllPublicationData!$A:$A,'Publication Table (%)'!$B188,AllPublicationData!$B:$B,'Publication Table (%)'!$C$4,AllPublicationData!$D:$D,'Publication Table (%)'!S$7),
SUMIFS(AllPublicationData!$H:$H,AllPublicationData!$A:$A,'Publication Table (%)'!$B188,AllPublicationData!$B:$B,'Publication Table (%)'!S$7)/
SUMIFS(AllPublicationData!$E:$E,AllPublicationData!$A:$A,'Publication Table (%)'!$B188,AllPublicationData!$B:$B,'Publication Table (%)'!S$7)),
IF('Publication Table (%)'!$C$5="Operations cancelled for non-clinical/capacity reasons",
IFERROR(SUMIFS(AllPublicationData!$I:$I,AllPublicationData!$A:$A,'Publication Table (%)'!$B188,AllPublicationData!$B:$B,'Publication Table (%)'!$C$4,AllPublicationData!$D:$D,'Publication Table (%)'!S$7)/
SUMIFS(AllPublicationData!$E:$E,AllPublicationData!$A:$A,'Publication Table (%)'!$B188,AllPublicationData!$B:$B,'Publication Table (%)'!$C$4,AllPublicationData!$D:$D,'Publication Table (%)'!S$7),
SUMIFS(AllPublicationData!$I:$I,AllPublicationData!$A:$A,'Publication Table (%)'!$B188,AllPublicationData!$B:$B,'Publication Table (%)'!S$7)/
SUMIFS(AllPublicationData!$E:$E,AllPublicationData!$A:$A,'Publication Table (%)'!$B188,AllPublicationData!$B:$B,'Publication Table (%)'!S$7)),
IF('Publication Table (%)'!$C$5="Cancellations for other reasons",
IFERROR(SUMIFS(AllPublicationData!$J:$J,AllPublicationData!$A:$A,'Publication Table (%)'!$B188,AllPublicationData!$B:$B,'Publication Table (%)'!$C$4,AllPublicationData!$D:$D,'Publication Table (%)'!S$7)/
SUMIFS(AllPublicationData!$E:$E,AllPublicationData!$A:$A,'Publication Table (%)'!$B188,AllPublicationData!$B:$B,'Publication Table (%)'!$C$4,AllPublicationData!$D:$D,'Publication Table (%)'!S$7),
SUMIFS(AllPublicationData!$J:$J,AllPublicationData!$A:$A,'Publication Table (%)'!$B188,AllPublicationData!$B:$B,'Publication Table (%)'!S$7)/
SUMIFS(AllPublicationData!$E:$E,AllPublicationData!$A:$A,'Publication Table (%)'!$B188,AllPublicationData!$B:$B,'Publication Table (%)'!S$7)))))))</f>
        <v>#DIV/0!</v>
      </c>
    </row>
    <row r="189" spans="3:19" x14ac:dyDescent="0.35">
      <c r="C189" s="112">
        <f>IF('Publication Table (%)'!$C$5="All Cancelled Operations",
SUMIFS(AllPublicationData!$F:$F,AllPublicationData!$A:$A,'Publication Table (%)'!$B189,AllPublicationData!$B:$B,'Publication Table (%)'!$C$4),
IF('Publication Table (%)'!$C$5="Operations cancelled by patient",
SUMIFS(AllPublicationData!$G:$G,AllPublicationData!$A:$A,'Publication Table (%)'!$B189,AllPublicationData!$B:$B,'Publication Table (%)'!$C$4),
IF('Publication Table (%)'!$C$5="Operations cancelled for clinical reasons",
SUMIFS(AllPublicationData!$H:$H,AllPublicationData!$A:$A,'Publication Table (%)'!$B189,AllPublicationData!$B:$B,'Publication Table (%)'!$C$4),
IF('Publication Table (%)'!$C$5="Operations cancelled for non-clinical/capacity reasons",
SUMIFS(AllPublicationData!$I:$I,AllPublicationData!$A:$A,'Publication Table (%)'!$B189,AllPublicationData!$B:$B,'Publication Table (%)'!$C$4),
IF('Publication Table (%)'!$C$5="Cancellations for other reasons",
SUMIFS(AllPublicationData!$J:$J,AllPublicationData!$A:$A,'Publication Table (%)'!$B189,AllPublicationData!$B:$B,'Publication Table (%)'!$C$4))))))+
IF(AND($C$4="NHS Scotland",$C$5="All Cancelled Operations"),
SUMIFS(AllPublicationData!$F:$F,AllPublicationData!$A:$A,'Publication Table (%)'!$B189),
IF(AND($C$4="NHS Scotland",$C$5="Operations cancelled by patient"),
SUMIFS(AllPublicationData!$G:$G,AllPublicationData!$A:$A,'Publication Table (%)'!$B189),
IF(AND($C$4="NHS Scotland",$C$5="Operations cancelled for clinical reasons"),
SUMIFS(AllPublicationData!$H:$H,AllPublicationData!$A:$A,'Publication Table (%)'!$B189),
IF(AND($C$4="NHS Scotland",$C$5="Operations cancelled for non-clinical/capacity reasons"),
SUMIFS(AllPublicationData!$I:$I,AllPublicationData!$A:$A,'Publication Table (%)'!$B189),
IF(AND($C$4="NHS Scotland",$C$5="Cancellations for other reasons"),
SUMIFS(AllPublicationData!$J:$J,AllPublicationData!$A:$A,'Publication Table (%)'!$B189))))))</f>
        <v>0</v>
      </c>
      <c r="D189" s="110" t="e">
        <f>IF(AND('Publication Table (%)'!$C$5="All Cancelled Operations",$C$4&lt;&gt;"NHS Scotland"),
IFERROR(SUMIFS(AllPublicationData!$F:$F,AllPublicationData!$A:$A,'Publication Table (%)'!$B189,AllPublicationData!$B:$B,'Publication Table (%)'!$C$4,AllPublicationData!$D:$D,'Publication Table (%)'!D$7)/
SUMIFS(AllPublicationData!$E:$E,AllPublicationData!$A:$A,'Publication Table (%)'!$B189,AllPublicationData!$B:$B,'Publication Table (%)'!$C$4,AllPublicationData!$D:$D,'Publication Table (%)'!D$7),
SUMIFS(AllPublicationData!$F:$F,AllPublicationData!$A:$A,'Publication Table (%)'!$B189,AllPublicationData!$B:$B,'Publication Table (%)'!D$7)/
SUMIFS(AllPublicationData!$E:$E,AllPublicationData!$A:$A,'Publication Table (%)'!$B189,AllPublicationData!$B:$B,'Publication Table (%)'!D$7)),
IF(AND('Publication Table (%)'!$C$5="Operations cancelled by patient",$C$4&lt;&gt;"NHS Scotland"),
IFERROR(SUMIFS(AllPublicationData!$G:$G,AllPublicationData!$A:$A,'Publication Table (%)'!$B189,AllPublicationData!$B:$B,'Publication Table (%)'!$C$4,AllPublicationData!$D:$D,'Publication Table (%)'!D$7)/
SUMIFS(AllPublicationData!$E:$E,AllPublicationData!$A:$A,'Publication Table (%)'!$B189,AllPublicationData!$B:$B,'Publication Table (%)'!$C$4,AllPublicationData!$D:$D,'Publication Table (%)'!D$7),
SUMIFS(AllPublicationData!$G:$G,AllPublicationData!$A:$A,'Publication Table (%)'!$B189,AllPublicationData!$B:$B,'Publication Table (%)'!D$7)/
SUMIFS(AllPublicationData!$E:$E,AllPublicationData!$A:$A,'Publication Table (%)'!$B189,AllPublicationData!$B:$B,'Publication Table (%)'!D$7)),
IF(AND('Publication Table (%)'!$C$5="Operations cancelled for clinical reasons",$C$4&lt;&gt;"NHS Scotland"),
IFERROR(SUMIFS(AllPublicationData!$H:$H,AllPublicationData!$A:$A,'Publication Table (%)'!$B189,AllPublicationData!$B:$B,'Publication Table (%)'!$C$4,AllPublicationData!$D:$D,'Publication Table (%)'!D$7)/
SUMIFS(AllPublicationData!$E:$E,AllPublicationData!$A:$A,'Publication Table (%)'!$B189,AllPublicationData!$B:$B,'Publication Table (%)'!$C$4,AllPublicationData!$D:$D,'Publication Table (%)'!D$7),
SUMIFS(AllPublicationData!$H:$H,AllPublicationData!$A:$A,'Publication Table (%)'!$B189,AllPublicationData!$B:$B,'Publication Table (%)'!D$7)/
SUMIFS(AllPublicationData!$E:$E,AllPublicationData!$A:$A,'Publication Table (%)'!$B189,AllPublicationData!$B:$B,'Publication Table (%)'!D$7)),
IF(AND('Publication Table (%)'!$C$5="Operations cancelled for non-clinical/capacity reasons",$C$4&lt;&gt;"NHS Scotland"),
IFERROR(SUMIFS(AllPublicationData!$I:$I,AllPublicationData!$A:$A,'Publication Table (%)'!$B189,AllPublicationData!$B:$B,'Publication Table (%)'!$C$4,AllPublicationData!$D:$D,'Publication Table (%)'!D$7)/
SUMIFS(AllPublicationData!$E:$E,AllPublicationData!$A:$A,'Publication Table (%)'!$B189,AllPublicationData!$B:$B,'Publication Table (%)'!$C$4,AllPublicationData!$D:$D,'Publication Table (%)'!D$7),
SUMIFS(AllPublicationData!$I:$I,AllPublicationData!$A:$A,'Publication Table (%)'!$B189,AllPublicationData!$B:$B,'Publication Table (%)'!D$7)/
SUMIFS(AllPublicationData!$E:$E,AllPublicationData!$A:$A,'Publication Table (%)'!$B189,AllPublicationData!$B:$B,'Publication Table (%)'!D$7)),
IF(AND('Publication Table (%)'!$C$5="Cancellations for other reasons",$C$4&lt;&gt;"NHS Scotland"),
IFERROR(SUMIFS(AllPublicationData!$J:$J,AllPublicationData!$A:$A,'Publication Table (%)'!$B189,AllPublicationData!$B:$B,'Publication Table (%)'!$C$4,AllPublicationData!$D:$D,'Publication Table (%)'!D$7)/
SUMIFS(AllPublicationData!$E:$E,AllPublicationData!$A:$A,'Publication Table (%)'!$B189,AllPublicationData!$B:$B,'Publication Table (%)'!$C$4,AllPublicationData!$D:$D,'Publication Table (%)'!D$7),
SUMIFS(AllPublicationData!$J:$J,AllPublicationData!$A:$A,'Publication Table (%)'!$B189,AllPublicationData!$B:$B,'Publication Table (%)'!D$7)/
SUMIFS(AllPublicationData!$E:$E,AllPublicationData!$A:$A,'Publication Table (%)'!$B189,AllPublicationData!$B:$B,'Publication Table (%)'!D$7)),
IF(AND($C$4="NHS Scotland",$C$5="All Cancelled Operations"),
SUMIFS(AllPublicationData!$F:$F,AllPublicationData!$A:$A,'Publication Table'!$B189)/
SUMIFS(AllPublicationData!$E:$E,AllPublicationData!$A:$A,'Publication Table'!$B189),
IF(AND($C$4="NHS Scotland",$C$5="Operations cancelled by patient"),
SUMIFS(AllPublicationData!$G:$G,AllPublicationData!$A:$A,'Publication Table'!$B189)/
SUMIFS(AllPublicationData!$E:$E,AllPublicationData!$A:$A,'Publication Table'!$B189),
IF(AND($C$4="NHS Scotland",$C$5="Operations cancelled for clinical reasons"),
SUMIFS(AllPublicationData!$H:$H,AllPublicationData!$A:$A,'Publication Table'!$B189)/
SUMIFS(AllPublicationData!$E:$E,AllPublicationData!$A:$A,'Publication Table'!$B189),
IF(AND($C$4="NHS Scotland",$C$5="Operations cancelled for non-clinical/capacity reasons"),
SUMIFS(AllPublicationData!$I:$I,AllPublicationData!$A:$A,'Publication Table'!$B189)/
SUMIFS(AllPublicationData!$E:$E,AllPublicationData!$A:$A,'Publication Table'!$B189),
IF(AND($C$4="NHS Scotland",$C$5="Cancellations for other reasons"),
SUMIFS(AllPublicationData!$J:$J,AllPublicationData!$A:$A,'Publication Table'!$B189)/
SUMIFS(AllPublicationData!$E:$E,AllPublicationData!$A:$A,'Publication Table'!$B189)))))))))))</f>
        <v>#DIV/0!</v>
      </c>
      <c r="E189" s="96" t="e">
        <f>IF('Publication Table (%)'!$C$5="All Cancelled Operations",
IFERROR(SUMIFS(AllPublicationData!$F:$F,AllPublicationData!$A:$A,'Publication Table (%)'!$B189,AllPublicationData!$B:$B,'Publication Table (%)'!$C$4,AllPublicationData!$D:$D,'Publication Table (%)'!E$7)/
SUMIFS(AllPublicationData!$E:$E,AllPublicationData!$A:$A,'Publication Table (%)'!$B189,AllPublicationData!$B:$B,'Publication Table (%)'!$C$4,AllPublicationData!$D:$D,'Publication Table (%)'!E$7),
SUMIFS(AllPublicationData!$F:$F,AllPublicationData!$A:$A,'Publication Table (%)'!$B189,AllPublicationData!$B:$B,'Publication Table (%)'!E$7)/
SUMIFS(AllPublicationData!$E:$E,AllPublicationData!$A:$A,'Publication Table (%)'!$B189,AllPublicationData!$B:$B,'Publication Table (%)'!E$7)),
IF('Publication Table (%)'!$C$5="Operations cancelled by patient",
IFERROR(SUMIFS(AllPublicationData!$G:$G,AllPublicationData!$A:$A,'Publication Table (%)'!$B189,AllPublicationData!$B:$B,'Publication Table (%)'!$C$4,AllPublicationData!$D:$D,'Publication Table (%)'!E$7)/
SUMIFS(AllPublicationData!$E:$E,AllPublicationData!$A:$A,'Publication Table (%)'!$B189,AllPublicationData!$B:$B,'Publication Table (%)'!$C$4,AllPublicationData!$D:$D,'Publication Table (%)'!E$7),
SUMIFS(AllPublicationData!$G:$G,AllPublicationData!$A:$A,'Publication Table (%)'!$B189,AllPublicationData!$B:$B,'Publication Table (%)'!E$7)/
SUMIFS(AllPublicationData!$E:$E,AllPublicationData!$A:$A,'Publication Table (%)'!$B189,AllPublicationData!$B:$B,'Publication Table (%)'!E$7)),
IF('Publication Table (%)'!$C$5="Operations cancelled for clinical reasons",
IFERROR(SUMIFS(AllPublicationData!$H:$H,AllPublicationData!$A:$A,'Publication Table (%)'!$B189,AllPublicationData!$B:$B,'Publication Table (%)'!$C$4,AllPublicationData!$D:$D,'Publication Table (%)'!E$7)/
SUMIFS(AllPublicationData!$E:$E,AllPublicationData!$A:$A,'Publication Table (%)'!$B189,AllPublicationData!$B:$B,'Publication Table (%)'!$C$4,AllPublicationData!$D:$D,'Publication Table (%)'!E$7),
SUMIFS(AllPublicationData!$H:$H,AllPublicationData!$A:$A,'Publication Table (%)'!$B189,AllPublicationData!$B:$B,'Publication Table (%)'!E$7)/
SUMIFS(AllPublicationData!$E:$E,AllPublicationData!$A:$A,'Publication Table (%)'!$B189,AllPublicationData!$B:$B,'Publication Table (%)'!E$7)),
IF('Publication Table (%)'!$C$5="Operations cancelled for non-clinical/capacity reasons",
IFERROR(SUMIFS(AllPublicationData!$I:$I,AllPublicationData!$A:$A,'Publication Table (%)'!$B189,AllPublicationData!$B:$B,'Publication Table (%)'!$C$4,AllPublicationData!$D:$D,'Publication Table (%)'!E$7)/
SUMIFS(AllPublicationData!$E:$E,AllPublicationData!$A:$A,'Publication Table (%)'!$B189,AllPublicationData!$B:$B,'Publication Table (%)'!$C$4,AllPublicationData!$D:$D,'Publication Table (%)'!E$7),
SUMIFS(AllPublicationData!$I:$I,AllPublicationData!$A:$A,'Publication Table (%)'!$B189,AllPublicationData!$B:$B,'Publication Table (%)'!E$7)/
SUMIFS(AllPublicationData!$E:$E,AllPublicationData!$A:$A,'Publication Table (%)'!$B189,AllPublicationData!$B:$B,'Publication Table (%)'!E$7)),
IF('Publication Table (%)'!$C$5="Cancellations for other reasons",
IFERROR(SUMIFS(AllPublicationData!$J:$J,AllPublicationData!$A:$A,'Publication Table (%)'!$B189,AllPublicationData!$B:$B,'Publication Table (%)'!$C$4,AllPublicationData!$D:$D,'Publication Table (%)'!E$7)/
SUMIFS(AllPublicationData!$E:$E,AllPublicationData!$A:$A,'Publication Table (%)'!$B189,AllPublicationData!$B:$B,'Publication Table (%)'!$C$4,AllPublicationData!$D:$D,'Publication Table (%)'!E$7),
SUMIFS(AllPublicationData!$J:$J,AllPublicationData!$A:$A,'Publication Table (%)'!$B189,AllPublicationData!$B:$B,'Publication Table (%)'!E$7)/
SUMIFS(AllPublicationData!$E:$E,AllPublicationData!$A:$A,'Publication Table (%)'!$B189,AllPublicationData!$B:$B,'Publication Table (%)'!E$7)))))))</f>
        <v>#DIV/0!</v>
      </c>
      <c r="F189" s="96" t="e">
        <f>IF('Publication Table (%)'!$C$5="All Cancelled Operations",
IFERROR(SUMIFS(AllPublicationData!$F:$F,AllPublicationData!$A:$A,'Publication Table (%)'!$B189,AllPublicationData!$B:$B,'Publication Table (%)'!$C$4,AllPublicationData!$D:$D,'Publication Table (%)'!F$7)/
SUMIFS(AllPublicationData!$E:$E,AllPublicationData!$A:$A,'Publication Table (%)'!$B189,AllPublicationData!$B:$B,'Publication Table (%)'!$C$4,AllPublicationData!$D:$D,'Publication Table (%)'!F$7),
SUMIFS(AllPublicationData!$F:$F,AllPublicationData!$A:$A,'Publication Table (%)'!$B189,AllPublicationData!$B:$B,'Publication Table (%)'!F$7)/
SUMIFS(AllPublicationData!$E:$E,AllPublicationData!$A:$A,'Publication Table (%)'!$B189,AllPublicationData!$B:$B,'Publication Table (%)'!F$7)),
IF('Publication Table (%)'!$C$5="Operations cancelled by patient",
IFERROR(SUMIFS(AllPublicationData!$G:$G,AllPublicationData!$A:$A,'Publication Table (%)'!$B189,AllPublicationData!$B:$B,'Publication Table (%)'!$C$4,AllPublicationData!$D:$D,'Publication Table (%)'!F$7)/
SUMIFS(AllPublicationData!$E:$E,AllPublicationData!$A:$A,'Publication Table (%)'!$B189,AllPublicationData!$B:$B,'Publication Table (%)'!$C$4,AllPublicationData!$D:$D,'Publication Table (%)'!F$7),
SUMIFS(AllPublicationData!$G:$G,AllPublicationData!$A:$A,'Publication Table (%)'!$B189,AllPublicationData!$B:$B,'Publication Table (%)'!F$7)/
SUMIFS(AllPublicationData!$E:$E,AllPublicationData!$A:$A,'Publication Table (%)'!$B189,AllPublicationData!$B:$B,'Publication Table (%)'!F$7)),
IF('Publication Table (%)'!$C$5="Operations cancelled for clinical reasons",
IFERROR(SUMIFS(AllPublicationData!$H:$H,AllPublicationData!$A:$A,'Publication Table (%)'!$B189,AllPublicationData!$B:$B,'Publication Table (%)'!$C$4,AllPublicationData!$D:$D,'Publication Table (%)'!F$7)/
SUMIFS(AllPublicationData!$E:$E,AllPublicationData!$A:$A,'Publication Table (%)'!$B189,AllPublicationData!$B:$B,'Publication Table (%)'!$C$4,AllPublicationData!$D:$D,'Publication Table (%)'!F$7),
SUMIFS(AllPublicationData!$H:$H,AllPublicationData!$A:$A,'Publication Table (%)'!$B189,AllPublicationData!$B:$B,'Publication Table (%)'!F$7)/
SUMIFS(AllPublicationData!$E:$E,AllPublicationData!$A:$A,'Publication Table (%)'!$B189,AllPublicationData!$B:$B,'Publication Table (%)'!F$7)),
IF('Publication Table (%)'!$C$5="Operations cancelled for non-clinical/capacity reasons",
IFERROR(SUMIFS(AllPublicationData!$I:$I,AllPublicationData!$A:$A,'Publication Table (%)'!$B189,AllPublicationData!$B:$B,'Publication Table (%)'!$C$4,AllPublicationData!$D:$D,'Publication Table (%)'!F$7)/
SUMIFS(AllPublicationData!$E:$E,AllPublicationData!$A:$A,'Publication Table (%)'!$B189,AllPublicationData!$B:$B,'Publication Table (%)'!$C$4,AllPublicationData!$D:$D,'Publication Table (%)'!F$7),
SUMIFS(AllPublicationData!$I:$I,AllPublicationData!$A:$A,'Publication Table (%)'!$B189,AllPublicationData!$B:$B,'Publication Table (%)'!F$7)/
SUMIFS(AllPublicationData!$E:$E,AllPublicationData!$A:$A,'Publication Table (%)'!$B189,AllPublicationData!$B:$B,'Publication Table (%)'!F$7)),
IF('Publication Table (%)'!$C$5="Cancellations for other reasons",
IFERROR(SUMIFS(AllPublicationData!$J:$J,AllPublicationData!$A:$A,'Publication Table (%)'!$B189,AllPublicationData!$B:$B,'Publication Table (%)'!$C$4,AllPublicationData!$D:$D,'Publication Table (%)'!F$7)/
SUMIFS(AllPublicationData!$E:$E,AllPublicationData!$A:$A,'Publication Table (%)'!$B189,AllPublicationData!$B:$B,'Publication Table (%)'!$C$4,AllPublicationData!$D:$D,'Publication Table (%)'!F$7),
SUMIFS(AllPublicationData!$J:$J,AllPublicationData!$A:$A,'Publication Table (%)'!$B189,AllPublicationData!$B:$B,'Publication Table (%)'!F$7)/
SUMIFS(AllPublicationData!$E:$E,AllPublicationData!$A:$A,'Publication Table (%)'!$B189,AllPublicationData!$B:$B,'Publication Table (%)'!F$7)))))))</f>
        <v>#DIV/0!</v>
      </c>
      <c r="G189" s="96" t="e">
        <f>IF('Publication Table (%)'!$C$5="All Cancelled Operations",
IFERROR(SUMIFS(AllPublicationData!$F:$F,AllPublicationData!$A:$A,'Publication Table (%)'!$B189,AllPublicationData!$B:$B,'Publication Table (%)'!$C$4,AllPublicationData!$D:$D,'Publication Table (%)'!G$7)/
SUMIFS(AllPublicationData!$E:$E,AllPublicationData!$A:$A,'Publication Table (%)'!$B189,AllPublicationData!$B:$B,'Publication Table (%)'!$C$4,AllPublicationData!$D:$D,'Publication Table (%)'!G$7),
SUMIFS(AllPublicationData!$F:$F,AllPublicationData!$A:$A,'Publication Table (%)'!$B189,AllPublicationData!$B:$B,'Publication Table (%)'!G$7)/
SUMIFS(AllPublicationData!$E:$E,AllPublicationData!$A:$A,'Publication Table (%)'!$B189,AllPublicationData!$B:$B,'Publication Table (%)'!G$7)),
IF('Publication Table (%)'!$C$5="Operations cancelled by patient",
IFERROR(SUMIFS(AllPublicationData!$G:$G,AllPublicationData!$A:$A,'Publication Table (%)'!$B189,AllPublicationData!$B:$B,'Publication Table (%)'!$C$4,AllPublicationData!$D:$D,'Publication Table (%)'!G$7)/
SUMIFS(AllPublicationData!$E:$E,AllPublicationData!$A:$A,'Publication Table (%)'!$B189,AllPublicationData!$B:$B,'Publication Table (%)'!$C$4,AllPublicationData!$D:$D,'Publication Table (%)'!G$7),
SUMIFS(AllPublicationData!$G:$G,AllPublicationData!$A:$A,'Publication Table (%)'!$B189,AllPublicationData!$B:$B,'Publication Table (%)'!G$7)/
SUMIFS(AllPublicationData!$E:$E,AllPublicationData!$A:$A,'Publication Table (%)'!$B189,AllPublicationData!$B:$B,'Publication Table (%)'!G$7)),
IF('Publication Table (%)'!$C$5="Operations cancelled for clinical reasons",
IFERROR(SUMIFS(AllPublicationData!$H:$H,AllPublicationData!$A:$A,'Publication Table (%)'!$B189,AllPublicationData!$B:$B,'Publication Table (%)'!$C$4,AllPublicationData!$D:$D,'Publication Table (%)'!G$7)/
SUMIFS(AllPublicationData!$E:$E,AllPublicationData!$A:$A,'Publication Table (%)'!$B189,AllPublicationData!$B:$B,'Publication Table (%)'!$C$4,AllPublicationData!$D:$D,'Publication Table (%)'!G$7),
SUMIFS(AllPublicationData!$H:$H,AllPublicationData!$A:$A,'Publication Table (%)'!$B189,AllPublicationData!$B:$B,'Publication Table (%)'!G$7)/
SUMIFS(AllPublicationData!$E:$E,AllPublicationData!$A:$A,'Publication Table (%)'!$B189,AllPublicationData!$B:$B,'Publication Table (%)'!G$7)),
IF('Publication Table (%)'!$C$5="Operations cancelled for non-clinical/capacity reasons",
IFERROR(SUMIFS(AllPublicationData!$I:$I,AllPublicationData!$A:$A,'Publication Table (%)'!$B189,AllPublicationData!$B:$B,'Publication Table (%)'!$C$4,AllPublicationData!$D:$D,'Publication Table (%)'!G$7)/
SUMIFS(AllPublicationData!$E:$E,AllPublicationData!$A:$A,'Publication Table (%)'!$B189,AllPublicationData!$B:$B,'Publication Table (%)'!$C$4,AllPublicationData!$D:$D,'Publication Table (%)'!G$7),
SUMIFS(AllPublicationData!$I:$I,AllPublicationData!$A:$A,'Publication Table (%)'!$B189,AllPublicationData!$B:$B,'Publication Table (%)'!G$7)/
SUMIFS(AllPublicationData!$E:$E,AllPublicationData!$A:$A,'Publication Table (%)'!$B189,AllPublicationData!$B:$B,'Publication Table (%)'!G$7)),
IF('Publication Table (%)'!$C$5="Cancellations for other reasons",
IFERROR(SUMIFS(AllPublicationData!$J:$J,AllPublicationData!$A:$A,'Publication Table (%)'!$B189,AllPublicationData!$B:$B,'Publication Table (%)'!$C$4,AllPublicationData!$D:$D,'Publication Table (%)'!G$7)/
SUMIFS(AllPublicationData!$E:$E,AllPublicationData!$A:$A,'Publication Table (%)'!$B189,AllPublicationData!$B:$B,'Publication Table (%)'!$C$4,AllPublicationData!$D:$D,'Publication Table (%)'!G$7),
SUMIFS(AllPublicationData!$J:$J,AllPublicationData!$A:$A,'Publication Table (%)'!$B189,AllPublicationData!$B:$B,'Publication Table (%)'!G$7)/
SUMIFS(AllPublicationData!$E:$E,AllPublicationData!$A:$A,'Publication Table (%)'!$B189,AllPublicationData!$B:$B,'Publication Table (%)'!G$7)))))))</f>
        <v>#DIV/0!</v>
      </c>
      <c r="H189" s="96" t="e">
        <f>IF('Publication Table (%)'!$C$5="All Cancelled Operations",
IFERROR(SUMIFS(AllPublicationData!$F:$F,AllPublicationData!$A:$A,'Publication Table (%)'!$B189,AllPublicationData!$B:$B,'Publication Table (%)'!$C$4,AllPublicationData!$D:$D,'Publication Table (%)'!H$7)/
SUMIFS(AllPublicationData!$E:$E,AllPublicationData!$A:$A,'Publication Table (%)'!$B189,AllPublicationData!$B:$B,'Publication Table (%)'!$C$4,AllPublicationData!$D:$D,'Publication Table (%)'!H$7),
SUMIFS(AllPublicationData!$F:$F,AllPublicationData!$A:$A,'Publication Table (%)'!$B189,AllPublicationData!$B:$B,'Publication Table (%)'!H$7)/
SUMIFS(AllPublicationData!$E:$E,AllPublicationData!$A:$A,'Publication Table (%)'!$B189,AllPublicationData!$B:$B,'Publication Table (%)'!H$7)),
IF('Publication Table (%)'!$C$5="Operations cancelled by patient",
IFERROR(SUMIFS(AllPublicationData!$G:$G,AllPublicationData!$A:$A,'Publication Table (%)'!$B189,AllPublicationData!$B:$B,'Publication Table (%)'!$C$4,AllPublicationData!$D:$D,'Publication Table (%)'!H$7)/
SUMIFS(AllPublicationData!$E:$E,AllPublicationData!$A:$A,'Publication Table (%)'!$B189,AllPublicationData!$B:$B,'Publication Table (%)'!$C$4,AllPublicationData!$D:$D,'Publication Table (%)'!H$7),
SUMIFS(AllPublicationData!$G:$G,AllPublicationData!$A:$A,'Publication Table (%)'!$B189,AllPublicationData!$B:$B,'Publication Table (%)'!H$7)/
SUMIFS(AllPublicationData!$E:$E,AllPublicationData!$A:$A,'Publication Table (%)'!$B189,AllPublicationData!$B:$B,'Publication Table (%)'!H$7)),
IF('Publication Table (%)'!$C$5="Operations cancelled for clinical reasons",
IFERROR(SUMIFS(AllPublicationData!$H:$H,AllPublicationData!$A:$A,'Publication Table (%)'!$B189,AllPublicationData!$B:$B,'Publication Table (%)'!$C$4,AllPublicationData!$D:$D,'Publication Table (%)'!H$7)/
SUMIFS(AllPublicationData!$E:$E,AllPublicationData!$A:$A,'Publication Table (%)'!$B189,AllPublicationData!$B:$B,'Publication Table (%)'!$C$4,AllPublicationData!$D:$D,'Publication Table (%)'!H$7),
SUMIFS(AllPublicationData!$H:$H,AllPublicationData!$A:$A,'Publication Table (%)'!$B189,AllPublicationData!$B:$B,'Publication Table (%)'!H$7)/
SUMIFS(AllPublicationData!$E:$E,AllPublicationData!$A:$A,'Publication Table (%)'!$B189,AllPublicationData!$B:$B,'Publication Table (%)'!H$7)),
IF('Publication Table (%)'!$C$5="Operations cancelled for non-clinical/capacity reasons",
IFERROR(SUMIFS(AllPublicationData!$I:$I,AllPublicationData!$A:$A,'Publication Table (%)'!$B189,AllPublicationData!$B:$B,'Publication Table (%)'!$C$4,AllPublicationData!$D:$D,'Publication Table (%)'!H$7)/
SUMIFS(AllPublicationData!$E:$E,AllPublicationData!$A:$A,'Publication Table (%)'!$B189,AllPublicationData!$B:$B,'Publication Table (%)'!$C$4,AllPublicationData!$D:$D,'Publication Table (%)'!H$7),
SUMIFS(AllPublicationData!$I:$I,AllPublicationData!$A:$A,'Publication Table (%)'!$B189,AllPublicationData!$B:$B,'Publication Table (%)'!H$7)/
SUMIFS(AllPublicationData!$E:$E,AllPublicationData!$A:$A,'Publication Table (%)'!$B189,AllPublicationData!$B:$B,'Publication Table (%)'!H$7)),
IF('Publication Table (%)'!$C$5="Cancellations for other reasons",
IFERROR(SUMIFS(AllPublicationData!$J:$J,AllPublicationData!$A:$A,'Publication Table (%)'!$B189,AllPublicationData!$B:$B,'Publication Table (%)'!$C$4,AllPublicationData!$D:$D,'Publication Table (%)'!H$7)/
SUMIFS(AllPublicationData!$E:$E,AllPublicationData!$A:$A,'Publication Table (%)'!$B189,AllPublicationData!$B:$B,'Publication Table (%)'!$C$4,AllPublicationData!$D:$D,'Publication Table (%)'!H$7),
SUMIFS(AllPublicationData!$J:$J,AllPublicationData!$A:$A,'Publication Table (%)'!$B189,AllPublicationData!$B:$B,'Publication Table (%)'!H$7)/
SUMIFS(AllPublicationData!$E:$E,AllPublicationData!$A:$A,'Publication Table (%)'!$B189,AllPublicationData!$B:$B,'Publication Table (%)'!H$7)))))))</f>
        <v>#DIV/0!</v>
      </c>
      <c r="I189" s="96" t="e">
        <f>IF('Publication Table (%)'!$C$5="All Cancelled Operations",
IFERROR(SUMIFS(AllPublicationData!$F:$F,AllPublicationData!$A:$A,'Publication Table (%)'!$B189,AllPublicationData!$B:$B,'Publication Table (%)'!$C$4,AllPublicationData!$D:$D,'Publication Table (%)'!I$7)/
SUMIFS(AllPublicationData!$E:$E,AllPublicationData!$A:$A,'Publication Table (%)'!$B189,AllPublicationData!$B:$B,'Publication Table (%)'!$C$4,AllPublicationData!$D:$D,'Publication Table (%)'!I$7),
SUMIFS(AllPublicationData!$F:$F,AllPublicationData!$A:$A,'Publication Table (%)'!$B189,AllPublicationData!$B:$B,'Publication Table (%)'!I$7)/
SUMIFS(AllPublicationData!$E:$E,AllPublicationData!$A:$A,'Publication Table (%)'!$B189,AllPublicationData!$B:$B,'Publication Table (%)'!I$7)),
IF('Publication Table (%)'!$C$5="Operations cancelled by patient",
IFERROR(SUMIFS(AllPublicationData!$G:$G,AllPublicationData!$A:$A,'Publication Table (%)'!$B189,AllPublicationData!$B:$B,'Publication Table (%)'!$C$4,AllPublicationData!$D:$D,'Publication Table (%)'!I$7)/
SUMIFS(AllPublicationData!$E:$E,AllPublicationData!$A:$A,'Publication Table (%)'!$B189,AllPublicationData!$B:$B,'Publication Table (%)'!$C$4,AllPublicationData!$D:$D,'Publication Table (%)'!I$7),
SUMIFS(AllPublicationData!$G:$G,AllPublicationData!$A:$A,'Publication Table (%)'!$B189,AllPublicationData!$B:$B,'Publication Table (%)'!I$7)/
SUMIFS(AllPublicationData!$E:$E,AllPublicationData!$A:$A,'Publication Table (%)'!$B189,AllPublicationData!$B:$B,'Publication Table (%)'!I$7)),
IF('Publication Table (%)'!$C$5="Operations cancelled for clinical reasons",
IFERROR(SUMIFS(AllPublicationData!$H:$H,AllPublicationData!$A:$A,'Publication Table (%)'!$B189,AllPublicationData!$B:$B,'Publication Table (%)'!$C$4,AllPublicationData!$D:$D,'Publication Table (%)'!I$7)/
SUMIFS(AllPublicationData!$E:$E,AllPublicationData!$A:$A,'Publication Table (%)'!$B189,AllPublicationData!$B:$B,'Publication Table (%)'!$C$4,AllPublicationData!$D:$D,'Publication Table (%)'!I$7),
SUMIFS(AllPublicationData!$H:$H,AllPublicationData!$A:$A,'Publication Table (%)'!$B189,AllPublicationData!$B:$B,'Publication Table (%)'!I$7)/
SUMIFS(AllPublicationData!$E:$E,AllPublicationData!$A:$A,'Publication Table (%)'!$B189,AllPublicationData!$B:$B,'Publication Table (%)'!I$7)),
IF('Publication Table (%)'!$C$5="Operations cancelled for non-clinical/capacity reasons",
IFERROR(SUMIFS(AllPublicationData!$I:$I,AllPublicationData!$A:$A,'Publication Table (%)'!$B189,AllPublicationData!$B:$B,'Publication Table (%)'!$C$4,AllPublicationData!$D:$D,'Publication Table (%)'!I$7)/
SUMIFS(AllPublicationData!$E:$E,AllPublicationData!$A:$A,'Publication Table (%)'!$B189,AllPublicationData!$B:$B,'Publication Table (%)'!$C$4,AllPublicationData!$D:$D,'Publication Table (%)'!I$7),
SUMIFS(AllPublicationData!$I:$I,AllPublicationData!$A:$A,'Publication Table (%)'!$B189,AllPublicationData!$B:$B,'Publication Table (%)'!I$7)/
SUMIFS(AllPublicationData!$E:$E,AllPublicationData!$A:$A,'Publication Table (%)'!$B189,AllPublicationData!$B:$B,'Publication Table (%)'!I$7)),
IF('Publication Table (%)'!$C$5="Cancellations for other reasons",
IFERROR(SUMIFS(AllPublicationData!$J:$J,AllPublicationData!$A:$A,'Publication Table (%)'!$B189,AllPublicationData!$B:$B,'Publication Table (%)'!$C$4,AllPublicationData!$D:$D,'Publication Table (%)'!I$7)/
SUMIFS(AllPublicationData!$E:$E,AllPublicationData!$A:$A,'Publication Table (%)'!$B189,AllPublicationData!$B:$B,'Publication Table (%)'!$C$4,AllPublicationData!$D:$D,'Publication Table (%)'!I$7),
SUMIFS(AllPublicationData!$J:$J,AllPublicationData!$A:$A,'Publication Table (%)'!$B189,AllPublicationData!$B:$B,'Publication Table (%)'!I$7)/
SUMIFS(AllPublicationData!$E:$E,AllPublicationData!$A:$A,'Publication Table (%)'!$B189,AllPublicationData!$B:$B,'Publication Table (%)'!I$7)))))))</f>
        <v>#DIV/0!</v>
      </c>
      <c r="J189" s="96" t="e">
        <f>IF('Publication Table (%)'!$C$5="All Cancelled Operations",
IFERROR(SUMIFS(AllPublicationData!$F:$F,AllPublicationData!$A:$A,'Publication Table (%)'!$B189,AllPublicationData!$B:$B,'Publication Table (%)'!$C$4,AllPublicationData!$D:$D,'Publication Table (%)'!J$7)/
SUMIFS(AllPublicationData!$E:$E,AllPublicationData!$A:$A,'Publication Table (%)'!$B189,AllPublicationData!$B:$B,'Publication Table (%)'!$C$4,AllPublicationData!$D:$D,'Publication Table (%)'!J$7),
SUMIFS(AllPublicationData!$F:$F,AllPublicationData!$A:$A,'Publication Table (%)'!$B189,AllPublicationData!$B:$B,'Publication Table (%)'!J$7)/
SUMIFS(AllPublicationData!$E:$E,AllPublicationData!$A:$A,'Publication Table (%)'!$B189,AllPublicationData!$B:$B,'Publication Table (%)'!J$7)),
IF('Publication Table (%)'!$C$5="Operations cancelled by patient",
IFERROR(SUMIFS(AllPublicationData!$G:$G,AllPublicationData!$A:$A,'Publication Table (%)'!$B189,AllPublicationData!$B:$B,'Publication Table (%)'!$C$4,AllPublicationData!$D:$D,'Publication Table (%)'!J$7)/
SUMIFS(AllPublicationData!$E:$E,AllPublicationData!$A:$A,'Publication Table (%)'!$B189,AllPublicationData!$B:$B,'Publication Table (%)'!$C$4,AllPublicationData!$D:$D,'Publication Table (%)'!J$7),
SUMIFS(AllPublicationData!$G:$G,AllPublicationData!$A:$A,'Publication Table (%)'!$B189,AllPublicationData!$B:$B,'Publication Table (%)'!J$7)/
SUMIFS(AllPublicationData!$E:$E,AllPublicationData!$A:$A,'Publication Table (%)'!$B189,AllPublicationData!$B:$B,'Publication Table (%)'!J$7)),
IF('Publication Table (%)'!$C$5="Operations cancelled for clinical reasons",
IFERROR(SUMIFS(AllPublicationData!$H:$H,AllPublicationData!$A:$A,'Publication Table (%)'!$B189,AllPublicationData!$B:$B,'Publication Table (%)'!$C$4,AllPublicationData!$D:$D,'Publication Table (%)'!J$7)/
SUMIFS(AllPublicationData!$E:$E,AllPublicationData!$A:$A,'Publication Table (%)'!$B189,AllPublicationData!$B:$B,'Publication Table (%)'!$C$4,AllPublicationData!$D:$D,'Publication Table (%)'!J$7),
SUMIFS(AllPublicationData!$H:$H,AllPublicationData!$A:$A,'Publication Table (%)'!$B189,AllPublicationData!$B:$B,'Publication Table (%)'!J$7)/
SUMIFS(AllPublicationData!$E:$E,AllPublicationData!$A:$A,'Publication Table (%)'!$B189,AllPublicationData!$B:$B,'Publication Table (%)'!J$7)),
IF('Publication Table (%)'!$C$5="Operations cancelled for non-clinical/capacity reasons",
IFERROR(SUMIFS(AllPublicationData!$I:$I,AllPublicationData!$A:$A,'Publication Table (%)'!$B189,AllPublicationData!$B:$B,'Publication Table (%)'!$C$4,AllPublicationData!$D:$D,'Publication Table (%)'!J$7)/
SUMIFS(AllPublicationData!$E:$E,AllPublicationData!$A:$A,'Publication Table (%)'!$B189,AllPublicationData!$B:$B,'Publication Table (%)'!$C$4,AllPublicationData!$D:$D,'Publication Table (%)'!J$7),
SUMIFS(AllPublicationData!$I:$I,AllPublicationData!$A:$A,'Publication Table (%)'!$B189,AllPublicationData!$B:$B,'Publication Table (%)'!J$7)/
SUMIFS(AllPublicationData!$E:$E,AllPublicationData!$A:$A,'Publication Table (%)'!$B189,AllPublicationData!$B:$B,'Publication Table (%)'!J$7)),
IF('Publication Table (%)'!$C$5="Cancellations for other reasons",
IFERROR(SUMIFS(AllPublicationData!$J:$J,AllPublicationData!$A:$A,'Publication Table (%)'!$B189,AllPublicationData!$B:$B,'Publication Table (%)'!$C$4,AllPublicationData!$D:$D,'Publication Table (%)'!J$7)/
SUMIFS(AllPublicationData!$E:$E,AllPublicationData!$A:$A,'Publication Table (%)'!$B189,AllPublicationData!$B:$B,'Publication Table (%)'!$C$4,AllPublicationData!$D:$D,'Publication Table (%)'!J$7),
SUMIFS(AllPublicationData!$J:$J,AllPublicationData!$A:$A,'Publication Table (%)'!$B189,AllPublicationData!$B:$B,'Publication Table (%)'!J$7)/
SUMIFS(AllPublicationData!$E:$E,AllPublicationData!$A:$A,'Publication Table (%)'!$B189,AllPublicationData!$B:$B,'Publication Table (%)'!J$7)))))))</f>
        <v>#DIV/0!</v>
      </c>
      <c r="K189" s="96" t="e">
        <f>IF('Publication Table (%)'!$C$5="All Cancelled Operations",
IFERROR(SUMIFS(AllPublicationData!$F:$F,AllPublicationData!$A:$A,'Publication Table (%)'!$B189,AllPublicationData!$B:$B,'Publication Table (%)'!$C$4,AllPublicationData!$D:$D,'Publication Table (%)'!K$7)/
SUMIFS(AllPublicationData!$E:$E,AllPublicationData!$A:$A,'Publication Table (%)'!$B189,AllPublicationData!$B:$B,'Publication Table (%)'!$C$4,AllPublicationData!$D:$D,'Publication Table (%)'!K$7),
SUMIFS(AllPublicationData!$F:$F,AllPublicationData!$A:$A,'Publication Table (%)'!$B189,AllPublicationData!$B:$B,'Publication Table (%)'!K$7)/
SUMIFS(AllPublicationData!$E:$E,AllPublicationData!$A:$A,'Publication Table (%)'!$B189,AllPublicationData!$B:$B,'Publication Table (%)'!K$7)),
IF('Publication Table (%)'!$C$5="Operations cancelled by patient",
IFERROR(SUMIFS(AllPublicationData!$G:$G,AllPublicationData!$A:$A,'Publication Table (%)'!$B189,AllPublicationData!$B:$B,'Publication Table (%)'!$C$4,AllPublicationData!$D:$D,'Publication Table (%)'!K$7)/
SUMIFS(AllPublicationData!$E:$E,AllPublicationData!$A:$A,'Publication Table (%)'!$B189,AllPublicationData!$B:$B,'Publication Table (%)'!$C$4,AllPublicationData!$D:$D,'Publication Table (%)'!K$7),
SUMIFS(AllPublicationData!$G:$G,AllPublicationData!$A:$A,'Publication Table (%)'!$B189,AllPublicationData!$B:$B,'Publication Table (%)'!K$7)/
SUMIFS(AllPublicationData!$E:$E,AllPublicationData!$A:$A,'Publication Table (%)'!$B189,AllPublicationData!$B:$B,'Publication Table (%)'!K$7)),
IF('Publication Table (%)'!$C$5="Operations cancelled for clinical reasons",
IFERROR(SUMIFS(AllPublicationData!$H:$H,AllPublicationData!$A:$A,'Publication Table (%)'!$B189,AllPublicationData!$B:$B,'Publication Table (%)'!$C$4,AllPublicationData!$D:$D,'Publication Table (%)'!K$7)/
SUMIFS(AllPublicationData!$E:$E,AllPublicationData!$A:$A,'Publication Table (%)'!$B189,AllPublicationData!$B:$B,'Publication Table (%)'!$C$4,AllPublicationData!$D:$D,'Publication Table (%)'!K$7),
SUMIFS(AllPublicationData!$H:$H,AllPublicationData!$A:$A,'Publication Table (%)'!$B189,AllPublicationData!$B:$B,'Publication Table (%)'!K$7)/
SUMIFS(AllPublicationData!$E:$E,AllPublicationData!$A:$A,'Publication Table (%)'!$B189,AllPublicationData!$B:$B,'Publication Table (%)'!K$7)),
IF('Publication Table (%)'!$C$5="Operations cancelled for non-clinical/capacity reasons",
IFERROR(SUMIFS(AllPublicationData!$I:$I,AllPublicationData!$A:$A,'Publication Table (%)'!$B189,AllPublicationData!$B:$B,'Publication Table (%)'!$C$4,AllPublicationData!$D:$D,'Publication Table (%)'!K$7)/
SUMIFS(AllPublicationData!$E:$E,AllPublicationData!$A:$A,'Publication Table (%)'!$B189,AllPublicationData!$B:$B,'Publication Table (%)'!$C$4,AllPublicationData!$D:$D,'Publication Table (%)'!K$7),
SUMIFS(AllPublicationData!$I:$I,AllPublicationData!$A:$A,'Publication Table (%)'!$B189,AllPublicationData!$B:$B,'Publication Table (%)'!K$7)/
SUMIFS(AllPublicationData!$E:$E,AllPublicationData!$A:$A,'Publication Table (%)'!$B189,AllPublicationData!$B:$B,'Publication Table (%)'!K$7)),
IF('Publication Table (%)'!$C$5="Cancellations for other reasons",
IFERROR(SUMIFS(AllPublicationData!$J:$J,AllPublicationData!$A:$A,'Publication Table (%)'!$B189,AllPublicationData!$B:$B,'Publication Table (%)'!$C$4,AllPublicationData!$D:$D,'Publication Table (%)'!K$7)/
SUMIFS(AllPublicationData!$E:$E,AllPublicationData!$A:$A,'Publication Table (%)'!$B189,AllPublicationData!$B:$B,'Publication Table (%)'!$C$4,AllPublicationData!$D:$D,'Publication Table (%)'!K$7),
SUMIFS(AllPublicationData!$J:$J,AllPublicationData!$A:$A,'Publication Table (%)'!$B189,AllPublicationData!$B:$B,'Publication Table (%)'!K$7)/
SUMIFS(AllPublicationData!$E:$E,AllPublicationData!$A:$A,'Publication Table (%)'!$B189,AllPublicationData!$B:$B,'Publication Table (%)'!K$7)))))))</f>
        <v>#DIV/0!</v>
      </c>
      <c r="L189" s="96" t="e">
        <f>IF('Publication Table (%)'!$C$5="All Cancelled Operations",
IFERROR(SUMIFS(AllPublicationData!$F:$F,AllPublicationData!$A:$A,'Publication Table (%)'!$B189,AllPublicationData!$B:$B,'Publication Table (%)'!$C$4,AllPublicationData!$D:$D,'Publication Table (%)'!L$7)/
SUMIFS(AllPublicationData!$E:$E,AllPublicationData!$A:$A,'Publication Table (%)'!$B189,AllPublicationData!$B:$B,'Publication Table (%)'!$C$4,AllPublicationData!$D:$D,'Publication Table (%)'!L$7),
SUMIFS(AllPublicationData!$F:$F,AllPublicationData!$A:$A,'Publication Table (%)'!$B189,AllPublicationData!$B:$B,'Publication Table (%)'!L$7)/
SUMIFS(AllPublicationData!$E:$E,AllPublicationData!$A:$A,'Publication Table (%)'!$B189,AllPublicationData!$B:$B,'Publication Table (%)'!L$7)),
IF('Publication Table (%)'!$C$5="Operations cancelled by patient",
IFERROR(SUMIFS(AllPublicationData!$G:$G,AllPublicationData!$A:$A,'Publication Table (%)'!$B189,AllPublicationData!$B:$B,'Publication Table (%)'!$C$4,AllPublicationData!$D:$D,'Publication Table (%)'!L$7)/
SUMIFS(AllPublicationData!$E:$E,AllPublicationData!$A:$A,'Publication Table (%)'!$B189,AllPublicationData!$B:$B,'Publication Table (%)'!$C$4,AllPublicationData!$D:$D,'Publication Table (%)'!L$7),
SUMIFS(AllPublicationData!$G:$G,AllPublicationData!$A:$A,'Publication Table (%)'!$B189,AllPublicationData!$B:$B,'Publication Table (%)'!L$7)/
SUMIFS(AllPublicationData!$E:$E,AllPublicationData!$A:$A,'Publication Table (%)'!$B189,AllPublicationData!$B:$B,'Publication Table (%)'!L$7)),
IF('Publication Table (%)'!$C$5="Operations cancelled for clinical reasons",
IFERROR(SUMIFS(AllPublicationData!$H:$H,AllPublicationData!$A:$A,'Publication Table (%)'!$B189,AllPublicationData!$B:$B,'Publication Table (%)'!$C$4,AllPublicationData!$D:$D,'Publication Table (%)'!L$7)/
SUMIFS(AllPublicationData!$E:$E,AllPublicationData!$A:$A,'Publication Table (%)'!$B189,AllPublicationData!$B:$B,'Publication Table (%)'!$C$4,AllPublicationData!$D:$D,'Publication Table (%)'!L$7),
SUMIFS(AllPublicationData!$H:$H,AllPublicationData!$A:$A,'Publication Table (%)'!$B189,AllPublicationData!$B:$B,'Publication Table (%)'!L$7)/
SUMIFS(AllPublicationData!$E:$E,AllPublicationData!$A:$A,'Publication Table (%)'!$B189,AllPublicationData!$B:$B,'Publication Table (%)'!L$7)),
IF('Publication Table (%)'!$C$5="Operations cancelled for non-clinical/capacity reasons",
IFERROR(SUMIFS(AllPublicationData!$I:$I,AllPublicationData!$A:$A,'Publication Table (%)'!$B189,AllPublicationData!$B:$B,'Publication Table (%)'!$C$4,AllPublicationData!$D:$D,'Publication Table (%)'!L$7)/
SUMIFS(AllPublicationData!$E:$E,AllPublicationData!$A:$A,'Publication Table (%)'!$B189,AllPublicationData!$B:$B,'Publication Table (%)'!$C$4,AllPublicationData!$D:$D,'Publication Table (%)'!L$7),
SUMIFS(AllPublicationData!$I:$I,AllPublicationData!$A:$A,'Publication Table (%)'!$B189,AllPublicationData!$B:$B,'Publication Table (%)'!L$7)/
SUMIFS(AllPublicationData!$E:$E,AllPublicationData!$A:$A,'Publication Table (%)'!$B189,AllPublicationData!$B:$B,'Publication Table (%)'!L$7)),
IF('Publication Table (%)'!$C$5="Cancellations for other reasons",
IFERROR(SUMIFS(AllPublicationData!$J:$J,AllPublicationData!$A:$A,'Publication Table (%)'!$B189,AllPublicationData!$B:$B,'Publication Table (%)'!$C$4,AllPublicationData!$D:$D,'Publication Table (%)'!L$7)/
SUMIFS(AllPublicationData!$E:$E,AllPublicationData!$A:$A,'Publication Table (%)'!$B189,AllPublicationData!$B:$B,'Publication Table (%)'!$C$4,AllPublicationData!$D:$D,'Publication Table (%)'!L$7),
SUMIFS(AllPublicationData!$J:$J,AllPublicationData!$A:$A,'Publication Table (%)'!$B189,AllPublicationData!$B:$B,'Publication Table (%)'!L$7)/
SUMIFS(AllPublicationData!$E:$E,AllPublicationData!$A:$A,'Publication Table (%)'!$B189,AllPublicationData!$B:$B,'Publication Table (%)'!L$7)))))))</f>
        <v>#DIV/0!</v>
      </c>
      <c r="M189" s="96" t="e">
        <f>IF('Publication Table (%)'!$C$5="All Cancelled Operations",
IFERROR(SUMIFS(AllPublicationData!$F:$F,AllPublicationData!$A:$A,'Publication Table (%)'!$B189,AllPublicationData!$B:$B,'Publication Table (%)'!$C$4,AllPublicationData!$D:$D,'Publication Table (%)'!M$7)/
SUMIFS(AllPublicationData!$E:$E,AllPublicationData!$A:$A,'Publication Table (%)'!$B189,AllPublicationData!$B:$B,'Publication Table (%)'!$C$4,AllPublicationData!$D:$D,'Publication Table (%)'!M$7),
SUMIFS(AllPublicationData!$F:$F,AllPublicationData!$A:$A,'Publication Table (%)'!$B189,AllPublicationData!$B:$B,'Publication Table (%)'!M$7)/
SUMIFS(AllPublicationData!$E:$E,AllPublicationData!$A:$A,'Publication Table (%)'!$B189,AllPublicationData!$B:$B,'Publication Table (%)'!M$7)),
IF('Publication Table (%)'!$C$5="Operations cancelled by patient",
IFERROR(SUMIFS(AllPublicationData!$G:$G,AllPublicationData!$A:$A,'Publication Table (%)'!$B189,AllPublicationData!$B:$B,'Publication Table (%)'!$C$4,AllPublicationData!$D:$D,'Publication Table (%)'!M$7)/
SUMIFS(AllPublicationData!$E:$E,AllPublicationData!$A:$A,'Publication Table (%)'!$B189,AllPublicationData!$B:$B,'Publication Table (%)'!$C$4,AllPublicationData!$D:$D,'Publication Table (%)'!M$7),
SUMIFS(AllPublicationData!$G:$G,AllPublicationData!$A:$A,'Publication Table (%)'!$B189,AllPublicationData!$B:$B,'Publication Table (%)'!M$7)/
SUMIFS(AllPublicationData!$E:$E,AllPublicationData!$A:$A,'Publication Table (%)'!$B189,AllPublicationData!$B:$B,'Publication Table (%)'!M$7)),
IF('Publication Table (%)'!$C$5="Operations cancelled for clinical reasons",
IFERROR(SUMIFS(AllPublicationData!$H:$H,AllPublicationData!$A:$A,'Publication Table (%)'!$B189,AllPublicationData!$B:$B,'Publication Table (%)'!$C$4,AllPublicationData!$D:$D,'Publication Table (%)'!M$7)/
SUMIFS(AllPublicationData!$E:$E,AllPublicationData!$A:$A,'Publication Table (%)'!$B189,AllPublicationData!$B:$B,'Publication Table (%)'!$C$4,AllPublicationData!$D:$D,'Publication Table (%)'!M$7),
SUMIFS(AllPublicationData!$H:$H,AllPublicationData!$A:$A,'Publication Table (%)'!$B189,AllPublicationData!$B:$B,'Publication Table (%)'!M$7)/
SUMIFS(AllPublicationData!$E:$E,AllPublicationData!$A:$A,'Publication Table (%)'!$B189,AllPublicationData!$B:$B,'Publication Table (%)'!M$7)),
IF('Publication Table (%)'!$C$5="Operations cancelled for non-clinical/capacity reasons",
IFERROR(SUMIFS(AllPublicationData!$I:$I,AllPublicationData!$A:$A,'Publication Table (%)'!$B189,AllPublicationData!$B:$B,'Publication Table (%)'!$C$4,AllPublicationData!$D:$D,'Publication Table (%)'!M$7)/
SUMIFS(AllPublicationData!$E:$E,AllPublicationData!$A:$A,'Publication Table (%)'!$B189,AllPublicationData!$B:$B,'Publication Table (%)'!$C$4,AllPublicationData!$D:$D,'Publication Table (%)'!M$7),
SUMIFS(AllPublicationData!$I:$I,AllPublicationData!$A:$A,'Publication Table (%)'!$B189,AllPublicationData!$B:$B,'Publication Table (%)'!M$7)/
SUMIFS(AllPublicationData!$E:$E,AllPublicationData!$A:$A,'Publication Table (%)'!$B189,AllPublicationData!$B:$B,'Publication Table (%)'!M$7)),
IF('Publication Table (%)'!$C$5="Cancellations for other reasons",
IFERROR(SUMIFS(AllPublicationData!$J:$J,AllPublicationData!$A:$A,'Publication Table (%)'!$B189,AllPublicationData!$B:$B,'Publication Table (%)'!$C$4,AllPublicationData!$D:$D,'Publication Table (%)'!M$7)/
SUMIFS(AllPublicationData!$E:$E,AllPublicationData!$A:$A,'Publication Table (%)'!$B189,AllPublicationData!$B:$B,'Publication Table (%)'!$C$4,AllPublicationData!$D:$D,'Publication Table (%)'!M$7),
SUMIFS(AllPublicationData!$J:$J,AllPublicationData!$A:$A,'Publication Table (%)'!$B189,AllPublicationData!$B:$B,'Publication Table (%)'!M$7)/
SUMIFS(AllPublicationData!$E:$E,AllPublicationData!$A:$A,'Publication Table (%)'!$B189,AllPublicationData!$B:$B,'Publication Table (%)'!M$7)))))))</f>
        <v>#DIV/0!</v>
      </c>
      <c r="N189" s="96" t="e">
        <f>IF('Publication Table (%)'!$C$5="All Cancelled Operations",
IFERROR(SUMIFS(AllPublicationData!$F:$F,AllPublicationData!$A:$A,'Publication Table (%)'!$B189,AllPublicationData!$B:$B,'Publication Table (%)'!$C$4,AllPublicationData!$D:$D,'Publication Table (%)'!N$7)/
SUMIFS(AllPublicationData!$E:$E,AllPublicationData!$A:$A,'Publication Table (%)'!$B189,AllPublicationData!$B:$B,'Publication Table (%)'!$C$4,AllPublicationData!$D:$D,'Publication Table (%)'!N$7),
SUMIFS(AllPublicationData!$F:$F,AllPublicationData!$A:$A,'Publication Table (%)'!$B189,AllPublicationData!$B:$B,'Publication Table (%)'!N$7)/
SUMIFS(AllPublicationData!$E:$E,AllPublicationData!$A:$A,'Publication Table (%)'!$B189,AllPublicationData!$B:$B,'Publication Table (%)'!N$7)),
IF('Publication Table (%)'!$C$5="Operations cancelled by patient",
IFERROR(SUMIFS(AllPublicationData!$G:$G,AllPublicationData!$A:$A,'Publication Table (%)'!$B189,AllPublicationData!$B:$B,'Publication Table (%)'!$C$4,AllPublicationData!$D:$D,'Publication Table (%)'!N$7)/
SUMIFS(AllPublicationData!$E:$E,AllPublicationData!$A:$A,'Publication Table (%)'!$B189,AllPublicationData!$B:$B,'Publication Table (%)'!$C$4,AllPublicationData!$D:$D,'Publication Table (%)'!N$7),
SUMIFS(AllPublicationData!$G:$G,AllPublicationData!$A:$A,'Publication Table (%)'!$B189,AllPublicationData!$B:$B,'Publication Table (%)'!N$7)/
SUMIFS(AllPublicationData!$E:$E,AllPublicationData!$A:$A,'Publication Table (%)'!$B189,AllPublicationData!$B:$B,'Publication Table (%)'!N$7)),
IF('Publication Table (%)'!$C$5="Operations cancelled for clinical reasons",
IFERROR(SUMIFS(AllPublicationData!$H:$H,AllPublicationData!$A:$A,'Publication Table (%)'!$B189,AllPublicationData!$B:$B,'Publication Table (%)'!$C$4,AllPublicationData!$D:$D,'Publication Table (%)'!N$7)/
SUMIFS(AllPublicationData!$E:$E,AllPublicationData!$A:$A,'Publication Table (%)'!$B189,AllPublicationData!$B:$B,'Publication Table (%)'!$C$4,AllPublicationData!$D:$D,'Publication Table (%)'!N$7),
SUMIFS(AllPublicationData!$H:$H,AllPublicationData!$A:$A,'Publication Table (%)'!$B189,AllPublicationData!$B:$B,'Publication Table (%)'!N$7)/
SUMIFS(AllPublicationData!$E:$E,AllPublicationData!$A:$A,'Publication Table (%)'!$B189,AllPublicationData!$B:$B,'Publication Table (%)'!N$7)),
IF('Publication Table (%)'!$C$5="Operations cancelled for non-clinical/capacity reasons",
IFERROR(SUMIFS(AllPublicationData!$I:$I,AllPublicationData!$A:$A,'Publication Table (%)'!$B189,AllPublicationData!$B:$B,'Publication Table (%)'!$C$4,AllPublicationData!$D:$D,'Publication Table (%)'!N$7)/
SUMIFS(AllPublicationData!$E:$E,AllPublicationData!$A:$A,'Publication Table (%)'!$B189,AllPublicationData!$B:$B,'Publication Table (%)'!$C$4,AllPublicationData!$D:$D,'Publication Table (%)'!N$7),
SUMIFS(AllPublicationData!$I:$I,AllPublicationData!$A:$A,'Publication Table (%)'!$B189,AllPublicationData!$B:$B,'Publication Table (%)'!N$7)/
SUMIFS(AllPublicationData!$E:$E,AllPublicationData!$A:$A,'Publication Table (%)'!$B189,AllPublicationData!$B:$B,'Publication Table (%)'!N$7)),
IF('Publication Table (%)'!$C$5="Cancellations for other reasons",
IFERROR(SUMIFS(AllPublicationData!$J:$J,AllPublicationData!$A:$A,'Publication Table (%)'!$B189,AllPublicationData!$B:$B,'Publication Table (%)'!$C$4,AllPublicationData!$D:$D,'Publication Table (%)'!N$7)/
SUMIFS(AllPublicationData!$E:$E,AllPublicationData!$A:$A,'Publication Table (%)'!$B189,AllPublicationData!$B:$B,'Publication Table (%)'!$C$4,AllPublicationData!$D:$D,'Publication Table (%)'!N$7),
SUMIFS(AllPublicationData!$J:$J,AllPublicationData!$A:$A,'Publication Table (%)'!$B189,AllPublicationData!$B:$B,'Publication Table (%)'!N$7)/
SUMIFS(AllPublicationData!$E:$E,AllPublicationData!$A:$A,'Publication Table (%)'!$B189,AllPublicationData!$B:$B,'Publication Table (%)'!N$7)))))))</f>
        <v>#DIV/0!</v>
      </c>
      <c r="O189" s="96" t="e">
        <f>IF('Publication Table (%)'!$C$5="All Cancelled Operations",
IFERROR(SUMIFS(AllPublicationData!$F:$F,AllPublicationData!$A:$A,'Publication Table (%)'!$B189,AllPublicationData!$B:$B,'Publication Table (%)'!$C$4,AllPublicationData!$D:$D,'Publication Table (%)'!O$7)/
SUMIFS(AllPublicationData!$E:$E,AllPublicationData!$A:$A,'Publication Table (%)'!$B189,AllPublicationData!$B:$B,'Publication Table (%)'!$C$4,AllPublicationData!$D:$D,'Publication Table (%)'!O$7),
SUMIFS(AllPublicationData!$F:$F,AllPublicationData!$A:$A,'Publication Table (%)'!$B189,AllPublicationData!$B:$B,'Publication Table (%)'!O$7)/
SUMIFS(AllPublicationData!$E:$E,AllPublicationData!$A:$A,'Publication Table (%)'!$B189,AllPublicationData!$B:$B,'Publication Table (%)'!O$7)),
IF('Publication Table (%)'!$C$5="Operations cancelled by patient",
IFERROR(SUMIFS(AllPublicationData!$G:$G,AllPublicationData!$A:$A,'Publication Table (%)'!$B189,AllPublicationData!$B:$B,'Publication Table (%)'!$C$4,AllPublicationData!$D:$D,'Publication Table (%)'!O$7)/
SUMIFS(AllPublicationData!$E:$E,AllPublicationData!$A:$A,'Publication Table (%)'!$B189,AllPublicationData!$B:$B,'Publication Table (%)'!$C$4,AllPublicationData!$D:$D,'Publication Table (%)'!O$7),
SUMIFS(AllPublicationData!$G:$G,AllPublicationData!$A:$A,'Publication Table (%)'!$B189,AllPublicationData!$B:$B,'Publication Table (%)'!O$7)/
SUMIFS(AllPublicationData!$E:$E,AllPublicationData!$A:$A,'Publication Table (%)'!$B189,AllPublicationData!$B:$B,'Publication Table (%)'!O$7)),
IF('Publication Table (%)'!$C$5="Operations cancelled for clinical reasons",
IFERROR(SUMIFS(AllPublicationData!$H:$H,AllPublicationData!$A:$A,'Publication Table (%)'!$B189,AllPublicationData!$B:$B,'Publication Table (%)'!$C$4,AllPublicationData!$D:$D,'Publication Table (%)'!O$7)/
SUMIFS(AllPublicationData!$E:$E,AllPublicationData!$A:$A,'Publication Table (%)'!$B189,AllPublicationData!$B:$B,'Publication Table (%)'!$C$4,AllPublicationData!$D:$D,'Publication Table (%)'!O$7),
SUMIFS(AllPublicationData!$H:$H,AllPublicationData!$A:$A,'Publication Table (%)'!$B189,AllPublicationData!$B:$B,'Publication Table (%)'!O$7)/
SUMIFS(AllPublicationData!$E:$E,AllPublicationData!$A:$A,'Publication Table (%)'!$B189,AllPublicationData!$B:$B,'Publication Table (%)'!O$7)),
IF('Publication Table (%)'!$C$5="Operations cancelled for non-clinical/capacity reasons",
IFERROR(SUMIFS(AllPublicationData!$I:$I,AllPublicationData!$A:$A,'Publication Table (%)'!$B189,AllPublicationData!$B:$B,'Publication Table (%)'!$C$4,AllPublicationData!$D:$D,'Publication Table (%)'!O$7)/
SUMIFS(AllPublicationData!$E:$E,AllPublicationData!$A:$A,'Publication Table (%)'!$B189,AllPublicationData!$B:$B,'Publication Table (%)'!$C$4,AllPublicationData!$D:$D,'Publication Table (%)'!O$7),
SUMIFS(AllPublicationData!$I:$I,AllPublicationData!$A:$A,'Publication Table (%)'!$B189,AllPublicationData!$B:$B,'Publication Table (%)'!O$7)/
SUMIFS(AllPublicationData!$E:$E,AllPublicationData!$A:$A,'Publication Table (%)'!$B189,AllPublicationData!$B:$B,'Publication Table (%)'!O$7)),
IF('Publication Table (%)'!$C$5="Cancellations for other reasons",
IFERROR(SUMIFS(AllPublicationData!$J:$J,AllPublicationData!$A:$A,'Publication Table (%)'!$B189,AllPublicationData!$B:$B,'Publication Table (%)'!$C$4,AllPublicationData!$D:$D,'Publication Table (%)'!O$7)/
SUMIFS(AllPublicationData!$E:$E,AllPublicationData!$A:$A,'Publication Table (%)'!$B189,AllPublicationData!$B:$B,'Publication Table (%)'!$C$4,AllPublicationData!$D:$D,'Publication Table (%)'!O$7),
SUMIFS(AllPublicationData!$J:$J,AllPublicationData!$A:$A,'Publication Table (%)'!$B189,AllPublicationData!$B:$B,'Publication Table (%)'!O$7)/
SUMIFS(AllPublicationData!$E:$E,AllPublicationData!$A:$A,'Publication Table (%)'!$B189,AllPublicationData!$B:$B,'Publication Table (%)'!O$7)))))))</f>
        <v>#DIV/0!</v>
      </c>
      <c r="P189" s="96" t="e">
        <f>IF('Publication Table (%)'!$C$5="All Cancelled Operations",
IFERROR(SUMIFS(AllPublicationData!$F:$F,AllPublicationData!$A:$A,'Publication Table (%)'!$B189,AllPublicationData!$B:$B,'Publication Table (%)'!$C$4,AllPublicationData!$D:$D,'Publication Table (%)'!P$7)/
SUMIFS(AllPublicationData!$E:$E,AllPublicationData!$A:$A,'Publication Table (%)'!$B189,AllPublicationData!$B:$B,'Publication Table (%)'!$C$4,AllPublicationData!$D:$D,'Publication Table (%)'!P$7),
SUMIFS(AllPublicationData!$F:$F,AllPublicationData!$A:$A,'Publication Table (%)'!$B189,AllPublicationData!$B:$B,'Publication Table (%)'!P$7)/
SUMIFS(AllPublicationData!$E:$E,AllPublicationData!$A:$A,'Publication Table (%)'!$B189,AllPublicationData!$B:$B,'Publication Table (%)'!P$7)),
IF('Publication Table (%)'!$C$5="Operations cancelled by patient",
IFERROR(SUMIFS(AllPublicationData!$G:$G,AllPublicationData!$A:$A,'Publication Table (%)'!$B189,AllPublicationData!$B:$B,'Publication Table (%)'!$C$4,AllPublicationData!$D:$D,'Publication Table (%)'!P$7)/
SUMIFS(AllPublicationData!$E:$E,AllPublicationData!$A:$A,'Publication Table (%)'!$B189,AllPublicationData!$B:$B,'Publication Table (%)'!$C$4,AllPublicationData!$D:$D,'Publication Table (%)'!P$7),
SUMIFS(AllPublicationData!$G:$G,AllPublicationData!$A:$A,'Publication Table (%)'!$B189,AllPublicationData!$B:$B,'Publication Table (%)'!P$7)/
SUMIFS(AllPublicationData!$E:$E,AllPublicationData!$A:$A,'Publication Table (%)'!$B189,AllPublicationData!$B:$B,'Publication Table (%)'!P$7)),
IF('Publication Table (%)'!$C$5="Operations cancelled for clinical reasons",
IFERROR(SUMIFS(AllPublicationData!$H:$H,AllPublicationData!$A:$A,'Publication Table (%)'!$B189,AllPublicationData!$B:$B,'Publication Table (%)'!$C$4,AllPublicationData!$D:$D,'Publication Table (%)'!P$7)/
SUMIFS(AllPublicationData!$E:$E,AllPublicationData!$A:$A,'Publication Table (%)'!$B189,AllPublicationData!$B:$B,'Publication Table (%)'!$C$4,AllPublicationData!$D:$D,'Publication Table (%)'!P$7),
SUMIFS(AllPublicationData!$H:$H,AllPublicationData!$A:$A,'Publication Table (%)'!$B189,AllPublicationData!$B:$B,'Publication Table (%)'!P$7)/
SUMIFS(AllPublicationData!$E:$E,AllPublicationData!$A:$A,'Publication Table (%)'!$B189,AllPublicationData!$B:$B,'Publication Table (%)'!P$7)),
IF('Publication Table (%)'!$C$5="Operations cancelled for non-clinical/capacity reasons",
IFERROR(SUMIFS(AllPublicationData!$I:$I,AllPublicationData!$A:$A,'Publication Table (%)'!$B189,AllPublicationData!$B:$B,'Publication Table (%)'!$C$4,AllPublicationData!$D:$D,'Publication Table (%)'!P$7)/
SUMIFS(AllPublicationData!$E:$E,AllPublicationData!$A:$A,'Publication Table (%)'!$B189,AllPublicationData!$B:$B,'Publication Table (%)'!$C$4,AllPublicationData!$D:$D,'Publication Table (%)'!P$7),
SUMIFS(AllPublicationData!$I:$I,AllPublicationData!$A:$A,'Publication Table (%)'!$B189,AllPublicationData!$B:$B,'Publication Table (%)'!P$7)/
SUMIFS(AllPublicationData!$E:$E,AllPublicationData!$A:$A,'Publication Table (%)'!$B189,AllPublicationData!$B:$B,'Publication Table (%)'!P$7)),
IF('Publication Table (%)'!$C$5="Cancellations for other reasons",
IFERROR(SUMIFS(AllPublicationData!$J:$J,AllPublicationData!$A:$A,'Publication Table (%)'!$B189,AllPublicationData!$B:$B,'Publication Table (%)'!$C$4,AllPublicationData!$D:$D,'Publication Table (%)'!P$7)/
SUMIFS(AllPublicationData!$E:$E,AllPublicationData!$A:$A,'Publication Table (%)'!$B189,AllPublicationData!$B:$B,'Publication Table (%)'!$C$4,AllPublicationData!$D:$D,'Publication Table (%)'!P$7),
SUMIFS(AllPublicationData!$J:$J,AllPublicationData!$A:$A,'Publication Table (%)'!$B189,AllPublicationData!$B:$B,'Publication Table (%)'!P$7)/
SUMIFS(AllPublicationData!$E:$E,AllPublicationData!$A:$A,'Publication Table (%)'!$B189,AllPublicationData!$B:$B,'Publication Table (%)'!P$7)))))))</f>
        <v>#DIV/0!</v>
      </c>
      <c r="Q189" s="96" t="e">
        <f>IF('Publication Table (%)'!$C$5="All Cancelled Operations",
IFERROR(SUMIFS(AllPublicationData!$F:$F,AllPublicationData!$A:$A,'Publication Table (%)'!$B189,AllPublicationData!$B:$B,'Publication Table (%)'!$C$4,AllPublicationData!$D:$D,'Publication Table (%)'!Q$7)/
SUMIFS(AllPublicationData!$E:$E,AllPublicationData!$A:$A,'Publication Table (%)'!$B189,AllPublicationData!$B:$B,'Publication Table (%)'!$C$4,AllPublicationData!$D:$D,'Publication Table (%)'!Q$7),
SUMIFS(AllPublicationData!$F:$F,AllPublicationData!$A:$A,'Publication Table (%)'!$B189,AllPublicationData!$B:$B,'Publication Table (%)'!Q$7)/
SUMIFS(AllPublicationData!$E:$E,AllPublicationData!$A:$A,'Publication Table (%)'!$B189,AllPublicationData!$B:$B,'Publication Table (%)'!Q$7)),
IF('Publication Table (%)'!$C$5="Operations cancelled by patient",
IFERROR(SUMIFS(AllPublicationData!$G:$G,AllPublicationData!$A:$A,'Publication Table (%)'!$B189,AllPublicationData!$B:$B,'Publication Table (%)'!$C$4,AllPublicationData!$D:$D,'Publication Table (%)'!Q$7)/
SUMIFS(AllPublicationData!$E:$E,AllPublicationData!$A:$A,'Publication Table (%)'!$B189,AllPublicationData!$B:$B,'Publication Table (%)'!$C$4,AllPublicationData!$D:$D,'Publication Table (%)'!Q$7),
SUMIFS(AllPublicationData!$G:$G,AllPublicationData!$A:$A,'Publication Table (%)'!$B189,AllPublicationData!$B:$B,'Publication Table (%)'!Q$7)/
SUMIFS(AllPublicationData!$E:$E,AllPublicationData!$A:$A,'Publication Table (%)'!$B189,AllPublicationData!$B:$B,'Publication Table (%)'!Q$7)),
IF('Publication Table (%)'!$C$5="Operations cancelled for clinical reasons",
IFERROR(SUMIFS(AllPublicationData!$H:$H,AllPublicationData!$A:$A,'Publication Table (%)'!$B189,AllPublicationData!$B:$B,'Publication Table (%)'!$C$4,AllPublicationData!$D:$D,'Publication Table (%)'!Q$7)/
SUMIFS(AllPublicationData!$E:$E,AllPublicationData!$A:$A,'Publication Table (%)'!$B189,AllPublicationData!$B:$B,'Publication Table (%)'!$C$4,AllPublicationData!$D:$D,'Publication Table (%)'!Q$7),
SUMIFS(AllPublicationData!$H:$H,AllPublicationData!$A:$A,'Publication Table (%)'!$B189,AllPublicationData!$B:$B,'Publication Table (%)'!Q$7)/
SUMIFS(AllPublicationData!$E:$E,AllPublicationData!$A:$A,'Publication Table (%)'!$B189,AllPublicationData!$B:$B,'Publication Table (%)'!Q$7)),
IF('Publication Table (%)'!$C$5="Operations cancelled for non-clinical/capacity reasons",
IFERROR(SUMIFS(AllPublicationData!$I:$I,AllPublicationData!$A:$A,'Publication Table (%)'!$B189,AllPublicationData!$B:$B,'Publication Table (%)'!$C$4,AllPublicationData!$D:$D,'Publication Table (%)'!Q$7)/
SUMIFS(AllPublicationData!$E:$E,AllPublicationData!$A:$A,'Publication Table (%)'!$B189,AllPublicationData!$B:$B,'Publication Table (%)'!$C$4,AllPublicationData!$D:$D,'Publication Table (%)'!Q$7),
SUMIFS(AllPublicationData!$I:$I,AllPublicationData!$A:$A,'Publication Table (%)'!$B189,AllPublicationData!$B:$B,'Publication Table (%)'!Q$7)/
SUMIFS(AllPublicationData!$E:$E,AllPublicationData!$A:$A,'Publication Table (%)'!$B189,AllPublicationData!$B:$B,'Publication Table (%)'!Q$7)),
IF('Publication Table (%)'!$C$5="Cancellations for other reasons",
IFERROR(SUMIFS(AllPublicationData!$J:$J,AllPublicationData!$A:$A,'Publication Table (%)'!$B189,AllPublicationData!$B:$B,'Publication Table (%)'!$C$4,AllPublicationData!$D:$D,'Publication Table (%)'!Q$7)/
SUMIFS(AllPublicationData!$E:$E,AllPublicationData!$A:$A,'Publication Table (%)'!$B189,AllPublicationData!$B:$B,'Publication Table (%)'!$C$4,AllPublicationData!$D:$D,'Publication Table (%)'!Q$7),
SUMIFS(AllPublicationData!$J:$J,AllPublicationData!$A:$A,'Publication Table (%)'!$B189,AllPublicationData!$B:$B,'Publication Table (%)'!Q$7)/
SUMIFS(AllPublicationData!$E:$E,AllPublicationData!$A:$A,'Publication Table (%)'!$B189,AllPublicationData!$B:$B,'Publication Table (%)'!Q$7)))))))</f>
        <v>#DIV/0!</v>
      </c>
      <c r="R189" s="96" t="e">
        <f>IF('Publication Table (%)'!$C$5="All Cancelled Operations",
IFERROR(SUMIFS(AllPublicationData!$F:$F,AllPublicationData!$A:$A,'Publication Table (%)'!$B189,AllPublicationData!$B:$B,'Publication Table (%)'!$C$4,AllPublicationData!$D:$D,'Publication Table (%)'!R$7)/
SUMIFS(AllPublicationData!$E:$E,AllPublicationData!$A:$A,'Publication Table (%)'!$B189,AllPublicationData!$B:$B,'Publication Table (%)'!$C$4,AllPublicationData!$D:$D,'Publication Table (%)'!R$7),
SUMIFS(AllPublicationData!$F:$F,AllPublicationData!$A:$A,'Publication Table (%)'!$B189,AllPublicationData!$B:$B,'Publication Table (%)'!R$7)/
SUMIFS(AllPublicationData!$E:$E,AllPublicationData!$A:$A,'Publication Table (%)'!$B189,AllPublicationData!$B:$B,'Publication Table (%)'!R$7)),
IF('Publication Table (%)'!$C$5="Operations cancelled by patient",
IFERROR(SUMIFS(AllPublicationData!$G:$G,AllPublicationData!$A:$A,'Publication Table (%)'!$B189,AllPublicationData!$B:$B,'Publication Table (%)'!$C$4,AllPublicationData!$D:$D,'Publication Table (%)'!R$7)/
SUMIFS(AllPublicationData!$E:$E,AllPublicationData!$A:$A,'Publication Table (%)'!$B189,AllPublicationData!$B:$B,'Publication Table (%)'!$C$4,AllPublicationData!$D:$D,'Publication Table (%)'!R$7),
SUMIFS(AllPublicationData!$G:$G,AllPublicationData!$A:$A,'Publication Table (%)'!$B189,AllPublicationData!$B:$B,'Publication Table (%)'!R$7)/
SUMIFS(AllPublicationData!$E:$E,AllPublicationData!$A:$A,'Publication Table (%)'!$B189,AllPublicationData!$B:$B,'Publication Table (%)'!R$7)),
IF('Publication Table (%)'!$C$5="Operations cancelled for clinical reasons",
IFERROR(SUMIFS(AllPublicationData!$H:$H,AllPublicationData!$A:$A,'Publication Table (%)'!$B189,AllPublicationData!$B:$B,'Publication Table (%)'!$C$4,AllPublicationData!$D:$D,'Publication Table (%)'!R$7)/
SUMIFS(AllPublicationData!$E:$E,AllPublicationData!$A:$A,'Publication Table (%)'!$B189,AllPublicationData!$B:$B,'Publication Table (%)'!$C$4,AllPublicationData!$D:$D,'Publication Table (%)'!R$7),
SUMIFS(AllPublicationData!$H:$H,AllPublicationData!$A:$A,'Publication Table (%)'!$B189,AllPublicationData!$B:$B,'Publication Table (%)'!R$7)/
SUMIFS(AllPublicationData!$E:$E,AllPublicationData!$A:$A,'Publication Table (%)'!$B189,AllPublicationData!$B:$B,'Publication Table (%)'!R$7)),
IF('Publication Table (%)'!$C$5="Operations cancelled for non-clinical/capacity reasons",
IFERROR(SUMIFS(AllPublicationData!$I:$I,AllPublicationData!$A:$A,'Publication Table (%)'!$B189,AllPublicationData!$B:$B,'Publication Table (%)'!$C$4,AllPublicationData!$D:$D,'Publication Table (%)'!R$7)/
SUMIFS(AllPublicationData!$E:$E,AllPublicationData!$A:$A,'Publication Table (%)'!$B189,AllPublicationData!$B:$B,'Publication Table (%)'!$C$4,AllPublicationData!$D:$D,'Publication Table (%)'!R$7),
SUMIFS(AllPublicationData!$I:$I,AllPublicationData!$A:$A,'Publication Table (%)'!$B189,AllPublicationData!$B:$B,'Publication Table (%)'!R$7)/
SUMIFS(AllPublicationData!$E:$E,AllPublicationData!$A:$A,'Publication Table (%)'!$B189,AllPublicationData!$B:$B,'Publication Table (%)'!R$7)),
IF('Publication Table (%)'!$C$5="Cancellations for other reasons",
IFERROR(SUMIFS(AllPublicationData!$J:$J,AllPublicationData!$A:$A,'Publication Table (%)'!$B189,AllPublicationData!$B:$B,'Publication Table (%)'!$C$4,AllPublicationData!$D:$D,'Publication Table (%)'!R$7)/
SUMIFS(AllPublicationData!$E:$E,AllPublicationData!$A:$A,'Publication Table (%)'!$B189,AllPublicationData!$B:$B,'Publication Table (%)'!$C$4,AllPublicationData!$D:$D,'Publication Table (%)'!R$7),
SUMIFS(AllPublicationData!$J:$J,AllPublicationData!$A:$A,'Publication Table (%)'!$B189,AllPublicationData!$B:$B,'Publication Table (%)'!R$7)/
SUMIFS(AllPublicationData!$E:$E,AllPublicationData!$A:$A,'Publication Table (%)'!$B189,AllPublicationData!$B:$B,'Publication Table (%)'!R$7)))))))</f>
        <v>#DIV/0!</v>
      </c>
      <c r="S189" s="96" t="e">
        <f>IF('Publication Table (%)'!$C$5="All Cancelled Operations",
IFERROR(SUMIFS(AllPublicationData!$F:$F,AllPublicationData!$A:$A,'Publication Table (%)'!$B189,AllPublicationData!$B:$B,'Publication Table (%)'!$C$4,AllPublicationData!$D:$D,'Publication Table (%)'!S$7)/
SUMIFS(AllPublicationData!$E:$E,AllPublicationData!$A:$A,'Publication Table (%)'!$B189,AllPublicationData!$B:$B,'Publication Table (%)'!$C$4,AllPublicationData!$D:$D,'Publication Table (%)'!S$7),
SUMIFS(AllPublicationData!$F:$F,AllPublicationData!$A:$A,'Publication Table (%)'!$B189,AllPublicationData!$B:$B,'Publication Table (%)'!S$7)/
SUMIFS(AllPublicationData!$E:$E,AllPublicationData!$A:$A,'Publication Table (%)'!$B189,AllPublicationData!$B:$B,'Publication Table (%)'!S$7)),
IF('Publication Table (%)'!$C$5="Operations cancelled by patient",
IFERROR(SUMIFS(AllPublicationData!$G:$G,AllPublicationData!$A:$A,'Publication Table (%)'!$B189,AllPublicationData!$B:$B,'Publication Table (%)'!$C$4,AllPublicationData!$D:$D,'Publication Table (%)'!S$7)/
SUMIFS(AllPublicationData!$E:$E,AllPublicationData!$A:$A,'Publication Table (%)'!$B189,AllPublicationData!$B:$B,'Publication Table (%)'!$C$4,AllPublicationData!$D:$D,'Publication Table (%)'!S$7),
SUMIFS(AllPublicationData!$G:$G,AllPublicationData!$A:$A,'Publication Table (%)'!$B189,AllPublicationData!$B:$B,'Publication Table (%)'!S$7)/
SUMIFS(AllPublicationData!$E:$E,AllPublicationData!$A:$A,'Publication Table (%)'!$B189,AllPublicationData!$B:$B,'Publication Table (%)'!S$7)),
IF('Publication Table (%)'!$C$5="Operations cancelled for clinical reasons",
IFERROR(SUMIFS(AllPublicationData!$H:$H,AllPublicationData!$A:$A,'Publication Table (%)'!$B189,AllPublicationData!$B:$B,'Publication Table (%)'!$C$4,AllPublicationData!$D:$D,'Publication Table (%)'!S$7)/
SUMIFS(AllPublicationData!$E:$E,AllPublicationData!$A:$A,'Publication Table (%)'!$B189,AllPublicationData!$B:$B,'Publication Table (%)'!$C$4,AllPublicationData!$D:$D,'Publication Table (%)'!S$7),
SUMIFS(AllPublicationData!$H:$H,AllPublicationData!$A:$A,'Publication Table (%)'!$B189,AllPublicationData!$B:$B,'Publication Table (%)'!S$7)/
SUMIFS(AllPublicationData!$E:$E,AllPublicationData!$A:$A,'Publication Table (%)'!$B189,AllPublicationData!$B:$B,'Publication Table (%)'!S$7)),
IF('Publication Table (%)'!$C$5="Operations cancelled for non-clinical/capacity reasons",
IFERROR(SUMIFS(AllPublicationData!$I:$I,AllPublicationData!$A:$A,'Publication Table (%)'!$B189,AllPublicationData!$B:$B,'Publication Table (%)'!$C$4,AllPublicationData!$D:$D,'Publication Table (%)'!S$7)/
SUMIFS(AllPublicationData!$E:$E,AllPublicationData!$A:$A,'Publication Table (%)'!$B189,AllPublicationData!$B:$B,'Publication Table (%)'!$C$4,AllPublicationData!$D:$D,'Publication Table (%)'!S$7),
SUMIFS(AllPublicationData!$I:$I,AllPublicationData!$A:$A,'Publication Table (%)'!$B189,AllPublicationData!$B:$B,'Publication Table (%)'!S$7)/
SUMIFS(AllPublicationData!$E:$E,AllPublicationData!$A:$A,'Publication Table (%)'!$B189,AllPublicationData!$B:$B,'Publication Table (%)'!S$7)),
IF('Publication Table (%)'!$C$5="Cancellations for other reasons",
IFERROR(SUMIFS(AllPublicationData!$J:$J,AllPublicationData!$A:$A,'Publication Table (%)'!$B189,AllPublicationData!$B:$B,'Publication Table (%)'!$C$4,AllPublicationData!$D:$D,'Publication Table (%)'!S$7)/
SUMIFS(AllPublicationData!$E:$E,AllPublicationData!$A:$A,'Publication Table (%)'!$B189,AllPublicationData!$B:$B,'Publication Table (%)'!$C$4,AllPublicationData!$D:$D,'Publication Table (%)'!S$7),
SUMIFS(AllPublicationData!$J:$J,AllPublicationData!$A:$A,'Publication Table (%)'!$B189,AllPublicationData!$B:$B,'Publication Table (%)'!S$7)/
SUMIFS(AllPublicationData!$E:$E,AllPublicationData!$A:$A,'Publication Table (%)'!$B189,AllPublicationData!$B:$B,'Publication Table (%)'!S$7)))))))</f>
        <v>#DIV/0!</v>
      </c>
    </row>
    <row r="190" spans="3:19" x14ac:dyDescent="0.35">
      <c r="C190" s="112">
        <f>IF('Publication Table (%)'!$C$5="All Cancelled Operations",
SUMIFS(AllPublicationData!$F:$F,AllPublicationData!$A:$A,'Publication Table (%)'!$B190,AllPublicationData!$B:$B,'Publication Table (%)'!$C$4),
IF('Publication Table (%)'!$C$5="Operations cancelled by patient",
SUMIFS(AllPublicationData!$G:$G,AllPublicationData!$A:$A,'Publication Table (%)'!$B190,AllPublicationData!$B:$B,'Publication Table (%)'!$C$4),
IF('Publication Table (%)'!$C$5="Operations cancelled for clinical reasons",
SUMIFS(AllPublicationData!$H:$H,AllPublicationData!$A:$A,'Publication Table (%)'!$B190,AllPublicationData!$B:$B,'Publication Table (%)'!$C$4),
IF('Publication Table (%)'!$C$5="Operations cancelled for non-clinical/capacity reasons",
SUMIFS(AllPublicationData!$I:$I,AllPublicationData!$A:$A,'Publication Table (%)'!$B190,AllPublicationData!$B:$B,'Publication Table (%)'!$C$4),
IF('Publication Table (%)'!$C$5="Cancellations for other reasons",
SUMIFS(AllPublicationData!$J:$J,AllPublicationData!$A:$A,'Publication Table (%)'!$B190,AllPublicationData!$B:$B,'Publication Table (%)'!$C$4))))))+
IF(AND($C$4="NHS Scotland",$C$5="All Cancelled Operations"),
SUMIFS(AllPublicationData!$F:$F,AllPublicationData!$A:$A,'Publication Table (%)'!$B190),
IF(AND($C$4="NHS Scotland",$C$5="Operations cancelled by patient"),
SUMIFS(AllPublicationData!$G:$G,AllPublicationData!$A:$A,'Publication Table (%)'!$B190),
IF(AND($C$4="NHS Scotland",$C$5="Operations cancelled for clinical reasons"),
SUMIFS(AllPublicationData!$H:$H,AllPublicationData!$A:$A,'Publication Table (%)'!$B190),
IF(AND($C$4="NHS Scotland",$C$5="Operations cancelled for non-clinical/capacity reasons"),
SUMIFS(AllPublicationData!$I:$I,AllPublicationData!$A:$A,'Publication Table (%)'!$B190),
IF(AND($C$4="NHS Scotland",$C$5="Cancellations for other reasons"),
SUMIFS(AllPublicationData!$J:$J,AllPublicationData!$A:$A,'Publication Table (%)'!$B190))))))</f>
        <v>0</v>
      </c>
      <c r="D190" s="110" t="e">
        <f>IF(AND('Publication Table (%)'!$C$5="All Cancelled Operations",$C$4&lt;&gt;"NHS Scotland"),
IFERROR(SUMIFS(AllPublicationData!$F:$F,AllPublicationData!$A:$A,'Publication Table (%)'!$B190,AllPublicationData!$B:$B,'Publication Table (%)'!$C$4,AllPublicationData!$D:$D,'Publication Table (%)'!D$7)/
SUMIFS(AllPublicationData!$E:$E,AllPublicationData!$A:$A,'Publication Table (%)'!$B190,AllPublicationData!$B:$B,'Publication Table (%)'!$C$4,AllPublicationData!$D:$D,'Publication Table (%)'!D$7),
SUMIFS(AllPublicationData!$F:$F,AllPublicationData!$A:$A,'Publication Table (%)'!$B190,AllPublicationData!$B:$B,'Publication Table (%)'!D$7)/
SUMIFS(AllPublicationData!$E:$E,AllPublicationData!$A:$A,'Publication Table (%)'!$B190,AllPublicationData!$B:$B,'Publication Table (%)'!D$7)),
IF(AND('Publication Table (%)'!$C$5="Operations cancelled by patient",$C$4&lt;&gt;"NHS Scotland"),
IFERROR(SUMIFS(AllPublicationData!$G:$G,AllPublicationData!$A:$A,'Publication Table (%)'!$B190,AllPublicationData!$B:$B,'Publication Table (%)'!$C$4,AllPublicationData!$D:$D,'Publication Table (%)'!D$7)/
SUMIFS(AllPublicationData!$E:$E,AllPublicationData!$A:$A,'Publication Table (%)'!$B190,AllPublicationData!$B:$B,'Publication Table (%)'!$C$4,AllPublicationData!$D:$D,'Publication Table (%)'!D$7),
SUMIFS(AllPublicationData!$G:$G,AllPublicationData!$A:$A,'Publication Table (%)'!$B190,AllPublicationData!$B:$B,'Publication Table (%)'!D$7)/
SUMIFS(AllPublicationData!$E:$E,AllPublicationData!$A:$A,'Publication Table (%)'!$B190,AllPublicationData!$B:$B,'Publication Table (%)'!D$7)),
IF(AND('Publication Table (%)'!$C$5="Operations cancelled for clinical reasons",$C$4&lt;&gt;"NHS Scotland"),
IFERROR(SUMIFS(AllPublicationData!$H:$H,AllPublicationData!$A:$A,'Publication Table (%)'!$B190,AllPublicationData!$B:$B,'Publication Table (%)'!$C$4,AllPublicationData!$D:$D,'Publication Table (%)'!D$7)/
SUMIFS(AllPublicationData!$E:$E,AllPublicationData!$A:$A,'Publication Table (%)'!$B190,AllPublicationData!$B:$B,'Publication Table (%)'!$C$4,AllPublicationData!$D:$D,'Publication Table (%)'!D$7),
SUMIFS(AllPublicationData!$H:$H,AllPublicationData!$A:$A,'Publication Table (%)'!$B190,AllPublicationData!$B:$B,'Publication Table (%)'!D$7)/
SUMIFS(AllPublicationData!$E:$E,AllPublicationData!$A:$A,'Publication Table (%)'!$B190,AllPublicationData!$B:$B,'Publication Table (%)'!D$7)),
IF(AND('Publication Table (%)'!$C$5="Operations cancelled for non-clinical/capacity reasons",$C$4&lt;&gt;"NHS Scotland"),
IFERROR(SUMIFS(AllPublicationData!$I:$I,AllPublicationData!$A:$A,'Publication Table (%)'!$B190,AllPublicationData!$B:$B,'Publication Table (%)'!$C$4,AllPublicationData!$D:$D,'Publication Table (%)'!D$7)/
SUMIFS(AllPublicationData!$E:$E,AllPublicationData!$A:$A,'Publication Table (%)'!$B190,AllPublicationData!$B:$B,'Publication Table (%)'!$C$4,AllPublicationData!$D:$D,'Publication Table (%)'!D$7),
SUMIFS(AllPublicationData!$I:$I,AllPublicationData!$A:$A,'Publication Table (%)'!$B190,AllPublicationData!$B:$B,'Publication Table (%)'!D$7)/
SUMIFS(AllPublicationData!$E:$E,AllPublicationData!$A:$A,'Publication Table (%)'!$B190,AllPublicationData!$B:$B,'Publication Table (%)'!D$7)),
IF(AND('Publication Table (%)'!$C$5="Cancellations for other reasons",$C$4&lt;&gt;"NHS Scotland"),
IFERROR(SUMIFS(AllPublicationData!$J:$J,AllPublicationData!$A:$A,'Publication Table (%)'!$B190,AllPublicationData!$B:$B,'Publication Table (%)'!$C$4,AllPublicationData!$D:$D,'Publication Table (%)'!D$7)/
SUMIFS(AllPublicationData!$E:$E,AllPublicationData!$A:$A,'Publication Table (%)'!$B190,AllPublicationData!$B:$B,'Publication Table (%)'!$C$4,AllPublicationData!$D:$D,'Publication Table (%)'!D$7),
SUMIFS(AllPublicationData!$J:$J,AllPublicationData!$A:$A,'Publication Table (%)'!$B190,AllPublicationData!$B:$B,'Publication Table (%)'!D$7)/
SUMIFS(AllPublicationData!$E:$E,AllPublicationData!$A:$A,'Publication Table (%)'!$B190,AllPublicationData!$B:$B,'Publication Table (%)'!D$7)),
IF(AND($C$4="NHS Scotland",$C$5="All Cancelled Operations"),
SUMIFS(AllPublicationData!$F:$F,AllPublicationData!$A:$A,'Publication Table'!$B190)/
SUMIFS(AllPublicationData!$E:$E,AllPublicationData!$A:$A,'Publication Table'!$B190),
IF(AND($C$4="NHS Scotland",$C$5="Operations cancelled by patient"),
SUMIFS(AllPublicationData!$G:$G,AllPublicationData!$A:$A,'Publication Table'!$B190)/
SUMIFS(AllPublicationData!$E:$E,AllPublicationData!$A:$A,'Publication Table'!$B190),
IF(AND($C$4="NHS Scotland",$C$5="Operations cancelled for clinical reasons"),
SUMIFS(AllPublicationData!$H:$H,AllPublicationData!$A:$A,'Publication Table'!$B190)/
SUMIFS(AllPublicationData!$E:$E,AllPublicationData!$A:$A,'Publication Table'!$B190),
IF(AND($C$4="NHS Scotland",$C$5="Operations cancelled for non-clinical/capacity reasons"),
SUMIFS(AllPublicationData!$I:$I,AllPublicationData!$A:$A,'Publication Table'!$B190)/
SUMIFS(AllPublicationData!$E:$E,AllPublicationData!$A:$A,'Publication Table'!$B190),
IF(AND($C$4="NHS Scotland",$C$5="Cancellations for other reasons"),
SUMIFS(AllPublicationData!$J:$J,AllPublicationData!$A:$A,'Publication Table'!$B190)/
SUMIFS(AllPublicationData!$E:$E,AllPublicationData!$A:$A,'Publication Table'!$B190)))))))))))</f>
        <v>#DIV/0!</v>
      </c>
      <c r="E190" s="96" t="e">
        <f>IF('Publication Table (%)'!$C$5="All Cancelled Operations",
IFERROR(SUMIFS(AllPublicationData!$F:$F,AllPublicationData!$A:$A,'Publication Table (%)'!$B190,AllPublicationData!$B:$B,'Publication Table (%)'!$C$4,AllPublicationData!$D:$D,'Publication Table (%)'!E$7)/
SUMIFS(AllPublicationData!$E:$E,AllPublicationData!$A:$A,'Publication Table (%)'!$B190,AllPublicationData!$B:$B,'Publication Table (%)'!$C$4,AllPublicationData!$D:$D,'Publication Table (%)'!E$7),
SUMIFS(AllPublicationData!$F:$F,AllPublicationData!$A:$A,'Publication Table (%)'!$B190,AllPublicationData!$B:$B,'Publication Table (%)'!E$7)/
SUMIFS(AllPublicationData!$E:$E,AllPublicationData!$A:$A,'Publication Table (%)'!$B190,AllPublicationData!$B:$B,'Publication Table (%)'!E$7)),
IF('Publication Table (%)'!$C$5="Operations cancelled by patient",
IFERROR(SUMIFS(AllPublicationData!$G:$G,AllPublicationData!$A:$A,'Publication Table (%)'!$B190,AllPublicationData!$B:$B,'Publication Table (%)'!$C$4,AllPublicationData!$D:$D,'Publication Table (%)'!E$7)/
SUMIFS(AllPublicationData!$E:$E,AllPublicationData!$A:$A,'Publication Table (%)'!$B190,AllPublicationData!$B:$B,'Publication Table (%)'!$C$4,AllPublicationData!$D:$D,'Publication Table (%)'!E$7),
SUMIFS(AllPublicationData!$G:$G,AllPublicationData!$A:$A,'Publication Table (%)'!$B190,AllPublicationData!$B:$B,'Publication Table (%)'!E$7)/
SUMIFS(AllPublicationData!$E:$E,AllPublicationData!$A:$A,'Publication Table (%)'!$B190,AllPublicationData!$B:$B,'Publication Table (%)'!E$7)),
IF('Publication Table (%)'!$C$5="Operations cancelled for clinical reasons",
IFERROR(SUMIFS(AllPublicationData!$H:$H,AllPublicationData!$A:$A,'Publication Table (%)'!$B190,AllPublicationData!$B:$B,'Publication Table (%)'!$C$4,AllPublicationData!$D:$D,'Publication Table (%)'!E$7)/
SUMIFS(AllPublicationData!$E:$E,AllPublicationData!$A:$A,'Publication Table (%)'!$B190,AllPublicationData!$B:$B,'Publication Table (%)'!$C$4,AllPublicationData!$D:$D,'Publication Table (%)'!E$7),
SUMIFS(AllPublicationData!$H:$H,AllPublicationData!$A:$A,'Publication Table (%)'!$B190,AllPublicationData!$B:$B,'Publication Table (%)'!E$7)/
SUMIFS(AllPublicationData!$E:$E,AllPublicationData!$A:$A,'Publication Table (%)'!$B190,AllPublicationData!$B:$B,'Publication Table (%)'!E$7)),
IF('Publication Table (%)'!$C$5="Operations cancelled for non-clinical/capacity reasons",
IFERROR(SUMIFS(AllPublicationData!$I:$I,AllPublicationData!$A:$A,'Publication Table (%)'!$B190,AllPublicationData!$B:$B,'Publication Table (%)'!$C$4,AllPublicationData!$D:$D,'Publication Table (%)'!E$7)/
SUMIFS(AllPublicationData!$E:$E,AllPublicationData!$A:$A,'Publication Table (%)'!$B190,AllPublicationData!$B:$B,'Publication Table (%)'!$C$4,AllPublicationData!$D:$D,'Publication Table (%)'!E$7),
SUMIFS(AllPublicationData!$I:$I,AllPublicationData!$A:$A,'Publication Table (%)'!$B190,AllPublicationData!$B:$B,'Publication Table (%)'!E$7)/
SUMIFS(AllPublicationData!$E:$E,AllPublicationData!$A:$A,'Publication Table (%)'!$B190,AllPublicationData!$B:$B,'Publication Table (%)'!E$7)),
IF('Publication Table (%)'!$C$5="Cancellations for other reasons",
IFERROR(SUMIFS(AllPublicationData!$J:$J,AllPublicationData!$A:$A,'Publication Table (%)'!$B190,AllPublicationData!$B:$B,'Publication Table (%)'!$C$4,AllPublicationData!$D:$D,'Publication Table (%)'!E$7)/
SUMIFS(AllPublicationData!$E:$E,AllPublicationData!$A:$A,'Publication Table (%)'!$B190,AllPublicationData!$B:$B,'Publication Table (%)'!$C$4,AllPublicationData!$D:$D,'Publication Table (%)'!E$7),
SUMIFS(AllPublicationData!$J:$J,AllPublicationData!$A:$A,'Publication Table (%)'!$B190,AllPublicationData!$B:$B,'Publication Table (%)'!E$7)/
SUMIFS(AllPublicationData!$E:$E,AllPublicationData!$A:$A,'Publication Table (%)'!$B190,AllPublicationData!$B:$B,'Publication Table (%)'!E$7)))))))</f>
        <v>#DIV/0!</v>
      </c>
      <c r="F190" s="96" t="e">
        <f>IF('Publication Table (%)'!$C$5="All Cancelled Operations",
IFERROR(SUMIFS(AllPublicationData!$F:$F,AllPublicationData!$A:$A,'Publication Table (%)'!$B190,AllPublicationData!$B:$B,'Publication Table (%)'!$C$4,AllPublicationData!$D:$D,'Publication Table (%)'!F$7)/
SUMIFS(AllPublicationData!$E:$E,AllPublicationData!$A:$A,'Publication Table (%)'!$B190,AllPublicationData!$B:$B,'Publication Table (%)'!$C$4,AllPublicationData!$D:$D,'Publication Table (%)'!F$7),
SUMIFS(AllPublicationData!$F:$F,AllPublicationData!$A:$A,'Publication Table (%)'!$B190,AllPublicationData!$B:$B,'Publication Table (%)'!F$7)/
SUMIFS(AllPublicationData!$E:$E,AllPublicationData!$A:$A,'Publication Table (%)'!$B190,AllPublicationData!$B:$B,'Publication Table (%)'!F$7)),
IF('Publication Table (%)'!$C$5="Operations cancelled by patient",
IFERROR(SUMIFS(AllPublicationData!$G:$G,AllPublicationData!$A:$A,'Publication Table (%)'!$B190,AllPublicationData!$B:$B,'Publication Table (%)'!$C$4,AllPublicationData!$D:$D,'Publication Table (%)'!F$7)/
SUMIFS(AllPublicationData!$E:$E,AllPublicationData!$A:$A,'Publication Table (%)'!$B190,AllPublicationData!$B:$B,'Publication Table (%)'!$C$4,AllPublicationData!$D:$D,'Publication Table (%)'!F$7),
SUMIFS(AllPublicationData!$G:$G,AllPublicationData!$A:$A,'Publication Table (%)'!$B190,AllPublicationData!$B:$B,'Publication Table (%)'!F$7)/
SUMIFS(AllPublicationData!$E:$E,AllPublicationData!$A:$A,'Publication Table (%)'!$B190,AllPublicationData!$B:$B,'Publication Table (%)'!F$7)),
IF('Publication Table (%)'!$C$5="Operations cancelled for clinical reasons",
IFERROR(SUMIFS(AllPublicationData!$H:$H,AllPublicationData!$A:$A,'Publication Table (%)'!$B190,AllPublicationData!$B:$B,'Publication Table (%)'!$C$4,AllPublicationData!$D:$D,'Publication Table (%)'!F$7)/
SUMIFS(AllPublicationData!$E:$E,AllPublicationData!$A:$A,'Publication Table (%)'!$B190,AllPublicationData!$B:$B,'Publication Table (%)'!$C$4,AllPublicationData!$D:$D,'Publication Table (%)'!F$7),
SUMIFS(AllPublicationData!$H:$H,AllPublicationData!$A:$A,'Publication Table (%)'!$B190,AllPublicationData!$B:$B,'Publication Table (%)'!F$7)/
SUMIFS(AllPublicationData!$E:$E,AllPublicationData!$A:$A,'Publication Table (%)'!$B190,AllPublicationData!$B:$B,'Publication Table (%)'!F$7)),
IF('Publication Table (%)'!$C$5="Operations cancelled for non-clinical/capacity reasons",
IFERROR(SUMIFS(AllPublicationData!$I:$I,AllPublicationData!$A:$A,'Publication Table (%)'!$B190,AllPublicationData!$B:$B,'Publication Table (%)'!$C$4,AllPublicationData!$D:$D,'Publication Table (%)'!F$7)/
SUMIFS(AllPublicationData!$E:$E,AllPublicationData!$A:$A,'Publication Table (%)'!$B190,AllPublicationData!$B:$B,'Publication Table (%)'!$C$4,AllPublicationData!$D:$D,'Publication Table (%)'!F$7),
SUMIFS(AllPublicationData!$I:$I,AllPublicationData!$A:$A,'Publication Table (%)'!$B190,AllPublicationData!$B:$B,'Publication Table (%)'!F$7)/
SUMIFS(AllPublicationData!$E:$E,AllPublicationData!$A:$A,'Publication Table (%)'!$B190,AllPublicationData!$B:$B,'Publication Table (%)'!F$7)),
IF('Publication Table (%)'!$C$5="Cancellations for other reasons",
IFERROR(SUMIFS(AllPublicationData!$J:$J,AllPublicationData!$A:$A,'Publication Table (%)'!$B190,AllPublicationData!$B:$B,'Publication Table (%)'!$C$4,AllPublicationData!$D:$D,'Publication Table (%)'!F$7)/
SUMIFS(AllPublicationData!$E:$E,AllPublicationData!$A:$A,'Publication Table (%)'!$B190,AllPublicationData!$B:$B,'Publication Table (%)'!$C$4,AllPublicationData!$D:$D,'Publication Table (%)'!F$7),
SUMIFS(AllPublicationData!$J:$J,AllPublicationData!$A:$A,'Publication Table (%)'!$B190,AllPublicationData!$B:$B,'Publication Table (%)'!F$7)/
SUMIFS(AllPublicationData!$E:$E,AllPublicationData!$A:$A,'Publication Table (%)'!$B190,AllPublicationData!$B:$B,'Publication Table (%)'!F$7)))))))</f>
        <v>#DIV/0!</v>
      </c>
      <c r="G190" s="96" t="e">
        <f>IF('Publication Table (%)'!$C$5="All Cancelled Operations",
IFERROR(SUMIFS(AllPublicationData!$F:$F,AllPublicationData!$A:$A,'Publication Table (%)'!$B190,AllPublicationData!$B:$B,'Publication Table (%)'!$C$4,AllPublicationData!$D:$D,'Publication Table (%)'!G$7)/
SUMIFS(AllPublicationData!$E:$E,AllPublicationData!$A:$A,'Publication Table (%)'!$B190,AllPublicationData!$B:$B,'Publication Table (%)'!$C$4,AllPublicationData!$D:$D,'Publication Table (%)'!G$7),
SUMIFS(AllPublicationData!$F:$F,AllPublicationData!$A:$A,'Publication Table (%)'!$B190,AllPublicationData!$B:$B,'Publication Table (%)'!G$7)/
SUMIFS(AllPublicationData!$E:$E,AllPublicationData!$A:$A,'Publication Table (%)'!$B190,AllPublicationData!$B:$B,'Publication Table (%)'!G$7)),
IF('Publication Table (%)'!$C$5="Operations cancelled by patient",
IFERROR(SUMIFS(AllPublicationData!$G:$G,AllPublicationData!$A:$A,'Publication Table (%)'!$B190,AllPublicationData!$B:$B,'Publication Table (%)'!$C$4,AllPublicationData!$D:$D,'Publication Table (%)'!G$7)/
SUMIFS(AllPublicationData!$E:$E,AllPublicationData!$A:$A,'Publication Table (%)'!$B190,AllPublicationData!$B:$B,'Publication Table (%)'!$C$4,AllPublicationData!$D:$D,'Publication Table (%)'!G$7),
SUMIFS(AllPublicationData!$G:$G,AllPublicationData!$A:$A,'Publication Table (%)'!$B190,AllPublicationData!$B:$B,'Publication Table (%)'!G$7)/
SUMIFS(AllPublicationData!$E:$E,AllPublicationData!$A:$A,'Publication Table (%)'!$B190,AllPublicationData!$B:$B,'Publication Table (%)'!G$7)),
IF('Publication Table (%)'!$C$5="Operations cancelled for clinical reasons",
IFERROR(SUMIFS(AllPublicationData!$H:$H,AllPublicationData!$A:$A,'Publication Table (%)'!$B190,AllPublicationData!$B:$B,'Publication Table (%)'!$C$4,AllPublicationData!$D:$D,'Publication Table (%)'!G$7)/
SUMIFS(AllPublicationData!$E:$E,AllPublicationData!$A:$A,'Publication Table (%)'!$B190,AllPublicationData!$B:$B,'Publication Table (%)'!$C$4,AllPublicationData!$D:$D,'Publication Table (%)'!G$7),
SUMIFS(AllPublicationData!$H:$H,AllPublicationData!$A:$A,'Publication Table (%)'!$B190,AllPublicationData!$B:$B,'Publication Table (%)'!G$7)/
SUMIFS(AllPublicationData!$E:$E,AllPublicationData!$A:$A,'Publication Table (%)'!$B190,AllPublicationData!$B:$B,'Publication Table (%)'!G$7)),
IF('Publication Table (%)'!$C$5="Operations cancelled for non-clinical/capacity reasons",
IFERROR(SUMIFS(AllPublicationData!$I:$I,AllPublicationData!$A:$A,'Publication Table (%)'!$B190,AllPublicationData!$B:$B,'Publication Table (%)'!$C$4,AllPublicationData!$D:$D,'Publication Table (%)'!G$7)/
SUMIFS(AllPublicationData!$E:$E,AllPublicationData!$A:$A,'Publication Table (%)'!$B190,AllPublicationData!$B:$B,'Publication Table (%)'!$C$4,AllPublicationData!$D:$D,'Publication Table (%)'!G$7),
SUMIFS(AllPublicationData!$I:$I,AllPublicationData!$A:$A,'Publication Table (%)'!$B190,AllPublicationData!$B:$B,'Publication Table (%)'!G$7)/
SUMIFS(AllPublicationData!$E:$E,AllPublicationData!$A:$A,'Publication Table (%)'!$B190,AllPublicationData!$B:$B,'Publication Table (%)'!G$7)),
IF('Publication Table (%)'!$C$5="Cancellations for other reasons",
IFERROR(SUMIFS(AllPublicationData!$J:$J,AllPublicationData!$A:$A,'Publication Table (%)'!$B190,AllPublicationData!$B:$B,'Publication Table (%)'!$C$4,AllPublicationData!$D:$D,'Publication Table (%)'!G$7)/
SUMIFS(AllPublicationData!$E:$E,AllPublicationData!$A:$A,'Publication Table (%)'!$B190,AllPublicationData!$B:$B,'Publication Table (%)'!$C$4,AllPublicationData!$D:$D,'Publication Table (%)'!G$7),
SUMIFS(AllPublicationData!$J:$J,AllPublicationData!$A:$A,'Publication Table (%)'!$B190,AllPublicationData!$B:$B,'Publication Table (%)'!G$7)/
SUMIFS(AllPublicationData!$E:$E,AllPublicationData!$A:$A,'Publication Table (%)'!$B190,AllPublicationData!$B:$B,'Publication Table (%)'!G$7)))))))</f>
        <v>#DIV/0!</v>
      </c>
      <c r="H190" s="96" t="e">
        <f>IF('Publication Table (%)'!$C$5="All Cancelled Operations",
IFERROR(SUMIFS(AllPublicationData!$F:$F,AllPublicationData!$A:$A,'Publication Table (%)'!$B190,AllPublicationData!$B:$B,'Publication Table (%)'!$C$4,AllPublicationData!$D:$D,'Publication Table (%)'!H$7)/
SUMIFS(AllPublicationData!$E:$E,AllPublicationData!$A:$A,'Publication Table (%)'!$B190,AllPublicationData!$B:$B,'Publication Table (%)'!$C$4,AllPublicationData!$D:$D,'Publication Table (%)'!H$7),
SUMIFS(AllPublicationData!$F:$F,AllPublicationData!$A:$A,'Publication Table (%)'!$B190,AllPublicationData!$B:$B,'Publication Table (%)'!H$7)/
SUMIFS(AllPublicationData!$E:$E,AllPublicationData!$A:$A,'Publication Table (%)'!$B190,AllPublicationData!$B:$B,'Publication Table (%)'!H$7)),
IF('Publication Table (%)'!$C$5="Operations cancelled by patient",
IFERROR(SUMIFS(AllPublicationData!$G:$G,AllPublicationData!$A:$A,'Publication Table (%)'!$B190,AllPublicationData!$B:$B,'Publication Table (%)'!$C$4,AllPublicationData!$D:$D,'Publication Table (%)'!H$7)/
SUMIFS(AllPublicationData!$E:$E,AllPublicationData!$A:$A,'Publication Table (%)'!$B190,AllPublicationData!$B:$B,'Publication Table (%)'!$C$4,AllPublicationData!$D:$D,'Publication Table (%)'!H$7),
SUMIFS(AllPublicationData!$G:$G,AllPublicationData!$A:$A,'Publication Table (%)'!$B190,AllPublicationData!$B:$B,'Publication Table (%)'!H$7)/
SUMIFS(AllPublicationData!$E:$E,AllPublicationData!$A:$A,'Publication Table (%)'!$B190,AllPublicationData!$B:$B,'Publication Table (%)'!H$7)),
IF('Publication Table (%)'!$C$5="Operations cancelled for clinical reasons",
IFERROR(SUMIFS(AllPublicationData!$H:$H,AllPublicationData!$A:$A,'Publication Table (%)'!$B190,AllPublicationData!$B:$B,'Publication Table (%)'!$C$4,AllPublicationData!$D:$D,'Publication Table (%)'!H$7)/
SUMIFS(AllPublicationData!$E:$E,AllPublicationData!$A:$A,'Publication Table (%)'!$B190,AllPublicationData!$B:$B,'Publication Table (%)'!$C$4,AllPublicationData!$D:$D,'Publication Table (%)'!H$7),
SUMIFS(AllPublicationData!$H:$H,AllPublicationData!$A:$A,'Publication Table (%)'!$B190,AllPublicationData!$B:$B,'Publication Table (%)'!H$7)/
SUMIFS(AllPublicationData!$E:$E,AllPublicationData!$A:$A,'Publication Table (%)'!$B190,AllPublicationData!$B:$B,'Publication Table (%)'!H$7)),
IF('Publication Table (%)'!$C$5="Operations cancelled for non-clinical/capacity reasons",
IFERROR(SUMIFS(AllPublicationData!$I:$I,AllPublicationData!$A:$A,'Publication Table (%)'!$B190,AllPublicationData!$B:$B,'Publication Table (%)'!$C$4,AllPublicationData!$D:$D,'Publication Table (%)'!H$7)/
SUMIFS(AllPublicationData!$E:$E,AllPublicationData!$A:$A,'Publication Table (%)'!$B190,AllPublicationData!$B:$B,'Publication Table (%)'!$C$4,AllPublicationData!$D:$D,'Publication Table (%)'!H$7),
SUMIFS(AllPublicationData!$I:$I,AllPublicationData!$A:$A,'Publication Table (%)'!$B190,AllPublicationData!$B:$B,'Publication Table (%)'!H$7)/
SUMIFS(AllPublicationData!$E:$E,AllPublicationData!$A:$A,'Publication Table (%)'!$B190,AllPublicationData!$B:$B,'Publication Table (%)'!H$7)),
IF('Publication Table (%)'!$C$5="Cancellations for other reasons",
IFERROR(SUMIFS(AllPublicationData!$J:$J,AllPublicationData!$A:$A,'Publication Table (%)'!$B190,AllPublicationData!$B:$B,'Publication Table (%)'!$C$4,AllPublicationData!$D:$D,'Publication Table (%)'!H$7)/
SUMIFS(AllPublicationData!$E:$E,AllPublicationData!$A:$A,'Publication Table (%)'!$B190,AllPublicationData!$B:$B,'Publication Table (%)'!$C$4,AllPublicationData!$D:$D,'Publication Table (%)'!H$7),
SUMIFS(AllPublicationData!$J:$J,AllPublicationData!$A:$A,'Publication Table (%)'!$B190,AllPublicationData!$B:$B,'Publication Table (%)'!H$7)/
SUMIFS(AllPublicationData!$E:$E,AllPublicationData!$A:$A,'Publication Table (%)'!$B190,AllPublicationData!$B:$B,'Publication Table (%)'!H$7)))))))</f>
        <v>#DIV/0!</v>
      </c>
      <c r="I190" s="96" t="e">
        <f>IF('Publication Table (%)'!$C$5="All Cancelled Operations",
IFERROR(SUMIFS(AllPublicationData!$F:$F,AllPublicationData!$A:$A,'Publication Table (%)'!$B190,AllPublicationData!$B:$B,'Publication Table (%)'!$C$4,AllPublicationData!$D:$D,'Publication Table (%)'!I$7)/
SUMIFS(AllPublicationData!$E:$E,AllPublicationData!$A:$A,'Publication Table (%)'!$B190,AllPublicationData!$B:$B,'Publication Table (%)'!$C$4,AllPublicationData!$D:$D,'Publication Table (%)'!I$7),
SUMIFS(AllPublicationData!$F:$F,AllPublicationData!$A:$A,'Publication Table (%)'!$B190,AllPublicationData!$B:$B,'Publication Table (%)'!I$7)/
SUMIFS(AllPublicationData!$E:$E,AllPublicationData!$A:$A,'Publication Table (%)'!$B190,AllPublicationData!$B:$B,'Publication Table (%)'!I$7)),
IF('Publication Table (%)'!$C$5="Operations cancelled by patient",
IFERROR(SUMIFS(AllPublicationData!$G:$G,AllPublicationData!$A:$A,'Publication Table (%)'!$B190,AllPublicationData!$B:$B,'Publication Table (%)'!$C$4,AllPublicationData!$D:$D,'Publication Table (%)'!I$7)/
SUMIFS(AllPublicationData!$E:$E,AllPublicationData!$A:$A,'Publication Table (%)'!$B190,AllPublicationData!$B:$B,'Publication Table (%)'!$C$4,AllPublicationData!$D:$D,'Publication Table (%)'!I$7),
SUMIFS(AllPublicationData!$G:$G,AllPublicationData!$A:$A,'Publication Table (%)'!$B190,AllPublicationData!$B:$B,'Publication Table (%)'!I$7)/
SUMIFS(AllPublicationData!$E:$E,AllPublicationData!$A:$A,'Publication Table (%)'!$B190,AllPublicationData!$B:$B,'Publication Table (%)'!I$7)),
IF('Publication Table (%)'!$C$5="Operations cancelled for clinical reasons",
IFERROR(SUMIFS(AllPublicationData!$H:$H,AllPublicationData!$A:$A,'Publication Table (%)'!$B190,AllPublicationData!$B:$B,'Publication Table (%)'!$C$4,AllPublicationData!$D:$D,'Publication Table (%)'!I$7)/
SUMIFS(AllPublicationData!$E:$E,AllPublicationData!$A:$A,'Publication Table (%)'!$B190,AllPublicationData!$B:$B,'Publication Table (%)'!$C$4,AllPublicationData!$D:$D,'Publication Table (%)'!I$7),
SUMIFS(AllPublicationData!$H:$H,AllPublicationData!$A:$A,'Publication Table (%)'!$B190,AllPublicationData!$B:$B,'Publication Table (%)'!I$7)/
SUMIFS(AllPublicationData!$E:$E,AllPublicationData!$A:$A,'Publication Table (%)'!$B190,AllPublicationData!$B:$B,'Publication Table (%)'!I$7)),
IF('Publication Table (%)'!$C$5="Operations cancelled for non-clinical/capacity reasons",
IFERROR(SUMIFS(AllPublicationData!$I:$I,AllPublicationData!$A:$A,'Publication Table (%)'!$B190,AllPublicationData!$B:$B,'Publication Table (%)'!$C$4,AllPublicationData!$D:$D,'Publication Table (%)'!I$7)/
SUMIFS(AllPublicationData!$E:$E,AllPublicationData!$A:$A,'Publication Table (%)'!$B190,AllPublicationData!$B:$B,'Publication Table (%)'!$C$4,AllPublicationData!$D:$D,'Publication Table (%)'!I$7),
SUMIFS(AllPublicationData!$I:$I,AllPublicationData!$A:$A,'Publication Table (%)'!$B190,AllPublicationData!$B:$B,'Publication Table (%)'!I$7)/
SUMIFS(AllPublicationData!$E:$E,AllPublicationData!$A:$A,'Publication Table (%)'!$B190,AllPublicationData!$B:$B,'Publication Table (%)'!I$7)),
IF('Publication Table (%)'!$C$5="Cancellations for other reasons",
IFERROR(SUMIFS(AllPublicationData!$J:$J,AllPublicationData!$A:$A,'Publication Table (%)'!$B190,AllPublicationData!$B:$B,'Publication Table (%)'!$C$4,AllPublicationData!$D:$D,'Publication Table (%)'!I$7)/
SUMIFS(AllPublicationData!$E:$E,AllPublicationData!$A:$A,'Publication Table (%)'!$B190,AllPublicationData!$B:$B,'Publication Table (%)'!$C$4,AllPublicationData!$D:$D,'Publication Table (%)'!I$7),
SUMIFS(AllPublicationData!$J:$J,AllPublicationData!$A:$A,'Publication Table (%)'!$B190,AllPublicationData!$B:$B,'Publication Table (%)'!I$7)/
SUMIFS(AllPublicationData!$E:$E,AllPublicationData!$A:$A,'Publication Table (%)'!$B190,AllPublicationData!$B:$B,'Publication Table (%)'!I$7)))))))</f>
        <v>#DIV/0!</v>
      </c>
      <c r="J190" s="96" t="e">
        <f>IF('Publication Table (%)'!$C$5="All Cancelled Operations",
IFERROR(SUMIFS(AllPublicationData!$F:$F,AllPublicationData!$A:$A,'Publication Table (%)'!$B190,AllPublicationData!$B:$B,'Publication Table (%)'!$C$4,AllPublicationData!$D:$D,'Publication Table (%)'!J$7)/
SUMIFS(AllPublicationData!$E:$E,AllPublicationData!$A:$A,'Publication Table (%)'!$B190,AllPublicationData!$B:$B,'Publication Table (%)'!$C$4,AllPublicationData!$D:$D,'Publication Table (%)'!J$7),
SUMIFS(AllPublicationData!$F:$F,AllPublicationData!$A:$A,'Publication Table (%)'!$B190,AllPublicationData!$B:$B,'Publication Table (%)'!J$7)/
SUMIFS(AllPublicationData!$E:$E,AllPublicationData!$A:$A,'Publication Table (%)'!$B190,AllPublicationData!$B:$B,'Publication Table (%)'!J$7)),
IF('Publication Table (%)'!$C$5="Operations cancelled by patient",
IFERROR(SUMIFS(AllPublicationData!$G:$G,AllPublicationData!$A:$A,'Publication Table (%)'!$B190,AllPublicationData!$B:$B,'Publication Table (%)'!$C$4,AllPublicationData!$D:$D,'Publication Table (%)'!J$7)/
SUMIFS(AllPublicationData!$E:$E,AllPublicationData!$A:$A,'Publication Table (%)'!$B190,AllPublicationData!$B:$B,'Publication Table (%)'!$C$4,AllPublicationData!$D:$D,'Publication Table (%)'!J$7),
SUMIFS(AllPublicationData!$G:$G,AllPublicationData!$A:$A,'Publication Table (%)'!$B190,AllPublicationData!$B:$B,'Publication Table (%)'!J$7)/
SUMIFS(AllPublicationData!$E:$E,AllPublicationData!$A:$A,'Publication Table (%)'!$B190,AllPublicationData!$B:$B,'Publication Table (%)'!J$7)),
IF('Publication Table (%)'!$C$5="Operations cancelled for clinical reasons",
IFERROR(SUMIFS(AllPublicationData!$H:$H,AllPublicationData!$A:$A,'Publication Table (%)'!$B190,AllPublicationData!$B:$B,'Publication Table (%)'!$C$4,AllPublicationData!$D:$D,'Publication Table (%)'!J$7)/
SUMIFS(AllPublicationData!$E:$E,AllPublicationData!$A:$A,'Publication Table (%)'!$B190,AllPublicationData!$B:$B,'Publication Table (%)'!$C$4,AllPublicationData!$D:$D,'Publication Table (%)'!J$7),
SUMIFS(AllPublicationData!$H:$H,AllPublicationData!$A:$A,'Publication Table (%)'!$B190,AllPublicationData!$B:$B,'Publication Table (%)'!J$7)/
SUMIFS(AllPublicationData!$E:$E,AllPublicationData!$A:$A,'Publication Table (%)'!$B190,AllPublicationData!$B:$B,'Publication Table (%)'!J$7)),
IF('Publication Table (%)'!$C$5="Operations cancelled for non-clinical/capacity reasons",
IFERROR(SUMIFS(AllPublicationData!$I:$I,AllPublicationData!$A:$A,'Publication Table (%)'!$B190,AllPublicationData!$B:$B,'Publication Table (%)'!$C$4,AllPublicationData!$D:$D,'Publication Table (%)'!J$7)/
SUMIFS(AllPublicationData!$E:$E,AllPublicationData!$A:$A,'Publication Table (%)'!$B190,AllPublicationData!$B:$B,'Publication Table (%)'!$C$4,AllPublicationData!$D:$D,'Publication Table (%)'!J$7),
SUMIFS(AllPublicationData!$I:$I,AllPublicationData!$A:$A,'Publication Table (%)'!$B190,AllPublicationData!$B:$B,'Publication Table (%)'!J$7)/
SUMIFS(AllPublicationData!$E:$E,AllPublicationData!$A:$A,'Publication Table (%)'!$B190,AllPublicationData!$B:$B,'Publication Table (%)'!J$7)),
IF('Publication Table (%)'!$C$5="Cancellations for other reasons",
IFERROR(SUMIFS(AllPublicationData!$J:$J,AllPublicationData!$A:$A,'Publication Table (%)'!$B190,AllPublicationData!$B:$B,'Publication Table (%)'!$C$4,AllPublicationData!$D:$D,'Publication Table (%)'!J$7)/
SUMIFS(AllPublicationData!$E:$E,AllPublicationData!$A:$A,'Publication Table (%)'!$B190,AllPublicationData!$B:$B,'Publication Table (%)'!$C$4,AllPublicationData!$D:$D,'Publication Table (%)'!J$7),
SUMIFS(AllPublicationData!$J:$J,AllPublicationData!$A:$A,'Publication Table (%)'!$B190,AllPublicationData!$B:$B,'Publication Table (%)'!J$7)/
SUMIFS(AllPublicationData!$E:$E,AllPublicationData!$A:$A,'Publication Table (%)'!$B190,AllPublicationData!$B:$B,'Publication Table (%)'!J$7)))))))</f>
        <v>#DIV/0!</v>
      </c>
      <c r="K190" s="96" t="e">
        <f>IF('Publication Table (%)'!$C$5="All Cancelled Operations",
IFERROR(SUMIFS(AllPublicationData!$F:$F,AllPublicationData!$A:$A,'Publication Table (%)'!$B190,AllPublicationData!$B:$B,'Publication Table (%)'!$C$4,AllPublicationData!$D:$D,'Publication Table (%)'!K$7)/
SUMIFS(AllPublicationData!$E:$E,AllPublicationData!$A:$A,'Publication Table (%)'!$B190,AllPublicationData!$B:$B,'Publication Table (%)'!$C$4,AllPublicationData!$D:$D,'Publication Table (%)'!K$7),
SUMIFS(AllPublicationData!$F:$F,AllPublicationData!$A:$A,'Publication Table (%)'!$B190,AllPublicationData!$B:$B,'Publication Table (%)'!K$7)/
SUMIFS(AllPublicationData!$E:$E,AllPublicationData!$A:$A,'Publication Table (%)'!$B190,AllPublicationData!$B:$B,'Publication Table (%)'!K$7)),
IF('Publication Table (%)'!$C$5="Operations cancelled by patient",
IFERROR(SUMIFS(AllPublicationData!$G:$G,AllPublicationData!$A:$A,'Publication Table (%)'!$B190,AllPublicationData!$B:$B,'Publication Table (%)'!$C$4,AllPublicationData!$D:$D,'Publication Table (%)'!K$7)/
SUMIFS(AllPublicationData!$E:$E,AllPublicationData!$A:$A,'Publication Table (%)'!$B190,AllPublicationData!$B:$B,'Publication Table (%)'!$C$4,AllPublicationData!$D:$D,'Publication Table (%)'!K$7),
SUMIFS(AllPublicationData!$G:$G,AllPublicationData!$A:$A,'Publication Table (%)'!$B190,AllPublicationData!$B:$B,'Publication Table (%)'!K$7)/
SUMIFS(AllPublicationData!$E:$E,AllPublicationData!$A:$A,'Publication Table (%)'!$B190,AllPublicationData!$B:$B,'Publication Table (%)'!K$7)),
IF('Publication Table (%)'!$C$5="Operations cancelled for clinical reasons",
IFERROR(SUMIFS(AllPublicationData!$H:$H,AllPublicationData!$A:$A,'Publication Table (%)'!$B190,AllPublicationData!$B:$B,'Publication Table (%)'!$C$4,AllPublicationData!$D:$D,'Publication Table (%)'!K$7)/
SUMIFS(AllPublicationData!$E:$E,AllPublicationData!$A:$A,'Publication Table (%)'!$B190,AllPublicationData!$B:$B,'Publication Table (%)'!$C$4,AllPublicationData!$D:$D,'Publication Table (%)'!K$7),
SUMIFS(AllPublicationData!$H:$H,AllPublicationData!$A:$A,'Publication Table (%)'!$B190,AllPublicationData!$B:$B,'Publication Table (%)'!K$7)/
SUMIFS(AllPublicationData!$E:$E,AllPublicationData!$A:$A,'Publication Table (%)'!$B190,AllPublicationData!$B:$B,'Publication Table (%)'!K$7)),
IF('Publication Table (%)'!$C$5="Operations cancelled for non-clinical/capacity reasons",
IFERROR(SUMIFS(AllPublicationData!$I:$I,AllPublicationData!$A:$A,'Publication Table (%)'!$B190,AllPublicationData!$B:$B,'Publication Table (%)'!$C$4,AllPublicationData!$D:$D,'Publication Table (%)'!K$7)/
SUMIFS(AllPublicationData!$E:$E,AllPublicationData!$A:$A,'Publication Table (%)'!$B190,AllPublicationData!$B:$B,'Publication Table (%)'!$C$4,AllPublicationData!$D:$D,'Publication Table (%)'!K$7),
SUMIFS(AllPublicationData!$I:$I,AllPublicationData!$A:$A,'Publication Table (%)'!$B190,AllPublicationData!$B:$B,'Publication Table (%)'!K$7)/
SUMIFS(AllPublicationData!$E:$E,AllPublicationData!$A:$A,'Publication Table (%)'!$B190,AllPublicationData!$B:$B,'Publication Table (%)'!K$7)),
IF('Publication Table (%)'!$C$5="Cancellations for other reasons",
IFERROR(SUMIFS(AllPublicationData!$J:$J,AllPublicationData!$A:$A,'Publication Table (%)'!$B190,AllPublicationData!$B:$B,'Publication Table (%)'!$C$4,AllPublicationData!$D:$D,'Publication Table (%)'!K$7)/
SUMIFS(AllPublicationData!$E:$E,AllPublicationData!$A:$A,'Publication Table (%)'!$B190,AllPublicationData!$B:$B,'Publication Table (%)'!$C$4,AllPublicationData!$D:$D,'Publication Table (%)'!K$7),
SUMIFS(AllPublicationData!$J:$J,AllPublicationData!$A:$A,'Publication Table (%)'!$B190,AllPublicationData!$B:$B,'Publication Table (%)'!K$7)/
SUMIFS(AllPublicationData!$E:$E,AllPublicationData!$A:$A,'Publication Table (%)'!$B190,AllPublicationData!$B:$B,'Publication Table (%)'!K$7)))))))</f>
        <v>#DIV/0!</v>
      </c>
      <c r="L190" s="96" t="e">
        <f>IF('Publication Table (%)'!$C$5="All Cancelled Operations",
IFERROR(SUMIFS(AllPublicationData!$F:$F,AllPublicationData!$A:$A,'Publication Table (%)'!$B190,AllPublicationData!$B:$B,'Publication Table (%)'!$C$4,AllPublicationData!$D:$D,'Publication Table (%)'!L$7)/
SUMIFS(AllPublicationData!$E:$E,AllPublicationData!$A:$A,'Publication Table (%)'!$B190,AllPublicationData!$B:$B,'Publication Table (%)'!$C$4,AllPublicationData!$D:$D,'Publication Table (%)'!L$7),
SUMIFS(AllPublicationData!$F:$F,AllPublicationData!$A:$A,'Publication Table (%)'!$B190,AllPublicationData!$B:$B,'Publication Table (%)'!L$7)/
SUMIFS(AllPublicationData!$E:$E,AllPublicationData!$A:$A,'Publication Table (%)'!$B190,AllPublicationData!$B:$B,'Publication Table (%)'!L$7)),
IF('Publication Table (%)'!$C$5="Operations cancelled by patient",
IFERROR(SUMIFS(AllPublicationData!$G:$G,AllPublicationData!$A:$A,'Publication Table (%)'!$B190,AllPublicationData!$B:$B,'Publication Table (%)'!$C$4,AllPublicationData!$D:$D,'Publication Table (%)'!L$7)/
SUMIFS(AllPublicationData!$E:$E,AllPublicationData!$A:$A,'Publication Table (%)'!$B190,AllPublicationData!$B:$B,'Publication Table (%)'!$C$4,AllPublicationData!$D:$D,'Publication Table (%)'!L$7),
SUMIFS(AllPublicationData!$G:$G,AllPublicationData!$A:$A,'Publication Table (%)'!$B190,AllPublicationData!$B:$B,'Publication Table (%)'!L$7)/
SUMIFS(AllPublicationData!$E:$E,AllPublicationData!$A:$A,'Publication Table (%)'!$B190,AllPublicationData!$B:$B,'Publication Table (%)'!L$7)),
IF('Publication Table (%)'!$C$5="Operations cancelled for clinical reasons",
IFERROR(SUMIFS(AllPublicationData!$H:$H,AllPublicationData!$A:$A,'Publication Table (%)'!$B190,AllPublicationData!$B:$B,'Publication Table (%)'!$C$4,AllPublicationData!$D:$D,'Publication Table (%)'!L$7)/
SUMIFS(AllPublicationData!$E:$E,AllPublicationData!$A:$A,'Publication Table (%)'!$B190,AllPublicationData!$B:$B,'Publication Table (%)'!$C$4,AllPublicationData!$D:$D,'Publication Table (%)'!L$7),
SUMIFS(AllPublicationData!$H:$H,AllPublicationData!$A:$A,'Publication Table (%)'!$B190,AllPublicationData!$B:$B,'Publication Table (%)'!L$7)/
SUMIFS(AllPublicationData!$E:$E,AllPublicationData!$A:$A,'Publication Table (%)'!$B190,AllPublicationData!$B:$B,'Publication Table (%)'!L$7)),
IF('Publication Table (%)'!$C$5="Operations cancelled for non-clinical/capacity reasons",
IFERROR(SUMIFS(AllPublicationData!$I:$I,AllPublicationData!$A:$A,'Publication Table (%)'!$B190,AllPublicationData!$B:$B,'Publication Table (%)'!$C$4,AllPublicationData!$D:$D,'Publication Table (%)'!L$7)/
SUMIFS(AllPublicationData!$E:$E,AllPublicationData!$A:$A,'Publication Table (%)'!$B190,AllPublicationData!$B:$B,'Publication Table (%)'!$C$4,AllPublicationData!$D:$D,'Publication Table (%)'!L$7),
SUMIFS(AllPublicationData!$I:$I,AllPublicationData!$A:$A,'Publication Table (%)'!$B190,AllPublicationData!$B:$B,'Publication Table (%)'!L$7)/
SUMIFS(AllPublicationData!$E:$E,AllPublicationData!$A:$A,'Publication Table (%)'!$B190,AllPublicationData!$B:$B,'Publication Table (%)'!L$7)),
IF('Publication Table (%)'!$C$5="Cancellations for other reasons",
IFERROR(SUMIFS(AllPublicationData!$J:$J,AllPublicationData!$A:$A,'Publication Table (%)'!$B190,AllPublicationData!$B:$B,'Publication Table (%)'!$C$4,AllPublicationData!$D:$D,'Publication Table (%)'!L$7)/
SUMIFS(AllPublicationData!$E:$E,AllPublicationData!$A:$A,'Publication Table (%)'!$B190,AllPublicationData!$B:$B,'Publication Table (%)'!$C$4,AllPublicationData!$D:$D,'Publication Table (%)'!L$7),
SUMIFS(AllPublicationData!$J:$J,AllPublicationData!$A:$A,'Publication Table (%)'!$B190,AllPublicationData!$B:$B,'Publication Table (%)'!L$7)/
SUMIFS(AllPublicationData!$E:$E,AllPublicationData!$A:$A,'Publication Table (%)'!$B190,AllPublicationData!$B:$B,'Publication Table (%)'!L$7)))))))</f>
        <v>#DIV/0!</v>
      </c>
      <c r="M190" s="96" t="e">
        <f>IF('Publication Table (%)'!$C$5="All Cancelled Operations",
IFERROR(SUMIFS(AllPublicationData!$F:$F,AllPublicationData!$A:$A,'Publication Table (%)'!$B190,AllPublicationData!$B:$B,'Publication Table (%)'!$C$4,AllPublicationData!$D:$D,'Publication Table (%)'!M$7)/
SUMIFS(AllPublicationData!$E:$E,AllPublicationData!$A:$A,'Publication Table (%)'!$B190,AllPublicationData!$B:$B,'Publication Table (%)'!$C$4,AllPublicationData!$D:$D,'Publication Table (%)'!M$7),
SUMIFS(AllPublicationData!$F:$F,AllPublicationData!$A:$A,'Publication Table (%)'!$B190,AllPublicationData!$B:$B,'Publication Table (%)'!M$7)/
SUMIFS(AllPublicationData!$E:$E,AllPublicationData!$A:$A,'Publication Table (%)'!$B190,AllPublicationData!$B:$B,'Publication Table (%)'!M$7)),
IF('Publication Table (%)'!$C$5="Operations cancelled by patient",
IFERROR(SUMIFS(AllPublicationData!$G:$G,AllPublicationData!$A:$A,'Publication Table (%)'!$B190,AllPublicationData!$B:$B,'Publication Table (%)'!$C$4,AllPublicationData!$D:$D,'Publication Table (%)'!M$7)/
SUMIFS(AllPublicationData!$E:$E,AllPublicationData!$A:$A,'Publication Table (%)'!$B190,AllPublicationData!$B:$B,'Publication Table (%)'!$C$4,AllPublicationData!$D:$D,'Publication Table (%)'!M$7),
SUMIFS(AllPublicationData!$G:$G,AllPublicationData!$A:$A,'Publication Table (%)'!$B190,AllPublicationData!$B:$B,'Publication Table (%)'!M$7)/
SUMIFS(AllPublicationData!$E:$E,AllPublicationData!$A:$A,'Publication Table (%)'!$B190,AllPublicationData!$B:$B,'Publication Table (%)'!M$7)),
IF('Publication Table (%)'!$C$5="Operations cancelled for clinical reasons",
IFERROR(SUMIFS(AllPublicationData!$H:$H,AllPublicationData!$A:$A,'Publication Table (%)'!$B190,AllPublicationData!$B:$B,'Publication Table (%)'!$C$4,AllPublicationData!$D:$D,'Publication Table (%)'!M$7)/
SUMIFS(AllPublicationData!$E:$E,AllPublicationData!$A:$A,'Publication Table (%)'!$B190,AllPublicationData!$B:$B,'Publication Table (%)'!$C$4,AllPublicationData!$D:$D,'Publication Table (%)'!M$7),
SUMIFS(AllPublicationData!$H:$H,AllPublicationData!$A:$A,'Publication Table (%)'!$B190,AllPublicationData!$B:$B,'Publication Table (%)'!M$7)/
SUMIFS(AllPublicationData!$E:$E,AllPublicationData!$A:$A,'Publication Table (%)'!$B190,AllPublicationData!$B:$B,'Publication Table (%)'!M$7)),
IF('Publication Table (%)'!$C$5="Operations cancelled for non-clinical/capacity reasons",
IFERROR(SUMIFS(AllPublicationData!$I:$I,AllPublicationData!$A:$A,'Publication Table (%)'!$B190,AllPublicationData!$B:$B,'Publication Table (%)'!$C$4,AllPublicationData!$D:$D,'Publication Table (%)'!M$7)/
SUMIFS(AllPublicationData!$E:$E,AllPublicationData!$A:$A,'Publication Table (%)'!$B190,AllPublicationData!$B:$B,'Publication Table (%)'!$C$4,AllPublicationData!$D:$D,'Publication Table (%)'!M$7),
SUMIFS(AllPublicationData!$I:$I,AllPublicationData!$A:$A,'Publication Table (%)'!$B190,AllPublicationData!$B:$B,'Publication Table (%)'!M$7)/
SUMIFS(AllPublicationData!$E:$E,AllPublicationData!$A:$A,'Publication Table (%)'!$B190,AllPublicationData!$B:$B,'Publication Table (%)'!M$7)),
IF('Publication Table (%)'!$C$5="Cancellations for other reasons",
IFERROR(SUMIFS(AllPublicationData!$J:$J,AllPublicationData!$A:$A,'Publication Table (%)'!$B190,AllPublicationData!$B:$B,'Publication Table (%)'!$C$4,AllPublicationData!$D:$D,'Publication Table (%)'!M$7)/
SUMIFS(AllPublicationData!$E:$E,AllPublicationData!$A:$A,'Publication Table (%)'!$B190,AllPublicationData!$B:$B,'Publication Table (%)'!$C$4,AllPublicationData!$D:$D,'Publication Table (%)'!M$7),
SUMIFS(AllPublicationData!$J:$J,AllPublicationData!$A:$A,'Publication Table (%)'!$B190,AllPublicationData!$B:$B,'Publication Table (%)'!M$7)/
SUMIFS(AllPublicationData!$E:$E,AllPublicationData!$A:$A,'Publication Table (%)'!$B190,AllPublicationData!$B:$B,'Publication Table (%)'!M$7)))))))</f>
        <v>#DIV/0!</v>
      </c>
      <c r="N190" s="96" t="e">
        <f>IF('Publication Table (%)'!$C$5="All Cancelled Operations",
IFERROR(SUMIFS(AllPublicationData!$F:$F,AllPublicationData!$A:$A,'Publication Table (%)'!$B190,AllPublicationData!$B:$B,'Publication Table (%)'!$C$4,AllPublicationData!$D:$D,'Publication Table (%)'!N$7)/
SUMIFS(AllPublicationData!$E:$E,AllPublicationData!$A:$A,'Publication Table (%)'!$B190,AllPublicationData!$B:$B,'Publication Table (%)'!$C$4,AllPublicationData!$D:$D,'Publication Table (%)'!N$7),
SUMIFS(AllPublicationData!$F:$F,AllPublicationData!$A:$A,'Publication Table (%)'!$B190,AllPublicationData!$B:$B,'Publication Table (%)'!N$7)/
SUMIFS(AllPublicationData!$E:$E,AllPublicationData!$A:$A,'Publication Table (%)'!$B190,AllPublicationData!$B:$B,'Publication Table (%)'!N$7)),
IF('Publication Table (%)'!$C$5="Operations cancelled by patient",
IFERROR(SUMIFS(AllPublicationData!$G:$G,AllPublicationData!$A:$A,'Publication Table (%)'!$B190,AllPublicationData!$B:$B,'Publication Table (%)'!$C$4,AllPublicationData!$D:$D,'Publication Table (%)'!N$7)/
SUMIFS(AllPublicationData!$E:$E,AllPublicationData!$A:$A,'Publication Table (%)'!$B190,AllPublicationData!$B:$B,'Publication Table (%)'!$C$4,AllPublicationData!$D:$D,'Publication Table (%)'!N$7),
SUMIFS(AllPublicationData!$G:$G,AllPublicationData!$A:$A,'Publication Table (%)'!$B190,AllPublicationData!$B:$B,'Publication Table (%)'!N$7)/
SUMIFS(AllPublicationData!$E:$E,AllPublicationData!$A:$A,'Publication Table (%)'!$B190,AllPublicationData!$B:$B,'Publication Table (%)'!N$7)),
IF('Publication Table (%)'!$C$5="Operations cancelled for clinical reasons",
IFERROR(SUMIFS(AllPublicationData!$H:$H,AllPublicationData!$A:$A,'Publication Table (%)'!$B190,AllPublicationData!$B:$B,'Publication Table (%)'!$C$4,AllPublicationData!$D:$D,'Publication Table (%)'!N$7)/
SUMIFS(AllPublicationData!$E:$E,AllPublicationData!$A:$A,'Publication Table (%)'!$B190,AllPublicationData!$B:$B,'Publication Table (%)'!$C$4,AllPublicationData!$D:$D,'Publication Table (%)'!N$7),
SUMIFS(AllPublicationData!$H:$H,AllPublicationData!$A:$A,'Publication Table (%)'!$B190,AllPublicationData!$B:$B,'Publication Table (%)'!N$7)/
SUMIFS(AllPublicationData!$E:$E,AllPublicationData!$A:$A,'Publication Table (%)'!$B190,AllPublicationData!$B:$B,'Publication Table (%)'!N$7)),
IF('Publication Table (%)'!$C$5="Operations cancelled for non-clinical/capacity reasons",
IFERROR(SUMIFS(AllPublicationData!$I:$I,AllPublicationData!$A:$A,'Publication Table (%)'!$B190,AllPublicationData!$B:$B,'Publication Table (%)'!$C$4,AllPublicationData!$D:$D,'Publication Table (%)'!N$7)/
SUMIFS(AllPublicationData!$E:$E,AllPublicationData!$A:$A,'Publication Table (%)'!$B190,AllPublicationData!$B:$B,'Publication Table (%)'!$C$4,AllPublicationData!$D:$D,'Publication Table (%)'!N$7),
SUMIFS(AllPublicationData!$I:$I,AllPublicationData!$A:$A,'Publication Table (%)'!$B190,AllPublicationData!$B:$B,'Publication Table (%)'!N$7)/
SUMIFS(AllPublicationData!$E:$E,AllPublicationData!$A:$A,'Publication Table (%)'!$B190,AllPublicationData!$B:$B,'Publication Table (%)'!N$7)),
IF('Publication Table (%)'!$C$5="Cancellations for other reasons",
IFERROR(SUMIFS(AllPublicationData!$J:$J,AllPublicationData!$A:$A,'Publication Table (%)'!$B190,AllPublicationData!$B:$B,'Publication Table (%)'!$C$4,AllPublicationData!$D:$D,'Publication Table (%)'!N$7)/
SUMIFS(AllPublicationData!$E:$E,AllPublicationData!$A:$A,'Publication Table (%)'!$B190,AllPublicationData!$B:$B,'Publication Table (%)'!$C$4,AllPublicationData!$D:$D,'Publication Table (%)'!N$7),
SUMIFS(AllPublicationData!$J:$J,AllPublicationData!$A:$A,'Publication Table (%)'!$B190,AllPublicationData!$B:$B,'Publication Table (%)'!N$7)/
SUMIFS(AllPublicationData!$E:$E,AllPublicationData!$A:$A,'Publication Table (%)'!$B190,AllPublicationData!$B:$B,'Publication Table (%)'!N$7)))))))</f>
        <v>#DIV/0!</v>
      </c>
      <c r="O190" s="96" t="e">
        <f>IF('Publication Table (%)'!$C$5="All Cancelled Operations",
IFERROR(SUMIFS(AllPublicationData!$F:$F,AllPublicationData!$A:$A,'Publication Table (%)'!$B190,AllPublicationData!$B:$B,'Publication Table (%)'!$C$4,AllPublicationData!$D:$D,'Publication Table (%)'!O$7)/
SUMIFS(AllPublicationData!$E:$E,AllPublicationData!$A:$A,'Publication Table (%)'!$B190,AllPublicationData!$B:$B,'Publication Table (%)'!$C$4,AllPublicationData!$D:$D,'Publication Table (%)'!O$7),
SUMIFS(AllPublicationData!$F:$F,AllPublicationData!$A:$A,'Publication Table (%)'!$B190,AllPublicationData!$B:$B,'Publication Table (%)'!O$7)/
SUMIFS(AllPublicationData!$E:$E,AllPublicationData!$A:$A,'Publication Table (%)'!$B190,AllPublicationData!$B:$B,'Publication Table (%)'!O$7)),
IF('Publication Table (%)'!$C$5="Operations cancelled by patient",
IFERROR(SUMIFS(AllPublicationData!$G:$G,AllPublicationData!$A:$A,'Publication Table (%)'!$B190,AllPublicationData!$B:$B,'Publication Table (%)'!$C$4,AllPublicationData!$D:$D,'Publication Table (%)'!O$7)/
SUMIFS(AllPublicationData!$E:$E,AllPublicationData!$A:$A,'Publication Table (%)'!$B190,AllPublicationData!$B:$B,'Publication Table (%)'!$C$4,AllPublicationData!$D:$D,'Publication Table (%)'!O$7),
SUMIFS(AllPublicationData!$G:$G,AllPublicationData!$A:$A,'Publication Table (%)'!$B190,AllPublicationData!$B:$B,'Publication Table (%)'!O$7)/
SUMIFS(AllPublicationData!$E:$E,AllPublicationData!$A:$A,'Publication Table (%)'!$B190,AllPublicationData!$B:$B,'Publication Table (%)'!O$7)),
IF('Publication Table (%)'!$C$5="Operations cancelled for clinical reasons",
IFERROR(SUMIFS(AllPublicationData!$H:$H,AllPublicationData!$A:$A,'Publication Table (%)'!$B190,AllPublicationData!$B:$B,'Publication Table (%)'!$C$4,AllPublicationData!$D:$D,'Publication Table (%)'!O$7)/
SUMIFS(AllPublicationData!$E:$E,AllPublicationData!$A:$A,'Publication Table (%)'!$B190,AllPublicationData!$B:$B,'Publication Table (%)'!$C$4,AllPublicationData!$D:$D,'Publication Table (%)'!O$7),
SUMIFS(AllPublicationData!$H:$H,AllPublicationData!$A:$A,'Publication Table (%)'!$B190,AllPublicationData!$B:$B,'Publication Table (%)'!O$7)/
SUMIFS(AllPublicationData!$E:$E,AllPublicationData!$A:$A,'Publication Table (%)'!$B190,AllPublicationData!$B:$B,'Publication Table (%)'!O$7)),
IF('Publication Table (%)'!$C$5="Operations cancelled for non-clinical/capacity reasons",
IFERROR(SUMIFS(AllPublicationData!$I:$I,AllPublicationData!$A:$A,'Publication Table (%)'!$B190,AllPublicationData!$B:$B,'Publication Table (%)'!$C$4,AllPublicationData!$D:$D,'Publication Table (%)'!O$7)/
SUMIFS(AllPublicationData!$E:$E,AllPublicationData!$A:$A,'Publication Table (%)'!$B190,AllPublicationData!$B:$B,'Publication Table (%)'!$C$4,AllPublicationData!$D:$D,'Publication Table (%)'!O$7),
SUMIFS(AllPublicationData!$I:$I,AllPublicationData!$A:$A,'Publication Table (%)'!$B190,AllPublicationData!$B:$B,'Publication Table (%)'!O$7)/
SUMIFS(AllPublicationData!$E:$E,AllPublicationData!$A:$A,'Publication Table (%)'!$B190,AllPublicationData!$B:$B,'Publication Table (%)'!O$7)),
IF('Publication Table (%)'!$C$5="Cancellations for other reasons",
IFERROR(SUMIFS(AllPublicationData!$J:$J,AllPublicationData!$A:$A,'Publication Table (%)'!$B190,AllPublicationData!$B:$B,'Publication Table (%)'!$C$4,AllPublicationData!$D:$D,'Publication Table (%)'!O$7)/
SUMIFS(AllPublicationData!$E:$E,AllPublicationData!$A:$A,'Publication Table (%)'!$B190,AllPublicationData!$B:$B,'Publication Table (%)'!$C$4,AllPublicationData!$D:$D,'Publication Table (%)'!O$7),
SUMIFS(AllPublicationData!$J:$J,AllPublicationData!$A:$A,'Publication Table (%)'!$B190,AllPublicationData!$B:$B,'Publication Table (%)'!O$7)/
SUMIFS(AllPublicationData!$E:$E,AllPublicationData!$A:$A,'Publication Table (%)'!$B190,AllPublicationData!$B:$B,'Publication Table (%)'!O$7)))))))</f>
        <v>#DIV/0!</v>
      </c>
      <c r="P190" s="96" t="e">
        <f>IF('Publication Table (%)'!$C$5="All Cancelled Operations",
IFERROR(SUMIFS(AllPublicationData!$F:$F,AllPublicationData!$A:$A,'Publication Table (%)'!$B190,AllPublicationData!$B:$B,'Publication Table (%)'!$C$4,AllPublicationData!$D:$D,'Publication Table (%)'!P$7)/
SUMIFS(AllPublicationData!$E:$E,AllPublicationData!$A:$A,'Publication Table (%)'!$B190,AllPublicationData!$B:$B,'Publication Table (%)'!$C$4,AllPublicationData!$D:$D,'Publication Table (%)'!P$7),
SUMIFS(AllPublicationData!$F:$F,AllPublicationData!$A:$A,'Publication Table (%)'!$B190,AllPublicationData!$B:$B,'Publication Table (%)'!P$7)/
SUMIFS(AllPublicationData!$E:$E,AllPublicationData!$A:$A,'Publication Table (%)'!$B190,AllPublicationData!$B:$B,'Publication Table (%)'!P$7)),
IF('Publication Table (%)'!$C$5="Operations cancelled by patient",
IFERROR(SUMIFS(AllPublicationData!$G:$G,AllPublicationData!$A:$A,'Publication Table (%)'!$B190,AllPublicationData!$B:$B,'Publication Table (%)'!$C$4,AllPublicationData!$D:$D,'Publication Table (%)'!P$7)/
SUMIFS(AllPublicationData!$E:$E,AllPublicationData!$A:$A,'Publication Table (%)'!$B190,AllPublicationData!$B:$B,'Publication Table (%)'!$C$4,AllPublicationData!$D:$D,'Publication Table (%)'!P$7),
SUMIFS(AllPublicationData!$G:$G,AllPublicationData!$A:$A,'Publication Table (%)'!$B190,AllPublicationData!$B:$B,'Publication Table (%)'!P$7)/
SUMIFS(AllPublicationData!$E:$E,AllPublicationData!$A:$A,'Publication Table (%)'!$B190,AllPublicationData!$B:$B,'Publication Table (%)'!P$7)),
IF('Publication Table (%)'!$C$5="Operations cancelled for clinical reasons",
IFERROR(SUMIFS(AllPublicationData!$H:$H,AllPublicationData!$A:$A,'Publication Table (%)'!$B190,AllPublicationData!$B:$B,'Publication Table (%)'!$C$4,AllPublicationData!$D:$D,'Publication Table (%)'!P$7)/
SUMIFS(AllPublicationData!$E:$E,AllPublicationData!$A:$A,'Publication Table (%)'!$B190,AllPublicationData!$B:$B,'Publication Table (%)'!$C$4,AllPublicationData!$D:$D,'Publication Table (%)'!P$7),
SUMIFS(AllPublicationData!$H:$H,AllPublicationData!$A:$A,'Publication Table (%)'!$B190,AllPublicationData!$B:$B,'Publication Table (%)'!P$7)/
SUMIFS(AllPublicationData!$E:$E,AllPublicationData!$A:$A,'Publication Table (%)'!$B190,AllPublicationData!$B:$B,'Publication Table (%)'!P$7)),
IF('Publication Table (%)'!$C$5="Operations cancelled for non-clinical/capacity reasons",
IFERROR(SUMIFS(AllPublicationData!$I:$I,AllPublicationData!$A:$A,'Publication Table (%)'!$B190,AllPublicationData!$B:$B,'Publication Table (%)'!$C$4,AllPublicationData!$D:$D,'Publication Table (%)'!P$7)/
SUMIFS(AllPublicationData!$E:$E,AllPublicationData!$A:$A,'Publication Table (%)'!$B190,AllPublicationData!$B:$B,'Publication Table (%)'!$C$4,AllPublicationData!$D:$D,'Publication Table (%)'!P$7),
SUMIFS(AllPublicationData!$I:$I,AllPublicationData!$A:$A,'Publication Table (%)'!$B190,AllPublicationData!$B:$B,'Publication Table (%)'!P$7)/
SUMIFS(AllPublicationData!$E:$E,AllPublicationData!$A:$A,'Publication Table (%)'!$B190,AllPublicationData!$B:$B,'Publication Table (%)'!P$7)),
IF('Publication Table (%)'!$C$5="Cancellations for other reasons",
IFERROR(SUMIFS(AllPublicationData!$J:$J,AllPublicationData!$A:$A,'Publication Table (%)'!$B190,AllPublicationData!$B:$B,'Publication Table (%)'!$C$4,AllPublicationData!$D:$D,'Publication Table (%)'!P$7)/
SUMIFS(AllPublicationData!$E:$E,AllPublicationData!$A:$A,'Publication Table (%)'!$B190,AllPublicationData!$B:$B,'Publication Table (%)'!$C$4,AllPublicationData!$D:$D,'Publication Table (%)'!P$7),
SUMIFS(AllPublicationData!$J:$J,AllPublicationData!$A:$A,'Publication Table (%)'!$B190,AllPublicationData!$B:$B,'Publication Table (%)'!P$7)/
SUMIFS(AllPublicationData!$E:$E,AllPublicationData!$A:$A,'Publication Table (%)'!$B190,AllPublicationData!$B:$B,'Publication Table (%)'!P$7)))))))</f>
        <v>#DIV/0!</v>
      </c>
      <c r="Q190" s="96" t="e">
        <f>IF('Publication Table (%)'!$C$5="All Cancelled Operations",
IFERROR(SUMIFS(AllPublicationData!$F:$F,AllPublicationData!$A:$A,'Publication Table (%)'!$B190,AllPublicationData!$B:$B,'Publication Table (%)'!$C$4,AllPublicationData!$D:$D,'Publication Table (%)'!Q$7)/
SUMIFS(AllPublicationData!$E:$E,AllPublicationData!$A:$A,'Publication Table (%)'!$B190,AllPublicationData!$B:$B,'Publication Table (%)'!$C$4,AllPublicationData!$D:$D,'Publication Table (%)'!Q$7),
SUMIFS(AllPublicationData!$F:$F,AllPublicationData!$A:$A,'Publication Table (%)'!$B190,AllPublicationData!$B:$B,'Publication Table (%)'!Q$7)/
SUMIFS(AllPublicationData!$E:$E,AllPublicationData!$A:$A,'Publication Table (%)'!$B190,AllPublicationData!$B:$B,'Publication Table (%)'!Q$7)),
IF('Publication Table (%)'!$C$5="Operations cancelled by patient",
IFERROR(SUMIFS(AllPublicationData!$G:$G,AllPublicationData!$A:$A,'Publication Table (%)'!$B190,AllPublicationData!$B:$B,'Publication Table (%)'!$C$4,AllPublicationData!$D:$D,'Publication Table (%)'!Q$7)/
SUMIFS(AllPublicationData!$E:$E,AllPublicationData!$A:$A,'Publication Table (%)'!$B190,AllPublicationData!$B:$B,'Publication Table (%)'!$C$4,AllPublicationData!$D:$D,'Publication Table (%)'!Q$7),
SUMIFS(AllPublicationData!$G:$G,AllPublicationData!$A:$A,'Publication Table (%)'!$B190,AllPublicationData!$B:$B,'Publication Table (%)'!Q$7)/
SUMIFS(AllPublicationData!$E:$E,AllPublicationData!$A:$A,'Publication Table (%)'!$B190,AllPublicationData!$B:$B,'Publication Table (%)'!Q$7)),
IF('Publication Table (%)'!$C$5="Operations cancelled for clinical reasons",
IFERROR(SUMIFS(AllPublicationData!$H:$H,AllPublicationData!$A:$A,'Publication Table (%)'!$B190,AllPublicationData!$B:$B,'Publication Table (%)'!$C$4,AllPublicationData!$D:$D,'Publication Table (%)'!Q$7)/
SUMIFS(AllPublicationData!$E:$E,AllPublicationData!$A:$A,'Publication Table (%)'!$B190,AllPublicationData!$B:$B,'Publication Table (%)'!$C$4,AllPublicationData!$D:$D,'Publication Table (%)'!Q$7),
SUMIFS(AllPublicationData!$H:$H,AllPublicationData!$A:$A,'Publication Table (%)'!$B190,AllPublicationData!$B:$B,'Publication Table (%)'!Q$7)/
SUMIFS(AllPublicationData!$E:$E,AllPublicationData!$A:$A,'Publication Table (%)'!$B190,AllPublicationData!$B:$B,'Publication Table (%)'!Q$7)),
IF('Publication Table (%)'!$C$5="Operations cancelled for non-clinical/capacity reasons",
IFERROR(SUMIFS(AllPublicationData!$I:$I,AllPublicationData!$A:$A,'Publication Table (%)'!$B190,AllPublicationData!$B:$B,'Publication Table (%)'!$C$4,AllPublicationData!$D:$D,'Publication Table (%)'!Q$7)/
SUMIFS(AllPublicationData!$E:$E,AllPublicationData!$A:$A,'Publication Table (%)'!$B190,AllPublicationData!$B:$B,'Publication Table (%)'!$C$4,AllPublicationData!$D:$D,'Publication Table (%)'!Q$7),
SUMIFS(AllPublicationData!$I:$I,AllPublicationData!$A:$A,'Publication Table (%)'!$B190,AllPublicationData!$B:$B,'Publication Table (%)'!Q$7)/
SUMIFS(AllPublicationData!$E:$E,AllPublicationData!$A:$A,'Publication Table (%)'!$B190,AllPublicationData!$B:$B,'Publication Table (%)'!Q$7)),
IF('Publication Table (%)'!$C$5="Cancellations for other reasons",
IFERROR(SUMIFS(AllPublicationData!$J:$J,AllPublicationData!$A:$A,'Publication Table (%)'!$B190,AllPublicationData!$B:$B,'Publication Table (%)'!$C$4,AllPublicationData!$D:$D,'Publication Table (%)'!Q$7)/
SUMIFS(AllPublicationData!$E:$E,AllPublicationData!$A:$A,'Publication Table (%)'!$B190,AllPublicationData!$B:$B,'Publication Table (%)'!$C$4,AllPublicationData!$D:$D,'Publication Table (%)'!Q$7),
SUMIFS(AllPublicationData!$J:$J,AllPublicationData!$A:$A,'Publication Table (%)'!$B190,AllPublicationData!$B:$B,'Publication Table (%)'!Q$7)/
SUMIFS(AllPublicationData!$E:$E,AllPublicationData!$A:$A,'Publication Table (%)'!$B190,AllPublicationData!$B:$B,'Publication Table (%)'!Q$7)))))))</f>
        <v>#DIV/0!</v>
      </c>
      <c r="R190" s="96" t="e">
        <f>IF('Publication Table (%)'!$C$5="All Cancelled Operations",
IFERROR(SUMIFS(AllPublicationData!$F:$F,AllPublicationData!$A:$A,'Publication Table (%)'!$B190,AllPublicationData!$B:$B,'Publication Table (%)'!$C$4,AllPublicationData!$D:$D,'Publication Table (%)'!R$7)/
SUMIFS(AllPublicationData!$E:$E,AllPublicationData!$A:$A,'Publication Table (%)'!$B190,AllPublicationData!$B:$B,'Publication Table (%)'!$C$4,AllPublicationData!$D:$D,'Publication Table (%)'!R$7),
SUMIFS(AllPublicationData!$F:$F,AllPublicationData!$A:$A,'Publication Table (%)'!$B190,AllPublicationData!$B:$B,'Publication Table (%)'!R$7)/
SUMIFS(AllPublicationData!$E:$E,AllPublicationData!$A:$A,'Publication Table (%)'!$B190,AllPublicationData!$B:$B,'Publication Table (%)'!R$7)),
IF('Publication Table (%)'!$C$5="Operations cancelled by patient",
IFERROR(SUMIFS(AllPublicationData!$G:$G,AllPublicationData!$A:$A,'Publication Table (%)'!$B190,AllPublicationData!$B:$B,'Publication Table (%)'!$C$4,AllPublicationData!$D:$D,'Publication Table (%)'!R$7)/
SUMIFS(AllPublicationData!$E:$E,AllPublicationData!$A:$A,'Publication Table (%)'!$B190,AllPublicationData!$B:$B,'Publication Table (%)'!$C$4,AllPublicationData!$D:$D,'Publication Table (%)'!R$7),
SUMIFS(AllPublicationData!$G:$G,AllPublicationData!$A:$A,'Publication Table (%)'!$B190,AllPublicationData!$B:$B,'Publication Table (%)'!R$7)/
SUMIFS(AllPublicationData!$E:$E,AllPublicationData!$A:$A,'Publication Table (%)'!$B190,AllPublicationData!$B:$B,'Publication Table (%)'!R$7)),
IF('Publication Table (%)'!$C$5="Operations cancelled for clinical reasons",
IFERROR(SUMIFS(AllPublicationData!$H:$H,AllPublicationData!$A:$A,'Publication Table (%)'!$B190,AllPublicationData!$B:$B,'Publication Table (%)'!$C$4,AllPublicationData!$D:$D,'Publication Table (%)'!R$7)/
SUMIFS(AllPublicationData!$E:$E,AllPublicationData!$A:$A,'Publication Table (%)'!$B190,AllPublicationData!$B:$B,'Publication Table (%)'!$C$4,AllPublicationData!$D:$D,'Publication Table (%)'!R$7),
SUMIFS(AllPublicationData!$H:$H,AllPublicationData!$A:$A,'Publication Table (%)'!$B190,AllPublicationData!$B:$B,'Publication Table (%)'!R$7)/
SUMIFS(AllPublicationData!$E:$E,AllPublicationData!$A:$A,'Publication Table (%)'!$B190,AllPublicationData!$B:$B,'Publication Table (%)'!R$7)),
IF('Publication Table (%)'!$C$5="Operations cancelled for non-clinical/capacity reasons",
IFERROR(SUMIFS(AllPublicationData!$I:$I,AllPublicationData!$A:$A,'Publication Table (%)'!$B190,AllPublicationData!$B:$B,'Publication Table (%)'!$C$4,AllPublicationData!$D:$D,'Publication Table (%)'!R$7)/
SUMIFS(AllPublicationData!$E:$E,AllPublicationData!$A:$A,'Publication Table (%)'!$B190,AllPublicationData!$B:$B,'Publication Table (%)'!$C$4,AllPublicationData!$D:$D,'Publication Table (%)'!R$7),
SUMIFS(AllPublicationData!$I:$I,AllPublicationData!$A:$A,'Publication Table (%)'!$B190,AllPublicationData!$B:$B,'Publication Table (%)'!R$7)/
SUMIFS(AllPublicationData!$E:$E,AllPublicationData!$A:$A,'Publication Table (%)'!$B190,AllPublicationData!$B:$B,'Publication Table (%)'!R$7)),
IF('Publication Table (%)'!$C$5="Cancellations for other reasons",
IFERROR(SUMIFS(AllPublicationData!$J:$J,AllPublicationData!$A:$A,'Publication Table (%)'!$B190,AllPublicationData!$B:$B,'Publication Table (%)'!$C$4,AllPublicationData!$D:$D,'Publication Table (%)'!R$7)/
SUMIFS(AllPublicationData!$E:$E,AllPublicationData!$A:$A,'Publication Table (%)'!$B190,AllPublicationData!$B:$B,'Publication Table (%)'!$C$4,AllPublicationData!$D:$D,'Publication Table (%)'!R$7),
SUMIFS(AllPublicationData!$J:$J,AllPublicationData!$A:$A,'Publication Table (%)'!$B190,AllPublicationData!$B:$B,'Publication Table (%)'!R$7)/
SUMIFS(AllPublicationData!$E:$E,AllPublicationData!$A:$A,'Publication Table (%)'!$B190,AllPublicationData!$B:$B,'Publication Table (%)'!R$7)))))))</f>
        <v>#DIV/0!</v>
      </c>
      <c r="S190" s="96" t="e">
        <f>IF('Publication Table (%)'!$C$5="All Cancelled Operations",
IFERROR(SUMIFS(AllPublicationData!$F:$F,AllPublicationData!$A:$A,'Publication Table (%)'!$B190,AllPublicationData!$B:$B,'Publication Table (%)'!$C$4,AllPublicationData!$D:$D,'Publication Table (%)'!S$7)/
SUMIFS(AllPublicationData!$E:$E,AllPublicationData!$A:$A,'Publication Table (%)'!$B190,AllPublicationData!$B:$B,'Publication Table (%)'!$C$4,AllPublicationData!$D:$D,'Publication Table (%)'!S$7),
SUMIFS(AllPublicationData!$F:$F,AllPublicationData!$A:$A,'Publication Table (%)'!$B190,AllPublicationData!$B:$B,'Publication Table (%)'!S$7)/
SUMIFS(AllPublicationData!$E:$E,AllPublicationData!$A:$A,'Publication Table (%)'!$B190,AllPublicationData!$B:$B,'Publication Table (%)'!S$7)),
IF('Publication Table (%)'!$C$5="Operations cancelled by patient",
IFERROR(SUMIFS(AllPublicationData!$G:$G,AllPublicationData!$A:$A,'Publication Table (%)'!$B190,AllPublicationData!$B:$B,'Publication Table (%)'!$C$4,AllPublicationData!$D:$D,'Publication Table (%)'!S$7)/
SUMIFS(AllPublicationData!$E:$E,AllPublicationData!$A:$A,'Publication Table (%)'!$B190,AllPublicationData!$B:$B,'Publication Table (%)'!$C$4,AllPublicationData!$D:$D,'Publication Table (%)'!S$7),
SUMIFS(AllPublicationData!$G:$G,AllPublicationData!$A:$A,'Publication Table (%)'!$B190,AllPublicationData!$B:$B,'Publication Table (%)'!S$7)/
SUMIFS(AllPublicationData!$E:$E,AllPublicationData!$A:$A,'Publication Table (%)'!$B190,AllPublicationData!$B:$B,'Publication Table (%)'!S$7)),
IF('Publication Table (%)'!$C$5="Operations cancelled for clinical reasons",
IFERROR(SUMIFS(AllPublicationData!$H:$H,AllPublicationData!$A:$A,'Publication Table (%)'!$B190,AllPublicationData!$B:$B,'Publication Table (%)'!$C$4,AllPublicationData!$D:$D,'Publication Table (%)'!S$7)/
SUMIFS(AllPublicationData!$E:$E,AllPublicationData!$A:$A,'Publication Table (%)'!$B190,AllPublicationData!$B:$B,'Publication Table (%)'!$C$4,AllPublicationData!$D:$D,'Publication Table (%)'!S$7),
SUMIFS(AllPublicationData!$H:$H,AllPublicationData!$A:$A,'Publication Table (%)'!$B190,AllPublicationData!$B:$B,'Publication Table (%)'!S$7)/
SUMIFS(AllPublicationData!$E:$E,AllPublicationData!$A:$A,'Publication Table (%)'!$B190,AllPublicationData!$B:$B,'Publication Table (%)'!S$7)),
IF('Publication Table (%)'!$C$5="Operations cancelled for non-clinical/capacity reasons",
IFERROR(SUMIFS(AllPublicationData!$I:$I,AllPublicationData!$A:$A,'Publication Table (%)'!$B190,AllPublicationData!$B:$B,'Publication Table (%)'!$C$4,AllPublicationData!$D:$D,'Publication Table (%)'!S$7)/
SUMIFS(AllPublicationData!$E:$E,AllPublicationData!$A:$A,'Publication Table (%)'!$B190,AllPublicationData!$B:$B,'Publication Table (%)'!$C$4,AllPublicationData!$D:$D,'Publication Table (%)'!S$7),
SUMIFS(AllPublicationData!$I:$I,AllPublicationData!$A:$A,'Publication Table (%)'!$B190,AllPublicationData!$B:$B,'Publication Table (%)'!S$7)/
SUMIFS(AllPublicationData!$E:$E,AllPublicationData!$A:$A,'Publication Table (%)'!$B190,AllPublicationData!$B:$B,'Publication Table (%)'!S$7)),
IF('Publication Table (%)'!$C$5="Cancellations for other reasons",
IFERROR(SUMIFS(AllPublicationData!$J:$J,AllPublicationData!$A:$A,'Publication Table (%)'!$B190,AllPublicationData!$B:$B,'Publication Table (%)'!$C$4,AllPublicationData!$D:$D,'Publication Table (%)'!S$7)/
SUMIFS(AllPublicationData!$E:$E,AllPublicationData!$A:$A,'Publication Table (%)'!$B190,AllPublicationData!$B:$B,'Publication Table (%)'!$C$4,AllPublicationData!$D:$D,'Publication Table (%)'!S$7),
SUMIFS(AllPublicationData!$J:$J,AllPublicationData!$A:$A,'Publication Table (%)'!$B190,AllPublicationData!$B:$B,'Publication Table (%)'!S$7)/
SUMIFS(AllPublicationData!$E:$E,AllPublicationData!$A:$A,'Publication Table (%)'!$B190,AllPublicationData!$B:$B,'Publication Table (%)'!S$7)))))))</f>
        <v>#DIV/0!</v>
      </c>
    </row>
    <row r="191" spans="3:19" x14ac:dyDescent="0.35">
      <c r="C191" s="112">
        <f>IF('Publication Table (%)'!$C$5="All Cancelled Operations",
SUMIFS(AllPublicationData!$F:$F,AllPublicationData!$A:$A,'Publication Table (%)'!$B191,AllPublicationData!$B:$B,'Publication Table (%)'!$C$4),
IF('Publication Table (%)'!$C$5="Operations cancelled by patient",
SUMIFS(AllPublicationData!$G:$G,AllPublicationData!$A:$A,'Publication Table (%)'!$B191,AllPublicationData!$B:$B,'Publication Table (%)'!$C$4),
IF('Publication Table (%)'!$C$5="Operations cancelled for clinical reasons",
SUMIFS(AllPublicationData!$H:$H,AllPublicationData!$A:$A,'Publication Table (%)'!$B191,AllPublicationData!$B:$B,'Publication Table (%)'!$C$4),
IF('Publication Table (%)'!$C$5="Operations cancelled for non-clinical/capacity reasons",
SUMIFS(AllPublicationData!$I:$I,AllPublicationData!$A:$A,'Publication Table (%)'!$B191,AllPublicationData!$B:$B,'Publication Table (%)'!$C$4),
IF('Publication Table (%)'!$C$5="Cancellations for other reasons",
SUMIFS(AllPublicationData!$J:$J,AllPublicationData!$A:$A,'Publication Table (%)'!$B191,AllPublicationData!$B:$B,'Publication Table (%)'!$C$4))))))+
IF(AND($C$4="NHS Scotland",$C$5="All Cancelled Operations"),
SUMIFS(AllPublicationData!$F:$F,AllPublicationData!$A:$A,'Publication Table (%)'!$B191),
IF(AND($C$4="NHS Scotland",$C$5="Operations cancelled by patient"),
SUMIFS(AllPublicationData!$G:$G,AllPublicationData!$A:$A,'Publication Table (%)'!$B191),
IF(AND($C$4="NHS Scotland",$C$5="Operations cancelled for clinical reasons"),
SUMIFS(AllPublicationData!$H:$H,AllPublicationData!$A:$A,'Publication Table (%)'!$B191),
IF(AND($C$4="NHS Scotland",$C$5="Operations cancelled for non-clinical/capacity reasons"),
SUMIFS(AllPublicationData!$I:$I,AllPublicationData!$A:$A,'Publication Table (%)'!$B191),
IF(AND($C$4="NHS Scotland",$C$5="Cancellations for other reasons"),
SUMIFS(AllPublicationData!$J:$J,AllPublicationData!$A:$A,'Publication Table (%)'!$B191))))))</f>
        <v>0</v>
      </c>
      <c r="D191" s="110" t="e">
        <f>IF(AND('Publication Table (%)'!$C$5="All Cancelled Operations",$C$4&lt;&gt;"NHS Scotland"),
IFERROR(SUMIFS(AllPublicationData!$F:$F,AllPublicationData!$A:$A,'Publication Table (%)'!$B191,AllPublicationData!$B:$B,'Publication Table (%)'!$C$4,AllPublicationData!$D:$D,'Publication Table (%)'!D$7)/
SUMIFS(AllPublicationData!$E:$E,AllPublicationData!$A:$A,'Publication Table (%)'!$B191,AllPublicationData!$B:$B,'Publication Table (%)'!$C$4,AllPublicationData!$D:$D,'Publication Table (%)'!D$7),
SUMIFS(AllPublicationData!$F:$F,AllPublicationData!$A:$A,'Publication Table (%)'!$B191,AllPublicationData!$B:$B,'Publication Table (%)'!D$7)/
SUMIFS(AllPublicationData!$E:$E,AllPublicationData!$A:$A,'Publication Table (%)'!$B191,AllPublicationData!$B:$B,'Publication Table (%)'!D$7)),
IF(AND('Publication Table (%)'!$C$5="Operations cancelled by patient",$C$4&lt;&gt;"NHS Scotland"),
IFERROR(SUMIFS(AllPublicationData!$G:$G,AllPublicationData!$A:$A,'Publication Table (%)'!$B191,AllPublicationData!$B:$B,'Publication Table (%)'!$C$4,AllPublicationData!$D:$D,'Publication Table (%)'!D$7)/
SUMIFS(AllPublicationData!$E:$E,AllPublicationData!$A:$A,'Publication Table (%)'!$B191,AllPublicationData!$B:$B,'Publication Table (%)'!$C$4,AllPublicationData!$D:$D,'Publication Table (%)'!D$7),
SUMIFS(AllPublicationData!$G:$G,AllPublicationData!$A:$A,'Publication Table (%)'!$B191,AllPublicationData!$B:$B,'Publication Table (%)'!D$7)/
SUMIFS(AllPublicationData!$E:$E,AllPublicationData!$A:$A,'Publication Table (%)'!$B191,AllPublicationData!$B:$B,'Publication Table (%)'!D$7)),
IF(AND('Publication Table (%)'!$C$5="Operations cancelled for clinical reasons",$C$4&lt;&gt;"NHS Scotland"),
IFERROR(SUMIFS(AllPublicationData!$H:$H,AllPublicationData!$A:$A,'Publication Table (%)'!$B191,AllPublicationData!$B:$B,'Publication Table (%)'!$C$4,AllPublicationData!$D:$D,'Publication Table (%)'!D$7)/
SUMIFS(AllPublicationData!$E:$E,AllPublicationData!$A:$A,'Publication Table (%)'!$B191,AllPublicationData!$B:$B,'Publication Table (%)'!$C$4,AllPublicationData!$D:$D,'Publication Table (%)'!D$7),
SUMIFS(AllPublicationData!$H:$H,AllPublicationData!$A:$A,'Publication Table (%)'!$B191,AllPublicationData!$B:$B,'Publication Table (%)'!D$7)/
SUMIFS(AllPublicationData!$E:$E,AllPublicationData!$A:$A,'Publication Table (%)'!$B191,AllPublicationData!$B:$B,'Publication Table (%)'!D$7)),
IF(AND('Publication Table (%)'!$C$5="Operations cancelled for non-clinical/capacity reasons",$C$4&lt;&gt;"NHS Scotland"),
IFERROR(SUMIFS(AllPublicationData!$I:$I,AllPublicationData!$A:$A,'Publication Table (%)'!$B191,AllPublicationData!$B:$B,'Publication Table (%)'!$C$4,AllPublicationData!$D:$D,'Publication Table (%)'!D$7)/
SUMIFS(AllPublicationData!$E:$E,AllPublicationData!$A:$A,'Publication Table (%)'!$B191,AllPublicationData!$B:$B,'Publication Table (%)'!$C$4,AllPublicationData!$D:$D,'Publication Table (%)'!D$7),
SUMIFS(AllPublicationData!$I:$I,AllPublicationData!$A:$A,'Publication Table (%)'!$B191,AllPublicationData!$B:$B,'Publication Table (%)'!D$7)/
SUMIFS(AllPublicationData!$E:$E,AllPublicationData!$A:$A,'Publication Table (%)'!$B191,AllPublicationData!$B:$B,'Publication Table (%)'!D$7)),
IF(AND('Publication Table (%)'!$C$5="Cancellations for other reasons",$C$4&lt;&gt;"NHS Scotland"),
IFERROR(SUMIFS(AllPublicationData!$J:$J,AllPublicationData!$A:$A,'Publication Table (%)'!$B191,AllPublicationData!$B:$B,'Publication Table (%)'!$C$4,AllPublicationData!$D:$D,'Publication Table (%)'!D$7)/
SUMIFS(AllPublicationData!$E:$E,AllPublicationData!$A:$A,'Publication Table (%)'!$B191,AllPublicationData!$B:$B,'Publication Table (%)'!$C$4,AllPublicationData!$D:$D,'Publication Table (%)'!D$7),
SUMIFS(AllPublicationData!$J:$J,AllPublicationData!$A:$A,'Publication Table (%)'!$B191,AllPublicationData!$B:$B,'Publication Table (%)'!D$7)/
SUMIFS(AllPublicationData!$E:$E,AllPublicationData!$A:$A,'Publication Table (%)'!$B191,AllPublicationData!$B:$B,'Publication Table (%)'!D$7)),
IF(AND($C$4="NHS Scotland",$C$5="All Cancelled Operations"),
SUMIFS(AllPublicationData!$F:$F,AllPublicationData!$A:$A,'Publication Table'!$B191)/
SUMIFS(AllPublicationData!$E:$E,AllPublicationData!$A:$A,'Publication Table'!$B191),
IF(AND($C$4="NHS Scotland",$C$5="Operations cancelled by patient"),
SUMIFS(AllPublicationData!$G:$G,AllPublicationData!$A:$A,'Publication Table'!$B191)/
SUMIFS(AllPublicationData!$E:$E,AllPublicationData!$A:$A,'Publication Table'!$B191),
IF(AND($C$4="NHS Scotland",$C$5="Operations cancelled for clinical reasons"),
SUMIFS(AllPublicationData!$H:$H,AllPublicationData!$A:$A,'Publication Table'!$B191)/
SUMIFS(AllPublicationData!$E:$E,AllPublicationData!$A:$A,'Publication Table'!$B191),
IF(AND($C$4="NHS Scotland",$C$5="Operations cancelled for non-clinical/capacity reasons"),
SUMIFS(AllPublicationData!$I:$I,AllPublicationData!$A:$A,'Publication Table'!$B191)/
SUMIFS(AllPublicationData!$E:$E,AllPublicationData!$A:$A,'Publication Table'!$B191),
IF(AND($C$4="NHS Scotland",$C$5="Cancellations for other reasons"),
SUMIFS(AllPublicationData!$J:$J,AllPublicationData!$A:$A,'Publication Table'!$B191)/
SUMIFS(AllPublicationData!$E:$E,AllPublicationData!$A:$A,'Publication Table'!$B191)))))))))))</f>
        <v>#DIV/0!</v>
      </c>
      <c r="E191" s="96" t="e">
        <f>IF('Publication Table (%)'!$C$5="All Cancelled Operations",
IFERROR(SUMIFS(AllPublicationData!$F:$F,AllPublicationData!$A:$A,'Publication Table (%)'!$B191,AllPublicationData!$B:$B,'Publication Table (%)'!$C$4,AllPublicationData!$D:$D,'Publication Table (%)'!E$7)/
SUMIFS(AllPublicationData!$E:$E,AllPublicationData!$A:$A,'Publication Table (%)'!$B191,AllPublicationData!$B:$B,'Publication Table (%)'!$C$4,AllPublicationData!$D:$D,'Publication Table (%)'!E$7),
SUMIFS(AllPublicationData!$F:$F,AllPublicationData!$A:$A,'Publication Table (%)'!$B191,AllPublicationData!$B:$B,'Publication Table (%)'!E$7)/
SUMIFS(AllPublicationData!$E:$E,AllPublicationData!$A:$A,'Publication Table (%)'!$B191,AllPublicationData!$B:$B,'Publication Table (%)'!E$7)),
IF('Publication Table (%)'!$C$5="Operations cancelled by patient",
IFERROR(SUMIFS(AllPublicationData!$G:$G,AllPublicationData!$A:$A,'Publication Table (%)'!$B191,AllPublicationData!$B:$B,'Publication Table (%)'!$C$4,AllPublicationData!$D:$D,'Publication Table (%)'!E$7)/
SUMIFS(AllPublicationData!$E:$E,AllPublicationData!$A:$A,'Publication Table (%)'!$B191,AllPublicationData!$B:$B,'Publication Table (%)'!$C$4,AllPublicationData!$D:$D,'Publication Table (%)'!E$7),
SUMIFS(AllPublicationData!$G:$G,AllPublicationData!$A:$A,'Publication Table (%)'!$B191,AllPublicationData!$B:$B,'Publication Table (%)'!E$7)/
SUMIFS(AllPublicationData!$E:$E,AllPublicationData!$A:$A,'Publication Table (%)'!$B191,AllPublicationData!$B:$B,'Publication Table (%)'!E$7)),
IF('Publication Table (%)'!$C$5="Operations cancelled for clinical reasons",
IFERROR(SUMIFS(AllPublicationData!$H:$H,AllPublicationData!$A:$A,'Publication Table (%)'!$B191,AllPublicationData!$B:$B,'Publication Table (%)'!$C$4,AllPublicationData!$D:$D,'Publication Table (%)'!E$7)/
SUMIFS(AllPublicationData!$E:$E,AllPublicationData!$A:$A,'Publication Table (%)'!$B191,AllPublicationData!$B:$B,'Publication Table (%)'!$C$4,AllPublicationData!$D:$D,'Publication Table (%)'!E$7),
SUMIFS(AllPublicationData!$H:$H,AllPublicationData!$A:$A,'Publication Table (%)'!$B191,AllPublicationData!$B:$B,'Publication Table (%)'!E$7)/
SUMIFS(AllPublicationData!$E:$E,AllPublicationData!$A:$A,'Publication Table (%)'!$B191,AllPublicationData!$B:$B,'Publication Table (%)'!E$7)),
IF('Publication Table (%)'!$C$5="Operations cancelled for non-clinical/capacity reasons",
IFERROR(SUMIFS(AllPublicationData!$I:$I,AllPublicationData!$A:$A,'Publication Table (%)'!$B191,AllPublicationData!$B:$B,'Publication Table (%)'!$C$4,AllPublicationData!$D:$D,'Publication Table (%)'!E$7)/
SUMIFS(AllPublicationData!$E:$E,AllPublicationData!$A:$A,'Publication Table (%)'!$B191,AllPublicationData!$B:$B,'Publication Table (%)'!$C$4,AllPublicationData!$D:$D,'Publication Table (%)'!E$7),
SUMIFS(AllPublicationData!$I:$I,AllPublicationData!$A:$A,'Publication Table (%)'!$B191,AllPublicationData!$B:$B,'Publication Table (%)'!E$7)/
SUMIFS(AllPublicationData!$E:$E,AllPublicationData!$A:$A,'Publication Table (%)'!$B191,AllPublicationData!$B:$B,'Publication Table (%)'!E$7)),
IF('Publication Table (%)'!$C$5="Cancellations for other reasons",
IFERROR(SUMIFS(AllPublicationData!$J:$J,AllPublicationData!$A:$A,'Publication Table (%)'!$B191,AllPublicationData!$B:$B,'Publication Table (%)'!$C$4,AllPublicationData!$D:$D,'Publication Table (%)'!E$7)/
SUMIFS(AllPublicationData!$E:$E,AllPublicationData!$A:$A,'Publication Table (%)'!$B191,AllPublicationData!$B:$B,'Publication Table (%)'!$C$4,AllPublicationData!$D:$D,'Publication Table (%)'!E$7),
SUMIFS(AllPublicationData!$J:$J,AllPublicationData!$A:$A,'Publication Table (%)'!$B191,AllPublicationData!$B:$B,'Publication Table (%)'!E$7)/
SUMIFS(AllPublicationData!$E:$E,AllPublicationData!$A:$A,'Publication Table (%)'!$B191,AllPublicationData!$B:$B,'Publication Table (%)'!E$7)))))))</f>
        <v>#DIV/0!</v>
      </c>
      <c r="F191" s="96" t="e">
        <f>IF('Publication Table (%)'!$C$5="All Cancelled Operations",
IFERROR(SUMIFS(AllPublicationData!$F:$F,AllPublicationData!$A:$A,'Publication Table (%)'!$B191,AllPublicationData!$B:$B,'Publication Table (%)'!$C$4,AllPublicationData!$D:$D,'Publication Table (%)'!F$7)/
SUMIFS(AllPublicationData!$E:$E,AllPublicationData!$A:$A,'Publication Table (%)'!$B191,AllPublicationData!$B:$B,'Publication Table (%)'!$C$4,AllPublicationData!$D:$D,'Publication Table (%)'!F$7),
SUMIFS(AllPublicationData!$F:$F,AllPublicationData!$A:$A,'Publication Table (%)'!$B191,AllPublicationData!$B:$B,'Publication Table (%)'!F$7)/
SUMIFS(AllPublicationData!$E:$E,AllPublicationData!$A:$A,'Publication Table (%)'!$B191,AllPublicationData!$B:$B,'Publication Table (%)'!F$7)),
IF('Publication Table (%)'!$C$5="Operations cancelled by patient",
IFERROR(SUMIFS(AllPublicationData!$G:$G,AllPublicationData!$A:$A,'Publication Table (%)'!$B191,AllPublicationData!$B:$B,'Publication Table (%)'!$C$4,AllPublicationData!$D:$D,'Publication Table (%)'!F$7)/
SUMIFS(AllPublicationData!$E:$E,AllPublicationData!$A:$A,'Publication Table (%)'!$B191,AllPublicationData!$B:$B,'Publication Table (%)'!$C$4,AllPublicationData!$D:$D,'Publication Table (%)'!F$7),
SUMIFS(AllPublicationData!$G:$G,AllPublicationData!$A:$A,'Publication Table (%)'!$B191,AllPublicationData!$B:$B,'Publication Table (%)'!F$7)/
SUMIFS(AllPublicationData!$E:$E,AllPublicationData!$A:$A,'Publication Table (%)'!$B191,AllPublicationData!$B:$B,'Publication Table (%)'!F$7)),
IF('Publication Table (%)'!$C$5="Operations cancelled for clinical reasons",
IFERROR(SUMIFS(AllPublicationData!$H:$H,AllPublicationData!$A:$A,'Publication Table (%)'!$B191,AllPublicationData!$B:$B,'Publication Table (%)'!$C$4,AllPublicationData!$D:$D,'Publication Table (%)'!F$7)/
SUMIFS(AllPublicationData!$E:$E,AllPublicationData!$A:$A,'Publication Table (%)'!$B191,AllPublicationData!$B:$B,'Publication Table (%)'!$C$4,AllPublicationData!$D:$D,'Publication Table (%)'!F$7),
SUMIFS(AllPublicationData!$H:$H,AllPublicationData!$A:$A,'Publication Table (%)'!$B191,AllPublicationData!$B:$B,'Publication Table (%)'!F$7)/
SUMIFS(AllPublicationData!$E:$E,AllPublicationData!$A:$A,'Publication Table (%)'!$B191,AllPublicationData!$B:$B,'Publication Table (%)'!F$7)),
IF('Publication Table (%)'!$C$5="Operations cancelled for non-clinical/capacity reasons",
IFERROR(SUMIFS(AllPublicationData!$I:$I,AllPublicationData!$A:$A,'Publication Table (%)'!$B191,AllPublicationData!$B:$B,'Publication Table (%)'!$C$4,AllPublicationData!$D:$D,'Publication Table (%)'!F$7)/
SUMIFS(AllPublicationData!$E:$E,AllPublicationData!$A:$A,'Publication Table (%)'!$B191,AllPublicationData!$B:$B,'Publication Table (%)'!$C$4,AllPublicationData!$D:$D,'Publication Table (%)'!F$7),
SUMIFS(AllPublicationData!$I:$I,AllPublicationData!$A:$A,'Publication Table (%)'!$B191,AllPublicationData!$B:$B,'Publication Table (%)'!F$7)/
SUMIFS(AllPublicationData!$E:$E,AllPublicationData!$A:$A,'Publication Table (%)'!$B191,AllPublicationData!$B:$B,'Publication Table (%)'!F$7)),
IF('Publication Table (%)'!$C$5="Cancellations for other reasons",
IFERROR(SUMIFS(AllPublicationData!$J:$J,AllPublicationData!$A:$A,'Publication Table (%)'!$B191,AllPublicationData!$B:$B,'Publication Table (%)'!$C$4,AllPublicationData!$D:$D,'Publication Table (%)'!F$7)/
SUMIFS(AllPublicationData!$E:$E,AllPublicationData!$A:$A,'Publication Table (%)'!$B191,AllPublicationData!$B:$B,'Publication Table (%)'!$C$4,AllPublicationData!$D:$D,'Publication Table (%)'!F$7),
SUMIFS(AllPublicationData!$J:$J,AllPublicationData!$A:$A,'Publication Table (%)'!$B191,AllPublicationData!$B:$B,'Publication Table (%)'!F$7)/
SUMIFS(AllPublicationData!$E:$E,AllPublicationData!$A:$A,'Publication Table (%)'!$B191,AllPublicationData!$B:$B,'Publication Table (%)'!F$7)))))))</f>
        <v>#DIV/0!</v>
      </c>
      <c r="G191" s="96" t="e">
        <f>IF('Publication Table (%)'!$C$5="All Cancelled Operations",
IFERROR(SUMIFS(AllPublicationData!$F:$F,AllPublicationData!$A:$A,'Publication Table (%)'!$B191,AllPublicationData!$B:$B,'Publication Table (%)'!$C$4,AllPublicationData!$D:$D,'Publication Table (%)'!G$7)/
SUMIFS(AllPublicationData!$E:$E,AllPublicationData!$A:$A,'Publication Table (%)'!$B191,AllPublicationData!$B:$B,'Publication Table (%)'!$C$4,AllPublicationData!$D:$D,'Publication Table (%)'!G$7),
SUMIFS(AllPublicationData!$F:$F,AllPublicationData!$A:$A,'Publication Table (%)'!$B191,AllPublicationData!$B:$B,'Publication Table (%)'!G$7)/
SUMIFS(AllPublicationData!$E:$E,AllPublicationData!$A:$A,'Publication Table (%)'!$B191,AllPublicationData!$B:$B,'Publication Table (%)'!G$7)),
IF('Publication Table (%)'!$C$5="Operations cancelled by patient",
IFERROR(SUMIFS(AllPublicationData!$G:$G,AllPublicationData!$A:$A,'Publication Table (%)'!$B191,AllPublicationData!$B:$B,'Publication Table (%)'!$C$4,AllPublicationData!$D:$D,'Publication Table (%)'!G$7)/
SUMIFS(AllPublicationData!$E:$E,AllPublicationData!$A:$A,'Publication Table (%)'!$B191,AllPublicationData!$B:$B,'Publication Table (%)'!$C$4,AllPublicationData!$D:$D,'Publication Table (%)'!G$7),
SUMIFS(AllPublicationData!$G:$G,AllPublicationData!$A:$A,'Publication Table (%)'!$B191,AllPublicationData!$B:$B,'Publication Table (%)'!G$7)/
SUMIFS(AllPublicationData!$E:$E,AllPublicationData!$A:$A,'Publication Table (%)'!$B191,AllPublicationData!$B:$B,'Publication Table (%)'!G$7)),
IF('Publication Table (%)'!$C$5="Operations cancelled for clinical reasons",
IFERROR(SUMIFS(AllPublicationData!$H:$H,AllPublicationData!$A:$A,'Publication Table (%)'!$B191,AllPublicationData!$B:$B,'Publication Table (%)'!$C$4,AllPublicationData!$D:$D,'Publication Table (%)'!G$7)/
SUMIFS(AllPublicationData!$E:$E,AllPublicationData!$A:$A,'Publication Table (%)'!$B191,AllPublicationData!$B:$B,'Publication Table (%)'!$C$4,AllPublicationData!$D:$D,'Publication Table (%)'!G$7),
SUMIFS(AllPublicationData!$H:$H,AllPublicationData!$A:$A,'Publication Table (%)'!$B191,AllPublicationData!$B:$B,'Publication Table (%)'!G$7)/
SUMIFS(AllPublicationData!$E:$E,AllPublicationData!$A:$A,'Publication Table (%)'!$B191,AllPublicationData!$B:$B,'Publication Table (%)'!G$7)),
IF('Publication Table (%)'!$C$5="Operations cancelled for non-clinical/capacity reasons",
IFERROR(SUMIFS(AllPublicationData!$I:$I,AllPublicationData!$A:$A,'Publication Table (%)'!$B191,AllPublicationData!$B:$B,'Publication Table (%)'!$C$4,AllPublicationData!$D:$D,'Publication Table (%)'!G$7)/
SUMIFS(AllPublicationData!$E:$E,AllPublicationData!$A:$A,'Publication Table (%)'!$B191,AllPublicationData!$B:$B,'Publication Table (%)'!$C$4,AllPublicationData!$D:$D,'Publication Table (%)'!G$7),
SUMIFS(AllPublicationData!$I:$I,AllPublicationData!$A:$A,'Publication Table (%)'!$B191,AllPublicationData!$B:$B,'Publication Table (%)'!G$7)/
SUMIFS(AllPublicationData!$E:$E,AllPublicationData!$A:$A,'Publication Table (%)'!$B191,AllPublicationData!$B:$B,'Publication Table (%)'!G$7)),
IF('Publication Table (%)'!$C$5="Cancellations for other reasons",
IFERROR(SUMIFS(AllPublicationData!$J:$J,AllPublicationData!$A:$A,'Publication Table (%)'!$B191,AllPublicationData!$B:$B,'Publication Table (%)'!$C$4,AllPublicationData!$D:$D,'Publication Table (%)'!G$7)/
SUMIFS(AllPublicationData!$E:$E,AllPublicationData!$A:$A,'Publication Table (%)'!$B191,AllPublicationData!$B:$B,'Publication Table (%)'!$C$4,AllPublicationData!$D:$D,'Publication Table (%)'!G$7),
SUMIFS(AllPublicationData!$J:$J,AllPublicationData!$A:$A,'Publication Table (%)'!$B191,AllPublicationData!$B:$B,'Publication Table (%)'!G$7)/
SUMIFS(AllPublicationData!$E:$E,AllPublicationData!$A:$A,'Publication Table (%)'!$B191,AllPublicationData!$B:$B,'Publication Table (%)'!G$7)))))))</f>
        <v>#DIV/0!</v>
      </c>
      <c r="H191" s="96" t="e">
        <f>IF('Publication Table (%)'!$C$5="All Cancelled Operations",
IFERROR(SUMIFS(AllPublicationData!$F:$F,AllPublicationData!$A:$A,'Publication Table (%)'!$B191,AllPublicationData!$B:$B,'Publication Table (%)'!$C$4,AllPublicationData!$D:$D,'Publication Table (%)'!H$7)/
SUMIFS(AllPublicationData!$E:$E,AllPublicationData!$A:$A,'Publication Table (%)'!$B191,AllPublicationData!$B:$B,'Publication Table (%)'!$C$4,AllPublicationData!$D:$D,'Publication Table (%)'!H$7),
SUMIFS(AllPublicationData!$F:$F,AllPublicationData!$A:$A,'Publication Table (%)'!$B191,AllPublicationData!$B:$B,'Publication Table (%)'!H$7)/
SUMIFS(AllPublicationData!$E:$E,AllPublicationData!$A:$A,'Publication Table (%)'!$B191,AllPublicationData!$B:$B,'Publication Table (%)'!H$7)),
IF('Publication Table (%)'!$C$5="Operations cancelled by patient",
IFERROR(SUMIFS(AllPublicationData!$G:$G,AllPublicationData!$A:$A,'Publication Table (%)'!$B191,AllPublicationData!$B:$B,'Publication Table (%)'!$C$4,AllPublicationData!$D:$D,'Publication Table (%)'!H$7)/
SUMIFS(AllPublicationData!$E:$E,AllPublicationData!$A:$A,'Publication Table (%)'!$B191,AllPublicationData!$B:$B,'Publication Table (%)'!$C$4,AllPublicationData!$D:$D,'Publication Table (%)'!H$7),
SUMIFS(AllPublicationData!$G:$G,AllPublicationData!$A:$A,'Publication Table (%)'!$B191,AllPublicationData!$B:$B,'Publication Table (%)'!H$7)/
SUMIFS(AllPublicationData!$E:$E,AllPublicationData!$A:$A,'Publication Table (%)'!$B191,AllPublicationData!$B:$B,'Publication Table (%)'!H$7)),
IF('Publication Table (%)'!$C$5="Operations cancelled for clinical reasons",
IFERROR(SUMIFS(AllPublicationData!$H:$H,AllPublicationData!$A:$A,'Publication Table (%)'!$B191,AllPublicationData!$B:$B,'Publication Table (%)'!$C$4,AllPublicationData!$D:$D,'Publication Table (%)'!H$7)/
SUMIFS(AllPublicationData!$E:$E,AllPublicationData!$A:$A,'Publication Table (%)'!$B191,AllPublicationData!$B:$B,'Publication Table (%)'!$C$4,AllPublicationData!$D:$D,'Publication Table (%)'!H$7),
SUMIFS(AllPublicationData!$H:$H,AllPublicationData!$A:$A,'Publication Table (%)'!$B191,AllPublicationData!$B:$B,'Publication Table (%)'!H$7)/
SUMIFS(AllPublicationData!$E:$E,AllPublicationData!$A:$A,'Publication Table (%)'!$B191,AllPublicationData!$B:$B,'Publication Table (%)'!H$7)),
IF('Publication Table (%)'!$C$5="Operations cancelled for non-clinical/capacity reasons",
IFERROR(SUMIFS(AllPublicationData!$I:$I,AllPublicationData!$A:$A,'Publication Table (%)'!$B191,AllPublicationData!$B:$B,'Publication Table (%)'!$C$4,AllPublicationData!$D:$D,'Publication Table (%)'!H$7)/
SUMIFS(AllPublicationData!$E:$E,AllPublicationData!$A:$A,'Publication Table (%)'!$B191,AllPublicationData!$B:$B,'Publication Table (%)'!$C$4,AllPublicationData!$D:$D,'Publication Table (%)'!H$7),
SUMIFS(AllPublicationData!$I:$I,AllPublicationData!$A:$A,'Publication Table (%)'!$B191,AllPublicationData!$B:$B,'Publication Table (%)'!H$7)/
SUMIFS(AllPublicationData!$E:$E,AllPublicationData!$A:$A,'Publication Table (%)'!$B191,AllPublicationData!$B:$B,'Publication Table (%)'!H$7)),
IF('Publication Table (%)'!$C$5="Cancellations for other reasons",
IFERROR(SUMIFS(AllPublicationData!$J:$J,AllPublicationData!$A:$A,'Publication Table (%)'!$B191,AllPublicationData!$B:$B,'Publication Table (%)'!$C$4,AllPublicationData!$D:$D,'Publication Table (%)'!H$7)/
SUMIFS(AllPublicationData!$E:$E,AllPublicationData!$A:$A,'Publication Table (%)'!$B191,AllPublicationData!$B:$B,'Publication Table (%)'!$C$4,AllPublicationData!$D:$D,'Publication Table (%)'!H$7),
SUMIFS(AllPublicationData!$J:$J,AllPublicationData!$A:$A,'Publication Table (%)'!$B191,AllPublicationData!$B:$B,'Publication Table (%)'!H$7)/
SUMIFS(AllPublicationData!$E:$E,AllPublicationData!$A:$A,'Publication Table (%)'!$B191,AllPublicationData!$B:$B,'Publication Table (%)'!H$7)))))))</f>
        <v>#DIV/0!</v>
      </c>
      <c r="I191" s="96" t="e">
        <f>IF('Publication Table (%)'!$C$5="All Cancelled Operations",
IFERROR(SUMIFS(AllPublicationData!$F:$F,AllPublicationData!$A:$A,'Publication Table (%)'!$B191,AllPublicationData!$B:$B,'Publication Table (%)'!$C$4,AllPublicationData!$D:$D,'Publication Table (%)'!I$7)/
SUMIFS(AllPublicationData!$E:$E,AllPublicationData!$A:$A,'Publication Table (%)'!$B191,AllPublicationData!$B:$B,'Publication Table (%)'!$C$4,AllPublicationData!$D:$D,'Publication Table (%)'!I$7),
SUMIFS(AllPublicationData!$F:$F,AllPublicationData!$A:$A,'Publication Table (%)'!$B191,AllPublicationData!$B:$B,'Publication Table (%)'!I$7)/
SUMIFS(AllPublicationData!$E:$E,AllPublicationData!$A:$A,'Publication Table (%)'!$B191,AllPublicationData!$B:$B,'Publication Table (%)'!I$7)),
IF('Publication Table (%)'!$C$5="Operations cancelled by patient",
IFERROR(SUMIFS(AllPublicationData!$G:$G,AllPublicationData!$A:$A,'Publication Table (%)'!$B191,AllPublicationData!$B:$B,'Publication Table (%)'!$C$4,AllPublicationData!$D:$D,'Publication Table (%)'!I$7)/
SUMIFS(AllPublicationData!$E:$E,AllPublicationData!$A:$A,'Publication Table (%)'!$B191,AllPublicationData!$B:$B,'Publication Table (%)'!$C$4,AllPublicationData!$D:$D,'Publication Table (%)'!I$7),
SUMIFS(AllPublicationData!$G:$G,AllPublicationData!$A:$A,'Publication Table (%)'!$B191,AllPublicationData!$B:$B,'Publication Table (%)'!I$7)/
SUMIFS(AllPublicationData!$E:$E,AllPublicationData!$A:$A,'Publication Table (%)'!$B191,AllPublicationData!$B:$B,'Publication Table (%)'!I$7)),
IF('Publication Table (%)'!$C$5="Operations cancelled for clinical reasons",
IFERROR(SUMIFS(AllPublicationData!$H:$H,AllPublicationData!$A:$A,'Publication Table (%)'!$B191,AllPublicationData!$B:$B,'Publication Table (%)'!$C$4,AllPublicationData!$D:$D,'Publication Table (%)'!I$7)/
SUMIFS(AllPublicationData!$E:$E,AllPublicationData!$A:$A,'Publication Table (%)'!$B191,AllPublicationData!$B:$B,'Publication Table (%)'!$C$4,AllPublicationData!$D:$D,'Publication Table (%)'!I$7),
SUMIFS(AllPublicationData!$H:$H,AllPublicationData!$A:$A,'Publication Table (%)'!$B191,AllPublicationData!$B:$B,'Publication Table (%)'!I$7)/
SUMIFS(AllPublicationData!$E:$E,AllPublicationData!$A:$A,'Publication Table (%)'!$B191,AllPublicationData!$B:$B,'Publication Table (%)'!I$7)),
IF('Publication Table (%)'!$C$5="Operations cancelled for non-clinical/capacity reasons",
IFERROR(SUMIFS(AllPublicationData!$I:$I,AllPublicationData!$A:$A,'Publication Table (%)'!$B191,AllPublicationData!$B:$B,'Publication Table (%)'!$C$4,AllPublicationData!$D:$D,'Publication Table (%)'!I$7)/
SUMIFS(AllPublicationData!$E:$E,AllPublicationData!$A:$A,'Publication Table (%)'!$B191,AllPublicationData!$B:$B,'Publication Table (%)'!$C$4,AllPublicationData!$D:$D,'Publication Table (%)'!I$7),
SUMIFS(AllPublicationData!$I:$I,AllPublicationData!$A:$A,'Publication Table (%)'!$B191,AllPublicationData!$B:$B,'Publication Table (%)'!I$7)/
SUMIFS(AllPublicationData!$E:$E,AllPublicationData!$A:$A,'Publication Table (%)'!$B191,AllPublicationData!$B:$B,'Publication Table (%)'!I$7)),
IF('Publication Table (%)'!$C$5="Cancellations for other reasons",
IFERROR(SUMIFS(AllPublicationData!$J:$J,AllPublicationData!$A:$A,'Publication Table (%)'!$B191,AllPublicationData!$B:$B,'Publication Table (%)'!$C$4,AllPublicationData!$D:$D,'Publication Table (%)'!I$7)/
SUMIFS(AllPublicationData!$E:$E,AllPublicationData!$A:$A,'Publication Table (%)'!$B191,AllPublicationData!$B:$B,'Publication Table (%)'!$C$4,AllPublicationData!$D:$D,'Publication Table (%)'!I$7),
SUMIFS(AllPublicationData!$J:$J,AllPublicationData!$A:$A,'Publication Table (%)'!$B191,AllPublicationData!$B:$B,'Publication Table (%)'!I$7)/
SUMIFS(AllPublicationData!$E:$E,AllPublicationData!$A:$A,'Publication Table (%)'!$B191,AllPublicationData!$B:$B,'Publication Table (%)'!I$7)))))))</f>
        <v>#DIV/0!</v>
      </c>
      <c r="J191" s="96" t="e">
        <f>IF('Publication Table (%)'!$C$5="All Cancelled Operations",
IFERROR(SUMIFS(AllPublicationData!$F:$F,AllPublicationData!$A:$A,'Publication Table (%)'!$B191,AllPublicationData!$B:$B,'Publication Table (%)'!$C$4,AllPublicationData!$D:$D,'Publication Table (%)'!J$7)/
SUMIFS(AllPublicationData!$E:$E,AllPublicationData!$A:$A,'Publication Table (%)'!$B191,AllPublicationData!$B:$B,'Publication Table (%)'!$C$4,AllPublicationData!$D:$D,'Publication Table (%)'!J$7),
SUMIFS(AllPublicationData!$F:$F,AllPublicationData!$A:$A,'Publication Table (%)'!$B191,AllPublicationData!$B:$B,'Publication Table (%)'!J$7)/
SUMIFS(AllPublicationData!$E:$E,AllPublicationData!$A:$A,'Publication Table (%)'!$B191,AllPublicationData!$B:$B,'Publication Table (%)'!J$7)),
IF('Publication Table (%)'!$C$5="Operations cancelled by patient",
IFERROR(SUMIFS(AllPublicationData!$G:$G,AllPublicationData!$A:$A,'Publication Table (%)'!$B191,AllPublicationData!$B:$B,'Publication Table (%)'!$C$4,AllPublicationData!$D:$D,'Publication Table (%)'!J$7)/
SUMIFS(AllPublicationData!$E:$E,AllPublicationData!$A:$A,'Publication Table (%)'!$B191,AllPublicationData!$B:$B,'Publication Table (%)'!$C$4,AllPublicationData!$D:$D,'Publication Table (%)'!J$7),
SUMIFS(AllPublicationData!$G:$G,AllPublicationData!$A:$A,'Publication Table (%)'!$B191,AllPublicationData!$B:$B,'Publication Table (%)'!J$7)/
SUMIFS(AllPublicationData!$E:$E,AllPublicationData!$A:$A,'Publication Table (%)'!$B191,AllPublicationData!$B:$B,'Publication Table (%)'!J$7)),
IF('Publication Table (%)'!$C$5="Operations cancelled for clinical reasons",
IFERROR(SUMIFS(AllPublicationData!$H:$H,AllPublicationData!$A:$A,'Publication Table (%)'!$B191,AllPublicationData!$B:$B,'Publication Table (%)'!$C$4,AllPublicationData!$D:$D,'Publication Table (%)'!J$7)/
SUMIFS(AllPublicationData!$E:$E,AllPublicationData!$A:$A,'Publication Table (%)'!$B191,AllPublicationData!$B:$B,'Publication Table (%)'!$C$4,AllPublicationData!$D:$D,'Publication Table (%)'!J$7),
SUMIFS(AllPublicationData!$H:$H,AllPublicationData!$A:$A,'Publication Table (%)'!$B191,AllPublicationData!$B:$B,'Publication Table (%)'!J$7)/
SUMIFS(AllPublicationData!$E:$E,AllPublicationData!$A:$A,'Publication Table (%)'!$B191,AllPublicationData!$B:$B,'Publication Table (%)'!J$7)),
IF('Publication Table (%)'!$C$5="Operations cancelled for non-clinical/capacity reasons",
IFERROR(SUMIFS(AllPublicationData!$I:$I,AllPublicationData!$A:$A,'Publication Table (%)'!$B191,AllPublicationData!$B:$B,'Publication Table (%)'!$C$4,AllPublicationData!$D:$D,'Publication Table (%)'!J$7)/
SUMIFS(AllPublicationData!$E:$E,AllPublicationData!$A:$A,'Publication Table (%)'!$B191,AllPublicationData!$B:$B,'Publication Table (%)'!$C$4,AllPublicationData!$D:$D,'Publication Table (%)'!J$7),
SUMIFS(AllPublicationData!$I:$I,AllPublicationData!$A:$A,'Publication Table (%)'!$B191,AllPublicationData!$B:$B,'Publication Table (%)'!J$7)/
SUMIFS(AllPublicationData!$E:$E,AllPublicationData!$A:$A,'Publication Table (%)'!$B191,AllPublicationData!$B:$B,'Publication Table (%)'!J$7)),
IF('Publication Table (%)'!$C$5="Cancellations for other reasons",
IFERROR(SUMIFS(AllPublicationData!$J:$J,AllPublicationData!$A:$A,'Publication Table (%)'!$B191,AllPublicationData!$B:$B,'Publication Table (%)'!$C$4,AllPublicationData!$D:$D,'Publication Table (%)'!J$7)/
SUMIFS(AllPublicationData!$E:$E,AllPublicationData!$A:$A,'Publication Table (%)'!$B191,AllPublicationData!$B:$B,'Publication Table (%)'!$C$4,AllPublicationData!$D:$D,'Publication Table (%)'!J$7),
SUMIFS(AllPublicationData!$J:$J,AllPublicationData!$A:$A,'Publication Table (%)'!$B191,AllPublicationData!$B:$B,'Publication Table (%)'!J$7)/
SUMIFS(AllPublicationData!$E:$E,AllPublicationData!$A:$A,'Publication Table (%)'!$B191,AllPublicationData!$B:$B,'Publication Table (%)'!J$7)))))))</f>
        <v>#DIV/0!</v>
      </c>
      <c r="K191" s="96" t="e">
        <f>IF('Publication Table (%)'!$C$5="All Cancelled Operations",
IFERROR(SUMIFS(AllPublicationData!$F:$F,AllPublicationData!$A:$A,'Publication Table (%)'!$B191,AllPublicationData!$B:$B,'Publication Table (%)'!$C$4,AllPublicationData!$D:$D,'Publication Table (%)'!K$7)/
SUMIFS(AllPublicationData!$E:$E,AllPublicationData!$A:$A,'Publication Table (%)'!$B191,AllPublicationData!$B:$B,'Publication Table (%)'!$C$4,AllPublicationData!$D:$D,'Publication Table (%)'!K$7),
SUMIFS(AllPublicationData!$F:$F,AllPublicationData!$A:$A,'Publication Table (%)'!$B191,AllPublicationData!$B:$B,'Publication Table (%)'!K$7)/
SUMIFS(AllPublicationData!$E:$E,AllPublicationData!$A:$A,'Publication Table (%)'!$B191,AllPublicationData!$B:$B,'Publication Table (%)'!K$7)),
IF('Publication Table (%)'!$C$5="Operations cancelled by patient",
IFERROR(SUMIFS(AllPublicationData!$G:$G,AllPublicationData!$A:$A,'Publication Table (%)'!$B191,AllPublicationData!$B:$B,'Publication Table (%)'!$C$4,AllPublicationData!$D:$D,'Publication Table (%)'!K$7)/
SUMIFS(AllPublicationData!$E:$E,AllPublicationData!$A:$A,'Publication Table (%)'!$B191,AllPublicationData!$B:$B,'Publication Table (%)'!$C$4,AllPublicationData!$D:$D,'Publication Table (%)'!K$7),
SUMIFS(AllPublicationData!$G:$G,AllPublicationData!$A:$A,'Publication Table (%)'!$B191,AllPublicationData!$B:$B,'Publication Table (%)'!K$7)/
SUMIFS(AllPublicationData!$E:$E,AllPublicationData!$A:$A,'Publication Table (%)'!$B191,AllPublicationData!$B:$B,'Publication Table (%)'!K$7)),
IF('Publication Table (%)'!$C$5="Operations cancelled for clinical reasons",
IFERROR(SUMIFS(AllPublicationData!$H:$H,AllPublicationData!$A:$A,'Publication Table (%)'!$B191,AllPublicationData!$B:$B,'Publication Table (%)'!$C$4,AllPublicationData!$D:$D,'Publication Table (%)'!K$7)/
SUMIFS(AllPublicationData!$E:$E,AllPublicationData!$A:$A,'Publication Table (%)'!$B191,AllPublicationData!$B:$B,'Publication Table (%)'!$C$4,AllPublicationData!$D:$D,'Publication Table (%)'!K$7),
SUMIFS(AllPublicationData!$H:$H,AllPublicationData!$A:$A,'Publication Table (%)'!$B191,AllPublicationData!$B:$B,'Publication Table (%)'!K$7)/
SUMIFS(AllPublicationData!$E:$E,AllPublicationData!$A:$A,'Publication Table (%)'!$B191,AllPublicationData!$B:$B,'Publication Table (%)'!K$7)),
IF('Publication Table (%)'!$C$5="Operations cancelled for non-clinical/capacity reasons",
IFERROR(SUMIFS(AllPublicationData!$I:$I,AllPublicationData!$A:$A,'Publication Table (%)'!$B191,AllPublicationData!$B:$B,'Publication Table (%)'!$C$4,AllPublicationData!$D:$D,'Publication Table (%)'!K$7)/
SUMIFS(AllPublicationData!$E:$E,AllPublicationData!$A:$A,'Publication Table (%)'!$B191,AllPublicationData!$B:$B,'Publication Table (%)'!$C$4,AllPublicationData!$D:$D,'Publication Table (%)'!K$7),
SUMIFS(AllPublicationData!$I:$I,AllPublicationData!$A:$A,'Publication Table (%)'!$B191,AllPublicationData!$B:$B,'Publication Table (%)'!K$7)/
SUMIFS(AllPublicationData!$E:$E,AllPublicationData!$A:$A,'Publication Table (%)'!$B191,AllPublicationData!$B:$B,'Publication Table (%)'!K$7)),
IF('Publication Table (%)'!$C$5="Cancellations for other reasons",
IFERROR(SUMIFS(AllPublicationData!$J:$J,AllPublicationData!$A:$A,'Publication Table (%)'!$B191,AllPublicationData!$B:$B,'Publication Table (%)'!$C$4,AllPublicationData!$D:$D,'Publication Table (%)'!K$7)/
SUMIFS(AllPublicationData!$E:$E,AllPublicationData!$A:$A,'Publication Table (%)'!$B191,AllPublicationData!$B:$B,'Publication Table (%)'!$C$4,AllPublicationData!$D:$D,'Publication Table (%)'!K$7),
SUMIFS(AllPublicationData!$J:$J,AllPublicationData!$A:$A,'Publication Table (%)'!$B191,AllPublicationData!$B:$B,'Publication Table (%)'!K$7)/
SUMIFS(AllPublicationData!$E:$E,AllPublicationData!$A:$A,'Publication Table (%)'!$B191,AllPublicationData!$B:$B,'Publication Table (%)'!K$7)))))))</f>
        <v>#DIV/0!</v>
      </c>
      <c r="L191" s="96" t="e">
        <f>IF('Publication Table (%)'!$C$5="All Cancelled Operations",
IFERROR(SUMIFS(AllPublicationData!$F:$F,AllPublicationData!$A:$A,'Publication Table (%)'!$B191,AllPublicationData!$B:$B,'Publication Table (%)'!$C$4,AllPublicationData!$D:$D,'Publication Table (%)'!L$7)/
SUMIFS(AllPublicationData!$E:$E,AllPublicationData!$A:$A,'Publication Table (%)'!$B191,AllPublicationData!$B:$B,'Publication Table (%)'!$C$4,AllPublicationData!$D:$D,'Publication Table (%)'!L$7),
SUMIFS(AllPublicationData!$F:$F,AllPublicationData!$A:$A,'Publication Table (%)'!$B191,AllPublicationData!$B:$B,'Publication Table (%)'!L$7)/
SUMIFS(AllPublicationData!$E:$E,AllPublicationData!$A:$A,'Publication Table (%)'!$B191,AllPublicationData!$B:$B,'Publication Table (%)'!L$7)),
IF('Publication Table (%)'!$C$5="Operations cancelled by patient",
IFERROR(SUMIFS(AllPublicationData!$G:$G,AllPublicationData!$A:$A,'Publication Table (%)'!$B191,AllPublicationData!$B:$B,'Publication Table (%)'!$C$4,AllPublicationData!$D:$D,'Publication Table (%)'!L$7)/
SUMIFS(AllPublicationData!$E:$E,AllPublicationData!$A:$A,'Publication Table (%)'!$B191,AllPublicationData!$B:$B,'Publication Table (%)'!$C$4,AllPublicationData!$D:$D,'Publication Table (%)'!L$7),
SUMIFS(AllPublicationData!$G:$G,AllPublicationData!$A:$A,'Publication Table (%)'!$B191,AllPublicationData!$B:$B,'Publication Table (%)'!L$7)/
SUMIFS(AllPublicationData!$E:$E,AllPublicationData!$A:$A,'Publication Table (%)'!$B191,AllPublicationData!$B:$B,'Publication Table (%)'!L$7)),
IF('Publication Table (%)'!$C$5="Operations cancelled for clinical reasons",
IFERROR(SUMIFS(AllPublicationData!$H:$H,AllPublicationData!$A:$A,'Publication Table (%)'!$B191,AllPublicationData!$B:$B,'Publication Table (%)'!$C$4,AllPublicationData!$D:$D,'Publication Table (%)'!L$7)/
SUMIFS(AllPublicationData!$E:$E,AllPublicationData!$A:$A,'Publication Table (%)'!$B191,AllPublicationData!$B:$B,'Publication Table (%)'!$C$4,AllPublicationData!$D:$D,'Publication Table (%)'!L$7),
SUMIFS(AllPublicationData!$H:$H,AllPublicationData!$A:$A,'Publication Table (%)'!$B191,AllPublicationData!$B:$B,'Publication Table (%)'!L$7)/
SUMIFS(AllPublicationData!$E:$E,AllPublicationData!$A:$A,'Publication Table (%)'!$B191,AllPublicationData!$B:$B,'Publication Table (%)'!L$7)),
IF('Publication Table (%)'!$C$5="Operations cancelled for non-clinical/capacity reasons",
IFERROR(SUMIFS(AllPublicationData!$I:$I,AllPublicationData!$A:$A,'Publication Table (%)'!$B191,AllPublicationData!$B:$B,'Publication Table (%)'!$C$4,AllPublicationData!$D:$D,'Publication Table (%)'!L$7)/
SUMIFS(AllPublicationData!$E:$E,AllPublicationData!$A:$A,'Publication Table (%)'!$B191,AllPublicationData!$B:$B,'Publication Table (%)'!$C$4,AllPublicationData!$D:$D,'Publication Table (%)'!L$7),
SUMIFS(AllPublicationData!$I:$I,AllPublicationData!$A:$A,'Publication Table (%)'!$B191,AllPublicationData!$B:$B,'Publication Table (%)'!L$7)/
SUMIFS(AllPublicationData!$E:$E,AllPublicationData!$A:$A,'Publication Table (%)'!$B191,AllPublicationData!$B:$B,'Publication Table (%)'!L$7)),
IF('Publication Table (%)'!$C$5="Cancellations for other reasons",
IFERROR(SUMIFS(AllPublicationData!$J:$J,AllPublicationData!$A:$A,'Publication Table (%)'!$B191,AllPublicationData!$B:$B,'Publication Table (%)'!$C$4,AllPublicationData!$D:$D,'Publication Table (%)'!L$7)/
SUMIFS(AllPublicationData!$E:$E,AllPublicationData!$A:$A,'Publication Table (%)'!$B191,AllPublicationData!$B:$B,'Publication Table (%)'!$C$4,AllPublicationData!$D:$D,'Publication Table (%)'!L$7),
SUMIFS(AllPublicationData!$J:$J,AllPublicationData!$A:$A,'Publication Table (%)'!$B191,AllPublicationData!$B:$B,'Publication Table (%)'!L$7)/
SUMIFS(AllPublicationData!$E:$E,AllPublicationData!$A:$A,'Publication Table (%)'!$B191,AllPublicationData!$B:$B,'Publication Table (%)'!L$7)))))))</f>
        <v>#DIV/0!</v>
      </c>
      <c r="M191" s="96" t="e">
        <f>IF('Publication Table (%)'!$C$5="All Cancelled Operations",
IFERROR(SUMIFS(AllPublicationData!$F:$F,AllPublicationData!$A:$A,'Publication Table (%)'!$B191,AllPublicationData!$B:$B,'Publication Table (%)'!$C$4,AllPublicationData!$D:$D,'Publication Table (%)'!M$7)/
SUMIFS(AllPublicationData!$E:$E,AllPublicationData!$A:$A,'Publication Table (%)'!$B191,AllPublicationData!$B:$B,'Publication Table (%)'!$C$4,AllPublicationData!$D:$D,'Publication Table (%)'!M$7),
SUMIFS(AllPublicationData!$F:$F,AllPublicationData!$A:$A,'Publication Table (%)'!$B191,AllPublicationData!$B:$B,'Publication Table (%)'!M$7)/
SUMIFS(AllPublicationData!$E:$E,AllPublicationData!$A:$A,'Publication Table (%)'!$B191,AllPublicationData!$B:$B,'Publication Table (%)'!M$7)),
IF('Publication Table (%)'!$C$5="Operations cancelled by patient",
IFERROR(SUMIFS(AllPublicationData!$G:$G,AllPublicationData!$A:$A,'Publication Table (%)'!$B191,AllPublicationData!$B:$B,'Publication Table (%)'!$C$4,AllPublicationData!$D:$D,'Publication Table (%)'!M$7)/
SUMIFS(AllPublicationData!$E:$E,AllPublicationData!$A:$A,'Publication Table (%)'!$B191,AllPublicationData!$B:$B,'Publication Table (%)'!$C$4,AllPublicationData!$D:$D,'Publication Table (%)'!M$7),
SUMIFS(AllPublicationData!$G:$G,AllPublicationData!$A:$A,'Publication Table (%)'!$B191,AllPublicationData!$B:$B,'Publication Table (%)'!M$7)/
SUMIFS(AllPublicationData!$E:$E,AllPublicationData!$A:$A,'Publication Table (%)'!$B191,AllPublicationData!$B:$B,'Publication Table (%)'!M$7)),
IF('Publication Table (%)'!$C$5="Operations cancelled for clinical reasons",
IFERROR(SUMIFS(AllPublicationData!$H:$H,AllPublicationData!$A:$A,'Publication Table (%)'!$B191,AllPublicationData!$B:$B,'Publication Table (%)'!$C$4,AllPublicationData!$D:$D,'Publication Table (%)'!M$7)/
SUMIFS(AllPublicationData!$E:$E,AllPublicationData!$A:$A,'Publication Table (%)'!$B191,AllPublicationData!$B:$B,'Publication Table (%)'!$C$4,AllPublicationData!$D:$D,'Publication Table (%)'!M$7),
SUMIFS(AllPublicationData!$H:$H,AllPublicationData!$A:$A,'Publication Table (%)'!$B191,AllPublicationData!$B:$B,'Publication Table (%)'!M$7)/
SUMIFS(AllPublicationData!$E:$E,AllPublicationData!$A:$A,'Publication Table (%)'!$B191,AllPublicationData!$B:$B,'Publication Table (%)'!M$7)),
IF('Publication Table (%)'!$C$5="Operations cancelled for non-clinical/capacity reasons",
IFERROR(SUMIFS(AllPublicationData!$I:$I,AllPublicationData!$A:$A,'Publication Table (%)'!$B191,AllPublicationData!$B:$B,'Publication Table (%)'!$C$4,AllPublicationData!$D:$D,'Publication Table (%)'!M$7)/
SUMIFS(AllPublicationData!$E:$E,AllPublicationData!$A:$A,'Publication Table (%)'!$B191,AllPublicationData!$B:$B,'Publication Table (%)'!$C$4,AllPublicationData!$D:$D,'Publication Table (%)'!M$7),
SUMIFS(AllPublicationData!$I:$I,AllPublicationData!$A:$A,'Publication Table (%)'!$B191,AllPublicationData!$B:$B,'Publication Table (%)'!M$7)/
SUMIFS(AllPublicationData!$E:$E,AllPublicationData!$A:$A,'Publication Table (%)'!$B191,AllPublicationData!$B:$B,'Publication Table (%)'!M$7)),
IF('Publication Table (%)'!$C$5="Cancellations for other reasons",
IFERROR(SUMIFS(AllPublicationData!$J:$J,AllPublicationData!$A:$A,'Publication Table (%)'!$B191,AllPublicationData!$B:$B,'Publication Table (%)'!$C$4,AllPublicationData!$D:$D,'Publication Table (%)'!M$7)/
SUMIFS(AllPublicationData!$E:$E,AllPublicationData!$A:$A,'Publication Table (%)'!$B191,AllPublicationData!$B:$B,'Publication Table (%)'!$C$4,AllPublicationData!$D:$D,'Publication Table (%)'!M$7),
SUMIFS(AllPublicationData!$J:$J,AllPublicationData!$A:$A,'Publication Table (%)'!$B191,AllPublicationData!$B:$B,'Publication Table (%)'!M$7)/
SUMIFS(AllPublicationData!$E:$E,AllPublicationData!$A:$A,'Publication Table (%)'!$B191,AllPublicationData!$B:$B,'Publication Table (%)'!M$7)))))))</f>
        <v>#DIV/0!</v>
      </c>
      <c r="N191" s="96" t="e">
        <f>IF('Publication Table (%)'!$C$5="All Cancelled Operations",
IFERROR(SUMIFS(AllPublicationData!$F:$F,AllPublicationData!$A:$A,'Publication Table (%)'!$B191,AllPublicationData!$B:$B,'Publication Table (%)'!$C$4,AllPublicationData!$D:$D,'Publication Table (%)'!N$7)/
SUMIFS(AllPublicationData!$E:$E,AllPublicationData!$A:$A,'Publication Table (%)'!$B191,AllPublicationData!$B:$B,'Publication Table (%)'!$C$4,AllPublicationData!$D:$D,'Publication Table (%)'!N$7),
SUMIFS(AllPublicationData!$F:$F,AllPublicationData!$A:$A,'Publication Table (%)'!$B191,AllPublicationData!$B:$B,'Publication Table (%)'!N$7)/
SUMIFS(AllPublicationData!$E:$E,AllPublicationData!$A:$A,'Publication Table (%)'!$B191,AllPublicationData!$B:$B,'Publication Table (%)'!N$7)),
IF('Publication Table (%)'!$C$5="Operations cancelled by patient",
IFERROR(SUMIFS(AllPublicationData!$G:$G,AllPublicationData!$A:$A,'Publication Table (%)'!$B191,AllPublicationData!$B:$B,'Publication Table (%)'!$C$4,AllPublicationData!$D:$D,'Publication Table (%)'!N$7)/
SUMIFS(AllPublicationData!$E:$E,AllPublicationData!$A:$A,'Publication Table (%)'!$B191,AllPublicationData!$B:$B,'Publication Table (%)'!$C$4,AllPublicationData!$D:$D,'Publication Table (%)'!N$7),
SUMIFS(AllPublicationData!$G:$G,AllPublicationData!$A:$A,'Publication Table (%)'!$B191,AllPublicationData!$B:$B,'Publication Table (%)'!N$7)/
SUMIFS(AllPublicationData!$E:$E,AllPublicationData!$A:$A,'Publication Table (%)'!$B191,AllPublicationData!$B:$B,'Publication Table (%)'!N$7)),
IF('Publication Table (%)'!$C$5="Operations cancelled for clinical reasons",
IFERROR(SUMIFS(AllPublicationData!$H:$H,AllPublicationData!$A:$A,'Publication Table (%)'!$B191,AllPublicationData!$B:$B,'Publication Table (%)'!$C$4,AllPublicationData!$D:$D,'Publication Table (%)'!N$7)/
SUMIFS(AllPublicationData!$E:$E,AllPublicationData!$A:$A,'Publication Table (%)'!$B191,AllPublicationData!$B:$B,'Publication Table (%)'!$C$4,AllPublicationData!$D:$D,'Publication Table (%)'!N$7),
SUMIFS(AllPublicationData!$H:$H,AllPublicationData!$A:$A,'Publication Table (%)'!$B191,AllPublicationData!$B:$B,'Publication Table (%)'!N$7)/
SUMIFS(AllPublicationData!$E:$E,AllPublicationData!$A:$A,'Publication Table (%)'!$B191,AllPublicationData!$B:$B,'Publication Table (%)'!N$7)),
IF('Publication Table (%)'!$C$5="Operations cancelled for non-clinical/capacity reasons",
IFERROR(SUMIFS(AllPublicationData!$I:$I,AllPublicationData!$A:$A,'Publication Table (%)'!$B191,AllPublicationData!$B:$B,'Publication Table (%)'!$C$4,AllPublicationData!$D:$D,'Publication Table (%)'!N$7)/
SUMIFS(AllPublicationData!$E:$E,AllPublicationData!$A:$A,'Publication Table (%)'!$B191,AllPublicationData!$B:$B,'Publication Table (%)'!$C$4,AllPublicationData!$D:$D,'Publication Table (%)'!N$7),
SUMIFS(AllPublicationData!$I:$I,AllPublicationData!$A:$A,'Publication Table (%)'!$B191,AllPublicationData!$B:$B,'Publication Table (%)'!N$7)/
SUMIFS(AllPublicationData!$E:$E,AllPublicationData!$A:$A,'Publication Table (%)'!$B191,AllPublicationData!$B:$B,'Publication Table (%)'!N$7)),
IF('Publication Table (%)'!$C$5="Cancellations for other reasons",
IFERROR(SUMIFS(AllPublicationData!$J:$J,AllPublicationData!$A:$A,'Publication Table (%)'!$B191,AllPublicationData!$B:$B,'Publication Table (%)'!$C$4,AllPublicationData!$D:$D,'Publication Table (%)'!N$7)/
SUMIFS(AllPublicationData!$E:$E,AllPublicationData!$A:$A,'Publication Table (%)'!$B191,AllPublicationData!$B:$B,'Publication Table (%)'!$C$4,AllPublicationData!$D:$D,'Publication Table (%)'!N$7),
SUMIFS(AllPublicationData!$J:$J,AllPublicationData!$A:$A,'Publication Table (%)'!$B191,AllPublicationData!$B:$B,'Publication Table (%)'!N$7)/
SUMIFS(AllPublicationData!$E:$E,AllPublicationData!$A:$A,'Publication Table (%)'!$B191,AllPublicationData!$B:$B,'Publication Table (%)'!N$7)))))))</f>
        <v>#DIV/0!</v>
      </c>
      <c r="O191" s="96" t="e">
        <f>IF('Publication Table (%)'!$C$5="All Cancelled Operations",
IFERROR(SUMIFS(AllPublicationData!$F:$F,AllPublicationData!$A:$A,'Publication Table (%)'!$B191,AllPublicationData!$B:$B,'Publication Table (%)'!$C$4,AllPublicationData!$D:$D,'Publication Table (%)'!O$7)/
SUMIFS(AllPublicationData!$E:$E,AllPublicationData!$A:$A,'Publication Table (%)'!$B191,AllPublicationData!$B:$B,'Publication Table (%)'!$C$4,AllPublicationData!$D:$D,'Publication Table (%)'!O$7),
SUMIFS(AllPublicationData!$F:$F,AllPublicationData!$A:$A,'Publication Table (%)'!$B191,AllPublicationData!$B:$B,'Publication Table (%)'!O$7)/
SUMIFS(AllPublicationData!$E:$E,AllPublicationData!$A:$A,'Publication Table (%)'!$B191,AllPublicationData!$B:$B,'Publication Table (%)'!O$7)),
IF('Publication Table (%)'!$C$5="Operations cancelled by patient",
IFERROR(SUMIFS(AllPublicationData!$G:$G,AllPublicationData!$A:$A,'Publication Table (%)'!$B191,AllPublicationData!$B:$B,'Publication Table (%)'!$C$4,AllPublicationData!$D:$D,'Publication Table (%)'!O$7)/
SUMIFS(AllPublicationData!$E:$E,AllPublicationData!$A:$A,'Publication Table (%)'!$B191,AllPublicationData!$B:$B,'Publication Table (%)'!$C$4,AllPublicationData!$D:$D,'Publication Table (%)'!O$7),
SUMIFS(AllPublicationData!$G:$G,AllPublicationData!$A:$A,'Publication Table (%)'!$B191,AllPublicationData!$B:$B,'Publication Table (%)'!O$7)/
SUMIFS(AllPublicationData!$E:$E,AllPublicationData!$A:$A,'Publication Table (%)'!$B191,AllPublicationData!$B:$B,'Publication Table (%)'!O$7)),
IF('Publication Table (%)'!$C$5="Operations cancelled for clinical reasons",
IFERROR(SUMIFS(AllPublicationData!$H:$H,AllPublicationData!$A:$A,'Publication Table (%)'!$B191,AllPublicationData!$B:$B,'Publication Table (%)'!$C$4,AllPublicationData!$D:$D,'Publication Table (%)'!O$7)/
SUMIFS(AllPublicationData!$E:$E,AllPublicationData!$A:$A,'Publication Table (%)'!$B191,AllPublicationData!$B:$B,'Publication Table (%)'!$C$4,AllPublicationData!$D:$D,'Publication Table (%)'!O$7),
SUMIFS(AllPublicationData!$H:$H,AllPublicationData!$A:$A,'Publication Table (%)'!$B191,AllPublicationData!$B:$B,'Publication Table (%)'!O$7)/
SUMIFS(AllPublicationData!$E:$E,AllPublicationData!$A:$A,'Publication Table (%)'!$B191,AllPublicationData!$B:$B,'Publication Table (%)'!O$7)),
IF('Publication Table (%)'!$C$5="Operations cancelled for non-clinical/capacity reasons",
IFERROR(SUMIFS(AllPublicationData!$I:$I,AllPublicationData!$A:$A,'Publication Table (%)'!$B191,AllPublicationData!$B:$B,'Publication Table (%)'!$C$4,AllPublicationData!$D:$D,'Publication Table (%)'!O$7)/
SUMIFS(AllPublicationData!$E:$E,AllPublicationData!$A:$A,'Publication Table (%)'!$B191,AllPublicationData!$B:$B,'Publication Table (%)'!$C$4,AllPublicationData!$D:$D,'Publication Table (%)'!O$7),
SUMIFS(AllPublicationData!$I:$I,AllPublicationData!$A:$A,'Publication Table (%)'!$B191,AllPublicationData!$B:$B,'Publication Table (%)'!O$7)/
SUMIFS(AllPublicationData!$E:$E,AllPublicationData!$A:$A,'Publication Table (%)'!$B191,AllPublicationData!$B:$B,'Publication Table (%)'!O$7)),
IF('Publication Table (%)'!$C$5="Cancellations for other reasons",
IFERROR(SUMIFS(AllPublicationData!$J:$J,AllPublicationData!$A:$A,'Publication Table (%)'!$B191,AllPublicationData!$B:$B,'Publication Table (%)'!$C$4,AllPublicationData!$D:$D,'Publication Table (%)'!O$7)/
SUMIFS(AllPublicationData!$E:$E,AllPublicationData!$A:$A,'Publication Table (%)'!$B191,AllPublicationData!$B:$B,'Publication Table (%)'!$C$4,AllPublicationData!$D:$D,'Publication Table (%)'!O$7),
SUMIFS(AllPublicationData!$J:$J,AllPublicationData!$A:$A,'Publication Table (%)'!$B191,AllPublicationData!$B:$B,'Publication Table (%)'!O$7)/
SUMIFS(AllPublicationData!$E:$E,AllPublicationData!$A:$A,'Publication Table (%)'!$B191,AllPublicationData!$B:$B,'Publication Table (%)'!O$7)))))))</f>
        <v>#DIV/0!</v>
      </c>
      <c r="P191" s="96" t="e">
        <f>IF('Publication Table (%)'!$C$5="All Cancelled Operations",
IFERROR(SUMIFS(AllPublicationData!$F:$F,AllPublicationData!$A:$A,'Publication Table (%)'!$B191,AllPublicationData!$B:$B,'Publication Table (%)'!$C$4,AllPublicationData!$D:$D,'Publication Table (%)'!P$7)/
SUMIFS(AllPublicationData!$E:$E,AllPublicationData!$A:$A,'Publication Table (%)'!$B191,AllPublicationData!$B:$B,'Publication Table (%)'!$C$4,AllPublicationData!$D:$D,'Publication Table (%)'!P$7),
SUMIFS(AllPublicationData!$F:$F,AllPublicationData!$A:$A,'Publication Table (%)'!$B191,AllPublicationData!$B:$B,'Publication Table (%)'!P$7)/
SUMIFS(AllPublicationData!$E:$E,AllPublicationData!$A:$A,'Publication Table (%)'!$B191,AllPublicationData!$B:$B,'Publication Table (%)'!P$7)),
IF('Publication Table (%)'!$C$5="Operations cancelled by patient",
IFERROR(SUMIFS(AllPublicationData!$G:$G,AllPublicationData!$A:$A,'Publication Table (%)'!$B191,AllPublicationData!$B:$B,'Publication Table (%)'!$C$4,AllPublicationData!$D:$D,'Publication Table (%)'!P$7)/
SUMIFS(AllPublicationData!$E:$E,AllPublicationData!$A:$A,'Publication Table (%)'!$B191,AllPublicationData!$B:$B,'Publication Table (%)'!$C$4,AllPublicationData!$D:$D,'Publication Table (%)'!P$7),
SUMIFS(AllPublicationData!$G:$G,AllPublicationData!$A:$A,'Publication Table (%)'!$B191,AllPublicationData!$B:$B,'Publication Table (%)'!P$7)/
SUMIFS(AllPublicationData!$E:$E,AllPublicationData!$A:$A,'Publication Table (%)'!$B191,AllPublicationData!$B:$B,'Publication Table (%)'!P$7)),
IF('Publication Table (%)'!$C$5="Operations cancelled for clinical reasons",
IFERROR(SUMIFS(AllPublicationData!$H:$H,AllPublicationData!$A:$A,'Publication Table (%)'!$B191,AllPublicationData!$B:$B,'Publication Table (%)'!$C$4,AllPublicationData!$D:$D,'Publication Table (%)'!P$7)/
SUMIFS(AllPublicationData!$E:$E,AllPublicationData!$A:$A,'Publication Table (%)'!$B191,AllPublicationData!$B:$B,'Publication Table (%)'!$C$4,AllPublicationData!$D:$D,'Publication Table (%)'!P$7),
SUMIFS(AllPublicationData!$H:$H,AllPublicationData!$A:$A,'Publication Table (%)'!$B191,AllPublicationData!$B:$B,'Publication Table (%)'!P$7)/
SUMIFS(AllPublicationData!$E:$E,AllPublicationData!$A:$A,'Publication Table (%)'!$B191,AllPublicationData!$B:$B,'Publication Table (%)'!P$7)),
IF('Publication Table (%)'!$C$5="Operations cancelled for non-clinical/capacity reasons",
IFERROR(SUMIFS(AllPublicationData!$I:$I,AllPublicationData!$A:$A,'Publication Table (%)'!$B191,AllPublicationData!$B:$B,'Publication Table (%)'!$C$4,AllPublicationData!$D:$D,'Publication Table (%)'!P$7)/
SUMIFS(AllPublicationData!$E:$E,AllPublicationData!$A:$A,'Publication Table (%)'!$B191,AllPublicationData!$B:$B,'Publication Table (%)'!$C$4,AllPublicationData!$D:$D,'Publication Table (%)'!P$7),
SUMIFS(AllPublicationData!$I:$I,AllPublicationData!$A:$A,'Publication Table (%)'!$B191,AllPublicationData!$B:$B,'Publication Table (%)'!P$7)/
SUMIFS(AllPublicationData!$E:$E,AllPublicationData!$A:$A,'Publication Table (%)'!$B191,AllPublicationData!$B:$B,'Publication Table (%)'!P$7)),
IF('Publication Table (%)'!$C$5="Cancellations for other reasons",
IFERROR(SUMIFS(AllPublicationData!$J:$J,AllPublicationData!$A:$A,'Publication Table (%)'!$B191,AllPublicationData!$B:$B,'Publication Table (%)'!$C$4,AllPublicationData!$D:$D,'Publication Table (%)'!P$7)/
SUMIFS(AllPublicationData!$E:$E,AllPublicationData!$A:$A,'Publication Table (%)'!$B191,AllPublicationData!$B:$B,'Publication Table (%)'!$C$4,AllPublicationData!$D:$D,'Publication Table (%)'!P$7),
SUMIFS(AllPublicationData!$J:$J,AllPublicationData!$A:$A,'Publication Table (%)'!$B191,AllPublicationData!$B:$B,'Publication Table (%)'!P$7)/
SUMIFS(AllPublicationData!$E:$E,AllPublicationData!$A:$A,'Publication Table (%)'!$B191,AllPublicationData!$B:$B,'Publication Table (%)'!P$7)))))))</f>
        <v>#DIV/0!</v>
      </c>
      <c r="Q191" s="96" t="e">
        <f>IF('Publication Table (%)'!$C$5="All Cancelled Operations",
IFERROR(SUMIFS(AllPublicationData!$F:$F,AllPublicationData!$A:$A,'Publication Table (%)'!$B191,AllPublicationData!$B:$B,'Publication Table (%)'!$C$4,AllPublicationData!$D:$D,'Publication Table (%)'!Q$7)/
SUMIFS(AllPublicationData!$E:$E,AllPublicationData!$A:$A,'Publication Table (%)'!$B191,AllPublicationData!$B:$B,'Publication Table (%)'!$C$4,AllPublicationData!$D:$D,'Publication Table (%)'!Q$7),
SUMIFS(AllPublicationData!$F:$F,AllPublicationData!$A:$A,'Publication Table (%)'!$B191,AllPublicationData!$B:$B,'Publication Table (%)'!Q$7)/
SUMIFS(AllPublicationData!$E:$E,AllPublicationData!$A:$A,'Publication Table (%)'!$B191,AllPublicationData!$B:$B,'Publication Table (%)'!Q$7)),
IF('Publication Table (%)'!$C$5="Operations cancelled by patient",
IFERROR(SUMIFS(AllPublicationData!$G:$G,AllPublicationData!$A:$A,'Publication Table (%)'!$B191,AllPublicationData!$B:$B,'Publication Table (%)'!$C$4,AllPublicationData!$D:$D,'Publication Table (%)'!Q$7)/
SUMIFS(AllPublicationData!$E:$E,AllPublicationData!$A:$A,'Publication Table (%)'!$B191,AllPublicationData!$B:$B,'Publication Table (%)'!$C$4,AllPublicationData!$D:$D,'Publication Table (%)'!Q$7),
SUMIFS(AllPublicationData!$G:$G,AllPublicationData!$A:$A,'Publication Table (%)'!$B191,AllPublicationData!$B:$B,'Publication Table (%)'!Q$7)/
SUMIFS(AllPublicationData!$E:$E,AllPublicationData!$A:$A,'Publication Table (%)'!$B191,AllPublicationData!$B:$B,'Publication Table (%)'!Q$7)),
IF('Publication Table (%)'!$C$5="Operations cancelled for clinical reasons",
IFERROR(SUMIFS(AllPublicationData!$H:$H,AllPublicationData!$A:$A,'Publication Table (%)'!$B191,AllPublicationData!$B:$B,'Publication Table (%)'!$C$4,AllPublicationData!$D:$D,'Publication Table (%)'!Q$7)/
SUMIFS(AllPublicationData!$E:$E,AllPublicationData!$A:$A,'Publication Table (%)'!$B191,AllPublicationData!$B:$B,'Publication Table (%)'!$C$4,AllPublicationData!$D:$D,'Publication Table (%)'!Q$7),
SUMIFS(AllPublicationData!$H:$H,AllPublicationData!$A:$A,'Publication Table (%)'!$B191,AllPublicationData!$B:$B,'Publication Table (%)'!Q$7)/
SUMIFS(AllPublicationData!$E:$E,AllPublicationData!$A:$A,'Publication Table (%)'!$B191,AllPublicationData!$B:$B,'Publication Table (%)'!Q$7)),
IF('Publication Table (%)'!$C$5="Operations cancelled for non-clinical/capacity reasons",
IFERROR(SUMIFS(AllPublicationData!$I:$I,AllPublicationData!$A:$A,'Publication Table (%)'!$B191,AllPublicationData!$B:$B,'Publication Table (%)'!$C$4,AllPublicationData!$D:$D,'Publication Table (%)'!Q$7)/
SUMIFS(AllPublicationData!$E:$E,AllPublicationData!$A:$A,'Publication Table (%)'!$B191,AllPublicationData!$B:$B,'Publication Table (%)'!$C$4,AllPublicationData!$D:$D,'Publication Table (%)'!Q$7),
SUMIFS(AllPublicationData!$I:$I,AllPublicationData!$A:$A,'Publication Table (%)'!$B191,AllPublicationData!$B:$B,'Publication Table (%)'!Q$7)/
SUMIFS(AllPublicationData!$E:$E,AllPublicationData!$A:$A,'Publication Table (%)'!$B191,AllPublicationData!$B:$B,'Publication Table (%)'!Q$7)),
IF('Publication Table (%)'!$C$5="Cancellations for other reasons",
IFERROR(SUMIFS(AllPublicationData!$J:$J,AllPublicationData!$A:$A,'Publication Table (%)'!$B191,AllPublicationData!$B:$B,'Publication Table (%)'!$C$4,AllPublicationData!$D:$D,'Publication Table (%)'!Q$7)/
SUMIFS(AllPublicationData!$E:$E,AllPublicationData!$A:$A,'Publication Table (%)'!$B191,AllPublicationData!$B:$B,'Publication Table (%)'!$C$4,AllPublicationData!$D:$D,'Publication Table (%)'!Q$7),
SUMIFS(AllPublicationData!$J:$J,AllPublicationData!$A:$A,'Publication Table (%)'!$B191,AllPublicationData!$B:$B,'Publication Table (%)'!Q$7)/
SUMIFS(AllPublicationData!$E:$E,AllPublicationData!$A:$A,'Publication Table (%)'!$B191,AllPublicationData!$B:$B,'Publication Table (%)'!Q$7)))))))</f>
        <v>#DIV/0!</v>
      </c>
      <c r="R191" s="96" t="e">
        <f>IF('Publication Table (%)'!$C$5="All Cancelled Operations",
IFERROR(SUMIFS(AllPublicationData!$F:$F,AllPublicationData!$A:$A,'Publication Table (%)'!$B191,AllPublicationData!$B:$B,'Publication Table (%)'!$C$4,AllPublicationData!$D:$D,'Publication Table (%)'!R$7)/
SUMIFS(AllPublicationData!$E:$E,AllPublicationData!$A:$A,'Publication Table (%)'!$B191,AllPublicationData!$B:$B,'Publication Table (%)'!$C$4,AllPublicationData!$D:$D,'Publication Table (%)'!R$7),
SUMIFS(AllPublicationData!$F:$F,AllPublicationData!$A:$A,'Publication Table (%)'!$B191,AllPublicationData!$B:$B,'Publication Table (%)'!R$7)/
SUMIFS(AllPublicationData!$E:$E,AllPublicationData!$A:$A,'Publication Table (%)'!$B191,AllPublicationData!$B:$B,'Publication Table (%)'!R$7)),
IF('Publication Table (%)'!$C$5="Operations cancelled by patient",
IFERROR(SUMIFS(AllPublicationData!$G:$G,AllPublicationData!$A:$A,'Publication Table (%)'!$B191,AllPublicationData!$B:$B,'Publication Table (%)'!$C$4,AllPublicationData!$D:$D,'Publication Table (%)'!R$7)/
SUMIFS(AllPublicationData!$E:$E,AllPublicationData!$A:$A,'Publication Table (%)'!$B191,AllPublicationData!$B:$B,'Publication Table (%)'!$C$4,AllPublicationData!$D:$D,'Publication Table (%)'!R$7),
SUMIFS(AllPublicationData!$G:$G,AllPublicationData!$A:$A,'Publication Table (%)'!$B191,AllPublicationData!$B:$B,'Publication Table (%)'!R$7)/
SUMIFS(AllPublicationData!$E:$E,AllPublicationData!$A:$A,'Publication Table (%)'!$B191,AllPublicationData!$B:$B,'Publication Table (%)'!R$7)),
IF('Publication Table (%)'!$C$5="Operations cancelled for clinical reasons",
IFERROR(SUMIFS(AllPublicationData!$H:$H,AllPublicationData!$A:$A,'Publication Table (%)'!$B191,AllPublicationData!$B:$B,'Publication Table (%)'!$C$4,AllPublicationData!$D:$D,'Publication Table (%)'!R$7)/
SUMIFS(AllPublicationData!$E:$E,AllPublicationData!$A:$A,'Publication Table (%)'!$B191,AllPublicationData!$B:$B,'Publication Table (%)'!$C$4,AllPublicationData!$D:$D,'Publication Table (%)'!R$7),
SUMIFS(AllPublicationData!$H:$H,AllPublicationData!$A:$A,'Publication Table (%)'!$B191,AllPublicationData!$B:$B,'Publication Table (%)'!R$7)/
SUMIFS(AllPublicationData!$E:$E,AllPublicationData!$A:$A,'Publication Table (%)'!$B191,AllPublicationData!$B:$B,'Publication Table (%)'!R$7)),
IF('Publication Table (%)'!$C$5="Operations cancelled for non-clinical/capacity reasons",
IFERROR(SUMIFS(AllPublicationData!$I:$I,AllPublicationData!$A:$A,'Publication Table (%)'!$B191,AllPublicationData!$B:$B,'Publication Table (%)'!$C$4,AllPublicationData!$D:$D,'Publication Table (%)'!R$7)/
SUMIFS(AllPublicationData!$E:$E,AllPublicationData!$A:$A,'Publication Table (%)'!$B191,AllPublicationData!$B:$B,'Publication Table (%)'!$C$4,AllPublicationData!$D:$D,'Publication Table (%)'!R$7),
SUMIFS(AllPublicationData!$I:$I,AllPublicationData!$A:$A,'Publication Table (%)'!$B191,AllPublicationData!$B:$B,'Publication Table (%)'!R$7)/
SUMIFS(AllPublicationData!$E:$E,AllPublicationData!$A:$A,'Publication Table (%)'!$B191,AllPublicationData!$B:$B,'Publication Table (%)'!R$7)),
IF('Publication Table (%)'!$C$5="Cancellations for other reasons",
IFERROR(SUMIFS(AllPublicationData!$J:$J,AllPublicationData!$A:$A,'Publication Table (%)'!$B191,AllPublicationData!$B:$B,'Publication Table (%)'!$C$4,AllPublicationData!$D:$D,'Publication Table (%)'!R$7)/
SUMIFS(AllPublicationData!$E:$E,AllPublicationData!$A:$A,'Publication Table (%)'!$B191,AllPublicationData!$B:$B,'Publication Table (%)'!$C$4,AllPublicationData!$D:$D,'Publication Table (%)'!R$7),
SUMIFS(AllPublicationData!$J:$J,AllPublicationData!$A:$A,'Publication Table (%)'!$B191,AllPublicationData!$B:$B,'Publication Table (%)'!R$7)/
SUMIFS(AllPublicationData!$E:$E,AllPublicationData!$A:$A,'Publication Table (%)'!$B191,AllPublicationData!$B:$B,'Publication Table (%)'!R$7)))))))</f>
        <v>#DIV/0!</v>
      </c>
      <c r="S191" s="96" t="e">
        <f>IF('Publication Table (%)'!$C$5="All Cancelled Operations",
IFERROR(SUMIFS(AllPublicationData!$F:$F,AllPublicationData!$A:$A,'Publication Table (%)'!$B191,AllPublicationData!$B:$B,'Publication Table (%)'!$C$4,AllPublicationData!$D:$D,'Publication Table (%)'!S$7)/
SUMIFS(AllPublicationData!$E:$E,AllPublicationData!$A:$A,'Publication Table (%)'!$B191,AllPublicationData!$B:$B,'Publication Table (%)'!$C$4,AllPublicationData!$D:$D,'Publication Table (%)'!S$7),
SUMIFS(AllPublicationData!$F:$F,AllPublicationData!$A:$A,'Publication Table (%)'!$B191,AllPublicationData!$B:$B,'Publication Table (%)'!S$7)/
SUMIFS(AllPublicationData!$E:$E,AllPublicationData!$A:$A,'Publication Table (%)'!$B191,AllPublicationData!$B:$B,'Publication Table (%)'!S$7)),
IF('Publication Table (%)'!$C$5="Operations cancelled by patient",
IFERROR(SUMIFS(AllPublicationData!$G:$G,AllPublicationData!$A:$A,'Publication Table (%)'!$B191,AllPublicationData!$B:$B,'Publication Table (%)'!$C$4,AllPublicationData!$D:$D,'Publication Table (%)'!S$7)/
SUMIFS(AllPublicationData!$E:$E,AllPublicationData!$A:$A,'Publication Table (%)'!$B191,AllPublicationData!$B:$B,'Publication Table (%)'!$C$4,AllPublicationData!$D:$D,'Publication Table (%)'!S$7),
SUMIFS(AllPublicationData!$G:$G,AllPublicationData!$A:$A,'Publication Table (%)'!$B191,AllPublicationData!$B:$B,'Publication Table (%)'!S$7)/
SUMIFS(AllPublicationData!$E:$E,AllPublicationData!$A:$A,'Publication Table (%)'!$B191,AllPublicationData!$B:$B,'Publication Table (%)'!S$7)),
IF('Publication Table (%)'!$C$5="Operations cancelled for clinical reasons",
IFERROR(SUMIFS(AllPublicationData!$H:$H,AllPublicationData!$A:$A,'Publication Table (%)'!$B191,AllPublicationData!$B:$B,'Publication Table (%)'!$C$4,AllPublicationData!$D:$D,'Publication Table (%)'!S$7)/
SUMIFS(AllPublicationData!$E:$E,AllPublicationData!$A:$A,'Publication Table (%)'!$B191,AllPublicationData!$B:$B,'Publication Table (%)'!$C$4,AllPublicationData!$D:$D,'Publication Table (%)'!S$7),
SUMIFS(AllPublicationData!$H:$H,AllPublicationData!$A:$A,'Publication Table (%)'!$B191,AllPublicationData!$B:$B,'Publication Table (%)'!S$7)/
SUMIFS(AllPublicationData!$E:$E,AllPublicationData!$A:$A,'Publication Table (%)'!$B191,AllPublicationData!$B:$B,'Publication Table (%)'!S$7)),
IF('Publication Table (%)'!$C$5="Operations cancelled for non-clinical/capacity reasons",
IFERROR(SUMIFS(AllPublicationData!$I:$I,AllPublicationData!$A:$A,'Publication Table (%)'!$B191,AllPublicationData!$B:$B,'Publication Table (%)'!$C$4,AllPublicationData!$D:$D,'Publication Table (%)'!S$7)/
SUMIFS(AllPublicationData!$E:$E,AllPublicationData!$A:$A,'Publication Table (%)'!$B191,AllPublicationData!$B:$B,'Publication Table (%)'!$C$4,AllPublicationData!$D:$D,'Publication Table (%)'!S$7),
SUMIFS(AllPublicationData!$I:$I,AllPublicationData!$A:$A,'Publication Table (%)'!$B191,AllPublicationData!$B:$B,'Publication Table (%)'!S$7)/
SUMIFS(AllPublicationData!$E:$E,AllPublicationData!$A:$A,'Publication Table (%)'!$B191,AllPublicationData!$B:$B,'Publication Table (%)'!S$7)),
IF('Publication Table (%)'!$C$5="Cancellations for other reasons",
IFERROR(SUMIFS(AllPublicationData!$J:$J,AllPublicationData!$A:$A,'Publication Table (%)'!$B191,AllPublicationData!$B:$B,'Publication Table (%)'!$C$4,AllPublicationData!$D:$D,'Publication Table (%)'!S$7)/
SUMIFS(AllPublicationData!$E:$E,AllPublicationData!$A:$A,'Publication Table (%)'!$B191,AllPublicationData!$B:$B,'Publication Table (%)'!$C$4,AllPublicationData!$D:$D,'Publication Table (%)'!S$7),
SUMIFS(AllPublicationData!$J:$J,AllPublicationData!$A:$A,'Publication Table (%)'!$B191,AllPublicationData!$B:$B,'Publication Table (%)'!S$7)/
SUMIFS(AllPublicationData!$E:$E,AllPublicationData!$A:$A,'Publication Table (%)'!$B191,AllPublicationData!$B:$B,'Publication Table (%)'!S$7)))))))</f>
        <v>#DIV/0!</v>
      </c>
    </row>
    <row r="192" spans="3:19" x14ac:dyDescent="0.35">
      <c r="C192" s="112">
        <f>IF('Publication Table (%)'!$C$5="All Cancelled Operations",
SUMIFS(AllPublicationData!$F:$F,AllPublicationData!$A:$A,'Publication Table (%)'!$B192,AllPublicationData!$B:$B,'Publication Table (%)'!$C$4),
IF('Publication Table (%)'!$C$5="Operations cancelled by patient",
SUMIFS(AllPublicationData!$G:$G,AllPublicationData!$A:$A,'Publication Table (%)'!$B192,AllPublicationData!$B:$B,'Publication Table (%)'!$C$4),
IF('Publication Table (%)'!$C$5="Operations cancelled for clinical reasons",
SUMIFS(AllPublicationData!$H:$H,AllPublicationData!$A:$A,'Publication Table (%)'!$B192,AllPublicationData!$B:$B,'Publication Table (%)'!$C$4),
IF('Publication Table (%)'!$C$5="Operations cancelled for non-clinical/capacity reasons",
SUMIFS(AllPublicationData!$I:$I,AllPublicationData!$A:$A,'Publication Table (%)'!$B192,AllPublicationData!$B:$B,'Publication Table (%)'!$C$4),
IF('Publication Table (%)'!$C$5="Cancellations for other reasons",
SUMIFS(AllPublicationData!$J:$J,AllPublicationData!$A:$A,'Publication Table (%)'!$B192,AllPublicationData!$B:$B,'Publication Table (%)'!$C$4))))))+
IF(AND($C$4="NHS Scotland",$C$5="All Cancelled Operations"),
SUMIFS(AllPublicationData!$F:$F,AllPublicationData!$A:$A,'Publication Table (%)'!$B192),
IF(AND($C$4="NHS Scotland",$C$5="Operations cancelled by patient"),
SUMIFS(AllPublicationData!$G:$G,AllPublicationData!$A:$A,'Publication Table (%)'!$B192),
IF(AND($C$4="NHS Scotland",$C$5="Operations cancelled for clinical reasons"),
SUMIFS(AllPublicationData!$H:$H,AllPublicationData!$A:$A,'Publication Table (%)'!$B192),
IF(AND($C$4="NHS Scotland",$C$5="Operations cancelled for non-clinical/capacity reasons"),
SUMIFS(AllPublicationData!$I:$I,AllPublicationData!$A:$A,'Publication Table (%)'!$B192),
IF(AND($C$4="NHS Scotland",$C$5="Cancellations for other reasons"),
SUMIFS(AllPublicationData!$J:$J,AllPublicationData!$A:$A,'Publication Table (%)'!$B192))))))</f>
        <v>0</v>
      </c>
      <c r="D192" s="110" t="e">
        <f>IF(AND('Publication Table (%)'!$C$5="All Cancelled Operations",$C$4&lt;&gt;"NHS Scotland"),
IFERROR(SUMIFS(AllPublicationData!$F:$F,AllPublicationData!$A:$A,'Publication Table (%)'!$B192,AllPublicationData!$B:$B,'Publication Table (%)'!$C$4,AllPublicationData!$D:$D,'Publication Table (%)'!D$7)/
SUMIFS(AllPublicationData!$E:$E,AllPublicationData!$A:$A,'Publication Table (%)'!$B192,AllPublicationData!$B:$B,'Publication Table (%)'!$C$4,AllPublicationData!$D:$D,'Publication Table (%)'!D$7),
SUMIFS(AllPublicationData!$F:$F,AllPublicationData!$A:$A,'Publication Table (%)'!$B192,AllPublicationData!$B:$B,'Publication Table (%)'!D$7)/
SUMIFS(AllPublicationData!$E:$E,AllPublicationData!$A:$A,'Publication Table (%)'!$B192,AllPublicationData!$B:$B,'Publication Table (%)'!D$7)),
IF(AND('Publication Table (%)'!$C$5="Operations cancelled by patient",$C$4&lt;&gt;"NHS Scotland"),
IFERROR(SUMIFS(AllPublicationData!$G:$G,AllPublicationData!$A:$A,'Publication Table (%)'!$B192,AllPublicationData!$B:$B,'Publication Table (%)'!$C$4,AllPublicationData!$D:$D,'Publication Table (%)'!D$7)/
SUMIFS(AllPublicationData!$E:$E,AllPublicationData!$A:$A,'Publication Table (%)'!$B192,AllPublicationData!$B:$B,'Publication Table (%)'!$C$4,AllPublicationData!$D:$D,'Publication Table (%)'!D$7),
SUMIFS(AllPublicationData!$G:$G,AllPublicationData!$A:$A,'Publication Table (%)'!$B192,AllPublicationData!$B:$B,'Publication Table (%)'!D$7)/
SUMIFS(AllPublicationData!$E:$E,AllPublicationData!$A:$A,'Publication Table (%)'!$B192,AllPublicationData!$B:$B,'Publication Table (%)'!D$7)),
IF(AND('Publication Table (%)'!$C$5="Operations cancelled for clinical reasons",$C$4&lt;&gt;"NHS Scotland"),
IFERROR(SUMIFS(AllPublicationData!$H:$H,AllPublicationData!$A:$A,'Publication Table (%)'!$B192,AllPublicationData!$B:$B,'Publication Table (%)'!$C$4,AllPublicationData!$D:$D,'Publication Table (%)'!D$7)/
SUMIFS(AllPublicationData!$E:$E,AllPublicationData!$A:$A,'Publication Table (%)'!$B192,AllPublicationData!$B:$B,'Publication Table (%)'!$C$4,AllPublicationData!$D:$D,'Publication Table (%)'!D$7),
SUMIFS(AllPublicationData!$H:$H,AllPublicationData!$A:$A,'Publication Table (%)'!$B192,AllPublicationData!$B:$B,'Publication Table (%)'!D$7)/
SUMIFS(AllPublicationData!$E:$E,AllPublicationData!$A:$A,'Publication Table (%)'!$B192,AllPublicationData!$B:$B,'Publication Table (%)'!D$7)),
IF(AND('Publication Table (%)'!$C$5="Operations cancelled for non-clinical/capacity reasons",$C$4&lt;&gt;"NHS Scotland"),
IFERROR(SUMIFS(AllPublicationData!$I:$I,AllPublicationData!$A:$A,'Publication Table (%)'!$B192,AllPublicationData!$B:$B,'Publication Table (%)'!$C$4,AllPublicationData!$D:$D,'Publication Table (%)'!D$7)/
SUMIFS(AllPublicationData!$E:$E,AllPublicationData!$A:$A,'Publication Table (%)'!$B192,AllPublicationData!$B:$B,'Publication Table (%)'!$C$4,AllPublicationData!$D:$D,'Publication Table (%)'!D$7),
SUMIFS(AllPublicationData!$I:$I,AllPublicationData!$A:$A,'Publication Table (%)'!$B192,AllPublicationData!$B:$B,'Publication Table (%)'!D$7)/
SUMIFS(AllPublicationData!$E:$E,AllPublicationData!$A:$A,'Publication Table (%)'!$B192,AllPublicationData!$B:$B,'Publication Table (%)'!D$7)),
IF(AND('Publication Table (%)'!$C$5="Cancellations for other reasons",$C$4&lt;&gt;"NHS Scotland"),
IFERROR(SUMIFS(AllPublicationData!$J:$J,AllPublicationData!$A:$A,'Publication Table (%)'!$B192,AllPublicationData!$B:$B,'Publication Table (%)'!$C$4,AllPublicationData!$D:$D,'Publication Table (%)'!D$7)/
SUMIFS(AllPublicationData!$E:$E,AllPublicationData!$A:$A,'Publication Table (%)'!$B192,AllPublicationData!$B:$B,'Publication Table (%)'!$C$4,AllPublicationData!$D:$D,'Publication Table (%)'!D$7),
SUMIFS(AllPublicationData!$J:$J,AllPublicationData!$A:$A,'Publication Table (%)'!$B192,AllPublicationData!$B:$B,'Publication Table (%)'!D$7)/
SUMIFS(AllPublicationData!$E:$E,AllPublicationData!$A:$A,'Publication Table (%)'!$B192,AllPublicationData!$B:$B,'Publication Table (%)'!D$7)),
IF(AND($C$4="NHS Scotland",$C$5="All Cancelled Operations"),
SUMIFS(AllPublicationData!$F:$F,AllPublicationData!$A:$A,'Publication Table'!$B192)/
SUMIFS(AllPublicationData!$E:$E,AllPublicationData!$A:$A,'Publication Table'!$B192),
IF(AND($C$4="NHS Scotland",$C$5="Operations cancelled by patient"),
SUMIFS(AllPublicationData!$G:$G,AllPublicationData!$A:$A,'Publication Table'!$B192)/
SUMIFS(AllPublicationData!$E:$E,AllPublicationData!$A:$A,'Publication Table'!$B192),
IF(AND($C$4="NHS Scotland",$C$5="Operations cancelled for clinical reasons"),
SUMIFS(AllPublicationData!$H:$H,AllPublicationData!$A:$A,'Publication Table'!$B192)/
SUMIFS(AllPublicationData!$E:$E,AllPublicationData!$A:$A,'Publication Table'!$B192),
IF(AND($C$4="NHS Scotland",$C$5="Operations cancelled for non-clinical/capacity reasons"),
SUMIFS(AllPublicationData!$I:$I,AllPublicationData!$A:$A,'Publication Table'!$B192)/
SUMIFS(AllPublicationData!$E:$E,AllPublicationData!$A:$A,'Publication Table'!$B192),
IF(AND($C$4="NHS Scotland",$C$5="Cancellations for other reasons"),
SUMIFS(AllPublicationData!$J:$J,AllPublicationData!$A:$A,'Publication Table'!$B192)/
SUMIFS(AllPublicationData!$E:$E,AllPublicationData!$A:$A,'Publication Table'!$B192)))))))))))</f>
        <v>#DIV/0!</v>
      </c>
      <c r="E192" s="96" t="e">
        <f>IF('Publication Table (%)'!$C$5="All Cancelled Operations",
IFERROR(SUMIFS(AllPublicationData!$F:$F,AllPublicationData!$A:$A,'Publication Table (%)'!$B192,AllPublicationData!$B:$B,'Publication Table (%)'!$C$4,AllPublicationData!$D:$D,'Publication Table (%)'!E$7)/
SUMIFS(AllPublicationData!$E:$E,AllPublicationData!$A:$A,'Publication Table (%)'!$B192,AllPublicationData!$B:$B,'Publication Table (%)'!$C$4,AllPublicationData!$D:$D,'Publication Table (%)'!E$7),
SUMIFS(AllPublicationData!$F:$F,AllPublicationData!$A:$A,'Publication Table (%)'!$B192,AllPublicationData!$B:$B,'Publication Table (%)'!E$7)/
SUMIFS(AllPublicationData!$E:$E,AllPublicationData!$A:$A,'Publication Table (%)'!$B192,AllPublicationData!$B:$B,'Publication Table (%)'!E$7)),
IF('Publication Table (%)'!$C$5="Operations cancelled by patient",
IFERROR(SUMIFS(AllPublicationData!$G:$G,AllPublicationData!$A:$A,'Publication Table (%)'!$B192,AllPublicationData!$B:$B,'Publication Table (%)'!$C$4,AllPublicationData!$D:$D,'Publication Table (%)'!E$7)/
SUMIFS(AllPublicationData!$E:$E,AllPublicationData!$A:$A,'Publication Table (%)'!$B192,AllPublicationData!$B:$B,'Publication Table (%)'!$C$4,AllPublicationData!$D:$D,'Publication Table (%)'!E$7),
SUMIFS(AllPublicationData!$G:$G,AllPublicationData!$A:$A,'Publication Table (%)'!$B192,AllPublicationData!$B:$B,'Publication Table (%)'!E$7)/
SUMIFS(AllPublicationData!$E:$E,AllPublicationData!$A:$A,'Publication Table (%)'!$B192,AllPublicationData!$B:$B,'Publication Table (%)'!E$7)),
IF('Publication Table (%)'!$C$5="Operations cancelled for clinical reasons",
IFERROR(SUMIFS(AllPublicationData!$H:$H,AllPublicationData!$A:$A,'Publication Table (%)'!$B192,AllPublicationData!$B:$B,'Publication Table (%)'!$C$4,AllPublicationData!$D:$D,'Publication Table (%)'!E$7)/
SUMIFS(AllPublicationData!$E:$E,AllPublicationData!$A:$A,'Publication Table (%)'!$B192,AllPublicationData!$B:$B,'Publication Table (%)'!$C$4,AllPublicationData!$D:$D,'Publication Table (%)'!E$7),
SUMIFS(AllPublicationData!$H:$H,AllPublicationData!$A:$A,'Publication Table (%)'!$B192,AllPublicationData!$B:$B,'Publication Table (%)'!E$7)/
SUMIFS(AllPublicationData!$E:$E,AllPublicationData!$A:$A,'Publication Table (%)'!$B192,AllPublicationData!$B:$B,'Publication Table (%)'!E$7)),
IF('Publication Table (%)'!$C$5="Operations cancelled for non-clinical/capacity reasons",
IFERROR(SUMIFS(AllPublicationData!$I:$I,AllPublicationData!$A:$A,'Publication Table (%)'!$B192,AllPublicationData!$B:$B,'Publication Table (%)'!$C$4,AllPublicationData!$D:$D,'Publication Table (%)'!E$7)/
SUMIFS(AllPublicationData!$E:$E,AllPublicationData!$A:$A,'Publication Table (%)'!$B192,AllPublicationData!$B:$B,'Publication Table (%)'!$C$4,AllPublicationData!$D:$D,'Publication Table (%)'!E$7),
SUMIFS(AllPublicationData!$I:$I,AllPublicationData!$A:$A,'Publication Table (%)'!$B192,AllPublicationData!$B:$B,'Publication Table (%)'!E$7)/
SUMIFS(AllPublicationData!$E:$E,AllPublicationData!$A:$A,'Publication Table (%)'!$B192,AllPublicationData!$B:$B,'Publication Table (%)'!E$7)),
IF('Publication Table (%)'!$C$5="Cancellations for other reasons",
IFERROR(SUMIFS(AllPublicationData!$J:$J,AllPublicationData!$A:$A,'Publication Table (%)'!$B192,AllPublicationData!$B:$B,'Publication Table (%)'!$C$4,AllPublicationData!$D:$D,'Publication Table (%)'!E$7)/
SUMIFS(AllPublicationData!$E:$E,AllPublicationData!$A:$A,'Publication Table (%)'!$B192,AllPublicationData!$B:$B,'Publication Table (%)'!$C$4,AllPublicationData!$D:$D,'Publication Table (%)'!E$7),
SUMIFS(AllPublicationData!$J:$J,AllPublicationData!$A:$A,'Publication Table (%)'!$B192,AllPublicationData!$B:$B,'Publication Table (%)'!E$7)/
SUMIFS(AllPublicationData!$E:$E,AllPublicationData!$A:$A,'Publication Table (%)'!$B192,AllPublicationData!$B:$B,'Publication Table (%)'!E$7)))))))</f>
        <v>#DIV/0!</v>
      </c>
      <c r="F192" s="96" t="e">
        <f>IF('Publication Table (%)'!$C$5="All Cancelled Operations",
IFERROR(SUMIFS(AllPublicationData!$F:$F,AllPublicationData!$A:$A,'Publication Table (%)'!$B192,AllPublicationData!$B:$B,'Publication Table (%)'!$C$4,AllPublicationData!$D:$D,'Publication Table (%)'!F$7)/
SUMIFS(AllPublicationData!$E:$E,AllPublicationData!$A:$A,'Publication Table (%)'!$B192,AllPublicationData!$B:$B,'Publication Table (%)'!$C$4,AllPublicationData!$D:$D,'Publication Table (%)'!F$7),
SUMIFS(AllPublicationData!$F:$F,AllPublicationData!$A:$A,'Publication Table (%)'!$B192,AllPublicationData!$B:$B,'Publication Table (%)'!F$7)/
SUMIFS(AllPublicationData!$E:$E,AllPublicationData!$A:$A,'Publication Table (%)'!$B192,AllPublicationData!$B:$B,'Publication Table (%)'!F$7)),
IF('Publication Table (%)'!$C$5="Operations cancelled by patient",
IFERROR(SUMIFS(AllPublicationData!$G:$G,AllPublicationData!$A:$A,'Publication Table (%)'!$B192,AllPublicationData!$B:$B,'Publication Table (%)'!$C$4,AllPublicationData!$D:$D,'Publication Table (%)'!F$7)/
SUMIFS(AllPublicationData!$E:$E,AllPublicationData!$A:$A,'Publication Table (%)'!$B192,AllPublicationData!$B:$B,'Publication Table (%)'!$C$4,AllPublicationData!$D:$D,'Publication Table (%)'!F$7),
SUMIFS(AllPublicationData!$G:$G,AllPublicationData!$A:$A,'Publication Table (%)'!$B192,AllPublicationData!$B:$B,'Publication Table (%)'!F$7)/
SUMIFS(AllPublicationData!$E:$E,AllPublicationData!$A:$A,'Publication Table (%)'!$B192,AllPublicationData!$B:$B,'Publication Table (%)'!F$7)),
IF('Publication Table (%)'!$C$5="Operations cancelled for clinical reasons",
IFERROR(SUMIFS(AllPublicationData!$H:$H,AllPublicationData!$A:$A,'Publication Table (%)'!$B192,AllPublicationData!$B:$B,'Publication Table (%)'!$C$4,AllPublicationData!$D:$D,'Publication Table (%)'!F$7)/
SUMIFS(AllPublicationData!$E:$E,AllPublicationData!$A:$A,'Publication Table (%)'!$B192,AllPublicationData!$B:$B,'Publication Table (%)'!$C$4,AllPublicationData!$D:$D,'Publication Table (%)'!F$7),
SUMIFS(AllPublicationData!$H:$H,AllPublicationData!$A:$A,'Publication Table (%)'!$B192,AllPublicationData!$B:$B,'Publication Table (%)'!F$7)/
SUMIFS(AllPublicationData!$E:$E,AllPublicationData!$A:$A,'Publication Table (%)'!$B192,AllPublicationData!$B:$B,'Publication Table (%)'!F$7)),
IF('Publication Table (%)'!$C$5="Operations cancelled for non-clinical/capacity reasons",
IFERROR(SUMIFS(AllPublicationData!$I:$I,AllPublicationData!$A:$A,'Publication Table (%)'!$B192,AllPublicationData!$B:$B,'Publication Table (%)'!$C$4,AllPublicationData!$D:$D,'Publication Table (%)'!F$7)/
SUMIFS(AllPublicationData!$E:$E,AllPublicationData!$A:$A,'Publication Table (%)'!$B192,AllPublicationData!$B:$B,'Publication Table (%)'!$C$4,AllPublicationData!$D:$D,'Publication Table (%)'!F$7),
SUMIFS(AllPublicationData!$I:$I,AllPublicationData!$A:$A,'Publication Table (%)'!$B192,AllPublicationData!$B:$B,'Publication Table (%)'!F$7)/
SUMIFS(AllPublicationData!$E:$E,AllPublicationData!$A:$A,'Publication Table (%)'!$B192,AllPublicationData!$B:$B,'Publication Table (%)'!F$7)),
IF('Publication Table (%)'!$C$5="Cancellations for other reasons",
IFERROR(SUMIFS(AllPublicationData!$J:$J,AllPublicationData!$A:$A,'Publication Table (%)'!$B192,AllPublicationData!$B:$B,'Publication Table (%)'!$C$4,AllPublicationData!$D:$D,'Publication Table (%)'!F$7)/
SUMIFS(AllPublicationData!$E:$E,AllPublicationData!$A:$A,'Publication Table (%)'!$B192,AllPublicationData!$B:$B,'Publication Table (%)'!$C$4,AllPublicationData!$D:$D,'Publication Table (%)'!F$7),
SUMIFS(AllPublicationData!$J:$J,AllPublicationData!$A:$A,'Publication Table (%)'!$B192,AllPublicationData!$B:$B,'Publication Table (%)'!F$7)/
SUMIFS(AllPublicationData!$E:$E,AllPublicationData!$A:$A,'Publication Table (%)'!$B192,AllPublicationData!$B:$B,'Publication Table (%)'!F$7)))))))</f>
        <v>#DIV/0!</v>
      </c>
      <c r="G192" s="96" t="e">
        <f>IF('Publication Table (%)'!$C$5="All Cancelled Operations",
IFERROR(SUMIFS(AllPublicationData!$F:$F,AllPublicationData!$A:$A,'Publication Table (%)'!$B192,AllPublicationData!$B:$B,'Publication Table (%)'!$C$4,AllPublicationData!$D:$D,'Publication Table (%)'!G$7)/
SUMIFS(AllPublicationData!$E:$E,AllPublicationData!$A:$A,'Publication Table (%)'!$B192,AllPublicationData!$B:$B,'Publication Table (%)'!$C$4,AllPublicationData!$D:$D,'Publication Table (%)'!G$7),
SUMIFS(AllPublicationData!$F:$F,AllPublicationData!$A:$A,'Publication Table (%)'!$B192,AllPublicationData!$B:$B,'Publication Table (%)'!G$7)/
SUMIFS(AllPublicationData!$E:$E,AllPublicationData!$A:$A,'Publication Table (%)'!$B192,AllPublicationData!$B:$B,'Publication Table (%)'!G$7)),
IF('Publication Table (%)'!$C$5="Operations cancelled by patient",
IFERROR(SUMIFS(AllPublicationData!$G:$G,AllPublicationData!$A:$A,'Publication Table (%)'!$B192,AllPublicationData!$B:$B,'Publication Table (%)'!$C$4,AllPublicationData!$D:$D,'Publication Table (%)'!G$7)/
SUMIFS(AllPublicationData!$E:$E,AllPublicationData!$A:$A,'Publication Table (%)'!$B192,AllPublicationData!$B:$B,'Publication Table (%)'!$C$4,AllPublicationData!$D:$D,'Publication Table (%)'!G$7),
SUMIFS(AllPublicationData!$G:$G,AllPublicationData!$A:$A,'Publication Table (%)'!$B192,AllPublicationData!$B:$B,'Publication Table (%)'!G$7)/
SUMIFS(AllPublicationData!$E:$E,AllPublicationData!$A:$A,'Publication Table (%)'!$B192,AllPublicationData!$B:$B,'Publication Table (%)'!G$7)),
IF('Publication Table (%)'!$C$5="Operations cancelled for clinical reasons",
IFERROR(SUMIFS(AllPublicationData!$H:$H,AllPublicationData!$A:$A,'Publication Table (%)'!$B192,AllPublicationData!$B:$B,'Publication Table (%)'!$C$4,AllPublicationData!$D:$D,'Publication Table (%)'!G$7)/
SUMIFS(AllPublicationData!$E:$E,AllPublicationData!$A:$A,'Publication Table (%)'!$B192,AllPublicationData!$B:$B,'Publication Table (%)'!$C$4,AllPublicationData!$D:$D,'Publication Table (%)'!G$7),
SUMIFS(AllPublicationData!$H:$H,AllPublicationData!$A:$A,'Publication Table (%)'!$B192,AllPublicationData!$B:$B,'Publication Table (%)'!G$7)/
SUMIFS(AllPublicationData!$E:$E,AllPublicationData!$A:$A,'Publication Table (%)'!$B192,AllPublicationData!$B:$B,'Publication Table (%)'!G$7)),
IF('Publication Table (%)'!$C$5="Operations cancelled for non-clinical/capacity reasons",
IFERROR(SUMIFS(AllPublicationData!$I:$I,AllPublicationData!$A:$A,'Publication Table (%)'!$B192,AllPublicationData!$B:$B,'Publication Table (%)'!$C$4,AllPublicationData!$D:$D,'Publication Table (%)'!G$7)/
SUMIFS(AllPublicationData!$E:$E,AllPublicationData!$A:$A,'Publication Table (%)'!$B192,AllPublicationData!$B:$B,'Publication Table (%)'!$C$4,AllPublicationData!$D:$D,'Publication Table (%)'!G$7),
SUMIFS(AllPublicationData!$I:$I,AllPublicationData!$A:$A,'Publication Table (%)'!$B192,AllPublicationData!$B:$B,'Publication Table (%)'!G$7)/
SUMIFS(AllPublicationData!$E:$E,AllPublicationData!$A:$A,'Publication Table (%)'!$B192,AllPublicationData!$B:$B,'Publication Table (%)'!G$7)),
IF('Publication Table (%)'!$C$5="Cancellations for other reasons",
IFERROR(SUMIFS(AllPublicationData!$J:$J,AllPublicationData!$A:$A,'Publication Table (%)'!$B192,AllPublicationData!$B:$B,'Publication Table (%)'!$C$4,AllPublicationData!$D:$D,'Publication Table (%)'!G$7)/
SUMIFS(AllPublicationData!$E:$E,AllPublicationData!$A:$A,'Publication Table (%)'!$B192,AllPublicationData!$B:$B,'Publication Table (%)'!$C$4,AllPublicationData!$D:$D,'Publication Table (%)'!G$7),
SUMIFS(AllPublicationData!$J:$J,AllPublicationData!$A:$A,'Publication Table (%)'!$B192,AllPublicationData!$B:$B,'Publication Table (%)'!G$7)/
SUMIFS(AllPublicationData!$E:$E,AllPublicationData!$A:$A,'Publication Table (%)'!$B192,AllPublicationData!$B:$B,'Publication Table (%)'!G$7)))))))</f>
        <v>#DIV/0!</v>
      </c>
      <c r="H192" s="96" t="e">
        <f>IF('Publication Table (%)'!$C$5="All Cancelled Operations",
IFERROR(SUMIFS(AllPublicationData!$F:$F,AllPublicationData!$A:$A,'Publication Table (%)'!$B192,AllPublicationData!$B:$B,'Publication Table (%)'!$C$4,AllPublicationData!$D:$D,'Publication Table (%)'!H$7)/
SUMIFS(AllPublicationData!$E:$E,AllPublicationData!$A:$A,'Publication Table (%)'!$B192,AllPublicationData!$B:$B,'Publication Table (%)'!$C$4,AllPublicationData!$D:$D,'Publication Table (%)'!H$7),
SUMIFS(AllPublicationData!$F:$F,AllPublicationData!$A:$A,'Publication Table (%)'!$B192,AllPublicationData!$B:$B,'Publication Table (%)'!H$7)/
SUMIFS(AllPublicationData!$E:$E,AllPublicationData!$A:$A,'Publication Table (%)'!$B192,AllPublicationData!$B:$B,'Publication Table (%)'!H$7)),
IF('Publication Table (%)'!$C$5="Operations cancelled by patient",
IFERROR(SUMIFS(AllPublicationData!$G:$G,AllPublicationData!$A:$A,'Publication Table (%)'!$B192,AllPublicationData!$B:$B,'Publication Table (%)'!$C$4,AllPublicationData!$D:$D,'Publication Table (%)'!H$7)/
SUMIFS(AllPublicationData!$E:$E,AllPublicationData!$A:$A,'Publication Table (%)'!$B192,AllPublicationData!$B:$B,'Publication Table (%)'!$C$4,AllPublicationData!$D:$D,'Publication Table (%)'!H$7),
SUMIFS(AllPublicationData!$G:$G,AllPublicationData!$A:$A,'Publication Table (%)'!$B192,AllPublicationData!$B:$B,'Publication Table (%)'!H$7)/
SUMIFS(AllPublicationData!$E:$E,AllPublicationData!$A:$A,'Publication Table (%)'!$B192,AllPublicationData!$B:$B,'Publication Table (%)'!H$7)),
IF('Publication Table (%)'!$C$5="Operations cancelled for clinical reasons",
IFERROR(SUMIFS(AllPublicationData!$H:$H,AllPublicationData!$A:$A,'Publication Table (%)'!$B192,AllPublicationData!$B:$B,'Publication Table (%)'!$C$4,AllPublicationData!$D:$D,'Publication Table (%)'!H$7)/
SUMIFS(AllPublicationData!$E:$E,AllPublicationData!$A:$A,'Publication Table (%)'!$B192,AllPublicationData!$B:$B,'Publication Table (%)'!$C$4,AllPublicationData!$D:$D,'Publication Table (%)'!H$7),
SUMIFS(AllPublicationData!$H:$H,AllPublicationData!$A:$A,'Publication Table (%)'!$B192,AllPublicationData!$B:$B,'Publication Table (%)'!H$7)/
SUMIFS(AllPublicationData!$E:$E,AllPublicationData!$A:$A,'Publication Table (%)'!$B192,AllPublicationData!$B:$B,'Publication Table (%)'!H$7)),
IF('Publication Table (%)'!$C$5="Operations cancelled for non-clinical/capacity reasons",
IFERROR(SUMIFS(AllPublicationData!$I:$I,AllPublicationData!$A:$A,'Publication Table (%)'!$B192,AllPublicationData!$B:$B,'Publication Table (%)'!$C$4,AllPublicationData!$D:$D,'Publication Table (%)'!H$7)/
SUMIFS(AllPublicationData!$E:$E,AllPublicationData!$A:$A,'Publication Table (%)'!$B192,AllPublicationData!$B:$B,'Publication Table (%)'!$C$4,AllPublicationData!$D:$D,'Publication Table (%)'!H$7),
SUMIFS(AllPublicationData!$I:$I,AllPublicationData!$A:$A,'Publication Table (%)'!$B192,AllPublicationData!$B:$B,'Publication Table (%)'!H$7)/
SUMIFS(AllPublicationData!$E:$E,AllPublicationData!$A:$A,'Publication Table (%)'!$B192,AllPublicationData!$B:$B,'Publication Table (%)'!H$7)),
IF('Publication Table (%)'!$C$5="Cancellations for other reasons",
IFERROR(SUMIFS(AllPublicationData!$J:$J,AllPublicationData!$A:$A,'Publication Table (%)'!$B192,AllPublicationData!$B:$B,'Publication Table (%)'!$C$4,AllPublicationData!$D:$D,'Publication Table (%)'!H$7)/
SUMIFS(AllPublicationData!$E:$E,AllPublicationData!$A:$A,'Publication Table (%)'!$B192,AllPublicationData!$B:$B,'Publication Table (%)'!$C$4,AllPublicationData!$D:$D,'Publication Table (%)'!H$7),
SUMIFS(AllPublicationData!$J:$J,AllPublicationData!$A:$A,'Publication Table (%)'!$B192,AllPublicationData!$B:$B,'Publication Table (%)'!H$7)/
SUMIFS(AllPublicationData!$E:$E,AllPublicationData!$A:$A,'Publication Table (%)'!$B192,AllPublicationData!$B:$B,'Publication Table (%)'!H$7)))))))</f>
        <v>#DIV/0!</v>
      </c>
      <c r="I192" s="96" t="e">
        <f>IF('Publication Table (%)'!$C$5="All Cancelled Operations",
IFERROR(SUMIFS(AllPublicationData!$F:$F,AllPublicationData!$A:$A,'Publication Table (%)'!$B192,AllPublicationData!$B:$B,'Publication Table (%)'!$C$4,AllPublicationData!$D:$D,'Publication Table (%)'!I$7)/
SUMIFS(AllPublicationData!$E:$E,AllPublicationData!$A:$A,'Publication Table (%)'!$B192,AllPublicationData!$B:$B,'Publication Table (%)'!$C$4,AllPublicationData!$D:$D,'Publication Table (%)'!I$7),
SUMIFS(AllPublicationData!$F:$F,AllPublicationData!$A:$A,'Publication Table (%)'!$B192,AllPublicationData!$B:$B,'Publication Table (%)'!I$7)/
SUMIFS(AllPublicationData!$E:$E,AllPublicationData!$A:$A,'Publication Table (%)'!$B192,AllPublicationData!$B:$B,'Publication Table (%)'!I$7)),
IF('Publication Table (%)'!$C$5="Operations cancelled by patient",
IFERROR(SUMIFS(AllPublicationData!$G:$G,AllPublicationData!$A:$A,'Publication Table (%)'!$B192,AllPublicationData!$B:$B,'Publication Table (%)'!$C$4,AllPublicationData!$D:$D,'Publication Table (%)'!I$7)/
SUMIFS(AllPublicationData!$E:$E,AllPublicationData!$A:$A,'Publication Table (%)'!$B192,AllPublicationData!$B:$B,'Publication Table (%)'!$C$4,AllPublicationData!$D:$D,'Publication Table (%)'!I$7),
SUMIFS(AllPublicationData!$G:$G,AllPublicationData!$A:$A,'Publication Table (%)'!$B192,AllPublicationData!$B:$B,'Publication Table (%)'!I$7)/
SUMIFS(AllPublicationData!$E:$E,AllPublicationData!$A:$A,'Publication Table (%)'!$B192,AllPublicationData!$B:$B,'Publication Table (%)'!I$7)),
IF('Publication Table (%)'!$C$5="Operations cancelled for clinical reasons",
IFERROR(SUMIFS(AllPublicationData!$H:$H,AllPublicationData!$A:$A,'Publication Table (%)'!$B192,AllPublicationData!$B:$B,'Publication Table (%)'!$C$4,AllPublicationData!$D:$D,'Publication Table (%)'!I$7)/
SUMIFS(AllPublicationData!$E:$E,AllPublicationData!$A:$A,'Publication Table (%)'!$B192,AllPublicationData!$B:$B,'Publication Table (%)'!$C$4,AllPublicationData!$D:$D,'Publication Table (%)'!I$7),
SUMIFS(AllPublicationData!$H:$H,AllPublicationData!$A:$A,'Publication Table (%)'!$B192,AllPublicationData!$B:$B,'Publication Table (%)'!I$7)/
SUMIFS(AllPublicationData!$E:$E,AllPublicationData!$A:$A,'Publication Table (%)'!$B192,AllPublicationData!$B:$B,'Publication Table (%)'!I$7)),
IF('Publication Table (%)'!$C$5="Operations cancelled for non-clinical/capacity reasons",
IFERROR(SUMIFS(AllPublicationData!$I:$I,AllPublicationData!$A:$A,'Publication Table (%)'!$B192,AllPublicationData!$B:$B,'Publication Table (%)'!$C$4,AllPublicationData!$D:$D,'Publication Table (%)'!I$7)/
SUMIFS(AllPublicationData!$E:$E,AllPublicationData!$A:$A,'Publication Table (%)'!$B192,AllPublicationData!$B:$B,'Publication Table (%)'!$C$4,AllPublicationData!$D:$D,'Publication Table (%)'!I$7),
SUMIFS(AllPublicationData!$I:$I,AllPublicationData!$A:$A,'Publication Table (%)'!$B192,AllPublicationData!$B:$B,'Publication Table (%)'!I$7)/
SUMIFS(AllPublicationData!$E:$E,AllPublicationData!$A:$A,'Publication Table (%)'!$B192,AllPublicationData!$B:$B,'Publication Table (%)'!I$7)),
IF('Publication Table (%)'!$C$5="Cancellations for other reasons",
IFERROR(SUMIFS(AllPublicationData!$J:$J,AllPublicationData!$A:$A,'Publication Table (%)'!$B192,AllPublicationData!$B:$B,'Publication Table (%)'!$C$4,AllPublicationData!$D:$D,'Publication Table (%)'!I$7)/
SUMIFS(AllPublicationData!$E:$E,AllPublicationData!$A:$A,'Publication Table (%)'!$B192,AllPublicationData!$B:$B,'Publication Table (%)'!$C$4,AllPublicationData!$D:$D,'Publication Table (%)'!I$7),
SUMIFS(AllPublicationData!$J:$J,AllPublicationData!$A:$A,'Publication Table (%)'!$B192,AllPublicationData!$B:$B,'Publication Table (%)'!I$7)/
SUMIFS(AllPublicationData!$E:$E,AllPublicationData!$A:$A,'Publication Table (%)'!$B192,AllPublicationData!$B:$B,'Publication Table (%)'!I$7)))))))</f>
        <v>#DIV/0!</v>
      </c>
      <c r="J192" s="96" t="e">
        <f>IF('Publication Table (%)'!$C$5="All Cancelled Operations",
IFERROR(SUMIFS(AllPublicationData!$F:$F,AllPublicationData!$A:$A,'Publication Table (%)'!$B192,AllPublicationData!$B:$B,'Publication Table (%)'!$C$4,AllPublicationData!$D:$D,'Publication Table (%)'!J$7)/
SUMIFS(AllPublicationData!$E:$E,AllPublicationData!$A:$A,'Publication Table (%)'!$B192,AllPublicationData!$B:$B,'Publication Table (%)'!$C$4,AllPublicationData!$D:$D,'Publication Table (%)'!J$7),
SUMIFS(AllPublicationData!$F:$F,AllPublicationData!$A:$A,'Publication Table (%)'!$B192,AllPublicationData!$B:$B,'Publication Table (%)'!J$7)/
SUMIFS(AllPublicationData!$E:$E,AllPublicationData!$A:$A,'Publication Table (%)'!$B192,AllPublicationData!$B:$B,'Publication Table (%)'!J$7)),
IF('Publication Table (%)'!$C$5="Operations cancelled by patient",
IFERROR(SUMIFS(AllPublicationData!$G:$G,AllPublicationData!$A:$A,'Publication Table (%)'!$B192,AllPublicationData!$B:$B,'Publication Table (%)'!$C$4,AllPublicationData!$D:$D,'Publication Table (%)'!J$7)/
SUMIFS(AllPublicationData!$E:$E,AllPublicationData!$A:$A,'Publication Table (%)'!$B192,AllPublicationData!$B:$B,'Publication Table (%)'!$C$4,AllPublicationData!$D:$D,'Publication Table (%)'!J$7),
SUMIFS(AllPublicationData!$G:$G,AllPublicationData!$A:$A,'Publication Table (%)'!$B192,AllPublicationData!$B:$B,'Publication Table (%)'!J$7)/
SUMIFS(AllPublicationData!$E:$E,AllPublicationData!$A:$A,'Publication Table (%)'!$B192,AllPublicationData!$B:$B,'Publication Table (%)'!J$7)),
IF('Publication Table (%)'!$C$5="Operations cancelled for clinical reasons",
IFERROR(SUMIFS(AllPublicationData!$H:$H,AllPublicationData!$A:$A,'Publication Table (%)'!$B192,AllPublicationData!$B:$B,'Publication Table (%)'!$C$4,AllPublicationData!$D:$D,'Publication Table (%)'!J$7)/
SUMIFS(AllPublicationData!$E:$E,AllPublicationData!$A:$A,'Publication Table (%)'!$B192,AllPublicationData!$B:$B,'Publication Table (%)'!$C$4,AllPublicationData!$D:$D,'Publication Table (%)'!J$7),
SUMIFS(AllPublicationData!$H:$H,AllPublicationData!$A:$A,'Publication Table (%)'!$B192,AllPublicationData!$B:$B,'Publication Table (%)'!J$7)/
SUMIFS(AllPublicationData!$E:$E,AllPublicationData!$A:$A,'Publication Table (%)'!$B192,AllPublicationData!$B:$B,'Publication Table (%)'!J$7)),
IF('Publication Table (%)'!$C$5="Operations cancelled for non-clinical/capacity reasons",
IFERROR(SUMIFS(AllPublicationData!$I:$I,AllPublicationData!$A:$A,'Publication Table (%)'!$B192,AllPublicationData!$B:$B,'Publication Table (%)'!$C$4,AllPublicationData!$D:$D,'Publication Table (%)'!J$7)/
SUMIFS(AllPublicationData!$E:$E,AllPublicationData!$A:$A,'Publication Table (%)'!$B192,AllPublicationData!$B:$B,'Publication Table (%)'!$C$4,AllPublicationData!$D:$D,'Publication Table (%)'!J$7),
SUMIFS(AllPublicationData!$I:$I,AllPublicationData!$A:$A,'Publication Table (%)'!$B192,AllPublicationData!$B:$B,'Publication Table (%)'!J$7)/
SUMIFS(AllPublicationData!$E:$E,AllPublicationData!$A:$A,'Publication Table (%)'!$B192,AllPublicationData!$B:$B,'Publication Table (%)'!J$7)),
IF('Publication Table (%)'!$C$5="Cancellations for other reasons",
IFERROR(SUMIFS(AllPublicationData!$J:$J,AllPublicationData!$A:$A,'Publication Table (%)'!$B192,AllPublicationData!$B:$B,'Publication Table (%)'!$C$4,AllPublicationData!$D:$D,'Publication Table (%)'!J$7)/
SUMIFS(AllPublicationData!$E:$E,AllPublicationData!$A:$A,'Publication Table (%)'!$B192,AllPublicationData!$B:$B,'Publication Table (%)'!$C$4,AllPublicationData!$D:$D,'Publication Table (%)'!J$7),
SUMIFS(AllPublicationData!$J:$J,AllPublicationData!$A:$A,'Publication Table (%)'!$B192,AllPublicationData!$B:$B,'Publication Table (%)'!J$7)/
SUMIFS(AllPublicationData!$E:$E,AllPublicationData!$A:$A,'Publication Table (%)'!$B192,AllPublicationData!$B:$B,'Publication Table (%)'!J$7)))))))</f>
        <v>#DIV/0!</v>
      </c>
      <c r="K192" s="96" t="e">
        <f>IF('Publication Table (%)'!$C$5="All Cancelled Operations",
IFERROR(SUMIFS(AllPublicationData!$F:$F,AllPublicationData!$A:$A,'Publication Table (%)'!$B192,AllPublicationData!$B:$B,'Publication Table (%)'!$C$4,AllPublicationData!$D:$D,'Publication Table (%)'!K$7)/
SUMIFS(AllPublicationData!$E:$E,AllPublicationData!$A:$A,'Publication Table (%)'!$B192,AllPublicationData!$B:$B,'Publication Table (%)'!$C$4,AllPublicationData!$D:$D,'Publication Table (%)'!K$7),
SUMIFS(AllPublicationData!$F:$F,AllPublicationData!$A:$A,'Publication Table (%)'!$B192,AllPublicationData!$B:$B,'Publication Table (%)'!K$7)/
SUMIFS(AllPublicationData!$E:$E,AllPublicationData!$A:$A,'Publication Table (%)'!$B192,AllPublicationData!$B:$B,'Publication Table (%)'!K$7)),
IF('Publication Table (%)'!$C$5="Operations cancelled by patient",
IFERROR(SUMIFS(AllPublicationData!$G:$G,AllPublicationData!$A:$A,'Publication Table (%)'!$B192,AllPublicationData!$B:$B,'Publication Table (%)'!$C$4,AllPublicationData!$D:$D,'Publication Table (%)'!K$7)/
SUMIFS(AllPublicationData!$E:$E,AllPublicationData!$A:$A,'Publication Table (%)'!$B192,AllPublicationData!$B:$B,'Publication Table (%)'!$C$4,AllPublicationData!$D:$D,'Publication Table (%)'!K$7),
SUMIFS(AllPublicationData!$G:$G,AllPublicationData!$A:$A,'Publication Table (%)'!$B192,AllPublicationData!$B:$B,'Publication Table (%)'!K$7)/
SUMIFS(AllPublicationData!$E:$E,AllPublicationData!$A:$A,'Publication Table (%)'!$B192,AllPublicationData!$B:$B,'Publication Table (%)'!K$7)),
IF('Publication Table (%)'!$C$5="Operations cancelled for clinical reasons",
IFERROR(SUMIFS(AllPublicationData!$H:$H,AllPublicationData!$A:$A,'Publication Table (%)'!$B192,AllPublicationData!$B:$B,'Publication Table (%)'!$C$4,AllPublicationData!$D:$D,'Publication Table (%)'!K$7)/
SUMIFS(AllPublicationData!$E:$E,AllPublicationData!$A:$A,'Publication Table (%)'!$B192,AllPublicationData!$B:$B,'Publication Table (%)'!$C$4,AllPublicationData!$D:$D,'Publication Table (%)'!K$7),
SUMIFS(AllPublicationData!$H:$H,AllPublicationData!$A:$A,'Publication Table (%)'!$B192,AllPublicationData!$B:$B,'Publication Table (%)'!K$7)/
SUMIFS(AllPublicationData!$E:$E,AllPublicationData!$A:$A,'Publication Table (%)'!$B192,AllPublicationData!$B:$B,'Publication Table (%)'!K$7)),
IF('Publication Table (%)'!$C$5="Operations cancelled for non-clinical/capacity reasons",
IFERROR(SUMIFS(AllPublicationData!$I:$I,AllPublicationData!$A:$A,'Publication Table (%)'!$B192,AllPublicationData!$B:$B,'Publication Table (%)'!$C$4,AllPublicationData!$D:$D,'Publication Table (%)'!K$7)/
SUMIFS(AllPublicationData!$E:$E,AllPublicationData!$A:$A,'Publication Table (%)'!$B192,AllPublicationData!$B:$B,'Publication Table (%)'!$C$4,AllPublicationData!$D:$D,'Publication Table (%)'!K$7),
SUMIFS(AllPublicationData!$I:$I,AllPublicationData!$A:$A,'Publication Table (%)'!$B192,AllPublicationData!$B:$B,'Publication Table (%)'!K$7)/
SUMIFS(AllPublicationData!$E:$E,AllPublicationData!$A:$A,'Publication Table (%)'!$B192,AllPublicationData!$B:$B,'Publication Table (%)'!K$7)),
IF('Publication Table (%)'!$C$5="Cancellations for other reasons",
IFERROR(SUMIFS(AllPublicationData!$J:$J,AllPublicationData!$A:$A,'Publication Table (%)'!$B192,AllPublicationData!$B:$B,'Publication Table (%)'!$C$4,AllPublicationData!$D:$D,'Publication Table (%)'!K$7)/
SUMIFS(AllPublicationData!$E:$E,AllPublicationData!$A:$A,'Publication Table (%)'!$B192,AllPublicationData!$B:$B,'Publication Table (%)'!$C$4,AllPublicationData!$D:$D,'Publication Table (%)'!K$7),
SUMIFS(AllPublicationData!$J:$J,AllPublicationData!$A:$A,'Publication Table (%)'!$B192,AllPublicationData!$B:$B,'Publication Table (%)'!K$7)/
SUMIFS(AllPublicationData!$E:$E,AllPublicationData!$A:$A,'Publication Table (%)'!$B192,AllPublicationData!$B:$B,'Publication Table (%)'!K$7)))))))</f>
        <v>#DIV/0!</v>
      </c>
      <c r="L192" s="96" t="e">
        <f>IF('Publication Table (%)'!$C$5="All Cancelled Operations",
IFERROR(SUMIFS(AllPublicationData!$F:$F,AllPublicationData!$A:$A,'Publication Table (%)'!$B192,AllPublicationData!$B:$B,'Publication Table (%)'!$C$4,AllPublicationData!$D:$D,'Publication Table (%)'!L$7)/
SUMIFS(AllPublicationData!$E:$E,AllPublicationData!$A:$A,'Publication Table (%)'!$B192,AllPublicationData!$B:$B,'Publication Table (%)'!$C$4,AllPublicationData!$D:$D,'Publication Table (%)'!L$7),
SUMIFS(AllPublicationData!$F:$F,AllPublicationData!$A:$A,'Publication Table (%)'!$B192,AllPublicationData!$B:$B,'Publication Table (%)'!L$7)/
SUMIFS(AllPublicationData!$E:$E,AllPublicationData!$A:$A,'Publication Table (%)'!$B192,AllPublicationData!$B:$B,'Publication Table (%)'!L$7)),
IF('Publication Table (%)'!$C$5="Operations cancelled by patient",
IFERROR(SUMIFS(AllPublicationData!$G:$G,AllPublicationData!$A:$A,'Publication Table (%)'!$B192,AllPublicationData!$B:$B,'Publication Table (%)'!$C$4,AllPublicationData!$D:$D,'Publication Table (%)'!L$7)/
SUMIFS(AllPublicationData!$E:$E,AllPublicationData!$A:$A,'Publication Table (%)'!$B192,AllPublicationData!$B:$B,'Publication Table (%)'!$C$4,AllPublicationData!$D:$D,'Publication Table (%)'!L$7),
SUMIFS(AllPublicationData!$G:$G,AllPublicationData!$A:$A,'Publication Table (%)'!$B192,AllPublicationData!$B:$B,'Publication Table (%)'!L$7)/
SUMIFS(AllPublicationData!$E:$E,AllPublicationData!$A:$A,'Publication Table (%)'!$B192,AllPublicationData!$B:$B,'Publication Table (%)'!L$7)),
IF('Publication Table (%)'!$C$5="Operations cancelled for clinical reasons",
IFERROR(SUMIFS(AllPublicationData!$H:$H,AllPublicationData!$A:$A,'Publication Table (%)'!$B192,AllPublicationData!$B:$B,'Publication Table (%)'!$C$4,AllPublicationData!$D:$D,'Publication Table (%)'!L$7)/
SUMIFS(AllPublicationData!$E:$E,AllPublicationData!$A:$A,'Publication Table (%)'!$B192,AllPublicationData!$B:$B,'Publication Table (%)'!$C$4,AllPublicationData!$D:$D,'Publication Table (%)'!L$7),
SUMIFS(AllPublicationData!$H:$H,AllPublicationData!$A:$A,'Publication Table (%)'!$B192,AllPublicationData!$B:$B,'Publication Table (%)'!L$7)/
SUMIFS(AllPublicationData!$E:$E,AllPublicationData!$A:$A,'Publication Table (%)'!$B192,AllPublicationData!$B:$B,'Publication Table (%)'!L$7)),
IF('Publication Table (%)'!$C$5="Operations cancelled for non-clinical/capacity reasons",
IFERROR(SUMIFS(AllPublicationData!$I:$I,AllPublicationData!$A:$A,'Publication Table (%)'!$B192,AllPublicationData!$B:$B,'Publication Table (%)'!$C$4,AllPublicationData!$D:$D,'Publication Table (%)'!L$7)/
SUMIFS(AllPublicationData!$E:$E,AllPublicationData!$A:$A,'Publication Table (%)'!$B192,AllPublicationData!$B:$B,'Publication Table (%)'!$C$4,AllPublicationData!$D:$D,'Publication Table (%)'!L$7),
SUMIFS(AllPublicationData!$I:$I,AllPublicationData!$A:$A,'Publication Table (%)'!$B192,AllPublicationData!$B:$B,'Publication Table (%)'!L$7)/
SUMIFS(AllPublicationData!$E:$E,AllPublicationData!$A:$A,'Publication Table (%)'!$B192,AllPublicationData!$B:$B,'Publication Table (%)'!L$7)),
IF('Publication Table (%)'!$C$5="Cancellations for other reasons",
IFERROR(SUMIFS(AllPublicationData!$J:$J,AllPublicationData!$A:$A,'Publication Table (%)'!$B192,AllPublicationData!$B:$B,'Publication Table (%)'!$C$4,AllPublicationData!$D:$D,'Publication Table (%)'!L$7)/
SUMIFS(AllPublicationData!$E:$E,AllPublicationData!$A:$A,'Publication Table (%)'!$B192,AllPublicationData!$B:$B,'Publication Table (%)'!$C$4,AllPublicationData!$D:$D,'Publication Table (%)'!L$7),
SUMIFS(AllPublicationData!$J:$J,AllPublicationData!$A:$A,'Publication Table (%)'!$B192,AllPublicationData!$B:$B,'Publication Table (%)'!L$7)/
SUMIFS(AllPublicationData!$E:$E,AllPublicationData!$A:$A,'Publication Table (%)'!$B192,AllPublicationData!$B:$B,'Publication Table (%)'!L$7)))))))</f>
        <v>#DIV/0!</v>
      </c>
      <c r="M192" s="96" t="e">
        <f>IF('Publication Table (%)'!$C$5="All Cancelled Operations",
IFERROR(SUMIFS(AllPublicationData!$F:$F,AllPublicationData!$A:$A,'Publication Table (%)'!$B192,AllPublicationData!$B:$B,'Publication Table (%)'!$C$4,AllPublicationData!$D:$D,'Publication Table (%)'!M$7)/
SUMIFS(AllPublicationData!$E:$E,AllPublicationData!$A:$A,'Publication Table (%)'!$B192,AllPublicationData!$B:$B,'Publication Table (%)'!$C$4,AllPublicationData!$D:$D,'Publication Table (%)'!M$7),
SUMIFS(AllPublicationData!$F:$F,AllPublicationData!$A:$A,'Publication Table (%)'!$B192,AllPublicationData!$B:$B,'Publication Table (%)'!M$7)/
SUMIFS(AllPublicationData!$E:$E,AllPublicationData!$A:$A,'Publication Table (%)'!$B192,AllPublicationData!$B:$B,'Publication Table (%)'!M$7)),
IF('Publication Table (%)'!$C$5="Operations cancelled by patient",
IFERROR(SUMIFS(AllPublicationData!$G:$G,AllPublicationData!$A:$A,'Publication Table (%)'!$B192,AllPublicationData!$B:$B,'Publication Table (%)'!$C$4,AllPublicationData!$D:$D,'Publication Table (%)'!M$7)/
SUMIFS(AllPublicationData!$E:$E,AllPublicationData!$A:$A,'Publication Table (%)'!$B192,AllPublicationData!$B:$B,'Publication Table (%)'!$C$4,AllPublicationData!$D:$D,'Publication Table (%)'!M$7),
SUMIFS(AllPublicationData!$G:$G,AllPublicationData!$A:$A,'Publication Table (%)'!$B192,AllPublicationData!$B:$B,'Publication Table (%)'!M$7)/
SUMIFS(AllPublicationData!$E:$E,AllPublicationData!$A:$A,'Publication Table (%)'!$B192,AllPublicationData!$B:$B,'Publication Table (%)'!M$7)),
IF('Publication Table (%)'!$C$5="Operations cancelled for clinical reasons",
IFERROR(SUMIFS(AllPublicationData!$H:$H,AllPublicationData!$A:$A,'Publication Table (%)'!$B192,AllPublicationData!$B:$B,'Publication Table (%)'!$C$4,AllPublicationData!$D:$D,'Publication Table (%)'!M$7)/
SUMIFS(AllPublicationData!$E:$E,AllPublicationData!$A:$A,'Publication Table (%)'!$B192,AllPublicationData!$B:$B,'Publication Table (%)'!$C$4,AllPublicationData!$D:$D,'Publication Table (%)'!M$7),
SUMIFS(AllPublicationData!$H:$H,AllPublicationData!$A:$A,'Publication Table (%)'!$B192,AllPublicationData!$B:$B,'Publication Table (%)'!M$7)/
SUMIFS(AllPublicationData!$E:$E,AllPublicationData!$A:$A,'Publication Table (%)'!$B192,AllPublicationData!$B:$B,'Publication Table (%)'!M$7)),
IF('Publication Table (%)'!$C$5="Operations cancelled for non-clinical/capacity reasons",
IFERROR(SUMIFS(AllPublicationData!$I:$I,AllPublicationData!$A:$A,'Publication Table (%)'!$B192,AllPublicationData!$B:$B,'Publication Table (%)'!$C$4,AllPublicationData!$D:$D,'Publication Table (%)'!M$7)/
SUMIFS(AllPublicationData!$E:$E,AllPublicationData!$A:$A,'Publication Table (%)'!$B192,AllPublicationData!$B:$B,'Publication Table (%)'!$C$4,AllPublicationData!$D:$D,'Publication Table (%)'!M$7),
SUMIFS(AllPublicationData!$I:$I,AllPublicationData!$A:$A,'Publication Table (%)'!$B192,AllPublicationData!$B:$B,'Publication Table (%)'!M$7)/
SUMIFS(AllPublicationData!$E:$E,AllPublicationData!$A:$A,'Publication Table (%)'!$B192,AllPublicationData!$B:$B,'Publication Table (%)'!M$7)),
IF('Publication Table (%)'!$C$5="Cancellations for other reasons",
IFERROR(SUMIFS(AllPublicationData!$J:$J,AllPublicationData!$A:$A,'Publication Table (%)'!$B192,AllPublicationData!$B:$B,'Publication Table (%)'!$C$4,AllPublicationData!$D:$D,'Publication Table (%)'!M$7)/
SUMIFS(AllPublicationData!$E:$E,AllPublicationData!$A:$A,'Publication Table (%)'!$B192,AllPublicationData!$B:$B,'Publication Table (%)'!$C$4,AllPublicationData!$D:$D,'Publication Table (%)'!M$7),
SUMIFS(AllPublicationData!$J:$J,AllPublicationData!$A:$A,'Publication Table (%)'!$B192,AllPublicationData!$B:$B,'Publication Table (%)'!M$7)/
SUMIFS(AllPublicationData!$E:$E,AllPublicationData!$A:$A,'Publication Table (%)'!$B192,AllPublicationData!$B:$B,'Publication Table (%)'!M$7)))))))</f>
        <v>#DIV/0!</v>
      </c>
      <c r="N192" s="96" t="e">
        <f>IF('Publication Table (%)'!$C$5="All Cancelled Operations",
IFERROR(SUMIFS(AllPublicationData!$F:$F,AllPublicationData!$A:$A,'Publication Table (%)'!$B192,AllPublicationData!$B:$B,'Publication Table (%)'!$C$4,AllPublicationData!$D:$D,'Publication Table (%)'!N$7)/
SUMIFS(AllPublicationData!$E:$E,AllPublicationData!$A:$A,'Publication Table (%)'!$B192,AllPublicationData!$B:$B,'Publication Table (%)'!$C$4,AllPublicationData!$D:$D,'Publication Table (%)'!N$7),
SUMIFS(AllPublicationData!$F:$F,AllPublicationData!$A:$A,'Publication Table (%)'!$B192,AllPublicationData!$B:$B,'Publication Table (%)'!N$7)/
SUMIFS(AllPublicationData!$E:$E,AllPublicationData!$A:$A,'Publication Table (%)'!$B192,AllPublicationData!$B:$B,'Publication Table (%)'!N$7)),
IF('Publication Table (%)'!$C$5="Operations cancelled by patient",
IFERROR(SUMIFS(AllPublicationData!$G:$G,AllPublicationData!$A:$A,'Publication Table (%)'!$B192,AllPublicationData!$B:$B,'Publication Table (%)'!$C$4,AllPublicationData!$D:$D,'Publication Table (%)'!N$7)/
SUMIFS(AllPublicationData!$E:$E,AllPublicationData!$A:$A,'Publication Table (%)'!$B192,AllPublicationData!$B:$B,'Publication Table (%)'!$C$4,AllPublicationData!$D:$D,'Publication Table (%)'!N$7),
SUMIFS(AllPublicationData!$G:$G,AllPublicationData!$A:$A,'Publication Table (%)'!$B192,AllPublicationData!$B:$B,'Publication Table (%)'!N$7)/
SUMIFS(AllPublicationData!$E:$E,AllPublicationData!$A:$A,'Publication Table (%)'!$B192,AllPublicationData!$B:$B,'Publication Table (%)'!N$7)),
IF('Publication Table (%)'!$C$5="Operations cancelled for clinical reasons",
IFERROR(SUMIFS(AllPublicationData!$H:$H,AllPublicationData!$A:$A,'Publication Table (%)'!$B192,AllPublicationData!$B:$B,'Publication Table (%)'!$C$4,AllPublicationData!$D:$D,'Publication Table (%)'!N$7)/
SUMIFS(AllPublicationData!$E:$E,AllPublicationData!$A:$A,'Publication Table (%)'!$B192,AllPublicationData!$B:$B,'Publication Table (%)'!$C$4,AllPublicationData!$D:$D,'Publication Table (%)'!N$7),
SUMIFS(AllPublicationData!$H:$H,AllPublicationData!$A:$A,'Publication Table (%)'!$B192,AllPublicationData!$B:$B,'Publication Table (%)'!N$7)/
SUMIFS(AllPublicationData!$E:$E,AllPublicationData!$A:$A,'Publication Table (%)'!$B192,AllPublicationData!$B:$B,'Publication Table (%)'!N$7)),
IF('Publication Table (%)'!$C$5="Operations cancelled for non-clinical/capacity reasons",
IFERROR(SUMIFS(AllPublicationData!$I:$I,AllPublicationData!$A:$A,'Publication Table (%)'!$B192,AllPublicationData!$B:$B,'Publication Table (%)'!$C$4,AllPublicationData!$D:$D,'Publication Table (%)'!N$7)/
SUMIFS(AllPublicationData!$E:$E,AllPublicationData!$A:$A,'Publication Table (%)'!$B192,AllPublicationData!$B:$B,'Publication Table (%)'!$C$4,AllPublicationData!$D:$D,'Publication Table (%)'!N$7),
SUMIFS(AllPublicationData!$I:$I,AllPublicationData!$A:$A,'Publication Table (%)'!$B192,AllPublicationData!$B:$B,'Publication Table (%)'!N$7)/
SUMIFS(AllPublicationData!$E:$E,AllPublicationData!$A:$A,'Publication Table (%)'!$B192,AllPublicationData!$B:$B,'Publication Table (%)'!N$7)),
IF('Publication Table (%)'!$C$5="Cancellations for other reasons",
IFERROR(SUMIFS(AllPublicationData!$J:$J,AllPublicationData!$A:$A,'Publication Table (%)'!$B192,AllPublicationData!$B:$B,'Publication Table (%)'!$C$4,AllPublicationData!$D:$D,'Publication Table (%)'!N$7)/
SUMIFS(AllPublicationData!$E:$E,AllPublicationData!$A:$A,'Publication Table (%)'!$B192,AllPublicationData!$B:$B,'Publication Table (%)'!$C$4,AllPublicationData!$D:$D,'Publication Table (%)'!N$7),
SUMIFS(AllPublicationData!$J:$J,AllPublicationData!$A:$A,'Publication Table (%)'!$B192,AllPublicationData!$B:$B,'Publication Table (%)'!N$7)/
SUMIFS(AllPublicationData!$E:$E,AllPublicationData!$A:$A,'Publication Table (%)'!$B192,AllPublicationData!$B:$B,'Publication Table (%)'!N$7)))))))</f>
        <v>#DIV/0!</v>
      </c>
      <c r="O192" s="96" t="e">
        <f>IF('Publication Table (%)'!$C$5="All Cancelled Operations",
IFERROR(SUMIFS(AllPublicationData!$F:$F,AllPublicationData!$A:$A,'Publication Table (%)'!$B192,AllPublicationData!$B:$B,'Publication Table (%)'!$C$4,AllPublicationData!$D:$D,'Publication Table (%)'!O$7)/
SUMIFS(AllPublicationData!$E:$E,AllPublicationData!$A:$A,'Publication Table (%)'!$B192,AllPublicationData!$B:$B,'Publication Table (%)'!$C$4,AllPublicationData!$D:$D,'Publication Table (%)'!O$7),
SUMIFS(AllPublicationData!$F:$F,AllPublicationData!$A:$A,'Publication Table (%)'!$B192,AllPublicationData!$B:$B,'Publication Table (%)'!O$7)/
SUMIFS(AllPublicationData!$E:$E,AllPublicationData!$A:$A,'Publication Table (%)'!$B192,AllPublicationData!$B:$B,'Publication Table (%)'!O$7)),
IF('Publication Table (%)'!$C$5="Operations cancelled by patient",
IFERROR(SUMIFS(AllPublicationData!$G:$G,AllPublicationData!$A:$A,'Publication Table (%)'!$B192,AllPublicationData!$B:$B,'Publication Table (%)'!$C$4,AllPublicationData!$D:$D,'Publication Table (%)'!O$7)/
SUMIFS(AllPublicationData!$E:$E,AllPublicationData!$A:$A,'Publication Table (%)'!$B192,AllPublicationData!$B:$B,'Publication Table (%)'!$C$4,AllPublicationData!$D:$D,'Publication Table (%)'!O$7),
SUMIFS(AllPublicationData!$G:$G,AllPublicationData!$A:$A,'Publication Table (%)'!$B192,AllPublicationData!$B:$B,'Publication Table (%)'!O$7)/
SUMIFS(AllPublicationData!$E:$E,AllPublicationData!$A:$A,'Publication Table (%)'!$B192,AllPublicationData!$B:$B,'Publication Table (%)'!O$7)),
IF('Publication Table (%)'!$C$5="Operations cancelled for clinical reasons",
IFERROR(SUMIFS(AllPublicationData!$H:$H,AllPublicationData!$A:$A,'Publication Table (%)'!$B192,AllPublicationData!$B:$B,'Publication Table (%)'!$C$4,AllPublicationData!$D:$D,'Publication Table (%)'!O$7)/
SUMIFS(AllPublicationData!$E:$E,AllPublicationData!$A:$A,'Publication Table (%)'!$B192,AllPublicationData!$B:$B,'Publication Table (%)'!$C$4,AllPublicationData!$D:$D,'Publication Table (%)'!O$7),
SUMIFS(AllPublicationData!$H:$H,AllPublicationData!$A:$A,'Publication Table (%)'!$B192,AllPublicationData!$B:$B,'Publication Table (%)'!O$7)/
SUMIFS(AllPublicationData!$E:$E,AllPublicationData!$A:$A,'Publication Table (%)'!$B192,AllPublicationData!$B:$B,'Publication Table (%)'!O$7)),
IF('Publication Table (%)'!$C$5="Operations cancelled for non-clinical/capacity reasons",
IFERROR(SUMIFS(AllPublicationData!$I:$I,AllPublicationData!$A:$A,'Publication Table (%)'!$B192,AllPublicationData!$B:$B,'Publication Table (%)'!$C$4,AllPublicationData!$D:$D,'Publication Table (%)'!O$7)/
SUMIFS(AllPublicationData!$E:$E,AllPublicationData!$A:$A,'Publication Table (%)'!$B192,AllPublicationData!$B:$B,'Publication Table (%)'!$C$4,AllPublicationData!$D:$D,'Publication Table (%)'!O$7),
SUMIFS(AllPublicationData!$I:$I,AllPublicationData!$A:$A,'Publication Table (%)'!$B192,AllPublicationData!$B:$B,'Publication Table (%)'!O$7)/
SUMIFS(AllPublicationData!$E:$E,AllPublicationData!$A:$A,'Publication Table (%)'!$B192,AllPublicationData!$B:$B,'Publication Table (%)'!O$7)),
IF('Publication Table (%)'!$C$5="Cancellations for other reasons",
IFERROR(SUMIFS(AllPublicationData!$J:$J,AllPublicationData!$A:$A,'Publication Table (%)'!$B192,AllPublicationData!$B:$B,'Publication Table (%)'!$C$4,AllPublicationData!$D:$D,'Publication Table (%)'!O$7)/
SUMIFS(AllPublicationData!$E:$E,AllPublicationData!$A:$A,'Publication Table (%)'!$B192,AllPublicationData!$B:$B,'Publication Table (%)'!$C$4,AllPublicationData!$D:$D,'Publication Table (%)'!O$7),
SUMIFS(AllPublicationData!$J:$J,AllPublicationData!$A:$A,'Publication Table (%)'!$B192,AllPublicationData!$B:$B,'Publication Table (%)'!O$7)/
SUMIFS(AllPublicationData!$E:$E,AllPublicationData!$A:$A,'Publication Table (%)'!$B192,AllPublicationData!$B:$B,'Publication Table (%)'!O$7)))))))</f>
        <v>#DIV/0!</v>
      </c>
      <c r="P192" s="96" t="e">
        <f>IF('Publication Table (%)'!$C$5="All Cancelled Operations",
IFERROR(SUMIFS(AllPublicationData!$F:$F,AllPublicationData!$A:$A,'Publication Table (%)'!$B192,AllPublicationData!$B:$B,'Publication Table (%)'!$C$4,AllPublicationData!$D:$D,'Publication Table (%)'!P$7)/
SUMIFS(AllPublicationData!$E:$E,AllPublicationData!$A:$A,'Publication Table (%)'!$B192,AllPublicationData!$B:$B,'Publication Table (%)'!$C$4,AllPublicationData!$D:$D,'Publication Table (%)'!P$7),
SUMIFS(AllPublicationData!$F:$F,AllPublicationData!$A:$A,'Publication Table (%)'!$B192,AllPublicationData!$B:$B,'Publication Table (%)'!P$7)/
SUMIFS(AllPublicationData!$E:$E,AllPublicationData!$A:$A,'Publication Table (%)'!$B192,AllPublicationData!$B:$B,'Publication Table (%)'!P$7)),
IF('Publication Table (%)'!$C$5="Operations cancelled by patient",
IFERROR(SUMIFS(AllPublicationData!$G:$G,AllPublicationData!$A:$A,'Publication Table (%)'!$B192,AllPublicationData!$B:$B,'Publication Table (%)'!$C$4,AllPublicationData!$D:$D,'Publication Table (%)'!P$7)/
SUMIFS(AllPublicationData!$E:$E,AllPublicationData!$A:$A,'Publication Table (%)'!$B192,AllPublicationData!$B:$B,'Publication Table (%)'!$C$4,AllPublicationData!$D:$D,'Publication Table (%)'!P$7),
SUMIFS(AllPublicationData!$G:$G,AllPublicationData!$A:$A,'Publication Table (%)'!$B192,AllPublicationData!$B:$B,'Publication Table (%)'!P$7)/
SUMIFS(AllPublicationData!$E:$E,AllPublicationData!$A:$A,'Publication Table (%)'!$B192,AllPublicationData!$B:$B,'Publication Table (%)'!P$7)),
IF('Publication Table (%)'!$C$5="Operations cancelled for clinical reasons",
IFERROR(SUMIFS(AllPublicationData!$H:$H,AllPublicationData!$A:$A,'Publication Table (%)'!$B192,AllPublicationData!$B:$B,'Publication Table (%)'!$C$4,AllPublicationData!$D:$D,'Publication Table (%)'!P$7)/
SUMIFS(AllPublicationData!$E:$E,AllPublicationData!$A:$A,'Publication Table (%)'!$B192,AllPublicationData!$B:$B,'Publication Table (%)'!$C$4,AllPublicationData!$D:$D,'Publication Table (%)'!P$7),
SUMIFS(AllPublicationData!$H:$H,AllPublicationData!$A:$A,'Publication Table (%)'!$B192,AllPublicationData!$B:$B,'Publication Table (%)'!P$7)/
SUMIFS(AllPublicationData!$E:$E,AllPublicationData!$A:$A,'Publication Table (%)'!$B192,AllPublicationData!$B:$B,'Publication Table (%)'!P$7)),
IF('Publication Table (%)'!$C$5="Operations cancelled for non-clinical/capacity reasons",
IFERROR(SUMIFS(AllPublicationData!$I:$I,AllPublicationData!$A:$A,'Publication Table (%)'!$B192,AllPublicationData!$B:$B,'Publication Table (%)'!$C$4,AllPublicationData!$D:$D,'Publication Table (%)'!P$7)/
SUMIFS(AllPublicationData!$E:$E,AllPublicationData!$A:$A,'Publication Table (%)'!$B192,AllPublicationData!$B:$B,'Publication Table (%)'!$C$4,AllPublicationData!$D:$D,'Publication Table (%)'!P$7),
SUMIFS(AllPublicationData!$I:$I,AllPublicationData!$A:$A,'Publication Table (%)'!$B192,AllPublicationData!$B:$B,'Publication Table (%)'!P$7)/
SUMIFS(AllPublicationData!$E:$E,AllPublicationData!$A:$A,'Publication Table (%)'!$B192,AllPublicationData!$B:$B,'Publication Table (%)'!P$7)),
IF('Publication Table (%)'!$C$5="Cancellations for other reasons",
IFERROR(SUMIFS(AllPublicationData!$J:$J,AllPublicationData!$A:$A,'Publication Table (%)'!$B192,AllPublicationData!$B:$B,'Publication Table (%)'!$C$4,AllPublicationData!$D:$D,'Publication Table (%)'!P$7)/
SUMIFS(AllPublicationData!$E:$E,AllPublicationData!$A:$A,'Publication Table (%)'!$B192,AllPublicationData!$B:$B,'Publication Table (%)'!$C$4,AllPublicationData!$D:$D,'Publication Table (%)'!P$7),
SUMIFS(AllPublicationData!$J:$J,AllPublicationData!$A:$A,'Publication Table (%)'!$B192,AllPublicationData!$B:$B,'Publication Table (%)'!P$7)/
SUMIFS(AllPublicationData!$E:$E,AllPublicationData!$A:$A,'Publication Table (%)'!$B192,AllPublicationData!$B:$B,'Publication Table (%)'!P$7)))))))</f>
        <v>#DIV/0!</v>
      </c>
      <c r="Q192" s="96" t="e">
        <f>IF('Publication Table (%)'!$C$5="All Cancelled Operations",
IFERROR(SUMIFS(AllPublicationData!$F:$F,AllPublicationData!$A:$A,'Publication Table (%)'!$B192,AllPublicationData!$B:$B,'Publication Table (%)'!$C$4,AllPublicationData!$D:$D,'Publication Table (%)'!Q$7)/
SUMIFS(AllPublicationData!$E:$E,AllPublicationData!$A:$A,'Publication Table (%)'!$B192,AllPublicationData!$B:$B,'Publication Table (%)'!$C$4,AllPublicationData!$D:$D,'Publication Table (%)'!Q$7),
SUMIFS(AllPublicationData!$F:$F,AllPublicationData!$A:$A,'Publication Table (%)'!$B192,AllPublicationData!$B:$B,'Publication Table (%)'!Q$7)/
SUMIFS(AllPublicationData!$E:$E,AllPublicationData!$A:$A,'Publication Table (%)'!$B192,AllPublicationData!$B:$B,'Publication Table (%)'!Q$7)),
IF('Publication Table (%)'!$C$5="Operations cancelled by patient",
IFERROR(SUMIFS(AllPublicationData!$G:$G,AllPublicationData!$A:$A,'Publication Table (%)'!$B192,AllPublicationData!$B:$B,'Publication Table (%)'!$C$4,AllPublicationData!$D:$D,'Publication Table (%)'!Q$7)/
SUMIFS(AllPublicationData!$E:$E,AllPublicationData!$A:$A,'Publication Table (%)'!$B192,AllPublicationData!$B:$B,'Publication Table (%)'!$C$4,AllPublicationData!$D:$D,'Publication Table (%)'!Q$7),
SUMIFS(AllPublicationData!$G:$G,AllPublicationData!$A:$A,'Publication Table (%)'!$B192,AllPublicationData!$B:$B,'Publication Table (%)'!Q$7)/
SUMIFS(AllPublicationData!$E:$E,AllPublicationData!$A:$A,'Publication Table (%)'!$B192,AllPublicationData!$B:$B,'Publication Table (%)'!Q$7)),
IF('Publication Table (%)'!$C$5="Operations cancelled for clinical reasons",
IFERROR(SUMIFS(AllPublicationData!$H:$H,AllPublicationData!$A:$A,'Publication Table (%)'!$B192,AllPublicationData!$B:$B,'Publication Table (%)'!$C$4,AllPublicationData!$D:$D,'Publication Table (%)'!Q$7)/
SUMIFS(AllPublicationData!$E:$E,AllPublicationData!$A:$A,'Publication Table (%)'!$B192,AllPublicationData!$B:$B,'Publication Table (%)'!$C$4,AllPublicationData!$D:$D,'Publication Table (%)'!Q$7),
SUMIFS(AllPublicationData!$H:$H,AllPublicationData!$A:$A,'Publication Table (%)'!$B192,AllPublicationData!$B:$B,'Publication Table (%)'!Q$7)/
SUMIFS(AllPublicationData!$E:$E,AllPublicationData!$A:$A,'Publication Table (%)'!$B192,AllPublicationData!$B:$B,'Publication Table (%)'!Q$7)),
IF('Publication Table (%)'!$C$5="Operations cancelled for non-clinical/capacity reasons",
IFERROR(SUMIFS(AllPublicationData!$I:$I,AllPublicationData!$A:$A,'Publication Table (%)'!$B192,AllPublicationData!$B:$B,'Publication Table (%)'!$C$4,AllPublicationData!$D:$D,'Publication Table (%)'!Q$7)/
SUMIFS(AllPublicationData!$E:$E,AllPublicationData!$A:$A,'Publication Table (%)'!$B192,AllPublicationData!$B:$B,'Publication Table (%)'!$C$4,AllPublicationData!$D:$D,'Publication Table (%)'!Q$7),
SUMIFS(AllPublicationData!$I:$I,AllPublicationData!$A:$A,'Publication Table (%)'!$B192,AllPublicationData!$B:$B,'Publication Table (%)'!Q$7)/
SUMIFS(AllPublicationData!$E:$E,AllPublicationData!$A:$A,'Publication Table (%)'!$B192,AllPublicationData!$B:$B,'Publication Table (%)'!Q$7)),
IF('Publication Table (%)'!$C$5="Cancellations for other reasons",
IFERROR(SUMIFS(AllPublicationData!$J:$J,AllPublicationData!$A:$A,'Publication Table (%)'!$B192,AllPublicationData!$B:$B,'Publication Table (%)'!$C$4,AllPublicationData!$D:$D,'Publication Table (%)'!Q$7)/
SUMIFS(AllPublicationData!$E:$E,AllPublicationData!$A:$A,'Publication Table (%)'!$B192,AllPublicationData!$B:$B,'Publication Table (%)'!$C$4,AllPublicationData!$D:$D,'Publication Table (%)'!Q$7),
SUMIFS(AllPublicationData!$J:$J,AllPublicationData!$A:$A,'Publication Table (%)'!$B192,AllPublicationData!$B:$B,'Publication Table (%)'!Q$7)/
SUMIFS(AllPublicationData!$E:$E,AllPublicationData!$A:$A,'Publication Table (%)'!$B192,AllPublicationData!$B:$B,'Publication Table (%)'!Q$7)))))))</f>
        <v>#DIV/0!</v>
      </c>
      <c r="R192" s="96" t="e">
        <f>IF('Publication Table (%)'!$C$5="All Cancelled Operations",
IFERROR(SUMIFS(AllPublicationData!$F:$F,AllPublicationData!$A:$A,'Publication Table (%)'!$B192,AllPublicationData!$B:$B,'Publication Table (%)'!$C$4,AllPublicationData!$D:$D,'Publication Table (%)'!R$7)/
SUMIFS(AllPublicationData!$E:$E,AllPublicationData!$A:$A,'Publication Table (%)'!$B192,AllPublicationData!$B:$B,'Publication Table (%)'!$C$4,AllPublicationData!$D:$D,'Publication Table (%)'!R$7),
SUMIFS(AllPublicationData!$F:$F,AllPublicationData!$A:$A,'Publication Table (%)'!$B192,AllPublicationData!$B:$B,'Publication Table (%)'!R$7)/
SUMIFS(AllPublicationData!$E:$E,AllPublicationData!$A:$A,'Publication Table (%)'!$B192,AllPublicationData!$B:$B,'Publication Table (%)'!R$7)),
IF('Publication Table (%)'!$C$5="Operations cancelled by patient",
IFERROR(SUMIFS(AllPublicationData!$G:$G,AllPublicationData!$A:$A,'Publication Table (%)'!$B192,AllPublicationData!$B:$B,'Publication Table (%)'!$C$4,AllPublicationData!$D:$D,'Publication Table (%)'!R$7)/
SUMIFS(AllPublicationData!$E:$E,AllPublicationData!$A:$A,'Publication Table (%)'!$B192,AllPublicationData!$B:$B,'Publication Table (%)'!$C$4,AllPublicationData!$D:$D,'Publication Table (%)'!R$7),
SUMIFS(AllPublicationData!$G:$G,AllPublicationData!$A:$A,'Publication Table (%)'!$B192,AllPublicationData!$B:$B,'Publication Table (%)'!R$7)/
SUMIFS(AllPublicationData!$E:$E,AllPublicationData!$A:$A,'Publication Table (%)'!$B192,AllPublicationData!$B:$B,'Publication Table (%)'!R$7)),
IF('Publication Table (%)'!$C$5="Operations cancelled for clinical reasons",
IFERROR(SUMIFS(AllPublicationData!$H:$H,AllPublicationData!$A:$A,'Publication Table (%)'!$B192,AllPublicationData!$B:$B,'Publication Table (%)'!$C$4,AllPublicationData!$D:$D,'Publication Table (%)'!R$7)/
SUMIFS(AllPublicationData!$E:$E,AllPublicationData!$A:$A,'Publication Table (%)'!$B192,AllPublicationData!$B:$B,'Publication Table (%)'!$C$4,AllPublicationData!$D:$D,'Publication Table (%)'!R$7),
SUMIFS(AllPublicationData!$H:$H,AllPublicationData!$A:$A,'Publication Table (%)'!$B192,AllPublicationData!$B:$B,'Publication Table (%)'!R$7)/
SUMIFS(AllPublicationData!$E:$E,AllPublicationData!$A:$A,'Publication Table (%)'!$B192,AllPublicationData!$B:$B,'Publication Table (%)'!R$7)),
IF('Publication Table (%)'!$C$5="Operations cancelled for non-clinical/capacity reasons",
IFERROR(SUMIFS(AllPublicationData!$I:$I,AllPublicationData!$A:$A,'Publication Table (%)'!$B192,AllPublicationData!$B:$B,'Publication Table (%)'!$C$4,AllPublicationData!$D:$D,'Publication Table (%)'!R$7)/
SUMIFS(AllPublicationData!$E:$E,AllPublicationData!$A:$A,'Publication Table (%)'!$B192,AllPublicationData!$B:$B,'Publication Table (%)'!$C$4,AllPublicationData!$D:$D,'Publication Table (%)'!R$7),
SUMIFS(AllPublicationData!$I:$I,AllPublicationData!$A:$A,'Publication Table (%)'!$B192,AllPublicationData!$B:$B,'Publication Table (%)'!R$7)/
SUMIFS(AllPublicationData!$E:$E,AllPublicationData!$A:$A,'Publication Table (%)'!$B192,AllPublicationData!$B:$B,'Publication Table (%)'!R$7)),
IF('Publication Table (%)'!$C$5="Cancellations for other reasons",
IFERROR(SUMIFS(AllPublicationData!$J:$J,AllPublicationData!$A:$A,'Publication Table (%)'!$B192,AllPublicationData!$B:$B,'Publication Table (%)'!$C$4,AllPublicationData!$D:$D,'Publication Table (%)'!R$7)/
SUMIFS(AllPublicationData!$E:$E,AllPublicationData!$A:$A,'Publication Table (%)'!$B192,AllPublicationData!$B:$B,'Publication Table (%)'!$C$4,AllPublicationData!$D:$D,'Publication Table (%)'!R$7),
SUMIFS(AllPublicationData!$J:$J,AllPublicationData!$A:$A,'Publication Table (%)'!$B192,AllPublicationData!$B:$B,'Publication Table (%)'!R$7)/
SUMIFS(AllPublicationData!$E:$E,AllPublicationData!$A:$A,'Publication Table (%)'!$B192,AllPublicationData!$B:$B,'Publication Table (%)'!R$7)))))))</f>
        <v>#DIV/0!</v>
      </c>
      <c r="S192" s="96" t="e">
        <f>IF('Publication Table (%)'!$C$5="All Cancelled Operations",
IFERROR(SUMIFS(AllPublicationData!$F:$F,AllPublicationData!$A:$A,'Publication Table (%)'!$B192,AllPublicationData!$B:$B,'Publication Table (%)'!$C$4,AllPublicationData!$D:$D,'Publication Table (%)'!S$7)/
SUMIFS(AllPublicationData!$E:$E,AllPublicationData!$A:$A,'Publication Table (%)'!$B192,AllPublicationData!$B:$B,'Publication Table (%)'!$C$4,AllPublicationData!$D:$D,'Publication Table (%)'!S$7),
SUMIFS(AllPublicationData!$F:$F,AllPublicationData!$A:$A,'Publication Table (%)'!$B192,AllPublicationData!$B:$B,'Publication Table (%)'!S$7)/
SUMIFS(AllPublicationData!$E:$E,AllPublicationData!$A:$A,'Publication Table (%)'!$B192,AllPublicationData!$B:$B,'Publication Table (%)'!S$7)),
IF('Publication Table (%)'!$C$5="Operations cancelled by patient",
IFERROR(SUMIFS(AllPublicationData!$G:$G,AllPublicationData!$A:$A,'Publication Table (%)'!$B192,AllPublicationData!$B:$B,'Publication Table (%)'!$C$4,AllPublicationData!$D:$D,'Publication Table (%)'!S$7)/
SUMIFS(AllPublicationData!$E:$E,AllPublicationData!$A:$A,'Publication Table (%)'!$B192,AllPublicationData!$B:$B,'Publication Table (%)'!$C$4,AllPublicationData!$D:$D,'Publication Table (%)'!S$7),
SUMIFS(AllPublicationData!$G:$G,AllPublicationData!$A:$A,'Publication Table (%)'!$B192,AllPublicationData!$B:$B,'Publication Table (%)'!S$7)/
SUMIFS(AllPublicationData!$E:$E,AllPublicationData!$A:$A,'Publication Table (%)'!$B192,AllPublicationData!$B:$B,'Publication Table (%)'!S$7)),
IF('Publication Table (%)'!$C$5="Operations cancelled for clinical reasons",
IFERROR(SUMIFS(AllPublicationData!$H:$H,AllPublicationData!$A:$A,'Publication Table (%)'!$B192,AllPublicationData!$B:$B,'Publication Table (%)'!$C$4,AllPublicationData!$D:$D,'Publication Table (%)'!S$7)/
SUMIFS(AllPublicationData!$E:$E,AllPublicationData!$A:$A,'Publication Table (%)'!$B192,AllPublicationData!$B:$B,'Publication Table (%)'!$C$4,AllPublicationData!$D:$D,'Publication Table (%)'!S$7),
SUMIFS(AllPublicationData!$H:$H,AllPublicationData!$A:$A,'Publication Table (%)'!$B192,AllPublicationData!$B:$B,'Publication Table (%)'!S$7)/
SUMIFS(AllPublicationData!$E:$E,AllPublicationData!$A:$A,'Publication Table (%)'!$B192,AllPublicationData!$B:$B,'Publication Table (%)'!S$7)),
IF('Publication Table (%)'!$C$5="Operations cancelled for non-clinical/capacity reasons",
IFERROR(SUMIFS(AllPublicationData!$I:$I,AllPublicationData!$A:$A,'Publication Table (%)'!$B192,AllPublicationData!$B:$B,'Publication Table (%)'!$C$4,AllPublicationData!$D:$D,'Publication Table (%)'!S$7)/
SUMIFS(AllPublicationData!$E:$E,AllPublicationData!$A:$A,'Publication Table (%)'!$B192,AllPublicationData!$B:$B,'Publication Table (%)'!$C$4,AllPublicationData!$D:$D,'Publication Table (%)'!S$7),
SUMIFS(AllPublicationData!$I:$I,AllPublicationData!$A:$A,'Publication Table (%)'!$B192,AllPublicationData!$B:$B,'Publication Table (%)'!S$7)/
SUMIFS(AllPublicationData!$E:$E,AllPublicationData!$A:$A,'Publication Table (%)'!$B192,AllPublicationData!$B:$B,'Publication Table (%)'!S$7)),
IF('Publication Table (%)'!$C$5="Cancellations for other reasons",
IFERROR(SUMIFS(AllPublicationData!$J:$J,AllPublicationData!$A:$A,'Publication Table (%)'!$B192,AllPublicationData!$B:$B,'Publication Table (%)'!$C$4,AllPublicationData!$D:$D,'Publication Table (%)'!S$7)/
SUMIFS(AllPublicationData!$E:$E,AllPublicationData!$A:$A,'Publication Table (%)'!$B192,AllPublicationData!$B:$B,'Publication Table (%)'!$C$4,AllPublicationData!$D:$D,'Publication Table (%)'!S$7),
SUMIFS(AllPublicationData!$J:$J,AllPublicationData!$A:$A,'Publication Table (%)'!$B192,AllPublicationData!$B:$B,'Publication Table (%)'!S$7)/
SUMIFS(AllPublicationData!$E:$E,AllPublicationData!$A:$A,'Publication Table (%)'!$B192,AllPublicationData!$B:$B,'Publication Table (%)'!S$7)))))))</f>
        <v>#DIV/0!</v>
      </c>
    </row>
    <row r="193" spans="3:19" x14ac:dyDescent="0.35">
      <c r="C193" s="112">
        <f>IF('Publication Table (%)'!$C$5="All Cancelled Operations",
SUMIFS(AllPublicationData!$F:$F,AllPublicationData!$A:$A,'Publication Table (%)'!$B193,AllPublicationData!$B:$B,'Publication Table (%)'!$C$4),
IF('Publication Table (%)'!$C$5="Operations cancelled by patient",
SUMIFS(AllPublicationData!$G:$G,AllPublicationData!$A:$A,'Publication Table (%)'!$B193,AllPublicationData!$B:$B,'Publication Table (%)'!$C$4),
IF('Publication Table (%)'!$C$5="Operations cancelled for clinical reasons",
SUMIFS(AllPublicationData!$H:$H,AllPublicationData!$A:$A,'Publication Table (%)'!$B193,AllPublicationData!$B:$B,'Publication Table (%)'!$C$4),
IF('Publication Table (%)'!$C$5="Operations cancelled for non-clinical/capacity reasons",
SUMIFS(AllPublicationData!$I:$I,AllPublicationData!$A:$A,'Publication Table (%)'!$B193,AllPublicationData!$B:$B,'Publication Table (%)'!$C$4),
IF('Publication Table (%)'!$C$5="Cancellations for other reasons",
SUMIFS(AllPublicationData!$J:$J,AllPublicationData!$A:$A,'Publication Table (%)'!$B193,AllPublicationData!$B:$B,'Publication Table (%)'!$C$4))))))+
IF(AND($C$4="NHS Scotland",$C$5="All Cancelled Operations"),
SUMIFS(AllPublicationData!$F:$F,AllPublicationData!$A:$A,'Publication Table (%)'!$B193),
IF(AND($C$4="NHS Scotland",$C$5="Operations cancelled by patient"),
SUMIFS(AllPublicationData!$G:$G,AllPublicationData!$A:$A,'Publication Table (%)'!$B193),
IF(AND($C$4="NHS Scotland",$C$5="Operations cancelled for clinical reasons"),
SUMIFS(AllPublicationData!$H:$H,AllPublicationData!$A:$A,'Publication Table (%)'!$B193),
IF(AND($C$4="NHS Scotland",$C$5="Operations cancelled for non-clinical/capacity reasons"),
SUMIFS(AllPublicationData!$I:$I,AllPublicationData!$A:$A,'Publication Table (%)'!$B193),
IF(AND($C$4="NHS Scotland",$C$5="Cancellations for other reasons"),
SUMIFS(AllPublicationData!$J:$J,AllPublicationData!$A:$A,'Publication Table (%)'!$B193))))))</f>
        <v>0</v>
      </c>
      <c r="D193" s="110" t="e">
        <f>IF(AND('Publication Table (%)'!$C$5="All Cancelled Operations",$C$4&lt;&gt;"NHS Scotland"),
IFERROR(SUMIFS(AllPublicationData!$F:$F,AllPublicationData!$A:$A,'Publication Table (%)'!$B193,AllPublicationData!$B:$B,'Publication Table (%)'!$C$4,AllPublicationData!$D:$D,'Publication Table (%)'!D$7)/
SUMIFS(AllPublicationData!$E:$E,AllPublicationData!$A:$A,'Publication Table (%)'!$B193,AllPublicationData!$B:$B,'Publication Table (%)'!$C$4,AllPublicationData!$D:$D,'Publication Table (%)'!D$7),
SUMIFS(AllPublicationData!$F:$F,AllPublicationData!$A:$A,'Publication Table (%)'!$B193,AllPublicationData!$B:$B,'Publication Table (%)'!D$7)/
SUMIFS(AllPublicationData!$E:$E,AllPublicationData!$A:$A,'Publication Table (%)'!$B193,AllPublicationData!$B:$B,'Publication Table (%)'!D$7)),
IF(AND('Publication Table (%)'!$C$5="Operations cancelled by patient",$C$4&lt;&gt;"NHS Scotland"),
IFERROR(SUMIFS(AllPublicationData!$G:$G,AllPublicationData!$A:$A,'Publication Table (%)'!$B193,AllPublicationData!$B:$B,'Publication Table (%)'!$C$4,AllPublicationData!$D:$D,'Publication Table (%)'!D$7)/
SUMIFS(AllPublicationData!$E:$E,AllPublicationData!$A:$A,'Publication Table (%)'!$B193,AllPublicationData!$B:$B,'Publication Table (%)'!$C$4,AllPublicationData!$D:$D,'Publication Table (%)'!D$7),
SUMIFS(AllPublicationData!$G:$G,AllPublicationData!$A:$A,'Publication Table (%)'!$B193,AllPublicationData!$B:$B,'Publication Table (%)'!D$7)/
SUMIFS(AllPublicationData!$E:$E,AllPublicationData!$A:$A,'Publication Table (%)'!$B193,AllPublicationData!$B:$B,'Publication Table (%)'!D$7)),
IF(AND('Publication Table (%)'!$C$5="Operations cancelled for clinical reasons",$C$4&lt;&gt;"NHS Scotland"),
IFERROR(SUMIFS(AllPublicationData!$H:$H,AllPublicationData!$A:$A,'Publication Table (%)'!$B193,AllPublicationData!$B:$B,'Publication Table (%)'!$C$4,AllPublicationData!$D:$D,'Publication Table (%)'!D$7)/
SUMIFS(AllPublicationData!$E:$E,AllPublicationData!$A:$A,'Publication Table (%)'!$B193,AllPublicationData!$B:$B,'Publication Table (%)'!$C$4,AllPublicationData!$D:$D,'Publication Table (%)'!D$7),
SUMIFS(AllPublicationData!$H:$H,AllPublicationData!$A:$A,'Publication Table (%)'!$B193,AllPublicationData!$B:$B,'Publication Table (%)'!D$7)/
SUMIFS(AllPublicationData!$E:$E,AllPublicationData!$A:$A,'Publication Table (%)'!$B193,AllPublicationData!$B:$B,'Publication Table (%)'!D$7)),
IF(AND('Publication Table (%)'!$C$5="Operations cancelled for non-clinical/capacity reasons",$C$4&lt;&gt;"NHS Scotland"),
IFERROR(SUMIFS(AllPublicationData!$I:$I,AllPublicationData!$A:$A,'Publication Table (%)'!$B193,AllPublicationData!$B:$B,'Publication Table (%)'!$C$4,AllPublicationData!$D:$D,'Publication Table (%)'!D$7)/
SUMIFS(AllPublicationData!$E:$E,AllPublicationData!$A:$A,'Publication Table (%)'!$B193,AllPublicationData!$B:$B,'Publication Table (%)'!$C$4,AllPublicationData!$D:$D,'Publication Table (%)'!D$7),
SUMIFS(AllPublicationData!$I:$I,AllPublicationData!$A:$A,'Publication Table (%)'!$B193,AllPublicationData!$B:$B,'Publication Table (%)'!D$7)/
SUMIFS(AllPublicationData!$E:$E,AllPublicationData!$A:$A,'Publication Table (%)'!$B193,AllPublicationData!$B:$B,'Publication Table (%)'!D$7)),
IF(AND('Publication Table (%)'!$C$5="Cancellations for other reasons",$C$4&lt;&gt;"NHS Scotland"),
IFERROR(SUMIFS(AllPublicationData!$J:$J,AllPublicationData!$A:$A,'Publication Table (%)'!$B193,AllPublicationData!$B:$B,'Publication Table (%)'!$C$4,AllPublicationData!$D:$D,'Publication Table (%)'!D$7)/
SUMIFS(AllPublicationData!$E:$E,AllPublicationData!$A:$A,'Publication Table (%)'!$B193,AllPublicationData!$B:$B,'Publication Table (%)'!$C$4,AllPublicationData!$D:$D,'Publication Table (%)'!D$7),
SUMIFS(AllPublicationData!$J:$J,AllPublicationData!$A:$A,'Publication Table (%)'!$B193,AllPublicationData!$B:$B,'Publication Table (%)'!D$7)/
SUMIFS(AllPublicationData!$E:$E,AllPublicationData!$A:$A,'Publication Table (%)'!$B193,AllPublicationData!$B:$B,'Publication Table (%)'!D$7)),
IF(AND($C$4="NHS Scotland",$C$5="All Cancelled Operations"),
SUMIFS(AllPublicationData!$F:$F,AllPublicationData!$A:$A,'Publication Table'!$B193)/
SUMIFS(AllPublicationData!$E:$E,AllPublicationData!$A:$A,'Publication Table'!$B193),
IF(AND($C$4="NHS Scotland",$C$5="Operations cancelled by patient"),
SUMIFS(AllPublicationData!$G:$G,AllPublicationData!$A:$A,'Publication Table'!$B193)/
SUMIFS(AllPublicationData!$E:$E,AllPublicationData!$A:$A,'Publication Table'!$B193),
IF(AND($C$4="NHS Scotland",$C$5="Operations cancelled for clinical reasons"),
SUMIFS(AllPublicationData!$H:$H,AllPublicationData!$A:$A,'Publication Table'!$B193)/
SUMIFS(AllPublicationData!$E:$E,AllPublicationData!$A:$A,'Publication Table'!$B193),
IF(AND($C$4="NHS Scotland",$C$5="Operations cancelled for non-clinical/capacity reasons"),
SUMIFS(AllPublicationData!$I:$I,AllPublicationData!$A:$A,'Publication Table'!$B193)/
SUMIFS(AllPublicationData!$E:$E,AllPublicationData!$A:$A,'Publication Table'!$B193),
IF(AND($C$4="NHS Scotland",$C$5="Cancellations for other reasons"),
SUMIFS(AllPublicationData!$J:$J,AllPublicationData!$A:$A,'Publication Table'!$B193)/
SUMIFS(AllPublicationData!$E:$E,AllPublicationData!$A:$A,'Publication Table'!$B193)))))))))))</f>
        <v>#DIV/0!</v>
      </c>
      <c r="E193" s="96" t="e">
        <f>IF('Publication Table (%)'!$C$5="All Cancelled Operations",
IFERROR(SUMIFS(AllPublicationData!$F:$F,AllPublicationData!$A:$A,'Publication Table (%)'!$B193,AllPublicationData!$B:$B,'Publication Table (%)'!$C$4,AllPublicationData!$D:$D,'Publication Table (%)'!E$7)/
SUMIFS(AllPublicationData!$E:$E,AllPublicationData!$A:$A,'Publication Table (%)'!$B193,AllPublicationData!$B:$B,'Publication Table (%)'!$C$4,AllPublicationData!$D:$D,'Publication Table (%)'!E$7),
SUMIFS(AllPublicationData!$F:$F,AllPublicationData!$A:$A,'Publication Table (%)'!$B193,AllPublicationData!$B:$B,'Publication Table (%)'!E$7)/
SUMIFS(AllPublicationData!$E:$E,AllPublicationData!$A:$A,'Publication Table (%)'!$B193,AllPublicationData!$B:$B,'Publication Table (%)'!E$7)),
IF('Publication Table (%)'!$C$5="Operations cancelled by patient",
IFERROR(SUMIFS(AllPublicationData!$G:$G,AllPublicationData!$A:$A,'Publication Table (%)'!$B193,AllPublicationData!$B:$B,'Publication Table (%)'!$C$4,AllPublicationData!$D:$D,'Publication Table (%)'!E$7)/
SUMIFS(AllPublicationData!$E:$E,AllPublicationData!$A:$A,'Publication Table (%)'!$B193,AllPublicationData!$B:$B,'Publication Table (%)'!$C$4,AllPublicationData!$D:$D,'Publication Table (%)'!E$7),
SUMIFS(AllPublicationData!$G:$G,AllPublicationData!$A:$A,'Publication Table (%)'!$B193,AllPublicationData!$B:$B,'Publication Table (%)'!E$7)/
SUMIFS(AllPublicationData!$E:$E,AllPublicationData!$A:$A,'Publication Table (%)'!$B193,AllPublicationData!$B:$B,'Publication Table (%)'!E$7)),
IF('Publication Table (%)'!$C$5="Operations cancelled for clinical reasons",
IFERROR(SUMIFS(AllPublicationData!$H:$H,AllPublicationData!$A:$A,'Publication Table (%)'!$B193,AllPublicationData!$B:$B,'Publication Table (%)'!$C$4,AllPublicationData!$D:$D,'Publication Table (%)'!E$7)/
SUMIFS(AllPublicationData!$E:$E,AllPublicationData!$A:$A,'Publication Table (%)'!$B193,AllPublicationData!$B:$B,'Publication Table (%)'!$C$4,AllPublicationData!$D:$D,'Publication Table (%)'!E$7),
SUMIFS(AllPublicationData!$H:$H,AllPublicationData!$A:$A,'Publication Table (%)'!$B193,AllPublicationData!$B:$B,'Publication Table (%)'!E$7)/
SUMIFS(AllPublicationData!$E:$E,AllPublicationData!$A:$A,'Publication Table (%)'!$B193,AllPublicationData!$B:$B,'Publication Table (%)'!E$7)),
IF('Publication Table (%)'!$C$5="Operations cancelled for non-clinical/capacity reasons",
IFERROR(SUMIFS(AllPublicationData!$I:$I,AllPublicationData!$A:$A,'Publication Table (%)'!$B193,AllPublicationData!$B:$B,'Publication Table (%)'!$C$4,AllPublicationData!$D:$D,'Publication Table (%)'!E$7)/
SUMIFS(AllPublicationData!$E:$E,AllPublicationData!$A:$A,'Publication Table (%)'!$B193,AllPublicationData!$B:$B,'Publication Table (%)'!$C$4,AllPublicationData!$D:$D,'Publication Table (%)'!E$7),
SUMIFS(AllPublicationData!$I:$I,AllPublicationData!$A:$A,'Publication Table (%)'!$B193,AllPublicationData!$B:$B,'Publication Table (%)'!E$7)/
SUMIFS(AllPublicationData!$E:$E,AllPublicationData!$A:$A,'Publication Table (%)'!$B193,AllPublicationData!$B:$B,'Publication Table (%)'!E$7)),
IF('Publication Table (%)'!$C$5="Cancellations for other reasons",
IFERROR(SUMIFS(AllPublicationData!$J:$J,AllPublicationData!$A:$A,'Publication Table (%)'!$B193,AllPublicationData!$B:$B,'Publication Table (%)'!$C$4,AllPublicationData!$D:$D,'Publication Table (%)'!E$7)/
SUMIFS(AllPublicationData!$E:$E,AllPublicationData!$A:$A,'Publication Table (%)'!$B193,AllPublicationData!$B:$B,'Publication Table (%)'!$C$4,AllPublicationData!$D:$D,'Publication Table (%)'!E$7),
SUMIFS(AllPublicationData!$J:$J,AllPublicationData!$A:$A,'Publication Table (%)'!$B193,AllPublicationData!$B:$B,'Publication Table (%)'!E$7)/
SUMIFS(AllPublicationData!$E:$E,AllPublicationData!$A:$A,'Publication Table (%)'!$B193,AllPublicationData!$B:$B,'Publication Table (%)'!E$7)))))))</f>
        <v>#DIV/0!</v>
      </c>
      <c r="F193" s="96" t="e">
        <f>IF('Publication Table (%)'!$C$5="All Cancelled Operations",
IFERROR(SUMIFS(AllPublicationData!$F:$F,AllPublicationData!$A:$A,'Publication Table (%)'!$B193,AllPublicationData!$B:$B,'Publication Table (%)'!$C$4,AllPublicationData!$D:$D,'Publication Table (%)'!F$7)/
SUMIFS(AllPublicationData!$E:$E,AllPublicationData!$A:$A,'Publication Table (%)'!$B193,AllPublicationData!$B:$B,'Publication Table (%)'!$C$4,AllPublicationData!$D:$D,'Publication Table (%)'!F$7),
SUMIFS(AllPublicationData!$F:$F,AllPublicationData!$A:$A,'Publication Table (%)'!$B193,AllPublicationData!$B:$B,'Publication Table (%)'!F$7)/
SUMIFS(AllPublicationData!$E:$E,AllPublicationData!$A:$A,'Publication Table (%)'!$B193,AllPublicationData!$B:$B,'Publication Table (%)'!F$7)),
IF('Publication Table (%)'!$C$5="Operations cancelled by patient",
IFERROR(SUMIFS(AllPublicationData!$G:$G,AllPublicationData!$A:$A,'Publication Table (%)'!$B193,AllPublicationData!$B:$B,'Publication Table (%)'!$C$4,AllPublicationData!$D:$D,'Publication Table (%)'!F$7)/
SUMIFS(AllPublicationData!$E:$E,AllPublicationData!$A:$A,'Publication Table (%)'!$B193,AllPublicationData!$B:$B,'Publication Table (%)'!$C$4,AllPublicationData!$D:$D,'Publication Table (%)'!F$7),
SUMIFS(AllPublicationData!$G:$G,AllPublicationData!$A:$A,'Publication Table (%)'!$B193,AllPublicationData!$B:$B,'Publication Table (%)'!F$7)/
SUMIFS(AllPublicationData!$E:$E,AllPublicationData!$A:$A,'Publication Table (%)'!$B193,AllPublicationData!$B:$B,'Publication Table (%)'!F$7)),
IF('Publication Table (%)'!$C$5="Operations cancelled for clinical reasons",
IFERROR(SUMIFS(AllPublicationData!$H:$H,AllPublicationData!$A:$A,'Publication Table (%)'!$B193,AllPublicationData!$B:$B,'Publication Table (%)'!$C$4,AllPublicationData!$D:$D,'Publication Table (%)'!F$7)/
SUMIFS(AllPublicationData!$E:$E,AllPublicationData!$A:$A,'Publication Table (%)'!$B193,AllPublicationData!$B:$B,'Publication Table (%)'!$C$4,AllPublicationData!$D:$D,'Publication Table (%)'!F$7),
SUMIFS(AllPublicationData!$H:$H,AllPublicationData!$A:$A,'Publication Table (%)'!$B193,AllPublicationData!$B:$B,'Publication Table (%)'!F$7)/
SUMIFS(AllPublicationData!$E:$E,AllPublicationData!$A:$A,'Publication Table (%)'!$B193,AllPublicationData!$B:$B,'Publication Table (%)'!F$7)),
IF('Publication Table (%)'!$C$5="Operations cancelled for non-clinical/capacity reasons",
IFERROR(SUMIFS(AllPublicationData!$I:$I,AllPublicationData!$A:$A,'Publication Table (%)'!$B193,AllPublicationData!$B:$B,'Publication Table (%)'!$C$4,AllPublicationData!$D:$D,'Publication Table (%)'!F$7)/
SUMIFS(AllPublicationData!$E:$E,AllPublicationData!$A:$A,'Publication Table (%)'!$B193,AllPublicationData!$B:$B,'Publication Table (%)'!$C$4,AllPublicationData!$D:$D,'Publication Table (%)'!F$7),
SUMIFS(AllPublicationData!$I:$I,AllPublicationData!$A:$A,'Publication Table (%)'!$B193,AllPublicationData!$B:$B,'Publication Table (%)'!F$7)/
SUMIFS(AllPublicationData!$E:$E,AllPublicationData!$A:$A,'Publication Table (%)'!$B193,AllPublicationData!$B:$B,'Publication Table (%)'!F$7)),
IF('Publication Table (%)'!$C$5="Cancellations for other reasons",
IFERROR(SUMIFS(AllPublicationData!$J:$J,AllPublicationData!$A:$A,'Publication Table (%)'!$B193,AllPublicationData!$B:$B,'Publication Table (%)'!$C$4,AllPublicationData!$D:$D,'Publication Table (%)'!F$7)/
SUMIFS(AllPublicationData!$E:$E,AllPublicationData!$A:$A,'Publication Table (%)'!$B193,AllPublicationData!$B:$B,'Publication Table (%)'!$C$4,AllPublicationData!$D:$D,'Publication Table (%)'!F$7),
SUMIFS(AllPublicationData!$J:$J,AllPublicationData!$A:$A,'Publication Table (%)'!$B193,AllPublicationData!$B:$B,'Publication Table (%)'!F$7)/
SUMIFS(AllPublicationData!$E:$E,AllPublicationData!$A:$A,'Publication Table (%)'!$B193,AllPublicationData!$B:$B,'Publication Table (%)'!F$7)))))))</f>
        <v>#DIV/0!</v>
      </c>
      <c r="G193" s="96" t="e">
        <f>IF('Publication Table (%)'!$C$5="All Cancelled Operations",
IFERROR(SUMIFS(AllPublicationData!$F:$F,AllPublicationData!$A:$A,'Publication Table (%)'!$B193,AllPublicationData!$B:$B,'Publication Table (%)'!$C$4,AllPublicationData!$D:$D,'Publication Table (%)'!G$7)/
SUMIFS(AllPublicationData!$E:$E,AllPublicationData!$A:$A,'Publication Table (%)'!$B193,AllPublicationData!$B:$B,'Publication Table (%)'!$C$4,AllPublicationData!$D:$D,'Publication Table (%)'!G$7),
SUMIFS(AllPublicationData!$F:$F,AllPublicationData!$A:$A,'Publication Table (%)'!$B193,AllPublicationData!$B:$B,'Publication Table (%)'!G$7)/
SUMIFS(AllPublicationData!$E:$E,AllPublicationData!$A:$A,'Publication Table (%)'!$B193,AllPublicationData!$B:$B,'Publication Table (%)'!G$7)),
IF('Publication Table (%)'!$C$5="Operations cancelled by patient",
IFERROR(SUMIFS(AllPublicationData!$G:$G,AllPublicationData!$A:$A,'Publication Table (%)'!$B193,AllPublicationData!$B:$B,'Publication Table (%)'!$C$4,AllPublicationData!$D:$D,'Publication Table (%)'!G$7)/
SUMIFS(AllPublicationData!$E:$E,AllPublicationData!$A:$A,'Publication Table (%)'!$B193,AllPublicationData!$B:$B,'Publication Table (%)'!$C$4,AllPublicationData!$D:$D,'Publication Table (%)'!G$7),
SUMIFS(AllPublicationData!$G:$G,AllPublicationData!$A:$A,'Publication Table (%)'!$B193,AllPublicationData!$B:$B,'Publication Table (%)'!G$7)/
SUMIFS(AllPublicationData!$E:$E,AllPublicationData!$A:$A,'Publication Table (%)'!$B193,AllPublicationData!$B:$B,'Publication Table (%)'!G$7)),
IF('Publication Table (%)'!$C$5="Operations cancelled for clinical reasons",
IFERROR(SUMIFS(AllPublicationData!$H:$H,AllPublicationData!$A:$A,'Publication Table (%)'!$B193,AllPublicationData!$B:$B,'Publication Table (%)'!$C$4,AllPublicationData!$D:$D,'Publication Table (%)'!G$7)/
SUMIFS(AllPublicationData!$E:$E,AllPublicationData!$A:$A,'Publication Table (%)'!$B193,AllPublicationData!$B:$B,'Publication Table (%)'!$C$4,AllPublicationData!$D:$D,'Publication Table (%)'!G$7),
SUMIFS(AllPublicationData!$H:$H,AllPublicationData!$A:$A,'Publication Table (%)'!$B193,AllPublicationData!$B:$B,'Publication Table (%)'!G$7)/
SUMIFS(AllPublicationData!$E:$E,AllPublicationData!$A:$A,'Publication Table (%)'!$B193,AllPublicationData!$B:$B,'Publication Table (%)'!G$7)),
IF('Publication Table (%)'!$C$5="Operations cancelled for non-clinical/capacity reasons",
IFERROR(SUMIFS(AllPublicationData!$I:$I,AllPublicationData!$A:$A,'Publication Table (%)'!$B193,AllPublicationData!$B:$B,'Publication Table (%)'!$C$4,AllPublicationData!$D:$D,'Publication Table (%)'!G$7)/
SUMIFS(AllPublicationData!$E:$E,AllPublicationData!$A:$A,'Publication Table (%)'!$B193,AllPublicationData!$B:$B,'Publication Table (%)'!$C$4,AllPublicationData!$D:$D,'Publication Table (%)'!G$7),
SUMIFS(AllPublicationData!$I:$I,AllPublicationData!$A:$A,'Publication Table (%)'!$B193,AllPublicationData!$B:$B,'Publication Table (%)'!G$7)/
SUMIFS(AllPublicationData!$E:$E,AllPublicationData!$A:$A,'Publication Table (%)'!$B193,AllPublicationData!$B:$B,'Publication Table (%)'!G$7)),
IF('Publication Table (%)'!$C$5="Cancellations for other reasons",
IFERROR(SUMIFS(AllPublicationData!$J:$J,AllPublicationData!$A:$A,'Publication Table (%)'!$B193,AllPublicationData!$B:$B,'Publication Table (%)'!$C$4,AllPublicationData!$D:$D,'Publication Table (%)'!G$7)/
SUMIFS(AllPublicationData!$E:$E,AllPublicationData!$A:$A,'Publication Table (%)'!$B193,AllPublicationData!$B:$B,'Publication Table (%)'!$C$4,AllPublicationData!$D:$D,'Publication Table (%)'!G$7),
SUMIFS(AllPublicationData!$J:$J,AllPublicationData!$A:$A,'Publication Table (%)'!$B193,AllPublicationData!$B:$B,'Publication Table (%)'!G$7)/
SUMIFS(AllPublicationData!$E:$E,AllPublicationData!$A:$A,'Publication Table (%)'!$B193,AllPublicationData!$B:$B,'Publication Table (%)'!G$7)))))))</f>
        <v>#DIV/0!</v>
      </c>
      <c r="H193" s="96" t="e">
        <f>IF('Publication Table (%)'!$C$5="All Cancelled Operations",
IFERROR(SUMIFS(AllPublicationData!$F:$F,AllPublicationData!$A:$A,'Publication Table (%)'!$B193,AllPublicationData!$B:$B,'Publication Table (%)'!$C$4,AllPublicationData!$D:$D,'Publication Table (%)'!H$7)/
SUMIFS(AllPublicationData!$E:$E,AllPublicationData!$A:$A,'Publication Table (%)'!$B193,AllPublicationData!$B:$B,'Publication Table (%)'!$C$4,AllPublicationData!$D:$D,'Publication Table (%)'!H$7),
SUMIFS(AllPublicationData!$F:$F,AllPublicationData!$A:$A,'Publication Table (%)'!$B193,AllPublicationData!$B:$B,'Publication Table (%)'!H$7)/
SUMIFS(AllPublicationData!$E:$E,AllPublicationData!$A:$A,'Publication Table (%)'!$B193,AllPublicationData!$B:$B,'Publication Table (%)'!H$7)),
IF('Publication Table (%)'!$C$5="Operations cancelled by patient",
IFERROR(SUMIFS(AllPublicationData!$G:$G,AllPublicationData!$A:$A,'Publication Table (%)'!$B193,AllPublicationData!$B:$B,'Publication Table (%)'!$C$4,AllPublicationData!$D:$D,'Publication Table (%)'!H$7)/
SUMIFS(AllPublicationData!$E:$E,AllPublicationData!$A:$A,'Publication Table (%)'!$B193,AllPublicationData!$B:$B,'Publication Table (%)'!$C$4,AllPublicationData!$D:$D,'Publication Table (%)'!H$7),
SUMIFS(AllPublicationData!$G:$G,AllPublicationData!$A:$A,'Publication Table (%)'!$B193,AllPublicationData!$B:$B,'Publication Table (%)'!H$7)/
SUMIFS(AllPublicationData!$E:$E,AllPublicationData!$A:$A,'Publication Table (%)'!$B193,AllPublicationData!$B:$B,'Publication Table (%)'!H$7)),
IF('Publication Table (%)'!$C$5="Operations cancelled for clinical reasons",
IFERROR(SUMIFS(AllPublicationData!$H:$H,AllPublicationData!$A:$A,'Publication Table (%)'!$B193,AllPublicationData!$B:$B,'Publication Table (%)'!$C$4,AllPublicationData!$D:$D,'Publication Table (%)'!H$7)/
SUMIFS(AllPublicationData!$E:$E,AllPublicationData!$A:$A,'Publication Table (%)'!$B193,AllPublicationData!$B:$B,'Publication Table (%)'!$C$4,AllPublicationData!$D:$D,'Publication Table (%)'!H$7),
SUMIFS(AllPublicationData!$H:$H,AllPublicationData!$A:$A,'Publication Table (%)'!$B193,AllPublicationData!$B:$B,'Publication Table (%)'!H$7)/
SUMIFS(AllPublicationData!$E:$E,AllPublicationData!$A:$A,'Publication Table (%)'!$B193,AllPublicationData!$B:$B,'Publication Table (%)'!H$7)),
IF('Publication Table (%)'!$C$5="Operations cancelled for non-clinical/capacity reasons",
IFERROR(SUMIFS(AllPublicationData!$I:$I,AllPublicationData!$A:$A,'Publication Table (%)'!$B193,AllPublicationData!$B:$B,'Publication Table (%)'!$C$4,AllPublicationData!$D:$D,'Publication Table (%)'!H$7)/
SUMIFS(AllPublicationData!$E:$E,AllPublicationData!$A:$A,'Publication Table (%)'!$B193,AllPublicationData!$B:$B,'Publication Table (%)'!$C$4,AllPublicationData!$D:$D,'Publication Table (%)'!H$7),
SUMIFS(AllPublicationData!$I:$I,AllPublicationData!$A:$A,'Publication Table (%)'!$B193,AllPublicationData!$B:$B,'Publication Table (%)'!H$7)/
SUMIFS(AllPublicationData!$E:$E,AllPublicationData!$A:$A,'Publication Table (%)'!$B193,AllPublicationData!$B:$B,'Publication Table (%)'!H$7)),
IF('Publication Table (%)'!$C$5="Cancellations for other reasons",
IFERROR(SUMIFS(AllPublicationData!$J:$J,AllPublicationData!$A:$A,'Publication Table (%)'!$B193,AllPublicationData!$B:$B,'Publication Table (%)'!$C$4,AllPublicationData!$D:$D,'Publication Table (%)'!H$7)/
SUMIFS(AllPublicationData!$E:$E,AllPublicationData!$A:$A,'Publication Table (%)'!$B193,AllPublicationData!$B:$B,'Publication Table (%)'!$C$4,AllPublicationData!$D:$D,'Publication Table (%)'!H$7),
SUMIFS(AllPublicationData!$J:$J,AllPublicationData!$A:$A,'Publication Table (%)'!$B193,AllPublicationData!$B:$B,'Publication Table (%)'!H$7)/
SUMIFS(AllPublicationData!$E:$E,AllPublicationData!$A:$A,'Publication Table (%)'!$B193,AllPublicationData!$B:$B,'Publication Table (%)'!H$7)))))))</f>
        <v>#DIV/0!</v>
      </c>
      <c r="I193" s="96" t="e">
        <f>IF('Publication Table (%)'!$C$5="All Cancelled Operations",
IFERROR(SUMIFS(AllPublicationData!$F:$F,AllPublicationData!$A:$A,'Publication Table (%)'!$B193,AllPublicationData!$B:$B,'Publication Table (%)'!$C$4,AllPublicationData!$D:$D,'Publication Table (%)'!I$7)/
SUMIFS(AllPublicationData!$E:$E,AllPublicationData!$A:$A,'Publication Table (%)'!$B193,AllPublicationData!$B:$B,'Publication Table (%)'!$C$4,AllPublicationData!$D:$D,'Publication Table (%)'!I$7),
SUMIFS(AllPublicationData!$F:$F,AllPublicationData!$A:$A,'Publication Table (%)'!$B193,AllPublicationData!$B:$B,'Publication Table (%)'!I$7)/
SUMIFS(AllPublicationData!$E:$E,AllPublicationData!$A:$A,'Publication Table (%)'!$B193,AllPublicationData!$B:$B,'Publication Table (%)'!I$7)),
IF('Publication Table (%)'!$C$5="Operations cancelled by patient",
IFERROR(SUMIFS(AllPublicationData!$G:$G,AllPublicationData!$A:$A,'Publication Table (%)'!$B193,AllPublicationData!$B:$B,'Publication Table (%)'!$C$4,AllPublicationData!$D:$D,'Publication Table (%)'!I$7)/
SUMIFS(AllPublicationData!$E:$E,AllPublicationData!$A:$A,'Publication Table (%)'!$B193,AllPublicationData!$B:$B,'Publication Table (%)'!$C$4,AllPublicationData!$D:$D,'Publication Table (%)'!I$7),
SUMIFS(AllPublicationData!$G:$G,AllPublicationData!$A:$A,'Publication Table (%)'!$B193,AllPublicationData!$B:$B,'Publication Table (%)'!I$7)/
SUMIFS(AllPublicationData!$E:$E,AllPublicationData!$A:$A,'Publication Table (%)'!$B193,AllPublicationData!$B:$B,'Publication Table (%)'!I$7)),
IF('Publication Table (%)'!$C$5="Operations cancelled for clinical reasons",
IFERROR(SUMIFS(AllPublicationData!$H:$H,AllPublicationData!$A:$A,'Publication Table (%)'!$B193,AllPublicationData!$B:$B,'Publication Table (%)'!$C$4,AllPublicationData!$D:$D,'Publication Table (%)'!I$7)/
SUMIFS(AllPublicationData!$E:$E,AllPublicationData!$A:$A,'Publication Table (%)'!$B193,AllPublicationData!$B:$B,'Publication Table (%)'!$C$4,AllPublicationData!$D:$D,'Publication Table (%)'!I$7),
SUMIFS(AllPublicationData!$H:$H,AllPublicationData!$A:$A,'Publication Table (%)'!$B193,AllPublicationData!$B:$B,'Publication Table (%)'!I$7)/
SUMIFS(AllPublicationData!$E:$E,AllPublicationData!$A:$A,'Publication Table (%)'!$B193,AllPublicationData!$B:$B,'Publication Table (%)'!I$7)),
IF('Publication Table (%)'!$C$5="Operations cancelled for non-clinical/capacity reasons",
IFERROR(SUMIFS(AllPublicationData!$I:$I,AllPublicationData!$A:$A,'Publication Table (%)'!$B193,AllPublicationData!$B:$B,'Publication Table (%)'!$C$4,AllPublicationData!$D:$D,'Publication Table (%)'!I$7)/
SUMIFS(AllPublicationData!$E:$E,AllPublicationData!$A:$A,'Publication Table (%)'!$B193,AllPublicationData!$B:$B,'Publication Table (%)'!$C$4,AllPublicationData!$D:$D,'Publication Table (%)'!I$7),
SUMIFS(AllPublicationData!$I:$I,AllPublicationData!$A:$A,'Publication Table (%)'!$B193,AllPublicationData!$B:$B,'Publication Table (%)'!I$7)/
SUMIFS(AllPublicationData!$E:$E,AllPublicationData!$A:$A,'Publication Table (%)'!$B193,AllPublicationData!$B:$B,'Publication Table (%)'!I$7)),
IF('Publication Table (%)'!$C$5="Cancellations for other reasons",
IFERROR(SUMIFS(AllPublicationData!$J:$J,AllPublicationData!$A:$A,'Publication Table (%)'!$B193,AllPublicationData!$B:$B,'Publication Table (%)'!$C$4,AllPublicationData!$D:$D,'Publication Table (%)'!I$7)/
SUMIFS(AllPublicationData!$E:$E,AllPublicationData!$A:$A,'Publication Table (%)'!$B193,AllPublicationData!$B:$B,'Publication Table (%)'!$C$4,AllPublicationData!$D:$D,'Publication Table (%)'!I$7),
SUMIFS(AllPublicationData!$J:$J,AllPublicationData!$A:$A,'Publication Table (%)'!$B193,AllPublicationData!$B:$B,'Publication Table (%)'!I$7)/
SUMIFS(AllPublicationData!$E:$E,AllPublicationData!$A:$A,'Publication Table (%)'!$B193,AllPublicationData!$B:$B,'Publication Table (%)'!I$7)))))))</f>
        <v>#DIV/0!</v>
      </c>
      <c r="J193" s="96" t="e">
        <f>IF('Publication Table (%)'!$C$5="All Cancelled Operations",
IFERROR(SUMIFS(AllPublicationData!$F:$F,AllPublicationData!$A:$A,'Publication Table (%)'!$B193,AllPublicationData!$B:$B,'Publication Table (%)'!$C$4,AllPublicationData!$D:$D,'Publication Table (%)'!J$7)/
SUMIFS(AllPublicationData!$E:$E,AllPublicationData!$A:$A,'Publication Table (%)'!$B193,AllPublicationData!$B:$B,'Publication Table (%)'!$C$4,AllPublicationData!$D:$D,'Publication Table (%)'!J$7),
SUMIFS(AllPublicationData!$F:$F,AllPublicationData!$A:$A,'Publication Table (%)'!$B193,AllPublicationData!$B:$B,'Publication Table (%)'!J$7)/
SUMIFS(AllPublicationData!$E:$E,AllPublicationData!$A:$A,'Publication Table (%)'!$B193,AllPublicationData!$B:$B,'Publication Table (%)'!J$7)),
IF('Publication Table (%)'!$C$5="Operations cancelled by patient",
IFERROR(SUMIFS(AllPublicationData!$G:$G,AllPublicationData!$A:$A,'Publication Table (%)'!$B193,AllPublicationData!$B:$B,'Publication Table (%)'!$C$4,AllPublicationData!$D:$D,'Publication Table (%)'!J$7)/
SUMIFS(AllPublicationData!$E:$E,AllPublicationData!$A:$A,'Publication Table (%)'!$B193,AllPublicationData!$B:$B,'Publication Table (%)'!$C$4,AllPublicationData!$D:$D,'Publication Table (%)'!J$7),
SUMIFS(AllPublicationData!$G:$G,AllPublicationData!$A:$A,'Publication Table (%)'!$B193,AllPublicationData!$B:$B,'Publication Table (%)'!J$7)/
SUMIFS(AllPublicationData!$E:$E,AllPublicationData!$A:$A,'Publication Table (%)'!$B193,AllPublicationData!$B:$B,'Publication Table (%)'!J$7)),
IF('Publication Table (%)'!$C$5="Operations cancelled for clinical reasons",
IFERROR(SUMIFS(AllPublicationData!$H:$H,AllPublicationData!$A:$A,'Publication Table (%)'!$B193,AllPublicationData!$B:$B,'Publication Table (%)'!$C$4,AllPublicationData!$D:$D,'Publication Table (%)'!J$7)/
SUMIFS(AllPublicationData!$E:$E,AllPublicationData!$A:$A,'Publication Table (%)'!$B193,AllPublicationData!$B:$B,'Publication Table (%)'!$C$4,AllPublicationData!$D:$D,'Publication Table (%)'!J$7),
SUMIFS(AllPublicationData!$H:$H,AllPublicationData!$A:$A,'Publication Table (%)'!$B193,AllPublicationData!$B:$B,'Publication Table (%)'!J$7)/
SUMIFS(AllPublicationData!$E:$E,AllPublicationData!$A:$A,'Publication Table (%)'!$B193,AllPublicationData!$B:$B,'Publication Table (%)'!J$7)),
IF('Publication Table (%)'!$C$5="Operations cancelled for non-clinical/capacity reasons",
IFERROR(SUMIFS(AllPublicationData!$I:$I,AllPublicationData!$A:$A,'Publication Table (%)'!$B193,AllPublicationData!$B:$B,'Publication Table (%)'!$C$4,AllPublicationData!$D:$D,'Publication Table (%)'!J$7)/
SUMIFS(AllPublicationData!$E:$E,AllPublicationData!$A:$A,'Publication Table (%)'!$B193,AllPublicationData!$B:$B,'Publication Table (%)'!$C$4,AllPublicationData!$D:$D,'Publication Table (%)'!J$7),
SUMIFS(AllPublicationData!$I:$I,AllPublicationData!$A:$A,'Publication Table (%)'!$B193,AllPublicationData!$B:$B,'Publication Table (%)'!J$7)/
SUMIFS(AllPublicationData!$E:$E,AllPublicationData!$A:$A,'Publication Table (%)'!$B193,AllPublicationData!$B:$B,'Publication Table (%)'!J$7)),
IF('Publication Table (%)'!$C$5="Cancellations for other reasons",
IFERROR(SUMIFS(AllPublicationData!$J:$J,AllPublicationData!$A:$A,'Publication Table (%)'!$B193,AllPublicationData!$B:$B,'Publication Table (%)'!$C$4,AllPublicationData!$D:$D,'Publication Table (%)'!J$7)/
SUMIFS(AllPublicationData!$E:$E,AllPublicationData!$A:$A,'Publication Table (%)'!$B193,AllPublicationData!$B:$B,'Publication Table (%)'!$C$4,AllPublicationData!$D:$D,'Publication Table (%)'!J$7),
SUMIFS(AllPublicationData!$J:$J,AllPublicationData!$A:$A,'Publication Table (%)'!$B193,AllPublicationData!$B:$B,'Publication Table (%)'!J$7)/
SUMIFS(AllPublicationData!$E:$E,AllPublicationData!$A:$A,'Publication Table (%)'!$B193,AllPublicationData!$B:$B,'Publication Table (%)'!J$7)))))))</f>
        <v>#DIV/0!</v>
      </c>
      <c r="K193" s="96" t="e">
        <f>IF('Publication Table (%)'!$C$5="All Cancelled Operations",
IFERROR(SUMIFS(AllPublicationData!$F:$F,AllPublicationData!$A:$A,'Publication Table (%)'!$B193,AllPublicationData!$B:$B,'Publication Table (%)'!$C$4,AllPublicationData!$D:$D,'Publication Table (%)'!K$7)/
SUMIFS(AllPublicationData!$E:$E,AllPublicationData!$A:$A,'Publication Table (%)'!$B193,AllPublicationData!$B:$B,'Publication Table (%)'!$C$4,AllPublicationData!$D:$D,'Publication Table (%)'!K$7),
SUMIFS(AllPublicationData!$F:$F,AllPublicationData!$A:$A,'Publication Table (%)'!$B193,AllPublicationData!$B:$B,'Publication Table (%)'!K$7)/
SUMIFS(AllPublicationData!$E:$E,AllPublicationData!$A:$A,'Publication Table (%)'!$B193,AllPublicationData!$B:$B,'Publication Table (%)'!K$7)),
IF('Publication Table (%)'!$C$5="Operations cancelled by patient",
IFERROR(SUMIFS(AllPublicationData!$G:$G,AllPublicationData!$A:$A,'Publication Table (%)'!$B193,AllPublicationData!$B:$B,'Publication Table (%)'!$C$4,AllPublicationData!$D:$D,'Publication Table (%)'!K$7)/
SUMIFS(AllPublicationData!$E:$E,AllPublicationData!$A:$A,'Publication Table (%)'!$B193,AllPublicationData!$B:$B,'Publication Table (%)'!$C$4,AllPublicationData!$D:$D,'Publication Table (%)'!K$7),
SUMIFS(AllPublicationData!$G:$G,AllPublicationData!$A:$A,'Publication Table (%)'!$B193,AllPublicationData!$B:$B,'Publication Table (%)'!K$7)/
SUMIFS(AllPublicationData!$E:$E,AllPublicationData!$A:$A,'Publication Table (%)'!$B193,AllPublicationData!$B:$B,'Publication Table (%)'!K$7)),
IF('Publication Table (%)'!$C$5="Operations cancelled for clinical reasons",
IFERROR(SUMIFS(AllPublicationData!$H:$H,AllPublicationData!$A:$A,'Publication Table (%)'!$B193,AllPublicationData!$B:$B,'Publication Table (%)'!$C$4,AllPublicationData!$D:$D,'Publication Table (%)'!K$7)/
SUMIFS(AllPublicationData!$E:$E,AllPublicationData!$A:$A,'Publication Table (%)'!$B193,AllPublicationData!$B:$B,'Publication Table (%)'!$C$4,AllPublicationData!$D:$D,'Publication Table (%)'!K$7),
SUMIFS(AllPublicationData!$H:$H,AllPublicationData!$A:$A,'Publication Table (%)'!$B193,AllPublicationData!$B:$B,'Publication Table (%)'!K$7)/
SUMIFS(AllPublicationData!$E:$E,AllPublicationData!$A:$A,'Publication Table (%)'!$B193,AllPublicationData!$B:$B,'Publication Table (%)'!K$7)),
IF('Publication Table (%)'!$C$5="Operations cancelled for non-clinical/capacity reasons",
IFERROR(SUMIFS(AllPublicationData!$I:$I,AllPublicationData!$A:$A,'Publication Table (%)'!$B193,AllPublicationData!$B:$B,'Publication Table (%)'!$C$4,AllPublicationData!$D:$D,'Publication Table (%)'!K$7)/
SUMIFS(AllPublicationData!$E:$E,AllPublicationData!$A:$A,'Publication Table (%)'!$B193,AllPublicationData!$B:$B,'Publication Table (%)'!$C$4,AllPublicationData!$D:$D,'Publication Table (%)'!K$7),
SUMIFS(AllPublicationData!$I:$I,AllPublicationData!$A:$A,'Publication Table (%)'!$B193,AllPublicationData!$B:$B,'Publication Table (%)'!K$7)/
SUMIFS(AllPublicationData!$E:$E,AllPublicationData!$A:$A,'Publication Table (%)'!$B193,AllPublicationData!$B:$B,'Publication Table (%)'!K$7)),
IF('Publication Table (%)'!$C$5="Cancellations for other reasons",
IFERROR(SUMIFS(AllPublicationData!$J:$J,AllPublicationData!$A:$A,'Publication Table (%)'!$B193,AllPublicationData!$B:$B,'Publication Table (%)'!$C$4,AllPublicationData!$D:$D,'Publication Table (%)'!K$7)/
SUMIFS(AllPublicationData!$E:$E,AllPublicationData!$A:$A,'Publication Table (%)'!$B193,AllPublicationData!$B:$B,'Publication Table (%)'!$C$4,AllPublicationData!$D:$D,'Publication Table (%)'!K$7),
SUMIFS(AllPublicationData!$J:$J,AllPublicationData!$A:$A,'Publication Table (%)'!$B193,AllPublicationData!$B:$B,'Publication Table (%)'!K$7)/
SUMIFS(AllPublicationData!$E:$E,AllPublicationData!$A:$A,'Publication Table (%)'!$B193,AllPublicationData!$B:$B,'Publication Table (%)'!K$7)))))))</f>
        <v>#DIV/0!</v>
      </c>
      <c r="L193" s="96" t="e">
        <f>IF('Publication Table (%)'!$C$5="All Cancelled Operations",
IFERROR(SUMIFS(AllPublicationData!$F:$F,AllPublicationData!$A:$A,'Publication Table (%)'!$B193,AllPublicationData!$B:$B,'Publication Table (%)'!$C$4,AllPublicationData!$D:$D,'Publication Table (%)'!L$7)/
SUMIFS(AllPublicationData!$E:$E,AllPublicationData!$A:$A,'Publication Table (%)'!$B193,AllPublicationData!$B:$B,'Publication Table (%)'!$C$4,AllPublicationData!$D:$D,'Publication Table (%)'!L$7),
SUMIFS(AllPublicationData!$F:$F,AllPublicationData!$A:$A,'Publication Table (%)'!$B193,AllPublicationData!$B:$B,'Publication Table (%)'!L$7)/
SUMIFS(AllPublicationData!$E:$E,AllPublicationData!$A:$A,'Publication Table (%)'!$B193,AllPublicationData!$B:$B,'Publication Table (%)'!L$7)),
IF('Publication Table (%)'!$C$5="Operations cancelled by patient",
IFERROR(SUMIFS(AllPublicationData!$G:$G,AllPublicationData!$A:$A,'Publication Table (%)'!$B193,AllPublicationData!$B:$B,'Publication Table (%)'!$C$4,AllPublicationData!$D:$D,'Publication Table (%)'!L$7)/
SUMIFS(AllPublicationData!$E:$E,AllPublicationData!$A:$A,'Publication Table (%)'!$B193,AllPublicationData!$B:$B,'Publication Table (%)'!$C$4,AllPublicationData!$D:$D,'Publication Table (%)'!L$7),
SUMIFS(AllPublicationData!$G:$G,AllPublicationData!$A:$A,'Publication Table (%)'!$B193,AllPublicationData!$B:$B,'Publication Table (%)'!L$7)/
SUMIFS(AllPublicationData!$E:$E,AllPublicationData!$A:$A,'Publication Table (%)'!$B193,AllPublicationData!$B:$B,'Publication Table (%)'!L$7)),
IF('Publication Table (%)'!$C$5="Operations cancelled for clinical reasons",
IFERROR(SUMIFS(AllPublicationData!$H:$H,AllPublicationData!$A:$A,'Publication Table (%)'!$B193,AllPublicationData!$B:$B,'Publication Table (%)'!$C$4,AllPublicationData!$D:$D,'Publication Table (%)'!L$7)/
SUMIFS(AllPublicationData!$E:$E,AllPublicationData!$A:$A,'Publication Table (%)'!$B193,AllPublicationData!$B:$B,'Publication Table (%)'!$C$4,AllPublicationData!$D:$D,'Publication Table (%)'!L$7),
SUMIFS(AllPublicationData!$H:$H,AllPublicationData!$A:$A,'Publication Table (%)'!$B193,AllPublicationData!$B:$B,'Publication Table (%)'!L$7)/
SUMIFS(AllPublicationData!$E:$E,AllPublicationData!$A:$A,'Publication Table (%)'!$B193,AllPublicationData!$B:$B,'Publication Table (%)'!L$7)),
IF('Publication Table (%)'!$C$5="Operations cancelled for non-clinical/capacity reasons",
IFERROR(SUMIFS(AllPublicationData!$I:$I,AllPublicationData!$A:$A,'Publication Table (%)'!$B193,AllPublicationData!$B:$B,'Publication Table (%)'!$C$4,AllPublicationData!$D:$D,'Publication Table (%)'!L$7)/
SUMIFS(AllPublicationData!$E:$E,AllPublicationData!$A:$A,'Publication Table (%)'!$B193,AllPublicationData!$B:$B,'Publication Table (%)'!$C$4,AllPublicationData!$D:$D,'Publication Table (%)'!L$7),
SUMIFS(AllPublicationData!$I:$I,AllPublicationData!$A:$A,'Publication Table (%)'!$B193,AllPublicationData!$B:$B,'Publication Table (%)'!L$7)/
SUMIFS(AllPublicationData!$E:$E,AllPublicationData!$A:$A,'Publication Table (%)'!$B193,AllPublicationData!$B:$B,'Publication Table (%)'!L$7)),
IF('Publication Table (%)'!$C$5="Cancellations for other reasons",
IFERROR(SUMIFS(AllPublicationData!$J:$J,AllPublicationData!$A:$A,'Publication Table (%)'!$B193,AllPublicationData!$B:$B,'Publication Table (%)'!$C$4,AllPublicationData!$D:$D,'Publication Table (%)'!L$7)/
SUMIFS(AllPublicationData!$E:$E,AllPublicationData!$A:$A,'Publication Table (%)'!$B193,AllPublicationData!$B:$B,'Publication Table (%)'!$C$4,AllPublicationData!$D:$D,'Publication Table (%)'!L$7),
SUMIFS(AllPublicationData!$J:$J,AllPublicationData!$A:$A,'Publication Table (%)'!$B193,AllPublicationData!$B:$B,'Publication Table (%)'!L$7)/
SUMIFS(AllPublicationData!$E:$E,AllPublicationData!$A:$A,'Publication Table (%)'!$B193,AllPublicationData!$B:$B,'Publication Table (%)'!L$7)))))))</f>
        <v>#DIV/0!</v>
      </c>
      <c r="M193" s="96" t="e">
        <f>IF('Publication Table (%)'!$C$5="All Cancelled Operations",
IFERROR(SUMIFS(AllPublicationData!$F:$F,AllPublicationData!$A:$A,'Publication Table (%)'!$B193,AllPublicationData!$B:$B,'Publication Table (%)'!$C$4,AllPublicationData!$D:$D,'Publication Table (%)'!M$7)/
SUMIFS(AllPublicationData!$E:$E,AllPublicationData!$A:$A,'Publication Table (%)'!$B193,AllPublicationData!$B:$B,'Publication Table (%)'!$C$4,AllPublicationData!$D:$D,'Publication Table (%)'!M$7),
SUMIFS(AllPublicationData!$F:$F,AllPublicationData!$A:$A,'Publication Table (%)'!$B193,AllPublicationData!$B:$B,'Publication Table (%)'!M$7)/
SUMIFS(AllPublicationData!$E:$E,AllPublicationData!$A:$A,'Publication Table (%)'!$B193,AllPublicationData!$B:$B,'Publication Table (%)'!M$7)),
IF('Publication Table (%)'!$C$5="Operations cancelled by patient",
IFERROR(SUMIFS(AllPublicationData!$G:$G,AllPublicationData!$A:$A,'Publication Table (%)'!$B193,AllPublicationData!$B:$B,'Publication Table (%)'!$C$4,AllPublicationData!$D:$D,'Publication Table (%)'!M$7)/
SUMIFS(AllPublicationData!$E:$E,AllPublicationData!$A:$A,'Publication Table (%)'!$B193,AllPublicationData!$B:$B,'Publication Table (%)'!$C$4,AllPublicationData!$D:$D,'Publication Table (%)'!M$7),
SUMIFS(AllPublicationData!$G:$G,AllPublicationData!$A:$A,'Publication Table (%)'!$B193,AllPublicationData!$B:$B,'Publication Table (%)'!M$7)/
SUMIFS(AllPublicationData!$E:$E,AllPublicationData!$A:$A,'Publication Table (%)'!$B193,AllPublicationData!$B:$B,'Publication Table (%)'!M$7)),
IF('Publication Table (%)'!$C$5="Operations cancelled for clinical reasons",
IFERROR(SUMIFS(AllPublicationData!$H:$H,AllPublicationData!$A:$A,'Publication Table (%)'!$B193,AllPublicationData!$B:$B,'Publication Table (%)'!$C$4,AllPublicationData!$D:$D,'Publication Table (%)'!M$7)/
SUMIFS(AllPublicationData!$E:$E,AllPublicationData!$A:$A,'Publication Table (%)'!$B193,AllPublicationData!$B:$B,'Publication Table (%)'!$C$4,AllPublicationData!$D:$D,'Publication Table (%)'!M$7),
SUMIFS(AllPublicationData!$H:$H,AllPublicationData!$A:$A,'Publication Table (%)'!$B193,AllPublicationData!$B:$B,'Publication Table (%)'!M$7)/
SUMIFS(AllPublicationData!$E:$E,AllPublicationData!$A:$A,'Publication Table (%)'!$B193,AllPublicationData!$B:$B,'Publication Table (%)'!M$7)),
IF('Publication Table (%)'!$C$5="Operations cancelled for non-clinical/capacity reasons",
IFERROR(SUMIFS(AllPublicationData!$I:$I,AllPublicationData!$A:$A,'Publication Table (%)'!$B193,AllPublicationData!$B:$B,'Publication Table (%)'!$C$4,AllPublicationData!$D:$D,'Publication Table (%)'!M$7)/
SUMIFS(AllPublicationData!$E:$E,AllPublicationData!$A:$A,'Publication Table (%)'!$B193,AllPublicationData!$B:$B,'Publication Table (%)'!$C$4,AllPublicationData!$D:$D,'Publication Table (%)'!M$7),
SUMIFS(AllPublicationData!$I:$I,AllPublicationData!$A:$A,'Publication Table (%)'!$B193,AllPublicationData!$B:$B,'Publication Table (%)'!M$7)/
SUMIFS(AllPublicationData!$E:$E,AllPublicationData!$A:$A,'Publication Table (%)'!$B193,AllPublicationData!$B:$B,'Publication Table (%)'!M$7)),
IF('Publication Table (%)'!$C$5="Cancellations for other reasons",
IFERROR(SUMIFS(AllPublicationData!$J:$J,AllPublicationData!$A:$A,'Publication Table (%)'!$B193,AllPublicationData!$B:$B,'Publication Table (%)'!$C$4,AllPublicationData!$D:$D,'Publication Table (%)'!M$7)/
SUMIFS(AllPublicationData!$E:$E,AllPublicationData!$A:$A,'Publication Table (%)'!$B193,AllPublicationData!$B:$B,'Publication Table (%)'!$C$4,AllPublicationData!$D:$D,'Publication Table (%)'!M$7),
SUMIFS(AllPublicationData!$J:$J,AllPublicationData!$A:$A,'Publication Table (%)'!$B193,AllPublicationData!$B:$B,'Publication Table (%)'!M$7)/
SUMIFS(AllPublicationData!$E:$E,AllPublicationData!$A:$A,'Publication Table (%)'!$B193,AllPublicationData!$B:$B,'Publication Table (%)'!M$7)))))))</f>
        <v>#DIV/0!</v>
      </c>
      <c r="N193" s="96" t="e">
        <f>IF('Publication Table (%)'!$C$5="All Cancelled Operations",
IFERROR(SUMIFS(AllPublicationData!$F:$F,AllPublicationData!$A:$A,'Publication Table (%)'!$B193,AllPublicationData!$B:$B,'Publication Table (%)'!$C$4,AllPublicationData!$D:$D,'Publication Table (%)'!N$7)/
SUMIFS(AllPublicationData!$E:$E,AllPublicationData!$A:$A,'Publication Table (%)'!$B193,AllPublicationData!$B:$B,'Publication Table (%)'!$C$4,AllPublicationData!$D:$D,'Publication Table (%)'!N$7),
SUMIFS(AllPublicationData!$F:$F,AllPublicationData!$A:$A,'Publication Table (%)'!$B193,AllPublicationData!$B:$B,'Publication Table (%)'!N$7)/
SUMIFS(AllPublicationData!$E:$E,AllPublicationData!$A:$A,'Publication Table (%)'!$B193,AllPublicationData!$B:$B,'Publication Table (%)'!N$7)),
IF('Publication Table (%)'!$C$5="Operations cancelled by patient",
IFERROR(SUMIFS(AllPublicationData!$G:$G,AllPublicationData!$A:$A,'Publication Table (%)'!$B193,AllPublicationData!$B:$B,'Publication Table (%)'!$C$4,AllPublicationData!$D:$D,'Publication Table (%)'!N$7)/
SUMIFS(AllPublicationData!$E:$E,AllPublicationData!$A:$A,'Publication Table (%)'!$B193,AllPublicationData!$B:$B,'Publication Table (%)'!$C$4,AllPublicationData!$D:$D,'Publication Table (%)'!N$7),
SUMIFS(AllPublicationData!$G:$G,AllPublicationData!$A:$A,'Publication Table (%)'!$B193,AllPublicationData!$B:$B,'Publication Table (%)'!N$7)/
SUMIFS(AllPublicationData!$E:$E,AllPublicationData!$A:$A,'Publication Table (%)'!$B193,AllPublicationData!$B:$B,'Publication Table (%)'!N$7)),
IF('Publication Table (%)'!$C$5="Operations cancelled for clinical reasons",
IFERROR(SUMIFS(AllPublicationData!$H:$H,AllPublicationData!$A:$A,'Publication Table (%)'!$B193,AllPublicationData!$B:$B,'Publication Table (%)'!$C$4,AllPublicationData!$D:$D,'Publication Table (%)'!N$7)/
SUMIFS(AllPublicationData!$E:$E,AllPublicationData!$A:$A,'Publication Table (%)'!$B193,AllPublicationData!$B:$B,'Publication Table (%)'!$C$4,AllPublicationData!$D:$D,'Publication Table (%)'!N$7),
SUMIFS(AllPublicationData!$H:$H,AllPublicationData!$A:$A,'Publication Table (%)'!$B193,AllPublicationData!$B:$B,'Publication Table (%)'!N$7)/
SUMIFS(AllPublicationData!$E:$E,AllPublicationData!$A:$A,'Publication Table (%)'!$B193,AllPublicationData!$B:$B,'Publication Table (%)'!N$7)),
IF('Publication Table (%)'!$C$5="Operations cancelled for non-clinical/capacity reasons",
IFERROR(SUMIFS(AllPublicationData!$I:$I,AllPublicationData!$A:$A,'Publication Table (%)'!$B193,AllPublicationData!$B:$B,'Publication Table (%)'!$C$4,AllPublicationData!$D:$D,'Publication Table (%)'!N$7)/
SUMIFS(AllPublicationData!$E:$E,AllPublicationData!$A:$A,'Publication Table (%)'!$B193,AllPublicationData!$B:$B,'Publication Table (%)'!$C$4,AllPublicationData!$D:$D,'Publication Table (%)'!N$7),
SUMIFS(AllPublicationData!$I:$I,AllPublicationData!$A:$A,'Publication Table (%)'!$B193,AllPublicationData!$B:$B,'Publication Table (%)'!N$7)/
SUMIFS(AllPublicationData!$E:$E,AllPublicationData!$A:$A,'Publication Table (%)'!$B193,AllPublicationData!$B:$B,'Publication Table (%)'!N$7)),
IF('Publication Table (%)'!$C$5="Cancellations for other reasons",
IFERROR(SUMIFS(AllPublicationData!$J:$J,AllPublicationData!$A:$A,'Publication Table (%)'!$B193,AllPublicationData!$B:$B,'Publication Table (%)'!$C$4,AllPublicationData!$D:$D,'Publication Table (%)'!N$7)/
SUMIFS(AllPublicationData!$E:$E,AllPublicationData!$A:$A,'Publication Table (%)'!$B193,AllPublicationData!$B:$B,'Publication Table (%)'!$C$4,AllPublicationData!$D:$D,'Publication Table (%)'!N$7),
SUMIFS(AllPublicationData!$J:$J,AllPublicationData!$A:$A,'Publication Table (%)'!$B193,AllPublicationData!$B:$B,'Publication Table (%)'!N$7)/
SUMIFS(AllPublicationData!$E:$E,AllPublicationData!$A:$A,'Publication Table (%)'!$B193,AllPublicationData!$B:$B,'Publication Table (%)'!N$7)))))))</f>
        <v>#DIV/0!</v>
      </c>
      <c r="O193" s="96" t="e">
        <f>IF('Publication Table (%)'!$C$5="All Cancelled Operations",
IFERROR(SUMIFS(AllPublicationData!$F:$F,AllPublicationData!$A:$A,'Publication Table (%)'!$B193,AllPublicationData!$B:$B,'Publication Table (%)'!$C$4,AllPublicationData!$D:$D,'Publication Table (%)'!O$7)/
SUMIFS(AllPublicationData!$E:$E,AllPublicationData!$A:$A,'Publication Table (%)'!$B193,AllPublicationData!$B:$B,'Publication Table (%)'!$C$4,AllPublicationData!$D:$D,'Publication Table (%)'!O$7),
SUMIFS(AllPublicationData!$F:$F,AllPublicationData!$A:$A,'Publication Table (%)'!$B193,AllPublicationData!$B:$B,'Publication Table (%)'!O$7)/
SUMIFS(AllPublicationData!$E:$E,AllPublicationData!$A:$A,'Publication Table (%)'!$B193,AllPublicationData!$B:$B,'Publication Table (%)'!O$7)),
IF('Publication Table (%)'!$C$5="Operations cancelled by patient",
IFERROR(SUMIFS(AllPublicationData!$G:$G,AllPublicationData!$A:$A,'Publication Table (%)'!$B193,AllPublicationData!$B:$B,'Publication Table (%)'!$C$4,AllPublicationData!$D:$D,'Publication Table (%)'!O$7)/
SUMIFS(AllPublicationData!$E:$E,AllPublicationData!$A:$A,'Publication Table (%)'!$B193,AllPublicationData!$B:$B,'Publication Table (%)'!$C$4,AllPublicationData!$D:$D,'Publication Table (%)'!O$7),
SUMIFS(AllPublicationData!$G:$G,AllPublicationData!$A:$A,'Publication Table (%)'!$B193,AllPublicationData!$B:$B,'Publication Table (%)'!O$7)/
SUMIFS(AllPublicationData!$E:$E,AllPublicationData!$A:$A,'Publication Table (%)'!$B193,AllPublicationData!$B:$B,'Publication Table (%)'!O$7)),
IF('Publication Table (%)'!$C$5="Operations cancelled for clinical reasons",
IFERROR(SUMIFS(AllPublicationData!$H:$H,AllPublicationData!$A:$A,'Publication Table (%)'!$B193,AllPublicationData!$B:$B,'Publication Table (%)'!$C$4,AllPublicationData!$D:$D,'Publication Table (%)'!O$7)/
SUMIFS(AllPublicationData!$E:$E,AllPublicationData!$A:$A,'Publication Table (%)'!$B193,AllPublicationData!$B:$B,'Publication Table (%)'!$C$4,AllPublicationData!$D:$D,'Publication Table (%)'!O$7),
SUMIFS(AllPublicationData!$H:$H,AllPublicationData!$A:$A,'Publication Table (%)'!$B193,AllPublicationData!$B:$B,'Publication Table (%)'!O$7)/
SUMIFS(AllPublicationData!$E:$E,AllPublicationData!$A:$A,'Publication Table (%)'!$B193,AllPublicationData!$B:$B,'Publication Table (%)'!O$7)),
IF('Publication Table (%)'!$C$5="Operations cancelled for non-clinical/capacity reasons",
IFERROR(SUMIFS(AllPublicationData!$I:$I,AllPublicationData!$A:$A,'Publication Table (%)'!$B193,AllPublicationData!$B:$B,'Publication Table (%)'!$C$4,AllPublicationData!$D:$D,'Publication Table (%)'!O$7)/
SUMIFS(AllPublicationData!$E:$E,AllPublicationData!$A:$A,'Publication Table (%)'!$B193,AllPublicationData!$B:$B,'Publication Table (%)'!$C$4,AllPublicationData!$D:$D,'Publication Table (%)'!O$7),
SUMIFS(AllPublicationData!$I:$I,AllPublicationData!$A:$A,'Publication Table (%)'!$B193,AllPublicationData!$B:$B,'Publication Table (%)'!O$7)/
SUMIFS(AllPublicationData!$E:$E,AllPublicationData!$A:$A,'Publication Table (%)'!$B193,AllPublicationData!$B:$B,'Publication Table (%)'!O$7)),
IF('Publication Table (%)'!$C$5="Cancellations for other reasons",
IFERROR(SUMIFS(AllPublicationData!$J:$J,AllPublicationData!$A:$A,'Publication Table (%)'!$B193,AllPublicationData!$B:$B,'Publication Table (%)'!$C$4,AllPublicationData!$D:$D,'Publication Table (%)'!O$7)/
SUMIFS(AllPublicationData!$E:$E,AllPublicationData!$A:$A,'Publication Table (%)'!$B193,AllPublicationData!$B:$B,'Publication Table (%)'!$C$4,AllPublicationData!$D:$D,'Publication Table (%)'!O$7),
SUMIFS(AllPublicationData!$J:$J,AllPublicationData!$A:$A,'Publication Table (%)'!$B193,AllPublicationData!$B:$B,'Publication Table (%)'!O$7)/
SUMIFS(AllPublicationData!$E:$E,AllPublicationData!$A:$A,'Publication Table (%)'!$B193,AllPublicationData!$B:$B,'Publication Table (%)'!O$7)))))))</f>
        <v>#DIV/0!</v>
      </c>
      <c r="P193" s="96" t="e">
        <f>IF('Publication Table (%)'!$C$5="All Cancelled Operations",
IFERROR(SUMIFS(AllPublicationData!$F:$F,AllPublicationData!$A:$A,'Publication Table (%)'!$B193,AllPublicationData!$B:$B,'Publication Table (%)'!$C$4,AllPublicationData!$D:$D,'Publication Table (%)'!P$7)/
SUMIFS(AllPublicationData!$E:$E,AllPublicationData!$A:$A,'Publication Table (%)'!$B193,AllPublicationData!$B:$B,'Publication Table (%)'!$C$4,AllPublicationData!$D:$D,'Publication Table (%)'!P$7),
SUMIFS(AllPublicationData!$F:$F,AllPublicationData!$A:$A,'Publication Table (%)'!$B193,AllPublicationData!$B:$B,'Publication Table (%)'!P$7)/
SUMIFS(AllPublicationData!$E:$E,AllPublicationData!$A:$A,'Publication Table (%)'!$B193,AllPublicationData!$B:$B,'Publication Table (%)'!P$7)),
IF('Publication Table (%)'!$C$5="Operations cancelled by patient",
IFERROR(SUMIFS(AllPublicationData!$G:$G,AllPublicationData!$A:$A,'Publication Table (%)'!$B193,AllPublicationData!$B:$B,'Publication Table (%)'!$C$4,AllPublicationData!$D:$D,'Publication Table (%)'!P$7)/
SUMIFS(AllPublicationData!$E:$E,AllPublicationData!$A:$A,'Publication Table (%)'!$B193,AllPublicationData!$B:$B,'Publication Table (%)'!$C$4,AllPublicationData!$D:$D,'Publication Table (%)'!P$7),
SUMIFS(AllPublicationData!$G:$G,AllPublicationData!$A:$A,'Publication Table (%)'!$B193,AllPublicationData!$B:$B,'Publication Table (%)'!P$7)/
SUMIFS(AllPublicationData!$E:$E,AllPublicationData!$A:$A,'Publication Table (%)'!$B193,AllPublicationData!$B:$B,'Publication Table (%)'!P$7)),
IF('Publication Table (%)'!$C$5="Operations cancelled for clinical reasons",
IFERROR(SUMIFS(AllPublicationData!$H:$H,AllPublicationData!$A:$A,'Publication Table (%)'!$B193,AllPublicationData!$B:$B,'Publication Table (%)'!$C$4,AllPublicationData!$D:$D,'Publication Table (%)'!P$7)/
SUMIFS(AllPublicationData!$E:$E,AllPublicationData!$A:$A,'Publication Table (%)'!$B193,AllPublicationData!$B:$B,'Publication Table (%)'!$C$4,AllPublicationData!$D:$D,'Publication Table (%)'!P$7),
SUMIFS(AllPublicationData!$H:$H,AllPublicationData!$A:$A,'Publication Table (%)'!$B193,AllPublicationData!$B:$B,'Publication Table (%)'!P$7)/
SUMIFS(AllPublicationData!$E:$E,AllPublicationData!$A:$A,'Publication Table (%)'!$B193,AllPublicationData!$B:$B,'Publication Table (%)'!P$7)),
IF('Publication Table (%)'!$C$5="Operations cancelled for non-clinical/capacity reasons",
IFERROR(SUMIFS(AllPublicationData!$I:$I,AllPublicationData!$A:$A,'Publication Table (%)'!$B193,AllPublicationData!$B:$B,'Publication Table (%)'!$C$4,AllPublicationData!$D:$D,'Publication Table (%)'!P$7)/
SUMIFS(AllPublicationData!$E:$E,AllPublicationData!$A:$A,'Publication Table (%)'!$B193,AllPublicationData!$B:$B,'Publication Table (%)'!$C$4,AllPublicationData!$D:$D,'Publication Table (%)'!P$7),
SUMIFS(AllPublicationData!$I:$I,AllPublicationData!$A:$A,'Publication Table (%)'!$B193,AllPublicationData!$B:$B,'Publication Table (%)'!P$7)/
SUMIFS(AllPublicationData!$E:$E,AllPublicationData!$A:$A,'Publication Table (%)'!$B193,AllPublicationData!$B:$B,'Publication Table (%)'!P$7)),
IF('Publication Table (%)'!$C$5="Cancellations for other reasons",
IFERROR(SUMIFS(AllPublicationData!$J:$J,AllPublicationData!$A:$A,'Publication Table (%)'!$B193,AllPublicationData!$B:$B,'Publication Table (%)'!$C$4,AllPublicationData!$D:$D,'Publication Table (%)'!P$7)/
SUMIFS(AllPublicationData!$E:$E,AllPublicationData!$A:$A,'Publication Table (%)'!$B193,AllPublicationData!$B:$B,'Publication Table (%)'!$C$4,AllPublicationData!$D:$D,'Publication Table (%)'!P$7),
SUMIFS(AllPublicationData!$J:$J,AllPublicationData!$A:$A,'Publication Table (%)'!$B193,AllPublicationData!$B:$B,'Publication Table (%)'!P$7)/
SUMIFS(AllPublicationData!$E:$E,AllPublicationData!$A:$A,'Publication Table (%)'!$B193,AllPublicationData!$B:$B,'Publication Table (%)'!P$7)))))))</f>
        <v>#DIV/0!</v>
      </c>
      <c r="Q193" s="96" t="e">
        <f>IF('Publication Table (%)'!$C$5="All Cancelled Operations",
IFERROR(SUMIFS(AllPublicationData!$F:$F,AllPublicationData!$A:$A,'Publication Table (%)'!$B193,AllPublicationData!$B:$B,'Publication Table (%)'!$C$4,AllPublicationData!$D:$D,'Publication Table (%)'!Q$7)/
SUMIFS(AllPublicationData!$E:$E,AllPublicationData!$A:$A,'Publication Table (%)'!$B193,AllPublicationData!$B:$B,'Publication Table (%)'!$C$4,AllPublicationData!$D:$D,'Publication Table (%)'!Q$7),
SUMIFS(AllPublicationData!$F:$F,AllPublicationData!$A:$A,'Publication Table (%)'!$B193,AllPublicationData!$B:$B,'Publication Table (%)'!Q$7)/
SUMIFS(AllPublicationData!$E:$E,AllPublicationData!$A:$A,'Publication Table (%)'!$B193,AllPublicationData!$B:$B,'Publication Table (%)'!Q$7)),
IF('Publication Table (%)'!$C$5="Operations cancelled by patient",
IFERROR(SUMIFS(AllPublicationData!$G:$G,AllPublicationData!$A:$A,'Publication Table (%)'!$B193,AllPublicationData!$B:$B,'Publication Table (%)'!$C$4,AllPublicationData!$D:$D,'Publication Table (%)'!Q$7)/
SUMIFS(AllPublicationData!$E:$E,AllPublicationData!$A:$A,'Publication Table (%)'!$B193,AllPublicationData!$B:$B,'Publication Table (%)'!$C$4,AllPublicationData!$D:$D,'Publication Table (%)'!Q$7),
SUMIFS(AllPublicationData!$G:$G,AllPublicationData!$A:$A,'Publication Table (%)'!$B193,AllPublicationData!$B:$B,'Publication Table (%)'!Q$7)/
SUMIFS(AllPublicationData!$E:$E,AllPublicationData!$A:$A,'Publication Table (%)'!$B193,AllPublicationData!$B:$B,'Publication Table (%)'!Q$7)),
IF('Publication Table (%)'!$C$5="Operations cancelled for clinical reasons",
IFERROR(SUMIFS(AllPublicationData!$H:$H,AllPublicationData!$A:$A,'Publication Table (%)'!$B193,AllPublicationData!$B:$B,'Publication Table (%)'!$C$4,AllPublicationData!$D:$D,'Publication Table (%)'!Q$7)/
SUMIFS(AllPublicationData!$E:$E,AllPublicationData!$A:$A,'Publication Table (%)'!$B193,AllPublicationData!$B:$B,'Publication Table (%)'!$C$4,AllPublicationData!$D:$D,'Publication Table (%)'!Q$7),
SUMIFS(AllPublicationData!$H:$H,AllPublicationData!$A:$A,'Publication Table (%)'!$B193,AllPublicationData!$B:$B,'Publication Table (%)'!Q$7)/
SUMIFS(AllPublicationData!$E:$E,AllPublicationData!$A:$A,'Publication Table (%)'!$B193,AllPublicationData!$B:$B,'Publication Table (%)'!Q$7)),
IF('Publication Table (%)'!$C$5="Operations cancelled for non-clinical/capacity reasons",
IFERROR(SUMIFS(AllPublicationData!$I:$I,AllPublicationData!$A:$A,'Publication Table (%)'!$B193,AllPublicationData!$B:$B,'Publication Table (%)'!$C$4,AllPublicationData!$D:$D,'Publication Table (%)'!Q$7)/
SUMIFS(AllPublicationData!$E:$E,AllPublicationData!$A:$A,'Publication Table (%)'!$B193,AllPublicationData!$B:$B,'Publication Table (%)'!$C$4,AllPublicationData!$D:$D,'Publication Table (%)'!Q$7),
SUMIFS(AllPublicationData!$I:$I,AllPublicationData!$A:$A,'Publication Table (%)'!$B193,AllPublicationData!$B:$B,'Publication Table (%)'!Q$7)/
SUMIFS(AllPublicationData!$E:$E,AllPublicationData!$A:$A,'Publication Table (%)'!$B193,AllPublicationData!$B:$B,'Publication Table (%)'!Q$7)),
IF('Publication Table (%)'!$C$5="Cancellations for other reasons",
IFERROR(SUMIFS(AllPublicationData!$J:$J,AllPublicationData!$A:$A,'Publication Table (%)'!$B193,AllPublicationData!$B:$B,'Publication Table (%)'!$C$4,AllPublicationData!$D:$D,'Publication Table (%)'!Q$7)/
SUMIFS(AllPublicationData!$E:$E,AllPublicationData!$A:$A,'Publication Table (%)'!$B193,AllPublicationData!$B:$B,'Publication Table (%)'!$C$4,AllPublicationData!$D:$D,'Publication Table (%)'!Q$7),
SUMIFS(AllPublicationData!$J:$J,AllPublicationData!$A:$A,'Publication Table (%)'!$B193,AllPublicationData!$B:$B,'Publication Table (%)'!Q$7)/
SUMIFS(AllPublicationData!$E:$E,AllPublicationData!$A:$A,'Publication Table (%)'!$B193,AllPublicationData!$B:$B,'Publication Table (%)'!Q$7)))))))</f>
        <v>#DIV/0!</v>
      </c>
      <c r="R193" s="96" t="e">
        <f>IF('Publication Table (%)'!$C$5="All Cancelled Operations",
IFERROR(SUMIFS(AllPublicationData!$F:$F,AllPublicationData!$A:$A,'Publication Table (%)'!$B193,AllPublicationData!$B:$B,'Publication Table (%)'!$C$4,AllPublicationData!$D:$D,'Publication Table (%)'!R$7)/
SUMIFS(AllPublicationData!$E:$E,AllPublicationData!$A:$A,'Publication Table (%)'!$B193,AllPublicationData!$B:$B,'Publication Table (%)'!$C$4,AllPublicationData!$D:$D,'Publication Table (%)'!R$7),
SUMIFS(AllPublicationData!$F:$F,AllPublicationData!$A:$A,'Publication Table (%)'!$B193,AllPublicationData!$B:$B,'Publication Table (%)'!R$7)/
SUMIFS(AllPublicationData!$E:$E,AllPublicationData!$A:$A,'Publication Table (%)'!$B193,AllPublicationData!$B:$B,'Publication Table (%)'!R$7)),
IF('Publication Table (%)'!$C$5="Operations cancelled by patient",
IFERROR(SUMIFS(AllPublicationData!$G:$G,AllPublicationData!$A:$A,'Publication Table (%)'!$B193,AllPublicationData!$B:$B,'Publication Table (%)'!$C$4,AllPublicationData!$D:$D,'Publication Table (%)'!R$7)/
SUMIFS(AllPublicationData!$E:$E,AllPublicationData!$A:$A,'Publication Table (%)'!$B193,AllPublicationData!$B:$B,'Publication Table (%)'!$C$4,AllPublicationData!$D:$D,'Publication Table (%)'!R$7),
SUMIFS(AllPublicationData!$G:$G,AllPublicationData!$A:$A,'Publication Table (%)'!$B193,AllPublicationData!$B:$B,'Publication Table (%)'!R$7)/
SUMIFS(AllPublicationData!$E:$E,AllPublicationData!$A:$A,'Publication Table (%)'!$B193,AllPublicationData!$B:$B,'Publication Table (%)'!R$7)),
IF('Publication Table (%)'!$C$5="Operations cancelled for clinical reasons",
IFERROR(SUMIFS(AllPublicationData!$H:$H,AllPublicationData!$A:$A,'Publication Table (%)'!$B193,AllPublicationData!$B:$B,'Publication Table (%)'!$C$4,AllPublicationData!$D:$D,'Publication Table (%)'!R$7)/
SUMIFS(AllPublicationData!$E:$E,AllPublicationData!$A:$A,'Publication Table (%)'!$B193,AllPublicationData!$B:$B,'Publication Table (%)'!$C$4,AllPublicationData!$D:$D,'Publication Table (%)'!R$7),
SUMIFS(AllPublicationData!$H:$H,AllPublicationData!$A:$A,'Publication Table (%)'!$B193,AllPublicationData!$B:$B,'Publication Table (%)'!R$7)/
SUMIFS(AllPublicationData!$E:$E,AllPublicationData!$A:$A,'Publication Table (%)'!$B193,AllPublicationData!$B:$B,'Publication Table (%)'!R$7)),
IF('Publication Table (%)'!$C$5="Operations cancelled for non-clinical/capacity reasons",
IFERROR(SUMIFS(AllPublicationData!$I:$I,AllPublicationData!$A:$A,'Publication Table (%)'!$B193,AllPublicationData!$B:$B,'Publication Table (%)'!$C$4,AllPublicationData!$D:$D,'Publication Table (%)'!R$7)/
SUMIFS(AllPublicationData!$E:$E,AllPublicationData!$A:$A,'Publication Table (%)'!$B193,AllPublicationData!$B:$B,'Publication Table (%)'!$C$4,AllPublicationData!$D:$D,'Publication Table (%)'!R$7),
SUMIFS(AllPublicationData!$I:$I,AllPublicationData!$A:$A,'Publication Table (%)'!$B193,AllPublicationData!$B:$B,'Publication Table (%)'!R$7)/
SUMIFS(AllPublicationData!$E:$E,AllPublicationData!$A:$A,'Publication Table (%)'!$B193,AllPublicationData!$B:$B,'Publication Table (%)'!R$7)),
IF('Publication Table (%)'!$C$5="Cancellations for other reasons",
IFERROR(SUMIFS(AllPublicationData!$J:$J,AllPublicationData!$A:$A,'Publication Table (%)'!$B193,AllPublicationData!$B:$B,'Publication Table (%)'!$C$4,AllPublicationData!$D:$D,'Publication Table (%)'!R$7)/
SUMIFS(AllPublicationData!$E:$E,AllPublicationData!$A:$A,'Publication Table (%)'!$B193,AllPublicationData!$B:$B,'Publication Table (%)'!$C$4,AllPublicationData!$D:$D,'Publication Table (%)'!R$7),
SUMIFS(AllPublicationData!$J:$J,AllPublicationData!$A:$A,'Publication Table (%)'!$B193,AllPublicationData!$B:$B,'Publication Table (%)'!R$7)/
SUMIFS(AllPublicationData!$E:$E,AllPublicationData!$A:$A,'Publication Table (%)'!$B193,AllPublicationData!$B:$B,'Publication Table (%)'!R$7)))))))</f>
        <v>#DIV/0!</v>
      </c>
      <c r="S193" s="96" t="e">
        <f>IF('Publication Table (%)'!$C$5="All Cancelled Operations",
IFERROR(SUMIFS(AllPublicationData!$F:$F,AllPublicationData!$A:$A,'Publication Table (%)'!$B193,AllPublicationData!$B:$B,'Publication Table (%)'!$C$4,AllPublicationData!$D:$D,'Publication Table (%)'!S$7)/
SUMIFS(AllPublicationData!$E:$E,AllPublicationData!$A:$A,'Publication Table (%)'!$B193,AllPublicationData!$B:$B,'Publication Table (%)'!$C$4,AllPublicationData!$D:$D,'Publication Table (%)'!S$7),
SUMIFS(AllPublicationData!$F:$F,AllPublicationData!$A:$A,'Publication Table (%)'!$B193,AllPublicationData!$B:$B,'Publication Table (%)'!S$7)/
SUMIFS(AllPublicationData!$E:$E,AllPublicationData!$A:$A,'Publication Table (%)'!$B193,AllPublicationData!$B:$B,'Publication Table (%)'!S$7)),
IF('Publication Table (%)'!$C$5="Operations cancelled by patient",
IFERROR(SUMIFS(AllPublicationData!$G:$G,AllPublicationData!$A:$A,'Publication Table (%)'!$B193,AllPublicationData!$B:$B,'Publication Table (%)'!$C$4,AllPublicationData!$D:$D,'Publication Table (%)'!S$7)/
SUMIFS(AllPublicationData!$E:$E,AllPublicationData!$A:$A,'Publication Table (%)'!$B193,AllPublicationData!$B:$B,'Publication Table (%)'!$C$4,AllPublicationData!$D:$D,'Publication Table (%)'!S$7),
SUMIFS(AllPublicationData!$G:$G,AllPublicationData!$A:$A,'Publication Table (%)'!$B193,AllPublicationData!$B:$B,'Publication Table (%)'!S$7)/
SUMIFS(AllPublicationData!$E:$E,AllPublicationData!$A:$A,'Publication Table (%)'!$B193,AllPublicationData!$B:$B,'Publication Table (%)'!S$7)),
IF('Publication Table (%)'!$C$5="Operations cancelled for clinical reasons",
IFERROR(SUMIFS(AllPublicationData!$H:$H,AllPublicationData!$A:$A,'Publication Table (%)'!$B193,AllPublicationData!$B:$B,'Publication Table (%)'!$C$4,AllPublicationData!$D:$D,'Publication Table (%)'!S$7)/
SUMIFS(AllPublicationData!$E:$E,AllPublicationData!$A:$A,'Publication Table (%)'!$B193,AllPublicationData!$B:$B,'Publication Table (%)'!$C$4,AllPublicationData!$D:$D,'Publication Table (%)'!S$7),
SUMIFS(AllPublicationData!$H:$H,AllPublicationData!$A:$A,'Publication Table (%)'!$B193,AllPublicationData!$B:$B,'Publication Table (%)'!S$7)/
SUMIFS(AllPublicationData!$E:$E,AllPublicationData!$A:$A,'Publication Table (%)'!$B193,AllPublicationData!$B:$B,'Publication Table (%)'!S$7)),
IF('Publication Table (%)'!$C$5="Operations cancelled for non-clinical/capacity reasons",
IFERROR(SUMIFS(AllPublicationData!$I:$I,AllPublicationData!$A:$A,'Publication Table (%)'!$B193,AllPublicationData!$B:$B,'Publication Table (%)'!$C$4,AllPublicationData!$D:$D,'Publication Table (%)'!S$7)/
SUMIFS(AllPublicationData!$E:$E,AllPublicationData!$A:$A,'Publication Table (%)'!$B193,AllPublicationData!$B:$B,'Publication Table (%)'!$C$4,AllPublicationData!$D:$D,'Publication Table (%)'!S$7),
SUMIFS(AllPublicationData!$I:$I,AllPublicationData!$A:$A,'Publication Table (%)'!$B193,AllPublicationData!$B:$B,'Publication Table (%)'!S$7)/
SUMIFS(AllPublicationData!$E:$E,AllPublicationData!$A:$A,'Publication Table (%)'!$B193,AllPublicationData!$B:$B,'Publication Table (%)'!S$7)),
IF('Publication Table (%)'!$C$5="Cancellations for other reasons",
IFERROR(SUMIFS(AllPublicationData!$J:$J,AllPublicationData!$A:$A,'Publication Table (%)'!$B193,AllPublicationData!$B:$B,'Publication Table (%)'!$C$4,AllPublicationData!$D:$D,'Publication Table (%)'!S$7)/
SUMIFS(AllPublicationData!$E:$E,AllPublicationData!$A:$A,'Publication Table (%)'!$B193,AllPublicationData!$B:$B,'Publication Table (%)'!$C$4,AllPublicationData!$D:$D,'Publication Table (%)'!S$7),
SUMIFS(AllPublicationData!$J:$J,AllPublicationData!$A:$A,'Publication Table (%)'!$B193,AllPublicationData!$B:$B,'Publication Table (%)'!S$7)/
SUMIFS(AllPublicationData!$E:$E,AllPublicationData!$A:$A,'Publication Table (%)'!$B193,AllPublicationData!$B:$B,'Publication Table (%)'!S$7)))))))</f>
        <v>#DIV/0!</v>
      </c>
    </row>
    <row r="194" spans="3:19" x14ac:dyDescent="0.35">
      <c r="C194" s="112">
        <f>IF('Publication Table (%)'!$C$5="All Cancelled Operations",
SUMIFS(AllPublicationData!$F:$F,AllPublicationData!$A:$A,'Publication Table (%)'!$B194,AllPublicationData!$B:$B,'Publication Table (%)'!$C$4),
IF('Publication Table (%)'!$C$5="Operations cancelled by patient",
SUMIFS(AllPublicationData!$G:$G,AllPublicationData!$A:$A,'Publication Table (%)'!$B194,AllPublicationData!$B:$B,'Publication Table (%)'!$C$4),
IF('Publication Table (%)'!$C$5="Operations cancelled for clinical reasons",
SUMIFS(AllPublicationData!$H:$H,AllPublicationData!$A:$A,'Publication Table (%)'!$B194,AllPublicationData!$B:$B,'Publication Table (%)'!$C$4),
IF('Publication Table (%)'!$C$5="Operations cancelled for non-clinical/capacity reasons",
SUMIFS(AllPublicationData!$I:$I,AllPublicationData!$A:$A,'Publication Table (%)'!$B194,AllPublicationData!$B:$B,'Publication Table (%)'!$C$4),
IF('Publication Table (%)'!$C$5="Cancellations for other reasons",
SUMIFS(AllPublicationData!$J:$J,AllPublicationData!$A:$A,'Publication Table (%)'!$B194,AllPublicationData!$B:$B,'Publication Table (%)'!$C$4))))))+
IF(AND($C$4="NHS Scotland",$C$5="All Cancelled Operations"),
SUMIFS(AllPublicationData!$F:$F,AllPublicationData!$A:$A,'Publication Table (%)'!$B194),
IF(AND($C$4="NHS Scotland",$C$5="Operations cancelled by patient"),
SUMIFS(AllPublicationData!$G:$G,AllPublicationData!$A:$A,'Publication Table (%)'!$B194),
IF(AND($C$4="NHS Scotland",$C$5="Operations cancelled for clinical reasons"),
SUMIFS(AllPublicationData!$H:$H,AllPublicationData!$A:$A,'Publication Table (%)'!$B194),
IF(AND($C$4="NHS Scotland",$C$5="Operations cancelled for non-clinical/capacity reasons"),
SUMIFS(AllPublicationData!$I:$I,AllPublicationData!$A:$A,'Publication Table (%)'!$B194),
IF(AND($C$4="NHS Scotland",$C$5="Cancellations for other reasons"),
SUMIFS(AllPublicationData!$J:$J,AllPublicationData!$A:$A,'Publication Table (%)'!$B194))))))</f>
        <v>0</v>
      </c>
      <c r="D194" s="110" t="e">
        <f>IF(AND('Publication Table (%)'!$C$5="All Cancelled Operations",$C$4&lt;&gt;"NHS Scotland"),
IFERROR(SUMIFS(AllPublicationData!$F:$F,AllPublicationData!$A:$A,'Publication Table (%)'!$B194,AllPublicationData!$B:$B,'Publication Table (%)'!$C$4,AllPublicationData!$D:$D,'Publication Table (%)'!D$7)/
SUMIFS(AllPublicationData!$E:$E,AllPublicationData!$A:$A,'Publication Table (%)'!$B194,AllPublicationData!$B:$B,'Publication Table (%)'!$C$4,AllPublicationData!$D:$D,'Publication Table (%)'!D$7),
SUMIFS(AllPublicationData!$F:$F,AllPublicationData!$A:$A,'Publication Table (%)'!$B194,AllPublicationData!$B:$B,'Publication Table (%)'!D$7)/
SUMIFS(AllPublicationData!$E:$E,AllPublicationData!$A:$A,'Publication Table (%)'!$B194,AllPublicationData!$B:$B,'Publication Table (%)'!D$7)),
IF(AND('Publication Table (%)'!$C$5="Operations cancelled by patient",$C$4&lt;&gt;"NHS Scotland"),
IFERROR(SUMIFS(AllPublicationData!$G:$G,AllPublicationData!$A:$A,'Publication Table (%)'!$B194,AllPublicationData!$B:$B,'Publication Table (%)'!$C$4,AllPublicationData!$D:$D,'Publication Table (%)'!D$7)/
SUMIFS(AllPublicationData!$E:$E,AllPublicationData!$A:$A,'Publication Table (%)'!$B194,AllPublicationData!$B:$B,'Publication Table (%)'!$C$4,AllPublicationData!$D:$D,'Publication Table (%)'!D$7),
SUMIFS(AllPublicationData!$G:$G,AllPublicationData!$A:$A,'Publication Table (%)'!$B194,AllPublicationData!$B:$B,'Publication Table (%)'!D$7)/
SUMIFS(AllPublicationData!$E:$E,AllPublicationData!$A:$A,'Publication Table (%)'!$B194,AllPublicationData!$B:$B,'Publication Table (%)'!D$7)),
IF(AND('Publication Table (%)'!$C$5="Operations cancelled for clinical reasons",$C$4&lt;&gt;"NHS Scotland"),
IFERROR(SUMIFS(AllPublicationData!$H:$H,AllPublicationData!$A:$A,'Publication Table (%)'!$B194,AllPublicationData!$B:$B,'Publication Table (%)'!$C$4,AllPublicationData!$D:$D,'Publication Table (%)'!D$7)/
SUMIFS(AllPublicationData!$E:$E,AllPublicationData!$A:$A,'Publication Table (%)'!$B194,AllPublicationData!$B:$B,'Publication Table (%)'!$C$4,AllPublicationData!$D:$D,'Publication Table (%)'!D$7),
SUMIFS(AllPublicationData!$H:$H,AllPublicationData!$A:$A,'Publication Table (%)'!$B194,AllPublicationData!$B:$B,'Publication Table (%)'!D$7)/
SUMIFS(AllPublicationData!$E:$E,AllPublicationData!$A:$A,'Publication Table (%)'!$B194,AllPublicationData!$B:$B,'Publication Table (%)'!D$7)),
IF(AND('Publication Table (%)'!$C$5="Operations cancelled for non-clinical/capacity reasons",$C$4&lt;&gt;"NHS Scotland"),
IFERROR(SUMIFS(AllPublicationData!$I:$I,AllPublicationData!$A:$A,'Publication Table (%)'!$B194,AllPublicationData!$B:$B,'Publication Table (%)'!$C$4,AllPublicationData!$D:$D,'Publication Table (%)'!D$7)/
SUMIFS(AllPublicationData!$E:$E,AllPublicationData!$A:$A,'Publication Table (%)'!$B194,AllPublicationData!$B:$B,'Publication Table (%)'!$C$4,AllPublicationData!$D:$D,'Publication Table (%)'!D$7),
SUMIFS(AllPublicationData!$I:$I,AllPublicationData!$A:$A,'Publication Table (%)'!$B194,AllPublicationData!$B:$B,'Publication Table (%)'!D$7)/
SUMIFS(AllPublicationData!$E:$E,AllPublicationData!$A:$A,'Publication Table (%)'!$B194,AllPublicationData!$B:$B,'Publication Table (%)'!D$7)),
IF(AND('Publication Table (%)'!$C$5="Cancellations for other reasons",$C$4&lt;&gt;"NHS Scotland"),
IFERROR(SUMIFS(AllPublicationData!$J:$J,AllPublicationData!$A:$A,'Publication Table (%)'!$B194,AllPublicationData!$B:$B,'Publication Table (%)'!$C$4,AllPublicationData!$D:$D,'Publication Table (%)'!D$7)/
SUMIFS(AllPublicationData!$E:$E,AllPublicationData!$A:$A,'Publication Table (%)'!$B194,AllPublicationData!$B:$B,'Publication Table (%)'!$C$4,AllPublicationData!$D:$D,'Publication Table (%)'!D$7),
SUMIFS(AllPublicationData!$J:$J,AllPublicationData!$A:$A,'Publication Table (%)'!$B194,AllPublicationData!$B:$B,'Publication Table (%)'!D$7)/
SUMIFS(AllPublicationData!$E:$E,AllPublicationData!$A:$A,'Publication Table (%)'!$B194,AllPublicationData!$B:$B,'Publication Table (%)'!D$7)),
IF(AND($C$4="NHS Scotland",$C$5="All Cancelled Operations"),
SUMIFS(AllPublicationData!$F:$F,AllPublicationData!$A:$A,'Publication Table'!$B194)/
SUMIFS(AllPublicationData!$E:$E,AllPublicationData!$A:$A,'Publication Table'!$B194),
IF(AND($C$4="NHS Scotland",$C$5="Operations cancelled by patient"),
SUMIFS(AllPublicationData!$G:$G,AllPublicationData!$A:$A,'Publication Table'!$B194)/
SUMIFS(AllPublicationData!$E:$E,AllPublicationData!$A:$A,'Publication Table'!$B194),
IF(AND($C$4="NHS Scotland",$C$5="Operations cancelled for clinical reasons"),
SUMIFS(AllPublicationData!$H:$H,AllPublicationData!$A:$A,'Publication Table'!$B194)/
SUMIFS(AllPublicationData!$E:$E,AllPublicationData!$A:$A,'Publication Table'!$B194),
IF(AND($C$4="NHS Scotland",$C$5="Operations cancelled for non-clinical/capacity reasons"),
SUMIFS(AllPublicationData!$I:$I,AllPublicationData!$A:$A,'Publication Table'!$B194)/
SUMIFS(AllPublicationData!$E:$E,AllPublicationData!$A:$A,'Publication Table'!$B194),
IF(AND($C$4="NHS Scotland",$C$5="Cancellations for other reasons"),
SUMIFS(AllPublicationData!$J:$J,AllPublicationData!$A:$A,'Publication Table'!$B194)/
SUMIFS(AllPublicationData!$E:$E,AllPublicationData!$A:$A,'Publication Table'!$B194)))))))))))</f>
        <v>#DIV/0!</v>
      </c>
      <c r="E194" s="96" t="e">
        <f>IF('Publication Table (%)'!$C$5="All Cancelled Operations",
IFERROR(SUMIFS(AllPublicationData!$F:$F,AllPublicationData!$A:$A,'Publication Table (%)'!$B194,AllPublicationData!$B:$B,'Publication Table (%)'!$C$4,AllPublicationData!$D:$D,'Publication Table (%)'!E$7)/
SUMIFS(AllPublicationData!$E:$E,AllPublicationData!$A:$A,'Publication Table (%)'!$B194,AllPublicationData!$B:$B,'Publication Table (%)'!$C$4,AllPublicationData!$D:$D,'Publication Table (%)'!E$7),
SUMIFS(AllPublicationData!$F:$F,AllPublicationData!$A:$A,'Publication Table (%)'!$B194,AllPublicationData!$B:$B,'Publication Table (%)'!E$7)/
SUMIFS(AllPublicationData!$E:$E,AllPublicationData!$A:$A,'Publication Table (%)'!$B194,AllPublicationData!$B:$B,'Publication Table (%)'!E$7)),
IF('Publication Table (%)'!$C$5="Operations cancelled by patient",
IFERROR(SUMIFS(AllPublicationData!$G:$G,AllPublicationData!$A:$A,'Publication Table (%)'!$B194,AllPublicationData!$B:$B,'Publication Table (%)'!$C$4,AllPublicationData!$D:$D,'Publication Table (%)'!E$7)/
SUMIFS(AllPublicationData!$E:$E,AllPublicationData!$A:$A,'Publication Table (%)'!$B194,AllPublicationData!$B:$B,'Publication Table (%)'!$C$4,AllPublicationData!$D:$D,'Publication Table (%)'!E$7),
SUMIFS(AllPublicationData!$G:$G,AllPublicationData!$A:$A,'Publication Table (%)'!$B194,AllPublicationData!$B:$B,'Publication Table (%)'!E$7)/
SUMIFS(AllPublicationData!$E:$E,AllPublicationData!$A:$A,'Publication Table (%)'!$B194,AllPublicationData!$B:$B,'Publication Table (%)'!E$7)),
IF('Publication Table (%)'!$C$5="Operations cancelled for clinical reasons",
IFERROR(SUMIFS(AllPublicationData!$H:$H,AllPublicationData!$A:$A,'Publication Table (%)'!$B194,AllPublicationData!$B:$B,'Publication Table (%)'!$C$4,AllPublicationData!$D:$D,'Publication Table (%)'!E$7)/
SUMIFS(AllPublicationData!$E:$E,AllPublicationData!$A:$A,'Publication Table (%)'!$B194,AllPublicationData!$B:$B,'Publication Table (%)'!$C$4,AllPublicationData!$D:$D,'Publication Table (%)'!E$7),
SUMIFS(AllPublicationData!$H:$H,AllPublicationData!$A:$A,'Publication Table (%)'!$B194,AllPublicationData!$B:$B,'Publication Table (%)'!E$7)/
SUMIFS(AllPublicationData!$E:$E,AllPublicationData!$A:$A,'Publication Table (%)'!$B194,AllPublicationData!$B:$B,'Publication Table (%)'!E$7)),
IF('Publication Table (%)'!$C$5="Operations cancelled for non-clinical/capacity reasons",
IFERROR(SUMIFS(AllPublicationData!$I:$I,AllPublicationData!$A:$A,'Publication Table (%)'!$B194,AllPublicationData!$B:$B,'Publication Table (%)'!$C$4,AllPublicationData!$D:$D,'Publication Table (%)'!E$7)/
SUMIFS(AllPublicationData!$E:$E,AllPublicationData!$A:$A,'Publication Table (%)'!$B194,AllPublicationData!$B:$B,'Publication Table (%)'!$C$4,AllPublicationData!$D:$D,'Publication Table (%)'!E$7),
SUMIFS(AllPublicationData!$I:$I,AllPublicationData!$A:$A,'Publication Table (%)'!$B194,AllPublicationData!$B:$B,'Publication Table (%)'!E$7)/
SUMIFS(AllPublicationData!$E:$E,AllPublicationData!$A:$A,'Publication Table (%)'!$B194,AllPublicationData!$B:$B,'Publication Table (%)'!E$7)),
IF('Publication Table (%)'!$C$5="Cancellations for other reasons",
IFERROR(SUMIFS(AllPublicationData!$J:$J,AllPublicationData!$A:$A,'Publication Table (%)'!$B194,AllPublicationData!$B:$B,'Publication Table (%)'!$C$4,AllPublicationData!$D:$D,'Publication Table (%)'!E$7)/
SUMIFS(AllPublicationData!$E:$E,AllPublicationData!$A:$A,'Publication Table (%)'!$B194,AllPublicationData!$B:$B,'Publication Table (%)'!$C$4,AllPublicationData!$D:$D,'Publication Table (%)'!E$7),
SUMIFS(AllPublicationData!$J:$J,AllPublicationData!$A:$A,'Publication Table (%)'!$B194,AllPublicationData!$B:$B,'Publication Table (%)'!E$7)/
SUMIFS(AllPublicationData!$E:$E,AllPublicationData!$A:$A,'Publication Table (%)'!$B194,AllPublicationData!$B:$B,'Publication Table (%)'!E$7)))))))</f>
        <v>#DIV/0!</v>
      </c>
      <c r="F194" s="96" t="e">
        <f>IF('Publication Table (%)'!$C$5="All Cancelled Operations",
IFERROR(SUMIFS(AllPublicationData!$F:$F,AllPublicationData!$A:$A,'Publication Table (%)'!$B194,AllPublicationData!$B:$B,'Publication Table (%)'!$C$4,AllPublicationData!$D:$D,'Publication Table (%)'!F$7)/
SUMIFS(AllPublicationData!$E:$E,AllPublicationData!$A:$A,'Publication Table (%)'!$B194,AllPublicationData!$B:$B,'Publication Table (%)'!$C$4,AllPublicationData!$D:$D,'Publication Table (%)'!F$7),
SUMIFS(AllPublicationData!$F:$F,AllPublicationData!$A:$A,'Publication Table (%)'!$B194,AllPublicationData!$B:$B,'Publication Table (%)'!F$7)/
SUMIFS(AllPublicationData!$E:$E,AllPublicationData!$A:$A,'Publication Table (%)'!$B194,AllPublicationData!$B:$B,'Publication Table (%)'!F$7)),
IF('Publication Table (%)'!$C$5="Operations cancelled by patient",
IFERROR(SUMIFS(AllPublicationData!$G:$G,AllPublicationData!$A:$A,'Publication Table (%)'!$B194,AllPublicationData!$B:$B,'Publication Table (%)'!$C$4,AllPublicationData!$D:$D,'Publication Table (%)'!F$7)/
SUMIFS(AllPublicationData!$E:$E,AllPublicationData!$A:$A,'Publication Table (%)'!$B194,AllPublicationData!$B:$B,'Publication Table (%)'!$C$4,AllPublicationData!$D:$D,'Publication Table (%)'!F$7),
SUMIFS(AllPublicationData!$G:$G,AllPublicationData!$A:$A,'Publication Table (%)'!$B194,AllPublicationData!$B:$B,'Publication Table (%)'!F$7)/
SUMIFS(AllPublicationData!$E:$E,AllPublicationData!$A:$A,'Publication Table (%)'!$B194,AllPublicationData!$B:$B,'Publication Table (%)'!F$7)),
IF('Publication Table (%)'!$C$5="Operations cancelled for clinical reasons",
IFERROR(SUMIFS(AllPublicationData!$H:$H,AllPublicationData!$A:$A,'Publication Table (%)'!$B194,AllPublicationData!$B:$B,'Publication Table (%)'!$C$4,AllPublicationData!$D:$D,'Publication Table (%)'!F$7)/
SUMIFS(AllPublicationData!$E:$E,AllPublicationData!$A:$A,'Publication Table (%)'!$B194,AllPublicationData!$B:$B,'Publication Table (%)'!$C$4,AllPublicationData!$D:$D,'Publication Table (%)'!F$7),
SUMIFS(AllPublicationData!$H:$H,AllPublicationData!$A:$A,'Publication Table (%)'!$B194,AllPublicationData!$B:$B,'Publication Table (%)'!F$7)/
SUMIFS(AllPublicationData!$E:$E,AllPublicationData!$A:$A,'Publication Table (%)'!$B194,AllPublicationData!$B:$B,'Publication Table (%)'!F$7)),
IF('Publication Table (%)'!$C$5="Operations cancelled for non-clinical/capacity reasons",
IFERROR(SUMIFS(AllPublicationData!$I:$I,AllPublicationData!$A:$A,'Publication Table (%)'!$B194,AllPublicationData!$B:$B,'Publication Table (%)'!$C$4,AllPublicationData!$D:$D,'Publication Table (%)'!F$7)/
SUMIFS(AllPublicationData!$E:$E,AllPublicationData!$A:$A,'Publication Table (%)'!$B194,AllPublicationData!$B:$B,'Publication Table (%)'!$C$4,AllPublicationData!$D:$D,'Publication Table (%)'!F$7),
SUMIFS(AllPublicationData!$I:$I,AllPublicationData!$A:$A,'Publication Table (%)'!$B194,AllPublicationData!$B:$B,'Publication Table (%)'!F$7)/
SUMIFS(AllPublicationData!$E:$E,AllPublicationData!$A:$A,'Publication Table (%)'!$B194,AllPublicationData!$B:$B,'Publication Table (%)'!F$7)),
IF('Publication Table (%)'!$C$5="Cancellations for other reasons",
IFERROR(SUMIFS(AllPublicationData!$J:$J,AllPublicationData!$A:$A,'Publication Table (%)'!$B194,AllPublicationData!$B:$B,'Publication Table (%)'!$C$4,AllPublicationData!$D:$D,'Publication Table (%)'!F$7)/
SUMIFS(AllPublicationData!$E:$E,AllPublicationData!$A:$A,'Publication Table (%)'!$B194,AllPublicationData!$B:$B,'Publication Table (%)'!$C$4,AllPublicationData!$D:$D,'Publication Table (%)'!F$7),
SUMIFS(AllPublicationData!$J:$J,AllPublicationData!$A:$A,'Publication Table (%)'!$B194,AllPublicationData!$B:$B,'Publication Table (%)'!F$7)/
SUMIFS(AllPublicationData!$E:$E,AllPublicationData!$A:$A,'Publication Table (%)'!$B194,AllPublicationData!$B:$B,'Publication Table (%)'!F$7)))))))</f>
        <v>#DIV/0!</v>
      </c>
      <c r="G194" s="96" t="e">
        <f>IF('Publication Table (%)'!$C$5="All Cancelled Operations",
IFERROR(SUMIFS(AllPublicationData!$F:$F,AllPublicationData!$A:$A,'Publication Table (%)'!$B194,AllPublicationData!$B:$B,'Publication Table (%)'!$C$4,AllPublicationData!$D:$D,'Publication Table (%)'!G$7)/
SUMIFS(AllPublicationData!$E:$E,AllPublicationData!$A:$A,'Publication Table (%)'!$B194,AllPublicationData!$B:$B,'Publication Table (%)'!$C$4,AllPublicationData!$D:$D,'Publication Table (%)'!G$7),
SUMIFS(AllPublicationData!$F:$F,AllPublicationData!$A:$A,'Publication Table (%)'!$B194,AllPublicationData!$B:$B,'Publication Table (%)'!G$7)/
SUMIFS(AllPublicationData!$E:$E,AllPublicationData!$A:$A,'Publication Table (%)'!$B194,AllPublicationData!$B:$B,'Publication Table (%)'!G$7)),
IF('Publication Table (%)'!$C$5="Operations cancelled by patient",
IFERROR(SUMIFS(AllPublicationData!$G:$G,AllPublicationData!$A:$A,'Publication Table (%)'!$B194,AllPublicationData!$B:$B,'Publication Table (%)'!$C$4,AllPublicationData!$D:$D,'Publication Table (%)'!G$7)/
SUMIFS(AllPublicationData!$E:$E,AllPublicationData!$A:$A,'Publication Table (%)'!$B194,AllPublicationData!$B:$B,'Publication Table (%)'!$C$4,AllPublicationData!$D:$D,'Publication Table (%)'!G$7),
SUMIFS(AllPublicationData!$G:$G,AllPublicationData!$A:$A,'Publication Table (%)'!$B194,AllPublicationData!$B:$B,'Publication Table (%)'!G$7)/
SUMIFS(AllPublicationData!$E:$E,AllPublicationData!$A:$A,'Publication Table (%)'!$B194,AllPublicationData!$B:$B,'Publication Table (%)'!G$7)),
IF('Publication Table (%)'!$C$5="Operations cancelled for clinical reasons",
IFERROR(SUMIFS(AllPublicationData!$H:$H,AllPublicationData!$A:$A,'Publication Table (%)'!$B194,AllPublicationData!$B:$B,'Publication Table (%)'!$C$4,AllPublicationData!$D:$D,'Publication Table (%)'!G$7)/
SUMIFS(AllPublicationData!$E:$E,AllPublicationData!$A:$A,'Publication Table (%)'!$B194,AllPublicationData!$B:$B,'Publication Table (%)'!$C$4,AllPublicationData!$D:$D,'Publication Table (%)'!G$7),
SUMIFS(AllPublicationData!$H:$H,AllPublicationData!$A:$A,'Publication Table (%)'!$B194,AllPublicationData!$B:$B,'Publication Table (%)'!G$7)/
SUMIFS(AllPublicationData!$E:$E,AllPublicationData!$A:$A,'Publication Table (%)'!$B194,AllPublicationData!$B:$B,'Publication Table (%)'!G$7)),
IF('Publication Table (%)'!$C$5="Operations cancelled for non-clinical/capacity reasons",
IFERROR(SUMIFS(AllPublicationData!$I:$I,AllPublicationData!$A:$A,'Publication Table (%)'!$B194,AllPublicationData!$B:$B,'Publication Table (%)'!$C$4,AllPublicationData!$D:$D,'Publication Table (%)'!G$7)/
SUMIFS(AllPublicationData!$E:$E,AllPublicationData!$A:$A,'Publication Table (%)'!$B194,AllPublicationData!$B:$B,'Publication Table (%)'!$C$4,AllPublicationData!$D:$D,'Publication Table (%)'!G$7),
SUMIFS(AllPublicationData!$I:$I,AllPublicationData!$A:$A,'Publication Table (%)'!$B194,AllPublicationData!$B:$B,'Publication Table (%)'!G$7)/
SUMIFS(AllPublicationData!$E:$E,AllPublicationData!$A:$A,'Publication Table (%)'!$B194,AllPublicationData!$B:$B,'Publication Table (%)'!G$7)),
IF('Publication Table (%)'!$C$5="Cancellations for other reasons",
IFERROR(SUMIFS(AllPublicationData!$J:$J,AllPublicationData!$A:$A,'Publication Table (%)'!$B194,AllPublicationData!$B:$B,'Publication Table (%)'!$C$4,AllPublicationData!$D:$D,'Publication Table (%)'!G$7)/
SUMIFS(AllPublicationData!$E:$E,AllPublicationData!$A:$A,'Publication Table (%)'!$B194,AllPublicationData!$B:$B,'Publication Table (%)'!$C$4,AllPublicationData!$D:$D,'Publication Table (%)'!G$7),
SUMIFS(AllPublicationData!$J:$J,AllPublicationData!$A:$A,'Publication Table (%)'!$B194,AllPublicationData!$B:$B,'Publication Table (%)'!G$7)/
SUMIFS(AllPublicationData!$E:$E,AllPublicationData!$A:$A,'Publication Table (%)'!$B194,AllPublicationData!$B:$B,'Publication Table (%)'!G$7)))))))</f>
        <v>#DIV/0!</v>
      </c>
      <c r="H194" s="96" t="e">
        <f>IF('Publication Table (%)'!$C$5="All Cancelled Operations",
IFERROR(SUMIFS(AllPublicationData!$F:$F,AllPublicationData!$A:$A,'Publication Table (%)'!$B194,AllPublicationData!$B:$B,'Publication Table (%)'!$C$4,AllPublicationData!$D:$D,'Publication Table (%)'!H$7)/
SUMIFS(AllPublicationData!$E:$E,AllPublicationData!$A:$A,'Publication Table (%)'!$B194,AllPublicationData!$B:$B,'Publication Table (%)'!$C$4,AllPublicationData!$D:$D,'Publication Table (%)'!H$7),
SUMIFS(AllPublicationData!$F:$F,AllPublicationData!$A:$A,'Publication Table (%)'!$B194,AllPublicationData!$B:$B,'Publication Table (%)'!H$7)/
SUMIFS(AllPublicationData!$E:$E,AllPublicationData!$A:$A,'Publication Table (%)'!$B194,AllPublicationData!$B:$B,'Publication Table (%)'!H$7)),
IF('Publication Table (%)'!$C$5="Operations cancelled by patient",
IFERROR(SUMIFS(AllPublicationData!$G:$G,AllPublicationData!$A:$A,'Publication Table (%)'!$B194,AllPublicationData!$B:$B,'Publication Table (%)'!$C$4,AllPublicationData!$D:$D,'Publication Table (%)'!H$7)/
SUMIFS(AllPublicationData!$E:$E,AllPublicationData!$A:$A,'Publication Table (%)'!$B194,AllPublicationData!$B:$B,'Publication Table (%)'!$C$4,AllPublicationData!$D:$D,'Publication Table (%)'!H$7),
SUMIFS(AllPublicationData!$G:$G,AllPublicationData!$A:$A,'Publication Table (%)'!$B194,AllPublicationData!$B:$B,'Publication Table (%)'!H$7)/
SUMIFS(AllPublicationData!$E:$E,AllPublicationData!$A:$A,'Publication Table (%)'!$B194,AllPublicationData!$B:$B,'Publication Table (%)'!H$7)),
IF('Publication Table (%)'!$C$5="Operations cancelled for clinical reasons",
IFERROR(SUMIFS(AllPublicationData!$H:$H,AllPublicationData!$A:$A,'Publication Table (%)'!$B194,AllPublicationData!$B:$B,'Publication Table (%)'!$C$4,AllPublicationData!$D:$D,'Publication Table (%)'!H$7)/
SUMIFS(AllPublicationData!$E:$E,AllPublicationData!$A:$A,'Publication Table (%)'!$B194,AllPublicationData!$B:$B,'Publication Table (%)'!$C$4,AllPublicationData!$D:$D,'Publication Table (%)'!H$7),
SUMIFS(AllPublicationData!$H:$H,AllPublicationData!$A:$A,'Publication Table (%)'!$B194,AllPublicationData!$B:$B,'Publication Table (%)'!H$7)/
SUMIFS(AllPublicationData!$E:$E,AllPublicationData!$A:$A,'Publication Table (%)'!$B194,AllPublicationData!$B:$B,'Publication Table (%)'!H$7)),
IF('Publication Table (%)'!$C$5="Operations cancelled for non-clinical/capacity reasons",
IFERROR(SUMIFS(AllPublicationData!$I:$I,AllPublicationData!$A:$A,'Publication Table (%)'!$B194,AllPublicationData!$B:$B,'Publication Table (%)'!$C$4,AllPublicationData!$D:$D,'Publication Table (%)'!H$7)/
SUMIFS(AllPublicationData!$E:$E,AllPublicationData!$A:$A,'Publication Table (%)'!$B194,AllPublicationData!$B:$B,'Publication Table (%)'!$C$4,AllPublicationData!$D:$D,'Publication Table (%)'!H$7),
SUMIFS(AllPublicationData!$I:$I,AllPublicationData!$A:$A,'Publication Table (%)'!$B194,AllPublicationData!$B:$B,'Publication Table (%)'!H$7)/
SUMIFS(AllPublicationData!$E:$E,AllPublicationData!$A:$A,'Publication Table (%)'!$B194,AllPublicationData!$B:$B,'Publication Table (%)'!H$7)),
IF('Publication Table (%)'!$C$5="Cancellations for other reasons",
IFERROR(SUMIFS(AllPublicationData!$J:$J,AllPublicationData!$A:$A,'Publication Table (%)'!$B194,AllPublicationData!$B:$B,'Publication Table (%)'!$C$4,AllPublicationData!$D:$D,'Publication Table (%)'!H$7)/
SUMIFS(AllPublicationData!$E:$E,AllPublicationData!$A:$A,'Publication Table (%)'!$B194,AllPublicationData!$B:$B,'Publication Table (%)'!$C$4,AllPublicationData!$D:$D,'Publication Table (%)'!H$7),
SUMIFS(AllPublicationData!$J:$J,AllPublicationData!$A:$A,'Publication Table (%)'!$B194,AllPublicationData!$B:$B,'Publication Table (%)'!H$7)/
SUMIFS(AllPublicationData!$E:$E,AllPublicationData!$A:$A,'Publication Table (%)'!$B194,AllPublicationData!$B:$B,'Publication Table (%)'!H$7)))))))</f>
        <v>#DIV/0!</v>
      </c>
      <c r="I194" s="96" t="e">
        <f>IF('Publication Table (%)'!$C$5="All Cancelled Operations",
IFERROR(SUMIFS(AllPublicationData!$F:$F,AllPublicationData!$A:$A,'Publication Table (%)'!$B194,AllPublicationData!$B:$B,'Publication Table (%)'!$C$4,AllPublicationData!$D:$D,'Publication Table (%)'!I$7)/
SUMIFS(AllPublicationData!$E:$E,AllPublicationData!$A:$A,'Publication Table (%)'!$B194,AllPublicationData!$B:$B,'Publication Table (%)'!$C$4,AllPublicationData!$D:$D,'Publication Table (%)'!I$7),
SUMIFS(AllPublicationData!$F:$F,AllPublicationData!$A:$A,'Publication Table (%)'!$B194,AllPublicationData!$B:$B,'Publication Table (%)'!I$7)/
SUMIFS(AllPublicationData!$E:$E,AllPublicationData!$A:$A,'Publication Table (%)'!$B194,AllPublicationData!$B:$B,'Publication Table (%)'!I$7)),
IF('Publication Table (%)'!$C$5="Operations cancelled by patient",
IFERROR(SUMIFS(AllPublicationData!$G:$G,AllPublicationData!$A:$A,'Publication Table (%)'!$B194,AllPublicationData!$B:$B,'Publication Table (%)'!$C$4,AllPublicationData!$D:$D,'Publication Table (%)'!I$7)/
SUMIFS(AllPublicationData!$E:$E,AllPublicationData!$A:$A,'Publication Table (%)'!$B194,AllPublicationData!$B:$B,'Publication Table (%)'!$C$4,AllPublicationData!$D:$D,'Publication Table (%)'!I$7),
SUMIFS(AllPublicationData!$G:$G,AllPublicationData!$A:$A,'Publication Table (%)'!$B194,AllPublicationData!$B:$B,'Publication Table (%)'!I$7)/
SUMIFS(AllPublicationData!$E:$E,AllPublicationData!$A:$A,'Publication Table (%)'!$B194,AllPublicationData!$B:$B,'Publication Table (%)'!I$7)),
IF('Publication Table (%)'!$C$5="Operations cancelled for clinical reasons",
IFERROR(SUMIFS(AllPublicationData!$H:$H,AllPublicationData!$A:$A,'Publication Table (%)'!$B194,AllPublicationData!$B:$B,'Publication Table (%)'!$C$4,AllPublicationData!$D:$D,'Publication Table (%)'!I$7)/
SUMIFS(AllPublicationData!$E:$E,AllPublicationData!$A:$A,'Publication Table (%)'!$B194,AllPublicationData!$B:$B,'Publication Table (%)'!$C$4,AllPublicationData!$D:$D,'Publication Table (%)'!I$7),
SUMIFS(AllPublicationData!$H:$H,AllPublicationData!$A:$A,'Publication Table (%)'!$B194,AllPublicationData!$B:$B,'Publication Table (%)'!I$7)/
SUMIFS(AllPublicationData!$E:$E,AllPublicationData!$A:$A,'Publication Table (%)'!$B194,AllPublicationData!$B:$B,'Publication Table (%)'!I$7)),
IF('Publication Table (%)'!$C$5="Operations cancelled for non-clinical/capacity reasons",
IFERROR(SUMIFS(AllPublicationData!$I:$I,AllPublicationData!$A:$A,'Publication Table (%)'!$B194,AllPublicationData!$B:$B,'Publication Table (%)'!$C$4,AllPublicationData!$D:$D,'Publication Table (%)'!I$7)/
SUMIFS(AllPublicationData!$E:$E,AllPublicationData!$A:$A,'Publication Table (%)'!$B194,AllPublicationData!$B:$B,'Publication Table (%)'!$C$4,AllPublicationData!$D:$D,'Publication Table (%)'!I$7),
SUMIFS(AllPublicationData!$I:$I,AllPublicationData!$A:$A,'Publication Table (%)'!$B194,AllPublicationData!$B:$B,'Publication Table (%)'!I$7)/
SUMIFS(AllPublicationData!$E:$E,AllPublicationData!$A:$A,'Publication Table (%)'!$B194,AllPublicationData!$B:$B,'Publication Table (%)'!I$7)),
IF('Publication Table (%)'!$C$5="Cancellations for other reasons",
IFERROR(SUMIFS(AllPublicationData!$J:$J,AllPublicationData!$A:$A,'Publication Table (%)'!$B194,AllPublicationData!$B:$B,'Publication Table (%)'!$C$4,AllPublicationData!$D:$D,'Publication Table (%)'!I$7)/
SUMIFS(AllPublicationData!$E:$E,AllPublicationData!$A:$A,'Publication Table (%)'!$B194,AllPublicationData!$B:$B,'Publication Table (%)'!$C$4,AllPublicationData!$D:$D,'Publication Table (%)'!I$7),
SUMIFS(AllPublicationData!$J:$J,AllPublicationData!$A:$A,'Publication Table (%)'!$B194,AllPublicationData!$B:$B,'Publication Table (%)'!I$7)/
SUMIFS(AllPublicationData!$E:$E,AllPublicationData!$A:$A,'Publication Table (%)'!$B194,AllPublicationData!$B:$B,'Publication Table (%)'!I$7)))))))</f>
        <v>#DIV/0!</v>
      </c>
      <c r="J194" s="96" t="e">
        <f>IF('Publication Table (%)'!$C$5="All Cancelled Operations",
IFERROR(SUMIFS(AllPublicationData!$F:$F,AllPublicationData!$A:$A,'Publication Table (%)'!$B194,AllPublicationData!$B:$B,'Publication Table (%)'!$C$4,AllPublicationData!$D:$D,'Publication Table (%)'!J$7)/
SUMIFS(AllPublicationData!$E:$E,AllPublicationData!$A:$A,'Publication Table (%)'!$B194,AllPublicationData!$B:$B,'Publication Table (%)'!$C$4,AllPublicationData!$D:$D,'Publication Table (%)'!J$7),
SUMIFS(AllPublicationData!$F:$F,AllPublicationData!$A:$A,'Publication Table (%)'!$B194,AllPublicationData!$B:$B,'Publication Table (%)'!J$7)/
SUMIFS(AllPublicationData!$E:$E,AllPublicationData!$A:$A,'Publication Table (%)'!$B194,AllPublicationData!$B:$B,'Publication Table (%)'!J$7)),
IF('Publication Table (%)'!$C$5="Operations cancelled by patient",
IFERROR(SUMIFS(AllPublicationData!$G:$G,AllPublicationData!$A:$A,'Publication Table (%)'!$B194,AllPublicationData!$B:$B,'Publication Table (%)'!$C$4,AllPublicationData!$D:$D,'Publication Table (%)'!J$7)/
SUMIFS(AllPublicationData!$E:$E,AllPublicationData!$A:$A,'Publication Table (%)'!$B194,AllPublicationData!$B:$B,'Publication Table (%)'!$C$4,AllPublicationData!$D:$D,'Publication Table (%)'!J$7),
SUMIFS(AllPublicationData!$G:$G,AllPublicationData!$A:$A,'Publication Table (%)'!$B194,AllPublicationData!$B:$B,'Publication Table (%)'!J$7)/
SUMIFS(AllPublicationData!$E:$E,AllPublicationData!$A:$A,'Publication Table (%)'!$B194,AllPublicationData!$B:$B,'Publication Table (%)'!J$7)),
IF('Publication Table (%)'!$C$5="Operations cancelled for clinical reasons",
IFERROR(SUMIFS(AllPublicationData!$H:$H,AllPublicationData!$A:$A,'Publication Table (%)'!$B194,AllPublicationData!$B:$B,'Publication Table (%)'!$C$4,AllPublicationData!$D:$D,'Publication Table (%)'!J$7)/
SUMIFS(AllPublicationData!$E:$E,AllPublicationData!$A:$A,'Publication Table (%)'!$B194,AllPublicationData!$B:$B,'Publication Table (%)'!$C$4,AllPublicationData!$D:$D,'Publication Table (%)'!J$7),
SUMIFS(AllPublicationData!$H:$H,AllPublicationData!$A:$A,'Publication Table (%)'!$B194,AllPublicationData!$B:$B,'Publication Table (%)'!J$7)/
SUMIFS(AllPublicationData!$E:$E,AllPublicationData!$A:$A,'Publication Table (%)'!$B194,AllPublicationData!$B:$B,'Publication Table (%)'!J$7)),
IF('Publication Table (%)'!$C$5="Operations cancelled for non-clinical/capacity reasons",
IFERROR(SUMIFS(AllPublicationData!$I:$I,AllPublicationData!$A:$A,'Publication Table (%)'!$B194,AllPublicationData!$B:$B,'Publication Table (%)'!$C$4,AllPublicationData!$D:$D,'Publication Table (%)'!J$7)/
SUMIFS(AllPublicationData!$E:$E,AllPublicationData!$A:$A,'Publication Table (%)'!$B194,AllPublicationData!$B:$B,'Publication Table (%)'!$C$4,AllPublicationData!$D:$D,'Publication Table (%)'!J$7),
SUMIFS(AllPublicationData!$I:$I,AllPublicationData!$A:$A,'Publication Table (%)'!$B194,AllPublicationData!$B:$B,'Publication Table (%)'!J$7)/
SUMIFS(AllPublicationData!$E:$E,AllPublicationData!$A:$A,'Publication Table (%)'!$B194,AllPublicationData!$B:$B,'Publication Table (%)'!J$7)),
IF('Publication Table (%)'!$C$5="Cancellations for other reasons",
IFERROR(SUMIFS(AllPublicationData!$J:$J,AllPublicationData!$A:$A,'Publication Table (%)'!$B194,AllPublicationData!$B:$B,'Publication Table (%)'!$C$4,AllPublicationData!$D:$D,'Publication Table (%)'!J$7)/
SUMIFS(AllPublicationData!$E:$E,AllPublicationData!$A:$A,'Publication Table (%)'!$B194,AllPublicationData!$B:$B,'Publication Table (%)'!$C$4,AllPublicationData!$D:$D,'Publication Table (%)'!J$7),
SUMIFS(AllPublicationData!$J:$J,AllPublicationData!$A:$A,'Publication Table (%)'!$B194,AllPublicationData!$B:$B,'Publication Table (%)'!J$7)/
SUMIFS(AllPublicationData!$E:$E,AllPublicationData!$A:$A,'Publication Table (%)'!$B194,AllPublicationData!$B:$B,'Publication Table (%)'!J$7)))))))</f>
        <v>#DIV/0!</v>
      </c>
      <c r="K194" s="96" t="e">
        <f>IF('Publication Table (%)'!$C$5="All Cancelled Operations",
IFERROR(SUMIFS(AllPublicationData!$F:$F,AllPublicationData!$A:$A,'Publication Table (%)'!$B194,AllPublicationData!$B:$B,'Publication Table (%)'!$C$4,AllPublicationData!$D:$D,'Publication Table (%)'!K$7)/
SUMIFS(AllPublicationData!$E:$E,AllPublicationData!$A:$A,'Publication Table (%)'!$B194,AllPublicationData!$B:$B,'Publication Table (%)'!$C$4,AllPublicationData!$D:$D,'Publication Table (%)'!K$7),
SUMIFS(AllPublicationData!$F:$F,AllPublicationData!$A:$A,'Publication Table (%)'!$B194,AllPublicationData!$B:$B,'Publication Table (%)'!K$7)/
SUMIFS(AllPublicationData!$E:$E,AllPublicationData!$A:$A,'Publication Table (%)'!$B194,AllPublicationData!$B:$B,'Publication Table (%)'!K$7)),
IF('Publication Table (%)'!$C$5="Operations cancelled by patient",
IFERROR(SUMIFS(AllPublicationData!$G:$G,AllPublicationData!$A:$A,'Publication Table (%)'!$B194,AllPublicationData!$B:$B,'Publication Table (%)'!$C$4,AllPublicationData!$D:$D,'Publication Table (%)'!K$7)/
SUMIFS(AllPublicationData!$E:$E,AllPublicationData!$A:$A,'Publication Table (%)'!$B194,AllPublicationData!$B:$B,'Publication Table (%)'!$C$4,AllPublicationData!$D:$D,'Publication Table (%)'!K$7),
SUMIFS(AllPublicationData!$G:$G,AllPublicationData!$A:$A,'Publication Table (%)'!$B194,AllPublicationData!$B:$B,'Publication Table (%)'!K$7)/
SUMIFS(AllPublicationData!$E:$E,AllPublicationData!$A:$A,'Publication Table (%)'!$B194,AllPublicationData!$B:$B,'Publication Table (%)'!K$7)),
IF('Publication Table (%)'!$C$5="Operations cancelled for clinical reasons",
IFERROR(SUMIFS(AllPublicationData!$H:$H,AllPublicationData!$A:$A,'Publication Table (%)'!$B194,AllPublicationData!$B:$B,'Publication Table (%)'!$C$4,AllPublicationData!$D:$D,'Publication Table (%)'!K$7)/
SUMIFS(AllPublicationData!$E:$E,AllPublicationData!$A:$A,'Publication Table (%)'!$B194,AllPublicationData!$B:$B,'Publication Table (%)'!$C$4,AllPublicationData!$D:$D,'Publication Table (%)'!K$7),
SUMIFS(AllPublicationData!$H:$H,AllPublicationData!$A:$A,'Publication Table (%)'!$B194,AllPublicationData!$B:$B,'Publication Table (%)'!K$7)/
SUMIFS(AllPublicationData!$E:$E,AllPublicationData!$A:$A,'Publication Table (%)'!$B194,AllPublicationData!$B:$B,'Publication Table (%)'!K$7)),
IF('Publication Table (%)'!$C$5="Operations cancelled for non-clinical/capacity reasons",
IFERROR(SUMIFS(AllPublicationData!$I:$I,AllPublicationData!$A:$A,'Publication Table (%)'!$B194,AllPublicationData!$B:$B,'Publication Table (%)'!$C$4,AllPublicationData!$D:$D,'Publication Table (%)'!K$7)/
SUMIFS(AllPublicationData!$E:$E,AllPublicationData!$A:$A,'Publication Table (%)'!$B194,AllPublicationData!$B:$B,'Publication Table (%)'!$C$4,AllPublicationData!$D:$D,'Publication Table (%)'!K$7),
SUMIFS(AllPublicationData!$I:$I,AllPublicationData!$A:$A,'Publication Table (%)'!$B194,AllPublicationData!$B:$B,'Publication Table (%)'!K$7)/
SUMIFS(AllPublicationData!$E:$E,AllPublicationData!$A:$A,'Publication Table (%)'!$B194,AllPublicationData!$B:$B,'Publication Table (%)'!K$7)),
IF('Publication Table (%)'!$C$5="Cancellations for other reasons",
IFERROR(SUMIFS(AllPublicationData!$J:$J,AllPublicationData!$A:$A,'Publication Table (%)'!$B194,AllPublicationData!$B:$B,'Publication Table (%)'!$C$4,AllPublicationData!$D:$D,'Publication Table (%)'!K$7)/
SUMIFS(AllPublicationData!$E:$E,AllPublicationData!$A:$A,'Publication Table (%)'!$B194,AllPublicationData!$B:$B,'Publication Table (%)'!$C$4,AllPublicationData!$D:$D,'Publication Table (%)'!K$7),
SUMIFS(AllPublicationData!$J:$J,AllPublicationData!$A:$A,'Publication Table (%)'!$B194,AllPublicationData!$B:$B,'Publication Table (%)'!K$7)/
SUMIFS(AllPublicationData!$E:$E,AllPublicationData!$A:$A,'Publication Table (%)'!$B194,AllPublicationData!$B:$B,'Publication Table (%)'!K$7)))))))</f>
        <v>#DIV/0!</v>
      </c>
      <c r="L194" s="96" t="e">
        <f>IF('Publication Table (%)'!$C$5="All Cancelled Operations",
IFERROR(SUMIFS(AllPublicationData!$F:$F,AllPublicationData!$A:$A,'Publication Table (%)'!$B194,AllPublicationData!$B:$B,'Publication Table (%)'!$C$4,AllPublicationData!$D:$D,'Publication Table (%)'!L$7)/
SUMIFS(AllPublicationData!$E:$E,AllPublicationData!$A:$A,'Publication Table (%)'!$B194,AllPublicationData!$B:$B,'Publication Table (%)'!$C$4,AllPublicationData!$D:$D,'Publication Table (%)'!L$7),
SUMIFS(AllPublicationData!$F:$F,AllPublicationData!$A:$A,'Publication Table (%)'!$B194,AllPublicationData!$B:$B,'Publication Table (%)'!L$7)/
SUMIFS(AllPublicationData!$E:$E,AllPublicationData!$A:$A,'Publication Table (%)'!$B194,AllPublicationData!$B:$B,'Publication Table (%)'!L$7)),
IF('Publication Table (%)'!$C$5="Operations cancelled by patient",
IFERROR(SUMIFS(AllPublicationData!$G:$G,AllPublicationData!$A:$A,'Publication Table (%)'!$B194,AllPublicationData!$B:$B,'Publication Table (%)'!$C$4,AllPublicationData!$D:$D,'Publication Table (%)'!L$7)/
SUMIFS(AllPublicationData!$E:$E,AllPublicationData!$A:$A,'Publication Table (%)'!$B194,AllPublicationData!$B:$B,'Publication Table (%)'!$C$4,AllPublicationData!$D:$D,'Publication Table (%)'!L$7),
SUMIFS(AllPublicationData!$G:$G,AllPublicationData!$A:$A,'Publication Table (%)'!$B194,AllPublicationData!$B:$B,'Publication Table (%)'!L$7)/
SUMIFS(AllPublicationData!$E:$E,AllPublicationData!$A:$A,'Publication Table (%)'!$B194,AllPublicationData!$B:$B,'Publication Table (%)'!L$7)),
IF('Publication Table (%)'!$C$5="Operations cancelled for clinical reasons",
IFERROR(SUMIFS(AllPublicationData!$H:$H,AllPublicationData!$A:$A,'Publication Table (%)'!$B194,AllPublicationData!$B:$B,'Publication Table (%)'!$C$4,AllPublicationData!$D:$D,'Publication Table (%)'!L$7)/
SUMIFS(AllPublicationData!$E:$E,AllPublicationData!$A:$A,'Publication Table (%)'!$B194,AllPublicationData!$B:$B,'Publication Table (%)'!$C$4,AllPublicationData!$D:$D,'Publication Table (%)'!L$7),
SUMIFS(AllPublicationData!$H:$H,AllPublicationData!$A:$A,'Publication Table (%)'!$B194,AllPublicationData!$B:$B,'Publication Table (%)'!L$7)/
SUMIFS(AllPublicationData!$E:$E,AllPublicationData!$A:$A,'Publication Table (%)'!$B194,AllPublicationData!$B:$B,'Publication Table (%)'!L$7)),
IF('Publication Table (%)'!$C$5="Operations cancelled for non-clinical/capacity reasons",
IFERROR(SUMIFS(AllPublicationData!$I:$I,AllPublicationData!$A:$A,'Publication Table (%)'!$B194,AllPublicationData!$B:$B,'Publication Table (%)'!$C$4,AllPublicationData!$D:$D,'Publication Table (%)'!L$7)/
SUMIFS(AllPublicationData!$E:$E,AllPublicationData!$A:$A,'Publication Table (%)'!$B194,AllPublicationData!$B:$B,'Publication Table (%)'!$C$4,AllPublicationData!$D:$D,'Publication Table (%)'!L$7),
SUMIFS(AllPublicationData!$I:$I,AllPublicationData!$A:$A,'Publication Table (%)'!$B194,AllPublicationData!$B:$B,'Publication Table (%)'!L$7)/
SUMIFS(AllPublicationData!$E:$E,AllPublicationData!$A:$A,'Publication Table (%)'!$B194,AllPublicationData!$B:$B,'Publication Table (%)'!L$7)),
IF('Publication Table (%)'!$C$5="Cancellations for other reasons",
IFERROR(SUMIFS(AllPublicationData!$J:$J,AllPublicationData!$A:$A,'Publication Table (%)'!$B194,AllPublicationData!$B:$B,'Publication Table (%)'!$C$4,AllPublicationData!$D:$D,'Publication Table (%)'!L$7)/
SUMIFS(AllPublicationData!$E:$E,AllPublicationData!$A:$A,'Publication Table (%)'!$B194,AllPublicationData!$B:$B,'Publication Table (%)'!$C$4,AllPublicationData!$D:$D,'Publication Table (%)'!L$7),
SUMIFS(AllPublicationData!$J:$J,AllPublicationData!$A:$A,'Publication Table (%)'!$B194,AllPublicationData!$B:$B,'Publication Table (%)'!L$7)/
SUMIFS(AllPublicationData!$E:$E,AllPublicationData!$A:$A,'Publication Table (%)'!$B194,AllPublicationData!$B:$B,'Publication Table (%)'!L$7)))))))</f>
        <v>#DIV/0!</v>
      </c>
      <c r="M194" s="96" t="e">
        <f>IF('Publication Table (%)'!$C$5="All Cancelled Operations",
IFERROR(SUMIFS(AllPublicationData!$F:$F,AllPublicationData!$A:$A,'Publication Table (%)'!$B194,AllPublicationData!$B:$B,'Publication Table (%)'!$C$4,AllPublicationData!$D:$D,'Publication Table (%)'!M$7)/
SUMIFS(AllPublicationData!$E:$E,AllPublicationData!$A:$A,'Publication Table (%)'!$B194,AllPublicationData!$B:$B,'Publication Table (%)'!$C$4,AllPublicationData!$D:$D,'Publication Table (%)'!M$7),
SUMIFS(AllPublicationData!$F:$F,AllPublicationData!$A:$A,'Publication Table (%)'!$B194,AllPublicationData!$B:$B,'Publication Table (%)'!M$7)/
SUMIFS(AllPublicationData!$E:$E,AllPublicationData!$A:$A,'Publication Table (%)'!$B194,AllPublicationData!$B:$B,'Publication Table (%)'!M$7)),
IF('Publication Table (%)'!$C$5="Operations cancelled by patient",
IFERROR(SUMIFS(AllPublicationData!$G:$G,AllPublicationData!$A:$A,'Publication Table (%)'!$B194,AllPublicationData!$B:$B,'Publication Table (%)'!$C$4,AllPublicationData!$D:$D,'Publication Table (%)'!M$7)/
SUMIFS(AllPublicationData!$E:$E,AllPublicationData!$A:$A,'Publication Table (%)'!$B194,AllPublicationData!$B:$B,'Publication Table (%)'!$C$4,AllPublicationData!$D:$D,'Publication Table (%)'!M$7),
SUMIFS(AllPublicationData!$G:$G,AllPublicationData!$A:$A,'Publication Table (%)'!$B194,AllPublicationData!$B:$B,'Publication Table (%)'!M$7)/
SUMIFS(AllPublicationData!$E:$E,AllPublicationData!$A:$A,'Publication Table (%)'!$B194,AllPublicationData!$B:$B,'Publication Table (%)'!M$7)),
IF('Publication Table (%)'!$C$5="Operations cancelled for clinical reasons",
IFERROR(SUMIFS(AllPublicationData!$H:$H,AllPublicationData!$A:$A,'Publication Table (%)'!$B194,AllPublicationData!$B:$B,'Publication Table (%)'!$C$4,AllPublicationData!$D:$D,'Publication Table (%)'!M$7)/
SUMIFS(AllPublicationData!$E:$E,AllPublicationData!$A:$A,'Publication Table (%)'!$B194,AllPublicationData!$B:$B,'Publication Table (%)'!$C$4,AllPublicationData!$D:$D,'Publication Table (%)'!M$7),
SUMIFS(AllPublicationData!$H:$H,AllPublicationData!$A:$A,'Publication Table (%)'!$B194,AllPublicationData!$B:$B,'Publication Table (%)'!M$7)/
SUMIFS(AllPublicationData!$E:$E,AllPublicationData!$A:$A,'Publication Table (%)'!$B194,AllPublicationData!$B:$B,'Publication Table (%)'!M$7)),
IF('Publication Table (%)'!$C$5="Operations cancelled for non-clinical/capacity reasons",
IFERROR(SUMIFS(AllPublicationData!$I:$I,AllPublicationData!$A:$A,'Publication Table (%)'!$B194,AllPublicationData!$B:$B,'Publication Table (%)'!$C$4,AllPublicationData!$D:$D,'Publication Table (%)'!M$7)/
SUMIFS(AllPublicationData!$E:$E,AllPublicationData!$A:$A,'Publication Table (%)'!$B194,AllPublicationData!$B:$B,'Publication Table (%)'!$C$4,AllPublicationData!$D:$D,'Publication Table (%)'!M$7),
SUMIFS(AllPublicationData!$I:$I,AllPublicationData!$A:$A,'Publication Table (%)'!$B194,AllPublicationData!$B:$B,'Publication Table (%)'!M$7)/
SUMIFS(AllPublicationData!$E:$E,AllPublicationData!$A:$A,'Publication Table (%)'!$B194,AllPublicationData!$B:$B,'Publication Table (%)'!M$7)),
IF('Publication Table (%)'!$C$5="Cancellations for other reasons",
IFERROR(SUMIFS(AllPublicationData!$J:$J,AllPublicationData!$A:$A,'Publication Table (%)'!$B194,AllPublicationData!$B:$B,'Publication Table (%)'!$C$4,AllPublicationData!$D:$D,'Publication Table (%)'!M$7)/
SUMIFS(AllPublicationData!$E:$E,AllPublicationData!$A:$A,'Publication Table (%)'!$B194,AllPublicationData!$B:$B,'Publication Table (%)'!$C$4,AllPublicationData!$D:$D,'Publication Table (%)'!M$7),
SUMIFS(AllPublicationData!$J:$J,AllPublicationData!$A:$A,'Publication Table (%)'!$B194,AllPublicationData!$B:$B,'Publication Table (%)'!M$7)/
SUMIFS(AllPublicationData!$E:$E,AllPublicationData!$A:$A,'Publication Table (%)'!$B194,AllPublicationData!$B:$B,'Publication Table (%)'!M$7)))))))</f>
        <v>#DIV/0!</v>
      </c>
      <c r="N194" s="96" t="e">
        <f>IF('Publication Table (%)'!$C$5="All Cancelled Operations",
IFERROR(SUMIFS(AllPublicationData!$F:$F,AllPublicationData!$A:$A,'Publication Table (%)'!$B194,AllPublicationData!$B:$B,'Publication Table (%)'!$C$4,AllPublicationData!$D:$D,'Publication Table (%)'!N$7)/
SUMIFS(AllPublicationData!$E:$E,AllPublicationData!$A:$A,'Publication Table (%)'!$B194,AllPublicationData!$B:$B,'Publication Table (%)'!$C$4,AllPublicationData!$D:$D,'Publication Table (%)'!N$7),
SUMIFS(AllPublicationData!$F:$F,AllPublicationData!$A:$A,'Publication Table (%)'!$B194,AllPublicationData!$B:$B,'Publication Table (%)'!N$7)/
SUMIFS(AllPublicationData!$E:$E,AllPublicationData!$A:$A,'Publication Table (%)'!$B194,AllPublicationData!$B:$B,'Publication Table (%)'!N$7)),
IF('Publication Table (%)'!$C$5="Operations cancelled by patient",
IFERROR(SUMIFS(AllPublicationData!$G:$G,AllPublicationData!$A:$A,'Publication Table (%)'!$B194,AllPublicationData!$B:$B,'Publication Table (%)'!$C$4,AllPublicationData!$D:$D,'Publication Table (%)'!N$7)/
SUMIFS(AllPublicationData!$E:$E,AllPublicationData!$A:$A,'Publication Table (%)'!$B194,AllPublicationData!$B:$B,'Publication Table (%)'!$C$4,AllPublicationData!$D:$D,'Publication Table (%)'!N$7),
SUMIFS(AllPublicationData!$G:$G,AllPublicationData!$A:$A,'Publication Table (%)'!$B194,AllPublicationData!$B:$B,'Publication Table (%)'!N$7)/
SUMIFS(AllPublicationData!$E:$E,AllPublicationData!$A:$A,'Publication Table (%)'!$B194,AllPublicationData!$B:$B,'Publication Table (%)'!N$7)),
IF('Publication Table (%)'!$C$5="Operations cancelled for clinical reasons",
IFERROR(SUMIFS(AllPublicationData!$H:$H,AllPublicationData!$A:$A,'Publication Table (%)'!$B194,AllPublicationData!$B:$B,'Publication Table (%)'!$C$4,AllPublicationData!$D:$D,'Publication Table (%)'!N$7)/
SUMIFS(AllPublicationData!$E:$E,AllPublicationData!$A:$A,'Publication Table (%)'!$B194,AllPublicationData!$B:$B,'Publication Table (%)'!$C$4,AllPublicationData!$D:$D,'Publication Table (%)'!N$7),
SUMIFS(AllPublicationData!$H:$H,AllPublicationData!$A:$A,'Publication Table (%)'!$B194,AllPublicationData!$B:$B,'Publication Table (%)'!N$7)/
SUMIFS(AllPublicationData!$E:$E,AllPublicationData!$A:$A,'Publication Table (%)'!$B194,AllPublicationData!$B:$B,'Publication Table (%)'!N$7)),
IF('Publication Table (%)'!$C$5="Operations cancelled for non-clinical/capacity reasons",
IFERROR(SUMIFS(AllPublicationData!$I:$I,AllPublicationData!$A:$A,'Publication Table (%)'!$B194,AllPublicationData!$B:$B,'Publication Table (%)'!$C$4,AllPublicationData!$D:$D,'Publication Table (%)'!N$7)/
SUMIFS(AllPublicationData!$E:$E,AllPublicationData!$A:$A,'Publication Table (%)'!$B194,AllPublicationData!$B:$B,'Publication Table (%)'!$C$4,AllPublicationData!$D:$D,'Publication Table (%)'!N$7),
SUMIFS(AllPublicationData!$I:$I,AllPublicationData!$A:$A,'Publication Table (%)'!$B194,AllPublicationData!$B:$B,'Publication Table (%)'!N$7)/
SUMIFS(AllPublicationData!$E:$E,AllPublicationData!$A:$A,'Publication Table (%)'!$B194,AllPublicationData!$B:$B,'Publication Table (%)'!N$7)),
IF('Publication Table (%)'!$C$5="Cancellations for other reasons",
IFERROR(SUMIFS(AllPublicationData!$J:$J,AllPublicationData!$A:$A,'Publication Table (%)'!$B194,AllPublicationData!$B:$B,'Publication Table (%)'!$C$4,AllPublicationData!$D:$D,'Publication Table (%)'!N$7)/
SUMIFS(AllPublicationData!$E:$E,AllPublicationData!$A:$A,'Publication Table (%)'!$B194,AllPublicationData!$B:$B,'Publication Table (%)'!$C$4,AllPublicationData!$D:$D,'Publication Table (%)'!N$7),
SUMIFS(AllPublicationData!$J:$J,AllPublicationData!$A:$A,'Publication Table (%)'!$B194,AllPublicationData!$B:$B,'Publication Table (%)'!N$7)/
SUMIFS(AllPublicationData!$E:$E,AllPublicationData!$A:$A,'Publication Table (%)'!$B194,AllPublicationData!$B:$B,'Publication Table (%)'!N$7)))))))</f>
        <v>#DIV/0!</v>
      </c>
      <c r="O194" s="96" t="e">
        <f>IF('Publication Table (%)'!$C$5="All Cancelled Operations",
IFERROR(SUMIFS(AllPublicationData!$F:$F,AllPublicationData!$A:$A,'Publication Table (%)'!$B194,AllPublicationData!$B:$B,'Publication Table (%)'!$C$4,AllPublicationData!$D:$D,'Publication Table (%)'!O$7)/
SUMIFS(AllPublicationData!$E:$E,AllPublicationData!$A:$A,'Publication Table (%)'!$B194,AllPublicationData!$B:$B,'Publication Table (%)'!$C$4,AllPublicationData!$D:$D,'Publication Table (%)'!O$7),
SUMIFS(AllPublicationData!$F:$F,AllPublicationData!$A:$A,'Publication Table (%)'!$B194,AllPublicationData!$B:$B,'Publication Table (%)'!O$7)/
SUMIFS(AllPublicationData!$E:$E,AllPublicationData!$A:$A,'Publication Table (%)'!$B194,AllPublicationData!$B:$B,'Publication Table (%)'!O$7)),
IF('Publication Table (%)'!$C$5="Operations cancelled by patient",
IFERROR(SUMIFS(AllPublicationData!$G:$G,AllPublicationData!$A:$A,'Publication Table (%)'!$B194,AllPublicationData!$B:$B,'Publication Table (%)'!$C$4,AllPublicationData!$D:$D,'Publication Table (%)'!O$7)/
SUMIFS(AllPublicationData!$E:$E,AllPublicationData!$A:$A,'Publication Table (%)'!$B194,AllPublicationData!$B:$B,'Publication Table (%)'!$C$4,AllPublicationData!$D:$D,'Publication Table (%)'!O$7),
SUMIFS(AllPublicationData!$G:$G,AllPublicationData!$A:$A,'Publication Table (%)'!$B194,AllPublicationData!$B:$B,'Publication Table (%)'!O$7)/
SUMIFS(AllPublicationData!$E:$E,AllPublicationData!$A:$A,'Publication Table (%)'!$B194,AllPublicationData!$B:$B,'Publication Table (%)'!O$7)),
IF('Publication Table (%)'!$C$5="Operations cancelled for clinical reasons",
IFERROR(SUMIFS(AllPublicationData!$H:$H,AllPublicationData!$A:$A,'Publication Table (%)'!$B194,AllPublicationData!$B:$B,'Publication Table (%)'!$C$4,AllPublicationData!$D:$D,'Publication Table (%)'!O$7)/
SUMIFS(AllPublicationData!$E:$E,AllPublicationData!$A:$A,'Publication Table (%)'!$B194,AllPublicationData!$B:$B,'Publication Table (%)'!$C$4,AllPublicationData!$D:$D,'Publication Table (%)'!O$7),
SUMIFS(AllPublicationData!$H:$H,AllPublicationData!$A:$A,'Publication Table (%)'!$B194,AllPublicationData!$B:$B,'Publication Table (%)'!O$7)/
SUMIFS(AllPublicationData!$E:$E,AllPublicationData!$A:$A,'Publication Table (%)'!$B194,AllPublicationData!$B:$B,'Publication Table (%)'!O$7)),
IF('Publication Table (%)'!$C$5="Operations cancelled for non-clinical/capacity reasons",
IFERROR(SUMIFS(AllPublicationData!$I:$I,AllPublicationData!$A:$A,'Publication Table (%)'!$B194,AllPublicationData!$B:$B,'Publication Table (%)'!$C$4,AllPublicationData!$D:$D,'Publication Table (%)'!O$7)/
SUMIFS(AllPublicationData!$E:$E,AllPublicationData!$A:$A,'Publication Table (%)'!$B194,AllPublicationData!$B:$B,'Publication Table (%)'!$C$4,AllPublicationData!$D:$D,'Publication Table (%)'!O$7),
SUMIFS(AllPublicationData!$I:$I,AllPublicationData!$A:$A,'Publication Table (%)'!$B194,AllPublicationData!$B:$B,'Publication Table (%)'!O$7)/
SUMIFS(AllPublicationData!$E:$E,AllPublicationData!$A:$A,'Publication Table (%)'!$B194,AllPublicationData!$B:$B,'Publication Table (%)'!O$7)),
IF('Publication Table (%)'!$C$5="Cancellations for other reasons",
IFERROR(SUMIFS(AllPublicationData!$J:$J,AllPublicationData!$A:$A,'Publication Table (%)'!$B194,AllPublicationData!$B:$B,'Publication Table (%)'!$C$4,AllPublicationData!$D:$D,'Publication Table (%)'!O$7)/
SUMIFS(AllPublicationData!$E:$E,AllPublicationData!$A:$A,'Publication Table (%)'!$B194,AllPublicationData!$B:$B,'Publication Table (%)'!$C$4,AllPublicationData!$D:$D,'Publication Table (%)'!O$7),
SUMIFS(AllPublicationData!$J:$J,AllPublicationData!$A:$A,'Publication Table (%)'!$B194,AllPublicationData!$B:$B,'Publication Table (%)'!O$7)/
SUMIFS(AllPublicationData!$E:$E,AllPublicationData!$A:$A,'Publication Table (%)'!$B194,AllPublicationData!$B:$B,'Publication Table (%)'!O$7)))))))</f>
        <v>#DIV/0!</v>
      </c>
      <c r="P194" s="96" t="e">
        <f>IF('Publication Table (%)'!$C$5="All Cancelled Operations",
IFERROR(SUMIFS(AllPublicationData!$F:$F,AllPublicationData!$A:$A,'Publication Table (%)'!$B194,AllPublicationData!$B:$B,'Publication Table (%)'!$C$4,AllPublicationData!$D:$D,'Publication Table (%)'!P$7)/
SUMIFS(AllPublicationData!$E:$E,AllPublicationData!$A:$A,'Publication Table (%)'!$B194,AllPublicationData!$B:$B,'Publication Table (%)'!$C$4,AllPublicationData!$D:$D,'Publication Table (%)'!P$7),
SUMIFS(AllPublicationData!$F:$F,AllPublicationData!$A:$A,'Publication Table (%)'!$B194,AllPublicationData!$B:$B,'Publication Table (%)'!P$7)/
SUMIFS(AllPublicationData!$E:$E,AllPublicationData!$A:$A,'Publication Table (%)'!$B194,AllPublicationData!$B:$B,'Publication Table (%)'!P$7)),
IF('Publication Table (%)'!$C$5="Operations cancelled by patient",
IFERROR(SUMIFS(AllPublicationData!$G:$G,AllPublicationData!$A:$A,'Publication Table (%)'!$B194,AllPublicationData!$B:$B,'Publication Table (%)'!$C$4,AllPublicationData!$D:$D,'Publication Table (%)'!P$7)/
SUMIFS(AllPublicationData!$E:$E,AllPublicationData!$A:$A,'Publication Table (%)'!$B194,AllPublicationData!$B:$B,'Publication Table (%)'!$C$4,AllPublicationData!$D:$D,'Publication Table (%)'!P$7),
SUMIFS(AllPublicationData!$G:$G,AllPublicationData!$A:$A,'Publication Table (%)'!$B194,AllPublicationData!$B:$B,'Publication Table (%)'!P$7)/
SUMIFS(AllPublicationData!$E:$E,AllPublicationData!$A:$A,'Publication Table (%)'!$B194,AllPublicationData!$B:$B,'Publication Table (%)'!P$7)),
IF('Publication Table (%)'!$C$5="Operations cancelled for clinical reasons",
IFERROR(SUMIFS(AllPublicationData!$H:$H,AllPublicationData!$A:$A,'Publication Table (%)'!$B194,AllPublicationData!$B:$B,'Publication Table (%)'!$C$4,AllPublicationData!$D:$D,'Publication Table (%)'!P$7)/
SUMIFS(AllPublicationData!$E:$E,AllPublicationData!$A:$A,'Publication Table (%)'!$B194,AllPublicationData!$B:$B,'Publication Table (%)'!$C$4,AllPublicationData!$D:$D,'Publication Table (%)'!P$7),
SUMIFS(AllPublicationData!$H:$H,AllPublicationData!$A:$A,'Publication Table (%)'!$B194,AllPublicationData!$B:$B,'Publication Table (%)'!P$7)/
SUMIFS(AllPublicationData!$E:$E,AllPublicationData!$A:$A,'Publication Table (%)'!$B194,AllPublicationData!$B:$B,'Publication Table (%)'!P$7)),
IF('Publication Table (%)'!$C$5="Operations cancelled for non-clinical/capacity reasons",
IFERROR(SUMIFS(AllPublicationData!$I:$I,AllPublicationData!$A:$A,'Publication Table (%)'!$B194,AllPublicationData!$B:$B,'Publication Table (%)'!$C$4,AllPublicationData!$D:$D,'Publication Table (%)'!P$7)/
SUMIFS(AllPublicationData!$E:$E,AllPublicationData!$A:$A,'Publication Table (%)'!$B194,AllPublicationData!$B:$B,'Publication Table (%)'!$C$4,AllPublicationData!$D:$D,'Publication Table (%)'!P$7),
SUMIFS(AllPublicationData!$I:$I,AllPublicationData!$A:$A,'Publication Table (%)'!$B194,AllPublicationData!$B:$B,'Publication Table (%)'!P$7)/
SUMIFS(AllPublicationData!$E:$E,AllPublicationData!$A:$A,'Publication Table (%)'!$B194,AllPublicationData!$B:$B,'Publication Table (%)'!P$7)),
IF('Publication Table (%)'!$C$5="Cancellations for other reasons",
IFERROR(SUMIFS(AllPublicationData!$J:$J,AllPublicationData!$A:$A,'Publication Table (%)'!$B194,AllPublicationData!$B:$B,'Publication Table (%)'!$C$4,AllPublicationData!$D:$D,'Publication Table (%)'!P$7)/
SUMIFS(AllPublicationData!$E:$E,AllPublicationData!$A:$A,'Publication Table (%)'!$B194,AllPublicationData!$B:$B,'Publication Table (%)'!$C$4,AllPublicationData!$D:$D,'Publication Table (%)'!P$7),
SUMIFS(AllPublicationData!$J:$J,AllPublicationData!$A:$A,'Publication Table (%)'!$B194,AllPublicationData!$B:$B,'Publication Table (%)'!P$7)/
SUMIFS(AllPublicationData!$E:$E,AllPublicationData!$A:$A,'Publication Table (%)'!$B194,AllPublicationData!$B:$B,'Publication Table (%)'!P$7)))))))</f>
        <v>#DIV/0!</v>
      </c>
      <c r="Q194" s="96" t="e">
        <f>IF('Publication Table (%)'!$C$5="All Cancelled Operations",
IFERROR(SUMIFS(AllPublicationData!$F:$F,AllPublicationData!$A:$A,'Publication Table (%)'!$B194,AllPublicationData!$B:$B,'Publication Table (%)'!$C$4,AllPublicationData!$D:$D,'Publication Table (%)'!Q$7)/
SUMIFS(AllPublicationData!$E:$E,AllPublicationData!$A:$A,'Publication Table (%)'!$B194,AllPublicationData!$B:$B,'Publication Table (%)'!$C$4,AllPublicationData!$D:$D,'Publication Table (%)'!Q$7),
SUMIFS(AllPublicationData!$F:$F,AllPublicationData!$A:$A,'Publication Table (%)'!$B194,AllPublicationData!$B:$B,'Publication Table (%)'!Q$7)/
SUMIFS(AllPublicationData!$E:$E,AllPublicationData!$A:$A,'Publication Table (%)'!$B194,AllPublicationData!$B:$B,'Publication Table (%)'!Q$7)),
IF('Publication Table (%)'!$C$5="Operations cancelled by patient",
IFERROR(SUMIFS(AllPublicationData!$G:$G,AllPublicationData!$A:$A,'Publication Table (%)'!$B194,AllPublicationData!$B:$B,'Publication Table (%)'!$C$4,AllPublicationData!$D:$D,'Publication Table (%)'!Q$7)/
SUMIFS(AllPublicationData!$E:$E,AllPublicationData!$A:$A,'Publication Table (%)'!$B194,AllPublicationData!$B:$B,'Publication Table (%)'!$C$4,AllPublicationData!$D:$D,'Publication Table (%)'!Q$7),
SUMIFS(AllPublicationData!$G:$G,AllPublicationData!$A:$A,'Publication Table (%)'!$B194,AllPublicationData!$B:$B,'Publication Table (%)'!Q$7)/
SUMIFS(AllPublicationData!$E:$E,AllPublicationData!$A:$A,'Publication Table (%)'!$B194,AllPublicationData!$B:$B,'Publication Table (%)'!Q$7)),
IF('Publication Table (%)'!$C$5="Operations cancelled for clinical reasons",
IFERROR(SUMIFS(AllPublicationData!$H:$H,AllPublicationData!$A:$A,'Publication Table (%)'!$B194,AllPublicationData!$B:$B,'Publication Table (%)'!$C$4,AllPublicationData!$D:$D,'Publication Table (%)'!Q$7)/
SUMIFS(AllPublicationData!$E:$E,AllPublicationData!$A:$A,'Publication Table (%)'!$B194,AllPublicationData!$B:$B,'Publication Table (%)'!$C$4,AllPublicationData!$D:$D,'Publication Table (%)'!Q$7),
SUMIFS(AllPublicationData!$H:$H,AllPublicationData!$A:$A,'Publication Table (%)'!$B194,AllPublicationData!$B:$B,'Publication Table (%)'!Q$7)/
SUMIFS(AllPublicationData!$E:$E,AllPublicationData!$A:$A,'Publication Table (%)'!$B194,AllPublicationData!$B:$B,'Publication Table (%)'!Q$7)),
IF('Publication Table (%)'!$C$5="Operations cancelled for non-clinical/capacity reasons",
IFERROR(SUMIFS(AllPublicationData!$I:$I,AllPublicationData!$A:$A,'Publication Table (%)'!$B194,AllPublicationData!$B:$B,'Publication Table (%)'!$C$4,AllPublicationData!$D:$D,'Publication Table (%)'!Q$7)/
SUMIFS(AllPublicationData!$E:$E,AllPublicationData!$A:$A,'Publication Table (%)'!$B194,AllPublicationData!$B:$B,'Publication Table (%)'!$C$4,AllPublicationData!$D:$D,'Publication Table (%)'!Q$7),
SUMIFS(AllPublicationData!$I:$I,AllPublicationData!$A:$A,'Publication Table (%)'!$B194,AllPublicationData!$B:$B,'Publication Table (%)'!Q$7)/
SUMIFS(AllPublicationData!$E:$E,AllPublicationData!$A:$A,'Publication Table (%)'!$B194,AllPublicationData!$B:$B,'Publication Table (%)'!Q$7)),
IF('Publication Table (%)'!$C$5="Cancellations for other reasons",
IFERROR(SUMIFS(AllPublicationData!$J:$J,AllPublicationData!$A:$A,'Publication Table (%)'!$B194,AllPublicationData!$B:$B,'Publication Table (%)'!$C$4,AllPublicationData!$D:$D,'Publication Table (%)'!Q$7)/
SUMIFS(AllPublicationData!$E:$E,AllPublicationData!$A:$A,'Publication Table (%)'!$B194,AllPublicationData!$B:$B,'Publication Table (%)'!$C$4,AllPublicationData!$D:$D,'Publication Table (%)'!Q$7),
SUMIFS(AllPublicationData!$J:$J,AllPublicationData!$A:$A,'Publication Table (%)'!$B194,AllPublicationData!$B:$B,'Publication Table (%)'!Q$7)/
SUMIFS(AllPublicationData!$E:$E,AllPublicationData!$A:$A,'Publication Table (%)'!$B194,AllPublicationData!$B:$B,'Publication Table (%)'!Q$7)))))))</f>
        <v>#DIV/0!</v>
      </c>
      <c r="R194" s="96" t="e">
        <f>IF('Publication Table (%)'!$C$5="All Cancelled Operations",
IFERROR(SUMIFS(AllPublicationData!$F:$F,AllPublicationData!$A:$A,'Publication Table (%)'!$B194,AllPublicationData!$B:$B,'Publication Table (%)'!$C$4,AllPublicationData!$D:$D,'Publication Table (%)'!R$7)/
SUMIFS(AllPublicationData!$E:$E,AllPublicationData!$A:$A,'Publication Table (%)'!$B194,AllPublicationData!$B:$B,'Publication Table (%)'!$C$4,AllPublicationData!$D:$D,'Publication Table (%)'!R$7),
SUMIFS(AllPublicationData!$F:$F,AllPublicationData!$A:$A,'Publication Table (%)'!$B194,AllPublicationData!$B:$B,'Publication Table (%)'!R$7)/
SUMIFS(AllPublicationData!$E:$E,AllPublicationData!$A:$A,'Publication Table (%)'!$B194,AllPublicationData!$B:$B,'Publication Table (%)'!R$7)),
IF('Publication Table (%)'!$C$5="Operations cancelled by patient",
IFERROR(SUMIFS(AllPublicationData!$G:$G,AllPublicationData!$A:$A,'Publication Table (%)'!$B194,AllPublicationData!$B:$B,'Publication Table (%)'!$C$4,AllPublicationData!$D:$D,'Publication Table (%)'!R$7)/
SUMIFS(AllPublicationData!$E:$E,AllPublicationData!$A:$A,'Publication Table (%)'!$B194,AllPublicationData!$B:$B,'Publication Table (%)'!$C$4,AllPublicationData!$D:$D,'Publication Table (%)'!R$7),
SUMIFS(AllPublicationData!$G:$G,AllPublicationData!$A:$A,'Publication Table (%)'!$B194,AllPublicationData!$B:$B,'Publication Table (%)'!R$7)/
SUMIFS(AllPublicationData!$E:$E,AllPublicationData!$A:$A,'Publication Table (%)'!$B194,AllPublicationData!$B:$B,'Publication Table (%)'!R$7)),
IF('Publication Table (%)'!$C$5="Operations cancelled for clinical reasons",
IFERROR(SUMIFS(AllPublicationData!$H:$H,AllPublicationData!$A:$A,'Publication Table (%)'!$B194,AllPublicationData!$B:$B,'Publication Table (%)'!$C$4,AllPublicationData!$D:$D,'Publication Table (%)'!R$7)/
SUMIFS(AllPublicationData!$E:$E,AllPublicationData!$A:$A,'Publication Table (%)'!$B194,AllPublicationData!$B:$B,'Publication Table (%)'!$C$4,AllPublicationData!$D:$D,'Publication Table (%)'!R$7),
SUMIFS(AllPublicationData!$H:$H,AllPublicationData!$A:$A,'Publication Table (%)'!$B194,AllPublicationData!$B:$B,'Publication Table (%)'!R$7)/
SUMIFS(AllPublicationData!$E:$E,AllPublicationData!$A:$A,'Publication Table (%)'!$B194,AllPublicationData!$B:$B,'Publication Table (%)'!R$7)),
IF('Publication Table (%)'!$C$5="Operations cancelled for non-clinical/capacity reasons",
IFERROR(SUMIFS(AllPublicationData!$I:$I,AllPublicationData!$A:$A,'Publication Table (%)'!$B194,AllPublicationData!$B:$B,'Publication Table (%)'!$C$4,AllPublicationData!$D:$D,'Publication Table (%)'!R$7)/
SUMIFS(AllPublicationData!$E:$E,AllPublicationData!$A:$A,'Publication Table (%)'!$B194,AllPublicationData!$B:$B,'Publication Table (%)'!$C$4,AllPublicationData!$D:$D,'Publication Table (%)'!R$7),
SUMIFS(AllPublicationData!$I:$I,AllPublicationData!$A:$A,'Publication Table (%)'!$B194,AllPublicationData!$B:$B,'Publication Table (%)'!R$7)/
SUMIFS(AllPublicationData!$E:$E,AllPublicationData!$A:$A,'Publication Table (%)'!$B194,AllPublicationData!$B:$B,'Publication Table (%)'!R$7)),
IF('Publication Table (%)'!$C$5="Cancellations for other reasons",
IFERROR(SUMIFS(AllPublicationData!$J:$J,AllPublicationData!$A:$A,'Publication Table (%)'!$B194,AllPublicationData!$B:$B,'Publication Table (%)'!$C$4,AllPublicationData!$D:$D,'Publication Table (%)'!R$7)/
SUMIFS(AllPublicationData!$E:$E,AllPublicationData!$A:$A,'Publication Table (%)'!$B194,AllPublicationData!$B:$B,'Publication Table (%)'!$C$4,AllPublicationData!$D:$D,'Publication Table (%)'!R$7),
SUMIFS(AllPublicationData!$J:$J,AllPublicationData!$A:$A,'Publication Table (%)'!$B194,AllPublicationData!$B:$B,'Publication Table (%)'!R$7)/
SUMIFS(AllPublicationData!$E:$E,AllPublicationData!$A:$A,'Publication Table (%)'!$B194,AllPublicationData!$B:$B,'Publication Table (%)'!R$7)))))))</f>
        <v>#DIV/0!</v>
      </c>
      <c r="S194" s="96" t="e">
        <f>IF('Publication Table (%)'!$C$5="All Cancelled Operations",
IFERROR(SUMIFS(AllPublicationData!$F:$F,AllPublicationData!$A:$A,'Publication Table (%)'!$B194,AllPublicationData!$B:$B,'Publication Table (%)'!$C$4,AllPublicationData!$D:$D,'Publication Table (%)'!S$7)/
SUMIFS(AllPublicationData!$E:$E,AllPublicationData!$A:$A,'Publication Table (%)'!$B194,AllPublicationData!$B:$B,'Publication Table (%)'!$C$4,AllPublicationData!$D:$D,'Publication Table (%)'!S$7),
SUMIFS(AllPublicationData!$F:$F,AllPublicationData!$A:$A,'Publication Table (%)'!$B194,AllPublicationData!$B:$B,'Publication Table (%)'!S$7)/
SUMIFS(AllPublicationData!$E:$E,AllPublicationData!$A:$A,'Publication Table (%)'!$B194,AllPublicationData!$B:$B,'Publication Table (%)'!S$7)),
IF('Publication Table (%)'!$C$5="Operations cancelled by patient",
IFERROR(SUMIFS(AllPublicationData!$G:$G,AllPublicationData!$A:$A,'Publication Table (%)'!$B194,AllPublicationData!$B:$B,'Publication Table (%)'!$C$4,AllPublicationData!$D:$D,'Publication Table (%)'!S$7)/
SUMIFS(AllPublicationData!$E:$E,AllPublicationData!$A:$A,'Publication Table (%)'!$B194,AllPublicationData!$B:$B,'Publication Table (%)'!$C$4,AllPublicationData!$D:$D,'Publication Table (%)'!S$7),
SUMIFS(AllPublicationData!$G:$G,AllPublicationData!$A:$A,'Publication Table (%)'!$B194,AllPublicationData!$B:$B,'Publication Table (%)'!S$7)/
SUMIFS(AllPublicationData!$E:$E,AllPublicationData!$A:$A,'Publication Table (%)'!$B194,AllPublicationData!$B:$B,'Publication Table (%)'!S$7)),
IF('Publication Table (%)'!$C$5="Operations cancelled for clinical reasons",
IFERROR(SUMIFS(AllPublicationData!$H:$H,AllPublicationData!$A:$A,'Publication Table (%)'!$B194,AllPublicationData!$B:$B,'Publication Table (%)'!$C$4,AllPublicationData!$D:$D,'Publication Table (%)'!S$7)/
SUMIFS(AllPublicationData!$E:$E,AllPublicationData!$A:$A,'Publication Table (%)'!$B194,AllPublicationData!$B:$B,'Publication Table (%)'!$C$4,AllPublicationData!$D:$D,'Publication Table (%)'!S$7),
SUMIFS(AllPublicationData!$H:$H,AllPublicationData!$A:$A,'Publication Table (%)'!$B194,AllPublicationData!$B:$B,'Publication Table (%)'!S$7)/
SUMIFS(AllPublicationData!$E:$E,AllPublicationData!$A:$A,'Publication Table (%)'!$B194,AllPublicationData!$B:$B,'Publication Table (%)'!S$7)),
IF('Publication Table (%)'!$C$5="Operations cancelled for non-clinical/capacity reasons",
IFERROR(SUMIFS(AllPublicationData!$I:$I,AllPublicationData!$A:$A,'Publication Table (%)'!$B194,AllPublicationData!$B:$B,'Publication Table (%)'!$C$4,AllPublicationData!$D:$D,'Publication Table (%)'!S$7)/
SUMIFS(AllPublicationData!$E:$E,AllPublicationData!$A:$A,'Publication Table (%)'!$B194,AllPublicationData!$B:$B,'Publication Table (%)'!$C$4,AllPublicationData!$D:$D,'Publication Table (%)'!S$7),
SUMIFS(AllPublicationData!$I:$I,AllPublicationData!$A:$A,'Publication Table (%)'!$B194,AllPublicationData!$B:$B,'Publication Table (%)'!S$7)/
SUMIFS(AllPublicationData!$E:$E,AllPublicationData!$A:$A,'Publication Table (%)'!$B194,AllPublicationData!$B:$B,'Publication Table (%)'!S$7)),
IF('Publication Table (%)'!$C$5="Cancellations for other reasons",
IFERROR(SUMIFS(AllPublicationData!$J:$J,AllPublicationData!$A:$A,'Publication Table (%)'!$B194,AllPublicationData!$B:$B,'Publication Table (%)'!$C$4,AllPublicationData!$D:$D,'Publication Table (%)'!S$7)/
SUMIFS(AllPublicationData!$E:$E,AllPublicationData!$A:$A,'Publication Table (%)'!$B194,AllPublicationData!$B:$B,'Publication Table (%)'!$C$4,AllPublicationData!$D:$D,'Publication Table (%)'!S$7),
SUMIFS(AllPublicationData!$J:$J,AllPublicationData!$A:$A,'Publication Table (%)'!$B194,AllPublicationData!$B:$B,'Publication Table (%)'!S$7)/
SUMIFS(AllPublicationData!$E:$E,AllPublicationData!$A:$A,'Publication Table (%)'!$B194,AllPublicationData!$B:$B,'Publication Table (%)'!S$7)))))))</f>
        <v>#DIV/0!</v>
      </c>
    </row>
    <row r="195" spans="3:19" x14ac:dyDescent="0.35">
      <c r="C195" s="112">
        <f>IF('Publication Table (%)'!$C$5="All Cancelled Operations",
SUMIFS(AllPublicationData!$F:$F,AllPublicationData!$A:$A,'Publication Table (%)'!$B195,AllPublicationData!$B:$B,'Publication Table (%)'!$C$4),
IF('Publication Table (%)'!$C$5="Operations cancelled by patient",
SUMIFS(AllPublicationData!$G:$G,AllPublicationData!$A:$A,'Publication Table (%)'!$B195,AllPublicationData!$B:$B,'Publication Table (%)'!$C$4),
IF('Publication Table (%)'!$C$5="Operations cancelled for clinical reasons",
SUMIFS(AllPublicationData!$H:$H,AllPublicationData!$A:$A,'Publication Table (%)'!$B195,AllPublicationData!$B:$B,'Publication Table (%)'!$C$4),
IF('Publication Table (%)'!$C$5="Operations cancelled for non-clinical/capacity reasons",
SUMIFS(AllPublicationData!$I:$I,AllPublicationData!$A:$A,'Publication Table (%)'!$B195,AllPublicationData!$B:$B,'Publication Table (%)'!$C$4),
IF('Publication Table (%)'!$C$5="Cancellations for other reasons",
SUMIFS(AllPublicationData!$J:$J,AllPublicationData!$A:$A,'Publication Table (%)'!$B195,AllPublicationData!$B:$B,'Publication Table (%)'!$C$4))))))+
IF(AND($C$4="NHS Scotland",$C$5="All Cancelled Operations"),
SUMIFS(AllPublicationData!$F:$F,AllPublicationData!$A:$A,'Publication Table (%)'!$B195),
IF(AND($C$4="NHS Scotland",$C$5="Operations cancelled by patient"),
SUMIFS(AllPublicationData!$G:$G,AllPublicationData!$A:$A,'Publication Table (%)'!$B195),
IF(AND($C$4="NHS Scotland",$C$5="Operations cancelled for clinical reasons"),
SUMIFS(AllPublicationData!$H:$H,AllPublicationData!$A:$A,'Publication Table (%)'!$B195),
IF(AND($C$4="NHS Scotland",$C$5="Operations cancelled for non-clinical/capacity reasons"),
SUMIFS(AllPublicationData!$I:$I,AllPublicationData!$A:$A,'Publication Table (%)'!$B195),
IF(AND($C$4="NHS Scotland",$C$5="Cancellations for other reasons"),
SUMIFS(AllPublicationData!$J:$J,AllPublicationData!$A:$A,'Publication Table (%)'!$B195))))))</f>
        <v>0</v>
      </c>
      <c r="D195" s="110" t="e">
        <f>IF(AND('Publication Table (%)'!$C$5="All Cancelled Operations",$C$4&lt;&gt;"NHS Scotland"),
IFERROR(SUMIFS(AllPublicationData!$F:$F,AllPublicationData!$A:$A,'Publication Table (%)'!$B195,AllPublicationData!$B:$B,'Publication Table (%)'!$C$4,AllPublicationData!$D:$D,'Publication Table (%)'!D$7)/
SUMIFS(AllPublicationData!$E:$E,AllPublicationData!$A:$A,'Publication Table (%)'!$B195,AllPublicationData!$B:$B,'Publication Table (%)'!$C$4,AllPublicationData!$D:$D,'Publication Table (%)'!D$7),
SUMIFS(AllPublicationData!$F:$F,AllPublicationData!$A:$A,'Publication Table (%)'!$B195,AllPublicationData!$B:$B,'Publication Table (%)'!D$7)/
SUMIFS(AllPublicationData!$E:$E,AllPublicationData!$A:$A,'Publication Table (%)'!$B195,AllPublicationData!$B:$B,'Publication Table (%)'!D$7)),
IF(AND('Publication Table (%)'!$C$5="Operations cancelled by patient",$C$4&lt;&gt;"NHS Scotland"),
IFERROR(SUMIFS(AllPublicationData!$G:$G,AllPublicationData!$A:$A,'Publication Table (%)'!$B195,AllPublicationData!$B:$B,'Publication Table (%)'!$C$4,AllPublicationData!$D:$D,'Publication Table (%)'!D$7)/
SUMIFS(AllPublicationData!$E:$E,AllPublicationData!$A:$A,'Publication Table (%)'!$B195,AllPublicationData!$B:$B,'Publication Table (%)'!$C$4,AllPublicationData!$D:$D,'Publication Table (%)'!D$7),
SUMIFS(AllPublicationData!$G:$G,AllPublicationData!$A:$A,'Publication Table (%)'!$B195,AllPublicationData!$B:$B,'Publication Table (%)'!D$7)/
SUMIFS(AllPublicationData!$E:$E,AllPublicationData!$A:$A,'Publication Table (%)'!$B195,AllPublicationData!$B:$B,'Publication Table (%)'!D$7)),
IF(AND('Publication Table (%)'!$C$5="Operations cancelled for clinical reasons",$C$4&lt;&gt;"NHS Scotland"),
IFERROR(SUMIFS(AllPublicationData!$H:$H,AllPublicationData!$A:$A,'Publication Table (%)'!$B195,AllPublicationData!$B:$B,'Publication Table (%)'!$C$4,AllPublicationData!$D:$D,'Publication Table (%)'!D$7)/
SUMIFS(AllPublicationData!$E:$E,AllPublicationData!$A:$A,'Publication Table (%)'!$B195,AllPublicationData!$B:$B,'Publication Table (%)'!$C$4,AllPublicationData!$D:$D,'Publication Table (%)'!D$7),
SUMIFS(AllPublicationData!$H:$H,AllPublicationData!$A:$A,'Publication Table (%)'!$B195,AllPublicationData!$B:$B,'Publication Table (%)'!D$7)/
SUMIFS(AllPublicationData!$E:$E,AllPublicationData!$A:$A,'Publication Table (%)'!$B195,AllPublicationData!$B:$B,'Publication Table (%)'!D$7)),
IF(AND('Publication Table (%)'!$C$5="Operations cancelled for non-clinical/capacity reasons",$C$4&lt;&gt;"NHS Scotland"),
IFERROR(SUMIFS(AllPublicationData!$I:$I,AllPublicationData!$A:$A,'Publication Table (%)'!$B195,AllPublicationData!$B:$B,'Publication Table (%)'!$C$4,AllPublicationData!$D:$D,'Publication Table (%)'!D$7)/
SUMIFS(AllPublicationData!$E:$E,AllPublicationData!$A:$A,'Publication Table (%)'!$B195,AllPublicationData!$B:$B,'Publication Table (%)'!$C$4,AllPublicationData!$D:$D,'Publication Table (%)'!D$7),
SUMIFS(AllPublicationData!$I:$I,AllPublicationData!$A:$A,'Publication Table (%)'!$B195,AllPublicationData!$B:$B,'Publication Table (%)'!D$7)/
SUMIFS(AllPublicationData!$E:$E,AllPublicationData!$A:$A,'Publication Table (%)'!$B195,AllPublicationData!$B:$B,'Publication Table (%)'!D$7)),
IF(AND('Publication Table (%)'!$C$5="Cancellations for other reasons",$C$4&lt;&gt;"NHS Scotland"),
IFERROR(SUMIFS(AllPublicationData!$J:$J,AllPublicationData!$A:$A,'Publication Table (%)'!$B195,AllPublicationData!$B:$B,'Publication Table (%)'!$C$4,AllPublicationData!$D:$D,'Publication Table (%)'!D$7)/
SUMIFS(AllPublicationData!$E:$E,AllPublicationData!$A:$A,'Publication Table (%)'!$B195,AllPublicationData!$B:$B,'Publication Table (%)'!$C$4,AllPublicationData!$D:$D,'Publication Table (%)'!D$7),
SUMIFS(AllPublicationData!$J:$J,AllPublicationData!$A:$A,'Publication Table (%)'!$B195,AllPublicationData!$B:$B,'Publication Table (%)'!D$7)/
SUMIFS(AllPublicationData!$E:$E,AllPublicationData!$A:$A,'Publication Table (%)'!$B195,AllPublicationData!$B:$B,'Publication Table (%)'!D$7)),
IF(AND($C$4="NHS Scotland",$C$5="All Cancelled Operations"),
SUMIFS(AllPublicationData!$F:$F,AllPublicationData!$A:$A,'Publication Table'!$B195)/
SUMIFS(AllPublicationData!$E:$E,AllPublicationData!$A:$A,'Publication Table'!$B195),
IF(AND($C$4="NHS Scotland",$C$5="Operations cancelled by patient"),
SUMIFS(AllPublicationData!$G:$G,AllPublicationData!$A:$A,'Publication Table'!$B195)/
SUMIFS(AllPublicationData!$E:$E,AllPublicationData!$A:$A,'Publication Table'!$B195),
IF(AND($C$4="NHS Scotland",$C$5="Operations cancelled for clinical reasons"),
SUMIFS(AllPublicationData!$H:$H,AllPublicationData!$A:$A,'Publication Table'!$B195)/
SUMIFS(AllPublicationData!$E:$E,AllPublicationData!$A:$A,'Publication Table'!$B195),
IF(AND($C$4="NHS Scotland",$C$5="Operations cancelled for non-clinical/capacity reasons"),
SUMIFS(AllPublicationData!$I:$I,AllPublicationData!$A:$A,'Publication Table'!$B195)/
SUMIFS(AllPublicationData!$E:$E,AllPublicationData!$A:$A,'Publication Table'!$B195),
IF(AND($C$4="NHS Scotland",$C$5="Cancellations for other reasons"),
SUMIFS(AllPublicationData!$J:$J,AllPublicationData!$A:$A,'Publication Table'!$B195)/
SUMIFS(AllPublicationData!$E:$E,AllPublicationData!$A:$A,'Publication Table'!$B195)))))))))))</f>
        <v>#DIV/0!</v>
      </c>
      <c r="E195" s="96" t="e">
        <f>IF('Publication Table (%)'!$C$5="All Cancelled Operations",
IFERROR(SUMIFS(AllPublicationData!$F:$F,AllPublicationData!$A:$A,'Publication Table (%)'!$B195,AllPublicationData!$B:$B,'Publication Table (%)'!$C$4,AllPublicationData!$D:$D,'Publication Table (%)'!E$7)/
SUMIFS(AllPublicationData!$E:$E,AllPublicationData!$A:$A,'Publication Table (%)'!$B195,AllPublicationData!$B:$B,'Publication Table (%)'!$C$4,AllPublicationData!$D:$D,'Publication Table (%)'!E$7),
SUMIFS(AllPublicationData!$F:$F,AllPublicationData!$A:$A,'Publication Table (%)'!$B195,AllPublicationData!$B:$B,'Publication Table (%)'!E$7)/
SUMIFS(AllPublicationData!$E:$E,AllPublicationData!$A:$A,'Publication Table (%)'!$B195,AllPublicationData!$B:$B,'Publication Table (%)'!E$7)),
IF('Publication Table (%)'!$C$5="Operations cancelled by patient",
IFERROR(SUMIFS(AllPublicationData!$G:$G,AllPublicationData!$A:$A,'Publication Table (%)'!$B195,AllPublicationData!$B:$B,'Publication Table (%)'!$C$4,AllPublicationData!$D:$D,'Publication Table (%)'!E$7)/
SUMIFS(AllPublicationData!$E:$E,AllPublicationData!$A:$A,'Publication Table (%)'!$B195,AllPublicationData!$B:$B,'Publication Table (%)'!$C$4,AllPublicationData!$D:$D,'Publication Table (%)'!E$7),
SUMIFS(AllPublicationData!$G:$G,AllPublicationData!$A:$A,'Publication Table (%)'!$B195,AllPublicationData!$B:$B,'Publication Table (%)'!E$7)/
SUMIFS(AllPublicationData!$E:$E,AllPublicationData!$A:$A,'Publication Table (%)'!$B195,AllPublicationData!$B:$B,'Publication Table (%)'!E$7)),
IF('Publication Table (%)'!$C$5="Operations cancelled for clinical reasons",
IFERROR(SUMIFS(AllPublicationData!$H:$H,AllPublicationData!$A:$A,'Publication Table (%)'!$B195,AllPublicationData!$B:$B,'Publication Table (%)'!$C$4,AllPublicationData!$D:$D,'Publication Table (%)'!E$7)/
SUMIFS(AllPublicationData!$E:$E,AllPublicationData!$A:$A,'Publication Table (%)'!$B195,AllPublicationData!$B:$B,'Publication Table (%)'!$C$4,AllPublicationData!$D:$D,'Publication Table (%)'!E$7),
SUMIFS(AllPublicationData!$H:$H,AllPublicationData!$A:$A,'Publication Table (%)'!$B195,AllPublicationData!$B:$B,'Publication Table (%)'!E$7)/
SUMIFS(AllPublicationData!$E:$E,AllPublicationData!$A:$A,'Publication Table (%)'!$B195,AllPublicationData!$B:$B,'Publication Table (%)'!E$7)),
IF('Publication Table (%)'!$C$5="Operations cancelled for non-clinical/capacity reasons",
IFERROR(SUMIFS(AllPublicationData!$I:$I,AllPublicationData!$A:$A,'Publication Table (%)'!$B195,AllPublicationData!$B:$B,'Publication Table (%)'!$C$4,AllPublicationData!$D:$D,'Publication Table (%)'!E$7)/
SUMIFS(AllPublicationData!$E:$E,AllPublicationData!$A:$A,'Publication Table (%)'!$B195,AllPublicationData!$B:$B,'Publication Table (%)'!$C$4,AllPublicationData!$D:$D,'Publication Table (%)'!E$7),
SUMIFS(AllPublicationData!$I:$I,AllPublicationData!$A:$A,'Publication Table (%)'!$B195,AllPublicationData!$B:$B,'Publication Table (%)'!E$7)/
SUMIFS(AllPublicationData!$E:$E,AllPublicationData!$A:$A,'Publication Table (%)'!$B195,AllPublicationData!$B:$B,'Publication Table (%)'!E$7)),
IF('Publication Table (%)'!$C$5="Cancellations for other reasons",
IFERROR(SUMIFS(AllPublicationData!$J:$J,AllPublicationData!$A:$A,'Publication Table (%)'!$B195,AllPublicationData!$B:$B,'Publication Table (%)'!$C$4,AllPublicationData!$D:$D,'Publication Table (%)'!E$7)/
SUMIFS(AllPublicationData!$E:$E,AllPublicationData!$A:$A,'Publication Table (%)'!$B195,AllPublicationData!$B:$B,'Publication Table (%)'!$C$4,AllPublicationData!$D:$D,'Publication Table (%)'!E$7),
SUMIFS(AllPublicationData!$J:$J,AllPublicationData!$A:$A,'Publication Table (%)'!$B195,AllPublicationData!$B:$B,'Publication Table (%)'!E$7)/
SUMIFS(AllPublicationData!$E:$E,AllPublicationData!$A:$A,'Publication Table (%)'!$B195,AllPublicationData!$B:$B,'Publication Table (%)'!E$7)))))))</f>
        <v>#DIV/0!</v>
      </c>
      <c r="F195" s="96" t="e">
        <f>IF('Publication Table (%)'!$C$5="All Cancelled Operations",
IFERROR(SUMIFS(AllPublicationData!$F:$F,AllPublicationData!$A:$A,'Publication Table (%)'!$B195,AllPublicationData!$B:$B,'Publication Table (%)'!$C$4,AllPublicationData!$D:$D,'Publication Table (%)'!F$7)/
SUMIFS(AllPublicationData!$E:$E,AllPublicationData!$A:$A,'Publication Table (%)'!$B195,AllPublicationData!$B:$B,'Publication Table (%)'!$C$4,AllPublicationData!$D:$D,'Publication Table (%)'!F$7),
SUMIFS(AllPublicationData!$F:$F,AllPublicationData!$A:$A,'Publication Table (%)'!$B195,AllPublicationData!$B:$B,'Publication Table (%)'!F$7)/
SUMIFS(AllPublicationData!$E:$E,AllPublicationData!$A:$A,'Publication Table (%)'!$B195,AllPublicationData!$B:$B,'Publication Table (%)'!F$7)),
IF('Publication Table (%)'!$C$5="Operations cancelled by patient",
IFERROR(SUMIFS(AllPublicationData!$G:$G,AllPublicationData!$A:$A,'Publication Table (%)'!$B195,AllPublicationData!$B:$B,'Publication Table (%)'!$C$4,AllPublicationData!$D:$D,'Publication Table (%)'!F$7)/
SUMIFS(AllPublicationData!$E:$E,AllPublicationData!$A:$A,'Publication Table (%)'!$B195,AllPublicationData!$B:$B,'Publication Table (%)'!$C$4,AllPublicationData!$D:$D,'Publication Table (%)'!F$7),
SUMIFS(AllPublicationData!$G:$G,AllPublicationData!$A:$A,'Publication Table (%)'!$B195,AllPublicationData!$B:$B,'Publication Table (%)'!F$7)/
SUMIFS(AllPublicationData!$E:$E,AllPublicationData!$A:$A,'Publication Table (%)'!$B195,AllPublicationData!$B:$B,'Publication Table (%)'!F$7)),
IF('Publication Table (%)'!$C$5="Operations cancelled for clinical reasons",
IFERROR(SUMIFS(AllPublicationData!$H:$H,AllPublicationData!$A:$A,'Publication Table (%)'!$B195,AllPublicationData!$B:$B,'Publication Table (%)'!$C$4,AllPublicationData!$D:$D,'Publication Table (%)'!F$7)/
SUMIFS(AllPublicationData!$E:$E,AllPublicationData!$A:$A,'Publication Table (%)'!$B195,AllPublicationData!$B:$B,'Publication Table (%)'!$C$4,AllPublicationData!$D:$D,'Publication Table (%)'!F$7),
SUMIFS(AllPublicationData!$H:$H,AllPublicationData!$A:$A,'Publication Table (%)'!$B195,AllPublicationData!$B:$B,'Publication Table (%)'!F$7)/
SUMIFS(AllPublicationData!$E:$E,AllPublicationData!$A:$A,'Publication Table (%)'!$B195,AllPublicationData!$B:$B,'Publication Table (%)'!F$7)),
IF('Publication Table (%)'!$C$5="Operations cancelled for non-clinical/capacity reasons",
IFERROR(SUMIFS(AllPublicationData!$I:$I,AllPublicationData!$A:$A,'Publication Table (%)'!$B195,AllPublicationData!$B:$B,'Publication Table (%)'!$C$4,AllPublicationData!$D:$D,'Publication Table (%)'!F$7)/
SUMIFS(AllPublicationData!$E:$E,AllPublicationData!$A:$A,'Publication Table (%)'!$B195,AllPublicationData!$B:$B,'Publication Table (%)'!$C$4,AllPublicationData!$D:$D,'Publication Table (%)'!F$7),
SUMIFS(AllPublicationData!$I:$I,AllPublicationData!$A:$A,'Publication Table (%)'!$B195,AllPublicationData!$B:$B,'Publication Table (%)'!F$7)/
SUMIFS(AllPublicationData!$E:$E,AllPublicationData!$A:$A,'Publication Table (%)'!$B195,AllPublicationData!$B:$B,'Publication Table (%)'!F$7)),
IF('Publication Table (%)'!$C$5="Cancellations for other reasons",
IFERROR(SUMIFS(AllPublicationData!$J:$J,AllPublicationData!$A:$A,'Publication Table (%)'!$B195,AllPublicationData!$B:$B,'Publication Table (%)'!$C$4,AllPublicationData!$D:$D,'Publication Table (%)'!F$7)/
SUMIFS(AllPublicationData!$E:$E,AllPublicationData!$A:$A,'Publication Table (%)'!$B195,AllPublicationData!$B:$B,'Publication Table (%)'!$C$4,AllPublicationData!$D:$D,'Publication Table (%)'!F$7),
SUMIFS(AllPublicationData!$J:$J,AllPublicationData!$A:$A,'Publication Table (%)'!$B195,AllPublicationData!$B:$B,'Publication Table (%)'!F$7)/
SUMIFS(AllPublicationData!$E:$E,AllPublicationData!$A:$A,'Publication Table (%)'!$B195,AllPublicationData!$B:$B,'Publication Table (%)'!F$7)))))))</f>
        <v>#DIV/0!</v>
      </c>
      <c r="G195" s="96" t="e">
        <f>IF('Publication Table (%)'!$C$5="All Cancelled Operations",
IFERROR(SUMIFS(AllPublicationData!$F:$F,AllPublicationData!$A:$A,'Publication Table (%)'!$B195,AllPublicationData!$B:$B,'Publication Table (%)'!$C$4,AllPublicationData!$D:$D,'Publication Table (%)'!G$7)/
SUMIFS(AllPublicationData!$E:$E,AllPublicationData!$A:$A,'Publication Table (%)'!$B195,AllPublicationData!$B:$B,'Publication Table (%)'!$C$4,AllPublicationData!$D:$D,'Publication Table (%)'!G$7),
SUMIFS(AllPublicationData!$F:$F,AllPublicationData!$A:$A,'Publication Table (%)'!$B195,AllPublicationData!$B:$B,'Publication Table (%)'!G$7)/
SUMIFS(AllPublicationData!$E:$E,AllPublicationData!$A:$A,'Publication Table (%)'!$B195,AllPublicationData!$B:$B,'Publication Table (%)'!G$7)),
IF('Publication Table (%)'!$C$5="Operations cancelled by patient",
IFERROR(SUMIFS(AllPublicationData!$G:$G,AllPublicationData!$A:$A,'Publication Table (%)'!$B195,AllPublicationData!$B:$B,'Publication Table (%)'!$C$4,AllPublicationData!$D:$D,'Publication Table (%)'!G$7)/
SUMIFS(AllPublicationData!$E:$E,AllPublicationData!$A:$A,'Publication Table (%)'!$B195,AllPublicationData!$B:$B,'Publication Table (%)'!$C$4,AllPublicationData!$D:$D,'Publication Table (%)'!G$7),
SUMIFS(AllPublicationData!$G:$G,AllPublicationData!$A:$A,'Publication Table (%)'!$B195,AllPublicationData!$B:$B,'Publication Table (%)'!G$7)/
SUMIFS(AllPublicationData!$E:$E,AllPublicationData!$A:$A,'Publication Table (%)'!$B195,AllPublicationData!$B:$B,'Publication Table (%)'!G$7)),
IF('Publication Table (%)'!$C$5="Operations cancelled for clinical reasons",
IFERROR(SUMIFS(AllPublicationData!$H:$H,AllPublicationData!$A:$A,'Publication Table (%)'!$B195,AllPublicationData!$B:$B,'Publication Table (%)'!$C$4,AllPublicationData!$D:$D,'Publication Table (%)'!G$7)/
SUMIFS(AllPublicationData!$E:$E,AllPublicationData!$A:$A,'Publication Table (%)'!$B195,AllPublicationData!$B:$B,'Publication Table (%)'!$C$4,AllPublicationData!$D:$D,'Publication Table (%)'!G$7),
SUMIFS(AllPublicationData!$H:$H,AllPublicationData!$A:$A,'Publication Table (%)'!$B195,AllPublicationData!$B:$B,'Publication Table (%)'!G$7)/
SUMIFS(AllPublicationData!$E:$E,AllPublicationData!$A:$A,'Publication Table (%)'!$B195,AllPublicationData!$B:$B,'Publication Table (%)'!G$7)),
IF('Publication Table (%)'!$C$5="Operations cancelled for non-clinical/capacity reasons",
IFERROR(SUMIFS(AllPublicationData!$I:$I,AllPublicationData!$A:$A,'Publication Table (%)'!$B195,AllPublicationData!$B:$B,'Publication Table (%)'!$C$4,AllPublicationData!$D:$D,'Publication Table (%)'!G$7)/
SUMIFS(AllPublicationData!$E:$E,AllPublicationData!$A:$A,'Publication Table (%)'!$B195,AllPublicationData!$B:$B,'Publication Table (%)'!$C$4,AllPublicationData!$D:$D,'Publication Table (%)'!G$7),
SUMIFS(AllPublicationData!$I:$I,AllPublicationData!$A:$A,'Publication Table (%)'!$B195,AllPublicationData!$B:$B,'Publication Table (%)'!G$7)/
SUMIFS(AllPublicationData!$E:$E,AllPublicationData!$A:$A,'Publication Table (%)'!$B195,AllPublicationData!$B:$B,'Publication Table (%)'!G$7)),
IF('Publication Table (%)'!$C$5="Cancellations for other reasons",
IFERROR(SUMIFS(AllPublicationData!$J:$J,AllPublicationData!$A:$A,'Publication Table (%)'!$B195,AllPublicationData!$B:$B,'Publication Table (%)'!$C$4,AllPublicationData!$D:$D,'Publication Table (%)'!G$7)/
SUMIFS(AllPublicationData!$E:$E,AllPublicationData!$A:$A,'Publication Table (%)'!$B195,AllPublicationData!$B:$B,'Publication Table (%)'!$C$4,AllPublicationData!$D:$D,'Publication Table (%)'!G$7),
SUMIFS(AllPublicationData!$J:$J,AllPublicationData!$A:$A,'Publication Table (%)'!$B195,AllPublicationData!$B:$B,'Publication Table (%)'!G$7)/
SUMIFS(AllPublicationData!$E:$E,AllPublicationData!$A:$A,'Publication Table (%)'!$B195,AllPublicationData!$B:$B,'Publication Table (%)'!G$7)))))))</f>
        <v>#DIV/0!</v>
      </c>
      <c r="H195" s="96" t="e">
        <f>IF('Publication Table (%)'!$C$5="All Cancelled Operations",
IFERROR(SUMIFS(AllPublicationData!$F:$F,AllPublicationData!$A:$A,'Publication Table (%)'!$B195,AllPublicationData!$B:$B,'Publication Table (%)'!$C$4,AllPublicationData!$D:$D,'Publication Table (%)'!H$7)/
SUMIFS(AllPublicationData!$E:$E,AllPublicationData!$A:$A,'Publication Table (%)'!$B195,AllPublicationData!$B:$B,'Publication Table (%)'!$C$4,AllPublicationData!$D:$D,'Publication Table (%)'!H$7),
SUMIFS(AllPublicationData!$F:$F,AllPublicationData!$A:$A,'Publication Table (%)'!$B195,AllPublicationData!$B:$B,'Publication Table (%)'!H$7)/
SUMIFS(AllPublicationData!$E:$E,AllPublicationData!$A:$A,'Publication Table (%)'!$B195,AllPublicationData!$B:$B,'Publication Table (%)'!H$7)),
IF('Publication Table (%)'!$C$5="Operations cancelled by patient",
IFERROR(SUMIFS(AllPublicationData!$G:$G,AllPublicationData!$A:$A,'Publication Table (%)'!$B195,AllPublicationData!$B:$B,'Publication Table (%)'!$C$4,AllPublicationData!$D:$D,'Publication Table (%)'!H$7)/
SUMIFS(AllPublicationData!$E:$E,AllPublicationData!$A:$A,'Publication Table (%)'!$B195,AllPublicationData!$B:$B,'Publication Table (%)'!$C$4,AllPublicationData!$D:$D,'Publication Table (%)'!H$7),
SUMIFS(AllPublicationData!$G:$G,AllPublicationData!$A:$A,'Publication Table (%)'!$B195,AllPublicationData!$B:$B,'Publication Table (%)'!H$7)/
SUMIFS(AllPublicationData!$E:$E,AllPublicationData!$A:$A,'Publication Table (%)'!$B195,AllPublicationData!$B:$B,'Publication Table (%)'!H$7)),
IF('Publication Table (%)'!$C$5="Operations cancelled for clinical reasons",
IFERROR(SUMIFS(AllPublicationData!$H:$H,AllPublicationData!$A:$A,'Publication Table (%)'!$B195,AllPublicationData!$B:$B,'Publication Table (%)'!$C$4,AllPublicationData!$D:$D,'Publication Table (%)'!H$7)/
SUMIFS(AllPublicationData!$E:$E,AllPublicationData!$A:$A,'Publication Table (%)'!$B195,AllPublicationData!$B:$B,'Publication Table (%)'!$C$4,AllPublicationData!$D:$D,'Publication Table (%)'!H$7),
SUMIFS(AllPublicationData!$H:$H,AllPublicationData!$A:$A,'Publication Table (%)'!$B195,AllPublicationData!$B:$B,'Publication Table (%)'!H$7)/
SUMIFS(AllPublicationData!$E:$E,AllPublicationData!$A:$A,'Publication Table (%)'!$B195,AllPublicationData!$B:$B,'Publication Table (%)'!H$7)),
IF('Publication Table (%)'!$C$5="Operations cancelled for non-clinical/capacity reasons",
IFERROR(SUMIFS(AllPublicationData!$I:$I,AllPublicationData!$A:$A,'Publication Table (%)'!$B195,AllPublicationData!$B:$B,'Publication Table (%)'!$C$4,AllPublicationData!$D:$D,'Publication Table (%)'!H$7)/
SUMIFS(AllPublicationData!$E:$E,AllPublicationData!$A:$A,'Publication Table (%)'!$B195,AllPublicationData!$B:$B,'Publication Table (%)'!$C$4,AllPublicationData!$D:$D,'Publication Table (%)'!H$7),
SUMIFS(AllPublicationData!$I:$I,AllPublicationData!$A:$A,'Publication Table (%)'!$B195,AllPublicationData!$B:$B,'Publication Table (%)'!H$7)/
SUMIFS(AllPublicationData!$E:$E,AllPublicationData!$A:$A,'Publication Table (%)'!$B195,AllPublicationData!$B:$B,'Publication Table (%)'!H$7)),
IF('Publication Table (%)'!$C$5="Cancellations for other reasons",
IFERROR(SUMIFS(AllPublicationData!$J:$J,AllPublicationData!$A:$A,'Publication Table (%)'!$B195,AllPublicationData!$B:$B,'Publication Table (%)'!$C$4,AllPublicationData!$D:$D,'Publication Table (%)'!H$7)/
SUMIFS(AllPublicationData!$E:$E,AllPublicationData!$A:$A,'Publication Table (%)'!$B195,AllPublicationData!$B:$B,'Publication Table (%)'!$C$4,AllPublicationData!$D:$D,'Publication Table (%)'!H$7),
SUMIFS(AllPublicationData!$J:$J,AllPublicationData!$A:$A,'Publication Table (%)'!$B195,AllPublicationData!$B:$B,'Publication Table (%)'!H$7)/
SUMIFS(AllPublicationData!$E:$E,AllPublicationData!$A:$A,'Publication Table (%)'!$B195,AllPublicationData!$B:$B,'Publication Table (%)'!H$7)))))))</f>
        <v>#DIV/0!</v>
      </c>
      <c r="I195" s="96" t="e">
        <f>IF('Publication Table (%)'!$C$5="All Cancelled Operations",
IFERROR(SUMIFS(AllPublicationData!$F:$F,AllPublicationData!$A:$A,'Publication Table (%)'!$B195,AllPublicationData!$B:$B,'Publication Table (%)'!$C$4,AllPublicationData!$D:$D,'Publication Table (%)'!I$7)/
SUMIFS(AllPublicationData!$E:$E,AllPublicationData!$A:$A,'Publication Table (%)'!$B195,AllPublicationData!$B:$B,'Publication Table (%)'!$C$4,AllPublicationData!$D:$D,'Publication Table (%)'!I$7),
SUMIFS(AllPublicationData!$F:$F,AllPublicationData!$A:$A,'Publication Table (%)'!$B195,AllPublicationData!$B:$B,'Publication Table (%)'!I$7)/
SUMIFS(AllPublicationData!$E:$E,AllPublicationData!$A:$A,'Publication Table (%)'!$B195,AllPublicationData!$B:$B,'Publication Table (%)'!I$7)),
IF('Publication Table (%)'!$C$5="Operations cancelled by patient",
IFERROR(SUMIFS(AllPublicationData!$G:$G,AllPublicationData!$A:$A,'Publication Table (%)'!$B195,AllPublicationData!$B:$B,'Publication Table (%)'!$C$4,AllPublicationData!$D:$D,'Publication Table (%)'!I$7)/
SUMIFS(AllPublicationData!$E:$E,AllPublicationData!$A:$A,'Publication Table (%)'!$B195,AllPublicationData!$B:$B,'Publication Table (%)'!$C$4,AllPublicationData!$D:$D,'Publication Table (%)'!I$7),
SUMIFS(AllPublicationData!$G:$G,AllPublicationData!$A:$A,'Publication Table (%)'!$B195,AllPublicationData!$B:$B,'Publication Table (%)'!I$7)/
SUMIFS(AllPublicationData!$E:$E,AllPublicationData!$A:$A,'Publication Table (%)'!$B195,AllPublicationData!$B:$B,'Publication Table (%)'!I$7)),
IF('Publication Table (%)'!$C$5="Operations cancelled for clinical reasons",
IFERROR(SUMIFS(AllPublicationData!$H:$H,AllPublicationData!$A:$A,'Publication Table (%)'!$B195,AllPublicationData!$B:$B,'Publication Table (%)'!$C$4,AllPublicationData!$D:$D,'Publication Table (%)'!I$7)/
SUMIFS(AllPublicationData!$E:$E,AllPublicationData!$A:$A,'Publication Table (%)'!$B195,AllPublicationData!$B:$B,'Publication Table (%)'!$C$4,AllPublicationData!$D:$D,'Publication Table (%)'!I$7),
SUMIFS(AllPublicationData!$H:$H,AllPublicationData!$A:$A,'Publication Table (%)'!$B195,AllPublicationData!$B:$B,'Publication Table (%)'!I$7)/
SUMIFS(AllPublicationData!$E:$E,AllPublicationData!$A:$A,'Publication Table (%)'!$B195,AllPublicationData!$B:$B,'Publication Table (%)'!I$7)),
IF('Publication Table (%)'!$C$5="Operations cancelled for non-clinical/capacity reasons",
IFERROR(SUMIFS(AllPublicationData!$I:$I,AllPublicationData!$A:$A,'Publication Table (%)'!$B195,AllPublicationData!$B:$B,'Publication Table (%)'!$C$4,AllPublicationData!$D:$D,'Publication Table (%)'!I$7)/
SUMIFS(AllPublicationData!$E:$E,AllPublicationData!$A:$A,'Publication Table (%)'!$B195,AllPublicationData!$B:$B,'Publication Table (%)'!$C$4,AllPublicationData!$D:$D,'Publication Table (%)'!I$7),
SUMIFS(AllPublicationData!$I:$I,AllPublicationData!$A:$A,'Publication Table (%)'!$B195,AllPublicationData!$B:$B,'Publication Table (%)'!I$7)/
SUMIFS(AllPublicationData!$E:$E,AllPublicationData!$A:$A,'Publication Table (%)'!$B195,AllPublicationData!$B:$B,'Publication Table (%)'!I$7)),
IF('Publication Table (%)'!$C$5="Cancellations for other reasons",
IFERROR(SUMIFS(AllPublicationData!$J:$J,AllPublicationData!$A:$A,'Publication Table (%)'!$B195,AllPublicationData!$B:$B,'Publication Table (%)'!$C$4,AllPublicationData!$D:$D,'Publication Table (%)'!I$7)/
SUMIFS(AllPublicationData!$E:$E,AllPublicationData!$A:$A,'Publication Table (%)'!$B195,AllPublicationData!$B:$B,'Publication Table (%)'!$C$4,AllPublicationData!$D:$D,'Publication Table (%)'!I$7),
SUMIFS(AllPublicationData!$J:$J,AllPublicationData!$A:$A,'Publication Table (%)'!$B195,AllPublicationData!$B:$B,'Publication Table (%)'!I$7)/
SUMIFS(AllPublicationData!$E:$E,AllPublicationData!$A:$A,'Publication Table (%)'!$B195,AllPublicationData!$B:$B,'Publication Table (%)'!I$7)))))))</f>
        <v>#DIV/0!</v>
      </c>
      <c r="J195" s="96" t="e">
        <f>IF('Publication Table (%)'!$C$5="All Cancelled Operations",
IFERROR(SUMIFS(AllPublicationData!$F:$F,AllPublicationData!$A:$A,'Publication Table (%)'!$B195,AllPublicationData!$B:$B,'Publication Table (%)'!$C$4,AllPublicationData!$D:$D,'Publication Table (%)'!J$7)/
SUMIFS(AllPublicationData!$E:$E,AllPublicationData!$A:$A,'Publication Table (%)'!$B195,AllPublicationData!$B:$B,'Publication Table (%)'!$C$4,AllPublicationData!$D:$D,'Publication Table (%)'!J$7),
SUMIFS(AllPublicationData!$F:$F,AllPublicationData!$A:$A,'Publication Table (%)'!$B195,AllPublicationData!$B:$B,'Publication Table (%)'!J$7)/
SUMIFS(AllPublicationData!$E:$E,AllPublicationData!$A:$A,'Publication Table (%)'!$B195,AllPublicationData!$B:$B,'Publication Table (%)'!J$7)),
IF('Publication Table (%)'!$C$5="Operations cancelled by patient",
IFERROR(SUMIFS(AllPublicationData!$G:$G,AllPublicationData!$A:$A,'Publication Table (%)'!$B195,AllPublicationData!$B:$B,'Publication Table (%)'!$C$4,AllPublicationData!$D:$D,'Publication Table (%)'!J$7)/
SUMIFS(AllPublicationData!$E:$E,AllPublicationData!$A:$A,'Publication Table (%)'!$B195,AllPublicationData!$B:$B,'Publication Table (%)'!$C$4,AllPublicationData!$D:$D,'Publication Table (%)'!J$7),
SUMIFS(AllPublicationData!$G:$G,AllPublicationData!$A:$A,'Publication Table (%)'!$B195,AllPublicationData!$B:$B,'Publication Table (%)'!J$7)/
SUMIFS(AllPublicationData!$E:$E,AllPublicationData!$A:$A,'Publication Table (%)'!$B195,AllPublicationData!$B:$B,'Publication Table (%)'!J$7)),
IF('Publication Table (%)'!$C$5="Operations cancelled for clinical reasons",
IFERROR(SUMIFS(AllPublicationData!$H:$H,AllPublicationData!$A:$A,'Publication Table (%)'!$B195,AllPublicationData!$B:$B,'Publication Table (%)'!$C$4,AllPublicationData!$D:$D,'Publication Table (%)'!J$7)/
SUMIFS(AllPublicationData!$E:$E,AllPublicationData!$A:$A,'Publication Table (%)'!$B195,AllPublicationData!$B:$B,'Publication Table (%)'!$C$4,AllPublicationData!$D:$D,'Publication Table (%)'!J$7),
SUMIFS(AllPublicationData!$H:$H,AllPublicationData!$A:$A,'Publication Table (%)'!$B195,AllPublicationData!$B:$B,'Publication Table (%)'!J$7)/
SUMIFS(AllPublicationData!$E:$E,AllPublicationData!$A:$A,'Publication Table (%)'!$B195,AllPublicationData!$B:$B,'Publication Table (%)'!J$7)),
IF('Publication Table (%)'!$C$5="Operations cancelled for non-clinical/capacity reasons",
IFERROR(SUMIFS(AllPublicationData!$I:$I,AllPublicationData!$A:$A,'Publication Table (%)'!$B195,AllPublicationData!$B:$B,'Publication Table (%)'!$C$4,AllPublicationData!$D:$D,'Publication Table (%)'!J$7)/
SUMIFS(AllPublicationData!$E:$E,AllPublicationData!$A:$A,'Publication Table (%)'!$B195,AllPublicationData!$B:$B,'Publication Table (%)'!$C$4,AllPublicationData!$D:$D,'Publication Table (%)'!J$7),
SUMIFS(AllPublicationData!$I:$I,AllPublicationData!$A:$A,'Publication Table (%)'!$B195,AllPublicationData!$B:$B,'Publication Table (%)'!J$7)/
SUMIFS(AllPublicationData!$E:$E,AllPublicationData!$A:$A,'Publication Table (%)'!$B195,AllPublicationData!$B:$B,'Publication Table (%)'!J$7)),
IF('Publication Table (%)'!$C$5="Cancellations for other reasons",
IFERROR(SUMIFS(AllPublicationData!$J:$J,AllPublicationData!$A:$A,'Publication Table (%)'!$B195,AllPublicationData!$B:$B,'Publication Table (%)'!$C$4,AllPublicationData!$D:$D,'Publication Table (%)'!J$7)/
SUMIFS(AllPublicationData!$E:$E,AllPublicationData!$A:$A,'Publication Table (%)'!$B195,AllPublicationData!$B:$B,'Publication Table (%)'!$C$4,AllPublicationData!$D:$D,'Publication Table (%)'!J$7),
SUMIFS(AllPublicationData!$J:$J,AllPublicationData!$A:$A,'Publication Table (%)'!$B195,AllPublicationData!$B:$B,'Publication Table (%)'!J$7)/
SUMIFS(AllPublicationData!$E:$E,AllPublicationData!$A:$A,'Publication Table (%)'!$B195,AllPublicationData!$B:$B,'Publication Table (%)'!J$7)))))))</f>
        <v>#DIV/0!</v>
      </c>
      <c r="K195" s="96" t="e">
        <f>IF('Publication Table (%)'!$C$5="All Cancelled Operations",
IFERROR(SUMIFS(AllPublicationData!$F:$F,AllPublicationData!$A:$A,'Publication Table (%)'!$B195,AllPublicationData!$B:$B,'Publication Table (%)'!$C$4,AllPublicationData!$D:$D,'Publication Table (%)'!K$7)/
SUMIFS(AllPublicationData!$E:$E,AllPublicationData!$A:$A,'Publication Table (%)'!$B195,AllPublicationData!$B:$B,'Publication Table (%)'!$C$4,AllPublicationData!$D:$D,'Publication Table (%)'!K$7),
SUMIFS(AllPublicationData!$F:$F,AllPublicationData!$A:$A,'Publication Table (%)'!$B195,AllPublicationData!$B:$B,'Publication Table (%)'!K$7)/
SUMIFS(AllPublicationData!$E:$E,AllPublicationData!$A:$A,'Publication Table (%)'!$B195,AllPublicationData!$B:$B,'Publication Table (%)'!K$7)),
IF('Publication Table (%)'!$C$5="Operations cancelled by patient",
IFERROR(SUMIFS(AllPublicationData!$G:$G,AllPublicationData!$A:$A,'Publication Table (%)'!$B195,AllPublicationData!$B:$B,'Publication Table (%)'!$C$4,AllPublicationData!$D:$D,'Publication Table (%)'!K$7)/
SUMIFS(AllPublicationData!$E:$E,AllPublicationData!$A:$A,'Publication Table (%)'!$B195,AllPublicationData!$B:$B,'Publication Table (%)'!$C$4,AllPublicationData!$D:$D,'Publication Table (%)'!K$7),
SUMIFS(AllPublicationData!$G:$G,AllPublicationData!$A:$A,'Publication Table (%)'!$B195,AllPublicationData!$B:$B,'Publication Table (%)'!K$7)/
SUMIFS(AllPublicationData!$E:$E,AllPublicationData!$A:$A,'Publication Table (%)'!$B195,AllPublicationData!$B:$B,'Publication Table (%)'!K$7)),
IF('Publication Table (%)'!$C$5="Operations cancelled for clinical reasons",
IFERROR(SUMIFS(AllPublicationData!$H:$H,AllPublicationData!$A:$A,'Publication Table (%)'!$B195,AllPublicationData!$B:$B,'Publication Table (%)'!$C$4,AllPublicationData!$D:$D,'Publication Table (%)'!K$7)/
SUMIFS(AllPublicationData!$E:$E,AllPublicationData!$A:$A,'Publication Table (%)'!$B195,AllPublicationData!$B:$B,'Publication Table (%)'!$C$4,AllPublicationData!$D:$D,'Publication Table (%)'!K$7),
SUMIFS(AllPublicationData!$H:$H,AllPublicationData!$A:$A,'Publication Table (%)'!$B195,AllPublicationData!$B:$B,'Publication Table (%)'!K$7)/
SUMIFS(AllPublicationData!$E:$E,AllPublicationData!$A:$A,'Publication Table (%)'!$B195,AllPublicationData!$B:$B,'Publication Table (%)'!K$7)),
IF('Publication Table (%)'!$C$5="Operations cancelled for non-clinical/capacity reasons",
IFERROR(SUMIFS(AllPublicationData!$I:$I,AllPublicationData!$A:$A,'Publication Table (%)'!$B195,AllPublicationData!$B:$B,'Publication Table (%)'!$C$4,AllPublicationData!$D:$D,'Publication Table (%)'!K$7)/
SUMIFS(AllPublicationData!$E:$E,AllPublicationData!$A:$A,'Publication Table (%)'!$B195,AllPublicationData!$B:$B,'Publication Table (%)'!$C$4,AllPublicationData!$D:$D,'Publication Table (%)'!K$7),
SUMIFS(AllPublicationData!$I:$I,AllPublicationData!$A:$A,'Publication Table (%)'!$B195,AllPublicationData!$B:$B,'Publication Table (%)'!K$7)/
SUMIFS(AllPublicationData!$E:$E,AllPublicationData!$A:$A,'Publication Table (%)'!$B195,AllPublicationData!$B:$B,'Publication Table (%)'!K$7)),
IF('Publication Table (%)'!$C$5="Cancellations for other reasons",
IFERROR(SUMIFS(AllPublicationData!$J:$J,AllPublicationData!$A:$A,'Publication Table (%)'!$B195,AllPublicationData!$B:$B,'Publication Table (%)'!$C$4,AllPublicationData!$D:$D,'Publication Table (%)'!K$7)/
SUMIFS(AllPublicationData!$E:$E,AllPublicationData!$A:$A,'Publication Table (%)'!$B195,AllPublicationData!$B:$B,'Publication Table (%)'!$C$4,AllPublicationData!$D:$D,'Publication Table (%)'!K$7),
SUMIFS(AllPublicationData!$J:$J,AllPublicationData!$A:$A,'Publication Table (%)'!$B195,AllPublicationData!$B:$B,'Publication Table (%)'!K$7)/
SUMIFS(AllPublicationData!$E:$E,AllPublicationData!$A:$A,'Publication Table (%)'!$B195,AllPublicationData!$B:$B,'Publication Table (%)'!K$7)))))))</f>
        <v>#DIV/0!</v>
      </c>
      <c r="L195" s="96" t="e">
        <f>IF('Publication Table (%)'!$C$5="All Cancelled Operations",
IFERROR(SUMIFS(AllPublicationData!$F:$F,AllPublicationData!$A:$A,'Publication Table (%)'!$B195,AllPublicationData!$B:$B,'Publication Table (%)'!$C$4,AllPublicationData!$D:$D,'Publication Table (%)'!L$7)/
SUMIFS(AllPublicationData!$E:$E,AllPublicationData!$A:$A,'Publication Table (%)'!$B195,AllPublicationData!$B:$B,'Publication Table (%)'!$C$4,AllPublicationData!$D:$D,'Publication Table (%)'!L$7),
SUMIFS(AllPublicationData!$F:$F,AllPublicationData!$A:$A,'Publication Table (%)'!$B195,AllPublicationData!$B:$B,'Publication Table (%)'!L$7)/
SUMIFS(AllPublicationData!$E:$E,AllPublicationData!$A:$A,'Publication Table (%)'!$B195,AllPublicationData!$B:$B,'Publication Table (%)'!L$7)),
IF('Publication Table (%)'!$C$5="Operations cancelled by patient",
IFERROR(SUMIFS(AllPublicationData!$G:$G,AllPublicationData!$A:$A,'Publication Table (%)'!$B195,AllPublicationData!$B:$B,'Publication Table (%)'!$C$4,AllPublicationData!$D:$D,'Publication Table (%)'!L$7)/
SUMIFS(AllPublicationData!$E:$E,AllPublicationData!$A:$A,'Publication Table (%)'!$B195,AllPublicationData!$B:$B,'Publication Table (%)'!$C$4,AllPublicationData!$D:$D,'Publication Table (%)'!L$7),
SUMIFS(AllPublicationData!$G:$G,AllPublicationData!$A:$A,'Publication Table (%)'!$B195,AllPublicationData!$B:$B,'Publication Table (%)'!L$7)/
SUMIFS(AllPublicationData!$E:$E,AllPublicationData!$A:$A,'Publication Table (%)'!$B195,AllPublicationData!$B:$B,'Publication Table (%)'!L$7)),
IF('Publication Table (%)'!$C$5="Operations cancelled for clinical reasons",
IFERROR(SUMIFS(AllPublicationData!$H:$H,AllPublicationData!$A:$A,'Publication Table (%)'!$B195,AllPublicationData!$B:$B,'Publication Table (%)'!$C$4,AllPublicationData!$D:$D,'Publication Table (%)'!L$7)/
SUMIFS(AllPublicationData!$E:$E,AllPublicationData!$A:$A,'Publication Table (%)'!$B195,AllPublicationData!$B:$B,'Publication Table (%)'!$C$4,AllPublicationData!$D:$D,'Publication Table (%)'!L$7),
SUMIFS(AllPublicationData!$H:$H,AllPublicationData!$A:$A,'Publication Table (%)'!$B195,AllPublicationData!$B:$B,'Publication Table (%)'!L$7)/
SUMIFS(AllPublicationData!$E:$E,AllPublicationData!$A:$A,'Publication Table (%)'!$B195,AllPublicationData!$B:$B,'Publication Table (%)'!L$7)),
IF('Publication Table (%)'!$C$5="Operations cancelled for non-clinical/capacity reasons",
IFERROR(SUMIFS(AllPublicationData!$I:$I,AllPublicationData!$A:$A,'Publication Table (%)'!$B195,AllPublicationData!$B:$B,'Publication Table (%)'!$C$4,AllPublicationData!$D:$D,'Publication Table (%)'!L$7)/
SUMIFS(AllPublicationData!$E:$E,AllPublicationData!$A:$A,'Publication Table (%)'!$B195,AllPublicationData!$B:$B,'Publication Table (%)'!$C$4,AllPublicationData!$D:$D,'Publication Table (%)'!L$7),
SUMIFS(AllPublicationData!$I:$I,AllPublicationData!$A:$A,'Publication Table (%)'!$B195,AllPublicationData!$B:$B,'Publication Table (%)'!L$7)/
SUMIFS(AllPublicationData!$E:$E,AllPublicationData!$A:$A,'Publication Table (%)'!$B195,AllPublicationData!$B:$B,'Publication Table (%)'!L$7)),
IF('Publication Table (%)'!$C$5="Cancellations for other reasons",
IFERROR(SUMIFS(AllPublicationData!$J:$J,AllPublicationData!$A:$A,'Publication Table (%)'!$B195,AllPublicationData!$B:$B,'Publication Table (%)'!$C$4,AllPublicationData!$D:$D,'Publication Table (%)'!L$7)/
SUMIFS(AllPublicationData!$E:$E,AllPublicationData!$A:$A,'Publication Table (%)'!$B195,AllPublicationData!$B:$B,'Publication Table (%)'!$C$4,AllPublicationData!$D:$D,'Publication Table (%)'!L$7),
SUMIFS(AllPublicationData!$J:$J,AllPublicationData!$A:$A,'Publication Table (%)'!$B195,AllPublicationData!$B:$B,'Publication Table (%)'!L$7)/
SUMIFS(AllPublicationData!$E:$E,AllPublicationData!$A:$A,'Publication Table (%)'!$B195,AllPublicationData!$B:$B,'Publication Table (%)'!L$7)))))))</f>
        <v>#DIV/0!</v>
      </c>
      <c r="M195" s="96" t="e">
        <f>IF('Publication Table (%)'!$C$5="All Cancelled Operations",
IFERROR(SUMIFS(AllPublicationData!$F:$F,AllPublicationData!$A:$A,'Publication Table (%)'!$B195,AllPublicationData!$B:$B,'Publication Table (%)'!$C$4,AllPublicationData!$D:$D,'Publication Table (%)'!M$7)/
SUMIFS(AllPublicationData!$E:$E,AllPublicationData!$A:$A,'Publication Table (%)'!$B195,AllPublicationData!$B:$B,'Publication Table (%)'!$C$4,AllPublicationData!$D:$D,'Publication Table (%)'!M$7),
SUMIFS(AllPublicationData!$F:$F,AllPublicationData!$A:$A,'Publication Table (%)'!$B195,AllPublicationData!$B:$B,'Publication Table (%)'!M$7)/
SUMIFS(AllPublicationData!$E:$E,AllPublicationData!$A:$A,'Publication Table (%)'!$B195,AllPublicationData!$B:$B,'Publication Table (%)'!M$7)),
IF('Publication Table (%)'!$C$5="Operations cancelled by patient",
IFERROR(SUMIFS(AllPublicationData!$G:$G,AllPublicationData!$A:$A,'Publication Table (%)'!$B195,AllPublicationData!$B:$B,'Publication Table (%)'!$C$4,AllPublicationData!$D:$D,'Publication Table (%)'!M$7)/
SUMIFS(AllPublicationData!$E:$E,AllPublicationData!$A:$A,'Publication Table (%)'!$B195,AllPublicationData!$B:$B,'Publication Table (%)'!$C$4,AllPublicationData!$D:$D,'Publication Table (%)'!M$7),
SUMIFS(AllPublicationData!$G:$G,AllPublicationData!$A:$A,'Publication Table (%)'!$B195,AllPublicationData!$B:$B,'Publication Table (%)'!M$7)/
SUMIFS(AllPublicationData!$E:$E,AllPublicationData!$A:$A,'Publication Table (%)'!$B195,AllPublicationData!$B:$B,'Publication Table (%)'!M$7)),
IF('Publication Table (%)'!$C$5="Operations cancelled for clinical reasons",
IFERROR(SUMIFS(AllPublicationData!$H:$H,AllPublicationData!$A:$A,'Publication Table (%)'!$B195,AllPublicationData!$B:$B,'Publication Table (%)'!$C$4,AllPublicationData!$D:$D,'Publication Table (%)'!M$7)/
SUMIFS(AllPublicationData!$E:$E,AllPublicationData!$A:$A,'Publication Table (%)'!$B195,AllPublicationData!$B:$B,'Publication Table (%)'!$C$4,AllPublicationData!$D:$D,'Publication Table (%)'!M$7),
SUMIFS(AllPublicationData!$H:$H,AllPublicationData!$A:$A,'Publication Table (%)'!$B195,AllPublicationData!$B:$B,'Publication Table (%)'!M$7)/
SUMIFS(AllPublicationData!$E:$E,AllPublicationData!$A:$A,'Publication Table (%)'!$B195,AllPublicationData!$B:$B,'Publication Table (%)'!M$7)),
IF('Publication Table (%)'!$C$5="Operations cancelled for non-clinical/capacity reasons",
IFERROR(SUMIFS(AllPublicationData!$I:$I,AllPublicationData!$A:$A,'Publication Table (%)'!$B195,AllPublicationData!$B:$B,'Publication Table (%)'!$C$4,AllPublicationData!$D:$D,'Publication Table (%)'!M$7)/
SUMIFS(AllPublicationData!$E:$E,AllPublicationData!$A:$A,'Publication Table (%)'!$B195,AllPublicationData!$B:$B,'Publication Table (%)'!$C$4,AllPublicationData!$D:$D,'Publication Table (%)'!M$7),
SUMIFS(AllPublicationData!$I:$I,AllPublicationData!$A:$A,'Publication Table (%)'!$B195,AllPublicationData!$B:$B,'Publication Table (%)'!M$7)/
SUMIFS(AllPublicationData!$E:$E,AllPublicationData!$A:$A,'Publication Table (%)'!$B195,AllPublicationData!$B:$B,'Publication Table (%)'!M$7)),
IF('Publication Table (%)'!$C$5="Cancellations for other reasons",
IFERROR(SUMIFS(AllPublicationData!$J:$J,AllPublicationData!$A:$A,'Publication Table (%)'!$B195,AllPublicationData!$B:$B,'Publication Table (%)'!$C$4,AllPublicationData!$D:$D,'Publication Table (%)'!M$7)/
SUMIFS(AllPublicationData!$E:$E,AllPublicationData!$A:$A,'Publication Table (%)'!$B195,AllPublicationData!$B:$B,'Publication Table (%)'!$C$4,AllPublicationData!$D:$D,'Publication Table (%)'!M$7),
SUMIFS(AllPublicationData!$J:$J,AllPublicationData!$A:$A,'Publication Table (%)'!$B195,AllPublicationData!$B:$B,'Publication Table (%)'!M$7)/
SUMIFS(AllPublicationData!$E:$E,AllPublicationData!$A:$A,'Publication Table (%)'!$B195,AllPublicationData!$B:$B,'Publication Table (%)'!M$7)))))))</f>
        <v>#DIV/0!</v>
      </c>
      <c r="N195" s="96" t="e">
        <f>IF('Publication Table (%)'!$C$5="All Cancelled Operations",
IFERROR(SUMIFS(AllPublicationData!$F:$F,AllPublicationData!$A:$A,'Publication Table (%)'!$B195,AllPublicationData!$B:$B,'Publication Table (%)'!$C$4,AllPublicationData!$D:$D,'Publication Table (%)'!N$7)/
SUMIFS(AllPublicationData!$E:$E,AllPublicationData!$A:$A,'Publication Table (%)'!$B195,AllPublicationData!$B:$B,'Publication Table (%)'!$C$4,AllPublicationData!$D:$D,'Publication Table (%)'!N$7),
SUMIFS(AllPublicationData!$F:$F,AllPublicationData!$A:$A,'Publication Table (%)'!$B195,AllPublicationData!$B:$B,'Publication Table (%)'!N$7)/
SUMIFS(AllPublicationData!$E:$E,AllPublicationData!$A:$A,'Publication Table (%)'!$B195,AllPublicationData!$B:$B,'Publication Table (%)'!N$7)),
IF('Publication Table (%)'!$C$5="Operations cancelled by patient",
IFERROR(SUMIFS(AllPublicationData!$G:$G,AllPublicationData!$A:$A,'Publication Table (%)'!$B195,AllPublicationData!$B:$B,'Publication Table (%)'!$C$4,AllPublicationData!$D:$D,'Publication Table (%)'!N$7)/
SUMIFS(AllPublicationData!$E:$E,AllPublicationData!$A:$A,'Publication Table (%)'!$B195,AllPublicationData!$B:$B,'Publication Table (%)'!$C$4,AllPublicationData!$D:$D,'Publication Table (%)'!N$7),
SUMIFS(AllPublicationData!$G:$G,AllPublicationData!$A:$A,'Publication Table (%)'!$B195,AllPublicationData!$B:$B,'Publication Table (%)'!N$7)/
SUMIFS(AllPublicationData!$E:$E,AllPublicationData!$A:$A,'Publication Table (%)'!$B195,AllPublicationData!$B:$B,'Publication Table (%)'!N$7)),
IF('Publication Table (%)'!$C$5="Operations cancelled for clinical reasons",
IFERROR(SUMIFS(AllPublicationData!$H:$H,AllPublicationData!$A:$A,'Publication Table (%)'!$B195,AllPublicationData!$B:$B,'Publication Table (%)'!$C$4,AllPublicationData!$D:$D,'Publication Table (%)'!N$7)/
SUMIFS(AllPublicationData!$E:$E,AllPublicationData!$A:$A,'Publication Table (%)'!$B195,AllPublicationData!$B:$B,'Publication Table (%)'!$C$4,AllPublicationData!$D:$D,'Publication Table (%)'!N$7),
SUMIFS(AllPublicationData!$H:$H,AllPublicationData!$A:$A,'Publication Table (%)'!$B195,AllPublicationData!$B:$B,'Publication Table (%)'!N$7)/
SUMIFS(AllPublicationData!$E:$E,AllPublicationData!$A:$A,'Publication Table (%)'!$B195,AllPublicationData!$B:$B,'Publication Table (%)'!N$7)),
IF('Publication Table (%)'!$C$5="Operations cancelled for non-clinical/capacity reasons",
IFERROR(SUMIFS(AllPublicationData!$I:$I,AllPublicationData!$A:$A,'Publication Table (%)'!$B195,AllPublicationData!$B:$B,'Publication Table (%)'!$C$4,AllPublicationData!$D:$D,'Publication Table (%)'!N$7)/
SUMIFS(AllPublicationData!$E:$E,AllPublicationData!$A:$A,'Publication Table (%)'!$B195,AllPublicationData!$B:$B,'Publication Table (%)'!$C$4,AllPublicationData!$D:$D,'Publication Table (%)'!N$7),
SUMIFS(AllPublicationData!$I:$I,AllPublicationData!$A:$A,'Publication Table (%)'!$B195,AllPublicationData!$B:$B,'Publication Table (%)'!N$7)/
SUMIFS(AllPublicationData!$E:$E,AllPublicationData!$A:$A,'Publication Table (%)'!$B195,AllPublicationData!$B:$B,'Publication Table (%)'!N$7)),
IF('Publication Table (%)'!$C$5="Cancellations for other reasons",
IFERROR(SUMIFS(AllPublicationData!$J:$J,AllPublicationData!$A:$A,'Publication Table (%)'!$B195,AllPublicationData!$B:$B,'Publication Table (%)'!$C$4,AllPublicationData!$D:$D,'Publication Table (%)'!N$7)/
SUMIFS(AllPublicationData!$E:$E,AllPublicationData!$A:$A,'Publication Table (%)'!$B195,AllPublicationData!$B:$B,'Publication Table (%)'!$C$4,AllPublicationData!$D:$D,'Publication Table (%)'!N$7),
SUMIFS(AllPublicationData!$J:$J,AllPublicationData!$A:$A,'Publication Table (%)'!$B195,AllPublicationData!$B:$B,'Publication Table (%)'!N$7)/
SUMIFS(AllPublicationData!$E:$E,AllPublicationData!$A:$A,'Publication Table (%)'!$B195,AllPublicationData!$B:$B,'Publication Table (%)'!N$7)))))))</f>
        <v>#DIV/0!</v>
      </c>
      <c r="O195" s="96" t="e">
        <f>IF('Publication Table (%)'!$C$5="All Cancelled Operations",
IFERROR(SUMIFS(AllPublicationData!$F:$F,AllPublicationData!$A:$A,'Publication Table (%)'!$B195,AllPublicationData!$B:$B,'Publication Table (%)'!$C$4,AllPublicationData!$D:$D,'Publication Table (%)'!O$7)/
SUMIFS(AllPublicationData!$E:$E,AllPublicationData!$A:$A,'Publication Table (%)'!$B195,AllPublicationData!$B:$B,'Publication Table (%)'!$C$4,AllPublicationData!$D:$D,'Publication Table (%)'!O$7),
SUMIFS(AllPublicationData!$F:$F,AllPublicationData!$A:$A,'Publication Table (%)'!$B195,AllPublicationData!$B:$B,'Publication Table (%)'!O$7)/
SUMIFS(AllPublicationData!$E:$E,AllPublicationData!$A:$A,'Publication Table (%)'!$B195,AllPublicationData!$B:$B,'Publication Table (%)'!O$7)),
IF('Publication Table (%)'!$C$5="Operations cancelled by patient",
IFERROR(SUMIFS(AllPublicationData!$G:$G,AllPublicationData!$A:$A,'Publication Table (%)'!$B195,AllPublicationData!$B:$B,'Publication Table (%)'!$C$4,AllPublicationData!$D:$D,'Publication Table (%)'!O$7)/
SUMIFS(AllPublicationData!$E:$E,AllPublicationData!$A:$A,'Publication Table (%)'!$B195,AllPublicationData!$B:$B,'Publication Table (%)'!$C$4,AllPublicationData!$D:$D,'Publication Table (%)'!O$7),
SUMIFS(AllPublicationData!$G:$G,AllPublicationData!$A:$A,'Publication Table (%)'!$B195,AllPublicationData!$B:$B,'Publication Table (%)'!O$7)/
SUMIFS(AllPublicationData!$E:$E,AllPublicationData!$A:$A,'Publication Table (%)'!$B195,AllPublicationData!$B:$B,'Publication Table (%)'!O$7)),
IF('Publication Table (%)'!$C$5="Operations cancelled for clinical reasons",
IFERROR(SUMIFS(AllPublicationData!$H:$H,AllPublicationData!$A:$A,'Publication Table (%)'!$B195,AllPublicationData!$B:$B,'Publication Table (%)'!$C$4,AllPublicationData!$D:$D,'Publication Table (%)'!O$7)/
SUMIFS(AllPublicationData!$E:$E,AllPublicationData!$A:$A,'Publication Table (%)'!$B195,AllPublicationData!$B:$B,'Publication Table (%)'!$C$4,AllPublicationData!$D:$D,'Publication Table (%)'!O$7),
SUMIFS(AllPublicationData!$H:$H,AllPublicationData!$A:$A,'Publication Table (%)'!$B195,AllPublicationData!$B:$B,'Publication Table (%)'!O$7)/
SUMIFS(AllPublicationData!$E:$E,AllPublicationData!$A:$A,'Publication Table (%)'!$B195,AllPublicationData!$B:$B,'Publication Table (%)'!O$7)),
IF('Publication Table (%)'!$C$5="Operations cancelled for non-clinical/capacity reasons",
IFERROR(SUMIFS(AllPublicationData!$I:$I,AllPublicationData!$A:$A,'Publication Table (%)'!$B195,AllPublicationData!$B:$B,'Publication Table (%)'!$C$4,AllPublicationData!$D:$D,'Publication Table (%)'!O$7)/
SUMIFS(AllPublicationData!$E:$E,AllPublicationData!$A:$A,'Publication Table (%)'!$B195,AllPublicationData!$B:$B,'Publication Table (%)'!$C$4,AllPublicationData!$D:$D,'Publication Table (%)'!O$7),
SUMIFS(AllPublicationData!$I:$I,AllPublicationData!$A:$A,'Publication Table (%)'!$B195,AllPublicationData!$B:$B,'Publication Table (%)'!O$7)/
SUMIFS(AllPublicationData!$E:$E,AllPublicationData!$A:$A,'Publication Table (%)'!$B195,AllPublicationData!$B:$B,'Publication Table (%)'!O$7)),
IF('Publication Table (%)'!$C$5="Cancellations for other reasons",
IFERROR(SUMIFS(AllPublicationData!$J:$J,AllPublicationData!$A:$A,'Publication Table (%)'!$B195,AllPublicationData!$B:$B,'Publication Table (%)'!$C$4,AllPublicationData!$D:$D,'Publication Table (%)'!O$7)/
SUMIFS(AllPublicationData!$E:$E,AllPublicationData!$A:$A,'Publication Table (%)'!$B195,AllPublicationData!$B:$B,'Publication Table (%)'!$C$4,AllPublicationData!$D:$D,'Publication Table (%)'!O$7),
SUMIFS(AllPublicationData!$J:$J,AllPublicationData!$A:$A,'Publication Table (%)'!$B195,AllPublicationData!$B:$B,'Publication Table (%)'!O$7)/
SUMIFS(AllPublicationData!$E:$E,AllPublicationData!$A:$A,'Publication Table (%)'!$B195,AllPublicationData!$B:$B,'Publication Table (%)'!O$7)))))))</f>
        <v>#DIV/0!</v>
      </c>
      <c r="P195" s="96" t="e">
        <f>IF('Publication Table (%)'!$C$5="All Cancelled Operations",
IFERROR(SUMIFS(AllPublicationData!$F:$F,AllPublicationData!$A:$A,'Publication Table (%)'!$B195,AllPublicationData!$B:$B,'Publication Table (%)'!$C$4,AllPublicationData!$D:$D,'Publication Table (%)'!P$7)/
SUMIFS(AllPublicationData!$E:$E,AllPublicationData!$A:$A,'Publication Table (%)'!$B195,AllPublicationData!$B:$B,'Publication Table (%)'!$C$4,AllPublicationData!$D:$D,'Publication Table (%)'!P$7),
SUMIFS(AllPublicationData!$F:$F,AllPublicationData!$A:$A,'Publication Table (%)'!$B195,AllPublicationData!$B:$B,'Publication Table (%)'!P$7)/
SUMIFS(AllPublicationData!$E:$E,AllPublicationData!$A:$A,'Publication Table (%)'!$B195,AllPublicationData!$B:$B,'Publication Table (%)'!P$7)),
IF('Publication Table (%)'!$C$5="Operations cancelled by patient",
IFERROR(SUMIFS(AllPublicationData!$G:$G,AllPublicationData!$A:$A,'Publication Table (%)'!$B195,AllPublicationData!$B:$B,'Publication Table (%)'!$C$4,AllPublicationData!$D:$D,'Publication Table (%)'!P$7)/
SUMIFS(AllPublicationData!$E:$E,AllPublicationData!$A:$A,'Publication Table (%)'!$B195,AllPublicationData!$B:$B,'Publication Table (%)'!$C$4,AllPublicationData!$D:$D,'Publication Table (%)'!P$7),
SUMIFS(AllPublicationData!$G:$G,AllPublicationData!$A:$A,'Publication Table (%)'!$B195,AllPublicationData!$B:$B,'Publication Table (%)'!P$7)/
SUMIFS(AllPublicationData!$E:$E,AllPublicationData!$A:$A,'Publication Table (%)'!$B195,AllPublicationData!$B:$B,'Publication Table (%)'!P$7)),
IF('Publication Table (%)'!$C$5="Operations cancelled for clinical reasons",
IFERROR(SUMIFS(AllPublicationData!$H:$H,AllPublicationData!$A:$A,'Publication Table (%)'!$B195,AllPublicationData!$B:$B,'Publication Table (%)'!$C$4,AllPublicationData!$D:$D,'Publication Table (%)'!P$7)/
SUMIFS(AllPublicationData!$E:$E,AllPublicationData!$A:$A,'Publication Table (%)'!$B195,AllPublicationData!$B:$B,'Publication Table (%)'!$C$4,AllPublicationData!$D:$D,'Publication Table (%)'!P$7),
SUMIFS(AllPublicationData!$H:$H,AllPublicationData!$A:$A,'Publication Table (%)'!$B195,AllPublicationData!$B:$B,'Publication Table (%)'!P$7)/
SUMIFS(AllPublicationData!$E:$E,AllPublicationData!$A:$A,'Publication Table (%)'!$B195,AllPublicationData!$B:$B,'Publication Table (%)'!P$7)),
IF('Publication Table (%)'!$C$5="Operations cancelled for non-clinical/capacity reasons",
IFERROR(SUMIFS(AllPublicationData!$I:$I,AllPublicationData!$A:$A,'Publication Table (%)'!$B195,AllPublicationData!$B:$B,'Publication Table (%)'!$C$4,AllPublicationData!$D:$D,'Publication Table (%)'!P$7)/
SUMIFS(AllPublicationData!$E:$E,AllPublicationData!$A:$A,'Publication Table (%)'!$B195,AllPublicationData!$B:$B,'Publication Table (%)'!$C$4,AllPublicationData!$D:$D,'Publication Table (%)'!P$7),
SUMIFS(AllPublicationData!$I:$I,AllPublicationData!$A:$A,'Publication Table (%)'!$B195,AllPublicationData!$B:$B,'Publication Table (%)'!P$7)/
SUMIFS(AllPublicationData!$E:$E,AllPublicationData!$A:$A,'Publication Table (%)'!$B195,AllPublicationData!$B:$B,'Publication Table (%)'!P$7)),
IF('Publication Table (%)'!$C$5="Cancellations for other reasons",
IFERROR(SUMIFS(AllPublicationData!$J:$J,AllPublicationData!$A:$A,'Publication Table (%)'!$B195,AllPublicationData!$B:$B,'Publication Table (%)'!$C$4,AllPublicationData!$D:$D,'Publication Table (%)'!P$7)/
SUMIFS(AllPublicationData!$E:$E,AllPublicationData!$A:$A,'Publication Table (%)'!$B195,AllPublicationData!$B:$B,'Publication Table (%)'!$C$4,AllPublicationData!$D:$D,'Publication Table (%)'!P$7),
SUMIFS(AllPublicationData!$J:$J,AllPublicationData!$A:$A,'Publication Table (%)'!$B195,AllPublicationData!$B:$B,'Publication Table (%)'!P$7)/
SUMIFS(AllPublicationData!$E:$E,AllPublicationData!$A:$A,'Publication Table (%)'!$B195,AllPublicationData!$B:$B,'Publication Table (%)'!P$7)))))))</f>
        <v>#DIV/0!</v>
      </c>
      <c r="Q195" s="96" t="e">
        <f>IF('Publication Table (%)'!$C$5="All Cancelled Operations",
IFERROR(SUMIFS(AllPublicationData!$F:$F,AllPublicationData!$A:$A,'Publication Table (%)'!$B195,AllPublicationData!$B:$B,'Publication Table (%)'!$C$4,AllPublicationData!$D:$D,'Publication Table (%)'!Q$7)/
SUMIFS(AllPublicationData!$E:$E,AllPublicationData!$A:$A,'Publication Table (%)'!$B195,AllPublicationData!$B:$B,'Publication Table (%)'!$C$4,AllPublicationData!$D:$D,'Publication Table (%)'!Q$7),
SUMIFS(AllPublicationData!$F:$F,AllPublicationData!$A:$A,'Publication Table (%)'!$B195,AllPublicationData!$B:$B,'Publication Table (%)'!Q$7)/
SUMIFS(AllPublicationData!$E:$E,AllPublicationData!$A:$A,'Publication Table (%)'!$B195,AllPublicationData!$B:$B,'Publication Table (%)'!Q$7)),
IF('Publication Table (%)'!$C$5="Operations cancelled by patient",
IFERROR(SUMIFS(AllPublicationData!$G:$G,AllPublicationData!$A:$A,'Publication Table (%)'!$B195,AllPublicationData!$B:$B,'Publication Table (%)'!$C$4,AllPublicationData!$D:$D,'Publication Table (%)'!Q$7)/
SUMIFS(AllPublicationData!$E:$E,AllPublicationData!$A:$A,'Publication Table (%)'!$B195,AllPublicationData!$B:$B,'Publication Table (%)'!$C$4,AllPublicationData!$D:$D,'Publication Table (%)'!Q$7),
SUMIFS(AllPublicationData!$G:$G,AllPublicationData!$A:$A,'Publication Table (%)'!$B195,AllPublicationData!$B:$B,'Publication Table (%)'!Q$7)/
SUMIFS(AllPublicationData!$E:$E,AllPublicationData!$A:$A,'Publication Table (%)'!$B195,AllPublicationData!$B:$B,'Publication Table (%)'!Q$7)),
IF('Publication Table (%)'!$C$5="Operations cancelled for clinical reasons",
IFERROR(SUMIFS(AllPublicationData!$H:$H,AllPublicationData!$A:$A,'Publication Table (%)'!$B195,AllPublicationData!$B:$B,'Publication Table (%)'!$C$4,AllPublicationData!$D:$D,'Publication Table (%)'!Q$7)/
SUMIFS(AllPublicationData!$E:$E,AllPublicationData!$A:$A,'Publication Table (%)'!$B195,AllPublicationData!$B:$B,'Publication Table (%)'!$C$4,AllPublicationData!$D:$D,'Publication Table (%)'!Q$7),
SUMIFS(AllPublicationData!$H:$H,AllPublicationData!$A:$A,'Publication Table (%)'!$B195,AllPublicationData!$B:$B,'Publication Table (%)'!Q$7)/
SUMIFS(AllPublicationData!$E:$E,AllPublicationData!$A:$A,'Publication Table (%)'!$B195,AllPublicationData!$B:$B,'Publication Table (%)'!Q$7)),
IF('Publication Table (%)'!$C$5="Operations cancelled for non-clinical/capacity reasons",
IFERROR(SUMIFS(AllPublicationData!$I:$I,AllPublicationData!$A:$A,'Publication Table (%)'!$B195,AllPublicationData!$B:$B,'Publication Table (%)'!$C$4,AllPublicationData!$D:$D,'Publication Table (%)'!Q$7)/
SUMIFS(AllPublicationData!$E:$E,AllPublicationData!$A:$A,'Publication Table (%)'!$B195,AllPublicationData!$B:$B,'Publication Table (%)'!$C$4,AllPublicationData!$D:$D,'Publication Table (%)'!Q$7),
SUMIFS(AllPublicationData!$I:$I,AllPublicationData!$A:$A,'Publication Table (%)'!$B195,AllPublicationData!$B:$B,'Publication Table (%)'!Q$7)/
SUMIFS(AllPublicationData!$E:$E,AllPublicationData!$A:$A,'Publication Table (%)'!$B195,AllPublicationData!$B:$B,'Publication Table (%)'!Q$7)),
IF('Publication Table (%)'!$C$5="Cancellations for other reasons",
IFERROR(SUMIFS(AllPublicationData!$J:$J,AllPublicationData!$A:$A,'Publication Table (%)'!$B195,AllPublicationData!$B:$B,'Publication Table (%)'!$C$4,AllPublicationData!$D:$D,'Publication Table (%)'!Q$7)/
SUMIFS(AllPublicationData!$E:$E,AllPublicationData!$A:$A,'Publication Table (%)'!$B195,AllPublicationData!$B:$B,'Publication Table (%)'!$C$4,AllPublicationData!$D:$D,'Publication Table (%)'!Q$7),
SUMIFS(AllPublicationData!$J:$J,AllPublicationData!$A:$A,'Publication Table (%)'!$B195,AllPublicationData!$B:$B,'Publication Table (%)'!Q$7)/
SUMIFS(AllPublicationData!$E:$E,AllPublicationData!$A:$A,'Publication Table (%)'!$B195,AllPublicationData!$B:$B,'Publication Table (%)'!Q$7)))))))</f>
        <v>#DIV/0!</v>
      </c>
      <c r="R195" s="96" t="e">
        <f>IF('Publication Table (%)'!$C$5="All Cancelled Operations",
IFERROR(SUMIFS(AllPublicationData!$F:$F,AllPublicationData!$A:$A,'Publication Table (%)'!$B195,AllPublicationData!$B:$B,'Publication Table (%)'!$C$4,AllPublicationData!$D:$D,'Publication Table (%)'!R$7)/
SUMIFS(AllPublicationData!$E:$E,AllPublicationData!$A:$A,'Publication Table (%)'!$B195,AllPublicationData!$B:$B,'Publication Table (%)'!$C$4,AllPublicationData!$D:$D,'Publication Table (%)'!R$7),
SUMIFS(AllPublicationData!$F:$F,AllPublicationData!$A:$A,'Publication Table (%)'!$B195,AllPublicationData!$B:$B,'Publication Table (%)'!R$7)/
SUMIFS(AllPublicationData!$E:$E,AllPublicationData!$A:$A,'Publication Table (%)'!$B195,AllPublicationData!$B:$B,'Publication Table (%)'!R$7)),
IF('Publication Table (%)'!$C$5="Operations cancelled by patient",
IFERROR(SUMIFS(AllPublicationData!$G:$G,AllPublicationData!$A:$A,'Publication Table (%)'!$B195,AllPublicationData!$B:$B,'Publication Table (%)'!$C$4,AllPublicationData!$D:$D,'Publication Table (%)'!R$7)/
SUMIFS(AllPublicationData!$E:$E,AllPublicationData!$A:$A,'Publication Table (%)'!$B195,AllPublicationData!$B:$B,'Publication Table (%)'!$C$4,AllPublicationData!$D:$D,'Publication Table (%)'!R$7),
SUMIFS(AllPublicationData!$G:$G,AllPublicationData!$A:$A,'Publication Table (%)'!$B195,AllPublicationData!$B:$B,'Publication Table (%)'!R$7)/
SUMIFS(AllPublicationData!$E:$E,AllPublicationData!$A:$A,'Publication Table (%)'!$B195,AllPublicationData!$B:$B,'Publication Table (%)'!R$7)),
IF('Publication Table (%)'!$C$5="Operations cancelled for clinical reasons",
IFERROR(SUMIFS(AllPublicationData!$H:$H,AllPublicationData!$A:$A,'Publication Table (%)'!$B195,AllPublicationData!$B:$B,'Publication Table (%)'!$C$4,AllPublicationData!$D:$D,'Publication Table (%)'!R$7)/
SUMIFS(AllPublicationData!$E:$E,AllPublicationData!$A:$A,'Publication Table (%)'!$B195,AllPublicationData!$B:$B,'Publication Table (%)'!$C$4,AllPublicationData!$D:$D,'Publication Table (%)'!R$7),
SUMIFS(AllPublicationData!$H:$H,AllPublicationData!$A:$A,'Publication Table (%)'!$B195,AllPublicationData!$B:$B,'Publication Table (%)'!R$7)/
SUMIFS(AllPublicationData!$E:$E,AllPublicationData!$A:$A,'Publication Table (%)'!$B195,AllPublicationData!$B:$B,'Publication Table (%)'!R$7)),
IF('Publication Table (%)'!$C$5="Operations cancelled for non-clinical/capacity reasons",
IFERROR(SUMIFS(AllPublicationData!$I:$I,AllPublicationData!$A:$A,'Publication Table (%)'!$B195,AllPublicationData!$B:$B,'Publication Table (%)'!$C$4,AllPublicationData!$D:$D,'Publication Table (%)'!R$7)/
SUMIFS(AllPublicationData!$E:$E,AllPublicationData!$A:$A,'Publication Table (%)'!$B195,AllPublicationData!$B:$B,'Publication Table (%)'!$C$4,AllPublicationData!$D:$D,'Publication Table (%)'!R$7),
SUMIFS(AllPublicationData!$I:$I,AllPublicationData!$A:$A,'Publication Table (%)'!$B195,AllPublicationData!$B:$B,'Publication Table (%)'!R$7)/
SUMIFS(AllPublicationData!$E:$E,AllPublicationData!$A:$A,'Publication Table (%)'!$B195,AllPublicationData!$B:$B,'Publication Table (%)'!R$7)),
IF('Publication Table (%)'!$C$5="Cancellations for other reasons",
IFERROR(SUMIFS(AllPublicationData!$J:$J,AllPublicationData!$A:$A,'Publication Table (%)'!$B195,AllPublicationData!$B:$B,'Publication Table (%)'!$C$4,AllPublicationData!$D:$D,'Publication Table (%)'!R$7)/
SUMIFS(AllPublicationData!$E:$E,AllPublicationData!$A:$A,'Publication Table (%)'!$B195,AllPublicationData!$B:$B,'Publication Table (%)'!$C$4,AllPublicationData!$D:$D,'Publication Table (%)'!R$7),
SUMIFS(AllPublicationData!$J:$J,AllPublicationData!$A:$A,'Publication Table (%)'!$B195,AllPublicationData!$B:$B,'Publication Table (%)'!R$7)/
SUMIFS(AllPublicationData!$E:$E,AllPublicationData!$A:$A,'Publication Table (%)'!$B195,AllPublicationData!$B:$B,'Publication Table (%)'!R$7)))))))</f>
        <v>#DIV/0!</v>
      </c>
      <c r="S195" s="96" t="e">
        <f>IF('Publication Table (%)'!$C$5="All Cancelled Operations",
IFERROR(SUMIFS(AllPublicationData!$F:$F,AllPublicationData!$A:$A,'Publication Table (%)'!$B195,AllPublicationData!$B:$B,'Publication Table (%)'!$C$4,AllPublicationData!$D:$D,'Publication Table (%)'!S$7)/
SUMIFS(AllPublicationData!$E:$E,AllPublicationData!$A:$A,'Publication Table (%)'!$B195,AllPublicationData!$B:$B,'Publication Table (%)'!$C$4,AllPublicationData!$D:$D,'Publication Table (%)'!S$7),
SUMIFS(AllPublicationData!$F:$F,AllPublicationData!$A:$A,'Publication Table (%)'!$B195,AllPublicationData!$B:$B,'Publication Table (%)'!S$7)/
SUMIFS(AllPublicationData!$E:$E,AllPublicationData!$A:$A,'Publication Table (%)'!$B195,AllPublicationData!$B:$B,'Publication Table (%)'!S$7)),
IF('Publication Table (%)'!$C$5="Operations cancelled by patient",
IFERROR(SUMIFS(AllPublicationData!$G:$G,AllPublicationData!$A:$A,'Publication Table (%)'!$B195,AllPublicationData!$B:$B,'Publication Table (%)'!$C$4,AllPublicationData!$D:$D,'Publication Table (%)'!S$7)/
SUMIFS(AllPublicationData!$E:$E,AllPublicationData!$A:$A,'Publication Table (%)'!$B195,AllPublicationData!$B:$B,'Publication Table (%)'!$C$4,AllPublicationData!$D:$D,'Publication Table (%)'!S$7),
SUMIFS(AllPublicationData!$G:$G,AllPublicationData!$A:$A,'Publication Table (%)'!$B195,AllPublicationData!$B:$B,'Publication Table (%)'!S$7)/
SUMIFS(AllPublicationData!$E:$E,AllPublicationData!$A:$A,'Publication Table (%)'!$B195,AllPublicationData!$B:$B,'Publication Table (%)'!S$7)),
IF('Publication Table (%)'!$C$5="Operations cancelled for clinical reasons",
IFERROR(SUMIFS(AllPublicationData!$H:$H,AllPublicationData!$A:$A,'Publication Table (%)'!$B195,AllPublicationData!$B:$B,'Publication Table (%)'!$C$4,AllPublicationData!$D:$D,'Publication Table (%)'!S$7)/
SUMIFS(AllPublicationData!$E:$E,AllPublicationData!$A:$A,'Publication Table (%)'!$B195,AllPublicationData!$B:$B,'Publication Table (%)'!$C$4,AllPublicationData!$D:$D,'Publication Table (%)'!S$7),
SUMIFS(AllPublicationData!$H:$H,AllPublicationData!$A:$A,'Publication Table (%)'!$B195,AllPublicationData!$B:$B,'Publication Table (%)'!S$7)/
SUMIFS(AllPublicationData!$E:$E,AllPublicationData!$A:$A,'Publication Table (%)'!$B195,AllPublicationData!$B:$B,'Publication Table (%)'!S$7)),
IF('Publication Table (%)'!$C$5="Operations cancelled for non-clinical/capacity reasons",
IFERROR(SUMIFS(AllPublicationData!$I:$I,AllPublicationData!$A:$A,'Publication Table (%)'!$B195,AllPublicationData!$B:$B,'Publication Table (%)'!$C$4,AllPublicationData!$D:$D,'Publication Table (%)'!S$7)/
SUMIFS(AllPublicationData!$E:$E,AllPublicationData!$A:$A,'Publication Table (%)'!$B195,AllPublicationData!$B:$B,'Publication Table (%)'!$C$4,AllPublicationData!$D:$D,'Publication Table (%)'!S$7),
SUMIFS(AllPublicationData!$I:$I,AllPublicationData!$A:$A,'Publication Table (%)'!$B195,AllPublicationData!$B:$B,'Publication Table (%)'!S$7)/
SUMIFS(AllPublicationData!$E:$E,AllPublicationData!$A:$A,'Publication Table (%)'!$B195,AllPublicationData!$B:$B,'Publication Table (%)'!S$7)),
IF('Publication Table (%)'!$C$5="Cancellations for other reasons",
IFERROR(SUMIFS(AllPublicationData!$J:$J,AllPublicationData!$A:$A,'Publication Table (%)'!$B195,AllPublicationData!$B:$B,'Publication Table (%)'!$C$4,AllPublicationData!$D:$D,'Publication Table (%)'!S$7)/
SUMIFS(AllPublicationData!$E:$E,AllPublicationData!$A:$A,'Publication Table (%)'!$B195,AllPublicationData!$B:$B,'Publication Table (%)'!$C$4,AllPublicationData!$D:$D,'Publication Table (%)'!S$7),
SUMIFS(AllPublicationData!$J:$J,AllPublicationData!$A:$A,'Publication Table (%)'!$B195,AllPublicationData!$B:$B,'Publication Table (%)'!S$7)/
SUMIFS(AllPublicationData!$E:$E,AllPublicationData!$A:$A,'Publication Table (%)'!$B195,AllPublicationData!$B:$B,'Publication Table (%)'!S$7)))))))</f>
        <v>#DIV/0!</v>
      </c>
    </row>
    <row r="196" spans="3:19" x14ac:dyDescent="0.35">
      <c r="C196" s="112">
        <f>IF('Publication Table (%)'!$C$5="All Cancelled Operations",
SUMIFS(AllPublicationData!$F:$F,AllPublicationData!$A:$A,'Publication Table (%)'!$B196,AllPublicationData!$B:$B,'Publication Table (%)'!$C$4),
IF('Publication Table (%)'!$C$5="Operations cancelled by patient",
SUMIFS(AllPublicationData!$G:$G,AllPublicationData!$A:$A,'Publication Table (%)'!$B196,AllPublicationData!$B:$B,'Publication Table (%)'!$C$4),
IF('Publication Table (%)'!$C$5="Operations cancelled for clinical reasons",
SUMIFS(AllPublicationData!$H:$H,AllPublicationData!$A:$A,'Publication Table (%)'!$B196,AllPublicationData!$B:$B,'Publication Table (%)'!$C$4),
IF('Publication Table (%)'!$C$5="Operations cancelled for non-clinical/capacity reasons",
SUMIFS(AllPublicationData!$I:$I,AllPublicationData!$A:$A,'Publication Table (%)'!$B196,AllPublicationData!$B:$B,'Publication Table (%)'!$C$4),
IF('Publication Table (%)'!$C$5="Cancellations for other reasons",
SUMIFS(AllPublicationData!$J:$J,AllPublicationData!$A:$A,'Publication Table (%)'!$B196,AllPublicationData!$B:$B,'Publication Table (%)'!$C$4))))))+
IF(AND($C$4="NHS Scotland",$C$5="All Cancelled Operations"),
SUMIFS(AllPublicationData!$F:$F,AllPublicationData!$A:$A,'Publication Table (%)'!$B196),
IF(AND($C$4="NHS Scotland",$C$5="Operations cancelled by patient"),
SUMIFS(AllPublicationData!$G:$G,AllPublicationData!$A:$A,'Publication Table (%)'!$B196),
IF(AND($C$4="NHS Scotland",$C$5="Operations cancelled for clinical reasons"),
SUMIFS(AllPublicationData!$H:$H,AllPublicationData!$A:$A,'Publication Table (%)'!$B196),
IF(AND($C$4="NHS Scotland",$C$5="Operations cancelled for non-clinical/capacity reasons"),
SUMIFS(AllPublicationData!$I:$I,AllPublicationData!$A:$A,'Publication Table (%)'!$B196),
IF(AND($C$4="NHS Scotland",$C$5="Cancellations for other reasons"),
SUMIFS(AllPublicationData!$J:$J,AllPublicationData!$A:$A,'Publication Table (%)'!$B196))))))</f>
        <v>0</v>
      </c>
      <c r="D196" s="110" t="e">
        <f>IF(AND('Publication Table (%)'!$C$5="All Cancelled Operations",$C$4&lt;&gt;"NHS Scotland"),
IFERROR(SUMIFS(AllPublicationData!$F:$F,AllPublicationData!$A:$A,'Publication Table (%)'!$B196,AllPublicationData!$B:$B,'Publication Table (%)'!$C$4,AllPublicationData!$D:$D,'Publication Table (%)'!D$7)/
SUMIFS(AllPublicationData!$E:$E,AllPublicationData!$A:$A,'Publication Table (%)'!$B196,AllPublicationData!$B:$B,'Publication Table (%)'!$C$4,AllPublicationData!$D:$D,'Publication Table (%)'!D$7),
SUMIFS(AllPublicationData!$F:$F,AllPublicationData!$A:$A,'Publication Table (%)'!$B196,AllPublicationData!$B:$B,'Publication Table (%)'!D$7)/
SUMIFS(AllPublicationData!$E:$E,AllPublicationData!$A:$A,'Publication Table (%)'!$B196,AllPublicationData!$B:$B,'Publication Table (%)'!D$7)),
IF(AND('Publication Table (%)'!$C$5="Operations cancelled by patient",$C$4&lt;&gt;"NHS Scotland"),
IFERROR(SUMIFS(AllPublicationData!$G:$G,AllPublicationData!$A:$A,'Publication Table (%)'!$B196,AllPublicationData!$B:$B,'Publication Table (%)'!$C$4,AllPublicationData!$D:$D,'Publication Table (%)'!D$7)/
SUMIFS(AllPublicationData!$E:$E,AllPublicationData!$A:$A,'Publication Table (%)'!$B196,AllPublicationData!$B:$B,'Publication Table (%)'!$C$4,AllPublicationData!$D:$D,'Publication Table (%)'!D$7),
SUMIFS(AllPublicationData!$G:$G,AllPublicationData!$A:$A,'Publication Table (%)'!$B196,AllPublicationData!$B:$B,'Publication Table (%)'!D$7)/
SUMIFS(AllPublicationData!$E:$E,AllPublicationData!$A:$A,'Publication Table (%)'!$B196,AllPublicationData!$B:$B,'Publication Table (%)'!D$7)),
IF(AND('Publication Table (%)'!$C$5="Operations cancelled for clinical reasons",$C$4&lt;&gt;"NHS Scotland"),
IFERROR(SUMIFS(AllPublicationData!$H:$H,AllPublicationData!$A:$A,'Publication Table (%)'!$B196,AllPublicationData!$B:$B,'Publication Table (%)'!$C$4,AllPublicationData!$D:$D,'Publication Table (%)'!D$7)/
SUMIFS(AllPublicationData!$E:$E,AllPublicationData!$A:$A,'Publication Table (%)'!$B196,AllPublicationData!$B:$B,'Publication Table (%)'!$C$4,AllPublicationData!$D:$D,'Publication Table (%)'!D$7),
SUMIFS(AllPublicationData!$H:$H,AllPublicationData!$A:$A,'Publication Table (%)'!$B196,AllPublicationData!$B:$B,'Publication Table (%)'!D$7)/
SUMIFS(AllPublicationData!$E:$E,AllPublicationData!$A:$A,'Publication Table (%)'!$B196,AllPublicationData!$B:$B,'Publication Table (%)'!D$7)),
IF(AND('Publication Table (%)'!$C$5="Operations cancelled for non-clinical/capacity reasons",$C$4&lt;&gt;"NHS Scotland"),
IFERROR(SUMIFS(AllPublicationData!$I:$I,AllPublicationData!$A:$A,'Publication Table (%)'!$B196,AllPublicationData!$B:$B,'Publication Table (%)'!$C$4,AllPublicationData!$D:$D,'Publication Table (%)'!D$7)/
SUMIFS(AllPublicationData!$E:$E,AllPublicationData!$A:$A,'Publication Table (%)'!$B196,AllPublicationData!$B:$B,'Publication Table (%)'!$C$4,AllPublicationData!$D:$D,'Publication Table (%)'!D$7),
SUMIFS(AllPublicationData!$I:$I,AllPublicationData!$A:$A,'Publication Table (%)'!$B196,AllPublicationData!$B:$B,'Publication Table (%)'!D$7)/
SUMIFS(AllPublicationData!$E:$E,AllPublicationData!$A:$A,'Publication Table (%)'!$B196,AllPublicationData!$B:$B,'Publication Table (%)'!D$7)),
IF(AND('Publication Table (%)'!$C$5="Cancellations for other reasons",$C$4&lt;&gt;"NHS Scotland"),
IFERROR(SUMIFS(AllPublicationData!$J:$J,AllPublicationData!$A:$A,'Publication Table (%)'!$B196,AllPublicationData!$B:$B,'Publication Table (%)'!$C$4,AllPublicationData!$D:$D,'Publication Table (%)'!D$7)/
SUMIFS(AllPublicationData!$E:$E,AllPublicationData!$A:$A,'Publication Table (%)'!$B196,AllPublicationData!$B:$B,'Publication Table (%)'!$C$4,AllPublicationData!$D:$D,'Publication Table (%)'!D$7),
SUMIFS(AllPublicationData!$J:$J,AllPublicationData!$A:$A,'Publication Table (%)'!$B196,AllPublicationData!$B:$B,'Publication Table (%)'!D$7)/
SUMIFS(AllPublicationData!$E:$E,AllPublicationData!$A:$A,'Publication Table (%)'!$B196,AllPublicationData!$B:$B,'Publication Table (%)'!D$7)),
IF(AND($C$4="NHS Scotland",$C$5="All Cancelled Operations"),
SUMIFS(AllPublicationData!$F:$F,AllPublicationData!$A:$A,'Publication Table'!$B196)/
SUMIFS(AllPublicationData!$E:$E,AllPublicationData!$A:$A,'Publication Table'!$B196),
IF(AND($C$4="NHS Scotland",$C$5="Operations cancelled by patient"),
SUMIFS(AllPublicationData!$G:$G,AllPublicationData!$A:$A,'Publication Table'!$B196)/
SUMIFS(AllPublicationData!$E:$E,AllPublicationData!$A:$A,'Publication Table'!$B196),
IF(AND($C$4="NHS Scotland",$C$5="Operations cancelled for clinical reasons"),
SUMIFS(AllPublicationData!$H:$H,AllPublicationData!$A:$A,'Publication Table'!$B196)/
SUMIFS(AllPublicationData!$E:$E,AllPublicationData!$A:$A,'Publication Table'!$B196),
IF(AND($C$4="NHS Scotland",$C$5="Operations cancelled for non-clinical/capacity reasons"),
SUMIFS(AllPublicationData!$I:$I,AllPublicationData!$A:$A,'Publication Table'!$B196)/
SUMIFS(AllPublicationData!$E:$E,AllPublicationData!$A:$A,'Publication Table'!$B196),
IF(AND($C$4="NHS Scotland",$C$5="Cancellations for other reasons"),
SUMIFS(AllPublicationData!$J:$J,AllPublicationData!$A:$A,'Publication Table'!$B196)/
SUMIFS(AllPublicationData!$E:$E,AllPublicationData!$A:$A,'Publication Table'!$B196)))))))))))</f>
        <v>#DIV/0!</v>
      </c>
      <c r="E196" s="96" t="e">
        <f>IF('Publication Table (%)'!$C$5="All Cancelled Operations",
IFERROR(SUMIFS(AllPublicationData!$F:$F,AllPublicationData!$A:$A,'Publication Table (%)'!$B196,AllPublicationData!$B:$B,'Publication Table (%)'!$C$4,AllPublicationData!$D:$D,'Publication Table (%)'!E$7)/
SUMIFS(AllPublicationData!$E:$E,AllPublicationData!$A:$A,'Publication Table (%)'!$B196,AllPublicationData!$B:$B,'Publication Table (%)'!$C$4,AllPublicationData!$D:$D,'Publication Table (%)'!E$7),
SUMIFS(AllPublicationData!$F:$F,AllPublicationData!$A:$A,'Publication Table (%)'!$B196,AllPublicationData!$B:$B,'Publication Table (%)'!E$7)/
SUMIFS(AllPublicationData!$E:$E,AllPublicationData!$A:$A,'Publication Table (%)'!$B196,AllPublicationData!$B:$B,'Publication Table (%)'!E$7)),
IF('Publication Table (%)'!$C$5="Operations cancelled by patient",
IFERROR(SUMIFS(AllPublicationData!$G:$G,AllPublicationData!$A:$A,'Publication Table (%)'!$B196,AllPublicationData!$B:$B,'Publication Table (%)'!$C$4,AllPublicationData!$D:$D,'Publication Table (%)'!E$7)/
SUMIFS(AllPublicationData!$E:$E,AllPublicationData!$A:$A,'Publication Table (%)'!$B196,AllPublicationData!$B:$B,'Publication Table (%)'!$C$4,AllPublicationData!$D:$D,'Publication Table (%)'!E$7),
SUMIFS(AllPublicationData!$G:$G,AllPublicationData!$A:$A,'Publication Table (%)'!$B196,AllPublicationData!$B:$B,'Publication Table (%)'!E$7)/
SUMIFS(AllPublicationData!$E:$E,AllPublicationData!$A:$A,'Publication Table (%)'!$B196,AllPublicationData!$B:$B,'Publication Table (%)'!E$7)),
IF('Publication Table (%)'!$C$5="Operations cancelled for clinical reasons",
IFERROR(SUMIFS(AllPublicationData!$H:$H,AllPublicationData!$A:$A,'Publication Table (%)'!$B196,AllPublicationData!$B:$B,'Publication Table (%)'!$C$4,AllPublicationData!$D:$D,'Publication Table (%)'!E$7)/
SUMIFS(AllPublicationData!$E:$E,AllPublicationData!$A:$A,'Publication Table (%)'!$B196,AllPublicationData!$B:$B,'Publication Table (%)'!$C$4,AllPublicationData!$D:$D,'Publication Table (%)'!E$7),
SUMIFS(AllPublicationData!$H:$H,AllPublicationData!$A:$A,'Publication Table (%)'!$B196,AllPublicationData!$B:$B,'Publication Table (%)'!E$7)/
SUMIFS(AllPublicationData!$E:$E,AllPublicationData!$A:$A,'Publication Table (%)'!$B196,AllPublicationData!$B:$B,'Publication Table (%)'!E$7)),
IF('Publication Table (%)'!$C$5="Operations cancelled for non-clinical/capacity reasons",
IFERROR(SUMIFS(AllPublicationData!$I:$I,AllPublicationData!$A:$A,'Publication Table (%)'!$B196,AllPublicationData!$B:$B,'Publication Table (%)'!$C$4,AllPublicationData!$D:$D,'Publication Table (%)'!E$7)/
SUMIFS(AllPublicationData!$E:$E,AllPublicationData!$A:$A,'Publication Table (%)'!$B196,AllPublicationData!$B:$B,'Publication Table (%)'!$C$4,AllPublicationData!$D:$D,'Publication Table (%)'!E$7),
SUMIFS(AllPublicationData!$I:$I,AllPublicationData!$A:$A,'Publication Table (%)'!$B196,AllPublicationData!$B:$B,'Publication Table (%)'!E$7)/
SUMIFS(AllPublicationData!$E:$E,AllPublicationData!$A:$A,'Publication Table (%)'!$B196,AllPublicationData!$B:$B,'Publication Table (%)'!E$7)),
IF('Publication Table (%)'!$C$5="Cancellations for other reasons",
IFERROR(SUMIFS(AllPublicationData!$J:$J,AllPublicationData!$A:$A,'Publication Table (%)'!$B196,AllPublicationData!$B:$B,'Publication Table (%)'!$C$4,AllPublicationData!$D:$D,'Publication Table (%)'!E$7)/
SUMIFS(AllPublicationData!$E:$E,AllPublicationData!$A:$A,'Publication Table (%)'!$B196,AllPublicationData!$B:$B,'Publication Table (%)'!$C$4,AllPublicationData!$D:$D,'Publication Table (%)'!E$7),
SUMIFS(AllPublicationData!$J:$J,AllPublicationData!$A:$A,'Publication Table (%)'!$B196,AllPublicationData!$B:$B,'Publication Table (%)'!E$7)/
SUMIFS(AllPublicationData!$E:$E,AllPublicationData!$A:$A,'Publication Table (%)'!$B196,AllPublicationData!$B:$B,'Publication Table (%)'!E$7)))))))</f>
        <v>#DIV/0!</v>
      </c>
      <c r="F196" s="96" t="e">
        <f>IF('Publication Table (%)'!$C$5="All Cancelled Operations",
IFERROR(SUMIFS(AllPublicationData!$F:$F,AllPublicationData!$A:$A,'Publication Table (%)'!$B196,AllPublicationData!$B:$B,'Publication Table (%)'!$C$4,AllPublicationData!$D:$D,'Publication Table (%)'!F$7)/
SUMIFS(AllPublicationData!$E:$E,AllPublicationData!$A:$A,'Publication Table (%)'!$B196,AllPublicationData!$B:$B,'Publication Table (%)'!$C$4,AllPublicationData!$D:$D,'Publication Table (%)'!F$7),
SUMIFS(AllPublicationData!$F:$F,AllPublicationData!$A:$A,'Publication Table (%)'!$B196,AllPublicationData!$B:$B,'Publication Table (%)'!F$7)/
SUMIFS(AllPublicationData!$E:$E,AllPublicationData!$A:$A,'Publication Table (%)'!$B196,AllPublicationData!$B:$B,'Publication Table (%)'!F$7)),
IF('Publication Table (%)'!$C$5="Operations cancelled by patient",
IFERROR(SUMIFS(AllPublicationData!$G:$G,AllPublicationData!$A:$A,'Publication Table (%)'!$B196,AllPublicationData!$B:$B,'Publication Table (%)'!$C$4,AllPublicationData!$D:$D,'Publication Table (%)'!F$7)/
SUMIFS(AllPublicationData!$E:$E,AllPublicationData!$A:$A,'Publication Table (%)'!$B196,AllPublicationData!$B:$B,'Publication Table (%)'!$C$4,AllPublicationData!$D:$D,'Publication Table (%)'!F$7),
SUMIFS(AllPublicationData!$G:$G,AllPublicationData!$A:$A,'Publication Table (%)'!$B196,AllPublicationData!$B:$B,'Publication Table (%)'!F$7)/
SUMIFS(AllPublicationData!$E:$E,AllPublicationData!$A:$A,'Publication Table (%)'!$B196,AllPublicationData!$B:$B,'Publication Table (%)'!F$7)),
IF('Publication Table (%)'!$C$5="Operations cancelled for clinical reasons",
IFERROR(SUMIFS(AllPublicationData!$H:$H,AllPublicationData!$A:$A,'Publication Table (%)'!$B196,AllPublicationData!$B:$B,'Publication Table (%)'!$C$4,AllPublicationData!$D:$D,'Publication Table (%)'!F$7)/
SUMIFS(AllPublicationData!$E:$E,AllPublicationData!$A:$A,'Publication Table (%)'!$B196,AllPublicationData!$B:$B,'Publication Table (%)'!$C$4,AllPublicationData!$D:$D,'Publication Table (%)'!F$7),
SUMIFS(AllPublicationData!$H:$H,AllPublicationData!$A:$A,'Publication Table (%)'!$B196,AllPublicationData!$B:$B,'Publication Table (%)'!F$7)/
SUMIFS(AllPublicationData!$E:$E,AllPublicationData!$A:$A,'Publication Table (%)'!$B196,AllPublicationData!$B:$B,'Publication Table (%)'!F$7)),
IF('Publication Table (%)'!$C$5="Operations cancelled for non-clinical/capacity reasons",
IFERROR(SUMIFS(AllPublicationData!$I:$I,AllPublicationData!$A:$A,'Publication Table (%)'!$B196,AllPublicationData!$B:$B,'Publication Table (%)'!$C$4,AllPublicationData!$D:$D,'Publication Table (%)'!F$7)/
SUMIFS(AllPublicationData!$E:$E,AllPublicationData!$A:$A,'Publication Table (%)'!$B196,AllPublicationData!$B:$B,'Publication Table (%)'!$C$4,AllPublicationData!$D:$D,'Publication Table (%)'!F$7),
SUMIFS(AllPublicationData!$I:$I,AllPublicationData!$A:$A,'Publication Table (%)'!$B196,AllPublicationData!$B:$B,'Publication Table (%)'!F$7)/
SUMIFS(AllPublicationData!$E:$E,AllPublicationData!$A:$A,'Publication Table (%)'!$B196,AllPublicationData!$B:$B,'Publication Table (%)'!F$7)),
IF('Publication Table (%)'!$C$5="Cancellations for other reasons",
IFERROR(SUMIFS(AllPublicationData!$J:$J,AllPublicationData!$A:$A,'Publication Table (%)'!$B196,AllPublicationData!$B:$B,'Publication Table (%)'!$C$4,AllPublicationData!$D:$D,'Publication Table (%)'!F$7)/
SUMIFS(AllPublicationData!$E:$E,AllPublicationData!$A:$A,'Publication Table (%)'!$B196,AllPublicationData!$B:$B,'Publication Table (%)'!$C$4,AllPublicationData!$D:$D,'Publication Table (%)'!F$7),
SUMIFS(AllPublicationData!$J:$J,AllPublicationData!$A:$A,'Publication Table (%)'!$B196,AllPublicationData!$B:$B,'Publication Table (%)'!F$7)/
SUMIFS(AllPublicationData!$E:$E,AllPublicationData!$A:$A,'Publication Table (%)'!$B196,AllPublicationData!$B:$B,'Publication Table (%)'!F$7)))))))</f>
        <v>#DIV/0!</v>
      </c>
      <c r="G196" s="96" t="e">
        <f>IF('Publication Table (%)'!$C$5="All Cancelled Operations",
IFERROR(SUMIFS(AllPublicationData!$F:$F,AllPublicationData!$A:$A,'Publication Table (%)'!$B196,AllPublicationData!$B:$B,'Publication Table (%)'!$C$4,AllPublicationData!$D:$D,'Publication Table (%)'!G$7)/
SUMIFS(AllPublicationData!$E:$E,AllPublicationData!$A:$A,'Publication Table (%)'!$B196,AllPublicationData!$B:$B,'Publication Table (%)'!$C$4,AllPublicationData!$D:$D,'Publication Table (%)'!G$7),
SUMIFS(AllPublicationData!$F:$F,AllPublicationData!$A:$A,'Publication Table (%)'!$B196,AllPublicationData!$B:$B,'Publication Table (%)'!G$7)/
SUMIFS(AllPublicationData!$E:$E,AllPublicationData!$A:$A,'Publication Table (%)'!$B196,AllPublicationData!$B:$B,'Publication Table (%)'!G$7)),
IF('Publication Table (%)'!$C$5="Operations cancelled by patient",
IFERROR(SUMIFS(AllPublicationData!$G:$G,AllPublicationData!$A:$A,'Publication Table (%)'!$B196,AllPublicationData!$B:$B,'Publication Table (%)'!$C$4,AllPublicationData!$D:$D,'Publication Table (%)'!G$7)/
SUMIFS(AllPublicationData!$E:$E,AllPublicationData!$A:$A,'Publication Table (%)'!$B196,AllPublicationData!$B:$B,'Publication Table (%)'!$C$4,AllPublicationData!$D:$D,'Publication Table (%)'!G$7),
SUMIFS(AllPublicationData!$G:$G,AllPublicationData!$A:$A,'Publication Table (%)'!$B196,AllPublicationData!$B:$B,'Publication Table (%)'!G$7)/
SUMIFS(AllPublicationData!$E:$E,AllPublicationData!$A:$A,'Publication Table (%)'!$B196,AllPublicationData!$B:$B,'Publication Table (%)'!G$7)),
IF('Publication Table (%)'!$C$5="Operations cancelled for clinical reasons",
IFERROR(SUMIFS(AllPublicationData!$H:$H,AllPublicationData!$A:$A,'Publication Table (%)'!$B196,AllPublicationData!$B:$B,'Publication Table (%)'!$C$4,AllPublicationData!$D:$D,'Publication Table (%)'!G$7)/
SUMIFS(AllPublicationData!$E:$E,AllPublicationData!$A:$A,'Publication Table (%)'!$B196,AllPublicationData!$B:$B,'Publication Table (%)'!$C$4,AllPublicationData!$D:$D,'Publication Table (%)'!G$7),
SUMIFS(AllPublicationData!$H:$H,AllPublicationData!$A:$A,'Publication Table (%)'!$B196,AllPublicationData!$B:$B,'Publication Table (%)'!G$7)/
SUMIFS(AllPublicationData!$E:$E,AllPublicationData!$A:$A,'Publication Table (%)'!$B196,AllPublicationData!$B:$B,'Publication Table (%)'!G$7)),
IF('Publication Table (%)'!$C$5="Operations cancelled for non-clinical/capacity reasons",
IFERROR(SUMIFS(AllPublicationData!$I:$I,AllPublicationData!$A:$A,'Publication Table (%)'!$B196,AllPublicationData!$B:$B,'Publication Table (%)'!$C$4,AllPublicationData!$D:$D,'Publication Table (%)'!G$7)/
SUMIFS(AllPublicationData!$E:$E,AllPublicationData!$A:$A,'Publication Table (%)'!$B196,AllPublicationData!$B:$B,'Publication Table (%)'!$C$4,AllPublicationData!$D:$D,'Publication Table (%)'!G$7),
SUMIFS(AllPublicationData!$I:$I,AllPublicationData!$A:$A,'Publication Table (%)'!$B196,AllPublicationData!$B:$B,'Publication Table (%)'!G$7)/
SUMIFS(AllPublicationData!$E:$E,AllPublicationData!$A:$A,'Publication Table (%)'!$B196,AllPublicationData!$B:$B,'Publication Table (%)'!G$7)),
IF('Publication Table (%)'!$C$5="Cancellations for other reasons",
IFERROR(SUMIFS(AllPublicationData!$J:$J,AllPublicationData!$A:$A,'Publication Table (%)'!$B196,AllPublicationData!$B:$B,'Publication Table (%)'!$C$4,AllPublicationData!$D:$D,'Publication Table (%)'!G$7)/
SUMIFS(AllPublicationData!$E:$E,AllPublicationData!$A:$A,'Publication Table (%)'!$B196,AllPublicationData!$B:$B,'Publication Table (%)'!$C$4,AllPublicationData!$D:$D,'Publication Table (%)'!G$7),
SUMIFS(AllPublicationData!$J:$J,AllPublicationData!$A:$A,'Publication Table (%)'!$B196,AllPublicationData!$B:$B,'Publication Table (%)'!G$7)/
SUMIFS(AllPublicationData!$E:$E,AllPublicationData!$A:$A,'Publication Table (%)'!$B196,AllPublicationData!$B:$B,'Publication Table (%)'!G$7)))))))</f>
        <v>#DIV/0!</v>
      </c>
      <c r="H196" s="96" t="e">
        <f>IF('Publication Table (%)'!$C$5="All Cancelled Operations",
IFERROR(SUMIFS(AllPublicationData!$F:$F,AllPublicationData!$A:$A,'Publication Table (%)'!$B196,AllPublicationData!$B:$B,'Publication Table (%)'!$C$4,AllPublicationData!$D:$D,'Publication Table (%)'!H$7)/
SUMIFS(AllPublicationData!$E:$E,AllPublicationData!$A:$A,'Publication Table (%)'!$B196,AllPublicationData!$B:$B,'Publication Table (%)'!$C$4,AllPublicationData!$D:$D,'Publication Table (%)'!H$7),
SUMIFS(AllPublicationData!$F:$F,AllPublicationData!$A:$A,'Publication Table (%)'!$B196,AllPublicationData!$B:$B,'Publication Table (%)'!H$7)/
SUMIFS(AllPublicationData!$E:$E,AllPublicationData!$A:$A,'Publication Table (%)'!$B196,AllPublicationData!$B:$B,'Publication Table (%)'!H$7)),
IF('Publication Table (%)'!$C$5="Operations cancelled by patient",
IFERROR(SUMIFS(AllPublicationData!$G:$G,AllPublicationData!$A:$A,'Publication Table (%)'!$B196,AllPublicationData!$B:$B,'Publication Table (%)'!$C$4,AllPublicationData!$D:$D,'Publication Table (%)'!H$7)/
SUMIFS(AllPublicationData!$E:$E,AllPublicationData!$A:$A,'Publication Table (%)'!$B196,AllPublicationData!$B:$B,'Publication Table (%)'!$C$4,AllPublicationData!$D:$D,'Publication Table (%)'!H$7),
SUMIFS(AllPublicationData!$G:$G,AllPublicationData!$A:$A,'Publication Table (%)'!$B196,AllPublicationData!$B:$B,'Publication Table (%)'!H$7)/
SUMIFS(AllPublicationData!$E:$E,AllPublicationData!$A:$A,'Publication Table (%)'!$B196,AllPublicationData!$B:$B,'Publication Table (%)'!H$7)),
IF('Publication Table (%)'!$C$5="Operations cancelled for clinical reasons",
IFERROR(SUMIFS(AllPublicationData!$H:$H,AllPublicationData!$A:$A,'Publication Table (%)'!$B196,AllPublicationData!$B:$B,'Publication Table (%)'!$C$4,AllPublicationData!$D:$D,'Publication Table (%)'!H$7)/
SUMIFS(AllPublicationData!$E:$E,AllPublicationData!$A:$A,'Publication Table (%)'!$B196,AllPublicationData!$B:$B,'Publication Table (%)'!$C$4,AllPublicationData!$D:$D,'Publication Table (%)'!H$7),
SUMIFS(AllPublicationData!$H:$H,AllPublicationData!$A:$A,'Publication Table (%)'!$B196,AllPublicationData!$B:$B,'Publication Table (%)'!H$7)/
SUMIFS(AllPublicationData!$E:$E,AllPublicationData!$A:$A,'Publication Table (%)'!$B196,AllPublicationData!$B:$B,'Publication Table (%)'!H$7)),
IF('Publication Table (%)'!$C$5="Operations cancelled for non-clinical/capacity reasons",
IFERROR(SUMIFS(AllPublicationData!$I:$I,AllPublicationData!$A:$A,'Publication Table (%)'!$B196,AllPublicationData!$B:$B,'Publication Table (%)'!$C$4,AllPublicationData!$D:$D,'Publication Table (%)'!H$7)/
SUMIFS(AllPublicationData!$E:$E,AllPublicationData!$A:$A,'Publication Table (%)'!$B196,AllPublicationData!$B:$B,'Publication Table (%)'!$C$4,AllPublicationData!$D:$D,'Publication Table (%)'!H$7),
SUMIFS(AllPublicationData!$I:$I,AllPublicationData!$A:$A,'Publication Table (%)'!$B196,AllPublicationData!$B:$B,'Publication Table (%)'!H$7)/
SUMIFS(AllPublicationData!$E:$E,AllPublicationData!$A:$A,'Publication Table (%)'!$B196,AllPublicationData!$B:$B,'Publication Table (%)'!H$7)),
IF('Publication Table (%)'!$C$5="Cancellations for other reasons",
IFERROR(SUMIFS(AllPublicationData!$J:$J,AllPublicationData!$A:$A,'Publication Table (%)'!$B196,AllPublicationData!$B:$B,'Publication Table (%)'!$C$4,AllPublicationData!$D:$D,'Publication Table (%)'!H$7)/
SUMIFS(AllPublicationData!$E:$E,AllPublicationData!$A:$A,'Publication Table (%)'!$B196,AllPublicationData!$B:$B,'Publication Table (%)'!$C$4,AllPublicationData!$D:$D,'Publication Table (%)'!H$7),
SUMIFS(AllPublicationData!$J:$J,AllPublicationData!$A:$A,'Publication Table (%)'!$B196,AllPublicationData!$B:$B,'Publication Table (%)'!H$7)/
SUMIFS(AllPublicationData!$E:$E,AllPublicationData!$A:$A,'Publication Table (%)'!$B196,AllPublicationData!$B:$B,'Publication Table (%)'!H$7)))))))</f>
        <v>#DIV/0!</v>
      </c>
      <c r="I196" s="96" t="e">
        <f>IF('Publication Table (%)'!$C$5="All Cancelled Operations",
IFERROR(SUMIFS(AllPublicationData!$F:$F,AllPublicationData!$A:$A,'Publication Table (%)'!$B196,AllPublicationData!$B:$B,'Publication Table (%)'!$C$4,AllPublicationData!$D:$D,'Publication Table (%)'!I$7)/
SUMIFS(AllPublicationData!$E:$E,AllPublicationData!$A:$A,'Publication Table (%)'!$B196,AllPublicationData!$B:$B,'Publication Table (%)'!$C$4,AllPublicationData!$D:$D,'Publication Table (%)'!I$7),
SUMIFS(AllPublicationData!$F:$F,AllPublicationData!$A:$A,'Publication Table (%)'!$B196,AllPublicationData!$B:$B,'Publication Table (%)'!I$7)/
SUMIFS(AllPublicationData!$E:$E,AllPublicationData!$A:$A,'Publication Table (%)'!$B196,AllPublicationData!$B:$B,'Publication Table (%)'!I$7)),
IF('Publication Table (%)'!$C$5="Operations cancelled by patient",
IFERROR(SUMIFS(AllPublicationData!$G:$G,AllPublicationData!$A:$A,'Publication Table (%)'!$B196,AllPublicationData!$B:$B,'Publication Table (%)'!$C$4,AllPublicationData!$D:$D,'Publication Table (%)'!I$7)/
SUMIFS(AllPublicationData!$E:$E,AllPublicationData!$A:$A,'Publication Table (%)'!$B196,AllPublicationData!$B:$B,'Publication Table (%)'!$C$4,AllPublicationData!$D:$D,'Publication Table (%)'!I$7),
SUMIFS(AllPublicationData!$G:$G,AllPublicationData!$A:$A,'Publication Table (%)'!$B196,AllPublicationData!$B:$B,'Publication Table (%)'!I$7)/
SUMIFS(AllPublicationData!$E:$E,AllPublicationData!$A:$A,'Publication Table (%)'!$B196,AllPublicationData!$B:$B,'Publication Table (%)'!I$7)),
IF('Publication Table (%)'!$C$5="Operations cancelled for clinical reasons",
IFERROR(SUMIFS(AllPublicationData!$H:$H,AllPublicationData!$A:$A,'Publication Table (%)'!$B196,AllPublicationData!$B:$B,'Publication Table (%)'!$C$4,AllPublicationData!$D:$D,'Publication Table (%)'!I$7)/
SUMIFS(AllPublicationData!$E:$E,AllPublicationData!$A:$A,'Publication Table (%)'!$B196,AllPublicationData!$B:$B,'Publication Table (%)'!$C$4,AllPublicationData!$D:$D,'Publication Table (%)'!I$7),
SUMIFS(AllPublicationData!$H:$H,AllPublicationData!$A:$A,'Publication Table (%)'!$B196,AllPublicationData!$B:$B,'Publication Table (%)'!I$7)/
SUMIFS(AllPublicationData!$E:$E,AllPublicationData!$A:$A,'Publication Table (%)'!$B196,AllPublicationData!$B:$B,'Publication Table (%)'!I$7)),
IF('Publication Table (%)'!$C$5="Operations cancelled for non-clinical/capacity reasons",
IFERROR(SUMIFS(AllPublicationData!$I:$I,AllPublicationData!$A:$A,'Publication Table (%)'!$B196,AllPublicationData!$B:$B,'Publication Table (%)'!$C$4,AllPublicationData!$D:$D,'Publication Table (%)'!I$7)/
SUMIFS(AllPublicationData!$E:$E,AllPublicationData!$A:$A,'Publication Table (%)'!$B196,AllPublicationData!$B:$B,'Publication Table (%)'!$C$4,AllPublicationData!$D:$D,'Publication Table (%)'!I$7),
SUMIFS(AllPublicationData!$I:$I,AllPublicationData!$A:$A,'Publication Table (%)'!$B196,AllPublicationData!$B:$B,'Publication Table (%)'!I$7)/
SUMIFS(AllPublicationData!$E:$E,AllPublicationData!$A:$A,'Publication Table (%)'!$B196,AllPublicationData!$B:$B,'Publication Table (%)'!I$7)),
IF('Publication Table (%)'!$C$5="Cancellations for other reasons",
IFERROR(SUMIFS(AllPublicationData!$J:$J,AllPublicationData!$A:$A,'Publication Table (%)'!$B196,AllPublicationData!$B:$B,'Publication Table (%)'!$C$4,AllPublicationData!$D:$D,'Publication Table (%)'!I$7)/
SUMIFS(AllPublicationData!$E:$E,AllPublicationData!$A:$A,'Publication Table (%)'!$B196,AllPublicationData!$B:$B,'Publication Table (%)'!$C$4,AllPublicationData!$D:$D,'Publication Table (%)'!I$7),
SUMIFS(AllPublicationData!$J:$J,AllPublicationData!$A:$A,'Publication Table (%)'!$B196,AllPublicationData!$B:$B,'Publication Table (%)'!I$7)/
SUMIFS(AllPublicationData!$E:$E,AllPublicationData!$A:$A,'Publication Table (%)'!$B196,AllPublicationData!$B:$B,'Publication Table (%)'!I$7)))))))</f>
        <v>#DIV/0!</v>
      </c>
      <c r="J196" s="96" t="e">
        <f>IF('Publication Table (%)'!$C$5="All Cancelled Operations",
IFERROR(SUMIFS(AllPublicationData!$F:$F,AllPublicationData!$A:$A,'Publication Table (%)'!$B196,AllPublicationData!$B:$B,'Publication Table (%)'!$C$4,AllPublicationData!$D:$D,'Publication Table (%)'!J$7)/
SUMIFS(AllPublicationData!$E:$E,AllPublicationData!$A:$A,'Publication Table (%)'!$B196,AllPublicationData!$B:$B,'Publication Table (%)'!$C$4,AllPublicationData!$D:$D,'Publication Table (%)'!J$7),
SUMIFS(AllPublicationData!$F:$F,AllPublicationData!$A:$A,'Publication Table (%)'!$B196,AllPublicationData!$B:$B,'Publication Table (%)'!J$7)/
SUMIFS(AllPublicationData!$E:$E,AllPublicationData!$A:$A,'Publication Table (%)'!$B196,AllPublicationData!$B:$B,'Publication Table (%)'!J$7)),
IF('Publication Table (%)'!$C$5="Operations cancelled by patient",
IFERROR(SUMIFS(AllPublicationData!$G:$G,AllPublicationData!$A:$A,'Publication Table (%)'!$B196,AllPublicationData!$B:$B,'Publication Table (%)'!$C$4,AllPublicationData!$D:$D,'Publication Table (%)'!J$7)/
SUMIFS(AllPublicationData!$E:$E,AllPublicationData!$A:$A,'Publication Table (%)'!$B196,AllPublicationData!$B:$B,'Publication Table (%)'!$C$4,AllPublicationData!$D:$D,'Publication Table (%)'!J$7),
SUMIFS(AllPublicationData!$G:$G,AllPublicationData!$A:$A,'Publication Table (%)'!$B196,AllPublicationData!$B:$B,'Publication Table (%)'!J$7)/
SUMIFS(AllPublicationData!$E:$E,AllPublicationData!$A:$A,'Publication Table (%)'!$B196,AllPublicationData!$B:$B,'Publication Table (%)'!J$7)),
IF('Publication Table (%)'!$C$5="Operations cancelled for clinical reasons",
IFERROR(SUMIFS(AllPublicationData!$H:$H,AllPublicationData!$A:$A,'Publication Table (%)'!$B196,AllPublicationData!$B:$B,'Publication Table (%)'!$C$4,AllPublicationData!$D:$D,'Publication Table (%)'!J$7)/
SUMIFS(AllPublicationData!$E:$E,AllPublicationData!$A:$A,'Publication Table (%)'!$B196,AllPublicationData!$B:$B,'Publication Table (%)'!$C$4,AllPublicationData!$D:$D,'Publication Table (%)'!J$7),
SUMIFS(AllPublicationData!$H:$H,AllPublicationData!$A:$A,'Publication Table (%)'!$B196,AllPublicationData!$B:$B,'Publication Table (%)'!J$7)/
SUMIFS(AllPublicationData!$E:$E,AllPublicationData!$A:$A,'Publication Table (%)'!$B196,AllPublicationData!$B:$B,'Publication Table (%)'!J$7)),
IF('Publication Table (%)'!$C$5="Operations cancelled for non-clinical/capacity reasons",
IFERROR(SUMIFS(AllPublicationData!$I:$I,AllPublicationData!$A:$A,'Publication Table (%)'!$B196,AllPublicationData!$B:$B,'Publication Table (%)'!$C$4,AllPublicationData!$D:$D,'Publication Table (%)'!J$7)/
SUMIFS(AllPublicationData!$E:$E,AllPublicationData!$A:$A,'Publication Table (%)'!$B196,AllPublicationData!$B:$B,'Publication Table (%)'!$C$4,AllPublicationData!$D:$D,'Publication Table (%)'!J$7),
SUMIFS(AllPublicationData!$I:$I,AllPublicationData!$A:$A,'Publication Table (%)'!$B196,AllPublicationData!$B:$B,'Publication Table (%)'!J$7)/
SUMIFS(AllPublicationData!$E:$E,AllPublicationData!$A:$A,'Publication Table (%)'!$B196,AllPublicationData!$B:$B,'Publication Table (%)'!J$7)),
IF('Publication Table (%)'!$C$5="Cancellations for other reasons",
IFERROR(SUMIFS(AllPublicationData!$J:$J,AllPublicationData!$A:$A,'Publication Table (%)'!$B196,AllPublicationData!$B:$B,'Publication Table (%)'!$C$4,AllPublicationData!$D:$D,'Publication Table (%)'!J$7)/
SUMIFS(AllPublicationData!$E:$E,AllPublicationData!$A:$A,'Publication Table (%)'!$B196,AllPublicationData!$B:$B,'Publication Table (%)'!$C$4,AllPublicationData!$D:$D,'Publication Table (%)'!J$7),
SUMIFS(AllPublicationData!$J:$J,AllPublicationData!$A:$A,'Publication Table (%)'!$B196,AllPublicationData!$B:$B,'Publication Table (%)'!J$7)/
SUMIFS(AllPublicationData!$E:$E,AllPublicationData!$A:$A,'Publication Table (%)'!$B196,AllPublicationData!$B:$B,'Publication Table (%)'!J$7)))))))</f>
        <v>#DIV/0!</v>
      </c>
      <c r="K196" s="96" t="e">
        <f>IF('Publication Table (%)'!$C$5="All Cancelled Operations",
IFERROR(SUMIFS(AllPublicationData!$F:$F,AllPublicationData!$A:$A,'Publication Table (%)'!$B196,AllPublicationData!$B:$B,'Publication Table (%)'!$C$4,AllPublicationData!$D:$D,'Publication Table (%)'!K$7)/
SUMIFS(AllPublicationData!$E:$E,AllPublicationData!$A:$A,'Publication Table (%)'!$B196,AllPublicationData!$B:$B,'Publication Table (%)'!$C$4,AllPublicationData!$D:$D,'Publication Table (%)'!K$7),
SUMIFS(AllPublicationData!$F:$F,AllPublicationData!$A:$A,'Publication Table (%)'!$B196,AllPublicationData!$B:$B,'Publication Table (%)'!K$7)/
SUMIFS(AllPublicationData!$E:$E,AllPublicationData!$A:$A,'Publication Table (%)'!$B196,AllPublicationData!$B:$B,'Publication Table (%)'!K$7)),
IF('Publication Table (%)'!$C$5="Operations cancelled by patient",
IFERROR(SUMIFS(AllPublicationData!$G:$G,AllPublicationData!$A:$A,'Publication Table (%)'!$B196,AllPublicationData!$B:$B,'Publication Table (%)'!$C$4,AllPublicationData!$D:$D,'Publication Table (%)'!K$7)/
SUMIFS(AllPublicationData!$E:$E,AllPublicationData!$A:$A,'Publication Table (%)'!$B196,AllPublicationData!$B:$B,'Publication Table (%)'!$C$4,AllPublicationData!$D:$D,'Publication Table (%)'!K$7),
SUMIFS(AllPublicationData!$G:$G,AllPublicationData!$A:$A,'Publication Table (%)'!$B196,AllPublicationData!$B:$B,'Publication Table (%)'!K$7)/
SUMIFS(AllPublicationData!$E:$E,AllPublicationData!$A:$A,'Publication Table (%)'!$B196,AllPublicationData!$B:$B,'Publication Table (%)'!K$7)),
IF('Publication Table (%)'!$C$5="Operations cancelled for clinical reasons",
IFERROR(SUMIFS(AllPublicationData!$H:$H,AllPublicationData!$A:$A,'Publication Table (%)'!$B196,AllPublicationData!$B:$B,'Publication Table (%)'!$C$4,AllPublicationData!$D:$D,'Publication Table (%)'!K$7)/
SUMIFS(AllPublicationData!$E:$E,AllPublicationData!$A:$A,'Publication Table (%)'!$B196,AllPublicationData!$B:$B,'Publication Table (%)'!$C$4,AllPublicationData!$D:$D,'Publication Table (%)'!K$7),
SUMIFS(AllPublicationData!$H:$H,AllPublicationData!$A:$A,'Publication Table (%)'!$B196,AllPublicationData!$B:$B,'Publication Table (%)'!K$7)/
SUMIFS(AllPublicationData!$E:$E,AllPublicationData!$A:$A,'Publication Table (%)'!$B196,AllPublicationData!$B:$B,'Publication Table (%)'!K$7)),
IF('Publication Table (%)'!$C$5="Operations cancelled for non-clinical/capacity reasons",
IFERROR(SUMIFS(AllPublicationData!$I:$I,AllPublicationData!$A:$A,'Publication Table (%)'!$B196,AllPublicationData!$B:$B,'Publication Table (%)'!$C$4,AllPublicationData!$D:$D,'Publication Table (%)'!K$7)/
SUMIFS(AllPublicationData!$E:$E,AllPublicationData!$A:$A,'Publication Table (%)'!$B196,AllPublicationData!$B:$B,'Publication Table (%)'!$C$4,AllPublicationData!$D:$D,'Publication Table (%)'!K$7),
SUMIFS(AllPublicationData!$I:$I,AllPublicationData!$A:$A,'Publication Table (%)'!$B196,AllPublicationData!$B:$B,'Publication Table (%)'!K$7)/
SUMIFS(AllPublicationData!$E:$E,AllPublicationData!$A:$A,'Publication Table (%)'!$B196,AllPublicationData!$B:$B,'Publication Table (%)'!K$7)),
IF('Publication Table (%)'!$C$5="Cancellations for other reasons",
IFERROR(SUMIFS(AllPublicationData!$J:$J,AllPublicationData!$A:$A,'Publication Table (%)'!$B196,AllPublicationData!$B:$B,'Publication Table (%)'!$C$4,AllPublicationData!$D:$D,'Publication Table (%)'!K$7)/
SUMIFS(AllPublicationData!$E:$E,AllPublicationData!$A:$A,'Publication Table (%)'!$B196,AllPublicationData!$B:$B,'Publication Table (%)'!$C$4,AllPublicationData!$D:$D,'Publication Table (%)'!K$7),
SUMIFS(AllPublicationData!$J:$J,AllPublicationData!$A:$A,'Publication Table (%)'!$B196,AllPublicationData!$B:$B,'Publication Table (%)'!K$7)/
SUMIFS(AllPublicationData!$E:$E,AllPublicationData!$A:$A,'Publication Table (%)'!$B196,AllPublicationData!$B:$B,'Publication Table (%)'!K$7)))))))</f>
        <v>#DIV/0!</v>
      </c>
      <c r="L196" s="96" t="e">
        <f>IF('Publication Table (%)'!$C$5="All Cancelled Operations",
IFERROR(SUMIFS(AllPublicationData!$F:$F,AllPublicationData!$A:$A,'Publication Table (%)'!$B196,AllPublicationData!$B:$B,'Publication Table (%)'!$C$4,AllPublicationData!$D:$D,'Publication Table (%)'!L$7)/
SUMIFS(AllPublicationData!$E:$E,AllPublicationData!$A:$A,'Publication Table (%)'!$B196,AllPublicationData!$B:$B,'Publication Table (%)'!$C$4,AllPublicationData!$D:$D,'Publication Table (%)'!L$7),
SUMIFS(AllPublicationData!$F:$F,AllPublicationData!$A:$A,'Publication Table (%)'!$B196,AllPublicationData!$B:$B,'Publication Table (%)'!L$7)/
SUMIFS(AllPublicationData!$E:$E,AllPublicationData!$A:$A,'Publication Table (%)'!$B196,AllPublicationData!$B:$B,'Publication Table (%)'!L$7)),
IF('Publication Table (%)'!$C$5="Operations cancelled by patient",
IFERROR(SUMIFS(AllPublicationData!$G:$G,AllPublicationData!$A:$A,'Publication Table (%)'!$B196,AllPublicationData!$B:$B,'Publication Table (%)'!$C$4,AllPublicationData!$D:$D,'Publication Table (%)'!L$7)/
SUMIFS(AllPublicationData!$E:$E,AllPublicationData!$A:$A,'Publication Table (%)'!$B196,AllPublicationData!$B:$B,'Publication Table (%)'!$C$4,AllPublicationData!$D:$D,'Publication Table (%)'!L$7),
SUMIFS(AllPublicationData!$G:$G,AllPublicationData!$A:$A,'Publication Table (%)'!$B196,AllPublicationData!$B:$B,'Publication Table (%)'!L$7)/
SUMIFS(AllPublicationData!$E:$E,AllPublicationData!$A:$A,'Publication Table (%)'!$B196,AllPublicationData!$B:$B,'Publication Table (%)'!L$7)),
IF('Publication Table (%)'!$C$5="Operations cancelled for clinical reasons",
IFERROR(SUMIFS(AllPublicationData!$H:$H,AllPublicationData!$A:$A,'Publication Table (%)'!$B196,AllPublicationData!$B:$B,'Publication Table (%)'!$C$4,AllPublicationData!$D:$D,'Publication Table (%)'!L$7)/
SUMIFS(AllPublicationData!$E:$E,AllPublicationData!$A:$A,'Publication Table (%)'!$B196,AllPublicationData!$B:$B,'Publication Table (%)'!$C$4,AllPublicationData!$D:$D,'Publication Table (%)'!L$7),
SUMIFS(AllPublicationData!$H:$H,AllPublicationData!$A:$A,'Publication Table (%)'!$B196,AllPublicationData!$B:$B,'Publication Table (%)'!L$7)/
SUMIFS(AllPublicationData!$E:$E,AllPublicationData!$A:$A,'Publication Table (%)'!$B196,AllPublicationData!$B:$B,'Publication Table (%)'!L$7)),
IF('Publication Table (%)'!$C$5="Operations cancelled for non-clinical/capacity reasons",
IFERROR(SUMIFS(AllPublicationData!$I:$I,AllPublicationData!$A:$A,'Publication Table (%)'!$B196,AllPublicationData!$B:$B,'Publication Table (%)'!$C$4,AllPublicationData!$D:$D,'Publication Table (%)'!L$7)/
SUMIFS(AllPublicationData!$E:$E,AllPublicationData!$A:$A,'Publication Table (%)'!$B196,AllPublicationData!$B:$B,'Publication Table (%)'!$C$4,AllPublicationData!$D:$D,'Publication Table (%)'!L$7),
SUMIFS(AllPublicationData!$I:$I,AllPublicationData!$A:$A,'Publication Table (%)'!$B196,AllPublicationData!$B:$B,'Publication Table (%)'!L$7)/
SUMIFS(AllPublicationData!$E:$E,AllPublicationData!$A:$A,'Publication Table (%)'!$B196,AllPublicationData!$B:$B,'Publication Table (%)'!L$7)),
IF('Publication Table (%)'!$C$5="Cancellations for other reasons",
IFERROR(SUMIFS(AllPublicationData!$J:$J,AllPublicationData!$A:$A,'Publication Table (%)'!$B196,AllPublicationData!$B:$B,'Publication Table (%)'!$C$4,AllPublicationData!$D:$D,'Publication Table (%)'!L$7)/
SUMIFS(AllPublicationData!$E:$E,AllPublicationData!$A:$A,'Publication Table (%)'!$B196,AllPublicationData!$B:$B,'Publication Table (%)'!$C$4,AllPublicationData!$D:$D,'Publication Table (%)'!L$7),
SUMIFS(AllPublicationData!$J:$J,AllPublicationData!$A:$A,'Publication Table (%)'!$B196,AllPublicationData!$B:$B,'Publication Table (%)'!L$7)/
SUMIFS(AllPublicationData!$E:$E,AllPublicationData!$A:$A,'Publication Table (%)'!$B196,AllPublicationData!$B:$B,'Publication Table (%)'!L$7)))))))</f>
        <v>#DIV/0!</v>
      </c>
      <c r="M196" s="96" t="e">
        <f>IF('Publication Table (%)'!$C$5="All Cancelled Operations",
IFERROR(SUMIFS(AllPublicationData!$F:$F,AllPublicationData!$A:$A,'Publication Table (%)'!$B196,AllPublicationData!$B:$B,'Publication Table (%)'!$C$4,AllPublicationData!$D:$D,'Publication Table (%)'!M$7)/
SUMIFS(AllPublicationData!$E:$E,AllPublicationData!$A:$A,'Publication Table (%)'!$B196,AllPublicationData!$B:$B,'Publication Table (%)'!$C$4,AllPublicationData!$D:$D,'Publication Table (%)'!M$7),
SUMIFS(AllPublicationData!$F:$F,AllPublicationData!$A:$A,'Publication Table (%)'!$B196,AllPublicationData!$B:$B,'Publication Table (%)'!M$7)/
SUMIFS(AllPublicationData!$E:$E,AllPublicationData!$A:$A,'Publication Table (%)'!$B196,AllPublicationData!$B:$B,'Publication Table (%)'!M$7)),
IF('Publication Table (%)'!$C$5="Operations cancelled by patient",
IFERROR(SUMIFS(AllPublicationData!$G:$G,AllPublicationData!$A:$A,'Publication Table (%)'!$B196,AllPublicationData!$B:$B,'Publication Table (%)'!$C$4,AllPublicationData!$D:$D,'Publication Table (%)'!M$7)/
SUMIFS(AllPublicationData!$E:$E,AllPublicationData!$A:$A,'Publication Table (%)'!$B196,AllPublicationData!$B:$B,'Publication Table (%)'!$C$4,AllPublicationData!$D:$D,'Publication Table (%)'!M$7),
SUMIFS(AllPublicationData!$G:$G,AllPublicationData!$A:$A,'Publication Table (%)'!$B196,AllPublicationData!$B:$B,'Publication Table (%)'!M$7)/
SUMIFS(AllPublicationData!$E:$E,AllPublicationData!$A:$A,'Publication Table (%)'!$B196,AllPublicationData!$B:$B,'Publication Table (%)'!M$7)),
IF('Publication Table (%)'!$C$5="Operations cancelled for clinical reasons",
IFERROR(SUMIFS(AllPublicationData!$H:$H,AllPublicationData!$A:$A,'Publication Table (%)'!$B196,AllPublicationData!$B:$B,'Publication Table (%)'!$C$4,AllPublicationData!$D:$D,'Publication Table (%)'!M$7)/
SUMIFS(AllPublicationData!$E:$E,AllPublicationData!$A:$A,'Publication Table (%)'!$B196,AllPublicationData!$B:$B,'Publication Table (%)'!$C$4,AllPublicationData!$D:$D,'Publication Table (%)'!M$7),
SUMIFS(AllPublicationData!$H:$H,AllPublicationData!$A:$A,'Publication Table (%)'!$B196,AllPublicationData!$B:$B,'Publication Table (%)'!M$7)/
SUMIFS(AllPublicationData!$E:$E,AllPublicationData!$A:$A,'Publication Table (%)'!$B196,AllPublicationData!$B:$B,'Publication Table (%)'!M$7)),
IF('Publication Table (%)'!$C$5="Operations cancelled for non-clinical/capacity reasons",
IFERROR(SUMIFS(AllPublicationData!$I:$I,AllPublicationData!$A:$A,'Publication Table (%)'!$B196,AllPublicationData!$B:$B,'Publication Table (%)'!$C$4,AllPublicationData!$D:$D,'Publication Table (%)'!M$7)/
SUMIFS(AllPublicationData!$E:$E,AllPublicationData!$A:$A,'Publication Table (%)'!$B196,AllPublicationData!$B:$B,'Publication Table (%)'!$C$4,AllPublicationData!$D:$D,'Publication Table (%)'!M$7),
SUMIFS(AllPublicationData!$I:$I,AllPublicationData!$A:$A,'Publication Table (%)'!$B196,AllPublicationData!$B:$B,'Publication Table (%)'!M$7)/
SUMIFS(AllPublicationData!$E:$E,AllPublicationData!$A:$A,'Publication Table (%)'!$B196,AllPublicationData!$B:$B,'Publication Table (%)'!M$7)),
IF('Publication Table (%)'!$C$5="Cancellations for other reasons",
IFERROR(SUMIFS(AllPublicationData!$J:$J,AllPublicationData!$A:$A,'Publication Table (%)'!$B196,AllPublicationData!$B:$B,'Publication Table (%)'!$C$4,AllPublicationData!$D:$D,'Publication Table (%)'!M$7)/
SUMIFS(AllPublicationData!$E:$E,AllPublicationData!$A:$A,'Publication Table (%)'!$B196,AllPublicationData!$B:$B,'Publication Table (%)'!$C$4,AllPublicationData!$D:$D,'Publication Table (%)'!M$7),
SUMIFS(AllPublicationData!$J:$J,AllPublicationData!$A:$A,'Publication Table (%)'!$B196,AllPublicationData!$B:$B,'Publication Table (%)'!M$7)/
SUMIFS(AllPublicationData!$E:$E,AllPublicationData!$A:$A,'Publication Table (%)'!$B196,AllPublicationData!$B:$B,'Publication Table (%)'!M$7)))))))</f>
        <v>#DIV/0!</v>
      </c>
      <c r="N196" s="96" t="e">
        <f>IF('Publication Table (%)'!$C$5="All Cancelled Operations",
IFERROR(SUMIFS(AllPublicationData!$F:$F,AllPublicationData!$A:$A,'Publication Table (%)'!$B196,AllPublicationData!$B:$B,'Publication Table (%)'!$C$4,AllPublicationData!$D:$D,'Publication Table (%)'!N$7)/
SUMIFS(AllPublicationData!$E:$E,AllPublicationData!$A:$A,'Publication Table (%)'!$B196,AllPublicationData!$B:$B,'Publication Table (%)'!$C$4,AllPublicationData!$D:$D,'Publication Table (%)'!N$7),
SUMIFS(AllPublicationData!$F:$F,AllPublicationData!$A:$A,'Publication Table (%)'!$B196,AllPublicationData!$B:$B,'Publication Table (%)'!N$7)/
SUMIFS(AllPublicationData!$E:$E,AllPublicationData!$A:$A,'Publication Table (%)'!$B196,AllPublicationData!$B:$B,'Publication Table (%)'!N$7)),
IF('Publication Table (%)'!$C$5="Operations cancelled by patient",
IFERROR(SUMIFS(AllPublicationData!$G:$G,AllPublicationData!$A:$A,'Publication Table (%)'!$B196,AllPublicationData!$B:$B,'Publication Table (%)'!$C$4,AllPublicationData!$D:$D,'Publication Table (%)'!N$7)/
SUMIFS(AllPublicationData!$E:$E,AllPublicationData!$A:$A,'Publication Table (%)'!$B196,AllPublicationData!$B:$B,'Publication Table (%)'!$C$4,AllPublicationData!$D:$D,'Publication Table (%)'!N$7),
SUMIFS(AllPublicationData!$G:$G,AllPublicationData!$A:$A,'Publication Table (%)'!$B196,AllPublicationData!$B:$B,'Publication Table (%)'!N$7)/
SUMIFS(AllPublicationData!$E:$E,AllPublicationData!$A:$A,'Publication Table (%)'!$B196,AllPublicationData!$B:$B,'Publication Table (%)'!N$7)),
IF('Publication Table (%)'!$C$5="Operations cancelled for clinical reasons",
IFERROR(SUMIFS(AllPublicationData!$H:$H,AllPublicationData!$A:$A,'Publication Table (%)'!$B196,AllPublicationData!$B:$B,'Publication Table (%)'!$C$4,AllPublicationData!$D:$D,'Publication Table (%)'!N$7)/
SUMIFS(AllPublicationData!$E:$E,AllPublicationData!$A:$A,'Publication Table (%)'!$B196,AllPublicationData!$B:$B,'Publication Table (%)'!$C$4,AllPublicationData!$D:$D,'Publication Table (%)'!N$7),
SUMIFS(AllPublicationData!$H:$H,AllPublicationData!$A:$A,'Publication Table (%)'!$B196,AllPublicationData!$B:$B,'Publication Table (%)'!N$7)/
SUMIFS(AllPublicationData!$E:$E,AllPublicationData!$A:$A,'Publication Table (%)'!$B196,AllPublicationData!$B:$B,'Publication Table (%)'!N$7)),
IF('Publication Table (%)'!$C$5="Operations cancelled for non-clinical/capacity reasons",
IFERROR(SUMIFS(AllPublicationData!$I:$I,AllPublicationData!$A:$A,'Publication Table (%)'!$B196,AllPublicationData!$B:$B,'Publication Table (%)'!$C$4,AllPublicationData!$D:$D,'Publication Table (%)'!N$7)/
SUMIFS(AllPublicationData!$E:$E,AllPublicationData!$A:$A,'Publication Table (%)'!$B196,AllPublicationData!$B:$B,'Publication Table (%)'!$C$4,AllPublicationData!$D:$D,'Publication Table (%)'!N$7),
SUMIFS(AllPublicationData!$I:$I,AllPublicationData!$A:$A,'Publication Table (%)'!$B196,AllPublicationData!$B:$B,'Publication Table (%)'!N$7)/
SUMIFS(AllPublicationData!$E:$E,AllPublicationData!$A:$A,'Publication Table (%)'!$B196,AllPublicationData!$B:$B,'Publication Table (%)'!N$7)),
IF('Publication Table (%)'!$C$5="Cancellations for other reasons",
IFERROR(SUMIFS(AllPublicationData!$J:$J,AllPublicationData!$A:$A,'Publication Table (%)'!$B196,AllPublicationData!$B:$B,'Publication Table (%)'!$C$4,AllPublicationData!$D:$D,'Publication Table (%)'!N$7)/
SUMIFS(AllPublicationData!$E:$E,AllPublicationData!$A:$A,'Publication Table (%)'!$B196,AllPublicationData!$B:$B,'Publication Table (%)'!$C$4,AllPublicationData!$D:$D,'Publication Table (%)'!N$7),
SUMIFS(AllPublicationData!$J:$J,AllPublicationData!$A:$A,'Publication Table (%)'!$B196,AllPublicationData!$B:$B,'Publication Table (%)'!N$7)/
SUMIFS(AllPublicationData!$E:$E,AllPublicationData!$A:$A,'Publication Table (%)'!$B196,AllPublicationData!$B:$B,'Publication Table (%)'!N$7)))))))</f>
        <v>#DIV/0!</v>
      </c>
      <c r="O196" s="96" t="e">
        <f>IF('Publication Table (%)'!$C$5="All Cancelled Operations",
IFERROR(SUMIFS(AllPublicationData!$F:$F,AllPublicationData!$A:$A,'Publication Table (%)'!$B196,AllPublicationData!$B:$B,'Publication Table (%)'!$C$4,AllPublicationData!$D:$D,'Publication Table (%)'!O$7)/
SUMIFS(AllPublicationData!$E:$E,AllPublicationData!$A:$A,'Publication Table (%)'!$B196,AllPublicationData!$B:$B,'Publication Table (%)'!$C$4,AllPublicationData!$D:$D,'Publication Table (%)'!O$7),
SUMIFS(AllPublicationData!$F:$F,AllPublicationData!$A:$A,'Publication Table (%)'!$B196,AllPublicationData!$B:$B,'Publication Table (%)'!O$7)/
SUMIFS(AllPublicationData!$E:$E,AllPublicationData!$A:$A,'Publication Table (%)'!$B196,AllPublicationData!$B:$B,'Publication Table (%)'!O$7)),
IF('Publication Table (%)'!$C$5="Operations cancelled by patient",
IFERROR(SUMIFS(AllPublicationData!$G:$G,AllPublicationData!$A:$A,'Publication Table (%)'!$B196,AllPublicationData!$B:$B,'Publication Table (%)'!$C$4,AllPublicationData!$D:$D,'Publication Table (%)'!O$7)/
SUMIFS(AllPublicationData!$E:$E,AllPublicationData!$A:$A,'Publication Table (%)'!$B196,AllPublicationData!$B:$B,'Publication Table (%)'!$C$4,AllPublicationData!$D:$D,'Publication Table (%)'!O$7),
SUMIFS(AllPublicationData!$G:$G,AllPublicationData!$A:$A,'Publication Table (%)'!$B196,AllPublicationData!$B:$B,'Publication Table (%)'!O$7)/
SUMIFS(AllPublicationData!$E:$E,AllPublicationData!$A:$A,'Publication Table (%)'!$B196,AllPublicationData!$B:$B,'Publication Table (%)'!O$7)),
IF('Publication Table (%)'!$C$5="Operations cancelled for clinical reasons",
IFERROR(SUMIFS(AllPublicationData!$H:$H,AllPublicationData!$A:$A,'Publication Table (%)'!$B196,AllPublicationData!$B:$B,'Publication Table (%)'!$C$4,AllPublicationData!$D:$D,'Publication Table (%)'!O$7)/
SUMIFS(AllPublicationData!$E:$E,AllPublicationData!$A:$A,'Publication Table (%)'!$B196,AllPublicationData!$B:$B,'Publication Table (%)'!$C$4,AllPublicationData!$D:$D,'Publication Table (%)'!O$7),
SUMIFS(AllPublicationData!$H:$H,AllPublicationData!$A:$A,'Publication Table (%)'!$B196,AllPublicationData!$B:$B,'Publication Table (%)'!O$7)/
SUMIFS(AllPublicationData!$E:$E,AllPublicationData!$A:$A,'Publication Table (%)'!$B196,AllPublicationData!$B:$B,'Publication Table (%)'!O$7)),
IF('Publication Table (%)'!$C$5="Operations cancelled for non-clinical/capacity reasons",
IFERROR(SUMIFS(AllPublicationData!$I:$I,AllPublicationData!$A:$A,'Publication Table (%)'!$B196,AllPublicationData!$B:$B,'Publication Table (%)'!$C$4,AllPublicationData!$D:$D,'Publication Table (%)'!O$7)/
SUMIFS(AllPublicationData!$E:$E,AllPublicationData!$A:$A,'Publication Table (%)'!$B196,AllPublicationData!$B:$B,'Publication Table (%)'!$C$4,AllPublicationData!$D:$D,'Publication Table (%)'!O$7),
SUMIFS(AllPublicationData!$I:$I,AllPublicationData!$A:$A,'Publication Table (%)'!$B196,AllPublicationData!$B:$B,'Publication Table (%)'!O$7)/
SUMIFS(AllPublicationData!$E:$E,AllPublicationData!$A:$A,'Publication Table (%)'!$B196,AllPublicationData!$B:$B,'Publication Table (%)'!O$7)),
IF('Publication Table (%)'!$C$5="Cancellations for other reasons",
IFERROR(SUMIFS(AllPublicationData!$J:$J,AllPublicationData!$A:$A,'Publication Table (%)'!$B196,AllPublicationData!$B:$B,'Publication Table (%)'!$C$4,AllPublicationData!$D:$D,'Publication Table (%)'!O$7)/
SUMIFS(AllPublicationData!$E:$E,AllPublicationData!$A:$A,'Publication Table (%)'!$B196,AllPublicationData!$B:$B,'Publication Table (%)'!$C$4,AllPublicationData!$D:$D,'Publication Table (%)'!O$7),
SUMIFS(AllPublicationData!$J:$J,AllPublicationData!$A:$A,'Publication Table (%)'!$B196,AllPublicationData!$B:$B,'Publication Table (%)'!O$7)/
SUMIFS(AllPublicationData!$E:$E,AllPublicationData!$A:$A,'Publication Table (%)'!$B196,AllPublicationData!$B:$B,'Publication Table (%)'!O$7)))))))</f>
        <v>#DIV/0!</v>
      </c>
      <c r="P196" s="96" t="e">
        <f>IF('Publication Table (%)'!$C$5="All Cancelled Operations",
IFERROR(SUMIFS(AllPublicationData!$F:$F,AllPublicationData!$A:$A,'Publication Table (%)'!$B196,AllPublicationData!$B:$B,'Publication Table (%)'!$C$4,AllPublicationData!$D:$D,'Publication Table (%)'!P$7)/
SUMIFS(AllPublicationData!$E:$E,AllPublicationData!$A:$A,'Publication Table (%)'!$B196,AllPublicationData!$B:$B,'Publication Table (%)'!$C$4,AllPublicationData!$D:$D,'Publication Table (%)'!P$7),
SUMIFS(AllPublicationData!$F:$F,AllPublicationData!$A:$A,'Publication Table (%)'!$B196,AllPublicationData!$B:$B,'Publication Table (%)'!P$7)/
SUMIFS(AllPublicationData!$E:$E,AllPublicationData!$A:$A,'Publication Table (%)'!$B196,AllPublicationData!$B:$B,'Publication Table (%)'!P$7)),
IF('Publication Table (%)'!$C$5="Operations cancelled by patient",
IFERROR(SUMIFS(AllPublicationData!$G:$G,AllPublicationData!$A:$A,'Publication Table (%)'!$B196,AllPublicationData!$B:$B,'Publication Table (%)'!$C$4,AllPublicationData!$D:$D,'Publication Table (%)'!P$7)/
SUMIFS(AllPublicationData!$E:$E,AllPublicationData!$A:$A,'Publication Table (%)'!$B196,AllPublicationData!$B:$B,'Publication Table (%)'!$C$4,AllPublicationData!$D:$D,'Publication Table (%)'!P$7),
SUMIFS(AllPublicationData!$G:$G,AllPublicationData!$A:$A,'Publication Table (%)'!$B196,AllPublicationData!$B:$B,'Publication Table (%)'!P$7)/
SUMIFS(AllPublicationData!$E:$E,AllPublicationData!$A:$A,'Publication Table (%)'!$B196,AllPublicationData!$B:$B,'Publication Table (%)'!P$7)),
IF('Publication Table (%)'!$C$5="Operations cancelled for clinical reasons",
IFERROR(SUMIFS(AllPublicationData!$H:$H,AllPublicationData!$A:$A,'Publication Table (%)'!$B196,AllPublicationData!$B:$B,'Publication Table (%)'!$C$4,AllPublicationData!$D:$D,'Publication Table (%)'!P$7)/
SUMIFS(AllPublicationData!$E:$E,AllPublicationData!$A:$A,'Publication Table (%)'!$B196,AllPublicationData!$B:$B,'Publication Table (%)'!$C$4,AllPublicationData!$D:$D,'Publication Table (%)'!P$7),
SUMIFS(AllPublicationData!$H:$H,AllPublicationData!$A:$A,'Publication Table (%)'!$B196,AllPublicationData!$B:$B,'Publication Table (%)'!P$7)/
SUMIFS(AllPublicationData!$E:$E,AllPublicationData!$A:$A,'Publication Table (%)'!$B196,AllPublicationData!$B:$B,'Publication Table (%)'!P$7)),
IF('Publication Table (%)'!$C$5="Operations cancelled for non-clinical/capacity reasons",
IFERROR(SUMIFS(AllPublicationData!$I:$I,AllPublicationData!$A:$A,'Publication Table (%)'!$B196,AllPublicationData!$B:$B,'Publication Table (%)'!$C$4,AllPublicationData!$D:$D,'Publication Table (%)'!P$7)/
SUMIFS(AllPublicationData!$E:$E,AllPublicationData!$A:$A,'Publication Table (%)'!$B196,AllPublicationData!$B:$B,'Publication Table (%)'!$C$4,AllPublicationData!$D:$D,'Publication Table (%)'!P$7),
SUMIFS(AllPublicationData!$I:$I,AllPublicationData!$A:$A,'Publication Table (%)'!$B196,AllPublicationData!$B:$B,'Publication Table (%)'!P$7)/
SUMIFS(AllPublicationData!$E:$E,AllPublicationData!$A:$A,'Publication Table (%)'!$B196,AllPublicationData!$B:$B,'Publication Table (%)'!P$7)),
IF('Publication Table (%)'!$C$5="Cancellations for other reasons",
IFERROR(SUMIFS(AllPublicationData!$J:$J,AllPublicationData!$A:$A,'Publication Table (%)'!$B196,AllPublicationData!$B:$B,'Publication Table (%)'!$C$4,AllPublicationData!$D:$D,'Publication Table (%)'!P$7)/
SUMIFS(AllPublicationData!$E:$E,AllPublicationData!$A:$A,'Publication Table (%)'!$B196,AllPublicationData!$B:$B,'Publication Table (%)'!$C$4,AllPublicationData!$D:$D,'Publication Table (%)'!P$7),
SUMIFS(AllPublicationData!$J:$J,AllPublicationData!$A:$A,'Publication Table (%)'!$B196,AllPublicationData!$B:$B,'Publication Table (%)'!P$7)/
SUMIFS(AllPublicationData!$E:$E,AllPublicationData!$A:$A,'Publication Table (%)'!$B196,AllPublicationData!$B:$B,'Publication Table (%)'!P$7)))))))</f>
        <v>#DIV/0!</v>
      </c>
      <c r="Q196" s="96" t="e">
        <f>IF('Publication Table (%)'!$C$5="All Cancelled Operations",
IFERROR(SUMIFS(AllPublicationData!$F:$F,AllPublicationData!$A:$A,'Publication Table (%)'!$B196,AllPublicationData!$B:$B,'Publication Table (%)'!$C$4,AllPublicationData!$D:$D,'Publication Table (%)'!Q$7)/
SUMIFS(AllPublicationData!$E:$E,AllPublicationData!$A:$A,'Publication Table (%)'!$B196,AllPublicationData!$B:$B,'Publication Table (%)'!$C$4,AllPublicationData!$D:$D,'Publication Table (%)'!Q$7),
SUMIFS(AllPublicationData!$F:$F,AllPublicationData!$A:$A,'Publication Table (%)'!$B196,AllPublicationData!$B:$B,'Publication Table (%)'!Q$7)/
SUMIFS(AllPublicationData!$E:$E,AllPublicationData!$A:$A,'Publication Table (%)'!$B196,AllPublicationData!$B:$B,'Publication Table (%)'!Q$7)),
IF('Publication Table (%)'!$C$5="Operations cancelled by patient",
IFERROR(SUMIFS(AllPublicationData!$G:$G,AllPublicationData!$A:$A,'Publication Table (%)'!$B196,AllPublicationData!$B:$B,'Publication Table (%)'!$C$4,AllPublicationData!$D:$D,'Publication Table (%)'!Q$7)/
SUMIFS(AllPublicationData!$E:$E,AllPublicationData!$A:$A,'Publication Table (%)'!$B196,AllPublicationData!$B:$B,'Publication Table (%)'!$C$4,AllPublicationData!$D:$D,'Publication Table (%)'!Q$7),
SUMIFS(AllPublicationData!$G:$G,AllPublicationData!$A:$A,'Publication Table (%)'!$B196,AllPublicationData!$B:$B,'Publication Table (%)'!Q$7)/
SUMIFS(AllPublicationData!$E:$E,AllPublicationData!$A:$A,'Publication Table (%)'!$B196,AllPublicationData!$B:$B,'Publication Table (%)'!Q$7)),
IF('Publication Table (%)'!$C$5="Operations cancelled for clinical reasons",
IFERROR(SUMIFS(AllPublicationData!$H:$H,AllPublicationData!$A:$A,'Publication Table (%)'!$B196,AllPublicationData!$B:$B,'Publication Table (%)'!$C$4,AllPublicationData!$D:$D,'Publication Table (%)'!Q$7)/
SUMIFS(AllPublicationData!$E:$E,AllPublicationData!$A:$A,'Publication Table (%)'!$B196,AllPublicationData!$B:$B,'Publication Table (%)'!$C$4,AllPublicationData!$D:$D,'Publication Table (%)'!Q$7),
SUMIFS(AllPublicationData!$H:$H,AllPublicationData!$A:$A,'Publication Table (%)'!$B196,AllPublicationData!$B:$B,'Publication Table (%)'!Q$7)/
SUMIFS(AllPublicationData!$E:$E,AllPublicationData!$A:$A,'Publication Table (%)'!$B196,AllPublicationData!$B:$B,'Publication Table (%)'!Q$7)),
IF('Publication Table (%)'!$C$5="Operations cancelled for non-clinical/capacity reasons",
IFERROR(SUMIFS(AllPublicationData!$I:$I,AllPublicationData!$A:$A,'Publication Table (%)'!$B196,AllPublicationData!$B:$B,'Publication Table (%)'!$C$4,AllPublicationData!$D:$D,'Publication Table (%)'!Q$7)/
SUMIFS(AllPublicationData!$E:$E,AllPublicationData!$A:$A,'Publication Table (%)'!$B196,AllPublicationData!$B:$B,'Publication Table (%)'!$C$4,AllPublicationData!$D:$D,'Publication Table (%)'!Q$7),
SUMIFS(AllPublicationData!$I:$I,AllPublicationData!$A:$A,'Publication Table (%)'!$B196,AllPublicationData!$B:$B,'Publication Table (%)'!Q$7)/
SUMIFS(AllPublicationData!$E:$E,AllPublicationData!$A:$A,'Publication Table (%)'!$B196,AllPublicationData!$B:$B,'Publication Table (%)'!Q$7)),
IF('Publication Table (%)'!$C$5="Cancellations for other reasons",
IFERROR(SUMIFS(AllPublicationData!$J:$J,AllPublicationData!$A:$A,'Publication Table (%)'!$B196,AllPublicationData!$B:$B,'Publication Table (%)'!$C$4,AllPublicationData!$D:$D,'Publication Table (%)'!Q$7)/
SUMIFS(AllPublicationData!$E:$E,AllPublicationData!$A:$A,'Publication Table (%)'!$B196,AllPublicationData!$B:$B,'Publication Table (%)'!$C$4,AllPublicationData!$D:$D,'Publication Table (%)'!Q$7),
SUMIFS(AllPublicationData!$J:$J,AllPublicationData!$A:$A,'Publication Table (%)'!$B196,AllPublicationData!$B:$B,'Publication Table (%)'!Q$7)/
SUMIFS(AllPublicationData!$E:$E,AllPublicationData!$A:$A,'Publication Table (%)'!$B196,AllPublicationData!$B:$B,'Publication Table (%)'!Q$7)))))))</f>
        <v>#DIV/0!</v>
      </c>
      <c r="R196" s="96" t="e">
        <f>IF('Publication Table (%)'!$C$5="All Cancelled Operations",
IFERROR(SUMIFS(AllPublicationData!$F:$F,AllPublicationData!$A:$A,'Publication Table (%)'!$B196,AllPublicationData!$B:$B,'Publication Table (%)'!$C$4,AllPublicationData!$D:$D,'Publication Table (%)'!R$7)/
SUMIFS(AllPublicationData!$E:$E,AllPublicationData!$A:$A,'Publication Table (%)'!$B196,AllPublicationData!$B:$B,'Publication Table (%)'!$C$4,AllPublicationData!$D:$D,'Publication Table (%)'!R$7),
SUMIFS(AllPublicationData!$F:$F,AllPublicationData!$A:$A,'Publication Table (%)'!$B196,AllPublicationData!$B:$B,'Publication Table (%)'!R$7)/
SUMIFS(AllPublicationData!$E:$E,AllPublicationData!$A:$A,'Publication Table (%)'!$B196,AllPublicationData!$B:$B,'Publication Table (%)'!R$7)),
IF('Publication Table (%)'!$C$5="Operations cancelled by patient",
IFERROR(SUMIFS(AllPublicationData!$G:$G,AllPublicationData!$A:$A,'Publication Table (%)'!$B196,AllPublicationData!$B:$B,'Publication Table (%)'!$C$4,AllPublicationData!$D:$D,'Publication Table (%)'!R$7)/
SUMIFS(AllPublicationData!$E:$E,AllPublicationData!$A:$A,'Publication Table (%)'!$B196,AllPublicationData!$B:$B,'Publication Table (%)'!$C$4,AllPublicationData!$D:$D,'Publication Table (%)'!R$7),
SUMIFS(AllPublicationData!$G:$G,AllPublicationData!$A:$A,'Publication Table (%)'!$B196,AllPublicationData!$B:$B,'Publication Table (%)'!R$7)/
SUMIFS(AllPublicationData!$E:$E,AllPublicationData!$A:$A,'Publication Table (%)'!$B196,AllPublicationData!$B:$B,'Publication Table (%)'!R$7)),
IF('Publication Table (%)'!$C$5="Operations cancelled for clinical reasons",
IFERROR(SUMIFS(AllPublicationData!$H:$H,AllPublicationData!$A:$A,'Publication Table (%)'!$B196,AllPublicationData!$B:$B,'Publication Table (%)'!$C$4,AllPublicationData!$D:$D,'Publication Table (%)'!R$7)/
SUMIFS(AllPublicationData!$E:$E,AllPublicationData!$A:$A,'Publication Table (%)'!$B196,AllPublicationData!$B:$B,'Publication Table (%)'!$C$4,AllPublicationData!$D:$D,'Publication Table (%)'!R$7),
SUMIFS(AllPublicationData!$H:$H,AllPublicationData!$A:$A,'Publication Table (%)'!$B196,AllPublicationData!$B:$B,'Publication Table (%)'!R$7)/
SUMIFS(AllPublicationData!$E:$E,AllPublicationData!$A:$A,'Publication Table (%)'!$B196,AllPublicationData!$B:$B,'Publication Table (%)'!R$7)),
IF('Publication Table (%)'!$C$5="Operations cancelled for non-clinical/capacity reasons",
IFERROR(SUMIFS(AllPublicationData!$I:$I,AllPublicationData!$A:$A,'Publication Table (%)'!$B196,AllPublicationData!$B:$B,'Publication Table (%)'!$C$4,AllPublicationData!$D:$D,'Publication Table (%)'!R$7)/
SUMIFS(AllPublicationData!$E:$E,AllPublicationData!$A:$A,'Publication Table (%)'!$B196,AllPublicationData!$B:$B,'Publication Table (%)'!$C$4,AllPublicationData!$D:$D,'Publication Table (%)'!R$7),
SUMIFS(AllPublicationData!$I:$I,AllPublicationData!$A:$A,'Publication Table (%)'!$B196,AllPublicationData!$B:$B,'Publication Table (%)'!R$7)/
SUMIFS(AllPublicationData!$E:$E,AllPublicationData!$A:$A,'Publication Table (%)'!$B196,AllPublicationData!$B:$B,'Publication Table (%)'!R$7)),
IF('Publication Table (%)'!$C$5="Cancellations for other reasons",
IFERROR(SUMIFS(AllPublicationData!$J:$J,AllPublicationData!$A:$A,'Publication Table (%)'!$B196,AllPublicationData!$B:$B,'Publication Table (%)'!$C$4,AllPublicationData!$D:$D,'Publication Table (%)'!R$7)/
SUMIFS(AllPublicationData!$E:$E,AllPublicationData!$A:$A,'Publication Table (%)'!$B196,AllPublicationData!$B:$B,'Publication Table (%)'!$C$4,AllPublicationData!$D:$D,'Publication Table (%)'!R$7),
SUMIFS(AllPublicationData!$J:$J,AllPublicationData!$A:$A,'Publication Table (%)'!$B196,AllPublicationData!$B:$B,'Publication Table (%)'!R$7)/
SUMIFS(AllPublicationData!$E:$E,AllPublicationData!$A:$A,'Publication Table (%)'!$B196,AllPublicationData!$B:$B,'Publication Table (%)'!R$7)))))))</f>
        <v>#DIV/0!</v>
      </c>
      <c r="S196" s="96" t="e">
        <f>IF('Publication Table (%)'!$C$5="All Cancelled Operations",
IFERROR(SUMIFS(AllPublicationData!$F:$F,AllPublicationData!$A:$A,'Publication Table (%)'!$B196,AllPublicationData!$B:$B,'Publication Table (%)'!$C$4,AllPublicationData!$D:$D,'Publication Table (%)'!S$7)/
SUMIFS(AllPublicationData!$E:$E,AllPublicationData!$A:$A,'Publication Table (%)'!$B196,AllPublicationData!$B:$B,'Publication Table (%)'!$C$4,AllPublicationData!$D:$D,'Publication Table (%)'!S$7),
SUMIFS(AllPublicationData!$F:$F,AllPublicationData!$A:$A,'Publication Table (%)'!$B196,AllPublicationData!$B:$B,'Publication Table (%)'!S$7)/
SUMIFS(AllPublicationData!$E:$E,AllPublicationData!$A:$A,'Publication Table (%)'!$B196,AllPublicationData!$B:$B,'Publication Table (%)'!S$7)),
IF('Publication Table (%)'!$C$5="Operations cancelled by patient",
IFERROR(SUMIFS(AllPublicationData!$G:$G,AllPublicationData!$A:$A,'Publication Table (%)'!$B196,AllPublicationData!$B:$B,'Publication Table (%)'!$C$4,AllPublicationData!$D:$D,'Publication Table (%)'!S$7)/
SUMIFS(AllPublicationData!$E:$E,AllPublicationData!$A:$A,'Publication Table (%)'!$B196,AllPublicationData!$B:$B,'Publication Table (%)'!$C$4,AllPublicationData!$D:$D,'Publication Table (%)'!S$7),
SUMIFS(AllPublicationData!$G:$G,AllPublicationData!$A:$A,'Publication Table (%)'!$B196,AllPublicationData!$B:$B,'Publication Table (%)'!S$7)/
SUMIFS(AllPublicationData!$E:$E,AllPublicationData!$A:$A,'Publication Table (%)'!$B196,AllPublicationData!$B:$B,'Publication Table (%)'!S$7)),
IF('Publication Table (%)'!$C$5="Operations cancelled for clinical reasons",
IFERROR(SUMIFS(AllPublicationData!$H:$H,AllPublicationData!$A:$A,'Publication Table (%)'!$B196,AllPublicationData!$B:$B,'Publication Table (%)'!$C$4,AllPublicationData!$D:$D,'Publication Table (%)'!S$7)/
SUMIFS(AllPublicationData!$E:$E,AllPublicationData!$A:$A,'Publication Table (%)'!$B196,AllPublicationData!$B:$B,'Publication Table (%)'!$C$4,AllPublicationData!$D:$D,'Publication Table (%)'!S$7),
SUMIFS(AllPublicationData!$H:$H,AllPublicationData!$A:$A,'Publication Table (%)'!$B196,AllPublicationData!$B:$B,'Publication Table (%)'!S$7)/
SUMIFS(AllPublicationData!$E:$E,AllPublicationData!$A:$A,'Publication Table (%)'!$B196,AllPublicationData!$B:$B,'Publication Table (%)'!S$7)),
IF('Publication Table (%)'!$C$5="Operations cancelled for non-clinical/capacity reasons",
IFERROR(SUMIFS(AllPublicationData!$I:$I,AllPublicationData!$A:$A,'Publication Table (%)'!$B196,AllPublicationData!$B:$B,'Publication Table (%)'!$C$4,AllPublicationData!$D:$D,'Publication Table (%)'!S$7)/
SUMIFS(AllPublicationData!$E:$E,AllPublicationData!$A:$A,'Publication Table (%)'!$B196,AllPublicationData!$B:$B,'Publication Table (%)'!$C$4,AllPublicationData!$D:$D,'Publication Table (%)'!S$7),
SUMIFS(AllPublicationData!$I:$I,AllPublicationData!$A:$A,'Publication Table (%)'!$B196,AllPublicationData!$B:$B,'Publication Table (%)'!S$7)/
SUMIFS(AllPublicationData!$E:$E,AllPublicationData!$A:$A,'Publication Table (%)'!$B196,AllPublicationData!$B:$B,'Publication Table (%)'!S$7)),
IF('Publication Table (%)'!$C$5="Cancellations for other reasons",
IFERROR(SUMIFS(AllPublicationData!$J:$J,AllPublicationData!$A:$A,'Publication Table (%)'!$B196,AllPublicationData!$B:$B,'Publication Table (%)'!$C$4,AllPublicationData!$D:$D,'Publication Table (%)'!S$7)/
SUMIFS(AllPublicationData!$E:$E,AllPublicationData!$A:$A,'Publication Table (%)'!$B196,AllPublicationData!$B:$B,'Publication Table (%)'!$C$4,AllPublicationData!$D:$D,'Publication Table (%)'!S$7),
SUMIFS(AllPublicationData!$J:$J,AllPublicationData!$A:$A,'Publication Table (%)'!$B196,AllPublicationData!$B:$B,'Publication Table (%)'!S$7)/
SUMIFS(AllPublicationData!$E:$E,AllPublicationData!$A:$A,'Publication Table (%)'!$B196,AllPublicationData!$B:$B,'Publication Table (%)'!S$7)))))))</f>
        <v>#DIV/0!</v>
      </c>
    </row>
    <row r="197" spans="3:19" x14ac:dyDescent="0.35">
      <c r="C197" s="112">
        <f>IF('Publication Table (%)'!$C$5="All Cancelled Operations",
SUMIFS(AllPublicationData!$F:$F,AllPublicationData!$A:$A,'Publication Table (%)'!$B197,AllPublicationData!$B:$B,'Publication Table (%)'!$C$4),
IF('Publication Table (%)'!$C$5="Operations cancelled by patient",
SUMIFS(AllPublicationData!$G:$G,AllPublicationData!$A:$A,'Publication Table (%)'!$B197,AllPublicationData!$B:$B,'Publication Table (%)'!$C$4),
IF('Publication Table (%)'!$C$5="Operations cancelled for clinical reasons",
SUMIFS(AllPublicationData!$H:$H,AllPublicationData!$A:$A,'Publication Table (%)'!$B197,AllPublicationData!$B:$B,'Publication Table (%)'!$C$4),
IF('Publication Table (%)'!$C$5="Operations cancelled for non-clinical/capacity reasons",
SUMIFS(AllPublicationData!$I:$I,AllPublicationData!$A:$A,'Publication Table (%)'!$B197,AllPublicationData!$B:$B,'Publication Table (%)'!$C$4),
IF('Publication Table (%)'!$C$5="Cancellations for other reasons",
SUMIFS(AllPublicationData!$J:$J,AllPublicationData!$A:$A,'Publication Table (%)'!$B197,AllPublicationData!$B:$B,'Publication Table (%)'!$C$4))))))+
IF(AND($C$4="NHS Scotland",$C$5="All Cancelled Operations"),
SUMIFS(AllPublicationData!$F:$F,AllPublicationData!$A:$A,'Publication Table (%)'!$B197),
IF(AND($C$4="NHS Scotland",$C$5="Operations cancelled by patient"),
SUMIFS(AllPublicationData!$G:$G,AllPublicationData!$A:$A,'Publication Table (%)'!$B197),
IF(AND($C$4="NHS Scotland",$C$5="Operations cancelled for clinical reasons"),
SUMIFS(AllPublicationData!$H:$H,AllPublicationData!$A:$A,'Publication Table (%)'!$B197),
IF(AND($C$4="NHS Scotland",$C$5="Operations cancelled for non-clinical/capacity reasons"),
SUMIFS(AllPublicationData!$I:$I,AllPublicationData!$A:$A,'Publication Table (%)'!$B197),
IF(AND($C$4="NHS Scotland",$C$5="Cancellations for other reasons"),
SUMIFS(AllPublicationData!$J:$J,AllPublicationData!$A:$A,'Publication Table (%)'!$B197))))))</f>
        <v>0</v>
      </c>
      <c r="D197" s="110" t="e">
        <f>IF(AND('Publication Table (%)'!$C$5="All Cancelled Operations",$C$4&lt;&gt;"NHS Scotland"),
IFERROR(SUMIFS(AllPublicationData!$F:$F,AllPublicationData!$A:$A,'Publication Table (%)'!$B197,AllPublicationData!$B:$B,'Publication Table (%)'!$C$4,AllPublicationData!$D:$D,'Publication Table (%)'!D$7)/
SUMIFS(AllPublicationData!$E:$E,AllPublicationData!$A:$A,'Publication Table (%)'!$B197,AllPublicationData!$B:$B,'Publication Table (%)'!$C$4,AllPublicationData!$D:$D,'Publication Table (%)'!D$7),
SUMIFS(AllPublicationData!$F:$F,AllPublicationData!$A:$A,'Publication Table (%)'!$B197,AllPublicationData!$B:$B,'Publication Table (%)'!D$7)/
SUMIFS(AllPublicationData!$E:$E,AllPublicationData!$A:$A,'Publication Table (%)'!$B197,AllPublicationData!$B:$B,'Publication Table (%)'!D$7)),
IF(AND('Publication Table (%)'!$C$5="Operations cancelled by patient",$C$4&lt;&gt;"NHS Scotland"),
IFERROR(SUMIFS(AllPublicationData!$G:$G,AllPublicationData!$A:$A,'Publication Table (%)'!$B197,AllPublicationData!$B:$B,'Publication Table (%)'!$C$4,AllPublicationData!$D:$D,'Publication Table (%)'!D$7)/
SUMIFS(AllPublicationData!$E:$E,AllPublicationData!$A:$A,'Publication Table (%)'!$B197,AllPublicationData!$B:$B,'Publication Table (%)'!$C$4,AllPublicationData!$D:$D,'Publication Table (%)'!D$7),
SUMIFS(AllPublicationData!$G:$G,AllPublicationData!$A:$A,'Publication Table (%)'!$B197,AllPublicationData!$B:$B,'Publication Table (%)'!D$7)/
SUMIFS(AllPublicationData!$E:$E,AllPublicationData!$A:$A,'Publication Table (%)'!$B197,AllPublicationData!$B:$B,'Publication Table (%)'!D$7)),
IF(AND('Publication Table (%)'!$C$5="Operations cancelled for clinical reasons",$C$4&lt;&gt;"NHS Scotland"),
IFERROR(SUMIFS(AllPublicationData!$H:$H,AllPublicationData!$A:$A,'Publication Table (%)'!$B197,AllPublicationData!$B:$B,'Publication Table (%)'!$C$4,AllPublicationData!$D:$D,'Publication Table (%)'!D$7)/
SUMIFS(AllPublicationData!$E:$E,AllPublicationData!$A:$A,'Publication Table (%)'!$B197,AllPublicationData!$B:$B,'Publication Table (%)'!$C$4,AllPublicationData!$D:$D,'Publication Table (%)'!D$7),
SUMIFS(AllPublicationData!$H:$H,AllPublicationData!$A:$A,'Publication Table (%)'!$B197,AllPublicationData!$B:$B,'Publication Table (%)'!D$7)/
SUMIFS(AllPublicationData!$E:$E,AllPublicationData!$A:$A,'Publication Table (%)'!$B197,AllPublicationData!$B:$B,'Publication Table (%)'!D$7)),
IF(AND('Publication Table (%)'!$C$5="Operations cancelled for non-clinical/capacity reasons",$C$4&lt;&gt;"NHS Scotland"),
IFERROR(SUMIFS(AllPublicationData!$I:$I,AllPublicationData!$A:$A,'Publication Table (%)'!$B197,AllPublicationData!$B:$B,'Publication Table (%)'!$C$4,AllPublicationData!$D:$D,'Publication Table (%)'!D$7)/
SUMIFS(AllPublicationData!$E:$E,AllPublicationData!$A:$A,'Publication Table (%)'!$B197,AllPublicationData!$B:$B,'Publication Table (%)'!$C$4,AllPublicationData!$D:$D,'Publication Table (%)'!D$7),
SUMIFS(AllPublicationData!$I:$I,AllPublicationData!$A:$A,'Publication Table (%)'!$B197,AllPublicationData!$B:$B,'Publication Table (%)'!D$7)/
SUMIFS(AllPublicationData!$E:$E,AllPublicationData!$A:$A,'Publication Table (%)'!$B197,AllPublicationData!$B:$B,'Publication Table (%)'!D$7)),
IF(AND('Publication Table (%)'!$C$5="Cancellations for other reasons",$C$4&lt;&gt;"NHS Scotland"),
IFERROR(SUMIFS(AllPublicationData!$J:$J,AllPublicationData!$A:$A,'Publication Table (%)'!$B197,AllPublicationData!$B:$B,'Publication Table (%)'!$C$4,AllPublicationData!$D:$D,'Publication Table (%)'!D$7)/
SUMIFS(AllPublicationData!$E:$E,AllPublicationData!$A:$A,'Publication Table (%)'!$B197,AllPublicationData!$B:$B,'Publication Table (%)'!$C$4,AllPublicationData!$D:$D,'Publication Table (%)'!D$7),
SUMIFS(AllPublicationData!$J:$J,AllPublicationData!$A:$A,'Publication Table (%)'!$B197,AllPublicationData!$B:$B,'Publication Table (%)'!D$7)/
SUMIFS(AllPublicationData!$E:$E,AllPublicationData!$A:$A,'Publication Table (%)'!$B197,AllPublicationData!$B:$B,'Publication Table (%)'!D$7)),
IF(AND($C$4="NHS Scotland",$C$5="All Cancelled Operations"),
SUMIFS(AllPublicationData!$F:$F,AllPublicationData!$A:$A,'Publication Table'!$B197)/
SUMIFS(AllPublicationData!$E:$E,AllPublicationData!$A:$A,'Publication Table'!$B197),
IF(AND($C$4="NHS Scotland",$C$5="Operations cancelled by patient"),
SUMIFS(AllPublicationData!$G:$G,AllPublicationData!$A:$A,'Publication Table'!$B197)/
SUMIFS(AllPublicationData!$E:$E,AllPublicationData!$A:$A,'Publication Table'!$B197),
IF(AND($C$4="NHS Scotland",$C$5="Operations cancelled for clinical reasons"),
SUMIFS(AllPublicationData!$H:$H,AllPublicationData!$A:$A,'Publication Table'!$B197)/
SUMIFS(AllPublicationData!$E:$E,AllPublicationData!$A:$A,'Publication Table'!$B197),
IF(AND($C$4="NHS Scotland",$C$5="Operations cancelled for non-clinical/capacity reasons"),
SUMIFS(AllPublicationData!$I:$I,AllPublicationData!$A:$A,'Publication Table'!$B197)/
SUMIFS(AllPublicationData!$E:$E,AllPublicationData!$A:$A,'Publication Table'!$B197),
IF(AND($C$4="NHS Scotland",$C$5="Cancellations for other reasons"),
SUMIFS(AllPublicationData!$J:$J,AllPublicationData!$A:$A,'Publication Table'!$B197)/
SUMIFS(AllPublicationData!$E:$E,AllPublicationData!$A:$A,'Publication Table'!$B197)))))))))))</f>
        <v>#DIV/0!</v>
      </c>
      <c r="E197" s="96" t="e">
        <f>IF('Publication Table (%)'!$C$5="All Cancelled Operations",
IFERROR(SUMIFS(AllPublicationData!$F:$F,AllPublicationData!$A:$A,'Publication Table (%)'!$B197,AllPublicationData!$B:$B,'Publication Table (%)'!$C$4,AllPublicationData!$D:$D,'Publication Table (%)'!E$7)/
SUMIFS(AllPublicationData!$E:$E,AllPublicationData!$A:$A,'Publication Table (%)'!$B197,AllPublicationData!$B:$B,'Publication Table (%)'!$C$4,AllPublicationData!$D:$D,'Publication Table (%)'!E$7),
SUMIFS(AllPublicationData!$F:$F,AllPublicationData!$A:$A,'Publication Table (%)'!$B197,AllPublicationData!$B:$B,'Publication Table (%)'!E$7)/
SUMIFS(AllPublicationData!$E:$E,AllPublicationData!$A:$A,'Publication Table (%)'!$B197,AllPublicationData!$B:$B,'Publication Table (%)'!E$7)),
IF('Publication Table (%)'!$C$5="Operations cancelled by patient",
IFERROR(SUMIFS(AllPublicationData!$G:$G,AllPublicationData!$A:$A,'Publication Table (%)'!$B197,AllPublicationData!$B:$B,'Publication Table (%)'!$C$4,AllPublicationData!$D:$D,'Publication Table (%)'!E$7)/
SUMIFS(AllPublicationData!$E:$E,AllPublicationData!$A:$A,'Publication Table (%)'!$B197,AllPublicationData!$B:$B,'Publication Table (%)'!$C$4,AllPublicationData!$D:$D,'Publication Table (%)'!E$7),
SUMIFS(AllPublicationData!$G:$G,AllPublicationData!$A:$A,'Publication Table (%)'!$B197,AllPublicationData!$B:$B,'Publication Table (%)'!E$7)/
SUMIFS(AllPublicationData!$E:$E,AllPublicationData!$A:$A,'Publication Table (%)'!$B197,AllPublicationData!$B:$B,'Publication Table (%)'!E$7)),
IF('Publication Table (%)'!$C$5="Operations cancelled for clinical reasons",
IFERROR(SUMIFS(AllPublicationData!$H:$H,AllPublicationData!$A:$A,'Publication Table (%)'!$B197,AllPublicationData!$B:$B,'Publication Table (%)'!$C$4,AllPublicationData!$D:$D,'Publication Table (%)'!E$7)/
SUMIFS(AllPublicationData!$E:$E,AllPublicationData!$A:$A,'Publication Table (%)'!$B197,AllPublicationData!$B:$B,'Publication Table (%)'!$C$4,AllPublicationData!$D:$D,'Publication Table (%)'!E$7),
SUMIFS(AllPublicationData!$H:$H,AllPublicationData!$A:$A,'Publication Table (%)'!$B197,AllPublicationData!$B:$B,'Publication Table (%)'!E$7)/
SUMIFS(AllPublicationData!$E:$E,AllPublicationData!$A:$A,'Publication Table (%)'!$B197,AllPublicationData!$B:$B,'Publication Table (%)'!E$7)),
IF('Publication Table (%)'!$C$5="Operations cancelled for non-clinical/capacity reasons",
IFERROR(SUMIFS(AllPublicationData!$I:$I,AllPublicationData!$A:$A,'Publication Table (%)'!$B197,AllPublicationData!$B:$B,'Publication Table (%)'!$C$4,AllPublicationData!$D:$D,'Publication Table (%)'!E$7)/
SUMIFS(AllPublicationData!$E:$E,AllPublicationData!$A:$A,'Publication Table (%)'!$B197,AllPublicationData!$B:$B,'Publication Table (%)'!$C$4,AllPublicationData!$D:$D,'Publication Table (%)'!E$7),
SUMIFS(AllPublicationData!$I:$I,AllPublicationData!$A:$A,'Publication Table (%)'!$B197,AllPublicationData!$B:$B,'Publication Table (%)'!E$7)/
SUMIFS(AllPublicationData!$E:$E,AllPublicationData!$A:$A,'Publication Table (%)'!$B197,AllPublicationData!$B:$B,'Publication Table (%)'!E$7)),
IF('Publication Table (%)'!$C$5="Cancellations for other reasons",
IFERROR(SUMIFS(AllPublicationData!$J:$J,AllPublicationData!$A:$A,'Publication Table (%)'!$B197,AllPublicationData!$B:$B,'Publication Table (%)'!$C$4,AllPublicationData!$D:$D,'Publication Table (%)'!E$7)/
SUMIFS(AllPublicationData!$E:$E,AllPublicationData!$A:$A,'Publication Table (%)'!$B197,AllPublicationData!$B:$B,'Publication Table (%)'!$C$4,AllPublicationData!$D:$D,'Publication Table (%)'!E$7),
SUMIFS(AllPublicationData!$J:$J,AllPublicationData!$A:$A,'Publication Table (%)'!$B197,AllPublicationData!$B:$B,'Publication Table (%)'!E$7)/
SUMIFS(AllPublicationData!$E:$E,AllPublicationData!$A:$A,'Publication Table (%)'!$B197,AllPublicationData!$B:$B,'Publication Table (%)'!E$7)))))))</f>
        <v>#DIV/0!</v>
      </c>
      <c r="F197" s="96" t="e">
        <f>IF('Publication Table (%)'!$C$5="All Cancelled Operations",
IFERROR(SUMIFS(AllPublicationData!$F:$F,AllPublicationData!$A:$A,'Publication Table (%)'!$B197,AllPublicationData!$B:$B,'Publication Table (%)'!$C$4,AllPublicationData!$D:$D,'Publication Table (%)'!F$7)/
SUMIFS(AllPublicationData!$E:$E,AllPublicationData!$A:$A,'Publication Table (%)'!$B197,AllPublicationData!$B:$B,'Publication Table (%)'!$C$4,AllPublicationData!$D:$D,'Publication Table (%)'!F$7),
SUMIFS(AllPublicationData!$F:$F,AllPublicationData!$A:$A,'Publication Table (%)'!$B197,AllPublicationData!$B:$B,'Publication Table (%)'!F$7)/
SUMIFS(AllPublicationData!$E:$E,AllPublicationData!$A:$A,'Publication Table (%)'!$B197,AllPublicationData!$B:$B,'Publication Table (%)'!F$7)),
IF('Publication Table (%)'!$C$5="Operations cancelled by patient",
IFERROR(SUMIFS(AllPublicationData!$G:$G,AllPublicationData!$A:$A,'Publication Table (%)'!$B197,AllPublicationData!$B:$B,'Publication Table (%)'!$C$4,AllPublicationData!$D:$D,'Publication Table (%)'!F$7)/
SUMIFS(AllPublicationData!$E:$E,AllPublicationData!$A:$A,'Publication Table (%)'!$B197,AllPublicationData!$B:$B,'Publication Table (%)'!$C$4,AllPublicationData!$D:$D,'Publication Table (%)'!F$7),
SUMIFS(AllPublicationData!$G:$G,AllPublicationData!$A:$A,'Publication Table (%)'!$B197,AllPublicationData!$B:$B,'Publication Table (%)'!F$7)/
SUMIFS(AllPublicationData!$E:$E,AllPublicationData!$A:$A,'Publication Table (%)'!$B197,AllPublicationData!$B:$B,'Publication Table (%)'!F$7)),
IF('Publication Table (%)'!$C$5="Operations cancelled for clinical reasons",
IFERROR(SUMIFS(AllPublicationData!$H:$H,AllPublicationData!$A:$A,'Publication Table (%)'!$B197,AllPublicationData!$B:$B,'Publication Table (%)'!$C$4,AllPublicationData!$D:$D,'Publication Table (%)'!F$7)/
SUMIFS(AllPublicationData!$E:$E,AllPublicationData!$A:$A,'Publication Table (%)'!$B197,AllPublicationData!$B:$B,'Publication Table (%)'!$C$4,AllPublicationData!$D:$D,'Publication Table (%)'!F$7),
SUMIFS(AllPublicationData!$H:$H,AllPublicationData!$A:$A,'Publication Table (%)'!$B197,AllPublicationData!$B:$B,'Publication Table (%)'!F$7)/
SUMIFS(AllPublicationData!$E:$E,AllPublicationData!$A:$A,'Publication Table (%)'!$B197,AllPublicationData!$B:$B,'Publication Table (%)'!F$7)),
IF('Publication Table (%)'!$C$5="Operations cancelled for non-clinical/capacity reasons",
IFERROR(SUMIFS(AllPublicationData!$I:$I,AllPublicationData!$A:$A,'Publication Table (%)'!$B197,AllPublicationData!$B:$B,'Publication Table (%)'!$C$4,AllPublicationData!$D:$D,'Publication Table (%)'!F$7)/
SUMIFS(AllPublicationData!$E:$E,AllPublicationData!$A:$A,'Publication Table (%)'!$B197,AllPublicationData!$B:$B,'Publication Table (%)'!$C$4,AllPublicationData!$D:$D,'Publication Table (%)'!F$7),
SUMIFS(AllPublicationData!$I:$I,AllPublicationData!$A:$A,'Publication Table (%)'!$B197,AllPublicationData!$B:$B,'Publication Table (%)'!F$7)/
SUMIFS(AllPublicationData!$E:$E,AllPublicationData!$A:$A,'Publication Table (%)'!$B197,AllPublicationData!$B:$B,'Publication Table (%)'!F$7)),
IF('Publication Table (%)'!$C$5="Cancellations for other reasons",
IFERROR(SUMIFS(AllPublicationData!$J:$J,AllPublicationData!$A:$A,'Publication Table (%)'!$B197,AllPublicationData!$B:$B,'Publication Table (%)'!$C$4,AllPublicationData!$D:$D,'Publication Table (%)'!F$7)/
SUMIFS(AllPublicationData!$E:$E,AllPublicationData!$A:$A,'Publication Table (%)'!$B197,AllPublicationData!$B:$B,'Publication Table (%)'!$C$4,AllPublicationData!$D:$D,'Publication Table (%)'!F$7),
SUMIFS(AllPublicationData!$J:$J,AllPublicationData!$A:$A,'Publication Table (%)'!$B197,AllPublicationData!$B:$B,'Publication Table (%)'!F$7)/
SUMIFS(AllPublicationData!$E:$E,AllPublicationData!$A:$A,'Publication Table (%)'!$B197,AllPublicationData!$B:$B,'Publication Table (%)'!F$7)))))))</f>
        <v>#DIV/0!</v>
      </c>
      <c r="G197" s="96" t="e">
        <f>IF('Publication Table (%)'!$C$5="All Cancelled Operations",
IFERROR(SUMIFS(AllPublicationData!$F:$F,AllPublicationData!$A:$A,'Publication Table (%)'!$B197,AllPublicationData!$B:$B,'Publication Table (%)'!$C$4,AllPublicationData!$D:$D,'Publication Table (%)'!G$7)/
SUMIFS(AllPublicationData!$E:$E,AllPublicationData!$A:$A,'Publication Table (%)'!$B197,AllPublicationData!$B:$B,'Publication Table (%)'!$C$4,AllPublicationData!$D:$D,'Publication Table (%)'!G$7),
SUMIFS(AllPublicationData!$F:$F,AllPublicationData!$A:$A,'Publication Table (%)'!$B197,AllPublicationData!$B:$B,'Publication Table (%)'!G$7)/
SUMIFS(AllPublicationData!$E:$E,AllPublicationData!$A:$A,'Publication Table (%)'!$B197,AllPublicationData!$B:$B,'Publication Table (%)'!G$7)),
IF('Publication Table (%)'!$C$5="Operations cancelled by patient",
IFERROR(SUMIFS(AllPublicationData!$G:$G,AllPublicationData!$A:$A,'Publication Table (%)'!$B197,AllPublicationData!$B:$B,'Publication Table (%)'!$C$4,AllPublicationData!$D:$D,'Publication Table (%)'!G$7)/
SUMIFS(AllPublicationData!$E:$E,AllPublicationData!$A:$A,'Publication Table (%)'!$B197,AllPublicationData!$B:$B,'Publication Table (%)'!$C$4,AllPublicationData!$D:$D,'Publication Table (%)'!G$7),
SUMIFS(AllPublicationData!$G:$G,AllPublicationData!$A:$A,'Publication Table (%)'!$B197,AllPublicationData!$B:$B,'Publication Table (%)'!G$7)/
SUMIFS(AllPublicationData!$E:$E,AllPublicationData!$A:$A,'Publication Table (%)'!$B197,AllPublicationData!$B:$B,'Publication Table (%)'!G$7)),
IF('Publication Table (%)'!$C$5="Operations cancelled for clinical reasons",
IFERROR(SUMIFS(AllPublicationData!$H:$H,AllPublicationData!$A:$A,'Publication Table (%)'!$B197,AllPublicationData!$B:$B,'Publication Table (%)'!$C$4,AllPublicationData!$D:$D,'Publication Table (%)'!G$7)/
SUMIFS(AllPublicationData!$E:$E,AllPublicationData!$A:$A,'Publication Table (%)'!$B197,AllPublicationData!$B:$B,'Publication Table (%)'!$C$4,AllPublicationData!$D:$D,'Publication Table (%)'!G$7),
SUMIFS(AllPublicationData!$H:$H,AllPublicationData!$A:$A,'Publication Table (%)'!$B197,AllPublicationData!$B:$B,'Publication Table (%)'!G$7)/
SUMIFS(AllPublicationData!$E:$E,AllPublicationData!$A:$A,'Publication Table (%)'!$B197,AllPublicationData!$B:$B,'Publication Table (%)'!G$7)),
IF('Publication Table (%)'!$C$5="Operations cancelled for non-clinical/capacity reasons",
IFERROR(SUMIFS(AllPublicationData!$I:$I,AllPublicationData!$A:$A,'Publication Table (%)'!$B197,AllPublicationData!$B:$B,'Publication Table (%)'!$C$4,AllPublicationData!$D:$D,'Publication Table (%)'!G$7)/
SUMIFS(AllPublicationData!$E:$E,AllPublicationData!$A:$A,'Publication Table (%)'!$B197,AllPublicationData!$B:$B,'Publication Table (%)'!$C$4,AllPublicationData!$D:$D,'Publication Table (%)'!G$7),
SUMIFS(AllPublicationData!$I:$I,AllPublicationData!$A:$A,'Publication Table (%)'!$B197,AllPublicationData!$B:$B,'Publication Table (%)'!G$7)/
SUMIFS(AllPublicationData!$E:$E,AllPublicationData!$A:$A,'Publication Table (%)'!$B197,AllPublicationData!$B:$B,'Publication Table (%)'!G$7)),
IF('Publication Table (%)'!$C$5="Cancellations for other reasons",
IFERROR(SUMIFS(AllPublicationData!$J:$J,AllPublicationData!$A:$A,'Publication Table (%)'!$B197,AllPublicationData!$B:$B,'Publication Table (%)'!$C$4,AllPublicationData!$D:$D,'Publication Table (%)'!G$7)/
SUMIFS(AllPublicationData!$E:$E,AllPublicationData!$A:$A,'Publication Table (%)'!$B197,AllPublicationData!$B:$B,'Publication Table (%)'!$C$4,AllPublicationData!$D:$D,'Publication Table (%)'!G$7),
SUMIFS(AllPublicationData!$J:$J,AllPublicationData!$A:$A,'Publication Table (%)'!$B197,AllPublicationData!$B:$B,'Publication Table (%)'!G$7)/
SUMIFS(AllPublicationData!$E:$E,AllPublicationData!$A:$A,'Publication Table (%)'!$B197,AllPublicationData!$B:$B,'Publication Table (%)'!G$7)))))))</f>
        <v>#DIV/0!</v>
      </c>
      <c r="H197" s="96" t="e">
        <f>IF('Publication Table (%)'!$C$5="All Cancelled Operations",
IFERROR(SUMIFS(AllPublicationData!$F:$F,AllPublicationData!$A:$A,'Publication Table (%)'!$B197,AllPublicationData!$B:$B,'Publication Table (%)'!$C$4,AllPublicationData!$D:$D,'Publication Table (%)'!H$7)/
SUMIFS(AllPublicationData!$E:$E,AllPublicationData!$A:$A,'Publication Table (%)'!$B197,AllPublicationData!$B:$B,'Publication Table (%)'!$C$4,AllPublicationData!$D:$D,'Publication Table (%)'!H$7),
SUMIFS(AllPublicationData!$F:$F,AllPublicationData!$A:$A,'Publication Table (%)'!$B197,AllPublicationData!$B:$B,'Publication Table (%)'!H$7)/
SUMIFS(AllPublicationData!$E:$E,AllPublicationData!$A:$A,'Publication Table (%)'!$B197,AllPublicationData!$B:$B,'Publication Table (%)'!H$7)),
IF('Publication Table (%)'!$C$5="Operations cancelled by patient",
IFERROR(SUMIFS(AllPublicationData!$G:$G,AllPublicationData!$A:$A,'Publication Table (%)'!$B197,AllPublicationData!$B:$B,'Publication Table (%)'!$C$4,AllPublicationData!$D:$D,'Publication Table (%)'!H$7)/
SUMIFS(AllPublicationData!$E:$E,AllPublicationData!$A:$A,'Publication Table (%)'!$B197,AllPublicationData!$B:$B,'Publication Table (%)'!$C$4,AllPublicationData!$D:$D,'Publication Table (%)'!H$7),
SUMIFS(AllPublicationData!$G:$G,AllPublicationData!$A:$A,'Publication Table (%)'!$B197,AllPublicationData!$B:$B,'Publication Table (%)'!H$7)/
SUMIFS(AllPublicationData!$E:$E,AllPublicationData!$A:$A,'Publication Table (%)'!$B197,AllPublicationData!$B:$B,'Publication Table (%)'!H$7)),
IF('Publication Table (%)'!$C$5="Operations cancelled for clinical reasons",
IFERROR(SUMIFS(AllPublicationData!$H:$H,AllPublicationData!$A:$A,'Publication Table (%)'!$B197,AllPublicationData!$B:$B,'Publication Table (%)'!$C$4,AllPublicationData!$D:$D,'Publication Table (%)'!H$7)/
SUMIFS(AllPublicationData!$E:$E,AllPublicationData!$A:$A,'Publication Table (%)'!$B197,AllPublicationData!$B:$B,'Publication Table (%)'!$C$4,AllPublicationData!$D:$D,'Publication Table (%)'!H$7),
SUMIFS(AllPublicationData!$H:$H,AllPublicationData!$A:$A,'Publication Table (%)'!$B197,AllPublicationData!$B:$B,'Publication Table (%)'!H$7)/
SUMIFS(AllPublicationData!$E:$E,AllPublicationData!$A:$A,'Publication Table (%)'!$B197,AllPublicationData!$B:$B,'Publication Table (%)'!H$7)),
IF('Publication Table (%)'!$C$5="Operations cancelled for non-clinical/capacity reasons",
IFERROR(SUMIFS(AllPublicationData!$I:$I,AllPublicationData!$A:$A,'Publication Table (%)'!$B197,AllPublicationData!$B:$B,'Publication Table (%)'!$C$4,AllPublicationData!$D:$D,'Publication Table (%)'!H$7)/
SUMIFS(AllPublicationData!$E:$E,AllPublicationData!$A:$A,'Publication Table (%)'!$B197,AllPublicationData!$B:$B,'Publication Table (%)'!$C$4,AllPublicationData!$D:$D,'Publication Table (%)'!H$7),
SUMIFS(AllPublicationData!$I:$I,AllPublicationData!$A:$A,'Publication Table (%)'!$B197,AllPublicationData!$B:$B,'Publication Table (%)'!H$7)/
SUMIFS(AllPublicationData!$E:$E,AllPublicationData!$A:$A,'Publication Table (%)'!$B197,AllPublicationData!$B:$B,'Publication Table (%)'!H$7)),
IF('Publication Table (%)'!$C$5="Cancellations for other reasons",
IFERROR(SUMIFS(AllPublicationData!$J:$J,AllPublicationData!$A:$A,'Publication Table (%)'!$B197,AllPublicationData!$B:$B,'Publication Table (%)'!$C$4,AllPublicationData!$D:$D,'Publication Table (%)'!H$7)/
SUMIFS(AllPublicationData!$E:$E,AllPublicationData!$A:$A,'Publication Table (%)'!$B197,AllPublicationData!$B:$B,'Publication Table (%)'!$C$4,AllPublicationData!$D:$D,'Publication Table (%)'!H$7),
SUMIFS(AllPublicationData!$J:$J,AllPublicationData!$A:$A,'Publication Table (%)'!$B197,AllPublicationData!$B:$B,'Publication Table (%)'!H$7)/
SUMIFS(AllPublicationData!$E:$E,AllPublicationData!$A:$A,'Publication Table (%)'!$B197,AllPublicationData!$B:$B,'Publication Table (%)'!H$7)))))))</f>
        <v>#DIV/0!</v>
      </c>
      <c r="I197" s="96" t="e">
        <f>IF('Publication Table (%)'!$C$5="All Cancelled Operations",
IFERROR(SUMIFS(AllPublicationData!$F:$F,AllPublicationData!$A:$A,'Publication Table (%)'!$B197,AllPublicationData!$B:$B,'Publication Table (%)'!$C$4,AllPublicationData!$D:$D,'Publication Table (%)'!I$7)/
SUMIFS(AllPublicationData!$E:$E,AllPublicationData!$A:$A,'Publication Table (%)'!$B197,AllPublicationData!$B:$B,'Publication Table (%)'!$C$4,AllPublicationData!$D:$D,'Publication Table (%)'!I$7),
SUMIFS(AllPublicationData!$F:$F,AllPublicationData!$A:$A,'Publication Table (%)'!$B197,AllPublicationData!$B:$B,'Publication Table (%)'!I$7)/
SUMIFS(AllPublicationData!$E:$E,AllPublicationData!$A:$A,'Publication Table (%)'!$B197,AllPublicationData!$B:$B,'Publication Table (%)'!I$7)),
IF('Publication Table (%)'!$C$5="Operations cancelled by patient",
IFERROR(SUMIFS(AllPublicationData!$G:$G,AllPublicationData!$A:$A,'Publication Table (%)'!$B197,AllPublicationData!$B:$B,'Publication Table (%)'!$C$4,AllPublicationData!$D:$D,'Publication Table (%)'!I$7)/
SUMIFS(AllPublicationData!$E:$E,AllPublicationData!$A:$A,'Publication Table (%)'!$B197,AllPublicationData!$B:$B,'Publication Table (%)'!$C$4,AllPublicationData!$D:$D,'Publication Table (%)'!I$7),
SUMIFS(AllPublicationData!$G:$G,AllPublicationData!$A:$A,'Publication Table (%)'!$B197,AllPublicationData!$B:$B,'Publication Table (%)'!I$7)/
SUMIFS(AllPublicationData!$E:$E,AllPublicationData!$A:$A,'Publication Table (%)'!$B197,AllPublicationData!$B:$B,'Publication Table (%)'!I$7)),
IF('Publication Table (%)'!$C$5="Operations cancelled for clinical reasons",
IFERROR(SUMIFS(AllPublicationData!$H:$H,AllPublicationData!$A:$A,'Publication Table (%)'!$B197,AllPublicationData!$B:$B,'Publication Table (%)'!$C$4,AllPublicationData!$D:$D,'Publication Table (%)'!I$7)/
SUMIFS(AllPublicationData!$E:$E,AllPublicationData!$A:$A,'Publication Table (%)'!$B197,AllPublicationData!$B:$B,'Publication Table (%)'!$C$4,AllPublicationData!$D:$D,'Publication Table (%)'!I$7),
SUMIFS(AllPublicationData!$H:$H,AllPublicationData!$A:$A,'Publication Table (%)'!$B197,AllPublicationData!$B:$B,'Publication Table (%)'!I$7)/
SUMIFS(AllPublicationData!$E:$E,AllPublicationData!$A:$A,'Publication Table (%)'!$B197,AllPublicationData!$B:$B,'Publication Table (%)'!I$7)),
IF('Publication Table (%)'!$C$5="Operations cancelled for non-clinical/capacity reasons",
IFERROR(SUMIFS(AllPublicationData!$I:$I,AllPublicationData!$A:$A,'Publication Table (%)'!$B197,AllPublicationData!$B:$B,'Publication Table (%)'!$C$4,AllPublicationData!$D:$D,'Publication Table (%)'!I$7)/
SUMIFS(AllPublicationData!$E:$E,AllPublicationData!$A:$A,'Publication Table (%)'!$B197,AllPublicationData!$B:$B,'Publication Table (%)'!$C$4,AllPublicationData!$D:$D,'Publication Table (%)'!I$7),
SUMIFS(AllPublicationData!$I:$I,AllPublicationData!$A:$A,'Publication Table (%)'!$B197,AllPublicationData!$B:$B,'Publication Table (%)'!I$7)/
SUMIFS(AllPublicationData!$E:$E,AllPublicationData!$A:$A,'Publication Table (%)'!$B197,AllPublicationData!$B:$B,'Publication Table (%)'!I$7)),
IF('Publication Table (%)'!$C$5="Cancellations for other reasons",
IFERROR(SUMIFS(AllPublicationData!$J:$J,AllPublicationData!$A:$A,'Publication Table (%)'!$B197,AllPublicationData!$B:$B,'Publication Table (%)'!$C$4,AllPublicationData!$D:$D,'Publication Table (%)'!I$7)/
SUMIFS(AllPublicationData!$E:$E,AllPublicationData!$A:$A,'Publication Table (%)'!$B197,AllPublicationData!$B:$B,'Publication Table (%)'!$C$4,AllPublicationData!$D:$D,'Publication Table (%)'!I$7),
SUMIFS(AllPublicationData!$J:$J,AllPublicationData!$A:$A,'Publication Table (%)'!$B197,AllPublicationData!$B:$B,'Publication Table (%)'!I$7)/
SUMIFS(AllPublicationData!$E:$E,AllPublicationData!$A:$A,'Publication Table (%)'!$B197,AllPublicationData!$B:$B,'Publication Table (%)'!I$7)))))))</f>
        <v>#DIV/0!</v>
      </c>
      <c r="J197" s="96" t="e">
        <f>IF('Publication Table (%)'!$C$5="All Cancelled Operations",
IFERROR(SUMIFS(AllPublicationData!$F:$F,AllPublicationData!$A:$A,'Publication Table (%)'!$B197,AllPublicationData!$B:$B,'Publication Table (%)'!$C$4,AllPublicationData!$D:$D,'Publication Table (%)'!J$7)/
SUMIFS(AllPublicationData!$E:$E,AllPublicationData!$A:$A,'Publication Table (%)'!$B197,AllPublicationData!$B:$B,'Publication Table (%)'!$C$4,AllPublicationData!$D:$D,'Publication Table (%)'!J$7),
SUMIFS(AllPublicationData!$F:$F,AllPublicationData!$A:$A,'Publication Table (%)'!$B197,AllPublicationData!$B:$B,'Publication Table (%)'!J$7)/
SUMIFS(AllPublicationData!$E:$E,AllPublicationData!$A:$A,'Publication Table (%)'!$B197,AllPublicationData!$B:$B,'Publication Table (%)'!J$7)),
IF('Publication Table (%)'!$C$5="Operations cancelled by patient",
IFERROR(SUMIFS(AllPublicationData!$G:$G,AllPublicationData!$A:$A,'Publication Table (%)'!$B197,AllPublicationData!$B:$B,'Publication Table (%)'!$C$4,AllPublicationData!$D:$D,'Publication Table (%)'!J$7)/
SUMIFS(AllPublicationData!$E:$E,AllPublicationData!$A:$A,'Publication Table (%)'!$B197,AllPublicationData!$B:$B,'Publication Table (%)'!$C$4,AllPublicationData!$D:$D,'Publication Table (%)'!J$7),
SUMIFS(AllPublicationData!$G:$G,AllPublicationData!$A:$A,'Publication Table (%)'!$B197,AllPublicationData!$B:$B,'Publication Table (%)'!J$7)/
SUMIFS(AllPublicationData!$E:$E,AllPublicationData!$A:$A,'Publication Table (%)'!$B197,AllPublicationData!$B:$B,'Publication Table (%)'!J$7)),
IF('Publication Table (%)'!$C$5="Operations cancelled for clinical reasons",
IFERROR(SUMIFS(AllPublicationData!$H:$H,AllPublicationData!$A:$A,'Publication Table (%)'!$B197,AllPublicationData!$B:$B,'Publication Table (%)'!$C$4,AllPublicationData!$D:$D,'Publication Table (%)'!J$7)/
SUMIFS(AllPublicationData!$E:$E,AllPublicationData!$A:$A,'Publication Table (%)'!$B197,AllPublicationData!$B:$B,'Publication Table (%)'!$C$4,AllPublicationData!$D:$D,'Publication Table (%)'!J$7),
SUMIFS(AllPublicationData!$H:$H,AllPublicationData!$A:$A,'Publication Table (%)'!$B197,AllPublicationData!$B:$B,'Publication Table (%)'!J$7)/
SUMIFS(AllPublicationData!$E:$E,AllPublicationData!$A:$A,'Publication Table (%)'!$B197,AllPublicationData!$B:$B,'Publication Table (%)'!J$7)),
IF('Publication Table (%)'!$C$5="Operations cancelled for non-clinical/capacity reasons",
IFERROR(SUMIFS(AllPublicationData!$I:$I,AllPublicationData!$A:$A,'Publication Table (%)'!$B197,AllPublicationData!$B:$B,'Publication Table (%)'!$C$4,AllPublicationData!$D:$D,'Publication Table (%)'!J$7)/
SUMIFS(AllPublicationData!$E:$E,AllPublicationData!$A:$A,'Publication Table (%)'!$B197,AllPublicationData!$B:$B,'Publication Table (%)'!$C$4,AllPublicationData!$D:$D,'Publication Table (%)'!J$7),
SUMIFS(AllPublicationData!$I:$I,AllPublicationData!$A:$A,'Publication Table (%)'!$B197,AllPublicationData!$B:$B,'Publication Table (%)'!J$7)/
SUMIFS(AllPublicationData!$E:$E,AllPublicationData!$A:$A,'Publication Table (%)'!$B197,AllPublicationData!$B:$B,'Publication Table (%)'!J$7)),
IF('Publication Table (%)'!$C$5="Cancellations for other reasons",
IFERROR(SUMIFS(AllPublicationData!$J:$J,AllPublicationData!$A:$A,'Publication Table (%)'!$B197,AllPublicationData!$B:$B,'Publication Table (%)'!$C$4,AllPublicationData!$D:$D,'Publication Table (%)'!J$7)/
SUMIFS(AllPublicationData!$E:$E,AllPublicationData!$A:$A,'Publication Table (%)'!$B197,AllPublicationData!$B:$B,'Publication Table (%)'!$C$4,AllPublicationData!$D:$D,'Publication Table (%)'!J$7),
SUMIFS(AllPublicationData!$J:$J,AllPublicationData!$A:$A,'Publication Table (%)'!$B197,AllPublicationData!$B:$B,'Publication Table (%)'!J$7)/
SUMIFS(AllPublicationData!$E:$E,AllPublicationData!$A:$A,'Publication Table (%)'!$B197,AllPublicationData!$B:$B,'Publication Table (%)'!J$7)))))))</f>
        <v>#DIV/0!</v>
      </c>
      <c r="K197" s="96" t="e">
        <f>IF('Publication Table (%)'!$C$5="All Cancelled Operations",
IFERROR(SUMIFS(AllPublicationData!$F:$F,AllPublicationData!$A:$A,'Publication Table (%)'!$B197,AllPublicationData!$B:$B,'Publication Table (%)'!$C$4,AllPublicationData!$D:$D,'Publication Table (%)'!K$7)/
SUMIFS(AllPublicationData!$E:$E,AllPublicationData!$A:$A,'Publication Table (%)'!$B197,AllPublicationData!$B:$B,'Publication Table (%)'!$C$4,AllPublicationData!$D:$D,'Publication Table (%)'!K$7),
SUMIFS(AllPublicationData!$F:$F,AllPublicationData!$A:$A,'Publication Table (%)'!$B197,AllPublicationData!$B:$B,'Publication Table (%)'!K$7)/
SUMIFS(AllPublicationData!$E:$E,AllPublicationData!$A:$A,'Publication Table (%)'!$B197,AllPublicationData!$B:$B,'Publication Table (%)'!K$7)),
IF('Publication Table (%)'!$C$5="Operations cancelled by patient",
IFERROR(SUMIFS(AllPublicationData!$G:$G,AllPublicationData!$A:$A,'Publication Table (%)'!$B197,AllPublicationData!$B:$B,'Publication Table (%)'!$C$4,AllPublicationData!$D:$D,'Publication Table (%)'!K$7)/
SUMIFS(AllPublicationData!$E:$E,AllPublicationData!$A:$A,'Publication Table (%)'!$B197,AllPublicationData!$B:$B,'Publication Table (%)'!$C$4,AllPublicationData!$D:$D,'Publication Table (%)'!K$7),
SUMIFS(AllPublicationData!$G:$G,AllPublicationData!$A:$A,'Publication Table (%)'!$B197,AllPublicationData!$B:$B,'Publication Table (%)'!K$7)/
SUMIFS(AllPublicationData!$E:$E,AllPublicationData!$A:$A,'Publication Table (%)'!$B197,AllPublicationData!$B:$B,'Publication Table (%)'!K$7)),
IF('Publication Table (%)'!$C$5="Operations cancelled for clinical reasons",
IFERROR(SUMIFS(AllPublicationData!$H:$H,AllPublicationData!$A:$A,'Publication Table (%)'!$B197,AllPublicationData!$B:$B,'Publication Table (%)'!$C$4,AllPublicationData!$D:$D,'Publication Table (%)'!K$7)/
SUMIFS(AllPublicationData!$E:$E,AllPublicationData!$A:$A,'Publication Table (%)'!$B197,AllPublicationData!$B:$B,'Publication Table (%)'!$C$4,AllPublicationData!$D:$D,'Publication Table (%)'!K$7),
SUMIFS(AllPublicationData!$H:$H,AllPublicationData!$A:$A,'Publication Table (%)'!$B197,AllPublicationData!$B:$B,'Publication Table (%)'!K$7)/
SUMIFS(AllPublicationData!$E:$E,AllPublicationData!$A:$A,'Publication Table (%)'!$B197,AllPublicationData!$B:$B,'Publication Table (%)'!K$7)),
IF('Publication Table (%)'!$C$5="Operations cancelled for non-clinical/capacity reasons",
IFERROR(SUMIFS(AllPublicationData!$I:$I,AllPublicationData!$A:$A,'Publication Table (%)'!$B197,AllPublicationData!$B:$B,'Publication Table (%)'!$C$4,AllPublicationData!$D:$D,'Publication Table (%)'!K$7)/
SUMIFS(AllPublicationData!$E:$E,AllPublicationData!$A:$A,'Publication Table (%)'!$B197,AllPublicationData!$B:$B,'Publication Table (%)'!$C$4,AllPublicationData!$D:$D,'Publication Table (%)'!K$7),
SUMIFS(AllPublicationData!$I:$I,AllPublicationData!$A:$A,'Publication Table (%)'!$B197,AllPublicationData!$B:$B,'Publication Table (%)'!K$7)/
SUMIFS(AllPublicationData!$E:$E,AllPublicationData!$A:$A,'Publication Table (%)'!$B197,AllPublicationData!$B:$B,'Publication Table (%)'!K$7)),
IF('Publication Table (%)'!$C$5="Cancellations for other reasons",
IFERROR(SUMIFS(AllPublicationData!$J:$J,AllPublicationData!$A:$A,'Publication Table (%)'!$B197,AllPublicationData!$B:$B,'Publication Table (%)'!$C$4,AllPublicationData!$D:$D,'Publication Table (%)'!K$7)/
SUMIFS(AllPublicationData!$E:$E,AllPublicationData!$A:$A,'Publication Table (%)'!$B197,AllPublicationData!$B:$B,'Publication Table (%)'!$C$4,AllPublicationData!$D:$D,'Publication Table (%)'!K$7),
SUMIFS(AllPublicationData!$J:$J,AllPublicationData!$A:$A,'Publication Table (%)'!$B197,AllPublicationData!$B:$B,'Publication Table (%)'!K$7)/
SUMIFS(AllPublicationData!$E:$E,AllPublicationData!$A:$A,'Publication Table (%)'!$B197,AllPublicationData!$B:$B,'Publication Table (%)'!K$7)))))))</f>
        <v>#DIV/0!</v>
      </c>
      <c r="L197" s="96" t="e">
        <f>IF('Publication Table (%)'!$C$5="All Cancelled Operations",
IFERROR(SUMIFS(AllPublicationData!$F:$F,AllPublicationData!$A:$A,'Publication Table (%)'!$B197,AllPublicationData!$B:$B,'Publication Table (%)'!$C$4,AllPublicationData!$D:$D,'Publication Table (%)'!L$7)/
SUMIFS(AllPublicationData!$E:$E,AllPublicationData!$A:$A,'Publication Table (%)'!$B197,AllPublicationData!$B:$B,'Publication Table (%)'!$C$4,AllPublicationData!$D:$D,'Publication Table (%)'!L$7),
SUMIFS(AllPublicationData!$F:$F,AllPublicationData!$A:$A,'Publication Table (%)'!$B197,AllPublicationData!$B:$B,'Publication Table (%)'!L$7)/
SUMIFS(AllPublicationData!$E:$E,AllPublicationData!$A:$A,'Publication Table (%)'!$B197,AllPublicationData!$B:$B,'Publication Table (%)'!L$7)),
IF('Publication Table (%)'!$C$5="Operations cancelled by patient",
IFERROR(SUMIFS(AllPublicationData!$G:$G,AllPublicationData!$A:$A,'Publication Table (%)'!$B197,AllPublicationData!$B:$B,'Publication Table (%)'!$C$4,AllPublicationData!$D:$D,'Publication Table (%)'!L$7)/
SUMIFS(AllPublicationData!$E:$E,AllPublicationData!$A:$A,'Publication Table (%)'!$B197,AllPublicationData!$B:$B,'Publication Table (%)'!$C$4,AllPublicationData!$D:$D,'Publication Table (%)'!L$7),
SUMIFS(AllPublicationData!$G:$G,AllPublicationData!$A:$A,'Publication Table (%)'!$B197,AllPublicationData!$B:$B,'Publication Table (%)'!L$7)/
SUMIFS(AllPublicationData!$E:$E,AllPublicationData!$A:$A,'Publication Table (%)'!$B197,AllPublicationData!$B:$B,'Publication Table (%)'!L$7)),
IF('Publication Table (%)'!$C$5="Operations cancelled for clinical reasons",
IFERROR(SUMIFS(AllPublicationData!$H:$H,AllPublicationData!$A:$A,'Publication Table (%)'!$B197,AllPublicationData!$B:$B,'Publication Table (%)'!$C$4,AllPublicationData!$D:$D,'Publication Table (%)'!L$7)/
SUMIFS(AllPublicationData!$E:$E,AllPublicationData!$A:$A,'Publication Table (%)'!$B197,AllPublicationData!$B:$B,'Publication Table (%)'!$C$4,AllPublicationData!$D:$D,'Publication Table (%)'!L$7),
SUMIFS(AllPublicationData!$H:$H,AllPublicationData!$A:$A,'Publication Table (%)'!$B197,AllPublicationData!$B:$B,'Publication Table (%)'!L$7)/
SUMIFS(AllPublicationData!$E:$E,AllPublicationData!$A:$A,'Publication Table (%)'!$B197,AllPublicationData!$B:$B,'Publication Table (%)'!L$7)),
IF('Publication Table (%)'!$C$5="Operations cancelled for non-clinical/capacity reasons",
IFERROR(SUMIFS(AllPublicationData!$I:$I,AllPublicationData!$A:$A,'Publication Table (%)'!$B197,AllPublicationData!$B:$B,'Publication Table (%)'!$C$4,AllPublicationData!$D:$D,'Publication Table (%)'!L$7)/
SUMIFS(AllPublicationData!$E:$E,AllPublicationData!$A:$A,'Publication Table (%)'!$B197,AllPublicationData!$B:$B,'Publication Table (%)'!$C$4,AllPublicationData!$D:$D,'Publication Table (%)'!L$7),
SUMIFS(AllPublicationData!$I:$I,AllPublicationData!$A:$A,'Publication Table (%)'!$B197,AllPublicationData!$B:$B,'Publication Table (%)'!L$7)/
SUMIFS(AllPublicationData!$E:$E,AllPublicationData!$A:$A,'Publication Table (%)'!$B197,AllPublicationData!$B:$B,'Publication Table (%)'!L$7)),
IF('Publication Table (%)'!$C$5="Cancellations for other reasons",
IFERROR(SUMIFS(AllPublicationData!$J:$J,AllPublicationData!$A:$A,'Publication Table (%)'!$B197,AllPublicationData!$B:$B,'Publication Table (%)'!$C$4,AllPublicationData!$D:$D,'Publication Table (%)'!L$7)/
SUMIFS(AllPublicationData!$E:$E,AllPublicationData!$A:$A,'Publication Table (%)'!$B197,AllPublicationData!$B:$B,'Publication Table (%)'!$C$4,AllPublicationData!$D:$D,'Publication Table (%)'!L$7),
SUMIFS(AllPublicationData!$J:$J,AllPublicationData!$A:$A,'Publication Table (%)'!$B197,AllPublicationData!$B:$B,'Publication Table (%)'!L$7)/
SUMIFS(AllPublicationData!$E:$E,AllPublicationData!$A:$A,'Publication Table (%)'!$B197,AllPublicationData!$B:$B,'Publication Table (%)'!L$7)))))))</f>
        <v>#DIV/0!</v>
      </c>
      <c r="M197" s="96" t="e">
        <f>IF('Publication Table (%)'!$C$5="All Cancelled Operations",
IFERROR(SUMIFS(AllPublicationData!$F:$F,AllPublicationData!$A:$A,'Publication Table (%)'!$B197,AllPublicationData!$B:$B,'Publication Table (%)'!$C$4,AllPublicationData!$D:$D,'Publication Table (%)'!M$7)/
SUMIFS(AllPublicationData!$E:$E,AllPublicationData!$A:$A,'Publication Table (%)'!$B197,AllPublicationData!$B:$B,'Publication Table (%)'!$C$4,AllPublicationData!$D:$D,'Publication Table (%)'!M$7),
SUMIFS(AllPublicationData!$F:$F,AllPublicationData!$A:$A,'Publication Table (%)'!$B197,AllPublicationData!$B:$B,'Publication Table (%)'!M$7)/
SUMIFS(AllPublicationData!$E:$E,AllPublicationData!$A:$A,'Publication Table (%)'!$B197,AllPublicationData!$B:$B,'Publication Table (%)'!M$7)),
IF('Publication Table (%)'!$C$5="Operations cancelled by patient",
IFERROR(SUMIFS(AllPublicationData!$G:$G,AllPublicationData!$A:$A,'Publication Table (%)'!$B197,AllPublicationData!$B:$B,'Publication Table (%)'!$C$4,AllPublicationData!$D:$D,'Publication Table (%)'!M$7)/
SUMIFS(AllPublicationData!$E:$E,AllPublicationData!$A:$A,'Publication Table (%)'!$B197,AllPublicationData!$B:$B,'Publication Table (%)'!$C$4,AllPublicationData!$D:$D,'Publication Table (%)'!M$7),
SUMIFS(AllPublicationData!$G:$G,AllPublicationData!$A:$A,'Publication Table (%)'!$B197,AllPublicationData!$B:$B,'Publication Table (%)'!M$7)/
SUMIFS(AllPublicationData!$E:$E,AllPublicationData!$A:$A,'Publication Table (%)'!$B197,AllPublicationData!$B:$B,'Publication Table (%)'!M$7)),
IF('Publication Table (%)'!$C$5="Operations cancelled for clinical reasons",
IFERROR(SUMIFS(AllPublicationData!$H:$H,AllPublicationData!$A:$A,'Publication Table (%)'!$B197,AllPublicationData!$B:$B,'Publication Table (%)'!$C$4,AllPublicationData!$D:$D,'Publication Table (%)'!M$7)/
SUMIFS(AllPublicationData!$E:$E,AllPublicationData!$A:$A,'Publication Table (%)'!$B197,AllPublicationData!$B:$B,'Publication Table (%)'!$C$4,AllPublicationData!$D:$D,'Publication Table (%)'!M$7),
SUMIFS(AllPublicationData!$H:$H,AllPublicationData!$A:$A,'Publication Table (%)'!$B197,AllPublicationData!$B:$B,'Publication Table (%)'!M$7)/
SUMIFS(AllPublicationData!$E:$E,AllPublicationData!$A:$A,'Publication Table (%)'!$B197,AllPublicationData!$B:$B,'Publication Table (%)'!M$7)),
IF('Publication Table (%)'!$C$5="Operations cancelled for non-clinical/capacity reasons",
IFERROR(SUMIFS(AllPublicationData!$I:$I,AllPublicationData!$A:$A,'Publication Table (%)'!$B197,AllPublicationData!$B:$B,'Publication Table (%)'!$C$4,AllPublicationData!$D:$D,'Publication Table (%)'!M$7)/
SUMIFS(AllPublicationData!$E:$E,AllPublicationData!$A:$A,'Publication Table (%)'!$B197,AllPublicationData!$B:$B,'Publication Table (%)'!$C$4,AllPublicationData!$D:$D,'Publication Table (%)'!M$7),
SUMIFS(AllPublicationData!$I:$I,AllPublicationData!$A:$A,'Publication Table (%)'!$B197,AllPublicationData!$B:$B,'Publication Table (%)'!M$7)/
SUMIFS(AllPublicationData!$E:$E,AllPublicationData!$A:$A,'Publication Table (%)'!$B197,AllPublicationData!$B:$B,'Publication Table (%)'!M$7)),
IF('Publication Table (%)'!$C$5="Cancellations for other reasons",
IFERROR(SUMIFS(AllPublicationData!$J:$J,AllPublicationData!$A:$A,'Publication Table (%)'!$B197,AllPublicationData!$B:$B,'Publication Table (%)'!$C$4,AllPublicationData!$D:$D,'Publication Table (%)'!M$7)/
SUMIFS(AllPublicationData!$E:$E,AllPublicationData!$A:$A,'Publication Table (%)'!$B197,AllPublicationData!$B:$B,'Publication Table (%)'!$C$4,AllPublicationData!$D:$D,'Publication Table (%)'!M$7),
SUMIFS(AllPublicationData!$J:$J,AllPublicationData!$A:$A,'Publication Table (%)'!$B197,AllPublicationData!$B:$B,'Publication Table (%)'!M$7)/
SUMIFS(AllPublicationData!$E:$E,AllPublicationData!$A:$A,'Publication Table (%)'!$B197,AllPublicationData!$B:$B,'Publication Table (%)'!M$7)))))))</f>
        <v>#DIV/0!</v>
      </c>
      <c r="N197" s="96" t="e">
        <f>IF('Publication Table (%)'!$C$5="All Cancelled Operations",
IFERROR(SUMIFS(AllPublicationData!$F:$F,AllPublicationData!$A:$A,'Publication Table (%)'!$B197,AllPublicationData!$B:$B,'Publication Table (%)'!$C$4,AllPublicationData!$D:$D,'Publication Table (%)'!N$7)/
SUMIFS(AllPublicationData!$E:$E,AllPublicationData!$A:$A,'Publication Table (%)'!$B197,AllPublicationData!$B:$B,'Publication Table (%)'!$C$4,AllPublicationData!$D:$D,'Publication Table (%)'!N$7),
SUMIFS(AllPublicationData!$F:$F,AllPublicationData!$A:$A,'Publication Table (%)'!$B197,AllPublicationData!$B:$B,'Publication Table (%)'!N$7)/
SUMIFS(AllPublicationData!$E:$E,AllPublicationData!$A:$A,'Publication Table (%)'!$B197,AllPublicationData!$B:$B,'Publication Table (%)'!N$7)),
IF('Publication Table (%)'!$C$5="Operations cancelled by patient",
IFERROR(SUMIFS(AllPublicationData!$G:$G,AllPublicationData!$A:$A,'Publication Table (%)'!$B197,AllPublicationData!$B:$B,'Publication Table (%)'!$C$4,AllPublicationData!$D:$D,'Publication Table (%)'!N$7)/
SUMIFS(AllPublicationData!$E:$E,AllPublicationData!$A:$A,'Publication Table (%)'!$B197,AllPublicationData!$B:$B,'Publication Table (%)'!$C$4,AllPublicationData!$D:$D,'Publication Table (%)'!N$7),
SUMIFS(AllPublicationData!$G:$G,AllPublicationData!$A:$A,'Publication Table (%)'!$B197,AllPublicationData!$B:$B,'Publication Table (%)'!N$7)/
SUMIFS(AllPublicationData!$E:$E,AllPublicationData!$A:$A,'Publication Table (%)'!$B197,AllPublicationData!$B:$B,'Publication Table (%)'!N$7)),
IF('Publication Table (%)'!$C$5="Operations cancelled for clinical reasons",
IFERROR(SUMIFS(AllPublicationData!$H:$H,AllPublicationData!$A:$A,'Publication Table (%)'!$B197,AllPublicationData!$B:$B,'Publication Table (%)'!$C$4,AllPublicationData!$D:$D,'Publication Table (%)'!N$7)/
SUMIFS(AllPublicationData!$E:$E,AllPublicationData!$A:$A,'Publication Table (%)'!$B197,AllPublicationData!$B:$B,'Publication Table (%)'!$C$4,AllPublicationData!$D:$D,'Publication Table (%)'!N$7),
SUMIFS(AllPublicationData!$H:$H,AllPublicationData!$A:$A,'Publication Table (%)'!$B197,AllPublicationData!$B:$B,'Publication Table (%)'!N$7)/
SUMIFS(AllPublicationData!$E:$E,AllPublicationData!$A:$A,'Publication Table (%)'!$B197,AllPublicationData!$B:$B,'Publication Table (%)'!N$7)),
IF('Publication Table (%)'!$C$5="Operations cancelled for non-clinical/capacity reasons",
IFERROR(SUMIFS(AllPublicationData!$I:$I,AllPublicationData!$A:$A,'Publication Table (%)'!$B197,AllPublicationData!$B:$B,'Publication Table (%)'!$C$4,AllPublicationData!$D:$D,'Publication Table (%)'!N$7)/
SUMIFS(AllPublicationData!$E:$E,AllPublicationData!$A:$A,'Publication Table (%)'!$B197,AllPublicationData!$B:$B,'Publication Table (%)'!$C$4,AllPublicationData!$D:$D,'Publication Table (%)'!N$7),
SUMIFS(AllPublicationData!$I:$I,AllPublicationData!$A:$A,'Publication Table (%)'!$B197,AllPublicationData!$B:$B,'Publication Table (%)'!N$7)/
SUMIFS(AllPublicationData!$E:$E,AllPublicationData!$A:$A,'Publication Table (%)'!$B197,AllPublicationData!$B:$B,'Publication Table (%)'!N$7)),
IF('Publication Table (%)'!$C$5="Cancellations for other reasons",
IFERROR(SUMIFS(AllPublicationData!$J:$J,AllPublicationData!$A:$A,'Publication Table (%)'!$B197,AllPublicationData!$B:$B,'Publication Table (%)'!$C$4,AllPublicationData!$D:$D,'Publication Table (%)'!N$7)/
SUMIFS(AllPublicationData!$E:$E,AllPublicationData!$A:$A,'Publication Table (%)'!$B197,AllPublicationData!$B:$B,'Publication Table (%)'!$C$4,AllPublicationData!$D:$D,'Publication Table (%)'!N$7),
SUMIFS(AllPublicationData!$J:$J,AllPublicationData!$A:$A,'Publication Table (%)'!$B197,AllPublicationData!$B:$B,'Publication Table (%)'!N$7)/
SUMIFS(AllPublicationData!$E:$E,AllPublicationData!$A:$A,'Publication Table (%)'!$B197,AllPublicationData!$B:$B,'Publication Table (%)'!N$7)))))))</f>
        <v>#DIV/0!</v>
      </c>
      <c r="O197" s="96" t="e">
        <f>IF('Publication Table (%)'!$C$5="All Cancelled Operations",
IFERROR(SUMIFS(AllPublicationData!$F:$F,AllPublicationData!$A:$A,'Publication Table (%)'!$B197,AllPublicationData!$B:$B,'Publication Table (%)'!$C$4,AllPublicationData!$D:$D,'Publication Table (%)'!O$7)/
SUMIFS(AllPublicationData!$E:$E,AllPublicationData!$A:$A,'Publication Table (%)'!$B197,AllPublicationData!$B:$B,'Publication Table (%)'!$C$4,AllPublicationData!$D:$D,'Publication Table (%)'!O$7),
SUMIFS(AllPublicationData!$F:$F,AllPublicationData!$A:$A,'Publication Table (%)'!$B197,AllPublicationData!$B:$B,'Publication Table (%)'!O$7)/
SUMIFS(AllPublicationData!$E:$E,AllPublicationData!$A:$A,'Publication Table (%)'!$B197,AllPublicationData!$B:$B,'Publication Table (%)'!O$7)),
IF('Publication Table (%)'!$C$5="Operations cancelled by patient",
IFERROR(SUMIFS(AllPublicationData!$G:$G,AllPublicationData!$A:$A,'Publication Table (%)'!$B197,AllPublicationData!$B:$B,'Publication Table (%)'!$C$4,AllPublicationData!$D:$D,'Publication Table (%)'!O$7)/
SUMIFS(AllPublicationData!$E:$E,AllPublicationData!$A:$A,'Publication Table (%)'!$B197,AllPublicationData!$B:$B,'Publication Table (%)'!$C$4,AllPublicationData!$D:$D,'Publication Table (%)'!O$7),
SUMIFS(AllPublicationData!$G:$G,AllPublicationData!$A:$A,'Publication Table (%)'!$B197,AllPublicationData!$B:$B,'Publication Table (%)'!O$7)/
SUMIFS(AllPublicationData!$E:$E,AllPublicationData!$A:$A,'Publication Table (%)'!$B197,AllPublicationData!$B:$B,'Publication Table (%)'!O$7)),
IF('Publication Table (%)'!$C$5="Operations cancelled for clinical reasons",
IFERROR(SUMIFS(AllPublicationData!$H:$H,AllPublicationData!$A:$A,'Publication Table (%)'!$B197,AllPublicationData!$B:$B,'Publication Table (%)'!$C$4,AllPublicationData!$D:$D,'Publication Table (%)'!O$7)/
SUMIFS(AllPublicationData!$E:$E,AllPublicationData!$A:$A,'Publication Table (%)'!$B197,AllPublicationData!$B:$B,'Publication Table (%)'!$C$4,AllPublicationData!$D:$D,'Publication Table (%)'!O$7),
SUMIFS(AllPublicationData!$H:$H,AllPublicationData!$A:$A,'Publication Table (%)'!$B197,AllPublicationData!$B:$B,'Publication Table (%)'!O$7)/
SUMIFS(AllPublicationData!$E:$E,AllPublicationData!$A:$A,'Publication Table (%)'!$B197,AllPublicationData!$B:$B,'Publication Table (%)'!O$7)),
IF('Publication Table (%)'!$C$5="Operations cancelled for non-clinical/capacity reasons",
IFERROR(SUMIFS(AllPublicationData!$I:$I,AllPublicationData!$A:$A,'Publication Table (%)'!$B197,AllPublicationData!$B:$B,'Publication Table (%)'!$C$4,AllPublicationData!$D:$D,'Publication Table (%)'!O$7)/
SUMIFS(AllPublicationData!$E:$E,AllPublicationData!$A:$A,'Publication Table (%)'!$B197,AllPublicationData!$B:$B,'Publication Table (%)'!$C$4,AllPublicationData!$D:$D,'Publication Table (%)'!O$7),
SUMIFS(AllPublicationData!$I:$I,AllPublicationData!$A:$A,'Publication Table (%)'!$B197,AllPublicationData!$B:$B,'Publication Table (%)'!O$7)/
SUMIFS(AllPublicationData!$E:$E,AllPublicationData!$A:$A,'Publication Table (%)'!$B197,AllPublicationData!$B:$B,'Publication Table (%)'!O$7)),
IF('Publication Table (%)'!$C$5="Cancellations for other reasons",
IFERROR(SUMIFS(AllPublicationData!$J:$J,AllPublicationData!$A:$A,'Publication Table (%)'!$B197,AllPublicationData!$B:$B,'Publication Table (%)'!$C$4,AllPublicationData!$D:$D,'Publication Table (%)'!O$7)/
SUMIFS(AllPublicationData!$E:$E,AllPublicationData!$A:$A,'Publication Table (%)'!$B197,AllPublicationData!$B:$B,'Publication Table (%)'!$C$4,AllPublicationData!$D:$D,'Publication Table (%)'!O$7),
SUMIFS(AllPublicationData!$J:$J,AllPublicationData!$A:$A,'Publication Table (%)'!$B197,AllPublicationData!$B:$B,'Publication Table (%)'!O$7)/
SUMIFS(AllPublicationData!$E:$E,AllPublicationData!$A:$A,'Publication Table (%)'!$B197,AllPublicationData!$B:$B,'Publication Table (%)'!O$7)))))))</f>
        <v>#DIV/0!</v>
      </c>
      <c r="P197" s="96" t="e">
        <f>IF('Publication Table (%)'!$C$5="All Cancelled Operations",
IFERROR(SUMIFS(AllPublicationData!$F:$F,AllPublicationData!$A:$A,'Publication Table (%)'!$B197,AllPublicationData!$B:$B,'Publication Table (%)'!$C$4,AllPublicationData!$D:$D,'Publication Table (%)'!P$7)/
SUMIFS(AllPublicationData!$E:$E,AllPublicationData!$A:$A,'Publication Table (%)'!$B197,AllPublicationData!$B:$B,'Publication Table (%)'!$C$4,AllPublicationData!$D:$D,'Publication Table (%)'!P$7),
SUMIFS(AllPublicationData!$F:$F,AllPublicationData!$A:$A,'Publication Table (%)'!$B197,AllPublicationData!$B:$B,'Publication Table (%)'!P$7)/
SUMIFS(AllPublicationData!$E:$E,AllPublicationData!$A:$A,'Publication Table (%)'!$B197,AllPublicationData!$B:$B,'Publication Table (%)'!P$7)),
IF('Publication Table (%)'!$C$5="Operations cancelled by patient",
IFERROR(SUMIFS(AllPublicationData!$G:$G,AllPublicationData!$A:$A,'Publication Table (%)'!$B197,AllPublicationData!$B:$B,'Publication Table (%)'!$C$4,AllPublicationData!$D:$D,'Publication Table (%)'!P$7)/
SUMIFS(AllPublicationData!$E:$E,AllPublicationData!$A:$A,'Publication Table (%)'!$B197,AllPublicationData!$B:$B,'Publication Table (%)'!$C$4,AllPublicationData!$D:$D,'Publication Table (%)'!P$7),
SUMIFS(AllPublicationData!$G:$G,AllPublicationData!$A:$A,'Publication Table (%)'!$B197,AllPublicationData!$B:$B,'Publication Table (%)'!P$7)/
SUMIFS(AllPublicationData!$E:$E,AllPublicationData!$A:$A,'Publication Table (%)'!$B197,AllPublicationData!$B:$B,'Publication Table (%)'!P$7)),
IF('Publication Table (%)'!$C$5="Operations cancelled for clinical reasons",
IFERROR(SUMIFS(AllPublicationData!$H:$H,AllPublicationData!$A:$A,'Publication Table (%)'!$B197,AllPublicationData!$B:$B,'Publication Table (%)'!$C$4,AllPublicationData!$D:$D,'Publication Table (%)'!P$7)/
SUMIFS(AllPublicationData!$E:$E,AllPublicationData!$A:$A,'Publication Table (%)'!$B197,AllPublicationData!$B:$B,'Publication Table (%)'!$C$4,AllPublicationData!$D:$D,'Publication Table (%)'!P$7),
SUMIFS(AllPublicationData!$H:$H,AllPublicationData!$A:$A,'Publication Table (%)'!$B197,AllPublicationData!$B:$B,'Publication Table (%)'!P$7)/
SUMIFS(AllPublicationData!$E:$E,AllPublicationData!$A:$A,'Publication Table (%)'!$B197,AllPublicationData!$B:$B,'Publication Table (%)'!P$7)),
IF('Publication Table (%)'!$C$5="Operations cancelled for non-clinical/capacity reasons",
IFERROR(SUMIFS(AllPublicationData!$I:$I,AllPublicationData!$A:$A,'Publication Table (%)'!$B197,AllPublicationData!$B:$B,'Publication Table (%)'!$C$4,AllPublicationData!$D:$D,'Publication Table (%)'!P$7)/
SUMIFS(AllPublicationData!$E:$E,AllPublicationData!$A:$A,'Publication Table (%)'!$B197,AllPublicationData!$B:$B,'Publication Table (%)'!$C$4,AllPublicationData!$D:$D,'Publication Table (%)'!P$7),
SUMIFS(AllPublicationData!$I:$I,AllPublicationData!$A:$A,'Publication Table (%)'!$B197,AllPublicationData!$B:$B,'Publication Table (%)'!P$7)/
SUMIFS(AllPublicationData!$E:$E,AllPublicationData!$A:$A,'Publication Table (%)'!$B197,AllPublicationData!$B:$B,'Publication Table (%)'!P$7)),
IF('Publication Table (%)'!$C$5="Cancellations for other reasons",
IFERROR(SUMIFS(AllPublicationData!$J:$J,AllPublicationData!$A:$A,'Publication Table (%)'!$B197,AllPublicationData!$B:$B,'Publication Table (%)'!$C$4,AllPublicationData!$D:$D,'Publication Table (%)'!P$7)/
SUMIFS(AllPublicationData!$E:$E,AllPublicationData!$A:$A,'Publication Table (%)'!$B197,AllPublicationData!$B:$B,'Publication Table (%)'!$C$4,AllPublicationData!$D:$D,'Publication Table (%)'!P$7),
SUMIFS(AllPublicationData!$J:$J,AllPublicationData!$A:$A,'Publication Table (%)'!$B197,AllPublicationData!$B:$B,'Publication Table (%)'!P$7)/
SUMIFS(AllPublicationData!$E:$E,AllPublicationData!$A:$A,'Publication Table (%)'!$B197,AllPublicationData!$B:$B,'Publication Table (%)'!P$7)))))))</f>
        <v>#DIV/0!</v>
      </c>
      <c r="Q197" s="96" t="e">
        <f>IF('Publication Table (%)'!$C$5="All Cancelled Operations",
IFERROR(SUMIFS(AllPublicationData!$F:$F,AllPublicationData!$A:$A,'Publication Table (%)'!$B197,AllPublicationData!$B:$B,'Publication Table (%)'!$C$4,AllPublicationData!$D:$D,'Publication Table (%)'!Q$7)/
SUMIFS(AllPublicationData!$E:$E,AllPublicationData!$A:$A,'Publication Table (%)'!$B197,AllPublicationData!$B:$B,'Publication Table (%)'!$C$4,AllPublicationData!$D:$D,'Publication Table (%)'!Q$7),
SUMIFS(AllPublicationData!$F:$F,AllPublicationData!$A:$A,'Publication Table (%)'!$B197,AllPublicationData!$B:$B,'Publication Table (%)'!Q$7)/
SUMIFS(AllPublicationData!$E:$E,AllPublicationData!$A:$A,'Publication Table (%)'!$B197,AllPublicationData!$B:$B,'Publication Table (%)'!Q$7)),
IF('Publication Table (%)'!$C$5="Operations cancelled by patient",
IFERROR(SUMIFS(AllPublicationData!$G:$G,AllPublicationData!$A:$A,'Publication Table (%)'!$B197,AllPublicationData!$B:$B,'Publication Table (%)'!$C$4,AllPublicationData!$D:$D,'Publication Table (%)'!Q$7)/
SUMIFS(AllPublicationData!$E:$E,AllPublicationData!$A:$A,'Publication Table (%)'!$B197,AllPublicationData!$B:$B,'Publication Table (%)'!$C$4,AllPublicationData!$D:$D,'Publication Table (%)'!Q$7),
SUMIFS(AllPublicationData!$G:$G,AllPublicationData!$A:$A,'Publication Table (%)'!$B197,AllPublicationData!$B:$B,'Publication Table (%)'!Q$7)/
SUMIFS(AllPublicationData!$E:$E,AllPublicationData!$A:$A,'Publication Table (%)'!$B197,AllPublicationData!$B:$B,'Publication Table (%)'!Q$7)),
IF('Publication Table (%)'!$C$5="Operations cancelled for clinical reasons",
IFERROR(SUMIFS(AllPublicationData!$H:$H,AllPublicationData!$A:$A,'Publication Table (%)'!$B197,AllPublicationData!$B:$B,'Publication Table (%)'!$C$4,AllPublicationData!$D:$D,'Publication Table (%)'!Q$7)/
SUMIFS(AllPublicationData!$E:$E,AllPublicationData!$A:$A,'Publication Table (%)'!$B197,AllPublicationData!$B:$B,'Publication Table (%)'!$C$4,AllPublicationData!$D:$D,'Publication Table (%)'!Q$7),
SUMIFS(AllPublicationData!$H:$H,AllPublicationData!$A:$A,'Publication Table (%)'!$B197,AllPublicationData!$B:$B,'Publication Table (%)'!Q$7)/
SUMIFS(AllPublicationData!$E:$E,AllPublicationData!$A:$A,'Publication Table (%)'!$B197,AllPublicationData!$B:$B,'Publication Table (%)'!Q$7)),
IF('Publication Table (%)'!$C$5="Operations cancelled for non-clinical/capacity reasons",
IFERROR(SUMIFS(AllPublicationData!$I:$I,AllPublicationData!$A:$A,'Publication Table (%)'!$B197,AllPublicationData!$B:$B,'Publication Table (%)'!$C$4,AllPublicationData!$D:$D,'Publication Table (%)'!Q$7)/
SUMIFS(AllPublicationData!$E:$E,AllPublicationData!$A:$A,'Publication Table (%)'!$B197,AllPublicationData!$B:$B,'Publication Table (%)'!$C$4,AllPublicationData!$D:$D,'Publication Table (%)'!Q$7),
SUMIFS(AllPublicationData!$I:$I,AllPublicationData!$A:$A,'Publication Table (%)'!$B197,AllPublicationData!$B:$B,'Publication Table (%)'!Q$7)/
SUMIFS(AllPublicationData!$E:$E,AllPublicationData!$A:$A,'Publication Table (%)'!$B197,AllPublicationData!$B:$B,'Publication Table (%)'!Q$7)),
IF('Publication Table (%)'!$C$5="Cancellations for other reasons",
IFERROR(SUMIFS(AllPublicationData!$J:$J,AllPublicationData!$A:$A,'Publication Table (%)'!$B197,AllPublicationData!$B:$B,'Publication Table (%)'!$C$4,AllPublicationData!$D:$D,'Publication Table (%)'!Q$7)/
SUMIFS(AllPublicationData!$E:$E,AllPublicationData!$A:$A,'Publication Table (%)'!$B197,AllPublicationData!$B:$B,'Publication Table (%)'!$C$4,AllPublicationData!$D:$D,'Publication Table (%)'!Q$7),
SUMIFS(AllPublicationData!$J:$J,AllPublicationData!$A:$A,'Publication Table (%)'!$B197,AllPublicationData!$B:$B,'Publication Table (%)'!Q$7)/
SUMIFS(AllPublicationData!$E:$E,AllPublicationData!$A:$A,'Publication Table (%)'!$B197,AllPublicationData!$B:$B,'Publication Table (%)'!Q$7)))))))</f>
        <v>#DIV/0!</v>
      </c>
      <c r="R197" s="96" t="e">
        <f>IF('Publication Table (%)'!$C$5="All Cancelled Operations",
IFERROR(SUMIFS(AllPublicationData!$F:$F,AllPublicationData!$A:$A,'Publication Table (%)'!$B197,AllPublicationData!$B:$B,'Publication Table (%)'!$C$4,AllPublicationData!$D:$D,'Publication Table (%)'!R$7)/
SUMIFS(AllPublicationData!$E:$E,AllPublicationData!$A:$A,'Publication Table (%)'!$B197,AllPublicationData!$B:$B,'Publication Table (%)'!$C$4,AllPublicationData!$D:$D,'Publication Table (%)'!R$7),
SUMIFS(AllPublicationData!$F:$F,AllPublicationData!$A:$A,'Publication Table (%)'!$B197,AllPublicationData!$B:$B,'Publication Table (%)'!R$7)/
SUMIFS(AllPublicationData!$E:$E,AllPublicationData!$A:$A,'Publication Table (%)'!$B197,AllPublicationData!$B:$B,'Publication Table (%)'!R$7)),
IF('Publication Table (%)'!$C$5="Operations cancelled by patient",
IFERROR(SUMIFS(AllPublicationData!$G:$G,AllPublicationData!$A:$A,'Publication Table (%)'!$B197,AllPublicationData!$B:$B,'Publication Table (%)'!$C$4,AllPublicationData!$D:$D,'Publication Table (%)'!R$7)/
SUMIFS(AllPublicationData!$E:$E,AllPublicationData!$A:$A,'Publication Table (%)'!$B197,AllPublicationData!$B:$B,'Publication Table (%)'!$C$4,AllPublicationData!$D:$D,'Publication Table (%)'!R$7),
SUMIFS(AllPublicationData!$G:$G,AllPublicationData!$A:$A,'Publication Table (%)'!$B197,AllPublicationData!$B:$B,'Publication Table (%)'!R$7)/
SUMIFS(AllPublicationData!$E:$E,AllPublicationData!$A:$A,'Publication Table (%)'!$B197,AllPublicationData!$B:$B,'Publication Table (%)'!R$7)),
IF('Publication Table (%)'!$C$5="Operations cancelled for clinical reasons",
IFERROR(SUMIFS(AllPublicationData!$H:$H,AllPublicationData!$A:$A,'Publication Table (%)'!$B197,AllPublicationData!$B:$B,'Publication Table (%)'!$C$4,AllPublicationData!$D:$D,'Publication Table (%)'!R$7)/
SUMIFS(AllPublicationData!$E:$E,AllPublicationData!$A:$A,'Publication Table (%)'!$B197,AllPublicationData!$B:$B,'Publication Table (%)'!$C$4,AllPublicationData!$D:$D,'Publication Table (%)'!R$7),
SUMIFS(AllPublicationData!$H:$H,AllPublicationData!$A:$A,'Publication Table (%)'!$B197,AllPublicationData!$B:$B,'Publication Table (%)'!R$7)/
SUMIFS(AllPublicationData!$E:$E,AllPublicationData!$A:$A,'Publication Table (%)'!$B197,AllPublicationData!$B:$B,'Publication Table (%)'!R$7)),
IF('Publication Table (%)'!$C$5="Operations cancelled for non-clinical/capacity reasons",
IFERROR(SUMIFS(AllPublicationData!$I:$I,AllPublicationData!$A:$A,'Publication Table (%)'!$B197,AllPublicationData!$B:$B,'Publication Table (%)'!$C$4,AllPublicationData!$D:$D,'Publication Table (%)'!R$7)/
SUMIFS(AllPublicationData!$E:$E,AllPublicationData!$A:$A,'Publication Table (%)'!$B197,AllPublicationData!$B:$B,'Publication Table (%)'!$C$4,AllPublicationData!$D:$D,'Publication Table (%)'!R$7),
SUMIFS(AllPublicationData!$I:$I,AllPublicationData!$A:$A,'Publication Table (%)'!$B197,AllPublicationData!$B:$B,'Publication Table (%)'!R$7)/
SUMIFS(AllPublicationData!$E:$E,AllPublicationData!$A:$A,'Publication Table (%)'!$B197,AllPublicationData!$B:$B,'Publication Table (%)'!R$7)),
IF('Publication Table (%)'!$C$5="Cancellations for other reasons",
IFERROR(SUMIFS(AllPublicationData!$J:$J,AllPublicationData!$A:$A,'Publication Table (%)'!$B197,AllPublicationData!$B:$B,'Publication Table (%)'!$C$4,AllPublicationData!$D:$D,'Publication Table (%)'!R$7)/
SUMIFS(AllPublicationData!$E:$E,AllPublicationData!$A:$A,'Publication Table (%)'!$B197,AllPublicationData!$B:$B,'Publication Table (%)'!$C$4,AllPublicationData!$D:$D,'Publication Table (%)'!R$7),
SUMIFS(AllPublicationData!$J:$J,AllPublicationData!$A:$A,'Publication Table (%)'!$B197,AllPublicationData!$B:$B,'Publication Table (%)'!R$7)/
SUMIFS(AllPublicationData!$E:$E,AllPublicationData!$A:$A,'Publication Table (%)'!$B197,AllPublicationData!$B:$B,'Publication Table (%)'!R$7)))))))</f>
        <v>#DIV/0!</v>
      </c>
      <c r="S197" s="96" t="e">
        <f>IF('Publication Table (%)'!$C$5="All Cancelled Operations",
IFERROR(SUMIFS(AllPublicationData!$F:$F,AllPublicationData!$A:$A,'Publication Table (%)'!$B197,AllPublicationData!$B:$B,'Publication Table (%)'!$C$4,AllPublicationData!$D:$D,'Publication Table (%)'!S$7)/
SUMIFS(AllPublicationData!$E:$E,AllPublicationData!$A:$A,'Publication Table (%)'!$B197,AllPublicationData!$B:$B,'Publication Table (%)'!$C$4,AllPublicationData!$D:$D,'Publication Table (%)'!S$7),
SUMIFS(AllPublicationData!$F:$F,AllPublicationData!$A:$A,'Publication Table (%)'!$B197,AllPublicationData!$B:$B,'Publication Table (%)'!S$7)/
SUMIFS(AllPublicationData!$E:$E,AllPublicationData!$A:$A,'Publication Table (%)'!$B197,AllPublicationData!$B:$B,'Publication Table (%)'!S$7)),
IF('Publication Table (%)'!$C$5="Operations cancelled by patient",
IFERROR(SUMIFS(AllPublicationData!$G:$G,AllPublicationData!$A:$A,'Publication Table (%)'!$B197,AllPublicationData!$B:$B,'Publication Table (%)'!$C$4,AllPublicationData!$D:$D,'Publication Table (%)'!S$7)/
SUMIFS(AllPublicationData!$E:$E,AllPublicationData!$A:$A,'Publication Table (%)'!$B197,AllPublicationData!$B:$B,'Publication Table (%)'!$C$4,AllPublicationData!$D:$D,'Publication Table (%)'!S$7),
SUMIFS(AllPublicationData!$G:$G,AllPublicationData!$A:$A,'Publication Table (%)'!$B197,AllPublicationData!$B:$B,'Publication Table (%)'!S$7)/
SUMIFS(AllPublicationData!$E:$E,AllPublicationData!$A:$A,'Publication Table (%)'!$B197,AllPublicationData!$B:$B,'Publication Table (%)'!S$7)),
IF('Publication Table (%)'!$C$5="Operations cancelled for clinical reasons",
IFERROR(SUMIFS(AllPublicationData!$H:$H,AllPublicationData!$A:$A,'Publication Table (%)'!$B197,AllPublicationData!$B:$B,'Publication Table (%)'!$C$4,AllPublicationData!$D:$D,'Publication Table (%)'!S$7)/
SUMIFS(AllPublicationData!$E:$E,AllPublicationData!$A:$A,'Publication Table (%)'!$B197,AllPublicationData!$B:$B,'Publication Table (%)'!$C$4,AllPublicationData!$D:$D,'Publication Table (%)'!S$7),
SUMIFS(AllPublicationData!$H:$H,AllPublicationData!$A:$A,'Publication Table (%)'!$B197,AllPublicationData!$B:$B,'Publication Table (%)'!S$7)/
SUMIFS(AllPublicationData!$E:$E,AllPublicationData!$A:$A,'Publication Table (%)'!$B197,AllPublicationData!$B:$B,'Publication Table (%)'!S$7)),
IF('Publication Table (%)'!$C$5="Operations cancelled for non-clinical/capacity reasons",
IFERROR(SUMIFS(AllPublicationData!$I:$I,AllPublicationData!$A:$A,'Publication Table (%)'!$B197,AllPublicationData!$B:$B,'Publication Table (%)'!$C$4,AllPublicationData!$D:$D,'Publication Table (%)'!S$7)/
SUMIFS(AllPublicationData!$E:$E,AllPublicationData!$A:$A,'Publication Table (%)'!$B197,AllPublicationData!$B:$B,'Publication Table (%)'!$C$4,AllPublicationData!$D:$D,'Publication Table (%)'!S$7),
SUMIFS(AllPublicationData!$I:$I,AllPublicationData!$A:$A,'Publication Table (%)'!$B197,AllPublicationData!$B:$B,'Publication Table (%)'!S$7)/
SUMIFS(AllPublicationData!$E:$E,AllPublicationData!$A:$A,'Publication Table (%)'!$B197,AllPublicationData!$B:$B,'Publication Table (%)'!S$7)),
IF('Publication Table (%)'!$C$5="Cancellations for other reasons",
IFERROR(SUMIFS(AllPublicationData!$J:$J,AllPublicationData!$A:$A,'Publication Table (%)'!$B197,AllPublicationData!$B:$B,'Publication Table (%)'!$C$4,AllPublicationData!$D:$D,'Publication Table (%)'!S$7)/
SUMIFS(AllPublicationData!$E:$E,AllPublicationData!$A:$A,'Publication Table (%)'!$B197,AllPublicationData!$B:$B,'Publication Table (%)'!$C$4,AllPublicationData!$D:$D,'Publication Table (%)'!S$7),
SUMIFS(AllPublicationData!$J:$J,AllPublicationData!$A:$A,'Publication Table (%)'!$B197,AllPublicationData!$B:$B,'Publication Table (%)'!S$7)/
SUMIFS(AllPublicationData!$E:$E,AllPublicationData!$A:$A,'Publication Table (%)'!$B197,AllPublicationData!$B:$B,'Publication Table (%)'!S$7)))))))</f>
        <v>#DIV/0!</v>
      </c>
    </row>
    <row r="198" spans="3:19" x14ac:dyDescent="0.35">
      <c r="C198" s="112">
        <f>IF('Publication Table (%)'!$C$5="All Cancelled Operations",
SUMIFS(AllPublicationData!$F:$F,AllPublicationData!$A:$A,'Publication Table (%)'!$B198,AllPublicationData!$B:$B,'Publication Table (%)'!$C$4),
IF('Publication Table (%)'!$C$5="Operations cancelled by patient",
SUMIFS(AllPublicationData!$G:$G,AllPublicationData!$A:$A,'Publication Table (%)'!$B198,AllPublicationData!$B:$B,'Publication Table (%)'!$C$4),
IF('Publication Table (%)'!$C$5="Operations cancelled for clinical reasons",
SUMIFS(AllPublicationData!$H:$H,AllPublicationData!$A:$A,'Publication Table (%)'!$B198,AllPublicationData!$B:$B,'Publication Table (%)'!$C$4),
IF('Publication Table (%)'!$C$5="Operations cancelled for non-clinical/capacity reasons",
SUMIFS(AllPublicationData!$I:$I,AllPublicationData!$A:$A,'Publication Table (%)'!$B198,AllPublicationData!$B:$B,'Publication Table (%)'!$C$4),
IF('Publication Table (%)'!$C$5="Cancellations for other reasons",
SUMIFS(AllPublicationData!$J:$J,AllPublicationData!$A:$A,'Publication Table (%)'!$B198,AllPublicationData!$B:$B,'Publication Table (%)'!$C$4))))))+
IF(AND($C$4="NHS Scotland",$C$5="All Cancelled Operations"),
SUMIFS(AllPublicationData!$F:$F,AllPublicationData!$A:$A,'Publication Table (%)'!$B198),
IF(AND($C$4="NHS Scotland",$C$5="Operations cancelled by patient"),
SUMIFS(AllPublicationData!$G:$G,AllPublicationData!$A:$A,'Publication Table (%)'!$B198),
IF(AND($C$4="NHS Scotland",$C$5="Operations cancelled for clinical reasons"),
SUMIFS(AllPublicationData!$H:$H,AllPublicationData!$A:$A,'Publication Table (%)'!$B198),
IF(AND($C$4="NHS Scotland",$C$5="Operations cancelled for non-clinical/capacity reasons"),
SUMIFS(AllPublicationData!$I:$I,AllPublicationData!$A:$A,'Publication Table (%)'!$B198),
IF(AND($C$4="NHS Scotland",$C$5="Cancellations for other reasons"),
SUMIFS(AllPublicationData!$J:$J,AllPublicationData!$A:$A,'Publication Table (%)'!$B198))))))</f>
        <v>0</v>
      </c>
      <c r="D198" s="110" t="e">
        <f>IF(AND('Publication Table (%)'!$C$5="All Cancelled Operations",$C$4&lt;&gt;"NHS Scotland"),
IFERROR(SUMIFS(AllPublicationData!$F:$F,AllPublicationData!$A:$A,'Publication Table (%)'!$B198,AllPublicationData!$B:$B,'Publication Table (%)'!$C$4,AllPublicationData!$D:$D,'Publication Table (%)'!D$7)/
SUMIFS(AllPublicationData!$E:$E,AllPublicationData!$A:$A,'Publication Table (%)'!$B198,AllPublicationData!$B:$B,'Publication Table (%)'!$C$4,AllPublicationData!$D:$D,'Publication Table (%)'!D$7),
SUMIFS(AllPublicationData!$F:$F,AllPublicationData!$A:$A,'Publication Table (%)'!$B198,AllPublicationData!$B:$B,'Publication Table (%)'!D$7)/
SUMIFS(AllPublicationData!$E:$E,AllPublicationData!$A:$A,'Publication Table (%)'!$B198,AllPublicationData!$B:$B,'Publication Table (%)'!D$7)),
IF(AND('Publication Table (%)'!$C$5="Operations cancelled by patient",$C$4&lt;&gt;"NHS Scotland"),
IFERROR(SUMIFS(AllPublicationData!$G:$G,AllPublicationData!$A:$A,'Publication Table (%)'!$B198,AllPublicationData!$B:$B,'Publication Table (%)'!$C$4,AllPublicationData!$D:$D,'Publication Table (%)'!D$7)/
SUMIFS(AllPublicationData!$E:$E,AllPublicationData!$A:$A,'Publication Table (%)'!$B198,AllPublicationData!$B:$B,'Publication Table (%)'!$C$4,AllPublicationData!$D:$D,'Publication Table (%)'!D$7),
SUMIFS(AllPublicationData!$G:$G,AllPublicationData!$A:$A,'Publication Table (%)'!$B198,AllPublicationData!$B:$B,'Publication Table (%)'!D$7)/
SUMIFS(AllPublicationData!$E:$E,AllPublicationData!$A:$A,'Publication Table (%)'!$B198,AllPublicationData!$B:$B,'Publication Table (%)'!D$7)),
IF(AND('Publication Table (%)'!$C$5="Operations cancelled for clinical reasons",$C$4&lt;&gt;"NHS Scotland"),
IFERROR(SUMIFS(AllPublicationData!$H:$H,AllPublicationData!$A:$A,'Publication Table (%)'!$B198,AllPublicationData!$B:$B,'Publication Table (%)'!$C$4,AllPublicationData!$D:$D,'Publication Table (%)'!D$7)/
SUMIFS(AllPublicationData!$E:$E,AllPublicationData!$A:$A,'Publication Table (%)'!$B198,AllPublicationData!$B:$B,'Publication Table (%)'!$C$4,AllPublicationData!$D:$D,'Publication Table (%)'!D$7),
SUMIFS(AllPublicationData!$H:$H,AllPublicationData!$A:$A,'Publication Table (%)'!$B198,AllPublicationData!$B:$B,'Publication Table (%)'!D$7)/
SUMIFS(AllPublicationData!$E:$E,AllPublicationData!$A:$A,'Publication Table (%)'!$B198,AllPublicationData!$B:$B,'Publication Table (%)'!D$7)),
IF(AND('Publication Table (%)'!$C$5="Operations cancelled for non-clinical/capacity reasons",$C$4&lt;&gt;"NHS Scotland"),
IFERROR(SUMIFS(AllPublicationData!$I:$I,AllPublicationData!$A:$A,'Publication Table (%)'!$B198,AllPublicationData!$B:$B,'Publication Table (%)'!$C$4,AllPublicationData!$D:$D,'Publication Table (%)'!D$7)/
SUMIFS(AllPublicationData!$E:$E,AllPublicationData!$A:$A,'Publication Table (%)'!$B198,AllPublicationData!$B:$B,'Publication Table (%)'!$C$4,AllPublicationData!$D:$D,'Publication Table (%)'!D$7),
SUMIFS(AllPublicationData!$I:$I,AllPublicationData!$A:$A,'Publication Table (%)'!$B198,AllPublicationData!$B:$B,'Publication Table (%)'!D$7)/
SUMIFS(AllPublicationData!$E:$E,AllPublicationData!$A:$A,'Publication Table (%)'!$B198,AllPublicationData!$B:$B,'Publication Table (%)'!D$7)),
IF(AND('Publication Table (%)'!$C$5="Cancellations for other reasons",$C$4&lt;&gt;"NHS Scotland"),
IFERROR(SUMIFS(AllPublicationData!$J:$J,AllPublicationData!$A:$A,'Publication Table (%)'!$B198,AllPublicationData!$B:$B,'Publication Table (%)'!$C$4,AllPublicationData!$D:$D,'Publication Table (%)'!D$7)/
SUMIFS(AllPublicationData!$E:$E,AllPublicationData!$A:$A,'Publication Table (%)'!$B198,AllPublicationData!$B:$B,'Publication Table (%)'!$C$4,AllPublicationData!$D:$D,'Publication Table (%)'!D$7),
SUMIFS(AllPublicationData!$J:$J,AllPublicationData!$A:$A,'Publication Table (%)'!$B198,AllPublicationData!$B:$B,'Publication Table (%)'!D$7)/
SUMIFS(AllPublicationData!$E:$E,AllPublicationData!$A:$A,'Publication Table (%)'!$B198,AllPublicationData!$B:$B,'Publication Table (%)'!D$7)),
IF(AND($C$4="NHS Scotland",$C$5="All Cancelled Operations"),
SUMIFS(AllPublicationData!$F:$F,AllPublicationData!$A:$A,'Publication Table'!$B198)/
SUMIFS(AllPublicationData!$E:$E,AllPublicationData!$A:$A,'Publication Table'!$B198),
IF(AND($C$4="NHS Scotland",$C$5="Operations cancelled by patient"),
SUMIFS(AllPublicationData!$G:$G,AllPublicationData!$A:$A,'Publication Table'!$B198)/
SUMIFS(AllPublicationData!$E:$E,AllPublicationData!$A:$A,'Publication Table'!$B198),
IF(AND($C$4="NHS Scotland",$C$5="Operations cancelled for clinical reasons"),
SUMIFS(AllPublicationData!$H:$H,AllPublicationData!$A:$A,'Publication Table'!$B198)/
SUMIFS(AllPublicationData!$E:$E,AllPublicationData!$A:$A,'Publication Table'!$B198),
IF(AND($C$4="NHS Scotland",$C$5="Operations cancelled for non-clinical/capacity reasons"),
SUMIFS(AllPublicationData!$I:$I,AllPublicationData!$A:$A,'Publication Table'!$B198)/
SUMIFS(AllPublicationData!$E:$E,AllPublicationData!$A:$A,'Publication Table'!$B198),
IF(AND($C$4="NHS Scotland",$C$5="Cancellations for other reasons"),
SUMIFS(AllPublicationData!$J:$J,AllPublicationData!$A:$A,'Publication Table'!$B198)/
SUMIFS(AllPublicationData!$E:$E,AllPublicationData!$A:$A,'Publication Table'!$B198)))))))))))</f>
        <v>#DIV/0!</v>
      </c>
      <c r="E198" s="96" t="e">
        <f>IF('Publication Table (%)'!$C$5="All Cancelled Operations",
IFERROR(SUMIFS(AllPublicationData!$F:$F,AllPublicationData!$A:$A,'Publication Table (%)'!$B198,AllPublicationData!$B:$B,'Publication Table (%)'!$C$4,AllPublicationData!$D:$D,'Publication Table (%)'!E$7)/
SUMIFS(AllPublicationData!$E:$E,AllPublicationData!$A:$A,'Publication Table (%)'!$B198,AllPublicationData!$B:$B,'Publication Table (%)'!$C$4,AllPublicationData!$D:$D,'Publication Table (%)'!E$7),
SUMIFS(AllPublicationData!$F:$F,AllPublicationData!$A:$A,'Publication Table (%)'!$B198,AllPublicationData!$B:$B,'Publication Table (%)'!E$7)/
SUMIFS(AllPublicationData!$E:$E,AllPublicationData!$A:$A,'Publication Table (%)'!$B198,AllPublicationData!$B:$B,'Publication Table (%)'!E$7)),
IF('Publication Table (%)'!$C$5="Operations cancelled by patient",
IFERROR(SUMIFS(AllPublicationData!$G:$G,AllPublicationData!$A:$A,'Publication Table (%)'!$B198,AllPublicationData!$B:$B,'Publication Table (%)'!$C$4,AllPublicationData!$D:$D,'Publication Table (%)'!E$7)/
SUMIFS(AllPublicationData!$E:$E,AllPublicationData!$A:$A,'Publication Table (%)'!$B198,AllPublicationData!$B:$B,'Publication Table (%)'!$C$4,AllPublicationData!$D:$D,'Publication Table (%)'!E$7),
SUMIFS(AllPublicationData!$G:$G,AllPublicationData!$A:$A,'Publication Table (%)'!$B198,AllPublicationData!$B:$B,'Publication Table (%)'!E$7)/
SUMIFS(AllPublicationData!$E:$E,AllPublicationData!$A:$A,'Publication Table (%)'!$B198,AllPublicationData!$B:$B,'Publication Table (%)'!E$7)),
IF('Publication Table (%)'!$C$5="Operations cancelled for clinical reasons",
IFERROR(SUMIFS(AllPublicationData!$H:$H,AllPublicationData!$A:$A,'Publication Table (%)'!$B198,AllPublicationData!$B:$B,'Publication Table (%)'!$C$4,AllPublicationData!$D:$D,'Publication Table (%)'!E$7)/
SUMIFS(AllPublicationData!$E:$E,AllPublicationData!$A:$A,'Publication Table (%)'!$B198,AllPublicationData!$B:$B,'Publication Table (%)'!$C$4,AllPublicationData!$D:$D,'Publication Table (%)'!E$7),
SUMIFS(AllPublicationData!$H:$H,AllPublicationData!$A:$A,'Publication Table (%)'!$B198,AllPublicationData!$B:$B,'Publication Table (%)'!E$7)/
SUMIFS(AllPublicationData!$E:$E,AllPublicationData!$A:$A,'Publication Table (%)'!$B198,AllPublicationData!$B:$B,'Publication Table (%)'!E$7)),
IF('Publication Table (%)'!$C$5="Operations cancelled for non-clinical/capacity reasons",
IFERROR(SUMIFS(AllPublicationData!$I:$I,AllPublicationData!$A:$A,'Publication Table (%)'!$B198,AllPublicationData!$B:$B,'Publication Table (%)'!$C$4,AllPublicationData!$D:$D,'Publication Table (%)'!E$7)/
SUMIFS(AllPublicationData!$E:$E,AllPublicationData!$A:$A,'Publication Table (%)'!$B198,AllPublicationData!$B:$B,'Publication Table (%)'!$C$4,AllPublicationData!$D:$D,'Publication Table (%)'!E$7),
SUMIFS(AllPublicationData!$I:$I,AllPublicationData!$A:$A,'Publication Table (%)'!$B198,AllPublicationData!$B:$B,'Publication Table (%)'!E$7)/
SUMIFS(AllPublicationData!$E:$E,AllPublicationData!$A:$A,'Publication Table (%)'!$B198,AllPublicationData!$B:$B,'Publication Table (%)'!E$7)),
IF('Publication Table (%)'!$C$5="Cancellations for other reasons",
IFERROR(SUMIFS(AllPublicationData!$J:$J,AllPublicationData!$A:$A,'Publication Table (%)'!$B198,AllPublicationData!$B:$B,'Publication Table (%)'!$C$4,AllPublicationData!$D:$D,'Publication Table (%)'!E$7)/
SUMIFS(AllPublicationData!$E:$E,AllPublicationData!$A:$A,'Publication Table (%)'!$B198,AllPublicationData!$B:$B,'Publication Table (%)'!$C$4,AllPublicationData!$D:$D,'Publication Table (%)'!E$7),
SUMIFS(AllPublicationData!$J:$J,AllPublicationData!$A:$A,'Publication Table (%)'!$B198,AllPublicationData!$B:$B,'Publication Table (%)'!E$7)/
SUMIFS(AllPublicationData!$E:$E,AllPublicationData!$A:$A,'Publication Table (%)'!$B198,AllPublicationData!$B:$B,'Publication Table (%)'!E$7)))))))</f>
        <v>#DIV/0!</v>
      </c>
      <c r="F198" s="96" t="e">
        <f>IF('Publication Table (%)'!$C$5="All Cancelled Operations",
IFERROR(SUMIFS(AllPublicationData!$F:$F,AllPublicationData!$A:$A,'Publication Table (%)'!$B198,AllPublicationData!$B:$B,'Publication Table (%)'!$C$4,AllPublicationData!$D:$D,'Publication Table (%)'!F$7)/
SUMIFS(AllPublicationData!$E:$E,AllPublicationData!$A:$A,'Publication Table (%)'!$B198,AllPublicationData!$B:$B,'Publication Table (%)'!$C$4,AllPublicationData!$D:$D,'Publication Table (%)'!F$7),
SUMIFS(AllPublicationData!$F:$F,AllPublicationData!$A:$A,'Publication Table (%)'!$B198,AllPublicationData!$B:$B,'Publication Table (%)'!F$7)/
SUMIFS(AllPublicationData!$E:$E,AllPublicationData!$A:$A,'Publication Table (%)'!$B198,AllPublicationData!$B:$B,'Publication Table (%)'!F$7)),
IF('Publication Table (%)'!$C$5="Operations cancelled by patient",
IFERROR(SUMIFS(AllPublicationData!$G:$G,AllPublicationData!$A:$A,'Publication Table (%)'!$B198,AllPublicationData!$B:$B,'Publication Table (%)'!$C$4,AllPublicationData!$D:$D,'Publication Table (%)'!F$7)/
SUMIFS(AllPublicationData!$E:$E,AllPublicationData!$A:$A,'Publication Table (%)'!$B198,AllPublicationData!$B:$B,'Publication Table (%)'!$C$4,AllPublicationData!$D:$D,'Publication Table (%)'!F$7),
SUMIFS(AllPublicationData!$G:$G,AllPublicationData!$A:$A,'Publication Table (%)'!$B198,AllPublicationData!$B:$B,'Publication Table (%)'!F$7)/
SUMIFS(AllPublicationData!$E:$E,AllPublicationData!$A:$A,'Publication Table (%)'!$B198,AllPublicationData!$B:$B,'Publication Table (%)'!F$7)),
IF('Publication Table (%)'!$C$5="Operations cancelled for clinical reasons",
IFERROR(SUMIFS(AllPublicationData!$H:$H,AllPublicationData!$A:$A,'Publication Table (%)'!$B198,AllPublicationData!$B:$B,'Publication Table (%)'!$C$4,AllPublicationData!$D:$D,'Publication Table (%)'!F$7)/
SUMIFS(AllPublicationData!$E:$E,AllPublicationData!$A:$A,'Publication Table (%)'!$B198,AllPublicationData!$B:$B,'Publication Table (%)'!$C$4,AllPublicationData!$D:$D,'Publication Table (%)'!F$7),
SUMIFS(AllPublicationData!$H:$H,AllPublicationData!$A:$A,'Publication Table (%)'!$B198,AllPublicationData!$B:$B,'Publication Table (%)'!F$7)/
SUMIFS(AllPublicationData!$E:$E,AllPublicationData!$A:$A,'Publication Table (%)'!$B198,AllPublicationData!$B:$B,'Publication Table (%)'!F$7)),
IF('Publication Table (%)'!$C$5="Operations cancelled for non-clinical/capacity reasons",
IFERROR(SUMIFS(AllPublicationData!$I:$I,AllPublicationData!$A:$A,'Publication Table (%)'!$B198,AllPublicationData!$B:$B,'Publication Table (%)'!$C$4,AllPublicationData!$D:$D,'Publication Table (%)'!F$7)/
SUMIFS(AllPublicationData!$E:$E,AllPublicationData!$A:$A,'Publication Table (%)'!$B198,AllPublicationData!$B:$B,'Publication Table (%)'!$C$4,AllPublicationData!$D:$D,'Publication Table (%)'!F$7),
SUMIFS(AllPublicationData!$I:$I,AllPublicationData!$A:$A,'Publication Table (%)'!$B198,AllPublicationData!$B:$B,'Publication Table (%)'!F$7)/
SUMIFS(AllPublicationData!$E:$E,AllPublicationData!$A:$A,'Publication Table (%)'!$B198,AllPublicationData!$B:$B,'Publication Table (%)'!F$7)),
IF('Publication Table (%)'!$C$5="Cancellations for other reasons",
IFERROR(SUMIFS(AllPublicationData!$J:$J,AllPublicationData!$A:$A,'Publication Table (%)'!$B198,AllPublicationData!$B:$B,'Publication Table (%)'!$C$4,AllPublicationData!$D:$D,'Publication Table (%)'!F$7)/
SUMIFS(AllPublicationData!$E:$E,AllPublicationData!$A:$A,'Publication Table (%)'!$B198,AllPublicationData!$B:$B,'Publication Table (%)'!$C$4,AllPublicationData!$D:$D,'Publication Table (%)'!F$7),
SUMIFS(AllPublicationData!$J:$J,AllPublicationData!$A:$A,'Publication Table (%)'!$B198,AllPublicationData!$B:$B,'Publication Table (%)'!F$7)/
SUMIFS(AllPublicationData!$E:$E,AllPublicationData!$A:$A,'Publication Table (%)'!$B198,AllPublicationData!$B:$B,'Publication Table (%)'!F$7)))))))</f>
        <v>#DIV/0!</v>
      </c>
      <c r="G198" s="96" t="e">
        <f>IF('Publication Table (%)'!$C$5="All Cancelled Operations",
IFERROR(SUMIFS(AllPublicationData!$F:$F,AllPublicationData!$A:$A,'Publication Table (%)'!$B198,AllPublicationData!$B:$B,'Publication Table (%)'!$C$4,AllPublicationData!$D:$D,'Publication Table (%)'!G$7)/
SUMIFS(AllPublicationData!$E:$E,AllPublicationData!$A:$A,'Publication Table (%)'!$B198,AllPublicationData!$B:$B,'Publication Table (%)'!$C$4,AllPublicationData!$D:$D,'Publication Table (%)'!G$7),
SUMIFS(AllPublicationData!$F:$F,AllPublicationData!$A:$A,'Publication Table (%)'!$B198,AllPublicationData!$B:$B,'Publication Table (%)'!G$7)/
SUMIFS(AllPublicationData!$E:$E,AllPublicationData!$A:$A,'Publication Table (%)'!$B198,AllPublicationData!$B:$B,'Publication Table (%)'!G$7)),
IF('Publication Table (%)'!$C$5="Operations cancelled by patient",
IFERROR(SUMIFS(AllPublicationData!$G:$G,AllPublicationData!$A:$A,'Publication Table (%)'!$B198,AllPublicationData!$B:$B,'Publication Table (%)'!$C$4,AllPublicationData!$D:$D,'Publication Table (%)'!G$7)/
SUMIFS(AllPublicationData!$E:$E,AllPublicationData!$A:$A,'Publication Table (%)'!$B198,AllPublicationData!$B:$B,'Publication Table (%)'!$C$4,AllPublicationData!$D:$D,'Publication Table (%)'!G$7),
SUMIFS(AllPublicationData!$G:$G,AllPublicationData!$A:$A,'Publication Table (%)'!$B198,AllPublicationData!$B:$B,'Publication Table (%)'!G$7)/
SUMIFS(AllPublicationData!$E:$E,AllPublicationData!$A:$A,'Publication Table (%)'!$B198,AllPublicationData!$B:$B,'Publication Table (%)'!G$7)),
IF('Publication Table (%)'!$C$5="Operations cancelled for clinical reasons",
IFERROR(SUMIFS(AllPublicationData!$H:$H,AllPublicationData!$A:$A,'Publication Table (%)'!$B198,AllPublicationData!$B:$B,'Publication Table (%)'!$C$4,AllPublicationData!$D:$D,'Publication Table (%)'!G$7)/
SUMIFS(AllPublicationData!$E:$E,AllPublicationData!$A:$A,'Publication Table (%)'!$B198,AllPublicationData!$B:$B,'Publication Table (%)'!$C$4,AllPublicationData!$D:$D,'Publication Table (%)'!G$7),
SUMIFS(AllPublicationData!$H:$H,AllPublicationData!$A:$A,'Publication Table (%)'!$B198,AllPublicationData!$B:$B,'Publication Table (%)'!G$7)/
SUMIFS(AllPublicationData!$E:$E,AllPublicationData!$A:$A,'Publication Table (%)'!$B198,AllPublicationData!$B:$B,'Publication Table (%)'!G$7)),
IF('Publication Table (%)'!$C$5="Operations cancelled for non-clinical/capacity reasons",
IFERROR(SUMIFS(AllPublicationData!$I:$I,AllPublicationData!$A:$A,'Publication Table (%)'!$B198,AllPublicationData!$B:$B,'Publication Table (%)'!$C$4,AllPublicationData!$D:$D,'Publication Table (%)'!G$7)/
SUMIFS(AllPublicationData!$E:$E,AllPublicationData!$A:$A,'Publication Table (%)'!$B198,AllPublicationData!$B:$B,'Publication Table (%)'!$C$4,AllPublicationData!$D:$D,'Publication Table (%)'!G$7),
SUMIFS(AllPublicationData!$I:$I,AllPublicationData!$A:$A,'Publication Table (%)'!$B198,AllPublicationData!$B:$B,'Publication Table (%)'!G$7)/
SUMIFS(AllPublicationData!$E:$E,AllPublicationData!$A:$A,'Publication Table (%)'!$B198,AllPublicationData!$B:$B,'Publication Table (%)'!G$7)),
IF('Publication Table (%)'!$C$5="Cancellations for other reasons",
IFERROR(SUMIFS(AllPublicationData!$J:$J,AllPublicationData!$A:$A,'Publication Table (%)'!$B198,AllPublicationData!$B:$B,'Publication Table (%)'!$C$4,AllPublicationData!$D:$D,'Publication Table (%)'!G$7)/
SUMIFS(AllPublicationData!$E:$E,AllPublicationData!$A:$A,'Publication Table (%)'!$B198,AllPublicationData!$B:$B,'Publication Table (%)'!$C$4,AllPublicationData!$D:$D,'Publication Table (%)'!G$7),
SUMIFS(AllPublicationData!$J:$J,AllPublicationData!$A:$A,'Publication Table (%)'!$B198,AllPublicationData!$B:$B,'Publication Table (%)'!G$7)/
SUMIFS(AllPublicationData!$E:$E,AllPublicationData!$A:$A,'Publication Table (%)'!$B198,AllPublicationData!$B:$B,'Publication Table (%)'!G$7)))))))</f>
        <v>#DIV/0!</v>
      </c>
      <c r="H198" s="96" t="e">
        <f>IF('Publication Table (%)'!$C$5="All Cancelled Operations",
IFERROR(SUMIFS(AllPublicationData!$F:$F,AllPublicationData!$A:$A,'Publication Table (%)'!$B198,AllPublicationData!$B:$B,'Publication Table (%)'!$C$4,AllPublicationData!$D:$D,'Publication Table (%)'!H$7)/
SUMIFS(AllPublicationData!$E:$E,AllPublicationData!$A:$A,'Publication Table (%)'!$B198,AllPublicationData!$B:$B,'Publication Table (%)'!$C$4,AllPublicationData!$D:$D,'Publication Table (%)'!H$7),
SUMIFS(AllPublicationData!$F:$F,AllPublicationData!$A:$A,'Publication Table (%)'!$B198,AllPublicationData!$B:$B,'Publication Table (%)'!H$7)/
SUMIFS(AllPublicationData!$E:$E,AllPublicationData!$A:$A,'Publication Table (%)'!$B198,AllPublicationData!$B:$B,'Publication Table (%)'!H$7)),
IF('Publication Table (%)'!$C$5="Operations cancelled by patient",
IFERROR(SUMIFS(AllPublicationData!$G:$G,AllPublicationData!$A:$A,'Publication Table (%)'!$B198,AllPublicationData!$B:$B,'Publication Table (%)'!$C$4,AllPublicationData!$D:$D,'Publication Table (%)'!H$7)/
SUMIFS(AllPublicationData!$E:$E,AllPublicationData!$A:$A,'Publication Table (%)'!$B198,AllPublicationData!$B:$B,'Publication Table (%)'!$C$4,AllPublicationData!$D:$D,'Publication Table (%)'!H$7),
SUMIFS(AllPublicationData!$G:$G,AllPublicationData!$A:$A,'Publication Table (%)'!$B198,AllPublicationData!$B:$B,'Publication Table (%)'!H$7)/
SUMIFS(AllPublicationData!$E:$E,AllPublicationData!$A:$A,'Publication Table (%)'!$B198,AllPublicationData!$B:$B,'Publication Table (%)'!H$7)),
IF('Publication Table (%)'!$C$5="Operations cancelled for clinical reasons",
IFERROR(SUMIFS(AllPublicationData!$H:$H,AllPublicationData!$A:$A,'Publication Table (%)'!$B198,AllPublicationData!$B:$B,'Publication Table (%)'!$C$4,AllPublicationData!$D:$D,'Publication Table (%)'!H$7)/
SUMIFS(AllPublicationData!$E:$E,AllPublicationData!$A:$A,'Publication Table (%)'!$B198,AllPublicationData!$B:$B,'Publication Table (%)'!$C$4,AllPublicationData!$D:$D,'Publication Table (%)'!H$7),
SUMIFS(AllPublicationData!$H:$H,AllPublicationData!$A:$A,'Publication Table (%)'!$B198,AllPublicationData!$B:$B,'Publication Table (%)'!H$7)/
SUMIFS(AllPublicationData!$E:$E,AllPublicationData!$A:$A,'Publication Table (%)'!$B198,AllPublicationData!$B:$B,'Publication Table (%)'!H$7)),
IF('Publication Table (%)'!$C$5="Operations cancelled for non-clinical/capacity reasons",
IFERROR(SUMIFS(AllPublicationData!$I:$I,AllPublicationData!$A:$A,'Publication Table (%)'!$B198,AllPublicationData!$B:$B,'Publication Table (%)'!$C$4,AllPublicationData!$D:$D,'Publication Table (%)'!H$7)/
SUMIFS(AllPublicationData!$E:$E,AllPublicationData!$A:$A,'Publication Table (%)'!$B198,AllPublicationData!$B:$B,'Publication Table (%)'!$C$4,AllPublicationData!$D:$D,'Publication Table (%)'!H$7),
SUMIFS(AllPublicationData!$I:$I,AllPublicationData!$A:$A,'Publication Table (%)'!$B198,AllPublicationData!$B:$B,'Publication Table (%)'!H$7)/
SUMIFS(AllPublicationData!$E:$E,AllPublicationData!$A:$A,'Publication Table (%)'!$B198,AllPublicationData!$B:$B,'Publication Table (%)'!H$7)),
IF('Publication Table (%)'!$C$5="Cancellations for other reasons",
IFERROR(SUMIFS(AllPublicationData!$J:$J,AllPublicationData!$A:$A,'Publication Table (%)'!$B198,AllPublicationData!$B:$B,'Publication Table (%)'!$C$4,AllPublicationData!$D:$D,'Publication Table (%)'!H$7)/
SUMIFS(AllPublicationData!$E:$E,AllPublicationData!$A:$A,'Publication Table (%)'!$B198,AllPublicationData!$B:$B,'Publication Table (%)'!$C$4,AllPublicationData!$D:$D,'Publication Table (%)'!H$7),
SUMIFS(AllPublicationData!$J:$J,AllPublicationData!$A:$A,'Publication Table (%)'!$B198,AllPublicationData!$B:$B,'Publication Table (%)'!H$7)/
SUMIFS(AllPublicationData!$E:$E,AllPublicationData!$A:$A,'Publication Table (%)'!$B198,AllPublicationData!$B:$B,'Publication Table (%)'!H$7)))))))</f>
        <v>#DIV/0!</v>
      </c>
      <c r="I198" s="96" t="e">
        <f>IF('Publication Table (%)'!$C$5="All Cancelled Operations",
IFERROR(SUMIFS(AllPublicationData!$F:$F,AllPublicationData!$A:$A,'Publication Table (%)'!$B198,AllPublicationData!$B:$B,'Publication Table (%)'!$C$4,AllPublicationData!$D:$D,'Publication Table (%)'!I$7)/
SUMIFS(AllPublicationData!$E:$E,AllPublicationData!$A:$A,'Publication Table (%)'!$B198,AllPublicationData!$B:$B,'Publication Table (%)'!$C$4,AllPublicationData!$D:$D,'Publication Table (%)'!I$7),
SUMIFS(AllPublicationData!$F:$F,AllPublicationData!$A:$A,'Publication Table (%)'!$B198,AllPublicationData!$B:$B,'Publication Table (%)'!I$7)/
SUMIFS(AllPublicationData!$E:$E,AllPublicationData!$A:$A,'Publication Table (%)'!$B198,AllPublicationData!$B:$B,'Publication Table (%)'!I$7)),
IF('Publication Table (%)'!$C$5="Operations cancelled by patient",
IFERROR(SUMIFS(AllPublicationData!$G:$G,AllPublicationData!$A:$A,'Publication Table (%)'!$B198,AllPublicationData!$B:$B,'Publication Table (%)'!$C$4,AllPublicationData!$D:$D,'Publication Table (%)'!I$7)/
SUMIFS(AllPublicationData!$E:$E,AllPublicationData!$A:$A,'Publication Table (%)'!$B198,AllPublicationData!$B:$B,'Publication Table (%)'!$C$4,AllPublicationData!$D:$D,'Publication Table (%)'!I$7),
SUMIFS(AllPublicationData!$G:$G,AllPublicationData!$A:$A,'Publication Table (%)'!$B198,AllPublicationData!$B:$B,'Publication Table (%)'!I$7)/
SUMIFS(AllPublicationData!$E:$E,AllPublicationData!$A:$A,'Publication Table (%)'!$B198,AllPublicationData!$B:$B,'Publication Table (%)'!I$7)),
IF('Publication Table (%)'!$C$5="Operations cancelled for clinical reasons",
IFERROR(SUMIFS(AllPublicationData!$H:$H,AllPublicationData!$A:$A,'Publication Table (%)'!$B198,AllPublicationData!$B:$B,'Publication Table (%)'!$C$4,AllPublicationData!$D:$D,'Publication Table (%)'!I$7)/
SUMIFS(AllPublicationData!$E:$E,AllPublicationData!$A:$A,'Publication Table (%)'!$B198,AllPublicationData!$B:$B,'Publication Table (%)'!$C$4,AllPublicationData!$D:$D,'Publication Table (%)'!I$7),
SUMIFS(AllPublicationData!$H:$H,AllPublicationData!$A:$A,'Publication Table (%)'!$B198,AllPublicationData!$B:$B,'Publication Table (%)'!I$7)/
SUMIFS(AllPublicationData!$E:$E,AllPublicationData!$A:$A,'Publication Table (%)'!$B198,AllPublicationData!$B:$B,'Publication Table (%)'!I$7)),
IF('Publication Table (%)'!$C$5="Operations cancelled for non-clinical/capacity reasons",
IFERROR(SUMIFS(AllPublicationData!$I:$I,AllPublicationData!$A:$A,'Publication Table (%)'!$B198,AllPublicationData!$B:$B,'Publication Table (%)'!$C$4,AllPublicationData!$D:$D,'Publication Table (%)'!I$7)/
SUMIFS(AllPublicationData!$E:$E,AllPublicationData!$A:$A,'Publication Table (%)'!$B198,AllPublicationData!$B:$B,'Publication Table (%)'!$C$4,AllPublicationData!$D:$D,'Publication Table (%)'!I$7),
SUMIFS(AllPublicationData!$I:$I,AllPublicationData!$A:$A,'Publication Table (%)'!$B198,AllPublicationData!$B:$B,'Publication Table (%)'!I$7)/
SUMIFS(AllPublicationData!$E:$E,AllPublicationData!$A:$A,'Publication Table (%)'!$B198,AllPublicationData!$B:$B,'Publication Table (%)'!I$7)),
IF('Publication Table (%)'!$C$5="Cancellations for other reasons",
IFERROR(SUMIFS(AllPublicationData!$J:$J,AllPublicationData!$A:$A,'Publication Table (%)'!$B198,AllPublicationData!$B:$B,'Publication Table (%)'!$C$4,AllPublicationData!$D:$D,'Publication Table (%)'!I$7)/
SUMIFS(AllPublicationData!$E:$E,AllPublicationData!$A:$A,'Publication Table (%)'!$B198,AllPublicationData!$B:$B,'Publication Table (%)'!$C$4,AllPublicationData!$D:$D,'Publication Table (%)'!I$7),
SUMIFS(AllPublicationData!$J:$J,AllPublicationData!$A:$A,'Publication Table (%)'!$B198,AllPublicationData!$B:$B,'Publication Table (%)'!I$7)/
SUMIFS(AllPublicationData!$E:$E,AllPublicationData!$A:$A,'Publication Table (%)'!$B198,AllPublicationData!$B:$B,'Publication Table (%)'!I$7)))))))</f>
        <v>#DIV/0!</v>
      </c>
      <c r="J198" s="96" t="e">
        <f>IF('Publication Table (%)'!$C$5="All Cancelled Operations",
IFERROR(SUMIFS(AllPublicationData!$F:$F,AllPublicationData!$A:$A,'Publication Table (%)'!$B198,AllPublicationData!$B:$B,'Publication Table (%)'!$C$4,AllPublicationData!$D:$D,'Publication Table (%)'!J$7)/
SUMIFS(AllPublicationData!$E:$E,AllPublicationData!$A:$A,'Publication Table (%)'!$B198,AllPublicationData!$B:$B,'Publication Table (%)'!$C$4,AllPublicationData!$D:$D,'Publication Table (%)'!J$7),
SUMIFS(AllPublicationData!$F:$F,AllPublicationData!$A:$A,'Publication Table (%)'!$B198,AllPublicationData!$B:$B,'Publication Table (%)'!J$7)/
SUMIFS(AllPublicationData!$E:$E,AllPublicationData!$A:$A,'Publication Table (%)'!$B198,AllPublicationData!$B:$B,'Publication Table (%)'!J$7)),
IF('Publication Table (%)'!$C$5="Operations cancelled by patient",
IFERROR(SUMIFS(AllPublicationData!$G:$G,AllPublicationData!$A:$A,'Publication Table (%)'!$B198,AllPublicationData!$B:$B,'Publication Table (%)'!$C$4,AllPublicationData!$D:$D,'Publication Table (%)'!J$7)/
SUMIFS(AllPublicationData!$E:$E,AllPublicationData!$A:$A,'Publication Table (%)'!$B198,AllPublicationData!$B:$B,'Publication Table (%)'!$C$4,AllPublicationData!$D:$D,'Publication Table (%)'!J$7),
SUMIFS(AllPublicationData!$G:$G,AllPublicationData!$A:$A,'Publication Table (%)'!$B198,AllPublicationData!$B:$B,'Publication Table (%)'!J$7)/
SUMIFS(AllPublicationData!$E:$E,AllPublicationData!$A:$A,'Publication Table (%)'!$B198,AllPublicationData!$B:$B,'Publication Table (%)'!J$7)),
IF('Publication Table (%)'!$C$5="Operations cancelled for clinical reasons",
IFERROR(SUMIFS(AllPublicationData!$H:$H,AllPublicationData!$A:$A,'Publication Table (%)'!$B198,AllPublicationData!$B:$B,'Publication Table (%)'!$C$4,AllPublicationData!$D:$D,'Publication Table (%)'!J$7)/
SUMIFS(AllPublicationData!$E:$E,AllPublicationData!$A:$A,'Publication Table (%)'!$B198,AllPublicationData!$B:$B,'Publication Table (%)'!$C$4,AllPublicationData!$D:$D,'Publication Table (%)'!J$7),
SUMIFS(AllPublicationData!$H:$H,AllPublicationData!$A:$A,'Publication Table (%)'!$B198,AllPublicationData!$B:$B,'Publication Table (%)'!J$7)/
SUMIFS(AllPublicationData!$E:$E,AllPublicationData!$A:$A,'Publication Table (%)'!$B198,AllPublicationData!$B:$B,'Publication Table (%)'!J$7)),
IF('Publication Table (%)'!$C$5="Operations cancelled for non-clinical/capacity reasons",
IFERROR(SUMIFS(AllPublicationData!$I:$I,AllPublicationData!$A:$A,'Publication Table (%)'!$B198,AllPublicationData!$B:$B,'Publication Table (%)'!$C$4,AllPublicationData!$D:$D,'Publication Table (%)'!J$7)/
SUMIFS(AllPublicationData!$E:$E,AllPublicationData!$A:$A,'Publication Table (%)'!$B198,AllPublicationData!$B:$B,'Publication Table (%)'!$C$4,AllPublicationData!$D:$D,'Publication Table (%)'!J$7),
SUMIFS(AllPublicationData!$I:$I,AllPublicationData!$A:$A,'Publication Table (%)'!$B198,AllPublicationData!$B:$B,'Publication Table (%)'!J$7)/
SUMIFS(AllPublicationData!$E:$E,AllPublicationData!$A:$A,'Publication Table (%)'!$B198,AllPublicationData!$B:$B,'Publication Table (%)'!J$7)),
IF('Publication Table (%)'!$C$5="Cancellations for other reasons",
IFERROR(SUMIFS(AllPublicationData!$J:$J,AllPublicationData!$A:$A,'Publication Table (%)'!$B198,AllPublicationData!$B:$B,'Publication Table (%)'!$C$4,AllPublicationData!$D:$D,'Publication Table (%)'!J$7)/
SUMIFS(AllPublicationData!$E:$E,AllPublicationData!$A:$A,'Publication Table (%)'!$B198,AllPublicationData!$B:$B,'Publication Table (%)'!$C$4,AllPublicationData!$D:$D,'Publication Table (%)'!J$7),
SUMIFS(AllPublicationData!$J:$J,AllPublicationData!$A:$A,'Publication Table (%)'!$B198,AllPublicationData!$B:$B,'Publication Table (%)'!J$7)/
SUMIFS(AllPublicationData!$E:$E,AllPublicationData!$A:$A,'Publication Table (%)'!$B198,AllPublicationData!$B:$B,'Publication Table (%)'!J$7)))))))</f>
        <v>#DIV/0!</v>
      </c>
      <c r="K198" s="96" t="e">
        <f>IF('Publication Table (%)'!$C$5="All Cancelled Operations",
IFERROR(SUMIFS(AllPublicationData!$F:$F,AllPublicationData!$A:$A,'Publication Table (%)'!$B198,AllPublicationData!$B:$B,'Publication Table (%)'!$C$4,AllPublicationData!$D:$D,'Publication Table (%)'!K$7)/
SUMIFS(AllPublicationData!$E:$E,AllPublicationData!$A:$A,'Publication Table (%)'!$B198,AllPublicationData!$B:$B,'Publication Table (%)'!$C$4,AllPublicationData!$D:$D,'Publication Table (%)'!K$7),
SUMIFS(AllPublicationData!$F:$F,AllPublicationData!$A:$A,'Publication Table (%)'!$B198,AllPublicationData!$B:$B,'Publication Table (%)'!K$7)/
SUMIFS(AllPublicationData!$E:$E,AllPublicationData!$A:$A,'Publication Table (%)'!$B198,AllPublicationData!$B:$B,'Publication Table (%)'!K$7)),
IF('Publication Table (%)'!$C$5="Operations cancelled by patient",
IFERROR(SUMIFS(AllPublicationData!$G:$G,AllPublicationData!$A:$A,'Publication Table (%)'!$B198,AllPublicationData!$B:$B,'Publication Table (%)'!$C$4,AllPublicationData!$D:$D,'Publication Table (%)'!K$7)/
SUMIFS(AllPublicationData!$E:$E,AllPublicationData!$A:$A,'Publication Table (%)'!$B198,AllPublicationData!$B:$B,'Publication Table (%)'!$C$4,AllPublicationData!$D:$D,'Publication Table (%)'!K$7),
SUMIFS(AllPublicationData!$G:$G,AllPublicationData!$A:$A,'Publication Table (%)'!$B198,AllPublicationData!$B:$B,'Publication Table (%)'!K$7)/
SUMIFS(AllPublicationData!$E:$E,AllPublicationData!$A:$A,'Publication Table (%)'!$B198,AllPublicationData!$B:$B,'Publication Table (%)'!K$7)),
IF('Publication Table (%)'!$C$5="Operations cancelled for clinical reasons",
IFERROR(SUMIFS(AllPublicationData!$H:$H,AllPublicationData!$A:$A,'Publication Table (%)'!$B198,AllPublicationData!$B:$B,'Publication Table (%)'!$C$4,AllPublicationData!$D:$D,'Publication Table (%)'!K$7)/
SUMIFS(AllPublicationData!$E:$E,AllPublicationData!$A:$A,'Publication Table (%)'!$B198,AllPublicationData!$B:$B,'Publication Table (%)'!$C$4,AllPublicationData!$D:$D,'Publication Table (%)'!K$7),
SUMIFS(AllPublicationData!$H:$H,AllPublicationData!$A:$A,'Publication Table (%)'!$B198,AllPublicationData!$B:$B,'Publication Table (%)'!K$7)/
SUMIFS(AllPublicationData!$E:$E,AllPublicationData!$A:$A,'Publication Table (%)'!$B198,AllPublicationData!$B:$B,'Publication Table (%)'!K$7)),
IF('Publication Table (%)'!$C$5="Operations cancelled for non-clinical/capacity reasons",
IFERROR(SUMIFS(AllPublicationData!$I:$I,AllPublicationData!$A:$A,'Publication Table (%)'!$B198,AllPublicationData!$B:$B,'Publication Table (%)'!$C$4,AllPublicationData!$D:$D,'Publication Table (%)'!K$7)/
SUMIFS(AllPublicationData!$E:$E,AllPublicationData!$A:$A,'Publication Table (%)'!$B198,AllPublicationData!$B:$B,'Publication Table (%)'!$C$4,AllPublicationData!$D:$D,'Publication Table (%)'!K$7),
SUMIFS(AllPublicationData!$I:$I,AllPublicationData!$A:$A,'Publication Table (%)'!$B198,AllPublicationData!$B:$B,'Publication Table (%)'!K$7)/
SUMIFS(AllPublicationData!$E:$E,AllPublicationData!$A:$A,'Publication Table (%)'!$B198,AllPublicationData!$B:$B,'Publication Table (%)'!K$7)),
IF('Publication Table (%)'!$C$5="Cancellations for other reasons",
IFERROR(SUMIFS(AllPublicationData!$J:$J,AllPublicationData!$A:$A,'Publication Table (%)'!$B198,AllPublicationData!$B:$B,'Publication Table (%)'!$C$4,AllPublicationData!$D:$D,'Publication Table (%)'!K$7)/
SUMIFS(AllPublicationData!$E:$E,AllPublicationData!$A:$A,'Publication Table (%)'!$B198,AllPublicationData!$B:$B,'Publication Table (%)'!$C$4,AllPublicationData!$D:$D,'Publication Table (%)'!K$7),
SUMIFS(AllPublicationData!$J:$J,AllPublicationData!$A:$A,'Publication Table (%)'!$B198,AllPublicationData!$B:$B,'Publication Table (%)'!K$7)/
SUMIFS(AllPublicationData!$E:$E,AllPublicationData!$A:$A,'Publication Table (%)'!$B198,AllPublicationData!$B:$B,'Publication Table (%)'!K$7)))))))</f>
        <v>#DIV/0!</v>
      </c>
      <c r="L198" s="96" t="e">
        <f>IF('Publication Table (%)'!$C$5="All Cancelled Operations",
IFERROR(SUMIFS(AllPublicationData!$F:$F,AllPublicationData!$A:$A,'Publication Table (%)'!$B198,AllPublicationData!$B:$B,'Publication Table (%)'!$C$4,AllPublicationData!$D:$D,'Publication Table (%)'!L$7)/
SUMIFS(AllPublicationData!$E:$E,AllPublicationData!$A:$A,'Publication Table (%)'!$B198,AllPublicationData!$B:$B,'Publication Table (%)'!$C$4,AllPublicationData!$D:$D,'Publication Table (%)'!L$7),
SUMIFS(AllPublicationData!$F:$F,AllPublicationData!$A:$A,'Publication Table (%)'!$B198,AllPublicationData!$B:$B,'Publication Table (%)'!L$7)/
SUMIFS(AllPublicationData!$E:$E,AllPublicationData!$A:$A,'Publication Table (%)'!$B198,AllPublicationData!$B:$B,'Publication Table (%)'!L$7)),
IF('Publication Table (%)'!$C$5="Operations cancelled by patient",
IFERROR(SUMIFS(AllPublicationData!$G:$G,AllPublicationData!$A:$A,'Publication Table (%)'!$B198,AllPublicationData!$B:$B,'Publication Table (%)'!$C$4,AllPublicationData!$D:$D,'Publication Table (%)'!L$7)/
SUMIFS(AllPublicationData!$E:$E,AllPublicationData!$A:$A,'Publication Table (%)'!$B198,AllPublicationData!$B:$B,'Publication Table (%)'!$C$4,AllPublicationData!$D:$D,'Publication Table (%)'!L$7),
SUMIFS(AllPublicationData!$G:$G,AllPublicationData!$A:$A,'Publication Table (%)'!$B198,AllPublicationData!$B:$B,'Publication Table (%)'!L$7)/
SUMIFS(AllPublicationData!$E:$E,AllPublicationData!$A:$A,'Publication Table (%)'!$B198,AllPublicationData!$B:$B,'Publication Table (%)'!L$7)),
IF('Publication Table (%)'!$C$5="Operations cancelled for clinical reasons",
IFERROR(SUMIFS(AllPublicationData!$H:$H,AllPublicationData!$A:$A,'Publication Table (%)'!$B198,AllPublicationData!$B:$B,'Publication Table (%)'!$C$4,AllPublicationData!$D:$D,'Publication Table (%)'!L$7)/
SUMIFS(AllPublicationData!$E:$E,AllPublicationData!$A:$A,'Publication Table (%)'!$B198,AllPublicationData!$B:$B,'Publication Table (%)'!$C$4,AllPublicationData!$D:$D,'Publication Table (%)'!L$7),
SUMIFS(AllPublicationData!$H:$H,AllPublicationData!$A:$A,'Publication Table (%)'!$B198,AllPublicationData!$B:$B,'Publication Table (%)'!L$7)/
SUMIFS(AllPublicationData!$E:$E,AllPublicationData!$A:$A,'Publication Table (%)'!$B198,AllPublicationData!$B:$B,'Publication Table (%)'!L$7)),
IF('Publication Table (%)'!$C$5="Operations cancelled for non-clinical/capacity reasons",
IFERROR(SUMIFS(AllPublicationData!$I:$I,AllPublicationData!$A:$A,'Publication Table (%)'!$B198,AllPublicationData!$B:$B,'Publication Table (%)'!$C$4,AllPublicationData!$D:$D,'Publication Table (%)'!L$7)/
SUMIFS(AllPublicationData!$E:$E,AllPublicationData!$A:$A,'Publication Table (%)'!$B198,AllPublicationData!$B:$B,'Publication Table (%)'!$C$4,AllPublicationData!$D:$D,'Publication Table (%)'!L$7),
SUMIFS(AllPublicationData!$I:$I,AllPublicationData!$A:$A,'Publication Table (%)'!$B198,AllPublicationData!$B:$B,'Publication Table (%)'!L$7)/
SUMIFS(AllPublicationData!$E:$E,AllPublicationData!$A:$A,'Publication Table (%)'!$B198,AllPublicationData!$B:$B,'Publication Table (%)'!L$7)),
IF('Publication Table (%)'!$C$5="Cancellations for other reasons",
IFERROR(SUMIFS(AllPublicationData!$J:$J,AllPublicationData!$A:$A,'Publication Table (%)'!$B198,AllPublicationData!$B:$B,'Publication Table (%)'!$C$4,AllPublicationData!$D:$D,'Publication Table (%)'!L$7)/
SUMIFS(AllPublicationData!$E:$E,AllPublicationData!$A:$A,'Publication Table (%)'!$B198,AllPublicationData!$B:$B,'Publication Table (%)'!$C$4,AllPublicationData!$D:$D,'Publication Table (%)'!L$7),
SUMIFS(AllPublicationData!$J:$J,AllPublicationData!$A:$A,'Publication Table (%)'!$B198,AllPublicationData!$B:$B,'Publication Table (%)'!L$7)/
SUMIFS(AllPublicationData!$E:$E,AllPublicationData!$A:$A,'Publication Table (%)'!$B198,AllPublicationData!$B:$B,'Publication Table (%)'!L$7)))))))</f>
        <v>#DIV/0!</v>
      </c>
      <c r="M198" s="96" t="e">
        <f>IF('Publication Table (%)'!$C$5="All Cancelled Operations",
IFERROR(SUMIFS(AllPublicationData!$F:$F,AllPublicationData!$A:$A,'Publication Table (%)'!$B198,AllPublicationData!$B:$B,'Publication Table (%)'!$C$4,AllPublicationData!$D:$D,'Publication Table (%)'!M$7)/
SUMIFS(AllPublicationData!$E:$E,AllPublicationData!$A:$A,'Publication Table (%)'!$B198,AllPublicationData!$B:$B,'Publication Table (%)'!$C$4,AllPublicationData!$D:$D,'Publication Table (%)'!M$7),
SUMIFS(AllPublicationData!$F:$F,AllPublicationData!$A:$A,'Publication Table (%)'!$B198,AllPublicationData!$B:$B,'Publication Table (%)'!M$7)/
SUMIFS(AllPublicationData!$E:$E,AllPublicationData!$A:$A,'Publication Table (%)'!$B198,AllPublicationData!$B:$B,'Publication Table (%)'!M$7)),
IF('Publication Table (%)'!$C$5="Operations cancelled by patient",
IFERROR(SUMIFS(AllPublicationData!$G:$G,AllPublicationData!$A:$A,'Publication Table (%)'!$B198,AllPublicationData!$B:$B,'Publication Table (%)'!$C$4,AllPublicationData!$D:$D,'Publication Table (%)'!M$7)/
SUMIFS(AllPublicationData!$E:$E,AllPublicationData!$A:$A,'Publication Table (%)'!$B198,AllPublicationData!$B:$B,'Publication Table (%)'!$C$4,AllPublicationData!$D:$D,'Publication Table (%)'!M$7),
SUMIFS(AllPublicationData!$G:$G,AllPublicationData!$A:$A,'Publication Table (%)'!$B198,AllPublicationData!$B:$B,'Publication Table (%)'!M$7)/
SUMIFS(AllPublicationData!$E:$E,AllPublicationData!$A:$A,'Publication Table (%)'!$B198,AllPublicationData!$B:$B,'Publication Table (%)'!M$7)),
IF('Publication Table (%)'!$C$5="Operations cancelled for clinical reasons",
IFERROR(SUMIFS(AllPublicationData!$H:$H,AllPublicationData!$A:$A,'Publication Table (%)'!$B198,AllPublicationData!$B:$B,'Publication Table (%)'!$C$4,AllPublicationData!$D:$D,'Publication Table (%)'!M$7)/
SUMIFS(AllPublicationData!$E:$E,AllPublicationData!$A:$A,'Publication Table (%)'!$B198,AllPublicationData!$B:$B,'Publication Table (%)'!$C$4,AllPublicationData!$D:$D,'Publication Table (%)'!M$7),
SUMIFS(AllPublicationData!$H:$H,AllPublicationData!$A:$A,'Publication Table (%)'!$B198,AllPublicationData!$B:$B,'Publication Table (%)'!M$7)/
SUMIFS(AllPublicationData!$E:$E,AllPublicationData!$A:$A,'Publication Table (%)'!$B198,AllPublicationData!$B:$B,'Publication Table (%)'!M$7)),
IF('Publication Table (%)'!$C$5="Operations cancelled for non-clinical/capacity reasons",
IFERROR(SUMIFS(AllPublicationData!$I:$I,AllPublicationData!$A:$A,'Publication Table (%)'!$B198,AllPublicationData!$B:$B,'Publication Table (%)'!$C$4,AllPublicationData!$D:$D,'Publication Table (%)'!M$7)/
SUMIFS(AllPublicationData!$E:$E,AllPublicationData!$A:$A,'Publication Table (%)'!$B198,AllPublicationData!$B:$B,'Publication Table (%)'!$C$4,AllPublicationData!$D:$D,'Publication Table (%)'!M$7),
SUMIFS(AllPublicationData!$I:$I,AllPublicationData!$A:$A,'Publication Table (%)'!$B198,AllPublicationData!$B:$B,'Publication Table (%)'!M$7)/
SUMIFS(AllPublicationData!$E:$E,AllPublicationData!$A:$A,'Publication Table (%)'!$B198,AllPublicationData!$B:$B,'Publication Table (%)'!M$7)),
IF('Publication Table (%)'!$C$5="Cancellations for other reasons",
IFERROR(SUMIFS(AllPublicationData!$J:$J,AllPublicationData!$A:$A,'Publication Table (%)'!$B198,AllPublicationData!$B:$B,'Publication Table (%)'!$C$4,AllPublicationData!$D:$D,'Publication Table (%)'!M$7)/
SUMIFS(AllPublicationData!$E:$E,AllPublicationData!$A:$A,'Publication Table (%)'!$B198,AllPublicationData!$B:$B,'Publication Table (%)'!$C$4,AllPublicationData!$D:$D,'Publication Table (%)'!M$7),
SUMIFS(AllPublicationData!$J:$J,AllPublicationData!$A:$A,'Publication Table (%)'!$B198,AllPublicationData!$B:$B,'Publication Table (%)'!M$7)/
SUMIFS(AllPublicationData!$E:$E,AllPublicationData!$A:$A,'Publication Table (%)'!$B198,AllPublicationData!$B:$B,'Publication Table (%)'!M$7)))))))</f>
        <v>#DIV/0!</v>
      </c>
      <c r="N198" s="96" t="e">
        <f>IF('Publication Table (%)'!$C$5="All Cancelled Operations",
IFERROR(SUMIFS(AllPublicationData!$F:$F,AllPublicationData!$A:$A,'Publication Table (%)'!$B198,AllPublicationData!$B:$B,'Publication Table (%)'!$C$4,AllPublicationData!$D:$D,'Publication Table (%)'!N$7)/
SUMIFS(AllPublicationData!$E:$E,AllPublicationData!$A:$A,'Publication Table (%)'!$B198,AllPublicationData!$B:$B,'Publication Table (%)'!$C$4,AllPublicationData!$D:$D,'Publication Table (%)'!N$7),
SUMIFS(AllPublicationData!$F:$F,AllPublicationData!$A:$A,'Publication Table (%)'!$B198,AllPublicationData!$B:$B,'Publication Table (%)'!N$7)/
SUMIFS(AllPublicationData!$E:$E,AllPublicationData!$A:$A,'Publication Table (%)'!$B198,AllPublicationData!$B:$B,'Publication Table (%)'!N$7)),
IF('Publication Table (%)'!$C$5="Operations cancelled by patient",
IFERROR(SUMIFS(AllPublicationData!$G:$G,AllPublicationData!$A:$A,'Publication Table (%)'!$B198,AllPublicationData!$B:$B,'Publication Table (%)'!$C$4,AllPublicationData!$D:$D,'Publication Table (%)'!N$7)/
SUMIFS(AllPublicationData!$E:$E,AllPublicationData!$A:$A,'Publication Table (%)'!$B198,AllPublicationData!$B:$B,'Publication Table (%)'!$C$4,AllPublicationData!$D:$D,'Publication Table (%)'!N$7),
SUMIFS(AllPublicationData!$G:$G,AllPublicationData!$A:$A,'Publication Table (%)'!$B198,AllPublicationData!$B:$B,'Publication Table (%)'!N$7)/
SUMIFS(AllPublicationData!$E:$E,AllPublicationData!$A:$A,'Publication Table (%)'!$B198,AllPublicationData!$B:$B,'Publication Table (%)'!N$7)),
IF('Publication Table (%)'!$C$5="Operations cancelled for clinical reasons",
IFERROR(SUMIFS(AllPublicationData!$H:$H,AllPublicationData!$A:$A,'Publication Table (%)'!$B198,AllPublicationData!$B:$B,'Publication Table (%)'!$C$4,AllPublicationData!$D:$D,'Publication Table (%)'!N$7)/
SUMIFS(AllPublicationData!$E:$E,AllPublicationData!$A:$A,'Publication Table (%)'!$B198,AllPublicationData!$B:$B,'Publication Table (%)'!$C$4,AllPublicationData!$D:$D,'Publication Table (%)'!N$7),
SUMIFS(AllPublicationData!$H:$H,AllPublicationData!$A:$A,'Publication Table (%)'!$B198,AllPublicationData!$B:$B,'Publication Table (%)'!N$7)/
SUMIFS(AllPublicationData!$E:$E,AllPublicationData!$A:$A,'Publication Table (%)'!$B198,AllPublicationData!$B:$B,'Publication Table (%)'!N$7)),
IF('Publication Table (%)'!$C$5="Operations cancelled for non-clinical/capacity reasons",
IFERROR(SUMIFS(AllPublicationData!$I:$I,AllPublicationData!$A:$A,'Publication Table (%)'!$B198,AllPublicationData!$B:$B,'Publication Table (%)'!$C$4,AllPublicationData!$D:$D,'Publication Table (%)'!N$7)/
SUMIFS(AllPublicationData!$E:$E,AllPublicationData!$A:$A,'Publication Table (%)'!$B198,AllPublicationData!$B:$B,'Publication Table (%)'!$C$4,AllPublicationData!$D:$D,'Publication Table (%)'!N$7),
SUMIFS(AllPublicationData!$I:$I,AllPublicationData!$A:$A,'Publication Table (%)'!$B198,AllPublicationData!$B:$B,'Publication Table (%)'!N$7)/
SUMIFS(AllPublicationData!$E:$E,AllPublicationData!$A:$A,'Publication Table (%)'!$B198,AllPublicationData!$B:$B,'Publication Table (%)'!N$7)),
IF('Publication Table (%)'!$C$5="Cancellations for other reasons",
IFERROR(SUMIFS(AllPublicationData!$J:$J,AllPublicationData!$A:$A,'Publication Table (%)'!$B198,AllPublicationData!$B:$B,'Publication Table (%)'!$C$4,AllPublicationData!$D:$D,'Publication Table (%)'!N$7)/
SUMIFS(AllPublicationData!$E:$E,AllPublicationData!$A:$A,'Publication Table (%)'!$B198,AllPublicationData!$B:$B,'Publication Table (%)'!$C$4,AllPublicationData!$D:$D,'Publication Table (%)'!N$7),
SUMIFS(AllPublicationData!$J:$J,AllPublicationData!$A:$A,'Publication Table (%)'!$B198,AllPublicationData!$B:$B,'Publication Table (%)'!N$7)/
SUMIFS(AllPublicationData!$E:$E,AllPublicationData!$A:$A,'Publication Table (%)'!$B198,AllPublicationData!$B:$B,'Publication Table (%)'!N$7)))))))</f>
        <v>#DIV/0!</v>
      </c>
      <c r="O198" s="96" t="e">
        <f>IF('Publication Table (%)'!$C$5="All Cancelled Operations",
IFERROR(SUMIFS(AllPublicationData!$F:$F,AllPublicationData!$A:$A,'Publication Table (%)'!$B198,AllPublicationData!$B:$B,'Publication Table (%)'!$C$4,AllPublicationData!$D:$D,'Publication Table (%)'!O$7)/
SUMIFS(AllPublicationData!$E:$E,AllPublicationData!$A:$A,'Publication Table (%)'!$B198,AllPublicationData!$B:$B,'Publication Table (%)'!$C$4,AllPublicationData!$D:$D,'Publication Table (%)'!O$7),
SUMIFS(AllPublicationData!$F:$F,AllPublicationData!$A:$A,'Publication Table (%)'!$B198,AllPublicationData!$B:$B,'Publication Table (%)'!O$7)/
SUMIFS(AllPublicationData!$E:$E,AllPublicationData!$A:$A,'Publication Table (%)'!$B198,AllPublicationData!$B:$B,'Publication Table (%)'!O$7)),
IF('Publication Table (%)'!$C$5="Operations cancelled by patient",
IFERROR(SUMIFS(AllPublicationData!$G:$G,AllPublicationData!$A:$A,'Publication Table (%)'!$B198,AllPublicationData!$B:$B,'Publication Table (%)'!$C$4,AllPublicationData!$D:$D,'Publication Table (%)'!O$7)/
SUMIFS(AllPublicationData!$E:$E,AllPublicationData!$A:$A,'Publication Table (%)'!$B198,AllPublicationData!$B:$B,'Publication Table (%)'!$C$4,AllPublicationData!$D:$D,'Publication Table (%)'!O$7),
SUMIFS(AllPublicationData!$G:$G,AllPublicationData!$A:$A,'Publication Table (%)'!$B198,AllPublicationData!$B:$B,'Publication Table (%)'!O$7)/
SUMIFS(AllPublicationData!$E:$E,AllPublicationData!$A:$A,'Publication Table (%)'!$B198,AllPublicationData!$B:$B,'Publication Table (%)'!O$7)),
IF('Publication Table (%)'!$C$5="Operations cancelled for clinical reasons",
IFERROR(SUMIFS(AllPublicationData!$H:$H,AllPublicationData!$A:$A,'Publication Table (%)'!$B198,AllPublicationData!$B:$B,'Publication Table (%)'!$C$4,AllPublicationData!$D:$D,'Publication Table (%)'!O$7)/
SUMIFS(AllPublicationData!$E:$E,AllPublicationData!$A:$A,'Publication Table (%)'!$B198,AllPublicationData!$B:$B,'Publication Table (%)'!$C$4,AllPublicationData!$D:$D,'Publication Table (%)'!O$7),
SUMIFS(AllPublicationData!$H:$H,AllPublicationData!$A:$A,'Publication Table (%)'!$B198,AllPublicationData!$B:$B,'Publication Table (%)'!O$7)/
SUMIFS(AllPublicationData!$E:$E,AllPublicationData!$A:$A,'Publication Table (%)'!$B198,AllPublicationData!$B:$B,'Publication Table (%)'!O$7)),
IF('Publication Table (%)'!$C$5="Operations cancelled for non-clinical/capacity reasons",
IFERROR(SUMIFS(AllPublicationData!$I:$I,AllPublicationData!$A:$A,'Publication Table (%)'!$B198,AllPublicationData!$B:$B,'Publication Table (%)'!$C$4,AllPublicationData!$D:$D,'Publication Table (%)'!O$7)/
SUMIFS(AllPublicationData!$E:$E,AllPublicationData!$A:$A,'Publication Table (%)'!$B198,AllPublicationData!$B:$B,'Publication Table (%)'!$C$4,AllPublicationData!$D:$D,'Publication Table (%)'!O$7),
SUMIFS(AllPublicationData!$I:$I,AllPublicationData!$A:$A,'Publication Table (%)'!$B198,AllPublicationData!$B:$B,'Publication Table (%)'!O$7)/
SUMIFS(AllPublicationData!$E:$E,AllPublicationData!$A:$A,'Publication Table (%)'!$B198,AllPublicationData!$B:$B,'Publication Table (%)'!O$7)),
IF('Publication Table (%)'!$C$5="Cancellations for other reasons",
IFERROR(SUMIFS(AllPublicationData!$J:$J,AllPublicationData!$A:$A,'Publication Table (%)'!$B198,AllPublicationData!$B:$B,'Publication Table (%)'!$C$4,AllPublicationData!$D:$D,'Publication Table (%)'!O$7)/
SUMIFS(AllPublicationData!$E:$E,AllPublicationData!$A:$A,'Publication Table (%)'!$B198,AllPublicationData!$B:$B,'Publication Table (%)'!$C$4,AllPublicationData!$D:$D,'Publication Table (%)'!O$7),
SUMIFS(AllPublicationData!$J:$J,AllPublicationData!$A:$A,'Publication Table (%)'!$B198,AllPublicationData!$B:$B,'Publication Table (%)'!O$7)/
SUMIFS(AllPublicationData!$E:$E,AllPublicationData!$A:$A,'Publication Table (%)'!$B198,AllPublicationData!$B:$B,'Publication Table (%)'!O$7)))))))</f>
        <v>#DIV/0!</v>
      </c>
      <c r="P198" s="96" t="e">
        <f>IF('Publication Table (%)'!$C$5="All Cancelled Operations",
IFERROR(SUMIFS(AllPublicationData!$F:$F,AllPublicationData!$A:$A,'Publication Table (%)'!$B198,AllPublicationData!$B:$B,'Publication Table (%)'!$C$4,AllPublicationData!$D:$D,'Publication Table (%)'!P$7)/
SUMIFS(AllPublicationData!$E:$E,AllPublicationData!$A:$A,'Publication Table (%)'!$B198,AllPublicationData!$B:$B,'Publication Table (%)'!$C$4,AllPublicationData!$D:$D,'Publication Table (%)'!P$7),
SUMIFS(AllPublicationData!$F:$F,AllPublicationData!$A:$A,'Publication Table (%)'!$B198,AllPublicationData!$B:$B,'Publication Table (%)'!P$7)/
SUMIFS(AllPublicationData!$E:$E,AllPublicationData!$A:$A,'Publication Table (%)'!$B198,AllPublicationData!$B:$B,'Publication Table (%)'!P$7)),
IF('Publication Table (%)'!$C$5="Operations cancelled by patient",
IFERROR(SUMIFS(AllPublicationData!$G:$G,AllPublicationData!$A:$A,'Publication Table (%)'!$B198,AllPublicationData!$B:$B,'Publication Table (%)'!$C$4,AllPublicationData!$D:$D,'Publication Table (%)'!P$7)/
SUMIFS(AllPublicationData!$E:$E,AllPublicationData!$A:$A,'Publication Table (%)'!$B198,AllPublicationData!$B:$B,'Publication Table (%)'!$C$4,AllPublicationData!$D:$D,'Publication Table (%)'!P$7),
SUMIFS(AllPublicationData!$G:$G,AllPublicationData!$A:$A,'Publication Table (%)'!$B198,AllPublicationData!$B:$B,'Publication Table (%)'!P$7)/
SUMIFS(AllPublicationData!$E:$E,AllPublicationData!$A:$A,'Publication Table (%)'!$B198,AllPublicationData!$B:$B,'Publication Table (%)'!P$7)),
IF('Publication Table (%)'!$C$5="Operations cancelled for clinical reasons",
IFERROR(SUMIFS(AllPublicationData!$H:$H,AllPublicationData!$A:$A,'Publication Table (%)'!$B198,AllPublicationData!$B:$B,'Publication Table (%)'!$C$4,AllPublicationData!$D:$D,'Publication Table (%)'!P$7)/
SUMIFS(AllPublicationData!$E:$E,AllPublicationData!$A:$A,'Publication Table (%)'!$B198,AllPublicationData!$B:$B,'Publication Table (%)'!$C$4,AllPublicationData!$D:$D,'Publication Table (%)'!P$7),
SUMIFS(AllPublicationData!$H:$H,AllPublicationData!$A:$A,'Publication Table (%)'!$B198,AllPublicationData!$B:$B,'Publication Table (%)'!P$7)/
SUMIFS(AllPublicationData!$E:$E,AllPublicationData!$A:$A,'Publication Table (%)'!$B198,AllPublicationData!$B:$B,'Publication Table (%)'!P$7)),
IF('Publication Table (%)'!$C$5="Operations cancelled for non-clinical/capacity reasons",
IFERROR(SUMIFS(AllPublicationData!$I:$I,AllPublicationData!$A:$A,'Publication Table (%)'!$B198,AllPublicationData!$B:$B,'Publication Table (%)'!$C$4,AllPublicationData!$D:$D,'Publication Table (%)'!P$7)/
SUMIFS(AllPublicationData!$E:$E,AllPublicationData!$A:$A,'Publication Table (%)'!$B198,AllPublicationData!$B:$B,'Publication Table (%)'!$C$4,AllPublicationData!$D:$D,'Publication Table (%)'!P$7),
SUMIFS(AllPublicationData!$I:$I,AllPublicationData!$A:$A,'Publication Table (%)'!$B198,AllPublicationData!$B:$B,'Publication Table (%)'!P$7)/
SUMIFS(AllPublicationData!$E:$E,AllPublicationData!$A:$A,'Publication Table (%)'!$B198,AllPublicationData!$B:$B,'Publication Table (%)'!P$7)),
IF('Publication Table (%)'!$C$5="Cancellations for other reasons",
IFERROR(SUMIFS(AllPublicationData!$J:$J,AllPublicationData!$A:$A,'Publication Table (%)'!$B198,AllPublicationData!$B:$B,'Publication Table (%)'!$C$4,AllPublicationData!$D:$D,'Publication Table (%)'!P$7)/
SUMIFS(AllPublicationData!$E:$E,AllPublicationData!$A:$A,'Publication Table (%)'!$B198,AllPublicationData!$B:$B,'Publication Table (%)'!$C$4,AllPublicationData!$D:$D,'Publication Table (%)'!P$7),
SUMIFS(AllPublicationData!$J:$J,AllPublicationData!$A:$A,'Publication Table (%)'!$B198,AllPublicationData!$B:$B,'Publication Table (%)'!P$7)/
SUMIFS(AllPublicationData!$E:$E,AllPublicationData!$A:$A,'Publication Table (%)'!$B198,AllPublicationData!$B:$B,'Publication Table (%)'!P$7)))))))</f>
        <v>#DIV/0!</v>
      </c>
      <c r="Q198" s="96" t="e">
        <f>IF('Publication Table (%)'!$C$5="All Cancelled Operations",
IFERROR(SUMIFS(AllPublicationData!$F:$F,AllPublicationData!$A:$A,'Publication Table (%)'!$B198,AllPublicationData!$B:$B,'Publication Table (%)'!$C$4,AllPublicationData!$D:$D,'Publication Table (%)'!Q$7)/
SUMIFS(AllPublicationData!$E:$E,AllPublicationData!$A:$A,'Publication Table (%)'!$B198,AllPublicationData!$B:$B,'Publication Table (%)'!$C$4,AllPublicationData!$D:$D,'Publication Table (%)'!Q$7),
SUMIFS(AllPublicationData!$F:$F,AllPublicationData!$A:$A,'Publication Table (%)'!$B198,AllPublicationData!$B:$B,'Publication Table (%)'!Q$7)/
SUMIFS(AllPublicationData!$E:$E,AllPublicationData!$A:$A,'Publication Table (%)'!$B198,AllPublicationData!$B:$B,'Publication Table (%)'!Q$7)),
IF('Publication Table (%)'!$C$5="Operations cancelled by patient",
IFERROR(SUMIFS(AllPublicationData!$G:$G,AllPublicationData!$A:$A,'Publication Table (%)'!$B198,AllPublicationData!$B:$B,'Publication Table (%)'!$C$4,AllPublicationData!$D:$D,'Publication Table (%)'!Q$7)/
SUMIFS(AllPublicationData!$E:$E,AllPublicationData!$A:$A,'Publication Table (%)'!$B198,AllPublicationData!$B:$B,'Publication Table (%)'!$C$4,AllPublicationData!$D:$D,'Publication Table (%)'!Q$7),
SUMIFS(AllPublicationData!$G:$G,AllPublicationData!$A:$A,'Publication Table (%)'!$B198,AllPublicationData!$B:$B,'Publication Table (%)'!Q$7)/
SUMIFS(AllPublicationData!$E:$E,AllPublicationData!$A:$A,'Publication Table (%)'!$B198,AllPublicationData!$B:$B,'Publication Table (%)'!Q$7)),
IF('Publication Table (%)'!$C$5="Operations cancelled for clinical reasons",
IFERROR(SUMIFS(AllPublicationData!$H:$H,AllPublicationData!$A:$A,'Publication Table (%)'!$B198,AllPublicationData!$B:$B,'Publication Table (%)'!$C$4,AllPublicationData!$D:$D,'Publication Table (%)'!Q$7)/
SUMIFS(AllPublicationData!$E:$E,AllPublicationData!$A:$A,'Publication Table (%)'!$B198,AllPublicationData!$B:$B,'Publication Table (%)'!$C$4,AllPublicationData!$D:$D,'Publication Table (%)'!Q$7),
SUMIFS(AllPublicationData!$H:$H,AllPublicationData!$A:$A,'Publication Table (%)'!$B198,AllPublicationData!$B:$B,'Publication Table (%)'!Q$7)/
SUMIFS(AllPublicationData!$E:$E,AllPublicationData!$A:$A,'Publication Table (%)'!$B198,AllPublicationData!$B:$B,'Publication Table (%)'!Q$7)),
IF('Publication Table (%)'!$C$5="Operations cancelled for non-clinical/capacity reasons",
IFERROR(SUMIFS(AllPublicationData!$I:$I,AllPublicationData!$A:$A,'Publication Table (%)'!$B198,AllPublicationData!$B:$B,'Publication Table (%)'!$C$4,AllPublicationData!$D:$D,'Publication Table (%)'!Q$7)/
SUMIFS(AllPublicationData!$E:$E,AllPublicationData!$A:$A,'Publication Table (%)'!$B198,AllPublicationData!$B:$B,'Publication Table (%)'!$C$4,AllPublicationData!$D:$D,'Publication Table (%)'!Q$7),
SUMIFS(AllPublicationData!$I:$I,AllPublicationData!$A:$A,'Publication Table (%)'!$B198,AllPublicationData!$B:$B,'Publication Table (%)'!Q$7)/
SUMIFS(AllPublicationData!$E:$E,AllPublicationData!$A:$A,'Publication Table (%)'!$B198,AllPublicationData!$B:$B,'Publication Table (%)'!Q$7)),
IF('Publication Table (%)'!$C$5="Cancellations for other reasons",
IFERROR(SUMIFS(AllPublicationData!$J:$J,AllPublicationData!$A:$A,'Publication Table (%)'!$B198,AllPublicationData!$B:$B,'Publication Table (%)'!$C$4,AllPublicationData!$D:$D,'Publication Table (%)'!Q$7)/
SUMIFS(AllPublicationData!$E:$E,AllPublicationData!$A:$A,'Publication Table (%)'!$B198,AllPublicationData!$B:$B,'Publication Table (%)'!$C$4,AllPublicationData!$D:$D,'Publication Table (%)'!Q$7),
SUMIFS(AllPublicationData!$J:$J,AllPublicationData!$A:$A,'Publication Table (%)'!$B198,AllPublicationData!$B:$B,'Publication Table (%)'!Q$7)/
SUMIFS(AllPublicationData!$E:$E,AllPublicationData!$A:$A,'Publication Table (%)'!$B198,AllPublicationData!$B:$B,'Publication Table (%)'!Q$7)))))))</f>
        <v>#DIV/0!</v>
      </c>
      <c r="R198" s="96" t="e">
        <f>IF('Publication Table (%)'!$C$5="All Cancelled Operations",
IFERROR(SUMIFS(AllPublicationData!$F:$F,AllPublicationData!$A:$A,'Publication Table (%)'!$B198,AllPublicationData!$B:$B,'Publication Table (%)'!$C$4,AllPublicationData!$D:$D,'Publication Table (%)'!R$7)/
SUMIFS(AllPublicationData!$E:$E,AllPublicationData!$A:$A,'Publication Table (%)'!$B198,AllPublicationData!$B:$B,'Publication Table (%)'!$C$4,AllPublicationData!$D:$D,'Publication Table (%)'!R$7),
SUMIFS(AllPublicationData!$F:$F,AllPublicationData!$A:$A,'Publication Table (%)'!$B198,AllPublicationData!$B:$B,'Publication Table (%)'!R$7)/
SUMIFS(AllPublicationData!$E:$E,AllPublicationData!$A:$A,'Publication Table (%)'!$B198,AllPublicationData!$B:$B,'Publication Table (%)'!R$7)),
IF('Publication Table (%)'!$C$5="Operations cancelled by patient",
IFERROR(SUMIFS(AllPublicationData!$G:$G,AllPublicationData!$A:$A,'Publication Table (%)'!$B198,AllPublicationData!$B:$B,'Publication Table (%)'!$C$4,AllPublicationData!$D:$D,'Publication Table (%)'!R$7)/
SUMIFS(AllPublicationData!$E:$E,AllPublicationData!$A:$A,'Publication Table (%)'!$B198,AllPublicationData!$B:$B,'Publication Table (%)'!$C$4,AllPublicationData!$D:$D,'Publication Table (%)'!R$7),
SUMIFS(AllPublicationData!$G:$G,AllPublicationData!$A:$A,'Publication Table (%)'!$B198,AllPublicationData!$B:$B,'Publication Table (%)'!R$7)/
SUMIFS(AllPublicationData!$E:$E,AllPublicationData!$A:$A,'Publication Table (%)'!$B198,AllPublicationData!$B:$B,'Publication Table (%)'!R$7)),
IF('Publication Table (%)'!$C$5="Operations cancelled for clinical reasons",
IFERROR(SUMIFS(AllPublicationData!$H:$H,AllPublicationData!$A:$A,'Publication Table (%)'!$B198,AllPublicationData!$B:$B,'Publication Table (%)'!$C$4,AllPublicationData!$D:$D,'Publication Table (%)'!R$7)/
SUMIFS(AllPublicationData!$E:$E,AllPublicationData!$A:$A,'Publication Table (%)'!$B198,AllPublicationData!$B:$B,'Publication Table (%)'!$C$4,AllPublicationData!$D:$D,'Publication Table (%)'!R$7),
SUMIFS(AllPublicationData!$H:$H,AllPublicationData!$A:$A,'Publication Table (%)'!$B198,AllPublicationData!$B:$B,'Publication Table (%)'!R$7)/
SUMIFS(AllPublicationData!$E:$E,AllPublicationData!$A:$A,'Publication Table (%)'!$B198,AllPublicationData!$B:$B,'Publication Table (%)'!R$7)),
IF('Publication Table (%)'!$C$5="Operations cancelled for non-clinical/capacity reasons",
IFERROR(SUMIFS(AllPublicationData!$I:$I,AllPublicationData!$A:$A,'Publication Table (%)'!$B198,AllPublicationData!$B:$B,'Publication Table (%)'!$C$4,AllPublicationData!$D:$D,'Publication Table (%)'!R$7)/
SUMIFS(AllPublicationData!$E:$E,AllPublicationData!$A:$A,'Publication Table (%)'!$B198,AllPublicationData!$B:$B,'Publication Table (%)'!$C$4,AllPublicationData!$D:$D,'Publication Table (%)'!R$7),
SUMIFS(AllPublicationData!$I:$I,AllPublicationData!$A:$A,'Publication Table (%)'!$B198,AllPublicationData!$B:$B,'Publication Table (%)'!R$7)/
SUMIFS(AllPublicationData!$E:$E,AllPublicationData!$A:$A,'Publication Table (%)'!$B198,AllPublicationData!$B:$B,'Publication Table (%)'!R$7)),
IF('Publication Table (%)'!$C$5="Cancellations for other reasons",
IFERROR(SUMIFS(AllPublicationData!$J:$J,AllPublicationData!$A:$A,'Publication Table (%)'!$B198,AllPublicationData!$B:$B,'Publication Table (%)'!$C$4,AllPublicationData!$D:$D,'Publication Table (%)'!R$7)/
SUMIFS(AllPublicationData!$E:$E,AllPublicationData!$A:$A,'Publication Table (%)'!$B198,AllPublicationData!$B:$B,'Publication Table (%)'!$C$4,AllPublicationData!$D:$D,'Publication Table (%)'!R$7),
SUMIFS(AllPublicationData!$J:$J,AllPublicationData!$A:$A,'Publication Table (%)'!$B198,AllPublicationData!$B:$B,'Publication Table (%)'!R$7)/
SUMIFS(AllPublicationData!$E:$E,AllPublicationData!$A:$A,'Publication Table (%)'!$B198,AllPublicationData!$B:$B,'Publication Table (%)'!R$7)))))))</f>
        <v>#DIV/0!</v>
      </c>
      <c r="S198" s="96" t="e">
        <f>IF('Publication Table (%)'!$C$5="All Cancelled Operations",
IFERROR(SUMIFS(AllPublicationData!$F:$F,AllPublicationData!$A:$A,'Publication Table (%)'!$B198,AllPublicationData!$B:$B,'Publication Table (%)'!$C$4,AllPublicationData!$D:$D,'Publication Table (%)'!S$7)/
SUMIFS(AllPublicationData!$E:$E,AllPublicationData!$A:$A,'Publication Table (%)'!$B198,AllPublicationData!$B:$B,'Publication Table (%)'!$C$4,AllPublicationData!$D:$D,'Publication Table (%)'!S$7),
SUMIFS(AllPublicationData!$F:$F,AllPublicationData!$A:$A,'Publication Table (%)'!$B198,AllPublicationData!$B:$B,'Publication Table (%)'!S$7)/
SUMIFS(AllPublicationData!$E:$E,AllPublicationData!$A:$A,'Publication Table (%)'!$B198,AllPublicationData!$B:$B,'Publication Table (%)'!S$7)),
IF('Publication Table (%)'!$C$5="Operations cancelled by patient",
IFERROR(SUMIFS(AllPublicationData!$G:$G,AllPublicationData!$A:$A,'Publication Table (%)'!$B198,AllPublicationData!$B:$B,'Publication Table (%)'!$C$4,AllPublicationData!$D:$D,'Publication Table (%)'!S$7)/
SUMIFS(AllPublicationData!$E:$E,AllPublicationData!$A:$A,'Publication Table (%)'!$B198,AllPublicationData!$B:$B,'Publication Table (%)'!$C$4,AllPublicationData!$D:$D,'Publication Table (%)'!S$7),
SUMIFS(AllPublicationData!$G:$G,AllPublicationData!$A:$A,'Publication Table (%)'!$B198,AllPublicationData!$B:$B,'Publication Table (%)'!S$7)/
SUMIFS(AllPublicationData!$E:$E,AllPublicationData!$A:$A,'Publication Table (%)'!$B198,AllPublicationData!$B:$B,'Publication Table (%)'!S$7)),
IF('Publication Table (%)'!$C$5="Operations cancelled for clinical reasons",
IFERROR(SUMIFS(AllPublicationData!$H:$H,AllPublicationData!$A:$A,'Publication Table (%)'!$B198,AllPublicationData!$B:$B,'Publication Table (%)'!$C$4,AllPublicationData!$D:$D,'Publication Table (%)'!S$7)/
SUMIFS(AllPublicationData!$E:$E,AllPublicationData!$A:$A,'Publication Table (%)'!$B198,AllPublicationData!$B:$B,'Publication Table (%)'!$C$4,AllPublicationData!$D:$D,'Publication Table (%)'!S$7),
SUMIFS(AllPublicationData!$H:$H,AllPublicationData!$A:$A,'Publication Table (%)'!$B198,AllPublicationData!$B:$B,'Publication Table (%)'!S$7)/
SUMIFS(AllPublicationData!$E:$E,AllPublicationData!$A:$A,'Publication Table (%)'!$B198,AllPublicationData!$B:$B,'Publication Table (%)'!S$7)),
IF('Publication Table (%)'!$C$5="Operations cancelled for non-clinical/capacity reasons",
IFERROR(SUMIFS(AllPublicationData!$I:$I,AllPublicationData!$A:$A,'Publication Table (%)'!$B198,AllPublicationData!$B:$B,'Publication Table (%)'!$C$4,AllPublicationData!$D:$D,'Publication Table (%)'!S$7)/
SUMIFS(AllPublicationData!$E:$E,AllPublicationData!$A:$A,'Publication Table (%)'!$B198,AllPublicationData!$B:$B,'Publication Table (%)'!$C$4,AllPublicationData!$D:$D,'Publication Table (%)'!S$7),
SUMIFS(AllPublicationData!$I:$I,AllPublicationData!$A:$A,'Publication Table (%)'!$B198,AllPublicationData!$B:$B,'Publication Table (%)'!S$7)/
SUMIFS(AllPublicationData!$E:$E,AllPublicationData!$A:$A,'Publication Table (%)'!$B198,AllPublicationData!$B:$B,'Publication Table (%)'!S$7)),
IF('Publication Table (%)'!$C$5="Cancellations for other reasons",
IFERROR(SUMIFS(AllPublicationData!$J:$J,AllPublicationData!$A:$A,'Publication Table (%)'!$B198,AllPublicationData!$B:$B,'Publication Table (%)'!$C$4,AllPublicationData!$D:$D,'Publication Table (%)'!S$7)/
SUMIFS(AllPublicationData!$E:$E,AllPublicationData!$A:$A,'Publication Table (%)'!$B198,AllPublicationData!$B:$B,'Publication Table (%)'!$C$4,AllPublicationData!$D:$D,'Publication Table (%)'!S$7),
SUMIFS(AllPublicationData!$J:$J,AllPublicationData!$A:$A,'Publication Table (%)'!$B198,AllPublicationData!$B:$B,'Publication Table (%)'!S$7)/
SUMIFS(AllPublicationData!$E:$E,AllPublicationData!$A:$A,'Publication Table (%)'!$B198,AllPublicationData!$B:$B,'Publication Table (%)'!S$7)))))))</f>
        <v>#DIV/0!</v>
      </c>
    </row>
    <row r="199" spans="3:19" x14ac:dyDescent="0.35">
      <c r="C199" s="112">
        <f>IF('Publication Table (%)'!$C$5="All Cancelled Operations",
SUMIFS(AllPublicationData!$F:$F,AllPublicationData!$A:$A,'Publication Table (%)'!$B199,AllPublicationData!$B:$B,'Publication Table (%)'!$C$4),
IF('Publication Table (%)'!$C$5="Operations cancelled by patient",
SUMIFS(AllPublicationData!$G:$G,AllPublicationData!$A:$A,'Publication Table (%)'!$B199,AllPublicationData!$B:$B,'Publication Table (%)'!$C$4),
IF('Publication Table (%)'!$C$5="Operations cancelled for clinical reasons",
SUMIFS(AllPublicationData!$H:$H,AllPublicationData!$A:$A,'Publication Table (%)'!$B199,AllPublicationData!$B:$B,'Publication Table (%)'!$C$4),
IF('Publication Table (%)'!$C$5="Operations cancelled for non-clinical/capacity reasons",
SUMIFS(AllPublicationData!$I:$I,AllPublicationData!$A:$A,'Publication Table (%)'!$B199,AllPublicationData!$B:$B,'Publication Table (%)'!$C$4),
IF('Publication Table (%)'!$C$5="Cancellations for other reasons",
SUMIFS(AllPublicationData!$J:$J,AllPublicationData!$A:$A,'Publication Table (%)'!$B199,AllPublicationData!$B:$B,'Publication Table (%)'!$C$4))))))+
IF(AND($C$4="NHS Scotland",$C$5="All Cancelled Operations"),
SUMIFS(AllPublicationData!$F:$F,AllPublicationData!$A:$A,'Publication Table (%)'!$B199),
IF(AND($C$4="NHS Scotland",$C$5="Operations cancelled by patient"),
SUMIFS(AllPublicationData!$G:$G,AllPublicationData!$A:$A,'Publication Table (%)'!$B199),
IF(AND($C$4="NHS Scotland",$C$5="Operations cancelled for clinical reasons"),
SUMIFS(AllPublicationData!$H:$H,AllPublicationData!$A:$A,'Publication Table (%)'!$B199),
IF(AND($C$4="NHS Scotland",$C$5="Operations cancelled for non-clinical/capacity reasons"),
SUMIFS(AllPublicationData!$I:$I,AllPublicationData!$A:$A,'Publication Table (%)'!$B199),
IF(AND($C$4="NHS Scotland",$C$5="Cancellations for other reasons"),
SUMIFS(AllPublicationData!$J:$J,AllPublicationData!$A:$A,'Publication Table (%)'!$B199))))))</f>
        <v>0</v>
      </c>
      <c r="D199" s="110" t="e">
        <f>IF(AND('Publication Table (%)'!$C$5="All Cancelled Operations",$C$4&lt;&gt;"NHS Scotland"),
IFERROR(SUMIFS(AllPublicationData!$F:$F,AllPublicationData!$A:$A,'Publication Table (%)'!$B199,AllPublicationData!$B:$B,'Publication Table (%)'!$C$4,AllPublicationData!$D:$D,'Publication Table (%)'!D$7)/
SUMIFS(AllPublicationData!$E:$E,AllPublicationData!$A:$A,'Publication Table (%)'!$B199,AllPublicationData!$B:$B,'Publication Table (%)'!$C$4,AllPublicationData!$D:$D,'Publication Table (%)'!D$7),
SUMIFS(AllPublicationData!$F:$F,AllPublicationData!$A:$A,'Publication Table (%)'!$B199,AllPublicationData!$B:$B,'Publication Table (%)'!D$7)/
SUMIFS(AllPublicationData!$E:$E,AllPublicationData!$A:$A,'Publication Table (%)'!$B199,AllPublicationData!$B:$B,'Publication Table (%)'!D$7)),
IF(AND('Publication Table (%)'!$C$5="Operations cancelled by patient",$C$4&lt;&gt;"NHS Scotland"),
IFERROR(SUMIFS(AllPublicationData!$G:$G,AllPublicationData!$A:$A,'Publication Table (%)'!$B199,AllPublicationData!$B:$B,'Publication Table (%)'!$C$4,AllPublicationData!$D:$D,'Publication Table (%)'!D$7)/
SUMIFS(AllPublicationData!$E:$E,AllPublicationData!$A:$A,'Publication Table (%)'!$B199,AllPublicationData!$B:$B,'Publication Table (%)'!$C$4,AllPublicationData!$D:$D,'Publication Table (%)'!D$7),
SUMIFS(AllPublicationData!$G:$G,AllPublicationData!$A:$A,'Publication Table (%)'!$B199,AllPublicationData!$B:$B,'Publication Table (%)'!D$7)/
SUMIFS(AllPublicationData!$E:$E,AllPublicationData!$A:$A,'Publication Table (%)'!$B199,AllPublicationData!$B:$B,'Publication Table (%)'!D$7)),
IF(AND('Publication Table (%)'!$C$5="Operations cancelled for clinical reasons",$C$4&lt;&gt;"NHS Scotland"),
IFERROR(SUMIFS(AllPublicationData!$H:$H,AllPublicationData!$A:$A,'Publication Table (%)'!$B199,AllPublicationData!$B:$B,'Publication Table (%)'!$C$4,AllPublicationData!$D:$D,'Publication Table (%)'!D$7)/
SUMIFS(AllPublicationData!$E:$E,AllPublicationData!$A:$A,'Publication Table (%)'!$B199,AllPublicationData!$B:$B,'Publication Table (%)'!$C$4,AllPublicationData!$D:$D,'Publication Table (%)'!D$7),
SUMIFS(AllPublicationData!$H:$H,AllPublicationData!$A:$A,'Publication Table (%)'!$B199,AllPublicationData!$B:$B,'Publication Table (%)'!D$7)/
SUMIFS(AllPublicationData!$E:$E,AllPublicationData!$A:$A,'Publication Table (%)'!$B199,AllPublicationData!$B:$B,'Publication Table (%)'!D$7)),
IF(AND('Publication Table (%)'!$C$5="Operations cancelled for non-clinical/capacity reasons",$C$4&lt;&gt;"NHS Scotland"),
IFERROR(SUMIFS(AllPublicationData!$I:$I,AllPublicationData!$A:$A,'Publication Table (%)'!$B199,AllPublicationData!$B:$B,'Publication Table (%)'!$C$4,AllPublicationData!$D:$D,'Publication Table (%)'!D$7)/
SUMIFS(AllPublicationData!$E:$E,AllPublicationData!$A:$A,'Publication Table (%)'!$B199,AllPublicationData!$B:$B,'Publication Table (%)'!$C$4,AllPublicationData!$D:$D,'Publication Table (%)'!D$7),
SUMIFS(AllPublicationData!$I:$I,AllPublicationData!$A:$A,'Publication Table (%)'!$B199,AllPublicationData!$B:$B,'Publication Table (%)'!D$7)/
SUMIFS(AllPublicationData!$E:$E,AllPublicationData!$A:$A,'Publication Table (%)'!$B199,AllPublicationData!$B:$B,'Publication Table (%)'!D$7)),
IF(AND('Publication Table (%)'!$C$5="Cancellations for other reasons",$C$4&lt;&gt;"NHS Scotland"),
IFERROR(SUMIFS(AllPublicationData!$J:$J,AllPublicationData!$A:$A,'Publication Table (%)'!$B199,AllPublicationData!$B:$B,'Publication Table (%)'!$C$4,AllPublicationData!$D:$D,'Publication Table (%)'!D$7)/
SUMIFS(AllPublicationData!$E:$E,AllPublicationData!$A:$A,'Publication Table (%)'!$B199,AllPublicationData!$B:$B,'Publication Table (%)'!$C$4,AllPublicationData!$D:$D,'Publication Table (%)'!D$7),
SUMIFS(AllPublicationData!$J:$J,AllPublicationData!$A:$A,'Publication Table (%)'!$B199,AllPublicationData!$B:$B,'Publication Table (%)'!D$7)/
SUMIFS(AllPublicationData!$E:$E,AllPublicationData!$A:$A,'Publication Table (%)'!$B199,AllPublicationData!$B:$B,'Publication Table (%)'!D$7)),
IF(AND($C$4="NHS Scotland",$C$5="All Cancelled Operations"),
SUMIFS(AllPublicationData!$F:$F,AllPublicationData!$A:$A,'Publication Table'!$B199)/
SUMIFS(AllPublicationData!$E:$E,AllPublicationData!$A:$A,'Publication Table'!$B199),
IF(AND($C$4="NHS Scotland",$C$5="Operations cancelled by patient"),
SUMIFS(AllPublicationData!$G:$G,AllPublicationData!$A:$A,'Publication Table'!$B199)/
SUMIFS(AllPublicationData!$E:$E,AllPublicationData!$A:$A,'Publication Table'!$B199),
IF(AND($C$4="NHS Scotland",$C$5="Operations cancelled for clinical reasons"),
SUMIFS(AllPublicationData!$H:$H,AllPublicationData!$A:$A,'Publication Table'!$B199)/
SUMIFS(AllPublicationData!$E:$E,AllPublicationData!$A:$A,'Publication Table'!$B199),
IF(AND($C$4="NHS Scotland",$C$5="Operations cancelled for non-clinical/capacity reasons"),
SUMIFS(AllPublicationData!$I:$I,AllPublicationData!$A:$A,'Publication Table'!$B199)/
SUMIFS(AllPublicationData!$E:$E,AllPublicationData!$A:$A,'Publication Table'!$B199),
IF(AND($C$4="NHS Scotland",$C$5="Cancellations for other reasons"),
SUMIFS(AllPublicationData!$J:$J,AllPublicationData!$A:$A,'Publication Table'!$B199)/
SUMIFS(AllPublicationData!$E:$E,AllPublicationData!$A:$A,'Publication Table'!$B199)))))))))))</f>
        <v>#DIV/0!</v>
      </c>
      <c r="E199" s="96" t="e">
        <f>IF('Publication Table (%)'!$C$5="All Cancelled Operations",
IFERROR(SUMIFS(AllPublicationData!$F:$F,AllPublicationData!$A:$A,'Publication Table (%)'!$B199,AllPublicationData!$B:$B,'Publication Table (%)'!$C$4,AllPublicationData!$D:$D,'Publication Table (%)'!E$7)/
SUMIFS(AllPublicationData!$E:$E,AllPublicationData!$A:$A,'Publication Table (%)'!$B199,AllPublicationData!$B:$B,'Publication Table (%)'!$C$4,AllPublicationData!$D:$D,'Publication Table (%)'!E$7),
SUMIFS(AllPublicationData!$F:$F,AllPublicationData!$A:$A,'Publication Table (%)'!$B199,AllPublicationData!$B:$B,'Publication Table (%)'!E$7)/
SUMIFS(AllPublicationData!$E:$E,AllPublicationData!$A:$A,'Publication Table (%)'!$B199,AllPublicationData!$B:$B,'Publication Table (%)'!E$7)),
IF('Publication Table (%)'!$C$5="Operations cancelled by patient",
IFERROR(SUMIFS(AllPublicationData!$G:$G,AllPublicationData!$A:$A,'Publication Table (%)'!$B199,AllPublicationData!$B:$B,'Publication Table (%)'!$C$4,AllPublicationData!$D:$D,'Publication Table (%)'!E$7)/
SUMIFS(AllPublicationData!$E:$E,AllPublicationData!$A:$A,'Publication Table (%)'!$B199,AllPublicationData!$B:$B,'Publication Table (%)'!$C$4,AllPublicationData!$D:$D,'Publication Table (%)'!E$7),
SUMIFS(AllPublicationData!$G:$G,AllPublicationData!$A:$A,'Publication Table (%)'!$B199,AllPublicationData!$B:$B,'Publication Table (%)'!E$7)/
SUMIFS(AllPublicationData!$E:$E,AllPublicationData!$A:$A,'Publication Table (%)'!$B199,AllPublicationData!$B:$B,'Publication Table (%)'!E$7)),
IF('Publication Table (%)'!$C$5="Operations cancelled for clinical reasons",
IFERROR(SUMIFS(AllPublicationData!$H:$H,AllPublicationData!$A:$A,'Publication Table (%)'!$B199,AllPublicationData!$B:$B,'Publication Table (%)'!$C$4,AllPublicationData!$D:$D,'Publication Table (%)'!E$7)/
SUMIFS(AllPublicationData!$E:$E,AllPublicationData!$A:$A,'Publication Table (%)'!$B199,AllPublicationData!$B:$B,'Publication Table (%)'!$C$4,AllPublicationData!$D:$D,'Publication Table (%)'!E$7),
SUMIFS(AllPublicationData!$H:$H,AllPublicationData!$A:$A,'Publication Table (%)'!$B199,AllPublicationData!$B:$B,'Publication Table (%)'!E$7)/
SUMIFS(AllPublicationData!$E:$E,AllPublicationData!$A:$A,'Publication Table (%)'!$B199,AllPublicationData!$B:$B,'Publication Table (%)'!E$7)),
IF('Publication Table (%)'!$C$5="Operations cancelled for non-clinical/capacity reasons",
IFERROR(SUMIFS(AllPublicationData!$I:$I,AllPublicationData!$A:$A,'Publication Table (%)'!$B199,AllPublicationData!$B:$B,'Publication Table (%)'!$C$4,AllPublicationData!$D:$D,'Publication Table (%)'!E$7)/
SUMIFS(AllPublicationData!$E:$E,AllPublicationData!$A:$A,'Publication Table (%)'!$B199,AllPublicationData!$B:$B,'Publication Table (%)'!$C$4,AllPublicationData!$D:$D,'Publication Table (%)'!E$7),
SUMIFS(AllPublicationData!$I:$I,AllPublicationData!$A:$A,'Publication Table (%)'!$B199,AllPublicationData!$B:$B,'Publication Table (%)'!E$7)/
SUMIFS(AllPublicationData!$E:$E,AllPublicationData!$A:$A,'Publication Table (%)'!$B199,AllPublicationData!$B:$B,'Publication Table (%)'!E$7)),
IF('Publication Table (%)'!$C$5="Cancellations for other reasons",
IFERROR(SUMIFS(AllPublicationData!$J:$J,AllPublicationData!$A:$A,'Publication Table (%)'!$B199,AllPublicationData!$B:$B,'Publication Table (%)'!$C$4,AllPublicationData!$D:$D,'Publication Table (%)'!E$7)/
SUMIFS(AllPublicationData!$E:$E,AllPublicationData!$A:$A,'Publication Table (%)'!$B199,AllPublicationData!$B:$B,'Publication Table (%)'!$C$4,AllPublicationData!$D:$D,'Publication Table (%)'!E$7),
SUMIFS(AllPublicationData!$J:$J,AllPublicationData!$A:$A,'Publication Table (%)'!$B199,AllPublicationData!$B:$B,'Publication Table (%)'!E$7)/
SUMIFS(AllPublicationData!$E:$E,AllPublicationData!$A:$A,'Publication Table (%)'!$B199,AllPublicationData!$B:$B,'Publication Table (%)'!E$7)))))))</f>
        <v>#DIV/0!</v>
      </c>
      <c r="F199" s="96" t="e">
        <f>IF('Publication Table (%)'!$C$5="All Cancelled Operations",
IFERROR(SUMIFS(AllPublicationData!$F:$F,AllPublicationData!$A:$A,'Publication Table (%)'!$B199,AllPublicationData!$B:$B,'Publication Table (%)'!$C$4,AllPublicationData!$D:$D,'Publication Table (%)'!F$7)/
SUMIFS(AllPublicationData!$E:$E,AllPublicationData!$A:$A,'Publication Table (%)'!$B199,AllPublicationData!$B:$B,'Publication Table (%)'!$C$4,AllPublicationData!$D:$D,'Publication Table (%)'!F$7),
SUMIFS(AllPublicationData!$F:$F,AllPublicationData!$A:$A,'Publication Table (%)'!$B199,AllPublicationData!$B:$B,'Publication Table (%)'!F$7)/
SUMIFS(AllPublicationData!$E:$E,AllPublicationData!$A:$A,'Publication Table (%)'!$B199,AllPublicationData!$B:$B,'Publication Table (%)'!F$7)),
IF('Publication Table (%)'!$C$5="Operations cancelled by patient",
IFERROR(SUMIFS(AllPublicationData!$G:$G,AllPublicationData!$A:$A,'Publication Table (%)'!$B199,AllPublicationData!$B:$B,'Publication Table (%)'!$C$4,AllPublicationData!$D:$D,'Publication Table (%)'!F$7)/
SUMIFS(AllPublicationData!$E:$E,AllPublicationData!$A:$A,'Publication Table (%)'!$B199,AllPublicationData!$B:$B,'Publication Table (%)'!$C$4,AllPublicationData!$D:$D,'Publication Table (%)'!F$7),
SUMIFS(AllPublicationData!$G:$G,AllPublicationData!$A:$A,'Publication Table (%)'!$B199,AllPublicationData!$B:$B,'Publication Table (%)'!F$7)/
SUMIFS(AllPublicationData!$E:$E,AllPublicationData!$A:$A,'Publication Table (%)'!$B199,AllPublicationData!$B:$B,'Publication Table (%)'!F$7)),
IF('Publication Table (%)'!$C$5="Operations cancelled for clinical reasons",
IFERROR(SUMIFS(AllPublicationData!$H:$H,AllPublicationData!$A:$A,'Publication Table (%)'!$B199,AllPublicationData!$B:$B,'Publication Table (%)'!$C$4,AllPublicationData!$D:$D,'Publication Table (%)'!F$7)/
SUMIFS(AllPublicationData!$E:$E,AllPublicationData!$A:$A,'Publication Table (%)'!$B199,AllPublicationData!$B:$B,'Publication Table (%)'!$C$4,AllPublicationData!$D:$D,'Publication Table (%)'!F$7),
SUMIFS(AllPublicationData!$H:$H,AllPublicationData!$A:$A,'Publication Table (%)'!$B199,AllPublicationData!$B:$B,'Publication Table (%)'!F$7)/
SUMIFS(AllPublicationData!$E:$E,AllPublicationData!$A:$A,'Publication Table (%)'!$B199,AllPublicationData!$B:$B,'Publication Table (%)'!F$7)),
IF('Publication Table (%)'!$C$5="Operations cancelled for non-clinical/capacity reasons",
IFERROR(SUMIFS(AllPublicationData!$I:$I,AllPublicationData!$A:$A,'Publication Table (%)'!$B199,AllPublicationData!$B:$B,'Publication Table (%)'!$C$4,AllPublicationData!$D:$D,'Publication Table (%)'!F$7)/
SUMIFS(AllPublicationData!$E:$E,AllPublicationData!$A:$A,'Publication Table (%)'!$B199,AllPublicationData!$B:$B,'Publication Table (%)'!$C$4,AllPublicationData!$D:$D,'Publication Table (%)'!F$7),
SUMIFS(AllPublicationData!$I:$I,AllPublicationData!$A:$A,'Publication Table (%)'!$B199,AllPublicationData!$B:$B,'Publication Table (%)'!F$7)/
SUMIFS(AllPublicationData!$E:$E,AllPublicationData!$A:$A,'Publication Table (%)'!$B199,AllPublicationData!$B:$B,'Publication Table (%)'!F$7)),
IF('Publication Table (%)'!$C$5="Cancellations for other reasons",
IFERROR(SUMIFS(AllPublicationData!$J:$J,AllPublicationData!$A:$A,'Publication Table (%)'!$B199,AllPublicationData!$B:$B,'Publication Table (%)'!$C$4,AllPublicationData!$D:$D,'Publication Table (%)'!F$7)/
SUMIFS(AllPublicationData!$E:$E,AllPublicationData!$A:$A,'Publication Table (%)'!$B199,AllPublicationData!$B:$B,'Publication Table (%)'!$C$4,AllPublicationData!$D:$D,'Publication Table (%)'!F$7),
SUMIFS(AllPublicationData!$J:$J,AllPublicationData!$A:$A,'Publication Table (%)'!$B199,AllPublicationData!$B:$B,'Publication Table (%)'!F$7)/
SUMIFS(AllPublicationData!$E:$E,AllPublicationData!$A:$A,'Publication Table (%)'!$B199,AllPublicationData!$B:$B,'Publication Table (%)'!F$7)))))))</f>
        <v>#DIV/0!</v>
      </c>
      <c r="G199" s="96" t="e">
        <f>IF('Publication Table (%)'!$C$5="All Cancelled Operations",
IFERROR(SUMIFS(AllPublicationData!$F:$F,AllPublicationData!$A:$A,'Publication Table (%)'!$B199,AllPublicationData!$B:$B,'Publication Table (%)'!$C$4,AllPublicationData!$D:$D,'Publication Table (%)'!G$7)/
SUMIFS(AllPublicationData!$E:$E,AllPublicationData!$A:$A,'Publication Table (%)'!$B199,AllPublicationData!$B:$B,'Publication Table (%)'!$C$4,AllPublicationData!$D:$D,'Publication Table (%)'!G$7),
SUMIFS(AllPublicationData!$F:$F,AllPublicationData!$A:$A,'Publication Table (%)'!$B199,AllPublicationData!$B:$B,'Publication Table (%)'!G$7)/
SUMIFS(AllPublicationData!$E:$E,AllPublicationData!$A:$A,'Publication Table (%)'!$B199,AllPublicationData!$B:$B,'Publication Table (%)'!G$7)),
IF('Publication Table (%)'!$C$5="Operations cancelled by patient",
IFERROR(SUMIFS(AllPublicationData!$G:$G,AllPublicationData!$A:$A,'Publication Table (%)'!$B199,AllPublicationData!$B:$B,'Publication Table (%)'!$C$4,AllPublicationData!$D:$D,'Publication Table (%)'!G$7)/
SUMIFS(AllPublicationData!$E:$E,AllPublicationData!$A:$A,'Publication Table (%)'!$B199,AllPublicationData!$B:$B,'Publication Table (%)'!$C$4,AllPublicationData!$D:$D,'Publication Table (%)'!G$7),
SUMIFS(AllPublicationData!$G:$G,AllPublicationData!$A:$A,'Publication Table (%)'!$B199,AllPublicationData!$B:$B,'Publication Table (%)'!G$7)/
SUMIFS(AllPublicationData!$E:$E,AllPublicationData!$A:$A,'Publication Table (%)'!$B199,AllPublicationData!$B:$B,'Publication Table (%)'!G$7)),
IF('Publication Table (%)'!$C$5="Operations cancelled for clinical reasons",
IFERROR(SUMIFS(AllPublicationData!$H:$H,AllPublicationData!$A:$A,'Publication Table (%)'!$B199,AllPublicationData!$B:$B,'Publication Table (%)'!$C$4,AllPublicationData!$D:$D,'Publication Table (%)'!G$7)/
SUMIFS(AllPublicationData!$E:$E,AllPublicationData!$A:$A,'Publication Table (%)'!$B199,AllPublicationData!$B:$B,'Publication Table (%)'!$C$4,AllPublicationData!$D:$D,'Publication Table (%)'!G$7),
SUMIFS(AllPublicationData!$H:$H,AllPublicationData!$A:$A,'Publication Table (%)'!$B199,AllPublicationData!$B:$B,'Publication Table (%)'!G$7)/
SUMIFS(AllPublicationData!$E:$E,AllPublicationData!$A:$A,'Publication Table (%)'!$B199,AllPublicationData!$B:$B,'Publication Table (%)'!G$7)),
IF('Publication Table (%)'!$C$5="Operations cancelled for non-clinical/capacity reasons",
IFERROR(SUMIFS(AllPublicationData!$I:$I,AllPublicationData!$A:$A,'Publication Table (%)'!$B199,AllPublicationData!$B:$B,'Publication Table (%)'!$C$4,AllPublicationData!$D:$D,'Publication Table (%)'!G$7)/
SUMIFS(AllPublicationData!$E:$E,AllPublicationData!$A:$A,'Publication Table (%)'!$B199,AllPublicationData!$B:$B,'Publication Table (%)'!$C$4,AllPublicationData!$D:$D,'Publication Table (%)'!G$7),
SUMIFS(AllPublicationData!$I:$I,AllPublicationData!$A:$A,'Publication Table (%)'!$B199,AllPublicationData!$B:$B,'Publication Table (%)'!G$7)/
SUMIFS(AllPublicationData!$E:$E,AllPublicationData!$A:$A,'Publication Table (%)'!$B199,AllPublicationData!$B:$B,'Publication Table (%)'!G$7)),
IF('Publication Table (%)'!$C$5="Cancellations for other reasons",
IFERROR(SUMIFS(AllPublicationData!$J:$J,AllPublicationData!$A:$A,'Publication Table (%)'!$B199,AllPublicationData!$B:$B,'Publication Table (%)'!$C$4,AllPublicationData!$D:$D,'Publication Table (%)'!G$7)/
SUMIFS(AllPublicationData!$E:$E,AllPublicationData!$A:$A,'Publication Table (%)'!$B199,AllPublicationData!$B:$B,'Publication Table (%)'!$C$4,AllPublicationData!$D:$D,'Publication Table (%)'!G$7),
SUMIFS(AllPublicationData!$J:$J,AllPublicationData!$A:$A,'Publication Table (%)'!$B199,AllPublicationData!$B:$B,'Publication Table (%)'!G$7)/
SUMIFS(AllPublicationData!$E:$E,AllPublicationData!$A:$A,'Publication Table (%)'!$B199,AllPublicationData!$B:$B,'Publication Table (%)'!G$7)))))))</f>
        <v>#DIV/0!</v>
      </c>
      <c r="H199" s="96" t="e">
        <f>IF('Publication Table (%)'!$C$5="All Cancelled Operations",
IFERROR(SUMIFS(AllPublicationData!$F:$F,AllPublicationData!$A:$A,'Publication Table (%)'!$B199,AllPublicationData!$B:$B,'Publication Table (%)'!$C$4,AllPublicationData!$D:$D,'Publication Table (%)'!H$7)/
SUMIFS(AllPublicationData!$E:$E,AllPublicationData!$A:$A,'Publication Table (%)'!$B199,AllPublicationData!$B:$B,'Publication Table (%)'!$C$4,AllPublicationData!$D:$D,'Publication Table (%)'!H$7),
SUMIFS(AllPublicationData!$F:$F,AllPublicationData!$A:$A,'Publication Table (%)'!$B199,AllPublicationData!$B:$B,'Publication Table (%)'!H$7)/
SUMIFS(AllPublicationData!$E:$E,AllPublicationData!$A:$A,'Publication Table (%)'!$B199,AllPublicationData!$B:$B,'Publication Table (%)'!H$7)),
IF('Publication Table (%)'!$C$5="Operations cancelled by patient",
IFERROR(SUMIFS(AllPublicationData!$G:$G,AllPublicationData!$A:$A,'Publication Table (%)'!$B199,AllPublicationData!$B:$B,'Publication Table (%)'!$C$4,AllPublicationData!$D:$D,'Publication Table (%)'!H$7)/
SUMIFS(AllPublicationData!$E:$E,AllPublicationData!$A:$A,'Publication Table (%)'!$B199,AllPublicationData!$B:$B,'Publication Table (%)'!$C$4,AllPublicationData!$D:$D,'Publication Table (%)'!H$7),
SUMIFS(AllPublicationData!$G:$G,AllPublicationData!$A:$A,'Publication Table (%)'!$B199,AllPublicationData!$B:$B,'Publication Table (%)'!H$7)/
SUMIFS(AllPublicationData!$E:$E,AllPublicationData!$A:$A,'Publication Table (%)'!$B199,AllPublicationData!$B:$B,'Publication Table (%)'!H$7)),
IF('Publication Table (%)'!$C$5="Operations cancelled for clinical reasons",
IFERROR(SUMIFS(AllPublicationData!$H:$H,AllPublicationData!$A:$A,'Publication Table (%)'!$B199,AllPublicationData!$B:$B,'Publication Table (%)'!$C$4,AllPublicationData!$D:$D,'Publication Table (%)'!H$7)/
SUMIFS(AllPublicationData!$E:$E,AllPublicationData!$A:$A,'Publication Table (%)'!$B199,AllPublicationData!$B:$B,'Publication Table (%)'!$C$4,AllPublicationData!$D:$D,'Publication Table (%)'!H$7),
SUMIFS(AllPublicationData!$H:$H,AllPublicationData!$A:$A,'Publication Table (%)'!$B199,AllPublicationData!$B:$B,'Publication Table (%)'!H$7)/
SUMIFS(AllPublicationData!$E:$E,AllPublicationData!$A:$A,'Publication Table (%)'!$B199,AllPublicationData!$B:$B,'Publication Table (%)'!H$7)),
IF('Publication Table (%)'!$C$5="Operations cancelled for non-clinical/capacity reasons",
IFERROR(SUMIFS(AllPublicationData!$I:$I,AllPublicationData!$A:$A,'Publication Table (%)'!$B199,AllPublicationData!$B:$B,'Publication Table (%)'!$C$4,AllPublicationData!$D:$D,'Publication Table (%)'!H$7)/
SUMIFS(AllPublicationData!$E:$E,AllPublicationData!$A:$A,'Publication Table (%)'!$B199,AllPublicationData!$B:$B,'Publication Table (%)'!$C$4,AllPublicationData!$D:$D,'Publication Table (%)'!H$7),
SUMIFS(AllPublicationData!$I:$I,AllPublicationData!$A:$A,'Publication Table (%)'!$B199,AllPublicationData!$B:$B,'Publication Table (%)'!H$7)/
SUMIFS(AllPublicationData!$E:$E,AllPublicationData!$A:$A,'Publication Table (%)'!$B199,AllPublicationData!$B:$B,'Publication Table (%)'!H$7)),
IF('Publication Table (%)'!$C$5="Cancellations for other reasons",
IFERROR(SUMIFS(AllPublicationData!$J:$J,AllPublicationData!$A:$A,'Publication Table (%)'!$B199,AllPublicationData!$B:$B,'Publication Table (%)'!$C$4,AllPublicationData!$D:$D,'Publication Table (%)'!H$7)/
SUMIFS(AllPublicationData!$E:$E,AllPublicationData!$A:$A,'Publication Table (%)'!$B199,AllPublicationData!$B:$B,'Publication Table (%)'!$C$4,AllPublicationData!$D:$D,'Publication Table (%)'!H$7),
SUMIFS(AllPublicationData!$J:$J,AllPublicationData!$A:$A,'Publication Table (%)'!$B199,AllPublicationData!$B:$B,'Publication Table (%)'!H$7)/
SUMIFS(AllPublicationData!$E:$E,AllPublicationData!$A:$A,'Publication Table (%)'!$B199,AllPublicationData!$B:$B,'Publication Table (%)'!H$7)))))))</f>
        <v>#DIV/0!</v>
      </c>
      <c r="I199" s="96" t="e">
        <f>IF('Publication Table (%)'!$C$5="All Cancelled Operations",
IFERROR(SUMIFS(AllPublicationData!$F:$F,AllPublicationData!$A:$A,'Publication Table (%)'!$B199,AllPublicationData!$B:$B,'Publication Table (%)'!$C$4,AllPublicationData!$D:$D,'Publication Table (%)'!I$7)/
SUMIFS(AllPublicationData!$E:$E,AllPublicationData!$A:$A,'Publication Table (%)'!$B199,AllPublicationData!$B:$B,'Publication Table (%)'!$C$4,AllPublicationData!$D:$D,'Publication Table (%)'!I$7),
SUMIFS(AllPublicationData!$F:$F,AllPublicationData!$A:$A,'Publication Table (%)'!$B199,AllPublicationData!$B:$B,'Publication Table (%)'!I$7)/
SUMIFS(AllPublicationData!$E:$E,AllPublicationData!$A:$A,'Publication Table (%)'!$B199,AllPublicationData!$B:$B,'Publication Table (%)'!I$7)),
IF('Publication Table (%)'!$C$5="Operations cancelled by patient",
IFERROR(SUMIFS(AllPublicationData!$G:$G,AllPublicationData!$A:$A,'Publication Table (%)'!$B199,AllPublicationData!$B:$B,'Publication Table (%)'!$C$4,AllPublicationData!$D:$D,'Publication Table (%)'!I$7)/
SUMIFS(AllPublicationData!$E:$E,AllPublicationData!$A:$A,'Publication Table (%)'!$B199,AllPublicationData!$B:$B,'Publication Table (%)'!$C$4,AllPublicationData!$D:$D,'Publication Table (%)'!I$7),
SUMIFS(AllPublicationData!$G:$G,AllPublicationData!$A:$A,'Publication Table (%)'!$B199,AllPublicationData!$B:$B,'Publication Table (%)'!I$7)/
SUMIFS(AllPublicationData!$E:$E,AllPublicationData!$A:$A,'Publication Table (%)'!$B199,AllPublicationData!$B:$B,'Publication Table (%)'!I$7)),
IF('Publication Table (%)'!$C$5="Operations cancelled for clinical reasons",
IFERROR(SUMIFS(AllPublicationData!$H:$H,AllPublicationData!$A:$A,'Publication Table (%)'!$B199,AllPublicationData!$B:$B,'Publication Table (%)'!$C$4,AllPublicationData!$D:$D,'Publication Table (%)'!I$7)/
SUMIFS(AllPublicationData!$E:$E,AllPublicationData!$A:$A,'Publication Table (%)'!$B199,AllPublicationData!$B:$B,'Publication Table (%)'!$C$4,AllPublicationData!$D:$D,'Publication Table (%)'!I$7),
SUMIFS(AllPublicationData!$H:$H,AllPublicationData!$A:$A,'Publication Table (%)'!$B199,AllPublicationData!$B:$B,'Publication Table (%)'!I$7)/
SUMIFS(AllPublicationData!$E:$E,AllPublicationData!$A:$A,'Publication Table (%)'!$B199,AllPublicationData!$B:$B,'Publication Table (%)'!I$7)),
IF('Publication Table (%)'!$C$5="Operations cancelled for non-clinical/capacity reasons",
IFERROR(SUMIFS(AllPublicationData!$I:$I,AllPublicationData!$A:$A,'Publication Table (%)'!$B199,AllPublicationData!$B:$B,'Publication Table (%)'!$C$4,AllPublicationData!$D:$D,'Publication Table (%)'!I$7)/
SUMIFS(AllPublicationData!$E:$E,AllPublicationData!$A:$A,'Publication Table (%)'!$B199,AllPublicationData!$B:$B,'Publication Table (%)'!$C$4,AllPublicationData!$D:$D,'Publication Table (%)'!I$7),
SUMIFS(AllPublicationData!$I:$I,AllPublicationData!$A:$A,'Publication Table (%)'!$B199,AllPublicationData!$B:$B,'Publication Table (%)'!I$7)/
SUMIFS(AllPublicationData!$E:$E,AllPublicationData!$A:$A,'Publication Table (%)'!$B199,AllPublicationData!$B:$B,'Publication Table (%)'!I$7)),
IF('Publication Table (%)'!$C$5="Cancellations for other reasons",
IFERROR(SUMIFS(AllPublicationData!$J:$J,AllPublicationData!$A:$A,'Publication Table (%)'!$B199,AllPublicationData!$B:$B,'Publication Table (%)'!$C$4,AllPublicationData!$D:$D,'Publication Table (%)'!I$7)/
SUMIFS(AllPublicationData!$E:$E,AllPublicationData!$A:$A,'Publication Table (%)'!$B199,AllPublicationData!$B:$B,'Publication Table (%)'!$C$4,AllPublicationData!$D:$D,'Publication Table (%)'!I$7),
SUMIFS(AllPublicationData!$J:$J,AllPublicationData!$A:$A,'Publication Table (%)'!$B199,AllPublicationData!$B:$B,'Publication Table (%)'!I$7)/
SUMIFS(AllPublicationData!$E:$E,AllPublicationData!$A:$A,'Publication Table (%)'!$B199,AllPublicationData!$B:$B,'Publication Table (%)'!I$7)))))))</f>
        <v>#DIV/0!</v>
      </c>
      <c r="J199" s="96" t="e">
        <f>IF('Publication Table (%)'!$C$5="All Cancelled Operations",
IFERROR(SUMIFS(AllPublicationData!$F:$F,AllPublicationData!$A:$A,'Publication Table (%)'!$B199,AllPublicationData!$B:$B,'Publication Table (%)'!$C$4,AllPublicationData!$D:$D,'Publication Table (%)'!J$7)/
SUMIFS(AllPublicationData!$E:$E,AllPublicationData!$A:$A,'Publication Table (%)'!$B199,AllPublicationData!$B:$B,'Publication Table (%)'!$C$4,AllPublicationData!$D:$D,'Publication Table (%)'!J$7),
SUMIFS(AllPublicationData!$F:$F,AllPublicationData!$A:$A,'Publication Table (%)'!$B199,AllPublicationData!$B:$B,'Publication Table (%)'!J$7)/
SUMIFS(AllPublicationData!$E:$E,AllPublicationData!$A:$A,'Publication Table (%)'!$B199,AllPublicationData!$B:$B,'Publication Table (%)'!J$7)),
IF('Publication Table (%)'!$C$5="Operations cancelled by patient",
IFERROR(SUMIFS(AllPublicationData!$G:$G,AllPublicationData!$A:$A,'Publication Table (%)'!$B199,AllPublicationData!$B:$B,'Publication Table (%)'!$C$4,AllPublicationData!$D:$D,'Publication Table (%)'!J$7)/
SUMIFS(AllPublicationData!$E:$E,AllPublicationData!$A:$A,'Publication Table (%)'!$B199,AllPublicationData!$B:$B,'Publication Table (%)'!$C$4,AllPublicationData!$D:$D,'Publication Table (%)'!J$7),
SUMIFS(AllPublicationData!$G:$G,AllPublicationData!$A:$A,'Publication Table (%)'!$B199,AllPublicationData!$B:$B,'Publication Table (%)'!J$7)/
SUMIFS(AllPublicationData!$E:$E,AllPublicationData!$A:$A,'Publication Table (%)'!$B199,AllPublicationData!$B:$B,'Publication Table (%)'!J$7)),
IF('Publication Table (%)'!$C$5="Operations cancelled for clinical reasons",
IFERROR(SUMIFS(AllPublicationData!$H:$H,AllPublicationData!$A:$A,'Publication Table (%)'!$B199,AllPublicationData!$B:$B,'Publication Table (%)'!$C$4,AllPublicationData!$D:$D,'Publication Table (%)'!J$7)/
SUMIFS(AllPublicationData!$E:$E,AllPublicationData!$A:$A,'Publication Table (%)'!$B199,AllPublicationData!$B:$B,'Publication Table (%)'!$C$4,AllPublicationData!$D:$D,'Publication Table (%)'!J$7),
SUMIFS(AllPublicationData!$H:$H,AllPublicationData!$A:$A,'Publication Table (%)'!$B199,AllPublicationData!$B:$B,'Publication Table (%)'!J$7)/
SUMIFS(AllPublicationData!$E:$E,AllPublicationData!$A:$A,'Publication Table (%)'!$B199,AllPublicationData!$B:$B,'Publication Table (%)'!J$7)),
IF('Publication Table (%)'!$C$5="Operations cancelled for non-clinical/capacity reasons",
IFERROR(SUMIFS(AllPublicationData!$I:$I,AllPublicationData!$A:$A,'Publication Table (%)'!$B199,AllPublicationData!$B:$B,'Publication Table (%)'!$C$4,AllPublicationData!$D:$D,'Publication Table (%)'!J$7)/
SUMIFS(AllPublicationData!$E:$E,AllPublicationData!$A:$A,'Publication Table (%)'!$B199,AllPublicationData!$B:$B,'Publication Table (%)'!$C$4,AllPublicationData!$D:$D,'Publication Table (%)'!J$7),
SUMIFS(AllPublicationData!$I:$I,AllPublicationData!$A:$A,'Publication Table (%)'!$B199,AllPublicationData!$B:$B,'Publication Table (%)'!J$7)/
SUMIFS(AllPublicationData!$E:$E,AllPublicationData!$A:$A,'Publication Table (%)'!$B199,AllPublicationData!$B:$B,'Publication Table (%)'!J$7)),
IF('Publication Table (%)'!$C$5="Cancellations for other reasons",
IFERROR(SUMIFS(AllPublicationData!$J:$J,AllPublicationData!$A:$A,'Publication Table (%)'!$B199,AllPublicationData!$B:$B,'Publication Table (%)'!$C$4,AllPublicationData!$D:$D,'Publication Table (%)'!J$7)/
SUMIFS(AllPublicationData!$E:$E,AllPublicationData!$A:$A,'Publication Table (%)'!$B199,AllPublicationData!$B:$B,'Publication Table (%)'!$C$4,AllPublicationData!$D:$D,'Publication Table (%)'!J$7),
SUMIFS(AllPublicationData!$J:$J,AllPublicationData!$A:$A,'Publication Table (%)'!$B199,AllPublicationData!$B:$B,'Publication Table (%)'!J$7)/
SUMIFS(AllPublicationData!$E:$E,AllPublicationData!$A:$A,'Publication Table (%)'!$B199,AllPublicationData!$B:$B,'Publication Table (%)'!J$7)))))))</f>
        <v>#DIV/0!</v>
      </c>
      <c r="K199" s="96" t="e">
        <f>IF('Publication Table (%)'!$C$5="All Cancelled Operations",
IFERROR(SUMIFS(AllPublicationData!$F:$F,AllPublicationData!$A:$A,'Publication Table (%)'!$B199,AllPublicationData!$B:$B,'Publication Table (%)'!$C$4,AllPublicationData!$D:$D,'Publication Table (%)'!K$7)/
SUMIFS(AllPublicationData!$E:$E,AllPublicationData!$A:$A,'Publication Table (%)'!$B199,AllPublicationData!$B:$B,'Publication Table (%)'!$C$4,AllPublicationData!$D:$D,'Publication Table (%)'!K$7),
SUMIFS(AllPublicationData!$F:$F,AllPublicationData!$A:$A,'Publication Table (%)'!$B199,AllPublicationData!$B:$B,'Publication Table (%)'!K$7)/
SUMIFS(AllPublicationData!$E:$E,AllPublicationData!$A:$A,'Publication Table (%)'!$B199,AllPublicationData!$B:$B,'Publication Table (%)'!K$7)),
IF('Publication Table (%)'!$C$5="Operations cancelled by patient",
IFERROR(SUMIFS(AllPublicationData!$G:$G,AllPublicationData!$A:$A,'Publication Table (%)'!$B199,AllPublicationData!$B:$B,'Publication Table (%)'!$C$4,AllPublicationData!$D:$D,'Publication Table (%)'!K$7)/
SUMIFS(AllPublicationData!$E:$E,AllPublicationData!$A:$A,'Publication Table (%)'!$B199,AllPublicationData!$B:$B,'Publication Table (%)'!$C$4,AllPublicationData!$D:$D,'Publication Table (%)'!K$7),
SUMIFS(AllPublicationData!$G:$G,AllPublicationData!$A:$A,'Publication Table (%)'!$B199,AllPublicationData!$B:$B,'Publication Table (%)'!K$7)/
SUMIFS(AllPublicationData!$E:$E,AllPublicationData!$A:$A,'Publication Table (%)'!$B199,AllPublicationData!$B:$B,'Publication Table (%)'!K$7)),
IF('Publication Table (%)'!$C$5="Operations cancelled for clinical reasons",
IFERROR(SUMIFS(AllPublicationData!$H:$H,AllPublicationData!$A:$A,'Publication Table (%)'!$B199,AllPublicationData!$B:$B,'Publication Table (%)'!$C$4,AllPublicationData!$D:$D,'Publication Table (%)'!K$7)/
SUMIFS(AllPublicationData!$E:$E,AllPublicationData!$A:$A,'Publication Table (%)'!$B199,AllPublicationData!$B:$B,'Publication Table (%)'!$C$4,AllPublicationData!$D:$D,'Publication Table (%)'!K$7),
SUMIFS(AllPublicationData!$H:$H,AllPublicationData!$A:$A,'Publication Table (%)'!$B199,AllPublicationData!$B:$B,'Publication Table (%)'!K$7)/
SUMIFS(AllPublicationData!$E:$E,AllPublicationData!$A:$A,'Publication Table (%)'!$B199,AllPublicationData!$B:$B,'Publication Table (%)'!K$7)),
IF('Publication Table (%)'!$C$5="Operations cancelled for non-clinical/capacity reasons",
IFERROR(SUMIFS(AllPublicationData!$I:$I,AllPublicationData!$A:$A,'Publication Table (%)'!$B199,AllPublicationData!$B:$B,'Publication Table (%)'!$C$4,AllPublicationData!$D:$D,'Publication Table (%)'!K$7)/
SUMIFS(AllPublicationData!$E:$E,AllPublicationData!$A:$A,'Publication Table (%)'!$B199,AllPublicationData!$B:$B,'Publication Table (%)'!$C$4,AllPublicationData!$D:$D,'Publication Table (%)'!K$7),
SUMIFS(AllPublicationData!$I:$I,AllPublicationData!$A:$A,'Publication Table (%)'!$B199,AllPublicationData!$B:$B,'Publication Table (%)'!K$7)/
SUMIFS(AllPublicationData!$E:$E,AllPublicationData!$A:$A,'Publication Table (%)'!$B199,AllPublicationData!$B:$B,'Publication Table (%)'!K$7)),
IF('Publication Table (%)'!$C$5="Cancellations for other reasons",
IFERROR(SUMIFS(AllPublicationData!$J:$J,AllPublicationData!$A:$A,'Publication Table (%)'!$B199,AllPublicationData!$B:$B,'Publication Table (%)'!$C$4,AllPublicationData!$D:$D,'Publication Table (%)'!K$7)/
SUMIFS(AllPublicationData!$E:$E,AllPublicationData!$A:$A,'Publication Table (%)'!$B199,AllPublicationData!$B:$B,'Publication Table (%)'!$C$4,AllPublicationData!$D:$D,'Publication Table (%)'!K$7),
SUMIFS(AllPublicationData!$J:$J,AllPublicationData!$A:$A,'Publication Table (%)'!$B199,AllPublicationData!$B:$B,'Publication Table (%)'!K$7)/
SUMIFS(AllPublicationData!$E:$E,AllPublicationData!$A:$A,'Publication Table (%)'!$B199,AllPublicationData!$B:$B,'Publication Table (%)'!K$7)))))))</f>
        <v>#DIV/0!</v>
      </c>
      <c r="L199" s="96" t="e">
        <f>IF('Publication Table (%)'!$C$5="All Cancelled Operations",
IFERROR(SUMIFS(AllPublicationData!$F:$F,AllPublicationData!$A:$A,'Publication Table (%)'!$B199,AllPublicationData!$B:$B,'Publication Table (%)'!$C$4,AllPublicationData!$D:$D,'Publication Table (%)'!L$7)/
SUMIFS(AllPublicationData!$E:$E,AllPublicationData!$A:$A,'Publication Table (%)'!$B199,AllPublicationData!$B:$B,'Publication Table (%)'!$C$4,AllPublicationData!$D:$D,'Publication Table (%)'!L$7),
SUMIFS(AllPublicationData!$F:$F,AllPublicationData!$A:$A,'Publication Table (%)'!$B199,AllPublicationData!$B:$B,'Publication Table (%)'!L$7)/
SUMIFS(AllPublicationData!$E:$E,AllPublicationData!$A:$A,'Publication Table (%)'!$B199,AllPublicationData!$B:$B,'Publication Table (%)'!L$7)),
IF('Publication Table (%)'!$C$5="Operations cancelled by patient",
IFERROR(SUMIFS(AllPublicationData!$G:$G,AllPublicationData!$A:$A,'Publication Table (%)'!$B199,AllPublicationData!$B:$B,'Publication Table (%)'!$C$4,AllPublicationData!$D:$D,'Publication Table (%)'!L$7)/
SUMIFS(AllPublicationData!$E:$E,AllPublicationData!$A:$A,'Publication Table (%)'!$B199,AllPublicationData!$B:$B,'Publication Table (%)'!$C$4,AllPublicationData!$D:$D,'Publication Table (%)'!L$7),
SUMIFS(AllPublicationData!$G:$G,AllPublicationData!$A:$A,'Publication Table (%)'!$B199,AllPublicationData!$B:$B,'Publication Table (%)'!L$7)/
SUMIFS(AllPublicationData!$E:$E,AllPublicationData!$A:$A,'Publication Table (%)'!$B199,AllPublicationData!$B:$B,'Publication Table (%)'!L$7)),
IF('Publication Table (%)'!$C$5="Operations cancelled for clinical reasons",
IFERROR(SUMIFS(AllPublicationData!$H:$H,AllPublicationData!$A:$A,'Publication Table (%)'!$B199,AllPublicationData!$B:$B,'Publication Table (%)'!$C$4,AllPublicationData!$D:$D,'Publication Table (%)'!L$7)/
SUMIFS(AllPublicationData!$E:$E,AllPublicationData!$A:$A,'Publication Table (%)'!$B199,AllPublicationData!$B:$B,'Publication Table (%)'!$C$4,AllPublicationData!$D:$D,'Publication Table (%)'!L$7),
SUMIFS(AllPublicationData!$H:$H,AllPublicationData!$A:$A,'Publication Table (%)'!$B199,AllPublicationData!$B:$B,'Publication Table (%)'!L$7)/
SUMIFS(AllPublicationData!$E:$E,AllPublicationData!$A:$A,'Publication Table (%)'!$B199,AllPublicationData!$B:$B,'Publication Table (%)'!L$7)),
IF('Publication Table (%)'!$C$5="Operations cancelled for non-clinical/capacity reasons",
IFERROR(SUMIFS(AllPublicationData!$I:$I,AllPublicationData!$A:$A,'Publication Table (%)'!$B199,AllPublicationData!$B:$B,'Publication Table (%)'!$C$4,AllPublicationData!$D:$D,'Publication Table (%)'!L$7)/
SUMIFS(AllPublicationData!$E:$E,AllPublicationData!$A:$A,'Publication Table (%)'!$B199,AllPublicationData!$B:$B,'Publication Table (%)'!$C$4,AllPublicationData!$D:$D,'Publication Table (%)'!L$7),
SUMIFS(AllPublicationData!$I:$I,AllPublicationData!$A:$A,'Publication Table (%)'!$B199,AllPublicationData!$B:$B,'Publication Table (%)'!L$7)/
SUMIFS(AllPublicationData!$E:$E,AllPublicationData!$A:$A,'Publication Table (%)'!$B199,AllPublicationData!$B:$B,'Publication Table (%)'!L$7)),
IF('Publication Table (%)'!$C$5="Cancellations for other reasons",
IFERROR(SUMIFS(AllPublicationData!$J:$J,AllPublicationData!$A:$A,'Publication Table (%)'!$B199,AllPublicationData!$B:$B,'Publication Table (%)'!$C$4,AllPublicationData!$D:$D,'Publication Table (%)'!L$7)/
SUMIFS(AllPublicationData!$E:$E,AllPublicationData!$A:$A,'Publication Table (%)'!$B199,AllPublicationData!$B:$B,'Publication Table (%)'!$C$4,AllPublicationData!$D:$D,'Publication Table (%)'!L$7),
SUMIFS(AllPublicationData!$J:$J,AllPublicationData!$A:$A,'Publication Table (%)'!$B199,AllPublicationData!$B:$B,'Publication Table (%)'!L$7)/
SUMIFS(AllPublicationData!$E:$E,AllPublicationData!$A:$A,'Publication Table (%)'!$B199,AllPublicationData!$B:$B,'Publication Table (%)'!L$7)))))))</f>
        <v>#DIV/0!</v>
      </c>
      <c r="M199" s="96" t="e">
        <f>IF('Publication Table (%)'!$C$5="All Cancelled Operations",
IFERROR(SUMIFS(AllPublicationData!$F:$F,AllPublicationData!$A:$A,'Publication Table (%)'!$B199,AllPublicationData!$B:$B,'Publication Table (%)'!$C$4,AllPublicationData!$D:$D,'Publication Table (%)'!M$7)/
SUMIFS(AllPublicationData!$E:$E,AllPublicationData!$A:$A,'Publication Table (%)'!$B199,AllPublicationData!$B:$B,'Publication Table (%)'!$C$4,AllPublicationData!$D:$D,'Publication Table (%)'!M$7),
SUMIFS(AllPublicationData!$F:$F,AllPublicationData!$A:$A,'Publication Table (%)'!$B199,AllPublicationData!$B:$B,'Publication Table (%)'!M$7)/
SUMIFS(AllPublicationData!$E:$E,AllPublicationData!$A:$A,'Publication Table (%)'!$B199,AllPublicationData!$B:$B,'Publication Table (%)'!M$7)),
IF('Publication Table (%)'!$C$5="Operations cancelled by patient",
IFERROR(SUMIFS(AllPublicationData!$G:$G,AllPublicationData!$A:$A,'Publication Table (%)'!$B199,AllPublicationData!$B:$B,'Publication Table (%)'!$C$4,AllPublicationData!$D:$D,'Publication Table (%)'!M$7)/
SUMIFS(AllPublicationData!$E:$E,AllPublicationData!$A:$A,'Publication Table (%)'!$B199,AllPublicationData!$B:$B,'Publication Table (%)'!$C$4,AllPublicationData!$D:$D,'Publication Table (%)'!M$7),
SUMIFS(AllPublicationData!$G:$G,AllPublicationData!$A:$A,'Publication Table (%)'!$B199,AllPublicationData!$B:$B,'Publication Table (%)'!M$7)/
SUMIFS(AllPublicationData!$E:$E,AllPublicationData!$A:$A,'Publication Table (%)'!$B199,AllPublicationData!$B:$B,'Publication Table (%)'!M$7)),
IF('Publication Table (%)'!$C$5="Operations cancelled for clinical reasons",
IFERROR(SUMIFS(AllPublicationData!$H:$H,AllPublicationData!$A:$A,'Publication Table (%)'!$B199,AllPublicationData!$B:$B,'Publication Table (%)'!$C$4,AllPublicationData!$D:$D,'Publication Table (%)'!M$7)/
SUMIFS(AllPublicationData!$E:$E,AllPublicationData!$A:$A,'Publication Table (%)'!$B199,AllPublicationData!$B:$B,'Publication Table (%)'!$C$4,AllPublicationData!$D:$D,'Publication Table (%)'!M$7),
SUMIFS(AllPublicationData!$H:$H,AllPublicationData!$A:$A,'Publication Table (%)'!$B199,AllPublicationData!$B:$B,'Publication Table (%)'!M$7)/
SUMIFS(AllPublicationData!$E:$E,AllPublicationData!$A:$A,'Publication Table (%)'!$B199,AllPublicationData!$B:$B,'Publication Table (%)'!M$7)),
IF('Publication Table (%)'!$C$5="Operations cancelled for non-clinical/capacity reasons",
IFERROR(SUMIFS(AllPublicationData!$I:$I,AllPublicationData!$A:$A,'Publication Table (%)'!$B199,AllPublicationData!$B:$B,'Publication Table (%)'!$C$4,AllPublicationData!$D:$D,'Publication Table (%)'!M$7)/
SUMIFS(AllPublicationData!$E:$E,AllPublicationData!$A:$A,'Publication Table (%)'!$B199,AllPublicationData!$B:$B,'Publication Table (%)'!$C$4,AllPublicationData!$D:$D,'Publication Table (%)'!M$7),
SUMIFS(AllPublicationData!$I:$I,AllPublicationData!$A:$A,'Publication Table (%)'!$B199,AllPublicationData!$B:$B,'Publication Table (%)'!M$7)/
SUMIFS(AllPublicationData!$E:$E,AllPublicationData!$A:$A,'Publication Table (%)'!$B199,AllPublicationData!$B:$B,'Publication Table (%)'!M$7)),
IF('Publication Table (%)'!$C$5="Cancellations for other reasons",
IFERROR(SUMIFS(AllPublicationData!$J:$J,AllPublicationData!$A:$A,'Publication Table (%)'!$B199,AllPublicationData!$B:$B,'Publication Table (%)'!$C$4,AllPublicationData!$D:$D,'Publication Table (%)'!M$7)/
SUMIFS(AllPublicationData!$E:$E,AllPublicationData!$A:$A,'Publication Table (%)'!$B199,AllPublicationData!$B:$B,'Publication Table (%)'!$C$4,AllPublicationData!$D:$D,'Publication Table (%)'!M$7),
SUMIFS(AllPublicationData!$J:$J,AllPublicationData!$A:$A,'Publication Table (%)'!$B199,AllPublicationData!$B:$B,'Publication Table (%)'!M$7)/
SUMIFS(AllPublicationData!$E:$E,AllPublicationData!$A:$A,'Publication Table (%)'!$B199,AllPublicationData!$B:$B,'Publication Table (%)'!M$7)))))))</f>
        <v>#DIV/0!</v>
      </c>
      <c r="N199" s="96" t="e">
        <f>IF('Publication Table (%)'!$C$5="All Cancelled Operations",
IFERROR(SUMIFS(AllPublicationData!$F:$F,AllPublicationData!$A:$A,'Publication Table (%)'!$B199,AllPublicationData!$B:$B,'Publication Table (%)'!$C$4,AllPublicationData!$D:$D,'Publication Table (%)'!N$7)/
SUMIFS(AllPublicationData!$E:$E,AllPublicationData!$A:$A,'Publication Table (%)'!$B199,AllPublicationData!$B:$B,'Publication Table (%)'!$C$4,AllPublicationData!$D:$D,'Publication Table (%)'!N$7),
SUMIFS(AllPublicationData!$F:$F,AllPublicationData!$A:$A,'Publication Table (%)'!$B199,AllPublicationData!$B:$B,'Publication Table (%)'!N$7)/
SUMIFS(AllPublicationData!$E:$E,AllPublicationData!$A:$A,'Publication Table (%)'!$B199,AllPublicationData!$B:$B,'Publication Table (%)'!N$7)),
IF('Publication Table (%)'!$C$5="Operations cancelled by patient",
IFERROR(SUMIFS(AllPublicationData!$G:$G,AllPublicationData!$A:$A,'Publication Table (%)'!$B199,AllPublicationData!$B:$B,'Publication Table (%)'!$C$4,AllPublicationData!$D:$D,'Publication Table (%)'!N$7)/
SUMIFS(AllPublicationData!$E:$E,AllPublicationData!$A:$A,'Publication Table (%)'!$B199,AllPublicationData!$B:$B,'Publication Table (%)'!$C$4,AllPublicationData!$D:$D,'Publication Table (%)'!N$7),
SUMIFS(AllPublicationData!$G:$G,AllPublicationData!$A:$A,'Publication Table (%)'!$B199,AllPublicationData!$B:$B,'Publication Table (%)'!N$7)/
SUMIFS(AllPublicationData!$E:$E,AllPublicationData!$A:$A,'Publication Table (%)'!$B199,AllPublicationData!$B:$B,'Publication Table (%)'!N$7)),
IF('Publication Table (%)'!$C$5="Operations cancelled for clinical reasons",
IFERROR(SUMIFS(AllPublicationData!$H:$H,AllPublicationData!$A:$A,'Publication Table (%)'!$B199,AllPublicationData!$B:$B,'Publication Table (%)'!$C$4,AllPublicationData!$D:$D,'Publication Table (%)'!N$7)/
SUMIFS(AllPublicationData!$E:$E,AllPublicationData!$A:$A,'Publication Table (%)'!$B199,AllPublicationData!$B:$B,'Publication Table (%)'!$C$4,AllPublicationData!$D:$D,'Publication Table (%)'!N$7),
SUMIFS(AllPublicationData!$H:$H,AllPublicationData!$A:$A,'Publication Table (%)'!$B199,AllPublicationData!$B:$B,'Publication Table (%)'!N$7)/
SUMIFS(AllPublicationData!$E:$E,AllPublicationData!$A:$A,'Publication Table (%)'!$B199,AllPublicationData!$B:$B,'Publication Table (%)'!N$7)),
IF('Publication Table (%)'!$C$5="Operations cancelled for non-clinical/capacity reasons",
IFERROR(SUMIFS(AllPublicationData!$I:$I,AllPublicationData!$A:$A,'Publication Table (%)'!$B199,AllPublicationData!$B:$B,'Publication Table (%)'!$C$4,AllPublicationData!$D:$D,'Publication Table (%)'!N$7)/
SUMIFS(AllPublicationData!$E:$E,AllPublicationData!$A:$A,'Publication Table (%)'!$B199,AllPublicationData!$B:$B,'Publication Table (%)'!$C$4,AllPublicationData!$D:$D,'Publication Table (%)'!N$7),
SUMIFS(AllPublicationData!$I:$I,AllPublicationData!$A:$A,'Publication Table (%)'!$B199,AllPublicationData!$B:$B,'Publication Table (%)'!N$7)/
SUMIFS(AllPublicationData!$E:$E,AllPublicationData!$A:$A,'Publication Table (%)'!$B199,AllPublicationData!$B:$B,'Publication Table (%)'!N$7)),
IF('Publication Table (%)'!$C$5="Cancellations for other reasons",
IFERROR(SUMIFS(AllPublicationData!$J:$J,AllPublicationData!$A:$A,'Publication Table (%)'!$B199,AllPublicationData!$B:$B,'Publication Table (%)'!$C$4,AllPublicationData!$D:$D,'Publication Table (%)'!N$7)/
SUMIFS(AllPublicationData!$E:$E,AllPublicationData!$A:$A,'Publication Table (%)'!$B199,AllPublicationData!$B:$B,'Publication Table (%)'!$C$4,AllPublicationData!$D:$D,'Publication Table (%)'!N$7),
SUMIFS(AllPublicationData!$J:$J,AllPublicationData!$A:$A,'Publication Table (%)'!$B199,AllPublicationData!$B:$B,'Publication Table (%)'!N$7)/
SUMIFS(AllPublicationData!$E:$E,AllPublicationData!$A:$A,'Publication Table (%)'!$B199,AllPublicationData!$B:$B,'Publication Table (%)'!N$7)))))))</f>
        <v>#DIV/0!</v>
      </c>
      <c r="O199" s="96" t="e">
        <f>IF('Publication Table (%)'!$C$5="All Cancelled Operations",
IFERROR(SUMIFS(AllPublicationData!$F:$F,AllPublicationData!$A:$A,'Publication Table (%)'!$B199,AllPublicationData!$B:$B,'Publication Table (%)'!$C$4,AllPublicationData!$D:$D,'Publication Table (%)'!O$7)/
SUMIFS(AllPublicationData!$E:$E,AllPublicationData!$A:$A,'Publication Table (%)'!$B199,AllPublicationData!$B:$B,'Publication Table (%)'!$C$4,AllPublicationData!$D:$D,'Publication Table (%)'!O$7),
SUMIFS(AllPublicationData!$F:$F,AllPublicationData!$A:$A,'Publication Table (%)'!$B199,AllPublicationData!$B:$B,'Publication Table (%)'!O$7)/
SUMIFS(AllPublicationData!$E:$E,AllPublicationData!$A:$A,'Publication Table (%)'!$B199,AllPublicationData!$B:$B,'Publication Table (%)'!O$7)),
IF('Publication Table (%)'!$C$5="Operations cancelled by patient",
IFERROR(SUMIFS(AllPublicationData!$G:$G,AllPublicationData!$A:$A,'Publication Table (%)'!$B199,AllPublicationData!$B:$B,'Publication Table (%)'!$C$4,AllPublicationData!$D:$D,'Publication Table (%)'!O$7)/
SUMIFS(AllPublicationData!$E:$E,AllPublicationData!$A:$A,'Publication Table (%)'!$B199,AllPublicationData!$B:$B,'Publication Table (%)'!$C$4,AllPublicationData!$D:$D,'Publication Table (%)'!O$7),
SUMIFS(AllPublicationData!$G:$G,AllPublicationData!$A:$A,'Publication Table (%)'!$B199,AllPublicationData!$B:$B,'Publication Table (%)'!O$7)/
SUMIFS(AllPublicationData!$E:$E,AllPublicationData!$A:$A,'Publication Table (%)'!$B199,AllPublicationData!$B:$B,'Publication Table (%)'!O$7)),
IF('Publication Table (%)'!$C$5="Operations cancelled for clinical reasons",
IFERROR(SUMIFS(AllPublicationData!$H:$H,AllPublicationData!$A:$A,'Publication Table (%)'!$B199,AllPublicationData!$B:$B,'Publication Table (%)'!$C$4,AllPublicationData!$D:$D,'Publication Table (%)'!O$7)/
SUMIFS(AllPublicationData!$E:$E,AllPublicationData!$A:$A,'Publication Table (%)'!$B199,AllPublicationData!$B:$B,'Publication Table (%)'!$C$4,AllPublicationData!$D:$D,'Publication Table (%)'!O$7),
SUMIFS(AllPublicationData!$H:$H,AllPublicationData!$A:$A,'Publication Table (%)'!$B199,AllPublicationData!$B:$B,'Publication Table (%)'!O$7)/
SUMIFS(AllPublicationData!$E:$E,AllPublicationData!$A:$A,'Publication Table (%)'!$B199,AllPublicationData!$B:$B,'Publication Table (%)'!O$7)),
IF('Publication Table (%)'!$C$5="Operations cancelled for non-clinical/capacity reasons",
IFERROR(SUMIFS(AllPublicationData!$I:$I,AllPublicationData!$A:$A,'Publication Table (%)'!$B199,AllPublicationData!$B:$B,'Publication Table (%)'!$C$4,AllPublicationData!$D:$D,'Publication Table (%)'!O$7)/
SUMIFS(AllPublicationData!$E:$E,AllPublicationData!$A:$A,'Publication Table (%)'!$B199,AllPublicationData!$B:$B,'Publication Table (%)'!$C$4,AllPublicationData!$D:$D,'Publication Table (%)'!O$7),
SUMIFS(AllPublicationData!$I:$I,AllPublicationData!$A:$A,'Publication Table (%)'!$B199,AllPublicationData!$B:$B,'Publication Table (%)'!O$7)/
SUMIFS(AllPublicationData!$E:$E,AllPublicationData!$A:$A,'Publication Table (%)'!$B199,AllPublicationData!$B:$B,'Publication Table (%)'!O$7)),
IF('Publication Table (%)'!$C$5="Cancellations for other reasons",
IFERROR(SUMIFS(AllPublicationData!$J:$J,AllPublicationData!$A:$A,'Publication Table (%)'!$B199,AllPublicationData!$B:$B,'Publication Table (%)'!$C$4,AllPublicationData!$D:$D,'Publication Table (%)'!O$7)/
SUMIFS(AllPublicationData!$E:$E,AllPublicationData!$A:$A,'Publication Table (%)'!$B199,AllPublicationData!$B:$B,'Publication Table (%)'!$C$4,AllPublicationData!$D:$D,'Publication Table (%)'!O$7),
SUMIFS(AllPublicationData!$J:$J,AllPublicationData!$A:$A,'Publication Table (%)'!$B199,AllPublicationData!$B:$B,'Publication Table (%)'!O$7)/
SUMIFS(AllPublicationData!$E:$E,AllPublicationData!$A:$A,'Publication Table (%)'!$B199,AllPublicationData!$B:$B,'Publication Table (%)'!O$7)))))))</f>
        <v>#DIV/0!</v>
      </c>
      <c r="P199" s="96" t="e">
        <f>IF('Publication Table (%)'!$C$5="All Cancelled Operations",
IFERROR(SUMIFS(AllPublicationData!$F:$F,AllPublicationData!$A:$A,'Publication Table (%)'!$B199,AllPublicationData!$B:$B,'Publication Table (%)'!$C$4,AllPublicationData!$D:$D,'Publication Table (%)'!P$7)/
SUMIFS(AllPublicationData!$E:$E,AllPublicationData!$A:$A,'Publication Table (%)'!$B199,AllPublicationData!$B:$B,'Publication Table (%)'!$C$4,AllPublicationData!$D:$D,'Publication Table (%)'!P$7),
SUMIFS(AllPublicationData!$F:$F,AllPublicationData!$A:$A,'Publication Table (%)'!$B199,AllPublicationData!$B:$B,'Publication Table (%)'!P$7)/
SUMIFS(AllPublicationData!$E:$E,AllPublicationData!$A:$A,'Publication Table (%)'!$B199,AllPublicationData!$B:$B,'Publication Table (%)'!P$7)),
IF('Publication Table (%)'!$C$5="Operations cancelled by patient",
IFERROR(SUMIFS(AllPublicationData!$G:$G,AllPublicationData!$A:$A,'Publication Table (%)'!$B199,AllPublicationData!$B:$B,'Publication Table (%)'!$C$4,AllPublicationData!$D:$D,'Publication Table (%)'!P$7)/
SUMIFS(AllPublicationData!$E:$E,AllPublicationData!$A:$A,'Publication Table (%)'!$B199,AllPublicationData!$B:$B,'Publication Table (%)'!$C$4,AllPublicationData!$D:$D,'Publication Table (%)'!P$7),
SUMIFS(AllPublicationData!$G:$G,AllPublicationData!$A:$A,'Publication Table (%)'!$B199,AllPublicationData!$B:$B,'Publication Table (%)'!P$7)/
SUMIFS(AllPublicationData!$E:$E,AllPublicationData!$A:$A,'Publication Table (%)'!$B199,AllPublicationData!$B:$B,'Publication Table (%)'!P$7)),
IF('Publication Table (%)'!$C$5="Operations cancelled for clinical reasons",
IFERROR(SUMIFS(AllPublicationData!$H:$H,AllPublicationData!$A:$A,'Publication Table (%)'!$B199,AllPublicationData!$B:$B,'Publication Table (%)'!$C$4,AllPublicationData!$D:$D,'Publication Table (%)'!P$7)/
SUMIFS(AllPublicationData!$E:$E,AllPublicationData!$A:$A,'Publication Table (%)'!$B199,AllPublicationData!$B:$B,'Publication Table (%)'!$C$4,AllPublicationData!$D:$D,'Publication Table (%)'!P$7),
SUMIFS(AllPublicationData!$H:$H,AllPublicationData!$A:$A,'Publication Table (%)'!$B199,AllPublicationData!$B:$B,'Publication Table (%)'!P$7)/
SUMIFS(AllPublicationData!$E:$E,AllPublicationData!$A:$A,'Publication Table (%)'!$B199,AllPublicationData!$B:$B,'Publication Table (%)'!P$7)),
IF('Publication Table (%)'!$C$5="Operations cancelled for non-clinical/capacity reasons",
IFERROR(SUMIFS(AllPublicationData!$I:$I,AllPublicationData!$A:$A,'Publication Table (%)'!$B199,AllPublicationData!$B:$B,'Publication Table (%)'!$C$4,AllPublicationData!$D:$D,'Publication Table (%)'!P$7)/
SUMIFS(AllPublicationData!$E:$E,AllPublicationData!$A:$A,'Publication Table (%)'!$B199,AllPublicationData!$B:$B,'Publication Table (%)'!$C$4,AllPublicationData!$D:$D,'Publication Table (%)'!P$7),
SUMIFS(AllPublicationData!$I:$I,AllPublicationData!$A:$A,'Publication Table (%)'!$B199,AllPublicationData!$B:$B,'Publication Table (%)'!P$7)/
SUMIFS(AllPublicationData!$E:$E,AllPublicationData!$A:$A,'Publication Table (%)'!$B199,AllPublicationData!$B:$B,'Publication Table (%)'!P$7)),
IF('Publication Table (%)'!$C$5="Cancellations for other reasons",
IFERROR(SUMIFS(AllPublicationData!$J:$J,AllPublicationData!$A:$A,'Publication Table (%)'!$B199,AllPublicationData!$B:$B,'Publication Table (%)'!$C$4,AllPublicationData!$D:$D,'Publication Table (%)'!P$7)/
SUMIFS(AllPublicationData!$E:$E,AllPublicationData!$A:$A,'Publication Table (%)'!$B199,AllPublicationData!$B:$B,'Publication Table (%)'!$C$4,AllPublicationData!$D:$D,'Publication Table (%)'!P$7),
SUMIFS(AllPublicationData!$J:$J,AllPublicationData!$A:$A,'Publication Table (%)'!$B199,AllPublicationData!$B:$B,'Publication Table (%)'!P$7)/
SUMIFS(AllPublicationData!$E:$E,AllPublicationData!$A:$A,'Publication Table (%)'!$B199,AllPublicationData!$B:$B,'Publication Table (%)'!P$7)))))))</f>
        <v>#DIV/0!</v>
      </c>
      <c r="Q199" s="96" t="e">
        <f>IF('Publication Table (%)'!$C$5="All Cancelled Operations",
IFERROR(SUMIFS(AllPublicationData!$F:$F,AllPublicationData!$A:$A,'Publication Table (%)'!$B199,AllPublicationData!$B:$B,'Publication Table (%)'!$C$4,AllPublicationData!$D:$D,'Publication Table (%)'!Q$7)/
SUMIFS(AllPublicationData!$E:$E,AllPublicationData!$A:$A,'Publication Table (%)'!$B199,AllPublicationData!$B:$B,'Publication Table (%)'!$C$4,AllPublicationData!$D:$D,'Publication Table (%)'!Q$7),
SUMIFS(AllPublicationData!$F:$F,AllPublicationData!$A:$A,'Publication Table (%)'!$B199,AllPublicationData!$B:$B,'Publication Table (%)'!Q$7)/
SUMIFS(AllPublicationData!$E:$E,AllPublicationData!$A:$A,'Publication Table (%)'!$B199,AllPublicationData!$B:$B,'Publication Table (%)'!Q$7)),
IF('Publication Table (%)'!$C$5="Operations cancelled by patient",
IFERROR(SUMIFS(AllPublicationData!$G:$G,AllPublicationData!$A:$A,'Publication Table (%)'!$B199,AllPublicationData!$B:$B,'Publication Table (%)'!$C$4,AllPublicationData!$D:$D,'Publication Table (%)'!Q$7)/
SUMIFS(AllPublicationData!$E:$E,AllPublicationData!$A:$A,'Publication Table (%)'!$B199,AllPublicationData!$B:$B,'Publication Table (%)'!$C$4,AllPublicationData!$D:$D,'Publication Table (%)'!Q$7),
SUMIFS(AllPublicationData!$G:$G,AllPublicationData!$A:$A,'Publication Table (%)'!$B199,AllPublicationData!$B:$B,'Publication Table (%)'!Q$7)/
SUMIFS(AllPublicationData!$E:$E,AllPublicationData!$A:$A,'Publication Table (%)'!$B199,AllPublicationData!$B:$B,'Publication Table (%)'!Q$7)),
IF('Publication Table (%)'!$C$5="Operations cancelled for clinical reasons",
IFERROR(SUMIFS(AllPublicationData!$H:$H,AllPublicationData!$A:$A,'Publication Table (%)'!$B199,AllPublicationData!$B:$B,'Publication Table (%)'!$C$4,AllPublicationData!$D:$D,'Publication Table (%)'!Q$7)/
SUMIFS(AllPublicationData!$E:$E,AllPublicationData!$A:$A,'Publication Table (%)'!$B199,AllPublicationData!$B:$B,'Publication Table (%)'!$C$4,AllPublicationData!$D:$D,'Publication Table (%)'!Q$7),
SUMIFS(AllPublicationData!$H:$H,AllPublicationData!$A:$A,'Publication Table (%)'!$B199,AllPublicationData!$B:$B,'Publication Table (%)'!Q$7)/
SUMIFS(AllPublicationData!$E:$E,AllPublicationData!$A:$A,'Publication Table (%)'!$B199,AllPublicationData!$B:$B,'Publication Table (%)'!Q$7)),
IF('Publication Table (%)'!$C$5="Operations cancelled for non-clinical/capacity reasons",
IFERROR(SUMIFS(AllPublicationData!$I:$I,AllPublicationData!$A:$A,'Publication Table (%)'!$B199,AllPublicationData!$B:$B,'Publication Table (%)'!$C$4,AllPublicationData!$D:$D,'Publication Table (%)'!Q$7)/
SUMIFS(AllPublicationData!$E:$E,AllPublicationData!$A:$A,'Publication Table (%)'!$B199,AllPublicationData!$B:$B,'Publication Table (%)'!$C$4,AllPublicationData!$D:$D,'Publication Table (%)'!Q$7),
SUMIFS(AllPublicationData!$I:$I,AllPublicationData!$A:$A,'Publication Table (%)'!$B199,AllPublicationData!$B:$B,'Publication Table (%)'!Q$7)/
SUMIFS(AllPublicationData!$E:$E,AllPublicationData!$A:$A,'Publication Table (%)'!$B199,AllPublicationData!$B:$B,'Publication Table (%)'!Q$7)),
IF('Publication Table (%)'!$C$5="Cancellations for other reasons",
IFERROR(SUMIFS(AllPublicationData!$J:$J,AllPublicationData!$A:$A,'Publication Table (%)'!$B199,AllPublicationData!$B:$B,'Publication Table (%)'!$C$4,AllPublicationData!$D:$D,'Publication Table (%)'!Q$7)/
SUMIFS(AllPublicationData!$E:$E,AllPublicationData!$A:$A,'Publication Table (%)'!$B199,AllPublicationData!$B:$B,'Publication Table (%)'!$C$4,AllPublicationData!$D:$D,'Publication Table (%)'!Q$7),
SUMIFS(AllPublicationData!$J:$J,AllPublicationData!$A:$A,'Publication Table (%)'!$B199,AllPublicationData!$B:$B,'Publication Table (%)'!Q$7)/
SUMIFS(AllPublicationData!$E:$E,AllPublicationData!$A:$A,'Publication Table (%)'!$B199,AllPublicationData!$B:$B,'Publication Table (%)'!Q$7)))))))</f>
        <v>#DIV/0!</v>
      </c>
      <c r="R199" s="96" t="e">
        <f>IF('Publication Table (%)'!$C$5="All Cancelled Operations",
IFERROR(SUMIFS(AllPublicationData!$F:$F,AllPublicationData!$A:$A,'Publication Table (%)'!$B199,AllPublicationData!$B:$B,'Publication Table (%)'!$C$4,AllPublicationData!$D:$D,'Publication Table (%)'!R$7)/
SUMIFS(AllPublicationData!$E:$E,AllPublicationData!$A:$A,'Publication Table (%)'!$B199,AllPublicationData!$B:$B,'Publication Table (%)'!$C$4,AllPublicationData!$D:$D,'Publication Table (%)'!R$7),
SUMIFS(AllPublicationData!$F:$F,AllPublicationData!$A:$A,'Publication Table (%)'!$B199,AllPublicationData!$B:$B,'Publication Table (%)'!R$7)/
SUMIFS(AllPublicationData!$E:$E,AllPublicationData!$A:$A,'Publication Table (%)'!$B199,AllPublicationData!$B:$B,'Publication Table (%)'!R$7)),
IF('Publication Table (%)'!$C$5="Operations cancelled by patient",
IFERROR(SUMIFS(AllPublicationData!$G:$G,AllPublicationData!$A:$A,'Publication Table (%)'!$B199,AllPublicationData!$B:$B,'Publication Table (%)'!$C$4,AllPublicationData!$D:$D,'Publication Table (%)'!R$7)/
SUMIFS(AllPublicationData!$E:$E,AllPublicationData!$A:$A,'Publication Table (%)'!$B199,AllPublicationData!$B:$B,'Publication Table (%)'!$C$4,AllPublicationData!$D:$D,'Publication Table (%)'!R$7),
SUMIFS(AllPublicationData!$G:$G,AllPublicationData!$A:$A,'Publication Table (%)'!$B199,AllPublicationData!$B:$B,'Publication Table (%)'!R$7)/
SUMIFS(AllPublicationData!$E:$E,AllPublicationData!$A:$A,'Publication Table (%)'!$B199,AllPublicationData!$B:$B,'Publication Table (%)'!R$7)),
IF('Publication Table (%)'!$C$5="Operations cancelled for clinical reasons",
IFERROR(SUMIFS(AllPublicationData!$H:$H,AllPublicationData!$A:$A,'Publication Table (%)'!$B199,AllPublicationData!$B:$B,'Publication Table (%)'!$C$4,AllPublicationData!$D:$D,'Publication Table (%)'!R$7)/
SUMIFS(AllPublicationData!$E:$E,AllPublicationData!$A:$A,'Publication Table (%)'!$B199,AllPublicationData!$B:$B,'Publication Table (%)'!$C$4,AllPublicationData!$D:$D,'Publication Table (%)'!R$7),
SUMIFS(AllPublicationData!$H:$H,AllPublicationData!$A:$A,'Publication Table (%)'!$B199,AllPublicationData!$B:$B,'Publication Table (%)'!R$7)/
SUMIFS(AllPublicationData!$E:$E,AllPublicationData!$A:$A,'Publication Table (%)'!$B199,AllPublicationData!$B:$B,'Publication Table (%)'!R$7)),
IF('Publication Table (%)'!$C$5="Operations cancelled for non-clinical/capacity reasons",
IFERROR(SUMIFS(AllPublicationData!$I:$I,AllPublicationData!$A:$A,'Publication Table (%)'!$B199,AllPublicationData!$B:$B,'Publication Table (%)'!$C$4,AllPublicationData!$D:$D,'Publication Table (%)'!R$7)/
SUMIFS(AllPublicationData!$E:$E,AllPublicationData!$A:$A,'Publication Table (%)'!$B199,AllPublicationData!$B:$B,'Publication Table (%)'!$C$4,AllPublicationData!$D:$D,'Publication Table (%)'!R$7),
SUMIFS(AllPublicationData!$I:$I,AllPublicationData!$A:$A,'Publication Table (%)'!$B199,AllPublicationData!$B:$B,'Publication Table (%)'!R$7)/
SUMIFS(AllPublicationData!$E:$E,AllPublicationData!$A:$A,'Publication Table (%)'!$B199,AllPublicationData!$B:$B,'Publication Table (%)'!R$7)),
IF('Publication Table (%)'!$C$5="Cancellations for other reasons",
IFERROR(SUMIFS(AllPublicationData!$J:$J,AllPublicationData!$A:$A,'Publication Table (%)'!$B199,AllPublicationData!$B:$B,'Publication Table (%)'!$C$4,AllPublicationData!$D:$D,'Publication Table (%)'!R$7)/
SUMIFS(AllPublicationData!$E:$E,AllPublicationData!$A:$A,'Publication Table (%)'!$B199,AllPublicationData!$B:$B,'Publication Table (%)'!$C$4,AllPublicationData!$D:$D,'Publication Table (%)'!R$7),
SUMIFS(AllPublicationData!$J:$J,AllPublicationData!$A:$A,'Publication Table (%)'!$B199,AllPublicationData!$B:$B,'Publication Table (%)'!R$7)/
SUMIFS(AllPublicationData!$E:$E,AllPublicationData!$A:$A,'Publication Table (%)'!$B199,AllPublicationData!$B:$B,'Publication Table (%)'!R$7)))))))</f>
        <v>#DIV/0!</v>
      </c>
      <c r="S199" s="96" t="e">
        <f>IF('Publication Table (%)'!$C$5="All Cancelled Operations",
IFERROR(SUMIFS(AllPublicationData!$F:$F,AllPublicationData!$A:$A,'Publication Table (%)'!$B199,AllPublicationData!$B:$B,'Publication Table (%)'!$C$4,AllPublicationData!$D:$D,'Publication Table (%)'!S$7)/
SUMIFS(AllPublicationData!$E:$E,AllPublicationData!$A:$A,'Publication Table (%)'!$B199,AllPublicationData!$B:$B,'Publication Table (%)'!$C$4,AllPublicationData!$D:$D,'Publication Table (%)'!S$7),
SUMIFS(AllPublicationData!$F:$F,AllPublicationData!$A:$A,'Publication Table (%)'!$B199,AllPublicationData!$B:$B,'Publication Table (%)'!S$7)/
SUMIFS(AllPublicationData!$E:$E,AllPublicationData!$A:$A,'Publication Table (%)'!$B199,AllPublicationData!$B:$B,'Publication Table (%)'!S$7)),
IF('Publication Table (%)'!$C$5="Operations cancelled by patient",
IFERROR(SUMIFS(AllPublicationData!$G:$G,AllPublicationData!$A:$A,'Publication Table (%)'!$B199,AllPublicationData!$B:$B,'Publication Table (%)'!$C$4,AllPublicationData!$D:$D,'Publication Table (%)'!S$7)/
SUMIFS(AllPublicationData!$E:$E,AllPublicationData!$A:$A,'Publication Table (%)'!$B199,AllPublicationData!$B:$B,'Publication Table (%)'!$C$4,AllPublicationData!$D:$D,'Publication Table (%)'!S$7),
SUMIFS(AllPublicationData!$G:$G,AllPublicationData!$A:$A,'Publication Table (%)'!$B199,AllPublicationData!$B:$B,'Publication Table (%)'!S$7)/
SUMIFS(AllPublicationData!$E:$E,AllPublicationData!$A:$A,'Publication Table (%)'!$B199,AllPublicationData!$B:$B,'Publication Table (%)'!S$7)),
IF('Publication Table (%)'!$C$5="Operations cancelled for clinical reasons",
IFERROR(SUMIFS(AllPublicationData!$H:$H,AllPublicationData!$A:$A,'Publication Table (%)'!$B199,AllPublicationData!$B:$B,'Publication Table (%)'!$C$4,AllPublicationData!$D:$D,'Publication Table (%)'!S$7)/
SUMIFS(AllPublicationData!$E:$E,AllPublicationData!$A:$A,'Publication Table (%)'!$B199,AllPublicationData!$B:$B,'Publication Table (%)'!$C$4,AllPublicationData!$D:$D,'Publication Table (%)'!S$7),
SUMIFS(AllPublicationData!$H:$H,AllPublicationData!$A:$A,'Publication Table (%)'!$B199,AllPublicationData!$B:$B,'Publication Table (%)'!S$7)/
SUMIFS(AllPublicationData!$E:$E,AllPublicationData!$A:$A,'Publication Table (%)'!$B199,AllPublicationData!$B:$B,'Publication Table (%)'!S$7)),
IF('Publication Table (%)'!$C$5="Operations cancelled for non-clinical/capacity reasons",
IFERROR(SUMIFS(AllPublicationData!$I:$I,AllPublicationData!$A:$A,'Publication Table (%)'!$B199,AllPublicationData!$B:$B,'Publication Table (%)'!$C$4,AllPublicationData!$D:$D,'Publication Table (%)'!S$7)/
SUMIFS(AllPublicationData!$E:$E,AllPublicationData!$A:$A,'Publication Table (%)'!$B199,AllPublicationData!$B:$B,'Publication Table (%)'!$C$4,AllPublicationData!$D:$D,'Publication Table (%)'!S$7),
SUMIFS(AllPublicationData!$I:$I,AllPublicationData!$A:$A,'Publication Table (%)'!$B199,AllPublicationData!$B:$B,'Publication Table (%)'!S$7)/
SUMIFS(AllPublicationData!$E:$E,AllPublicationData!$A:$A,'Publication Table (%)'!$B199,AllPublicationData!$B:$B,'Publication Table (%)'!S$7)),
IF('Publication Table (%)'!$C$5="Cancellations for other reasons",
IFERROR(SUMIFS(AllPublicationData!$J:$J,AllPublicationData!$A:$A,'Publication Table (%)'!$B199,AllPublicationData!$B:$B,'Publication Table (%)'!$C$4,AllPublicationData!$D:$D,'Publication Table (%)'!S$7)/
SUMIFS(AllPublicationData!$E:$E,AllPublicationData!$A:$A,'Publication Table (%)'!$B199,AllPublicationData!$B:$B,'Publication Table (%)'!$C$4,AllPublicationData!$D:$D,'Publication Table (%)'!S$7),
SUMIFS(AllPublicationData!$J:$J,AllPublicationData!$A:$A,'Publication Table (%)'!$B199,AllPublicationData!$B:$B,'Publication Table (%)'!S$7)/
SUMIFS(AllPublicationData!$E:$E,AllPublicationData!$A:$A,'Publication Table (%)'!$B199,AllPublicationData!$B:$B,'Publication Table (%)'!S$7)))))))</f>
        <v>#DIV/0!</v>
      </c>
    </row>
    <row r="200" spans="3:19" x14ac:dyDescent="0.35">
      <c r="C200" s="112">
        <f>IF('Publication Table (%)'!$C$5="All Cancelled Operations",
SUMIFS(AllPublicationData!$F:$F,AllPublicationData!$A:$A,'Publication Table (%)'!$B200,AllPublicationData!$B:$B,'Publication Table (%)'!$C$4),
IF('Publication Table (%)'!$C$5="Operations cancelled by patient",
SUMIFS(AllPublicationData!$G:$G,AllPublicationData!$A:$A,'Publication Table (%)'!$B200,AllPublicationData!$B:$B,'Publication Table (%)'!$C$4),
IF('Publication Table (%)'!$C$5="Operations cancelled for clinical reasons",
SUMIFS(AllPublicationData!$H:$H,AllPublicationData!$A:$A,'Publication Table (%)'!$B200,AllPublicationData!$B:$B,'Publication Table (%)'!$C$4),
IF('Publication Table (%)'!$C$5="Operations cancelled for non-clinical/capacity reasons",
SUMIFS(AllPublicationData!$I:$I,AllPublicationData!$A:$A,'Publication Table (%)'!$B200,AllPublicationData!$B:$B,'Publication Table (%)'!$C$4),
IF('Publication Table (%)'!$C$5="Cancellations for other reasons",
SUMIFS(AllPublicationData!$J:$J,AllPublicationData!$A:$A,'Publication Table (%)'!$B200,AllPublicationData!$B:$B,'Publication Table (%)'!$C$4))))))+
IF(AND($C$4="NHS Scotland",$C$5="All Cancelled Operations"),
SUMIFS(AllPublicationData!$F:$F,AllPublicationData!$A:$A,'Publication Table (%)'!$B200),
IF(AND($C$4="NHS Scotland",$C$5="Operations cancelled by patient"),
SUMIFS(AllPublicationData!$G:$G,AllPublicationData!$A:$A,'Publication Table (%)'!$B200),
IF(AND($C$4="NHS Scotland",$C$5="Operations cancelled for clinical reasons"),
SUMIFS(AllPublicationData!$H:$H,AllPublicationData!$A:$A,'Publication Table (%)'!$B200),
IF(AND($C$4="NHS Scotland",$C$5="Operations cancelled for non-clinical/capacity reasons"),
SUMIFS(AllPublicationData!$I:$I,AllPublicationData!$A:$A,'Publication Table (%)'!$B200),
IF(AND($C$4="NHS Scotland",$C$5="Cancellations for other reasons"),
SUMIFS(AllPublicationData!$J:$J,AllPublicationData!$A:$A,'Publication Table (%)'!$B200))))))</f>
        <v>0</v>
      </c>
      <c r="D200" s="110" t="e">
        <f>IF(AND('Publication Table (%)'!$C$5="All Cancelled Operations",$C$4&lt;&gt;"NHS Scotland"),
IFERROR(SUMIFS(AllPublicationData!$F:$F,AllPublicationData!$A:$A,'Publication Table (%)'!$B200,AllPublicationData!$B:$B,'Publication Table (%)'!$C$4,AllPublicationData!$D:$D,'Publication Table (%)'!D$7)/
SUMIFS(AllPublicationData!$E:$E,AllPublicationData!$A:$A,'Publication Table (%)'!$B200,AllPublicationData!$B:$B,'Publication Table (%)'!$C$4,AllPublicationData!$D:$D,'Publication Table (%)'!D$7),
SUMIFS(AllPublicationData!$F:$F,AllPublicationData!$A:$A,'Publication Table (%)'!$B200,AllPublicationData!$B:$B,'Publication Table (%)'!D$7)/
SUMIFS(AllPublicationData!$E:$E,AllPublicationData!$A:$A,'Publication Table (%)'!$B200,AllPublicationData!$B:$B,'Publication Table (%)'!D$7)),
IF(AND('Publication Table (%)'!$C$5="Operations cancelled by patient",$C$4&lt;&gt;"NHS Scotland"),
IFERROR(SUMIFS(AllPublicationData!$G:$G,AllPublicationData!$A:$A,'Publication Table (%)'!$B200,AllPublicationData!$B:$B,'Publication Table (%)'!$C$4,AllPublicationData!$D:$D,'Publication Table (%)'!D$7)/
SUMIFS(AllPublicationData!$E:$E,AllPublicationData!$A:$A,'Publication Table (%)'!$B200,AllPublicationData!$B:$B,'Publication Table (%)'!$C$4,AllPublicationData!$D:$D,'Publication Table (%)'!D$7),
SUMIFS(AllPublicationData!$G:$G,AllPublicationData!$A:$A,'Publication Table (%)'!$B200,AllPublicationData!$B:$B,'Publication Table (%)'!D$7)/
SUMIFS(AllPublicationData!$E:$E,AllPublicationData!$A:$A,'Publication Table (%)'!$B200,AllPublicationData!$B:$B,'Publication Table (%)'!D$7)),
IF(AND('Publication Table (%)'!$C$5="Operations cancelled for clinical reasons",$C$4&lt;&gt;"NHS Scotland"),
IFERROR(SUMIFS(AllPublicationData!$H:$H,AllPublicationData!$A:$A,'Publication Table (%)'!$B200,AllPublicationData!$B:$B,'Publication Table (%)'!$C$4,AllPublicationData!$D:$D,'Publication Table (%)'!D$7)/
SUMIFS(AllPublicationData!$E:$E,AllPublicationData!$A:$A,'Publication Table (%)'!$B200,AllPublicationData!$B:$B,'Publication Table (%)'!$C$4,AllPublicationData!$D:$D,'Publication Table (%)'!D$7),
SUMIFS(AllPublicationData!$H:$H,AllPublicationData!$A:$A,'Publication Table (%)'!$B200,AllPublicationData!$B:$B,'Publication Table (%)'!D$7)/
SUMIFS(AllPublicationData!$E:$E,AllPublicationData!$A:$A,'Publication Table (%)'!$B200,AllPublicationData!$B:$B,'Publication Table (%)'!D$7)),
IF(AND('Publication Table (%)'!$C$5="Operations cancelled for non-clinical/capacity reasons",$C$4&lt;&gt;"NHS Scotland"),
IFERROR(SUMIFS(AllPublicationData!$I:$I,AllPublicationData!$A:$A,'Publication Table (%)'!$B200,AllPublicationData!$B:$B,'Publication Table (%)'!$C$4,AllPublicationData!$D:$D,'Publication Table (%)'!D$7)/
SUMIFS(AllPublicationData!$E:$E,AllPublicationData!$A:$A,'Publication Table (%)'!$B200,AllPublicationData!$B:$B,'Publication Table (%)'!$C$4,AllPublicationData!$D:$D,'Publication Table (%)'!D$7),
SUMIFS(AllPublicationData!$I:$I,AllPublicationData!$A:$A,'Publication Table (%)'!$B200,AllPublicationData!$B:$B,'Publication Table (%)'!D$7)/
SUMIFS(AllPublicationData!$E:$E,AllPublicationData!$A:$A,'Publication Table (%)'!$B200,AllPublicationData!$B:$B,'Publication Table (%)'!D$7)),
IF(AND('Publication Table (%)'!$C$5="Cancellations for other reasons",$C$4&lt;&gt;"NHS Scotland"),
IFERROR(SUMIFS(AllPublicationData!$J:$J,AllPublicationData!$A:$A,'Publication Table (%)'!$B200,AllPublicationData!$B:$B,'Publication Table (%)'!$C$4,AllPublicationData!$D:$D,'Publication Table (%)'!D$7)/
SUMIFS(AllPublicationData!$E:$E,AllPublicationData!$A:$A,'Publication Table (%)'!$B200,AllPublicationData!$B:$B,'Publication Table (%)'!$C$4,AllPublicationData!$D:$D,'Publication Table (%)'!D$7),
SUMIFS(AllPublicationData!$J:$J,AllPublicationData!$A:$A,'Publication Table (%)'!$B200,AllPublicationData!$B:$B,'Publication Table (%)'!D$7)/
SUMIFS(AllPublicationData!$E:$E,AllPublicationData!$A:$A,'Publication Table (%)'!$B200,AllPublicationData!$B:$B,'Publication Table (%)'!D$7)),
IF(AND($C$4="NHS Scotland",$C$5="All Cancelled Operations"),
SUMIFS(AllPublicationData!$F:$F,AllPublicationData!$A:$A,'Publication Table'!$B200)/
SUMIFS(AllPublicationData!$E:$E,AllPublicationData!$A:$A,'Publication Table'!$B200),
IF(AND($C$4="NHS Scotland",$C$5="Operations cancelled by patient"),
SUMIFS(AllPublicationData!$G:$G,AllPublicationData!$A:$A,'Publication Table'!$B200)/
SUMIFS(AllPublicationData!$E:$E,AllPublicationData!$A:$A,'Publication Table'!$B200),
IF(AND($C$4="NHS Scotland",$C$5="Operations cancelled for clinical reasons"),
SUMIFS(AllPublicationData!$H:$H,AllPublicationData!$A:$A,'Publication Table'!$B200)/
SUMIFS(AllPublicationData!$E:$E,AllPublicationData!$A:$A,'Publication Table'!$B200),
IF(AND($C$4="NHS Scotland",$C$5="Operations cancelled for non-clinical/capacity reasons"),
SUMIFS(AllPublicationData!$I:$I,AllPublicationData!$A:$A,'Publication Table'!$B200)/
SUMIFS(AllPublicationData!$E:$E,AllPublicationData!$A:$A,'Publication Table'!$B200),
IF(AND($C$4="NHS Scotland",$C$5="Cancellations for other reasons"),
SUMIFS(AllPublicationData!$J:$J,AllPublicationData!$A:$A,'Publication Table'!$B200)/
SUMIFS(AllPublicationData!$E:$E,AllPublicationData!$A:$A,'Publication Table'!$B200)))))))))))</f>
        <v>#DIV/0!</v>
      </c>
      <c r="E200" s="96" t="e">
        <f>IF('Publication Table (%)'!$C$5="All Cancelled Operations",
IFERROR(SUMIFS(AllPublicationData!$F:$F,AllPublicationData!$A:$A,'Publication Table (%)'!$B200,AllPublicationData!$B:$B,'Publication Table (%)'!$C$4,AllPublicationData!$D:$D,'Publication Table (%)'!E$7)/
SUMIFS(AllPublicationData!$E:$E,AllPublicationData!$A:$A,'Publication Table (%)'!$B200,AllPublicationData!$B:$B,'Publication Table (%)'!$C$4,AllPublicationData!$D:$D,'Publication Table (%)'!E$7),
SUMIFS(AllPublicationData!$F:$F,AllPublicationData!$A:$A,'Publication Table (%)'!$B200,AllPublicationData!$B:$B,'Publication Table (%)'!E$7)/
SUMIFS(AllPublicationData!$E:$E,AllPublicationData!$A:$A,'Publication Table (%)'!$B200,AllPublicationData!$B:$B,'Publication Table (%)'!E$7)),
IF('Publication Table (%)'!$C$5="Operations cancelled by patient",
IFERROR(SUMIFS(AllPublicationData!$G:$G,AllPublicationData!$A:$A,'Publication Table (%)'!$B200,AllPublicationData!$B:$B,'Publication Table (%)'!$C$4,AllPublicationData!$D:$D,'Publication Table (%)'!E$7)/
SUMIFS(AllPublicationData!$E:$E,AllPublicationData!$A:$A,'Publication Table (%)'!$B200,AllPublicationData!$B:$B,'Publication Table (%)'!$C$4,AllPublicationData!$D:$D,'Publication Table (%)'!E$7),
SUMIFS(AllPublicationData!$G:$G,AllPublicationData!$A:$A,'Publication Table (%)'!$B200,AllPublicationData!$B:$B,'Publication Table (%)'!E$7)/
SUMIFS(AllPublicationData!$E:$E,AllPublicationData!$A:$A,'Publication Table (%)'!$B200,AllPublicationData!$B:$B,'Publication Table (%)'!E$7)),
IF('Publication Table (%)'!$C$5="Operations cancelled for clinical reasons",
IFERROR(SUMIFS(AllPublicationData!$H:$H,AllPublicationData!$A:$A,'Publication Table (%)'!$B200,AllPublicationData!$B:$B,'Publication Table (%)'!$C$4,AllPublicationData!$D:$D,'Publication Table (%)'!E$7)/
SUMIFS(AllPublicationData!$E:$E,AllPublicationData!$A:$A,'Publication Table (%)'!$B200,AllPublicationData!$B:$B,'Publication Table (%)'!$C$4,AllPublicationData!$D:$D,'Publication Table (%)'!E$7),
SUMIFS(AllPublicationData!$H:$H,AllPublicationData!$A:$A,'Publication Table (%)'!$B200,AllPublicationData!$B:$B,'Publication Table (%)'!E$7)/
SUMIFS(AllPublicationData!$E:$E,AllPublicationData!$A:$A,'Publication Table (%)'!$B200,AllPublicationData!$B:$B,'Publication Table (%)'!E$7)),
IF('Publication Table (%)'!$C$5="Operations cancelled for non-clinical/capacity reasons",
IFERROR(SUMIFS(AllPublicationData!$I:$I,AllPublicationData!$A:$A,'Publication Table (%)'!$B200,AllPublicationData!$B:$B,'Publication Table (%)'!$C$4,AllPublicationData!$D:$D,'Publication Table (%)'!E$7)/
SUMIFS(AllPublicationData!$E:$E,AllPublicationData!$A:$A,'Publication Table (%)'!$B200,AllPublicationData!$B:$B,'Publication Table (%)'!$C$4,AllPublicationData!$D:$D,'Publication Table (%)'!E$7),
SUMIFS(AllPublicationData!$I:$I,AllPublicationData!$A:$A,'Publication Table (%)'!$B200,AllPublicationData!$B:$B,'Publication Table (%)'!E$7)/
SUMIFS(AllPublicationData!$E:$E,AllPublicationData!$A:$A,'Publication Table (%)'!$B200,AllPublicationData!$B:$B,'Publication Table (%)'!E$7)),
IF('Publication Table (%)'!$C$5="Cancellations for other reasons",
IFERROR(SUMIFS(AllPublicationData!$J:$J,AllPublicationData!$A:$A,'Publication Table (%)'!$B200,AllPublicationData!$B:$B,'Publication Table (%)'!$C$4,AllPublicationData!$D:$D,'Publication Table (%)'!E$7)/
SUMIFS(AllPublicationData!$E:$E,AllPublicationData!$A:$A,'Publication Table (%)'!$B200,AllPublicationData!$B:$B,'Publication Table (%)'!$C$4,AllPublicationData!$D:$D,'Publication Table (%)'!E$7),
SUMIFS(AllPublicationData!$J:$J,AllPublicationData!$A:$A,'Publication Table (%)'!$B200,AllPublicationData!$B:$B,'Publication Table (%)'!E$7)/
SUMIFS(AllPublicationData!$E:$E,AllPublicationData!$A:$A,'Publication Table (%)'!$B200,AllPublicationData!$B:$B,'Publication Table (%)'!E$7)))))))</f>
        <v>#DIV/0!</v>
      </c>
      <c r="F200" s="96" t="e">
        <f>IF('Publication Table (%)'!$C$5="All Cancelled Operations",
IFERROR(SUMIFS(AllPublicationData!$F:$F,AllPublicationData!$A:$A,'Publication Table (%)'!$B200,AllPublicationData!$B:$B,'Publication Table (%)'!$C$4,AllPublicationData!$D:$D,'Publication Table (%)'!F$7)/
SUMIFS(AllPublicationData!$E:$E,AllPublicationData!$A:$A,'Publication Table (%)'!$B200,AllPublicationData!$B:$B,'Publication Table (%)'!$C$4,AllPublicationData!$D:$D,'Publication Table (%)'!F$7),
SUMIFS(AllPublicationData!$F:$F,AllPublicationData!$A:$A,'Publication Table (%)'!$B200,AllPublicationData!$B:$B,'Publication Table (%)'!F$7)/
SUMIFS(AllPublicationData!$E:$E,AllPublicationData!$A:$A,'Publication Table (%)'!$B200,AllPublicationData!$B:$B,'Publication Table (%)'!F$7)),
IF('Publication Table (%)'!$C$5="Operations cancelled by patient",
IFERROR(SUMIFS(AllPublicationData!$G:$G,AllPublicationData!$A:$A,'Publication Table (%)'!$B200,AllPublicationData!$B:$B,'Publication Table (%)'!$C$4,AllPublicationData!$D:$D,'Publication Table (%)'!F$7)/
SUMIFS(AllPublicationData!$E:$E,AllPublicationData!$A:$A,'Publication Table (%)'!$B200,AllPublicationData!$B:$B,'Publication Table (%)'!$C$4,AllPublicationData!$D:$D,'Publication Table (%)'!F$7),
SUMIFS(AllPublicationData!$G:$G,AllPublicationData!$A:$A,'Publication Table (%)'!$B200,AllPublicationData!$B:$B,'Publication Table (%)'!F$7)/
SUMIFS(AllPublicationData!$E:$E,AllPublicationData!$A:$A,'Publication Table (%)'!$B200,AllPublicationData!$B:$B,'Publication Table (%)'!F$7)),
IF('Publication Table (%)'!$C$5="Operations cancelled for clinical reasons",
IFERROR(SUMIFS(AllPublicationData!$H:$H,AllPublicationData!$A:$A,'Publication Table (%)'!$B200,AllPublicationData!$B:$B,'Publication Table (%)'!$C$4,AllPublicationData!$D:$D,'Publication Table (%)'!F$7)/
SUMIFS(AllPublicationData!$E:$E,AllPublicationData!$A:$A,'Publication Table (%)'!$B200,AllPublicationData!$B:$B,'Publication Table (%)'!$C$4,AllPublicationData!$D:$D,'Publication Table (%)'!F$7),
SUMIFS(AllPublicationData!$H:$H,AllPublicationData!$A:$A,'Publication Table (%)'!$B200,AllPublicationData!$B:$B,'Publication Table (%)'!F$7)/
SUMIFS(AllPublicationData!$E:$E,AllPublicationData!$A:$A,'Publication Table (%)'!$B200,AllPublicationData!$B:$B,'Publication Table (%)'!F$7)),
IF('Publication Table (%)'!$C$5="Operations cancelled for non-clinical/capacity reasons",
IFERROR(SUMIFS(AllPublicationData!$I:$I,AllPublicationData!$A:$A,'Publication Table (%)'!$B200,AllPublicationData!$B:$B,'Publication Table (%)'!$C$4,AllPublicationData!$D:$D,'Publication Table (%)'!F$7)/
SUMIFS(AllPublicationData!$E:$E,AllPublicationData!$A:$A,'Publication Table (%)'!$B200,AllPublicationData!$B:$B,'Publication Table (%)'!$C$4,AllPublicationData!$D:$D,'Publication Table (%)'!F$7),
SUMIFS(AllPublicationData!$I:$I,AllPublicationData!$A:$A,'Publication Table (%)'!$B200,AllPublicationData!$B:$B,'Publication Table (%)'!F$7)/
SUMIFS(AllPublicationData!$E:$E,AllPublicationData!$A:$A,'Publication Table (%)'!$B200,AllPublicationData!$B:$B,'Publication Table (%)'!F$7)),
IF('Publication Table (%)'!$C$5="Cancellations for other reasons",
IFERROR(SUMIFS(AllPublicationData!$J:$J,AllPublicationData!$A:$A,'Publication Table (%)'!$B200,AllPublicationData!$B:$B,'Publication Table (%)'!$C$4,AllPublicationData!$D:$D,'Publication Table (%)'!F$7)/
SUMIFS(AllPublicationData!$E:$E,AllPublicationData!$A:$A,'Publication Table (%)'!$B200,AllPublicationData!$B:$B,'Publication Table (%)'!$C$4,AllPublicationData!$D:$D,'Publication Table (%)'!F$7),
SUMIFS(AllPublicationData!$J:$J,AllPublicationData!$A:$A,'Publication Table (%)'!$B200,AllPublicationData!$B:$B,'Publication Table (%)'!F$7)/
SUMIFS(AllPublicationData!$E:$E,AllPublicationData!$A:$A,'Publication Table (%)'!$B200,AllPublicationData!$B:$B,'Publication Table (%)'!F$7)))))))</f>
        <v>#DIV/0!</v>
      </c>
      <c r="G200" s="96" t="e">
        <f>IF('Publication Table (%)'!$C$5="All Cancelled Operations",
IFERROR(SUMIFS(AllPublicationData!$F:$F,AllPublicationData!$A:$A,'Publication Table (%)'!$B200,AllPublicationData!$B:$B,'Publication Table (%)'!$C$4,AllPublicationData!$D:$D,'Publication Table (%)'!G$7)/
SUMIFS(AllPublicationData!$E:$E,AllPublicationData!$A:$A,'Publication Table (%)'!$B200,AllPublicationData!$B:$B,'Publication Table (%)'!$C$4,AllPublicationData!$D:$D,'Publication Table (%)'!G$7),
SUMIFS(AllPublicationData!$F:$F,AllPublicationData!$A:$A,'Publication Table (%)'!$B200,AllPublicationData!$B:$B,'Publication Table (%)'!G$7)/
SUMIFS(AllPublicationData!$E:$E,AllPublicationData!$A:$A,'Publication Table (%)'!$B200,AllPublicationData!$B:$B,'Publication Table (%)'!G$7)),
IF('Publication Table (%)'!$C$5="Operations cancelled by patient",
IFERROR(SUMIFS(AllPublicationData!$G:$G,AllPublicationData!$A:$A,'Publication Table (%)'!$B200,AllPublicationData!$B:$B,'Publication Table (%)'!$C$4,AllPublicationData!$D:$D,'Publication Table (%)'!G$7)/
SUMIFS(AllPublicationData!$E:$E,AllPublicationData!$A:$A,'Publication Table (%)'!$B200,AllPublicationData!$B:$B,'Publication Table (%)'!$C$4,AllPublicationData!$D:$D,'Publication Table (%)'!G$7),
SUMIFS(AllPublicationData!$G:$G,AllPublicationData!$A:$A,'Publication Table (%)'!$B200,AllPublicationData!$B:$B,'Publication Table (%)'!G$7)/
SUMIFS(AllPublicationData!$E:$E,AllPublicationData!$A:$A,'Publication Table (%)'!$B200,AllPublicationData!$B:$B,'Publication Table (%)'!G$7)),
IF('Publication Table (%)'!$C$5="Operations cancelled for clinical reasons",
IFERROR(SUMIFS(AllPublicationData!$H:$H,AllPublicationData!$A:$A,'Publication Table (%)'!$B200,AllPublicationData!$B:$B,'Publication Table (%)'!$C$4,AllPublicationData!$D:$D,'Publication Table (%)'!G$7)/
SUMIFS(AllPublicationData!$E:$E,AllPublicationData!$A:$A,'Publication Table (%)'!$B200,AllPublicationData!$B:$B,'Publication Table (%)'!$C$4,AllPublicationData!$D:$D,'Publication Table (%)'!G$7),
SUMIFS(AllPublicationData!$H:$H,AllPublicationData!$A:$A,'Publication Table (%)'!$B200,AllPublicationData!$B:$B,'Publication Table (%)'!G$7)/
SUMIFS(AllPublicationData!$E:$E,AllPublicationData!$A:$A,'Publication Table (%)'!$B200,AllPublicationData!$B:$B,'Publication Table (%)'!G$7)),
IF('Publication Table (%)'!$C$5="Operations cancelled for non-clinical/capacity reasons",
IFERROR(SUMIFS(AllPublicationData!$I:$I,AllPublicationData!$A:$A,'Publication Table (%)'!$B200,AllPublicationData!$B:$B,'Publication Table (%)'!$C$4,AllPublicationData!$D:$D,'Publication Table (%)'!G$7)/
SUMIFS(AllPublicationData!$E:$E,AllPublicationData!$A:$A,'Publication Table (%)'!$B200,AllPublicationData!$B:$B,'Publication Table (%)'!$C$4,AllPublicationData!$D:$D,'Publication Table (%)'!G$7),
SUMIFS(AllPublicationData!$I:$I,AllPublicationData!$A:$A,'Publication Table (%)'!$B200,AllPublicationData!$B:$B,'Publication Table (%)'!G$7)/
SUMIFS(AllPublicationData!$E:$E,AllPublicationData!$A:$A,'Publication Table (%)'!$B200,AllPublicationData!$B:$B,'Publication Table (%)'!G$7)),
IF('Publication Table (%)'!$C$5="Cancellations for other reasons",
IFERROR(SUMIFS(AllPublicationData!$J:$J,AllPublicationData!$A:$A,'Publication Table (%)'!$B200,AllPublicationData!$B:$B,'Publication Table (%)'!$C$4,AllPublicationData!$D:$D,'Publication Table (%)'!G$7)/
SUMIFS(AllPublicationData!$E:$E,AllPublicationData!$A:$A,'Publication Table (%)'!$B200,AllPublicationData!$B:$B,'Publication Table (%)'!$C$4,AllPublicationData!$D:$D,'Publication Table (%)'!G$7),
SUMIFS(AllPublicationData!$J:$J,AllPublicationData!$A:$A,'Publication Table (%)'!$B200,AllPublicationData!$B:$B,'Publication Table (%)'!G$7)/
SUMIFS(AllPublicationData!$E:$E,AllPublicationData!$A:$A,'Publication Table (%)'!$B200,AllPublicationData!$B:$B,'Publication Table (%)'!G$7)))))))</f>
        <v>#DIV/0!</v>
      </c>
      <c r="H200" s="96" t="e">
        <f>IF('Publication Table (%)'!$C$5="All Cancelled Operations",
IFERROR(SUMIFS(AllPublicationData!$F:$F,AllPublicationData!$A:$A,'Publication Table (%)'!$B200,AllPublicationData!$B:$B,'Publication Table (%)'!$C$4,AllPublicationData!$D:$D,'Publication Table (%)'!H$7)/
SUMIFS(AllPublicationData!$E:$E,AllPublicationData!$A:$A,'Publication Table (%)'!$B200,AllPublicationData!$B:$B,'Publication Table (%)'!$C$4,AllPublicationData!$D:$D,'Publication Table (%)'!H$7),
SUMIFS(AllPublicationData!$F:$F,AllPublicationData!$A:$A,'Publication Table (%)'!$B200,AllPublicationData!$B:$B,'Publication Table (%)'!H$7)/
SUMIFS(AllPublicationData!$E:$E,AllPublicationData!$A:$A,'Publication Table (%)'!$B200,AllPublicationData!$B:$B,'Publication Table (%)'!H$7)),
IF('Publication Table (%)'!$C$5="Operations cancelled by patient",
IFERROR(SUMIFS(AllPublicationData!$G:$G,AllPublicationData!$A:$A,'Publication Table (%)'!$B200,AllPublicationData!$B:$B,'Publication Table (%)'!$C$4,AllPublicationData!$D:$D,'Publication Table (%)'!H$7)/
SUMIFS(AllPublicationData!$E:$E,AllPublicationData!$A:$A,'Publication Table (%)'!$B200,AllPublicationData!$B:$B,'Publication Table (%)'!$C$4,AllPublicationData!$D:$D,'Publication Table (%)'!H$7),
SUMIFS(AllPublicationData!$G:$G,AllPublicationData!$A:$A,'Publication Table (%)'!$B200,AllPublicationData!$B:$B,'Publication Table (%)'!H$7)/
SUMIFS(AllPublicationData!$E:$E,AllPublicationData!$A:$A,'Publication Table (%)'!$B200,AllPublicationData!$B:$B,'Publication Table (%)'!H$7)),
IF('Publication Table (%)'!$C$5="Operations cancelled for clinical reasons",
IFERROR(SUMIFS(AllPublicationData!$H:$H,AllPublicationData!$A:$A,'Publication Table (%)'!$B200,AllPublicationData!$B:$B,'Publication Table (%)'!$C$4,AllPublicationData!$D:$D,'Publication Table (%)'!H$7)/
SUMIFS(AllPublicationData!$E:$E,AllPublicationData!$A:$A,'Publication Table (%)'!$B200,AllPublicationData!$B:$B,'Publication Table (%)'!$C$4,AllPublicationData!$D:$D,'Publication Table (%)'!H$7),
SUMIFS(AllPublicationData!$H:$H,AllPublicationData!$A:$A,'Publication Table (%)'!$B200,AllPublicationData!$B:$B,'Publication Table (%)'!H$7)/
SUMIFS(AllPublicationData!$E:$E,AllPublicationData!$A:$A,'Publication Table (%)'!$B200,AllPublicationData!$B:$B,'Publication Table (%)'!H$7)),
IF('Publication Table (%)'!$C$5="Operations cancelled for non-clinical/capacity reasons",
IFERROR(SUMIFS(AllPublicationData!$I:$I,AllPublicationData!$A:$A,'Publication Table (%)'!$B200,AllPublicationData!$B:$B,'Publication Table (%)'!$C$4,AllPublicationData!$D:$D,'Publication Table (%)'!H$7)/
SUMIFS(AllPublicationData!$E:$E,AllPublicationData!$A:$A,'Publication Table (%)'!$B200,AllPublicationData!$B:$B,'Publication Table (%)'!$C$4,AllPublicationData!$D:$D,'Publication Table (%)'!H$7),
SUMIFS(AllPublicationData!$I:$I,AllPublicationData!$A:$A,'Publication Table (%)'!$B200,AllPublicationData!$B:$B,'Publication Table (%)'!H$7)/
SUMIFS(AllPublicationData!$E:$E,AllPublicationData!$A:$A,'Publication Table (%)'!$B200,AllPublicationData!$B:$B,'Publication Table (%)'!H$7)),
IF('Publication Table (%)'!$C$5="Cancellations for other reasons",
IFERROR(SUMIFS(AllPublicationData!$J:$J,AllPublicationData!$A:$A,'Publication Table (%)'!$B200,AllPublicationData!$B:$B,'Publication Table (%)'!$C$4,AllPublicationData!$D:$D,'Publication Table (%)'!H$7)/
SUMIFS(AllPublicationData!$E:$E,AllPublicationData!$A:$A,'Publication Table (%)'!$B200,AllPublicationData!$B:$B,'Publication Table (%)'!$C$4,AllPublicationData!$D:$D,'Publication Table (%)'!H$7),
SUMIFS(AllPublicationData!$J:$J,AllPublicationData!$A:$A,'Publication Table (%)'!$B200,AllPublicationData!$B:$B,'Publication Table (%)'!H$7)/
SUMIFS(AllPublicationData!$E:$E,AllPublicationData!$A:$A,'Publication Table (%)'!$B200,AllPublicationData!$B:$B,'Publication Table (%)'!H$7)))))))</f>
        <v>#DIV/0!</v>
      </c>
      <c r="I200" s="96" t="e">
        <f>IF('Publication Table (%)'!$C$5="All Cancelled Operations",
IFERROR(SUMIFS(AllPublicationData!$F:$F,AllPublicationData!$A:$A,'Publication Table (%)'!$B200,AllPublicationData!$B:$B,'Publication Table (%)'!$C$4,AllPublicationData!$D:$D,'Publication Table (%)'!I$7)/
SUMIFS(AllPublicationData!$E:$E,AllPublicationData!$A:$A,'Publication Table (%)'!$B200,AllPublicationData!$B:$B,'Publication Table (%)'!$C$4,AllPublicationData!$D:$D,'Publication Table (%)'!I$7),
SUMIFS(AllPublicationData!$F:$F,AllPublicationData!$A:$A,'Publication Table (%)'!$B200,AllPublicationData!$B:$B,'Publication Table (%)'!I$7)/
SUMIFS(AllPublicationData!$E:$E,AllPublicationData!$A:$A,'Publication Table (%)'!$B200,AllPublicationData!$B:$B,'Publication Table (%)'!I$7)),
IF('Publication Table (%)'!$C$5="Operations cancelled by patient",
IFERROR(SUMIFS(AllPublicationData!$G:$G,AllPublicationData!$A:$A,'Publication Table (%)'!$B200,AllPublicationData!$B:$B,'Publication Table (%)'!$C$4,AllPublicationData!$D:$D,'Publication Table (%)'!I$7)/
SUMIFS(AllPublicationData!$E:$E,AllPublicationData!$A:$A,'Publication Table (%)'!$B200,AllPublicationData!$B:$B,'Publication Table (%)'!$C$4,AllPublicationData!$D:$D,'Publication Table (%)'!I$7),
SUMIFS(AllPublicationData!$G:$G,AllPublicationData!$A:$A,'Publication Table (%)'!$B200,AllPublicationData!$B:$B,'Publication Table (%)'!I$7)/
SUMIFS(AllPublicationData!$E:$E,AllPublicationData!$A:$A,'Publication Table (%)'!$B200,AllPublicationData!$B:$B,'Publication Table (%)'!I$7)),
IF('Publication Table (%)'!$C$5="Operations cancelled for clinical reasons",
IFERROR(SUMIFS(AllPublicationData!$H:$H,AllPublicationData!$A:$A,'Publication Table (%)'!$B200,AllPublicationData!$B:$B,'Publication Table (%)'!$C$4,AllPublicationData!$D:$D,'Publication Table (%)'!I$7)/
SUMIFS(AllPublicationData!$E:$E,AllPublicationData!$A:$A,'Publication Table (%)'!$B200,AllPublicationData!$B:$B,'Publication Table (%)'!$C$4,AllPublicationData!$D:$D,'Publication Table (%)'!I$7),
SUMIFS(AllPublicationData!$H:$H,AllPublicationData!$A:$A,'Publication Table (%)'!$B200,AllPublicationData!$B:$B,'Publication Table (%)'!I$7)/
SUMIFS(AllPublicationData!$E:$E,AllPublicationData!$A:$A,'Publication Table (%)'!$B200,AllPublicationData!$B:$B,'Publication Table (%)'!I$7)),
IF('Publication Table (%)'!$C$5="Operations cancelled for non-clinical/capacity reasons",
IFERROR(SUMIFS(AllPublicationData!$I:$I,AllPublicationData!$A:$A,'Publication Table (%)'!$B200,AllPublicationData!$B:$B,'Publication Table (%)'!$C$4,AllPublicationData!$D:$D,'Publication Table (%)'!I$7)/
SUMIFS(AllPublicationData!$E:$E,AllPublicationData!$A:$A,'Publication Table (%)'!$B200,AllPublicationData!$B:$B,'Publication Table (%)'!$C$4,AllPublicationData!$D:$D,'Publication Table (%)'!I$7),
SUMIFS(AllPublicationData!$I:$I,AllPublicationData!$A:$A,'Publication Table (%)'!$B200,AllPublicationData!$B:$B,'Publication Table (%)'!I$7)/
SUMIFS(AllPublicationData!$E:$E,AllPublicationData!$A:$A,'Publication Table (%)'!$B200,AllPublicationData!$B:$B,'Publication Table (%)'!I$7)),
IF('Publication Table (%)'!$C$5="Cancellations for other reasons",
IFERROR(SUMIFS(AllPublicationData!$J:$J,AllPublicationData!$A:$A,'Publication Table (%)'!$B200,AllPublicationData!$B:$B,'Publication Table (%)'!$C$4,AllPublicationData!$D:$D,'Publication Table (%)'!I$7)/
SUMIFS(AllPublicationData!$E:$E,AllPublicationData!$A:$A,'Publication Table (%)'!$B200,AllPublicationData!$B:$B,'Publication Table (%)'!$C$4,AllPublicationData!$D:$D,'Publication Table (%)'!I$7),
SUMIFS(AllPublicationData!$J:$J,AllPublicationData!$A:$A,'Publication Table (%)'!$B200,AllPublicationData!$B:$B,'Publication Table (%)'!I$7)/
SUMIFS(AllPublicationData!$E:$E,AllPublicationData!$A:$A,'Publication Table (%)'!$B200,AllPublicationData!$B:$B,'Publication Table (%)'!I$7)))))))</f>
        <v>#DIV/0!</v>
      </c>
      <c r="J200" s="96" t="e">
        <f>IF('Publication Table (%)'!$C$5="All Cancelled Operations",
IFERROR(SUMIFS(AllPublicationData!$F:$F,AllPublicationData!$A:$A,'Publication Table (%)'!$B200,AllPublicationData!$B:$B,'Publication Table (%)'!$C$4,AllPublicationData!$D:$D,'Publication Table (%)'!J$7)/
SUMIFS(AllPublicationData!$E:$E,AllPublicationData!$A:$A,'Publication Table (%)'!$B200,AllPublicationData!$B:$B,'Publication Table (%)'!$C$4,AllPublicationData!$D:$D,'Publication Table (%)'!J$7),
SUMIFS(AllPublicationData!$F:$F,AllPublicationData!$A:$A,'Publication Table (%)'!$B200,AllPublicationData!$B:$B,'Publication Table (%)'!J$7)/
SUMIFS(AllPublicationData!$E:$E,AllPublicationData!$A:$A,'Publication Table (%)'!$B200,AllPublicationData!$B:$B,'Publication Table (%)'!J$7)),
IF('Publication Table (%)'!$C$5="Operations cancelled by patient",
IFERROR(SUMIFS(AllPublicationData!$G:$G,AllPublicationData!$A:$A,'Publication Table (%)'!$B200,AllPublicationData!$B:$B,'Publication Table (%)'!$C$4,AllPublicationData!$D:$D,'Publication Table (%)'!J$7)/
SUMIFS(AllPublicationData!$E:$E,AllPublicationData!$A:$A,'Publication Table (%)'!$B200,AllPublicationData!$B:$B,'Publication Table (%)'!$C$4,AllPublicationData!$D:$D,'Publication Table (%)'!J$7),
SUMIFS(AllPublicationData!$G:$G,AllPublicationData!$A:$A,'Publication Table (%)'!$B200,AllPublicationData!$B:$B,'Publication Table (%)'!J$7)/
SUMIFS(AllPublicationData!$E:$E,AllPublicationData!$A:$A,'Publication Table (%)'!$B200,AllPublicationData!$B:$B,'Publication Table (%)'!J$7)),
IF('Publication Table (%)'!$C$5="Operations cancelled for clinical reasons",
IFERROR(SUMIFS(AllPublicationData!$H:$H,AllPublicationData!$A:$A,'Publication Table (%)'!$B200,AllPublicationData!$B:$B,'Publication Table (%)'!$C$4,AllPublicationData!$D:$D,'Publication Table (%)'!J$7)/
SUMIFS(AllPublicationData!$E:$E,AllPublicationData!$A:$A,'Publication Table (%)'!$B200,AllPublicationData!$B:$B,'Publication Table (%)'!$C$4,AllPublicationData!$D:$D,'Publication Table (%)'!J$7),
SUMIFS(AllPublicationData!$H:$H,AllPublicationData!$A:$A,'Publication Table (%)'!$B200,AllPublicationData!$B:$B,'Publication Table (%)'!J$7)/
SUMIFS(AllPublicationData!$E:$E,AllPublicationData!$A:$A,'Publication Table (%)'!$B200,AllPublicationData!$B:$B,'Publication Table (%)'!J$7)),
IF('Publication Table (%)'!$C$5="Operations cancelled for non-clinical/capacity reasons",
IFERROR(SUMIFS(AllPublicationData!$I:$I,AllPublicationData!$A:$A,'Publication Table (%)'!$B200,AllPublicationData!$B:$B,'Publication Table (%)'!$C$4,AllPublicationData!$D:$D,'Publication Table (%)'!J$7)/
SUMIFS(AllPublicationData!$E:$E,AllPublicationData!$A:$A,'Publication Table (%)'!$B200,AllPublicationData!$B:$B,'Publication Table (%)'!$C$4,AllPublicationData!$D:$D,'Publication Table (%)'!J$7),
SUMIFS(AllPublicationData!$I:$I,AllPublicationData!$A:$A,'Publication Table (%)'!$B200,AllPublicationData!$B:$B,'Publication Table (%)'!J$7)/
SUMIFS(AllPublicationData!$E:$E,AllPublicationData!$A:$A,'Publication Table (%)'!$B200,AllPublicationData!$B:$B,'Publication Table (%)'!J$7)),
IF('Publication Table (%)'!$C$5="Cancellations for other reasons",
IFERROR(SUMIFS(AllPublicationData!$J:$J,AllPublicationData!$A:$A,'Publication Table (%)'!$B200,AllPublicationData!$B:$B,'Publication Table (%)'!$C$4,AllPublicationData!$D:$D,'Publication Table (%)'!J$7)/
SUMIFS(AllPublicationData!$E:$E,AllPublicationData!$A:$A,'Publication Table (%)'!$B200,AllPublicationData!$B:$B,'Publication Table (%)'!$C$4,AllPublicationData!$D:$D,'Publication Table (%)'!J$7),
SUMIFS(AllPublicationData!$J:$J,AllPublicationData!$A:$A,'Publication Table (%)'!$B200,AllPublicationData!$B:$B,'Publication Table (%)'!J$7)/
SUMIFS(AllPublicationData!$E:$E,AllPublicationData!$A:$A,'Publication Table (%)'!$B200,AllPublicationData!$B:$B,'Publication Table (%)'!J$7)))))))</f>
        <v>#DIV/0!</v>
      </c>
      <c r="K200" s="96" t="e">
        <f>IF('Publication Table (%)'!$C$5="All Cancelled Operations",
IFERROR(SUMIFS(AllPublicationData!$F:$F,AllPublicationData!$A:$A,'Publication Table (%)'!$B200,AllPublicationData!$B:$B,'Publication Table (%)'!$C$4,AllPublicationData!$D:$D,'Publication Table (%)'!K$7)/
SUMIFS(AllPublicationData!$E:$E,AllPublicationData!$A:$A,'Publication Table (%)'!$B200,AllPublicationData!$B:$B,'Publication Table (%)'!$C$4,AllPublicationData!$D:$D,'Publication Table (%)'!K$7),
SUMIFS(AllPublicationData!$F:$F,AllPublicationData!$A:$A,'Publication Table (%)'!$B200,AllPublicationData!$B:$B,'Publication Table (%)'!K$7)/
SUMIFS(AllPublicationData!$E:$E,AllPublicationData!$A:$A,'Publication Table (%)'!$B200,AllPublicationData!$B:$B,'Publication Table (%)'!K$7)),
IF('Publication Table (%)'!$C$5="Operations cancelled by patient",
IFERROR(SUMIFS(AllPublicationData!$G:$G,AllPublicationData!$A:$A,'Publication Table (%)'!$B200,AllPublicationData!$B:$B,'Publication Table (%)'!$C$4,AllPublicationData!$D:$D,'Publication Table (%)'!K$7)/
SUMIFS(AllPublicationData!$E:$E,AllPublicationData!$A:$A,'Publication Table (%)'!$B200,AllPublicationData!$B:$B,'Publication Table (%)'!$C$4,AllPublicationData!$D:$D,'Publication Table (%)'!K$7),
SUMIFS(AllPublicationData!$G:$G,AllPublicationData!$A:$A,'Publication Table (%)'!$B200,AllPublicationData!$B:$B,'Publication Table (%)'!K$7)/
SUMIFS(AllPublicationData!$E:$E,AllPublicationData!$A:$A,'Publication Table (%)'!$B200,AllPublicationData!$B:$B,'Publication Table (%)'!K$7)),
IF('Publication Table (%)'!$C$5="Operations cancelled for clinical reasons",
IFERROR(SUMIFS(AllPublicationData!$H:$H,AllPublicationData!$A:$A,'Publication Table (%)'!$B200,AllPublicationData!$B:$B,'Publication Table (%)'!$C$4,AllPublicationData!$D:$D,'Publication Table (%)'!K$7)/
SUMIFS(AllPublicationData!$E:$E,AllPublicationData!$A:$A,'Publication Table (%)'!$B200,AllPublicationData!$B:$B,'Publication Table (%)'!$C$4,AllPublicationData!$D:$D,'Publication Table (%)'!K$7),
SUMIFS(AllPublicationData!$H:$H,AllPublicationData!$A:$A,'Publication Table (%)'!$B200,AllPublicationData!$B:$B,'Publication Table (%)'!K$7)/
SUMIFS(AllPublicationData!$E:$E,AllPublicationData!$A:$A,'Publication Table (%)'!$B200,AllPublicationData!$B:$B,'Publication Table (%)'!K$7)),
IF('Publication Table (%)'!$C$5="Operations cancelled for non-clinical/capacity reasons",
IFERROR(SUMIFS(AllPublicationData!$I:$I,AllPublicationData!$A:$A,'Publication Table (%)'!$B200,AllPublicationData!$B:$B,'Publication Table (%)'!$C$4,AllPublicationData!$D:$D,'Publication Table (%)'!K$7)/
SUMIFS(AllPublicationData!$E:$E,AllPublicationData!$A:$A,'Publication Table (%)'!$B200,AllPublicationData!$B:$B,'Publication Table (%)'!$C$4,AllPublicationData!$D:$D,'Publication Table (%)'!K$7),
SUMIFS(AllPublicationData!$I:$I,AllPublicationData!$A:$A,'Publication Table (%)'!$B200,AllPublicationData!$B:$B,'Publication Table (%)'!K$7)/
SUMIFS(AllPublicationData!$E:$E,AllPublicationData!$A:$A,'Publication Table (%)'!$B200,AllPublicationData!$B:$B,'Publication Table (%)'!K$7)),
IF('Publication Table (%)'!$C$5="Cancellations for other reasons",
IFERROR(SUMIFS(AllPublicationData!$J:$J,AllPublicationData!$A:$A,'Publication Table (%)'!$B200,AllPublicationData!$B:$B,'Publication Table (%)'!$C$4,AllPublicationData!$D:$D,'Publication Table (%)'!K$7)/
SUMIFS(AllPublicationData!$E:$E,AllPublicationData!$A:$A,'Publication Table (%)'!$B200,AllPublicationData!$B:$B,'Publication Table (%)'!$C$4,AllPublicationData!$D:$D,'Publication Table (%)'!K$7),
SUMIFS(AllPublicationData!$J:$J,AllPublicationData!$A:$A,'Publication Table (%)'!$B200,AllPublicationData!$B:$B,'Publication Table (%)'!K$7)/
SUMIFS(AllPublicationData!$E:$E,AllPublicationData!$A:$A,'Publication Table (%)'!$B200,AllPublicationData!$B:$B,'Publication Table (%)'!K$7)))))))</f>
        <v>#DIV/0!</v>
      </c>
      <c r="L200" s="96" t="e">
        <f>IF('Publication Table (%)'!$C$5="All Cancelled Operations",
IFERROR(SUMIFS(AllPublicationData!$F:$F,AllPublicationData!$A:$A,'Publication Table (%)'!$B200,AllPublicationData!$B:$B,'Publication Table (%)'!$C$4,AllPublicationData!$D:$D,'Publication Table (%)'!L$7)/
SUMIFS(AllPublicationData!$E:$E,AllPublicationData!$A:$A,'Publication Table (%)'!$B200,AllPublicationData!$B:$B,'Publication Table (%)'!$C$4,AllPublicationData!$D:$D,'Publication Table (%)'!L$7),
SUMIFS(AllPublicationData!$F:$F,AllPublicationData!$A:$A,'Publication Table (%)'!$B200,AllPublicationData!$B:$B,'Publication Table (%)'!L$7)/
SUMIFS(AllPublicationData!$E:$E,AllPublicationData!$A:$A,'Publication Table (%)'!$B200,AllPublicationData!$B:$B,'Publication Table (%)'!L$7)),
IF('Publication Table (%)'!$C$5="Operations cancelled by patient",
IFERROR(SUMIFS(AllPublicationData!$G:$G,AllPublicationData!$A:$A,'Publication Table (%)'!$B200,AllPublicationData!$B:$B,'Publication Table (%)'!$C$4,AllPublicationData!$D:$D,'Publication Table (%)'!L$7)/
SUMIFS(AllPublicationData!$E:$E,AllPublicationData!$A:$A,'Publication Table (%)'!$B200,AllPublicationData!$B:$B,'Publication Table (%)'!$C$4,AllPublicationData!$D:$D,'Publication Table (%)'!L$7),
SUMIFS(AllPublicationData!$G:$G,AllPublicationData!$A:$A,'Publication Table (%)'!$B200,AllPublicationData!$B:$B,'Publication Table (%)'!L$7)/
SUMIFS(AllPublicationData!$E:$E,AllPublicationData!$A:$A,'Publication Table (%)'!$B200,AllPublicationData!$B:$B,'Publication Table (%)'!L$7)),
IF('Publication Table (%)'!$C$5="Operations cancelled for clinical reasons",
IFERROR(SUMIFS(AllPublicationData!$H:$H,AllPublicationData!$A:$A,'Publication Table (%)'!$B200,AllPublicationData!$B:$B,'Publication Table (%)'!$C$4,AllPublicationData!$D:$D,'Publication Table (%)'!L$7)/
SUMIFS(AllPublicationData!$E:$E,AllPublicationData!$A:$A,'Publication Table (%)'!$B200,AllPublicationData!$B:$B,'Publication Table (%)'!$C$4,AllPublicationData!$D:$D,'Publication Table (%)'!L$7),
SUMIFS(AllPublicationData!$H:$H,AllPublicationData!$A:$A,'Publication Table (%)'!$B200,AllPublicationData!$B:$B,'Publication Table (%)'!L$7)/
SUMIFS(AllPublicationData!$E:$E,AllPublicationData!$A:$A,'Publication Table (%)'!$B200,AllPublicationData!$B:$B,'Publication Table (%)'!L$7)),
IF('Publication Table (%)'!$C$5="Operations cancelled for non-clinical/capacity reasons",
IFERROR(SUMIFS(AllPublicationData!$I:$I,AllPublicationData!$A:$A,'Publication Table (%)'!$B200,AllPublicationData!$B:$B,'Publication Table (%)'!$C$4,AllPublicationData!$D:$D,'Publication Table (%)'!L$7)/
SUMIFS(AllPublicationData!$E:$E,AllPublicationData!$A:$A,'Publication Table (%)'!$B200,AllPublicationData!$B:$B,'Publication Table (%)'!$C$4,AllPublicationData!$D:$D,'Publication Table (%)'!L$7),
SUMIFS(AllPublicationData!$I:$I,AllPublicationData!$A:$A,'Publication Table (%)'!$B200,AllPublicationData!$B:$B,'Publication Table (%)'!L$7)/
SUMIFS(AllPublicationData!$E:$E,AllPublicationData!$A:$A,'Publication Table (%)'!$B200,AllPublicationData!$B:$B,'Publication Table (%)'!L$7)),
IF('Publication Table (%)'!$C$5="Cancellations for other reasons",
IFERROR(SUMIFS(AllPublicationData!$J:$J,AllPublicationData!$A:$A,'Publication Table (%)'!$B200,AllPublicationData!$B:$B,'Publication Table (%)'!$C$4,AllPublicationData!$D:$D,'Publication Table (%)'!L$7)/
SUMIFS(AllPublicationData!$E:$E,AllPublicationData!$A:$A,'Publication Table (%)'!$B200,AllPublicationData!$B:$B,'Publication Table (%)'!$C$4,AllPublicationData!$D:$D,'Publication Table (%)'!L$7),
SUMIFS(AllPublicationData!$J:$J,AllPublicationData!$A:$A,'Publication Table (%)'!$B200,AllPublicationData!$B:$B,'Publication Table (%)'!L$7)/
SUMIFS(AllPublicationData!$E:$E,AllPublicationData!$A:$A,'Publication Table (%)'!$B200,AllPublicationData!$B:$B,'Publication Table (%)'!L$7)))))))</f>
        <v>#DIV/0!</v>
      </c>
      <c r="M200" s="96" t="e">
        <f>IF('Publication Table (%)'!$C$5="All Cancelled Operations",
IFERROR(SUMIFS(AllPublicationData!$F:$F,AllPublicationData!$A:$A,'Publication Table (%)'!$B200,AllPublicationData!$B:$B,'Publication Table (%)'!$C$4,AllPublicationData!$D:$D,'Publication Table (%)'!M$7)/
SUMIFS(AllPublicationData!$E:$E,AllPublicationData!$A:$A,'Publication Table (%)'!$B200,AllPublicationData!$B:$B,'Publication Table (%)'!$C$4,AllPublicationData!$D:$D,'Publication Table (%)'!M$7),
SUMIFS(AllPublicationData!$F:$F,AllPublicationData!$A:$A,'Publication Table (%)'!$B200,AllPublicationData!$B:$B,'Publication Table (%)'!M$7)/
SUMIFS(AllPublicationData!$E:$E,AllPublicationData!$A:$A,'Publication Table (%)'!$B200,AllPublicationData!$B:$B,'Publication Table (%)'!M$7)),
IF('Publication Table (%)'!$C$5="Operations cancelled by patient",
IFERROR(SUMIFS(AllPublicationData!$G:$G,AllPublicationData!$A:$A,'Publication Table (%)'!$B200,AllPublicationData!$B:$B,'Publication Table (%)'!$C$4,AllPublicationData!$D:$D,'Publication Table (%)'!M$7)/
SUMIFS(AllPublicationData!$E:$E,AllPublicationData!$A:$A,'Publication Table (%)'!$B200,AllPublicationData!$B:$B,'Publication Table (%)'!$C$4,AllPublicationData!$D:$D,'Publication Table (%)'!M$7),
SUMIFS(AllPublicationData!$G:$G,AllPublicationData!$A:$A,'Publication Table (%)'!$B200,AllPublicationData!$B:$B,'Publication Table (%)'!M$7)/
SUMIFS(AllPublicationData!$E:$E,AllPublicationData!$A:$A,'Publication Table (%)'!$B200,AllPublicationData!$B:$B,'Publication Table (%)'!M$7)),
IF('Publication Table (%)'!$C$5="Operations cancelled for clinical reasons",
IFERROR(SUMIFS(AllPublicationData!$H:$H,AllPublicationData!$A:$A,'Publication Table (%)'!$B200,AllPublicationData!$B:$B,'Publication Table (%)'!$C$4,AllPublicationData!$D:$D,'Publication Table (%)'!M$7)/
SUMIFS(AllPublicationData!$E:$E,AllPublicationData!$A:$A,'Publication Table (%)'!$B200,AllPublicationData!$B:$B,'Publication Table (%)'!$C$4,AllPublicationData!$D:$D,'Publication Table (%)'!M$7),
SUMIFS(AllPublicationData!$H:$H,AllPublicationData!$A:$A,'Publication Table (%)'!$B200,AllPublicationData!$B:$B,'Publication Table (%)'!M$7)/
SUMIFS(AllPublicationData!$E:$E,AllPublicationData!$A:$A,'Publication Table (%)'!$B200,AllPublicationData!$B:$B,'Publication Table (%)'!M$7)),
IF('Publication Table (%)'!$C$5="Operations cancelled for non-clinical/capacity reasons",
IFERROR(SUMIFS(AllPublicationData!$I:$I,AllPublicationData!$A:$A,'Publication Table (%)'!$B200,AllPublicationData!$B:$B,'Publication Table (%)'!$C$4,AllPublicationData!$D:$D,'Publication Table (%)'!M$7)/
SUMIFS(AllPublicationData!$E:$E,AllPublicationData!$A:$A,'Publication Table (%)'!$B200,AllPublicationData!$B:$B,'Publication Table (%)'!$C$4,AllPublicationData!$D:$D,'Publication Table (%)'!M$7),
SUMIFS(AllPublicationData!$I:$I,AllPublicationData!$A:$A,'Publication Table (%)'!$B200,AllPublicationData!$B:$B,'Publication Table (%)'!M$7)/
SUMIFS(AllPublicationData!$E:$E,AllPublicationData!$A:$A,'Publication Table (%)'!$B200,AllPublicationData!$B:$B,'Publication Table (%)'!M$7)),
IF('Publication Table (%)'!$C$5="Cancellations for other reasons",
IFERROR(SUMIFS(AllPublicationData!$J:$J,AllPublicationData!$A:$A,'Publication Table (%)'!$B200,AllPublicationData!$B:$B,'Publication Table (%)'!$C$4,AllPublicationData!$D:$D,'Publication Table (%)'!M$7)/
SUMIFS(AllPublicationData!$E:$E,AllPublicationData!$A:$A,'Publication Table (%)'!$B200,AllPublicationData!$B:$B,'Publication Table (%)'!$C$4,AllPublicationData!$D:$D,'Publication Table (%)'!M$7),
SUMIFS(AllPublicationData!$J:$J,AllPublicationData!$A:$A,'Publication Table (%)'!$B200,AllPublicationData!$B:$B,'Publication Table (%)'!M$7)/
SUMIFS(AllPublicationData!$E:$E,AllPublicationData!$A:$A,'Publication Table (%)'!$B200,AllPublicationData!$B:$B,'Publication Table (%)'!M$7)))))))</f>
        <v>#DIV/0!</v>
      </c>
      <c r="N200" s="96" t="e">
        <f>IF('Publication Table (%)'!$C$5="All Cancelled Operations",
IFERROR(SUMIFS(AllPublicationData!$F:$F,AllPublicationData!$A:$A,'Publication Table (%)'!$B200,AllPublicationData!$B:$B,'Publication Table (%)'!$C$4,AllPublicationData!$D:$D,'Publication Table (%)'!N$7)/
SUMIFS(AllPublicationData!$E:$E,AllPublicationData!$A:$A,'Publication Table (%)'!$B200,AllPublicationData!$B:$B,'Publication Table (%)'!$C$4,AllPublicationData!$D:$D,'Publication Table (%)'!N$7),
SUMIFS(AllPublicationData!$F:$F,AllPublicationData!$A:$A,'Publication Table (%)'!$B200,AllPublicationData!$B:$B,'Publication Table (%)'!N$7)/
SUMIFS(AllPublicationData!$E:$E,AllPublicationData!$A:$A,'Publication Table (%)'!$B200,AllPublicationData!$B:$B,'Publication Table (%)'!N$7)),
IF('Publication Table (%)'!$C$5="Operations cancelled by patient",
IFERROR(SUMIFS(AllPublicationData!$G:$G,AllPublicationData!$A:$A,'Publication Table (%)'!$B200,AllPublicationData!$B:$B,'Publication Table (%)'!$C$4,AllPublicationData!$D:$D,'Publication Table (%)'!N$7)/
SUMIFS(AllPublicationData!$E:$E,AllPublicationData!$A:$A,'Publication Table (%)'!$B200,AllPublicationData!$B:$B,'Publication Table (%)'!$C$4,AllPublicationData!$D:$D,'Publication Table (%)'!N$7),
SUMIFS(AllPublicationData!$G:$G,AllPublicationData!$A:$A,'Publication Table (%)'!$B200,AllPublicationData!$B:$B,'Publication Table (%)'!N$7)/
SUMIFS(AllPublicationData!$E:$E,AllPublicationData!$A:$A,'Publication Table (%)'!$B200,AllPublicationData!$B:$B,'Publication Table (%)'!N$7)),
IF('Publication Table (%)'!$C$5="Operations cancelled for clinical reasons",
IFERROR(SUMIFS(AllPublicationData!$H:$H,AllPublicationData!$A:$A,'Publication Table (%)'!$B200,AllPublicationData!$B:$B,'Publication Table (%)'!$C$4,AllPublicationData!$D:$D,'Publication Table (%)'!N$7)/
SUMIFS(AllPublicationData!$E:$E,AllPublicationData!$A:$A,'Publication Table (%)'!$B200,AllPublicationData!$B:$B,'Publication Table (%)'!$C$4,AllPublicationData!$D:$D,'Publication Table (%)'!N$7),
SUMIFS(AllPublicationData!$H:$H,AllPublicationData!$A:$A,'Publication Table (%)'!$B200,AllPublicationData!$B:$B,'Publication Table (%)'!N$7)/
SUMIFS(AllPublicationData!$E:$E,AllPublicationData!$A:$A,'Publication Table (%)'!$B200,AllPublicationData!$B:$B,'Publication Table (%)'!N$7)),
IF('Publication Table (%)'!$C$5="Operations cancelled for non-clinical/capacity reasons",
IFERROR(SUMIFS(AllPublicationData!$I:$I,AllPublicationData!$A:$A,'Publication Table (%)'!$B200,AllPublicationData!$B:$B,'Publication Table (%)'!$C$4,AllPublicationData!$D:$D,'Publication Table (%)'!N$7)/
SUMIFS(AllPublicationData!$E:$E,AllPublicationData!$A:$A,'Publication Table (%)'!$B200,AllPublicationData!$B:$B,'Publication Table (%)'!$C$4,AllPublicationData!$D:$D,'Publication Table (%)'!N$7),
SUMIFS(AllPublicationData!$I:$I,AllPublicationData!$A:$A,'Publication Table (%)'!$B200,AllPublicationData!$B:$B,'Publication Table (%)'!N$7)/
SUMIFS(AllPublicationData!$E:$E,AllPublicationData!$A:$A,'Publication Table (%)'!$B200,AllPublicationData!$B:$B,'Publication Table (%)'!N$7)),
IF('Publication Table (%)'!$C$5="Cancellations for other reasons",
IFERROR(SUMIFS(AllPublicationData!$J:$J,AllPublicationData!$A:$A,'Publication Table (%)'!$B200,AllPublicationData!$B:$B,'Publication Table (%)'!$C$4,AllPublicationData!$D:$D,'Publication Table (%)'!N$7)/
SUMIFS(AllPublicationData!$E:$E,AllPublicationData!$A:$A,'Publication Table (%)'!$B200,AllPublicationData!$B:$B,'Publication Table (%)'!$C$4,AllPublicationData!$D:$D,'Publication Table (%)'!N$7),
SUMIFS(AllPublicationData!$J:$J,AllPublicationData!$A:$A,'Publication Table (%)'!$B200,AllPublicationData!$B:$B,'Publication Table (%)'!N$7)/
SUMIFS(AllPublicationData!$E:$E,AllPublicationData!$A:$A,'Publication Table (%)'!$B200,AllPublicationData!$B:$B,'Publication Table (%)'!N$7)))))))</f>
        <v>#DIV/0!</v>
      </c>
      <c r="O200" s="96" t="e">
        <f>IF('Publication Table (%)'!$C$5="All Cancelled Operations",
IFERROR(SUMIFS(AllPublicationData!$F:$F,AllPublicationData!$A:$A,'Publication Table (%)'!$B200,AllPublicationData!$B:$B,'Publication Table (%)'!$C$4,AllPublicationData!$D:$D,'Publication Table (%)'!O$7)/
SUMIFS(AllPublicationData!$E:$E,AllPublicationData!$A:$A,'Publication Table (%)'!$B200,AllPublicationData!$B:$B,'Publication Table (%)'!$C$4,AllPublicationData!$D:$D,'Publication Table (%)'!O$7),
SUMIFS(AllPublicationData!$F:$F,AllPublicationData!$A:$A,'Publication Table (%)'!$B200,AllPublicationData!$B:$B,'Publication Table (%)'!O$7)/
SUMIFS(AllPublicationData!$E:$E,AllPublicationData!$A:$A,'Publication Table (%)'!$B200,AllPublicationData!$B:$B,'Publication Table (%)'!O$7)),
IF('Publication Table (%)'!$C$5="Operations cancelled by patient",
IFERROR(SUMIFS(AllPublicationData!$G:$G,AllPublicationData!$A:$A,'Publication Table (%)'!$B200,AllPublicationData!$B:$B,'Publication Table (%)'!$C$4,AllPublicationData!$D:$D,'Publication Table (%)'!O$7)/
SUMIFS(AllPublicationData!$E:$E,AllPublicationData!$A:$A,'Publication Table (%)'!$B200,AllPublicationData!$B:$B,'Publication Table (%)'!$C$4,AllPublicationData!$D:$D,'Publication Table (%)'!O$7),
SUMIFS(AllPublicationData!$G:$G,AllPublicationData!$A:$A,'Publication Table (%)'!$B200,AllPublicationData!$B:$B,'Publication Table (%)'!O$7)/
SUMIFS(AllPublicationData!$E:$E,AllPublicationData!$A:$A,'Publication Table (%)'!$B200,AllPublicationData!$B:$B,'Publication Table (%)'!O$7)),
IF('Publication Table (%)'!$C$5="Operations cancelled for clinical reasons",
IFERROR(SUMIFS(AllPublicationData!$H:$H,AllPublicationData!$A:$A,'Publication Table (%)'!$B200,AllPublicationData!$B:$B,'Publication Table (%)'!$C$4,AllPublicationData!$D:$D,'Publication Table (%)'!O$7)/
SUMIFS(AllPublicationData!$E:$E,AllPublicationData!$A:$A,'Publication Table (%)'!$B200,AllPublicationData!$B:$B,'Publication Table (%)'!$C$4,AllPublicationData!$D:$D,'Publication Table (%)'!O$7),
SUMIFS(AllPublicationData!$H:$H,AllPublicationData!$A:$A,'Publication Table (%)'!$B200,AllPublicationData!$B:$B,'Publication Table (%)'!O$7)/
SUMIFS(AllPublicationData!$E:$E,AllPublicationData!$A:$A,'Publication Table (%)'!$B200,AllPublicationData!$B:$B,'Publication Table (%)'!O$7)),
IF('Publication Table (%)'!$C$5="Operations cancelled for non-clinical/capacity reasons",
IFERROR(SUMIFS(AllPublicationData!$I:$I,AllPublicationData!$A:$A,'Publication Table (%)'!$B200,AllPublicationData!$B:$B,'Publication Table (%)'!$C$4,AllPublicationData!$D:$D,'Publication Table (%)'!O$7)/
SUMIFS(AllPublicationData!$E:$E,AllPublicationData!$A:$A,'Publication Table (%)'!$B200,AllPublicationData!$B:$B,'Publication Table (%)'!$C$4,AllPublicationData!$D:$D,'Publication Table (%)'!O$7),
SUMIFS(AllPublicationData!$I:$I,AllPublicationData!$A:$A,'Publication Table (%)'!$B200,AllPublicationData!$B:$B,'Publication Table (%)'!O$7)/
SUMIFS(AllPublicationData!$E:$E,AllPublicationData!$A:$A,'Publication Table (%)'!$B200,AllPublicationData!$B:$B,'Publication Table (%)'!O$7)),
IF('Publication Table (%)'!$C$5="Cancellations for other reasons",
IFERROR(SUMIFS(AllPublicationData!$J:$J,AllPublicationData!$A:$A,'Publication Table (%)'!$B200,AllPublicationData!$B:$B,'Publication Table (%)'!$C$4,AllPublicationData!$D:$D,'Publication Table (%)'!O$7)/
SUMIFS(AllPublicationData!$E:$E,AllPublicationData!$A:$A,'Publication Table (%)'!$B200,AllPublicationData!$B:$B,'Publication Table (%)'!$C$4,AllPublicationData!$D:$D,'Publication Table (%)'!O$7),
SUMIFS(AllPublicationData!$J:$J,AllPublicationData!$A:$A,'Publication Table (%)'!$B200,AllPublicationData!$B:$B,'Publication Table (%)'!O$7)/
SUMIFS(AllPublicationData!$E:$E,AllPublicationData!$A:$A,'Publication Table (%)'!$B200,AllPublicationData!$B:$B,'Publication Table (%)'!O$7)))))))</f>
        <v>#DIV/0!</v>
      </c>
      <c r="P200" s="96" t="e">
        <f>IF('Publication Table (%)'!$C$5="All Cancelled Operations",
IFERROR(SUMIFS(AllPublicationData!$F:$F,AllPublicationData!$A:$A,'Publication Table (%)'!$B200,AllPublicationData!$B:$B,'Publication Table (%)'!$C$4,AllPublicationData!$D:$D,'Publication Table (%)'!P$7)/
SUMIFS(AllPublicationData!$E:$E,AllPublicationData!$A:$A,'Publication Table (%)'!$B200,AllPublicationData!$B:$B,'Publication Table (%)'!$C$4,AllPublicationData!$D:$D,'Publication Table (%)'!P$7),
SUMIFS(AllPublicationData!$F:$F,AllPublicationData!$A:$A,'Publication Table (%)'!$B200,AllPublicationData!$B:$B,'Publication Table (%)'!P$7)/
SUMIFS(AllPublicationData!$E:$E,AllPublicationData!$A:$A,'Publication Table (%)'!$B200,AllPublicationData!$B:$B,'Publication Table (%)'!P$7)),
IF('Publication Table (%)'!$C$5="Operations cancelled by patient",
IFERROR(SUMIFS(AllPublicationData!$G:$G,AllPublicationData!$A:$A,'Publication Table (%)'!$B200,AllPublicationData!$B:$B,'Publication Table (%)'!$C$4,AllPublicationData!$D:$D,'Publication Table (%)'!P$7)/
SUMIFS(AllPublicationData!$E:$E,AllPublicationData!$A:$A,'Publication Table (%)'!$B200,AllPublicationData!$B:$B,'Publication Table (%)'!$C$4,AllPublicationData!$D:$D,'Publication Table (%)'!P$7),
SUMIFS(AllPublicationData!$G:$G,AllPublicationData!$A:$A,'Publication Table (%)'!$B200,AllPublicationData!$B:$B,'Publication Table (%)'!P$7)/
SUMIFS(AllPublicationData!$E:$E,AllPublicationData!$A:$A,'Publication Table (%)'!$B200,AllPublicationData!$B:$B,'Publication Table (%)'!P$7)),
IF('Publication Table (%)'!$C$5="Operations cancelled for clinical reasons",
IFERROR(SUMIFS(AllPublicationData!$H:$H,AllPublicationData!$A:$A,'Publication Table (%)'!$B200,AllPublicationData!$B:$B,'Publication Table (%)'!$C$4,AllPublicationData!$D:$D,'Publication Table (%)'!P$7)/
SUMIFS(AllPublicationData!$E:$E,AllPublicationData!$A:$A,'Publication Table (%)'!$B200,AllPublicationData!$B:$B,'Publication Table (%)'!$C$4,AllPublicationData!$D:$D,'Publication Table (%)'!P$7),
SUMIFS(AllPublicationData!$H:$H,AllPublicationData!$A:$A,'Publication Table (%)'!$B200,AllPublicationData!$B:$B,'Publication Table (%)'!P$7)/
SUMIFS(AllPublicationData!$E:$E,AllPublicationData!$A:$A,'Publication Table (%)'!$B200,AllPublicationData!$B:$B,'Publication Table (%)'!P$7)),
IF('Publication Table (%)'!$C$5="Operations cancelled for non-clinical/capacity reasons",
IFERROR(SUMIFS(AllPublicationData!$I:$I,AllPublicationData!$A:$A,'Publication Table (%)'!$B200,AllPublicationData!$B:$B,'Publication Table (%)'!$C$4,AllPublicationData!$D:$D,'Publication Table (%)'!P$7)/
SUMIFS(AllPublicationData!$E:$E,AllPublicationData!$A:$A,'Publication Table (%)'!$B200,AllPublicationData!$B:$B,'Publication Table (%)'!$C$4,AllPublicationData!$D:$D,'Publication Table (%)'!P$7),
SUMIFS(AllPublicationData!$I:$I,AllPublicationData!$A:$A,'Publication Table (%)'!$B200,AllPublicationData!$B:$B,'Publication Table (%)'!P$7)/
SUMIFS(AllPublicationData!$E:$E,AllPublicationData!$A:$A,'Publication Table (%)'!$B200,AllPublicationData!$B:$B,'Publication Table (%)'!P$7)),
IF('Publication Table (%)'!$C$5="Cancellations for other reasons",
IFERROR(SUMIFS(AllPublicationData!$J:$J,AllPublicationData!$A:$A,'Publication Table (%)'!$B200,AllPublicationData!$B:$B,'Publication Table (%)'!$C$4,AllPublicationData!$D:$D,'Publication Table (%)'!P$7)/
SUMIFS(AllPublicationData!$E:$E,AllPublicationData!$A:$A,'Publication Table (%)'!$B200,AllPublicationData!$B:$B,'Publication Table (%)'!$C$4,AllPublicationData!$D:$D,'Publication Table (%)'!P$7),
SUMIFS(AllPublicationData!$J:$J,AllPublicationData!$A:$A,'Publication Table (%)'!$B200,AllPublicationData!$B:$B,'Publication Table (%)'!P$7)/
SUMIFS(AllPublicationData!$E:$E,AllPublicationData!$A:$A,'Publication Table (%)'!$B200,AllPublicationData!$B:$B,'Publication Table (%)'!P$7)))))))</f>
        <v>#DIV/0!</v>
      </c>
      <c r="Q200" s="96" t="e">
        <f>IF('Publication Table (%)'!$C$5="All Cancelled Operations",
IFERROR(SUMIFS(AllPublicationData!$F:$F,AllPublicationData!$A:$A,'Publication Table (%)'!$B200,AllPublicationData!$B:$B,'Publication Table (%)'!$C$4,AllPublicationData!$D:$D,'Publication Table (%)'!Q$7)/
SUMIFS(AllPublicationData!$E:$E,AllPublicationData!$A:$A,'Publication Table (%)'!$B200,AllPublicationData!$B:$B,'Publication Table (%)'!$C$4,AllPublicationData!$D:$D,'Publication Table (%)'!Q$7),
SUMIFS(AllPublicationData!$F:$F,AllPublicationData!$A:$A,'Publication Table (%)'!$B200,AllPublicationData!$B:$B,'Publication Table (%)'!Q$7)/
SUMIFS(AllPublicationData!$E:$E,AllPublicationData!$A:$A,'Publication Table (%)'!$B200,AllPublicationData!$B:$B,'Publication Table (%)'!Q$7)),
IF('Publication Table (%)'!$C$5="Operations cancelled by patient",
IFERROR(SUMIFS(AllPublicationData!$G:$G,AllPublicationData!$A:$A,'Publication Table (%)'!$B200,AllPublicationData!$B:$B,'Publication Table (%)'!$C$4,AllPublicationData!$D:$D,'Publication Table (%)'!Q$7)/
SUMIFS(AllPublicationData!$E:$E,AllPublicationData!$A:$A,'Publication Table (%)'!$B200,AllPublicationData!$B:$B,'Publication Table (%)'!$C$4,AllPublicationData!$D:$D,'Publication Table (%)'!Q$7),
SUMIFS(AllPublicationData!$G:$G,AllPublicationData!$A:$A,'Publication Table (%)'!$B200,AllPublicationData!$B:$B,'Publication Table (%)'!Q$7)/
SUMIFS(AllPublicationData!$E:$E,AllPublicationData!$A:$A,'Publication Table (%)'!$B200,AllPublicationData!$B:$B,'Publication Table (%)'!Q$7)),
IF('Publication Table (%)'!$C$5="Operations cancelled for clinical reasons",
IFERROR(SUMIFS(AllPublicationData!$H:$H,AllPublicationData!$A:$A,'Publication Table (%)'!$B200,AllPublicationData!$B:$B,'Publication Table (%)'!$C$4,AllPublicationData!$D:$D,'Publication Table (%)'!Q$7)/
SUMIFS(AllPublicationData!$E:$E,AllPublicationData!$A:$A,'Publication Table (%)'!$B200,AllPublicationData!$B:$B,'Publication Table (%)'!$C$4,AllPublicationData!$D:$D,'Publication Table (%)'!Q$7),
SUMIFS(AllPublicationData!$H:$H,AllPublicationData!$A:$A,'Publication Table (%)'!$B200,AllPublicationData!$B:$B,'Publication Table (%)'!Q$7)/
SUMIFS(AllPublicationData!$E:$E,AllPublicationData!$A:$A,'Publication Table (%)'!$B200,AllPublicationData!$B:$B,'Publication Table (%)'!Q$7)),
IF('Publication Table (%)'!$C$5="Operations cancelled for non-clinical/capacity reasons",
IFERROR(SUMIFS(AllPublicationData!$I:$I,AllPublicationData!$A:$A,'Publication Table (%)'!$B200,AllPublicationData!$B:$B,'Publication Table (%)'!$C$4,AllPublicationData!$D:$D,'Publication Table (%)'!Q$7)/
SUMIFS(AllPublicationData!$E:$E,AllPublicationData!$A:$A,'Publication Table (%)'!$B200,AllPublicationData!$B:$B,'Publication Table (%)'!$C$4,AllPublicationData!$D:$D,'Publication Table (%)'!Q$7),
SUMIFS(AllPublicationData!$I:$I,AllPublicationData!$A:$A,'Publication Table (%)'!$B200,AllPublicationData!$B:$B,'Publication Table (%)'!Q$7)/
SUMIFS(AllPublicationData!$E:$E,AllPublicationData!$A:$A,'Publication Table (%)'!$B200,AllPublicationData!$B:$B,'Publication Table (%)'!Q$7)),
IF('Publication Table (%)'!$C$5="Cancellations for other reasons",
IFERROR(SUMIFS(AllPublicationData!$J:$J,AllPublicationData!$A:$A,'Publication Table (%)'!$B200,AllPublicationData!$B:$B,'Publication Table (%)'!$C$4,AllPublicationData!$D:$D,'Publication Table (%)'!Q$7)/
SUMIFS(AllPublicationData!$E:$E,AllPublicationData!$A:$A,'Publication Table (%)'!$B200,AllPublicationData!$B:$B,'Publication Table (%)'!$C$4,AllPublicationData!$D:$D,'Publication Table (%)'!Q$7),
SUMIFS(AllPublicationData!$J:$J,AllPublicationData!$A:$A,'Publication Table (%)'!$B200,AllPublicationData!$B:$B,'Publication Table (%)'!Q$7)/
SUMIFS(AllPublicationData!$E:$E,AllPublicationData!$A:$A,'Publication Table (%)'!$B200,AllPublicationData!$B:$B,'Publication Table (%)'!Q$7)))))))</f>
        <v>#DIV/0!</v>
      </c>
      <c r="R200" s="96" t="e">
        <f>IF('Publication Table (%)'!$C$5="All Cancelled Operations",
IFERROR(SUMIFS(AllPublicationData!$F:$F,AllPublicationData!$A:$A,'Publication Table (%)'!$B200,AllPublicationData!$B:$B,'Publication Table (%)'!$C$4,AllPublicationData!$D:$D,'Publication Table (%)'!R$7)/
SUMIFS(AllPublicationData!$E:$E,AllPublicationData!$A:$A,'Publication Table (%)'!$B200,AllPublicationData!$B:$B,'Publication Table (%)'!$C$4,AllPublicationData!$D:$D,'Publication Table (%)'!R$7),
SUMIFS(AllPublicationData!$F:$F,AllPublicationData!$A:$A,'Publication Table (%)'!$B200,AllPublicationData!$B:$B,'Publication Table (%)'!R$7)/
SUMIFS(AllPublicationData!$E:$E,AllPublicationData!$A:$A,'Publication Table (%)'!$B200,AllPublicationData!$B:$B,'Publication Table (%)'!R$7)),
IF('Publication Table (%)'!$C$5="Operations cancelled by patient",
IFERROR(SUMIFS(AllPublicationData!$G:$G,AllPublicationData!$A:$A,'Publication Table (%)'!$B200,AllPublicationData!$B:$B,'Publication Table (%)'!$C$4,AllPublicationData!$D:$D,'Publication Table (%)'!R$7)/
SUMIFS(AllPublicationData!$E:$E,AllPublicationData!$A:$A,'Publication Table (%)'!$B200,AllPublicationData!$B:$B,'Publication Table (%)'!$C$4,AllPublicationData!$D:$D,'Publication Table (%)'!R$7),
SUMIFS(AllPublicationData!$G:$G,AllPublicationData!$A:$A,'Publication Table (%)'!$B200,AllPublicationData!$B:$B,'Publication Table (%)'!R$7)/
SUMIFS(AllPublicationData!$E:$E,AllPublicationData!$A:$A,'Publication Table (%)'!$B200,AllPublicationData!$B:$B,'Publication Table (%)'!R$7)),
IF('Publication Table (%)'!$C$5="Operations cancelled for clinical reasons",
IFERROR(SUMIFS(AllPublicationData!$H:$H,AllPublicationData!$A:$A,'Publication Table (%)'!$B200,AllPublicationData!$B:$B,'Publication Table (%)'!$C$4,AllPublicationData!$D:$D,'Publication Table (%)'!R$7)/
SUMIFS(AllPublicationData!$E:$E,AllPublicationData!$A:$A,'Publication Table (%)'!$B200,AllPublicationData!$B:$B,'Publication Table (%)'!$C$4,AllPublicationData!$D:$D,'Publication Table (%)'!R$7),
SUMIFS(AllPublicationData!$H:$H,AllPublicationData!$A:$A,'Publication Table (%)'!$B200,AllPublicationData!$B:$B,'Publication Table (%)'!R$7)/
SUMIFS(AllPublicationData!$E:$E,AllPublicationData!$A:$A,'Publication Table (%)'!$B200,AllPublicationData!$B:$B,'Publication Table (%)'!R$7)),
IF('Publication Table (%)'!$C$5="Operations cancelled for non-clinical/capacity reasons",
IFERROR(SUMIFS(AllPublicationData!$I:$I,AllPublicationData!$A:$A,'Publication Table (%)'!$B200,AllPublicationData!$B:$B,'Publication Table (%)'!$C$4,AllPublicationData!$D:$D,'Publication Table (%)'!R$7)/
SUMIFS(AllPublicationData!$E:$E,AllPublicationData!$A:$A,'Publication Table (%)'!$B200,AllPublicationData!$B:$B,'Publication Table (%)'!$C$4,AllPublicationData!$D:$D,'Publication Table (%)'!R$7),
SUMIFS(AllPublicationData!$I:$I,AllPublicationData!$A:$A,'Publication Table (%)'!$B200,AllPublicationData!$B:$B,'Publication Table (%)'!R$7)/
SUMIFS(AllPublicationData!$E:$E,AllPublicationData!$A:$A,'Publication Table (%)'!$B200,AllPublicationData!$B:$B,'Publication Table (%)'!R$7)),
IF('Publication Table (%)'!$C$5="Cancellations for other reasons",
IFERROR(SUMIFS(AllPublicationData!$J:$J,AllPublicationData!$A:$A,'Publication Table (%)'!$B200,AllPublicationData!$B:$B,'Publication Table (%)'!$C$4,AllPublicationData!$D:$D,'Publication Table (%)'!R$7)/
SUMIFS(AllPublicationData!$E:$E,AllPublicationData!$A:$A,'Publication Table (%)'!$B200,AllPublicationData!$B:$B,'Publication Table (%)'!$C$4,AllPublicationData!$D:$D,'Publication Table (%)'!R$7),
SUMIFS(AllPublicationData!$J:$J,AllPublicationData!$A:$A,'Publication Table (%)'!$B200,AllPublicationData!$B:$B,'Publication Table (%)'!R$7)/
SUMIFS(AllPublicationData!$E:$E,AllPublicationData!$A:$A,'Publication Table (%)'!$B200,AllPublicationData!$B:$B,'Publication Table (%)'!R$7)))))))</f>
        <v>#DIV/0!</v>
      </c>
      <c r="S200" s="96" t="e">
        <f>IF('Publication Table (%)'!$C$5="All Cancelled Operations",
IFERROR(SUMIFS(AllPublicationData!$F:$F,AllPublicationData!$A:$A,'Publication Table (%)'!$B200,AllPublicationData!$B:$B,'Publication Table (%)'!$C$4,AllPublicationData!$D:$D,'Publication Table (%)'!S$7)/
SUMIFS(AllPublicationData!$E:$E,AllPublicationData!$A:$A,'Publication Table (%)'!$B200,AllPublicationData!$B:$B,'Publication Table (%)'!$C$4,AllPublicationData!$D:$D,'Publication Table (%)'!S$7),
SUMIFS(AllPublicationData!$F:$F,AllPublicationData!$A:$A,'Publication Table (%)'!$B200,AllPublicationData!$B:$B,'Publication Table (%)'!S$7)/
SUMIFS(AllPublicationData!$E:$E,AllPublicationData!$A:$A,'Publication Table (%)'!$B200,AllPublicationData!$B:$B,'Publication Table (%)'!S$7)),
IF('Publication Table (%)'!$C$5="Operations cancelled by patient",
IFERROR(SUMIFS(AllPublicationData!$G:$G,AllPublicationData!$A:$A,'Publication Table (%)'!$B200,AllPublicationData!$B:$B,'Publication Table (%)'!$C$4,AllPublicationData!$D:$D,'Publication Table (%)'!S$7)/
SUMIFS(AllPublicationData!$E:$E,AllPublicationData!$A:$A,'Publication Table (%)'!$B200,AllPublicationData!$B:$B,'Publication Table (%)'!$C$4,AllPublicationData!$D:$D,'Publication Table (%)'!S$7),
SUMIFS(AllPublicationData!$G:$G,AllPublicationData!$A:$A,'Publication Table (%)'!$B200,AllPublicationData!$B:$B,'Publication Table (%)'!S$7)/
SUMIFS(AllPublicationData!$E:$E,AllPublicationData!$A:$A,'Publication Table (%)'!$B200,AllPublicationData!$B:$B,'Publication Table (%)'!S$7)),
IF('Publication Table (%)'!$C$5="Operations cancelled for clinical reasons",
IFERROR(SUMIFS(AllPublicationData!$H:$H,AllPublicationData!$A:$A,'Publication Table (%)'!$B200,AllPublicationData!$B:$B,'Publication Table (%)'!$C$4,AllPublicationData!$D:$D,'Publication Table (%)'!S$7)/
SUMIFS(AllPublicationData!$E:$E,AllPublicationData!$A:$A,'Publication Table (%)'!$B200,AllPublicationData!$B:$B,'Publication Table (%)'!$C$4,AllPublicationData!$D:$D,'Publication Table (%)'!S$7),
SUMIFS(AllPublicationData!$H:$H,AllPublicationData!$A:$A,'Publication Table (%)'!$B200,AllPublicationData!$B:$B,'Publication Table (%)'!S$7)/
SUMIFS(AllPublicationData!$E:$E,AllPublicationData!$A:$A,'Publication Table (%)'!$B200,AllPublicationData!$B:$B,'Publication Table (%)'!S$7)),
IF('Publication Table (%)'!$C$5="Operations cancelled for non-clinical/capacity reasons",
IFERROR(SUMIFS(AllPublicationData!$I:$I,AllPublicationData!$A:$A,'Publication Table (%)'!$B200,AllPublicationData!$B:$B,'Publication Table (%)'!$C$4,AllPublicationData!$D:$D,'Publication Table (%)'!S$7)/
SUMIFS(AllPublicationData!$E:$E,AllPublicationData!$A:$A,'Publication Table (%)'!$B200,AllPublicationData!$B:$B,'Publication Table (%)'!$C$4,AllPublicationData!$D:$D,'Publication Table (%)'!S$7),
SUMIFS(AllPublicationData!$I:$I,AllPublicationData!$A:$A,'Publication Table (%)'!$B200,AllPublicationData!$B:$B,'Publication Table (%)'!S$7)/
SUMIFS(AllPublicationData!$E:$E,AllPublicationData!$A:$A,'Publication Table (%)'!$B200,AllPublicationData!$B:$B,'Publication Table (%)'!S$7)),
IF('Publication Table (%)'!$C$5="Cancellations for other reasons",
IFERROR(SUMIFS(AllPublicationData!$J:$J,AllPublicationData!$A:$A,'Publication Table (%)'!$B200,AllPublicationData!$B:$B,'Publication Table (%)'!$C$4,AllPublicationData!$D:$D,'Publication Table (%)'!S$7)/
SUMIFS(AllPublicationData!$E:$E,AllPublicationData!$A:$A,'Publication Table (%)'!$B200,AllPublicationData!$B:$B,'Publication Table (%)'!$C$4,AllPublicationData!$D:$D,'Publication Table (%)'!S$7),
SUMIFS(AllPublicationData!$J:$J,AllPublicationData!$A:$A,'Publication Table (%)'!$B200,AllPublicationData!$B:$B,'Publication Table (%)'!S$7)/
SUMIFS(AllPublicationData!$E:$E,AllPublicationData!$A:$A,'Publication Table (%)'!$B200,AllPublicationData!$B:$B,'Publication Table (%)'!S$7)))))))</f>
        <v>#DIV/0!</v>
      </c>
    </row>
  </sheetData>
  <mergeCells count="2">
    <mergeCell ref="C4:E4"/>
    <mergeCell ref="C5:E5"/>
  </mergeCells>
  <conditionalFormatting sqref="C8:S200">
    <cfRule type="expression" dxfId="6" priority="1">
      <formula>AND(C$7&lt;&gt;"",ISERROR(C8),$B8&lt;&gt;"")</formula>
    </cfRule>
    <cfRule type="expression" dxfId="5" priority="4">
      <formula>AND(NOT(ISBLANK($B8)),NOT(ISBLANK(C$7)))</formula>
    </cfRule>
    <cfRule type="expression" dxfId="4" priority="6">
      <formula>OR(ISBLANK(C$7),ISBLANK($B8))</formula>
    </cfRule>
  </conditionalFormatting>
  <conditionalFormatting sqref="D7:S7">
    <cfRule type="expression" dxfId="3" priority="3">
      <formula>NOT(ISBLANK(D$7))</formula>
    </cfRule>
    <cfRule type="expression" dxfId="2" priority="5">
      <formula>NOT(ISBLANK(D$7))</formula>
    </cfRule>
  </conditionalFormatting>
  <pageMargins left="0.7" right="0.7" top="0.75" bottom="0.75" header="0.3" footer="0.3"/>
  <pageSetup paperSize="9" orientation="portrait" r:id="rId1"/>
  <ignoredErrors>
    <ignoredError sqref="E108:E200 G8:S200 E8:E55 F108:F200 F8:F107 D108:D200" evalError="1"/>
  </ignoredErrors>
  <extLst>
    <ext xmlns:x14="http://schemas.microsoft.com/office/spreadsheetml/2009/9/main" uri="{CCE6A557-97BC-4b89-ADB6-D9C93CAAB3DF}">
      <x14:dataValidations xmlns:xm="http://schemas.microsoft.com/office/excel/2006/main" count="2">
        <x14:dataValidation type="list" allowBlank="1" showInputMessage="1" showErrorMessage="1" xr:uid="{1BC6EC04-334C-4DCF-9C4C-28A3FDAD5B4A}">
          <x14:formula1>
            <xm:f>References!$A$1:$A$16</xm:f>
          </x14:formula1>
          <xm:sqref>C4</xm:sqref>
        </x14:dataValidation>
        <x14:dataValidation type="list" allowBlank="1" showInputMessage="1" showErrorMessage="1" xr:uid="{146A6D05-905D-422D-82D1-68672437FFFD}">
          <x14:formula1>
            <xm:f>References!$B$2:$B$6</xm:f>
          </x14:formula1>
          <xm:sqref>C5:E5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39B7AE-A5BE-45F0-AC7E-57796D11B611}">
  <sheetPr>
    <pageSetUpPr fitToPage="1"/>
  </sheetPr>
  <dimension ref="A1:BF140"/>
  <sheetViews>
    <sheetView showGridLines="0" zoomScaleNormal="100" workbookViewId="0"/>
  </sheetViews>
  <sheetFormatPr defaultColWidth="9.453125" defaultRowHeight="14.5" x14ac:dyDescent="0.35"/>
  <cols>
    <col min="1" max="1" width="2.6328125" style="26" customWidth="1"/>
    <col min="2" max="2" width="12.453125" style="121" customWidth="1"/>
    <col min="3" max="3" width="19.54296875" customWidth="1"/>
    <col min="4" max="4" width="9" customWidth="1"/>
    <col min="22" max="24" width="9.453125" customWidth="1"/>
    <col min="25" max="25" width="8.453125" customWidth="1"/>
    <col min="26" max="32" width="9.453125" customWidth="1"/>
    <col min="33" max="33" width="29.36328125" style="30" customWidth="1"/>
    <col min="34" max="35" width="9.453125" style="30" customWidth="1"/>
    <col min="36" max="46" width="9.453125" style="30"/>
  </cols>
  <sheetData>
    <row r="1" spans="2:58" x14ac:dyDescent="0.35">
      <c r="B1" s="30"/>
      <c r="K1" s="26" t="str">
        <f>B2&amp;" by Reason - "&amp;B3</f>
        <v>Cancelled Planned Operations by Reason - Month ending 31 May 2024</v>
      </c>
    </row>
    <row r="2" spans="2:58" s="26" customFormat="1" ht="18" x14ac:dyDescent="0.4">
      <c r="B2" s="1" t="s">
        <v>0</v>
      </c>
      <c r="C2" s="67"/>
      <c r="D2" s="67"/>
      <c r="AF2" s="30"/>
      <c r="AG2" s="26" t="str">
        <f>C5</f>
        <v>NHS Scotland</v>
      </c>
      <c r="AH2" s="30"/>
      <c r="AI2" s="30"/>
      <c r="AJ2" s="30"/>
      <c r="AK2" s="30"/>
      <c r="AL2" s="30"/>
      <c r="AM2" s="30"/>
      <c r="AN2" s="30"/>
      <c r="AO2" s="30"/>
      <c r="AP2" s="30"/>
      <c r="AQ2" s="30"/>
      <c r="AR2" s="30"/>
      <c r="AS2" s="30"/>
      <c r="AT2" s="30"/>
      <c r="AU2" s="30"/>
      <c r="AV2" s="30"/>
      <c r="AW2" s="30"/>
      <c r="AX2" s="30"/>
      <c r="AY2" s="30"/>
      <c r="AZ2" s="30"/>
      <c r="BA2" s="30"/>
      <c r="BB2" s="30"/>
      <c r="BC2" s="30"/>
      <c r="BD2" s="30"/>
      <c r="BE2" s="30"/>
      <c r="BF2" s="30"/>
    </row>
    <row r="3" spans="2:58" ht="20.25" customHeight="1" x14ac:dyDescent="0.35">
      <c r="B3" s="2" t="str">
        <f>"Month ending "&amp;TEXT(EOMONTH(MAX('Publication Table'!B8),0),"DD MMMM YYYY")</f>
        <v>Month ending 31 May 2024</v>
      </c>
      <c r="C3" s="67"/>
      <c r="D3" s="67"/>
      <c r="AF3" s="30"/>
      <c r="AG3" s="26"/>
      <c r="AU3" s="30"/>
      <c r="AV3" s="30"/>
      <c r="AW3" s="30"/>
      <c r="AX3" s="30"/>
      <c r="AY3" s="30"/>
      <c r="AZ3" s="30"/>
      <c r="BA3" s="30"/>
      <c r="BB3" s="30"/>
      <c r="BC3" s="30"/>
      <c r="BD3" s="30"/>
      <c r="BE3" s="30"/>
      <c r="BF3" s="30"/>
    </row>
    <row r="4" spans="2:58" x14ac:dyDescent="0.35">
      <c r="B4" s="67"/>
      <c r="C4" s="67"/>
      <c r="AE4" s="30"/>
      <c r="AF4" s="26"/>
      <c r="AU4" s="30"/>
      <c r="AV4" s="30"/>
      <c r="AW4" s="30"/>
      <c r="AX4" s="30"/>
      <c r="AY4" s="30"/>
      <c r="AZ4" s="30"/>
      <c r="BA4" s="30"/>
      <c r="BB4" s="30"/>
      <c r="BC4" s="30"/>
      <c r="BD4" s="30"/>
      <c r="BE4" s="30"/>
    </row>
    <row r="5" spans="2:58" ht="15.5" x14ac:dyDescent="0.35">
      <c r="B5" s="8" t="s">
        <v>101</v>
      </c>
      <c r="C5" s="128" t="s">
        <v>102</v>
      </c>
      <c r="D5" s="129"/>
      <c r="AE5" s="30"/>
      <c r="AF5" s="26" t="s">
        <v>4</v>
      </c>
      <c r="AU5" s="30"/>
      <c r="AV5" s="30"/>
      <c r="AW5" s="30"/>
      <c r="AX5" s="30"/>
      <c r="AY5" s="30"/>
      <c r="AZ5" s="30"/>
      <c r="BA5" s="30"/>
      <c r="BB5" s="30"/>
      <c r="BC5" s="30"/>
      <c r="BD5" s="30"/>
      <c r="BE5" s="30"/>
    </row>
    <row r="6" spans="2:58" ht="15.5" x14ac:dyDescent="0.35">
      <c r="B6" s="8" t="s">
        <v>220</v>
      </c>
      <c r="C6" s="128" t="s">
        <v>222</v>
      </c>
      <c r="D6" s="129"/>
      <c r="AE6" s="30"/>
      <c r="AF6" s="26"/>
      <c r="AU6" s="30"/>
      <c r="AV6" s="30"/>
      <c r="AW6" s="30"/>
      <c r="AX6" s="30"/>
      <c r="AY6" s="30"/>
      <c r="AZ6" s="30"/>
      <c r="BA6" s="30"/>
      <c r="BB6" s="30"/>
      <c r="BC6" s="30"/>
      <c r="BD6" s="30"/>
      <c r="BE6" s="30"/>
    </row>
    <row r="7" spans="2:58" x14ac:dyDescent="0.35">
      <c r="B7"/>
      <c r="AE7" s="30"/>
      <c r="AF7" s="26" t="s">
        <v>139</v>
      </c>
      <c r="AU7" s="30"/>
      <c r="AV7" s="30"/>
      <c r="AW7" s="30"/>
      <c r="AX7" s="30"/>
      <c r="AY7" s="30"/>
      <c r="AZ7" s="30"/>
      <c r="BA7" s="30"/>
      <c r="BB7" s="30"/>
      <c r="BC7" s="30"/>
      <c r="BD7" s="30"/>
      <c r="BE7" s="30"/>
    </row>
    <row r="8" spans="2:58" x14ac:dyDescent="0.35">
      <c r="B8"/>
      <c r="AE8" s="30"/>
      <c r="AF8" s="26" t="s">
        <v>140</v>
      </c>
      <c r="AU8" s="30"/>
      <c r="AV8" s="30"/>
      <c r="AW8" s="30"/>
      <c r="AX8" s="30"/>
      <c r="AY8" s="30"/>
      <c r="AZ8" s="30"/>
      <c r="BA8" s="30"/>
      <c r="BB8" s="30"/>
      <c r="BC8" s="30"/>
      <c r="BD8" s="30"/>
      <c r="BE8" s="30"/>
    </row>
    <row r="9" spans="2:58" x14ac:dyDescent="0.35">
      <c r="B9"/>
      <c r="AE9" s="30"/>
      <c r="AF9" s="30"/>
      <c r="AU9" s="30"/>
      <c r="AV9" s="30"/>
      <c r="AW9" s="30"/>
      <c r="AX9" s="30"/>
      <c r="AY9" s="30"/>
      <c r="AZ9" s="30"/>
      <c r="BA9" s="30"/>
      <c r="BB9" s="30"/>
      <c r="BC9" s="30"/>
      <c r="BD9" s="30"/>
      <c r="BE9" s="30"/>
    </row>
    <row r="10" spans="2:58" x14ac:dyDescent="0.35">
      <c r="B10"/>
      <c r="AE10" s="30"/>
      <c r="AF10" s="30"/>
      <c r="AU10" s="30"/>
      <c r="AV10" s="30"/>
      <c r="AW10" s="30"/>
      <c r="AX10" s="30"/>
      <c r="AY10" s="30"/>
      <c r="AZ10" s="30"/>
      <c r="BA10" s="30"/>
      <c r="BB10" s="30"/>
      <c r="BC10" s="30"/>
      <c r="BD10" s="30"/>
      <c r="BE10" s="30"/>
    </row>
    <row r="11" spans="2:58" x14ac:dyDescent="0.35">
      <c r="B11"/>
      <c r="AE11" s="30"/>
      <c r="AF11" s="30"/>
      <c r="AU11" s="30"/>
      <c r="AV11" s="30"/>
      <c r="AW11" s="30"/>
      <c r="AX11" s="30"/>
      <c r="AY11" s="30"/>
      <c r="AZ11" s="30"/>
      <c r="BA11" s="30"/>
      <c r="BB11" s="30"/>
      <c r="BC11" s="30"/>
      <c r="BD11" s="30"/>
      <c r="BE11" s="30"/>
    </row>
    <row r="12" spans="2:58" x14ac:dyDescent="0.35">
      <c r="B12"/>
      <c r="AE12" s="30"/>
      <c r="AF12" s="30"/>
      <c r="AU12" s="30"/>
      <c r="AV12" s="30"/>
      <c r="AW12" s="30"/>
      <c r="AX12" s="30"/>
      <c r="AY12" s="30"/>
      <c r="AZ12" s="30"/>
      <c r="BA12" s="30"/>
      <c r="BB12" s="30"/>
      <c r="BC12" s="30"/>
      <c r="BD12" s="30"/>
      <c r="BE12" s="30"/>
    </row>
    <row r="13" spans="2:58" x14ac:dyDescent="0.35">
      <c r="B13"/>
      <c r="AE13" s="30"/>
      <c r="AF13" s="30"/>
      <c r="AU13" s="30"/>
      <c r="AV13" s="30"/>
      <c r="AW13" s="30"/>
      <c r="AX13" s="30"/>
      <c r="AY13" s="30"/>
      <c r="AZ13" s="30"/>
      <c r="BA13" s="30"/>
      <c r="BB13" s="30"/>
      <c r="BC13" s="30"/>
      <c r="BD13" s="30"/>
      <c r="BE13" s="30"/>
    </row>
    <row r="14" spans="2:58" x14ac:dyDescent="0.35">
      <c r="B14"/>
      <c r="AE14" s="30"/>
      <c r="AF14" s="30"/>
      <c r="AU14" s="30"/>
      <c r="AV14" s="30"/>
      <c r="AW14" s="30"/>
      <c r="AX14" s="30"/>
      <c r="AY14" s="30"/>
      <c r="AZ14" s="30"/>
      <c r="BA14" s="30"/>
      <c r="BB14" s="30"/>
      <c r="BC14" s="30"/>
      <c r="BD14" s="30"/>
      <c r="BE14" s="30"/>
    </row>
    <row r="15" spans="2:58" x14ac:dyDescent="0.35">
      <c r="B15"/>
      <c r="AE15" s="30"/>
      <c r="AF15" s="30"/>
      <c r="AU15" s="30"/>
      <c r="AV15" s="30"/>
      <c r="AW15" s="30"/>
      <c r="AX15" s="30"/>
      <c r="AY15" s="30"/>
      <c r="AZ15" s="30"/>
      <c r="BA15" s="30"/>
      <c r="BB15" s="30"/>
      <c r="BC15" s="30"/>
      <c r="BD15" s="30"/>
      <c r="BE15" s="30"/>
    </row>
    <row r="16" spans="2:58" x14ac:dyDescent="0.35">
      <c r="B16"/>
      <c r="AE16" s="30"/>
      <c r="AF16" s="30"/>
      <c r="AU16" s="30"/>
      <c r="AV16" s="30"/>
      <c r="AW16" s="30"/>
      <c r="AX16" s="30"/>
      <c r="AY16" s="30"/>
      <c r="AZ16" s="30"/>
      <c r="BA16" s="30"/>
      <c r="BB16" s="30"/>
      <c r="BC16" s="30"/>
      <c r="BD16" s="30"/>
      <c r="BE16" s="30"/>
    </row>
    <row r="17" spans="1:57" x14ac:dyDescent="0.35">
      <c r="B17"/>
      <c r="AE17" s="30"/>
      <c r="AF17" s="30"/>
      <c r="AU17" s="30"/>
      <c r="AV17" s="30"/>
      <c r="AW17" s="30"/>
      <c r="AX17" s="30"/>
      <c r="AY17" s="30"/>
      <c r="AZ17" s="30"/>
      <c r="BA17" s="30"/>
      <c r="BB17" s="30"/>
      <c r="BC17" s="30"/>
      <c r="BD17" s="30"/>
      <c r="BE17" s="30"/>
    </row>
    <row r="18" spans="1:57" x14ac:dyDescent="0.35">
      <c r="B18"/>
      <c r="AE18" s="30"/>
      <c r="AF18" s="30"/>
      <c r="AU18" s="30"/>
      <c r="AV18" s="30"/>
      <c r="AW18" s="30"/>
      <c r="AX18" s="30"/>
      <c r="AY18" s="30"/>
      <c r="AZ18" s="30"/>
      <c r="BA18" s="30"/>
      <c r="BB18" s="30"/>
      <c r="BC18" s="30"/>
      <c r="BD18" s="30"/>
      <c r="BE18" s="30"/>
    </row>
    <row r="19" spans="1:57" x14ac:dyDescent="0.35">
      <c r="B19"/>
      <c r="AE19" s="30"/>
      <c r="AF19" s="30"/>
      <c r="AU19" s="30"/>
      <c r="AV19" s="30"/>
      <c r="AW19" s="30"/>
      <c r="AX19" s="30"/>
      <c r="AY19" s="30"/>
      <c r="AZ19" s="30"/>
      <c r="BA19" s="30"/>
      <c r="BB19" s="30"/>
      <c r="BC19" s="30"/>
      <c r="BD19" s="30"/>
      <c r="BE19" s="30"/>
    </row>
    <row r="20" spans="1:57" x14ac:dyDescent="0.35">
      <c r="B20"/>
      <c r="AE20" s="30"/>
      <c r="AF20" s="30"/>
      <c r="AU20" s="30"/>
      <c r="AV20" s="30"/>
      <c r="AW20" s="30"/>
      <c r="AX20" s="30"/>
      <c r="AY20" s="30"/>
      <c r="AZ20" s="30"/>
      <c r="BA20" s="30"/>
      <c r="BB20" s="30"/>
      <c r="BC20" s="30"/>
      <c r="BD20" s="30"/>
      <c r="BE20" s="30"/>
    </row>
    <row r="21" spans="1:57" x14ac:dyDescent="0.35">
      <c r="B21"/>
      <c r="AE21" s="30"/>
      <c r="AF21" s="30"/>
      <c r="AU21" s="30"/>
      <c r="AV21" s="30"/>
      <c r="AW21" s="30"/>
      <c r="AX21" s="30"/>
      <c r="AY21" s="30"/>
      <c r="AZ21" s="30"/>
      <c r="BA21" s="30"/>
      <c r="BB21" s="30"/>
      <c r="BC21" s="30"/>
      <c r="BD21" s="30"/>
      <c r="BE21" s="30"/>
    </row>
    <row r="22" spans="1:57" x14ac:dyDescent="0.35">
      <c r="B22"/>
      <c r="AE22" s="30"/>
      <c r="AF22" s="30"/>
      <c r="AU22" s="30"/>
      <c r="AV22" s="30"/>
      <c r="AW22" s="30"/>
      <c r="AX22" s="30"/>
      <c r="AY22" s="30"/>
      <c r="AZ22" s="30"/>
      <c r="BA22" s="30"/>
      <c r="BB22" s="30"/>
      <c r="BC22" s="30"/>
      <c r="BD22" s="30"/>
      <c r="BE22" s="30"/>
    </row>
    <row r="23" spans="1:57" x14ac:dyDescent="0.35">
      <c r="B23"/>
      <c r="AE23" s="30"/>
      <c r="AF23" s="30"/>
      <c r="AU23" s="30"/>
      <c r="AV23" s="30"/>
      <c r="AW23" s="30"/>
      <c r="AX23" s="30"/>
      <c r="AY23" s="30"/>
      <c r="AZ23" s="30"/>
      <c r="BA23" s="30"/>
      <c r="BB23" s="30"/>
      <c r="BC23" s="30"/>
      <c r="BD23" s="30"/>
      <c r="BE23" s="30"/>
    </row>
    <row r="24" spans="1:57" x14ac:dyDescent="0.35">
      <c r="B24"/>
      <c r="AE24" s="30"/>
      <c r="AF24" s="30"/>
      <c r="AU24" s="30"/>
      <c r="AV24" s="30"/>
      <c r="AW24" s="30"/>
      <c r="AX24" s="30"/>
      <c r="AY24" s="30"/>
      <c r="AZ24" s="30"/>
      <c r="BA24" s="30"/>
      <c r="BB24" s="30"/>
      <c r="BC24" s="30"/>
      <c r="BD24" s="30"/>
      <c r="BE24" s="30"/>
    </row>
    <row r="25" spans="1:57" x14ac:dyDescent="0.35">
      <c r="B25"/>
      <c r="AB25" t="s">
        <v>77</v>
      </c>
      <c r="AE25" s="30"/>
      <c r="AF25" s="30"/>
      <c r="AU25" s="30"/>
      <c r="AV25" s="30"/>
      <c r="AW25" s="30"/>
      <c r="AX25" s="30"/>
      <c r="AY25" s="30"/>
      <c r="AZ25" s="30"/>
      <c r="BA25" s="30"/>
      <c r="BB25" s="30"/>
      <c r="BC25" s="30"/>
      <c r="BD25" s="30"/>
      <c r="BE25" s="30"/>
    </row>
    <row r="26" spans="1:57" s="30" customFormat="1" x14ac:dyDescent="0.35">
      <c r="A26" s="26"/>
    </row>
    <row r="27" spans="1:57" s="30" customFormat="1" x14ac:dyDescent="0.35">
      <c r="A27" s="26"/>
    </row>
    <row r="28" spans="1:57" s="30" customFormat="1" ht="16.399999999999999" customHeight="1" x14ac:dyDescent="0.35">
      <c r="A28" s="26"/>
      <c r="N28" s="66"/>
    </row>
    <row r="29" spans="1:57" x14ac:dyDescent="0.35">
      <c r="B29" s="30"/>
    </row>
    <row r="30" spans="1:57" ht="58" x14ac:dyDescent="0.35">
      <c r="B30" s="105"/>
      <c r="C30" s="109" t="s">
        <v>1</v>
      </c>
      <c r="D30" s="130" t="s">
        <v>104</v>
      </c>
      <c r="E30" s="131"/>
      <c r="F30" s="132" t="s">
        <v>2</v>
      </c>
      <c r="G30" s="133"/>
      <c r="H30" s="132" t="s">
        <v>3</v>
      </c>
      <c r="I30" s="133"/>
      <c r="J30" s="132" t="s">
        <v>4</v>
      </c>
      <c r="K30" s="133"/>
      <c r="L30" s="127" t="s">
        <v>5</v>
      </c>
      <c r="M30" s="127"/>
      <c r="AG30"/>
      <c r="AH30"/>
      <c r="AI30"/>
      <c r="AU30" s="30"/>
      <c r="AV30" s="30"/>
      <c r="AW30" s="30"/>
    </row>
    <row r="31" spans="1:57" x14ac:dyDescent="0.35">
      <c r="B31" s="105"/>
      <c r="C31" s="13"/>
      <c r="D31" s="106" t="s">
        <v>212</v>
      </c>
      <c r="E31" s="107" t="s">
        <v>211</v>
      </c>
      <c r="F31" s="106" t="s">
        <v>212</v>
      </c>
      <c r="G31" s="107" t="s">
        <v>211</v>
      </c>
      <c r="H31" s="106" t="s">
        <v>212</v>
      </c>
      <c r="I31" s="107" t="s">
        <v>211</v>
      </c>
      <c r="J31" s="106" t="s">
        <v>212</v>
      </c>
      <c r="K31" s="107" t="s">
        <v>211</v>
      </c>
      <c r="L31" s="108" t="s">
        <v>212</v>
      </c>
      <c r="M31" s="108" t="s">
        <v>211</v>
      </c>
      <c r="AF31" s="30"/>
      <c r="AT31"/>
    </row>
    <row r="32" spans="1:57" x14ac:dyDescent="0.35">
      <c r="B32" s="104" cm="1">
        <f t="array" ref="B32:B140">_xlfn._xlws.SORT(_xlfn.UNIQUE(AllPublicationData!$A$2:INDEX(AllPublicationData!$A:$A,COUNTA(AllPublicationData!$A:$A))),1,-1)</f>
        <v>45413</v>
      </c>
      <c r="C32" s="102">
        <f>IF(AND($C$6="Monthly", $C$5="NHS Scotland"),SUMIFS(AllPublicationData!$E:$E,AllPublicationData!$A:$A,'Chart (% of Operations)'!$B32),IF(AND($C$6="Monthly", $C$5&lt;&gt;"NHS Scotland"),SUMIFS(AllPublicationData!$E:$E,AllPublicationData!$A:$A,'Chart (% of Operations)'!$B32,AllPublicationData!$B:$B,'Chart (% of Operations)'!$C$5),IF(AND($C$6&lt;&gt;"Monthly",$C$5&lt;&gt;"NHS Scotland"),SUMIFS(AllPublicationData!$E:$E,AllPublicationData!$B:$B,'Chart (% of Operations)'!$C$5,AllPublicationData!$A:$A,"&lt;="&amp;'Chart (% of Operations)'!$B32,AllPublicationData!$A:$A,"&gt;="&amp;'Chart (% of Operations)'!$B43),IF(AND($C$6&lt;&gt;"Monthly",$C$5="NHS Scotland"),SUMIFS(AllPublicationData!$E:$E,AllPublicationData!$A:$A,"&lt;="&amp;'Chart (% of Operations)'!$B32,AllPublicationData!$A:$A,"&gt;="&amp;'Chart (% of Operations)'!$B43)))))</f>
        <v>287998</v>
      </c>
      <c r="D32" s="103">
        <f>IF(AND($C$6="Monthly", $C$5="NHS Scotland"),SUMIFS(AllPublicationData!F:F,AllPublicationData!$A:$A,'Chart (% of Operations)'!$B32),IF(AND($C$6="Monthly", $C$5&lt;&gt;"NHS Scotland"),SUMIFS(AllPublicationData!F:F,AllPublicationData!$A:$A,'Chart (% of Operations)'!$B32,AllPublicationData!$B:$B,'Chart (% of Operations)'!$C$5),IF(AND($C$6&lt;&gt;"Monthly",$C$5&lt;&gt;"NHS Scotland"),SUMIFS(AllPublicationData!F:F,AllPublicationData!$B:$B,'Chart (% of Operations)'!$C$5,AllPublicationData!$A:$A,"&lt;="&amp;'Chart (% of Operations)'!$B32,AllPublicationData!$A:$A,"&gt;="&amp;'Chart (% of Operations)'!$B43),IF(AND($C$6&lt;&gt;"Monthly",$C$5="NHS Scotland"),SUMIFS(AllPublicationData!F:F,AllPublicationData!$A:$A,"&lt;="&amp;'Chart (% of Operations)'!$B32,AllPublicationData!$A:$A,"&gt;="&amp;'Chart (% of Operations)'!$B43)))))</f>
        <v>25317</v>
      </c>
      <c r="E32" s="101">
        <f>D32/$C32</f>
        <v>8.7906860464308775E-2</v>
      </c>
      <c r="F32" s="103">
        <f>IF(AND($C$6="Monthly", $C$5="NHS Scotland"),SUMIFS(AllPublicationData!H:H,AllPublicationData!$A:$A,'Chart (% of Operations)'!$B32),IF(AND($C$6="Monthly", $C$5&lt;&gt;"NHS Scotland"),SUMIFS(AllPublicationData!H:H,AllPublicationData!$A:$A,'Chart (% of Operations)'!$B32,AllPublicationData!$B:$B,'Chart (% of Operations)'!$C$5),IF(AND($C$6&lt;&gt;"Monthly",$C$5&lt;&gt;"NHS Scotland"),SUMIFS(AllPublicationData!H:H,AllPublicationData!$B:$B,'Chart (% of Operations)'!$C$5,AllPublicationData!$A:$A,"&gt;="&amp;'Chart (% of Operations)'!$B43,AllPublicationData!$A:$A,"&lt;="&amp;'Chart (% of Operations)'!$B32),IF(AND($C$6&lt;&gt;"Monthly",$C$5="NHS Scotland"),SUMIFS(AllPublicationData!H:H,AllPublicationData!$A:$A,"&lt;="&amp;'Chart (% of Operations)'!$B32,AllPublicationData!$A:$A,"&gt;="&amp;'Chart (% of Operations)'!$B43)))))</f>
        <v>9069</v>
      </c>
      <c r="G32" s="101">
        <f>F32/$C32</f>
        <v>3.1489802012513973E-2</v>
      </c>
      <c r="H32" s="103">
        <f>IF(AND($C$6="Monthly", $C$5="NHS Scotland"),SUMIFS(AllPublicationData!I:I,AllPublicationData!$A:$A,'Chart (% of Operations)'!$B32),IF(AND($C$6="Monthly", $C$5&lt;&gt;"NHS Scotland"),SUMIFS(AllPublicationData!I:I,AllPublicationData!$A:$A,'Chart (% of Operations)'!$B32,AllPublicationData!$B:$B,'Chart (% of Operations)'!$C$5),IF(AND($C$6&lt;&gt;"Monthly",$C$5&lt;&gt;"NHS Scotland"),SUMIFS(AllPublicationData!I:I,AllPublicationData!$B:$B,'Chart (% of Operations)'!$C$5,AllPublicationData!$A:$A,"&lt;="&amp;'Chart (% of Operations)'!$B32,AllPublicationData!$A:$A,"&gt;="&amp;'Chart (% of Operations)'!$B43),IF(AND($C$6&lt;&gt;"Monthly",$C$5="NHS Scotland"),SUMIFS(AllPublicationData!I:I,AllPublicationData!$A:$A,"&lt;="&amp;'Chart (% of Operations)'!$B32,AllPublicationData!$A:$A,"&gt;="&amp;'Chart (% of Operations)'!$B43)))))</f>
        <v>6219</v>
      </c>
      <c r="I32" s="101">
        <f>H32/$C32</f>
        <v>2.1593899957638593E-2</v>
      </c>
      <c r="J32" s="103">
        <f>IF(AND($C$6="Monthly", $C$5="NHS Scotland"),SUMIFS(AllPublicationData!G:G,AllPublicationData!$A:$A,'Chart (% of Operations)'!$B32),IF(AND($C$6="Monthly", $C$5&lt;&gt;"NHS Scotland"),SUMIFS(AllPublicationData!G:G,AllPublicationData!$A:$A,'Chart (% of Operations)'!$B32,AllPublicationData!$B:$B,'Chart (% of Operations)'!$C$5),IF(AND($C$6&lt;&gt;"Monthly",$C$5&lt;&gt;"NHS Scotland"),SUMIFS(AllPublicationData!G:G,AllPublicationData!$B:$B,'Chart (% of Operations)'!$C$5,AllPublicationData!$A:$A,"&lt;="&amp;'Chart (% of Operations)'!$B32,AllPublicationData!$A:$A,"&gt;="&amp;'Chart (% of Operations)'!$B43),IF(AND($C$6&lt;&gt;"Monthly",$C$5="NHS Scotland"),SUMIFS(AllPublicationData!G:G,AllPublicationData!$A:$A,"&lt;="&amp;'Chart (% of Operations)'!$B32,AllPublicationData!$A:$A,"&gt;="&amp;'Chart (% of Operations)'!$B43)))))</f>
        <v>8747</v>
      </c>
      <c r="K32" s="101">
        <f>J32/$C32</f>
        <v>3.037173869262981E-2</v>
      </c>
      <c r="L32" s="103">
        <f>IF(AND($C$6="Monthly", $C$5="NHS Scotland"),SUMIFS(AllPublicationData!J:J,AllPublicationData!$A:$A,'Chart (% of Operations)'!$B32),IF(AND($C$6="Monthly", $C$5&lt;&gt;"NHS Scotland"),SUMIFS(AllPublicationData!J:J,AllPublicationData!$A:$A,'Chart (% of Operations)'!$B32,AllPublicationData!$B:$B,'Chart (% of Operations)'!$C$5),IF(AND($C$6&lt;&gt;"Monthly",$C$5&lt;&gt;"NHS Scotland"),SUMIFS(AllPublicationData!J:J,AllPublicationData!$B:$B,'Chart (% of Operations)'!$C$5,AllPublicationData!$A:$A,"&lt;="&amp;'Chart (% of Operations)'!$B32,AllPublicationData!$A:$A,"&gt;="&amp;'Chart (% of Operations)'!$B43),IF(AND($C$6&lt;&gt;"Monthly",$C$5="NHS Scotland"),SUMIFS(AllPublicationData!J:J,AllPublicationData!$A:$A,"&lt;="&amp;'Chart (% of Operations)'!$B32,AllPublicationData!$A:$A,"&gt;="&amp;'Chart (% of Operations)'!$B43)))))</f>
        <v>1282</v>
      </c>
      <c r="M32" s="100">
        <f>L32/$C32</f>
        <v>4.4514198015263998E-3</v>
      </c>
    </row>
    <row r="33" spans="2:13" x14ac:dyDescent="0.35">
      <c r="B33" s="104">
        <v>45383</v>
      </c>
      <c r="C33" s="102">
        <f>IF(AND($C$6="Monthly", $C$5="NHS Scotland"),SUMIFS(AllPublicationData!$E:$E,AllPublicationData!$A:$A,'Chart (% of Operations)'!$B33),IF(AND($C$6="Monthly", $C$5&lt;&gt;"NHS Scotland"),SUMIFS(AllPublicationData!$E:$E,AllPublicationData!$A:$A,'Chart (% of Operations)'!$B33,AllPublicationData!$B:$B,'Chart (% of Operations)'!$C$5),IF(AND($C$6&lt;&gt;"Monthly",$C$5&lt;&gt;"NHS Scotland"),SUMIFS(AllPublicationData!$E:$E,AllPublicationData!$B:$B,'Chart (% of Operations)'!$C$5,AllPublicationData!$A:$A,"&lt;="&amp;'Chart (% of Operations)'!$B33,AllPublicationData!$A:$A,"&gt;="&amp;'Chart (% of Operations)'!$B44),IF(AND($C$6&lt;&gt;"Monthly",$C$5="NHS Scotland"),SUMIFS(AllPublicationData!$E:$E,AllPublicationData!$A:$A,"&lt;="&amp;'Chart (% of Operations)'!$B33,AllPublicationData!$A:$A,"&gt;="&amp;'Chart (% of Operations)'!$B44)))))</f>
        <v>286466</v>
      </c>
      <c r="D33" s="103">
        <f>IF(AND($C$6="Monthly", $C$5="NHS Scotland"),SUMIFS(AllPublicationData!F:F,AllPublicationData!$A:$A,'Chart (% of Operations)'!$B33),IF(AND($C$6="Monthly", $C$5&lt;&gt;"NHS Scotland"),SUMIFS(AllPublicationData!F:F,AllPublicationData!$A:$A,'Chart (% of Operations)'!$B33,AllPublicationData!$B:$B,'Chart (% of Operations)'!$C$5),IF(AND($C$6&lt;&gt;"Monthly",$C$5&lt;&gt;"NHS Scotland"),SUMIFS(AllPublicationData!F:F,AllPublicationData!$B:$B,'Chart (% of Operations)'!$C$5,AllPublicationData!$A:$A,"&lt;="&amp;'Chart (% of Operations)'!$B33,AllPublicationData!$A:$A,"&gt;="&amp;'Chart (% of Operations)'!$B44),IF(AND($C$6&lt;&gt;"Monthly",$C$5="NHS Scotland"),SUMIFS(AllPublicationData!F:F,AllPublicationData!$A:$A,"&lt;="&amp;'Chart (% of Operations)'!$B33,AllPublicationData!$A:$A,"&gt;="&amp;'Chart (% of Operations)'!$B44)))))</f>
        <v>25293</v>
      </c>
      <c r="E33" s="101">
        <f t="shared" ref="E33:G96" si="0">D33/$C33</f>
        <v>8.8293200589249679E-2</v>
      </c>
      <c r="F33" s="103">
        <f>IF(AND($C$6="Monthly", $C$5="NHS Scotland"),SUMIFS(AllPublicationData!H:H,AllPublicationData!$A:$A,'Chart (% of Operations)'!$B33),IF(AND($C$6="Monthly", $C$5&lt;&gt;"NHS Scotland"),SUMIFS(AllPublicationData!H:H,AllPublicationData!$A:$A,'Chart (% of Operations)'!$B33,AllPublicationData!$B:$B,'Chart (% of Operations)'!$C$5),IF(AND($C$6&lt;&gt;"Monthly",$C$5&lt;&gt;"NHS Scotland"),SUMIFS(AllPublicationData!H:H,AllPublicationData!$B:$B,'Chart (% of Operations)'!$C$5,AllPublicationData!$A:$A,"&gt;="&amp;'Chart (% of Operations)'!$B44,AllPublicationData!$A:$A,"&lt;="&amp;'Chart (% of Operations)'!$B33),IF(AND($C$6&lt;&gt;"Monthly",$C$5="NHS Scotland"),SUMIFS(AllPublicationData!H:H,AllPublicationData!$A:$A,"&lt;="&amp;'Chart (% of Operations)'!$B33,AllPublicationData!$A:$A,"&gt;="&amp;'Chart (% of Operations)'!$B44)))))</f>
        <v>9039</v>
      </c>
      <c r="G33" s="101">
        <f t="shared" si="0"/>
        <v>3.1553482786787962E-2</v>
      </c>
      <c r="H33" s="103">
        <f>IF(AND($C$6="Monthly", $C$5="NHS Scotland"),SUMIFS(AllPublicationData!I:I,AllPublicationData!$A:$A,'Chart (% of Operations)'!$B33),IF(AND($C$6="Monthly", $C$5&lt;&gt;"NHS Scotland"),SUMIFS(AllPublicationData!I:I,AllPublicationData!$A:$A,'Chart (% of Operations)'!$B33,AllPublicationData!$B:$B,'Chart (% of Operations)'!$C$5),IF(AND($C$6&lt;&gt;"Monthly",$C$5&lt;&gt;"NHS Scotland"),SUMIFS(AllPublicationData!I:I,AllPublicationData!$B:$B,'Chart (% of Operations)'!$C$5,AllPublicationData!$A:$A,"&lt;="&amp;'Chart (% of Operations)'!$B33,AllPublicationData!$A:$A,"&gt;="&amp;'Chart (% of Operations)'!$B44),IF(AND($C$6&lt;&gt;"Monthly",$C$5="NHS Scotland"),SUMIFS(AllPublicationData!I:I,AllPublicationData!$A:$A,"&lt;="&amp;'Chart (% of Operations)'!$B33,AllPublicationData!$A:$A,"&gt;="&amp;'Chart (% of Operations)'!$B44)))))</f>
        <v>6233</v>
      </c>
      <c r="I33" s="101">
        <f t="shared" ref="I33" si="1">H33/$C33</f>
        <v>2.17582540336375E-2</v>
      </c>
      <c r="J33" s="103">
        <f>IF(AND($C$6="Monthly", $C$5="NHS Scotland"),SUMIFS(AllPublicationData!G:G,AllPublicationData!$A:$A,'Chart (% of Operations)'!$B33),IF(AND($C$6="Monthly", $C$5&lt;&gt;"NHS Scotland"),SUMIFS(AllPublicationData!G:G,AllPublicationData!$A:$A,'Chart (% of Operations)'!$B33,AllPublicationData!$B:$B,'Chart (% of Operations)'!$C$5),IF(AND($C$6&lt;&gt;"Monthly",$C$5&lt;&gt;"NHS Scotland"),SUMIFS(AllPublicationData!G:G,AllPublicationData!$B:$B,'Chart (% of Operations)'!$C$5,AllPublicationData!$A:$A,"&lt;="&amp;'Chart (% of Operations)'!$B33,AllPublicationData!$A:$A,"&gt;="&amp;'Chart (% of Operations)'!$B44),IF(AND($C$6&lt;&gt;"Monthly",$C$5="NHS Scotland"),SUMIFS(AllPublicationData!G:G,AllPublicationData!$A:$A,"&lt;="&amp;'Chart (% of Operations)'!$B33,AllPublicationData!$A:$A,"&gt;="&amp;'Chart (% of Operations)'!$B44)))))</f>
        <v>8741</v>
      </c>
      <c r="K33" s="101">
        <f t="shared" ref="K33" si="2">J33/$C33</f>
        <v>3.0513219718919522E-2</v>
      </c>
      <c r="L33" s="103">
        <f>IF(AND($C$6="Monthly", $C$5="NHS Scotland"),SUMIFS(AllPublicationData!J:J,AllPublicationData!$A:$A,'Chart (% of Operations)'!$B33),IF(AND($C$6="Monthly", $C$5&lt;&gt;"NHS Scotland"),SUMIFS(AllPublicationData!J:J,AllPublicationData!$A:$A,'Chart (% of Operations)'!$B33,AllPublicationData!$B:$B,'Chart (% of Operations)'!$C$5),IF(AND($C$6&lt;&gt;"Monthly",$C$5&lt;&gt;"NHS Scotland"),SUMIFS(AllPublicationData!J:J,AllPublicationData!$B:$B,'Chart (% of Operations)'!$C$5,AllPublicationData!$A:$A,"&lt;="&amp;'Chart (% of Operations)'!$B33,AllPublicationData!$A:$A,"&gt;="&amp;'Chart (% of Operations)'!$B44),IF(AND($C$6&lt;&gt;"Monthly",$C$5="NHS Scotland"),SUMIFS(AllPublicationData!J:J,AllPublicationData!$A:$A,"&lt;="&amp;'Chart (% of Operations)'!$B33,AllPublicationData!$A:$A,"&gt;="&amp;'Chart (% of Operations)'!$B44)))))</f>
        <v>1280</v>
      </c>
      <c r="M33" s="100">
        <f t="shared" ref="M33" si="3">L33/$C33</f>
        <v>4.4682440499047007E-3</v>
      </c>
    </row>
    <row r="34" spans="2:13" x14ac:dyDescent="0.35">
      <c r="B34" s="104">
        <v>45352</v>
      </c>
      <c r="C34" s="102">
        <f>IF(AND($C$6="Monthly", $C$5="NHS Scotland"),SUMIFS(AllPublicationData!$E:$E,AllPublicationData!$A:$A,'Chart (% of Operations)'!$B34),IF(AND($C$6="Monthly", $C$5&lt;&gt;"NHS Scotland"),SUMIFS(AllPublicationData!$E:$E,AllPublicationData!$A:$A,'Chart (% of Operations)'!$B34,AllPublicationData!$B:$B,'Chart (% of Operations)'!$C$5),IF(AND($C$6&lt;&gt;"Monthly",$C$5&lt;&gt;"NHS Scotland"),SUMIFS(AllPublicationData!$E:$E,AllPublicationData!$B:$B,'Chart (% of Operations)'!$C$5,AllPublicationData!$A:$A,"&lt;="&amp;'Chart (% of Operations)'!$B34,AllPublicationData!$A:$A,"&gt;="&amp;'Chart (% of Operations)'!$B45),IF(AND($C$6&lt;&gt;"Monthly",$C$5="NHS Scotland"),SUMIFS(AllPublicationData!$E:$E,AllPublicationData!$A:$A,"&lt;="&amp;'Chart (% of Operations)'!$B34,AllPublicationData!$A:$A,"&gt;="&amp;'Chart (% of Operations)'!$B45)))))</f>
        <v>282824</v>
      </c>
      <c r="D34" s="103">
        <f>IF(AND($C$6="Monthly", $C$5="NHS Scotland"),SUMIFS(AllPublicationData!F:F,AllPublicationData!$A:$A,'Chart (% of Operations)'!$B34),IF(AND($C$6="Monthly", $C$5&lt;&gt;"NHS Scotland"),SUMIFS(AllPublicationData!F:F,AllPublicationData!$A:$A,'Chart (% of Operations)'!$B34,AllPublicationData!$B:$B,'Chart (% of Operations)'!$C$5),IF(AND($C$6&lt;&gt;"Monthly",$C$5&lt;&gt;"NHS Scotland"),SUMIFS(AllPublicationData!F:F,AllPublicationData!$B:$B,'Chart (% of Operations)'!$C$5,AllPublicationData!$A:$A,"&lt;="&amp;'Chart (% of Operations)'!$B34,AllPublicationData!$A:$A,"&gt;="&amp;'Chart (% of Operations)'!$B45),IF(AND($C$6&lt;&gt;"Monthly",$C$5="NHS Scotland"),SUMIFS(AllPublicationData!F:F,AllPublicationData!$A:$A,"&lt;="&amp;'Chart (% of Operations)'!$B34,AllPublicationData!$A:$A,"&gt;="&amp;'Chart (% of Operations)'!$B45)))))</f>
        <v>25083</v>
      </c>
      <c r="E34" s="101">
        <f t="shared" si="0"/>
        <v>8.868766441320397E-2</v>
      </c>
      <c r="F34" s="103">
        <f>IF(AND($C$6="Monthly", $C$5="NHS Scotland"),SUMIFS(AllPublicationData!H:H,AllPublicationData!$A:$A,'Chart (% of Operations)'!$B34),IF(AND($C$6="Monthly", $C$5&lt;&gt;"NHS Scotland"),SUMIFS(AllPublicationData!H:H,AllPublicationData!$A:$A,'Chart (% of Operations)'!$B34,AllPublicationData!$B:$B,'Chart (% of Operations)'!$C$5),IF(AND($C$6&lt;&gt;"Monthly",$C$5&lt;&gt;"NHS Scotland"),SUMIFS(AllPublicationData!H:H,AllPublicationData!$B:$B,'Chart (% of Operations)'!$C$5,AllPublicationData!$A:$A,"&gt;="&amp;'Chart (% of Operations)'!$B45,AllPublicationData!$A:$A,"&lt;="&amp;'Chart (% of Operations)'!$B34),IF(AND($C$6&lt;&gt;"Monthly",$C$5="NHS Scotland"),SUMIFS(AllPublicationData!H:H,AllPublicationData!$A:$A,"&lt;="&amp;'Chart (% of Operations)'!$B34,AllPublicationData!$A:$A,"&gt;="&amp;'Chart (% of Operations)'!$B45)))))</f>
        <v>8897</v>
      </c>
      <c r="G34" s="101">
        <f t="shared" si="0"/>
        <v>3.145772635985631E-2</v>
      </c>
      <c r="H34" s="103">
        <f>IF(AND($C$6="Monthly", $C$5="NHS Scotland"),SUMIFS(AllPublicationData!I:I,AllPublicationData!$A:$A,'Chart (% of Operations)'!$B34),IF(AND($C$6="Monthly", $C$5&lt;&gt;"NHS Scotland"),SUMIFS(AllPublicationData!I:I,AllPublicationData!$A:$A,'Chart (% of Operations)'!$B34,AllPublicationData!$B:$B,'Chart (% of Operations)'!$C$5),IF(AND($C$6&lt;&gt;"Monthly",$C$5&lt;&gt;"NHS Scotland"),SUMIFS(AllPublicationData!I:I,AllPublicationData!$B:$B,'Chart (% of Operations)'!$C$5,AllPublicationData!$A:$A,"&lt;="&amp;'Chart (% of Operations)'!$B34,AllPublicationData!$A:$A,"&gt;="&amp;'Chart (% of Operations)'!$B45),IF(AND($C$6&lt;&gt;"Monthly",$C$5="NHS Scotland"),SUMIFS(AllPublicationData!I:I,AllPublicationData!$A:$A,"&lt;="&amp;'Chart (% of Operations)'!$B34,AllPublicationData!$A:$A,"&gt;="&amp;'Chart (% of Operations)'!$B45)))))</f>
        <v>6194</v>
      </c>
      <c r="I34" s="101">
        <f t="shared" ref="I34" si="4">H34/$C34</f>
        <v>2.1900545922552542E-2</v>
      </c>
      <c r="J34" s="103">
        <f>IF(AND($C$6="Monthly", $C$5="NHS Scotland"),SUMIFS(AllPublicationData!G:G,AllPublicationData!$A:$A,'Chart (% of Operations)'!$B34),IF(AND($C$6="Monthly", $C$5&lt;&gt;"NHS Scotland"),SUMIFS(AllPublicationData!G:G,AllPublicationData!$A:$A,'Chart (% of Operations)'!$B34,AllPublicationData!$B:$B,'Chart (% of Operations)'!$C$5),IF(AND($C$6&lt;&gt;"Monthly",$C$5&lt;&gt;"NHS Scotland"),SUMIFS(AllPublicationData!G:G,AllPublicationData!$B:$B,'Chart (% of Operations)'!$C$5,AllPublicationData!$A:$A,"&lt;="&amp;'Chart (% of Operations)'!$B34,AllPublicationData!$A:$A,"&gt;="&amp;'Chart (% of Operations)'!$B45),IF(AND($C$6&lt;&gt;"Monthly",$C$5="NHS Scotland"),SUMIFS(AllPublicationData!G:G,AllPublicationData!$A:$A,"&lt;="&amp;'Chart (% of Operations)'!$B34,AllPublicationData!$A:$A,"&gt;="&amp;'Chart (% of Operations)'!$B45)))))</f>
        <v>8699</v>
      </c>
      <c r="K34" s="101">
        <f t="shared" ref="K34" si="5">J34/$C34</f>
        <v>3.0757644330042713E-2</v>
      </c>
      <c r="L34" s="103">
        <f>IF(AND($C$6="Monthly", $C$5="NHS Scotland"),SUMIFS(AllPublicationData!J:J,AllPublicationData!$A:$A,'Chart (% of Operations)'!$B34),IF(AND($C$6="Monthly", $C$5&lt;&gt;"NHS Scotland"),SUMIFS(AllPublicationData!J:J,AllPublicationData!$A:$A,'Chart (% of Operations)'!$B34,AllPublicationData!$B:$B,'Chart (% of Operations)'!$C$5),IF(AND($C$6&lt;&gt;"Monthly",$C$5&lt;&gt;"NHS Scotland"),SUMIFS(AllPublicationData!J:J,AllPublicationData!$B:$B,'Chart (% of Operations)'!$C$5,AllPublicationData!$A:$A,"&lt;="&amp;'Chart (% of Operations)'!$B34,AllPublicationData!$A:$A,"&gt;="&amp;'Chart (% of Operations)'!$B45),IF(AND($C$6&lt;&gt;"Monthly",$C$5="NHS Scotland"),SUMIFS(AllPublicationData!J:J,AllPublicationData!$A:$A,"&lt;="&amp;'Chart (% of Operations)'!$B34,AllPublicationData!$A:$A,"&gt;="&amp;'Chart (% of Operations)'!$B45)))))</f>
        <v>1293</v>
      </c>
      <c r="M34" s="100">
        <f t="shared" ref="M34" si="6">L34/$C34</f>
        <v>4.5717478007524116E-3</v>
      </c>
    </row>
    <row r="35" spans="2:13" x14ac:dyDescent="0.35">
      <c r="B35" s="104">
        <v>45323</v>
      </c>
      <c r="C35" s="102">
        <f>IF(AND($C$6="Monthly", $C$5="NHS Scotland"),SUMIFS(AllPublicationData!$E:$E,AllPublicationData!$A:$A,'Chart (% of Operations)'!$B35),IF(AND($C$6="Monthly", $C$5&lt;&gt;"NHS Scotland"),SUMIFS(AllPublicationData!$E:$E,AllPublicationData!$A:$A,'Chart (% of Operations)'!$B35,AllPublicationData!$B:$B,'Chart (% of Operations)'!$C$5),IF(AND($C$6&lt;&gt;"Monthly",$C$5&lt;&gt;"NHS Scotland"),SUMIFS(AllPublicationData!$E:$E,AllPublicationData!$B:$B,'Chart (% of Operations)'!$C$5,AllPublicationData!$A:$A,"&lt;="&amp;'Chart (% of Operations)'!$B35,AllPublicationData!$A:$A,"&gt;="&amp;'Chart (% of Operations)'!$B46),IF(AND($C$6&lt;&gt;"Monthly",$C$5="NHS Scotland"),SUMIFS(AllPublicationData!$E:$E,AllPublicationData!$A:$A,"&lt;="&amp;'Chart (% of Operations)'!$B35,AllPublicationData!$A:$A,"&gt;="&amp;'Chart (% of Operations)'!$B46)))))</f>
        <v>284371</v>
      </c>
      <c r="D35" s="103">
        <f>IF(AND($C$6="Monthly", $C$5="NHS Scotland"),SUMIFS(AllPublicationData!F:F,AllPublicationData!$A:$A,'Chart (% of Operations)'!$B35),IF(AND($C$6="Monthly", $C$5&lt;&gt;"NHS Scotland"),SUMIFS(AllPublicationData!F:F,AllPublicationData!$A:$A,'Chart (% of Operations)'!$B35,AllPublicationData!$B:$B,'Chart (% of Operations)'!$C$5),IF(AND($C$6&lt;&gt;"Monthly",$C$5&lt;&gt;"NHS Scotland"),SUMIFS(AllPublicationData!F:F,AllPublicationData!$B:$B,'Chart (% of Operations)'!$C$5,AllPublicationData!$A:$A,"&lt;="&amp;'Chart (% of Operations)'!$B35,AllPublicationData!$A:$A,"&gt;="&amp;'Chart (% of Operations)'!$B46),IF(AND($C$6&lt;&gt;"Monthly",$C$5="NHS Scotland"),SUMIFS(AllPublicationData!F:F,AllPublicationData!$A:$A,"&lt;="&amp;'Chart (% of Operations)'!$B35,AllPublicationData!$A:$A,"&gt;="&amp;'Chart (% of Operations)'!$B46)))))</f>
        <v>25397</v>
      </c>
      <c r="E35" s="101">
        <f t="shared" si="0"/>
        <v>8.9309388088096187E-2</v>
      </c>
      <c r="F35" s="103">
        <f>IF(AND($C$6="Monthly", $C$5="NHS Scotland"),SUMIFS(AllPublicationData!H:H,AllPublicationData!$A:$A,'Chart (% of Operations)'!$B35),IF(AND($C$6="Monthly", $C$5&lt;&gt;"NHS Scotland"),SUMIFS(AllPublicationData!H:H,AllPublicationData!$A:$A,'Chart (% of Operations)'!$B35,AllPublicationData!$B:$B,'Chart (% of Operations)'!$C$5),IF(AND($C$6&lt;&gt;"Monthly",$C$5&lt;&gt;"NHS Scotland"),SUMIFS(AllPublicationData!H:H,AllPublicationData!$B:$B,'Chart (% of Operations)'!$C$5,AllPublicationData!$A:$A,"&gt;="&amp;'Chart (% of Operations)'!$B46,AllPublicationData!$A:$A,"&lt;="&amp;'Chart (% of Operations)'!$B35),IF(AND($C$6&lt;&gt;"Monthly",$C$5="NHS Scotland"),SUMIFS(AllPublicationData!H:H,AllPublicationData!$A:$A,"&lt;="&amp;'Chart (% of Operations)'!$B35,AllPublicationData!$A:$A,"&gt;="&amp;'Chart (% of Operations)'!$B46)))))</f>
        <v>8956</v>
      </c>
      <c r="G35" s="101">
        <f t="shared" si="0"/>
        <v>3.1494069367129562E-2</v>
      </c>
      <c r="H35" s="103">
        <f>IF(AND($C$6="Monthly", $C$5="NHS Scotland"),SUMIFS(AllPublicationData!I:I,AllPublicationData!$A:$A,'Chart (% of Operations)'!$B35),IF(AND($C$6="Monthly", $C$5&lt;&gt;"NHS Scotland"),SUMIFS(AllPublicationData!I:I,AllPublicationData!$A:$A,'Chart (% of Operations)'!$B35,AllPublicationData!$B:$B,'Chart (% of Operations)'!$C$5),IF(AND($C$6&lt;&gt;"Monthly",$C$5&lt;&gt;"NHS Scotland"),SUMIFS(AllPublicationData!I:I,AllPublicationData!$B:$B,'Chart (% of Operations)'!$C$5,AllPublicationData!$A:$A,"&lt;="&amp;'Chart (% of Operations)'!$B35,AllPublicationData!$A:$A,"&gt;="&amp;'Chart (% of Operations)'!$B46),IF(AND($C$6&lt;&gt;"Monthly",$C$5="NHS Scotland"),SUMIFS(AllPublicationData!I:I,AllPublicationData!$A:$A,"&lt;="&amp;'Chart (% of Operations)'!$B35,AllPublicationData!$A:$A,"&gt;="&amp;'Chart (% of Operations)'!$B46)))))</f>
        <v>6282</v>
      </c>
      <c r="I35" s="101">
        <f t="shared" ref="I35" si="7">H35/$C35</f>
        <v>2.2090860179132189E-2</v>
      </c>
      <c r="J35" s="103">
        <f>IF(AND($C$6="Monthly", $C$5="NHS Scotland"),SUMIFS(AllPublicationData!G:G,AllPublicationData!$A:$A,'Chart (% of Operations)'!$B35),IF(AND($C$6="Monthly", $C$5&lt;&gt;"NHS Scotland"),SUMIFS(AllPublicationData!G:G,AllPublicationData!$A:$A,'Chart (% of Operations)'!$B35,AllPublicationData!$B:$B,'Chart (% of Operations)'!$C$5),IF(AND($C$6&lt;&gt;"Monthly",$C$5&lt;&gt;"NHS Scotland"),SUMIFS(AllPublicationData!G:G,AllPublicationData!$B:$B,'Chart (% of Operations)'!$C$5,AllPublicationData!$A:$A,"&lt;="&amp;'Chart (% of Operations)'!$B35,AllPublicationData!$A:$A,"&gt;="&amp;'Chart (% of Operations)'!$B46),IF(AND($C$6&lt;&gt;"Monthly",$C$5="NHS Scotland"),SUMIFS(AllPublicationData!G:G,AllPublicationData!$A:$A,"&lt;="&amp;'Chart (% of Operations)'!$B35,AllPublicationData!$A:$A,"&gt;="&amp;'Chart (% of Operations)'!$B46)))))</f>
        <v>8855</v>
      </c>
      <c r="K35" s="101">
        <f t="shared" ref="K35" si="8">J35/$C35</f>
        <v>3.1138899536169301E-2</v>
      </c>
      <c r="L35" s="103">
        <f>IF(AND($C$6="Monthly", $C$5="NHS Scotland"),SUMIFS(AllPublicationData!J:J,AllPublicationData!$A:$A,'Chart (% of Operations)'!$B35),IF(AND($C$6="Monthly", $C$5&lt;&gt;"NHS Scotland"),SUMIFS(AllPublicationData!J:J,AllPublicationData!$A:$A,'Chart (% of Operations)'!$B35,AllPublicationData!$B:$B,'Chart (% of Operations)'!$C$5),IF(AND($C$6&lt;&gt;"Monthly",$C$5&lt;&gt;"NHS Scotland"),SUMIFS(AllPublicationData!J:J,AllPublicationData!$B:$B,'Chart (% of Operations)'!$C$5,AllPublicationData!$A:$A,"&lt;="&amp;'Chart (% of Operations)'!$B35,AllPublicationData!$A:$A,"&gt;="&amp;'Chart (% of Operations)'!$B46),IF(AND($C$6&lt;&gt;"Monthly",$C$5="NHS Scotland"),SUMIFS(AllPublicationData!J:J,AllPublicationData!$A:$A,"&lt;="&amp;'Chart (% of Operations)'!$B35,AllPublicationData!$A:$A,"&gt;="&amp;'Chart (% of Operations)'!$B46)))))</f>
        <v>1304</v>
      </c>
      <c r="M35" s="100">
        <f t="shared" ref="M35" si="9">L35/$C35</f>
        <v>4.5855590056651345E-3</v>
      </c>
    </row>
    <row r="36" spans="2:13" x14ac:dyDescent="0.35">
      <c r="B36" s="104">
        <v>45292</v>
      </c>
      <c r="C36" s="102">
        <f>IF(AND($C$6="Monthly", $C$5="NHS Scotland"),SUMIFS(AllPublicationData!$E:$E,AllPublicationData!$A:$A,'Chart (% of Operations)'!$B36),IF(AND($C$6="Monthly", $C$5&lt;&gt;"NHS Scotland"),SUMIFS(AllPublicationData!$E:$E,AllPublicationData!$A:$A,'Chart (% of Operations)'!$B36,AllPublicationData!$B:$B,'Chart (% of Operations)'!$C$5),IF(AND($C$6&lt;&gt;"Monthly",$C$5&lt;&gt;"NHS Scotland"),SUMIFS(AllPublicationData!$E:$E,AllPublicationData!$B:$B,'Chart (% of Operations)'!$C$5,AllPublicationData!$A:$A,"&lt;="&amp;'Chart (% of Operations)'!$B36,AllPublicationData!$A:$A,"&gt;="&amp;'Chart (% of Operations)'!$B47),IF(AND($C$6&lt;&gt;"Monthly",$C$5="NHS Scotland"),SUMIFS(AllPublicationData!$E:$E,AllPublicationData!$A:$A,"&lt;="&amp;'Chart (% of Operations)'!$B36,AllPublicationData!$A:$A,"&gt;="&amp;'Chart (% of Operations)'!$B47)))))</f>
        <v>281639</v>
      </c>
      <c r="D36" s="103">
        <f>IF(AND($C$6="Monthly", $C$5="NHS Scotland"),SUMIFS(AllPublicationData!F:F,AllPublicationData!$A:$A,'Chart (% of Operations)'!$B36),IF(AND($C$6="Monthly", $C$5&lt;&gt;"NHS Scotland"),SUMIFS(AllPublicationData!F:F,AllPublicationData!$A:$A,'Chart (% of Operations)'!$B36,AllPublicationData!$B:$B,'Chart (% of Operations)'!$C$5),IF(AND($C$6&lt;&gt;"Monthly",$C$5&lt;&gt;"NHS Scotland"),SUMIFS(AllPublicationData!F:F,AllPublicationData!$B:$B,'Chart (% of Operations)'!$C$5,AllPublicationData!$A:$A,"&lt;="&amp;'Chart (% of Operations)'!$B36,AllPublicationData!$A:$A,"&gt;="&amp;'Chart (% of Operations)'!$B47),IF(AND($C$6&lt;&gt;"Monthly",$C$5="NHS Scotland"),SUMIFS(AllPublicationData!F:F,AllPublicationData!$A:$A,"&lt;="&amp;'Chart (% of Operations)'!$B36,AllPublicationData!$A:$A,"&gt;="&amp;'Chart (% of Operations)'!$B47)))))</f>
        <v>25194</v>
      </c>
      <c r="E36" s="101">
        <f t="shared" si="0"/>
        <v>8.9454940544455852E-2</v>
      </c>
      <c r="F36" s="103">
        <f>IF(AND($C$6="Monthly", $C$5="NHS Scotland"),SUMIFS(AllPublicationData!H:H,AllPublicationData!$A:$A,'Chart (% of Operations)'!$B36),IF(AND($C$6="Monthly", $C$5&lt;&gt;"NHS Scotland"),SUMIFS(AllPublicationData!H:H,AllPublicationData!$A:$A,'Chart (% of Operations)'!$B36,AllPublicationData!$B:$B,'Chart (% of Operations)'!$C$5),IF(AND($C$6&lt;&gt;"Monthly",$C$5&lt;&gt;"NHS Scotland"),SUMIFS(AllPublicationData!H:H,AllPublicationData!$B:$B,'Chart (% of Operations)'!$C$5,AllPublicationData!$A:$A,"&gt;="&amp;'Chart (% of Operations)'!$B47,AllPublicationData!$A:$A,"&lt;="&amp;'Chart (% of Operations)'!$B36),IF(AND($C$6&lt;&gt;"Monthly",$C$5="NHS Scotland"),SUMIFS(AllPublicationData!H:H,AllPublicationData!$A:$A,"&lt;="&amp;'Chart (% of Operations)'!$B36,AllPublicationData!$A:$A,"&gt;="&amp;'Chart (% of Operations)'!$B47)))))</f>
        <v>8861</v>
      </c>
      <c r="G36" s="101">
        <f t="shared" si="0"/>
        <v>3.1462261973661317E-2</v>
      </c>
      <c r="H36" s="103">
        <f>IF(AND($C$6="Monthly", $C$5="NHS Scotland"),SUMIFS(AllPublicationData!I:I,AllPublicationData!$A:$A,'Chart (% of Operations)'!$B36),IF(AND($C$6="Monthly", $C$5&lt;&gt;"NHS Scotland"),SUMIFS(AllPublicationData!I:I,AllPublicationData!$A:$A,'Chart (% of Operations)'!$B36,AllPublicationData!$B:$B,'Chart (% of Operations)'!$C$5),IF(AND($C$6&lt;&gt;"Monthly",$C$5&lt;&gt;"NHS Scotland"),SUMIFS(AllPublicationData!I:I,AllPublicationData!$B:$B,'Chart (% of Operations)'!$C$5,AllPublicationData!$A:$A,"&lt;="&amp;'Chart (% of Operations)'!$B36,AllPublicationData!$A:$A,"&gt;="&amp;'Chart (% of Operations)'!$B47),IF(AND($C$6&lt;&gt;"Monthly",$C$5="NHS Scotland"),SUMIFS(AllPublicationData!I:I,AllPublicationData!$A:$A,"&lt;="&amp;'Chart (% of Operations)'!$B36,AllPublicationData!$A:$A,"&gt;="&amp;'Chart (% of Operations)'!$B47)))))</f>
        <v>6228</v>
      </c>
      <c r="I36" s="101">
        <f t="shared" ref="I36" si="10">H36/$C36</f>
        <v>2.2113414690437049E-2</v>
      </c>
      <c r="J36" s="103">
        <f>IF(AND($C$6="Monthly", $C$5="NHS Scotland"),SUMIFS(AllPublicationData!G:G,AllPublicationData!$A:$A,'Chart (% of Operations)'!$B36),IF(AND($C$6="Monthly", $C$5&lt;&gt;"NHS Scotland"),SUMIFS(AllPublicationData!G:G,AllPublicationData!$A:$A,'Chart (% of Operations)'!$B36,AllPublicationData!$B:$B,'Chart (% of Operations)'!$C$5),IF(AND($C$6&lt;&gt;"Monthly",$C$5&lt;&gt;"NHS Scotland"),SUMIFS(AllPublicationData!G:G,AllPublicationData!$B:$B,'Chart (% of Operations)'!$C$5,AllPublicationData!$A:$A,"&lt;="&amp;'Chart (% of Operations)'!$B36,AllPublicationData!$A:$A,"&gt;="&amp;'Chart (% of Operations)'!$B47),IF(AND($C$6&lt;&gt;"Monthly",$C$5="NHS Scotland"),SUMIFS(AllPublicationData!G:G,AllPublicationData!$A:$A,"&lt;="&amp;'Chart (% of Operations)'!$B36,AllPublicationData!$A:$A,"&gt;="&amp;'Chart (% of Operations)'!$B47)))))</f>
        <v>8847</v>
      </c>
      <c r="K36" s="101">
        <f t="shared" ref="K36" si="11">J36/$C36</f>
        <v>3.1412552948987892E-2</v>
      </c>
      <c r="L36" s="103">
        <f>IF(AND($C$6="Monthly", $C$5="NHS Scotland"),SUMIFS(AllPublicationData!J:J,AllPublicationData!$A:$A,'Chart (% of Operations)'!$B36),IF(AND($C$6="Monthly", $C$5&lt;&gt;"NHS Scotland"),SUMIFS(AllPublicationData!J:J,AllPublicationData!$A:$A,'Chart (% of Operations)'!$B36,AllPublicationData!$B:$B,'Chart (% of Operations)'!$C$5),IF(AND($C$6&lt;&gt;"Monthly",$C$5&lt;&gt;"NHS Scotland"),SUMIFS(AllPublicationData!J:J,AllPublicationData!$B:$B,'Chart (% of Operations)'!$C$5,AllPublicationData!$A:$A,"&lt;="&amp;'Chart (% of Operations)'!$B36,AllPublicationData!$A:$A,"&gt;="&amp;'Chart (% of Operations)'!$B47),IF(AND($C$6&lt;&gt;"Monthly",$C$5="NHS Scotland"),SUMIFS(AllPublicationData!J:J,AllPublicationData!$A:$A,"&lt;="&amp;'Chart (% of Operations)'!$B36,AllPublicationData!$A:$A,"&gt;="&amp;'Chart (% of Operations)'!$B47)))))</f>
        <v>1258</v>
      </c>
      <c r="M36" s="100">
        <f t="shared" ref="M36" si="12">L36/$C36</f>
        <v>4.4667109313695904E-3</v>
      </c>
    </row>
    <row r="37" spans="2:13" x14ac:dyDescent="0.35">
      <c r="B37" s="104">
        <v>45261</v>
      </c>
      <c r="C37" s="102">
        <f>IF(AND($C$6="Monthly", $C$5="NHS Scotland"),SUMIFS(AllPublicationData!$E:$E,AllPublicationData!$A:$A,'Chart (% of Operations)'!$B37),IF(AND($C$6="Monthly", $C$5&lt;&gt;"NHS Scotland"),SUMIFS(AllPublicationData!$E:$E,AllPublicationData!$A:$A,'Chart (% of Operations)'!$B37,AllPublicationData!$B:$B,'Chart (% of Operations)'!$C$5),IF(AND($C$6&lt;&gt;"Monthly",$C$5&lt;&gt;"NHS Scotland"),SUMIFS(AllPublicationData!$E:$E,AllPublicationData!$B:$B,'Chart (% of Operations)'!$C$5,AllPublicationData!$A:$A,"&lt;="&amp;'Chart (% of Operations)'!$B37,AllPublicationData!$A:$A,"&gt;="&amp;'Chart (% of Operations)'!$B48),IF(AND($C$6&lt;&gt;"Monthly",$C$5="NHS Scotland"),SUMIFS(AllPublicationData!$E:$E,AllPublicationData!$A:$A,"&lt;="&amp;'Chart (% of Operations)'!$B37,AllPublicationData!$A:$A,"&gt;="&amp;'Chart (% of Operations)'!$B48)))))</f>
        <v>278138</v>
      </c>
      <c r="D37" s="103">
        <f>IF(AND($C$6="Monthly", $C$5="NHS Scotland"),SUMIFS(AllPublicationData!F:F,AllPublicationData!$A:$A,'Chart (% of Operations)'!$B37),IF(AND($C$6="Monthly", $C$5&lt;&gt;"NHS Scotland"),SUMIFS(AllPublicationData!F:F,AllPublicationData!$A:$A,'Chart (% of Operations)'!$B37,AllPublicationData!$B:$B,'Chart (% of Operations)'!$C$5),IF(AND($C$6&lt;&gt;"Monthly",$C$5&lt;&gt;"NHS Scotland"),SUMIFS(AllPublicationData!F:F,AllPublicationData!$B:$B,'Chart (% of Operations)'!$C$5,AllPublicationData!$A:$A,"&lt;="&amp;'Chart (% of Operations)'!$B37,AllPublicationData!$A:$A,"&gt;="&amp;'Chart (% of Operations)'!$B48),IF(AND($C$6&lt;&gt;"Monthly",$C$5="NHS Scotland"),SUMIFS(AllPublicationData!F:F,AllPublicationData!$A:$A,"&lt;="&amp;'Chart (% of Operations)'!$B37,AllPublicationData!$A:$A,"&gt;="&amp;'Chart (% of Operations)'!$B48)))))</f>
        <v>24742</v>
      </c>
      <c r="E37" s="101">
        <f t="shared" si="0"/>
        <v>8.8955842064011387E-2</v>
      </c>
      <c r="F37" s="103">
        <f>IF(AND($C$6="Monthly", $C$5="NHS Scotland"),SUMIFS(AllPublicationData!H:H,AllPublicationData!$A:$A,'Chart (% of Operations)'!$B37),IF(AND($C$6="Monthly", $C$5&lt;&gt;"NHS Scotland"),SUMIFS(AllPublicationData!H:H,AllPublicationData!$A:$A,'Chart (% of Operations)'!$B37,AllPublicationData!$B:$B,'Chart (% of Operations)'!$C$5),IF(AND($C$6&lt;&gt;"Monthly",$C$5&lt;&gt;"NHS Scotland"),SUMIFS(AllPublicationData!H:H,AllPublicationData!$B:$B,'Chart (% of Operations)'!$C$5,AllPublicationData!$A:$A,"&gt;="&amp;'Chart (% of Operations)'!$B48,AllPublicationData!$A:$A,"&lt;="&amp;'Chart (% of Operations)'!$B37),IF(AND($C$6&lt;&gt;"Monthly",$C$5="NHS Scotland"),SUMIFS(AllPublicationData!H:H,AllPublicationData!$A:$A,"&lt;="&amp;'Chart (% of Operations)'!$B37,AllPublicationData!$A:$A,"&gt;="&amp;'Chart (% of Operations)'!$B48)))))</f>
        <v>8777</v>
      </c>
      <c r="G37" s="101">
        <f t="shared" si="0"/>
        <v>3.1556277818924422E-2</v>
      </c>
      <c r="H37" s="103">
        <f>IF(AND($C$6="Monthly", $C$5="NHS Scotland"),SUMIFS(AllPublicationData!I:I,AllPublicationData!$A:$A,'Chart (% of Operations)'!$B37),IF(AND($C$6="Monthly", $C$5&lt;&gt;"NHS Scotland"),SUMIFS(AllPublicationData!I:I,AllPublicationData!$A:$A,'Chart (% of Operations)'!$B37,AllPublicationData!$B:$B,'Chart (% of Operations)'!$C$5),IF(AND($C$6&lt;&gt;"Monthly",$C$5&lt;&gt;"NHS Scotland"),SUMIFS(AllPublicationData!I:I,AllPublicationData!$B:$B,'Chart (% of Operations)'!$C$5,AllPublicationData!$A:$A,"&lt;="&amp;'Chart (% of Operations)'!$B37,AllPublicationData!$A:$A,"&gt;="&amp;'Chart (% of Operations)'!$B48),IF(AND($C$6&lt;&gt;"Monthly",$C$5="NHS Scotland"),SUMIFS(AllPublicationData!I:I,AllPublicationData!$A:$A,"&lt;="&amp;'Chart (% of Operations)'!$B37,AllPublicationData!$A:$A,"&gt;="&amp;'Chart (% of Operations)'!$B48)))))</f>
        <v>6070</v>
      </c>
      <c r="I37" s="101">
        <f t="shared" ref="I37" si="13">H37/$C37</f>
        <v>2.1823699027101656E-2</v>
      </c>
      <c r="J37" s="103">
        <f>IF(AND($C$6="Monthly", $C$5="NHS Scotland"),SUMIFS(AllPublicationData!G:G,AllPublicationData!$A:$A,'Chart (% of Operations)'!$B37),IF(AND($C$6="Monthly", $C$5&lt;&gt;"NHS Scotland"),SUMIFS(AllPublicationData!G:G,AllPublicationData!$A:$A,'Chart (% of Operations)'!$B37,AllPublicationData!$B:$B,'Chart (% of Operations)'!$C$5),IF(AND($C$6&lt;&gt;"Monthly",$C$5&lt;&gt;"NHS Scotland"),SUMIFS(AllPublicationData!G:G,AllPublicationData!$B:$B,'Chart (% of Operations)'!$C$5,AllPublicationData!$A:$A,"&lt;="&amp;'Chart (% of Operations)'!$B37,AllPublicationData!$A:$A,"&gt;="&amp;'Chart (% of Operations)'!$B48),IF(AND($C$6&lt;&gt;"Monthly",$C$5="NHS Scotland"),SUMIFS(AllPublicationData!G:G,AllPublicationData!$A:$A,"&lt;="&amp;'Chart (% of Operations)'!$B37,AllPublicationData!$A:$A,"&gt;="&amp;'Chart (% of Operations)'!$B48)))))</f>
        <v>8762</v>
      </c>
      <c r="K37" s="101">
        <f t="shared" ref="K37" si="14">J37/$C37</f>
        <v>3.150234775543076E-2</v>
      </c>
      <c r="L37" s="103">
        <f>IF(AND($C$6="Monthly", $C$5="NHS Scotland"),SUMIFS(AllPublicationData!J:J,AllPublicationData!$A:$A,'Chart (% of Operations)'!$B37),IF(AND($C$6="Monthly", $C$5&lt;&gt;"NHS Scotland"),SUMIFS(AllPublicationData!J:J,AllPublicationData!$A:$A,'Chart (% of Operations)'!$B37,AllPublicationData!$B:$B,'Chart (% of Operations)'!$C$5),IF(AND($C$6&lt;&gt;"Monthly",$C$5&lt;&gt;"NHS Scotland"),SUMIFS(AllPublicationData!J:J,AllPublicationData!$B:$B,'Chart (% of Operations)'!$C$5,AllPublicationData!$A:$A,"&lt;="&amp;'Chart (% of Operations)'!$B37,AllPublicationData!$A:$A,"&gt;="&amp;'Chart (% of Operations)'!$B48),IF(AND($C$6&lt;&gt;"Monthly",$C$5="NHS Scotland"),SUMIFS(AllPublicationData!J:J,AllPublicationData!$A:$A,"&lt;="&amp;'Chart (% of Operations)'!$B37,AllPublicationData!$A:$A,"&gt;="&amp;'Chart (% of Operations)'!$B48)))))</f>
        <v>1130</v>
      </c>
      <c r="M37" s="100">
        <f t="shared" ref="M37" si="15">L37/$C37</f>
        <v>4.062731449855827E-3</v>
      </c>
    </row>
    <row r="38" spans="2:13" x14ac:dyDescent="0.35">
      <c r="B38" s="104">
        <v>45231</v>
      </c>
      <c r="C38" s="102">
        <f>IF(AND($C$6="Monthly", $C$5="NHS Scotland"),SUMIFS(AllPublicationData!$E:$E,AllPublicationData!$A:$A,'Chart (% of Operations)'!$B38),IF(AND($C$6="Monthly", $C$5&lt;&gt;"NHS Scotland"),SUMIFS(AllPublicationData!$E:$E,AllPublicationData!$A:$A,'Chart (% of Operations)'!$B38,AllPublicationData!$B:$B,'Chart (% of Operations)'!$C$5),IF(AND($C$6&lt;&gt;"Monthly",$C$5&lt;&gt;"NHS Scotland"),SUMIFS(AllPublicationData!$E:$E,AllPublicationData!$B:$B,'Chart (% of Operations)'!$C$5,AllPublicationData!$A:$A,"&lt;="&amp;'Chart (% of Operations)'!$B38,AllPublicationData!$A:$A,"&gt;="&amp;'Chart (% of Operations)'!$B49),IF(AND($C$6&lt;&gt;"Monthly",$C$5="NHS Scotland"),SUMIFS(AllPublicationData!$E:$E,AllPublicationData!$A:$A,"&lt;="&amp;'Chart (% of Operations)'!$B38,AllPublicationData!$A:$A,"&gt;="&amp;'Chart (% of Operations)'!$B49)))))</f>
        <v>277730</v>
      </c>
      <c r="D38" s="103">
        <f>IF(AND($C$6="Monthly", $C$5="NHS Scotland"),SUMIFS(AllPublicationData!F:F,AllPublicationData!$A:$A,'Chart (% of Operations)'!$B38),IF(AND($C$6="Monthly", $C$5&lt;&gt;"NHS Scotland"),SUMIFS(AllPublicationData!F:F,AllPublicationData!$A:$A,'Chart (% of Operations)'!$B38,AllPublicationData!$B:$B,'Chart (% of Operations)'!$C$5),IF(AND($C$6&lt;&gt;"Monthly",$C$5&lt;&gt;"NHS Scotland"),SUMIFS(AllPublicationData!F:F,AllPublicationData!$B:$B,'Chart (% of Operations)'!$C$5,AllPublicationData!$A:$A,"&lt;="&amp;'Chart (% of Operations)'!$B38,AllPublicationData!$A:$A,"&gt;="&amp;'Chart (% of Operations)'!$B49),IF(AND($C$6&lt;&gt;"Monthly",$C$5="NHS Scotland"),SUMIFS(AllPublicationData!F:F,AllPublicationData!$A:$A,"&lt;="&amp;'Chart (% of Operations)'!$B38,AllPublicationData!$A:$A,"&gt;="&amp;'Chart (% of Operations)'!$B49)))))</f>
        <v>25097</v>
      </c>
      <c r="E38" s="101">
        <f t="shared" si="0"/>
        <v>9.0364742735750556E-2</v>
      </c>
      <c r="F38" s="103">
        <f>IF(AND($C$6="Monthly", $C$5="NHS Scotland"),SUMIFS(AllPublicationData!H:H,AllPublicationData!$A:$A,'Chart (% of Operations)'!$B38),IF(AND($C$6="Monthly", $C$5&lt;&gt;"NHS Scotland"),SUMIFS(AllPublicationData!H:H,AllPublicationData!$A:$A,'Chart (% of Operations)'!$B38,AllPublicationData!$B:$B,'Chart (% of Operations)'!$C$5),IF(AND($C$6&lt;&gt;"Monthly",$C$5&lt;&gt;"NHS Scotland"),SUMIFS(AllPublicationData!H:H,AllPublicationData!$B:$B,'Chart (% of Operations)'!$C$5,AllPublicationData!$A:$A,"&gt;="&amp;'Chart (% of Operations)'!$B49,AllPublicationData!$A:$A,"&lt;="&amp;'Chart (% of Operations)'!$B38),IF(AND($C$6&lt;&gt;"Monthly",$C$5="NHS Scotland"),SUMIFS(AllPublicationData!H:H,AllPublicationData!$A:$A,"&lt;="&amp;'Chart (% of Operations)'!$B38,AllPublicationData!$A:$A,"&gt;="&amp;'Chart (% of Operations)'!$B49)))))</f>
        <v>8733</v>
      </c>
      <c r="G38" s="101">
        <f t="shared" si="0"/>
        <v>3.1444208403845458E-2</v>
      </c>
      <c r="H38" s="103">
        <f>IF(AND($C$6="Monthly", $C$5="NHS Scotland"),SUMIFS(AllPublicationData!I:I,AllPublicationData!$A:$A,'Chart (% of Operations)'!$B38),IF(AND($C$6="Monthly", $C$5&lt;&gt;"NHS Scotland"),SUMIFS(AllPublicationData!I:I,AllPublicationData!$A:$A,'Chart (% of Operations)'!$B38,AllPublicationData!$B:$B,'Chart (% of Operations)'!$C$5),IF(AND($C$6&lt;&gt;"Monthly",$C$5&lt;&gt;"NHS Scotland"),SUMIFS(AllPublicationData!I:I,AllPublicationData!$B:$B,'Chart (% of Operations)'!$C$5,AllPublicationData!$A:$A,"&lt;="&amp;'Chart (% of Operations)'!$B38,AllPublicationData!$A:$A,"&gt;="&amp;'Chart (% of Operations)'!$B49),IF(AND($C$6&lt;&gt;"Monthly",$C$5="NHS Scotland"),SUMIFS(AllPublicationData!I:I,AllPublicationData!$A:$A,"&lt;="&amp;'Chart (% of Operations)'!$B38,AllPublicationData!$A:$A,"&gt;="&amp;'Chart (% of Operations)'!$B49)))))</f>
        <v>6279</v>
      </c>
      <c r="I38" s="101">
        <f t="shared" ref="I38" si="16">H38/$C38</f>
        <v>2.2608288625643611E-2</v>
      </c>
      <c r="J38" s="103">
        <f>IF(AND($C$6="Monthly", $C$5="NHS Scotland"),SUMIFS(AllPublicationData!G:G,AllPublicationData!$A:$A,'Chart (% of Operations)'!$B38),IF(AND($C$6="Monthly", $C$5&lt;&gt;"NHS Scotland"),SUMIFS(AllPublicationData!G:G,AllPublicationData!$A:$A,'Chart (% of Operations)'!$B38,AllPublicationData!$B:$B,'Chart (% of Operations)'!$C$5),IF(AND($C$6&lt;&gt;"Monthly",$C$5&lt;&gt;"NHS Scotland"),SUMIFS(AllPublicationData!G:G,AllPublicationData!$B:$B,'Chart (% of Operations)'!$C$5,AllPublicationData!$A:$A,"&lt;="&amp;'Chart (% of Operations)'!$B38,AllPublicationData!$A:$A,"&gt;="&amp;'Chart (% of Operations)'!$B49),IF(AND($C$6&lt;&gt;"Monthly",$C$5="NHS Scotland"),SUMIFS(AllPublicationData!G:G,AllPublicationData!$A:$A,"&lt;="&amp;'Chart (% of Operations)'!$B38,AllPublicationData!$A:$A,"&gt;="&amp;'Chart (% of Operations)'!$B49)))))</f>
        <v>8898</v>
      </c>
      <c r="K38" s="101">
        <f t="shared" ref="K38" si="17">J38/$C38</f>
        <v>3.203831058942138E-2</v>
      </c>
      <c r="L38" s="103">
        <f>IF(AND($C$6="Monthly", $C$5="NHS Scotland"),SUMIFS(AllPublicationData!J:J,AllPublicationData!$A:$A,'Chart (% of Operations)'!$B38),IF(AND($C$6="Monthly", $C$5&lt;&gt;"NHS Scotland"),SUMIFS(AllPublicationData!J:J,AllPublicationData!$A:$A,'Chart (% of Operations)'!$B38,AllPublicationData!$B:$B,'Chart (% of Operations)'!$C$5),IF(AND($C$6&lt;&gt;"Monthly",$C$5&lt;&gt;"NHS Scotland"),SUMIFS(AllPublicationData!J:J,AllPublicationData!$B:$B,'Chart (% of Operations)'!$C$5,AllPublicationData!$A:$A,"&lt;="&amp;'Chart (% of Operations)'!$B38,AllPublicationData!$A:$A,"&gt;="&amp;'Chart (% of Operations)'!$B49),IF(AND($C$6&lt;&gt;"Monthly",$C$5="NHS Scotland"),SUMIFS(AllPublicationData!J:J,AllPublicationData!$A:$A,"&lt;="&amp;'Chart (% of Operations)'!$B38,AllPublicationData!$A:$A,"&gt;="&amp;'Chart (% of Operations)'!$B49)))))</f>
        <v>1184</v>
      </c>
      <c r="M38" s="100">
        <f t="shared" ref="M38" si="18">L38/$C38</f>
        <v>4.263133258920534E-3</v>
      </c>
    </row>
    <row r="39" spans="2:13" x14ac:dyDescent="0.35">
      <c r="B39" s="104">
        <v>45200</v>
      </c>
      <c r="C39" s="102">
        <f>IF(AND($C$6="Monthly", $C$5="NHS Scotland"),SUMIFS(AllPublicationData!$E:$E,AllPublicationData!$A:$A,'Chart (% of Operations)'!$B39),IF(AND($C$6="Monthly", $C$5&lt;&gt;"NHS Scotland"),SUMIFS(AllPublicationData!$E:$E,AllPublicationData!$A:$A,'Chart (% of Operations)'!$B39,AllPublicationData!$B:$B,'Chart (% of Operations)'!$C$5),IF(AND($C$6&lt;&gt;"Monthly",$C$5&lt;&gt;"NHS Scotland"),SUMIFS(AllPublicationData!$E:$E,AllPublicationData!$B:$B,'Chart (% of Operations)'!$C$5,AllPublicationData!$A:$A,"&lt;="&amp;'Chart (% of Operations)'!$B39,AllPublicationData!$A:$A,"&gt;="&amp;'Chart (% of Operations)'!$B50),IF(AND($C$6&lt;&gt;"Monthly",$C$5="NHS Scotland"),SUMIFS(AllPublicationData!$E:$E,AllPublicationData!$A:$A,"&lt;="&amp;'Chart (% of Operations)'!$B39,AllPublicationData!$A:$A,"&gt;="&amp;'Chart (% of Operations)'!$B50)))))</f>
        <v>276905</v>
      </c>
      <c r="D39" s="103">
        <f>IF(AND($C$6="Monthly", $C$5="NHS Scotland"),SUMIFS(AllPublicationData!F:F,AllPublicationData!$A:$A,'Chart (% of Operations)'!$B39),IF(AND($C$6="Monthly", $C$5&lt;&gt;"NHS Scotland"),SUMIFS(AllPublicationData!F:F,AllPublicationData!$A:$A,'Chart (% of Operations)'!$B39,AllPublicationData!$B:$B,'Chart (% of Operations)'!$C$5),IF(AND($C$6&lt;&gt;"Monthly",$C$5&lt;&gt;"NHS Scotland"),SUMIFS(AllPublicationData!F:F,AllPublicationData!$B:$B,'Chart (% of Operations)'!$C$5,AllPublicationData!$A:$A,"&lt;="&amp;'Chart (% of Operations)'!$B39,AllPublicationData!$A:$A,"&gt;="&amp;'Chart (% of Operations)'!$B50),IF(AND($C$6&lt;&gt;"Monthly",$C$5="NHS Scotland"),SUMIFS(AllPublicationData!F:F,AllPublicationData!$A:$A,"&lt;="&amp;'Chart (% of Operations)'!$B39,AllPublicationData!$A:$A,"&gt;="&amp;'Chart (% of Operations)'!$B50)))))</f>
        <v>25074</v>
      </c>
      <c r="E39" s="101">
        <f t="shared" si="0"/>
        <v>9.0550910962243367E-2</v>
      </c>
      <c r="F39" s="103">
        <f>IF(AND($C$6="Monthly", $C$5="NHS Scotland"),SUMIFS(AllPublicationData!H:H,AllPublicationData!$A:$A,'Chart (% of Operations)'!$B39),IF(AND($C$6="Monthly", $C$5&lt;&gt;"NHS Scotland"),SUMIFS(AllPublicationData!H:H,AllPublicationData!$A:$A,'Chart (% of Operations)'!$B39,AllPublicationData!$B:$B,'Chart (% of Operations)'!$C$5),IF(AND($C$6&lt;&gt;"Monthly",$C$5&lt;&gt;"NHS Scotland"),SUMIFS(AllPublicationData!H:H,AllPublicationData!$B:$B,'Chart (% of Operations)'!$C$5,AllPublicationData!$A:$A,"&gt;="&amp;'Chart (% of Operations)'!$B50,AllPublicationData!$A:$A,"&lt;="&amp;'Chart (% of Operations)'!$B39),IF(AND($C$6&lt;&gt;"Monthly",$C$5="NHS Scotland"),SUMIFS(AllPublicationData!H:H,AllPublicationData!$A:$A,"&lt;="&amp;'Chart (% of Operations)'!$B39,AllPublicationData!$A:$A,"&gt;="&amp;'Chart (% of Operations)'!$B50)))))</f>
        <v>8750</v>
      </c>
      <c r="G39" s="101">
        <f t="shared" si="0"/>
        <v>3.1599284953323342E-2</v>
      </c>
      <c r="H39" s="103">
        <f>IF(AND($C$6="Monthly", $C$5="NHS Scotland"),SUMIFS(AllPublicationData!I:I,AllPublicationData!$A:$A,'Chart (% of Operations)'!$B39),IF(AND($C$6="Monthly", $C$5&lt;&gt;"NHS Scotland"),SUMIFS(AllPublicationData!I:I,AllPublicationData!$A:$A,'Chart (% of Operations)'!$B39,AllPublicationData!$B:$B,'Chart (% of Operations)'!$C$5),IF(AND($C$6&lt;&gt;"Monthly",$C$5&lt;&gt;"NHS Scotland"),SUMIFS(AllPublicationData!I:I,AllPublicationData!$B:$B,'Chart (% of Operations)'!$C$5,AllPublicationData!$A:$A,"&lt;="&amp;'Chart (% of Operations)'!$B39,AllPublicationData!$A:$A,"&gt;="&amp;'Chart (% of Operations)'!$B50),IF(AND($C$6&lt;&gt;"Monthly",$C$5="NHS Scotland"),SUMIFS(AllPublicationData!I:I,AllPublicationData!$A:$A,"&lt;="&amp;'Chart (% of Operations)'!$B39,AllPublicationData!$A:$A,"&gt;="&amp;'Chart (% of Operations)'!$B50)))))</f>
        <v>6234</v>
      </c>
      <c r="I39" s="101">
        <f t="shared" ref="I39" si="19">H39/$C39</f>
        <v>2.2513136274173454E-2</v>
      </c>
      <c r="J39" s="103">
        <f>IF(AND($C$6="Monthly", $C$5="NHS Scotland"),SUMIFS(AllPublicationData!G:G,AllPublicationData!$A:$A,'Chart (% of Operations)'!$B39),IF(AND($C$6="Monthly", $C$5&lt;&gt;"NHS Scotland"),SUMIFS(AllPublicationData!G:G,AllPublicationData!$A:$A,'Chart (% of Operations)'!$B39,AllPublicationData!$B:$B,'Chart (% of Operations)'!$C$5),IF(AND($C$6&lt;&gt;"Monthly",$C$5&lt;&gt;"NHS Scotland"),SUMIFS(AllPublicationData!G:G,AllPublicationData!$B:$B,'Chart (% of Operations)'!$C$5,AllPublicationData!$A:$A,"&lt;="&amp;'Chart (% of Operations)'!$B39,AllPublicationData!$A:$A,"&gt;="&amp;'Chart (% of Operations)'!$B50),IF(AND($C$6&lt;&gt;"Monthly",$C$5="NHS Scotland"),SUMIFS(AllPublicationData!G:G,AllPublicationData!$A:$A,"&lt;="&amp;'Chart (% of Operations)'!$B39,AllPublicationData!$A:$A,"&gt;="&amp;'Chart (% of Operations)'!$B50)))))</f>
        <v>8909</v>
      </c>
      <c r="K39" s="101">
        <f t="shared" ref="K39" si="20">J39/$C39</f>
        <v>3.2173489102760876E-2</v>
      </c>
      <c r="L39" s="103">
        <f>IF(AND($C$6="Monthly", $C$5="NHS Scotland"),SUMIFS(AllPublicationData!J:J,AllPublicationData!$A:$A,'Chart (% of Operations)'!$B39),IF(AND($C$6="Monthly", $C$5&lt;&gt;"NHS Scotland"),SUMIFS(AllPublicationData!J:J,AllPublicationData!$A:$A,'Chart (% of Operations)'!$B39,AllPublicationData!$B:$B,'Chart (% of Operations)'!$C$5),IF(AND($C$6&lt;&gt;"Monthly",$C$5&lt;&gt;"NHS Scotland"),SUMIFS(AllPublicationData!J:J,AllPublicationData!$B:$B,'Chart (% of Operations)'!$C$5,AllPublicationData!$A:$A,"&lt;="&amp;'Chart (% of Operations)'!$B39,AllPublicationData!$A:$A,"&gt;="&amp;'Chart (% of Operations)'!$B50),IF(AND($C$6&lt;&gt;"Monthly",$C$5="NHS Scotland"),SUMIFS(AllPublicationData!J:J,AllPublicationData!$A:$A,"&lt;="&amp;'Chart (% of Operations)'!$B39,AllPublicationData!$A:$A,"&gt;="&amp;'Chart (% of Operations)'!$B50)))))</f>
        <v>1178</v>
      </c>
      <c r="M39" s="100">
        <f t="shared" ref="M39" si="21">L39/$C39</f>
        <v>4.2541665914302739E-3</v>
      </c>
    </row>
    <row r="40" spans="2:13" x14ac:dyDescent="0.35">
      <c r="B40" s="104">
        <v>45170</v>
      </c>
      <c r="C40" s="102">
        <f>IF(AND($C$6="Monthly", $C$5="NHS Scotland"),SUMIFS(AllPublicationData!$E:$E,AllPublicationData!$A:$A,'Chart (% of Operations)'!$B40),IF(AND($C$6="Monthly", $C$5&lt;&gt;"NHS Scotland"),SUMIFS(AllPublicationData!$E:$E,AllPublicationData!$A:$A,'Chart (% of Operations)'!$B40,AllPublicationData!$B:$B,'Chart (% of Operations)'!$C$5),IF(AND($C$6&lt;&gt;"Monthly",$C$5&lt;&gt;"NHS Scotland"),SUMIFS(AllPublicationData!$E:$E,AllPublicationData!$B:$B,'Chart (% of Operations)'!$C$5,AllPublicationData!$A:$A,"&lt;="&amp;'Chart (% of Operations)'!$B40,AllPublicationData!$A:$A,"&gt;="&amp;'Chart (% of Operations)'!$B51),IF(AND($C$6&lt;&gt;"Monthly",$C$5="NHS Scotland"),SUMIFS(AllPublicationData!$E:$E,AllPublicationData!$A:$A,"&lt;="&amp;'Chart (% of Operations)'!$B40,AllPublicationData!$A:$A,"&gt;="&amp;'Chart (% of Operations)'!$B51)))))</f>
        <v>275033</v>
      </c>
      <c r="D40" s="103">
        <f>IF(AND($C$6="Monthly", $C$5="NHS Scotland"),SUMIFS(AllPublicationData!F:F,AllPublicationData!$A:$A,'Chart (% of Operations)'!$B40),IF(AND($C$6="Monthly", $C$5&lt;&gt;"NHS Scotland"),SUMIFS(AllPublicationData!F:F,AllPublicationData!$A:$A,'Chart (% of Operations)'!$B40,AllPublicationData!$B:$B,'Chart (% of Operations)'!$C$5),IF(AND($C$6&lt;&gt;"Monthly",$C$5&lt;&gt;"NHS Scotland"),SUMIFS(AllPublicationData!F:F,AllPublicationData!$B:$B,'Chart (% of Operations)'!$C$5,AllPublicationData!$A:$A,"&lt;="&amp;'Chart (% of Operations)'!$B40,AllPublicationData!$A:$A,"&gt;="&amp;'Chart (% of Operations)'!$B51),IF(AND($C$6&lt;&gt;"Monthly",$C$5="NHS Scotland"),SUMIFS(AllPublicationData!F:F,AllPublicationData!$A:$A,"&lt;="&amp;'Chart (% of Operations)'!$B40,AllPublicationData!$A:$A,"&gt;="&amp;'Chart (% of Operations)'!$B51)))))</f>
        <v>24888</v>
      </c>
      <c r="E40" s="101">
        <f t="shared" si="0"/>
        <v>9.0490959266706181E-2</v>
      </c>
      <c r="F40" s="103">
        <f>IF(AND($C$6="Monthly", $C$5="NHS Scotland"),SUMIFS(AllPublicationData!H:H,AllPublicationData!$A:$A,'Chart (% of Operations)'!$B40),IF(AND($C$6="Monthly", $C$5&lt;&gt;"NHS Scotland"),SUMIFS(AllPublicationData!H:H,AllPublicationData!$A:$A,'Chart (% of Operations)'!$B40,AllPublicationData!$B:$B,'Chart (% of Operations)'!$C$5),IF(AND($C$6&lt;&gt;"Monthly",$C$5&lt;&gt;"NHS Scotland"),SUMIFS(AllPublicationData!H:H,AllPublicationData!$B:$B,'Chart (% of Operations)'!$C$5,AllPublicationData!$A:$A,"&gt;="&amp;'Chart (% of Operations)'!$B51,AllPublicationData!$A:$A,"&lt;="&amp;'Chart (% of Operations)'!$B40),IF(AND($C$6&lt;&gt;"Monthly",$C$5="NHS Scotland"),SUMIFS(AllPublicationData!H:H,AllPublicationData!$A:$A,"&lt;="&amp;'Chart (% of Operations)'!$B40,AllPublicationData!$A:$A,"&gt;="&amp;'Chart (% of Operations)'!$B51)))))</f>
        <v>8656</v>
      </c>
      <c r="G40" s="101">
        <f t="shared" si="0"/>
        <v>3.1472586925932522E-2</v>
      </c>
      <c r="H40" s="103">
        <f>IF(AND($C$6="Monthly", $C$5="NHS Scotland"),SUMIFS(AllPublicationData!I:I,AllPublicationData!$A:$A,'Chart (% of Operations)'!$B40),IF(AND($C$6="Monthly", $C$5&lt;&gt;"NHS Scotland"),SUMIFS(AllPublicationData!I:I,AllPublicationData!$A:$A,'Chart (% of Operations)'!$B40,AllPublicationData!$B:$B,'Chart (% of Operations)'!$C$5),IF(AND($C$6&lt;&gt;"Monthly",$C$5&lt;&gt;"NHS Scotland"),SUMIFS(AllPublicationData!I:I,AllPublicationData!$B:$B,'Chart (% of Operations)'!$C$5,AllPublicationData!$A:$A,"&lt;="&amp;'Chart (% of Operations)'!$B40,AllPublicationData!$A:$A,"&gt;="&amp;'Chart (% of Operations)'!$B51),IF(AND($C$6&lt;&gt;"Monthly",$C$5="NHS Scotland"),SUMIFS(AllPublicationData!I:I,AllPublicationData!$A:$A,"&lt;="&amp;'Chart (% of Operations)'!$B40,AllPublicationData!$A:$A,"&gt;="&amp;'Chart (% of Operations)'!$B51)))))</f>
        <v>6246</v>
      </c>
      <c r="I40" s="101">
        <f t="shared" ref="I40" si="22">H40/$C40</f>
        <v>2.2710002072478575E-2</v>
      </c>
      <c r="J40" s="103">
        <f>IF(AND($C$6="Monthly", $C$5="NHS Scotland"),SUMIFS(AllPublicationData!G:G,AllPublicationData!$A:$A,'Chart (% of Operations)'!$B40),IF(AND($C$6="Monthly", $C$5&lt;&gt;"NHS Scotland"),SUMIFS(AllPublicationData!G:G,AllPublicationData!$A:$A,'Chart (% of Operations)'!$B40,AllPublicationData!$B:$B,'Chart (% of Operations)'!$C$5),IF(AND($C$6&lt;&gt;"Monthly",$C$5&lt;&gt;"NHS Scotland"),SUMIFS(AllPublicationData!G:G,AllPublicationData!$B:$B,'Chart (% of Operations)'!$C$5,AllPublicationData!$A:$A,"&lt;="&amp;'Chart (% of Operations)'!$B40,AllPublicationData!$A:$A,"&gt;="&amp;'Chart (% of Operations)'!$B51),IF(AND($C$6&lt;&gt;"Monthly",$C$5="NHS Scotland"),SUMIFS(AllPublicationData!G:G,AllPublicationData!$A:$A,"&lt;="&amp;'Chart (% of Operations)'!$B40,AllPublicationData!$A:$A,"&gt;="&amp;'Chart (% of Operations)'!$B51)))))</f>
        <v>8858</v>
      </c>
      <c r="K40" s="101">
        <f t="shared" ref="K40" si="23">J40/$C40</f>
        <v>3.2207044245599621E-2</v>
      </c>
      <c r="L40" s="103">
        <f>IF(AND($C$6="Monthly", $C$5="NHS Scotland"),SUMIFS(AllPublicationData!J:J,AllPublicationData!$A:$A,'Chart (% of Operations)'!$B40),IF(AND($C$6="Monthly", $C$5&lt;&gt;"NHS Scotland"),SUMIFS(AllPublicationData!J:J,AllPublicationData!$A:$A,'Chart (% of Operations)'!$B40,AllPublicationData!$B:$B,'Chart (% of Operations)'!$C$5),IF(AND($C$6&lt;&gt;"Monthly",$C$5&lt;&gt;"NHS Scotland"),SUMIFS(AllPublicationData!J:J,AllPublicationData!$B:$B,'Chart (% of Operations)'!$C$5,AllPublicationData!$A:$A,"&lt;="&amp;'Chart (% of Operations)'!$B40,AllPublicationData!$A:$A,"&gt;="&amp;'Chart (% of Operations)'!$B51),IF(AND($C$6&lt;&gt;"Monthly",$C$5="NHS Scotland"),SUMIFS(AllPublicationData!J:J,AllPublicationData!$A:$A,"&lt;="&amp;'Chart (% of Operations)'!$B40,AllPublicationData!$A:$A,"&gt;="&amp;'Chart (% of Operations)'!$B51)))))</f>
        <v>1125</v>
      </c>
      <c r="M40" s="100">
        <f t="shared" ref="M40" si="24">L40/$C40</f>
        <v>4.0904182407202044E-3</v>
      </c>
    </row>
    <row r="41" spans="2:13" x14ac:dyDescent="0.35">
      <c r="B41" s="104">
        <v>45139</v>
      </c>
      <c r="C41" s="102">
        <f>IF(AND($C$6="Monthly", $C$5="NHS Scotland"),SUMIFS(AllPublicationData!$E:$E,AllPublicationData!$A:$A,'Chart (% of Operations)'!$B41),IF(AND($C$6="Monthly", $C$5&lt;&gt;"NHS Scotland"),SUMIFS(AllPublicationData!$E:$E,AllPublicationData!$A:$A,'Chart (% of Operations)'!$B41,AllPublicationData!$B:$B,'Chart (% of Operations)'!$C$5),IF(AND($C$6&lt;&gt;"Monthly",$C$5&lt;&gt;"NHS Scotland"),SUMIFS(AllPublicationData!$E:$E,AllPublicationData!$B:$B,'Chart (% of Operations)'!$C$5,AllPublicationData!$A:$A,"&lt;="&amp;'Chart (% of Operations)'!$B41,AllPublicationData!$A:$A,"&gt;="&amp;'Chart (% of Operations)'!$B52),IF(AND($C$6&lt;&gt;"Monthly",$C$5="NHS Scotland"),SUMIFS(AllPublicationData!$E:$E,AllPublicationData!$A:$A,"&lt;="&amp;'Chart (% of Operations)'!$B41,AllPublicationData!$A:$A,"&gt;="&amp;'Chart (% of Operations)'!$B52)))))</f>
        <v>274512</v>
      </c>
      <c r="D41" s="103">
        <f>IF(AND($C$6="Monthly", $C$5="NHS Scotland"),SUMIFS(AllPublicationData!F:F,AllPublicationData!$A:$A,'Chart (% of Operations)'!$B41),IF(AND($C$6="Monthly", $C$5&lt;&gt;"NHS Scotland"),SUMIFS(AllPublicationData!F:F,AllPublicationData!$A:$A,'Chart (% of Operations)'!$B41,AllPublicationData!$B:$B,'Chart (% of Operations)'!$C$5),IF(AND($C$6&lt;&gt;"Monthly",$C$5&lt;&gt;"NHS Scotland"),SUMIFS(AllPublicationData!F:F,AllPublicationData!$B:$B,'Chart (% of Operations)'!$C$5,AllPublicationData!$A:$A,"&lt;="&amp;'Chart (% of Operations)'!$B41,AllPublicationData!$A:$A,"&gt;="&amp;'Chart (% of Operations)'!$B52),IF(AND($C$6&lt;&gt;"Monthly",$C$5="NHS Scotland"),SUMIFS(AllPublicationData!F:F,AllPublicationData!$A:$A,"&lt;="&amp;'Chart (% of Operations)'!$B41,AllPublicationData!$A:$A,"&gt;="&amp;'Chart (% of Operations)'!$B52)))))</f>
        <v>24863</v>
      </c>
      <c r="E41" s="101">
        <f t="shared" si="0"/>
        <v>9.0571632569796584E-2</v>
      </c>
      <c r="F41" s="103">
        <f>IF(AND($C$6="Monthly", $C$5="NHS Scotland"),SUMIFS(AllPublicationData!H:H,AllPublicationData!$A:$A,'Chart (% of Operations)'!$B41),IF(AND($C$6="Monthly", $C$5&lt;&gt;"NHS Scotland"),SUMIFS(AllPublicationData!H:H,AllPublicationData!$A:$A,'Chart (% of Operations)'!$B41,AllPublicationData!$B:$B,'Chart (% of Operations)'!$C$5),IF(AND($C$6&lt;&gt;"Monthly",$C$5&lt;&gt;"NHS Scotland"),SUMIFS(AllPublicationData!H:H,AllPublicationData!$B:$B,'Chart (% of Operations)'!$C$5,AllPublicationData!$A:$A,"&gt;="&amp;'Chart (% of Operations)'!$B52,AllPublicationData!$A:$A,"&lt;="&amp;'Chart (% of Operations)'!$B41),IF(AND($C$6&lt;&gt;"Monthly",$C$5="NHS Scotland"),SUMIFS(AllPublicationData!H:H,AllPublicationData!$A:$A,"&lt;="&amp;'Chart (% of Operations)'!$B41,AllPublicationData!$A:$A,"&gt;="&amp;'Chart (% of Operations)'!$B52)))))</f>
        <v>8651</v>
      </c>
      <c r="G41" s="101">
        <f t="shared" si="0"/>
        <v>3.1514105030016899E-2</v>
      </c>
      <c r="H41" s="103">
        <f>IF(AND($C$6="Monthly", $C$5="NHS Scotland"),SUMIFS(AllPublicationData!I:I,AllPublicationData!$A:$A,'Chart (% of Operations)'!$B41),IF(AND($C$6="Monthly", $C$5&lt;&gt;"NHS Scotland"),SUMIFS(AllPublicationData!I:I,AllPublicationData!$A:$A,'Chart (% of Operations)'!$B41,AllPublicationData!$B:$B,'Chart (% of Operations)'!$C$5),IF(AND($C$6&lt;&gt;"Monthly",$C$5&lt;&gt;"NHS Scotland"),SUMIFS(AllPublicationData!I:I,AllPublicationData!$B:$B,'Chart (% of Operations)'!$C$5,AllPublicationData!$A:$A,"&lt;="&amp;'Chart (% of Operations)'!$B41,AllPublicationData!$A:$A,"&gt;="&amp;'Chart (% of Operations)'!$B52),IF(AND($C$6&lt;&gt;"Monthly",$C$5="NHS Scotland"),SUMIFS(AllPublicationData!I:I,AllPublicationData!$A:$A,"&lt;="&amp;'Chart (% of Operations)'!$B41,AllPublicationData!$A:$A,"&gt;="&amp;'Chart (% of Operations)'!$B52)))))</f>
        <v>6211</v>
      </c>
      <c r="I41" s="101">
        <f t="shared" ref="I41" si="25">H41/$C41</f>
        <v>2.2625604709448039E-2</v>
      </c>
      <c r="J41" s="103">
        <f>IF(AND($C$6="Monthly", $C$5="NHS Scotland"),SUMIFS(AllPublicationData!G:G,AllPublicationData!$A:$A,'Chart (% of Operations)'!$B41),IF(AND($C$6="Monthly", $C$5&lt;&gt;"NHS Scotland"),SUMIFS(AllPublicationData!G:G,AllPublicationData!$A:$A,'Chart (% of Operations)'!$B41,AllPublicationData!$B:$B,'Chart (% of Operations)'!$C$5),IF(AND($C$6&lt;&gt;"Monthly",$C$5&lt;&gt;"NHS Scotland"),SUMIFS(AllPublicationData!G:G,AllPublicationData!$B:$B,'Chart (% of Operations)'!$C$5,AllPublicationData!$A:$A,"&lt;="&amp;'Chart (% of Operations)'!$B41,AllPublicationData!$A:$A,"&gt;="&amp;'Chart (% of Operations)'!$B52),IF(AND($C$6&lt;&gt;"Monthly",$C$5="NHS Scotland"),SUMIFS(AllPublicationData!G:G,AllPublicationData!$A:$A,"&lt;="&amp;'Chart (% of Operations)'!$B41,AllPublicationData!$A:$A,"&gt;="&amp;'Chart (% of Operations)'!$B52)))))</f>
        <v>8882</v>
      </c>
      <c r="K41" s="101">
        <f t="shared" ref="K41" si="26">J41/$C41</f>
        <v>3.2355598298070755E-2</v>
      </c>
      <c r="L41" s="103">
        <f>IF(AND($C$6="Monthly", $C$5="NHS Scotland"),SUMIFS(AllPublicationData!J:J,AllPublicationData!$A:$A,'Chart (% of Operations)'!$B41),IF(AND($C$6="Monthly", $C$5&lt;&gt;"NHS Scotland"),SUMIFS(AllPublicationData!J:J,AllPublicationData!$A:$A,'Chart (% of Operations)'!$B41,AllPublicationData!$B:$B,'Chart (% of Operations)'!$C$5),IF(AND($C$6&lt;&gt;"Monthly",$C$5&lt;&gt;"NHS Scotland"),SUMIFS(AllPublicationData!J:J,AllPublicationData!$B:$B,'Chart (% of Operations)'!$C$5,AllPublicationData!$A:$A,"&lt;="&amp;'Chart (% of Operations)'!$B41,AllPublicationData!$A:$A,"&gt;="&amp;'Chart (% of Operations)'!$B52),IF(AND($C$6&lt;&gt;"Monthly",$C$5="NHS Scotland"),SUMIFS(AllPublicationData!J:J,AllPublicationData!$A:$A,"&lt;="&amp;'Chart (% of Operations)'!$B41,AllPublicationData!$A:$A,"&gt;="&amp;'Chart (% of Operations)'!$B52)))))</f>
        <v>1116</v>
      </c>
      <c r="M41" s="100">
        <f t="shared" ref="M41" si="27">L41/$C41</f>
        <v>4.0653960482601855E-3</v>
      </c>
    </row>
    <row r="42" spans="2:13" x14ac:dyDescent="0.35">
      <c r="B42" s="104">
        <v>45108</v>
      </c>
      <c r="C42" s="102">
        <f>IF(AND($C$6="Monthly", $C$5="NHS Scotland"),SUMIFS(AllPublicationData!$E:$E,AllPublicationData!$A:$A,'Chart (% of Operations)'!$B42),IF(AND($C$6="Monthly", $C$5&lt;&gt;"NHS Scotland"),SUMIFS(AllPublicationData!$E:$E,AllPublicationData!$A:$A,'Chart (% of Operations)'!$B42,AllPublicationData!$B:$B,'Chart (% of Operations)'!$C$5),IF(AND($C$6&lt;&gt;"Monthly",$C$5&lt;&gt;"NHS Scotland"),SUMIFS(AllPublicationData!$E:$E,AllPublicationData!$B:$B,'Chart (% of Operations)'!$C$5,AllPublicationData!$A:$A,"&lt;="&amp;'Chart (% of Operations)'!$B42,AllPublicationData!$A:$A,"&gt;="&amp;'Chart (% of Operations)'!$B53),IF(AND($C$6&lt;&gt;"Monthly",$C$5="NHS Scotland"),SUMIFS(AllPublicationData!$E:$E,AllPublicationData!$A:$A,"&lt;="&amp;'Chart (% of Operations)'!$B42,AllPublicationData!$A:$A,"&gt;="&amp;'Chart (% of Operations)'!$B53)))))</f>
        <v>272132</v>
      </c>
      <c r="D42" s="103">
        <f>IF(AND($C$6="Monthly", $C$5="NHS Scotland"),SUMIFS(AllPublicationData!F:F,AllPublicationData!$A:$A,'Chart (% of Operations)'!$B42),IF(AND($C$6="Monthly", $C$5&lt;&gt;"NHS Scotland"),SUMIFS(AllPublicationData!F:F,AllPublicationData!$A:$A,'Chart (% of Operations)'!$B42,AllPublicationData!$B:$B,'Chart (% of Operations)'!$C$5),IF(AND($C$6&lt;&gt;"Monthly",$C$5&lt;&gt;"NHS Scotland"),SUMIFS(AllPublicationData!F:F,AllPublicationData!$B:$B,'Chart (% of Operations)'!$C$5,AllPublicationData!$A:$A,"&lt;="&amp;'Chart (% of Operations)'!$B42,AllPublicationData!$A:$A,"&gt;="&amp;'Chart (% of Operations)'!$B53),IF(AND($C$6&lt;&gt;"Monthly",$C$5="NHS Scotland"),SUMIFS(AllPublicationData!F:F,AllPublicationData!$A:$A,"&lt;="&amp;'Chart (% of Operations)'!$B42,AllPublicationData!$A:$A,"&gt;="&amp;'Chart (% of Operations)'!$B53)))))</f>
        <v>25042</v>
      </c>
      <c r="E42" s="101">
        <f t="shared" si="0"/>
        <v>9.2021518968735755E-2</v>
      </c>
      <c r="F42" s="103">
        <f>IF(AND($C$6="Monthly", $C$5="NHS Scotland"),SUMIFS(AllPublicationData!H:H,AllPublicationData!$A:$A,'Chart (% of Operations)'!$B42),IF(AND($C$6="Monthly", $C$5&lt;&gt;"NHS Scotland"),SUMIFS(AllPublicationData!H:H,AllPublicationData!$A:$A,'Chart (% of Operations)'!$B42,AllPublicationData!$B:$B,'Chart (% of Operations)'!$C$5),IF(AND($C$6&lt;&gt;"Monthly",$C$5&lt;&gt;"NHS Scotland"),SUMIFS(AllPublicationData!H:H,AllPublicationData!$B:$B,'Chart (% of Operations)'!$C$5,AllPublicationData!$A:$A,"&gt;="&amp;'Chart (% of Operations)'!$B53,AllPublicationData!$A:$A,"&lt;="&amp;'Chart (% of Operations)'!$B42),IF(AND($C$6&lt;&gt;"Monthly",$C$5="NHS Scotland"),SUMIFS(AllPublicationData!H:H,AllPublicationData!$A:$A,"&lt;="&amp;'Chart (% of Operations)'!$B42,AllPublicationData!$A:$A,"&gt;="&amp;'Chart (% of Operations)'!$B53)))))</f>
        <v>8556</v>
      </c>
      <c r="G42" s="101">
        <f t="shared" si="0"/>
        <v>3.1440624402863319E-2</v>
      </c>
      <c r="H42" s="103">
        <f>IF(AND($C$6="Monthly", $C$5="NHS Scotland"),SUMIFS(AllPublicationData!I:I,AllPublicationData!$A:$A,'Chart (% of Operations)'!$B42),IF(AND($C$6="Monthly", $C$5&lt;&gt;"NHS Scotland"),SUMIFS(AllPublicationData!I:I,AllPublicationData!$A:$A,'Chart (% of Operations)'!$B42,AllPublicationData!$B:$B,'Chart (% of Operations)'!$C$5),IF(AND($C$6&lt;&gt;"Monthly",$C$5&lt;&gt;"NHS Scotland"),SUMIFS(AllPublicationData!I:I,AllPublicationData!$B:$B,'Chart (% of Operations)'!$C$5,AllPublicationData!$A:$A,"&lt;="&amp;'Chart (% of Operations)'!$B42,AllPublicationData!$A:$A,"&gt;="&amp;'Chart (% of Operations)'!$B53),IF(AND($C$6&lt;&gt;"Monthly",$C$5="NHS Scotland"),SUMIFS(AllPublicationData!I:I,AllPublicationData!$A:$A,"&lt;="&amp;'Chart (% of Operations)'!$B42,AllPublicationData!$A:$A,"&gt;="&amp;'Chart (% of Operations)'!$B53)))))</f>
        <v>6580</v>
      </c>
      <c r="I42" s="101">
        <f t="shared" ref="I42" si="28">H42/$C42</f>
        <v>2.4179442329457762E-2</v>
      </c>
      <c r="J42" s="103">
        <f>IF(AND($C$6="Monthly", $C$5="NHS Scotland"),SUMIFS(AllPublicationData!G:G,AllPublicationData!$A:$A,'Chart (% of Operations)'!$B42),IF(AND($C$6="Monthly", $C$5&lt;&gt;"NHS Scotland"),SUMIFS(AllPublicationData!G:G,AllPublicationData!$A:$A,'Chart (% of Operations)'!$B42,AllPublicationData!$B:$B,'Chart (% of Operations)'!$C$5),IF(AND($C$6&lt;&gt;"Monthly",$C$5&lt;&gt;"NHS Scotland"),SUMIFS(AllPublicationData!G:G,AllPublicationData!$B:$B,'Chart (% of Operations)'!$C$5,AllPublicationData!$A:$A,"&lt;="&amp;'Chart (% of Operations)'!$B42,AllPublicationData!$A:$A,"&gt;="&amp;'Chart (% of Operations)'!$B53),IF(AND($C$6&lt;&gt;"Monthly",$C$5="NHS Scotland"),SUMIFS(AllPublicationData!G:G,AllPublicationData!$A:$A,"&lt;="&amp;'Chart (% of Operations)'!$B42,AllPublicationData!$A:$A,"&gt;="&amp;'Chart (% of Operations)'!$B53)))))</f>
        <v>8773</v>
      </c>
      <c r="K42" s="101">
        <f t="shared" ref="K42" si="29">J42/$C42</f>
        <v>3.2238031543515649E-2</v>
      </c>
      <c r="L42" s="103">
        <f>IF(AND($C$6="Monthly", $C$5="NHS Scotland"),SUMIFS(AllPublicationData!J:J,AllPublicationData!$A:$A,'Chart (% of Operations)'!$B42),IF(AND($C$6="Monthly", $C$5&lt;&gt;"NHS Scotland"),SUMIFS(AllPublicationData!J:J,AllPublicationData!$A:$A,'Chart (% of Operations)'!$B42,AllPublicationData!$B:$B,'Chart (% of Operations)'!$C$5),IF(AND($C$6&lt;&gt;"Monthly",$C$5&lt;&gt;"NHS Scotland"),SUMIFS(AllPublicationData!J:J,AllPublicationData!$B:$B,'Chart (% of Operations)'!$C$5,AllPublicationData!$A:$A,"&lt;="&amp;'Chart (% of Operations)'!$B42,AllPublicationData!$A:$A,"&gt;="&amp;'Chart (% of Operations)'!$B53),IF(AND($C$6&lt;&gt;"Monthly",$C$5="NHS Scotland"),SUMIFS(AllPublicationData!J:J,AllPublicationData!$A:$A,"&lt;="&amp;'Chart (% of Operations)'!$B42,AllPublicationData!$A:$A,"&gt;="&amp;'Chart (% of Operations)'!$B53)))))</f>
        <v>1130</v>
      </c>
      <c r="M42" s="100">
        <f t="shared" ref="M42" si="30">L42/$C42</f>
        <v>4.1523966310466976E-3</v>
      </c>
    </row>
    <row r="43" spans="2:13" x14ac:dyDescent="0.35">
      <c r="B43" s="104">
        <v>45078</v>
      </c>
      <c r="C43" s="102">
        <f>IF(AND($C$6="Monthly", $C$5="NHS Scotland"),SUMIFS(AllPublicationData!$E:$E,AllPublicationData!$A:$A,'Chart (% of Operations)'!$B43),IF(AND($C$6="Monthly", $C$5&lt;&gt;"NHS Scotland"),SUMIFS(AllPublicationData!$E:$E,AllPublicationData!$A:$A,'Chart (% of Operations)'!$B43,AllPublicationData!$B:$B,'Chart (% of Operations)'!$C$5),IF(AND($C$6&lt;&gt;"Monthly",$C$5&lt;&gt;"NHS Scotland"),SUMIFS(AllPublicationData!$E:$E,AllPublicationData!$B:$B,'Chart (% of Operations)'!$C$5,AllPublicationData!$A:$A,"&lt;="&amp;'Chart (% of Operations)'!$B43,AllPublicationData!$A:$A,"&gt;="&amp;'Chart (% of Operations)'!$B54),IF(AND($C$6&lt;&gt;"Monthly",$C$5="NHS Scotland"),SUMIFS(AllPublicationData!$E:$E,AllPublicationData!$A:$A,"&lt;="&amp;'Chart (% of Operations)'!$B43,AllPublicationData!$A:$A,"&gt;="&amp;'Chart (% of Operations)'!$B54)))))</f>
        <v>269898</v>
      </c>
      <c r="D43" s="103">
        <f>IF(AND($C$6="Monthly", $C$5="NHS Scotland"),SUMIFS(AllPublicationData!F:F,AllPublicationData!$A:$A,'Chart (% of Operations)'!$B43),IF(AND($C$6="Monthly", $C$5&lt;&gt;"NHS Scotland"),SUMIFS(AllPublicationData!F:F,AllPublicationData!$A:$A,'Chart (% of Operations)'!$B43,AllPublicationData!$B:$B,'Chart (% of Operations)'!$C$5),IF(AND($C$6&lt;&gt;"Monthly",$C$5&lt;&gt;"NHS Scotland"),SUMIFS(AllPublicationData!F:F,AllPublicationData!$B:$B,'Chart (% of Operations)'!$C$5,AllPublicationData!$A:$A,"&lt;="&amp;'Chart (% of Operations)'!$B43,AllPublicationData!$A:$A,"&gt;="&amp;'Chart (% of Operations)'!$B54),IF(AND($C$6&lt;&gt;"Monthly",$C$5="NHS Scotland"),SUMIFS(AllPublicationData!F:F,AllPublicationData!$A:$A,"&lt;="&amp;'Chart (% of Operations)'!$B43,AllPublicationData!$A:$A,"&gt;="&amp;'Chart (% of Operations)'!$B54)))))</f>
        <v>25164</v>
      </c>
      <c r="E43" s="101">
        <f t="shared" si="0"/>
        <v>9.3235222195051468E-2</v>
      </c>
      <c r="F43" s="103">
        <f>IF(AND($C$6="Monthly", $C$5="NHS Scotland"),SUMIFS(AllPublicationData!H:H,AllPublicationData!$A:$A,'Chart (% of Operations)'!$B43),IF(AND($C$6="Monthly", $C$5&lt;&gt;"NHS Scotland"),SUMIFS(AllPublicationData!H:H,AllPublicationData!$A:$A,'Chart (% of Operations)'!$B43,AllPublicationData!$B:$B,'Chart (% of Operations)'!$C$5),IF(AND($C$6&lt;&gt;"Monthly",$C$5&lt;&gt;"NHS Scotland"),SUMIFS(AllPublicationData!H:H,AllPublicationData!$B:$B,'Chart (% of Operations)'!$C$5,AllPublicationData!$A:$A,"&gt;="&amp;'Chart (% of Operations)'!$B54,AllPublicationData!$A:$A,"&lt;="&amp;'Chart (% of Operations)'!$B43),IF(AND($C$6&lt;&gt;"Monthly",$C$5="NHS Scotland"),SUMIFS(AllPublicationData!H:H,AllPublicationData!$A:$A,"&lt;="&amp;'Chart (% of Operations)'!$B43,AllPublicationData!$A:$A,"&gt;="&amp;'Chart (% of Operations)'!$B54)))))</f>
        <v>8536</v>
      </c>
      <c r="G43" s="101">
        <f t="shared" si="0"/>
        <v>3.1626762702947037E-2</v>
      </c>
      <c r="H43" s="103">
        <f>IF(AND($C$6="Monthly", $C$5="NHS Scotland"),SUMIFS(AllPublicationData!I:I,AllPublicationData!$A:$A,'Chart (% of Operations)'!$B43),IF(AND($C$6="Monthly", $C$5&lt;&gt;"NHS Scotland"),SUMIFS(AllPublicationData!I:I,AllPublicationData!$A:$A,'Chart (% of Operations)'!$B43,AllPublicationData!$B:$B,'Chart (% of Operations)'!$C$5),IF(AND($C$6&lt;&gt;"Monthly",$C$5&lt;&gt;"NHS Scotland"),SUMIFS(AllPublicationData!I:I,AllPublicationData!$B:$B,'Chart (% of Operations)'!$C$5,AllPublicationData!$A:$A,"&lt;="&amp;'Chart (% of Operations)'!$B43,AllPublicationData!$A:$A,"&gt;="&amp;'Chart (% of Operations)'!$B54),IF(AND($C$6&lt;&gt;"Monthly",$C$5="NHS Scotland"),SUMIFS(AllPublicationData!I:I,AllPublicationData!$A:$A,"&lt;="&amp;'Chart (% of Operations)'!$B43,AllPublicationData!$A:$A,"&gt;="&amp;'Chart (% of Operations)'!$B54)))))</f>
        <v>6754</v>
      </c>
      <c r="I43" s="101">
        <f t="shared" ref="I43" si="31">H43/$C43</f>
        <v>2.5024268427331808E-2</v>
      </c>
      <c r="J43" s="103">
        <f>IF(AND($C$6="Monthly", $C$5="NHS Scotland"),SUMIFS(AllPublicationData!G:G,AllPublicationData!$A:$A,'Chart (% of Operations)'!$B43),IF(AND($C$6="Monthly", $C$5&lt;&gt;"NHS Scotland"),SUMIFS(AllPublicationData!G:G,AllPublicationData!$A:$A,'Chart (% of Operations)'!$B43,AllPublicationData!$B:$B,'Chart (% of Operations)'!$C$5),IF(AND($C$6&lt;&gt;"Monthly",$C$5&lt;&gt;"NHS Scotland"),SUMIFS(AllPublicationData!G:G,AllPublicationData!$B:$B,'Chart (% of Operations)'!$C$5,AllPublicationData!$A:$A,"&lt;="&amp;'Chart (% of Operations)'!$B43,AllPublicationData!$A:$A,"&gt;="&amp;'Chart (% of Operations)'!$B54),IF(AND($C$6&lt;&gt;"Monthly",$C$5="NHS Scotland"),SUMIFS(AllPublicationData!G:G,AllPublicationData!$A:$A,"&lt;="&amp;'Chart (% of Operations)'!$B43,AllPublicationData!$A:$A,"&gt;="&amp;'Chart (% of Operations)'!$B54)))))</f>
        <v>8730</v>
      </c>
      <c r="K43" s="101">
        <f t="shared" ref="K43" si="32">J43/$C43</f>
        <v>3.2345552764377651E-2</v>
      </c>
      <c r="L43" s="103">
        <f>IF(AND($C$6="Monthly", $C$5="NHS Scotland"),SUMIFS(AllPublicationData!J:J,AllPublicationData!$A:$A,'Chart (% of Operations)'!$B43),IF(AND($C$6="Monthly", $C$5&lt;&gt;"NHS Scotland"),SUMIFS(AllPublicationData!J:J,AllPublicationData!$A:$A,'Chart (% of Operations)'!$B43,AllPublicationData!$B:$B,'Chart (% of Operations)'!$C$5),IF(AND($C$6&lt;&gt;"Monthly",$C$5&lt;&gt;"NHS Scotland"),SUMIFS(AllPublicationData!J:J,AllPublicationData!$B:$B,'Chart (% of Operations)'!$C$5,AllPublicationData!$A:$A,"&lt;="&amp;'Chart (% of Operations)'!$B43,AllPublicationData!$A:$A,"&gt;="&amp;'Chart (% of Operations)'!$B54),IF(AND($C$6&lt;&gt;"Monthly",$C$5="NHS Scotland"),SUMIFS(AllPublicationData!J:J,AllPublicationData!$A:$A,"&lt;="&amp;'Chart (% of Operations)'!$B43,AllPublicationData!$A:$A,"&gt;="&amp;'Chart (% of Operations)'!$B54)))))</f>
        <v>1141</v>
      </c>
      <c r="M43" s="100">
        <f t="shared" ref="M43" si="33">L43/$C43</f>
        <v>4.2275229901666553E-3</v>
      </c>
    </row>
    <row r="44" spans="2:13" x14ac:dyDescent="0.35">
      <c r="B44" s="104">
        <v>45047</v>
      </c>
      <c r="C44" s="102">
        <f>IF(AND($C$6="Monthly", $C$5="NHS Scotland"),SUMIFS(AllPublicationData!$E:$E,AllPublicationData!$A:$A,'Chart (% of Operations)'!$B44),IF(AND($C$6="Monthly", $C$5&lt;&gt;"NHS Scotland"),SUMIFS(AllPublicationData!$E:$E,AllPublicationData!$A:$A,'Chart (% of Operations)'!$B44,AllPublicationData!$B:$B,'Chart (% of Operations)'!$C$5),IF(AND($C$6&lt;&gt;"Monthly",$C$5&lt;&gt;"NHS Scotland"),SUMIFS(AllPublicationData!$E:$E,AllPublicationData!$B:$B,'Chart (% of Operations)'!$C$5,AllPublicationData!$A:$A,"&lt;="&amp;'Chart (% of Operations)'!$B44,AllPublicationData!$A:$A,"&gt;="&amp;'Chart (% of Operations)'!$B55),IF(AND($C$6&lt;&gt;"Monthly",$C$5="NHS Scotland"),SUMIFS(AllPublicationData!$E:$E,AllPublicationData!$A:$A,"&lt;="&amp;'Chart (% of Operations)'!$B44,AllPublicationData!$A:$A,"&gt;="&amp;'Chart (% of Operations)'!$B55)))))</f>
        <v>266557</v>
      </c>
      <c r="D44" s="103">
        <f>IF(AND($C$6="Monthly", $C$5="NHS Scotland"),SUMIFS(AllPublicationData!F:F,AllPublicationData!$A:$A,'Chart (% of Operations)'!$B44),IF(AND($C$6="Monthly", $C$5&lt;&gt;"NHS Scotland"),SUMIFS(AllPublicationData!F:F,AllPublicationData!$A:$A,'Chart (% of Operations)'!$B44,AllPublicationData!$B:$B,'Chart (% of Operations)'!$C$5),IF(AND($C$6&lt;&gt;"Monthly",$C$5&lt;&gt;"NHS Scotland"),SUMIFS(AllPublicationData!F:F,AllPublicationData!$B:$B,'Chart (% of Operations)'!$C$5,AllPublicationData!$A:$A,"&lt;="&amp;'Chart (% of Operations)'!$B44,AllPublicationData!$A:$A,"&gt;="&amp;'Chart (% of Operations)'!$B55),IF(AND($C$6&lt;&gt;"Monthly",$C$5="NHS Scotland"),SUMIFS(AllPublicationData!F:F,AllPublicationData!$A:$A,"&lt;="&amp;'Chart (% of Operations)'!$B44,AllPublicationData!$A:$A,"&gt;="&amp;'Chart (% of Operations)'!$B55)))))</f>
        <v>24948</v>
      </c>
      <c r="E44" s="101">
        <f t="shared" si="0"/>
        <v>9.3593490322895295E-2</v>
      </c>
      <c r="F44" s="103">
        <f>IF(AND($C$6="Monthly", $C$5="NHS Scotland"),SUMIFS(AllPublicationData!H:H,AllPublicationData!$A:$A,'Chart (% of Operations)'!$B44),IF(AND($C$6="Monthly", $C$5&lt;&gt;"NHS Scotland"),SUMIFS(AllPublicationData!H:H,AllPublicationData!$A:$A,'Chart (% of Operations)'!$B44,AllPublicationData!$B:$B,'Chart (% of Operations)'!$C$5),IF(AND($C$6&lt;&gt;"Monthly",$C$5&lt;&gt;"NHS Scotland"),SUMIFS(AllPublicationData!H:H,AllPublicationData!$B:$B,'Chart (% of Operations)'!$C$5,AllPublicationData!$A:$A,"&gt;="&amp;'Chart (% of Operations)'!$B55,AllPublicationData!$A:$A,"&lt;="&amp;'Chart (% of Operations)'!$B44),IF(AND($C$6&lt;&gt;"Monthly",$C$5="NHS Scotland"),SUMIFS(AllPublicationData!H:H,AllPublicationData!$A:$A,"&lt;="&amp;'Chart (% of Operations)'!$B44,AllPublicationData!$A:$A,"&gt;="&amp;'Chart (% of Operations)'!$B55)))))</f>
        <v>8496</v>
      </c>
      <c r="G44" s="101">
        <f t="shared" si="0"/>
        <v>3.1873107815589163E-2</v>
      </c>
      <c r="H44" s="103">
        <f>IF(AND($C$6="Monthly", $C$5="NHS Scotland"),SUMIFS(AllPublicationData!I:I,AllPublicationData!$A:$A,'Chart (% of Operations)'!$B44),IF(AND($C$6="Monthly", $C$5&lt;&gt;"NHS Scotland"),SUMIFS(AllPublicationData!I:I,AllPublicationData!$A:$A,'Chart (% of Operations)'!$B44,AllPublicationData!$B:$B,'Chart (% of Operations)'!$C$5),IF(AND($C$6&lt;&gt;"Monthly",$C$5&lt;&gt;"NHS Scotland"),SUMIFS(AllPublicationData!I:I,AllPublicationData!$B:$B,'Chart (% of Operations)'!$C$5,AllPublicationData!$A:$A,"&lt;="&amp;'Chart (% of Operations)'!$B44,AllPublicationData!$A:$A,"&gt;="&amp;'Chart (% of Operations)'!$B55),IF(AND($C$6&lt;&gt;"Monthly",$C$5="NHS Scotland"),SUMIFS(AllPublicationData!I:I,AllPublicationData!$A:$A,"&lt;="&amp;'Chart (% of Operations)'!$B44,AllPublicationData!$A:$A,"&gt;="&amp;'Chart (% of Operations)'!$B55)))))</f>
        <v>6708</v>
      </c>
      <c r="I44" s="101">
        <f t="shared" ref="I44" si="34">H44/$C44</f>
        <v>2.5165349249879013E-2</v>
      </c>
      <c r="J44" s="103">
        <f>IF(AND($C$6="Monthly", $C$5="NHS Scotland"),SUMIFS(AllPublicationData!G:G,AllPublicationData!$A:$A,'Chart (% of Operations)'!$B44),IF(AND($C$6="Monthly", $C$5&lt;&gt;"NHS Scotland"),SUMIFS(AllPublicationData!G:G,AllPublicationData!$A:$A,'Chart (% of Operations)'!$B44,AllPublicationData!$B:$B,'Chart (% of Operations)'!$C$5),IF(AND($C$6&lt;&gt;"Monthly",$C$5&lt;&gt;"NHS Scotland"),SUMIFS(AllPublicationData!G:G,AllPublicationData!$B:$B,'Chart (% of Operations)'!$C$5,AllPublicationData!$A:$A,"&lt;="&amp;'Chart (% of Operations)'!$B44,AllPublicationData!$A:$A,"&gt;="&amp;'Chart (% of Operations)'!$B55),IF(AND($C$6&lt;&gt;"Monthly",$C$5="NHS Scotland"),SUMIFS(AllPublicationData!G:G,AllPublicationData!$A:$A,"&lt;="&amp;'Chart (% of Operations)'!$B44,AllPublicationData!$A:$A,"&gt;="&amp;'Chart (% of Operations)'!$B55)))))</f>
        <v>8589</v>
      </c>
      <c r="K44" s="101">
        <f t="shared" ref="K44" si="35">J44/$C44</f>
        <v>3.2222001298033813E-2</v>
      </c>
      <c r="L44" s="103">
        <f>IF(AND($C$6="Monthly", $C$5="NHS Scotland"),SUMIFS(AllPublicationData!J:J,AllPublicationData!$A:$A,'Chart (% of Operations)'!$B44),IF(AND($C$6="Monthly", $C$5&lt;&gt;"NHS Scotland"),SUMIFS(AllPublicationData!J:J,AllPublicationData!$A:$A,'Chart (% of Operations)'!$B44,AllPublicationData!$B:$B,'Chart (% of Operations)'!$C$5),IF(AND($C$6&lt;&gt;"Monthly",$C$5&lt;&gt;"NHS Scotland"),SUMIFS(AllPublicationData!J:J,AllPublicationData!$B:$B,'Chart (% of Operations)'!$C$5,AllPublicationData!$A:$A,"&lt;="&amp;'Chart (% of Operations)'!$B44,AllPublicationData!$A:$A,"&gt;="&amp;'Chart (% of Operations)'!$B55),IF(AND($C$6&lt;&gt;"Monthly",$C$5="NHS Scotland"),SUMIFS(AllPublicationData!J:J,AllPublicationData!$A:$A,"&lt;="&amp;'Chart (% of Operations)'!$B44,AllPublicationData!$A:$A,"&gt;="&amp;'Chart (% of Operations)'!$B55)))))</f>
        <v>1152</v>
      </c>
      <c r="M44" s="100">
        <f t="shared" ref="M44" si="36">L44/$C44</f>
        <v>4.3217773309273443E-3</v>
      </c>
    </row>
    <row r="45" spans="2:13" x14ac:dyDescent="0.35">
      <c r="B45" s="104">
        <v>45017</v>
      </c>
      <c r="C45" s="102">
        <f>IF(AND($C$6="Monthly", $C$5="NHS Scotland"),SUMIFS(AllPublicationData!$E:$E,AllPublicationData!$A:$A,'Chart (% of Operations)'!$B45),IF(AND($C$6="Monthly", $C$5&lt;&gt;"NHS Scotland"),SUMIFS(AllPublicationData!$E:$E,AllPublicationData!$A:$A,'Chart (% of Operations)'!$B45,AllPublicationData!$B:$B,'Chart (% of Operations)'!$C$5),IF(AND($C$6&lt;&gt;"Monthly",$C$5&lt;&gt;"NHS Scotland"),SUMIFS(AllPublicationData!$E:$E,AllPublicationData!$B:$B,'Chart (% of Operations)'!$C$5,AllPublicationData!$A:$A,"&lt;="&amp;'Chart (% of Operations)'!$B45,AllPublicationData!$A:$A,"&gt;="&amp;'Chart (% of Operations)'!$B56),IF(AND($C$6&lt;&gt;"Monthly",$C$5="NHS Scotland"),SUMIFS(AllPublicationData!$E:$E,AllPublicationData!$A:$A,"&lt;="&amp;'Chart (% of Operations)'!$B45,AllPublicationData!$A:$A,"&gt;="&amp;'Chart (% of Operations)'!$B56)))))</f>
        <v>264327</v>
      </c>
      <c r="D45" s="103">
        <f>IF(AND($C$6="Monthly", $C$5="NHS Scotland"),SUMIFS(AllPublicationData!F:F,AllPublicationData!$A:$A,'Chart (% of Operations)'!$B45),IF(AND($C$6="Monthly", $C$5&lt;&gt;"NHS Scotland"),SUMIFS(AllPublicationData!F:F,AllPublicationData!$A:$A,'Chart (% of Operations)'!$B45,AllPublicationData!$B:$B,'Chart (% of Operations)'!$C$5),IF(AND($C$6&lt;&gt;"Monthly",$C$5&lt;&gt;"NHS Scotland"),SUMIFS(AllPublicationData!F:F,AllPublicationData!$B:$B,'Chart (% of Operations)'!$C$5,AllPublicationData!$A:$A,"&lt;="&amp;'Chart (% of Operations)'!$B45,AllPublicationData!$A:$A,"&gt;="&amp;'Chart (% of Operations)'!$B56),IF(AND($C$6&lt;&gt;"Monthly",$C$5="NHS Scotland"),SUMIFS(AllPublicationData!F:F,AllPublicationData!$A:$A,"&lt;="&amp;'Chart (% of Operations)'!$B45,AllPublicationData!$A:$A,"&gt;="&amp;'Chart (% of Operations)'!$B56)))))</f>
        <v>24856</v>
      </c>
      <c r="E45" s="101">
        <f t="shared" si="0"/>
        <v>9.4035039931599868E-2</v>
      </c>
      <c r="F45" s="103">
        <f>IF(AND($C$6="Monthly", $C$5="NHS Scotland"),SUMIFS(AllPublicationData!H:H,AllPublicationData!$A:$A,'Chart (% of Operations)'!$B45),IF(AND($C$6="Monthly", $C$5&lt;&gt;"NHS Scotland"),SUMIFS(AllPublicationData!H:H,AllPublicationData!$A:$A,'Chart (% of Operations)'!$B45,AllPublicationData!$B:$B,'Chart (% of Operations)'!$C$5),IF(AND($C$6&lt;&gt;"Monthly",$C$5&lt;&gt;"NHS Scotland"),SUMIFS(AllPublicationData!H:H,AllPublicationData!$B:$B,'Chart (% of Operations)'!$C$5,AllPublicationData!$A:$A,"&gt;="&amp;'Chart (% of Operations)'!$B56,AllPublicationData!$A:$A,"&lt;="&amp;'Chart (% of Operations)'!$B45),IF(AND($C$6&lt;&gt;"Monthly",$C$5="NHS Scotland"),SUMIFS(AllPublicationData!H:H,AllPublicationData!$A:$A,"&lt;="&amp;'Chart (% of Operations)'!$B45,AllPublicationData!$A:$A,"&gt;="&amp;'Chart (% of Operations)'!$B56)))))</f>
        <v>8429</v>
      </c>
      <c r="G45" s="101">
        <f t="shared" si="0"/>
        <v>3.1888532007702579E-2</v>
      </c>
      <c r="H45" s="103">
        <f>IF(AND($C$6="Monthly", $C$5="NHS Scotland"),SUMIFS(AllPublicationData!I:I,AllPublicationData!$A:$A,'Chart (% of Operations)'!$B45),IF(AND($C$6="Monthly", $C$5&lt;&gt;"NHS Scotland"),SUMIFS(AllPublicationData!I:I,AllPublicationData!$A:$A,'Chart (% of Operations)'!$B45,AllPublicationData!$B:$B,'Chart (% of Operations)'!$C$5),IF(AND($C$6&lt;&gt;"Monthly",$C$5&lt;&gt;"NHS Scotland"),SUMIFS(AllPublicationData!I:I,AllPublicationData!$B:$B,'Chart (% of Operations)'!$C$5,AllPublicationData!$A:$A,"&lt;="&amp;'Chart (% of Operations)'!$B45,AllPublicationData!$A:$A,"&gt;="&amp;'Chart (% of Operations)'!$B56),IF(AND($C$6&lt;&gt;"Monthly",$C$5="NHS Scotland"),SUMIFS(AllPublicationData!I:I,AllPublicationData!$A:$A,"&lt;="&amp;'Chart (% of Operations)'!$B45,AllPublicationData!$A:$A,"&gt;="&amp;'Chart (% of Operations)'!$B56)))))</f>
        <v>6716</v>
      </c>
      <c r="I45" s="101">
        <f t="shared" ref="I45" si="37">H45/$C45</f>
        <v>2.5407922762336044E-2</v>
      </c>
      <c r="J45" s="103">
        <f>IF(AND($C$6="Monthly", $C$5="NHS Scotland"),SUMIFS(AllPublicationData!G:G,AllPublicationData!$A:$A,'Chart (% of Operations)'!$B45),IF(AND($C$6="Monthly", $C$5&lt;&gt;"NHS Scotland"),SUMIFS(AllPublicationData!G:G,AllPublicationData!$A:$A,'Chart (% of Operations)'!$B45,AllPublicationData!$B:$B,'Chart (% of Operations)'!$C$5),IF(AND($C$6&lt;&gt;"Monthly",$C$5&lt;&gt;"NHS Scotland"),SUMIFS(AllPublicationData!G:G,AllPublicationData!$B:$B,'Chart (% of Operations)'!$C$5,AllPublicationData!$A:$A,"&lt;="&amp;'Chart (% of Operations)'!$B45,AllPublicationData!$A:$A,"&gt;="&amp;'Chart (% of Operations)'!$B56),IF(AND($C$6&lt;&gt;"Monthly",$C$5="NHS Scotland"),SUMIFS(AllPublicationData!G:G,AllPublicationData!$A:$A,"&lt;="&amp;'Chart (% of Operations)'!$B45,AllPublicationData!$A:$A,"&gt;="&amp;'Chart (% of Operations)'!$B56)))))</f>
        <v>8524</v>
      </c>
      <c r="K45" s="101">
        <f t="shared" ref="K45" si="38">J45/$C45</f>
        <v>3.22479353225361E-2</v>
      </c>
      <c r="L45" s="103">
        <f>IF(AND($C$6="Monthly", $C$5="NHS Scotland"),SUMIFS(AllPublicationData!J:J,AllPublicationData!$A:$A,'Chart (% of Operations)'!$B45),IF(AND($C$6="Monthly", $C$5&lt;&gt;"NHS Scotland"),SUMIFS(AllPublicationData!J:J,AllPublicationData!$A:$A,'Chart (% of Operations)'!$B45,AllPublicationData!$B:$B,'Chart (% of Operations)'!$C$5),IF(AND($C$6&lt;&gt;"Monthly",$C$5&lt;&gt;"NHS Scotland"),SUMIFS(AllPublicationData!J:J,AllPublicationData!$B:$B,'Chart (% of Operations)'!$C$5,AllPublicationData!$A:$A,"&lt;="&amp;'Chart (% of Operations)'!$B45,AllPublicationData!$A:$A,"&gt;="&amp;'Chart (% of Operations)'!$B56),IF(AND($C$6&lt;&gt;"Monthly",$C$5="NHS Scotland"),SUMIFS(AllPublicationData!J:J,AllPublicationData!$A:$A,"&lt;="&amp;'Chart (% of Operations)'!$B45,AllPublicationData!$A:$A,"&gt;="&amp;'Chart (% of Operations)'!$B56)))))</f>
        <v>1184</v>
      </c>
      <c r="M45" s="100">
        <f t="shared" ref="M45" si="39">L45/$C45</f>
        <v>4.4793002606619827E-3</v>
      </c>
    </row>
    <row r="46" spans="2:13" x14ac:dyDescent="0.35">
      <c r="B46" s="104">
        <v>44986</v>
      </c>
      <c r="C46" s="102">
        <f>IF(AND($C$6="Monthly", $C$5="NHS Scotland"),SUMIFS(AllPublicationData!$E:$E,AllPublicationData!$A:$A,'Chart (% of Operations)'!$B46),IF(AND($C$6="Monthly", $C$5&lt;&gt;"NHS Scotland"),SUMIFS(AllPublicationData!$E:$E,AllPublicationData!$A:$A,'Chart (% of Operations)'!$B46,AllPublicationData!$B:$B,'Chart (% of Operations)'!$C$5),IF(AND($C$6&lt;&gt;"Monthly",$C$5&lt;&gt;"NHS Scotland"),SUMIFS(AllPublicationData!$E:$E,AllPublicationData!$B:$B,'Chart (% of Operations)'!$C$5,AllPublicationData!$A:$A,"&lt;="&amp;'Chart (% of Operations)'!$B46,AllPublicationData!$A:$A,"&gt;="&amp;'Chart (% of Operations)'!$B57),IF(AND($C$6&lt;&gt;"Monthly",$C$5="NHS Scotland"),SUMIFS(AllPublicationData!$E:$E,AllPublicationData!$A:$A,"&lt;="&amp;'Chart (% of Operations)'!$B46,AllPublicationData!$A:$A,"&gt;="&amp;'Chart (% of Operations)'!$B57)))))</f>
        <v>262879</v>
      </c>
      <c r="D46" s="103">
        <f>IF(AND($C$6="Monthly", $C$5="NHS Scotland"),SUMIFS(AllPublicationData!F:F,AllPublicationData!$A:$A,'Chart (% of Operations)'!$B46),IF(AND($C$6="Monthly", $C$5&lt;&gt;"NHS Scotland"),SUMIFS(AllPublicationData!F:F,AllPublicationData!$A:$A,'Chart (% of Operations)'!$B46,AllPublicationData!$B:$B,'Chart (% of Operations)'!$C$5),IF(AND($C$6&lt;&gt;"Monthly",$C$5&lt;&gt;"NHS Scotland"),SUMIFS(AllPublicationData!F:F,AllPublicationData!$B:$B,'Chart (% of Operations)'!$C$5,AllPublicationData!$A:$A,"&lt;="&amp;'Chart (% of Operations)'!$B46,AllPublicationData!$A:$A,"&gt;="&amp;'Chart (% of Operations)'!$B57),IF(AND($C$6&lt;&gt;"Monthly",$C$5="NHS Scotland"),SUMIFS(AllPublicationData!F:F,AllPublicationData!$A:$A,"&lt;="&amp;'Chart (% of Operations)'!$B46,AllPublicationData!$A:$A,"&gt;="&amp;'Chart (% of Operations)'!$B57)))))</f>
        <v>24835</v>
      </c>
      <c r="E46" s="101">
        <f t="shared" si="0"/>
        <v>9.4473122615347752E-2</v>
      </c>
      <c r="F46" s="103">
        <f>IF(AND($C$6="Monthly", $C$5="NHS Scotland"),SUMIFS(AllPublicationData!H:H,AllPublicationData!$A:$A,'Chart (% of Operations)'!$B46),IF(AND($C$6="Monthly", $C$5&lt;&gt;"NHS Scotland"),SUMIFS(AllPublicationData!H:H,AllPublicationData!$A:$A,'Chart (% of Operations)'!$B46,AllPublicationData!$B:$B,'Chart (% of Operations)'!$C$5),IF(AND($C$6&lt;&gt;"Monthly",$C$5&lt;&gt;"NHS Scotland"),SUMIFS(AllPublicationData!H:H,AllPublicationData!$B:$B,'Chart (% of Operations)'!$C$5,AllPublicationData!$A:$A,"&gt;="&amp;'Chart (% of Operations)'!$B57,AllPublicationData!$A:$A,"&lt;="&amp;'Chart (% of Operations)'!$B46),IF(AND($C$6&lt;&gt;"Monthly",$C$5="NHS Scotland"),SUMIFS(AllPublicationData!H:H,AllPublicationData!$A:$A,"&lt;="&amp;'Chart (% of Operations)'!$B46,AllPublicationData!$A:$A,"&gt;="&amp;'Chart (% of Operations)'!$B57)))))</f>
        <v>8390</v>
      </c>
      <c r="G46" s="101">
        <f t="shared" si="0"/>
        <v>3.1915824390689254E-2</v>
      </c>
      <c r="H46" s="103">
        <f>IF(AND($C$6="Monthly", $C$5="NHS Scotland"),SUMIFS(AllPublicationData!I:I,AllPublicationData!$A:$A,'Chart (% of Operations)'!$B46),IF(AND($C$6="Monthly", $C$5&lt;&gt;"NHS Scotland"),SUMIFS(AllPublicationData!I:I,AllPublicationData!$A:$A,'Chart (% of Operations)'!$B46,AllPublicationData!$B:$B,'Chart (% of Operations)'!$C$5),IF(AND($C$6&lt;&gt;"Monthly",$C$5&lt;&gt;"NHS Scotland"),SUMIFS(AllPublicationData!I:I,AllPublicationData!$B:$B,'Chart (% of Operations)'!$C$5,AllPublicationData!$A:$A,"&lt;="&amp;'Chart (% of Operations)'!$B46,AllPublicationData!$A:$A,"&gt;="&amp;'Chart (% of Operations)'!$B57),IF(AND($C$6&lt;&gt;"Monthly",$C$5="NHS Scotland"),SUMIFS(AllPublicationData!I:I,AllPublicationData!$A:$A,"&lt;="&amp;'Chart (% of Operations)'!$B46,AllPublicationData!$A:$A,"&gt;="&amp;'Chart (% of Operations)'!$B57)))))</f>
        <v>6785</v>
      </c>
      <c r="I46" s="101">
        <f t="shared" ref="I46" si="40">H46/$C46</f>
        <v>2.5810353812970987E-2</v>
      </c>
      <c r="J46" s="103">
        <f>IF(AND($C$6="Monthly", $C$5="NHS Scotland"),SUMIFS(AllPublicationData!G:G,AllPublicationData!$A:$A,'Chart (% of Operations)'!$B46),IF(AND($C$6="Monthly", $C$5&lt;&gt;"NHS Scotland"),SUMIFS(AllPublicationData!G:G,AllPublicationData!$A:$A,'Chart (% of Operations)'!$B46,AllPublicationData!$B:$B,'Chart (% of Operations)'!$C$5),IF(AND($C$6&lt;&gt;"Monthly",$C$5&lt;&gt;"NHS Scotland"),SUMIFS(AllPublicationData!G:G,AllPublicationData!$B:$B,'Chart (% of Operations)'!$C$5,AllPublicationData!$A:$A,"&lt;="&amp;'Chart (% of Operations)'!$B46,AllPublicationData!$A:$A,"&gt;="&amp;'Chart (% of Operations)'!$B57),IF(AND($C$6&lt;&gt;"Monthly",$C$5="NHS Scotland"),SUMIFS(AllPublicationData!G:G,AllPublicationData!$A:$A,"&lt;="&amp;'Chart (% of Operations)'!$B46,AllPublicationData!$A:$A,"&gt;="&amp;'Chart (% of Operations)'!$B57)))))</f>
        <v>8485</v>
      </c>
      <c r="K46" s="101">
        <f t="shared" ref="K46" si="41">J46/$C46</f>
        <v>3.227720738438597E-2</v>
      </c>
      <c r="L46" s="103">
        <f>IF(AND($C$6="Monthly", $C$5="NHS Scotland"),SUMIFS(AllPublicationData!J:J,AllPublicationData!$A:$A,'Chart (% of Operations)'!$B46),IF(AND($C$6="Monthly", $C$5&lt;&gt;"NHS Scotland"),SUMIFS(AllPublicationData!J:J,AllPublicationData!$A:$A,'Chart (% of Operations)'!$B46,AllPublicationData!$B:$B,'Chart (% of Operations)'!$C$5),IF(AND($C$6&lt;&gt;"Monthly",$C$5&lt;&gt;"NHS Scotland"),SUMIFS(AllPublicationData!J:J,AllPublicationData!$B:$B,'Chart (% of Operations)'!$C$5,AllPublicationData!$A:$A,"&lt;="&amp;'Chart (% of Operations)'!$B46,AllPublicationData!$A:$A,"&gt;="&amp;'Chart (% of Operations)'!$B57),IF(AND($C$6&lt;&gt;"Monthly",$C$5="NHS Scotland"),SUMIFS(AllPublicationData!J:J,AllPublicationData!$A:$A,"&lt;="&amp;'Chart (% of Operations)'!$B46,AllPublicationData!$A:$A,"&gt;="&amp;'Chart (% of Operations)'!$B57)))))</f>
        <v>1172</v>
      </c>
      <c r="M46" s="100">
        <f t="shared" ref="M46" si="42">L46/$C46</f>
        <v>4.4583249327637426E-3</v>
      </c>
    </row>
    <row r="47" spans="2:13" x14ac:dyDescent="0.35">
      <c r="B47" s="104">
        <v>44958</v>
      </c>
      <c r="C47" s="102">
        <f>IF(AND($C$6="Monthly", $C$5="NHS Scotland"),SUMIFS(AllPublicationData!$E:$E,AllPublicationData!$A:$A,'Chart (% of Operations)'!$B47),IF(AND($C$6="Monthly", $C$5&lt;&gt;"NHS Scotland"),SUMIFS(AllPublicationData!$E:$E,AllPublicationData!$A:$A,'Chart (% of Operations)'!$B47,AllPublicationData!$B:$B,'Chart (% of Operations)'!$C$5),IF(AND($C$6&lt;&gt;"Monthly",$C$5&lt;&gt;"NHS Scotland"),SUMIFS(AllPublicationData!$E:$E,AllPublicationData!$B:$B,'Chart (% of Operations)'!$C$5,AllPublicationData!$A:$A,"&lt;="&amp;'Chart (% of Operations)'!$B47,AllPublicationData!$A:$A,"&gt;="&amp;'Chart (% of Operations)'!$B58),IF(AND($C$6&lt;&gt;"Monthly",$C$5="NHS Scotland"),SUMIFS(AllPublicationData!$E:$E,AllPublicationData!$A:$A,"&lt;="&amp;'Chart (% of Operations)'!$B47,AllPublicationData!$A:$A,"&gt;="&amp;'Chart (% of Operations)'!$B58)))))</f>
        <v>259456</v>
      </c>
      <c r="D47" s="103">
        <f>IF(AND($C$6="Monthly", $C$5="NHS Scotland"),SUMIFS(AllPublicationData!F:F,AllPublicationData!$A:$A,'Chart (% of Operations)'!$B47),IF(AND($C$6="Monthly", $C$5&lt;&gt;"NHS Scotland"),SUMIFS(AllPublicationData!F:F,AllPublicationData!$A:$A,'Chart (% of Operations)'!$B47,AllPublicationData!$B:$B,'Chart (% of Operations)'!$C$5),IF(AND($C$6&lt;&gt;"Monthly",$C$5&lt;&gt;"NHS Scotland"),SUMIFS(AllPublicationData!F:F,AllPublicationData!$B:$B,'Chart (% of Operations)'!$C$5,AllPublicationData!$A:$A,"&lt;="&amp;'Chart (% of Operations)'!$B47,AllPublicationData!$A:$A,"&gt;="&amp;'Chart (% of Operations)'!$B58),IF(AND($C$6&lt;&gt;"Monthly",$C$5="NHS Scotland"),SUMIFS(AllPublicationData!F:F,AllPublicationData!$A:$A,"&lt;="&amp;'Chart (% of Operations)'!$B47,AllPublicationData!$A:$A,"&gt;="&amp;'Chart (% of Operations)'!$B58)))))</f>
        <v>24680</v>
      </c>
      <c r="E47" s="101">
        <f t="shared" si="0"/>
        <v>9.5122101628021705E-2</v>
      </c>
      <c r="F47" s="103">
        <f>IF(AND($C$6="Monthly", $C$5="NHS Scotland"),SUMIFS(AllPublicationData!H:H,AllPublicationData!$A:$A,'Chart (% of Operations)'!$B47),IF(AND($C$6="Monthly", $C$5&lt;&gt;"NHS Scotland"),SUMIFS(AllPublicationData!H:H,AllPublicationData!$A:$A,'Chart (% of Operations)'!$B47,AllPublicationData!$B:$B,'Chart (% of Operations)'!$C$5),IF(AND($C$6&lt;&gt;"Monthly",$C$5&lt;&gt;"NHS Scotland"),SUMIFS(AllPublicationData!H:H,AllPublicationData!$B:$B,'Chart (% of Operations)'!$C$5,AllPublicationData!$A:$A,"&gt;="&amp;'Chart (% of Operations)'!$B58,AllPublicationData!$A:$A,"&lt;="&amp;'Chart (% of Operations)'!$B47),IF(AND($C$6&lt;&gt;"Monthly",$C$5="NHS Scotland"),SUMIFS(AllPublicationData!H:H,AllPublicationData!$A:$A,"&lt;="&amp;'Chart (% of Operations)'!$B47,AllPublicationData!$A:$A,"&gt;="&amp;'Chart (% of Operations)'!$B58)))))</f>
        <v>8337</v>
      </c>
      <c r="G47" s="101">
        <f t="shared" si="0"/>
        <v>3.2132615934879129E-2</v>
      </c>
      <c r="H47" s="103">
        <f>IF(AND($C$6="Monthly", $C$5="NHS Scotland"),SUMIFS(AllPublicationData!I:I,AllPublicationData!$A:$A,'Chart (% of Operations)'!$B47),IF(AND($C$6="Monthly", $C$5&lt;&gt;"NHS Scotland"),SUMIFS(AllPublicationData!I:I,AllPublicationData!$A:$A,'Chart (% of Operations)'!$B47,AllPublicationData!$B:$B,'Chart (% of Operations)'!$C$5),IF(AND($C$6&lt;&gt;"Monthly",$C$5&lt;&gt;"NHS Scotland"),SUMIFS(AllPublicationData!I:I,AllPublicationData!$B:$B,'Chart (% of Operations)'!$C$5,AllPublicationData!$A:$A,"&lt;="&amp;'Chart (% of Operations)'!$B47,AllPublicationData!$A:$A,"&gt;="&amp;'Chart (% of Operations)'!$B58),IF(AND($C$6&lt;&gt;"Monthly",$C$5="NHS Scotland"),SUMIFS(AllPublicationData!I:I,AllPublicationData!$A:$A,"&lt;="&amp;'Chart (% of Operations)'!$B47,AllPublicationData!$A:$A,"&gt;="&amp;'Chart (% of Operations)'!$B58)))))</f>
        <v>6770</v>
      </c>
      <c r="I47" s="101">
        <f t="shared" ref="I47" si="43">H47/$C47</f>
        <v>2.6093056240749878E-2</v>
      </c>
      <c r="J47" s="103">
        <f>IF(AND($C$6="Monthly", $C$5="NHS Scotland"),SUMIFS(AllPublicationData!G:G,AllPublicationData!$A:$A,'Chart (% of Operations)'!$B47),IF(AND($C$6="Monthly", $C$5&lt;&gt;"NHS Scotland"),SUMIFS(AllPublicationData!G:G,AllPublicationData!$A:$A,'Chart (% of Operations)'!$B47,AllPublicationData!$B:$B,'Chart (% of Operations)'!$C$5),IF(AND($C$6&lt;&gt;"Monthly",$C$5&lt;&gt;"NHS Scotland"),SUMIFS(AllPublicationData!G:G,AllPublicationData!$B:$B,'Chart (% of Operations)'!$C$5,AllPublicationData!$A:$A,"&lt;="&amp;'Chart (% of Operations)'!$B47,AllPublicationData!$A:$A,"&gt;="&amp;'Chart (% of Operations)'!$B58),IF(AND($C$6&lt;&gt;"Monthly",$C$5="NHS Scotland"),SUMIFS(AllPublicationData!G:G,AllPublicationData!$A:$A,"&lt;="&amp;'Chart (% of Operations)'!$B47,AllPublicationData!$A:$A,"&gt;="&amp;'Chart (% of Operations)'!$B58)))))</f>
        <v>8426</v>
      </c>
      <c r="K47" s="101">
        <f t="shared" ref="K47" si="44">J47/$C47</f>
        <v>3.2475641341884562E-2</v>
      </c>
      <c r="L47" s="103">
        <f>IF(AND($C$6="Monthly", $C$5="NHS Scotland"),SUMIFS(AllPublicationData!J:J,AllPublicationData!$A:$A,'Chart (% of Operations)'!$B47),IF(AND($C$6="Monthly", $C$5&lt;&gt;"NHS Scotland"),SUMIFS(AllPublicationData!J:J,AllPublicationData!$A:$A,'Chart (% of Operations)'!$B47,AllPublicationData!$B:$B,'Chart (% of Operations)'!$C$5),IF(AND($C$6&lt;&gt;"Monthly",$C$5&lt;&gt;"NHS Scotland"),SUMIFS(AllPublicationData!J:J,AllPublicationData!$B:$B,'Chart (% of Operations)'!$C$5,AllPublicationData!$A:$A,"&lt;="&amp;'Chart (% of Operations)'!$B47,AllPublicationData!$A:$A,"&gt;="&amp;'Chart (% of Operations)'!$B58),IF(AND($C$6&lt;&gt;"Monthly",$C$5="NHS Scotland"),SUMIFS(AllPublicationData!J:J,AllPublicationData!$A:$A,"&lt;="&amp;'Chart (% of Operations)'!$B47,AllPublicationData!$A:$A,"&gt;="&amp;'Chart (% of Operations)'!$B58)))))</f>
        <v>1144</v>
      </c>
      <c r="M47" s="100">
        <f t="shared" ref="M47" si="45">L47/$C47</f>
        <v>4.4092254563394178E-3</v>
      </c>
    </row>
    <row r="48" spans="2:13" x14ac:dyDescent="0.35">
      <c r="B48" s="104">
        <v>44927</v>
      </c>
      <c r="C48" s="102">
        <f>IF(AND($C$6="Monthly", $C$5="NHS Scotland"),SUMIFS(AllPublicationData!$E:$E,AllPublicationData!$A:$A,'Chart (% of Operations)'!$B48),IF(AND($C$6="Monthly", $C$5&lt;&gt;"NHS Scotland"),SUMIFS(AllPublicationData!$E:$E,AllPublicationData!$A:$A,'Chart (% of Operations)'!$B48,AllPublicationData!$B:$B,'Chart (% of Operations)'!$C$5),IF(AND($C$6&lt;&gt;"Monthly",$C$5&lt;&gt;"NHS Scotland"),SUMIFS(AllPublicationData!$E:$E,AllPublicationData!$B:$B,'Chart (% of Operations)'!$C$5,AllPublicationData!$A:$A,"&lt;="&amp;'Chart (% of Operations)'!$B48,AllPublicationData!$A:$A,"&gt;="&amp;'Chart (% of Operations)'!$B59),IF(AND($C$6&lt;&gt;"Monthly",$C$5="NHS Scotland"),SUMIFS(AllPublicationData!$E:$E,AllPublicationData!$A:$A,"&lt;="&amp;'Chart (% of Operations)'!$B48,AllPublicationData!$A:$A,"&gt;="&amp;'Chart (% of Operations)'!$B59)))))</f>
        <v>256722</v>
      </c>
      <c r="D48" s="103">
        <f>IF(AND($C$6="Monthly", $C$5="NHS Scotland"),SUMIFS(AllPublicationData!F:F,AllPublicationData!$A:$A,'Chart (% of Operations)'!$B48),IF(AND($C$6="Monthly", $C$5&lt;&gt;"NHS Scotland"),SUMIFS(AllPublicationData!F:F,AllPublicationData!$A:$A,'Chart (% of Operations)'!$B48,AllPublicationData!$B:$B,'Chart (% of Operations)'!$C$5),IF(AND($C$6&lt;&gt;"Monthly",$C$5&lt;&gt;"NHS Scotland"),SUMIFS(AllPublicationData!F:F,AllPublicationData!$B:$B,'Chart (% of Operations)'!$C$5,AllPublicationData!$A:$A,"&lt;="&amp;'Chart (% of Operations)'!$B48,AllPublicationData!$A:$A,"&gt;="&amp;'Chart (% of Operations)'!$B59),IF(AND($C$6&lt;&gt;"Monthly",$C$5="NHS Scotland"),SUMIFS(AllPublicationData!F:F,AllPublicationData!$A:$A,"&lt;="&amp;'Chart (% of Operations)'!$B48,AllPublicationData!$A:$A,"&gt;="&amp;'Chart (% of Operations)'!$B59)))))</f>
        <v>24352</v>
      </c>
      <c r="E48" s="101">
        <f t="shared" si="0"/>
        <v>9.4857472285195657E-2</v>
      </c>
      <c r="F48" s="103">
        <f>IF(AND($C$6="Monthly", $C$5="NHS Scotland"),SUMIFS(AllPublicationData!H:H,AllPublicationData!$A:$A,'Chart (% of Operations)'!$B48),IF(AND($C$6="Monthly", $C$5&lt;&gt;"NHS Scotland"),SUMIFS(AllPublicationData!H:H,AllPublicationData!$A:$A,'Chart (% of Operations)'!$B48,AllPublicationData!$B:$B,'Chart (% of Operations)'!$C$5),IF(AND($C$6&lt;&gt;"Monthly",$C$5&lt;&gt;"NHS Scotland"),SUMIFS(AllPublicationData!H:H,AllPublicationData!$B:$B,'Chart (% of Operations)'!$C$5,AllPublicationData!$A:$A,"&gt;="&amp;'Chart (% of Operations)'!$B59,AllPublicationData!$A:$A,"&lt;="&amp;'Chart (% of Operations)'!$B48),IF(AND($C$6&lt;&gt;"Monthly",$C$5="NHS Scotland"),SUMIFS(AllPublicationData!H:H,AllPublicationData!$A:$A,"&lt;="&amp;'Chart (% of Operations)'!$B48,AllPublicationData!$A:$A,"&gt;="&amp;'Chart (% of Operations)'!$B59)))))</f>
        <v>8189</v>
      </c>
      <c r="G48" s="101">
        <f t="shared" si="0"/>
        <v>3.189831802494527E-2</v>
      </c>
      <c r="H48" s="103">
        <f>IF(AND($C$6="Monthly", $C$5="NHS Scotland"),SUMIFS(AllPublicationData!I:I,AllPublicationData!$A:$A,'Chart (% of Operations)'!$B48),IF(AND($C$6="Monthly", $C$5&lt;&gt;"NHS Scotland"),SUMIFS(AllPublicationData!I:I,AllPublicationData!$A:$A,'Chart (% of Operations)'!$B48,AllPublicationData!$B:$B,'Chart (% of Operations)'!$C$5),IF(AND($C$6&lt;&gt;"Monthly",$C$5&lt;&gt;"NHS Scotland"),SUMIFS(AllPublicationData!I:I,AllPublicationData!$B:$B,'Chart (% of Operations)'!$C$5,AllPublicationData!$A:$A,"&lt;="&amp;'Chart (% of Operations)'!$B48,AllPublicationData!$A:$A,"&gt;="&amp;'Chart (% of Operations)'!$B59),IF(AND($C$6&lt;&gt;"Monthly",$C$5="NHS Scotland"),SUMIFS(AllPublicationData!I:I,AllPublicationData!$A:$A,"&lt;="&amp;'Chart (% of Operations)'!$B48,AllPublicationData!$A:$A,"&gt;="&amp;'Chart (% of Operations)'!$B59)))))</f>
        <v>6699</v>
      </c>
      <c r="I48" s="101">
        <f t="shared" ref="I48" si="46">H48/$C48</f>
        <v>2.60943744595321E-2</v>
      </c>
      <c r="J48" s="103">
        <f>IF(AND($C$6="Monthly", $C$5="NHS Scotland"),SUMIFS(AllPublicationData!G:G,AllPublicationData!$A:$A,'Chart (% of Operations)'!$B48),IF(AND($C$6="Monthly", $C$5&lt;&gt;"NHS Scotland"),SUMIFS(AllPublicationData!G:G,AllPublicationData!$A:$A,'Chart (% of Operations)'!$B48,AllPublicationData!$B:$B,'Chart (% of Operations)'!$C$5),IF(AND($C$6&lt;&gt;"Monthly",$C$5&lt;&gt;"NHS Scotland"),SUMIFS(AllPublicationData!G:G,AllPublicationData!$B:$B,'Chart (% of Operations)'!$C$5,AllPublicationData!$A:$A,"&lt;="&amp;'Chart (% of Operations)'!$B48,AllPublicationData!$A:$A,"&gt;="&amp;'Chart (% of Operations)'!$B59),IF(AND($C$6&lt;&gt;"Monthly",$C$5="NHS Scotland"),SUMIFS(AllPublicationData!G:G,AllPublicationData!$A:$A,"&lt;="&amp;'Chart (% of Operations)'!$B48,AllPublicationData!$A:$A,"&gt;="&amp;'Chart (% of Operations)'!$B59)))))</f>
        <v>8313</v>
      </c>
      <c r="K48" s="101">
        <f t="shared" ref="K48" si="47">J48/$C48</f>
        <v>3.2381330778040056E-2</v>
      </c>
      <c r="L48" s="103">
        <f>IF(AND($C$6="Monthly", $C$5="NHS Scotland"),SUMIFS(AllPublicationData!J:J,AllPublicationData!$A:$A,'Chart (% of Operations)'!$B48),IF(AND($C$6="Monthly", $C$5&lt;&gt;"NHS Scotland"),SUMIFS(AllPublicationData!J:J,AllPublicationData!$A:$A,'Chart (% of Operations)'!$B48,AllPublicationData!$B:$B,'Chart (% of Operations)'!$C$5),IF(AND($C$6&lt;&gt;"Monthly",$C$5&lt;&gt;"NHS Scotland"),SUMIFS(AllPublicationData!J:J,AllPublicationData!$B:$B,'Chart (% of Operations)'!$C$5,AllPublicationData!$A:$A,"&lt;="&amp;'Chart (% of Operations)'!$B48,AllPublicationData!$A:$A,"&gt;="&amp;'Chart (% of Operations)'!$B59),IF(AND($C$6&lt;&gt;"Monthly",$C$5="NHS Scotland"),SUMIFS(AllPublicationData!J:J,AllPublicationData!$A:$A,"&lt;="&amp;'Chart (% of Operations)'!$B48,AllPublicationData!$A:$A,"&gt;="&amp;'Chart (% of Operations)'!$B59)))))</f>
        <v>1148</v>
      </c>
      <c r="M48" s="100">
        <f t="shared" ref="M48" si="48">L48/$C48</f>
        <v>4.4717632302646443E-3</v>
      </c>
    </row>
    <row r="49" spans="2:13" x14ac:dyDescent="0.35">
      <c r="B49" s="104">
        <v>44896</v>
      </c>
      <c r="C49" s="102">
        <f>IF(AND($C$6="Monthly", $C$5="NHS Scotland"),SUMIFS(AllPublicationData!$E:$E,AllPublicationData!$A:$A,'Chart (% of Operations)'!$B49),IF(AND($C$6="Monthly", $C$5&lt;&gt;"NHS Scotland"),SUMIFS(AllPublicationData!$E:$E,AllPublicationData!$A:$A,'Chart (% of Operations)'!$B49,AllPublicationData!$B:$B,'Chart (% of Operations)'!$C$5),IF(AND($C$6&lt;&gt;"Monthly",$C$5&lt;&gt;"NHS Scotland"),SUMIFS(AllPublicationData!$E:$E,AllPublicationData!$B:$B,'Chart (% of Operations)'!$C$5,AllPublicationData!$A:$A,"&lt;="&amp;'Chart (% of Operations)'!$B49,AllPublicationData!$A:$A,"&gt;="&amp;'Chart (% of Operations)'!$B60),IF(AND($C$6&lt;&gt;"Monthly",$C$5="NHS Scotland"),SUMIFS(AllPublicationData!$E:$E,AllPublicationData!$A:$A,"&lt;="&amp;'Chart (% of Operations)'!$B49,AllPublicationData!$A:$A,"&gt;="&amp;'Chart (% of Operations)'!$B60)))))</f>
        <v>252081</v>
      </c>
      <c r="D49" s="103">
        <f>IF(AND($C$6="Monthly", $C$5="NHS Scotland"),SUMIFS(AllPublicationData!F:F,AllPublicationData!$A:$A,'Chart (% of Operations)'!$B49),IF(AND($C$6="Monthly", $C$5&lt;&gt;"NHS Scotland"),SUMIFS(AllPublicationData!F:F,AllPublicationData!$A:$A,'Chart (% of Operations)'!$B49,AllPublicationData!$B:$B,'Chart (% of Operations)'!$C$5),IF(AND($C$6&lt;&gt;"Monthly",$C$5&lt;&gt;"NHS Scotland"),SUMIFS(AllPublicationData!F:F,AllPublicationData!$B:$B,'Chart (% of Operations)'!$C$5,AllPublicationData!$A:$A,"&lt;="&amp;'Chart (% of Operations)'!$B49,AllPublicationData!$A:$A,"&gt;="&amp;'Chart (% of Operations)'!$B60),IF(AND($C$6&lt;&gt;"Monthly",$C$5="NHS Scotland"),SUMIFS(AllPublicationData!F:F,AllPublicationData!$A:$A,"&lt;="&amp;'Chart (% of Operations)'!$B49,AllPublicationData!$A:$A,"&gt;="&amp;'Chart (% of Operations)'!$B60)))))</f>
        <v>23807</v>
      </c>
      <c r="E49" s="101">
        <f t="shared" si="0"/>
        <v>9.4441865908180309E-2</v>
      </c>
      <c r="F49" s="103">
        <f>IF(AND($C$6="Monthly", $C$5="NHS Scotland"),SUMIFS(AllPublicationData!H:H,AllPublicationData!$A:$A,'Chart (% of Operations)'!$B49),IF(AND($C$6="Monthly", $C$5&lt;&gt;"NHS Scotland"),SUMIFS(AllPublicationData!H:H,AllPublicationData!$A:$A,'Chart (% of Operations)'!$B49,AllPublicationData!$B:$B,'Chart (% of Operations)'!$C$5),IF(AND($C$6&lt;&gt;"Monthly",$C$5&lt;&gt;"NHS Scotland"),SUMIFS(AllPublicationData!H:H,AllPublicationData!$B:$B,'Chart (% of Operations)'!$C$5,AllPublicationData!$A:$A,"&gt;="&amp;'Chart (% of Operations)'!$B60,AllPublicationData!$A:$A,"&lt;="&amp;'Chart (% of Operations)'!$B49),IF(AND($C$6&lt;&gt;"Monthly",$C$5="NHS Scotland"),SUMIFS(AllPublicationData!H:H,AllPublicationData!$A:$A,"&lt;="&amp;'Chart (% of Operations)'!$B49,AllPublicationData!$A:$A,"&gt;="&amp;'Chart (% of Operations)'!$B60)))))</f>
        <v>8045</v>
      </c>
      <c r="G49" s="101">
        <f t="shared" si="0"/>
        <v>3.1914344992284224E-2</v>
      </c>
      <c r="H49" s="103">
        <f>IF(AND($C$6="Monthly", $C$5="NHS Scotland"),SUMIFS(AllPublicationData!I:I,AllPublicationData!$A:$A,'Chart (% of Operations)'!$B49),IF(AND($C$6="Monthly", $C$5&lt;&gt;"NHS Scotland"),SUMIFS(AllPublicationData!I:I,AllPublicationData!$A:$A,'Chart (% of Operations)'!$B49,AllPublicationData!$B:$B,'Chart (% of Operations)'!$C$5),IF(AND($C$6&lt;&gt;"Monthly",$C$5&lt;&gt;"NHS Scotland"),SUMIFS(AllPublicationData!I:I,AllPublicationData!$B:$B,'Chart (% of Operations)'!$C$5,AllPublicationData!$A:$A,"&lt;="&amp;'Chart (% of Operations)'!$B49,AllPublicationData!$A:$A,"&gt;="&amp;'Chart (% of Operations)'!$B60),IF(AND($C$6&lt;&gt;"Monthly",$C$5="NHS Scotland"),SUMIFS(AllPublicationData!I:I,AllPublicationData!$A:$A,"&lt;="&amp;'Chart (% of Operations)'!$B49,AllPublicationData!$A:$A,"&gt;="&amp;'Chart (% of Operations)'!$B60)))))</f>
        <v>6552</v>
      </c>
      <c r="I49" s="101">
        <f t="shared" ref="I49" si="49">H49/$C49</f>
        <v>2.5991645542504195E-2</v>
      </c>
      <c r="J49" s="103">
        <f>IF(AND($C$6="Monthly", $C$5="NHS Scotland"),SUMIFS(AllPublicationData!G:G,AllPublicationData!$A:$A,'Chart (% of Operations)'!$B49),IF(AND($C$6="Monthly", $C$5&lt;&gt;"NHS Scotland"),SUMIFS(AllPublicationData!G:G,AllPublicationData!$A:$A,'Chart (% of Operations)'!$B49,AllPublicationData!$B:$B,'Chart (% of Operations)'!$C$5),IF(AND($C$6&lt;&gt;"Monthly",$C$5&lt;&gt;"NHS Scotland"),SUMIFS(AllPublicationData!G:G,AllPublicationData!$B:$B,'Chart (% of Operations)'!$C$5,AllPublicationData!$A:$A,"&lt;="&amp;'Chart (% of Operations)'!$B49,AllPublicationData!$A:$A,"&gt;="&amp;'Chart (% of Operations)'!$B60),IF(AND($C$6&lt;&gt;"Monthly",$C$5="NHS Scotland"),SUMIFS(AllPublicationData!G:G,AllPublicationData!$A:$A,"&lt;="&amp;'Chart (% of Operations)'!$B49,AllPublicationData!$A:$A,"&gt;="&amp;'Chart (% of Operations)'!$B60)))))</f>
        <v>8039</v>
      </c>
      <c r="K49" s="101">
        <f t="shared" ref="K49" si="50">J49/$C49</f>
        <v>3.1890543119076804E-2</v>
      </c>
      <c r="L49" s="103">
        <f>IF(AND($C$6="Monthly", $C$5="NHS Scotland"),SUMIFS(AllPublicationData!J:J,AllPublicationData!$A:$A,'Chart (% of Operations)'!$B49),IF(AND($C$6="Monthly", $C$5&lt;&gt;"NHS Scotland"),SUMIFS(AllPublicationData!J:J,AllPublicationData!$A:$A,'Chart (% of Operations)'!$B49,AllPublicationData!$B:$B,'Chart (% of Operations)'!$C$5),IF(AND($C$6&lt;&gt;"Monthly",$C$5&lt;&gt;"NHS Scotland"),SUMIFS(AllPublicationData!J:J,AllPublicationData!$B:$B,'Chart (% of Operations)'!$C$5,AllPublicationData!$A:$A,"&lt;="&amp;'Chart (% of Operations)'!$B49,AllPublicationData!$A:$A,"&gt;="&amp;'Chart (% of Operations)'!$B60),IF(AND($C$6&lt;&gt;"Monthly",$C$5="NHS Scotland"),SUMIFS(AllPublicationData!J:J,AllPublicationData!$A:$A,"&lt;="&amp;'Chart (% of Operations)'!$B49,AllPublicationData!$A:$A,"&gt;="&amp;'Chart (% of Operations)'!$B60)))))</f>
        <v>1171</v>
      </c>
      <c r="M49" s="100">
        <f t="shared" ref="M49" si="51">L49/$C49</f>
        <v>4.6453322543150814E-3</v>
      </c>
    </row>
    <row r="50" spans="2:13" x14ac:dyDescent="0.35">
      <c r="B50" s="104">
        <v>44866</v>
      </c>
      <c r="C50" s="102">
        <f>IF(AND($C$6="Monthly", $C$5="NHS Scotland"),SUMIFS(AllPublicationData!$E:$E,AllPublicationData!$A:$A,'Chart (% of Operations)'!$B50),IF(AND($C$6="Monthly", $C$5&lt;&gt;"NHS Scotland"),SUMIFS(AllPublicationData!$E:$E,AllPublicationData!$A:$A,'Chart (% of Operations)'!$B50,AllPublicationData!$B:$B,'Chart (% of Operations)'!$C$5),IF(AND($C$6&lt;&gt;"Monthly",$C$5&lt;&gt;"NHS Scotland"),SUMIFS(AllPublicationData!$E:$E,AllPublicationData!$B:$B,'Chart (% of Operations)'!$C$5,AllPublicationData!$A:$A,"&lt;="&amp;'Chart (% of Operations)'!$B50,AllPublicationData!$A:$A,"&gt;="&amp;'Chart (% of Operations)'!$B61),IF(AND($C$6&lt;&gt;"Monthly",$C$5="NHS Scotland"),SUMIFS(AllPublicationData!$E:$E,AllPublicationData!$A:$A,"&lt;="&amp;'Chart (% of Operations)'!$B50,AllPublicationData!$A:$A,"&gt;="&amp;'Chart (% of Operations)'!$B61)))))</f>
        <v>249488</v>
      </c>
      <c r="D50" s="103">
        <f>IF(AND($C$6="Monthly", $C$5="NHS Scotland"),SUMIFS(AllPublicationData!F:F,AllPublicationData!$A:$A,'Chart (% of Operations)'!$B50),IF(AND($C$6="Monthly", $C$5&lt;&gt;"NHS Scotland"),SUMIFS(AllPublicationData!F:F,AllPublicationData!$A:$A,'Chart (% of Operations)'!$B50,AllPublicationData!$B:$B,'Chart (% of Operations)'!$C$5),IF(AND($C$6&lt;&gt;"Monthly",$C$5&lt;&gt;"NHS Scotland"),SUMIFS(AllPublicationData!F:F,AllPublicationData!$B:$B,'Chart (% of Operations)'!$C$5,AllPublicationData!$A:$A,"&lt;="&amp;'Chart (% of Operations)'!$B50,AllPublicationData!$A:$A,"&gt;="&amp;'Chart (% of Operations)'!$B61),IF(AND($C$6&lt;&gt;"Monthly",$C$5="NHS Scotland"),SUMIFS(AllPublicationData!F:F,AllPublicationData!$A:$A,"&lt;="&amp;'Chart (% of Operations)'!$B50,AllPublicationData!$A:$A,"&gt;="&amp;'Chart (% of Operations)'!$B61)))))</f>
        <v>22900</v>
      </c>
      <c r="E50" s="101">
        <f t="shared" si="0"/>
        <v>9.1787981786699155E-2</v>
      </c>
      <c r="F50" s="103">
        <f>IF(AND($C$6="Monthly", $C$5="NHS Scotland"),SUMIFS(AllPublicationData!H:H,AllPublicationData!$A:$A,'Chart (% of Operations)'!$B50),IF(AND($C$6="Monthly", $C$5&lt;&gt;"NHS Scotland"),SUMIFS(AllPublicationData!H:H,AllPublicationData!$A:$A,'Chart (% of Operations)'!$B50,AllPublicationData!$B:$B,'Chart (% of Operations)'!$C$5),IF(AND($C$6&lt;&gt;"Monthly",$C$5&lt;&gt;"NHS Scotland"),SUMIFS(AllPublicationData!H:H,AllPublicationData!$B:$B,'Chart (% of Operations)'!$C$5,AllPublicationData!$A:$A,"&gt;="&amp;'Chart (% of Operations)'!$B61,AllPublicationData!$A:$A,"&lt;="&amp;'Chart (% of Operations)'!$B50),IF(AND($C$6&lt;&gt;"Monthly",$C$5="NHS Scotland"),SUMIFS(AllPublicationData!H:H,AllPublicationData!$A:$A,"&lt;="&amp;'Chart (% of Operations)'!$B50,AllPublicationData!$A:$A,"&gt;="&amp;'Chart (% of Operations)'!$B61)))))</f>
        <v>7921</v>
      </c>
      <c r="G50" s="101">
        <f t="shared" si="0"/>
        <v>3.1749021997049959E-2</v>
      </c>
      <c r="H50" s="103">
        <f>IF(AND($C$6="Monthly", $C$5="NHS Scotland"),SUMIFS(AllPublicationData!I:I,AllPublicationData!$A:$A,'Chart (% of Operations)'!$B50),IF(AND($C$6="Monthly", $C$5&lt;&gt;"NHS Scotland"),SUMIFS(AllPublicationData!I:I,AllPublicationData!$A:$A,'Chart (% of Operations)'!$B50,AllPublicationData!$B:$B,'Chart (% of Operations)'!$C$5),IF(AND($C$6&lt;&gt;"Monthly",$C$5&lt;&gt;"NHS Scotland"),SUMIFS(AllPublicationData!I:I,AllPublicationData!$B:$B,'Chart (% of Operations)'!$C$5,AllPublicationData!$A:$A,"&lt;="&amp;'Chart (% of Operations)'!$B50,AllPublicationData!$A:$A,"&gt;="&amp;'Chart (% of Operations)'!$B61),IF(AND($C$6&lt;&gt;"Monthly",$C$5="NHS Scotland"),SUMIFS(AllPublicationData!I:I,AllPublicationData!$A:$A,"&lt;="&amp;'Chart (% of Operations)'!$B50,AllPublicationData!$A:$A,"&gt;="&amp;'Chart (% of Operations)'!$B61)))))</f>
        <v>6222</v>
      </c>
      <c r="I50" s="101">
        <f t="shared" ref="I50" si="52">H50/$C50</f>
        <v>2.4939075226062975E-2</v>
      </c>
      <c r="J50" s="103">
        <f>IF(AND($C$6="Monthly", $C$5="NHS Scotland"),SUMIFS(AllPublicationData!G:G,AllPublicationData!$A:$A,'Chart (% of Operations)'!$B50),IF(AND($C$6="Monthly", $C$5&lt;&gt;"NHS Scotland"),SUMIFS(AllPublicationData!G:G,AllPublicationData!$A:$A,'Chart (% of Operations)'!$B50,AllPublicationData!$B:$B,'Chart (% of Operations)'!$C$5),IF(AND($C$6&lt;&gt;"Monthly",$C$5&lt;&gt;"NHS Scotland"),SUMIFS(AllPublicationData!G:G,AllPublicationData!$B:$B,'Chart (% of Operations)'!$C$5,AllPublicationData!$A:$A,"&lt;="&amp;'Chart (% of Operations)'!$B50,AllPublicationData!$A:$A,"&gt;="&amp;'Chart (% of Operations)'!$B61),IF(AND($C$6&lt;&gt;"Monthly",$C$5="NHS Scotland"),SUMIFS(AllPublicationData!G:G,AllPublicationData!$A:$A,"&lt;="&amp;'Chart (% of Operations)'!$B50,AllPublicationData!$A:$A,"&gt;="&amp;'Chart (% of Operations)'!$B61)))))</f>
        <v>7669</v>
      </c>
      <c r="K50" s="101">
        <f t="shared" ref="K50" si="53">J50/$C50</f>
        <v>3.0738953376515103E-2</v>
      </c>
      <c r="L50" s="103">
        <f>IF(AND($C$6="Monthly", $C$5="NHS Scotland"),SUMIFS(AllPublicationData!J:J,AllPublicationData!$A:$A,'Chart (% of Operations)'!$B50),IF(AND($C$6="Monthly", $C$5&lt;&gt;"NHS Scotland"),SUMIFS(AllPublicationData!J:J,AllPublicationData!$A:$A,'Chart (% of Operations)'!$B50,AllPublicationData!$B:$B,'Chart (% of Operations)'!$C$5),IF(AND($C$6&lt;&gt;"Monthly",$C$5&lt;&gt;"NHS Scotland"),SUMIFS(AllPublicationData!J:J,AllPublicationData!$B:$B,'Chart (% of Operations)'!$C$5,AllPublicationData!$A:$A,"&lt;="&amp;'Chart (% of Operations)'!$B50,AllPublicationData!$A:$A,"&gt;="&amp;'Chart (% of Operations)'!$B61),IF(AND($C$6&lt;&gt;"Monthly",$C$5="NHS Scotland"),SUMIFS(AllPublicationData!J:J,AllPublicationData!$A:$A,"&lt;="&amp;'Chart (% of Operations)'!$B50,AllPublicationData!$A:$A,"&gt;="&amp;'Chart (% of Operations)'!$B61)))))</f>
        <v>1088</v>
      </c>
      <c r="M50" s="100">
        <f t="shared" ref="M50" si="54">L50/$C50</f>
        <v>4.3609311870711218E-3</v>
      </c>
    </row>
    <row r="51" spans="2:13" x14ac:dyDescent="0.35">
      <c r="B51" s="104">
        <v>44835</v>
      </c>
      <c r="C51" s="102">
        <f>IF(AND($C$6="Monthly", $C$5="NHS Scotland"),SUMIFS(AllPublicationData!$E:$E,AllPublicationData!$A:$A,'Chart (% of Operations)'!$B51),IF(AND($C$6="Monthly", $C$5&lt;&gt;"NHS Scotland"),SUMIFS(AllPublicationData!$E:$E,AllPublicationData!$A:$A,'Chart (% of Operations)'!$B51,AllPublicationData!$B:$B,'Chart (% of Operations)'!$C$5),IF(AND($C$6&lt;&gt;"Monthly",$C$5&lt;&gt;"NHS Scotland"),SUMIFS(AllPublicationData!$E:$E,AllPublicationData!$B:$B,'Chart (% of Operations)'!$C$5,AllPublicationData!$A:$A,"&lt;="&amp;'Chart (% of Operations)'!$B51,AllPublicationData!$A:$A,"&gt;="&amp;'Chart (% of Operations)'!$B62),IF(AND($C$6&lt;&gt;"Monthly",$C$5="NHS Scotland"),SUMIFS(AllPublicationData!$E:$E,AllPublicationData!$A:$A,"&lt;="&amp;'Chart (% of Operations)'!$B51,AllPublicationData!$A:$A,"&gt;="&amp;'Chart (% of Operations)'!$B62)))))</f>
        <v>244978</v>
      </c>
      <c r="D51" s="103">
        <f>IF(AND($C$6="Monthly", $C$5="NHS Scotland"),SUMIFS(AllPublicationData!F:F,AllPublicationData!$A:$A,'Chart (% of Operations)'!$B51),IF(AND($C$6="Monthly", $C$5&lt;&gt;"NHS Scotland"),SUMIFS(AllPublicationData!F:F,AllPublicationData!$A:$A,'Chart (% of Operations)'!$B51,AllPublicationData!$B:$B,'Chart (% of Operations)'!$C$5),IF(AND($C$6&lt;&gt;"Monthly",$C$5&lt;&gt;"NHS Scotland"),SUMIFS(AllPublicationData!F:F,AllPublicationData!$B:$B,'Chart (% of Operations)'!$C$5,AllPublicationData!$A:$A,"&lt;="&amp;'Chart (% of Operations)'!$B51,AllPublicationData!$A:$A,"&gt;="&amp;'Chart (% of Operations)'!$B62),IF(AND($C$6&lt;&gt;"Monthly",$C$5="NHS Scotland"),SUMIFS(AllPublicationData!F:F,AllPublicationData!$A:$A,"&lt;="&amp;'Chart (% of Operations)'!$B51,AllPublicationData!$A:$A,"&gt;="&amp;'Chart (% of Operations)'!$B62)))))</f>
        <v>22251</v>
      </c>
      <c r="E51" s="101">
        <f t="shared" si="0"/>
        <v>9.0828564197601422E-2</v>
      </c>
      <c r="F51" s="103">
        <f>IF(AND($C$6="Monthly", $C$5="NHS Scotland"),SUMIFS(AllPublicationData!H:H,AllPublicationData!$A:$A,'Chart (% of Operations)'!$B51),IF(AND($C$6="Monthly", $C$5&lt;&gt;"NHS Scotland"),SUMIFS(AllPublicationData!H:H,AllPublicationData!$A:$A,'Chart (% of Operations)'!$B51,AllPublicationData!$B:$B,'Chart (% of Operations)'!$C$5),IF(AND($C$6&lt;&gt;"Monthly",$C$5&lt;&gt;"NHS Scotland"),SUMIFS(AllPublicationData!H:H,AllPublicationData!$B:$B,'Chart (% of Operations)'!$C$5,AllPublicationData!$A:$A,"&gt;="&amp;'Chart (% of Operations)'!$B62,AllPublicationData!$A:$A,"&lt;="&amp;'Chart (% of Operations)'!$B51),IF(AND($C$6&lt;&gt;"Monthly",$C$5="NHS Scotland"),SUMIFS(AllPublicationData!H:H,AllPublicationData!$A:$A,"&lt;="&amp;'Chart (% of Operations)'!$B51,AllPublicationData!$A:$A,"&gt;="&amp;'Chart (% of Operations)'!$B62)))))</f>
        <v>7708</v>
      </c>
      <c r="G51" s="101">
        <f t="shared" si="0"/>
        <v>3.146404983304623E-2</v>
      </c>
      <c r="H51" s="103">
        <f>IF(AND($C$6="Monthly", $C$5="NHS Scotland"),SUMIFS(AllPublicationData!I:I,AllPublicationData!$A:$A,'Chart (% of Operations)'!$B51),IF(AND($C$6="Monthly", $C$5&lt;&gt;"NHS Scotland"),SUMIFS(AllPublicationData!I:I,AllPublicationData!$A:$A,'Chart (% of Operations)'!$B51,AllPublicationData!$B:$B,'Chart (% of Operations)'!$C$5),IF(AND($C$6&lt;&gt;"Monthly",$C$5&lt;&gt;"NHS Scotland"),SUMIFS(AllPublicationData!I:I,AllPublicationData!$B:$B,'Chart (% of Operations)'!$C$5,AllPublicationData!$A:$A,"&lt;="&amp;'Chart (% of Operations)'!$B51,AllPublicationData!$A:$A,"&gt;="&amp;'Chart (% of Operations)'!$B62),IF(AND($C$6&lt;&gt;"Monthly",$C$5="NHS Scotland"),SUMIFS(AllPublicationData!I:I,AllPublicationData!$A:$A,"&lt;="&amp;'Chart (% of Operations)'!$B51,AllPublicationData!$A:$A,"&gt;="&amp;'Chart (% of Operations)'!$B62)))))</f>
        <v>6082</v>
      </c>
      <c r="I51" s="101">
        <f t="shared" ref="I51" si="55">H51/$C51</f>
        <v>2.482671913396305E-2</v>
      </c>
      <c r="J51" s="103">
        <f>IF(AND($C$6="Monthly", $C$5="NHS Scotland"),SUMIFS(AllPublicationData!G:G,AllPublicationData!$A:$A,'Chart (% of Operations)'!$B51),IF(AND($C$6="Monthly", $C$5&lt;&gt;"NHS Scotland"),SUMIFS(AllPublicationData!G:G,AllPublicationData!$A:$A,'Chart (% of Operations)'!$B51,AllPublicationData!$B:$B,'Chart (% of Operations)'!$C$5),IF(AND($C$6&lt;&gt;"Monthly",$C$5&lt;&gt;"NHS Scotland"),SUMIFS(AllPublicationData!G:G,AllPublicationData!$B:$B,'Chart (% of Operations)'!$C$5,AllPublicationData!$A:$A,"&lt;="&amp;'Chart (% of Operations)'!$B51,AllPublicationData!$A:$A,"&gt;="&amp;'Chart (% of Operations)'!$B62),IF(AND($C$6&lt;&gt;"Monthly",$C$5="NHS Scotland"),SUMIFS(AllPublicationData!G:G,AllPublicationData!$A:$A,"&lt;="&amp;'Chart (% of Operations)'!$B51,AllPublicationData!$A:$A,"&gt;="&amp;'Chart (% of Operations)'!$B62)))))</f>
        <v>7444</v>
      </c>
      <c r="K51" s="101">
        <f t="shared" ref="K51" si="56">J51/$C51</f>
        <v>3.0386402044265199E-2</v>
      </c>
      <c r="L51" s="103">
        <f>IF(AND($C$6="Monthly", $C$5="NHS Scotland"),SUMIFS(AllPublicationData!J:J,AllPublicationData!$A:$A,'Chart (% of Operations)'!$B51),IF(AND($C$6="Monthly", $C$5&lt;&gt;"NHS Scotland"),SUMIFS(AllPublicationData!J:J,AllPublicationData!$A:$A,'Chart (% of Operations)'!$B51,AllPublicationData!$B:$B,'Chart (% of Operations)'!$C$5),IF(AND($C$6&lt;&gt;"Monthly",$C$5&lt;&gt;"NHS Scotland"),SUMIFS(AllPublicationData!J:J,AllPublicationData!$B:$B,'Chart (% of Operations)'!$C$5,AllPublicationData!$A:$A,"&lt;="&amp;'Chart (% of Operations)'!$B51,AllPublicationData!$A:$A,"&gt;="&amp;'Chart (% of Operations)'!$B62),IF(AND($C$6&lt;&gt;"Monthly",$C$5="NHS Scotland"),SUMIFS(AllPublicationData!J:J,AllPublicationData!$A:$A,"&lt;="&amp;'Chart (% of Operations)'!$B51,AllPublicationData!$A:$A,"&gt;="&amp;'Chart (% of Operations)'!$B62)))))</f>
        <v>1017</v>
      </c>
      <c r="M51" s="100">
        <f t="shared" ref="M51" si="57">L51/$C51</f>
        <v>4.1513931863269354E-3</v>
      </c>
    </row>
    <row r="52" spans="2:13" x14ac:dyDescent="0.35">
      <c r="B52" s="104">
        <v>44805</v>
      </c>
      <c r="C52" s="102">
        <f>IF(AND($C$6="Monthly", $C$5="NHS Scotland"),SUMIFS(AllPublicationData!$E:$E,AllPublicationData!$A:$A,'Chart (% of Operations)'!$B52),IF(AND($C$6="Monthly", $C$5&lt;&gt;"NHS Scotland"),SUMIFS(AllPublicationData!$E:$E,AllPublicationData!$A:$A,'Chart (% of Operations)'!$B52,AllPublicationData!$B:$B,'Chart (% of Operations)'!$C$5),IF(AND($C$6&lt;&gt;"Monthly",$C$5&lt;&gt;"NHS Scotland"),SUMIFS(AllPublicationData!$E:$E,AllPublicationData!$B:$B,'Chart (% of Operations)'!$C$5,AllPublicationData!$A:$A,"&lt;="&amp;'Chart (% of Operations)'!$B52,AllPublicationData!$A:$A,"&gt;="&amp;'Chart (% of Operations)'!$B63),IF(AND($C$6&lt;&gt;"Monthly",$C$5="NHS Scotland"),SUMIFS(AllPublicationData!$E:$E,AllPublicationData!$A:$A,"&lt;="&amp;'Chart (% of Operations)'!$B52,AllPublicationData!$A:$A,"&gt;="&amp;'Chart (% of Operations)'!$B63)))))</f>
        <v>239353</v>
      </c>
      <c r="D52" s="103">
        <f>IF(AND($C$6="Monthly", $C$5="NHS Scotland"),SUMIFS(AllPublicationData!F:F,AllPublicationData!$A:$A,'Chart (% of Operations)'!$B52),IF(AND($C$6="Monthly", $C$5&lt;&gt;"NHS Scotland"),SUMIFS(AllPublicationData!F:F,AllPublicationData!$A:$A,'Chart (% of Operations)'!$B52,AllPublicationData!$B:$B,'Chart (% of Operations)'!$C$5),IF(AND($C$6&lt;&gt;"Monthly",$C$5&lt;&gt;"NHS Scotland"),SUMIFS(AllPublicationData!F:F,AllPublicationData!$B:$B,'Chart (% of Operations)'!$C$5,AllPublicationData!$A:$A,"&lt;="&amp;'Chart (% of Operations)'!$B52,AllPublicationData!$A:$A,"&gt;="&amp;'Chart (% of Operations)'!$B63),IF(AND($C$6&lt;&gt;"Monthly",$C$5="NHS Scotland"),SUMIFS(AllPublicationData!F:F,AllPublicationData!$A:$A,"&lt;="&amp;'Chart (% of Operations)'!$B52,AllPublicationData!$A:$A,"&gt;="&amp;'Chart (% of Operations)'!$B63)))))</f>
        <v>21536</v>
      </c>
      <c r="E52" s="101">
        <f t="shared" si="0"/>
        <v>8.9975893345811422E-2</v>
      </c>
      <c r="F52" s="103">
        <f>IF(AND($C$6="Monthly", $C$5="NHS Scotland"),SUMIFS(AllPublicationData!H:H,AllPublicationData!$A:$A,'Chart (% of Operations)'!$B52),IF(AND($C$6="Monthly", $C$5&lt;&gt;"NHS Scotland"),SUMIFS(AllPublicationData!H:H,AllPublicationData!$A:$A,'Chart (% of Operations)'!$B52,AllPublicationData!$B:$B,'Chart (% of Operations)'!$C$5),IF(AND($C$6&lt;&gt;"Monthly",$C$5&lt;&gt;"NHS Scotland"),SUMIFS(AllPublicationData!H:H,AllPublicationData!$B:$B,'Chart (% of Operations)'!$C$5,AllPublicationData!$A:$A,"&gt;="&amp;'Chart (% of Operations)'!$B63,AllPublicationData!$A:$A,"&lt;="&amp;'Chart (% of Operations)'!$B52),IF(AND($C$6&lt;&gt;"Monthly",$C$5="NHS Scotland"),SUMIFS(AllPublicationData!H:H,AllPublicationData!$A:$A,"&lt;="&amp;'Chart (% of Operations)'!$B52,AllPublicationData!$A:$A,"&gt;="&amp;'Chart (% of Operations)'!$B63)))))</f>
        <v>7523</v>
      </c>
      <c r="G52" s="101">
        <f t="shared" si="0"/>
        <v>3.1430564897870508E-2</v>
      </c>
      <c r="H52" s="103">
        <f>IF(AND($C$6="Monthly", $C$5="NHS Scotland"),SUMIFS(AllPublicationData!I:I,AllPublicationData!$A:$A,'Chart (% of Operations)'!$B52),IF(AND($C$6="Monthly", $C$5&lt;&gt;"NHS Scotland"),SUMIFS(AllPublicationData!I:I,AllPublicationData!$A:$A,'Chart (% of Operations)'!$B52,AllPublicationData!$B:$B,'Chart (% of Operations)'!$C$5),IF(AND($C$6&lt;&gt;"Monthly",$C$5&lt;&gt;"NHS Scotland"),SUMIFS(AllPublicationData!I:I,AllPublicationData!$B:$B,'Chart (% of Operations)'!$C$5,AllPublicationData!$A:$A,"&lt;="&amp;'Chart (% of Operations)'!$B52,AllPublicationData!$A:$A,"&gt;="&amp;'Chart (% of Operations)'!$B63),IF(AND($C$6&lt;&gt;"Monthly",$C$5="NHS Scotland"),SUMIFS(AllPublicationData!I:I,AllPublicationData!$A:$A,"&lt;="&amp;'Chart (% of Operations)'!$B52,AllPublicationData!$A:$A,"&gt;="&amp;'Chart (% of Operations)'!$B63)))))</f>
        <v>5897</v>
      </c>
      <c r="I52" s="101">
        <f t="shared" ref="I52" si="58">H52/$C52</f>
        <v>2.4637251256512348E-2</v>
      </c>
      <c r="J52" s="103">
        <f>IF(AND($C$6="Monthly", $C$5="NHS Scotland"),SUMIFS(AllPublicationData!G:G,AllPublicationData!$A:$A,'Chart (% of Operations)'!$B52),IF(AND($C$6="Monthly", $C$5&lt;&gt;"NHS Scotland"),SUMIFS(AllPublicationData!G:G,AllPublicationData!$A:$A,'Chart (% of Operations)'!$B52,AllPublicationData!$B:$B,'Chart (% of Operations)'!$C$5),IF(AND($C$6&lt;&gt;"Monthly",$C$5&lt;&gt;"NHS Scotland"),SUMIFS(AllPublicationData!G:G,AllPublicationData!$B:$B,'Chart (% of Operations)'!$C$5,AllPublicationData!$A:$A,"&lt;="&amp;'Chart (% of Operations)'!$B52,AllPublicationData!$A:$A,"&gt;="&amp;'Chart (% of Operations)'!$B63),IF(AND($C$6&lt;&gt;"Monthly",$C$5="NHS Scotland"),SUMIFS(AllPublicationData!G:G,AllPublicationData!$A:$A,"&lt;="&amp;'Chart (% of Operations)'!$B52,AllPublicationData!$A:$A,"&gt;="&amp;'Chart (% of Operations)'!$B63)))))</f>
        <v>7134</v>
      </c>
      <c r="K52" s="101">
        <f t="shared" ref="K52" si="59">J52/$C52</f>
        <v>2.9805350256733778E-2</v>
      </c>
      <c r="L52" s="103">
        <f>IF(AND($C$6="Monthly", $C$5="NHS Scotland"),SUMIFS(AllPublicationData!J:J,AllPublicationData!$A:$A,'Chart (% of Operations)'!$B52),IF(AND($C$6="Monthly", $C$5&lt;&gt;"NHS Scotland"),SUMIFS(AllPublicationData!J:J,AllPublicationData!$A:$A,'Chart (% of Operations)'!$B52,AllPublicationData!$B:$B,'Chart (% of Operations)'!$C$5),IF(AND($C$6&lt;&gt;"Monthly",$C$5&lt;&gt;"NHS Scotland"),SUMIFS(AllPublicationData!J:J,AllPublicationData!$B:$B,'Chart (% of Operations)'!$C$5,AllPublicationData!$A:$A,"&lt;="&amp;'Chart (% of Operations)'!$B52,AllPublicationData!$A:$A,"&gt;="&amp;'Chart (% of Operations)'!$B63),IF(AND($C$6&lt;&gt;"Monthly",$C$5="NHS Scotland"),SUMIFS(AllPublicationData!J:J,AllPublicationData!$A:$A,"&lt;="&amp;'Chart (% of Operations)'!$B52,AllPublicationData!$A:$A,"&gt;="&amp;'Chart (% of Operations)'!$B63)))))</f>
        <v>982</v>
      </c>
      <c r="M52" s="100">
        <f t="shared" ref="M52" si="60">L52/$C52</f>
        <v>4.1027269346947818E-3</v>
      </c>
    </row>
    <row r="53" spans="2:13" x14ac:dyDescent="0.35">
      <c r="B53" s="104">
        <v>44774</v>
      </c>
      <c r="C53" s="102">
        <f>IF(AND($C$6="Monthly", $C$5="NHS Scotland"),SUMIFS(AllPublicationData!$E:$E,AllPublicationData!$A:$A,'Chart (% of Operations)'!$B53),IF(AND($C$6="Monthly", $C$5&lt;&gt;"NHS Scotland"),SUMIFS(AllPublicationData!$E:$E,AllPublicationData!$A:$A,'Chart (% of Operations)'!$B53,AllPublicationData!$B:$B,'Chart (% of Operations)'!$C$5),IF(AND($C$6&lt;&gt;"Monthly",$C$5&lt;&gt;"NHS Scotland"),SUMIFS(AllPublicationData!$E:$E,AllPublicationData!$B:$B,'Chart (% of Operations)'!$C$5,AllPublicationData!$A:$A,"&lt;="&amp;'Chart (% of Operations)'!$B53,AllPublicationData!$A:$A,"&gt;="&amp;'Chart (% of Operations)'!$B64),IF(AND($C$6&lt;&gt;"Monthly",$C$5="NHS Scotland"),SUMIFS(AllPublicationData!$E:$E,AllPublicationData!$A:$A,"&lt;="&amp;'Chart (% of Operations)'!$B53,AllPublicationData!$A:$A,"&gt;="&amp;'Chart (% of Operations)'!$B64)))))</f>
        <v>233815</v>
      </c>
      <c r="D53" s="103">
        <f>IF(AND($C$6="Monthly", $C$5="NHS Scotland"),SUMIFS(AllPublicationData!F:F,AllPublicationData!$A:$A,'Chart (% of Operations)'!$B53),IF(AND($C$6="Monthly", $C$5&lt;&gt;"NHS Scotland"),SUMIFS(AllPublicationData!F:F,AllPublicationData!$A:$A,'Chart (% of Operations)'!$B53,AllPublicationData!$B:$B,'Chart (% of Operations)'!$C$5),IF(AND($C$6&lt;&gt;"Monthly",$C$5&lt;&gt;"NHS Scotland"),SUMIFS(AllPublicationData!F:F,AllPublicationData!$B:$B,'Chart (% of Operations)'!$C$5,AllPublicationData!$A:$A,"&lt;="&amp;'Chart (% of Operations)'!$B53,AllPublicationData!$A:$A,"&gt;="&amp;'Chart (% of Operations)'!$B64),IF(AND($C$6&lt;&gt;"Monthly",$C$5="NHS Scotland"),SUMIFS(AllPublicationData!F:F,AllPublicationData!$A:$A,"&lt;="&amp;'Chart (% of Operations)'!$B53,AllPublicationData!$A:$A,"&gt;="&amp;'Chart (% of Operations)'!$B64)))))</f>
        <v>21000</v>
      </c>
      <c r="E53" s="101">
        <f t="shared" si="0"/>
        <v>8.9814597010456979E-2</v>
      </c>
      <c r="F53" s="103">
        <f>IF(AND($C$6="Monthly", $C$5="NHS Scotland"),SUMIFS(AllPublicationData!H:H,AllPublicationData!$A:$A,'Chart (% of Operations)'!$B53),IF(AND($C$6="Monthly", $C$5&lt;&gt;"NHS Scotland"),SUMIFS(AllPublicationData!H:H,AllPublicationData!$A:$A,'Chart (% of Operations)'!$B53,AllPublicationData!$B:$B,'Chart (% of Operations)'!$C$5),IF(AND($C$6&lt;&gt;"Monthly",$C$5&lt;&gt;"NHS Scotland"),SUMIFS(AllPublicationData!H:H,AllPublicationData!$B:$B,'Chart (% of Operations)'!$C$5,AllPublicationData!$A:$A,"&gt;="&amp;'Chart (% of Operations)'!$B64,AllPublicationData!$A:$A,"&lt;="&amp;'Chart (% of Operations)'!$B53),IF(AND($C$6&lt;&gt;"Monthly",$C$5="NHS Scotland"),SUMIFS(AllPublicationData!H:H,AllPublicationData!$A:$A,"&lt;="&amp;'Chart (% of Operations)'!$B53,AllPublicationData!$A:$A,"&gt;="&amp;'Chart (% of Operations)'!$B64)))))</f>
        <v>7311</v>
      </c>
      <c r="G53" s="101">
        <f t="shared" si="0"/>
        <v>3.1268310416354812E-2</v>
      </c>
      <c r="H53" s="103">
        <f>IF(AND($C$6="Monthly", $C$5="NHS Scotland"),SUMIFS(AllPublicationData!I:I,AllPublicationData!$A:$A,'Chart (% of Operations)'!$B53),IF(AND($C$6="Monthly", $C$5&lt;&gt;"NHS Scotland"),SUMIFS(AllPublicationData!I:I,AllPublicationData!$A:$A,'Chart (% of Operations)'!$B53,AllPublicationData!$B:$B,'Chart (% of Operations)'!$C$5),IF(AND($C$6&lt;&gt;"Monthly",$C$5&lt;&gt;"NHS Scotland"),SUMIFS(AllPublicationData!I:I,AllPublicationData!$B:$B,'Chart (% of Operations)'!$C$5,AllPublicationData!$A:$A,"&lt;="&amp;'Chart (% of Operations)'!$B53,AllPublicationData!$A:$A,"&gt;="&amp;'Chart (% of Operations)'!$B64),IF(AND($C$6&lt;&gt;"Monthly",$C$5="NHS Scotland"),SUMIFS(AllPublicationData!I:I,AllPublicationData!$A:$A,"&lt;="&amp;'Chart (% of Operations)'!$B53,AllPublicationData!$A:$A,"&gt;="&amp;'Chart (% of Operations)'!$B64)))))</f>
        <v>5898</v>
      </c>
      <c r="I53" s="101">
        <f t="shared" ref="I53" si="61">H53/$C53</f>
        <v>2.5225071103222634E-2</v>
      </c>
      <c r="J53" s="103">
        <f>IF(AND($C$6="Monthly", $C$5="NHS Scotland"),SUMIFS(AllPublicationData!G:G,AllPublicationData!$A:$A,'Chart (% of Operations)'!$B53),IF(AND($C$6="Monthly", $C$5&lt;&gt;"NHS Scotland"),SUMIFS(AllPublicationData!G:G,AllPublicationData!$A:$A,'Chart (% of Operations)'!$B53,AllPublicationData!$B:$B,'Chart (% of Operations)'!$C$5),IF(AND($C$6&lt;&gt;"Monthly",$C$5&lt;&gt;"NHS Scotland"),SUMIFS(AllPublicationData!G:G,AllPublicationData!$B:$B,'Chart (% of Operations)'!$C$5,AllPublicationData!$A:$A,"&lt;="&amp;'Chart (% of Operations)'!$B53,AllPublicationData!$A:$A,"&gt;="&amp;'Chart (% of Operations)'!$B64),IF(AND($C$6&lt;&gt;"Monthly",$C$5="NHS Scotland"),SUMIFS(AllPublicationData!G:G,AllPublicationData!$A:$A,"&lt;="&amp;'Chart (% of Operations)'!$B53,AllPublicationData!$A:$A,"&gt;="&amp;'Chart (% of Operations)'!$B64)))))</f>
        <v>6789</v>
      </c>
      <c r="K53" s="101">
        <f t="shared" ref="K53" si="62">J53/$C53</f>
        <v>2.9035776147809167E-2</v>
      </c>
      <c r="L53" s="103">
        <f>IF(AND($C$6="Monthly", $C$5="NHS Scotland"),SUMIFS(AllPublicationData!J:J,AllPublicationData!$A:$A,'Chart (% of Operations)'!$B53),IF(AND($C$6="Monthly", $C$5&lt;&gt;"NHS Scotland"),SUMIFS(AllPublicationData!J:J,AllPublicationData!$A:$A,'Chart (% of Operations)'!$B53,AllPublicationData!$B:$B,'Chart (% of Operations)'!$C$5),IF(AND($C$6&lt;&gt;"Monthly",$C$5&lt;&gt;"NHS Scotland"),SUMIFS(AllPublicationData!J:J,AllPublicationData!$B:$B,'Chart (% of Operations)'!$C$5,AllPublicationData!$A:$A,"&lt;="&amp;'Chart (% of Operations)'!$B53,AllPublicationData!$A:$A,"&gt;="&amp;'Chart (% of Operations)'!$B64),IF(AND($C$6&lt;&gt;"Monthly",$C$5="NHS Scotland"),SUMIFS(AllPublicationData!J:J,AllPublicationData!$A:$A,"&lt;="&amp;'Chart (% of Operations)'!$B53,AllPublicationData!$A:$A,"&gt;="&amp;'Chart (% of Operations)'!$B64)))))</f>
        <v>1002</v>
      </c>
      <c r="M53" s="100">
        <f t="shared" ref="M53" si="63">L53/$C53</f>
        <v>4.2854393430703762E-3</v>
      </c>
    </row>
    <row r="54" spans="2:13" x14ac:dyDescent="0.35">
      <c r="B54" s="104">
        <v>44743</v>
      </c>
      <c r="C54" s="102">
        <f>IF(AND($C$6="Monthly", $C$5="NHS Scotland"),SUMIFS(AllPublicationData!$E:$E,AllPublicationData!$A:$A,'Chart (% of Operations)'!$B54),IF(AND($C$6="Monthly", $C$5&lt;&gt;"NHS Scotland"),SUMIFS(AllPublicationData!$E:$E,AllPublicationData!$A:$A,'Chart (% of Operations)'!$B54,AllPublicationData!$B:$B,'Chart (% of Operations)'!$C$5),IF(AND($C$6&lt;&gt;"Monthly",$C$5&lt;&gt;"NHS Scotland"),SUMIFS(AllPublicationData!$E:$E,AllPublicationData!$B:$B,'Chart (% of Operations)'!$C$5,AllPublicationData!$A:$A,"&lt;="&amp;'Chart (% of Operations)'!$B54,AllPublicationData!$A:$A,"&gt;="&amp;'Chart (% of Operations)'!$B65),IF(AND($C$6&lt;&gt;"Monthly",$C$5="NHS Scotland"),SUMIFS(AllPublicationData!$E:$E,AllPublicationData!$A:$A,"&lt;="&amp;'Chart (% of Operations)'!$B54,AllPublicationData!$A:$A,"&gt;="&amp;'Chart (% of Operations)'!$B65)))))</f>
        <v>230720</v>
      </c>
      <c r="D54" s="103">
        <f>IF(AND($C$6="Monthly", $C$5="NHS Scotland"),SUMIFS(AllPublicationData!F:F,AllPublicationData!$A:$A,'Chart (% of Operations)'!$B54),IF(AND($C$6="Monthly", $C$5&lt;&gt;"NHS Scotland"),SUMIFS(AllPublicationData!F:F,AllPublicationData!$A:$A,'Chart (% of Operations)'!$B54,AllPublicationData!$B:$B,'Chart (% of Operations)'!$C$5),IF(AND($C$6&lt;&gt;"Monthly",$C$5&lt;&gt;"NHS Scotland"),SUMIFS(AllPublicationData!F:F,AllPublicationData!$B:$B,'Chart (% of Operations)'!$C$5,AllPublicationData!$A:$A,"&lt;="&amp;'Chart (% of Operations)'!$B54,AllPublicationData!$A:$A,"&gt;="&amp;'Chart (% of Operations)'!$B65),IF(AND($C$6&lt;&gt;"Monthly",$C$5="NHS Scotland"),SUMIFS(AllPublicationData!F:F,AllPublicationData!$A:$A,"&lt;="&amp;'Chart (% of Operations)'!$B54,AllPublicationData!$A:$A,"&gt;="&amp;'Chart (% of Operations)'!$B65)))))</f>
        <v>20306</v>
      </c>
      <c r="E54" s="101">
        <f t="shared" si="0"/>
        <v>8.8011442441054091E-2</v>
      </c>
      <c r="F54" s="103">
        <f>IF(AND($C$6="Monthly", $C$5="NHS Scotland"),SUMIFS(AllPublicationData!H:H,AllPublicationData!$A:$A,'Chart (% of Operations)'!$B54),IF(AND($C$6="Monthly", $C$5&lt;&gt;"NHS Scotland"),SUMIFS(AllPublicationData!H:H,AllPublicationData!$A:$A,'Chart (% of Operations)'!$B54,AllPublicationData!$B:$B,'Chart (% of Operations)'!$C$5),IF(AND($C$6&lt;&gt;"Monthly",$C$5&lt;&gt;"NHS Scotland"),SUMIFS(AllPublicationData!H:H,AllPublicationData!$B:$B,'Chart (% of Operations)'!$C$5,AllPublicationData!$A:$A,"&gt;="&amp;'Chart (% of Operations)'!$B65,AllPublicationData!$A:$A,"&lt;="&amp;'Chart (% of Operations)'!$B54),IF(AND($C$6&lt;&gt;"Monthly",$C$5="NHS Scotland"),SUMIFS(AllPublicationData!H:H,AllPublicationData!$A:$A,"&lt;="&amp;'Chart (% of Operations)'!$B54,AllPublicationData!$A:$A,"&gt;="&amp;'Chart (% of Operations)'!$B65)))))</f>
        <v>7251</v>
      </c>
      <c r="G54" s="101">
        <f t="shared" si="0"/>
        <v>3.1427704576976419E-2</v>
      </c>
      <c r="H54" s="103">
        <f>IF(AND($C$6="Monthly", $C$5="NHS Scotland"),SUMIFS(AllPublicationData!I:I,AllPublicationData!$A:$A,'Chart (% of Operations)'!$B54),IF(AND($C$6="Monthly", $C$5&lt;&gt;"NHS Scotland"),SUMIFS(AllPublicationData!I:I,AllPublicationData!$A:$A,'Chart (% of Operations)'!$B54,AllPublicationData!$B:$B,'Chart (% of Operations)'!$C$5),IF(AND($C$6&lt;&gt;"Monthly",$C$5&lt;&gt;"NHS Scotland"),SUMIFS(AllPublicationData!I:I,AllPublicationData!$B:$B,'Chart (% of Operations)'!$C$5,AllPublicationData!$A:$A,"&lt;="&amp;'Chart (% of Operations)'!$B54,AllPublicationData!$A:$A,"&gt;="&amp;'Chart (% of Operations)'!$B65),IF(AND($C$6&lt;&gt;"Monthly",$C$5="NHS Scotland"),SUMIFS(AllPublicationData!I:I,AllPublicationData!$A:$A,"&lt;="&amp;'Chart (% of Operations)'!$B54,AllPublicationData!$A:$A,"&gt;="&amp;'Chart (% of Operations)'!$B65)))))</f>
        <v>5504</v>
      </c>
      <c r="I54" s="101">
        <f t="shared" ref="I54" si="64">H54/$C54</f>
        <v>2.3855755894590845E-2</v>
      </c>
      <c r="J54" s="103">
        <f>IF(AND($C$6="Monthly", $C$5="NHS Scotland"),SUMIFS(AllPublicationData!G:G,AllPublicationData!$A:$A,'Chart (% of Operations)'!$B54),IF(AND($C$6="Monthly", $C$5&lt;&gt;"NHS Scotland"),SUMIFS(AllPublicationData!G:G,AllPublicationData!$A:$A,'Chart (% of Operations)'!$B54,AllPublicationData!$B:$B,'Chart (% of Operations)'!$C$5),IF(AND($C$6&lt;&gt;"Monthly",$C$5&lt;&gt;"NHS Scotland"),SUMIFS(AllPublicationData!G:G,AllPublicationData!$B:$B,'Chart (% of Operations)'!$C$5,AllPublicationData!$A:$A,"&lt;="&amp;'Chart (% of Operations)'!$B54,AllPublicationData!$A:$A,"&gt;="&amp;'Chart (% of Operations)'!$B65),IF(AND($C$6&lt;&gt;"Monthly",$C$5="NHS Scotland"),SUMIFS(AllPublicationData!G:G,AllPublicationData!$A:$A,"&lt;="&amp;'Chart (% of Operations)'!$B54,AllPublicationData!$A:$A,"&gt;="&amp;'Chart (% of Operations)'!$B65)))))</f>
        <v>6586</v>
      </c>
      <c r="K54" s="101">
        <f t="shared" ref="K54" si="65">J54/$C54</f>
        <v>2.8545423023578362E-2</v>
      </c>
      <c r="L54" s="103">
        <f>IF(AND($C$6="Monthly", $C$5="NHS Scotland"),SUMIFS(AllPublicationData!J:J,AllPublicationData!$A:$A,'Chart (% of Operations)'!$B54),IF(AND($C$6="Monthly", $C$5&lt;&gt;"NHS Scotland"),SUMIFS(AllPublicationData!J:J,AllPublicationData!$A:$A,'Chart (% of Operations)'!$B54,AllPublicationData!$B:$B,'Chart (% of Operations)'!$C$5),IF(AND($C$6&lt;&gt;"Monthly",$C$5&lt;&gt;"NHS Scotland"),SUMIFS(AllPublicationData!J:J,AllPublicationData!$B:$B,'Chart (% of Operations)'!$C$5,AllPublicationData!$A:$A,"&lt;="&amp;'Chart (% of Operations)'!$B54,AllPublicationData!$A:$A,"&gt;="&amp;'Chart (% of Operations)'!$B65),IF(AND($C$6&lt;&gt;"Monthly",$C$5="NHS Scotland"),SUMIFS(AllPublicationData!J:J,AllPublicationData!$A:$A,"&lt;="&amp;'Chart (% of Operations)'!$B54,AllPublicationData!$A:$A,"&gt;="&amp;'Chart (% of Operations)'!$B65)))))</f>
        <v>965</v>
      </c>
      <c r="M54" s="100">
        <f t="shared" ref="M54" si="66">L54/$C54</f>
        <v>4.1825589459084603E-3</v>
      </c>
    </row>
    <row r="55" spans="2:13" x14ac:dyDescent="0.35">
      <c r="B55" s="104">
        <v>44713</v>
      </c>
      <c r="C55" s="102">
        <f>IF(AND($C$6="Monthly", $C$5="NHS Scotland"),SUMIFS(AllPublicationData!$E:$E,AllPublicationData!$A:$A,'Chart (% of Operations)'!$B55),IF(AND($C$6="Monthly", $C$5&lt;&gt;"NHS Scotland"),SUMIFS(AllPublicationData!$E:$E,AllPublicationData!$A:$A,'Chart (% of Operations)'!$B55,AllPublicationData!$B:$B,'Chart (% of Operations)'!$C$5),IF(AND($C$6&lt;&gt;"Monthly",$C$5&lt;&gt;"NHS Scotland"),SUMIFS(AllPublicationData!$E:$E,AllPublicationData!$B:$B,'Chart (% of Operations)'!$C$5,AllPublicationData!$A:$A,"&lt;="&amp;'Chart (% of Operations)'!$B55,AllPublicationData!$A:$A,"&gt;="&amp;'Chart (% of Operations)'!$B66),IF(AND($C$6&lt;&gt;"Monthly",$C$5="NHS Scotland"),SUMIFS(AllPublicationData!$E:$E,AllPublicationData!$A:$A,"&lt;="&amp;'Chart (% of Operations)'!$B55,AllPublicationData!$A:$A,"&gt;="&amp;'Chart (% of Operations)'!$B66)))))</f>
        <v>230275</v>
      </c>
      <c r="D55" s="103">
        <f>IF(AND($C$6="Monthly", $C$5="NHS Scotland"),SUMIFS(AllPublicationData!F:F,AllPublicationData!$A:$A,'Chart (% of Operations)'!$B55),IF(AND($C$6="Monthly", $C$5&lt;&gt;"NHS Scotland"),SUMIFS(AllPublicationData!F:F,AllPublicationData!$A:$A,'Chart (% of Operations)'!$B55,AllPublicationData!$B:$B,'Chart (% of Operations)'!$C$5),IF(AND($C$6&lt;&gt;"Monthly",$C$5&lt;&gt;"NHS Scotland"),SUMIFS(AllPublicationData!F:F,AllPublicationData!$B:$B,'Chart (% of Operations)'!$C$5,AllPublicationData!$A:$A,"&lt;="&amp;'Chart (% of Operations)'!$B55,AllPublicationData!$A:$A,"&gt;="&amp;'Chart (% of Operations)'!$B66),IF(AND($C$6&lt;&gt;"Monthly",$C$5="NHS Scotland"),SUMIFS(AllPublicationData!F:F,AllPublicationData!$A:$A,"&lt;="&amp;'Chart (% of Operations)'!$B55,AllPublicationData!$A:$A,"&gt;="&amp;'Chart (% of Operations)'!$B66)))))</f>
        <v>20061</v>
      </c>
      <c r="E55" s="101">
        <f t="shared" si="0"/>
        <v>8.7117576810335468E-2</v>
      </c>
      <c r="F55" s="103">
        <f>IF(AND($C$6="Monthly", $C$5="NHS Scotland"),SUMIFS(AllPublicationData!H:H,AllPublicationData!$A:$A,'Chart (% of Operations)'!$B55),IF(AND($C$6="Monthly", $C$5&lt;&gt;"NHS Scotland"),SUMIFS(AllPublicationData!H:H,AllPublicationData!$A:$A,'Chart (% of Operations)'!$B55,AllPublicationData!$B:$B,'Chart (% of Operations)'!$C$5),IF(AND($C$6&lt;&gt;"Monthly",$C$5&lt;&gt;"NHS Scotland"),SUMIFS(AllPublicationData!H:H,AllPublicationData!$B:$B,'Chart (% of Operations)'!$C$5,AllPublicationData!$A:$A,"&gt;="&amp;'Chart (% of Operations)'!$B66,AllPublicationData!$A:$A,"&lt;="&amp;'Chart (% of Operations)'!$B55),IF(AND($C$6&lt;&gt;"Monthly",$C$5="NHS Scotland"),SUMIFS(AllPublicationData!H:H,AllPublicationData!$A:$A,"&lt;="&amp;'Chart (% of Operations)'!$B55,AllPublicationData!$A:$A,"&gt;="&amp;'Chart (% of Operations)'!$B66)))))</f>
        <v>7145</v>
      </c>
      <c r="G55" s="101">
        <f t="shared" si="0"/>
        <v>3.1028118553902941E-2</v>
      </c>
      <c r="H55" s="103">
        <f>IF(AND($C$6="Monthly", $C$5="NHS Scotland"),SUMIFS(AllPublicationData!I:I,AllPublicationData!$A:$A,'Chart (% of Operations)'!$B55),IF(AND($C$6="Monthly", $C$5&lt;&gt;"NHS Scotland"),SUMIFS(AllPublicationData!I:I,AllPublicationData!$A:$A,'Chart (% of Operations)'!$B55,AllPublicationData!$B:$B,'Chart (% of Operations)'!$C$5),IF(AND($C$6&lt;&gt;"Monthly",$C$5&lt;&gt;"NHS Scotland"),SUMIFS(AllPublicationData!I:I,AllPublicationData!$B:$B,'Chart (% of Operations)'!$C$5,AllPublicationData!$A:$A,"&lt;="&amp;'Chart (% of Operations)'!$B55,AllPublicationData!$A:$A,"&gt;="&amp;'Chart (% of Operations)'!$B66),IF(AND($C$6&lt;&gt;"Monthly",$C$5="NHS Scotland"),SUMIFS(AllPublicationData!I:I,AllPublicationData!$A:$A,"&lt;="&amp;'Chart (% of Operations)'!$B55,AllPublicationData!$A:$A,"&gt;="&amp;'Chart (% of Operations)'!$B66)))))</f>
        <v>5595</v>
      </c>
      <c r="I55" s="101">
        <f t="shared" ref="I55" si="67">H55/$C55</f>
        <v>2.4297036152426447E-2</v>
      </c>
      <c r="J55" s="103">
        <f>IF(AND($C$6="Monthly", $C$5="NHS Scotland"),SUMIFS(AllPublicationData!G:G,AllPublicationData!$A:$A,'Chart (% of Operations)'!$B55),IF(AND($C$6="Monthly", $C$5&lt;&gt;"NHS Scotland"),SUMIFS(AllPublicationData!G:G,AllPublicationData!$A:$A,'Chart (% of Operations)'!$B55,AllPublicationData!$B:$B,'Chart (% of Operations)'!$C$5),IF(AND($C$6&lt;&gt;"Monthly",$C$5&lt;&gt;"NHS Scotland"),SUMIFS(AllPublicationData!G:G,AllPublicationData!$B:$B,'Chart (% of Operations)'!$C$5,AllPublicationData!$A:$A,"&lt;="&amp;'Chart (% of Operations)'!$B55,AllPublicationData!$A:$A,"&gt;="&amp;'Chart (% of Operations)'!$B66),IF(AND($C$6&lt;&gt;"Monthly",$C$5="NHS Scotland"),SUMIFS(AllPublicationData!G:G,AllPublicationData!$A:$A,"&lt;="&amp;'Chart (% of Operations)'!$B55,AllPublicationData!$A:$A,"&gt;="&amp;'Chart (% of Operations)'!$B66)))))</f>
        <v>6353</v>
      </c>
      <c r="K55" s="101">
        <f t="shared" ref="K55" si="68">J55/$C55</f>
        <v>2.7588752578438822E-2</v>
      </c>
      <c r="L55" s="103">
        <f>IF(AND($C$6="Monthly", $C$5="NHS Scotland"),SUMIFS(AllPublicationData!J:J,AllPublicationData!$A:$A,'Chart (% of Operations)'!$B55),IF(AND($C$6="Monthly", $C$5&lt;&gt;"NHS Scotland"),SUMIFS(AllPublicationData!J:J,AllPublicationData!$A:$A,'Chart (% of Operations)'!$B55,AllPublicationData!$B:$B,'Chart (% of Operations)'!$C$5),IF(AND($C$6&lt;&gt;"Monthly",$C$5&lt;&gt;"NHS Scotland"),SUMIFS(AllPublicationData!J:J,AllPublicationData!$B:$B,'Chart (% of Operations)'!$C$5,AllPublicationData!$A:$A,"&lt;="&amp;'Chart (% of Operations)'!$B55,AllPublicationData!$A:$A,"&gt;="&amp;'Chart (% of Operations)'!$B66),IF(AND($C$6&lt;&gt;"Monthly",$C$5="NHS Scotland"),SUMIFS(AllPublicationData!J:J,AllPublicationData!$A:$A,"&lt;="&amp;'Chart (% of Operations)'!$B55,AllPublicationData!$A:$A,"&gt;="&amp;'Chart (% of Operations)'!$B66)))))</f>
        <v>968</v>
      </c>
      <c r="M55" s="100">
        <f t="shared" ref="M55" si="69">L55/$C55</f>
        <v>4.2036695255672565E-3</v>
      </c>
    </row>
    <row r="56" spans="2:13" x14ac:dyDescent="0.35">
      <c r="B56" s="104">
        <v>44682</v>
      </c>
      <c r="C56" s="102">
        <f>IF(AND($C$6="Monthly", $C$5="NHS Scotland"),SUMIFS(AllPublicationData!$E:$E,AllPublicationData!$A:$A,'Chart (% of Operations)'!$B56),IF(AND($C$6="Monthly", $C$5&lt;&gt;"NHS Scotland"),SUMIFS(AllPublicationData!$E:$E,AllPublicationData!$A:$A,'Chart (% of Operations)'!$B56,AllPublicationData!$B:$B,'Chart (% of Operations)'!$C$5),IF(AND($C$6&lt;&gt;"Monthly",$C$5&lt;&gt;"NHS Scotland"),SUMIFS(AllPublicationData!$E:$E,AllPublicationData!$B:$B,'Chart (% of Operations)'!$C$5,AllPublicationData!$A:$A,"&lt;="&amp;'Chart (% of Operations)'!$B56,AllPublicationData!$A:$A,"&gt;="&amp;'Chart (% of Operations)'!$B67),IF(AND($C$6&lt;&gt;"Monthly",$C$5="NHS Scotland"),SUMIFS(AllPublicationData!$E:$E,AllPublicationData!$A:$A,"&lt;="&amp;'Chart (% of Operations)'!$B56,AllPublicationData!$A:$A,"&gt;="&amp;'Chart (% of Operations)'!$B67)))))</f>
        <v>231195</v>
      </c>
      <c r="D56" s="103">
        <f>IF(AND($C$6="Monthly", $C$5="NHS Scotland"),SUMIFS(AllPublicationData!F:F,AllPublicationData!$A:$A,'Chart (% of Operations)'!$B56),IF(AND($C$6="Monthly", $C$5&lt;&gt;"NHS Scotland"),SUMIFS(AllPublicationData!F:F,AllPublicationData!$A:$A,'Chart (% of Operations)'!$B56,AllPublicationData!$B:$B,'Chart (% of Operations)'!$C$5),IF(AND($C$6&lt;&gt;"Monthly",$C$5&lt;&gt;"NHS Scotland"),SUMIFS(AllPublicationData!F:F,AllPublicationData!$B:$B,'Chart (% of Operations)'!$C$5,AllPublicationData!$A:$A,"&lt;="&amp;'Chart (% of Operations)'!$B56,AllPublicationData!$A:$A,"&gt;="&amp;'Chart (% of Operations)'!$B67),IF(AND($C$6&lt;&gt;"Monthly",$C$5="NHS Scotland"),SUMIFS(AllPublicationData!F:F,AllPublicationData!$A:$A,"&lt;="&amp;'Chart (% of Operations)'!$B56,AllPublicationData!$A:$A,"&gt;="&amp;'Chart (% of Operations)'!$B67)))))</f>
        <v>19704</v>
      </c>
      <c r="E56" s="101">
        <f t="shared" si="0"/>
        <v>8.5226756634010248E-2</v>
      </c>
      <c r="F56" s="103">
        <f>IF(AND($C$6="Monthly", $C$5="NHS Scotland"),SUMIFS(AllPublicationData!H:H,AllPublicationData!$A:$A,'Chart (% of Operations)'!$B56),IF(AND($C$6="Monthly", $C$5&lt;&gt;"NHS Scotland"),SUMIFS(AllPublicationData!H:H,AllPublicationData!$A:$A,'Chart (% of Operations)'!$B56,AllPublicationData!$B:$B,'Chart (% of Operations)'!$C$5),IF(AND($C$6&lt;&gt;"Monthly",$C$5&lt;&gt;"NHS Scotland"),SUMIFS(AllPublicationData!H:H,AllPublicationData!$B:$B,'Chart (% of Operations)'!$C$5,AllPublicationData!$A:$A,"&gt;="&amp;'Chart (% of Operations)'!$B67,AllPublicationData!$A:$A,"&lt;="&amp;'Chart (% of Operations)'!$B56),IF(AND($C$6&lt;&gt;"Monthly",$C$5="NHS Scotland"),SUMIFS(AllPublicationData!H:H,AllPublicationData!$A:$A,"&lt;="&amp;'Chart (% of Operations)'!$B56,AllPublicationData!$A:$A,"&gt;="&amp;'Chart (% of Operations)'!$B67)))))</f>
        <v>7063</v>
      </c>
      <c r="G56" s="101">
        <f t="shared" si="0"/>
        <v>3.0549968641190337E-2</v>
      </c>
      <c r="H56" s="103">
        <f>IF(AND($C$6="Monthly", $C$5="NHS Scotland"),SUMIFS(AllPublicationData!I:I,AllPublicationData!$A:$A,'Chart (% of Operations)'!$B56),IF(AND($C$6="Monthly", $C$5&lt;&gt;"NHS Scotland"),SUMIFS(AllPublicationData!I:I,AllPublicationData!$A:$A,'Chart (% of Operations)'!$B56,AllPublicationData!$B:$B,'Chart (% of Operations)'!$C$5),IF(AND($C$6&lt;&gt;"Monthly",$C$5&lt;&gt;"NHS Scotland"),SUMIFS(AllPublicationData!I:I,AllPublicationData!$B:$B,'Chart (% of Operations)'!$C$5,AllPublicationData!$A:$A,"&lt;="&amp;'Chart (% of Operations)'!$B56,AllPublicationData!$A:$A,"&gt;="&amp;'Chart (% of Operations)'!$B67),IF(AND($C$6&lt;&gt;"Monthly",$C$5="NHS Scotland"),SUMIFS(AllPublicationData!I:I,AllPublicationData!$A:$A,"&lt;="&amp;'Chart (% of Operations)'!$B56,AllPublicationData!$A:$A,"&gt;="&amp;'Chart (% of Operations)'!$B67)))))</f>
        <v>5443</v>
      </c>
      <c r="I56" s="101">
        <f t="shared" ref="I56" si="70">H56/$C56</f>
        <v>2.3542896688942234E-2</v>
      </c>
      <c r="J56" s="103">
        <f>IF(AND($C$6="Monthly", $C$5="NHS Scotland"),SUMIFS(AllPublicationData!G:G,AllPublicationData!$A:$A,'Chart (% of Operations)'!$B56),IF(AND($C$6="Monthly", $C$5&lt;&gt;"NHS Scotland"),SUMIFS(AllPublicationData!G:G,AllPublicationData!$A:$A,'Chart (% of Operations)'!$B56,AllPublicationData!$B:$B,'Chart (% of Operations)'!$C$5),IF(AND($C$6&lt;&gt;"Monthly",$C$5&lt;&gt;"NHS Scotland"),SUMIFS(AllPublicationData!G:G,AllPublicationData!$B:$B,'Chart (% of Operations)'!$C$5,AllPublicationData!$A:$A,"&lt;="&amp;'Chart (% of Operations)'!$B56,AllPublicationData!$A:$A,"&gt;="&amp;'Chart (% of Operations)'!$B67),IF(AND($C$6&lt;&gt;"Monthly",$C$5="NHS Scotland"),SUMIFS(AllPublicationData!G:G,AllPublicationData!$A:$A,"&lt;="&amp;'Chart (% of Operations)'!$B56,AllPublicationData!$A:$A,"&gt;="&amp;'Chart (% of Operations)'!$B67)))))</f>
        <v>6254</v>
      </c>
      <c r="K56" s="101">
        <f t="shared" ref="K56" si="71">J56/$C56</f>
        <v>2.705075801812323E-2</v>
      </c>
      <c r="L56" s="103">
        <f>IF(AND($C$6="Monthly", $C$5="NHS Scotland"),SUMIFS(AllPublicationData!J:J,AllPublicationData!$A:$A,'Chart (% of Operations)'!$B56),IF(AND($C$6="Monthly", $C$5&lt;&gt;"NHS Scotland"),SUMIFS(AllPublicationData!J:J,AllPublicationData!$A:$A,'Chart (% of Operations)'!$B56,AllPublicationData!$B:$B,'Chart (% of Operations)'!$C$5),IF(AND($C$6&lt;&gt;"Monthly",$C$5&lt;&gt;"NHS Scotland"),SUMIFS(AllPublicationData!J:J,AllPublicationData!$B:$B,'Chart (% of Operations)'!$C$5,AllPublicationData!$A:$A,"&lt;="&amp;'Chart (% of Operations)'!$B56,AllPublicationData!$A:$A,"&gt;="&amp;'Chart (% of Operations)'!$B67),IF(AND($C$6&lt;&gt;"Monthly",$C$5="NHS Scotland"),SUMIFS(AllPublicationData!J:J,AllPublicationData!$A:$A,"&lt;="&amp;'Chart (% of Operations)'!$B56,AllPublicationData!$A:$A,"&gt;="&amp;'Chart (% of Operations)'!$B67)))))</f>
        <v>944</v>
      </c>
      <c r="M56" s="100">
        <f t="shared" ref="M56" si="72">L56/$C56</f>
        <v>4.0831332857544497E-3</v>
      </c>
    </row>
    <row r="57" spans="2:13" x14ac:dyDescent="0.35">
      <c r="B57" s="104">
        <v>44652</v>
      </c>
      <c r="C57" s="102">
        <f>IF(AND($C$6="Monthly", $C$5="NHS Scotland"),SUMIFS(AllPublicationData!$E:$E,AllPublicationData!$A:$A,'Chart (% of Operations)'!$B57),IF(AND($C$6="Monthly", $C$5&lt;&gt;"NHS Scotland"),SUMIFS(AllPublicationData!$E:$E,AllPublicationData!$A:$A,'Chart (% of Operations)'!$B57,AllPublicationData!$B:$B,'Chart (% of Operations)'!$C$5),IF(AND($C$6&lt;&gt;"Monthly",$C$5&lt;&gt;"NHS Scotland"),SUMIFS(AllPublicationData!$E:$E,AllPublicationData!$B:$B,'Chart (% of Operations)'!$C$5,AllPublicationData!$A:$A,"&lt;="&amp;'Chart (% of Operations)'!$B57,AllPublicationData!$A:$A,"&gt;="&amp;'Chart (% of Operations)'!$B68),IF(AND($C$6&lt;&gt;"Monthly",$C$5="NHS Scotland"),SUMIFS(AllPublicationData!$E:$E,AllPublicationData!$A:$A,"&lt;="&amp;'Chart (% of Operations)'!$B57,AllPublicationData!$A:$A,"&gt;="&amp;'Chart (% of Operations)'!$B68)))))</f>
        <v>229381</v>
      </c>
      <c r="D57" s="103">
        <f>IF(AND($C$6="Monthly", $C$5="NHS Scotland"),SUMIFS(AllPublicationData!F:F,AllPublicationData!$A:$A,'Chart (% of Operations)'!$B57),IF(AND($C$6="Monthly", $C$5&lt;&gt;"NHS Scotland"),SUMIFS(AllPublicationData!F:F,AllPublicationData!$A:$A,'Chart (% of Operations)'!$B57,AllPublicationData!$B:$B,'Chart (% of Operations)'!$C$5),IF(AND($C$6&lt;&gt;"Monthly",$C$5&lt;&gt;"NHS Scotland"),SUMIFS(AllPublicationData!F:F,AllPublicationData!$B:$B,'Chart (% of Operations)'!$C$5,AllPublicationData!$A:$A,"&lt;="&amp;'Chart (% of Operations)'!$B57,AllPublicationData!$A:$A,"&gt;="&amp;'Chart (% of Operations)'!$B68),IF(AND($C$6&lt;&gt;"Monthly",$C$5="NHS Scotland"),SUMIFS(AllPublicationData!F:F,AllPublicationData!$A:$A,"&lt;="&amp;'Chart (% of Operations)'!$B57,AllPublicationData!$A:$A,"&gt;="&amp;'Chart (% of Operations)'!$B68)))))</f>
        <v>19062</v>
      </c>
      <c r="E57" s="101">
        <f t="shared" si="0"/>
        <v>8.3101913410439404E-2</v>
      </c>
      <c r="F57" s="103">
        <f>IF(AND($C$6="Monthly", $C$5="NHS Scotland"),SUMIFS(AllPublicationData!H:H,AllPublicationData!$A:$A,'Chart (% of Operations)'!$B57),IF(AND($C$6="Monthly", $C$5&lt;&gt;"NHS Scotland"),SUMIFS(AllPublicationData!H:H,AllPublicationData!$A:$A,'Chart (% of Operations)'!$B57,AllPublicationData!$B:$B,'Chart (% of Operations)'!$C$5),IF(AND($C$6&lt;&gt;"Monthly",$C$5&lt;&gt;"NHS Scotland"),SUMIFS(AllPublicationData!H:H,AllPublicationData!$B:$B,'Chart (% of Operations)'!$C$5,AllPublicationData!$A:$A,"&gt;="&amp;'Chart (% of Operations)'!$B68,AllPublicationData!$A:$A,"&lt;="&amp;'Chart (% of Operations)'!$B57),IF(AND($C$6&lt;&gt;"Monthly",$C$5="NHS Scotland"),SUMIFS(AllPublicationData!H:H,AllPublicationData!$A:$A,"&lt;="&amp;'Chart (% of Operations)'!$B57,AllPublicationData!$A:$A,"&gt;="&amp;'Chart (% of Operations)'!$B68)))))</f>
        <v>6983</v>
      </c>
      <c r="G57" s="101">
        <f t="shared" si="0"/>
        <v>3.0442800406310897E-2</v>
      </c>
      <c r="H57" s="103">
        <f>IF(AND($C$6="Monthly", $C$5="NHS Scotland"),SUMIFS(AllPublicationData!I:I,AllPublicationData!$A:$A,'Chart (% of Operations)'!$B57),IF(AND($C$6="Monthly", $C$5&lt;&gt;"NHS Scotland"),SUMIFS(AllPublicationData!I:I,AllPublicationData!$A:$A,'Chart (% of Operations)'!$B57,AllPublicationData!$B:$B,'Chart (% of Operations)'!$C$5),IF(AND($C$6&lt;&gt;"Monthly",$C$5&lt;&gt;"NHS Scotland"),SUMIFS(AllPublicationData!I:I,AllPublicationData!$B:$B,'Chart (% of Operations)'!$C$5,AllPublicationData!$A:$A,"&lt;="&amp;'Chart (% of Operations)'!$B57,AllPublicationData!$A:$A,"&gt;="&amp;'Chart (% of Operations)'!$B68),IF(AND($C$6&lt;&gt;"Monthly",$C$5="NHS Scotland"),SUMIFS(AllPublicationData!I:I,AllPublicationData!$A:$A,"&lt;="&amp;'Chart (% of Operations)'!$B57,AllPublicationData!$A:$A,"&gt;="&amp;'Chart (% of Operations)'!$B68)))))</f>
        <v>5234</v>
      </c>
      <c r="I57" s="101">
        <f t="shared" ref="I57" si="73">H57/$C57</f>
        <v>2.281793173802538E-2</v>
      </c>
      <c r="J57" s="103">
        <f>IF(AND($C$6="Monthly", $C$5="NHS Scotland"),SUMIFS(AllPublicationData!G:G,AllPublicationData!$A:$A,'Chart (% of Operations)'!$B57),IF(AND($C$6="Monthly", $C$5&lt;&gt;"NHS Scotland"),SUMIFS(AllPublicationData!G:G,AllPublicationData!$A:$A,'Chart (% of Operations)'!$B57,AllPublicationData!$B:$B,'Chart (% of Operations)'!$C$5),IF(AND($C$6&lt;&gt;"Monthly",$C$5&lt;&gt;"NHS Scotland"),SUMIFS(AllPublicationData!G:G,AllPublicationData!$B:$B,'Chart (% of Operations)'!$C$5,AllPublicationData!$A:$A,"&lt;="&amp;'Chart (% of Operations)'!$B57,AllPublicationData!$A:$A,"&gt;="&amp;'Chart (% of Operations)'!$B68),IF(AND($C$6&lt;&gt;"Monthly",$C$5="NHS Scotland"),SUMIFS(AllPublicationData!G:G,AllPublicationData!$A:$A,"&lt;="&amp;'Chart (% of Operations)'!$B57,AllPublicationData!$A:$A,"&gt;="&amp;'Chart (% of Operations)'!$B68)))))</f>
        <v>5956</v>
      </c>
      <c r="K57" s="101">
        <f t="shared" ref="K57" si="74">J57/$C57</f>
        <v>2.5965533326648676E-2</v>
      </c>
      <c r="L57" s="103">
        <f>IF(AND($C$6="Monthly", $C$5="NHS Scotland"),SUMIFS(AllPublicationData!J:J,AllPublicationData!$A:$A,'Chart (% of Operations)'!$B57),IF(AND($C$6="Monthly", $C$5&lt;&gt;"NHS Scotland"),SUMIFS(AllPublicationData!J:J,AllPublicationData!$A:$A,'Chart (% of Operations)'!$B57,AllPublicationData!$B:$B,'Chart (% of Operations)'!$C$5),IF(AND($C$6&lt;&gt;"Monthly",$C$5&lt;&gt;"NHS Scotland"),SUMIFS(AllPublicationData!J:J,AllPublicationData!$B:$B,'Chart (% of Operations)'!$C$5,AllPublicationData!$A:$A,"&lt;="&amp;'Chart (% of Operations)'!$B57,AllPublicationData!$A:$A,"&gt;="&amp;'Chart (% of Operations)'!$B68),IF(AND($C$6&lt;&gt;"Monthly",$C$5="NHS Scotland"),SUMIFS(AllPublicationData!J:J,AllPublicationData!$A:$A,"&lt;="&amp;'Chart (% of Operations)'!$B57,AllPublicationData!$A:$A,"&gt;="&amp;'Chart (% of Operations)'!$B68)))))</f>
        <v>889</v>
      </c>
      <c r="M57" s="100">
        <f t="shared" ref="M57" si="75">L57/$C57</f>
        <v>3.8756479394544447E-3</v>
      </c>
    </row>
    <row r="58" spans="2:13" x14ac:dyDescent="0.35">
      <c r="B58" s="104">
        <v>44621</v>
      </c>
      <c r="C58" s="102">
        <f>IF(AND($C$6="Monthly", $C$5="NHS Scotland"),SUMIFS(AllPublicationData!$E:$E,AllPublicationData!$A:$A,'Chart (% of Operations)'!$B58),IF(AND($C$6="Monthly", $C$5&lt;&gt;"NHS Scotland"),SUMIFS(AllPublicationData!$E:$E,AllPublicationData!$A:$A,'Chart (% of Operations)'!$B58,AllPublicationData!$B:$B,'Chart (% of Operations)'!$C$5),IF(AND($C$6&lt;&gt;"Monthly",$C$5&lt;&gt;"NHS Scotland"),SUMIFS(AllPublicationData!$E:$E,AllPublicationData!$B:$B,'Chart (% of Operations)'!$C$5,AllPublicationData!$A:$A,"&lt;="&amp;'Chart (% of Operations)'!$B58,AllPublicationData!$A:$A,"&gt;="&amp;'Chart (% of Operations)'!$B69),IF(AND($C$6&lt;&gt;"Monthly",$C$5="NHS Scotland"),SUMIFS(AllPublicationData!$E:$E,AllPublicationData!$A:$A,"&lt;="&amp;'Chart (% of Operations)'!$B58,AllPublicationData!$A:$A,"&gt;="&amp;'Chart (% of Operations)'!$B69)))))</f>
        <v>229619</v>
      </c>
      <c r="D58" s="103">
        <f>IF(AND($C$6="Monthly", $C$5="NHS Scotland"),SUMIFS(AllPublicationData!F:F,AllPublicationData!$A:$A,'Chart (% of Operations)'!$B58),IF(AND($C$6="Monthly", $C$5&lt;&gt;"NHS Scotland"),SUMIFS(AllPublicationData!F:F,AllPublicationData!$A:$A,'Chart (% of Operations)'!$B58,AllPublicationData!$B:$B,'Chart (% of Operations)'!$C$5),IF(AND($C$6&lt;&gt;"Monthly",$C$5&lt;&gt;"NHS Scotland"),SUMIFS(AllPublicationData!F:F,AllPublicationData!$B:$B,'Chart (% of Operations)'!$C$5,AllPublicationData!$A:$A,"&lt;="&amp;'Chart (% of Operations)'!$B58,AllPublicationData!$A:$A,"&gt;="&amp;'Chart (% of Operations)'!$B69),IF(AND($C$6&lt;&gt;"Monthly",$C$5="NHS Scotland"),SUMIFS(AllPublicationData!F:F,AllPublicationData!$A:$A,"&lt;="&amp;'Chart (% of Operations)'!$B58,AllPublicationData!$A:$A,"&gt;="&amp;'Chart (% of Operations)'!$B69)))))</f>
        <v>18491</v>
      </c>
      <c r="E58" s="101">
        <f t="shared" si="0"/>
        <v>8.0529050296360496E-2</v>
      </c>
      <c r="F58" s="103">
        <f>IF(AND($C$6="Monthly", $C$5="NHS Scotland"),SUMIFS(AllPublicationData!H:H,AllPublicationData!$A:$A,'Chart (% of Operations)'!$B58),IF(AND($C$6="Monthly", $C$5&lt;&gt;"NHS Scotland"),SUMIFS(AllPublicationData!H:H,AllPublicationData!$A:$A,'Chart (% of Operations)'!$B58,AllPublicationData!$B:$B,'Chart (% of Operations)'!$C$5),IF(AND($C$6&lt;&gt;"Monthly",$C$5&lt;&gt;"NHS Scotland"),SUMIFS(AllPublicationData!H:H,AllPublicationData!$B:$B,'Chart (% of Operations)'!$C$5,AllPublicationData!$A:$A,"&gt;="&amp;'Chart (% of Operations)'!$B69,AllPublicationData!$A:$A,"&lt;="&amp;'Chart (% of Operations)'!$B58),IF(AND($C$6&lt;&gt;"Monthly",$C$5="NHS Scotland"),SUMIFS(AllPublicationData!H:H,AllPublicationData!$A:$A,"&lt;="&amp;'Chart (% of Operations)'!$B58,AllPublicationData!$A:$A,"&gt;="&amp;'Chart (% of Operations)'!$B69)))))</f>
        <v>6934</v>
      </c>
      <c r="G58" s="101">
        <f t="shared" si="0"/>
        <v>3.0197849481096946E-2</v>
      </c>
      <c r="H58" s="103">
        <f>IF(AND($C$6="Monthly", $C$5="NHS Scotland"),SUMIFS(AllPublicationData!I:I,AllPublicationData!$A:$A,'Chart (% of Operations)'!$B58),IF(AND($C$6="Monthly", $C$5&lt;&gt;"NHS Scotland"),SUMIFS(AllPublicationData!I:I,AllPublicationData!$A:$A,'Chart (% of Operations)'!$B58,AllPublicationData!$B:$B,'Chart (% of Operations)'!$C$5),IF(AND($C$6&lt;&gt;"Monthly",$C$5&lt;&gt;"NHS Scotland"),SUMIFS(AllPublicationData!I:I,AllPublicationData!$B:$B,'Chart (% of Operations)'!$C$5,AllPublicationData!$A:$A,"&lt;="&amp;'Chart (% of Operations)'!$B58,AllPublicationData!$A:$A,"&gt;="&amp;'Chart (% of Operations)'!$B69),IF(AND($C$6&lt;&gt;"Monthly",$C$5="NHS Scotland"),SUMIFS(AllPublicationData!I:I,AllPublicationData!$A:$A,"&lt;="&amp;'Chart (% of Operations)'!$B58,AllPublicationData!$A:$A,"&gt;="&amp;'Chart (% of Operations)'!$B69)))))</f>
        <v>5030</v>
      </c>
      <c r="I58" s="101">
        <f t="shared" ref="I58" si="76">H58/$C58</f>
        <v>2.1905852738667096E-2</v>
      </c>
      <c r="J58" s="103">
        <f>IF(AND($C$6="Monthly", $C$5="NHS Scotland"),SUMIFS(AllPublicationData!G:G,AllPublicationData!$A:$A,'Chart (% of Operations)'!$B58),IF(AND($C$6="Monthly", $C$5&lt;&gt;"NHS Scotland"),SUMIFS(AllPublicationData!G:G,AllPublicationData!$A:$A,'Chart (% of Operations)'!$B58,AllPublicationData!$B:$B,'Chart (% of Operations)'!$C$5),IF(AND($C$6&lt;&gt;"Monthly",$C$5&lt;&gt;"NHS Scotland"),SUMIFS(AllPublicationData!G:G,AllPublicationData!$B:$B,'Chart (% of Operations)'!$C$5,AllPublicationData!$A:$A,"&lt;="&amp;'Chart (% of Operations)'!$B58,AllPublicationData!$A:$A,"&gt;="&amp;'Chart (% of Operations)'!$B69),IF(AND($C$6&lt;&gt;"Monthly",$C$5="NHS Scotland"),SUMIFS(AllPublicationData!G:G,AllPublicationData!$A:$A,"&lt;="&amp;'Chart (% of Operations)'!$B58,AllPublicationData!$A:$A,"&gt;="&amp;'Chart (% of Operations)'!$B69)))))</f>
        <v>5659</v>
      </c>
      <c r="K58" s="101">
        <f t="shared" ref="K58" si="77">J58/$C58</f>
        <v>2.4645173091076958E-2</v>
      </c>
      <c r="L58" s="103">
        <f>IF(AND($C$6="Monthly", $C$5="NHS Scotland"),SUMIFS(AllPublicationData!J:J,AllPublicationData!$A:$A,'Chart (% of Operations)'!$B58),IF(AND($C$6="Monthly", $C$5&lt;&gt;"NHS Scotland"),SUMIFS(AllPublicationData!J:J,AllPublicationData!$A:$A,'Chart (% of Operations)'!$B58,AllPublicationData!$B:$B,'Chart (% of Operations)'!$C$5),IF(AND($C$6&lt;&gt;"Monthly",$C$5&lt;&gt;"NHS Scotland"),SUMIFS(AllPublicationData!J:J,AllPublicationData!$B:$B,'Chart (% of Operations)'!$C$5,AllPublicationData!$A:$A,"&lt;="&amp;'Chart (% of Operations)'!$B58,AllPublicationData!$A:$A,"&gt;="&amp;'Chart (% of Operations)'!$B69),IF(AND($C$6&lt;&gt;"Monthly",$C$5="NHS Scotland"),SUMIFS(AllPublicationData!J:J,AllPublicationData!$A:$A,"&lt;="&amp;'Chart (% of Operations)'!$B58,AllPublicationData!$A:$A,"&gt;="&amp;'Chart (% of Operations)'!$B69)))))</f>
        <v>868</v>
      </c>
      <c r="M58" s="100">
        <f t="shared" ref="M58" si="78">L58/$C58</f>
        <v>3.780174985519491E-3</v>
      </c>
    </row>
    <row r="59" spans="2:13" x14ac:dyDescent="0.35">
      <c r="B59" s="104">
        <v>44593</v>
      </c>
      <c r="C59" s="102">
        <f>IF(AND($C$6="Monthly", $C$5="NHS Scotland"),SUMIFS(AllPublicationData!$E:$E,AllPublicationData!$A:$A,'Chart (% of Operations)'!$B59),IF(AND($C$6="Monthly", $C$5&lt;&gt;"NHS Scotland"),SUMIFS(AllPublicationData!$E:$E,AllPublicationData!$A:$A,'Chart (% of Operations)'!$B59,AllPublicationData!$B:$B,'Chart (% of Operations)'!$C$5),IF(AND($C$6&lt;&gt;"Monthly",$C$5&lt;&gt;"NHS Scotland"),SUMIFS(AllPublicationData!$E:$E,AllPublicationData!$B:$B,'Chart (% of Operations)'!$C$5,AllPublicationData!$A:$A,"&lt;="&amp;'Chart (% of Operations)'!$B59,AllPublicationData!$A:$A,"&gt;="&amp;'Chart (% of Operations)'!$B70),IF(AND($C$6&lt;&gt;"Monthly",$C$5="NHS Scotland"),SUMIFS(AllPublicationData!$E:$E,AllPublicationData!$A:$A,"&lt;="&amp;'Chart (% of Operations)'!$B59,AllPublicationData!$A:$A,"&gt;="&amp;'Chart (% of Operations)'!$B70)))))</f>
        <v>225374</v>
      </c>
      <c r="D59" s="103">
        <f>IF(AND($C$6="Monthly", $C$5="NHS Scotland"),SUMIFS(AllPublicationData!F:F,AllPublicationData!$A:$A,'Chart (% of Operations)'!$B59),IF(AND($C$6="Monthly", $C$5&lt;&gt;"NHS Scotland"),SUMIFS(AllPublicationData!F:F,AllPublicationData!$A:$A,'Chart (% of Operations)'!$B59,AllPublicationData!$B:$B,'Chart (% of Operations)'!$C$5),IF(AND($C$6&lt;&gt;"Monthly",$C$5&lt;&gt;"NHS Scotland"),SUMIFS(AllPublicationData!F:F,AllPublicationData!$B:$B,'Chart (% of Operations)'!$C$5,AllPublicationData!$A:$A,"&lt;="&amp;'Chart (% of Operations)'!$B59,AllPublicationData!$A:$A,"&gt;="&amp;'Chart (% of Operations)'!$B70),IF(AND($C$6&lt;&gt;"Monthly",$C$5="NHS Scotland"),SUMIFS(AllPublicationData!F:F,AllPublicationData!$A:$A,"&lt;="&amp;'Chart (% of Operations)'!$B59,AllPublicationData!$A:$A,"&gt;="&amp;'Chart (% of Operations)'!$B70)))))</f>
        <v>17493</v>
      </c>
      <c r="E59" s="101">
        <f t="shared" si="0"/>
        <v>7.7617648885851959E-2</v>
      </c>
      <c r="F59" s="103">
        <f>IF(AND($C$6="Monthly", $C$5="NHS Scotland"),SUMIFS(AllPublicationData!H:H,AllPublicationData!$A:$A,'Chart (% of Operations)'!$B59),IF(AND($C$6="Monthly", $C$5&lt;&gt;"NHS Scotland"),SUMIFS(AllPublicationData!H:H,AllPublicationData!$A:$A,'Chart (% of Operations)'!$B59,AllPublicationData!$B:$B,'Chart (% of Operations)'!$C$5),IF(AND($C$6&lt;&gt;"Monthly",$C$5&lt;&gt;"NHS Scotland"),SUMIFS(AllPublicationData!H:H,AllPublicationData!$B:$B,'Chart (% of Operations)'!$C$5,AllPublicationData!$A:$A,"&gt;="&amp;'Chart (% of Operations)'!$B70,AllPublicationData!$A:$A,"&lt;="&amp;'Chart (% of Operations)'!$B59),IF(AND($C$6&lt;&gt;"Monthly",$C$5="NHS Scotland"),SUMIFS(AllPublicationData!H:H,AllPublicationData!$A:$A,"&lt;="&amp;'Chart (% of Operations)'!$B59,AllPublicationData!$A:$A,"&gt;="&amp;'Chart (% of Operations)'!$B70)))))</f>
        <v>6681</v>
      </c>
      <c r="G59" s="101">
        <f t="shared" si="0"/>
        <v>2.9644058320835588E-2</v>
      </c>
      <c r="H59" s="103">
        <f>IF(AND($C$6="Monthly", $C$5="NHS Scotland"),SUMIFS(AllPublicationData!I:I,AllPublicationData!$A:$A,'Chart (% of Operations)'!$B59),IF(AND($C$6="Monthly", $C$5&lt;&gt;"NHS Scotland"),SUMIFS(AllPublicationData!I:I,AllPublicationData!$A:$A,'Chart (% of Operations)'!$B59,AllPublicationData!$B:$B,'Chart (% of Operations)'!$C$5),IF(AND($C$6&lt;&gt;"Monthly",$C$5&lt;&gt;"NHS Scotland"),SUMIFS(AllPublicationData!I:I,AllPublicationData!$B:$B,'Chart (% of Operations)'!$C$5,AllPublicationData!$A:$A,"&lt;="&amp;'Chart (% of Operations)'!$B59,AllPublicationData!$A:$A,"&gt;="&amp;'Chart (% of Operations)'!$B70),IF(AND($C$6&lt;&gt;"Monthly",$C$5="NHS Scotland"),SUMIFS(AllPublicationData!I:I,AllPublicationData!$A:$A,"&lt;="&amp;'Chart (% of Operations)'!$B59,AllPublicationData!$A:$A,"&gt;="&amp;'Chart (% of Operations)'!$B70)))))</f>
        <v>4760</v>
      </c>
      <c r="I59" s="101">
        <f t="shared" ref="I59" si="79">H59/$C59</f>
        <v>2.1120448676422304E-2</v>
      </c>
      <c r="J59" s="103">
        <f>IF(AND($C$6="Monthly", $C$5="NHS Scotland"),SUMIFS(AllPublicationData!G:G,AllPublicationData!$A:$A,'Chart (% of Operations)'!$B59),IF(AND($C$6="Monthly", $C$5&lt;&gt;"NHS Scotland"),SUMIFS(AllPublicationData!G:G,AllPublicationData!$A:$A,'Chart (% of Operations)'!$B59,AllPublicationData!$B:$B,'Chart (% of Operations)'!$C$5),IF(AND($C$6&lt;&gt;"Monthly",$C$5&lt;&gt;"NHS Scotland"),SUMIFS(AllPublicationData!G:G,AllPublicationData!$B:$B,'Chart (% of Operations)'!$C$5,AllPublicationData!$A:$A,"&lt;="&amp;'Chart (% of Operations)'!$B59,AllPublicationData!$A:$A,"&gt;="&amp;'Chart (% of Operations)'!$B70),IF(AND($C$6&lt;&gt;"Monthly",$C$5="NHS Scotland"),SUMIFS(AllPublicationData!G:G,AllPublicationData!$A:$A,"&lt;="&amp;'Chart (% of Operations)'!$B59,AllPublicationData!$A:$A,"&gt;="&amp;'Chart (% of Operations)'!$B70)))))</f>
        <v>5218</v>
      </c>
      <c r="K59" s="101">
        <f t="shared" ref="K59" si="80">J59/$C59</f>
        <v>2.3152626301170497E-2</v>
      </c>
      <c r="L59" s="103">
        <f>IF(AND($C$6="Monthly", $C$5="NHS Scotland"),SUMIFS(AllPublicationData!J:J,AllPublicationData!$A:$A,'Chart (% of Operations)'!$B59),IF(AND($C$6="Monthly", $C$5&lt;&gt;"NHS Scotland"),SUMIFS(AllPublicationData!J:J,AllPublicationData!$A:$A,'Chart (% of Operations)'!$B59,AllPublicationData!$B:$B,'Chart (% of Operations)'!$C$5),IF(AND($C$6&lt;&gt;"Monthly",$C$5&lt;&gt;"NHS Scotland"),SUMIFS(AllPublicationData!J:J,AllPublicationData!$B:$B,'Chart (% of Operations)'!$C$5,AllPublicationData!$A:$A,"&lt;="&amp;'Chart (% of Operations)'!$B59,AllPublicationData!$A:$A,"&gt;="&amp;'Chart (% of Operations)'!$B70),IF(AND($C$6&lt;&gt;"Monthly",$C$5="NHS Scotland"),SUMIFS(AllPublicationData!J:J,AllPublicationData!$A:$A,"&lt;="&amp;'Chart (% of Operations)'!$B59,AllPublicationData!$A:$A,"&gt;="&amp;'Chart (% of Operations)'!$B70)))))</f>
        <v>834</v>
      </c>
      <c r="M59" s="100">
        <f t="shared" ref="M59" si="81">L59/$C59</f>
        <v>3.7005155874235713E-3</v>
      </c>
    </row>
    <row r="60" spans="2:13" x14ac:dyDescent="0.35">
      <c r="B60" s="104">
        <v>44562</v>
      </c>
      <c r="C60" s="102">
        <f>IF(AND($C$6="Monthly", $C$5="NHS Scotland"),SUMIFS(AllPublicationData!$E:$E,AllPublicationData!$A:$A,'Chart (% of Operations)'!$B60),IF(AND($C$6="Monthly", $C$5&lt;&gt;"NHS Scotland"),SUMIFS(AllPublicationData!$E:$E,AllPublicationData!$A:$A,'Chart (% of Operations)'!$B60,AllPublicationData!$B:$B,'Chart (% of Operations)'!$C$5),IF(AND($C$6&lt;&gt;"Monthly",$C$5&lt;&gt;"NHS Scotland"),SUMIFS(AllPublicationData!$E:$E,AllPublicationData!$B:$B,'Chart (% of Operations)'!$C$5,AllPublicationData!$A:$A,"&lt;="&amp;'Chart (% of Operations)'!$B60,AllPublicationData!$A:$A,"&gt;="&amp;'Chart (% of Operations)'!$B71),IF(AND($C$6&lt;&gt;"Monthly",$C$5="NHS Scotland"),SUMIFS(AllPublicationData!$E:$E,AllPublicationData!$A:$A,"&lt;="&amp;'Chart (% of Operations)'!$B60,AllPublicationData!$A:$A,"&gt;="&amp;'Chart (% of Operations)'!$B71)))))</f>
        <v>218906</v>
      </c>
      <c r="D60" s="103">
        <f>IF(AND($C$6="Monthly", $C$5="NHS Scotland"),SUMIFS(AllPublicationData!F:F,AllPublicationData!$A:$A,'Chart (% of Operations)'!$B60),IF(AND($C$6="Monthly", $C$5&lt;&gt;"NHS Scotland"),SUMIFS(AllPublicationData!F:F,AllPublicationData!$A:$A,'Chart (% of Operations)'!$B60,AllPublicationData!$B:$B,'Chart (% of Operations)'!$C$5),IF(AND($C$6&lt;&gt;"Monthly",$C$5&lt;&gt;"NHS Scotland"),SUMIFS(AllPublicationData!F:F,AllPublicationData!$B:$B,'Chart (% of Operations)'!$C$5,AllPublicationData!$A:$A,"&lt;="&amp;'Chart (% of Operations)'!$B60,AllPublicationData!$A:$A,"&gt;="&amp;'Chart (% of Operations)'!$B71),IF(AND($C$6&lt;&gt;"Monthly",$C$5="NHS Scotland"),SUMIFS(AllPublicationData!F:F,AllPublicationData!$A:$A,"&lt;="&amp;'Chart (% of Operations)'!$B60,AllPublicationData!$A:$A,"&gt;="&amp;'Chart (% of Operations)'!$B71)))))</f>
        <v>16781</v>
      </c>
      <c r="E60" s="101">
        <f t="shared" si="0"/>
        <v>7.6658474413675279E-2</v>
      </c>
      <c r="F60" s="103">
        <f>IF(AND($C$6="Monthly", $C$5="NHS Scotland"),SUMIFS(AllPublicationData!H:H,AllPublicationData!$A:$A,'Chart (% of Operations)'!$B60),IF(AND($C$6="Monthly", $C$5&lt;&gt;"NHS Scotland"),SUMIFS(AllPublicationData!H:H,AllPublicationData!$A:$A,'Chart (% of Operations)'!$B60,AllPublicationData!$B:$B,'Chart (% of Operations)'!$C$5),IF(AND($C$6&lt;&gt;"Monthly",$C$5&lt;&gt;"NHS Scotland"),SUMIFS(AllPublicationData!H:H,AllPublicationData!$B:$B,'Chart (% of Operations)'!$C$5,AllPublicationData!$A:$A,"&gt;="&amp;'Chart (% of Operations)'!$B71,AllPublicationData!$A:$A,"&lt;="&amp;'Chart (% of Operations)'!$B60),IF(AND($C$6&lt;&gt;"Monthly",$C$5="NHS Scotland"),SUMIFS(AllPublicationData!H:H,AllPublicationData!$A:$A,"&lt;="&amp;'Chart (% of Operations)'!$B60,AllPublicationData!$A:$A,"&gt;="&amp;'Chart (% of Operations)'!$B71)))))</f>
        <v>6456</v>
      </c>
      <c r="G60" s="101">
        <f t="shared" si="0"/>
        <v>2.9492110769005875E-2</v>
      </c>
      <c r="H60" s="103">
        <f>IF(AND($C$6="Monthly", $C$5="NHS Scotland"),SUMIFS(AllPublicationData!I:I,AllPublicationData!$A:$A,'Chart (% of Operations)'!$B60),IF(AND($C$6="Monthly", $C$5&lt;&gt;"NHS Scotland"),SUMIFS(AllPublicationData!I:I,AllPublicationData!$A:$A,'Chart (% of Operations)'!$B60,AllPublicationData!$B:$B,'Chart (% of Operations)'!$C$5),IF(AND($C$6&lt;&gt;"Monthly",$C$5&lt;&gt;"NHS Scotland"),SUMIFS(AllPublicationData!I:I,AllPublicationData!$B:$B,'Chart (% of Operations)'!$C$5,AllPublicationData!$A:$A,"&lt;="&amp;'Chart (% of Operations)'!$B60,AllPublicationData!$A:$A,"&gt;="&amp;'Chart (% of Operations)'!$B71),IF(AND($C$6&lt;&gt;"Monthly",$C$5="NHS Scotland"),SUMIFS(AllPublicationData!I:I,AllPublicationData!$A:$A,"&lt;="&amp;'Chart (% of Operations)'!$B60,AllPublicationData!$A:$A,"&gt;="&amp;'Chart (% of Operations)'!$B71)))))</f>
        <v>4559</v>
      </c>
      <c r="I60" s="101">
        <f t="shared" ref="I60" si="82">H60/$C60</f>
        <v>2.0826290736663224E-2</v>
      </c>
      <c r="J60" s="103">
        <f>IF(AND($C$6="Monthly", $C$5="NHS Scotland"),SUMIFS(AllPublicationData!G:G,AllPublicationData!$A:$A,'Chart (% of Operations)'!$B60),IF(AND($C$6="Monthly", $C$5&lt;&gt;"NHS Scotland"),SUMIFS(AllPublicationData!G:G,AllPublicationData!$A:$A,'Chart (% of Operations)'!$B60,AllPublicationData!$B:$B,'Chart (% of Operations)'!$C$5),IF(AND($C$6&lt;&gt;"Monthly",$C$5&lt;&gt;"NHS Scotland"),SUMIFS(AllPublicationData!G:G,AllPublicationData!$B:$B,'Chart (% of Operations)'!$C$5,AllPublicationData!$A:$A,"&lt;="&amp;'Chart (% of Operations)'!$B60,AllPublicationData!$A:$A,"&gt;="&amp;'Chart (% of Operations)'!$B71),IF(AND($C$6&lt;&gt;"Monthly",$C$5="NHS Scotland"),SUMIFS(AllPublicationData!G:G,AllPublicationData!$A:$A,"&lt;="&amp;'Chart (% of Operations)'!$B60,AllPublicationData!$A:$A,"&gt;="&amp;'Chart (% of Operations)'!$B71)))))</f>
        <v>4961</v>
      </c>
      <c r="K60" s="101">
        <f t="shared" ref="K60" si="83">J60/$C60</f>
        <v>2.2662695403506527E-2</v>
      </c>
      <c r="L60" s="103">
        <f>IF(AND($C$6="Monthly", $C$5="NHS Scotland"),SUMIFS(AllPublicationData!J:J,AllPublicationData!$A:$A,'Chart (% of Operations)'!$B60),IF(AND($C$6="Monthly", $C$5&lt;&gt;"NHS Scotland"),SUMIFS(AllPublicationData!J:J,AllPublicationData!$A:$A,'Chart (% of Operations)'!$B60,AllPublicationData!$B:$B,'Chart (% of Operations)'!$C$5),IF(AND($C$6&lt;&gt;"Monthly",$C$5&lt;&gt;"NHS Scotland"),SUMIFS(AllPublicationData!J:J,AllPublicationData!$B:$B,'Chart (% of Operations)'!$C$5,AllPublicationData!$A:$A,"&lt;="&amp;'Chart (% of Operations)'!$B60,AllPublicationData!$A:$A,"&gt;="&amp;'Chart (% of Operations)'!$B71),IF(AND($C$6&lt;&gt;"Monthly",$C$5="NHS Scotland"),SUMIFS(AllPublicationData!J:J,AllPublicationData!$A:$A,"&lt;="&amp;'Chart (% of Operations)'!$B60,AllPublicationData!$A:$A,"&gt;="&amp;'Chart (% of Operations)'!$B71)))))</f>
        <v>805</v>
      </c>
      <c r="M60" s="100">
        <f t="shared" ref="M60" si="84">L60/$C60</f>
        <v>3.6773775044996481E-3</v>
      </c>
    </row>
    <row r="61" spans="2:13" x14ac:dyDescent="0.35">
      <c r="B61" s="104">
        <v>44531</v>
      </c>
      <c r="C61" s="102">
        <f>IF(AND($C$6="Monthly", $C$5="NHS Scotland"),SUMIFS(AllPublicationData!$E:$E,AllPublicationData!$A:$A,'Chart (% of Operations)'!$B61),IF(AND($C$6="Monthly", $C$5&lt;&gt;"NHS Scotland"),SUMIFS(AllPublicationData!$E:$E,AllPublicationData!$A:$A,'Chart (% of Operations)'!$B61,AllPublicationData!$B:$B,'Chart (% of Operations)'!$C$5),IF(AND($C$6&lt;&gt;"Monthly",$C$5&lt;&gt;"NHS Scotland"),SUMIFS(AllPublicationData!$E:$E,AllPublicationData!$B:$B,'Chart (% of Operations)'!$C$5,AllPublicationData!$A:$A,"&lt;="&amp;'Chart (% of Operations)'!$B61,AllPublicationData!$A:$A,"&gt;="&amp;'Chart (% of Operations)'!$B72),IF(AND($C$6&lt;&gt;"Monthly",$C$5="NHS Scotland"),SUMIFS(AllPublicationData!$E:$E,AllPublicationData!$A:$A,"&lt;="&amp;'Chart (% of Operations)'!$B61,AllPublicationData!$A:$A,"&gt;="&amp;'Chart (% of Operations)'!$B72)))))</f>
        <v>214692</v>
      </c>
      <c r="D61" s="103">
        <f>IF(AND($C$6="Monthly", $C$5="NHS Scotland"),SUMIFS(AllPublicationData!F:F,AllPublicationData!$A:$A,'Chart (% of Operations)'!$B61),IF(AND($C$6="Monthly", $C$5&lt;&gt;"NHS Scotland"),SUMIFS(AllPublicationData!F:F,AllPublicationData!$A:$A,'Chart (% of Operations)'!$B61,AllPublicationData!$B:$B,'Chart (% of Operations)'!$C$5),IF(AND($C$6&lt;&gt;"Monthly",$C$5&lt;&gt;"NHS Scotland"),SUMIFS(AllPublicationData!F:F,AllPublicationData!$B:$B,'Chart (% of Operations)'!$C$5,AllPublicationData!$A:$A,"&lt;="&amp;'Chart (% of Operations)'!$B61,AllPublicationData!$A:$A,"&gt;="&amp;'Chart (% of Operations)'!$B72),IF(AND($C$6&lt;&gt;"Monthly",$C$5="NHS Scotland"),SUMIFS(AllPublicationData!F:F,AllPublicationData!$A:$A,"&lt;="&amp;'Chart (% of Operations)'!$B61,AllPublicationData!$A:$A,"&gt;="&amp;'Chart (% of Operations)'!$B72)))))</f>
        <v>16321</v>
      </c>
      <c r="E61" s="101">
        <f t="shared" si="0"/>
        <v>7.6020531738490493E-2</v>
      </c>
      <c r="F61" s="103">
        <f>IF(AND($C$6="Monthly", $C$5="NHS Scotland"),SUMIFS(AllPublicationData!H:H,AllPublicationData!$A:$A,'Chart (% of Operations)'!$B61),IF(AND($C$6="Monthly", $C$5&lt;&gt;"NHS Scotland"),SUMIFS(AllPublicationData!H:H,AllPublicationData!$A:$A,'Chart (% of Operations)'!$B61,AllPublicationData!$B:$B,'Chart (% of Operations)'!$C$5),IF(AND($C$6&lt;&gt;"Monthly",$C$5&lt;&gt;"NHS Scotland"),SUMIFS(AllPublicationData!H:H,AllPublicationData!$B:$B,'Chart (% of Operations)'!$C$5,AllPublicationData!$A:$A,"&gt;="&amp;'Chart (% of Operations)'!$B72,AllPublicationData!$A:$A,"&lt;="&amp;'Chart (% of Operations)'!$B61),IF(AND($C$6&lt;&gt;"Monthly",$C$5="NHS Scotland"),SUMIFS(AllPublicationData!H:H,AllPublicationData!$A:$A,"&lt;="&amp;'Chart (% of Operations)'!$B61,AllPublicationData!$A:$A,"&gt;="&amp;'Chart (% of Operations)'!$B72)))))</f>
        <v>6282</v>
      </c>
      <c r="G61" s="101">
        <f t="shared" si="0"/>
        <v>2.9260522050192833E-2</v>
      </c>
      <c r="H61" s="103">
        <f>IF(AND($C$6="Monthly", $C$5="NHS Scotland"),SUMIFS(AllPublicationData!I:I,AllPublicationData!$A:$A,'Chart (% of Operations)'!$B61),IF(AND($C$6="Monthly", $C$5&lt;&gt;"NHS Scotland"),SUMIFS(AllPublicationData!I:I,AllPublicationData!$A:$A,'Chart (% of Operations)'!$B61,AllPublicationData!$B:$B,'Chart (% of Operations)'!$C$5),IF(AND($C$6&lt;&gt;"Monthly",$C$5&lt;&gt;"NHS Scotland"),SUMIFS(AllPublicationData!I:I,AllPublicationData!$B:$B,'Chart (% of Operations)'!$C$5,AllPublicationData!$A:$A,"&lt;="&amp;'Chart (% of Operations)'!$B61,AllPublicationData!$A:$A,"&gt;="&amp;'Chart (% of Operations)'!$B72),IF(AND($C$6&lt;&gt;"Monthly",$C$5="NHS Scotland"),SUMIFS(AllPublicationData!I:I,AllPublicationData!$A:$A,"&lt;="&amp;'Chart (% of Operations)'!$B61,AllPublicationData!$A:$A,"&gt;="&amp;'Chart (% of Operations)'!$B72)))))</f>
        <v>4475</v>
      </c>
      <c r="I61" s="101">
        <f t="shared" ref="I61" si="85">H61/$C61</f>
        <v>2.0843813463007472E-2</v>
      </c>
      <c r="J61" s="103">
        <f>IF(AND($C$6="Monthly", $C$5="NHS Scotland"),SUMIFS(AllPublicationData!G:G,AllPublicationData!$A:$A,'Chart (% of Operations)'!$B61),IF(AND($C$6="Monthly", $C$5&lt;&gt;"NHS Scotland"),SUMIFS(AllPublicationData!G:G,AllPublicationData!$A:$A,'Chart (% of Operations)'!$B61,AllPublicationData!$B:$B,'Chart (% of Operations)'!$C$5),IF(AND($C$6&lt;&gt;"Monthly",$C$5&lt;&gt;"NHS Scotland"),SUMIFS(AllPublicationData!G:G,AllPublicationData!$B:$B,'Chart (% of Operations)'!$C$5,AllPublicationData!$A:$A,"&lt;="&amp;'Chart (% of Operations)'!$B61,AllPublicationData!$A:$A,"&gt;="&amp;'Chart (% of Operations)'!$B72),IF(AND($C$6&lt;&gt;"Monthly",$C$5="NHS Scotland"),SUMIFS(AllPublicationData!G:G,AllPublicationData!$A:$A,"&lt;="&amp;'Chart (% of Operations)'!$B61,AllPublicationData!$A:$A,"&gt;="&amp;'Chart (% of Operations)'!$B72)))))</f>
        <v>4777</v>
      </c>
      <c r="K61" s="101">
        <f t="shared" ref="K61" si="86">J61/$C61</f>
        <v>2.2250479757047303E-2</v>
      </c>
      <c r="L61" s="103">
        <f>IF(AND($C$6="Monthly", $C$5="NHS Scotland"),SUMIFS(AllPublicationData!J:J,AllPublicationData!$A:$A,'Chart (% of Operations)'!$B61),IF(AND($C$6="Monthly", $C$5&lt;&gt;"NHS Scotland"),SUMIFS(AllPublicationData!J:J,AllPublicationData!$A:$A,'Chart (% of Operations)'!$B61,AllPublicationData!$B:$B,'Chart (% of Operations)'!$C$5),IF(AND($C$6&lt;&gt;"Monthly",$C$5&lt;&gt;"NHS Scotland"),SUMIFS(AllPublicationData!J:J,AllPublicationData!$B:$B,'Chart (% of Operations)'!$C$5,AllPublicationData!$A:$A,"&lt;="&amp;'Chart (% of Operations)'!$B61,AllPublicationData!$A:$A,"&gt;="&amp;'Chart (% of Operations)'!$B72),IF(AND($C$6&lt;&gt;"Monthly",$C$5="NHS Scotland"),SUMIFS(AllPublicationData!J:J,AllPublicationData!$A:$A,"&lt;="&amp;'Chart (% of Operations)'!$B61,AllPublicationData!$A:$A,"&gt;="&amp;'Chart (% of Operations)'!$B72)))))</f>
        <v>787</v>
      </c>
      <c r="M61" s="100">
        <f t="shared" ref="M61" si="87">L61/$C61</f>
        <v>3.6657164682428784E-3</v>
      </c>
    </row>
    <row r="62" spans="2:13" x14ac:dyDescent="0.35">
      <c r="B62" s="104">
        <v>44501</v>
      </c>
      <c r="C62" s="102">
        <f>IF(AND($C$6="Monthly", $C$5="NHS Scotland"),SUMIFS(AllPublicationData!$E:$E,AllPublicationData!$A:$A,'Chart (% of Operations)'!$B62),IF(AND($C$6="Monthly", $C$5&lt;&gt;"NHS Scotland"),SUMIFS(AllPublicationData!$E:$E,AllPublicationData!$A:$A,'Chart (% of Operations)'!$B62,AllPublicationData!$B:$B,'Chart (% of Operations)'!$C$5),IF(AND($C$6&lt;&gt;"Monthly",$C$5&lt;&gt;"NHS Scotland"),SUMIFS(AllPublicationData!$E:$E,AllPublicationData!$B:$B,'Chart (% of Operations)'!$C$5,AllPublicationData!$A:$A,"&lt;="&amp;'Chart (% of Operations)'!$B62,AllPublicationData!$A:$A,"&gt;="&amp;'Chart (% of Operations)'!$B73),IF(AND($C$6&lt;&gt;"Monthly",$C$5="NHS Scotland"),SUMIFS(AllPublicationData!$E:$E,AllPublicationData!$A:$A,"&lt;="&amp;'Chart (% of Operations)'!$B62,AllPublicationData!$A:$A,"&gt;="&amp;'Chart (% of Operations)'!$B73)))))</f>
        <v>213596</v>
      </c>
      <c r="D62" s="103">
        <f>IF(AND($C$6="Monthly", $C$5="NHS Scotland"),SUMIFS(AllPublicationData!F:F,AllPublicationData!$A:$A,'Chart (% of Operations)'!$B62),IF(AND($C$6="Monthly", $C$5&lt;&gt;"NHS Scotland"),SUMIFS(AllPublicationData!F:F,AllPublicationData!$A:$A,'Chart (% of Operations)'!$B62,AllPublicationData!$B:$B,'Chart (% of Operations)'!$C$5),IF(AND($C$6&lt;&gt;"Monthly",$C$5&lt;&gt;"NHS Scotland"),SUMIFS(AllPublicationData!F:F,AllPublicationData!$B:$B,'Chart (% of Operations)'!$C$5,AllPublicationData!$A:$A,"&lt;="&amp;'Chart (% of Operations)'!$B62,AllPublicationData!$A:$A,"&gt;="&amp;'Chart (% of Operations)'!$B73),IF(AND($C$6&lt;&gt;"Monthly",$C$5="NHS Scotland"),SUMIFS(AllPublicationData!F:F,AllPublicationData!$A:$A,"&lt;="&amp;'Chart (% of Operations)'!$B62,AllPublicationData!$A:$A,"&gt;="&amp;'Chart (% of Operations)'!$B73)))))</f>
        <v>16116</v>
      </c>
      <c r="E62" s="101">
        <f t="shared" si="0"/>
        <v>7.5450851139534453E-2</v>
      </c>
      <c r="F62" s="103">
        <f>IF(AND($C$6="Monthly", $C$5="NHS Scotland"),SUMIFS(AllPublicationData!H:H,AllPublicationData!$A:$A,'Chart (% of Operations)'!$B62),IF(AND($C$6="Monthly", $C$5&lt;&gt;"NHS Scotland"),SUMIFS(AllPublicationData!H:H,AllPublicationData!$A:$A,'Chart (% of Operations)'!$B62,AllPublicationData!$B:$B,'Chart (% of Operations)'!$C$5),IF(AND($C$6&lt;&gt;"Monthly",$C$5&lt;&gt;"NHS Scotland"),SUMIFS(AllPublicationData!H:H,AllPublicationData!$B:$B,'Chart (% of Operations)'!$C$5,AllPublicationData!$A:$A,"&gt;="&amp;'Chart (% of Operations)'!$B73,AllPublicationData!$A:$A,"&lt;="&amp;'Chart (% of Operations)'!$B62),IF(AND($C$6&lt;&gt;"Monthly",$C$5="NHS Scotland"),SUMIFS(AllPublicationData!H:H,AllPublicationData!$A:$A,"&lt;="&amp;'Chart (% of Operations)'!$B62,AllPublicationData!$A:$A,"&gt;="&amp;'Chart (% of Operations)'!$B73)))))</f>
        <v>6236</v>
      </c>
      <c r="G62" s="101">
        <f t="shared" si="0"/>
        <v>2.9195303282833013E-2</v>
      </c>
      <c r="H62" s="103">
        <f>IF(AND($C$6="Monthly", $C$5="NHS Scotland"),SUMIFS(AllPublicationData!I:I,AllPublicationData!$A:$A,'Chart (% of Operations)'!$B62),IF(AND($C$6="Monthly", $C$5&lt;&gt;"NHS Scotland"),SUMIFS(AllPublicationData!I:I,AllPublicationData!$A:$A,'Chart (% of Operations)'!$B62,AllPublicationData!$B:$B,'Chart (% of Operations)'!$C$5),IF(AND($C$6&lt;&gt;"Monthly",$C$5&lt;&gt;"NHS Scotland"),SUMIFS(AllPublicationData!I:I,AllPublicationData!$B:$B,'Chart (% of Operations)'!$C$5,AllPublicationData!$A:$A,"&lt;="&amp;'Chart (% of Operations)'!$B62,AllPublicationData!$A:$A,"&gt;="&amp;'Chart (% of Operations)'!$B73),IF(AND($C$6&lt;&gt;"Monthly",$C$5="NHS Scotland"),SUMIFS(AllPublicationData!I:I,AllPublicationData!$A:$A,"&lt;="&amp;'Chart (% of Operations)'!$B62,AllPublicationData!$A:$A,"&gt;="&amp;'Chart (% of Operations)'!$B73)))))</f>
        <v>4462</v>
      </c>
      <c r="I62" s="101">
        <f t="shared" ref="I62" si="88">H62/$C62</f>
        <v>2.0889904305324069E-2</v>
      </c>
      <c r="J62" s="103">
        <f>IF(AND($C$6="Monthly", $C$5="NHS Scotland"),SUMIFS(AllPublicationData!G:G,AllPublicationData!$A:$A,'Chart (% of Operations)'!$B62),IF(AND($C$6="Monthly", $C$5&lt;&gt;"NHS Scotland"),SUMIFS(AllPublicationData!G:G,AllPublicationData!$A:$A,'Chart (% of Operations)'!$B62,AllPublicationData!$B:$B,'Chart (% of Operations)'!$C$5),IF(AND($C$6&lt;&gt;"Monthly",$C$5&lt;&gt;"NHS Scotland"),SUMIFS(AllPublicationData!G:G,AllPublicationData!$B:$B,'Chart (% of Operations)'!$C$5,AllPublicationData!$A:$A,"&lt;="&amp;'Chart (% of Operations)'!$B62,AllPublicationData!$A:$A,"&gt;="&amp;'Chart (% of Operations)'!$B73),IF(AND($C$6&lt;&gt;"Monthly",$C$5="NHS Scotland"),SUMIFS(AllPublicationData!G:G,AllPublicationData!$A:$A,"&lt;="&amp;'Chart (% of Operations)'!$B62,AllPublicationData!$A:$A,"&gt;="&amp;'Chart (% of Operations)'!$B73)))))</f>
        <v>4653</v>
      </c>
      <c r="K62" s="101">
        <f t="shared" ref="K62" si="89">J62/$C62</f>
        <v>2.1784115807412123E-2</v>
      </c>
      <c r="L62" s="103">
        <f>IF(AND($C$6="Monthly", $C$5="NHS Scotland"),SUMIFS(AllPublicationData!J:J,AllPublicationData!$A:$A,'Chart (% of Operations)'!$B62),IF(AND($C$6="Monthly", $C$5&lt;&gt;"NHS Scotland"),SUMIFS(AllPublicationData!J:J,AllPublicationData!$A:$A,'Chart (% of Operations)'!$B62,AllPublicationData!$B:$B,'Chart (% of Operations)'!$C$5),IF(AND($C$6&lt;&gt;"Monthly",$C$5&lt;&gt;"NHS Scotland"),SUMIFS(AllPublicationData!J:J,AllPublicationData!$B:$B,'Chart (% of Operations)'!$C$5,AllPublicationData!$A:$A,"&lt;="&amp;'Chart (% of Operations)'!$B62,AllPublicationData!$A:$A,"&gt;="&amp;'Chart (% of Operations)'!$B73),IF(AND($C$6&lt;&gt;"Monthly",$C$5="NHS Scotland"),SUMIFS(AllPublicationData!J:J,AllPublicationData!$A:$A,"&lt;="&amp;'Chart (% of Operations)'!$B62,AllPublicationData!$A:$A,"&gt;="&amp;'Chart (% of Operations)'!$B73)))))</f>
        <v>765</v>
      </c>
      <c r="M62" s="100">
        <f t="shared" ref="M62" si="90">L62/$C62</f>
        <v>3.5815277439652429E-3</v>
      </c>
    </row>
    <row r="63" spans="2:13" x14ac:dyDescent="0.35">
      <c r="B63" s="104">
        <v>44470</v>
      </c>
      <c r="C63" s="102">
        <f>IF(AND($C$6="Monthly", $C$5="NHS Scotland"),SUMIFS(AllPublicationData!$E:$E,AllPublicationData!$A:$A,'Chart (% of Operations)'!$B63),IF(AND($C$6="Monthly", $C$5&lt;&gt;"NHS Scotland"),SUMIFS(AllPublicationData!$E:$E,AllPublicationData!$A:$A,'Chart (% of Operations)'!$B63,AllPublicationData!$B:$B,'Chart (% of Operations)'!$C$5),IF(AND($C$6&lt;&gt;"Monthly",$C$5&lt;&gt;"NHS Scotland"),SUMIFS(AllPublicationData!$E:$E,AllPublicationData!$B:$B,'Chart (% of Operations)'!$C$5,AllPublicationData!$A:$A,"&lt;="&amp;'Chart (% of Operations)'!$B63,AllPublicationData!$A:$A,"&gt;="&amp;'Chart (% of Operations)'!$B74),IF(AND($C$6&lt;&gt;"Monthly",$C$5="NHS Scotland"),SUMIFS(AllPublicationData!$E:$E,AllPublicationData!$A:$A,"&lt;="&amp;'Chart (% of Operations)'!$B63,AllPublicationData!$A:$A,"&gt;="&amp;'Chart (% of Operations)'!$B74)))))</f>
        <v>210925</v>
      </c>
      <c r="D63" s="103">
        <f>IF(AND($C$6="Monthly", $C$5="NHS Scotland"),SUMIFS(AllPublicationData!F:F,AllPublicationData!$A:$A,'Chart (% of Operations)'!$B63),IF(AND($C$6="Monthly", $C$5&lt;&gt;"NHS Scotland"),SUMIFS(AllPublicationData!F:F,AllPublicationData!$A:$A,'Chart (% of Operations)'!$B63,AllPublicationData!$B:$B,'Chart (% of Operations)'!$C$5),IF(AND($C$6&lt;&gt;"Monthly",$C$5&lt;&gt;"NHS Scotland"),SUMIFS(AllPublicationData!F:F,AllPublicationData!$B:$B,'Chart (% of Operations)'!$C$5,AllPublicationData!$A:$A,"&lt;="&amp;'Chart (% of Operations)'!$B63,AllPublicationData!$A:$A,"&gt;="&amp;'Chart (% of Operations)'!$B74),IF(AND($C$6&lt;&gt;"Monthly",$C$5="NHS Scotland"),SUMIFS(AllPublicationData!F:F,AllPublicationData!$A:$A,"&lt;="&amp;'Chart (% of Operations)'!$B63,AllPublicationData!$A:$A,"&gt;="&amp;'Chart (% of Operations)'!$B74)))))</f>
        <v>15843</v>
      </c>
      <c r="E63" s="101">
        <f t="shared" si="0"/>
        <v>7.5112006637430367E-2</v>
      </c>
      <c r="F63" s="103">
        <f>IF(AND($C$6="Monthly", $C$5="NHS Scotland"),SUMIFS(AllPublicationData!H:H,AllPublicationData!$A:$A,'Chart (% of Operations)'!$B63),IF(AND($C$6="Monthly", $C$5&lt;&gt;"NHS Scotland"),SUMIFS(AllPublicationData!H:H,AllPublicationData!$A:$A,'Chart (% of Operations)'!$B63,AllPublicationData!$B:$B,'Chart (% of Operations)'!$C$5),IF(AND($C$6&lt;&gt;"Monthly",$C$5&lt;&gt;"NHS Scotland"),SUMIFS(AllPublicationData!H:H,AllPublicationData!$B:$B,'Chart (% of Operations)'!$C$5,AllPublicationData!$A:$A,"&gt;="&amp;'Chart (% of Operations)'!$B74,AllPublicationData!$A:$A,"&lt;="&amp;'Chart (% of Operations)'!$B63),IF(AND($C$6&lt;&gt;"Monthly",$C$5="NHS Scotland"),SUMIFS(AllPublicationData!H:H,AllPublicationData!$A:$A,"&lt;="&amp;'Chart (% of Operations)'!$B63,AllPublicationData!$A:$A,"&gt;="&amp;'Chart (% of Operations)'!$B74)))))</f>
        <v>6164</v>
      </c>
      <c r="G63" s="101">
        <f t="shared" si="0"/>
        <v>2.9223657698233971E-2</v>
      </c>
      <c r="H63" s="103">
        <f>IF(AND($C$6="Monthly", $C$5="NHS Scotland"),SUMIFS(AllPublicationData!I:I,AllPublicationData!$A:$A,'Chart (% of Operations)'!$B63),IF(AND($C$6="Monthly", $C$5&lt;&gt;"NHS Scotland"),SUMIFS(AllPublicationData!I:I,AllPublicationData!$A:$A,'Chart (% of Operations)'!$B63,AllPublicationData!$B:$B,'Chart (% of Operations)'!$C$5),IF(AND($C$6&lt;&gt;"Monthly",$C$5&lt;&gt;"NHS Scotland"),SUMIFS(AllPublicationData!I:I,AllPublicationData!$B:$B,'Chart (% of Operations)'!$C$5,AllPublicationData!$A:$A,"&lt;="&amp;'Chart (% of Operations)'!$B63,AllPublicationData!$A:$A,"&gt;="&amp;'Chart (% of Operations)'!$B74),IF(AND($C$6&lt;&gt;"Monthly",$C$5="NHS Scotland"),SUMIFS(AllPublicationData!I:I,AllPublicationData!$A:$A,"&lt;="&amp;'Chart (% of Operations)'!$B63,AllPublicationData!$A:$A,"&gt;="&amp;'Chart (% of Operations)'!$B74)))))</f>
        <v>4397</v>
      </c>
      <c r="I63" s="101">
        <f t="shared" ref="I63" si="91">H63/$C63</f>
        <v>2.08462723716961E-2</v>
      </c>
      <c r="J63" s="103">
        <f>IF(AND($C$6="Monthly", $C$5="NHS Scotland"),SUMIFS(AllPublicationData!G:G,AllPublicationData!$A:$A,'Chart (% of Operations)'!$B63),IF(AND($C$6="Monthly", $C$5&lt;&gt;"NHS Scotland"),SUMIFS(AllPublicationData!G:G,AllPublicationData!$A:$A,'Chart (% of Operations)'!$B63,AllPublicationData!$B:$B,'Chart (% of Operations)'!$C$5),IF(AND($C$6&lt;&gt;"Monthly",$C$5&lt;&gt;"NHS Scotland"),SUMIFS(AllPublicationData!G:G,AllPublicationData!$B:$B,'Chart (% of Operations)'!$C$5,AllPublicationData!$A:$A,"&lt;="&amp;'Chart (% of Operations)'!$B63,AllPublicationData!$A:$A,"&gt;="&amp;'Chart (% of Operations)'!$B74),IF(AND($C$6&lt;&gt;"Monthly",$C$5="NHS Scotland"),SUMIFS(AllPublicationData!G:G,AllPublicationData!$A:$A,"&lt;="&amp;'Chart (% of Operations)'!$B63,AllPublicationData!$A:$A,"&gt;="&amp;'Chart (% of Operations)'!$B74)))))</f>
        <v>4511</v>
      </c>
      <c r="K63" s="101">
        <f t="shared" ref="K63" si="92">J63/$C63</f>
        <v>2.1386748844375962E-2</v>
      </c>
      <c r="L63" s="103">
        <f>IF(AND($C$6="Monthly", $C$5="NHS Scotland"),SUMIFS(AllPublicationData!J:J,AllPublicationData!$A:$A,'Chart (% of Operations)'!$B63),IF(AND($C$6="Monthly", $C$5&lt;&gt;"NHS Scotland"),SUMIFS(AllPublicationData!J:J,AllPublicationData!$A:$A,'Chart (% of Operations)'!$B63,AllPublicationData!$B:$B,'Chart (% of Operations)'!$C$5),IF(AND($C$6&lt;&gt;"Monthly",$C$5&lt;&gt;"NHS Scotland"),SUMIFS(AllPublicationData!J:J,AllPublicationData!$B:$B,'Chart (% of Operations)'!$C$5,AllPublicationData!$A:$A,"&lt;="&amp;'Chart (% of Operations)'!$B63,AllPublicationData!$A:$A,"&gt;="&amp;'Chart (% of Operations)'!$B74),IF(AND($C$6&lt;&gt;"Monthly",$C$5="NHS Scotland"),SUMIFS(AllPublicationData!J:J,AllPublicationData!$A:$A,"&lt;="&amp;'Chart (% of Operations)'!$B63,AllPublicationData!$A:$A,"&gt;="&amp;'Chart (% of Operations)'!$B74)))))</f>
        <v>771</v>
      </c>
      <c r="M63" s="100">
        <f t="shared" ref="M63" si="93">L63/$C63</f>
        <v>3.6553277231243333E-3</v>
      </c>
    </row>
    <row r="64" spans="2:13" x14ac:dyDescent="0.35">
      <c r="B64" s="104">
        <v>44440</v>
      </c>
      <c r="C64" s="102">
        <f>IF(AND($C$6="Monthly", $C$5="NHS Scotland"),SUMIFS(AllPublicationData!$E:$E,AllPublicationData!$A:$A,'Chart (% of Operations)'!$B64),IF(AND($C$6="Monthly", $C$5&lt;&gt;"NHS Scotland"),SUMIFS(AllPublicationData!$E:$E,AllPublicationData!$A:$A,'Chart (% of Operations)'!$B64,AllPublicationData!$B:$B,'Chart (% of Operations)'!$C$5),IF(AND($C$6&lt;&gt;"Monthly",$C$5&lt;&gt;"NHS Scotland"),SUMIFS(AllPublicationData!$E:$E,AllPublicationData!$B:$B,'Chart (% of Operations)'!$C$5,AllPublicationData!$A:$A,"&lt;="&amp;'Chart (% of Operations)'!$B64,AllPublicationData!$A:$A,"&gt;="&amp;'Chart (% of Operations)'!$B75),IF(AND($C$6&lt;&gt;"Monthly",$C$5="NHS Scotland"),SUMIFS(AllPublicationData!$E:$E,AllPublicationData!$A:$A,"&lt;="&amp;'Chart (% of Operations)'!$B64,AllPublicationData!$A:$A,"&gt;="&amp;'Chart (% of Operations)'!$B75)))))</f>
        <v>212363</v>
      </c>
      <c r="D64" s="103">
        <f>IF(AND($C$6="Monthly", $C$5="NHS Scotland"),SUMIFS(AllPublicationData!F:F,AllPublicationData!$A:$A,'Chart (% of Operations)'!$B64),IF(AND($C$6="Monthly", $C$5&lt;&gt;"NHS Scotland"),SUMIFS(AllPublicationData!F:F,AllPublicationData!$A:$A,'Chart (% of Operations)'!$B64,AllPublicationData!$B:$B,'Chart (% of Operations)'!$C$5),IF(AND($C$6&lt;&gt;"Monthly",$C$5&lt;&gt;"NHS Scotland"),SUMIFS(AllPublicationData!F:F,AllPublicationData!$B:$B,'Chart (% of Operations)'!$C$5,AllPublicationData!$A:$A,"&lt;="&amp;'Chart (% of Operations)'!$B64,AllPublicationData!$A:$A,"&gt;="&amp;'Chart (% of Operations)'!$B75),IF(AND($C$6&lt;&gt;"Monthly",$C$5="NHS Scotland"),SUMIFS(AllPublicationData!F:F,AllPublicationData!$A:$A,"&lt;="&amp;'Chart (% of Operations)'!$B64,AllPublicationData!$A:$A,"&gt;="&amp;'Chart (% of Operations)'!$B75)))))</f>
        <v>15828</v>
      </c>
      <c r="E64" s="101">
        <f t="shared" si="0"/>
        <v>7.4532757589598944E-2</v>
      </c>
      <c r="F64" s="103">
        <f>IF(AND($C$6="Monthly", $C$5="NHS Scotland"),SUMIFS(AllPublicationData!H:H,AllPublicationData!$A:$A,'Chart (% of Operations)'!$B64),IF(AND($C$6="Monthly", $C$5&lt;&gt;"NHS Scotland"),SUMIFS(AllPublicationData!H:H,AllPublicationData!$A:$A,'Chart (% of Operations)'!$B64,AllPublicationData!$B:$B,'Chart (% of Operations)'!$C$5),IF(AND($C$6&lt;&gt;"Monthly",$C$5&lt;&gt;"NHS Scotland"),SUMIFS(AllPublicationData!H:H,AllPublicationData!$B:$B,'Chart (% of Operations)'!$C$5,AllPublicationData!$A:$A,"&gt;="&amp;'Chart (% of Operations)'!$B75,AllPublicationData!$A:$A,"&lt;="&amp;'Chart (% of Operations)'!$B64),IF(AND($C$6&lt;&gt;"Monthly",$C$5="NHS Scotland"),SUMIFS(AllPublicationData!H:H,AllPublicationData!$A:$A,"&lt;="&amp;'Chart (% of Operations)'!$B64,AllPublicationData!$A:$A,"&gt;="&amp;'Chart (% of Operations)'!$B75)))))</f>
        <v>6257</v>
      </c>
      <c r="G64" s="101">
        <f t="shared" si="0"/>
        <v>2.9463701303899456E-2</v>
      </c>
      <c r="H64" s="103">
        <f>IF(AND($C$6="Monthly", $C$5="NHS Scotland"),SUMIFS(AllPublicationData!I:I,AllPublicationData!$A:$A,'Chart (% of Operations)'!$B64),IF(AND($C$6="Monthly", $C$5&lt;&gt;"NHS Scotland"),SUMIFS(AllPublicationData!I:I,AllPublicationData!$A:$A,'Chart (% of Operations)'!$B64,AllPublicationData!$B:$B,'Chart (% of Operations)'!$C$5),IF(AND($C$6&lt;&gt;"Monthly",$C$5&lt;&gt;"NHS Scotland"),SUMIFS(AllPublicationData!I:I,AllPublicationData!$B:$B,'Chart (% of Operations)'!$C$5,AllPublicationData!$A:$A,"&lt;="&amp;'Chart (% of Operations)'!$B64,AllPublicationData!$A:$A,"&gt;="&amp;'Chart (% of Operations)'!$B75),IF(AND($C$6&lt;&gt;"Monthly",$C$5="NHS Scotland"),SUMIFS(AllPublicationData!I:I,AllPublicationData!$A:$A,"&lt;="&amp;'Chart (% of Operations)'!$B64,AllPublicationData!$A:$A,"&gt;="&amp;'Chart (% of Operations)'!$B75)))))</f>
        <v>4356</v>
      </c>
      <c r="I64" s="101">
        <f t="shared" ref="I64" si="94">H64/$C64</f>
        <v>2.0512047767266426E-2</v>
      </c>
      <c r="J64" s="103">
        <f>IF(AND($C$6="Monthly", $C$5="NHS Scotland"),SUMIFS(AllPublicationData!G:G,AllPublicationData!$A:$A,'Chart (% of Operations)'!$B64),IF(AND($C$6="Monthly", $C$5&lt;&gt;"NHS Scotland"),SUMIFS(AllPublicationData!G:G,AllPublicationData!$A:$A,'Chart (% of Operations)'!$B64,AllPublicationData!$B:$B,'Chart (% of Operations)'!$C$5),IF(AND($C$6&lt;&gt;"Monthly",$C$5&lt;&gt;"NHS Scotland"),SUMIFS(AllPublicationData!G:G,AllPublicationData!$B:$B,'Chart (% of Operations)'!$C$5,AllPublicationData!$A:$A,"&lt;="&amp;'Chart (% of Operations)'!$B64,AllPublicationData!$A:$A,"&gt;="&amp;'Chart (% of Operations)'!$B75),IF(AND($C$6&lt;&gt;"Monthly",$C$5="NHS Scotland"),SUMIFS(AllPublicationData!G:G,AllPublicationData!$A:$A,"&lt;="&amp;'Chart (% of Operations)'!$B64,AllPublicationData!$A:$A,"&gt;="&amp;'Chart (% of Operations)'!$B75)))))</f>
        <v>4438</v>
      </c>
      <c r="K64" s="101">
        <f t="shared" ref="K64" si="95">J64/$C64</f>
        <v>2.0898179061324244E-2</v>
      </c>
      <c r="L64" s="103">
        <f>IF(AND($C$6="Monthly", $C$5="NHS Scotland"),SUMIFS(AllPublicationData!J:J,AllPublicationData!$A:$A,'Chart (% of Operations)'!$B64),IF(AND($C$6="Monthly", $C$5&lt;&gt;"NHS Scotland"),SUMIFS(AllPublicationData!J:J,AllPublicationData!$A:$A,'Chart (% of Operations)'!$B64,AllPublicationData!$B:$B,'Chart (% of Operations)'!$C$5),IF(AND($C$6&lt;&gt;"Monthly",$C$5&lt;&gt;"NHS Scotland"),SUMIFS(AllPublicationData!J:J,AllPublicationData!$B:$B,'Chart (% of Operations)'!$C$5,AllPublicationData!$A:$A,"&lt;="&amp;'Chart (% of Operations)'!$B64,AllPublicationData!$A:$A,"&gt;="&amp;'Chart (% of Operations)'!$B75),IF(AND($C$6&lt;&gt;"Monthly",$C$5="NHS Scotland"),SUMIFS(AllPublicationData!J:J,AllPublicationData!$A:$A,"&lt;="&amp;'Chart (% of Operations)'!$B64,AllPublicationData!$A:$A,"&gt;="&amp;'Chart (% of Operations)'!$B75)))))</f>
        <v>777</v>
      </c>
      <c r="M64" s="100">
        <f t="shared" ref="M64" si="96">L64/$C64</f>
        <v>3.6588294571088184E-3</v>
      </c>
    </row>
    <row r="65" spans="2:13" x14ac:dyDescent="0.35">
      <c r="B65" s="104">
        <v>44409</v>
      </c>
      <c r="C65" s="102">
        <f>IF(AND($C$6="Monthly", $C$5="NHS Scotland"),SUMIFS(AllPublicationData!$E:$E,AllPublicationData!$A:$A,'Chart (% of Operations)'!$B65),IF(AND($C$6="Monthly", $C$5&lt;&gt;"NHS Scotland"),SUMIFS(AllPublicationData!$E:$E,AllPublicationData!$A:$A,'Chart (% of Operations)'!$B65,AllPublicationData!$B:$B,'Chart (% of Operations)'!$C$5),IF(AND($C$6&lt;&gt;"Monthly",$C$5&lt;&gt;"NHS Scotland"),SUMIFS(AllPublicationData!$E:$E,AllPublicationData!$B:$B,'Chart (% of Operations)'!$C$5,AllPublicationData!$A:$A,"&lt;="&amp;'Chart (% of Operations)'!$B65,AllPublicationData!$A:$A,"&gt;="&amp;'Chart (% of Operations)'!$B76),IF(AND($C$6&lt;&gt;"Monthly",$C$5="NHS Scotland"),SUMIFS(AllPublicationData!$E:$E,AllPublicationData!$A:$A,"&lt;="&amp;'Chart (% of Operations)'!$B65,AllPublicationData!$A:$A,"&gt;="&amp;'Chart (% of Operations)'!$B76)))))</f>
        <v>212269</v>
      </c>
      <c r="D65" s="103">
        <f>IF(AND($C$6="Monthly", $C$5="NHS Scotland"),SUMIFS(AllPublicationData!F:F,AllPublicationData!$A:$A,'Chart (% of Operations)'!$B65),IF(AND($C$6="Monthly", $C$5&lt;&gt;"NHS Scotland"),SUMIFS(AllPublicationData!F:F,AllPublicationData!$A:$A,'Chart (% of Operations)'!$B65,AllPublicationData!$B:$B,'Chart (% of Operations)'!$C$5),IF(AND($C$6&lt;&gt;"Monthly",$C$5&lt;&gt;"NHS Scotland"),SUMIFS(AllPublicationData!F:F,AllPublicationData!$B:$B,'Chart (% of Operations)'!$C$5,AllPublicationData!$A:$A,"&lt;="&amp;'Chart (% of Operations)'!$B65,AllPublicationData!$A:$A,"&gt;="&amp;'Chart (% of Operations)'!$B76),IF(AND($C$6&lt;&gt;"Monthly",$C$5="NHS Scotland"),SUMIFS(AllPublicationData!F:F,AllPublicationData!$A:$A,"&lt;="&amp;'Chart (% of Operations)'!$B65,AllPublicationData!$A:$A,"&gt;="&amp;'Chart (% of Operations)'!$B76)))))</f>
        <v>15404</v>
      </c>
      <c r="E65" s="101">
        <f t="shared" si="0"/>
        <v>7.256829777310865E-2</v>
      </c>
      <c r="F65" s="103">
        <f>IF(AND($C$6="Monthly", $C$5="NHS Scotland"),SUMIFS(AllPublicationData!H:H,AllPublicationData!$A:$A,'Chart (% of Operations)'!$B65),IF(AND($C$6="Monthly", $C$5&lt;&gt;"NHS Scotland"),SUMIFS(AllPublicationData!H:H,AllPublicationData!$A:$A,'Chart (% of Operations)'!$B65,AllPublicationData!$B:$B,'Chart (% of Operations)'!$C$5),IF(AND($C$6&lt;&gt;"Monthly",$C$5&lt;&gt;"NHS Scotland"),SUMIFS(AllPublicationData!H:H,AllPublicationData!$B:$B,'Chart (% of Operations)'!$C$5,AllPublicationData!$A:$A,"&gt;="&amp;'Chart (% of Operations)'!$B76,AllPublicationData!$A:$A,"&lt;="&amp;'Chart (% of Operations)'!$B65),IF(AND($C$6&lt;&gt;"Monthly",$C$5="NHS Scotland"),SUMIFS(AllPublicationData!H:H,AllPublicationData!$A:$A,"&lt;="&amp;'Chart (% of Operations)'!$B65,AllPublicationData!$A:$A,"&gt;="&amp;'Chart (% of Operations)'!$B76)))))</f>
        <v>6276</v>
      </c>
      <c r="G65" s="101">
        <f t="shared" si="0"/>
        <v>2.9566257908597109E-2</v>
      </c>
      <c r="H65" s="103">
        <f>IF(AND($C$6="Monthly", $C$5="NHS Scotland"),SUMIFS(AllPublicationData!I:I,AllPublicationData!$A:$A,'Chart (% of Operations)'!$B65),IF(AND($C$6="Monthly", $C$5&lt;&gt;"NHS Scotland"),SUMIFS(AllPublicationData!I:I,AllPublicationData!$A:$A,'Chart (% of Operations)'!$B65,AllPublicationData!$B:$B,'Chart (% of Operations)'!$C$5),IF(AND($C$6&lt;&gt;"Monthly",$C$5&lt;&gt;"NHS Scotland"),SUMIFS(AllPublicationData!I:I,AllPublicationData!$B:$B,'Chart (% of Operations)'!$C$5,AllPublicationData!$A:$A,"&lt;="&amp;'Chart (% of Operations)'!$B65,AllPublicationData!$A:$A,"&gt;="&amp;'Chart (% of Operations)'!$B76),IF(AND($C$6&lt;&gt;"Monthly",$C$5="NHS Scotland"),SUMIFS(AllPublicationData!I:I,AllPublicationData!$A:$A,"&lt;="&amp;'Chart (% of Operations)'!$B65,AllPublicationData!$A:$A,"&gt;="&amp;'Chart (% of Operations)'!$B76)))))</f>
        <v>4048</v>
      </c>
      <c r="I65" s="101">
        <f t="shared" ref="I65" si="97">H65/$C65</f>
        <v>1.9070142130975319E-2</v>
      </c>
      <c r="J65" s="103">
        <f>IF(AND($C$6="Monthly", $C$5="NHS Scotland"),SUMIFS(AllPublicationData!G:G,AllPublicationData!$A:$A,'Chart (% of Operations)'!$B65),IF(AND($C$6="Monthly", $C$5&lt;&gt;"NHS Scotland"),SUMIFS(AllPublicationData!G:G,AllPublicationData!$A:$A,'Chart (% of Operations)'!$B65,AllPublicationData!$B:$B,'Chart (% of Operations)'!$C$5),IF(AND($C$6&lt;&gt;"Monthly",$C$5&lt;&gt;"NHS Scotland"),SUMIFS(AllPublicationData!G:G,AllPublicationData!$B:$B,'Chart (% of Operations)'!$C$5,AllPublicationData!$A:$A,"&lt;="&amp;'Chart (% of Operations)'!$B65,AllPublicationData!$A:$A,"&gt;="&amp;'Chart (% of Operations)'!$B76),IF(AND($C$6&lt;&gt;"Monthly",$C$5="NHS Scotland"),SUMIFS(AllPublicationData!G:G,AllPublicationData!$A:$A,"&lt;="&amp;'Chart (% of Operations)'!$B65,AllPublicationData!$A:$A,"&gt;="&amp;'Chart (% of Operations)'!$B76)))))</f>
        <v>4346</v>
      </c>
      <c r="K65" s="101">
        <f t="shared" ref="K65" si="98">J65/$C65</f>
        <v>2.0474021171249687E-2</v>
      </c>
      <c r="L65" s="103">
        <f>IF(AND($C$6="Monthly", $C$5="NHS Scotland"),SUMIFS(AllPublicationData!J:J,AllPublicationData!$A:$A,'Chart (% of Operations)'!$B65),IF(AND($C$6="Monthly", $C$5&lt;&gt;"NHS Scotland"),SUMIFS(AllPublicationData!J:J,AllPublicationData!$A:$A,'Chart (% of Operations)'!$B65,AllPublicationData!$B:$B,'Chart (% of Operations)'!$C$5),IF(AND($C$6&lt;&gt;"Monthly",$C$5&lt;&gt;"NHS Scotland"),SUMIFS(AllPublicationData!J:J,AllPublicationData!$B:$B,'Chart (% of Operations)'!$C$5,AllPublicationData!$A:$A,"&lt;="&amp;'Chart (% of Operations)'!$B65,AllPublicationData!$A:$A,"&gt;="&amp;'Chart (% of Operations)'!$B76),IF(AND($C$6&lt;&gt;"Monthly",$C$5="NHS Scotland"),SUMIFS(AllPublicationData!J:J,AllPublicationData!$A:$A,"&lt;="&amp;'Chart (% of Operations)'!$B65,AllPublicationData!$A:$A,"&gt;="&amp;'Chart (% of Operations)'!$B76)))))</f>
        <v>734</v>
      </c>
      <c r="M65" s="100">
        <f t="shared" ref="M65" si="99">L65/$C65</f>
        <v>3.4578765622865328E-3</v>
      </c>
    </row>
    <row r="66" spans="2:13" x14ac:dyDescent="0.35">
      <c r="B66" s="104">
        <v>44378</v>
      </c>
      <c r="C66" s="102">
        <f>IF(AND($C$6="Monthly", $C$5="NHS Scotland"),SUMIFS(AllPublicationData!$E:$E,AllPublicationData!$A:$A,'Chart (% of Operations)'!$B66),IF(AND($C$6="Monthly", $C$5&lt;&gt;"NHS Scotland"),SUMIFS(AllPublicationData!$E:$E,AllPublicationData!$A:$A,'Chart (% of Operations)'!$B66,AllPublicationData!$B:$B,'Chart (% of Operations)'!$C$5),IF(AND($C$6&lt;&gt;"Monthly",$C$5&lt;&gt;"NHS Scotland"),SUMIFS(AllPublicationData!$E:$E,AllPublicationData!$B:$B,'Chart (% of Operations)'!$C$5,AllPublicationData!$A:$A,"&lt;="&amp;'Chart (% of Operations)'!$B66,AllPublicationData!$A:$A,"&gt;="&amp;'Chart (% of Operations)'!$B77),IF(AND($C$6&lt;&gt;"Monthly",$C$5="NHS Scotland"),SUMIFS(AllPublicationData!$E:$E,AllPublicationData!$A:$A,"&lt;="&amp;'Chart (% of Operations)'!$B66,AllPublicationData!$A:$A,"&gt;="&amp;'Chart (% of Operations)'!$B77)))))</f>
        <v>205569</v>
      </c>
      <c r="D66" s="103">
        <f>IF(AND($C$6="Monthly", $C$5="NHS Scotland"),SUMIFS(AllPublicationData!F:F,AllPublicationData!$A:$A,'Chart (% of Operations)'!$B66),IF(AND($C$6="Monthly", $C$5&lt;&gt;"NHS Scotland"),SUMIFS(AllPublicationData!F:F,AllPublicationData!$A:$A,'Chart (% of Operations)'!$B66,AllPublicationData!$B:$B,'Chart (% of Operations)'!$C$5),IF(AND($C$6&lt;&gt;"Monthly",$C$5&lt;&gt;"NHS Scotland"),SUMIFS(AllPublicationData!F:F,AllPublicationData!$B:$B,'Chart (% of Operations)'!$C$5,AllPublicationData!$A:$A,"&lt;="&amp;'Chart (% of Operations)'!$B66,AllPublicationData!$A:$A,"&gt;="&amp;'Chart (% of Operations)'!$B77),IF(AND($C$6&lt;&gt;"Monthly",$C$5="NHS Scotland"),SUMIFS(AllPublicationData!F:F,AllPublicationData!$A:$A,"&lt;="&amp;'Chart (% of Operations)'!$B66,AllPublicationData!$A:$A,"&gt;="&amp;'Chart (% of Operations)'!$B77)))))</f>
        <v>14677</v>
      </c>
      <c r="E66" s="101">
        <f t="shared" si="0"/>
        <v>7.1396951875039527E-2</v>
      </c>
      <c r="F66" s="103">
        <f>IF(AND($C$6="Monthly", $C$5="NHS Scotland"),SUMIFS(AllPublicationData!H:H,AllPublicationData!$A:$A,'Chart (% of Operations)'!$B66),IF(AND($C$6="Monthly", $C$5&lt;&gt;"NHS Scotland"),SUMIFS(AllPublicationData!H:H,AllPublicationData!$A:$A,'Chart (% of Operations)'!$B66,AllPublicationData!$B:$B,'Chart (% of Operations)'!$C$5),IF(AND($C$6&lt;&gt;"Monthly",$C$5&lt;&gt;"NHS Scotland"),SUMIFS(AllPublicationData!H:H,AllPublicationData!$B:$B,'Chart (% of Operations)'!$C$5,AllPublicationData!$A:$A,"&gt;="&amp;'Chart (% of Operations)'!$B77,AllPublicationData!$A:$A,"&lt;="&amp;'Chart (% of Operations)'!$B66),IF(AND($C$6&lt;&gt;"Monthly",$C$5="NHS Scotland"),SUMIFS(AllPublicationData!H:H,AllPublicationData!$A:$A,"&lt;="&amp;'Chart (% of Operations)'!$B66,AllPublicationData!$A:$A,"&gt;="&amp;'Chart (% of Operations)'!$B77)))))</f>
        <v>6113</v>
      </c>
      <c r="G66" s="101">
        <f t="shared" si="0"/>
        <v>2.9736973960081532E-2</v>
      </c>
      <c r="H66" s="103">
        <f>IF(AND($C$6="Monthly", $C$5="NHS Scotland"),SUMIFS(AllPublicationData!I:I,AllPublicationData!$A:$A,'Chart (% of Operations)'!$B66),IF(AND($C$6="Monthly", $C$5&lt;&gt;"NHS Scotland"),SUMIFS(AllPublicationData!I:I,AllPublicationData!$A:$A,'Chart (% of Operations)'!$B66,AllPublicationData!$B:$B,'Chart (% of Operations)'!$C$5),IF(AND($C$6&lt;&gt;"Monthly",$C$5&lt;&gt;"NHS Scotland"),SUMIFS(AllPublicationData!I:I,AllPublicationData!$B:$B,'Chart (% of Operations)'!$C$5,AllPublicationData!$A:$A,"&lt;="&amp;'Chart (% of Operations)'!$B66,AllPublicationData!$A:$A,"&gt;="&amp;'Chart (% of Operations)'!$B77),IF(AND($C$6&lt;&gt;"Monthly",$C$5="NHS Scotland"),SUMIFS(AllPublicationData!I:I,AllPublicationData!$A:$A,"&lt;="&amp;'Chart (% of Operations)'!$B66,AllPublicationData!$A:$A,"&gt;="&amp;'Chart (% of Operations)'!$B77)))))</f>
        <v>3710</v>
      </c>
      <c r="I66" s="101">
        <f t="shared" ref="I66" si="100">H66/$C66</f>
        <v>1.8047468246671434E-2</v>
      </c>
      <c r="J66" s="103">
        <f>IF(AND($C$6="Monthly", $C$5="NHS Scotland"),SUMIFS(AllPublicationData!G:G,AllPublicationData!$A:$A,'Chart (% of Operations)'!$B66),IF(AND($C$6="Monthly", $C$5&lt;&gt;"NHS Scotland"),SUMIFS(AllPublicationData!G:G,AllPublicationData!$A:$A,'Chart (% of Operations)'!$B66,AllPublicationData!$B:$B,'Chart (% of Operations)'!$C$5),IF(AND($C$6&lt;&gt;"Monthly",$C$5&lt;&gt;"NHS Scotland"),SUMIFS(AllPublicationData!G:G,AllPublicationData!$B:$B,'Chart (% of Operations)'!$C$5,AllPublicationData!$A:$A,"&lt;="&amp;'Chart (% of Operations)'!$B66,AllPublicationData!$A:$A,"&gt;="&amp;'Chart (% of Operations)'!$B77),IF(AND($C$6&lt;&gt;"Monthly",$C$5="NHS Scotland"),SUMIFS(AllPublicationData!G:G,AllPublicationData!$A:$A,"&lt;="&amp;'Chart (% of Operations)'!$B66,AllPublicationData!$A:$A,"&gt;="&amp;'Chart (% of Operations)'!$B77)))))</f>
        <v>4139</v>
      </c>
      <c r="K66" s="101">
        <f t="shared" ref="K66" si="101">J66/$C66</f>
        <v>2.0134358779777106E-2</v>
      </c>
      <c r="L66" s="103">
        <f>IF(AND($C$6="Monthly", $C$5="NHS Scotland"),SUMIFS(AllPublicationData!J:J,AllPublicationData!$A:$A,'Chart (% of Operations)'!$B66),IF(AND($C$6="Monthly", $C$5&lt;&gt;"NHS Scotland"),SUMIFS(AllPublicationData!J:J,AllPublicationData!$A:$A,'Chart (% of Operations)'!$B66,AllPublicationData!$B:$B,'Chart (% of Operations)'!$C$5),IF(AND($C$6&lt;&gt;"Monthly",$C$5&lt;&gt;"NHS Scotland"),SUMIFS(AllPublicationData!J:J,AllPublicationData!$B:$B,'Chart (% of Operations)'!$C$5,AllPublicationData!$A:$A,"&lt;="&amp;'Chart (% of Operations)'!$B66,AllPublicationData!$A:$A,"&gt;="&amp;'Chart (% of Operations)'!$B77),IF(AND($C$6&lt;&gt;"Monthly",$C$5="NHS Scotland"),SUMIFS(AllPublicationData!J:J,AllPublicationData!$A:$A,"&lt;="&amp;'Chart (% of Operations)'!$B66,AllPublicationData!$A:$A,"&gt;="&amp;'Chart (% of Operations)'!$B77)))))</f>
        <v>715</v>
      </c>
      <c r="M66" s="100">
        <f t="shared" ref="M66" si="102">L66/$C66</f>
        <v>3.4781508885094541E-3</v>
      </c>
    </row>
    <row r="67" spans="2:13" x14ac:dyDescent="0.35">
      <c r="B67" s="104">
        <v>44348</v>
      </c>
      <c r="C67" s="102">
        <f>IF(AND($C$6="Monthly", $C$5="NHS Scotland"),SUMIFS(AllPublicationData!$E:$E,AllPublicationData!$A:$A,'Chart (% of Operations)'!$B67),IF(AND($C$6="Monthly", $C$5&lt;&gt;"NHS Scotland"),SUMIFS(AllPublicationData!$E:$E,AllPublicationData!$A:$A,'Chart (% of Operations)'!$B67,AllPublicationData!$B:$B,'Chart (% of Operations)'!$C$5),IF(AND($C$6&lt;&gt;"Monthly",$C$5&lt;&gt;"NHS Scotland"),SUMIFS(AllPublicationData!$E:$E,AllPublicationData!$B:$B,'Chart (% of Operations)'!$C$5,AllPublicationData!$A:$A,"&lt;="&amp;'Chart (% of Operations)'!$B67,AllPublicationData!$A:$A,"&gt;="&amp;'Chart (% of Operations)'!$B78),IF(AND($C$6&lt;&gt;"Monthly",$C$5="NHS Scotland"),SUMIFS(AllPublicationData!$E:$E,AllPublicationData!$A:$A,"&lt;="&amp;'Chart (% of Operations)'!$B67,AllPublicationData!$A:$A,"&gt;="&amp;'Chart (% of Operations)'!$B78)))))</f>
        <v>197553</v>
      </c>
      <c r="D67" s="103">
        <f>IF(AND($C$6="Monthly", $C$5="NHS Scotland"),SUMIFS(AllPublicationData!F:F,AllPublicationData!$A:$A,'Chart (% of Operations)'!$B67),IF(AND($C$6="Monthly", $C$5&lt;&gt;"NHS Scotland"),SUMIFS(AllPublicationData!F:F,AllPublicationData!$A:$A,'Chart (% of Operations)'!$B67,AllPublicationData!$B:$B,'Chart (% of Operations)'!$C$5),IF(AND($C$6&lt;&gt;"Monthly",$C$5&lt;&gt;"NHS Scotland"),SUMIFS(AllPublicationData!F:F,AllPublicationData!$B:$B,'Chart (% of Operations)'!$C$5,AllPublicationData!$A:$A,"&lt;="&amp;'Chart (% of Operations)'!$B67,AllPublicationData!$A:$A,"&gt;="&amp;'Chart (% of Operations)'!$B78),IF(AND($C$6&lt;&gt;"Monthly",$C$5="NHS Scotland"),SUMIFS(AllPublicationData!F:F,AllPublicationData!$A:$A,"&lt;="&amp;'Chart (% of Operations)'!$B67,AllPublicationData!$A:$A,"&gt;="&amp;'Chart (% of Operations)'!$B78)))))</f>
        <v>13767</v>
      </c>
      <c r="E67" s="101">
        <f t="shared" si="0"/>
        <v>6.9687628130172666E-2</v>
      </c>
      <c r="F67" s="103">
        <f>IF(AND($C$6="Monthly", $C$5="NHS Scotland"),SUMIFS(AllPublicationData!H:H,AllPublicationData!$A:$A,'Chart (% of Operations)'!$B67),IF(AND($C$6="Monthly", $C$5&lt;&gt;"NHS Scotland"),SUMIFS(AllPublicationData!H:H,AllPublicationData!$A:$A,'Chart (% of Operations)'!$B67,AllPublicationData!$B:$B,'Chart (% of Operations)'!$C$5),IF(AND($C$6&lt;&gt;"Monthly",$C$5&lt;&gt;"NHS Scotland"),SUMIFS(AllPublicationData!H:H,AllPublicationData!$B:$B,'Chart (% of Operations)'!$C$5,AllPublicationData!$A:$A,"&gt;="&amp;'Chart (% of Operations)'!$B78,AllPublicationData!$A:$A,"&lt;="&amp;'Chart (% of Operations)'!$B67),IF(AND($C$6&lt;&gt;"Monthly",$C$5="NHS Scotland"),SUMIFS(AllPublicationData!H:H,AllPublicationData!$A:$A,"&lt;="&amp;'Chart (% of Operations)'!$B67,AllPublicationData!$A:$A,"&gt;="&amp;'Chart (% of Operations)'!$B78)))))</f>
        <v>5931</v>
      </c>
      <c r="G67" s="101">
        <f t="shared" si="0"/>
        <v>3.0022323123414983E-2</v>
      </c>
      <c r="H67" s="103">
        <f>IF(AND($C$6="Monthly", $C$5="NHS Scotland"),SUMIFS(AllPublicationData!I:I,AllPublicationData!$A:$A,'Chart (% of Operations)'!$B67),IF(AND($C$6="Monthly", $C$5&lt;&gt;"NHS Scotland"),SUMIFS(AllPublicationData!I:I,AllPublicationData!$A:$A,'Chart (% of Operations)'!$B67,AllPublicationData!$B:$B,'Chart (% of Operations)'!$C$5),IF(AND($C$6&lt;&gt;"Monthly",$C$5&lt;&gt;"NHS Scotland"),SUMIFS(AllPublicationData!I:I,AllPublicationData!$B:$B,'Chart (% of Operations)'!$C$5,AllPublicationData!$A:$A,"&lt;="&amp;'Chart (% of Operations)'!$B67,AllPublicationData!$A:$A,"&gt;="&amp;'Chart (% of Operations)'!$B78),IF(AND($C$6&lt;&gt;"Monthly",$C$5="NHS Scotland"),SUMIFS(AllPublicationData!I:I,AllPublicationData!$A:$A,"&lt;="&amp;'Chart (% of Operations)'!$B67,AllPublicationData!$A:$A,"&gt;="&amp;'Chart (% of Operations)'!$B78)))))</f>
        <v>3271</v>
      </c>
      <c r="I67" s="101">
        <f t="shared" ref="I67" si="103">H67/$C67</f>
        <v>1.6557582015965334E-2</v>
      </c>
      <c r="J67" s="103">
        <f>IF(AND($C$6="Monthly", $C$5="NHS Scotland"),SUMIFS(AllPublicationData!G:G,AllPublicationData!$A:$A,'Chart (% of Operations)'!$B67),IF(AND($C$6="Monthly", $C$5&lt;&gt;"NHS Scotland"),SUMIFS(AllPublicationData!G:G,AllPublicationData!$A:$A,'Chart (% of Operations)'!$B67,AllPublicationData!$B:$B,'Chart (% of Operations)'!$C$5),IF(AND($C$6&lt;&gt;"Monthly",$C$5&lt;&gt;"NHS Scotland"),SUMIFS(AllPublicationData!G:G,AllPublicationData!$B:$B,'Chart (% of Operations)'!$C$5,AllPublicationData!$A:$A,"&lt;="&amp;'Chart (% of Operations)'!$B67,AllPublicationData!$A:$A,"&gt;="&amp;'Chart (% of Operations)'!$B78),IF(AND($C$6&lt;&gt;"Monthly",$C$5="NHS Scotland"),SUMIFS(AllPublicationData!G:G,AllPublicationData!$A:$A,"&lt;="&amp;'Chart (% of Operations)'!$B67,AllPublicationData!$A:$A,"&gt;="&amp;'Chart (% of Operations)'!$B78)))))</f>
        <v>3922</v>
      </c>
      <c r="K67" s="101">
        <f t="shared" ref="K67" si="104">J67/$C67</f>
        <v>1.9852900234367487E-2</v>
      </c>
      <c r="L67" s="103">
        <f>IF(AND($C$6="Monthly", $C$5="NHS Scotland"),SUMIFS(AllPublicationData!J:J,AllPublicationData!$A:$A,'Chart (% of Operations)'!$B67),IF(AND($C$6="Monthly", $C$5&lt;&gt;"NHS Scotland"),SUMIFS(AllPublicationData!J:J,AllPublicationData!$A:$A,'Chart (% of Operations)'!$B67,AllPublicationData!$B:$B,'Chart (% of Operations)'!$C$5),IF(AND($C$6&lt;&gt;"Monthly",$C$5&lt;&gt;"NHS Scotland"),SUMIFS(AllPublicationData!J:J,AllPublicationData!$B:$B,'Chart (% of Operations)'!$C$5,AllPublicationData!$A:$A,"&lt;="&amp;'Chart (% of Operations)'!$B67,AllPublicationData!$A:$A,"&gt;="&amp;'Chart (% of Operations)'!$B78),IF(AND($C$6&lt;&gt;"Monthly",$C$5="NHS Scotland"),SUMIFS(AllPublicationData!J:J,AllPublicationData!$A:$A,"&lt;="&amp;'Chart (% of Operations)'!$B67,AllPublicationData!$A:$A,"&gt;="&amp;'Chart (% of Operations)'!$B78)))))</f>
        <v>643</v>
      </c>
      <c r="M67" s="100">
        <f t="shared" ref="M67" si="105">L67/$C67</f>
        <v>3.2548227564248582E-3</v>
      </c>
    </row>
    <row r="68" spans="2:13" x14ac:dyDescent="0.35">
      <c r="B68" s="104">
        <v>44317</v>
      </c>
      <c r="C68" s="102">
        <f>IF(AND($C$6="Monthly", $C$5="NHS Scotland"),SUMIFS(AllPublicationData!$E:$E,AllPublicationData!$A:$A,'Chart (% of Operations)'!$B68),IF(AND($C$6="Monthly", $C$5&lt;&gt;"NHS Scotland"),SUMIFS(AllPublicationData!$E:$E,AllPublicationData!$A:$A,'Chart (% of Operations)'!$B68,AllPublicationData!$B:$B,'Chart (% of Operations)'!$C$5),IF(AND($C$6&lt;&gt;"Monthly",$C$5&lt;&gt;"NHS Scotland"),SUMIFS(AllPublicationData!$E:$E,AllPublicationData!$B:$B,'Chart (% of Operations)'!$C$5,AllPublicationData!$A:$A,"&lt;="&amp;'Chart (% of Operations)'!$B68,AllPublicationData!$A:$A,"&gt;="&amp;'Chart (% of Operations)'!$B79),IF(AND($C$6&lt;&gt;"Monthly",$C$5="NHS Scotland"),SUMIFS(AllPublicationData!$E:$E,AllPublicationData!$A:$A,"&lt;="&amp;'Chart (% of Operations)'!$B68,AllPublicationData!$A:$A,"&gt;="&amp;'Chart (% of Operations)'!$B79)))))</f>
        <v>182523</v>
      </c>
      <c r="D68" s="103">
        <f>IF(AND($C$6="Monthly", $C$5="NHS Scotland"),SUMIFS(AllPublicationData!F:F,AllPublicationData!$A:$A,'Chart (% of Operations)'!$B68),IF(AND($C$6="Monthly", $C$5&lt;&gt;"NHS Scotland"),SUMIFS(AllPublicationData!F:F,AllPublicationData!$A:$A,'Chart (% of Operations)'!$B68,AllPublicationData!$B:$B,'Chart (% of Operations)'!$C$5),IF(AND($C$6&lt;&gt;"Monthly",$C$5&lt;&gt;"NHS Scotland"),SUMIFS(AllPublicationData!F:F,AllPublicationData!$B:$B,'Chart (% of Operations)'!$C$5,AllPublicationData!$A:$A,"&lt;="&amp;'Chart (% of Operations)'!$B68,AllPublicationData!$A:$A,"&gt;="&amp;'Chart (% of Operations)'!$B79),IF(AND($C$6&lt;&gt;"Monthly",$C$5="NHS Scotland"),SUMIFS(AllPublicationData!F:F,AllPublicationData!$A:$A,"&lt;="&amp;'Chart (% of Operations)'!$B68,AllPublicationData!$A:$A,"&gt;="&amp;'Chart (% of Operations)'!$B79)))))</f>
        <v>12589</v>
      </c>
      <c r="E68" s="101">
        <f t="shared" si="0"/>
        <v>6.897212953983882E-2</v>
      </c>
      <c r="F68" s="103">
        <f>IF(AND($C$6="Monthly", $C$5="NHS Scotland"),SUMIFS(AllPublicationData!H:H,AllPublicationData!$A:$A,'Chart (% of Operations)'!$B68),IF(AND($C$6="Monthly", $C$5&lt;&gt;"NHS Scotland"),SUMIFS(AllPublicationData!H:H,AllPublicationData!$A:$A,'Chart (% of Operations)'!$B68,AllPublicationData!$B:$B,'Chart (% of Operations)'!$C$5),IF(AND($C$6&lt;&gt;"Monthly",$C$5&lt;&gt;"NHS Scotland"),SUMIFS(AllPublicationData!H:H,AllPublicationData!$B:$B,'Chart (% of Operations)'!$C$5,AllPublicationData!$A:$A,"&gt;="&amp;'Chart (% of Operations)'!$B79,AllPublicationData!$A:$A,"&lt;="&amp;'Chart (% of Operations)'!$B68),IF(AND($C$6&lt;&gt;"Monthly",$C$5="NHS Scotland"),SUMIFS(AllPublicationData!H:H,AllPublicationData!$A:$A,"&lt;="&amp;'Chart (% of Operations)'!$B68,AllPublicationData!$A:$A,"&gt;="&amp;'Chart (% of Operations)'!$B79)))))</f>
        <v>5531</v>
      </c>
      <c r="G68" s="101">
        <f t="shared" si="0"/>
        <v>3.0303030303030304E-2</v>
      </c>
      <c r="H68" s="103">
        <f>IF(AND($C$6="Monthly", $C$5="NHS Scotland"),SUMIFS(AllPublicationData!I:I,AllPublicationData!$A:$A,'Chart (% of Operations)'!$B68),IF(AND($C$6="Monthly", $C$5&lt;&gt;"NHS Scotland"),SUMIFS(AllPublicationData!I:I,AllPublicationData!$A:$A,'Chart (% of Operations)'!$B68,AllPublicationData!$B:$B,'Chart (% of Operations)'!$C$5),IF(AND($C$6&lt;&gt;"Monthly",$C$5&lt;&gt;"NHS Scotland"),SUMIFS(AllPublicationData!I:I,AllPublicationData!$B:$B,'Chart (% of Operations)'!$C$5,AllPublicationData!$A:$A,"&lt;="&amp;'Chart (% of Operations)'!$B68,AllPublicationData!$A:$A,"&gt;="&amp;'Chart (% of Operations)'!$B79),IF(AND($C$6&lt;&gt;"Monthly",$C$5="NHS Scotland"),SUMIFS(AllPublicationData!I:I,AllPublicationData!$A:$A,"&lt;="&amp;'Chart (% of Operations)'!$B68,AllPublicationData!$A:$A,"&gt;="&amp;'Chart (% of Operations)'!$B79)))))</f>
        <v>2930</v>
      </c>
      <c r="I68" s="101">
        <f t="shared" ref="I68" si="106">H68/$C68</f>
        <v>1.6052771431545612E-2</v>
      </c>
      <c r="J68" s="103">
        <f>IF(AND($C$6="Monthly", $C$5="NHS Scotland"),SUMIFS(AllPublicationData!G:G,AllPublicationData!$A:$A,'Chart (% of Operations)'!$B68),IF(AND($C$6="Monthly", $C$5&lt;&gt;"NHS Scotland"),SUMIFS(AllPublicationData!G:G,AllPublicationData!$A:$A,'Chart (% of Operations)'!$B68,AllPublicationData!$B:$B,'Chart (% of Operations)'!$C$5),IF(AND($C$6&lt;&gt;"Monthly",$C$5&lt;&gt;"NHS Scotland"),SUMIFS(AllPublicationData!G:G,AllPublicationData!$B:$B,'Chart (% of Operations)'!$C$5,AllPublicationData!$A:$A,"&lt;="&amp;'Chart (% of Operations)'!$B68,AllPublicationData!$A:$A,"&gt;="&amp;'Chart (% of Operations)'!$B79),IF(AND($C$6&lt;&gt;"Monthly",$C$5="NHS Scotland"),SUMIFS(AllPublicationData!G:G,AllPublicationData!$A:$A,"&lt;="&amp;'Chart (% of Operations)'!$B68,AllPublicationData!$A:$A,"&gt;="&amp;'Chart (% of Operations)'!$B79)))))</f>
        <v>3534</v>
      </c>
      <c r="K68" s="101">
        <f t="shared" ref="K68" si="107">J68/$C68</f>
        <v>1.9361943426307919E-2</v>
      </c>
      <c r="L68" s="103">
        <f>IF(AND($C$6="Monthly", $C$5="NHS Scotland"),SUMIFS(AllPublicationData!J:J,AllPublicationData!$A:$A,'Chart (% of Operations)'!$B68),IF(AND($C$6="Monthly", $C$5&lt;&gt;"NHS Scotland"),SUMIFS(AllPublicationData!J:J,AllPublicationData!$A:$A,'Chart (% of Operations)'!$B68,AllPublicationData!$B:$B,'Chart (% of Operations)'!$C$5),IF(AND($C$6&lt;&gt;"Monthly",$C$5&lt;&gt;"NHS Scotland"),SUMIFS(AllPublicationData!J:J,AllPublicationData!$B:$B,'Chart (% of Operations)'!$C$5,AllPublicationData!$A:$A,"&lt;="&amp;'Chart (% of Operations)'!$B68,AllPublicationData!$A:$A,"&gt;="&amp;'Chart (% of Operations)'!$B79),IF(AND($C$6&lt;&gt;"Monthly",$C$5="NHS Scotland"),SUMIFS(AllPublicationData!J:J,AllPublicationData!$A:$A,"&lt;="&amp;'Chart (% of Operations)'!$B68,AllPublicationData!$A:$A,"&gt;="&amp;'Chart (% of Operations)'!$B79)))))</f>
        <v>594</v>
      </c>
      <c r="M68" s="100">
        <f t="shared" ref="M68" si="108">L68/$C68</f>
        <v>3.254384378954981E-3</v>
      </c>
    </row>
    <row r="69" spans="2:13" x14ac:dyDescent="0.35">
      <c r="B69" s="104">
        <v>44287</v>
      </c>
      <c r="C69" s="102">
        <f>IF(AND($C$6="Monthly", $C$5="NHS Scotland"),SUMIFS(AllPublicationData!$E:$E,AllPublicationData!$A:$A,'Chart (% of Operations)'!$B69),IF(AND($C$6="Monthly", $C$5&lt;&gt;"NHS Scotland"),SUMIFS(AllPublicationData!$E:$E,AllPublicationData!$A:$A,'Chart (% of Operations)'!$B69,AllPublicationData!$B:$B,'Chart (% of Operations)'!$C$5),IF(AND($C$6&lt;&gt;"Monthly",$C$5&lt;&gt;"NHS Scotland"),SUMIFS(AllPublicationData!$E:$E,AllPublicationData!$B:$B,'Chart (% of Operations)'!$C$5,AllPublicationData!$A:$A,"&lt;="&amp;'Chart (% of Operations)'!$B69,AllPublicationData!$A:$A,"&gt;="&amp;'Chart (% of Operations)'!$B80),IF(AND($C$6&lt;&gt;"Monthly",$C$5="NHS Scotland"),SUMIFS(AllPublicationData!$E:$E,AllPublicationData!$A:$A,"&lt;="&amp;'Chart (% of Operations)'!$B69,AllPublicationData!$A:$A,"&gt;="&amp;'Chart (% of Operations)'!$B80)))))</f>
        <v>166562</v>
      </c>
      <c r="D69" s="103">
        <f>IF(AND($C$6="Monthly", $C$5="NHS Scotland"),SUMIFS(AllPublicationData!F:F,AllPublicationData!$A:$A,'Chart (% of Operations)'!$B69),IF(AND($C$6="Monthly", $C$5&lt;&gt;"NHS Scotland"),SUMIFS(AllPublicationData!F:F,AllPublicationData!$A:$A,'Chart (% of Operations)'!$B69,AllPublicationData!$B:$B,'Chart (% of Operations)'!$C$5),IF(AND($C$6&lt;&gt;"Monthly",$C$5&lt;&gt;"NHS Scotland"),SUMIFS(AllPublicationData!F:F,AllPublicationData!$B:$B,'Chart (% of Operations)'!$C$5,AllPublicationData!$A:$A,"&lt;="&amp;'Chart (% of Operations)'!$B69,AllPublicationData!$A:$A,"&gt;="&amp;'Chart (% of Operations)'!$B80),IF(AND($C$6&lt;&gt;"Monthly",$C$5="NHS Scotland"),SUMIFS(AllPublicationData!F:F,AllPublicationData!$A:$A,"&lt;="&amp;'Chart (% of Operations)'!$B69,AllPublicationData!$A:$A,"&gt;="&amp;'Chart (% of Operations)'!$B80)))))</f>
        <v>11631</v>
      </c>
      <c r="E69" s="101">
        <f t="shared" si="0"/>
        <v>6.9829853147776802E-2</v>
      </c>
      <c r="F69" s="103">
        <f>IF(AND($C$6="Monthly", $C$5="NHS Scotland"),SUMIFS(AllPublicationData!H:H,AllPublicationData!$A:$A,'Chart (% of Operations)'!$B69),IF(AND($C$6="Monthly", $C$5&lt;&gt;"NHS Scotland"),SUMIFS(AllPublicationData!H:H,AllPublicationData!$A:$A,'Chart (% of Operations)'!$B69,AllPublicationData!$B:$B,'Chart (% of Operations)'!$C$5),IF(AND($C$6&lt;&gt;"Monthly",$C$5&lt;&gt;"NHS Scotland"),SUMIFS(AllPublicationData!H:H,AllPublicationData!$B:$B,'Chart (% of Operations)'!$C$5,AllPublicationData!$A:$A,"&gt;="&amp;'Chart (% of Operations)'!$B80,AllPublicationData!$A:$A,"&lt;="&amp;'Chart (% of Operations)'!$B69),IF(AND($C$6&lt;&gt;"Monthly",$C$5="NHS Scotland"),SUMIFS(AllPublicationData!H:H,AllPublicationData!$A:$A,"&lt;="&amp;'Chart (% of Operations)'!$B69,AllPublicationData!$A:$A,"&gt;="&amp;'Chart (% of Operations)'!$B80)))))</f>
        <v>5105</v>
      </c>
      <c r="G69" s="101">
        <f t="shared" si="0"/>
        <v>3.0649247727572916E-2</v>
      </c>
      <c r="H69" s="103">
        <f>IF(AND($C$6="Monthly", $C$5="NHS Scotland"),SUMIFS(AllPublicationData!I:I,AllPublicationData!$A:$A,'Chart (% of Operations)'!$B69),IF(AND($C$6="Monthly", $C$5&lt;&gt;"NHS Scotland"),SUMIFS(AllPublicationData!I:I,AllPublicationData!$A:$A,'Chart (% of Operations)'!$B69,AllPublicationData!$B:$B,'Chart (% of Operations)'!$C$5),IF(AND($C$6&lt;&gt;"Monthly",$C$5&lt;&gt;"NHS Scotland"),SUMIFS(AllPublicationData!I:I,AllPublicationData!$B:$B,'Chart (% of Operations)'!$C$5,AllPublicationData!$A:$A,"&lt;="&amp;'Chart (% of Operations)'!$B69,AllPublicationData!$A:$A,"&gt;="&amp;'Chart (% of Operations)'!$B80),IF(AND($C$6&lt;&gt;"Monthly",$C$5="NHS Scotland"),SUMIFS(AllPublicationData!I:I,AllPublicationData!$A:$A,"&lt;="&amp;'Chart (% of Operations)'!$B69,AllPublicationData!$A:$A,"&gt;="&amp;'Chart (% of Operations)'!$B80)))))</f>
        <v>2709</v>
      </c>
      <c r="I69" s="101">
        <f t="shared" ref="I69" si="109">H69/$C69</f>
        <v>1.6264213926345746E-2</v>
      </c>
      <c r="J69" s="103">
        <f>IF(AND($C$6="Monthly", $C$5="NHS Scotland"),SUMIFS(AllPublicationData!G:G,AllPublicationData!$A:$A,'Chart (% of Operations)'!$B69),IF(AND($C$6="Monthly", $C$5&lt;&gt;"NHS Scotland"),SUMIFS(AllPublicationData!G:G,AllPublicationData!$A:$A,'Chart (% of Operations)'!$B69,AllPublicationData!$B:$B,'Chart (% of Operations)'!$C$5),IF(AND($C$6&lt;&gt;"Monthly",$C$5&lt;&gt;"NHS Scotland"),SUMIFS(AllPublicationData!G:G,AllPublicationData!$B:$B,'Chart (% of Operations)'!$C$5,AllPublicationData!$A:$A,"&lt;="&amp;'Chart (% of Operations)'!$B69,AllPublicationData!$A:$A,"&gt;="&amp;'Chart (% of Operations)'!$B80),IF(AND($C$6&lt;&gt;"Monthly",$C$5="NHS Scotland"),SUMIFS(AllPublicationData!G:G,AllPublicationData!$A:$A,"&lt;="&amp;'Chart (% of Operations)'!$B69,AllPublicationData!$A:$A,"&gt;="&amp;'Chart (% of Operations)'!$B80)))))</f>
        <v>3249</v>
      </c>
      <c r="K69" s="101">
        <f t="shared" ref="K69" si="110">J69/$C69</f>
        <v>1.9506249924952871E-2</v>
      </c>
      <c r="L69" s="103">
        <f>IF(AND($C$6="Monthly", $C$5="NHS Scotland"),SUMIFS(AllPublicationData!J:J,AllPublicationData!$A:$A,'Chart (% of Operations)'!$B69),IF(AND($C$6="Monthly", $C$5&lt;&gt;"NHS Scotland"),SUMIFS(AllPublicationData!J:J,AllPublicationData!$A:$A,'Chart (% of Operations)'!$B69,AllPublicationData!$B:$B,'Chart (% of Operations)'!$C$5),IF(AND($C$6&lt;&gt;"Monthly",$C$5&lt;&gt;"NHS Scotland"),SUMIFS(AllPublicationData!J:J,AllPublicationData!$B:$B,'Chart (% of Operations)'!$C$5,AllPublicationData!$A:$A,"&lt;="&amp;'Chart (% of Operations)'!$B69,AllPublicationData!$A:$A,"&gt;="&amp;'Chart (% of Operations)'!$B80),IF(AND($C$6&lt;&gt;"Monthly",$C$5="NHS Scotland"),SUMIFS(AllPublicationData!J:J,AllPublicationData!$A:$A,"&lt;="&amp;'Chart (% of Operations)'!$B69,AllPublicationData!$A:$A,"&gt;="&amp;'Chart (% of Operations)'!$B80)))))</f>
        <v>568</v>
      </c>
      <c r="M69" s="100">
        <f t="shared" ref="M69" si="111">L69/$C69</f>
        <v>3.4101415689052725E-3</v>
      </c>
    </row>
    <row r="70" spans="2:13" x14ac:dyDescent="0.35">
      <c r="B70" s="104">
        <v>44256</v>
      </c>
      <c r="C70" s="102">
        <f>IF(AND($C$6="Monthly", $C$5="NHS Scotland"),SUMIFS(AllPublicationData!$E:$E,AllPublicationData!$A:$A,'Chart (% of Operations)'!$B70),IF(AND($C$6="Monthly", $C$5&lt;&gt;"NHS Scotland"),SUMIFS(AllPublicationData!$E:$E,AllPublicationData!$A:$A,'Chart (% of Operations)'!$B70,AllPublicationData!$B:$B,'Chart (% of Operations)'!$C$5),IF(AND($C$6&lt;&gt;"Monthly",$C$5&lt;&gt;"NHS Scotland"),SUMIFS(AllPublicationData!$E:$E,AllPublicationData!$B:$B,'Chart (% of Operations)'!$C$5,AllPublicationData!$A:$A,"&lt;="&amp;'Chart (% of Operations)'!$B70,AllPublicationData!$A:$A,"&gt;="&amp;'Chart (% of Operations)'!$B81),IF(AND($C$6&lt;&gt;"Monthly",$C$5="NHS Scotland"),SUMIFS(AllPublicationData!$E:$E,AllPublicationData!$A:$A,"&lt;="&amp;'Chart (% of Operations)'!$B70,AllPublicationData!$A:$A,"&gt;="&amp;'Chart (% of Operations)'!$B81)))))</f>
        <v>151338</v>
      </c>
      <c r="D70" s="103">
        <f>IF(AND($C$6="Monthly", $C$5="NHS Scotland"),SUMIFS(AllPublicationData!F:F,AllPublicationData!$A:$A,'Chart (% of Operations)'!$B70),IF(AND($C$6="Monthly", $C$5&lt;&gt;"NHS Scotland"),SUMIFS(AllPublicationData!F:F,AllPublicationData!$A:$A,'Chart (% of Operations)'!$B70,AllPublicationData!$B:$B,'Chart (% of Operations)'!$C$5),IF(AND($C$6&lt;&gt;"Monthly",$C$5&lt;&gt;"NHS Scotland"),SUMIFS(AllPublicationData!F:F,AllPublicationData!$B:$B,'Chart (% of Operations)'!$C$5,AllPublicationData!$A:$A,"&lt;="&amp;'Chart (% of Operations)'!$B70,AllPublicationData!$A:$A,"&gt;="&amp;'Chart (% of Operations)'!$B81),IF(AND($C$6&lt;&gt;"Monthly",$C$5="NHS Scotland"),SUMIFS(AllPublicationData!F:F,AllPublicationData!$A:$A,"&lt;="&amp;'Chart (% of Operations)'!$B70,AllPublicationData!$A:$A,"&gt;="&amp;'Chart (% of Operations)'!$B81)))))</f>
        <v>10948</v>
      </c>
      <c r="E70" s="101">
        <f t="shared" si="0"/>
        <v>7.2341381543300429E-2</v>
      </c>
      <c r="F70" s="103">
        <f>IF(AND($C$6="Monthly", $C$5="NHS Scotland"),SUMIFS(AllPublicationData!H:H,AllPublicationData!$A:$A,'Chart (% of Operations)'!$B70),IF(AND($C$6="Monthly", $C$5&lt;&gt;"NHS Scotland"),SUMIFS(AllPublicationData!H:H,AllPublicationData!$A:$A,'Chart (% of Operations)'!$B70,AllPublicationData!$B:$B,'Chart (% of Operations)'!$C$5),IF(AND($C$6&lt;&gt;"Monthly",$C$5&lt;&gt;"NHS Scotland"),SUMIFS(AllPublicationData!H:H,AllPublicationData!$B:$B,'Chart (% of Operations)'!$C$5,AllPublicationData!$A:$A,"&gt;="&amp;'Chart (% of Operations)'!$B81,AllPublicationData!$A:$A,"&lt;="&amp;'Chart (% of Operations)'!$B70),IF(AND($C$6&lt;&gt;"Monthly",$C$5="NHS Scotland"),SUMIFS(AllPublicationData!H:H,AllPublicationData!$A:$A,"&lt;="&amp;'Chart (% of Operations)'!$B70,AllPublicationData!$A:$A,"&gt;="&amp;'Chart (% of Operations)'!$B81)))))</f>
        <v>4757</v>
      </c>
      <c r="G70" s="101">
        <f t="shared" si="0"/>
        <v>3.1432951406784815E-2</v>
      </c>
      <c r="H70" s="103">
        <f>IF(AND($C$6="Monthly", $C$5="NHS Scotland"),SUMIFS(AllPublicationData!I:I,AllPublicationData!$A:$A,'Chart (% of Operations)'!$B70),IF(AND($C$6="Monthly", $C$5&lt;&gt;"NHS Scotland"),SUMIFS(AllPublicationData!I:I,AllPublicationData!$A:$A,'Chart (% of Operations)'!$B70,AllPublicationData!$B:$B,'Chart (% of Operations)'!$C$5),IF(AND($C$6&lt;&gt;"Monthly",$C$5&lt;&gt;"NHS Scotland"),SUMIFS(AllPublicationData!I:I,AllPublicationData!$B:$B,'Chart (% of Operations)'!$C$5,AllPublicationData!$A:$A,"&lt;="&amp;'Chart (% of Operations)'!$B70,AllPublicationData!$A:$A,"&gt;="&amp;'Chart (% of Operations)'!$B81),IF(AND($C$6&lt;&gt;"Monthly",$C$5="NHS Scotland"),SUMIFS(AllPublicationData!I:I,AllPublicationData!$A:$A,"&lt;="&amp;'Chart (% of Operations)'!$B70,AllPublicationData!$A:$A,"&gt;="&amp;'Chart (% of Operations)'!$B81)))))</f>
        <v>2598</v>
      </c>
      <c r="I70" s="101">
        <f t="shared" ref="I70" si="112">H70/$C70</f>
        <v>1.7166871506165009E-2</v>
      </c>
      <c r="J70" s="103">
        <f>IF(AND($C$6="Monthly", $C$5="NHS Scotland"),SUMIFS(AllPublicationData!G:G,AllPublicationData!$A:$A,'Chart (% of Operations)'!$B70),IF(AND($C$6="Monthly", $C$5&lt;&gt;"NHS Scotland"),SUMIFS(AllPublicationData!G:G,AllPublicationData!$A:$A,'Chart (% of Operations)'!$B70,AllPublicationData!$B:$B,'Chart (% of Operations)'!$C$5),IF(AND($C$6&lt;&gt;"Monthly",$C$5&lt;&gt;"NHS Scotland"),SUMIFS(AllPublicationData!G:G,AllPublicationData!$B:$B,'Chart (% of Operations)'!$C$5,AllPublicationData!$A:$A,"&lt;="&amp;'Chart (% of Operations)'!$B70,AllPublicationData!$A:$A,"&gt;="&amp;'Chart (% of Operations)'!$B81),IF(AND($C$6&lt;&gt;"Monthly",$C$5="NHS Scotland"),SUMIFS(AllPublicationData!G:G,AllPublicationData!$A:$A,"&lt;="&amp;'Chart (% of Operations)'!$B70,AllPublicationData!$A:$A,"&gt;="&amp;'Chart (% of Operations)'!$B81)))))</f>
        <v>3043</v>
      </c>
      <c r="K70" s="101">
        <f t="shared" ref="K70" si="113">J70/$C70</f>
        <v>2.0107309466227914E-2</v>
      </c>
      <c r="L70" s="103">
        <f>IF(AND($C$6="Monthly", $C$5="NHS Scotland"),SUMIFS(AllPublicationData!J:J,AllPublicationData!$A:$A,'Chart (% of Operations)'!$B70),IF(AND($C$6="Monthly", $C$5&lt;&gt;"NHS Scotland"),SUMIFS(AllPublicationData!J:J,AllPublicationData!$A:$A,'Chart (% of Operations)'!$B70,AllPublicationData!$B:$B,'Chart (% of Operations)'!$C$5),IF(AND($C$6&lt;&gt;"Monthly",$C$5&lt;&gt;"NHS Scotland"),SUMIFS(AllPublicationData!J:J,AllPublicationData!$B:$B,'Chart (% of Operations)'!$C$5,AllPublicationData!$A:$A,"&lt;="&amp;'Chart (% of Operations)'!$B70,AllPublicationData!$A:$A,"&gt;="&amp;'Chart (% of Operations)'!$B81),IF(AND($C$6&lt;&gt;"Monthly",$C$5="NHS Scotland"),SUMIFS(AllPublicationData!J:J,AllPublicationData!$A:$A,"&lt;="&amp;'Chart (% of Operations)'!$B70,AllPublicationData!$A:$A,"&gt;="&amp;'Chart (% of Operations)'!$B81)))))</f>
        <v>550</v>
      </c>
      <c r="M70" s="100">
        <f t="shared" ref="M70" si="114">L70/$C70</f>
        <v>3.6342491641226924E-3</v>
      </c>
    </row>
    <row r="71" spans="2:13" x14ac:dyDescent="0.35">
      <c r="B71" s="104">
        <v>44228</v>
      </c>
      <c r="C71" s="102">
        <f>IF(AND($C$6="Monthly", $C$5="NHS Scotland"),SUMIFS(AllPublicationData!$E:$E,AllPublicationData!$A:$A,'Chart (% of Operations)'!$B71),IF(AND($C$6="Monthly", $C$5&lt;&gt;"NHS Scotland"),SUMIFS(AllPublicationData!$E:$E,AllPublicationData!$A:$A,'Chart (% of Operations)'!$B71,AllPublicationData!$B:$B,'Chart (% of Operations)'!$C$5),IF(AND($C$6&lt;&gt;"Monthly",$C$5&lt;&gt;"NHS Scotland"),SUMIFS(AllPublicationData!$E:$E,AllPublicationData!$B:$B,'Chart (% of Operations)'!$C$5,AllPublicationData!$A:$A,"&lt;="&amp;'Chart (% of Operations)'!$B71,AllPublicationData!$A:$A,"&gt;="&amp;'Chart (% of Operations)'!$B82),IF(AND($C$6&lt;&gt;"Monthly",$C$5="NHS Scotland"),SUMIFS(AllPublicationData!$E:$E,AllPublicationData!$A:$A,"&lt;="&amp;'Chart (% of Operations)'!$B71,AllPublicationData!$A:$A,"&gt;="&amp;'Chart (% of Operations)'!$B82)))))</f>
        <v>153775</v>
      </c>
      <c r="D71" s="103">
        <f>IF(AND($C$6="Monthly", $C$5="NHS Scotland"),SUMIFS(AllPublicationData!F:F,AllPublicationData!$A:$A,'Chart (% of Operations)'!$B71),IF(AND($C$6="Monthly", $C$5&lt;&gt;"NHS Scotland"),SUMIFS(AllPublicationData!F:F,AllPublicationData!$A:$A,'Chart (% of Operations)'!$B71,AllPublicationData!$B:$B,'Chart (% of Operations)'!$C$5),IF(AND($C$6&lt;&gt;"Monthly",$C$5&lt;&gt;"NHS Scotland"),SUMIFS(AllPublicationData!F:F,AllPublicationData!$B:$B,'Chart (% of Operations)'!$C$5,AllPublicationData!$A:$A,"&lt;="&amp;'Chart (% of Operations)'!$B71,AllPublicationData!$A:$A,"&gt;="&amp;'Chart (% of Operations)'!$B82),IF(AND($C$6&lt;&gt;"Monthly",$C$5="NHS Scotland"),SUMIFS(AllPublicationData!F:F,AllPublicationData!$A:$A,"&lt;="&amp;'Chart (% of Operations)'!$B71,AllPublicationData!$A:$A,"&gt;="&amp;'Chart (% of Operations)'!$B82)))))</f>
        <v>12856</v>
      </c>
      <c r="E71" s="101">
        <f t="shared" si="0"/>
        <v>8.3602666233132825E-2</v>
      </c>
      <c r="F71" s="103">
        <f>IF(AND($C$6="Monthly", $C$5="NHS Scotland"),SUMIFS(AllPublicationData!H:H,AllPublicationData!$A:$A,'Chart (% of Operations)'!$B71),IF(AND($C$6="Monthly", $C$5&lt;&gt;"NHS Scotland"),SUMIFS(AllPublicationData!H:H,AllPublicationData!$A:$A,'Chart (% of Operations)'!$B71,AllPublicationData!$B:$B,'Chart (% of Operations)'!$C$5),IF(AND($C$6&lt;&gt;"Monthly",$C$5&lt;&gt;"NHS Scotland"),SUMIFS(AllPublicationData!H:H,AllPublicationData!$B:$B,'Chart (% of Operations)'!$C$5,AllPublicationData!$A:$A,"&gt;="&amp;'Chart (% of Operations)'!$B82,AllPublicationData!$A:$A,"&lt;="&amp;'Chart (% of Operations)'!$B71),IF(AND($C$6&lt;&gt;"Monthly",$C$5="NHS Scotland"),SUMIFS(AllPublicationData!H:H,AllPublicationData!$A:$A,"&lt;="&amp;'Chart (% of Operations)'!$B71,AllPublicationData!$A:$A,"&gt;="&amp;'Chart (% of Operations)'!$B82)))))</f>
        <v>5156</v>
      </c>
      <c r="G71" s="101">
        <f t="shared" si="0"/>
        <v>3.3529507397171192E-2</v>
      </c>
      <c r="H71" s="103">
        <f>IF(AND($C$6="Monthly", $C$5="NHS Scotland"),SUMIFS(AllPublicationData!I:I,AllPublicationData!$A:$A,'Chart (% of Operations)'!$B71),IF(AND($C$6="Monthly", $C$5&lt;&gt;"NHS Scotland"),SUMIFS(AllPublicationData!I:I,AllPublicationData!$A:$A,'Chart (% of Operations)'!$B71,AllPublicationData!$B:$B,'Chart (% of Operations)'!$C$5),IF(AND($C$6&lt;&gt;"Monthly",$C$5&lt;&gt;"NHS Scotland"),SUMIFS(AllPublicationData!I:I,AllPublicationData!$B:$B,'Chart (% of Operations)'!$C$5,AllPublicationData!$A:$A,"&lt;="&amp;'Chart (% of Operations)'!$B71,AllPublicationData!$A:$A,"&gt;="&amp;'Chart (% of Operations)'!$B82),IF(AND($C$6&lt;&gt;"Monthly",$C$5="NHS Scotland"),SUMIFS(AllPublicationData!I:I,AllPublicationData!$A:$A,"&lt;="&amp;'Chart (% of Operations)'!$B71,AllPublicationData!$A:$A,"&gt;="&amp;'Chart (% of Operations)'!$B82)))))</f>
        <v>3511</v>
      </c>
      <c r="I71" s="101">
        <f t="shared" ref="I71" si="115">H71/$C71</f>
        <v>2.2832059827670299E-2</v>
      </c>
      <c r="J71" s="103">
        <f>IF(AND($C$6="Monthly", $C$5="NHS Scotland"),SUMIFS(AllPublicationData!G:G,AllPublicationData!$A:$A,'Chart (% of Operations)'!$B71),IF(AND($C$6="Monthly", $C$5&lt;&gt;"NHS Scotland"),SUMIFS(AllPublicationData!G:G,AllPublicationData!$A:$A,'Chart (% of Operations)'!$B71,AllPublicationData!$B:$B,'Chart (% of Operations)'!$C$5),IF(AND($C$6&lt;&gt;"Monthly",$C$5&lt;&gt;"NHS Scotland"),SUMIFS(AllPublicationData!G:G,AllPublicationData!$B:$B,'Chart (% of Operations)'!$C$5,AllPublicationData!$A:$A,"&lt;="&amp;'Chart (% of Operations)'!$B71,AllPublicationData!$A:$A,"&gt;="&amp;'Chart (% of Operations)'!$B82),IF(AND($C$6&lt;&gt;"Monthly",$C$5="NHS Scotland"),SUMIFS(AllPublicationData!G:G,AllPublicationData!$A:$A,"&lt;="&amp;'Chart (% of Operations)'!$B71,AllPublicationData!$A:$A,"&gt;="&amp;'Chart (% of Operations)'!$B82)))))</f>
        <v>3563</v>
      </c>
      <c r="K71" s="101">
        <f t="shared" ref="K71" si="116">J71/$C71</f>
        <v>2.3170216225004064E-2</v>
      </c>
      <c r="L71" s="103">
        <f>IF(AND($C$6="Monthly", $C$5="NHS Scotland"),SUMIFS(AllPublicationData!J:J,AllPublicationData!$A:$A,'Chart (% of Operations)'!$B71),IF(AND($C$6="Monthly", $C$5&lt;&gt;"NHS Scotland"),SUMIFS(AllPublicationData!J:J,AllPublicationData!$A:$A,'Chart (% of Operations)'!$B71,AllPublicationData!$B:$B,'Chart (% of Operations)'!$C$5),IF(AND($C$6&lt;&gt;"Monthly",$C$5&lt;&gt;"NHS Scotland"),SUMIFS(AllPublicationData!J:J,AllPublicationData!$B:$B,'Chart (% of Operations)'!$C$5,AllPublicationData!$A:$A,"&lt;="&amp;'Chart (% of Operations)'!$B71,AllPublicationData!$A:$A,"&gt;="&amp;'Chart (% of Operations)'!$B82),IF(AND($C$6&lt;&gt;"Monthly",$C$5="NHS Scotland"),SUMIFS(AllPublicationData!J:J,AllPublicationData!$A:$A,"&lt;="&amp;'Chart (% of Operations)'!$B71,AllPublicationData!$A:$A,"&gt;="&amp;'Chart (% of Operations)'!$B82)))))</f>
        <v>626</v>
      </c>
      <c r="M71" s="100">
        <f t="shared" ref="M71" si="117">L71/$C71</f>
        <v>4.0708827832872706E-3</v>
      </c>
    </row>
    <row r="72" spans="2:13" x14ac:dyDescent="0.35">
      <c r="B72" s="104">
        <v>44197</v>
      </c>
      <c r="C72" s="102">
        <f>IF(AND($C$6="Monthly", $C$5="NHS Scotland"),SUMIFS(AllPublicationData!$E:$E,AllPublicationData!$A:$A,'Chart (% of Operations)'!$B72),IF(AND($C$6="Monthly", $C$5&lt;&gt;"NHS Scotland"),SUMIFS(AllPublicationData!$E:$E,AllPublicationData!$A:$A,'Chart (% of Operations)'!$B72,AllPublicationData!$B:$B,'Chart (% of Operations)'!$C$5),IF(AND($C$6&lt;&gt;"Monthly",$C$5&lt;&gt;"NHS Scotland"),SUMIFS(AllPublicationData!$E:$E,AllPublicationData!$B:$B,'Chart (% of Operations)'!$C$5,AllPublicationData!$A:$A,"&lt;="&amp;'Chart (% of Operations)'!$B72,AllPublicationData!$A:$A,"&gt;="&amp;'Chart (% of Operations)'!$B83),IF(AND($C$6&lt;&gt;"Monthly",$C$5="NHS Scotland"),SUMIFS(AllPublicationData!$E:$E,AllPublicationData!$A:$A,"&lt;="&amp;'Chart (% of Operations)'!$B72,AllPublicationData!$A:$A,"&gt;="&amp;'Chart (% of Operations)'!$B83)))))</f>
        <v>169086</v>
      </c>
      <c r="D72" s="103">
        <f>IF(AND($C$6="Monthly", $C$5="NHS Scotland"),SUMIFS(AllPublicationData!F:F,AllPublicationData!$A:$A,'Chart (% of Operations)'!$B72),IF(AND($C$6="Monthly", $C$5&lt;&gt;"NHS Scotland"),SUMIFS(AllPublicationData!F:F,AllPublicationData!$A:$A,'Chart (% of Operations)'!$B72,AllPublicationData!$B:$B,'Chart (% of Operations)'!$C$5),IF(AND($C$6&lt;&gt;"Monthly",$C$5&lt;&gt;"NHS Scotland"),SUMIFS(AllPublicationData!F:F,AllPublicationData!$B:$B,'Chart (% of Operations)'!$C$5,AllPublicationData!$A:$A,"&lt;="&amp;'Chart (% of Operations)'!$B72,AllPublicationData!$A:$A,"&gt;="&amp;'Chart (% of Operations)'!$B83),IF(AND($C$6&lt;&gt;"Monthly",$C$5="NHS Scotland"),SUMIFS(AllPublicationData!F:F,AllPublicationData!$A:$A,"&lt;="&amp;'Chart (% of Operations)'!$B72,AllPublicationData!$A:$A,"&gt;="&amp;'Chart (% of Operations)'!$B83)))))</f>
        <v>14467</v>
      </c>
      <c r="E72" s="101">
        <f t="shared" si="0"/>
        <v>8.5560010882036366E-2</v>
      </c>
      <c r="F72" s="103">
        <f>IF(AND($C$6="Monthly", $C$5="NHS Scotland"),SUMIFS(AllPublicationData!H:H,AllPublicationData!$A:$A,'Chart (% of Operations)'!$B72),IF(AND($C$6="Monthly", $C$5&lt;&gt;"NHS Scotland"),SUMIFS(AllPublicationData!H:H,AllPublicationData!$A:$A,'Chart (% of Operations)'!$B72,AllPublicationData!$B:$B,'Chart (% of Operations)'!$C$5),IF(AND($C$6&lt;&gt;"Monthly",$C$5&lt;&gt;"NHS Scotland"),SUMIFS(AllPublicationData!H:H,AllPublicationData!$B:$B,'Chart (% of Operations)'!$C$5,AllPublicationData!$A:$A,"&gt;="&amp;'Chart (% of Operations)'!$B83,AllPublicationData!$A:$A,"&lt;="&amp;'Chart (% of Operations)'!$B72),IF(AND($C$6&lt;&gt;"Monthly",$C$5="NHS Scotland"),SUMIFS(AllPublicationData!H:H,AllPublicationData!$A:$A,"&lt;="&amp;'Chart (% of Operations)'!$B72,AllPublicationData!$A:$A,"&gt;="&amp;'Chart (% of Operations)'!$B83)))))</f>
        <v>5753</v>
      </c>
      <c r="G72" s="101">
        <f t="shared" si="0"/>
        <v>3.4024106076197914E-2</v>
      </c>
      <c r="H72" s="103">
        <f>IF(AND($C$6="Monthly", $C$5="NHS Scotland"),SUMIFS(AllPublicationData!I:I,AllPublicationData!$A:$A,'Chart (% of Operations)'!$B72),IF(AND($C$6="Monthly", $C$5&lt;&gt;"NHS Scotland"),SUMIFS(AllPublicationData!I:I,AllPublicationData!$A:$A,'Chart (% of Operations)'!$B72,AllPublicationData!$B:$B,'Chart (% of Operations)'!$C$5),IF(AND($C$6&lt;&gt;"Monthly",$C$5&lt;&gt;"NHS Scotland"),SUMIFS(AllPublicationData!I:I,AllPublicationData!$B:$B,'Chart (% of Operations)'!$C$5,AllPublicationData!$A:$A,"&lt;="&amp;'Chart (% of Operations)'!$B72,AllPublicationData!$A:$A,"&gt;="&amp;'Chart (% of Operations)'!$B83),IF(AND($C$6&lt;&gt;"Monthly",$C$5="NHS Scotland"),SUMIFS(AllPublicationData!I:I,AllPublicationData!$A:$A,"&lt;="&amp;'Chart (% of Operations)'!$B72,AllPublicationData!$A:$A,"&gt;="&amp;'Chart (% of Operations)'!$B83)))))</f>
        <v>3888</v>
      </c>
      <c r="I72" s="101">
        <f t="shared" ref="I72" si="118">H72/$C72</f>
        <v>2.2994215961108549E-2</v>
      </c>
      <c r="J72" s="103">
        <f>IF(AND($C$6="Monthly", $C$5="NHS Scotland"),SUMIFS(AllPublicationData!G:G,AllPublicationData!$A:$A,'Chart (% of Operations)'!$B72),IF(AND($C$6="Monthly", $C$5&lt;&gt;"NHS Scotland"),SUMIFS(AllPublicationData!G:G,AllPublicationData!$A:$A,'Chart (% of Operations)'!$B72,AllPublicationData!$B:$B,'Chart (% of Operations)'!$C$5),IF(AND($C$6&lt;&gt;"Monthly",$C$5&lt;&gt;"NHS Scotland"),SUMIFS(AllPublicationData!G:G,AllPublicationData!$B:$B,'Chart (% of Operations)'!$C$5,AllPublicationData!$A:$A,"&lt;="&amp;'Chart (% of Operations)'!$B72,AllPublicationData!$A:$A,"&gt;="&amp;'Chart (% of Operations)'!$B83),IF(AND($C$6&lt;&gt;"Monthly",$C$5="NHS Scotland"),SUMIFS(AllPublicationData!G:G,AllPublicationData!$A:$A,"&lt;="&amp;'Chart (% of Operations)'!$B72,AllPublicationData!$A:$A,"&gt;="&amp;'Chart (% of Operations)'!$B83)))))</f>
        <v>4163</v>
      </c>
      <c r="K72" s="101">
        <f t="shared" ref="K72" si="119">J72/$C72</f>
        <v>2.4620607264942102E-2</v>
      </c>
      <c r="L72" s="103">
        <f>IF(AND($C$6="Monthly", $C$5="NHS Scotland"),SUMIFS(AllPublicationData!J:J,AllPublicationData!$A:$A,'Chart (% of Operations)'!$B72),IF(AND($C$6="Monthly", $C$5&lt;&gt;"NHS Scotland"),SUMIFS(AllPublicationData!J:J,AllPublicationData!$A:$A,'Chart (% of Operations)'!$B72,AllPublicationData!$B:$B,'Chart (% of Operations)'!$C$5),IF(AND($C$6&lt;&gt;"Monthly",$C$5&lt;&gt;"NHS Scotland"),SUMIFS(AllPublicationData!J:J,AllPublicationData!$B:$B,'Chart (% of Operations)'!$C$5,AllPublicationData!$A:$A,"&lt;="&amp;'Chart (% of Operations)'!$B72,AllPublicationData!$A:$A,"&gt;="&amp;'Chart (% of Operations)'!$B83),IF(AND($C$6&lt;&gt;"Monthly",$C$5="NHS Scotland"),SUMIFS(AllPublicationData!J:J,AllPublicationData!$A:$A,"&lt;="&amp;'Chart (% of Operations)'!$B72,AllPublicationData!$A:$A,"&gt;="&amp;'Chart (% of Operations)'!$B83)))))</f>
        <v>663</v>
      </c>
      <c r="M72" s="100">
        <f t="shared" ref="M72" si="120">L72/$C72</f>
        <v>3.9210815797878001E-3</v>
      </c>
    </row>
    <row r="73" spans="2:13" x14ac:dyDescent="0.35">
      <c r="B73" s="104">
        <v>44166</v>
      </c>
      <c r="C73" s="102">
        <f>IF(AND($C$6="Monthly", $C$5="NHS Scotland"),SUMIFS(AllPublicationData!$E:$E,AllPublicationData!$A:$A,'Chart (% of Operations)'!$B73),IF(AND($C$6="Monthly", $C$5&lt;&gt;"NHS Scotland"),SUMIFS(AllPublicationData!$E:$E,AllPublicationData!$A:$A,'Chart (% of Operations)'!$B73,AllPublicationData!$B:$B,'Chart (% of Operations)'!$C$5),IF(AND($C$6&lt;&gt;"Monthly",$C$5&lt;&gt;"NHS Scotland"),SUMIFS(AllPublicationData!$E:$E,AllPublicationData!$B:$B,'Chart (% of Operations)'!$C$5,AllPublicationData!$A:$A,"&lt;="&amp;'Chart (% of Operations)'!$B73,AllPublicationData!$A:$A,"&gt;="&amp;'Chart (% of Operations)'!$B84),IF(AND($C$6&lt;&gt;"Monthly",$C$5="NHS Scotland"),SUMIFS(AllPublicationData!$E:$E,AllPublicationData!$A:$A,"&lt;="&amp;'Chart (% of Operations)'!$B73,AllPublicationData!$A:$A,"&gt;="&amp;'Chart (% of Operations)'!$B84)))))</f>
        <v>186119</v>
      </c>
      <c r="D73" s="103">
        <f>IF(AND($C$6="Monthly", $C$5="NHS Scotland"),SUMIFS(AllPublicationData!F:F,AllPublicationData!$A:$A,'Chart (% of Operations)'!$B73),IF(AND($C$6="Monthly", $C$5&lt;&gt;"NHS Scotland"),SUMIFS(AllPublicationData!F:F,AllPublicationData!$A:$A,'Chart (% of Operations)'!$B73,AllPublicationData!$B:$B,'Chart (% of Operations)'!$C$5),IF(AND($C$6&lt;&gt;"Monthly",$C$5&lt;&gt;"NHS Scotland"),SUMIFS(AllPublicationData!F:F,AllPublicationData!$B:$B,'Chart (% of Operations)'!$C$5,AllPublicationData!$A:$A,"&lt;="&amp;'Chart (% of Operations)'!$B73,AllPublicationData!$A:$A,"&gt;="&amp;'Chart (% of Operations)'!$B84),IF(AND($C$6&lt;&gt;"Monthly",$C$5="NHS Scotland"),SUMIFS(AllPublicationData!F:F,AllPublicationData!$A:$A,"&lt;="&amp;'Chart (% of Operations)'!$B73,AllPublicationData!$A:$A,"&gt;="&amp;'Chart (% of Operations)'!$B84)))))</f>
        <v>16249</v>
      </c>
      <c r="E73" s="101">
        <f t="shared" si="0"/>
        <v>8.730435903910938E-2</v>
      </c>
      <c r="F73" s="103">
        <f>IF(AND($C$6="Monthly", $C$5="NHS Scotland"),SUMIFS(AllPublicationData!H:H,AllPublicationData!$A:$A,'Chart (% of Operations)'!$B73),IF(AND($C$6="Monthly", $C$5&lt;&gt;"NHS Scotland"),SUMIFS(AllPublicationData!H:H,AllPublicationData!$A:$A,'Chart (% of Operations)'!$B73,AllPublicationData!$B:$B,'Chart (% of Operations)'!$C$5),IF(AND($C$6&lt;&gt;"Monthly",$C$5&lt;&gt;"NHS Scotland"),SUMIFS(AllPublicationData!H:H,AllPublicationData!$B:$B,'Chart (% of Operations)'!$C$5,AllPublicationData!$A:$A,"&gt;="&amp;'Chart (% of Operations)'!$B84,AllPublicationData!$A:$A,"&lt;="&amp;'Chart (% of Operations)'!$B73),IF(AND($C$6&lt;&gt;"Monthly",$C$5="NHS Scotland"),SUMIFS(AllPublicationData!H:H,AllPublicationData!$A:$A,"&lt;="&amp;'Chart (% of Operations)'!$B73,AllPublicationData!$A:$A,"&gt;="&amp;'Chart (% of Operations)'!$B84)))))</f>
        <v>6331</v>
      </c>
      <c r="G73" s="101">
        <f t="shared" si="0"/>
        <v>3.4015871566041078E-2</v>
      </c>
      <c r="H73" s="103">
        <f>IF(AND($C$6="Monthly", $C$5="NHS Scotland"),SUMIFS(AllPublicationData!I:I,AllPublicationData!$A:$A,'Chart (% of Operations)'!$B73),IF(AND($C$6="Monthly", $C$5&lt;&gt;"NHS Scotland"),SUMIFS(AllPublicationData!I:I,AllPublicationData!$A:$A,'Chart (% of Operations)'!$B73,AllPublicationData!$B:$B,'Chart (% of Operations)'!$C$5),IF(AND($C$6&lt;&gt;"Monthly",$C$5&lt;&gt;"NHS Scotland"),SUMIFS(AllPublicationData!I:I,AllPublicationData!$B:$B,'Chart (% of Operations)'!$C$5,AllPublicationData!$A:$A,"&lt;="&amp;'Chart (% of Operations)'!$B73,AllPublicationData!$A:$A,"&gt;="&amp;'Chart (% of Operations)'!$B84),IF(AND($C$6&lt;&gt;"Monthly",$C$5="NHS Scotland"),SUMIFS(AllPublicationData!I:I,AllPublicationData!$A:$A,"&lt;="&amp;'Chart (% of Operations)'!$B73,AllPublicationData!$A:$A,"&gt;="&amp;'Chart (% of Operations)'!$B84)))))</f>
        <v>4349</v>
      </c>
      <c r="I73" s="101">
        <f t="shared" ref="I73" si="121">H73/$C73</f>
        <v>2.3366770721957458E-2</v>
      </c>
      <c r="J73" s="103">
        <f>IF(AND($C$6="Monthly", $C$5="NHS Scotland"),SUMIFS(AllPublicationData!G:G,AllPublicationData!$A:$A,'Chart (% of Operations)'!$B73),IF(AND($C$6="Monthly", $C$5&lt;&gt;"NHS Scotland"),SUMIFS(AllPublicationData!G:G,AllPublicationData!$A:$A,'Chart (% of Operations)'!$B73,AllPublicationData!$B:$B,'Chart (% of Operations)'!$C$5),IF(AND($C$6&lt;&gt;"Monthly",$C$5&lt;&gt;"NHS Scotland"),SUMIFS(AllPublicationData!G:G,AllPublicationData!$B:$B,'Chart (% of Operations)'!$C$5,AllPublicationData!$A:$A,"&lt;="&amp;'Chart (% of Operations)'!$B73,AllPublicationData!$A:$A,"&gt;="&amp;'Chart (% of Operations)'!$B84),IF(AND($C$6&lt;&gt;"Monthly",$C$5="NHS Scotland"),SUMIFS(AllPublicationData!G:G,AllPublicationData!$A:$A,"&lt;="&amp;'Chart (% of Operations)'!$B73,AllPublicationData!$A:$A,"&gt;="&amp;'Chart (% of Operations)'!$B84)))))</f>
        <v>4835</v>
      </c>
      <c r="K73" s="101">
        <f t="shared" ref="K73" si="122">J73/$C73</f>
        <v>2.5978003320456269E-2</v>
      </c>
      <c r="L73" s="103">
        <f>IF(AND($C$6="Monthly", $C$5="NHS Scotland"),SUMIFS(AllPublicationData!J:J,AllPublicationData!$A:$A,'Chart (% of Operations)'!$B73),IF(AND($C$6="Monthly", $C$5&lt;&gt;"NHS Scotland"),SUMIFS(AllPublicationData!J:J,AllPublicationData!$A:$A,'Chart (% of Operations)'!$B73,AllPublicationData!$B:$B,'Chart (% of Operations)'!$C$5),IF(AND($C$6&lt;&gt;"Monthly",$C$5&lt;&gt;"NHS Scotland"),SUMIFS(AllPublicationData!J:J,AllPublicationData!$B:$B,'Chart (% of Operations)'!$C$5,AllPublicationData!$A:$A,"&lt;="&amp;'Chart (% of Operations)'!$B73,AllPublicationData!$A:$A,"&gt;="&amp;'Chart (% of Operations)'!$B84),IF(AND($C$6&lt;&gt;"Monthly",$C$5="NHS Scotland"),SUMIFS(AllPublicationData!J:J,AllPublicationData!$A:$A,"&lt;="&amp;'Chart (% of Operations)'!$B73,AllPublicationData!$A:$A,"&gt;="&amp;'Chart (% of Operations)'!$B84)))))</f>
        <v>734</v>
      </c>
      <c r="M73" s="100">
        <f t="shared" ref="M73" si="123">L73/$C73</f>
        <v>3.9437134306545812E-3</v>
      </c>
    </row>
    <row r="74" spans="2:13" x14ac:dyDescent="0.35">
      <c r="B74" s="104">
        <v>44136</v>
      </c>
      <c r="C74" s="102">
        <f>IF(AND($C$6="Monthly", $C$5="NHS Scotland"),SUMIFS(AllPublicationData!$E:$E,AllPublicationData!$A:$A,'Chart (% of Operations)'!$B74),IF(AND($C$6="Monthly", $C$5&lt;&gt;"NHS Scotland"),SUMIFS(AllPublicationData!$E:$E,AllPublicationData!$A:$A,'Chart (% of Operations)'!$B74,AllPublicationData!$B:$B,'Chart (% of Operations)'!$C$5),IF(AND($C$6&lt;&gt;"Monthly",$C$5&lt;&gt;"NHS Scotland"),SUMIFS(AllPublicationData!$E:$E,AllPublicationData!$B:$B,'Chart (% of Operations)'!$C$5,AllPublicationData!$A:$A,"&lt;="&amp;'Chart (% of Operations)'!$B74,AllPublicationData!$A:$A,"&gt;="&amp;'Chart (% of Operations)'!$B85),IF(AND($C$6&lt;&gt;"Monthly",$C$5="NHS Scotland"),SUMIFS(AllPublicationData!$E:$E,AllPublicationData!$A:$A,"&lt;="&amp;'Chart (% of Operations)'!$B74,AllPublicationData!$A:$A,"&gt;="&amp;'Chart (% of Operations)'!$B85)))))</f>
        <v>195170</v>
      </c>
      <c r="D74" s="103">
        <f>IF(AND($C$6="Monthly", $C$5="NHS Scotland"),SUMIFS(AllPublicationData!F:F,AllPublicationData!$A:$A,'Chart (% of Operations)'!$B74),IF(AND($C$6="Monthly", $C$5&lt;&gt;"NHS Scotland"),SUMIFS(AllPublicationData!F:F,AllPublicationData!$A:$A,'Chart (% of Operations)'!$B74,AllPublicationData!$B:$B,'Chart (% of Operations)'!$C$5),IF(AND($C$6&lt;&gt;"Monthly",$C$5&lt;&gt;"NHS Scotland"),SUMIFS(AllPublicationData!F:F,AllPublicationData!$B:$B,'Chart (% of Operations)'!$C$5,AllPublicationData!$A:$A,"&lt;="&amp;'Chart (% of Operations)'!$B74,AllPublicationData!$A:$A,"&gt;="&amp;'Chart (% of Operations)'!$B85),IF(AND($C$6&lt;&gt;"Monthly",$C$5="NHS Scotland"),SUMIFS(AllPublicationData!F:F,AllPublicationData!$A:$A,"&lt;="&amp;'Chart (% of Operations)'!$B74,AllPublicationData!$A:$A,"&gt;="&amp;'Chart (% of Operations)'!$B85)))))</f>
        <v>17609</v>
      </c>
      <c r="E74" s="101">
        <f t="shared" si="0"/>
        <v>9.0223907362811911E-2</v>
      </c>
      <c r="F74" s="103">
        <f>IF(AND($C$6="Monthly", $C$5="NHS Scotland"),SUMIFS(AllPublicationData!H:H,AllPublicationData!$A:$A,'Chart (% of Operations)'!$B74),IF(AND($C$6="Monthly", $C$5&lt;&gt;"NHS Scotland"),SUMIFS(AllPublicationData!H:H,AllPublicationData!$A:$A,'Chart (% of Operations)'!$B74,AllPublicationData!$B:$B,'Chart (% of Operations)'!$C$5),IF(AND($C$6&lt;&gt;"Monthly",$C$5&lt;&gt;"NHS Scotland"),SUMIFS(AllPublicationData!H:H,AllPublicationData!$B:$B,'Chart (% of Operations)'!$C$5,AllPublicationData!$A:$A,"&gt;="&amp;'Chart (% of Operations)'!$B85,AllPublicationData!$A:$A,"&lt;="&amp;'Chart (% of Operations)'!$B74),IF(AND($C$6&lt;&gt;"Monthly",$C$5="NHS Scotland"),SUMIFS(AllPublicationData!H:H,AllPublicationData!$A:$A,"&lt;="&amp;'Chart (% of Operations)'!$B74,AllPublicationData!$A:$A,"&gt;="&amp;'Chart (% of Operations)'!$B85)))))</f>
        <v>6701</v>
      </c>
      <c r="G74" s="101">
        <f t="shared" si="0"/>
        <v>3.4334170210585643E-2</v>
      </c>
      <c r="H74" s="103">
        <f>IF(AND($C$6="Monthly", $C$5="NHS Scotland"),SUMIFS(AllPublicationData!I:I,AllPublicationData!$A:$A,'Chart (% of Operations)'!$B74),IF(AND($C$6="Monthly", $C$5&lt;&gt;"NHS Scotland"),SUMIFS(AllPublicationData!I:I,AllPublicationData!$A:$A,'Chart (% of Operations)'!$B74,AllPublicationData!$B:$B,'Chart (% of Operations)'!$C$5),IF(AND($C$6&lt;&gt;"Monthly",$C$5&lt;&gt;"NHS Scotland"),SUMIFS(AllPublicationData!I:I,AllPublicationData!$B:$B,'Chart (% of Operations)'!$C$5,AllPublicationData!$A:$A,"&lt;="&amp;'Chart (% of Operations)'!$B74,AllPublicationData!$A:$A,"&gt;="&amp;'Chart (% of Operations)'!$B85),IF(AND($C$6&lt;&gt;"Monthly",$C$5="NHS Scotland"),SUMIFS(AllPublicationData!I:I,AllPublicationData!$A:$A,"&lt;="&amp;'Chart (% of Operations)'!$B74,AllPublicationData!$A:$A,"&gt;="&amp;'Chart (% of Operations)'!$B85)))))</f>
        <v>4697</v>
      </c>
      <c r="I74" s="101">
        <f t="shared" ref="I74" si="124">H74/$C74</f>
        <v>2.4066198698570476E-2</v>
      </c>
      <c r="J74" s="103">
        <f>IF(AND($C$6="Monthly", $C$5="NHS Scotland"),SUMIFS(AllPublicationData!G:G,AllPublicationData!$A:$A,'Chart (% of Operations)'!$B74),IF(AND($C$6="Monthly", $C$5&lt;&gt;"NHS Scotland"),SUMIFS(AllPublicationData!G:G,AllPublicationData!$A:$A,'Chart (% of Operations)'!$B74,AllPublicationData!$B:$B,'Chart (% of Operations)'!$C$5),IF(AND($C$6&lt;&gt;"Monthly",$C$5&lt;&gt;"NHS Scotland"),SUMIFS(AllPublicationData!G:G,AllPublicationData!$B:$B,'Chart (% of Operations)'!$C$5,AllPublicationData!$A:$A,"&lt;="&amp;'Chart (% of Operations)'!$B74,AllPublicationData!$A:$A,"&gt;="&amp;'Chart (% of Operations)'!$B85),IF(AND($C$6&lt;&gt;"Monthly",$C$5="NHS Scotland"),SUMIFS(AllPublicationData!G:G,AllPublicationData!$A:$A,"&lt;="&amp;'Chart (% of Operations)'!$B74,AllPublicationData!$A:$A,"&gt;="&amp;'Chart (% of Operations)'!$B85)))))</f>
        <v>5441</v>
      </c>
      <c r="K74" s="101">
        <f t="shared" ref="K74" si="125">J74/$C74</f>
        <v>2.7878259978480299E-2</v>
      </c>
      <c r="L74" s="103">
        <f>IF(AND($C$6="Monthly", $C$5="NHS Scotland"),SUMIFS(AllPublicationData!J:J,AllPublicationData!$A:$A,'Chart (% of Operations)'!$B74),IF(AND($C$6="Monthly", $C$5&lt;&gt;"NHS Scotland"),SUMIFS(AllPublicationData!J:J,AllPublicationData!$A:$A,'Chart (% of Operations)'!$B74,AllPublicationData!$B:$B,'Chart (% of Operations)'!$C$5),IF(AND($C$6&lt;&gt;"Monthly",$C$5&lt;&gt;"NHS Scotland"),SUMIFS(AllPublicationData!J:J,AllPublicationData!$B:$B,'Chart (% of Operations)'!$C$5,AllPublicationData!$A:$A,"&lt;="&amp;'Chart (% of Operations)'!$B74,AllPublicationData!$A:$A,"&gt;="&amp;'Chart (% of Operations)'!$B85),IF(AND($C$6&lt;&gt;"Monthly",$C$5="NHS Scotland"),SUMIFS(AllPublicationData!J:J,AllPublicationData!$A:$A,"&lt;="&amp;'Chart (% of Operations)'!$B74,AllPublicationData!$A:$A,"&gt;="&amp;'Chart (% of Operations)'!$B85)))))</f>
        <v>770</v>
      </c>
      <c r="M74" s="100">
        <f t="shared" ref="M74" si="126">L74/$C74</f>
        <v>3.9452784751754883E-3</v>
      </c>
    </row>
    <row r="75" spans="2:13" x14ac:dyDescent="0.35">
      <c r="B75" s="104">
        <v>44105</v>
      </c>
      <c r="C75" s="102">
        <f>IF(AND($C$6="Monthly", $C$5="NHS Scotland"),SUMIFS(AllPublicationData!$E:$E,AllPublicationData!$A:$A,'Chart (% of Operations)'!$B75),IF(AND($C$6="Monthly", $C$5&lt;&gt;"NHS Scotland"),SUMIFS(AllPublicationData!$E:$E,AllPublicationData!$A:$A,'Chart (% of Operations)'!$B75,AllPublicationData!$B:$B,'Chart (% of Operations)'!$C$5),IF(AND($C$6&lt;&gt;"Monthly",$C$5&lt;&gt;"NHS Scotland"),SUMIFS(AllPublicationData!$E:$E,AllPublicationData!$B:$B,'Chart (% of Operations)'!$C$5,AllPublicationData!$A:$A,"&lt;="&amp;'Chart (% of Operations)'!$B75,AllPublicationData!$A:$A,"&gt;="&amp;'Chart (% of Operations)'!$B86),IF(AND($C$6&lt;&gt;"Monthly",$C$5="NHS Scotland"),SUMIFS(AllPublicationData!$E:$E,AllPublicationData!$A:$A,"&lt;="&amp;'Chart (% of Operations)'!$B75,AllPublicationData!$A:$A,"&gt;="&amp;'Chart (% of Operations)'!$B86)))))</f>
        <v>207020</v>
      </c>
      <c r="D75" s="103">
        <f>IF(AND($C$6="Monthly", $C$5="NHS Scotland"),SUMIFS(AllPublicationData!F:F,AllPublicationData!$A:$A,'Chart (% of Operations)'!$B75),IF(AND($C$6="Monthly", $C$5&lt;&gt;"NHS Scotland"),SUMIFS(AllPublicationData!F:F,AllPublicationData!$A:$A,'Chart (% of Operations)'!$B75,AllPublicationData!$B:$B,'Chart (% of Operations)'!$C$5),IF(AND($C$6&lt;&gt;"Monthly",$C$5&lt;&gt;"NHS Scotland"),SUMIFS(AllPublicationData!F:F,AllPublicationData!$B:$B,'Chart (% of Operations)'!$C$5,AllPublicationData!$A:$A,"&lt;="&amp;'Chart (% of Operations)'!$B75,AllPublicationData!$A:$A,"&gt;="&amp;'Chart (% of Operations)'!$B86),IF(AND($C$6&lt;&gt;"Monthly",$C$5="NHS Scotland"),SUMIFS(AllPublicationData!F:F,AllPublicationData!$A:$A,"&lt;="&amp;'Chart (% of Operations)'!$B75,AllPublicationData!$A:$A,"&gt;="&amp;'Chart (% of Operations)'!$B86)))))</f>
        <v>18983</v>
      </c>
      <c r="E75" s="101">
        <f t="shared" si="0"/>
        <v>9.1696454448845527E-2</v>
      </c>
      <c r="F75" s="103">
        <f>IF(AND($C$6="Monthly", $C$5="NHS Scotland"),SUMIFS(AllPublicationData!H:H,AllPublicationData!$A:$A,'Chart (% of Operations)'!$B75),IF(AND($C$6="Monthly", $C$5&lt;&gt;"NHS Scotland"),SUMIFS(AllPublicationData!H:H,AllPublicationData!$A:$A,'Chart (% of Operations)'!$B75,AllPublicationData!$B:$B,'Chart (% of Operations)'!$C$5),IF(AND($C$6&lt;&gt;"Monthly",$C$5&lt;&gt;"NHS Scotland"),SUMIFS(AllPublicationData!H:H,AllPublicationData!$B:$B,'Chart (% of Operations)'!$C$5,AllPublicationData!$A:$A,"&gt;="&amp;'Chart (% of Operations)'!$B86,AllPublicationData!$A:$A,"&lt;="&amp;'Chart (% of Operations)'!$B75),IF(AND($C$6&lt;&gt;"Monthly",$C$5="NHS Scotland"),SUMIFS(AllPublicationData!H:H,AllPublicationData!$A:$A,"&lt;="&amp;'Chart (% of Operations)'!$B75,AllPublicationData!$A:$A,"&gt;="&amp;'Chart (% of Operations)'!$B86)))))</f>
        <v>7137</v>
      </c>
      <c r="G75" s="101">
        <f t="shared" si="0"/>
        <v>3.447492995845812E-2</v>
      </c>
      <c r="H75" s="103">
        <f>IF(AND($C$6="Monthly", $C$5="NHS Scotland"),SUMIFS(AllPublicationData!I:I,AllPublicationData!$A:$A,'Chart (% of Operations)'!$B75),IF(AND($C$6="Monthly", $C$5&lt;&gt;"NHS Scotland"),SUMIFS(AllPublicationData!I:I,AllPublicationData!$A:$A,'Chart (% of Operations)'!$B75,AllPublicationData!$B:$B,'Chart (% of Operations)'!$C$5),IF(AND($C$6&lt;&gt;"Monthly",$C$5&lt;&gt;"NHS Scotland"),SUMIFS(AllPublicationData!I:I,AllPublicationData!$B:$B,'Chart (% of Operations)'!$C$5,AllPublicationData!$A:$A,"&lt;="&amp;'Chart (% of Operations)'!$B75,AllPublicationData!$A:$A,"&gt;="&amp;'Chart (% of Operations)'!$B86),IF(AND($C$6&lt;&gt;"Monthly",$C$5="NHS Scotland"),SUMIFS(AllPublicationData!I:I,AllPublicationData!$A:$A,"&lt;="&amp;'Chart (% of Operations)'!$B75,AllPublicationData!$A:$A,"&gt;="&amp;'Chart (% of Operations)'!$B86)))))</f>
        <v>5089</v>
      </c>
      <c r="I75" s="101">
        <f t="shared" ref="I75" si="127">H75/$C75</f>
        <v>2.4582165974302E-2</v>
      </c>
      <c r="J75" s="103">
        <f>IF(AND($C$6="Monthly", $C$5="NHS Scotland"),SUMIFS(AllPublicationData!G:G,AllPublicationData!$A:$A,'Chart (% of Operations)'!$B75),IF(AND($C$6="Monthly", $C$5&lt;&gt;"NHS Scotland"),SUMIFS(AllPublicationData!G:G,AllPublicationData!$A:$A,'Chart (% of Operations)'!$B75,AllPublicationData!$B:$B,'Chart (% of Operations)'!$C$5),IF(AND($C$6&lt;&gt;"Monthly",$C$5&lt;&gt;"NHS Scotland"),SUMIFS(AllPublicationData!G:G,AllPublicationData!$B:$B,'Chart (% of Operations)'!$C$5,AllPublicationData!$A:$A,"&lt;="&amp;'Chart (% of Operations)'!$B75,AllPublicationData!$A:$A,"&gt;="&amp;'Chart (% of Operations)'!$B86),IF(AND($C$6&lt;&gt;"Monthly",$C$5="NHS Scotland"),SUMIFS(AllPublicationData!G:G,AllPublicationData!$A:$A,"&lt;="&amp;'Chart (% of Operations)'!$B75,AllPublicationData!$A:$A,"&gt;="&amp;'Chart (% of Operations)'!$B86)))))</f>
        <v>5963</v>
      </c>
      <c r="K75" s="101">
        <f t="shared" ref="K75" si="128">J75/$C75</f>
        <v>2.8803980291759252E-2</v>
      </c>
      <c r="L75" s="103">
        <f>IF(AND($C$6="Monthly", $C$5="NHS Scotland"),SUMIFS(AllPublicationData!J:J,AllPublicationData!$A:$A,'Chart (% of Operations)'!$B75),IF(AND($C$6="Monthly", $C$5&lt;&gt;"NHS Scotland"),SUMIFS(AllPublicationData!J:J,AllPublicationData!$A:$A,'Chart (% of Operations)'!$B75,AllPublicationData!$B:$B,'Chart (% of Operations)'!$C$5),IF(AND($C$6&lt;&gt;"Monthly",$C$5&lt;&gt;"NHS Scotland"),SUMIFS(AllPublicationData!J:J,AllPublicationData!$B:$B,'Chart (% of Operations)'!$C$5,AllPublicationData!$A:$A,"&lt;="&amp;'Chart (% of Operations)'!$B75,AllPublicationData!$A:$A,"&gt;="&amp;'Chart (% of Operations)'!$B86),IF(AND($C$6&lt;&gt;"Monthly",$C$5="NHS Scotland"),SUMIFS(AllPublicationData!J:J,AllPublicationData!$A:$A,"&lt;="&amp;'Chart (% of Operations)'!$B75,AllPublicationData!$A:$A,"&gt;="&amp;'Chart (% of Operations)'!$B86)))))</f>
        <v>794</v>
      </c>
      <c r="M75" s="100">
        <f t="shared" ref="M75" si="129">L75/$C75</f>
        <v>3.8353782243261522E-3</v>
      </c>
    </row>
    <row r="76" spans="2:13" x14ac:dyDescent="0.35">
      <c r="B76" s="104">
        <v>44075</v>
      </c>
      <c r="C76" s="102">
        <f>IF(AND($C$6="Monthly", $C$5="NHS Scotland"),SUMIFS(AllPublicationData!$E:$E,AllPublicationData!$A:$A,'Chart (% of Operations)'!$B76),IF(AND($C$6="Monthly", $C$5&lt;&gt;"NHS Scotland"),SUMIFS(AllPublicationData!$E:$E,AllPublicationData!$A:$A,'Chart (% of Operations)'!$B76,AllPublicationData!$B:$B,'Chart (% of Operations)'!$C$5),IF(AND($C$6&lt;&gt;"Monthly",$C$5&lt;&gt;"NHS Scotland"),SUMIFS(AllPublicationData!$E:$E,AllPublicationData!$B:$B,'Chart (% of Operations)'!$C$5,AllPublicationData!$A:$A,"&lt;="&amp;'Chart (% of Operations)'!$B76,AllPublicationData!$A:$A,"&gt;="&amp;'Chart (% of Operations)'!$B87),IF(AND($C$6&lt;&gt;"Monthly",$C$5="NHS Scotland"),SUMIFS(AllPublicationData!$E:$E,AllPublicationData!$A:$A,"&lt;="&amp;'Chart (% of Operations)'!$B76,AllPublicationData!$A:$A,"&gt;="&amp;'Chart (% of Operations)'!$B87)))))</f>
        <v>218015</v>
      </c>
      <c r="D76" s="103">
        <f>IF(AND($C$6="Monthly", $C$5="NHS Scotland"),SUMIFS(AllPublicationData!F:F,AllPublicationData!$A:$A,'Chart (% of Operations)'!$B76),IF(AND($C$6="Monthly", $C$5&lt;&gt;"NHS Scotland"),SUMIFS(AllPublicationData!F:F,AllPublicationData!$A:$A,'Chart (% of Operations)'!$B76,AllPublicationData!$B:$B,'Chart (% of Operations)'!$C$5),IF(AND($C$6&lt;&gt;"Monthly",$C$5&lt;&gt;"NHS Scotland"),SUMIFS(AllPublicationData!F:F,AllPublicationData!$B:$B,'Chart (% of Operations)'!$C$5,AllPublicationData!$A:$A,"&lt;="&amp;'Chart (% of Operations)'!$B76,AllPublicationData!$A:$A,"&gt;="&amp;'Chart (% of Operations)'!$B87),IF(AND($C$6&lt;&gt;"Monthly",$C$5="NHS Scotland"),SUMIFS(AllPublicationData!F:F,AllPublicationData!$A:$A,"&lt;="&amp;'Chart (% of Operations)'!$B76,AllPublicationData!$A:$A,"&gt;="&amp;'Chart (% of Operations)'!$B87)))))</f>
        <v>20094</v>
      </c>
      <c r="E76" s="101">
        <f t="shared" si="0"/>
        <v>9.2167970093800886E-2</v>
      </c>
      <c r="F76" s="103">
        <f>IF(AND($C$6="Monthly", $C$5="NHS Scotland"),SUMIFS(AllPublicationData!H:H,AllPublicationData!$A:$A,'Chart (% of Operations)'!$B76),IF(AND($C$6="Monthly", $C$5&lt;&gt;"NHS Scotland"),SUMIFS(AllPublicationData!H:H,AllPublicationData!$A:$A,'Chart (% of Operations)'!$B76,AllPublicationData!$B:$B,'Chart (% of Operations)'!$C$5),IF(AND($C$6&lt;&gt;"Monthly",$C$5&lt;&gt;"NHS Scotland"),SUMIFS(AllPublicationData!H:H,AllPublicationData!$B:$B,'Chart (% of Operations)'!$C$5,AllPublicationData!$A:$A,"&gt;="&amp;'Chart (% of Operations)'!$B87,AllPublicationData!$A:$A,"&lt;="&amp;'Chart (% of Operations)'!$B76),IF(AND($C$6&lt;&gt;"Monthly",$C$5="NHS Scotland"),SUMIFS(AllPublicationData!H:H,AllPublicationData!$A:$A,"&lt;="&amp;'Chart (% of Operations)'!$B76,AllPublicationData!$A:$A,"&gt;="&amp;'Chart (% of Operations)'!$B87)))))</f>
        <v>7407</v>
      </c>
      <c r="G76" s="101">
        <f t="shared" si="0"/>
        <v>3.3974726509643831E-2</v>
      </c>
      <c r="H76" s="103">
        <f>IF(AND($C$6="Monthly", $C$5="NHS Scotland"),SUMIFS(AllPublicationData!I:I,AllPublicationData!$A:$A,'Chart (% of Operations)'!$B76),IF(AND($C$6="Monthly", $C$5&lt;&gt;"NHS Scotland"),SUMIFS(AllPublicationData!I:I,AllPublicationData!$A:$A,'Chart (% of Operations)'!$B76,AllPublicationData!$B:$B,'Chart (% of Operations)'!$C$5),IF(AND($C$6&lt;&gt;"Monthly",$C$5&lt;&gt;"NHS Scotland"),SUMIFS(AllPublicationData!I:I,AllPublicationData!$B:$B,'Chart (% of Operations)'!$C$5,AllPublicationData!$A:$A,"&lt;="&amp;'Chart (% of Operations)'!$B76,AllPublicationData!$A:$A,"&gt;="&amp;'Chart (% of Operations)'!$B87),IF(AND($C$6&lt;&gt;"Monthly",$C$5="NHS Scotland"),SUMIFS(AllPublicationData!I:I,AllPublicationData!$A:$A,"&lt;="&amp;'Chart (% of Operations)'!$B76,AllPublicationData!$A:$A,"&gt;="&amp;'Chart (% of Operations)'!$B87)))))</f>
        <v>5207</v>
      </c>
      <c r="I76" s="101">
        <f t="shared" ref="I76" si="130">H76/$C76</f>
        <v>2.3883677728596658E-2</v>
      </c>
      <c r="J76" s="103">
        <f>IF(AND($C$6="Monthly", $C$5="NHS Scotland"),SUMIFS(AllPublicationData!G:G,AllPublicationData!$A:$A,'Chart (% of Operations)'!$B76),IF(AND($C$6="Monthly", $C$5&lt;&gt;"NHS Scotland"),SUMIFS(AllPublicationData!G:G,AllPublicationData!$A:$A,'Chart (% of Operations)'!$B76,AllPublicationData!$B:$B,'Chart (% of Operations)'!$C$5),IF(AND($C$6&lt;&gt;"Monthly",$C$5&lt;&gt;"NHS Scotland"),SUMIFS(AllPublicationData!G:G,AllPublicationData!$B:$B,'Chart (% of Operations)'!$C$5,AllPublicationData!$A:$A,"&lt;="&amp;'Chart (% of Operations)'!$B76,AllPublicationData!$A:$A,"&gt;="&amp;'Chart (% of Operations)'!$B87),IF(AND($C$6&lt;&gt;"Monthly",$C$5="NHS Scotland"),SUMIFS(AllPublicationData!G:G,AllPublicationData!$A:$A,"&lt;="&amp;'Chart (% of Operations)'!$B76,AllPublicationData!$A:$A,"&gt;="&amp;'Chart (% of Operations)'!$B87)))))</f>
        <v>6653</v>
      </c>
      <c r="K76" s="101">
        <f t="shared" ref="K76" si="131">J76/$C76</f>
        <v>3.0516248881957662E-2</v>
      </c>
      <c r="L76" s="103">
        <f>IF(AND($C$6="Monthly", $C$5="NHS Scotland"),SUMIFS(AllPublicationData!J:J,AllPublicationData!$A:$A,'Chart (% of Operations)'!$B76),IF(AND($C$6="Monthly", $C$5&lt;&gt;"NHS Scotland"),SUMIFS(AllPublicationData!J:J,AllPublicationData!$A:$A,'Chart (% of Operations)'!$B76,AllPublicationData!$B:$B,'Chart (% of Operations)'!$C$5),IF(AND($C$6&lt;&gt;"Monthly",$C$5&lt;&gt;"NHS Scotland"),SUMIFS(AllPublicationData!J:J,AllPublicationData!$B:$B,'Chart (% of Operations)'!$C$5,AllPublicationData!$A:$A,"&lt;="&amp;'Chart (% of Operations)'!$B76,AllPublicationData!$A:$A,"&gt;="&amp;'Chart (% of Operations)'!$B87),IF(AND($C$6&lt;&gt;"Monthly",$C$5="NHS Scotland"),SUMIFS(AllPublicationData!J:J,AllPublicationData!$A:$A,"&lt;="&amp;'Chart (% of Operations)'!$B76,AllPublicationData!$A:$A,"&gt;="&amp;'Chart (% of Operations)'!$B87)))))</f>
        <v>827</v>
      </c>
      <c r="M76" s="100">
        <f t="shared" ref="M76" si="132">L76/$C76</f>
        <v>3.7933169736027337E-3</v>
      </c>
    </row>
    <row r="77" spans="2:13" x14ac:dyDescent="0.35">
      <c r="B77" s="104">
        <v>44044</v>
      </c>
      <c r="C77" s="102">
        <f>IF(AND($C$6="Monthly", $C$5="NHS Scotland"),SUMIFS(AllPublicationData!$E:$E,AllPublicationData!$A:$A,'Chart (% of Operations)'!$B77),IF(AND($C$6="Monthly", $C$5&lt;&gt;"NHS Scotland"),SUMIFS(AllPublicationData!$E:$E,AllPublicationData!$A:$A,'Chart (% of Operations)'!$B77,AllPublicationData!$B:$B,'Chart (% of Operations)'!$C$5),IF(AND($C$6&lt;&gt;"Monthly",$C$5&lt;&gt;"NHS Scotland"),SUMIFS(AllPublicationData!$E:$E,AllPublicationData!$B:$B,'Chart (% of Operations)'!$C$5,AllPublicationData!$A:$A,"&lt;="&amp;'Chart (% of Operations)'!$B77,AllPublicationData!$A:$A,"&gt;="&amp;'Chart (% of Operations)'!$B88),IF(AND($C$6&lt;&gt;"Monthly",$C$5="NHS Scotland"),SUMIFS(AllPublicationData!$E:$E,AllPublicationData!$A:$A,"&lt;="&amp;'Chart (% of Operations)'!$B77,AllPublicationData!$A:$A,"&gt;="&amp;'Chart (% of Operations)'!$B88)))))</f>
        <v>228663</v>
      </c>
      <c r="D77" s="103">
        <f>IF(AND($C$6="Monthly", $C$5="NHS Scotland"),SUMIFS(AllPublicationData!F:F,AllPublicationData!$A:$A,'Chart (% of Operations)'!$B77),IF(AND($C$6="Monthly", $C$5&lt;&gt;"NHS Scotland"),SUMIFS(AllPublicationData!F:F,AllPublicationData!$A:$A,'Chart (% of Operations)'!$B77,AllPublicationData!$B:$B,'Chart (% of Operations)'!$C$5),IF(AND($C$6&lt;&gt;"Monthly",$C$5&lt;&gt;"NHS Scotland"),SUMIFS(AllPublicationData!F:F,AllPublicationData!$B:$B,'Chart (% of Operations)'!$C$5,AllPublicationData!$A:$A,"&lt;="&amp;'Chart (% of Operations)'!$B77,AllPublicationData!$A:$A,"&gt;="&amp;'Chart (% of Operations)'!$B88),IF(AND($C$6&lt;&gt;"Monthly",$C$5="NHS Scotland"),SUMIFS(AllPublicationData!F:F,AllPublicationData!$A:$A,"&lt;="&amp;'Chart (% of Operations)'!$B77,AllPublicationData!$A:$A,"&gt;="&amp;'Chart (% of Operations)'!$B88)))))</f>
        <v>21386</v>
      </c>
      <c r="E77" s="101">
        <f t="shared" si="0"/>
        <v>9.3526281033660896E-2</v>
      </c>
      <c r="F77" s="103">
        <f>IF(AND($C$6="Monthly", $C$5="NHS Scotland"),SUMIFS(AllPublicationData!H:H,AllPublicationData!$A:$A,'Chart (% of Operations)'!$B77),IF(AND($C$6="Monthly", $C$5&lt;&gt;"NHS Scotland"),SUMIFS(AllPublicationData!H:H,AllPublicationData!$A:$A,'Chart (% of Operations)'!$B77,AllPublicationData!$B:$B,'Chart (% of Operations)'!$C$5),IF(AND($C$6&lt;&gt;"Monthly",$C$5&lt;&gt;"NHS Scotland"),SUMIFS(AllPublicationData!H:H,AllPublicationData!$B:$B,'Chart (% of Operations)'!$C$5,AllPublicationData!$A:$A,"&gt;="&amp;'Chart (% of Operations)'!$B88,AllPublicationData!$A:$A,"&lt;="&amp;'Chart (% of Operations)'!$B77),IF(AND($C$6&lt;&gt;"Monthly",$C$5="NHS Scotland"),SUMIFS(AllPublicationData!H:H,AllPublicationData!$A:$A,"&lt;="&amp;'Chart (% of Operations)'!$B77,AllPublicationData!$A:$A,"&gt;="&amp;'Chart (% of Operations)'!$B88)))))</f>
        <v>7740</v>
      </c>
      <c r="G77" s="101">
        <f t="shared" si="0"/>
        <v>3.3848939268705476E-2</v>
      </c>
      <c r="H77" s="103">
        <f>IF(AND($C$6="Monthly", $C$5="NHS Scotland"),SUMIFS(AllPublicationData!I:I,AllPublicationData!$A:$A,'Chart (% of Operations)'!$B77),IF(AND($C$6="Monthly", $C$5&lt;&gt;"NHS Scotland"),SUMIFS(AllPublicationData!I:I,AllPublicationData!$A:$A,'Chart (% of Operations)'!$B77,AllPublicationData!$B:$B,'Chart (% of Operations)'!$C$5),IF(AND($C$6&lt;&gt;"Monthly",$C$5&lt;&gt;"NHS Scotland"),SUMIFS(AllPublicationData!I:I,AllPublicationData!$B:$B,'Chart (% of Operations)'!$C$5,AllPublicationData!$A:$A,"&lt;="&amp;'Chart (% of Operations)'!$B77,AllPublicationData!$A:$A,"&gt;="&amp;'Chart (% of Operations)'!$B88),IF(AND($C$6&lt;&gt;"Monthly",$C$5="NHS Scotland"),SUMIFS(AllPublicationData!I:I,AllPublicationData!$A:$A,"&lt;="&amp;'Chart (% of Operations)'!$B77,AllPublicationData!$A:$A,"&gt;="&amp;'Chart (% of Operations)'!$B88)))))</f>
        <v>5551</v>
      </c>
      <c r="I77" s="101">
        <f t="shared" ref="I77" si="133">H77/$C77</f>
        <v>2.4275899467775721E-2</v>
      </c>
      <c r="J77" s="103">
        <f>IF(AND($C$6="Monthly", $C$5="NHS Scotland"),SUMIFS(AllPublicationData!G:G,AllPublicationData!$A:$A,'Chart (% of Operations)'!$B77),IF(AND($C$6="Monthly", $C$5&lt;&gt;"NHS Scotland"),SUMIFS(AllPublicationData!G:G,AllPublicationData!$A:$A,'Chart (% of Operations)'!$B77,AllPublicationData!$B:$B,'Chart (% of Operations)'!$C$5),IF(AND($C$6&lt;&gt;"Monthly",$C$5&lt;&gt;"NHS Scotland"),SUMIFS(AllPublicationData!G:G,AllPublicationData!$B:$B,'Chart (% of Operations)'!$C$5,AllPublicationData!$A:$A,"&lt;="&amp;'Chart (% of Operations)'!$B77,AllPublicationData!$A:$A,"&gt;="&amp;'Chart (% of Operations)'!$B88),IF(AND($C$6&lt;&gt;"Monthly",$C$5="NHS Scotland"),SUMIFS(AllPublicationData!G:G,AllPublicationData!$A:$A,"&lt;="&amp;'Chart (% of Operations)'!$B77,AllPublicationData!$A:$A,"&gt;="&amp;'Chart (% of Operations)'!$B88)))))</f>
        <v>7230</v>
      </c>
      <c r="K77" s="101">
        <f t="shared" ref="K77" si="134">J77/$C77</f>
        <v>3.161858280526364E-2</v>
      </c>
      <c r="L77" s="103">
        <f>IF(AND($C$6="Monthly", $C$5="NHS Scotland"),SUMIFS(AllPublicationData!J:J,AllPublicationData!$A:$A,'Chart (% of Operations)'!$B77),IF(AND($C$6="Monthly", $C$5&lt;&gt;"NHS Scotland"),SUMIFS(AllPublicationData!J:J,AllPublicationData!$A:$A,'Chart (% of Operations)'!$B77,AllPublicationData!$B:$B,'Chart (% of Operations)'!$C$5),IF(AND($C$6&lt;&gt;"Monthly",$C$5&lt;&gt;"NHS Scotland"),SUMIFS(AllPublicationData!J:J,AllPublicationData!$B:$B,'Chart (% of Operations)'!$C$5,AllPublicationData!$A:$A,"&lt;="&amp;'Chart (% of Operations)'!$B77,AllPublicationData!$A:$A,"&gt;="&amp;'Chart (% of Operations)'!$B88),IF(AND($C$6&lt;&gt;"Monthly",$C$5="NHS Scotland"),SUMIFS(AllPublicationData!J:J,AllPublicationData!$A:$A,"&lt;="&amp;'Chart (% of Operations)'!$B77,AllPublicationData!$A:$A,"&gt;="&amp;'Chart (% of Operations)'!$B88)))))</f>
        <v>865</v>
      </c>
      <c r="M77" s="100">
        <f t="shared" ref="M77" si="135">L77/$C77</f>
        <v>3.7828594919160513E-3</v>
      </c>
    </row>
    <row r="78" spans="2:13" x14ac:dyDescent="0.35">
      <c r="B78" s="104">
        <v>44013</v>
      </c>
      <c r="C78" s="102">
        <f>IF(AND($C$6="Monthly", $C$5="NHS Scotland"),SUMIFS(AllPublicationData!$E:$E,AllPublicationData!$A:$A,'Chart (% of Operations)'!$B78),IF(AND($C$6="Monthly", $C$5&lt;&gt;"NHS Scotland"),SUMIFS(AllPublicationData!$E:$E,AllPublicationData!$A:$A,'Chart (% of Operations)'!$B78,AllPublicationData!$B:$B,'Chart (% of Operations)'!$C$5),IF(AND($C$6&lt;&gt;"Monthly",$C$5&lt;&gt;"NHS Scotland"),SUMIFS(AllPublicationData!$E:$E,AllPublicationData!$B:$B,'Chart (% of Operations)'!$C$5,AllPublicationData!$A:$A,"&lt;="&amp;'Chart (% of Operations)'!$B78,AllPublicationData!$A:$A,"&gt;="&amp;'Chart (% of Operations)'!$B89),IF(AND($C$6&lt;&gt;"Monthly",$C$5="NHS Scotland"),SUMIFS(AllPublicationData!$E:$E,AllPublicationData!$A:$A,"&lt;="&amp;'Chart (% of Operations)'!$B78,AllPublicationData!$A:$A,"&gt;="&amp;'Chart (% of Operations)'!$B89)))))</f>
        <v>242868</v>
      </c>
      <c r="D78" s="103">
        <f>IF(AND($C$6="Monthly", $C$5="NHS Scotland"),SUMIFS(AllPublicationData!F:F,AllPublicationData!$A:$A,'Chart (% of Operations)'!$B78),IF(AND($C$6="Monthly", $C$5&lt;&gt;"NHS Scotland"),SUMIFS(AllPublicationData!F:F,AllPublicationData!$A:$A,'Chart (% of Operations)'!$B78,AllPublicationData!$B:$B,'Chart (% of Operations)'!$C$5),IF(AND($C$6&lt;&gt;"Monthly",$C$5&lt;&gt;"NHS Scotland"),SUMIFS(AllPublicationData!F:F,AllPublicationData!$B:$B,'Chart (% of Operations)'!$C$5,AllPublicationData!$A:$A,"&lt;="&amp;'Chart (% of Operations)'!$B78,AllPublicationData!$A:$A,"&gt;="&amp;'Chart (% of Operations)'!$B89),IF(AND($C$6&lt;&gt;"Monthly",$C$5="NHS Scotland"),SUMIFS(AllPublicationData!F:F,AllPublicationData!$A:$A,"&lt;="&amp;'Chart (% of Operations)'!$B78,AllPublicationData!$A:$A,"&gt;="&amp;'Chart (% of Operations)'!$B89)))))</f>
        <v>22742</v>
      </c>
      <c r="E78" s="101">
        <f t="shared" si="0"/>
        <v>9.3639343182304796E-2</v>
      </c>
      <c r="F78" s="103">
        <f>IF(AND($C$6="Monthly", $C$5="NHS Scotland"),SUMIFS(AllPublicationData!H:H,AllPublicationData!$A:$A,'Chart (% of Operations)'!$B78),IF(AND($C$6="Monthly", $C$5&lt;&gt;"NHS Scotland"),SUMIFS(AllPublicationData!H:H,AllPublicationData!$A:$A,'Chart (% of Operations)'!$B78,AllPublicationData!$B:$B,'Chart (% of Operations)'!$C$5),IF(AND($C$6&lt;&gt;"Monthly",$C$5&lt;&gt;"NHS Scotland"),SUMIFS(AllPublicationData!H:H,AllPublicationData!$B:$B,'Chart (% of Operations)'!$C$5,AllPublicationData!$A:$A,"&gt;="&amp;'Chart (% of Operations)'!$B89,AllPublicationData!$A:$A,"&lt;="&amp;'Chart (% of Operations)'!$B78),IF(AND($C$6&lt;&gt;"Monthly",$C$5="NHS Scotland"),SUMIFS(AllPublicationData!H:H,AllPublicationData!$A:$A,"&lt;="&amp;'Chart (% of Operations)'!$B78,AllPublicationData!$A:$A,"&gt;="&amp;'Chart (% of Operations)'!$B89)))))</f>
        <v>8075</v>
      </c>
      <c r="G78" s="101">
        <f t="shared" si="0"/>
        <v>3.3248513595862776E-2</v>
      </c>
      <c r="H78" s="103">
        <f>IF(AND($C$6="Monthly", $C$5="NHS Scotland"),SUMIFS(AllPublicationData!I:I,AllPublicationData!$A:$A,'Chart (% of Operations)'!$B78),IF(AND($C$6="Monthly", $C$5&lt;&gt;"NHS Scotland"),SUMIFS(AllPublicationData!I:I,AllPublicationData!$A:$A,'Chart (% of Operations)'!$B78,AllPublicationData!$B:$B,'Chart (% of Operations)'!$C$5),IF(AND($C$6&lt;&gt;"Monthly",$C$5&lt;&gt;"NHS Scotland"),SUMIFS(AllPublicationData!I:I,AllPublicationData!$B:$B,'Chart (% of Operations)'!$C$5,AllPublicationData!$A:$A,"&lt;="&amp;'Chart (% of Operations)'!$B78,AllPublicationData!$A:$A,"&gt;="&amp;'Chart (% of Operations)'!$B89),IF(AND($C$6&lt;&gt;"Monthly",$C$5="NHS Scotland"),SUMIFS(AllPublicationData!I:I,AllPublicationData!$A:$A,"&lt;="&amp;'Chart (% of Operations)'!$B78,AllPublicationData!$A:$A,"&gt;="&amp;'Chart (% of Operations)'!$B89)))))</f>
        <v>5951</v>
      </c>
      <c r="I78" s="101">
        <f t="shared" ref="I78" si="136">H78/$C78</f>
        <v>2.450302221783026E-2</v>
      </c>
      <c r="J78" s="103">
        <f>IF(AND($C$6="Monthly", $C$5="NHS Scotland"),SUMIFS(AllPublicationData!G:G,AllPublicationData!$A:$A,'Chart (% of Operations)'!$B78),IF(AND($C$6="Monthly", $C$5&lt;&gt;"NHS Scotland"),SUMIFS(AllPublicationData!G:G,AllPublicationData!$A:$A,'Chart (% of Operations)'!$B78,AllPublicationData!$B:$B,'Chart (% of Operations)'!$C$5),IF(AND($C$6&lt;&gt;"Monthly",$C$5&lt;&gt;"NHS Scotland"),SUMIFS(AllPublicationData!G:G,AllPublicationData!$B:$B,'Chart (% of Operations)'!$C$5,AllPublicationData!$A:$A,"&lt;="&amp;'Chart (% of Operations)'!$B78,AllPublicationData!$A:$A,"&gt;="&amp;'Chart (% of Operations)'!$B89),IF(AND($C$6&lt;&gt;"Monthly",$C$5="NHS Scotland"),SUMIFS(AllPublicationData!G:G,AllPublicationData!$A:$A,"&lt;="&amp;'Chart (% of Operations)'!$B78,AllPublicationData!$A:$A,"&gt;="&amp;'Chart (% of Operations)'!$B89)))))</f>
        <v>7807</v>
      </c>
      <c r="K78" s="101">
        <f t="shared" ref="K78" si="137">J78/$C78</f>
        <v>3.214503351614869E-2</v>
      </c>
      <c r="L78" s="103">
        <f>IF(AND($C$6="Monthly", $C$5="NHS Scotland"),SUMIFS(AllPublicationData!J:J,AllPublicationData!$A:$A,'Chart (% of Operations)'!$B78),IF(AND($C$6="Monthly", $C$5&lt;&gt;"NHS Scotland"),SUMIFS(AllPublicationData!J:J,AllPublicationData!$A:$A,'Chart (% of Operations)'!$B78,AllPublicationData!$B:$B,'Chart (% of Operations)'!$C$5),IF(AND($C$6&lt;&gt;"Monthly",$C$5&lt;&gt;"NHS Scotland"),SUMIFS(AllPublicationData!J:J,AllPublicationData!$B:$B,'Chart (% of Operations)'!$C$5,AllPublicationData!$A:$A,"&lt;="&amp;'Chart (% of Operations)'!$B78,AllPublicationData!$A:$A,"&gt;="&amp;'Chart (% of Operations)'!$B89),IF(AND($C$6&lt;&gt;"Monthly",$C$5="NHS Scotland"),SUMIFS(AllPublicationData!J:J,AllPublicationData!$A:$A,"&lt;="&amp;'Chart (% of Operations)'!$B78,AllPublicationData!$A:$A,"&gt;="&amp;'Chart (% of Operations)'!$B89)))))</f>
        <v>909</v>
      </c>
      <c r="M78" s="100">
        <f t="shared" ref="M78" si="138">L78/$C78</f>
        <v>3.7427738524630663E-3</v>
      </c>
    </row>
    <row r="79" spans="2:13" x14ac:dyDescent="0.35">
      <c r="B79" s="104">
        <v>43983</v>
      </c>
      <c r="C79" s="102">
        <f>IF(AND($C$6="Monthly", $C$5="NHS Scotland"),SUMIFS(AllPublicationData!$E:$E,AllPublicationData!$A:$A,'Chart (% of Operations)'!$B79),IF(AND($C$6="Monthly", $C$5&lt;&gt;"NHS Scotland"),SUMIFS(AllPublicationData!$E:$E,AllPublicationData!$A:$A,'Chart (% of Operations)'!$B79,AllPublicationData!$B:$B,'Chart (% of Operations)'!$C$5),IF(AND($C$6&lt;&gt;"Monthly",$C$5&lt;&gt;"NHS Scotland"),SUMIFS(AllPublicationData!$E:$E,AllPublicationData!$B:$B,'Chart (% of Operations)'!$C$5,AllPublicationData!$A:$A,"&lt;="&amp;'Chart (% of Operations)'!$B79,AllPublicationData!$A:$A,"&gt;="&amp;'Chart (% of Operations)'!$B90),IF(AND($C$6&lt;&gt;"Monthly",$C$5="NHS Scotland"),SUMIFS(AllPublicationData!$E:$E,AllPublicationData!$A:$A,"&lt;="&amp;'Chart (% of Operations)'!$B79,AllPublicationData!$A:$A,"&gt;="&amp;'Chart (% of Operations)'!$B90)))))</f>
        <v>258534</v>
      </c>
      <c r="D79" s="103">
        <f>IF(AND($C$6="Monthly", $C$5="NHS Scotland"),SUMIFS(AllPublicationData!F:F,AllPublicationData!$A:$A,'Chart (% of Operations)'!$B79),IF(AND($C$6="Monthly", $C$5&lt;&gt;"NHS Scotland"),SUMIFS(AllPublicationData!F:F,AllPublicationData!$A:$A,'Chart (% of Operations)'!$B79,AllPublicationData!$B:$B,'Chart (% of Operations)'!$C$5),IF(AND($C$6&lt;&gt;"Monthly",$C$5&lt;&gt;"NHS Scotland"),SUMIFS(AllPublicationData!F:F,AllPublicationData!$B:$B,'Chart (% of Operations)'!$C$5,AllPublicationData!$A:$A,"&lt;="&amp;'Chart (% of Operations)'!$B79,AllPublicationData!$A:$A,"&gt;="&amp;'Chart (% of Operations)'!$B90),IF(AND($C$6&lt;&gt;"Monthly",$C$5="NHS Scotland"),SUMIFS(AllPublicationData!F:F,AllPublicationData!$A:$A,"&lt;="&amp;'Chart (% of Operations)'!$B79,AllPublicationData!$A:$A,"&gt;="&amp;'Chart (% of Operations)'!$B90)))))</f>
        <v>24388</v>
      </c>
      <c r="E79" s="101">
        <f t="shared" si="0"/>
        <v>9.4331886715093571E-2</v>
      </c>
      <c r="F79" s="103">
        <f>IF(AND($C$6="Monthly", $C$5="NHS Scotland"),SUMIFS(AllPublicationData!H:H,AllPublicationData!$A:$A,'Chart (% of Operations)'!$B79),IF(AND($C$6="Monthly", $C$5&lt;&gt;"NHS Scotland"),SUMIFS(AllPublicationData!H:H,AllPublicationData!$A:$A,'Chart (% of Operations)'!$B79,AllPublicationData!$B:$B,'Chart (% of Operations)'!$C$5),IF(AND($C$6&lt;&gt;"Monthly",$C$5&lt;&gt;"NHS Scotland"),SUMIFS(AllPublicationData!H:H,AllPublicationData!$B:$B,'Chart (% of Operations)'!$C$5,AllPublicationData!$A:$A,"&gt;="&amp;'Chart (% of Operations)'!$B90,AllPublicationData!$A:$A,"&lt;="&amp;'Chart (% of Operations)'!$B79),IF(AND($C$6&lt;&gt;"Monthly",$C$5="NHS Scotland"),SUMIFS(AllPublicationData!H:H,AllPublicationData!$A:$A,"&lt;="&amp;'Chart (% of Operations)'!$B79,AllPublicationData!$A:$A,"&gt;="&amp;'Chart (% of Operations)'!$B90)))))</f>
        <v>8602</v>
      </c>
      <c r="G79" s="101">
        <f t="shared" si="0"/>
        <v>3.3272219514647976E-2</v>
      </c>
      <c r="H79" s="103">
        <f>IF(AND($C$6="Monthly", $C$5="NHS Scotland"),SUMIFS(AllPublicationData!I:I,AllPublicationData!$A:$A,'Chart (% of Operations)'!$B79),IF(AND($C$6="Monthly", $C$5&lt;&gt;"NHS Scotland"),SUMIFS(AllPublicationData!I:I,AllPublicationData!$A:$A,'Chart (% of Operations)'!$B79,AllPublicationData!$B:$B,'Chart (% of Operations)'!$C$5),IF(AND($C$6&lt;&gt;"Monthly",$C$5&lt;&gt;"NHS Scotland"),SUMIFS(AllPublicationData!I:I,AllPublicationData!$B:$B,'Chart (% of Operations)'!$C$5,AllPublicationData!$A:$A,"&lt;="&amp;'Chart (% of Operations)'!$B79,AllPublicationData!$A:$A,"&gt;="&amp;'Chart (% of Operations)'!$B90),IF(AND($C$6&lt;&gt;"Monthly",$C$5="NHS Scotland"),SUMIFS(AllPublicationData!I:I,AllPublicationData!$A:$A,"&lt;="&amp;'Chart (% of Operations)'!$B79,AllPublicationData!$A:$A,"&gt;="&amp;'Chart (% of Operations)'!$B90)))))</f>
        <v>6352</v>
      </c>
      <c r="I79" s="101">
        <f t="shared" ref="I79" si="139">H79/$C79</f>
        <v>2.4569302296796554E-2</v>
      </c>
      <c r="J79" s="103">
        <f>IF(AND($C$6="Monthly", $C$5="NHS Scotland"),SUMIFS(AllPublicationData!G:G,AllPublicationData!$A:$A,'Chart (% of Operations)'!$B79),IF(AND($C$6="Monthly", $C$5&lt;&gt;"NHS Scotland"),SUMIFS(AllPublicationData!G:G,AllPublicationData!$A:$A,'Chart (% of Operations)'!$B79,AllPublicationData!$B:$B,'Chart (% of Operations)'!$C$5),IF(AND($C$6&lt;&gt;"Monthly",$C$5&lt;&gt;"NHS Scotland"),SUMIFS(AllPublicationData!G:G,AllPublicationData!$B:$B,'Chart (% of Operations)'!$C$5,AllPublicationData!$A:$A,"&lt;="&amp;'Chart (% of Operations)'!$B79,AllPublicationData!$A:$A,"&gt;="&amp;'Chart (% of Operations)'!$B90),IF(AND($C$6&lt;&gt;"Monthly",$C$5="NHS Scotland"),SUMIFS(AllPublicationData!G:G,AllPublicationData!$A:$A,"&lt;="&amp;'Chart (% of Operations)'!$B79,AllPublicationData!$A:$A,"&gt;="&amp;'Chart (% of Operations)'!$B90)))))</f>
        <v>8469</v>
      </c>
      <c r="K79" s="101">
        <f t="shared" ref="K79" si="140">J79/$C79</f>
        <v>3.2757780407992758E-2</v>
      </c>
      <c r="L79" s="103">
        <f>IF(AND($C$6="Monthly", $C$5="NHS Scotland"),SUMIFS(AllPublicationData!J:J,AllPublicationData!$A:$A,'Chart (% of Operations)'!$B79),IF(AND($C$6="Monthly", $C$5&lt;&gt;"NHS Scotland"),SUMIFS(AllPublicationData!J:J,AllPublicationData!$A:$A,'Chart (% of Operations)'!$B79,AllPublicationData!$B:$B,'Chart (% of Operations)'!$C$5),IF(AND($C$6&lt;&gt;"Monthly",$C$5&lt;&gt;"NHS Scotland"),SUMIFS(AllPublicationData!J:J,AllPublicationData!$B:$B,'Chart (% of Operations)'!$C$5,AllPublicationData!$A:$A,"&lt;="&amp;'Chart (% of Operations)'!$B79,AllPublicationData!$A:$A,"&gt;="&amp;'Chart (% of Operations)'!$B90),IF(AND($C$6&lt;&gt;"Monthly",$C$5="NHS Scotland"),SUMIFS(AllPublicationData!J:J,AllPublicationData!$A:$A,"&lt;="&amp;'Chart (% of Operations)'!$B79,AllPublicationData!$A:$A,"&gt;="&amp;'Chart (% of Operations)'!$B90)))))</f>
        <v>965</v>
      </c>
      <c r="M79" s="100">
        <f t="shared" ref="M79" si="141">L79/$C79</f>
        <v>3.7325844956562775E-3</v>
      </c>
    </row>
    <row r="80" spans="2:13" x14ac:dyDescent="0.35">
      <c r="B80" s="104">
        <v>43952</v>
      </c>
      <c r="C80" s="102">
        <f>IF(AND($C$6="Monthly", $C$5="NHS Scotland"),SUMIFS(AllPublicationData!$E:$E,AllPublicationData!$A:$A,'Chart (% of Operations)'!$B80),IF(AND($C$6="Monthly", $C$5&lt;&gt;"NHS Scotland"),SUMIFS(AllPublicationData!$E:$E,AllPublicationData!$A:$A,'Chart (% of Operations)'!$B80,AllPublicationData!$B:$B,'Chart (% of Operations)'!$C$5),IF(AND($C$6&lt;&gt;"Monthly",$C$5&lt;&gt;"NHS Scotland"),SUMIFS(AllPublicationData!$E:$E,AllPublicationData!$B:$B,'Chart (% of Operations)'!$C$5,AllPublicationData!$A:$A,"&lt;="&amp;'Chart (% of Operations)'!$B80,AllPublicationData!$A:$A,"&gt;="&amp;'Chart (% of Operations)'!$B91),IF(AND($C$6&lt;&gt;"Monthly",$C$5="NHS Scotland"),SUMIFS(AllPublicationData!$E:$E,AllPublicationData!$A:$A,"&lt;="&amp;'Chart (% of Operations)'!$B80,AllPublicationData!$A:$A,"&gt;="&amp;'Chart (% of Operations)'!$B91)))))</f>
        <v>278491</v>
      </c>
      <c r="D80" s="103">
        <f>IF(AND($C$6="Monthly", $C$5="NHS Scotland"),SUMIFS(AllPublicationData!F:F,AllPublicationData!$A:$A,'Chart (% of Operations)'!$B80),IF(AND($C$6="Monthly", $C$5&lt;&gt;"NHS Scotland"),SUMIFS(AllPublicationData!F:F,AllPublicationData!$A:$A,'Chart (% of Operations)'!$B80,AllPublicationData!$B:$B,'Chart (% of Operations)'!$C$5),IF(AND($C$6&lt;&gt;"Monthly",$C$5&lt;&gt;"NHS Scotland"),SUMIFS(AllPublicationData!F:F,AllPublicationData!$B:$B,'Chart (% of Operations)'!$C$5,AllPublicationData!$A:$A,"&lt;="&amp;'Chart (% of Operations)'!$B80,AllPublicationData!$A:$A,"&gt;="&amp;'Chart (% of Operations)'!$B91),IF(AND($C$6&lt;&gt;"Monthly",$C$5="NHS Scotland"),SUMIFS(AllPublicationData!F:F,AllPublicationData!$A:$A,"&lt;="&amp;'Chart (% of Operations)'!$B80,AllPublicationData!$A:$A,"&gt;="&amp;'Chart (% of Operations)'!$B91)))))</f>
        <v>26271</v>
      </c>
      <c r="E80" s="101">
        <f t="shared" si="0"/>
        <v>9.4333389588891564E-2</v>
      </c>
      <c r="F80" s="103">
        <f>IF(AND($C$6="Monthly", $C$5="NHS Scotland"),SUMIFS(AllPublicationData!H:H,AllPublicationData!$A:$A,'Chart (% of Operations)'!$B80),IF(AND($C$6="Monthly", $C$5&lt;&gt;"NHS Scotland"),SUMIFS(AllPublicationData!H:H,AllPublicationData!$A:$A,'Chart (% of Operations)'!$B80,AllPublicationData!$B:$B,'Chart (% of Operations)'!$C$5),IF(AND($C$6&lt;&gt;"Monthly",$C$5&lt;&gt;"NHS Scotland"),SUMIFS(AllPublicationData!H:H,AllPublicationData!$B:$B,'Chart (% of Operations)'!$C$5,AllPublicationData!$A:$A,"&gt;="&amp;'Chart (% of Operations)'!$B91,AllPublicationData!$A:$A,"&lt;="&amp;'Chart (% of Operations)'!$B80),IF(AND($C$6&lt;&gt;"Monthly",$C$5="NHS Scotland"),SUMIFS(AllPublicationData!H:H,AllPublicationData!$A:$A,"&lt;="&amp;'Chart (% of Operations)'!$B80,AllPublicationData!$A:$A,"&gt;="&amp;'Chart (% of Operations)'!$B91)))))</f>
        <v>9193</v>
      </c>
      <c r="G80" s="101">
        <f t="shared" si="0"/>
        <v>3.3010043412533975E-2</v>
      </c>
      <c r="H80" s="103">
        <f>IF(AND($C$6="Monthly", $C$5="NHS Scotland"),SUMIFS(AllPublicationData!I:I,AllPublicationData!$A:$A,'Chart (% of Operations)'!$B80),IF(AND($C$6="Monthly", $C$5&lt;&gt;"NHS Scotland"),SUMIFS(AllPublicationData!I:I,AllPublicationData!$A:$A,'Chart (% of Operations)'!$B80,AllPublicationData!$B:$B,'Chart (% of Operations)'!$C$5),IF(AND($C$6&lt;&gt;"Monthly",$C$5&lt;&gt;"NHS Scotland"),SUMIFS(AllPublicationData!I:I,AllPublicationData!$B:$B,'Chart (% of Operations)'!$C$5,AllPublicationData!$A:$A,"&lt;="&amp;'Chart (% of Operations)'!$B80,AllPublicationData!$A:$A,"&gt;="&amp;'Chart (% of Operations)'!$B91),IF(AND($C$6&lt;&gt;"Monthly",$C$5="NHS Scotland"),SUMIFS(AllPublicationData!I:I,AllPublicationData!$A:$A,"&lt;="&amp;'Chart (% of Operations)'!$B80,AllPublicationData!$A:$A,"&gt;="&amp;'Chart (% of Operations)'!$B91)))))</f>
        <v>6808</v>
      </c>
      <c r="I80" s="101">
        <f t="shared" ref="I80" si="142">H80/$C80</f>
        <v>2.4446032367293737E-2</v>
      </c>
      <c r="J80" s="103">
        <f>IF(AND($C$6="Monthly", $C$5="NHS Scotland"),SUMIFS(AllPublicationData!G:G,AllPublicationData!$A:$A,'Chart (% of Operations)'!$B80),IF(AND($C$6="Monthly", $C$5&lt;&gt;"NHS Scotland"),SUMIFS(AllPublicationData!G:G,AllPublicationData!$A:$A,'Chart (% of Operations)'!$B80,AllPublicationData!$B:$B,'Chart (% of Operations)'!$C$5),IF(AND($C$6&lt;&gt;"Monthly",$C$5&lt;&gt;"NHS Scotland"),SUMIFS(AllPublicationData!G:G,AllPublicationData!$B:$B,'Chart (% of Operations)'!$C$5,AllPublicationData!$A:$A,"&lt;="&amp;'Chart (% of Operations)'!$B80,AllPublicationData!$A:$A,"&gt;="&amp;'Chart (% of Operations)'!$B91),IF(AND($C$6&lt;&gt;"Monthly",$C$5="NHS Scotland"),SUMIFS(AllPublicationData!G:G,AllPublicationData!$A:$A,"&lt;="&amp;'Chart (% of Operations)'!$B80,AllPublicationData!$A:$A,"&gt;="&amp;'Chart (% of Operations)'!$B91)))))</f>
        <v>9247</v>
      </c>
      <c r="K80" s="101">
        <f t="shared" ref="K80" si="143">J80/$C80</f>
        <v>3.3203945549407345E-2</v>
      </c>
      <c r="L80" s="103">
        <f>IF(AND($C$6="Monthly", $C$5="NHS Scotland"),SUMIFS(AllPublicationData!J:J,AllPublicationData!$A:$A,'Chart (% of Operations)'!$B80),IF(AND($C$6="Monthly", $C$5&lt;&gt;"NHS Scotland"),SUMIFS(AllPublicationData!J:J,AllPublicationData!$A:$A,'Chart (% of Operations)'!$B80,AllPublicationData!$B:$B,'Chart (% of Operations)'!$C$5),IF(AND($C$6&lt;&gt;"Monthly",$C$5&lt;&gt;"NHS Scotland"),SUMIFS(AllPublicationData!J:J,AllPublicationData!$B:$B,'Chart (% of Operations)'!$C$5,AllPublicationData!$A:$A,"&lt;="&amp;'Chart (% of Operations)'!$B80,AllPublicationData!$A:$A,"&gt;="&amp;'Chart (% of Operations)'!$B91),IF(AND($C$6&lt;&gt;"Monthly",$C$5="NHS Scotland"),SUMIFS(AllPublicationData!J:J,AllPublicationData!$A:$A,"&lt;="&amp;'Chart (% of Operations)'!$B80,AllPublicationData!$A:$A,"&gt;="&amp;'Chart (% of Operations)'!$B91)))))</f>
        <v>1023</v>
      </c>
      <c r="M80" s="100">
        <f t="shared" ref="M80" si="144">L80/$C80</f>
        <v>3.6733682596565061E-3</v>
      </c>
    </row>
    <row r="81" spans="2:13" x14ac:dyDescent="0.35">
      <c r="B81" s="104">
        <v>43922</v>
      </c>
      <c r="C81" s="102">
        <f>IF(AND($C$6="Monthly", $C$5="NHS Scotland"),SUMIFS(AllPublicationData!$E:$E,AllPublicationData!$A:$A,'Chart (% of Operations)'!$B81),IF(AND($C$6="Monthly", $C$5&lt;&gt;"NHS Scotland"),SUMIFS(AllPublicationData!$E:$E,AllPublicationData!$A:$A,'Chart (% of Operations)'!$B81,AllPublicationData!$B:$B,'Chart (% of Operations)'!$C$5),IF(AND($C$6&lt;&gt;"Monthly",$C$5&lt;&gt;"NHS Scotland"),SUMIFS(AllPublicationData!$E:$E,AllPublicationData!$B:$B,'Chart (% of Operations)'!$C$5,AllPublicationData!$A:$A,"&lt;="&amp;'Chart (% of Operations)'!$B81,AllPublicationData!$A:$A,"&gt;="&amp;'Chart (% of Operations)'!$B92),IF(AND($C$6&lt;&gt;"Monthly",$C$5="NHS Scotland"),SUMIFS(AllPublicationData!$E:$E,AllPublicationData!$A:$A,"&lt;="&amp;'Chart (% of Operations)'!$B81,AllPublicationData!$A:$A,"&gt;="&amp;'Chart (% of Operations)'!$B92)))))</f>
        <v>304043</v>
      </c>
      <c r="D81" s="103">
        <f>IF(AND($C$6="Monthly", $C$5="NHS Scotland"),SUMIFS(AllPublicationData!F:F,AllPublicationData!$A:$A,'Chart (% of Operations)'!$B81),IF(AND($C$6="Monthly", $C$5&lt;&gt;"NHS Scotland"),SUMIFS(AllPublicationData!F:F,AllPublicationData!$A:$A,'Chart (% of Operations)'!$B81,AllPublicationData!$B:$B,'Chart (% of Operations)'!$C$5),IF(AND($C$6&lt;&gt;"Monthly",$C$5&lt;&gt;"NHS Scotland"),SUMIFS(AllPublicationData!F:F,AllPublicationData!$B:$B,'Chart (% of Operations)'!$C$5,AllPublicationData!$A:$A,"&lt;="&amp;'Chart (% of Operations)'!$B81,AllPublicationData!$A:$A,"&gt;="&amp;'Chart (% of Operations)'!$B92),IF(AND($C$6&lt;&gt;"Monthly",$C$5="NHS Scotland"),SUMIFS(AllPublicationData!F:F,AllPublicationData!$A:$A,"&lt;="&amp;'Chart (% of Operations)'!$B81,AllPublicationData!$A:$A,"&gt;="&amp;'Chart (% of Operations)'!$B92)))))</f>
        <v>28429</v>
      </c>
      <c r="E81" s="101">
        <f t="shared" si="0"/>
        <v>9.350322158378914E-2</v>
      </c>
      <c r="F81" s="103">
        <f>IF(AND($C$6="Monthly", $C$5="NHS Scotland"),SUMIFS(AllPublicationData!H:H,AllPublicationData!$A:$A,'Chart (% of Operations)'!$B81),IF(AND($C$6="Monthly", $C$5&lt;&gt;"NHS Scotland"),SUMIFS(AllPublicationData!H:H,AllPublicationData!$A:$A,'Chart (% of Operations)'!$B81,AllPublicationData!$B:$B,'Chart (% of Operations)'!$C$5),IF(AND($C$6&lt;&gt;"Monthly",$C$5&lt;&gt;"NHS Scotland"),SUMIFS(AllPublicationData!H:H,AllPublicationData!$B:$B,'Chart (% of Operations)'!$C$5,AllPublicationData!$A:$A,"&gt;="&amp;'Chart (% of Operations)'!$B92,AllPublicationData!$A:$A,"&lt;="&amp;'Chart (% of Operations)'!$B81),IF(AND($C$6&lt;&gt;"Monthly",$C$5="NHS Scotland"),SUMIFS(AllPublicationData!H:H,AllPublicationData!$A:$A,"&lt;="&amp;'Chart (% of Operations)'!$B81,AllPublicationData!$A:$A,"&gt;="&amp;'Chart (% of Operations)'!$B92)))))</f>
        <v>9952</v>
      </c>
      <c r="G81" s="101">
        <f t="shared" si="0"/>
        <v>3.2732212219982043E-2</v>
      </c>
      <c r="H81" s="103">
        <f>IF(AND($C$6="Monthly", $C$5="NHS Scotland"),SUMIFS(AllPublicationData!I:I,AllPublicationData!$A:$A,'Chart (% of Operations)'!$B81),IF(AND($C$6="Monthly", $C$5&lt;&gt;"NHS Scotland"),SUMIFS(AllPublicationData!I:I,AllPublicationData!$A:$A,'Chart (% of Operations)'!$B81,AllPublicationData!$B:$B,'Chart (% of Operations)'!$C$5),IF(AND($C$6&lt;&gt;"Monthly",$C$5&lt;&gt;"NHS Scotland"),SUMIFS(AllPublicationData!I:I,AllPublicationData!$B:$B,'Chart (% of Operations)'!$C$5,AllPublicationData!$A:$A,"&lt;="&amp;'Chart (% of Operations)'!$B81,AllPublicationData!$A:$A,"&gt;="&amp;'Chart (% of Operations)'!$B92),IF(AND($C$6&lt;&gt;"Monthly",$C$5="NHS Scotland"),SUMIFS(AllPublicationData!I:I,AllPublicationData!$A:$A,"&lt;="&amp;'Chart (% of Operations)'!$B81,AllPublicationData!$A:$A,"&gt;="&amp;'Chart (% of Operations)'!$B92)))))</f>
        <v>7255</v>
      </c>
      <c r="I81" s="101">
        <f t="shared" ref="I81" si="145">H81/$C81</f>
        <v>2.3861756396299207E-2</v>
      </c>
      <c r="J81" s="103">
        <f>IF(AND($C$6="Monthly", $C$5="NHS Scotland"),SUMIFS(AllPublicationData!G:G,AllPublicationData!$A:$A,'Chart (% of Operations)'!$B81),IF(AND($C$6="Monthly", $C$5&lt;&gt;"NHS Scotland"),SUMIFS(AllPublicationData!G:G,AllPublicationData!$A:$A,'Chart (% of Operations)'!$B81,AllPublicationData!$B:$B,'Chart (% of Operations)'!$C$5),IF(AND($C$6&lt;&gt;"Monthly",$C$5&lt;&gt;"NHS Scotland"),SUMIFS(AllPublicationData!G:G,AllPublicationData!$B:$B,'Chart (% of Operations)'!$C$5,AllPublicationData!$A:$A,"&lt;="&amp;'Chart (% of Operations)'!$B81,AllPublicationData!$A:$A,"&gt;="&amp;'Chart (% of Operations)'!$B92),IF(AND($C$6&lt;&gt;"Monthly",$C$5="NHS Scotland"),SUMIFS(AllPublicationData!G:G,AllPublicationData!$A:$A,"&lt;="&amp;'Chart (% of Operations)'!$B81,AllPublicationData!$A:$A,"&gt;="&amp;'Chart (% of Operations)'!$B92)))))</f>
        <v>10134</v>
      </c>
      <c r="K81" s="101">
        <f t="shared" ref="K81" si="146">J81/$C81</f>
        <v>3.3330811760178658E-2</v>
      </c>
      <c r="L81" s="103">
        <f>IF(AND($C$6="Monthly", $C$5="NHS Scotland"),SUMIFS(AllPublicationData!J:J,AllPublicationData!$A:$A,'Chart (% of Operations)'!$B81),IF(AND($C$6="Monthly", $C$5&lt;&gt;"NHS Scotland"),SUMIFS(AllPublicationData!J:J,AllPublicationData!$A:$A,'Chart (% of Operations)'!$B81,AllPublicationData!$B:$B,'Chart (% of Operations)'!$C$5),IF(AND($C$6&lt;&gt;"Monthly",$C$5&lt;&gt;"NHS Scotland"),SUMIFS(AllPublicationData!J:J,AllPublicationData!$B:$B,'Chart (% of Operations)'!$C$5,AllPublicationData!$A:$A,"&lt;="&amp;'Chart (% of Operations)'!$B81,AllPublicationData!$A:$A,"&gt;="&amp;'Chart (% of Operations)'!$B92),IF(AND($C$6&lt;&gt;"Monthly",$C$5="NHS Scotland"),SUMIFS(AllPublicationData!J:J,AllPublicationData!$A:$A,"&lt;="&amp;'Chart (% of Operations)'!$B81,AllPublicationData!$A:$A,"&gt;="&amp;'Chart (% of Operations)'!$B92)))))</f>
        <v>1088</v>
      </c>
      <c r="M81" s="100">
        <f t="shared" ref="M81" si="147">L81/$C81</f>
        <v>3.5784412073292266E-3</v>
      </c>
    </row>
    <row r="82" spans="2:13" x14ac:dyDescent="0.35">
      <c r="B82" s="104">
        <v>43891</v>
      </c>
      <c r="C82" s="102">
        <f>IF(AND($C$6="Monthly", $C$5="NHS Scotland"),SUMIFS(AllPublicationData!$E:$E,AllPublicationData!$A:$A,'Chart (% of Operations)'!$B82),IF(AND($C$6="Monthly", $C$5&lt;&gt;"NHS Scotland"),SUMIFS(AllPublicationData!$E:$E,AllPublicationData!$A:$A,'Chart (% of Operations)'!$B82,AllPublicationData!$B:$B,'Chart (% of Operations)'!$C$5),IF(AND($C$6&lt;&gt;"Monthly",$C$5&lt;&gt;"NHS Scotland"),SUMIFS(AllPublicationData!$E:$E,AllPublicationData!$B:$B,'Chart (% of Operations)'!$C$5,AllPublicationData!$A:$A,"&lt;="&amp;'Chart (% of Operations)'!$B82,AllPublicationData!$A:$A,"&gt;="&amp;'Chart (% of Operations)'!$B93),IF(AND($C$6&lt;&gt;"Monthly",$C$5="NHS Scotland"),SUMIFS(AllPublicationData!$E:$E,AllPublicationData!$A:$A,"&lt;="&amp;'Chart (% of Operations)'!$B82,AllPublicationData!$A:$A,"&gt;="&amp;'Chart (% of Operations)'!$B93)))))</f>
        <v>327841</v>
      </c>
      <c r="D82" s="103">
        <f>IF(AND($C$6="Monthly", $C$5="NHS Scotland"),SUMIFS(AllPublicationData!F:F,AllPublicationData!$A:$A,'Chart (% of Operations)'!$B82),IF(AND($C$6="Monthly", $C$5&lt;&gt;"NHS Scotland"),SUMIFS(AllPublicationData!F:F,AllPublicationData!$A:$A,'Chart (% of Operations)'!$B82,AllPublicationData!$B:$B,'Chart (% of Operations)'!$C$5),IF(AND($C$6&lt;&gt;"Monthly",$C$5&lt;&gt;"NHS Scotland"),SUMIFS(AllPublicationData!F:F,AllPublicationData!$B:$B,'Chart (% of Operations)'!$C$5,AllPublicationData!$A:$A,"&lt;="&amp;'Chart (% of Operations)'!$B82,AllPublicationData!$A:$A,"&gt;="&amp;'Chart (% of Operations)'!$B93),IF(AND($C$6&lt;&gt;"Monthly",$C$5="NHS Scotland"),SUMIFS(AllPublicationData!F:F,AllPublicationData!$A:$A,"&lt;="&amp;'Chart (% of Operations)'!$B82,AllPublicationData!$A:$A,"&gt;="&amp;'Chart (% of Operations)'!$B93)))))</f>
        <v>30281</v>
      </c>
      <c r="E82" s="101">
        <f t="shared" si="0"/>
        <v>9.2364896397949009E-2</v>
      </c>
      <c r="F82" s="103">
        <f>IF(AND($C$6="Monthly", $C$5="NHS Scotland"),SUMIFS(AllPublicationData!H:H,AllPublicationData!$A:$A,'Chart (% of Operations)'!$B82),IF(AND($C$6="Monthly", $C$5&lt;&gt;"NHS Scotland"),SUMIFS(AllPublicationData!H:H,AllPublicationData!$A:$A,'Chart (% of Operations)'!$B82,AllPublicationData!$B:$B,'Chart (% of Operations)'!$C$5),IF(AND($C$6&lt;&gt;"Monthly",$C$5&lt;&gt;"NHS Scotland"),SUMIFS(AllPublicationData!H:H,AllPublicationData!$B:$B,'Chart (% of Operations)'!$C$5,AllPublicationData!$A:$A,"&gt;="&amp;'Chart (% of Operations)'!$B93,AllPublicationData!$A:$A,"&lt;="&amp;'Chart (% of Operations)'!$B82),IF(AND($C$6&lt;&gt;"Monthly",$C$5="NHS Scotland"),SUMIFS(AllPublicationData!H:H,AllPublicationData!$A:$A,"&lt;="&amp;'Chart (% of Operations)'!$B82,AllPublicationData!$A:$A,"&gt;="&amp;'Chart (% of Operations)'!$B93)))))</f>
        <v>10626</v>
      </c>
      <c r="G82" s="101">
        <f t="shared" si="0"/>
        <v>3.2412053403936665E-2</v>
      </c>
      <c r="H82" s="103">
        <f>IF(AND($C$6="Monthly", $C$5="NHS Scotland"),SUMIFS(AllPublicationData!I:I,AllPublicationData!$A:$A,'Chart (% of Operations)'!$B82),IF(AND($C$6="Monthly", $C$5&lt;&gt;"NHS Scotland"),SUMIFS(AllPublicationData!I:I,AllPublicationData!$A:$A,'Chart (% of Operations)'!$B82,AllPublicationData!$B:$B,'Chart (% of Operations)'!$C$5),IF(AND($C$6&lt;&gt;"Monthly",$C$5&lt;&gt;"NHS Scotland"),SUMIFS(AllPublicationData!I:I,AllPublicationData!$B:$B,'Chart (% of Operations)'!$C$5,AllPublicationData!$A:$A,"&lt;="&amp;'Chart (% of Operations)'!$B82,AllPublicationData!$A:$A,"&gt;="&amp;'Chart (% of Operations)'!$B93),IF(AND($C$6&lt;&gt;"Monthly",$C$5="NHS Scotland"),SUMIFS(AllPublicationData!I:I,AllPublicationData!$A:$A,"&lt;="&amp;'Chart (% of Operations)'!$B82,AllPublicationData!$A:$A,"&gt;="&amp;'Chart (% of Operations)'!$B93)))))</f>
        <v>7606</v>
      </c>
      <c r="I82" s="101">
        <f t="shared" ref="I82" si="148">H82/$C82</f>
        <v>2.3200270863009811E-2</v>
      </c>
      <c r="J82" s="103">
        <f>IF(AND($C$6="Monthly", $C$5="NHS Scotland"),SUMIFS(AllPublicationData!G:G,AllPublicationData!$A:$A,'Chart (% of Operations)'!$B82),IF(AND($C$6="Monthly", $C$5&lt;&gt;"NHS Scotland"),SUMIFS(AllPublicationData!G:G,AllPublicationData!$A:$A,'Chart (% of Operations)'!$B82,AllPublicationData!$B:$B,'Chart (% of Operations)'!$C$5),IF(AND($C$6&lt;&gt;"Monthly",$C$5&lt;&gt;"NHS Scotland"),SUMIFS(AllPublicationData!G:G,AllPublicationData!$B:$B,'Chart (% of Operations)'!$C$5,AllPublicationData!$A:$A,"&lt;="&amp;'Chart (% of Operations)'!$B82,AllPublicationData!$A:$A,"&gt;="&amp;'Chart (% of Operations)'!$B93),IF(AND($C$6&lt;&gt;"Monthly",$C$5="NHS Scotland"),SUMIFS(AllPublicationData!G:G,AllPublicationData!$A:$A,"&lt;="&amp;'Chart (% of Operations)'!$B82,AllPublicationData!$A:$A,"&gt;="&amp;'Chart (% of Operations)'!$B93)))))</f>
        <v>10931</v>
      </c>
      <c r="K82" s="101">
        <f t="shared" ref="K82" si="149">J82/$C82</f>
        <v>3.3342382435387889E-2</v>
      </c>
      <c r="L82" s="103">
        <f>IF(AND($C$6="Monthly", $C$5="NHS Scotland"),SUMIFS(AllPublicationData!J:J,AllPublicationData!$A:$A,'Chart (% of Operations)'!$B82),IF(AND($C$6="Monthly", $C$5&lt;&gt;"NHS Scotland"),SUMIFS(AllPublicationData!J:J,AllPublicationData!$A:$A,'Chart (% of Operations)'!$B82,AllPublicationData!$B:$B,'Chart (% of Operations)'!$C$5),IF(AND($C$6&lt;&gt;"Monthly",$C$5&lt;&gt;"NHS Scotland"),SUMIFS(AllPublicationData!J:J,AllPublicationData!$B:$B,'Chart (% of Operations)'!$C$5,AllPublicationData!$A:$A,"&lt;="&amp;'Chart (% of Operations)'!$B82,AllPublicationData!$A:$A,"&gt;="&amp;'Chart (% of Operations)'!$B93),IF(AND($C$6&lt;&gt;"Monthly",$C$5="NHS Scotland"),SUMIFS(AllPublicationData!J:J,AllPublicationData!$A:$A,"&lt;="&amp;'Chart (% of Operations)'!$B82,AllPublicationData!$A:$A,"&gt;="&amp;'Chart (% of Operations)'!$B93)))))</f>
        <v>1118</v>
      </c>
      <c r="M82" s="100">
        <f t="shared" ref="M82" si="150">L82/$C82</f>
        <v>3.4101896956146424E-3</v>
      </c>
    </row>
    <row r="83" spans="2:13" x14ac:dyDescent="0.35">
      <c r="B83" s="104">
        <v>43862</v>
      </c>
      <c r="C83" s="102">
        <f>IF(AND($C$6="Monthly", $C$5="NHS Scotland"),SUMIFS(AllPublicationData!$E:$E,AllPublicationData!$A:$A,'Chart (% of Operations)'!$B83),IF(AND($C$6="Monthly", $C$5&lt;&gt;"NHS Scotland"),SUMIFS(AllPublicationData!$E:$E,AllPublicationData!$A:$A,'Chart (% of Operations)'!$B83,AllPublicationData!$B:$B,'Chart (% of Operations)'!$C$5),IF(AND($C$6&lt;&gt;"Monthly",$C$5&lt;&gt;"NHS Scotland"),SUMIFS(AllPublicationData!$E:$E,AllPublicationData!$B:$B,'Chart (% of Operations)'!$C$5,AllPublicationData!$A:$A,"&lt;="&amp;'Chart (% of Operations)'!$B83,AllPublicationData!$A:$A,"&gt;="&amp;'Chart (% of Operations)'!$B94),IF(AND($C$6&lt;&gt;"Monthly",$C$5="NHS Scotland"),SUMIFS(AllPublicationData!$E:$E,AllPublicationData!$A:$A,"&lt;="&amp;'Chart (% of Operations)'!$B83,AllPublicationData!$A:$A,"&gt;="&amp;'Chart (% of Operations)'!$B94)))))</f>
        <v>337295</v>
      </c>
      <c r="D83" s="103">
        <f>IF(AND($C$6="Monthly", $C$5="NHS Scotland"),SUMIFS(AllPublicationData!F:F,AllPublicationData!$A:$A,'Chart (% of Operations)'!$B83),IF(AND($C$6="Monthly", $C$5&lt;&gt;"NHS Scotland"),SUMIFS(AllPublicationData!F:F,AllPublicationData!$A:$A,'Chart (% of Operations)'!$B83,AllPublicationData!$B:$B,'Chart (% of Operations)'!$C$5),IF(AND($C$6&lt;&gt;"Monthly",$C$5&lt;&gt;"NHS Scotland"),SUMIFS(AllPublicationData!F:F,AllPublicationData!$B:$B,'Chart (% of Operations)'!$C$5,AllPublicationData!$A:$A,"&lt;="&amp;'Chart (% of Operations)'!$B83,AllPublicationData!$A:$A,"&gt;="&amp;'Chart (% of Operations)'!$B94),IF(AND($C$6&lt;&gt;"Monthly",$C$5="NHS Scotland"),SUMIFS(AllPublicationData!F:F,AllPublicationData!$A:$A,"&lt;="&amp;'Chart (% of Operations)'!$B83,AllPublicationData!$A:$A,"&gt;="&amp;'Chart (% of Operations)'!$B94)))))</f>
        <v>29767</v>
      </c>
      <c r="E83" s="101">
        <f t="shared" si="0"/>
        <v>8.8252123512059175E-2</v>
      </c>
      <c r="F83" s="103">
        <f>IF(AND($C$6="Monthly", $C$5="NHS Scotland"),SUMIFS(AllPublicationData!H:H,AllPublicationData!$A:$A,'Chart (% of Operations)'!$B83),IF(AND($C$6="Monthly", $C$5&lt;&gt;"NHS Scotland"),SUMIFS(AllPublicationData!H:H,AllPublicationData!$A:$A,'Chart (% of Operations)'!$B83,AllPublicationData!$B:$B,'Chart (% of Operations)'!$C$5),IF(AND($C$6&lt;&gt;"Monthly",$C$5&lt;&gt;"NHS Scotland"),SUMIFS(AllPublicationData!H:H,AllPublicationData!$B:$B,'Chart (% of Operations)'!$C$5,AllPublicationData!$A:$A,"&gt;="&amp;'Chart (% of Operations)'!$B94,AllPublicationData!$A:$A,"&lt;="&amp;'Chart (% of Operations)'!$B83),IF(AND($C$6&lt;&gt;"Monthly",$C$5="NHS Scotland"),SUMIFS(AllPublicationData!H:H,AllPublicationData!$A:$A,"&lt;="&amp;'Chart (% of Operations)'!$B83,AllPublicationData!$A:$A,"&gt;="&amp;'Chart (% of Operations)'!$B94)))))</f>
        <v>10699</v>
      </c>
      <c r="G83" s="101">
        <f t="shared" si="0"/>
        <v>3.1720007708385838E-2</v>
      </c>
      <c r="H83" s="103">
        <f>IF(AND($C$6="Monthly", $C$5="NHS Scotland"),SUMIFS(AllPublicationData!I:I,AllPublicationData!$A:$A,'Chart (% of Operations)'!$B83),IF(AND($C$6="Monthly", $C$5&lt;&gt;"NHS Scotland"),SUMIFS(AllPublicationData!I:I,AllPublicationData!$A:$A,'Chart (% of Operations)'!$B83,AllPublicationData!$B:$B,'Chart (% of Operations)'!$C$5),IF(AND($C$6&lt;&gt;"Monthly",$C$5&lt;&gt;"NHS Scotland"),SUMIFS(AllPublicationData!I:I,AllPublicationData!$B:$B,'Chart (% of Operations)'!$C$5,AllPublicationData!$A:$A,"&lt;="&amp;'Chart (% of Operations)'!$B83,AllPublicationData!$A:$A,"&gt;="&amp;'Chart (% of Operations)'!$B94),IF(AND($C$6&lt;&gt;"Monthly",$C$5="NHS Scotland"),SUMIFS(AllPublicationData!I:I,AllPublicationData!$A:$A,"&lt;="&amp;'Chart (% of Operations)'!$B83,AllPublicationData!$A:$A,"&gt;="&amp;'Chart (% of Operations)'!$B94)))))</f>
        <v>6899</v>
      </c>
      <c r="I83" s="101">
        <f t="shared" ref="I83" si="151">H83/$C83</f>
        <v>2.0453905335092427E-2</v>
      </c>
      <c r="J83" s="103">
        <f>IF(AND($C$6="Monthly", $C$5="NHS Scotland"),SUMIFS(AllPublicationData!G:G,AllPublicationData!$A:$A,'Chart (% of Operations)'!$B83),IF(AND($C$6="Monthly", $C$5&lt;&gt;"NHS Scotland"),SUMIFS(AllPublicationData!G:G,AllPublicationData!$A:$A,'Chart (% of Operations)'!$B83,AllPublicationData!$B:$B,'Chart (% of Operations)'!$C$5),IF(AND($C$6&lt;&gt;"Monthly",$C$5&lt;&gt;"NHS Scotland"),SUMIFS(AllPublicationData!G:G,AllPublicationData!$B:$B,'Chart (% of Operations)'!$C$5,AllPublicationData!$A:$A,"&lt;="&amp;'Chart (% of Operations)'!$B83,AllPublicationData!$A:$A,"&gt;="&amp;'Chart (% of Operations)'!$B94),IF(AND($C$6&lt;&gt;"Monthly",$C$5="NHS Scotland"),SUMIFS(AllPublicationData!G:G,AllPublicationData!$A:$A,"&lt;="&amp;'Chart (% of Operations)'!$B83,AllPublicationData!$A:$A,"&gt;="&amp;'Chart (% of Operations)'!$B94)))))</f>
        <v>11047</v>
      </c>
      <c r="K83" s="101">
        <f t="shared" ref="K83" si="152">J83/$C83</f>
        <v>3.2751745504676917E-2</v>
      </c>
      <c r="L83" s="103">
        <f>IF(AND($C$6="Monthly", $C$5="NHS Scotland"),SUMIFS(AllPublicationData!J:J,AllPublicationData!$A:$A,'Chart (% of Operations)'!$B83),IF(AND($C$6="Monthly", $C$5&lt;&gt;"NHS Scotland"),SUMIFS(AllPublicationData!J:J,AllPublicationData!$A:$A,'Chart (% of Operations)'!$B83,AllPublicationData!$B:$B,'Chart (% of Operations)'!$C$5),IF(AND($C$6&lt;&gt;"Monthly",$C$5&lt;&gt;"NHS Scotland"),SUMIFS(AllPublicationData!J:J,AllPublicationData!$B:$B,'Chart (% of Operations)'!$C$5,AllPublicationData!$A:$A,"&lt;="&amp;'Chart (% of Operations)'!$B83,AllPublicationData!$A:$A,"&gt;="&amp;'Chart (% of Operations)'!$B94),IF(AND($C$6&lt;&gt;"Monthly",$C$5="NHS Scotland"),SUMIFS(AllPublicationData!J:J,AllPublicationData!$A:$A,"&lt;="&amp;'Chart (% of Operations)'!$B83,AllPublicationData!$A:$A,"&gt;="&amp;'Chart (% of Operations)'!$B94)))))</f>
        <v>1122</v>
      </c>
      <c r="M83" s="100">
        <f t="shared" ref="M83" si="153">L83/$C83</f>
        <v>3.3264649639040008E-3</v>
      </c>
    </row>
    <row r="84" spans="2:13" x14ac:dyDescent="0.35">
      <c r="B84" s="104">
        <v>43831</v>
      </c>
      <c r="C84" s="102">
        <f>IF(AND($C$6="Monthly", $C$5="NHS Scotland"),SUMIFS(AllPublicationData!$E:$E,AllPublicationData!$A:$A,'Chart (% of Operations)'!$B84),IF(AND($C$6="Monthly", $C$5&lt;&gt;"NHS Scotland"),SUMIFS(AllPublicationData!$E:$E,AllPublicationData!$A:$A,'Chart (% of Operations)'!$B84,AllPublicationData!$B:$B,'Chart (% of Operations)'!$C$5),IF(AND($C$6&lt;&gt;"Monthly",$C$5&lt;&gt;"NHS Scotland"),SUMIFS(AllPublicationData!$E:$E,AllPublicationData!$B:$B,'Chart (% of Operations)'!$C$5,AllPublicationData!$A:$A,"&lt;="&amp;'Chart (% of Operations)'!$B84,AllPublicationData!$A:$A,"&gt;="&amp;'Chart (% of Operations)'!$B95),IF(AND($C$6&lt;&gt;"Monthly",$C$5="NHS Scotland"),SUMIFS(AllPublicationData!$E:$E,AllPublicationData!$A:$A,"&lt;="&amp;'Chart (% of Operations)'!$B84,AllPublicationData!$A:$A,"&gt;="&amp;'Chart (% of Operations)'!$B95)))))</f>
        <v>337412</v>
      </c>
      <c r="D84" s="103">
        <f>IF(AND($C$6="Monthly", $C$5="NHS Scotland"),SUMIFS(AllPublicationData!F:F,AllPublicationData!$A:$A,'Chart (% of Operations)'!$B84),IF(AND($C$6="Monthly", $C$5&lt;&gt;"NHS Scotland"),SUMIFS(AllPublicationData!F:F,AllPublicationData!$A:$A,'Chart (% of Operations)'!$B84,AllPublicationData!$B:$B,'Chart (% of Operations)'!$C$5),IF(AND($C$6&lt;&gt;"Monthly",$C$5&lt;&gt;"NHS Scotland"),SUMIFS(AllPublicationData!F:F,AllPublicationData!$B:$B,'Chart (% of Operations)'!$C$5,AllPublicationData!$A:$A,"&lt;="&amp;'Chart (% of Operations)'!$B84,AllPublicationData!$A:$A,"&gt;="&amp;'Chart (% of Operations)'!$B95),IF(AND($C$6&lt;&gt;"Monthly",$C$5="NHS Scotland"),SUMIFS(AllPublicationData!F:F,AllPublicationData!$A:$A,"&lt;="&amp;'Chart (% of Operations)'!$B84,AllPublicationData!$A:$A,"&gt;="&amp;'Chart (% of Operations)'!$B95)))))</f>
        <v>29741</v>
      </c>
      <c r="E84" s="101">
        <f t="shared" si="0"/>
        <v>8.8144464334404232E-2</v>
      </c>
      <c r="F84" s="103">
        <f>IF(AND($C$6="Monthly", $C$5="NHS Scotland"),SUMIFS(AllPublicationData!H:H,AllPublicationData!$A:$A,'Chart (% of Operations)'!$B84),IF(AND($C$6="Monthly", $C$5&lt;&gt;"NHS Scotland"),SUMIFS(AllPublicationData!H:H,AllPublicationData!$A:$A,'Chart (% of Operations)'!$B84,AllPublicationData!$B:$B,'Chart (% of Operations)'!$C$5),IF(AND($C$6&lt;&gt;"Monthly",$C$5&lt;&gt;"NHS Scotland"),SUMIFS(AllPublicationData!H:H,AllPublicationData!$B:$B,'Chart (% of Operations)'!$C$5,AllPublicationData!$A:$A,"&gt;="&amp;'Chart (% of Operations)'!$B95,AllPublicationData!$A:$A,"&lt;="&amp;'Chart (% of Operations)'!$B84),IF(AND($C$6&lt;&gt;"Monthly",$C$5="NHS Scotland"),SUMIFS(AllPublicationData!H:H,AllPublicationData!$A:$A,"&lt;="&amp;'Chart (% of Operations)'!$B84,AllPublicationData!$A:$A,"&gt;="&amp;'Chart (% of Operations)'!$B95)))))</f>
        <v>10652</v>
      </c>
      <c r="G84" s="101">
        <f t="shared" si="0"/>
        <v>3.1569712991831943E-2</v>
      </c>
      <c r="H84" s="103">
        <f>IF(AND($C$6="Monthly", $C$5="NHS Scotland"),SUMIFS(AllPublicationData!I:I,AllPublicationData!$A:$A,'Chart (% of Operations)'!$B84),IF(AND($C$6="Monthly", $C$5&lt;&gt;"NHS Scotland"),SUMIFS(AllPublicationData!I:I,AllPublicationData!$A:$A,'Chart (% of Operations)'!$B84,AllPublicationData!$B:$B,'Chart (% of Operations)'!$C$5),IF(AND($C$6&lt;&gt;"Monthly",$C$5&lt;&gt;"NHS Scotland"),SUMIFS(AllPublicationData!I:I,AllPublicationData!$B:$B,'Chart (% of Operations)'!$C$5,AllPublicationData!$A:$A,"&lt;="&amp;'Chart (% of Operations)'!$B84,AllPublicationData!$A:$A,"&gt;="&amp;'Chart (% of Operations)'!$B95),IF(AND($C$6&lt;&gt;"Monthly",$C$5="NHS Scotland"),SUMIFS(AllPublicationData!I:I,AllPublicationData!$A:$A,"&lt;="&amp;'Chart (% of Operations)'!$B84,AllPublicationData!$A:$A,"&gt;="&amp;'Chart (% of Operations)'!$B95)))))</f>
        <v>6905</v>
      </c>
      <c r="I84" s="101">
        <f t="shared" ref="I84" si="154">H84/$C84</f>
        <v>2.046459521297405E-2</v>
      </c>
      <c r="J84" s="103">
        <f>IF(AND($C$6="Monthly", $C$5="NHS Scotland"),SUMIFS(AllPublicationData!G:G,AllPublicationData!$A:$A,'Chart (% of Operations)'!$B84),IF(AND($C$6="Monthly", $C$5&lt;&gt;"NHS Scotland"),SUMIFS(AllPublicationData!G:G,AllPublicationData!$A:$A,'Chart (% of Operations)'!$B84,AllPublicationData!$B:$B,'Chart (% of Operations)'!$C$5),IF(AND($C$6&lt;&gt;"Monthly",$C$5&lt;&gt;"NHS Scotland"),SUMIFS(AllPublicationData!G:G,AllPublicationData!$B:$B,'Chart (% of Operations)'!$C$5,AllPublicationData!$A:$A,"&lt;="&amp;'Chart (% of Operations)'!$B84,AllPublicationData!$A:$A,"&gt;="&amp;'Chart (% of Operations)'!$B95),IF(AND($C$6&lt;&gt;"Monthly",$C$5="NHS Scotland"),SUMIFS(AllPublicationData!G:G,AllPublicationData!$A:$A,"&lt;="&amp;'Chart (% of Operations)'!$B84,AllPublicationData!$A:$A,"&gt;="&amp;'Chart (% of Operations)'!$B95)))))</f>
        <v>11022</v>
      </c>
      <c r="K84" s="101">
        <f t="shared" ref="K84" si="155">J84/$C84</f>
        <v>3.2666295211788557E-2</v>
      </c>
      <c r="L84" s="103">
        <f>IF(AND($C$6="Monthly", $C$5="NHS Scotland"),SUMIFS(AllPublicationData!J:J,AllPublicationData!$A:$A,'Chart (% of Operations)'!$B84),IF(AND($C$6="Monthly", $C$5&lt;&gt;"NHS Scotland"),SUMIFS(AllPublicationData!J:J,AllPublicationData!$A:$A,'Chart (% of Operations)'!$B84,AllPublicationData!$B:$B,'Chart (% of Operations)'!$C$5),IF(AND($C$6&lt;&gt;"Monthly",$C$5&lt;&gt;"NHS Scotland"),SUMIFS(AllPublicationData!J:J,AllPublicationData!$B:$B,'Chart (% of Operations)'!$C$5,AllPublicationData!$A:$A,"&lt;="&amp;'Chart (% of Operations)'!$B84,AllPublicationData!$A:$A,"&gt;="&amp;'Chart (% of Operations)'!$B95),IF(AND($C$6&lt;&gt;"Monthly",$C$5="NHS Scotland"),SUMIFS(AllPublicationData!J:J,AllPublicationData!$A:$A,"&lt;="&amp;'Chart (% of Operations)'!$B84,AllPublicationData!$A:$A,"&gt;="&amp;'Chart (% of Operations)'!$B95)))))</f>
        <v>1162</v>
      </c>
      <c r="M84" s="100">
        <f t="shared" ref="M84" si="156">L84/$C84</f>
        <v>3.4438609178096807E-3</v>
      </c>
    </row>
    <row r="85" spans="2:13" x14ac:dyDescent="0.35">
      <c r="B85" s="104">
        <v>43800</v>
      </c>
      <c r="C85" s="102">
        <f>IF(AND($C$6="Monthly", $C$5="NHS Scotland"),SUMIFS(AllPublicationData!$E:$E,AllPublicationData!$A:$A,'Chart (% of Operations)'!$B85),IF(AND($C$6="Monthly", $C$5&lt;&gt;"NHS Scotland"),SUMIFS(AllPublicationData!$E:$E,AllPublicationData!$A:$A,'Chart (% of Operations)'!$B85,AllPublicationData!$B:$B,'Chart (% of Operations)'!$C$5),IF(AND($C$6&lt;&gt;"Monthly",$C$5&lt;&gt;"NHS Scotland"),SUMIFS(AllPublicationData!$E:$E,AllPublicationData!$B:$B,'Chart (% of Operations)'!$C$5,AllPublicationData!$A:$A,"&lt;="&amp;'Chart (% of Operations)'!$B85,AllPublicationData!$A:$A,"&gt;="&amp;'Chart (% of Operations)'!$B96),IF(AND($C$6&lt;&gt;"Monthly",$C$5="NHS Scotland"),SUMIFS(AllPublicationData!$E:$E,AllPublicationData!$A:$A,"&lt;="&amp;'Chart (% of Operations)'!$B85,AllPublicationData!$A:$A,"&gt;="&amp;'Chart (% of Operations)'!$B96)))))</f>
        <v>337820</v>
      </c>
      <c r="D85" s="103">
        <f>IF(AND($C$6="Monthly", $C$5="NHS Scotland"),SUMIFS(AllPublicationData!F:F,AllPublicationData!$A:$A,'Chart (% of Operations)'!$B85),IF(AND($C$6="Monthly", $C$5&lt;&gt;"NHS Scotland"),SUMIFS(AllPublicationData!F:F,AllPublicationData!$A:$A,'Chart (% of Operations)'!$B85,AllPublicationData!$B:$B,'Chart (% of Operations)'!$C$5),IF(AND($C$6&lt;&gt;"Monthly",$C$5&lt;&gt;"NHS Scotland"),SUMIFS(AllPublicationData!F:F,AllPublicationData!$B:$B,'Chart (% of Operations)'!$C$5,AllPublicationData!$A:$A,"&lt;="&amp;'Chart (% of Operations)'!$B85,AllPublicationData!$A:$A,"&gt;="&amp;'Chart (% of Operations)'!$B96),IF(AND($C$6&lt;&gt;"Monthly",$C$5="NHS Scotland"),SUMIFS(AllPublicationData!F:F,AllPublicationData!$A:$A,"&lt;="&amp;'Chart (% of Operations)'!$B85,AllPublicationData!$A:$A,"&gt;="&amp;'Chart (% of Operations)'!$B96)))))</f>
        <v>29779</v>
      </c>
      <c r="E85" s="101">
        <f t="shared" si="0"/>
        <v>8.8150494346101477E-2</v>
      </c>
      <c r="F85" s="103">
        <f>IF(AND($C$6="Monthly", $C$5="NHS Scotland"),SUMIFS(AllPublicationData!H:H,AllPublicationData!$A:$A,'Chart (% of Operations)'!$B85),IF(AND($C$6="Monthly", $C$5&lt;&gt;"NHS Scotland"),SUMIFS(AllPublicationData!H:H,AllPublicationData!$A:$A,'Chart (% of Operations)'!$B85,AllPublicationData!$B:$B,'Chart (% of Operations)'!$C$5),IF(AND($C$6&lt;&gt;"Monthly",$C$5&lt;&gt;"NHS Scotland"),SUMIFS(AllPublicationData!H:H,AllPublicationData!$B:$B,'Chart (% of Operations)'!$C$5,AllPublicationData!$A:$A,"&gt;="&amp;'Chart (% of Operations)'!$B96,AllPublicationData!$A:$A,"&lt;="&amp;'Chart (% of Operations)'!$B85),IF(AND($C$6&lt;&gt;"Monthly",$C$5="NHS Scotland"),SUMIFS(AllPublicationData!H:H,AllPublicationData!$A:$A,"&lt;="&amp;'Chart (% of Operations)'!$B85,AllPublicationData!$A:$A,"&gt;="&amp;'Chart (% of Operations)'!$B96)))))</f>
        <v>10727</v>
      </c>
      <c r="G85" s="101">
        <f t="shared" si="0"/>
        <v>3.1753596589899943E-2</v>
      </c>
      <c r="H85" s="103">
        <f>IF(AND($C$6="Monthly", $C$5="NHS Scotland"),SUMIFS(AllPublicationData!I:I,AllPublicationData!$A:$A,'Chart (% of Operations)'!$B85),IF(AND($C$6="Monthly", $C$5&lt;&gt;"NHS Scotland"),SUMIFS(AllPublicationData!I:I,AllPublicationData!$A:$A,'Chart (% of Operations)'!$B85,AllPublicationData!$B:$B,'Chart (% of Operations)'!$C$5),IF(AND($C$6&lt;&gt;"Monthly",$C$5&lt;&gt;"NHS Scotland"),SUMIFS(AllPublicationData!I:I,AllPublicationData!$B:$B,'Chart (% of Operations)'!$C$5,AllPublicationData!$A:$A,"&lt;="&amp;'Chart (% of Operations)'!$B85,AllPublicationData!$A:$A,"&gt;="&amp;'Chart (% of Operations)'!$B96),IF(AND($C$6&lt;&gt;"Monthly",$C$5="NHS Scotland"),SUMIFS(AllPublicationData!I:I,AllPublicationData!$A:$A,"&lt;="&amp;'Chart (% of Operations)'!$B85,AllPublicationData!$A:$A,"&gt;="&amp;'Chart (% of Operations)'!$B96)))))</f>
        <v>6802</v>
      </c>
      <c r="I85" s="101">
        <f t="shared" ref="I85" si="157">H85/$C85</f>
        <v>2.013498312710911E-2</v>
      </c>
      <c r="J85" s="103">
        <f>IF(AND($C$6="Monthly", $C$5="NHS Scotland"),SUMIFS(AllPublicationData!G:G,AllPublicationData!$A:$A,'Chart (% of Operations)'!$B85),IF(AND($C$6="Monthly", $C$5&lt;&gt;"NHS Scotland"),SUMIFS(AllPublicationData!G:G,AllPublicationData!$A:$A,'Chart (% of Operations)'!$B85,AllPublicationData!$B:$B,'Chart (% of Operations)'!$C$5),IF(AND($C$6&lt;&gt;"Monthly",$C$5&lt;&gt;"NHS Scotland"),SUMIFS(AllPublicationData!G:G,AllPublicationData!$B:$B,'Chart (% of Operations)'!$C$5,AllPublicationData!$A:$A,"&lt;="&amp;'Chart (% of Operations)'!$B85,AllPublicationData!$A:$A,"&gt;="&amp;'Chart (% of Operations)'!$B96),IF(AND($C$6&lt;&gt;"Monthly",$C$5="NHS Scotland"),SUMIFS(AllPublicationData!G:G,AllPublicationData!$A:$A,"&lt;="&amp;'Chart (% of Operations)'!$B85,AllPublicationData!$A:$A,"&gt;="&amp;'Chart (% of Operations)'!$B96)))))</f>
        <v>11075</v>
      </c>
      <c r="K85" s="101">
        <f t="shared" ref="K85" si="158">J85/$C85</f>
        <v>3.2783730980995796E-2</v>
      </c>
      <c r="L85" s="103">
        <f>IF(AND($C$6="Monthly", $C$5="NHS Scotland"),SUMIFS(AllPublicationData!J:J,AllPublicationData!$A:$A,'Chart (% of Operations)'!$B85),IF(AND($C$6="Monthly", $C$5&lt;&gt;"NHS Scotland"),SUMIFS(AllPublicationData!J:J,AllPublicationData!$A:$A,'Chart (% of Operations)'!$B85,AllPublicationData!$B:$B,'Chart (% of Operations)'!$C$5),IF(AND($C$6&lt;&gt;"Monthly",$C$5&lt;&gt;"NHS Scotland"),SUMIFS(AllPublicationData!J:J,AllPublicationData!$B:$B,'Chart (% of Operations)'!$C$5,AllPublicationData!$A:$A,"&lt;="&amp;'Chart (% of Operations)'!$B85,AllPublicationData!$A:$A,"&gt;="&amp;'Chart (% of Operations)'!$B96),IF(AND($C$6&lt;&gt;"Monthly",$C$5="NHS Scotland"),SUMIFS(AllPublicationData!J:J,AllPublicationData!$A:$A,"&lt;="&amp;'Chart (% of Operations)'!$B85,AllPublicationData!$A:$A,"&gt;="&amp;'Chart (% of Operations)'!$B96)))))</f>
        <v>1175</v>
      </c>
      <c r="M85" s="100">
        <f t="shared" ref="M85" si="159">L85/$C85</f>
        <v>3.4781836480966195E-3</v>
      </c>
    </row>
    <row r="86" spans="2:13" x14ac:dyDescent="0.35">
      <c r="B86" s="104">
        <v>43770</v>
      </c>
      <c r="C86" s="102">
        <f>IF(AND($C$6="Monthly", $C$5="NHS Scotland"),SUMIFS(AllPublicationData!$E:$E,AllPublicationData!$A:$A,'Chart (% of Operations)'!$B86),IF(AND($C$6="Monthly", $C$5&lt;&gt;"NHS Scotland"),SUMIFS(AllPublicationData!$E:$E,AllPublicationData!$A:$A,'Chart (% of Operations)'!$B86,AllPublicationData!$B:$B,'Chart (% of Operations)'!$C$5),IF(AND($C$6&lt;&gt;"Monthly",$C$5&lt;&gt;"NHS Scotland"),SUMIFS(AllPublicationData!$E:$E,AllPublicationData!$B:$B,'Chart (% of Operations)'!$C$5,AllPublicationData!$A:$A,"&lt;="&amp;'Chart (% of Operations)'!$B86,AllPublicationData!$A:$A,"&gt;="&amp;'Chart (% of Operations)'!$B97),IF(AND($C$6&lt;&gt;"Monthly",$C$5="NHS Scotland"),SUMIFS(AllPublicationData!$E:$E,AllPublicationData!$A:$A,"&lt;="&amp;'Chart (% of Operations)'!$B86,AllPublicationData!$A:$A,"&gt;="&amp;'Chart (% of Operations)'!$B97)))))</f>
        <v>336568</v>
      </c>
      <c r="D86" s="103">
        <f>IF(AND($C$6="Monthly", $C$5="NHS Scotland"),SUMIFS(AllPublicationData!F:F,AllPublicationData!$A:$A,'Chart (% of Operations)'!$B86),IF(AND($C$6="Monthly", $C$5&lt;&gt;"NHS Scotland"),SUMIFS(AllPublicationData!F:F,AllPublicationData!$A:$A,'Chart (% of Operations)'!$B86,AllPublicationData!$B:$B,'Chart (% of Operations)'!$C$5),IF(AND($C$6&lt;&gt;"Monthly",$C$5&lt;&gt;"NHS Scotland"),SUMIFS(AllPublicationData!F:F,AllPublicationData!$B:$B,'Chart (% of Operations)'!$C$5,AllPublicationData!$A:$A,"&lt;="&amp;'Chart (% of Operations)'!$B86,AllPublicationData!$A:$A,"&gt;="&amp;'Chart (% of Operations)'!$B97),IF(AND($C$6&lt;&gt;"Monthly",$C$5="NHS Scotland"),SUMIFS(AllPublicationData!F:F,AllPublicationData!$A:$A,"&lt;="&amp;'Chart (% of Operations)'!$B86,AllPublicationData!$A:$A,"&gt;="&amp;'Chart (% of Operations)'!$B97)))))</f>
        <v>29399</v>
      </c>
      <c r="E86" s="101">
        <f t="shared" si="0"/>
        <v>8.7349361793159178E-2</v>
      </c>
      <c r="F86" s="103">
        <f>IF(AND($C$6="Monthly", $C$5="NHS Scotland"),SUMIFS(AllPublicationData!H:H,AllPublicationData!$A:$A,'Chart (% of Operations)'!$B86),IF(AND($C$6="Monthly", $C$5&lt;&gt;"NHS Scotland"),SUMIFS(AllPublicationData!H:H,AllPublicationData!$A:$A,'Chart (% of Operations)'!$B86,AllPublicationData!$B:$B,'Chart (% of Operations)'!$C$5),IF(AND($C$6&lt;&gt;"Monthly",$C$5&lt;&gt;"NHS Scotland"),SUMIFS(AllPublicationData!H:H,AllPublicationData!$B:$B,'Chart (% of Operations)'!$C$5,AllPublicationData!$A:$A,"&gt;="&amp;'Chart (% of Operations)'!$B97,AllPublicationData!$A:$A,"&lt;="&amp;'Chart (% of Operations)'!$B86),IF(AND($C$6&lt;&gt;"Monthly",$C$5="NHS Scotland"),SUMIFS(AllPublicationData!H:H,AllPublicationData!$A:$A,"&lt;="&amp;'Chart (% of Operations)'!$B86,AllPublicationData!$A:$A,"&gt;="&amp;'Chart (% of Operations)'!$B97)))))</f>
        <v>10677</v>
      </c>
      <c r="G86" s="101">
        <f t="shared" si="0"/>
        <v>3.1723158470205126E-2</v>
      </c>
      <c r="H86" s="103">
        <f>IF(AND($C$6="Monthly", $C$5="NHS Scotland"),SUMIFS(AllPublicationData!I:I,AllPublicationData!$A:$A,'Chart (% of Operations)'!$B86),IF(AND($C$6="Monthly", $C$5&lt;&gt;"NHS Scotland"),SUMIFS(AllPublicationData!I:I,AllPublicationData!$A:$A,'Chart (% of Operations)'!$B86,AllPublicationData!$B:$B,'Chart (% of Operations)'!$C$5),IF(AND($C$6&lt;&gt;"Monthly",$C$5&lt;&gt;"NHS Scotland"),SUMIFS(AllPublicationData!I:I,AllPublicationData!$B:$B,'Chart (% of Operations)'!$C$5,AllPublicationData!$A:$A,"&lt;="&amp;'Chart (% of Operations)'!$B86,AllPublicationData!$A:$A,"&gt;="&amp;'Chart (% of Operations)'!$B97),IF(AND($C$6&lt;&gt;"Monthly",$C$5="NHS Scotland"),SUMIFS(AllPublicationData!I:I,AllPublicationData!$A:$A,"&lt;="&amp;'Chart (% of Operations)'!$B86,AllPublicationData!$A:$A,"&gt;="&amp;'Chart (% of Operations)'!$B97)))))</f>
        <v>6618</v>
      </c>
      <c r="I86" s="101">
        <f t="shared" ref="I86" si="160">H86/$C86</f>
        <v>1.9663188419576431E-2</v>
      </c>
      <c r="J86" s="103">
        <f>IF(AND($C$6="Monthly", $C$5="NHS Scotland"),SUMIFS(AllPublicationData!G:G,AllPublicationData!$A:$A,'Chart (% of Operations)'!$B86),IF(AND($C$6="Monthly", $C$5&lt;&gt;"NHS Scotland"),SUMIFS(AllPublicationData!G:G,AllPublicationData!$A:$A,'Chart (% of Operations)'!$B86,AllPublicationData!$B:$B,'Chart (% of Operations)'!$C$5),IF(AND($C$6&lt;&gt;"Monthly",$C$5&lt;&gt;"NHS Scotland"),SUMIFS(AllPublicationData!G:G,AllPublicationData!$B:$B,'Chart (% of Operations)'!$C$5,AllPublicationData!$A:$A,"&lt;="&amp;'Chart (% of Operations)'!$B86,AllPublicationData!$A:$A,"&gt;="&amp;'Chart (% of Operations)'!$B97),IF(AND($C$6&lt;&gt;"Monthly",$C$5="NHS Scotland"),SUMIFS(AllPublicationData!G:G,AllPublicationData!$A:$A,"&lt;="&amp;'Chart (% of Operations)'!$B86,AllPublicationData!$A:$A,"&gt;="&amp;'Chart (% of Operations)'!$B97)))))</f>
        <v>10950</v>
      </c>
      <c r="K86" s="101">
        <f t="shared" ref="K86" si="161">J86/$C86</f>
        <v>3.2534287276271064E-2</v>
      </c>
      <c r="L86" s="103">
        <f>IF(AND($C$6="Monthly", $C$5="NHS Scotland"),SUMIFS(AllPublicationData!J:J,AllPublicationData!$A:$A,'Chart (% of Operations)'!$B86),IF(AND($C$6="Monthly", $C$5&lt;&gt;"NHS Scotland"),SUMIFS(AllPublicationData!J:J,AllPublicationData!$A:$A,'Chart (% of Operations)'!$B86,AllPublicationData!$B:$B,'Chart (% of Operations)'!$C$5),IF(AND($C$6&lt;&gt;"Monthly",$C$5&lt;&gt;"NHS Scotland"),SUMIFS(AllPublicationData!J:J,AllPublicationData!$B:$B,'Chart (% of Operations)'!$C$5,AllPublicationData!$A:$A,"&lt;="&amp;'Chart (% of Operations)'!$B86,AllPublicationData!$A:$A,"&gt;="&amp;'Chart (% of Operations)'!$B97),IF(AND($C$6&lt;&gt;"Monthly",$C$5="NHS Scotland"),SUMIFS(AllPublicationData!J:J,AllPublicationData!$A:$A,"&lt;="&amp;'Chart (% of Operations)'!$B86,AllPublicationData!$A:$A,"&gt;="&amp;'Chart (% of Operations)'!$B97)))))</f>
        <v>1154</v>
      </c>
      <c r="M86" s="100">
        <f t="shared" ref="M86" si="162">L86/$C86</f>
        <v>3.428727627106558E-3</v>
      </c>
    </row>
    <row r="87" spans="2:13" x14ac:dyDescent="0.35">
      <c r="B87" s="104">
        <v>43739</v>
      </c>
      <c r="C87" s="102">
        <f>IF(AND($C$6="Monthly", $C$5="NHS Scotland"),SUMIFS(AllPublicationData!$E:$E,AllPublicationData!$A:$A,'Chart (% of Operations)'!$B87),IF(AND($C$6="Monthly", $C$5&lt;&gt;"NHS Scotland"),SUMIFS(AllPublicationData!$E:$E,AllPublicationData!$A:$A,'Chart (% of Operations)'!$B87,AllPublicationData!$B:$B,'Chart (% of Operations)'!$C$5),IF(AND($C$6&lt;&gt;"Monthly",$C$5&lt;&gt;"NHS Scotland"),SUMIFS(AllPublicationData!$E:$E,AllPublicationData!$B:$B,'Chart (% of Operations)'!$C$5,AllPublicationData!$A:$A,"&lt;="&amp;'Chart (% of Operations)'!$B87,AllPublicationData!$A:$A,"&gt;="&amp;'Chart (% of Operations)'!$B98),IF(AND($C$6&lt;&gt;"Monthly",$C$5="NHS Scotland"),SUMIFS(AllPublicationData!$E:$E,AllPublicationData!$A:$A,"&lt;="&amp;'Chart (% of Operations)'!$B87,AllPublicationData!$A:$A,"&gt;="&amp;'Chart (% of Operations)'!$B98)))))</f>
        <v>336357</v>
      </c>
      <c r="D87" s="103">
        <f>IF(AND($C$6="Monthly", $C$5="NHS Scotland"),SUMIFS(AllPublicationData!F:F,AllPublicationData!$A:$A,'Chart (% of Operations)'!$B87),IF(AND($C$6="Monthly", $C$5&lt;&gt;"NHS Scotland"),SUMIFS(AllPublicationData!F:F,AllPublicationData!$A:$A,'Chart (% of Operations)'!$B87,AllPublicationData!$B:$B,'Chart (% of Operations)'!$C$5),IF(AND($C$6&lt;&gt;"Monthly",$C$5&lt;&gt;"NHS Scotland"),SUMIFS(AllPublicationData!F:F,AllPublicationData!$B:$B,'Chart (% of Operations)'!$C$5,AllPublicationData!$A:$A,"&lt;="&amp;'Chart (% of Operations)'!$B87,AllPublicationData!$A:$A,"&gt;="&amp;'Chart (% of Operations)'!$B98),IF(AND($C$6&lt;&gt;"Monthly",$C$5="NHS Scotland"),SUMIFS(AllPublicationData!F:F,AllPublicationData!$A:$A,"&lt;="&amp;'Chart (% of Operations)'!$B87,AllPublicationData!$A:$A,"&gt;="&amp;'Chart (% of Operations)'!$B98)))))</f>
        <v>29602</v>
      </c>
      <c r="E87" s="101">
        <f t="shared" si="0"/>
        <v>8.8007682313732141E-2</v>
      </c>
      <c r="F87" s="103">
        <f>IF(AND($C$6="Monthly", $C$5="NHS Scotland"),SUMIFS(AllPublicationData!H:H,AllPublicationData!$A:$A,'Chart (% of Operations)'!$B87),IF(AND($C$6="Monthly", $C$5&lt;&gt;"NHS Scotland"),SUMIFS(AllPublicationData!H:H,AllPublicationData!$A:$A,'Chart (% of Operations)'!$B87,AllPublicationData!$B:$B,'Chart (% of Operations)'!$C$5),IF(AND($C$6&lt;&gt;"Monthly",$C$5&lt;&gt;"NHS Scotland"),SUMIFS(AllPublicationData!H:H,AllPublicationData!$B:$B,'Chart (% of Operations)'!$C$5,AllPublicationData!$A:$A,"&gt;="&amp;'Chart (% of Operations)'!$B98,AllPublicationData!$A:$A,"&lt;="&amp;'Chart (% of Operations)'!$B87),IF(AND($C$6&lt;&gt;"Monthly",$C$5="NHS Scotland"),SUMIFS(AllPublicationData!H:H,AllPublicationData!$A:$A,"&lt;="&amp;'Chart (% of Operations)'!$B87,AllPublicationData!$A:$A,"&gt;="&amp;'Chart (% of Operations)'!$B98)))))</f>
        <v>10686</v>
      </c>
      <c r="G87" s="101">
        <f t="shared" si="0"/>
        <v>3.1769815999072415E-2</v>
      </c>
      <c r="H87" s="103">
        <f>IF(AND($C$6="Monthly", $C$5="NHS Scotland"),SUMIFS(AllPublicationData!I:I,AllPublicationData!$A:$A,'Chart (% of Operations)'!$B87),IF(AND($C$6="Monthly", $C$5&lt;&gt;"NHS Scotland"),SUMIFS(AllPublicationData!I:I,AllPublicationData!$A:$A,'Chart (% of Operations)'!$B87,AllPublicationData!$B:$B,'Chart (% of Operations)'!$C$5),IF(AND($C$6&lt;&gt;"Monthly",$C$5&lt;&gt;"NHS Scotland"),SUMIFS(AllPublicationData!I:I,AllPublicationData!$B:$B,'Chart (% of Operations)'!$C$5,AllPublicationData!$A:$A,"&lt;="&amp;'Chart (% of Operations)'!$B87,AllPublicationData!$A:$A,"&gt;="&amp;'Chart (% of Operations)'!$B98),IF(AND($C$6&lt;&gt;"Monthly",$C$5="NHS Scotland"),SUMIFS(AllPublicationData!I:I,AllPublicationData!$A:$A,"&lt;="&amp;'Chart (% of Operations)'!$B87,AllPublicationData!$A:$A,"&gt;="&amp;'Chart (% of Operations)'!$B98)))))</f>
        <v>6890</v>
      </c>
      <c r="I87" s="101">
        <f t="shared" ref="I87" si="163">H87/$C87</f>
        <v>2.0484187931275401E-2</v>
      </c>
      <c r="J87" s="103">
        <f>IF(AND($C$6="Monthly", $C$5="NHS Scotland"),SUMIFS(AllPublicationData!G:G,AllPublicationData!$A:$A,'Chart (% of Operations)'!$B87),IF(AND($C$6="Monthly", $C$5&lt;&gt;"NHS Scotland"),SUMIFS(AllPublicationData!G:G,AllPublicationData!$A:$A,'Chart (% of Operations)'!$B87,AllPublicationData!$B:$B,'Chart (% of Operations)'!$C$5),IF(AND($C$6&lt;&gt;"Monthly",$C$5&lt;&gt;"NHS Scotland"),SUMIFS(AllPublicationData!G:G,AllPublicationData!$B:$B,'Chart (% of Operations)'!$C$5,AllPublicationData!$A:$A,"&lt;="&amp;'Chart (% of Operations)'!$B87,AllPublicationData!$A:$A,"&gt;="&amp;'Chart (% of Operations)'!$B98),IF(AND($C$6&lt;&gt;"Monthly",$C$5="NHS Scotland"),SUMIFS(AllPublicationData!G:G,AllPublicationData!$A:$A,"&lt;="&amp;'Chart (% of Operations)'!$B87,AllPublicationData!$A:$A,"&gt;="&amp;'Chart (% of Operations)'!$B98)))))</f>
        <v>10874</v>
      </c>
      <c r="K87" s="101">
        <f t="shared" ref="K87" si="164">J87/$C87</f>
        <v>3.2328745945528113E-2</v>
      </c>
      <c r="L87" s="103">
        <f>IF(AND($C$6="Monthly", $C$5="NHS Scotland"),SUMIFS(AllPublicationData!J:J,AllPublicationData!$A:$A,'Chart (% of Operations)'!$B87),IF(AND($C$6="Monthly", $C$5&lt;&gt;"NHS Scotland"),SUMIFS(AllPublicationData!J:J,AllPublicationData!$A:$A,'Chart (% of Operations)'!$B87,AllPublicationData!$B:$B,'Chart (% of Operations)'!$C$5),IF(AND($C$6&lt;&gt;"Monthly",$C$5&lt;&gt;"NHS Scotland"),SUMIFS(AllPublicationData!J:J,AllPublicationData!$B:$B,'Chart (% of Operations)'!$C$5,AllPublicationData!$A:$A,"&lt;="&amp;'Chart (% of Operations)'!$B87,AllPublicationData!$A:$A,"&gt;="&amp;'Chart (% of Operations)'!$B98),IF(AND($C$6&lt;&gt;"Monthly",$C$5="NHS Scotland"),SUMIFS(AllPublicationData!J:J,AllPublicationData!$A:$A,"&lt;="&amp;'Chart (% of Operations)'!$B87,AllPublicationData!$A:$A,"&gt;="&amp;'Chart (% of Operations)'!$B98)))))</f>
        <v>1152</v>
      </c>
      <c r="M87" s="100">
        <f t="shared" ref="M87" si="165">L87/$C87</f>
        <v>3.4249324378562065E-3</v>
      </c>
    </row>
    <row r="88" spans="2:13" x14ac:dyDescent="0.35">
      <c r="B88" s="104">
        <v>43709</v>
      </c>
      <c r="C88" s="102">
        <f>IF(AND($C$6="Monthly", $C$5="NHS Scotland"),SUMIFS(AllPublicationData!$E:$E,AllPublicationData!$A:$A,'Chart (% of Operations)'!$B88),IF(AND($C$6="Monthly", $C$5&lt;&gt;"NHS Scotland"),SUMIFS(AllPublicationData!$E:$E,AllPublicationData!$A:$A,'Chart (% of Operations)'!$B88,AllPublicationData!$B:$B,'Chart (% of Operations)'!$C$5),IF(AND($C$6&lt;&gt;"Monthly",$C$5&lt;&gt;"NHS Scotland"),SUMIFS(AllPublicationData!$E:$E,AllPublicationData!$B:$B,'Chart (% of Operations)'!$C$5,AllPublicationData!$A:$A,"&lt;="&amp;'Chart (% of Operations)'!$B88,AllPublicationData!$A:$A,"&gt;="&amp;'Chart (% of Operations)'!$B99),IF(AND($C$6&lt;&gt;"Monthly",$C$5="NHS Scotland"),SUMIFS(AllPublicationData!$E:$E,AllPublicationData!$A:$A,"&lt;="&amp;'Chart (% of Operations)'!$B88,AllPublicationData!$A:$A,"&gt;="&amp;'Chart (% of Operations)'!$B99)))))</f>
        <v>337777</v>
      </c>
      <c r="D88" s="103">
        <f>IF(AND($C$6="Monthly", $C$5="NHS Scotland"),SUMIFS(AllPublicationData!F:F,AllPublicationData!$A:$A,'Chart (% of Operations)'!$B88),IF(AND($C$6="Monthly", $C$5&lt;&gt;"NHS Scotland"),SUMIFS(AllPublicationData!F:F,AllPublicationData!$A:$A,'Chart (% of Operations)'!$B88,AllPublicationData!$B:$B,'Chart (% of Operations)'!$C$5),IF(AND($C$6&lt;&gt;"Monthly",$C$5&lt;&gt;"NHS Scotland"),SUMIFS(AllPublicationData!F:F,AllPublicationData!$B:$B,'Chart (% of Operations)'!$C$5,AllPublicationData!$A:$A,"&lt;="&amp;'Chart (% of Operations)'!$B88,AllPublicationData!$A:$A,"&gt;="&amp;'Chart (% of Operations)'!$B99),IF(AND($C$6&lt;&gt;"Monthly",$C$5="NHS Scotland"),SUMIFS(AllPublicationData!F:F,AllPublicationData!$A:$A,"&lt;="&amp;'Chart (% of Operations)'!$B88,AllPublicationData!$A:$A,"&gt;="&amp;'Chart (% of Operations)'!$B99)))))</f>
        <v>29723</v>
      </c>
      <c r="E88" s="101">
        <f t="shared" si="0"/>
        <v>8.7995926306409261E-2</v>
      </c>
      <c r="F88" s="103">
        <f>IF(AND($C$6="Monthly", $C$5="NHS Scotland"),SUMIFS(AllPublicationData!H:H,AllPublicationData!$A:$A,'Chart (% of Operations)'!$B88),IF(AND($C$6="Monthly", $C$5&lt;&gt;"NHS Scotland"),SUMIFS(AllPublicationData!H:H,AllPublicationData!$A:$A,'Chart (% of Operations)'!$B88,AllPublicationData!$B:$B,'Chart (% of Operations)'!$C$5),IF(AND($C$6&lt;&gt;"Monthly",$C$5&lt;&gt;"NHS Scotland"),SUMIFS(AllPublicationData!H:H,AllPublicationData!$B:$B,'Chart (% of Operations)'!$C$5,AllPublicationData!$A:$A,"&gt;="&amp;'Chart (% of Operations)'!$B99,AllPublicationData!$A:$A,"&lt;="&amp;'Chart (% of Operations)'!$B88),IF(AND($C$6&lt;&gt;"Monthly",$C$5="NHS Scotland"),SUMIFS(AllPublicationData!H:H,AllPublicationData!$A:$A,"&lt;="&amp;'Chart (% of Operations)'!$B88,AllPublicationData!$A:$A,"&gt;="&amp;'Chart (% of Operations)'!$B99)))))</f>
        <v>10762</v>
      </c>
      <c r="G88" s="101">
        <f t="shared" si="0"/>
        <v>3.1861257575264153E-2</v>
      </c>
      <c r="H88" s="103">
        <f>IF(AND($C$6="Monthly", $C$5="NHS Scotland"),SUMIFS(AllPublicationData!I:I,AllPublicationData!$A:$A,'Chart (% of Operations)'!$B88),IF(AND($C$6="Monthly", $C$5&lt;&gt;"NHS Scotland"),SUMIFS(AllPublicationData!I:I,AllPublicationData!$A:$A,'Chart (% of Operations)'!$B88,AllPublicationData!$B:$B,'Chart (% of Operations)'!$C$5),IF(AND($C$6&lt;&gt;"Monthly",$C$5&lt;&gt;"NHS Scotland"),SUMIFS(AllPublicationData!I:I,AllPublicationData!$B:$B,'Chart (% of Operations)'!$C$5,AllPublicationData!$A:$A,"&lt;="&amp;'Chart (% of Operations)'!$B88,AllPublicationData!$A:$A,"&gt;="&amp;'Chart (% of Operations)'!$B99),IF(AND($C$6&lt;&gt;"Monthly",$C$5="NHS Scotland"),SUMIFS(AllPublicationData!I:I,AllPublicationData!$A:$A,"&lt;="&amp;'Chart (% of Operations)'!$B88,AllPublicationData!$A:$A,"&gt;="&amp;'Chart (% of Operations)'!$B99)))))</f>
        <v>6930</v>
      </c>
      <c r="I88" s="101">
        <f t="shared" ref="I88" si="166">H88/$C88</f>
        <v>2.051649461034943E-2</v>
      </c>
      <c r="J88" s="103">
        <f>IF(AND($C$6="Monthly", $C$5="NHS Scotland"),SUMIFS(AllPublicationData!G:G,AllPublicationData!$A:$A,'Chart (% of Operations)'!$B88),IF(AND($C$6="Monthly", $C$5&lt;&gt;"NHS Scotland"),SUMIFS(AllPublicationData!G:G,AllPublicationData!$A:$A,'Chart (% of Operations)'!$B88,AllPublicationData!$B:$B,'Chart (% of Operations)'!$C$5),IF(AND($C$6&lt;&gt;"Monthly",$C$5&lt;&gt;"NHS Scotland"),SUMIFS(AllPublicationData!G:G,AllPublicationData!$B:$B,'Chart (% of Operations)'!$C$5,AllPublicationData!$A:$A,"&lt;="&amp;'Chart (% of Operations)'!$B88,AllPublicationData!$A:$A,"&gt;="&amp;'Chart (% of Operations)'!$B99),IF(AND($C$6&lt;&gt;"Monthly",$C$5="NHS Scotland"),SUMIFS(AllPublicationData!G:G,AllPublicationData!$A:$A,"&lt;="&amp;'Chart (% of Operations)'!$B88,AllPublicationData!$A:$A,"&gt;="&amp;'Chart (% of Operations)'!$B99)))))</f>
        <v>10829</v>
      </c>
      <c r="K88" s="101">
        <f t="shared" ref="K88" si="167">J88/$C88</f>
        <v>3.2059613295162194E-2</v>
      </c>
      <c r="L88" s="103">
        <f>IF(AND($C$6="Monthly", $C$5="NHS Scotland"),SUMIFS(AllPublicationData!J:J,AllPublicationData!$A:$A,'Chart (% of Operations)'!$B88),IF(AND($C$6="Monthly", $C$5&lt;&gt;"NHS Scotland"),SUMIFS(AllPublicationData!J:J,AllPublicationData!$A:$A,'Chart (% of Operations)'!$B88,AllPublicationData!$B:$B,'Chart (% of Operations)'!$C$5),IF(AND($C$6&lt;&gt;"Monthly",$C$5&lt;&gt;"NHS Scotland"),SUMIFS(AllPublicationData!J:J,AllPublicationData!$B:$B,'Chart (% of Operations)'!$C$5,AllPublicationData!$A:$A,"&lt;="&amp;'Chart (% of Operations)'!$B88,AllPublicationData!$A:$A,"&gt;="&amp;'Chart (% of Operations)'!$B99),IF(AND($C$6&lt;&gt;"Monthly",$C$5="NHS Scotland"),SUMIFS(AllPublicationData!J:J,AllPublicationData!$A:$A,"&lt;="&amp;'Chart (% of Operations)'!$B88,AllPublicationData!$A:$A,"&gt;="&amp;'Chart (% of Operations)'!$B99)))))</f>
        <v>1202</v>
      </c>
      <c r="M88" s="100">
        <f t="shared" ref="M88" si="168">L88/$C88</f>
        <v>3.5585608256334801E-3</v>
      </c>
    </row>
    <row r="89" spans="2:13" x14ac:dyDescent="0.35">
      <c r="B89" s="104">
        <v>43678</v>
      </c>
      <c r="C89" s="102">
        <f>IF(AND($C$6="Monthly", $C$5="NHS Scotland"),SUMIFS(AllPublicationData!$E:$E,AllPublicationData!$A:$A,'Chart (% of Operations)'!$B89),IF(AND($C$6="Monthly", $C$5&lt;&gt;"NHS Scotland"),SUMIFS(AllPublicationData!$E:$E,AllPublicationData!$A:$A,'Chart (% of Operations)'!$B89,AllPublicationData!$B:$B,'Chart (% of Operations)'!$C$5),IF(AND($C$6&lt;&gt;"Monthly",$C$5&lt;&gt;"NHS Scotland"),SUMIFS(AllPublicationData!$E:$E,AllPublicationData!$B:$B,'Chart (% of Operations)'!$C$5,AllPublicationData!$A:$A,"&lt;="&amp;'Chart (% of Operations)'!$B89,AllPublicationData!$A:$A,"&gt;="&amp;'Chart (% of Operations)'!$B100),IF(AND($C$6&lt;&gt;"Monthly",$C$5="NHS Scotland"),SUMIFS(AllPublicationData!$E:$E,AllPublicationData!$A:$A,"&lt;="&amp;'Chart (% of Operations)'!$B89,AllPublicationData!$A:$A,"&gt;="&amp;'Chart (% of Operations)'!$B100)))))</f>
        <v>336349</v>
      </c>
      <c r="D89" s="103">
        <f>IF(AND($C$6="Monthly", $C$5="NHS Scotland"),SUMIFS(AllPublicationData!F:F,AllPublicationData!$A:$A,'Chart (% of Operations)'!$B89),IF(AND($C$6="Monthly", $C$5&lt;&gt;"NHS Scotland"),SUMIFS(AllPublicationData!F:F,AllPublicationData!$A:$A,'Chart (% of Operations)'!$B89,AllPublicationData!$B:$B,'Chart (% of Operations)'!$C$5),IF(AND($C$6&lt;&gt;"Monthly",$C$5&lt;&gt;"NHS Scotland"),SUMIFS(AllPublicationData!F:F,AllPublicationData!$B:$B,'Chart (% of Operations)'!$C$5,AllPublicationData!$A:$A,"&lt;="&amp;'Chart (% of Operations)'!$B89,AllPublicationData!$A:$A,"&gt;="&amp;'Chart (% of Operations)'!$B100),IF(AND($C$6&lt;&gt;"Monthly",$C$5="NHS Scotland"),SUMIFS(AllPublicationData!F:F,AllPublicationData!$A:$A,"&lt;="&amp;'Chart (% of Operations)'!$B89,AllPublicationData!$A:$A,"&gt;="&amp;'Chart (% of Operations)'!$B100)))))</f>
        <v>29566</v>
      </c>
      <c r="E89" s="101">
        <f t="shared" si="0"/>
        <v>8.7902743876152448E-2</v>
      </c>
      <c r="F89" s="103">
        <f>IF(AND($C$6="Monthly", $C$5="NHS Scotland"),SUMIFS(AllPublicationData!H:H,AllPublicationData!$A:$A,'Chart (% of Operations)'!$B89),IF(AND($C$6="Monthly", $C$5&lt;&gt;"NHS Scotland"),SUMIFS(AllPublicationData!H:H,AllPublicationData!$A:$A,'Chart (% of Operations)'!$B89,AllPublicationData!$B:$B,'Chart (% of Operations)'!$C$5),IF(AND($C$6&lt;&gt;"Monthly",$C$5&lt;&gt;"NHS Scotland"),SUMIFS(AllPublicationData!H:H,AllPublicationData!$B:$B,'Chart (% of Operations)'!$C$5,AllPublicationData!$A:$A,"&gt;="&amp;'Chart (% of Operations)'!$B100,AllPublicationData!$A:$A,"&lt;="&amp;'Chart (% of Operations)'!$B89),IF(AND($C$6&lt;&gt;"Monthly",$C$5="NHS Scotland"),SUMIFS(AllPublicationData!H:H,AllPublicationData!$A:$A,"&lt;="&amp;'Chart (% of Operations)'!$B89,AllPublicationData!$A:$A,"&gt;="&amp;'Chart (% of Operations)'!$B100)))))</f>
        <v>10762</v>
      </c>
      <c r="G89" s="101">
        <f t="shared" si="0"/>
        <v>3.1996527416463257E-2</v>
      </c>
      <c r="H89" s="103">
        <f>IF(AND($C$6="Monthly", $C$5="NHS Scotland"),SUMIFS(AllPublicationData!I:I,AllPublicationData!$A:$A,'Chart (% of Operations)'!$B89),IF(AND($C$6="Monthly", $C$5&lt;&gt;"NHS Scotland"),SUMIFS(AllPublicationData!I:I,AllPublicationData!$A:$A,'Chart (% of Operations)'!$B89,AllPublicationData!$B:$B,'Chart (% of Operations)'!$C$5),IF(AND($C$6&lt;&gt;"Monthly",$C$5&lt;&gt;"NHS Scotland"),SUMIFS(AllPublicationData!I:I,AllPublicationData!$B:$B,'Chart (% of Operations)'!$C$5,AllPublicationData!$A:$A,"&lt;="&amp;'Chart (% of Operations)'!$B89,AllPublicationData!$A:$A,"&gt;="&amp;'Chart (% of Operations)'!$B100),IF(AND($C$6&lt;&gt;"Monthly",$C$5="NHS Scotland"),SUMIFS(AllPublicationData!I:I,AllPublicationData!$A:$A,"&lt;="&amp;'Chart (% of Operations)'!$B89,AllPublicationData!$A:$A,"&gt;="&amp;'Chart (% of Operations)'!$B100)))))</f>
        <v>6816</v>
      </c>
      <c r="I89" s="101">
        <f t="shared" ref="I89" si="169">H89/$C89</f>
        <v>2.0264665570582936E-2</v>
      </c>
      <c r="J89" s="103">
        <f>IF(AND($C$6="Monthly", $C$5="NHS Scotland"),SUMIFS(AllPublicationData!G:G,AllPublicationData!$A:$A,'Chart (% of Operations)'!$B89),IF(AND($C$6="Monthly", $C$5&lt;&gt;"NHS Scotland"),SUMIFS(AllPublicationData!G:G,AllPublicationData!$A:$A,'Chart (% of Operations)'!$B89,AllPublicationData!$B:$B,'Chart (% of Operations)'!$C$5),IF(AND($C$6&lt;&gt;"Monthly",$C$5&lt;&gt;"NHS Scotland"),SUMIFS(AllPublicationData!G:G,AllPublicationData!$B:$B,'Chart (% of Operations)'!$C$5,AllPublicationData!$A:$A,"&lt;="&amp;'Chart (% of Operations)'!$B89,AllPublicationData!$A:$A,"&gt;="&amp;'Chart (% of Operations)'!$B100),IF(AND($C$6&lt;&gt;"Monthly",$C$5="NHS Scotland"),SUMIFS(AllPublicationData!G:G,AllPublicationData!$A:$A,"&lt;="&amp;'Chart (% of Operations)'!$B89,AllPublicationData!$A:$A,"&gt;="&amp;'Chart (% of Operations)'!$B100)))))</f>
        <v>10798</v>
      </c>
      <c r="K89" s="101">
        <f t="shared" ref="K89" si="170">J89/$C89</f>
        <v>3.210355910081493E-2</v>
      </c>
      <c r="L89" s="103">
        <f>IF(AND($C$6="Monthly", $C$5="NHS Scotland"),SUMIFS(AllPublicationData!J:J,AllPublicationData!$A:$A,'Chart (% of Operations)'!$B89),IF(AND($C$6="Monthly", $C$5&lt;&gt;"NHS Scotland"),SUMIFS(AllPublicationData!J:J,AllPublicationData!$A:$A,'Chart (% of Operations)'!$B89,AllPublicationData!$B:$B,'Chart (% of Operations)'!$C$5),IF(AND($C$6&lt;&gt;"Monthly",$C$5&lt;&gt;"NHS Scotland"),SUMIFS(AllPublicationData!J:J,AllPublicationData!$B:$B,'Chart (% of Operations)'!$C$5,AllPublicationData!$A:$A,"&lt;="&amp;'Chart (% of Operations)'!$B89,AllPublicationData!$A:$A,"&gt;="&amp;'Chart (% of Operations)'!$B100),IF(AND($C$6&lt;&gt;"Monthly",$C$5="NHS Scotland"),SUMIFS(AllPublicationData!J:J,AllPublicationData!$A:$A,"&lt;="&amp;'Chart (% of Operations)'!$B89,AllPublicationData!$A:$A,"&gt;="&amp;'Chart (% of Operations)'!$B100)))))</f>
        <v>1190</v>
      </c>
      <c r="M89" s="100">
        <f t="shared" ref="M89" si="171">L89/$C89</f>
        <v>3.5379917882913284E-3</v>
      </c>
    </row>
    <row r="90" spans="2:13" x14ac:dyDescent="0.35">
      <c r="B90" s="104">
        <v>43647</v>
      </c>
      <c r="C90" s="102">
        <f>IF(AND($C$6="Monthly", $C$5="NHS Scotland"),SUMIFS(AllPublicationData!$E:$E,AllPublicationData!$A:$A,'Chart (% of Operations)'!$B90),IF(AND($C$6="Monthly", $C$5&lt;&gt;"NHS Scotland"),SUMIFS(AllPublicationData!$E:$E,AllPublicationData!$A:$A,'Chart (% of Operations)'!$B90,AllPublicationData!$B:$B,'Chart (% of Operations)'!$C$5),IF(AND($C$6&lt;&gt;"Monthly",$C$5&lt;&gt;"NHS Scotland"),SUMIFS(AllPublicationData!$E:$E,AllPublicationData!$B:$B,'Chart (% of Operations)'!$C$5,AllPublicationData!$A:$A,"&lt;="&amp;'Chart (% of Operations)'!$B90,AllPublicationData!$A:$A,"&gt;="&amp;'Chart (% of Operations)'!$B101),IF(AND($C$6&lt;&gt;"Monthly",$C$5="NHS Scotland"),SUMIFS(AllPublicationData!$E:$E,AllPublicationData!$A:$A,"&lt;="&amp;'Chart (% of Operations)'!$B90,AllPublicationData!$A:$A,"&gt;="&amp;'Chart (% of Operations)'!$B101)))))</f>
        <v>338632</v>
      </c>
      <c r="D90" s="103">
        <f>IF(AND($C$6="Monthly", $C$5="NHS Scotland"),SUMIFS(AllPublicationData!F:F,AllPublicationData!$A:$A,'Chart (% of Operations)'!$B90),IF(AND($C$6="Monthly", $C$5&lt;&gt;"NHS Scotland"),SUMIFS(AllPublicationData!F:F,AllPublicationData!$A:$A,'Chart (% of Operations)'!$B90,AllPublicationData!$B:$B,'Chart (% of Operations)'!$C$5),IF(AND($C$6&lt;&gt;"Monthly",$C$5&lt;&gt;"NHS Scotland"),SUMIFS(AllPublicationData!F:F,AllPublicationData!$B:$B,'Chart (% of Operations)'!$C$5,AllPublicationData!$A:$A,"&lt;="&amp;'Chart (% of Operations)'!$B90,AllPublicationData!$A:$A,"&gt;="&amp;'Chart (% of Operations)'!$B101),IF(AND($C$6&lt;&gt;"Monthly",$C$5="NHS Scotland"),SUMIFS(AllPublicationData!F:F,AllPublicationData!$A:$A,"&lt;="&amp;'Chart (% of Operations)'!$B90,AllPublicationData!$A:$A,"&gt;="&amp;'Chart (% of Operations)'!$B101)))))</f>
        <v>29824</v>
      </c>
      <c r="E90" s="101">
        <f t="shared" si="0"/>
        <v>8.8072007370833233E-2</v>
      </c>
      <c r="F90" s="103">
        <f>IF(AND($C$6="Monthly", $C$5="NHS Scotland"),SUMIFS(AllPublicationData!H:H,AllPublicationData!$A:$A,'Chart (% of Operations)'!$B90),IF(AND($C$6="Monthly", $C$5&lt;&gt;"NHS Scotland"),SUMIFS(AllPublicationData!H:H,AllPublicationData!$A:$A,'Chart (% of Operations)'!$B90,AllPublicationData!$B:$B,'Chart (% of Operations)'!$C$5),IF(AND($C$6&lt;&gt;"Monthly",$C$5&lt;&gt;"NHS Scotland"),SUMIFS(AllPublicationData!H:H,AllPublicationData!$B:$B,'Chart (% of Operations)'!$C$5,AllPublicationData!$A:$A,"&gt;="&amp;'Chart (% of Operations)'!$B101,AllPublicationData!$A:$A,"&lt;="&amp;'Chart (% of Operations)'!$B90),IF(AND($C$6&lt;&gt;"Monthly",$C$5="NHS Scotland"),SUMIFS(AllPublicationData!H:H,AllPublicationData!$A:$A,"&lt;="&amp;'Chart (% of Operations)'!$B90,AllPublicationData!$A:$A,"&gt;="&amp;'Chart (% of Operations)'!$B101)))))</f>
        <v>10891</v>
      </c>
      <c r="G90" s="101">
        <f t="shared" si="0"/>
        <v>3.2161756715254321E-2</v>
      </c>
      <c r="H90" s="103">
        <f>IF(AND($C$6="Monthly", $C$5="NHS Scotland"),SUMIFS(AllPublicationData!I:I,AllPublicationData!$A:$A,'Chart (% of Operations)'!$B90),IF(AND($C$6="Monthly", $C$5&lt;&gt;"NHS Scotland"),SUMIFS(AllPublicationData!I:I,AllPublicationData!$A:$A,'Chart (% of Operations)'!$B90,AllPublicationData!$B:$B,'Chart (% of Operations)'!$C$5),IF(AND($C$6&lt;&gt;"Monthly",$C$5&lt;&gt;"NHS Scotland"),SUMIFS(AllPublicationData!I:I,AllPublicationData!$B:$B,'Chart (% of Operations)'!$C$5,AllPublicationData!$A:$A,"&lt;="&amp;'Chart (% of Operations)'!$B90,AllPublicationData!$A:$A,"&gt;="&amp;'Chart (% of Operations)'!$B101),IF(AND($C$6&lt;&gt;"Monthly",$C$5="NHS Scotland"),SUMIFS(AllPublicationData!I:I,AllPublicationData!$A:$A,"&lt;="&amp;'Chart (% of Operations)'!$B90,AllPublicationData!$A:$A,"&gt;="&amp;'Chart (% of Operations)'!$B101)))))</f>
        <v>6843</v>
      </c>
      <c r="I90" s="101">
        <f t="shared" ref="I90" si="172">H90/$C90</f>
        <v>2.0207777174041437E-2</v>
      </c>
      <c r="J90" s="103">
        <f>IF(AND($C$6="Monthly", $C$5="NHS Scotland"),SUMIFS(AllPublicationData!G:G,AllPublicationData!$A:$A,'Chart (% of Operations)'!$B90),IF(AND($C$6="Monthly", $C$5&lt;&gt;"NHS Scotland"),SUMIFS(AllPublicationData!G:G,AllPublicationData!$A:$A,'Chart (% of Operations)'!$B90,AllPublicationData!$B:$B,'Chart (% of Operations)'!$C$5),IF(AND($C$6&lt;&gt;"Monthly",$C$5&lt;&gt;"NHS Scotland"),SUMIFS(AllPublicationData!G:G,AllPublicationData!$B:$B,'Chart (% of Operations)'!$C$5,AllPublicationData!$A:$A,"&lt;="&amp;'Chart (% of Operations)'!$B90,AllPublicationData!$A:$A,"&gt;="&amp;'Chart (% of Operations)'!$B101),IF(AND($C$6&lt;&gt;"Monthly",$C$5="NHS Scotland"),SUMIFS(AllPublicationData!G:G,AllPublicationData!$A:$A,"&lt;="&amp;'Chart (% of Operations)'!$B90,AllPublicationData!$A:$A,"&gt;="&amp;'Chart (% of Operations)'!$B101)))))</f>
        <v>10893</v>
      </c>
      <c r="K90" s="101">
        <f t="shared" ref="K90" si="173">J90/$C90</f>
        <v>3.2167662831628432E-2</v>
      </c>
      <c r="L90" s="103">
        <f>IF(AND($C$6="Monthly", $C$5="NHS Scotland"),SUMIFS(AllPublicationData!J:J,AllPublicationData!$A:$A,'Chart (% of Operations)'!$B90),IF(AND($C$6="Monthly", $C$5&lt;&gt;"NHS Scotland"),SUMIFS(AllPublicationData!J:J,AllPublicationData!$A:$A,'Chart (% of Operations)'!$B90,AllPublicationData!$B:$B,'Chart (% of Operations)'!$C$5),IF(AND($C$6&lt;&gt;"Monthly",$C$5&lt;&gt;"NHS Scotland"),SUMIFS(AllPublicationData!J:J,AllPublicationData!$B:$B,'Chart (% of Operations)'!$C$5,AllPublicationData!$A:$A,"&lt;="&amp;'Chart (% of Operations)'!$B90,AllPublicationData!$A:$A,"&gt;="&amp;'Chart (% of Operations)'!$B101),IF(AND($C$6&lt;&gt;"Monthly",$C$5="NHS Scotland"),SUMIFS(AllPublicationData!J:J,AllPublicationData!$A:$A,"&lt;="&amp;'Chart (% of Operations)'!$B90,AllPublicationData!$A:$A,"&gt;="&amp;'Chart (% of Operations)'!$B101)))))</f>
        <v>1197</v>
      </c>
      <c r="M90" s="100">
        <f t="shared" ref="M90" si="174">L90/$C90</f>
        <v>3.5348106499090456E-3</v>
      </c>
    </row>
    <row r="91" spans="2:13" x14ac:dyDescent="0.35">
      <c r="B91" s="104">
        <v>43617</v>
      </c>
      <c r="C91" s="102">
        <f>IF(AND($C$6="Monthly", $C$5="NHS Scotland"),SUMIFS(AllPublicationData!$E:$E,AllPublicationData!$A:$A,'Chart (% of Operations)'!$B91),IF(AND($C$6="Monthly", $C$5&lt;&gt;"NHS Scotland"),SUMIFS(AllPublicationData!$E:$E,AllPublicationData!$A:$A,'Chart (% of Operations)'!$B91,AllPublicationData!$B:$B,'Chart (% of Operations)'!$C$5),IF(AND($C$6&lt;&gt;"Monthly",$C$5&lt;&gt;"NHS Scotland"),SUMIFS(AllPublicationData!$E:$E,AllPublicationData!$B:$B,'Chart (% of Operations)'!$C$5,AllPublicationData!$A:$A,"&lt;="&amp;'Chart (% of Operations)'!$B91,AllPublicationData!$A:$A,"&gt;="&amp;'Chart (% of Operations)'!$B102),IF(AND($C$6&lt;&gt;"Monthly",$C$5="NHS Scotland"),SUMIFS(AllPublicationData!$E:$E,AllPublicationData!$A:$A,"&lt;="&amp;'Chart (% of Operations)'!$B91,AllPublicationData!$A:$A,"&gt;="&amp;'Chart (% of Operations)'!$B102)))))</f>
        <v>337946</v>
      </c>
      <c r="D91" s="103">
        <f>IF(AND($C$6="Monthly", $C$5="NHS Scotland"),SUMIFS(AllPublicationData!F:F,AllPublicationData!$A:$A,'Chart (% of Operations)'!$B91),IF(AND($C$6="Monthly", $C$5&lt;&gt;"NHS Scotland"),SUMIFS(AllPublicationData!F:F,AllPublicationData!$A:$A,'Chart (% of Operations)'!$B91,AllPublicationData!$B:$B,'Chart (% of Operations)'!$C$5),IF(AND($C$6&lt;&gt;"Monthly",$C$5&lt;&gt;"NHS Scotland"),SUMIFS(AllPublicationData!F:F,AllPublicationData!$B:$B,'Chart (% of Operations)'!$C$5,AllPublicationData!$A:$A,"&lt;="&amp;'Chart (% of Operations)'!$B91,AllPublicationData!$A:$A,"&gt;="&amp;'Chart (% of Operations)'!$B102),IF(AND($C$6&lt;&gt;"Monthly",$C$5="NHS Scotland"),SUMIFS(AllPublicationData!F:F,AllPublicationData!$A:$A,"&lt;="&amp;'Chart (% of Operations)'!$B91,AllPublicationData!$A:$A,"&gt;="&amp;'Chart (% of Operations)'!$B102)))))</f>
        <v>29890</v>
      </c>
      <c r="E91" s="101">
        <f t="shared" si="0"/>
        <v>8.8446083102034057E-2</v>
      </c>
      <c r="F91" s="103">
        <f>IF(AND($C$6="Monthly", $C$5="NHS Scotland"),SUMIFS(AllPublicationData!H:H,AllPublicationData!$A:$A,'Chart (% of Operations)'!$B91),IF(AND($C$6="Monthly", $C$5&lt;&gt;"NHS Scotland"),SUMIFS(AllPublicationData!H:H,AllPublicationData!$A:$A,'Chart (% of Operations)'!$B91,AllPublicationData!$B:$B,'Chart (% of Operations)'!$C$5),IF(AND($C$6&lt;&gt;"Monthly",$C$5&lt;&gt;"NHS Scotland"),SUMIFS(AllPublicationData!H:H,AllPublicationData!$B:$B,'Chart (% of Operations)'!$C$5,AllPublicationData!$A:$A,"&gt;="&amp;'Chart (% of Operations)'!$B102,AllPublicationData!$A:$A,"&lt;="&amp;'Chart (% of Operations)'!$B91),IF(AND($C$6&lt;&gt;"Monthly",$C$5="NHS Scotland"),SUMIFS(AllPublicationData!H:H,AllPublicationData!$A:$A,"&lt;="&amp;'Chart (% of Operations)'!$B91,AllPublicationData!$A:$A,"&gt;="&amp;'Chart (% of Operations)'!$B102)))))</f>
        <v>10826</v>
      </c>
      <c r="G91" s="101">
        <f t="shared" si="0"/>
        <v>3.2034703769241238E-2</v>
      </c>
      <c r="H91" s="103">
        <f>IF(AND($C$6="Monthly", $C$5="NHS Scotland"),SUMIFS(AllPublicationData!I:I,AllPublicationData!$A:$A,'Chart (% of Operations)'!$B91),IF(AND($C$6="Monthly", $C$5&lt;&gt;"NHS Scotland"),SUMIFS(AllPublicationData!I:I,AllPublicationData!$A:$A,'Chart (% of Operations)'!$B91,AllPublicationData!$B:$B,'Chart (% of Operations)'!$C$5),IF(AND($C$6&lt;&gt;"Monthly",$C$5&lt;&gt;"NHS Scotland"),SUMIFS(AllPublicationData!I:I,AllPublicationData!$B:$B,'Chart (% of Operations)'!$C$5,AllPublicationData!$A:$A,"&lt;="&amp;'Chart (% of Operations)'!$B91,AllPublicationData!$A:$A,"&gt;="&amp;'Chart (% of Operations)'!$B102),IF(AND($C$6&lt;&gt;"Monthly",$C$5="NHS Scotland"),SUMIFS(AllPublicationData!I:I,AllPublicationData!$A:$A,"&lt;="&amp;'Chart (% of Operations)'!$B91,AllPublicationData!$A:$A,"&gt;="&amp;'Chart (% of Operations)'!$B102)))))</f>
        <v>6839</v>
      </c>
      <c r="I91" s="101">
        <f t="shared" ref="I91" si="175">H91/$C91</f>
        <v>2.0236960934587184E-2</v>
      </c>
      <c r="J91" s="103">
        <f>IF(AND($C$6="Monthly", $C$5="NHS Scotland"),SUMIFS(AllPublicationData!G:G,AllPublicationData!$A:$A,'Chart (% of Operations)'!$B91),IF(AND($C$6="Monthly", $C$5&lt;&gt;"NHS Scotland"),SUMIFS(AllPublicationData!G:G,AllPublicationData!$A:$A,'Chart (% of Operations)'!$B91,AllPublicationData!$B:$B,'Chart (% of Operations)'!$C$5),IF(AND($C$6&lt;&gt;"Monthly",$C$5&lt;&gt;"NHS Scotland"),SUMIFS(AllPublicationData!G:G,AllPublicationData!$B:$B,'Chart (% of Operations)'!$C$5,AllPublicationData!$A:$A,"&lt;="&amp;'Chart (% of Operations)'!$B91,AllPublicationData!$A:$A,"&gt;="&amp;'Chart (% of Operations)'!$B102),IF(AND($C$6&lt;&gt;"Monthly",$C$5="NHS Scotland"),SUMIFS(AllPublicationData!G:G,AllPublicationData!$A:$A,"&lt;="&amp;'Chart (% of Operations)'!$B91,AllPublicationData!$A:$A,"&gt;="&amp;'Chart (% of Operations)'!$B102)))))</f>
        <v>11025</v>
      </c>
      <c r="K91" s="101">
        <f t="shared" ref="K91" si="176">J91/$C91</f>
        <v>3.2623555242553545E-2</v>
      </c>
      <c r="L91" s="103">
        <f>IF(AND($C$6="Monthly", $C$5="NHS Scotland"),SUMIFS(AllPublicationData!J:J,AllPublicationData!$A:$A,'Chart (% of Operations)'!$B91),IF(AND($C$6="Monthly", $C$5&lt;&gt;"NHS Scotland"),SUMIFS(AllPublicationData!J:J,AllPublicationData!$A:$A,'Chart (% of Operations)'!$B91,AllPublicationData!$B:$B,'Chart (% of Operations)'!$C$5),IF(AND($C$6&lt;&gt;"Monthly",$C$5&lt;&gt;"NHS Scotland"),SUMIFS(AllPublicationData!J:J,AllPublicationData!$B:$B,'Chart (% of Operations)'!$C$5,AllPublicationData!$A:$A,"&lt;="&amp;'Chart (% of Operations)'!$B91,AllPublicationData!$A:$A,"&gt;="&amp;'Chart (% of Operations)'!$B102),IF(AND($C$6&lt;&gt;"Monthly",$C$5="NHS Scotland"),SUMIFS(AllPublicationData!J:J,AllPublicationData!$A:$A,"&lt;="&amp;'Chart (% of Operations)'!$B91,AllPublicationData!$A:$A,"&gt;="&amp;'Chart (% of Operations)'!$B102)))))</f>
        <v>1200</v>
      </c>
      <c r="M91" s="100">
        <f t="shared" ref="M91" si="177">L91/$C91</f>
        <v>3.5508631556520863E-3</v>
      </c>
    </row>
    <row r="92" spans="2:13" x14ac:dyDescent="0.35">
      <c r="B92" s="104">
        <v>43586</v>
      </c>
      <c r="C92" s="102">
        <f>IF(AND($C$6="Monthly", $C$5="NHS Scotland"),SUMIFS(AllPublicationData!$E:$E,AllPublicationData!$A:$A,'Chart (% of Operations)'!$B92),IF(AND($C$6="Monthly", $C$5&lt;&gt;"NHS Scotland"),SUMIFS(AllPublicationData!$E:$E,AllPublicationData!$A:$A,'Chart (% of Operations)'!$B92,AllPublicationData!$B:$B,'Chart (% of Operations)'!$C$5),IF(AND($C$6&lt;&gt;"Monthly",$C$5&lt;&gt;"NHS Scotland"),SUMIFS(AllPublicationData!$E:$E,AllPublicationData!$B:$B,'Chart (% of Operations)'!$C$5,AllPublicationData!$A:$A,"&lt;="&amp;'Chart (% of Operations)'!$B92,AllPublicationData!$A:$A,"&gt;="&amp;'Chart (% of Operations)'!$B103),IF(AND($C$6&lt;&gt;"Monthly",$C$5="NHS Scotland"),SUMIFS(AllPublicationData!$E:$E,AllPublicationData!$A:$A,"&lt;="&amp;'Chart (% of Operations)'!$B92,AllPublicationData!$A:$A,"&gt;="&amp;'Chart (% of Operations)'!$B103)))))</f>
        <v>339260</v>
      </c>
      <c r="D92" s="103">
        <f>IF(AND($C$6="Monthly", $C$5="NHS Scotland"),SUMIFS(AllPublicationData!F:F,AllPublicationData!$A:$A,'Chart (% of Operations)'!$B92),IF(AND($C$6="Monthly", $C$5&lt;&gt;"NHS Scotland"),SUMIFS(AllPublicationData!F:F,AllPublicationData!$A:$A,'Chart (% of Operations)'!$B92,AllPublicationData!$B:$B,'Chart (% of Operations)'!$C$5),IF(AND($C$6&lt;&gt;"Monthly",$C$5&lt;&gt;"NHS Scotland"),SUMIFS(AllPublicationData!F:F,AllPublicationData!$B:$B,'Chart (% of Operations)'!$C$5,AllPublicationData!$A:$A,"&lt;="&amp;'Chart (% of Operations)'!$B92,AllPublicationData!$A:$A,"&gt;="&amp;'Chart (% of Operations)'!$B103),IF(AND($C$6&lt;&gt;"Monthly",$C$5="NHS Scotland"),SUMIFS(AllPublicationData!F:F,AllPublicationData!$A:$A,"&lt;="&amp;'Chart (% of Operations)'!$B92,AllPublicationData!$A:$A,"&gt;="&amp;'Chart (% of Operations)'!$B103)))))</f>
        <v>29820</v>
      </c>
      <c r="E92" s="101">
        <f t="shared" si="0"/>
        <v>8.7897187997406118E-2</v>
      </c>
      <c r="F92" s="103">
        <f>IF(AND($C$6="Monthly", $C$5="NHS Scotland"),SUMIFS(AllPublicationData!H:H,AllPublicationData!$A:$A,'Chart (% of Operations)'!$B92),IF(AND($C$6="Monthly", $C$5&lt;&gt;"NHS Scotland"),SUMIFS(AllPublicationData!H:H,AllPublicationData!$A:$A,'Chart (% of Operations)'!$B92,AllPublicationData!$B:$B,'Chart (% of Operations)'!$C$5),IF(AND($C$6&lt;&gt;"Monthly",$C$5&lt;&gt;"NHS Scotland"),SUMIFS(AllPublicationData!H:H,AllPublicationData!$B:$B,'Chart (% of Operations)'!$C$5,AllPublicationData!$A:$A,"&gt;="&amp;'Chart (% of Operations)'!$B103,AllPublicationData!$A:$A,"&lt;="&amp;'Chart (% of Operations)'!$B92),IF(AND($C$6&lt;&gt;"Monthly",$C$5="NHS Scotland"),SUMIFS(AllPublicationData!H:H,AllPublicationData!$A:$A,"&lt;="&amp;'Chart (% of Operations)'!$B92,AllPublicationData!$A:$A,"&gt;="&amp;'Chart (% of Operations)'!$B103)))))</f>
        <v>10888</v>
      </c>
      <c r="G92" s="101">
        <f t="shared" si="0"/>
        <v>3.209337970877793E-2</v>
      </c>
      <c r="H92" s="103">
        <f>IF(AND($C$6="Monthly", $C$5="NHS Scotland"),SUMIFS(AllPublicationData!I:I,AllPublicationData!$A:$A,'Chart (% of Operations)'!$B92),IF(AND($C$6="Monthly", $C$5&lt;&gt;"NHS Scotland"),SUMIFS(AllPublicationData!I:I,AllPublicationData!$A:$A,'Chart (% of Operations)'!$B92,AllPublicationData!$B:$B,'Chart (% of Operations)'!$C$5),IF(AND($C$6&lt;&gt;"Monthly",$C$5&lt;&gt;"NHS Scotland"),SUMIFS(AllPublicationData!I:I,AllPublicationData!$B:$B,'Chart (% of Operations)'!$C$5,AllPublicationData!$A:$A,"&lt;="&amp;'Chart (% of Operations)'!$B92,AllPublicationData!$A:$A,"&gt;="&amp;'Chart (% of Operations)'!$B103),IF(AND($C$6&lt;&gt;"Monthly",$C$5="NHS Scotland"),SUMIFS(AllPublicationData!I:I,AllPublicationData!$A:$A,"&lt;="&amp;'Chart (% of Operations)'!$B92,AllPublicationData!$A:$A,"&gt;="&amp;'Chart (% of Operations)'!$B103)))))</f>
        <v>6709</v>
      </c>
      <c r="I92" s="101">
        <f t="shared" ref="I92" si="178">H92/$C92</f>
        <v>1.9775393503507634E-2</v>
      </c>
      <c r="J92" s="103">
        <f>IF(AND($C$6="Monthly", $C$5="NHS Scotland"),SUMIFS(AllPublicationData!G:G,AllPublicationData!$A:$A,'Chart (% of Operations)'!$B92),IF(AND($C$6="Monthly", $C$5&lt;&gt;"NHS Scotland"),SUMIFS(AllPublicationData!G:G,AllPublicationData!$A:$A,'Chart (% of Operations)'!$B92,AllPublicationData!$B:$B,'Chart (% of Operations)'!$C$5),IF(AND($C$6&lt;&gt;"Monthly",$C$5&lt;&gt;"NHS Scotland"),SUMIFS(AllPublicationData!G:G,AllPublicationData!$B:$B,'Chart (% of Operations)'!$C$5,AllPublicationData!$A:$A,"&lt;="&amp;'Chart (% of Operations)'!$B92,AllPublicationData!$A:$A,"&gt;="&amp;'Chart (% of Operations)'!$B103),IF(AND($C$6&lt;&gt;"Monthly",$C$5="NHS Scotland"),SUMIFS(AllPublicationData!G:G,AllPublicationData!$A:$A,"&lt;="&amp;'Chart (% of Operations)'!$B92,AllPublicationData!$A:$A,"&gt;="&amp;'Chart (% of Operations)'!$B103)))))</f>
        <v>11033</v>
      </c>
      <c r="K92" s="101">
        <f t="shared" ref="K92" si="179">J92/$C92</f>
        <v>3.2520780522313268E-2</v>
      </c>
      <c r="L92" s="103">
        <f>IF(AND($C$6="Monthly", $C$5="NHS Scotland"),SUMIFS(AllPublicationData!J:J,AllPublicationData!$A:$A,'Chart (% of Operations)'!$B92),IF(AND($C$6="Monthly", $C$5&lt;&gt;"NHS Scotland"),SUMIFS(AllPublicationData!J:J,AllPublicationData!$A:$A,'Chart (% of Operations)'!$B92,AllPublicationData!$B:$B,'Chart (% of Operations)'!$C$5),IF(AND($C$6&lt;&gt;"Monthly",$C$5&lt;&gt;"NHS Scotland"),SUMIFS(AllPublicationData!J:J,AllPublicationData!$B:$B,'Chart (% of Operations)'!$C$5,AllPublicationData!$A:$A,"&lt;="&amp;'Chart (% of Operations)'!$B92,AllPublicationData!$A:$A,"&gt;="&amp;'Chart (% of Operations)'!$B103),IF(AND($C$6&lt;&gt;"Monthly",$C$5="NHS Scotland"),SUMIFS(AllPublicationData!J:J,AllPublicationData!$A:$A,"&lt;="&amp;'Chart (% of Operations)'!$B92,AllPublicationData!$A:$A,"&gt;="&amp;'Chart (% of Operations)'!$B103)))))</f>
        <v>1190</v>
      </c>
      <c r="M92" s="100">
        <f t="shared" ref="M92" si="180">L92/$C92</f>
        <v>3.5076342628072863E-3</v>
      </c>
    </row>
    <row r="93" spans="2:13" x14ac:dyDescent="0.35">
      <c r="B93" s="104">
        <v>43556</v>
      </c>
      <c r="C93" s="102">
        <f>IF(AND($C$6="Monthly", $C$5="NHS Scotland"),SUMIFS(AllPublicationData!$E:$E,AllPublicationData!$A:$A,'Chart (% of Operations)'!$B93),IF(AND($C$6="Monthly", $C$5&lt;&gt;"NHS Scotland"),SUMIFS(AllPublicationData!$E:$E,AllPublicationData!$A:$A,'Chart (% of Operations)'!$B93,AllPublicationData!$B:$B,'Chart (% of Operations)'!$C$5),IF(AND($C$6&lt;&gt;"Monthly",$C$5&lt;&gt;"NHS Scotland"),SUMIFS(AllPublicationData!$E:$E,AllPublicationData!$B:$B,'Chart (% of Operations)'!$C$5,AllPublicationData!$A:$A,"&lt;="&amp;'Chart (% of Operations)'!$B93,AllPublicationData!$A:$A,"&gt;="&amp;'Chart (% of Operations)'!$B104),IF(AND($C$6&lt;&gt;"Monthly",$C$5="NHS Scotland"),SUMIFS(AllPublicationData!$E:$E,AllPublicationData!$A:$A,"&lt;="&amp;'Chart (% of Operations)'!$B93,AllPublicationData!$A:$A,"&gt;="&amp;'Chart (% of Operations)'!$B104)))))</f>
        <v>340795</v>
      </c>
      <c r="D93" s="103">
        <f>IF(AND($C$6="Monthly", $C$5="NHS Scotland"),SUMIFS(AllPublicationData!F:F,AllPublicationData!$A:$A,'Chart (% of Operations)'!$B93),IF(AND($C$6="Monthly", $C$5&lt;&gt;"NHS Scotland"),SUMIFS(AllPublicationData!F:F,AllPublicationData!$A:$A,'Chart (% of Operations)'!$B93,AllPublicationData!$B:$B,'Chart (% of Operations)'!$C$5),IF(AND($C$6&lt;&gt;"Monthly",$C$5&lt;&gt;"NHS Scotland"),SUMIFS(AllPublicationData!F:F,AllPublicationData!$B:$B,'Chart (% of Operations)'!$C$5,AllPublicationData!$A:$A,"&lt;="&amp;'Chart (% of Operations)'!$B93,AllPublicationData!$A:$A,"&gt;="&amp;'Chart (% of Operations)'!$B104),IF(AND($C$6&lt;&gt;"Monthly",$C$5="NHS Scotland"),SUMIFS(AllPublicationData!F:F,AllPublicationData!$A:$A,"&lt;="&amp;'Chart (% of Operations)'!$B93,AllPublicationData!$A:$A,"&gt;="&amp;'Chart (% of Operations)'!$B104)))))</f>
        <v>29848</v>
      </c>
      <c r="E93" s="101">
        <f t="shared" si="0"/>
        <v>8.7583444592790383E-2</v>
      </c>
      <c r="F93" s="103">
        <f>IF(AND($C$6="Monthly", $C$5="NHS Scotland"),SUMIFS(AllPublicationData!H:H,AllPublicationData!$A:$A,'Chart (% of Operations)'!$B93),IF(AND($C$6="Monthly", $C$5&lt;&gt;"NHS Scotland"),SUMIFS(AllPublicationData!H:H,AllPublicationData!$A:$A,'Chart (% of Operations)'!$B93,AllPublicationData!$B:$B,'Chart (% of Operations)'!$C$5),IF(AND($C$6&lt;&gt;"Monthly",$C$5&lt;&gt;"NHS Scotland"),SUMIFS(AllPublicationData!H:H,AllPublicationData!$B:$B,'Chart (% of Operations)'!$C$5,AllPublicationData!$A:$A,"&gt;="&amp;'Chart (% of Operations)'!$B104,AllPublicationData!$A:$A,"&lt;="&amp;'Chart (% of Operations)'!$B93),IF(AND($C$6&lt;&gt;"Monthly",$C$5="NHS Scotland"),SUMIFS(AllPublicationData!H:H,AllPublicationData!$A:$A,"&lt;="&amp;'Chart (% of Operations)'!$B93,AllPublicationData!$A:$A,"&gt;="&amp;'Chart (% of Operations)'!$B104)))))</f>
        <v>10881</v>
      </c>
      <c r="G93" s="101">
        <f t="shared" si="0"/>
        <v>3.192828533282472E-2</v>
      </c>
      <c r="H93" s="103">
        <f>IF(AND($C$6="Monthly", $C$5="NHS Scotland"),SUMIFS(AllPublicationData!I:I,AllPublicationData!$A:$A,'Chart (% of Operations)'!$B93),IF(AND($C$6="Monthly", $C$5&lt;&gt;"NHS Scotland"),SUMIFS(AllPublicationData!I:I,AllPublicationData!$A:$A,'Chart (% of Operations)'!$B93,AllPublicationData!$B:$B,'Chart (% of Operations)'!$C$5),IF(AND($C$6&lt;&gt;"Monthly",$C$5&lt;&gt;"NHS Scotland"),SUMIFS(AllPublicationData!I:I,AllPublicationData!$B:$B,'Chart (% of Operations)'!$C$5,AllPublicationData!$A:$A,"&lt;="&amp;'Chart (% of Operations)'!$B93,AllPublicationData!$A:$A,"&gt;="&amp;'Chart (% of Operations)'!$B104),IF(AND($C$6&lt;&gt;"Monthly",$C$5="NHS Scotland"),SUMIFS(AllPublicationData!I:I,AllPublicationData!$A:$A,"&lt;="&amp;'Chart (% of Operations)'!$B93,AllPublicationData!$A:$A,"&gt;="&amp;'Chart (% of Operations)'!$B104)))))</f>
        <v>6698</v>
      </c>
      <c r="I93" s="101">
        <f t="shared" ref="I93" si="181">H93/$C93</f>
        <v>1.9654044220132338E-2</v>
      </c>
      <c r="J93" s="103">
        <f>IF(AND($C$6="Monthly", $C$5="NHS Scotland"),SUMIFS(AllPublicationData!G:G,AllPublicationData!$A:$A,'Chart (% of Operations)'!$B93),IF(AND($C$6="Monthly", $C$5&lt;&gt;"NHS Scotland"),SUMIFS(AllPublicationData!G:G,AllPublicationData!$A:$A,'Chart (% of Operations)'!$B93,AllPublicationData!$B:$B,'Chart (% of Operations)'!$C$5),IF(AND($C$6&lt;&gt;"Monthly",$C$5&lt;&gt;"NHS Scotland"),SUMIFS(AllPublicationData!G:G,AllPublicationData!$B:$B,'Chart (% of Operations)'!$C$5,AllPublicationData!$A:$A,"&lt;="&amp;'Chart (% of Operations)'!$B93,AllPublicationData!$A:$A,"&gt;="&amp;'Chart (% of Operations)'!$B104),IF(AND($C$6&lt;&gt;"Monthly",$C$5="NHS Scotland"),SUMIFS(AllPublicationData!G:G,AllPublicationData!$A:$A,"&lt;="&amp;'Chart (% of Operations)'!$B93,AllPublicationData!$A:$A,"&gt;="&amp;'Chart (% of Operations)'!$B104)))))</f>
        <v>11079</v>
      </c>
      <c r="K93" s="101">
        <f t="shared" ref="K93" si="182">J93/$C93</f>
        <v>3.2509279772297131E-2</v>
      </c>
      <c r="L93" s="103">
        <f>IF(AND($C$6="Monthly", $C$5="NHS Scotland"),SUMIFS(AllPublicationData!J:J,AllPublicationData!$A:$A,'Chart (% of Operations)'!$B93),IF(AND($C$6="Monthly", $C$5&lt;&gt;"NHS Scotland"),SUMIFS(AllPublicationData!J:J,AllPublicationData!$A:$A,'Chart (% of Operations)'!$B93,AllPublicationData!$B:$B,'Chart (% of Operations)'!$C$5),IF(AND($C$6&lt;&gt;"Monthly",$C$5&lt;&gt;"NHS Scotland"),SUMIFS(AllPublicationData!J:J,AllPublicationData!$B:$B,'Chart (% of Operations)'!$C$5,AllPublicationData!$A:$A,"&lt;="&amp;'Chart (% of Operations)'!$B93,AllPublicationData!$A:$A,"&gt;="&amp;'Chart (% of Operations)'!$B104),IF(AND($C$6&lt;&gt;"Monthly",$C$5="NHS Scotland"),SUMIFS(AllPublicationData!J:J,AllPublicationData!$A:$A,"&lt;="&amp;'Chart (% of Operations)'!$B93,AllPublicationData!$A:$A,"&gt;="&amp;'Chart (% of Operations)'!$B104)))))</f>
        <v>1190</v>
      </c>
      <c r="M93" s="100">
        <f t="shared" ref="M93" si="183">L93/$C93</f>
        <v>3.491835267536202E-3</v>
      </c>
    </row>
    <row r="94" spans="2:13" x14ac:dyDescent="0.35">
      <c r="B94" s="104">
        <v>43525</v>
      </c>
      <c r="C94" s="102">
        <f>IF(AND($C$6="Monthly", $C$5="NHS Scotland"),SUMIFS(AllPublicationData!$E:$E,AllPublicationData!$A:$A,'Chart (% of Operations)'!$B94),IF(AND($C$6="Monthly", $C$5&lt;&gt;"NHS Scotland"),SUMIFS(AllPublicationData!$E:$E,AllPublicationData!$A:$A,'Chart (% of Operations)'!$B94,AllPublicationData!$B:$B,'Chart (% of Operations)'!$C$5),IF(AND($C$6&lt;&gt;"Monthly",$C$5&lt;&gt;"NHS Scotland"),SUMIFS(AllPublicationData!$E:$E,AllPublicationData!$B:$B,'Chart (% of Operations)'!$C$5,AllPublicationData!$A:$A,"&lt;="&amp;'Chart (% of Operations)'!$B94,AllPublicationData!$A:$A,"&gt;="&amp;'Chart (% of Operations)'!$B105),IF(AND($C$6&lt;&gt;"Monthly",$C$5="NHS Scotland"),SUMIFS(AllPublicationData!$E:$E,AllPublicationData!$A:$A,"&lt;="&amp;'Chart (% of Operations)'!$B94,AllPublicationData!$A:$A,"&gt;="&amp;'Chart (% of Operations)'!$B105)))))</f>
        <v>340523</v>
      </c>
      <c r="D94" s="103">
        <f>IF(AND($C$6="Monthly", $C$5="NHS Scotland"),SUMIFS(AllPublicationData!F:F,AllPublicationData!$A:$A,'Chart (% of Operations)'!$B94),IF(AND($C$6="Monthly", $C$5&lt;&gt;"NHS Scotland"),SUMIFS(AllPublicationData!F:F,AllPublicationData!$A:$A,'Chart (% of Operations)'!$B94,AllPublicationData!$B:$B,'Chart (% of Operations)'!$C$5),IF(AND($C$6&lt;&gt;"Monthly",$C$5&lt;&gt;"NHS Scotland"),SUMIFS(AllPublicationData!F:F,AllPublicationData!$B:$B,'Chart (% of Operations)'!$C$5,AllPublicationData!$A:$A,"&lt;="&amp;'Chart (% of Operations)'!$B94,AllPublicationData!$A:$A,"&gt;="&amp;'Chart (% of Operations)'!$B105),IF(AND($C$6&lt;&gt;"Monthly",$C$5="NHS Scotland"),SUMIFS(AllPublicationData!F:F,AllPublicationData!$A:$A,"&lt;="&amp;'Chart (% of Operations)'!$B94,AllPublicationData!$A:$A,"&gt;="&amp;'Chart (% of Operations)'!$B105)))))</f>
        <v>29967</v>
      </c>
      <c r="E94" s="101">
        <f t="shared" si="0"/>
        <v>8.8002866179377012E-2</v>
      </c>
      <c r="F94" s="103">
        <f>IF(AND($C$6="Monthly", $C$5="NHS Scotland"),SUMIFS(AllPublicationData!H:H,AllPublicationData!$A:$A,'Chart (% of Operations)'!$B94),IF(AND($C$6="Monthly", $C$5&lt;&gt;"NHS Scotland"),SUMIFS(AllPublicationData!H:H,AllPublicationData!$A:$A,'Chart (% of Operations)'!$B94,AllPublicationData!$B:$B,'Chart (% of Operations)'!$C$5),IF(AND($C$6&lt;&gt;"Monthly",$C$5&lt;&gt;"NHS Scotland"),SUMIFS(AllPublicationData!H:H,AllPublicationData!$B:$B,'Chart (% of Operations)'!$C$5,AllPublicationData!$A:$A,"&gt;="&amp;'Chart (% of Operations)'!$B105,AllPublicationData!$A:$A,"&lt;="&amp;'Chart (% of Operations)'!$B94),IF(AND($C$6&lt;&gt;"Monthly",$C$5="NHS Scotland"),SUMIFS(AllPublicationData!H:H,AllPublicationData!$A:$A,"&lt;="&amp;'Chart (% of Operations)'!$B94,AllPublicationData!$A:$A,"&gt;="&amp;'Chart (% of Operations)'!$B105)))))</f>
        <v>10873</v>
      </c>
      <c r="G94" s="101">
        <f t="shared" si="0"/>
        <v>3.193029545728189E-2</v>
      </c>
      <c r="H94" s="103">
        <f>IF(AND($C$6="Monthly", $C$5="NHS Scotland"),SUMIFS(AllPublicationData!I:I,AllPublicationData!$A:$A,'Chart (% of Operations)'!$B94),IF(AND($C$6="Monthly", $C$5&lt;&gt;"NHS Scotland"),SUMIFS(AllPublicationData!I:I,AllPublicationData!$A:$A,'Chart (% of Operations)'!$B94,AllPublicationData!$B:$B,'Chart (% of Operations)'!$C$5),IF(AND($C$6&lt;&gt;"Monthly",$C$5&lt;&gt;"NHS Scotland"),SUMIFS(AllPublicationData!I:I,AllPublicationData!$B:$B,'Chart (% of Operations)'!$C$5,AllPublicationData!$A:$A,"&lt;="&amp;'Chart (% of Operations)'!$B94,AllPublicationData!$A:$A,"&gt;="&amp;'Chart (% of Operations)'!$B105),IF(AND($C$6&lt;&gt;"Monthly",$C$5="NHS Scotland"),SUMIFS(AllPublicationData!I:I,AllPublicationData!$A:$A,"&lt;="&amp;'Chart (% of Operations)'!$B94,AllPublicationData!$A:$A,"&gt;="&amp;'Chart (% of Operations)'!$B105)))))</f>
        <v>6793</v>
      </c>
      <c r="I94" s="101">
        <f t="shared" ref="I94" si="184">H94/$C94</f>
        <v>1.994872593040705E-2</v>
      </c>
      <c r="J94" s="103">
        <f>IF(AND($C$6="Monthly", $C$5="NHS Scotland"),SUMIFS(AllPublicationData!G:G,AllPublicationData!$A:$A,'Chart (% of Operations)'!$B94),IF(AND($C$6="Monthly", $C$5&lt;&gt;"NHS Scotland"),SUMIFS(AllPublicationData!G:G,AllPublicationData!$A:$A,'Chart (% of Operations)'!$B94,AllPublicationData!$B:$B,'Chart (% of Operations)'!$C$5),IF(AND($C$6&lt;&gt;"Monthly",$C$5&lt;&gt;"NHS Scotland"),SUMIFS(AllPublicationData!G:G,AllPublicationData!$B:$B,'Chart (% of Operations)'!$C$5,AllPublicationData!$A:$A,"&lt;="&amp;'Chart (% of Operations)'!$B94,AllPublicationData!$A:$A,"&gt;="&amp;'Chart (% of Operations)'!$B105),IF(AND($C$6&lt;&gt;"Monthly",$C$5="NHS Scotland"),SUMIFS(AllPublicationData!G:G,AllPublicationData!$A:$A,"&lt;="&amp;'Chart (% of Operations)'!$B94,AllPublicationData!$A:$A,"&gt;="&amp;'Chart (% of Operations)'!$B105)))))</f>
        <v>11108</v>
      </c>
      <c r="K94" s="101">
        <f t="shared" ref="K94" si="185">J94/$C94</f>
        <v>3.2620410368756299E-2</v>
      </c>
      <c r="L94" s="103">
        <f>IF(AND($C$6="Monthly", $C$5="NHS Scotland"),SUMIFS(AllPublicationData!J:J,AllPublicationData!$A:$A,'Chart (% of Operations)'!$B94),IF(AND($C$6="Monthly", $C$5&lt;&gt;"NHS Scotland"),SUMIFS(AllPublicationData!J:J,AllPublicationData!$A:$A,'Chart (% of Operations)'!$B94,AllPublicationData!$B:$B,'Chart (% of Operations)'!$C$5),IF(AND($C$6&lt;&gt;"Monthly",$C$5&lt;&gt;"NHS Scotland"),SUMIFS(AllPublicationData!J:J,AllPublicationData!$B:$B,'Chart (% of Operations)'!$C$5,AllPublicationData!$A:$A,"&lt;="&amp;'Chart (% of Operations)'!$B94,AllPublicationData!$A:$A,"&gt;="&amp;'Chart (% of Operations)'!$B105),IF(AND($C$6&lt;&gt;"Monthly",$C$5="NHS Scotland"),SUMIFS(AllPublicationData!J:J,AllPublicationData!$A:$A,"&lt;="&amp;'Chart (% of Operations)'!$B94,AllPublicationData!$A:$A,"&gt;="&amp;'Chart (% of Operations)'!$B105)))))</f>
        <v>1193</v>
      </c>
      <c r="M94" s="100">
        <f t="shared" ref="M94" si="186">L94/$C94</f>
        <v>3.5034344229317844E-3</v>
      </c>
    </row>
    <row r="95" spans="2:13" x14ac:dyDescent="0.35">
      <c r="B95" s="104">
        <v>43497</v>
      </c>
      <c r="C95" s="102">
        <f>IF(AND($C$6="Monthly", $C$5="NHS Scotland"),SUMIFS(AllPublicationData!$E:$E,AllPublicationData!$A:$A,'Chart (% of Operations)'!$B95),IF(AND($C$6="Monthly", $C$5&lt;&gt;"NHS Scotland"),SUMIFS(AllPublicationData!$E:$E,AllPublicationData!$A:$A,'Chart (% of Operations)'!$B95,AllPublicationData!$B:$B,'Chart (% of Operations)'!$C$5),IF(AND($C$6&lt;&gt;"Monthly",$C$5&lt;&gt;"NHS Scotland"),SUMIFS(AllPublicationData!$E:$E,AllPublicationData!$B:$B,'Chart (% of Operations)'!$C$5,AllPublicationData!$A:$A,"&lt;="&amp;'Chart (% of Operations)'!$B95,AllPublicationData!$A:$A,"&gt;="&amp;'Chart (% of Operations)'!$B106),IF(AND($C$6&lt;&gt;"Monthly",$C$5="NHS Scotland"),SUMIFS(AllPublicationData!$E:$E,AllPublicationData!$A:$A,"&lt;="&amp;'Chart (% of Operations)'!$B95,AllPublicationData!$A:$A,"&gt;="&amp;'Chart (% of Operations)'!$B106)))))</f>
        <v>339922</v>
      </c>
      <c r="D95" s="103">
        <f>IF(AND($C$6="Monthly", $C$5="NHS Scotland"),SUMIFS(AllPublicationData!F:F,AllPublicationData!$A:$A,'Chart (% of Operations)'!$B95),IF(AND($C$6="Monthly", $C$5&lt;&gt;"NHS Scotland"),SUMIFS(AllPublicationData!F:F,AllPublicationData!$A:$A,'Chart (% of Operations)'!$B95,AllPublicationData!$B:$B,'Chart (% of Operations)'!$C$5),IF(AND($C$6&lt;&gt;"Monthly",$C$5&lt;&gt;"NHS Scotland"),SUMIFS(AllPublicationData!F:F,AllPublicationData!$B:$B,'Chart (% of Operations)'!$C$5,AllPublicationData!$A:$A,"&lt;="&amp;'Chart (% of Operations)'!$B95,AllPublicationData!$A:$A,"&gt;="&amp;'Chart (% of Operations)'!$B106),IF(AND($C$6&lt;&gt;"Monthly",$C$5="NHS Scotland"),SUMIFS(AllPublicationData!F:F,AllPublicationData!$A:$A,"&lt;="&amp;'Chart (% of Operations)'!$B95,AllPublicationData!$A:$A,"&gt;="&amp;'Chart (% of Operations)'!$B106)))))</f>
        <v>31108</v>
      </c>
      <c r="E95" s="101">
        <f t="shared" si="0"/>
        <v>9.1515112290466633E-2</v>
      </c>
      <c r="F95" s="103">
        <f>IF(AND($C$6="Monthly", $C$5="NHS Scotland"),SUMIFS(AllPublicationData!H:H,AllPublicationData!$A:$A,'Chart (% of Operations)'!$B95),IF(AND($C$6="Monthly", $C$5&lt;&gt;"NHS Scotland"),SUMIFS(AllPublicationData!H:H,AllPublicationData!$A:$A,'Chart (% of Operations)'!$B95,AllPublicationData!$B:$B,'Chart (% of Operations)'!$C$5),IF(AND($C$6&lt;&gt;"Monthly",$C$5&lt;&gt;"NHS Scotland"),SUMIFS(AllPublicationData!H:H,AllPublicationData!$B:$B,'Chart (% of Operations)'!$C$5,AllPublicationData!$A:$A,"&gt;="&amp;'Chart (% of Operations)'!$B106,AllPublicationData!$A:$A,"&lt;="&amp;'Chart (% of Operations)'!$B95),IF(AND($C$6&lt;&gt;"Monthly",$C$5="NHS Scotland"),SUMIFS(AllPublicationData!H:H,AllPublicationData!$A:$A,"&lt;="&amp;'Chart (% of Operations)'!$B95,AllPublicationData!$A:$A,"&gt;="&amp;'Chart (% of Operations)'!$B106)))))</f>
        <v>10802</v>
      </c>
      <c r="G95" s="101">
        <f t="shared" si="0"/>
        <v>3.1777878454468965E-2</v>
      </c>
      <c r="H95" s="103">
        <f>IF(AND($C$6="Monthly", $C$5="NHS Scotland"),SUMIFS(AllPublicationData!I:I,AllPublicationData!$A:$A,'Chart (% of Operations)'!$B95),IF(AND($C$6="Monthly", $C$5&lt;&gt;"NHS Scotland"),SUMIFS(AllPublicationData!I:I,AllPublicationData!$A:$A,'Chart (% of Operations)'!$B95,AllPublicationData!$B:$B,'Chart (% of Operations)'!$C$5),IF(AND($C$6&lt;&gt;"Monthly",$C$5&lt;&gt;"NHS Scotland"),SUMIFS(AllPublicationData!I:I,AllPublicationData!$B:$B,'Chart (% of Operations)'!$C$5,AllPublicationData!$A:$A,"&lt;="&amp;'Chart (% of Operations)'!$B95,AllPublicationData!$A:$A,"&gt;="&amp;'Chart (% of Operations)'!$B106),IF(AND($C$6&lt;&gt;"Monthly",$C$5="NHS Scotland"),SUMIFS(AllPublicationData!I:I,AllPublicationData!$A:$A,"&lt;="&amp;'Chart (% of Operations)'!$B95,AllPublicationData!$A:$A,"&gt;="&amp;'Chart (% of Operations)'!$B106)))))</f>
        <v>7505</v>
      </c>
      <c r="I95" s="101">
        <f t="shared" ref="I95" si="187">H95/$C95</f>
        <v>2.2078594501091425E-2</v>
      </c>
      <c r="J95" s="103">
        <f>IF(AND($C$6="Monthly", $C$5="NHS Scotland"),SUMIFS(AllPublicationData!G:G,AllPublicationData!$A:$A,'Chart (% of Operations)'!$B95),IF(AND($C$6="Monthly", $C$5&lt;&gt;"NHS Scotland"),SUMIFS(AllPublicationData!G:G,AllPublicationData!$A:$A,'Chart (% of Operations)'!$B95,AllPublicationData!$B:$B,'Chart (% of Operations)'!$C$5),IF(AND($C$6&lt;&gt;"Monthly",$C$5&lt;&gt;"NHS Scotland"),SUMIFS(AllPublicationData!G:G,AllPublicationData!$B:$B,'Chart (% of Operations)'!$C$5,AllPublicationData!$A:$A,"&lt;="&amp;'Chart (% of Operations)'!$B95,AllPublicationData!$A:$A,"&gt;="&amp;'Chart (% of Operations)'!$B106),IF(AND($C$6&lt;&gt;"Monthly",$C$5="NHS Scotland"),SUMIFS(AllPublicationData!G:G,AllPublicationData!$A:$A,"&lt;="&amp;'Chart (% of Operations)'!$B95,AllPublicationData!$A:$A,"&gt;="&amp;'Chart (% of Operations)'!$B106)))))</f>
        <v>11296</v>
      </c>
      <c r="K95" s="101">
        <f t="shared" ref="K95" si="188">J95/$C95</f>
        <v>3.3231153029224351E-2</v>
      </c>
      <c r="L95" s="103">
        <f>IF(AND($C$6="Monthly", $C$5="NHS Scotland"),SUMIFS(AllPublicationData!J:J,AllPublicationData!$A:$A,'Chart (% of Operations)'!$B95),IF(AND($C$6="Monthly", $C$5&lt;&gt;"NHS Scotland"),SUMIFS(AllPublicationData!J:J,AllPublicationData!$A:$A,'Chart (% of Operations)'!$B95,AllPublicationData!$B:$B,'Chart (% of Operations)'!$C$5),IF(AND($C$6&lt;&gt;"Monthly",$C$5&lt;&gt;"NHS Scotland"),SUMIFS(AllPublicationData!J:J,AllPublicationData!$B:$B,'Chart (% of Operations)'!$C$5,AllPublicationData!$A:$A,"&lt;="&amp;'Chart (% of Operations)'!$B95,AllPublicationData!$A:$A,"&gt;="&amp;'Chart (% of Operations)'!$B106),IF(AND($C$6&lt;&gt;"Monthly",$C$5="NHS Scotland"),SUMIFS(AllPublicationData!J:J,AllPublicationData!$A:$A,"&lt;="&amp;'Chart (% of Operations)'!$B95,AllPublicationData!$A:$A,"&gt;="&amp;'Chart (% of Operations)'!$B106)))))</f>
        <v>1505</v>
      </c>
      <c r="M95" s="100">
        <f t="shared" ref="M95" si="189">L95/$C95</f>
        <v>4.4274863056818917E-3</v>
      </c>
    </row>
    <row r="96" spans="2:13" x14ac:dyDescent="0.35">
      <c r="B96" s="104">
        <v>43466</v>
      </c>
      <c r="C96" s="102">
        <f>IF(AND($C$6="Monthly", $C$5="NHS Scotland"),SUMIFS(AllPublicationData!$E:$E,AllPublicationData!$A:$A,'Chart (% of Operations)'!$B96),IF(AND($C$6="Monthly", $C$5&lt;&gt;"NHS Scotland"),SUMIFS(AllPublicationData!$E:$E,AllPublicationData!$A:$A,'Chart (% of Operations)'!$B96,AllPublicationData!$B:$B,'Chart (% of Operations)'!$C$5),IF(AND($C$6&lt;&gt;"Monthly",$C$5&lt;&gt;"NHS Scotland"),SUMIFS(AllPublicationData!$E:$E,AllPublicationData!$B:$B,'Chart (% of Operations)'!$C$5,AllPublicationData!$A:$A,"&lt;="&amp;'Chart (% of Operations)'!$B96,AllPublicationData!$A:$A,"&gt;="&amp;'Chart (% of Operations)'!$B107),IF(AND($C$6&lt;&gt;"Monthly",$C$5="NHS Scotland"),SUMIFS(AllPublicationData!$E:$E,AllPublicationData!$A:$A,"&lt;="&amp;'Chart (% of Operations)'!$B96,AllPublicationData!$A:$A,"&gt;="&amp;'Chart (% of Operations)'!$B107)))))</f>
        <v>338543</v>
      </c>
      <c r="D96" s="103">
        <f>IF(AND($C$6="Monthly", $C$5="NHS Scotland"),SUMIFS(AllPublicationData!F:F,AllPublicationData!$A:$A,'Chart (% of Operations)'!$B96),IF(AND($C$6="Monthly", $C$5&lt;&gt;"NHS Scotland"),SUMIFS(AllPublicationData!F:F,AllPublicationData!$A:$A,'Chart (% of Operations)'!$B96,AllPublicationData!$B:$B,'Chart (% of Operations)'!$C$5),IF(AND($C$6&lt;&gt;"Monthly",$C$5&lt;&gt;"NHS Scotland"),SUMIFS(AllPublicationData!F:F,AllPublicationData!$B:$B,'Chart (% of Operations)'!$C$5,AllPublicationData!$A:$A,"&lt;="&amp;'Chart (% of Operations)'!$B96,AllPublicationData!$A:$A,"&gt;="&amp;'Chart (% of Operations)'!$B107),IF(AND($C$6&lt;&gt;"Monthly",$C$5="NHS Scotland"),SUMIFS(AllPublicationData!F:F,AllPublicationData!$A:$A,"&lt;="&amp;'Chart (% of Operations)'!$B96,AllPublicationData!$A:$A,"&gt;="&amp;'Chart (% of Operations)'!$B107)))))</f>
        <v>31372</v>
      </c>
      <c r="E96" s="101">
        <f t="shared" si="0"/>
        <v>9.2667696570302743E-2</v>
      </c>
      <c r="F96" s="103">
        <f>IF(AND($C$6="Monthly", $C$5="NHS Scotland"),SUMIFS(AllPublicationData!H:H,AllPublicationData!$A:$A,'Chart (% of Operations)'!$B96),IF(AND($C$6="Monthly", $C$5&lt;&gt;"NHS Scotland"),SUMIFS(AllPublicationData!H:H,AllPublicationData!$A:$A,'Chart (% of Operations)'!$B96,AllPublicationData!$B:$B,'Chart (% of Operations)'!$C$5),IF(AND($C$6&lt;&gt;"Monthly",$C$5&lt;&gt;"NHS Scotland"),SUMIFS(AllPublicationData!H:H,AllPublicationData!$B:$B,'Chart (% of Operations)'!$C$5,AllPublicationData!$A:$A,"&gt;="&amp;'Chart (% of Operations)'!$B107,AllPublicationData!$A:$A,"&lt;="&amp;'Chart (% of Operations)'!$B96),IF(AND($C$6&lt;&gt;"Monthly",$C$5="NHS Scotland"),SUMIFS(AllPublicationData!H:H,AllPublicationData!$A:$A,"&lt;="&amp;'Chart (% of Operations)'!$B96,AllPublicationData!$A:$A,"&gt;="&amp;'Chart (% of Operations)'!$B107)))))</f>
        <v>10746</v>
      </c>
      <c r="G96" s="101">
        <f t="shared" si="0"/>
        <v>3.1741905754955793E-2</v>
      </c>
      <c r="H96" s="103">
        <f>IF(AND($C$6="Monthly", $C$5="NHS Scotland"),SUMIFS(AllPublicationData!I:I,AllPublicationData!$A:$A,'Chart (% of Operations)'!$B96),IF(AND($C$6="Monthly", $C$5&lt;&gt;"NHS Scotland"),SUMIFS(AllPublicationData!I:I,AllPublicationData!$A:$A,'Chart (% of Operations)'!$B96,AllPublicationData!$B:$B,'Chart (% of Operations)'!$C$5),IF(AND($C$6&lt;&gt;"Monthly",$C$5&lt;&gt;"NHS Scotland"),SUMIFS(AllPublicationData!I:I,AllPublicationData!$B:$B,'Chart (% of Operations)'!$C$5,AllPublicationData!$A:$A,"&lt;="&amp;'Chart (% of Operations)'!$B96,AllPublicationData!$A:$A,"&gt;="&amp;'Chart (% of Operations)'!$B107),IF(AND($C$6&lt;&gt;"Monthly",$C$5="NHS Scotland"),SUMIFS(AllPublicationData!I:I,AllPublicationData!$A:$A,"&lt;="&amp;'Chart (% of Operations)'!$B96,AllPublicationData!$A:$A,"&gt;="&amp;'Chart (% of Operations)'!$B107)))))</f>
        <v>7646</v>
      </c>
      <c r="I96" s="101">
        <f t="shared" ref="I96" si="190">H96/$C96</f>
        <v>2.2585018742080031E-2</v>
      </c>
      <c r="J96" s="103">
        <f>IF(AND($C$6="Monthly", $C$5="NHS Scotland"),SUMIFS(AllPublicationData!G:G,AllPublicationData!$A:$A,'Chart (% of Operations)'!$B96),IF(AND($C$6="Monthly", $C$5&lt;&gt;"NHS Scotland"),SUMIFS(AllPublicationData!G:G,AllPublicationData!$A:$A,'Chart (% of Operations)'!$B96,AllPublicationData!$B:$B,'Chart (% of Operations)'!$C$5),IF(AND($C$6&lt;&gt;"Monthly",$C$5&lt;&gt;"NHS Scotland"),SUMIFS(AllPublicationData!G:G,AllPublicationData!$B:$B,'Chart (% of Operations)'!$C$5,AllPublicationData!$A:$A,"&lt;="&amp;'Chart (% of Operations)'!$B96,AllPublicationData!$A:$A,"&gt;="&amp;'Chart (% of Operations)'!$B107),IF(AND($C$6&lt;&gt;"Monthly",$C$5="NHS Scotland"),SUMIFS(AllPublicationData!G:G,AllPublicationData!$A:$A,"&lt;="&amp;'Chart (% of Operations)'!$B96,AllPublicationData!$A:$A,"&gt;="&amp;'Chart (% of Operations)'!$B107)))))</f>
        <v>11401</v>
      </c>
      <c r="K96" s="101">
        <f t="shared" ref="K96" si="191">J96/$C96</f>
        <v>3.3676667365740834E-2</v>
      </c>
      <c r="L96" s="103">
        <f>IF(AND($C$6="Monthly", $C$5="NHS Scotland"),SUMIFS(AllPublicationData!J:J,AllPublicationData!$A:$A,'Chart (% of Operations)'!$B96),IF(AND($C$6="Monthly", $C$5&lt;&gt;"NHS Scotland"),SUMIFS(AllPublicationData!J:J,AllPublicationData!$A:$A,'Chart (% of Operations)'!$B96,AllPublicationData!$B:$B,'Chart (% of Operations)'!$C$5),IF(AND($C$6&lt;&gt;"Monthly",$C$5&lt;&gt;"NHS Scotland"),SUMIFS(AllPublicationData!J:J,AllPublicationData!$B:$B,'Chart (% of Operations)'!$C$5,AllPublicationData!$A:$A,"&lt;="&amp;'Chart (% of Operations)'!$B96,AllPublicationData!$A:$A,"&gt;="&amp;'Chart (% of Operations)'!$B107),IF(AND($C$6&lt;&gt;"Monthly",$C$5="NHS Scotland"),SUMIFS(AllPublicationData!J:J,AllPublicationData!$A:$A,"&lt;="&amp;'Chart (% of Operations)'!$B96,AllPublicationData!$A:$A,"&gt;="&amp;'Chart (% of Operations)'!$B107)))))</f>
        <v>1579</v>
      </c>
      <c r="M96" s="100">
        <f t="shared" ref="M96" si="192">L96/$C96</f>
        <v>4.6641047075260747E-3</v>
      </c>
    </row>
    <row r="97" spans="2:13" x14ac:dyDescent="0.35">
      <c r="B97" s="104">
        <v>43435</v>
      </c>
      <c r="C97" s="102">
        <f>IF(AND($C$6="Monthly", $C$5="NHS Scotland"),SUMIFS(AllPublicationData!$E:$E,AllPublicationData!$A:$A,'Chart (% of Operations)'!$B97),IF(AND($C$6="Monthly", $C$5&lt;&gt;"NHS Scotland"),SUMIFS(AllPublicationData!$E:$E,AllPublicationData!$A:$A,'Chart (% of Operations)'!$B97,AllPublicationData!$B:$B,'Chart (% of Operations)'!$C$5),IF(AND($C$6&lt;&gt;"Monthly",$C$5&lt;&gt;"NHS Scotland"),SUMIFS(AllPublicationData!$E:$E,AllPublicationData!$B:$B,'Chart (% of Operations)'!$C$5,AllPublicationData!$A:$A,"&lt;="&amp;'Chart (% of Operations)'!$B97,AllPublicationData!$A:$A,"&gt;="&amp;'Chart (% of Operations)'!$B108),IF(AND($C$6&lt;&gt;"Monthly",$C$5="NHS Scotland"),SUMIFS(AllPublicationData!$E:$E,AllPublicationData!$A:$A,"&lt;="&amp;'Chart (% of Operations)'!$B97,AllPublicationData!$A:$A,"&gt;="&amp;'Chart (% of Operations)'!$B108)))))</f>
        <v>337162</v>
      </c>
      <c r="D97" s="103">
        <f>IF(AND($C$6="Monthly", $C$5="NHS Scotland"),SUMIFS(AllPublicationData!F:F,AllPublicationData!$A:$A,'Chart (% of Operations)'!$B97),IF(AND($C$6="Monthly", $C$5&lt;&gt;"NHS Scotland"),SUMIFS(AllPublicationData!F:F,AllPublicationData!$A:$A,'Chart (% of Operations)'!$B97,AllPublicationData!$B:$B,'Chart (% of Operations)'!$C$5),IF(AND($C$6&lt;&gt;"Monthly",$C$5&lt;&gt;"NHS Scotland"),SUMIFS(AllPublicationData!F:F,AllPublicationData!$B:$B,'Chart (% of Operations)'!$C$5,AllPublicationData!$A:$A,"&lt;="&amp;'Chart (% of Operations)'!$B97,AllPublicationData!$A:$A,"&gt;="&amp;'Chart (% of Operations)'!$B108),IF(AND($C$6&lt;&gt;"Monthly",$C$5="NHS Scotland"),SUMIFS(AllPublicationData!F:F,AllPublicationData!$A:$A,"&lt;="&amp;'Chart (% of Operations)'!$B97,AllPublicationData!$A:$A,"&gt;="&amp;'Chart (% of Operations)'!$B108)))))</f>
        <v>32007</v>
      </c>
      <c r="E97" s="101">
        <f t="shared" ref="E97:G128" si="193">D97/$C97</f>
        <v>9.4930626820341563E-2</v>
      </c>
      <c r="F97" s="103">
        <f>IF(AND($C$6="Monthly", $C$5="NHS Scotland"),SUMIFS(AllPublicationData!H:H,AllPublicationData!$A:$A,'Chart (% of Operations)'!$B97),IF(AND($C$6="Monthly", $C$5&lt;&gt;"NHS Scotland"),SUMIFS(AllPublicationData!H:H,AllPublicationData!$A:$A,'Chart (% of Operations)'!$B97,AllPublicationData!$B:$B,'Chart (% of Operations)'!$C$5),IF(AND($C$6&lt;&gt;"Monthly",$C$5&lt;&gt;"NHS Scotland"),SUMIFS(AllPublicationData!H:H,AllPublicationData!$B:$B,'Chart (% of Operations)'!$C$5,AllPublicationData!$A:$A,"&gt;="&amp;'Chart (% of Operations)'!$B108,AllPublicationData!$A:$A,"&lt;="&amp;'Chart (% of Operations)'!$B97),IF(AND($C$6&lt;&gt;"Monthly",$C$5="NHS Scotland"),SUMIFS(AllPublicationData!H:H,AllPublicationData!$A:$A,"&lt;="&amp;'Chart (% of Operations)'!$B97,AllPublicationData!$A:$A,"&gt;="&amp;'Chart (% of Operations)'!$B108)))))</f>
        <v>10752</v>
      </c>
      <c r="G97" s="101">
        <f t="shared" si="193"/>
        <v>3.1889714736536144E-2</v>
      </c>
      <c r="H97" s="103">
        <f>IF(AND($C$6="Monthly", $C$5="NHS Scotland"),SUMIFS(AllPublicationData!I:I,AllPublicationData!$A:$A,'Chart (% of Operations)'!$B97),IF(AND($C$6="Monthly", $C$5&lt;&gt;"NHS Scotland"),SUMIFS(AllPublicationData!I:I,AllPublicationData!$A:$A,'Chart (% of Operations)'!$B97,AllPublicationData!$B:$B,'Chart (% of Operations)'!$C$5),IF(AND($C$6&lt;&gt;"Monthly",$C$5&lt;&gt;"NHS Scotland"),SUMIFS(AllPublicationData!I:I,AllPublicationData!$B:$B,'Chart (% of Operations)'!$C$5,AllPublicationData!$A:$A,"&lt;="&amp;'Chart (% of Operations)'!$B97,AllPublicationData!$A:$A,"&gt;="&amp;'Chart (% of Operations)'!$B108),IF(AND($C$6&lt;&gt;"Monthly",$C$5="NHS Scotland"),SUMIFS(AllPublicationData!I:I,AllPublicationData!$A:$A,"&lt;="&amp;'Chart (% of Operations)'!$B97,AllPublicationData!$A:$A,"&gt;="&amp;'Chart (% of Operations)'!$B108)))))</f>
        <v>8257</v>
      </c>
      <c r="I97" s="101">
        <f t="shared" ref="I97" si="194">H97/$C97</f>
        <v>2.4489711177416197E-2</v>
      </c>
      <c r="J97" s="103">
        <f>IF(AND($C$6="Monthly", $C$5="NHS Scotland"),SUMIFS(AllPublicationData!G:G,AllPublicationData!$A:$A,'Chart (% of Operations)'!$B97),IF(AND($C$6="Monthly", $C$5&lt;&gt;"NHS Scotland"),SUMIFS(AllPublicationData!G:G,AllPublicationData!$A:$A,'Chart (% of Operations)'!$B97,AllPublicationData!$B:$B,'Chart (% of Operations)'!$C$5),IF(AND($C$6&lt;&gt;"Monthly",$C$5&lt;&gt;"NHS Scotland"),SUMIFS(AllPublicationData!G:G,AllPublicationData!$B:$B,'Chart (% of Operations)'!$C$5,AllPublicationData!$A:$A,"&lt;="&amp;'Chart (% of Operations)'!$B97,AllPublicationData!$A:$A,"&gt;="&amp;'Chart (% of Operations)'!$B108),IF(AND($C$6&lt;&gt;"Monthly",$C$5="NHS Scotland"),SUMIFS(AllPublicationData!G:G,AllPublicationData!$A:$A,"&lt;="&amp;'Chart (% of Operations)'!$B97,AllPublicationData!$A:$A,"&gt;="&amp;'Chart (% of Operations)'!$B108)))))</f>
        <v>11454</v>
      </c>
      <c r="K97" s="101">
        <f t="shared" ref="K97" si="195">J97/$C97</f>
        <v>3.3971799906276509E-2</v>
      </c>
      <c r="L97" s="103">
        <f>IF(AND($C$6="Monthly", $C$5="NHS Scotland"),SUMIFS(AllPublicationData!J:J,AllPublicationData!$A:$A,'Chart (% of Operations)'!$B97),IF(AND($C$6="Monthly", $C$5&lt;&gt;"NHS Scotland"),SUMIFS(AllPublicationData!J:J,AllPublicationData!$A:$A,'Chart (% of Operations)'!$B97,AllPublicationData!$B:$B,'Chart (% of Operations)'!$C$5),IF(AND($C$6&lt;&gt;"Monthly",$C$5&lt;&gt;"NHS Scotland"),SUMIFS(AllPublicationData!J:J,AllPublicationData!$B:$B,'Chart (% of Operations)'!$C$5,AllPublicationData!$A:$A,"&lt;="&amp;'Chart (% of Operations)'!$B97,AllPublicationData!$A:$A,"&gt;="&amp;'Chart (% of Operations)'!$B108),IF(AND($C$6&lt;&gt;"Monthly",$C$5="NHS Scotland"),SUMIFS(AllPublicationData!J:J,AllPublicationData!$A:$A,"&lt;="&amp;'Chart (% of Operations)'!$B97,AllPublicationData!$A:$A,"&gt;="&amp;'Chart (% of Operations)'!$B108)))))</f>
        <v>1544</v>
      </c>
      <c r="M97" s="100">
        <f t="shared" ref="M97" si="196">L97/$C97</f>
        <v>4.5794010001127053E-3</v>
      </c>
    </row>
    <row r="98" spans="2:13" x14ac:dyDescent="0.35">
      <c r="B98" s="104">
        <v>43405</v>
      </c>
      <c r="C98" s="102">
        <f>IF(AND($C$6="Monthly", $C$5="NHS Scotland"),SUMIFS(AllPublicationData!$E:$E,AllPublicationData!$A:$A,'Chart (% of Operations)'!$B98),IF(AND($C$6="Monthly", $C$5&lt;&gt;"NHS Scotland"),SUMIFS(AllPublicationData!$E:$E,AllPublicationData!$A:$A,'Chart (% of Operations)'!$B98,AllPublicationData!$B:$B,'Chart (% of Operations)'!$C$5),IF(AND($C$6&lt;&gt;"Monthly",$C$5&lt;&gt;"NHS Scotland"),SUMIFS(AllPublicationData!$E:$E,AllPublicationData!$B:$B,'Chart (% of Operations)'!$C$5,AllPublicationData!$A:$A,"&lt;="&amp;'Chart (% of Operations)'!$B98,AllPublicationData!$A:$A,"&gt;="&amp;'Chart (% of Operations)'!$B109),IF(AND($C$6&lt;&gt;"Monthly",$C$5="NHS Scotland"),SUMIFS(AllPublicationData!$E:$E,AllPublicationData!$A:$A,"&lt;="&amp;'Chart (% of Operations)'!$B98,AllPublicationData!$A:$A,"&gt;="&amp;'Chart (% of Operations)'!$B109)))))</f>
        <v>337247</v>
      </c>
      <c r="D98" s="103">
        <f>IF(AND($C$6="Monthly", $C$5="NHS Scotland"),SUMIFS(AllPublicationData!F:F,AllPublicationData!$A:$A,'Chart (% of Operations)'!$B98),IF(AND($C$6="Monthly", $C$5&lt;&gt;"NHS Scotland"),SUMIFS(AllPublicationData!F:F,AllPublicationData!$A:$A,'Chart (% of Operations)'!$B98,AllPublicationData!$B:$B,'Chart (% of Operations)'!$C$5),IF(AND($C$6&lt;&gt;"Monthly",$C$5&lt;&gt;"NHS Scotland"),SUMIFS(AllPublicationData!F:F,AllPublicationData!$B:$B,'Chart (% of Operations)'!$C$5,AllPublicationData!$A:$A,"&lt;="&amp;'Chart (% of Operations)'!$B98,AllPublicationData!$A:$A,"&gt;="&amp;'Chart (% of Operations)'!$B109),IF(AND($C$6&lt;&gt;"Monthly",$C$5="NHS Scotland"),SUMIFS(AllPublicationData!F:F,AllPublicationData!$A:$A,"&lt;="&amp;'Chart (% of Operations)'!$B98,AllPublicationData!$A:$A,"&gt;="&amp;'Chart (% of Operations)'!$B109)))))</f>
        <v>32434</v>
      </c>
      <c r="E98" s="101">
        <f t="shared" si="193"/>
        <v>9.6172834747232747E-2</v>
      </c>
      <c r="F98" s="103">
        <f>IF(AND($C$6="Monthly", $C$5="NHS Scotland"),SUMIFS(AllPublicationData!H:H,AllPublicationData!$A:$A,'Chart (% of Operations)'!$B98),IF(AND($C$6="Monthly", $C$5&lt;&gt;"NHS Scotland"),SUMIFS(AllPublicationData!H:H,AllPublicationData!$A:$A,'Chart (% of Operations)'!$B98,AllPublicationData!$B:$B,'Chart (% of Operations)'!$C$5),IF(AND($C$6&lt;&gt;"Monthly",$C$5&lt;&gt;"NHS Scotland"),SUMIFS(AllPublicationData!H:H,AllPublicationData!$B:$B,'Chart (% of Operations)'!$C$5,AllPublicationData!$A:$A,"&gt;="&amp;'Chart (% of Operations)'!$B109,AllPublicationData!$A:$A,"&lt;="&amp;'Chart (% of Operations)'!$B98),IF(AND($C$6&lt;&gt;"Monthly",$C$5="NHS Scotland"),SUMIFS(AllPublicationData!H:H,AllPublicationData!$A:$A,"&lt;="&amp;'Chart (% of Operations)'!$B98,AllPublicationData!$A:$A,"&gt;="&amp;'Chart (% of Operations)'!$B109)))))</f>
        <v>10778</v>
      </c>
      <c r="G98" s="101">
        <f t="shared" si="193"/>
        <v>3.1958772057275528E-2</v>
      </c>
      <c r="H98" s="103">
        <f>IF(AND($C$6="Monthly", $C$5="NHS Scotland"),SUMIFS(AllPublicationData!I:I,AllPublicationData!$A:$A,'Chart (% of Operations)'!$B98),IF(AND($C$6="Monthly", $C$5&lt;&gt;"NHS Scotland"),SUMIFS(AllPublicationData!I:I,AllPublicationData!$A:$A,'Chart (% of Operations)'!$B98,AllPublicationData!$B:$B,'Chart (% of Operations)'!$C$5),IF(AND($C$6&lt;&gt;"Monthly",$C$5&lt;&gt;"NHS Scotland"),SUMIFS(AllPublicationData!I:I,AllPublicationData!$B:$B,'Chart (% of Operations)'!$C$5,AllPublicationData!$A:$A,"&lt;="&amp;'Chart (% of Operations)'!$B98,AllPublicationData!$A:$A,"&gt;="&amp;'Chart (% of Operations)'!$B109),IF(AND($C$6&lt;&gt;"Monthly",$C$5="NHS Scotland"),SUMIFS(AllPublicationData!I:I,AllPublicationData!$A:$A,"&lt;="&amp;'Chart (% of Operations)'!$B98,AllPublicationData!$A:$A,"&gt;="&amp;'Chart (% of Operations)'!$B109)))))</f>
        <v>8490</v>
      </c>
      <c r="I98" s="101">
        <f t="shared" ref="I98" si="197">H98/$C98</f>
        <v>2.5174427051982671E-2</v>
      </c>
      <c r="J98" s="103">
        <f>IF(AND($C$6="Monthly", $C$5="NHS Scotland"),SUMIFS(AllPublicationData!G:G,AllPublicationData!$A:$A,'Chart (% of Operations)'!$B98),IF(AND($C$6="Monthly", $C$5&lt;&gt;"NHS Scotland"),SUMIFS(AllPublicationData!G:G,AllPublicationData!$A:$A,'Chart (% of Operations)'!$B98,AllPublicationData!$B:$B,'Chart (% of Operations)'!$C$5),IF(AND($C$6&lt;&gt;"Monthly",$C$5&lt;&gt;"NHS Scotland"),SUMIFS(AllPublicationData!G:G,AllPublicationData!$B:$B,'Chart (% of Operations)'!$C$5,AllPublicationData!$A:$A,"&lt;="&amp;'Chart (% of Operations)'!$B98,AllPublicationData!$A:$A,"&gt;="&amp;'Chart (% of Operations)'!$B109),IF(AND($C$6&lt;&gt;"Monthly",$C$5="NHS Scotland"),SUMIFS(AllPublicationData!G:G,AllPublicationData!$A:$A,"&lt;="&amp;'Chart (% of Operations)'!$B98,AllPublicationData!$A:$A,"&gt;="&amp;'Chart (% of Operations)'!$B109)))))</f>
        <v>11589</v>
      </c>
      <c r="K98" s="101">
        <f t="shared" ref="K98" si="198">J98/$C98</f>
        <v>3.4363537703819454E-2</v>
      </c>
      <c r="L98" s="103">
        <f>IF(AND($C$6="Monthly", $C$5="NHS Scotland"),SUMIFS(AllPublicationData!J:J,AllPublicationData!$A:$A,'Chart (% of Operations)'!$B98),IF(AND($C$6="Monthly", $C$5&lt;&gt;"NHS Scotland"),SUMIFS(AllPublicationData!J:J,AllPublicationData!$A:$A,'Chart (% of Operations)'!$B98,AllPublicationData!$B:$B,'Chart (% of Operations)'!$C$5),IF(AND($C$6&lt;&gt;"Monthly",$C$5&lt;&gt;"NHS Scotland"),SUMIFS(AllPublicationData!J:J,AllPublicationData!$B:$B,'Chart (% of Operations)'!$C$5,AllPublicationData!$A:$A,"&lt;="&amp;'Chart (% of Operations)'!$B98,AllPublicationData!$A:$A,"&gt;="&amp;'Chart (% of Operations)'!$B109),IF(AND($C$6&lt;&gt;"Monthly",$C$5="NHS Scotland"),SUMIFS(AllPublicationData!J:J,AllPublicationData!$A:$A,"&lt;="&amp;'Chart (% of Operations)'!$B98,AllPublicationData!$A:$A,"&gt;="&amp;'Chart (% of Operations)'!$B109)))))</f>
        <v>1577</v>
      </c>
      <c r="M98" s="100">
        <f t="shared" ref="M98" si="199">L98/$C98</f>
        <v>4.6760979341550855E-3</v>
      </c>
    </row>
    <row r="99" spans="2:13" x14ac:dyDescent="0.35">
      <c r="B99" s="104">
        <v>43374</v>
      </c>
      <c r="C99" s="102">
        <f>IF(AND($C$6="Monthly", $C$5="NHS Scotland"),SUMIFS(AllPublicationData!$E:$E,AllPublicationData!$A:$A,'Chart (% of Operations)'!$B99),IF(AND($C$6="Monthly", $C$5&lt;&gt;"NHS Scotland"),SUMIFS(AllPublicationData!$E:$E,AllPublicationData!$A:$A,'Chart (% of Operations)'!$B99,AllPublicationData!$B:$B,'Chart (% of Operations)'!$C$5),IF(AND($C$6&lt;&gt;"Monthly",$C$5&lt;&gt;"NHS Scotland"),SUMIFS(AllPublicationData!$E:$E,AllPublicationData!$B:$B,'Chart (% of Operations)'!$C$5,AllPublicationData!$A:$A,"&lt;="&amp;'Chart (% of Operations)'!$B99,AllPublicationData!$A:$A,"&gt;="&amp;'Chart (% of Operations)'!$B110),IF(AND($C$6&lt;&gt;"Monthly",$C$5="NHS Scotland"),SUMIFS(AllPublicationData!$E:$E,AllPublicationData!$A:$A,"&lt;="&amp;'Chart (% of Operations)'!$B99,AllPublicationData!$A:$A,"&gt;="&amp;'Chart (% of Operations)'!$B110)))))</f>
        <v>338512</v>
      </c>
      <c r="D99" s="103">
        <f>IF(AND($C$6="Monthly", $C$5="NHS Scotland"),SUMIFS(AllPublicationData!F:F,AllPublicationData!$A:$A,'Chart (% of Operations)'!$B99),IF(AND($C$6="Monthly", $C$5&lt;&gt;"NHS Scotland"),SUMIFS(AllPublicationData!F:F,AllPublicationData!$A:$A,'Chart (% of Operations)'!$B99,AllPublicationData!$B:$B,'Chart (% of Operations)'!$C$5),IF(AND($C$6&lt;&gt;"Monthly",$C$5&lt;&gt;"NHS Scotland"),SUMIFS(AllPublicationData!F:F,AllPublicationData!$B:$B,'Chart (% of Operations)'!$C$5,AllPublicationData!$A:$A,"&lt;="&amp;'Chart (% of Operations)'!$B99,AllPublicationData!$A:$A,"&gt;="&amp;'Chart (% of Operations)'!$B110),IF(AND($C$6&lt;&gt;"Monthly",$C$5="NHS Scotland"),SUMIFS(AllPublicationData!F:F,AllPublicationData!$A:$A,"&lt;="&amp;'Chart (% of Operations)'!$B99,AllPublicationData!$A:$A,"&gt;="&amp;'Chart (% of Operations)'!$B110)))))</f>
        <v>32245</v>
      </c>
      <c r="E99" s="101">
        <f t="shared" si="193"/>
        <v>9.5255116509902163E-2</v>
      </c>
      <c r="F99" s="103">
        <f>IF(AND($C$6="Monthly", $C$5="NHS Scotland"),SUMIFS(AllPublicationData!H:H,AllPublicationData!$A:$A,'Chart (% of Operations)'!$B99),IF(AND($C$6="Monthly", $C$5&lt;&gt;"NHS Scotland"),SUMIFS(AllPublicationData!H:H,AllPublicationData!$A:$A,'Chart (% of Operations)'!$B99,AllPublicationData!$B:$B,'Chart (% of Operations)'!$C$5),IF(AND($C$6&lt;&gt;"Monthly",$C$5&lt;&gt;"NHS Scotland"),SUMIFS(AllPublicationData!H:H,AllPublicationData!$B:$B,'Chart (% of Operations)'!$C$5,AllPublicationData!$A:$A,"&gt;="&amp;'Chart (% of Operations)'!$B110,AllPublicationData!$A:$A,"&lt;="&amp;'Chart (% of Operations)'!$B99),IF(AND($C$6&lt;&gt;"Monthly",$C$5="NHS Scotland"),SUMIFS(AllPublicationData!H:H,AllPublicationData!$A:$A,"&lt;="&amp;'Chart (% of Operations)'!$B99,AllPublicationData!$A:$A,"&gt;="&amp;'Chart (% of Operations)'!$B110)))))</f>
        <v>10776</v>
      </c>
      <c r="G99" s="101">
        <f t="shared" si="193"/>
        <v>3.1833435742307507E-2</v>
      </c>
      <c r="H99" s="103">
        <f>IF(AND($C$6="Monthly", $C$5="NHS Scotland"),SUMIFS(AllPublicationData!I:I,AllPublicationData!$A:$A,'Chart (% of Operations)'!$B99),IF(AND($C$6="Monthly", $C$5&lt;&gt;"NHS Scotland"),SUMIFS(AllPublicationData!I:I,AllPublicationData!$A:$A,'Chart (% of Operations)'!$B99,AllPublicationData!$B:$B,'Chart (% of Operations)'!$C$5),IF(AND($C$6&lt;&gt;"Monthly",$C$5&lt;&gt;"NHS Scotland"),SUMIFS(AllPublicationData!I:I,AllPublicationData!$B:$B,'Chart (% of Operations)'!$C$5,AllPublicationData!$A:$A,"&lt;="&amp;'Chart (% of Operations)'!$B99,AllPublicationData!$A:$A,"&gt;="&amp;'Chart (% of Operations)'!$B110),IF(AND($C$6&lt;&gt;"Monthly",$C$5="NHS Scotland"),SUMIFS(AllPublicationData!I:I,AllPublicationData!$A:$A,"&lt;="&amp;'Chart (% of Operations)'!$B99,AllPublicationData!$A:$A,"&gt;="&amp;'Chart (% of Operations)'!$B110)))))</f>
        <v>8158</v>
      </c>
      <c r="I99" s="101">
        <f t="shared" ref="I99" si="200">H99/$C99</f>
        <v>2.4099588788580612E-2</v>
      </c>
      <c r="J99" s="103">
        <f>IF(AND($C$6="Monthly", $C$5="NHS Scotland"),SUMIFS(AllPublicationData!G:G,AllPublicationData!$A:$A,'Chart (% of Operations)'!$B99),IF(AND($C$6="Monthly", $C$5&lt;&gt;"NHS Scotland"),SUMIFS(AllPublicationData!G:G,AllPublicationData!$A:$A,'Chart (% of Operations)'!$B99,AllPublicationData!$B:$B,'Chart (% of Operations)'!$C$5),IF(AND($C$6&lt;&gt;"Monthly",$C$5&lt;&gt;"NHS Scotland"),SUMIFS(AllPublicationData!G:G,AllPublicationData!$B:$B,'Chart (% of Operations)'!$C$5,AllPublicationData!$A:$A,"&lt;="&amp;'Chart (% of Operations)'!$B99,AllPublicationData!$A:$A,"&gt;="&amp;'Chart (% of Operations)'!$B110),IF(AND($C$6&lt;&gt;"Monthly",$C$5="NHS Scotland"),SUMIFS(AllPublicationData!G:G,AllPublicationData!$A:$A,"&lt;="&amp;'Chart (% of Operations)'!$B99,AllPublicationData!$A:$A,"&gt;="&amp;'Chart (% of Operations)'!$B110)))))</f>
        <v>11739</v>
      </c>
      <c r="K99" s="101">
        <f t="shared" ref="K99" si="201">J99/$C99</f>
        <v>3.4678238880748689E-2</v>
      </c>
      <c r="L99" s="103">
        <f>IF(AND($C$6="Monthly", $C$5="NHS Scotland"),SUMIFS(AllPublicationData!J:J,AllPublicationData!$A:$A,'Chart (% of Operations)'!$B99),IF(AND($C$6="Monthly", $C$5&lt;&gt;"NHS Scotland"),SUMIFS(AllPublicationData!J:J,AllPublicationData!$A:$A,'Chart (% of Operations)'!$B99,AllPublicationData!$B:$B,'Chart (% of Operations)'!$C$5),IF(AND($C$6&lt;&gt;"Monthly",$C$5&lt;&gt;"NHS Scotland"),SUMIFS(AllPublicationData!J:J,AllPublicationData!$B:$B,'Chart (% of Operations)'!$C$5,AllPublicationData!$A:$A,"&lt;="&amp;'Chart (% of Operations)'!$B99,AllPublicationData!$A:$A,"&gt;="&amp;'Chart (% of Operations)'!$B110),IF(AND($C$6&lt;&gt;"Monthly",$C$5="NHS Scotland"),SUMIFS(AllPublicationData!J:J,AllPublicationData!$A:$A,"&lt;="&amp;'Chart (% of Operations)'!$B99,AllPublicationData!$A:$A,"&gt;="&amp;'Chart (% of Operations)'!$B110)))))</f>
        <v>1572</v>
      </c>
      <c r="M99" s="100">
        <f t="shared" ref="M99" si="202">L99/$C99</f>
        <v>4.6438530982653497E-3</v>
      </c>
    </row>
    <row r="100" spans="2:13" x14ac:dyDescent="0.35">
      <c r="B100" s="104">
        <v>43344</v>
      </c>
      <c r="C100" s="102">
        <f>IF(AND($C$6="Monthly", $C$5="NHS Scotland"),SUMIFS(AllPublicationData!$E:$E,AllPublicationData!$A:$A,'Chart (% of Operations)'!$B100),IF(AND($C$6="Monthly", $C$5&lt;&gt;"NHS Scotland"),SUMIFS(AllPublicationData!$E:$E,AllPublicationData!$A:$A,'Chart (% of Operations)'!$B100,AllPublicationData!$B:$B,'Chart (% of Operations)'!$C$5),IF(AND($C$6&lt;&gt;"Monthly",$C$5&lt;&gt;"NHS Scotland"),SUMIFS(AllPublicationData!$E:$E,AllPublicationData!$B:$B,'Chart (% of Operations)'!$C$5,AllPublicationData!$A:$A,"&lt;="&amp;'Chart (% of Operations)'!$B100,AllPublicationData!$A:$A,"&gt;="&amp;'Chart (% of Operations)'!$B111),IF(AND($C$6&lt;&gt;"Monthly",$C$5="NHS Scotland"),SUMIFS(AllPublicationData!$E:$E,AllPublicationData!$A:$A,"&lt;="&amp;'Chart (% of Operations)'!$B100,AllPublicationData!$A:$A,"&gt;="&amp;'Chart (% of Operations)'!$B111)))))</f>
        <v>336661</v>
      </c>
      <c r="D100" s="103">
        <f>IF(AND($C$6="Monthly", $C$5="NHS Scotland"),SUMIFS(AllPublicationData!F:F,AllPublicationData!$A:$A,'Chart (% of Operations)'!$B100),IF(AND($C$6="Monthly", $C$5&lt;&gt;"NHS Scotland"),SUMIFS(AllPublicationData!F:F,AllPublicationData!$A:$A,'Chart (% of Operations)'!$B100,AllPublicationData!$B:$B,'Chart (% of Operations)'!$C$5),IF(AND($C$6&lt;&gt;"Monthly",$C$5&lt;&gt;"NHS Scotland"),SUMIFS(AllPublicationData!F:F,AllPublicationData!$B:$B,'Chart (% of Operations)'!$C$5,AllPublicationData!$A:$A,"&lt;="&amp;'Chart (% of Operations)'!$B100,AllPublicationData!$A:$A,"&gt;="&amp;'Chart (% of Operations)'!$B111),IF(AND($C$6&lt;&gt;"Monthly",$C$5="NHS Scotland"),SUMIFS(AllPublicationData!F:F,AllPublicationData!$A:$A,"&lt;="&amp;'Chart (% of Operations)'!$B100,AllPublicationData!$A:$A,"&gt;="&amp;'Chart (% of Operations)'!$B111)))))</f>
        <v>32078</v>
      </c>
      <c r="E100" s="101">
        <f t="shared" si="193"/>
        <v>9.5282791888576343E-2</v>
      </c>
      <c r="F100" s="103">
        <f>IF(AND($C$6="Monthly", $C$5="NHS Scotland"),SUMIFS(AllPublicationData!H:H,AllPublicationData!$A:$A,'Chart (% of Operations)'!$B100),IF(AND($C$6="Monthly", $C$5&lt;&gt;"NHS Scotland"),SUMIFS(AllPublicationData!H:H,AllPublicationData!$A:$A,'Chart (% of Operations)'!$B100,AllPublicationData!$B:$B,'Chart (% of Operations)'!$C$5),IF(AND($C$6&lt;&gt;"Monthly",$C$5&lt;&gt;"NHS Scotland"),SUMIFS(AllPublicationData!H:H,AllPublicationData!$B:$B,'Chart (% of Operations)'!$C$5,AllPublicationData!$A:$A,"&gt;="&amp;'Chart (% of Operations)'!$B111,AllPublicationData!$A:$A,"&lt;="&amp;'Chart (% of Operations)'!$B100),IF(AND($C$6&lt;&gt;"Monthly",$C$5="NHS Scotland"),SUMIFS(AllPublicationData!H:H,AllPublicationData!$A:$A,"&lt;="&amp;'Chart (% of Operations)'!$B100,AllPublicationData!$A:$A,"&gt;="&amp;'Chart (% of Operations)'!$B111)))))</f>
        <v>10685</v>
      </c>
      <c r="G100" s="101">
        <f t="shared" si="193"/>
        <v>3.1738157968995519E-2</v>
      </c>
      <c r="H100" s="103">
        <f>IF(AND($C$6="Monthly", $C$5="NHS Scotland"),SUMIFS(AllPublicationData!I:I,AllPublicationData!$A:$A,'Chart (% of Operations)'!$B100),IF(AND($C$6="Monthly", $C$5&lt;&gt;"NHS Scotland"),SUMIFS(AllPublicationData!I:I,AllPublicationData!$A:$A,'Chart (% of Operations)'!$B100,AllPublicationData!$B:$B,'Chart (% of Operations)'!$C$5),IF(AND($C$6&lt;&gt;"Monthly",$C$5&lt;&gt;"NHS Scotland"),SUMIFS(AllPublicationData!I:I,AllPublicationData!$B:$B,'Chart (% of Operations)'!$C$5,AllPublicationData!$A:$A,"&lt;="&amp;'Chart (% of Operations)'!$B100,AllPublicationData!$A:$A,"&gt;="&amp;'Chart (% of Operations)'!$B111),IF(AND($C$6&lt;&gt;"Monthly",$C$5="NHS Scotland"),SUMIFS(AllPublicationData!I:I,AllPublicationData!$A:$A,"&lt;="&amp;'Chart (% of Operations)'!$B100,AllPublicationData!$A:$A,"&gt;="&amp;'Chart (% of Operations)'!$B111)))))</f>
        <v>8191</v>
      </c>
      <c r="I100" s="101">
        <f t="shared" ref="I100" si="203">H100/$C100</f>
        <v>2.4330112487041863E-2</v>
      </c>
      <c r="J100" s="103">
        <f>IF(AND($C$6="Monthly", $C$5="NHS Scotland"),SUMIFS(AllPublicationData!G:G,AllPublicationData!$A:$A,'Chart (% of Operations)'!$B100),IF(AND($C$6="Monthly", $C$5&lt;&gt;"NHS Scotland"),SUMIFS(AllPublicationData!G:G,AllPublicationData!$A:$A,'Chart (% of Operations)'!$B100,AllPublicationData!$B:$B,'Chart (% of Operations)'!$C$5),IF(AND($C$6&lt;&gt;"Monthly",$C$5&lt;&gt;"NHS Scotland"),SUMIFS(AllPublicationData!G:G,AllPublicationData!$B:$B,'Chart (% of Operations)'!$C$5,AllPublicationData!$A:$A,"&lt;="&amp;'Chart (% of Operations)'!$B100,AllPublicationData!$A:$A,"&gt;="&amp;'Chart (% of Operations)'!$B111),IF(AND($C$6&lt;&gt;"Monthly",$C$5="NHS Scotland"),SUMIFS(AllPublicationData!G:G,AllPublicationData!$A:$A,"&lt;="&amp;'Chart (% of Operations)'!$B100,AllPublicationData!$A:$A,"&gt;="&amp;'Chart (% of Operations)'!$B111)))))</f>
        <v>11693</v>
      </c>
      <c r="K100" s="101">
        <f t="shared" ref="K100" si="204">J100/$C100</f>
        <v>3.4732267770843671E-2</v>
      </c>
      <c r="L100" s="103">
        <f>IF(AND($C$6="Monthly", $C$5="NHS Scotland"),SUMIFS(AllPublicationData!J:J,AllPublicationData!$A:$A,'Chart (% of Operations)'!$B100),IF(AND($C$6="Monthly", $C$5&lt;&gt;"NHS Scotland"),SUMIFS(AllPublicationData!J:J,AllPublicationData!$A:$A,'Chart (% of Operations)'!$B100,AllPublicationData!$B:$B,'Chart (% of Operations)'!$C$5),IF(AND($C$6&lt;&gt;"Monthly",$C$5&lt;&gt;"NHS Scotland"),SUMIFS(AllPublicationData!J:J,AllPublicationData!$B:$B,'Chart (% of Operations)'!$C$5,AllPublicationData!$A:$A,"&lt;="&amp;'Chart (% of Operations)'!$B100,AllPublicationData!$A:$A,"&gt;="&amp;'Chart (% of Operations)'!$B111),IF(AND($C$6&lt;&gt;"Monthly",$C$5="NHS Scotland"),SUMIFS(AllPublicationData!J:J,AllPublicationData!$A:$A,"&lt;="&amp;'Chart (% of Operations)'!$B100,AllPublicationData!$A:$A,"&gt;="&amp;'Chart (% of Operations)'!$B111)))))</f>
        <v>1509</v>
      </c>
      <c r="M100" s="100">
        <f t="shared" ref="M100" si="205">L100/$C100</f>
        <v>4.4822536616952961E-3</v>
      </c>
    </row>
    <row r="101" spans="2:13" x14ac:dyDescent="0.35">
      <c r="B101" s="104">
        <v>43313</v>
      </c>
      <c r="C101" s="102">
        <f>IF(AND($C$6="Monthly", $C$5="NHS Scotland"),SUMIFS(AllPublicationData!$E:$E,AllPublicationData!$A:$A,'Chart (% of Operations)'!$B101),IF(AND($C$6="Monthly", $C$5&lt;&gt;"NHS Scotland"),SUMIFS(AllPublicationData!$E:$E,AllPublicationData!$A:$A,'Chart (% of Operations)'!$B101,AllPublicationData!$B:$B,'Chart (% of Operations)'!$C$5),IF(AND($C$6&lt;&gt;"Monthly",$C$5&lt;&gt;"NHS Scotland"),SUMIFS(AllPublicationData!$E:$E,AllPublicationData!$B:$B,'Chart (% of Operations)'!$C$5,AllPublicationData!$A:$A,"&lt;="&amp;'Chart (% of Operations)'!$B101,AllPublicationData!$A:$A,"&gt;="&amp;'Chart (% of Operations)'!$B112),IF(AND($C$6&lt;&gt;"Monthly",$C$5="NHS Scotland"),SUMIFS(AllPublicationData!$E:$E,AllPublicationData!$A:$A,"&lt;="&amp;'Chart (% of Operations)'!$B101,AllPublicationData!$A:$A,"&gt;="&amp;'Chart (% of Operations)'!$B112)))))</f>
        <v>338225</v>
      </c>
      <c r="D101" s="103">
        <f>IF(AND($C$6="Monthly", $C$5="NHS Scotland"),SUMIFS(AllPublicationData!F:F,AllPublicationData!$A:$A,'Chart (% of Operations)'!$B101),IF(AND($C$6="Monthly", $C$5&lt;&gt;"NHS Scotland"),SUMIFS(AllPublicationData!F:F,AllPublicationData!$A:$A,'Chart (% of Operations)'!$B101,AllPublicationData!$B:$B,'Chart (% of Operations)'!$C$5),IF(AND($C$6&lt;&gt;"Monthly",$C$5&lt;&gt;"NHS Scotland"),SUMIFS(AllPublicationData!F:F,AllPublicationData!$B:$B,'Chart (% of Operations)'!$C$5,AllPublicationData!$A:$A,"&lt;="&amp;'Chart (% of Operations)'!$B101,AllPublicationData!$A:$A,"&gt;="&amp;'Chart (% of Operations)'!$B112),IF(AND($C$6&lt;&gt;"Monthly",$C$5="NHS Scotland"),SUMIFS(AllPublicationData!F:F,AllPublicationData!$A:$A,"&lt;="&amp;'Chart (% of Operations)'!$B101,AllPublicationData!$A:$A,"&gt;="&amp;'Chart (% of Operations)'!$B112)))))</f>
        <v>32383</v>
      </c>
      <c r="E101" s="101">
        <f t="shared" si="193"/>
        <v>9.5743957424791193E-2</v>
      </c>
      <c r="F101" s="103">
        <f>IF(AND($C$6="Monthly", $C$5="NHS Scotland"),SUMIFS(AllPublicationData!H:H,AllPublicationData!$A:$A,'Chart (% of Operations)'!$B101),IF(AND($C$6="Monthly", $C$5&lt;&gt;"NHS Scotland"),SUMIFS(AllPublicationData!H:H,AllPublicationData!$A:$A,'Chart (% of Operations)'!$B101,AllPublicationData!$B:$B,'Chart (% of Operations)'!$C$5),IF(AND($C$6&lt;&gt;"Monthly",$C$5&lt;&gt;"NHS Scotland"),SUMIFS(AllPublicationData!H:H,AllPublicationData!$B:$B,'Chart (% of Operations)'!$C$5,AllPublicationData!$A:$A,"&gt;="&amp;'Chart (% of Operations)'!$B112,AllPublicationData!$A:$A,"&lt;="&amp;'Chart (% of Operations)'!$B101),IF(AND($C$6&lt;&gt;"Monthly",$C$5="NHS Scotland"),SUMIFS(AllPublicationData!H:H,AllPublicationData!$A:$A,"&lt;="&amp;'Chart (% of Operations)'!$B101,AllPublicationData!$A:$A,"&gt;="&amp;'Chart (% of Operations)'!$B112)))))</f>
        <v>10782</v>
      </c>
      <c r="G101" s="101">
        <f t="shared" si="193"/>
        <v>3.1878187597013823E-2</v>
      </c>
      <c r="H101" s="103">
        <f>IF(AND($C$6="Monthly", $C$5="NHS Scotland"),SUMIFS(AllPublicationData!I:I,AllPublicationData!$A:$A,'Chart (% of Operations)'!$B101),IF(AND($C$6="Monthly", $C$5&lt;&gt;"NHS Scotland"),SUMIFS(AllPublicationData!I:I,AllPublicationData!$A:$A,'Chart (% of Operations)'!$B101,AllPublicationData!$B:$B,'Chart (% of Operations)'!$C$5),IF(AND($C$6&lt;&gt;"Monthly",$C$5&lt;&gt;"NHS Scotland"),SUMIFS(AllPublicationData!I:I,AllPublicationData!$B:$B,'Chart (% of Operations)'!$C$5,AllPublicationData!$A:$A,"&lt;="&amp;'Chart (% of Operations)'!$B101,AllPublicationData!$A:$A,"&gt;="&amp;'Chart (% of Operations)'!$B112),IF(AND($C$6&lt;&gt;"Monthly",$C$5="NHS Scotland"),SUMIFS(AllPublicationData!I:I,AllPublicationData!$A:$A,"&lt;="&amp;'Chart (% of Operations)'!$B101,AllPublicationData!$A:$A,"&gt;="&amp;'Chart (% of Operations)'!$B112)))))</f>
        <v>8322</v>
      </c>
      <c r="I101" s="101">
        <f t="shared" ref="I101" si="206">H101/$C101</f>
        <v>2.4604922758518739E-2</v>
      </c>
      <c r="J101" s="103">
        <f>IF(AND($C$6="Monthly", $C$5="NHS Scotland"),SUMIFS(AllPublicationData!G:G,AllPublicationData!$A:$A,'Chart (% of Operations)'!$B101),IF(AND($C$6="Monthly", $C$5&lt;&gt;"NHS Scotland"),SUMIFS(AllPublicationData!G:G,AllPublicationData!$A:$A,'Chart (% of Operations)'!$B101,AllPublicationData!$B:$B,'Chart (% of Operations)'!$C$5),IF(AND($C$6&lt;&gt;"Monthly",$C$5&lt;&gt;"NHS Scotland"),SUMIFS(AllPublicationData!G:G,AllPublicationData!$B:$B,'Chart (% of Operations)'!$C$5,AllPublicationData!$A:$A,"&lt;="&amp;'Chart (% of Operations)'!$B101,AllPublicationData!$A:$A,"&gt;="&amp;'Chart (% of Operations)'!$B112),IF(AND($C$6&lt;&gt;"Monthly",$C$5="NHS Scotland"),SUMIFS(AllPublicationData!G:G,AllPublicationData!$A:$A,"&lt;="&amp;'Chart (% of Operations)'!$B101,AllPublicationData!$A:$A,"&gt;="&amp;'Chart (% of Operations)'!$B112)))))</f>
        <v>11764</v>
      </c>
      <c r="K101" s="101">
        <f t="shared" ref="K101" si="207">J101/$C101</f>
        <v>3.4781580308965922E-2</v>
      </c>
      <c r="L101" s="103">
        <f>IF(AND($C$6="Monthly", $C$5="NHS Scotland"),SUMIFS(AllPublicationData!J:J,AllPublicationData!$A:$A,'Chart (% of Operations)'!$B101),IF(AND($C$6="Monthly", $C$5&lt;&gt;"NHS Scotland"),SUMIFS(AllPublicationData!J:J,AllPublicationData!$A:$A,'Chart (% of Operations)'!$B101,AllPublicationData!$B:$B,'Chart (% of Operations)'!$C$5),IF(AND($C$6&lt;&gt;"Monthly",$C$5&lt;&gt;"NHS Scotland"),SUMIFS(AllPublicationData!J:J,AllPublicationData!$B:$B,'Chart (% of Operations)'!$C$5,AllPublicationData!$A:$A,"&lt;="&amp;'Chart (% of Operations)'!$B101,AllPublicationData!$A:$A,"&gt;="&amp;'Chart (% of Operations)'!$B112),IF(AND($C$6&lt;&gt;"Monthly",$C$5="NHS Scotland"),SUMIFS(AllPublicationData!J:J,AllPublicationData!$A:$A,"&lt;="&amp;'Chart (% of Operations)'!$B101,AllPublicationData!$A:$A,"&gt;="&amp;'Chart (% of Operations)'!$B112)))))</f>
        <v>1515</v>
      </c>
      <c r="M101" s="100">
        <f t="shared" ref="M101" si="208">L101/$C101</f>
        <v>4.4792667602927046E-3</v>
      </c>
    </row>
    <row r="102" spans="2:13" x14ac:dyDescent="0.35">
      <c r="B102" s="104">
        <v>43282</v>
      </c>
      <c r="C102" s="102">
        <f>IF(AND($C$6="Monthly", $C$5="NHS Scotland"),SUMIFS(AllPublicationData!$E:$E,AllPublicationData!$A:$A,'Chart (% of Operations)'!$B102),IF(AND($C$6="Monthly", $C$5&lt;&gt;"NHS Scotland"),SUMIFS(AllPublicationData!$E:$E,AllPublicationData!$A:$A,'Chart (% of Operations)'!$B102,AllPublicationData!$B:$B,'Chart (% of Operations)'!$C$5),IF(AND($C$6&lt;&gt;"Monthly",$C$5&lt;&gt;"NHS Scotland"),SUMIFS(AllPublicationData!$E:$E,AllPublicationData!$B:$B,'Chart (% of Operations)'!$C$5,AllPublicationData!$A:$A,"&lt;="&amp;'Chart (% of Operations)'!$B102,AllPublicationData!$A:$A,"&gt;="&amp;'Chart (% of Operations)'!$B113),IF(AND($C$6&lt;&gt;"Monthly",$C$5="NHS Scotland"),SUMIFS(AllPublicationData!$E:$E,AllPublicationData!$A:$A,"&lt;="&amp;'Chart (% of Operations)'!$B102,AllPublicationData!$A:$A,"&gt;="&amp;'Chart (% of Operations)'!$B113)))))</f>
        <v>338422</v>
      </c>
      <c r="D102" s="103">
        <f>IF(AND($C$6="Monthly", $C$5="NHS Scotland"),SUMIFS(AllPublicationData!F:F,AllPublicationData!$A:$A,'Chart (% of Operations)'!$B102),IF(AND($C$6="Monthly", $C$5&lt;&gt;"NHS Scotland"),SUMIFS(AllPublicationData!F:F,AllPublicationData!$A:$A,'Chart (% of Operations)'!$B102,AllPublicationData!$B:$B,'Chart (% of Operations)'!$C$5),IF(AND($C$6&lt;&gt;"Monthly",$C$5&lt;&gt;"NHS Scotland"),SUMIFS(AllPublicationData!F:F,AllPublicationData!$B:$B,'Chart (% of Operations)'!$C$5,AllPublicationData!$A:$A,"&lt;="&amp;'Chart (% of Operations)'!$B102,AllPublicationData!$A:$A,"&gt;="&amp;'Chart (% of Operations)'!$B113),IF(AND($C$6&lt;&gt;"Monthly",$C$5="NHS Scotland"),SUMIFS(AllPublicationData!F:F,AllPublicationData!$A:$A,"&lt;="&amp;'Chart (% of Operations)'!$B102,AllPublicationData!$A:$A,"&gt;="&amp;'Chart (% of Operations)'!$B113)))))</f>
        <v>32360</v>
      </c>
      <c r="E102" s="101">
        <f t="shared" si="193"/>
        <v>9.5620261094136905E-2</v>
      </c>
      <c r="F102" s="103">
        <f>IF(AND($C$6="Monthly", $C$5="NHS Scotland"),SUMIFS(AllPublicationData!H:H,AllPublicationData!$A:$A,'Chart (% of Operations)'!$B102),IF(AND($C$6="Monthly", $C$5&lt;&gt;"NHS Scotland"),SUMIFS(AllPublicationData!H:H,AllPublicationData!$A:$A,'Chart (% of Operations)'!$B102,AllPublicationData!$B:$B,'Chart (% of Operations)'!$C$5),IF(AND($C$6&lt;&gt;"Monthly",$C$5&lt;&gt;"NHS Scotland"),SUMIFS(AllPublicationData!H:H,AllPublicationData!$B:$B,'Chart (% of Operations)'!$C$5,AllPublicationData!$A:$A,"&gt;="&amp;'Chart (% of Operations)'!$B113,AllPublicationData!$A:$A,"&lt;="&amp;'Chart (% of Operations)'!$B102),IF(AND($C$6&lt;&gt;"Monthly",$C$5="NHS Scotland"),SUMIFS(AllPublicationData!H:H,AllPublicationData!$A:$A,"&lt;="&amp;'Chart (% of Operations)'!$B102,AllPublicationData!$A:$A,"&gt;="&amp;'Chart (% of Operations)'!$B113)))))</f>
        <v>10816</v>
      </c>
      <c r="G102" s="101">
        <f t="shared" si="193"/>
        <v>3.1960097156804229E-2</v>
      </c>
      <c r="H102" s="103">
        <f>IF(AND($C$6="Monthly", $C$5="NHS Scotland"),SUMIFS(AllPublicationData!I:I,AllPublicationData!$A:$A,'Chart (% of Operations)'!$B102),IF(AND($C$6="Monthly", $C$5&lt;&gt;"NHS Scotland"),SUMIFS(AllPublicationData!I:I,AllPublicationData!$A:$A,'Chart (% of Operations)'!$B102,AllPublicationData!$B:$B,'Chart (% of Operations)'!$C$5),IF(AND($C$6&lt;&gt;"Monthly",$C$5&lt;&gt;"NHS Scotland"),SUMIFS(AllPublicationData!I:I,AllPublicationData!$B:$B,'Chart (% of Operations)'!$C$5,AllPublicationData!$A:$A,"&lt;="&amp;'Chart (% of Operations)'!$B102,AllPublicationData!$A:$A,"&gt;="&amp;'Chart (% of Operations)'!$B113),IF(AND($C$6&lt;&gt;"Monthly",$C$5="NHS Scotland"),SUMIFS(AllPublicationData!I:I,AllPublicationData!$A:$A,"&lt;="&amp;'Chart (% of Operations)'!$B102,AllPublicationData!$A:$A,"&gt;="&amp;'Chart (% of Operations)'!$B113)))))</f>
        <v>8260</v>
      </c>
      <c r="I102" s="101">
        <f t="shared" ref="I102" si="209">H102/$C102</f>
        <v>2.440739668224879E-2</v>
      </c>
      <c r="J102" s="103">
        <f>IF(AND($C$6="Monthly", $C$5="NHS Scotland"),SUMIFS(AllPublicationData!G:G,AllPublicationData!$A:$A,'Chart (% of Operations)'!$B102),IF(AND($C$6="Monthly", $C$5&lt;&gt;"NHS Scotland"),SUMIFS(AllPublicationData!G:G,AllPublicationData!$A:$A,'Chart (% of Operations)'!$B102,AllPublicationData!$B:$B,'Chart (% of Operations)'!$C$5),IF(AND($C$6&lt;&gt;"Monthly",$C$5&lt;&gt;"NHS Scotland"),SUMIFS(AllPublicationData!G:G,AllPublicationData!$B:$B,'Chart (% of Operations)'!$C$5,AllPublicationData!$A:$A,"&lt;="&amp;'Chart (% of Operations)'!$B102,AllPublicationData!$A:$A,"&gt;="&amp;'Chart (% of Operations)'!$B113),IF(AND($C$6&lt;&gt;"Monthly",$C$5="NHS Scotland"),SUMIFS(AllPublicationData!G:G,AllPublicationData!$A:$A,"&lt;="&amp;'Chart (% of Operations)'!$B102,AllPublicationData!$A:$A,"&gt;="&amp;'Chart (% of Operations)'!$B113)))))</f>
        <v>11807</v>
      </c>
      <c r="K102" s="101">
        <f t="shared" ref="K102" si="210">J102/$C102</f>
        <v>3.488839378054618E-2</v>
      </c>
      <c r="L102" s="103">
        <f>IF(AND($C$6="Monthly", $C$5="NHS Scotland"),SUMIFS(AllPublicationData!J:J,AllPublicationData!$A:$A,'Chart (% of Operations)'!$B102),IF(AND($C$6="Monthly", $C$5&lt;&gt;"NHS Scotland"),SUMIFS(AllPublicationData!J:J,AllPublicationData!$A:$A,'Chart (% of Operations)'!$B102,AllPublicationData!$B:$B,'Chart (% of Operations)'!$C$5),IF(AND($C$6&lt;&gt;"Monthly",$C$5&lt;&gt;"NHS Scotland"),SUMIFS(AllPublicationData!J:J,AllPublicationData!$B:$B,'Chart (% of Operations)'!$C$5,AllPublicationData!$A:$A,"&lt;="&amp;'Chart (% of Operations)'!$B102,AllPublicationData!$A:$A,"&gt;="&amp;'Chart (% of Operations)'!$B113),IF(AND($C$6&lt;&gt;"Monthly",$C$5="NHS Scotland"),SUMIFS(AllPublicationData!J:J,AllPublicationData!$A:$A,"&lt;="&amp;'Chart (% of Operations)'!$B102,AllPublicationData!$A:$A,"&gt;="&amp;'Chart (% of Operations)'!$B113)))))</f>
        <v>1477</v>
      </c>
      <c r="M102" s="100">
        <f t="shared" ref="M102" si="211">L102/$C102</f>
        <v>4.3643734745377073E-3</v>
      </c>
    </row>
    <row r="103" spans="2:13" x14ac:dyDescent="0.35">
      <c r="B103" s="104">
        <v>43252</v>
      </c>
      <c r="C103" s="102">
        <f>IF(AND($C$6="Monthly", $C$5="NHS Scotland"),SUMIFS(AllPublicationData!$E:$E,AllPublicationData!$A:$A,'Chart (% of Operations)'!$B103),IF(AND($C$6="Monthly", $C$5&lt;&gt;"NHS Scotland"),SUMIFS(AllPublicationData!$E:$E,AllPublicationData!$A:$A,'Chart (% of Operations)'!$B103,AllPublicationData!$B:$B,'Chart (% of Operations)'!$C$5),IF(AND($C$6&lt;&gt;"Monthly",$C$5&lt;&gt;"NHS Scotland"),SUMIFS(AllPublicationData!$E:$E,AllPublicationData!$B:$B,'Chart (% of Operations)'!$C$5,AllPublicationData!$A:$A,"&lt;="&amp;'Chart (% of Operations)'!$B103,AllPublicationData!$A:$A,"&gt;="&amp;'Chart (% of Operations)'!$B114),IF(AND($C$6&lt;&gt;"Monthly",$C$5="NHS Scotland"),SUMIFS(AllPublicationData!$E:$E,AllPublicationData!$A:$A,"&lt;="&amp;'Chart (% of Operations)'!$B103,AllPublicationData!$A:$A,"&gt;="&amp;'Chart (% of Operations)'!$B114)))))</f>
        <v>337406</v>
      </c>
      <c r="D103" s="103">
        <f>IF(AND($C$6="Monthly", $C$5="NHS Scotland"),SUMIFS(AllPublicationData!F:F,AllPublicationData!$A:$A,'Chart (% of Operations)'!$B103),IF(AND($C$6="Monthly", $C$5&lt;&gt;"NHS Scotland"),SUMIFS(AllPublicationData!F:F,AllPublicationData!$A:$A,'Chart (% of Operations)'!$B103,AllPublicationData!$B:$B,'Chart (% of Operations)'!$C$5),IF(AND($C$6&lt;&gt;"Monthly",$C$5&lt;&gt;"NHS Scotland"),SUMIFS(AllPublicationData!F:F,AllPublicationData!$B:$B,'Chart (% of Operations)'!$C$5,AllPublicationData!$A:$A,"&lt;="&amp;'Chart (% of Operations)'!$B103,AllPublicationData!$A:$A,"&gt;="&amp;'Chart (% of Operations)'!$B114),IF(AND($C$6&lt;&gt;"Monthly",$C$5="NHS Scotland"),SUMIFS(AllPublicationData!F:F,AllPublicationData!$A:$A,"&lt;="&amp;'Chart (% of Operations)'!$B103,AllPublicationData!$A:$A,"&gt;="&amp;'Chart (% of Operations)'!$B114)))))</f>
        <v>32023</v>
      </c>
      <c r="E103" s="101">
        <f t="shared" si="193"/>
        <v>9.4909396987605435E-2</v>
      </c>
      <c r="F103" s="103">
        <f>IF(AND($C$6="Monthly", $C$5="NHS Scotland"),SUMIFS(AllPublicationData!H:H,AllPublicationData!$A:$A,'Chart (% of Operations)'!$B103),IF(AND($C$6="Monthly", $C$5&lt;&gt;"NHS Scotland"),SUMIFS(AllPublicationData!H:H,AllPublicationData!$A:$A,'Chart (% of Operations)'!$B103,AllPublicationData!$B:$B,'Chart (% of Operations)'!$C$5),IF(AND($C$6&lt;&gt;"Monthly",$C$5&lt;&gt;"NHS Scotland"),SUMIFS(AllPublicationData!H:H,AllPublicationData!$B:$B,'Chart (% of Operations)'!$C$5,AllPublicationData!$A:$A,"&gt;="&amp;'Chart (% of Operations)'!$B114,AllPublicationData!$A:$A,"&lt;="&amp;'Chart (% of Operations)'!$B103),IF(AND($C$6&lt;&gt;"Monthly",$C$5="NHS Scotland"),SUMIFS(AllPublicationData!H:H,AllPublicationData!$A:$A,"&lt;="&amp;'Chart (% of Operations)'!$B103,AllPublicationData!$A:$A,"&gt;="&amp;'Chart (% of Operations)'!$B114)))))</f>
        <v>10784</v>
      </c>
      <c r="G103" s="101">
        <f t="shared" si="193"/>
        <v>3.1961494460679418E-2</v>
      </c>
      <c r="H103" s="103">
        <f>IF(AND($C$6="Monthly", $C$5="NHS Scotland"),SUMIFS(AllPublicationData!I:I,AllPublicationData!$A:$A,'Chart (% of Operations)'!$B103),IF(AND($C$6="Monthly", $C$5&lt;&gt;"NHS Scotland"),SUMIFS(AllPublicationData!I:I,AllPublicationData!$A:$A,'Chart (% of Operations)'!$B103,AllPublicationData!$B:$B,'Chart (% of Operations)'!$C$5),IF(AND($C$6&lt;&gt;"Monthly",$C$5&lt;&gt;"NHS Scotland"),SUMIFS(AllPublicationData!I:I,AllPublicationData!$B:$B,'Chart (% of Operations)'!$C$5,AllPublicationData!$A:$A,"&lt;="&amp;'Chart (% of Operations)'!$B103,AllPublicationData!$A:$A,"&gt;="&amp;'Chart (% of Operations)'!$B114),IF(AND($C$6&lt;&gt;"Monthly",$C$5="NHS Scotland"),SUMIFS(AllPublicationData!I:I,AllPublicationData!$A:$A,"&lt;="&amp;'Chart (% of Operations)'!$B103,AllPublicationData!$A:$A,"&gt;="&amp;'Chart (% of Operations)'!$B114)))))</f>
        <v>8124</v>
      </c>
      <c r="I103" s="101">
        <f t="shared" ref="I103" si="212">H103/$C103</f>
        <v>2.4077817229094918E-2</v>
      </c>
      <c r="J103" s="103">
        <f>IF(AND($C$6="Monthly", $C$5="NHS Scotland"),SUMIFS(AllPublicationData!G:G,AllPublicationData!$A:$A,'Chart (% of Operations)'!$B103),IF(AND($C$6="Monthly", $C$5&lt;&gt;"NHS Scotland"),SUMIFS(AllPublicationData!G:G,AllPublicationData!$A:$A,'Chart (% of Operations)'!$B103,AllPublicationData!$B:$B,'Chart (% of Operations)'!$C$5),IF(AND($C$6&lt;&gt;"Monthly",$C$5&lt;&gt;"NHS Scotland"),SUMIFS(AllPublicationData!G:G,AllPublicationData!$B:$B,'Chart (% of Operations)'!$C$5,AllPublicationData!$A:$A,"&lt;="&amp;'Chart (% of Operations)'!$B103,AllPublicationData!$A:$A,"&gt;="&amp;'Chart (% of Operations)'!$B114),IF(AND($C$6&lt;&gt;"Monthly",$C$5="NHS Scotland"),SUMIFS(AllPublicationData!G:G,AllPublicationData!$A:$A,"&lt;="&amp;'Chart (% of Operations)'!$B103,AllPublicationData!$A:$A,"&gt;="&amp;'Chart (% of Operations)'!$B114)))))</f>
        <v>11677</v>
      </c>
      <c r="K103" s="101">
        <f t="shared" ref="K103" si="213">J103/$C103</f>
        <v>3.4608157531282789E-2</v>
      </c>
      <c r="L103" s="103">
        <f>IF(AND($C$6="Monthly", $C$5="NHS Scotland"),SUMIFS(AllPublicationData!J:J,AllPublicationData!$A:$A,'Chart (% of Operations)'!$B103),IF(AND($C$6="Monthly", $C$5&lt;&gt;"NHS Scotland"),SUMIFS(AllPublicationData!J:J,AllPublicationData!$A:$A,'Chart (% of Operations)'!$B103,AllPublicationData!$B:$B,'Chart (% of Operations)'!$C$5),IF(AND($C$6&lt;&gt;"Monthly",$C$5&lt;&gt;"NHS Scotland"),SUMIFS(AllPublicationData!J:J,AllPublicationData!$B:$B,'Chart (% of Operations)'!$C$5,AllPublicationData!$A:$A,"&lt;="&amp;'Chart (% of Operations)'!$B103,AllPublicationData!$A:$A,"&gt;="&amp;'Chart (% of Operations)'!$B114),IF(AND($C$6&lt;&gt;"Monthly",$C$5="NHS Scotland"),SUMIFS(AllPublicationData!J:J,AllPublicationData!$A:$A,"&lt;="&amp;'Chart (% of Operations)'!$B103,AllPublicationData!$A:$A,"&gt;="&amp;'Chart (% of Operations)'!$B114)))))</f>
        <v>1438</v>
      </c>
      <c r="M103" s="100">
        <f t="shared" ref="M103" si="214">L103/$C103</f>
        <v>4.2619277665483131E-3</v>
      </c>
    </row>
    <row r="104" spans="2:13" x14ac:dyDescent="0.35">
      <c r="B104" s="104">
        <v>43221</v>
      </c>
      <c r="C104" s="102">
        <f>IF(AND($C$6="Monthly", $C$5="NHS Scotland"),SUMIFS(AllPublicationData!$E:$E,AllPublicationData!$A:$A,'Chart (% of Operations)'!$B104),IF(AND($C$6="Monthly", $C$5&lt;&gt;"NHS Scotland"),SUMIFS(AllPublicationData!$E:$E,AllPublicationData!$A:$A,'Chart (% of Operations)'!$B104,AllPublicationData!$B:$B,'Chart (% of Operations)'!$C$5),IF(AND($C$6&lt;&gt;"Monthly",$C$5&lt;&gt;"NHS Scotland"),SUMIFS(AllPublicationData!$E:$E,AllPublicationData!$B:$B,'Chart (% of Operations)'!$C$5,AllPublicationData!$A:$A,"&lt;="&amp;'Chart (% of Operations)'!$B104,AllPublicationData!$A:$A,"&gt;="&amp;'Chart (% of Operations)'!$B115),IF(AND($C$6&lt;&gt;"Monthly",$C$5="NHS Scotland"),SUMIFS(AllPublicationData!$E:$E,AllPublicationData!$A:$A,"&lt;="&amp;'Chart (% of Operations)'!$B104,AllPublicationData!$A:$A,"&gt;="&amp;'Chart (% of Operations)'!$B115)))))</f>
        <v>338752</v>
      </c>
      <c r="D104" s="103">
        <f>IF(AND($C$6="Monthly", $C$5="NHS Scotland"),SUMIFS(AllPublicationData!F:F,AllPublicationData!$A:$A,'Chart (% of Operations)'!$B104),IF(AND($C$6="Monthly", $C$5&lt;&gt;"NHS Scotland"),SUMIFS(AllPublicationData!F:F,AllPublicationData!$A:$A,'Chart (% of Operations)'!$B104,AllPublicationData!$B:$B,'Chart (% of Operations)'!$C$5),IF(AND($C$6&lt;&gt;"Monthly",$C$5&lt;&gt;"NHS Scotland"),SUMIFS(AllPublicationData!F:F,AllPublicationData!$B:$B,'Chart (% of Operations)'!$C$5,AllPublicationData!$A:$A,"&lt;="&amp;'Chart (% of Operations)'!$B104,AllPublicationData!$A:$A,"&gt;="&amp;'Chart (% of Operations)'!$B115),IF(AND($C$6&lt;&gt;"Monthly",$C$5="NHS Scotland"),SUMIFS(AllPublicationData!F:F,AllPublicationData!$A:$A,"&lt;="&amp;'Chart (% of Operations)'!$B104,AllPublicationData!$A:$A,"&gt;="&amp;'Chart (% of Operations)'!$B115)))))</f>
        <v>32349</v>
      </c>
      <c r="E104" s="101">
        <f t="shared" si="193"/>
        <v>9.5494639146041949E-2</v>
      </c>
      <c r="F104" s="103">
        <f>IF(AND($C$6="Monthly", $C$5="NHS Scotland"),SUMIFS(AllPublicationData!H:H,AllPublicationData!$A:$A,'Chart (% of Operations)'!$B104),IF(AND($C$6="Monthly", $C$5&lt;&gt;"NHS Scotland"),SUMIFS(AllPublicationData!H:H,AllPublicationData!$A:$A,'Chart (% of Operations)'!$B104,AllPublicationData!$B:$B,'Chart (% of Operations)'!$C$5),IF(AND($C$6&lt;&gt;"Monthly",$C$5&lt;&gt;"NHS Scotland"),SUMIFS(AllPublicationData!H:H,AllPublicationData!$B:$B,'Chart (% of Operations)'!$C$5,AllPublicationData!$A:$A,"&gt;="&amp;'Chart (% of Operations)'!$B115,AllPublicationData!$A:$A,"&lt;="&amp;'Chart (% of Operations)'!$B104),IF(AND($C$6&lt;&gt;"Monthly",$C$5="NHS Scotland"),SUMIFS(AllPublicationData!H:H,AllPublicationData!$A:$A,"&lt;="&amp;'Chart (% of Operations)'!$B104,AllPublicationData!$A:$A,"&gt;="&amp;'Chart (% of Operations)'!$B115)))))</f>
        <v>10847</v>
      </c>
      <c r="G104" s="101">
        <f t="shared" si="193"/>
        <v>3.2020475155866236E-2</v>
      </c>
      <c r="H104" s="103">
        <f>IF(AND($C$6="Monthly", $C$5="NHS Scotland"),SUMIFS(AllPublicationData!I:I,AllPublicationData!$A:$A,'Chart (% of Operations)'!$B104),IF(AND($C$6="Monthly", $C$5&lt;&gt;"NHS Scotland"),SUMIFS(AllPublicationData!I:I,AllPublicationData!$A:$A,'Chart (% of Operations)'!$B104,AllPublicationData!$B:$B,'Chart (% of Operations)'!$C$5),IF(AND($C$6&lt;&gt;"Monthly",$C$5&lt;&gt;"NHS Scotland"),SUMIFS(AllPublicationData!I:I,AllPublicationData!$B:$B,'Chart (% of Operations)'!$C$5,AllPublicationData!$A:$A,"&lt;="&amp;'Chart (% of Operations)'!$B104,AllPublicationData!$A:$A,"&gt;="&amp;'Chart (% of Operations)'!$B115),IF(AND($C$6&lt;&gt;"Monthly",$C$5="NHS Scotland"),SUMIFS(AllPublicationData!I:I,AllPublicationData!$A:$A,"&lt;="&amp;'Chart (% of Operations)'!$B104,AllPublicationData!$A:$A,"&gt;="&amp;'Chart (% of Operations)'!$B115)))))</f>
        <v>8198</v>
      </c>
      <c r="I104" s="101">
        <f t="shared" ref="I104" si="215">H104/$C104</f>
        <v>2.4200595125637634E-2</v>
      </c>
      <c r="J104" s="103">
        <f>IF(AND($C$6="Monthly", $C$5="NHS Scotland"),SUMIFS(AllPublicationData!G:G,AllPublicationData!$A:$A,'Chart (% of Operations)'!$B104),IF(AND($C$6="Monthly", $C$5&lt;&gt;"NHS Scotland"),SUMIFS(AllPublicationData!G:G,AllPublicationData!$A:$A,'Chart (% of Operations)'!$B104,AllPublicationData!$B:$B,'Chart (% of Operations)'!$C$5),IF(AND($C$6&lt;&gt;"Monthly",$C$5&lt;&gt;"NHS Scotland"),SUMIFS(AllPublicationData!G:G,AllPublicationData!$B:$B,'Chart (% of Operations)'!$C$5,AllPublicationData!$A:$A,"&lt;="&amp;'Chart (% of Operations)'!$B104,AllPublicationData!$A:$A,"&gt;="&amp;'Chart (% of Operations)'!$B115),IF(AND($C$6&lt;&gt;"Monthly",$C$5="NHS Scotland"),SUMIFS(AllPublicationData!G:G,AllPublicationData!$A:$A,"&lt;="&amp;'Chart (% of Operations)'!$B104,AllPublicationData!$A:$A,"&gt;="&amp;'Chart (% of Operations)'!$B115)))))</f>
        <v>11887</v>
      </c>
      <c r="K104" s="101">
        <f t="shared" ref="K104" si="216">J104/$C104</f>
        <v>3.5090567730965423E-2</v>
      </c>
      <c r="L104" s="103">
        <f>IF(AND($C$6="Monthly", $C$5="NHS Scotland"),SUMIFS(AllPublicationData!J:J,AllPublicationData!$A:$A,'Chart (% of Operations)'!$B104),IF(AND($C$6="Monthly", $C$5&lt;&gt;"NHS Scotland"),SUMIFS(AllPublicationData!J:J,AllPublicationData!$A:$A,'Chart (% of Operations)'!$B104,AllPublicationData!$B:$B,'Chart (% of Operations)'!$C$5),IF(AND($C$6&lt;&gt;"Monthly",$C$5&lt;&gt;"NHS Scotland"),SUMIFS(AllPublicationData!J:J,AllPublicationData!$B:$B,'Chart (% of Operations)'!$C$5,AllPublicationData!$A:$A,"&lt;="&amp;'Chart (% of Operations)'!$B104,AllPublicationData!$A:$A,"&gt;="&amp;'Chart (% of Operations)'!$B115),IF(AND($C$6&lt;&gt;"Monthly",$C$5="NHS Scotland"),SUMIFS(AllPublicationData!J:J,AllPublicationData!$A:$A,"&lt;="&amp;'Chart (% of Operations)'!$B104,AllPublicationData!$A:$A,"&gt;="&amp;'Chart (% of Operations)'!$B115)))))</f>
        <v>1417</v>
      </c>
      <c r="M104" s="100">
        <f t="shared" ref="M104" si="217">L104/$C104</f>
        <v>4.183001133572643E-3</v>
      </c>
    </row>
    <row r="105" spans="2:13" x14ac:dyDescent="0.35">
      <c r="B105" s="104">
        <v>43191</v>
      </c>
      <c r="C105" s="102">
        <f>IF(AND($C$6="Monthly", $C$5="NHS Scotland"),SUMIFS(AllPublicationData!$E:$E,AllPublicationData!$A:$A,'Chart (% of Operations)'!$B105),IF(AND($C$6="Monthly", $C$5&lt;&gt;"NHS Scotland"),SUMIFS(AllPublicationData!$E:$E,AllPublicationData!$A:$A,'Chart (% of Operations)'!$B105,AllPublicationData!$B:$B,'Chart (% of Operations)'!$C$5),IF(AND($C$6&lt;&gt;"Monthly",$C$5&lt;&gt;"NHS Scotland"),SUMIFS(AllPublicationData!$E:$E,AllPublicationData!$B:$B,'Chart (% of Operations)'!$C$5,AllPublicationData!$A:$A,"&lt;="&amp;'Chart (% of Operations)'!$B105,AllPublicationData!$A:$A,"&gt;="&amp;'Chart (% of Operations)'!$B116),IF(AND($C$6&lt;&gt;"Monthly",$C$5="NHS Scotland"),SUMIFS(AllPublicationData!$E:$E,AllPublicationData!$A:$A,"&lt;="&amp;'Chart (% of Operations)'!$B105,AllPublicationData!$A:$A,"&gt;="&amp;'Chart (% of Operations)'!$B116)))))</f>
        <v>337542</v>
      </c>
      <c r="D105" s="103">
        <f>IF(AND($C$6="Monthly", $C$5="NHS Scotland"),SUMIFS(AllPublicationData!F:F,AllPublicationData!$A:$A,'Chart (% of Operations)'!$B105),IF(AND($C$6="Monthly", $C$5&lt;&gt;"NHS Scotland"),SUMIFS(AllPublicationData!F:F,AllPublicationData!$A:$A,'Chart (% of Operations)'!$B105,AllPublicationData!$B:$B,'Chart (% of Operations)'!$C$5),IF(AND($C$6&lt;&gt;"Monthly",$C$5&lt;&gt;"NHS Scotland"),SUMIFS(AllPublicationData!F:F,AllPublicationData!$B:$B,'Chart (% of Operations)'!$C$5,AllPublicationData!$A:$A,"&lt;="&amp;'Chart (% of Operations)'!$B105,AllPublicationData!$A:$A,"&gt;="&amp;'Chart (% of Operations)'!$B116),IF(AND($C$6&lt;&gt;"Monthly",$C$5="NHS Scotland"),SUMIFS(AllPublicationData!F:F,AllPublicationData!$A:$A,"&lt;="&amp;'Chart (% of Operations)'!$B105,AllPublicationData!$A:$A,"&gt;="&amp;'Chart (% of Operations)'!$B116)))))</f>
        <v>32482</v>
      </c>
      <c r="E105" s="101">
        <f t="shared" si="193"/>
        <v>9.6230987551178815E-2</v>
      </c>
      <c r="F105" s="103">
        <f>IF(AND($C$6="Monthly", $C$5="NHS Scotland"),SUMIFS(AllPublicationData!H:H,AllPublicationData!$A:$A,'Chart (% of Operations)'!$B105),IF(AND($C$6="Monthly", $C$5&lt;&gt;"NHS Scotland"),SUMIFS(AllPublicationData!H:H,AllPublicationData!$A:$A,'Chart (% of Operations)'!$B105,AllPublicationData!$B:$B,'Chart (% of Operations)'!$C$5),IF(AND($C$6&lt;&gt;"Monthly",$C$5&lt;&gt;"NHS Scotland"),SUMIFS(AllPublicationData!H:H,AllPublicationData!$B:$B,'Chart (% of Operations)'!$C$5,AllPublicationData!$A:$A,"&gt;="&amp;'Chart (% of Operations)'!$B116,AllPublicationData!$A:$A,"&lt;="&amp;'Chart (% of Operations)'!$B105),IF(AND($C$6&lt;&gt;"Monthly",$C$5="NHS Scotland"),SUMIFS(AllPublicationData!H:H,AllPublicationData!$A:$A,"&lt;="&amp;'Chart (% of Operations)'!$B105,AllPublicationData!$A:$A,"&gt;="&amp;'Chart (% of Operations)'!$B116)))))</f>
        <v>10934</v>
      </c>
      <c r="G105" s="101">
        <f t="shared" si="193"/>
        <v>3.2393005907413001E-2</v>
      </c>
      <c r="H105" s="103">
        <f>IF(AND($C$6="Monthly", $C$5="NHS Scotland"),SUMIFS(AllPublicationData!I:I,AllPublicationData!$A:$A,'Chart (% of Operations)'!$B105),IF(AND($C$6="Monthly", $C$5&lt;&gt;"NHS Scotland"),SUMIFS(AllPublicationData!I:I,AllPublicationData!$A:$A,'Chart (% of Operations)'!$B105,AllPublicationData!$B:$B,'Chart (% of Operations)'!$C$5),IF(AND($C$6&lt;&gt;"Monthly",$C$5&lt;&gt;"NHS Scotland"),SUMIFS(AllPublicationData!I:I,AllPublicationData!$B:$B,'Chart (% of Operations)'!$C$5,AllPublicationData!$A:$A,"&lt;="&amp;'Chart (% of Operations)'!$B105,AllPublicationData!$A:$A,"&gt;="&amp;'Chart (% of Operations)'!$B116),IF(AND($C$6&lt;&gt;"Monthly",$C$5="NHS Scotland"),SUMIFS(AllPublicationData!I:I,AllPublicationData!$A:$A,"&lt;="&amp;'Chart (% of Operations)'!$B105,AllPublicationData!$A:$A,"&gt;="&amp;'Chart (% of Operations)'!$B116)))))</f>
        <v>8221</v>
      </c>
      <c r="I105" s="101">
        <f t="shared" ref="I105" si="218">H105/$C105</f>
        <v>2.4355487613393297E-2</v>
      </c>
      <c r="J105" s="103">
        <f>IF(AND($C$6="Monthly", $C$5="NHS Scotland"),SUMIFS(AllPublicationData!G:G,AllPublicationData!$A:$A,'Chart (% of Operations)'!$B105),IF(AND($C$6="Monthly", $C$5&lt;&gt;"NHS Scotland"),SUMIFS(AllPublicationData!G:G,AllPublicationData!$A:$A,'Chart (% of Operations)'!$B105,AllPublicationData!$B:$B,'Chart (% of Operations)'!$C$5),IF(AND($C$6&lt;&gt;"Monthly",$C$5&lt;&gt;"NHS Scotland"),SUMIFS(AllPublicationData!G:G,AllPublicationData!$B:$B,'Chart (% of Operations)'!$C$5,AllPublicationData!$A:$A,"&lt;="&amp;'Chart (% of Operations)'!$B105,AllPublicationData!$A:$A,"&gt;="&amp;'Chart (% of Operations)'!$B116),IF(AND($C$6&lt;&gt;"Monthly",$C$5="NHS Scotland"),SUMIFS(AllPublicationData!G:G,AllPublicationData!$A:$A,"&lt;="&amp;'Chart (% of Operations)'!$B105,AllPublicationData!$A:$A,"&gt;="&amp;'Chart (% of Operations)'!$B116)))))</f>
        <v>11925</v>
      </c>
      <c r="K105" s="101">
        <f t="shared" ref="K105" si="219">J105/$C105</f>
        <v>3.5328936843415044E-2</v>
      </c>
      <c r="L105" s="103">
        <f>IF(AND($C$6="Monthly", $C$5="NHS Scotland"),SUMIFS(AllPublicationData!J:J,AllPublicationData!$A:$A,'Chart (% of Operations)'!$B105),IF(AND($C$6="Monthly", $C$5&lt;&gt;"NHS Scotland"),SUMIFS(AllPublicationData!J:J,AllPublicationData!$A:$A,'Chart (% of Operations)'!$B105,AllPublicationData!$B:$B,'Chart (% of Operations)'!$C$5),IF(AND($C$6&lt;&gt;"Monthly",$C$5&lt;&gt;"NHS Scotland"),SUMIFS(AllPublicationData!J:J,AllPublicationData!$B:$B,'Chart (% of Operations)'!$C$5,AllPublicationData!$A:$A,"&lt;="&amp;'Chart (% of Operations)'!$B105,AllPublicationData!$A:$A,"&gt;="&amp;'Chart (% of Operations)'!$B116),IF(AND($C$6&lt;&gt;"Monthly",$C$5="NHS Scotland"),SUMIFS(AllPublicationData!J:J,AllPublicationData!$A:$A,"&lt;="&amp;'Chart (% of Operations)'!$B105,AllPublicationData!$A:$A,"&gt;="&amp;'Chart (% of Operations)'!$B116)))))</f>
        <v>1402</v>
      </c>
      <c r="M105" s="100">
        <f t="shared" ref="M105" si="220">L105/$C105</f>
        <v>4.1535571869574751E-3</v>
      </c>
    </row>
    <row r="106" spans="2:13" x14ac:dyDescent="0.35">
      <c r="B106" s="104">
        <v>43160</v>
      </c>
      <c r="C106" s="102">
        <f>IF(AND($C$6="Monthly", $C$5="NHS Scotland"),SUMIFS(AllPublicationData!$E:$E,AllPublicationData!$A:$A,'Chart (% of Operations)'!$B106),IF(AND($C$6="Monthly", $C$5&lt;&gt;"NHS Scotland"),SUMIFS(AllPublicationData!$E:$E,AllPublicationData!$A:$A,'Chart (% of Operations)'!$B106,AllPublicationData!$B:$B,'Chart (% of Operations)'!$C$5),IF(AND($C$6&lt;&gt;"Monthly",$C$5&lt;&gt;"NHS Scotland"),SUMIFS(AllPublicationData!$E:$E,AllPublicationData!$B:$B,'Chart (% of Operations)'!$C$5,AllPublicationData!$A:$A,"&lt;="&amp;'Chart (% of Operations)'!$B106,AllPublicationData!$A:$A,"&gt;="&amp;'Chart (% of Operations)'!$B117),IF(AND($C$6&lt;&gt;"Monthly",$C$5="NHS Scotland"),SUMIFS(AllPublicationData!$E:$E,AllPublicationData!$A:$A,"&lt;="&amp;'Chart (% of Operations)'!$B106,AllPublicationData!$A:$A,"&gt;="&amp;'Chart (% of Operations)'!$B117)))))</f>
        <v>335101</v>
      </c>
      <c r="D106" s="103">
        <f>IF(AND($C$6="Monthly", $C$5="NHS Scotland"),SUMIFS(AllPublicationData!F:F,AllPublicationData!$A:$A,'Chart (% of Operations)'!$B106),IF(AND($C$6="Monthly", $C$5&lt;&gt;"NHS Scotland"),SUMIFS(AllPublicationData!F:F,AllPublicationData!$A:$A,'Chart (% of Operations)'!$B106,AllPublicationData!$B:$B,'Chart (% of Operations)'!$C$5),IF(AND($C$6&lt;&gt;"Monthly",$C$5&lt;&gt;"NHS Scotland"),SUMIFS(AllPublicationData!F:F,AllPublicationData!$B:$B,'Chart (% of Operations)'!$C$5,AllPublicationData!$A:$A,"&lt;="&amp;'Chart (% of Operations)'!$B106,AllPublicationData!$A:$A,"&gt;="&amp;'Chart (% of Operations)'!$B117),IF(AND($C$6&lt;&gt;"Monthly",$C$5="NHS Scotland"),SUMIFS(AllPublicationData!F:F,AllPublicationData!$A:$A,"&lt;="&amp;'Chart (% of Operations)'!$B106,AllPublicationData!$A:$A,"&gt;="&amp;'Chart (% of Operations)'!$B117)))))</f>
        <v>32348</v>
      </c>
      <c r="E106" s="101">
        <f t="shared" si="193"/>
        <v>9.6532090325006495E-2</v>
      </c>
      <c r="F106" s="103">
        <f>IF(AND($C$6="Monthly", $C$5="NHS Scotland"),SUMIFS(AllPublicationData!H:H,AllPublicationData!$A:$A,'Chart (% of Operations)'!$B106),IF(AND($C$6="Monthly", $C$5&lt;&gt;"NHS Scotland"),SUMIFS(AllPublicationData!H:H,AllPublicationData!$A:$A,'Chart (% of Operations)'!$B106,AllPublicationData!$B:$B,'Chart (% of Operations)'!$C$5),IF(AND($C$6&lt;&gt;"Monthly",$C$5&lt;&gt;"NHS Scotland"),SUMIFS(AllPublicationData!H:H,AllPublicationData!$B:$B,'Chart (% of Operations)'!$C$5,AllPublicationData!$A:$A,"&gt;="&amp;'Chart (% of Operations)'!$B117,AllPublicationData!$A:$A,"&lt;="&amp;'Chart (% of Operations)'!$B106),IF(AND($C$6&lt;&gt;"Monthly",$C$5="NHS Scotland"),SUMIFS(AllPublicationData!H:H,AllPublicationData!$A:$A,"&lt;="&amp;'Chart (% of Operations)'!$B106,AllPublicationData!$A:$A,"&gt;="&amp;'Chart (% of Operations)'!$B117)))))</f>
        <v>10919</v>
      </c>
      <c r="G106" s="101">
        <f t="shared" si="193"/>
        <v>3.2584205955816306E-2</v>
      </c>
      <c r="H106" s="103">
        <f>IF(AND($C$6="Monthly", $C$5="NHS Scotland"),SUMIFS(AllPublicationData!I:I,AllPublicationData!$A:$A,'Chart (% of Operations)'!$B106),IF(AND($C$6="Monthly", $C$5&lt;&gt;"NHS Scotland"),SUMIFS(AllPublicationData!I:I,AllPublicationData!$A:$A,'Chart (% of Operations)'!$B106,AllPublicationData!$B:$B,'Chart (% of Operations)'!$C$5),IF(AND($C$6&lt;&gt;"Monthly",$C$5&lt;&gt;"NHS Scotland"),SUMIFS(AllPublicationData!I:I,AllPublicationData!$B:$B,'Chart (% of Operations)'!$C$5,AllPublicationData!$A:$A,"&lt;="&amp;'Chart (% of Operations)'!$B106,AllPublicationData!$A:$A,"&gt;="&amp;'Chart (% of Operations)'!$B117),IF(AND($C$6&lt;&gt;"Monthly",$C$5="NHS Scotland"),SUMIFS(AllPublicationData!I:I,AllPublicationData!$A:$A,"&lt;="&amp;'Chart (% of Operations)'!$B106,AllPublicationData!$A:$A,"&gt;="&amp;'Chart (% of Operations)'!$B117)))))</f>
        <v>8124</v>
      </c>
      <c r="I106" s="101">
        <f t="shared" ref="I106" si="221">H106/$C106</f>
        <v>2.4243437053306317E-2</v>
      </c>
      <c r="J106" s="103">
        <f>IF(AND($C$6="Monthly", $C$5="NHS Scotland"),SUMIFS(AllPublicationData!G:G,AllPublicationData!$A:$A,'Chart (% of Operations)'!$B106),IF(AND($C$6="Monthly", $C$5&lt;&gt;"NHS Scotland"),SUMIFS(AllPublicationData!G:G,AllPublicationData!$A:$A,'Chart (% of Operations)'!$B106,AllPublicationData!$B:$B,'Chart (% of Operations)'!$C$5),IF(AND($C$6&lt;&gt;"Monthly",$C$5&lt;&gt;"NHS Scotland"),SUMIFS(AllPublicationData!G:G,AllPublicationData!$B:$B,'Chart (% of Operations)'!$C$5,AllPublicationData!$A:$A,"&lt;="&amp;'Chart (% of Operations)'!$B106,AllPublicationData!$A:$A,"&gt;="&amp;'Chart (% of Operations)'!$B117),IF(AND($C$6&lt;&gt;"Monthly",$C$5="NHS Scotland"),SUMIFS(AllPublicationData!G:G,AllPublicationData!$A:$A,"&lt;="&amp;'Chart (% of Operations)'!$B106,AllPublicationData!$A:$A,"&gt;="&amp;'Chart (% of Operations)'!$B117)))))</f>
        <v>11884</v>
      </c>
      <c r="K106" s="101">
        <f t="shared" ref="K106" si="222">J106/$C106</f>
        <v>3.5463934753999539E-2</v>
      </c>
      <c r="L106" s="103">
        <f>IF(AND($C$6="Monthly", $C$5="NHS Scotland"),SUMIFS(AllPublicationData!J:J,AllPublicationData!$A:$A,'Chart (% of Operations)'!$B106),IF(AND($C$6="Monthly", $C$5&lt;&gt;"NHS Scotland"),SUMIFS(AllPublicationData!J:J,AllPublicationData!$A:$A,'Chart (% of Operations)'!$B106,AllPublicationData!$B:$B,'Chart (% of Operations)'!$C$5),IF(AND($C$6&lt;&gt;"Monthly",$C$5&lt;&gt;"NHS Scotland"),SUMIFS(AllPublicationData!J:J,AllPublicationData!$B:$B,'Chart (% of Operations)'!$C$5,AllPublicationData!$A:$A,"&lt;="&amp;'Chart (% of Operations)'!$B106,AllPublicationData!$A:$A,"&gt;="&amp;'Chart (% of Operations)'!$B117),IF(AND($C$6&lt;&gt;"Monthly",$C$5="NHS Scotland"),SUMIFS(AllPublicationData!J:J,AllPublicationData!$A:$A,"&lt;="&amp;'Chart (% of Operations)'!$B106,AllPublicationData!$A:$A,"&gt;="&amp;'Chart (% of Operations)'!$B117)))))</f>
        <v>1421</v>
      </c>
      <c r="M106" s="100">
        <f t="shared" ref="M106" si="223">L106/$C106</f>
        <v>4.2405125618843274E-3</v>
      </c>
    </row>
    <row r="107" spans="2:13" x14ac:dyDescent="0.35">
      <c r="B107" s="104">
        <v>43132</v>
      </c>
      <c r="C107" s="102">
        <f>IF(AND($C$6="Monthly", $C$5="NHS Scotland"),SUMIFS(AllPublicationData!$E:$E,AllPublicationData!$A:$A,'Chart (% of Operations)'!$B107),IF(AND($C$6="Monthly", $C$5&lt;&gt;"NHS Scotland"),SUMIFS(AllPublicationData!$E:$E,AllPublicationData!$A:$A,'Chart (% of Operations)'!$B107,AllPublicationData!$B:$B,'Chart (% of Operations)'!$C$5),IF(AND($C$6&lt;&gt;"Monthly",$C$5&lt;&gt;"NHS Scotland"),SUMIFS(AllPublicationData!$E:$E,AllPublicationData!$B:$B,'Chart (% of Operations)'!$C$5,AllPublicationData!$A:$A,"&lt;="&amp;'Chart (% of Operations)'!$B107,AllPublicationData!$A:$A,"&gt;="&amp;'Chart (% of Operations)'!$B118),IF(AND($C$6&lt;&gt;"Monthly",$C$5="NHS Scotland"),SUMIFS(AllPublicationData!$E:$E,AllPublicationData!$A:$A,"&lt;="&amp;'Chart (% of Operations)'!$B107,AllPublicationData!$A:$A,"&gt;="&amp;'Chart (% of Operations)'!$B118)))))</f>
        <v>337852</v>
      </c>
      <c r="D107" s="103">
        <f>IF(AND($C$6="Monthly", $C$5="NHS Scotland"),SUMIFS(AllPublicationData!F:F,AllPublicationData!$A:$A,'Chart (% of Operations)'!$B107),IF(AND($C$6="Monthly", $C$5&lt;&gt;"NHS Scotland"),SUMIFS(AllPublicationData!F:F,AllPublicationData!$A:$A,'Chart (% of Operations)'!$B107,AllPublicationData!$B:$B,'Chart (% of Operations)'!$C$5),IF(AND($C$6&lt;&gt;"Monthly",$C$5&lt;&gt;"NHS Scotland"),SUMIFS(AllPublicationData!F:F,AllPublicationData!$B:$B,'Chart (% of Operations)'!$C$5,AllPublicationData!$A:$A,"&lt;="&amp;'Chart (% of Operations)'!$B107,AllPublicationData!$A:$A,"&gt;="&amp;'Chart (% of Operations)'!$B118),IF(AND($C$6&lt;&gt;"Monthly",$C$5="NHS Scotland"),SUMIFS(AllPublicationData!F:F,AllPublicationData!$A:$A,"&lt;="&amp;'Chart (% of Operations)'!$B107,AllPublicationData!$A:$A,"&gt;="&amp;'Chart (% of Operations)'!$B118)))))</f>
        <v>31589</v>
      </c>
      <c r="E107" s="101">
        <f t="shared" si="193"/>
        <v>9.349952050010063E-2</v>
      </c>
      <c r="F107" s="103">
        <f>IF(AND($C$6="Monthly", $C$5="NHS Scotland"),SUMIFS(AllPublicationData!H:H,AllPublicationData!$A:$A,'Chart (% of Operations)'!$B107),IF(AND($C$6="Monthly", $C$5&lt;&gt;"NHS Scotland"),SUMIFS(AllPublicationData!H:H,AllPublicationData!$A:$A,'Chart (% of Operations)'!$B107,AllPublicationData!$B:$B,'Chart (% of Operations)'!$C$5),IF(AND($C$6&lt;&gt;"Monthly",$C$5&lt;&gt;"NHS Scotland"),SUMIFS(AllPublicationData!H:H,AllPublicationData!$B:$B,'Chart (% of Operations)'!$C$5,AllPublicationData!$A:$A,"&gt;="&amp;'Chart (% of Operations)'!$B118,AllPublicationData!$A:$A,"&lt;="&amp;'Chart (% of Operations)'!$B107),IF(AND($C$6&lt;&gt;"Monthly",$C$5="NHS Scotland"),SUMIFS(AllPublicationData!H:H,AllPublicationData!$A:$A,"&lt;="&amp;'Chart (% of Operations)'!$B107,AllPublicationData!$A:$A,"&gt;="&amp;'Chart (% of Operations)'!$B118)))))</f>
        <v>11132</v>
      </c>
      <c r="G107" s="101">
        <f t="shared" si="193"/>
        <v>3.2949338763719027E-2</v>
      </c>
      <c r="H107" s="103">
        <f>IF(AND($C$6="Monthly", $C$5="NHS Scotland"),SUMIFS(AllPublicationData!I:I,AllPublicationData!$A:$A,'Chart (% of Operations)'!$B107),IF(AND($C$6="Monthly", $C$5&lt;&gt;"NHS Scotland"),SUMIFS(AllPublicationData!I:I,AllPublicationData!$A:$A,'Chart (% of Operations)'!$B107,AllPublicationData!$B:$B,'Chart (% of Operations)'!$C$5),IF(AND($C$6&lt;&gt;"Monthly",$C$5&lt;&gt;"NHS Scotland"),SUMIFS(AllPublicationData!I:I,AllPublicationData!$B:$B,'Chart (% of Operations)'!$C$5,AllPublicationData!$A:$A,"&lt;="&amp;'Chart (% of Operations)'!$B107,AllPublicationData!$A:$A,"&gt;="&amp;'Chart (% of Operations)'!$B118),IF(AND($C$6&lt;&gt;"Monthly",$C$5="NHS Scotland"),SUMIFS(AllPublicationData!I:I,AllPublicationData!$A:$A,"&lt;="&amp;'Chart (% of Operations)'!$B107,AllPublicationData!$A:$A,"&gt;="&amp;'Chart (% of Operations)'!$B118)))))</f>
        <v>7543</v>
      </c>
      <c r="I107" s="101">
        <f t="shared" ref="I107" si="224">H107/$C107</f>
        <v>2.2326344079656182E-2</v>
      </c>
      <c r="J107" s="103">
        <f>IF(AND($C$6="Monthly", $C$5="NHS Scotland"),SUMIFS(AllPublicationData!G:G,AllPublicationData!$A:$A,'Chart (% of Operations)'!$B107),IF(AND($C$6="Monthly", $C$5&lt;&gt;"NHS Scotland"),SUMIFS(AllPublicationData!G:G,AllPublicationData!$A:$A,'Chart (% of Operations)'!$B107,AllPublicationData!$B:$B,'Chart (% of Operations)'!$C$5),IF(AND($C$6&lt;&gt;"Monthly",$C$5&lt;&gt;"NHS Scotland"),SUMIFS(AllPublicationData!G:G,AllPublicationData!$B:$B,'Chart (% of Operations)'!$C$5,AllPublicationData!$A:$A,"&lt;="&amp;'Chart (% of Operations)'!$B107,AllPublicationData!$A:$A,"&gt;="&amp;'Chart (% of Operations)'!$B118),IF(AND($C$6&lt;&gt;"Monthly",$C$5="NHS Scotland"),SUMIFS(AllPublicationData!G:G,AllPublicationData!$A:$A,"&lt;="&amp;'Chart (% of Operations)'!$B107,AllPublicationData!$A:$A,"&gt;="&amp;'Chart (% of Operations)'!$B118)))))</f>
        <v>11832</v>
      </c>
      <c r="K107" s="101">
        <f t="shared" ref="K107" si="225">J107/$C107</f>
        <v>3.502125190911997E-2</v>
      </c>
      <c r="L107" s="103">
        <f>IF(AND($C$6="Monthly", $C$5="NHS Scotland"),SUMIFS(AllPublicationData!J:J,AllPublicationData!$A:$A,'Chart (% of Operations)'!$B107),IF(AND($C$6="Monthly", $C$5&lt;&gt;"NHS Scotland"),SUMIFS(AllPublicationData!J:J,AllPublicationData!$A:$A,'Chart (% of Operations)'!$B107,AllPublicationData!$B:$B,'Chart (% of Operations)'!$C$5),IF(AND($C$6&lt;&gt;"Monthly",$C$5&lt;&gt;"NHS Scotland"),SUMIFS(AllPublicationData!J:J,AllPublicationData!$B:$B,'Chart (% of Operations)'!$C$5,AllPublicationData!$A:$A,"&lt;="&amp;'Chart (% of Operations)'!$B107,AllPublicationData!$A:$A,"&gt;="&amp;'Chart (% of Operations)'!$B118),IF(AND($C$6&lt;&gt;"Monthly",$C$5="NHS Scotland"),SUMIFS(AllPublicationData!J:J,AllPublicationData!$A:$A,"&lt;="&amp;'Chart (% of Operations)'!$B107,AllPublicationData!$A:$A,"&gt;="&amp;'Chart (% of Operations)'!$B118)))))</f>
        <v>1082</v>
      </c>
      <c r="M107" s="100">
        <f t="shared" ref="M107" si="226">L107/$C107</f>
        <v>3.2025857476054606E-3</v>
      </c>
    </row>
    <row r="108" spans="2:13" x14ac:dyDescent="0.35">
      <c r="B108" s="104">
        <v>43101</v>
      </c>
      <c r="C108" s="102">
        <f>IF(AND($C$6="Monthly", $C$5="NHS Scotland"),SUMIFS(AllPublicationData!$E:$E,AllPublicationData!$A:$A,'Chart (% of Operations)'!$B108),IF(AND($C$6="Monthly", $C$5&lt;&gt;"NHS Scotland"),SUMIFS(AllPublicationData!$E:$E,AllPublicationData!$A:$A,'Chart (% of Operations)'!$B108,AllPublicationData!$B:$B,'Chart (% of Operations)'!$C$5),IF(AND($C$6&lt;&gt;"Monthly",$C$5&lt;&gt;"NHS Scotland"),SUMIFS(AllPublicationData!$E:$E,AllPublicationData!$B:$B,'Chart (% of Operations)'!$C$5,AllPublicationData!$A:$A,"&lt;="&amp;'Chart (% of Operations)'!$B108,AllPublicationData!$A:$A,"&gt;="&amp;'Chart (% of Operations)'!$B119),IF(AND($C$6&lt;&gt;"Monthly",$C$5="NHS Scotland"),SUMIFS(AllPublicationData!$E:$E,AllPublicationData!$A:$A,"&lt;="&amp;'Chart (% of Operations)'!$B108,AllPublicationData!$A:$A,"&gt;="&amp;'Chart (% of Operations)'!$B119)))))</f>
        <v>338944</v>
      </c>
      <c r="D108" s="103">
        <f>IF(AND($C$6="Monthly", $C$5="NHS Scotland"),SUMIFS(AllPublicationData!F:F,AllPublicationData!$A:$A,'Chart (% of Operations)'!$B108),IF(AND($C$6="Monthly", $C$5&lt;&gt;"NHS Scotland"),SUMIFS(AllPublicationData!F:F,AllPublicationData!$A:$A,'Chart (% of Operations)'!$B108,AllPublicationData!$B:$B,'Chart (% of Operations)'!$C$5),IF(AND($C$6&lt;&gt;"Monthly",$C$5&lt;&gt;"NHS Scotland"),SUMIFS(AllPublicationData!F:F,AllPublicationData!$B:$B,'Chart (% of Operations)'!$C$5,AllPublicationData!$A:$A,"&lt;="&amp;'Chart (% of Operations)'!$B108,AllPublicationData!$A:$A,"&gt;="&amp;'Chart (% of Operations)'!$B119),IF(AND($C$6&lt;&gt;"Monthly",$C$5="NHS Scotland"),SUMIFS(AllPublicationData!F:F,AllPublicationData!$A:$A,"&lt;="&amp;'Chart (% of Operations)'!$B108,AllPublicationData!$A:$A,"&gt;="&amp;'Chart (% of Operations)'!$B119)))))</f>
        <v>31414</v>
      </c>
      <c r="E108" s="101">
        <f t="shared" si="193"/>
        <v>9.2681976963746221E-2</v>
      </c>
      <c r="F108" s="103">
        <f>IF(AND($C$6="Monthly", $C$5="NHS Scotland"),SUMIFS(AllPublicationData!H:H,AllPublicationData!$A:$A,'Chart (% of Operations)'!$B108),IF(AND($C$6="Monthly", $C$5&lt;&gt;"NHS Scotland"),SUMIFS(AllPublicationData!H:H,AllPublicationData!$A:$A,'Chart (% of Operations)'!$B108,AllPublicationData!$B:$B,'Chart (% of Operations)'!$C$5),IF(AND($C$6&lt;&gt;"Monthly",$C$5&lt;&gt;"NHS Scotland"),SUMIFS(AllPublicationData!H:H,AllPublicationData!$B:$B,'Chart (% of Operations)'!$C$5,AllPublicationData!$A:$A,"&gt;="&amp;'Chart (% of Operations)'!$B119,AllPublicationData!$A:$A,"&lt;="&amp;'Chart (% of Operations)'!$B108),IF(AND($C$6&lt;&gt;"Monthly",$C$5="NHS Scotland"),SUMIFS(AllPublicationData!H:H,AllPublicationData!$A:$A,"&lt;="&amp;'Chart (% of Operations)'!$B108,AllPublicationData!$A:$A,"&gt;="&amp;'Chart (% of Operations)'!$B119)))))</f>
        <v>11255</v>
      </c>
      <c r="G108" s="101">
        <f t="shared" si="193"/>
        <v>3.3206075339879154E-2</v>
      </c>
      <c r="H108" s="103">
        <f>IF(AND($C$6="Monthly", $C$5="NHS Scotland"),SUMIFS(AllPublicationData!I:I,AllPublicationData!$A:$A,'Chart (% of Operations)'!$B108),IF(AND($C$6="Monthly", $C$5&lt;&gt;"NHS Scotland"),SUMIFS(AllPublicationData!I:I,AllPublicationData!$A:$A,'Chart (% of Operations)'!$B108,AllPublicationData!$B:$B,'Chart (% of Operations)'!$C$5),IF(AND($C$6&lt;&gt;"Monthly",$C$5&lt;&gt;"NHS Scotland"),SUMIFS(AllPublicationData!I:I,AllPublicationData!$B:$B,'Chart (% of Operations)'!$C$5,AllPublicationData!$A:$A,"&lt;="&amp;'Chart (% of Operations)'!$B108,AllPublicationData!$A:$A,"&gt;="&amp;'Chart (% of Operations)'!$B119),IF(AND($C$6&lt;&gt;"Monthly",$C$5="NHS Scotland"),SUMIFS(AllPublicationData!I:I,AllPublicationData!$A:$A,"&lt;="&amp;'Chart (% of Operations)'!$B108,AllPublicationData!$A:$A,"&gt;="&amp;'Chart (% of Operations)'!$B119)))))</f>
        <v>7418</v>
      </c>
      <c r="I108" s="101">
        <f t="shared" ref="I108" si="227">H108/$C108</f>
        <v>2.1885621223564956E-2</v>
      </c>
      <c r="J108" s="103">
        <f>IF(AND($C$6="Monthly", $C$5="NHS Scotland"),SUMIFS(AllPublicationData!G:G,AllPublicationData!$A:$A,'Chart (% of Operations)'!$B108),IF(AND($C$6="Monthly", $C$5&lt;&gt;"NHS Scotland"),SUMIFS(AllPublicationData!G:G,AllPublicationData!$A:$A,'Chart (% of Operations)'!$B108,AllPublicationData!$B:$B,'Chart (% of Operations)'!$C$5),IF(AND($C$6&lt;&gt;"Monthly",$C$5&lt;&gt;"NHS Scotland"),SUMIFS(AllPublicationData!G:G,AllPublicationData!$B:$B,'Chart (% of Operations)'!$C$5,AllPublicationData!$A:$A,"&lt;="&amp;'Chart (% of Operations)'!$B108,AllPublicationData!$A:$A,"&gt;="&amp;'Chart (% of Operations)'!$B119),IF(AND($C$6&lt;&gt;"Monthly",$C$5="NHS Scotland"),SUMIFS(AllPublicationData!G:G,AllPublicationData!$A:$A,"&lt;="&amp;'Chart (% of Operations)'!$B108,AllPublicationData!$A:$A,"&gt;="&amp;'Chart (% of Operations)'!$B119)))))</f>
        <v>11786</v>
      </c>
      <c r="K108" s="101">
        <f t="shared" ref="K108" si="228">J108/$C108</f>
        <v>3.4772705815709973E-2</v>
      </c>
      <c r="L108" s="103">
        <f>IF(AND($C$6="Monthly", $C$5="NHS Scotland"),SUMIFS(AllPublicationData!J:J,AllPublicationData!$A:$A,'Chart (% of Operations)'!$B108),IF(AND($C$6="Monthly", $C$5&lt;&gt;"NHS Scotland"),SUMIFS(AllPublicationData!J:J,AllPublicationData!$A:$A,'Chart (% of Operations)'!$B108,AllPublicationData!$B:$B,'Chart (% of Operations)'!$C$5),IF(AND($C$6&lt;&gt;"Monthly",$C$5&lt;&gt;"NHS Scotland"),SUMIFS(AllPublicationData!J:J,AllPublicationData!$B:$B,'Chart (% of Operations)'!$C$5,AllPublicationData!$A:$A,"&lt;="&amp;'Chart (% of Operations)'!$B108,AllPublicationData!$A:$A,"&gt;="&amp;'Chart (% of Operations)'!$B119),IF(AND($C$6&lt;&gt;"Monthly",$C$5="NHS Scotland"),SUMIFS(AllPublicationData!J:J,AllPublicationData!$A:$A,"&lt;="&amp;'Chart (% of Operations)'!$B108,AllPublicationData!$A:$A,"&gt;="&amp;'Chart (% of Operations)'!$B119)))))</f>
        <v>955</v>
      </c>
      <c r="M108" s="100">
        <f t="shared" ref="M108" si="229">L108/$C108</f>
        <v>2.8175745845921449E-3</v>
      </c>
    </row>
    <row r="109" spans="2:13" x14ac:dyDescent="0.35">
      <c r="B109" s="104">
        <v>43070</v>
      </c>
      <c r="C109" s="102">
        <f>IF(AND($C$6="Monthly", $C$5="NHS Scotland"),SUMIFS(AllPublicationData!$E:$E,AllPublicationData!$A:$A,'Chart (% of Operations)'!$B109),IF(AND($C$6="Monthly", $C$5&lt;&gt;"NHS Scotland"),SUMIFS(AllPublicationData!$E:$E,AllPublicationData!$A:$A,'Chart (% of Operations)'!$B109,AllPublicationData!$B:$B,'Chart (% of Operations)'!$C$5),IF(AND($C$6&lt;&gt;"Monthly",$C$5&lt;&gt;"NHS Scotland"),SUMIFS(AllPublicationData!$E:$E,AllPublicationData!$B:$B,'Chart (% of Operations)'!$C$5,AllPublicationData!$A:$A,"&lt;="&amp;'Chart (% of Operations)'!$B109,AllPublicationData!$A:$A,"&gt;="&amp;'Chart (% of Operations)'!$B120),IF(AND($C$6&lt;&gt;"Monthly",$C$5="NHS Scotland"),SUMIFS(AllPublicationData!$E:$E,AllPublicationData!$A:$A,"&lt;="&amp;'Chart (% of Operations)'!$B109,AllPublicationData!$A:$A,"&gt;="&amp;'Chart (% of Operations)'!$B120)))))</f>
        <v>338933</v>
      </c>
      <c r="D109" s="103">
        <f>IF(AND($C$6="Monthly", $C$5="NHS Scotland"),SUMIFS(AllPublicationData!F:F,AllPublicationData!$A:$A,'Chart (% of Operations)'!$B109),IF(AND($C$6="Monthly", $C$5&lt;&gt;"NHS Scotland"),SUMIFS(AllPublicationData!F:F,AllPublicationData!$A:$A,'Chart (% of Operations)'!$B109,AllPublicationData!$B:$B,'Chart (% of Operations)'!$C$5),IF(AND($C$6&lt;&gt;"Monthly",$C$5&lt;&gt;"NHS Scotland"),SUMIFS(AllPublicationData!F:F,AllPublicationData!$B:$B,'Chart (% of Operations)'!$C$5,AllPublicationData!$A:$A,"&lt;="&amp;'Chart (% of Operations)'!$B109,AllPublicationData!$A:$A,"&gt;="&amp;'Chart (% of Operations)'!$B120),IF(AND($C$6&lt;&gt;"Monthly",$C$5="NHS Scotland"),SUMIFS(AllPublicationData!F:F,AllPublicationData!$A:$A,"&lt;="&amp;'Chart (% of Operations)'!$B109,AllPublicationData!$A:$A,"&gt;="&amp;'Chart (% of Operations)'!$B120)))))</f>
        <v>30731</v>
      </c>
      <c r="E109" s="101">
        <f t="shared" si="193"/>
        <v>9.0669837401492329E-2</v>
      </c>
      <c r="F109" s="103">
        <f>IF(AND($C$6="Monthly", $C$5="NHS Scotland"),SUMIFS(AllPublicationData!H:H,AllPublicationData!$A:$A,'Chart (% of Operations)'!$B109),IF(AND($C$6="Monthly", $C$5&lt;&gt;"NHS Scotland"),SUMIFS(AllPublicationData!H:H,AllPublicationData!$A:$A,'Chart (% of Operations)'!$B109,AllPublicationData!$B:$B,'Chart (% of Operations)'!$C$5),IF(AND($C$6&lt;&gt;"Monthly",$C$5&lt;&gt;"NHS Scotland"),SUMIFS(AllPublicationData!H:H,AllPublicationData!$B:$B,'Chart (% of Operations)'!$C$5,AllPublicationData!$A:$A,"&gt;="&amp;'Chart (% of Operations)'!$B120,AllPublicationData!$A:$A,"&lt;="&amp;'Chart (% of Operations)'!$B109),IF(AND($C$6&lt;&gt;"Monthly",$C$5="NHS Scotland"),SUMIFS(AllPublicationData!H:H,AllPublicationData!$A:$A,"&lt;="&amp;'Chart (% of Operations)'!$B109,AllPublicationData!$A:$A,"&gt;="&amp;'Chart (% of Operations)'!$B120)))))</f>
        <v>11187</v>
      </c>
      <c r="G109" s="101">
        <f t="shared" si="193"/>
        <v>3.3006523413181957E-2</v>
      </c>
      <c r="H109" s="103">
        <f>IF(AND($C$6="Monthly", $C$5="NHS Scotland"),SUMIFS(AllPublicationData!I:I,AllPublicationData!$A:$A,'Chart (% of Operations)'!$B109),IF(AND($C$6="Monthly", $C$5&lt;&gt;"NHS Scotland"),SUMIFS(AllPublicationData!I:I,AllPublicationData!$A:$A,'Chart (% of Operations)'!$B109,AllPublicationData!$B:$B,'Chart (% of Operations)'!$C$5),IF(AND($C$6&lt;&gt;"Monthly",$C$5&lt;&gt;"NHS Scotland"),SUMIFS(AllPublicationData!I:I,AllPublicationData!$B:$B,'Chart (% of Operations)'!$C$5,AllPublicationData!$A:$A,"&lt;="&amp;'Chart (% of Operations)'!$B109,AllPublicationData!$A:$A,"&gt;="&amp;'Chart (% of Operations)'!$B120),IF(AND($C$6&lt;&gt;"Monthly",$C$5="NHS Scotland"),SUMIFS(AllPublicationData!I:I,AllPublicationData!$A:$A,"&lt;="&amp;'Chart (% of Operations)'!$B109,AllPublicationData!$A:$A,"&gt;="&amp;'Chart (% of Operations)'!$B120)))))</f>
        <v>6874</v>
      </c>
      <c r="I109" s="101">
        <f t="shared" ref="I109" si="230">H109/$C109</f>
        <v>2.0281294533137817E-2</v>
      </c>
      <c r="J109" s="103">
        <f>IF(AND($C$6="Monthly", $C$5="NHS Scotland"),SUMIFS(AllPublicationData!G:G,AllPublicationData!$A:$A,'Chart (% of Operations)'!$B109),IF(AND($C$6="Monthly", $C$5&lt;&gt;"NHS Scotland"),SUMIFS(AllPublicationData!G:G,AllPublicationData!$A:$A,'Chart (% of Operations)'!$B109,AllPublicationData!$B:$B,'Chart (% of Operations)'!$C$5),IF(AND($C$6&lt;&gt;"Monthly",$C$5&lt;&gt;"NHS Scotland"),SUMIFS(AllPublicationData!G:G,AllPublicationData!$B:$B,'Chart (% of Operations)'!$C$5,AllPublicationData!$A:$A,"&lt;="&amp;'Chart (% of Operations)'!$B109,AllPublicationData!$A:$A,"&gt;="&amp;'Chart (% of Operations)'!$B120),IF(AND($C$6&lt;&gt;"Monthly",$C$5="NHS Scotland"),SUMIFS(AllPublicationData!G:G,AllPublicationData!$A:$A,"&lt;="&amp;'Chart (% of Operations)'!$B109,AllPublicationData!$A:$A,"&gt;="&amp;'Chart (% of Operations)'!$B120)))))</f>
        <v>11746</v>
      </c>
      <c r="K109" s="101">
        <f t="shared" ref="K109" si="231">J109/$C109</f>
        <v>3.4655816931369918E-2</v>
      </c>
      <c r="L109" s="103">
        <f>IF(AND($C$6="Monthly", $C$5="NHS Scotland"),SUMIFS(AllPublicationData!J:J,AllPublicationData!$A:$A,'Chart (% of Operations)'!$B109),IF(AND($C$6="Monthly", $C$5&lt;&gt;"NHS Scotland"),SUMIFS(AllPublicationData!J:J,AllPublicationData!$A:$A,'Chart (% of Operations)'!$B109,AllPublicationData!$B:$B,'Chart (% of Operations)'!$C$5),IF(AND($C$6&lt;&gt;"Monthly",$C$5&lt;&gt;"NHS Scotland"),SUMIFS(AllPublicationData!J:J,AllPublicationData!$B:$B,'Chart (% of Operations)'!$C$5,AllPublicationData!$A:$A,"&lt;="&amp;'Chart (% of Operations)'!$B109,AllPublicationData!$A:$A,"&gt;="&amp;'Chart (% of Operations)'!$B120),IF(AND($C$6&lt;&gt;"Monthly",$C$5="NHS Scotland"),SUMIFS(AllPublicationData!J:J,AllPublicationData!$A:$A,"&lt;="&amp;'Chart (% of Operations)'!$B109,AllPublicationData!$A:$A,"&gt;="&amp;'Chart (% of Operations)'!$B120)))))</f>
        <v>924</v>
      </c>
      <c r="M109" s="100">
        <f t="shared" ref="M109" si="232">L109/$C109</f>
        <v>2.7262025238026393E-3</v>
      </c>
    </row>
    <row r="110" spans="2:13" x14ac:dyDescent="0.35">
      <c r="B110" s="104">
        <v>43040</v>
      </c>
      <c r="C110" s="102">
        <f>IF(AND($C$6="Monthly", $C$5="NHS Scotland"),SUMIFS(AllPublicationData!$E:$E,AllPublicationData!$A:$A,'Chart (% of Operations)'!$B110),IF(AND($C$6="Monthly", $C$5&lt;&gt;"NHS Scotland"),SUMIFS(AllPublicationData!$E:$E,AllPublicationData!$A:$A,'Chart (% of Operations)'!$B110,AllPublicationData!$B:$B,'Chart (% of Operations)'!$C$5),IF(AND($C$6&lt;&gt;"Monthly",$C$5&lt;&gt;"NHS Scotland"),SUMIFS(AllPublicationData!$E:$E,AllPublicationData!$B:$B,'Chart (% of Operations)'!$C$5,AllPublicationData!$A:$A,"&lt;="&amp;'Chart (% of Operations)'!$B110,AllPublicationData!$A:$A,"&gt;="&amp;'Chart (% of Operations)'!$B121),IF(AND($C$6&lt;&gt;"Monthly",$C$5="NHS Scotland"),SUMIFS(AllPublicationData!$E:$E,AllPublicationData!$A:$A,"&lt;="&amp;'Chart (% of Operations)'!$B110,AllPublicationData!$A:$A,"&gt;="&amp;'Chart (% of Operations)'!$B121)))))</f>
        <v>341462</v>
      </c>
      <c r="D110" s="103">
        <f>IF(AND($C$6="Monthly", $C$5="NHS Scotland"),SUMIFS(AllPublicationData!F:F,AllPublicationData!$A:$A,'Chart (% of Operations)'!$B110),IF(AND($C$6="Monthly", $C$5&lt;&gt;"NHS Scotland"),SUMIFS(AllPublicationData!F:F,AllPublicationData!$A:$A,'Chart (% of Operations)'!$B110,AllPublicationData!$B:$B,'Chart (% of Operations)'!$C$5),IF(AND($C$6&lt;&gt;"Monthly",$C$5&lt;&gt;"NHS Scotland"),SUMIFS(AllPublicationData!F:F,AllPublicationData!$B:$B,'Chart (% of Operations)'!$C$5,AllPublicationData!$A:$A,"&lt;="&amp;'Chart (% of Operations)'!$B110,AllPublicationData!$A:$A,"&gt;="&amp;'Chart (% of Operations)'!$B121),IF(AND($C$6&lt;&gt;"Monthly",$C$5="NHS Scotland"),SUMIFS(AllPublicationData!F:F,AllPublicationData!$A:$A,"&lt;="&amp;'Chart (% of Operations)'!$B110,AllPublicationData!$A:$A,"&gt;="&amp;'Chart (% of Operations)'!$B121)))))</f>
        <v>30805</v>
      </c>
      <c r="E110" s="101">
        <f t="shared" si="193"/>
        <v>9.0215016605068796E-2</v>
      </c>
      <c r="F110" s="103">
        <f>IF(AND($C$6="Monthly", $C$5="NHS Scotland"),SUMIFS(AllPublicationData!H:H,AllPublicationData!$A:$A,'Chart (% of Operations)'!$B110),IF(AND($C$6="Monthly", $C$5&lt;&gt;"NHS Scotland"),SUMIFS(AllPublicationData!H:H,AllPublicationData!$A:$A,'Chart (% of Operations)'!$B110,AllPublicationData!$B:$B,'Chart (% of Operations)'!$C$5),IF(AND($C$6&lt;&gt;"Monthly",$C$5&lt;&gt;"NHS Scotland"),SUMIFS(AllPublicationData!H:H,AllPublicationData!$B:$B,'Chart (% of Operations)'!$C$5,AllPublicationData!$A:$A,"&gt;="&amp;'Chart (% of Operations)'!$B121,AllPublicationData!$A:$A,"&lt;="&amp;'Chart (% of Operations)'!$B110),IF(AND($C$6&lt;&gt;"Monthly",$C$5="NHS Scotland"),SUMIFS(AllPublicationData!H:H,AllPublicationData!$A:$A,"&lt;="&amp;'Chart (% of Operations)'!$B110,AllPublicationData!$A:$A,"&gt;="&amp;'Chart (% of Operations)'!$B121)))))</f>
        <v>11250</v>
      </c>
      <c r="G110" s="101">
        <f t="shared" si="193"/>
        <v>3.2946565064340981E-2</v>
      </c>
      <c r="H110" s="103">
        <f>IF(AND($C$6="Monthly", $C$5="NHS Scotland"),SUMIFS(AllPublicationData!I:I,AllPublicationData!$A:$A,'Chart (% of Operations)'!$B110),IF(AND($C$6="Monthly", $C$5&lt;&gt;"NHS Scotland"),SUMIFS(AllPublicationData!I:I,AllPublicationData!$A:$A,'Chart (% of Operations)'!$B110,AllPublicationData!$B:$B,'Chart (% of Operations)'!$C$5),IF(AND($C$6&lt;&gt;"Monthly",$C$5&lt;&gt;"NHS Scotland"),SUMIFS(AllPublicationData!I:I,AllPublicationData!$B:$B,'Chart (% of Operations)'!$C$5,AllPublicationData!$A:$A,"&lt;="&amp;'Chart (% of Operations)'!$B110,AllPublicationData!$A:$A,"&gt;="&amp;'Chart (% of Operations)'!$B121),IF(AND($C$6&lt;&gt;"Monthly",$C$5="NHS Scotland"),SUMIFS(AllPublicationData!I:I,AllPublicationData!$A:$A,"&lt;="&amp;'Chart (% of Operations)'!$B110,AllPublicationData!$A:$A,"&gt;="&amp;'Chart (% of Operations)'!$B121)))))</f>
        <v>6740</v>
      </c>
      <c r="I110" s="101">
        <f t="shared" ref="I110" si="233">H110/$C110</f>
        <v>1.973865320299184E-2</v>
      </c>
      <c r="J110" s="103">
        <f>IF(AND($C$6="Monthly", $C$5="NHS Scotland"),SUMIFS(AllPublicationData!G:G,AllPublicationData!$A:$A,'Chart (% of Operations)'!$B110),IF(AND($C$6="Monthly", $C$5&lt;&gt;"NHS Scotland"),SUMIFS(AllPublicationData!G:G,AllPublicationData!$A:$A,'Chart (% of Operations)'!$B110,AllPublicationData!$B:$B,'Chart (% of Operations)'!$C$5),IF(AND($C$6&lt;&gt;"Monthly",$C$5&lt;&gt;"NHS Scotland"),SUMIFS(AllPublicationData!G:G,AllPublicationData!$B:$B,'Chart (% of Operations)'!$C$5,AllPublicationData!$A:$A,"&lt;="&amp;'Chart (% of Operations)'!$B110,AllPublicationData!$A:$A,"&gt;="&amp;'Chart (% of Operations)'!$B121),IF(AND($C$6&lt;&gt;"Monthly",$C$5="NHS Scotland"),SUMIFS(AllPublicationData!G:G,AllPublicationData!$A:$A,"&lt;="&amp;'Chart (% of Operations)'!$B110,AllPublicationData!$A:$A,"&gt;="&amp;'Chart (% of Operations)'!$B121)))))</f>
        <v>11895</v>
      </c>
      <c r="K110" s="101">
        <f t="shared" ref="K110" si="234">J110/$C110</f>
        <v>3.4835501461363196E-2</v>
      </c>
      <c r="L110" s="103">
        <f>IF(AND($C$6="Monthly", $C$5="NHS Scotland"),SUMIFS(AllPublicationData!J:J,AllPublicationData!$A:$A,'Chart (% of Operations)'!$B110),IF(AND($C$6="Monthly", $C$5&lt;&gt;"NHS Scotland"),SUMIFS(AllPublicationData!J:J,AllPublicationData!$A:$A,'Chart (% of Operations)'!$B110,AllPublicationData!$B:$B,'Chart (% of Operations)'!$C$5),IF(AND($C$6&lt;&gt;"Monthly",$C$5&lt;&gt;"NHS Scotland"),SUMIFS(AllPublicationData!J:J,AllPublicationData!$B:$B,'Chart (% of Operations)'!$C$5,AllPublicationData!$A:$A,"&lt;="&amp;'Chart (% of Operations)'!$B110,AllPublicationData!$A:$A,"&gt;="&amp;'Chart (% of Operations)'!$B121),IF(AND($C$6&lt;&gt;"Monthly",$C$5="NHS Scotland"),SUMIFS(AllPublicationData!J:J,AllPublicationData!$A:$A,"&lt;="&amp;'Chart (% of Operations)'!$B110,AllPublicationData!$A:$A,"&gt;="&amp;'Chart (% of Operations)'!$B121)))))</f>
        <v>920</v>
      </c>
      <c r="M110" s="100">
        <f t="shared" ref="M110" si="235">L110/$C110</f>
        <v>2.6942968763727735E-3</v>
      </c>
    </row>
    <row r="111" spans="2:13" x14ac:dyDescent="0.35">
      <c r="B111" s="104">
        <v>43009</v>
      </c>
      <c r="C111" s="102">
        <f>IF(AND($C$6="Monthly", $C$5="NHS Scotland"),SUMIFS(AllPublicationData!$E:$E,AllPublicationData!$A:$A,'Chart (% of Operations)'!$B111),IF(AND($C$6="Monthly", $C$5&lt;&gt;"NHS Scotland"),SUMIFS(AllPublicationData!$E:$E,AllPublicationData!$A:$A,'Chart (% of Operations)'!$B111,AllPublicationData!$B:$B,'Chart (% of Operations)'!$C$5),IF(AND($C$6&lt;&gt;"Monthly",$C$5&lt;&gt;"NHS Scotland"),SUMIFS(AllPublicationData!$E:$E,AllPublicationData!$B:$B,'Chart (% of Operations)'!$C$5,AllPublicationData!$A:$A,"&lt;="&amp;'Chart (% of Operations)'!$B111,AllPublicationData!$A:$A,"&gt;="&amp;'Chart (% of Operations)'!$B122),IF(AND($C$6&lt;&gt;"Monthly",$C$5="NHS Scotland"),SUMIFS(AllPublicationData!$E:$E,AllPublicationData!$A:$A,"&lt;="&amp;'Chart (% of Operations)'!$B111,AllPublicationData!$A:$A,"&gt;="&amp;'Chart (% of Operations)'!$B122)))))</f>
        <v>342372</v>
      </c>
      <c r="D111" s="103">
        <f>IF(AND($C$6="Monthly", $C$5="NHS Scotland"),SUMIFS(AllPublicationData!F:F,AllPublicationData!$A:$A,'Chart (% of Operations)'!$B111),IF(AND($C$6="Monthly", $C$5&lt;&gt;"NHS Scotland"),SUMIFS(AllPublicationData!F:F,AllPublicationData!$A:$A,'Chart (% of Operations)'!$B111,AllPublicationData!$B:$B,'Chart (% of Operations)'!$C$5),IF(AND($C$6&lt;&gt;"Monthly",$C$5&lt;&gt;"NHS Scotland"),SUMIFS(AllPublicationData!F:F,AllPublicationData!$B:$B,'Chart (% of Operations)'!$C$5,AllPublicationData!$A:$A,"&lt;="&amp;'Chart (% of Operations)'!$B111,AllPublicationData!$A:$A,"&gt;="&amp;'Chart (% of Operations)'!$B122),IF(AND($C$6&lt;&gt;"Monthly",$C$5="NHS Scotland"),SUMIFS(AllPublicationData!F:F,AllPublicationData!$A:$A,"&lt;="&amp;'Chart (% of Operations)'!$B111,AllPublicationData!$A:$A,"&gt;="&amp;'Chart (% of Operations)'!$B122)))))</f>
        <v>30956</v>
      </c>
      <c r="E111" s="101">
        <f t="shared" si="193"/>
        <v>9.041627235872092E-2</v>
      </c>
      <c r="F111" s="103">
        <f>IF(AND($C$6="Monthly", $C$5="NHS Scotland"),SUMIFS(AllPublicationData!H:H,AllPublicationData!$A:$A,'Chart (% of Operations)'!$B111),IF(AND($C$6="Monthly", $C$5&lt;&gt;"NHS Scotland"),SUMIFS(AllPublicationData!H:H,AllPublicationData!$A:$A,'Chart (% of Operations)'!$B111,AllPublicationData!$B:$B,'Chart (% of Operations)'!$C$5),IF(AND($C$6&lt;&gt;"Monthly",$C$5&lt;&gt;"NHS Scotland"),SUMIFS(AllPublicationData!H:H,AllPublicationData!$B:$B,'Chart (% of Operations)'!$C$5,AllPublicationData!$A:$A,"&gt;="&amp;'Chart (% of Operations)'!$B122,AllPublicationData!$A:$A,"&lt;="&amp;'Chart (% of Operations)'!$B111),IF(AND($C$6&lt;&gt;"Monthly",$C$5="NHS Scotland"),SUMIFS(AllPublicationData!H:H,AllPublicationData!$A:$A,"&lt;="&amp;'Chart (% of Operations)'!$B111,AllPublicationData!$A:$A,"&gt;="&amp;'Chart (% of Operations)'!$B122)))))</f>
        <v>11298</v>
      </c>
      <c r="G111" s="101">
        <f t="shared" si="193"/>
        <v>3.2999193859310924E-2</v>
      </c>
      <c r="H111" s="103">
        <f>IF(AND($C$6="Monthly", $C$5="NHS Scotland"),SUMIFS(AllPublicationData!I:I,AllPublicationData!$A:$A,'Chart (% of Operations)'!$B111),IF(AND($C$6="Monthly", $C$5&lt;&gt;"NHS Scotland"),SUMIFS(AllPublicationData!I:I,AllPublicationData!$A:$A,'Chart (% of Operations)'!$B111,AllPublicationData!$B:$B,'Chart (% of Operations)'!$C$5),IF(AND($C$6&lt;&gt;"Monthly",$C$5&lt;&gt;"NHS Scotland"),SUMIFS(AllPublicationData!I:I,AllPublicationData!$B:$B,'Chart (% of Operations)'!$C$5,AllPublicationData!$A:$A,"&lt;="&amp;'Chart (% of Operations)'!$B111,AllPublicationData!$A:$A,"&gt;="&amp;'Chart (% of Operations)'!$B122),IF(AND($C$6&lt;&gt;"Monthly",$C$5="NHS Scotland"),SUMIFS(AllPublicationData!I:I,AllPublicationData!$A:$A,"&lt;="&amp;'Chart (% of Operations)'!$B111,AllPublicationData!$A:$A,"&gt;="&amp;'Chart (% of Operations)'!$B122)))))</f>
        <v>6741</v>
      </c>
      <c r="I111" s="101">
        <f t="shared" ref="I111" si="236">H111/$C111</f>
        <v>1.968911009077845E-2</v>
      </c>
      <c r="J111" s="103">
        <f>IF(AND($C$6="Monthly", $C$5="NHS Scotland"),SUMIFS(AllPublicationData!G:G,AllPublicationData!$A:$A,'Chart (% of Operations)'!$B111),IF(AND($C$6="Monthly", $C$5&lt;&gt;"NHS Scotland"),SUMIFS(AllPublicationData!G:G,AllPublicationData!$A:$A,'Chart (% of Operations)'!$B111,AllPublicationData!$B:$B,'Chart (% of Operations)'!$C$5),IF(AND($C$6&lt;&gt;"Monthly",$C$5&lt;&gt;"NHS Scotland"),SUMIFS(AllPublicationData!G:G,AllPublicationData!$B:$B,'Chart (% of Operations)'!$C$5,AllPublicationData!$A:$A,"&lt;="&amp;'Chart (% of Operations)'!$B111,AllPublicationData!$A:$A,"&gt;="&amp;'Chart (% of Operations)'!$B122),IF(AND($C$6&lt;&gt;"Monthly",$C$5="NHS Scotland"),SUMIFS(AllPublicationData!G:G,AllPublicationData!$A:$A,"&lt;="&amp;'Chart (% of Operations)'!$B111,AllPublicationData!$A:$A,"&gt;="&amp;'Chart (% of Operations)'!$B122)))))</f>
        <v>11973</v>
      </c>
      <c r="K111" s="101">
        <f t="shared" ref="K111" si="237">J111/$C111</f>
        <v>3.4970733588027061E-2</v>
      </c>
      <c r="L111" s="103">
        <f>IF(AND($C$6="Monthly", $C$5="NHS Scotland"),SUMIFS(AllPublicationData!J:J,AllPublicationData!$A:$A,'Chart (% of Operations)'!$B111),IF(AND($C$6="Monthly", $C$5&lt;&gt;"NHS Scotland"),SUMIFS(AllPublicationData!J:J,AllPublicationData!$A:$A,'Chart (% of Operations)'!$B111,AllPublicationData!$B:$B,'Chart (% of Operations)'!$C$5),IF(AND($C$6&lt;&gt;"Monthly",$C$5&lt;&gt;"NHS Scotland"),SUMIFS(AllPublicationData!J:J,AllPublicationData!$B:$B,'Chart (% of Operations)'!$C$5,AllPublicationData!$A:$A,"&lt;="&amp;'Chart (% of Operations)'!$B111,AllPublicationData!$A:$A,"&gt;="&amp;'Chart (% of Operations)'!$B122),IF(AND($C$6&lt;&gt;"Monthly",$C$5="NHS Scotland"),SUMIFS(AllPublicationData!J:J,AllPublicationData!$A:$A,"&lt;="&amp;'Chart (% of Operations)'!$B111,AllPublicationData!$A:$A,"&gt;="&amp;'Chart (% of Operations)'!$B122)))))</f>
        <v>944</v>
      </c>
      <c r="M111" s="100">
        <f t="shared" ref="M111" si="238">L111/$C111</f>
        <v>2.7572348206044888E-3</v>
      </c>
    </row>
    <row r="112" spans="2:13" x14ac:dyDescent="0.35">
      <c r="B112" s="104">
        <v>42979</v>
      </c>
      <c r="C112" s="102">
        <f>IF(AND($C$6="Monthly", $C$5="NHS Scotland"),SUMIFS(AllPublicationData!$E:$E,AllPublicationData!$A:$A,'Chart (% of Operations)'!$B112),IF(AND($C$6="Monthly", $C$5&lt;&gt;"NHS Scotland"),SUMIFS(AllPublicationData!$E:$E,AllPublicationData!$A:$A,'Chart (% of Operations)'!$B112,AllPublicationData!$B:$B,'Chart (% of Operations)'!$C$5),IF(AND($C$6&lt;&gt;"Monthly",$C$5&lt;&gt;"NHS Scotland"),SUMIFS(AllPublicationData!$E:$E,AllPublicationData!$B:$B,'Chart (% of Operations)'!$C$5,AllPublicationData!$A:$A,"&lt;="&amp;'Chart (% of Operations)'!$B112,AllPublicationData!$A:$A,"&gt;="&amp;'Chart (% of Operations)'!$B123),IF(AND($C$6&lt;&gt;"Monthly",$C$5="NHS Scotland"),SUMIFS(AllPublicationData!$E:$E,AllPublicationData!$A:$A,"&lt;="&amp;'Chart (% of Operations)'!$B112,AllPublicationData!$A:$A,"&gt;="&amp;'Chart (% of Operations)'!$B123)))))</f>
        <v>342964</v>
      </c>
      <c r="D112" s="103">
        <f>IF(AND($C$6="Monthly", $C$5="NHS Scotland"),SUMIFS(AllPublicationData!F:F,AllPublicationData!$A:$A,'Chart (% of Operations)'!$B112),IF(AND($C$6="Monthly", $C$5&lt;&gt;"NHS Scotland"),SUMIFS(AllPublicationData!F:F,AllPublicationData!$A:$A,'Chart (% of Operations)'!$B112,AllPublicationData!$B:$B,'Chart (% of Operations)'!$C$5),IF(AND($C$6&lt;&gt;"Monthly",$C$5&lt;&gt;"NHS Scotland"),SUMIFS(AllPublicationData!F:F,AllPublicationData!$B:$B,'Chart (% of Operations)'!$C$5,AllPublicationData!$A:$A,"&lt;="&amp;'Chart (% of Operations)'!$B112,AllPublicationData!$A:$A,"&gt;="&amp;'Chart (% of Operations)'!$B123),IF(AND($C$6&lt;&gt;"Monthly",$C$5="NHS Scotland"),SUMIFS(AllPublicationData!F:F,AllPublicationData!$A:$A,"&lt;="&amp;'Chart (% of Operations)'!$B112,AllPublicationData!$A:$A,"&gt;="&amp;'Chart (% of Operations)'!$B123)))))</f>
        <v>31240</v>
      </c>
      <c r="E112" s="101">
        <f t="shared" si="193"/>
        <v>9.1088277486849931E-2</v>
      </c>
      <c r="F112" s="103">
        <f>IF(AND($C$6="Monthly", $C$5="NHS Scotland"),SUMIFS(AllPublicationData!H:H,AllPublicationData!$A:$A,'Chart (% of Operations)'!$B112),IF(AND($C$6="Monthly", $C$5&lt;&gt;"NHS Scotland"),SUMIFS(AllPublicationData!H:H,AllPublicationData!$A:$A,'Chart (% of Operations)'!$B112,AllPublicationData!$B:$B,'Chart (% of Operations)'!$C$5),IF(AND($C$6&lt;&gt;"Monthly",$C$5&lt;&gt;"NHS Scotland"),SUMIFS(AllPublicationData!H:H,AllPublicationData!$B:$B,'Chart (% of Operations)'!$C$5,AllPublicationData!$A:$A,"&gt;="&amp;'Chart (% of Operations)'!$B123,AllPublicationData!$A:$A,"&lt;="&amp;'Chart (% of Operations)'!$B112),IF(AND($C$6&lt;&gt;"Monthly",$C$5="NHS Scotland"),SUMIFS(AllPublicationData!H:H,AllPublicationData!$A:$A,"&lt;="&amp;'Chart (% of Operations)'!$B112,AllPublicationData!$A:$A,"&gt;="&amp;'Chart (% of Operations)'!$B123)))))</f>
        <v>11390</v>
      </c>
      <c r="G112" s="101">
        <f t="shared" si="193"/>
        <v>3.3210482732881588E-2</v>
      </c>
      <c r="H112" s="103">
        <f>IF(AND($C$6="Monthly", $C$5="NHS Scotland"),SUMIFS(AllPublicationData!I:I,AllPublicationData!$A:$A,'Chart (% of Operations)'!$B112),IF(AND($C$6="Monthly", $C$5&lt;&gt;"NHS Scotland"),SUMIFS(AllPublicationData!I:I,AllPublicationData!$A:$A,'Chart (% of Operations)'!$B112,AllPublicationData!$B:$B,'Chart (% of Operations)'!$C$5),IF(AND($C$6&lt;&gt;"Monthly",$C$5&lt;&gt;"NHS Scotland"),SUMIFS(AllPublicationData!I:I,AllPublicationData!$B:$B,'Chart (% of Operations)'!$C$5,AllPublicationData!$A:$A,"&lt;="&amp;'Chart (% of Operations)'!$B112,AllPublicationData!$A:$A,"&gt;="&amp;'Chart (% of Operations)'!$B123),IF(AND($C$6&lt;&gt;"Monthly",$C$5="NHS Scotland"),SUMIFS(AllPublicationData!I:I,AllPublicationData!$A:$A,"&lt;="&amp;'Chart (% of Operations)'!$B112,AllPublicationData!$A:$A,"&gt;="&amp;'Chart (% of Operations)'!$B123)))))</f>
        <v>6798</v>
      </c>
      <c r="I112" s="101">
        <f t="shared" ref="I112" si="239">H112/$C112</f>
        <v>1.9821322354532836E-2</v>
      </c>
      <c r="J112" s="103">
        <f>IF(AND($C$6="Monthly", $C$5="NHS Scotland"),SUMIFS(AllPublicationData!G:G,AllPublicationData!$A:$A,'Chart (% of Operations)'!$B112),IF(AND($C$6="Monthly", $C$5&lt;&gt;"NHS Scotland"),SUMIFS(AllPublicationData!G:G,AllPublicationData!$A:$A,'Chart (% of Operations)'!$B112,AllPublicationData!$B:$B,'Chart (% of Operations)'!$C$5),IF(AND($C$6&lt;&gt;"Monthly",$C$5&lt;&gt;"NHS Scotland"),SUMIFS(AllPublicationData!G:G,AllPublicationData!$B:$B,'Chart (% of Operations)'!$C$5,AllPublicationData!$A:$A,"&lt;="&amp;'Chart (% of Operations)'!$B112,AllPublicationData!$A:$A,"&gt;="&amp;'Chart (% of Operations)'!$B123),IF(AND($C$6&lt;&gt;"Monthly",$C$5="NHS Scotland"),SUMIFS(AllPublicationData!G:G,AllPublicationData!$A:$A,"&lt;="&amp;'Chart (% of Operations)'!$B112,AllPublicationData!$A:$A,"&gt;="&amp;'Chart (% of Operations)'!$B123)))))</f>
        <v>12044</v>
      </c>
      <c r="K112" s="101">
        <f t="shared" ref="K112" si="240">J112/$C112</f>
        <v>3.5117388413944323E-2</v>
      </c>
      <c r="L112" s="103">
        <f>IF(AND($C$6="Monthly", $C$5="NHS Scotland"),SUMIFS(AllPublicationData!J:J,AllPublicationData!$A:$A,'Chart (% of Operations)'!$B112),IF(AND($C$6="Monthly", $C$5&lt;&gt;"NHS Scotland"),SUMIFS(AllPublicationData!J:J,AllPublicationData!$A:$A,'Chart (% of Operations)'!$B112,AllPublicationData!$B:$B,'Chart (% of Operations)'!$C$5),IF(AND($C$6&lt;&gt;"Monthly",$C$5&lt;&gt;"NHS Scotland"),SUMIFS(AllPublicationData!J:J,AllPublicationData!$B:$B,'Chart (% of Operations)'!$C$5,AllPublicationData!$A:$A,"&lt;="&amp;'Chart (% of Operations)'!$B112,AllPublicationData!$A:$A,"&gt;="&amp;'Chart (% of Operations)'!$B123),IF(AND($C$6&lt;&gt;"Monthly",$C$5="NHS Scotland"),SUMIFS(AllPublicationData!J:J,AllPublicationData!$A:$A,"&lt;="&amp;'Chart (% of Operations)'!$B112,AllPublicationData!$A:$A,"&gt;="&amp;'Chart (% of Operations)'!$B123)))))</f>
        <v>1008</v>
      </c>
      <c r="M112" s="100">
        <f t="shared" ref="M112" si="241">L112/$C112</f>
        <v>2.9390839854911885E-3</v>
      </c>
    </row>
    <row r="113" spans="2:13" x14ac:dyDescent="0.35">
      <c r="B113" s="104">
        <v>42948</v>
      </c>
      <c r="C113" s="102">
        <f>IF(AND($C$6="Monthly", $C$5="NHS Scotland"),SUMIFS(AllPublicationData!$E:$E,AllPublicationData!$A:$A,'Chart (% of Operations)'!$B113),IF(AND($C$6="Monthly", $C$5&lt;&gt;"NHS Scotland"),SUMIFS(AllPublicationData!$E:$E,AllPublicationData!$A:$A,'Chart (% of Operations)'!$B113,AllPublicationData!$B:$B,'Chart (% of Operations)'!$C$5),IF(AND($C$6&lt;&gt;"Monthly",$C$5&lt;&gt;"NHS Scotland"),SUMIFS(AllPublicationData!$E:$E,AllPublicationData!$B:$B,'Chart (% of Operations)'!$C$5,AllPublicationData!$A:$A,"&lt;="&amp;'Chart (% of Operations)'!$B113,AllPublicationData!$A:$A,"&gt;="&amp;'Chart (% of Operations)'!$B124),IF(AND($C$6&lt;&gt;"Monthly",$C$5="NHS Scotland"),SUMIFS(AllPublicationData!$E:$E,AllPublicationData!$A:$A,"&lt;="&amp;'Chart (% of Operations)'!$B113,AllPublicationData!$A:$A,"&gt;="&amp;'Chart (% of Operations)'!$B124)))))</f>
        <v>344698</v>
      </c>
      <c r="D113" s="103">
        <f>IF(AND($C$6="Monthly", $C$5="NHS Scotland"),SUMIFS(AllPublicationData!F:F,AllPublicationData!$A:$A,'Chart (% of Operations)'!$B113),IF(AND($C$6="Monthly", $C$5&lt;&gt;"NHS Scotland"),SUMIFS(AllPublicationData!F:F,AllPublicationData!$A:$A,'Chart (% of Operations)'!$B113,AllPublicationData!$B:$B,'Chart (% of Operations)'!$C$5),IF(AND($C$6&lt;&gt;"Monthly",$C$5&lt;&gt;"NHS Scotland"),SUMIFS(AllPublicationData!F:F,AllPublicationData!$B:$B,'Chart (% of Operations)'!$C$5,AllPublicationData!$A:$A,"&lt;="&amp;'Chart (% of Operations)'!$B113,AllPublicationData!$A:$A,"&gt;="&amp;'Chart (% of Operations)'!$B124),IF(AND($C$6&lt;&gt;"Monthly",$C$5="NHS Scotland"),SUMIFS(AllPublicationData!F:F,AllPublicationData!$A:$A,"&lt;="&amp;'Chart (% of Operations)'!$B113,AllPublicationData!$A:$A,"&gt;="&amp;'Chart (% of Operations)'!$B124)))))</f>
        <v>31422</v>
      </c>
      <c r="E113" s="101">
        <f t="shared" si="193"/>
        <v>9.1158057197894965E-2</v>
      </c>
      <c r="F113" s="103">
        <f>IF(AND($C$6="Monthly", $C$5="NHS Scotland"),SUMIFS(AllPublicationData!H:H,AllPublicationData!$A:$A,'Chart (% of Operations)'!$B113),IF(AND($C$6="Monthly", $C$5&lt;&gt;"NHS Scotland"),SUMIFS(AllPublicationData!H:H,AllPublicationData!$A:$A,'Chart (% of Operations)'!$B113,AllPublicationData!$B:$B,'Chart (% of Operations)'!$C$5),IF(AND($C$6&lt;&gt;"Monthly",$C$5&lt;&gt;"NHS Scotland"),SUMIFS(AllPublicationData!H:H,AllPublicationData!$B:$B,'Chart (% of Operations)'!$C$5,AllPublicationData!$A:$A,"&gt;="&amp;'Chart (% of Operations)'!$B124,AllPublicationData!$A:$A,"&lt;="&amp;'Chart (% of Operations)'!$B113),IF(AND($C$6&lt;&gt;"Monthly",$C$5="NHS Scotland"),SUMIFS(AllPublicationData!H:H,AllPublicationData!$A:$A,"&lt;="&amp;'Chart (% of Operations)'!$B113,AllPublicationData!$A:$A,"&gt;="&amp;'Chart (% of Operations)'!$B124)))))</f>
        <v>11326</v>
      </c>
      <c r="G113" s="101">
        <f t="shared" si="193"/>
        <v>3.2857747941676479E-2</v>
      </c>
      <c r="H113" s="103">
        <f>IF(AND($C$6="Monthly", $C$5="NHS Scotland"),SUMIFS(AllPublicationData!I:I,AllPublicationData!$A:$A,'Chart (% of Operations)'!$B113),IF(AND($C$6="Monthly", $C$5&lt;&gt;"NHS Scotland"),SUMIFS(AllPublicationData!I:I,AllPublicationData!$A:$A,'Chart (% of Operations)'!$B113,AllPublicationData!$B:$B,'Chart (% of Operations)'!$C$5),IF(AND($C$6&lt;&gt;"Monthly",$C$5&lt;&gt;"NHS Scotland"),SUMIFS(AllPublicationData!I:I,AllPublicationData!$B:$B,'Chart (% of Operations)'!$C$5,AllPublicationData!$A:$A,"&lt;="&amp;'Chart (% of Operations)'!$B113,AllPublicationData!$A:$A,"&gt;="&amp;'Chart (% of Operations)'!$B124),IF(AND($C$6&lt;&gt;"Monthly",$C$5="NHS Scotland"),SUMIFS(AllPublicationData!I:I,AllPublicationData!$A:$A,"&lt;="&amp;'Chart (% of Operations)'!$B113,AllPublicationData!$A:$A,"&gt;="&amp;'Chart (% of Operations)'!$B124)))))</f>
        <v>6856</v>
      </c>
      <c r="I113" s="101">
        <f t="shared" ref="I113" si="242">H113/$C113</f>
        <v>1.9889874614880274E-2</v>
      </c>
      <c r="J113" s="103">
        <f>IF(AND($C$6="Monthly", $C$5="NHS Scotland"),SUMIFS(AllPublicationData!G:G,AllPublicationData!$A:$A,'Chart (% of Operations)'!$B113),IF(AND($C$6="Monthly", $C$5&lt;&gt;"NHS Scotland"),SUMIFS(AllPublicationData!G:G,AllPublicationData!$A:$A,'Chart (% of Operations)'!$B113,AllPublicationData!$B:$B,'Chart (% of Operations)'!$C$5),IF(AND($C$6&lt;&gt;"Monthly",$C$5&lt;&gt;"NHS Scotland"),SUMIFS(AllPublicationData!G:G,AllPublicationData!$B:$B,'Chart (% of Operations)'!$C$5,AllPublicationData!$A:$A,"&lt;="&amp;'Chart (% of Operations)'!$B113,AllPublicationData!$A:$A,"&gt;="&amp;'Chart (% of Operations)'!$B124),IF(AND($C$6&lt;&gt;"Monthly",$C$5="NHS Scotland"),SUMIFS(AllPublicationData!G:G,AllPublicationData!$A:$A,"&lt;="&amp;'Chart (% of Operations)'!$B113,AllPublicationData!$A:$A,"&gt;="&amp;'Chart (% of Operations)'!$B124)))))</f>
        <v>12190</v>
      </c>
      <c r="K113" s="101">
        <f t="shared" ref="K113" si="243">J113/$C113</f>
        <v>3.5364289900144473E-2</v>
      </c>
      <c r="L113" s="103">
        <f>IF(AND($C$6="Monthly", $C$5="NHS Scotland"),SUMIFS(AllPublicationData!J:J,AllPublicationData!$A:$A,'Chart (% of Operations)'!$B113),IF(AND($C$6="Monthly", $C$5&lt;&gt;"NHS Scotland"),SUMIFS(AllPublicationData!J:J,AllPublicationData!$A:$A,'Chart (% of Operations)'!$B113,AllPublicationData!$B:$B,'Chart (% of Operations)'!$C$5),IF(AND($C$6&lt;&gt;"Monthly",$C$5&lt;&gt;"NHS Scotland"),SUMIFS(AllPublicationData!J:J,AllPublicationData!$B:$B,'Chart (% of Operations)'!$C$5,AllPublicationData!$A:$A,"&lt;="&amp;'Chart (% of Operations)'!$B113,AllPublicationData!$A:$A,"&gt;="&amp;'Chart (% of Operations)'!$B124),IF(AND($C$6&lt;&gt;"Monthly",$C$5="NHS Scotland"),SUMIFS(AllPublicationData!J:J,AllPublicationData!$A:$A,"&lt;="&amp;'Chart (% of Operations)'!$B113,AllPublicationData!$A:$A,"&gt;="&amp;'Chart (% of Operations)'!$B124)))))</f>
        <v>1050</v>
      </c>
      <c r="M113" s="100">
        <f t="shared" ref="M113" si="244">L113/$C113</f>
        <v>3.0461447411937407E-3</v>
      </c>
    </row>
    <row r="114" spans="2:13" x14ac:dyDescent="0.35">
      <c r="B114" s="104">
        <v>42917</v>
      </c>
      <c r="C114" s="102">
        <f>IF(AND($C$6="Monthly", $C$5="NHS Scotland"),SUMIFS(AllPublicationData!$E:$E,AllPublicationData!$A:$A,'Chart (% of Operations)'!$B114),IF(AND($C$6="Monthly", $C$5&lt;&gt;"NHS Scotland"),SUMIFS(AllPublicationData!$E:$E,AllPublicationData!$A:$A,'Chart (% of Operations)'!$B114,AllPublicationData!$B:$B,'Chart (% of Operations)'!$C$5),IF(AND($C$6&lt;&gt;"Monthly",$C$5&lt;&gt;"NHS Scotland"),SUMIFS(AllPublicationData!$E:$E,AllPublicationData!$B:$B,'Chart (% of Operations)'!$C$5,AllPublicationData!$A:$A,"&lt;="&amp;'Chart (% of Operations)'!$B114,AllPublicationData!$A:$A,"&gt;="&amp;'Chart (% of Operations)'!$B125),IF(AND($C$6&lt;&gt;"Monthly",$C$5="NHS Scotland"),SUMIFS(AllPublicationData!$E:$E,AllPublicationData!$A:$A,"&lt;="&amp;'Chart (% of Operations)'!$B114,AllPublicationData!$A:$A,"&gt;="&amp;'Chart (% of Operations)'!$B125)))))</f>
        <v>345397</v>
      </c>
      <c r="D114" s="103">
        <f>IF(AND($C$6="Monthly", $C$5="NHS Scotland"),SUMIFS(AllPublicationData!F:F,AllPublicationData!$A:$A,'Chart (% of Operations)'!$B114),IF(AND($C$6="Monthly", $C$5&lt;&gt;"NHS Scotland"),SUMIFS(AllPublicationData!F:F,AllPublicationData!$A:$A,'Chart (% of Operations)'!$B114,AllPublicationData!$B:$B,'Chart (% of Operations)'!$C$5),IF(AND($C$6&lt;&gt;"Monthly",$C$5&lt;&gt;"NHS Scotland"),SUMIFS(AllPublicationData!F:F,AllPublicationData!$B:$B,'Chart (% of Operations)'!$C$5,AllPublicationData!$A:$A,"&lt;="&amp;'Chart (% of Operations)'!$B114,AllPublicationData!$A:$A,"&gt;="&amp;'Chart (% of Operations)'!$B125),IF(AND($C$6&lt;&gt;"Monthly",$C$5="NHS Scotland"),SUMIFS(AllPublicationData!F:F,AllPublicationData!$A:$A,"&lt;="&amp;'Chart (% of Operations)'!$B114,AllPublicationData!$A:$A,"&gt;="&amp;'Chart (% of Operations)'!$B125)))))</f>
        <v>31723</v>
      </c>
      <c r="E114" s="101">
        <f t="shared" si="193"/>
        <v>9.184503629157173E-2</v>
      </c>
      <c r="F114" s="103">
        <f>IF(AND($C$6="Monthly", $C$5="NHS Scotland"),SUMIFS(AllPublicationData!H:H,AllPublicationData!$A:$A,'Chart (% of Operations)'!$B114),IF(AND($C$6="Monthly", $C$5&lt;&gt;"NHS Scotland"),SUMIFS(AllPublicationData!H:H,AllPublicationData!$A:$A,'Chart (% of Operations)'!$B114,AllPublicationData!$B:$B,'Chart (% of Operations)'!$C$5),IF(AND($C$6&lt;&gt;"Monthly",$C$5&lt;&gt;"NHS Scotland"),SUMIFS(AllPublicationData!H:H,AllPublicationData!$B:$B,'Chart (% of Operations)'!$C$5,AllPublicationData!$A:$A,"&gt;="&amp;'Chart (% of Operations)'!$B125,AllPublicationData!$A:$A,"&lt;="&amp;'Chart (% of Operations)'!$B114),IF(AND($C$6&lt;&gt;"Monthly",$C$5="NHS Scotland"),SUMIFS(AllPublicationData!H:H,AllPublicationData!$A:$A,"&lt;="&amp;'Chart (% of Operations)'!$B114,AllPublicationData!$A:$A,"&gt;="&amp;'Chart (% of Operations)'!$B125)))))</f>
        <v>11345</v>
      </c>
      <c r="G114" s="101">
        <f t="shared" si="193"/>
        <v>3.2846260969261458E-2</v>
      </c>
      <c r="H114" s="103">
        <f>IF(AND($C$6="Monthly", $C$5="NHS Scotland"),SUMIFS(AllPublicationData!I:I,AllPublicationData!$A:$A,'Chart (% of Operations)'!$B114),IF(AND($C$6="Monthly", $C$5&lt;&gt;"NHS Scotland"),SUMIFS(AllPublicationData!I:I,AllPublicationData!$A:$A,'Chart (% of Operations)'!$B114,AllPublicationData!$B:$B,'Chart (% of Operations)'!$C$5),IF(AND($C$6&lt;&gt;"Monthly",$C$5&lt;&gt;"NHS Scotland"),SUMIFS(AllPublicationData!I:I,AllPublicationData!$B:$B,'Chart (% of Operations)'!$C$5,AllPublicationData!$A:$A,"&lt;="&amp;'Chart (% of Operations)'!$B114,AllPublicationData!$A:$A,"&gt;="&amp;'Chart (% of Operations)'!$B125),IF(AND($C$6&lt;&gt;"Monthly",$C$5="NHS Scotland"),SUMIFS(AllPublicationData!I:I,AllPublicationData!$A:$A,"&lt;="&amp;'Chart (% of Operations)'!$B114,AllPublicationData!$A:$A,"&gt;="&amp;'Chart (% of Operations)'!$B125)))))</f>
        <v>6995</v>
      </c>
      <c r="I114" s="101">
        <f t="shared" ref="I114" si="245">H114/$C114</f>
        <v>2.0252057776992852E-2</v>
      </c>
      <c r="J114" s="103">
        <f>IF(AND($C$6="Monthly", $C$5="NHS Scotland"),SUMIFS(AllPublicationData!G:G,AllPublicationData!$A:$A,'Chart (% of Operations)'!$B114),IF(AND($C$6="Monthly", $C$5&lt;&gt;"NHS Scotland"),SUMIFS(AllPublicationData!G:G,AllPublicationData!$A:$A,'Chart (% of Operations)'!$B114,AllPublicationData!$B:$B,'Chart (% of Operations)'!$C$5),IF(AND($C$6&lt;&gt;"Monthly",$C$5&lt;&gt;"NHS Scotland"),SUMIFS(AllPublicationData!G:G,AllPublicationData!$B:$B,'Chart (% of Operations)'!$C$5,AllPublicationData!$A:$A,"&lt;="&amp;'Chart (% of Operations)'!$B114,AllPublicationData!$A:$A,"&gt;="&amp;'Chart (% of Operations)'!$B125),IF(AND($C$6&lt;&gt;"Monthly",$C$5="NHS Scotland"),SUMIFS(AllPublicationData!G:G,AllPublicationData!$A:$A,"&lt;="&amp;'Chart (% of Operations)'!$B114,AllPublicationData!$A:$A,"&gt;="&amp;'Chart (% of Operations)'!$B125)))))</f>
        <v>12297</v>
      </c>
      <c r="K114" s="101">
        <f t="shared" ref="K114" si="246">J114/$C114</f>
        <v>3.5602509575937254E-2</v>
      </c>
      <c r="L114" s="103">
        <f>IF(AND($C$6="Monthly", $C$5="NHS Scotland"),SUMIFS(AllPublicationData!J:J,AllPublicationData!$A:$A,'Chart (% of Operations)'!$B114),IF(AND($C$6="Monthly", $C$5&lt;&gt;"NHS Scotland"),SUMIFS(AllPublicationData!J:J,AllPublicationData!$A:$A,'Chart (% of Operations)'!$B114,AllPublicationData!$B:$B,'Chart (% of Operations)'!$C$5),IF(AND($C$6&lt;&gt;"Monthly",$C$5&lt;&gt;"NHS Scotland"),SUMIFS(AllPublicationData!J:J,AllPublicationData!$B:$B,'Chart (% of Operations)'!$C$5,AllPublicationData!$A:$A,"&lt;="&amp;'Chart (% of Operations)'!$B114,AllPublicationData!$A:$A,"&gt;="&amp;'Chart (% of Operations)'!$B125),IF(AND($C$6&lt;&gt;"Monthly",$C$5="NHS Scotland"),SUMIFS(AllPublicationData!J:J,AllPublicationData!$A:$A,"&lt;="&amp;'Chart (% of Operations)'!$B114,AllPublicationData!$A:$A,"&gt;="&amp;'Chart (% of Operations)'!$B125)))))</f>
        <v>1086</v>
      </c>
      <c r="M114" s="100">
        <f t="shared" ref="M114" si="247">L114/$C114</f>
        <v>3.1442079693801625E-3</v>
      </c>
    </row>
    <row r="115" spans="2:13" x14ac:dyDescent="0.35">
      <c r="B115" s="104">
        <v>42887</v>
      </c>
      <c r="C115" s="102">
        <f>IF(AND($C$6="Monthly", $C$5="NHS Scotland"),SUMIFS(AllPublicationData!$E:$E,AllPublicationData!$A:$A,'Chart (% of Operations)'!$B115),IF(AND($C$6="Monthly", $C$5&lt;&gt;"NHS Scotland"),SUMIFS(AllPublicationData!$E:$E,AllPublicationData!$A:$A,'Chart (% of Operations)'!$B115,AllPublicationData!$B:$B,'Chart (% of Operations)'!$C$5),IF(AND($C$6&lt;&gt;"Monthly",$C$5&lt;&gt;"NHS Scotland"),SUMIFS(AllPublicationData!$E:$E,AllPublicationData!$B:$B,'Chart (% of Operations)'!$C$5,AllPublicationData!$A:$A,"&lt;="&amp;'Chart (% of Operations)'!$B115,AllPublicationData!$A:$A,"&gt;="&amp;'Chart (% of Operations)'!$B126),IF(AND($C$6&lt;&gt;"Monthly",$C$5="NHS Scotland"),SUMIFS(AllPublicationData!$E:$E,AllPublicationData!$A:$A,"&lt;="&amp;'Chart (% of Operations)'!$B115,AllPublicationData!$A:$A,"&gt;="&amp;'Chart (% of Operations)'!$B126)))))</f>
        <v>346227</v>
      </c>
      <c r="D115" s="103">
        <f>IF(AND($C$6="Monthly", $C$5="NHS Scotland"),SUMIFS(AllPublicationData!F:F,AllPublicationData!$A:$A,'Chart (% of Operations)'!$B115),IF(AND($C$6="Monthly", $C$5&lt;&gt;"NHS Scotland"),SUMIFS(AllPublicationData!F:F,AllPublicationData!$A:$A,'Chart (% of Operations)'!$B115,AllPublicationData!$B:$B,'Chart (% of Operations)'!$C$5),IF(AND($C$6&lt;&gt;"Monthly",$C$5&lt;&gt;"NHS Scotland"),SUMIFS(AllPublicationData!F:F,AllPublicationData!$B:$B,'Chart (% of Operations)'!$C$5,AllPublicationData!$A:$A,"&lt;="&amp;'Chart (% of Operations)'!$B115,AllPublicationData!$A:$A,"&gt;="&amp;'Chart (% of Operations)'!$B126),IF(AND($C$6&lt;&gt;"Monthly",$C$5="NHS Scotland"),SUMIFS(AllPublicationData!F:F,AllPublicationData!$A:$A,"&lt;="&amp;'Chart (% of Operations)'!$B115,AllPublicationData!$A:$A,"&gt;="&amp;'Chart (% of Operations)'!$B126)))))</f>
        <v>31967</v>
      </c>
      <c r="E115" s="101">
        <f t="shared" si="193"/>
        <v>9.2329598789233649E-2</v>
      </c>
      <c r="F115" s="103">
        <f>IF(AND($C$6="Monthly", $C$5="NHS Scotland"),SUMIFS(AllPublicationData!H:H,AllPublicationData!$A:$A,'Chart (% of Operations)'!$B115),IF(AND($C$6="Monthly", $C$5&lt;&gt;"NHS Scotland"),SUMIFS(AllPublicationData!H:H,AllPublicationData!$A:$A,'Chart (% of Operations)'!$B115,AllPublicationData!$B:$B,'Chart (% of Operations)'!$C$5),IF(AND($C$6&lt;&gt;"Monthly",$C$5&lt;&gt;"NHS Scotland"),SUMIFS(AllPublicationData!H:H,AllPublicationData!$B:$B,'Chart (% of Operations)'!$C$5,AllPublicationData!$A:$A,"&gt;="&amp;'Chart (% of Operations)'!$B126,AllPublicationData!$A:$A,"&lt;="&amp;'Chart (% of Operations)'!$B115),IF(AND($C$6&lt;&gt;"Monthly",$C$5="NHS Scotland"),SUMIFS(AllPublicationData!H:H,AllPublicationData!$A:$A,"&lt;="&amp;'Chart (% of Operations)'!$B115,AllPublicationData!$A:$A,"&gt;="&amp;'Chart (% of Operations)'!$B126)))))</f>
        <v>11345</v>
      </c>
      <c r="G115" s="101">
        <f t="shared" si="193"/>
        <v>3.2767519575307533E-2</v>
      </c>
      <c r="H115" s="103">
        <f>IF(AND($C$6="Monthly", $C$5="NHS Scotland"),SUMIFS(AllPublicationData!I:I,AllPublicationData!$A:$A,'Chart (% of Operations)'!$B115),IF(AND($C$6="Monthly", $C$5&lt;&gt;"NHS Scotland"),SUMIFS(AllPublicationData!I:I,AllPublicationData!$A:$A,'Chart (% of Operations)'!$B115,AllPublicationData!$B:$B,'Chart (% of Operations)'!$C$5),IF(AND($C$6&lt;&gt;"Monthly",$C$5&lt;&gt;"NHS Scotland"),SUMIFS(AllPublicationData!I:I,AllPublicationData!$B:$B,'Chart (% of Operations)'!$C$5,AllPublicationData!$A:$A,"&lt;="&amp;'Chart (% of Operations)'!$B115,AllPublicationData!$A:$A,"&gt;="&amp;'Chart (% of Operations)'!$B126),IF(AND($C$6&lt;&gt;"Monthly",$C$5="NHS Scotland"),SUMIFS(AllPublicationData!I:I,AllPublicationData!$A:$A,"&lt;="&amp;'Chart (% of Operations)'!$B115,AllPublicationData!$A:$A,"&gt;="&amp;'Chart (% of Operations)'!$B126)))))</f>
        <v>7044</v>
      </c>
      <c r="I115" s="101">
        <f t="shared" ref="I115" si="248">H115/$C115</f>
        <v>2.0345033749534266E-2</v>
      </c>
      <c r="J115" s="103">
        <f>IF(AND($C$6="Monthly", $C$5="NHS Scotland"),SUMIFS(AllPublicationData!G:G,AllPublicationData!$A:$A,'Chart (% of Operations)'!$B115),IF(AND($C$6="Monthly", $C$5&lt;&gt;"NHS Scotland"),SUMIFS(AllPublicationData!G:G,AllPublicationData!$A:$A,'Chart (% of Operations)'!$B115,AllPublicationData!$B:$B,'Chart (% of Operations)'!$C$5),IF(AND($C$6&lt;&gt;"Monthly",$C$5&lt;&gt;"NHS Scotland"),SUMIFS(AllPublicationData!G:G,AllPublicationData!$B:$B,'Chart (% of Operations)'!$C$5,AllPublicationData!$A:$A,"&lt;="&amp;'Chart (% of Operations)'!$B115,AllPublicationData!$A:$A,"&gt;="&amp;'Chart (% of Operations)'!$B126),IF(AND($C$6&lt;&gt;"Monthly",$C$5="NHS Scotland"),SUMIFS(AllPublicationData!G:G,AllPublicationData!$A:$A,"&lt;="&amp;'Chart (% of Operations)'!$B115,AllPublicationData!$A:$A,"&gt;="&amp;'Chart (% of Operations)'!$B126)))))</f>
        <v>12431</v>
      </c>
      <c r="K115" s="101">
        <f t="shared" ref="K115" si="249">J115/$C115</f>
        <v>3.590419002561903E-2</v>
      </c>
      <c r="L115" s="103">
        <f>IF(AND($C$6="Monthly", $C$5="NHS Scotland"),SUMIFS(AllPublicationData!J:J,AllPublicationData!$A:$A,'Chart (% of Operations)'!$B115),IF(AND($C$6="Monthly", $C$5&lt;&gt;"NHS Scotland"),SUMIFS(AllPublicationData!J:J,AllPublicationData!$A:$A,'Chart (% of Operations)'!$B115,AllPublicationData!$B:$B,'Chart (% of Operations)'!$C$5),IF(AND($C$6&lt;&gt;"Monthly",$C$5&lt;&gt;"NHS Scotland"),SUMIFS(AllPublicationData!J:J,AllPublicationData!$B:$B,'Chart (% of Operations)'!$C$5,AllPublicationData!$A:$A,"&lt;="&amp;'Chart (% of Operations)'!$B115,AllPublicationData!$A:$A,"&gt;="&amp;'Chart (% of Operations)'!$B126),IF(AND($C$6&lt;&gt;"Monthly",$C$5="NHS Scotland"),SUMIFS(AllPublicationData!J:J,AllPublicationData!$A:$A,"&lt;="&amp;'Chart (% of Operations)'!$B115,AllPublicationData!$A:$A,"&gt;="&amp;'Chart (% of Operations)'!$B126)))))</f>
        <v>1147</v>
      </c>
      <c r="M115" s="100">
        <f t="shared" ref="M115" si="250">L115/$C115</f>
        <v>3.3128554387728284E-3</v>
      </c>
    </row>
    <row r="116" spans="2:13" x14ac:dyDescent="0.35">
      <c r="B116" s="104">
        <v>42856</v>
      </c>
      <c r="C116" s="102">
        <f>IF(AND($C$6="Monthly", $C$5="NHS Scotland"),SUMIFS(AllPublicationData!$E:$E,AllPublicationData!$A:$A,'Chart (% of Operations)'!$B116),IF(AND($C$6="Monthly", $C$5&lt;&gt;"NHS Scotland"),SUMIFS(AllPublicationData!$E:$E,AllPublicationData!$A:$A,'Chart (% of Operations)'!$B116,AllPublicationData!$B:$B,'Chart (% of Operations)'!$C$5),IF(AND($C$6&lt;&gt;"Monthly",$C$5&lt;&gt;"NHS Scotland"),SUMIFS(AllPublicationData!$E:$E,AllPublicationData!$B:$B,'Chart (% of Operations)'!$C$5,AllPublicationData!$A:$A,"&lt;="&amp;'Chart (% of Operations)'!$B116,AllPublicationData!$A:$A,"&gt;="&amp;'Chart (% of Operations)'!$B127),IF(AND($C$6&lt;&gt;"Monthly",$C$5="NHS Scotland"),SUMIFS(AllPublicationData!$E:$E,AllPublicationData!$A:$A,"&lt;="&amp;'Chart (% of Operations)'!$B116,AllPublicationData!$A:$A,"&gt;="&amp;'Chart (% of Operations)'!$B127)))))</f>
        <v>348411</v>
      </c>
      <c r="D116" s="103">
        <f>IF(AND($C$6="Monthly", $C$5="NHS Scotland"),SUMIFS(AllPublicationData!F:F,AllPublicationData!$A:$A,'Chart (% of Operations)'!$B116),IF(AND($C$6="Monthly", $C$5&lt;&gt;"NHS Scotland"),SUMIFS(AllPublicationData!F:F,AllPublicationData!$A:$A,'Chart (% of Operations)'!$B116,AllPublicationData!$B:$B,'Chart (% of Operations)'!$C$5),IF(AND($C$6&lt;&gt;"Monthly",$C$5&lt;&gt;"NHS Scotland"),SUMIFS(AllPublicationData!F:F,AllPublicationData!$B:$B,'Chart (% of Operations)'!$C$5,AllPublicationData!$A:$A,"&lt;="&amp;'Chart (% of Operations)'!$B116,AllPublicationData!$A:$A,"&gt;="&amp;'Chart (% of Operations)'!$B127),IF(AND($C$6&lt;&gt;"Monthly",$C$5="NHS Scotland"),SUMIFS(AllPublicationData!F:F,AllPublicationData!$A:$A,"&lt;="&amp;'Chart (% of Operations)'!$B116,AllPublicationData!$A:$A,"&gt;="&amp;'Chart (% of Operations)'!$B127)))))</f>
        <v>32367</v>
      </c>
      <c r="E116" s="101">
        <f t="shared" si="193"/>
        <v>9.289890388076151E-2</v>
      </c>
      <c r="F116" s="103">
        <f>IF(AND($C$6="Monthly", $C$5="NHS Scotland"),SUMIFS(AllPublicationData!H:H,AllPublicationData!$A:$A,'Chart (% of Operations)'!$B116),IF(AND($C$6="Monthly", $C$5&lt;&gt;"NHS Scotland"),SUMIFS(AllPublicationData!H:H,AllPublicationData!$A:$A,'Chart (% of Operations)'!$B116,AllPublicationData!$B:$B,'Chart (% of Operations)'!$C$5),IF(AND($C$6&lt;&gt;"Monthly",$C$5&lt;&gt;"NHS Scotland"),SUMIFS(AllPublicationData!H:H,AllPublicationData!$B:$B,'Chart (% of Operations)'!$C$5,AllPublicationData!$A:$A,"&gt;="&amp;'Chart (% of Operations)'!$B127,AllPublicationData!$A:$A,"&lt;="&amp;'Chart (% of Operations)'!$B116),IF(AND($C$6&lt;&gt;"Monthly",$C$5="NHS Scotland"),SUMIFS(AllPublicationData!H:H,AllPublicationData!$A:$A,"&lt;="&amp;'Chart (% of Operations)'!$B116,AllPublicationData!$A:$A,"&gt;="&amp;'Chart (% of Operations)'!$B127)))))</f>
        <v>11424</v>
      </c>
      <c r="G116" s="101">
        <f t="shared" si="193"/>
        <v>3.2788861430896266E-2</v>
      </c>
      <c r="H116" s="103">
        <f>IF(AND($C$6="Monthly", $C$5="NHS Scotland"),SUMIFS(AllPublicationData!I:I,AllPublicationData!$A:$A,'Chart (% of Operations)'!$B116),IF(AND($C$6="Monthly", $C$5&lt;&gt;"NHS Scotland"),SUMIFS(AllPublicationData!I:I,AllPublicationData!$A:$A,'Chart (% of Operations)'!$B116,AllPublicationData!$B:$B,'Chart (% of Operations)'!$C$5),IF(AND($C$6&lt;&gt;"Monthly",$C$5&lt;&gt;"NHS Scotland"),SUMIFS(AllPublicationData!I:I,AllPublicationData!$B:$B,'Chart (% of Operations)'!$C$5,AllPublicationData!$A:$A,"&lt;="&amp;'Chart (% of Operations)'!$B116,AllPublicationData!$A:$A,"&gt;="&amp;'Chart (% of Operations)'!$B127),IF(AND($C$6&lt;&gt;"Monthly",$C$5="NHS Scotland"),SUMIFS(AllPublicationData!I:I,AllPublicationData!$A:$A,"&lt;="&amp;'Chart (% of Operations)'!$B116,AllPublicationData!$A:$A,"&gt;="&amp;'Chart (% of Operations)'!$B127)))))</f>
        <v>7173</v>
      </c>
      <c r="I116" s="101">
        <f t="shared" ref="I116" si="251">H116/$C116</f>
        <v>2.058775411798135E-2</v>
      </c>
      <c r="J116" s="103">
        <f>IF(AND($C$6="Monthly", $C$5="NHS Scotland"),SUMIFS(AllPublicationData!G:G,AllPublicationData!$A:$A,'Chart (% of Operations)'!$B116),IF(AND($C$6="Monthly", $C$5&lt;&gt;"NHS Scotland"),SUMIFS(AllPublicationData!G:G,AllPublicationData!$A:$A,'Chart (% of Operations)'!$B116,AllPublicationData!$B:$B,'Chart (% of Operations)'!$C$5),IF(AND($C$6&lt;&gt;"Monthly",$C$5&lt;&gt;"NHS Scotland"),SUMIFS(AllPublicationData!G:G,AllPublicationData!$B:$B,'Chart (% of Operations)'!$C$5,AllPublicationData!$A:$A,"&lt;="&amp;'Chart (% of Operations)'!$B116,AllPublicationData!$A:$A,"&gt;="&amp;'Chart (% of Operations)'!$B127),IF(AND($C$6&lt;&gt;"Monthly",$C$5="NHS Scotland"),SUMIFS(AllPublicationData!G:G,AllPublicationData!$A:$A,"&lt;="&amp;'Chart (% of Operations)'!$B116,AllPublicationData!$A:$A,"&gt;="&amp;'Chart (% of Operations)'!$B127)))))</f>
        <v>12515</v>
      </c>
      <c r="K116" s="101">
        <f t="shared" ref="K116" si="252">J116/$C116</f>
        <v>3.5920220658934417E-2</v>
      </c>
      <c r="L116" s="103">
        <f>IF(AND($C$6="Monthly", $C$5="NHS Scotland"),SUMIFS(AllPublicationData!J:J,AllPublicationData!$A:$A,'Chart (% of Operations)'!$B116),IF(AND($C$6="Monthly", $C$5&lt;&gt;"NHS Scotland"),SUMIFS(AllPublicationData!J:J,AllPublicationData!$A:$A,'Chart (% of Operations)'!$B116,AllPublicationData!$B:$B,'Chart (% of Operations)'!$C$5),IF(AND($C$6&lt;&gt;"Monthly",$C$5&lt;&gt;"NHS Scotland"),SUMIFS(AllPublicationData!J:J,AllPublicationData!$B:$B,'Chart (% of Operations)'!$C$5,AllPublicationData!$A:$A,"&lt;="&amp;'Chart (% of Operations)'!$B116,AllPublicationData!$A:$A,"&gt;="&amp;'Chart (% of Operations)'!$B127),IF(AND($C$6&lt;&gt;"Monthly",$C$5="NHS Scotland"),SUMIFS(AllPublicationData!J:J,AllPublicationData!$A:$A,"&lt;="&amp;'Chart (% of Operations)'!$B116,AllPublicationData!$A:$A,"&gt;="&amp;'Chart (% of Operations)'!$B127)))))</f>
        <v>1255</v>
      </c>
      <c r="M116" s="100">
        <f t="shared" ref="M116" si="253">L116/$C116</f>
        <v>3.6020676729494761E-3</v>
      </c>
    </row>
    <row r="117" spans="2:13" x14ac:dyDescent="0.35">
      <c r="B117" s="104">
        <v>42826</v>
      </c>
      <c r="C117" s="102">
        <f>IF(AND($C$6="Monthly", $C$5="NHS Scotland"),SUMIFS(AllPublicationData!$E:$E,AllPublicationData!$A:$A,'Chart (% of Operations)'!$B117),IF(AND($C$6="Monthly", $C$5&lt;&gt;"NHS Scotland"),SUMIFS(AllPublicationData!$E:$E,AllPublicationData!$A:$A,'Chart (% of Operations)'!$B117,AllPublicationData!$B:$B,'Chart (% of Operations)'!$C$5),IF(AND($C$6&lt;&gt;"Monthly",$C$5&lt;&gt;"NHS Scotland"),SUMIFS(AllPublicationData!$E:$E,AllPublicationData!$B:$B,'Chart (% of Operations)'!$C$5,AllPublicationData!$A:$A,"&lt;="&amp;'Chart (% of Operations)'!$B117,AllPublicationData!$A:$A,"&gt;="&amp;'Chart (% of Operations)'!$B128),IF(AND($C$6&lt;&gt;"Monthly",$C$5="NHS Scotland"),SUMIFS(AllPublicationData!$E:$E,AllPublicationData!$A:$A,"&lt;="&amp;'Chart (% of Operations)'!$B117,AllPublicationData!$A:$A,"&gt;="&amp;'Chart (% of Operations)'!$B128)))))</f>
        <v>349338</v>
      </c>
      <c r="D117" s="103">
        <f>IF(AND($C$6="Monthly", $C$5="NHS Scotland"),SUMIFS(AllPublicationData!F:F,AllPublicationData!$A:$A,'Chart (% of Operations)'!$B117),IF(AND($C$6="Monthly", $C$5&lt;&gt;"NHS Scotland"),SUMIFS(AllPublicationData!F:F,AllPublicationData!$A:$A,'Chart (% of Operations)'!$B117,AllPublicationData!$B:$B,'Chart (% of Operations)'!$C$5),IF(AND($C$6&lt;&gt;"Monthly",$C$5&lt;&gt;"NHS Scotland"),SUMIFS(AllPublicationData!F:F,AllPublicationData!$B:$B,'Chart (% of Operations)'!$C$5,AllPublicationData!$A:$A,"&lt;="&amp;'Chart (% of Operations)'!$B117,AllPublicationData!$A:$A,"&gt;="&amp;'Chart (% of Operations)'!$B128),IF(AND($C$6&lt;&gt;"Monthly",$C$5="NHS Scotland"),SUMIFS(AllPublicationData!F:F,AllPublicationData!$A:$A,"&lt;="&amp;'Chart (% of Operations)'!$B117,AllPublicationData!$A:$A,"&gt;="&amp;'Chart (% of Operations)'!$B128)))))</f>
        <v>32586</v>
      </c>
      <c r="E117" s="101">
        <f t="shared" si="193"/>
        <v>9.3279288253782872E-2</v>
      </c>
      <c r="F117" s="103">
        <f>IF(AND($C$6="Monthly", $C$5="NHS Scotland"),SUMIFS(AllPublicationData!H:H,AllPublicationData!$A:$A,'Chart (% of Operations)'!$B117),IF(AND($C$6="Monthly", $C$5&lt;&gt;"NHS Scotland"),SUMIFS(AllPublicationData!H:H,AllPublicationData!$A:$A,'Chart (% of Operations)'!$B117,AllPublicationData!$B:$B,'Chart (% of Operations)'!$C$5),IF(AND($C$6&lt;&gt;"Monthly",$C$5&lt;&gt;"NHS Scotland"),SUMIFS(AllPublicationData!H:H,AllPublicationData!$B:$B,'Chart (% of Operations)'!$C$5,AllPublicationData!$A:$A,"&gt;="&amp;'Chart (% of Operations)'!$B128,AllPublicationData!$A:$A,"&lt;="&amp;'Chart (% of Operations)'!$B117),IF(AND($C$6&lt;&gt;"Monthly",$C$5="NHS Scotland"),SUMIFS(AllPublicationData!H:H,AllPublicationData!$A:$A,"&lt;="&amp;'Chart (% of Operations)'!$B117,AllPublicationData!$A:$A,"&gt;="&amp;'Chart (% of Operations)'!$B128)))))</f>
        <v>11413</v>
      </c>
      <c r="G117" s="101">
        <f t="shared" si="193"/>
        <v>3.2670365090542684E-2</v>
      </c>
      <c r="H117" s="103">
        <f>IF(AND($C$6="Monthly", $C$5="NHS Scotland"),SUMIFS(AllPublicationData!I:I,AllPublicationData!$A:$A,'Chart (% of Operations)'!$B117),IF(AND($C$6="Monthly", $C$5&lt;&gt;"NHS Scotland"),SUMIFS(AllPublicationData!I:I,AllPublicationData!$A:$A,'Chart (% of Operations)'!$B117,AllPublicationData!$B:$B,'Chart (% of Operations)'!$C$5),IF(AND($C$6&lt;&gt;"Monthly",$C$5&lt;&gt;"NHS Scotland"),SUMIFS(AllPublicationData!I:I,AllPublicationData!$B:$B,'Chart (% of Operations)'!$C$5,AllPublicationData!$A:$A,"&lt;="&amp;'Chart (% of Operations)'!$B117,AllPublicationData!$A:$A,"&gt;="&amp;'Chart (% of Operations)'!$B128),IF(AND($C$6&lt;&gt;"Monthly",$C$5="NHS Scotland"),SUMIFS(AllPublicationData!I:I,AllPublicationData!$A:$A,"&lt;="&amp;'Chart (% of Operations)'!$B117,AllPublicationData!$A:$A,"&gt;="&amp;'Chart (% of Operations)'!$B128)))))</f>
        <v>7273</v>
      </c>
      <c r="I117" s="101">
        <f t="shared" ref="I117" si="254">H117/$C117</f>
        <v>2.0819378367082881E-2</v>
      </c>
      <c r="J117" s="103">
        <f>IF(AND($C$6="Monthly", $C$5="NHS Scotland"),SUMIFS(AllPublicationData!G:G,AllPublicationData!$A:$A,'Chart (% of Operations)'!$B117),IF(AND($C$6="Monthly", $C$5&lt;&gt;"NHS Scotland"),SUMIFS(AllPublicationData!G:G,AllPublicationData!$A:$A,'Chart (% of Operations)'!$B117,AllPublicationData!$B:$B,'Chart (% of Operations)'!$C$5),IF(AND($C$6&lt;&gt;"Monthly",$C$5&lt;&gt;"NHS Scotland"),SUMIFS(AllPublicationData!G:G,AllPublicationData!$B:$B,'Chart (% of Operations)'!$C$5,AllPublicationData!$A:$A,"&lt;="&amp;'Chart (% of Operations)'!$B117,AllPublicationData!$A:$A,"&gt;="&amp;'Chart (% of Operations)'!$B128),IF(AND($C$6&lt;&gt;"Monthly",$C$5="NHS Scotland"),SUMIFS(AllPublicationData!G:G,AllPublicationData!$A:$A,"&lt;="&amp;'Chart (% of Operations)'!$B117,AllPublicationData!$A:$A,"&gt;="&amp;'Chart (% of Operations)'!$B128)))))</f>
        <v>12576</v>
      </c>
      <c r="K117" s="101">
        <f t="shared" ref="K117" si="255">J117/$C117</f>
        <v>3.5999519090393832E-2</v>
      </c>
      <c r="L117" s="103">
        <f>IF(AND($C$6="Monthly", $C$5="NHS Scotland"),SUMIFS(AllPublicationData!J:J,AllPublicationData!$A:$A,'Chart (% of Operations)'!$B117),IF(AND($C$6="Monthly", $C$5&lt;&gt;"NHS Scotland"),SUMIFS(AllPublicationData!J:J,AllPublicationData!$A:$A,'Chart (% of Operations)'!$B117,AllPublicationData!$B:$B,'Chart (% of Operations)'!$C$5),IF(AND($C$6&lt;&gt;"Monthly",$C$5&lt;&gt;"NHS Scotland"),SUMIFS(AllPublicationData!J:J,AllPublicationData!$B:$B,'Chart (% of Operations)'!$C$5,AllPublicationData!$A:$A,"&lt;="&amp;'Chart (% of Operations)'!$B117,AllPublicationData!$A:$A,"&gt;="&amp;'Chart (% of Operations)'!$B128),IF(AND($C$6&lt;&gt;"Monthly",$C$5="NHS Scotland"),SUMIFS(AllPublicationData!J:J,AllPublicationData!$A:$A,"&lt;="&amp;'Chart (% of Operations)'!$B117,AllPublicationData!$A:$A,"&gt;="&amp;'Chart (% of Operations)'!$B128)))))</f>
        <v>1324</v>
      </c>
      <c r="M117" s="100">
        <f t="shared" ref="M117" si="256">L117/$C117</f>
        <v>3.7900257057634727E-3</v>
      </c>
    </row>
    <row r="118" spans="2:13" x14ac:dyDescent="0.35">
      <c r="B118" s="104">
        <v>42795</v>
      </c>
      <c r="C118" s="102">
        <f>IF(AND($C$6="Monthly", $C$5="NHS Scotland"),SUMIFS(AllPublicationData!$E:$E,AllPublicationData!$A:$A,'Chart (% of Operations)'!$B118),IF(AND($C$6="Monthly", $C$5&lt;&gt;"NHS Scotland"),SUMIFS(AllPublicationData!$E:$E,AllPublicationData!$A:$A,'Chart (% of Operations)'!$B118,AllPublicationData!$B:$B,'Chart (% of Operations)'!$C$5),IF(AND($C$6&lt;&gt;"Monthly",$C$5&lt;&gt;"NHS Scotland"),SUMIFS(AllPublicationData!$E:$E,AllPublicationData!$B:$B,'Chart (% of Operations)'!$C$5,AllPublicationData!$A:$A,"&lt;="&amp;'Chart (% of Operations)'!$B118,AllPublicationData!$A:$A,"&gt;="&amp;'Chart (% of Operations)'!$B129),IF(AND($C$6&lt;&gt;"Monthly",$C$5="NHS Scotland"),SUMIFS(AllPublicationData!$E:$E,AllPublicationData!$A:$A,"&lt;="&amp;'Chart (% of Operations)'!$B118,AllPublicationData!$A:$A,"&gt;="&amp;'Chart (% of Operations)'!$B129)))))</f>
        <v>354601</v>
      </c>
      <c r="D118" s="103">
        <f>IF(AND($C$6="Monthly", $C$5="NHS Scotland"),SUMIFS(AllPublicationData!F:F,AllPublicationData!$A:$A,'Chart (% of Operations)'!$B118),IF(AND($C$6="Monthly", $C$5&lt;&gt;"NHS Scotland"),SUMIFS(AllPublicationData!F:F,AllPublicationData!$A:$A,'Chart (% of Operations)'!$B118,AllPublicationData!$B:$B,'Chart (% of Operations)'!$C$5),IF(AND($C$6&lt;&gt;"Monthly",$C$5&lt;&gt;"NHS Scotland"),SUMIFS(AllPublicationData!F:F,AllPublicationData!$B:$B,'Chart (% of Operations)'!$C$5,AllPublicationData!$A:$A,"&lt;="&amp;'Chart (% of Operations)'!$B118,AllPublicationData!$A:$A,"&gt;="&amp;'Chart (% of Operations)'!$B129),IF(AND($C$6&lt;&gt;"Monthly",$C$5="NHS Scotland"),SUMIFS(AllPublicationData!F:F,AllPublicationData!$A:$A,"&lt;="&amp;'Chart (% of Operations)'!$B118,AllPublicationData!$A:$A,"&gt;="&amp;'Chart (% of Operations)'!$B129)))))</f>
        <v>33098</v>
      </c>
      <c r="E118" s="101">
        <f t="shared" si="193"/>
        <v>9.3338710268724562E-2</v>
      </c>
      <c r="F118" s="103">
        <f>IF(AND($C$6="Monthly", $C$5="NHS Scotland"),SUMIFS(AllPublicationData!H:H,AllPublicationData!$A:$A,'Chart (% of Operations)'!$B118),IF(AND($C$6="Monthly", $C$5&lt;&gt;"NHS Scotland"),SUMIFS(AllPublicationData!H:H,AllPublicationData!$A:$A,'Chart (% of Operations)'!$B118,AllPublicationData!$B:$B,'Chart (% of Operations)'!$C$5),IF(AND($C$6&lt;&gt;"Monthly",$C$5&lt;&gt;"NHS Scotland"),SUMIFS(AllPublicationData!H:H,AllPublicationData!$B:$B,'Chart (% of Operations)'!$C$5,AllPublicationData!$A:$A,"&gt;="&amp;'Chart (% of Operations)'!$B129,AllPublicationData!$A:$A,"&lt;="&amp;'Chart (% of Operations)'!$B118),IF(AND($C$6&lt;&gt;"Monthly",$C$5="NHS Scotland"),SUMIFS(AllPublicationData!H:H,AllPublicationData!$A:$A,"&lt;="&amp;'Chart (% of Operations)'!$B118,AllPublicationData!$A:$A,"&gt;="&amp;'Chart (% of Operations)'!$B129)))))</f>
        <v>11601</v>
      </c>
      <c r="G118" s="101">
        <f t="shared" si="193"/>
        <v>3.2715643779910375E-2</v>
      </c>
      <c r="H118" s="103">
        <f>IF(AND($C$6="Monthly", $C$5="NHS Scotland"),SUMIFS(AllPublicationData!I:I,AllPublicationData!$A:$A,'Chart (% of Operations)'!$B118),IF(AND($C$6="Monthly", $C$5&lt;&gt;"NHS Scotland"),SUMIFS(AllPublicationData!I:I,AllPublicationData!$A:$A,'Chart (% of Operations)'!$B118,AllPublicationData!$B:$B,'Chart (% of Operations)'!$C$5),IF(AND($C$6&lt;&gt;"Monthly",$C$5&lt;&gt;"NHS Scotland"),SUMIFS(AllPublicationData!I:I,AllPublicationData!$B:$B,'Chart (% of Operations)'!$C$5,AllPublicationData!$A:$A,"&lt;="&amp;'Chart (% of Operations)'!$B118,AllPublicationData!$A:$A,"&gt;="&amp;'Chart (% of Operations)'!$B129),IF(AND($C$6&lt;&gt;"Monthly",$C$5="NHS Scotland"),SUMIFS(AllPublicationData!I:I,AllPublicationData!$A:$A,"&lt;="&amp;'Chart (% of Operations)'!$B118,AllPublicationData!$A:$A,"&gt;="&amp;'Chart (% of Operations)'!$B129)))))</f>
        <v>7288</v>
      </c>
      <c r="I118" s="101">
        <f t="shared" ref="I118" si="257">H118/$C118</f>
        <v>2.0552677516419864E-2</v>
      </c>
      <c r="J118" s="103">
        <f>IF(AND($C$6="Monthly", $C$5="NHS Scotland"),SUMIFS(AllPublicationData!G:G,AllPublicationData!$A:$A,'Chart (% of Operations)'!$B118),IF(AND($C$6="Monthly", $C$5&lt;&gt;"NHS Scotland"),SUMIFS(AllPublicationData!G:G,AllPublicationData!$A:$A,'Chart (% of Operations)'!$B118,AllPublicationData!$B:$B,'Chart (% of Operations)'!$C$5),IF(AND($C$6&lt;&gt;"Monthly",$C$5&lt;&gt;"NHS Scotland"),SUMIFS(AllPublicationData!G:G,AllPublicationData!$B:$B,'Chart (% of Operations)'!$C$5,AllPublicationData!$A:$A,"&lt;="&amp;'Chart (% of Operations)'!$B118,AllPublicationData!$A:$A,"&gt;="&amp;'Chart (% of Operations)'!$B129),IF(AND($C$6&lt;&gt;"Monthly",$C$5="NHS Scotland"),SUMIFS(AllPublicationData!G:G,AllPublicationData!$A:$A,"&lt;="&amp;'Chart (% of Operations)'!$B118,AllPublicationData!$A:$A,"&gt;="&amp;'Chart (% of Operations)'!$B129)))))</f>
        <v>12842</v>
      </c>
      <c r="K118" s="101">
        <f t="shared" ref="K118" si="258">J118/$C118</f>
        <v>3.6215351902560908E-2</v>
      </c>
      <c r="L118" s="103">
        <f>IF(AND($C$6="Monthly", $C$5="NHS Scotland"),SUMIFS(AllPublicationData!J:J,AllPublicationData!$A:$A,'Chart (% of Operations)'!$B118),IF(AND($C$6="Monthly", $C$5&lt;&gt;"NHS Scotland"),SUMIFS(AllPublicationData!J:J,AllPublicationData!$A:$A,'Chart (% of Operations)'!$B118,AllPublicationData!$B:$B,'Chart (% of Operations)'!$C$5),IF(AND($C$6&lt;&gt;"Monthly",$C$5&lt;&gt;"NHS Scotland"),SUMIFS(AllPublicationData!J:J,AllPublicationData!$B:$B,'Chart (% of Operations)'!$C$5,AllPublicationData!$A:$A,"&lt;="&amp;'Chart (% of Operations)'!$B118,AllPublicationData!$A:$A,"&gt;="&amp;'Chart (% of Operations)'!$B129),IF(AND($C$6&lt;&gt;"Monthly",$C$5="NHS Scotland"),SUMIFS(AllPublicationData!J:J,AllPublicationData!$A:$A,"&lt;="&amp;'Chart (% of Operations)'!$B118,AllPublicationData!$A:$A,"&gt;="&amp;'Chart (% of Operations)'!$B129)))))</f>
        <v>1367</v>
      </c>
      <c r="M118" s="100">
        <f t="shared" ref="M118" si="259">L118/$C118</f>
        <v>3.8550370698334185E-3</v>
      </c>
    </row>
    <row r="119" spans="2:13" x14ac:dyDescent="0.35">
      <c r="B119" s="104">
        <v>42767</v>
      </c>
      <c r="C119" s="102">
        <f>IF(AND($C$6="Monthly", $C$5="NHS Scotland"),SUMIFS(AllPublicationData!$E:$E,AllPublicationData!$A:$A,'Chart (% of Operations)'!$B119),IF(AND($C$6="Monthly", $C$5&lt;&gt;"NHS Scotland"),SUMIFS(AllPublicationData!$E:$E,AllPublicationData!$A:$A,'Chart (% of Operations)'!$B119,AllPublicationData!$B:$B,'Chart (% of Operations)'!$C$5),IF(AND($C$6&lt;&gt;"Monthly",$C$5&lt;&gt;"NHS Scotland"),SUMIFS(AllPublicationData!$E:$E,AllPublicationData!$B:$B,'Chart (% of Operations)'!$C$5,AllPublicationData!$A:$A,"&lt;="&amp;'Chart (% of Operations)'!$B119,AllPublicationData!$A:$A,"&gt;="&amp;'Chart (% of Operations)'!$B130),IF(AND($C$6&lt;&gt;"Monthly",$C$5="NHS Scotland"),SUMIFS(AllPublicationData!$E:$E,AllPublicationData!$A:$A,"&lt;="&amp;'Chart (% of Operations)'!$B119,AllPublicationData!$A:$A,"&gt;="&amp;'Chart (% of Operations)'!$B130)))))</f>
        <v>354918</v>
      </c>
      <c r="D119" s="103">
        <f>IF(AND($C$6="Monthly", $C$5="NHS Scotland"),SUMIFS(AllPublicationData!F:F,AllPublicationData!$A:$A,'Chart (% of Operations)'!$B119),IF(AND($C$6="Monthly", $C$5&lt;&gt;"NHS Scotland"),SUMIFS(AllPublicationData!F:F,AllPublicationData!$A:$A,'Chart (% of Operations)'!$B119,AllPublicationData!$B:$B,'Chart (% of Operations)'!$C$5),IF(AND($C$6&lt;&gt;"Monthly",$C$5&lt;&gt;"NHS Scotland"),SUMIFS(AllPublicationData!F:F,AllPublicationData!$B:$B,'Chart (% of Operations)'!$C$5,AllPublicationData!$A:$A,"&lt;="&amp;'Chart (% of Operations)'!$B119,AllPublicationData!$A:$A,"&gt;="&amp;'Chart (% of Operations)'!$B130),IF(AND($C$6&lt;&gt;"Monthly",$C$5="NHS Scotland"),SUMIFS(AllPublicationData!F:F,AllPublicationData!$A:$A,"&lt;="&amp;'Chart (% of Operations)'!$B119,AllPublicationData!$A:$A,"&gt;="&amp;'Chart (% of Operations)'!$B130)))))</f>
        <v>33443</v>
      </c>
      <c r="E119" s="101">
        <f t="shared" si="193"/>
        <v>9.4227399004840548E-2</v>
      </c>
      <c r="F119" s="103">
        <f>IF(AND($C$6="Monthly", $C$5="NHS Scotland"),SUMIFS(AllPublicationData!H:H,AllPublicationData!$A:$A,'Chart (% of Operations)'!$B119),IF(AND($C$6="Monthly", $C$5&lt;&gt;"NHS Scotland"),SUMIFS(AllPublicationData!H:H,AllPublicationData!$A:$A,'Chart (% of Operations)'!$B119,AllPublicationData!$B:$B,'Chart (% of Operations)'!$C$5),IF(AND($C$6&lt;&gt;"Monthly",$C$5&lt;&gt;"NHS Scotland"),SUMIFS(AllPublicationData!H:H,AllPublicationData!$B:$B,'Chart (% of Operations)'!$C$5,AllPublicationData!$A:$A,"&gt;="&amp;'Chart (% of Operations)'!$B130,AllPublicationData!$A:$A,"&lt;="&amp;'Chart (% of Operations)'!$B119),IF(AND($C$6&lt;&gt;"Monthly",$C$5="NHS Scotland"),SUMIFS(AllPublicationData!H:H,AllPublicationData!$A:$A,"&lt;="&amp;'Chart (% of Operations)'!$B119,AllPublicationData!$A:$A,"&gt;="&amp;'Chart (% of Operations)'!$B130)))))</f>
        <v>11545</v>
      </c>
      <c r="G119" s="101">
        <f t="shared" si="193"/>
        <v>3.2528640418350151E-2</v>
      </c>
      <c r="H119" s="103">
        <f>IF(AND($C$6="Monthly", $C$5="NHS Scotland"),SUMIFS(AllPublicationData!I:I,AllPublicationData!$A:$A,'Chart (% of Operations)'!$B119),IF(AND($C$6="Monthly", $C$5&lt;&gt;"NHS Scotland"),SUMIFS(AllPublicationData!I:I,AllPublicationData!$A:$A,'Chart (% of Operations)'!$B119,AllPublicationData!$B:$B,'Chart (% of Operations)'!$C$5),IF(AND($C$6&lt;&gt;"Monthly",$C$5&lt;&gt;"NHS Scotland"),SUMIFS(AllPublicationData!I:I,AllPublicationData!$B:$B,'Chart (% of Operations)'!$C$5,AllPublicationData!$A:$A,"&lt;="&amp;'Chart (% of Operations)'!$B119,AllPublicationData!$A:$A,"&gt;="&amp;'Chart (% of Operations)'!$B130),IF(AND($C$6&lt;&gt;"Monthly",$C$5="NHS Scotland"),SUMIFS(AllPublicationData!I:I,AllPublicationData!$A:$A,"&lt;="&amp;'Chart (% of Operations)'!$B119,AllPublicationData!$A:$A,"&gt;="&amp;'Chart (% of Operations)'!$B130)))))</f>
        <v>7400</v>
      </c>
      <c r="I119" s="101">
        <f t="shared" ref="I119" si="260">H119/$C119</f>
        <v>2.0849886452645398E-2</v>
      </c>
      <c r="J119" s="103">
        <f>IF(AND($C$6="Monthly", $C$5="NHS Scotland"),SUMIFS(AllPublicationData!G:G,AllPublicationData!$A:$A,'Chart (% of Operations)'!$B119),IF(AND($C$6="Monthly", $C$5&lt;&gt;"NHS Scotland"),SUMIFS(AllPublicationData!G:G,AllPublicationData!$A:$A,'Chart (% of Operations)'!$B119,AllPublicationData!$B:$B,'Chart (% of Operations)'!$C$5),IF(AND($C$6&lt;&gt;"Monthly",$C$5&lt;&gt;"NHS Scotland"),SUMIFS(AllPublicationData!G:G,AllPublicationData!$B:$B,'Chart (% of Operations)'!$C$5,AllPublicationData!$A:$A,"&lt;="&amp;'Chart (% of Operations)'!$B119,AllPublicationData!$A:$A,"&gt;="&amp;'Chart (% of Operations)'!$B130),IF(AND($C$6&lt;&gt;"Monthly",$C$5="NHS Scotland"),SUMIFS(AllPublicationData!G:G,AllPublicationData!$A:$A,"&lt;="&amp;'Chart (% of Operations)'!$B119,AllPublicationData!$A:$A,"&gt;="&amp;'Chart (% of Operations)'!$B130)))))</f>
        <v>13082</v>
      </c>
      <c r="K119" s="101">
        <f t="shared" ref="K119" si="261">J119/$C119</f>
        <v>3.6859218185609069E-2</v>
      </c>
      <c r="L119" s="103">
        <f>IF(AND($C$6="Monthly", $C$5="NHS Scotland"),SUMIFS(AllPublicationData!J:J,AllPublicationData!$A:$A,'Chart (% of Operations)'!$B119),IF(AND($C$6="Monthly", $C$5&lt;&gt;"NHS Scotland"),SUMIFS(AllPublicationData!J:J,AllPublicationData!$A:$A,'Chart (% of Operations)'!$B119,AllPublicationData!$B:$B,'Chart (% of Operations)'!$C$5),IF(AND($C$6&lt;&gt;"Monthly",$C$5&lt;&gt;"NHS Scotland"),SUMIFS(AllPublicationData!J:J,AllPublicationData!$B:$B,'Chart (% of Operations)'!$C$5,AllPublicationData!$A:$A,"&lt;="&amp;'Chart (% of Operations)'!$B119,AllPublicationData!$A:$A,"&gt;="&amp;'Chart (% of Operations)'!$B130),IF(AND($C$6&lt;&gt;"Monthly",$C$5="NHS Scotland"),SUMIFS(AllPublicationData!J:J,AllPublicationData!$A:$A,"&lt;="&amp;'Chart (% of Operations)'!$B119,AllPublicationData!$A:$A,"&gt;="&amp;'Chart (% of Operations)'!$B130)))))</f>
        <v>1416</v>
      </c>
      <c r="M119" s="100">
        <f t="shared" ref="M119" si="262">L119/$C119</f>
        <v>3.9896539482359309E-3</v>
      </c>
    </row>
    <row r="120" spans="2:13" x14ac:dyDescent="0.35">
      <c r="B120" s="104">
        <v>42736</v>
      </c>
      <c r="C120" s="102">
        <f>IF(AND($C$6="Monthly", $C$5="NHS Scotland"),SUMIFS(AllPublicationData!$E:$E,AllPublicationData!$A:$A,'Chart (% of Operations)'!$B120),IF(AND($C$6="Monthly", $C$5&lt;&gt;"NHS Scotland"),SUMIFS(AllPublicationData!$E:$E,AllPublicationData!$A:$A,'Chart (% of Operations)'!$B120,AllPublicationData!$B:$B,'Chart (% of Operations)'!$C$5),IF(AND($C$6&lt;&gt;"Monthly",$C$5&lt;&gt;"NHS Scotland"),SUMIFS(AllPublicationData!$E:$E,AllPublicationData!$B:$B,'Chart (% of Operations)'!$C$5,AllPublicationData!$A:$A,"&lt;="&amp;'Chart (% of Operations)'!$B120,AllPublicationData!$A:$A,"&gt;="&amp;'Chart (% of Operations)'!$B131),IF(AND($C$6&lt;&gt;"Monthly",$C$5="NHS Scotland"),SUMIFS(AllPublicationData!$E:$E,AllPublicationData!$A:$A,"&lt;="&amp;'Chart (% of Operations)'!$B120,AllPublicationData!$A:$A,"&gt;="&amp;'Chart (% of Operations)'!$B131)))))</f>
        <v>358620</v>
      </c>
      <c r="D120" s="103">
        <f>IF(AND($C$6="Monthly", $C$5="NHS Scotland"),SUMIFS(AllPublicationData!F:F,AllPublicationData!$A:$A,'Chart (% of Operations)'!$B120),IF(AND($C$6="Monthly", $C$5&lt;&gt;"NHS Scotland"),SUMIFS(AllPublicationData!F:F,AllPublicationData!$A:$A,'Chart (% of Operations)'!$B120,AllPublicationData!$B:$B,'Chart (% of Operations)'!$C$5),IF(AND($C$6&lt;&gt;"Monthly",$C$5&lt;&gt;"NHS Scotland"),SUMIFS(AllPublicationData!F:F,AllPublicationData!$B:$B,'Chart (% of Operations)'!$C$5,AllPublicationData!$A:$A,"&lt;="&amp;'Chart (% of Operations)'!$B120,AllPublicationData!$A:$A,"&gt;="&amp;'Chart (% of Operations)'!$B131),IF(AND($C$6&lt;&gt;"Monthly",$C$5="NHS Scotland"),SUMIFS(AllPublicationData!F:F,AllPublicationData!$A:$A,"&lt;="&amp;'Chart (% of Operations)'!$B120,AllPublicationData!$A:$A,"&gt;="&amp;'Chart (% of Operations)'!$B131)))))</f>
        <v>34124</v>
      </c>
      <c r="E120" s="101">
        <f t="shared" si="193"/>
        <v>9.5153644526239478E-2</v>
      </c>
      <c r="F120" s="103">
        <f>IF(AND($C$6="Monthly", $C$5="NHS Scotland"),SUMIFS(AllPublicationData!H:H,AllPublicationData!$A:$A,'Chart (% of Operations)'!$B120),IF(AND($C$6="Monthly", $C$5&lt;&gt;"NHS Scotland"),SUMIFS(AllPublicationData!H:H,AllPublicationData!$A:$A,'Chart (% of Operations)'!$B120,AllPublicationData!$B:$B,'Chart (% of Operations)'!$C$5),IF(AND($C$6&lt;&gt;"Monthly",$C$5&lt;&gt;"NHS Scotland"),SUMIFS(AllPublicationData!H:H,AllPublicationData!$B:$B,'Chart (% of Operations)'!$C$5,AllPublicationData!$A:$A,"&gt;="&amp;'Chart (% of Operations)'!$B131,AllPublicationData!$A:$A,"&lt;="&amp;'Chart (% of Operations)'!$B120),IF(AND($C$6&lt;&gt;"Monthly",$C$5="NHS Scotland"),SUMIFS(AllPublicationData!H:H,AllPublicationData!$A:$A,"&lt;="&amp;'Chart (% of Operations)'!$B120,AllPublicationData!$A:$A,"&gt;="&amp;'Chart (% of Operations)'!$B131)))))</f>
        <v>11686</v>
      </c>
      <c r="G120" s="101">
        <f t="shared" si="193"/>
        <v>3.2586024203892699E-2</v>
      </c>
      <c r="H120" s="103">
        <f>IF(AND($C$6="Monthly", $C$5="NHS Scotland"),SUMIFS(AllPublicationData!I:I,AllPublicationData!$A:$A,'Chart (% of Operations)'!$B120),IF(AND($C$6="Monthly", $C$5&lt;&gt;"NHS Scotland"),SUMIFS(AllPublicationData!I:I,AllPublicationData!$A:$A,'Chart (% of Operations)'!$B120,AllPublicationData!$B:$B,'Chart (% of Operations)'!$C$5),IF(AND($C$6&lt;&gt;"Monthly",$C$5&lt;&gt;"NHS Scotland"),SUMIFS(AllPublicationData!I:I,AllPublicationData!$B:$B,'Chart (% of Operations)'!$C$5,AllPublicationData!$A:$A,"&lt;="&amp;'Chart (% of Operations)'!$B120,AllPublicationData!$A:$A,"&gt;="&amp;'Chart (% of Operations)'!$B131),IF(AND($C$6&lt;&gt;"Monthly",$C$5="NHS Scotland"),SUMIFS(AllPublicationData!I:I,AllPublicationData!$A:$A,"&lt;="&amp;'Chart (% of Operations)'!$B120,AllPublicationData!$A:$A,"&gt;="&amp;'Chart (% of Operations)'!$B131)))))</f>
        <v>7576</v>
      </c>
      <c r="I120" s="101">
        <f t="shared" ref="I120" si="263">H120/$C120</f>
        <v>2.1125425241202388E-2</v>
      </c>
      <c r="J120" s="103">
        <f>IF(AND($C$6="Monthly", $C$5="NHS Scotland"),SUMIFS(AllPublicationData!G:G,AllPublicationData!$A:$A,'Chart (% of Operations)'!$B120),IF(AND($C$6="Monthly", $C$5&lt;&gt;"NHS Scotland"),SUMIFS(AllPublicationData!G:G,AllPublicationData!$A:$A,'Chart (% of Operations)'!$B120,AllPublicationData!$B:$B,'Chart (% of Operations)'!$C$5),IF(AND($C$6&lt;&gt;"Monthly",$C$5&lt;&gt;"NHS Scotland"),SUMIFS(AllPublicationData!G:G,AllPublicationData!$B:$B,'Chart (% of Operations)'!$C$5,AllPublicationData!$A:$A,"&lt;="&amp;'Chart (% of Operations)'!$B120,AllPublicationData!$A:$A,"&gt;="&amp;'Chart (% of Operations)'!$B131),IF(AND($C$6&lt;&gt;"Monthly",$C$5="NHS Scotland"),SUMIFS(AllPublicationData!G:G,AllPublicationData!$A:$A,"&lt;="&amp;'Chart (% of Operations)'!$B120,AllPublicationData!$A:$A,"&gt;="&amp;'Chart (% of Operations)'!$B131)))))</f>
        <v>13383</v>
      </c>
      <c r="K120" s="101">
        <f t="shared" ref="K120" si="264">J120/$C120</f>
        <v>3.7318052534716414E-2</v>
      </c>
      <c r="L120" s="103">
        <f>IF(AND($C$6="Monthly", $C$5="NHS Scotland"),SUMIFS(AllPublicationData!J:J,AllPublicationData!$A:$A,'Chart (% of Operations)'!$B120),IF(AND($C$6="Monthly", $C$5&lt;&gt;"NHS Scotland"),SUMIFS(AllPublicationData!J:J,AllPublicationData!$A:$A,'Chart (% of Operations)'!$B120,AllPublicationData!$B:$B,'Chart (% of Operations)'!$C$5),IF(AND($C$6&lt;&gt;"Monthly",$C$5&lt;&gt;"NHS Scotland"),SUMIFS(AllPublicationData!J:J,AllPublicationData!$B:$B,'Chart (% of Operations)'!$C$5,AllPublicationData!$A:$A,"&lt;="&amp;'Chart (% of Operations)'!$B120,AllPublicationData!$A:$A,"&gt;="&amp;'Chart (% of Operations)'!$B131),IF(AND($C$6&lt;&gt;"Monthly",$C$5="NHS Scotland"),SUMIFS(AllPublicationData!J:J,AllPublicationData!$A:$A,"&lt;="&amp;'Chart (% of Operations)'!$B120,AllPublicationData!$A:$A,"&gt;="&amp;'Chart (% of Operations)'!$B131)))))</f>
        <v>1479</v>
      </c>
      <c r="M120" s="100">
        <f t="shared" ref="M120" si="265">L120/$C120</f>
        <v>4.124142546427974E-3</v>
      </c>
    </row>
    <row r="121" spans="2:13" x14ac:dyDescent="0.35">
      <c r="B121" s="104">
        <v>42705</v>
      </c>
      <c r="C121" s="102">
        <f>IF(AND($C$6="Monthly", $C$5="NHS Scotland"),SUMIFS(AllPublicationData!$E:$E,AllPublicationData!$A:$A,'Chart (% of Operations)'!$B121),IF(AND($C$6="Monthly", $C$5&lt;&gt;"NHS Scotland"),SUMIFS(AllPublicationData!$E:$E,AllPublicationData!$A:$A,'Chart (% of Operations)'!$B121,AllPublicationData!$B:$B,'Chart (% of Operations)'!$C$5),IF(AND($C$6&lt;&gt;"Monthly",$C$5&lt;&gt;"NHS Scotland"),SUMIFS(AllPublicationData!$E:$E,AllPublicationData!$B:$B,'Chart (% of Operations)'!$C$5,AllPublicationData!$A:$A,"&lt;="&amp;'Chart (% of Operations)'!$B121,AllPublicationData!$A:$A,"&gt;="&amp;'Chart (% of Operations)'!$B132),IF(AND($C$6&lt;&gt;"Monthly",$C$5="NHS Scotland"),SUMIFS(AllPublicationData!$E:$E,AllPublicationData!$A:$A,"&lt;="&amp;'Chart (% of Operations)'!$B121,AllPublicationData!$A:$A,"&gt;="&amp;'Chart (% of Operations)'!$B132)))))</f>
        <v>359487</v>
      </c>
      <c r="D121" s="103">
        <f>IF(AND($C$6="Monthly", $C$5="NHS Scotland"),SUMIFS(AllPublicationData!F:F,AllPublicationData!$A:$A,'Chart (% of Operations)'!$B121),IF(AND($C$6="Monthly", $C$5&lt;&gt;"NHS Scotland"),SUMIFS(AllPublicationData!F:F,AllPublicationData!$A:$A,'Chart (% of Operations)'!$B121,AllPublicationData!$B:$B,'Chart (% of Operations)'!$C$5),IF(AND($C$6&lt;&gt;"Monthly",$C$5&lt;&gt;"NHS Scotland"),SUMIFS(AllPublicationData!F:F,AllPublicationData!$B:$B,'Chart (% of Operations)'!$C$5,AllPublicationData!$A:$A,"&lt;="&amp;'Chart (% of Operations)'!$B121,AllPublicationData!$A:$A,"&gt;="&amp;'Chart (% of Operations)'!$B132),IF(AND($C$6&lt;&gt;"Monthly",$C$5="NHS Scotland"),SUMIFS(AllPublicationData!F:F,AllPublicationData!$A:$A,"&lt;="&amp;'Chart (% of Operations)'!$B121,AllPublicationData!$A:$A,"&gt;="&amp;'Chart (% of Operations)'!$B132)))))</f>
        <v>34581</v>
      </c>
      <c r="E121" s="101">
        <f t="shared" si="193"/>
        <v>9.6195411795141406E-2</v>
      </c>
      <c r="F121" s="103">
        <f>IF(AND($C$6="Monthly", $C$5="NHS Scotland"),SUMIFS(AllPublicationData!H:H,AllPublicationData!$A:$A,'Chart (% of Operations)'!$B121),IF(AND($C$6="Monthly", $C$5&lt;&gt;"NHS Scotland"),SUMIFS(AllPublicationData!H:H,AllPublicationData!$A:$A,'Chart (% of Operations)'!$B121,AllPublicationData!$B:$B,'Chart (% of Operations)'!$C$5),IF(AND($C$6&lt;&gt;"Monthly",$C$5&lt;&gt;"NHS Scotland"),SUMIFS(AllPublicationData!H:H,AllPublicationData!$B:$B,'Chart (% of Operations)'!$C$5,AllPublicationData!$A:$A,"&gt;="&amp;'Chart (% of Operations)'!$B132,AllPublicationData!$A:$A,"&lt;="&amp;'Chart (% of Operations)'!$B121),IF(AND($C$6&lt;&gt;"Monthly",$C$5="NHS Scotland"),SUMIFS(AllPublicationData!H:H,AllPublicationData!$A:$A,"&lt;="&amp;'Chart (% of Operations)'!$B121,AllPublicationData!$A:$A,"&gt;="&amp;'Chart (% of Operations)'!$B132)))))</f>
        <v>11763</v>
      </c>
      <c r="G121" s="101">
        <f t="shared" si="193"/>
        <v>3.2721628320356508E-2</v>
      </c>
      <c r="H121" s="103">
        <f>IF(AND($C$6="Monthly", $C$5="NHS Scotland"),SUMIFS(AllPublicationData!I:I,AllPublicationData!$A:$A,'Chart (% of Operations)'!$B121),IF(AND($C$6="Monthly", $C$5&lt;&gt;"NHS Scotland"),SUMIFS(AllPublicationData!I:I,AllPublicationData!$A:$A,'Chart (% of Operations)'!$B121,AllPublicationData!$B:$B,'Chart (% of Operations)'!$C$5),IF(AND($C$6&lt;&gt;"Monthly",$C$5&lt;&gt;"NHS Scotland"),SUMIFS(AllPublicationData!I:I,AllPublicationData!$B:$B,'Chart (% of Operations)'!$C$5,AllPublicationData!$A:$A,"&lt;="&amp;'Chart (% of Operations)'!$B121,AllPublicationData!$A:$A,"&gt;="&amp;'Chart (% of Operations)'!$B132),IF(AND($C$6&lt;&gt;"Monthly",$C$5="NHS Scotland"),SUMIFS(AllPublicationData!I:I,AllPublicationData!$A:$A,"&lt;="&amp;'Chart (% of Operations)'!$B121,AllPublicationData!$A:$A,"&gt;="&amp;'Chart (% of Operations)'!$B132)))))</f>
        <v>7740</v>
      </c>
      <c r="I121" s="101">
        <f t="shared" ref="I121" si="266">H121/$C121</f>
        <v>2.1530681220739555E-2</v>
      </c>
      <c r="J121" s="103">
        <f>IF(AND($C$6="Monthly", $C$5="NHS Scotland"),SUMIFS(AllPublicationData!G:G,AllPublicationData!$A:$A,'Chart (% of Operations)'!$B121),IF(AND($C$6="Monthly", $C$5&lt;&gt;"NHS Scotland"),SUMIFS(AllPublicationData!G:G,AllPublicationData!$A:$A,'Chart (% of Operations)'!$B121,AllPublicationData!$B:$B,'Chart (% of Operations)'!$C$5),IF(AND($C$6&lt;&gt;"Monthly",$C$5&lt;&gt;"NHS Scotland"),SUMIFS(AllPublicationData!G:G,AllPublicationData!$B:$B,'Chart (% of Operations)'!$C$5,AllPublicationData!$A:$A,"&lt;="&amp;'Chart (% of Operations)'!$B121,AllPublicationData!$A:$A,"&gt;="&amp;'Chart (% of Operations)'!$B132),IF(AND($C$6&lt;&gt;"Monthly",$C$5="NHS Scotland"),SUMIFS(AllPublicationData!G:G,AllPublicationData!$A:$A,"&lt;="&amp;'Chart (% of Operations)'!$B121,AllPublicationData!$A:$A,"&gt;="&amp;'Chart (% of Operations)'!$B132)))))</f>
        <v>13556</v>
      </c>
      <c r="K121" s="101">
        <f t="shared" ref="K121" si="267">J121/$C121</f>
        <v>3.7709291295651856E-2</v>
      </c>
      <c r="L121" s="103">
        <f>IF(AND($C$6="Monthly", $C$5="NHS Scotland"),SUMIFS(AllPublicationData!J:J,AllPublicationData!$A:$A,'Chart (% of Operations)'!$B121),IF(AND($C$6="Monthly", $C$5&lt;&gt;"NHS Scotland"),SUMIFS(AllPublicationData!J:J,AllPublicationData!$A:$A,'Chart (% of Operations)'!$B121,AllPublicationData!$B:$B,'Chart (% of Operations)'!$C$5),IF(AND($C$6&lt;&gt;"Monthly",$C$5&lt;&gt;"NHS Scotland"),SUMIFS(AllPublicationData!J:J,AllPublicationData!$B:$B,'Chart (% of Operations)'!$C$5,AllPublicationData!$A:$A,"&lt;="&amp;'Chart (% of Operations)'!$B121,AllPublicationData!$A:$A,"&gt;="&amp;'Chart (% of Operations)'!$B132),IF(AND($C$6&lt;&gt;"Monthly",$C$5="NHS Scotland"),SUMIFS(AllPublicationData!J:J,AllPublicationData!$A:$A,"&lt;="&amp;'Chart (% of Operations)'!$B121,AllPublicationData!$A:$A,"&gt;="&amp;'Chart (% of Operations)'!$B132)))))</f>
        <v>1522</v>
      </c>
      <c r="M121" s="100">
        <f t="shared" ref="M121" si="268">L121/$C121</f>
        <v>4.2338109583934889E-3</v>
      </c>
    </row>
    <row r="122" spans="2:13" x14ac:dyDescent="0.35">
      <c r="B122" s="104">
        <v>42675</v>
      </c>
      <c r="C122" s="102">
        <f>IF(AND($C$6="Monthly", $C$5="NHS Scotland"),SUMIFS(AllPublicationData!$E:$E,AllPublicationData!$A:$A,'Chart (% of Operations)'!$B122),IF(AND($C$6="Monthly", $C$5&lt;&gt;"NHS Scotland"),SUMIFS(AllPublicationData!$E:$E,AllPublicationData!$A:$A,'Chart (% of Operations)'!$B122,AllPublicationData!$B:$B,'Chart (% of Operations)'!$C$5),IF(AND($C$6&lt;&gt;"Monthly",$C$5&lt;&gt;"NHS Scotland"),SUMIFS(AllPublicationData!$E:$E,AllPublicationData!$B:$B,'Chart (% of Operations)'!$C$5,AllPublicationData!$A:$A,"&lt;="&amp;'Chart (% of Operations)'!$B122,AllPublicationData!$A:$A,"&gt;="&amp;'Chart (% of Operations)'!$B133),IF(AND($C$6&lt;&gt;"Monthly",$C$5="NHS Scotland"),SUMIFS(AllPublicationData!$E:$E,AllPublicationData!$A:$A,"&lt;="&amp;'Chart (% of Operations)'!$B122,AllPublicationData!$A:$A,"&gt;="&amp;'Chart (% of Operations)'!$B133)))))</f>
        <v>362040</v>
      </c>
      <c r="D122" s="103">
        <f>IF(AND($C$6="Monthly", $C$5="NHS Scotland"),SUMIFS(AllPublicationData!F:F,AllPublicationData!$A:$A,'Chart (% of Operations)'!$B122),IF(AND($C$6="Monthly", $C$5&lt;&gt;"NHS Scotland"),SUMIFS(AllPublicationData!F:F,AllPublicationData!$A:$A,'Chart (% of Operations)'!$B122,AllPublicationData!$B:$B,'Chart (% of Operations)'!$C$5),IF(AND($C$6&lt;&gt;"Monthly",$C$5&lt;&gt;"NHS Scotland"),SUMIFS(AllPublicationData!F:F,AllPublicationData!$B:$B,'Chart (% of Operations)'!$C$5,AllPublicationData!$A:$A,"&lt;="&amp;'Chart (% of Operations)'!$B122,AllPublicationData!$A:$A,"&gt;="&amp;'Chart (% of Operations)'!$B133),IF(AND($C$6&lt;&gt;"Monthly",$C$5="NHS Scotland"),SUMIFS(AllPublicationData!F:F,AllPublicationData!$A:$A,"&lt;="&amp;'Chart (% of Operations)'!$B122,AllPublicationData!$A:$A,"&gt;="&amp;'Chart (% of Operations)'!$B133)))))</f>
        <v>34764</v>
      </c>
      <c r="E122" s="101">
        <f t="shared" si="193"/>
        <v>9.6022538945972818E-2</v>
      </c>
      <c r="F122" s="103">
        <f>IF(AND($C$6="Monthly", $C$5="NHS Scotland"),SUMIFS(AllPublicationData!H:H,AllPublicationData!$A:$A,'Chart (% of Operations)'!$B122),IF(AND($C$6="Monthly", $C$5&lt;&gt;"NHS Scotland"),SUMIFS(AllPublicationData!H:H,AllPublicationData!$A:$A,'Chart (% of Operations)'!$B122,AllPublicationData!$B:$B,'Chart (% of Operations)'!$C$5),IF(AND($C$6&lt;&gt;"Monthly",$C$5&lt;&gt;"NHS Scotland"),SUMIFS(AllPublicationData!H:H,AllPublicationData!$B:$B,'Chart (% of Operations)'!$C$5,AllPublicationData!$A:$A,"&gt;="&amp;'Chart (% of Operations)'!$B133,AllPublicationData!$A:$A,"&lt;="&amp;'Chart (% of Operations)'!$B122),IF(AND($C$6&lt;&gt;"Monthly",$C$5="NHS Scotland"),SUMIFS(AllPublicationData!H:H,AllPublicationData!$A:$A,"&lt;="&amp;'Chart (% of Operations)'!$B122,AllPublicationData!$A:$A,"&gt;="&amp;'Chart (% of Operations)'!$B133)))))</f>
        <v>11806</v>
      </c>
      <c r="G122" s="101">
        <f t="shared" si="193"/>
        <v>3.2609656391558946E-2</v>
      </c>
      <c r="H122" s="103">
        <f>IF(AND($C$6="Monthly", $C$5="NHS Scotland"),SUMIFS(AllPublicationData!I:I,AllPublicationData!$A:$A,'Chart (% of Operations)'!$B122),IF(AND($C$6="Monthly", $C$5&lt;&gt;"NHS Scotland"),SUMIFS(AllPublicationData!I:I,AllPublicationData!$A:$A,'Chart (% of Operations)'!$B122,AllPublicationData!$B:$B,'Chart (% of Operations)'!$C$5),IF(AND($C$6&lt;&gt;"Monthly",$C$5&lt;&gt;"NHS Scotland"),SUMIFS(AllPublicationData!I:I,AllPublicationData!$B:$B,'Chart (% of Operations)'!$C$5,AllPublicationData!$A:$A,"&lt;="&amp;'Chart (% of Operations)'!$B122,AllPublicationData!$A:$A,"&gt;="&amp;'Chart (% of Operations)'!$B133),IF(AND($C$6&lt;&gt;"Monthly",$C$5="NHS Scotland"),SUMIFS(AllPublicationData!I:I,AllPublicationData!$A:$A,"&lt;="&amp;'Chart (% of Operations)'!$B122,AllPublicationData!$A:$A,"&gt;="&amp;'Chart (% of Operations)'!$B133)))))</f>
        <v>7715</v>
      </c>
      <c r="I122" s="101">
        <f t="shared" ref="I122" si="269">H122/$C122</f>
        <v>2.1309800022097005E-2</v>
      </c>
      <c r="J122" s="103">
        <f>IF(AND($C$6="Monthly", $C$5="NHS Scotland"),SUMIFS(AllPublicationData!G:G,AllPublicationData!$A:$A,'Chart (% of Operations)'!$B122),IF(AND($C$6="Monthly", $C$5&lt;&gt;"NHS Scotland"),SUMIFS(AllPublicationData!G:G,AllPublicationData!$A:$A,'Chart (% of Operations)'!$B122,AllPublicationData!$B:$B,'Chart (% of Operations)'!$C$5),IF(AND($C$6&lt;&gt;"Monthly",$C$5&lt;&gt;"NHS Scotland"),SUMIFS(AllPublicationData!G:G,AllPublicationData!$B:$B,'Chart (% of Operations)'!$C$5,AllPublicationData!$A:$A,"&lt;="&amp;'Chart (% of Operations)'!$B122,AllPublicationData!$A:$A,"&gt;="&amp;'Chart (% of Operations)'!$B133),IF(AND($C$6&lt;&gt;"Monthly",$C$5="NHS Scotland"),SUMIFS(AllPublicationData!G:G,AllPublicationData!$A:$A,"&lt;="&amp;'Chart (% of Operations)'!$B122,AllPublicationData!$A:$A,"&gt;="&amp;'Chart (% of Operations)'!$B133)))))</f>
        <v>13683</v>
      </c>
      <c r="K122" s="101">
        <f t="shared" ref="K122" si="270">J122/$C122</f>
        <v>3.7794166390454097E-2</v>
      </c>
      <c r="L122" s="103">
        <f>IF(AND($C$6="Monthly", $C$5="NHS Scotland"),SUMIFS(AllPublicationData!J:J,AllPublicationData!$A:$A,'Chart (% of Operations)'!$B122),IF(AND($C$6="Monthly", $C$5&lt;&gt;"NHS Scotland"),SUMIFS(AllPublicationData!J:J,AllPublicationData!$A:$A,'Chart (% of Operations)'!$B122,AllPublicationData!$B:$B,'Chart (% of Operations)'!$C$5),IF(AND($C$6&lt;&gt;"Monthly",$C$5&lt;&gt;"NHS Scotland"),SUMIFS(AllPublicationData!J:J,AllPublicationData!$B:$B,'Chart (% of Operations)'!$C$5,AllPublicationData!$A:$A,"&lt;="&amp;'Chart (% of Operations)'!$B122,AllPublicationData!$A:$A,"&gt;="&amp;'Chart (% of Operations)'!$B133),IF(AND($C$6&lt;&gt;"Monthly",$C$5="NHS Scotland"),SUMIFS(AllPublicationData!J:J,AllPublicationData!$A:$A,"&lt;="&amp;'Chart (% of Operations)'!$B122,AllPublicationData!$A:$A,"&gt;="&amp;'Chart (% of Operations)'!$B133)))))</f>
        <v>1560</v>
      </c>
      <c r="M122" s="100">
        <f t="shared" ref="M122" si="271">L122/$C122</f>
        <v>4.3089161418627779E-3</v>
      </c>
    </row>
    <row r="123" spans="2:13" x14ac:dyDescent="0.35">
      <c r="B123" s="104">
        <v>42644</v>
      </c>
      <c r="C123" s="102">
        <f>IF(AND($C$6="Monthly", $C$5="NHS Scotland"),SUMIFS(AllPublicationData!$E:$E,AllPublicationData!$A:$A,'Chart (% of Operations)'!$B123),IF(AND($C$6="Monthly", $C$5&lt;&gt;"NHS Scotland"),SUMIFS(AllPublicationData!$E:$E,AllPublicationData!$A:$A,'Chart (% of Operations)'!$B123,AllPublicationData!$B:$B,'Chart (% of Operations)'!$C$5),IF(AND($C$6&lt;&gt;"Monthly",$C$5&lt;&gt;"NHS Scotland"),SUMIFS(AllPublicationData!$E:$E,AllPublicationData!$B:$B,'Chart (% of Operations)'!$C$5,AllPublicationData!$A:$A,"&lt;="&amp;'Chart (% of Operations)'!$B123,AllPublicationData!$A:$A,"&gt;="&amp;'Chart (% of Operations)'!$B134),IF(AND($C$6&lt;&gt;"Monthly",$C$5="NHS Scotland"),SUMIFS(AllPublicationData!$E:$E,AllPublicationData!$A:$A,"&lt;="&amp;'Chart (% of Operations)'!$B123,AllPublicationData!$A:$A,"&gt;="&amp;'Chart (% of Operations)'!$B134)))))</f>
        <v>362049</v>
      </c>
      <c r="D123" s="103">
        <f>IF(AND($C$6="Monthly", $C$5="NHS Scotland"),SUMIFS(AllPublicationData!F:F,AllPublicationData!$A:$A,'Chart (% of Operations)'!$B123),IF(AND($C$6="Monthly", $C$5&lt;&gt;"NHS Scotland"),SUMIFS(AllPublicationData!F:F,AllPublicationData!$A:$A,'Chart (% of Operations)'!$B123,AllPublicationData!$B:$B,'Chart (% of Operations)'!$C$5),IF(AND($C$6&lt;&gt;"Monthly",$C$5&lt;&gt;"NHS Scotland"),SUMIFS(AllPublicationData!F:F,AllPublicationData!$B:$B,'Chart (% of Operations)'!$C$5,AllPublicationData!$A:$A,"&lt;="&amp;'Chart (% of Operations)'!$B123,AllPublicationData!$A:$A,"&gt;="&amp;'Chart (% of Operations)'!$B134),IF(AND($C$6&lt;&gt;"Monthly",$C$5="NHS Scotland"),SUMIFS(AllPublicationData!F:F,AllPublicationData!$A:$A,"&lt;="&amp;'Chart (% of Operations)'!$B123,AllPublicationData!$A:$A,"&gt;="&amp;'Chart (% of Operations)'!$B134)))))</f>
        <v>34955</v>
      </c>
      <c r="E123" s="101">
        <f t="shared" si="193"/>
        <v>9.6547704868678003E-2</v>
      </c>
      <c r="F123" s="103">
        <f>IF(AND($C$6="Monthly", $C$5="NHS Scotland"),SUMIFS(AllPublicationData!H:H,AllPublicationData!$A:$A,'Chart (% of Operations)'!$B123),IF(AND($C$6="Monthly", $C$5&lt;&gt;"NHS Scotland"),SUMIFS(AllPublicationData!H:H,AllPublicationData!$A:$A,'Chart (% of Operations)'!$B123,AllPublicationData!$B:$B,'Chart (% of Operations)'!$C$5),IF(AND($C$6&lt;&gt;"Monthly",$C$5&lt;&gt;"NHS Scotland"),SUMIFS(AllPublicationData!H:H,AllPublicationData!$B:$B,'Chart (% of Operations)'!$C$5,AllPublicationData!$A:$A,"&gt;="&amp;'Chart (% of Operations)'!$B134,AllPublicationData!$A:$A,"&lt;="&amp;'Chart (% of Operations)'!$B123),IF(AND($C$6&lt;&gt;"Monthly",$C$5="NHS Scotland"),SUMIFS(AllPublicationData!H:H,AllPublicationData!$A:$A,"&lt;="&amp;'Chart (% of Operations)'!$B123,AllPublicationData!$A:$A,"&gt;="&amp;'Chart (% of Operations)'!$B134)))))</f>
        <v>11825</v>
      </c>
      <c r="G123" s="101">
        <f t="shared" si="193"/>
        <v>3.2661324848294017E-2</v>
      </c>
      <c r="H123" s="103">
        <f>IF(AND($C$6="Monthly", $C$5="NHS Scotland"),SUMIFS(AllPublicationData!I:I,AllPublicationData!$A:$A,'Chart (% of Operations)'!$B123),IF(AND($C$6="Monthly", $C$5&lt;&gt;"NHS Scotland"),SUMIFS(AllPublicationData!I:I,AllPublicationData!$A:$A,'Chart (% of Operations)'!$B123,AllPublicationData!$B:$B,'Chart (% of Operations)'!$C$5),IF(AND($C$6&lt;&gt;"Monthly",$C$5&lt;&gt;"NHS Scotland"),SUMIFS(AllPublicationData!I:I,AllPublicationData!$B:$B,'Chart (% of Operations)'!$C$5,AllPublicationData!$A:$A,"&lt;="&amp;'Chart (% of Operations)'!$B123,AllPublicationData!$A:$A,"&gt;="&amp;'Chart (% of Operations)'!$B134),IF(AND($C$6&lt;&gt;"Monthly",$C$5="NHS Scotland"),SUMIFS(AllPublicationData!I:I,AllPublicationData!$A:$A,"&lt;="&amp;'Chart (% of Operations)'!$B123,AllPublicationData!$A:$A,"&gt;="&amp;'Chart (% of Operations)'!$B134)))))</f>
        <v>7632</v>
      </c>
      <c r="I123" s="101">
        <f t="shared" ref="I123" si="272">H123/$C123</f>
        <v>2.1080019555364052E-2</v>
      </c>
      <c r="J123" s="103">
        <f>IF(AND($C$6="Monthly", $C$5="NHS Scotland"),SUMIFS(AllPublicationData!G:G,AllPublicationData!$A:$A,'Chart (% of Operations)'!$B123),IF(AND($C$6="Monthly", $C$5&lt;&gt;"NHS Scotland"),SUMIFS(AllPublicationData!G:G,AllPublicationData!$A:$A,'Chart (% of Operations)'!$B123,AllPublicationData!$B:$B,'Chart (% of Operations)'!$C$5),IF(AND($C$6&lt;&gt;"Monthly",$C$5&lt;&gt;"NHS Scotland"),SUMIFS(AllPublicationData!G:G,AllPublicationData!$B:$B,'Chart (% of Operations)'!$C$5,AllPublicationData!$A:$A,"&lt;="&amp;'Chart (% of Operations)'!$B123,AllPublicationData!$A:$A,"&gt;="&amp;'Chart (% of Operations)'!$B134),IF(AND($C$6&lt;&gt;"Monthly",$C$5="NHS Scotland"),SUMIFS(AllPublicationData!G:G,AllPublicationData!$A:$A,"&lt;="&amp;'Chart (% of Operations)'!$B123,AllPublicationData!$A:$A,"&gt;="&amp;'Chart (% of Operations)'!$B134)))))</f>
        <v>13893</v>
      </c>
      <c r="K123" s="101">
        <f t="shared" ref="K123" si="273">J123/$C123</f>
        <v>3.8373258868274737E-2</v>
      </c>
      <c r="L123" s="103">
        <f>IF(AND($C$6="Monthly", $C$5="NHS Scotland"),SUMIFS(AllPublicationData!J:J,AllPublicationData!$A:$A,'Chart (% of Operations)'!$B123),IF(AND($C$6="Monthly", $C$5&lt;&gt;"NHS Scotland"),SUMIFS(AllPublicationData!J:J,AllPublicationData!$A:$A,'Chart (% of Operations)'!$B123,AllPublicationData!$B:$B,'Chart (% of Operations)'!$C$5),IF(AND($C$6&lt;&gt;"Monthly",$C$5&lt;&gt;"NHS Scotland"),SUMIFS(AllPublicationData!J:J,AllPublicationData!$B:$B,'Chart (% of Operations)'!$C$5,AllPublicationData!$A:$A,"&lt;="&amp;'Chart (% of Operations)'!$B123,AllPublicationData!$A:$A,"&gt;="&amp;'Chart (% of Operations)'!$B134),IF(AND($C$6&lt;&gt;"Monthly",$C$5="NHS Scotland"),SUMIFS(AllPublicationData!J:J,AllPublicationData!$A:$A,"&lt;="&amp;'Chart (% of Operations)'!$B123,AllPublicationData!$A:$A,"&gt;="&amp;'Chart (% of Operations)'!$B134)))))</f>
        <v>1605</v>
      </c>
      <c r="M123" s="100">
        <f t="shared" ref="M123" si="274">L123/$C123</f>
        <v>4.4331015967451924E-3</v>
      </c>
    </row>
    <row r="124" spans="2:13" x14ac:dyDescent="0.35">
      <c r="B124" s="104">
        <v>42614</v>
      </c>
      <c r="C124" s="102">
        <f>IF(AND($C$6="Monthly", $C$5="NHS Scotland"),SUMIFS(AllPublicationData!$E:$E,AllPublicationData!$A:$A,'Chart (% of Operations)'!$B124),IF(AND($C$6="Monthly", $C$5&lt;&gt;"NHS Scotland"),SUMIFS(AllPublicationData!$E:$E,AllPublicationData!$A:$A,'Chart (% of Operations)'!$B124,AllPublicationData!$B:$B,'Chart (% of Operations)'!$C$5),IF(AND($C$6&lt;&gt;"Monthly",$C$5&lt;&gt;"NHS Scotland"),SUMIFS(AllPublicationData!$E:$E,AllPublicationData!$B:$B,'Chart (% of Operations)'!$C$5,AllPublicationData!$A:$A,"&lt;="&amp;'Chart (% of Operations)'!$B124,AllPublicationData!$A:$A,"&gt;="&amp;'Chart (% of Operations)'!$B135),IF(AND($C$6&lt;&gt;"Monthly",$C$5="NHS Scotland"),SUMIFS(AllPublicationData!$E:$E,AllPublicationData!$A:$A,"&lt;="&amp;'Chart (% of Operations)'!$B124,AllPublicationData!$A:$A,"&gt;="&amp;'Chart (% of Operations)'!$B135)))))</f>
        <v>364238</v>
      </c>
      <c r="D124" s="103">
        <f>IF(AND($C$6="Monthly", $C$5="NHS Scotland"),SUMIFS(AllPublicationData!F:F,AllPublicationData!$A:$A,'Chart (% of Operations)'!$B124),IF(AND($C$6="Monthly", $C$5&lt;&gt;"NHS Scotland"),SUMIFS(AllPublicationData!F:F,AllPublicationData!$A:$A,'Chart (% of Operations)'!$B124,AllPublicationData!$B:$B,'Chart (% of Operations)'!$C$5),IF(AND($C$6&lt;&gt;"Monthly",$C$5&lt;&gt;"NHS Scotland"),SUMIFS(AllPublicationData!F:F,AllPublicationData!$B:$B,'Chart (% of Operations)'!$C$5,AllPublicationData!$A:$A,"&lt;="&amp;'Chart (% of Operations)'!$B124,AllPublicationData!$A:$A,"&gt;="&amp;'Chart (% of Operations)'!$B135),IF(AND($C$6&lt;&gt;"Monthly",$C$5="NHS Scotland"),SUMIFS(AllPublicationData!F:F,AllPublicationData!$A:$A,"&lt;="&amp;'Chart (% of Operations)'!$B124,AllPublicationData!$A:$A,"&gt;="&amp;'Chart (% of Operations)'!$B135)))))</f>
        <v>35286</v>
      </c>
      <c r="E124" s="101">
        <f t="shared" si="193"/>
        <v>9.6876218296827896E-2</v>
      </c>
      <c r="F124" s="103">
        <f>IF(AND($C$6="Monthly", $C$5="NHS Scotland"),SUMIFS(AllPublicationData!H:H,AllPublicationData!$A:$A,'Chart (% of Operations)'!$B124),IF(AND($C$6="Monthly", $C$5&lt;&gt;"NHS Scotland"),SUMIFS(AllPublicationData!H:H,AllPublicationData!$A:$A,'Chart (% of Operations)'!$B124,AllPublicationData!$B:$B,'Chart (% of Operations)'!$C$5),IF(AND($C$6&lt;&gt;"Monthly",$C$5&lt;&gt;"NHS Scotland"),SUMIFS(AllPublicationData!H:H,AllPublicationData!$B:$B,'Chart (% of Operations)'!$C$5,AllPublicationData!$A:$A,"&gt;="&amp;'Chart (% of Operations)'!$B135,AllPublicationData!$A:$A,"&lt;="&amp;'Chart (% of Operations)'!$B124),IF(AND($C$6&lt;&gt;"Monthly",$C$5="NHS Scotland"),SUMIFS(AllPublicationData!H:H,AllPublicationData!$A:$A,"&lt;="&amp;'Chart (% of Operations)'!$B124,AllPublicationData!$A:$A,"&gt;="&amp;'Chart (% of Operations)'!$B135)))))</f>
        <v>11942</v>
      </c>
      <c r="G124" s="101">
        <f t="shared" si="193"/>
        <v>3.2786255140869434E-2</v>
      </c>
      <c r="H124" s="103">
        <f>IF(AND($C$6="Monthly", $C$5="NHS Scotland"),SUMIFS(AllPublicationData!I:I,AllPublicationData!$A:$A,'Chart (% of Operations)'!$B124),IF(AND($C$6="Monthly", $C$5&lt;&gt;"NHS Scotland"),SUMIFS(AllPublicationData!I:I,AllPublicationData!$A:$A,'Chart (% of Operations)'!$B124,AllPublicationData!$B:$B,'Chart (% of Operations)'!$C$5),IF(AND($C$6&lt;&gt;"Monthly",$C$5&lt;&gt;"NHS Scotland"),SUMIFS(AllPublicationData!I:I,AllPublicationData!$B:$B,'Chart (% of Operations)'!$C$5,AllPublicationData!$A:$A,"&lt;="&amp;'Chart (% of Operations)'!$B124,AllPublicationData!$A:$A,"&gt;="&amp;'Chart (% of Operations)'!$B135),IF(AND($C$6&lt;&gt;"Monthly",$C$5="NHS Scotland"),SUMIFS(AllPublicationData!I:I,AllPublicationData!$A:$A,"&lt;="&amp;'Chart (% of Operations)'!$B124,AllPublicationData!$A:$A,"&gt;="&amp;'Chart (% of Operations)'!$B135)))))</f>
        <v>7600</v>
      </c>
      <c r="I124" s="101">
        <f t="shared" ref="I124" si="275">H124/$C124</f>
        <v>2.0865478066538913E-2</v>
      </c>
      <c r="J124" s="103">
        <f>IF(AND($C$6="Monthly", $C$5="NHS Scotland"),SUMIFS(AllPublicationData!G:G,AllPublicationData!$A:$A,'Chart (% of Operations)'!$B124),IF(AND($C$6="Monthly", $C$5&lt;&gt;"NHS Scotland"),SUMIFS(AllPublicationData!G:G,AllPublicationData!$A:$A,'Chart (% of Operations)'!$B124,AllPublicationData!$B:$B,'Chart (% of Operations)'!$C$5),IF(AND($C$6&lt;&gt;"Monthly",$C$5&lt;&gt;"NHS Scotland"),SUMIFS(AllPublicationData!G:G,AllPublicationData!$B:$B,'Chart (% of Operations)'!$C$5,AllPublicationData!$A:$A,"&lt;="&amp;'Chart (% of Operations)'!$B124,AllPublicationData!$A:$A,"&gt;="&amp;'Chart (% of Operations)'!$B135),IF(AND($C$6&lt;&gt;"Monthly",$C$5="NHS Scotland"),SUMIFS(AllPublicationData!G:G,AllPublicationData!$A:$A,"&lt;="&amp;'Chart (% of Operations)'!$B124,AllPublicationData!$A:$A,"&gt;="&amp;'Chart (% of Operations)'!$B135)))))</f>
        <v>14080</v>
      </c>
      <c r="K124" s="101">
        <f t="shared" ref="K124" si="276">J124/$C124</f>
        <v>3.8656043575903666E-2</v>
      </c>
      <c r="L124" s="103">
        <f>IF(AND($C$6="Monthly", $C$5="NHS Scotland"),SUMIFS(AllPublicationData!J:J,AllPublicationData!$A:$A,'Chart (% of Operations)'!$B124),IF(AND($C$6="Monthly", $C$5&lt;&gt;"NHS Scotland"),SUMIFS(AllPublicationData!J:J,AllPublicationData!$A:$A,'Chart (% of Operations)'!$B124,AllPublicationData!$B:$B,'Chart (% of Operations)'!$C$5),IF(AND($C$6&lt;&gt;"Monthly",$C$5&lt;&gt;"NHS Scotland"),SUMIFS(AllPublicationData!J:J,AllPublicationData!$B:$B,'Chart (% of Operations)'!$C$5,AllPublicationData!$A:$A,"&lt;="&amp;'Chart (% of Operations)'!$B124,AllPublicationData!$A:$A,"&gt;="&amp;'Chart (% of Operations)'!$B135),IF(AND($C$6&lt;&gt;"Monthly",$C$5="NHS Scotland"),SUMIFS(AllPublicationData!J:J,AllPublicationData!$A:$A,"&lt;="&amp;'Chart (% of Operations)'!$B124,AllPublicationData!$A:$A,"&gt;="&amp;'Chart (% of Operations)'!$B135)))))</f>
        <v>1664</v>
      </c>
      <c r="M124" s="100">
        <f t="shared" ref="M124" si="277">L124/$C124</f>
        <v>4.5684415135158881E-3</v>
      </c>
    </row>
    <row r="125" spans="2:13" x14ac:dyDescent="0.35">
      <c r="B125" s="104">
        <v>42583</v>
      </c>
      <c r="C125" s="102">
        <f>IF(AND($C$6="Monthly", $C$5="NHS Scotland"),SUMIFS(AllPublicationData!$E:$E,AllPublicationData!$A:$A,'Chart (% of Operations)'!$B125),IF(AND($C$6="Monthly", $C$5&lt;&gt;"NHS Scotland"),SUMIFS(AllPublicationData!$E:$E,AllPublicationData!$A:$A,'Chart (% of Operations)'!$B125,AllPublicationData!$B:$B,'Chart (% of Operations)'!$C$5),IF(AND($C$6&lt;&gt;"Monthly",$C$5&lt;&gt;"NHS Scotland"),SUMIFS(AllPublicationData!$E:$E,AllPublicationData!$B:$B,'Chart (% of Operations)'!$C$5,AllPublicationData!$A:$A,"&lt;="&amp;'Chart (% of Operations)'!$B125,AllPublicationData!$A:$A,"&gt;="&amp;'Chart (% of Operations)'!$B136),IF(AND($C$6&lt;&gt;"Monthly",$C$5="NHS Scotland"),SUMIFS(AllPublicationData!$E:$E,AllPublicationData!$A:$A,"&lt;="&amp;'Chart (% of Operations)'!$B125,AllPublicationData!$A:$A,"&gt;="&amp;'Chart (% of Operations)'!$B136)))))</f>
        <v>365602</v>
      </c>
      <c r="D125" s="103">
        <f>IF(AND($C$6="Monthly", $C$5="NHS Scotland"),SUMIFS(AllPublicationData!F:F,AllPublicationData!$A:$A,'Chart (% of Operations)'!$B125),IF(AND($C$6="Monthly", $C$5&lt;&gt;"NHS Scotland"),SUMIFS(AllPublicationData!F:F,AllPublicationData!$A:$A,'Chart (% of Operations)'!$B125,AllPublicationData!$B:$B,'Chart (% of Operations)'!$C$5),IF(AND($C$6&lt;&gt;"Monthly",$C$5&lt;&gt;"NHS Scotland"),SUMIFS(AllPublicationData!F:F,AllPublicationData!$B:$B,'Chart (% of Operations)'!$C$5,AllPublicationData!$A:$A,"&lt;="&amp;'Chart (% of Operations)'!$B125,AllPublicationData!$A:$A,"&gt;="&amp;'Chart (% of Operations)'!$B136),IF(AND($C$6&lt;&gt;"Monthly",$C$5="NHS Scotland"),SUMIFS(AllPublicationData!F:F,AllPublicationData!$A:$A,"&lt;="&amp;'Chart (% of Operations)'!$B125,AllPublicationData!$A:$A,"&gt;="&amp;'Chart (% of Operations)'!$B136)))))</f>
        <v>35373</v>
      </c>
      <c r="E125" s="101">
        <f t="shared" si="193"/>
        <v>9.6752752993692598E-2</v>
      </c>
      <c r="F125" s="103">
        <f>IF(AND($C$6="Monthly", $C$5="NHS Scotland"),SUMIFS(AllPublicationData!H:H,AllPublicationData!$A:$A,'Chart (% of Operations)'!$B125),IF(AND($C$6="Monthly", $C$5&lt;&gt;"NHS Scotland"),SUMIFS(AllPublicationData!H:H,AllPublicationData!$A:$A,'Chart (% of Operations)'!$B125,AllPublicationData!$B:$B,'Chart (% of Operations)'!$C$5),IF(AND($C$6&lt;&gt;"Monthly",$C$5&lt;&gt;"NHS Scotland"),SUMIFS(AllPublicationData!H:H,AllPublicationData!$B:$B,'Chart (% of Operations)'!$C$5,AllPublicationData!$A:$A,"&gt;="&amp;'Chart (% of Operations)'!$B136,AllPublicationData!$A:$A,"&lt;="&amp;'Chart (% of Operations)'!$B125),IF(AND($C$6&lt;&gt;"Monthly",$C$5="NHS Scotland"),SUMIFS(AllPublicationData!H:H,AllPublicationData!$A:$A,"&lt;="&amp;'Chart (% of Operations)'!$B125,AllPublicationData!$A:$A,"&gt;="&amp;'Chart (% of Operations)'!$B136)))))</f>
        <v>12036</v>
      </c>
      <c r="G125" s="101">
        <f t="shared" si="193"/>
        <v>3.2921045289686597E-2</v>
      </c>
      <c r="H125" s="103">
        <f>IF(AND($C$6="Monthly", $C$5="NHS Scotland"),SUMIFS(AllPublicationData!I:I,AllPublicationData!$A:$A,'Chart (% of Operations)'!$B125),IF(AND($C$6="Monthly", $C$5&lt;&gt;"NHS Scotland"),SUMIFS(AllPublicationData!I:I,AllPublicationData!$A:$A,'Chart (% of Operations)'!$B125,AllPublicationData!$B:$B,'Chart (% of Operations)'!$C$5),IF(AND($C$6&lt;&gt;"Monthly",$C$5&lt;&gt;"NHS Scotland"),SUMIFS(AllPublicationData!I:I,AllPublicationData!$B:$B,'Chart (% of Operations)'!$C$5,AllPublicationData!$A:$A,"&lt;="&amp;'Chart (% of Operations)'!$B125,AllPublicationData!$A:$A,"&gt;="&amp;'Chart (% of Operations)'!$B136),IF(AND($C$6&lt;&gt;"Monthly",$C$5="NHS Scotland"),SUMIFS(AllPublicationData!I:I,AllPublicationData!$A:$A,"&lt;="&amp;'Chart (% of Operations)'!$B125,AllPublicationData!$A:$A,"&gt;="&amp;'Chart (% of Operations)'!$B136)))))</f>
        <v>7517</v>
      </c>
      <c r="I125" s="101">
        <f t="shared" ref="I125" si="278">H125/$C125</f>
        <v>2.0560609624673827E-2</v>
      </c>
      <c r="J125" s="103">
        <f>IF(AND($C$6="Monthly", $C$5="NHS Scotland"),SUMIFS(AllPublicationData!G:G,AllPublicationData!$A:$A,'Chart (% of Operations)'!$B125),IF(AND($C$6="Monthly", $C$5&lt;&gt;"NHS Scotland"),SUMIFS(AllPublicationData!G:G,AllPublicationData!$A:$A,'Chart (% of Operations)'!$B125,AllPublicationData!$B:$B,'Chart (% of Operations)'!$C$5),IF(AND($C$6&lt;&gt;"Monthly",$C$5&lt;&gt;"NHS Scotland"),SUMIFS(AllPublicationData!G:G,AllPublicationData!$B:$B,'Chart (% of Operations)'!$C$5,AllPublicationData!$A:$A,"&lt;="&amp;'Chart (% of Operations)'!$B125,AllPublicationData!$A:$A,"&gt;="&amp;'Chart (% of Operations)'!$B136),IF(AND($C$6&lt;&gt;"Monthly",$C$5="NHS Scotland"),SUMIFS(AllPublicationData!G:G,AllPublicationData!$A:$A,"&lt;="&amp;'Chart (% of Operations)'!$B125,AllPublicationData!$A:$A,"&gt;="&amp;'Chart (% of Operations)'!$B136)))))</f>
        <v>14113</v>
      </c>
      <c r="K125" s="101">
        <f t="shared" ref="K125" si="279">J125/$C125</f>
        <v>3.8602086421846711E-2</v>
      </c>
      <c r="L125" s="103">
        <f>IF(AND($C$6="Monthly", $C$5="NHS Scotland"),SUMIFS(AllPublicationData!J:J,AllPublicationData!$A:$A,'Chart (% of Operations)'!$B125),IF(AND($C$6="Monthly", $C$5&lt;&gt;"NHS Scotland"),SUMIFS(AllPublicationData!J:J,AllPublicationData!$A:$A,'Chart (% of Operations)'!$B125,AllPublicationData!$B:$B,'Chart (% of Operations)'!$C$5),IF(AND($C$6&lt;&gt;"Monthly",$C$5&lt;&gt;"NHS Scotland"),SUMIFS(AllPublicationData!J:J,AllPublicationData!$B:$B,'Chart (% of Operations)'!$C$5,AllPublicationData!$A:$A,"&lt;="&amp;'Chart (% of Operations)'!$B125,AllPublicationData!$A:$A,"&gt;="&amp;'Chart (% of Operations)'!$B136),IF(AND($C$6&lt;&gt;"Monthly",$C$5="NHS Scotland"),SUMIFS(AllPublicationData!J:J,AllPublicationData!$A:$A,"&lt;="&amp;'Chart (% of Operations)'!$B125,AllPublicationData!$A:$A,"&gt;="&amp;'Chart (% of Operations)'!$B136)))))</f>
        <v>1707</v>
      </c>
      <c r="M125" s="100">
        <f t="shared" ref="M125" si="280">L125/$C125</f>
        <v>4.6690116574854626E-3</v>
      </c>
    </row>
    <row r="126" spans="2:13" x14ac:dyDescent="0.35">
      <c r="B126" s="104">
        <v>42552</v>
      </c>
      <c r="C126" s="102">
        <f>IF(AND($C$6="Monthly", $C$5="NHS Scotland"),SUMIFS(AllPublicationData!$E:$E,AllPublicationData!$A:$A,'Chart (% of Operations)'!$B126),IF(AND($C$6="Monthly", $C$5&lt;&gt;"NHS Scotland"),SUMIFS(AllPublicationData!$E:$E,AllPublicationData!$A:$A,'Chart (% of Operations)'!$B126,AllPublicationData!$B:$B,'Chart (% of Operations)'!$C$5),IF(AND($C$6&lt;&gt;"Monthly",$C$5&lt;&gt;"NHS Scotland"),SUMIFS(AllPublicationData!$E:$E,AllPublicationData!$B:$B,'Chart (% of Operations)'!$C$5,AllPublicationData!$A:$A,"&lt;="&amp;'Chart (% of Operations)'!$B126,AllPublicationData!$A:$A,"&gt;="&amp;'Chart (% of Operations)'!$B137),IF(AND($C$6&lt;&gt;"Monthly",$C$5="NHS Scotland"),SUMIFS(AllPublicationData!$E:$E,AllPublicationData!$A:$A,"&lt;="&amp;'Chart (% of Operations)'!$B126,AllPublicationData!$A:$A,"&gt;="&amp;'Chart (% of Operations)'!$B137)))))</f>
        <v>363335</v>
      </c>
      <c r="D126" s="103">
        <f>IF(AND($C$6="Monthly", $C$5="NHS Scotland"),SUMIFS(AllPublicationData!F:F,AllPublicationData!$A:$A,'Chart (% of Operations)'!$B126),IF(AND($C$6="Monthly", $C$5&lt;&gt;"NHS Scotland"),SUMIFS(AllPublicationData!F:F,AllPublicationData!$A:$A,'Chart (% of Operations)'!$B126,AllPublicationData!$B:$B,'Chart (% of Operations)'!$C$5),IF(AND($C$6&lt;&gt;"Monthly",$C$5&lt;&gt;"NHS Scotland"),SUMIFS(AllPublicationData!F:F,AllPublicationData!$B:$B,'Chart (% of Operations)'!$C$5,AllPublicationData!$A:$A,"&lt;="&amp;'Chart (% of Operations)'!$B126,AllPublicationData!$A:$A,"&gt;="&amp;'Chart (% of Operations)'!$B137),IF(AND($C$6&lt;&gt;"Monthly",$C$5="NHS Scotland"),SUMIFS(AllPublicationData!F:F,AllPublicationData!$A:$A,"&lt;="&amp;'Chart (% of Operations)'!$B126,AllPublicationData!$A:$A,"&gt;="&amp;'Chart (% of Operations)'!$B137)))))</f>
        <v>35124</v>
      </c>
      <c r="E126" s="101">
        <f t="shared" si="193"/>
        <v>9.6671116187540429E-2</v>
      </c>
      <c r="F126" s="103">
        <f>IF(AND($C$6="Monthly", $C$5="NHS Scotland"),SUMIFS(AllPublicationData!H:H,AllPublicationData!$A:$A,'Chart (% of Operations)'!$B126),IF(AND($C$6="Monthly", $C$5&lt;&gt;"NHS Scotland"),SUMIFS(AllPublicationData!H:H,AllPublicationData!$A:$A,'Chart (% of Operations)'!$B126,AllPublicationData!$B:$B,'Chart (% of Operations)'!$C$5),IF(AND($C$6&lt;&gt;"Monthly",$C$5&lt;&gt;"NHS Scotland"),SUMIFS(AllPublicationData!H:H,AllPublicationData!$B:$B,'Chart (% of Operations)'!$C$5,AllPublicationData!$A:$A,"&gt;="&amp;'Chart (% of Operations)'!$B137,AllPublicationData!$A:$A,"&lt;="&amp;'Chart (% of Operations)'!$B126),IF(AND($C$6&lt;&gt;"Monthly",$C$5="NHS Scotland"),SUMIFS(AllPublicationData!H:H,AllPublicationData!$A:$A,"&lt;="&amp;'Chart (% of Operations)'!$B126,AllPublicationData!$A:$A,"&gt;="&amp;'Chart (% of Operations)'!$B137)))))</f>
        <v>11963</v>
      </c>
      <c r="G126" s="101">
        <f t="shared" si="193"/>
        <v>3.2925537038820923E-2</v>
      </c>
      <c r="H126" s="103">
        <f>IF(AND($C$6="Monthly", $C$5="NHS Scotland"),SUMIFS(AllPublicationData!I:I,AllPublicationData!$A:$A,'Chart (% of Operations)'!$B126),IF(AND($C$6="Monthly", $C$5&lt;&gt;"NHS Scotland"),SUMIFS(AllPublicationData!I:I,AllPublicationData!$A:$A,'Chart (% of Operations)'!$B126,AllPublicationData!$B:$B,'Chart (% of Operations)'!$C$5),IF(AND($C$6&lt;&gt;"Monthly",$C$5&lt;&gt;"NHS Scotland"),SUMIFS(AllPublicationData!I:I,AllPublicationData!$B:$B,'Chart (% of Operations)'!$C$5,AllPublicationData!$A:$A,"&lt;="&amp;'Chart (% of Operations)'!$B126,AllPublicationData!$A:$A,"&gt;="&amp;'Chart (% of Operations)'!$B137),IF(AND($C$6&lt;&gt;"Monthly",$C$5="NHS Scotland"),SUMIFS(AllPublicationData!I:I,AllPublicationData!$A:$A,"&lt;="&amp;'Chart (% of Operations)'!$B126,AllPublicationData!$A:$A,"&gt;="&amp;'Chart (% of Operations)'!$B137)))))</f>
        <v>7346</v>
      </c>
      <c r="I126" s="101">
        <f t="shared" ref="I126" si="281">H126/$C126</f>
        <v>2.0218255879560186E-2</v>
      </c>
      <c r="J126" s="103">
        <f>IF(AND($C$6="Monthly", $C$5="NHS Scotland"),SUMIFS(AllPublicationData!G:G,AllPublicationData!$A:$A,'Chart (% of Operations)'!$B126),IF(AND($C$6="Monthly", $C$5&lt;&gt;"NHS Scotland"),SUMIFS(AllPublicationData!G:G,AllPublicationData!$A:$A,'Chart (% of Operations)'!$B126,AllPublicationData!$B:$B,'Chart (% of Operations)'!$C$5),IF(AND($C$6&lt;&gt;"Monthly",$C$5&lt;&gt;"NHS Scotland"),SUMIFS(AllPublicationData!G:G,AllPublicationData!$B:$B,'Chart (% of Operations)'!$C$5,AllPublicationData!$A:$A,"&lt;="&amp;'Chart (% of Operations)'!$B126,AllPublicationData!$A:$A,"&gt;="&amp;'Chart (% of Operations)'!$B137),IF(AND($C$6&lt;&gt;"Monthly",$C$5="NHS Scotland"),SUMIFS(AllPublicationData!G:G,AllPublicationData!$A:$A,"&lt;="&amp;'Chart (% of Operations)'!$B126,AllPublicationData!$A:$A,"&gt;="&amp;'Chart (% of Operations)'!$B137)))))</f>
        <v>14073</v>
      </c>
      <c r="K126" s="101">
        <f t="shared" ref="K126" si="282">J126/$C126</f>
        <v>3.873284984931262E-2</v>
      </c>
      <c r="L126" s="103">
        <f>IF(AND($C$6="Monthly", $C$5="NHS Scotland"),SUMIFS(AllPublicationData!J:J,AllPublicationData!$A:$A,'Chart (% of Operations)'!$B126),IF(AND($C$6="Monthly", $C$5&lt;&gt;"NHS Scotland"),SUMIFS(AllPublicationData!J:J,AllPublicationData!$A:$A,'Chart (% of Operations)'!$B126,AllPublicationData!$B:$B,'Chart (% of Operations)'!$C$5),IF(AND($C$6&lt;&gt;"Monthly",$C$5&lt;&gt;"NHS Scotland"),SUMIFS(AllPublicationData!J:J,AllPublicationData!$B:$B,'Chart (% of Operations)'!$C$5,AllPublicationData!$A:$A,"&lt;="&amp;'Chart (% of Operations)'!$B126,AllPublicationData!$A:$A,"&gt;="&amp;'Chart (% of Operations)'!$B137),IF(AND($C$6&lt;&gt;"Monthly",$C$5="NHS Scotland"),SUMIFS(AllPublicationData!J:J,AllPublicationData!$A:$A,"&lt;="&amp;'Chart (% of Operations)'!$B126,AllPublicationData!$A:$A,"&gt;="&amp;'Chart (% of Operations)'!$B137)))))</f>
        <v>1742</v>
      </c>
      <c r="M126" s="100">
        <f t="shared" ref="M126" si="283">L126/$C126</f>
        <v>4.7944734198466978E-3</v>
      </c>
    </row>
    <row r="127" spans="2:13" x14ac:dyDescent="0.35">
      <c r="B127" s="104">
        <v>42522</v>
      </c>
      <c r="C127" s="102">
        <f>IF(AND($C$6="Monthly", $C$5="NHS Scotland"),SUMIFS(AllPublicationData!$E:$E,AllPublicationData!$A:$A,'Chart (% of Operations)'!$B127),IF(AND($C$6="Monthly", $C$5&lt;&gt;"NHS Scotland"),SUMIFS(AllPublicationData!$E:$E,AllPublicationData!$A:$A,'Chart (% of Operations)'!$B127,AllPublicationData!$B:$B,'Chart (% of Operations)'!$C$5),IF(AND($C$6&lt;&gt;"Monthly",$C$5&lt;&gt;"NHS Scotland"),SUMIFS(AllPublicationData!$E:$E,AllPublicationData!$B:$B,'Chart (% of Operations)'!$C$5,AllPublicationData!$A:$A,"&lt;="&amp;'Chart (% of Operations)'!$B127,AllPublicationData!$A:$A,"&gt;="&amp;'Chart (% of Operations)'!$B138),IF(AND($C$6&lt;&gt;"Monthly",$C$5="NHS Scotland"),SUMIFS(AllPublicationData!$E:$E,AllPublicationData!$A:$A,"&lt;="&amp;'Chart (% of Operations)'!$B127,AllPublicationData!$A:$A,"&gt;="&amp;'Chart (% of Operations)'!$B138)))))</f>
        <v>365042</v>
      </c>
      <c r="D127" s="103">
        <f>IF(AND($C$6="Monthly", $C$5="NHS Scotland"),SUMIFS(AllPublicationData!F:F,AllPublicationData!$A:$A,'Chart (% of Operations)'!$B127),IF(AND($C$6="Monthly", $C$5&lt;&gt;"NHS Scotland"),SUMIFS(AllPublicationData!F:F,AllPublicationData!$A:$A,'Chart (% of Operations)'!$B127,AllPublicationData!$B:$B,'Chart (% of Operations)'!$C$5),IF(AND($C$6&lt;&gt;"Monthly",$C$5&lt;&gt;"NHS Scotland"),SUMIFS(AllPublicationData!F:F,AllPublicationData!$B:$B,'Chart (% of Operations)'!$C$5,AllPublicationData!$A:$A,"&lt;="&amp;'Chart (% of Operations)'!$B127,AllPublicationData!$A:$A,"&gt;="&amp;'Chart (% of Operations)'!$B138),IF(AND($C$6&lt;&gt;"Monthly",$C$5="NHS Scotland"),SUMIFS(AllPublicationData!F:F,AllPublicationData!$A:$A,"&lt;="&amp;'Chart (% of Operations)'!$B127,AllPublicationData!$A:$A,"&gt;="&amp;'Chart (% of Operations)'!$B138)))))</f>
        <v>35448</v>
      </c>
      <c r="E127" s="101">
        <f t="shared" si="193"/>
        <v>9.7106634305093656E-2</v>
      </c>
      <c r="F127" s="103">
        <f>IF(AND($C$6="Monthly", $C$5="NHS Scotland"),SUMIFS(AllPublicationData!H:H,AllPublicationData!$A:$A,'Chart (% of Operations)'!$B127),IF(AND($C$6="Monthly", $C$5&lt;&gt;"NHS Scotland"),SUMIFS(AllPublicationData!H:H,AllPublicationData!$A:$A,'Chart (% of Operations)'!$B127,AllPublicationData!$B:$B,'Chart (% of Operations)'!$C$5),IF(AND($C$6&lt;&gt;"Monthly",$C$5&lt;&gt;"NHS Scotland"),SUMIFS(AllPublicationData!H:H,AllPublicationData!$B:$B,'Chart (% of Operations)'!$C$5,AllPublicationData!$A:$A,"&gt;="&amp;'Chart (% of Operations)'!$B138,AllPublicationData!$A:$A,"&lt;="&amp;'Chart (% of Operations)'!$B127),IF(AND($C$6&lt;&gt;"Monthly",$C$5="NHS Scotland"),SUMIFS(AllPublicationData!H:H,AllPublicationData!$A:$A,"&lt;="&amp;'Chart (% of Operations)'!$B127,AllPublicationData!$A:$A,"&gt;="&amp;'Chart (% of Operations)'!$B138)))))</f>
        <v>12042</v>
      </c>
      <c r="G127" s="101">
        <f t="shared" si="193"/>
        <v>3.2987984944198204E-2</v>
      </c>
      <c r="H127" s="103">
        <f>IF(AND($C$6="Monthly", $C$5="NHS Scotland"),SUMIFS(AllPublicationData!I:I,AllPublicationData!$A:$A,'Chart (% of Operations)'!$B127),IF(AND($C$6="Monthly", $C$5&lt;&gt;"NHS Scotland"),SUMIFS(AllPublicationData!I:I,AllPublicationData!$A:$A,'Chart (% of Operations)'!$B127,AllPublicationData!$B:$B,'Chart (% of Operations)'!$C$5),IF(AND($C$6&lt;&gt;"Monthly",$C$5&lt;&gt;"NHS Scotland"),SUMIFS(AllPublicationData!I:I,AllPublicationData!$B:$B,'Chart (% of Operations)'!$C$5,AllPublicationData!$A:$A,"&lt;="&amp;'Chart (% of Operations)'!$B127,AllPublicationData!$A:$A,"&gt;="&amp;'Chart (% of Operations)'!$B138),IF(AND($C$6&lt;&gt;"Monthly",$C$5="NHS Scotland"),SUMIFS(AllPublicationData!I:I,AllPublicationData!$A:$A,"&lt;="&amp;'Chart (% of Operations)'!$B127,AllPublicationData!$A:$A,"&gt;="&amp;'Chart (% of Operations)'!$B138)))))</f>
        <v>7350</v>
      </c>
      <c r="I127" s="101">
        <f t="shared" ref="I127" si="284">H127/$C127</f>
        <v>2.0134669435297858E-2</v>
      </c>
      <c r="J127" s="103">
        <f>IF(AND($C$6="Monthly", $C$5="NHS Scotland"),SUMIFS(AllPublicationData!G:G,AllPublicationData!$A:$A,'Chart (% of Operations)'!$B127),IF(AND($C$6="Monthly", $C$5&lt;&gt;"NHS Scotland"),SUMIFS(AllPublicationData!G:G,AllPublicationData!$A:$A,'Chart (% of Operations)'!$B127,AllPublicationData!$B:$B,'Chart (% of Operations)'!$C$5),IF(AND($C$6&lt;&gt;"Monthly",$C$5&lt;&gt;"NHS Scotland"),SUMIFS(AllPublicationData!G:G,AllPublicationData!$B:$B,'Chart (% of Operations)'!$C$5,AllPublicationData!$A:$A,"&lt;="&amp;'Chart (% of Operations)'!$B127,AllPublicationData!$A:$A,"&gt;="&amp;'Chart (% of Operations)'!$B138),IF(AND($C$6&lt;&gt;"Monthly",$C$5="NHS Scotland"),SUMIFS(AllPublicationData!G:G,AllPublicationData!$A:$A,"&lt;="&amp;'Chart (% of Operations)'!$B127,AllPublicationData!$A:$A,"&gt;="&amp;'Chart (% of Operations)'!$B138)))))</f>
        <v>14173</v>
      </c>
      <c r="K127" s="101">
        <f t="shared" ref="K127" si="285">J127/$C127</f>
        <v>3.8825669375030819E-2</v>
      </c>
      <c r="L127" s="103">
        <f>IF(AND($C$6="Monthly", $C$5="NHS Scotland"),SUMIFS(AllPublicationData!J:J,AllPublicationData!$A:$A,'Chart (% of Operations)'!$B127),IF(AND($C$6="Monthly", $C$5&lt;&gt;"NHS Scotland"),SUMIFS(AllPublicationData!J:J,AllPublicationData!$A:$A,'Chart (% of Operations)'!$B127,AllPublicationData!$B:$B,'Chart (% of Operations)'!$C$5),IF(AND($C$6&lt;&gt;"Monthly",$C$5&lt;&gt;"NHS Scotland"),SUMIFS(AllPublicationData!J:J,AllPublicationData!$B:$B,'Chart (% of Operations)'!$C$5,AllPublicationData!$A:$A,"&lt;="&amp;'Chart (% of Operations)'!$B127,AllPublicationData!$A:$A,"&gt;="&amp;'Chart (% of Operations)'!$B138),IF(AND($C$6&lt;&gt;"Monthly",$C$5="NHS Scotland"),SUMIFS(AllPublicationData!J:J,AllPublicationData!$A:$A,"&lt;="&amp;'Chart (% of Operations)'!$B127,AllPublicationData!$A:$A,"&gt;="&amp;'Chart (% of Operations)'!$B138)))))</f>
        <v>1883</v>
      </c>
      <c r="M127" s="100">
        <f t="shared" ref="M127" si="286">L127/$C127</f>
        <v>5.1583105505667842E-3</v>
      </c>
    </row>
    <row r="128" spans="2:13" x14ac:dyDescent="0.35">
      <c r="B128" s="104">
        <v>42491</v>
      </c>
      <c r="C128" s="102">
        <f>IF(AND($C$6="Monthly", $C$5="NHS Scotland"),SUMIFS(AllPublicationData!$E:$E,AllPublicationData!$A:$A,'Chart (% of Operations)'!$B128),IF(AND($C$6="Monthly", $C$5&lt;&gt;"NHS Scotland"),SUMIFS(AllPublicationData!$E:$E,AllPublicationData!$A:$A,'Chart (% of Operations)'!$B128,AllPublicationData!$B:$B,'Chart (% of Operations)'!$C$5),IF(AND($C$6&lt;&gt;"Monthly",$C$5&lt;&gt;"NHS Scotland"),SUMIFS(AllPublicationData!$E:$E,AllPublicationData!$B:$B,'Chart (% of Operations)'!$C$5,AllPublicationData!$A:$A,"&lt;="&amp;'Chart (% of Operations)'!$B128,AllPublicationData!$A:$A,"&gt;="&amp;'Chart (% of Operations)'!$B139),IF(AND($C$6&lt;&gt;"Monthly",$C$5="NHS Scotland"),SUMIFS(AllPublicationData!$E:$E,AllPublicationData!$A:$A,"&lt;="&amp;'Chart (% of Operations)'!$B128,AllPublicationData!$A:$A,"&gt;="&amp;'Chart (% of Operations)'!$B139)))))</f>
        <v>364198</v>
      </c>
      <c r="D128" s="103">
        <f>IF(AND($C$6="Monthly", $C$5="NHS Scotland"),SUMIFS(AllPublicationData!F:F,AllPublicationData!$A:$A,'Chart (% of Operations)'!$B128),IF(AND($C$6="Monthly", $C$5&lt;&gt;"NHS Scotland"),SUMIFS(AllPublicationData!F:F,AllPublicationData!$A:$A,'Chart (% of Operations)'!$B128,AllPublicationData!$B:$B,'Chart (% of Operations)'!$C$5),IF(AND($C$6&lt;&gt;"Monthly",$C$5&lt;&gt;"NHS Scotland"),SUMIFS(AllPublicationData!F:F,AllPublicationData!$B:$B,'Chart (% of Operations)'!$C$5,AllPublicationData!$A:$A,"&lt;="&amp;'Chart (% of Operations)'!$B128,AllPublicationData!$A:$A,"&gt;="&amp;'Chart (% of Operations)'!$B139),IF(AND($C$6&lt;&gt;"Monthly",$C$5="NHS Scotland"),SUMIFS(AllPublicationData!F:F,AllPublicationData!$A:$A,"&lt;="&amp;'Chart (% of Operations)'!$B128,AllPublicationData!$A:$A,"&gt;="&amp;'Chart (% of Operations)'!$B139)))))</f>
        <v>35244</v>
      </c>
      <c r="E128" s="101">
        <f t="shared" si="193"/>
        <v>9.6771536362088753E-2</v>
      </c>
      <c r="F128" s="103">
        <f>IF(AND($C$6="Monthly", $C$5="NHS Scotland"),SUMIFS(AllPublicationData!H:H,AllPublicationData!$A:$A,'Chart (% of Operations)'!$B128),IF(AND($C$6="Monthly", $C$5&lt;&gt;"NHS Scotland"),SUMIFS(AllPublicationData!H:H,AllPublicationData!$A:$A,'Chart (% of Operations)'!$B128,AllPublicationData!$B:$B,'Chart (% of Operations)'!$C$5),IF(AND($C$6&lt;&gt;"Monthly",$C$5&lt;&gt;"NHS Scotland"),SUMIFS(AllPublicationData!H:H,AllPublicationData!$B:$B,'Chart (% of Operations)'!$C$5,AllPublicationData!$A:$A,"&gt;="&amp;'Chart (% of Operations)'!$B139,AllPublicationData!$A:$A,"&lt;="&amp;'Chart (% of Operations)'!$B128),IF(AND($C$6&lt;&gt;"Monthly",$C$5="NHS Scotland"),SUMIFS(AllPublicationData!H:H,AllPublicationData!$A:$A,"&lt;="&amp;'Chart (% of Operations)'!$B128,AllPublicationData!$A:$A,"&gt;="&amp;'Chart (% of Operations)'!$B139)))))</f>
        <v>11875</v>
      </c>
      <c r="G128" s="101">
        <f t="shared" si="193"/>
        <v>3.2605890202582109E-2</v>
      </c>
      <c r="H128" s="103">
        <f>IF(AND($C$6="Monthly", $C$5="NHS Scotland"),SUMIFS(AllPublicationData!I:I,AllPublicationData!$A:$A,'Chart (% of Operations)'!$B128),IF(AND($C$6="Monthly", $C$5&lt;&gt;"NHS Scotland"),SUMIFS(AllPublicationData!I:I,AllPublicationData!$A:$A,'Chart (% of Operations)'!$B128,AllPublicationData!$B:$B,'Chart (% of Operations)'!$C$5),IF(AND($C$6&lt;&gt;"Monthly",$C$5&lt;&gt;"NHS Scotland"),SUMIFS(AllPublicationData!I:I,AllPublicationData!$B:$B,'Chart (% of Operations)'!$C$5,AllPublicationData!$A:$A,"&lt;="&amp;'Chart (% of Operations)'!$B128,AllPublicationData!$A:$A,"&gt;="&amp;'Chart (% of Operations)'!$B139),IF(AND($C$6&lt;&gt;"Monthly",$C$5="NHS Scotland"),SUMIFS(AllPublicationData!I:I,AllPublicationData!$A:$A,"&lt;="&amp;'Chart (% of Operations)'!$B128,AllPublicationData!$A:$A,"&gt;="&amp;'Chart (% of Operations)'!$B139)))))</f>
        <v>7194</v>
      </c>
      <c r="I128" s="101">
        <f t="shared" ref="I128" si="287">H128/$C128</f>
        <v>1.9752991504621113E-2</v>
      </c>
      <c r="J128" s="103">
        <f>IF(AND($C$6="Monthly", $C$5="NHS Scotland"),SUMIFS(AllPublicationData!G:G,AllPublicationData!$A:$A,'Chart (% of Operations)'!$B128),IF(AND($C$6="Monthly", $C$5&lt;&gt;"NHS Scotland"),SUMIFS(AllPublicationData!G:G,AllPublicationData!$A:$A,'Chart (% of Operations)'!$B128,AllPublicationData!$B:$B,'Chart (% of Operations)'!$C$5),IF(AND($C$6&lt;&gt;"Monthly",$C$5&lt;&gt;"NHS Scotland"),SUMIFS(AllPublicationData!G:G,AllPublicationData!$B:$B,'Chart (% of Operations)'!$C$5,AllPublicationData!$A:$A,"&lt;="&amp;'Chart (% of Operations)'!$B128,AllPublicationData!$A:$A,"&gt;="&amp;'Chart (% of Operations)'!$B139),IF(AND($C$6&lt;&gt;"Monthly",$C$5="NHS Scotland"),SUMIFS(AllPublicationData!G:G,AllPublicationData!$A:$A,"&lt;="&amp;'Chart (% of Operations)'!$B128,AllPublicationData!$A:$A,"&gt;="&amp;'Chart (% of Operations)'!$B139)))))</f>
        <v>14173</v>
      </c>
      <c r="K128" s="101">
        <f t="shared" ref="K128" si="288">J128/$C128</f>
        <v>3.8915644786627054E-2</v>
      </c>
      <c r="L128" s="103">
        <f>IF(AND($C$6="Monthly", $C$5="NHS Scotland"),SUMIFS(AllPublicationData!J:J,AllPublicationData!$A:$A,'Chart (% of Operations)'!$B128),IF(AND($C$6="Monthly", $C$5&lt;&gt;"NHS Scotland"),SUMIFS(AllPublicationData!J:J,AllPublicationData!$A:$A,'Chart (% of Operations)'!$B128,AllPublicationData!$B:$B,'Chart (% of Operations)'!$C$5),IF(AND($C$6&lt;&gt;"Monthly",$C$5&lt;&gt;"NHS Scotland"),SUMIFS(AllPublicationData!J:J,AllPublicationData!$B:$B,'Chart (% of Operations)'!$C$5,AllPublicationData!$A:$A,"&lt;="&amp;'Chart (% of Operations)'!$B128,AllPublicationData!$A:$A,"&gt;="&amp;'Chart (% of Operations)'!$B139),IF(AND($C$6&lt;&gt;"Monthly",$C$5="NHS Scotland"),SUMIFS(AllPublicationData!J:J,AllPublicationData!$A:$A,"&lt;="&amp;'Chart (% of Operations)'!$B128,AllPublicationData!$A:$A,"&gt;="&amp;'Chart (% of Operations)'!$B139)))))</f>
        <v>2002</v>
      </c>
      <c r="M128" s="100">
        <f t="shared" ref="M128" si="289">L128/$C128</f>
        <v>5.4970098682584744E-3</v>
      </c>
    </row>
    <row r="129" spans="2:13" x14ac:dyDescent="0.35">
      <c r="B129" s="104">
        <v>42461</v>
      </c>
      <c r="C129" s="102">
        <f>IF(AND($C$6="Monthly", $C$5="NHS Scotland"),SUMIFS(AllPublicationData!$E:$E,AllPublicationData!$A:$A,'Chart (% of Operations)'!$B129),IF(AND($C$6="Monthly", $C$5&lt;&gt;"NHS Scotland"),SUMIFS(AllPublicationData!$E:$E,AllPublicationData!$A:$A,'Chart (% of Operations)'!$B129,AllPublicationData!$B:$B,'Chart (% of Operations)'!$C$5),IF(AND($C$6&lt;&gt;"Monthly",$C$5&lt;&gt;"NHS Scotland"),SUMIFS(AllPublicationData!$E:$E,AllPublicationData!$B:$B,'Chart (% of Operations)'!$C$5,AllPublicationData!$A:$A,"&lt;="&amp;'Chart (% of Operations)'!$B129,AllPublicationData!$A:$A,"&gt;="&amp;'Chart (% of Operations)'!$B140),IF(AND($C$6&lt;&gt;"Monthly",$C$5="NHS Scotland"),SUMIFS(AllPublicationData!$E:$E,AllPublicationData!$A:$A,"&lt;="&amp;'Chart (% of Operations)'!$B129,AllPublicationData!$A:$A,"&gt;="&amp;'Chart (% of Operations)'!$B140)))))</f>
        <v>362084</v>
      </c>
      <c r="D129" s="103">
        <f>IF(AND($C$6="Monthly", $C$5="NHS Scotland"),SUMIFS(AllPublicationData!F:F,AllPublicationData!$A:$A,'Chart (% of Operations)'!$B129),IF(AND($C$6="Monthly", $C$5&lt;&gt;"NHS Scotland"),SUMIFS(AllPublicationData!F:F,AllPublicationData!$A:$A,'Chart (% of Operations)'!$B129,AllPublicationData!$B:$B,'Chart (% of Operations)'!$C$5),IF(AND($C$6&lt;&gt;"Monthly",$C$5&lt;&gt;"NHS Scotland"),SUMIFS(AllPublicationData!F:F,AllPublicationData!$B:$B,'Chart (% of Operations)'!$C$5,AllPublicationData!$A:$A,"&lt;="&amp;'Chart (% of Operations)'!$B129,AllPublicationData!$A:$A,"&gt;="&amp;'Chart (% of Operations)'!$B140),IF(AND($C$6&lt;&gt;"Monthly",$C$5="NHS Scotland"),SUMIFS(AllPublicationData!F:F,AllPublicationData!$A:$A,"&lt;="&amp;'Chart (% of Operations)'!$B129,AllPublicationData!$A:$A,"&gt;="&amp;'Chart (% of Operations)'!$B140)))))</f>
        <v>35090</v>
      </c>
      <c r="E129" s="101">
        <f t="shared" ref="E129:E140" si="290">D129/$C129</f>
        <v>9.6911213972448382E-2</v>
      </c>
      <c r="F129" s="103">
        <f>IF(AND($C$6="Monthly", $C$5="NHS Scotland"),SUMIFS(AllPublicationData!H:H,AllPublicationData!$A:$A,'Chart (% of Operations)'!$B129),IF(AND($C$6="Monthly", $C$5&lt;&gt;"NHS Scotland"),SUMIFS(AllPublicationData!H:H,AllPublicationData!$A:$A,'Chart (% of Operations)'!$B129,AllPublicationData!$B:$B,'Chart (% of Operations)'!$C$5),IF(AND($C$6&lt;&gt;"Monthly",$C$5&lt;&gt;"NHS Scotland"),SUMIFS(AllPublicationData!H:H,AllPublicationData!$B:$B,'Chart (% of Operations)'!$C$5,AllPublicationData!$A:$A,"&gt;="&amp;'Chart (% of Operations)'!$B140,AllPublicationData!$A:$A,"&lt;="&amp;'Chart (% of Operations)'!$B129),IF(AND($C$6&lt;&gt;"Monthly",$C$5="NHS Scotland"),SUMIFS(AllPublicationData!H:H,AllPublicationData!$A:$A,"&lt;="&amp;'Chart (% of Operations)'!$B129,AllPublicationData!$A:$A,"&gt;="&amp;'Chart (% of Operations)'!$B140)))))</f>
        <v>11739</v>
      </c>
      <c r="G129" s="101">
        <f t="shared" ref="G129:G140" si="291">F129/$C129</f>
        <v>3.2420653770948181E-2</v>
      </c>
      <c r="H129" s="103">
        <f>IF(AND($C$6="Monthly", $C$5="NHS Scotland"),SUMIFS(AllPublicationData!I:I,AllPublicationData!$A:$A,'Chart (% of Operations)'!$B129),IF(AND($C$6="Monthly", $C$5&lt;&gt;"NHS Scotland"),SUMIFS(AllPublicationData!I:I,AllPublicationData!$A:$A,'Chart (% of Operations)'!$B129,AllPublicationData!$B:$B,'Chart (% of Operations)'!$C$5),IF(AND($C$6&lt;&gt;"Monthly",$C$5&lt;&gt;"NHS Scotland"),SUMIFS(AllPublicationData!I:I,AllPublicationData!$B:$B,'Chart (% of Operations)'!$C$5,AllPublicationData!$A:$A,"&lt;="&amp;'Chart (% of Operations)'!$B129,AllPublicationData!$A:$A,"&gt;="&amp;'Chart (% of Operations)'!$B140),IF(AND($C$6&lt;&gt;"Monthly",$C$5="NHS Scotland"),SUMIFS(AllPublicationData!I:I,AllPublicationData!$A:$A,"&lt;="&amp;'Chart (% of Operations)'!$B129,AllPublicationData!$A:$A,"&gt;="&amp;'Chart (% of Operations)'!$B140)))))</f>
        <v>7105</v>
      </c>
      <c r="I129" s="101">
        <f t="shared" ref="I129:I140" si="292">H129/$C129</f>
        <v>1.9622518531611448E-2</v>
      </c>
      <c r="J129" s="103">
        <f>IF(AND($C$6="Monthly", $C$5="NHS Scotland"),SUMIFS(AllPublicationData!G:G,AllPublicationData!$A:$A,'Chart (% of Operations)'!$B129),IF(AND($C$6="Monthly", $C$5&lt;&gt;"NHS Scotland"),SUMIFS(AllPublicationData!G:G,AllPublicationData!$A:$A,'Chart (% of Operations)'!$B129,AllPublicationData!$B:$B,'Chart (% of Operations)'!$C$5),IF(AND($C$6&lt;&gt;"Monthly",$C$5&lt;&gt;"NHS Scotland"),SUMIFS(AllPublicationData!G:G,AllPublicationData!$B:$B,'Chart (% of Operations)'!$C$5,AllPublicationData!$A:$A,"&lt;="&amp;'Chart (% of Operations)'!$B129,AllPublicationData!$A:$A,"&gt;="&amp;'Chart (% of Operations)'!$B140),IF(AND($C$6&lt;&gt;"Monthly",$C$5="NHS Scotland"),SUMIFS(AllPublicationData!G:G,AllPublicationData!$A:$A,"&lt;="&amp;'Chart (% of Operations)'!$B129,AllPublicationData!$A:$A,"&gt;="&amp;'Chart (% of Operations)'!$B140)))))</f>
        <v>14116</v>
      </c>
      <c r="K129" s="101">
        <f t="shared" ref="K129:K140" si="293">J129/$C129</f>
        <v>3.8985428795528111E-2</v>
      </c>
      <c r="L129" s="103">
        <f>IF(AND($C$6="Monthly", $C$5="NHS Scotland"),SUMIFS(AllPublicationData!J:J,AllPublicationData!$A:$A,'Chart (% of Operations)'!$B129),IF(AND($C$6="Monthly", $C$5&lt;&gt;"NHS Scotland"),SUMIFS(AllPublicationData!J:J,AllPublicationData!$A:$A,'Chart (% of Operations)'!$B129,AllPublicationData!$B:$B,'Chart (% of Operations)'!$C$5),IF(AND($C$6&lt;&gt;"Monthly",$C$5&lt;&gt;"NHS Scotland"),SUMIFS(AllPublicationData!J:J,AllPublicationData!$B:$B,'Chart (% of Operations)'!$C$5,AllPublicationData!$A:$A,"&lt;="&amp;'Chart (% of Operations)'!$B129,AllPublicationData!$A:$A,"&gt;="&amp;'Chart (% of Operations)'!$B140),IF(AND($C$6&lt;&gt;"Monthly",$C$5="NHS Scotland"),SUMIFS(AllPublicationData!J:J,AllPublicationData!$A:$A,"&lt;="&amp;'Chart (% of Operations)'!$B129,AllPublicationData!$A:$A,"&gt;="&amp;'Chart (% of Operations)'!$B140)))))</f>
        <v>2130</v>
      </c>
      <c r="M129" s="100">
        <f t="shared" ref="M129:M140" si="294">L129/$C129</f>
        <v>5.8826128743606453E-3</v>
      </c>
    </row>
    <row r="130" spans="2:13" x14ac:dyDescent="0.35">
      <c r="B130" s="104">
        <v>42430</v>
      </c>
      <c r="C130" s="102">
        <f>IF(AND($C$6="Monthly", $C$5="NHS Scotland"),SUMIFS(AllPublicationData!$E:$E,AllPublicationData!$A:$A,'Chart (% of Operations)'!$B130),IF(AND($C$6="Monthly", $C$5&lt;&gt;"NHS Scotland"),SUMIFS(AllPublicationData!$E:$E,AllPublicationData!$A:$A,'Chart (% of Operations)'!$B130,AllPublicationData!$B:$B,'Chart (% of Operations)'!$C$5),IF(AND($C$6&lt;&gt;"Monthly",$C$5&lt;&gt;"NHS Scotland"),SUMIFS(AllPublicationData!$E:$E,AllPublicationData!$B:$B,'Chart (% of Operations)'!$C$5,AllPublicationData!$A:$A,"&lt;="&amp;'Chart (% of Operations)'!$B130,AllPublicationData!$A:$A,"&gt;="&amp;'Chart (% of Operations)'!$B141),IF(AND($C$6&lt;&gt;"Monthly",$C$5="NHS Scotland"),SUMIFS(AllPublicationData!$E:$E,AllPublicationData!$A:$A,"&lt;="&amp;'Chart (% of Operations)'!$B130,AllPublicationData!$A:$A,"&gt;="&amp;'Chart (% of Operations)'!$B141)))))</f>
        <v>0</v>
      </c>
      <c r="D130" s="103">
        <f>IF(AND($C$6="Monthly", $C$5="NHS Scotland"),SUMIFS(AllPublicationData!F:F,AllPublicationData!$A:$A,'Chart (% of Operations)'!$B130),IF(AND($C$6="Monthly", $C$5&lt;&gt;"NHS Scotland"),SUMIFS(AllPublicationData!F:F,AllPublicationData!$A:$A,'Chart (% of Operations)'!$B130,AllPublicationData!$B:$B,'Chart (% of Operations)'!$C$5),IF(AND($C$6&lt;&gt;"Monthly",$C$5&lt;&gt;"NHS Scotland"),SUMIFS(AllPublicationData!F:F,AllPublicationData!$B:$B,'Chart (% of Operations)'!$C$5,AllPublicationData!$A:$A,"&lt;="&amp;'Chart (% of Operations)'!$B130,AllPublicationData!$A:$A,"&gt;="&amp;'Chart (% of Operations)'!$B141),IF(AND($C$6&lt;&gt;"Monthly",$C$5="NHS Scotland"),SUMIFS(AllPublicationData!F:F,AllPublicationData!$A:$A,"&lt;="&amp;'Chart (% of Operations)'!$B130,AllPublicationData!$A:$A,"&gt;="&amp;'Chart (% of Operations)'!$B141)))))</f>
        <v>0</v>
      </c>
      <c r="E130" s="101" t="e">
        <f t="shared" si="290"/>
        <v>#DIV/0!</v>
      </c>
      <c r="F130" s="103">
        <f>IF(AND($C$6="Monthly", $C$5="NHS Scotland"),SUMIFS(AllPublicationData!H:H,AllPublicationData!$A:$A,'Chart (% of Operations)'!$B130),IF(AND($C$6="Monthly", $C$5&lt;&gt;"NHS Scotland"),SUMIFS(AllPublicationData!H:H,AllPublicationData!$A:$A,'Chart (% of Operations)'!$B130,AllPublicationData!$B:$B,'Chart (% of Operations)'!$C$5),IF(AND($C$6&lt;&gt;"Monthly",$C$5&lt;&gt;"NHS Scotland"),SUMIFS(AllPublicationData!H:H,AllPublicationData!$B:$B,'Chart (% of Operations)'!$C$5,AllPublicationData!$A:$A,"&gt;="&amp;'Chart (% of Operations)'!$B141,AllPublicationData!$A:$A,"&lt;="&amp;'Chart (% of Operations)'!$B130),IF(AND($C$6&lt;&gt;"Monthly",$C$5="NHS Scotland"),SUMIFS(AllPublicationData!H:H,AllPublicationData!$A:$A,"&lt;="&amp;'Chart (% of Operations)'!$B130,AllPublicationData!$A:$A,"&gt;="&amp;'Chart (% of Operations)'!$B141)))))</f>
        <v>0</v>
      </c>
      <c r="G130" s="101" t="e">
        <f t="shared" si="291"/>
        <v>#DIV/0!</v>
      </c>
      <c r="H130" s="103">
        <f>IF(AND($C$6="Monthly", $C$5="NHS Scotland"),SUMIFS(AllPublicationData!I:I,AllPublicationData!$A:$A,'Chart (% of Operations)'!$B130),IF(AND($C$6="Monthly", $C$5&lt;&gt;"NHS Scotland"),SUMIFS(AllPublicationData!I:I,AllPublicationData!$A:$A,'Chart (% of Operations)'!$B130,AllPublicationData!$B:$B,'Chart (% of Operations)'!$C$5),IF(AND($C$6&lt;&gt;"Monthly",$C$5&lt;&gt;"NHS Scotland"),SUMIFS(AllPublicationData!I:I,AllPublicationData!$B:$B,'Chart (% of Operations)'!$C$5,AllPublicationData!$A:$A,"&lt;="&amp;'Chart (% of Operations)'!$B130,AllPublicationData!$A:$A,"&gt;="&amp;'Chart (% of Operations)'!$B141),IF(AND($C$6&lt;&gt;"Monthly",$C$5="NHS Scotland"),SUMIFS(AllPublicationData!I:I,AllPublicationData!$A:$A,"&lt;="&amp;'Chart (% of Operations)'!$B130,AllPublicationData!$A:$A,"&gt;="&amp;'Chart (% of Operations)'!$B141)))))</f>
        <v>0</v>
      </c>
      <c r="I130" s="101" t="e">
        <f t="shared" si="292"/>
        <v>#DIV/0!</v>
      </c>
      <c r="J130" s="103">
        <f>IF(AND($C$6="Monthly", $C$5="NHS Scotland"),SUMIFS(AllPublicationData!G:G,AllPublicationData!$A:$A,'Chart (% of Operations)'!$B130),IF(AND($C$6="Monthly", $C$5&lt;&gt;"NHS Scotland"),SUMIFS(AllPublicationData!G:G,AllPublicationData!$A:$A,'Chart (% of Operations)'!$B130,AllPublicationData!$B:$B,'Chart (% of Operations)'!$C$5),IF(AND($C$6&lt;&gt;"Monthly",$C$5&lt;&gt;"NHS Scotland"),SUMIFS(AllPublicationData!G:G,AllPublicationData!$B:$B,'Chart (% of Operations)'!$C$5,AllPublicationData!$A:$A,"&lt;="&amp;'Chart (% of Operations)'!$B130,AllPublicationData!$A:$A,"&gt;="&amp;'Chart (% of Operations)'!$B141),IF(AND($C$6&lt;&gt;"Monthly",$C$5="NHS Scotland"),SUMIFS(AllPublicationData!G:G,AllPublicationData!$A:$A,"&lt;="&amp;'Chart (% of Operations)'!$B130,AllPublicationData!$A:$A,"&gt;="&amp;'Chart (% of Operations)'!$B141)))))</f>
        <v>0</v>
      </c>
      <c r="K130" s="101" t="e">
        <f t="shared" si="293"/>
        <v>#DIV/0!</v>
      </c>
      <c r="L130" s="103">
        <f>IF(AND($C$6="Monthly", $C$5="NHS Scotland"),SUMIFS(AllPublicationData!J:J,AllPublicationData!$A:$A,'Chart (% of Operations)'!$B130),IF(AND($C$6="Monthly", $C$5&lt;&gt;"NHS Scotland"),SUMIFS(AllPublicationData!J:J,AllPublicationData!$A:$A,'Chart (% of Operations)'!$B130,AllPublicationData!$B:$B,'Chart (% of Operations)'!$C$5),IF(AND($C$6&lt;&gt;"Monthly",$C$5&lt;&gt;"NHS Scotland"),SUMIFS(AllPublicationData!J:J,AllPublicationData!$B:$B,'Chart (% of Operations)'!$C$5,AllPublicationData!$A:$A,"&lt;="&amp;'Chart (% of Operations)'!$B130,AllPublicationData!$A:$A,"&gt;="&amp;'Chart (% of Operations)'!$B141),IF(AND($C$6&lt;&gt;"Monthly",$C$5="NHS Scotland"),SUMIFS(AllPublicationData!J:J,AllPublicationData!$A:$A,"&lt;="&amp;'Chart (% of Operations)'!$B130,AllPublicationData!$A:$A,"&gt;="&amp;'Chart (% of Operations)'!$B141)))))</f>
        <v>0</v>
      </c>
      <c r="M130" s="100" t="e">
        <f t="shared" si="294"/>
        <v>#DIV/0!</v>
      </c>
    </row>
    <row r="131" spans="2:13" x14ac:dyDescent="0.35">
      <c r="B131" s="104">
        <v>42401</v>
      </c>
      <c r="C131" s="102">
        <f>IF(AND($C$6="Monthly", $C$5="NHS Scotland"),SUMIFS(AllPublicationData!$E:$E,AllPublicationData!$A:$A,'Chart (% of Operations)'!$B131),IF(AND($C$6="Monthly", $C$5&lt;&gt;"NHS Scotland"),SUMIFS(AllPublicationData!$E:$E,AllPublicationData!$A:$A,'Chart (% of Operations)'!$B131,AllPublicationData!$B:$B,'Chart (% of Operations)'!$C$5),IF(AND($C$6&lt;&gt;"Monthly",$C$5&lt;&gt;"NHS Scotland"),SUMIFS(AllPublicationData!$E:$E,AllPublicationData!$B:$B,'Chart (% of Operations)'!$C$5,AllPublicationData!$A:$A,"&lt;="&amp;'Chart (% of Operations)'!$B131,AllPublicationData!$A:$A,"&gt;="&amp;'Chart (% of Operations)'!$B142),IF(AND($C$6&lt;&gt;"Monthly",$C$5="NHS Scotland"),SUMIFS(AllPublicationData!$E:$E,AllPublicationData!$A:$A,"&lt;="&amp;'Chart (% of Operations)'!$B131,AllPublicationData!$A:$A,"&gt;="&amp;'Chart (% of Operations)'!$B142)))))</f>
        <v>0</v>
      </c>
      <c r="D131" s="103">
        <f>IF(AND($C$6="Monthly", $C$5="NHS Scotland"),SUMIFS(AllPublicationData!F:F,AllPublicationData!$A:$A,'Chart (% of Operations)'!$B131),IF(AND($C$6="Monthly", $C$5&lt;&gt;"NHS Scotland"),SUMIFS(AllPublicationData!F:F,AllPublicationData!$A:$A,'Chart (% of Operations)'!$B131,AllPublicationData!$B:$B,'Chart (% of Operations)'!$C$5),IF(AND($C$6&lt;&gt;"Monthly",$C$5&lt;&gt;"NHS Scotland"),SUMIFS(AllPublicationData!F:F,AllPublicationData!$B:$B,'Chart (% of Operations)'!$C$5,AllPublicationData!$A:$A,"&lt;="&amp;'Chart (% of Operations)'!$B131,AllPublicationData!$A:$A,"&gt;="&amp;'Chart (% of Operations)'!$B142),IF(AND($C$6&lt;&gt;"Monthly",$C$5="NHS Scotland"),SUMIFS(AllPublicationData!F:F,AllPublicationData!$A:$A,"&lt;="&amp;'Chart (% of Operations)'!$B131,AllPublicationData!$A:$A,"&gt;="&amp;'Chart (% of Operations)'!$B142)))))</f>
        <v>0</v>
      </c>
      <c r="E131" s="101" t="e">
        <f t="shared" si="290"/>
        <v>#DIV/0!</v>
      </c>
      <c r="F131" s="103">
        <f>IF(AND($C$6="Monthly", $C$5="NHS Scotland"),SUMIFS(AllPublicationData!H:H,AllPublicationData!$A:$A,'Chart (% of Operations)'!$B131),IF(AND($C$6="Monthly", $C$5&lt;&gt;"NHS Scotland"),SUMIFS(AllPublicationData!H:H,AllPublicationData!$A:$A,'Chart (% of Operations)'!$B131,AllPublicationData!$B:$B,'Chart (% of Operations)'!$C$5),IF(AND($C$6&lt;&gt;"Monthly",$C$5&lt;&gt;"NHS Scotland"),SUMIFS(AllPublicationData!H:H,AllPublicationData!$B:$B,'Chart (% of Operations)'!$C$5,AllPublicationData!$A:$A,"&gt;="&amp;'Chart (% of Operations)'!$B142,AllPublicationData!$A:$A,"&lt;="&amp;'Chart (% of Operations)'!$B131),IF(AND($C$6&lt;&gt;"Monthly",$C$5="NHS Scotland"),SUMIFS(AllPublicationData!H:H,AllPublicationData!$A:$A,"&lt;="&amp;'Chart (% of Operations)'!$B131,AllPublicationData!$A:$A,"&gt;="&amp;'Chart (% of Operations)'!$B142)))))</f>
        <v>0</v>
      </c>
      <c r="G131" s="101" t="e">
        <f t="shared" si="291"/>
        <v>#DIV/0!</v>
      </c>
      <c r="H131" s="103">
        <f>IF(AND($C$6="Monthly", $C$5="NHS Scotland"),SUMIFS(AllPublicationData!I:I,AllPublicationData!$A:$A,'Chart (% of Operations)'!$B131),IF(AND($C$6="Monthly", $C$5&lt;&gt;"NHS Scotland"),SUMIFS(AllPublicationData!I:I,AllPublicationData!$A:$A,'Chart (% of Operations)'!$B131,AllPublicationData!$B:$B,'Chart (% of Operations)'!$C$5),IF(AND($C$6&lt;&gt;"Monthly",$C$5&lt;&gt;"NHS Scotland"),SUMIFS(AllPublicationData!I:I,AllPublicationData!$B:$B,'Chart (% of Operations)'!$C$5,AllPublicationData!$A:$A,"&lt;="&amp;'Chart (% of Operations)'!$B131,AllPublicationData!$A:$A,"&gt;="&amp;'Chart (% of Operations)'!$B142),IF(AND($C$6&lt;&gt;"Monthly",$C$5="NHS Scotland"),SUMIFS(AllPublicationData!I:I,AllPublicationData!$A:$A,"&lt;="&amp;'Chart (% of Operations)'!$B131,AllPublicationData!$A:$A,"&gt;="&amp;'Chart (% of Operations)'!$B142)))))</f>
        <v>0</v>
      </c>
      <c r="I131" s="101" t="e">
        <f t="shared" si="292"/>
        <v>#DIV/0!</v>
      </c>
      <c r="J131" s="103">
        <f>IF(AND($C$6="Monthly", $C$5="NHS Scotland"),SUMIFS(AllPublicationData!G:G,AllPublicationData!$A:$A,'Chart (% of Operations)'!$B131),IF(AND($C$6="Monthly", $C$5&lt;&gt;"NHS Scotland"),SUMIFS(AllPublicationData!G:G,AllPublicationData!$A:$A,'Chart (% of Operations)'!$B131,AllPublicationData!$B:$B,'Chart (% of Operations)'!$C$5),IF(AND($C$6&lt;&gt;"Monthly",$C$5&lt;&gt;"NHS Scotland"),SUMIFS(AllPublicationData!G:G,AllPublicationData!$B:$B,'Chart (% of Operations)'!$C$5,AllPublicationData!$A:$A,"&lt;="&amp;'Chart (% of Operations)'!$B131,AllPublicationData!$A:$A,"&gt;="&amp;'Chart (% of Operations)'!$B142),IF(AND($C$6&lt;&gt;"Monthly",$C$5="NHS Scotland"),SUMIFS(AllPublicationData!G:G,AllPublicationData!$A:$A,"&lt;="&amp;'Chart (% of Operations)'!$B131,AllPublicationData!$A:$A,"&gt;="&amp;'Chart (% of Operations)'!$B142)))))</f>
        <v>0</v>
      </c>
      <c r="K131" s="101" t="e">
        <f t="shared" si="293"/>
        <v>#DIV/0!</v>
      </c>
      <c r="L131" s="103">
        <f>IF(AND($C$6="Monthly", $C$5="NHS Scotland"),SUMIFS(AllPublicationData!J:J,AllPublicationData!$A:$A,'Chart (% of Operations)'!$B131),IF(AND($C$6="Monthly", $C$5&lt;&gt;"NHS Scotland"),SUMIFS(AllPublicationData!J:J,AllPublicationData!$A:$A,'Chart (% of Operations)'!$B131,AllPublicationData!$B:$B,'Chart (% of Operations)'!$C$5),IF(AND($C$6&lt;&gt;"Monthly",$C$5&lt;&gt;"NHS Scotland"),SUMIFS(AllPublicationData!J:J,AllPublicationData!$B:$B,'Chart (% of Operations)'!$C$5,AllPublicationData!$A:$A,"&lt;="&amp;'Chart (% of Operations)'!$B131,AllPublicationData!$A:$A,"&gt;="&amp;'Chart (% of Operations)'!$B142),IF(AND($C$6&lt;&gt;"Monthly",$C$5="NHS Scotland"),SUMIFS(AllPublicationData!J:J,AllPublicationData!$A:$A,"&lt;="&amp;'Chart (% of Operations)'!$B131,AllPublicationData!$A:$A,"&gt;="&amp;'Chart (% of Operations)'!$B142)))))</f>
        <v>0</v>
      </c>
      <c r="M131" s="100" t="e">
        <f t="shared" si="294"/>
        <v>#DIV/0!</v>
      </c>
    </row>
    <row r="132" spans="2:13" x14ac:dyDescent="0.35">
      <c r="B132" s="104">
        <v>42370</v>
      </c>
      <c r="C132" s="102">
        <f>IF(AND($C$6="Monthly", $C$5="NHS Scotland"),SUMIFS(AllPublicationData!$E:$E,AllPublicationData!$A:$A,'Chart (% of Operations)'!$B132),IF(AND($C$6="Monthly", $C$5&lt;&gt;"NHS Scotland"),SUMIFS(AllPublicationData!$E:$E,AllPublicationData!$A:$A,'Chart (% of Operations)'!$B132,AllPublicationData!$B:$B,'Chart (% of Operations)'!$C$5),IF(AND($C$6&lt;&gt;"Monthly",$C$5&lt;&gt;"NHS Scotland"),SUMIFS(AllPublicationData!$E:$E,AllPublicationData!$B:$B,'Chart (% of Operations)'!$C$5,AllPublicationData!$A:$A,"&lt;="&amp;'Chart (% of Operations)'!$B132,AllPublicationData!$A:$A,"&gt;="&amp;'Chart (% of Operations)'!$B143),IF(AND($C$6&lt;&gt;"Monthly",$C$5="NHS Scotland"),SUMIFS(AllPublicationData!$E:$E,AllPublicationData!$A:$A,"&lt;="&amp;'Chart (% of Operations)'!$B132,AllPublicationData!$A:$A,"&gt;="&amp;'Chart (% of Operations)'!$B143)))))</f>
        <v>0</v>
      </c>
      <c r="D132" s="103">
        <f>IF(AND($C$6="Monthly", $C$5="NHS Scotland"),SUMIFS(AllPublicationData!F:F,AllPublicationData!$A:$A,'Chart (% of Operations)'!$B132),IF(AND($C$6="Monthly", $C$5&lt;&gt;"NHS Scotland"),SUMIFS(AllPublicationData!F:F,AllPublicationData!$A:$A,'Chart (% of Operations)'!$B132,AllPublicationData!$B:$B,'Chart (% of Operations)'!$C$5),IF(AND($C$6&lt;&gt;"Monthly",$C$5&lt;&gt;"NHS Scotland"),SUMIFS(AllPublicationData!F:F,AllPublicationData!$B:$B,'Chart (% of Operations)'!$C$5,AllPublicationData!$A:$A,"&lt;="&amp;'Chart (% of Operations)'!$B132,AllPublicationData!$A:$A,"&gt;="&amp;'Chart (% of Operations)'!$B143),IF(AND($C$6&lt;&gt;"Monthly",$C$5="NHS Scotland"),SUMIFS(AllPublicationData!F:F,AllPublicationData!$A:$A,"&lt;="&amp;'Chart (% of Operations)'!$B132,AllPublicationData!$A:$A,"&gt;="&amp;'Chart (% of Operations)'!$B143)))))</f>
        <v>0</v>
      </c>
      <c r="E132" s="101" t="e">
        <f t="shared" si="290"/>
        <v>#DIV/0!</v>
      </c>
      <c r="F132" s="103">
        <f>IF(AND($C$6="Monthly", $C$5="NHS Scotland"),SUMIFS(AllPublicationData!H:H,AllPublicationData!$A:$A,'Chart (% of Operations)'!$B132),IF(AND($C$6="Monthly", $C$5&lt;&gt;"NHS Scotland"),SUMIFS(AllPublicationData!H:H,AllPublicationData!$A:$A,'Chart (% of Operations)'!$B132,AllPublicationData!$B:$B,'Chart (% of Operations)'!$C$5),IF(AND($C$6&lt;&gt;"Monthly",$C$5&lt;&gt;"NHS Scotland"),SUMIFS(AllPublicationData!H:H,AllPublicationData!$B:$B,'Chart (% of Operations)'!$C$5,AllPublicationData!$A:$A,"&gt;="&amp;'Chart (% of Operations)'!$B143,AllPublicationData!$A:$A,"&lt;="&amp;'Chart (% of Operations)'!$B132),IF(AND($C$6&lt;&gt;"Monthly",$C$5="NHS Scotland"),SUMIFS(AllPublicationData!H:H,AllPublicationData!$A:$A,"&lt;="&amp;'Chart (% of Operations)'!$B132,AllPublicationData!$A:$A,"&gt;="&amp;'Chart (% of Operations)'!$B143)))))</f>
        <v>0</v>
      </c>
      <c r="G132" s="101" t="e">
        <f t="shared" si="291"/>
        <v>#DIV/0!</v>
      </c>
      <c r="H132" s="103">
        <f>IF(AND($C$6="Monthly", $C$5="NHS Scotland"),SUMIFS(AllPublicationData!I:I,AllPublicationData!$A:$A,'Chart (% of Operations)'!$B132),IF(AND($C$6="Monthly", $C$5&lt;&gt;"NHS Scotland"),SUMIFS(AllPublicationData!I:I,AllPublicationData!$A:$A,'Chart (% of Operations)'!$B132,AllPublicationData!$B:$B,'Chart (% of Operations)'!$C$5),IF(AND($C$6&lt;&gt;"Monthly",$C$5&lt;&gt;"NHS Scotland"),SUMIFS(AllPublicationData!I:I,AllPublicationData!$B:$B,'Chart (% of Operations)'!$C$5,AllPublicationData!$A:$A,"&lt;="&amp;'Chart (% of Operations)'!$B132,AllPublicationData!$A:$A,"&gt;="&amp;'Chart (% of Operations)'!$B143),IF(AND($C$6&lt;&gt;"Monthly",$C$5="NHS Scotland"),SUMIFS(AllPublicationData!I:I,AllPublicationData!$A:$A,"&lt;="&amp;'Chart (% of Operations)'!$B132,AllPublicationData!$A:$A,"&gt;="&amp;'Chart (% of Operations)'!$B143)))))</f>
        <v>0</v>
      </c>
      <c r="I132" s="101" t="e">
        <f t="shared" si="292"/>
        <v>#DIV/0!</v>
      </c>
      <c r="J132" s="103">
        <f>IF(AND($C$6="Monthly", $C$5="NHS Scotland"),SUMIFS(AllPublicationData!G:G,AllPublicationData!$A:$A,'Chart (% of Operations)'!$B132),IF(AND($C$6="Monthly", $C$5&lt;&gt;"NHS Scotland"),SUMIFS(AllPublicationData!G:G,AllPublicationData!$A:$A,'Chart (% of Operations)'!$B132,AllPublicationData!$B:$B,'Chart (% of Operations)'!$C$5),IF(AND($C$6&lt;&gt;"Monthly",$C$5&lt;&gt;"NHS Scotland"),SUMIFS(AllPublicationData!G:G,AllPublicationData!$B:$B,'Chart (% of Operations)'!$C$5,AllPublicationData!$A:$A,"&lt;="&amp;'Chart (% of Operations)'!$B132,AllPublicationData!$A:$A,"&gt;="&amp;'Chart (% of Operations)'!$B143),IF(AND($C$6&lt;&gt;"Monthly",$C$5="NHS Scotland"),SUMIFS(AllPublicationData!G:G,AllPublicationData!$A:$A,"&lt;="&amp;'Chart (% of Operations)'!$B132,AllPublicationData!$A:$A,"&gt;="&amp;'Chart (% of Operations)'!$B143)))))</f>
        <v>0</v>
      </c>
      <c r="K132" s="101" t="e">
        <f t="shared" si="293"/>
        <v>#DIV/0!</v>
      </c>
      <c r="L132" s="103">
        <f>IF(AND($C$6="Monthly", $C$5="NHS Scotland"),SUMIFS(AllPublicationData!J:J,AllPublicationData!$A:$A,'Chart (% of Operations)'!$B132),IF(AND($C$6="Monthly", $C$5&lt;&gt;"NHS Scotland"),SUMIFS(AllPublicationData!J:J,AllPublicationData!$A:$A,'Chart (% of Operations)'!$B132,AllPublicationData!$B:$B,'Chart (% of Operations)'!$C$5),IF(AND($C$6&lt;&gt;"Monthly",$C$5&lt;&gt;"NHS Scotland"),SUMIFS(AllPublicationData!J:J,AllPublicationData!$B:$B,'Chart (% of Operations)'!$C$5,AllPublicationData!$A:$A,"&lt;="&amp;'Chart (% of Operations)'!$B132,AllPublicationData!$A:$A,"&gt;="&amp;'Chart (% of Operations)'!$B143),IF(AND($C$6&lt;&gt;"Monthly",$C$5="NHS Scotland"),SUMIFS(AllPublicationData!J:J,AllPublicationData!$A:$A,"&lt;="&amp;'Chart (% of Operations)'!$B132,AllPublicationData!$A:$A,"&gt;="&amp;'Chart (% of Operations)'!$B143)))))</f>
        <v>0</v>
      </c>
      <c r="M132" s="100" t="e">
        <f t="shared" si="294"/>
        <v>#DIV/0!</v>
      </c>
    </row>
    <row r="133" spans="2:13" x14ac:dyDescent="0.35">
      <c r="B133" s="104">
        <v>42339</v>
      </c>
      <c r="C133" s="102">
        <f>IF(AND($C$6="Monthly", $C$5="NHS Scotland"),SUMIFS(AllPublicationData!$E:$E,AllPublicationData!$A:$A,'Chart (% of Operations)'!$B133),IF(AND($C$6="Monthly", $C$5&lt;&gt;"NHS Scotland"),SUMIFS(AllPublicationData!$E:$E,AllPublicationData!$A:$A,'Chart (% of Operations)'!$B133,AllPublicationData!$B:$B,'Chart (% of Operations)'!$C$5),IF(AND($C$6&lt;&gt;"Monthly",$C$5&lt;&gt;"NHS Scotland"),SUMIFS(AllPublicationData!$E:$E,AllPublicationData!$B:$B,'Chart (% of Operations)'!$C$5,AllPublicationData!$A:$A,"&lt;="&amp;'Chart (% of Operations)'!$B133,AllPublicationData!$A:$A,"&gt;="&amp;'Chart (% of Operations)'!$B144),IF(AND($C$6&lt;&gt;"Monthly",$C$5="NHS Scotland"),SUMIFS(AllPublicationData!$E:$E,AllPublicationData!$A:$A,"&lt;="&amp;'Chart (% of Operations)'!$B133,AllPublicationData!$A:$A,"&gt;="&amp;'Chart (% of Operations)'!$B144)))))</f>
        <v>0</v>
      </c>
      <c r="D133" s="103">
        <f>IF(AND($C$6="Monthly", $C$5="NHS Scotland"),SUMIFS(AllPublicationData!F:F,AllPublicationData!$A:$A,'Chart (% of Operations)'!$B133),IF(AND($C$6="Monthly", $C$5&lt;&gt;"NHS Scotland"),SUMIFS(AllPublicationData!F:F,AllPublicationData!$A:$A,'Chart (% of Operations)'!$B133,AllPublicationData!$B:$B,'Chart (% of Operations)'!$C$5),IF(AND($C$6&lt;&gt;"Monthly",$C$5&lt;&gt;"NHS Scotland"),SUMIFS(AllPublicationData!F:F,AllPublicationData!$B:$B,'Chart (% of Operations)'!$C$5,AllPublicationData!$A:$A,"&lt;="&amp;'Chart (% of Operations)'!$B133,AllPublicationData!$A:$A,"&gt;="&amp;'Chart (% of Operations)'!$B144),IF(AND($C$6&lt;&gt;"Monthly",$C$5="NHS Scotland"),SUMIFS(AllPublicationData!F:F,AllPublicationData!$A:$A,"&lt;="&amp;'Chart (% of Operations)'!$B133,AllPublicationData!$A:$A,"&gt;="&amp;'Chart (% of Operations)'!$B144)))))</f>
        <v>0</v>
      </c>
      <c r="E133" s="101" t="e">
        <f t="shared" si="290"/>
        <v>#DIV/0!</v>
      </c>
      <c r="F133" s="103">
        <f>IF(AND($C$6="Monthly", $C$5="NHS Scotland"),SUMIFS(AllPublicationData!H:H,AllPublicationData!$A:$A,'Chart (% of Operations)'!$B133),IF(AND($C$6="Monthly", $C$5&lt;&gt;"NHS Scotland"),SUMIFS(AllPublicationData!H:H,AllPublicationData!$A:$A,'Chart (% of Operations)'!$B133,AllPublicationData!$B:$B,'Chart (% of Operations)'!$C$5),IF(AND($C$6&lt;&gt;"Monthly",$C$5&lt;&gt;"NHS Scotland"),SUMIFS(AllPublicationData!H:H,AllPublicationData!$B:$B,'Chart (% of Operations)'!$C$5,AllPublicationData!$A:$A,"&gt;="&amp;'Chart (% of Operations)'!$B144,AllPublicationData!$A:$A,"&lt;="&amp;'Chart (% of Operations)'!$B133),IF(AND($C$6&lt;&gt;"Monthly",$C$5="NHS Scotland"),SUMIFS(AllPublicationData!H:H,AllPublicationData!$A:$A,"&lt;="&amp;'Chart (% of Operations)'!$B133,AllPublicationData!$A:$A,"&gt;="&amp;'Chart (% of Operations)'!$B144)))))</f>
        <v>0</v>
      </c>
      <c r="G133" s="101" t="e">
        <f t="shared" si="291"/>
        <v>#DIV/0!</v>
      </c>
      <c r="H133" s="103">
        <f>IF(AND($C$6="Monthly", $C$5="NHS Scotland"),SUMIFS(AllPublicationData!I:I,AllPublicationData!$A:$A,'Chart (% of Operations)'!$B133),IF(AND($C$6="Monthly", $C$5&lt;&gt;"NHS Scotland"),SUMIFS(AllPublicationData!I:I,AllPublicationData!$A:$A,'Chart (% of Operations)'!$B133,AllPublicationData!$B:$B,'Chart (% of Operations)'!$C$5),IF(AND($C$6&lt;&gt;"Monthly",$C$5&lt;&gt;"NHS Scotland"),SUMIFS(AllPublicationData!I:I,AllPublicationData!$B:$B,'Chart (% of Operations)'!$C$5,AllPublicationData!$A:$A,"&lt;="&amp;'Chart (% of Operations)'!$B133,AllPublicationData!$A:$A,"&gt;="&amp;'Chart (% of Operations)'!$B144),IF(AND($C$6&lt;&gt;"Monthly",$C$5="NHS Scotland"),SUMIFS(AllPublicationData!I:I,AllPublicationData!$A:$A,"&lt;="&amp;'Chart (% of Operations)'!$B133,AllPublicationData!$A:$A,"&gt;="&amp;'Chart (% of Operations)'!$B144)))))</f>
        <v>0</v>
      </c>
      <c r="I133" s="101" t="e">
        <f t="shared" si="292"/>
        <v>#DIV/0!</v>
      </c>
      <c r="J133" s="103">
        <f>IF(AND($C$6="Monthly", $C$5="NHS Scotland"),SUMIFS(AllPublicationData!G:G,AllPublicationData!$A:$A,'Chart (% of Operations)'!$B133),IF(AND($C$6="Monthly", $C$5&lt;&gt;"NHS Scotland"),SUMIFS(AllPublicationData!G:G,AllPublicationData!$A:$A,'Chart (% of Operations)'!$B133,AllPublicationData!$B:$B,'Chart (% of Operations)'!$C$5),IF(AND($C$6&lt;&gt;"Monthly",$C$5&lt;&gt;"NHS Scotland"),SUMIFS(AllPublicationData!G:G,AllPublicationData!$B:$B,'Chart (% of Operations)'!$C$5,AllPublicationData!$A:$A,"&lt;="&amp;'Chart (% of Operations)'!$B133,AllPublicationData!$A:$A,"&gt;="&amp;'Chart (% of Operations)'!$B144),IF(AND($C$6&lt;&gt;"Monthly",$C$5="NHS Scotland"),SUMIFS(AllPublicationData!G:G,AllPublicationData!$A:$A,"&lt;="&amp;'Chart (% of Operations)'!$B133,AllPublicationData!$A:$A,"&gt;="&amp;'Chart (% of Operations)'!$B144)))))</f>
        <v>0</v>
      </c>
      <c r="K133" s="101" t="e">
        <f t="shared" si="293"/>
        <v>#DIV/0!</v>
      </c>
      <c r="L133" s="103">
        <f>IF(AND($C$6="Monthly", $C$5="NHS Scotland"),SUMIFS(AllPublicationData!J:J,AllPublicationData!$A:$A,'Chart (% of Operations)'!$B133),IF(AND($C$6="Monthly", $C$5&lt;&gt;"NHS Scotland"),SUMIFS(AllPublicationData!J:J,AllPublicationData!$A:$A,'Chart (% of Operations)'!$B133,AllPublicationData!$B:$B,'Chart (% of Operations)'!$C$5),IF(AND($C$6&lt;&gt;"Monthly",$C$5&lt;&gt;"NHS Scotland"),SUMIFS(AllPublicationData!J:J,AllPublicationData!$B:$B,'Chart (% of Operations)'!$C$5,AllPublicationData!$A:$A,"&lt;="&amp;'Chart (% of Operations)'!$B133,AllPublicationData!$A:$A,"&gt;="&amp;'Chart (% of Operations)'!$B144),IF(AND($C$6&lt;&gt;"Monthly",$C$5="NHS Scotland"),SUMIFS(AllPublicationData!J:J,AllPublicationData!$A:$A,"&lt;="&amp;'Chart (% of Operations)'!$B133,AllPublicationData!$A:$A,"&gt;="&amp;'Chart (% of Operations)'!$B144)))))</f>
        <v>0</v>
      </c>
      <c r="M133" s="100" t="e">
        <f t="shared" si="294"/>
        <v>#DIV/0!</v>
      </c>
    </row>
    <row r="134" spans="2:13" x14ac:dyDescent="0.35">
      <c r="B134" s="104">
        <v>42309</v>
      </c>
      <c r="C134" s="102">
        <f>IF(AND($C$6="Monthly", $C$5="NHS Scotland"),SUMIFS(AllPublicationData!$E:$E,AllPublicationData!$A:$A,'Chart (% of Operations)'!$B134),IF(AND($C$6="Monthly", $C$5&lt;&gt;"NHS Scotland"),SUMIFS(AllPublicationData!$E:$E,AllPublicationData!$A:$A,'Chart (% of Operations)'!$B134,AllPublicationData!$B:$B,'Chart (% of Operations)'!$C$5),IF(AND($C$6&lt;&gt;"Monthly",$C$5&lt;&gt;"NHS Scotland"),SUMIFS(AllPublicationData!$E:$E,AllPublicationData!$B:$B,'Chart (% of Operations)'!$C$5,AllPublicationData!$A:$A,"&lt;="&amp;'Chart (% of Operations)'!$B134,AllPublicationData!$A:$A,"&gt;="&amp;'Chart (% of Operations)'!$B145),IF(AND($C$6&lt;&gt;"Monthly",$C$5="NHS Scotland"),SUMIFS(AllPublicationData!$E:$E,AllPublicationData!$A:$A,"&lt;="&amp;'Chart (% of Operations)'!$B134,AllPublicationData!$A:$A,"&gt;="&amp;'Chart (% of Operations)'!$B145)))))</f>
        <v>0</v>
      </c>
      <c r="D134" s="103">
        <f>IF(AND($C$6="Monthly", $C$5="NHS Scotland"),SUMIFS(AllPublicationData!F:F,AllPublicationData!$A:$A,'Chart (% of Operations)'!$B134),IF(AND($C$6="Monthly", $C$5&lt;&gt;"NHS Scotland"),SUMIFS(AllPublicationData!F:F,AllPublicationData!$A:$A,'Chart (% of Operations)'!$B134,AllPublicationData!$B:$B,'Chart (% of Operations)'!$C$5),IF(AND($C$6&lt;&gt;"Monthly",$C$5&lt;&gt;"NHS Scotland"),SUMIFS(AllPublicationData!F:F,AllPublicationData!$B:$B,'Chart (% of Operations)'!$C$5,AllPublicationData!$A:$A,"&lt;="&amp;'Chart (% of Operations)'!$B134,AllPublicationData!$A:$A,"&gt;="&amp;'Chart (% of Operations)'!$B145),IF(AND($C$6&lt;&gt;"Monthly",$C$5="NHS Scotland"),SUMIFS(AllPublicationData!F:F,AllPublicationData!$A:$A,"&lt;="&amp;'Chart (% of Operations)'!$B134,AllPublicationData!$A:$A,"&gt;="&amp;'Chart (% of Operations)'!$B145)))))</f>
        <v>0</v>
      </c>
      <c r="E134" s="101" t="e">
        <f t="shared" si="290"/>
        <v>#DIV/0!</v>
      </c>
      <c r="F134" s="103">
        <f>IF(AND($C$6="Monthly", $C$5="NHS Scotland"),SUMIFS(AllPublicationData!H:H,AllPublicationData!$A:$A,'Chart (% of Operations)'!$B134),IF(AND($C$6="Monthly", $C$5&lt;&gt;"NHS Scotland"),SUMIFS(AllPublicationData!H:H,AllPublicationData!$A:$A,'Chart (% of Operations)'!$B134,AllPublicationData!$B:$B,'Chart (% of Operations)'!$C$5),IF(AND($C$6&lt;&gt;"Monthly",$C$5&lt;&gt;"NHS Scotland"),SUMIFS(AllPublicationData!H:H,AllPublicationData!$B:$B,'Chart (% of Operations)'!$C$5,AllPublicationData!$A:$A,"&gt;="&amp;'Chart (% of Operations)'!$B145,AllPublicationData!$A:$A,"&lt;="&amp;'Chart (% of Operations)'!$B134),IF(AND($C$6&lt;&gt;"Monthly",$C$5="NHS Scotland"),SUMIFS(AllPublicationData!H:H,AllPublicationData!$A:$A,"&lt;="&amp;'Chart (% of Operations)'!$B134,AllPublicationData!$A:$A,"&gt;="&amp;'Chart (% of Operations)'!$B145)))))</f>
        <v>0</v>
      </c>
      <c r="G134" s="101" t="e">
        <f t="shared" si="291"/>
        <v>#DIV/0!</v>
      </c>
      <c r="H134" s="103">
        <f>IF(AND($C$6="Monthly", $C$5="NHS Scotland"),SUMIFS(AllPublicationData!I:I,AllPublicationData!$A:$A,'Chart (% of Operations)'!$B134),IF(AND($C$6="Monthly", $C$5&lt;&gt;"NHS Scotland"),SUMIFS(AllPublicationData!I:I,AllPublicationData!$A:$A,'Chart (% of Operations)'!$B134,AllPublicationData!$B:$B,'Chart (% of Operations)'!$C$5),IF(AND($C$6&lt;&gt;"Monthly",$C$5&lt;&gt;"NHS Scotland"),SUMIFS(AllPublicationData!I:I,AllPublicationData!$B:$B,'Chart (% of Operations)'!$C$5,AllPublicationData!$A:$A,"&lt;="&amp;'Chart (% of Operations)'!$B134,AllPublicationData!$A:$A,"&gt;="&amp;'Chart (% of Operations)'!$B145),IF(AND($C$6&lt;&gt;"Monthly",$C$5="NHS Scotland"),SUMIFS(AllPublicationData!I:I,AllPublicationData!$A:$A,"&lt;="&amp;'Chart (% of Operations)'!$B134,AllPublicationData!$A:$A,"&gt;="&amp;'Chart (% of Operations)'!$B145)))))</f>
        <v>0</v>
      </c>
      <c r="I134" s="101" t="e">
        <f t="shared" si="292"/>
        <v>#DIV/0!</v>
      </c>
      <c r="J134" s="103">
        <f>IF(AND($C$6="Monthly", $C$5="NHS Scotland"),SUMIFS(AllPublicationData!G:G,AllPublicationData!$A:$A,'Chart (% of Operations)'!$B134),IF(AND($C$6="Monthly", $C$5&lt;&gt;"NHS Scotland"),SUMIFS(AllPublicationData!G:G,AllPublicationData!$A:$A,'Chart (% of Operations)'!$B134,AllPublicationData!$B:$B,'Chart (% of Operations)'!$C$5),IF(AND($C$6&lt;&gt;"Monthly",$C$5&lt;&gt;"NHS Scotland"),SUMIFS(AllPublicationData!G:G,AllPublicationData!$B:$B,'Chart (% of Operations)'!$C$5,AllPublicationData!$A:$A,"&lt;="&amp;'Chart (% of Operations)'!$B134,AllPublicationData!$A:$A,"&gt;="&amp;'Chart (% of Operations)'!$B145),IF(AND($C$6&lt;&gt;"Monthly",$C$5="NHS Scotland"),SUMIFS(AllPublicationData!G:G,AllPublicationData!$A:$A,"&lt;="&amp;'Chart (% of Operations)'!$B134,AllPublicationData!$A:$A,"&gt;="&amp;'Chart (% of Operations)'!$B145)))))</f>
        <v>0</v>
      </c>
      <c r="K134" s="101" t="e">
        <f t="shared" si="293"/>
        <v>#DIV/0!</v>
      </c>
      <c r="L134" s="103">
        <f>IF(AND($C$6="Monthly", $C$5="NHS Scotland"),SUMIFS(AllPublicationData!J:J,AllPublicationData!$A:$A,'Chart (% of Operations)'!$B134),IF(AND($C$6="Monthly", $C$5&lt;&gt;"NHS Scotland"),SUMIFS(AllPublicationData!J:J,AllPublicationData!$A:$A,'Chart (% of Operations)'!$B134,AllPublicationData!$B:$B,'Chart (% of Operations)'!$C$5),IF(AND($C$6&lt;&gt;"Monthly",$C$5&lt;&gt;"NHS Scotland"),SUMIFS(AllPublicationData!J:J,AllPublicationData!$B:$B,'Chart (% of Operations)'!$C$5,AllPublicationData!$A:$A,"&lt;="&amp;'Chart (% of Operations)'!$B134,AllPublicationData!$A:$A,"&gt;="&amp;'Chart (% of Operations)'!$B145),IF(AND($C$6&lt;&gt;"Monthly",$C$5="NHS Scotland"),SUMIFS(AllPublicationData!J:J,AllPublicationData!$A:$A,"&lt;="&amp;'Chart (% of Operations)'!$B134,AllPublicationData!$A:$A,"&gt;="&amp;'Chart (% of Operations)'!$B145)))))</f>
        <v>0</v>
      </c>
      <c r="M134" s="100" t="e">
        <f t="shared" si="294"/>
        <v>#DIV/0!</v>
      </c>
    </row>
    <row r="135" spans="2:13" x14ac:dyDescent="0.35">
      <c r="B135" s="104">
        <v>42278</v>
      </c>
      <c r="C135" s="102">
        <f>IF(AND($C$6="Monthly", $C$5="NHS Scotland"),SUMIFS(AllPublicationData!$E:$E,AllPublicationData!$A:$A,'Chart (% of Operations)'!$B135),IF(AND($C$6="Monthly", $C$5&lt;&gt;"NHS Scotland"),SUMIFS(AllPublicationData!$E:$E,AllPublicationData!$A:$A,'Chart (% of Operations)'!$B135,AllPublicationData!$B:$B,'Chart (% of Operations)'!$C$5),IF(AND($C$6&lt;&gt;"Monthly",$C$5&lt;&gt;"NHS Scotland"),SUMIFS(AllPublicationData!$E:$E,AllPublicationData!$B:$B,'Chart (% of Operations)'!$C$5,AllPublicationData!$A:$A,"&lt;="&amp;'Chart (% of Operations)'!$B135,AllPublicationData!$A:$A,"&gt;="&amp;'Chart (% of Operations)'!$B146),IF(AND($C$6&lt;&gt;"Monthly",$C$5="NHS Scotland"),SUMIFS(AllPublicationData!$E:$E,AllPublicationData!$A:$A,"&lt;="&amp;'Chart (% of Operations)'!$B135,AllPublicationData!$A:$A,"&gt;="&amp;'Chart (% of Operations)'!$B146)))))</f>
        <v>0</v>
      </c>
      <c r="D135" s="103">
        <f>IF(AND($C$6="Monthly", $C$5="NHS Scotland"),SUMIFS(AllPublicationData!F:F,AllPublicationData!$A:$A,'Chart (% of Operations)'!$B135),IF(AND($C$6="Monthly", $C$5&lt;&gt;"NHS Scotland"),SUMIFS(AllPublicationData!F:F,AllPublicationData!$A:$A,'Chart (% of Operations)'!$B135,AllPublicationData!$B:$B,'Chart (% of Operations)'!$C$5),IF(AND($C$6&lt;&gt;"Monthly",$C$5&lt;&gt;"NHS Scotland"),SUMIFS(AllPublicationData!F:F,AllPublicationData!$B:$B,'Chart (% of Operations)'!$C$5,AllPublicationData!$A:$A,"&lt;="&amp;'Chart (% of Operations)'!$B135,AllPublicationData!$A:$A,"&gt;="&amp;'Chart (% of Operations)'!$B146),IF(AND($C$6&lt;&gt;"Monthly",$C$5="NHS Scotland"),SUMIFS(AllPublicationData!F:F,AllPublicationData!$A:$A,"&lt;="&amp;'Chart (% of Operations)'!$B135,AllPublicationData!$A:$A,"&gt;="&amp;'Chart (% of Operations)'!$B146)))))</f>
        <v>0</v>
      </c>
      <c r="E135" s="101" t="e">
        <f t="shared" si="290"/>
        <v>#DIV/0!</v>
      </c>
      <c r="F135" s="103">
        <f>IF(AND($C$6="Monthly", $C$5="NHS Scotland"),SUMIFS(AllPublicationData!H:H,AllPublicationData!$A:$A,'Chart (% of Operations)'!$B135),IF(AND($C$6="Monthly", $C$5&lt;&gt;"NHS Scotland"),SUMIFS(AllPublicationData!H:H,AllPublicationData!$A:$A,'Chart (% of Operations)'!$B135,AllPublicationData!$B:$B,'Chart (% of Operations)'!$C$5),IF(AND($C$6&lt;&gt;"Monthly",$C$5&lt;&gt;"NHS Scotland"),SUMIFS(AllPublicationData!H:H,AllPublicationData!$B:$B,'Chart (% of Operations)'!$C$5,AllPublicationData!$A:$A,"&gt;="&amp;'Chart (% of Operations)'!$B146,AllPublicationData!$A:$A,"&lt;="&amp;'Chart (% of Operations)'!$B135),IF(AND($C$6&lt;&gt;"Monthly",$C$5="NHS Scotland"),SUMIFS(AllPublicationData!H:H,AllPublicationData!$A:$A,"&lt;="&amp;'Chart (% of Operations)'!$B135,AllPublicationData!$A:$A,"&gt;="&amp;'Chart (% of Operations)'!$B146)))))</f>
        <v>0</v>
      </c>
      <c r="G135" s="101" t="e">
        <f t="shared" si="291"/>
        <v>#DIV/0!</v>
      </c>
      <c r="H135" s="103">
        <f>IF(AND($C$6="Monthly", $C$5="NHS Scotland"),SUMIFS(AllPublicationData!I:I,AllPublicationData!$A:$A,'Chart (% of Operations)'!$B135),IF(AND($C$6="Monthly", $C$5&lt;&gt;"NHS Scotland"),SUMIFS(AllPublicationData!I:I,AllPublicationData!$A:$A,'Chart (% of Operations)'!$B135,AllPublicationData!$B:$B,'Chart (% of Operations)'!$C$5),IF(AND($C$6&lt;&gt;"Monthly",$C$5&lt;&gt;"NHS Scotland"),SUMIFS(AllPublicationData!I:I,AllPublicationData!$B:$B,'Chart (% of Operations)'!$C$5,AllPublicationData!$A:$A,"&lt;="&amp;'Chart (% of Operations)'!$B135,AllPublicationData!$A:$A,"&gt;="&amp;'Chart (% of Operations)'!$B146),IF(AND($C$6&lt;&gt;"Monthly",$C$5="NHS Scotland"),SUMIFS(AllPublicationData!I:I,AllPublicationData!$A:$A,"&lt;="&amp;'Chart (% of Operations)'!$B135,AllPublicationData!$A:$A,"&gt;="&amp;'Chart (% of Operations)'!$B146)))))</f>
        <v>0</v>
      </c>
      <c r="I135" s="101" t="e">
        <f t="shared" si="292"/>
        <v>#DIV/0!</v>
      </c>
      <c r="J135" s="103">
        <f>IF(AND($C$6="Monthly", $C$5="NHS Scotland"),SUMIFS(AllPublicationData!G:G,AllPublicationData!$A:$A,'Chart (% of Operations)'!$B135),IF(AND($C$6="Monthly", $C$5&lt;&gt;"NHS Scotland"),SUMIFS(AllPublicationData!G:G,AllPublicationData!$A:$A,'Chart (% of Operations)'!$B135,AllPublicationData!$B:$B,'Chart (% of Operations)'!$C$5),IF(AND($C$6&lt;&gt;"Monthly",$C$5&lt;&gt;"NHS Scotland"),SUMIFS(AllPublicationData!G:G,AllPublicationData!$B:$B,'Chart (% of Operations)'!$C$5,AllPublicationData!$A:$A,"&lt;="&amp;'Chart (% of Operations)'!$B135,AllPublicationData!$A:$A,"&gt;="&amp;'Chart (% of Operations)'!$B146),IF(AND($C$6&lt;&gt;"Monthly",$C$5="NHS Scotland"),SUMIFS(AllPublicationData!G:G,AllPublicationData!$A:$A,"&lt;="&amp;'Chart (% of Operations)'!$B135,AllPublicationData!$A:$A,"&gt;="&amp;'Chart (% of Operations)'!$B146)))))</f>
        <v>0</v>
      </c>
      <c r="K135" s="101" t="e">
        <f t="shared" si="293"/>
        <v>#DIV/0!</v>
      </c>
      <c r="L135" s="103">
        <f>IF(AND($C$6="Monthly", $C$5="NHS Scotland"),SUMIFS(AllPublicationData!J:J,AllPublicationData!$A:$A,'Chart (% of Operations)'!$B135),IF(AND($C$6="Monthly", $C$5&lt;&gt;"NHS Scotland"),SUMIFS(AllPublicationData!J:J,AllPublicationData!$A:$A,'Chart (% of Operations)'!$B135,AllPublicationData!$B:$B,'Chart (% of Operations)'!$C$5),IF(AND($C$6&lt;&gt;"Monthly",$C$5&lt;&gt;"NHS Scotland"),SUMIFS(AllPublicationData!J:J,AllPublicationData!$B:$B,'Chart (% of Operations)'!$C$5,AllPublicationData!$A:$A,"&lt;="&amp;'Chart (% of Operations)'!$B135,AllPublicationData!$A:$A,"&gt;="&amp;'Chart (% of Operations)'!$B146),IF(AND($C$6&lt;&gt;"Monthly",$C$5="NHS Scotland"),SUMIFS(AllPublicationData!J:J,AllPublicationData!$A:$A,"&lt;="&amp;'Chart (% of Operations)'!$B135,AllPublicationData!$A:$A,"&gt;="&amp;'Chart (% of Operations)'!$B146)))))</f>
        <v>0</v>
      </c>
      <c r="M135" s="100" t="e">
        <f t="shared" si="294"/>
        <v>#DIV/0!</v>
      </c>
    </row>
    <row r="136" spans="2:13" x14ac:dyDescent="0.35">
      <c r="B136" s="104">
        <v>42248</v>
      </c>
      <c r="C136" s="102">
        <f>IF(AND($C$6="Monthly", $C$5="NHS Scotland"),SUMIFS(AllPublicationData!$E:$E,AllPublicationData!$A:$A,'Chart (% of Operations)'!$B136),IF(AND($C$6="Monthly", $C$5&lt;&gt;"NHS Scotland"),SUMIFS(AllPublicationData!$E:$E,AllPublicationData!$A:$A,'Chart (% of Operations)'!$B136,AllPublicationData!$B:$B,'Chart (% of Operations)'!$C$5),IF(AND($C$6&lt;&gt;"Monthly",$C$5&lt;&gt;"NHS Scotland"),SUMIFS(AllPublicationData!$E:$E,AllPublicationData!$B:$B,'Chart (% of Operations)'!$C$5,AllPublicationData!$A:$A,"&lt;="&amp;'Chart (% of Operations)'!$B136,AllPublicationData!$A:$A,"&gt;="&amp;'Chart (% of Operations)'!$B147),IF(AND($C$6&lt;&gt;"Monthly",$C$5="NHS Scotland"),SUMIFS(AllPublicationData!$E:$E,AllPublicationData!$A:$A,"&lt;="&amp;'Chart (% of Operations)'!$B136,AllPublicationData!$A:$A,"&gt;="&amp;'Chart (% of Operations)'!$B147)))))</f>
        <v>0</v>
      </c>
      <c r="D136" s="103">
        <f>IF(AND($C$6="Monthly", $C$5="NHS Scotland"),SUMIFS(AllPublicationData!F:F,AllPublicationData!$A:$A,'Chart (% of Operations)'!$B136),IF(AND($C$6="Monthly", $C$5&lt;&gt;"NHS Scotland"),SUMIFS(AllPublicationData!F:F,AllPublicationData!$A:$A,'Chart (% of Operations)'!$B136,AllPublicationData!$B:$B,'Chart (% of Operations)'!$C$5),IF(AND($C$6&lt;&gt;"Monthly",$C$5&lt;&gt;"NHS Scotland"),SUMIFS(AllPublicationData!F:F,AllPublicationData!$B:$B,'Chart (% of Operations)'!$C$5,AllPublicationData!$A:$A,"&lt;="&amp;'Chart (% of Operations)'!$B136,AllPublicationData!$A:$A,"&gt;="&amp;'Chart (% of Operations)'!$B147),IF(AND($C$6&lt;&gt;"Monthly",$C$5="NHS Scotland"),SUMIFS(AllPublicationData!F:F,AllPublicationData!$A:$A,"&lt;="&amp;'Chart (% of Operations)'!$B136,AllPublicationData!$A:$A,"&gt;="&amp;'Chart (% of Operations)'!$B147)))))</f>
        <v>0</v>
      </c>
      <c r="E136" s="101" t="e">
        <f t="shared" si="290"/>
        <v>#DIV/0!</v>
      </c>
      <c r="F136" s="103">
        <f>IF(AND($C$6="Monthly", $C$5="NHS Scotland"),SUMIFS(AllPublicationData!H:H,AllPublicationData!$A:$A,'Chart (% of Operations)'!$B136),IF(AND($C$6="Monthly", $C$5&lt;&gt;"NHS Scotland"),SUMIFS(AllPublicationData!H:H,AllPublicationData!$A:$A,'Chart (% of Operations)'!$B136,AllPublicationData!$B:$B,'Chart (% of Operations)'!$C$5),IF(AND($C$6&lt;&gt;"Monthly",$C$5&lt;&gt;"NHS Scotland"),SUMIFS(AllPublicationData!H:H,AllPublicationData!$B:$B,'Chart (% of Operations)'!$C$5,AllPublicationData!$A:$A,"&gt;="&amp;'Chart (% of Operations)'!$B147,AllPublicationData!$A:$A,"&lt;="&amp;'Chart (% of Operations)'!$B136),IF(AND($C$6&lt;&gt;"Monthly",$C$5="NHS Scotland"),SUMIFS(AllPublicationData!H:H,AllPublicationData!$A:$A,"&lt;="&amp;'Chart (% of Operations)'!$B136,AllPublicationData!$A:$A,"&gt;="&amp;'Chart (% of Operations)'!$B147)))))</f>
        <v>0</v>
      </c>
      <c r="G136" s="101" t="e">
        <f t="shared" si="291"/>
        <v>#DIV/0!</v>
      </c>
      <c r="H136" s="103">
        <f>IF(AND($C$6="Monthly", $C$5="NHS Scotland"),SUMIFS(AllPublicationData!I:I,AllPublicationData!$A:$A,'Chart (% of Operations)'!$B136),IF(AND($C$6="Monthly", $C$5&lt;&gt;"NHS Scotland"),SUMIFS(AllPublicationData!I:I,AllPublicationData!$A:$A,'Chart (% of Operations)'!$B136,AllPublicationData!$B:$B,'Chart (% of Operations)'!$C$5),IF(AND($C$6&lt;&gt;"Monthly",$C$5&lt;&gt;"NHS Scotland"),SUMIFS(AllPublicationData!I:I,AllPublicationData!$B:$B,'Chart (% of Operations)'!$C$5,AllPublicationData!$A:$A,"&lt;="&amp;'Chart (% of Operations)'!$B136,AllPublicationData!$A:$A,"&gt;="&amp;'Chart (% of Operations)'!$B147),IF(AND($C$6&lt;&gt;"Monthly",$C$5="NHS Scotland"),SUMIFS(AllPublicationData!I:I,AllPublicationData!$A:$A,"&lt;="&amp;'Chart (% of Operations)'!$B136,AllPublicationData!$A:$A,"&gt;="&amp;'Chart (% of Operations)'!$B147)))))</f>
        <v>0</v>
      </c>
      <c r="I136" s="101" t="e">
        <f t="shared" si="292"/>
        <v>#DIV/0!</v>
      </c>
      <c r="J136" s="103">
        <f>IF(AND($C$6="Monthly", $C$5="NHS Scotland"),SUMIFS(AllPublicationData!G:G,AllPublicationData!$A:$A,'Chart (% of Operations)'!$B136),IF(AND($C$6="Monthly", $C$5&lt;&gt;"NHS Scotland"),SUMIFS(AllPublicationData!G:G,AllPublicationData!$A:$A,'Chart (% of Operations)'!$B136,AllPublicationData!$B:$B,'Chart (% of Operations)'!$C$5),IF(AND($C$6&lt;&gt;"Monthly",$C$5&lt;&gt;"NHS Scotland"),SUMIFS(AllPublicationData!G:G,AllPublicationData!$B:$B,'Chart (% of Operations)'!$C$5,AllPublicationData!$A:$A,"&lt;="&amp;'Chart (% of Operations)'!$B136,AllPublicationData!$A:$A,"&gt;="&amp;'Chart (% of Operations)'!$B147),IF(AND($C$6&lt;&gt;"Monthly",$C$5="NHS Scotland"),SUMIFS(AllPublicationData!G:G,AllPublicationData!$A:$A,"&lt;="&amp;'Chart (% of Operations)'!$B136,AllPublicationData!$A:$A,"&gt;="&amp;'Chart (% of Operations)'!$B147)))))</f>
        <v>0</v>
      </c>
      <c r="K136" s="101" t="e">
        <f t="shared" si="293"/>
        <v>#DIV/0!</v>
      </c>
      <c r="L136" s="103">
        <f>IF(AND($C$6="Monthly", $C$5="NHS Scotland"),SUMIFS(AllPublicationData!J:J,AllPublicationData!$A:$A,'Chart (% of Operations)'!$B136),IF(AND($C$6="Monthly", $C$5&lt;&gt;"NHS Scotland"),SUMIFS(AllPublicationData!J:J,AllPublicationData!$A:$A,'Chart (% of Operations)'!$B136,AllPublicationData!$B:$B,'Chart (% of Operations)'!$C$5),IF(AND($C$6&lt;&gt;"Monthly",$C$5&lt;&gt;"NHS Scotland"),SUMIFS(AllPublicationData!J:J,AllPublicationData!$B:$B,'Chart (% of Operations)'!$C$5,AllPublicationData!$A:$A,"&lt;="&amp;'Chart (% of Operations)'!$B136,AllPublicationData!$A:$A,"&gt;="&amp;'Chart (% of Operations)'!$B147),IF(AND($C$6&lt;&gt;"Monthly",$C$5="NHS Scotland"),SUMIFS(AllPublicationData!J:J,AllPublicationData!$A:$A,"&lt;="&amp;'Chart (% of Operations)'!$B136,AllPublicationData!$A:$A,"&gt;="&amp;'Chart (% of Operations)'!$B147)))))</f>
        <v>0</v>
      </c>
      <c r="M136" s="100" t="e">
        <f t="shared" si="294"/>
        <v>#DIV/0!</v>
      </c>
    </row>
    <row r="137" spans="2:13" x14ac:dyDescent="0.35">
      <c r="B137" s="104">
        <v>42217</v>
      </c>
      <c r="C137" s="102">
        <f>IF(AND($C$6="Monthly", $C$5="NHS Scotland"),SUMIFS(AllPublicationData!$E:$E,AllPublicationData!$A:$A,'Chart (% of Operations)'!$B137),IF(AND($C$6="Monthly", $C$5&lt;&gt;"NHS Scotland"),SUMIFS(AllPublicationData!$E:$E,AllPublicationData!$A:$A,'Chart (% of Operations)'!$B137,AllPublicationData!$B:$B,'Chart (% of Operations)'!$C$5),IF(AND($C$6&lt;&gt;"Monthly",$C$5&lt;&gt;"NHS Scotland"),SUMIFS(AllPublicationData!$E:$E,AllPublicationData!$B:$B,'Chart (% of Operations)'!$C$5,AllPublicationData!$A:$A,"&lt;="&amp;'Chart (% of Operations)'!$B137,AllPublicationData!$A:$A,"&gt;="&amp;'Chart (% of Operations)'!$B148),IF(AND($C$6&lt;&gt;"Monthly",$C$5="NHS Scotland"),SUMIFS(AllPublicationData!$E:$E,AllPublicationData!$A:$A,"&lt;="&amp;'Chart (% of Operations)'!$B137,AllPublicationData!$A:$A,"&gt;="&amp;'Chart (% of Operations)'!$B148)))))</f>
        <v>0</v>
      </c>
      <c r="D137" s="103">
        <f>IF(AND($C$6="Monthly", $C$5="NHS Scotland"),SUMIFS(AllPublicationData!F:F,AllPublicationData!$A:$A,'Chart (% of Operations)'!$B137),IF(AND($C$6="Monthly", $C$5&lt;&gt;"NHS Scotland"),SUMIFS(AllPublicationData!F:F,AllPublicationData!$A:$A,'Chart (% of Operations)'!$B137,AllPublicationData!$B:$B,'Chart (% of Operations)'!$C$5),IF(AND($C$6&lt;&gt;"Monthly",$C$5&lt;&gt;"NHS Scotland"),SUMIFS(AllPublicationData!F:F,AllPublicationData!$B:$B,'Chart (% of Operations)'!$C$5,AllPublicationData!$A:$A,"&lt;="&amp;'Chart (% of Operations)'!$B137,AllPublicationData!$A:$A,"&gt;="&amp;'Chart (% of Operations)'!$B148),IF(AND($C$6&lt;&gt;"Monthly",$C$5="NHS Scotland"),SUMIFS(AllPublicationData!F:F,AllPublicationData!$A:$A,"&lt;="&amp;'Chart (% of Operations)'!$B137,AllPublicationData!$A:$A,"&gt;="&amp;'Chart (% of Operations)'!$B148)))))</f>
        <v>0</v>
      </c>
      <c r="E137" s="101" t="e">
        <f t="shared" si="290"/>
        <v>#DIV/0!</v>
      </c>
      <c r="F137" s="103">
        <f>IF(AND($C$6="Monthly", $C$5="NHS Scotland"),SUMIFS(AllPublicationData!H:H,AllPublicationData!$A:$A,'Chart (% of Operations)'!$B137),IF(AND($C$6="Monthly", $C$5&lt;&gt;"NHS Scotland"),SUMIFS(AllPublicationData!H:H,AllPublicationData!$A:$A,'Chart (% of Operations)'!$B137,AllPublicationData!$B:$B,'Chart (% of Operations)'!$C$5),IF(AND($C$6&lt;&gt;"Monthly",$C$5&lt;&gt;"NHS Scotland"),SUMIFS(AllPublicationData!H:H,AllPublicationData!$B:$B,'Chart (% of Operations)'!$C$5,AllPublicationData!$A:$A,"&gt;="&amp;'Chart (% of Operations)'!$B148,AllPublicationData!$A:$A,"&lt;="&amp;'Chart (% of Operations)'!$B137),IF(AND($C$6&lt;&gt;"Monthly",$C$5="NHS Scotland"),SUMIFS(AllPublicationData!H:H,AllPublicationData!$A:$A,"&lt;="&amp;'Chart (% of Operations)'!$B137,AllPublicationData!$A:$A,"&gt;="&amp;'Chart (% of Operations)'!$B148)))))</f>
        <v>0</v>
      </c>
      <c r="G137" s="101" t="e">
        <f t="shared" si="291"/>
        <v>#DIV/0!</v>
      </c>
      <c r="H137" s="103">
        <f>IF(AND($C$6="Monthly", $C$5="NHS Scotland"),SUMIFS(AllPublicationData!I:I,AllPublicationData!$A:$A,'Chart (% of Operations)'!$B137),IF(AND($C$6="Monthly", $C$5&lt;&gt;"NHS Scotland"),SUMIFS(AllPublicationData!I:I,AllPublicationData!$A:$A,'Chart (% of Operations)'!$B137,AllPublicationData!$B:$B,'Chart (% of Operations)'!$C$5),IF(AND($C$6&lt;&gt;"Monthly",$C$5&lt;&gt;"NHS Scotland"),SUMIFS(AllPublicationData!I:I,AllPublicationData!$B:$B,'Chart (% of Operations)'!$C$5,AllPublicationData!$A:$A,"&lt;="&amp;'Chart (% of Operations)'!$B137,AllPublicationData!$A:$A,"&gt;="&amp;'Chart (% of Operations)'!$B148),IF(AND($C$6&lt;&gt;"Monthly",$C$5="NHS Scotland"),SUMIFS(AllPublicationData!I:I,AllPublicationData!$A:$A,"&lt;="&amp;'Chart (% of Operations)'!$B137,AllPublicationData!$A:$A,"&gt;="&amp;'Chart (% of Operations)'!$B148)))))</f>
        <v>0</v>
      </c>
      <c r="I137" s="101" t="e">
        <f t="shared" si="292"/>
        <v>#DIV/0!</v>
      </c>
      <c r="J137" s="103">
        <f>IF(AND($C$6="Monthly", $C$5="NHS Scotland"),SUMIFS(AllPublicationData!G:G,AllPublicationData!$A:$A,'Chart (% of Operations)'!$B137),IF(AND($C$6="Monthly", $C$5&lt;&gt;"NHS Scotland"),SUMIFS(AllPublicationData!G:G,AllPublicationData!$A:$A,'Chart (% of Operations)'!$B137,AllPublicationData!$B:$B,'Chart (% of Operations)'!$C$5),IF(AND($C$6&lt;&gt;"Monthly",$C$5&lt;&gt;"NHS Scotland"),SUMIFS(AllPublicationData!G:G,AllPublicationData!$B:$B,'Chart (% of Operations)'!$C$5,AllPublicationData!$A:$A,"&lt;="&amp;'Chart (% of Operations)'!$B137,AllPublicationData!$A:$A,"&gt;="&amp;'Chart (% of Operations)'!$B148),IF(AND($C$6&lt;&gt;"Monthly",$C$5="NHS Scotland"),SUMIFS(AllPublicationData!G:G,AllPublicationData!$A:$A,"&lt;="&amp;'Chart (% of Operations)'!$B137,AllPublicationData!$A:$A,"&gt;="&amp;'Chart (% of Operations)'!$B148)))))</f>
        <v>0</v>
      </c>
      <c r="K137" s="101" t="e">
        <f t="shared" si="293"/>
        <v>#DIV/0!</v>
      </c>
      <c r="L137" s="103">
        <f>IF(AND($C$6="Monthly", $C$5="NHS Scotland"),SUMIFS(AllPublicationData!J:J,AllPublicationData!$A:$A,'Chart (% of Operations)'!$B137),IF(AND($C$6="Monthly", $C$5&lt;&gt;"NHS Scotland"),SUMIFS(AllPublicationData!J:J,AllPublicationData!$A:$A,'Chart (% of Operations)'!$B137,AllPublicationData!$B:$B,'Chart (% of Operations)'!$C$5),IF(AND($C$6&lt;&gt;"Monthly",$C$5&lt;&gt;"NHS Scotland"),SUMIFS(AllPublicationData!J:J,AllPublicationData!$B:$B,'Chart (% of Operations)'!$C$5,AllPublicationData!$A:$A,"&lt;="&amp;'Chart (% of Operations)'!$B137,AllPublicationData!$A:$A,"&gt;="&amp;'Chart (% of Operations)'!$B148),IF(AND($C$6&lt;&gt;"Monthly",$C$5="NHS Scotland"),SUMIFS(AllPublicationData!J:J,AllPublicationData!$A:$A,"&lt;="&amp;'Chart (% of Operations)'!$B137,AllPublicationData!$A:$A,"&gt;="&amp;'Chart (% of Operations)'!$B148)))))</f>
        <v>0</v>
      </c>
      <c r="M137" s="100" t="e">
        <f t="shared" si="294"/>
        <v>#DIV/0!</v>
      </c>
    </row>
    <row r="138" spans="2:13" x14ac:dyDescent="0.35">
      <c r="B138" s="104">
        <v>42186</v>
      </c>
      <c r="C138" s="102">
        <f>IF(AND($C$6="Monthly", $C$5="NHS Scotland"),SUMIFS(AllPublicationData!$E:$E,AllPublicationData!$A:$A,'Chart (% of Operations)'!$B138),IF(AND($C$6="Monthly", $C$5&lt;&gt;"NHS Scotland"),SUMIFS(AllPublicationData!$E:$E,AllPublicationData!$A:$A,'Chart (% of Operations)'!$B138,AllPublicationData!$B:$B,'Chart (% of Operations)'!$C$5),IF(AND($C$6&lt;&gt;"Monthly",$C$5&lt;&gt;"NHS Scotland"),SUMIFS(AllPublicationData!$E:$E,AllPublicationData!$B:$B,'Chart (% of Operations)'!$C$5,AllPublicationData!$A:$A,"&lt;="&amp;'Chart (% of Operations)'!$B138,AllPublicationData!$A:$A,"&gt;="&amp;'Chart (% of Operations)'!$B149),IF(AND($C$6&lt;&gt;"Monthly",$C$5="NHS Scotland"),SUMIFS(AllPublicationData!$E:$E,AllPublicationData!$A:$A,"&lt;="&amp;'Chart (% of Operations)'!$B138,AllPublicationData!$A:$A,"&gt;="&amp;'Chart (% of Operations)'!$B149)))))</f>
        <v>0</v>
      </c>
      <c r="D138" s="103">
        <f>IF(AND($C$6="Monthly", $C$5="NHS Scotland"),SUMIFS(AllPublicationData!F:F,AllPublicationData!$A:$A,'Chart (% of Operations)'!$B138),IF(AND($C$6="Monthly", $C$5&lt;&gt;"NHS Scotland"),SUMIFS(AllPublicationData!F:F,AllPublicationData!$A:$A,'Chart (% of Operations)'!$B138,AllPublicationData!$B:$B,'Chart (% of Operations)'!$C$5),IF(AND($C$6&lt;&gt;"Monthly",$C$5&lt;&gt;"NHS Scotland"),SUMIFS(AllPublicationData!F:F,AllPublicationData!$B:$B,'Chart (% of Operations)'!$C$5,AllPublicationData!$A:$A,"&lt;="&amp;'Chart (% of Operations)'!$B138,AllPublicationData!$A:$A,"&gt;="&amp;'Chart (% of Operations)'!$B149),IF(AND($C$6&lt;&gt;"Monthly",$C$5="NHS Scotland"),SUMIFS(AllPublicationData!F:F,AllPublicationData!$A:$A,"&lt;="&amp;'Chart (% of Operations)'!$B138,AllPublicationData!$A:$A,"&gt;="&amp;'Chart (% of Operations)'!$B149)))))</f>
        <v>0</v>
      </c>
      <c r="E138" s="101" t="e">
        <f t="shared" si="290"/>
        <v>#DIV/0!</v>
      </c>
      <c r="F138" s="103">
        <f>IF(AND($C$6="Monthly", $C$5="NHS Scotland"),SUMIFS(AllPublicationData!H:H,AllPublicationData!$A:$A,'Chart (% of Operations)'!$B138),IF(AND($C$6="Monthly", $C$5&lt;&gt;"NHS Scotland"),SUMIFS(AllPublicationData!H:H,AllPublicationData!$A:$A,'Chart (% of Operations)'!$B138,AllPublicationData!$B:$B,'Chart (% of Operations)'!$C$5),IF(AND($C$6&lt;&gt;"Monthly",$C$5&lt;&gt;"NHS Scotland"),SUMIFS(AllPublicationData!H:H,AllPublicationData!$B:$B,'Chart (% of Operations)'!$C$5,AllPublicationData!$A:$A,"&gt;="&amp;'Chart (% of Operations)'!$B149,AllPublicationData!$A:$A,"&lt;="&amp;'Chart (% of Operations)'!$B138),IF(AND($C$6&lt;&gt;"Monthly",$C$5="NHS Scotland"),SUMIFS(AllPublicationData!H:H,AllPublicationData!$A:$A,"&lt;="&amp;'Chart (% of Operations)'!$B138,AllPublicationData!$A:$A,"&gt;="&amp;'Chart (% of Operations)'!$B149)))))</f>
        <v>0</v>
      </c>
      <c r="G138" s="101" t="e">
        <f t="shared" si="291"/>
        <v>#DIV/0!</v>
      </c>
      <c r="H138" s="103">
        <f>IF(AND($C$6="Monthly", $C$5="NHS Scotland"),SUMIFS(AllPublicationData!I:I,AllPublicationData!$A:$A,'Chart (% of Operations)'!$B138),IF(AND($C$6="Monthly", $C$5&lt;&gt;"NHS Scotland"),SUMIFS(AllPublicationData!I:I,AllPublicationData!$A:$A,'Chart (% of Operations)'!$B138,AllPublicationData!$B:$B,'Chart (% of Operations)'!$C$5),IF(AND($C$6&lt;&gt;"Monthly",$C$5&lt;&gt;"NHS Scotland"),SUMIFS(AllPublicationData!I:I,AllPublicationData!$B:$B,'Chart (% of Operations)'!$C$5,AllPublicationData!$A:$A,"&lt;="&amp;'Chart (% of Operations)'!$B138,AllPublicationData!$A:$A,"&gt;="&amp;'Chart (% of Operations)'!$B149),IF(AND($C$6&lt;&gt;"Monthly",$C$5="NHS Scotland"),SUMIFS(AllPublicationData!I:I,AllPublicationData!$A:$A,"&lt;="&amp;'Chart (% of Operations)'!$B138,AllPublicationData!$A:$A,"&gt;="&amp;'Chart (% of Operations)'!$B149)))))</f>
        <v>0</v>
      </c>
      <c r="I138" s="101" t="e">
        <f t="shared" si="292"/>
        <v>#DIV/0!</v>
      </c>
      <c r="J138" s="103">
        <f>IF(AND($C$6="Monthly", $C$5="NHS Scotland"),SUMIFS(AllPublicationData!G:G,AllPublicationData!$A:$A,'Chart (% of Operations)'!$B138),IF(AND($C$6="Monthly", $C$5&lt;&gt;"NHS Scotland"),SUMIFS(AllPublicationData!G:G,AllPublicationData!$A:$A,'Chart (% of Operations)'!$B138,AllPublicationData!$B:$B,'Chart (% of Operations)'!$C$5),IF(AND($C$6&lt;&gt;"Monthly",$C$5&lt;&gt;"NHS Scotland"),SUMIFS(AllPublicationData!G:G,AllPublicationData!$B:$B,'Chart (% of Operations)'!$C$5,AllPublicationData!$A:$A,"&lt;="&amp;'Chart (% of Operations)'!$B138,AllPublicationData!$A:$A,"&gt;="&amp;'Chart (% of Operations)'!$B149),IF(AND($C$6&lt;&gt;"Monthly",$C$5="NHS Scotland"),SUMIFS(AllPublicationData!G:G,AllPublicationData!$A:$A,"&lt;="&amp;'Chart (% of Operations)'!$B138,AllPublicationData!$A:$A,"&gt;="&amp;'Chart (% of Operations)'!$B149)))))</f>
        <v>0</v>
      </c>
      <c r="K138" s="101" t="e">
        <f t="shared" si="293"/>
        <v>#DIV/0!</v>
      </c>
      <c r="L138" s="103">
        <f>IF(AND($C$6="Monthly", $C$5="NHS Scotland"),SUMIFS(AllPublicationData!J:J,AllPublicationData!$A:$A,'Chart (% of Operations)'!$B138),IF(AND($C$6="Monthly", $C$5&lt;&gt;"NHS Scotland"),SUMIFS(AllPublicationData!J:J,AllPublicationData!$A:$A,'Chart (% of Operations)'!$B138,AllPublicationData!$B:$B,'Chart (% of Operations)'!$C$5),IF(AND($C$6&lt;&gt;"Monthly",$C$5&lt;&gt;"NHS Scotland"),SUMIFS(AllPublicationData!J:J,AllPublicationData!$B:$B,'Chart (% of Operations)'!$C$5,AllPublicationData!$A:$A,"&lt;="&amp;'Chart (% of Operations)'!$B138,AllPublicationData!$A:$A,"&gt;="&amp;'Chart (% of Operations)'!$B149),IF(AND($C$6&lt;&gt;"Monthly",$C$5="NHS Scotland"),SUMIFS(AllPublicationData!J:J,AllPublicationData!$A:$A,"&lt;="&amp;'Chart (% of Operations)'!$B138,AllPublicationData!$A:$A,"&gt;="&amp;'Chart (% of Operations)'!$B149)))))</f>
        <v>0</v>
      </c>
      <c r="M138" s="100" t="e">
        <f t="shared" si="294"/>
        <v>#DIV/0!</v>
      </c>
    </row>
    <row r="139" spans="2:13" x14ac:dyDescent="0.35">
      <c r="B139" s="104">
        <v>42156</v>
      </c>
      <c r="C139" s="102">
        <f>IF(AND($C$6="Monthly", $C$5="NHS Scotland"),SUMIFS(AllPublicationData!$E:$E,AllPublicationData!$A:$A,'Chart (% of Operations)'!$B139),IF(AND($C$6="Monthly", $C$5&lt;&gt;"NHS Scotland"),SUMIFS(AllPublicationData!$E:$E,AllPublicationData!$A:$A,'Chart (% of Operations)'!$B139,AllPublicationData!$B:$B,'Chart (% of Operations)'!$C$5),IF(AND($C$6&lt;&gt;"Monthly",$C$5&lt;&gt;"NHS Scotland"),SUMIFS(AllPublicationData!$E:$E,AllPublicationData!$B:$B,'Chart (% of Operations)'!$C$5,AllPublicationData!$A:$A,"&lt;="&amp;'Chart (% of Operations)'!$B139,AllPublicationData!$A:$A,"&gt;="&amp;'Chart (% of Operations)'!$B150),IF(AND($C$6&lt;&gt;"Monthly",$C$5="NHS Scotland"),SUMIFS(AllPublicationData!$E:$E,AllPublicationData!$A:$A,"&lt;="&amp;'Chart (% of Operations)'!$B139,AllPublicationData!$A:$A,"&gt;="&amp;'Chart (% of Operations)'!$B150)))))</f>
        <v>0</v>
      </c>
      <c r="D139" s="103">
        <f>IF(AND($C$6="Monthly", $C$5="NHS Scotland"),SUMIFS(AllPublicationData!F:F,AllPublicationData!$A:$A,'Chart (% of Operations)'!$B139),IF(AND($C$6="Monthly", $C$5&lt;&gt;"NHS Scotland"),SUMIFS(AllPublicationData!F:F,AllPublicationData!$A:$A,'Chart (% of Operations)'!$B139,AllPublicationData!$B:$B,'Chart (% of Operations)'!$C$5),IF(AND($C$6&lt;&gt;"Monthly",$C$5&lt;&gt;"NHS Scotland"),SUMIFS(AllPublicationData!F:F,AllPublicationData!$B:$B,'Chart (% of Operations)'!$C$5,AllPublicationData!$A:$A,"&lt;="&amp;'Chart (% of Operations)'!$B139,AllPublicationData!$A:$A,"&gt;="&amp;'Chart (% of Operations)'!$B150),IF(AND($C$6&lt;&gt;"Monthly",$C$5="NHS Scotland"),SUMIFS(AllPublicationData!F:F,AllPublicationData!$A:$A,"&lt;="&amp;'Chart (% of Operations)'!$B139,AllPublicationData!$A:$A,"&gt;="&amp;'Chart (% of Operations)'!$B150)))))</f>
        <v>0</v>
      </c>
      <c r="E139" s="101" t="e">
        <f t="shared" si="290"/>
        <v>#DIV/0!</v>
      </c>
      <c r="F139" s="103">
        <f>IF(AND($C$6="Monthly", $C$5="NHS Scotland"),SUMIFS(AllPublicationData!H:H,AllPublicationData!$A:$A,'Chart (% of Operations)'!$B139),IF(AND($C$6="Monthly", $C$5&lt;&gt;"NHS Scotland"),SUMIFS(AllPublicationData!H:H,AllPublicationData!$A:$A,'Chart (% of Operations)'!$B139,AllPublicationData!$B:$B,'Chart (% of Operations)'!$C$5),IF(AND($C$6&lt;&gt;"Monthly",$C$5&lt;&gt;"NHS Scotland"),SUMIFS(AllPublicationData!H:H,AllPublicationData!$B:$B,'Chart (% of Operations)'!$C$5,AllPublicationData!$A:$A,"&gt;="&amp;'Chart (% of Operations)'!$B150,AllPublicationData!$A:$A,"&lt;="&amp;'Chart (% of Operations)'!$B139),IF(AND($C$6&lt;&gt;"Monthly",$C$5="NHS Scotland"),SUMIFS(AllPublicationData!H:H,AllPublicationData!$A:$A,"&lt;="&amp;'Chart (% of Operations)'!$B139,AllPublicationData!$A:$A,"&gt;="&amp;'Chart (% of Operations)'!$B150)))))</f>
        <v>0</v>
      </c>
      <c r="G139" s="101" t="e">
        <f t="shared" si="291"/>
        <v>#DIV/0!</v>
      </c>
      <c r="H139" s="103">
        <f>IF(AND($C$6="Monthly", $C$5="NHS Scotland"),SUMIFS(AllPublicationData!I:I,AllPublicationData!$A:$A,'Chart (% of Operations)'!$B139),IF(AND($C$6="Monthly", $C$5&lt;&gt;"NHS Scotland"),SUMIFS(AllPublicationData!I:I,AllPublicationData!$A:$A,'Chart (% of Operations)'!$B139,AllPublicationData!$B:$B,'Chart (% of Operations)'!$C$5),IF(AND($C$6&lt;&gt;"Monthly",$C$5&lt;&gt;"NHS Scotland"),SUMIFS(AllPublicationData!I:I,AllPublicationData!$B:$B,'Chart (% of Operations)'!$C$5,AllPublicationData!$A:$A,"&lt;="&amp;'Chart (% of Operations)'!$B139,AllPublicationData!$A:$A,"&gt;="&amp;'Chart (% of Operations)'!$B150),IF(AND($C$6&lt;&gt;"Monthly",$C$5="NHS Scotland"),SUMIFS(AllPublicationData!I:I,AllPublicationData!$A:$A,"&lt;="&amp;'Chart (% of Operations)'!$B139,AllPublicationData!$A:$A,"&gt;="&amp;'Chart (% of Operations)'!$B150)))))</f>
        <v>0</v>
      </c>
      <c r="I139" s="101" t="e">
        <f t="shared" si="292"/>
        <v>#DIV/0!</v>
      </c>
      <c r="J139" s="103">
        <f>IF(AND($C$6="Monthly", $C$5="NHS Scotland"),SUMIFS(AllPublicationData!G:G,AllPublicationData!$A:$A,'Chart (% of Operations)'!$B139),IF(AND($C$6="Monthly", $C$5&lt;&gt;"NHS Scotland"),SUMIFS(AllPublicationData!G:G,AllPublicationData!$A:$A,'Chart (% of Operations)'!$B139,AllPublicationData!$B:$B,'Chart (% of Operations)'!$C$5),IF(AND($C$6&lt;&gt;"Monthly",$C$5&lt;&gt;"NHS Scotland"),SUMIFS(AllPublicationData!G:G,AllPublicationData!$B:$B,'Chart (% of Operations)'!$C$5,AllPublicationData!$A:$A,"&lt;="&amp;'Chart (% of Operations)'!$B139,AllPublicationData!$A:$A,"&gt;="&amp;'Chart (% of Operations)'!$B150),IF(AND($C$6&lt;&gt;"Monthly",$C$5="NHS Scotland"),SUMIFS(AllPublicationData!G:G,AllPublicationData!$A:$A,"&lt;="&amp;'Chart (% of Operations)'!$B139,AllPublicationData!$A:$A,"&gt;="&amp;'Chart (% of Operations)'!$B150)))))</f>
        <v>0</v>
      </c>
      <c r="K139" s="101" t="e">
        <f t="shared" si="293"/>
        <v>#DIV/0!</v>
      </c>
      <c r="L139" s="103">
        <f>IF(AND($C$6="Monthly", $C$5="NHS Scotland"),SUMIFS(AllPublicationData!J:J,AllPublicationData!$A:$A,'Chart (% of Operations)'!$B139),IF(AND($C$6="Monthly", $C$5&lt;&gt;"NHS Scotland"),SUMIFS(AllPublicationData!J:J,AllPublicationData!$A:$A,'Chart (% of Operations)'!$B139,AllPublicationData!$B:$B,'Chart (% of Operations)'!$C$5),IF(AND($C$6&lt;&gt;"Monthly",$C$5&lt;&gt;"NHS Scotland"),SUMIFS(AllPublicationData!J:J,AllPublicationData!$B:$B,'Chart (% of Operations)'!$C$5,AllPublicationData!$A:$A,"&lt;="&amp;'Chart (% of Operations)'!$B139,AllPublicationData!$A:$A,"&gt;="&amp;'Chart (% of Operations)'!$B150),IF(AND($C$6&lt;&gt;"Monthly",$C$5="NHS Scotland"),SUMIFS(AllPublicationData!J:J,AllPublicationData!$A:$A,"&lt;="&amp;'Chart (% of Operations)'!$B139,AllPublicationData!$A:$A,"&gt;="&amp;'Chart (% of Operations)'!$B150)))))</f>
        <v>0</v>
      </c>
      <c r="M139" s="100" t="e">
        <f t="shared" si="294"/>
        <v>#DIV/0!</v>
      </c>
    </row>
    <row r="140" spans="2:13" x14ac:dyDescent="0.35">
      <c r="B140" s="104">
        <v>42125</v>
      </c>
      <c r="C140" s="102">
        <f>IF(AND($C$6="Monthly", $C$5="NHS Scotland"),SUMIFS(AllPublicationData!$E:$E,AllPublicationData!$A:$A,'Chart (% of Operations)'!$B140),IF(AND($C$6="Monthly", $C$5&lt;&gt;"NHS Scotland"),SUMIFS(AllPublicationData!$E:$E,AllPublicationData!$A:$A,'Chart (% of Operations)'!$B140,AllPublicationData!$B:$B,'Chart (% of Operations)'!$C$5),IF(AND($C$6&lt;&gt;"Monthly",$C$5&lt;&gt;"NHS Scotland"),SUMIFS(AllPublicationData!$E:$E,AllPublicationData!$B:$B,'Chart (% of Operations)'!$C$5,AllPublicationData!$A:$A,"&lt;="&amp;'Chart (% of Operations)'!$B140,AllPublicationData!$A:$A,"&gt;="&amp;'Chart (% of Operations)'!$B151),IF(AND($C$6&lt;&gt;"Monthly",$C$5="NHS Scotland"),SUMIFS(AllPublicationData!$E:$E,AllPublicationData!$A:$A,"&lt;="&amp;'Chart (% of Operations)'!$B140,AllPublicationData!$A:$A,"&gt;="&amp;'Chart (% of Operations)'!$B151)))))</f>
        <v>0</v>
      </c>
      <c r="D140" s="103">
        <f>IF(AND($C$6="Monthly", $C$5="NHS Scotland"),SUMIFS(AllPublicationData!F:F,AllPublicationData!$A:$A,'Chart (% of Operations)'!$B140),IF(AND($C$6="Monthly", $C$5&lt;&gt;"NHS Scotland"),SUMIFS(AllPublicationData!F:F,AllPublicationData!$A:$A,'Chart (% of Operations)'!$B140,AllPublicationData!$B:$B,'Chart (% of Operations)'!$C$5),IF(AND($C$6&lt;&gt;"Monthly",$C$5&lt;&gt;"NHS Scotland"),SUMIFS(AllPublicationData!F:F,AllPublicationData!$B:$B,'Chart (% of Operations)'!$C$5,AllPublicationData!$A:$A,"&lt;="&amp;'Chart (% of Operations)'!$B140,AllPublicationData!$A:$A,"&gt;="&amp;'Chart (% of Operations)'!$B151),IF(AND($C$6&lt;&gt;"Monthly",$C$5="NHS Scotland"),SUMIFS(AllPublicationData!F:F,AllPublicationData!$A:$A,"&lt;="&amp;'Chart (% of Operations)'!$B140,AllPublicationData!$A:$A,"&gt;="&amp;'Chart (% of Operations)'!$B151)))))</f>
        <v>0</v>
      </c>
      <c r="E140" s="101" t="e">
        <f t="shared" si="290"/>
        <v>#DIV/0!</v>
      </c>
      <c r="F140" s="103">
        <f>IF(AND($C$6="Monthly", $C$5="NHS Scotland"),SUMIFS(AllPublicationData!H:H,AllPublicationData!$A:$A,'Chart (% of Operations)'!$B140),IF(AND($C$6="Monthly", $C$5&lt;&gt;"NHS Scotland"),SUMIFS(AllPublicationData!H:H,AllPublicationData!$A:$A,'Chart (% of Operations)'!$B140,AllPublicationData!$B:$B,'Chart (% of Operations)'!$C$5),IF(AND($C$6&lt;&gt;"Monthly",$C$5&lt;&gt;"NHS Scotland"),SUMIFS(AllPublicationData!H:H,AllPublicationData!$B:$B,'Chart (% of Operations)'!$C$5,AllPublicationData!$A:$A,"&gt;="&amp;'Chart (% of Operations)'!$B151,AllPublicationData!$A:$A,"&lt;="&amp;'Chart (% of Operations)'!$B140),IF(AND($C$6&lt;&gt;"Monthly",$C$5="NHS Scotland"),SUMIFS(AllPublicationData!H:H,AllPublicationData!$A:$A,"&lt;="&amp;'Chart (% of Operations)'!$B140,AllPublicationData!$A:$A,"&gt;="&amp;'Chart (% of Operations)'!$B151)))))</f>
        <v>0</v>
      </c>
      <c r="G140" s="101" t="e">
        <f t="shared" si="291"/>
        <v>#DIV/0!</v>
      </c>
      <c r="H140" s="103">
        <f>IF(AND($C$6="Monthly", $C$5="NHS Scotland"),SUMIFS(AllPublicationData!I:I,AllPublicationData!$A:$A,'Chart (% of Operations)'!$B140),IF(AND($C$6="Monthly", $C$5&lt;&gt;"NHS Scotland"),SUMIFS(AllPublicationData!I:I,AllPublicationData!$A:$A,'Chart (% of Operations)'!$B140,AllPublicationData!$B:$B,'Chart (% of Operations)'!$C$5),IF(AND($C$6&lt;&gt;"Monthly",$C$5&lt;&gt;"NHS Scotland"),SUMIFS(AllPublicationData!I:I,AllPublicationData!$B:$B,'Chart (% of Operations)'!$C$5,AllPublicationData!$A:$A,"&lt;="&amp;'Chart (% of Operations)'!$B140,AllPublicationData!$A:$A,"&gt;="&amp;'Chart (% of Operations)'!$B151),IF(AND($C$6&lt;&gt;"Monthly",$C$5="NHS Scotland"),SUMIFS(AllPublicationData!I:I,AllPublicationData!$A:$A,"&lt;="&amp;'Chart (% of Operations)'!$B140,AllPublicationData!$A:$A,"&gt;="&amp;'Chart (% of Operations)'!$B151)))))</f>
        <v>0</v>
      </c>
      <c r="I140" s="101" t="e">
        <f t="shared" si="292"/>
        <v>#DIV/0!</v>
      </c>
      <c r="J140" s="103">
        <f>IF(AND($C$6="Monthly", $C$5="NHS Scotland"),SUMIFS(AllPublicationData!G:G,AllPublicationData!$A:$A,'Chart (% of Operations)'!$B140),IF(AND($C$6="Monthly", $C$5&lt;&gt;"NHS Scotland"),SUMIFS(AllPublicationData!G:G,AllPublicationData!$A:$A,'Chart (% of Operations)'!$B140,AllPublicationData!$B:$B,'Chart (% of Operations)'!$C$5),IF(AND($C$6&lt;&gt;"Monthly",$C$5&lt;&gt;"NHS Scotland"),SUMIFS(AllPublicationData!G:G,AllPublicationData!$B:$B,'Chart (% of Operations)'!$C$5,AllPublicationData!$A:$A,"&lt;="&amp;'Chart (% of Operations)'!$B140,AllPublicationData!$A:$A,"&gt;="&amp;'Chart (% of Operations)'!$B151),IF(AND($C$6&lt;&gt;"Monthly",$C$5="NHS Scotland"),SUMIFS(AllPublicationData!G:G,AllPublicationData!$A:$A,"&lt;="&amp;'Chart (% of Operations)'!$B140,AllPublicationData!$A:$A,"&gt;="&amp;'Chart (% of Operations)'!$B151)))))</f>
        <v>0</v>
      </c>
      <c r="K140" s="101" t="e">
        <f t="shared" si="293"/>
        <v>#DIV/0!</v>
      </c>
      <c r="L140" s="103">
        <f>IF(AND($C$6="Monthly", $C$5="NHS Scotland"),SUMIFS(AllPublicationData!J:J,AllPublicationData!$A:$A,'Chart (% of Operations)'!$B140),IF(AND($C$6="Monthly", $C$5&lt;&gt;"NHS Scotland"),SUMIFS(AllPublicationData!J:J,AllPublicationData!$A:$A,'Chart (% of Operations)'!$B140,AllPublicationData!$B:$B,'Chart (% of Operations)'!$C$5),IF(AND($C$6&lt;&gt;"Monthly",$C$5&lt;&gt;"NHS Scotland"),SUMIFS(AllPublicationData!J:J,AllPublicationData!$B:$B,'Chart (% of Operations)'!$C$5,AllPublicationData!$A:$A,"&lt;="&amp;'Chart (% of Operations)'!$B140,AllPublicationData!$A:$A,"&gt;="&amp;'Chart (% of Operations)'!$B151),IF(AND($C$6&lt;&gt;"Monthly",$C$5="NHS Scotland"),SUMIFS(AllPublicationData!J:J,AllPublicationData!$A:$A,"&lt;="&amp;'Chart (% of Operations)'!$B140,AllPublicationData!$A:$A,"&gt;="&amp;'Chart (% of Operations)'!$B151)))))</f>
        <v>0</v>
      </c>
      <c r="M140" s="100" t="e">
        <f t="shared" si="294"/>
        <v>#DIV/0!</v>
      </c>
    </row>
  </sheetData>
  <mergeCells count="7">
    <mergeCell ref="L30:M30"/>
    <mergeCell ref="C5:D5"/>
    <mergeCell ref="D30:E30"/>
    <mergeCell ref="F30:G30"/>
    <mergeCell ref="H30:I30"/>
    <mergeCell ref="J30:K30"/>
    <mergeCell ref="C6:D6"/>
  </mergeCells>
  <conditionalFormatting sqref="C32:M200">
    <cfRule type="expression" dxfId="1" priority="1">
      <formula>AND(ISERROR(C32),$B32&lt;&gt;"")</formula>
    </cfRule>
    <cfRule type="expression" dxfId="0" priority="2">
      <formula>AND(C32=0,$B32&lt;&gt;"")</formula>
    </cfRule>
  </conditionalFormatting>
  <pageMargins left="0.31496062992125984" right="0.31496062992125984" top="0.74803149606299213" bottom="0.74803149606299213" header="0.31496062992125984" footer="0.31496062992125984"/>
  <pageSetup paperSize="9" scale="72" orientation="landscape" r:id="rId1"/>
  <colBreaks count="1" manualBreakCount="1">
    <brk id="33" max="1048575" man="1"/>
  </colBreaks>
  <ignoredErrors>
    <ignoredError sqref="M32:M128 K32:K128 I32:I128 G32:G128" formula="1"/>
  </ignoredErrors>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C2D9E93D-3818-4FEA-A6DC-A4B2ABFE811B}">
          <x14:formula1>
            <xm:f>References!$A$1:$A$16</xm:f>
          </x14:formula1>
          <xm:sqref>C5</xm:sqref>
        </x14:dataValidation>
        <x14:dataValidation type="list" allowBlank="1" showInputMessage="1" showErrorMessage="1" xr:uid="{E32F04F7-41D2-45F2-BDC8-9F3E687CB94A}">
          <x14:formula1>
            <xm:f>References!$E$1:$E$2</xm:f>
          </x14:formula1>
          <xm:sqref>C6:D6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
  <dimension ref="A1:DE472"/>
  <sheetViews>
    <sheetView showGridLines="0" zoomScaleNormal="100" zoomScaleSheetLayoutView="100" workbookViewId="0"/>
  </sheetViews>
  <sheetFormatPr defaultRowHeight="14.5" x14ac:dyDescent="0.35"/>
  <cols>
    <col min="1" max="1" width="2.6328125" customWidth="1"/>
    <col min="2" max="2" width="65.54296875" bestFit="1" customWidth="1"/>
    <col min="3" max="3" width="12.54296875" bestFit="1" customWidth="1"/>
    <col min="4" max="4" width="11.54296875" customWidth="1"/>
    <col min="6" max="6" width="12.54296875" customWidth="1"/>
    <col min="8" max="8" width="11.453125" customWidth="1"/>
    <col min="9" max="10" width="12" customWidth="1"/>
    <col min="11" max="11" width="9.54296875" customWidth="1"/>
    <col min="12" max="12" width="12.54296875" customWidth="1"/>
    <col min="15" max="15" width="10" customWidth="1"/>
    <col min="18" max="18" width="12" customWidth="1"/>
    <col min="19" max="19" width="8.90625" customWidth="1"/>
    <col min="20" max="20" width="8.90625" style="30" customWidth="1"/>
    <col min="21" max="35" width="8.90625" style="30"/>
  </cols>
  <sheetData>
    <row r="1" spans="1:109" x14ac:dyDescent="0.35">
      <c r="D1" s="26" t="str">
        <f>B2&amp;" by Reason - "&amp;B3</f>
        <v>Cancelled Planned Operations by Reason - Month ending 31 May 2024</v>
      </c>
    </row>
    <row r="2" spans="1:109" ht="18" x14ac:dyDescent="0.4">
      <c r="B2" s="1" t="s">
        <v>0</v>
      </c>
    </row>
    <row r="3" spans="1:109" ht="18.75" customHeight="1" x14ac:dyDescent="0.35">
      <c r="B3" s="2" t="str">
        <f>"Month ending "&amp;TEXT(EOMONTH(MAX('Publication Table'!B8),0),"DD MMMM YYYY")</f>
        <v>Month ending 31 May 2024</v>
      </c>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0"/>
      <c r="BV3" s="30"/>
      <c r="BW3" s="30"/>
      <c r="BX3" s="30"/>
      <c r="BY3" s="30"/>
      <c r="BZ3" s="30"/>
      <c r="CA3" s="30"/>
      <c r="CB3" s="30"/>
      <c r="CC3" s="30"/>
      <c r="CD3" s="30"/>
      <c r="CE3" s="30"/>
      <c r="CF3" s="30"/>
      <c r="CG3" s="30"/>
      <c r="CH3" s="30"/>
      <c r="CI3" s="30"/>
      <c r="CJ3" s="30"/>
      <c r="CK3" s="30"/>
      <c r="CL3" s="30"/>
      <c r="CM3" s="30"/>
      <c r="CN3" s="30"/>
      <c r="CO3" s="30"/>
      <c r="CP3" s="30"/>
      <c r="CQ3" s="30"/>
      <c r="CR3" s="30"/>
      <c r="CS3" s="30"/>
      <c r="CT3" s="30"/>
      <c r="CU3" s="30"/>
      <c r="CV3" s="30"/>
      <c r="CW3" s="30"/>
      <c r="CX3" s="30"/>
      <c r="CY3" s="30"/>
      <c r="CZ3" s="30"/>
      <c r="DA3" s="30"/>
      <c r="DB3" s="30"/>
      <c r="DC3" s="30"/>
      <c r="DD3" s="30"/>
      <c r="DE3" s="30"/>
    </row>
    <row r="4" spans="1:109" ht="15.5" x14ac:dyDescent="0.35">
      <c r="A4" s="71"/>
      <c r="S4" s="26" t="s">
        <v>190</v>
      </c>
      <c r="T4" s="26" t="s">
        <v>147</v>
      </c>
      <c r="U4" s="26" t="s">
        <v>148</v>
      </c>
      <c r="V4" s="26" t="s">
        <v>149</v>
      </c>
      <c r="W4" s="26" t="s">
        <v>150</v>
      </c>
      <c r="X4" s="26" t="s">
        <v>151</v>
      </c>
      <c r="Y4" s="26" t="s">
        <v>152</v>
      </c>
      <c r="Z4" s="26" t="s">
        <v>153</v>
      </c>
      <c r="AA4" s="26" t="s">
        <v>154</v>
      </c>
      <c r="AB4" s="26" t="s">
        <v>155</v>
      </c>
      <c r="AC4" s="26" t="s">
        <v>156</v>
      </c>
      <c r="AD4" s="26" t="s">
        <v>157</v>
      </c>
      <c r="AE4" s="26" t="s">
        <v>158</v>
      </c>
      <c r="AF4" s="26" t="s">
        <v>159</v>
      </c>
      <c r="AG4" s="26" t="s">
        <v>160</v>
      </c>
      <c r="AH4" s="26" t="s">
        <v>90</v>
      </c>
      <c r="AI4" s="26"/>
      <c r="AJ4" s="26"/>
      <c r="AK4" s="26"/>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0"/>
      <c r="BV4" s="30"/>
      <c r="BW4" s="30"/>
      <c r="BX4" s="30"/>
      <c r="BY4" s="30"/>
      <c r="BZ4" s="30"/>
      <c r="CA4" s="30"/>
      <c r="CB4" s="30"/>
      <c r="CC4" s="30"/>
      <c r="CD4" s="30"/>
      <c r="CE4" s="30"/>
      <c r="CF4" s="30"/>
      <c r="CG4" s="30"/>
      <c r="CH4" s="30"/>
      <c r="CI4" s="30"/>
      <c r="CJ4" s="30"/>
      <c r="CK4" s="30"/>
      <c r="CL4" s="30"/>
      <c r="CM4" s="30"/>
      <c r="CN4" s="30"/>
      <c r="CO4" s="30"/>
      <c r="CP4" s="30"/>
      <c r="CQ4" s="30"/>
      <c r="CR4" s="30"/>
      <c r="CS4" s="30"/>
      <c r="CT4" s="30"/>
      <c r="CU4" s="30"/>
      <c r="CV4" s="30"/>
      <c r="CW4" s="30"/>
      <c r="CX4" s="30"/>
      <c r="CY4" s="30"/>
      <c r="CZ4" s="30"/>
      <c r="DA4" s="30"/>
      <c r="DB4" s="30"/>
      <c r="DC4" s="30"/>
      <c r="DD4" s="30"/>
      <c r="DE4" s="30"/>
    </row>
    <row r="5" spans="1:109" x14ac:dyDescent="0.35">
      <c r="A5" s="70"/>
      <c r="S5" s="30"/>
      <c r="AJ5" s="30"/>
      <c r="AK5" s="30"/>
      <c r="AL5" s="30"/>
      <c r="AM5" s="30"/>
      <c r="AN5" s="30"/>
      <c r="AO5" s="30"/>
      <c r="AP5" s="30"/>
      <c r="AQ5" s="30"/>
      <c r="AR5" s="30"/>
      <c r="AS5" s="30"/>
      <c r="AT5" s="30"/>
      <c r="AU5" s="30"/>
      <c r="AV5" s="30"/>
      <c r="AW5" s="30"/>
      <c r="AX5" s="30"/>
      <c r="AY5" s="30"/>
      <c r="AZ5" s="30"/>
      <c r="BA5" s="30"/>
      <c r="BB5" s="30"/>
      <c r="BC5" s="30"/>
      <c r="BD5" s="30"/>
      <c r="BE5" s="30"/>
      <c r="BF5" s="30"/>
      <c r="BG5" s="30"/>
      <c r="BH5" s="30"/>
      <c r="BI5" s="30"/>
      <c r="BJ5" s="30"/>
      <c r="BK5" s="30"/>
      <c r="BL5" s="30"/>
      <c r="BM5" s="30"/>
      <c r="BN5" s="30"/>
      <c r="BO5" s="30"/>
      <c r="BP5" s="30"/>
      <c r="BQ5" s="30"/>
      <c r="BR5" s="30"/>
      <c r="BS5" s="30"/>
      <c r="BT5" s="30"/>
      <c r="BU5" s="30"/>
      <c r="BV5" s="30"/>
      <c r="BW5" s="30"/>
      <c r="BX5" s="30"/>
      <c r="BY5" s="30"/>
      <c r="BZ5" s="30"/>
      <c r="CA5" s="30"/>
      <c r="CB5" s="30"/>
      <c r="CC5" s="30"/>
      <c r="CD5" s="30"/>
      <c r="CE5" s="30"/>
      <c r="CF5" s="30"/>
      <c r="CG5" s="30"/>
      <c r="CH5" s="30"/>
      <c r="CI5" s="30"/>
      <c r="CJ5" s="30"/>
      <c r="CK5" s="30"/>
      <c r="CL5" s="30"/>
      <c r="CM5" s="30"/>
      <c r="CN5" s="30"/>
      <c r="CO5" s="30"/>
      <c r="CP5" s="30"/>
      <c r="CQ5" s="30"/>
      <c r="CR5" s="30"/>
      <c r="CS5" s="30"/>
      <c r="CT5" s="30"/>
      <c r="CU5" s="30"/>
      <c r="CV5" s="30"/>
      <c r="CW5" s="30"/>
      <c r="CX5" s="30"/>
      <c r="CY5" s="30"/>
      <c r="CZ5" s="30"/>
      <c r="DA5" s="30"/>
      <c r="DB5" s="30"/>
      <c r="DC5" s="30"/>
      <c r="DD5" s="30"/>
      <c r="DE5" s="30"/>
    </row>
    <row r="6" spans="1:109" x14ac:dyDescent="0.35">
      <c r="S6" s="30"/>
      <c r="AJ6" s="30"/>
      <c r="AK6" s="30"/>
      <c r="AL6" s="30"/>
      <c r="AM6" s="30"/>
      <c r="AN6" s="30"/>
      <c r="AO6" s="30"/>
      <c r="AP6" s="30"/>
      <c r="AQ6" s="30"/>
      <c r="AR6" s="30"/>
      <c r="AS6" s="30"/>
      <c r="AT6" s="30"/>
      <c r="AU6" s="30"/>
      <c r="AV6" s="30"/>
      <c r="AW6" s="30"/>
      <c r="AX6" s="30"/>
      <c r="AY6" s="30"/>
      <c r="AZ6" s="30"/>
      <c r="BA6" s="30"/>
      <c r="BB6" s="30"/>
      <c r="BC6" s="30"/>
      <c r="BD6" s="30"/>
      <c r="BE6" s="30"/>
      <c r="BF6" s="30"/>
      <c r="BG6" s="30"/>
      <c r="BH6" s="30"/>
      <c r="BI6" s="30"/>
      <c r="BJ6" s="30"/>
      <c r="BK6" s="30"/>
      <c r="BL6" s="30"/>
      <c r="BM6" s="30"/>
      <c r="BN6" s="30"/>
      <c r="BO6" s="30"/>
      <c r="BP6" s="30"/>
      <c r="BQ6" s="30"/>
      <c r="BR6" s="30"/>
      <c r="BS6" s="30"/>
      <c r="BT6" s="30"/>
      <c r="BU6" s="30"/>
      <c r="BV6" s="30"/>
      <c r="BW6" s="30"/>
      <c r="BX6" s="30"/>
      <c r="BY6" s="30"/>
      <c r="BZ6" s="30"/>
      <c r="CA6" s="30"/>
      <c r="CB6" s="30"/>
      <c r="CC6" s="30"/>
      <c r="CD6" s="30"/>
      <c r="CE6" s="30"/>
      <c r="CF6" s="30"/>
      <c r="CG6" s="30"/>
      <c r="CH6" s="30"/>
      <c r="CI6" s="30"/>
      <c r="CJ6" s="30"/>
      <c r="CK6" s="30"/>
      <c r="CL6" s="30"/>
      <c r="CM6" s="30"/>
      <c r="CN6" s="30"/>
      <c r="CO6" s="30"/>
      <c r="CP6" s="30"/>
      <c r="CQ6" s="30"/>
      <c r="CR6" s="30"/>
      <c r="CS6" s="30"/>
      <c r="CT6" s="30"/>
      <c r="CU6" s="30"/>
      <c r="CV6" s="30"/>
      <c r="CW6" s="30"/>
      <c r="CX6" s="30"/>
      <c r="CY6" s="30"/>
      <c r="CZ6" s="30"/>
      <c r="DA6" s="30"/>
      <c r="DB6" s="30"/>
      <c r="DC6" s="30"/>
      <c r="DD6" s="30"/>
      <c r="DE6" s="30"/>
    </row>
    <row r="7" spans="1:109" x14ac:dyDescent="0.35">
      <c r="S7" s="30"/>
      <c r="AJ7" s="30"/>
      <c r="AK7" s="30"/>
      <c r="AL7" s="30"/>
      <c r="AM7" s="30"/>
      <c r="AN7" s="30"/>
      <c r="AO7" s="30"/>
      <c r="AP7" s="30"/>
      <c r="AQ7" s="30"/>
      <c r="AR7" s="30"/>
      <c r="AS7" s="30"/>
      <c r="AT7" s="30"/>
      <c r="AU7" s="30"/>
      <c r="AV7" s="30"/>
      <c r="AW7" s="30"/>
      <c r="AX7" s="30"/>
      <c r="AY7" s="30"/>
      <c r="AZ7" s="30"/>
      <c r="BA7" s="30"/>
      <c r="BB7" s="30"/>
      <c r="BC7" s="30"/>
      <c r="BD7" s="30"/>
      <c r="BE7" s="30"/>
      <c r="BF7" s="30"/>
      <c r="BG7" s="30"/>
      <c r="BH7" s="30"/>
      <c r="BI7" s="30"/>
      <c r="BJ7" s="30"/>
      <c r="BK7" s="30"/>
      <c r="BL7" s="30"/>
      <c r="BM7" s="30"/>
      <c r="BN7" s="30"/>
      <c r="BO7" s="30"/>
      <c r="BP7" s="30"/>
      <c r="BQ7" s="30"/>
      <c r="BR7" s="30"/>
      <c r="BS7" s="30"/>
      <c r="BT7" s="30"/>
      <c r="BU7" s="30"/>
      <c r="BV7" s="30"/>
      <c r="BW7" s="30"/>
      <c r="BX7" s="30"/>
      <c r="BY7" s="30"/>
      <c r="BZ7" s="30"/>
      <c r="CA7" s="30"/>
      <c r="CB7" s="30"/>
      <c r="CC7" s="30"/>
      <c r="CD7" s="30"/>
      <c r="CE7" s="30"/>
      <c r="CF7" s="30"/>
      <c r="CG7" s="30"/>
      <c r="CH7" s="30"/>
      <c r="CI7" s="30"/>
      <c r="CJ7" s="30"/>
      <c r="CK7" s="30"/>
      <c r="CL7" s="30"/>
      <c r="CM7" s="30"/>
      <c r="CN7" s="30"/>
      <c r="CO7" s="30"/>
      <c r="CP7" s="30"/>
      <c r="CQ7" s="30"/>
      <c r="CR7" s="30"/>
      <c r="CS7" s="30"/>
      <c r="CT7" s="30"/>
      <c r="CU7" s="30"/>
      <c r="CV7" s="30"/>
      <c r="CW7" s="30"/>
      <c r="CX7" s="30"/>
      <c r="CY7" s="30"/>
      <c r="CZ7" s="30"/>
      <c r="DA7" s="30"/>
      <c r="DB7" s="30"/>
      <c r="DC7" s="30"/>
      <c r="DD7" s="30"/>
      <c r="DE7" s="30"/>
    </row>
    <row r="8" spans="1:109" x14ac:dyDescent="0.35">
      <c r="AJ8" s="30"/>
      <c r="AK8" s="30"/>
      <c r="AL8" s="30"/>
      <c r="AM8" s="30"/>
      <c r="AN8" s="30"/>
      <c r="AO8" s="30"/>
      <c r="AP8" s="30"/>
      <c r="AQ8" s="30"/>
      <c r="AR8" s="30"/>
      <c r="AS8" s="30"/>
      <c r="AT8" s="30"/>
      <c r="AU8" s="30"/>
      <c r="AV8" s="30"/>
      <c r="AW8" s="30"/>
      <c r="AX8" s="30"/>
      <c r="AY8" s="30"/>
      <c r="AZ8" s="30"/>
      <c r="BA8" s="30"/>
      <c r="BB8" s="30"/>
      <c r="BC8" s="30"/>
      <c r="BD8" s="30"/>
      <c r="BE8" s="30"/>
      <c r="BF8" s="30"/>
      <c r="BG8" s="30"/>
      <c r="BH8" s="30"/>
      <c r="BI8" s="30"/>
      <c r="BJ8" s="30"/>
      <c r="BK8" s="30"/>
      <c r="BL8" s="30"/>
      <c r="BM8" s="30"/>
      <c r="BN8" s="30"/>
      <c r="BO8" s="30"/>
      <c r="BP8" s="30"/>
      <c r="BQ8" s="30"/>
      <c r="BR8" s="30"/>
      <c r="BS8" s="30"/>
      <c r="BT8" s="30"/>
      <c r="BU8" s="30"/>
      <c r="BV8" s="30"/>
      <c r="BW8" s="30"/>
      <c r="BX8" s="30"/>
      <c r="BY8" s="30"/>
      <c r="BZ8" s="30"/>
      <c r="CA8" s="30"/>
      <c r="CB8" s="30"/>
      <c r="CC8" s="30"/>
      <c r="CD8" s="30"/>
      <c r="CE8" s="30"/>
      <c r="CF8" s="30"/>
      <c r="CG8" s="30"/>
      <c r="CH8" s="30"/>
      <c r="CI8" s="30"/>
      <c r="CJ8" s="30"/>
      <c r="CK8" s="30"/>
      <c r="CL8" s="30"/>
      <c r="CM8" s="30"/>
      <c r="CN8" s="30"/>
      <c r="CO8" s="30"/>
      <c r="CP8" s="30"/>
      <c r="CQ8" s="30"/>
      <c r="CR8" s="30"/>
      <c r="CS8" s="30"/>
      <c r="CT8" s="30"/>
      <c r="CU8" s="30"/>
      <c r="CV8" s="30"/>
      <c r="CW8" s="30"/>
      <c r="CX8" s="30"/>
      <c r="CY8" s="30"/>
      <c r="CZ8" s="30"/>
      <c r="DA8" s="30"/>
      <c r="DB8" s="30"/>
      <c r="DC8" s="30"/>
      <c r="DD8" s="30"/>
      <c r="DE8" s="30"/>
    </row>
    <row r="9" spans="1:109" x14ac:dyDescent="0.35">
      <c r="AJ9" s="30"/>
      <c r="AK9" s="30"/>
      <c r="AL9" s="30"/>
      <c r="AM9" s="30"/>
      <c r="AN9" s="30"/>
      <c r="AO9" s="30"/>
      <c r="AP9" s="30"/>
      <c r="AQ9" s="30"/>
      <c r="AR9" s="30"/>
      <c r="AS9" s="30"/>
      <c r="AT9" s="30"/>
      <c r="AU9" s="30"/>
      <c r="AV9" s="30"/>
      <c r="AW9" s="30"/>
      <c r="AX9" s="30"/>
      <c r="AY9" s="30"/>
      <c r="AZ9" s="30"/>
      <c r="BA9" s="30"/>
      <c r="BB9" s="30"/>
      <c r="BC9" s="30"/>
      <c r="BD9" s="30"/>
      <c r="BE9" s="30"/>
      <c r="BF9" s="30"/>
      <c r="BG9" s="30"/>
      <c r="BH9" s="30"/>
      <c r="BI9" s="30"/>
      <c r="BJ9" s="30"/>
      <c r="BK9" s="30"/>
      <c r="BL9" s="30"/>
      <c r="BM9" s="30"/>
      <c r="BN9" s="30"/>
      <c r="BO9" s="30"/>
      <c r="BP9" s="30"/>
      <c r="BQ9" s="30"/>
      <c r="BR9" s="30"/>
      <c r="BS9" s="30"/>
      <c r="BT9" s="30"/>
      <c r="BU9" s="30"/>
      <c r="BV9" s="30"/>
      <c r="BW9" s="30"/>
      <c r="BX9" s="30"/>
      <c r="BY9" s="30"/>
      <c r="BZ9" s="30"/>
      <c r="CA9" s="30"/>
      <c r="CB9" s="30"/>
      <c r="CC9" s="30"/>
      <c r="CD9" s="30"/>
      <c r="CE9" s="30"/>
      <c r="CF9" s="30"/>
      <c r="CG9" s="30"/>
      <c r="CH9" s="30"/>
      <c r="CI9" s="30"/>
      <c r="CJ9" s="30"/>
      <c r="CK9" s="30"/>
      <c r="CL9" s="30"/>
      <c r="CM9" s="30"/>
      <c r="CN9" s="30"/>
      <c r="CO9" s="30"/>
      <c r="CP9" s="30"/>
      <c r="CQ9" s="30"/>
      <c r="CR9" s="30"/>
      <c r="CS9" s="30"/>
      <c r="CT9" s="30"/>
      <c r="CU9" s="30"/>
      <c r="CV9" s="30"/>
      <c r="CW9" s="30"/>
      <c r="CX9" s="30"/>
      <c r="CY9" s="30"/>
      <c r="CZ9" s="30"/>
      <c r="DA9" s="30"/>
      <c r="DB9" s="30"/>
      <c r="DC9" s="30"/>
      <c r="DD9" s="30"/>
      <c r="DE9" s="30"/>
    </row>
    <row r="10" spans="1:109" x14ac:dyDescent="0.35">
      <c r="AJ10" s="30"/>
      <c r="AK10" s="30"/>
      <c r="AL10" s="30"/>
      <c r="AM10" s="30"/>
      <c r="AN10" s="30"/>
      <c r="AO10" s="30"/>
      <c r="AP10" s="30"/>
      <c r="AQ10" s="30"/>
      <c r="AR10" s="30"/>
      <c r="AS10" s="30"/>
      <c r="AT10" s="30"/>
      <c r="AU10" s="30"/>
      <c r="AV10" s="30"/>
      <c r="AW10" s="30"/>
      <c r="AX10" s="30"/>
      <c r="AY10" s="30"/>
      <c r="AZ10" s="30"/>
      <c r="BA10" s="30"/>
      <c r="BB10" s="30"/>
      <c r="BC10" s="30"/>
      <c r="BD10" s="30"/>
      <c r="BE10" s="30"/>
      <c r="BF10" s="30"/>
      <c r="BG10" s="30"/>
      <c r="BH10" s="30"/>
      <c r="BI10" s="30"/>
      <c r="BJ10" s="30"/>
      <c r="BK10" s="30"/>
      <c r="BL10" s="30"/>
      <c r="BM10" s="30"/>
      <c r="BN10" s="30"/>
      <c r="BO10" s="30"/>
      <c r="BP10" s="30"/>
      <c r="BQ10" s="30"/>
      <c r="BR10" s="30"/>
      <c r="BS10" s="30"/>
      <c r="BT10" s="30"/>
      <c r="BU10" s="30"/>
      <c r="BV10" s="30"/>
      <c r="BW10" s="30"/>
      <c r="BX10" s="30"/>
      <c r="BY10" s="30"/>
      <c r="BZ10" s="30"/>
      <c r="CA10" s="30"/>
      <c r="CB10" s="30"/>
      <c r="CC10" s="30"/>
      <c r="CD10" s="30"/>
      <c r="CE10" s="30"/>
      <c r="CF10" s="30"/>
      <c r="CG10" s="30"/>
      <c r="CH10" s="30"/>
      <c r="CI10" s="30"/>
      <c r="CJ10" s="30"/>
      <c r="CK10" s="30"/>
      <c r="CL10" s="30"/>
      <c r="CM10" s="30"/>
      <c r="CN10" s="30"/>
      <c r="CO10" s="30"/>
      <c r="CP10" s="30"/>
      <c r="CQ10" s="30"/>
      <c r="CR10" s="30"/>
      <c r="CS10" s="30"/>
      <c r="CT10" s="30"/>
      <c r="CU10" s="30"/>
      <c r="CV10" s="30"/>
      <c r="CW10" s="30"/>
      <c r="CX10" s="30"/>
      <c r="CY10" s="30"/>
      <c r="CZ10" s="30"/>
      <c r="DA10" s="30"/>
      <c r="DB10" s="30"/>
      <c r="DC10" s="30"/>
      <c r="DD10" s="30"/>
      <c r="DE10" s="30"/>
    </row>
    <row r="11" spans="1:109" x14ac:dyDescent="0.35">
      <c r="AJ11" s="30"/>
      <c r="AK11" s="30"/>
      <c r="AL11" s="30"/>
      <c r="AM11" s="30"/>
      <c r="AN11" s="30"/>
      <c r="AO11" s="30"/>
      <c r="AP11" s="30"/>
      <c r="AQ11" s="30"/>
      <c r="AR11" s="30"/>
      <c r="AS11" s="30"/>
      <c r="AT11" s="30"/>
      <c r="AU11" s="30"/>
      <c r="AV11" s="30"/>
      <c r="AW11" s="30"/>
      <c r="AX11" s="30"/>
      <c r="AY11" s="30"/>
      <c r="AZ11" s="30"/>
      <c r="BA11" s="30"/>
      <c r="BB11" s="30"/>
      <c r="BC11" s="30"/>
      <c r="BD11" s="30"/>
      <c r="BE11" s="30"/>
      <c r="BF11" s="30"/>
      <c r="BG11" s="30"/>
      <c r="BH11" s="30"/>
      <c r="BI11" s="30"/>
      <c r="BJ11" s="30"/>
      <c r="BK11" s="30"/>
      <c r="BL11" s="30"/>
      <c r="BM11" s="30"/>
      <c r="BN11" s="30"/>
      <c r="BO11" s="30"/>
      <c r="BP11" s="30"/>
      <c r="BQ11" s="30"/>
      <c r="BR11" s="30"/>
      <c r="BS11" s="30"/>
      <c r="BT11" s="30"/>
      <c r="BU11" s="30"/>
      <c r="BV11" s="30"/>
      <c r="BW11" s="30"/>
      <c r="BX11" s="30"/>
      <c r="BY11" s="30"/>
      <c r="BZ11" s="30"/>
      <c r="CA11" s="30"/>
      <c r="CB11" s="30"/>
      <c r="CC11" s="30"/>
      <c r="CD11" s="30"/>
      <c r="CE11" s="30"/>
      <c r="CF11" s="30"/>
      <c r="CG11" s="30"/>
      <c r="CH11" s="30"/>
      <c r="CI11" s="30"/>
      <c r="CJ11" s="30"/>
      <c r="CK11" s="30"/>
      <c r="CL11" s="30"/>
      <c r="CM11" s="30"/>
      <c r="CN11" s="30"/>
      <c r="CO11" s="30"/>
      <c r="CP11" s="30"/>
      <c r="CQ11" s="30"/>
      <c r="CR11" s="30"/>
      <c r="CS11" s="30"/>
      <c r="CT11" s="30"/>
      <c r="CU11" s="30"/>
      <c r="CV11" s="30"/>
      <c r="CW11" s="30"/>
      <c r="CX11" s="30"/>
      <c r="CY11" s="30"/>
      <c r="CZ11" s="30"/>
      <c r="DA11" s="30"/>
      <c r="DB11" s="30"/>
      <c r="DC11" s="30"/>
      <c r="DD11" s="30"/>
      <c r="DE11" s="30"/>
    </row>
    <row r="12" spans="1:109" x14ac:dyDescent="0.35">
      <c r="AJ12" s="30"/>
      <c r="AK12" s="30"/>
      <c r="AL12" s="30"/>
      <c r="AM12" s="30"/>
      <c r="AN12" s="30"/>
      <c r="AO12" s="30"/>
      <c r="AP12" s="30"/>
      <c r="AQ12" s="30"/>
      <c r="AR12" s="30"/>
      <c r="AS12" s="30"/>
      <c r="AT12" s="30"/>
      <c r="AU12" s="30"/>
      <c r="AV12" s="30"/>
      <c r="AW12" s="30"/>
      <c r="AX12" s="30"/>
      <c r="AY12" s="30"/>
      <c r="AZ12" s="30"/>
      <c r="BA12" s="30"/>
      <c r="BB12" s="30"/>
      <c r="BC12" s="30"/>
      <c r="BD12" s="30"/>
      <c r="BE12" s="30"/>
      <c r="BF12" s="30"/>
      <c r="BG12" s="30"/>
      <c r="BH12" s="30"/>
      <c r="BI12" s="30"/>
      <c r="BJ12" s="30"/>
      <c r="BK12" s="30"/>
      <c r="BL12" s="30"/>
      <c r="BM12" s="30"/>
      <c r="BN12" s="30"/>
      <c r="BO12" s="30"/>
      <c r="BP12" s="30"/>
      <c r="BQ12" s="30"/>
      <c r="BR12" s="30"/>
      <c r="BS12" s="30"/>
      <c r="BT12" s="30"/>
      <c r="BU12" s="30"/>
      <c r="BV12" s="30"/>
      <c r="BW12" s="30"/>
      <c r="BX12" s="30"/>
      <c r="BY12" s="30"/>
      <c r="BZ12" s="30"/>
      <c r="CA12" s="30"/>
      <c r="CB12" s="30"/>
      <c r="CC12" s="30"/>
      <c r="CD12" s="30"/>
      <c r="CE12" s="30"/>
      <c r="CF12" s="30"/>
      <c r="CG12" s="30"/>
      <c r="CH12" s="30"/>
      <c r="CI12" s="30"/>
      <c r="CJ12" s="30"/>
      <c r="CK12" s="30"/>
      <c r="CL12" s="30"/>
      <c r="CM12" s="30"/>
      <c r="CN12" s="30"/>
      <c r="CO12" s="30"/>
      <c r="CP12" s="30"/>
      <c r="CQ12" s="30"/>
      <c r="CR12" s="30"/>
      <c r="CS12" s="30"/>
      <c r="CT12" s="30"/>
      <c r="CU12" s="30"/>
      <c r="CV12" s="30"/>
      <c r="CW12" s="30"/>
      <c r="CX12" s="30"/>
      <c r="CY12" s="30"/>
      <c r="CZ12" s="30"/>
      <c r="DA12" s="30"/>
      <c r="DB12" s="30"/>
      <c r="DC12" s="30"/>
      <c r="DD12" s="30"/>
      <c r="DE12" s="30"/>
    </row>
    <row r="13" spans="1:109" x14ac:dyDescent="0.35">
      <c r="AJ13" s="30"/>
      <c r="AK13" s="30"/>
      <c r="AL13" s="30"/>
      <c r="AM13" s="30"/>
      <c r="AN13" s="30"/>
      <c r="AO13" s="30"/>
      <c r="AP13" s="30"/>
      <c r="AQ13" s="30"/>
      <c r="AR13" s="30"/>
      <c r="AS13" s="30"/>
      <c r="AT13" s="30"/>
      <c r="AU13" s="30"/>
      <c r="AV13" s="30"/>
      <c r="AW13" s="30"/>
      <c r="AX13" s="30"/>
      <c r="AY13" s="30"/>
      <c r="AZ13" s="30"/>
      <c r="BA13" s="30"/>
      <c r="BB13" s="30"/>
      <c r="BC13" s="30"/>
      <c r="BD13" s="30"/>
      <c r="BE13" s="30"/>
      <c r="BF13" s="30"/>
      <c r="BG13" s="30"/>
      <c r="BH13" s="30"/>
      <c r="BI13" s="30"/>
      <c r="BJ13" s="30"/>
      <c r="BK13" s="30"/>
      <c r="BL13" s="30"/>
      <c r="BM13" s="30"/>
      <c r="BN13" s="30"/>
      <c r="BO13" s="30"/>
      <c r="BP13" s="30"/>
      <c r="BQ13" s="30"/>
      <c r="BR13" s="30"/>
      <c r="BS13" s="30"/>
      <c r="BT13" s="30"/>
      <c r="BU13" s="30"/>
      <c r="BV13" s="30"/>
      <c r="BW13" s="30"/>
      <c r="BX13" s="30"/>
      <c r="BY13" s="30"/>
      <c r="BZ13" s="30"/>
      <c r="CA13" s="30"/>
      <c r="CB13" s="30"/>
      <c r="CC13" s="30"/>
      <c r="CD13" s="30"/>
      <c r="CE13" s="30"/>
      <c r="CF13" s="30"/>
      <c r="CG13" s="30"/>
      <c r="CH13" s="30"/>
      <c r="CI13" s="30"/>
      <c r="CJ13" s="30"/>
      <c r="CK13" s="30"/>
      <c r="CL13" s="30"/>
      <c r="CM13" s="30"/>
      <c r="CN13" s="30"/>
      <c r="CO13" s="30"/>
      <c r="CP13" s="30"/>
      <c r="CQ13" s="30"/>
      <c r="CR13" s="30"/>
      <c r="CS13" s="30"/>
      <c r="CT13" s="30"/>
      <c r="CU13" s="30"/>
      <c r="CV13" s="30"/>
      <c r="CW13" s="30"/>
      <c r="CX13" s="30"/>
      <c r="CY13" s="30"/>
      <c r="CZ13" s="30"/>
      <c r="DA13" s="30"/>
      <c r="DB13" s="30"/>
      <c r="DC13" s="30"/>
      <c r="DD13" s="30"/>
      <c r="DE13" s="30"/>
    </row>
    <row r="14" spans="1:109" x14ac:dyDescent="0.35">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0"/>
      <c r="BV14" s="30"/>
      <c r="BW14" s="30"/>
      <c r="BX14" s="30"/>
      <c r="BY14" s="30"/>
      <c r="BZ14" s="30"/>
      <c r="CA14" s="30"/>
      <c r="CB14" s="30"/>
      <c r="CC14" s="30"/>
      <c r="CD14" s="30"/>
      <c r="CE14" s="30"/>
      <c r="CF14" s="30"/>
      <c r="CG14" s="30"/>
      <c r="CH14" s="30"/>
      <c r="CI14" s="30"/>
      <c r="CJ14" s="30"/>
      <c r="CK14" s="30"/>
      <c r="CL14" s="30"/>
      <c r="CM14" s="30"/>
      <c r="CN14" s="30"/>
      <c r="CO14" s="30"/>
      <c r="CP14" s="30"/>
      <c r="CQ14" s="30"/>
      <c r="CR14" s="30"/>
      <c r="CS14" s="30"/>
      <c r="CT14" s="30"/>
      <c r="CU14" s="30"/>
      <c r="CV14" s="30"/>
      <c r="CW14" s="30"/>
      <c r="CX14" s="30"/>
      <c r="CY14" s="30"/>
      <c r="CZ14" s="30"/>
      <c r="DA14" s="30"/>
      <c r="DB14" s="30"/>
      <c r="DC14" s="30"/>
      <c r="DD14" s="30"/>
      <c r="DE14" s="30"/>
    </row>
    <row r="15" spans="1:109" x14ac:dyDescent="0.35">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0"/>
      <c r="BV15" s="30"/>
      <c r="BW15" s="30"/>
      <c r="BX15" s="30"/>
      <c r="BY15" s="30"/>
      <c r="BZ15" s="30"/>
      <c r="CA15" s="30"/>
      <c r="CB15" s="30"/>
      <c r="CC15" s="30"/>
      <c r="CD15" s="30"/>
      <c r="CE15" s="30"/>
      <c r="CF15" s="30"/>
      <c r="CG15" s="30"/>
      <c r="CH15" s="30"/>
      <c r="CI15" s="30"/>
      <c r="CJ15" s="30"/>
      <c r="CK15" s="30"/>
      <c r="CL15" s="30"/>
      <c r="CM15" s="30"/>
      <c r="CN15" s="30"/>
      <c r="CO15" s="30"/>
      <c r="CP15" s="30"/>
      <c r="CQ15" s="30"/>
      <c r="CR15" s="30"/>
      <c r="CS15" s="30"/>
      <c r="CT15" s="30"/>
      <c r="CU15" s="30"/>
      <c r="CV15" s="30"/>
      <c r="CW15" s="30"/>
      <c r="CX15" s="30"/>
      <c r="CY15" s="30"/>
      <c r="CZ15" s="30"/>
      <c r="DA15" s="30"/>
      <c r="DB15" s="30"/>
      <c r="DC15" s="30"/>
      <c r="DD15" s="30"/>
      <c r="DE15" s="30"/>
    </row>
    <row r="16" spans="1:109" x14ac:dyDescent="0.35">
      <c r="AJ16" s="30"/>
      <c r="AK16" s="30"/>
      <c r="AL16" s="30"/>
      <c r="AM16" s="30"/>
      <c r="AN16" s="30"/>
      <c r="AO16" s="30"/>
      <c r="AP16" s="30"/>
      <c r="AQ16" s="30"/>
      <c r="AR16" s="30"/>
      <c r="AS16" s="30"/>
      <c r="AT16" s="30"/>
      <c r="AU16" s="30"/>
      <c r="AV16" s="30"/>
      <c r="AW16" s="30"/>
      <c r="AX16" s="30"/>
      <c r="AY16" s="30"/>
      <c r="AZ16" s="30"/>
      <c r="BA16" s="30"/>
      <c r="BB16" s="30"/>
      <c r="BC16" s="30"/>
      <c r="BD16" s="30"/>
      <c r="BE16" s="30"/>
      <c r="BF16" s="30"/>
      <c r="BG16" s="30"/>
      <c r="BH16" s="30"/>
      <c r="BI16" s="30"/>
      <c r="BJ16" s="30"/>
      <c r="BK16" s="30"/>
      <c r="BL16" s="30"/>
      <c r="BM16" s="30"/>
      <c r="BN16" s="30"/>
      <c r="BO16" s="30"/>
      <c r="BP16" s="30"/>
      <c r="BQ16" s="30"/>
      <c r="BR16" s="30"/>
      <c r="BS16" s="30"/>
      <c r="BT16" s="30"/>
      <c r="BU16" s="30"/>
      <c r="BV16" s="30"/>
      <c r="BW16" s="30"/>
      <c r="BX16" s="30"/>
      <c r="BY16" s="30"/>
      <c r="BZ16" s="30"/>
      <c r="CA16" s="30"/>
      <c r="CB16" s="30"/>
      <c r="CC16" s="30"/>
      <c r="CD16" s="30"/>
      <c r="CE16" s="30"/>
      <c r="CF16" s="30"/>
      <c r="CG16" s="30"/>
      <c r="CH16" s="30"/>
      <c r="CI16" s="30"/>
      <c r="CJ16" s="30"/>
      <c r="CK16" s="30"/>
      <c r="CL16" s="30"/>
      <c r="CM16" s="30"/>
      <c r="CN16" s="30"/>
      <c r="CO16" s="30"/>
      <c r="CP16" s="30"/>
      <c r="CQ16" s="30"/>
      <c r="CR16" s="30"/>
      <c r="CS16" s="30"/>
      <c r="CT16" s="30"/>
      <c r="CU16" s="30"/>
      <c r="CV16" s="30"/>
      <c r="CW16" s="30"/>
      <c r="CX16" s="30"/>
      <c r="CY16" s="30"/>
      <c r="CZ16" s="30"/>
      <c r="DA16" s="30"/>
      <c r="DB16" s="30"/>
      <c r="DC16" s="30"/>
      <c r="DD16" s="30"/>
      <c r="DE16" s="30"/>
    </row>
    <row r="17" spans="1:109" x14ac:dyDescent="0.35">
      <c r="AJ17" s="30"/>
      <c r="AK17" s="30"/>
      <c r="AL17" s="30"/>
      <c r="AM17" s="30"/>
      <c r="AN17" s="30"/>
      <c r="AO17" s="30"/>
      <c r="AP17" s="30"/>
      <c r="AQ17" s="30"/>
      <c r="AR17" s="30"/>
      <c r="AS17" s="30"/>
      <c r="AT17" s="30"/>
      <c r="AU17" s="30"/>
      <c r="AV17" s="30"/>
      <c r="AW17" s="30"/>
      <c r="AX17" s="30"/>
      <c r="AY17" s="30"/>
      <c r="AZ17" s="30"/>
      <c r="BA17" s="30"/>
      <c r="BB17" s="30"/>
      <c r="BC17" s="30"/>
      <c r="BD17" s="30"/>
      <c r="BE17" s="30"/>
      <c r="BF17" s="30"/>
      <c r="BG17" s="30"/>
      <c r="BH17" s="30"/>
      <c r="BI17" s="30"/>
      <c r="BJ17" s="30"/>
      <c r="BK17" s="30"/>
      <c r="BL17" s="30"/>
      <c r="BM17" s="30"/>
      <c r="BN17" s="30"/>
      <c r="BO17" s="30"/>
      <c r="BP17" s="30"/>
      <c r="BQ17" s="30"/>
      <c r="BR17" s="30"/>
      <c r="BS17" s="30"/>
      <c r="BT17" s="30"/>
      <c r="BU17" s="30"/>
      <c r="BV17" s="30"/>
      <c r="BW17" s="30"/>
      <c r="BX17" s="30"/>
      <c r="BY17" s="30"/>
      <c r="BZ17" s="30"/>
      <c r="CA17" s="30"/>
      <c r="CB17" s="30"/>
      <c r="CC17" s="30"/>
      <c r="CD17" s="30"/>
      <c r="CE17" s="30"/>
      <c r="CF17" s="30"/>
      <c r="CG17" s="30"/>
      <c r="CH17" s="30"/>
      <c r="CI17" s="30"/>
      <c r="CJ17" s="30"/>
      <c r="CK17" s="30"/>
      <c r="CL17" s="30"/>
      <c r="CM17" s="30"/>
      <c r="CN17" s="30"/>
      <c r="CO17" s="30"/>
      <c r="CP17" s="30"/>
      <c r="CQ17" s="30"/>
      <c r="CR17" s="30"/>
      <c r="CS17" s="30"/>
      <c r="CT17" s="30"/>
      <c r="CU17" s="30"/>
      <c r="CV17" s="30"/>
      <c r="CW17" s="30"/>
      <c r="CX17" s="30"/>
      <c r="CY17" s="30"/>
      <c r="CZ17" s="30"/>
      <c r="DA17" s="30"/>
      <c r="DB17" s="30"/>
      <c r="DC17" s="30"/>
      <c r="DD17" s="30"/>
      <c r="DE17" s="30"/>
    </row>
    <row r="18" spans="1:109" x14ac:dyDescent="0.35">
      <c r="AJ18" s="30"/>
      <c r="AK18" s="30"/>
      <c r="AL18" s="30"/>
      <c r="AM18" s="30"/>
      <c r="AN18" s="30"/>
      <c r="AO18" s="30"/>
      <c r="AP18" s="30"/>
      <c r="AQ18" s="30"/>
      <c r="AR18" s="30"/>
      <c r="AS18" s="30"/>
      <c r="AT18" s="30"/>
      <c r="AU18" s="30"/>
      <c r="AV18" s="30"/>
      <c r="AW18" s="30"/>
      <c r="AX18" s="30"/>
      <c r="AY18" s="30"/>
      <c r="AZ18" s="30"/>
      <c r="BA18" s="30"/>
      <c r="BB18" s="30"/>
      <c r="BC18" s="30"/>
      <c r="BD18" s="30"/>
      <c r="BE18" s="30"/>
      <c r="BF18" s="30"/>
      <c r="BG18" s="30"/>
      <c r="BH18" s="30"/>
      <c r="BI18" s="30"/>
      <c r="BJ18" s="30"/>
      <c r="BK18" s="30"/>
      <c r="BL18" s="30"/>
      <c r="BM18" s="30"/>
      <c r="BN18" s="30"/>
      <c r="BO18" s="30"/>
      <c r="BP18" s="30"/>
      <c r="BQ18" s="30"/>
      <c r="BR18" s="30"/>
      <c r="BS18" s="30"/>
      <c r="BT18" s="30"/>
      <c r="BU18" s="30"/>
      <c r="BV18" s="30"/>
      <c r="BW18" s="30"/>
      <c r="BX18" s="30"/>
      <c r="BY18" s="30"/>
      <c r="BZ18" s="30"/>
      <c r="CA18" s="30"/>
      <c r="CB18" s="30"/>
      <c r="CC18" s="30"/>
      <c r="CD18" s="30"/>
      <c r="CE18" s="30"/>
      <c r="CF18" s="30"/>
      <c r="CG18" s="30"/>
      <c r="CH18" s="30"/>
      <c r="CI18" s="30"/>
      <c r="CJ18" s="30"/>
      <c r="CK18" s="30"/>
      <c r="CL18" s="30"/>
      <c r="CM18" s="30"/>
      <c r="CN18" s="30"/>
      <c r="CO18" s="30"/>
      <c r="CP18" s="30"/>
      <c r="CQ18" s="30"/>
      <c r="CR18" s="30"/>
      <c r="CS18" s="30"/>
      <c r="CT18" s="30"/>
      <c r="CU18" s="30"/>
      <c r="CV18" s="30"/>
      <c r="CW18" s="30"/>
      <c r="CX18" s="30"/>
      <c r="CY18" s="30"/>
      <c r="CZ18" s="30"/>
      <c r="DA18" s="30"/>
      <c r="DB18" s="30"/>
      <c r="DC18" s="30"/>
      <c r="DD18" s="30"/>
      <c r="DE18" s="30"/>
    </row>
    <row r="19" spans="1:109" x14ac:dyDescent="0.35">
      <c r="AJ19" s="30"/>
      <c r="AK19" s="30"/>
      <c r="AL19" s="30"/>
      <c r="AM19" s="30"/>
      <c r="AN19" s="30"/>
      <c r="AO19" s="30"/>
      <c r="AP19" s="30"/>
      <c r="AQ19" s="30"/>
      <c r="AR19" s="30"/>
      <c r="AS19" s="30"/>
      <c r="AT19" s="30"/>
      <c r="AU19" s="30"/>
      <c r="AV19" s="30"/>
      <c r="AW19" s="30"/>
      <c r="AX19" s="30"/>
      <c r="AY19" s="30"/>
      <c r="AZ19" s="30"/>
      <c r="BA19" s="30"/>
      <c r="BB19" s="30"/>
      <c r="BC19" s="30"/>
      <c r="BD19" s="30"/>
      <c r="BE19" s="30"/>
      <c r="BF19" s="30"/>
      <c r="BG19" s="30"/>
      <c r="BH19" s="30"/>
      <c r="BI19" s="30"/>
      <c r="BJ19" s="30"/>
      <c r="BK19" s="30"/>
      <c r="BL19" s="30"/>
      <c r="BM19" s="30"/>
      <c r="BN19" s="30"/>
      <c r="BO19" s="30"/>
      <c r="BP19" s="30"/>
      <c r="BQ19" s="30"/>
      <c r="BR19" s="30"/>
      <c r="BS19" s="30"/>
      <c r="BT19" s="30"/>
      <c r="BU19" s="30"/>
      <c r="BV19" s="30"/>
      <c r="BW19" s="30"/>
      <c r="BX19" s="30"/>
      <c r="BY19" s="30"/>
      <c r="BZ19" s="30"/>
      <c r="CA19" s="30"/>
      <c r="CB19" s="30"/>
      <c r="CC19" s="30"/>
      <c r="CD19" s="30"/>
      <c r="CE19" s="30"/>
      <c r="CF19" s="30"/>
      <c r="CG19" s="30"/>
      <c r="CH19" s="30"/>
      <c r="CI19" s="30"/>
      <c r="CJ19" s="30"/>
      <c r="CK19" s="30"/>
      <c r="CL19" s="30"/>
      <c r="CM19" s="30"/>
      <c r="CN19" s="30"/>
      <c r="CO19" s="30"/>
      <c r="CP19" s="30"/>
      <c r="CQ19" s="30"/>
      <c r="CR19" s="30"/>
      <c r="CS19" s="30"/>
      <c r="CT19" s="30"/>
      <c r="CU19" s="30"/>
      <c r="CV19" s="30"/>
      <c r="CW19" s="30"/>
      <c r="CX19" s="30"/>
      <c r="CY19" s="30"/>
      <c r="CZ19" s="30"/>
      <c r="DA19" s="30"/>
      <c r="DB19" s="30"/>
      <c r="DC19" s="30"/>
      <c r="DD19" s="30"/>
      <c r="DE19" s="30"/>
    </row>
    <row r="20" spans="1:109" x14ac:dyDescent="0.35">
      <c r="AJ20" s="30"/>
      <c r="AK20" s="30"/>
      <c r="AL20" s="30"/>
      <c r="AM20" s="30"/>
      <c r="AN20" s="30"/>
      <c r="AO20" s="30"/>
      <c r="AP20" s="30"/>
      <c r="AQ20" s="30"/>
      <c r="AR20" s="30"/>
      <c r="AS20" s="30"/>
      <c r="AT20" s="30"/>
      <c r="AU20" s="30"/>
      <c r="AV20" s="30"/>
      <c r="AW20" s="30"/>
      <c r="AX20" s="30"/>
      <c r="AY20" s="30"/>
      <c r="AZ20" s="30"/>
      <c r="BA20" s="30"/>
      <c r="BB20" s="30"/>
      <c r="BC20" s="30"/>
      <c r="BD20" s="30"/>
      <c r="BE20" s="30"/>
      <c r="BF20" s="30"/>
      <c r="BG20" s="30"/>
      <c r="BH20" s="30"/>
      <c r="BI20" s="30"/>
      <c r="BJ20" s="30"/>
      <c r="BK20" s="30"/>
      <c r="BL20" s="30"/>
      <c r="BM20" s="30"/>
      <c r="BN20" s="30"/>
      <c r="BO20" s="30"/>
      <c r="BP20" s="30"/>
      <c r="BQ20" s="30"/>
      <c r="BR20" s="30"/>
      <c r="BS20" s="30"/>
      <c r="BT20" s="30"/>
      <c r="BU20" s="30"/>
      <c r="BV20" s="30"/>
      <c r="BW20" s="30"/>
      <c r="BX20" s="30"/>
      <c r="BY20" s="30"/>
      <c r="BZ20" s="30"/>
      <c r="CA20" s="30"/>
      <c r="CB20" s="30"/>
      <c r="CC20" s="30"/>
      <c r="CD20" s="30"/>
      <c r="CE20" s="30"/>
      <c r="CF20" s="30"/>
      <c r="CG20" s="30"/>
      <c r="CH20" s="30"/>
      <c r="CI20" s="30"/>
      <c r="CJ20" s="30"/>
      <c r="CK20" s="30"/>
      <c r="CL20" s="30"/>
      <c r="CM20" s="30"/>
      <c r="CN20" s="30"/>
      <c r="CO20" s="30"/>
      <c r="CP20" s="30"/>
      <c r="CQ20" s="30"/>
      <c r="CR20" s="30"/>
      <c r="CS20" s="30"/>
      <c r="CT20" s="30"/>
      <c r="CU20" s="30"/>
      <c r="CV20" s="30"/>
      <c r="CW20" s="30"/>
      <c r="CX20" s="30"/>
      <c r="CY20" s="30"/>
      <c r="CZ20" s="30"/>
      <c r="DA20" s="30"/>
      <c r="DB20" s="30"/>
      <c r="DC20" s="30"/>
      <c r="DD20" s="30"/>
      <c r="DE20" s="30"/>
    </row>
    <row r="21" spans="1:109" x14ac:dyDescent="0.35">
      <c r="AJ21" s="30"/>
      <c r="AK21" s="30"/>
      <c r="AL21" s="30"/>
      <c r="AM21" s="30"/>
      <c r="AN21" s="30"/>
      <c r="AO21" s="30"/>
      <c r="AP21" s="30"/>
      <c r="AQ21" s="30"/>
      <c r="AR21" s="30"/>
      <c r="AS21" s="30"/>
      <c r="AT21" s="30"/>
      <c r="AU21" s="30"/>
      <c r="AV21" s="30"/>
      <c r="AW21" s="30"/>
      <c r="AX21" s="30"/>
      <c r="AY21" s="30"/>
      <c r="AZ21" s="30"/>
      <c r="BA21" s="30"/>
      <c r="BB21" s="30"/>
      <c r="BC21" s="30"/>
      <c r="BD21" s="30"/>
      <c r="BE21" s="30"/>
      <c r="BF21" s="30"/>
      <c r="BG21" s="30"/>
      <c r="BH21" s="30"/>
      <c r="BI21" s="30"/>
      <c r="BJ21" s="30"/>
      <c r="BK21" s="30"/>
      <c r="BL21" s="30"/>
      <c r="BM21" s="30"/>
      <c r="BN21" s="30"/>
      <c r="BO21" s="30"/>
      <c r="BP21" s="30"/>
      <c r="BQ21" s="30"/>
      <c r="BR21" s="30"/>
      <c r="BS21" s="30"/>
      <c r="BT21" s="30"/>
      <c r="BU21" s="30"/>
      <c r="BV21" s="30"/>
      <c r="BW21" s="30"/>
      <c r="BX21" s="30"/>
      <c r="BY21" s="30"/>
      <c r="BZ21" s="30"/>
      <c r="CA21" s="30"/>
      <c r="CB21" s="30"/>
      <c r="CC21" s="30"/>
      <c r="CD21" s="30"/>
      <c r="CE21" s="30"/>
      <c r="CF21" s="30"/>
      <c r="CG21" s="30"/>
      <c r="CH21" s="30"/>
      <c r="CI21" s="30"/>
      <c r="CJ21" s="30"/>
      <c r="CK21" s="30"/>
      <c r="CL21" s="30"/>
      <c r="CM21" s="30"/>
      <c r="CN21" s="30"/>
      <c r="CO21" s="30"/>
      <c r="CP21" s="30"/>
      <c r="CQ21" s="30"/>
      <c r="CR21" s="30"/>
      <c r="CS21" s="30"/>
      <c r="CT21" s="30"/>
      <c r="CU21" s="30"/>
      <c r="CV21" s="30"/>
      <c r="CW21" s="30"/>
      <c r="CX21" s="30"/>
      <c r="CY21" s="30"/>
      <c r="CZ21" s="30"/>
      <c r="DA21" s="30"/>
      <c r="DB21" s="30"/>
      <c r="DC21" s="30"/>
      <c r="DD21" s="30"/>
      <c r="DE21" s="30"/>
    </row>
    <row r="22" spans="1:109" x14ac:dyDescent="0.35">
      <c r="AJ22" s="30"/>
      <c r="AK22" s="30"/>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c r="BL22" s="30"/>
      <c r="BM22" s="30"/>
      <c r="BN22" s="30"/>
      <c r="BO22" s="30"/>
      <c r="BP22" s="30"/>
      <c r="BQ22" s="30"/>
      <c r="BR22" s="30"/>
      <c r="BS22" s="30"/>
      <c r="BT22" s="30"/>
      <c r="BU22" s="30"/>
      <c r="BV22" s="30"/>
      <c r="BW22" s="30"/>
      <c r="BX22" s="30"/>
      <c r="BY22" s="30"/>
      <c r="BZ22" s="30"/>
      <c r="CA22" s="30"/>
      <c r="CB22" s="30"/>
      <c r="CC22" s="30"/>
      <c r="CD22" s="30"/>
      <c r="CE22" s="30"/>
      <c r="CF22" s="30"/>
      <c r="CG22" s="30"/>
      <c r="CH22" s="30"/>
      <c r="CI22" s="30"/>
      <c r="CJ22" s="30"/>
      <c r="CK22" s="30"/>
      <c r="CL22" s="30"/>
      <c r="CM22" s="30"/>
      <c r="CN22" s="30"/>
      <c r="CO22" s="30"/>
      <c r="CP22" s="30"/>
      <c r="CQ22" s="30"/>
      <c r="CR22" s="30"/>
      <c r="CS22" s="30"/>
      <c r="CT22" s="30"/>
      <c r="CU22" s="30"/>
      <c r="CV22" s="30"/>
      <c r="CW22" s="30"/>
      <c r="CX22" s="30"/>
      <c r="CY22" s="30"/>
      <c r="CZ22" s="30"/>
      <c r="DA22" s="30"/>
      <c r="DB22" s="30"/>
      <c r="DC22" s="30"/>
      <c r="DD22" s="30"/>
      <c r="DE22" s="30"/>
    </row>
    <row r="23" spans="1:109" x14ac:dyDescent="0.35">
      <c r="AJ23" s="30"/>
      <c r="AK23" s="30"/>
      <c r="AL23" s="30"/>
      <c r="AM23" s="30"/>
      <c r="AN23" s="30"/>
      <c r="AO23" s="30"/>
      <c r="AP23" s="30"/>
      <c r="AQ23" s="30"/>
      <c r="AR23" s="30"/>
      <c r="AS23" s="30"/>
      <c r="AT23" s="30"/>
      <c r="AU23" s="30"/>
      <c r="AV23" s="30"/>
      <c r="AW23" s="30"/>
      <c r="AX23" s="30"/>
      <c r="AY23" s="30"/>
      <c r="AZ23" s="30"/>
      <c r="BA23" s="30"/>
      <c r="BB23" s="30"/>
      <c r="BC23" s="30"/>
      <c r="BD23" s="30"/>
      <c r="BE23" s="30"/>
      <c r="BF23" s="30"/>
      <c r="BG23" s="30"/>
      <c r="BH23" s="30"/>
      <c r="BI23" s="30"/>
      <c r="BJ23" s="30"/>
      <c r="BK23" s="30"/>
      <c r="BL23" s="30"/>
      <c r="BM23" s="30"/>
      <c r="BN23" s="30"/>
      <c r="BO23" s="30"/>
      <c r="BP23" s="30"/>
      <c r="BQ23" s="30"/>
      <c r="BR23" s="30"/>
      <c r="BS23" s="30"/>
      <c r="BT23" s="30"/>
      <c r="BU23" s="30"/>
      <c r="BV23" s="30"/>
      <c r="BW23" s="30"/>
      <c r="BX23" s="30"/>
      <c r="BY23" s="30"/>
      <c r="BZ23" s="30"/>
      <c r="CA23" s="30"/>
      <c r="CB23" s="30"/>
      <c r="CC23" s="30"/>
      <c r="CD23" s="30"/>
      <c r="CE23" s="30"/>
      <c r="CF23" s="30"/>
      <c r="CG23" s="30"/>
      <c r="CH23" s="30"/>
      <c r="CI23" s="30"/>
      <c r="CJ23" s="30"/>
      <c r="CK23" s="30"/>
      <c r="CL23" s="30"/>
      <c r="CM23" s="30"/>
      <c r="CN23" s="30"/>
      <c r="CO23" s="30"/>
      <c r="CP23" s="30"/>
      <c r="CQ23" s="30"/>
      <c r="CR23" s="30"/>
      <c r="CS23" s="30"/>
      <c r="CT23" s="30"/>
      <c r="CU23" s="30"/>
      <c r="CV23" s="30"/>
      <c r="CW23" s="30"/>
      <c r="CX23" s="30"/>
      <c r="CY23" s="30"/>
      <c r="CZ23" s="30"/>
      <c r="DA23" s="30"/>
      <c r="DB23" s="30"/>
      <c r="DC23" s="30"/>
      <c r="DD23" s="30"/>
      <c r="DE23" s="30"/>
    </row>
    <row r="24" spans="1:109" x14ac:dyDescent="0.35">
      <c r="AJ24" s="30"/>
      <c r="AK24" s="30"/>
      <c r="AL24" s="30"/>
      <c r="AM24" s="30"/>
      <c r="AN24" s="30"/>
      <c r="AO24" s="30"/>
      <c r="AP24" s="30"/>
      <c r="AQ24" s="30"/>
      <c r="AR24" s="30"/>
      <c r="AS24" s="30"/>
      <c r="AT24" s="30"/>
      <c r="AU24" s="30"/>
      <c r="AV24" s="30"/>
      <c r="AW24" s="30"/>
      <c r="AX24" s="30"/>
      <c r="AY24" s="30"/>
      <c r="AZ24" s="30"/>
      <c r="BA24" s="30"/>
      <c r="BB24" s="30"/>
      <c r="BC24" s="30"/>
      <c r="BD24" s="30"/>
      <c r="BE24" s="30"/>
      <c r="BF24" s="30"/>
      <c r="BG24" s="30"/>
      <c r="BH24" s="30"/>
      <c r="BI24" s="30"/>
      <c r="BJ24" s="30"/>
      <c r="BK24" s="30"/>
      <c r="BL24" s="30"/>
      <c r="BM24" s="30"/>
      <c r="BN24" s="30"/>
      <c r="BO24" s="30"/>
      <c r="BP24" s="30"/>
      <c r="BQ24" s="30"/>
      <c r="BR24" s="30"/>
      <c r="BS24" s="30"/>
      <c r="BT24" s="30"/>
      <c r="BU24" s="30"/>
      <c r="BV24" s="30"/>
      <c r="BW24" s="30"/>
      <c r="BX24" s="30"/>
      <c r="BY24" s="30"/>
      <c r="BZ24" s="30"/>
      <c r="CA24" s="30"/>
      <c r="CB24" s="30"/>
      <c r="CC24" s="30"/>
      <c r="CD24" s="30"/>
      <c r="CE24" s="30"/>
      <c r="CF24" s="30"/>
      <c r="CG24" s="30"/>
      <c r="CH24" s="30"/>
      <c r="CI24" s="30"/>
      <c r="CJ24" s="30"/>
      <c r="CK24" s="30"/>
      <c r="CL24" s="30"/>
      <c r="CM24" s="30"/>
      <c r="CN24" s="30"/>
      <c r="CO24" s="30"/>
      <c r="CP24" s="30"/>
      <c r="CQ24" s="30"/>
      <c r="CR24" s="30"/>
      <c r="CS24" s="30"/>
      <c r="CT24" s="30"/>
      <c r="CU24" s="30"/>
      <c r="CV24" s="30"/>
      <c r="CW24" s="30"/>
      <c r="CX24" s="30"/>
      <c r="CY24" s="30"/>
      <c r="CZ24" s="30"/>
      <c r="DA24" s="30"/>
      <c r="DB24" s="30"/>
      <c r="DC24" s="30"/>
      <c r="DD24" s="30"/>
      <c r="DE24" s="30"/>
    </row>
    <row r="25" spans="1:109" x14ac:dyDescent="0.35">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0"/>
      <c r="BV25" s="30"/>
      <c r="BW25" s="30"/>
      <c r="BX25" s="30"/>
      <c r="BY25" s="30"/>
      <c r="BZ25" s="30"/>
      <c r="CA25" s="30"/>
      <c r="CB25" s="30"/>
      <c r="CC25" s="30"/>
      <c r="CD25" s="30"/>
      <c r="CE25" s="30"/>
      <c r="CF25" s="30"/>
      <c r="CG25" s="30"/>
      <c r="CH25" s="30"/>
      <c r="CI25" s="30"/>
      <c r="CJ25" s="30"/>
      <c r="CK25" s="30"/>
      <c r="CL25" s="30"/>
      <c r="CM25" s="30"/>
      <c r="CN25" s="30"/>
      <c r="CO25" s="30"/>
      <c r="CP25" s="30"/>
      <c r="CQ25" s="30"/>
      <c r="CR25" s="30"/>
      <c r="CS25" s="30"/>
      <c r="CT25" s="30"/>
      <c r="CU25" s="30"/>
      <c r="CV25" s="30"/>
      <c r="CW25" s="30"/>
      <c r="CX25" s="30"/>
      <c r="CY25" s="30"/>
      <c r="CZ25" s="30"/>
      <c r="DA25" s="30"/>
      <c r="DB25" s="30"/>
      <c r="DC25" s="30"/>
      <c r="DD25" s="30"/>
      <c r="DE25" s="30"/>
    </row>
    <row r="26" spans="1:109" x14ac:dyDescent="0.35">
      <c r="A26" s="60"/>
      <c r="AJ26" s="30"/>
      <c r="AK26" s="30"/>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L26" s="30"/>
      <c r="BM26" s="30"/>
      <c r="BN26" s="30"/>
      <c r="BO26" s="30"/>
      <c r="BP26" s="30"/>
      <c r="BQ26" s="30"/>
      <c r="BR26" s="30"/>
      <c r="BS26" s="30"/>
      <c r="BT26" s="30"/>
      <c r="BU26" s="30"/>
      <c r="BV26" s="30"/>
      <c r="BW26" s="30"/>
      <c r="BX26" s="30"/>
      <c r="BY26" s="30"/>
      <c r="BZ26" s="30"/>
      <c r="CA26" s="30"/>
      <c r="CB26" s="30"/>
      <c r="CC26" s="30"/>
      <c r="CD26" s="30"/>
      <c r="CE26" s="30"/>
      <c r="CF26" s="30"/>
      <c r="CG26" s="30"/>
      <c r="CH26" s="30"/>
      <c r="CI26" s="30"/>
      <c r="CJ26" s="30"/>
      <c r="CK26" s="30"/>
      <c r="CL26" s="30"/>
      <c r="CM26" s="30"/>
      <c r="CN26" s="30"/>
      <c r="CO26" s="30"/>
      <c r="CP26" s="30"/>
      <c r="CQ26" s="30"/>
      <c r="CR26" s="30"/>
      <c r="CS26" s="30"/>
      <c r="CT26" s="30"/>
      <c r="CU26" s="30"/>
      <c r="CV26" s="30"/>
      <c r="CW26" s="30"/>
      <c r="CX26" s="30"/>
      <c r="CY26" s="30"/>
      <c r="CZ26" s="30"/>
      <c r="DA26" s="30"/>
      <c r="DB26" s="30"/>
      <c r="DC26" s="30"/>
      <c r="DD26" s="30"/>
      <c r="DE26" s="30"/>
    </row>
    <row r="27" spans="1:109" x14ac:dyDescent="0.35">
      <c r="A27" s="60"/>
      <c r="AJ27" s="30"/>
      <c r="AK27" s="30"/>
      <c r="AL27" s="30"/>
      <c r="AM27" s="30"/>
      <c r="AN27" s="30"/>
      <c r="AO27" s="30"/>
      <c r="AP27" s="30"/>
      <c r="AQ27" s="30"/>
      <c r="AR27" s="30"/>
      <c r="AS27" s="30"/>
      <c r="AT27" s="30"/>
      <c r="AU27" s="30"/>
      <c r="AV27" s="30"/>
      <c r="AW27" s="30"/>
      <c r="AX27" s="30"/>
      <c r="AY27" s="30"/>
      <c r="AZ27" s="30"/>
      <c r="BA27" s="30"/>
      <c r="BB27" s="30"/>
      <c r="BC27" s="30"/>
      <c r="BD27" s="30"/>
      <c r="BE27" s="30"/>
      <c r="BF27" s="30"/>
      <c r="BG27" s="30"/>
      <c r="BH27" s="30"/>
      <c r="BI27" s="30"/>
      <c r="BJ27" s="30"/>
      <c r="BK27" s="30"/>
      <c r="BL27" s="30"/>
      <c r="BM27" s="30"/>
      <c r="BN27" s="30"/>
      <c r="BO27" s="30"/>
      <c r="BP27" s="30"/>
      <c r="BQ27" s="30"/>
      <c r="BR27" s="30"/>
      <c r="BS27" s="30"/>
      <c r="BT27" s="30"/>
      <c r="BU27" s="30"/>
      <c r="BV27" s="30"/>
      <c r="BW27" s="30"/>
      <c r="BX27" s="30"/>
      <c r="BY27" s="30"/>
      <c r="BZ27" s="30"/>
      <c r="CA27" s="30"/>
      <c r="CB27" s="30"/>
      <c r="CC27" s="30"/>
      <c r="CD27" s="30"/>
      <c r="CE27" s="30"/>
      <c r="CF27" s="30"/>
      <c r="CG27" s="30"/>
      <c r="CH27" s="30"/>
      <c r="CI27" s="30"/>
      <c r="CJ27" s="30"/>
      <c r="CK27" s="30"/>
      <c r="CL27" s="30"/>
      <c r="CM27" s="30"/>
      <c r="CN27" s="30"/>
      <c r="CO27" s="30"/>
      <c r="CP27" s="30"/>
      <c r="CQ27" s="30"/>
      <c r="CR27" s="30"/>
      <c r="CS27" s="30"/>
      <c r="CT27" s="30"/>
      <c r="CU27" s="30"/>
      <c r="CV27" s="30"/>
      <c r="CW27" s="30"/>
      <c r="CX27" s="30"/>
      <c r="CY27" s="30"/>
      <c r="CZ27" s="30"/>
      <c r="DA27" s="30"/>
      <c r="DB27" s="30"/>
      <c r="DC27" s="30"/>
      <c r="DD27" s="30"/>
      <c r="DE27" s="30"/>
    </row>
    <row r="28" spans="1:109" ht="58.5" customHeight="1" x14ac:dyDescent="0.35">
      <c r="A28" s="30"/>
      <c r="B28" s="27"/>
      <c r="C28" s="72" t="s">
        <v>189</v>
      </c>
      <c r="D28" s="72" t="s">
        <v>105</v>
      </c>
      <c r="E28" s="72" t="s">
        <v>106</v>
      </c>
      <c r="F28" s="72" t="s">
        <v>12</v>
      </c>
      <c r="G28" s="72" t="s">
        <v>16</v>
      </c>
      <c r="H28" s="72" t="s">
        <v>21</v>
      </c>
      <c r="I28" s="72" t="s">
        <v>93</v>
      </c>
      <c r="J28" s="72" t="s">
        <v>107</v>
      </c>
      <c r="K28" s="72" t="s">
        <v>108</v>
      </c>
      <c r="L28" s="72" t="s">
        <v>109</v>
      </c>
      <c r="M28" s="72" t="s">
        <v>63</v>
      </c>
      <c r="N28" s="72" t="s">
        <v>73</v>
      </c>
      <c r="O28" s="72" t="s">
        <v>76</v>
      </c>
      <c r="P28" s="72" t="s">
        <v>80</v>
      </c>
      <c r="Q28" s="72" t="s">
        <v>87</v>
      </c>
      <c r="R28" s="72" t="s">
        <v>90</v>
      </c>
      <c r="S28" s="69" t="s">
        <v>183</v>
      </c>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0"/>
      <c r="BV28" s="30"/>
      <c r="BW28" s="30"/>
      <c r="BX28" s="30"/>
      <c r="BY28" s="30"/>
      <c r="BZ28" s="30"/>
      <c r="CA28" s="30"/>
      <c r="CB28" s="30"/>
      <c r="CC28" s="30"/>
      <c r="CD28" s="30"/>
      <c r="CE28" s="30"/>
      <c r="CF28" s="30"/>
      <c r="CG28" s="30"/>
      <c r="CH28" s="30"/>
      <c r="CI28" s="30"/>
      <c r="CJ28" s="30"/>
      <c r="CK28" s="30"/>
      <c r="CL28" s="30"/>
      <c r="CM28" s="30"/>
      <c r="CN28" s="30"/>
      <c r="CO28" s="30"/>
      <c r="CP28" s="30"/>
      <c r="CQ28" s="30"/>
      <c r="CR28" s="30"/>
      <c r="CS28" s="30"/>
      <c r="CT28" s="30"/>
      <c r="CU28" s="30"/>
      <c r="CV28" s="30"/>
      <c r="CW28" s="30"/>
      <c r="CX28" s="30"/>
      <c r="CY28" s="30"/>
      <c r="CZ28" s="30"/>
      <c r="DA28" s="30"/>
      <c r="DB28" s="30"/>
      <c r="DC28" s="30"/>
      <c r="DD28" s="30"/>
      <c r="DE28" s="30"/>
    </row>
    <row r="29" spans="1:109" x14ac:dyDescent="0.35">
      <c r="B29" s="76" t="s">
        <v>1</v>
      </c>
      <c r="C29" s="115">
        <f>SUM(D29:R29)</f>
        <v>25657</v>
      </c>
      <c r="D29" s="116">
        <f>SUMIFS(AllPublicationData!$E:$E,AllPublicationData!$B:$B,'Board Chart'!D$28,AllPublicationData!$A:$A,MAX(AllPublicationData!$A:$A))</f>
        <v>1515</v>
      </c>
      <c r="E29" s="116">
        <f>SUMIFS(AllPublicationData!$E:$E,AllPublicationData!$B:$B,'Board Chart'!E$28,AllPublicationData!$A:$A,MAX(AllPublicationData!$A:$A))</f>
        <v>367</v>
      </c>
      <c r="F29" s="116">
        <f>SUMIFS(AllPublicationData!$E:$E,AllPublicationData!$B:$B,'Board Chart'!F$28,AllPublicationData!$A:$A,MAX(AllPublicationData!$A:$A))</f>
        <v>1327</v>
      </c>
      <c r="G29" s="116">
        <f>SUMIFS(AllPublicationData!$E:$E,AllPublicationData!$B:$B,'Board Chart'!G$28,AllPublicationData!$A:$A,MAX(AllPublicationData!$A:$A))</f>
        <v>1487</v>
      </c>
      <c r="H29" s="116">
        <f>SUMIFS(AllPublicationData!$E:$E,AllPublicationData!$B:$B,'Board Chart'!H$28,AllPublicationData!$A:$A,MAX(AllPublicationData!$A:$A))</f>
        <v>1045</v>
      </c>
      <c r="I29" s="116">
        <f>SUMIFS(AllPublicationData!$E:$E,AllPublicationData!$B:$B,'Board Chart'!I$28,AllPublicationData!$A:$A,MAX(AllPublicationData!$A:$A))</f>
        <v>2293</v>
      </c>
      <c r="J29" s="116">
        <f>SUMIFS(AllPublicationData!$E:$E,AllPublicationData!$B:$B,'Board Chart'!J$28,AllPublicationData!$A:$A,MAX(AllPublicationData!$A:$A))</f>
        <v>5332</v>
      </c>
      <c r="K29" s="116">
        <f>SUMIFS(AllPublicationData!$E:$E,AllPublicationData!$B:$B,'Board Chart'!K$28,AllPublicationData!$A:$A,MAX(AllPublicationData!$A:$A))</f>
        <v>1393</v>
      </c>
      <c r="L29" s="116">
        <f>SUMIFS(AllPublicationData!$E:$E,AllPublicationData!$B:$B,'Board Chart'!L$28,AllPublicationData!$A:$A,MAX(AllPublicationData!$A:$A))</f>
        <v>1894</v>
      </c>
      <c r="M29" s="116">
        <f>SUMIFS(AllPublicationData!$E:$E,AllPublicationData!$B:$B,'Board Chart'!M$28,AllPublicationData!$A:$A,MAX(AllPublicationData!$A:$A))</f>
        <v>3935</v>
      </c>
      <c r="N29" s="116">
        <f>SUMIFS(AllPublicationData!$E:$E,AllPublicationData!$B:$B,'Board Chart'!N$28,AllPublicationData!$A:$A,MAX(AllPublicationData!$A:$A))</f>
        <v>247</v>
      </c>
      <c r="O29" s="116">
        <f>SUMIFS(AllPublicationData!$E:$E,AllPublicationData!$B:$B,'Board Chart'!O$28,AllPublicationData!$A:$A,MAX(AllPublicationData!$A:$A))</f>
        <v>169</v>
      </c>
      <c r="P29" s="116">
        <f>SUMIFS(AllPublicationData!$E:$E,AllPublicationData!$B:$B,'Board Chart'!P$28,AllPublicationData!$A:$A,MAX(AllPublicationData!$A:$A))</f>
        <v>1927</v>
      </c>
      <c r="Q29" s="116">
        <f>SUMIFS(AllPublicationData!$E:$E,AllPublicationData!$B:$B,'Board Chart'!Q$28,AllPublicationData!$A:$A,MAX(AllPublicationData!$A:$A))</f>
        <v>99</v>
      </c>
      <c r="R29" s="116">
        <f>SUMIFS(AllPublicationData!$E:$E,AllPublicationData!$B:$B,'Board Chart'!R$28,AllPublicationData!$A:$A,MAX(AllPublicationData!$A:$A))</f>
        <v>2627</v>
      </c>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0"/>
      <c r="BV29" s="30"/>
      <c r="BW29" s="30"/>
      <c r="BX29" s="30"/>
      <c r="BY29" s="30"/>
      <c r="BZ29" s="30"/>
      <c r="CA29" s="30"/>
      <c r="CB29" s="30"/>
      <c r="CC29" s="30"/>
      <c r="CD29" s="30"/>
      <c r="CE29" s="30"/>
      <c r="CF29" s="30"/>
      <c r="CG29" s="30"/>
      <c r="CH29" s="30"/>
      <c r="CI29" s="30"/>
      <c r="CJ29" s="30"/>
      <c r="CK29" s="30"/>
      <c r="CL29" s="30"/>
      <c r="CM29" s="30"/>
      <c r="CN29" s="30"/>
      <c r="CO29" s="30"/>
      <c r="CP29" s="30"/>
      <c r="CQ29" s="30"/>
      <c r="CR29" s="30"/>
      <c r="CS29" s="30"/>
      <c r="CT29" s="30"/>
      <c r="CU29" s="30"/>
      <c r="CV29" s="30"/>
      <c r="CW29" s="30"/>
      <c r="CX29" s="30"/>
      <c r="CY29" s="30"/>
      <c r="CZ29" s="30"/>
      <c r="DA29" s="30"/>
      <c r="DB29" s="30"/>
      <c r="DC29" s="30"/>
      <c r="DD29" s="30"/>
      <c r="DE29" s="30"/>
    </row>
    <row r="30" spans="1:109" x14ac:dyDescent="0.35">
      <c r="B30" s="7" t="s">
        <v>104</v>
      </c>
      <c r="C30" s="117">
        <f t="shared" ref="C30:C34" si="0">SUM(D30:R30)</f>
        <v>2027</v>
      </c>
      <c r="D30" s="118">
        <f>SUMIFS(AllPublicationData!$F:$F,AllPublicationData!$B:$B,'Board Chart'!D$28,AllPublicationData!$A:$A,MAX(AllPublicationData!$A:$A))</f>
        <v>156</v>
      </c>
      <c r="E30" s="118">
        <f>SUMIFS(AllPublicationData!$F:$F,AllPublicationData!$B:$B,'Board Chart'!E$28,AllPublicationData!$A:$A,MAX(AllPublicationData!$A:$A))</f>
        <v>33</v>
      </c>
      <c r="F30" s="118">
        <f>SUMIFS(AllPublicationData!$F:$F,AllPublicationData!$B:$B,'Board Chart'!F$28,AllPublicationData!$A:$A,MAX(AllPublicationData!$A:$A))</f>
        <v>120</v>
      </c>
      <c r="G30" s="118">
        <f>SUMIFS(AllPublicationData!$F:$F,AllPublicationData!$B:$B,'Board Chart'!G$28,AllPublicationData!$A:$A,MAX(AllPublicationData!$A:$A))</f>
        <v>78</v>
      </c>
      <c r="H30" s="118">
        <f>SUMIFS(AllPublicationData!$F:$F,AllPublicationData!$B:$B,'Board Chart'!H$28,AllPublicationData!$A:$A,MAX(AllPublicationData!$A:$A))</f>
        <v>75</v>
      </c>
      <c r="I30" s="118">
        <f>SUMIFS(AllPublicationData!$F:$F,AllPublicationData!$B:$B,'Board Chart'!I$28,AllPublicationData!$A:$A,MAX(AllPublicationData!$A:$A))</f>
        <v>213</v>
      </c>
      <c r="J30" s="118">
        <f>SUMIFS(AllPublicationData!$F:$F,AllPublicationData!$B:$B,'Board Chart'!J$28,AllPublicationData!$A:$A,MAX(AllPublicationData!$A:$A))</f>
        <v>359</v>
      </c>
      <c r="K30" s="118">
        <f>SUMIFS(AllPublicationData!$F:$F,AllPublicationData!$B:$B,'Board Chart'!K$28,AllPublicationData!$A:$A,MAX(AllPublicationData!$A:$A))</f>
        <v>99</v>
      </c>
      <c r="L30" s="118">
        <f>SUMIFS(AllPublicationData!$F:$F,AllPublicationData!$B:$B,'Board Chart'!L$28,AllPublicationData!$A:$A,MAX(AllPublicationData!$A:$A))</f>
        <v>133</v>
      </c>
      <c r="M30" s="118">
        <f>SUMIFS(AllPublicationData!$F:$F,AllPublicationData!$B:$B,'Board Chart'!M$28,AllPublicationData!$A:$A,MAX(AllPublicationData!$A:$A))</f>
        <v>435</v>
      </c>
      <c r="N30" s="118">
        <f>SUMIFS(AllPublicationData!$F:$F,AllPublicationData!$B:$B,'Board Chart'!N$28,AllPublicationData!$A:$A,MAX(AllPublicationData!$A:$A))</f>
        <v>18</v>
      </c>
      <c r="O30" s="118">
        <f>SUMIFS(AllPublicationData!$F:$F,AllPublicationData!$B:$B,'Board Chart'!O$28,AllPublicationData!$A:$A,MAX(AllPublicationData!$A:$A))</f>
        <v>8</v>
      </c>
      <c r="P30" s="118">
        <f>SUMIFS(AllPublicationData!$F:$F,AllPublicationData!$B:$B,'Board Chart'!P$28,AllPublicationData!$A:$A,MAX(AllPublicationData!$A:$A))</f>
        <v>128</v>
      </c>
      <c r="Q30" s="118">
        <f>SUMIFS(AllPublicationData!$F:$F,AllPublicationData!$B:$B,'Board Chart'!Q$28,AllPublicationData!$A:$A,MAX(AllPublicationData!$A:$A))</f>
        <v>4</v>
      </c>
      <c r="R30" s="118">
        <f>SUMIFS(AllPublicationData!$F:$F,AllPublicationData!$B:$B,'Board Chart'!R$28,AllPublicationData!$A:$A,MAX(AllPublicationData!$A:$A))</f>
        <v>168</v>
      </c>
      <c r="AJ30" s="30"/>
      <c r="AK30" s="30"/>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L30" s="30"/>
      <c r="BM30" s="30"/>
      <c r="BN30" s="30"/>
      <c r="BO30" s="30"/>
      <c r="BP30" s="30"/>
      <c r="BQ30" s="30"/>
      <c r="BR30" s="30"/>
      <c r="BS30" s="30"/>
      <c r="BT30" s="30"/>
      <c r="BU30" s="30"/>
      <c r="BV30" s="30"/>
      <c r="BW30" s="30"/>
      <c r="BX30" s="30"/>
      <c r="BY30" s="30"/>
      <c r="BZ30" s="30"/>
      <c r="CA30" s="30"/>
      <c r="CB30" s="30"/>
      <c r="CC30" s="30"/>
      <c r="CD30" s="30"/>
      <c r="CE30" s="30"/>
      <c r="CF30" s="30"/>
      <c r="CG30" s="30"/>
      <c r="CH30" s="30"/>
      <c r="CI30" s="30"/>
      <c r="CJ30" s="30"/>
      <c r="CK30" s="30"/>
      <c r="CL30" s="30"/>
      <c r="CM30" s="30"/>
      <c r="CN30" s="30"/>
      <c r="CO30" s="30"/>
      <c r="CP30" s="30"/>
      <c r="CQ30" s="30"/>
      <c r="CR30" s="30"/>
      <c r="CS30" s="30"/>
      <c r="CT30" s="30"/>
      <c r="CU30" s="30"/>
      <c r="CV30" s="30"/>
      <c r="CW30" s="30"/>
      <c r="CX30" s="30"/>
      <c r="CY30" s="30"/>
      <c r="CZ30" s="30"/>
      <c r="DA30" s="30"/>
      <c r="DB30" s="30"/>
      <c r="DC30" s="30"/>
      <c r="DD30" s="30"/>
      <c r="DE30" s="30"/>
    </row>
    <row r="31" spans="1:109" x14ac:dyDescent="0.35">
      <c r="B31" s="3" t="s">
        <v>2</v>
      </c>
      <c r="C31" s="117">
        <f t="shared" si="0"/>
        <v>764</v>
      </c>
      <c r="D31" s="118">
        <f>SUMIFS(AllPublicationData!$H:$H,AllPublicationData!$B:$B,'Board Chart'!D$28,AllPublicationData!$A:$A,MAX(AllPublicationData!$A:$A))</f>
        <v>83</v>
      </c>
      <c r="E31" s="118">
        <f>SUMIFS(AllPublicationData!$H:$H,AllPublicationData!$B:$B,'Board Chart'!E$28,AllPublicationData!$A:$A,MAX(AllPublicationData!$A:$A))</f>
        <v>3</v>
      </c>
      <c r="F31" s="118">
        <f>SUMIFS(AllPublicationData!$H:$H,AllPublicationData!$B:$B,'Board Chart'!F$28,AllPublicationData!$A:$A,MAX(AllPublicationData!$A:$A))</f>
        <v>47</v>
      </c>
      <c r="G31" s="118">
        <f>SUMIFS(AllPublicationData!$H:$H,AllPublicationData!$B:$B,'Board Chart'!G$28,AllPublicationData!$A:$A,MAX(AllPublicationData!$A:$A))</f>
        <v>29</v>
      </c>
      <c r="H31" s="118">
        <f>SUMIFS(AllPublicationData!$H:$H,AllPublicationData!$B:$B,'Board Chart'!H$28,AllPublicationData!$A:$A,MAX(AllPublicationData!$A:$A))</f>
        <v>28</v>
      </c>
      <c r="I31" s="118">
        <f>SUMIFS(AllPublicationData!$H:$H,AllPublicationData!$B:$B,'Board Chart'!I$28,AllPublicationData!$A:$A,MAX(AllPublicationData!$A:$A))</f>
        <v>63</v>
      </c>
      <c r="J31" s="118">
        <f>SUMIFS(AllPublicationData!$H:$H,AllPublicationData!$B:$B,'Board Chart'!J$28,AllPublicationData!$A:$A,MAX(AllPublicationData!$A:$A))</f>
        <v>173</v>
      </c>
      <c r="K31" s="118">
        <f>SUMIFS(AllPublicationData!$H:$H,AllPublicationData!$B:$B,'Board Chart'!K$28,AllPublicationData!$A:$A,MAX(AllPublicationData!$A:$A))</f>
        <v>33</v>
      </c>
      <c r="L31" s="118">
        <f>SUMIFS(AllPublicationData!$H:$H,AllPublicationData!$B:$B,'Board Chart'!L$28,AllPublicationData!$A:$A,MAX(AllPublicationData!$A:$A))</f>
        <v>29</v>
      </c>
      <c r="M31" s="118">
        <f>SUMIFS(AllPublicationData!$H:$H,AllPublicationData!$B:$B,'Board Chart'!M$28,AllPublicationData!$A:$A,MAX(AllPublicationData!$A:$A))</f>
        <v>144</v>
      </c>
      <c r="N31" s="118">
        <f>SUMIFS(AllPublicationData!$H:$H,AllPublicationData!$B:$B,'Board Chart'!N$28,AllPublicationData!$A:$A,MAX(AllPublicationData!$A:$A))</f>
        <v>1</v>
      </c>
      <c r="O31" s="118">
        <f>SUMIFS(AllPublicationData!$H:$H,AllPublicationData!$B:$B,'Board Chart'!O$28,AllPublicationData!$A:$A,MAX(AllPublicationData!$A:$A))</f>
        <v>3</v>
      </c>
      <c r="P31" s="118">
        <f>SUMIFS(AllPublicationData!$H:$H,AllPublicationData!$B:$B,'Board Chart'!P$28,AllPublicationData!$A:$A,MAX(AllPublicationData!$A:$A))</f>
        <v>69</v>
      </c>
      <c r="Q31" s="118">
        <f>SUMIFS(AllPublicationData!$H:$H,AllPublicationData!$B:$B,'Board Chart'!Q$28,AllPublicationData!$A:$A,MAX(AllPublicationData!$A:$A))</f>
        <v>2</v>
      </c>
      <c r="R31" s="118">
        <f>SUMIFS(AllPublicationData!$H:$H,AllPublicationData!$B:$B,'Board Chart'!R$28,AllPublicationData!$A:$A,MAX(AllPublicationData!$A:$A))</f>
        <v>57</v>
      </c>
      <c r="AJ31" s="30"/>
      <c r="AK31" s="30"/>
      <c r="AL31" s="30"/>
      <c r="AM31" s="30"/>
      <c r="AN31" s="30"/>
      <c r="AO31" s="30"/>
      <c r="AP31" s="30"/>
      <c r="AQ31" s="30"/>
      <c r="AR31" s="30"/>
      <c r="AS31" s="30"/>
      <c r="AT31" s="30"/>
      <c r="AU31" s="30"/>
      <c r="AV31" s="30"/>
      <c r="AW31" s="30"/>
      <c r="AX31" s="30"/>
      <c r="AY31" s="30"/>
      <c r="AZ31" s="30"/>
      <c r="BA31" s="30"/>
      <c r="BB31" s="30"/>
      <c r="BC31" s="30"/>
      <c r="BD31" s="30"/>
      <c r="BE31" s="30"/>
      <c r="BF31" s="30"/>
      <c r="BG31" s="30"/>
      <c r="BH31" s="30"/>
      <c r="BI31" s="30"/>
      <c r="BJ31" s="30"/>
      <c r="BK31" s="30"/>
      <c r="BL31" s="30"/>
      <c r="BM31" s="30"/>
      <c r="BN31" s="30"/>
      <c r="BO31" s="30"/>
      <c r="BP31" s="30"/>
      <c r="BQ31" s="30"/>
      <c r="BR31" s="30"/>
      <c r="BS31" s="30"/>
      <c r="BT31" s="30"/>
      <c r="BU31" s="30"/>
      <c r="BV31" s="30"/>
      <c r="BW31" s="30"/>
      <c r="BX31" s="30"/>
      <c r="BY31" s="30"/>
      <c r="BZ31" s="30"/>
      <c r="CA31" s="30"/>
      <c r="CB31" s="30"/>
      <c r="CC31" s="30"/>
      <c r="CD31" s="30"/>
      <c r="CE31" s="30"/>
      <c r="CF31" s="30"/>
      <c r="CG31" s="30"/>
      <c r="CH31" s="30"/>
      <c r="CI31" s="30"/>
      <c r="CJ31" s="30"/>
      <c r="CK31" s="30"/>
      <c r="CL31" s="30"/>
      <c r="CM31" s="30"/>
      <c r="CN31" s="30"/>
      <c r="CO31" s="30"/>
      <c r="CP31" s="30"/>
      <c r="CQ31" s="30"/>
      <c r="CR31" s="30"/>
      <c r="CS31" s="30"/>
      <c r="CT31" s="30"/>
      <c r="CU31" s="30"/>
      <c r="CV31" s="30"/>
      <c r="CW31" s="30"/>
      <c r="CX31" s="30"/>
      <c r="CY31" s="30"/>
      <c r="CZ31" s="30"/>
      <c r="DA31" s="30"/>
      <c r="DB31" s="30"/>
      <c r="DC31" s="30"/>
      <c r="DD31" s="30"/>
      <c r="DE31" s="30"/>
    </row>
    <row r="32" spans="1:109" x14ac:dyDescent="0.35">
      <c r="B32" s="3" t="s">
        <v>3</v>
      </c>
      <c r="C32" s="117">
        <f t="shared" si="0"/>
        <v>461</v>
      </c>
      <c r="D32" s="118">
        <f>SUMIFS(AllPublicationData!$I:$I,AllPublicationData!$B:$B,'Board Chart'!D$28,AllPublicationData!$A:$A,MAX(AllPublicationData!$A:$A))</f>
        <v>30</v>
      </c>
      <c r="E32" s="118">
        <f>SUMIFS(AllPublicationData!$I:$I,AllPublicationData!$B:$B,'Board Chart'!E$28,AllPublicationData!$A:$A,MAX(AllPublicationData!$A:$A))</f>
        <v>26</v>
      </c>
      <c r="F32" s="118">
        <f>SUMIFS(AllPublicationData!$I:$I,AllPublicationData!$B:$B,'Board Chart'!F$28,AllPublicationData!$A:$A,MAX(AllPublicationData!$A:$A))</f>
        <v>16</v>
      </c>
      <c r="G32" s="118">
        <f>SUMIFS(AllPublicationData!$I:$I,AllPublicationData!$B:$B,'Board Chart'!G$28,AllPublicationData!$A:$A,MAX(AllPublicationData!$A:$A))</f>
        <v>23</v>
      </c>
      <c r="H32" s="118">
        <f>SUMIFS(AllPublicationData!$I:$I,AllPublicationData!$B:$B,'Board Chart'!H$28,AllPublicationData!$A:$A,MAX(AllPublicationData!$A:$A))</f>
        <v>16</v>
      </c>
      <c r="I32" s="118">
        <f>SUMIFS(AllPublicationData!$I:$I,AllPublicationData!$B:$B,'Board Chart'!I$28,AllPublicationData!$A:$A,MAX(AllPublicationData!$A:$A))</f>
        <v>65</v>
      </c>
      <c r="J32" s="118">
        <f>SUMIFS(AllPublicationData!$I:$I,AllPublicationData!$B:$B,'Board Chart'!J$28,AllPublicationData!$A:$A,MAX(AllPublicationData!$A:$A))</f>
        <v>64</v>
      </c>
      <c r="K32" s="118">
        <f>SUMIFS(AllPublicationData!$I:$I,AllPublicationData!$B:$B,'Board Chart'!K$28,AllPublicationData!$A:$A,MAX(AllPublicationData!$A:$A))</f>
        <v>21</v>
      </c>
      <c r="L32" s="118">
        <f>SUMIFS(AllPublicationData!$I:$I,AllPublicationData!$B:$B,'Board Chart'!L$28,AllPublicationData!$A:$A,MAX(AllPublicationData!$A:$A))</f>
        <v>25</v>
      </c>
      <c r="M32" s="118">
        <f>SUMIFS(AllPublicationData!$I:$I,AllPublicationData!$B:$B,'Board Chart'!M$28,AllPublicationData!$A:$A,MAX(AllPublicationData!$A:$A))</f>
        <v>139</v>
      </c>
      <c r="N32" s="118">
        <f>SUMIFS(AllPublicationData!$I:$I,AllPublicationData!$B:$B,'Board Chart'!N$28,AllPublicationData!$A:$A,MAX(AllPublicationData!$A:$A))</f>
        <v>1</v>
      </c>
      <c r="O32" s="118">
        <f>SUMIFS(AllPublicationData!$I:$I,AllPublicationData!$B:$B,'Board Chart'!O$28,AllPublicationData!$A:$A,MAX(AllPublicationData!$A:$A))</f>
        <v>0</v>
      </c>
      <c r="P32" s="118">
        <f>SUMIFS(AllPublicationData!$I:$I,AllPublicationData!$B:$B,'Board Chart'!P$28,AllPublicationData!$A:$A,MAX(AllPublicationData!$A:$A))</f>
        <v>5</v>
      </c>
      <c r="Q32" s="118">
        <f>SUMIFS(AllPublicationData!$I:$I,AllPublicationData!$B:$B,'Board Chart'!Q$28,AllPublicationData!$A:$A,MAX(AllPublicationData!$A:$A))</f>
        <v>0</v>
      </c>
      <c r="R32" s="118">
        <f>SUMIFS(AllPublicationData!$I:$I,AllPublicationData!$B:$B,'Board Chart'!R$28,AllPublicationData!$A:$A,MAX(AllPublicationData!$A:$A))</f>
        <v>30</v>
      </c>
      <c r="AJ32" s="30"/>
      <c r="AK32" s="30"/>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L32" s="30"/>
      <c r="BM32" s="30"/>
      <c r="BN32" s="30"/>
      <c r="BO32" s="30"/>
      <c r="BP32" s="30"/>
      <c r="BQ32" s="30"/>
      <c r="BR32" s="30"/>
      <c r="BS32" s="30"/>
      <c r="BT32" s="30"/>
      <c r="BU32" s="30"/>
      <c r="BV32" s="30"/>
      <c r="BW32" s="30"/>
      <c r="BX32" s="30"/>
      <c r="BY32" s="30"/>
      <c r="BZ32" s="30"/>
      <c r="CA32" s="30"/>
      <c r="CB32" s="30"/>
      <c r="CC32" s="30"/>
      <c r="CD32" s="30"/>
      <c r="CE32" s="30"/>
      <c r="CF32" s="30"/>
      <c r="CG32" s="30"/>
      <c r="CH32" s="30"/>
      <c r="CI32" s="30"/>
      <c r="CJ32" s="30"/>
      <c r="CK32" s="30"/>
      <c r="CL32" s="30"/>
      <c r="CM32" s="30"/>
      <c r="CN32" s="30"/>
      <c r="CO32" s="30"/>
      <c r="CP32" s="30"/>
      <c r="CQ32" s="30"/>
      <c r="CR32" s="30"/>
      <c r="CS32" s="30"/>
      <c r="CT32" s="30"/>
      <c r="CU32" s="30"/>
      <c r="CV32" s="30"/>
      <c r="CW32" s="30"/>
      <c r="CX32" s="30"/>
      <c r="CY32" s="30"/>
      <c r="CZ32" s="30"/>
      <c r="DA32" s="30"/>
      <c r="DB32" s="30"/>
      <c r="DC32" s="30"/>
      <c r="DD32" s="30"/>
      <c r="DE32" s="30"/>
    </row>
    <row r="33" spans="1:109" x14ac:dyDescent="0.35">
      <c r="B33" s="3" t="s">
        <v>4</v>
      </c>
      <c r="C33" s="117">
        <f t="shared" si="0"/>
        <v>736</v>
      </c>
      <c r="D33" s="118">
        <f>SUMIFS(AllPublicationData!$G:$G,AllPublicationData!$B:$B,'Board Chart'!D$28,AllPublicationData!$A:$A,MAX(AllPublicationData!$A:$A))</f>
        <v>43</v>
      </c>
      <c r="E33" s="118">
        <f>SUMIFS(AllPublicationData!$G:$G,AllPublicationData!$B:$B,'Board Chart'!E$28,AllPublicationData!$A:$A,MAX(AllPublicationData!$A:$A))</f>
        <v>4</v>
      </c>
      <c r="F33" s="118">
        <f>SUMIFS(AllPublicationData!$G:$G,AllPublicationData!$B:$B,'Board Chart'!F$28,AllPublicationData!$A:$A,MAX(AllPublicationData!$A:$A))</f>
        <v>55</v>
      </c>
      <c r="G33" s="118">
        <f>SUMIFS(AllPublicationData!$G:$G,AllPublicationData!$B:$B,'Board Chart'!G$28,AllPublicationData!$A:$A,MAX(AllPublicationData!$A:$A))</f>
        <v>26</v>
      </c>
      <c r="H33" s="118">
        <f>SUMIFS(AllPublicationData!$G:$G,AllPublicationData!$B:$B,'Board Chart'!H$28,AllPublicationData!$A:$A,MAX(AllPublicationData!$A:$A))</f>
        <v>30</v>
      </c>
      <c r="I33" s="118">
        <f>SUMIFS(AllPublicationData!$G:$G,AllPublicationData!$B:$B,'Board Chart'!I$28,AllPublicationData!$A:$A,MAX(AllPublicationData!$A:$A))</f>
        <v>80</v>
      </c>
      <c r="J33" s="118">
        <f>SUMIFS(AllPublicationData!$G:$G,AllPublicationData!$B:$B,'Board Chart'!J$28,AllPublicationData!$A:$A,MAX(AllPublicationData!$A:$A))</f>
        <v>114</v>
      </c>
      <c r="K33" s="118">
        <f>SUMIFS(AllPublicationData!$G:$G,AllPublicationData!$B:$B,'Board Chart'!K$28,AllPublicationData!$A:$A,MAX(AllPublicationData!$A:$A))</f>
        <v>45</v>
      </c>
      <c r="L33" s="118">
        <f>SUMIFS(AllPublicationData!$G:$G,AllPublicationData!$B:$B,'Board Chart'!L$28,AllPublicationData!$A:$A,MAX(AllPublicationData!$A:$A))</f>
        <v>72</v>
      </c>
      <c r="M33" s="118">
        <f>SUMIFS(AllPublicationData!$G:$G,AllPublicationData!$B:$B,'Board Chart'!M$28,AllPublicationData!$A:$A,MAX(AllPublicationData!$A:$A))</f>
        <v>147</v>
      </c>
      <c r="N33" s="118">
        <f>SUMIFS(AllPublicationData!$G:$G,AllPublicationData!$B:$B,'Board Chart'!N$28,AllPublicationData!$A:$A,MAX(AllPublicationData!$A:$A))</f>
        <v>4</v>
      </c>
      <c r="O33" s="118">
        <f>SUMIFS(AllPublicationData!$G:$G,AllPublicationData!$B:$B,'Board Chart'!O$28,AllPublicationData!$A:$A,MAX(AllPublicationData!$A:$A))</f>
        <v>5</v>
      </c>
      <c r="P33" s="118">
        <f>SUMIFS(AllPublicationData!$G:$G,AllPublicationData!$B:$B,'Board Chart'!P$28,AllPublicationData!$A:$A,MAX(AllPublicationData!$A:$A))</f>
        <v>29</v>
      </c>
      <c r="Q33" s="118">
        <f>SUMIFS(AllPublicationData!$G:$G,AllPublicationData!$B:$B,'Board Chart'!Q$28,AllPublicationData!$A:$A,MAX(AllPublicationData!$A:$A))</f>
        <v>1</v>
      </c>
      <c r="R33" s="118">
        <f>SUMIFS(AllPublicationData!$G:$G,AllPublicationData!$B:$B,'Board Chart'!R$28,AllPublicationData!$A:$A,MAX(AllPublicationData!$A:$A))</f>
        <v>81</v>
      </c>
      <c r="AJ33" s="30"/>
      <c r="AK33" s="30"/>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L33" s="30"/>
      <c r="BM33" s="30"/>
      <c r="BN33" s="30"/>
      <c r="BO33" s="30"/>
      <c r="BP33" s="30"/>
      <c r="BQ33" s="30"/>
      <c r="BR33" s="30"/>
      <c r="BS33" s="30"/>
      <c r="BT33" s="30"/>
      <c r="BU33" s="30"/>
      <c r="BV33" s="30"/>
      <c r="BW33" s="30"/>
      <c r="BX33" s="30"/>
      <c r="BY33" s="30"/>
      <c r="BZ33" s="30"/>
      <c r="CA33" s="30"/>
      <c r="CB33" s="30"/>
      <c r="CC33" s="30"/>
      <c r="CD33" s="30"/>
      <c r="CE33" s="30"/>
      <c r="CF33" s="30"/>
      <c r="CG33" s="30"/>
      <c r="CH33" s="30"/>
      <c r="CI33" s="30"/>
      <c r="CJ33" s="30"/>
      <c r="CK33" s="30"/>
      <c r="CL33" s="30"/>
      <c r="CM33" s="30"/>
      <c r="CN33" s="30"/>
      <c r="CO33" s="30"/>
      <c r="CP33" s="30"/>
      <c r="CQ33" s="30"/>
      <c r="CR33" s="30"/>
      <c r="CS33" s="30"/>
      <c r="CT33" s="30"/>
      <c r="CU33" s="30"/>
      <c r="CV33" s="30"/>
      <c r="CW33" s="30"/>
      <c r="CX33" s="30"/>
      <c r="CY33" s="30"/>
      <c r="CZ33" s="30"/>
      <c r="DA33" s="30"/>
      <c r="DB33" s="30"/>
      <c r="DC33" s="30"/>
      <c r="DD33" s="30"/>
      <c r="DE33" s="30"/>
    </row>
    <row r="34" spans="1:109" x14ac:dyDescent="0.35">
      <c r="B34" s="9" t="s">
        <v>5</v>
      </c>
      <c r="C34" s="119">
        <f t="shared" si="0"/>
        <v>66</v>
      </c>
      <c r="D34" s="120">
        <f>SUMIFS(AllPublicationData!$J:$J,AllPublicationData!$B:$B,'Board Chart'!D$28,AllPublicationData!$A:$A,MAX(AllPublicationData!$A:$A))</f>
        <v>0</v>
      </c>
      <c r="E34" s="120">
        <f>SUMIFS(AllPublicationData!$J:$J,AllPublicationData!$B:$B,'Board Chart'!E$28,AllPublicationData!$A:$A,MAX(AllPublicationData!$A:$A))</f>
        <v>0</v>
      </c>
      <c r="F34" s="120">
        <f>SUMIFS(AllPublicationData!$J:$J,AllPublicationData!$B:$B,'Board Chart'!F$28,AllPublicationData!$A:$A,MAX(AllPublicationData!$A:$A))</f>
        <v>2</v>
      </c>
      <c r="G34" s="120">
        <f>SUMIFS(AllPublicationData!$J:$J,AllPublicationData!$B:$B,'Board Chart'!G$28,AllPublicationData!$A:$A,MAX(AllPublicationData!$A:$A))</f>
        <v>0</v>
      </c>
      <c r="H34" s="120">
        <f>SUMIFS(AllPublicationData!$J:$J,AllPublicationData!$B:$B,'Board Chart'!H$28,AllPublicationData!$A:$A,MAX(AllPublicationData!$A:$A))</f>
        <v>1</v>
      </c>
      <c r="I34" s="120">
        <f>SUMIFS(AllPublicationData!$J:$J,AllPublicationData!$B:$B,'Board Chart'!I$28,AllPublicationData!$A:$A,MAX(AllPublicationData!$A:$A))</f>
        <v>5</v>
      </c>
      <c r="J34" s="120">
        <f>SUMIFS(AllPublicationData!$J:$J,AllPublicationData!$B:$B,'Board Chart'!J$28,AllPublicationData!$A:$A,MAX(AllPublicationData!$A:$A))</f>
        <v>8</v>
      </c>
      <c r="K34" s="120">
        <f>SUMIFS(AllPublicationData!$J:$J,AllPublicationData!$B:$B,'Board Chart'!K$28,AllPublicationData!$A:$A,MAX(AllPublicationData!$A:$A))</f>
        <v>0</v>
      </c>
      <c r="L34" s="120">
        <f>SUMIFS(AllPublicationData!$J:$J,AllPublicationData!$B:$B,'Board Chart'!L$28,AllPublicationData!$A:$A,MAX(AllPublicationData!$A:$A))</f>
        <v>7</v>
      </c>
      <c r="M34" s="120">
        <f>SUMIFS(AllPublicationData!$J:$J,AllPublicationData!$B:$B,'Board Chart'!M$28,AllPublicationData!$A:$A,MAX(AllPublicationData!$A:$A))</f>
        <v>5</v>
      </c>
      <c r="N34" s="120">
        <f>SUMIFS(AllPublicationData!$J:$J,AllPublicationData!$B:$B,'Board Chart'!N$28,AllPublicationData!$A:$A,MAX(AllPublicationData!$A:$A))</f>
        <v>12</v>
      </c>
      <c r="O34" s="120">
        <f>SUMIFS(AllPublicationData!$J:$J,AllPublicationData!$B:$B,'Board Chart'!O$28,AllPublicationData!$A:$A,MAX(AllPublicationData!$A:$A))</f>
        <v>0</v>
      </c>
      <c r="P34" s="120">
        <f>SUMIFS(AllPublicationData!$J:$J,AllPublicationData!$B:$B,'Board Chart'!P$28,AllPublicationData!$A:$A,MAX(AllPublicationData!$A:$A))</f>
        <v>25</v>
      </c>
      <c r="Q34" s="120">
        <f>SUMIFS(AllPublicationData!$J:$J,AllPublicationData!$B:$B,'Board Chart'!Q$28,AllPublicationData!$A:$A,MAX(AllPublicationData!$A:$A))</f>
        <v>1</v>
      </c>
      <c r="R34" s="120">
        <f>SUMIFS(AllPublicationData!$J:$J,AllPublicationData!$B:$B,'Board Chart'!R$28,AllPublicationData!$A:$A,MAX(AllPublicationData!$A:$A))</f>
        <v>0</v>
      </c>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0"/>
      <c r="BV34" s="30"/>
      <c r="BW34" s="30"/>
      <c r="BX34" s="30"/>
      <c r="BY34" s="30"/>
      <c r="BZ34" s="30"/>
      <c r="CA34" s="30"/>
      <c r="CB34" s="30"/>
      <c r="CC34" s="30"/>
      <c r="CD34" s="30"/>
      <c r="CE34" s="30"/>
      <c r="CF34" s="30"/>
      <c r="CG34" s="30"/>
      <c r="CH34" s="30"/>
      <c r="CI34" s="30"/>
      <c r="CJ34" s="30"/>
      <c r="CK34" s="30"/>
      <c r="CL34" s="30"/>
      <c r="CM34" s="30"/>
      <c r="CN34" s="30"/>
      <c r="CO34" s="30"/>
      <c r="CP34" s="30"/>
      <c r="CQ34" s="30"/>
      <c r="CR34" s="30"/>
      <c r="CS34" s="30"/>
      <c r="CT34" s="30"/>
      <c r="CU34" s="30"/>
      <c r="CV34" s="30"/>
      <c r="CW34" s="30"/>
      <c r="CX34" s="30"/>
      <c r="CY34" s="30"/>
      <c r="CZ34" s="30"/>
      <c r="DA34" s="30"/>
      <c r="DB34" s="30"/>
      <c r="DC34" s="30"/>
      <c r="DD34" s="30"/>
      <c r="DE34" s="30"/>
    </row>
    <row r="35" spans="1:109" x14ac:dyDescent="0.35">
      <c r="B35" s="23"/>
      <c r="AJ35" s="30"/>
      <c r="AK35" s="30"/>
      <c r="AL35" s="30"/>
      <c r="AM35" s="30"/>
      <c r="AN35" s="30"/>
      <c r="AO35" s="30"/>
      <c r="AP35" s="30"/>
      <c r="AQ35" s="30"/>
      <c r="AR35" s="30"/>
      <c r="AS35" s="30"/>
      <c r="AT35" s="30"/>
      <c r="AU35" s="30"/>
      <c r="AV35" s="30"/>
      <c r="AW35" s="30"/>
      <c r="AX35" s="30"/>
      <c r="AY35" s="30"/>
      <c r="AZ35" s="30"/>
      <c r="BA35" s="30"/>
      <c r="BB35" s="30"/>
      <c r="BC35" s="30"/>
      <c r="BD35" s="30"/>
      <c r="BE35" s="30"/>
      <c r="BF35" s="30"/>
      <c r="BG35" s="30"/>
      <c r="BH35" s="30"/>
      <c r="BI35" s="30"/>
      <c r="BJ35" s="30"/>
      <c r="BK35" s="30"/>
      <c r="BL35" s="30"/>
      <c r="BM35" s="30"/>
      <c r="BN35" s="30"/>
      <c r="BO35" s="30"/>
      <c r="BP35" s="30"/>
      <c r="BQ35" s="30"/>
      <c r="BR35" s="30"/>
      <c r="BS35" s="30"/>
      <c r="BT35" s="30"/>
      <c r="BU35" s="30"/>
      <c r="BV35" s="30"/>
      <c r="BW35" s="30"/>
      <c r="BX35" s="30"/>
      <c r="BY35" s="30"/>
      <c r="BZ35" s="30"/>
      <c r="CA35" s="30"/>
      <c r="CB35" s="30"/>
      <c r="CC35" s="30"/>
      <c r="CD35" s="30"/>
      <c r="CE35" s="30"/>
      <c r="CF35" s="30"/>
      <c r="CG35" s="30"/>
      <c r="CH35" s="30"/>
      <c r="CI35" s="30"/>
      <c r="CJ35" s="30"/>
      <c r="CK35" s="30"/>
      <c r="CL35" s="30"/>
      <c r="CM35" s="30"/>
      <c r="CN35" s="30"/>
      <c r="CO35" s="30"/>
      <c r="CP35" s="30"/>
      <c r="CQ35" s="30"/>
      <c r="CR35" s="30"/>
      <c r="CS35" s="30"/>
      <c r="CT35" s="30"/>
      <c r="CU35" s="30"/>
      <c r="CV35" s="30"/>
      <c r="CW35" s="30"/>
      <c r="CX35" s="30"/>
      <c r="CY35" s="30"/>
      <c r="CZ35" s="30"/>
      <c r="DA35" s="30"/>
      <c r="DB35" s="30"/>
      <c r="DC35" s="30"/>
      <c r="DD35" s="30"/>
      <c r="DE35" s="30"/>
    </row>
    <row r="36" spans="1:109" ht="43.5" x14ac:dyDescent="0.35">
      <c r="B36" s="55" t="s">
        <v>143</v>
      </c>
      <c r="C36" s="72" t="s">
        <v>189</v>
      </c>
      <c r="D36" s="72" t="s">
        <v>105</v>
      </c>
      <c r="E36" s="72" t="s">
        <v>106</v>
      </c>
      <c r="F36" s="72" t="s">
        <v>12</v>
      </c>
      <c r="G36" s="72" t="s">
        <v>16</v>
      </c>
      <c r="H36" s="72" t="s">
        <v>21</v>
      </c>
      <c r="I36" s="72" t="s">
        <v>93</v>
      </c>
      <c r="J36" s="72" t="s">
        <v>107</v>
      </c>
      <c r="K36" s="72" t="s">
        <v>108</v>
      </c>
      <c r="L36" s="72" t="s">
        <v>109</v>
      </c>
      <c r="M36" s="72" t="s">
        <v>63</v>
      </c>
      <c r="N36" s="72" t="s">
        <v>73</v>
      </c>
      <c r="O36" s="72" t="s">
        <v>76</v>
      </c>
      <c r="P36" s="72" t="s">
        <v>80</v>
      </c>
      <c r="Q36" s="72" t="s">
        <v>87</v>
      </c>
      <c r="R36" s="72" t="s">
        <v>183</v>
      </c>
      <c r="AJ36" s="30"/>
      <c r="AK36" s="30"/>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L36" s="30"/>
      <c r="BM36" s="30"/>
      <c r="BN36" s="30"/>
      <c r="BO36" s="30"/>
      <c r="BP36" s="30"/>
      <c r="BQ36" s="30"/>
      <c r="BR36" s="30"/>
      <c r="BS36" s="30"/>
      <c r="BT36" s="30"/>
      <c r="BU36" s="30"/>
      <c r="BV36" s="30"/>
      <c r="BW36" s="30"/>
      <c r="BX36" s="30"/>
      <c r="BY36" s="30"/>
      <c r="BZ36" s="30"/>
      <c r="CA36" s="30"/>
      <c r="CB36" s="30"/>
      <c r="CC36" s="30"/>
      <c r="CD36" s="30"/>
      <c r="CE36" s="30"/>
      <c r="CF36" s="30"/>
      <c r="CG36" s="30"/>
      <c r="CH36" s="30"/>
      <c r="CI36" s="30"/>
      <c r="CJ36" s="30"/>
      <c r="CK36" s="30"/>
      <c r="CL36" s="30"/>
      <c r="CM36" s="30"/>
      <c r="CN36" s="30"/>
      <c r="CO36" s="30"/>
      <c r="CP36" s="30"/>
      <c r="CQ36" s="30"/>
      <c r="CR36" s="30"/>
      <c r="CS36" s="30"/>
      <c r="CT36" s="30"/>
      <c r="CU36" s="30"/>
      <c r="CV36" s="30"/>
      <c r="CW36" s="30"/>
      <c r="CX36" s="30"/>
      <c r="CY36" s="30"/>
      <c r="CZ36" s="30"/>
      <c r="DA36" s="30"/>
      <c r="DB36" s="30"/>
      <c r="DC36" s="30"/>
      <c r="DD36" s="30"/>
      <c r="DE36" s="30"/>
    </row>
    <row r="37" spans="1:109" x14ac:dyDescent="0.35">
      <c r="B37" s="54" t="s">
        <v>145</v>
      </c>
      <c r="C37" s="73">
        <f>C30/C$29</f>
        <v>7.9003780644658378E-2</v>
      </c>
      <c r="D37" s="73">
        <f>D30/D$29</f>
        <v>0.10297029702970296</v>
      </c>
      <c r="E37" s="73">
        <f t="shared" ref="E37:R37" si="1">E30/E$29</f>
        <v>8.9918256130790186E-2</v>
      </c>
      <c r="F37" s="73">
        <f t="shared" si="1"/>
        <v>9.0429540316503396E-2</v>
      </c>
      <c r="G37" s="73">
        <f t="shared" si="1"/>
        <v>5.2454606590450571E-2</v>
      </c>
      <c r="H37" s="73">
        <f t="shared" si="1"/>
        <v>7.1770334928229665E-2</v>
      </c>
      <c r="I37" s="73">
        <f t="shared" si="1"/>
        <v>9.2891408634976011E-2</v>
      </c>
      <c r="J37" s="73">
        <f t="shared" si="1"/>
        <v>6.7329332333083275E-2</v>
      </c>
      <c r="K37" s="73">
        <f t="shared" si="1"/>
        <v>7.1069633883704242E-2</v>
      </c>
      <c r="L37" s="73">
        <f t="shared" si="1"/>
        <v>7.0221752903907073E-2</v>
      </c>
      <c r="M37" s="73">
        <f t="shared" si="1"/>
        <v>0.11054637865311309</v>
      </c>
      <c r="N37" s="73">
        <f t="shared" si="1"/>
        <v>7.28744939271255E-2</v>
      </c>
      <c r="O37" s="73">
        <f t="shared" si="1"/>
        <v>4.7337278106508875E-2</v>
      </c>
      <c r="P37" s="73">
        <f t="shared" si="1"/>
        <v>6.6424494032174361E-2</v>
      </c>
      <c r="Q37" s="73">
        <f t="shared" si="1"/>
        <v>4.0404040404040407E-2</v>
      </c>
      <c r="R37" s="73">
        <f t="shared" si="1"/>
        <v>6.3951275218880846E-2</v>
      </c>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c r="BS37" s="30"/>
      <c r="BT37" s="30"/>
      <c r="BU37" s="30"/>
      <c r="BV37" s="30"/>
      <c r="BW37" s="30"/>
      <c r="BX37" s="30"/>
      <c r="BY37" s="30"/>
      <c r="BZ37" s="30"/>
      <c r="CA37" s="30"/>
      <c r="CB37" s="30"/>
      <c r="CC37" s="30"/>
      <c r="CD37" s="30"/>
      <c r="CE37" s="30"/>
      <c r="CF37" s="30"/>
      <c r="CG37" s="30"/>
      <c r="CH37" s="30"/>
      <c r="CI37" s="30"/>
      <c r="CJ37" s="30"/>
      <c r="CK37" s="30"/>
      <c r="CL37" s="30"/>
      <c r="CM37" s="30"/>
      <c r="CN37" s="30"/>
      <c r="CO37" s="30"/>
      <c r="CP37" s="30"/>
      <c r="CQ37" s="30"/>
      <c r="CR37" s="30"/>
      <c r="CS37" s="30"/>
      <c r="CT37" s="30"/>
      <c r="CU37" s="30"/>
      <c r="CV37" s="30"/>
      <c r="CW37" s="30"/>
      <c r="CX37" s="30"/>
      <c r="CY37" s="30"/>
      <c r="CZ37" s="30"/>
      <c r="DA37" s="30"/>
      <c r="DB37" s="30"/>
      <c r="DC37" s="30"/>
      <c r="DD37" s="30"/>
      <c r="DE37" s="30"/>
    </row>
    <row r="38" spans="1:109" x14ac:dyDescent="0.35">
      <c r="B38" s="3" t="s">
        <v>2</v>
      </c>
      <c r="C38" s="74">
        <f t="shared" ref="C38" si="2">C31/C$29</f>
        <v>2.9777448649491368E-2</v>
      </c>
      <c r="D38" s="74">
        <f t="shared" ref="D38:R41" si="3">D31/D$29</f>
        <v>5.4785478547854788E-2</v>
      </c>
      <c r="E38" s="74">
        <f t="shared" si="3"/>
        <v>8.1743869209809257E-3</v>
      </c>
      <c r="F38" s="74">
        <f t="shared" si="3"/>
        <v>3.5418236623963831E-2</v>
      </c>
      <c r="G38" s="74">
        <f t="shared" si="3"/>
        <v>1.9502353732347006E-2</v>
      </c>
      <c r="H38" s="74">
        <f t="shared" si="3"/>
        <v>2.6794258373205742E-2</v>
      </c>
      <c r="I38" s="74">
        <f t="shared" si="3"/>
        <v>2.7474923680767552E-2</v>
      </c>
      <c r="J38" s="74">
        <f t="shared" si="3"/>
        <v>3.244561140285071E-2</v>
      </c>
      <c r="K38" s="74">
        <f t="shared" si="3"/>
        <v>2.3689877961234746E-2</v>
      </c>
      <c r="L38" s="74">
        <f t="shared" si="3"/>
        <v>1.5311510031678986E-2</v>
      </c>
      <c r="M38" s="74">
        <f t="shared" si="3"/>
        <v>3.6594663278271919E-2</v>
      </c>
      <c r="N38" s="74">
        <f t="shared" si="3"/>
        <v>4.048582995951417E-3</v>
      </c>
      <c r="O38" s="74">
        <f t="shared" si="3"/>
        <v>1.7751479289940829E-2</v>
      </c>
      <c r="P38" s="74">
        <f t="shared" si="3"/>
        <v>3.5806953814218993E-2</v>
      </c>
      <c r="Q38" s="74">
        <f t="shared" si="3"/>
        <v>2.0202020202020204E-2</v>
      </c>
      <c r="R38" s="74">
        <f t="shared" si="3"/>
        <v>2.169775409212029E-2</v>
      </c>
      <c r="AJ38" s="30"/>
      <c r="AK38" s="30"/>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L38" s="30"/>
      <c r="BM38" s="30"/>
      <c r="BN38" s="30"/>
      <c r="BO38" s="30"/>
      <c r="BP38" s="30"/>
      <c r="BQ38" s="30"/>
      <c r="BR38" s="30"/>
      <c r="BS38" s="30"/>
      <c r="BT38" s="30"/>
      <c r="BU38" s="30"/>
      <c r="BV38" s="30"/>
      <c r="BW38" s="30"/>
      <c r="BX38" s="30"/>
      <c r="BY38" s="30"/>
      <c r="BZ38" s="30"/>
      <c r="CA38" s="30"/>
      <c r="CB38" s="30"/>
      <c r="CC38" s="30"/>
      <c r="CD38" s="30"/>
      <c r="CE38" s="30"/>
      <c r="CF38" s="30"/>
      <c r="CG38" s="30"/>
      <c r="CH38" s="30"/>
      <c r="CI38" s="30"/>
      <c r="CJ38" s="30"/>
      <c r="CK38" s="30"/>
      <c r="CL38" s="30"/>
      <c r="CM38" s="30"/>
      <c r="CN38" s="30"/>
      <c r="CO38" s="30"/>
      <c r="CP38" s="30"/>
      <c r="CQ38" s="30"/>
      <c r="CR38" s="30"/>
      <c r="CS38" s="30"/>
      <c r="CT38" s="30"/>
      <c r="CU38" s="30"/>
      <c r="CV38" s="30"/>
      <c r="CW38" s="30"/>
      <c r="CX38" s="30"/>
      <c r="CY38" s="30"/>
      <c r="CZ38" s="30"/>
      <c r="DA38" s="30"/>
      <c r="DB38" s="30"/>
      <c r="DC38" s="30"/>
      <c r="DD38" s="30"/>
      <c r="DE38" s="30"/>
    </row>
    <row r="39" spans="1:109" x14ac:dyDescent="0.35">
      <c r="B39" s="3" t="s">
        <v>3</v>
      </c>
      <c r="C39" s="74">
        <f t="shared" ref="C39" si="4">C32/C$29</f>
        <v>1.7967806056826598E-2</v>
      </c>
      <c r="D39" s="74">
        <f t="shared" si="3"/>
        <v>1.9801980198019802E-2</v>
      </c>
      <c r="E39" s="74">
        <f t="shared" si="3"/>
        <v>7.0844686648501368E-2</v>
      </c>
      <c r="F39" s="74">
        <f t="shared" si="3"/>
        <v>1.2057272042200452E-2</v>
      </c>
      <c r="G39" s="74">
        <f t="shared" si="3"/>
        <v>1.546738399462004E-2</v>
      </c>
      <c r="H39" s="74">
        <f t="shared" si="3"/>
        <v>1.5311004784688996E-2</v>
      </c>
      <c r="I39" s="74">
        <f t="shared" si="3"/>
        <v>2.8347143480156999E-2</v>
      </c>
      <c r="J39" s="74">
        <f t="shared" si="3"/>
        <v>1.2003000750187547E-2</v>
      </c>
      <c r="K39" s="74">
        <f t="shared" si="3"/>
        <v>1.507537688442211E-2</v>
      </c>
      <c r="L39" s="74">
        <f t="shared" si="3"/>
        <v>1.3199577613516367E-2</v>
      </c>
      <c r="M39" s="74">
        <f t="shared" si="3"/>
        <v>3.5324015247776369E-2</v>
      </c>
      <c r="N39" s="74">
        <f t="shared" si="3"/>
        <v>4.048582995951417E-3</v>
      </c>
      <c r="O39" s="74">
        <f t="shared" si="3"/>
        <v>0</v>
      </c>
      <c r="P39" s="74">
        <f t="shared" si="3"/>
        <v>2.5947067981318111E-3</v>
      </c>
      <c r="Q39" s="74">
        <f t="shared" si="3"/>
        <v>0</v>
      </c>
      <c r="R39" s="74">
        <f t="shared" si="3"/>
        <v>1.1419870574800152E-2</v>
      </c>
      <c r="AJ39" s="30"/>
      <c r="AK39" s="30"/>
      <c r="AL39" s="30"/>
      <c r="AM39" s="30"/>
      <c r="AN39" s="30"/>
      <c r="AO39" s="30"/>
      <c r="AP39" s="30"/>
      <c r="AQ39" s="30"/>
      <c r="AR39" s="30"/>
      <c r="AS39" s="30"/>
      <c r="AT39" s="30"/>
      <c r="AU39" s="30"/>
      <c r="AV39" s="30"/>
      <c r="AW39" s="30"/>
      <c r="AX39" s="30"/>
      <c r="AY39" s="30"/>
      <c r="AZ39" s="30"/>
      <c r="BA39" s="30"/>
      <c r="BB39" s="30"/>
      <c r="BC39" s="30"/>
      <c r="BD39" s="30"/>
      <c r="BE39" s="30"/>
      <c r="BF39" s="30"/>
      <c r="BG39" s="30"/>
      <c r="BH39" s="30"/>
      <c r="BI39" s="30"/>
      <c r="BJ39" s="30"/>
      <c r="BK39" s="30"/>
      <c r="BL39" s="30"/>
      <c r="BM39" s="30"/>
      <c r="BN39" s="30"/>
      <c r="BO39" s="30"/>
      <c r="BP39" s="30"/>
      <c r="BQ39" s="30"/>
      <c r="BR39" s="30"/>
      <c r="BS39" s="30"/>
      <c r="BT39" s="30"/>
      <c r="BU39" s="30"/>
      <c r="BV39" s="30"/>
      <c r="BW39" s="30"/>
      <c r="BX39" s="30"/>
      <c r="BY39" s="30"/>
      <c r="BZ39" s="30"/>
      <c r="CA39" s="30"/>
      <c r="CB39" s="30"/>
      <c r="CC39" s="30"/>
      <c r="CD39" s="30"/>
      <c r="CE39" s="30"/>
      <c r="CF39" s="30"/>
      <c r="CG39" s="30"/>
      <c r="CH39" s="30"/>
      <c r="CI39" s="30"/>
      <c r="CJ39" s="30"/>
      <c r="CK39" s="30"/>
      <c r="CL39" s="30"/>
      <c r="CM39" s="30"/>
      <c r="CN39" s="30"/>
      <c r="CO39" s="30"/>
      <c r="CP39" s="30"/>
      <c r="CQ39" s="30"/>
      <c r="CR39" s="30"/>
      <c r="CS39" s="30"/>
      <c r="CT39" s="30"/>
      <c r="CU39" s="30"/>
      <c r="CV39" s="30"/>
      <c r="CW39" s="30"/>
      <c r="CX39" s="30"/>
      <c r="CY39" s="30"/>
      <c r="CZ39" s="30"/>
      <c r="DA39" s="30"/>
      <c r="DB39" s="30"/>
      <c r="DC39" s="30"/>
      <c r="DD39" s="30"/>
      <c r="DE39" s="30"/>
    </row>
    <row r="40" spans="1:109" x14ac:dyDescent="0.35">
      <c r="B40" s="3" t="s">
        <v>4</v>
      </c>
      <c r="C40" s="74">
        <f t="shared" ref="C40" si="5">C33/C$29</f>
        <v>2.8686128541918383E-2</v>
      </c>
      <c r="D40" s="74">
        <f t="shared" si="3"/>
        <v>2.8382838283828381E-2</v>
      </c>
      <c r="E40" s="74">
        <f t="shared" si="3"/>
        <v>1.0899182561307902E-2</v>
      </c>
      <c r="F40" s="74">
        <f t="shared" si="3"/>
        <v>4.1446872645064053E-2</v>
      </c>
      <c r="G40" s="74">
        <f t="shared" si="3"/>
        <v>1.7484868863483525E-2</v>
      </c>
      <c r="H40" s="74">
        <f t="shared" si="3"/>
        <v>2.8708133971291867E-2</v>
      </c>
      <c r="I40" s="74">
        <f t="shared" si="3"/>
        <v>3.4888791975577843E-2</v>
      </c>
      <c r="J40" s="74">
        <f t="shared" si="3"/>
        <v>2.1380345086271568E-2</v>
      </c>
      <c r="K40" s="74">
        <f t="shared" si="3"/>
        <v>3.2304379038047379E-2</v>
      </c>
      <c r="L40" s="74">
        <f t="shared" si="3"/>
        <v>3.8014783526927137E-2</v>
      </c>
      <c r="M40" s="74">
        <f t="shared" si="3"/>
        <v>3.7357052096569247E-2</v>
      </c>
      <c r="N40" s="74">
        <f t="shared" si="3"/>
        <v>1.6194331983805668E-2</v>
      </c>
      <c r="O40" s="74">
        <f t="shared" si="3"/>
        <v>2.9585798816568046E-2</v>
      </c>
      <c r="P40" s="74">
        <f t="shared" si="3"/>
        <v>1.5049299429164505E-2</v>
      </c>
      <c r="Q40" s="74">
        <f t="shared" si="3"/>
        <v>1.0101010101010102E-2</v>
      </c>
      <c r="R40" s="74">
        <f t="shared" si="3"/>
        <v>3.0833650551960412E-2</v>
      </c>
      <c r="AJ40" s="30"/>
      <c r="AK40" s="30"/>
      <c r="AL40" s="30"/>
      <c r="AM40" s="30"/>
      <c r="AN40" s="30"/>
      <c r="AO40" s="30"/>
      <c r="AP40" s="30"/>
      <c r="AQ40" s="30"/>
      <c r="AR40" s="30"/>
      <c r="AS40" s="30"/>
      <c r="AT40" s="30"/>
      <c r="AU40" s="30"/>
      <c r="AV40" s="30"/>
      <c r="AW40" s="30"/>
      <c r="AX40" s="30"/>
      <c r="AY40" s="30"/>
      <c r="AZ40" s="30"/>
      <c r="BA40" s="30"/>
      <c r="BB40" s="30"/>
      <c r="BC40" s="30"/>
      <c r="BD40" s="30"/>
      <c r="BE40" s="30"/>
      <c r="BF40" s="30"/>
      <c r="BG40" s="30"/>
      <c r="BH40" s="30"/>
      <c r="BI40" s="30"/>
      <c r="BJ40" s="30"/>
      <c r="BK40" s="30"/>
      <c r="BL40" s="30"/>
      <c r="BM40" s="30"/>
      <c r="BN40" s="30"/>
      <c r="BO40" s="30"/>
      <c r="BP40" s="30"/>
      <c r="BQ40" s="30"/>
      <c r="BR40" s="30"/>
      <c r="BS40" s="30"/>
      <c r="BT40" s="30"/>
      <c r="BU40" s="30"/>
      <c r="BV40" s="30"/>
      <c r="BW40" s="30"/>
      <c r="BX40" s="30"/>
      <c r="BY40" s="30"/>
      <c r="BZ40" s="30"/>
      <c r="CA40" s="30"/>
      <c r="CB40" s="30"/>
      <c r="CC40" s="30"/>
      <c r="CD40" s="30"/>
      <c r="CE40" s="30"/>
      <c r="CF40" s="30"/>
      <c r="CG40" s="30"/>
      <c r="CH40" s="30"/>
      <c r="CI40" s="30"/>
      <c r="CJ40" s="30"/>
      <c r="CK40" s="30"/>
      <c r="CL40" s="30"/>
      <c r="CM40" s="30"/>
      <c r="CN40" s="30"/>
      <c r="CO40" s="30"/>
      <c r="CP40" s="30"/>
      <c r="CQ40" s="30"/>
      <c r="CR40" s="30"/>
      <c r="CS40" s="30"/>
      <c r="CT40" s="30"/>
      <c r="CU40" s="30"/>
      <c r="CV40" s="30"/>
      <c r="CW40" s="30"/>
      <c r="CX40" s="30"/>
      <c r="CY40" s="30"/>
      <c r="CZ40" s="30"/>
      <c r="DA40" s="30"/>
      <c r="DB40" s="30"/>
      <c r="DC40" s="30"/>
      <c r="DD40" s="30"/>
      <c r="DE40" s="30"/>
    </row>
    <row r="41" spans="1:109" x14ac:dyDescent="0.35">
      <c r="B41" s="9" t="s">
        <v>5</v>
      </c>
      <c r="C41" s="75">
        <f t="shared" ref="C41" si="6">C34/C$29</f>
        <v>2.572397396422029E-3</v>
      </c>
      <c r="D41" s="75">
        <f t="shared" si="3"/>
        <v>0</v>
      </c>
      <c r="E41" s="75">
        <f t="shared" si="3"/>
        <v>0</v>
      </c>
      <c r="F41" s="75">
        <f t="shared" si="3"/>
        <v>1.5071590052750565E-3</v>
      </c>
      <c r="G41" s="75">
        <f t="shared" si="3"/>
        <v>0</v>
      </c>
      <c r="H41" s="75">
        <f t="shared" si="3"/>
        <v>9.5693779904306223E-4</v>
      </c>
      <c r="I41" s="75">
        <f t="shared" si="3"/>
        <v>2.1805494984736152E-3</v>
      </c>
      <c r="J41" s="75">
        <f t="shared" si="3"/>
        <v>1.5003750937734434E-3</v>
      </c>
      <c r="K41" s="75">
        <f t="shared" si="3"/>
        <v>0</v>
      </c>
      <c r="L41" s="75">
        <f t="shared" si="3"/>
        <v>3.6958817317845828E-3</v>
      </c>
      <c r="M41" s="75">
        <f t="shared" si="3"/>
        <v>1.2706480304955528E-3</v>
      </c>
      <c r="N41" s="75">
        <f t="shared" si="3"/>
        <v>4.8582995951417005E-2</v>
      </c>
      <c r="O41" s="75">
        <f t="shared" si="3"/>
        <v>0</v>
      </c>
      <c r="P41" s="75">
        <f t="shared" si="3"/>
        <v>1.2973533990659055E-2</v>
      </c>
      <c r="Q41" s="75">
        <f t="shared" si="3"/>
        <v>1.0101010101010102E-2</v>
      </c>
      <c r="R41" s="75">
        <f t="shared" si="3"/>
        <v>0</v>
      </c>
      <c r="AJ41" s="30"/>
      <c r="AK41" s="30"/>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L41" s="30"/>
      <c r="BM41" s="30"/>
      <c r="BN41" s="30"/>
      <c r="BO41" s="30"/>
      <c r="BP41" s="30"/>
      <c r="BQ41" s="30"/>
      <c r="BR41" s="30"/>
      <c r="BS41" s="30"/>
      <c r="BT41" s="30"/>
      <c r="BU41" s="30"/>
      <c r="BV41" s="30"/>
      <c r="BW41" s="30"/>
      <c r="BX41" s="30"/>
      <c r="BY41" s="30"/>
      <c r="BZ41" s="30"/>
      <c r="CA41" s="30"/>
      <c r="CB41" s="30"/>
      <c r="CC41" s="30"/>
      <c r="CD41" s="30"/>
      <c r="CE41" s="30"/>
      <c r="CF41" s="30"/>
      <c r="CG41" s="30"/>
      <c r="CH41" s="30"/>
      <c r="CI41" s="30"/>
      <c r="CJ41" s="30"/>
      <c r="CK41" s="30"/>
      <c r="CL41" s="30"/>
      <c r="CM41" s="30"/>
      <c r="CN41" s="30"/>
      <c r="CO41" s="30"/>
      <c r="CP41" s="30"/>
      <c r="CQ41" s="30"/>
      <c r="CR41" s="30"/>
      <c r="CS41" s="30"/>
      <c r="CT41" s="30"/>
      <c r="CU41" s="30"/>
      <c r="CV41" s="30"/>
      <c r="CW41" s="30"/>
      <c r="CX41" s="30"/>
      <c r="CY41" s="30"/>
      <c r="CZ41" s="30"/>
      <c r="DA41" s="30"/>
      <c r="DB41" s="30"/>
      <c r="DC41" s="30"/>
      <c r="DD41" s="30"/>
      <c r="DE41" s="30"/>
    </row>
    <row r="42" spans="1:109" x14ac:dyDescent="0.35">
      <c r="A42" s="30"/>
      <c r="C42" s="30"/>
      <c r="D42" s="30"/>
      <c r="E42" s="30"/>
      <c r="F42" s="30"/>
      <c r="G42" s="30"/>
      <c r="H42" s="30"/>
      <c r="I42" s="30"/>
      <c r="J42" s="30"/>
      <c r="K42" s="30"/>
      <c r="L42" s="30"/>
      <c r="M42" s="30"/>
      <c r="N42" s="30"/>
      <c r="O42" s="30"/>
      <c r="P42" s="30"/>
      <c r="Q42" s="30"/>
      <c r="R42" s="30"/>
      <c r="S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c r="BS42" s="30"/>
      <c r="BT42" s="30"/>
      <c r="BU42" s="30"/>
      <c r="BV42" s="30"/>
      <c r="BW42" s="30"/>
      <c r="BX42" s="30"/>
      <c r="BY42" s="30"/>
      <c r="BZ42" s="30"/>
      <c r="CA42" s="30"/>
      <c r="CB42" s="30"/>
      <c r="CC42" s="30"/>
      <c r="CD42" s="30"/>
      <c r="CE42" s="30"/>
      <c r="CF42" s="30"/>
      <c r="CG42" s="30"/>
      <c r="CH42" s="30"/>
      <c r="CI42" s="30"/>
      <c r="CJ42" s="30"/>
      <c r="CK42" s="30"/>
      <c r="CL42" s="30"/>
      <c r="CM42" s="30"/>
      <c r="CN42" s="30"/>
      <c r="CO42" s="30"/>
      <c r="CP42" s="30"/>
      <c r="CQ42" s="30"/>
      <c r="CR42" s="30"/>
      <c r="CS42" s="30"/>
      <c r="CT42" s="30"/>
      <c r="CU42" s="30"/>
      <c r="CV42" s="30"/>
      <c r="CW42" s="30"/>
      <c r="CX42" s="30"/>
      <c r="CY42" s="30"/>
      <c r="CZ42" s="30"/>
      <c r="DA42" s="30"/>
      <c r="DB42" s="30"/>
      <c r="DC42" s="30"/>
      <c r="DD42" s="30"/>
      <c r="DE42" s="30"/>
    </row>
    <row r="43" spans="1:109" x14ac:dyDescent="0.35">
      <c r="A43" s="30"/>
      <c r="B43" s="30"/>
      <c r="C43" s="30"/>
      <c r="D43" s="30"/>
      <c r="E43" s="30"/>
      <c r="F43" s="30"/>
      <c r="G43" s="30"/>
      <c r="H43" s="30"/>
      <c r="I43" s="30"/>
      <c r="J43" s="30"/>
      <c r="K43" s="30"/>
      <c r="L43" s="30"/>
      <c r="M43" s="30"/>
      <c r="N43" s="30"/>
      <c r="O43" s="30"/>
      <c r="P43" s="30"/>
      <c r="Q43" s="30"/>
      <c r="R43" s="30"/>
      <c r="S43" s="30"/>
      <c r="AJ43" s="30"/>
      <c r="AK43" s="30"/>
      <c r="AL43" s="30"/>
      <c r="AM43" s="30"/>
      <c r="AN43" s="30"/>
      <c r="AO43" s="30"/>
      <c r="AP43" s="30"/>
      <c r="AQ43" s="30"/>
      <c r="AR43" s="30"/>
      <c r="AS43" s="30"/>
      <c r="AT43" s="30"/>
      <c r="AU43" s="30"/>
      <c r="AV43" s="30"/>
      <c r="AW43" s="30"/>
      <c r="AX43" s="30"/>
      <c r="AY43" s="30"/>
      <c r="AZ43" s="30"/>
      <c r="BA43" s="30"/>
      <c r="BB43" s="30"/>
      <c r="BC43" s="30"/>
      <c r="BD43" s="30"/>
      <c r="BE43" s="30"/>
      <c r="BF43" s="30"/>
      <c r="BG43" s="30"/>
      <c r="BH43" s="30"/>
      <c r="BI43" s="30"/>
      <c r="BJ43" s="30"/>
      <c r="BK43" s="30"/>
      <c r="BL43" s="30"/>
      <c r="BM43" s="30"/>
      <c r="BN43" s="30"/>
      <c r="BO43" s="30"/>
      <c r="BP43" s="30"/>
      <c r="BQ43" s="30"/>
      <c r="BR43" s="30"/>
      <c r="BS43" s="30"/>
      <c r="BT43" s="30"/>
      <c r="BU43" s="30"/>
      <c r="BV43" s="30"/>
      <c r="BW43" s="30"/>
      <c r="BX43" s="30"/>
      <c r="BY43" s="30"/>
      <c r="BZ43" s="30"/>
      <c r="CA43" s="30"/>
      <c r="CB43" s="30"/>
      <c r="CC43" s="30"/>
      <c r="CD43" s="30"/>
      <c r="CE43" s="30"/>
      <c r="CF43" s="30"/>
      <c r="CG43" s="30"/>
      <c r="CH43" s="30"/>
      <c r="CI43" s="30"/>
      <c r="CJ43" s="30"/>
      <c r="CK43" s="30"/>
      <c r="CL43" s="30"/>
      <c r="CM43" s="30"/>
      <c r="CN43" s="30"/>
      <c r="CO43" s="30"/>
      <c r="CP43" s="30"/>
      <c r="CQ43" s="30"/>
      <c r="CR43" s="30"/>
      <c r="CS43" s="30"/>
      <c r="CT43" s="30"/>
      <c r="CU43" s="30"/>
      <c r="CV43" s="30"/>
      <c r="CW43" s="30"/>
      <c r="CX43" s="30"/>
      <c r="CY43" s="30"/>
      <c r="CZ43" s="30"/>
      <c r="DA43" s="30"/>
      <c r="DB43" s="30"/>
      <c r="DC43" s="30"/>
      <c r="DD43" s="30"/>
      <c r="DE43" s="30"/>
    </row>
    <row r="44" spans="1:109" x14ac:dyDescent="0.35">
      <c r="A44" s="30"/>
      <c r="B44" s="30"/>
      <c r="C44" s="30"/>
      <c r="D44" s="30"/>
      <c r="E44" s="30"/>
      <c r="F44" s="30"/>
      <c r="G44" s="30"/>
      <c r="H44" s="30"/>
      <c r="I44" s="30"/>
      <c r="J44" s="30"/>
      <c r="K44" s="30"/>
      <c r="L44" s="30"/>
      <c r="M44" s="30"/>
      <c r="N44" s="30"/>
      <c r="O44" s="30"/>
      <c r="P44" s="30"/>
      <c r="Q44" s="30"/>
      <c r="R44" s="30"/>
      <c r="S44" s="30"/>
      <c r="AJ44" s="30"/>
      <c r="AK44" s="30"/>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L44" s="30"/>
      <c r="BM44" s="30"/>
      <c r="BN44" s="30"/>
      <c r="BO44" s="30"/>
      <c r="BP44" s="30"/>
      <c r="BQ44" s="30"/>
      <c r="BR44" s="30"/>
      <c r="BS44" s="30"/>
      <c r="BT44" s="30"/>
      <c r="BU44" s="30"/>
      <c r="BV44" s="30"/>
      <c r="BW44" s="30"/>
      <c r="BX44" s="30"/>
      <c r="BY44" s="30"/>
      <c r="BZ44" s="30"/>
      <c r="CA44" s="30"/>
      <c r="CB44" s="30"/>
      <c r="CC44" s="30"/>
      <c r="CD44" s="30"/>
      <c r="CE44" s="30"/>
      <c r="CF44" s="30"/>
      <c r="CG44" s="30"/>
      <c r="CH44" s="30"/>
      <c r="CI44" s="30"/>
      <c r="CJ44" s="30"/>
      <c r="CK44" s="30"/>
      <c r="CL44" s="30"/>
      <c r="CM44" s="30"/>
      <c r="CN44" s="30"/>
      <c r="CO44" s="30"/>
      <c r="CP44" s="30"/>
      <c r="CQ44" s="30"/>
      <c r="CR44" s="30"/>
      <c r="CS44" s="30"/>
      <c r="CT44" s="30"/>
      <c r="CU44" s="30"/>
      <c r="CV44" s="30"/>
      <c r="CW44" s="30"/>
      <c r="CX44" s="30"/>
      <c r="CY44" s="30"/>
      <c r="CZ44" s="30"/>
      <c r="DA44" s="30"/>
      <c r="DB44" s="30"/>
      <c r="DC44" s="30"/>
      <c r="DD44" s="30"/>
      <c r="DE44" s="30"/>
    </row>
    <row r="45" spans="1:109" x14ac:dyDescent="0.35">
      <c r="A45" s="30"/>
      <c r="B45" s="30"/>
      <c r="C45" s="30"/>
      <c r="D45" s="30"/>
      <c r="E45" s="30"/>
      <c r="F45" s="30"/>
      <c r="G45" s="30"/>
      <c r="H45" s="30"/>
      <c r="I45" s="30"/>
      <c r="J45" s="30"/>
      <c r="K45" s="30"/>
      <c r="L45" s="30"/>
      <c r="M45" s="30"/>
      <c r="N45" s="30"/>
      <c r="O45" s="30"/>
      <c r="P45" s="30"/>
      <c r="Q45" s="30"/>
      <c r="R45" s="30"/>
      <c r="S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c r="BH45" s="30"/>
      <c r="BI45" s="30"/>
      <c r="BJ45" s="30"/>
      <c r="BK45" s="30"/>
      <c r="BL45" s="30"/>
      <c r="BM45" s="30"/>
      <c r="BN45" s="30"/>
      <c r="BO45" s="30"/>
      <c r="BP45" s="30"/>
      <c r="BQ45" s="30"/>
      <c r="BR45" s="30"/>
      <c r="BS45" s="30"/>
      <c r="BT45" s="30"/>
      <c r="BU45" s="30"/>
      <c r="BV45" s="30"/>
      <c r="BW45" s="30"/>
      <c r="BX45" s="30"/>
      <c r="BY45" s="30"/>
      <c r="BZ45" s="30"/>
      <c r="CA45" s="30"/>
      <c r="CB45" s="30"/>
      <c r="CC45" s="30"/>
      <c r="CD45" s="30"/>
      <c r="CE45" s="30"/>
      <c r="CF45" s="30"/>
      <c r="CG45" s="30"/>
      <c r="CH45" s="30"/>
      <c r="CI45" s="30"/>
      <c r="CJ45" s="30"/>
      <c r="CK45" s="30"/>
      <c r="CL45" s="30"/>
      <c r="CM45" s="30"/>
      <c r="CN45" s="30"/>
      <c r="CO45" s="30"/>
      <c r="CP45" s="30"/>
      <c r="CQ45" s="30"/>
      <c r="CR45" s="30"/>
      <c r="CS45" s="30"/>
      <c r="CT45" s="30"/>
      <c r="CU45" s="30"/>
      <c r="CV45" s="30"/>
      <c r="CW45" s="30"/>
      <c r="CX45" s="30"/>
      <c r="CY45" s="30"/>
      <c r="CZ45" s="30"/>
      <c r="DA45" s="30"/>
      <c r="DB45" s="30"/>
      <c r="DC45" s="30"/>
      <c r="DD45" s="30"/>
      <c r="DE45" s="30"/>
    </row>
    <row r="46" spans="1:109" x14ac:dyDescent="0.35">
      <c r="A46" s="30"/>
      <c r="B46" s="30"/>
      <c r="C46" s="68"/>
      <c r="D46" s="30"/>
      <c r="E46" s="30"/>
      <c r="F46" s="30"/>
      <c r="G46" s="30"/>
      <c r="H46" s="30"/>
      <c r="I46" s="30"/>
      <c r="J46" s="30"/>
      <c r="K46" s="30"/>
      <c r="L46" s="30"/>
      <c r="M46" s="30"/>
      <c r="N46" s="30"/>
      <c r="O46" s="30"/>
      <c r="P46" s="30"/>
      <c r="Q46" s="30"/>
      <c r="R46" s="30"/>
      <c r="S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c r="BS46" s="30"/>
      <c r="BT46" s="30"/>
      <c r="BU46" s="30"/>
      <c r="BV46" s="30"/>
      <c r="BW46" s="30"/>
      <c r="BX46" s="30"/>
      <c r="BY46" s="30"/>
      <c r="BZ46" s="30"/>
      <c r="CA46" s="30"/>
      <c r="CB46" s="30"/>
      <c r="CC46" s="30"/>
      <c r="CD46" s="30"/>
      <c r="CE46" s="30"/>
      <c r="CF46" s="30"/>
      <c r="CG46" s="30"/>
      <c r="CH46" s="30"/>
      <c r="CI46" s="30"/>
      <c r="CJ46" s="30"/>
      <c r="CK46" s="30"/>
      <c r="CL46" s="30"/>
      <c r="CM46" s="30"/>
      <c r="CN46" s="30"/>
      <c r="CO46" s="30"/>
      <c r="CP46" s="30"/>
      <c r="CQ46" s="30"/>
      <c r="CR46" s="30"/>
      <c r="CS46" s="30"/>
      <c r="CT46" s="30"/>
      <c r="CU46" s="30"/>
      <c r="CV46" s="30"/>
      <c r="CW46" s="30"/>
      <c r="CX46" s="30"/>
      <c r="CY46" s="30"/>
      <c r="CZ46" s="30"/>
      <c r="DA46" s="30"/>
      <c r="DB46" s="30"/>
      <c r="DC46" s="30"/>
      <c r="DD46" s="30"/>
      <c r="DE46" s="30"/>
    </row>
    <row r="47" spans="1:109" x14ac:dyDescent="0.35">
      <c r="A47" s="30"/>
      <c r="B47" s="30"/>
      <c r="C47" s="68"/>
      <c r="D47" s="30"/>
      <c r="E47" s="30"/>
      <c r="F47" s="30"/>
      <c r="G47" s="30"/>
      <c r="H47" s="30"/>
      <c r="I47" s="30"/>
      <c r="J47" s="30"/>
      <c r="K47" s="30"/>
      <c r="L47" s="30"/>
      <c r="M47" s="30"/>
      <c r="N47" s="30"/>
      <c r="O47" s="30"/>
      <c r="P47" s="30"/>
      <c r="Q47" s="30"/>
      <c r="R47" s="30"/>
      <c r="S47" s="30"/>
      <c r="AJ47" s="30"/>
      <c r="AK47" s="30"/>
      <c r="AL47" s="30"/>
      <c r="AM47" s="30"/>
      <c r="AN47" s="30"/>
      <c r="AO47" s="30"/>
      <c r="AP47" s="30"/>
      <c r="AQ47" s="30"/>
      <c r="AR47" s="30"/>
      <c r="AS47" s="30"/>
      <c r="AT47" s="30"/>
      <c r="AU47" s="30"/>
      <c r="AV47" s="30"/>
      <c r="AW47" s="30"/>
      <c r="AX47" s="30"/>
      <c r="AY47" s="30"/>
      <c r="AZ47" s="30"/>
      <c r="BA47" s="30"/>
      <c r="BB47" s="30"/>
      <c r="BC47" s="30"/>
      <c r="BD47" s="30"/>
      <c r="BE47" s="30"/>
      <c r="BF47" s="30"/>
      <c r="BG47" s="30"/>
      <c r="BH47" s="30"/>
      <c r="BI47" s="30"/>
      <c r="BJ47" s="30"/>
      <c r="BK47" s="30"/>
      <c r="BL47" s="30"/>
      <c r="BM47" s="30"/>
      <c r="BN47" s="30"/>
      <c r="BO47" s="30"/>
      <c r="BP47" s="30"/>
      <c r="BQ47" s="30"/>
      <c r="BR47" s="30"/>
      <c r="BS47" s="30"/>
      <c r="BT47" s="30"/>
      <c r="BU47" s="30"/>
      <c r="BV47" s="30"/>
      <c r="BW47" s="30"/>
      <c r="BX47" s="30"/>
      <c r="BY47" s="30"/>
      <c r="BZ47" s="30"/>
      <c r="CA47" s="30"/>
      <c r="CB47" s="30"/>
      <c r="CC47" s="30"/>
      <c r="CD47" s="30"/>
      <c r="CE47" s="30"/>
      <c r="CF47" s="30"/>
      <c r="CG47" s="30"/>
      <c r="CH47" s="30"/>
      <c r="CI47" s="30"/>
      <c r="CJ47" s="30"/>
      <c r="CK47" s="30"/>
      <c r="CL47" s="30"/>
      <c r="CM47" s="30"/>
      <c r="CN47" s="30"/>
      <c r="CO47" s="30"/>
      <c r="CP47" s="30"/>
      <c r="CQ47" s="30"/>
      <c r="CR47" s="30"/>
      <c r="CS47" s="30"/>
      <c r="CT47" s="30"/>
      <c r="CU47" s="30"/>
      <c r="CV47" s="30"/>
      <c r="CW47" s="30"/>
      <c r="CX47" s="30"/>
      <c r="CY47" s="30"/>
      <c r="CZ47" s="30"/>
      <c r="DA47" s="30"/>
      <c r="DB47" s="30"/>
      <c r="DC47" s="30"/>
      <c r="DD47" s="30"/>
      <c r="DE47" s="30"/>
    </row>
    <row r="48" spans="1:109" x14ac:dyDescent="0.35">
      <c r="A48" s="30"/>
      <c r="B48" s="30"/>
      <c r="C48" s="68"/>
      <c r="D48" s="30"/>
      <c r="E48" s="30"/>
      <c r="F48" s="30"/>
      <c r="G48" s="30"/>
      <c r="H48" s="30"/>
      <c r="I48" s="30"/>
      <c r="J48" s="30"/>
      <c r="K48" s="30"/>
      <c r="L48" s="30"/>
      <c r="M48" s="30"/>
      <c r="N48" s="30"/>
      <c r="O48" s="30"/>
      <c r="P48" s="30"/>
      <c r="Q48" s="30"/>
      <c r="R48" s="30"/>
      <c r="S48" s="30"/>
      <c r="AJ48" s="30"/>
      <c r="AK48" s="30"/>
      <c r="AL48" s="30"/>
      <c r="AM48" s="30"/>
      <c r="AN48" s="30"/>
      <c r="AO48" s="30"/>
      <c r="AP48" s="30"/>
      <c r="AQ48" s="30"/>
      <c r="AR48" s="30"/>
      <c r="AS48" s="30"/>
      <c r="AT48" s="30"/>
      <c r="AU48" s="30"/>
      <c r="AV48" s="30"/>
      <c r="AW48" s="30"/>
      <c r="AX48" s="30"/>
      <c r="AY48" s="30"/>
      <c r="AZ48" s="30"/>
      <c r="BA48" s="30"/>
      <c r="BB48" s="30"/>
      <c r="BC48" s="30"/>
      <c r="BD48" s="30"/>
      <c r="BE48" s="30"/>
      <c r="BF48" s="30"/>
      <c r="BG48" s="30"/>
      <c r="BH48" s="30"/>
      <c r="BI48" s="30"/>
      <c r="BJ48" s="30"/>
      <c r="BK48" s="30"/>
      <c r="BL48" s="30"/>
      <c r="BM48" s="30"/>
      <c r="BN48" s="30"/>
      <c r="BO48" s="30"/>
      <c r="BP48" s="30"/>
      <c r="BQ48" s="30"/>
      <c r="BR48" s="30"/>
      <c r="BS48" s="30"/>
      <c r="BT48" s="30"/>
      <c r="BU48" s="30"/>
      <c r="BV48" s="30"/>
      <c r="BW48" s="30"/>
      <c r="BX48" s="30"/>
      <c r="BY48" s="30"/>
      <c r="BZ48" s="30"/>
      <c r="CA48" s="30"/>
      <c r="CB48" s="30"/>
      <c r="CC48" s="30"/>
      <c r="CD48" s="30"/>
      <c r="CE48" s="30"/>
      <c r="CF48" s="30"/>
      <c r="CG48" s="30"/>
      <c r="CH48" s="30"/>
      <c r="CI48" s="30"/>
      <c r="CJ48" s="30"/>
      <c r="CK48" s="30"/>
      <c r="CL48" s="30"/>
      <c r="CM48" s="30"/>
      <c r="CN48" s="30"/>
      <c r="CO48" s="30"/>
      <c r="CP48" s="30"/>
      <c r="CQ48" s="30"/>
      <c r="CR48" s="30"/>
      <c r="CS48" s="30"/>
      <c r="CT48" s="30"/>
      <c r="CU48" s="30"/>
      <c r="CV48" s="30"/>
      <c r="CW48" s="30"/>
      <c r="CX48" s="30"/>
      <c r="CY48" s="30"/>
      <c r="CZ48" s="30"/>
      <c r="DA48" s="30"/>
      <c r="DB48" s="30"/>
      <c r="DC48" s="30"/>
      <c r="DD48" s="30"/>
      <c r="DE48" s="30"/>
    </row>
    <row r="49" spans="1:109" x14ac:dyDescent="0.35">
      <c r="A49" s="30"/>
      <c r="B49" s="30"/>
      <c r="C49" s="68"/>
      <c r="D49" s="30"/>
      <c r="E49" s="30"/>
      <c r="F49" s="30"/>
      <c r="G49" s="30"/>
      <c r="H49" s="30"/>
      <c r="I49" s="30"/>
      <c r="J49" s="30"/>
      <c r="K49" s="30"/>
      <c r="L49" s="30"/>
      <c r="M49" s="30"/>
      <c r="N49" s="30"/>
      <c r="O49" s="30"/>
      <c r="P49" s="30"/>
      <c r="Q49" s="30"/>
      <c r="R49" s="30"/>
      <c r="S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0"/>
      <c r="BL49" s="30"/>
      <c r="BM49" s="30"/>
      <c r="BN49" s="30"/>
      <c r="BO49" s="30"/>
      <c r="BP49" s="30"/>
      <c r="BQ49" s="30"/>
      <c r="BR49" s="30"/>
      <c r="BS49" s="30"/>
      <c r="BT49" s="30"/>
      <c r="BU49" s="30"/>
      <c r="BV49" s="30"/>
      <c r="BW49" s="30"/>
      <c r="BX49" s="30"/>
      <c r="BY49" s="30"/>
      <c r="BZ49" s="30"/>
      <c r="CA49" s="30"/>
      <c r="CB49" s="30"/>
      <c r="CC49" s="30"/>
      <c r="CD49" s="30"/>
      <c r="CE49" s="30"/>
      <c r="CF49" s="30"/>
      <c r="CG49" s="30"/>
      <c r="CH49" s="30"/>
      <c r="CI49" s="30"/>
      <c r="CJ49" s="30"/>
      <c r="CK49" s="30"/>
      <c r="CL49" s="30"/>
      <c r="CM49" s="30"/>
      <c r="CN49" s="30"/>
      <c r="CO49" s="30"/>
      <c r="CP49" s="30"/>
      <c r="CQ49" s="30"/>
      <c r="CR49" s="30"/>
      <c r="CS49" s="30"/>
      <c r="CT49" s="30"/>
      <c r="CU49" s="30"/>
      <c r="CV49" s="30"/>
      <c r="CW49" s="30"/>
      <c r="CX49" s="30"/>
      <c r="CY49" s="30"/>
      <c r="CZ49" s="30"/>
      <c r="DA49" s="30"/>
      <c r="DB49" s="30"/>
      <c r="DC49" s="30"/>
      <c r="DD49" s="30"/>
      <c r="DE49" s="30"/>
    </row>
    <row r="50" spans="1:109" x14ac:dyDescent="0.35">
      <c r="A50" s="30"/>
      <c r="B50" s="30"/>
      <c r="C50" s="68"/>
      <c r="D50" s="30"/>
      <c r="E50" s="30"/>
      <c r="F50" s="30"/>
      <c r="G50" s="30"/>
      <c r="H50" s="30"/>
      <c r="I50" s="30"/>
      <c r="J50" s="30"/>
      <c r="K50" s="30"/>
      <c r="L50" s="30"/>
      <c r="M50" s="30"/>
      <c r="N50" s="30"/>
      <c r="O50" s="30"/>
      <c r="P50" s="30"/>
      <c r="Q50" s="30"/>
      <c r="R50" s="30"/>
      <c r="S50" s="30"/>
      <c r="AJ50" s="30"/>
      <c r="AK50" s="30"/>
      <c r="AL50" s="30"/>
      <c r="AM50" s="30"/>
      <c r="AN50" s="30"/>
      <c r="AO50" s="30"/>
      <c r="AP50" s="30"/>
      <c r="AQ50" s="30"/>
      <c r="AR50" s="30"/>
      <c r="AS50" s="30"/>
      <c r="AT50" s="30"/>
      <c r="AU50" s="30"/>
      <c r="AV50" s="30"/>
      <c r="AW50" s="30"/>
      <c r="AX50" s="30"/>
      <c r="AY50" s="30"/>
      <c r="AZ50" s="30"/>
      <c r="BA50" s="30"/>
      <c r="BB50" s="30"/>
      <c r="BC50" s="30"/>
      <c r="BD50" s="30"/>
      <c r="BE50" s="30"/>
      <c r="BF50" s="30"/>
      <c r="BG50" s="30"/>
      <c r="BH50" s="30"/>
      <c r="BI50" s="30"/>
      <c r="BJ50" s="30"/>
      <c r="BK50" s="30"/>
      <c r="BL50" s="30"/>
      <c r="BM50" s="30"/>
      <c r="BN50" s="30"/>
      <c r="BO50" s="30"/>
      <c r="BP50" s="30"/>
      <c r="BQ50" s="30"/>
      <c r="BR50" s="30"/>
      <c r="BS50" s="30"/>
      <c r="BT50" s="30"/>
      <c r="BU50" s="30"/>
      <c r="BV50" s="30"/>
      <c r="BW50" s="30"/>
      <c r="BX50" s="30"/>
      <c r="BY50" s="30"/>
      <c r="BZ50" s="30"/>
      <c r="CA50" s="30"/>
      <c r="CB50" s="30"/>
      <c r="CC50" s="30"/>
      <c r="CD50" s="30"/>
      <c r="CE50" s="30"/>
      <c r="CF50" s="30"/>
      <c r="CG50" s="30"/>
      <c r="CH50" s="30"/>
      <c r="CI50" s="30"/>
      <c r="CJ50" s="30"/>
      <c r="CK50" s="30"/>
      <c r="CL50" s="30"/>
      <c r="CM50" s="30"/>
      <c r="CN50" s="30"/>
      <c r="CO50" s="30"/>
      <c r="CP50" s="30"/>
      <c r="CQ50" s="30"/>
      <c r="CR50" s="30"/>
      <c r="CS50" s="30"/>
      <c r="CT50" s="30"/>
      <c r="CU50" s="30"/>
      <c r="CV50" s="30"/>
      <c r="CW50" s="30"/>
      <c r="CX50" s="30"/>
      <c r="CY50" s="30"/>
      <c r="CZ50" s="30"/>
      <c r="DA50" s="30"/>
      <c r="DB50" s="30"/>
      <c r="DC50" s="30"/>
      <c r="DD50" s="30"/>
      <c r="DE50" s="30"/>
    </row>
    <row r="51" spans="1:109" x14ac:dyDescent="0.35">
      <c r="A51" s="30"/>
      <c r="B51" s="30"/>
      <c r="C51" s="68"/>
      <c r="D51" s="30"/>
      <c r="E51" s="30"/>
      <c r="F51" s="30"/>
      <c r="G51" s="30"/>
      <c r="H51" s="30"/>
      <c r="I51" s="30"/>
      <c r="J51" s="30"/>
      <c r="K51" s="30"/>
      <c r="L51" s="30"/>
      <c r="M51" s="30"/>
      <c r="N51" s="30"/>
      <c r="O51" s="30"/>
      <c r="P51" s="30"/>
      <c r="Q51" s="30"/>
      <c r="R51" s="30"/>
      <c r="S51" s="30"/>
      <c r="AJ51" s="30"/>
      <c r="AK51" s="30"/>
      <c r="AL51" s="30"/>
      <c r="AM51" s="30"/>
      <c r="AN51" s="30"/>
      <c r="AO51" s="30"/>
      <c r="AP51" s="30"/>
      <c r="AQ51" s="30"/>
      <c r="AR51" s="30"/>
      <c r="AS51" s="30"/>
      <c r="AT51" s="30"/>
      <c r="AU51" s="30"/>
      <c r="AV51" s="30"/>
      <c r="AW51" s="30"/>
      <c r="AX51" s="30"/>
      <c r="AY51" s="30"/>
      <c r="AZ51" s="30"/>
      <c r="BA51" s="30"/>
      <c r="BB51" s="30"/>
      <c r="BC51" s="30"/>
      <c r="BD51" s="30"/>
      <c r="BE51" s="30"/>
      <c r="BF51" s="30"/>
      <c r="BG51" s="30"/>
      <c r="BH51" s="30"/>
      <c r="BI51" s="30"/>
      <c r="BJ51" s="30"/>
      <c r="BK51" s="30"/>
      <c r="BL51" s="30"/>
      <c r="BM51" s="30"/>
      <c r="BN51" s="30"/>
      <c r="BO51" s="30"/>
      <c r="BP51" s="30"/>
      <c r="BQ51" s="30"/>
      <c r="BR51" s="30"/>
      <c r="BS51" s="30"/>
      <c r="BT51" s="30"/>
      <c r="BU51" s="30"/>
      <c r="BV51" s="30"/>
      <c r="BW51" s="30"/>
      <c r="BX51" s="30"/>
      <c r="BY51" s="30"/>
      <c r="BZ51" s="30"/>
      <c r="CA51" s="30"/>
      <c r="CB51" s="30"/>
      <c r="CC51" s="30"/>
      <c r="CD51" s="30"/>
      <c r="CE51" s="30"/>
      <c r="CF51" s="30"/>
      <c r="CG51" s="30"/>
      <c r="CH51" s="30"/>
      <c r="CI51" s="30"/>
      <c r="CJ51" s="30"/>
      <c r="CK51" s="30"/>
      <c r="CL51" s="30"/>
      <c r="CM51" s="30"/>
      <c r="CN51" s="30"/>
      <c r="CO51" s="30"/>
      <c r="CP51" s="30"/>
      <c r="CQ51" s="30"/>
      <c r="CR51" s="30"/>
      <c r="CS51" s="30"/>
      <c r="CT51" s="30"/>
      <c r="CU51" s="30"/>
      <c r="CV51" s="30"/>
      <c r="CW51" s="30"/>
      <c r="CX51" s="30"/>
      <c r="CY51" s="30"/>
      <c r="CZ51" s="30"/>
      <c r="DA51" s="30"/>
      <c r="DB51" s="30"/>
      <c r="DC51" s="30"/>
      <c r="DD51" s="30"/>
      <c r="DE51" s="30"/>
    </row>
    <row r="52" spans="1:109" x14ac:dyDescent="0.35">
      <c r="A52" s="30"/>
      <c r="B52" s="30"/>
      <c r="C52" s="68"/>
      <c r="D52" s="30"/>
      <c r="E52" s="30"/>
      <c r="F52" s="30"/>
      <c r="G52" s="30"/>
      <c r="H52" s="30"/>
      <c r="I52" s="30"/>
      <c r="J52" s="30"/>
      <c r="K52" s="30"/>
      <c r="L52" s="30"/>
      <c r="M52" s="30"/>
      <c r="N52" s="30"/>
      <c r="O52" s="30"/>
      <c r="P52" s="30"/>
      <c r="Q52" s="30"/>
      <c r="R52" s="30"/>
      <c r="S52" s="30"/>
      <c r="AJ52" s="30"/>
      <c r="AK52" s="30"/>
      <c r="AL52" s="30"/>
      <c r="AM52" s="30"/>
      <c r="AN52" s="30"/>
      <c r="AO52" s="30"/>
      <c r="AP52" s="30"/>
      <c r="AQ52" s="30"/>
      <c r="AR52" s="30"/>
      <c r="AS52" s="30"/>
      <c r="AT52" s="30"/>
      <c r="AU52" s="30"/>
      <c r="AV52" s="30"/>
      <c r="AW52" s="30"/>
      <c r="AX52" s="30"/>
      <c r="AY52" s="30"/>
      <c r="AZ52" s="30"/>
      <c r="BA52" s="30"/>
      <c r="BB52" s="30"/>
      <c r="BC52" s="30"/>
      <c r="BD52" s="30"/>
      <c r="BE52" s="30"/>
      <c r="BF52" s="30"/>
      <c r="BG52" s="30"/>
      <c r="BH52" s="30"/>
      <c r="BI52" s="30"/>
      <c r="BJ52" s="30"/>
      <c r="BK52" s="30"/>
      <c r="BL52" s="30"/>
      <c r="BM52" s="30"/>
      <c r="BN52" s="30"/>
      <c r="BO52" s="30"/>
      <c r="BP52" s="30"/>
      <c r="BQ52" s="30"/>
      <c r="BR52" s="30"/>
      <c r="BS52" s="30"/>
      <c r="BT52" s="30"/>
      <c r="BU52" s="30"/>
      <c r="BV52" s="30"/>
      <c r="BW52" s="30"/>
      <c r="BX52" s="30"/>
      <c r="BY52" s="30"/>
      <c r="BZ52" s="30"/>
      <c r="CA52" s="30"/>
      <c r="CB52" s="30"/>
      <c r="CC52" s="30"/>
      <c r="CD52" s="30"/>
      <c r="CE52" s="30"/>
      <c r="CF52" s="30"/>
      <c r="CG52" s="30"/>
      <c r="CH52" s="30"/>
      <c r="CI52" s="30"/>
      <c r="CJ52" s="30"/>
      <c r="CK52" s="30"/>
      <c r="CL52" s="30"/>
      <c r="CM52" s="30"/>
      <c r="CN52" s="30"/>
      <c r="CO52" s="30"/>
      <c r="CP52" s="30"/>
      <c r="CQ52" s="30"/>
      <c r="CR52" s="30"/>
      <c r="CS52" s="30"/>
      <c r="CT52" s="30"/>
      <c r="CU52" s="30"/>
      <c r="CV52" s="30"/>
      <c r="CW52" s="30"/>
      <c r="CX52" s="30"/>
      <c r="CY52" s="30"/>
      <c r="CZ52" s="30"/>
      <c r="DA52" s="30"/>
      <c r="DB52" s="30"/>
      <c r="DC52" s="30"/>
      <c r="DD52" s="30"/>
      <c r="DE52" s="30"/>
    </row>
    <row r="53" spans="1:109" x14ac:dyDescent="0.35">
      <c r="A53" s="30"/>
      <c r="B53" s="30"/>
      <c r="C53" s="68"/>
      <c r="D53" s="30"/>
      <c r="E53" s="30"/>
      <c r="F53" s="30"/>
      <c r="G53" s="30"/>
      <c r="H53" s="30"/>
      <c r="I53" s="30"/>
      <c r="J53" s="30"/>
      <c r="K53" s="30"/>
      <c r="L53" s="30"/>
      <c r="M53" s="30"/>
      <c r="N53" s="30"/>
      <c r="O53" s="30"/>
      <c r="P53" s="30"/>
      <c r="Q53" s="30"/>
      <c r="R53" s="30"/>
      <c r="S53" s="30"/>
      <c r="AJ53" s="30"/>
      <c r="AK53" s="30"/>
      <c r="AL53" s="30"/>
      <c r="AM53" s="30"/>
      <c r="AN53" s="30"/>
      <c r="AO53" s="30"/>
      <c r="AP53" s="30"/>
      <c r="AQ53" s="30"/>
      <c r="AR53" s="30"/>
      <c r="AS53" s="30"/>
      <c r="AT53" s="30"/>
      <c r="AU53" s="30"/>
      <c r="AV53" s="30"/>
      <c r="AW53" s="30"/>
      <c r="AX53" s="30"/>
      <c r="AY53" s="30"/>
      <c r="AZ53" s="30"/>
      <c r="BA53" s="30"/>
      <c r="BB53" s="30"/>
      <c r="BC53" s="30"/>
      <c r="BD53" s="30"/>
      <c r="BE53" s="30"/>
      <c r="BF53" s="30"/>
      <c r="BG53" s="30"/>
      <c r="BH53" s="30"/>
      <c r="BI53" s="30"/>
      <c r="BJ53" s="30"/>
      <c r="BK53" s="30"/>
      <c r="BL53" s="30"/>
      <c r="BM53" s="30"/>
      <c r="BN53" s="30"/>
      <c r="BO53" s="30"/>
      <c r="BP53" s="30"/>
      <c r="BQ53" s="30"/>
      <c r="BR53" s="30"/>
      <c r="BS53" s="30"/>
      <c r="BT53" s="30"/>
      <c r="BU53" s="30"/>
      <c r="BV53" s="30"/>
      <c r="BW53" s="30"/>
      <c r="BX53" s="30"/>
      <c r="BY53" s="30"/>
      <c r="BZ53" s="30"/>
      <c r="CA53" s="30"/>
      <c r="CB53" s="30"/>
      <c r="CC53" s="30"/>
      <c r="CD53" s="30"/>
      <c r="CE53" s="30"/>
      <c r="CF53" s="30"/>
      <c r="CG53" s="30"/>
      <c r="CH53" s="30"/>
      <c r="CI53" s="30"/>
      <c r="CJ53" s="30"/>
      <c r="CK53" s="30"/>
      <c r="CL53" s="30"/>
      <c r="CM53" s="30"/>
      <c r="CN53" s="30"/>
      <c r="CO53" s="30"/>
      <c r="CP53" s="30"/>
      <c r="CQ53" s="30"/>
      <c r="CR53" s="30"/>
      <c r="CS53" s="30"/>
      <c r="CT53" s="30"/>
      <c r="CU53" s="30"/>
      <c r="CV53" s="30"/>
      <c r="CW53" s="30"/>
      <c r="CX53" s="30"/>
      <c r="CY53" s="30"/>
      <c r="CZ53" s="30"/>
      <c r="DA53" s="30"/>
      <c r="DB53" s="30"/>
      <c r="DC53" s="30"/>
      <c r="DD53" s="30"/>
      <c r="DE53" s="30"/>
    </row>
    <row r="54" spans="1:109" x14ac:dyDescent="0.35">
      <c r="A54" s="30"/>
      <c r="B54" s="30"/>
      <c r="C54" s="68"/>
      <c r="D54" s="30"/>
      <c r="E54" s="30"/>
      <c r="F54" s="30"/>
      <c r="G54" s="30"/>
      <c r="H54" s="30"/>
      <c r="I54" s="30"/>
      <c r="J54" s="30"/>
      <c r="K54" s="30"/>
      <c r="L54" s="30"/>
      <c r="M54" s="30"/>
      <c r="N54" s="30"/>
      <c r="O54" s="30"/>
      <c r="P54" s="30"/>
      <c r="Q54" s="30"/>
      <c r="R54" s="30"/>
      <c r="S54" s="30"/>
      <c r="AJ54" s="30"/>
      <c r="AK54" s="30"/>
      <c r="AL54" s="30"/>
      <c r="AM54" s="30"/>
      <c r="AN54" s="30"/>
      <c r="AO54" s="30"/>
      <c r="AP54" s="30"/>
      <c r="AQ54" s="30"/>
      <c r="AR54" s="30"/>
      <c r="AS54" s="30"/>
      <c r="AT54" s="30"/>
      <c r="AU54" s="30"/>
      <c r="AV54" s="30"/>
      <c r="AW54" s="30"/>
      <c r="AX54" s="30"/>
      <c r="AY54" s="30"/>
      <c r="AZ54" s="30"/>
      <c r="BA54" s="30"/>
      <c r="BB54" s="30"/>
      <c r="BC54" s="30"/>
      <c r="BD54" s="30"/>
      <c r="BE54" s="30"/>
      <c r="BF54" s="30"/>
      <c r="BG54" s="30"/>
      <c r="BH54" s="30"/>
      <c r="BI54" s="30"/>
      <c r="BJ54" s="30"/>
      <c r="BK54" s="30"/>
      <c r="BL54" s="30"/>
      <c r="BM54" s="30"/>
      <c r="BN54" s="30"/>
      <c r="BO54" s="30"/>
      <c r="BP54" s="30"/>
      <c r="BQ54" s="30"/>
      <c r="BR54" s="30"/>
      <c r="BS54" s="30"/>
      <c r="BT54" s="30"/>
      <c r="BU54" s="30"/>
      <c r="BV54" s="30"/>
      <c r="BW54" s="30"/>
      <c r="BX54" s="30"/>
      <c r="BY54" s="30"/>
      <c r="BZ54" s="30"/>
      <c r="CA54" s="30"/>
      <c r="CB54" s="30"/>
      <c r="CC54" s="30"/>
      <c r="CD54" s="30"/>
      <c r="CE54" s="30"/>
      <c r="CF54" s="30"/>
      <c r="CG54" s="30"/>
      <c r="CH54" s="30"/>
      <c r="CI54" s="30"/>
      <c r="CJ54" s="30"/>
      <c r="CK54" s="30"/>
      <c r="CL54" s="30"/>
      <c r="CM54" s="30"/>
      <c r="CN54" s="30"/>
      <c r="CO54" s="30"/>
      <c r="CP54" s="30"/>
      <c r="CQ54" s="30"/>
      <c r="CR54" s="30"/>
      <c r="CS54" s="30"/>
      <c r="CT54" s="30"/>
      <c r="CU54" s="30"/>
      <c r="CV54" s="30"/>
      <c r="CW54" s="30"/>
      <c r="CX54" s="30"/>
      <c r="CY54" s="30"/>
      <c r="CZ54" s="30"/>
      <c r="DA54" s="30"/>
      <c r="DB54" s="30"/>
      <c r="DC54" s="30"/>
      <c r="DD54" s="30"/>
      <c r="DE54" s="30"/>
    </row>
    <row r="55" spans="1:109" x14ac:dyDescent="0.35">
      <c r="A55" s="30"/>
      <c r="B55" s="30"/>
      <c r="C55" s="68"/>
      <c r="D55" s="30"/>
      <c r="E55" s="30"/>
      <c r="F55" s="30"/>
      <c r="G55" s="30"/>
      <c r="H55" s="30"/>
      <c r="I55" s="30"/>
      <c r="J55" s="30"/>
      <c r="K55" s="30"/>
      <c r="L55" s="30"/>
      <c r="M55" s="30"/>
      <c r="N55" s="30"/>
      <c r="O55" s="30"/>
      <c r="P55" s="30"/>
      <c r="Q55" s="30"/>
      <c r="R55" s="30"/>
      <c r="S55" s="30"/>
      <c r="AJ55" s="30"/>
      <c r="AK55" s="30"/>
      <c r="AL55" s="30"/>
      <c r="AM55" s="30"/>
      <c r="AN55" s="30"/>
      <c r="AO55" s="30"/>
      <c r="AP55" s="30"/>
      <c r="AQ55" s="30"/>
      <c r="AR55" s="30"/>
      <c r="AS55" s="30"/>
      <c r="AT55" s="30"/>
      <c r="AU55" s="30"/>
      <c r="AV55" s="30"/>
      <c r="AW55" s="30"/>
      <c r="AX55" s="30"/>
      <c r="AY55" s="30"/>
      <c r="AZ55" s="30"/>
      <c r="BA55" s="30"/>
      <c r="BB55" s="30"/>
      <c r="BC55" s="30"/>
      <c r="BD55" s="30"/>
      <c r="BE55" s="30"/>
      <c r="BF55" s="30"/>
      <c r="BG55" s="30"/>
      <c r="BH55" s="30"/>
      <c r="BI55" s="30"/>
      <c r="BJ55" s="30"/>
      <c r="BK55" s="30"/>
      <c r="BL55" s="30"/>
      <c r="BM55" s="30"/>
      <c r="BN55" s="30"/>
      <c r="BO55" s="30"/>
      <c r="BP55" s="30"/>
      <c r="BQ55" s="30"/>
      <c r="BR55" s="30"/>
      <c r="BS55" s="30"/>
      <c r="BT55" s="30"/>
      <c r="BU55" s="30"/>
      <c r="BV55" s="30"/>
      <c r="BW55" s="30"/>
      <c r="BX55" s="30"/>
      <c r="BY55" s="30"/>
      <c r="BZ55" s="30"/>
      <c r="CA55" s="30"/>
      <c r="CB55" s="30"/>
      <c r="CC55" s="30"/>
      <c r="CD55" s="30"/>
      <c r="CE55" s="30"/>
      <c r="CF55" s="30"/>
      <c r="CG55" s="30"/>
      <c r="CH55" s="30"/>
      <c r="CI55" s="30"/>
      <c r="CJ55" s="30"/>
      <c r="CK55" s="30"/>
      <c r="CL55" s="30"/>
      <c r="CM55" s="30"/>
      <c r="CN55" s="30"/>
      <c r="CO55" s="30"/>
      <c r="CP55" s="30"/>
      <c r="CQ55" s="30"/>
      <c r="CR55" s="30"/>
      <c r="CS55" s="30"/>
      <c r="CT55" s="30"/>
      <c r="CU55" s="30"/>
      <c r="CV55" s="30"/>
      <c r="CW55" s="30"/>
      <c r="CX55" s="30"/>
      <c r="CY55" s="30"/>
      <c r="CZ55" s="30"/>
      <c r="DA55" s="30"/>
      <c r="DB55" s="30"/>
      <c r="DC55" s="30"/>
      <c r="DD55" s="30"/>
      <c r="DE55" s="30"/>
    </row>
    <row r="56" spans="1:109" x14ac:dyDescent="0.35">
      <c r="A56" s="30"/>
      <c r="B56" s="30"/>
      <c r="C56" s="68"/>
      <c r="D56" s="30"/>
      <c r="E56" s="30"/>
      <c r="F56" s="30"/>
      <c r="G56" s="30"/>
      <c r="H56" s="30"/>
      <c r="I56" s="30"/>
      <c r="J56" s="30"/>
      <c r="K56" s="30"/>
      <c r="L56" s="30"/>
      <c r="M56" s="30"/>
      <c r="N56" s="30"/>
      <c r="O56" s="30"/>
      <c r="P56" s="30"/>
      <c r="Q56" s="30"/>
      <c r="R56" s="30"/>
      <c r="S56" s="30"/>
      <c r="AJ56" s="30"/>
      <c r="AK56" s="30"/>
      <c r="AL56" s="30"/>
      <c r="AM56" s="30"/>
      <c r="AN56" s="30"/>
      <c r="AO56" s="30"/>
      <c r="AP56" s="30"/>
      <c r="AQ56" s="30"/>
      <c r="AR56" s="30"/>
      <c r="AS56" s="30"/>
      <c r="AT56" s="30"/>
      <c r="AU56" s="30"/>
      <c r="AV56" s="30"/>
      <c r="AW56" s="30"/>
      <c r="AX56" s="30"/>
      <c r="AY56" s="30"/>
      <c r="AZ56" s="30"/>
      <c r="BA56" s="30"/>
      <c r="BB56" s="30"/>
      <c r="BC56" s="30"/>
      <c r="BD56" s="30"/>
      <c r="BE56" s="30"/>
      <c r="BF56" s="30"/>
      <c r="BG56" s="30"/>
      <c r="BH56" s="30"/>
      <c r="BI56" s="30"/>
      <c r="BJ56" s="30"/>
      <c r="BK56" s="30"/>
      <c r="BL56" s="30"/>
      <c r="BM56" s="30"/>
      <c r="BN56" s="30"/>
      <c r="BO56" s="30"/>
      <c r="BP56" s="30"/>
      <c r="BQ56" s="30"/>
      <c r="BR56" s="30"/>
      <c r="BS56" s="30"/>
      <c r="BT56" s="30"/>
      <c r="BU56" s="30"/>
      <c r="BV56" s="30"/>
      <c r="BW56" s="30"/>
      <c r="BX56" s="30"/>
      <c r="BY56" s="30"/>
      <c r="BZ56" s="30"/>
      <c r="CA56" s="30"/>
      <c r="CB56" s="30"/>
      <c r="CC56" s="30"/>
      <c r="CD56" s="30"/>
      <c r="CE56" s="30"/>
      <c r="CF56" s="30"/>
      <c r="CG56" s="30"/>
      <c r="CH56" s="30"/>
      <c r="CI56" s="30"/>
      <c r="CJ56" s="30"/>
      <c r="CK56" s="30"/>
      <c r="CL56" s="30"/>
      <c r="CM56" s="30"/>
      <c r="CN56" s="30"/>
      <c r="CO56" s="30"/>
      <c r="CP56" s="30"/>
      <c r="CQ56" s="30"/>
      <c r="CR56" s="30"/>
      <c r="CS56" s="30"/>
      <c r="CT56" s="30"/>
      <c r="CU56" s="30"/>
      <c r="CV56" s="30"/>
      <c r="CW56" s="30"/>
      <c r="CX56" s="30"/>
      <c r="CY56" s="30"/>
      <c r="CZ56" s="30"/>
      <c r="DA56" s="30"/>
      <c r="DB56" s="30"/>
      <c r="DC56" s="30"/>
      <c r="DD56" s="30"/>
      <c r="DE56" s="30"/>
    </row>
    <row r="57" spans="1:109" x14ac:dyDescent="0.35">
      <c r="A57" s="30"/>
      <c r="B57" s="30"/>
      <c r="C57" s="68"/>
      <c r="D57" s="30"/>
      <c r="E57" s="30"/>
      <c r="F57" s="30"/>
      <c r="G57" s="30"/>
      <c r="H57" s="30"/>
      <c r="I57" s="30"/>
      <c r="J57" s="30"/>
      <c r="K57" s="30"/>
      <c r="L57" s="30"/>
      <c r="M57" s="30"/>
      <c r="N57" s="30"/>
      <c r="O57" s="30"/>
      <c r="P57" s="30"/>
      <c r="Q57" s="30"/>
      <c r="R57" s="30"/>
      <c r="S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0"/>
      <c r="BV57" s="30"/>
      <c r="BW57" s="30"/>
      <c r="BX57" s="30"/>
      <c r="BY57" s="30"/>
      <c r="BZ57" s="30"/>
      <c r="CA57" s="30"/>
      <c r="CB57" s="30"/>
      <c r="CC57" s="30"/>
      <c r="CD57" s="30"/>
      <c r="CE57" s="30"/>
      <c r="CF57" s="30"/>
      <c r="CG57" s="30"/>
      <c r="CH57" s="30"/>
      <c r="CI57" s="30"/>
      <c r="CJ57" s="30"/>
      <c r="CK57" s="30"/>
      <c r="CL57" s="30"/>
      <c r="CM57" s="30"/>
      <c r="CN57" s="30"/>
      <c r="CO57" s="30"/>
      <c r="CP57" s="30"/>
      <c r="CQ57" s="30"/>
      <c r="CR57" s="30"/>
      <c r="CS57" s="30"/>
      <c r="CT57" s="30"/>
      <c r="CU57" s="30"/>
      <c r="CV57" s="30"/>
      <c r="CW57" s="30"/>
      <c r="CX57" s="30"/>
      <c r="CY57" s="30"/>
      <c r="CZ57" s="30"/>
      <c r="DA57" s="30"/>
      <c r="DB57" s="30"/>
      <c r="DC57" s="30"/>
      <c r="DD57" s="30"/>
      <c r="DE57" s="30"/>
    </row>
    <row r="58" spans="1:109" x14ac:dyDescent="0.35">
      <c r="A58" s="30"/>
      <c r="B58" s="30"/>
      <c r="C58" s="68"/>
      <c r="D58" s="30"/>
      <c r="E58" s="30"/>
      <c r="F58" s="30"/>
      <c r="G58" s="30"/>
      <c r="H58" s="30"/>
      <c r="I58" s="30"/>
      <c r="J58" s="30"/>
      <c r="K58" s="30"/>
      <c r="L58" s="30"/>
      <c r="M58" s="30"/>
      <c r="N58" s="30"/>
      <c r="O58" s="30"/>
      <c r="P58" s="30"/>
      <c r="Q58" s="30"/>
      <c r="R58" s="30"/>
      <c r="S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c r="BH58" s="30"/>
      <c r="BI58" s="30"/>
      <c r="BJ58" s="30"/>
      <c r="BK58" s="30"/>
      <c r="BL58" s="30"/>
      <c r="BM58" s="30"/>
      <c r="BN58" s="30"/>
      <c r="BO58" s="30"/>
      <c r="BP58" s="30"/>
      <c r="BQ58" s="30"/>
      <c r="BR58" s="30"/>
      <c r="BS58" s="30"/>
      <c r="BT58" s="30"/>
      <c r="BU58" s="30"/>
      <c r="BV58" s="30"/>
      <c r="BW58" s="30"/>
      <c r="BX58" s="30"/>
      <c r="BY58" s="30"/>
      <c r="BZ58" s="30"/>
      <c r="CA58" s="30"/>
      <c r="CB58" s="30"/>
      <c r="CC58" s="30"/>
      <c r="CD58" s="30"/>
      <c r="CE58" s="30"/>
      <c r="CF58" s="30"/>
      <c r="CG58" s="30"/>
      <c r="CH58" s="30"/>
      <c r="CI58" s="30"/>
      <c r="CJ58" s="30"/>
      <c r="CK58" s="30"/>
      <c r="CL58" s="30"/>
      <c r="CM58" s="30"/>
      <c r="CN58" s="30"/>
      <c r="CO58" s="30"/>
      <c r="CP58" s="30"/>
      <c r="CQ58" s="30"/>
      <c r="CR58" s="30"/>
      <c r="CS58" s="30"/>
      <c r="CT58" s="30"/>
      <c r="CU58" s="30"/>
      <c r="CV58" s="30"/>
      <c r="CW58" s="30"/>
      <c r="CX58" s="30"/>
      <c r="CY58" s="30"/>
      <c r="CZ58" s="30"/>
      <c r="DA58" s="30"/>
      <c r="DB58" s="30"/>
      <c r="DC58" s="30"/>
      <c r="DD58" s="30"/>
      <c r="DE58" s="30"/>
    </row>
    <row r="59" spans="1:109" x14ac:dyDescent="0.35">
      <c r="A59" s="59"/>
      <c r="B59" s="59"/>
      <c r="C59" s="68"/>
      <c r="D59" s="26"/>
      <c r="E59" s="26"/>
      <c r="F59" s="26"/>
      <c r="G59" s="30"/>
      <c r="H59" s="30"/>
      <c r="I59" s="30"/>
      <c r="J59" s="30"/>
      <c r="K59" s="30"/>
      <c r="L59" s="30"/>
      <c r="M59" s="30"/>
      <c r="N59" s="30"/>
      <c r="O59" s="30"/>
      <c r="P59" s="30"/>
      <c r="Q59" s="30"/>
      <c r="R59" s="30"/>
      <c r="S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0"/>
      <c r="BV59" s="30"/>
      <c r="BW59" s="30"/>
      <c r="BX59" s="30"/>
      <c r="BY59" s="30"/>
      <c r="BZ59" s="30"/>
      <c r="CA59" s="30"/>
      <c r="CB59" s="30"/>
      <c r="CC59" s="30"/>
      <c r="CD59" s="30"/>
      <c r="CE59" s="30"/>
      <c r="CF59" s="30"/>
      <c r="CG59" s="30"/>
      <c r="CH59" s="30"/>
      <c r="CI59" s="30"/>
      <c r="CJ59" s="30"/>
      <c r="CK59" s="30"/>
      <c r="CL59" s="30"/>
      <c r="CM59" s="30"/>
      <c r="CN59" s="30"/>
      <c r="CO59" s="30"/>
      <c r="CP59" s="30"/>
      <c r="CQ59" s="30"/>
      <c r="CR59" s="30"/>
      <c r="CS59" s="30"/>
      <c r="CT59" s="30"/>
      <c r="CU59" s="30"/>
      <c r="CV59" s="30"/>
      <c r="CW59" s="30"/>
      <c r="CX59" s="30"/>
      <c r="CY59" s="30"/>
      <c r="CZ59" s="30"/>
      <c r="DA59" s="30"/>
      <c r="DB59" s="30"/>
      <c r="DC59" s="30"/>
      <c r="DD59" s="30"/>
      <c r="DE59" s="30"/>
    </row>
    <row r="60" spans="1:109" x14ac:dyDescent="0.35">
      <c r="A60" s="59"/>
      <c r="B60" s="59"/>
      <c r="C60" s="68"/>
      <c r="D60" s="26"/>
      <c r="E60" s="26"/>
      <c r="F60" s="26"/>
      <c r="G60" s="30"/>
      <c r="H60" s="30"/>
      <c r="I60" s="30"/>
      <c r="J60" s="30"/>
      <c r="K60" s="30"/>
      <c r="L60" s="30"/>
      <c r="M60" s="30"/>
      <c r="N60" s="30"/>
      <c r="O60" s="30"/>
      <c r="P60" s="30"/>
      <c r="Q60" s="30"/>
      <c r="R60" s="30"/>
      <c r="S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0"/>
      <c r="BV60" s="30"/>
      <c r="BW60" s="30"/>
      <c r="BX60" s="30"/>
      <c r="BY60" s="30"/>
      <c r="BZ60" s="30"/>
      <c r="CA60" s="30"/>
      <c r="CB60" s="30"/>
      <c r="CC60" s="30"/>
      <c r="CD60" s="30"/>
      <c r="CE60" s="30"/>
      <c r="CF60" s="30"/>
      <c r="CG60" s="30"/>
      <c r="CH60" s="30"/>
      <c r="CI60" s="30"/>
      <c r="CJ60" s="30"/>
      <c r="CK60" s="30"/>
      <c r="CL60" s="30"/>
      <c r="CM60" s="30"/>
      <c r="CN60" s="30"/>
      <c r="CO60" s="30"/>
      <c r="CP60" s="30"/>
      <c r="CQ60" s="30"/>
      <c r="CR60" s="30"/>
      <c r="CS60" s="30"/>
      <c r="CT60" s="30"/>
      <c r="CU60" s="30"/>
      <c r="CV60" s="30"/>
      <c r="CW60" s="30"/>
      <c r="CX60" s="30"/>
      <c r="CY60" s="30"/>
      <c r="CZ60" s="30"/>
      <c r="DA60" s="30"/>
      <c r="DB60" s="30"/>
      <c r="DC60" s="30"/>
      <c r="DD60" s="30"/>
      <c r="DE60" s="30"/>
    </row>
    <row r="61" spans="1:109" x14ac:dyDescent="0.35">
      <c r="A61" s="33"/>
      <c r="B61" s="33"/>
      <c r="C61" s="68"/>
      <c r="D61" s="26"/>
      <c r="E61" s="26"/>
      <c r="F61" s="26"/>
      <c r="G61" s="30"/>
      <c r="H61" s="30"/>
      <c r="I61" s="30"/>
      <c r="J61" s="30"/>
      <c r="K61" s="30"/>
      <c r="L61" s="30"/>
      <c r="M61" s="30"/>
      <c r="N61" s="30"/>
      <c r="O61" s="30"/>
      <c r="P61" s="30"/>
      <c r="Q61" s="30"/>
      <c r="R61" s="30"/>
      <c r="S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0"/>
      <c r="BV61" s="30"/>
      <c r="BW61" s="30"/>
      <c r="BX61" s="30"/>
      <c r="BY61" s="30"/>
      <c r="BZ61" s="30"/>
      <c r="CA61" s="30"/>
      <c r="CB61" s="30"/>
      <c r="CC61" s="30"/>
      <c r="CD61" s="30"/>
      <c r="CE61" s="30"/>
      <c r="CF61" s="30"/>
      <c r="CG61" s="30"/>
      <c r="CH61" s="30"/>
      <c r="CI61" s="30"/>
      <c r="CJ61" s="30"/>
      <c r="CK61" s="30"/>
      <c r="CL61" s="30"/>
      <c r="CM61" s="30"/>
      <c r="CN61" s="30"/>
      <c r="CO61" s="30"/>
      <c r="CP61" s="30"/>
      <c r="CQ61" s="30"/>
      <c r="CR61" s="30"/>
      <c r="CS61" s="30"/>
      <c r="CT61" s="30"/>
      <c r="CU61" s="30"/>
      <c r="CV61" s="30"/>
      <c r="CW61" s="30"/>
      <c r="CX61" s="30"/>
      <c r="CY61" s="30"/>
      <c r="CZ61" s="30"/>
      <c r="DA61" s="30"/>
      <c r="DB61" s="30"/>
      <c r="DC61" s="30"/>
      <c r="DD61" s="30"/>
      <c r="DE61" s="30"/>
    </row>
    <row r="62" spans="1:109" s="30" customFormat="1" x14ac:dyDescent="0.35">
      <c r="A62" s="63" t="e">
        <f>DATEVALUE(MID(#REF!,13,30))</f>
        <v>#REF!</v>
      </c>
      <c r="B62" s="33">
        <v>94</v>
      </c>
      <c r="C62" s="68"/>
    </row>
    <row r="63" spans="1:109" x14ac:dyDescent="0.35">
      <c r="A63" s="30"/>
      <c r="B63" s="30"/>
      <c r="C63" s="30"/>
      <c r="D63" s="30"/>
      <c r="E63" s="30"/>
      <c r="F63" s="30"/>
      <c r="G63" s="30"/>
      <c r="H63" s="30"/>
      <c r="I63" s="30"/>
      <c r="J63" s="30"/>
      <c r="K63" s="30"/>
      <c r="L63" s="30"/>
      <c r="M63" s="30"/>
      <c r="N63" s="30"/>
      <c r="O63" s="30"/>
      <c r="P63" s="30"/>
      <c r="Q63" s="30"/>
      <c r="R63" s="30"/>
      <c r="S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0"/>
      <c r="BV63" s="30"/>
      <c r="BW63" s="30"/>
      <c r="BX63" s="30"/>
      <c r="BY63" s="30"/>
      <c r="BZ63" s="30"/>
      <c r="CA63" s="30"/>
      <c r="CB63" s="30"/>
      <c r="CC63" s="30"/>
      <c r="CD63" s="30"/>
      <c r="CE63" s="30"/>
      <c r="CF63" s="30"/>
      <c r="CG63" s="30"/>
      <c r="CH63" s="30"/>
      <c r="CI63" s="30"/>
      <c r="CJ63" s="30"/>
      <c r="CK63" s="30"/>
      <c r="CL63" s="30"/>
      <c r="CM63" s="30"/>
      <c r="CN63" s="30"/>
      <c r="CO63" s="30"/>
      <c r="CP63" s="30"/>
      <c r="CQ63" s="30"/>
      <c r="CR63" s="30"/>
      <c r="CS63" s="30"/>
      <c r="CT63" s="30"/>
      <c r="CU63" s="30"/>
      <c r="CV63" s="30"/>
      <c r="CW63" s="30"/>
      <c r="CX63" s="30"/>
      <c r="CY63" s="30"/>
      <c r="CZ63" s="30"/>
      <c r="DA63" s="30"/>
      <c r="DB63" s="30"/>
      <c r="DC63" s="30"/>
      <c r="DD63" s="30"/>
      <c r="DE63" s="30"/>
    </row>
    <row r="64" spans="1:109" x14ac:dyDescent="0.35">
      <c r="A64" s="59"/>
      <c r="B64" s="59"/>
      <c r="C64" s="30"/>
      <c r="D64" s="30"/>
      <c r="E64" s="30"/>
      <c r="F64" s="30"/>
      <c r="G64" s="30"/>
      <c r="H64" s="30"/>
      <c r="I64" s="30"/>
      <c r="J64" s="30"/>
      <c r="K64" s="30"/>
      <c r="L64" s="30"/>
      <c r="M64" s="30"/>
      <c r="N64" s="30"/>
      <c r="O64" s="30"/>
      <c r="P64" s="30"/>
      <c r="Q64" s="30"/>
      <c r="R64" s="30"/>
      <c r="S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0"/>
      <c r="BV64" s="30"/>
      <c r="BW64" s="30"/>
      <c r="BX64" s="30"/>
      <c r="BY64" s="30"/>
      <c r="BZ64" s="30"/>
      <c r="CA64" s="30"/>
      <c r="CB64" s="30"/>
      <c r="CC64" s="30"/>
      <c r="CD64" s="30"/>
      <c r="CE64" s="30"/>
      <c r="CF64" s="30"/>
      <c r="CG64" s="30"/>
      <c r="CH64" s="30"/>
      <c r="CI64" s="30"/>
      <c r="CJ64" s="30"/>
      <c r="CK64" s="30"/>
      <c r="CL64" s="30"/>
      <c r="CM64" s="30"/>
      <c r="CN64" s="30"/>
      <c r="CO64" s="30"/>
      <c r="CP64" s="30"/>
      <c r="CQ64" s="30"/>
      <c r="CR64" s="30"/>
      <c r="CS64" s="30"/>
      <c r="CT64" s="30"/>
      <c r="CU64" s="30"/>
      <c r="CV64" s="30"/>
      <c r="CW64" s="30"/>
      <c r="CX64" s="30"/>
      <c r="CY64" s="30"/>
      <c r="CZ64" s="30"/>
      <c r="DA64" s="30"/>
      <c r="DB64" s="30"/>
      <c r="DC64" s="30"/>
      <c r="DD64" s="30"/>
      <c r="DE64" s="30"/>
    </row>
    <row r="65" spans="1:109" x14ac:dyDescent="0.35">
      <c r="A65" s="59"/>
      <c r="B65" s="59"/>
      <c r="C65" s="30"/>
      <c r="D65" s="30"/>
      <c r="E65" s="30"/>
      <c r="F65" s="30"/>
      <c r="G65" s="30"/>
      <c r="H65" s="30"/>
      <c r="I65" s="30"/>
      <c r="J65" s="30"/>
      <c r="K65" s="30"/>
      <c r="L65" s="30"/>
      <c r="M65" s="30"/>
      <c r="N65" s="30"/>
      <c r="O65" s="30"/>
      <c r="P65" s="30"/>
      <c r="Q65" s="30"/>
      <c r="R65" s="30"/>
      <c r="S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0"/>
      <c r="BV65" s="30"/>
      <c r="BW65" s="30"/>
      <c r="BX65" s="30"/>
      <c r="BY65" s="30"/>
      <c r="BZ65" s="30"/>
      <c r="CA65" s="30"/>
      <c r="CB65" s="30"/>
      <c r="CC65" s="30"/>
      <c r="CD65" s="30"/>
      <c r="CE65" s="30"/>
      <c r="CF65" s="30"/>
      <c r="CG65" s="30"/>
      <c r="CH65" s="30"/>
      <c r="CI65" s="30"/>
      <c r="CJ65" s="30"/>
      <c r="CK65" s="30"/>
      <c r="CL65" s="30"/>
      <c r="CM65" s="30"/>
      <c r="CN65" s="30"/>
      <c r="CO65" s="30"/>
      <c r="CP65" s="30"/>
      <c r="CQ65" s="30"/>
      <c r="CR65" s="30"/>
      <c r="CS65" s="30"/>
      <c r="CT65" s="30"/>
      <c r="CU65" s="30"/>
      <c r="CV65" s="30"/>
      <c r="CW65" s="30"/>
      <c r="CX65" s="30"/>
      <c r="CY65" s="30"/>
      <c r="CZ65" s="30"/>
      <c r="DA65" s="30"/>
      <c r="DB65" s="30"/>
      <c r="DC65" s="30"/>
      <c r="DD65" s="30"/>
      <c r="DE65" s="30"/>
    </row>
    <row r="66" spans="1:109" x14ac:dyDescent="0.35">
      <c r="A66" s="59"/>
      <c r="B66" s="59"/>
      <c r="C66" s="30"/>
      <c r="D66" s="30"/>
      <c r="E66" s="30"/>
      <c r="F66" s="30"/>
      <c r="G66" s="30"/>
      <c r="H66" s="30"/>
      <c r="I66" s="30"/>
      <c r="J66" s="30"/>
      <c r="K66" s="30"/>
      <c r="L66" s="30"/>
      <c r="M66" s="30"/>
      <c r="N66" s="30"/>
      <c r="O66" s="30"/>
      <c r="P66" s="30"/>
      <c r="Q66" s="30"/>
      <c r="R66" s="30"/>
      <c r="S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0"/>
      <c r="BV66" s="30"/>
      <c r="BW66" s="30"/>
      <c r="BX66" s="30"/>
      <c r="BY66" s="30"/>
      <c r="BZ66" s="30"/>
      <c r="CA66" s="30"/>
      <c r="CB66" s="30"/>
      <c r="CC66" s="30"/>
      <c r="CD66" s="30"/>
      <c r="CE66" s="30"/>
      <c r="CF66" s="30"/>
      <c r="CG66" s="30"/>
      <c r="CH66" s="30"/>
      <c r="CI66" s="30"/>
      <c r="CJ66" s="30"/>
      <c r="CK66" s="30"/>
      <c r="CL66" s="30"/>
      <c r="CM66" s="30"/>
      <c r="CN66" s="30"/>
      <c r="CO66" s="30"/>
      <c r="CP66" s="30"/>
      <c r="CQ66" s="30"/>
      <c r="CR66" s="30"/>
      <c r="CS66" s="30"/>
      <c r="CT66" s="30"/>
      <c r="CU66" s="30"/>
      <c r="CV66" s="30"/>
      <c r="CW66" s="30"/>
      <c r="CX66" s="30"/>
      <c r="CY66" s="30"/>
      <c r="CZ66" s="30"/>
      <c r="DA66" s="30"/>
      <c r="DB66" s="30"/>
      <c r="DC66" s="30"/>
      <c r="DD66" s="30"/>
      <c r="DE66" s="30"/>
    </row>
    <row r="67" spans="1:109" x14ac:dyDescent="0.35">
      <c r="A67" s="59"/>
      <c r="B67" s="59"/>
      <c r="C67" s="30"/>
      <c r="D67" s="30"/>
      <c r="E67" s="30"/>
      <c r="F67" s="30"/>
      <c r="G67" s="30"/>
      <c r="H67" s="30"/>
      <c r="I67" s="30"/>
      <c r="J67" s="30"/>
      <c r="K67" s="30"/>
      <c r="L67" s="30"/>
      <c r="M67" s="30"/>
      <c r="N67" s="30"/>
      <c r="O67" s="30"/>
      <c r="P67" s="30"/>
      <c r="Q67" s="30"/>
      <c r="R67" s="30"/>
      <c r="S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0"/>
      <c r="BV67" s="30"/>
      <c r="BW67" s="30"/>
      <c r="BX67" s="30"/>
      <c r="BY67" s="30"/>
      <c r="BZ67" s="30"/>
      <c r="CA67" s="30"/>
      <c r="CB67" s="30"/>
      <c r="CC67" s="30"/>
      <c r="CD67" s="30"/>
      <c r="CE67" s="30"/>
      <c r="CF67" s="30"/>
      <c r="CG67" s="30"/>
      <c r="CH67" s="30"/>
      <c r="CI67" s="30"/>
      <c r="CJ67" s="30"/>
      <c r="CK67" s="30"/>
      <c r="CL67" s="30"/>
      <c r="CM67" s="30"/>
      <c r="CN67" s="30"/>
      <c r="CO67" s="30"/>
      <c r="CP67" s="30"/>
      <c r="CQ67" s="30"/>
      <c r="CR67" s="30"/>
      <c r="CS67" s="30"/>
      <c r="CT67" s="30"/>
      <c r="CU67" s="30"/>
      <c r="CV67" s="30"/>
      <c r="CW67" s="30"/>
      <c r="CX67" s="30"/>
      <c r="CY67" s="30"/>
      <c r="CZ67" s="30"/>
      <c r="DA67" s="30"/>
      <c r="DB67" s="30"/>
      <c r="DC67" s="30"/>
      <c r="DD67" s="30"/>
      <c r="DE67" s="30"/>
    </row>
    <row r="68" spans="1:109" x14ac:dyDescent="0.35">
      <c r="A68" s="59"/>
      <c r="B68" s="59"/>
      <c r="C68" s="30"/>
      <c r="D68" s="30"/>
      <c r="E68" s="30"/>
      <c r="F68" s="30"/>
      <c r="G68" s="30"/>
      <c r="H68" s="30"/>
      <c r="I68" s="30"/>
      <c r="J68" s="30"/>
      <c r="K68" s="30"/>
      <c r="L68" s="30"/>
      <c r="M68" s="30"/>
      <c r="N68" s="30"/>
      <c r="O68" s="30"/>
      <c r="P68" s="30"/>
      <c r="Q68" s="30"/>
      <c r="R68" s="30"/>
      <c r="S68" s="30"/>
      <c r="AJ68" s="30"/>
      <c r="AK68" s="30"/>
      <c r="AL68" s="30"/>
      <c r="AM68" s="30"/>
      <c r="AN68" s="30"/>
      <c r="AO68" s="30"/>
      <c r="AP68" s="30"/>
      <c r="AQ68" s="30"/>
      <c r="AR68" s="30"/>
      <c r="AS68" s="30"/>
      <c r="AT68" s="30"/>
      <c r="AU68" s="30"/>
      <c r="AV68" s="30"/>
      <c r="AW68" s="30"/>
      <c r="AX68" s="30"/>
      <c r="AY68" s="30"/>
      <c r="AZ68" s="30"/>
      <c r="BA68" s="30"/>
      <c r="BB68" s="30"/>
      <c r="BC68" s="30"/>
      <c r="BD68" s="30"/>
      <c r="BE68" s="30"/>
      <c r="BF68" s="30"/>
      <c r="BG68" s="30"/>
      <c r="BH68" s="30"/>
      <c r="BI68" s="30"/>
      <c r="BJ68" s="30"/>
      <c r="BK68" s="30"/>
      <c r="BL68" s="30"/>
      <c r="BM68" s="30"/>
      <c r="BN68" s="30"/>
      <c r="BO68" s="30"/>
      <c r="BP68" s="30"/>
      <c r="BQ68" s="30"/>
      <c r="BR68" s="30"/>
      <c r="BS68" s="30"/>
      <c r="BT68" s="30"/>
      <c r="BU68" s="30"/>
      <c r="BV68" s="30"/>
      <c r="BW68" s="30"/>
      <c r="BX68" s="30"/>
      <c r="BY68" s="30"/>
      <c r="BZ68" s="30"/>
      <c r="CA68" s="30"/>
      <c r="CB68" s="30"/>
      <c r="CC68" s="30"/>
      <c r="CD68" s="30"/>
      <c r="CE68" s="30"/>
      <c r="CF68" s="30"/>
      <c r="CG68" s="30"/>
      <c r="CH68" s="30"/>
      <c r="CI68" s="30"/>
      <c r="CJ68" s="30"/>
      <c r="CK68" s="30"/>
      <c r="CL68" s="30"/>
      <c r="CM68" s="30"/>
      <c r="CN68" s="30"/>
      <c r="CO68" s="30"/>
      <c r="CP68" s="30"/>
      <c r="CQ68" s="30"/>
      <c r="CR68" s="30"/>
      <c r="CS68" s="30"/>
      <c r="CT68" s="30"/>
      <c r="CU68" s="30"/>
      <c r="CV68" s="30"/>
      <c r="CW68" s="30"/>
      <c r="CX68" s="30"/>
      <c r="CY68" s="30"/>
      <c r="CZ68" s="30"/>
      <c r="DA68" s="30"/>
      <c r="DB68" s="30"/>
      <c r="DC68" s="30"/>
      <c r="DD68" s="30"/>
      <c r="DE68" s="30"/>
    </row>
    <row r="69" spans="1:109" x14ac:dyDescent="0.35">
      <c r="A69" s="59"/>
      <c r="B69" s="59"/>
      <c r="C69" s="30"/>
      <c r="D69" s="30"/>
      <c r="E69" s="30"/>
      <c r="F69" s="30"/>
      <c r="G69" s="30"/>
      <c r="H69" s="30"/>
      <c r="I69" s="30"/>
      <c r="J69" s="30"/>
      <c r="K69" s="30"/>
      <c r="L69" s="30"/>
      <c r="M69" s="30"/>
      <c r="N69" s="30"/>
      <c r="O69" s="30"/>
      <c r="P69" s="30"/>
      <c r="Q69" s="30"/>
      <c r="R69" s="30"/>
      <c r="S69" s="30"/>
      <c r="AJ69" s="30"/>
      <c r="AK69" s="30"/>
      <c r="AL69" s="30"/>
      <c r="AM69" s="30"/>
      <c r="AN69" s="30"/>
      <c r="AO69" s="30"/>
      <c r="AP69" s="30"/>
      <c r="AQ69" s="30"/>
      <c r="AR69" s="30"/>
      <c r="AS69" s="30"/>
      <c r="AT69" s="30"/>
      <c r="AU69" s="30"/>
      <c r="AV69" s="30"/>
      <c r="AW69" s="30"/>
      <c r="AX69" s="30"/>
      <c r="AY69" s="30"/>
      <c r="AZ69" s="30"/>
      <c r="BA69" s="30"/>
      <c r="BB69" s="30"/>
      <c r="BC69" s="30"/>
      <c r="BD69" s="30"/>
      <c r="BE69" s="30"/>
      <c r="BF69" s="30"/>
      <c r="BG69" s="30"/>
      <c r="BH69" s="30"/>
      <c r="BI69" s="30"/>
      <c r="BJ69" s="30"/>
      <c r="BK69" s="30"/>
      <c r="BL69" s="30"/>
      <c r="BM69" s="30"/>
      <c r="BN69" s="30"/>
      <c r="BO69" s="30"/>
      <c r="BP69" s="30"/>
      <c r="BQ69" s="30"/>
      <c r="BR69" s="30"/>
      <c r="BS69" s="30"/>
      <c r="BT69" s="30"/>
      <c r="BU69" s="30"/>
      <c r="BV69" s="30"/>
      <c r="BW69" s="30"/>
      <c r="BX69" s="30"/>
      <c r="BY69" s="30"/>
      <c r="BZ69" s="30"/>
      <c r="CA69" s="30"/>
      <c r="CB69" s="30"/>
      <c r="CC69" s="30"/>
      <c r="CD69" s="30"/>
      <c r="CE69" s="30"/>
      <c r="CF69" s="30"/>
      <c r="CG69" s="30"/>
      <c r="CH69" s="30"/>
      <c r="CI69" s="30"/>
      <c r="CJ69" s="30"/>
      <c r="CK69" s="30"/>
      <c r="CL69" s="30"/>
      <c r="CM69" s="30"/>
      <c r="CN69" s="30"/>
      <c r="CO69" s="30"/>
      <c r="CP69" s="30"/>
      <c r="CQ69" s="30"/>
      <c r="CR69" s="30"/>
      <c r="CS69" s="30"/>
      <c r="CT69" s="30"/>
      <c r="CU69" s="30"/>
      <c r="CV69" s="30"/>
      <c r="CW69" s="30"/>
      <c r="CX69" s="30"/>
      <c r="CY69" s="30"/>
      <c r="CZ69" s="30"/>
      <c r="DA69" s="30"/>
      <c r="DB69" s="30"/>
      <c r="DC69" s="30"/>
      <c r="DD69" s="30"/>
      <c r="DE69" s="30"/>
    </row>
    <row r="70" spans="1:109" x14ac:dyDescent="0.35">
      <c r="A70" s="59"/>
      <c r="B70" s="59"/>
      <c r="C70" s="30"/>
      <c r="D70" s="30"/>
      <c r="E70" s="30"/>
      <c r="F70" s="30"/>
      <c r="G70" s="30"/>
      <c r="H70" s="30"/>
      <c r="I70" s="30"/>
      <c r="J70" s="30"/>
      <c r="K70" s="30"/>
      <c r="L70" s="30"/>
      <c r="M70" s="30"/>
      <c r="N70" s="30"/>
      <c r="O70" s="30"/>
      <c r="P70" s="30"/>
      <c r="Q70" s="30"/>
      <c r="R70" s="30"/>
      <c r="S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0"/>
      <c r="BV70" s="30"/>
      <c r="BW70" s="30"/>
      <c r="BX70" s="30"/>
      <c r="BY70" s="30"/>
      <c r="BZ70" s="30"/>
      <c r="CA70" s="30"/>
      <c r="CB70" s="30"/>
      <c r="CC70" s="30"/>
      <c r="CD70" s="30"/>
      <c r="CE70" s="30"/>
      <c r="CF70" s="30"/>
      <c r="CG70" s="30"/>
      <c r="CH70" s="30"/>
      <c r="CI70" s="30"/>
      <c r="CJ70" s="30"/>
      <c r="CK70" s="30"/>
      <c r="CL70" s="30"/>
      <c r="CM70" s="30"/>
      <c r="CN70" s="30"/>
      <c r="CO70" s="30"/>
      <c r="CP70" s="30"/>
      <c r="CQ70" s="30"/>
      <c r="CR70" s="30"/>
      <c r="CS70" s="30"/>
      <c r="CT70" s="30"/>
      <c r="CU70" s="30"/>
      <c r="CV70" s="30"/>
      <c r="CW70" s="30"/>
      <c r="CX70" s="30"/>
      <c r="CY70" s="30"/>
      <c r="CZ70" s="30"/>
      <c r="DA70" s="30"/>
      <c r="DB70" s="30"/>
      <c r="DC70" s="30"/>
      <c r="DD70" s="30"/>
      <c r="DE70" s="30"/>
    </row>
    <row r="71" spans="1:109" x14ac:dyDescent="0.35">
      <c r="A71" s="59"/>
      <c r="B71" s="59"/>
      <c r="C71" s="30"/>
      <c r="D71" s="30"/>
      <c r="E71" s="30"/>
      <c r="F71" s="30"/>
      <c r="G71" s="30"/>
      <c r="H71" s="30"/>
      <c r="I71" s="30"/>
      <c r="J71" s="30"/>
      <c r="K71" s="30"/>
      <c r="L71" s="30"/>
      <c r="M71" s="30"/>
      <c r="N71" s="30"/>
      <c r="O71" s="30"/>
      <c r="P71" s="30"/>
      <c r="Q71" s="30"/>
      <c r="R71" s="30"/>
      <c r="S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0"/>
      <c r="BV71" s="30"/>
      <c r="BW71" s="30"/>
      <c r="BX71" s="30"/>
      <c r="BY71" s="30"/>
      <c r="BZ71" s="30"/>
      <c r="CA71" s="30"/>
      <c r="CB71" s="30"/>
      <c r="CC71" s="30"/>
      <c r="CD71" s="30"/>
      <c r="CE71" s="30"/>
      <c r="CF71" s="30"/>
      <c r="CG71" s="30"/>
      <c r="CH71" s="30"/>
      <c r="CI71" s="30"/>
      <c r="CJ71" s="30"/>
      <c r="CK71" s="30"/>
      <c r="CL71" s="30"/>
      <c r="CM71" s="30"/>
      <c r="CN71" s="30"/>
      <c r="CO71" s="30"/>
      <c r="CP71" s="30"/>
      <c r="CQ71" s="30"/>
      <c r="CR71" s="30"/>
      <c r="CS71" s="30"/>
      <c r="CT71" s="30"/>
      <c r="CU71" s="30"/>
      <c r="CV71" s="30"/>
      <c r="CW71" s="30"/>
      <c r="CX71" s="30"/>
      <c r="CY71" s="30"/>
      <c r="CZ71" s="30"/>
      <c r="DA71" s="30"/>
      <c r="DB71" s="30"/>
      <c r="DC71" s="30"/>
      <c r="DD71" s="30"/>
      <c r="DE71" s="30"/>
    </row>
    <row r="72" spans="1:109" x14ac:dyDescent="0.35">
      <c r="A72" s="59"/>
      <c r="B72" s="59"/>
      <c r="C72" s="30"/>
      <c r="D72" s="30"/>
      <c r="E72" s="30"/>
      <c r="F72" s="30"/>
      <c r="G72" s="30"/>
      <c r="H72" s="30"/>
      <c r="I72" s="30"/>
      <c r="J72" s="30"/>
      <c r="K72" s="30"/>
      <c r="L72" s="30"/>
      <c r="M72" s="30"/>
      <c r="N72" s="30"/>
      <c r="O72" s="30"/>
      <c r="P72" s="30"/>
      <c r="Q72" s="30"/>
      <c r="R72" s="30"/>
      <c r="S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0"/>
      <c r="BV72" s="30"/>
      <c r="BW72" s="30"/>
      <c r="BX72" s="30"/>
      <c r="BY72" s="30"/>
      <c r="BZ72" s="30"/>
      <c r="CA72" s="30"/>
      <c r="CB72" s="30"/>
      <c r="CC72" s="30"/>
      <c r="CD72" s="30"/>
      <c r="CE72" s="30"/>
      <c r="CF72" s="30"/>
      <c r="CG72" s="30"/>
      <c r="CH72" s="30"/>
      <c r="CI72" s="30"/>
      <c r="CJ72" s="30"/>
      <c r="CK72" s="30"/>
      <c r="CL72" s="30"/>
      <c r="CM72" s="30"/>
      <c r="CN72" s="30"/>
      <c r="CO72" s="30"/>
      <c r="CP72" s="30"/>
      <c r="CQ72" s="30"/>
      <c r="CR72" s="30"/>
      <c r="CS72" s="30"/>
      <c r="CT72" s="30"/>
      <c r="CU72" s="30"/>
      <c r="CV72" s="30"/>
      <c r="CW72" s="30"/>
      <c r="CX72" s="30"/>
      <c r="CY72" s="30"/>
      <c r="CZ72" s="30"/>
      <c r="DA72" s="30"/>
      <c r="DB72" s="30"/>
      <c r="DC72" s="30"/>
      <c r="DD72" s="30"/>
      <c r="DE72" s="30"/>
    </row>
    <row r="73" spans="1:109" x14ac:dyDescent="0.35">
      <c r="A73" s="59"/>
      <c r="B73" s="59"/>
      <c r="C73" s="30"/>
      <c r="D73" s="30"/>
      <c r="E73" s="30"/>
      <c r="F73" s="30"/>
      <c r="G73" s="30"/>
      <c r="H73" s="30"/>
      <c r="I73" s="30"/>
      <c r="J73" s="30"/>
      <c r="K73" s="30"/>
      <c r="L73" s="30"/>
      <c r="M73" s="30"/>
      <c r="N73" s="30"/>
      <c r="O73" s="30"/>
      <c r="P73" s="30"/>
      <c r="Q73" s="30"/>
      <c r="R73" s="30"/>
      <c r="S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0"/>
      <c r="BV73" s="30"/>
      <c r="BW73" s="30"/>
      <c r="BX73" s="30"/>
      <c r="BY73" s="30"/>
      <c r="BZ73" s="30"/>
      <c r="CA73" s="30"/>
      <c r="CB73" s="30"/>
      <c r="CC73" s="30"/>
      <c r="CD73" s="30"/>
      <c r="CE73" s="30"/>
      <c r="CF73" s="30"/>
      <c r="CG73" s="30"/>
      <c r="CH73" s="30"/>
      <c r="CI73" s="30"/>
      <c r="CJ73" s="30"/>
      <c r="CK73" s="30"/>
      <c r="CL73" s="30"/>
      <c r="CM73" s="30"/>
      <c r="CN73" s="30"/>
      <c r="CO73" s="30"/>
      <c r="CP73" s="30"/>
      <c r="CQ73" s="30"/>
      <c r="CR73" s="30"/>
      <c r="CS73" s="30"/>
      <c r="CT73" s="30"/>
      <c r="CU73" s="30"/>
      <c r="CV73" s="30"/>
      <c r="CW73" s="30"/>
      <c r="CX73" s="30"/>
      <c r="CY73" s="30"/>
      <c r="CZ73" s="30"/>
      <c r="DA73" s="30"/>
      <c r="DB73" s="30"/>
      <c r="DC73" s="30"/>
      <c r="DD73" s="30"/>
      <c r="DE73" s="30"/>
    </row>
    <row r="74" spans="1:109" x14ac:dyDescent="0.35">
      <c r="A74" s="59"/>
      <c r="B74" s="59"/>
      <c r="C74" s="30"/>
      <c r="D74" s="30"/>
      <c r="E74" s="30"/>
      <c r="F74" s="30"/>
      <c r="G74" s="30"/>
      <c r="H74" s="30"/>
      <c r="I74" s="30"/>
      <c r="J74" s="30"/>
      <c r="K74" s="30"/>
      <c r="L74" s="30"/>
      <c r="M74" s="30"/>
      <c r="N74" s="30"/>
      <c r="O74" s="30"/>
      <c r="P74" s="30"/>
      <c r="Q74" s="30"/>
      <c r="R74" s="30"/>
      <c r="S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0"/>
      <c r="BV74" s="30"/>
      <c r="BW74" s="30"/>
      <c r="BX74" s="30"/>
      <c r="BY74" s="30"/>
      <c r="BZ74" s="30"/>
      <c r="CA74" s="30"/>
      <c r="CB74" s="30"/>
      <c r="CC74" s="30"/>
      <c r="CD74" s="30"/>
      <c r="CE74" s="30"/>
      <c r="CF74" s="30"/>
      <c r="CG74" s="30"/>
      <c r="CH74" s="30"/>
      <c r="CI74" s="30"/>
      <c r="CJ74" s="30"/>
      <c r="CK74" s="30"/>
      <c r="CL74" s="30"/>
      <c r="CM74" s="30"/>
      <c r="CN74" s="30"/>
      <c r="CO74" s="30"/>
      <c r="CP74" s="30"/>
      <c r="CQ74" s="30"/>
      <c r="CR74" s="30"/>
      <c r="CS74" s="30"/>
      <c r="CT74" s="30"/>
      <c r="CU74" s="30"/>
      <c r="CV74" s="30"/>
      <c r="CW74" s="30"/>
      <c r="CX74" s="30"/>
      <c r="CY74" s="30"/>
      <c r="CZ74" s="30"/>
      <c r="DA74" s="30"/>
      <c r="DB74" s="30"/>
      <c r="DC74" s="30"/>
      <c r="DD74" s="30"/>
      <c r="DE74" s="30"/>
    </row>
    <row r="75" spans="1:109" x14ac:dyDescent="0.35">
      <c r="A75" s="59"/>
      <c r="B75" s="59"/>
      <c r="C75" s="30"/>
      <c r="D75" s="30"/>
      <c r="E75" s="30"/>
      <c r="F75" s="30"/>
      <c r="G75" s="30"/>
      <c r="H75" s="30"/>
      <c r="I75" s="30"/>
      <c r="J75" s="30"/>
      <c r="K75" s="30"/>
      <c r="L75" s="30"/>
      <c r="M75" s="30"/>
      <c r="N75" s="30"/>
      <c r="O75" s="30"/>
      <c r="P75" s="30"/>
      <c r="Q75" s="30"/>
      <c r="R75" s="30"/>
      <c r="S75" s="30"/>
      <c r="AJ75" s="30"/>
      <c r="AK75" s="30"/>
      <c r="AL75" s="30"/>
      <c r="AM75" s="30"/>
      <c r="AN75" s="30"/>
      <c r="AO75" s="30"/>
      <c r="AP75" s="30"/>
      <c r="AQ75" s="30"/>
      <c r="AR75" s="30"/>
      <c r="AS75" s="30"/>
      <c r="AT75" s="30"/>
      <c r="AU75" s="30"/>
      <c r="AV75" s="30"/>
      <c r="AW75" s="30"/>
      <c r="AX75" s="30"/>
      <c r="AY75" s="30"/>
      <c r="AZ75" s="30"/>
      <c r="BA75" s="30"/>
      <c r="BB75" s="30"/>
      <c r="BC75" s="30"/>
      <c r="BD75" s="30"/>
      <c r="BE75" s="30"/>
      <c r="BF75" s="30"/>
      <c r="BG75" s="30"/>
      <c r="BH75" s="30"/>
      <c r="BI75" s="30"/>
      <c r="BJ75" s="30"/>
      <c r="BK75" s="30"/>
      <c r="BL75" s="30"/>
      <c r="BM75" s="30"/>
      <c r="BN75" s="30"/>
      <c r="BO75" s="30"/>
      <c r="BP75" s="30"/>
      <c r="BQ75" s="30"/>
      <c r="BR75" s="30"/>
      <c r="BS75" s="30"/>
      <c r="BT75" s="30"/>
      <c r="BU75" s="30"/>
      <c r="BV75" s="30"/>
      <c r="BW75" s="30"/>
      <c r="BX75" s="30"/>
      <c r="BY75" s="30"/>
      <c r="BZ75" s="30"/>
      <c r="CA75" s="30"/>
      <c r="CB75" s="30"/>
      <c r="CC75" s="30"/>
      <c r="CD75" s="30"/>
      <c r="CE75" s="30"/>
      <c r="CF75" s="30"/>
      <c r="CG75" s="30"/>
      <c r="CH75" s="30"/>
      <c r="CI75" s="30"/>
      <c r="CJ75" s="30"/>
      <c r="CK75" s="30"/>
      <c r="CL75" s="30"/>
      <c r="CM75" s="30"/>
      <c r="CN75" s="30"/>
      <c r="CO75" s="30"/>
      <c r="CP75" s="30"/>
      <c r="CQ75" s="30"/>
      <c r="CR75" s="30"/>
      <c r="CS75" s="30"/>
      <c r="CT75" s="30"/>
      <c r="CU75" s="30"/>
      <c r="CV75" s="30"/>
      <c r="CW75" s="30"/>
      <c r="CX75" s="30"/>
      <c r="CY75" s="30"/>
      <c r="CZ75" s="30"/>
      <c r="DA75" s="30"/>
      <c r="DB75" s="30"/>
      <c r="DC75" s="30"/>
      <c r="DD75" s="30"/>
      <c r="DE75" s="30"/>
    </row>
    <row r="76" spans="1:109" x14ac:dyDescent="0.35">
      <c r="A76" s="59"/>
      <c r="B76" s="59"/>
      <c r="C76" s="30"/>
      <c r="D76" s="30"/>
      <c r="E76" s="30"/>
      <c r="F76" s="30"/>
      <c r="G76" s="30"/>
      <c r="H76" s="30"/>
      <c r="I76" s="30"/>
      <c r="J76" s="30"/>
      <c r="K76" s="30"/>
      <c r="L76" s="30"/>
      <c r="M76" s="30"/>
      <c r="N76" s="30"/>
      <c r="O76" s="30"/>
      <c r="P76" s="30"/>
      <c r="Q76" s="30"/>
      <c r="R76" s="30"/>
      <c r="S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c r="BS76" s="30"/>
      <c r="BT76" s="30"/>
      <c r="BU76" s="30"/>
      <c r="BV76" s="30"/>
      <c r="BW76" s="30"/>
      <c r="BX76" s="30"/>
      <c r="BY76" s="30"/>
      <c r="BZ76" s="30"/>
      <c r="CA76" s="30"/>
      <c r="CB76" s="30"/>
      <c r="CC76" s="30"/>
      <c r="CD76" s="30"/>
      <c r="CE76" s="30"/>
      <c r="CF76" s="30"/>
      <c r="CG76" s="30"/>
      <c r="CH76" s="30"/>
      <c r="CI76" s="30"/>
      <c r="CJ76" s="30"/>
      <c r="CK76" s="30"/>
      <c r="CL76" s="30"/>
      <c r="CM76" s="30"/>
      <c r="CN76" s="30"/>
      <c r="CO76" s="30"/>
      <c r="CP76" s="30"/>
      <c r="CQ76" s="30"/>
      <c r="CR76" s="30"/>
      <c r="CS76" s="30"/>
      <c r="CT76" s="30"/>
      <c r="CU76" s="30"/>
      <c r="CV76" s="30"/>
      <c r="CW76" s="30"/>
      <c r="CX76" s="30"/>
      <c r="CY76" s="30"/>
      <c r="CZ76" s="30"/>
      <c r="DA76" s="30"/>
      <c r="DB76" s="30"/>
      <c r="DC76" s="30"/>
      <c r="DD76" s="30"/>
      <c r="DE76" s="30"/>
    </row>
    <row r="77" spans="1:109" x14ac:dyDescent="0.35">
      <c r="A77" s="59"/>
      <c r="B77" s="59"/>
      <c r="C77" s="30"/>
      <c r="D77" s="30"/>
      <c r="E77" s="30"/>
      <c r="F77" s="30"/>
      <c r="G77" s="30"/>
      <c r="H77" s="30"/>
      <c r="I77" s="30"/>
      <c r="J77" s="30"/>
      <c r="K77" s="30"/>
      <c r="L77" s="30"/>
      <c r="M77" s="30"/>
      <c r="N77" s="30"/>
      <c r="O77" s="30"/>
      <c r="P77" s="30"/>
      <c r="Q77" s="30"/>
      <c r="R77" s="30"/>
      <c r="S77" s="30"/>
      <c r="AJ77" s="30"/>
      <c r="AK77" s="30"/>
      <c r="AL77" s="30"/>
      <c r="AM77" s="30"/>
      <c r="AN77" s="30"/>
      <c r="AO77" s="30"/>
      <c r="AP77" s="30"/>
      <c r="AQ77" s="30"/>
      <c r="AR77" s="30"/>
      <c r="AS77" s="30"/>
      <c r="AT77" s="30"/>
      <c r="AU77" s="30"/>
      <c r="AV77" s="30"/>
      <c r="AW77" s="30"/>
      <c r="AX77" s="30"/>
      <c r="AY77" s="30"/>
      <c r="AZ77" s="30"/>
      <c r="BA77" s="30"/>
      <c r="BB77" s="30"/>
      <c r="BC77" s="30"/>
      <c r="BD77" s="30"/>
      <c r="BE77" s="30"/>
      <c r="BF77" s="30"/>
      <c r="BG77" s="30"/>
      <c r="BH77" s="30"/>
      <c r="BI77" s="30"/>
      <c r="BJ77" s="30"/>
      <c r="BK77" s="30"/>
      <c r="BL77" s="30"/>
      <c r="BM77" s="30"/>
      <c r="BN77" s="30"/>
      <c r="BO77" s="30"/>
      <c r="BP77" s="30"/>
      <c r="BQ77" s="30"/>
      <c r="BR77" s="30"/>
      <c r="BS77" s="30"/>
      <c r="BT77" s="30"/>
      <c r="BU77" s="30"/>
      <c r="BV77" s="30"/>
      <c r="BW77" s="30"/>
      <c r="BX77" s="30"/>
      <c r="BY77" s="30"/>
      <c r="BZ77" s="30"/>
      <c r="CA77" s="30"/>
      <c r="CB77" s="30"/>
      <c r="CC77" s="30"/>
      <c r="CD77" s="30"/>
      <c r="CE77" s="30"/>
      <c r="CF77" s="30"/>
      <c r="CG77" s="30"/>
      <c r="CH77" s="30"/>
      <c r="CI77" s="30"/>
      <c r="CJ77" s="30"/>
      <c r="CK77" s="30"/>
      <c r="CL77" s="30"/>
      <c r="CM77" s="30"/>
      <c r="CN77" s="30"/>
      <c r="CO77" s="30"/>
      <c r="CP77" s="30"/>
      <c r="CQ77" s="30"/>
      <c r="CR77" s="30"/>
      <c r="CS77" s="30"/>
      <c r="CT77" s="30"/>
      <c r="CU77" s="30"/>
      <c r="CV77" s="30"/>
      <c r="CW77" s="30"/>
      <c r="CX77" s="30"/>
      <c r="CY77" s="30"/>
      <c r="CZ77" s="30"/>
      <c r="DA77" s="30"/>
      <c r="DB77" s="30"/>
      <c r="DC77" s="30"/>
      <c r="DD77" s="30"/>
      <c r="DE77" s="30"/>
    </row>
    <row r="78" spans="1:109" x14ac:dyDescent="0.35">
      <c r="A78" s="59"/>
      <c r="B78" s="59"/>
      <c r="C78" s="30"/>
      <c r="D78" s="30"/>
      <c r="E78" s="30"/>
      <c r="F78" s="30"/>
      <c r="G78" s="30"/>
      <c r="H78" s="30"/>
      <c r="I78" s="30"/>
      <c r="J78" s="30"/>
      <c r="K78" s="30"/>
      <c r="L78" s="30"/>
      <c r="M78" s="30"/>
      <c r="N78" s="30"/>
      <c r="O78" s="30"/>
      <c r="P78" s="30"/>
      <c r="Q78" s="30"/>
      <c r="R78" s="30"/>
      <c r="S78" s="30"/>
      <c r="AJ78" s="30"/>
      <c r="AK78" s="30"/>
      <c r="AL78" s="30"/>
      <c r="AM78" s="30"/>
      <c r="AN78" s="30"/>
      <c r="AO78" s="30"/>
      <c r="AP78" s="30"/>
      <c r="AQ78" s="30"/>
      <c r="AR78" s="30"/>
      <c r="AS78" s="30"/>
      <c r="AT78" s="30"/>
      <c r="AU78" s="30"/>
      <c r="AV78" s="30"/>
      <c r="AW78" s="30"/>
      <c r="AX78" s="30"/>
      <c r="AY78" s="30"/>
      <c r="AZ78" s="30"/>
      <c r="BA78" s="30"/>
      <c r="BB78" s="30"/>
      <c r="BC78" s="30"/>
      <c r="BD78" s="30"/>
      <c r="BE78" s="30"/>
      <c r="BF78" s="30"/>
      <c r="BG78" s="30"/>
      <c r="BH78" s="30"/>
      <c r="BI78" s="30"/>
      <c r="BJ78" s="30"/>
      <c r="BK78" s="30"/>
      <c r="BL78" s="30"/>
      <c r="BM78" s="30"/>
      <c r="BN78" s="30"/>
      <c r="BO78" s="30"/>
      <c r="BP78" s="30"/>
      <c r="BQ78" s="30"/>
      <c r="BR78" s="30"/>
      <c r="BS78" s="30"/>
      <c r="BT78" s="30"/>
      <c r="BU78" s="30"/>
      <c r="BV78" s="30"/>
      <c r="BW78" s="30"/>
      <c r="BX78" s="30"/>
      <c r="BY78" s="30"/>
      <c r="BZ78" s="30"/>
      <c r="CA78" s="30"/>
      <c r="CB78" s="30"/>
      <c r="CC78" s="30"/>
      <c r="CD78" s="30"/>
      <c r="CE78" s="30"/>
      <c r="CF78" s="30"/>
      <c r="CG78" s="30"/>
      <c r="CH78" s="30"/>
      <c r="CI78" s="30"/>
      <c r="CJ78" s="30"/>
      <c r="CK78" s="30"/>
      <c r="CL78" s="30"/>
      <c r="CM78" s="30"/>
      <c r="CN78" s="30"/>
      <c r="CO78" s="30"/>
      <c r="CP78" s="30"/>
      <c r="CQ78" s="30"/>
      <c r="CR78" s="30"/>
      <c r="CS78" s="30"/>
      <c r="CT78" s="30"/>
      <c r="CU78" s="30"/>
      <c r="CV78" s="30"/>
      <c r="CW78" s="30"/>
      <c r="CX78" s="30"/>
      <c r="CY78" s="30"/>
      <c r="CZ78" s="30"/>
      <c r="DA78" s="30"/>
      <c r="DB78" s="30"/>
      <c r="DC78" s="30"/>
      <c r="DD78" s="30"/>
      <c r="DE78" s="30"/>
    </row>
    <row r="79" spans="1:109" x14ac:dyDescent="0.35">
      <c r="A79" s="59"/>
      <c r="B79" s="59"/>
      <c r="C79" s="30"/>
      <c r="D79" s="30"/>
      <c r="E79" s="30"/>
      <c r="F79" s="30"/>
      <c r="G79" s="30"/>
      <c r="H79" s="30"/>
      <c r="I79" s="30"/>
      <c r="J79" s="30"/>
      <c r="K79" s="30"/>
      <c r="L79" s="30"/>
      <c r="M79" s="30"/>
      <c r="N79" s="30"/>
      <c r="O79" s="30"/>
      <c r="P79" s="30"/>
      <c r="Q79" s="30"/>
      <c r="R79" s="30"/>
      <c r="S79" s="30"/>
      <c r="AJ79" s="30"/>
      <c r="AK79" s="30"/>
      <c r="AL79" s="30"/>
      <c r="AM79" s="30"/>
      <c r="AN79" s="30"/>
      <c r="AO79" s="30"/>
      <c r="AP79" s="30"/>
      <c r="AQ79" s="30"/>
      <c r="AR79" s="30"/>
      <c r="AS79" s="30"/>
      <c r="AT79" s="30"/>
      <c r="AU79" s="30"/>
      <c r="AV79" s="30"/>
      <c r="AW79" s="30"/>
      <c r="AX79" s="30"/>
      <c r="AY79" s="30"/>
      <c r="AZ79" s="30"/>
      <c r="BA79" s="30"/>
      <c r="BB79" s="30"/>
      <c r="BC79" s="30"/>
      <c r="BD79" s="30"/>
      <c r="BE79" s="30"/>
      <c r="BF79" s="30"/>
      <c r="BG79" s="30"/>
      <c r="BH79" s="30"/>
      <c r="BI79" s="30"/>
      <c r="BJ79" s="30"/>
      <c r="BK79" s="30"/>
      <c r="BL79" s="30"/>
      <c r="BM79" s="30"/>
      <c r="BN79" s="30"/>
      <c r="BO79" s="30"/>
      <c r="BP79" s="30"/>
      <c r="BQ79" s="30"/>
      <c r="BR79" s="30"/>
      <c r="BS79" s="30"/>
      <c r="BT79" s="30"/>
      <c r="BU79" s="30"/>
      <c r="BV79" s="30"/>
      <c r="BW79" s="30"/>
      <c r="BX79" s="30"/>
      <c r="BY79" s="30"/>
      <c r="BZ79" s="30"/>
      <c r="CA79" s="30"/>
      <c r="CB79" s="30"/>
      <c r="CC79" s="30"/>
      <c r="CD79" s="30"/>
      <c r="CE79" s="30"/>
      <c r="CF79" s="30"/>
      <c r="CG79" s="30"/>
      <c r="CH79" s="30"/>
      <c r="CI79" s="30"/>
      <c r="CJ79" s="30"/>
      <c r="CK79" s="30"/>
      <c r="CL79" s="30"/>
      <c r="CM79" s="30"/>
      <c r="CN79" s="30"/>
      <c r="CO79" s="30"/>
      <c r="CP79" s="30"/>
      <c r="CQ79" s="30"/>
      <c r="CR79" s="30"/>
      <c r="CS79" s="30"/>
      <c r="CT79" s="30"/>
      <c r="CU79" s="30"/>
      <c r="CV79" s="30"/>
      <c r="CW79" s="30"/>
      <c r="CX79" s="30"/>
      <c r="CY79" s="30"/>
      <c r="CZ79" s="30"/>
      <c r="DA79" s="30"/>
      <c r="DB79" s="30"/>
      <c r="DC79" s="30"/>
      <c r="DD79" s="30"/>
      <c r="DE79" s="30"/>
    </row>
    <row r="80" spans="1:109" x14ac:dyDescent="0.35">
      <c r="A80" s="59"/>
      <c r="B80" s="59"/>
      <c r="C80" s="30"/>
      <c r="D80" s="30"/>
      <c r="E80" s="30"/>
      <c r="F80" s="30"/>
      <c r="G80" s="30"/>
      <c r="H80" s="30"/>
      <c r="I80" s="30"/>
      <c r="J80" s="30"/>
      <c r="K80" s="30"/>
      <c r="L80" s="30"/>
      <c r="M80" s="30"/>
      <c r="N80" s="30"/>
      <c r="O80" s="30"/>
      <c r="P80" s="30"/>
      <c r="Q80" s="30"/>
      <c r="R80" s="30"/>
      <c r="S80" s="30"/>
      <c r="AJ80" s="30"/>
      <c r="AK80" s="30"/>
      <c r="AL80" s="30"/>
      <c r="AM80" s="30"/>
      <c r="AN80" s="30"/>
      <c r="AO80" s="30"/>
      <c r="AP80" s="30"/>
      <c r="AQ80" s="30"/>
      <c r="AR80" s="30"/>
      <c r="AS80" s="30"/>
      <c r="AT80" s="30"/>
      <c r="AU80" s="30"/>
      <c r="AV80" s="30"/>
      <c r="AW80" s="30"/>
      <c r="AX80" s="30"/>
      <c r="AY80" s="30"/>
      <c r="AZ80" s="30"/>
      <c r="BA80" s="30"/>
      <c r="BB80" s="30"/>
      <c r="BC80" s="30"/>
      <c r="BD80" s="30"/>
      <c r="BE80" s="30"/>
      <c r="BF80" s="30"/>
      <c r="BG80" s="30"/>
      <c r="BH80" s="30"/>
      <c r="BI80" s="30"/>
      <c r="BJ80" s="30"/>
      <c r="BK80" s="30"/>
      <c r="BL80" s="30"/>
      <c r="BM80" s="30"/>
      <c r="BN80" s="30"/>
      <c r="BO80" s="30"/>
      <c r="BP80" s="30"/>
      <c r="BQ80" s="30"/>
      <c r="BR80" s="30"/>
      <c r="BS80" s="30"/>
      <c r="BT80" s="30"/>
      <c r="BU80" s="30"/>
      <c r="BV80" s="30"/>
      <c r="BW80" s="30"/>
      <c r="BX80" s="30"/>
      <c r="BY80" s="30"/>
      <c r="BZ80" s="30"/>
      <c r="CA80" s="30"/>
      <c r="CB80" s="30"/>
      <c r="CC80" s="30"/>
      <c r="CD80" s="30"/>
      <c r="CE80" s="30"/>
      <c r="CF80" s="30"/>
      <c r="CG80" s="30"/>
      <c r="CH80" s="30"/>
      <c r="CI80" s="30"/>
      <c r="CJ80" s="30"/>
      <c r="CK80" s="30"/>
      <c r="CL80" s="30"/>
      <c r="CM80" s="30"/>
      <c r="CN80" s="30"/>
      <c r="CO80" s="30"/>
      <c r="CP80" s="30"/>
      <c r="CQ80" s="30"/>
      <c r="CR80" s="30"/>
      <c r="CS80" s="30"/>
      <c r="CT80" s="30"/>
      <c r="CU80" s="30"/>
      <c r="CV80" s="30"/>
      <c r="CW80" s="30"/>
      <c r="CX80" s="30"/>
      <c r="CY80" s="30"/>
      <c r="CZ80" s="30"/>
      <c r="DA80" s="30"/>
      <c r="DB80" s="30"/>
      <c r="DC80" s="30"/>
      <c r="DD80" s="30"/>
      <c r="DE80" s="30"/>
    </row>
    <row r="81" spans="1:109" x14ac:dyDescent="0.35">
      <c r="A81" s="59"/>
      <c r="B81" s="59"/>
      <c r="C81" s="30"/>
      <c r="D81" s="30"/>
      <c r="E81" s="30"/>
      <c r="F81" s="30"/>
      <c r="G81" s="30"/>
      <c r="H81" s="30"/>
      <c r="I81" s="30"/>
      <c r="J81" s="30"/>
      <c r="K81" s="30"/>
      <c r="L81" s="30"/>
      <c r="M81" s="30"/>
      <c r="N81" s="30"/>
      <c r="O81" s="30"/>
      <c r="P81" s="30"/>
      <c r="Q81" s="30"/>
      <c r="R81" s="30"/>
      <c r="S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0"/>
      <c r="BL81" s="30"/>
      <c r="BM81" s="30"/>
      <c r="BN81" s="30"/>
      <c r="BO81" s="30"/>
      <c r="BP81" s="30"/>
      <c r="BQ81" s="30"/>
      <c r="BR81" s="30"/>
      <c r="BS81" s="30"/>
      <c r="BT81" s="30"/>
      <c r="BU81" s="30"/>
      <c r="BV81" s="30"/>
      <c r="BW81" s="30"/>
      <c r="BX81" s="30"/>
      <c r="BY81" s="30"/>
      <c r="BZ81" s="30"/>
      <c r="CA81" s="30"/>
      <c r="CB81" s="30"/>
      <c r="CC81" s="30"/>
      <c r="CD81" s="30"/>
      <c r="CE81" s="30"/>
      <c r="CF81" s="30"/>
      <c r="CG81" s="30"/>
      <c r="CH81" s="30"/>
      <c r="CI81" s="30"/>
      <c r="CJ81" s="30"/>
      <c r="CK81" s="30"/>
      <c r="CL81" s="30"/>
      <c r="CM81" s="30"/>
      <c r="CN81" s="30"/>
      <c r="CO81" s="30"/>
      <c r="CP81" s="30"/>
      <c r="CQ81" s="30"/>
      <c r="CR81" s="30"/>
      <c r="CS81" s="30"/>
      <c r="CT81" s="30"/>
      <c r="CU81" s="30"/>
      <c r="CV81" s="30"/>
      <c r="CW81" s="30"/>
      <c r="CX81" s="30"/>
      <c r="CY81" s="30"/>
      <c r="CZ81" s="30"/>
      <c r="DA81" s="30"/>
      <c r="DB81" s="30"/>
      <c r="DC81" s="30"/>
      <c r="DD81" s="30"/>
      <c r="DE81" s="30"/>
    </row>
    <row r="82" spans="1:109" x14ac:dyDescent="0.35">
      <c r="A82" s="59"/>
      <c r="B82" s="59"/>
      <c r="C82" s="30"/>
      <c r="D82" s="30"/>
      <c r="E82" s="30"/>
      <c r="F82" s="30"/>
      <c r="G82" s="30"/>
      <c r="H82" s="30"/>
      <c r="I82" s="30"/>
      <c r="J82" s="30"/>
      <c r="K82" s="30"/>
      <c r="L82" s="30"/>
      <c r="M82" s="30"/>
      <c r="N82" s="30"/>
      <c r="O82" s="30"/>
      <c r="P82" s="30"/>
      <c r="Q82" s="30"/>
      <c r="R82" s="30"/>
      <c r="S82" s="30"/>
      <c r="AJ82" s="30"/>
      <c r="AK82" s="30"/>
      <c r="AL82" s="30"/>
      <c r="AM82" s="30"/>
      <c r="AN82" s="30"/>
      <c r="AO82" s="30"/>
      <c r="AP82" s="30"/>
      <c r="AQ82" s="30"/>
      <c r="AR82" s="30"/>
      <c r="AS82" s="30"/>
      <c r="AT82" s="30"/>
      <c r="AU82" s="30"/>
      <c r="AV82" s="30"/>
      <c r="AW82" s="30"/>
      <c r="AX82" s="30"/>
      <c r="AY82" s="30"/>
      <c r="AZ82" s="30"/>
      <c r="BA82" s="30"/>
      <c r="BB82" s="30"/>
      <c r="BC82" s="30"/>
      <c r="BD82" s="30"/>
      <c r="BE82" s="30"/>
      <c r="BF82" s="30"/>
      <c r="BG82" s="30"/>
      <c r="BH82" s="30"/>
      <c r="BI82" s="30"/>
      <c r="BJ82" s="30"/>
      <c r="BK82" s="30"/>
      <c r="BL82" s="30"/>
      <c r="BM82" s="30"/>
      <c r="BN82" s="30"/>
      <c r="BO82" s="30"/>
      <c r="BP82" s="30"/>
      <c r="BQ82" s="30"/>
      <c r="BR82" s="30"/>
      <c r="BS82" s="30"/>
      <c r="BT82" s="30"/>
      <c r="BU82" s="30"/>
      <c r="BV82" s="30"/>
      <c r="BW82" s="30"/>
      <c r="BX82" s="30"/>
      <c r="BY82" s="30"/>
      <c r="BZ82" s="30"/>
      <c r="CA82" s="30"/>
      <c r="CB82" s="30"/>
      <c r="CC82" s="30"/>
      <c r="CD82" s="30"/>
      <c r="CE82" s="30"/>
      <c r="CF82" s="30"/>
      <c r="CG82" s="30"/>
      <c r="CH82" s="30"/>
      <c r="CI82" s="30"/>
      <c r="CJ82" s="30"/>
      <c r="CK82" s="30"/>
      <c r="CL82" s="30"/>
      <c r="CM82" s="30"/>
      <c r="CN82" s="30"/>
      <c r="CO82" s="30"/>
      <c r="CP82" s="30"/>
      <c r="CQ82" s="30"/>
      <c r="CR82" s="30"/>
      <c r="CS82" s="30"/>
      <c r="CT82" s="30"/>
      <c r="CU82" s="30"/>
      <c r="CV82" s="30"/>
      <c r="CW82" s="30"/>
      <c r="CX82" s="30"/>
      <c r="CY82" s="30"/>
      <c r="CZ82" s="30"/>
      <c r="DA82" s="30"/>
      <c r="DB82" s="30"/>
      <c r="DC82" s="30"/>
      <c r="DD82" s="30"/>
      <c r="DE82" s="30"/>
    </row>
    <row r="83" spans="1:109" x14ac:dyDescent="0.35">
      <c r="A83" s="59"/>
      <c r="B83" s="59"/>
      <c r="C83" s="30"/>
      <c r="D83" s="30"/>
      <c r="E83" s="30"/>
      <c r="F83" s="30"/>
      <c r="G83" s="30"/>
      <c r="H83" s="30"/>
      <c r="I83" s="30"/>
      <c r="J83" s="30"/>
      <c r="K83" s="30"/>
      <c r="L83" s="30"/>
      <c r="M83" s="30"/>
      <c r="N83" s="30"/>
      <c r="O83" s="30"/>
      <c r="P83" s="30"/>
      <c r="Q83" s="30"/>
      <c r="R83" s="30"/>
      <c r="S83" s="30"/>
      <c r="AJ83" s="30"/>
      <c r="AK83" s="30"/>
      <c r="AL83" s="30"/>
      <c r="AM83" s="30"/>
      <c r="AN83" s="30"/>
      <c r="AO83" s="30"/>
      <c r="AP83" s="30"/>
      <c r="AQ83" s="30"/>
      <c r="AR83" s="30"/>
      <c r="AS83" s="30"/>
      <c r="AT83" s="30"/>
      <c r="AU83" s="30"/>
      <c r="AV83" s="30"/>
      <c r="AW83" s="30"/>
      <c r="AX83" s="30"/>
      <c r="AY83" s="30"/>
      <c r="AZ83" s="30"/>
      <c r="BA83" s="30"/>
      <c r="BB83" s="30"/>
      <c r="BC83" s="30"/>
      <c r="BD83" s="30"/>
      <c r="BE83" s="30"/>
      <c r="BF83" s="30"/>
      <c r="BG83" s="30"/>
      <c r="BH83" s="30"/>
      <c r="BI83" s="30"/>
      <c r="BJ83" s="30"/>
      <c r="BK83" s="30"/>
      <c r="BL83" s="30"/>
      <c r="BM83" s="30"/>
      <c r="BN83" s="30"/>
      <c r="BO83" s="30"/>
      <c r="BP83" s="30"/>
      <c r="BQ83" s="30"/>
      <c r="BR83" s="30"/>
      <c r="BS83" s="30"/>
      <c r="BT83" s="30"/>
      <c r="BU83" s="30"/>
      <c r="BV83" s="30"/>
      <c r="BW83" s="30"/>
      <c r="BX83" s="30"/>
      <c r="BY83" s="30"/>
      <c r="BZ83" s="30"/>
      <c r="CA83" s="30"/>
      <c r="CB83" s="30"/>
      <c r="CC83" s="30"/>
      <c r="CD83" s="30"/>
      <c r="CE83" s="30"/>
      <c r="CF83" s="30"/>
      <c r="CG83" s="30"/>
      <c r="CH83" s="30"/>
      <c r="CI83" s="30"/>
      <c r="CJ83" s="30"/>
      <c r="CK83" s="30"/>
      <c r="CL83" s="30"/>
      <c r="CM83" s="30"/>
      <c r="CN83" s="30"/>
      <c r="CO83" s="30"/>
      <c r="CP83" s="30"/>
      <c r="CQ83" s="30"/>
      <c r="CR83" s="30"/>
      <c r="CS83" s="30"/>
      <c r="CT83" s="30"/>
      <c r="CU83" s="30"/>
      <c r="CV83" s="30"/>
      <c r="CW83" s="30"/>
      <c r="CX83" s="30"/>
      <c r="CY83" s="30"/>
      <c r="CZ83" s="30"/>
      <c r="DA83" s="30"/>
      <c r="DB83" s="30"/>
      <c r="DC83" s="30"/>
      <c r="DD83" s="30"/>
      <c r="DE83" s="30"/>
    </row>
    <row r="84" spans="1:109" x14ac:dyDescent="0.35">
      <c r="A84" s="59"/>
      <c r="B84" s="59"/>
      <c r="C84" s="30"/>
      <c r="D84" s="30"/>
      <c r="E84" s="30"/>
      <c r="F84" s="30"/>
      <c r="G84" s="30"/>
      <c r="H84" s="30"/>
      <c r="I84" s="30"/>
      <c r="J84" s="30"/>
      <c r="K84" s="30"/>
      <c r="L84" s="30"/>
      <c r="M84" s="30"/>
      <c r="N84" s="30"/>
      <c r="O84" s="30"/>
      <c r="P84" s="30"/>
      <c r="Q84" s="30"/>
      <c r="R84" s="30"/>
      <c r="S84" s="30"/>
      <c r="AJ84" s="30"/>
      <c r="AK84" s="30"/>
      <c r="AL84" s="30"/>
      <c r="AM84" s="30"/>
      <c r="AN84" s="30"/>
      <c r="AO84" s="30"/>
      <c r="AP84" s="30"/>
      <c r="AQ84" s="30"/>
      <c r="AR84" s="30"/>
      <c r="AS84" s="30"/>
      <c r="AT84" s="30"/>
      <c r="AU84" s="30"/>
      <c r="AV84" s="30"/>
      <c r="AW84" s="30"/>
      <c r="AX84" s="30"/>
      <c r="AY84" s="30"/>
      <c r="AZ84" s="30"/>
      <c r="BA84" s="30"/>
      <c r="BB84" s="30"/>
      <c r="BC84" s="30"/>
      <c r="BD84" s="30"/>
      <c r="BE84" s="30"/>
      <c r="BF84" s="30"/>
      <c r="BG84" s="30"/>
      <c r="BH84" s="30"/>
      <c r="BI84" s="30"/>
      <c r="BJ84" s="30"/>
      <c r="BK84" s="30"/>
      <c r="BL84" s="30"/>
      <c r="BM84" s="30"/>
      <c r="BN84" s="30"/>
      <c r="BO84" s="30"/>
      <c r="BP84" s="30"/>
      <c r="BQ84" s="30"/>
      <c r="BR84" s="30"/>
      <c r="BS84" s="30"/>
      <c r="BT84" s="30"/>
      <c r="BU84" s="30"/>
      <c r="BV84" s="30"/>
      <c r="BW84" s="30"/>
      <c r="BX84" s="30"/>
      <c r="BY84" s="30"/>
      <c r="BZ84" s="30"/>
      <c r="CA84" s="30"/>
      <c r="CB84" s="30"/>
      <c r="CC84" s="30"/>
      <c r="CD84" s="30"/>
      <c r="CE84" s="30"/>
      <c r="CF84" s="30"/>
      <c r="CG84" s="30"/>
      <c r="CH84" s="30"/>
      <c r="CI84" s="30"/>
      <c r="CJ84" s="30"/>
      <c r="CK84" s="30"/>
      <c r="CL84" s="30"/>
      <c r="CM84" s="30"/>
      <c r="CN84" s="30"/>
      <c r="CO84" s="30"/>
      <c r="CP84" s="30"/>
      <c r="CQ84" s="30"/>
      <c r="CR84" s="30"/>
      <c r="CS84" s="30"/>
      <c r="CT84" s="30"/>
      <c r="CU84" s="30"/>
      <c r="CV84" s="30"/>
      <c r="CW84" s="30"/>
      <c r="CX84" s="30"/>
      <c r="CY84" s="30"/>
      <c r="CZ84" s="30"/>
      <c r="DA84" s="30"/>
      <c r="DB84" s="30"/>
      <c r="DC84" s="30"/>
      <c r="DD84" s="30"/>
      <c r="DE84" s="30"/>
    </row>
    <row r="85" spans="1:109" x14ac:dyDescent="0.35">
      <c r="A85" s="30"/>
      <c r="B85" s="30"/>
      <c r="C85" s="30"/>
      <c r="D85" s="30"/>
      <c r="E85" s="30"/>
      <c r="F85" s="30"/>
      <c r="G85" s="30"/>
      <c r="H85" s="30"/>
      <c r="I85" s="30"/>
      <c r="J85" s="30"/>
      <c r="K85" s="30"/>
      <c r="L85" s="30"/>
      <c r="M85" s="30"/>
      <c r="N85" s="30"/>
      <c r="O85" s="30"/>
      <c r="P85" s="30"/>
      <c r="Q85" s="30"/>
      <c r="R85" s="30"/>
      <c r="S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c r="BS85" s="30"/>
      <c r="BT85" s="30"/>
      <c r="BU85" s="30"/>
      <c r="BV85" s="30"/>
      <c r="BW85" s="30"/>
      <c r="BX85" s="30"/>
      <c r="BY85" s="30"/>
      <c r="BZ85" s="30"/>
      <c r="CA85" s="30"/>
      <c r="CB85" s="30"/>
      <c r="CC85" s="30"/>
      <c r="CD85" s="30"/>
      <c r="CE85" s="30"/>
      <c r="CF85" s="30"/>
      <c r="CG85" s="30"/>
      <c r="CH85" s="30"/>
      <c r="CI85" s="30"/>
      <c r="CJ85" s="30"/>
      <c r="CK85" s="30"/>
      <c r="CL85" s="30"/>
      <c r="CM85" s="30"/>
      <c r="CN85" s="30"/>
      <c r="CO85" s="30"/>
      <c r="CP85" s="30"/>
      <c r="CQ85" s="30"/>
      <c r="CR85" s="30"/>
      <c r="CS85" s="30"/>
      <c r="CT85" s="30"/>
      <c r="CU85" s="30"/>
      <c r="CV85" s="30"/>
      <c r="CW85" s="30"/>
      <c r="CX85" s="30"/>
      <c r="CY85" s="30"/>
      <c r="CZ85" s="30"/>
      <c r="DA85" s="30"/>
      <c r="DB85" s="30"/>
      <c r="DC85" s="30"/>
      <c r="DD85" s="30"/>
      <c r="DE85" s="30"/>
    </row>
    <row r="86" spans="1:109" x14ac:dyDescent="0.35">
      <c r="A86" s="30"/>
      <c r="B86" s="30"/>
      <c r="C86" s="30"/>
      <c r="D86" s="30"/>
      <c r="E86" s="30"/>
      <c r="F86" s="30"/>
      <c r="G86" s="30"/>
      <c r="H86" s="30"/>
      <c r="I86" s="30"/>
      <c r="J86" s="30"/>
      <c r="K86" s="30"/>
      <c r="L86" s="30"/>
      <c r="M86" s="30"/>
      <c r="N86" s="30"/>
      <c r="O86" s="30"/>
      <c r="P86" s="30"/>
      <c r="Q86" s="30"/>
      <c r="R86" s="30"/>
      <c r="S86" s="30"/>
      <c r="AJ86" s="30"/>
      <c r="AK86" s="30"/>
      <c r="AL86" s="30"/>
      <c r="AM86" s="30"/>
      <c r="AN86" s="30"/>
      <c r="AO86" s="30"/>
      <c r="AP86" s="30"/>
      <c r="AQ86" s="30"/>
      <c r="AR86" s="30"/>
      <c r="AS86" s="30"/>
      <c r="AT86" s="30"/>
      <c r="AU86" s="30"/>
      <c r="AV86" s="30"/>
      <c r="AW86" s="30"/>
      <c r="AX86" s="30"/>
      <c r="AY86" s="30"/>
      <c r="AZ86" s="30"/>
      <c r="BA86" s="30"/>
      <c r="BB86" s="30"/>
      <c r="BC86" s="30"/>
      <c r="BD86" s="30"/>
      <c r="BE86" s="30"/>
      <c r="BF86" s="30"/>
      <c r="BG86" s="30"/>
      <c r="BH86" s="30"/>
      <c r="BI86" s="30"/>
      <c r="BJ86" s="30"/>
      <c r="BK86" s="30"/>
      <c r="BL86" s="30"/>
      <c r="BM86" s="30"/>
      <c r="BN86" s="30"/>
      <c r="BO86" s="30"/>
      <c r="BP86" s="30"/>
      <c r="BQ86" s="30"/>
      <c r="BR86" s="30"/>
      <c r="BS86" s="30"/>
      <c r="BT86" s="30"/>
      <c r="BU86" s="30"/>
      <c r="BV86" s="30"/>
      <c r="BW86" s="30"/>
      <c r="BX86" s="30"/>
      <c r="BY86" s="30"/>
      <c r="BZ86" s="30"/>
      <c r="CA86" s="30"/>
      <c r="CB86" s="30"/>
      <c r="CC86" s="30"/>
      <c r="CD86" s="30"/>
      <c r="CE86" s="30"/>
      <c r="CF86" s="30"/>
      <c r="CG86" s="30"/>
      <c r="CH86" s="30"/>
      <c r="CI86" s="30"/>
      <c r="CJ86" s="30"/>
      <c r="CK86" s="30"/>
      <c r="CL86" s="30"/>
      <c r="CM86" s="30"/>
      <c r="CN86" s="30"/>
      <c r="CO86" s="30"/>
      <c r="CP86" s="30"/>
      <c r="CQ86" s="30"/>
      <c r="CR86" s="30"/>
      <c r="CS86" s="30"/>
      <c r="CT86" s="30"/>
      <c r="CU86" s="30"/>
      <c r="CV86" s="30"/>
      <c r="CW86" s="30"/>
      <c r="CX86" s="30"/>
      <c r="CY86" s="30"/>
      <c r="CZ86" s="30"/>
      <c r="DA86" s="30"/>
      <c r="DB86" s="30"/>
      <c r="DC86" s="30"/>
      <c r="DD86" s="30"/>
      <c r="DE86" s="30"/>
    </row>
    <row r="87" spans="1:109" x14ac:dyDescent="0.35">
      <c r="A87" s="30"/>
      <c r="B87" s="30"/>
      <c r="C87" s="30"/>
      <c r="D87" s="30"/>
      <c r="E87" s="30"/>
      <c r="F87" s="30"/>
      <c r="G87" s="30"/>
      <c r="H87" s="30"/>
      <c r="I87" s="30"/>
      <c r="J87" s="30"/>
      <c r="K87" s="30"/>
      <c r="L87" s="30"/>
      <c r="M87" s="30"/>
      <c r="N87" s="30"/>
      <c r="O87" s="30"/>
      <c r="P87" s="30"/>
      <c r="Q87" s="30"/>
      <c r="R87" s="30"/>
      <c r="S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c r="CS87" s="30"/>
      <c r="CT87" s="30"/>
      <c r="CU87" s="30"/>
      <c r="CV87" s="30"/>
      <c r="CW87" s="30"/>
      <c r="CX87" s="30"/>
      <c r="CY87" s="30"/>
      <c r="CZ87" s="30"/>
      <c r="DA87" s="30"/>
      <c r="DB87" s="30"/>
      <c r="DC87" s="30"/>
      <c r="DD87" s="30"/>
      <c r="DE87" s="30"/>
    </row>
    <row r="88" spans="1:109" x14ac:dyDescent="0.35">
      <c r="A88" s="30"/>
      <c r="B88" s="30"/>
      <c r="C88" s="30"/>
      <c r="D88" s="30"/>
      <c r="E88" s="30"/>
      <c r="F88" s="30"/>
      <c r="G88" s="30"/>
      <c r="H88" s="30"/>
      <c r="I88" s="30"/>
      <c r="J88" s="30"/>
      <c r="K88" s="30"/>
      <c r="L88" s="30"/>
      <c r="M88" s="30"/>
      <c r="N88" s="30"/>
      <c r="O88" s="30"/>
      <c r="P88" s="30"/>
      <c r="Q88" s="30"/>
      <c r="R88" s="30"/>
      <c r="S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c r="CJ88" s="30"/>
      <c r="CK88" s="30"/>
      <c r="CL88" s="30"/>
      <c r="CM88" s="30"/>
      <c r="CN88" s="30"/>
      <c r="CO88" s="30"/>
      <c r="CP88" s="30"/>
      <c r="CQ88" s="30"/>
      <c r="CR88" s="30"/>
      <c r="CS88" s="30"/>
      <c r="CT88" s="30"/>
      <c r="CU88" s="30"/>
      <c r="CV88" s="30"/>
      <c r="CW88" s="30"/>
      <c r="CX88" s="30"/>
      <c r="CY88" s="30"/>
      <c r="CZ88" s="30"/>
      <c r="DA88" s="30"/>
      <c r="DB88" s="30"/>
      <c r="DC88" s="30"/>
      <c r="DD88" s="30"/>
      <c r="DE88" s="30"/>
    </row>
    <row r="89" spans="1:109" x14ac:dyDescent="0.35">
      <c r="A89" s="30"/>
      <c r="B89" s="30"/>
      <c r="C89" s="30"/>
      <c r="D89" s="30"/>
      <c r="E89" s="30"/>
      <c r="F89" s="30"/>
      <c r="G89" s="30"/>
      <c r="H89" s="30"/>
      <c r="I89" s="30"/>
      <c r="J89" s="30"/>
      <c r="K89" s="30"/>
      <c r="L89" s="30"/>
      <c r="M89" s="30"/>
      <c r="N89" s="30"/>
      <c r="O89" s="30"/>
      <c r="P89" s="30"/>
      <c r="Q89" s="30"/>
      <c r="R89" s="30"/>
      <c r="S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c r="DD89" s="30"/>
      <c r="DE89" s="30"/>
    </row>
    <row r="90" spans="1:109" x14ac:dyDescent="0.35">
      <c r="A90" s="30"/>
      <c r="B90" s="30"/>
      <c r="C90" s="30"/>
      <c r="D90" s="30"/>
      <c r="E90" s="30"/>
      <c r="F90" s="30"/>
      <c r="G90" s="30"/>
      <c r="H90" s="30"/>
      <c r="I90" s="30"/>
      <c r="J90" s="30"/>
      <c r="K90" s="30"/>
      <c r="L90" s="30"/>
      <c r="M90" s="30"/>
      <c r="N90" s="30"/>
      <c r="O90" s="30"/>
      <c r="P90" s="30"/>
      <c r="Q90" s="30"/>
      <c r="R90" s="30"/>
      <c r="S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c r="DD90" s="30"/>
      <c r="DE90" s="30"/>
    </row>
    <row r="91" spans="1:109" x14ac:dyDescent="0.35">
      <c r="A91" s="30"/>
      <c r="B91" s="30"/>
      <c r="C91" s="30"/>
      <c r="D91" s="30"/>
      <c r="E91" s="30"/>
      <c r="F91" s="30"/>
      <c r="G91" s="30"/>
      <c r="H91" s="30"/>
      <c r="I91" s="30"/>
      <c r="J91" s="30"/>
      <c r="K91" s="30"/>
      <c r="L91" s="30"/>
      <c r="M91" s="30"/>
      <c r="N91" s="30"/>
      <c r="O91" s="30"/>
      <c r="P91" s="30"/>
      <c r="Q91" s="30"/>
      <c r="R91" s="30"/>
      <c r="S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c r="DD91" s="30"/>
      <c r="DE91" s="30"/>
    </row>
    <row r="92" spans="1:109" x14ac:dyDescent="0.35">
      <c r="A92" s="30"/>
      <c r="B92" s="30"/>
      <c r="C92" s="30"/>
      <c r="D92" s="30"/>
      <c r="E92" s="30"/>
      <c r="F92" s="30"/>
      <c r="G92" s="30"/>
      <c r="H92" s="30"/>
      <c r="I92" s="30"/>
      <c r="J92" s="30"/>
      <c r="K92" s="30"/>
      <c r="L92" s="30"/>
      <c r="M92" s="30"/>
      <c r="N92" s="30"/>
      <c r="O92" s="30"/>
      <c r="P92" s="30"/>
      <c r="Q92" s="30"/>
      <c r="R92" s="30"/>
      <c r="S92" s="30"/>
      <c r="AJ92" s="30"/>
      <c r="AK92" s="30"/>
      <c r="AL92" s="30"/>
      <c r="AM92" s="30"/>
      <c r="AN92" s="30"/>
      <c r="AO92" s="30"/>
      <c r="AP92" s="30"/>
      <c r="AQ92" s="30"/>
      <c r="AR92" s="30"/>
      <c r="AS92" s="30"/>
      <c r="AT92" s="30"/>
      <c r="AU92" s="30"/>
      <c r="AV92" s="30"/>
      <c r="AW92" s="30"/>
      <c r="AX92" s="30"/>
      <c r="AY92" s="30"/>
      <c r="AZ92" s="30"/>
      <c r="BA92" s="30"/>
      <c r="BB92" s="30"/>
      <c r="BC92" s="30"/>
      <c r="BD92" s="30"/>
      <c r="BE92" s="30"/>
      <c r="BF92" s="30"/>
      <c r="BG92" s="30"/>
      <c r="BH92" s="30"/>
      <c r="BI92" s="30"/>
      <c r="BJ92" s="30"/>
      <c r="BK92" s="30"/>
      <c r="BL92" s="30"/>
      <c r="BM92" s="30"/>
      <c r="BN92" s="30"/>
      <c r="BO92" s="30"/>
      <c r="BP92" s="30"/>
      <c r="BQ92" s="30"/>
      <c r="BR92" s="30"/>
      <c r="BS92" s="30"/>
      <c r="BT92" s="30"/>
      <c r="BU92" s="30"/>
      <c r="BV92" s="30"/>
      <c r="BW92" s="30"/>
      <c r="BX92" s="30"/>
      <c r="BY92" s="30"/>
      <c r="BZ92" s="30"/>
      <c r="CA92" s="30"/>
      <c r="CB92" s="30"/>
      <c r="CC92" s="30"/>
      <c r="CD92" s="30"/>
      <c r="CE92" s="30"/>
      <c r="CF92" s="30"/>
      <c r="CG92" s="30"/>
      <c r="CH92" s="30"/>
      <c r="CI92" s="30"/>
      <c r="CJ92" s="30"/>
      <c r="CK92" s="30"/>
      <c r="CL92" s="30"/>
      <c r="CM92" s="30"/>
      <c r="CN92" s="30"/>
      <c r="CO92" s="30"/>
      <c r="CP92" s="30"/>
      <c r="CQ92" s="30"/>
      <c r="CR92" s="30"/>
      <c r="CS92" s="30"/>
      <c r="CT92" s="30"/>
      <c r="CU92" s="30"/>
      <c r="CV92" s="30"/>
      <c r="CW92" s="30"/>
      <c r="CX92" s="30"/>
      <c r="CY92" s="30"/>
      <c r="CZ92" s="30"/>
      <c r="DA92" s="30"/>
      <c r="DB92" s="30"/>
      <c r="DC92" s="30"/>
      <c r="DD92" s="30"/>
      <c r="DE92" s="30"/>
    </row>
    <row r="93" spans="1:109" x14ac:dyDescent="0.35">
      <c r="A93" s="30"/>
      <c r="B93" s="30"/>
      <c r="C93" s="30"/>
      <c r="D93" s="30"/>
      <c r="E93" s="30"/>
      <c r="F93" s="30"/>
      <c r="G93" s="30"/>
      <c r="H93" s="30"/>
      <c r="I93" s="30"/>
      <c r="J93" s="30"/>
      <c r="K93" s="30"/>
      <c r="L93" s="30"/>
      <c r="M93" s="30"/>
      <c r="N93" s="30"/>
      <c r="O93" s="30"/>
      <c r="P93" s="30"/>
      <c r="Q93" s="30"/>
      <c r="R93" s="30"/>
      <c r="S93" s="30"/>
      <c r="AJ93" s="30"/>
      <c r="AK93" s="30"/>
      <c r="AL93" s="30"/>
      <c r="AM93" s="30"/>
      <c r="AN93" s="30"/>
      <c r="AO93" s="30"/>
      <c r="AP93" s="30"/>
      <c r="AQ93" s="30"/>
      <c r="AR93" s="30"/>
      <c r="AS93" s="30"/>
      <c r="AT93" s="30"/>
      <c r="AU93" s="30"/>
      <c r="AV93" s="30"/>
      <c r="AW93" s="30"/>
      <c r="AX93" s="30"/>
      <c r="AY93" s="30"/>
      <c r="AZ93" s="30"/>
      <c r="BA93" s="30"/>
      <c r="BB93" s="30"/>
      <c r="BC93" s="30"/>
      <c r="BD93" s="30"/>
      <c r="BE93" s="30"/>
      <c r="BF93" s="30"/>
      <c r="BG93" s="30"/>
      <c r="BH93" s="30"/>
      <c r="BI93" s="30"/>
      <c r="BJ93" s="30"/>
      <c r="BK93" s="30"/>
      <c r="BL93" s="30"/>
      <c r="BM93" s="30"/>
      <c r="BN93" s="30"/>
      <c r="BO93" s="30"/>
      <c r="BP93" s="30"/>
      <c r="BQ93" s="30"/>
      <c r="BR93" s="30"/>
      <c r="BS93" s="30"/>
      <c r="BT93" s="30"/>
      <c r="BU93" s="30"/>
      <c r="BV93" s="30"/>
      <c r="BW93" s="30"/>
      <c r="BX93" s="30"/>
      <c r="BY93" s="30"/>
      <c r="BZ93" s="30"/>
      <c r="CA93" s="30"/>
      <c r="CB93" s="30"/>
      <c r="CC93" s="30"/>
      <c r="CD93" s="30"/>
      <c r="CE93" s="30"/>
      <c r="CF93" s="30"/>
      <c r="CG93" s="30"/>
      <c r="CH93" s="30"/>
      <c r="CI93" s="30"/>
      <c r="CJ93" s="30"/>
      <c r="CK93" s="30"/>
      <c r="CL93" s="30"/>
      <c r="CM93" s="30"/>
      <c r="CN93" s="30"/>
      <c r="CO93" s="30"/>
      <c r="CP93" s="30"/>
      <c r="CQ93" s="30"/>
      <c r="CR93" s="30"/>
      <c r="CS93" s="30"/>
      <c r="CT93" s="30"/>
      <c r="CU93" s="30"/>
      <c r="CV93" s="30"/>
      <c r="CW93" s="30"/>
      <c r="CX93" s="30"/>
      <c r="CY93" s="30"/>
      <c r="CZ93" s="30"/>
      <c r="DA93" s="30"/>
      <c r="DB93" s="30"/>
      <c r="DC93" s="30"/>
      <c r="DD93" s="30"/>
      <c r="DE93" s="30"/>
    </row>
    <row r="94" spans="1:109" x14ac:dyDescent="0.35">
      <c r="A94" s="30"/>
      <c r="B94" s="30"/>
      <c r="C94" s="30"/>
      <c r="D94" s="30"/>
      <c r="E94" s="30"/>
      <c r="F94" s="30"/>
      <c r="G94" s="30"/>
      <c r="H94" s="30"/>
      <c r="I94" s="30"/>
      <c r="J94" s="30"/>
      <c r="K94" s="30"/>
      <c r="L94" s="30"/>
      <c r="M94" s="30"/>
      <c r="N94" s="30"/>
      <c r="O94" s="30"/>
      <c r="P94" s="30"/>
      <c r="Q94" s="30"/>
      <c r="R94" s="30"/>
      <c r="S94" s="30"/>
      <c r="AJ94" s="30"/>
      <c r="AK94" s="30"/>
      <c r="AL94" s="30"/>
      <c r="AM94" s="30"/>
      <c r="AN94" s="30"/>
      <c r="AO94" s="30"/>
    </row>
    <row r="95" spans="1:109" x14ac:dyDescent="0.35">
      <c r="A95" s="30"/>
      <c r="B95" s="30"/>
      <c r="C95" s="30"/>
      <c r="D95" s="30"/>
      <c r="E95" s="30"/>
      <c r="F95" s="30"/>
      <c r="G95" s="30"/>
      <c r="H95" s="30"/>
      <c r="I95" s="30"/>
      <c r="J95" s="30"/>
      <c r="K95" s="30"/>
      <c r="L95" s="30"/>
      <c r="M95" s="30"/>
      <c r="N95" s="30"/>
      <c r="O95" s="30"/>
      <c r="P95" s="30"/>
      <c r="Q95" s="30"/>
      <c r="R95" s="30"/>
      <c r="S95" s="30"/>
      <c r="AJ95" s="30"/>
      <c r="AK95" s="30"/>
      <c r="AL95" s="30"/>
      <c r="AM95" s="30"/>
      <c r="AN95" s="30"/>
      <c r="AO95" s="30"/>
    </row>
    <row r="96" spans="1:109" x14ac:dyDescent="0.35">
      <c r="A96" s="30"/>
      <c r="B96" s="30"/>
      <c r="C96" s="30"/>
      <c r="D96" s="30"/>
      <c r="E96" s="30"/>
      <c r="F96" s="30"/>
      <c r="G96" s="30"/>
      <c r="H96" s="30"/>
      <c r="I96" s="30"/>
      <c r="J96" s="30"/>
      <c r="K96" s="30"/>
      <c r="L96" s="30"/>
      <c r="M96" s="30"/>
      <c r="N96" s="30"/>
      <c r="O96" s="30"/>
      <c r="P96" s="30"/>
      <c r="Q96" s="30"/>
      <c r="R96" s="30"/>
      <c r="S96" s="30"/>
      <c r="AJ96" s="30"/>
      <c r="AK96" s="30"/>
      <c r="AL96" s="30"/>
      <c r="AM96" s="30"/>
      <c r="AN96" s="30"/>
      <c r="AO96" s="30"/>
    </row>
    <row r="97" spans="1:41" x14ac:dyDescent="0.35">
      <c r="A97" s="30"/>
      <c r="B97" s="30"/>
      <c r="C97" s="30"/>
      <c r="D97" s="30"/>
      <c r="E97" s="30"/>
      <c r="F97" s="30"/>
      <c r="G97" s="30"/>
      <c r="H97" s="30"/>
      <c r="I97" s="30"/>
      <c r="J97" s="30"/>
      <c r="K97" s="30"/>
      <c r="L97" s="30"/>
      <c r="M97" s="30"/>
      <c r="N97" s="30"/>
      <c r="O97" s="30"/>
      <c r="P97" s="30"/>
      <c r="Q97" s="30"/>
      <c r="R97" s="30"/>
      <c r="S97" s="30"/>
      <c r="AJ97" s="30"/>
      <c r="AK97" s="30"/>
      <c r="AL97" s="30"/>
      <c r="AM97" s="30"/>
      <c r="AN97" s="30"/>
      <c r="AO97" s="30"/>
    </row>
    <row r="98" spans="1:41" x14ac:dyDescent="0.35">
      <c r="A98" s="30"/>
      <c r="B98" s="30"/>
      <c r="C98" s="30"/>
      <c r="D98" s="30"/>
      <c r="E98" s="30"/>
      <c r="F98" s="30"/>
      <c r="G98" s="30"/>
      <c r="H98" s="30"/>
      <c r="I98" s="30"/>
      <c r="J98" s="30"/>
      <c r="K98" s="30"/>
      <c r="L98" s="30"/>
      <c r="M98" s="30"/>
      <c r="N98" s="30"/>
      <c r="O98" s="30"/>
      <c r="P98" s="30"/>
      <c r="Q98" s="30"/>
      <c r="R98" s="30"/>
      <c r="S98" s="30"/>
      <c r="AJ98" s="30"/>
      <c r="AK98" s="30"/>
      <c r="AL98" s="30"/>
      <c r="AM98" s="30"/>
      <c r="AN98" s="30"/>
      <c r="AO98" s="30"/>
    </row>
    <row r="99" spans="1:41" x14ac:dyDescent="0.35">
      <c r="A99" s="30"/>
      <c r="B99" s="30"/>
      <c r="C99" s="30"/>
      <c r="D99" s="30"/>
      <c r="E99" s="30"/>
      <c r="F99" s="30"/>
      <c r="G99" s="30"/>
      <c r="H99" s="30"/>
      <c r="I99" s="30"/>
      <c r="J99" s="30"/>
      <c r="K99" s="30"/>
      <c r="L99" s="30"/>
      <c r="M99" s="30"/>
      <c r="N99" s="30"/>
      <c r="O99" s="30"/>
      <c r="P99" s="30"/>
      <c r="Q99" s="30"/>
      <c r="R99" s="30"/>
      <c r="S99" s="30"/>
      <c r="AJ99" s="30"/>
      <c r="AK99" s="30"/>
      <c r="AL99" s="30"/>
      <c r="AM99" s="30"/>
      <c r="AN99" s="30"/>
      <c r="AO99" s="30"/>
    </row>
    <row r="100" spans="1:41" x14ac:dyDescent="0.35">
      <c r="A100" s="30"/>
      <c r="B100" s="30"/>
      <c r="C100" s="30"/>
      <c r="D100" s="30"/>
      <c r="E100" s="30"/>
      <c r="F100" s="30"/>
      <c r="G100" s="30"/>
      <c r="H100" s="30"/>
      <c r="I100" s="30"/>
      <c r="J100" s="30"/>
      <c r="K100" s="30"/>
      <c r="L100" s="30"/>
      <c r="M100" s="30"/>
      <c r="N100" s="30"/>
      <c r="O100" s="30"/>
      <c r="P100" s="30"/>
      <c r="Q100" s="30"/>
      <c r="R100" s="30"/>
      <c r="S100" s="30"/>
      <c r="AJ100" s="30"/>
      <c r="AK100" s="30"/>
      <c r="AL100" s="30"/>
      <c r="AM100" s="30"/>
      <c r="AN100" s="30"/>
      <c r="AO100" s="30"/>
    </row>
    <row r="101" spans="1:41" x14ac:dyDescent="0.35">
      <c r="A101" s="30"/>
      <c r="B101" s="30"/>
      <c r="C101" s="30"/>
      <c r="D101" s="30"/>
      <c r="E101" s="30"/>
      <c r="F101" s="30"/>
      <c r="G101" s="30"/>
      <c r="H101" s="30"/>
      <c r="I101" s="30"/>
      <c r="J101" s="30"/>
      <c r="K101" s="30"/>
      <c r="L101" s="30"/>
      <c r="M101" s="30"/>
      <c r="N101" s="30"/>
      <c r="O101" s="30"/>
      <c r="P101" s="30"/>
      <c r="Q101" s="30"/>
      <c r="R101" s="30"/>
      <c r="S101" s="30"/>
      <c r="AJ101" s="30"/>
      <c r="AK101" s="30"/>
      <c r="AL101" s="30"/>
      <c r="AM101" s="30"/>
      <c r="AN101" s="30"/>
      <c r="AO101" s="30"/>
    </row>
    <row r="102" spans="1:41" x14ac:dyDescent="0.35">
      <c r="A102" s="30"/>
      <c r="B102" s="30"/>
      <c r="C102" s="30"/>
      <c r="D102" s="30"/>
      <c r="E102" s="30"/>
      <c r="F102" s="30"/>
      <c r="G102" s="30"/>
      <c r="H102" s="30"/>
      <c r="I102" s="30"/>
      <c r="J102" s="30"/>
      <c r="K102" s="30"/>
      <c r="L102" s="30"/>
      <c r="M102" s="30"/>
      <c r="N102" s="30"/>
      <c r="O102" s="30"/>
      <c r="P102" s="30"/>
      <c r="Q102" s="30"/>
      <c r="R102" s="30"/>
      <c r="S102" s="30"/>
      <c r="AJ102" s="30"/>
      <c r="AK102" s="30"/>
      <c r="AL102" s="30"/>
      <c r="AM102" s="30"/>
      <c r="AN102" s="30"/>
      <c r="AO102" s="30"/>
    </row>
    <row r="103" spans="1:41" x14ac:dyDescent="0.35">
      <c r="A103" s="30"/>
      <c r="B103" s="30"/>
      <c r="C103" s="30"/>
      <c r="D103" s="30"/>
      <c r="E103" s="30"/>
      <c r="F103" s="30"/>
      <c r="G103" s="30"/>
      <c r="H103" s="30"/>
      <c r="I103" s="30"/>
      <c r="J103" s="30"/>
      <c r="K103" s="30"/>
      <c r="L103" s="30"/>
      <c r="M103" s="30"/>
      <c r="N103" s="30"/>
      <c r="O103" s="30"/>
      <c r="P103" s="30"/>
      <c r="Q103" s="30"/>
      <c r="R103" s="30"/>
      <c r="S103" s="30"/>
      <c r="AJ103" s="30"/>
      <c r="AK103" s="30"/>
      <c r="AL103" s="30"/>
      <c r="AM103" s="30"/>
      <c r="AN103" s="30"/>
      <c r="AO103" s="30"/>
    </row>
    <row r="104" spans="1:41" x14ac:dyDescent="0.35">
      <c r="A104" s="30"/>
      <c r="B104" s="30"/>
      <c r="C104" s="30"/>
      <c r="D104" s="30"/>
      <c r="E104" s="30"/>
      <c r="F104" s="30"/>
      <c r="G104" s="30"/>
      <c r="H104" s="30"/>
      <c r="I104" s="30"/>
      <c r="J104" s="30"/>
      <c r="K104" s="30"/>
      <c r="L104" s="30"/>
      <c r="M104" s="30"/>
      <c r="N104" s="30"/>
      <c r="O104" s="30"/>
      <c r="P104" s="30"/>
      <c r="Q104" s="30"/>
      <c r="R104" s="30"/>
      <c r="S104" s="30"/>
      <c r="AJ104" s="30"/>
      <c r="AK104" s="30"/>
      <c r="AL104" s="30"/>
      <c r="AM104" s="30"/>
      <c r="AN104" s="30"/>
      <c r="AO104" s="30"/>
    </row>
    <row r="105" spans="1:41" x14ac:dyDescent="0.35">
      <c r="A105" s="30"/>
      <c r="B105" s="30"/>
      <c r="C105" s="30"/>
      <c r="D105" s="30"/>
      <c r="E105" s="30"/>
      <c r="F105" s="30"/>
      <c r="G105" s="30"/>
      <c r="H105" s="30"/>
      <c r="I105" s="30"/>
      <c r="J105" s="30"/>
      <c r="K105" s="30"/>
      <c r="L105" s="30"/>
      <c r="M105" s="30"/>
      <c r="N105" s="30"/>
      <c r="O105" s="30"/>
      <c r="P105" s="30"/>
      <c r="Q105" s="30"/>
      <c r="R105" s="30"/>
      <c r="S105" s="30"/>
      <c r="AJ105" s="30"/>
      <c r="AK105" s="30"/>
      <c r="AL105" s="30"/>
      <c r="AM105" s="30"/>
      <c r="AN105" s="30"/>
      <c r="AO105" s="30"/>
    </row>
    <row r="106" spans="1:41" x14ac:dyDescent="0.35">
      <c r="A106" s="30"/>
      <c r="B106" s="30"/>
      <c r="C106" s="30"/>
      <c r="D106" s="30"/>
      <c r="E106" s="30"/>
      <c r="F106" s="30"/>
      <c r="G106" s="30"/>
      <c r="H106" s="30"/>
      <c r="I106" s="30"/>
      <c r="J106" s="30"/>
      <c r="K106" s="30"/>
      <c r="L106" s="30"/>
      <c r="M106" s="30"/>
      <c r="N106" s="30"/>
      <c r="O106" s="30"/>
      <c r="P106" s="30"/>
      <c r="Q106" s="30"/>
      <c r="R106" s="30"/>
      <c r="S106" s="30"/>
      <c r="AJ106" s="30"/>
      <c r="AK106" s="30"/>
      <c r="AL106" s="30"/>
      <c r="AM106" s="30"/>
      <c r="AN106" s="30"/>
      <c r="AO106" s="30"/>
    </row>
    <row r="107" spans="1:41" x14ac:dyDescent="0.35">
      <c r="A107" s="30"/>
      <c r="B107" s="30"/>
      <c r="C107" s="30"/>
      <c r="D107" s="30"/>
      <c r="E107" s="30"/>
      <c r="F107" s="30"/>
      <c r="G107" s="30"/>
      <c r="H107" s="30"/>
      <c r="I107" s="30"/>
      <c r="J107" s="30"/>
      <c r="K107" s="30"/>
      <c r="L107" s="30"/>
      <c r="M107" s="30"/>
      <c r="N107" s="30"/>
      <c r="O107" s="30"/>
      <c r="P107" s="30"/>
      <c r="Q107" s="30"/>
      <c r="R107" s="30"/>
      <c r="S107" s="30"/>
      <c r="AJ107" s="30"/>
      <c r="AK107" s="30"/>
      <c r="AL107" s="30"/>
      <c r="AM107" s="30"/>
      <c r="AN107" s="30"/>
      <c r="AO107" s="30"/>
    </row>
    <row r="108" spans="1:41" x14ac:dyDescent="0.35">
      <c r="A108" s="30"/>
      <c r="B108" s="30"/>
      <c r="C108" s="30"/>
      <c r="D108" s="30"/>
      <c r="E108" s="30"/>
      <c r="F108" s="30"/>
      <c r="G108" s="30"/>
      <c r="H108" s="30"/>
      <c r="I108" s="30"/>
      <c r="J108" s="30"/>
      <c r="K108" s="30"/>
      <c r="L108" s="30"/>
      <c r="M108" s="30"/>
      <c r="N108" s="30"/>
      <c r="O108" s="30"/>
      <c r="P108" s="30"/>
      <c r="Q108" s="30"/>
      <c r="R108" s="30"/>
      <c r="S108" s="30"/>
      <c r="AJ108" s="30"/>
      <c r="AK108" s="30"/>
      <c r="AL108" s="30"/>
      <c r="AM108" s="30"/>
      <c r="AN108" s="30"/>
      <c r="AO108" s="30"/>
    </row>
    <row r="109" spans="1:41" x14ac:dyDescent="0.35">
      <c r="A109" s="30"/>
      <c r="B109" s="30"/>
      <c r="C109" s="30"/>
      <c r="D109" s="30"/>
      <c r="E109" s="30"/>
      <c r="F109" s="30"/>
      <c r="G109" s="30"/>
      <c r="H109" s="30"/>
      <c r="I109" s="30"/>
      <c r="J109" s="30"/>
      <c r="K109" s="30"/>
      <c r="L109" s="30"/>
      <c r="M109" s="30"/>
      <c r="N109" s="30"/>
      <c r="O109" s="30"/>
      <c r="P109" s="30"/>
      <c r="Q109" s="30"/>
      <c r="R109" s="30"/>
      <c r="S109" s="30"/>
      <c r="AJ109" s="30"/>
      <c r="AK109" s="30"/>
      <c r="AL109" s="30"/>
      <c r="AM109" s="30"/>
      <c r="AN109" s="30"/>
      <c r="AO109" s="30"/>
    </row>
    <row r="110" spans="1:41" x14ac:dyDescent="0.35">
      <c r="A110" s="30"/>
      <c r="B110" s="30"/>
      <c r="C110" s="30"/>
      <c r="D110" s="30"/>
      <c r="E110" s="30"/>
      <c r="F110" s="30"/>
      <c r="G110" s="30"/>
      <c r="H110" s="30"/>
      <c r="I110" s="30"/>
      <c r="J110" s="30"/>
      <c r="K110" s="30"/>
      <c r="L110" s="30"/>
      <c r="M110" s="30"/>
      <c r="N110" s="30"/>
      <c r="O110" s="30"/>
      <c r="P110" s="30"/>
      <c r="Q110" s="30"/>
      <c r="R110" s="30"/>
      <c r="S110" s="30"/>
      <c r="AJ110" s="30"/>
      <c r="AK110" s="30"/>
      <c r="AL110" s="30"/>
      <c r="AM110" s="30"/>
      <c r="AN110" s="30"/>
      <c r="AO110" s="30"/>
    </row>
    <row r="111" spans="1:41" x14ac:dyDescent="0.35">
      <c r="A111" s="30"/>
      <c r="B111" s="30"/>
      <c r="C111" s="30"/>
      <c r="D111" s="30"/>
      <c r="E111" s="30"/>
      <c r="F111" s="30"/>
      <c r="G111" s="30"/>
      <c r="H111" s="30"/>
      <c r="I111" s="30"/>
      <c r="J111" s="30"/>
      <c r="K111" s="30"/>
      <c r="L111" s="30"/>
      <c r="M111" s="30"/>
      <c r="N111" s="30"/>
      <c r="O111" s="30"/>
      <c r="P111" s="30"/>
      <c r="Q111" s="30"/>
      <c r="R111" s="30"/>
      <c r="S111" s="30"/>
      <c r="AJ111" s="30"/>
      <c r="AK111" s="30"/>
      <c r="AL111" s="30"/>
      <c r="AM111" s="30"/>
      <c r="AN111" s="30"/>
      <c r="AO111" s="30"/>
    </row>
    <row r="112" spans="1:41" x14ac:dyDescent="0.35">
      <c r="A112" s="30"/>
      <c r="B112" s="30"/>
      <c r="C112" s="30"/>
      <c r="D112" s="30"/>
      <c r="E112" s="30"/>
      <c r="F112" s="30"/>
      <c r="G112" s="30"/>
      <c r="H112" s="30"/>
      <c r="I112" s="30"/>
      <c r="J112" s="30"/>
      <c r="K112" s="30"/>
      <c r="L112" s="30"/>
      <c r="M112" s="30"/>
      <c r="N112" s="30"/>
      <c r="O112" s="30"/>
      <c r="P112" s="30"/>
      <c r="Q112" s="30"/>
      <c r="R112" s="30"/>
      <c r="S112" s="30"/>
      <c r="AJ112" s="30"/>
      <c r="AK112" s="30"/>
      <c r="AL112" s="30"/>
      <c r="AM112" s="30"/>
      <c r="AN112" s="30"/>
      <c r="AO112" s="30"/>
    </row>
    <row r="113" spans="1:41" x14ac:dyDescent="0.35">
      <c r="A113" s="30"/>
      <c r="B113" s="30"/>
      <c r="C113" s="30"/>
      <c r="D113" s="30"/>
      <c r="E113" s="30"/>
      <c r="F113" s="30"/>
      <c r="G113" s="30"/>
      <c r="H113" s="30"/>
      <c r="I113" s="30"/>
      <c r="J113" s="30"/>
      <c r="K113" s="30"/>
      <c r="L113" s="30"/>
      <c r="M113" s="30"/>
      <c r="N113" s="30"/>
      <c r="O113" s="30"/>
      <c r="P113" s="30"/>
      <c r="Q113" s="30"/>
      <c r="R113" s="30"/>
      <c r="S113" s="30"/>
      <c r="AJ113" s="30"/>
      <c r="AK113" s="30"/>
      <c r="AL113" s="30"/>
      <c r="AM113" s="30"/>
      <c r="AN113" s="30"/>
      <c r="AO113" s="30"/>
    </row>
    <row r="114" spans="1:41" x14ac:dyDescent="0.35">
      <c r="A114" s="30"/>
      <c r="B114" s="30"/>
      <c r="C114" s="30"/>
      <c r="D114" s="30"/>
      <c r="E114" s="30"/>
      <c r="F114" s="30"/>
      <c r="G114" s="30"/>
      <c r="H114" s="30"/>
      <c r="I114" s="30"/>
      <c r="J114" s="30"/>
      <c r="K114" s="30"/>
      <c r="L114" s="30"/>
      <c r="M114" s="30"/>
      <c r="N114" s="30"/>
      <c r="O114" s="30"/>
      <c r="P114" s="30"/>
      <c r="Q114" s="30"/>
      <c r="R114" s="30"/>
      <c r="S114" s="30"/>
      <c r="AJ114" s="30"/>
      <c r="AK114" s="30"/>
      <c r="AL114" s="30"/>
      <c r="AM114" s="30"/>
      <c r="AN114" s="30"/>
      <c r="AO114" s="30"/>
    </row>
    <row r="115" spans="1:41" x14ac:dyDescent="0.35">
      <c r="A115" s="30"/>
      <c r="B115" s="30"/>
      <c r="C115" s="30"/>
      <c r="D115" s="30"/>
      <c r="E115" s="30"/>
      <c r="F115" s="30"/>
      <c r="G115" s="30"/>
      <c r="H115" s="30"/>
      <c r="I115" s="30"/>
      <c r="J115" s="30"/>
      <c r="K115" s="30"/>
      <c r="L115" s="30"/>
      <c r="M115" s="30"/>
      <c r="N115" s="30"/>
      <c r="O115" s="30"/>
      <c r="P115" s="30"/>
      <c r="Q115" s="30"/>
      <c r="R115" s="30"/>
      <c r="S115" s="30"/>
      <c r="AJ115" s="30"/>
      <c r="AK115" s="30"/>
      <c r="AL115" s="30"/>
      <c r="AM115" s="30"/>
      <c r="AN115" s="30"/>
      <c r="AO115" s="30"/>
    </row>
    <row r="116" spans="1:41" x14ac:dyDescent="0.35">
      <c r="A116" s="30"/>
      <c r="B116" s="30"/>
      <c r="C116" s="30"/>
      <c r="D116" s="30"/>
      <c r="E116" s="30"/>
      <c r="F116" s="30"/>
      <c r="G116" s="30"/>
      <c r="H116" s="30"/>
      <c r="I116" s="30"/>
      <c r="J116" s="30"/>
      <c r="K116" s="30"/>
      <c r="L116" s="30"/>
      <c r="M116" s="30"/>
      <c r="N116" s="30"/>
      <c r="O116" s="30"/>
      <c r="P116" s="30"/>
      <c r="Q116" s="30"/>
      <c r="R116" s="30"/>
      <c r="S116" s="30"/>
      <c r="AJ116" s="30"/>
      <c r="AK116" s="30"/>
      <c r="AL116" s="30"/>
      <c r="AM116" s="30"/>
      <c r="AN116" s="30"/>
      <c r="AO116" s="30"/>
    </row>
    <row r="117" spans="1:41" x14ac:dyDescent="0.35">
      <c r="A117" s="30"/>
      <c r="B117" s="30"/>
      <c r="C117" s="30"/>
      <c r="D117" s="30"/>
      <c r="E117" s="30"/>
      <c r="F117" s="30"/>
      <c r="G117" s="30"/>
      <c r="H117" s="30"/>
      <c r="I117" s="30"/>
      <c r="J117" s="30"/>
      <c r="K117" s="30"/>
      <c r="L117" s="30"/>
      <c r="M117" s="30"/>
      <c r="N117" s="30"/>
      <c r="O117" s="30"/>
      <c r="P117" s="30"/>
      <c r="Q117" s="30"/>
      <c r="R117" s="30"/>
      <c r="S117" s="30"/>
      <c r="AJ117" s="30"/>
      <c r="AK117" s="30"/>
      <c r="AL117" s="30"/>
      <c r="AM117" s="30"/>
      <c r="AN117" s="30"/>
      <c r="AO117" s="30"/>
    </row>
    <row r="118" spans="1:41" x14ac:dyDescent="0.35">
      <c r="A118" s="30"/>
      <c r="B118" s="30"/>
      <c r="C118" s="30"/>
      <c r="D118" s="30"/>
      <c r="E118" s="30"/>
      <c r="F118" s="30"/>
      <c r="G118" s="30"/>
      <c r="H118" s="30"/>
      <c r="I118" s="30"/>
      <c r="J118" s="30"/>
      <c r="K118" s="30"/>
      <c r="L118" s="30"/>
      <c r="M118" s="30"/>
      <c r="N118" s="30"/>
      <c r="O118" s="30"/>
      <c r="P118" s="30"/>
      <c r="Q118" s="30"/>
      <c r="R118" s="30"/>
      <c r="S118" s="30"/>
      <c r="AJ118" s="30"/>
      <c r="AK118" s="30"/>
      <c r="AL118" s="30"/>
      <c r="AM118" s="30"/>
      <c r="AN118" s="30"/>
      <c r="AO118" s="30"/>
    </row>
    <row r="119" spans="1:41" x14ac:dyDescent="0.35">
      <c r="A119" s="30"/>
      <c r="B119" s="30"/>
      <c r="C119" s="30"/>
      <c r="D119" s="30"/>
      <c r="E119" s="30"/>
      <c r="F119" s="30"/>
      <c r="G119" s="30"/>
      <c r="H119" s="30"/>
      <c r="I119" s="30"/>
      <c r="J119" s="30"/>
      <c r="K119" s="30"/>
      <c r="L119" s="30"/>
      <c r="M119" s="30"/>
      <c r="N119" s="30"/>
      <c r="O119" s="30"/>
      <c r="P119" s="30"/>
      <c r="Q119" s="30"/>
      <c r="R119" s="30"/>
      <c r="S119" s="30"/>
      <c r="AJ119" s="30"/>
      <c r="AK119" s="30"/>
      <c r="AL119" s="30"/>
      <c r="AM119" s="30"/>
      <c r="AN119" s="30"/>
      <c r="AO119" s="30"/>
    </row>
    <row r="120" spans="1:41" x14ac:dyDescent="0.35">
      <c r="A120" s="30"/>
      <c r="B120" s="30"/>
      <c r="C120" s="30"/>
      <c r="D120" s="30"/>
      <c r="E120" s="30"/>
      <c r="F120" s="30"/>
      <c r="G120" s="30"/>
      <c r="H120" s="30"/>
      <c r="I120" s="30"/>
      <c r="J120" s="30"/>
      <c r="K120" s="30"/>
      <c r="L120" s="30"/>
      <c r="M120" s="30"/>
      <c r="N120" s="30"/>
      <c r="O120" s="30"/>
      <c r="P120" s="30"/>
      <c r="Q120" s="30"/>
      <c r="R120" s="30"/>
      <c r="S120" s="30"/>
      <c r="AJ120" s="30"/>
      <c r="AK120" s="30"/>
      <c r="AL120" s="30"/>
      <c r="AM120" s="30"/>
      <c r="AN120" s="30"/>
      <c r="AO120" s="30"/>
    </row>
    <row r="121" spans="1:41" x14ac:dyDescent="0.35">
      <c r="A121" s="30"/>
      <c r="B121" s="30"/>
      <c r="C121" s="30"/>
      <c r="D121" s="30"/>
      <c r="E121" s="30"/>
      <c r="F121" s="30"/>
      <c r="G121" s="30"/>
      <c r="H121" s="30"/>
      <c r="I121" s="30"/>
      <c r="J121" s="30"/>
      <c r="K121" s="30"/>
      <c r="L121" s="30"/>
      <c r="M121" s="30"/>
      <c r="N121" s="30"/>
      <c r="O121" s="30"/>
      <c r="P121" s="30"/>
      <c r="Q121" s="30"/>
      <c r="R121" s="30"/>
      <c r="S121" s="30"/>
      <c r="AJ121" s="30"/>
      <c r="AK121" s="30"/>
      <c r="AL121" s="30"/>
      <c r="AM121" s="30"/>
      <c r="AN121" s="30"/>
      <c r="AO121" s="30"/>
    </row>
    <row r="122" spans="1:41" x14ac:dyDescent="0.35">
      <c r="A122" s="30"/>
      <c r="B122" s="30"/>
      <c r="C122" s="30"/>
      <c r="D122" s="30"/>
      <c r="E122" s="30"/>
      <c r="F122" s="30"/>
      <c r="G122" s="30"/>
      <c r="H122" s="30"/>
      <c r="I122" s="30"/>
      <c r="J122" s="30"/>
      <c r="K122" s="30"/>
      <c r="L122" s="30"/>
      <c r="M122" s="30"/>
      <c r="N122" s="30"/>
      <c r="O122" s="30"/>
      <c r="P122" s="30"/>
      <c r="Q122" s="30"/>
      <c r="R122" s="30"/>
      <c r="S122" s="30"/>
      <c r="AJ122" s="30"/>
      <c r="AK122" s="30"/>
      <c r="AL122" s="30"/>
      <c r="AM122" s="30"/>
      <c r="AN122" s="30"/>
      <c r="AO122" s="30"/>
    </row>
    <row r="123" spans="1:41" x14ac:dyDescent="0.35">
      <c r="A123" s="30"/>
      <c r="B123" s="30"/>
      <c r="C123" s="30"/>
      <c r="D123" s="30"/>
      <c r="E123" s="30"/>
      <c r="F123" s="30"/>
      <c r="G123" s="30"/>
      <c r="H123" s="30"/>
      <c r="I123" s="30"/>
      <c r="J123" s="30"/>
      <c r="K123" s="30"/>
      <c r="L123" s="30"/>
      <c r="M123" s="30"/>
      <c r="N123" s="30"/>
      <c r="O123" s="30"/>
      <c r="P123" s="30"/>
      <c r="Q123" s="30"/>
      <c r="R123" s="30"/>
      <c r="S123" s="30"/>
      <c r="AJ123" s="30"/>
      <c r="AK123" s="30"/>
      <c r="AL123" s="30"/>
      <c r="AM123" s="30"/>
      <c r="AN123" s="30"/>
      <c r="AO123" s="30"/>
    </row>
    <row r="124" spans="1:41" x14ac:dyDescent="0.35">
      <c r="A124" s="30"/>
      <c r="B124" s="30"/>
      <c r="C124" s="30"/>
      <c r="D124" s="30"/>
      <c r="E124" s="30"/>
      <c r="F124" s="30"/>
      <c r="G124" s="30"/>
      <c r="H124" s="30"/>
      <c r="I124" s="30"/>
      <c r="J124" s="30"/>
      <c r="K124" s="30"/>
      <c r="L124" s="30"/>
      <c r="M124" s="30"/>
      <c r="N124" s="30"/>
      <c r="O124" s="30"/>
      <c r="P124" s="30"/>
      <c r="Q124" s="30"/>
      <c r="R124" s="30"/>
      <c r="S124" s="30"/>
      <c r="AJ124" s="30"/>
      <c r="AK124" s="30"/>
      <c r="AL124" s="30"/>
      <c r="AM124" s="30"/>
      <c r="AN124" s="30"/>
      <c r="AO124" s="30"/>
    </row>
    <row r="125" spans="1:41" x14ac:dyDescent="0.35">
      <c r="A125" s="30"/>
      <c r="B125" s="30"/>
      <c r="C125" s="30"/>
      <c r="D125" s="30"/>
      <c r="E125" s="30"/>
      <c r="F125" s="30"/>
      <c r="G125" s="30"/>
      <c r="H125" s="30"/>
      <c r="I125" s="30"/>
      <c r="J125" s="30"/>
      <c r="K125" s="30"/>
      <c r="L125" s="30"/>
      <c r="M125" s="30"/>
      <c r="N125" s="30"/>
      <c r="O125" s="30"/>
      <c r="P125" s="30"/>
      <c r="Q125" s="30"/>
      <c r="R125" s="30"/>
      <c r="S125" s="30"/>
      <c r="AJ125" s="30"/>
      <c r="AK125" s="30"/>
      <c r="AL125" s="30"/>
      <c r="AM125" s="30"/>
      <c r="AN125" s="30"/>
      <c r="AO125" s="30"/>
    </row>
    <row r="126" spans="1:41" x14ac:dyDescent="0.35">
      <c r="A126" s="30"/>
      <c r="B126" s="30"/>
      <c r="C126" s="30"/>
      <c r="D126" s="30"/>
      <c r="E126" s="30"/>
      <c r="F126" s="30"/>
      <c r="G126" s="30"/>
      <c r="H126" s="30"/>
      <c r="I126" s="30"/>
      <c r="J126" s="30"/>
      <c r="K126" s="30"/>
      <c r="L126" s="30"/>
      <c r="M126" s="30"/>
      <c r="N126" s="30"/>
      <c r="O126" s="30"/>
      <c r="P126" s="30"/>
      <c r="Q126" s="30"/>
      <c r="R126" s="30"/>
      <c r="S126" s="30"/>
      <c r="AJ126" s="30"/>
      <c r="AK126" s="30"/>
      <c r="AL126" s="30"/>
      <c r="AM126" s="30"/>
      <c r="AN126" s="30"/>
      <c r="AO126" s="30"/>
    </row>
    <row r="127" spans="1:41" x14ac:dyDescent="0.35">
      <c r="A127" s="30"/>
      <c r="B127" s="30"/>
      <c r="C127" s="30"/>
      <c r="D127" s="30"/>
      <c r="E127" s="30"/>
      <c r="F127" s="30"/>
      <c r="G127" s="30"/>
      <c r="H127" s="30"/>
      <c r="I127" s="30"/>
      <c r="J127" s="30"/>
      <c r="K127" s="30"/>
      <c r="L127" s="30"/>
      <c r="M127" s="30"/>
      <c r="N127" s="30"/>
      <c r="O127" s="30"/>
      <c r="P127" s="30"/>
      <c r="Q127" s="30"/>
      <c r="R127" s="30"/>
      <c r="S127" s="30"/>
      <c r="AJ127" s="30"/>
      <c r="AK127" s="30"/>
      <c r="AL127" s="30"/>
      <c r="AM127" s="30"/>
      <c r="AN127" s="30"/>
      <c r="AO127" s="30"/>
    </row>
    <row r="128" spans="1:41" x14ac:dyDescent="0.35">
      <c r="A128" s="30"/>
      <c r="B128" s="30"/>
      <c r="C128" s="30"/>
      <c r="D128" s="30"/>
      <c r="E128" s="30"/>
      <c r="F128" s="30"/>
      <c r="G128" s="30"/>
      <c r="H128" s="30"/>
      <c r="I128" s="30"/>
      <c r="J128" s="30"/>
      <c r="K128" s="30"/>
      <c r="L128" s="30"/>
      <c r="M128" s="30"/>
      <c r="N128" s="30"/>
      <c r="O128" s="30"/>
      <c r="P128" s="30"/>
      <c r="Q128" s="30"/>
      <c r="R128" s="30"/>
      <c r="S128" s="30"/>
      <c r="AJ128" s="30"/>
      <c r="AK128" s="30"/>
      <c r="AL128" s="30"/>
      <c r="AM128" s="30"/>
      <c r="AN128" s="30"/>
      <c r="AO128" s="30"/>
    </row>
    <row r="129" spans="1:41" x14ac:dyDescent="0.35">
      <c r="A129" s="30"/>
      <c r="B129" s="30"/>
      <c r="C129" s="30"/>
      <c r="D129" s="30"/>
      <c r="E129" s="30"/>
      <c r="F129" s="30"/>
      <c r="G129" s="30"/>
      <c r="H129" s="30"/>
      <c r="I129" s="30"/>
      <c r="J129" s="30"/>
      <c r="K129" s="30"/>
      <c r="L129" s="30"/>
      <c r="M129" s="30"/>
      <c r="N129" s="30"/>
      <c r="O129" s="30"/>
      <c r="P129" s="30"/>
      <c r="Q129" s="30"/>
      <c r="R129" s="30"/>
      <c r="S129" s="30"/>
      <c r="AJ129" s="30"/>
      <c r="AK129" s="30"/>
      <c r="AL129" s="30"/>
      <c r="AM129" s="30"/>
      <c r="AN129" s="30"/>
      <c r="AO129" s="30"/>
    </row>
    <row r="130" spans="1:41" x14ac:dyDescent="0.35">
      <c r="A130" s="30"/>
      <c r="B130" s="30"/>
      <c r="C130" s="30"/>
      <c r="D130" s="30"/>
      <c r="E130" s="30"/>
      <c r="F130" s="30"/>
      <c r="G130" s="30"/>
      <c r="H130" s="30"/>
      <c r="I130" s="30"/>
      <c r="J130" s="30"/>
      <c r="K130" s="30"/>
      <c r="L130" s="30"/>
      <c r="M130" s="30"/>
      <c r="N130" s="30"/>
      <c r="O130" s="30"/>
      <c r="P130" s="30"/>
      <c r="Q130" s="30"/>
      <c r="R130" s="30"/>
      <c r="S130" s="30"/>
      <c r="AJ130" s="30"/>
      <c r="AK130" s="30"/>
      <c r="AL130" s="30"/>
      <c r="AM130" s="30"/>
      <c r="AN130" s="30"/>
      <c r="AO130" s="30"/>
    </row>
    <row r="131" spans="1:41" x14ac:dyDescent="0.35">
      <c r="A131" s="30"/>
      <c r="B131" s="30"/>
      <c r="C131" s="30"/>
      <c r="D131" s="30"/>
      <c r="E131" s="30"/>
      <c r="F131" s="30"/>
      <c r="G131" s="30"/>
      <c r="H131" s="30"/>
      <c r="I131" s="30"/>
      <c r="J131" s="30"/>
      <c r="K131" s="30"/>
      <c r="L131" s="30"/>
      <c r="M131" s="30"/>
      <c r="N131" s="30"/>
      <c r="O131" s="30"/>
      <c r="P131" s="30"/>
      <c r="Q131" s="30"/>
      <c r="R131" s="30"/>
      <c r="S131" s="30"/>
      <c r="AJ131" s="30"/>
      <c r="AK131" s="30"/>
      <c r="AL131" s="30"/>
      <c r="AM131" s="30"/>
      <c r="AN131" s="30"/>
      <c r="AO131" s="30"/>
    </row>
    <row r="132" spans="1:41" x14ac:dyDescent="0.35">
      <c r="A132" s="30"/>
      <c r="B132" s="30"/>
      <c r="C132" s="30"/>
      <c r="D132" s="30"/>
      <c r="E132" s="30"/>
      <c r="F132" s="30"/>
      <c r="G132" s="30"/>
      <c r="H132" s="30"/>
      <c r="I132" s="30"/>
      <c r="J132" s="30"/>
      <c r="K132" s="30"/>
      <c r="L132" s="30"/>
      <c r="M132" s="30"/>
      <c r="N132" s="30"/>
      <c r="O132" s="30"/>
      <c r="P132" s="30"/>
      <c r="Q132" s="30"/>
      <c r="R132" s="30"/>
      <c r="S132" s="30"/>
      <c r="AJ132" s="30"/>
      <c r="AK132" s="30"/>
      <c r="AL132" s="30"/>
      <c r="AM132" s="30"/>
      <c r="AN132" s="30"/>
      <c r="AO132" s="30"/>
    </row>
    <row r="133" spans="1:41" x14ac:dyDescent="0.35">
      <c r="A133" s="30"/>
      <c r="B133" s="30"/>
      <c r="C133" s="30"/>
      <c r="D133" s="30"/>
      <c r="E133" s="30"/>
      <c r="F133" s="30"/>
      <c r="G133" s="30"/>
      <c r="H133" s="30"/>
      <c r="I133" s="30"/>
      <c r="J133" s="30"/>
      <c r="K133" s="30"/>
      <c r="L133" s="30"/>
      <c r="M133" s="30"/>
      <c r="N133" s="30"/>
      <c r="O133" s="30"/>
      <c r="P133" s="30"/>
      <c r="Q133" s="30"/>
      <c r="R133" s="30"/>
      <c r="S133" s="30"/>
      <c r="AJ133" s="30"/>
      <c r="AK133" s="30"/>
      <c r="AL133" s="30"/>
      <c r="AM133" s="30"/>
      <c r="AN133" s="30"/>
      <c r="AO133" s="30"/>
    </row>
    <row r="134" spans="1:41" x14ac:dyDescent="0.35">
      <c r="A134" s="30"/>
      <c r="B134" s="30"/>
      <c r="C134" s="30"/>
      <c r="D134" s="30"/>
      <c r="E134" s="30"/>
      <c r="F134" s="30"/>
      <c r="G134" s="30"/>
      <c r="H134" s="30"/>
      <c r="I134" s="30"/>
      <c r="J134" s="30"/>
      <c r="K134" s="30"/>
      <c r="L134" s="30"/>
      <c r="M134" s="30"/>
      <c r="N134" s="30"/>
      <c r="O134" s="30"/>
      <c r="P134" s="30"/>
      <c r="Q134" s="30"/>
      <c r="R134" s="30"/>
      <c r="S134" s="30"/>
      <c r="AJ134" s="30"/>
      <c r="AK134" s="30"/>
      <c r="AL134" s="30"/>
      <c r="AM134" s="30"/>
      <c r="AN134" s="30"/>
      <c r="AO134" s="30"/>
    </row>
    <row r="135" spans="1:41" x14ac:dyDescent="0.35">
      <c r="A135" s="30"/>
      <c r="B135" s="30"/>
      <c r="C135" s="30"/>
      <c r="D135" s="30"/>
      <c r="E135" s="30"/>
      <c r="F135" s="30"/>
      <c r="G135" s="30"/>
      <c r="H135" s="30"/>
      <c r="I135" s="30"/>
      <c r="J135" s="30"/>
      <c r="K135" s="30"/>
      <c r="L135" s="30"/>
      <c r="M135" s="30"/>
      <c r="N135" s="30"/>
      <c r="O135" s="30"/>
      <c r="P135" s="30"/>
      <c r="Q135" s="30"/>
      <c r="R135" s="30"/>
      <c r="S135" s="30"/>
      <c r="AJ135" s="30"/>
      <c r="AK135" s="30"/>
      <c r="AL135" s="30"/>
      <c r="AM135" s="30"/>
      <c r="AN135" s="30"/>
      <c r="AO135" s="30"/>
    </row>
    <row r="136" spans="1:41" x14ac:dyDescent="0.35">
      <c r="A136" s="30"/>
      <c r="B136" s="30"/>
      <c r="C136" s="30"/>
      <c r="D136" s="30"/>
      <c r="E136" s="30"/>
      <c r="F136" s="30"/>
      <c r="G136" s="30"/>
      <c r="H136" s="30"/>
      <c r="I136" s="30"/>
      <c r="J136" s="30"/>
      <c r="K136" s="30"/>
      <c r="L136" s="30"/>
      <c r="M136" s="30"/>
      <c r="N136" s="30"/>
      <c r="O136" s="30"/>
      <c r="P136" s="30"/>
      <c r="Q136" s="30"/>
      <c r="R136" s="30"/>
      <c r="S136" s="30"/>
      <c r="AJ136" s="30"/>
      <c r="AK136" s="30"/>
      <c r="AL136" s="30"/>
      <c r="AM136" s="30"/>
      <c r="AN136" s="30"/>
      <c r="AO136" s="30"/>
    </row>
    <row r="137" spans="1:41" x14ac:dyDescent="0.35">
      <c r="A137" s="30"/>
      <c r="B137" s="30"/>
      <c r="C137" s="30"/>
      <c r="D137" s="30"/>
      <c r="E137" s="30"/>
      <c r="F137" s="30"/>
      <c r="G137" s="30"/>
      <c r="H137" s="30"/>
      <c r="I137" s="30"/>
      <c r="J137" s="30"/>
      <c r="K137" s="30"/>
      <c r="L137" s="30"/>
      <c r="M137" s="30"/>
      <c r="N137" s="30"/>
      <c r="O137" s="30"/>
      <c r="P137" s="30"/>
      <c r="Q137" s="30"/>
      <c r="R137" s="30"/>
      <c r="S137" s="30"/>
      <c r="AJ137" s="30"/>
      <c r="AK137" s="30"/>
      <c r="AL137" s="30"/>
      <c r="AM137" s="30"/>
      <c r="AN137" s="30"/>
      <c r="AO137" s="30"/>
    </row>
    <row r="138" spans="1:41" x14ac:dyDescent="0.35">
      <c r="A138" s="30"/>
      <c r="B138" s="30"/>
      <c r="C138" s="30"/>
      <c r="D138" s="30"/>
      <c r="E138" s="30"/>
      <c r="F138" s="30"/>
      <c r="G138" s="30"/>
      <c r="H138" s="30"/>
      <c r="I138" s="30"/>
      <c r="J138" s="30"/>
      <c r="K138" s="30"/>
      <c r="L138" s="30"/>
      <c r="M138" s="30"/>
      <c r="N138" s="30"/>
      <c r="O138" s="30"/>
      <c r="P138" s="30"/>
      <c r="Q138" s="30"/>
      <c r="R138" s="30"/>
      <c r="S138" s="30"/>
      <c r="AJ138" s="30"/>
      <c r="AK138" s="30"/>
      <c r="AL138" s="30"/>
      <c r="AM138" s="30"/>
      <c r="AN138" s="30"/>
      <c r="AO138" s="30"/>
    </row>
    <row r="139" spans="1:41" x14ac:dyDescent="0.35">
      <c r="A139" s="30"/>
      <c r="B139" s="30"/>
      <c r="C139" s="30"/>
      <c r="D139" s="30"/>
      <c r="E139" s="30"/>
      <c r="F139" s="30"/>
      <c r="G139" s="30"/>
      <c r="H139" s="30"/>
      <c r="I139" s="30"/>
      <c r="J139" s="30"/>
      <c r="K139" s="30"/>
      <c r="L139" s="30"/>
      <c r="M139" s="30"/>
      <c r="N139" s="30"/>
      <c r="O139" s="30"/>
      <c r="P139" s="30"/>
      <c r="Q139" s="30"/>
      <c r="R139" s="30"/>
      <c r="S139" s="30"/>
      <c r="AJ139" s="30"/>
      <c r="AK139" s="30"/>
      <c r="AL139" s="30"/>
      <c r="AM139" s="30"/>
      <c r="AN139" s="30"/>
      <c r="AO139" s="30"/>
    </row>
    <row r="140" spans="1:41" x14ac:dyDescent="0.35">
      <c r="A140" s="30"/>
      <c r="B140" s="30"/>
      <c r="C140" s="30"/>
      <c r="D140" s="30"/>
      <c r="E140" s="30"/>
      <c r="F140" s="30"/>
      <c r="G140" s="30"/>
      <c r="H140" s="30"/>
      <c r="I140" s="30"/>
      <c r="J140" s="30"/>
      <c r="K140" s="30"/>
      <c r="L140" s="30"/>
      <c r="M140" s="30"/>
      <c r="N140" s="30"/>
      <c r="O140" s="30"/>
      <c r="P140" s="30"/>
      <c r="Q140" s="30"/>
      <c r="R140" s="30"/>
      <c r="S140" s="30"/>
      <c r="AJ140" s="30"/>
      <c r="AK140" s="30"/>
      <c r="AL140" s="30"/>
      <c r="AM140" s="30"/>
      <c r="AN140" s="30"/>
      <c r="AO140" s="30"/>
    </row>
    <row r="141" spans="1:41" x14ac:dyDescent="0.35">
      <c r="A141" s="30"/>
      <c r="B141" s="30"/>
      <c r="C141" s="30"/>
      <c r="D141" s="30"/>
      <c r="E141" s="30"/>
      <c r="F141" s="30"/>
      <c r="G141" s="30"/>
      <c r="H141" s="30"/>
      <c r="I141" s="30"/>
      <c r="J141" s="30"/>
      <c r="K141" s="30"/>
      <c r="L141" s="30"/>
      <c r="M141" s="30"/>
      <c r="N141" s="30"/>
      <c r="O141" s="30"/>
      <c r="P141" s="30"/>
      <c r="Q141" s="30"/>
      <c r="R141" s="30"/>
      <c r="S141" s="30"/>
      <c r="AJ141" s="30"/>
      <c r="AK141" s="30"/>
      <c r="AL141" s="30"/>
      <c r="AM141" s="30"/>
      <c r="AN141" s="30"/>
      <c r="AO141" s="30"/>
    </row>
    <row r="142" spans="1:41" x14ac:dyDescent="0.35">
      <c r="A142" s="30"/>
      <c r="B142" s="30"/>
      <c r="C142" s="30"/>
      <c r="D142" s="30"/>
      <c r="E142" s="30"/>
      <c r="F142" s="30"/>
      <c r="G142" s="30"/>
      <c r="H142" s="30"/>
      <c r="I142" s="30"/>
      <c r="J142" s="30"/>
      <c r="K142" s="30"/>
      <c r="L142" s="30"/>
      <c r="M142" s="30"/>
      <c r="N142" s="30"/>
      <c r="O142" s="30"/>
      <c r="P142" s="30"/>
      <c r="Q142" s="30"/>
      <c r="R142" s="30"/>
      <c r="S142" s="30"/>
      <c r="AJ142" s="30"/>
      <c r="AK142" s="30"/>
      <c r="AL142" s="30"/>
      <c r="AM142" s="30"/>
      <c r="AN142" s="30"/>
      <c r="AO142" s="30"/>
    </row>
    <row r="143" spans="1:41" x14ac:dyDescent="0.35">
      <c r="A143" s="30"/>
      <c r="B143" s="30"/>
      <c r="C143" s="30"/>
      <c r="D143" s="30"/>
      <c r="E143" s="30"/>
      <c r="F143" s="30"/>
      <c r="G143" s="30"/>
      <c r="H143" s="30"/>
      <c r="I143" s="30"/>
      <c r="J143" s="30"/>
      <c r="K143" s="30"/>
      <c r="L143" s="30"/>
      <c r="M143" s="30"/>
      <c r="N143" s="30"/>
      <c r="O143" s="30"/>
      <c r="P143" s="30"/>
      <c r="Q143" s="30"/>
      <c r="R143" s="30"/>
      <c r="S143" s="30"/>
      <c r="AJ143" s="30"/>
      <c r="AK143" s="30"/>
      <c r="AL143" s="30"/>
      <c r="AM143" s="30"/>
      <c r="AN143" s="30"/>
      <c r="AO143" s="30"/>
    </row>
    <row r="144" spans="1:41" x14ac:dyDescent="0.35">
      <c r="A144" s="30"/>
      <c r="B144" s="30"/>
      <c r="C144" s="30"/>
      <c r="D144" s="30"/>
      <c r="E144" s="30"/>
      <c r="F144" s="30"/>
      <c r="G144" s="30"/>
      <c r="H144" s="30"/>
      <c r="I144" s="30"/>
      <c r="J144" s="30"/>
      <c r="K144" s="30"/>
      <c r="L144" s="30"/>
      <c r="M144" s="30"/>
      <c r="N144" s="30"/>
      <c r="O144" s="30"/>
      <c r="P144" s="30"/>
      <c r="Q144" s="30"/>
      <c r="R144" s="30"/>
      <c r="S144" s="30"/>
      <c r="AJ144" s="30"/>
      <c r="AK144" s="30"/>
      <c r="AL144" s="30"/>
      <c r="AM144" s="30"/>
      <c r="AN144" s="30"/>
      <c r="AO144" s="30"/>
    </row>
    <row r="145" spans="1:41" x14ac:dyDescent="0.35">
      <c r="A145" s="30"/>
      <c r="B145" s="30"/>
      <c r="C145" s="30"/>
      <c r="D145" s="30"/>
      <c r="E145" s="30"/>
      <c r="F145" s="30"/>
      <c r="G145" s="30"/>
      <c r="H145" s="30"/>
      <c r="I145" s="30"/>
      <c r="J145" s="30"/>
      <c r="K145" s="30"/>
      <c r="L145" s="30"/>
      <c r="M145" s="30"/>
      <c r="N145" s="30"/>
      <c r="O145" s="30"/>
      <c r="P145" s="30"/>
      <c r="Q145" s="30"/>
      <c r="R145" s="30"/>
      <c r="S145" s="30"/>
      <c r="AJ145" s="30"/>
      <c r="AK145" s="30"/>
      <c r="AL145" s="30"/>
      <c r="AM145" s="30"/>
      <c r="AN145" s="30"/>
      <c r="AO145" s="30"/>
    </row>
    <row r="146" spans="1:41" x14ac:dyDescent="0.35">
      <c r="A146" s="30"/>
      <c r="B146" s="30"/>
      <c r="C146" s="30"/>
      <c r="D146" s="30"/>
      <c r="E146" s="30"/>
      <c r="F146" s="30"/>
      <c r="G146" s="30"/>
      <c r="H146" s="30"/>
      <c r="I146" s="30"/>
      <c r="J146" s="30"/>
      <c r="K146" s="30"/>
      <c r="L146" s="30"/>
      <c r="M146" s="30"/>
      <c r="N146" s="30"/>
      <c r="O146" s="30"/>
      <c r="P146" s="30"/>
      <c r="Q146" s="30"/>
      <c r="R146" s="30"/>
      <c r="S146" s="30"/>
      <c r="AJ146" s="30"/>
      <c r="AK146" s="30"/>
      <c r="AL146" s="30"/>
      <c r="AM146" s="30"/>
      <c r="AN146" s="30"/>
      <c r="AO146" s="30"/>
    </row>
    <row r="147" spans="1:41" x14ac:dyDescent="0.35">
      <c r="A147" s="30"/>
      <c r="B147" s="30"/>
      <c r="C147" s="30"/>
      <c r="D147" s="30"/>
      <c r="E147" s="30"/>
      <c r="F147" s="30"/>
      <c r="G147" s="30"/>
      <c r="H147" s="30"/>
      <c r="I147" s="30"/>
      <c r="J147" s="30"/>
      <c r="K147" s="30"/>
      <c r="L147" s="30"/>
      <c r="M147" s="30"/>
      <c r="N147" s="30"/>
      <c r="O147" s="30"/>
      <c r="P147" s="30"/>
      <c r="Q147" s="30"/>
      <c r="R147" s="30"/>
      <c r="S147" s="30"/>
      <c r="AJ147" s="30"/>
      <c r="AK147" s="30"/>
      <c r="AL147" s="30"/>
      <c r="AM147" s="30"/>
      <c r="AN147" s="30"/>
      <c r="AO147" s="30"/>
    </row>
    <row r="148" spans="1:41" x14ac:dyDescent="0.35">
      <c r="A148" s="30"/>
      <c r="B148" s="30"/>
      <c r="C148" s="30"/>
      <c r="D148" s="30"/>
      <c r="E148" s="30"/>
      <c r="F148" s="30"/>
      <c r="G148" s="30"/>
      <c r="H148" s="30"/>
      <c r="I148" s="30"/>
      <c r="J148" s="30"/>
      <c r="K148" s="30"/>
      <c r="L148" s="30"/>
      <c r="M148" s="30"/>
      <c r="N148" s="30"/>
      <c r="O148" s="30"/>
      <c r="P148" s="30"/>
      <c r="Q148" s="30"/>
      <c r="R148" s="30"/>
      <c r="S148" s="30"/>
      <c r="AJ148" s="30"/>
      <c r="AK148" s="30"/>
      <c r="AL148" s="30"/>
      <c r="AM148" s="30"/>
      <c r="AN148" s="30"/>
      <c r="AO148" s="30"/>
    </row>
    <row r="149" spans="1:41" x14ac:dyDescent="0.35">
      <c r="A149" s="30"/>
      <c r="B149" s="30"/>
      <c r="C149" s="30"/>
      <c r="D149" s="30"/>
      <c r="E149" s="30"/>
      <c r="F149" s="30"/>
      <c r="G149" s="30"/>
      <c r="H149" s="30"/>
      <c r="I149" s="30"/>
      <c r="J149" s="30"/>
      <c r="K149" s="30"/>
      <c r="L149" s="30"/>
      <c r="M149" s="30"/>
      <c r="N149" s="30"/>
      <c r="O149" s="30"/>
      <c r="P149" s="30"/>
      <c r="Q149" s="30"/>
      <c r="R149" s="30"/>
      <c r="S149" s="30"/>
      <c r="AJ149" s="30"/>
      <c r="AK149" s="30"/>
      <c r="AL149" s="30"/>
      <c r="AM149" s="30"/>
      <c r="AN149" s="30"/>
      <c r="AO149" s="30"/>
    </row>
    <row r="150" spans="1:41" x14ac:dyDescent="0.35">
      <c r="A150" s="30"/>
      <c r="B150" s="30"/>
      <c r="C150" s="30"/>
      <c r="D150" s="30"/>
      <c r="E150" s="30"/>
      <c r="F150" s="30"/>
      <c r="G150" s="30"/>
      <c r="H150" s="30"/>
      <c r="I150" s="30"/>
      <c r="J150" s="30"/>
      <c r="K150" s="30"/>
      <c r="L150" s="30"/>
      <c r="M150" s="30"/>
      <c r="N150" s="30"/>
      <c r="O150" s="30"/>
      <c r="P150" s="30"/>
      <c r="Q150" s="30"/>
      <c r="R150" s="30"/>
      <c r="S150" s="30"/>
      <c r="AJ150" s="30"/>
      <c r="AK150" s="30"/>
      <c r="AL150" s="30"/>
      <c r="AM150" s="30"/>
      <c r="AN150" s="30"/>
      <c r="AO150" s="30"/>
    </row>
    <row r="151" spans="1:41" x14ac:dyDescent="0.35">
      <c r="A151" s="30"/>
      <c r="B151" s="30"/>
      <c r="C151" s="30"/>
      <c r="D151" s="30"/>
      <c r="E151" s="30"/>
      <c r="F151" s="30"/>
      <c r="G151" s="30"/>
      <c r="H151" s="30"/>
      <c r="I151" s="30"/>
      <c r="J151" s="30"/>
      <c r="K151" s="30"/>
      <c r="L151" s="30"/>
      <c r="M151" s="30"/>
      <c r="N151" s="30"/>
      <c r="O151" s="30"/>
      <c r="P151" s="30"/>
      <c r="Q151" s="30"/>
      <c r="R151" s="30"/>
      <c r="S151" s="30"/>
      <c r="AJ151" s="30"/>
      <c r="AK151" s="30"/>
      <c r="AL151" s="30"/>
      <c r="AM151" s="30"/>
      <c r="AN151" s="30"/>
      <c r="AO151" s="30"/>
    </row>
    <row r="152" spans="1:41" x14ac:dyDescent="0.35">
      <c r="A152" s="30"/>
      <c r="B152" s="30"/>
      <c r="C152" s="30"/>
      <c r="D152" s="30"/>
      <c r="E152" s="30"/>
      <c r="F152" s="30"/>
      <c r="G152" s="30"/>
      <c r="H152" s="30"/>
      <c r="I152" s="30"/>
      <c r="J152" s="30"/>
      <c r="K152" s="30"/>
      <c r="L152" s="30"/>
      <c r="M152" s="30"/>
      <c r="N152" s="30"/>
      <c r="O152" s="30"/>
      <c r="P152" s="30"/>
      <c r="Q152" s="30"/>
      <c r="R152" s="30"/>
      <c r="S152" s="30"/>
      <c r="AJ152" s="30"/>
      <c r="AK152" s="30"/>
      <c r="AL152" s="30"/>
      <c r="AM152" s="30"/>
      <c r="AN152" s="30"/>
      <c r="AO152" s="30"/>
    </row>
    <row r="153" spans="1:41" x14ac:dyDescent="0.35">
      <c r="A153" s="30"/>
      <c r="B153" s="30"/>
      <c r="C153" s="30"/>
      <c r="D153" s="30"/>
      <c r="E153" s="30"/>
      <c r="F153" s="30"/>
      <c r="G153" s="30"/>
      <c r="H153" s="30"/>
      <c r="I153" s="30"/>
      <c r="J153" s="30"/>
      <c r="K153" s="30"/>
      <c r="L153" s="30"/>
      <c r="M153" s="30"/>
      <c r="N153" s="30"/>
      <c r="O153" s="30"/>
      <c r="P153" s="30"/>
      <c r="Q153" s="30"/>
      <c r="R153" s="30"/>
      <c r="S153" s="30"/>
      <c r="AJ153" s="30"/>
      <c r="AK153" s="30"/>
      <c r="AL153" s="30"/>
      <c r="AM153" s="30"/>
      <c r="AN153" s="30"/>
      <c r="AO153" s="30"/>
    </row>
    <row r="154" spans="1:41" x14ac:dyDescent="0.35">
      <c r="A154" s="30"/>
      <c r="B154" s="30"/>
      <c r="C154" s="30"/>
      <c r="D154" s="30"/>
      <c r="E154" s="30"/>
      <c r="F154" s="30"/>
      <c r="G154" s="30"/>
      <c r="H154" s="30"/>
      <c r="I154" s="30"/>
      <c r="J154" s="30"/>
      <c r="K154" s="30"/>
      <c r="L154" s="30"/>
      <c r="M154" s="30"/>
      <c r="N154" s="30"/>
      <c r="O154" s="30"/>
      <c r="P154" s="30"/>
      <c r="Q154" s="30"/>
      <c r="R154" s="30"/>
      <c r="S154" s="30"/>
      <c r="AJ154" s="30"/>
      <c r="AK154" s="30"/>
      <c r="AL154" s="30"/>
      <c r="AM154" s="30"/>
      <c r="AN154" s="30"/>
      <c r="AO154" s="30"/>
    </row>
    <row r="155" spans="1:41" x14ac:dyDescent="0.35">
      <c r="A155" s="30"/>
      <c r="B155" s="30"/>
      <c r="C155" s="30"/>
      <c r="D155" s="30"/>
      <c r="E155" s="30"/>
      <c r="F155" s="30"/>
      <c r="G155" s="30"/>
      <c r="H155" s="30"/>
      <c r="I155" s="30"/>
      <c r="J155" s="30"/>
      <c r="K155" s="30"/>
      <c r="L155" s="30"/>
      <c r="M155" s="30"/>
      <c r="N155" s="30"/>
      <c r="O155" s="30"/>
      <c r="P155" s="30"/>
      <c r="Q155" s="30"/>
      <c r="R155" s="30"/>
      <c r="S155" s="30"/>
      <c r="AJ155" s="30"/>
      <c r="AK155" s="30"/>
      <c r="AL155" s="30"/>
      <c r="AM155" s="30"/>
      <c r="AN155" s="30"/>
      <c r="AO155" s="30"/>
    </row>
    <row r="156" spans="1:41" x14ac:dyDescent="0.35">
      <c r="A156" s="30"/>
      <c r="B156" s="30"/>
      <c r="C156" s="30"/>
      <c r="D156" s="30"/>
      <c r="E156" s="30"/>
      <c r="F156" s="30"/>
      <c r="G156" s="30"/>
      <c r="H156" s="30"/>
      <c r="I156" s="30"/>
      <c r="J156" s="30"/>
      <c r="K156" s="30"/>
      <c r="L156" s="30"/>
      <c r="M156" s="30"/>
      <c r="N156" s="30"/>
      <c r="O156" s="30"/>
      <c r="P156" s="30"/>
      <c r="Q156" s="30"/>
      <c r="R156" s="30"/>
      <c r="S156" s="30"/>
      <c r="AJ156" s="30"/>
      <c r="AK156" s="30"/>
      <c r="AL156" s="30"/>
      <c r="AM156" s="30"/>
      <c r="AN156" s="30"/>
      <c r="AO156" s="30"/>
    </row>
    <row r="157" spans="1:41" x14ac:dyDescent="0.35">
      <c r="A157" s="30"/>
      <c r="B157" s="30"/>
      <c r="C157" s="30"/>
      <c r="D157" s="30"/>
      <c r="E157" s="30"/>
      <c r="F157" s="30"/>
      <c r="G157" s="30"/>
      <c r="H157" s="30"/>
      <c r="I157" s="30"/>
      <c r="J157" s="30"/>
      <c r="K157" s="30"/>
      <c r="L157" s="30"/>
      <c r="M157" s="30"/>
      <c r="N157" s="30"/>
      <c r="O157" s="30"/>
      <c r="P157" s="30"/>
      <c r="Q157" s="30"/>
      <c r="R157" s="30"/>
      <c r="S157" s="30"/>
      <c r="AJ157" s="30"/>
      <c r="AK157" s="30"/>
      <c r="AL157" s="30"/>
      <c r="AM157" s="30"/>
      <c r="AN157" s="30"/>
      <c r="AO157" s="30"/>
    </row>
    <row r="158" spans="1:41" x14ac:dyDescent="0.35">
      <c r="A158" s="30"/>
      <c r="B158" s="30"/>
      <c r="C158" s="30"/>
      <c r="D158" s="30"/>
      <c r="E158" s="30"/>
      <c r="F158" s="30"/>
      <c r="G158" s="30"/>
      <c r="H158" s="30"/>
      <c r="I158" s="30"/>
      <c r="J158" s="30"/>
      <c r="K158" s="30"/>
      <c r="L158" s="30"/>
      <c r="M158" s="30"/>
      <c r="N158" s="30"/>
      <c r="O158" s="30"/>
      <c r="P158" s="30"/>
      <c r="Q158" s="30"/>
      <c r="R158" s="30"/>
      <c r="S158" s="30"/>
      <c r="AJ158" s="30"/>
      <c r="AK158" s="30"/>
      <c r="AL158" s="30"/>
      <c r="AM158" s="30"/>
      <c r="AN158" s="30"/>
      <c r="AO158" s="30"/>
    </row>
    <row r="159" spans="1:41" x14ac:dyDescent="0.35">
      <c r="A159" s="30"/>
      <c r="B159" s="30"/>
      <c r="C159" s="30"/>
      <c r="D159" s="30"/>
      <c r="E159" s="30"/>
      <c r="F159" s="30"/>
      <c r="G159" s="30"/>
      <c r="H159" s="30"/>
      <c r="I159" s="30"/>
      <c r="J159" s="30"/>
      <c r="K159" s="30"/>
      <c r="L159" s="30"/>
      <c r="M159" s="30"/>
      <c r="N159" s="30"/>
      <c r="O159" s="30"/>
      <c r="P159" s="30"/>
      <c r="Q159" s="30"/>
      <c r="R159" s="30"/>
      <c r="S159" s="30"/>
      <c r="AJ159" s="30"/>
      <c r="AK159" s="30"/>
      <c r="AL159" s="30"/>
      <c r="AM159" s="30"/>
      <c r="AN159" s="30"/>
      <c r="AO159" s="30"/>
    </row>
    <row r="160" spans="1:41" x14ac:dyDescent="0.35">
      <c r="A160" s="30"/>
      <c r="B160" s="30"/>
      <c r="C160" s="30"/>
      <c r="D160" s="30"/>
      <c r="E160" s="30"/>
      <c r="F160" s="30"/>
      <c r="G160" s="30"/>
      <c r="H160" s="30"/>
      <c r="I160" s="30"/>
      <c r="J160" s="30"/>
      <c r="K160" s="30"/>
      <c r="L160" s="30"/>
      <c r="M160" s="30"/>
      <c r="N160" s="30"/>
      <c r="O160" s="30"/>
      <c r="P160" s="30"/>
      <c r="Q160" s="30"/>
      <c r="R160" s="30"/>
      <c r="S160" s="30"/>
      <c r="AJ160" s="30"/>
      <c r="AK160" s="30"/>
      <c r="AL160" s="30"/>
      <c r="AM160" s="30"/>
      <c r="AN160" s="30"/>
      <c r="AO160" s="30"/>
    </row>
    <row r="161" spans="1:41" x14ac:dyDescent="0.35">
      <c r="A161" s="30"/>
      <c r="B161" s="30"/>
      <c r="C161" s="30"/>
      <c r="D161" s="30"/>
      <c r="E161" s="30"/>
      <c r="F161" s="30"/>
      <c r="G161" s="30"/>
      <c r="H161" s="30"/>
      <c r="I161" s="30"/>
      <c r="J161" s="30"/>
      <c r="K161" s="30"/>
      <c r="L161" s="30"/>
      <c r="M161" s="30"/>
      <c r="N161" s="30"/>
      <c r="O161" s="30"/>
      <c r="P161" s="30"/>
      <c r="Q161" s="30"/>
      <c r="R161" s="30"/>
      <c r="S161" s="30"/>
      <c r="AJ161" s="30"/>
      <c r="AK161" s="30"/>
      <c r="AL161" s="30"/>
      <c r="AM161" s="30"/>
      <c r="AN161" s="30"/>
      <c r="AO161" s="30"/>
    </row>
    <row r="162" spans="1:41" x14ac:dyDescent="0.35">
      <c r="A162" s="30"/>
      <c r="B162" s="30"/>
      <c r="C162" s="30"/>
      <c r="D162" s="30"/>
      <c r="E162" s="30"/>
      <c r="F162" s="30"/>
      <c r="G162" s="30"/>
      <c r="H162" s="30"/>
      <c r="I162" s="30"/>
      <c r="J162" s="30"/>
      <c r="K162" s="30"/>
      <c r="L162" s="30"/>
      <c r="M162" s="30"/>
      <c r="N162" s="30"/>
      <c r="O162" s="30"/>
      <c r="P162" s="30"/>
      <c r="Q162" s="30"/>
      <c r="R162" s="30"/>
      <c r="S162" s="30"/>
      <c r="AJ162" s="30"/>
      <c r="AK162" s="30"/>
      <c r="AL162" s="30"/>
      <c r="AM162" s="30"/>
      <c r="AN162" s="30"/>
      <c r="AO162" s="30"/>
    </row>
    <row r="163" spans="1:41" x14ac:dyDescent="0.35">
      <c r="A163" s="30"/>
      <c r="B163" s="30"/>
      <c r="C163" s="30"/>
      <c r="D163" s="30"/>
      <c r="E163" s="30"/>
      <c r="F163" s="30"/>
      <c r="G163" s="30"/>
      <c r="H163" s="30"/>
      <c r="I163" s="30"/>
      <c r="J163" s="30"/>
      <c r="K163" s="30"/>
      <c r="L163" s="30"/>
      <c r="M163" s="30"/>
      <c r="N163" s="30"/>
      <c r="O163" s="30"/>
      <c r="P163" s="30"/>
      <c r="Q163" s="30"/>
      <c r="R163" s="30"/>
      <c r="S163" s="30"/>
      <c r="AJ163" s="30"/>
      <c r="AK163" s="30"/>
      <c r="AL163" s="30"/>
      <c r="AM163" s="30"/>
      <c r="AN163" s="30"/>
      <c r="AO163" s="30"/>
    </row>
    <row r="164" spans="1:41" x14ac:dyDescent="0.35">
      <c r="A164" s="30"/>
      <c r="B164" s="30"/>
      <c r="C164" s="30"/>
      <c r="D164" s="30"/>
      <c r="E164" s="30"/>
      <c r="F164" s="30"/>
      <c r="G164" s="30"/>
      <c r="H164" s="30"/>
      <c r="I164" s="30"/>
      <c r="J164" s="30"/>
      <c r="K164" s="30"/>
      <c r="L164" s="30"/>
      <c r="M164" s="30"/>
      <c r="N164" s="30"/>
      <c r="O164" s="30"/>
      <c r="P164" s="30"/>
      <c r="Q164" s="30"/>
      <c r="R164" s="30"/>
      <c r="S164" s="30"/>
      <c r="AJ164" s="30"/>
      <c r="AK164" s="30"/>
      <c r="AL164" s="30"/>
      <c r="AM164" s="30"/>
      <c r="AN164" s="30"/>
      <c r="AO164" s="30"/>
    </row>
    <row r="165" spans="1:41" x14ac:dyDescent="0.35">
      <c r="A165" s="30"/>
      <c r="B165" s="30"/>
      <c r="C165" s="30"/>
      <c r="D165" s="30"/>
      <c r="E165" s="30"/>
      <c r="F165" s="30"/>
      <c r="G165" s="30"/>
      <c r="H165" s="30"/>
      <c r="I165" s="30"/>
      <c r="J165" s="30"/>
      <c r="K165" s="30"/>
      <c r="L165" s="30"/>
      <c r="M165" s="30"/>
      <c r="N165" s="30"/>
      <c r="O165" s="30"/>
      <c r="P165" s="30"/>
      <c r="Q165" s="30"/>
      <c r="R165" s="30"/>
      <c r="S165" s="30"/>
      <c r="AJ165" s="30"/>
      <c r="AK165" s="30"/>
      <c r="AL165" s="30"/>
      <c r="AM165" s="30"/>
      <c r="AN165" s="30"/>
      <c r="AO165" s="30"/>
    </row>
    <row r="166" spans="1:41" x14ac:dyDescent="0.35">
      <c r="A166" s="30"/>
      <c r="B166" s="30"/>
      <c r="C166" s="30"/>
      <c r="D166" s="30"/>
      <c r="E166" s="30"/>
      <c r="F166" s="30"/>
      <c r="G166" s="30"/>
      <c r="H166" s="30"/>
      <c r="I166" s="30"/>
      <c r="J166" s="30"/>
      <c r="K166" s="30"/>
      <c r="L166" s="30"/>
      <c r="M166" s="30"/>
      <c r="N166" s="30"/>
      <c r="O166" s="30"/>
      <c r="P166" s="30"/>
      <c r="Q166" s="30"/>
      <c r="R166" s="30"/>
      <c r="S166" s="30"/>
      <c r="AJ166" s="30"/>
      <c r="AK166" s="30"/>
      <c r="AL166" s="30"/>
      <c r="AM166" s="30"/>
      <c r="AN166" s="30"/>
      <c r="AO166" s="30"/>
    </row>
    <row r="167" spans="1:41" x14ac:dyDescent="0.35">
      <c r="A167" s="30"/>
      <c r="B167" s="30"/>
      <c r="C167" s="30"/>
      <c r="D167" s="30"/>
      <c r="E167" s="30"/>
      <c r="F167" s="30"/>
      <c r="G167" s="30"/>
      <c r="H167" s="30"/>
      <c r="I167" s="30"/>
      <c r="J167" s="30"/>
      <c r="K167" s="30"/>
      <c r="L167" s="30"/>
      <c r="M167" s="30"/>
      <c r="N167" s="30"/>
      <c r="O167" s="30"/>
      <c r="P167" s="30"/>
      <c r="Q167" s="30"/>
      <c r="R167" s="30"/>
      <c r="S167" s="30"/>
      <c r="AJ167" s="30"/>
      <c r="AK167" s="30"/>
      <c r="AL167" s="30"/>
      <c r="AM167" s="30"/>
      <c r="AN167" s="30"/>
      <c r="AO167" s="30"/>
    </row>
    <row r="168" spans="1:41" x14ac:dyDescent="0.35">
      <c r="A168" s="30"/>
      <c r="B168" s="30"/>
      <c r="C168" s="30"/>
      <c r="D168" s="30"/>
      <c r="E168" s="30"/>
      <c r="F168" s="30"/>
      <c r="G168" s="30"/>
      <c r="H168" s="30"/>
      <c r="I168" s="30"/>
      <c r="J168" s="30"/>
      <c r="K168" s="30"/>
      <c r="L168" s="30"/>
      <c r="M168" s="30"/>
      <c r="N168" s="30"/>
      <c r="O168" s="30"/>
      <c r="P168" s="30"/>
      <c r="Q168" s="30"/>
      <c r="R168" s="30"/>
      <c r="S168" s="30"/>
      <c r="AJ168" s="30"/>
      <c r="AK168" s="30"/>
      <c r="AL168" s="30"/>
      <c r="AM168" s="30"/>
      <c r="AN168" s="30"/>
      <c r="AO168" s="30"/>
    </row>
    <row r="169" spans="1:41" x14ac:dyDescent="0.35">
      <c r="A169" s="30"/>
      <c r="B169" s="30"/>
      <c r="C169" s="30"/>
      <c r="D169" s="30"/>
      <c r="E169" s="30"/>
      <c r="F169" s="30"/>
      <c r="G169" s="30"/>
      <c r="H169" s="30"/>
      <c r="I169" s="30"/>
      <c r="J169" s="30"/>
      <c r="K169" s="30"/>
      <c r="L169" s="30"/>
      <c r="M169" s="30"/>
      <c r="N169" s="30"/>
      <c r="O169" s="30"/>
      <c r="P169" s="30"/>
      <c r="Q169" s="30"/>
      <c r="R169" s="30"/>
      <c r="S169" s="30"/>
      <c r="AJ169" s="30"/>
      <c r="AK169" s="30"/>
      <c r="AL169" s="30"/>
      <c r="AM169" s="30"/>
      <c r="AN169" s="30"/>
      <c r="AO169" s="30"/>
    </row>
    <row r="170" spans="1:41" x14ac:dyDescent="0.35">
      <c r="A170" s="30"/>
      <c r="B170" s="30"/>
      <c r="C170" s="30"/>
      <c r="D170" s="30"/>
      <c r="E170" s="30"/>
      <c r="F170" s="30"/>
      <c r="G170" s="30"/>
      <c r="H170" s="30"/>
      <c r="I170" s="30"/>
      <c r="J170" s="30"/>
      <c r="K170" s="30"/>
      <c r="L170" s="30"/>
      <c r="M170" s="30"/>
      <c r="N170" s="30"/>
      <c r="O170" s="30"/>
      <c r="P170" s="30"/>
      <c r="Q170" s="30"/>
      <c r="R170" s="30"/>
      <c r="S170" s="30"/>
      <c r="AJ170" s="30"/>
      <c r="AK170" s="30"/>
      <c r="AL170" s="30"/>
      <c r="AM170" s="30"/>
      <c r="AN170" s="30"/>
      <c r="AO170" s="30"/>
    </row>
    <row r="171" spans="1:41" x14ac:dyDescent="0.35">
      <c r="A171" s="30"/>
      <c r="B171" s="30"/>
      <c r="C171" s="30"/>
      <c r="D171" s="30"/>
      <c r="E171" s="30"/>
      <c r="F171" s="30"/>
      <c r="G171" s="30"/>
      <c r="H171" s="30"/>
      <c r="I171" s="30"/>
      <c r="J171" s="30"/>
      <c r="K171" s="30"/>
      <c r="L171" s="30"/>
      <c r="M171" s="30"/>
      <c r="N171" s="30"/>
      <c r="O171" s="30"/>
      <c r="P171" s="30"/>
      <c r="Q171" s="30"/>
      <c r="R171" s="30"/>
      <c r="S171" s="30"/>
      <c r="AJ171" s="30"/>
      <c r="AK171" s="30"/>
      <c r="AL171" s="30"/>
      <c r="AM171" s="30"/>
      <c r="AN171" s="30"/>
      <c r="AO171" s="30"/>
    </row>
    <row r="172" spans="1:41" x14ac:dyDescent="0.35">
      <c r="A172" s="30"/>
      <c r="B172" s="30"/>
      <c r="C172" s="30"/>
      <c r="D172" s="30"/>
      <c r="E172" s="30"/>
      <c r="F172" s="30"/>
      <c r="G172" s="30"/>
      <c r="H172" s="30"/>
      <c r="I172" s="30"/>
      <c r="J172" s="30"/>
      <c r="K172" s="30"/>
      <c r="L172" s="30"/>
      <c r="M172" s="30"/>
      <c r="N172" s="30"/>
      <c r="O172" s="30"/>
      <c r="P172" s="30"/>
      <c r="Q172" s="30"/>
      <c r="R172" s="30"/>
      <c r="S172" s="30"/>
      <c r="AJ172" s="30"/>
      <c r="AK172" s="30"/>
      <c r="AL172" s="30"/>
      <c r="AM172" s="30"/>
      <c r="AN172" s="30"/>
      <c r="AO172" s="30"/>
    </row>
    <row r="173" spans="1:41" x14ac:dyDescent="0.35">
      <c r="A173" s="30"/>
      <c r="B173" s="30"/>
      <c r="C173" s="30"/>
      <c r="D173" s="30"/>
      <c r="E173" s="30"/>
      <c r="F173" s="30"/>
      <c r="G173" s="30"/>
      <c r="H173" s="30"/>
      <c r="I173" s="30"/>
      <c r="J173" s="30"/>
      <c r="K173" s="30"/>
      <c r="L173" s="30"/>
      <c r="M173" s="30"/>
      <c r="N173" s="30"/>
      <c r="O173" s="30"/>
      <c r="P173" s="30"/>
      <c r="Q173" s="30"/>
      <c r="R173" s="30"/>
      <c r="S173" s="30"/>
      <c r="AJ173" s="30"/>
      <c r="AK173" s="30"/>
      <c r="AL173" s="30"/>
      <c r="AM173" s="30"/>
      <c r="AN173" s="30"/>
      <c r="AO173" s="30"/>
    </row>
    <row r="174" spans="1:41" x14ac:dyDescent="0.35">
      <c r="A174" s="30"/>
      <c r="B174" s="30"/>
      <c r="C174" s="30"/>
      <c r="D174" s="30"/>
      <c r="E174" s="30"/>
      <c r="F174" s="30"/>
      <c r="G174" s="30"/>
      <c r="H174" s="30"/>
      <c r="I174" s="30"/>
      <c r="J174" s="30"/>
      <c r="K174" s="30"/>
      <c r="L174" s="30"/>
      <c r="M174" s="30"/>
      <c r="N174" s="30"/>
      <c r="O174" s="30"/>
      <c r="P174" s="30"/>
      <c r="Q174" s="30"/>
      <c r="R174" s="30"/>
      <c r="S174" s="30"/>
      <c r="AJ174" s="30"/>
      <c r="AK174" s="30"/>
      <c r="AL174" s="30"/>
      <c r="AM174" s="30"/>
      <c r="AN174" s="30"/>
      <c r="AO174" s="30"/>
    </row>
    <row r="175" spans="1:41" x14ac:dyDescent="0.35">
      <c r="A175" s="30"/>
      <c r="B175" s="30"/>
      <c r="C175" s="30"/>
      <c r="D175" s="30"/>
      <c r="E175" s="30"/>
      <c r="F175" s="30"/>
      <c r="G175" s="30"/>
      <c r="H175" s="30"/>
      <c r="I175" s="30"/>
      <c r="J175" s="30"/>
      <c r="K175" s="30"/>
      <c r="L175" s="30"/>
      <c r="M175" s="30"/>
      <c r="N175" s="30"/>
      <c r="O175" s="30"/>
      <c r="P175" s="30"/>
      <c r="Q175" s="30"/>
      <c r="R175" s="30"/>
      <c r="S175" s="30"/>
      <c r="AJ175" s="30"/>
      <c r="AK175" s="30"/>
      <c r="AL175" s="30"/>
      <c r="AM175" s="30"/>
      <c r="AN175" s="30"/>
      <c r="AO175" s="30"/>
    </row>
    <row r="176" spans="1:41" x14ac:dyDescent="0.35">
      <c r="A176" s="30"/>
      <c r="B176" s="30"/>
      <c r="C176" s="30"/>
      <c r="D176" s="30"/>
      <c r="E176" s="30"/>
      <c r="F176" s="30"/>
      <c r="G176" s="30"/>
      <c r="H176" s="30"/>
      <c r="I176" s="30"/>
      <c r="J176" s="30"/>
      <c r="K176" s="30"/>
      <c r="L176" s="30"/>
      <c r="M176" s="30"/>
      <c r="N176" s="30"/>
      <c r="O176" s="30"/>
      <c r="P176" s="30"/>
      <c r="Q176" s="30"/>
      <c r="R176" s="30"/>
      <c r="S176" s="30"/>
      <c r="AJ176" s="30"/>
      <c r="AK176" s="30"/>
      <c r="AL176" s="30"/>
      <c r="AM176" s="30"/>
      <c r="AN176" s="30"/>
      <c r="AO176" s="30"/>
    </row>
    <row r="177" spans="1:41" x14ac:dyDescent="0.35">
      <c r="A177" s="30"/>
      <c r="B177" s="30"/>
      <c r="C177" s="30"/>
      <c r="D177" s="30"/>
      <c r="E177" s="30"/>
      <c r="F177" s="30"/>
      <c r="G177" s="30"/>
      <c r="H177" s="30"/>
      <c r="I177" s="30"/>
      <c r="J177" s="30"/>
      <c r="K177" s="30"/>
      <c r="L177" s="30"/>
      <c r="M177" s="30"/>
      <c r="N177" s="30"/>
      <c r="O177" s="30"/>
      <c r="P177" s="30"/>
      <c r="Q177" s="30"/>
      <c r="R177" s="30"/>
      <c r="S177" s="30"/>
      <c r="AJ177" s="30"/>
      <c r="AK177" s="30"/>
      <c r="AL177" s="30"/>
      <c r="AM177" s="30"/>
      <c r="AN177" s="30"/>
      <c r="AO177" s="30"/>
    </row>
    <row r="178" spans="1:41" x14ac:dyDescent="0.35">
      <c r="A178" s="30"/>
      <c r="B178" s="30"/>
      <c r="C178" s="30"/>
      <c r="D178" s="30"/>
      <c r="E178" s="30"/>
      <c r="F178" s="30"/>
      <c r="G178" s="30"/>
      <c r="H178" s="30"/>
      <c r="I178" s="30"/>
      <c r="J178" s="30"/>
      <c r="K178" s="30"/>
      <c r="L178" s="30"/>
      <c r="M178" s="30"/>
      <c r="N178" s="30"/>
      <c r="O178" s="30"/>
      <c r="P178" s="30"/>
      <c r="Q178" s="30"/>
      <c r="R178" s="30"/>
      <c r="S178" s="30"/>
      <c r="AJ178" s="30"/>
      <c r="AK178" s="30"/>
      <c r="AL178" s="30"/>
      <c r="AM178" s="30"/>
      <c r="AN178" s="30"/>
      <c r="AO178" s="30"/>
    </row>
    <row r="179" spans="1:41" x14ac:dyDescent="0.35">
      <c r="A179" s="30"/>
      <c r="B179" s="30"/>
      <c r="C179" s="30"/>
      <c r="D179" s="30"/>
      <c r="E179" s="30"/>
      <c r="F179" s="30"/>
      <c r="G179" s="30"/>
      <c r="H179" s="30"/>
      <c r="I179" s="30"/>
      <c r="J179" s="30"/>
      <c r="K179" s="30"/>
      <c r="L179" s="30"/>
      <c r="M179" s="30"/>
      <c r="N179" s="30"/>
      <c r="O179" s="30"/>
      <c r="P179" s="30"/>
      <c r="Q179" s="30"/>
      <c r="R179" s="30"/>
      <c r="S179" s="30"/>
      <c r="AJ179" s="30"/>
      <c r="AK179" s="30"/>
      <c r="AL179" s="30"/>
      <c r="AM179" s="30"/>
      <c r="AN179" s="30"/>
      <c r="AO179" s="30"/>
    </row>
    <row r="180" spans="1:41" x14ac:dyDescent="0.35">
      <c r="A180" s="30"/>
      <c r="B180" s="30"/>
      <c r="C180" s="30"/>
      <c r="D180" s="30"/>
      <c r="E180" s="30"/>
      <c r="F180" s="30"/>
      <c r="G180" s="30"/>
      <c r="H180" s="30"/>
      <c r="I180" s="30"/>
      <c r="J180" s="30"/>
      <c r="K180" s="30"/>
      <c r="L180" s="30"/>
      <c r="M180" s="30"/>
      <c r="N180" s="30"/>
      <c r="O180" s="30"/>
      <c r="P180" s="30"/>
      <c r="Q180" s="30"/>
      <c r="R180" s="30"/>
      <c r="S180" s="30"/>
      <c r="AJ180" s="30"/>
      <c r="AK180" s="30"/>
      <c r="AL180" s="30"/>
      <c r="AM180" s="30"/>
      <c r="AN180" s="30"/>
      <c r="AO180" s="30"/>
    </row>
    <row r="181" spans="1:41" x14ac:dyDescent="0.35">
      <c r="A181" s="30"/>
      <c r="B181" s="30"/>
      <c r="C181" s="30"/>
      <c r="D181" s="30"/>
      <c r="E181" s="30"/>
      <c r="F181" s="30"/>
      <c r="G181" s="30"/>
      <c r="H181" s="30"/>
      <c r="I181" s="30"/>
      <c r="J181" s="30"/>
      <c r="K181" s="30"/>
      <c r="L181" s="30"/>
      <c r="M181" s="30"/>
      <c r="N181" s="30"/>
      <c r="O181" s="30"/>
      <c r="P181" s="30"/>
      <c r="Q181" s="30"/>
      <c r="R181" s="30"/>
      <c r="S181" s="30"/>
      <c r="AJ181" s="30"/>
      <c r="AK181" s="30"/>
      <c r="AL181" s="30"/>
      <c r="AM181" s="30"/>
      <c r="AN181" s="30"/>
      <c r="AO181" s="30"/>
    </row>
    <row r="182" spans="1:41" x14ac:dyDescent="0.35">
      <c r="A182" s="30"/>
      <c r="B182" s="30"/>
      <c r="C182" s="30"/>
      <c r="D182" s="30"/>
      <c r="E182" s="30"/>
      <c r="F182" s="30"/>
      <c r="G182" s="30"/>
      <c r="H182" s="30"/>
      <c r="I182" s="30"/>
      <c r="J182" s="30"/>
      <c r="K182" s="30"/>
      <c r="L182" s="30"/>
      <c r="M182" s="30"/>
      <c r="N182" s="30"/>
      <c r="O182" s="30"/>
      <c r="P182" s="30"/>
      <c r="Q182" s="30"/>
      <c r="R182" s="30"/>
      <c r="S182" s="30"/>
      <c r="AJ182" s="30"/>
      <c r="AK182" s="30"/>
      <c r="AL182" s="30"/>
      <c r="AM182" s="30"/>
      <c r="AN182" s="30"/>
      <c r="AO182" s="30"/>
    </row>
    <row r="183" spans="1:41" x14ac:dyDescent="0.35">
      <c r="A183" s="30"/>
      <c r="B183" s="30"/>
      <c r="C183" s="30"/>
      <c r="D183" s="30"/>
      <c r="E183" s="30"/>
      <c r="F183" s="30"/>
      <c r="G183" s="30"/>
      <c r="H183" s="30"/>
      <c r="I183" s="30"/>
      <c r="J183" s="30"/>
      <c r="K183" s="30"/>
      <c r="L183" s="30"/>
      <c r="M183" s="30"/>
      <c r="N183" s="30"/>
      <c r="O183" s="30"/>
      <c r="P183" s="30"/>
      <c r="Q183" s="30"/>
      <c r="R183" s="30"/>
      <c r="S183" s="30"/>
      <c r="AJ183" s="30"/>
      <c r="AK183" s="30"/>
      <c r="AL183" s="30"/>
      <c r="AM183" s="30"/>
      <c r="AN183" s="30"/>
      <c r="AO183" s="30"/>
    </row>
    <row r="184" spans="1:41" x14ac:dyDescent="0.35">
      <c r="A184" s="30"/>
      <c r="B184" s="30"/>
      <c r="C184" s="30"/>
      <c r="D184" s="30"/>
      <c r="E184" s="30"/>
      <c r="F184" s="30"/>
      <c r="G184" s="30"/>
      <c r="H184" s="30"/>
      <c r="I184" s="30"/>
      <c r="J184" s="30"/>
      <c r="K184" s="30"/>
      <c r="L184" s="30"/>
      <c r="M184" s="30"/>
      <c r="N184" s="30"/>
      <c r="O184" s="30"/>
      <c r="P184" s="30"/>
      <c r="Q184" s="30"/>
      <c r="R184" s="30"/>
      <c r="S184" s="30"/>
      <c r="AJ184" s="30"/>
      <c r="AK184" s="30"/>
      <c r="AL184" s="30"/>
      <c r="AM184" s="30"/>
      <c r="AN184" s="30"/>
      <c r="AO184" s="30"/>
    </row>
    <row r="185" spans="1:41" x14ac:dyDescent="0.35">
      <c r="A185" s="30"/>
      <c r="B185" s="30"/>
      <c r="C185" s="30"/>
      <c r="D185" s="30"/>
      <c r="E185" s="30"/>
      <c r="F185" s="30"/>
      <c r="G185" s="30"/>
      <c r="H185" s="30"/>
      <c r="I185" s="30"/>
      <c r="J185" s="30"/>
      <c r="K185" s="30"/>
      <c r="L185" s="30"/>
      <c r="M185" s="30"/>
      <c r="N185" s="30"/>
      <c r="O185" s="30"/>
      <c r="P185" s="30"/>
      <c r="Q185" s="30"/>
      <c r="R185" s="30"/>
      <c r="S185" s="30"/>
      <c r="AJ185" s="30"/>
      <c r="AK185" s="30"/>
      <c r="AL185" s="30"/>
      <c r="AM185" s="30"/>
      <c r="AN185" s="30"/>
      <c r="AO185" s="30"/>
    </row>
    <row r="186" spans="1:41" x14ac:dyDescent="0.35">
      <c r="A186" s="30"/>
      <c r="B186" s="30"/>
      <c r="C186" s="30"/>
      <c r="D186" s="30"/>
      <c r="E186" s="30"/>
      <c r="F186" s="30"/>
      <c r="G186" s="30"/>
      <c r="H186" s="30"/>
      <c r="I186" s="30"/>
      <c r="J186" s="30"/>
      <c r="K186" s="30"/>
      <c r="L186" s="30"/>
      <c r="M186" s="30"/>
      <c r="N186" s="30"/>
      <c r="O186" s="30"/>
      <c r="P186" s="30"/>
      <c r="Q186" s="30"/>
      <c r="R186" s="30"/>
      <c r="S186" s="30"/>
      <c r="AJ186" s="30"/>
      <c r="AK186" s="30"/>
      <c r="AL186" s="30"/>
      <c r="AM186" s="30"/>
      <c r="AN186" s="30"/>
      <c r="AO186" s="30"/>
    </row>
    <row r="187" spans="1:41" x14ac:dyDescent="0.35">
      <c r="A187" s="30"/>
      <c r="B187" s="30"/>
      <c r="C187" s="30"/>
      <c r="D187" s="30"/>
      <c r="E187" s="30"/>
      <c r="F187" s="30"/>
      <c r="G187" s="30"/>
      <c r="H187" s="30"/>
      <c r="I187" s="30"/>
      <c r="J187" s="30"/>
      <c r="K187" s="30"/>
      <c r="L187" s="30"/>
      <c r="M187" s="30"/>
      <c r="N187" s="30"/>
      <c r="O187" s="30"/>
      <c r="P187" s="30"/>
      <c r="Q187" s="30"/>
      <c r="R187" s="30"/>
      <c r="S187" s="30"/>
      <c r="AJ187" s="30"/>
      <c r="AK187" s="30"/>
      <c r="AL187" s="30"/>
      <c r="AM187" s="30"/>
      <c r="AN187" s="30"/>
      <c r="AO187" s="30"/>
    </row>
    <row r="188" spans="1:41" x14ac:dyDescent="0.35">
      <c r="A188" s="30"/>
      <c r="B188" s="30"/>
      <c r="C188" s="30"/>
      <c r="D188" s="30"/>
      <c r="E188" s="30"/>
      <c r="F188" s="30"/>
      <c r="G188" s="30"/>
      <c r="H188" s="30"/>
      <c r="I188" s="30"/>
      <c r="J188" s="30"/>
      <c r="K188" s="30"/>
      <c r="L188" s="30"/>
      <c r="M188" s="30"/>
      <c r="N188" s="30"/>
      <c r="O188" s="30"/>
      <c r="P188" s="30"/>
      <c r="Q188" s="30"/>
      <c r="R188" s="30"/>
      <c r="S188" s="30"/>
      <c r="AJ188" s="30"/>
      <c r="AK188" s="30"/>
      <c r="AL188" s="30"/>
      <c r="AM188" s="30"/>
      <c r="AN188" s="30"/>
      <c r="AO188" s="30"/>
    </row>
    <row r="189" spans="1:41" x14ac:dyDescent="0.35">
      <c r="A189" s="30"/>
      <c r="B189" s="30"/>
      <c r="C189" s="30"/>
      <c r="D189" s="30"/>
      <c r="E189" s="30"/>
      <c r="F189" s="30"/>
      <c r="G189" s="30"/>
      <c r="H189" s="30"/>
      <c r="I189" s="30"/>
      <c r="J189" s="30"/>
      <c r="K189" s="30"/>
      <c r="L189" s="30"/>
      <c r="M189" s="30"/>
      <c r="N189" s="30"/>
      <c r="O189" s="30"/>
      <c r="P189" s="30"/>
      <c r="Q189" s="30"/>
      <c r="R189" s="30"/>
      <c r="S189" s="30"/>
      <c r="AJ189" s="30"/>
      <c r="AK189" s="30"/>
      <c r="AL189" s="30"/>
      <c r="AM189" s="30"/>
      <c r="AN189" s="30"/>
      <c r="AO189" s="30"/>
    </row>
    <row r="190" spans="1:41" x14ac:dyDescent="0.35">
      <c r="A190" s="30"/>
      <c r="B190" s="30"/>
      <c r="C190" s="30"/>
      <c r="D190" s="30"/>
      <c r="E190" s="30"/>
      <c r="F190" s="30"/>
      <c r="G190" s="30"/>
      <c r="H190" s="30"/>
      <c r="I190" s="30"/>
      <c r="J190" s="30"/>
      <c r="K190" s="30"/>
      <c r="L190" s="30"/>
      <c r="M190" s="30"/>
      <c r="N190" s="30"/>
      <c r="O190" s="30"/>
      <c r="P190" s="30"/>
      <c r="Q190" s="30"/>
      <c r="R190" s="30"/>
      <c r="S190" s="30"/>
      <c r="AJ190" s="30"/>
      <c r="AK190" s="30"/>
      <c r="AL190" s="30"/>
      <c r="AM190" s="30"/>
      <c r="AN190" s="30"/>
      <c r="AO190" s="30"/>
    </row>
    <row r="191" spans="1:41" x14ac:dyDescent="0.35">
      <c r="A191" s="30"/>
      <c r="B191" s="30"/>
      <c r="C191" s="30"/>
      <c r="D191" s="30"/>
      <c r="E191" s="30"/>
      <c r="F191" s="30"/>
      <c r="G191" s="30"/>
      <c r="H191" s="30"/>
      <c r="I191" s="30"/>
      <c r="J191" s="30"/>
      <c r="K191" s="30"/>
      <c r="L191" s="30"/>
      <c r="M191" s="30"/>
      <c r="N191" s="30"/>
      <c r="O191" s="30"/>
      <c r="P191" s="30"/>
      <c r="Q191" s="30"/>
      <c r="R191" s="30"/>
      <c r="S191" s="30"/>
      <c r="AJ191" s="30"/>
      <c r="AK191" s="30"/>
      <c r="AL191" s="30"/>
      <c r="AM191" s="30"/>
      <c r="AN191" s="30"/>
      <c r="AO191" s="30"/>
    </row>
    <row r="192" spans="1:41" x14ac:dyDescent="0.35">
      <c r="A192" s="30"/>
      <c r="B192" s="30"/>
      <c r="C192" s="30"/>
      <c r="D192" s="30"/>
      <c r="E192" s="30"/>
      <c r="F192" s="30"/>
      <c r="G192" s="30"/>
      <c r="H192" s="30"/>
      <c r="I192" s="30"/>
      <c r="J192" s="30"/>
      <c r="K192" s="30"/>
      <c r="L192" s="30"/>
      <c r="M192" s="30"/>
      <c r="N192" s="30"/>
      <c r="O192" s="30"/>
      <c r="P192" s="30"/>
      <c r="Q192" s="30"/>
      <c r="R192" s="30"/>
      <c r="S192" s="30"/>
      <c r="AJ192" s="30"/>
      <c r="AK192" s="30"/>
      <c r="AL192" s="30"/>
      <c r="AM192" s="30"/>
      <c r="AN192" s="30"/>
      <c r="AO192" s="30"/>
    </row>
    <row r="193" spans="1:41" x14ac:dyDescent="0.35">
      <c r="A193" s="30"/>
      <c r="B193" s="30"/>
      <c r="C193" s="30"/>
      <c r="D193" s="30"/>
      <c r="E193" s="30"/>
      <c r="F193" s="30"/>
      <c r="G193" s="30"/>
      <c r="H193" s="30"/>
      <c r="I193" s="30"/>
      <c r="J193" s="30"/>
      <c r="K193" s="30"/>
      <c r="L193" s="30"/>
      <c r="M193" s="30"/>
      <c r="N193" s="30"/>
      <c r="O193" s="30"/>
      <c r="P193" s="30"/>
      <c r="Q193" s="30"/>
      <c r="R193" s="30"/>
      <c r="S193" s="30"/>
      <c r="AJ193" s="30"/>
      <c r="AK193" s="30"/>
      <c r="AL193" s="30"/>
      <c r="AM193" s="30"/>
      <c r="AN193" s="30"/>
      <c r="AO193" s="30"/>
    </row>
    <row r="194" spans="1:41" x14ac:dyDescent="0.35">
      <c r="A194" s="30"/>
      <c r="B194" s="30"/>
      <c r="C194" s="30"/>
      <c r="D194" s="30"/>
      <c r="E194" s="30"/>
      <c r="F194" s="30"/>
      <c r="G194" s="30"/>
      <c r="H194" s="30"/>
      <c r="I194" s="30"/>
      <c r="J194" s="30"/>
      <c r="K194" s="30"/>
      <c r="L194" s="30"/>
      <c r="M194" s="30"/>
      <c r="N194" s="30"/>
      <c r="O194" s="30"/>
      <c r="P194" s="30"/>
      <c r="Q194" s="30"/>
      <c r="R194" s="30"/>
      <c r="S194" s="30"/>
      <c r="AJ194" s="30"/>
      <c r="AK194" s="30"/>
      <c r="AL194" s="30"/>
      <c r="AM194" s="30"/>
      <c r="AN194" s="30"/>
      <c r="AO194" s="30"/>
    </row>
    <row r="195" spans="1:41" x14ac:dyDescent="0.35">
      <c r="A195" s="30"/>
      <c r="B195" s="30"/>
      <c r="C195" s="30"/>
      <c r="D195" s="30"/>
      <c r="E195" s="30"/>
      <c r="F195" s="30"/>
      <c r="G195" s="30"/>
      <c r="H195" s="30"/>
      <c r="I195" s="30"/>
      <c r="J195" s="30"/>
      <c r="K195" s="30"/>
      <c r="L195" s="30"/>
      <c r="M195" s="30"/>
      <c r="N195" s="30"/>
      <c r="O195" s="30"/>
      <c r="P195" s="30"/>
      <c r="Q195" s="30"/>
      <c r="R195" s="30"/>
      <c r="S195" s="30"/>
      <c r="AJ195" s="30"/>
      <c r="AK195" s="30"/>
      <c r="AL195" s="30"/>
      <c r="AM195" s="30"/>
      <c r="AN195" s="30"/>
      <c r="AO195" s="30"/>
    </row>
    <row r="196" spans="1:41" x14ac:dyDescent="0.35">
      <c r="A196" s="30"/>
      <c r="B196" s="30"/>
      <c r="C196" s="30"/>
      <c r="D196" s="30"/>
      <c r="E196" s="30"/>
      <c r="F196" s="30"/>
      <c r="G196" s="30"/>
      <c r="H196" s="30"/>
      <c r="I196" s="30"/>
      <c r="J196" s="30"/>
      <c r="K196" s="30"/>
      <c r="L196" s="30"/>
      <c r="M196" s="30"/>
      <c r="N196" s="30"/>
      <c r="O196" s="30"/>
      <c r="P196" s="30"/>
      <c r="Q196" s="30"/>
      <c r="R196" s="30"/>
      <c r="S196" s="30"/>
      <c r="AJ196" s="30"/>
      <c r="AK196" s="30"/>
      <c r="AL196" s="30"/>
      <c r="AM196" s="30"/>
      <c r="AN196" s="30"/>
      <c r="AO196" s="30"/>
    </row>
    <row r="197" spans="1:41" x14ac:dyDescent="0.35">
      <c r="A197" s="30"/>
      <c r="B197" s="30"/>
      <c r="C197" s="30"/>
      <c r="D197" s="30"/>
      <c r="E197" s="30"/>
      <c r="F197" s="30"/>
      <c r="G197" s="30"/>
      <c r="H197" s="30"/>
      <c r="I197" s="30"/>
      <c r="J197" s="30"/>
      <c r="K197" s="30"/>
      <c r="L197" s="30"/>
      <c r="M197" s="30"/>
      <c r="N197" s="30"/>
      <c r="O197" s="30"/>
      <c r="P197" s="30"/>
      <c r="Q197" s="30"/>
      <c r="R197" s="30"/>
      <c r="S197" s="30"/>
      <c r="AJ197" s="30"/>
      <c r="AK197" s="30"/>
      <c r="AL197" s="30"/>
      <c r="AM197" s="30"/>
      <c r="AN197" s="30"/>
      <c r="AO197" s="30"/>
    </row>
    <row r="198" spans="1:41" x14ac:dyDescent="0.35">
      <c r="A198" s="30"/>
      <c r="B198" s="30"/>
      <c r="C198" s="30"/>
      <c r="D198" s="30"/>
      <c r="E198" s="30"/>
      <c r="F198" s="30"/>
      <c r="G198" s="30"/>
      <c r="H198" s="30"/>
      <c r="I198" s="30"/>
      <c r="J198" s="30"/>
      <c r="K198" s="30"/>
      <c r="L198" s="30"/>
      <c r="M198" s="30"/>
      <c r="N198" s="30"/>
      <c r="O198" s="30"/>
      <c r="P198" s="30"/>
      <c r="Q198" s="30"/>
      <c r="R198" s="30"/>
      <c r="S198" s="30"/>
      <c r="AJ198" s="30"/>
      <c r="AK198" s="30"/>
      <c r="AL198" s="30"/>
      <c r="AM198" s="30"/>
      <c r="AN198" s="30"/>
      <c r="AO198" s="30"/>
    </row>
    <row r="199" spans="1:41" x14ac:dyDescent="0.35">
      <c r="A199" s="30"/>
      <c r="B199" s="30"/>
      <c r="C199" s="30"/>
      <c r="D199" s="30"/>
      <c r="E199" s="30"/>
      <c r="F199" s="30"/>
      <c r="G199" s="30"/>
      <c r="H199" s="30"/>
      <c r="I199" s="30"/>
      <c r="J199" s="30"/>
      <c r="K199" s="30"/>
      <c r="L199" s="30"/>
      <c r="M199" s="30"/>
      <c r="N199" s="30"/>
      <c r="O199" s="30"/>
      <c r="P199" s="30"/>
      <c r="Q199" s="30"/>
      <c r="R199" s="30"/>
      <c r="S199" s="30"/>
      <c r="AJ199" s="30"/>
      <c r="AK199" s="30"/>
      <c r="AL199" s="30"/>
      <c r="AM199" s="30"/>
      <c r="AN199" s="30"/>
      <c r="AO199" s="30"/>
    </row>
    <row r="200" spans="1:41" x14ac:dyDescent="0.35">
      <c r="A200" s="30"/>
      <c r="B200" s="30"/>
      <c r="C200" s="30"/>
      <c r="D200" s="30"/>
      <c r="E200" s="30"/>
      <c r="F200" s="30"/>
      <c r="G200" s="30"/>
      <c r="H200" s="30"/>
      <c r="I200" s="30"/>
      <c r="J200" s="30"/>
      <c r="K200" s="30"/>
      <c r="L200" s="30"/>
      <c r="M200" s="30"/>
      <c r="N200" s="30"/>
      <c r="O200" s="30"/>
      <c r="P200" s="30"/>
      <c r="Q200" s="30"/>
      <c r="R200" s="30"/>
      <c r="S200" s="30"/>
      <c r="AJ200" s="30"/>
      <c r="AK200" s="30"/>
      <c r="AL200" s="30"/>
      <c r="AM200" s="30"/>
      <c r="AN200" s="30"/>
      <c r="AO200" s="30"/>
    </row>
    <row r="201" spans="1:41" x14ac:dyDescent="0.35">
      <c r="A201" s="30"/>
      <c r="B201" s="30"/>
      <c r="C201" s="30"/>
      <c r="D201" s="30"/>
      <c r="E201" s="30"/>
      <c r="F201" s="30"/>
      <c r="G201" s="30"/>
      <c r="H201" s="30"/>
      <c r="I201" s="30"/>
      <c r="J201" s="30"/>
      <c r="K201" s="30"/>
      <c r="L201" s="30"/>
      <c r="M201" s="30"/>
      <c r="N201" s="30"/>
      <c r="O201" s="30"/>
      <c r="P201" s="30"/>
      <c r="Q201" s="30"/>
      <c r="R201" s="30"/>
      <c r="S201" s="30"/>
      <c r="AJ201" s="30"/>
      <c r="AK201" s="30"/>
      <c r="AL201" s="30"/>
      <c r="AM201" s="30"/>
      <c r="AN201" s="30"/>
      <c r="AO201" s="30"/>
    </row>
    <row r="202" spans="1:41" x14ac:dyDescent="0.35">
      <c r="A202" s="30"/>
      <c r="B202" s="30"/>
      <c r="C202" s="30"/>
      <c r="D202" s="30"/>
      <c r="E202" s="30"/>
      <c r="F202" s="30"/>
      <c r="G202" s="30"/>
      <c r="H202" s="30"/>
      <c r="I202" s="30"/>
      <c r="J202" s="30"/>
      <c r="K202" s="30"/>
      <c r="L202" s="30"/>
      <c r="M202" s="30"/>
      <c r="N202" s="30"/>
      <c r="O202" s="30"/>
      <c r="P202" s="30"/>
      <c r="Q202" s="30"/>
      <c r="R202" s="30"/>
      <c r="S202" s="30"/>
      <c r="AJ202" s="30"/>
      <c r="AK202" s="30"/>
      <c r="AL202" s="30"/>
      <c r="AM202" s="30"/>
      <c r="AN202" s="30"/>
      <c r="AO202" s="30"/>
    </row>
    <row r="203" spans="1:41" x14ac:dyDescent="0.35">
      <c r="A203" s="30"/>
      <c r="B203" s="30"/>
      <c r="C203" s="30"/>
      <c r="D203" s="30"/>
      <c r="E203" s="30"/>
      <c r="F203" s="30"/>
      <c r="G203" s="30"/>
      <c r="H203" s="30"/>
      <c r="I203" s="30"/>
      <c r="J203" s="30"/>
      <c r="K203" s="30"/>
      <c r="L203" s="30"/>
      <c r="M203" s="30"/>
      <c r="N203" s="30"/>
      <c r="O203" s="30"/>
      <c r="P203" s="30"/>
      <c r="Q203" s="30"/>
      <c r="R203" s="30"/>
      <c r="S203" s="30"/>
      <c r="AJ203" s="30"/>
      <c r="AK203" s="30"/>
      <c r="AL203" s="30"/>
      <c r="AM203" s="30"/>
      <c r="AN203" s="30"/>
      <c r="AO203" s="30"/>
    </row>
    <row r="204" spans="1:41" x14ac:dyDescent="0.35">
      <c r="A204" s="30"/>
      <c r="B204" s="30"/>
      <c r="C204" s="30"/>
      <c r="D204" s="30"/>
      <c r="E204" s="30"/>
      <c r="F204" s="30"/>
      <c r="G204" s="30"/>
      <c r="H204" s="30"/>
      <c r="I204" s="30"/>
      <c r="J204" s="30"/>
      <c r="K204" s="30"/>
      <c r="L204" s="30"/>
      <c r="M204" s="30"/>
      <c r="N204" s="30"/>
      <c r="O204" s="30"/>
      <c r="P204" s="30"/>
      <c r="Q204" s="30"/>
      <c r="R204" s="30"/>
      <c r="S204" s="30"/>
      <c r="AJ204" s="30"/>
      <c r="AK204" s="30"/>
      <c r="AL204" s="30"/>
      <c r="AM204" s="30"/>
      <c r="AN204" s="30"/>
      <c r="AO204" s="30"/>
    </row>
    <row r="205" spans="1:41" x14ac:dyDescent="0.35">
      <c r="A205" s="30"/>
      <c r="B205" s="30"/>
      <c r="C205" s="30"/>
      <c r="D205" s="30"/>
      <c r="E205" s="30"/>
      <c r="F205" s="30"/>
      <c r="G205" s="30"/>
      <c r="H205" s="30"/>
      <c r="I205" s="30"/>
      <c r="J205" s="30"/>
      <c r="K205" s="30"/>
      <c r="L205" s="30"/>
      <c r="M205" s="30"/>
      <c r="N205" s="30"/>
      <c r="O205" s="30"/>
      <c r="P205" s="30"/>
      <c r="Q205" s="30"/>
      <c r="R205" s="30"/>
      <c r="S205" s="30"/>
      <c r="AJ205" s="30"/>
      <c r="AK205" s="30"/>
      <c r="AL205" s="30"/>
      <c r="AM205" s="30"/>
      <c r="AN205" s="30"/>
      <c r="AO205" s="30"/>
    </row>
    <row r="206" spans="1:41" x14ac:dyDescent="0.35">
      <c r="A206" s="30"/>
      <c r="B206" s="30"/>
      <c r="C206" s="30"/>
      <c r="D206" s="30"/>
      <c r="E206" s="30"/>
      <c r="F206" s="30"/>
      <c r="G206" s="30"/>
      <c r="H206" s="30"/>
      <c r="I206" s="30"/>
      <c r="J206" s="30"/>
      <c r="K206" s="30"/>
      <c r="L206" s="30"/>
      <c r="M206" s="30"/>
      <c r="N206" s="30"/>
      <c r="O206" s="30"/>
      <c r="P206" s="30"/>
      <c r="Q206" s="30"/>
      <c r="R206" s="30"/>
      <c r="S206" s="30"/>
      <c r="AJ206" s="30"/>
      <c r="AK206" s="30"/>
      <c r="AL206" s="30"/>
      <c r="AM206" s="30"/>
      <c r="AN206" s="30"/>
      <c r="AO206" s="30"/>
    </row>
    <row r="207" spans="1:41" x14ac:dyDescent="0.35">
      <c r="A207" s="30"/>
      <c r="B207" s="30"/>
      <c r="C207" s="30"/>
      <c r="D207" s="30"/>
      <c r="E207" s="30"/>
      <c r="F207" s="30"/>
      <c r="G207" s="30"/>
      <c r="H207" s="30"/>
      <c r="I207" s="30"/>
      <c r="J207" s="30"/>
      <c r="K207" s="30"/>
      <c r="L207" s="30"/>
      <c r="M207" s="30"/>
      <c r="N207" s="30"/>
      <c r="O207" s="30"/>
      <c r="P207" s="30"/>
      <c r="Q207" s="30"/>
      <c r="R207" s="30"/>
      <c r="S207" s="30"/>
      <c r="AJ207" s="30"/>
      <c r="AK207" s="30"/>
      <c r="AL207" s="30"/>
      <c r="AM207" s="30"/>
      <c r="AN207" s="30"/>
      <c r="AO207" s="30"/>
    </row>
    <row r="208" spans="1:41" x14ac:dyDescent="0.35">
      <c r="A208" s="30"/>
      <c r="B208" s="30"/>
      <c r="C208" s="30"/>
      <c r="D208" s="30"/>
      <c r="E208" s="30"/>
      <c r="F208" s="30"/>
      <c r="G208" s="30"/>
      <c r="H208" s="30"/>
      <c r="I208" s="30"/>
      <c r="J208" s="30"/>
      <c r="K208" s="30"/>
      <c r="L208" s="30"/>
      <c r="M208" s="30"/>
      <c r="N208" s="30"/>
      <c r="O208" s="30"/>
      <c r="P208" s="30"/>
      <c r="Q208" s="30"/>
      <c r="R208" s="30"/>
      <c r="S208" s="30"/>
      <c r="AJ208" s="30"/>
      <c r="AK208" s="30"/>
      <c r="AL208" s="30"/>
      <c r="AM208" s="30"/>
      <c r="AN208" s="30"/>
      <c r="AO208" s="30"/>
    </row>
    <row r="209" spans="1:41" x14ac:dyDescent="0.35">
      <c r="A209" s="30"/>
      <c r="B209" s="30"/>
      <c r="C209" s="30"/>
      <c r="D209" s="30"/>
      <c r="E209" s="30"/>
      <c r="F209" s="30"/>
      <c r="G209" s="30"/>
      <c r="H209" s="30"/>
      <c r="I209" s="30"/>
      <c r="J209" s="30"/>
      <c r="K209" s="30"/>
      <c r="L209" s="30"/>
      <c r="M209" s="30"/>
      <c r="N209" s="30"/>
      <c r="O209" s="30"/>
      <c r="P209" s="30"/>
      <c r="Q209" s="30"/>
      <c r="R209" s="30"/>
      <c r="S209" s="30"/>
      <c r="AJ209" s="30"/>
      <c r="AK209" s="30"/>
      <c r="AL209" s="30"/>
      <c r="AM209" s="30"/>
      <c r="AN209" s="30"/>
      <c r="AO209" s="30"/>
    </row>
    <row r="210" spans="1:41" x14ac:dyDescent="0.35">
      <c r="A210" s="30"/>
      <c r="B210" s="30"/>
      <c r="C210" s="30"/>
      <c r="D210" s="30"/>
      <c r="E210" s="30"/>
      <c r="F210" s="30"/>
      <c r="G210" s="30"/>
      <c r="H210" s="30"/>
      <c r="I210" s="30"/>
      <c r="J210" s="30"/>
      <c r="K210" s="30"/>
      <c r="L210" s="30"/>
      <c r="M210" s="30"/>
      <c r="N210" s="30"/>
      <c r="O210" s="30"/>
      <c r="P210" s="30"/>
      <c r="Q210" s="30"/>
      <c r="R210" s="30"/>
      <c r="S210" s="30"/>
      <c r="AJ210" s="30"/>
      <c r="AK210" s="30"/>
      <c r="AL210" s="30"/>
      <c r="AM210" s="30"/>
      <c r="AN210" s="30"/>
      <c r="AO210" s="30"/>
    </row>
    <row r="211" spans="1:41" x14ac:dyDescent="0.35">
      <c r="A211" s="30"/>
      <c r="B211" s="30"/>
      <c r="C211" s="30"/>
      <c r="D211" s="30"/>
      <c r="E211" s="30"/>
      <c r="F211" s="30"/>
      <c r="G211" s="30"/>
      <c r="H211" s="30"/>
      <c r="I211" s="30"/>
      <c r="J211" s="30"/>
      <c r="K211" s="30"/>
      <c r="L211" s="30"/>
      <c r="M211" s="30"/>
      <c r="N211" s="30"/>
      <c r="O211" s="30"/>
      <c r="P211" s="30"/>
      <c r="Q211" s="30"/>
      <c r="R211" s="30"/>
      <c r="S211" s="30"/>
      <c r="AJ211" s="30"/>
      <c r="AK211" s="30"/>
      <c r="AL211" s="30"/>
      <c r="AM211" s="30"/>
      <c r="AN211" s="30"/>
      <c r="AO211" s="30"/>
    </row>
    <row r="212" spans="1:41" x14ac:dyDescent="0.35">
      <c r="A212" s="30"/>
      <c r="B212" s="30"/>
      <c r="C212" s="30"/>
      <c r="D212" s="30"/>
      <c r="E212" s="30"/>
      <c r="F212" s="30"/>
      <c r="G212" s="30"/>
      <c r="H212" s="30"/>
      <c r="I212" s="30"/>
      <c r="J212" s="30"/>
      <c r="K212" s="30"/>
      <c r="L212" s="30"/>
      <c r="M212" s="30"/>
      <c r="N212" s="30"/>
      <c r="O212" s="30"/>
      <c r="P212" s="30"/>
      <c r="Q212" s="30"/>
      <c r="R212" s="30"/>
      <c r="S212" s="30"/>
      <c r="AJ212" s="30"/>
      <c r="AK212" s="30"/>
      <c r="AL212" s="30"/>
      <c r="AM212" s="30"/>
      <c r="AN212" s="30"/>
      <c r="AO212" s="30"/>
    </row>
    <row r="213" spans="1:41" x14ac:dyDescent="0.35">
      <c r="A213" s="30"/>
      <c r="B213" s="30"/>
      <c r="C213" s="30"/>
      <c r="D213" s="30"/>
      <c r="E213" s="30"/>
      <c r="F213" s="30"/>
      <c r="G213" s="30"/>
      <c r="H213" s="30"/>
      <c r="I213" s="30"/>
      <c r="J213" s="30"/>
      <c r="K213" s="30"/>
      <c r="L213" s="30"/>
      <c r="M213" s="30"/>
      <c r="N213" s="30"/>
      <c r="O213" s="30"/>
      <c r="P213" s="30"/>
      <c r="Q213" s="30"/>
      <c r="R213" s="30"/>
      <c r="S213" s="30"/>
      <c r="AJ213" s="30"/>
      <c r="AK213" s="30"/>
      <c r="AL213" s="30"/>
      <c r="AM213" s="30"/>
      <c r="AN213" s="30"/>
      <c r="AO213" s="30"/>
    </row>
    <row r="214" spans="1:41" x14ac:dyDescent="0.35">
      <c r="A214" s="30"/>
      <c r="B214" s="30"/>
      <c r="C214" s="30"/>
      <c r="D214" s="30"/>
      <c r="E214" s="30"/>
      <c r="F214" s="30"/>
      <c r="G214" s="30"/>
      <c r="H214" s="30"/>
      <c r="I214" s="30"/>
      <c r="J214" s="30"/>
      <c r="K214" s="30"/>
      <c r="L214" s="30"/>
      <c r="M214" s="30"/>
      <c r="N214" s="30"/>
      <c r="O214" s="30"/>
      <c r="P214" s="30"/>
      <c r="Q214" s="30"/>
      <c r="R214" s="30"/>
      <c r="S214" s="30"/>
      <c r="AJ214" s="30"/>
      <c r="AK214" s="30"/>
      <c r="AL214" s="30"/>
      <c r="AM214" s="30"/>
      <c r="AN214" s="30"/>
      <c r="AO214" s="30"/>
    </row>
    <row r="215" spans="1:41" x14ac:dyDescent="0.35">
      <c r="A215" s="30"/>
      <c r="B215" s="30"/>
      <c r="C215" s="30"/>
      <c r="D215" s="30"/>
      <c r="E215" s="30"/>
      <c r="F215" s="30"/>
      <c r="G215" s="30"/>
      <c r="H215" s="30"/>
      <c r="I215" s="30"/>
      <c r="J215" s="30"/>
      <c r="K215" s="30"/>
      <c r="L215" s="30"/>
      <c r="M215" s="30"/>
      <c r="N215" s="30"/>
      <c r="O215" s="30"/>
      <c r="P215" s="30"/>
      <c r="Q215" s="30"/>
      <c r="R215" s="30"/>
      <c r="S215" s="30"/>
      <c r="AJ215" s="30"/>
      <c r="AK215" s="30"/>
      <c r="AL215" s="30"/>
      <c r="AM215" s="30"/>
      <c r="AN215" s="30"/>
      <c r="AO215" s="30"/>
    </row>
    <row r="216" spans="1:41" x14ac:dyDescent="0.35">
      <c r="A216" s="30"/>
      <c r="B216" s="30"/>
      <c r="C216" s="30"/>
      <c r="D216" s="30"/>
      <c r="E216" s="30"/>
      <c r="F216" s="30"/>
      <c r="G216" s="30"/>
      <c r="H216" s="30"/>
      <c r="I216" s="30"/>
      <c r="J216" s="30"/>
      <c r="K216" s="30"/>
      <c r="L216" s="30"/>
      <c r="M216" s="30"/>
      <c r="N216" s="30"/>
      <c r="O216" s="30"/>
      <c r="P216" s="30"/>
      <c r="Q216" s="30"/>
      <c r="R216" s="30"/>
      <c r="S216" s="30"/>
      <c r="AJ216" s="30"/>
      <c r="AK216" s="30"/>
      <c r="AL216" s="30"/>
      <c r="AM216" s="30"/>
      <c r="AN216" s="30"/>
      <c r="AO216" s="30"/>
    </row>
    <row r="217" spans="1:41" x14ac:dyDescent="0.35">
      <c r="A217" s="30"/>
      <c r="B217" s="30"/>
      <c r="C217" s="30"/>
      <c r="D217" s="30"/>
      <c r="E217" s="30"/>
      <c r="F217" s="30"/>
      <c r="G217" s="30"/>
      <c r="H217" s="30"/>
      <c r="I217" s="30"/>
      <c r="J217" s="30"/>
      <c r="K217" s="30"/>
      <c r="L217" s="30"/>
      <c r="M217" s="30"/>
      <c r="N217" s="30"/>
      <c r="O217" s="30"/>
      <c r="P217" s="30"/>
      <c r="Q217" s="30"/>
      <c r="R217" s="30"/>
      <c r="S217" s="30"/>
      <c r="AJ217" s="30"/>
      <c r="AK217" s="30"/>
      <c r="AL217" s="30"/>
      <c r="AM217" s="30"/>
      <c r="AN217" s="30"/>
      <c r="AO217" s="30"/>
    </row>
    <row r="218" spans="1:41" x14ac:dyDescent="0.35">
      <c r="A218" s="30"/>
      <c r="B218" s="30"/>
      <c r="C218" s="30"/>
      <c r="D218" s="30"/>
      <c r="E218" s="30"/>
      <c r="F218" s="30"/>
      <c r="G218" s="30"/>
      <c r="H218" s="30"/>
      <c r="I218" s="30"/>
      <c r="J218" s="30"/>
      <c r="K218" s="30"/>
      <c r="L218" s="30"/>
      <c r="M218" s="30"/>
      <c r="N218" s="30"/>
      <c r="O218" s="30"/>
      <c r="P218" s="30"/>
      <c r="Q218" s="30"/>
      <c r="R218" s="30"/>
      <c r="S218" s="30"/>
      <c r="AJ218" s="30"/>
      <c r="AK218" s="30"/>
      <c r="AL218" s="30"/>
      <c r="AM218" s="30"/>
      <c r="AN218" s="30"/>
      <c r="AO218" s="30"/>
    </row>
    <row r="219" spans="1:41" x14ac:dyDescent="0.35">
      <c r="A219" s="30"/>
      <c r="B219" s="30"/>
      <c r="C219" s="30"/>
      <c r="D219" s="30"/>
      <c r="E219" s="30"/>
      <c r="F219" s="30"/>
      <c r="G219" s="30"/>
      <c r="H219" s="30"/>
      <c r="I219" s="30"/>
      <c r="J219" s="30"/>
      <c r="K219" s="30"/>
      <c r="L219" s="30"/>
      <c r="M219" s="30"/>
      <c r="N219" s="30"/>
      <c r="O219" s="30"/>
      <c r="P219" s="30"/>
      <c r="Q219" s="30"/>
      <c r="R219" s="30"/>
      <c r="S219" s="30"/>
      <c r="AJ219" s="30"/>
      <c r="AK219" s="30"/>
      <c r="AL219" s="30"/>
      <c r="AM219" s="30"/>
      <c r="AN219" s="30"/>
      <c r="AO219" s="30"/>
    </row>
    <row r="220" spans="1:41" x14ac:dyDescent="0.35">
      <c r="A220" s="30"/>
      <c r="B220" s="30"/>
      <c r="C220" s="30"/>
      <c r="D220" s="30"/>
      <c r="E220" s="30"/>
      <c r="F220" s="30"/>
      <c r="G220" s="30"/>
      <c r="H220" s="30"/>
      <c r="I220" s="30"/>
      <c r="J220" s="30"/>
      <c r="K220" s="30"/>
      <c r="L220" s="30"/>
      <c r="M220" s="30"/>
      <c r="N220" s="30"/>
      <c r="O220" s="30"/>
      <c r="P220" s="30"/>
      <c r="Q220" s="30"/>
      <c r="R220" s="30"/>
      <c r="S220" s="30"/>
      <c r="AJ220" s="30"/>
      <c r="AK220" s="30"/>
      <c r="AL220" s="30"/>
      <c r="AM220" s="30"/>
      <c r="AN220" s="30"/>
      <c r="AO220" s="30"/>
    </row>
    <row r="221" spans="1:41" x14ac:dyDescent="0.35">
      <c r="A221" s="30"/>
      <c r="B221" s="30"/>
      <c r="C221" s="30"/>
      <c r="D221" s="30"/>
      <c r="E221" s="30"/>
      <c r="F221" s="30"/>
      <c r="G221" s="30"/>
      <c r="H221" s="30"/>
      <c r="I221" s="30"/>
      <c r="J221" s="30"/>
      <c r="K221" s="30"/>
      <c r="L221" s="30"/>
      <c r="M221" s="30"/>
      <c r="N221" s="30"/>
      <c r="O221" s="30"/>
      <c r="P221" s="30"/>
      <c r="Q221" s="30"/>
      <c r="R221" s="30"/>
      <c r="S221" s="30"/>
      <c r="AJ221" s="30"/>
      <c r="AK221" s="30"/>
      <c r="AL221" s="30"/>
      <c r="AM221" s="30"/>
      <c r="AN221" s="30"/>
      <c r="AO221" s="30"/>
    </row>
    <row r="222" spans="1:41" x14ac:dyDescent="0.35">
      <c r="A222" s="30"/>
      <c r="B222" s="30"/>
      <c r="C222" s="30"/>
      <c r="D222" s="30"/>
      <c r="E222" s="30"/>
      <c r="F222" s="30"/>
      <c r="G222" s="30"/>
      <c r="H222" s="30"/>
      <c r="I222" s="30"/>
      <c r="J222" s="30"/>
      <c r="K222" s="30"/>
      <c r="L222" s="30"/>
      <c r="M222" s="30"/>
      <c r="N222" s="30"/>
      <c r="O222" s="30"/>
      <c r="P222" s="30"/>
      <c r="Q222" s="30"/>
      <c r="R222" s="30"/>
      <c r="S222" s="30"/>
      <c r="AJ222" s="30"/>
      <c r="AK222" s="30"/>
      <c r="AL222" s="30"/>
      <c r="AM222" s="30"/>
      <c r="AN222" s="30"/>
      <c r="AO222" s="30"/>
    </row>
    <row r="223" spans="1:41" x14ac:dyDescent="0.35">
      <c r="A223" s="30"/>
      <c r="B223" s="30"/>
      <c r="C223" s="30"/>
      <c r="D223" s="30"/>
      <c r="E223" s="30"/>
      <c r="F223" s="30"/>
      <c r="G223" s="30"/>
      <c r="H223" s="30"/>
      <c r="I223" s="30"/>
      <c r="J223" s="30"/>
      <c r="K223" s="30"/>
      <c r="L223" s="30"/>
      <c r="M223" s="30"/>
      <c r="N223" s="30"/>
      <c r="O223" s="30"/>
      <c r="P223" s="30"/>
      <c r="Q223" s="30"/>
      <c r="R223" s="30"/>
      <c r="S223" s="30"/>
      <c r="AJ223" s="30"/>
      <c r="AK223" s="30"/>
      <c r="AL223" s="30"/>
      <c r="AM223" s="30"/>
      <c r="AN223" s="30"/>
      <c r="AO223" s="30"/>
    </row>
    <row r="224" spans="1:41" x14ac:dyDescent="0.35">
      <c r="A224" s="30"/>
      <c r="B224" s="30"/>
      <c r="C224" s="30"/>
      <c r="D224" s="30"/>
      <c r="E224" s="30"/>
      <c r="F224" s="30"/>
      <c r="G224" s="30"/>
      <c r="H224" s="30"/>
      <c r="I224" s="30"/>
      <c r="J224" s="30"/>
      <c r="K224" s="30"/>
      <c r="L224" s="30"/>
      <c r="M224" s="30"/>
      <c r="N224" s="30"/>
      <c r="O224" s="30"/>
      <c r="P224" s="30"/>
      <c r="Q224" s="30"/>
      <c r="R224" s="30"/>
      <c r="S224" s="30"/>
      <c r="AJ224" s="30"/>
      <c r="AK224" s="30"/>
      <c r="AL224" s="30"/>
      <c r="AM224" s="30"/>
      <c r="AN224" s="30"/>
      <c r="AO224" s="30"/>
    </row>
    <row r="225" spans="1:41" x14ac:dyDescent="0.35">
      <c r="A225" s="30"/>
      <c r="B225" s="30"/>
      <c r="C225" s="30"/>
      <c r="D225" s="30"/>
      <c r="E225" s="30"/>
      <c r="F225" s="30"/>
      <c r="G225" s="30"/>
      <c r="H225" s="30"/>
      <c r="I225" s="30"/>
      <c r="J225" s="30"/>
      <c r="K225" s="30"/>
      <c r="L225" s="30"/>
      <c r="M225" s="30"/>
      <c r="N225" s="30"/>
      <c r="O225" s="30"/>
      <c r="P225" s="30"/>
      <c r="Q225" s="30"/>
      <c r="R225" s="30"/>
      <c r="S225" s="30"/>
      <c r="AJ225" s="30"/>
      <c r="AK225" s="30"/>
      <c r="AL225" s="30"/>
      <c r="AM225" s="30"/>
      <c r="AN225" s="30"/>
      <c r="AO225" s="30"/>
    </row>
    <row r="226" spans="1:41" x14ac:dyDescent="0.35">
      <c r="A226" s="30"/>
      <c r="B226" s="30"/>
      <c r="C226" s="30"/>
      <c r="D226" s="30"/>
      <c r="E226" s="30"/>
      <c r="F226" s="30"/>
      <c r="G226" s="30"/>
      <c r="H226" s="30"/>
      <c r="I226" s="30"/>
      <c r="J226" s="30"/>
      <c r="K226" s="30"/>
      <c r="L226" s="30"/>
      <c r="M226" s="30"/>
      <c r="N226" s="30"/>
      <c r="O226" s="30"/>
      <c r="P226" s="30"/>
      <c r="Q226" s="30"/>
      <c r="R226" s="30"/>
      <c r="S226" s="30"/>
      <c r="AJ226" s="30"/>
      <c r="AK226" s="30"/>
      <c r="AL226" s="30"/>
      <c r="AM226" s="30"/>
      <c r="AN226" s="30"/>
      <c r="AO226" s="30"/>
    </row>
    <row r="227" spans="1:41" x14ac:dyDescent="0.35">
      <c r="A227" s="30"/>
      <c r="B227" s="30"/>
      <c r="C227" s="30"/>
      <c r="D227" s="30"/>
      <c r="E227" s="30"/>
      <c r="F227" s="30"/>
      <c r="G227" s="30"/>
      <c r="H227" s="30"/>
      <c r="I227" s="30"/>
      <c r="J227" s="30"/>
      <c r="K227" s="30"/>
      <c r="L227" s="30"/>
      <c r="M227" s="30"/>
      <c r="N227" s="30"/>
      <c r="O227" s="30"/>
      <c r="P227" s="30"/>
      <c r="Q227" s="30"/>
      <c r="R227" s="30"/>
      <c r="S227" s="30"/>
      <c r="AJ227" s="30"/>
      <c r="AK227" s="30"/>
      <c r="AL227" s="30"/>
      <c r="AM227" s="30"/>
      <c r="AN227" s="30"/>
      <c r="AO227" s="30"/>
    </row>
    <row r="228" spans="1:41" x14ac:dyDescent="0.35">
      <c r="A228" s="30"/>
      <c r="B228" s="30"/>
      <c r="C228" s="30"/>
      <c r="D228" s="30"/>
      <c r="E228" s="30"/>
      <c r="F228" s="30"/>
      <c r="G228" s="30"/>
      <c r="H228" s="30"/>
      <c r="I228" s="30"/>
      <c r="J228" s="30"/>
      <c r="K228" s="30"/>
      <c r="L228" s="30"/>
      <c r="M228" s="30"/>
      <c r="N228" s="30"/>
      <c r="O228" s="30"/>
      <c r="P228" s="30"/>
      <c r="Q228" s="30"/>
      <c r="R228" s="30"/>
      <c r="S228" s="30"/>
      <c r="AJ228" s="30"/>
      <c r="AK228" s="30"/>
      <c r="AL228" s="30"/>
      <c r="AM228" s="30"/>
      <c r="AN228" s="30"/>
      <c r="AO228" s="30"/>
    </row>
    <row r="229" spans="1:41" x14ac:dyDescent="0.35">
      <c r="A229" s="30"/>
      <c r="B229" s="30"/>
      <c r="C229" s="30"/>
      <c r="D229" s="30"/>
      <c r="E229" s="30"/>
      <c r="F229" s="30"/>
      <c r="G229" s="30"/>
      <c r="H229" s="30"/>
      <c r="I229" s="30"/>
      <c r="J229" s="30"/>
      <c r="K229" s="30"/>
      <c r="L229" s="30"/>
      <c r="M229" s="30"/>
      <c r="N229" s="30"/>
      <c r="O229" s="30"/>
      <c r="P229" s="30"/>
      <c r="Q229" s="30"/>
      <c r="R229" s="30"/>
      <c r="S229" s="30"/>
      <c r="AJ229" s="30"/>
      <c r="AK229" s="30"/>
      <c r="AL229" s="30"/>
      <c r="AM229" s="30"/>
      <c r="AN229" s="30"/>
      <c r="AO229" s="30"/>
    </row>
    <row r="230" spans="1:41" x14ac:dyDescent="0.35">
      <c r="A230" s="30"/>
      <c r="B230" s="30"/>
      <c r="C230" s="30"/>
      <c r="D230" s="30"/>
      <c r="E230" s="30"/>
      <c r="F230" s="30"/>
      <c r="G230" s="30"/>
      <c r="H230" s="30"/>
      <c r="I230" s="30"/>
      <c r="J230" s="30"/>
      <c r="K230" s="30"/>
      <c r="L230" s="30"/>
      <c r="M230" s="30"/>
      <c r="N230" s="30"/>
      <c r="O230" s="30"/>
      <c r="P230" s="30"/>
      <c r="Q230" s="30"/>
      <c r="R230" s="30"/>
      <c r="S230" s="30"/>
      <c r="AJ230" s="30"/>
      <c r="AK230" s="30"/>
      <c r="AL230" s="30"/>
      <c r="AM230" s="30"/>
      <c r="AN230" s="30"/>
      <c r="AO230" s="30"/>
    </row>
    <row r="231" spans="1:41" x14ac:dyDescent="0.35">
      <c r="A231" s="30"/>
      <c r="B231" s="30"/>
      <c r="C231" s="30"/>
      <c r="D231" s="30"/>
      <c r="E231" s="30"/>
      <c r="F231" s="30"/>
      <c r="G231" s="30"/>
      <c r="H231" s="30"/>
      <c r="I231" s="30"/>
      <c r="J231" s="30"/>
      <c r="K231" s="30"/>
      <c r="L231" s="30"/>
      <c r="M231" s="30"/>
      <c r="N231" s="30"/>
      <c r="O231" s="30"/>
      <c r="P231" s="30"/>
      <c r="Q231" s="30"/>
      <c r="R231" s="30"/>
      <c r="S231" s="30"/>
      <c r="AJ231" s="30"/>
      <c r="AK231" s="30"/>
      <c r="AL231" s="30"/>
      <c r="AM231" s="30"/>
      <c r="AN231" s="30"/>
      <c r="AO231" s="30"/>
    </row>
    <row r="232" spans="1:41" x14ac:dyDescent="0.35">
      <c r="A232" s="30"/>
      <c r="B232" s="30"/>
      <c r="C232" s="30"/>
      <c r="D232" s="30"/>
      <c r="E232" s="30"/>
      <c r="F232" s="30"/>
      <c r="G232" s="30"/>
      <c r="H232" s="30"/>
      <c r="I232" s="30"/>
      <c r="J232" s="30"/>
      <c r="K232" s="30"/>
      <c r="L232" s="30"/>
      <c r="M232" s="30"/>
      <c r="N232" s="30"/>
      <c r="O232" s="30"/>
      <c r="P232" s="30"/>
      <c r="Q232" s="30"/>
      <c r="R232" s="30"/>
      <c r="S232" s="30"/>
      <c r="AJ232" s="30"/>
      <c r="AK232" s="30"/>
      <c r="AL232" s="30"/>
      <c r="AM232" s="30"/>
      <c r="AN232" s="30"/>
      <c r="AO232" s="30"/>
    </row>
    <row r="233" spans="1:41" x14ac:dyDescent="0.35">
      <c r="A233" s="30"/>
      <c r="B233" s="30"/>
      <c r="C233" s="30"/>
      <c r="D233" s="30"/>
      <c r="E233" s="30"/>
      <c r="F233" s="30"/>
      <c r="G233" s="30"/>
      <c r="H233" s="30"/>
      <c r="I233" s="30"/>
      <c r="J233" s="30"/>
      <c r="K233" s="30"/>
      <c r="L233" s="30"/>
      <c r="M233" s="30"/>
      <c r="N233" s="30"/>
      <c r="O233" s="30"/>
      <c r="P233" s="30"/>
      <c r="Q233" s="30"/>
      <c r="R233" s="30"/>
      <c r="S233" s="30"/>
      <c r="AJ233" s="30"/>
      <c r="AK233" s="30"/>
      <c r="AL233" s="30"/>
      <c r="AM233" s="30"/>
      <c r="AN233" s="30"/>
      <c r="AO233" s="30"/>
    </row>
    <row r="234" spans="1:41" x14ac:dyDescent="0.35">
      <c r="A234" s="30"/>
      <c r="B234" s="30"/>
      <c r="C234" s="30"/>
      <c r="D234" s="30"/>
      <c r="E234" s="30"/>
      <c r="F234" s="30"/>
      <c r="G234" s="30"/>
      <c r="H234" s="30"/>
      <c r="I234" s="30"/>
      <c r="J234" s="30"/>
      <c r="K234" s="30"/>
      <c r="L234" s="30"/>
      <c r="M234" s="30"/>
      <c r="N234" s="30"/>
      <c r="O234" s="30"/>
      <c r="P234" s="30"/>
      <c r="Q234" s="30"/>
      <c r="R234" s="30"/>
      <c r="S234" s="30"/>
      <c r="AJ234" s="30"/>
      <c r="AK234" s="30"/>
      <c r="AL234" s="30"/>
      <c r="AM234" s="30"/>
      <c r="AN234" s="30"/>
      <c r="AO234" s="30"/>
    </row>
    <row r="235" spans="1:41" x14ac:dyDescent="0.35">
      <c r="A235" s="30"/>
      <c r="B235" s="30"/>
      <c r="C235" s="30"/>
      <c r="D235" s="30"/>
      <c r="E235" s="30"/>
      <c r="F235" s="30"/>
      <c r="G235" s="30"/>
      <c r="H235" s="30"/>
      <c r="I235" s="30"/>
      <c r="J235" s="30"/>
      <c r="K235" s="30"/>
      <c r="L235" s="30"/>
      <c r="M235" s="30"/>
      <c r="N235" s="30"/>
      <c r="O235" s="30"/>
      <c r="P235" s="30"/>
      <c r="Q235" s="30"/>
      <c r="R235" s="30"/>
      <c r="S235" s="30"/>
      <c r="AJ235" s="30"/>
      <c r="AK235" s="30"/>
      <c r="AL235" s="30"/>
      <c r="AM235" s="30"/>
      <c r="AN235" s="30"/>
      <c r="AO235" s="30"/>
    </row>
    <row r="236" spans="1:41" x14ac:dyDescent="0.35">
      <c r="A236" s="30"/>
      <c r="B236" s="30"/>
      <c r="C236" s="30"/>
      <c r="D236" s="30"/>
      <c r="E236" s="30"/>
      <c r="F236" s="30"/>
      <c r="G236" s="30"/>
      <c r="H236" s="30"/>
      <c r="I236" s="30"/>
      <c r="J236" s="30"/>
      <c r="K236" s="30"/>
      <c r="L236" s="30"/>
      <c r="M236" s="30"/>
      <c r="N236" s="30"/>
      <c r="O236" s="30"/>
      <c r="P236" s="30"/>
      <c r="Q236" s="30"/>
      <c r="R236" s="30"/>
      <c r="S236" s="30"/>
      <c r="AJ236" s="30"/>
      <c r="AK236" s="30"/>
      <c r="AL236" s="30"/>
      <c r="AM236" s="30"/>
      <c r="AN236" s="30"/>
      <c r="AO236" s="30"/>
    </row>
    <row r="237" spans="1:41" x14ac:dyDescent="0.35">
      <c r="A237" s="30"/>
      <c r="B237" s="30"/>
      <c r="C237" s="30"/>
      <c r="D237" s="30"/>
      <c r="E237" s="30"/>
      <c r="F237" s="30"/>
      <c r="G237" s="30"/>
      <c r="H237" s="30"/>
      <c r="I237" s="30"/>
      <c r="J237" s="30"/>
      <c r="K237" s="30"/>
      <c r="L237" s="30"/>
      <c r="M237" s="30"/>
      <c r="N237" s="30"/>
      <c r="O237" s="30"/>
      <c r="P237" s="30"/>
      <c r="Q237" s="30"/>
      <c r="R237" s="30"/>
      <c r="S237" s="30"/>
      <c r="AJ237" s="30"/>
      <c r="AK237" s="30"/>
      <c r="AL237" s="30"/>
      <c r="AM237" s="30"/>
      <c r="AN237" s="30"/>
      <c r="AO237" s="30"/>
    </row>
    <row r="238" spans="1:41" x14ac:dyDescent="0.35">
      <c r="A238" s="30"/>
      <c r="B238" s="30"/>
      <c r="C238" s="30"/>
      <c r="D238" s="30"/>
      <c r="E238" s="30"/>
      <c r="F238" s="30"/>
      <c r="G238" s="30"/>
      <c r="H238" s="30"/>
      <c r="I238" s="30"/>
      <c r="J238" s="30"/>
      <c r="K238" s="30"/>
      <c r="L238" s="30"/>
      <c r="M238" s="30"/>
      <c r="N238" s="30"/>
      <c r="O238" s="30"/>
      <c r="P238" s="30"/>
      <c r="Q238" s="30"/>
      <c r="R238" s="30"/>
      <c r="S238" s="30"/>
      <c r="AJ238" s="30"/>
      <c r="AK238" s="30"/>
      <c r="AL238" s="30"/>
      <c r="AM238" s="30"/>
      <c r="AN238" s="30"/>
      <c r="AO238" s="30"/>
    </row>
    <row r="239" spans="1:41" x14ac:dyDescent="0.35">
      <c r="A239" s="30"/>
      <c r="B239" s="30"/>
      <c r="C239" s="30"/>
      <c r="D239" s="30"/>
      <c r="E239" s="30"/>
      <c r="F239" s="30"/>
      <c r="G239" s="30"/>
      <c r="H239" s="30"/>
      <c r="I239" s="30"/>
      <c r="J239" s="30"/>
      <c r="K239" s="30"/>
      <c r="L239" s="30"/>
      <c r="M239" s="30"/>
      <c r="N239" s="30"/>
      <c r="O239" s="30"/>
      <c r="P239" s="30"/>
      <c r="Q239" s="30"/>
      <c r="R239" s="30"/>
      <c r="S239" s="30"/>
      <c r="AJ239" s="30"/>
      <c r="AK239" s="30"/>
      <c r="AL239" s="30"/>
      <c r="AM239" s="30"/>
      <c r="AN239" s="30"/>
      <c r="AO239" s="30"/>
    </row>
    <row r="240" spans="1:41" x14ac:dyDescent="0.35">
      <c r="A240" s="30"/>
      <c r="B240" s="30"/>
      <c r="C240" s="30"/>
      <c r="D240" s="30"/>
      <c r="E240" s="30"/>
      <c r="F240" s="30"/>
      <c r="G240" s="30"/>
      <c r="H240" s="30"/>
      <c r="I240" s="30"/>
      <c r="J240" s="30"/>
      <c r="K240" s="30"/>
      <c r="L240" s="30"/>
      <c r="M240" s="30"/>
      <c r="N240" s="30"/>
      <c r="O240" s="30"/>
      <c r="P240" s="30"/>
      <c r="Q240" s="30"/>
      <c r="R240" s="30"/>
      <c r="S240" s="30"/>
      <c r="AJ240" s="30"/>
      <c r="AK240" s="30"/>
      <c r="AL240" s="30"/>
      <c r="AM240" s="30"/>
      <c r="AN240" s="30"/>
      <c r="AO240" s="30"/>
    </row>
    <row r="241" spans="1:41" x14ac:dyDescent="0.35">
      <c r="A241" s="30"/>
      <c r="B241" s="30"/>
      <c r="C241" s="30"/>
      <c r="D241" s="30"/>
      <c r="E241" s="30"/>
      <c r="F241" s="30"/>
      <c r="G241" s="30"/>
      <c r="H241" s="30"/>
      <c r="I241" s="30"/>
      <c r="J241" s="30"/>
      <c r="K241" s="30"/>
      <c r="L241" s="30"/>
      <c r="M241" s="30"/>
      <c r="N241" s="30"/>
      <c r="O241" s="30"/>
      <c r="P241" s="30"/>
      <c r="Q241" s="30"/>
      <c r="R241" s="30"/>
      <c r="S241" s="30"/>
      <c r="AJ241" s="30"/>
      <c r="AK241" s="30"/>
      <c r="AL241" s="30"/>
      <c r="AM241" s="30"/>
      <c r="AN241" s="30"/>
      <c r="AO241" s="30"/>
    </row>
    <row r="242" spans="1:41" x14ac:dyDescent="0.35">
      <c r="A242" s="30"/>
      <c r="B242" s="30"/>
      <c r="C242" s="30"/>
      <c r="D242" s="30"/>
      <c r="E242" s="30"/>
      <c r="F242" s="30"/>
      <c r="G242" s="30"/>
      <c r="H242" s="30"/>
      <c r="I242" s="30"/>
      <c r="J242" s="30"/>
      <c r="K242" s="30"/>
      <c r="L242" s="30"/>
      <c r="M242" s="30"/>
      <c r="N242" s="30"/>
      <c r="O242" s="30"/>
      <c r="P242" s="30"/>
      <c r="Q242" s="30"/>
      <c r="R242" s="30"/>
      <c r="S242" s="30"/>
      <c r="AJ242" s="30"/>
      <c r="AK242" s="30"/>
      <c r="AL242" s="30"/>
      <c r="AM242" s="30"/>
      <c r="AN242" s="30"/>
      <c r="AO242" s="30"/>
    </row>
    <row r="243" spans="1:41" x14ac:dyDescent="0.35">
      <c r="A243" s="30"/>
      <c r="B243" s="30"/>
      <c r="C243" s="30"/>
      <c r="D243" s="30"/>
      <c r="E243" s="30"/>
      <c r="F243" s="30"/>
      <c r="G243" s="30"/>
      <c r="H243" s="30"/>
      <c r="I243" s="30"/>
      <c r="J243" s="30"/>
      <c r="K243" s="30"/>
      <c r="L243" s="30"/>
      <c r="M243" s="30"/>
      <c r="N243" s="30"/>
      <c r="O243" s="30"/>
      <c r="P243" s="30"/>
      <c r="Q243" s="30"/>
      <c r="R243" s="30"/>
      <c r="S243" s="30"/>
      <c r="AJ243" s="30"/>
      <c r="AK243" s="30"/>
      <c r="AL243" s="30"/>
      <c r="AM243" s="30"/>
      <c r="AN243" s="30"/>
      <c r="AO243" s="30"/>
    </row>
    <row r="244" spans="1:41" x14ac:dyDescent="0.35">
      <c r="A244" s="30"/>
      <c r="B244" s="30"/>
      <c r="C244" s="30"/>
      <c r="D244" s="30"/>
      <c r="E244" s="30"/>
      <c r="F244" s="30"/>
      <c r="G244" s="30"/>
      <c r="H244" s="30"/>
      <c r="I244" s="30"/>
      <c r="J244" s="30"/>
      <c r="K244" s="30"/>
      <c r="L244" s="30"/>
      <c r="M244" s="30"/>
      <c r="N244" s="30"/>
      <c r="O244" s="30"/>
      <c r="P244" s="30"/>
      <c r="Q244" s="30"/>
      <c r="R244" s="30"/>
      <c r="S244" s="30"/>
      <c r="AJ244" s="30"/>
      <c r="AK244" s="30"/>
      <c r="AL244" s="30"/>
      <c r="AM244" s="30"/>
      <c r="AN244" s="30"/>
      <c r="AO244" s="30"/>
    </row>
    <row r="245" spans="1:41" x14ac:dyDescent="0.35">
      <c r="A245" s="30"/>
      <c r="B245" s="30"/>
      <c r="C245" s="30"/>
      <c r="D245" s="30"/>
      <c r="E245" s="30"/>
      <c r="F245" s="30"/>
      <c r="G245" s="30"/>
      <c r="H245" s="30"/>
      <c r="I245" s="30"/>
      <c r="J245" s="30"/>
      <c r="K245" s="30"/>
      <c r="L245" s="30"/>
      <c r="M245" s="30"/>
      <c r="N245" s="30"/>
      <c r="O245" s="30"/>
      <c r="P245" s="30"/>
      <c r="Q245" s="30"/>
      <c r="R245" s="30"/>
      <c r="S245" s="30"/>
      <c r="AJ245" s="30"/>
      <c r="AK245" s="30"/>
      <c r="AL245" s="30"/>
      <c r="AM245" s="30"/>
      <c r="AN245" s="30"/>
      <c r="AO245" s="30"/>
    </row>
    <row r="246" spans="1:41" x14ac:dyDescent="0.35">
      <c r="A246" s="30"/>
      <c r="B246" s="30"/>
      <c r="C246" s="30"/>
      <c r="D246" s="30"/>
      <c r="E246" s="30"/>
      <c r="F246" s="30"/>
      <c r="G246" s="30"/>
      <c r="H246" s="30"/>
      <c r="I246" s="30"/>
      <c r="J246" s="30"/>
      <c r="K246" s="30"/>
      <c r="L246" s="30"/>
      <c r="M246" s="30"/>
      <c r="N246" s="30"/>
      <c r="O246" s="30"/>
      <c r="P246" s="30"/>
      <c r="Q246" s="30"/>
      <c r="R246" s="30"/>
      <c r="S246" s="30"/>
      <c r="AJ246" s="30"/>
      <c r="AK246" s="30"/>
      <c r="AL246" s="30"/>
      <c r="AM246" s="30"/>
      <c r="AN246" s="30"/>
      <c r="AO246" s="30"/>
    </row>
    <row r="247" spans="1:41" x14ac:dyDescent="0.35">
      <c r="A247" s="30"/>
      <c r="B247" s="30"/>
      <c r="C247" s="30"/>
      <c r="D247" s="30"/>
      <c r="E247" s="30"/>
      <c r="F247" s="30"/>
      <c r="G247" s="30"/>
      <c r="H247" s="30"/>
      <c r="I247" s="30"/>
      <c r="J247" s="30"/>
      <c r="K247" s="30"/>
      <c r="L247" s="30"/>
      <c r="M247" s="30"/>
      <c r="N247" s="30"/>
      <c r="O247" s="30"/>
      <c r="P247" s="30"/>
      <c r="Q247" s="30"/>
      <c r="R247" s="30"/>
      <c r="S247" s="30"/>
      <c r="AJ247" s="30"/>
      <c r="AK247" s="30"/>
      <c r="AL247" s="30"/>
      <c r="AM247" s="30"/>
      <c r="AN247" s="30"/>
      <c r="AO247" s="30"/>
    </row>
    <row r="248" spans="1:41" x14ac:dyDescent="0.35">
      <c r="A248" s="30"/>
      <c r="B248" s="30"/>
      <c r="C248" s="30"/>
      <c r="D248" s="30"/>
      <c r="E248" s="30"/>
      <c r="F248" s="30"/>
      <c r="G248" s="30"/>
      <c r="H248" s="30"/>
      <c r="I248" s="30"/>
      <c r="J248" s="30"/>
      <c r="K248" s="30"/>
      <c r="L248" s="30"/>
      <c r="M248" s="30"/>
      <c r="N248" s="30"/>
      <c r="O248" s="30"/>
      <c r="P248" s="30"/>
      <c r="Q248" s="30"/>
      <c r="R248" s="30"/>
      <c r="S248" s="30"/>
      <c r="AJ248" s="30"/>
      <c r="AK248" s="30"/>
      <c r="AL248" s="30"/>
      <c r="AM248" s="30"/>
      <c r="AN248" s="30"/>
      <c r="AO248" s="30"/>
    </row>
    <row r="249" spans="1:41" x14ac:dyDescent="0.35">
      <c r="A249" s="30"/>
      <c r="B249" s="30"/>
      <c r="C249" s="30"/>
      <c r="D249" s="30"/>
      <c r="E249" s="30"/>
      <c r="F249" s="30"/>
      <c r="G249" s="30"/>
      <c r="H249" s="30"/>
      <c r="I249" s="30"/>
      <c r="J249" s="30"/>
      <c r="K249" s="30"/>
      <c r="L249" s="30"/>
      <c r="M249" s="30"/>
      <c r="N249" s="30"/>
      <c r="O249" s="30"/>
      <c r="P249" s="30"/>
      <c r="Q249" s="30"/>
      <c r="R249" s="30"/>
      <c r="S249" s="30"/>
      <c r="AJ249" s="30"/>
      <c r="AK249" s="30"/>
      <c r="AL249" s="30"/>
      <c r="AM249" s="30"/>
      <c r="AN249" s="30"/>
      <c r="AO249" s="30"/>
    </row>
    <row r="250" spans="1:41" x14ac:dyDescent="0.35">
      <c r="A250" s="30"/>
      <c r="B250" s="30"/>
      <c r="C250" s="30"/>
      <c r="D250" s="30"/>
      <c r="E250" s="30"/>
      <c r="F250" s="30"/>
      <c r="G250" s="30"/>
      <c r="H250" s="30"/>
      <c r="I250" s="30"/>
      <c r="J250" s="30"/>
      <c r="K250" s="30"/>
      <c r="L250" s="30"/>
      <c r="M250" s="30"/>
      <c r="N250" s="30"/>
      <c r="O250" s="30"/>
      <c r="P250" s="30"/>
      <c r="Q250" s="30"/>
      <c r="R250" s="30"/>
      <c r="S250" s="30"/>
      <c r="AJ250" s="30"/>
      <c r="AK250" s="30"/>
      <c r="AL250" s="30"/>
      <c r="AM250" s="30"/>
      <c r="AN250" s="30"/>
      <c r="AO250" s="30"/>
    </row>
    <row r="251" spans="1:41" x14ac:dyDescent="0.35">
      <c r="A251" s="30"/>
      <c r="B251" s="30"/>
      <c r="C251" s="30"/>
      <c r="D251" s="30"/>
      <c r="E251" s="30"/>
      <c r="F251" s="30"/>
      <c r="G251" s="30"/>
      <c r="H251" s="30"/>
      <c r="I251" s="30"/>
      <c r="J251" s="30"/>
      <c r="K251" s="30"/>
      <c r="L251" s="30"/>
      <c r="M251" s="30"/>
      <c r="N251" s="30"/>
      <c r="O251" s="30"/>
      <c r="P251" s="30"/>
      <c r="Q251" s="30"/>
      <c r="R251" s="30"/>
      <c r="S251" s="30"/>
      <c r="AJ251" s="30"/>
      <c r="AK251" s="30"/>
      <c r="AL251" s="30"/>
      <c r="AM251" s="30"/>
      <c r="AN251" s="30"/>
      <c r="AO251" s="30"/>
    </row>
    <row r="252" spans="1:41" x14ac:dyDescent="0.35">
      <c r="A252" s="30"/>
      <c r="B252" s="30"/>
      <c r="C252" s="30"/>
      <c r="D252" s="30"/>
      <c r="E252" s="30"/>
      <c r="F252" s="30"/>
      <c r="G252" s="30"/>
      <c r="H252" s="30"/>
      <c r="I252" s="30"/>
      <c r="J252" s="30"/>
      <c r="K252" s="30"/>
      <c r="L252" s="30"/>
      <c r="M252" s="30"/>
      <c r="N252" s="30"/>
      <c r="O252" s="30"/>
      <c r="P252" s="30"/>
      <c r="Q252" s="30"/>
      <c r="R252" s="30"/>
      <c r="S252" s="30"/>
      <c r="AJ252" s="30"/>
      <c r="AK252" s="30"/>
      <c r="AL252" s="30"/>
      <c r="AM252" s="30"/>
      <c r="AN252" s="30"/>
      <c r="AO252" s="30"/>
    </row>
    <row r="253" spans="1:41" x14ac:dyDescent="0.35">
      <c r="A253" s="30"/>
      <c r="B253" s="30"/>
      <c r="C253" s="30"/>
      <c r="D253" s="30"/>
      <c r="E253" s="30"/>
      <c r="F253" s="30"/>
      <c r="G253" s="30"/>
      <c r="H253" s="30"/>
      <c r="I253" s="30"/>
      <c r="J253" s="30"/>
      <c r="K253" s="30"/>
      <c r="L253" s="30"/>
      <c r="M253" s="30"/>
      <c r="N253" s="30"/>
      <c r="O253" s="30"/>
      <c r="P253" s="30"/>
      <c r="Q253" s="30"/>
      <c r="R253" s="30"/>
      <c r="S253" s="30"/>
      <c r="AJ253" s="30"/>
      <c r="AK253" s="30"/>
      <c r="AL253" s="30"/>
      <c r="AM253" s="30"/>
      <c r="AN253" s="30"/>
      <c r="AO253" s="30"/>
    </row>
    <row r="254" spans="1:41" x14ac:dyDescent="0.35">
      <c r="A254" s="30"/>
      <c r="B254" s="30"/>
      <c r="C254" s="30"/>
      <c r="D254" s="30"/>
      <c r="E254" s="30"/>
      <c r="F254" s="30"/>
      <c r="G254" s="30"/>
      <c r="H254" s="30"/>
      <c r="I254" s="30"/>
      <c r="J254" s="30"/>
      <c r="K254" s="30"/>
      <c r="L254" s="30"/>
      <c r="M254" s="30"/>
      <c r="N254" s="30"/>
      <c r="O254" s="30"/>
      <c r="P254" s="30"/>
      <c r="Q254" s="30"/>
      <c r="R254" s="30"/>
      <c r="S254" s="30"/>
      <c r="AJ254" s="30"/>
      <c r="AK254" s="30"/>
      <c r="AL254" s="30"/>
      <c r="AM254" s="30"/>
      <c r="AN254" s="30"/>
      <c r="AO254" s="30"/>
    </row>
    <row r="255" spans="1:41" x14ac:dyDescent="0.35">
      <c r="A255" s="30"/>
      <c r="B255" s="30"/>
      <c r="C255" s="30"/>
      <c r="D255" s="30"/>
      <c r="E255" s="30"/>
      <c r="F255" s="30"/>
      <c r="G255" s="30"/>
      <c r="H255" s="30"/>
      <c r="I255" s="30"/>
      <c r="J255" s="30"/>
      <c r="K255" s="30"/>
      <c r="L255" s="30"/>
      <c r="M255" s="30"/>
      <c r="N255" s="30"/>
      <c r="O255" s="30"/>
      <c r="P255" s="30"/>
      <c r="Q255" s="30"/>
      <c r="R255" s="30"/>
      <c r="S255" s="30"/>
      <c r="AJ255" s="30"/>
      <c r="AK255" s="30"/>
      <c r="AL255" s="30"/>
      <c r="AM255" s="30"/>
      <c r="AN255" s="30"/>
      <c r="AO255" s="30"/>
    </row>
    <row r="256" spans="1:41" x14ac:dyDescent="0.35">
      <c r="A256" s="30"/>
      <c r="B256" s="30"/>
      <c r="C256" s="30"/>
      <c r="D256" s="30"/>
      <c r="E256" s="30"/>
      <c r="F256" s="30"/>
      <c r="G256" s="30"/>
      <c r="H256" s="30"/>
      <c r="I256" s="30"/>
      <c r="J256" s="30"/>
      <c r="K256" s="30"/>
      <c r="L256" s="30"/>
      <c r="M256" s="30"/>
      <c r="N256" s="30"/>
      <c r="O256" s="30"/>
      <c r="P256" s="30"/>
      <c r="Q256" s="30"/>
      <c r="R256" s="30"/>
      <c r="S256" s="30"/>
      <c r="AJ256" s="30"/>
      <c r="AK256" s="30"/>
      <c r="AL256" s="30"/>
      <c r="AM256" s="30"/>
      <c r="AN256" s="30"/>
      <c r="AO256" s="30"/>
    </row>
    <row r="257" spans="1:41" x14ac:dyDescent="0.35">
      <c r="A257" s="30"/>
      <c r="B257" s="30"/>
      <c r="C257" s="30"/>
      <c r="D257" s="30"/>
      <c r="E257" s="30"/>
      <c r="F257" s="30"/>
      <c r="G257" s="30"/>
      <c r="H257" s="30"/>
      <c r="I257" s="30"/>
      <c r="J257" s="30"/>
      <c r="K257" s="30"/>
      <c r="L257" s="30"/>
      <c r="M257" s="30"/>
      <c r="N257" s="30"/>
      <c r="O257" s="30"/>
      <c r="P257" s="30"/>
      <c r="Q257" s="30"/>
      <c r="R257" s="30"/>
      <c r="S257" s="30"/>
      <c r="AJ257" s="30"/>
      <c r="AK257" s="30"/>
      <c r="AL257" s="30"/>
      <c r="AM257" s="30"/>
      <c r="AN257" s="30"/>
      <c r="AO257" s="30"/>
    </row>
    <row r="258" spans="1:41" x14ac:dyDescent="0.35">
      <c r="A258" s="30"/>
      <c r="B258" s="30"/>
      <c r="C258" s="30"/>
      <c r="D258" s="30"/>
      <c r="E258" s="30"/>
      <c r="F258" s="30"/>
      <c r="G258" s="30"/>
      <c r="H258" s="30"/>
      <c r="I258" s="30"/>
      <c r="J258" s="30"/>
      <c r="K258" s="30"/>
      <c r="L258" s="30"/>
      <c r="M258" s="30"/>
      <c r="N258" s="30"/>
      <c r="O258" s="30"/>
      <c r="P258" s="30"/>
      <c r="Q258" s="30"/>
      <c r="R258" s="30"/>
      <c r="S258" s="30"/>
      <c r="AJ258" s="30"/>
      <c r="AK258" s="30"/>
      <c r="AL258" s="30"/>
      <c r="AM258" s="30"/>
      <c r="AN258" s="30"/>
      <c r="AO258" s="30"/>
    </row>
    <row r="259" spans="1:41" x14ac:dyDescent="0.35">
      <c r="A259" s="30"/>
      <c r="B259" s="30"/>
      <c r="C259" s="30"/>
      <c r="D259" s="30"/>
      <c r="E259" s="30"/>
      <c r="F259" s="30"/>
      <c r="G259" s="30"/>
      <c r="H259" s="30"/>
      <c r="I259" s="30"/>
      <c r="J259" s="30"/>
      <c r="K259" s="30"/>
      <c r="L259" s="30"/>
      <c r="M259" s="30"/>
      <c r="N259" s="30"/>
      <c r="O259" s="30"/>
      <c r="P259" s="30"/>
      <c r="Q259" s="30"/>
      <c r="R259" s="30"/>
      <c r="S259" s="30"/>
      <c r="AJ259" s="30"/>
      <c r="AK259" s="30"/>
      <c r="AL259" s="30"/>
      <c r="AM259" s="30"/>
      <c r="AN259" s="30"/>
      <c r="AO259" s="30"/>
    </row>
    <row r="260" spans="1:41" x14ac:dyDescent="0.35">
      <c r="A260" s="30"/>
      <c r="B260" s="30"/>
      <c r="C260" s="30"/>
      <c r="D260" s="30"/>
      <c r="E260" s="30"/>
      <c r="F260" s="30"/>
      <c r="G260" s="30"/>
      <c r="H260" s="30"/>
      <c r="I260" s="30"/>
      <c r="J260" s="30"/>
      <c r="K260" s="30"/>
      <c r="L260" s="30"/>
      <c r="M260" s="30"/>
      <c r="N260" s="30"/>
      <c r="O260" s="30"/>
      <c r="P260" s="30"/>
      <c r="Q260" s="30"/>
      <c r="R260" s="30"/>
      <c r="S260" s="30"/>
      <c r="AJ260" s="30"/>
      <c r="AK260" s="30"/>
      <c r="AL260" s="30"/>
      <c r="AM260" s="30"/>
      <c r="AN260" s="30"/>
      <c r="AO260" s="30"/>
    </row>
    <row r="261" spans="1:41" x14ac:dyDescent="0.35">
      <c r="A261" s="30"/>
      <c r="B261" s="30"/>
      <c r="C261" s="30"/>
      <c r="D261" s="30"/>
      <c r="E261" s="30"/>
      <c r="F261" s="30"/>
      <c r="G261" s="30"/>
      <c r="H261" s="30"/>
      <c r="I261" s="30"/>
      <c r="J261" s="30"/>
      <c r="K261" s="30"/>
      <c r="L261" s="30"/>
      <c r="M261" s="30"/>
      <c r="N261" s="30"/>
      <c r="O261" s="30"/>
      <c r="P261" s="30"/>
      <c r="Q261" s="30"/>
      <c r="R261" s="30"/>
      <c r="S261" s="30"/>
      <c r="AJ261" s="30"/>
      <c r="AK261" s="30"/>
      <c r="AL261" s="30"/>
      <c r="AM261" s="30"/>
      <c r="AN261" s="30"/>
      <c r="AO261" s="30"/>
    </row>
    <row r="262" spans="1:41" x14ac:dyDescent="0.35">
      <c r="A262" s="30"/>
      <c r="B262" s="30"/>
      <c r="C262" s="30"/>
      <c r="D262" s="30"/>
      <c r="E262" s="30"/>
      <c r="F262" s="30"/>
      <c r="G262" s="30"/>
      <c r="H262" s="30"/>
      <c r="I262" s="30"/>
      <c r="J262" s="30"/>
      <c r="K262" s="30"/>
      <c r="L262" s="30"/>
      <c r="M262" s="30"/>
      <c r="N262" s="30"/>
      <c r="O262" s="30"/>
      <c r="P262" s="30"/>
      <c r="Q262" s="30"/>
      <c r="R262" s="30"/>
      <c r="S262" s="30"/>
      <c r="AJ262" s="30"/>
      <c r="AK262" s="30"/>
      <c r="AL262" s="30"/>
      <c r="AM262" s="30"/>
      <c r="AN262" s="30"/>
      <c r="AO262" s="30"/>
    </row>
    <row r="263" spans="1:41" x14ac:dyDescent="0.35">
      <c r="A263" s="30"/>
      <c r="B263" s="30"/>
      <c r="C263" s="30"/>
      <c r="D263" s="30"/>
      <c r="E263" s="30"/>
      <c r="F263" s="30"/>
      <c r="G263" s="30"/>
      <c r="H263" s="30"/>
      <c r="I263" s="30"/>
      <c r="J263" s="30"/>
      <c r="K263" s="30"/>
      <c r="L263" s="30"/>
      <c r="M263" s="30"/>
      <c r="N263" s="30"/>
      <c r="O263" s="30"/>
      <c r="P263" s="30"/>
      <c r="Q263" s="30"/>
      <c r="R263" s="30"/>
      <c r="S263" s="30"/>
      <c r="AJ263" s="30"/>
      <c r="AK263" s="30"/>
      <c r="AL263" s="30"/>
      <c r="AM263" s="30"/>
      <c r="AN263" s="30"/>
      <c r="AO263" s="30"/>
    </row>
    <row r="264" spans="1:41" x14ac:dyDescent="0.35">
      <c r="A264" s="30"/>
      <c r="B264" s="30"/>
      <c r="C264" s="30"/>
      <c r="D264" s="30"/>
      <c r="E264" s="30"/>
      <c r="F264" s="30"/>
      <c r="G264" s="30"/>
      <c r="H264" s="30"/>
      <c r="I264" s="30"/>
      <c r="J264" s="30"/>
      <c r="K264" s="30"/>
      <c r="L264" s="30"/>
      <c r="M264" s="30"/>
      <c r="N264" s="30"/>
      <c r="O264" s="30"/>
      <c r="P264" s="30"/>
      <c r="Q264" s="30"/>
      <c r="R264" s="30"/>
      <c r="S264" s="30"/>
      <c r="AJ264" s="30"/>
      <c r="AK264" s="30"/>
      <c r="AL264" s="30"/>
      <c r="AM264" s="30"/>
      <c r="AN264" s="30"/>
      <c r="AO264" s="30"/>
    </row>
    <row r="265" spans="1:41" x14ac:dyDescent="0.35">
      <c r="A265" s="30"/>
      <c r="B265" s="30"/>
      <c r="C265" s="30"/>
      <c r="D265" s="30"/>
      <c r="E265" s="30"/>
      <c r="F265" s="30"/>
      <c r="G265" s="30"/>
      <c r="H265" s="30"/>
      <c r="I265" s="30"/>
      <c r="J265" s="30"/>
      <c r="K265" s="30"/>
      <c r="L265" s="30"/>
      <c r="M265" s="30"/>
      <c r="N265" s="30"/>
      <c r="O265" s="30"/>
      <c r="P265" s="30"/>
      <c r="Q265" s="30"/>
      <c r="R265" s="30"/>
      <c r="S265" s="30"/>
      <c r="AJ265" s="30"/>
      <c r="AK265" s="30"/>
      <c r="AL265" s="30"/>
      <c r="AM265" s="30"/>
      <c r="AN265" s="30"/>
      <c r="AO265" s="30"/>
    </row>
    <row r="266" spans="1:41" x14ac:dyDescent="0.35">
      <c r="A266" s="30"/>
      <c r="B266" s="30"/>
      <c r="C266" s="30"/>
      <c r="D266" s="30"/>
      <c r="E266" s="30"/>
      <c r="F266" s="30"/>
      <c r="G266" s="30"/>
      <c r="H266" s="30"/>
      <c r="I266" s="30"/>
      <c r="J266" s="30"/>
      <c r="K266" s="30"/>
      <c r="L266" s="30"/>
      <c r="M266" s="30"/>
      <c r="N266" s="30"/>
      <c r="O266" s="30"/>
      <c r="P266" s="30"/>
      <c r="Q266" s="30"/>
      <c r="R266" s="30"/>
      <c r="S266" s="30"/>
      <c r="AJ266" s="30"/>
      <c r="AK266" s="30"/>
      <c r="AL266" s="30"/>
      <c r="AM266" s="30"/>
      <c r="AN266" s="30"/>
      <c r="AO266" s="30"/>
    </row>
    <row r="267" spans="1:41" x14ac:dyDescent="0.35">
      <c r="A267" s="30"/>
      <c r="B267" s="30"/>
      <c r="C267" s="30"/>
      <c r="D267" s="30"/>
      <c r="E267" s="30"/>
      <c r="F267" s="30"/>
      <c r="G267" s="30"/>
      <c r="H267" s="30"/>
      <c r="I267" s="30"/>
      <c r="J267" s="30"/>
      <c r="K267" s="30"/>
      <c r="L267" s="30"/>
      <c r="M267" s="30"/>
      <c r="N267" s="30"/>
      <c r="O267" s="30"/>
      <c r="P267" s="30"/>
      <c r="Q267" s="30"/>
      <c r="R267" s="30"/>
      <c r="S267" s="30"/>
      <c r="AJ267" s="30"/>
      <c r="AK267" s="30"/>
      <c r="AL267" s="30"/>
      <c r="AM267" s="30"/>
      <c r="AN267" s="30"/>
      <c r="AO267" s="30"/>
    </row>
    <row r="268" spans="1:41" x14ac:dyDescent="0.35">
      <c r="A268" s="30"/>
      <c r="B268" s="30"/>
      <c r="C268" s="30"/>
      <c r="D268" s="30"/>
      <c r="E268" s="30"/>
      <c r="F268" s="30"/>
      <c r="G268" s="30"/>
      <c r="H268" s="30"/>
      <c r="I268" s="30"/>
      <c r="J268" s="30"/>
      <c r="K268" s="30"/>
      <c r="L268" s="30"/>
      <c r="M268" s="30"/>
      <c r="N268" s="30"/>
      <c r="O268" s="30"/>
      <c r="P268" s="30"/>
      <c r="Q268" s="30"/>
      <c r="R268" s="30"/>
      <c r="S268" s="30"/>
      <c r="AJ268" s="30"/>
      <c r="AK268" s="30"/>
      <c r="AL268" s="30"/>
      <c r="AM268" s="30"/>
      <c r="AN268" s="30"/>
      <c r="AO268" s="30"/>
    </row>
    <row r="269" spans="1:41" x14ac:dyDescent="0.35">
      <c r="A269" s="30"/>
      <c r="B269" s="30"/>
      <c r="C269" s="30"/>
      <c r="D269" s="30"/>
      <c r="E269" s="30"/>
      <c r="F269" s="30"/>
      <c r="G269" s="30"/>
      <c r="H269" s="30"/>
      <c r="I269" s="30"/>
      <c r="J269" s="30"/>
      <c r="K269" s="30"/>
      <c r="L269" s="30"/>
      <c r="M269" s="30"/>
      <c r="N269" s="30"/>
      <c r="O269" s="30"/>
      <c r="P269" s="30"/>
      <c r="Q269" s="30"/>
      <c r="R269" s="30"/>
      <c r="S269" s="30"/>
      <c r="AJ269" s="30"/>
      <c r="AK269" s="30"/>
      <c r="AL269" s="30"/>
      <c r="AM269" s="30"/>
      <c r="AN269" s="30"/>
      <c r="AO269" s="30"/>
    </row>
    <row r="270" spans="1:41" x14ac:dyDescent="0.35">
      <c r="A270" s="30"/>
      <c r="B270" s="30"/>
      <c r="C270" s="30"/>
      <c r="D270" s="30"/>
      <c r="E270" s="30"/>
      <c r="F270" s="30"/>
      <c r="G270" s="30"/>
      <c r="H270" s="30"/>
      <c r="I270" s="30"/>
      <c r="J270" s="30"/>
      <c r="K270" s="30"/>
      <c r="L270" s="30"/>
      <c r="M270" s="30"/>
      <c r="N270" s="30"/>
      <c r="O270" s="30"/>
      <c r="P270" s="30"/>
      <c r="Q270" s="30"/>
      <c r="R270" s="30"/>
      <c r="S270" s="30"/>
      <c r="AJ270" s="30"/>
      <c r="AK270" s="30"/>
      <c r="AL270" s="30"/>
      <c r="AM270" s="30"/>
      <c r="AN270" s="30"/>
      <c r="AO270" s="30"/>
    </row>
    <row r="271" spans="1:41" x14ac:dyDescent="0.35">
      <c r="A271" s="30"/>
      <c r="B271" s="30"/>
      <c r="C271" s="30"/>
      <c r="D271" s="30"/>
      <c r="E271" s="30"/>
      <c r="F271" s="30"/>
      <c r="G271" s="30"/>
      <c r="H271" s="30"/>
      <c r="I271" s="30"/>
      <c r="J271" s="30"/>
      <c r="K271" s="30"/>
      <c r="L271" s="30"/>
      <c r="M271" s="30"/>
      <c r="N271" s="30"/>
      <c r="O271" s="30"/>
      <c r="P271" s="30"/>
      <c r="Q271" s="30"/>
      <c r="R271" s="30"/>
      <c r="S271" s="30"/>
      <c r="AJ271" s="30"/>
      <c r="AK271" s="30"/>
      <c r="AL271" s="30"/>
      <c r="AM271" s="30"/>
      <c r="AN271" s="30"/>
      <c r="AO271" s="30"/>
    </row>
    <row r="272" spans="1:41" x14ac:dyDescent="0.35">
      <c r="A272" s="30"/>
      <c r="B272" s="30"/>
      <c r="C272" s="30"/>
      <c r="D272" s="30"/>
      <c r="E272" s="30"/>
      <c r="F272" s="30"/>
      <c r="G272" s="30"/>
      <c r="H272" s="30"/>
      <c r="I272" s="30"/>
      <c r="J272" s="30"/>
      <c r="K272" s="30"/>
      <c r="L272" s="30"/>
      <c r="M272" s="30"/>
      <c r="N272" s="30"/>
      <c r="O272" s="30"/>
      <c r="P272" s="30"/>
      <c r="Q272" s="30"/>
      <c r="R272" s="30"/>
      <c r="S272" s="30"/>
      <c r="AJ272" s="30"/>
      <c r="AK272" s="30"/>
      <c r="AL272" s="30"/>
      <c r="AM272" s="30"/>
      <c r="AN272" s="30"/>
      <c r="AO272" s="30"/>
    </row>
    <row r="273" spans="1:41" x14ac:dyDescent="0.35">
      <c r="A273" s="30"/>
      <c r="B273" s="30"/>
      <c r="C273" s="30"/>
      <c r="D273" s="30"/>
      <c r="E273" s="30"/>
      <c r="F273" s="30"/>
      <c r="G273" s="30"/>
      <c r="H273" s="30"/>
      <c r="I273" s="30"/>
      <c r="J273" s="30"/>
      <c r="K273" s="30"/>
      <c r="L273" s="30"/>
      <c r="M273" s="30"/>
      <c r="N273" s="30"/>
      <c r="O273" s="30"/>
      <c r="P273" s="30"/>
      <c r="Q273" s="30"/>
      <c r="R273" s="30"/>
      <c r="S273" s="30"/>
      <c r="AJ273" s="30"/>
      <c r="AK273" s="30"/>
      <c r="AL273" s="30"/>
      <c r="AM273" s="30"/>
      <c r="AN273" s="30"/>
      <c r="AO273" s="30"/>
    </row>
    <row r="274" spans="1:41" x14ac:dyDescent="0.35">
      <c r="A274" s="30"/>
      <c r="B274" s="30"/>
      <c r="C274" s="30"/>
      <c r="D274" s="30"/>
      <c r="E274" s="30"/>
      <c r="F274" s="30"/>
      <c r="G274" s="30"/>
      <c r="H274" s="30"/>
      <c r="I274" s="30"/>
      <c r="J274" s="30"/>
      <c r="K274" s="30"/>
      <c r="L274" s="30"/>
      <c r="M274" s="30"/>
      <c r="N274" s="30"/>
      <c r="O274" s="30"/>
      <c r="P274" s="30"/>
      <c r="Q274" s="30"/>
      <c r="R274" s="30"/>
      <c r="S274" s="30"/>
      <c r="AJ274" s="30"/>
      <c r="AK274" s="30"/>
      <c r="AL274" s="30"/>
      <c r="AM274" s="30"/>
      <c r="AN274" s="30"/>
      <c r="AO274" s="30"/>
    </row>
    <row r="275" spans="1:41" x14ac:dyDescent="0.35">
      <c r="A275" s="30"/>
      <c r="B275" s="30"/>
      <c r="C275" s="30"/>
      <c r="D275" s="30"/>
      <c r="E275" s="30"/>
      <c r="F275" s="30"/>
      <c r="G275" s="30"/>
      <c r="H275" s="30"/>
      <c r="I275" s="30"/>
      <c r="J275" s="30"/>
      <c r="K275" s="30"/>
      <c r="L275" s="30"/>
      <c r="M275" s="30"/>
      <c r="N275" s="30"/>
      <c r="O275" s="30"/>
      <c r="P275" s="30"/>
      <c r="Q275" s="30"/>
      <c r="R275" s="30"/>
      <c r="S275" s="30"/>
      <c r="AJ275" s="30"/>
      <c r="AK275" s="30"/>
      <c r="AL275" s="30"/>
      <c r="AM275" s="30"/>
      <c r="AN275" s="30"/>
      <c r="AO275" s="30"/>
    </row>
    <row r="276" spans="1:41" x14ac:dyDescent="0.35">
      <c r="A276" s="30"/>
      <c r="B276" s="30"/>
      <c r="C276" s="30"/>
      <c r="D276" s="30"/>
      <c r="E276" s="30"/>
      <c r="F276" s="30"/>
      <c r="G276" s="30"/>
      <c r="H276" s="30"/>
      <c r="I276" s="30"/>
      <c r="J276" s="30"/>
      <c r="K276" s="30"/>
      <c r="L276" s="30"/>
      <c r="M276" s="30"/>
      <c r="N276" s="30"/>
      <c r="O276" s="30"/>
      <c r="P276" s="30"/>
      <c r="Q276" s="30"/>
      <c r="R276" s="30"/>
      <c r="S276" s="30"/>
      <c r="AJ276" s="30"/>
      <c r="AK276" s="30"/>
      <c r="AL276" s="30"/>
      <c r="AM276" s="30"/>
      <c r="AN276" s="30"/>
      <c r="AO276" s="30"/>
    </row>
    <row r="277" spans="1:41" x14ac:dyDescent="0.35">
      <c r="A277" s="30"/>
      <c r="B277" s="30"/>
      <c r="C277" s="30"/>
      <c r="D277" s="30"/>
      <c r="E277" s="30"/>
      <c r="F277" s="30"/>
      <c r="G277" s="30"/>
      <c r="H277" s="30"/>
      <c r="I277" s="30"/>
      <c r="J277" s="30"/>
      <c r="K277" s="30"/>
      <c r="L277" s="30"/>
      <c r="M277" s="30"/>
      <c r="N277" s="30"/>
      <c r="O277" s="30"/>
      <c r="P277" s="30"/>
      <c r="Q277" s="30"/>
      <c r="R277" s="30"/>
      <c r="S277" s="30"/>
      <c r="AJ277" s="30"/>
      <c r="AK277" s="30"/>
      <c r="AL277" s="30"/>
      <c r="AM277" s="30"/>
      <c r="AN277" s="30"/>
      <c r="AO277" s="30"/>
    </row>
    <row r="278" spans="1:41" x14ac:dyDescent="0.35">
      <c r="A278" s="30"/>
      <c r="B278" s="30"/>
      <c r="C278" s="30"/>
      <c r="D278" s="30"/>
      <c r="E278" s="30"/>
      <c r="F278" s="30"/>
      <c r="G278" s="30"/>
      <c r="H278" s="30"/>
      <c r="I278" s="30"/>
      <c r="J278" s="30"/>
      <c r="K278" s="30"/>
      <c r="L278" s="30"/>
      <c r="M278" s="30"/>
      <c r="N278" s="30"/>
      <c r="O278" s="30"/>
      <c r="P278" s="30"/>
      <c r="Q278" s="30"/>
      <c r="R278" s="30"/>
      <c r="S278" s="30"/>
      <c r="AJ278" s="30"/>
      <c r="AK278" s="30"/>
      <c r="AL278" s="30"/>
      <c r="AM278" s="30"/>
      <c r="AN278" s="30"/>
      <c r="AO278" s="30"/>
    </row>
    <row r="279" spans="1:41" x14ac:dyDescent="0.35">
      <c r="A279" s="30"/>
      <c r="B279" s="30"/>
      <c r="C279" s="30"/>
      <c r="D279" s="30"/>
      <c r="E279" s="30"/>
      <c r="F279" s="30"/>
      <c r="G279" s="30"/>
      <c r="H279" s="30"/>
      <c r="I279" s="30"/>
      <c r="J279" s="30"/>
      <c r="K279" s="30"/>
      <c r="L279" s="30"/>
      <c r="M279" s="30"/>
      <c r="N279" s="30"/>
      <c r="O279" s="30"/>
      <c r="P279" s="30"/>
      <c r="Q279" s="30"/>
      <c r="R279" s="30"/>
      <c r="S279" s="30"/>
      <c r="AJ279" s="30"/>
      <c r="AK279" s="30"/>
      <c r="AL279" s="30"/>
      <c r="AM279" s="30"/>
      <c r="AN279" s="30"/>
      <c r="AO279" s="30"/>
    </row>
    <row r="280" spans="1:41" x14ac:dyDescent="0.35">
      <c r="A280" s="30"/>
      <c r="B280" s="30"/>
      <c r="C280" s="30"/>
      <c r="D280" s="30"/>
      <c r="E280" s="30"/>
      <c r="F280" s="30"/>
      <c r="G280" s="30"/>
      <c r="H280" s="30"/>
      <c r="I280" s="30"/>
      <c r="J280" s="30"/>
      <c r="K280" s="30"/>
      <c r="L280" s="30"/>
      <c r="M280" s="30"/>
      <c r="N280" s="30"/>
      <c r="O280" s="30"/>
      <c r="P280" s="30"/>
      <c r="Q280" s="30"/>
      <c r="R280" s="30"/>
      <c r="S280" s="30"/>
      <c r="AJ280" s="30"/>
      <c r="AK280" s="30"/>
      <c r="AL280" s="30"/>
      <c r="AM280" s="30"/>
      <c r="AN280" s="30"/>
      <c r="AO280" s="30"/>
    </row>
    <row r="281" spans="1:41" x14ac:dyDescent="0.35">
      <c r="A281" s="30"/>
      <c r="B281" s="30"/>
      <c r="C281" s="30"/>
      <c r="D281" s="30"/>
      <c r="E281" s="30"/>
      <c r="F281" s="30"/>
      <c r="G281" s="30"/>
      <c r="H281" s="30"/>
      <c r="I281" s="30"/>
      <c r="J281" s="30"/>
      <c r="K281" s="30"/>
      <c r="L281" s="30"/>
      <c r="M281" s="30"/>
      <c r="N281" s="30"/>
      <c r="O281" s="30"/>
      <c r="P281" s="30"/>
      <c r="Q281" s="30"/>
      <c r="R281" s="30"/>
      <c r="S281" s="30"/>
      <c r="AJ281" s="30"/>
      <c r="AK281" s="30"/>
      <c r="AL281" s="30"/>
      <c r="AM281" s="30"/>
      <c r="AN281" s="30"/>
      <c r="AO281" s="30"/>
    </row>
    <row r="282" spans="1:41" x14ac:dyDescent="0.35">
      <c r="A282" s="30"/>
      <c r="B282" s="30"/>
      <c r="C282" s="30"/>
      <c r="D282" s="30"/>
      <c r="E282" s="30"/>
      <c r="F282" s="30"/>
      <c r="G282" s="30"/>
      <c r="H282" s="30"/>
      <c r="I282" s="30"/>
      <c r="J282" s="30"/>
      <c r="K282" s="30"/>
      <c r="L282" s="30"/>
      <c r="M282" s="30"/>
      <c r="N282" s="30"/>
      <c r="O282" s="30"/>
      <c r="P282" s="30"/>
      <c r="Q282" s="30"/>
      <c r="R282" s="30"/>
      <c r="S282" s="30"/>
      <c r="AJ282" s="30"/>
      <c r="AK282" s="30"/>
      <c r="AL282" s="30"/>
      <c r="AM282" s="30"/>
      <c r="AN282" s="30"/>
      <c r="AO282" s="30"/>
    </row>
    <row r="283" spans="1:41" x14ac:dyDescent="0.35">
      <c r="A283" s="30"/>
      <c r="B283" s="30"/>
      <c r="C283" s="30"/>
      <c r="D283" s="30"/>
      <c r="E283" s="30"/>
      <c r="F283" s="30"/>
      <c r="G283" s="30"/>
      <c r="H283" s="30"/>
      <c r="I283" s="30"/>
      <c r="J283" s="30"/>
      <c r="K283" s="30"/>
      <c r="L283" s="30"/>
      <c r="M283" s="30"/>
      <c r="N283" s="30"/>
      <c r="O283" s="30"/>
      <c r="P283" s="30"/>
      <c r="Q283" s="30"/>
      <c r="R283" s="30"/>
      <c r="S283" s="30"/>
      <c r="AJ283" s="30"/>
      <c r="AK283" s="30"/>
      <c r="AL283" s="30"/>
      <c r="AM283" s="30"/>
      <c r="AN283" s="30"/>
      <c r="AO283" s="30"/>
    </row>
    <row r="284" spans="1:41" x14ac:dyDescent="0.35">
      <c r="A284" s="30"/>
      <c r="B284" s="30"/>
      <c r="C284" s="30"/>
      <c r="D284" s="30"/>
      <c r="E284" s="30"/>
      <c r="F284" s="30"/>
      <c r="G284" s="30"/>
      <c r="H284" s="30"/>
      <c r="I284" s="30"/>
      <c r="J284" s="30"/>
      <c r="K284" s="30"/>
      <c r="L284" s="30"/>
      <c r="M284" s="30"/>
      <c r="N284" s="30"/>
      <c r="O284" s="30"/>
      <c r="P284" s="30"/>
      <c r="Q284" s="30"/>
      <c r="R284" s="30"/>
      <c r="S284" s="30"/>
      <c r="AJ284" s="30"/>
      <c r="AK284" s="30"/>
      <c r="AL284" s="30"/>
      <c r="AM284" s="30"/>
      <c r="AN284" s="30"/>
      <c r="AO284" s="30"/>
    </row>
    <row r="285" spans="1:41" x14ac:dyDescent="0.35">
      <c r="A285" s="30"/>
      <c r="B285" s="30"/>
      <c r="C285" s="30"/>
      <c r="D285" s="30"/>
      <c r="E285" s="30"/>
      <c r="F285" s="30"/>
      <c r="G285" s="30"/>
      <c r="H285" s="30"/>
      <c r="I285" s="30"/>
      <c r="J285" s="30"/>
      <c r="K285" s="30"/>
      <c r="L285" s="30"/>
      <c r="M285" s="30"/>
      <c r="N285" s="30"/>
      <c r="O285" s="30"/>
      <c r="P285" s="30"/>
      <c r="Q285" s="30"/>
      <c r="R285" s="30"/>
      <c r="S285" s="30"/>
      <c r="AJ285" s="30"/>
      <c r="AK285" s="30"/>
      <c r="AL285" s="30"/>
      <c r="AM285" s="30"/>
      <c r="AN285" s="30"/>
      <c r="AO285" s="30"/>
    </row>
    <row r="286" spans="1:41" x14ac:dyDescent="0.35">
      <c r="A286" s="30"/>
      <c r="B286" s="30"/>
      <c r="C286" s="30"/>
      <c r="D286" s="30"/>
      <c r="E286" s="30"/>
      <c r="F286" s="30"/>
      <c r="G286" s="30"/>
      <c r="H286" s="30"/>
      <c r="I286" s="30"/>
      <c r="J286" s="30"/>
      <c r="K286" s="30"/>
      <c r="L286" s="30"/>
      <c r="M286" s="30"/>
      <c r="N286" s="30"/>
      <c r="O286" s="30"/>
      <c r="P286" s="30"/>
      <c r="Q286" s="30"/>
      <c r="R286" s="30"/>
      <c r="S286" s="30"/>
      <c r="AJ286" s="30"/>
      <c r="AK286" s="30"/>
      <c r="AL286" s="30"/>
      <c r="AM286" s="30"/>
      <c r="AN286" s="30"/>
      <c r="AO286" s="30"/>
    </row>
    <row r="287" spans="1:41" x14ac:dyDescent="0.35">
      <c r="A287" s="30"/>
      <c r="B287" s="30"/>
      <c r="C287" s="30"/>
      <c r="D287" s="30"/>
      <c r="E287" s="30"/>
      <c r="F287" s="30"/>
      <c r="G287" s="30"/>
      <c r="H287" s="30"/>
      <c r="I287" s="30"/>
      <c r="J287" s="30"/>
      <c r="K287" s="30"/>
      <c r="L287" s="30"/>
      <c r="M287" s="30"/>
      <c r="N287" s="30"/>
      <c r="O287" s="30"/>
      <c r="P287" s="30"/>
      <c r="Q287" s="30"/>
      <c r="R287" s="30"/>
      <c r="S287" s="30"/>
      <c r="AJ287" s="30"/>
      <c r="AK287" s="30"/>
      <c r="AL287" s="30"/>
      <c r="AM287" s="30"/>
      <c r="AN287" s="30"/>
      <c r="AO287" s="30"/>
    </row>
    <row r="288" spans="1:41" x14ac:dyDescent="0.35">
      <c r="A288" s="30"/>
      <c r="B288" s="30"/>
      <c r="C288" s="30"/>
      <c r="D288" s="30"/>
      <c r="E288" s="30"/>
      <c r="F288" s="30"/>
      <c r="G288" s="30"/>
      <c r="H288" s="30"/>
      <c r="I288" s="30"/>
      <c r="J288" s="30"/>
      <c r="K288" s="30"/>
      <c r="L288" s="30"/>
      <c r="M288" s="30"/>
      <c r="N288" s="30"/>
      <c r="O288" s="30"/>
      <c r="P288" s="30"/>
      <c r="Q288" s="30"/>
      <c r="R288" s="30"/>
      <c r="S288" s="30"/>
      <c r="AJ288" s="30"/>
      <c r="AK288" s="30"/>
      <c r="AL288" s="30"/>
      <c r="AM288" s="30"/>
      <c r="AN288" s="30"/>
      <c r="AO288" s="30"/>
    </row>
    <row r="289" spans="1:41" x14ac:dyDescent="0.35">
      <c r="A289" s="30"/>
      <c r="B289" s="30"/>
      <c r="C289" s="30"/>
      <c r="D289" s="30"/>
      <c r="E289" s="30"/>
      <c r="F289" s="30"/>
      <c r="G289" s="30"/>
      <c r="H289" s="30"/>
      <c r="I289" s="30"/>
      <c r="J289" s="30"/>
      <c r="K289" s="30"/>
      <c r="L289" s="30"/>
      <c r="M289" s="30"/>
      <c r="N289" s="30"/>
      <c r="O289" s="30"/>
      <c r="P289" s="30"/>
      <c r="Q289" s="30"/>
      <c r="R289" s="30"/>
      <c r="S289" s="30"/>
      <c r="AJ289" s="30"/>
      <c r="AK289" s="30"/>
      <c r="AL289" s="30"/>
      <c r="AM289" s="30"/>
      <c r="AN289" s="30"/>
      <c r="AO289" s="30"/>
    </row>
    <row r="290" spans="1:41" x14ac:dyDescent="0.35">
      <c r="A290" s="30"/>
      <c r="B290" s="30"/>
      <c r="C290" s="30"/>
      <c r="D290" s="30"/>
      <c r="E290" s="30"/>
      <c r="F290" s="30"/>
      <c r="G290" s="30"/>
      <c r="H290" s="30"/>
      <c r="I290" s="30"/>
      <c r="J290" s="30"/>
      <c r="K290" s="30"/>
      <c r="L290" s="30"/>
      <c r="M290" s="30"/>
      <c r="N290" s="30"/>
      <c r="O290" s="30"/>
      <c r="P290" s="30"/>
      <c r="Q290" s="30"/>
      <c r="R290" s="30"/>
      <c r="S290" s="30"/>
      <c r="AJ290" s="30"/>
      <c r="AK290" s="30"/>
      <c r="AL290" s="30"/>
      <c r="AM290" s="30"/>
      <c r="AN290" s="30"/>
      <c r="AO290" s="30"/>
    </row>
    <row r="291" spans="1:41" x14ac:dyDescent="0.35">
      <c r="A291" s="30"/>
      <c r="B291" s="30"/>
      <c r="C291" s="30"/>
      <c r="D291" s="30"/>
      <c r="E291" s="30"/>
      <c r="F291" s="30"/>
      <c r="G291" s="30"/>
      <c r="H291" s="30"/>
      <c r="I291" s="30"/>
      <c r="J291" s="30"/>
      <c r="K291" s="30"/>
      <c r="L291" s="30"/>
      <c r="M291" s="30"/>
      <c r="N291" s="30"/>
      <c r="O291" s="30"/>
      <c r="P291" s="30"/>
      <c r="Q291" s="30"/>
      <c r="R291" s="30"/>
      <c r="S291" s="30"/>
      <c r="AJ291" s="30"/>
      <c r="AK291" s="30"/>
      <c r="AL291" s="30"/>
      <c r="AM291" s="30"/>
      <c r="AN291" s="30"/>
      <c r="AO291" s="30"/>
    </row>
    <row r="292" spans="1:41" x14ac:dyDescent="0.35">
      <c r="A292" s="30"/>
      <c r="B292" s="30"/>
      <c r="C292" s="30"/>
      <c r="D292" s="30"/>
      <c r="E292" s="30"/>
      <c r="F292" s="30"/>
      <c r="G292" s="30"/>
      <c r="H292" s="30"/>
      <c r="I292" s="30"/>
      <c r="J292" s="30"/>
      <c r="K292" s="30"/>
      <c r="L292" s="30"/>
      <c r="M292" s="30"/>
      <c r="N292" s="30"/>
      <c r="O292" s="30"/>
      <c r="P292" s="30"/>
      <c r="Q292" s="30"/>
      <c r="R292" s="30"/>
      <c r="S292" s="30"/>
      <c r="AJ292" s="30"/>
      <c r="AK292" s="30"/>
      <c r="AL292" s="30"/>
      <c r="AM292" s="30"/>
      <c r="AN292" s="30"/>
      <c r="AO292" s="30"/>
    </row>
    <row r="293" spans="1:41" x14ac:dyDescent="0.35">
      <c r="A293" s="30"/>
      <c r="B293" s="30"/>
      <c r="C293" s="30"/>
      <c r="D293" s="30"/>
      <c r="E293" s="30"/>
      <c r="F293" s="30"/>
      <c r="G293" s="30"/>
      <c r="H293" s="30"/>
      <c r="I293" s="30"/>
      <c r="J293" s="30"/>
      <c r="K293" s="30"/>
      <c r="L293" s="30"/>
      <c r="M293" s="30"/>
      <c r="N293" s="30"/>
      <c r="O293" s="30"/>
      <c r="P293" s="30"/>
      <c r="Q293" s="30"/>
      <c r="R293" s="30"/>
      <c r="S293" s="30"/>
      <c r="AJ293" s="30"/>
      <c r="AK293" s="30"/>
      <c r="AL293" s="30"/>
      <c r="AM293" s="30"/>
      <c r="AN293" s="30"/>
      <c r="AO293" s="30"/>
    </row>
    <row r="294" spans="1:41" x14ac:dyDescent="0.35">
      <c r="A294" s="30"/>
      <c r="B294" s="30"/>
      <c r="C294" s="30"/>
      <c r="D294" s="30"/>
      <c r="E294" s="30"/>
      <c r="F294" s="30"/>
      <c r="G294" s="30"/>
      <c r="H294" s="30"/>
      <c r="I294" s="30"/>
      <c r="J294" s="30"/>
      <c r="K294" s="30"/>
      <c r="L294" s="30"/>
      <c r="M294" s="30"/>
      <c r="N294" s="30"/>
      <c r="O294" s="30"/>
      <c r="P294" s="30"/>
      <c r="Q294" s="30"/>
      <c r="R294" s="30"/>
      <c r="S294" s="30"/>
      <c r="AJ294" s="30"/>
      <c r="AK294" s="30"/>
      <c r="AL294" s="30"/>
      <c r="AM294" s="30"/>
      <c r="AN294" s="30"/>
      <c r="AO294" s="30"/>
    </row>
    <row r="295" spans="1:41" x14ac:dyDescent="0.35">
      <c r="A295" s="30"/>
      <c r="B295" s="30"/>
      <c r="C295" s="30"/>
      <c r="D295" s="30"/>
      <c r="E295" s="30"/>
      <c r="F295" s="30"/>
      <c r="G295" s="30"/>
      <c r="H295" s="30"/>
      <c r="I295" s="30"/>
      <c r="J295" s="30"/>
      <c r="K295" s="30"/>
      <c r="L295" s="30"/>
      <c r="M295" s="30"/>
      <c r="N295" s="30"/>
      <c r="O295" s="30"/>
      <c r="P295" s="30"/>
      <c r="Q295" s="30"/>
      <c r="R295" s="30"/>
      <c r="S295" s="30"/>
      <c r="AJ295" s="30"/>
      <c r="AK295" s="30"/>
      <c r="AL295" s="30"/>
      <c r="AM295" s="30"/>
      <c r="AN295" s="30"/>
      <c r="AO295" s="30"/>
    </row>
    <row r="296" spans="1:41" x14ac:dyDescent="0.35">
      <c r="A296" s="30"/>
      <c r="B296" s="30"/>
      <c r="C296" s="30"/>
      <c r="D296" s="30"/>
      <c r="E296" s="30"/>
      <c r="F296" s="30"/>
      <c r="G296" s="30"/>
      <c r="H296" s="30"/>
      <c r="I296" s="30"/>
      <c r="J296" s="30"/>
      <c r="K296" s="30"/>
      <c r="L296" s="30"/>
      <c r="M296" s="30"/>
      <c r="N296" s="30"/>
      <c r="O296" s="30"/>
      <c r="P296" s="30"/>
      <c r="Q296" s="30"/>
      <c r="R296" s="30"/>
      <c r="S296" s="30"/>
      <c r="AJ296" s="30"/>
      <c r="AK296" s="30"/>
      <c r="AL296" s="30"/>
      <c r="AM296" s="30"/>
      <c r="AN296" s="30"/>
      <c r="AO296" s="30"/>
    </row>
    <row r="297" spans="1:41" x14ac:dyDescent="0.35">
      <c r="A297" s="30"/>
      <c r="B297" s="30"/>
      <c r="C297" s="30"/>
      <c r="D297" s="30"/>
      <c r="E297" s="30"/>
      <c r="F297" s="30"/>
      <c r="G297" s="30"/>
      <c r="H297" s="30"/>
      <c r="I297" s="30"/>
      <c r="J297" s="30"/>
      <c r="K297" s="30"/>
      <c r="L297" s="30"/>
      <c r="M297" s="30"/>
      <c r="N297" s="30"/>
      <c r="O297" s="30"/>
      <c r="P297" s="30"/>
      <c r="Q297" s="30"/>
      <c r="R297" s="30"/>
      <c r="S297" s="30"/>
      <c r="AJ297" s="30"/>
      <c r="AK297" s="30"/>
      <c r="AL297" s="30"/>
      <c r="AM297" s="30"/>
      <c r="AN297" s="30"/>
      <c r="AO297" s="30"/>
    </row>
    <row r="298" spans="1:41" x14ac:dyDescent="0.35">
      <c r="A298" s="30"/>
      <c r="B298" s="30"/>
      <c r="C298" s="30"/>
      <c r="D298" s="30"/>
      <c r="E298" s="30"/>
      <c r="F298" s="30"/>
      <c r="G298" s="30"/>
      <c r="H298" s="30"/>
      <c r="I298" s="30"/>
      <c r="J298" s="30"/>
      <c r="K298" s="30"/>
      <c r="L298" s="30"/>
      <c r="M298" s="30"/>
      <c r="N298" s="30"/>
      <c r="O298" s="30"/>
      <c r="P298" s="30"/>
      <c r="Q298" s="30"/>
      <c r="R298" s="30"/>
      <c r="S298" s="30"/>
      <c r="AJ298" s="30"/>
      <c r="AK298" s="30"/>
      <c r="AL298" s="30"/>
      <c r="AM298" s="30"/>
      <c r="AN298" s="30"/>
      <c r="AO298" s="30"/>
    </row>
    <row r="299" spans="1:41" x14ac:dyDescent="0.35">
      <c r="A299" s="30"/>
      <c r="B299" s="30"/>
      <c r="C299" s="30"/>
      <c r="D299" s="30"/>
      <c r="E299" s="30"/>
      <c r="F299" s="30"/>
      <c r="G299" s="30"/>
      <c r="H299" s="30"/>
      <c r="I299" s="30"/>
      <c r="J299" s="30"/>
      <c r="K299" s="30"/>
      <c r="L299" s="30"/>
      <c r="M299" s="30"/>
      <c r="N299" s="30"/>
      <c r="O299" s="30"/>
      <c r="P299" s="30"/>
      <c r="Q299" s="30"/>
      <c r="R299" s="30"/>
      <c r="S299" s="30"/>
      <c r="AJ299" s="30"/>
      <c r="AK299" s="30"/>
      <c r="AL299" s="30"/>
      <c r="AM299" s="30"/>
      <c r="AN299" s="30"/>
      <c r="AO299" s="30"/>
    </row>
    <row r="300" spans="1:41" x14ac:dyDescent="0.35">
      <c r="A300" s="30"/>
      <c r="B300" s="30"/>
      <c r="C300" s="30"/>
      <c r="D300" s="30"/>
      <c r="E300" s="30"/>
      <c r="F300" s="30"/>
      <c r="G300" s="30"/>
      <c r="H300" s="30"/>
      <c r="I300" s="30"/>
      <c r="J300" s="30"/>
      <c r="K300" s="30"/>
      <c r="L300" s="30"/>
      <c r="M300" s="30"/>
      <c r="N300" s="30"/>
      <c r="O300" s="30"/>
      <c r="P300" s="30"/>
      <c r="Q300" s="30"/>
      <c r="R300" s="30"/>
      <c r="S300" s="30"/>
      <c r="AJ300" s="30"/>
      <c r="AK300" s="30"/>
      <c r="AL300" s="30"/>
      <c r="AM300" s="30"/>
      <c r="AN300" s="30"/>
      <c r="AO300" s="30"/>
    </row>
    <row r="301" spans="1:41" x14ac:dyDescent="0.35">
      <c r="A301" s="30"/>
      <c r="B301" s="30"/>
      <c r="C301" s="30"/>
      <c r="D301" s="30"/>
      <c r="E301" s="30"/>
      <c r="F301" s="30"/>
      <c r="G301" s="30"/>
      <c r="H301" s="30"/>
      <c r="I301" s="30"/>
      <c r="J301" s="30"/>
      <c r="K301" s="30"/>
      <c r="L301" s="30"/>
      <c r="M301" s="30"/>
      <c r="N301" s="30"/>
      <c r="O301" s="30"/>
      <c r="P301" s="30"/>
      <c r="Q301" s="30"/>
      <c r="R301" s="30"/>
      <c r="S301" s="30"/>
      <c r="AJ301" s="30"/>
      <c r="AK301" s="30"/>
      <c r="AL301" s="30"/>
      <c r="AM301" s="30"/>
      <c r="AN301" s="30"/>
      <c r="AO301" s="30"/>
    </row>
    <row r="302" spans="1:41" x14ac:dyDescent="0.35">
      <c r="A302" s="30"/>
      <c r="B302" s="30"/>
      <c r="C302" s="30"/>
      <c r="D302" s="30"/>
      <c r="E302" s="30"/>
      <c r="F302" s="30"/>
      <c r="G302" s="30"/>
      <c r="H302" s="30"/>
      <c r="I302" s="30"/>
      <c r="J302" s="30"/>
      <c r="K302" s="30"/>
      <c r="L302" s="30"/>
      <c r="M302" s="30"/>
      <c r="N302" s="30"/>
      <c r="O302" s="30"/>
      <c r="P302" s="30"/>
      <c r="Q302" s="30"/>
      <c r="R302" s="30"/>
      <c r="S302" s="30"/>
      <c r="AJ302" s="30"/>
      <c r="AK302" s="30"/>
      <c r="AL302" s="30"/>
      <c r="AM302" s="30"/>
      <c r="AN302" s="30"/>
      <c r="AO302" s="30"/>
    </row>
    <row r="303" spans="1:41" x14ac:dyDescent="0.35">
      <c r="A303" s="30"/>
      <c r="B303" s="30"/>
      <c r="C303" s="30"/>
      <c r="D303" s="30"/>
      <c r="E303" s="30"/>
      <c r="F303" s="30"/>
      <c r="G303" s="30"/>
      <c r="H303" s="30"/>
      <c r="I303" s="30"/>
      <c r="J303" s="30"/>
      <c r="K303" s="30"/>
      <c r="L303" s="30"/>
      <c r="M303" s="30"/>
      <c r="N303" s="30"/>
      <c r="O303" s="30"/>
      <c r="P303" s="30"/>
      <c r="Q303" s="30"/>
      <c r="R303" s="30"/>
      <c r="S303" s="30"/>
      <c r="AJ303" s="30"/>
      <c r="AK303" s="30"/>
      <c r="AL303" s="30"/>
      <c r="AM303" s="30"/>
      <c r="AN303" s="30"/>
      <c r="AO303" s="30"/>
    </row>
    <row r="304" spans="1:41" x14ac:dyDescent="0.35">
      <c r="A304" s="30"/>
      <c r="B304" s="30"/>
      <c r="C304" s="30"/>
      <c r="D304" s="30"/>
      <c r="E304" s="30"/>
      <c r="F304" s="30"/>
      <c r="G304" s="30"/>
      <c r="H304" s="30"/>
      <c r="I304" s="30"/>
      <c r="J304" s="30"/>
      <c r="K304" s="30"/>
      <c r="L304" s="30"/>
      <c r="M304" s="30"/>
      <c r="N304" s="30"/>
      <c r="O304" s="30"/>
      <c r="P304" s="30"/>
      <c r="Q304" s="30"/>
      <c r="R304" s="30"/>
      <c r="S304" s="30"/>
      <c r="AJ304" s="30"/>
      <c r="AK304" s="30"/>
      <c r="AL304" s="30"/>
      <c r="AM304" s="30"/>
      <c r="AN304" s="30"/>
      <c r="AO304" s="30"/>
    </row>
    <row r="305" spans="1:41" x14ac:dyDescent="0.35">
      <c r="A305" s="30"/>
      <c r="B305" s="30"/>
      <c r="C305" s="30"/>
      <c r="D305" s="30"/>
      <c r="E305" s="30"/>
      <c r="F305" s="30"/>
      <c r="G305" s="30"/>
      <c r="H305" s="30"/>
      <c r="I305" s="30"/>
      <c r="J305" s="30"/>
      <c r="K305" s="30"/>
      <c r="L305" s="30"/>
      <c r="M305" s="30"/>
      <c r="N305" s="30"/>
      <c r="O305" s="30"/>
      <c r="P305" s="30"/>
      <c r="Q305" s="30"/>
      <c r="R305" s="30"/>
      <c r="S305" s="30"/>
      <c r="AJ305" s="30"/>
      <c r="AK305" s="30"/>
      <c r="AL305" s="30"/>
      <c r="AM305" s="30"/>
      <c r="AN305" s="30"/>
      <c r="AO305" s="30"/>
    </row>
    <row r="306" spans="1:41" x14ac:dyDescent="0.35">
      <c r="A306" s="30"/>
      <c r="B306" s="30"/>
      <c r="C306" s="30"/>
      <c r="D306" s="30"/>
      <c r="E306" s="30"/>
      <c r="F306" s="30"/>
      <c r="G306" s="30"/>
      <c r="H306" s="30"/>
      <c r="I306" s="30"/>
      <c r="J306" s="30"/>
      <c r="K306" s="30"/>
      <c r="L306" s="30"/>
      <c r="M306" s="30"/>
      <c r="N306" s="30"/>
      <c r="O306" s="30"/>
      <c r="P306" s="30"/>
      <c r="Q306" s="30"/>
      <c r="R306" s="30"/>
      <c r="S306" s="30"/>
      <c r="AJ306" s="30"/>
      <c r="AK306" s="30"/>
      <c r="AL306" s="30"/>
      <c r="AM306" s="30"/>
      <c r="AN306" s="30"/>
      <c r="AO306" s="30"/>
    </row>
    <row r="307" spans="1:41" x14ac:dyDescent="0.35">
      <c r="A307" s="30"/>
      <c r="B307" s="30"/>
      <c r="C307" s="30"/>
      <c r="D307" s="30"/>
      <c r="E307" s="30"/>
      <c r="F307" s="30"/>
      <c r="G307" s="30"/>
      <c r="H307" s="30"/>
      <c r="I307" s="30"/>
      <c r="J307" s="30"/>
      <c r="K307" s="30"/>
      <c r="L307" s="30"/>
      <c r="M307" s="30"/>
      <c r="N307" s="30"/>
      <c r="O307" s="30"/>
      <c r="P307" s="30"/>
      <c r="Q307" s="30"/>
      <c r="R307" s="30"/>
      <c r="S307" s="30"/>
      <c r="AJ307" s="30"/>
      <c r="AK307" s="30"/>
      <c r="AL307" s="30"/>
      <c r="AM307" s="30"/>
      <c r="AN307" s="30"/>
      <c r="AO307" s="30"/>
    </row>
    <row r="308" spans="1:41" x14ac:dyDescent="0.35">
      <c r="A308" s="30"/>
      <c r="B308" s="30"/>
      <c r="C308" s="30"/>
      <c r="D308" s="30"/>
      <c r="E308" s="30"/>
      <c r="F308" s="30"/>
      <c r="G308" s="30"/>
      <c r="H308" s="30"/>
      <c r="I308" s="30"/>
      <c r="J308" s="30"/>
      <c r="K308" s="30"/>
      <c r="L308" s="30"/>
      <c r="M308" s="30"/>
      <c r="N308" s="30"/>
      <c r="O308" s="30"/>
      <c r="P308" s="30"/>
      <c r="Q308" s="30"/>
      <c r="R308" s="30"/>
      <c r="S308" s="30"/>
      <c r="AJ308" s="30"/>
      <c r="AK308" s="30"/>
      <c r="AL308" s="30"/>
      <c r="AM308" s="30"/>
      <c r="AN308" s="30"/>
      <c r="AO308" s="30"/>
    </row>
    <row r="309" spans="1:41" x14ac:dyDescent="0.35">
      <c r="A309" s="30"/>
      <c r="B309" s="30"/>
      <c r="C309" s="30"/>
      <c r="D309" s="30"/>
      <c r="E309" s="30"/>
      <c r="F309" s="30"/>
      <c r="G309" s="30"/>
      <c r="H309" s="30"/>
      <c r="I309" s="30"/>
      <c r="J309" s="30"/>
      <c r="K309" s="30"/>
      <c r="L309" s="30"/>
      <c r="M309" s="30"/>
      <c r="N309" s="30"/>
      <c r="O309" s="30"/>
      <c r="P309" s="30"/>
      <c r="Q309" s="30"/>
      <c r="R309" s="30"/>
      <c r="S309" s="30"/>
      <c r="AJ309" s="30"/>
      <c r="AK309" s="30"/>
      <c r="AL309" s="30"/>
      <c r="AM309" s="30"/>
      <c r="AN309" s="30"/>
      <c r="AO309" s="30"/>
    </row>
    <row r="310" spans="1:41" x14ac:dyDescent="0.35">
      <c r="A310" s="30"/>
      <c r="B310" s="30"/>
      <c r="C310" s="30"/>
      <c r="D310" s="30"/>
      <c r="E310" s="30"/>
      <c r="F310" s="30"/>
      <c r="G310" s="30"/>
      <c r="H310" s="30"/>
      <c r="I310" s="30"/>
      <c r="J310" s="30"/>
      <c r="K310" s="30"/>
      <c r="L310" s="30"/>
      <c r="M310" s="30"/>
      <c r="N310" s="30"/>
      <c r="O310" s="30"/>
      <c r="P310" s="30"/>
      <c r="Q310" s="30"/>
      <c r="R310" s="30"/>
      <c r="S310" s="30"/>
      <c r="AJ310" s="30"/>
      <c r="AK310" s="30"/>
      <c r="AL310" s="30"/>
      <c r="AM310" s="30"/>
      <c r="AN310" s="30"/>
      <c r="AO310" s="30"/>
    </row>
    <row r="311" spans="1:41" x14ac:dyDescent="0.35">
      <c r="A311" s="30"/>
      <c r="B311" s="30"/>
      <c r="C311" s="30"/>
      <c r="D311" s="30"/>
      <c r="E311" s="30"/>
      <c r="F311" s="30"/>
      <c r="G311" s="30"/>
      <c r="H311" s="30"/>
      <c r="I311" s="30"/>
      <c r="J311" s="30"/>
      <c r="K311" s="30"/>
      <c r="L311" s="30"/>
      <c r="M311" s="30"/>
      <c r="N311" s="30"/>
      <c r="O311" s="30"/>
      <c r="P311" s="30"/>
      <c r="Q311" s="30"/>
      <c r="R311" s="30"/>
      <c r="S311" s="30"/>
      <c r="AJ311" s="30"/>
      <c r="AK311" s="30"/>
      <c r="AL311" s="30"/>
      <c r="AM311" s="30"/>
      <c r="AN311" s="30"/>
      <c r="AO311" s="30"/>
    </row>
    <row r="312" spans="1:41" x14ac:dyDescent="0.35">
      <c r="A312" s="30"/>
      <c r="B312" s="30"/>
      <c r="C312" s="30"/>
      <c r="D312" s="30"/>
      <c r="E312" s="30"/>
      <c r="F312" s="30"/>
      <c r="G312" s="30"/>
      <c r="H312" s="30"/>
      <c r="I312" s="30"/>
      <c r="J312" s="30"/>
      <c r="K312" s="30"/>
      <c r="L312" s="30"/>
      <c r="M312" s="30"/>
      <c r="N312" s="30"/>
      <c r="O312" s="30"/>
      <c r="P312" s="30"/>
      <c r="Q312" s="30"/>
      <c r="R312" s="30"/>
      <c r="S312" s="30"/>
      <c r="AJ312" s="30"/>
      <c r="AK312" s="30"/>
      <c r="AL312" s="30"/>
      <c r="AM312" s="30"/>
      <c r="AN312" s="30"/>
      <c r="AO312" s="30"/>
    </row>
    <row r="313" spans="1:41" x14ac:dyDescent="0.35">
      <c r="A313" s="30"/>
      <c r="B313" s="30"/>
      <c r="C313" s="30"/>
      <c r="D313" s="30"/>
      <c r="E313" s="30"/>
      <c r="F313" s="30"/>
      <c r="G313" s="30"/>
      <c r="H313" s="30"/>
      <c r="I313" s="30"/>
      <c r="J313" s="30"/>
      <c r="K313" s="30"/>
      <c r="L313" s="30"/>
      <c r="M313" s="30"/>
      <c r="N313" s="30"/>
      <c r="O313" s="30"/>
      <c r="P313" s="30"/>
      <c r="Q313" s="30"/>
      <c r="R313" s="30"/>
      <c r="S313" s="30"/>
      <c r="AJ313" s="30"/>
      <c r="AK313" s="30"/>
      <c r="AL313" s="30"/>
      <c r="AM313" s="30"/>
      <c r="AN313" s="30"/>
      <c r="AO313" s="30"/>
    </row>
    <row r="314" spans="1:41" x14ac:dyDescent="0.35">
      <c r="A314" s="30"/>
      <c r="B314" s="30"/>
      <c r="C314" s="30"/>
      <c r="D314" s="30"/>
      <c r="E314" s="30"/>
      <c r="F314" s="30"/>
      <c r="G314" s="30"/>
      <c r="H314" s="30"/>
      <c r="I314" s="30"/>
      <c r="J314" s="30"/>
      <c r="K314" s="30"/>
      <c r="L314" s="30"/>
      <c r="M314" s="30"/>
      <c r="N314" s="30"/>
      <c r="O314" s="30"/>
      <c r="P314" s="30"/>
      <c r="Q314" s="30"/>
      <c r="R314" s="30"/>
      <c r="S314" s="30"/>
      <c r="AJ314" s="30"/>
      <c r="AK314" s="30"/>
      <c r="AL314" s="30"/>
      <c r="AM314" s="30"/>
      <c r="AN314" s="30"/>
      <c r="AO314" s="30"/>
    </row>
    <row r="315" spans="1:41" x14ac:dyDescent="0.35">
      <c r="A315" s="30"/>
      <c r="B315" s="30"/>
      <c r="C315" s="30"/>
      <c r="D315" s="30"/>
      <c r="E315" s="30"/>
      <c r="F315" s="30"/>
      <c r="G315" s="30"/>
      <c r="H315" s="30"/>
      <c r="I315" s="30"/>
      <c r="J315" s="30"/>
      <c r="K315" s="30"/>
      <c r="L315" s="30"/>
      <c r="M315" s="30"/>
      <c r="N315" s="30"/>
      <c r="O315" s="30"/>
      <c r="P315" s="30"/>
      <c r="Q315" s="30"/>
      <c r="R315" s="30"/>
      <c r="S315" s="30"/>
      <c r="AJ315" s="30"/>
      <c r="AK315" s="30"/>
      <c r="AL315" s="30"/>
      <c r="AM315" s="30"/>
      <c r="AN315" s="30"/>
      <c r="AO315" s="30"/>
    </row>
    <row r="316" spans="1:41" x14ac:dyDescent="0.35">
      <c r="A316" s="30"/>
      <c r="B316" s="30"/>
      <c r="C316" s="30"/>
      <c r="D316" s="30"/>
      <c r="E316" s="30"/>
      <c r="F316" s="30"/>
      <c r="G316" s="30"/>
      <c r="H316" s="30"/>
      <c r="I316" s="30"/>
      <c r="J316" s="30"/>
      <c r="K316" s="30"/>
      <c r="L316" s="30"/>
      <c r="M316" s="30"/>
      <c r="N316" s="30"/>
      <c r="O316" s="30"/>
      <c r="P316" s="30"/>
      <c r="Q316" s="30"/>
      <c r="R316" s="30"/>
      <c r="S316" s="30"/>
      <c r="AJ316" s="30"/>
      <c r="AK316" s="30"/>
      <c r="AL316" s="30"/>
      <c r="AM316" s="30"/>
      <c r="AN316" s="30"/>
      <c r="AO316" s="30"/>
    </row>
    <row r="317" spans="1:41" x14ac:dyDescent="0.35">
      <c r="A317" s="30"/>
      <c r="B317" s="30"/>
      <c r="C317" s="30"/>
      <c r="D317" s="30"/>
      <c r="E317" s="30"/>
      <c r="F317" s="30"/>
      <c r="G317" s="30"/>
      <c r="H317" s="30"/>
      <c r="I317" s="30"/>
      <c r="J317" s="30"/>
      <c r="K317" s="30"/>
      <c r="L317" s="30"/>
      <c r="M317" s="30"/>
      <c r="N317" s="30"/>
      <c r="O317" s="30"/>
      <c r="P317" s="30"/>
      <c r="Q317" s="30"/>
      <c r="R317" s="30"/>
      <c r="S317" s="30"/>
      <c r="AJ317" s="30"/>
      <c r="AK317" s="30"/>
      <c r="AL317" s="30"/>
      <c r="AM317" s="30"/>
      <c r="AN317" s="30"/>
      <c r="AO317" s="30"/>
    </row>
    <row r="318" spans="1:41" x14ac:dyDescent="0.35">
      <c r="A318" s="30"/>
      <c r="B318" s="30"/>
      <c r="C318" s="30"/>
      <c r="D318" s="30"/>
      <c r="E318" s="30"/>
      <c r="F318" s="30"/>
      <c r="G318" s="30"/>
      <c r="H318" s="30"/>
      <c r="I318" s="30"/>
      <c r="J318" s="30"/>
      <c r="K318" s="30"/>
      <c r="L318" s="30"/>
      <c r="M318" s="30"/>
      <c r="N318" s="30"/>
      <c r="O318" s="30"/>
      <c r="P318" s="30"/>
      <c r="Q318" s="30"/>
      <c r="R318" s="30"/>
      <c r="S318" s="30"/>
      <c r="AJ318" s="30"/>
      <c r="AK318" s="30"/>
      <c r="AL318" s="30"/>
      <c r="AM318" s="30"/>
      <c r="AN318" s="30"/>
      <c r="AO318" s="30"/>
    </row>
    <row r="319" spans="1:41" x14ac:dyDescent="0.35">
      <c r="A319" s="30"/>
      <c r="B319" s="30"/>
      <c r="C319" s="30"/>
      <c r="D319" s="30"/>
      <c r="E319" s="30"/>
      <c r="F319" s="30"/>
      <c r="G319" s="30"/>
      <c r="H319" s="30"/>
      <c r="I319" s="30"/>
      <c r="J319" s="30"/>
      <c r="K319" s="30"/>
      <c r="L319" s="30"/>
      <c r="M319" s="30"/>
      <c r="N319" s="30"/>
      <c r="O319" s="30"/>
      <c r="P319" s="30"/>
      <c r="Q319" s="30"/>
      <c r="R319" s="30"/>
      <c r="S319" s="30"/>
      <c r="AJ319" s="30"/>
      <c r="AK319" s="30"/>
      <c r="AL319" s="30"/>
      <c r="AM319" s="30"/>
      <c r="AN319" s="30"/>
      <c r="AO319" s="30"/>
    </row>
    <row r="320" spans="1:41" x14ac:dyDescent="0.35">
      <c r="A320" s="30"/>
      <c r="B320" s="30"/>
      <c r="C320" s="30"/>
      <c r="D320" s="30"/>
      <c r="E320" s="30"/>
      <c r="F320" s="30"/>
      <c r="G320" s="30"/>
      <c r="H320" s="30"/>
      <c r="I320" s="30"/>
      <c r="J320" s="30"/>
      <c r="K320" s="30"/>
      <c r="L320" s="30"/>
      <c r="M320" s="30"/>
      <c r="N320" s="30"/>
      <c r="O320" s="30"/>
      <c r="P320" s="30"/>
      <c r="Q320" s="30"/>
      <c r="R320" s="30"/>
      <c r="S320" s="30"/>
      <c r="AJ320" s="30"/>
      <c r="AK320" s="30"/>
      <c r="AL320" s="30"/>
      <c r="AM320" s="30"/>
      <c r="AN320" s="30"/>
      <c r="AO320" s="30"/>
    </row>
    <row r="321" spans="1:41" x14ac:dyDescent="0.35">
      <c r="A321" s="30"/>
      <c r="B321" s="30"/>
      <c r="C321" s="30"/>
      <c r="D321" s="30"/>
      <c r="E321" s="30"/>
      <c r="F321" s="30"/>
      <c r="G321" s="30"/>
      <c r="H321" s="30"/>
      <c r="I321" s="30"/>
      <c r="J321" s="30"/>
      <c r="K321" s="30"/>
      <c r="L321" s="30"/>
      <c r="M321" s="30"/>
      <c r="N321" s="30"/>
      <c r="O321" s="30"/>
      <c r="P321" s="30"/>
      <c r="Q321" s="30"/>
      <c r="R321" s="30"/>
      <c r="S321" s="30"/>
      <c r="AJ321" s="30"/>
      <c r="AK321" s="30"/>
      <c r="AL321" s="30"/>
      <c r="AM321" s="30"/>
      <c r="AN321" s="30"/>
      <c r="AO321" s="30"/>
    </row>
    <row r="322" spans="1:41" x14ac:dyDescent="0.35">
      <c r="A322" s="30"/>
      <c r="B322" s="30"/>
      <c r="C322" s="30"/>
      <c r="D322" s="30"/>
      <c r="E322" s="30"/>
      <c r="F322" s="30"/>
      <c r="G322" s="30"/>
      <c r="H322" s="30"/>
      <c r="I322" s="30"/>
      <c r="J322" s="30"/>
      <c r="K322" s="30"/>
      <c r="L322" s="30"/>
      <c r="M322" s="30"/>
      <c r="N322" s="30"/>
      <c r="O322" s="30"/>
      <c r="P322" s="30"/>
      <c r="Q322" s="30"/>
      <c r="R322" s="30"/>
      <c r="S322" s="30"/>
      <c r="AJ322" s="30"/>
      <c r="AK322" s="30"/>
      <c r="AL322" s="30"/>
      <c r="AM322" s="30"/>
      <c r="AN322" s="30"/>
      <c r="AO322" s="30"/>
    </row>
    <row r="323" spans="1:41" x14ac:dyDescent="0.35">
      <c r="A323" s="30"/>
      <c r="B323" s="30"/>
      <c r="C323" s="30"/>
      <c r="D323" s="30"/>
      <c r="E323" s="30"/>
      <c r="F323" s="30"/>
      <c r="G323" s="30"/>
      <c r="H323" s="30"/>
      <c r="I323" s="30"/>
      <c r="J323" s="30"/>
      <c r="K323" s="30"/>
      <c r="L323" s="30"/>
      <c r="M323" s="30"/>
      <c r="N323" s="30"/>
      <c r="O323" s="30"/>
      <c r="P323" s="30"/>
      <c r="Q323" s="30"/>
      <c r="R323" s="30"/>
      <c r="S323" s="30"/>
      <c r="AJ323" s="30"/>
      <c r="AK323" s="30"/>
      <c r="AL323" s="30"/>
      <c r="AM323" s="30"/>
      <c r="AN323" s="30"/>
      <c r="AO323" s="30"/>
    </row>
    <row r="324" spans="1:41" x14ac:dyDescent="0.35">
      <c r="A324" s="30"/>
      <c r="B324" s="30"/>
      <c r="C324" s="30"/>
      <c r="D324" s="30"/>
      <c r="E324" s="30"/>
      <c r="F324" s="30"/>
      <c r="G324" s="30"/>
      <c r="H324" s="30"/>
      <c r="I324" s="30"/>
      <c r="J324" s="30"/>
      <c r="K324" s="30"/>
      <c r="L324" s="30"/>
      <c r="M324" s="30"/>
      <c r="N324" s="30"/>
      <c r="O324" s="30"/>
      <c r="P324" s="30"/>
      <c r="Q324" s="30"/>
      <c r="R324" s="30"/>
      <c r="S324" s="30"/>
      <c r="AJ324" s="30"/>
      <c r="AK324" s="30"/>
      <c r="AL324" s="30"/>
      <c r="AM324" s="30"/>
      <c r="AN324" s="30"/>
      <c r="AO324" s="30"/>
    </row>
    <row r="325" spans="1:41" x14ac:dyDescent="0.35">
      <c r="A325" s="30"/>
      <c r="B325" s="30"/>
      <c r="C325" s="30"/>
      <c r="D325" s="30"/>
      <c r="E325" s="30"/>
      <c r="F325" s="30"/>
      <c r="G325" s="30"/>
      <c r="H325" s="30"/>
      <c r="I325" s="30"/>
      <c r="J325" s="30"/>
      <c r="K325" s="30"/>
      <c r="L325" s="30"/>
      <c r="M325" s="30"/>
      <c r="N325" s="30"/>
      <c r="O325" s="30"/>
      <c r="P325" s="30"/>
      <c r="Q325" s="30"/>
      <c r="R325" s="30"/>
      <c r="S325" s="30"/>
      <c r="AJ325" s="30"/>
      <c r="AK325" s="30"/>
      <c r="AL325" s="30"/>
      <c r="AM325" s="30"/>
      <c r="AN325" s="30"/>
      <c r="AO325" s="30"/>
    </row>
    <row r="326" spans="1:41" x14ac:dyDescent="0.35">
      <c r="A326" s="30"/>
      <c r="B326" s="30"/>
      <c r="C326" s="30"/>
      <c r="D326" s="30"/>
      <c r="E326" s="30"/>
      <c r="F326" s="30"/>
      <c r="G326" s="30"/>
      <c r="H326" s="30"/>
      <c r="I326" s="30"/>
      <c r="J326" s="30"/>
      <c r="K326" s="30"/>
      <c r="L326" s="30"/>
      <c r="M326" s="30"/>
      <c r="N326" s="30"/>
      <c r="O326" s="30"/>
      <c r="P326" s="30"/>
      <c r="Q326" s="30"/>
      <c r="R326" s="30"/>
      <c r="S326" s="30"/>
      <c r="AJ326" s="30"/>
      <c r="AK326" s="30"/>
      <c r="AL326" s="30"/>
      <c r="AM326" s="30"/>
      <c r="AN326" s="30"/>
      <c r="AO326" s="30"/>
    </row>
    <row r="327" spans="1:41" x14ac:dyDescent="0.35">
      <c r="A327" s="30"/>
      <c r="B327" s="30"/>
      <c r="C327" s="30"/>
      <c r="D327" s="30"/>
      <c r="E327" s="30"/>
      <c r="F327" s="30"/>
      <c r="G327" s="30"/>
      <c r="H327" s="30"/>
      <c r="I327" s="30"/>
      <c r="J327" s="30"/>
      <c r="K327" s="30"/>
      <c r="L327" s="30"/>
      <c r="M327" s="30"/>
      <c r="N327" s="30"/>
      <c r="O327" s="30"/>
      <c r="P327" s="30"/>
      <c r="Q327" s="30"/>
      <c r="R327" s="30"/>
      <c r="S327" s="30"/>
      <c r="AJ327" s="30"/>
      <c r="AK327" s="30"/>
      <c r="AL327" s="30"/>
      <c r="AM327" s="30"/>
      <c r="AN327" s="30"/>
      <c r="AO327" s="30"/>
    </row>
    <row r="328" spans="1:41" x14ac:dyDescent="0.35">
      <c r="A328" s="30"/>
      <c r="B328" s="30"/>
      <c r="C328" s="30"/>
      <c r="D328" s="30"/>
      <c r="E328" s="30"/>
      <c r="F328" s="30"/>
      <c r="G328" s="30"/>
      <c r="H328" s="30"/>
      <c r="I328" s="30"/>
      <c r="J328" s="30"/>
      <c r="K328" s="30"/>
      <c r="L328" s="30"/>
      <c r="M328" s="30"/>
      <c r="N328" s="30"/>
      <c r="O328" s="30"/>
      <c r="P328" s="30"/>
      <c r="Q328" s="30"/>
      <c r="R328" s="30"/>
      <c r="S328" s="30"/>
      <c r="AJ328" s="30"/>
      <c r="AK328" s="30"/>
      <c r="AL328" s="30"/>
      <c r="AM328" s="30"/>
      <c r="AN328" s="30"/>
      <c r="AO328" s="30"/>
    </row>
    <row r="329" spans="1:41" x14ac:dyDescent="0.35">
      <c r="A329" s="30"/>
      <c r="B329" s="30"/>
      <c r="C329" s="30"/>
      <c r="D329" s="30"/>
      <c r="E329" s="30"/>
      <c r="F329" s="30"/>
      <c r="G329" s="30"/>
      <c r="H329" s="30"/>
      <c r="I329" s="30"/>
      <c r="J329" s="30"/>
      <c r="K329" s="30"/>
      <c r="L329" s="30"/>
      <c r="M329" s="30"/>
      <c r="N329" s="30"/>
      <c r="O329" s="30"/>
      <c r="P329" s="30"/>
      <c r="Q329" s="30"/>
      <c r="R329" s="30"/>
      <c r="S329" s="30"/>
      <c r="AJ329" s="30"/>
      <c r="AK329" s="30"/>
      <c r="AL329" s="30"/>
      <c r="AM329" s="30"/>
      <c r="AN329" s="30"/>
      <c r="AO329" s="30"/>
    </row>
    <row r="330" spans="1:41" x14ac:dyDescent="0.35">
      <c r="A330" s="30"/>
      <c r="B330" s="30"/>
      <c r="C330" s="30"/>
      <c r="D330" s="30"/>
      <c r="E330" s="30"/>
      <c r="F330" s="30"/>
      <c r="G330" s="30"/>
      <c r="H330" s="30"/>
      <c r="I330" s="30"/>
      <c r="J330" s="30"/>
      <c r="K330" s="30"/>
      <c r="L330" s="30"/>
      <c r="M330" s="30"/>
      <c r="N330" s="30"/>
      <c r="O330" s="30"/>
      <c r="P330" s="30"/>
      <c r="Q330" s="30"/>
      <c r="R330" s="30"/>
      <c r="S330" s="30"/>
      <c r="AJ330" s="30"/>
      <c r="AK330" s="30"/>
      <c r="AL330" s="30"/>
      <c r="AM330" s="30"/>
      <c r="AN330" s="30"/>
      <c r="AO330" s="30"/>
    </row>
    <row r="331" spans="1:41" x14ac:dyDescent="0.35">
      <c r="A331" s="30"/>
      <c r="B331" s="30"/>
      <c r="C331" s="30"/>
      <c r="D331" s="30"/>
      <c r="E331" s="30"/>
      <c r="F331" s="30"/>
      <c r="G331" s="30"/>
      <c r="H331" s="30"/>
      <c r="I331" s="30"/>
      <c r="J331" s="30"/>
      <c r="K331" s="30"/>
      <c r="L331" s="30"/>
      <c r="M331" s="30"/>
      <c r="N331" s="30"/>
      <c r="O331" s="30"/>
      <c r="P331" s="30"/>
      <c r="Q331" s="30"/>
      <c r="R331" s="30"/>
      <c r="S331" s="30"/>
      <c r="AJ331" s="30"/>
      <c r="AK331" s="30"/>
      <c r="AL331" s="30"/>
      <c r="AM331" s="30"/>
      <c r="AN331" s="30"/>
      <c r="AO331" s="30"/>
    </row>
    <row r="332" spans="1:41" x14ac:dyDescent="0.35">
      <c r="A332" s="30"/>
      <c r="B332" s="30"/>
      <c r="C332" s="30"/>
      <c r="D332" s="30"/>
      <c r="E332" s="30"/>
      <c r="F332" s="30"/>
      <c r="G332" s="30"/>
      <c r="H332" s="30"/>
      <c r="I332" s="30"/>
      <c r="J332" s="30"/>
      <c r="K332" s="30"/>
      <c r="L332" s="30"/>
      <c r="M332" s="30"/>
      <c r="N332" s="30"/>
      <c r="O332" s="30"/>
      <c r="P332" s="30"/>
      <c r="Q332" s="30"/>
      <c r="R332" s="30"/>
      <c r="S332" s="30"/>
      <c r="AJ332" s="30"/>
      <c r="AK332" s="30"/>
      <c r="AL332" s="30"/>
      <c r="AM332" s="30"/>
      <c r="AN332" s="30"/>
      <c r="AO332" s="30"/>
    </row>
    <row r="333" spans="1:41" x14ac:dyDescent="0.35">
      <c r="A333" s="30"/>
      <c r="B333" s="30"/>
      <c r="C333" s="30"/>
      <c r="D333" s="30"/>
      <c r="E333" s="30"/>
      <c r="F333" s="30"/>
      <c r="G333" s="30"/>
      <c r="H333" s="30"/>
      <c r="I333" s="30"/>
      <c r="J333" s="30"/>
      <c r="K333" s="30"/>
      <c r="L333" s="30"/>
      <c r="M333" s="30"/>
      <c r="N333" s="30"/>
      <c r="O333" s="30"/>
      <c r="P333" s="30"/>
      <c r="Q333" s="30"/>
      <c r="R333" s="30"/>
      <c r="S333" s="30"/>
      <c r="AJ333" s="30"/>
      <c r="AK333" s="30"/>
      <c r="AL333" s="30"/>
      <c r="AM333" s="30"/>
      <c r="AN333" s="30"/>
      <c r="AO333" s="30"/>
    </row>
    <row r="334" spans="1:41" x14ac:dyDescent="0.35">
      <c r="A334" s="30"/>
      <c r="B334" s="30"/>
      <c r="C334" s="30"/>
      <c r="D334" s="30"/>
      <c r="E334" s="30"/>
      <c r="F334" s="30"/>
      <c r="G334" s="30"/>
      <c r="H334" s="30"/>
      <c r="I334" s="30"/>
      <c r="J334" s="30"/>
      <c r="K334" s="30"/>
      <c r="L334" s="30"/>
      <c r="M334" s="30"/>
      <c r="N334" s="30"/>
      <c r="O334" s="30"/>
      <c r="P334" s="30"/>
      <c r="Q334" s="30"/>
      <c r="R334" s="30"/>
      <c r="S334" s="30"/>
      <c r="AJ334" s="30"/>
      <c r="AK334" s="30"/>
      <c r="AL334" s="30"/>
      <c r="AM334" s="30"/>
      <c r="AN334" s="30"/>
      <c r="AO334" s="30"/>
    </row>
    <row r="335" spans="1:41" x14ac:dyDescent="0.35">
      <c r="A335" s="30"/>
      <c r="B335" s="30"/>
      <c r="C335" s="30"/>
      <c r="D335" s="30"/>
      <c r="E335" s="30"/>
      <c r="F335" s="30"/>
      <c r="G335" s="30"/>
      <c r="H335" s="30"/>
      <c r="I335" s="30"/>
      <c r="J335" s="30"/>
      <c r="K335" s="30"/>
      <c r="L335" s="30"/>
      <c r="M335" s="30"/>
      <c r="N335" s="30"/>
      <c r="O335" s="30"/>
      <c r="P335" s="30"/>
      <c r="Q335" s="30"/>
      <c r="R335" s="30"/>
      <c r="S335" s="30"/>
      <c r="AJ335" s="30"/>
      <c r="AK335" s="30"/>
      <c r="AL335" s="30"/>
      <c r="AM335" s="30"/>
      <c r="AN335" s="30"/>
      <c r="AO335" s="30"/>
    </row>
    <row r="336" spans="1:41" x14ac:dyDescent="0.35">
      <c r="A336" s="30"/>
      <c r="B336" s="30"/>
      <c r="C336" s="30"/>
      <c r="D336" s="30"/>
      <c r="E336" s="30"/>
      <c r="F336" s="30"/>
      <c r="G336" s="30"/>
      <c r="H336" s="30"/>
      <c r="I336" s="30"/>
      <c r="J336" s="30"/>
      <c r="K336" s="30"/>
      <c r="L336" s="30"/>
      <c r="M336" s="30"/>
      <c r="N336" s="30"/>
      <c r="O336" s="30"/>
      <c r="P336" s="30"/>
      <c r="Q336" s="30"/>
      <c r="R336" s="30"/>
      <c r="S336" s="30"/>
      <c r="AJ336" s="30"/>
      <c r="AK336" s="30"/>
      <c r="AL336" s="30"/>
      <c r="AM336" s="30"/>
      <c r="AN336" s="30"/>
      <c r="AO336" s="30"/>
    </row>
    <row r="337" spans="1:41" x14ac:dyDescent="0.35">
      <c r="A337" s="30"/>
      <c r="B337" s="30"/>
      <c r="C337" s="30"/>
      <c r="D337" s="30"/>
      <c r="E337" s="30"/>
      <c r="F337" s="30"/>
      <c r="G337" s="30"/>
      <c r="H337" s="30"/>
      <c r="I337" s="30"/>
      <c r="J337" s="30"/>
      <c r="K337" s="30"/>
      <c r="L337" s="30"/>
      <c r="M337" s="30"/>
      <c r="N337" s="30"/>
      <c r="O337" s="30"/>
      <c r="P337" s="30"/>
      <c r="Q337" s="30"/>
      <c r="R337" s="30"/>
      <c r="S337" s="30"/>
      <c r="AJ337" s="30"/>
      <c r="AK337" s="30"/>
      <c r="AL337" s="30"/>
      <c r="AM337" s="30"/>
      <c r="AN337" s="30"/>
      <c r="AO337" s="30"/>
    </row>
    <row r="338" spans="1:41" x14ac:dyDescent="0.35">
      <c r="A338" s="30"/>
      <c r="B338" s="30"/>
      <c r="C338" s="30"/>
      <c r="D338" s="30"/>
      <c r="E338" s="30"/>
      <c r="F338" s="30"/>
      <c r="G338" s="30"/>
      <c r="H338" s="30"/>
      <c r="I338" s="30"/>
      <c r="J338" s="30"/>
      <c r="K338" s="30"/>
      <c r="L338" s="30"/>
      <c r="M338" s="30"/>
      <c r="N338" s="30"/>
      <c r="O338" s="30"/>
      <c r="P338" s="30"/>
      <c r="Q338" s="30"/>
      <c r="R338" s="30"/>
      <c r="S338" s="30"/>
      <c r="AJ338" s="30"/>
      <c r="AK338" s="30"/>
      <c r="AL338" s="30"/>
      <c r="AM338" s="30"/>
      <c r="AN338" s="30"/>
      <c r="AO338" s="30"/>
    </row>
    <row r="339" spans="1:41" x14ac:dyDescent="0.35">
      <c r="A339" s="30"/>
      <c r="B339" s="30"/>
      <c r="C339" s="30"/>
      <c r="D339" s="30"/>
      <c r="E339" s="30"/>
      <c r="F339" s="30"/>
      <c r="G339" s="30"/>
      <c r="H339" s="30"/>
      <c r="I339" s="30"/>
      <c r="J339" s="30"/>
      <c r="K339" s="30"/>
      <c r="L339" s="30"/>
      <c r="M339" s="30"/>
      <c r="N339" s="30"/>
      <c r="O339" s="30"/>
      <c r="P339" s="30"/>
      <c r="Q339" s="30"/>
      <c r="R339" s="30"/>
      <c r="S339" s="30"/>
      <c r="AJ339" s="30"/>
      <c r="AK339" s="30"/>
      <c r="AL339" s="30"/>
      <c r="AM339" s="30"/>
      <c r="AN339" s="30"/>
      <c r="AO339" s="30"/>
    </row>
    <row r="340" spans="1:41" x14ac:dyDescent="0.35">
      <c r="A340" s="30"/>
      <c r="B340" s="30"/>
      <c r="C340" s="30"/>
      <c r="D340" s="30"/>
      <c r="E340" s="30"/>
      <c r="F340" s="30"/>
      <c r="G340" s="30"/>
      <c r="H340" s="30"/>
      <c r="I340" s="30"/>
      <c r="J340" s="30"/>
      <c r="K340" s="30"/>
      <c r="L340" s="30"/>
      <c r="M340" s="30"/>
      <c r="N340" s="30"/>
      <c r="O340" s="30"/>
      <c r="P340" s="30"/>
      <c r="Q340" s="30"/>
      <c r="R340" s="30"/>
      <c r="S340" s="30"/>
      <c r="AJ340" s="30"/>
      <c r="AK340" s="30"/>
      <c r="AL340" s="30"/>
      <c r="AM340" s="30"/>
      <c r="AN340" s="30"/>
      <c r="AO340" s="30"/>
    </row>
    <row r="341" spans="1:41" x14ac:dyDescent="0.35">
      <c r="A341" s="30"/>
      <c r="B341" s="30"/>
      <c r="C341" s="30"/>
      <c r="D341" s="30"/>
      <c r="E341" s="30"/>
      <c r="F341" s="30"/>
      <c r="G341" s="30"/>
      <c r="H341" s="30"/>
      <c r="I341" s="30"/>
      <c r="J341" s="30"/>
      <c r="K341" s="30"/>
      <c r="L341" s="30"/>
      <c r="M341" s="30"/>
      <c r="N341" s="30"/>
      <c r="O341" s="30"/>
      <c r="P341" s="30"/>
      <c r="Q341" s="30"/>
      <c r="R341" s="30"/>
      <c r="S341" s="30"/>
      <c r="AJ341" s="30"/>
      <c r="AK341" s="30"/>
      <c r="AL341" s="30"/>
      <c r="AM341" s="30"/>
      <c r="AN341" s="30"/>
      <c r="AO341" s="30"/>
    </row>
    <row r="342" spans="1:41" x14ac:dyDescent="0.35">
      <c r="A342" s="30"/>
      <c r="B342" s="30"/>
      <c r="C342" s="30"/>
      <c r="D342" s="30"/>
      <c r="E342" s="30"/>
      <c r="F342" s="30"/>
      <c r="G342" s="30"/>
      <c r="H342" s="30"/>
      <c r="I342" s="30"/>
      <c r="J342" s="30"/>
      <c r="K342" s="30"/>
      <c r="L342" s="30"/>
      <c r="M342" s="30"/>
      <c r="N342" s="30"/>
      <c r="O342" s="30"/>
      <c r="P342" s="30"/>
      <c r="Q342" s="30"/>
      <c r="R342" s="30"/>
      <c r="S342" s="30"/>
      <c r="AJ342" s="30"/>
      <c r="AK342" s="30"/>
      <c r="AL342" s="30"/>
      <c r="AM342" s="30"/>
      <c r="AN342" s="30"/>
      <c r="AO342" s="30"/>
    </row>
    <row r="343" spans="1:41" x14ac:dyDescent="0.35">
      <c r="A343" s="30"/>
      <c r="B343" s="30"/>
      <c r="C343" s="30"/>
      <c r="D343" s="30"/>
      <c r="E343" s="30"/>
      <c r="F343" s="30"/>
      <c r="G343" s="30"/>
      <c r="H343" s="30"/>
      <c r="I343" s="30"/>
      <c r="J343" s="30"/>
      <c r="K343" s="30"/>
      <c r="L343" s="30"/>
      <c r="M343" s="30"/>
      <c r="N343" s="30"/>
      <c r="O343" s="30"/>
      <c r="P343" s="30"/>
      <c r="Q343" s="30"/>
      <c r="R343" s="30"/>
      <c r="S343" s="30"/>
      <c r="AJ343" s="30"/>
      <c r="AK343" s="30"/>
      <c r="AL343" s="30"/>
      <c r="AM343" s="30"/>
      <c r="AN343" s="30"/>
      <c r="AO343" s="30"/>
    </row>
    <row r="344" spans="1:41" x14ac:dyDescent="0.35">
      <c r="A344" s="30"/>
      <c r="B344" s="30"/>
      <c r="C344" s="30"/>
      <c r="D344" s="30"/>
      <c r="E344" s="30"/>
      <c r="F344" s="30"/>
      <c r="G344" s="30"/>
      <c r="H344" s="30"/>
      <c r="I344" s="30"/>
      <c r="J344" s="30"/>
      <c r="K344" s="30"/>
      <c r="L344" s="30"/>
      <c r="M344" s="30"/>
      <c r="N344" s="30"/>
      <c r="O344" s="30"/>
      <c r="P344" s="30"/>
      <c r="Q344" s="30"/>
      <c r="R344" s="30"/>
      <c r="S344" s="30"/>
      <c r="AJ344" s="30"/>
      <c r="AK344" s="30"/>
      <c r="AL344" s="30"/>
      <c r="AM344" s="30"/>
      <c r="AN344" s="30"/>
      <c r="AO344" s="30"/>
    </row>
    <row r="345" spans="1:41" x14ac:dyDescent="0.35">
      <c r="A345" s="30"/>
      <c r="B345" s="30"/>
      <c r="C345" s="30"/>
      <c r="D345" s="30"/>
      <c r="E345" s="30"/>
      <c r="F345" s="30"/>
      <c r="G345" s="30"/>
      <c r="H345" s="30"/>
      <c r="I345" s="30"/>
      <c r="J345" s="30"/>
      <c r="K345" s="30"/>
      <c r="L345" s="30"/>
      <c r="M345" s="30"/>
      <c r="N345" s="30"/>
      <c r="O345" s="30"/>
      <c r="P345" s="30"/>
      <c r="Q345" s="30"/>
      <c r="R345" s="30"/>
      <c r="S345" s="30"/>
      <c r="AJ345" s="30"/>
      <c r="AK345" s="30"/>
      <c r="AL345" s="30"/>
      <c r="AM345" s="30"/>
      <c r="AN345" s="30"/>
      <c r="AO345" s="30"/>
    </row>
    <row r="346" spans="1:41" x14ac:dyDescent="0.35">
      <c r="A346" s="30"/>
      <c r="B346" s="30"/>
      <c r="C346" s="30"/>
      <c r="D346" s="30"/>
      <c r="E346" s="30"/>
      <c r="F346" s="30"/>
      <c r="G346" s="30"/>
      <c r="H346" s="30"/>
      <c r="I346" s="30"/>
      <c r="J346" s="30"/>
      <c r="K346" s="30"/>
      <c r="L346" s="30"/>
      <c r="M346" s="30"/>
      <c r="N346" s="30"/>
      <c r="O346" s="30"/>
      <c r="P346" s="30"/>
      <c r="Q346" s="30"/>
      <c r="R346" s="30"/>
      <c r="S346" s="30"/>
      <c r="AJ346" s="30"/>
      <c r="AK346" s="30"/>
      <c r="AL346" s="30"/>
      <c r="AM346" s="30"/>
      <c r="AN346" s="30"/>
      <c r="AO346" s="30"/>
    </row>
    <row r="347" spans="1:41" x14ac:dyDescent="0.35">
      <c r="A347" s="30"/>
      <c r="B347" s="30"/>
      <c r="C347" s="30"/>
      <c r="D347" s="30"/>
      <c r="E347" s="30"/>
      <c r="F347" s="30"/>
      <c r="G347" s="30"/>
      <c r="H347" s="30"/>
      <c r="I347" s="30"/>
      <c r="J347" s="30"/>
      <c r="K347" s="30"/>
      <c r="L347" s="30"/>
      <c r="M347" s="30"/>
      <c r="N347" s="30"/>
      <c r="O347" s="30"/>
      <c r="P347" s="30"/>
      <c r="Q347" s="30"/>
      <c r="R347" s="30"/>
      <c r="S347" s="30"/>
      <c r="AJ347" s="30"/>
      <c r="AK347" s="30"/>
      <c r="AL347" s="30"/>
      <c r="AM347" s="30"/>
      <c r="AN347" s="30"/>
      <c r="AO347" s="30"/>
    </row>
    <row r="348" spans="1:41" x14ac:dyDescent="0.35">
      <c r="A348" s="30"/>
      <c r="B348" s="30"/>
      <c r="C348" s="30"/>
      <c r="D348" s="30"/>
      <c r="E348" s="30"/>
      <c r="F348" s="30"/>
      <c r="G348" s="30"/>
      <c r="H348" s="30"/>
      <c r="I348" s="30"/>
      <c r="J348" s="30"/>
      <c r="K348" s="30"/>
      <c r="L348" s="30"/>
      <c r="M348" s="30"/>
      <c r="N348" s="30"/>
      <c r="O348" s="30"/>
      <c r="P348" s="30"/>
      <c r="Q348" s="30"/>
      <c r="R348" s="30"/>
      <c r="S348" s="30"/>
      <c r="AJ348" s="30"/>
      <c r="AK348" s="30"/>
      <c r="AL348" s="30"/>
      <c r="AM348" s="30"/>
      <c r="AN348" s="30"/>
      <c r="AO348" s="30"/>
    </row>
    <row r="349" spans="1:41" x14ac:dyDescent="0.35">
      <c r="A349" s="30"/>
      <c r="B349" s="30"/>
      <c r="C349" s="30"/>
      <c r="D349" s="30"/>
      <c r="E349" s="30"/>
      <c r="F349" s="30"/>
      <c r="G349" s="30"/>
      <c r="H349" s="30"/>
      <c r="I349" s="30"/>
      <c r="J349" s="30"/>
      <c r="K349" s="30"/>
      <c r="L349" s="30"/>
      <c r="M349" s="30"/>
      <c r="N349" s="30"/>
      <c r="O349" s="30"/>
      <c r="P349" s="30"/>
      <c r="Q349" s="30"/>
      <c r="R349" s="30"/>
      <c r="S349" s="30"/>
      <c r="AJ349" s="30"/>
      <c r="AK349" s="30"/>
      <c r="AL349" s="30"/>
      <c r="AM349" s="30"/>
      <c r="AN349" s="30"/>
      <c r="AO349" s="30"/>
    </row>
    <row r="350" spans="1:41" x14ac:dyDescent="0.35">
      <c r="A350" s="30"/>
      <c r="B350" s="30"/>
      <c r="C350" s="30"/>
      <c r="D350" s="30"/>
      <c r="E350" s="30"/>
      <c r="F350" s="30"/>
      <c r="G350" s="30"/>
      <c r="H350" s="30"/>
      <c r="I350" s="30"/>
      <c r="J350" s="30"/>
      <c r="K350" s="30"/>
      <c r="L350" s="30"/>
      <c r="M350" s="30"/>
      <c r="N350" s="30"/>
      <c r="O350" s="30"/>
      <c r="P350" s="30"/>
      <c r="Q350" s="30"/>
      <c r="R350" s="30"/>
      <c r="S350" s="30"/>
      <c r="AJ350" s="30"/>
      <c r="AK350" s="30"/>
      <c r="AL350" s="30"/>
      <c r="AM350" s="30"/>
      <c r="AN350" s="30"/>
      <c r="AO350" s="30"/>
    </row>
    <row r="351" spans="1:41" x14ac:dyDescent="0.35">
      <c r="A351" s="30"/>
      <c r="B351" s="30"/>
      <c r="C351" s="30"/>
      <c r="D351" s="30"/>
      <c r="E351" s="30"/>
      <c r="F351" s="30"/>
      <c r="G351" s="30"/>
      <c r="H351" s="30"/>
      <c r="I351" s="30"/>
      <c r="J351" s="30"/>
      <c r="K351" s="30"/>
      <c r="L351" s="30"/>
      <c r="M351" s="30"/>
      <c r="N351" s="30"/>
      <c r="O351" s="30"/>
      <c r="P351" s="30"/>
      <c r="Q351" s="30"/>
      <c r="R351" s="30"/>
      <c r="S351" s="30"/>
      <c r="AJ351" s="30"/>
      <c r="AK351" s="30"/>
      <c r="AL351" s="30"/>
      <c r="AM351" s="30"/>
      <c r="AN351" s="30"/>
      <c r="AO351" s="30"/>
    </row>
    <row r="352" spans="1:41" x14ac:dyDescent="0.35">
      <c r="A352" s="30"/>
      <c r="B352" s="30"/>
      <c r="C352" s="30"/>
      <c r="D352" s="30"/>
      <c r="E352" s="30"/>
      <c r="F352" s="30"/>
      <c r="G352" s="30"/>
      <c r="H352" s="30"/>
      <c r="I352" s="30"/>
      <c r="J352" s="30"/>
      <c r="K352" s="30"/>
      <c r="L352" s="30"/>
      <c r="M352" s="30"/>
      <c r="N352" s="30"/>
      <c r="O352" s="30"/>
      <c r="P352" s="30"/>
      <c r="Q352" s="30"/>
      <c r="R352" s="30"/>
      <c r="S352" s="30"/>
      <c r="AJ352" s="30"/>
      <c r="AK352" s="30"/>
      <c r="AL352" s="30"/>
      <c r="AM352" s="30"/>
      <c r="AN352" s="30"/>
      <c r="AO352" s="30"/>
    </row>
    <row r="353" spans="1:41" x14ac:dyDescent="0.35">
      <c r="A353" s="30"/>
      <c r="B353" s="30"/>
      <c r="C353" s="30"/>
      <c r="D353" s="30"/>
      <c r="E353" s="30"/>
      <c r="F353" s="30"/>
      <c r="G353" s="30"/>
      <c r="H353" s="30"/>
      <c r="I353" s="30"/>
      <c r="J353" s="30"/>
      <c r="K353" s="30"/>
      <c r="L353" s="30"/>
      <c r="M353" s="30"/>
      <c r="N353" s="30"/>
      <c r="O353" s="30"/>
      <c r="P353" s="30"/>
      <c r="Q353" s="30"/>
      <c r="R353" s="30"/>
      <c r="S353" s="30"/>
      <c r="AJ353" s="30"/>
      <c r="AK353" s="30"/>
      <c r="AL353" s="30"/>
      <c r="AM353" s="30"/>
      <c r="AN353" s="30"/>
      <c r="AO353" s="30"/>
    </row>
    <row r="354" spans="1:41" x14ac:dyDescent="0.35">
      <c r="A354" s="30"/>
      <c r="B354" s="30"/>
      <c r="C354" s="30"/>
      <c r="D354" s="30"/>
      <c r="E354" s="30"/>
      <c r="F354" s="30"/>
      <c r="G354" s="30"/>
      <c r="H354" s="30"/>
      <c r="I354" s="30"/>
      <c r="J354" s="30"/>
      <c r="K354" s="30"/>
      <c r="L354" s="30"/>
      <c r="M354" s="30"/>
      <c r="N354" s="30"/>
      <c r="O354" s="30"/>
      <c r="P354" s="30"/>
      <c r="Q354" s="30"/>
      <c r="R354" s="30"/>
      <c r="S354" s="30"/>
      <c r="AJ354" s="30"/>
      <c r="AK354" s="30"/>
      <c r="AL354" s="30"/>
      <c r="AM354" s="30"/>
      <c r="AN354" s="30"/>
      <c r="AO354" s="30"/>
    </row>
    <row r="355" spans="1:41" x14ac:dyDescent="0.35">
      <c r="A355" s="30"/>
      <c r="B355" s="30"/>
      <c r="C355" s="30"/>
      <c r="D355" s="30"/>
      <c r="E355" s="30"/>
      <c r="F355" s="30"/>
      <c r="G355" s="30"/>
      <c r="H355" s="30"/>
      <c r="I355" s="30"/>
      <c r="J355" s="30"/>
      <c r="K355" s="30"/>
      <c r="L355" s="30"/>
      <c r="M355" s="30"/>
      <c r="N355" s="30"/>
      <c r="O355" s="30"/>
      <c r="P355" s="30"/>
      <c r="Q355" s="30"/>
      <c r="R355" s="30"/>
      <c r="S355" s="30"/>
      <c r="AJ355" s="30"/>
      <c r="AK355" s="30"/>
      <c r="AL355" s="30"/>
      <c r="AM355" s="30"/>
      <c r="AN355" s="30"/>
      <c r="AO355" s="30"/>
    </row>
    <row r="356" spans="1:41" x14ac:dyDescent="0.35">
      <c r="A356" s="30"/>
      <c r="B356" s="30"/>
      <c r="C356" s="30"/>
      <c r="D356" s="30"/>
      <c r="E356" s="30"/>
      <c r="F356" s="30"/>
      <c r="G356" s="30"/>
      <c r="H356" s="30"/>
      <c r="I356" s="30"/>
      <c r="J356" s="30"/>
      <c r="K356" s="30"/>
      <c r="L356" s="30"/>
      <c r="M356" s="30"/>
      <c r="N356" s="30"/>
      <c r="O356" s="30"/>
      <c r="P356" s="30"/>
      <c r="Q356" s="30"/>
      <c r="R356" s="30"/>
      <c r="S356" s="30"/>
      <c r="AJ356" s="30"/>
      <c r="AK356" s="30"/>
      <c r="AL356" s="30"/>
      <c r="AM356" s="30"/>
      <c r="AN356" s="30"/>
      <c r="AO356" s="30"/>
    </row>
    <row r="357" spans="1:41" x14ac:dyDescent="0.35">
      <c r="A357" s="30"/>
      <c r="B357" s="30"/>
      <c r="C357" s="30"/>
      <c r="D357" s="30"/>
      <c r="E357" s="30"/>
      <c r="F357" s="30"/>
      <c r="G357" s="30"/>
      <c r="H357" s="30"/>
      <c r="I357" s="30"/>
      <c r="J357" s="30"/>
      <c r="K357" s="30"/>
      <c r="L357" s="30"/>
      <c r="M357" s="30"/>
      <c r="N357" s="30"/>
      <c r="O357" s="30"/>
      <c r="P357" s="30"/>
      <c r="Q357" s="30"/>
      <c r="R357" s="30"/>
      <c r="S357" s="30"/>
      <c r="AJ357" s="30"/>
      <c r="AK357" s="30"/>
      <c r="AL357" s="30"/>
      <c r="AM357" s="30"/>
      <c r="AN357" s="30"/>
      <c r="AO357" s="30"/>
    </row>
    <row r="358" spans="1:41" x14ac:dyDescent="0.35">
      <c r="A358" s="30"/>
      <c r="B358" s="30"/>
      <c r="C358" s="30"/>
      <c r="D358" s="30"/>
      <c r="E358" s="30"/>
      <c r="F358" s="30"/>
      <c r="G358" s="30"/>
      <c r="H358" s="30"/>
      <c r="I358" s="30"/>
      <c r="J358" s="30"/>
      <c r="K358" s="30"/>
      <c r="L358" s="30"/>
      <c r="M358" s="30"/>
      <c r="N358" s="30"/>
      <c r="O358" s="30"/>
      <c r="P358" s="30"/>
      <c r="Q358" s="30"/>
      <c r="R358" s="30"/>
      <c r="S358" s="30"/>
      <c r="AJ358" s="30"/>
      <c r="AK358" s="30"/>
      <c r="AL358" s="30"/>
      <c r="AM358" s="30"/>
      <c r="AN358" s="30"/>
      <c r="AO358" s="30"/>
    </row>
    <row r="359" spans="1:41" x14ac:dyDescent="0.35">
      <c r="A359" s="30"/>
      <c r="B359" s="30"/>
      <c r="C359" s="30"/>
      <c r="D359" s="30"/>
      <c r="E359" s="30"/>
      <c r="F359" s="30"/>
      <c r="G359" s="30"/>
      <c r="H359" s="30"/>
      <c r="I359" s="30"/>
      <c r="J359" s="30"/>
      <c r="K359" s="30"/>
      <c r="L359" s="30"/>
      <c r="M359" s="30"/>
      <c r="N359" s="30"/>
      <c r="O359" s="30"/>
      <c r="P359" s="30"/>
      <c r="Q359" s="30"/>
      <c r="R359" s="30"/>
      <c r="S359" s="30"/>
      <c r="AJ359" s="30"/>
      <c r="AK359" s="30"/>
      <c r="AL359" s="30"/>
      <c r="AM359" s="30"/>
      <c r="AN359" s="30"/>
      <c r="AO359" s="30"/>
    </row>
    <row r="360" spans="1:41" x14ac:dyDescent="0.35">
      <c r="A360" s="30"/>
      <c r="B360" s="30"/>
      <c r="C360" s="30"/>
      <c r="D360" s="30"/>
      <c r="E360" s="30"/>
      <c r="F360" s="30"/>
      <c r="G360" s="30"/>
      <c r="H360" s="30"/>
      <c r="I360" s="30"/>
      <c r="J360" s="30"/>
      <c r="K360" s="30"/>
      <c r="L360" s="30"/>
      <c r="M360" s="30"/>
      <c r="N360" s="30"/>
      <c r="O360" s="30"/>
      <c r="P360" s="30"/>
      <c r="Q360" s="30"/>
      <c r="R360" s="30"/>
      <c r="S360" s="30"/>
      <c r="AJ360" s="30"/>
      <c r="AK360" s="30"/>
      <c r="AL360" s="30"/>
      <c r="AM360" s="30"/>
      <c r="AN360" s="30"/>
      <c r="AO360" s="30"/>
    </row>
    <row r="361" spans="1:41" x14ac:dyDescent="0.35">
      <c r="A361" s="30"/>
      <c r="B361" s="30"/>
      <c r="C361" s="30"/>
      <c r="D361" s="30"/>
      <c r="E361" s="30"/>
      <c r="F361" s="30"/>
      <c r="G361" s="30"/>
      <c r="H361" s="30"/>
      <c r="I361" s="30"/>
      <c r="J361" s="30"/>
      <c r="K361" s="30"/>
      <c r="L361" s="30"/>
      <c r="M361" s="30"/>
      <c r="N361" s="30"/>
      <c r="O361" s="30"/>
      <c r="P361" s="30"/>
      <c r="Q361" s="30"/>
      <c r="R361" s="30"/>
      <c r="S361" s="30"/>
      <c r="AJ361" s="30"/>
      <c r="AK361" s="30"/>
      <c r="AL361" s="30"/>
      <c r="AM361" s="30"/>
      <c r="AN361" s="30"/>
      <c r="AO361" s="30"/>
    </row>
    <row r="362" spans="1:41" x14ac:dyDescent="0.35">
      <c r="A362" s="30"/>
      <c r="B362" s="30"/>
      <c r="C362" s="30"/>
      <c r="D362" s="30"/>
      <c r="E362" s="30"/>
      <c r="F362" s="30"/>
      <c r="G362" s="30"/>
      <c r="H362" s="30"/>
      <c r="I362" s="30"/>
      <c r="J362" s="30"/>
      <c r="K362" s="30"/>
      <c r="L362" s="30"/>
      <c r="M362" s="30"/>
      <c r="N362" s="30"/>
      <c r="O362" s="30"/>
      <c r="P362" s="30"/>
      <c r="Q362" s="30"/>
      <c r="R362" s="30"/>
      <c r="S362" s="30"/>
      <c r="AJ362" s="30"/>
      <c r="AK362" s="30"/>
      <c r="AL362" s="30"/>
      <c r="AM362" s="30"/>
      <c r="AN362" s="30"/>
      <c r="AO362" s="30"/>
    </row>
    <row r="363" spans="1:41" x14ac:dyDescent="0.35">
      <c r="A363" s="30"/>
      <c r="B363" s="30"/>
      <c r="C363" s="30"/>
      <c r="D363" s="30"/>
      <c r="E363" s="30"/>
      <c r="F363" s="30"/>
      <c r="G363" s="30"/>
      <c r="H363" s="30"/>
      <c r="I363" s="30"/>
      <c r="J363" s="30"/>
      <c r="K363" s="30"/>
      <c r="L363" s="30"/>
      <c r="M363" s="30"/>
      <c r="N363" s="30"/>
      <c r="O363" s="30"/>
      <c r="P363" s="30"/>
      <c r="Q363" s="30"/>
      <c r="R363" s="30"/>
      <c r="S363" s="30"/>
      <c r="AJ363" s="30"/>
      <c r="AK363" s="30"/>
      <c r="AL363" s="30"/>
      <c r="AM363" s="30"/>
      <c r="AN363" s="30"/>
      <c r="AO363" s="30"/>
    </row>
    <row r="364" spans="1:41" x14ac:dyDescent="0.35">
      <c r="A364" s="30"/>
      <c r="B364" s="30"/>
      <c r="C364" s="30"/>
      <c r="D364" s="30"/>
      <c r="E364" s="30"/>
      <c r="F364" s="30"/>
      <c r="G364" s="30"/>
      <c r="H364" s="30"/>
      <c r="I364" s="30"/>
      <c r="J364" s="30"/>
      <c r="K364" s="30"/>
      <c r="L364" s="30"/>
      <c r="M364" s="30"/>
      <c r="N364" s="30"/>
      <c r="O364" s="30"/>
      <c r="P364" s="30"/>
      <c r="Q364" s="30"/>
      <c r="R364" s="30"/>
      <c r="S364" s="30"/>
      <c r="AJ364" s="30"/>
      <c r="AK364" s="30"/>
      <c r="AL364" s="30"/>
      <c r="AM364" s="30"/>
      <c r="AN364" s="30"/>
      <c r="AO364" s="30"/>
    </row>
    <row r="365" spans="1:41" x14ac:dyDescent="0.35">
      <c r="A365" s="30"/>
      <c r="B365" s="30"/>
      <c r="C365" s="30"/>
      <c r="D365" s="30"/>
      <c r="E365" s="30"/>
      <c r="F365" s="30"/>
      <c r="G365" s="30"/>
      <c r="H365" s="30"/>
      <c r="I365" s="30"/>
      <c r="J365" s="30"/>
      <c r="K365" s="30"/>
      <c r="L365" s="30"/>
      <c r="M365" s="30"/>
      <c r="N365" s="30"/>
      <c r="O365" s="30"/>
      <c r="P365" s="30"/>
      <c r="Q365" s="30"/>
      <c r="R365" s="30"/>
      <c r="S365" s="30"/>
      <c r="AJ365" s="30"/>
      <c r="AK365" s="30"/>
      <c r="AL365" s="30"/>
      <c r="AM365" s="30"/>
      <c r="AN365" s="30"/>
      <c r="AO365" s="30"/>
    </row>
    <row r="366" spans="1:41" x14ac:dyDescent="0.35">
      <c r="A366" s="30"/>
      <c r="B366" s="30"/>
      <c r="C366" s="30"/>
      <c r="D366" s="30"/>
      <c r="E366" s="30"/>
      <c r="F366" s="30"/>
      <c r="G366" s="30"/>
      <c r="H366" s="30"/>
      <c r="I366" s="30"/>
      <c r="J366" s="30"/>
      <c r="K366" s="30"/>
      <c r="L366" s="30"/>
      <c r="M366" s="30"/>
      <c r="N366" s="30"/>
      <c r="O366" s="30"/>
      <c r="P366" s="30"/>
      <c r="Q366" s="30"/>
      <c r="R366" s="30"/>
      <c r="S366" s="30"/>
      <c r="AJ366" s="30"/>
      <c r="AK366" s="30"/>
      <c r="AL366" s="30"/>
      <c r="AM366" s="30"/>
      <c r="AN366" s="30"/>
      <c r="AO366" s="30"/>
    </row>
    <row r="367" spans="1:41" x14ac:dyDescent="0.35">
      <c r="A367" s="30"/>
      <c r="B367" s="30"/>
      <c r="C367" s="30"/>
      <c r="D367" s="30"/>
      <c r="E367" s="30"/>
      <c r="F367" s="30"/>
      <c r="G367" s="30"/>
      <c r="H367" s="30"/>
      <c r="I367" s="30"/>
      <c r="J367" s="30"/>
      <c r="K367" s="30"/>
      <c r="L367" s="30"/>
      <c r="M367" s="30"/>
      <c r="N367" s="30"/>
      <c r="O367" s="30"/>
      <c r="P367" s="30"/>
      <c r="Q367" s="30"/>
      <c r="R367" s="30"/>
      <c r="S367" s="30"/>
      <c r="AJ367" s="30"/>
      <c r="AK367" s="30"/>
      <c r="AL367" s="30"/>
      <c r="AM367" s="30"/>
      <c r="AN367" s="30"/>
      <c r="AO367" s="30"/>
    </row>
    <row r="368" spans="1:41" x14ac:dyDescent="0.35">
      <c r="A368" s="30"/>
      <c r="B368" s="30"/>
      <c r="C368" s="30"/>
      <c r="D368" s="30"/>
      <c r="E368" s="30"/>
      <c r="F368" s="30"/>
      <c r="G368" s="30"/>
      <c r="H368" s="30"/>
      <c r="I368" s="30"/>
      <c r="J368" s="30"/>
      <c r="K368" s="30"/>
      <c r="L368" s="30"/>
      <c r="M368" s="30"/>
      <c r="N368" s="30"/>
      <c r="O368" s="30"/>
      <c r="P368" s="30"/>
      <c r="Q368" s="30"/>
      <c r="R368" s="30"/>
      <c r="S368" s="30"/>
      <c r="AJ368" s="30"/>
      <c r="AK368" s="30"/>
      <c r="AL368" s="30"/>
      <c r="AM368" s="30"/>
      <c r="AN368" s="30"/>
      <c r="AO368" s="30"/>
    </row>
    <row r="369" spans="1:41" x14ac:dyDescent="0.35">
      <c r="A369" s="30"/>
      <c r="B369" s="30"/>
      <c r="C369" s="30"/>
      <c r="D369" s="30"/>
      <c r="E369" s="30"/>
      <c r="F369" s="30"/>
      <c r="G369" s="30"/>
      <c r="H369" s="30"/>
      <c r="I369" s="30"/>
      <c r="J369" s="30"/>
      <c r="K369" s="30"/>
      <c r="L369" s="30"/>
      <c r="M369" s="30"/>
      <c r="N369" s="30"/>
      <c r="O369" s="30"/>
      <c r="P369" s="30"/>
      <c r="Q369" s="30"/>
      <c r="R369" s="30"/>
      <c r="S369" s="30"/>
      <c r="AJ369" s="30"/>
      <c r="AK369" s="30"/>
      <c r="AL369" s="30"/>
      <c r="AM369" s="30"/>
      <c r="AN369" s="30"/>
      <c r="AO369" s="30"/>
    </row>
    <row r="370" spans="1:41" x14ac:dyDescent="0.35">
      <c r="A370" s="30"/>
      <c r="B370" s="30"/>
      <c r="C370" s="30"/>
      <c r="D370" s="30"/>
      <c r="E370" s="30"/>
      <c r="F370" s="30"/>
      <c r="G370" s="30"/>
      <c r="H370" s="30"/>
      <c r="I370" s="30"/>
      <c r="J370" s="30"/>
      <c r="K370" s="30"/>
      <c r="L370" s="30"/>
      <c r="M370" s="30"/>
      <c r="N370" s="30"/>
      <c r="O370" s="30"/>
      <c r="P370" s="30"/>
      <c r="Q370" s="30"/>
      <c r="R370" s="30"/>
      <c r="S370" s="30"/>
      <c r="AJ370" s="30"/>
      <c r="AK370" s="30"/>
      <c r="AL370" s="30"/>
      <c r="AM370" s="30"/>
      <c r="AN370" s="30"/>
      <c r="AO370" s="30"/>
    </row>
    <row r="371" spans="1:41" x14ac:dyDescent="0.35">
      <c r="A371" s="30"/>
      <c r="B371" s="30"/>
      <c r="C371" s="30"/>
      <c r="D371" s="30"/>
      <c r="E371" s="30"/>
      <c r="F371" s="30"/>
      <c r="G371" s="30"/>
      <c r="H371" s="30"/>
      <c r="I371" s="30"/>
      <c r="J371" s="30"/>
      <c r="K371" s="30"/>
      <c r="L371" s="30"/>
      <c r="M371" s="30"/>
      <c r="N371" s="30"/>
      <c r="O371" s="30"/>
      <c r="P371" s="30"/>
      <c r="Q371" s="30"/>
      <c r="R371" s="30"/>
      <c r="S371" s="30"/>
      <c r="AJ371" s="30"/>
      <c r="AK371" s="30"/>
      <c r="AL371" s="30"/>
      <c r="AM371" s="30"/>
      <c r="AN371" s="30"/>
      <c r="AO371" s="30"/>
    </row>
    <row r="372" spans="1:41" x14ac:dyDescent="0.35">
      <c r="A372" s="30"/>
      <c r="B372" s="30"/>
      <c r="C372" s="30"/>
      <c r="D372" s="30"/>
      <c r="E372" s="30"/>
      <c r="F372" s="30"/>
      <c r="G372" s="30"/>
      <c r="H372" s="30"/>
      <c r="I372" s="30"/>
      <c r="J372" s="30"/>
      <c r="K372" s="30"/>
      <c r="L372" s="30"/>
      <c r="M372" s="30"/>
      <c r="N372" s="30"/>
      <c r="O372" s="30"/>
      <c r="P372" s="30"/>
      <c r="Q372" s="30"/>
      <c r="R372" s="30"/>
      <c r="S372" s="30"/>
      <c r="AJ372" s="30"/>
      <c r="AK372" s="30"/>
      <c r="AL372" s="30"/>
      <c r="AM372" s="30"/>
      <c r="AN372" s="30"/>
      <c r="AO372" s="30"/>
    </row>
    <row r="373" spans="1:41" x14ac:dyDescent="0.35">
      <c r="A373" s="30"/>
      <c r="B373" s="30"/>
      <c r="C373" s="30"/>
      <c r="D373" s="30"/>
      <c r="E373" s="30"/>
      <c r="F373" s="30"/>
      <c r="G373" s="30"/>
      <c r="H373" s="30"/>
      <c r="I373" s="30"/>
      <c r="J373" s="30"/>
      <c r="K373" s="30"/>
      <c r="L373" s="30"/>
      <c r="M373" s="30"/>
      <c r="N373" s="30"/>
      <c r="O373" s="30"/>
      <c r="P373" s="30"/>
      <c r="Q373" s="30"/>
      <c r="R373" s="30"/>
      <c r="S373" s="30"/>
      <c r="AJ373" s="30"/>
      <c r="AK373" s="30"/>
      <c r="AL373" s="30"/>
      <c r="AM373" s="30"/>
      <c r="AN373" s="30"/>
      <c r="AO373" s="30"/>
    </row>
    <row r="374" spans="1:41" x14ac:dyDescent="0.35">
      <c r="A374" s="30"/>
      <c r="B374" s="30"/>
      <c r="C374" s="30"/>
      <c r="D374" s="30"/>
      <c r="E374" s="30"/>
      <c r="F374" s="30"/>
      <c r="G374" s="30"/>
      <c r="H374" s="30"/>
      <c r="I374" s="30"/>
      <c r="J374" s="30"/>
      <c r="K374" s="30"/>
      <c r="L374" s="30"/>
      <c r="M374" s="30"/>
      <c r="N374" s="30"/>
      <c r="O374" s="30"/>
      <c r="P374" s="30"/>
      <c r="Q374" s="30"/>
      <c r="R374" s="30"/>
      <c r="S374" s="30"/>
      <c r="AJ374" s="30"/>
      <c r="AK374" s="30"/>
      <c r="AL374" s="30"/>
      <c r="AM374" s="30"/>
      <c r="AN374" s="30"/>
      <c r="AO374" s="30"/>
    </row>
    <row r="375" spans="1:41" x14ac:dyDescent="0.35">
      <c r="A375" s="30"/>
      <c r="B375" s="30"/>
      <c r="C375" s="30"/>
      <c r="D375" s="30"/>
      <c r="E375" s="30"/>
      <c r="F375" s="30"/>
      <c r="G375" s="30"/>
      <c r="H375" s="30"/>
      <c r="I375" s="30"/>
      <c r="J375" s="30"/>
      <c r="K375" s="30"/>
      <c r="L375" s="30"/>
      <c r="M375" s="30"/>
      <c r="N375" s="30"/>
      <c r="O375" s="30"/>
      <c r="P375" s="30"/>
      <c r="Q375" s="30"/>
      <c r="R375" s="30"/>
      <c r="S375" s="30"/>
      <c r="AJ375" s="30"/>
      <c r="AK375" s="30"/>
      <c r="AL375" s="30"/>
      <c r="AM375" s="30"/>
      <c r="AN375" s="30"/>
      <c r="AO375" s="30"/>
    </row>
    <row r="376" spans="1:41" x14ac:dyDescent="0.35">
      <c r="A376" s="30"/>
      <c r="B376" s="30"/>
      <c r="C376" s="30"/>
      <c r="D376" s="30"/>
      <c r="E376" s="30"/>
      <c r="F376" s="30"/>
      <c r="G376" s="30"/>
      <c r="H376" s="30"/>
      <c r="I376" s="30"/>
      <c r="J376" s="30"/>
      <c r="K376" s="30"/>
      <c r="L376" s="30"/>
      <c r="M376" s="30"/>
      <c r="N376" s="30"/>
      <c r="O376" s="30"/>
      <c r="P376" s="30"/>
      <c r="Q376" s="30"/>
      <c r="R376" s="30"/>
      <c r="S376" s="30"/>
      <c r="AJ376" s="30"/>
      <c r="AK376" s="30"/>
      <c r="AL376" s="30"/>
      <c r="AM376" s="30"/>
      <c r="AN376" s="30"/>
      <c r="AO376" s="30"/>
    </row>
    <row r="377" spans="1:41" x14ac:dyDescent="0.35">
      <c r="A377" s="30"/>
      <c r="B377" s="30"/>
      <c r="C377" s="30"/>
      <c r="D377" s="30"/>
      <c r="E377" s="30"/>
      <c r="F377" s="30"/>
      <c r="G377" s="30"/>
      <c r="H377" s="30"/>
      <c r="I377" s="30"/>
      <c r="J377" s="30"/>
      <c r="K377" s="30"/>
      <c r="L377" s="30"/>
      <c r="M377" s="30"/>
      <c r="N377" s="30"/>
      <c r="O377" s="30"/>
      <c r="P377" s="30"/>
      <c r="Q377" s="30"/>
      <c r="R377" s="30"/>
      <c r="S377" s="30"/>
      <c r="AJ377" s="30"/>
      <c r="AK377" s="30"/>
      <c r="AL377" s="30"/>
      <c r="AM377" s="30"/>
      <c r="AN377" s="30"/>
      <c r="AO377" s="30"/>
    </row>
    <row r="378" spans="1:41" x14ac:dyDescent="0.35">
      <c r="A378" s="30"/>
      <c r="B378" s="30"/>
      <c r="C378" s="30"/>
      <c r="D378" s="30"/>
      <c r="E378" s="30"/>
      <c r="F378" s="30"/>
      <c r="G378" s="30"/>
      <c r="H378" s="30"/>
      <c r="I378" s="30"/>
      <c r="J378" s="30"/>
      <c r="K378" s="30"/>
      <c r="L378" s="30"/>
      <c r="M378" s="30"/>
      <c r="N378" s="30"/>
      <c r="O378" s="30"/>
      <c r="P378" s="30"/>
      <c r="Q378" s="30"/>
      <c r="R378" s="30"/>
      <c r="S378" s="30"/>
      <c r="AJ378" s="30"/>
      <c r="AK378" s="30"/>
      <c r="AL378" s="30"/>
      <c r="AM378" s="30"/>
      <c r="AN378" s="30"/>
      <c r="AO378" s="30"/>
    </row>
    <row r="379" spans="1:41" x14ac:dyDescent="0.35">
      <c r="A379" s="30"/>
      <c r="B379" s="30"/>
      <c r="C379" s="30"/>
      <c r="D379" s="30"/>
      <c r="E379" s="30"/>
      <c r="F379" s="30"/>
      <c r="G379" s="30"/>
      <c r="H379" s="30"/>
      <c r="I379" s="30"/>
      <c r="J379" s="30"/>
      <c r="K379" s="30"/>
      <c r="L379" s="30"/>
      <c r="M379" s="30"/>
      <c r="N379" s="30"/>
      <c r="O379" s="30"/>
      <c r="P379" s="30"/>
      <c r="Q379" s="30"/>
      <c r="R379" s="30"/>
      <c r="S379" s="30"/>
      <c r="AJ379" s="30"/>
      <c r="AK379" s="30"/>
      <c r="AL379" s="30"/>
      <c r="AM379" s="30"/>
      <c r="AN379" s="30"/>
      <c r="AO379" s="30"/>
    </row>
    <row r="380" spans="1:41" x14ac:dyDescent="0.35">
      <c r="A380" s="30"/>
      <c r="B380" s="30"/>
      <c r="C380" s="30"/>
      <c r="D380" s="30"/>
      <c r="E380" s="30"/>
      <c r="F380" s="30"/>
      <c r="G380" s="30"/>
      <c r="H380" s="30"/>
      <c r="I380" s="30"/>
      <c r="J380" s="30"/>
      <c r="K380" s="30"/>
      <c r="L380" s="30"/>
      <c r="M380" s="30"/>
      <c r="N380" s="30"/>
      <c r="O380" s="30"/>
      <c r="P380" s="30"/>
      <c r="Q380" s="30"/>
      <c r="R380" s="30"/>
      <c r="S380" s="30"/>
      <c r="AJ380" s="30"/>
      <c r="AK380" s="30"/>
      <c r="AL380" s="30"/>
      <c r="AM380" s="30"/>
      <c r="AN380" s="30"/>
      <c r="AO380" s="30"/>
    </row>
    <row r="381" spans="1:41" x14ac:dyDescent="0.35">
      <c r="A381" s="30"/>
      <c r="B381" s="30"/>
      <c r="C381" s="30"/>
      <c r="D381" s="30"/>
      <c r="E381" s="30"/>
      <c r="F381" s="30"/>
      <c r="G381" s="30"/>
      <c r="H381" s="30"/>
      <c r="I381" s="30"/>
      <c r="J381" s="30"/>
      <c r="K381" s="30"/>
      <c r="L381" s="30"/>
      <c r="M381" s="30"/>
      <c r="N381" s="30"/>
      <c r="O381" s="30"/>
      <c r="P381" s="30"/>
      <c r="Q381" s="30"/>
      <c r="R381" s="30"/>
      <c r="S381" s="30"/>
      <c r="AJ381" s="30"/>
      <c r="AK381" s="30"/>
      <c r="AL381" s="30"/>
      <c r="AM381" s="30"/>
      <c r="AN381" s="30"/>
      <c r="AO381" s="30"/>
    </row>
    <row r="382" spans="1:41" x14ac:dyDescent="0.35">
      <c r="A382" s="30"/>
      <c r="B382" s="30"/>
      <c r="C382" s="30"/>
      <c r="D382" s="30"/>
      <c r="E382" s="30"/>
      <c r="F382" s="30"/>
      <c r="G382" s="30"/>
      <c r="H382" s="30"/>
      <c r="I382" s="30"/>
      <c r="J382" s="30"/>
      <c r="K382" s="30"/>
      <c r="L382" s="30"/>
      <c r="M382" s="30"/>
      <c r="N382" s="30"/>
      <c r="O382" s="30"/>
      <c r="P382" s="30"/>
      <c r="Q382" s="30"/>
      <c r="R382" s="30"/>
      <c r="S382" s="30"/>
      <c r="AJ382" s="30"/>
      <c r="AK382" s="30"/>
      <c r="AL382" s="30"/>
      <c r="AM382" s="30"/>
      <c r="AN382" s="30"/>
      <c r="AO382" s="30"/>
    </row>
    <row r="383" spans="1:41" x14ac:dyDescent="0.35">
      <c r="A383" s="30"/>
      <c r="B383" s="30"/>
      <c r="C383" s="30"/>
      <c r="D383" s="30"/>
      <c r="E383" s="30"/>
      <c r="F383" s="30"/>
      <c r="G383" s="30"/>
      <c r="H383" s="30"/>
      <c r="I383" s="30"/>
      <c r="J383" s="30"/>
      <c r="K383" s="30"/>
      <c r="L383" s="30"/>
      <c r="M383" s="30"/>
      <c r="N383" s="30"/>
      <c r="O383" s="30"/>
      <c r="P383" s="30"/>
      <c r="Q383" s="30"/>
      <c r="R383" s="30"/>
      <c r="S383" s="30"/>
      <c r="AJ383" s="30"/>
      <c r="AK383" s="30"/>
      <c r="AL383" s="30"/>
      <c r="AM383" s="30"/>
      <c r="AN383" s="30"/>
      <c r="AO383" s="30"/>
    </row>
    <row r="384" spans="1:41" x14ac:dyDescent="0.35">
      <c r="A384" s="30"/>
      <c r="B384" s="30"/>
      <c r="C384" s="30"/>
      <c r="D384" s="30"/>
      <c r="E384" s="30"/>
      <c r="F384" s="30"/>
      <c r="G384" s="30"/>
      <c r="H384" s="30"/>
      <c r="I384" s="30"/>
      <c r="J384" s="30"/>
      <c r="K384" s="30"/>
      <c r="L384" s="30"/>
      <c r="M384" s="30"/>
      <c r="N384" s="30"/>
      <c r="O384" s="30"/>
      <c r="P384" s="30"/>
      <c r="Q384" s="30"/>
      <c r="R384" s="30"/>
      <c r="S384" s="30"/>
      <c r="AJ384" s="30"/>
      <c r="AK384" s="30"/>
      <c r="AL384" s="30"/>
      <c r="AM384" s="30"/>
      <c r="AN384" s="30"/>
      <c r="AO384" s="30"/>
    </row>
    <row r="385" spans="1:41" x14ac:dyDescent="0.35">
      <c r="A385" s="30"/>
      <c r="B385" s="30"/>
      <c r="C385" s="30"/>
      <c r="D385" s="30"/>
      <c r="E385" s="30"/>
      <c r="F385" s="30"/>
      <c r="G385" s="30"/>
      <c r="H385" s="30"/>
      <c r="I385" s="30"/>
      <c r="J385" s="30"/>
      <c r="K385" s="30"/>
      <c r="L385" s="30"/>
      <c r="M385" s="30"/>
      <c r="N385" s="30"/>
      <c r="O385" s="30"/>
      <c r="P385" s="30"/>
      <c r="Q385" s="30"/>
      <c r="R385" s="30"/>
      <c r="S385" s="30"/>
      <c r="AJ385" s="30"/>
      <c r="AK385" s="30"/>
      <c r="AL385" s="30"/>
      <c r="AM385" s="30"/>
      <c r="AN385" s="30"/>
      <c r="AO385" s="30"/>
    </row>
    <row r="386" spans="1:41" x14ac:dyDescent="0.35">
      <c r="A386" s="30"/>
      <c r="B386" s="30"/>
      <c r="C386" s="30"/>
      <c r="D386" s="30"/>
      <c r="E386" s="30"/>
      <c r="F386" s="30"/>
      <c r="G386" s="30"/>
      <c r="H386" s="30"/>
      <c r="I386" s="30"/>
      <c r="J386" s="30"/>
      <c r="K386" s="30"/>
      <c r="L386" s="30"/>
      <c r="M386" s="30"/>
      <c r="N386" s="30"/>
      <c r="O386" s="30"/>
      <c r="P386" s="30"/>
      <c r="Q386" s="30"/>
      <c r="R386" s="30"/>
      <c r="S386" s="30"/>
      <c r="AJ386" s="30"/>
      <c r="AK386" s="30"/>
      <c r="AL386" s="30"/>
      <c r="AM386" s="30"/>
      <c r="AN386" s="30"/>
      <c r="AO386" s="30"/>
    </row>
    <row r="387" spans="1:41" x14ac:dyDescent="0.35">
      <c r="A387" s="30"/>
      <c r="B387" s="30"/>
      <c r="C387" s="30"/>
      <c r="D387" s="30"/>
      <c r="E387" s="30"/>
      <c r="F387" s="30"/>
      <c r="G387" s="30"/>
      <c r="H387" s="30"/>
      <c r="I387" s="30"/>
      <c r="J387" s="30"/>
      <c r="K387" s="30"/>
      <c r="L387" s="30"/>
      <c r="M387" s="30"/>
      <c r="N387" s="30"/>
      <c r="O387" s="30"/>
      <c r="P387" s="30"/>
      <c r="Q387" s="30"/>
      <c r="R387" s="30"/>
      <c r="S387" s="30"/>
      <c r="AJ387" s="30"/>
      <c r="AK387" s="30"/>
      <c r="AL387" s="30"/>
      <c r="AM387" s="30"/>
      <c r="AN387" s="30"/>
      <c r="AO387" s="30"/>
    </row>
    <row r="388" spans="1:41" x14ac:dyDescent="0.35">
      <c r="A388" s="30"/>
      <c r="B388" s="30"/>
      <c r="C388" s="30"/>
      <c r="D388" s="30"/>
      <c r="E388" s="30"/>
      <c r="F388" s="30"/>
      <c r="G388" s="30"/>
      <c r="H388" s="30"/>
      <c r="I388" s="30"/>
      <c r="J388" s="30"/>
      <c r="K388" s="30"/>
      <c r="L388" s="30"/>
      <c r="M388" s="30"/>
      <c r="N388" s="30"/>
      <c r="O388" s="30"/>
      <c r="P388" s="30"/>
      <c r="Q388" s="30"/>
      <c r="R388" s="30"/>
      <c r="S388" s="30"/>
      <c r="AJ388" s="30"/>
      <c r="AK388" s="30"/>
      <c r="AL388" s="30"/>
      <c r="AM388" s="30"/>
      <c r="AN388" s="30"/>
      <c r="AO388" s="30"/>
    </row>
    <row r="389" spans="1:41" x14ac:dyDescent="0.35">
      <c r="A389" s="30"/>
      <c r="B389" s="30"/>
      <c r="C389" s="30"/>
      <c r="D389" s="30"/>
      <c r="E389" s="30"/>
      <c r="F389" s="30"/>
      <c r="G389" s="30"/>
      <c r="H389" s="30"/>
      <c r="I389" s="30"/>
      <c r="J389" s="30"/>
      <c r="K389" s="30"/>
      <c r="L389" s="30"/>
      <c r="M389" s="30"/>
      <c r="N389" s="30"/>
      <c r="O389" s="30"/>
      <c r="P389" s="30"/>
      <c r="Q389" s="30"/>
      <c r="R389" s="30"/>
      <c r="S389" s="30"/>
      <c r="AJ389" s="30"/>
      <c r="AK389" s="30"/>
      <c r="AL389" s="30"/>
      <c r="AM389" s="30"/>
      <c r="AN389" s="30"/>
      <c r="AO389" s="30"/>
    </row>
    <row r="390" spans="1:41" x14ac:dyDescent="0.35">
      <c r="A390" s="30"/>
      <c r="B390" s="30"/>
      <c r="C390" s="30"/>
      <c r="D390" s="30"/>
      <c r="E390" s="30"/>
      <c r="F390" s="30"/>
      <c r="G390" s="30"/>
      <c r="H390" s="30"/>
      <c r="I390" s="30"/>
      <c r="J390" s="30"/>
      <c r="K390" s="30"/>
      <c r="L390" s="30"/>
      <c r="M390" s="30"/>
      <c r="N390" s="30"/>
      <c r="O390" s="30"/>
      <c r="P390" s="30"/>
      <c r="Q390" s="30"/>
      <c r="R390" s="30"/>
      <c r="S390" s="30"/>
      <c r="AJ390" s="30"/>
      <c r="AK390" s="30"/>
      <c r="AL390" s="30"/>
      <c r="AM390" s="30"/>
      <c r="AN390" s="30"/>
      <c r="AO390" s="30"/>
    </row>
    <row r="391" spans="1:41" x14ac:dyDescent="0.35">
      <c r="A391" s="30"/>
      <c r="B391" s="30"/>
      <c r="C391" s="30"/>
      <c r="D391" s="30"/>
      <c r="E391" s="30"/>
      <c r="F391" s="30"/>
      <c r="G391" s="30"/>
      <c r="H391" s="30"/>
      <c r="I391" s="30"/>
      <c r="J391" s="30"/>
      <c r="K391" s="30"/>
      <c r="L391" s="30"/>
      <c r="M391" s="30"/>
      <c r="N391" s="30"/>
      <c r="O391" s="30"/>
      <c r="P391" s="30"/>
      <c r="Q391" s="30"/>
      <c r="R391" s="30"/>
      <c r="S391" s="30"/>
      <c r="AJ391" s="30"/>
      <c r="AK391" s="30"/>
      <c r="AL391" s="30"/>
      <c r="AM391" s="30"/>
      <c r="AN391" s="30"/>
      <c r="AO391" s="30"/>
    </row>
    <row r="392" spans="1:41" x14ac:dyDescent="0.35">
      <c r="A392" s="30"/>
      <c r="B392" s="30"/>
      <c r="C392" s="30"/>
      <c r="D392" s="30"/>
      <c r="E392" s="30"/>
      <c r="F392" s="30"/>
      <c r="G392" s="30"/>
      <c r="H392" s="30"/>
      <c r="I392" s="30"/>
      <c r="J392" s="30"/>
      <c r="K392" s="30"/>
      <c r="L392" s="30"/>
      <c r="M392" s="30"/>
      <c r="N392" s="30"/>
      <c r="O392" s="30"/>
      <c r="P392" s="30"/>
      <c r="Q392" s="30"/>
      <c r="R392" s="30"/>
      <c r="S392" s="30"/>
      <c r="AJ392" s="30"/>
      <c r="AK392" s="30"/>
      <c r="AL392" s="30"/>
      <c r="AM392" s="30"/>
      <c r="AN392" s="30"/>
      <c r="AO392" s="30"/>
    </row>
    <row r="393" spans="1:41" x14ac:dyDescent="0.35">
      <c r="A393" s="30"/>
      <c r="B393" s="30"/>
      <c r="C393" s="30"/>
      <c r="D393" s="30"/>
      <c r="E393" s="30"/>
      <c r="F393" s="30"/>
      <c r="G393" s="30"/>
      <c r="H393" s="30"/>
      <c r="I393" s="30"/>
      <c r="J393" s="30"/>
      <c r="K393" s="30"/>
      <c r="L393" s="30"/>
      <c r="M393" s="30"/>
      <c r="N393" s="30"/>
      <c r="O393" s="30"/>
      <c r="P393" s="30"/>
      <c r="Q393" s="30"/>
      <c r="R393" s="30"/>
      <c r="S393" s="30"/>
      <c r="AJ393" s="30"/>
      <c r="AK393" s="30"/>
      <c r="AL393" s="30"/>
      <c r="AM393" s="30"/>
      <c r="AN393" s="30"/>
      <c r="AO393" s="30"/>
    </row>
    <row r="394" spans="1:41" x14ac:dyDescent="0.35">
      <c r="A394" s="30"/>
      <c r="B394" s="30"/>
      <c r="C394" s="30"/>
      <c r="D394" s="30"/>
      <c r="E394" s="30"/>
      <c r="F394" s="30"/>
      <c r="G394" s="30"/>
      <c r="H394" s="30"/>
      <c r="I394" s="30"/>
      <c r="J394" s="30"/>
      <c r="K394" s="30"/>
      <c r="L394" s="30"/>
      <c r="M394" s="30"/>
      <c r="N394" s="30"/>
      <c r="O394" s="30"/>
      <c r="P394" s="30"/>
      <c r="Q394" s="30"/>
      <c r="R394" s="30"/>
      <c r="S394" s="30"/>
      <c r="AJ394" s="30"/>
      <c r="AK394" s="30"/>
      <c r="AL394" s="30"/>
      <c r="AM394" s="30"/>
      <c r="AN394" s="30"/>
      <c r="AO394" s="30"/>
    </row>
    <row r="395" spans="1:41" x14ac:dyDescent="0.35">
      <c r="A395" s="30"/>
      <c r="B395" s="30"/>
      <c r="C395" s="30"/>
      <c r="D395" s="30"/>
      <c r="E395" s="30"/>
      <c r="F395" s="30"/>
      <c r="G395" s="30"/>
      <c r="H395" s="30"/>
      <c r="I395" s="30"/>
      <c r="J395" s="30"/>
      <c r="K395" s="30"/>
      <c r="L395" s="30"/>
      <c r="M395" s="30"/>
      <c r="N395" s="30"/>
      <c r="O395" s="30"/>
      <c r="P395" s="30"/>
      <c r="Q395" s="30"/>
      <c r="R395" s="30"/>
      <c r="S395" s="30"/>
      <c r="AJ395" s="30"/>
      <c r="AK395" s="30"/>
      <c r="AL395" s="30"/>
      <c r="AM395" s="30"/>
      <c r="AN395" s="30"/>
      <c r="AO395" s="30"/>
    </row>
    <row r="396" spans="1:41" x14ac:dyDescent="0.35">
      <c r="A396" s="30"/>
      <c r="B396" s="30"/>
      <c r="C396" s="30"/>
      <c r="D396" s="30"/>
      <c r="E396" s="30"/>
      <c r="F396" s="30"/>
      <c r="G396" s="30"/>
      <c r="H396" s="30"/>
      <c r="I396" s="30"/>
      <c r="J396" s="30"/>
      <c r="K396" s="30"/>
      <c r="L396" s="30"/>
      <c r="M396" s="30"/>
      <c r="N396" s="30"/>
      <c r="O396" s="30"/>
      <c r="P396" s="30"/>
      <c r="Q396" s="30"/>
      <c r="R396" s="30"/>
      <c r="S396" s="30"/>
      <c r="AJ396" s="30"/>
      <c r="AK396" s="30"/>
      <c r="AL396" s="30"/>
      <c r="AM396" s="30"/>
      <c r="AN396" s="30"/>
      <c r="AO396" s="30"/>
    </row>
    <row r="397" spans="1:41" x14ac:dyDescent="0.35">
      <c r="A397" s="30"/>
      <c r="B397" s="30"/>
      <c r="C397" s="30"/>
      <c r="D397" s="30"/>
      <c r="E397" s="30"/>
      <c r="F397" s="30"/>
      <c r="G397" s="30"/>
      <c r="H397" s="30"/>
      <c r="I397" s="30"/>
      <c r="J397" s="30"/>
      <c r="K397" s="30"/>
      <c r="L397" s="30"/>
      <c r="M397" s="30"/>
      <c r="N397" s="30"/>
      <c r="O397" s="30"/>
      <c r="P397" s="30"/>
      <c r="Q397" s="30"/>
      <c r="R397" s="30"/>
      <c r="S397" s="30"/>
      <c r="AJ397" s="30"/>
      <c r="AK397" s="30"/>
      <c r="AL397" s="30"/>
      <c r="AM397" s="30"/>
      <c r="AN397" s="30"/>
      <c r="AO397" s="30"/>
    </row>
    <row r="398" spans="1:41" x14ac:dyDescent="0.35">
      <c r="A398" s="30"/>
      <c r="B398" s="30"/>
      <c r="C398" s="30"/>
      <c r="D398" s="30"/>
      <c r="E398" s="30"/>
      <c r="F398" s="30"/>
      <c r="G398" s="30"/>
      <c r="H398" s="30"/>
      <c r="I398" s="30"/>
      <c r="J398" s="30"/>
      <c r="K398" s="30"/>
      <c r="L398" s="30"/>
      <c r="M398" s="30"/>
      <c r="N398" s="30"/>
      <c r="O398" s="30"/>
      <c r="P398" s="30"/>
      <c r="Q398" s="30"/>
      <c r="R398" s="30"/>
      <c r="S398" s="30"/>
      <c r="AJ398" s="30"/>
      <c r="AK398" s="30"/>
      <c r="AL398" s="30"/>
      <c r="AM398" s="30"/>
      <c r="AN398" s="30"/>
      <c r="AO398" s="30"/>
    </row>
    <row r="399" spans="1:41" x14ac:dyDescent="0.35">
      <c r="A399" s="30"/>
      <c r="B399" s="30"/>
      <c r="C399" s="30"/>
      <c r="D399" s="30"/>
      <c r="E399" s="30"/>
      <c r="F399" s="30"/>
      <c r="G399" s="30"/>
      <c r="H399" s="30"/>
      <c r="I399" s="30"/>
      <c r="J399" s="30"/>
      <c r="K399" s="30"/>
      <c r="L399" s="30"/>
      <c r="M399" s="30"/>
      <c r="N399" s="30"/>
      <c r="O399" s="30"/>
      <c r="P399" s="30"/>
      <c r="Q399" s="30"/>
      <c r="R399" s="30"/>
      <c r="S399" s="30"/>
      <c r="AJ399" s="30"/>
      <c r="AK399" s="30"/>
      <c r="AL399" s="30"/>
      <c r="AM399" s="30"/>
      <c r="AN399" s="30"/>
      <c r="AO399" s="30"/>
    </row>
    <row r="400" spans="1:41" x14ac:dyDescent="0.35">
      <c r="A400" s="30"/>
      <c r="B400" s="30"/>
      <c r="C400" s="30"/>
      <c r="D400" s="30"/>
      <c r="E400" s="30"/>
      <c r="F400" s="30"/>
      <c r="G400" s="30"/>
      <c r="H400" s="30"/>
      <c r="I400" s="30"/>
      <c r="J400" s="30"/>
      <c r="K400" s="30"/>
      <c r="L400" s="30"/>
      <c r="M400" s="30"/>
      <c r="N400" s="30"/>
      <c r="O400" s="30"/>
      <c r="P400" s="30"/>
      <c r="Q400" s="30"/>
      <c r="R400" s="30"/>
      <c r="S400" s="30"/>
      <c r="AJ400" s="30"/>
      <c r="AK400" s="30"/>
      <c r="AL400" s="30"/>
      <c r="AM400" s="30"/>
      <c r="AN400" s="30"/>
      <c r="AO400" s="30"/>
    </row>
    <row r="401" spans="1:41" x14ac:dyDescent="0.35">
      <c r="A401" s="30"/>
      <c r="B401" s="30"/>
      <c r="C401" s="30"/>
      <c r="D401" s="30"/>
      <c r="E401" s="30"/>
      <c r="F401" s="30"/>
      <c r="G401" s="30"/>
      <c r="H401" s="30"/>
      <c r="I401" s="30"/>
      <c r="J401" s="30"/>
      <c r="K401" s="30"/>
      <c r="L401" s="30"/>
      <c r="M401" s="30"/>
      <c r="N401" s="30"/>
      <c r="O401" s="30"/>
      <c r="P401" s="30"/>
      <c r="Q401" s="30"/>
      <c r="R401" s="30"/>
      <c r="S401" s="30"/>
      <c r="AJ401" s="30"/>
      <c r="AK401" s="30"/>
      <c r="AL401" s="30"/>
      <c r="AM401" s="30"/>
      <c r="AN401" s="30"/>
      <c r="AO401" s="30"/>
    </row>
    <row r="402" spans="1:41" x14ac:dyDescent="0.35">
      <c r="A402" s="30"/>
      <c r="B402" s="30"/>
      <c r="C402" s="30"/>
      <c r="D402" s="30"/>
      <c r="E402" s="30"/>
      <c r="F402" s="30"/>
      <c r="G402" s="30"/>
      <c r="H402" s="30"/>
      <c r="I402" s="30"/>
      <c r="J402" s="30"/>
      <c r="K402" s="30"/>
      <c r="L402" s="30"/>
      <c r="M402" s="30"/>
      <c r="N402" s="30"/>
      <c r="O402" s="30"/>
      <c r="P402" s="30"/>
      <c r="Q402" s="30"/>
      <c r="R402" s="30"/>
      <c r="S402" s="30"/>
      <c r="AJ402" s="30"/>
      <c r="AK402" s="30"/>
      <c r="AL402" s="30"/>
      <c r="AM402" s="30"/>
      <c r="AN402" s="30"/>
      <c r="AO402" s="30"/>
    </row>
    <row r="403" spans="1:41" x14ac:dyDescent="0.35">
      <c r="A403" s="30"/>
      <c r="B403" s="30"/>
      <c r="C403" s="30"/>
      <c r="D403" s="30"/>
      <c r="E403" s="30"/>
      <c r="F403" s="30"/>
      <c r="G403" s="30"/>
      <c r="H403" s="30"/>
      <c r="I403" s="30"/>
      <c r="J403" s="30"/>
      <c r="K403" s="30"/>
      <c r="L403" s="30"/>
      <c r="M403" s="30"/>
      <c r="N403" s="30"/>
      <c r="O403" s="30"/>
      <c r="P403" s="30"/>
      <c r="Q403" s="30"/>
      <c r="R403" s="30"/>
      <c r="S403" s="30"/>
      <c r="AJ403" s="30"/>
      <c r="AK403" s="30"/>
      <c r="AL403" s="30"/>
      <c r="AM403" s="30"/>
      <c r="AN403" s="30"/>
      <c r="AO403" s="30"/>
    </row>
    <row r="404" spans="1:41" x14ac:dyDescent="0.35">
      <c r="A404" s="30"/>
      <c r="B404" s="30"/>
      <c r="C404" s="30"/>
      <c r="D404" s="30"/>
      <c r="E404" s="30"/>
      <c r="F404" s="30"/>
      <c r="G404" s="30"/>
      <c r="H404" s="30"/>
      <c r="I404" s="30"/>
      <c r="J404" s="30"/>
      <c r="K404" s="30"/>
      <c r="L404" s="30"/>
      <c r="M404" s="30"/>
      <c r="N404" s="30"/>
      <c r="O404" s="30"/>
      <c r="P404" s="30"/>
      <c r="Q404" s="30"/>
      <c r="R404" s="30"/>
      <c r="S404" s="30"/>
      <c r="AJ404" s="30"/>
      <c r="AK404" s="30"/>
      <c r="AL404" s="30"/>
      <c r="AM404" s="30"/>
      <c r="AN404" s="30"/>
      <c r="AO404" s="30"/>
    </row>
    <row r="405" spans="1:41" x14ac:dyDescent="0.35">
      <c r="A405" s="30"/>
      <c r="B405" s="30"/>
      <c r="C405" s="30"/>
      <c r="D405" s="30"/>
      <c r="E405" s="30"/>
      <c r="F405" s="30"/>
      <c r="G405" s="30"/>
      <c r="H405" s="30"/>
      <c r="I405" s="30"/>
      <c r="J405" s="30"/>
      <c r="K405" s="30"/>
      <c r="L405" s="30"/>
      <c r="M405" s="30"/>
      <c r="N405" s="30"/>
      <c r="O405" s="30"/>
      <c r="P405" s="30"/>
      <c r="Q405" s="30"/>
      <c r="R405" s="30"/>
      <c r="S405" s="30"/>
      <c r="AJ405" s="30"/>
      <c r="AK405" s="30"/>
      <c r="AL405" s="30"/>
      <c r="AM405" s="30"/>
      <c r="AN405" s="30"/>
      <c r="AO405" s="30"/>
    </row>
    <row r="406" spans="1:41" x14ac:dyDescent="0.35">
      <c r="A406" s="30"/>
      <c r="B406" s="30"/>
      <c r="C406" s="30"/>
      <c r="D406" s="30"/>
      <c r="E406" s="30"/>
      <c r="F406" s="30"/>
      <c r="G406" s="30"/>
      <c r="H406" s="30"/>
      <c r="I406" s="30"/>
      <c r="J406" s="30"/>
      <c r="K406" s="30"/>
      <c r="L406" s="30"/>
      <c r="M406" s="30"/>
      <c r="N406" s="30"/>
      <c r="O406" s="30"/>
      <c r="P406" s="30"/>
      <c r="Q406" s="30"/>
      <c r="R406" s="30"/>
      <c r="S406" s="30"/>
      <c r="AJ406" s="30"/>
      <c r="AK406" s="30"/>
      <c r="AL406" s="30"/>
      <c r="AM406" s="30"/>
      <c r="AN406" s="30"/>
      <c r="AO406" s="30"/>
    </row>
    <row r="407" spans="1:41" x14ac:dyDescent="0.35">
      <c r="A407" s="30"/>
      <c r="B407" s="30"/>
      <c r="C407" s="30"/>
      <c r="D407" s="30"/>
      <c r="E407" s="30"/>
      <c r="F407" s="30"/>
      <c r="G407" s="30"/>
      <c r="H407" s="30"/>
      <c r="I407" s="30"/>
      <c r="J407" s="30"/>
      <c r="K407" s="30"/>
      <c r="L407" s="30"/>
      <c r="M407" s="30"/>
      <c r="N407" s="30"/>
      <c r="O407" s="30"/>
      <c r="P407" s="30"/>
      <c r="Q407" s="30"/>
      <c r="R407" s="30"/>
      <c r="S407" s="30"/>
      <c r="AJ407" s="30"/>
      <c r="AK407" s="30"/>
      <c r="AL407" s="30"/>
      <c r="AM407" s="30"/>
      <c r="AN407" s="30"/>
      <c r="AO407" s="30"/>
    </row>
    <row r="408" spans="1:41" x14ac:dyDescent="0.35">
      <c r="A408" s="30"/>
      <c r="B408" s="30"/>
      <c r="C408" s="30"/>
      <c r="D408" s="30"/>
      <c r="E408" s="30"/>
      <c r="F408" s="30"/>
      <c r="G408" s="30"/>
      <c r="H408" s="30"/>
      <c r="I408" s="30"/>
      <c r="J408" s="30"/>
      <c r="K408" s="30"/>
      <c r="L408" s="30"/>
      <c r="M408" s="30"/>
      <c r="N408" s="30"/>
      <c r="O408" s="30"/>
      <c r="P408" s="30"/>
      <c r="Q408" s="30"/>
      <c r="R408" s="30"/>
      <c r="S408" s="30"/>
      <c r="AJ408" s="30"/>
      <c r="AK408" s="30"/>
      <c r="AL408" s="30"/>
      <c r="AM408" s="30"/>
      <c r="AN408" s="30"/>
      <c r="AO408" s="30"/>
    </row>
    <row r="409" spans="1:41" x14ac:dyDescent="0.35">
      <c r="A409" s="30"/>
      <c r="B409" s="30"/>
      <c r="C409" s="30"/>
      <c r="D409" s="30"/>
      <c r="E409" s="30"/>
      <c r="F409" s="30"/>
      <c r="G409" s="30"/>
      <c r="H409" s="30"/>
      <c r="I409" s="30"/>
      <c r="J409" s="30"/>
      <c r="K409" s="30"/>
      <c r="L409" s="30"/>
      <c r="M409" s="30"/>
      <c r="N409" s="30"/>
      <c r="O409" s="30"/>
      <c r="P409" s="30"/>
      <c r="Q409" s="30"/>
      <c r="R409" s="30"/>
      <c r="S409" s="30"/>
      <c r="AJ409" s="30"/>
      <c r="AK409" s="30"/>
      <c r="AL409" s="30"/>
      <c r="AM409" s="30"/>
      <c r="AN409" s="30"/>
      <c r="AO409" s="30"/>
    </row>
    <row r="410" spans="1:41" x14ac:dyDescent="0.35">
      <c r="A410" s="30"/>
      <c r="B410" s="30"/>
      <c r="C410" s="30"/>
      <c r="D410" s="30"/>
      <c r="E410" s="30"/>
      <c r="F410" s="30"/>
      <c r="G410" s="30"/>
      <c r="H410" s="30"/>
      <c r="I410" s="30"/>
      <c r="J410" s="30"/>
      <c r="K410" s="30"/>
      <c r="L410" s="30"/>
      <c r="M410" s="30"/>
      <c r="N410" s="30"/>
      <c r="O410" s="30"/>
      <c r="P410" s="30"/>
      <c r="Q410" s="30"/>
      <c r="R410" s="30"/>
      <c r="S410" s="30"/>
      <c r="AJ410" s="30"/>
      <c r="AK410" s="30"/>
      <c r="AL410" s="30"/>
      <c r="AM410" s="30"/>
      <c r="AN410" s="30"/>
      <c r="AO410" s="30"/>
    </row>
    <row r="411" spans="1:41" x14ac:dyDescent="0.35">
      <c r="A411" s="30"/>
      <c r="B411" s="30"/>
      <c r="C411" s="30"/>
      <c r="D411" s="30"/>
      <c r="E411" s="30"/>
      <c r="F411" s="30"/>
      <c r="G411" s="30"/>
      <c r="H411" s="30"/>
      <c r="I411" s="30"/>
      <c r="J411" s="30"/>
      <c r="K411" s="30"/>
      <c r="L411" s="30"/>
      <c r="M411" s="30"/>
      <c r="N411" s="30"/>
      <c r="O411" s="30"/>
      <c r="P411" s="30"/>
      <c r="Q411" s="30"/>
      <c r="R411" s="30"/>
      <c r="S411" s="30"/>
      <c r="AJ411" s="30"/>
      <c r="AK411" s="30"/>
      <c r="AL411" s="30"/>
      <c r="AM411" s="30"/>
      <c r="AN411" s="30"/>
      <c r="AO411" s="30"/>
    </row>
    <row r="412" spans="1:41" x14ac:dyDescent="0.35">
      <c r="A412" s="30"/>
      <c r="B412" s="30"/>
      <c r="C412" s="30"/>
      <c r="D412" s="30"/>
      <c r="E412" s="30"/>
      <c r="F412" s="30"/>
      <c r="G412" s="30"/>
      <c r="H412" s="30"/>
      <c r="I412" s="30"/>
      <c r="J412" s="30"/>
      <c r="K412" s="30"/>
      <c r="L412" s="30"/>
      <c r="M412" s="30"/>
      <c r="N412" s="30"/>
      <c r="O412" s="30"/>
      <c r="P412" s="30"/>
      <c r="Q412" s="30"/>
      <c r="R412" s="30"/>
      <c r="S412" s="30"/>
      <c r="AJ412" s="30"/>
      <c r="AK412" s="30"/>
      <c r="AL412" s="30"/>
      <c r="AM412" s="30"/>
      <c r="AN412" s="30"/>
      <c r="AO412" s="30"/>
    </row>
    <row r="413" spans="1:41" x14ac:dyDescent="0.35">
      <c r="A413" s="30"/>
      <c r="B413" s="30"/>
      <c r="C413" s="30"/>
      <c r="D413" s="30"/>
      <c r="E413" s="30"/>
      <c r="F413" s="30"/>
      <c r="G413" s="30"/>
      <c r="H413" s="30"/>
      <c r="I413" s="30"/>
      <c r="J413" s="30"/>
      <c r="K413" s="30"/>
      <c r="L413" s="30"/>
      <c r="M413" s="30"/>
      <c r="N413" s="30"/>
      <c r="O413" s="30"/>
      <c r="P413" s="30"/>
      <c r="Q413" s="30"/>
      <c r="R413" s="30"/>
      <c r="S413" s="30"/>
      <c r="AJ413" s="30"/>
      <c r="AK413" s="30"/>
      <c r="AL413" s="30"/>
      <c r="AM413" s="30"/>
      <c r="AN413" s="30"/>
      <c r="AO413" s="30"/>
    </row>
    <row r="414" spans="1:41" x14ac:dyDescent="0.35">
      <c r="A414" s="30"/>
      <c r="B414" s="30"/>
      <c r="C414" s="30"/>
      <c r="D414" s="30"/>
      <c r="E414" s="30"/>
      <c r="F414" s="30"/>
      <c r="G414" s="30"/>
      <c r="H414" s="30"/>
      <c r="I414" s="30"/>
      <c r="J414" s="30"/>
      <c r="K414" s="30"/>
      <c r="L414" s="30"/>
      <c r="M414" s="30"/>
      <c r="N414" s="30"/>
      <c r="O414" s="30"/>
      <c r="P414" s="30"/>
      <c r="Q414" s="30"/>
      <c r="R414" s="30"/>
      <c r="S414" s="30"/>
      <c r="AJ414" s="30"/>
      <c r="AK414" s="30"/>
      <c r="AL414" s="30"/>
      <c r="AM414" s="30"/>
      <c r="AN414" s="30"/>
      <c r="AO414" s="30"/>
    </row>
    <row r="415" spans="1:41" x14ac:dyDescent="0.35">
      <c r="A415" s="30"/>
      <c r="B415" s="30"/>
      <c r="C415" s="30"/>
      <c r="D415" s="30"/>
      <c r="E415" s="30"/>
      <c r="F415" s="30"/>
      <c r="G415" s="30"/>
      <c r="H415" s="30"/>
      <c r="I415" s="30"/>
      <c r="J415" s="30"/>
      <c r="K415" s="30"/>
      <c r="L415" s="30"/>
      <c r="M415" s="30"/>
      <c r="N415" s="30"/>
      <c r="O415" s="30"/>
      <c r="P415" s="30"/>
      <c r="Q415" s="30"/>
      <c r="R415" s="30"/>
      <c r="S415" s="30"/>
      <c r="AJ415" s="30"/>
      <c r="AK415" s="30"/>
      <c r="AL415" s="30"/>
      <c r="AM415" s="30"/>
      <c r="AN415" s="30"/>
      <c r="AO415" s="30"/>
    </row>
    <row r="416" spans="1:41" x14ac:dyDescent="0.35">
      <c r="A416" s="30"/>
      <c r="B416" s="30"/>
      <c r="C416" s="30"/>
      <c r="D416" s="30"/>
      <c r="E416" s="30"/>
      <c r="F416" s="30"/>
      <c r="G416" s="30"/>
      <c r="H416" s="30"/>
      <c r="I416" s="30"/>
      <c r="J416" s="30"/>
      <c r="K416" s="30"/>
      <c r="L416" s="30"/>
      <c r="M416" s="30"/>
      <c r="N416" s="30"/>
      <c r="O416" s="30"/>
      <c r="P416" s="30"/>
      <c r="Q416" s="30"/>
      <c r="R416" s="30"/>
      <c r="S416" s="30"/>
      <c r="AJ416" s="30"/>
      <c r="AK416" s="30"/>
      <c r="AL416" s="30"/>
      <c r="AM416" s="30"/>
      <c r="AN416" s="30"/>
      <c r="AO416" s="30"/>
    </row>
    <row r="417" spans="1:41" x14ac:dyDescent="0.35">
      <c r="A417" s="30"/>
      <c r="B417" s="30"/>
      <c r="C417" s="30"/>
      <c r="D417" s="30"/>
      <c r="E417" s="30"/>
      <c r="F417" s="30"/>
      <c r="G417" s="30"/>
      <c r="H417" s="30"/>
      <c r="I417" s="30"/>
      <c r="J417" s="30"/>
      <c r="K417" s="30"/>
      <c r="L417" s="30"/>
      <c r="M417" s="30"/>
      <c r="N417" s="30"/>
      <c r="O417" s="30"/>
      <c r="P417" s="30"/>
      <c r="Q417" s="30"/>
      <c r="R417" s="30"/>
      <c r="S417" s="30"/>
      <c r="AJ417" s="30"/>
      <c r="AK417" s="30"/>
      <c r="AL417" s="30"/>
      <c r="AM417" s="30"/>
      <c r="AN417" s="30"/>
      <c r="AO417" s="30"/>
    </row>
    <row r="418" spans="1:41" x14ac:dyDescent="0.35">
      <c r="A418" s="30"/>
      <c r="B418" s="30"/>
      <c r="C418" s="30"/>
      <c r="D418" s="30"/>
      <c r="E418" s="30"/>
      <c r="F418" s="30"/>
      <c r="G418" s="30"/>
      <c r="H418" s="30"/>
      <c r="I418" s="30"/>
      <c r="J418" s="30"/>
      <c r="K418" s="30"/>
      <c r="L418" s="30"/>
      <c r="M418" s="30"/>
      <c r="N418" s="30"/>
      <c r="O418" s="30"/>
      <c r="P418" s="30"/>
      <c r="Q418" s="30"/>
      <c r="R418" s="30"/>
      <c r="S418" s="30"/>
      <c r="AJ418" s="30"/>
      <c r="AK418" s="30"/>
      <c r="AL418" s="30"/>
      <c r="AM418" s="30"/>
      <c r="AN418" s="30"/>
      <c r="AO418" s="30"/>
    </row>
    <row r="419" spans="1:41" x14ac:dyDescent="0.35">
      <c r="A419" s="30"/>
      <c r="B419" s="30"/>
      <c r="C419" s="30"/>
      <c r="D419" s="30"/>
      <c r="E419" s="30"/>
      <c r="F419" s="30"/>
      <c r="G419" s="30"/>
      <c r="H419" s="30"/>
      <c r="I419" s="30"/>
      <c r="J419" s="30"/>
      <c r="K419" s="30"/>
      <c r="L419" s="30"/>
      <c r="M419" s="30"/>
      <c r="N419" s="30"/>
      <c r="O419" s="30"/>
      <c r="P419" s="30"/>
      <c r="Q419" s="30"/>
      <c r="R419" s="30"/>
      <c r="S419" s="30"/>
      <c r="AJ419" s="30"/>
      <c r="AK419" s="30"/>
      <c r="AL419" s="30"/>
      <c r="AM419" s="30"/>
      <c r="AN419" s="30"/>
      <c r="AO419" s="30"/>
    </row>
    <row r="420" spans="1:41" x14ac:dyDescent="0.35">
      <c r="A420" s="30"/>
      <c r="B420" s="30"/>
      <c r="C420" s="30"/>
      <c r="D420" s="30"/>
      <c r="E420" s="30"/>
      <c r="F420" s="30"/>
      <c r="G420" s="30"/>
      <c r="H420" s="30"/>
      <c r="I420" s="30"/>
      <c r="J420" s="30"/>
      <c r="K420" s="30"/>
      <c r="L420" s="30"/>
      <c r="M420" s="30"/>
      <c r="N420" s="30"/>
      <c r="O420" s="30"/>
      <c r="P420" s="30"/>
      <c r="Q420" s="30"/>
      <c r="R420" s="30"/>
      <c r="S420" s="30"/>
      <c r="AJ420" s="30"/>
      <c r="AK420" s="30"/>
      <c r="AL420" s="30"/>
      <c r="AM420" s="30"/>
      <c r="AN420" s="30"/>
      <c r="AO420" s="30"/>
    </row>
    <row r="421" spans="1:41" x14ac:dyDescent="0.35">
      <c r="A421" s="30"/>
      <c r="B421" s="30"/>
      <c r="C421" s="30"/>
      <c r="D421" s="30"/>
      <c r="E421" s="30"/>
      <c r="F421" s="30"/>
      <c r="G421" s="30"/>
      <c r="H421" s="30"/>
      <c r="I421" s="30"/>
      <c r="J421" s="30"/>
      <c r="K421" s="30"/>
      <c r="L421" s="30"/>
      <c r="M421" s="30"/>
      <c r="N421" s="30"/>
      <c r="O421" s="30"/>
      <c r="P421" s="30"/>
      <c r="Q421" s="30"/>
      <c r="R421" s="30"/>
      <c r="S421" s="30"/>
      <c r="AJ421" s="30"/>
      <c r="AK421" s="30"/>
      <c r="AL421" s="30"/>
      <c r="AM421" s="30"/>
      <c r="AN421" s="30"/>
      <c r="AO421" s="30"/>
    </row>
    <row r="422" spans="1:41" x14ac:dyDescent="0.35">
      <c r="A422" s="30"/>
      <c r="B422" s="30"/>
      <c r="C422" s="30"/>
      <c r="D422" s="30"/>
      <c r="E422" s="30"/>
      <c r="F422" s="30"/>
      <c r="G422" s="30"/>
      <c r="H422" s="30"/>
      <c r="I422" s="30"/>
      <c r="J422" s="30"/>
      <c r="K422" s="30"/>
      <c r="L422" s="30"/>
      <c r="M422" s="30"/>
      <c r="N422" s="30"/>
      <c r="O422" s="30"/>
      <c r="P422" s="30"/>
      <c r="Q422" s="30"/>
      <c r="R422" s="30"/>
      <c r="S422" s="30"/>
      <c r="AJ422" s="30"/>
      <c r="AK422" s="30"/>
      <c r="AL422" s="30"/>
      <c r="AM422" s="30"/>
      <c r="AN422" s="30"/>
      <c r="AO422" s="30"/>
    </row>
    <row r="423" spans="1:41" x14ac:dyDescent="0.35">
      <c r="A423" s="30"/>
      <c r="B423" s="30"/>
      <c r="C423" s="30"/>
      <c r="D423" s="30"/>
      <c r="E423" s="30"/>
      <c r="F423" s="30"/>
      <c r="G423" s="30"/>
      <c r="H423" s="30"/>
      <c r="I423" s="30"/>
      <c r="J423" s="30"/>
      <c r="K423" s="30"/>
      <c r="L423" s="30"/>
      <c r="M423" s="30"/>
      <c r="N423" s="30"/>
      <c r="O423" s="30"/>
      <c r="P423" s="30"/>
      <c r="Q423" s="30"/>
      <c r="R423" s="30"/>
      <c r="S423" s="30"/>
      <c r="AJ423" s="30"/>
      <c r="AK423" s="30"/>
      <c r="AL423" s="30"/>
      <c r="AM423" s="30"/>
      <c r="AN423" s="30"/>
      <c r="AO423" s="30"/>
    </row>
    <row r="424" spans="1:41" x14ac:dyDescent="0.35">
      <c r="A424" s="30"/>
      <c r="B424" s="30"/>
      <c r="C424" s="30"/>
      <c r="D424" s="30"/>
      <c r="E424" s="30"/>
      <c r="F424" s="30"/>
      <c r="G424" s="30"/>
      <c r="H424" s="30"/>
      <c r="I424" s="30"/>
      <c r="J424" s="30"/>
      <c r="K424" s="30"/>
      <c r="L424" s="30"/>
      <c r="M424" s="30"/>
      <c r="N424" s="30"/>
      <c r="O424" s="30"/>
      <c r="P424" s="30"/>
      <c r="Q424" s="30"/>
      <c r="R424" s="30"/>
      <c r="S424" s="30"/>
      <c r="AJ424" s="30"/>
      <c r="AK424" s="30"/>
      <c r="AL424" s="30"/>
      <c r="AM424" s="30"/>
      <c r="AN424" s="30"/>
      <c r="AO424" s="30"/>
    </row>
    <row r="425" spans="1:41" x14ac:dyDescent="0.35">
      <c r="A425" s="30"/>
      <c r="B425" s="30"/>
      <c r="C425" s="30"/>
      <c r="D425" s="30"/>
      <c r="E425" s="30"/>
      <c r="F425" s="30"/>
      <c r="G425" s="30"/>
      <c r="H425" s="30"/>
      <c r="I425" s="30"/>
      <c r="J425" s="30"/>
      <c r="K425" s="30"/>
      <c r="L425" s="30"/>
      <c r="M425" s="30"/>
      <c r="N425" s="30"/>
      <c r="O425" s="30"/>
      <c r="P425" s="30"/>
      <c r="Q425" s="30"/>
      <c r="R425" s="30"/>
      <c r="S425" s="30"/>
      <c r="AJ425" s="30"/>
      <c r="AK425" s="30"/>
      <c r="AL425" s="30"/>
      <c r="AM425" s="30"/>
      <c r="AN425" s="30"/>
      <c r="AO425" s="30"/>
    </row>
    <row r="426" spans="1:41" x14ac:dyDescent="0.35">
      <c r="A426" s="30"/>
      <c r="B426" s="30"/>
      <c r="C426" s="30"/>
      <c r="D426" s="30"/>
      <c r="E426" s="30"/>
      <c r="F426" s="30"/>
      <c r="G426" s="30"/>
      <c r="H426" s="30"/>
      <c r="I426" s="30"/>
      <c r="J426" s="30"/>
      <c r="K426" s="30"/>
      <c r="L426" s="30"/>
      <c r="M426" s="30"/>
      <c r="N426" s="30"/>
      <c r="O426" s="30"/>
      <c r="P426" s="30"/>
      <c r="Q426" s="30"/>
      <c r="R426" s="30"/>
      <c r="S426" s="30"/>
      <c r="AJ426" s="30"/>
      <c r="AK426" s="30"/>
      <c r="AL426" s="30"/>
      <c r="AM426" s="30"/>
      <c r="AN426" s="30"/>
      <c r="AO426" s="30"/>
    </row>
    <row r="427" spans="1:41" x14ac:dyDescent="0.35">
      <c r="A427" s="30"/>
      <c r="B427" s="30"/>
      <c r="C427" s="30"/>
      <c r="D427" s="30"/>
      <c r="E427" s="30"/>
      <c r="F427" s="30"/>
      <c r="G427" s="30"/>
      <c r="H427" s="30"/>
      <c r="I427" s="30"/>
      <c r="J427" s="30"/>
      <c r="K427" s="30"/>
      <c r="L427" s="30"/>
      <c r="M427" s="30"/>
      <c r="N427" s="30"/>
      <c r="O427" s="30"/>
      <c r="P427" s="30"/>
      <c r="Q427" s="30"/>
      <c r="R427" s="30"/>
      <c r="S427" s="30"/>
      <c r="AJ427" s="30"/>
      <c r="AK427" s="30"/>
      <c r="AL427" s="30"/>
      <c r="AM427" s="30"/>
      <c r="AN427" s="30"/>
      <c r="AO427" s="30"/>
    </row>
    <row r="428" spans="1:41" x14ac:dyDescent="0.35">
      <c r="A428" s="30"/>
      <c r="B428" s="30"/>
      <c r="C428" s="30"/>
      <c r="D428" s="30"/>
      <c r="E428" s="30"/>
      <c r="F428" s="30"/>
      <c r="G428" s="30"/>
      <c r="H428" s="30"/>
      <c r="I428" s="30"/>
      <c r="J428" s="30"/>
      <c r="K428" s="30"/>
      <c r="L428" s="30"/>
      <c r="M428" s="30"/>
      <c r="N428" s="30"/>
      <c r="O428" s="30"/>
      <c r="P428" s="30"/>
      <c r="Q428" s="30"/>
      <c r="R428" s="30"/>
      <c r="S428" s="30"/>
      <c r="AJ428" s="30"/>
      <c r="AK428" s="30"/>
      <c r="AL428" s="30"/>
      <c r="AM428" s="30"/>
      <c r="AN428" s="30"/>
      <c r="AO428" s="30"/>
    </row>
    <row r="429" spans="1:41" x14ac:dyDescent="0.35">
      <c r="A429" s="30"/>
      <c r="B429" s="30"/>
      <c r="C429" s="30"/>
      <c r="D429" s="30"/>
      <c r="E429" s="30"/>
      <c r="F429" s="30"/>
      <c r="G429" s="30"/>
      <c r="H429" s="30"/>
      <c r="I429" s="30"/>
      <c r="J429" s="30"/>
      <c r="K429" s="30"/>
      <c r="L429" s="30"/>
      <c r="M429" s="30"/>
      <c r="N429" s="30"/>
      <c r="O429" s="30"/>
      <c r="P429" s="30"/>
      <c r="Q429" s="30"/>
      <c r="R429" s="30"/>
      <c r="S429" s="30"/>
      <c r="AJ429" s="30"/>
      <c r="AK429" s="30"/>
      <c r="AL429" s="30"/>
      <c r="AM429" s="30"/>
      <c r="AN429" s="30"/>
      <c r="AO429" s="30"/>
    </row>
    <row r="430" spans="1:41" x14ac:dyDescent="0.35">
      <c r="A430" s="30"/>
      <c r="B430" s="30"/>
      <c r="C430" s="30"/>
      <c r="D430" s="30"/>
      <c r="E430" s="30"/>
      <c r="F430" s="30"/>
      <c r="G430" s="30"/>
      <c r="H430" s="30"/>
      <c r="I430" s="30"/>
      <c r="J430" s="30"/>
      <c r="K430" s="30"/>
      <c r="L430" s="30"/>
      <c r="M430" s="30"/>
      <c r="N430" s="30"/>
      <c r="O430" s="30"/>
      <c r="P430" s="30"/>
      <c r="Q430" s="30"/>
      <c r="R430" s="30"/>
      <c r="S430" s="30"/>
      <c r="AJ430" s="30"/>
      <c r="AK430" s="30"/>
      <c r="AL430" s="30"/>
      <c r="AM430" s="30"/>
      <c r="AN430" s="30"/>
      <c r="AO430" s="30"/>
    </row>
    <row r="431" spans="1:41" x14ac:dyDescent="0.35">
      <c r="A431" s="30"/>
      <c r="B431" s="30"/>
      <c r="C431" s="30"/>
      <c r="D431" s="30"/>
      <c r="E431" s="30"/>
      <c r="F431" s="30"/>
      <c r="G431" s="30"/>
      <c r="H431" s="30"/>
      <c r="I431" s="30"/>
      <c r="J431" s="30"/>
      <c r="K431" s="30"/>
      <c r="L431" s="30"/>
      <c r="M431" s="30"/>
      <c r="N431" s="30"/>
      <c r="O431" s="30"/>
      <c r="P431" s="30"/>
      <c r="Q431" s="30"/>
      <c r="R431" s="30"/>
      <c r="S431" s="30"/>
      <c r="AJ431" s="30"/>
      <c r="AK431" s="30"/>
      <c r="AL431" s="30"/>
      <c r="AM431" s="30"/>
      <c r="AN431" s="30"/>
      <c r="AO431" s="30"/>
    </row>
    <row r="432" spans="1:41" x14ac:dyDescent="0.35">
      <c r="A432" s="30"/>
      <c r="B432" s="30"/>
      <c r="C432" s="30"/>
      <c r="D432" s="30"/>
      <c r="E432" s="30"/>
      <c r="F432" s="30"/>
      <c r="G432" s="30"/>
      <c r="H432" s="30"/>
      <c r="I432" s="30"/>
      <c r="J432" s="30"/>
      <c r="K432" s="30"/>
      <c r="L432" s="30"/>
      <c r="M432" s="30"/>
      <c r="N432" s="30"/>
      <c r="O432" s="30"/>
      <c r="P432" s="30"/>
      <c r="Q432" s="30"/>
      <c r="R432" s="30"/>
      <c r="S432" s="30"/>
      <c r="AJ432" s="30"/>
      <c r="AK432" s="30"/>
      <c r="AL432" s="30"/>
      <c r="AM432" s="30"/>
      <c r="AN432" s="30"/>
      <c r="AO432" s="30"/>
    </row>
    <row r="433" spans="1:41" x14ac:dyDescent="0.35">
      <c r="A433" s="30"/>
      <c r="B433" s="30"/>
      <c r="C433" s="30"/>
      <c r="D433" s="30"/>
      <c r="E433" s="30"/>
      <c r="F433" s="30"/>
      <c r="G433" s="30"/>
      <c r="H433" s="30"/>
      <c r="I433" s="30"/>
      <c r="J433" s="30"/>
      <c r="K433" s="30"/>
      <c r="L433" s="30"/>
      <c r="M433" s="30"/>
      <c r="N433" s="30"/>
      <c r="O433" s="30"/>
      <c r="P433" s="30"/>
      <c r="Q433" s="30"/>
      <c r="R433" s="30"/>
      <c r="S433" s="30"/>
      <c r="AJ433" s="30"/>
      <c r="AK433" s="30"/>
      <c r="AL433" s="30"/>
      <c r="AM433" s="30"/>
      <c r="AN433" s="30"/>
      <c r="AO433" s="30"/>
    </row>
    <row r="434" spans="1:41" x14ac:dyDescent="0.35">
      <c r="A434" s="30"/>
      <c r="B434" s="30"/>
      <c r="C434" s="30"/>
      <c r="D434" s="30"/>
      <c r="E434" s="30"/>
      <c r="F434" s="30"/>
      <c r="G434" s="30"/>
      <c r="H434" s="30"/>
      <c r="I434" s="30"/>
      <c r="J434" s="30"/>
      <c r="K434" s="30"/>
      <c r="L434" s="30"/>
      <c r="M434" s="30"/>
      <c r="N434" s="30"/>
      <c r="O434" s="30"/>
      <c r="P434" s="30"/>
      <c r="Q434" s="30"/>
      <c r="R434" s="30"/>
      <c r="S434" s="30"/>
      <c r="AJ434" s="30"/>
      <c r="AK434" s="30"/>
      <c r="AL434" s="30"/>
      <c r="AM434" s="30"/>
      <c r="AN434" s="30"/>
      <c r="AO434" s="30"/>
    </row>
    <row r="435" spans="1:41" x14ac:dyDescent="0.35">
      <c r="A435" s="30"/>
      <c r="B435" s="30"/>
      <c r="C435" s="30"/>
      <c r="D435" s="30"/>
      <c r="E435" s="30"/>
      <c r="F435" s="30"/>
      <c r="G435" s="30"/>
      <c r="H435" s="30"/>
      <c r="I435" s="30"/>
      <c r="J435" s="30"/>
      <c r="K435" s="30"/>
      <c r="L435" s="30"/>
      <c r="M435" s="30"/>
      <c r="N435" s="30"/>
      <c r="O435" s="30"/>
      <c r="P435" s="30"/>
      <c r="Q435" s="30"/>
      <c r="R435" s="30"/>
      <c r="S435" s="30"/>
      <c r="AJ435" s="30"/>
      <c r="AK435" s="30"/>
      <c r="AL435" s="30"/>
      <c r="AM435" s="30"/>
      <c r="AN435" s="30"/>
      <c r="AO435" s="30"/>
    </row>
    <row r="436" spans="1:41" x14ac:dyDescent="0.35">
      <c r="A436" s="30"/>
      <c r="B436" s="30"/>
      <c r="C436" s="30"/>
      <c r="D436" s="30"/>
      <c r="E436" s="30"/>
      <c r="F436" s="30"/>
      <c r="G436" s="30"/>
      <c r="H436" s="30"/>
      <c r="I436" s="30"/>
      <c r="J436" s="30"/>
      <c r="K436" s="30"/>
      <c r="L436" s="30"/>
      <c r="M436" s="30"/>
      <c r="N436" s="30"/>
      <c r="O436" s="30"/>
      <c r="P436" s="30"/>
      <c r="Q436" s="30"/>
      <c r="R436" s="30"/>
      <c r="S436" s="30"/>
      <c r="AJ436" s="30"/>
      <c r="AK436" s="30"/>
      <c r="AL436" s="30"/>
      <c r="AM436" s="30"/>
      <c r="AN436" s="30"/>
      <c r="AO436" s="30"/>
    </row>
    <row r="437" spans="1:41" x14ac:dyDescent="0.35">
      <c r="A437" s="30"/>
      <c r="B437" s="30"/>
      <c r="C437" s="30"/>
      <c r="D437" s="30"/>
      <c r="E437" s="30"/>
      <c r="F437" s="30"/>
      <c r="G437" s="30"/>
      <c r="H437" s="30"/>
      <c r="I437" s="30"/>
      <c r="J437" s="30"/>
      <c r="K437" s="30"/>
      <c r="L437" s="30"/>
      <c r="M437" s="30"/>
      <c r="N437" s="30"/>
      <c r="O437" s="30"/>
      <c r="P437" s="30"/>
      <c r="Q437" s="30"/>
      <c r="R437" s="30"/>
      <c r="S437" s="30"/>
      <c r="AJ437" s="30"/>
      <c r="AK437" s="30"/>
      <c r="AL437" s="30"/>
      <c r="AM437" s="30"/>
      <c r="AN437" s="30"/>
      <c r="AO437" s="30"/>
    </row>
    <row r="438" spans="1:41" x14ac:dyDescent="0.35">
      <c r="A438" s="30"/>
      <c r="B438" s="30"/>
      <c r="C438" s="30"/>
      <c r="D438" s="30"/>
      <c r="E438" s="30"/>
      <c r="F438" s="30"/>
      <c r="G438" s="30"/>
      <c r="H438" s="30"/>
      <c r="I438" s="30"/>
      <c r="J438" s="30"/>
      <c r="K438" s="30"/>
      <c r="L438" s="30"/>
      <c r="M438" s="30"/>
      <c r="N438" s="30"/>
      <c r="O438" s="30"/>
      <c r="P438" s="30"/>
      <c r="Q438" s="30"/>
      <c r="R438" s="30"/>
      <c r="S438" s="30"/>
      <c r="AJ438" s="30"/>
      <c r="AK438" s="30"/>
      <c r="AL438" s="30"/>
      <c r="AM438" s="30"/>
      <c r="AN438" s="30"/>
      <c r="AO438" s="30"/>
    </row>
    <row r="439" spans="1:41" x14ac:dyDescent="0.35">
      <c r="A439" s="30"/>
      <c r="B439" s="30"/>
      <c r="C439" s="30"/>
      <c r="D439" s="30"/>
      <c r="E439" s="30"/>
      <c r="F439" s="30"/>
      <c r="G439" s="30"/>
      <c r="H439" s="30"/>
      <c r="I439" s="30"/>
      <c r="J439" s="30"/>
      <c r="K439" s="30"/>
      <c r="L439" s="30"/>
      <c r="M439" s="30"/>
      <c r="N439" s="30"/>
      <c r="O439" s="30"/>
      <c r="P439" s="30"/>
      <c r="Q439" s="30"/>
      <c r="R439" s="30"/>
      <c r="S439" s="30"/>
      <c r="AJ439" s="30"/>
      <c r="AK439" s="30"/>
      <c r="AL439" s="30"/>
      <c r="AM439" s="30"/>
      <c r="AN439" s="30"/>
      <c r="AO439" s="30"/>
    </row>
    <row r="440" spans="1:41" x14ac:dyDescent="0.35">
      <c r="A440" s="30"/>
      <c r="B440" s="30"/>
      <c r="C440" s="30"/>
      <c r="D440" s="30"/>
      <c r="E440" s="30"/>
      <c r="F440" s="30"/>
      <c r="G440" s="30"/>
      <c r="H440" s="30"/>
      <c r="I440" s="30"/>
      <c r="J440" s="30"/>
      <c r="K440" s="30"/>
      <c r="L440" s="30"/>
      <c r="M440" s="30"/>
      <c r="N440" s="30"/>
      <c r="O440" s="30"/>
      <c r="P440" s="30"/>
      <c r="Q440" s="30"/>
      <c r="R440" s="30"/>
      <c r="S440" s="30"/>
      <c r="AJ440" s="30"/>
      <c r="AK440" s="30"/>
      <c r="AL440" s="30"/>
      <c r="AM440" s="30"/>
      <c r="AN440" s="30"/>
      <c r="AO440" s="30"/>
    </row>
    <row r="441" spans="1:41" x14ac:dyDescent="0.35">
      <c r="A441" s="30"/>
      <c r="B441" s="30"/>
      <c r="C441" s="30"/>
      <c r="D441" s="30"/>
      <c r="E441" s="30"/>
      <c r="F441" s="30"/>
      <c r="G441" s="30"/>
      <c r="H441" s="30"/>
      <c r="I441" s="30"/>
      <c r="J441" s="30"/>
      <c r="K441" s="30"/>
      <c r="L441" s="30"/>
      <c r="M441" s="30"/>
      <c r="N441" s="30"/>
      <c r="O441" s="30"/>
      <c r="P441" s="30"/>
      <c r="Q441" s="30"/>
      <c r="R441" s="30"/>
      <c r="S441" s="30"/>
      <c r="AJ441" s="30"/>
      <c r="AK441" s="30"/>
      <c r="AL441" s="30"/>
      <c r="AM441" s="30"/>
      <c r="AN441" s="30"/>
      <c r="AO441" s="30"/>
    </row>
    <row r="442" spans="1:41" x14ac:dyDescent="0.35">
      <c r="A442" s="30"/>
      <c r="B442" s="30"/>
      <c r="C442" s="30"/>
      <c r="D442" s="30"/>
      <c r="E442" s="30"/>
      <c r="F442" s="30"/>
      <c r="G442" s="30"/>
      <c r="H442" s="30"/>
      <c r="I442" s="30"/>
      <c r="J442" s="30"/>
      <c r="K442" s="30"/>
      <c r="L442" s="30"/>
      <c r="M442" s="30"/>
      <c r="N442" s="30"/>
      <c r="O442" s="30"/>
      <c r="P442" s="30"/>
      <c r="Q442" s="30"/>
      <c r="R442" s="30"/>
      <c r="S442" s="30"/>
      <c r="AJ442" s="30"/>
      <c r="AK442" s="30"/>
      <c r="AL442" s="30"/>
      <c r="AM442" s="30"/>
      <c r="AN442" s="30"/>
      <c r="AO442" s="30"/>
    </row>
    <row r="443" spans="1:41" x14ac:dyDescent="0.35">
      <c r="A443" s="30"/>
      <c r="B443" s="30"/>
      <c r="C443" s="30"/>
      <c r="D443" s="30"/>
      <c r="E443" s="30"/>
      <c r="F443" s="30"/>
      <c r="G443" s="30"/>
      <c r="H443" s="30"/>
      <c r="I443" s="30"/>
      <c r="J443" s="30"/>
      <c r="K443" s="30"/>
      <c r="L443" s="30"/>
      <c r="M443" s="30"/>
      <c r="N443" s="30"/>
      <c r="O443" s="30"/>
      <c r="P443" s="30"/>
      <c r="Q443" s="30"/>
      <c r="R443" s="30"/>
      <c r="S443" s="30"/>
      <c r="AJ443" s="30"/>
      <c r="AK443" s="30"/>
      <c r="AL443" s="30"/>
      <c r="AM443" s="30"/>
      <c r="AN443" s="30"/>
      <c r="AO443" s="30"/>
    </row>
    <row r="444" spans="1:41" x14ac:dyDescent="0.35">
      <c r="A444" s="30"/>
      <c r="B444" s="30"/>
      <c r="C444" s="30"/>
      <c r="D444" s="30"/>
      <c r="E444" s="30"/>
      <c r="F444" s="30"/>
      <c r="G444" s="30"/>
      <c r="H444" s="30"/>
      <c r="I444" s="30"/>
      <c r="J444" s="30"/>
      <c r="K444" s="30"/>
      <c r="L444" s="30"/>
      <c r="M444" s="30"/>
      <c r="N444" s="30"/>
      <c r="O444" s="30"/>
      <c r="P444" s="30"/>
      <c r="Q444" s="30"/>
      <c r="R444" s="30"/>
      <c r="S444" s="30"/>
      <c r="AJ444" s="30"/>
      <c r="AK444" s="30"/>
      <c r="AL444" s="30"/>
      <c r="AM444" s="30"/>
      <c r="AN444" s="30"/>
      <c r="AO444" s="30"/>
    </row>
    <row r="445" spans="1:41" x14ac:dyDescent="0.35">
      <c r="A445" s="30"/>
      <c r="B445" s="30"/>
      <c r="C445" s="30"/>
      <c r="D445" s="30"/>
      <c r="E445" s="30"/>
      <c r="F445" s="30"/>
      <c r="G445" s="30"/>
      <c r="H445" s="30"/>
      <c r="I445" s="30"/>
      <c r="J445" s="30"/>
      <c r="K445" s="30"/>
      <c r="L445" s="30"/>
      <c r="M445" s="30"/>
      <c r="N445" s="30"/>
      <c r="O445" s="30"/>
      <c r="P445" s="30"/>
      <c r="Q445" s="30"/>
      <c r="R445" s="30"/>
      <c r="S445" s="30"/>
      <c r="AJ445" s="30"/>
      <c r="AK445" s="30"/>
      <c r="AL445" s="30"/>
      <c r="AM445" s="30"/>
      <c r="AN445" s="30"/>
      <c r="AO445" s="30"/>
    </row>
    <row r="446" spans="1:41" x14ac:dyDescent="0.35">
      <c r="A446" s="30"/>
      <c r="B446" s="30"/>
      <c r="C446" s="30"/>
      <c r="D446" s="30"/>
      <c r="E446" s="30"/>
      <c r="F446" s="30"/>
      <c r="G446" s="30"/>
      <c r="H446" s="30"/>
      <c r="I446" s="30"/>
      <c r="J446" s="30"/>
      <c r="K446" s="30"/>
      <c r="L446" s="30"/>
      <c r="M446" s="30"/>
      <c r="N446" s="30"/>
      <c r="O446" s="30"/>
      <c r="P446" s="30"/>
      <c r="Q446" s="30"/>
      <c r="R446" s="30"/>
      <c r="S446" s="30"/>
      <c r="AJ446" s="30"/>
      <c r="AK446" s="30"/>
      <c r="AL446" s="30"/>
      <c r="AM446" s="30"/>
      <c r="AN446" s="30"/>
      <c r="AO446" s="30"/>
    </row>
    <row r="447" spans="1:41" x14ac:dyDescent="0.35">
      <c r="A447" s="30"/>
      <c r="B447" s="30"/>
      <c r="C447" s="30"/>
      <c r="D447" s="30"/>
      <c r="E447" s="30"/>
      <c r="F447" s="30"/>
      <c r="G447" s="30"/>
      <c r="H447" s="30"/>
      <c r="I447" s="30"/>
      <c r="J447" s="30"/>
      <c r="K447" s="30"/>
      <c r="L447" s="30"/>
      <c r="M447" s="30"/>
      <c r="N447" s="30"/>
      <c r="O447" s="30"/>
      <c r="P447" s="30"/>
      <c r="Q447" s="30"/>
      <c r="R447" s="30"/>
      <c r="S447" s="30"/>
      <c r="AJ447" s="30"/>
      <c r="AK447" s="30"/>
      <c r="AL447" s="30"/>
      <c r="AM447" s="30"/>
      <c r="AN447" s="30"/>
      <c r="AO447" s="30"/>
    </row>
    <row r="448" spans="1:41" x14ac:dyDescent="0.35">
      <c r="A448" s="30"/>
      <c r="B448" s="30"/>
      <c r="C448" s="30"/>
      <c r="D448" s="30"/>
      <c r="E448" s="30"/>
      <c r="F448" s="30"/>
      <c r="G448" s="30"/>
      <c r="H448" s="30"/>
      <c r="I448" s="30"/>
      <c r="J448" s="30"/>
      <c r="K448" s="30"/>
      <c r="L448" s="30"/>
      <c r="M448" s="30"/>
      <c r="N448" s="30"/>
      <c r="O448" s="30"/>
      <c r="P448" s="30"/>
      <c r="Q448" s="30"/>
      <c r="R448" s="30"/>
      <c r="S448" s="30"/>
      <c r="AJ448" s="30"/>
      <c r="AK448" s="30"/>
      <c r="AL448" s="30"/>
      <c r="AM448" s="30"/>
      <c r="AN448" s="30"/>
      <c r="AO448" s="30"/>
    </row>
    <row r="449" spans="1:41" x14ac:dyDescent="0.35">
      <c r="A449" s="30"/>
      <c r="B449" s="30"/>
      <c r="C449" s="30"/>
      <c r="D449" s="30"/>
      <c r="E449" s="30"/>
      <c r="F449" s="30"/>
      <c r="G449" s="30"/>
      <c r="H449" s="30"/>
      <c r="I449" s="30"/>
      <c r="J449" s="30"/>
      <c r="K449" s="30"/>
      <c r="L449" s="30"/>
      <c r="M449" s="30"/>
      <c r="N449" s="30"/>
      <c r="O449" s="30"/>
      <c r="P449" s="30"/>
      <c r="Q449" s="30"/>
      <c r="R449" s="30"/>
      <c r="S449" s="30"/>
      <c r="AJ449" s="30"/>
      <c r="AK449" s="30"/>
      <c r="AL449" s="30"/>
      <c r="AM449" s="30"/>
      <c r="AN449" s="30"/>
      <c r="AO449" s="30"/>
    </row>
    <row r="450" spans="1:41" x14ac:dyDescent="0.35">
      <c r="A450" s="30"/>
      <c r="B450" s="30"/>
      <c r="C450" s="30"/>
      <c r="D450" s="30"/>
      <c r="E450" s="30"/>
      <c r="F450" s="30"/>
      <c r="G450" s="30"/>
      <c r="H450" s="30"/>
      <c r="I450" s="30"/>
      <c r="J450" s="30"/>
      <c r="K450" s="30"/>
      <c r="L450" s="30"/>
      <c r="M450" s="30"/>
      <c r="N450" s="30"/>
      <c r="O450" s="30"/>
      <c r="P450" s="30"/>
      <c r="Q450" s="30"/>
      <c r="R450" s="30"/>
      <c r="S450" s="30"/>
      <c r="AJ450" s="30"/>
      <c r="AK450" s="30"/>
      <c r="AL450" s="30"/>
      <c r="AM450" s="30"/>
      <c r="AN450" s="30"/>
      <c r="AO450" s="30"/>
    </row>
    <row r="451" spans="1:41" x14ac:dyDescent="0.35">
      <c r="A451" s="30"/>
      <c r="B451" s="30"/>
      <c r="C451" s="30"/>
      <c r="D451" s="30"/>
      <c r="E451" s="30"/>
      <c r="F451" s="30"/>
      <c r="G451" s="30"/>
      <c r="H451" s="30"/>
      <c r="I451" s="30"/>
      <c r="J451" s="30"/>
      <c r="K451" s="30"/>
      <c r="L451" s="30"/>
      <c r="M451" s="30"/>
      <c r="N451" s="30"/>
      <c r="O451" s="30"/>
      <c r="P451" s="30"/>
      <c r="Q451" s="30"/>
      <c r="R451" s="30"/>
      <c r="S451" s="30"/>
      <c r="AJ451" s="30"/>
      <c r="AK451" s="30"/>
      <c r="AL451" s="30"/>
      <c r="AM451" s="30"/>
      <c r="AN451" s="30"/>
      <c r="AO451" s="30"/>
    </row>
    <row r="452" spans="1:41" x14ac:dyDescent="0.35">
      <c r="A452" s="30"/>
      <c r="B452" s="30"/>
      <c r="C452" s="30"/>
      <c r="D452" s="30"/>
      <c r="E452" s="30"/>
      <c r="F452" s="30"/>
      <c r="G452" s="30"/>
      <c r="H452" s="30"/>
      <c r="I452" s="30"/>
      <c r="J452" s="30"/>
      <c r="K452" s="30"/>
      <c r="L452" s="30"/>
      <c r="M452" s="30"/>
      <c r="N452" s="30"/>
      <c r="O452" s="30"/>
      <c r="P452" s="30"/>
      <c r="Q452" s="30"/>
      <c r="R452" s="30"/>
      <c r="S452" s="30"/>
      <c r="AJ452" s="30"/>
      <c r="AK452" s="30"/>
      <c r="AL452" s="30"/>
      <c r="AM452" s="30"/>
      <c r="AN452" s="30"/>
      <c r="AO452" s="30"/>
    </row>
    <row r="453" spans="1:41" x14ac:dyDescent="0.35">
      <c r="A453" s="30"/>
      <c r="B453" s="30"/>
      <c r="C453" s="30"/>
      <c r="D453" s="30"/>
      <c r="E453" s="30"/>
      <c r="F453" s="30"/>
      <c r="G453" s="30"/>
      <c r="H453" s="30"/>
      <c r="I453" s="30"/>
      <c r="J453" s="30"/>
      <c r="K453" s="30"/>
      <c r="L453" s="30"/>
      <c r="M453" s="30"/>
      <c r="N453" s="30"/>
      <c r="O453" s="30"/>
      <c r="P453" s="30"/>
      <c r="Q453" s="30"/>
      <c r="R453" s="30"/>
      <c r="S453" s="30"/>
      <c r="AJ453" s="30"/>
      <c r="AK453" s="30"/>
      <c r="AL453" s="30"/>
      <c r="AM453" s="30"/>
      <c r="AN453" s="30"/>
      <c r="AO453" s="30"/>
    </row>
    <row r="454" spans="1:41" x14ac:dyDescent="0.35">
      <c r="A454" s="30"/>
      <c r="B454" s="30"/>
      <c r="C454" s="30"/>
      <c r="D454" s="30"/>
      <c r="E454" s="30"/>
      <c r="F454" s="30"/>
      <c r="G454" s="30"/>
      <c r="H454" s="30"/>
      <c r="I454" s="30"/>
      <c r="J454" s="30"/>
      <c r="K454" s="30"/>
      <c r="L454" s="30"/>
      <c r="M454" s="30"/>
      <c r="N454" s="30"/>
      <c r="O454" s="30"/>
      <c r="P454" s="30"/>
      <c r="Q454" s="30"/>
      <c r="R454" s="30"/>
      <c r="S454" s="30"/>
      <c r="AJ454" s="30"/>
      <c r="AK454" s="30"/>
      <c r="AL454" s="30"/>
      <c r="AM454" s="30"/>
      <c r="AN454" s="30"/>
      <c r="AO454" s="30"/>
    </row>
    <row r="455" spans="1:41" x14ac:dyDescent="0.35">
      <c r="A455" s="30"/>
      <c r="B455" s="30"/>
      <c r="C455" s="30"/>
      <c r="D455" s="30"/>
      <c r="E455" s="30"/>
      <c r="F455" s="30"/>
      <c r="G455" s="30"/>
      <c r="H455" s="30"/>
      <c r="I455" s="30"/>
      <c r="J455" s="30"/>
      <c r="K455" s="30"/>
      <c r="L455" s="30"/>
      <c r="M455" s="30"/>
      <c r="N455" s="30"/>
      <c r="O455" s="30"/>
      <c r="P455" s="30"/>
      <c r="Q455" s="30"/>
      <c r="R455" s="30"/>
      <c r="S455" s="30"/>
      <c r="AJ455" s="30"/>
      <c r="AK455" s="30"/>
      <c r="AL455" s="30"/>
      <c r="AM455" s="30"/>
      <c r="AN455" s="30"/>
      <c r="AO455" s="30"/>
    </row>
    <row r="456" spans="1:41" x14ac:dyDescent="0.35">
      <c r="A456" s="30"/>
      <c r="B456" s="30"/>
      <c r="C456" s="30"/>
      <c r="D456" s="30"/>
      <c r="E456" s="30"/>
      <c r="F456" s="30"/>
      <c r="G456" s="30"/>
      <c r="H456" s="30"/>
      <c r="I456" s="30"/>
      <c r="J456" s="30"/>
      <c r="K456" s="30"/>
      <c r="L456" s="30"/>
      <c r="M456" s="30"/>
      <c r="N456" s="30"/>
      <c r="O456" s="30"/>
      <c r="P456" s="30"/>
      <c r="Q456" s="30"/>
      <c r="R456" s="30"/>
      <c r="S456" s="30"/>
      <c r="AJ456" s="30"/>
      <c r="AK456" s="30"/>
      <c r="AL456" s="30"/>
      <c r="AM456" s="30"/>
      <c r="AN456" s="30"/>
      <c r="AO456" s="30"/>
    </row>
    <row r="457" spans="1:41" x14ac:dyDescent="0.35">
      <c r="A457" s="30"/>
      <c r="B457" s="30"/>
      <c r="C457" s="30"/>
      <c r="D457" s="30"/>
      <c r="E457" s="30"/>
      <c r="F457" s="30"/>
      <c r="G457" s="30"/>
      <c r="H457" s="30"/>
      <c r="I457" s="30"/>
      <c r="J457" s="30"/>
      <c r="K457" s="30"/>
      <c r="L457" s="30"/>
      <c r="M457" s="30"/>
      <c r="N457" s="30"/>
      <c r="O457" s="30"/>
      <c r="P457" s="30"/>
      <c r="Q457" s="30"/>
      <c r="R457" s="30"/>
      <c r="S457" s="30"/>
      <c r="AJ457" s="30"/>
      <c r="AK457" s="30"/>
      <c r="AL457" s="30"/>
      <c r="AM457" s="30"/>
      <c r="AN457" s="30"/>
      <c r="AO457" s="30"/>
    </row>
    <row r="458" spans="1:41" x14ac:dyDescent="0.35">
      <c r="A458" s="30"/>
      <c r="B458" s="30"/>
      <c r="C458" s="30"/>
      <c r="D458" s="30"/>
      <c r="E458" s="30"/>
      <c r="F458" s="30"/>
      <c r="G458" s="30"/>
      <c r="H458" s="30"/>
      <c r="I458" s="30"/>
      <c r="J458" s="30"/>
      <c r="K458" s="30"/>
      <c r="L458" s="30"/>
      <c r="M458" s="30"/>
      <c r="N458" s="30"/>
      <c r="O458" s="30"/>
      <c r="P458" s="30"/>
      <c r="Q458" s="30"/>
      <c r="R458" s="30"/>
      <c r="S458" s="30"/>
      <c r="AJ458" s="30"/>
      <c r="AK458" s="30"/>
      <c r="AL458" s="30"/>
      <c r="AM458" s="30"/>
      <c r="AN458" s="30"/>
      <c r="AO458" s="30"/>
    </row>
    <row r="459" spans="1:41" x14ac:dyDescent="0.35">
      <c r="A459" s="30"/>
      <c r="B459" s="30"/>
      <c r="C459" s="30"/>
      <c r="D459" s="30"/>
      <c r="E459" s="30"/>
      <c r="F459" s="30"/>
      <c r="G459" s="30"/>
      <c r="H459" s="30"/>
      <c r="I459" s="30"/>
      <c r="J459" s="30"/>
      <c r="K459" s="30"/>
      <c r="L459" s="30"/>
      <c r="M459" s="30"/>
      <c r="N459" s="30"/>
      <c r="O459" s="30"/>
      <c r="P459" s="30"/>
      <c r="Q459" s="30"/>
      <c r="R459" s="30"/>
      <c r="S459" s="30"/>
      <c r="AJ459" s="30"/>
      <c r="AK459" s="30"/>
      <c r="AL459" s="30"/>
      <c r="AM459" s="30"/>
      <c r="AN459" s="30"/>
      <c r="AO459" s="30"/>
    </row>
    <row r="460" spans="1:41" x14ac:dyDescent="0.35">
      <c r="A460" s="30"/>
      <c r="B460" s="30"/>
      <c r="C460" s="30"/>
      <c r="D460" s="30"/>
      <c r="E460" s="30"/>
      <c r="F460" s="30"/>
      <c r="G460" s="30"/>
      <c r="H460" s="30"/>
      <c r="I460" s="30"/>
      <c r="J460" s="30"/>
      <c r="K460" s="30"/>
      <c r="L460" s="30"/>
      <c r="M460" s="30"/>
      <c r="N460" s="30"/>
      <c r="O460" s="30"/>
      <c r="P460" s="30"/>
      <c r="Q460" s="30"/>
      <c r="R460" s="30"/>
      <c r="S460" s="30"/>
      <c r="AJ460" s="30"/>
      <c r="AK460" s="30"/>
      <c r="AL460" s="30"/>
      <c r="AM460" s="30"/>
      <c r="AN460" s="30"/>
      <c r="AO460" s="30"/>
    </row>
    <row r="461" spans="1:41" x14ac:dyDescent="0.35">
      <c r="A461" s="30"/>
      <c r="B461" s="30"/>
      <c r="C461" s="30"/>
      <c r="D461" s="30"/>
      <c r="E461" s="30"/>
      <c r="F461" s="30"/>
      <c r="G461" s="30"/>
      <c r="H461" s="30"/>
      <c r="I461" s="30"/>
      <c r="J461" s="30"/>
      <c r="K461" s="30"/>
      <c r="L461" s="30"/>
      <c r="M461" s="30"/>
      <c r="N461" s="30"/>
      <c r="O461" s="30"/>
      <c r="P461" s="30"/>
      <c r="Q461" s="30"/>
      <c r="R461" s="30"/>
      <c r="S461" s="30"/>
      <c r="AJ461" s="30"/>
      <c r="AK461" s="30"/>
      <c r="AL461" s="30"/>
      <c r="AM461" s="30"/>
      <c r="AN461" s="30"/>
      <c r="AO461" s="30"/>
    </row>
    <row r="462" spans="1:41" x14ac:dyDescent="0.35">
      <c r="A462" s="30"/>
      <c r="B462" s="30"/>
      <c r="C462" s="30"/>
      <c r="D462" s="30"/>
      <c r="E462" s="30"/>
      <c r="F462" s="30"/>
      <c r="G462" s="30"/>
      <c r="H462" s="30"/>
      <c r="I462" s="30"/>
      <c r="J462" s="30"/>
      <c r="K462" s="30"/>
      <c r="L462" s="30"/>
      <c r="M462" s="30"/>
      <c r="N462" s="30"/>
      <c r="O462" s="30"/>
      <c r="P462" s="30"/>
      <c r="Q462" s="30"/>
      <c r="R462" s="30"/>
      <c r="S462" s="30"/>
      <c r="AJ462" s="30"/>
      <c r="AK462" s="30"/>
      <c r="AL462" s="30"/>
      <c r="AM462" s="30"/>
      <c r="AN462" s="30"/>
      <c r="AO462" s="30"/>
    </row>
    <row r="463" spans="1:41" x14ac:dyDescent="0.35">
      <c r="A463" s="30"/>
      <c r="B463" s="30"/>
      <c r="C463" s="30"/>
      <c r="D463" s="30"/>
      <c r="E463" s="30"/>
      <c r="F463" s="30"/>
      <c r="G463" s="30"/>
      <c r="H463" s="30"/>
      <c r="I463" s="30"/>
      <c r="J463" s="30"/>
      <c r="K463" s="30"/>
      <c r="L463" s="30"/>
      <c r="M463" s="30"/>
      <c r="N463" s="30"/>
      <c r="O463" s="30"/>
      <c r="P463" s="30"/>
      <c r="Q463" s="30"/>
      <c r="R463" s="30"/>
      <c r="S463" s="30"/>
      <c r="AJ463" s="30"/>
      <c r="AK463" s="30"/>
      <c r="AL463" s="30"/>
      <c r="AM463" s="30"/>
      <c r="AN463" s="30"/>
      <c r="AO463" s="30"/>
    </row>
    <row r="464" spans="1:41" x14ac:dyDescent="0.35">
      <c r="A464" s="30"/>
      <c r="B464" s="30"/>
      <c r="C464" s="30"/>
      <c r="D464" s="30"/>
      <c r="E464" s="30"/>
      <c r="F464" s="30"/>
      <c r="G464" s="30"/>
      <c r="H464" s="30"/>
      <c r="I464" s="30"/>
      <c r="J464" s="30"/>
      <c r="K464" s="30"/>
      <c r="L464" s="30"/>
      <c r="M464" s="30"/>
      <c r="N464" s="30"/>
      <c r="O464" s="30"/>
      <c r="P464" s="30"/>
      <c r="Q464" s="30"/>
      <c r="R464" s="30"/>
      <c r="S464" s="30"/>
      <c r="AJ464" s="30"/>
      <c r="AK464" s="30"/>
      <c r="AL464" s="30"/>
      <c r="AM464" s="30"/>
      <c r="AN464" s="30"/>
      <c r="AO464" s="30"/>
    </row>
    <row r="465" spans="1:41" x14ac:dyDescent="0.35">
      <c r="A465" s="30"/>
      <c r="B465" s="30"/>
      <c r="C465" s="30"/>
      <c r="D465" s="30"/>
      <c r="E465" s="30"/>
      <c r="F465" s="30"/>
      <c r="G465" s="30"/>
      <c r="H465" s="30"/>
      <c r="I465" s="30"/>
      <c r="J465" s="30"/>
      <c r="K465" s="30"/>
      <c r="L465" s="30"/>
      <c r="M465" s="30"/>
      <c r="N465" s="30"/>
      <c r="O465" s="30"/>
      <c r="P465" s="30"/>
      <c r="Q465" s="30"/>
      <c r="R465" s="30"/>
      <c r="S465" s="30"/>
      <c r="AJ465" s="30"/>
      <c r="AK465" s="30"/>
      <c r="AL465" s="30"/>
      <c r="AM465" s="30"/>
      <c r="AN465" s="30"/>
      <c r="AO465" s="30"/>
    </row>
    <row r="466" spans="1:41" x14ac:dyDescent="0.35">
      <c r="A466" s="30"/>
      <c r="B466" s="30"/>
      <c r="C466" s="30"/>
      <c r="D466" s="30"/>
      <c r="E466" s="30"/>
      <c r="F466" s="30"/>
      <c r="G466" s="30"/>
      <c r="H466" s="30"/>
      <c r="I466" s="30"/>
      <c r="J466" s="30"/>
      <c r="K466" s="30"/>
      <c r="L466" s="30"/>
      <c r="M466" s="30"/>
      <c r="N466" s="30"/>
      <c r="O466" s="30"/>
      <c r="P466" s="30"/>
      <c r="Q466" s="30"/>
      <c r="R466" s="30"/>
      <c r="S466" s="30"/>
      <c r="AJ466" s="30"/>
      <c r="AK466" s="30"/>
      <c r="AL466" s="30"/>
      <c r="AM466" s="30"/>
      <c r="AN466" s="30"/>
      <c r="AO466" s="30"/>
    </row>
    <row r="467" spans="1:41" x14ac:dyDescent="0.35">
      <c r="A467" s="30"/>
      <c r="B467" s="30"/>
      <c r="C467" s="30"/>
      <c r="D467" s="30"/>
      <c r="E467" s="30"/>
      <c r="F467" s="30"/>
      <c r="G467" s="30"/>
      <c r="H467" s="30"/>
      <c r="I467" s="30"/>
      <c r="J467" s="30"/>
      <c r="K467" s="30"/>
      <c r="L467" s="30"/>
      <c r="M467" s="30"/>
      <c r="N467" s="30"/>
      <c r="O467" s="30"/>
      <c r="P467" s="30"/>
      <c r="Q467" s="30"/>
      <c r="R467" s="30"/>
      <c r="S467" s="30"/>
      <c r="AJ467" s="30"/>
      <c r="AK467" s="30"/>
      <c r="AL467" s="30"/>
      <c r="AM467" s="30"/>
      <c r="AN467" s="30"/>
      <c r="AO467" s="30"/>
    </row>
    <row r="468" spans="1:41" x14ac:dyDescent="0.35">
      <c r="A468" s="30"/>
      <c r="B468" s="30"/>
      <c r="C468" s="30"/>
      <c r="D468" s="30"/>
      <c r="E468" s="30"/>
      <c r="F468" s="30"/>
      <c r="G468" s="30"/>
      <c r="H468" s="30"/>
      <c r="I468" s="30"/>
      <c r="J468" s="30"/>
      <c r="K468" s="30"/>
      <c r="L468" s="30"/>
      <c r="M468" s="30"/>
      <c r="N468" s="30"/>
      <c r="O468" s="30"/>
      <c r="P468" s="30"/>
      <c r="Q468" s="30"/>
      <c r="R468" s="30"/>
      <c r="S468" s="30"/>
      <c r="AJ468" s="30"/>
      <c r="AK468" s="30"/>
      <c r="AL468" s="30"/>
      <c r="AM468" s="30"/>
      <c r="AN468" s="30"/>
      <c r="AO468" s="30"/>
    </row>
    <row r="469" spans="1:41" x14ac:dyDescent="0.35">
      <c r="A469" s="30"/>
      <c r="B469" s="30"/>
      <c r="C469" s="30"/>
      <c r="D469" s="30"/>
      <c r="E469" s="30"/>
      <c r="F469" s="30"/>
      <c r="G469" s="30"/>
      <c r="H469" s="30"/>
      <c r="I469" s="30"/>
      <c r="J469" s="30"/>
      <c r="K469" s="30"/>
      <c r="L469" s="30"/>
      <c r="M469" s="30"/>
      <c r="N469" s="30"/>
      <c r="O469" s="30"/>
      <c r="P469" s="30"/>
      <c r="Q469" s="30"/>
      <c r="R469" s="30"/>
      <c r="S469" s="30"/>
      <c r="AJ469" s="30"/>
      <c r="AK469" s="30"/>
      <c r="AL469" s="30"/>
      <c r="AM469" s="30"/>
      <c r="AN469" s="30"/>
      <c r="AO469" s="30"/>
    </row>
    <row r="470" spans="1:41" x14ac:dyDescent="0.35">
      <c r="A470" s="30"/>
      <c r="B470" s="30"/>
      <c r="C470" s="30"/>
      <c r="D470" s="30"/>
      <c r="E470" s="30"/>
      <c r="F470" s="30"/>
      <c r="G470" s="30"/>
      <c r="H470" s="30"/>
      <c r="I470" s="30"/>
      <c r="J470" s="30"/>
      <c r="K470" s="30"/>
      <c r="L470" s="30"/>
      <c r="M470" s="30"/>
      <c r="N470" s="30"/>
      <c r="O470" s="30"/>
      <c r="P470" s="30"/>
      <c r="Q470" s="30"/>
      <c r="R470" s="30"/>
      <c r="S470" s="30"/>
      <c r="AJ470" s="30"/>
      <c r="AK470" s="30"/>
      <c r="AL470" s="30"/>
      <c r="AM470" s="30"/>
      <c r="AN470" s="30"/>
      <c r="AO470" s="30"/>
    </row>
    <row r="471" spans="1:41" x14ac:dyDescent="0.35">
      <c r="A471" s="30"/>
      <c r="B471" s="30"/>
      <c r="C471" s="30"/>
      <c r="D471" s="30"/>
      <c r="E471" s="30"/>
      <c r="F471" s="30"/>
      <c r="G471" s="30"/>
      <c r="H471" s="30"/>
      <c r="I471" s="30"/>
      <c r="J471" s="30"/>
      <c r="K471" s="30"/>
      <c r="L471" s="30"/>
      <c r="M471" s="30"/>
      <c r="N471" s="30"/>
      <c r="O471" s="30"/>
      <c r="P471" s="30"/>
      <c r="Q471" s="30"/>
      <c r="R471" s="30"/>
      <c r="S471" s="30"/>
      <c r="AJ471" s="30"/>
      <c r="AK471" s="30"/>
      <c r="AL471" s="30"/>
      <c r="AM471" s="30"/>
      <c r="AN471" s="30"/>
      <c r="AO471" s="30"/>
    </row>
    <row r="472" spans="1:41" x14ac:dyDescent="0.35">
      <c r="A472" s="30"/>
      <c r="B472" s="30"/>
      <c r="C472" s="30"/>
      <c r="D472" s="30"/>
      <c r="E472" s="30"/>
      <c r="F472" s="30"/>
      <c r="G472" s="30"/>
      <c r="H472" s="30"/>
      <c r="I472" s="30"/>
      <c r="J472" s="30"/>
      <c r="K472" s="30"/>
      <c r="L472" s="30"/>
      <c r="N472" s="30"/>
      <c r="O472" s="30"/>
      <c r="P472" s="30"/>
      <c r="Q472" s="30"/>
      <c r="R472" s="30"/>
      <c r="S472" s="30"/>
      <c r="AJ472" s="30"/>
      <c r="AK472" s="30"/>
      <c r="AL472" s="30"/>
      <c r="AM472" s="30"/>
      <c r="AN472" s="30"/>
      <c r="AO472" s="30"/>
    </row>
  </sheetData>
  <printOptions horizontalCentered="1"/>
  <pageMargins left="0.70866141732283472" right="0.70866141732283472" top="0.74803149606299213" bottom="0.74803149606299213" header="0.31496062992125984" footer="0.31496062992125984"/>
  <pageSetup paperSize="8" scale="65"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dimension ref="J10:K14"/>
  <sheetViews>
    <sheetView workbookViewId="0">
      <selection activeCell="E5" sqref="E5"/>
    </sheetView>
  </sheetViews>
  <sheetFormatPr defaultRowHeight="14.5" x14ac:dyDescent="0.35"/>
  <sheetData>
    <row r="10" spans="10:11" x14ac:dyDescent="0.35">
      <c r="K10" s="25">
        <f>K18+K41+K57+K80+K126+K172+K244+K311+K362+K378+K394+K424+K440+K281+K103</f>
        <v>0</v>
      </c>
    </row>
    <row r="11" spans="10:11" x14ac:dyDescent="0.35">
      <c r="J11" s="3" t="s">
        <v>2</v>
      </c>
      <c r="K11" s="25">
        <v>966</v>
      </c>
    </row>
    <row r="12" spans="10:11" x14ac:dyDescent="0.35">
      <c r="J12" s="3" t="s">
        <v>3</v>
      </c>
      <c r="K12" s="25">
        <v>523</v>
      </c>
    </row>
    <row r="13" spans="10:11" x14ac:dyDescent="0.35">
      <c r="J13" s="3" t="s">
        <v>4</v>
      </c>
      <c r="K13" s="25">
        <v>1013</v>
      </c>
    </row>
    <row r="14" spans="10:11" x14ac:dyDescent="0.35">
      <c r="J14" s="3" t="s">
        <v>5</v>
      </c>
      <c r="K14" s="25">
        <v>79</v>
      </c>
    </row>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J4679"/>
  <sheetViews>
    <sheetView zoomScale="70" zoomScaleNormal="70" workbookViewId="0">
      <pane ySplit="1" topLeftCell="A2" activePane="bottomLeft" state="frozen"/>
      <selection pane="bottomLeft"/>
    </sheetView>
  </sheetViews>
  <sheetFormatPr defaultRowHeight="14.5" x14ac:dyDescent="0.35"/>
  <cols>
    <col min="1" max="1" width="11.54296875" bestFit="1" customWidth="1"/>
    <col min="2" max="2" width="32.453125" bestFit="1" customWidth="1"/>
    <col min="3" max="3" width="12.453125" customWidth="1"/>
    <col min="4" max="4" width="41.90625" bestFit="1" customWidth="1"/>
    <col min="5" max="5" width="9.453125" bestFit="1" customWidth="1"/>
    <col min="6" max="6" width="14.54296875" bestFit="1" customWidth="1"/>
    <col min="7" max="7" width="19.453125" bestFit="1" customWidth="1"/>
    <col min="8" max="8" width="14" bestFit="1" customWidth="1"/>
    <col min="9" max="9" width="26.90625" bestFit="1" customWidth="1"/>
    <col min="10" max="10" width="6.08984375" bestFit="1" customWidth="1"/>
  </cols>
  <sheetData>
    <row r="1" spans="1:10" x14ac:dyDescent="0.35">
      <c r="A1" t="s">
        <v>175</v>
      </c>
      <c r="B1" t="s">
        <v>176</v>
      </c>
      <c r="C1" t="s">
        <v>177</v>
      </c>
      <c r="D1" t="s">
        <v>213</v>
      </c>
      <c r="E1" t="s">
        <v>178</v>
      </c>
      <c r="F1" t="s">
        <v>179</v>
      </c>
      <c r="G1" t="s">
        <v>182</v>
      </c>
      <c r="H1" t="s">
        <v>180</v>
      </c>
      <c r="I1" t="s">
        <v>181</v>
      </c>
      <c r="J1" t="s">
        <v>138</v>
      </c>
    </row>
    <row r="2" spans="1:10" x14ac:dyDescent="0.35">
      <c r="A2" s="60">
        <v>42125</v>
      </c>
      <c r="B2" t="s">
        <v>90</v>
      </c>
      <c r="C2" t="s">
        <v>91</v>
      </c>
      <c r="D2" t="s">
        <v>90</v>
      </c>
      <c r="E2">
        <v>1274</v>
      </c>
      <c r="F2">
        <v>57</v>
      </c>
      <c r="G2">
        <v>20</v>
      </c>
      <c r="H2">
        <v>7</v>
      </c>
      <c r="I2">
        <v>30</v>
      </c>
      <c r="J2">
        <v>0</v>
      </c>
    </row>
    <row r="3" spans="1:10" x14ac:dyDescent="0.35">
      <c r="A3" s="60">
        <v>42156</v>
      </c>
      <c r="B3" t="s">
        <v>90</v>
      </c>
      <c r="C3" t="s">
        <v>91</v>
      </c>
      <c r="D3" t="s">
        <v>90</v>
      </c>
      <c r="E3">
        <v>1259</v>
      </c>
      <c r="F3">
        <v>72</v>
      </c>
      <c r="G3">
        <v>24</v>
      </c>
      <c r="H3">
        <v>8</v>
      </c>
      <c r="I3">
        <v>40</v>
      </c>
      <c r="J3">
        <v>0</v>
      </c>
    </row>
    <row r="4" spans="1:10" x14ac:dyDescent="0.35">
      <c r="A4" s="60">
        <v>42186</v>
      </c>
      <c r="B4" t="s">
        <v>90</v>
      </c>
      <c r="C4" t="s">
        <v>91</v>
      </c>
      <c r="D4" t="s">
        <v>90</v>
      </c>
      <c r="E4">
        <v>1349</v>
      </c>
      <c r="F4">
        <v>88</v>
      </c>
      <c r="G4">
        <v>22</v>
      </c>
      <c r="H4">
        <v>16</v>
      </c>
      <c r="I4">
        <v>50</v>
      </c>
      <c r="J4">
        <v>0</v>
      </c>
    </row>
    <row r="5" spans="1:10" x14ac:dyDescent="0.35">
      <c r="A5" s="60">
        <v>42217</v>
      </c>
      <c r="B5" t="s">
        <v>90</v>
      </c>
      <c r="C5" t="s">
        <v>91</v>
      </c>
      <c r="D5" t="s">
        <v>90</v>
      </c>
      <c r="E5">
        <v>1326</v>
      </c>
      <c r="F5">
        <v>90</v>
      </c>
      <c r="G5">
        <v>24</v>
      </c>
      <c r="H5">
        <v>10</v>
      </c>
      <c r="I5">
        <v>56</v>
      </c>
      <c r="J5">
        <v>0</v>
      </c>
    </row>
    <row r="6" spans="1:10" x14ac:dyDescent="0.35">
      <c r="A6" s="60">
        <v>42248</v>
      </c>
      <c r="B6" t="s">
        <v>90</v>
      </c>
      <c r="C6" t="s">
        <v>91</v>
      </c>
      <c r="D6" t="s">
        <v>90</v>
      </c>
      <c r="E6">
        <v>1336</v>
      </c>
      <c r="F6">
        <v>93</v>
      </c>
      <c r="G6">
        <v>25</v>
      </c>
      <c r="H6">
        <v>10</v>
      </c>
      <c r="I6">
        <v>58</v>
      </c>
      <c r="J6">
        <v>0</v>
      </c>
    </row>
    <row r="7" spans="1:10" x14ac:dyDescent="0.35">
      <c r="A7" s="60">
        <v>42278</v>
      </c>
      <c r="B7" t="s">
        <v>90</v>
      </c>
      <c r="C7" t="s">
        <v>91</v>
      </c>
      <c r="D7" t="s">
        <v>90</v>
      </c>
      <c r="E7">
        <v>1413</v>
      </c>
      <c r="F7">
        <v>84</v>
      </c>
      <c r="G7">
        <v>29</v>
      </c>
      <c r="H7">
        <v>9</v>
      </c>
      <c r="I7">
        <v>46</v>
      </c>
      <c r="J7">
        <v>0</v>
      </c>
    </row>
    <row r="8" spans="1:10" x14ac:dyDescent="0.35">
      <c r="A8" s="60">
        <v>42309</v>
      </c>
      <c r="B8" t="s">
        <v>90</v>
      </c>
      <c r="C8" t="s">
        <v>91</v>
      </c>
      <c r="D8" t="s">
        <v>90</v>
      </c>
      <c r="E8">
        <v>1410</v>
      </c>
      <c r="F8">
        <v>80</v>
      </c>
      <c r="G8">
        <v>36</v>
      </c>
      <c r="H8">
        <v>9</v>
      </c>
      <c r="I8">
        <v>35</v>
      </c>
      <c r="J8">
        <v>0</v>
      </c>
    </row>
    <row r="9" spans="1:10" x14ac:dyDescent="0.35">
      <c r="A9" s="60">
        <v>42339</v>
      </c>
      <c r="B9" t="s">
        <v>90</v>
      </c>
      <c r="C9" t="s">
        <v>91</v>
      </c>
      <c r="D9" t="s">
        <v>90</v>
      </c>
      <c r="E9">
        <v>1332</v>
      </c>
      <c r="F9">
        <v>90</v>
      </c>
      <c r="G9">
        <v>29</v>
      </c>
      <c r="H9">
        <v>8</v>
      </c>
      <c r="I9">
        <v>53</v>
      </c>
      <c r="J9">
        <v>0</v>
      </c>
    </row>
    <row r="10" spans="1:10" x14ac:dyDescent="0.35">
      <c r="A10" s="60">
        <v>42370</v>
      </c>
      <c r="B10" t="s">
        <v>90</v>
      </c>
      <c r="C10" t="s">
        <v>91</v>
      </c>
      <c r="D10" t="s">
        <v>90</v>
      </c>
      <c r="E10">
        <v>1330</v>
      </c>
      <c r="F10">
        <v>76</v>
      </c>
      <c r="G10">
        <v>26</v>
      </c>
      <c r="H10">
        <v>13</v>
      </c>
      <c r="I10">
        <v>37</v>
      </c>
      <c r="J10">
        <v>0</v>
      </c>
    </row>
    <row r="11" spans="1:10" x14ac:dyDescent="0.35">
      <c r="A11" s="60">
        <v>42401</v>
      </c>
      <c r="B11" t="s">
        <v>90</v>
      </c>
      <c r="C11" t="s">
        <v>91</v>
      </c>
      <c r="D11" t="s">
        <v>90</v>
      </c>
      <c r="E11">
        <v>1444</v>
      </c>
      <c r="F11">
        <v>85</v>
      </c>
      <c r="G11">
        <v>31</v>
      </c>
      <c r="H11">
        <v>14</v>
      </c>
      <c r="I11">
        <v>40</v>
      </c>
      <c r="J11">
        <v>0</v>
      </c>
    </row>
    <row r="12" spans="1:10" x14ac:dyDescent="0.35">
      <c r="A12" s="60">
        <v>42430</v>
      </c>
      <c r="B12" t="s">
        <v>90</v>
      </c>
      <c r="C12" t="s">
        <v>91</v>
      </c>
      <c r="D12" t="s">
        <v>90</v>
      </c>
      <c r="E12">
        <v>1492</v>
      </c>
      <c r="F12">
        <v>74</v>
      </c>
      <c r="G12">
        <v>21</v>
      </c>
      <c r="H12">
        <v>3</v>
      </c>
      <c r="I12">
        <v>50</v>
      </c>
      <c r="J12">
        <v>0</v>
      </c>
    </row>
    <row r="13" spans="1:10" x14ac:dyDescent="0.35">
      <c r="A13" s="60">
        <v>42461</v>
      </c>
      <c r="B13" t="s">
        <v>90</v>
      </c>
      <c r="C13" t="s">
        <v>91</v>
      </c>
      <c r="D13" t="s">
        <v>90</v>
      </c>
      <c r="E13">
        <v>1402</v>
      </c>
      <c r="F13">
        <v>53</v>
      </c>
      <c r="G13">
        <v>14</v>
      </c>
      <c r="H13">
        <v>11</v>
      </c>
      <c r="I13">
        <v>28</v>
      </c>
      <c r="J13">
        <v>0</v>
      </c>
    </row>
    <row r="14" spans="1:10" x14ac:dyDescent="0.35">
      <c r="A14" s="60">
        <v>42491</v>
      </c>
      <c r="B14" t="s">
        <v>90</v>
      </c>
      <c r="C14" t="s">
        <v>91</v>
      </c>
      <c r="D14" t="s">
        <v>90</v>
      </c>
      <c r="E14">
        <v>1541</v>
      </c>
      <c r="F14">
        <v>72</v>
      </c>
      <c r="G14">
        <v>26</v>
      </c>
      <c r="H14">
        <v>12</v>
      </c>
      <c r="I14">
        <v>34</v>
      </c>
      <c r="J14">
        <v>0</v>
      </c>
    </row>
    <row r="15" spans="1:10" x14ac:dyDescent="0.35">
      <c r="A15" s="60">
        <v>42522</v>
      </c>
      <c r="B15" t="s">
        <v>90</v>
      </c>
      <c r="C15" t="s">
        <v>91</v>
      </c>
      <c r="D15" t="s">
        <v>90</v>
      </c>
      <c r="E15">
        <v>1538</v>
      </c>
      <c r="F15">
        <v>72</v>
      </c>
      <c r="G15">
        <v>25</v>
      </c>
      <c r="H15">
        <v>5</v>
      </c>
      <c r="I15">
        <v>42</v>
      </c>
      <c r="J15">
        <v>0</v>
      </c>
    </row>
    <row r="16" spans="1:10" x14ac:dyDescent="0.35">
      <c r="A16" s="60">
        <v>42552</v>
      </c>
      <c r="B16" t="s">
        <v>90</v>
      </c>
      <c r="C16" t="s">
        <v>91</v>
      </c>
      <c r="D16" t="s">
        <v>90</v>
      </c>
      <c r="E16">
        <v>1403</v>
      </c>
      <c r="F16">
        <v>78</v>
      </c>
      <c r="G16">
        <v>11</v>
      </c>
      <c r="H16">
        <v>9</v>
      </c>
      <c r="I16">
        <v>58</v>
      </c>
      <c r="J16">
        <v>0</v>
      </c>
    </row>
    <row r="17" spans="1:10" x14ac:dyDescent="0.35">
      <c r="A17" s="60">
        <v>42583</v>
      </c>
      <c r="B17" t="s">
        <v>90</v>
      </c>
      <c r="C17" t="s">
        <v>91</v>
      </c>
      <c r="D17" t="s">
        <v>90</v>
      </c>
      <c r="E17">
        <v>1613</v>
      </c>
      <c r="F17">
        <v>86</v>
      </c>
      <c r="G17">
        <v>27</v>
      </c>
      <c r="H17">
        <v>11</v>
      </c>
      <c r="I17">
        <v>48</v>
      </c>
      <c r="J17">
        <v>0</v>
      </c>
    </row>
    <row r="18" spans="1:10" x14ac:dyDescent="0.35">
      <c r="A18" s="60">
        <v>42614</v>
      </c>
      <c r="B18" t="s">
        <v>90</v>
      </c>
      <c r="C18" t="s">
        <v>91</v>
      </c>
      <c r="D18" t="s">
        <v>90</v>
      </c>
      <c r="E18">
        <v>1411</v>
      </c>
      <c r="F18">
        <v>80</v>
      </c>
      <c r="G18">
        <v>26</v>
      </c>
      <c r="H18">
        <v>11</v>
      </c>
      <c r="I18">
        <v>43</v>
      </c>
      <c r="J18">
        <v>0</v>
      </c>
    </row>
    <row r="19" spans="1:10" x14ac:dyDescent="0.35">
      <c r="A19" s="60">
        <v>42644</v>
      </c>
      <c r="B19" t="s">
        <v>90</v>
      </c>
      <c r="C19" t="s">
        <v>91</v>
      </c>
      <c r="D19" t="s">
        <v>90</v>
      </c>
      <c r="E19">
        <v>1475</v>
      </c>
      <c r="F19">
        <v>103</v>
      </c>
      <c r="G19">
        <v>31</v>
      </c>
      <c r="H19">
        <v>11</v>
      </c>
      <c r="I19">
        <v>61</v>
      </c>
      <c r="J19">
        <v>0</v>
      </c>
    </row>
    <row r="20" spans="1:10" x14ac:dyDescent="0.35">
      <c r="A20" s="60">
        <v>42675</v>
      </c>
      <c r="B20" t="s">
        <v>90</v>
      </c>
      <c r="C20" t="s">
        <v>91</v>
      </c>
      <c r="D20" t="s">
        <v>90</v>
      </c>
      <c r="E20">
        <v>1522</v>
      </c>
      <c r="F20">
        <v>98</v>
      </c>
      <c r="G20">
        <v>19</v>
      </c>
      <c r="H20">
        <v>6</v>
      </c>
      <c r="I20">
        <v>73</v>
      </c>
      <c r="J20">
        <v>0</v>
      </c>
    </row>
    <row r="21" spans="1:10" x14ac:dyDescent="0.35">
      <c r="A21" s="60">
        <v>42705</v>
      </c>
      <c r="B21" t="s">
        <v>90</v>
      </c>
      <c r="C21" t="s">
        <v>91</v>
      </c>
      <c r="D21" t="s">
        <v>90</v>
      </c>
      <c r="E21">
        <v>1375</v>
      </c>
      <c r="F21">
        <v>74</v>
      </c>
      <c r="G21">
        <v>20</v>
      </c>
      <c r="H21">
        <v>12</v>
      </c>
      <c r="I21">
        <v>42</v>
      </c>
      <c r="J21">
        <v>0</v>
      </c>
    </row>
    <row r="22" spans="1:10" x14ac:dyDescent="0.35">
      <c r="A22" s="60">
        <v>42736</v>
      </c>
      <c r="B22" t="s">
        <v>90</v>
      </c>
      <c r="C22" t="s">
        <v>91</v>
      </c>
      <c r="D22" t="s">
        <v>90</v>
      </c>
      <c r="E22">
        <v>1447</v>
      </c>
      <c r="F22">
        <v>81</v>
      </c>
      <c r="G22">
        <v>30</v>
      </c>
      <c r="H22">
        <v>13</v>
      </c>
      <c r="I22">
        <v>38</v>
      </c>
      <c r="J22">
        <v>0</v>
      </c>
    </row>
    <row r="23" spans="1:10" x14ac:dyDescent="0.35">
      <c r="A23" s="60">
        <v>42767</v>
      </c>
      <c r="B23" t="s">
        <v>90</v>
      </c>
      <c r="C23" t="s">
        <v>91</v>
      </c>
      <c r="D23" t="s">
        <v>90</v>
      </c>
      <c r="E23">
        <v>1320</v>
      </c>
      <c r="F23">
        <v>47</v>
      </c>
      <c r="G23">
        <v>22</v>
      </c>
      <c r="H23">
        <v>6</v>
      </c>
      <c r="I23">
        <v>19</v>
      </c>
      <c r="J23">
        <v>0</v>
      </c>
    </row>
    <row r="24" spans="1:10" x14ac:dyDescent="0.35">
      <c r="A24" s="60">
        <v>42795</v>
      </c>
      <c r="B24" t="s">
        <v>90</v>
      </c>
      <c r="C24" t="s">
        <v>91</v>
      </c>
      <c r="D24" t="s">
        <v>90</v>
      </c>
      <c r="E24">
        <v>1547</v>
      </c>
      <c r="F24">
        <v>92</v>
      </c>
      <c r="G24">
        <v>31</v>
      </c>
      <c r="H24">
        <v>16</v>
      </c>
      <c r="I24">
        <v>45</v>
      </c>
      <c r="J24">
        <v>0</v>
      </c>
    </row>
    <row r="25" spans="1:10" x14ac:dyDescent="0.35">
      <c r="A25" s="60">
        <v>42826</v>
      </c>
      <c r="B25" t="s">
        <v>90</v>
      </c>
      <c r="C25" t="s">
        <v>91</v>
      </c>
      <c r="D25" t="s">
        <v>90</v>
      </c>
      <c r="E25">
        <v>1166</v>
      </c>
      <c r="F25">
        <v>72</v>
      </c>
      <c r="G25">
        <v>28</v>
      </c>
      <c r="H25">
        <v>5</v>
      </c>
      <c r="I25">
        <v>39</v>
      </c>
      <c r="J25">
        <v>0</v>
      </c>
    </row>
    <row r="26" spans="1:10" x14ac:dyDescent="0.35">
      <c r="A26" s="60">
        <v>42856</v>
      </c>
      <c r="B26" t="s">
        <v>90</v>
      </c>
      <c r="C26" t="s">
        <v>91</v>
      </c>
      <c r="D26" t="s">
        <v>90</v>
      </c>
      <c r="E26">
        <v>1519</v>
      </c>
      <c r="F26">
        <v>103</v>
      </c>
      <c r="G26">
        <v>35</v>
      </c>
      <c r="H26">
        <v>15</v>
      </c>
      <c r="I26">
        <v>53</v>
      </c>
      <c r="J26">
        <v>0</v>
      </c>
    </row>
    <row r="27" spans="1:10" x14ac:dyDescent="0.35">
      <c r="A27" s="60">
        <v>42887</v>
      </c>
      <c r="B27" t="s">
        <v>90</v>
      </c>
      <c r="C27" t="s">
        <v>91</v>
      </c>
      <c r="D27" t="s">
        <v>90</v>
      </c>
      <c r="E27">
        <v>1517</v>
      </c>
      <c r="F27">
        <v>89</v>
      </c>
      <c r="G27">
        <v>34</v>
      </c>
      <c r="H27">
        <v>28</v>
      </c>
      <c r="I27">
        <v>27</v>
      </c>
      <c r="J27">
        <v>0</v>
      </c>
    </row>
    <row r="28" spans="1:10" x14ac:dyDescent="0.35">
      <c r="A28" s="60">
        <v>42917</v>
      </c>
      <c r="B28" t="s">
        <v>90</v>
      </c>
      <c r="C28" t="s">
        <v>91</v>
      </c>
      <c r="D28" t="s">
        <v>90</v>
      </c>
      <c r="E28">
        <v>1359</v>
      </c>
      <c r="F28">
        <v>71</v>
      </c>
      <c r="G28">
        <v>19</v>
      </c>
      <c r="H28">
        <v>22</v>
      </c>
      <c r="I28">
        <v>30</v>
      </c>
      <c r="J28">
        <v>0</v>
      </c>
    </row>
    <row r="29" spans="1:10" x14ac:dyDescent="0.35">
      <c r="A29" s="60">
        <v>42948</v>
      </c>
      <c r="B29" t="s">
        <v>90</v>
      </c>
      <c r="C29" t="s">
        <v>91</v>
      </c>
      <c r="D29" t="s">
        <v>90</v>
      </c>
      <c r="E29">
        <v>1685</v>
      </c>
      <c r="F29">
        <v>86</v>
      </c>
      <c r="G29">
        <v>22</v>
      </c>
      <c r="H29">
        <v>31</v>
      </c>
      <c r="I29">
        <v>33</v>
      </c>
      <c r="J29">
        <v>0</v>
      </c>
    </row>
    <row r="30" spans="1:10" x14ac:dyDescent="0.35">
      <c r="A30" s="60">
        <v>42979</v>
      </c>
      <c r="B30" t="s">
        <v>90</v>
      </c>
      <c r="C30" t="s">
        <v>91</v>
      </c>
      <c r="D30" t="s">
        <v>90</v>
      </c>
      <c r="E30">
        <v>1449</v>
      </c>
      <c r="F30">
        <v>101</v>
      </c>
      <c r="G30">
        <v>27</v>
      </c>
      <c r="H30">
        <v>26</v>
      </c>
      <c r="I30">
        <v>48</v>
      </c>
      <c r="J30">
        <v>0</v>
      </c>
    </row>
    <row r="31" spans="1:10" x14ac:dyDescent="0.35">
      <c r="A31" s="60">
        <v>43009</v>
      </c>
      <c r="B31" t="s">
        <v>90</v>
      </c>
      <c r="C31" t="s">
        <v>91</v>
      </c>
      <c r="D31" t="s">
        <v>90</v>
      </c>
      <c r="E31">
        <v>1548</v>
      </c>
      <c r="F31">
        <v>92</v>
      </c>
      <c r="G31">
        <v>18</v>
      </c>
      <c r="H31">
        <v>30</v>
      </c>
      <c r="I31">
        <v>44</v>
      </c>
      <c r="J31">
        <v>0</v>
      </c>
    </row>
    <row r="32" spans="1:10" x14ac:dyDescent="0.35">
      <c r="A32" s="60">
        <v>43040</v>
      </c>
      <c r="B32" t="s">
        <v>90</v>
      </c>
      <c r="C32" t="s">
        <v>91</v>
      </c>
      <c r="D32" t="s">
        <v>90</v>
      </c>
      <c r="E32">
        <v>1663</v>
      </c>
      <c r="F32">
        <v>90</v>
      </c>
      <c r="G32">
        <v>24</v>
      </c>
      <c r="H32">
        <v>30</v>
      </c>
      <c r="I32">
        <v>36</v>
      </c>
      <c r="J32">
        <v>0</v>
      </c>
    </row>
    <row r="33" spans="1:10" x14ac:dyDescent="0.35">
      <c r="A33" s="60">
        <v>43070</v>
      </c>
      <c r="B33" t="s">
        <v>90</v>
      </c>
      <c r="C33" t="s">
        <v>91</v>
      </c>
      <c r="D33" t="s">
        <v>90</v>
      </c>
      <c r="E33">
        <v>1328</v>
      </c>
      <c r="F33">
        <v>85</v>
      </c>
      <c r="G33">
        <v>23</v>
      </c>
      <c r="H33">
        <v>33</v>
      </c>
      <c r="I33">
        <v>29</v>
      </c>
      <c r="J33">
        <v>0</v>
      </c>
    </row>
    <row r="34" spans="1:10" x14ac:dyDescent="0.35">
      <c r="A34" s="60">
        <v>43101</v>
      </c>
      <c r="B34" t="s">
        <v>90</v>
      </c>
      <c r="C34" t="s">
        <v>91</v>
      </c>
      <c r="D34" t="s">
        <v>90</v>
      </c>
      <c r="E34">
        <v>1638</v>
      </c>
      <c r="F34">
        <v>89</v>
      </c>
      <c r="G34">
        <v>33</v>
      </c>
      <c r="H34">
        <v>32</v>
      </c>
      <c r="I34">
        <v>24</v>
      </c>
      <c r="J34">
        <v>0</v>
      </c>
    </row>
    <row r="35" spans="1:10" x14ac:dyDescent="0.35">
      <c r="A35" s="60">
        <v>43132</v>
      </c>
      <c r="B35" t="s">
        <v>90</v>
      </c>
      <c r="C35" t="s">
        <v>91</v>
      </c>
      <c r="D35" t="s">
        <v>90</v>
      </c>
      <c r="E35">
        <v>1415</v>
      </c>
      <c r="F35">
        <v>84</v>
      </c>
      <c r="G35">
        <v>14</v>
      </c>
      <c r="H35">
        <v>29</v>
      </c>
      <c r="I35">
        <v>41</v>
      </c>
      <c r="J35">
        <v>0</v>
      </c>
    </row>
    <row r="36" spans="1:10" x14ac:dyDescent="0.35">
      <c r="A36" s="60">
        <v>43160</v>
      </c>
      <c r="B36" t="s">
        <v>90</v>
      </c>
      <c r="C36" t="s">
        <v>91</v>
      </c>
      <c r="D36" t="s">
        <v>90</v>
      </c>
      <c r="E36">
        <v>1425</v>
      </c>
      <c r="F36">
        <v>84</v>
      </c>
      <c r="G36">
        <v>25</v>
      </c>
      <c r="H36">
        <v>21</v>
      </c>
      <c r="I36">
        <v>38</v>
      </c>
      <c r="J36">
        <v>0</v>
      </c>
    </row>
    <row r="37" spans="1:10" x14ac:dyDescent="0.35">
      <c r="A37" s="60">
        <v>43191</v>
      </c>
      <c r="B37" t="s">
        <v>90</v>
      </c>
      <c r="C37" t="s">
        <v>91</v>
      </c>
      <c r="D37" t="s">
        <v>90</v>
      </c>
      <c r="E37">
        <v>1499</v>
      </c>
      <c r="F37">
        <v>76</v>
      </c>
      <c r="G37">
        <v>15</v>
      </c>
      <c r="H37">
        <v>38</v>
      </c>
      <c r="I37">
        <v>23</v>
      </c>
      <c r="J37">
        <v>0</v>
      </c>
    </row>
    <row r="38" spans="1:10" x14ac:dyDescent="0.35">
      <c r="A38" s="60">
        <v>43221</v>
      </c>
      <c r="B38" t="s">
        <v>90</v>
      </c>
      <c r="C38" t="s">
        <v>91</v>
      </c>
      <c r="D38" t="s">
        <v>90</v>
      </c>
      <c r="E38">
        <v>1744</v>
      </c>
      <c r="F38">
        <v>63</v>
      </c>
      <c r="G38">
        <v>28</v>
      </c>
      <c r="H38">
        <v>18</v>
      </c>
      <c r="I38">
        <v>17</v>
      </c>
      <c r="J38">
        <v>0</v>
      </c>
    </row>
    <row r="39" spans="1:10" x14ac:dyDescent="0.35">
      <c r="A39" s="60">
        <v>43252</v>
      </c>
      <c r="B39" t="s">
        <v>90</v>
      </c>
      <c r="C39" t="s">
        <v>91</v>
      </c>
      <c r="D39" t="s">
        <v>90</v>
      </c>
      <c r="E39">
        <v>1577</v>
      </c>
      <c r="F39">
        <v>74</v>
      </c>
      <c r="G39">
        <v>15</v>
      </c>
      <c r="H39">
        <v>34</v>
      </c>
      <c r="I39">
        <v>25</v>
      </c>
      <c r="J39">
        <v>0</v>
      </c>
    </row>
    <row r="40" spans="1:10" x14ac:dyDescent="0.35">
      <c r="A40" s="60">
        <v>43282</v>
      </c>
      <c r="B40" t="s">
        <v>90</v>
      </c>
      <c r="C40" t="s">
        <v>91</v>
      </c>
      <c r="D40" t="s">
        <v>90</v>
      </c>
      <c r="E40">
        <v>1391</v>
      </c>
      <c r="F40">
        <v>76</v>
      </c>
      <c r="G40">
        <v>14</v>
      </c>
      <c r="H40">
        <v>30</v>
      </c>
      <c r="I40">
        <v>32</v>
      </c>
      <c r="J40">
        <v>0</v>
      </c>
    </row>
    <row r="41" spans="1:10" x14ac:dyDescent="0.35">
      <c r="A41" s="60">
        <v>43313</v>
      </c>
      <c r="B41" t="s">
        <v>90</v>
      </c>
      <c r="C41" t="s">
        <v>91</v>
      </c>
      <c r="D41" t="s">
        <v>90</v>
      </c>
      <c r="E41">
        <v>1681</v>
      </c>
      <c r="F41">
        <v>70</v>
      </c>
      <c r="G41">
        <v>11</v>
      </c>
      <c r="H41">
        <v>37</v>
      </c>
      <c r="I41">
        <v>22</v>
      </c>
      <c r="J41">
        <v>0</v>
      </c>
    </row>
    <row r="42" spans="1:10" x14ac:dyDescent="0.35">
      <c r="A42" s="60">
        <v>43344</v>
      </c>
      <c r="B42" t="s">
        <v>90</v>
      </c>
      <c r="C42" t="s">
        <v>91</v>
      </c>
      <c r="D42" t="s">
        <v>90</v>
      </c>
      <c r="E42">
        <v>1524</v>
      </c>
      <c r="F42">
        <v>70</v>
      </c>
      <c r="G42">
        <v>25</v>
      </c>
      <c r="H42">
        <v>31</v>
      </c>
      <c r="I42">
        <v>14</v>
      </c>
      <c r="J42">
        <v>0</v>
      </c>
    </row>
    <row r="43" spans="1:10" x14ac:dyDescent="0.35">
      <c r="A43" s="60">
        <v>43374</v>
      </c>
      <c r="B43" t="s">
        <v>90</v>
      </c>
      <c r="C43" t="s">
        <v>91</v>
      </c>
      <c r="D43" t="s">
        <v>90</v>
      </c>
      <c r="E43">
        <v>1800</v>
      </c>
      <c r="F43">
        <v>94</v>
      </c>
      <c r="G43">
        <v>28</v>
      </c>
      <c r="H43">
        <v>26</v>
      </c>
      <c r="I43">
        <v>40</v>
      </c>
      <c r="J43">
        <v>0</v>
      </c>
    </row>
    <row r="44" spans="1:10" x14ac:dyDescent="0.35">
      <c r="A44" s="60">
        <v>43405</v>
      </c>
      <c r="B44" t="s">
        <v>90</v>
      </c>
      <c r="C44" t="s">
        <v>91</v>
      </c>
      <c r="D44" t="s">
        <v>90</v>
      </c>
      <c r="E44">
        <v>1784</v>
      </c>
      <c r="F44">
        <v>78</v>
      </c>
      <c r="G44">
        <v>18</v>
      </c>
      <c r="H44">
        <v>32</v>
      </c>
      <c r="I44">
        <v>28</v>
      </c>
      <c r="J44">
        <v>0</v>
      </c>
    </row>
    <row r="45" spans="1:10" x14ac:dyDescent="0.35">
      <c r="A45" s="60">
        <v>43435</v>
      </c>
      <c r="B45" t="s">
        <v>90</v>
      </c>
      <c r="C45" t="s">
        <v>91</v>
      </c>
      <c r="D45" t="s">
        <v>90</v>
      </c>
      <c r="E45">
        <v>1443</v>
      </c>
      <c r="F45">
        <v>57</v>
      </c>
      <c r="G45">
        <v>18</v>
      </c>
      <c r="H45">
        <v>26</v>
      </c>
      <c r="I45">
        <v>13</v>
      </c>
      <c r="J45">
        <v>0</v>
      </c>
    </row>
    <row r="46" spans="1:10" x14ac:dyDescent="0.35">
      <c r="A46" s="60">
        <v>43466</v>
      </c>
      <c r="B46" t="s">
        <v>90</v>
      </c>
      <c r="C46" t="s">
        <v>91</v>
      </c>
      <c r="D46" t="s">
        <v>90</v>
      </c>
      <c r="E46">
        <v>1704</v>
      </c>
      <c r="F46">
        <v>89</v>
      </c>
      <c r="G46">
        <v>38</v>
      </c>
      <c r="H46">
        <v>24</v>
      </c>
      <c r="I46">
        <v>27</v>
      </c>
      <c r="J46">
        <v>0</v>
      </c>
    </row>
    <row r="47" spans="1:10" x14ac:dyDescent="0.35">
      <c r="A47" s="60">
        <v>43497</v>
      </c>
      <c r="B47" t="s">
        <v>90</v>
      </c>
      <c r="C47" t="s">
        <v>91</v>
      </c>
      <c r="D47" t="s">
        <v>90</v>
      </c>
      <c r="E47">
        <v>1543</v>
      </c>
      <c r="F47">
        <v>81</v>
      </c>
      <c r="G47">
        <v>20</v>
      </c>
      <c r="H47">
        <v>24</v>
      </c>
      <c r="I47">
        <v>37</v>
      </c>
      <c r="J47">
        <v>0</v>
      </c>
    </row>
    <row r="48" spans="1:10" x14ac:dyDescent="0.35">
      <c r="A48" s="60">
        <v>43525</v>
      </c>
      <c r="B48" t="s">
        <v>90</v>
      </c>
      <c r="C48" t="s">
        <v>91</v>
      </c>
      <c r="D48" t="s">
        <v>90</v>
      </c>
      <c r="E48">
        <v>1649</v>
      </c>
      <c r="F48">
        <v>83</v>
      </c>
      <c r="G48">
        <v>28</v>
      </c>
      <c r="H48">
        <v>38</v>
      </c>
      <c r="I48">
        <v>17</v>
      </c>
      <c r="J48">
        <v>0</v>
      </c>
    </row>
    <row r="49" spans="1:10" x14ac:dyDescent="0.35">
      <c r="A49" s="60">
        <v>43556</v>
      </c>
      <c r="B49" t="s">
        <v>90</v>
      </c>
      <c r="C49" t="s">
        <v>91</v>
      </c>
      <c r="D49" t="s">
        <v>90</v>
      </c>
      <c r="E49">
        <v>1517</v>
      </c>
      <c r="F49">
        <v>75</v>
      </c>
      <c r="G49">
        <v>25</v>
      </c>
      <c r="H49">
        <v>31</v>
      </c>
      <c r="I49">
        <v>19</v>
      </c>
      <c r="J49">
        <v>0</v>
      </c>
    </row>
    <row r="50" spans="1:10" x14ac:dyDescent="0.35">
      <c r="A50" s="60">
        <v>43586</v>
      </c>
      <c r="B50" t="s">
        <v>90</v>
      </c>
      <c r="C50" t="s">
        <v>91</v>
      </c>
      <c r="D50" t="s">
        <v>90</v>
      </c>
      <c r="E50">
        <v>1642</v>
      </c>
      <c r="F50">
        <v>74</v>
      </c>
      <c r="G50">
        <v>21</v>
      </c>
      <c r="H50">
        <v>27</v>
      </c>
      <c r="I50">
        <v>26</v>
      </c>
      <c r="J50">
        <v>0</v>
      </c>
    </row>
    <row r="51" spans="1:10" x14ac:dyDescent="0.35">
      <c r="A51" s="60">
        <v>43617</v>
      </c>
      <c r="B51" t="s">
        <v>90</v>
      </c>
      <c r="C51" t="s">
        <v>91</v>
      </c>
      <c r="D51" t="s">
        <v>90</v>
      </c>
      <c r="E51">
        <v>1571</v>
      </c>
      <c r="F51">
        <v>67</v>
      </c>
      <c r="G51">
        <v>13</v>
      </c>
      <c r="H51">
        <v>24</v>
      </c>
      <c r="I51">
        <v>30</v>
      </c>
      <c r="J51">
        <v>0</v>
      </c>
    </row>
    <row r="52" spans="1:10" x14ac:dyDescent="0.35">
      <c r="A52" s="60">
        <v>43647</v>
      </c>
      <c r="B52" t="s">
        <v>90</v>
      </c>
      <c r="C52" t="s">
        <v>91</v>
      </c>
      <c r="D52" t="s">
        <v>90</v>
      </c>
      <c r="E52">
        <v>1684</v>
      </c>
      <c r="F52">
        <v>85</v>
      </c>
      <c r="G52">
        <v>24</v>
      </c>
      <c r="H52">
        <v>32</v>
      </c>
      <c r="I52">
        <v>29</v>
      </c>
      <c r="J52">
        <v>0</v>
      </c>
    </row>
    <row r="53" spans="1:10" x14ac:dyDescent="0.35">
      <c r="A53" s="60">
        <v>43678</v>
      </c>
      <c r="B53" t="s">
        <v>90</v>
      </c>
      <c r="C53" t="s">
        <v>91</v>
      </c>
      <c r="D53" t="s">
        <v>90</v>
      </c>
      <c r="E53">
        <v>1679</v>
      </c>
      <c r="F53">
        <v>69</v>
      </c>
      <c r="G53">
        <v>14</v>
      </c>
      <c r="H53">
        <v>26</v>
      </c>
      <c r="I53">
        <v>29</v>
      </c>
      <c r="J53">
        <v>0</v>
      </c>
    </row>
    <row r="54" spans="1:10" x14ac:dyDescent="0.35">
      <c r="A54" s="60">
        <v>43709</v>
      </c>
      <c r="B54" t="s">
        <v>90</v>
      </c>
      <c r="C54" t="s">
        <v>91</v>
      </c>
      <c r="D54" t="s">
        <v>90</v>
      </c>
      <c r="E54">
        <v>1572</v>
      </c>
      <c r="F54">
        <v>78</v>
      </c>
      <c r="G54">
        <v>25</v>
      </c>
      <c r="H54">
        <v>34</v>
      </c>
      <c r="I54">
        <v>19</v>
      </c>
      <c r="J54">
        <v>0</v>
      </c>
    </row>
    <row r="55" spans="1:10" x14ac:dyDescent="0.35">
      <c r="A55" s="60">
        <v>43739</v>
      </c>
      <c r="B55" t="s">
        <v>90</v>
      </c>
      <c r="C55" t="s">
        <v>91</v>
      </c>
      <c r="D55" t="s">
        <v>90</v>
      </c>
      <c r="E55">
        <v>1734</v>
      </c>
      <c r="F55">
        <v>88</v>
      </c>
      <c r="G55">
        <v>33</v>
      </c>
      <c r="H55">
        <v>32</v>
      </c>
      <c r="I55">
        <v>23</v>
      </c>
      <c r="J55">
        <v>0</v>
      </c>
    </row>
    <row r="56" spans="1:10" x14ac:dyDescent="0.35">
      <c r="A56" s="60">
        <v>43770</v>
      </c>
      <c r="B56" t="s">
        <v>90</v>
      </c>
      <c r="C56" t="s">
        <v>91</v>
      </c>
      <c r="D56" t="s">
        <v>90</v>
      </c>
      <c r="E56">
        <v>1864</v>
      </c>
      <c r="F56">
        <v>89</v>
      </c>
      <c r="G56">
        <v>17</v>
      </c>
      <c r="H56">
        <v>36</v>
      </c>
      <c r="I56">
        <v>36</v>
      </c>
      <c r="J56">
        <v>0</v>
      </c>
    </row>
    <row r="57" spans="1:10" x14ac:dyDescent="0.35">
      <c r="A57" s="60">
        <v>43800</v>
      </c>
      <c r="B57" t="s">
        <v>90</v>
      </c>
      <c r="C57" t="s">
        <v>91</v>
      </c>
      <c r="D57" t="s">
        <v>90</v>
      </c>
      <c r="E57">
        <v>1707</v>
      </c>
      <c r="F57">
        <v>89</v>
      </c>
      <c r="G57">
        <v>40</v>
      </c>
      <c r="H57">
        <v>35</v>
      </c>
      <c r="I57">
        <v>14</v>
      </c>
      <c r="J57">
        <v>0</v>
      </c>
    </row>
    <row r="58" spans="1:10" x14ac:dyDescent="0.35">
      <c r="A58" s="60">
        <v>43831</v>
      </c>
      <c r="B58" t="s">
        <v>90</v>
      </c>
      <c r="C58" t="s">
        <v>91</v>
      </c>
      <c r="D58" t="s">
        <v>90</v>
      </c>
      <c r="E58">
        <v>1894</v>
      </c>
      <c r="F58">
        <v>101</v>
      </c>
      <c r="G58">
        <v>32</v>
      </c>
      <c r="H58">
        <v>41</v>
      </c>
      <c r="I58">
        <v>28</v>
      </c>
      <c r="J58">
        <v>0</v>
      </c>
    </row>
    <row r="59" spans="1:10" x14ac:dyDescent="0.35">
      <c r="A59" s="60">
        <v>43862</v>
      </c>
      <c r="B59" t="s">
        <v>90</v>
      </c>
      <c r="C59" t="s">
        <v>91</v>
      </c>
      <c r="D59" t="s">
        <v>90</v>
      </c>
      <c r="E59">
        <v>1719</v>
      </c>
      <c r="F59">
        <v>116</v>
      </c>
      <c r="G59">
        <v>33</v>
      </c>
      <c r="H59">
        <v>44</v>
      </c>
      <c r="I59">
        <v>39</v>
      </c>
      <c r="J59">
        <v>0</v>
      </c>
    </row>
    <row r="60" spans="1:10" x14ac:dyDescent="0.35">
      <c r="A60" s="60">
        <v>43891</v>
      </c>
      <c r="B60" t="s">
        <v>90</v>
      </c>
      <c r="C60" t="s">
        <v>91</v>
      </c>
      <c r="D60" t="s">
        <v>90</v>
      </c>
      <c r="E60">
        <v>1164</v>
      </c>
      <c r="F60">
        <v>83</v>
      </c>
      <c r="G60">
        <v>21</v>
      </c>
      <c r="H60">
        <v>39</v>
      </c>
      <c r="I60">
        <v>23</v>
      </c>
      <c r="J60">
        <v>0</v>
      </c>
    </row>
    <row r="61" spans="1:10" x14ac:dyDescent="0.35">
      <c r="A61" s="60">
        <v>43922</v>
      </c>
      <c r="B61" t="s">
        <v>90</v>
      </c>
      <c r="C61" t="s">
        <v>91</v>
      </c>
      <c r="D61" t="s">
        <v>90</v>
      </c>
      <c r="E61">
        <v>125</v>
      </c>
      <c r="F61">
        <v>25</v>
      </c>
      <c r="G61">
        <v>3</v>
      </c>
      <c r="H61">
        <v>3</v>
      </c>
      <c r="I61">
        <v>19</v>
      </c>
      <c r="J61">
        <v>0</v>
      </c>
    </row>
    <row r="62" spans="1:10" x14ac:dyDescent="0.35">
      <c r="A62" s="60">
        <v>43952</v>
      </c>
      <c r="B62" t="s">
        <v>90</v>
      </c>
      <c r="C62" t="s">
        <v>91</v>
      </c>
      <c r="D62" t="s">
        <v>90</v>
      </c>
      <c r="E62">
        <v>204</v>
      </c>
      <c r="F62">
        <v>10</v>
      </c>
      <c r="G62">
        <v>2</v>
      </c>
      <c r="H62">
        <v>5</v>
      </c>
      <c r="I62">
        <v>3</v>
      </c>
      <c r="J62">
        <v>0</v>
      </c>
    </row>
    <row r="63" spans="1:10" x14ac:dyDescent="0.35">
      <c r="A63" s="60">
        <v>43983</v>
      </c>
      <c r="B63" t="s">
        <v>90</v>
      </c>
      <c r="C63" t="s">
        <v>91</v>
      </c>
      <c r="D63" t="s">
        <v>90</v>
      </c>
      <c r="E63">
        <v>382</v>
      </c>
      <c r="F63">
        <v>21</v>
      </c>
      <c r="G63">
        <v>4</v>
      </c>
      <c r="H63">
        <v>9</v>
      </c>
      <c r="I63">
        <v>8</v>
      </c>
      <c r="J63">
        <v>0</v>
      </c>
    </row>
    <row r="64" spans="1:10" x14ac:dyDescent="0.35">
      <c r="A64" s="60">
        <v>44013</v>
      </c>
      <c r="B64" t="s">
        <v>90</v>
      </c>
      <c r="C64" t="s">
        <v>91</v>
      </c>
      <c r="D64" t="s">
        <v>90</v>
      </c>
      <c r="E64">
        <v>766</v>
      </c>
      <c r="F64">
        <v>43</v>
      </c>
      <c r="G64">
        <v>9</v>
      </c>
      <c r="H64">
        <v>22</v>
      </c>
      <c r="I64">
        <v>12</v>
      </c>
      <c r="J64">
        <v>0</v>
      </c>
    </row>
    <row r="65" spans="1:10" x14ac:dyDescent="0.35">
      <c r="A65" s="60">
        <v>44044</v>
      </c>
      <c r="B65" t="s">
        <v>90</v>
      </c>
      <c r="C65" t="s">
        <v>91</v>
      </c>
      <c r="D65" t="s">
        <v>90</v>
      </c>
      <c r="E65">
        <v>739</v>
      </c>
      <c r="F65">
        <v>48</v>
      </c>
      <c r="G65">
        <v>13</v>
      </c>
      <c r="H65">
        <v>23</v>
      </c>
      <c r="I65">
        <v>12</v>
      </c>
      <c r="J65">
        <v>0</v>
      </c>
    </row>
    <row r="66" spans="1:10" x14ac:dyDescent="0.35">
      <c r="A66" s="60">
        <v>44075</v>
      </c>
      <c r="B66" t="s">
        <v>90</v>
      </c>
      <c r="C66" t="s">
        <v>91</v>
      </c>
      <c r="D66" t="s">
        <v>90</v>
      </c>
      <c r="E66">
        <v>915</v>
      </c>
      <c r="F66">
        <v>36</v>
      </c>
      <c r="G66">
        <v>10</v>
      </c>
      <c r="H66">
        <v>21</v>
      </c>
      <c r="I66">
        <v>5</v>
      </c>
      <c r="J66">
        <v>0</v>
      </c>
    </row>
    <row r="67" spans="1:10" x14ac:dyDescent="0.35">
      <c r="A67" s="60">
        <v>44105</v>
      </c>
      <c r="B67" t="s">
        <v>90</v>
      </c>
      <c r="C67" t="s">
        <v>91</v>
      </c>
      <c r="D67" t="s">
        <v>90</v>
      </c>
      <c r="E67">
        <v>1037</v>
      </c>
      <c r="F67">
        <v>50</v>
      </c>
      <c r="G67">
        <v>9</v>
      </c>
      <c r="H67">
        <v>16</v>
      </c>
      <c r="I67">
        <v>25</v>
      </c>
      <c r="J67">
        <v>0</v>
      </c>
    </row>
    <row r="68" spans="1:10" x14ac:dyDescent="0.35">
      <c r="A68" s="60">
        <v>44136</v>
      </c>
      <c r="B68" t="s">
        <v>90</v>
      </c>
      <c r="C68" t="s">
        <v>91</v>
      </c>
      <c r="D68" t="s">
        <v>90</v>
      </c>
      <c r="E68">
        <v>1048</v>
      </c>
      <c r="F68">
        <v>43</v>
      </c>
      <c r="G68">
        <v>17</v>
      </c>
      <c r="H68">
        <v>16</v>
      </c>
      <c r="I68">
        <v>10</v>
      </c>
      <c r="J68">
        <v>0</v>
      </c>
    </row>
    <row r="69" spans="1:10" x14ac:dyDescent="0.35">
      <c r="A69" s="60">
        <v>44166</v>
      </c>
      <c r="B69" t="s">
        <v>90</v>
      </c>
      <c r="C69" t="s">
        <v>91</v>
      </c>
      <c r="D69" t="s">
        <v>90</v>
      </c>
      <c r="E69">
        <v>1424</v>
      </c>
      <c r="F69">
        <v>57</v>
      </c>
      <c r="G69">
        <v>14</v>
      </c>
      <c r="H69">
        <v>30</v>
      </c>
      <c r="I69">
        <v>13</v>
      </c>
      <c r="J69">
        <v>0</v>
      </c>
    </row>
    <row r="70" spans="1:10" x14ac:dyDescent="0.35">
      <c r="A70" s="60">
        <v>44197</v>
      </c>
      <c r="B70" t="s">
        <v>90</v>
      </c>
      <c r="C70" t="s">
        <v>91</v>
      </c>
      <c r="D70" t="s">
        <v>90</v>
      </c>
      <c r="E70">
        <v>1433</v>
      </c>
      <c r="F70">
        <v>52</v>
      </c>
      <c r="G70">
        <v>18</v>
      </c>
      <c r="H70">
        <v>27</v>
      </c>
      <c r="I70">
        <v>7</v>
      </c>
      <c r="J70">
        <v>0</v>
      </c>
    </row>
    <row r="71" spans="1:10" x14ac:dyDescent="0.35">
      <c r="A71" s="60">
        <v>44228</v>
      </c>
      <c r="B71" t="s">
        <v>90</v>
      </c>
      <c r="C71" t="s">
        <v>91</v>
      </c>
      <c r="D71" t="s">
        <v>90</v>
      </c>
      <c r="E71">
        <v>1541</v>
      </c>
      <c r="F71">
        <v>59</v>
      </c>
      <c r="G71">
        <v>17</v>
      </c>
      <c r="H71">
        <v>30</v>
      </c>
      <c r="I71">
        <v>12</v>
      </c>
      <c r="J71">
        <v>0</v>
      </c>
    </row>
    <row r="72" spans="1:10" x14ac:dyDescent="0.35">
      <c r="A72" s="60">
        <v>44256</v>
      </c>
      <c r="B72" t="s">
        <v>90</v>
      </c>
      <c r="C72" t="s">
        <v>91</v>
      </c>
      <c r="D72" t="s">
        <v>90</v>
      </c>
      <c r="E72">
        <v>1868</v>
      </c>
      <c r="F72">
        <v>101</v>
      </c>
      <c r="G72">
        <v>21</v>
      </c>
      <c r="H72">
        <v>50</v>
      </c>
      <c r="I72">
        <v>30</v>
      </c>
      <c r="J72">
        <v>0</v>
      </c>
    </row>
    <row r="73" spans="1:10" x14ac:dyDescent="0.35">
      <c r="A73" s="60">
        <v>44287</v>
      </c>
      <c r="B73" t="s">
        <v>90</v>
      </c>
      <c r="C73" t="s">
        <v>91</v>
      </c>
      <c r="D73" t="s">
        <v>90</v>
      </c>
      <c r="E73">
        <v>1576</v>
      </c>
      <c r="F73">
        <v>65</v>
      </c>
      <c r="G73">
        <v>6</v>
      </c>
      <c r="H73">
        <v>30</v>
      </c>
      <c r="I73">
        <v>29</v>
      </c>
      <c r="J73">
        <v>0</v>
      </c>
    </row>
    <row r="74" spans="1:10" x14ac:dyDescent="0.35">
      <c r="A74" s="60">
        <v>44317</v>
      </c>
      <c r="B74" t="s">
        <v>90</v>
      </c>
      <c r="C74" t="s">
        <v>91</v>
      </c>
      <c r="D74" t="s">
        <v>90</v>
      </c>
      <c r="E74">
        <v>1681</v>
      </c>
      <c r="F74">
        <v>67</v>
      </c>
      <c r="G74">
        <v>16</v>
      </c>
      <c r="H74">
        <v>34</v>
      </c>
      <c r="I74">
        <v>17</v>
      </c>
      <c r="J74">
        <v>0</v>
      </c>
    </row>
    <row r="75" spans="1:10" x14ac:dyDescent="0.35">
      <c r="A75" s="60">
        <v>44348</v>
      </c>
      <c r="B75" t="s">
        <v>90</v>
      </c>
      <c r="C75" t="s">
        <v>91</v>
      </c>
      <c r="D75" t="s">
        <v>90</v>
      </c>
      <c r="E75">
        <v>1803</v>
      </c>
      <c r="F75">
        <v>93</v>
      </c>
      <c r="G75">
        <v>32</v>
      </c>
      <c r="H75">
        <v>34</v>
      </c>
      <c r="I75">
        <v>27</v>
      </c>
      <c r="J75">
        <v>0</v>
      </c>
    </row>
    <row r="76" spans="1:10" x14ac:dyDescent="0.35">
      <c r="A76" s="60">
        <v>44378</v>
      </c>
      <c r="B76" t="s">
        <v>90</v>
      </c>
      <c r="C76" t="s">
        <v>91</v>
      </c>
      <c r="D76" t="s">
        <v>90</v>
      </c>
      <c r="E76">
        <v>2072</v>
      </c>
      <c r="F76">
        <v>116</v>
      </c>
      <c r="G76">
        <v>36</v>
      </c>
      <c r="H76">
        <v>37</v>
      </c>
      <c r="I76">
        <v>43</v>
      </c>
      <c r="J76">
        <v>0</v>
      </c>
    </row>
    <row r="77" spans="1:10" x14ac:dyDescent="0.35">
      <c r="A77" s="60">
        <v>44409</v>
      </c>
      <c r="B77" t="s">
        <v>90</v>
      </c>
      <c r="C77" t="s">
        <v>91</v>
      </c>
      <c r="D77" t="s">
        <v>90</v>
      </c>
      <c r="E77">
        <v>2340</v>
      </c>
      <c r="F77">
        <v>199</v>
      </c>
      <c r="G77">
        <v>70</v>
      </c>
      <c r="H77">
        <v>56</v>
      </c>
      <c r="I77">
        <v>73</v>
      </c>
      <c r="J77">
        <v>0</v>
      </c>
    </row>
    <row r="78" spans="1:10" x14ac:dyDescent="0.35">
      <c r="A78" s="60">
        <v>44440</v>
      </c>
      <c r="B78" t="s">
        <v>90</v>
      </c>
      <c r="C78" t="s">
        <v>91</v>
      </c>
      <c r="D78" t="s">
        <v>90</v>
      </c>
      <c r="E78">
        <v>2225</v>
      </c>
      <c r="F78">
        <v>125</v>
      </c>
      <c r="G78">
        <v>51</v>
      </c>
      <c r="H78">
        <v>48</v>
      </c>
      <c r="I78">
        <v>26</v>
      </c>
      <c r="J78">
        <v>0</v>
      </c>
    </row>
    <row r="79" spans="1:10" x14ac:dyDescent="0.35">
      <c r="A79" s="60">
        <v>44470</v>
      </c>
      <c r="B79" t="s">
        <v>90</v>
      </c>
      <c r="C79" t="s">
        <v>91</v>
      </c>
      <c r="D79" t="s">
        <v>90</v>
      </c>
      <c r="E79">
        <v>2144</v>
      </c>
      <c r="F79">
        <v>137</v>
      </c>
      <c r="G79">
        <v>52</v>
      </c>
      <c r="H79">
        <v>60</v>
      </c>
      <c r="I79">
        <v>25</v>
      </c>
      <c r="J79">
        <v>0</v>
      </c>
    </row>
    <row r="80" spans="1:10" x14ac:dyDescent="0.35">
      <c r="A80" s="60">
        <v>44501</v>
      </c>
      <c r="B80" t="s">
        <v>90</v>
      </c>
      <c r="C80" t="s">
        <v>91</v>
      </c>
      <c r="D80" t="s">
        <v>90</v>
      </c>
      <c r="E80">
        <v>2353</v>
      </c>
      <c r="F80">
        <v>134</v>
      </c>
      <c r="G80">
        <v>67</v>
      </c>
      <c r="H80">
        <v>44</v>
      </c>
      <c r="I80">
        <v>23</v>
      </c>
      <c r="J80">
        <v>0</v>
      </c>
    </row>
    <row r="81" spans="1:10" x14ac:dyDescent="0.35">
      <c r="A81" s="60">
        <v>44531</v>
      </c>
      <c r="B81" t="s">
        <v>90</v>
      </c>
      <c r="C81" t="s">
        <v>91</v>
      </c>
      <c r="D81" t="s">
        <v>90</v>
      </c>
      <c r="E81">
        <v>2059</v>
      </c>
      <c r="F81">
        <v>103</v>
      </c>
      <c r="G81">
        <v>48</v>
      </c>
      <c r="H81">
        <v>37</v>
      </c>
      <c r="I81">
        <v>18</v>
      </c>
      <c r="J81">
        <v>0</v>
      </c>
    </row>
    <row r="82" spans="1:10" x14ac:dyDescent="0.35">
      <c r="A82" s="60">
        <v>44562</v>
      </c>
      <c r="B82" t="s">
        <v>90</v>
      </c>
      <c r="C82" t="s">
        <v>91</v>
      </c>
      <c r="D82" t="s">
        <v>90</v>
      </c>
      <c r="E82">
        <v>1971</v>
      </c>
      <c r="F82">
        <v>134</v>
      </c>
      <c r="G82">
        <v>67</v>
      </c>
      <c r="H82">
        <v>51</v>
      </c>
      <c r="I82">
        <v>16</v>
      </c>
      <c r="J82">
        <v>0</v>
      </c>
    </row>
    <row r="83" spans="1:10" x14ac:dyDescent="0.35">
      <c r="A83" s="60">
        <v>44593</v>
      </c>
      <c r="B83" t="s">
        <v>90</v>
      </c>
      <c r="C83" t="s">
        <v>91</v>
      </c>
      <c r="D83" t="s">
        <v>90</v>
      </c>
      <c r="E83">
        <v>2332</v>
      </c>
      <c r="F83">
        <v>153</v>
      </c>
      <c r="G83">
        <v>77</v>
      </c>
      <c r="H83">
        <v>56</v>
      </c>
      <c r="I83">
        <v>20</v>
      </c>
      <c r="J83">
        <v>0</v>
      </c>
    </row>
    <row r="84" spans="1:10" x14ac:dyDescent="0.35">
      <c r="A84" s="60">
        <v>44621</v>
      </c>
      <c r="B84" t="s">
        <v>90</v>
      </c>
      <c r="C84" t="s">
        <v>91</v>
      </c>
      <c r="D84" t="s">
        <v>90</v>
      </c>
      <c r="E84">
        <v>2383</v>
      </c>
      <c r="F84">
        <v>151</v>
      </c>
      <c r="G84">
        <v>80</v>
      </c>
      <c r="H84">
        <v>46</v>
      </c>
      <c r="I84">
        <v>25</v>
      </c>
      <c r="J84">
        <v>0</v>
      </c>
    </row>
    <row r="85" spans="1:10" x14ac:dyDescent="0.35">
      <c r="A85" s="60">
        <v>44652</v>
      </c>
      <c r="B85" t="s">
        <v>90</v>
      </c>
      <c r="C85" t="s">
        <v>91</v>
      </c>
      <c r="D85" t="s">
        <v>90</v>
      </c>
      <c r="E85">
        <v>2170</v>
      </c>
      <c r="F85">
        <v>133</v>
      </c>
      <c r="G85">
        <v>67</v>
      </c>
      <c r="H85">
        <v>39</v>
      </c>
      <c r="I85">
        <v>27</v>
      </c>
      <c r="J85">
        <v>0</v>
      </c>
    </row>
    <row r="86" spans="1:10" x14ac:dyDescent="0.35">
      <c r="A86" s="60">
        <v>44682</v>
      </c>
      <c r="B86" t="s">
        <v>90</v>
      </c>
      <c r="C86" t="s">
        <v>91</v>
      </c>
      <c r="D86" t="s">
        <v>90</v>
      </c>
      <c r="E86">
        <v>2244</v>
      </c>
      <c r="F86">
        <v>130</v>
      </c>
      <c r="G86">
        <v>70</v>
      </c>
      <c r="H86">
        <v>29</v>
      </c>
      <c r="I86">
        <v>31</v>
      </c>
      <c r="J86">
        <v>0</v>
      </c>
    </row>
    <row r="87" spans="1:10" x14ac:dyDescent="0.35">
      <c r="A87" s="60">
        <v>44713</v>
      </c>
      <c r="B87" t="s">
        <v>90</v>
      </c>
      <c r="C87" t="s">
        <v>91</v>
      </c>
      <c r="D87" t="s">
        <v>90</v>
      </c>
      <c r="E87">
        <v>2312</v>
      </c>
      <c r="F87">
        <v>152</v>
      </c>
      <c r="G87">
        <v>67</v>
      </c>
      <c r="H87">
        <v>45</v>
      </c>
      <c r="I87">
        <v>40</v>
      </c>
      <c r="J87">
        <v>0</v>
      </c>
    </row>
    <row r="88" spans="1:10" x14ac:dyDescent="0.35">
      <c r="A88" s="60">
        <v>44743</v>
      </c>
      <c r="B88" t="s">
        <v>90</v>
      </c>
      <c r="C88" t="s">
        <v>91</v>
      </c>
      <c r="D88" t="s">
        <v>90</v>
      </c>
      <c r="E88">
        <v>2302</v>
      </c>
      <c r="F88">
        <v>105</v>
      </c>
      <c r="G88">
        <v>43</v>
      </c>
      <c r="H88">
        <v>46</v>
      </c>
      <c r="I88">
        <v>16</v>
      </c>
      <c r="J88">
        <v>0</v>
      </c>
    </row>
    <row r="89" spans="1:10" x14ac:dyDescent="0.35">
      <c r="A89" s="60">
        <v>44774</v>
      </c>
      <c r="B89" t="s">
        <v>90</v>
      </c>
      <c r="C89" t="s">
        <v>91</v>
      </c>
      <c r="D89" t="s">
        <v>90</v>
      </c>
      <c r="E89">
        <v>2406</v>
      </c>
      <c r="F89">
        <v>147</v>
      </c>
      <c r="G89">
        <v>48</v>
      </c>
      <c r="H89">
        <v>43</v>
      </c>
      <c r="I89">
        <v>56</v>
      </c>
      <c r="J89">
        <v>0</v>
      </c>
    </row>
    <row r="90" spans="1:10" x14ac:dyDescent="0.35">
      <c r="A90" s="60">
        <v>44805</v>
      </c>
      <c r="B90" t="s">
        <v>90</v>
      </c>
      <c r="C90" t="s">
        <v>91</v>
      </c>
      <c r="D90" t="s">
        <v>90</v>
      </c>
      <c r="E90">
        <v>2131</v>
      </c>
      <c r="F90">
        <v>145</v>
      </c>
      <c r="G90">
        <v>65</v>
      </c>
      <c r="H90">
        <v>49</v>
      </c>
      <c r="I90">
        <v>31</v>
      </c>
      <c r="J90">
        <v>0</v>
      </c>
    </row>
    <row r="91" spans="1:10" x14ac:dyDescent="0.35">
      <c r="A91" s="60">
        <v>44835</v>
      </c>
      <c r="B91" t="s">
        <v>90</v>
      </c>
      <c r="C91" t="s">
        <v>91</v>
      </c>
      <c r="D91" t="s">
        <v>90</v>
      </c>
      <c r="E91">
        <v>2341</v>
      </c>
      <c r="F91">
        <v>137</v>
      </c>
      <c r="G91">
        <v>67</v>
      </c>
      <c r="H91">
        <v>39</v>
      </c>
      <c r="I91">
        <v>31</v>
      </c>
      <c r="J91">
        <v>0</v>
      </c>
    </row>
    <row r="92" spans="1:10" x14ac:dyDescent="0.35">
      <c r="A92" s="60">
        <v>44866</v>
      </c>
      <c r="B92" t="s">
        <v>90</v>
      </c>
      <c r="C92" t="s">
        <v>91</v>
      </c>
      <c r="D92" t="s">
        <v>90</v>
      </c>
      <c r="E92">
        <v>2607</v>
      </c>
      <c r="F92">
        <v>140</v>
      </c>
      <c r="G92">
        <v>54</v>
      </c>
      <c r="H92">
        <v>38</v>
      </c>
      <c r="I92">
        <v>48</v>
      </c>
      <c r="J92">
        <v>0</v>
      </c>
    </row>
    <row r="93" spans="1:10" x14ac:dyDescent="0.35">
      <c r="A93" s="60">
        <v>44896</v>
      </c>
      <c r="B93" t="s">
        <v>90</v>
      </c>
      <c r="C93" t="s">
        <v>91</v>
      </c>
      <c r="D93" t="s">
        <v>90</v>
      </c>
      <c r="E93">
        <v>2092</v>
      </c>
      <c r="F93">
        <v>117</v>
      </c>
      <c r="G93">
        <v>68</v>
      </c>
      <c r="H93">
        <v>29</v>
      </c>
      <c r="I93">
        <v>20</v>
      </c>
      <c r="J93">
        <v>0</v>
      </c>
    </row>
    <row r="94" spans="1:10" x14ac:dyDescent="0.35">
      <c r="A94" s="60">
        <v>44927</v>
      </c>
      <c r="B94" t="s">
        <v>90</v>
      </c>
      <c r="C94" t="s">
        <v>91</v>
      </c>
      <c r="D94" t="s">
        <v>90</v>
      </c>
      <c r="E94">
        <v>2047</v>
      </c>
      <c r="F94">
        <v>121</v>
      </c>
      <c r="G94">
        <v>45</v>
      </c>
      <c r="H94">
        <v>34</v>
      </c>
      <c r="I94">
        <v>42</v>
      </c>
      <c r="J94">
        <v>0</v>
      </c>
    </row>
    <row r="95" spans="1:10" x14ac:dyDescent="0.35">
      <c r="A95" s="60">
        <v>44958</v>
      </c>
      <c r="B95" t="s">
        <v>90</v>
      </c>
      <c r="C95" t="s">
        <v>91</v>
      </c>
      <c r="D95" t="s">
        <v>90</v>
      </c>
      <c r="E95">
        <v>1981</v>
      </c>
      <c r="F95">
        <v>105</v>
      </c>
      <c r="G95">
        <v>51</v>
      </c>
      <c r="H95">
        <v>23</v>
      </c>
      <c r="I95">
        <v>31</v>
      </c>
      <c r="J95">
        <v>0</v>
      </c>
    </row>
    <row r="96" spans="1:10" x14ac:dyDescent="0.35">
      <c r="A96" s="60">
        <v>44986</v>
      </c>
      <c r="B96" t="s">
        <v>90</v>
      </c>
      <c r="C96" t="s">
        <v>91</v>
      </c>
      <c r="D96" t="s">
        <v>90</v>
      </c>
      <c r="E96">
        <v>2440</v>
      </c>
      <c r="F96">
        <v>152</v>
      </c>
      <c r="G96">
        <v>60</v>
      </c>
      <c r="H96">
        <v>61</v>
      </c>
      <c r="I96">
        <v>31</v>
      </c>
      <c r="J96">
        <v>0</v>
      </c>
    </row>
    <row r="97" spans="1:10" x14ac:dyDescent="0.35">
      <c r="A97" s="60">
        <v>45017</v>
      </c>
      <c r="B97" t="s">
        <v>90</v>
      </c>
      <c r="C97" t="s">
        <v>91</v>
      </c>
      <c r="D97" t="s">
        <v>90</v>
      </c>
      <c r="E97">
        <v>2029</v>
      </c>
      <c r="F97">
        <v>135</v>
      </c>
      <c r="G97">
        <v>67</v>
      </c>
      <c r="H97">
        <v>38</v>
      </c>
      <c r="I97">
        <v>30</v>
      </c>
      <c r="J97">
        <v>0</v>
      </c>
    </row>
    <row r="98" spans="1:10" x14ac:dyDescent="0.35">
      <c r="A98" s="60">
        <v>45047</v>
      </c>
      <c r="B98" t="s">
        <v>90</v>
      </c>
      <c r="C98" t="s">
        <v>91</v>
      </c>
      <c r="D98" t="s">
        <v>90</v>
      </c>
      <c r="E98">
        <v>2233</v>
      </c>
      <c r="F98">
        <v>112</v>
      </c>
      <c r="G98">
        <v>55</v>
      </c>
      <c r="H98">
        <v>28</v>
      </c>
      <c r="I98">
        <v>29</v>
      </c>
      <c r="J98">
        <v>0</v>
      </c>
    </row>
    <row r="99" spans="1:10" x14ac:dyDescent="0.35">
      <c r="A99" s="60">
        <v>45078</v>
      </c>
      <c r="B99" t="s">
        <v>90</v>
      </c>
      <c r="C99" t="s">
        <v>91</v>
      </c>
      <c r="D99" t="s">
        <v>90</v>
      </c>
      <c r="E99">
        <v>2364</v>
      </c>
      <c r="F99">
        <v>186</v>
      </c>
      <c r="G99">
        <v>62</v>
      </c>
      <c r="H99">
        <v>33</v>
      </c>
      <c r="I99">
        <v>91</v>
      </c>
      <c r="J99">
        <v>0</v>
      </c>
    </row>
    <row r="100" spans="1:10" x14ac:dyDescent="0.35">
      <c r="A100" s="60">
        <v>45108</v>
      </c>
      <c r="B100" t="s">
        <v>90</v>
      </c>
      <c r="C100" t="s">
        <v>91</v>
      </c>
      <c r="D100" t="s">
        <v>90</v>
      </c>
      <c r="E100">
        <v>2182</v>
      </c>
      <c r="F100">
        <v>104</v>
      </c>
      <c r="G100">
        <v>59</v>
      </c>
      <c r="H100">
        <v>34</v>
      </c>
      <c r="I100">
        <v>11</v>
      </c>
      <c r="J100">
        <v>0</v>
      </c>
    </row>
    <row r="101" spans="1:10" x14ac:dyDescent="0.35">
      <c r="A101" s="60">
        <v>45139</v>
      </c>
      <c r="B101" t="s">
        <v>90</v>
      </c>
      <c r="C101" t="s">
        <v>91</v>
      </c>
      <c r="D101" t="s">
        <v>90</v>
      </c>
      <c r="E101">
        <v>2824</v>
      </c>
      <c r="F101">
        <v>158</v>
      </c>
      <c r="G101">
        <v>76</v>
      </c>
      <c r="H101">
        <v>65</v>
      </c>
      <c r="I101">
        <v>17</v>
      </c>
      <c r="J101">
        <v>0</v>
      </c>
    </row>
    <row r="102" spans="1:10" x14ac:dyDescent="0.35">
      <c r="A102" s="60">
        <v>45170</v>
      </c>
      <c r="B102" t="s">
        <v>90</v>
      </c>
      <c r="C102" t="s">
        <v>91</v>
      </c>
      <c r="D102" t="s">
        <v>90</v>
      </c>
      <c r="E102">
        <v>2388</v>
      </c>
      <c r="F102">
        <v>139</v>
      </c>
      <c r="G102">
        <v>64</v>
      </c>
      <c r="H102">
        <v>52</v>
      </c>
      <c r="I102">
        <v>23</v>
      </c>
      <c r="J102">
        <v>0</v>
      </c>
    </row>
    <row r="103" spans="1:10" x14ac:dyDescent="0.35">
      <c r="A103" s="60">
        <v>45200</v>
      </c>
      <c r="B103" t="s">
        <v>90</v>
      </c>
      <c r="C103" t="s">
        <v>91</v>
      </c>
      <c r="D103" t="s">
        <v>90</v>
      </c>
      <c r="E103">
        <v>2479</v>
      </c>
      <c r="F103">
        <v>165</v>
      </c>
      <c r="G103">
        <v>69</v>
      </c>
      <c r="H103">
        <v>67</v>
      </c>
      <c r="I103">
        <v>29</v>
      </c>
      <c r="J103">
        <v>0</v>
      </c>
    </row>
    <row r="104" spans="1:10" x14ac:dyDescent="0.35">
      <c r="A104" s="60">
        <v>45231</v>
      </c>
      <c r="B104" t="s">
        <v>90</v>
      </c>
      <c r="C104" t="s">
        <v>91</v>
      </c>
      <c r="D104" t="s">
        <v>90</v>
      </c>
      <c r="E104">
        <v>2583</v>
      </c>
      <c r="F104">
        <v>172</v>
      </c>
      <c r="G104">
        <v>74</v>
      </c>
      <c r="H104">
        <v>64</v>
      </c>
      <c r="I104">
        <v>34</v>
      </c>
      <c r="J104">
        <v>0</v>
      </c>
    </row>
    <row r="105" spans="1:10" x14ac:dyDescent="0.35">
      <c r="A105" s="60">
        <v>45261</v>
      </c>
      <c r="B105" t="s">
        <v>90</v>
      </c>
      <c r="C105" t="s">
        <v>91</v>
      </c>
      <c r="D105" t="s">
        <v>90</v>
      </c>
      <c r="E105">
        <v>2101</v>
      </c>
      <c r="F105">
        <v>136</v>
      </c>
      <c r="G105">
        <v>71</v>
      </c>
      <c r="H105">
        <v>51</v>
      </c>
      <c r="I105">
        <v>14</v>
      </c>
      <c r="J105">
        <v>0</v>
      </c>
    </row>
    <row r="106" spans="1:10" x14ac:dyDescent="0.35">
      <c r="A106" s="60">
        <v>45292</v>
      </c>
      <c r="B106" t="s">
        <v>90</v>
      </c>
      <c r="C106" t="s">
        <v>91</v>
      </c>
      <c r="D106" t="s">
        <v>90</v>
      </c>
      <c r="E106">
        <v>2288</v>
      </c>
      <c r="F106">
        <v>162</v>
      </c>
      <c r="G106">
        <v>77</v>
      </c>
      <c r="H106">
        <v>49</v>
      </c>
      <c r="I106">
        <v>36</v>
      </c>
      <c r="J106">
        <v>0</v>
      </c>
    </row>
    <row r="107" spans="1:10" x14ac:dyDescent="0.35">
      <c r="A107" s="60">
        <v>45323</v>
      </c>
      <c r="B107" t="s">
        <v>90</v>
      </c>
      <c r="C107" t="s">
        <v>91</v>
      </c>
      <c r="D107" t="s">
        <v>90</v>
      </c>
      <c r="E107">
        <v>2375</v>
      </c>
      <c r="F107">
        <v>143</v>
      </c>
      <c r="G107">
        <v>74</v>
      </c>
      <c r="H107">
        <v>47</v>
      </c>
      <c r="I107">
        <v>22</v>
      </c>
      <c r="J107">
        <v>0</v>
      </c>
    </row>
    <row r="108" spans="1:10" x14ac:dyDescent="0.35">
      <c r="A108" s="60">
        <v>45352</v>
      </c>
      <c r="B108" t="s">
        <v>90</v>
      </c>
      <c r="C108" t="s">
        <v>91</v>
      </c>
      <c r="D108" t="s">
        <v>90</v>
      </c>
      <c r="E108">
        <v>2303</v>
      </c>
      <c r="F108">
        <v>150</v>
      </c>
      <c r="G108">
        <v>78</v>
      </c>
      <c r="H108">
        <v>51</v>
      </c>
      <c r="I108">
        <v>21</v>
      </c>
      <c r="J108">
        <v>0</v>
      </c>
    </row>
    <row r="109" spans="1:10" x14ac:dyDescent="0.35">
      <c r="A109" s="60">
        <v>42125</v>
      </c>
      <c r="B109" t="s">
        <v>105</v>
      </c>
      <c r="C109" t="s">
        <v>6</v>
      </c>
      <c r="D109" t="s">
        <v>7</v>
      </c>
      <c r="E109">
        <v>884</v>
      </c>
      <c r="F109">
        <v>67</v>
      </c>
      <c r="G109">
        <v>21</v>
      </c>
      <c r="H109">
        <v>25</v>
      </c>
      <c r="I109">
        <v>16</v>
      </c>
      <c r="J109">
        <v>5</v>
      </c>
    </row>
    <row r="110" spans="1:10" x14ac:dyDescent="0.35">
      <c r="A110" s="60">
        <v>42125</v>
      </c>
      <c r="B110" t="s">
        <v>105</v>
      </c>
      <c r="C110" t="s">
        <v>8</v>
      </c>
      <c r="D110" t="s">
        <v>9</v>
      </c>
      <c r="E110">
        <v>977</v>
      </c>
      <c r="F110">
        <v>111</v>
      </c>
      <c r="G110">
        <v>31</v>
      </c>
      <c r="H110">
        <v>45</v>
      </c>
      <c r="I110">
        <v>11</v>
      </c>
      <c r="J110">
        <v>24</v>
      </c>
    </row>
    <row r="111" spans="1:10" x14ac:dyDescent="0.35">
      <c r="A111" s="60">
        <v>42156</v>
      </c>
      <c r="B111" t="s">
        <v>105</v>
      </c>
      <c r="C111" t="s">
        <v>6</v>
      </c>
      <c r="D111" t="s">
        <v>7</v>
      </c>
      <c r="E111">
        <v>945</v>
      </c>
      <c r="F111">
        <v>84</v>
      </c>
      <c r="G111">
        <v>39</v>
      </c>
      <c r="H111">
        <v>30</v>
      </c>
      <c r="I111">
        <v>12</v>
      </c>
      <c r="J111">
        <v>3</v>
      </c>
    </row>
    <row r="112" spans="1:10" x14ac:dyDescent="0.35">
      <c r="A112" s="60">
        <v>42156</v>
      </c>
      <c r="B112" t="s">
        <v>105</v>
      </c>
      <c r="C112" t="s">
        <v>8</v>
      </c>
      <c r="D112" t="s">
        <v>9</v>
      </c>
      <c r="E112">
        <v>1070</v>
      </c>
      <c r="F112">
        <v>121</v>
      </c>
      <c r="G112">
        <v>32</v>
      </c>
      <c r="H112">
        <v>53</v>
      </c>
      <c r="I112">
        <v>17</v>
      </c>
      <c r="J112">
        <v>19</v>
      </c>
    </row>
    <row r="113" spans="1:10" x14ac:dyDescent="0.35">
      <c r="A113" s="60">
        <v>42186</v>
      </c>
      <c r="B113" t="s">
        <v>105</v>
      </c>
      <c r="C113" t="s">
        <v>6</v>
      </c>
      <c r="D113" t="s">
        <v>7</v>
      </c>
      <c r="E113">
        <v>948</v>
      </c>
      <c r="F113">
        <v>72</v>
      </c>
      <c r="G113">
        <v>25</v>
      </c>
      <c r="H113">
        <v>33</v>
      </c>
      <c r="I113">
        <v>6</v>
      </c>
      <c r="J113">
        <v>8</v>
      </c>
    </row>
    <row r="114" spans="1:10" x14ac:dyDescent="0.35">
      <c r="A114" s="60">
        <v>42186</v>
      </c>
      <c r="B114" t="s">
        <v>105</v>
      </c>
      <c r="C114" t="s">
        <v>8</v>
      </c>
      <c r="D114" t="s">
        <v>9</v>
      </c>
      <c r="E114">
        <v>1133</v>
      </c>
      <c r="F114">
        <v>136</v>
      </c>
      <c r="G114">
        <v>45</v>
      </c>
      <c r="H114">
        <v>56</v>
      </c>
      <c r="I114">
        <v>11</v>
      </c>
      <c r="J114">
        <v>24</v>
      </c>
    </row>
    <row r="115" spans="1:10" x14ac:dyDescent="0.35">
      <c r="A115" s="60">
        <v>42217</v>
      </c>
      <c r="B115" t="s">
        <v>105</v>
      </c>
      <c r="C115" t="s">
        <v>6</v>
      </c>
      <c r="D115" t="s">
        <v>7</v>
      </c>
      <c r="E115">
        <v>882</v>
      </c>
      <c r="F115">
        <v>74</v>
      </c>
      <c r="G115">
        <v>42</v>
      </c>
      <c r="H115">
        <v>18</v>
      </c>
      <c r="I115">
        <v>12</v>
      </c>
      <c r="J115">
        <v>2</v>
      </c>
    </row>
    <row r="116" spans="1:10" x14ac:dyDescent="0.35">
      <c r="A116" s="60">
        <v>42217</v>
      </c>
      <c r="B116" t="s">
        <v>105</v>
      </c>
      <c r="C116" t="s">
        <v>8</v>
      </c>
      <c r="D116" t="s">
        <v>9</v>
      </c>
      <c r="E116">
        <v>1040</v>
      </c>
      <c r="F116">
        <v>119</v>
      </c>
      <c r="G116">
        <v>32</v>
      </c>
      <c r="H116">
        <v>44</v>
      </c>
      <c r="I116">
        <v>14</v>
      </c>
      <c r="J116">
        <v>29</v>
      </c>
    </row>
    <row r="117" spans="1:10" x14ac:dyDescent="0.35">
      <c r="A117" s="60">
        <v>42248</v>
      </c>
      <c r="B117" t="s">
        <v>105</v>
      </c>
      <c r="C117" t="s">
        <v>6</v>
      </c>
      <c r="D117" t="s">
        <v>7</v>
      </c>
      <c r="E117">
        <v>845</v>
      </c>
      <c r="F117">
        <v>67</v>
      </c>
      <c r="G117">
        <v>32</v>
      </c>
      <c r="H117">
        <v>30</v>
      </c>
      <c r="I117">
        <v>3</v>
      </c>
      <c r="J117">
        <v>2</v>
      </c>
    </row>
    <row r="118" spans="1:10" x14ac:dyDescent="0.35">
      <c r="A118" s="60">
        <v>42248</v>
      </c>
      <c r="B118" t="s">
        <v>105</v>
      </c>
      <c r="C118" t="s">
        <v>8</v>
      </c>
      <c r="D118" t="s">
        <v>9</v>
      </c>
      <c r="E118">
        <v>1131</v>
      </c>
      <c r="F118">
        <v>129</v>
      </c>
      <c r="G118">
        <v>38</v>
      </c>
      <c r="H118">
        <v>48</v>
      </c>
      <c r="I118">
        <v>21</v>
      </c>
      <c r="J118">
        <v>22</v>
      </c>
    </row>
    <row r="119" spans="1:10" x14ac:dyDescent="0.35">
      <c r="A119" s="60">
        <v>42278</v>
      </c>
      <c r="B119" t="s">
        <v>105</v>
      </c>
      <c r="C119" t="s">
        <v>6</v>
      </c>
      <c r="D119" t="s">
        <v>7</v>
      </c>
      <c r="E119">
        <v>897</v>
      </c>
      <c r="F119">
        <v>72</v>
      </c>
      <c r="G119">
        <v>33</v>
      </c>
      <c r="H119">
        <v>34</v>
      </c>
      <c r="I119">
        <v>4</v>
      </c>
      <c r="J119">
        <v>1</v>
      </c>
    </row>
    <row r="120" spans="1:10" x14ac:dyDescent="0.35">
      <c r="A120" s="60">
        <v>42278</v>
      </c>
      <c r="B120" t="s">
        <v>105</v>
      </c>
      <c r="C120" t="s">
        <v>8</v>
      </c>
      <c r="D120" t="s">
        <v>9</v>
      </c>
      <c r="E120">
        <v>1154</v>
      </c>
      <c r="F120">
        <v>143</v>
      </c>
      <c r="G120">
        <v>43</v>
      </c>
      <c r="H120">
        <v>55</v>
      </c>
      <c r="I120">
        <v>21</v>
      </c>
      <c r="J120">
        <v>24</v>
      </c>
    </row>
    <row r="121" spans="1:10" x14ac:dyDescent="0.35">
      <c r="A121" s="60">
        <v>42309</v>
      </c>
      <c r="B121" t="s">
        <v>105</v>
      </c>
      <c r="C121" t="s">
        <v>6</v>
      </c>
      <c r="D121" t="s">
        <v>7</v>
      </c>
      <c r="E121">
        <v>919</v>
      </c>
      <c r="F121">
        <v>78</v>
      </c>
      <c r="G121">
        <v>26</v>
      </c>
      <c r="H121">
        <v>25</v>
      </c>
      <c r="I121">
        <v>25</v>
      </c>
      <c r="J121">
        <v>2</v>
      </c>
    </row>
    <row r="122" spans="1:10" x14ac:dyDescent="0.35">
      <c r="A122" s="60">
        <v>42309</v>
      </c>
      <c r="B122" t="s">
        <v>105</v>
      </c>
      <c r="C122" t="s">
        <v>8</v>
      </c>
      <c r="D122" t="s">
        <v>9</v>
      </c>
      <c r="E122">
        <v>1207</v>
      </c>
      <c r="F122">
        <v>144</v>
      </c>
      <c r="G122">
        <v>47</v>
      </c>
      <c r="H122">
        <v>63</v>
      </c>
      <c r="I122">
        <v>12</v>
      </c>
      <c r="J122">
        <v>22</v>
      </c>
    </row>
    <row r="123" spans="1:10" x14ac:dyDescent="0.35">
      <c r="A123" s="60">
        <v>42339</v>
      </c>
      <c r="B123" t="s">
        <v>105</v>
      </c>
      <c r="C123" t="s">
        <v>6</v>
      </c>
      <c r="D123" t="s">
        <v>7</v>
      </c>
      <c r="E123">
        <v>882</v>
      </c>
      <c r="F123">
        <v>80</v>
      </c>
      <c r="G123">
        <v>46</v>
      </c>
      <c r="H123">
        <v>19</v>
      </c>
      <c r="I123">
        <v>11</v>
      </c>
      <c r="J123">
        <v>4</v>
      </c>
    </row>
    <row r="124" spans="1:10" x14ac:dyDescent="0.35">
      <c r="A124" s="60">
        <v>42339</v>
      </c>
      <c r="B124" t="s">
        <v>105</v>
      </c>
      <c r="C124" t="s">
        <v>8</v>
      </c>
      <c r="D124" t="s">
        <v>9</v>
      </c>
      <c r="E124">
        <v>1031</v>
      </c>
      <c r="F124">
        <v>134</v>
      </c>
      <c r="G124">
        <v>46</v>
      </c>
      <c r="H124">
        <v>52</v>
      </c>
      <c r="I124">
        <v>11</v>
      </c>
      <c r="J124">
        <v>25</v>
      </c>
    </row>
    <row r="125" spans="1:10" x14ac:dyDescent="0.35">
      <c r="A125" s="60">
        <v>42370</v>
      </c>
      <c r="B125" t="s">
        <v>105</v>
      </c>
      <c r="C125" t="s">
        <v>6</v>
      </c>
      <c r="D125" t="s">
        <v>7</v>
      </c>
      <c r="E125">
        <v>859</v>
      </c>
      <c r="F125">
        <v>69</v>
      </c>
      <c r="G125">
        <v>34</v>
      </c>
      <c r="H125">
        <v>18</v>
      </c>
      <c r="I125">
        <v>15</v>
      </c>
      <c r="J125">
        <v>2</v>
      </c>
    </row>
    <row r="126" spans="1:10" x14ac:dyDescent="0.35">
      <c r="A126" s="60">
        <v>42370</v>
      </c>
      <c r="B126" t="s">
        <v>105</v>
      </c>
      <c r="C126" t="s">
        <v>8</v>
      </c>
      <c r="D126" t="s">
        <v>9</v>
      </c>
      <c r="E126">
        <v>1113</v>
      </c>
      <c r="F126">
        <v>108</v>
      </c>
      <c r="G126">
        <v>33</v>
      </c>
      <c r="H126">
        <v>54</v>
      </c>
      <c r="I126">
        <v>13</v>
      </c>
      <c r="J126">
        <v>8</v>
      </c>
    </row>
    <row r="127" spans="1:10" x14ac:dyDescent="0.35">
      <c r="A127" s="60">
        <v>42401</v>
      </c>
      <c r="B127" t="s">
        <v>105</v>
      </c>
      <c r="C127" t="s">
        <v>6</v>
      </c>
      <c r="D127" t="s">
        <v>7</v>
      </c>
      <c r="E127">
        <v>952</v>
      </c>
      <c r="F127">
        <v>81</v>
      </c>
      <c r="G127">
        <v>34</v>
      </c>
      <c r="H127">
        <v>27</v>
      </c>
      <c r="I127">
        <v>16</v>
      </c>
      <c r="J127">
        <v>4</v>
      </c>
    </row>
    <row r="128" spans="1:10" x14ac:dyDescent="0.35">
      <c r="A128" s="60">
        <v>42401</v>
      </c>
      <c r="B128" t="s">
        <v>105</v>
      </c>
      <c r="C128" t="s">
        <v>8</v>
      </c>
      <c r="D128" t="s">
        <v>9</v>
      </c>
      <c r="E128">
        <v>1138</v>
      </c>
      <c r="F128">
        <v>153</v>
      </c>
      <c r="G128">
        <v>56</v>
      </c>
      <c r="H128">
        <v>58</v>
      </c>
      <c r="I128">
        <v>15</v>
      </c>
      <c r="J128">
        <v>24</v>
      </c>
    </row>
    <row r="129" spans="1:10" x14ac:dyDescent="0.35">
      <c r="A129" s="60">
        <v>42430</v>
      </c>
      <c r="B129" t="s">
        <v>105</v>
      </c>
      <c r="C129" t="s">
        <v>6</v>
      </c>
      <c r="D129" t="s">
        <v>7</v>
      </c>
      <c r="E129">
        <v>1002</v>
      </c>
      <c r="F129">
        <v>79</v>
      </c>
      <c r="G129">
        <v>30</v>
      </c>
      <c r="H129">
        <v>30</v>
      </c>
      <c r="I129">
        <v>12</v>
      </c>
      <c r="J129">
        <v>7</v>
      </c>
    </row>
    <row r="130" spans="1:10" x14ac:dyDescent="0.35">
      <c r="A130" s="60">
        <v>42430</v>
      </c>
      <c r="B130" t="s">
        <v>105</v>
      </c>
      <c r="C130" t="s">
        <v>8</v>
      </c>
      <c r="D130" t="s">
        <v>9</v>
      </c>
      <c r="E130">
        <v>1120</v>
      </c>
      <c r="F130">
        <v>133</v>
      </c>
      <c r="G130">
        <v>45</v>
      </c>
      <c r="H130">
        <v>45</v>
      </c>
      <c r="I130">
        <v>19</v>
      </c>
      <c r="J130">
        <v>24</v>
      </c>
    </row>
    <row r="131" spans="1:10" x14ac:dyDescent="0.35">
      <c r="A131" s="60">
        <v>42461</v>
      </c>
      <c r="B131" t="s">
        <v>105</v>
      </c>
      <c r="C131" t="s">
        <v>6</v>
      </c>
      <c r="D131" t="s">
        <v>7</v>
      </c>
      <c r="E131">
        <v>953</v>
      </c>
      <c r="F131">
        <v>62</v>
      </c>
      <c r="G131">
        <v>32</v>
      </c>
      <c r="H131">
        <v>18</v>
      </c>
      <c r="I131">
        <v>11</v>
      </c>
      <c r="J131">
        <v>1</v>
      </c>
    </row>
    <row r="132" spans="1:10" x14ac:dyDescent="0.35">
      <c r="A132" s="60">
        <v>42461</v>
      </c>
      <c r="B132" t="s">
        <v>105</v>
      </c>
      <c r="C132" t="s">
        <v>8</v>
      </c>
      <c r="D132" t="s">
        <v>9</v>
      </c>
      <c r="E132">
        <v>1113</v>
      </c>
      <c r="F132">
        <v>129</v>
      </c>
      <c r="G132">
        <v>43</v>
      </c>
      <c r="H132">
        <v>53</v>
      </c>
      <c r="I132">
        <v>15</v>
      </c>
      <c r="J132">
        <v>18</v>
      </c>
    </row>
    <row r="133" spans="1:10" x14ac:dyDescent="0.35">
      <c r="A133" s="60">
        <v>42491</v>
      </c>
      <c r="B133" t="s">
        <v>105</v>
      </c>
      <c r="C133" t="s">
        <v>6</v>
      </c>
      <c r="D133" t="s">
        <v>7</v>
      </c>
      <c r="E133">
        <v>919</v>
      </c>
      <c r="F133">
        <v>58</v>
      </c>
      <c r="G133">
        <v>26</v>
      </c>
      <c r="H133">
        <v>21</v>
      </c>
      <c r="I133">
        <v>4</v>
      </c>
      <c r="J133">
        <v>7</v>
      </c>
    </row>
    <row r="134" spans="1:10" x14ac:dyDescent="0.35">
      <c r="A134" s="60">
        <v>42491</v>
      </c>
      <c r="B134" t="s">
        <v>105</v>
      </c>
      <c r="C134" t="s">
        <v>8</v>
      </c>
      <c r="D134" t="s">
        <v>9</v>
      </c>
      <c r="E134">
        <v>1153</v>
      </c>
      <c r="F134">
        <v>123</v>
      </c>
      <c r="G134">
        <v>38</v>
      </c>
      <c r="H134">
        <v>46</v>
      </c>
      <c r="I134">
        <v>13</v>
      </c>
      <c r="J134">
        <v>26</v>
      </c>
    </row>
    <row r="135" spans="1:10" x14ac:dyDescent="0.35">
      <c r="A135" s="60">
        <v>42522</v>
      </c>
      <c r="B135" t="s">
        <v>105</v>
      </c>
      <c r="C135" t="s">
        <v>6</v>
      </c>
      <c r="D135" t="s">
        <v>7</v>
      </c>
      <c r="E135">
        <v>1043</v>
      </c>
      <c r="F135">
        <v>85</v>
      </c>
      <c r="G135">
        <v>36</v>
      </c>
      <c r="H135">
        <v>28</v>
      </c>
      <c r="I135">
        <v>16</v>
      </c>
      <c r="J135">
        <v>5</v>
      </c>
    </row>
    <row r="136" spans="1:10" x14ac:dyDescent="0.35">
      <c r="A136" s="60">
        <v>42522</v>
      </c>
      <c r="B136" t="s">
        <v>105</v>
      </c>
      <c r="C136" t="s">
        <v>8</v>
      </c>
      <c r="D136" t="s">
        <v>9</v>
      </c>
      <c r="E136">
        <v>1137</v>
      </c>
      <c r="F136">
        <v>118</v>
      </c>
      <c r="G136">
        <v>36</v>
      </c>
      <c r="H136">
        <v>45</v>
      </c>
      <c r="I136">
        <v>15</v>
      </c>
      <c r="J136">
        <v>22</v>
      </c>
    </row>
    <row r="137" spans="1:10" x14ac:dyDescent="0.35">
      <c r="A137" s="60">
        <v>42552</v>
      </c>
      <c r="B137" t="s">
        <v>105</v>
      </c>
      <c r="C137" t="s">
        <v>6</v>
      </c>
      <c r="D137" t="s">
        <v>7</v>
      </c>
      <c r="E137">
        <v>854</v>
      </c>
      <c r="F137">
        <v>74</v>
      </c>
      <c r="G137">
        <v>40</v>
      </c>
      <c r="H137">
        <v>25</v>
      </c>
      <c r="I137">
        <v>5</v>
      </c>
      <c r="J137">
        <v>4</v>
      </c>
    </row>
    <row r="138" spans="1:10" x14ac:dyDescent="0.35">
      <c r="A138" s="60">
        <v>42552</v>
      </c>
      <c r="B138" t="s">
        <v>105</v>
      </c>
      <c r="C138" t="s">
        <v>8</v>
      </c>
      <c r="D138" t="s">
        <v>9</v>
      </c>
      <c r="E138">
        <v>1094</v>
      </c>
      <c r="F138">
        <v>118</v>
      </c>
      <c r="G138">
        <v>36</v>
      </c>
      <c r="H138">
        <v>54</v>
      </c>
      <c r="I138">
        <v>16</v>
      </c>
      <c r="J138">
        <v>12</v>
      </c>
    </row>
    <row r="139" spans="1:10" x14ac:dyDescent="0.35">
      <c r="A139" s="60">
        <v>42583</v>
      </c>
      <c r="B139" t="s">
        <v>105</v>
      </c>
      <c r="C139" t="s">
        <v>6</v>
      </c>
      <c r="D139" t="s">
        <v>7</v>
      </c>
      <c r="E139">
        <v>939</v>
      </c>
      <c r="F139">
        <v>68</v>
      </c>
      <c r="G139">
        <v>32</v>
      </c>
      <c r="H139">
        <v>30</v>
      </c>
      <c r="I139">
        <v>2</v>
      </c>
      <c r="J139">
        <v>4</v>
      </c>
    </row>
    <row r="140" spans="1:10" x14ac:dyDescent="0.35">
      <c r="A140" s="60">
        <v>42583</v>
      </c>
      <c r="B140" t="s">
        <v>105</v>
      </c>
      <c r="C140" t="s">
        <v>8</v>
      </c>
      <c r="D140" t="s">
        <v>9</v>
      </c>
      <c r="E140">
        <v>1059</v>
      </c>
      <c r="F140">
        <v>105</v>
      </c>
      <c r="G140">
        <v>41</v>
      </c>
      <c r="H140">
        <v>40</v>
      </c>
      <c r="I140">
        <v>16</v>
      </c>
      <c r="J140">
        <v>8</v>
      </c>
    </row>
    <row r="141" spans="1:10" x14ac:dyDescent="0.35">
      <c r="A141" s="60">
        <v>42614</v>
      </c>
      <c r="B141" t="s">
        <v>105</v>
      </c>
      <c r="C141" t="s">
        <v>6</v>
      </c>
      <c r="D141" t="s">
        <v>7</v>
      </c>
      <c r="E141">
        <v>817</v>
      </c>
      <c r="F141">
        <v>81</v>
      </c>
      <c r="G141">
        <v>36</v>
      </c>
      <c r="H141">
        <v>21</v>
      </c>
      <c r="I141">
        <v>14</v>
      </c>
      <c r="J141">
        <v>10</v>
      </c>
    </row>
    <row r="142" spans="1:10" x14ac:dyDescent="0.35">
      <c r="A142" s="60">
        <v>42614</v>
      </c>
      <c r="B142" t="s">
        <v>105</v>
      </c>
      <c r="C142" t="s">
        <v>8</v>
      </c>
      <c r="D142" t="s">
        <v>9</v>
      </c>
      <c r="E142">
        <v>1044</v>
      </c>
      <c r="F142">
        <v>120</v>
      </c>
      <c r="G142">
        <v>37</v>
      </c>
      <c r="H142">
        <v>55</v>
      </c>
      <c r="I142">
        <v>17</v>
      </c>
      <c r="J142">
        <v>11</v>
      </c>
    </row>
    <row r="143" spans="1:10" x14ac:dyDescent="0.35">
      <c r="A143" s="60">
        <v>42644</v>
      </c>
      <c r="B143" t="s">
        <v>105</v>
      </c>
      <c r="C143" t="s">
        <v>6</v>
      </c>
      <c r="D143" t="s">
        <v>7</v>
      </c>
      <c r="E143">
        <v>908</v>
      </c>
      <c r="F143">
        <v>69</v>
      </c>
      <c r="G143">
        <v>29</v>
      </c>
      <c r="H143">
        <v>21</v>
      </c>
      <c r="I143">
        <v>13</v>
      </c>
      <c r="J143">
        <v>6</v>
      </c>
    </row>
    <row r="144" spans="1:10" x14ac:dyDescent="0.35">
      <c r="A144" s="60">
        <v>42644</v>
      </c>
      <c r="B144" t="s">
        <v>105</v>
      </c>
      <c r="C144" t="s">
        <v>8</v>
      </c>
      <c r="D144" t="s">
        <v>9</v>
      </c>
      <c r="E144">
        <v>1042</v>
      </c>
      <c r="F144">
        <v>124</v>
      </c>
      <c r="G144">
        <v>47</v>
      </c>
      <c r="H144">
        <v>38</v>
      </c>
      <c r="I144">
        <v>27</v>
      </c>
      <c r="J144">
        <v>12</v>
      </c>
    </row>
    <row r="145" spans="1:10" x14ac:dyDescent="0.35">
      <c r="A145" s="60">
        <v>42675</v>
      </c>
      <c r="B145" t="s">
        <v>105</v>
      </c>
      <c r="C145" t="s">
        <v>6</v>
      </c>
      <c r="D145" t="s">
        <v>7</v>
      </c>
      <c r="E145">
        <v>1004</v>
      </c>
      <c r="F145">
        <v>80</v>
      </c>
      <c r="G145">
        <v>36</v>
      </c>
      <c r="H145">
        <v>33</v>
      </c>
      <c r="I145">
        <v>5</v>
      </c>
      <c r="J145">
        <v>6</v>
      </c>
    </row>
    <row r="146" spans="1:10" x14ac:dyDescent="0.35">
      <c r="A146" s="60">
        <v>42675</v>
      </c>
      <c r="B146" t="s">
        <v>105</v>
      </c>
      <c r="C146" t="s">
        <v>8</v>
      </c>
      <c r="D146" t="s">
        <v>9</v>
      </c>
      <c r="E146">
        <v>1203</v>
      </c>
      <c r="F146">
        <v>133</v>
      </c>
      <c r="G146">
        <v>45</v>
      </c>
      <c r="H146">
        <v>49</v>
      </c>
      <c r="I146">
        <v>20</v>
      </c>
      <c r="J146">
        <v>19</v>
      </c>
    </row>
    <row r="147" spans="1:10" x14ac:dyDescent="0.35">
      <c r="A147" s="60">
        <v>42705</v>
      </c>
      <c r="B147" t="s">
        <v>105</v>
      </c>
      <c r="C147" t="s">
        <v>6</v>
      </c>
      <c r="D147" t="s">
        <v>7</v>
      </c>
      <c r="E147">
        <v>865</v>
      </c>
      <c r="F147">
        <v>63</v>
      </c>
      <c r="G147">
        <v>31</v>
      </c>
      <c r="H147">
        <v>23</v>
      </c>
      <c r="I147">
        <v>5</v>
      </c>
      <c r="J147">
        <v>4</v>
      </c>
    </row>
    <row r="148" spans="1:10" x14ac:dyDescent="0.35">
      <c r="A148" s="60">
        <v>42705</v>
      </c>
      <c r="B148" t="s">
        <v>105</v>
      </c>
      <c r="C148" t="s">
        <v>8</v>
      </c>
      <c r="D148" t="s">
        <v>9</v>
      </c>
      <c r="E148">
        <v>1003</v>
      </c>
      <c r="F148">
        <v>109</v>
      </c>
      <c r="G148">
        <v>31</v>
      </c>
      <c r="H148">
        <v>47</v>
      </c>
      <c r="I148">
        <v>19</v>
      </c>
      <c r="J148">
        <v>12</v>
      </c>
    </row>
    <row r="149" spans="1:10" x14ac:dyDescent="0.35">
      <c r="A149" s="60">
        <v>42736</v>
      </c>
      <c r="B149" t="s">
        <v>105</v>
      </c>
      <c r="C149" t="s">
        <v>6</v>
      </c>
      <c r="D149" t="s">
        <v>7</v>
      </c>
      <c r="E149">
        <v>876</v>
      </c>
      <c r="F149">
        <v>74</v>
      </c>
      <c r="G149">
        <v>39</v>
      </c>
      <c r="H149">
        <v>29</v>
      </c>
      <c r="I149">
        <v>4</v>
      </c>
      <c r="J149">
        <v>2</v>
      </c>
    </row>
    <row r="150" spans="1:10" x14ac:dyDescent="0.35">
      <c r="A150" s="60">
        <v>42736</v>
      </c>
      <c r="B150" t="s">
        <v>105</v>
      </c>
      <c r="C150" t="s">
        <v>8</v>
      </c>
      <c r="D150" t="s">
        <v>9</v>
      </c>
      <c r="E150">
        <v>1071</v>
      </c>
      <c r="F150">
        <v>96</v>
      </c>
      <c r="G150">
        <v>31</v>
      </c>
      <c r="H150">
        <v>52</v>
      </c>
      <c r="I150">
        <v>5</v>
      </c>
      <c r="J150">
        <v>8</v>
      </c>
    </row>
    <row r="151" spans="1:10" x14ac:dyDescent="0.35">
      <c r="A151" s="60">
        <v>42767</v>
      </c>
      <c r="B151" t="s">
        <v>105</v>
      </c>
      <c r="C151" t="s">
        <v>6</v>
      </c>
      <c r="D151" t="s">
        <v>7</v>
      </c>
      <c r="E151">
        <v>866</v>
      </c>
      <c r="F151">
        <v>85</v>
      </c>
      <c r="G151">
        <v>31</v>
      </c>
      <c r="H151">
        <v>32</v>
      </c>
      <c r="I151">
        <v>21</v>
      </c>
      <c r="J151">
        <v>1</v>
      </c>
    </row>
    <row r="152" spans="1:10" x14ac:dyDescent="0.35">
      <c r="A152" s="60">
        <v>42767</v>
      </c>
      <c r="B152" t="s">
        <v>105</v>
      </c>
      <c r="C152" t="s">
        <v>8</v>
      </c>
      <c r="D152" t="s">
        <v>9</v>
      </c>
      <c r="E152">
        <v>1026</v>
      </c>
      <c r="F152">
        <v>125</v>
      </c>
      <c r="G152">
        <v>36</v>
      </c>
      <c r="H152">
        <v>57</v>
      </c>
      <c r="I152">
        <v>22</v>
      </c>
      <c r="J152">
        <v>10</v>
      </c>
    </row>
    <row r="153" spans="1:10" x14ac:dyDescent="0.35">
      <c r="A153" s="60">
        <v>42795</v>
      </c>
      <c r="B153" t="s">
        <v>105</v>
      </c>
      <c r="C153" t="s">
        <v>6</v>
      </c>
      <c r="D153" t="s">
        <v>7</v>
      </c>
      <c r="E153">
        <v>982</v>
      </c>
      <c r="F153">
        <v>65</v>
      </c>
      <c r="G153">
        <v>30</v>
      </c>
      <c r="H153">
        <v>27</v>
      </c>
      <c r="I153">
        <v>7</v>
      </c>
      <c r="J153">
        <v>1</v>
      </c>
    </row>
    <row r="154" spans="1:10" x14ac:dyDescent="0.35">
      <c r="A154" s="60">
        <v>42795</v>
      </c>
      <c r="B154" t="s">
        <v>105</v>
      </c>
      <c r="C154" t="s">
        <v>8</v>
      </c>
      <c r="D154" t="s">
        <v>9</v>
      </c>
      <c r="E154">
        <v>1131</v>
      </c>
      <c r="F154">
        <v>127</v>
      </c>
      <c r="G154">
        <v>38</v>
      </c>
      <c r="H154">
        <v>65</v>
      </c>
      <c r="I154">
        <v>19</v>
      </c>
      <c r="J154">
        <v>5</v>
      </c>
    </row>
    <row r="155" spans="1:10" x14ac:dyDescent="0.35">
      <c r="A155" s="60">
        <v>42826</v>
      </c>
      <c r="B155" t="s">
        <v>105</v>
      </c>
      <c r="C155" t="s">
        <v>6</v>
      </c>
      <c r="D155" t="s">
        <v>7</v>
      </c>
      <c r="E155">
        <v>771</v>
      </c>
      <c r="F155">
        <v>77</v>
      </c>
      <c r="G155">
        <v>36</v>
      </c>
      <c r="H155">
        <v>28</v>
      </c>
      <c r="I155">
        <v>11</v>
      </c>
      <c r="J155">
        <v>2</v>
      </c>
    </row>
    <row r="156" spans="1:10" x14ac:dyDescent="0.35">
      <c r="A156" s="60">
        <v>42826</v>
      </c>
      <c r="B156" t="s">
        <v>105</v>
      </c>
      <c r="C156" t="s">
        <v>8</v>
      </c>
      <c r="D156" t="s">
        <v>9</v>
      </c>
      <c r="E156">
        <v>908</v>
      </c>
      <c r="F156">
        <v>108</v>
      </c>
      <c r="G156">
        <v>34</v>
      </c>
      <c r="H156">
        <v>52</v>
      </c>
      <c r="I156">
        <v>18</v>
      </c>
      <c r="J156">
        <v>4</v>
      </c>
    </row>
    <row r="157" spans="1:10" x14ac:dyDescent="0.35">
      <c r="A157" s="60">
        <v>42856</v>
      </c>
      <c r="B157" t="s">
        <v>105</v>
      </c>
      <c r="C157" t="s">
        <v>6</v>
      </c>
      <c r="D157" t="s">
        <v>7</v>
      </c>
      <c r="E157">
        <v>929</v>
      </c>
      <c r="F157">
        <v>100</v>
      </c>
      <c r="G157">
        <v>40</v>
      </c>
      <c r="H157">
        <v>38</v>
      </c>
      <c r="I157">
        <v>21</v>
      </c>
      <c r="J157">
        <v>1</v>
      </c>
    </row>
    <row r="158" spans="1:10" x14ac:dyDescent="0.35">
      <c r="A158" s="60">
        <v>42856</v>
      </c>
      <c r="B158" t="s">
        <v>105</v>
      </c>
      <c r="C158" t="s">
        <v>8</v>
      </c>
      <c r="D158" t="s">
        <v>9</v>
      </c>
      <c r="E158">
        <v>1051</v>
      </c>
      <c r="F158">
        <v>134</v>
      </c>
      <c r="G158">
        <v>41</v>
      </c>
      <c r="H158">
        <v>68</v>
      </c>
      <c r="I158">
        <v>17</v>
      </c>
      <c r="J158">
        <v>8</v>
      </c>
    </row>
    <row r="159" spans="1:10" x14ac:dyDescent="0.35">
      <c r="A159" s="60">
        <v>42887</v>
      </c>
      <c r="B159" t="s">
        <v>105</v>
      </c>
      <c r="C159" t="s">
        <v>6</v>
      </c>
      <c r="D159" t="s">
        <v>7</v>
      </c>
      <c r="E159">
        <v>899</v>
      </c>
      <c r="F159">
        <v>65</v>
      </c>
      <c r="G159">
        <v>30</v>
      </c>
      <c r="H159">
        <v>28</v>
      </c>
      <c r="I159">
        <v>5</v>
      </c>
      <c r="J159">
        <v>2</v>
      </c>
    </row>
    <row r="160" spans="1:10" x14ac:dyDescent="0.35">
      <c r="A160" s="60">
        <v>42887</v>
      </c>
      <c r="B160" t="s">
        <v>105</v>
      </c>
      <c r="C160" t="s">
        <v>8</v>
      </c>
      <c r="D160" t="s">
        <v>9</v>
      </c>
      <c r="E160">
        <v>1130</v>
      </c>
      <c r="F160">
        <v>111</v>
      </c>
      <c r="G160">
        <v>32</v>
      </c>
      <c r="H160">
        <v>67</v>
      </c>
      <c r="I160">
        <v>9</v>
      </c>
      <c r="J160">
        <v>3</v>
      </c>
    </row>
    <row r="161" spans="1:10" x14ac:dyDescent="0.35">
      <c r="A161" s="60">
        <v>42917</v>
      </c>
      <c r="B161" t="s">
        <v>105</v>
      </c>
      <c r="C161" t="s">
        <v>6</v>
      </c>
      <c r="D161" t="s">
        <v>7</v>
      </c>
      <c r="E161">
        <v>524</v>
      </c>
      <c r="F161">
        <v>48</v>
      </c>
      <c r="G161">
        <v>23</v>
      </c>
      <c r="H161">
        <v>21</v>
      </c>
      <c r="I161">
        <v>4</v>
      </c>
      <c r="J161">
        <v>0</v>
      </c>
    </row>
    <row r="162" spans="1:10" x14ac:dyDescent="0.35">
      <c r="A162" s="60">
        <v>42917</v>
      </c>
      <c r="B162" t="s">
        <v>105</v>
      </c>
      <c r="C162" t="s">
        <v>8</v>
      </c>
      <c r="D162" t="s">
        <v>9</v>
      </c>
      <c r="E162">
        <v>990</v>
      </c>
      <c r="F162">
        <v>91</v>
      </c>
      <c r="G162">
        <v>26</v>
      </c>
      <c r="H162">
        <v>47</v>
      </c>
      <c r="I162">
        <v>16</v>
      </c>
      <c r="J162">
        <v>2</v>
      </c>
    </row>
    <row r="163" spans="1:10" x14ac:dyDescent="0.35">
      <c r="A163" s="60">
        <v>42948</v>
      </c>
      <c r="B163" t="s">
        <v>105</v>
      </c>
      <c r="C163" t="s">
        <v>6</v>
      </c>
      <c r="D163" t="s">
        <v>7</v>
      </c>
      <c r="E163">
        <v>788</v>
      </c>
      <c r="F163">
        <v>59</v>
      </c>
      <c r="G163">
        <v>30</v>
      </c>
      <c r="H163">
        <v>22</v>
      </c>
      <c r="I163">
        <v>7</v>
      </c>
      <c r="J163">
        <v>0</v>
      </c>
    </row>
    <row r="164" spans="1:10" x14ac:dyDescent="0.35">
      <c r="A164" s="60">
        <v>42948</v>
      </c>
      <c r="B164" t="s">
        <v>105</v>
      </c>
      <c r="C164" t="s">
        <v>8</v>
      </c>
      <c r="D164" t="s">
        <v>9</v>
      </c>
      <c r="E164">
        <v>1076</v>
      </c>
      <c r="F164">
        <v>119</v>
      </c>
      <c r="G164">
        <v>24</v>
      </c>
      <c r="H164">
        <v>69</v>
      </c>
      <c r="I164">
        <v>21</v>
      </c>
      <c r="J164">
        <v>5</v>
      </c>
    </row>
    <row r="165" spans="1:10" x14ac:dyDescent="0.35">
      <c r="A165" s="60">
        <v>42979</v>
      </c>
      <c r="B165" t="s">
        <v>105</v>
      </c>
      <c r="C165" t="s">
        <v>6</v>
      </c>
      <c r="D165" t="s">
        <v>7</v>
      </c>
      <c r="E165">
        <v>744</v>
      </c>
      <c r="F165">
        <v>75</v>
      </c>
      <c r="G165">
        <v>20</v>
      </c>
      <c r="H165">
        <v>22</v>
      </c>
      <c r="I165">
        <v>32</v>
      </c>
      <c r="J165">
        <v>1</v>
      </c>
    </row>
    <row r="166" spans="1:10" x14ac:dyDescent="0.35">
      <c r="A166" s="60">
        <v>42979</v>
      </c>
      <c r="B166" t="s">
        <v>105</v>
      </c>
      <c r="C166" t="s">
        <v>8</v>
      </c>
      <c r="D166" t="s">
        <v>9</v>
      </c>
      <c r="E166">
        <v>930</v>
      </c>
      <c r="F166">
        <v>94</v>
      </c>
      <c r="G166">
        <v>23</v>
      </c>
      <c r="H166">
        <v>57</v>
      </c>
      <c r="I166">
        <v>12</v>
      </c>
      <c r="J166">
        <v>2</v>
      </c>
    </row>
    <row r="167" spans="1:10" x14ac:dyDescent="0.35">
      <c r="A167" s="60">
        <v>43009</v>
      </c>
      <c r="B167" t="s">
        <v>105</v>
      </c>
      <c r="C167" t="s">
        <v>6</v>
      </c>
      <c r="D167" t="s">
        <v>7</v>
      </c>
      <c r="E167">
        <v>899</v>
      </c>
      <c r="F167">
        <v>57</v>
      </c>
      <c r="G167">
        <v>29</v>
      </c>
      <c r="H167">
        <v>22</v>
      </c>
      <c r="I167">
        <v>5</v>
      </c>
      <c r="J167">
        <v>1</v>
      </c>
    </row>
    <row r="168" spans="1:10" x14ac:dyDescent="0.35">
      <c r="A168" s="60">
        <v>43009</v>
      </c>
      <c r="B168" t="s">
        <v>105</v>
      </c>
      <c r="C168" t="s">
        <v>8</v>
      </c>
      <c r="D168" t="s">
        <v>9</v>
      </c>
      <c r="E168">
        <v>880</v>
      </c>
      <c r="F168">
        <v>84</v>
      </c>
      <c r="G168">
        <v>23</v>
      </c>
      <c r="H168">
        <v>40</v>
      </c>
      <c r="I168">
        <v>17</v>
      </c>
      <c r="J168">
        <v>4</v>
      </c>
    </row>
    <row r="169" spans="1:10" x14ac:dyDescent="0.35">
      <c r="A169" s="60">
        <v>43040</v>
      </c>
      <c r="B169" t="s">
        <v>105</v>
      </c>
      <c r="C169" t="s">
        <v>6</v>
      </c>
      <c r="D169" t="s">
        <v>7</v>
      </c>
      <c r="E169">
        <v>822</v>
      </c>
      <c r="F169">
        <v>59</v>
      </c>
      <c r="G169">
        <v>30</v>
      </c>
      <c r="H169">
        <v>19</v>
      </c>
      <c r="I169">
        <v>8</v>
      </c>
      <c r="J169">
        <v>2</v>
      </c>
    </row>
    <row r="170" spans="1:10" x14ac:dyDescent="0.35">
      <c r="A170" s="60">
        <v>43040</v>
      </c>
      <c r="B170" t="s">
        <v>105</v>
      </c>
      <c r="C170" t="s">
        <v>8</v>
      </c>
      <c r="D170" t="s">
        <v>9</v>
      </c>
      <c r="E170">
        <v>1025</v>
      </c>
      <c r="F170">
        <v>104</v>
      </c>
      <c r="G170">
        <v>25</v>
      </c>
      <c r="H170">
        <v>55</v>
      </c>
      <c r="I170">
        <v>20</v>
      </c>
      <c r="J170">
        <v>4</v>
      </c>
    </row>
    <row r="171" spans="1:10" x14ac:dyDescent="0.35">
      <c r="A171" s="60">
        <v>43070</v>
      </c>
      <c r="B171" t="s">
        <v>105</v>
      </c>
      <c r="C171" t="s">
        <v>6</v>
      </c>
      <c r="D171" t="s">
        <v>7</v>
      </c>
      <c r="E171">
        <v>675</v>
      </c>
      <c r="F171">
        <v>32</v>
      </c>
      <c r="G171">
        <v>10</v>
      </c>
      <c r="H171">
        <v>11</v>
      </c>
      <c r="I171">
        <v>10</v>
      </c>
      <c r="J171">
        <v>1</v>
      </c>
    </row>
    <row r="172" spans="1:10" x14ac:dyDescent="0.35">
      <c r="A172" s="60">
        <v>43070</v>
      </c>
      <c r="B172" t="s">
        <v>105</v>
      </c>
      <c r="C172" t="s">
        <v>8</v>
      </c>
      <c r="D172" t="s">
        <v>9</v>
      </c>
      <c r="E172">
        <v>825</v>
      </c>
      <c r="F172">
        <v>107</v>
      </c>
      <c r="G172">
        <v>29</v>
      </c>
      <c r="H172">
        <v>66</v>
      </c>
      <c r="I172">
        <v>8</v>
      </c>
      <c r="J172">
        <v>4</v>
      </c>
    </row>
    <row r="173" spans="1:10" x14ac:dyDescent="0.35">
      <c r="A173" s="60">
        <v>43101</v>
      </c>
      <c r="B173" t="s">
        <v>105</v>
      </c>
      <c r="C173" t="s">
        <v>6</v>
      </c>
      <c r="D173" t="s">
        <v>7</v>
      </c>
      <c r="E173">
        <v>800</v>
      </c>
      <c r="F173">
        <v>86</v>
      </c>
      <c r="G173">
        <v>7</v>
      </c>
      <c r="H173">
        <v>11</v>
      </c>
      <c r="I173">
        <v>63</v>
      </c>
      <c r="J173">
        <v>5</v>
      </c>
    </row>
    <row r="174" spans="1:10" x14ac:dyDescent="0.35">
      <c r="A174" s="60">
        <v>43101</v>
      </c>
      <c r="B174" t="s">
        <v>105</v>
      </c>
      <c r="C174" t="s">
        <v>8</v>
      </c>
      <c r="D174" t="s">
        <v>9</v>
      </c>
      <c r="E174">
        <v>971</v>
      </c>
      <c r="F174">
        <v>107</v>
      </c>
      <c r="G174">
        <v>32</v>
      </c>
      <c r="H174">
        <v>50</v>
      </c>
      <c r="I174">
        <v>22</v>
      </c>
      <c r="J174">
        <v>3</v>
      </c>
    </row>
    <row r="175" spans="1:10" x14ac:dyDescent="0.35">
      <c r="A175" s="60">
        <v>43132</v>
      </c>
      <c r="B175" t="s">
        <v>105</v>
      </c>
      <c r="C175" t="s">
        <v>6</v>
      </c>
      <c r="D175" t="s">
        <v>7</v>
      </c>
      <c r="E175">
        <v>764</v>
      </c>
      <c r="F175">
        <v>104</v>
      </c>
      <c r="G175">
        <v>27</v>
      </c>
      <c r="H175">
        <v>25</v>
      </c>
      <c r="I175">
        <v>38</v>
      </c>
      <c r="J175">
        <v>14</v>
      </c>
    </row>
    <row r="176" spans="1:10" x14ac:dyDescent="0.35">
      <c r="A176" s="60">
        <v>43132</v>
      </c>
      <c r="B176" t="s">
        <v>105</v>
      </c>
      <c r="C176" t="s">
        <v>8</v>
      </c>
      <c r="D176" t="s">
        <v>9</v>
      </c>
      <c r="E176">
        <v>861</v>
      </c>
      <c r="F176">
        <v>106</v>
      </c>
      <c r="G176">
        <v>35</v>
      </c>
      <c r="H176">
        <v>50</v>
      </c>
      <c r="I176">
        <v>19</v>
      </c>
      <c r="J176">
        <v>2</v>
      </c>
    </row>
    <row r="177" spans="1:10" x14ac:dyDescent="0.35">
      <c r="A177" s="60">
        <v>43160</v>
      </c>
      <c r="B177" t="s">
        <v>105</v>
      </c>
      <c r="C177" t="s">
        <v>6</v>
      </c>
      <c r="D177" t="s">
        <v>7</v>
      </c>
      <c r="E177">
        <v>862</v>
      </c>
      <c r="F177">
        <v>84</v>
      </c>
      <c r="G177">
        <v>34</v>
      </c>
      <c r="H177">
        <v>27</v>
      </c>
      <c r="I177">
        <v>10</v>
      </c>
      <c r="J177">
        <v>13</v>
      </c>
    </row>
    <row r="178" spans="1:10" x14ac:dyDescent="0.35">
      <c r="A178" s="60">
        <v>43160</v>
      </c>
      <c r="B178" t="s">
        <v>105</v>
      </c>
      <c r="C178" t="s">
        <v>8</v>
      </c>
      <c r="D178" t="s">
        <v>9</v>
      </c>
      <c r="E178">
        <v>981</v>
      </c>
      <c r="F178">
        <v>103</v>
      </c>
      <c r="G178">
        <v>28</v>
      </c>
      <c r="H178">
        <v>54</v>
      </c>
      <c r="I178">
        <v>16</v>
      </c>
      <c r="J178">
        <v>5</v>
      </c>
    </row>
    <row r="179" spans="1:10" x14ac:dyDescent="0.35">
      <c r="A179" s="60">
        <v>43191</v>
      </c>
      <c r="B179" t="s">
        <v>105</v>
      </c>
      <c r="C179" t="s">
        <v>6</v>
      </c>
      <c r="D179" t="s">
        <v>7</v>
      </c>
      <c r="E179">
        <v>785</v>
      </c>
      <c r="F179">
        <v>75</v>
      </c>
      <c r="G179">
        <v>25</v>
      </c>
      <c r="H179">
        <v>29</v>
      </c>
      <c r="I179">
        <v>14</v>
      </c>
      <c r="J179">
        <v>7</v>
      </c>
    </row>
    <row r="180" spans="1:10" x14ac:dyDescent="0.35">
      <c r="A180" s="60">
        <v>43191</v>
      </c>
      <c r="B180" t="s">
        <v>105</v>
      </c>
      <c r="C180" t="s">
        <v>8</v>
      </c>
      <c r="D180" t="s">
        <v>9</v>
      </c>
      <c r="E180">
        <v>807</v>
      </c>
      <c r="F180">
        <v>82</v>
      </c>
      <c r="G180">
        <v>32</v>
      </c>
      <c r="H180">
        <v>46</v>
      </c>
      <c r="I180">
        <v>4</v>
      </c>
      <c r="J180">
        <v>0</v>
      </c>
    </row>
    <row r="181" spans="1:10" x14ac:dyDescent="0.35">
      <c r="A181" s="60">
        <v>43221</v>
      </c>
      <c r="B181" t="s">
        <v>105</v>
      </c>
      <c r="C181" t="s">
        <v>6</v>
      </c>
      <c r="D181" t="s">
        <v>7</v>
      </c>
      <c r="E181">
        <v>886</v>
      </c>
      <c r="F181">
        <v>63</v>
      </c>
      <c r="G181">
        <v>22</v>
      </c>
      <c r="H181">
        <v>28</v>
      </c>
      <c r="I181">
        <v>11</v>
      </c>
      <c r="J181">
        <v>2</v>
      </c>
    </row>
    <row r="182" spans="1:10" x14ac:dyDescent="0.35">
      <c r="A182" s="60">
        <v>43221</v>
      </c>
      <c r="B182" t="s">
        <v>105</v>
      </c>
      <c r="C182" t="s">
        <v>8</v>
      </c>
      <c r="D182" t="s">
        <v>9</v>
      </c>
      <c r="E182">
        <v>931</v>
      </c>
      <c r="F182">
        <v>97</v>
      </c>
      <c r="G182">
        <v>33</v>
      </c>
      <c r="H182">
        <v>54</v>
      </c>
      <c r="I182">
        <v>7</v>
      </c>
      <c r="J182">
        <v>3</v>
      </c>
    </row>
    <row r="183" spans="1:10" x14ac:dyDescent="0.35">
      <c r="A183" s="60">
        <v>43252</v>
      </c>
      <c r="B183" t="s">
        <v>105</v>
      </c>
      <c r="C183" t="s">
        <v>6</v>
      </c>
      <c r="D183" t="s">
        <v>7</v>
      </c>
      <c r="E183">
        <v>849</v>
      </c>
      <c r="F183">
        <v>75</v>
      </c>
      <c r="G183">
        <v>31</v>
      </c>
      <c r="H183">
        <v>35</v>
      </c>
      <c r="I183">
        <v>8</v>
      </c>
      <c r="J183">
        <v>1</v>
      </c>
    </row>
    <row r="184" spans="1:10" x14ac:dyDescent="0.35">
      <c r="A184" s="60">
        <v>43252</v>
      </c>
      <c r="B184" t="s">
        <v>105</v>
      </c>
      <c r="C184" t="s">
        <v>8</v>
      </c>
      <c r="D184" t="s">
        <v>9</v>
      </c>
      <c r="E184">
        <v>805</v>
      </c>
      <c r="F184">
        <v>70</v>
      </c>
      <c r="G184">
        <v>17</v>
      </c>
      <c r="H184">
        <v>40</v>
      </c>
      <c r="I184">
        <v>11</v>
      </c>
      <c r="J184">
        <v>2</v>
      </c>
    </row>
    <row r="185" spans="1:10" x14ac:dyDescent="0.35">
      <c r="A185" s="60">
        <v>43282</v>
      </c>
      <c r="B185" t="s">
        <v>105</v>
      </c>
      <c r="C185" t="s">
        <v>6</v>
      </c>
      <c r="D185" t="s">
        <v>7</v>
      </c>
      <c r="E185">
        <v>832</v>
      </c>
      <c r="F185">
        <v>79</v>
      </c>
      <c r="G185">
        <v>34</v>
      </c>
      <c r="H185">
        <v>33</v>
      </c>
      <c r="I185">
        <v>8</v>
      </c>
      <c r="J185">
        <v>4</v>
      </c>
    </row>
    <row r="186" spans="1:10" x14ac:dyDescent="0.35">
      <c r="A186" s="60">
        <v>43282</v>
      </c>
      <c r="B186" t="s">
        <v>105</v>
      </c>
      <c r="C186" t="s">
        <v>8</v>
      </c>
      <c r="D186" t="s">
        <v>9</v>
      </c>
      <c r="E186">
        <v>802</v>
      </c>
      <c r="F186">
        <v>78</v>
      </c>
      <c r="G186">
        <v>28</v>
      </c>
      <c r="H186">
        <v>41</v>
      </c>
      <c r="I186">
        <v>8</v>
      </c>
      <c r="J186">
        <v>1</v>
      </c>
    </row>
    <row r="187" spans="1:10" x14ac:dyDescent="0.35">
      <c r="A187" s="60">
        <v>43313</v>
      </c>
      <c r="B187" t="s">
        <v>105</v>
      </c>
      <c r="C187" t="s">
        <v>6</v>
      </c>
      <c r="D187" t="s">
        <v>7</v>
      </c>
      <c r="E187">
        <v>810</v>
      </c>
      <c r="F187">
        <v>71</v>
      </c>
      <c r="G187">
        <v>34</v>
      </c>
      <c r="H187">
        <v>25</v>
      </c>
      <c r="I187">
        <v>6</v>
      </c>
      <c r="J187">
        <v>6</v>
      </c>
    </row>
    <row r="188" spans="1:10" x14ac:dyDescent="0.35">
      <c r="A188" s="60">
        <v>43313</v>
      </c>
      <c r="B188" t="s">
        <v>105</v>
      </c>
      <c r="C188" t="s">
        <v>8</v>
      </c>
      <c r="D188" t="s">
        <v>9</v>
      </c>
      <c r="E188">
        <v>883</v>
      </c>
      <c r="F188">
        <v>98</v>
      </c>
      <c r="G188">
        <v>44</v>
      </c>
      <c r="H188">
        <v>43</v>
      </c>
      <c r="I188">
        <v>11</v>
      </c>
      <c r="J188">
        <v>0</v>
      </c>
    </row>
    <row r="189" spans="1:10" x14ac:dyDescent="0.35">
      <c r="A189" s="60">
        <v>43344</v>
      </c>
      <c r="B189" t="s">
        <v>105</v>
      </c>
      <c r="C189" t="s">
        <v>6</v>
      </c>
      <c r="D189" t="s">
        <v>7</v>
      </c>
      <c r="E189">
        <v>712</v>
      </c>
      <c r="F189">
        <v>76</v>
      </c>
      <c r="G189">
        <v>30</v>
      </c>
      <c r="H189">
        <v>30</v>
      </c>
      <c r="I189">
        <v>14</v>
      </c>
      <c r="J189">
        <v>2</v>
      </c>
    </row>
    <row r="190" spans="1:10" x14ac:dyDescent="0.35">
      <c r="A190" s="60">
        <v>43344</v>
      </c>
      <c r="B190" t="s">
        <v>105</v>
      </c>
      <c r="C190" t="s">
        <v>8</v>
      </c>
      <c r="D190" t="s">
        <v>9</v>
      </c>
      <c r="E190">
        <v>726</v>
      </c>
      <c r="F190">
        <v>71</v>
      </c>
      <c r="G190">
        <v>22</v>
      </c>
      <c r="H190">
        <v>44</v>
      </c>
      <c r="I190">
        <v>2</v>
      </c>
      <c r="J190">
        <v>3</v>
      </c>
    </row>
    <row r="191" spans="1:10" x14ac:dyDescent="0.35">
      <c r="A191" s="60">
        <v>43374</v>
      </c>
      <c r="B191" t="s">
        <v>105</v>
      </c>
      <c r="C191" t="s">
        <v>6</v>
      </c>
      <c r="D191" t="s">
        <v>7</v>
      </c>
      <c r="E191">
        <v>908</v>
      </c>
      <c r="F191">
        <v>82</v>
      </c>
      <c r="G191">
        <v>31</v>
      </c>
      <c r="H191">
        <v>30</v>
      </c>
      <c r="I191">
        <v>17</v>
      </c>
      <c r="J191">
        <v>4</v>
      </c>
    </row>
    <row r="192" spans="1:10" x14ac:dyDescent="0.35">
      <c r="A192" s="60">
        <v>43374</v>
      </c>
      <c r="B192" t="s">
        <v>105</v>
      </c>
      <c r="C192" t="s">
        <v>8</v>
      </c>
      <c r="D192" t="s">
        <v>9</v>
      </c>
      <c r="E192">
        <v>875</v>
      </c>
      <c r="F192">
        <v>105</v>
      </c>
      <c r="G192">
        <v>33</v>
      </c>
      <c r="H192">
        <v>43</v>
      </c>
      <c r="I192">
        <v>26</v>
      </c>
      <c r="J192">
        <v>3</v>
      </c>
    </row>
    <row r="193" spans="1:10" x14ac:dyDescent="0.35">
      <c r="A193" s="60">
        <v>43405</v>
      </c>
      <c r="B193" t="s">
        <v>105</v>
      </c>
      <c r="C193" t="s">
        <v>6</v>
      </c>
      <c r="D193" t="s">
        <v>7</v>
      </c>
      <c r="E193">
        <v>846</v>
      </c>
      <c r="F193">
        <v>77</v>
      </c>
      <c r="G193">
        <v>34</v>
      </c>
      <c r="H193">
        <v>29</v>
      </c>
      <c r="I193">
        <v>11</v>
      </c>
      <c r="J193">
        <v>3</v>
      </c>
    </row>
    <row r="194" spans="1:10" x14ac:dyDescent="0.35">
      <c r="A194" s="60">
        <v>43405</v>
      </c>
      <c r="B194" t="s">
        <v>105</v>
      </c>
      <c r="C194" t="s">
        <v>8</v>
      </c>
      <c r="D194" t="s">
        <v>9</v>
      </c>
      <c r="E194">
        <v>928</v>
      </c>
      <c r="F194">
        <v>109</v>
      </c>
      <c r="G194">
        <v>23</v>
      </c>
      <c r="H194">
        <v>45</v>
      </c>
      <c r="I194">
        <v>40</v>
      </c>
      <c r="J194">
        <v>1</v>
      </c>
    </row>
    <row r="195" spans="1:10" x14ac:dyDescent="0.35">
      <c r="A195" s="60">
        <v>43435</v>
      </c>
      <c r="B195" t="s">
        <v>105</v>
      </c>
      <c r="C195" t="s">
        <v>6</v>
      </c>
      <c r="D195" t="s">
        <v>7</v>
      </c>
      <c r="E195">
        <v>726</v>
      </c>
      <c r="F195">
        <v>70</v>
      </c>
      <c r="G195">
        <v>30</v>
      </c>
      <c r="H195">
        <v>35</v>
      </c>
      <c r="I195">
        <v>5</v>
      </c>
      <c r="J195">
        <v>0</v>
      </c>
    </row>
    <row r="196" spans="1:10" x14ac:dyDescent="0.35">
      <c r="A196" s="60">
        <v>43435</v>
      </c>
      <c r="B196" t="s">
        <v>105</v>
      </c>
      <c r="C196" t="s">
        <v>8</v>
      </c>
      <c r="D196" t="s">
        <v>9</v>
      </c>
      <c r="E196">
        <v>773</v>
      </c>
      <c r="F196">
        <v>83</v>
      </c>
      <c r="G196">
        <v>17</v>
      </c>
      <c r="H196">
        <v>42</v>
      </c>
      <c r="I196">
        <v>19</v>
      </c>
      <c r="J196">
        <v>5</v>
      </c>
    </row>
    <row r="197" spans="1:10" x14ac:dyDescent="0.35">
      <c r="A197" s="60">
        <v>43466</v>
      </c>
      <c r="B197" t="s">
        <v>105</v>
      </c>
      <c r="C197" t="s">
        <v>6</v>
      </c>
      <c r="D197" t="s">
        <v>7</v>
      </c>
      <c r="E197">
        <v>847</v>
      </c>
      <c r="F197">
        <v>88</v>
      </c>
      <c r="G197">
        <v>39</v>
      </c>
      <c r="H197">
        <v>34</v>
      </c>
      <c r="I197">
        <v>14</v>
      </c>
      <c r="J197">
        <v>1</v>
      </c>
    </row>
    <row r="198" spans="1:10" x14ac:dyDescent="0.35">
      <c r="A198" s="60">
        <v>43466</v>
      </c>
      <c r="B198" t="s">
        <v>105</v>
      </c>
      <c r="C198" t="s">
        <v>8</v>
      </c>
      <c r="D198" t="s">
        <v>9</v>
      </c>
      <c r="E198">
        <v>1030</v>
      </c>
      <c r="F198">
        <v>171</v>
      </c>
      <c r="G198">
        <v>35</v>
      </c>
      <c r="H198">
        <v>78</v>
      </c>
      <c r="I198">
        <v>55</v>
      </c>
      <c r="J198">
        <v>3</v>
      </c>
    </row>
    <row r="199" spans="1:10" x14ac:dyDescent="0.35">
      <c r="A199" s="60">
        <v>43497</v>
      </c>
      <c r="B199" t="s">
        <v>105</v>
      </c>
      <c r="C199" t="s">
        <v>6</v>
      </c>
      <c r="D199" t="s">
        <v>7</v>
      </c>
      <c r="E199">
        <v>853</v>
      </c>
      <c r="F199">
        <v>60</v>
      </c>
      <c r="G199">
        <v>22</v>
      </c>
      <c r="H199">
        <v>30</v>
      </c>
      <c r="I199">
        <v>5</v>
      </c>
      <c r="J199">
        <v>3</v>
      </c>
    </row>
    <row r="200" spans="1:10" x14ac:dyDescent="0.35">
      <c r="A200" s="60">
        <v>43497</v>
      </c>
      <c r="B200" t="s">
        <v>105</v>
      </c>
      <c r="C200" t="s">
        <v>8</v>
      </c>
      <c r="D200" t="s">
        <v>9</v>
      </c>
      <c r="E200">
        <v>880</v>
      </c>
      <c r="F200">
        <v>120</v>
      </c>
      <c r="G200">
        <v>30</v>
      </c>
      <c r="H200">
        <v>56</v>
      </c>
      <c r="I200">
        <v>30</v>
      </c>
      <c r="J200">
        <v>4</v>
      </c>
    </row>
    <row r="201" spans="1:10" x14ac:dyDescent="0.35">
      <c r="A201" s="60">
        <v>43525</v>
      </c>
      <c r="B201" t="s">
        <v>105</v>
      </c>
      <c r="C201" t="s">
        <v>6</v>
      </c>
      <c r="D201" t="s">
        <v>7</v>
      </c>
      <c r="E201">
        <v>844</v>
      </c>
      <c r="F201">
        <v>90</v>
      </c>
      <c r="G201">
        <v>33</v>
      </c>
      <c r="H201">
        <v>43</v>
      </c>
      <c r="I201">
        <v>11</v>
      </c>
      <c r="J201">
        <v>3</v>
      </c>
    </row>
    <row r="202" spans="1:10" x14ac:dyDescent="0.35">
      <c r="A202" s="60">
        <v>43525</v>
      </c>
      <c r="B202" t="s">
        <v>105</v>
      </c>
      <c r="C202" t="s">
        <v>8</v>
      </c>
      <c r="D202" t="s">
        <v>9</v>
      </c>
      <c r="E202">
        <v>887</v>
      </c>
      <c r="F202">
        <v>100</v>
      </c>
      <c r="G202">
        <v>18</v>
      </c>
      <c r="H202">
        <v>57</v>
      </c>
      <c r="I202">
        <v>20</v>
      </c>
      <c r="J202">
        <v>5</v>
      </c>
    </row>
    <row r="203" spans="1:10" x14ac:dyDescent="0.35">
      <c r="A203" s="60">
        <v>43556</v>
      </c>
      <c r="B203" t="s">
        <v>105</v>
      </c>
      <c r="C203" t="s">
        <v>6</v>
      </c>
      <c r="D203" t="s">
        <v>7</v>
      </c>
      <c r="E203">
        <v>846</v>
      </c>
      <c r="F203">
        <v>67</v>
      </c>
      <c r="G203">
        <v>35</v>
      </c>
      <c r="H203">
        <v>30</v>
      </c>
      <c r="I203">
        <v>2</v>
      </c>
      <c r="J203">
        <v>0</v>
      </c>
    </row>
    <row r="204" spans="1:10" x14ac:dyDescent="0.35">
      <c r="A204" s="60">
        <v>43556</v>
      </c>
      <c r="B204" t="s">
        <v>105</v>
      </c>
      <c r="C204" t="s">
        <v>8</v>
      </c>
      <c r="D204" t="s">
        <v>9</v>
      </c>
      <c r="E204">
        <v>852</v>
      </c>
      <c r="F204">
        <v>90</v>
      </c>
      <c r="G204">
        <v>25</v>
      </c>
      <c r="H204">
        <v>42</v>
      </c>
      <c r="I204">
        <v>21</v>
      </c>
      <c r="J204">
        <v>2</v>
      </c>
    </row>
    <row r="205" spans="1:10" x14ac:dyDescent="0.35">
      <c r="A205" s="60">
        <v>43586</v>
      </c>
      <c r="B205" t="s">
        <v>105</v>
      </c>
      <c r="C205" t="s">
        <v>6</v>
      </c>
      <c r="D205" t="s">
        <v>7</v>
      </c>
      <c r="E205">
        <v>891</v>
      </c>
      <c r="F205">
        <v>87</v>
      </c>
      <c r="G205">
        <v>33</v>
      </c>
      <c r="H205">
        <v>38</v>
      </c>
      <c r="I205">
        <v>11</v>
      </c>
      <c r="J205">
        <v>5</v>
      </c>
    </row>
    <row r="206" spans="1:10" x14ac:dyDescent="0.35">
      <c r="A206" s="60">
        <v>43586</v>
      </c>
      <c r="B206" t="s">
        <v>105</v>
      </c>
      <c r="C206" t="s">
        <v>8</v>
      </c>
      <c r="D206" t="s">
        <v>9</v>
      </c>
      <c r="E206">
        <v>819</v>
      </c>
      <c r="F206">
        <v>92</v>
      </c>
      <c r="G206">
        <v>27</v>
      </c>
      <c r="H206">
        <v>40</v>
      </c>
      <c r="I206">
        <v>22</v>
      </c>
      <c r="J206">
        <v>3</v>
      </c>
    </row>
    <row r="207" spans="1:10" x14ac:dyDescent="0.35">
      <c r="A207" s="60">
        <v>43617</v>
      </c>
      <c r="B207" t="s">
        <v>105</v>
      </c>
      <c r="C207" t="s">
        <v>6</v>
      </c>
      <c r="D207" t="s">
        <v>7</v>
      </c>
      <c r="E207">
        <v>809</v>
      </c>
      <c r="F207">
        <v>90</v>
      </c>
      <c r="G207">
        <v>22</v>
      </c>
      <c r="H207">
        <v>44</v>
      </c>
      <c r="I207">
        <v>17</v>
      </c>
      <c r="J207">
        <v>7</v>
      </c>
    </row>
    <row r="208" spans="1:10" x14ac:dyDescent="0.35">
      <c r="A208" s="60">
        <v>43617</v>
      </c>
      <c r="B208" t="s">
        <v>105</v>
      </c>
      <c r="C208" t="s">
        <v>8</v>
      </c>
      <c r="D208" t="s">
        <v>9</v>
      </c>
      <c r="E208">
        <v>759</v>
      </c>
      <c r="F208">
        <v>86</v>
      </c>
      <c r="G208">
        <v>29</v>
      </c>
      <c r="H208">
        <v>35</v>
      </c>
      <c r="I208">
        <v>17</v>
      </c>
      <c r="J208">
        <v>5</v>
      </c>
    </row>
    <row r="209" spans="1:10" x14ac:dyDescent="0.35">
      <c r="A209" s="60">
        <v>43647</v>
      </c>
      <c r="B209" t="s">
        <v>105</v>
      </c>
      <c r="C209" t="s">
        <v>6</v>
      </c>
      <c r="D209" t="s">
        <v>7</v>
      </c>
      <c r="E209">
        <v>827</v>
      </c>
      <c r="F209">
        <v>83</v>
      </c>
      <c r="G209">
        <v>30</v>
      </c>
      <c r="H209">
        <v>32</v>
      </c>
      <c r="I209">
        <v>13</v>
      </c>
      <c r="J209">
        <v>8</v>
      </c>
    </row>
    <row r="210" spans="1:10" x14ac:dyDescent="0.35">
      <c r="A210" s="60">
        <v>43647</v>
      </c>
      <c r="B210" t="s">
        <v>105</v>
      </c>
      <c r="C210" t="s">
        <v>8</v>
      </c>
      <c r="D210" t="s">
        <v>9</v>
      </c>
      <c r="E210">
        <v>814</v>
      </c>
      <c r="F210">
        <v>106</v>
      </c>
      <c r="G210">
        <v>34</v>
      </c>
      <c r="H210">
        <v>46</v>
      </c>
      <c r="I210">
        <v>14</v>
      </c>
      <c r="J210">
        <v>12</v>
      </c>
    </row>
    <row r="211" spans="1:10" x14ac:dyDescent="0.35">
      <c r="A211" s="60">
        <v>43678</v>
      </c>
      <c r="B211" t="s">
        <v>105</v>
      </c>
      <c r="C211" t="s">
        <v>6</v>
      </c>
      <c r="D211" t="s">
        <v>7</v>
      </c>
      <c r="E211">
        <v>901</v>
      </c>
      <c r="F211">
        <v>94</v>
      </c>
      <c r="G211">
        <v>33</v>
      </c>
      <c r="H211">
        <v>19</v>
      </c>
      <c r="I211">
        <v>35</v>
      </c>
      <c r="J211">
        <v>7</v>
      </c>
    </row>
    <row r="212" spans="1:10" x14ac:dyDescent="0.35">
      <c r="A212" s="60">
        <v>43678</v>
      </c>
      <c r="B212" t="s">
        <v>105</v>
      </c>
      <c r="C212" t="s">
        <v>8</v>
      </c>
      <c r="D212" t="s">
        <v>9</v>
      </c>
      <c r="E212">
        <v>983</v>
      </c>
      <c r="F212">
        <v>112</v>
      </c>
      <c r="G212">
        <v>36</v>
      </c>
      <c r="H212">
        <v>45</v>
      </c>
      <c r="I212">
        <v>28</v>
      </c>
      <c r="J212">
        <v>3</v>
      </c>
    </row>
    <row r="213" spans="1:10" x14ac:dyDescent="0.35">
      <c r="A213" s="60">
        <v>43709</v>
      </c>
      <c r="B213" t="s">
        <v>105</v>
      </c>
      <c r="C213" t="s">
        <v>6</v>
      </c>
      <c r="D213" t="s">
        <v>7</v>
      </c>
      <c r="E213">
        <v>778</v>
      </c>
      <c r="F213">
        <v>88</v>
      </c>
      <c r="G213">
        <v>43</v>
      </c>
      <c r="H213">
        <v>26</v>
      </c>
      <c r="I213">
        <v>9</v>
      </c>
      <c r="J213">
        <v>10</v>
      </c>
    </row>
    <row r="214" spans="1:10" x14ac:dyDescent="0.35">
      <c r="A214" s="60">
        <v>43709</v>
      </c>
      <c r="B214" t="s">
        <v>105</v>
      </c>
      <c r="C214" t="s">
        <v>8</v>
      </c>
      <c r="D214" t="s">
        <v>9</v>
      </c>
      <c r="E214">
        <v>783</v>
      </c>
      <c r="F214">
        <v>82</v>
      </c>
      <c r="G214">
        <v>25</v>
      </c>
      <c r="H214">
        <v>32</v>
      </c>
      <c r="I214">
        <v>22</v>
      </c>
      <c r="J214">
        <v>3</v>
      </c>
    </row>
    <row r="215" spans="1:10" x14ac:dyDescent="0.35">
      <c r="A215" s="60">
        <v>43739</v>
      </c>
      <c r="B215" t="s">
        <v>105</v>
      </c>
      <c r="C215" t="s">
        <v>6</v>
      </c>
      <c r="D215" t="s">
        <v>7</v>
      </c>
      <c r="E215">
        <v>881</v>
      </c>
      <c r="F215">
        <v>98</v>
      </c>
      <c r="G215">
        <v>40</v>
      </c>
      <c r="H215">
        <v>33</v>
      </c>
      <c r="I215">
        <v>18</v>
      </c>
      <c r="J215">
        <v>7</v>
      </c>
    </row>
    <row r="216" spans="1:10" x14ac:dyDescent="0.35">
      <c r="A216" s="60">
        <v>43739</v>
      </c>
      <c r="B216" t="s">
        <v>105</v>
      </c>
      <c r="C216" t="s">
        <v>8</v>
      </c>
      <c r="D216" t="s">
        <v>9</v>
      </c>
      <c r="E216">
        <v>904</v>
      </c>
      <c r="F216">
        <v>111</v>
      </c>
      <c r="G216">
        <v>28</v>
      </c>
      <c r="H216">
        <v>51</v>
      </c>
      <c r="I216">
        <v>28</v>
      </c>
      <c r="J216">
        <v>4</v>
      </c>
    </row>
    <row r="217" spans="1:10" x14ac:dyDescent="0.35">
      <c r="A217" s="60">
        <v>43770</v>
      </c>
      <c r="B217" t="s">
        <v>105</v>
      </c>
      <c r="C217" t="s">
        <v>6</v>
      </c>
      <c r="D217" t="s">
        <v>7</v>
      </c>
      <c r="E217">
        <v>876</v>
      </c>
      <c r="F217">
        <v>99</v>
      </c>
      <c r="G217">
        <v>45</v>
      </c>
      <c r="H217">
        <v>30</v>
      </c>
      <c r="I217">
        <v>18</v>
      </c>
      <c r="J217">
        <v>6</v>
      </c>
    </row>
    <row r="218" spans="1:10" x14ac:dyDescent="0.35">
      <c r="A218" s="60">
        <v>43770</v>
      </c>
      <c r="B218" t="s">
        <v>105</v>
      </c>
      <c r="C218" t="s">
        <v>8</v>
      </c>
      <c r="D218" t="s">
        <v>9</v>
      </c>
      <c r="E218">
        <v>894</v>
      </c>
      <c r="F218">
        <v>114</v>
      </c>
      <c r="G218">
        <v>22</v>
      </c>
      <c r="H218">
        <v>58</v>
      </c>
      <c r="I218">
        <v>32</v>
      </c>
      <c r="J218">
        <v>2</v>
      </c>
    </row>
    <row r="219" spans="1:10" x14ac:dyDescent="0.35">
      <c r="A219" s="60">
        <v>43800</v>
      </c>
      <c r="B219" t="s">
        <v>105</v>
      </c>
      <c r="C219" t="s">
        <v>6</v>
      </c>
      <c r="D219" t="s">
        <v>7</v>
      </c>
      <c r="E219">
        <v>781</v>
      </c>
      <c r="F219">
        <v>160</v>
      </c>
      <c r="G219">
        <v>29</v>
      </c>
      <c r="H219">
        <v>34</v>
      </c>
      <c r="I219">
        <v>93</v>
      </c>
      <c r="J219">
        <v>4</v>
      </c>
    </row>
    <row r="220" spans="1:10" x14ac:dyDescent="0.35">
      <c r="A220" s="60">
        <v>43800</v>
      </c>
      <c r="B220" t="s">
        <v>105</v>
      </c>
      <c r="C220" t="s">
        <v>8</v>
      </c>
      <c r="D220" t="s">
        <v>9</v>
      </c>
      <c r="E220">
        <v>860</v>
      </c>
      <c r="F220">
        <v>117</v>
      </c>
      <c r="G220">
        <v>28</v>
      </c>
      <c r="H220">
        <v>61</v>
      </c>
      <c r="I220">
        <v>24</v>
      </c>
      <c r="J220">
        <v>4</v>
      </c>
    </row>
    <row r="221" spans="1:10" x14ac:dyDescent="0.35">
      <c r="A221" s="60">
        <v>43831</v>
      </c>
      <c r="B221" t="s">
        <v>105</v>
      </c>
      <c r="C221" t="s">
        <v>6</v>
      </c>
      <c r="D221" t="s">
        <v>7</v>
      </c>
      <c r="E221">
        <v>793</v>
      </c>
      <c r="F221">
        <v>151</v>
      </c>
      <c r="G221">
        <v>33</v>
      </c>
      <c r="H221">
        <v>32</v>
      </c>
      <c r="I221">
        <v>78</v>
      </c>
      <c r="J221">
        <v>8</v>
      </c>
    </row>
    <row r="222" spans="1:10" x14ac:dyDescent="0.35">
      <c r="A222" s="60">
        <v>43831</v>
      </c>
      <c r="B222" t="s">
        <v>105</v>
      </c>
      <c r="C222" t="s">
        <v>8</v>
      </c>
      <c r="D222" t="s">
        <v>9</v>
      </c>
      <c r="E222">
        <v>911</v>
      </c>
      <c r="F222">
        <v>110</v>
      </c>
      <c r="G222">
        <v>27</v>
      </c>
      <c r="H222">
        <v>40</v>
      </c>
      <c r="I222">
        <v>40</v>
      </c>
      <c r="J222">
        <v>3</v>
      </c>
    </row>
    <row r="223" spans="1:10" x14ac:dyDescent="0.35">
      <c r="A223" s="60">
        <v>43862</v>
      </c>
      <c r="B223" t="s">
        <v>105</v>
      </c>
      <c r="C223" t="s">
        <v>6</v>
      </c>
      <c r="D223" t="s">
        <v>7</v>
      </c>
      <c r="E223">
        <v>803</v>
      </c>
      <c r="F223">
        <v>99</v>
      </c>
      <c r="G223">
        <v>31</v>
      </c>
      <c r="H223">
        <v>31</v>
      </c>
      <c r="I223">
        <v>33</v>
      </c>
      <c r="J223">
        <v>4</v>
      </c>
    </row>
    <row r="224" spans="1:10" x14ac:dyDescent="0.35">
      <c r="A224" s="60">
        <v>43862</v>
      </c>
      <c r="B224" t="s">
        <v>105</v>
      </c>
      <c r="C224" t="s">
        <v>8</v>
      </c>
      <c r="D224" t="s">
        <v>9</v>
      </c>
      <c r="E224">
        <v>850</v>
      </c>
      <c r="F224">
        <v>105</v>
      </c>
      <c r="G224">
        <v>32</v>
      </c>
      <c r="H224">
        <v>51</v>
      </c>
      <c r="I224">
        <v>20</v>
      </c>
      <c r="J224">
        <v>2</v>
      </c>
    </row>
    <row r="225" spans="1:10" x14ac:dyDescent="0.35">
      <c r="A225" s="60">
        <v>43891</v>
      </c>
      <c r="B225" t="s">
        <v>105</v>
      </c>
      <c r="C225" t="s">
        <v>6</v>
      </c>
      <c r="D225" t="s">
        <v>7</v>
      </c>
      <c r="E225">
        <v>535</v>
      </c>
      <c r="F225">
        <v>156</v>
      </c>
      <c r="G225">
        <v>20</v>
      </c>
      <c r="H225">
        <v>88</v>
      </c>
      <c r="I225">
        <v>39</v>
      </c>
      <c r="J225">
        <v>9</v>
      </c>
    </row>
    <row r="226" spans="1:10" x14ac:dyDescent="0.35">
      <c r="A226" s="60">
        <v>43891</v>
      </c>
      <c r="B226" t="s">
        <v>105</v>
      </c>
      <c r="C226" t="s">
        <v>8</v>
      </c>
      <c r="D226" t="s">
        <v>9</v>
      </c>
      <c r="E226">
        <v>694</v>
      </c>
      <c r="F226">
        <v>106</v>
      </c>
      <c r="G226">
        <v>22</v>
      </c>
      <c r="H226">
        <v>47</v>
      </c>
      <c r="I226">
        <v>24</v>
      </c>
      <c r="J226">
        <v>13</v>
      </c>
    </row>
    <row r="227" spans="1:10" x14ac:dyDescent="0.35">
      <c r="A227" s="60">
        <v>43922</v>
      </c>
      <c r="B227" t="s">
        <v>105</v>
      </c>
      <c r="C227" t="s">
        <v>6</v>
      </c>
      <c r="D227" t="s">
        <v>7</v>
      </c>
      <c r="E227">
        <v>23</v>
      </c>
      <c r="F227">
        <v>2</v>
      </c>
      <c r="G227">
        <v>1</v>
      </c>
      <c r="H227">
        <v>1</v>
      </c>
      <c r="I227">
        <v>0</v>
      </c>
      <c r="J227">
        <v>0</v>
      </c>
    </row>
    <row r="228" spans="1:10" x14ac:dyDescent="0.35">
      <c r="A228" s="60">
        <v>43922</v>
      </c>
      <c r="B228" t="s">
        <v>105</v>
      </c>
      <c r="C228" t="s">
        <v>8</v>
      </c>
      <c r="D228" t="s">
        <v>9</v>
      </c>
      <c r="E228">
        <v>145</v>
      </c>
      <c r="F228">
        <v>25</v>
      </c>
      <c r="G228">
        <v>1</v>
      </c>
      <c r="H228">
        <v>18</v>
      </c>
      <c r="I228">
        <v>6</v>
      </c>
      <c r="J228">
        <v>0</v>
      </c>
    </row>
    <row r="229" spans="1:10" x14ac:dyDescent="0.35">
      <c r="A229" s="60">
        <v>43952</v>
      </c>
      <c r="B229" t="s">
        <v>105</v>
      </c>
      <c r="C229" t="s">
        <v>6</v>
      </c>
      <c r="D229" t="s">
        <v>7</v>
      </c>
      <c r="E229">
        <v>44</v>
      </c>
      <c r="F229">
        <v>4</v>
      </c>
      <c r="G229">
        <v>1</v>
      </c>
      <c r="H229">
        <v>3</v>
      </c>
      <c r="I229">
        <v>0</v>
      </c>
      <c r="J229">
        <v>0</v>
      </c>
    </row>
    <row r="230" spans="1:10" x14ac:dyDescent="0.35">
      <c r="A230" s="60">
        <v>43952</v>
      </c>
      <c r="B230" t="s">
        <v>105</v>
      </c>
      <c r="C230" t="s">
        <v>8</v>
      </c>
      <c r="D230" t="s">
        <v>9</v>
      </c>
      <c r="E230">
        <v>108</v>
      </c>
      <c r="F230">
        <v>10</v>
      </c>
      <c r="G230">
        <v>1</v>
      </c>
      <c r="H230">
        <v>4</v>
      </c>
      <c r="I230">
        <v>5</v>
      </c>
      <c r="J230">
        <v>0</v>
      </c>
    </row>
    <row r="231" spans="1:10" x14ac:dyDescent="0.35">
      <c r="A231" s="60">
        <v>43983</v>
      </c>
      <c r="B231" t="s">
        <v>105</v>
      </c>
      <c r="C231" t="s">
        <v>6</v>
      </c>
      <c r="D231" t="s">
        <v>7</v>
      </c>
      <c r="E231">
        <v>120</v>
      </c>
      <c r="F231">
        <v>5</v>
      </c>
      <c r="G231">
        <v>1</v>
      </c>
      <c r="H231">
        <v>4</v>
      </c>
      <c r="I231">
        <v>0</v>
      </c>
      <c r="J231">
        <v>0</v>
      </c>
    </row>
    <row r="232" spans="1:10" x14ac:dyDescent="0.35">
      <c r="A232" s="60">
        <v>43983</v>
      </c>
      <c r="B232" t="s">
        <v>105</v>
      </c>
      <c r="C232" t="s">
        <v>8</v>
      </c>
      <c r="D232" t="s">
        <v>9</v>
      </c>
      <c r="E232">
        <v>236</v>
      </c>
      <c r="F232">
        <v>10</v>
      </c>
      <c r="G232">
        <v>4</v>
      </c>
      <c r="H232">
        <v>4</v>
      </c>
      <c r="I232">
        <v>1</v>
      </c>
      <c r="J232">
        <v>1</v>
      </c>
    </row>
    <row r="233" spans="1:10" x14ac:dyDescent="0.35">
      <c r="A233" s="60">
        <v>44013</v>
      </c>
      <c r="B233" t="s">
        <v>105</v>
      </c>
      <c r="C233" t="s">
        <v>6</v>
      </c>
      <c r="D233" t="s">
        <v>7</v>
      </c>
      <c r="E233">
        <v>227</v>
      </c>
      <c r="F233">
        <v>23</v>
      </c>
      <c r="G233">
        <v>7</v>
      </c>
      <c r="H233">
        <v>16</v>
      </c>
      <c r="I233">
        <v>0</v>
      </c>
      <c r="J233">
        <v>0</v>
      </c>
    </row>
    <row r="234" spans="1:10" x14ac:dyDescent="0.35">
      <c r="A234" s="60">
        <v>44013</v>
      </c>
      <c r="B234" t="s">
        <v>105</v>
      </c>
      <c r="C234" t="s">
        <v>8</v>
      </c>
      <c r="D234" t="s">
        <v>9</v>
      </c>
      <c r="E234">
        <v>435</v>
      </c>
      <c r="F234">
        <v>37</v>
      </c>
      <c r="G234">
        <v>8</v>
      </c>
      <c r="H234">
        <v>25</v>
      </c>
      <c r="I234">
        <v>3</v>
      </c>
      <c r="J234">
        <v>1</v>
      </c>
    </row>
    <row r="235" spans="1:10" x14ac:dyDescent="0.35">
      <c r="A235" s="60">
        <v>44044</v>
      </c>
      <c r="B235" t="s">
        <v>105</v>
      </c>
      <c r="C235" t="s">
        <v>6</v>
      </c>
      <c r="D235" t="s">
        <v>7</v>
      </c>
      <c r="E235">
        <v>322</v>
      </c>
      <c r="F235">
        <v>14</v>
      </c>
      <c r="G235">
        <v>1</v>
      </c>
      <c r="H235">
        <v>12</v>
      </c>
      <c r="I235">
        <v>1</v>
      </c>
      <c r="J235">
        <v>0</v>
      </c>
    </row>
    <row r="236" spans="1:10" x14ac:dyDescent="0.35">
      <c r="A236" s="60">
        <v>44044</v>
      </c>
      <c r="B236" t="s">
        <v>105</v>
      </c>
      <c r="C236" t="s">
        <v>8</v>
      </c>
      <c r="D236" t="s">
        <v>9</v>
      </c>
      <c r="E236">
        <v>553</v>
      </c>
      <c r="F236">
        <v>39</v>
      </c>
      <c r="G236">
        <v>8</v>
      </c>
      <c r="H236">
        <v>21</v>
      </c>
      <c r="I236">
        <v>10</v>
      </c>
      <c r="J236">
        <v>0</v>
      </c>
    </row>
    <row r="237" spans="1:10" x14ac:dyDescent="0.35">
      <c r="A237" s="60">
        <v>44075</v>
      </c>
      <c r="B237" t="s">
        <v>105</v>
      </c>
      <c r="C237" t="s">
        <v>6</v>
      </c>
      <c r="D237" t="s">
        <v>7</v>
      </c>
      <c r="E237">
        <v>284</v>
      </c>
      <c r="F237">
        <v>25</v>
      </c>
      <c r="G237">
        <v>5</v>
      </c>
      <c r="H237">
        <v>16</v>
      </c>
      <c r="I237">
        <v>3</v>
      </c>
      <c r="J237">
        <v>1</v>
      </c>
    </row>
    <row r="238" spans="1:10" x14ac:dyDescent="0.35">
      <c r="A238" s="60">
        <v>44075</v>
      </c>
      <c r="B238" t="s">
        <v>105</v>
      </c>
      <c r="C238" t="s">
        <v>8</v>
      </c>
      <c r="D238" t="s">
        <v>9</v>
      </c>
      <c r="E238">
        <v>618</v>
      </c>
      <c r="F238">
        <v>44</v>
      </c>
      <c r="G238">
        <v>7</v>
      </c>
      <c r="H238">
        <v>31</v>
      </c>
      <c r="I238">
        <v>6</v>
      </c>
      <c r="J238">
        <v>0</v>
      </c>
    </row>
    <row r="239" spans="1:10" x14ac:dyDescent="0.35">
      <c r="A239" s="60">
        <v>44105</v>
      </c>
      <c r="B239" t="s">
        <v>105</v>
      </c>
      <c r="C239" t="s">
        <v>6</v>
      </c>
      <c r="D239" t="s">
        <v>7</v>
      </c>
      <c r="E239">
        <v>326</v>
      </c>
      <c r="F239">
        <v>24</v>
      </c>
      <c r="G239">
        <v>7</v>
      </c>
      <c r="H239">
        <v>15</v>
      </c>
      <c r="I239">
        <v>2</v>
      </c>
      <c r="J239">
        <v>0</v>
      </c>
    </row>
    <row r="240" spans="1:10" x14ac:dyDescent="0.35">
      <c r="A240" s="60">
        <v>44105</v>
      </c>
      <c r="B240" t="s">
        <v>105</v>
      </c>
      <c r="C240" t="s">
        <v>8</v>
      </c>
      <c r="D240" t="s">
        <v>9</v>
      </c>
      <c r="E240">
        <v>554</v>
      </c>
      <c r="F240">
        <v>62</v>
      </c>
      <c r="G240">
        <v>12</v>
      </c>
      <c r="H240">
        <v>32</v>
      </c>
      <c r="I240">
        <v>18</v>
      </c>
      <c r="J240">
        <v>0</v>
      </c>
    </row>
    <row r="241" spans="1:10" x14ac:dyDescent="0.35">
      <c r="A241" s="60">
        <v>44136</v>
      </c>
      <c r="B241" t="s">
        <v>105</v>
      </c>
      <c r="C241" t="s">
        <v>6</v>
      </c>
      <c r="D241" t="s">
        <v>7</v>
      </c>
      <c r="E241">
        <v>208</v>
      </c>
      <c r="F241">
        <v>19</v>
      </c>
      <c r="G241">
        <v>10</v>
      </c>
      <c r="H241">
        <v>8</v>
      </c>
      <c r="I241">
        <v>1</v>
      </c>
      <c r="J241">
        <v>0</v>
      </c>
    </row>
    <row r="242" spans="1:10" x14ac:dyDescent="0.35">
      <c r="A242" s="60">
        <v>44136</v>
      </c>
      <c r="B242" t="s">
        <v>105</v>
      </c>
      <c r="C242" t="s">
        <v>8</v>
      </c>
      <c r="D242" t="s">
        <v>9</v>
      </c>
      <c r="E242">
        <v>518</v>
      </c>
      <c r="F242">
        <v>40</v>
      </c>
      <c r="G242">
        <v>5</v>
      </c>
      <c r="H242">
        <v>22</v>
      </c>
      <c r="I242">
        <v>11</v>
      </c>
      <c r="J242">
        <v>2</v>
      </c>
    </row>
    <row r="243" spans="1:10" x14ac:dyDescent="0.35">
      <c r="A243" s="60">
        <v>44166</v>
      </c>
      <c r="B243" t="s">
        <v>105</v>
      </c>
      <c r="C243" t="s">
        <v>6</v>
      </c>
      <c r="D243" t="s">
        <v>7</v>
      </c>
      <c r="E243">
        <v>176</v>
      </c>
      <c r="F243">
        <v>15</v>
      </c>
      <c r="G243">
        <v>3</v>
      </c>
      <c r="H243">
        <v>8</v>
      </c>
      <c r="I243">
        <v>4</v>
      </c>
      <c r="J243">
        <v>0</v>
      </c>
    </row>
    <row r="244" spans="1:10" x14ac:dyDescent="0.35">
      <c r="A244" s="60">
        <v>44166</v>
      </c>
      <c r="B244" t="s">
        <v>105</v>
      </c>
      <c r="C244" t="s">
        <v>8</v>
      </c>
      <c r="D244" t="s">
        <v>9</v>
      </c>
      <c r="E244">
        <v>473</v>
      </c>
      <c r="F244">
        <v>37</v>
      </c>
      <c r="G244">
        <v>4</v>
      </c>
      <c r="H244">
        <v>25</v>
      </c>
      <c r="I244">
        <v>7</v>
      </c>
      <c r="J244">
        <v>1</v>
      </c>
    </row>
    <row r="245" spans="1:10" x14ac:dyDescent="0.35">
      <c r="A245" s="60">
        <v>44197</v>
      </c>
      <c r="B245" t="s">
        <v>105</v>
      </c>
      <c r="C245" t="s">
        <v>6</v>
      </c>
      <c r="D245" t="s">
        <v>7</v>
      </c>
      <c r="E245">
        <v>114</v>
      </c>
      <c r="F245">
        <v>2</v>
      </c>
      <c r="G245">
        <v>0</v>
      </c>
      <c r="H245">
        <v>1</v>
      </c>
      <c r="I245">
        <v>1</v>
      </c>
      <c r="J245">
        <v>0</v>
      </c>
    </row>
    <row r="246" spans="1:10" x14ac:dyDescent="0.35">
      <c r="A246" s="60">
        <v>44197</v>
      </c>
      <c r="B246" t="s">
        <v>105</v>
      </c>
      <c r="C246" t="s">
        <v>8</v>
      </c>
      <c r="D246" t="s">
        <v>9</v>
      </c>
      <c r="E246">
        <v>171</v>
      </c>
      <c r="F246">
        <v>10</v>
      </c>
      <c r="G246">
        <v>1</v>
      </c>
      <c r="H246">
        <v>6</v>
      </c>
      <c r="I246">
        <v>3</v>
      </c>
      <c r="J246">
        <v>0</v>
      </c>
    </row>
    <row r="247" spans="1:10" x14ac:dyDescent="0.35">
      <c r="A247" s="60">
        <v>44228</v>
      </c>
      <c r="B247" t="s">
        <v>105</v>
      </c>
      <c r="C247" t="s">
        <v>6</v>
      </c>
      <c r="D247" t="s">
        <v>7</v>
      </c>
      <c r="E247">
        <v>19</v>
      </c>
      <c r="F247">
        <v>0</v>
      </c>
      <c r="G247">
        <v>0</v>
      </c>
      <c r="H247">
        <v>0</v>
      </c>
      <c r="I247">
        <v>0</v>
      </c>
      <c r="J247">
        <v>0</v>
      </c>
    </row>
    <row r="248" spans="1:10" x14ac:dyDescent="0.35">
      <c r="A248" s="60">
        <v>44228</v>
      </c>
      <c r="B248" t="s">
        <v>105</v>
      </c>
      <c r="C248" t="s">
        <v>8</v>
      </c>
      <c r="D248" t="s">
        <v>9</v>
      </c>
      <c r="E248">
        <v>233</v>
      </c>
      <c r="F248">
        <v>14</v>
      </c>
      <c r="G248">
        <v>3</v>
      </c>
      <c r="H248">
        <v>8</v>
      </c>
      <c r="I248">
        <v>0</v>
      </c>
      <c r="J248">
        <v>3</v>
      </c>
    </row>
    <row r="249" spans="1:10" x14ac:dyDescent="0.35">
      <c r="A249" s="60">
        <v>44256</v>
      </c>
      <c r="B249" t="s">
        <v>105</v>
      </c>
      <c r="C249" t="s">
        <v>6</v>
      </c>
      <c r="D249" t="s">
        <v>7</v>
      </c>
      <c r="E249">
        <v>54</v>
      </c>
      <c r="F249">
        <v>4</v>
      </c>
      <c r="G249">
        <v>0</v>
      </c>
      <c r="H249">
        <v>4</v>
      </c>
      <c r="I249">
        <v>0</v>
      </c>
      <c r="J249">
        <v>0</v>
      </c>
    </row>
    <row r="250" spans="1:10" x14ac:dyDescent="0.35">
      <c r="A250" s="60">
        <v>44256</v>
      </c>
      <c r="B250" t="s">
        <v>105</v>
      </c>
      <c r="C250" t="s">
        <v>8</v>
      </c>
      <c r="D250" t="s">
        <v>9</v>
      </c>
      <c r="E250">
        <v>332</v>
      </c>
      <c r="F250">
        <v>25</v>
      </c>
      <c r="G250">
        <v>4</v>
      </c>
      <c r="H250">
        <v>17</v>
      </c>
      <c r="I250">
        <v>3</v>
      </c>
      <c r="J250">
        <v>1</v>
      </c>
    </row>
    <row r="251" spans="1:10" x14ac:dyDescent="0.35">
      <c r="A251" s="60">
        <v>44287</v>
      </c>
      <c r="B251" t="s">
        <v>105</v>
      </c>
      <c r="C251" t="s">
        <v>6</v>
      </c>
      <c r="D251" t="s">
        <v>7</v>
      </c>
      <c r="E251">
        <v>197</v>
      </c>
      <c r="F251">
        <v>9</v>
      </c>
      <c r="G251">
        <v>3</v>
      </c>
      <c r="H251">
        <v>6</v>
      </c>
      <c r="I251">
        <v>0</v>
      </c>
      <c r="J251">
        <v>0</v>
      </c>
    </row>
    <row r="252" spans="1:10" x14ac:dyDescent="0.35">
      <c r="A252" s="60">
        <v>44287</v>
      </c>
      <c r="B252" t="s">
        <v>105</v>
      </c>
      <c r="C252" t="s">
        <v>8</v>
      </c>
      <c r="D252" t="s">
        <v>9</v>
      </c>
      <c r="E252">
        <v>480</v>
      </c>
      <c r="F252">
        <v>38</v>
      </c>
      <c r="G252">
        <v>9</v>
      </c>
      <c r="H252">
        <v>19</v>
      </c>
      <c r="I252">
        <v>8</v>
      </c>
      <c r="J252">
        <v>2</v>
      </c>
    </row>
    <row r="253" spans="1:10" x14ac:dyDescent="0.35">
      <c r="A253" s="60">
        <v>44317</v>
      </c>
      <c r="B253" t="s">
        <v>105</v>
      </c>
      <c r="C253" t="s">
        <v>6</v>
      </c>
      <c r="D253" t="s">
        <v>7</v>
      </c>
      <c r="E253">
        <v>380</v>
      </c>
      <c r="F253">
        <v>13</v>
      </c>
      <c r="G253">
        <v>5</v>
      </c>
      <c r="H253">
        <v>6</v>
      </c>
      <c r="I253">
        <v>2</v>
      </c>
      <c r="J253">
        <v>0</v>
      </c>
    </row>
    <row r="254" spans="1:10" x14ac:dyDescent="0.35">
      <c r="A254" s="60">
        <v>44317</v>
      </c>
      <c r="B254" t="s">
        <v>105</v>
      </c>
      <c r="C254" t="s">
        <v>8</v>
      </c>
      <c r="D254" t="s">
        <v>9</v>
      </c>
      <c r="E254">
        <v>638</v>
      </c>
      <c r="F254">
        <v>58</v>
      </c>
      <c r="G254">
        <v>8</v>
      </c>
      <c r="H254">
        <v>35</v>
      </c>
      <c r="I254">
        <v>15</v>
      </c>
      <c r="J254">
        <v>0</v>
      </c>
    </row>
    <row r="255" spans="1:10" x14ac:dyDescent="0.35">
      <c r="A255" s="60">
        <v>44348</v>
      </c>
      <c r="B255" t="s">
        <v>105</v>
      </c>
      <c r="C255" t="s">
        <v>6</v>
      </c>
      <c r="D255" t="s">
        <v>7</v>
      </c>
      <c r="E255">
        <v>438</v>
      </c>
      <c r="F255">
        <v>25</v>
      </c>
      <c r="G255">
        <v>6</v>
      </c>
      <c r="H255">
        <v>18</v>
      </c>
      <c r="I255">
        <v>1</v>
      </c>
      <c r="J255">
        <v>0</v>
      </c>
    </row>
    <row r="256" spans="1:10" x14ac:dyDescent="0.35">
      <c r="A256" s="60">
        <v>44348</v>
      </c>
      <c r="B256" t="s">
        <v>105</v>
      </c>
      <c r="C256" t="s">
        <v>8</v>
      </c>
      <c r="D256" t="s">
        <v>9</v>
      </c>
      <c r="E256">
        <v>753</v>
      </c>
      <c r="F256">
        <v>86</v>
      </c>
      <c r="G256">
        <v>11</v>
      </c>
      <c r="H256">
        <v>58</v>
      </c>
      <c r="I256">
        <v>16</v>
      </c>
      <c r="J256">
        <v>1</v>
      </c>
    </row>
    <row r="257" spans="1:10" x14ac:dyDescent="0.35">
      <c r="A257" s="60">
        <v>44378</v>
      </c>
      <c r="B257" t="s">
        <v>105</v>
      </c>
      <c r="C257" t="s">
        <v>6</v>
      </c>
      <c r="D257" t="s">
        <v>7</v>
      </c>
      <c r="E257">
        <v>338</v>
      </c>
      <c r="F257">
        <v>20</v>
      </c>
      <c r="G257">
        <v>5</v>
      </c>
      <c r="H257">
        <v>14</v>
      </c>
      <c r="I257">
        <v>1</v>
      </c>
      <c r="J257">
        <v>0</v>
      </c>
    </row>
    <row r="258" spans="1:10" x14ac:dyDescent="0.35">
      <c r="A258" s="60">
        <v>44378</v>
      </c>
      <c r="B258" t="s">
        <v>105</v>
      </c>
      <c r="C258" t="s">
        <v>8</v>
      </c>
      <c r="D258" t="s">
        <v>9</v>
      </c>
      <c r="E258">
        <v>615</v>
      </c>
      <c r="F258">
        <v>74</v>
      </c>
      <c r="G258">
        <v>15</v>
      </c>
      <c r="H258">
        <v>40</v>
      </c>
      <c r="I258">
        <v>19</v>
      </c>
      <c r="J258">
        <v>0</v>
      </c>
    </row>
    <row r="259" spans="1:10" x14ac:dyDescent="0.35">
      <c r="A259" s="60">
        <v>44409</v>
      </c>
      <c r="B259" t="s">
        <v>105</v>
      </c>
      <c r="C259" t="s">
        <v>6</v>
      </c>
      <c r="D259" t="s">
        <v>7</v>
      </c>
      <c r="E259">
        <v>200</v>
      </c>
      <c r="F259">
        <v>13</v>
      </c>
      <c r="G259">
        <v>1</v>
      </c>
      <c r="H259">
        <v>7</v>
      </c>
      <c r="I259">
        <v>5</v>
      </c>
      <c r="J259">
        <v>0</v>
      </c>
    </row>
    <row r="260" spans="1:10" x14ac:dyDescent="0.35">
      <c r="A260" s="60">
        <v>44409</v>
      </c>
      <c r="B260" t="s">
        <v>105</v>
      </c>
      <c r="C260" t="s">
        <v>8</v>
      </c>
      <c r="D260" t="s">
        <v>9</v>
      </c>
      <c r="E260">
        <v>710</v>
      </c>
      <c r="F260">
        <v>61</v>
      </c>
      <c r="G260">
        <v>12</v>
      </c>
      <c r="H260">
        <v>40</v>
      </c>
      <c r="I260">
        <v>8</v>
      </c>
      <c r="J260">
        <v>1</v>
      </c>
    </row>
    <row r="261" spans="1:10" x14ac:dyDescent="0.35">
      <c r="A261" s="60">
        <v>44440</v>
      </c>
      <c r="B261" t="s">
        <v>105</v>
      </c>
      <c r="C261" t="s">
        <v>6</v>
      </c>
      <c r="D261" t="s">
        <v>7</v>
      </c>
      <c r="E261">
        <v>179</v>
      </c>
      <c r="F261">
        <v>20</v>
      </c>
      <c r="G261">
        <v>3</v>
      </c>
      <c r="H261">
        <v>13</v>
      </c>
      <c r="I261">
        <v>4</v>
      </c>
      <c r="J261">
        <v>0</v>
      </c>
    </row>
    <row r="262" spans="1:10" x14ac:dyDescent="0.35">
      <c r="A262" s="60">
        <v>44440</v>
      </c>
      <c r="B262" t="s">
        <v>105</v>
      </c>
      <c r="C262" t="s">
        <v>8</v>
      </c>
      <c r="D262" t="s">
        <v>9</v>
      </c>
      <c r="E262">
        <v>569</v>
      </c>
      <c r="F262">
        <v>53</v>
      </c>
      <c r="G262">
        <v>12</v>
      </c>
      <c r="H262">
        <v>29</v>
      </c>
      <c r="I262">
        <v>12</v>
      </c>
      <c r="J262">
        <v>0</v>
      </c>
    </row>
    <row r="263" spans="1:10" x14ac:dyDescent="0.35">
      <c r="A263" s="60">
        <v>44470</v>
      </c>
      <c r="B263" t="s">
        <v>105</v>
      </c>
      <c r="C263" t="s">
        <v>6</v>
      </c>
      <c r="D263" t="s">
        <v>7</v>
      </c>
      <c r="E263">
        <v>166</v>
      </c>
      <c r="F263">
        <v>9</v>
      </c>
      <c r="G263">
        <v>3</v>
      </c>
      <c r="H263">
        <v>5</v>
      </c>
      <c r="I263">
        <v>0</v>
      </c>
      <c r="J263">
        <v>1</v>
      </c>
    </row>
    <row r="264" spans="1:10" x14ac:dyDescent="0.35">
      <c r="A264" s="60">
        <v>44470</v>
      </c>
      <c r="B264" t="s">
        <v>105</v>
      </c>
      <c r="C264" t="s">
        <v>8</v>
      </c>
      <c r="D264" t="s">
        <v>9</v>
      </c>
      <c r="E264">
        <v>622</v>
      </c>
      <c r="F264">
        <v>45</v>
      </c>
      <c r="G264">
        <v>12</v>
      </c>
      <c r="H264">
        <v>28</v>
      </c>
      <c r="I264">
        <v>5</v>
      </c>
      <c r="J264">
        <v>0</v>
      </c>
    </row>
    <row r="265" spans="1:10" x14ac:dyDescent="0.35">
      <c r="A265" s="60">
        <v>44501</v>
      </c>
      <c r="B265" t="s">
        <v>105</v>
      </c>
      <c r="C265" t="s">
        <v>6</v>
      </c>
      <c r="D265" t="s">
        <v>7</v>
      </c>
      <c r="E265">
        <v>219</v>
      </c>
      <c r="F265">
        <v>20</v>
      </c>
      <c r="G265">
        <v>6</v>
      </c>
      <c r="H265">
        <v>8</v>
      </c>
      <c r="I265">
        <v>6</v>
      </c>
      <c r="J265">
        <v>0</v>
      </c>
    </row>
    <row r="266" spans="1:10" x14ac:dyDescent="0.35">
      <c r="A266" s="60">
        <v>44501</v>
      </c>
      <c r="B266" t="s">
        <v>105</v>
      </c>
      <c r="C266" t="s">
        <v>8</v>
      </c>
      <c r="D266" t="s">
        <v>9</v>
      </c>
      <c r="E266">
        <v>845</v>
      </c>
      <c r="F266">
        <v>100</v>
      </c>
      <c r="G266">
        <v>13</v>
      </c>
      <c r="H266">
        <v>60</v>
      </c>
      <c r="I266">
        <v>26</v>
      </c>
      <c r="J266">
        <v>1</v>
      </c>
    </row>
    <row r="267" spans="1:10" x14ac:dyDescent="0.35">
      <c r="A267" s="60">
        <v>44531</v>
      </c>
      <c r="B267" t="s">
        <v>105</v>
      </c>
      <c r="C267" t="s">
        <v>6</v>
      </c>
      <c r="D267" t="s">
        <v>7</v>
      </c>
      <c r="E267">
        <v>167</v>
      </c>
      <c r="F267">
        <v>13</v>
      </c>
      <c r="G267">
        <v>0</v>
      </c>
      <c r="H267">
        <v>9</v>
      </c>
      <c r="I267">
        <v>4</v>
      </c>
      <c r="J267">
        <v>0</v>
      </c>
    </row>
    <row r="268" spans="1:10" x14ac:dyDescent="0.35">
      <c r="A268" s="60">
        <v>44531</v>
      </c>
      <c r="B268" t="s">
        <v>105</v>
      </c>
      <c r="C268" t="s">
        <v>8</v>
      </c>
      <c r="D268" t="s">
        <v>9</v>
      </c>
      <c r="E268">
        <v>708</v>
      </c>
      <c r="F268">
        <v>86</v>
      </c>
      <c r="G268">
        <v>16</v>
      </c>
      <c r="H268">
        <v>43</v>
      </c>
      <c r="I268">
        <v>26</v>
      </c>
      <c r="J268">
        <v>1</v>
      </c>
    </row>
    <row r="269" spans="1:10" x14ac:dyDescent="0.35">
      <c r="A269" s="60">
        <v>44562</v>
      </c>
      <c r="B269" t="s">
        <v>105</v>
      </c>
      <c r="C269" t="s">
        <v>6</v>
      </c>
      <c r="D269" t="s">
        <v>7</v>
      </c>
      <c r="E269">
        <v>138</v>
      </c>
      <c r="F269">
        <v>12</v>
      </c>
      <c r="G269">
        <v>2</v>
      </c>
      <c r="H269">
        <v>9</v>
      </c>
      <c r="I269">
        <v>0</v>
      </c>
      <c r="J269">
        <v>1</v>
      </c>
    </row>
    <row r="270" spans="1:10" x14ac:dyDescent="0.35">
      <c r="A270" s="60">
        <v>44562</v>
      </c>
      <c r="B270" t="s">
        <v>105</v>
      </c>
      <c r="C270" t="s">
        <v>8</v>
      </c>
      <c r="D270" t="s">
        <v>9</v>
      </c>
      <c r="E270">
        <v>390</v>
      </c>
      <c r="F270">
        <v>48</v>
      </c>
      <c r="G270">
        <v>12</v>
      </c>
      <c r="H270">
        <v>26</v>
      </c>
      <c r="I270">
        <v>10</v>
      </c>
      <c r="J270">
        <v>0</v>
      </c>
    </row>
    <row r="271" spans="1:10" x14ac:dyDescent="0.35">
      <c r="A271" s="60">
        <v>44593</v>
      </c>
      <c r="B271" t="s">
        <v>105</v>
      </c>
      <c r="C271" t="s">
        <v>6</v>
      </c>
      <c r="D271" t="s">
        <v>7</v>
      </c>
      <c r="E271">
        <v>238</v>
      </c>
      <c r="F271">
        <v>28</v>
      </c>
      <c r="G271">
        <v>8</v>
      </c>
      <c r="H271">
        <v>9</v>
      </c>
      <c r="I271">
        <v>10</v>
      </c>
      <c r="J271">
        <v>1</v>
      </c>
    </row>
    <row r="272" spans="1:10" x14ac:dyDescent="0.35">
      <c r="A272" s="60">
        <v>44593</v>
      </c>
      <c r="B272" t="s">
        <v>105</v>
      </c>
      <c r="C272" t="s">
        <v>8</v>
      </c>
      <c r="D272" t="s">
        <v>9</v>
      </c>
      <c r="E272">
        <v>714</v>
      </c>
      <c r="F272">
        <v>78</v>
      </c>
      <c r="G272">
        <v>10</v>
      </c>
      <c r="H272">
        <v>36</v>
      </c>
      <c r="I272">
        <v>30</v>
      </c>
      <c r="J272">
        <v>2</v>
      </c>
    </row>
    <row r="273" spans="1:10" x14ac:dyDescent="0.35">
      <c r="A273" s="60">
        <v>44621</v>
      </c>
      <c r="B273" t="s">
        <v>105</v>
      </c>
      <c r="C273" t="s">
        <v>6</v>
      </c>
      <c r="D273" t="s">
        <v>7</v>
      </c>
      <c r="E273">
        <v>262</v>
      </c>
      <c r="F273">
        <v>28</v>
      </c>
      <c r="G273">
        <v>5</v>
      </c>
      <c r="H273">
        <v>19</v>
      </c>
      <c r="I273">
        <v>4</v>
      </c>
      <c r="J273">
        <v>0</v>
      </c>
    </row>
    <row r="274" spans="1:10" x14ac:dyDescent="0.35">
      <c r="A274" s="60">
        <v>44621</v>
      </c>
      <c r="B274" t="s">
        <v>105</v>
      </c>
      <c r="C274" t="s">
        <v>8</v>
      </c>
      <c r="D274" t="s">
        <v>9</v>
      </c>
      <c r="E274">
        <v>860</v>
      </c>
      <c r="F274">
        <v>106</v>
      </c>
      <c r="G274">
        <v>25</v>
      </c>
      <c r="H274">
        <v>58</v>
      </c>
      <c r="I274">
        <v>19</v>
      </c>
      <c r="J274">
        <v>4</v>
      </c>
    </row>
    <row r="275" spans="1:10" x14ac:dyDescent="0.35">
      <c r="A275" s="60">
        <v>44652</v>
      </c>
      <c r="B275" t="s">
        <v>105</v>
      </c>
      <c r="C275" t="s">
        <v>6</v>
      </c>
      <c r="D275" t="s">
        <v>7</v>
      </c>
      <c r="E275">
        <v>227</v>
      </c>
      <c r="F275">
        <v>15</v>
      </c>
      <c r="G275">
        <v>5</v>
      </c>
      <c r="H275">
        <v>6</v>
      </c>
      <c r="I275">
        <v>3</v>
      </c>
      <c r="J275">
        <v>1</v>
      </c>
    </row>
    <row r="276" spans="1:10" x14ac:dyDescent="0.35">
      <c r="A276" s="60">
        <v>44652</v>
      </c>
      <c r="B276" t="s">
        <v>105</v>
      </c>
      <c r="C276" t="s">
        <v>8</v>
      </c>
      <c r="D276" t="s">
        <v>9</v>
      </c>
      <c r="E276">
        <v>760</v>
      </c>
      <c r="F276">
        <v>88</v>
      </c>
      <c r="G276">
        <v>20</v>
      </c>
      <c r="H276">
        <v>57</v>
      </c>
      <c r="I276">
        <v>10</v>
      </c>
      <c r="J276">
        <v>1</v>
      </c>
    </row>
    <row r="277" spans="1:10" x14ac:dyDescent="0.35">
      <c r="A277" s="60">
        <v>44682</v>
      </c>
      <c r="B277" t="s">
        <v>105</v>
      </c>
      <c r="C277" t="s">
        <v>6</v>
      </c>
      <c r="D277" t="s">
        <v>7</v>
      </c>
      <c r="E277">
        <v>348</v>
      </c>
      <c r="F277">
        <v>29</v>
      </c>
      <c r="G277">
        <v>4</v>
      </c>
      <c r="H277">
        <v>16</v>
      </c>
      <c r="I277">
        <v>9</v>
      </c>
      <c r="J277">
        <v>0</v>
      </c>
    </row>
    <row r="278" spans="1:10" x14ac:dyDescent="0.35">
      <c r="A278" s="60">
        <v>44682</v>
      </c>
      <c r="B278" t="s">
        <v>105</v>
      </c>
      <c r="C278" t="s">
        <v>8</v>
      </c>
      <c r="D278" t="s">
        <v>9</v>
      </c>
      <c r="E278">
        <v>880</v>
      </c>
      <c r="F278">
        <v>85</v>
      </c>
      <c r="G278">
        <v>23</v>
      </c>
      <c r="H278">
        <v>50</v>
      </c>
      <c r="I278">
        <v>9</v>
      </c>
      <c r="J278">
        <v>3</v>
      </c>
    </row>
    <row r="279" spans="1:10" x14ac:dyDescent="0.35">
      <c r="A279" s="60">
        <v>44713</v>
      </c>
      <c r="B279" t="s">
        <v>105</v>
      </c>
      <c r="C279" t="s">
        <v>6</v>
      </c>
      <c r="D279" t="s">
        <v>7</v>
      </c>
      <c r="E279">
        <v>361</v>
      </c>
      <c r="F279">
        <v>36</v>
      </c>
      <c r="G279">
        <v>4</v>
      </c>
      <c r="H279">
        <v>13</v>
      </c>
      <c r="I279">
        <v>19</v>
      </c>
      <c r="J279">
        <v>0</v>
      </c>
    </row>
    <row r="280" spans="1:10" x14ac:dyDescent="0.35">
      <c r="A280" s="60">
        <v>44713</v>
      </c>
      <c r="B280" t="s">
        <v>105</v>
      </c>
      <c r="C280" t="s">
        <v>8</v>
      </c>
      <c r="D280" t="s">
        <v>9</v>
      </c>
      <c r="E280">
        <v>865</v>
      </c>
      <c r="F280">
        <v>111</v>
      </c>
      <c r="G280">
        <v>36</v>
      </c>
      <c r="H280">
        <v>61</v>
      </c>
      <c r="I280">
        <v>13</v>
      </c>
      <c r="J280">
        <v>1</v>
      </c>
    </row>
    <row r="281" spans="1:10" x14ac:dyDescent="0.35">
      <c r="A281" s="60">
        <v>44743</v>
      </c>
      <c r="B281" t="s">
        <v>105</v>
      </c>
      <c r="C281" t="s">
        <v>6</v>
      </c>
      <c r="D281" t="s">
        <v>7</v>
      </c>
      <c r="E281">
        <v>335</v>
      </c>
      <c r="F281">
        <v>22</v>
      </c>
      <c r="G281">
        <v>7</v>
      </c>
      <c r="H281">
        <v>14</v>
      </c>
      <c r="I281">
        <v>1</v>
      </c>
      <c r="J281">
        <v>0</v>
      </c>
    </row>
    <row r="282" spans="1:10" x14ac:dyDescent="0.35">
      <c r="A282" s="60">
        <v>44743</v>
      </c>
      <c r="B282" t="s">
        <v>105</v>
      </c>
      <c r="C282" t="s">
        <v>8</v>
      </c>
      <c r="D282" t="s">
        <v>9</v>
      </c>
      <c r="E282">
        <v>687</v>
      </c>
      <c r="F282">
        <v>85</v>
      </c>
      <c r="G282">
        <v>20</v>
      </c>
      <c r="H282">
        <v>46</v>
      </c>
      <c r="I282">
        <v>16</v>
      </c>
      <c r="J282">
        <v>3</v>
      </c>
    </row>
    <row r="283" spans="1:10" x14ac:dyDescent="0.35">
      <c r="A283" s="60">
        <v>44774</v>
      </c>
      <c r="B283" t="s">
        <v>105</v>
      </c>
      <c r="C283" t="s">
        <v>6</v>
      </c>
      <c r="D283" t="s">
        <v>7</v>
      </c>
      <c r="E283">
        <v>478</v>
      </c>
      <c r="F283">
        <v>35</v>
      </c>
      <c r="G283">
        <v>15</v>
      </c>
      <c r="H283">
        <v>16</v>
      </c>
      <c r="I283">
        <v>4</v>
      </c>
      <c r="J283">
        <v>0</v>
      </c>
    </row>
    <row r="284" spans="1:10" x14ac:dyDescent="0.35">
      <c r="A284" s="60">
        <v>44774</v>
      </c>
      <c r="B284" t="s">
        <v>105</v>
      </c>
      <c r="C284" t="s">
        <v>8</v>
      </c>
      <c r="D284" t="s">
        <v>9</v>
      </c>
      <c r="E284">
        <v>917</v>
      </c>
      <c r="F284">
        <v>111</v>
      </c>
      <c r="G284">
        <v>26</v>
      </c>
      <c r="H284">
        <v>46</v>
      </c>
      <c r="I284">
        <v>38</v>
      </c>
      <c r="J284">
        <v>1</v>
      </c>
    </row>
    <row r="285" spans="1:10" x14ac:dyDescent="0.35">
      <c r="A285" s="60">
        <v>44805</v>
      </c>
      <c r="B285" t="s">
        <v>105</v>
      </c>
      <c r="C285" t="s">
        <v>6</v>
      </c>
      <c r="D285" t="s">
        <v>7</v>
      </c>
      <c r="E285">
        <v>507</v>
      </c>
      <c r="F285">
        <v>41</v>
      </c>
      <c r="G285">
        <v>15</v>
      </c>
      <c r="H285">
        <v>21</v>
      </c>
      <c r="I285">
        <v>5</v>
      </c>
      <c r="J285">
        <v>0</v>
      </c>
    </row>
    <row r="286" spans="1:10" x14ac:dyDescent="0.35">
      <c r="A286" s="60">
        <v>44805</v>
      </c>
      <c r="B286" t="s">
        <v>105</v>
      </c>
      <c r="C286" t="s">
        <v>8</v>
      </c>
      <c r="D286" t="s">
        <v>9</v>
      </c>
      <c r="E286">
        <v>754</v>
      </c>
      <c r="F286">
        <v>74</v>
      </c>
      <c r="G286">
        <v>14</v>
      </c>
      <c r="H286">
        <v>37</v>
      </c>
      <c r="I286">
        <v>22</v>
      </c>
      <c r="J286">
        <v>1</v>
      </c>
    </row>
    <row r="287" spans="1:10" x14ac:dyDescent="0.35">
      <c r="A287" s="60">
        <v>44835</v>
      </c>
      <c r="B287" t="s">
        <v>105</v>
      </c>
      <c r="C287" t="s">
        <v>6</v>
      </c>
      <c r="D287" t="s">
        <v>7</v>
      </c>
      <c r="E287">
        <v>477</v>
      </c>
      <c r="F287">
        <v>51</v>
      </c>
      <c r="G287">
        <v>19</v>
      </c>
      <c r="H287">
        <v>19</v>
      </c>
      <c r="I287">
        <v>13</v>
      </c>
      <c r="J287">
        <v>0</v>
      </c>
    </row>
    <row r="288" spans="1:10" x14ac:dyDescent="0.35">
      <c r="A288" s="60">
        <v>44835</v>
      </c>
      <c r="B288" t="s">
        <v>105</v>
      </c>
      <c r="C288" t="s">
        <v>8</v>
      </c>
      <c r="D288" t="s">
        <v>9</v>
      </c>
      <c r="E288">
        <v>751</v>
      </c>
      <c r="F288">
        <v>92</v>
      </c>
      <c r="G288">
        <v>20</v>
      </c>
      <c r="H288">
        <v>42</v>
      </c>
      <c r="I288">
        <v>29</v>
      </c>
      <c r="J288">
        <v>1</v>
      </c>
    </row>
    <row r="289" spans="1:10" x14ac:dyDescent="0.35">
      <c r="A289" s="60">
        <v>44866</v>
      </c>
      <c r="B289" t="s">
        <v>105</v>
      </c>
      <c r="C289" t="s">
        <v>6</v>
      </c>
      <c r="D289" t="s">
        <v>7</v>
      </c>
      <c r="E289">
        <v>541</v>
      </c>
      <c r="F289">
        <v>70</v>
      </c>
      <c r="G289">
        <v>11</v>
      </c>
      <c r="H289">
        <v>34</v>
      </c>
      <c r="I289">
        <v>24</v>
      </c>
      <c r="J289">
        <v>1</v>
      </c>
    </row>
    <row r="290" spans="1:10" x14ac:dyDescent="0.35">
      <c r="A290" s="60">
        <v>44866</v>
      </c>
      <c r="B290" t="s">
        <v>105</v>
      </c>
      <c r="C290" t="s">
        <v>8</v>
      </c>
      <c r="D290" t="s">
        <v>9</v>
      </c>
      <c r="E290">
        <v>953</v>
      </c>
      <c r="F290">
        <v>114</v>
      </c>
      <c r="G290">
        <v>24</v>
      </c>
      <c r="H290">
        <v>64</v>
      </c>
      <c r="I290">
        <v>24</v>
      </c>
      <c r="J290">
        <v>2</v>
      </c>
    </row>
    <row r="291" spans="1:10" x14ac:dyDescent="0.35">
      <c r="A291" s="60">
        <v>44896</v>
      </c>
      <c r="B291" t="s">
        <v>105</v>
      </c>
      <c r="C291" t="s">
        <v>6</v>
      </c>
      <c r="D291" t="s">
        <v>7</v>
      </c>
      <c r="E291">
        <v>419</v>
      </c>
      <c r="F291">
        <v>56</v>
      </c>
      <c r="G291">
        <v>11</v>
      </c>
      <c r="H291">
        <v>29</v>
      </c>
      <c r="I291">
        <v>16</v>
      </c>
      <c r="J291">
        <v>0</v>
      </c>
    </row>
    <row r="292" spans="1:10" x14ac:dyDescent="0.35">
      <c r="A292" s="60">
        <v>44896</v>
      </c>
      <c r="B292" t="s">
        <v>105</v>
      </c>
      <c r="C292" t="s">
        <v>8</v>
      </c>
      <c r="D292" t="s">
        <v>9</v>
      </c>
      <c r="E292">
        <v>726</v>
      </c>
      <c r="F292">
        <v>126</v>
      </c>
      <c r="G292">
        <v>25</v>
      </c>
      <c r="H292">
        <v>44</v>
      </c>
      <c r="I292">
        <v>55</v>
      </c>
      <c r="J292">
        <v>2</v>
      </c>
    </row>
    <row r="293" spans="1:10" x14ac:dyDescent="0.35">
      <c r="A293" s="60">
        <v>44927</v>
      </c>
      <c r="B293" t="s">
        <v>105</v>
      </c>
      <c r="C293" t="s">
        <v>6</v>
      </c>
      <c r="D293" t="s">
        <v>7</v>
      </c>
      <c r="E293">
        <v>497</v>
      </c>
      <c r="F293">
        <v>59</v>
      </c>
      <c r="G293">
        <v>13</v>
      </c>
      <c r="H293">
        <v>32</v>
      </c>
      <c r="I293">
        <v>14</v>
      </c>
      <c r="J293">
        <v>0</v>
      </c>
    </row>
    <row r="294" spans="1:10" x14ac:dyDescent="0.35">
      <c r="A294" s="60">
        <v>44927</v>
      </c>
      <c r="B294" t="s">
        <v>105</v>
      </c>
      <c r="C294" t="s">
        <v>8</v>
      </c>
      <c r="D294" t="s">
        <v>9</v>
      </c>
      <c r="E294">
        <v>738</v>
      </c>
      <c r="F294">
        <v>78</v>
      </c>
      <c r="G294">
        <v>22</v>
      </c>
      <c r="H294">
        <v>40</v>
      </c>
      <c r="I294">
        <v>16</v>
      </c>
      <c r="J294">
        <v>0</v>
      </c>
    </row>
    <row r="295" spans="1:10" x14ac:dyDescent="0.35">
      <c r="A295" s="60">
        <v>44958</v>
      </c>
      <c r="B295" t="s">
        <v>105</v>
      </c>
      <c r="C295" t="s">
        <v>6</v>
      </c>
      <c r="D295" t="s">
        <v>7</v>
      </c>
      <c r="E295">
        <v>491</v>
      </c>
      <c r="F295">
        <v>52</v>
      </c>
      <c r="G295">
        <v>18</v>
      </c>
      <c r="H295">
        <v>26</v>
      </c>
      <c r="I295">
        <v>8</v>
      </c>
      <c r="J295">
        <v>0</v>
      </c>
    </row>
    <row r="296" spans="1:10" x14ac:dyDescent="0.35">
      <c r="A296" s="60">
        <v>44958</v>
      </c>
      <c r="B296" t="s">
        <v>105</v>
      </c>
      <c r="C296" t="s">
        <v>8</v>
      </c>
      <c r="D296" t="s">
        <v>9</v>
      </c>
      <c r="E296">
        <v>725</v>
      </c>
      <c r="F296">
        <v>93</v>
      </c>
      <c r="G296">
        <v>16</v>
      </c>
      <c r="H296">
        <v>56</v>
      </c>
      <c r="I296">
        <v>20</v>
      </c>
      <c r="J296">
        <v>1</v>
      </c>
    </row>
    <row r="297" spans="1:10" x14ac:dyDescent="0.35">
      <c r="A297" s="60">
        <v>44986</v>
      </c>
      <c r="B297" t="s">
        <v>105</v>
      </c>
      <c r="C297" t="s">
        <v>6</v>
      </c>
      <c r="D297" t="s">
        <v>7</v>
      </c>
      <c r="E297">
        <v>595</v>
      </c>
      <c r="F297">
        <v>51</v>
      </c>
      <c r="G297">
        <v>16</v>
      </c>
      <c r="H297">
        <v>30</v>
      </c>
      <c r="I297">
        <v>5</v>
      </c>
      <c r="J297">
        <v>0</v>
      </c>
    </row>
    <row r="298" spans="1:10" x14ac:dyDescent="0.35">
      <c r="A298" s="60">
        <v>44986</v>
      </c>
      <c r="B298" t="s">
        <v>105</v>
      </c>
      <c r="C298" t="s">
        <v>8</v>
      </c>
      <c r="D298" t="s">
        <v>9</v>
      </c>
      <c r="E298">
        <v>872</v>
      </c>
      <c r="F298">
        <v>86</v>
      </c>
      <c r="G298">
        <v>16</v>
      </c>
      <c r="H298">
        <v>44</v>
      </c>
      <c r="I298">
        <v>26</v>
      </c>
      <c r="J298">
        <v>0</v>
      </c>
    </row>
    <row r="299" spans="1:10" x14ac:dyDescent="0.35">
      <c r="A299" s="60">
        <v>45017</v>
      </c>
      <c r="B299" t="s">
        <v>105</v>
      </c>
      <c r="C299" t="s">
        <v>6</v>
      </c>
      <c r="D299" t="s">
        <v>7</v>
      </c>
      <c r="E299">
        <v>489</v>
      </c>
      <c r="F299">
        <v>42</v>
      </c>
      <c r="G299">
        <v>22</v>
      </c>
      <c r="H299">
        <v>18</v>
      </c>
      <c r="I299">
        <v>2</v>
      </c>
      <c r="J299">
        <v>0</v>
      </c>
    </row>
    <row r="300" spans="1:10" x14ac:dyDescent="0.35">
      <c r="A300" s="60">
        <v>45017</v>
      </c>
      <c r="B300" t="s">
        <v>105</v>
      </c>
      <c r="C300" t="s">
        <v>8</v>
      </c>
      <c r="D300" t="s">
        <v>9</v>
      </c>
      <c r="E300">
        <v>725</v>
      </c>
      <c r="F300">
        <v>80</v>
      </c>
      <c r="G300">
        <v>25</v>
      </c>
      <c r="H300">
        <v>42</v>
      </c>
      <c r="I300">
        <v>11</v>
      </c>
      <c r="J300">
        <v>2</v>
      </c>
    </row>
    <row r="301" spans="1:10" x14ac:dyDescent="0.35">
      <c r="A301" s="60">
        <v>45047</v>
      </c>
      <c r="B301" t="s">
        <v>105</v>
      </c>
      <c r="C301" t="s">
        <v>6</v>
      </c>
      <c r="D301" t="s">
        <v>7</v>
      </c>
      <c r="E301">
        <v>529</v>
      </c>
      <c r="F301">
        <v>47</v>
      </c>
      <c r="G301">
        <v>17</v>
      </c>
      <c r="H301">
        <v>19</v>
      </c>
      <c r="I301">
        <v>11</v>
      </c>
      <c r="J301">
        <v>0</v>
      </c>
    </row>
    <row r="302" spans="1:10" x14ac:dyDescent="0.35">
      <c r="A302" s="60">
        <v>45047</v>
      </c>
      <c r="B302" t="s">
        <v>105</v>
      </c>
      <c r="C302" t="s">
        <v>8</v>
      </c>
      <c r="D302" t="s">
        <v>9</v>
      </c>
      <c r="E302">
        <v>844</v>
      </c>
      <c r="F302">
        <v>91</v>
      </c>
      <c r="G302">
        <v>27</v>
      </c>
      <c r="H302">
        <v>44</v>
      </c>
      <c r="I302">
        <v>17</v>
      </c>
      <c r="J302">
        <v>3</v>
      </c>
    </row>
    <row r="303" spans="1:10" x14ac:dyDescent="0.35">
      <c r="A303" s="60">
        <v>45078</v>
      </c>
      <c r="B303" t="s">
        <v>105</v>
      </c>
      <c r="C303" t="s">
        <v>6</v>
      </c>
      <c r="D303" t="s">
        <v>7</v>
      </c>
      <c r="E303">
        <v>505</v>
      </c>
      <c r="F303">
        <v>50</v>
      </c>
      <c r="G303">
        <v>12</v>
      </c>
      <c r="H303">
        <v>24</v>
      </c>
      <c r="I303">
        <v>14</v>
      </c>
      <c r="J303">
        <v>0</v>
      </c>
    </row>
    <row r="304" spans="1:10" x14ac:dyDescent="0.35">
      <c r="A304" s="60">
        <v>45078</v>
      </c>
      <c r="B304" t="s">
        <v>105</v>
      </c>
      <c r="C304" t="s">
        <v>8</v>
      </c>
      <c r="D304" t="s">
        <v>9</v>
      </c>
      <c r="E304">
        <v>871</v>
      </c>
      <c r="F304">
        <v>82</v>
      </c>
      <c r="G304">
        <v>19</v>
      </c>
      <c r="H304">
        <v>36</v>
      </c>
      <c r="I304">
        <v>24</v>
      </c>
      <c r="J304">
        <v>3</v>
      </c>
    </row>
    <row r="305" spans="1:10" x14ac:dyDescent="0.35">
      <c r="A305" s="60">
        <v>45108</v>
      </c>
      <c r="B305" t="s">
        <v>105</v>
      </c>
      <c r="C305" t="s">
        <v>6</v>
      </c>
      <c r="D305" t="s">
        <v>7</v>
      </c>
      <c r="E305">
        <v>458</v>
      </c>
      <c r="F305">
        <v>31</v>
      </c>
      <c r="G305">
        <v>10</v>
      </c>
      <c r="H305">
        <v>18</v>
      </c>
      <c r="I305">
        <v>3</v>
      </c>
      <c r="J305">
        <v>0</v>
      </c>
    </row>
    <row r="306" spans="1:10" x14ac:dyDescent="0.35">
      <c r="A306" s="60">
        <v>45108</v>
      </c>
      <c r="B306" t="s">
        <v>105</v>
      </c>
      <c r="C306" t="s">
        <v>8</v>
      </c>
      <c r="D306" t="s">
        <v>9</v>
      </c>
      <c r="E306">
        <v>782</v>
      </c>
      <c r="F306">
        <v>58</v>
      </c>
      <c r="G306">
        <v>13</v>
      </c>
      <c r="H306">
        <v>33</v>
      </c>
      <c r="I306">
        <v>9</v>
      </c>
      <c r="J306">
        <v>3</v>
      </c>
    </row>
    <row r="307" spans="1:10" x14ac:dyDescent="0.35">
      <c r="A307" s="60">
        <v>45139</v>
      </c>
      <c r="B307" t="s">
        <v>105</v>
      </c>
      <c r="C307" t="s">
        <v>6</v>
      </c>
      <c r="D307" t="s">
        <v>7</v>
      </c>
      <c r="E307">
        <v>534</v>
      </c>
      <c r="F307">
        <v>35</v>
      </c>
      <c r="G307">
        <v>9</v>
      </c>
      <c r="H307">
        <v>14</v>
      </c>
      <c r="I307">
        <v>12</v>
      </c>
      <c r="J307">
        <v>0</v>
      </c>
    </row>
    <row r="308" spans="1:10" x14ac:dyDescent="0.35">
      <c r="A308" s="60">
        <v>45139</v>
      </c>
      <c r="B308" t="s">
        <v>105</v>
      </c>
      <c r="C308" t="s">
        <v>8</v>
      </c>
      <c r="D308" t="s">
        <v>9</v>
      </c>
      <c r="E308">
        <v>899</v>
      </c>
      <c r="F308">
        <v>81</v>
      </c>
      <c r="G308">
        <v>11</v>
      </c>
      <c r="H308">
        <v>40</v>
      </c>
      <c r="I308">
        <v>27</v>
      </c>
      <c r="J308">
        <v>3</v>
      </c>
    </row>
    <row r="309" spans="1:10" x14ac:dyDescent="0.35">
      <c r="A309" s="60">
        <v>45170</v>
      </c>
      <c r="B309" t="s">
        <v>105</v>
      </c>
      <c r="C309" t="s">
        <v>6</v>
      </c>
      <c r="D309" t="s">
        <v>7</v>
      </c>
      <c r="E309">
        <v>474</v>
      </c>
      <c r="F309">
        <v>46</v>
      </c>
      <c r="G309">
        <v>12</v>
      </c>
      <c r="H309">
        <v>16</v>
      </c>
      <c r="I309">
        <v>18</v>
      </c>
      <c r="J309">
        <v>0</v>
      </c>
    </row>
    <row r="310" spans="1:10" x14ac:dyDescent="0.35">
      <c r="A310" s="60">
        <v>45170</v>
      </c>
      <c r="B310" t="s">
        <v>105</v>
      </c>
      <c r="C310" t="s">
        <v>8</v>
      </c>
      <c r="D310" t="s">
        <v>9</v>
      </c>
      <c r="E310">
        <v>826</v>
      </c>
      <c r="F310">
        <v>85</v>
      </c>
      <c r="G310">
        <v>27</v>
      </c>
      <c r="H310">
        <v>34</v>
      </c>
      <c r="I310">
        <v>23</v>
      </c>
      <c r="J310">
        <v>1</v>
      </c>
    </row>
    <row r="311" spans="1:10" x14ac:dyDescent="0.35">
      <c r="A311" s="60">
        <v>45200</v>
      </c>
      <c r="B311" t="s">
        <v>105</v>
      </c>
      <c r="C311" t="s">
        <v>6</v>
      </c>
      <c r="D311" t="s">
        <v>7</v>
      </c>
      <c r="E311">
        <v>549</v>
      </c>
      <c r="F311">
        <v>50</v>
      </c>
      <c r="G311">
        <v>21</v>
      </c>
      <c r="H311">
        <v>21</v>
      </c>
      <c r="I311">
        <v>8</v>
      </c>
      <c r="J311">
        <v>0</v>
      </c>
    </row>
    <row r="312" spans="1:10" x14ac:dyDescent="0.35">
      <c r="A312" s="60">
        <v>45200</v>
      </c>
      <c r="B312" t="s">
        <v>105</v>
      </c>
      <c r="C312" t="s">
        <v>8</v>
      </c>
      <c r="D312" t="s">
        <v>9</v>
      </c>
      <c r="E312">
        <v>891</v>
      </c>
      <c r="F312">
        <v>92</v>
      </c>
      <c r="G312">
        <v>20</v>
      </c>
      <c r="H312">
        <v>37</v>
      </c>
      <c r="I312">
        <v>31</v>
      </c>
      <c r="J312">
        <v>4</v>
      </c>
    </row>
    <row r="313" spans="1:10" x14ac:dyDescent="0.35">
      <c r="A313" s="60">
        <v>45231</v>
      </c>
      <c r="B313" t="s">
        <v>105</v>
      </c>
      <c r="C313" t="s">
        <v>6</v>
      </c>
      <c r="D313" t="s">
        <v>7</v>
      </c>
      <c r="E313">
        <v>549</v>
      </c>
      <c r="F313">
        <v>40</v>
      </c>
      <c r="G313">
        <v>12</v>
      </c>
      <c r="H313">
        <v>14</v>
      </c>
      <c r="I313">
        <v>14</v>
      </c>
      <c r="J313">
        <v>0</v>
      </c>
    </row>
    <row r="314" spans="1:10" x14ac:dyDescent="0.35">
      <c r="A314" s="60">
        <v>45231</v>
      </c>
      <c r="B314" t="s">
        <v>105</v>
      </c>
      <c r="C314" t="s">
        <v>8</v>
      </c>
      <c r="D314" t="s">
        <v>9</v>
      </c>
      <c r="E314">
        <v>965</v>
      </c>
      <c r="F314">
        <v>89</v>
      </c>
      <c r="G314">
        <v>27</v>
      </c>
      <c r="H314">
        <v>45</v>
      </c>
      <c r="I314">
        <v>16</v>
      </c>
      <c r="J314">
        <v>1</v>
      </c>
    </row>
    <row r="315" spans="1:10" x14ac:dyDescent="0.35">
      <c r="A315" s="60">
        <v>45261</v>
      </c>
      <c r="B315" t="s">
        <v>105</v>
      </c>
      <c r="C315" t="s">
        <v>6</v>
      </c>
      <c r="D315" t="s">
        <v>7</v>
      </c>
      <c r="E315">
        <v>446</v>
      </c>
      <c r="F315">
        <v>37</v>
      </c>
      <c r="G315">
        <v>13</v>
      </c>
      <c r="H315">
        <v>17</v>
      </c>
      <c r="I315">
        <v>7</v>
      </c>
      <c r="J315">
        <v>0</v>
      </c>
    </row>
    <row r="316" spans="1:10" x14ac:dyDescent="0.35">
      <c r="A316" s="60">
        <v>45261</v>
      </c>
      <c r="B316" t="s">
        <v>105</v>
      </c>
      <c r="C316" t="s">
        <v>8</v>
      </c>
      <c r="D316" t="s">
        <v>9</v>
      </c>
      <c r="E316">
        <v>807</v>
      </c>
      <c r="F316">
        <v>77</v>
      </c>
      <c r="G316">
        <v>22</v>
      </c>
      <c r="H316">
        <v>40</v>
      </c>
      <c r="I316">
        <v>14</v>
      </c>
      <c r="J316">
        <v>1</v>
      </c>
    </row>
    <row r="317" spans="1:10" x14ac:dyDescent="0.35">
      <c r="A317" s="60">
        <v>45292</v>
      </c>
      <c r="B317" t="s">
        <v>105</v>
      </c>
      <c r="C317" t="s">
        <v>6</v>
      </c>
      <c r="D317" t="s">
        <v>7</v>
      </c>
      <c r="E317">
        <v>509</v>
      </c>
      <c r="F317">
        <v>45</v>
      </c>
      <c r="G317">
        <v>11</v>
      </c>
      <c r="H317">
        <v>14</v>
      </c>
      <c r="I317">
        <v>20</v>
      </c>
      <c r="J317">
        <v>0</v>
      </c>
    </row>
    <row r="318" spans="1:10" x14ac:dyDescent="0.35">
      <c r="A318" s="60">
        <v>45292</v>
      </c>
      <c r="B318" t="s">
        <v>105</v>
      </c>
      <c r="C318" t="s">
        <v>8</v>
      </c>
      <c r="D318" t="s">
        <v>9</v>
      </c>
      <c r="E318">
        <v>919</v>
      </c>
      <c r="F318">
        <v>118</v>
      </c>
      <c r="G318">
        <v>22</v>
      </c>
      <c r="H318">
        <v>51</v>
      </c>
      <c r="I318">
        <v>44</v>
      </c>
      <c r="J318">
        <v>1</v>
      </c>
    </row>
    <row r="319" spans="1:10" x14ac:dyDescent="0.35">
      <c r="A319" s="60">
        <v>45323</v>
      </c>
      <c r="B319" t="s">
        <v>105</v>
      </c>
      <c r="C319" t="s">
        <v>6</v>
      </c>
      <c r="D319" t="s">
        <v>7</v>
      </c>
      <c r="E319">
        <v>520</v>
      </c>
      <c r="F319">
        <v>35</v>
      </c>
      <c r="G319">
        <v>12</v>
      </c>
      <c r="H319">
        <v>17</v>
      </c>
      <c r="I319">
        <v>6</v>
      </c>
      <c r="J319">
        <v>0</v>
      </c>
    </row>
    <row r="320" spans="1:10" x14ac:dyDescent="0.35">
      <c r="A320" s="60">
        <v>45323</v>
      </c>
      <c r="B320" t="s">
        <v>105</v>
      </c>
      <c r="C320" t="s">
        <v>8</v>
      </c>
      <c r="D320" t="s">
        <v>9</v>
      </c>
      <c r="E320">
        <v>920</v>
      </c>
      <c r="F320">
        <v>104</v>
      </c>
      <c r="G320">
        <v>19</v>
      </c>
      <c r="H320">
        <v>54</v>
      </c>
      <c r="I320">
        <v>29</v>
      </c>
      <c r="J320">
        <v>2</v>
      </c>
    </row>
    <row r="321" spans="1:10" x14ac:dyDescent="0.35">
      <c r="A321" s="60">
        <v>45352</v>
      </c>
      <c r="B321" t="s">
        <v>105</v>
      </c>
      <c r="C321" t="s">
        <v>6</v>
      </c>
      <c r="D321" t="s">
        <v>7</v>
      </c>
      <c r="E321">
        <v>509</v>
      </c>
      <c r="F321">
        <v>30</v>
      </c>
      <c r="G321">
        <v>9</v>
      </c>
      <c r="H321">
        <v>14</v>
      </c>
      <c r="I321">
        <v>6</v>
      </c>
      <c r="J321">
        <v>1</v>
      </c>
    </row>
    <row r="322" spans="1:10" x14ac:dyDescent="0.35">
      <c r="A322" s="60">
        <v>45352</v>
      </c>
      <c r="B322" t="s">
        <v>105</v>
      </c>
      <c r="C322" t="s">
        <v>8</v>
      </c>
      <c r="D322" t="s">
        <v>9</v>
      </c>
      <c r="E322">
        <v>775</v>
      </c>
      <c r="F322">
        <v>77</v>
      </c>
      <c r="G322">
        <v>26</v>
      </c>
      <c r="H322">
        <v>40</v>
      </c>
      <c r="I322">
        <v>9</v>
      </c>
      <c r="J322">
        <v>2</v>
      </c>
    </row>
    <row r="323" spans="1:10" x14ac:dyDescent="0.35">
      <c r="A323" s="60">
        <v>42125</v>
      </c>
      <c r="B323" t="s">
        <v>106</v>
      </c>
      <c r="C323" t="s">
        <v>10</v>
      </c>
      <c r="D323" t="s">
        <v>11</v>
      </c>
      <c r="E323">
        <v>457</v>
      </c>
      <c r="F323">
        <v>66</v>
      </c>
      <c r="G323">
        <v>11</v>
      </c>
      <c r="H323">
        <v>10</v>
      </c>
      <c r="I323">
        <v>45</v>
      </c>
      <c r="J323">
        <v>0</v>
      </c>
    </row>
    <row r="324" spans="1:10" x14ac:dyDescent="0.35">
      <c r="A324" s="60">
        <v>42156</v>
      </c>
      <c r="B324" t="s">
        <v>106</v>
      </c>
      <c r="C324" t="s">
        <v>10</v>
      </c>
      <c r="D324" t="s">
        <v>11</v>
      </c>
      <c r="E324">
        <v>511</v>
      </c>
      <c r="F324">
        <v>45</v>
      </c>
      <c r="G324">
        <v>15</v>
      </c>
      <c r="H324">
        <v>9</v>
      </c>
      <c r="I324">
        <v>20</v>
      </c>
      <c r="J324">
        <v>1</v>
      </c>
    </row>
    <row r="325" spans="1:10" x14ac:dyDescent="0.35">
      <c r="A325" s="60">
        <v>42186</v>
      </c>
      <c r="B325" t="s">
        <v>106</v>
      </c>
      <c r="C325" t="s">
        <v>10</v>
      </c>
      <c r="D325" t="s">
        <v>11</v>
      </c>
      <c r="E325">
        <v>468</v>
      </c>
      <c r="F325">
        <v>33</v>
      </c>
      <c r="G325">
        <v>7</v>
      </c>
      <c r="H325">
        <v>8</v>
      </c>
      <c r="I325">
        <v>18</v>
      </c>
      <c r="J325">
        <v>0</v>
      </c>
    </row>
    <row r="326" spans="1:10" x14ac:dyDescent="0.35">
      <c r="A326" s="60">
        <v>42217</v>
      </c>
      <c r="B326" t="s">
        <v>106</v>
      </c>
      <c r="C326" t="s">
        <v>10</v>
      </c>
      <c r="D326" t="s">
        <v>11</v>
      </c>
      <c r="E326">
        <v>469</v>
      </c>
      <c r="F326">
        <v>57</v>
      </c>
      <c r="G326">
        <v>8</v>
      </c>
      <c r="H326">
        <v>12</v>
      </c>
      <c r="I326">
        <v>36</v>
      </c>
      <c r="J326">
        <v>1</v>
      </c>
    </row>
    <row r="327" spans="1:10" x14ac:dyDescent="0.35">
      <c r="A327" s="60">
        <v>42248</v>
      </c>
      <c r="B327" t="s">
        <v>106</v>
      </c>
      <c r="C327" t="s">
        <v>10</v>
      </c>
      <c r="D327" t="s">
        <v>11</v>
      </c>
      <c r="E327">
        <v>550</v>
      </c>
      <c r="F327">
        <v>46</v>
      </c>
      <c r="G327">
        <v>18</v>
      </c>
      <c r="H327">
        <v>12</v>
      </c>
      <c r="I327">
        <v>16</v>
      </c>
      <c r="J327">
        <v>0</v>
      </c>
    </row>
    <row r="328" spans="1:10" x14ac:dyDescent="0.35">
      <c r="A328" s="60">
        <v>42278</v>
      </c>
      <c r="B328" t="s">
        <v>106</v>
      </c>
      <c r="C328" t="s">
        <v>10</v>
      </c>
      <c r="D328" t="s">
        <v>11</v>
      </c>
      <c r="E328">
        <v>510</v>
      </c>
      <c r="F328">
        <v>46</v>
      </c>
      <c r="G328">
        <v>10</v>
      </c>
      <c r="H328">
        <v>12</v>
      </c>
      <c r="I328">
        <v>24</v>
      </c>
      <c r="J328">
        <v>0</v>
      </c>
    </row>
    <row r="329" spans="1:10" x14ac:dyDescent="0.35">
      <c r="A329" s="60">
        <v>42309</v>
      </c>
      <c r="B329" t="s">
        <v>106</v>
      </c>
      <c r="C329" t="s">
        <v>10</v>
      </c>
      <c r="D329" t="s">
        <v>11</v>
      </c>
      <c r="E329">
        <v>485</v>
      </c>
      <c r="F329">
        <v>37</v>
      </c>
      <c r="G329">
        <v>11</v>
      </c>
      <c r="H329">
        <v>10</v>
      </c>
      <c r="I329">
        <v>16</v>
      </c>
      <c r="J329">
        <v>0</v>
      </c>
    </row>
    <row r="330" spans="1:10" x14ac:dyDescent="0.35">
      <c r="A330" s="60">
        <v>42339</v>
      </c>
      <c r="B330" t="s">
        <v>106</v>
      </c>
      <c r="C330" t="s">
        <v>10</v>
      </c>
      <c r="D330" t="s">
        <v>11</v>
      </c>
      <c r="E330">
        <v>363</v>
      </c>
      <c r="F330">
        <v>34</v>
      </c>
      <c r="G330">
        <v>9</v>
      </c>
      <c r="H330">
        <v>8</v>
      </c>
      <c r="I330">
        <v>17</v>
      </c>
      <c r="J330">
        <v>0</v>
      </c>
    </row>
    <row r="331" spans="1:10" x14ac:dyDescent="0.35">
      <c r="A331" s="60">
        <v>42370</v>
      </c>
      <c r="B331" t="s">
        <v>106</v>
      </c>
      <c r="C331" t="s">
        <v>10</v>
      </c>
      <c r="D331" t="s">
        <v>11</v>
      </c>
      <c r="E331">
        <v>437</v>
      </c>
      <c r="F331">
        <v>53</v>
      </c>
      <c r="G331">
        <v>19</v>
      </c>
      <c r="H331">
        <v>15</v>
      </c>
      <c r="I331">
        <v>18</v>
      </c>
      <c r="J331">
        <v>1</v>
      </c>
    </row>
    <row r="332" spans="1:10" x14ac:dyDescent="0.35">
      <c r="A332" s="60">
        <v>42401</v>
      </c>
      <c r="B332" t="s">
        <v>106</v>
      </c>
      <c r="C332" t="s">
        <v>10</v>
      </c>
      <c r="D332" t="s">
        <v>11</v>
      </c>
      <c r="E332">
        <v>470</v>
      </c>
      <c r="F332">
        <v>56</v>
      </c>
      <c r="G332">
        <v>11</v>
      </c>
      <c r="H332">
        <v>9</v>
      </c>
      <c r="I332">
        <v>35</v>
      </c>
      <c r="J332">
        <v>1</v>
      </c>
    </row>
    <row r="333" spans="1:10" x14ac:dyDescent="0.35">
      <c r="A333" s="60">
        <v>42430</v>
      </c>
      <c r="B333" t="s">
        <v>106</v>
      </c>
      <c r="C333" t="s">
        <v>10</v>
      </c>
      <c r="D333" t="s">
        <v>11</v>
      </c>
      <c r="E333">
        <v>531</v>
      </c>
      <c r="F333">
        <v>45</v>
      </c>
      <c r="G333">
        <v>12</v>
      </c>
      <c r="H333">
        <v>11</v>
      </c>
      <c r="I333">
        <v>22</v>
      </c>
      <c r="J333">
        <v>0</v>
      </c>
    </row>
    <row r="334" spans="1:10" x14ac:dyDescent="0.35">
      <c r="A334" s="60">
        <v>42461</v>
      </c>
      <c r="B334" t="s">
        <v>106</v>
      </c>
      <c r="C334" t="s">
        <v>10</v>
      </c>
      <c r="D334" t="s">
        <v>11</v>
      </c>
      <c r="E334">
        <v>427</v>
      </c>
      <c r="F334">
        <v>43</v>
      </c>
      <c r="G334">
        <v>7</v>
      </c>
      <c r="H334">
        <v>14</v>
      </c>
      <c r="I334">
        <v>22</v>
      </c>
      <c r="J334">
        <v>0</v>
      </c>
    </row>
    <row r="335" spans="1:10" x14ac:dyDescent="0.35">
      <c r="A335" s="60">
        <v>42491</v>
      </c>
      <c r="B335" t="s">
        <v>106</v>
      </c>
      <c r="C335" t="s">
        <v>10</v>
      </c>
      <c r="D335" t="s">
        <v>11</v>
      </c>
      <c r="E335">
        <v>527</v>
      </c>
      <c r="F335">
        <v>69</v>
      </c>
      <c r="G335">
        <v>10</v>
      </c>
      <c r="H335">
        <v>17</v>
      </c>
      <c r="I335">
        <v>42</v>
      </c>
      <c r="J335">
        <v>0</v>
      </c>
    </row>
    <row r="336" spans="1:10" x14ac:dyDescent="0.35">
      <c r="A336" s="60">
        <v>42522</v>
      </c>
      <c r="B336" t="s">
        <v>106</v>
      </c>
      <c r="C336" t="s">
        <v>10</v>
      </c>
      <c r="D336" t="s">
        <v>11</v>
      </c>
      <c r="E336">
        <v>501</v>
      </c>
      <c r="F336">
        <v>38</v>
      </c>
      <c r="G336">
        <v>11</v>
      </c>
      <c r="H336">
        <v>9</v>
      </c>
      <c r="I336">
        <v>18</v>
      </c>
      <c r="J336">
        <v>0</v>
      </c>
    </row>
    <row r="337" spans="1:10" x14ac:dyDescent="0.35">
      <c r="A337" s="60">
        <v>42552</v>
      </c>
      <c r="B337" t="s">
        <v>106</v>
      </c>
      <c r="C337" t="s">
        <v>10</v>
      </c>
      <c r="D337" t="s">
        <v>11</v>
      </c>
      <c r="E337">
        <v>359</v>
      </c>
      <c r="F337">
        <v>34</v>
      </c>
      <c r="G337">
        <v>13</v>
      </c>
      <c r="H337">
        <v>11</v>
      </c>
      <c r="I337">
        <v>10</v>
      </c>
      <c r="J337">
        <v>0</v>
      </c>
    </row>
    <row r="338" spans="1:10" x14ac:dyDescent="0.35">
      <c r="A338" s="60">
        <v>42583</v>
      </c>
      <c r="B338" t="s">
        <v>106</v>
      </c>
      <c r="C338" t="s">
        <v>10</v>
      </c>
      <c r="D338" t="s">
        <v>11</v>
      </c>
      <c r="E338">
        <v>471</v>
      </c>
      <c r="F338">
        <v>50</v>
      </c>
      <c r="G338">
        <v>9</v>
      </c>
      <c r="H338">
        <v>10</v>
      </c>
      <c r="I338">
        <v>30</v>
      </c>
      <c r="J338">
        <v>1</v>
      </c>
    </row>
    <row r="339" spans="1:10" x14ac:dyDescent="0.35">
      <c r="A339" s="60">
        <v>42614</v>
      </c>
      <c r="B339" t="s">
        <v>106</v>
      </c>
      <c r="C339" t="s">
        <v>10</v>
      </c>
      <c r="D339" t="s">
        <v>11</v>
      </c>
      <c r="E339">
        <v>413</v>
      </c>
      <c r="F339">
        <v>34</v>
      </c>
      <c r="G339">
        <v>11</v>
      </c>
      <c r="H339">
        <v>12</v>
      </c>
      <c r="I339">
        <v>11</v>
      </c>
      <c r="J339">
        <v>0</v>
      </c>
    </row>
    <row r="340" spans="1:10" x14ac:dyDescent="0.35">
      <c r="A340" s="60">
        <v>42644</v>
      </c>
      <c r="B340" t="s">
        <v>106</v>
      </c>
      <c r="C340" t="s">
        <v>10</v>
      </c>
      <c r="D340" t="s">
        <v>11</v>
      </c>
      <c r="E340">
        <v>465</v>
      </c>
      <c r="F340">
        <v>38</v>
      </c>
      <c r="G340">
        <v>14</v>
      </c>
      <c r="H340">
        <v>8</v>
      </c>
      <c r="I340">
        <v>16</v>
      </c>
      <c r="J340">
        <v>0</v>
      </c>
    </row>
    <row r="341" spans="1:10" x14ac:dyDescent="0.35">
      <c r="A341" s="60">
        <v>42675</v>
      </c>
      <c r="B341" t="s">
        <v>106</v>
      </c>
      <c r="C341" t="s">
        <v>10</v>
      </c>
      <c r="D341" t="s">
        <v>11</v>
      </c>
      <c r="E341">
        <v>450</v>
      </c>
      <c r="F341">
        <v>44</v>
      </c>
      <c r="G341">
        <v>13</v>
      </c>
      <c r="H341">
        <v>20</v>
      </c>
      <c r="I341">
        <v>10</v>
      </c>
      <c r="J341">
        <v>1</v>
      </c>
    </row>
    <row r="342" spans="1:10" x14ac:dyDescent="0.35">
      <c r="A342" s="60">
        <v>42705</v>
      </c>
      <c r="B342" t="s">
        <v>106</v>
      </c>
      <c r="C342" t="s">
        <v>10</v>
      </c>
      <c r="D342" t="s">
        <v>11</v>
      </c>
      <c r="E342">
        <v>377</v>
      </c>
      <c r="F342">
        <v>30</v>
      </c>
      <c r="G342">
        <v>14</v>
      </c>
      <c r="H342">
        <v>6</v>
      </c>
      <c r="I342">
        <v>10</v>
      </c>
      <c r="J342">
        <v>0</v>
      </c>
    </row>
    <row r="343" spans="1:10" x14ac:dyDescent="0.35">
      <c r="A343" s="60">
        <v>42736</v>
      </c>
      <c r="B343" t="s">
        <v>106</v>
      </c>
      <c r="C343" t="s">
        <v>10</v>
      </c>
      <c r="D343" t="s">
        <v>11</v>
      </c>
      <c r="E343">
        <v>378</v>
      </c>
      <c r="F343">
        <v>60</v>
      </c>
      <c r="G343">
        <v>10</v>
      </c>
      <c r="H343">
        <v>9</v>
      </c>
      <c r="I343">
        <v>41</v>
      </c>
      <c r="J343">
        <v>0</v>
      </c>
    </row>
    <row r="344" spans="1:10" x14ac:dyDescent="0.35">
      <c r="A344" s="60">
        <v>42767</v>
      </c>
      <c r="B344" t="s">
        <v>106</v>
      </c>
      <c r="C344" t="s">
        <v>10</v>
      </c>
      <c r="D344" t="s">
        <v>11</v>
      </c>
      <c r="E344">
        <v>370</v>
      </c>
      <c r="F344">
        <v>30</v>
      </c>
      <c r="G344">
        <v>11</v>
      </c>
      <c r="H344">
        <v>13</v>
      </c>
      <c r="I344">
        <v>6</v>
      </c>
      <c r="J344">
        <v>0</v>
      </c>
    </row>
    <row r="345" spans="1:10" x14ac:dyDescent="0.35">
      <c r="A345" s="60">
        <v>42795</v>
      </c>
      <c r="B345" t="s">
        <v>106</v>
      </c>
      <c r="C345" t="s">
        <v>10</v>
      </c>
      <c r="D345" t="s">
        <v>11</v>
      </c>
      <c r="E345">
        <v>455</v>
      </c>
      <c r="F345">
        <v>36</v>
      </c>
      <c r="G345">
        <v>14</v>
      </c>
      <c r="H345">
        <v>14</v>
      </c>
      <c r="I345">
        <v>8</v>
      </c>
      <c r="J345">
        <v>0</v>
      </c>
    </row>
    <row r="346" spans="1:10" x14ac:dyDescent="0.35">
      <c r="A346" s="60">
        <v>42826</v>
      </c>
      <c r="B346" t="s">
        <v>106</v>
      </c>
      <c r="C346" t="s">
        <v>10</v>
      </c>
      <c r="D346" t="s">
        <v>11</v>
      </c>
      <c r="E346">
        <v>421</v>
      </c>
      <c r="F346">
        <v>47</v>
      </c>
      <c r="G346">
        <v>14</v>
      </c>
      <c r="H346">
        <v>14</v>
      </c>
      <c r="I346">
        <v>18</v>
      </c>
      <c r="J346">
        <v>1</v>
      </c>
    </row>
    <row r="347" spans="1:10" x14ac:dyDescent="0.35">
      <c r="A347" s="60">
        <v>42856</v>
      </c>
      <c r="B347" t="s">
        <v>106</v>
      </c>
      <c r="C347" t="s">
        <v>10</v>
      </c>
      <c r="D347" t="s">
        <v>11</v>
      </c>
      <c r="E347">
        <v>469</v>
      </c>
      <c r="F347">
        <v>47</v>
      </c>
      <c r="G347">
        <v>14</v>
      </c>
      <c r="H347">
        <v>15</v>
      </c>
      <c r="I347">
        <v>18</v>
      </c>
      <c r="J347">
        <v>0</v>
      </c>
    </row>
    <row r="348" spans="1:10" x14ac:dyDescent="0.35">
      <c r="A348" s="60">
        <v>42887</v>
      </c>
      <c r="B348" t="s">
        <v>106</v>
      </c>
      <c r="C348" t="s">
        <v>10</v>
      </c>
      <c r="D348" t="s">
        <v>11</v>
      </c>
      <c r="E348">
        <v>447</v>
      </c>
      <c r="F348">
        <v>34</v>
      </c>
      <c r="G348">
        <v>7</v>
      </c>
      <c r="H348">
        <v>15</v>
      </c>
      <c r="I348">
        <v>12</v>
      </c>
      <c r="J348">
        <v>0</v>
      </c>
    </row>
    <row r="349" spans="1:10" x14ac:dyDescent="0.35">
      <c r="A349" s="60">
        <v>42917</v>
      </c>
      <c r="B349" t="s">
        <v>106</v>
      </c>
      <c r="C349" t="s">
        <v>10</v>
      </c>
      <c r="D349" t="s">
        <v>11</v>
      </c>
      <c r="E349">
        <v>336</v>
      </c>
      <c r="F349">
        <v>35</v>
      </c>
      <c r="G349">
        <v>5</v>
      </c>
      <c r="H349">
        <v>11</v>
      </c>
      <c r="I349">
        <v>19</v>
      </c>
      <c r="J349">
        <v>0</v>
      </c>
    </row>
    <row r="350" spans="1:10" x14ac:dyDescent="0.35">
      <c r="A350" s="60">
        <v>42948</v>
      </c>
      <c r="B350" t="s">
        <v>106</v>
      </c>
      <c r="C350" t="s">
        <v>10</v>
      </c>
      <c r="D350" t="s">
        <v>11</v>
      </c>
      <c r="E350">
        <v>418</v>
      </c>
      <c r="F350">
        <v>38</v>
      </c>
      <c r="G350">
        <v>7</v>
      </c>
      <c r="H350">
        <v>16</v>
      </c>
      <c r="I350">
        <v>15</v>
      </c>
      <c r="J350">
        <v>0</v>
      </c>
    </row>
    <row r="351" spans="1:10" x14ac:dyDescent="0.35">
      <c r="A351" s="60">
        <v>42979</v>
      </c>
      <c r="B351" t="s">
        <v>106</v>
      </c>
      <c r="C351" t="s">
        <v>10</v>
      </c>
      <c r="D351" t="s">
        <v>11</v>
      </c>
      <c r="E351">
        <v>435</v>
      </c>
      <c r="F351">
        <v>31</v>
      </c>
      <c r="G351">
        <v>12</v>
      </c>
      <c r="H351">
        <v>9</v>
      </c>
      <c r="I351">
        <v>10</v>
      </c>
      <c r="J351">
        <v>0</v>
      </c>
    </row>
    <row r="352" spans="1:10" x14ac:dyDescent="0.35">
      <c r="A352" s="60">
        <v>43009</v>
      </c>
      <c r="B352" t="s">
        <v>106</v>
      </c>
      <c r="C352" t="s">
        <v>10</v>
      </c>
      <c r="D352" t="s">
        <v>11</v>
      </c>
      <c r="E352">
        <v>464</v>
      </c>
      <c r="F352">
        <v>50</v>
      </c>
      <c r="G352">
        <v>11</v>
      </c>
      <c r="H352">
        <v>14</v>
      </c>
      <c r="I352">
        <v>25</v>
      </c>
      <c r="J352">
        <v>0</v>
      </c>
    </row>
    <row r="353" spans="1:10" x14ac:dyDescent="0.35">
      <c r="A353" s="60">
        <v>43040</v>
      </c>
      <c r="B353" t="s">
        <v>106</v>
      </c>
      <c r="C353" t="s">
        <v>10</v>
      </c>
      <c r="D353" t="s">
        <v>11</v>
      </c>
      <c r="E353">
        <v>469</v>
      </c>
      <c r="F353">
        <v>61</v>
      </c>
      <c r="G353">
        <v>28</v>
      </c>
      <c r="H353">
        <v>3</v>
      </c>
      <c r="I353">
        <v>30</v>
      </c>
      <c r="J353">
        <v>0</v>
      </c>
    </row>
    <row r="354" spans="1:10" x14ac:dyDescent="0.35">
      <c r="A354" s="60">
        <v>43070</v>
      </c>
      <c r="B354" t="s">
        <v>106</v>
      </c>
      <c r="C354" t="s">
        <v>10</v>
      </c>
      <c r="D354" t="s">
        <v>11</v>
      </c>
      <c r="E354">
        <v>359</v>
      </c>
      <c r="F354">
        <v>62</v>
      </c>
      <c r="G354">
        <v>11</v>
      </c>
      <c r="H354">
        <v>8</v>
      </c>
      <c r="I354">
        <v>43</v>
      </c>
      <c r="J354">
        <v>0</v>
      </c>
    </row>
    <row r="355" spans="1:10" x14ac:dyDescent="0.35">
      <c r="A355" s="60">
        <v>43101</v>
      </c>
      <c r="B355" t="s">
        <v>106</v>
      </c>
      <c r="C355" t="s">
        <v>10</v>
      </c>
      <c r="D355" t="s">
        <v>11</v>
      </c>
      <c r="E355">
        <v>372</v>
      </c>
      <c r="F355">
        <v>88</v>
      </c>
      <c r="G355">
        <v>21</v>
      </c>
      <c r="H355">
        <v>8</v>
      </c>
      <c r="I355">
        <v>59</v>
      </c>
      <c r="J355">
        <v>0</v>
      </c>
    </row>
    <row r="356" spans="1:10" x14ac:dyDescent="0.35">
      <c r="A356" s="60">
        <v>43132</v>
      </c>
      <c r="B356" t="s">
        <v>106</v>
      </c>
      <c r="C356" t="s">
        <v>10</v>
      </c>
      <c r="D356" t="s">
        <v>11</v>
      </c>
      <c r="E356">
        <v>375</v>
      </c>
      <c r="F356">
        <v>66</v>
      </c>
      <c r="G356">
        <v>10</v>
      </c>
      <c r="H356">
        <v>12</v>
      </c>
      <c r="I356">
        <v>43</v>
      </c>
      <c r="J356">
        <v>1</v>
      </c>
    </row>
    <row r="357" spans="1:10" x14ac:dyDescent="0.35">
      <c r="A357" s="60">
        <v>43160</v>
      </c>
      <c r="B357" t="s">
        <v>106</v>
      </c>
      <c r="C357" t="s">
        <v>10</v>
      </c>
      <c r="D357" t="s">
        <v>11</v>
      </c>
      <c r="E357">
        <v>458</v>
      </c>
      <c r="F357">
        <v>101</v>
      </c>
      <c r="G357">
        <v>16</v>
      </c>
      <c r="H357">
        <v>7</v>
      </c>
      <c r="I357">
        <v>50</v>
      </c>
      <c r="J357">
        <v>28</v>
      </c>
    </row>
    <row r="358" spans="1:10" x14ac:dyDescent="0.35">
      <c r="A358" s="60">
        <v>43191</v>
      </c>
      <c r="B358" t="s">
        <v>106</v>
      </c>
      <c r="C358" t="s">
        <v>10</v>
      </c>
      <c r="D358" t="s">
        <v>11</v>
      </c>
      <c r="E358">
        <v>369</v>
      </c>
      <c r="F358">
        <v>44</v>
      </c>
      <c r="G358">
        <v>10</v>
      </c>
      <c r="H358">
        <v>8</v>
      </c>
      <c r="I358">
        <v>26</v>
      </c>
      <c r="J358">
        <v>0</v>
      </c>
    </row>
    <row r="359" spans="1:10" x14ac:dyDescent="0.35">
      <c r="A359" s="60">
        <v>43221</v>
      </c>
      <c r="B359" t="s">
        <v>106</v>
      </c>
      <c r="C359" t="s">
        <v>10</v>
      </c>
      <c r="D359" t="s">
        <v>11</v>
      </c>
      <c r="E359">
        <v>442</v>
      </c>
      <c r="F359">
        <v>32</v>
      </c>
      <c r="G359">
        <v>15</v>
      </c>
      <c r="H359">
        <v>8</v>
      </c>
      <c r="I359">
        <v>9</v>
      </c>
      <c r="J359">
        <v>0</v>
      </c>
    </row>
    <row r="360" spans="1:10" x14ac:dyDescent="0.35">
      <c r="A360" s="60">
        <v>43252</v>
      </c>
      <c r="B360" t="s">
        <v>106</v>
      </c>
      <c r="C360" t="s">
        <v>10</v>
      </c>
      <c r="D360" t="s">
        <v>11</v>
      </c>
      <c r="E360">
        <v>395</v>
      </c>
      <c r="F360">
        <v>37</v>
      </c>
      <c r="G360">
        <v>11</v>
      </c>
      <c r="H360">
        <v>5</v>
      </c>
      <c r="I360">
        <v>21</v>
      </c>
      <c r="J360">
        <v>0</v>
      </c>
    </row>
    <row r="361" spans="1:10" x14ac:dyDescent="0.35">
      <c r="A361" s="60">
        <v>43282</v>
      </c>
      <c r="B361" t="s">
        <v>106</v>
      </c>
      <c r="C361" t="s">
        <v>10</v>
      </c>
      <c r="D361" t="s">
        <v>11</v>
      </c>
      <c r="E361">
        <v>374</v>
      </c>
      <c r="F361">
        <v>38</v>
      </c>
      <c r="G361">
        <v>12</v>
      </c>
      <c r="H361">
        <v>12</v>
      </c>
      <c r="I361">
        <v>14</v>
      </c>
      <c r="J361">
        <v>0</v>
      </c>
    </row>
    <row r="362" spans="1:10" x14ac:dyDescent="0.35">
      <c r="A362" s="60">
        <v>43313</v>
      </c>
      <c r="B362" t="s">
        <v>106</v>
      </c>
      <c r="C362" t="s">
        <v>10</v>
      </c>
      <c r="D362" t="s">
        <v>11</v>
      </c>
      <c r="E362">
        <v>451</v>
      </c>
      <c r="F362">
        <v>44</v>
      </c>
      <c r="G362">
        <v>18</v>
      </c>
      <c r="H362">
        <v>12</v>
      </c>
      <c r="I362">
        <v>14</v>
      </c>
      <c r="J362">
        <v>0</v>
      </c>
    </row>
    <row r="363" spans="1:10" x14ac:dyDescent="0.35">
      <c r="A363" s="60">
        <v>43344</v>
      </c>
      <c r="B363" t="s">
        <v>106</v>
      </c>
      <c r="C363" t="s">
        <v>10</v>
      </c>
      <c r="D363" t="s">
        <v>11</v>
      </c>
      <c r="E363">
        <v>388</v>
      </c>
      <c r="F363">
        <v>25</v>
      </c>
      <c r="G363">
        <v>6</v>
      </c>
      <c r="H363">
        <v>13</v>
      </c>
      <c r="I363">
        <v>6</v>
      </c>
      <c r="J363">
        <v>0</v>
      </c>
    </row>
    <row r="364" spans="1:10" x14ac:dyDescent="0.35">
      <c r="A364" s="60">
        <v>43374</v>
      </c>
      <c r="B364" t="s">
        <v>106</v>
      </c>
      <c r="C364" t="s">
        <v>10</v>
      </c>
      <c r="D364" t="s">
        <v>11</v>
      </c>
      <c r="E364">
        <v>420</v>
      </c>
      <c r="F364">
        <v>43</v>
      </c>
      <c r="G364">
        <v>11</v>
      </c>
      <c r="H364">
        <v>10</v>
      </c>
      <c r="I364">
        <v>22</v>
      </c>
      <c r="J364">
        <v>0</v>
      </c>
    </row>
    <row r="365" spans="1:10" x14ac:dyDescent="0.35">
      <c r="A365" s="60">
        <v>43405</v>
      </c>
      <c r="B365" t="s">
        <v>106</v>
      </c>
      <c r="C365" t="s">
        <v>10</v>
      </c>
      <c r="D365" t="s">
        <v>11</v>
      </c>
      <c r="E365">
        <v>385</v>
      </c>
      <c r="F365">
        <v>33</v>
      </c>
      <c r="G365">
        <v>14</v>
      </c>
      <c r="H365">
        <v>12</v>
      </c>
      <c r="I365">
        <v>7</v>
      </c>
      <c r="J365">
        <v>0</v>
      </c>
    </row>
    <row r="366" spans="1:10" x14ac:dyDescent="0.35">
      <c r="A366" s="60">
        <v>43435</v>
      </c>
      <c r="B366" t="s">
        <v>106</v>
      </c>
      <c r="C366" t="s">
        <v>10</v>
      </c>
      <c r="D366" t="s">
        <v>11</v>
      </c>
      <c r="E366">
        <v>275</v>
      </c>
      <c r="F366">
        <v>25</v>
      </c>
      <c r="G366">
        <v>2</v>
      </c>
      <c r="H366">
        <v>18</v>
      </c>
      <c r="I366">
        <v>4</v>
      </c>
      <c r="J366">
        <v>1</v>
      </c>
    </row>
    <row r="367" spans="1:10" x14ac:dyDescent="0.35">
      <c r="A367" s="60">
        <v>43466</v>
      </c>
      <c r="B367" t="s">
        <v>106</v>
      </c>
      <c r="C367" t="s">
        <v>10</v>
      </c>
      <c r="D367" t="s">
        <v>11</v>
      </c>
      <c r="E367">
        <v>356</v>
      </c>
      <c r="F367">
        <v>34</v>
      </c>
      <c r="G367">
        <v>9</v>
      </c>
      <c r="H367">
        <v>11</v>
      </c>
      <c r="I367">
        <v>14</v>
      </c>
      <c r="J367">
        <v>0</v>
      </c>
    </row>
    <row r="368" spans="1:10" x14ac:dyDescent="0.35">
      <c r="A368" s="60">
        <v>43497</v>
      </c>
      <c r="B368" t="s">
        <v>106</v>
      </c>
      <c r="C368" t="s">
        <v>10</v>
      </c>
      <c r="D368" t="s">
        <v>11</v>
      </c>
      <c r="E368">
        <v>404</v>
      </c>
      <c r="F368">
        <v>40</v>
      </c>
      <c r="G368">
        <v>10</v>
      </c>
      <c r="H368">
        <v>19</v>
      </c>
      <c r="I368">
        <v>10</v>
      </c>
      <c r="J368">
        <v>1</v>
      </c>
    </row>
    <row r="369" spans="1:10" x14ac:dyDescent="0.35">
      <c r="A369" s="60">
        <v>43525</v>
      </c>
      <c r="B369" t="s">
        <v>106</v>
      </c>
      <c r="C369" t="s">
        <v>10</v>
      </c>
      <c r="D369" t="s">
        <v>11</v>
      </c>
      <c r="E369">
        <v>453</v>
      </c>
      <c r="F369">
        <v>44</v>
      </c>
      <c r="G369">
        <v>12</v>
      </c>
      <c r="H369">
        <v>13</v>
      </c>
      <c r="I369">
        <v>17</v>
      </c>
      <c r="J369">
        <v>2</v>
      </c>
    </row>
    <row r="370" spans="1:10" x14ac:dyDescent="0.35">
      <c r="A370" s="60">
        <v>43556</v>
      </c>
      <c r="B370" t="s">
        <v>106</v>
      </c>
      <c r="C370" t="s">
        <v>10</v>
      </c>
      <c r="D370" t="s">
        <v>11</v>
      </c>
      <c r="E370">
        <v>408</v>
      </c>
      <c r="F370">
        <v>25</v>
      </c>
      <c r="G370">
        <v>9</v>
      </c>
      <c r="H370">
        <v>12</v>
      </c>
      <c r="I370">
        <v>4</v>
      </c>
      <c r="J370">
        <v>0</v>
      </c>
    </row>
    <row r="371" spans="1:10" x14ac:dyDescent="0.35">
      <c r="A371" s="60">
        <v>43586</v>
      </c>
      <c r="B371" t="s">
        <v>106</v>
      </c>
      <c r="C371" t="s">
        <v>10</v>
      </c>
      <c r="D371" t="s">
        <v>11</v>
      </c>
      <c r="E371">
        <v>385</v>
      </c>
      <c r="F371">
        <v>33</v>
      </c>
      <c r="G371">
        <v>14</v>
      </c>
      <c r="H371">
        <v>11</v>
      </c>
      <c r="I371">
        <v>8</v>
      </c>
      <c r="J371">
        <v>0</v>
      </c>
    </row>
    <row r="372" spans="1:10" x14ac:dyDescent="0.35">
      <c r="A372" s="60">
        <v>43617</v>
      </c>
      <c r="B372" t="s">
        <v>106</v>
      </c>
      <c r="C372" t="s">
        <v>10</v>
      </c>
      <c r="D372" t="s">
        <v>11</v>
      </c>
      <c r="E372">
        <v>328</v>
      </c>
      <c r="F372">
        <v>28</v>
      </c>
      <c r="G372">
        <v>17</v>
      </c>
      <c r="H372">
        <v>4</v>
      </c>
      <c r="I372">
        <v>7</v>
      </c>
      <c r="J372">
        <v>0</v>
      </c>
    </row>
    <row r="373" spans="1:10" x14ac:dyDescent="0.35">
      <c r="A373" s="60">
        <v>43647</v>
      </c>
      <c r="B373" t="s">
        <v>106</v>
      </c>
      <c r="C373" t="s">
        <v>10</v>
      </c>
      <c r="D373" t="s">
        <v>11</v>
      </c>
      <c r="E373">
        <v>414</v>
      </c>
      <c r="F373">
        <v>24</v>
      </c>
      <c r="G373">
        <v>12</v>
      </c>
      <c r="H373">
        <v>7</v>
      </c>
      <c r="I373">
        <v>5</v>
      </c>
      <c r="J373">
        <v>0</v>
      </c>
    </row>
    <row r="374" spans="1:10" x14ac:dyDescent="0.35">
      <c r="A374" s="60">
        <v>43678</v>
      </c>
      <c r="B374" t="s">
        <v>106</v>
      </c>
      <c r="C374" t="s">
        <v>10</v>
      </c>
      <c r="D374" t="s">
        <v>11</v>
      </c>
      <c r="E374">
        <v>387</v>
      </c>
      <c r="F374">
        <v>46</v>
      </c>
      <c r="G374">
        <v>10</v>
      </c>
      <c r="H374">
        <v>8</v>
      </c>
      <c r="I374">
        <v>28</v>
      </c>
      <c r="J374">
        <v>0</v>
      </c>
    </row>
    <row r="375" spans="1:10" x14ac:dyDescent="0.35">
      <c r="A375" s="60">
        <v>43709</v>
      </c>
      <c r="B375" t="s">
        <v>106</v>
      </c>
      <c r="C375" t="s">
        <v>10</v>
      </c>
      <c r="D375" t="s">
        <v>11</v>
      </c>
      <c r="E375">
        <v>424</v>
      </c>
      <c r="F375">
        <v>38</v>
      </c>
      <c r="G375">
        <v>15</v>
      </c>
      <c r="H375">
        <v>9</v>
      </c>
      <c r="I375">
        <v>14</v>
      </c>
      <c r="J375">
        <v>0</v>
      </c>
    </row>
    <row r="376" spans="1:10" x14ac:dyDescent="0.35">
      <c r="A376" s="60">
        <v>43739</v>
      </c>
      <c r="B376" t="s">
        <v>106</v>
      </c>
      <c r="C376" t="s">
        <v>10</v>
      </c>
      <c r="D376" t="s">
        <v>11</v>
      </c>
      <c r="E376">
        <v>451</v>
      </c>
      <c r="F376">
        <v>36</v>
      </c>
      <c r="G376">
        <v>20</v>
      </c>
      <c r="H376">
        <v>8</v>
      </c>
      <c r="I376">
        <v>8</v>
      </c>
      <c r="J376">
        <v>0</v>
      </c>
    </row>
    <row r="377" spans="1:10" x14ac:dyDescent="0.35">
      <c r="A377" s="60">
        <v>43770</v>
      </c>
      <c r="B377" t="s">
        <v>106</v>
      </c>
      <c r="C377" t="s">
        <v>10</v>
      </c>
      <c r="D377" t="s">
        <v>11</v>
      </c>
      <c r="E377">
        <v>448</v>
      </c>
      <c r="F377">
        <v>45</v>
      </c>
      <c r="G377">
        <v>11</v>
      </c>
      <c r="H377">
        <v>24</v>
      </c>
      <c r="I377">
        <v>9</v>
      </c>
      <c r="J377">
        <v>1</v>
      </c>
    </row>
    <row r="378" spans="1:10" x14ac:dyDescent="0.35">
      <c r="A378" s="60">
        <v>43800</v>
      </c>
      <c r="B378" t="s">
        <v>106</v>
      </c>
      <c r="C378" t="s">
        <v>10</v>
      </c>
      <c r="D378" t="s">
        <v>11</v>
      </c>
      <c r="E378">
        <v>393</v>
      </c>
      <c r="F378">
        <v>49</v>
      </c>
      <c r="G378">
        <v>15</v>
      </c>
      <c r="H378">
        <v>16</v>
      </c>
      <c r="I378">
        <v>18</v>
      </c>
      <c r="J378">
        <v>0</v>
      </c>
    </row>
    <row r="379" spans="1:10" x14ac:dyDescent="0.35">
      <c r="A379" s="60">
        <v>43831</v>
      </c>
      <c r="B379" t="s">
        <v>106</v>
      </c>
      <c r="C379" t="s">
        <v>10</v>
      </c>
      <c r="D379" t="s">
        <v>11</v>
      </c>
      <c r="E379">
        <v>403</v>
      </c>
      <c r="F379">
        <v>20</v>
      </c>
      <c r="G379">
        <v>12</v>
      </c>
      <c r="H379">
        <v>4</v>
      </c>
      <c r="I379">
        <v>4</v>
      </c>
      <c r="J379">
        <v>0</v>
      </c>
    </row>
    <row r="380" spans="1:10" x14ac:dyDescent="0.35">
      <c r="A380" s="60">
        <v>43862</v>
      </c>
      <c r="B380" t="s">
        <v>106</v>
      </c>
      <c r="C380" t="s">
        <v>10</v>
      </c>
      <c r="D380" t="s">
        <v>11</v>
      </c>
      <c r="E380">
        <v>407</v>
      </c>
      <c r="F380">
        <v>33</v>
      </c>
      <c r="G380">
        <v>7</v>
      </c>
      <c r="H380">
        <v>21</v>
      </c>
      <c r="I380">
        <v>5</v>
      </c>
      <c r="J380">
        <v>0</v>
      </c>
    </row>
    <row r="381" spans="1:10" x14ac:dyDescent="0.35">
      <c r="A381" s="60">
        <v>43891</v>
      </c>
      <c r="B381" t="s">
        <v>106</v>
      </c>
      <c r="C381" t="s">
        <v>10</v>
      </c>
      <c r="D381" t="s">
        <v>11</v>
      </c>
      <c r="E381">
        <v>262</v>
      </c>
      <c r="F381">
        <v>55</v>
      </c>
      <c r="G381">
        <v>11</v>
      </c>
      <c r="H381">
        <v>3</v>
      </c>
      <c r="I381">
        <v>41</v>
      </c>
      <c r="J381">
        <v>0</v>
      </c>
    </row>
    <row r="382" spans="1:10" x14ac:dyDescent="0.35">
      <c r="A382" s="60">
        <v>43922</v>
      </c>
      <c r="B382" t="s">
        <v>106</v>
      </c>
      <c r="C382" t="s">
        <v>10</v>
      </c>
      <c r="D382" t="s">
        <v>11</v>
      </c>
      <c r="E382">
        <v>40</v>
      </c>
      <c r="F382">
        <v>5</v>
      </c>
      <c r="G382">
        <v>0</v>
      </c>
      <c r="H382">
        <v>0</v>
      </c>
      <c r="I382">
        <v>5</v>
      </c>
      <c r="J382">
        <v>0</v>
      </c>
    </row>
    <row r="383" spans="1:10" x14ac:dyDescent="0.35">
      <c r="A383" s="60">
        <v>43952</v>
      </c>
      <c r="B383" t="s">
        <v>106</v>
      </c>
      <c r="C383" t="s">
        <v>10</v>
      </c>
      <c r="D383" t="s">
        <v>11</v>
      </c>
      <c r="E383">
        <v>56</v>
      </c>
      <c r="F383">
        <v>4</v>
      </c>
      <c r="G383">
        <v>0</v>
      </c>
      <c r="H383">
        <v>4</v>
      </c>
      <c r="I383">
        <v>0</v>
      </c>
      <c r="J383">
        <v>0</v>
      </c>
    </row>
    <row r="384" spans="1:10" x14ac:dyDescent="0.35">
      <c r="A384" s="60">
        <v>43983</v>
      </c>
      <c r="B384" t="s">
        <v>106</v>
      </c>
      <c r="C384" t="s">
        <v>10</v>
      </c>
      <c r="D384" t="s">
        <v>11</v>
      </c>
      <c r="E384">
        <v>57</v>
      </c>
      <c r="F384">
        <v>1</v>
      </c>
      <c r="G384">
        <v>0</v>
      </c>
      <c r="H384">
        <v>1</v>
      </c>
      <c r="I384">
        <v>0</v>
      </c>
      <c r="J384">
        <v>0</v>
      </c>
    </row>
    <row r="385" spans="1:10" x14ac:dyDescent="0.35">
      <c r="A385" s="60">
        <v>44013</v>
      </c>
      <c r="B385" t="s">
        <v>106</v>
      </c>
      <c r="C385" t="s">
        <v>10</v>
      </c>
      <c r="D385" t="s">
        <v>11</v>
      </c>
      <c r="E385">
        <v>83</v>
      </c>
      <c r="F385">
        <v>4</v>
      </c>
      <c r="G385">
        <v>1</v>
      </c>
      <c r="H385">
        <v>3</v>
      </c>
      <c r="I385">
        <v>0</v>
      </c>
      <c r="J385">
        <v>0</v>
      </c>
    </row>
    <row r="386" spans="1:10" x14ac:dyDescent="0.35">
      <c r="A386" s="60">
        <v>44044</v>
      </c>
      <c r="B386" t="s">
        <v>106</v>
      </c>
      <c r="C386" t="s">
        <v>10</v>
      </c>
      <c r="D386" t="s">
        <v>11</v>
      </c>
      <c r="E386">
        <v>77</v>
      </c>
      <c r="F386">
        <v>5</v>
      </c>
      <c r="G386">
        <v>3</v>
      </c>
      <c r="H386">
        <v>0</v>
      </c>
      <c r="I386">
        <v>2</v>
      </c>
      <c r="J386">
        <v>0</v>
      </c>
    </row>
    <row r="387" spans="1:10" x14ac:dyDescent="0.35">
      <c r="A387" s="60">
        <v>44075</v>
      </c>
      <c r="B387" t="s">
        <v>106</v>
      </c>
      <c r="C387" t="s">
        <v>10</v>
      </c>
      <c r="D387" t="s">
        <v>11</v>
      </c>
      <c r="E387">
        <v>133</v>
      </c>
      <c r="F387">
        <v>7</v>
      </c>
      <c r="G387">
        <v>0</v>
      </c>
      <c r="H387">
        <v>0</v>
      </c>
      <c r="I387">
        <v>7</v>
      </c>
      <c r="J387">
        <v>0</v>
      </c>
    </row>
    <row r="388" spans="1:10" x14ac:dyDescent="0.35">
      <c r="A388" s="60">
        <v>44105</v>
      </c>
      <c r="B388" t="s">
        <v>106</v>
      </c>
      <c r="C388" t="s">
        <v>10</v>
      </c>
      <c r="D388" t="s">
        <v>11</v>
      </c>
      <c r="E388">
        <v>159</v>
      </c>
      <c r="F388">
        <v>10</v>
      </c>
      <c r="G388">
        <v>4</v>
      </c>
      <c r="H388">
        <v>5</v>
      </c>
      <c r="I388">
        <v>1</v>
      </c>
      <c r="J388">
        <v>0</v>
      </c>
    </row>
    <row r="389" spans="1:10" x14ac:dyDescent="0.35">
      <c r="A389" s="60">
        <v>44136</v>
      </c>
      <c r="B389" t="s">
        <v>106</v>
      </c>
      <c r="C389" t="s">
        <v>10</v>
      </c>
      <c r="D389" t="s">
        <v>11</v>
      </c>
      <c r="E389">
        <v>165</v>
      </c>
      <c r="F389">
        <v>5</v>
      </c>
      <c r="G389">
        <v>2</v>
      </c>
      <c r="H389">
        <v>2</v>
      </c>
      <c r="I389">
        <v>1</v>
      </c>
      <c r="J389">
        <v>0</v>
      </c>
    </row>
    <row r="390" spans="1:10" x14ac:dyDescent="0.35">
      <c r="A390" s="60">
        <v>44166</v>
      </c>
      <c r="B390" t="s">
        <v>106</v>
      </c>
      <c r="C390" t="s">
        <v>10</v>
      </c>
      <c r="D390" t="s">
        <v>11</v>
      </c>
      <c r="E390">
        <v>144</v>
      </c>
      <c r="F390">
        <v>15</v>
      </c>
      <c r="G390">
        <v>2</v>
      </c>
      <c r="H390">
        <v>1</v>
      </c>
      <c r="I390">
        <v>12</v>
      </c>
      <c r="J390">
        <v>0</v>
      </c>
    </row>
    <row r="391" spans="1:10" x14ac:dyDescent="0.35">
      <c r="A391" s="60">
        <v>44197</v>
      </c>
      <c r="B391" t="s">
        <v>106</v>
      </c>
      <c r="C391" t="s">
        <v>10</v>
      </c>
      <c r="D391" t="s">
        <v>11</v>
      </c>
      <c r="E391">
        <v>46</v>
      </c>
      <c r="F391">
        <v>5</v>
      </c>
      <c r="G391">
        <v>3</v>
      </c>
      <c r="H391">
        <v>0</v>
      </c>
      <c r="I391">
        <v>2</v>
      </c>
      <c r="J391">
        <v>0</v>
      </c>
    </row>
    <row r="392" spans="1:10" x14ac:dyDescent="0.35">
      <c r="A392" s="60">
        <v>44228</v>
      </c>
      <c r="B392" t="s">
        <v>106</v>
      </c>
      <c r="C392" t="s">
        <v>10</v>
      </c>
      <c r="D392" t="s">
        <v>11</v>
      </c>
      <c r="E392">
        <v>74</v>
      </c>
      <c r="F392">
        <v>6</v>
      </c>
      <c r="G392">
        <v>0</v>
      </c>
      <c r="H392">
        <v>0</v>
      </c>
      <c r="I392">
        <v>6</v>
      </c>
      <c r="J392">
        <v>0</v>
      </c>
    </row>
    <row r="393" spans="1:10" x14ac:dyDescent="0.35">
      <c r="A393" s="60">
        <v>44256</v>
      </c>
      <c r="B393" t="s">
        <v>106</v>
      </c>
      <c r="C393" t="s">
        <v>10</v>
      </c>
      <c r="D393" t="s">
        <v>11</v>
      </c>
      <c r="E393">
        <v>148</v>
      </c>
      <c r="F393">
        <v>8</v>
      </c>
      <c r="G393">
        <v>5</v>
      </c>
      <c r="H393">
        <v>1</v>
      </c>
      <c r="I393">
        <v>2</v>
      </c>
      <c r="J393">
        <v>0</v>
      </c>
    </row>
    <row r="394" spans="1:10" x14ac:dyDescent="0.35">
      <c r="A394" s="60">
        <v>44287</v>
      </c>
      <c r="B394" t="s">
        <v>106</v>
      </c>
      <c r="C394" t="s">
        <v>10</v>
      </c>
      <c r="D394" t="s">
        <v>11</v>
      </c>
      <c r="E394">
        <v>143</v>
      </c>
      <c r="F394">
        <v>5</v>
      </c>
      <c r="G394">
        <v>1</v>
      </c>
      <c r="H394">
        <v>2</v>
      </c>
      <c r="I394">
        <v>2</v>
      </c>
      <c r="J394">
        <v>0</v>
      </c>
    </row>
    <row r="395" spans="1:10" x14ac:dyDescent="0.35">
      <c r="A395" s="60">
        <v>44317</v>
      </c>
      <c r="B395" t="s">
        <v>106</v>
      </c>
      <c r="C395" t="s">
        <v>10</v>
      </c>
      <c r="D395" t="s">
        <v>11</v>
      </c>
      <c r="E395">
        <v>168</v>
      </c>
      <c r="F395">
        <v>5</v>
      </c>
      <c r="G395">
        <v>1</v>
      </c>
      <c r="H395">
        <v>2</v>
      </c>
      <c r="I395">
        <v>2</v>
      </c>
      <c r="J395">
        <v>0</v>
      </c>
    </row>
    <row r="396" spans="1:10" x14ac:dyDescent="0.35">
      <c r="A396" s="60">
        <v>44348</v>
      </c>
      <c r="B396" t="s">
        <v>106</v>
      </c>
      <c r="C396" t="s">
        <v>10</v>
      </c>
      <c r="D396" t="s">
        <v>11</v>
      </c>
      <c r="E396">
        <v>215</v>
      </c>
      <c r="F396">
        <v>15</v>
      </c>
      <c r="G396">
        <v>0</v>
      </c>
      <c r="H396">
        <v>1</v>
      </c>
      <c r="I396">
        <v>14</v>
      </c>
      <c r="J396">
        <v>0</v>
      </c>
    </row>
    <row r="397" spans="1:10" x14ac:dyDescent="0.35">
      <c r="A397" s="60">
        <v>44378</v>
      </c>
      <c r="B397" t="s">
        <v>106</v>
      </c>
      <c r="C397" t="s">
        <v>10</v>
      </c>
      <c r="D397" t="s">
        <v>11</v>
      </c>
      <c r="E397">
        <v>217</v>
      </c>
      <c r="F397">
        <v>23</v>
      </c>
      <c r="G397">
        <v>2</v>
      </c>
      <c r="H397">
        <v>4</v>
      </c>
      <c r="I397">
        <v>17</v>
      </c>
      <c r="J397">
        <v>0</v>
      </c>
    </row>
    <row r="398" spans="1:10" x14ac:dyDescent="0.35">
      <c r="A398" s="60">
        <v>44409</v>
      </c>
      <c r="B398" t="s">
        <v>106</v>
      </c>
      <c r="C398" t="s">
        <v>10</v>
      </c>
      <c r="D398" t="s">
        <v>11</v>
      </c>
      <c r="E398">
        <v>152</v>
      </c>
      <c r="F398">
        <v>37</v>
      </c>
      <c r="G398">
        <v>2</v>
      </c>
      <c r="H398">
        <v>1</v>
      </c>
      <c r="I398">
        <v>34</v>
      </c>
      <c r="J398">
        <v>0</v>
      </c>
    </row>
    <row r="399" spans="1:10" x14ac:dyDescent="0.35">
      <c r="A399" s="60">
        <v>44440</v>
      </c>
      <c r="B399" t="s">
        <v>106</v>
      </c>
      <c r="C399" t="s">
        <v>10</v>
      </c>
      <c r="D399" t="s">
        <v>11</v>
      </c>
      <c r="E399">
        <v>101</v>
      </c>
      <c r="F399">
        <v>7</v>
      </c>
      <c r="G399">
        <v>2</v>
      </c>
      <c r="H399">
        <v>1</v>
      </c>
      <c r="I399">
        <v>4</v>
      </c>
      <c r="J399">
        <v>0</v>
      </c>
    </row>
    <row r="400" spans="1:10" x14ac:dyDescent="0.35">
      <c r="A400" s="60">
        <v>44470</v>
      </c>
      <c r="B400" t="s">
        <v>106</v>
      </c>
      <c r="C400" t="s">
        <v>10</v>
      </c>
      <c r="D400" t="s">
        <v>11</v>
      </c>
      <c r="E400">
        <v>125</v>
      </c>
      <c r="F400">
        <v>18</v>
      </c>
      <c r="G400">
        <v>3</v>
      </c>
      <c r="H400">
        <v>1</v>
      </c>
      <c r="I400">
        <v>14</v>
      </c>
      <c r="J400">
        <v>0</v>
      </c>
    </row>
    <row r="401" spans="1:10" x14ac:dyDescent="0.35">
      <c r="A401" s="60">
        <v>44501</v>
      </c>
      <c r="B401" t="s">
        <v>106</v>
      </c>
      <c r="C401" t="s">
        <v>10</v>
      </c>
      <c r="D401" t="s">
        <v>11</v>
      </c>
      <c r="E401">
        <v>188</v>
      </c>
      <c r="F401">
        <v>19</v>
      </c>
      <c r="G401">
        <v>4</v>
      </c>
      <c r="H401">
        <v>6</v>
      </c>
      <c r="I401">
        <v>9</v>
      </c>
      <c r="J401">
        <v>0</v>
      </c>
    </row>
    <row r="402" spans="1:10" x14ac:dyDescent="0.35">
      <c r="A402" s="60">
        <v>44531</v>
      </c>
      <c r="B402" t="s">
        <v>106</v>
      </c>
      <c r="C402" t="s">
        <v>10</v>
      </c>
      <c r="D402" t="s">
        <v>11</v>
      </c>
      <c r="E402">
        <v>184</v>
      </c>
      <c r="F402">
        <v>10</v>
      </c>
      <c r="G402">
        <v>2</v>
      </c>
      <c r="H402">
        <v>6</v>
      </c>
      <c r="I402">
        <v>2</v>
      </c>
      <c r="J402">
        <v>0</v>
      </c>
    </row>
    <row r="403" spans="1:10" x14ac:dyDescent="0.35">
      <c r="A403" s="60">
        <v>44562</v>
      </c>
      <c r="B403" t="s">
        <v>106</v>
      </c>
      <c r="C403" t="s">
        <v>10</v>
      </c>
      <c r="D403" t="s">
        <v>11</v>
      </c>
      <c r="E403">
        <v>81</v>
      </c>
      <c r="F403">
        <v>26</v>
      </c>
      <c r="G403">
        <v>1</v>
      </c>
      <c r="H403">
        <v>0</v>
      </c>
      <c r="I403">
        <v>22</v>
      </c>
      <c r="J403">
        <v>3</v>
      </c>
    </row>
    <row r="404" spans="1:10" x14ac:dyDescent="0.35">
      <c r="A404" s="60">
        <v>44593</v>
      </c>
      <c r="B404" t="s">
        <v>106</v>
      </c>
      <c r="C404" t="s">
        <v>10</v>
      </c>
      <c r="D404" t="s">
        <v>11</v>
      </c>
      <c r="E404">
        <v>256</v>
      </c>
      <c r="F404">
        <v>41</v>
      </c>
      <c r="G404">
        <v>5</v>
      </c>
      <c r="H404">
        <v>1</v>
      </c>
      <c r="I404">
        <v>35</v>
      </c>
      <c r="J404">
        <v>0</v>
      </c>
    </row>
    <row r="405" spans="1:10" x14ac:dyDescent="0.35">
      <c r="A405" s="60">
        <v>44621</v>
      </c>
      <c r="B405" t="s">
        <v>106</v>
      </c>
      <c r="C405" t="s">
        <v>10</v>
      </c>
      <c r="D405" t="s">
        <v>11</v>
      </c>
      <c r="E405">
        <v>424</v>
      </c>
      <c r="F405">
        <v>26</v>
      </c>
      <c r="G405">
        <v>9</v>
      </c>
      <c r="H405">
        <v>5</v>
      </c>
      <c r="I405">
        <v>11</v>
      </c>
      <c r="J405">
        <v>1</v>
      </c>
    </row>
    <row r="406" spans="1:10" x14ac:dyDescent="0.35">
      <c r="A406" s="60">
        <v>44652</v>
      </c>
      <c r="B406" t="s">
        <v>106</v>
      </c>
      <c r="C406" t="s">
        <v>10</v>
      </c>
      <c r="D406" t="s">
        <v>11</v>
      </c>
      <c r="E406">
        <v>153</v>
      </c>
      <c r="F406">
        <v>27</v>
      </c>
      <c r="G406">
        <v>1</v>
      </c>
      <c r="H406">
        <v>3</v>
      </c>
      <c r="I406">
        <v>23</v>
      </c>
      <c r="J406">
        <v>0</v>
      </c>
    </row>
    <row r="407" spans="1:10" x14ac:dyDescent="0.35">
      <c r="A407" s="60">
        <v>44682</v>
      </c>
      <c r="B407" t="s">
        <v>106</v>
      </c>
      <c r="C407" t="s">
        <v>10</v>
      </c>
      <c r="D407" t="s">
        <v>11</v>
      </c>
      <c r="E407">
        <v>206</v>
      </c>
      <c r="F407">
        <v>17</v>
      </c>
      <c r="G407">
        <v>6</v>
      </c>
      <c r="H407">
        <v>4</v>
      </c>
      <c r="I407">
        <v>7</v>
      </c>
      <c r="J407">
        <v>0</v>
      </c>
    </row>
    <row r="408" spans="1:10" x14ac:dyDescent="0.35">
      <c r="A408" s="60">
        <v>44713</v>
      </c>
      <c r="B408" t="s">
        <v>106</v>
      </c>
      <c r="C408" t="s">
        <v>10</v>
      </c>
      <c r="D408" t="s">
        <v>11</v>
      </c>
      <c r="E408">
        <v>219</v>
      </c>
      <c r="F408">
        <v>40</v>
      </c>
      <c r="G408">
        <v>3</v>
      </c>
      <c r="H408">
        <v>3</v>
      </c>
      <c r="I408">
        <v>34</v>
      </c>
      <c r="J408">
        <v>0</v>
      </c>
    </row>
    <row r="409" spans="1:10" x14ac:dyDescent="0.35">
      <c r="A409" s="60">
        <v>44743</v>
      </c>
      <c r="B409" t="s">
        <v>106</v>
      </c>
      <c r="C409" t="s">
        <v>10</v>
      </c>
      <c r="D409" t="s">
        <v>11</v>
      </c>
      <c r="E409">
        <v>202</v>
      </c>
      <c r="F409">
        <v>45</v>
      </c>
      <c r="G409">
        <v>4</v>
      </c>
      <c r="H409">
        <v>3</v>
      </c>
      <c r="I409">
        <v>38</v>
      </c>
      <c r="J409">
        <v>0</v>
      </c>
    </row>
    <row r="410" spans="1:10" x14ac:dyDescent="0.35">
      <c r="A410" s="60">
        <v>44774</v>
      </c>
      <c r="B410" t="s">
        <v>106</v>
      </c>
      <c r="C410" t="s">
        <v>10</v>
      </c>
      <c r="D410" t="s">
        <v>11</v>
      </c>
      <c r="E410">
        <v>228</v>
      </c>
      <c r="F410">
        <v>25</v>
      </c>
      <c r="G410">
        <v>4</v>
      </c>
      <c r="H410">
        <v>3</v>
      </c>
      <c r="I410">
        <v>17</v>
      </c>
      <c r="J410">
        <v>1</v>
      </c>
    </row>
    <row r="411" spans="1:10" x14ac:dyDescent="0.35">
      <c r="A411" s="60">
        <v>44805</v>
      </c>
      <c r="B411" t="s">
        <v>106</v>
      </c>
      <c r="C411" t="s">
        <v>10</v>
      </c>
      <c r="D411" t="s">
        <v>11</v>
      </c>
      <c r="E411">
        <v>231</v>
      </c>
      <c r="F411">
        <v>25</v>
      </c>
      <c r="G411">
        <v>4</v>
      </c>
      <c r="H411">
        <v>6</v>
      </c>
      <c r="I411">
        <v>11</v>
      </c>
      <c r="J411">
        <v>4</v>
      </c>
    </row>
    <row r="412" spans="1:10" x14ac:dyDescent="0.35">
      <c r="A412" s="60">
        <v>44835</v>
      </c>
      <c r="B412" t="s">
        <v>106</v>
      </c>
      <c r="C412" t="s">
        <v>10</v>
      </c>
      <c r="D412" t="s">
        <v>11</v>
      </c>
      <c r="E412">
        <v>242</v>
      </c>
      <c r="F412">
        <v>22</v>
      </c>
      <c r="G412">
        <v>4</v>
      </c>
      <c r="H412">
        <v>6</v>
      </c>
      <c r="I412">
        <v>12</v>
      </c>
      <c r="J412">
        <v>0</v>
      </c>
    </row>
    <row r="413" spans="1:10" x14ac:dyDescent="0.35">
      <c r="A413" s="60">
        <v>44866</v>
      </c>
      <c r="B413" t="s">
        <v>106</v>
      </c>
      <c r="C413" t="s">
        <v>10</v>
      </c>
      <c r="D413" t="s">
        <v>11</v>
      </c>
      <c r="E413">
        <v>267</v>
      </c>
      <c r="F413">
        <v>32</v>
      </c>
      <c r="G413">
        <v>5</v>
      </c>
      <c r="H413">
        <v>12</v>
      </c>
      <c r="I413">
        <v>14</v>
      </c>
      <c r="J413">
        <v>1</v>
      </c>
    </row>
    <row r="414" spans="1:10" x14ac:dyDescent="0.35">
      <c r="A414" s="60">
        <v>44896</v>
      </c>
      <c r="B414" t="s">
        <v>106</v>
      </c>
      <c r="C414" t="s">
        <v>10</v>
      </c>
      <c r="D414" t="s">
        <v>11</v>
      </c>
      <c r="E414">
        <v>217</v>
      </c>
      <c r="F414">
        <v>40</v>
      </c>
      <c r="G414">
        <v>8</v>
      </c>
      <c r="H414">
        <v>6</v>
      </c>
      <c r="I414">
        <v>26</v>
      </c>
      <c r="J414">
        <v>0</v>
      </c>
    </row>
    <row r="415" spans="1:10" x14ac:dyDescent="0.35">
      <c r="A415" s="60">
        <v>44927</v>
      </c>
      <c r="B415" t="s">
        <v>106</v>
      </c>
      <c r="C415" t="s">
        <v>10</v>
      </c>
      <c r="D415" t="s">
        <v>11</v>
      </c>
      <c r="E415">
        <v>160</v>
      </c>
      <c r="F415">
        <v>17</v>
      </c>
      <c r="G415">
        <v>4</v>
      </c>
      <c r="H415">
        <v>1</v>
      </c>
      <c r="I415">
        <v>12</v>
      </c>
      <c r="J415">
        <v>0</v>
      </c>
    </row>
    <row r="416" spans="1:10" x14ac:dyDescent="0.35">
      <c r="A416" s="60">
        <v>44958</v>
      </c>
      <c r="B416" t="s">
        <v>106</v>
      </c>
      <c r="C416" t="s">
        <v>10</v>
      </c>
      <c r="D416" t="s">
        <v>11</v>
      </c>
      <c r="E416">
        <v>197</v>
      </c>
      <c r="F416">
        <v>9</v>
      </c>
      <c r="G416">
        <v>4</v>
      </c>
      <c r="H416">
        <v>2</v>
      </c>
      <c r="I416">
        <v>3</v>
      </c>
      <c r="J416">
        <v>0</v>
      </c>
    </row>
    <row r="417" spans="1:10" x14ac:dyDescent="0.35">
      <c r="A417" s="60">
        <v>44986</v>
      </c>
      <c r="B417" t="s">
        <v>106</v>
      </c>
      <c r="C417" t="s">
        <v>10</v>
      </c>
      <c r="D417" t="s">
        <v>11</v>
      </c>
      <c r="E417">
        <v>272</v>
      </c>
      <c r="F417">
        <v>26</v>
      </c>
      <c r="G417">
        <v>3</v>
      </c>
      <c r="H417">
        <v>4</v>
      </c>
      <c r="I417">
        <v>19</v>
      </c>
      <c r="J417">
        <v>0</v>
      </c>
    </row>
    <row r="418" spans="1:10" x14ac:dyDescent="0.35">
      <c r="A418" s="60">
        <v>45017</v>
      </c>
      <c r="B418" t="s">
        <v>106</v>
      </c>
      <c r="C418" t="s">
        <v>10</v>
      </c>
      <c r="D418" t="s">
        <v>11</v>
      </c>
      <c r="E418">
        <v>245</v>
      </c>
      <c r="F418">
        <v>22</v>
      </c>
      <c r="G418">
        <v>8</v>
      </c>
      <c r="H418">
        <v>5</v>
      </c>
      <c r="I418">
        <v>9</v>
      </c>
      <c r="J418">
        <v>0</v>
      </c>
    </row>
    <row r="419" spans="1:10" x14ac:dyDescent="0.35">
      <c r="A419" s="60">
        <v>45047</v>
      </c>
      <c r="B419" t="s">
        <v>106</v>
      </c>
      <c r="C419" t="s">
        <v>10</v>
      </c>
      <c r="D419" t="s">
        <v>11</v>
      </c>
      <c r="E419">
        <v>334</v>
      </c>
      <c r="F419">
        <v>25</v>
      </c>
      <c r="G419">
        <v>8</v>
      </c>
      <c r="H419">
        <v>11</v>
      </c>
      <c r="I419">
        <v>6</v>
      </c>
      <c r="J419">
        <v>0</v>
      </c>
    </row>
    <row r="420" spans="1:10" x14ac:dyDescent="0.35">
      <c r="A420" s="60">
        <v>45078</v>
      </c>
      <c r="B420" t="s">
        <v>106</v>
      </c>
      <c r="C420" t="s">
        <v>10</v>
      </c>
      <c r="D420" t="s">
        <v>11</v>
      </c>
      <c r="E420">
        <v>306</v>
      </c>
      <c r="F420">
        <v>24</v>
      </c>
      <c r="G420">
        <v>9</v>
      </c>
      <c r="H420">
        <v>4</v>
      </c>
      <c r="I420">
        <v>11</v>
      </c>
      <c r="J420">
        <v>0</v>
      </c>
    </row>
    <row r="421" spans="1:10" x14ac:dyDescent="0.35">
      <c r="A421" s="60">
        <v>45108</v>
      </c>
      <c r="B421" t="s">
        <v>106</v>
      </c>
      <c r="C421" t="s">
        <v>10</v>
      </c>
      <c r="D421" t="s">
        <v>11</v>
      </c>
      <c r="E421">
        <v>317</v>
      </c>
      <c r="F421">
        <v>26</v>
      </c>
      <c r="G421">
        <v>7</v>
      </c>
      <c r="H421">
        <v>2</v>
      </c>
      <c r="I421">
        <v>17</v>
      </c>
      <c r="J421">
        <v>0</v>
      </c>
    </row>
    <row r="422" spans="1:10" x14ac:dyDescent="0.35">
      <c r="A422" s="60">
        <v>45139</v>
      </c>
      <c r="B422" t="s">
        <v>106</v>
      </c>
      <c r="C422" t="s">
        <v>10</v>
      </c>
      <c r="D422" t="s">
        <v>11</v>
      </c>
      <c r="E422">
        <v>347</v>
      </c>
      <c r="F422">
        <v>28</v>
      </c>
      <c r="G422">
        <v>8</v>
      </c>
      <c r="H422">
        <v>6</v>
      </c>
      <c r="I422">
        <v>14</v>
      </c>
      <c r="J422">
        <v>0</v>
      </c>
    </row>
    <row r="423" spans="1:10" x14ac:dyDescent="0.35">
      <c r="A423" s="60">
        <v>45170</v>
      </c>
      <c r="B423" t="s">
        <v>106</v>
      </c>
      <c r="C423" t="s">
        <v>10</v>
      </c>
      <c r="D423" t="s">
        <v>11</v>
      </c>
      <c r="E423">
        <v>298</v>
      </c>
      <c r="F423">
        <v>25</v>
      </c>
      <c r="G423">
        <v>9</v>
      </c>
      <c r="H423">
        <v>2</v>
      </c>
      <c r="I423">
        <v>14</v>
      </c>
      <c r="J423">
        <v>0</v>
      </c>
    </row>
    <row r="424" spans="1:10" x14ac:dyDescent="0.35">
      <c r="A424" s="60">
        <v>45200</v>
      </c>
      <c r="B424" t="s">
        <v>106</v>
      </c>
      <c r="C424" t="s">
        <v>10</v>
      </c>
      <c r="D424" t="s">
        <v>11</v>
      </c>
      <c r="E424">
        <v>320</v>
      </c>
      <c r="F424">
        <v>26</v>
      </c>
      <c r="G424">
        <v>6</v>
      </c>
      <c r="H424">
        <v>4</v>
      </c>
      <c r="I424">
        <v>16</v>
      </c>
      <c r="J424">
        <v>0</v>
      </c>
    </row>
    <row r="425" spans="1:10" x14ac:dyDescent="0.35">
      <c r="A425" s="60">
        <v>45231</v>
      </c>
      <c r="B425" t="s">
        <v>106</v>
      </c>
      <c r="C425" t="s">
        <v>10</v>
      </c>
      <c r="D425" t="s">
        <v>11</v>
      </c>
      <c r="E425">
        <v>340</v>
      </c>
      <c r="F425">
        <v>28</v>
      </c>
      <c r="G425">
        <v>6</v>
      </c>
      <c r="H425">
        <v>6</v>
      </c>
      <c r="I425">
        <v>16</v>
      </c>
      <c r="J425">
        <v>0</v>
      </c>
    </row>
    <row r="426" spans="1:10" x14ac:dyDescent="0.35">
      <c r="A426" s="60">
        <v>45261</v>
      </c>
      <c r="B426" t="s">
        <v>106</v>
      </c>
      <c r="C426" t="s">
        <v>10</v>
      </c>
      <c r="D426" t="s">
        <v>11</v>
      </c>
      <c r="E426">
        <v>261</v>
      </c>
      <c r="F426">
        <v>29</v>
      </c>
      <c r="G426">
        <v>6</v>
      </c>
      <c r="H426">
        <v>4</v>
      </c>
      <c r="I426">
        <v>19</v>
      </c>
      <c r="J426">
        <v>0</v>
      </c>
    </row>
    <row r="427" spans="1:10" x14ac:dyDescent="0.35">
      <c r="A427" s="60">
        <v>45292</v>
      </c>
      <c r="B427" t="s">
        <v>106</v>
      </c>
      <c r="C427" t="s">
        <v>10</v>
      </c>
      <c r="D427" t="s">
        <v>11</v>
      </c>
      <c r="E427">
        <v>382</v>
      </c>
      <c r="F427">
        <v>57</v>
      </c>
      <c r="G427">
        <v>12</v>
      </c>
      <c r="H427">
        <v>4</v>
      </c>
      <c r="I427">
        <v>41</v>
      </c>
      <c r="J427">
        <v>0</v>
      </c>
    </row>
    <row r="428" spans="1:10" x14ac:dyDescent="0.35">
      <c r="A428" s="60">
        <v>45323</v>
      </c>
      <c r="B428" t="s">
        <v>106</v>
      </c>
      <c r="C428" t="s">
        <v>10</v>
      </c>
      <c r="D428" t="s">
        <v>11</v>
      </c>
      <c r="E428">
        <v>352</v>
      </c>
      <c r="F428">
        <v>40</v>
      </c>
      <c r="G428">
        <v>9</v>
      </c>
      <c r="H428">
        <v>9</v>
      </c>
      <c r="I428">
        <v>22</v>
      </c>
      <c r="J428">
        <v>0</v>
      </c>
    </row>
    <row r="429" spans="1:10" x14ac:dyDescent="0.35">
      <c r="A429" s="60">
        <v>45352</v>
      </c>
      <c r="B429" t="s">
        <v>106</v>
      </c>
      <c r="C429" t="s">
        <v>10</v>
      </c>
      <c r="D429" t="s">
        <v>11</v>
      </c>
      <c r="E429">
        <v>384</v>
      </c>
      <c r="F429">
        <v>29</v>
      </c>
      <c r="G429">
        <v>12</v>
      </c>
      <c r="H429">
        <v>8</v>
      </c>
      <c r="I429">
        <v>9</v>
      </c>
      <c r="J429">
        <v>0</v>
      </c>
    </row>
    <row r="430" spans="1:10" x14ac:dyDescent="0.35">
      <c r="A430" s="60">
        <v>42125</v>
      </c>
      <c r="B430" t="s">
        <v>12</v>
      </c>
      <c r="C430" t="s">
        <v>165</v>
      </c>
      <c r="D430" t="s">
        <v>13</v>
      </c>
      <c r="E430">
        <v>1312</v>
      </c>
      <c r="F430">
        <v>100</v>
      </c>
      <c r="G430">
        <v>27</v>
      </c>
      <c r="H430">
        <v>54</v>
      </c>
      <c r="I430">
        <v>10</v>
      </c>
      <c r="J430">
        <v>9</v>
      </c>
    </row>
    <row r="431" spans="1:10" x14ac:dyDescent="0.35">
      <c r="A431" s="60">
        <v>42125</v>
      </c>
      <c r="B431" t="s">
        <v>12</v>
      </c>
      <c r="C431" t="s">
        <v>14</v>
      </c>
      <c r="D431" t="s">
        <v>15</v>
      </c>
      <c r="E431">
        <v>121</v>
      </c>
      <c r="F431">
        <v>13</v>
      </c>
      <c r="G431">
        <v>6</v>
      </c>
      <c r="H431">
        <v>2</v>
      </c>
      <c r="I431">
        <v>5</v>
      </c>
      <c r="J431">
        <v>0</v>
      </c>
    </row>
    <row r="432" spans="1:10" x14ac:dyDescent="0.35">
      <c r="A432" s="60">
        <v>42156</v>
      </c>
      <c r="B432" t="s">
        <v>12</v>
      </c>
      <c r="C432" t="s">
        <v>165</v>
      </c>
      <c r="D432" t="s">
        <v>13</v>
      </c>
      <c r="E432">
        <v>1539</v>
      </c>
      <c r="F432">
        <v>103</v>
      </c>
      <c r="G432">
        <v>31</v>
      </c>
      <c r="H432">
        <v>55</v>
      </c>
      <c r="I432">
        <v>10</v>
      </c>
      <c r="J432">
        <v>7</v>
      </c>
    </row>
    <row r="433" spans="1:10" x14ac:dyDescent="0.35">
      <c r="A433" s="60">
        <v>42156</v>
      </c>
      <c r="B433" t="s">
        <v>12</v>
      </c>
      <c r="C433" t="s">
        <v>14</v>
      </c>
      <c r="D433" t="s">
        <v>15</v>
      </c>
      <c r="E433">
        <v>135</v>
      </c>
      <c r="F433">
        <v>10</v>
      </c>
      <c r="G433">
        <v>5</v>
      </c>
      <c r="H433">
        <v>5</v>
      </c>
      <c r="I433">
        <v>0</v>
      </c>
      <c r="J433">
        <v>0</v>
      </c>
    </row>
    <row r="434" spans="1:10" x14ac:dyDescent="0.35">
      <c r="A434" s="60">
        <v>42186</v>
      </c>
      <c r="B434" t="s">
        <v>12</v>
      </c>
      <c r="C434" t="s">
        <v>165</v>
      </c>
      <c r="D434" t="s">
        <v>13</v>
      </c>
      <c r="E434">
        <v>1515</v>
      </c>
      <c r="F434">
        <v>126</v>
      </c>
      <c r="G434">
        <v>35</v>
      </c>
      <c r="H434">
        <v>55</v>
      </c>
      <c r="I434">
        <v>25</v>
      </c>
      <c r="J434">
        <v>11</v>
      </c>
    </row>
    <row r="435" spans="1:10" x14ac:dyDescent="0.35">
      <c r="A435" s="60">
        <v>42186</v>
      </c>
      <c r="B435" t="s">
        <v>12</v>
      </c>
      <c r="C435" t="s">
        <v>14</v>
      </c>
      <c r="D435" t="s">
        <v>15</v>
      </c>
      <c r="E435">
        <v>165</v>
      </c>
      <c r="F435">
        <v>25</v>
      </c>
      <c r="G435">
        <v>14</v>
      </c>
      <c r="H435">
        <v>9</v>
      </c>
      <c r="I435">
        <v>1</v>
      </c>
      <c r="J435">
        <v>1</v>
      </c>
    </row>
    <row r="436" spans="1:10" x14ac:dyDescent="0.35">
      <c r="A436" s="60">
        <v>42217</v>
      </c>
      <c r="B436" t="s">
        <v>12</v>
      </c>
      <c r="C436" t="s">
        <v>165</v>
      </c>
      <c r="D436" t="s">
        <v>13</v>
      </c>
      <c r="E436">
        <v>1488</v>
      </c>
      <c r="F436">
        <v>112</v>
      </c>
      <c r="G436">
        <v>41</v>
      </c>
      <c r="H436">
        <v>56</v>
      </c>
      <c r="I436">
        <v>6</v>
      </c>
      <c r="J436">
        <v>9</v>
      </c>
    </row>
    <row r="437" spans="1:10" x14ac:dyDescent="0.35">
      <c r="A437" s="60">
        <v>42217</v>
      </c>
      <c r="B437" t="s">
        <v>12</v>
      </c>
      <c r="C437" t="s">
        <v>14</v>
      </c>
      <c r="D437" t="s">
        <v>15</v>
      </c>
      <c r="E437">
        <v>169</v>
      </c>
      <c r="F437">
        <v>24</v>
      </c>
      <c r="G437">
        <v>8</v>
      </c>
      <c r="H437">
        <v>14</v>
      </c>
      <c r="I437">
        <v>0</v>
      </c>
      <c r="J437">
        <v>2</v>
      </c>
    </row>
    <row r="438" spans="1:10" x14ac:dyDescent="0.35">
      <c r="A438" s="60">
        <v>42248</v>
      </c>
      <c r="B438" t="s">
        <v>12</v>
      </c>
      <c r="C438" t="s">
        <v>165</v>
      </c>
      <c r="D438" t="s">
        <v>13</v>
      </c>
      <c r="E438">
        <v>1523</v>
      </c>
      <c r="F438">
        <v>120</v>
      </c>
      <c r="G438">
        <v>44</v>
      </c>
      <c r="H438">
        <v>52</v>
      </c>
      <c r="I438">
        <v>17</v>
      </c>
      <c r="J438">
        <v>7</v>
      </c>
    </row>
    <row r="439" spans="1:10" x14ac:dyDescent="0.35">
      <c r="A439" s="60">
        <v>42248</v>
      </c>
      <c r="B439" t="s">
        <v>12</v>
      </c>
      <c r="C439" t="s">
        <v>14</v>
      </c>
      <c r="D439" t="s">
        <v>15</v>
      </c>
      <c r="E439">
        <v>136</v>
      </c>
      <c r="F439">
        <v>22</v>
      </c>
      <c r="G439">
        <v>13</v>
      </c>
      <c r="H439">
        <v>7</v>
      </c>
      <c r="I439">
        <v>2</v>
      </c>
      <c r="J439">
        <v>0</v>
      </c>
    </row>
    <row r="440" spans="1:10" x14ac:dyDescent="0.35">
      <c r="A440" s="60">
        <v>42278</v>
      </c>
      <c r="B440" t="s">
        <v>12</v>
      </c>
      <c r="C440" t="s">
        <v>165</v>
      </c>
      <c r="D440" t="s">
        <v>13</v>
      </c>
      <c r="E440">
        <v>1495</v>
      </c>
      <c r="F440">
        <v>134</v>
      </c>
      <c r="G440">
        <v>35</v>
      </c>
      <c r="H440">
        <v>72</v>
      </c>
      <c r="I440">
        <v>14</v>
      </c>
      <c r="J440">
        <v>13</v>
      </c>
    </row>
    <row r="441" spans="1:10" x14ac:dyDescent="0.35">
      <c r="A441" s="60">
        <v>42278</v>
      </c>
      <c r="B441" t="s">
        <v>12</v>
      </c>
      <c r="C441" t="s">
        <v>14</v>
      </c>
      <c r="D441" t="s">
        <v>15</v>
      </c>
      <c r="E441">
        <v>172</v>
      </c>
      <c r="F441">
        <v>19</v>
      </c>
      <c r="G441">
        <v>6</v>
      </c>
      <c r="H441">
        <v>11</v>
      </c>
      <c r="I441">
        <v>0</v>
      </c>
      <c r="J441">
        <v>2</v>
      </c>
    </row>
    <row r="442" spans="1:10" x14ac:dyDescent="0.35">
      <c r="A442" s="60">
        <v>42309</v>
      </c>
      <c r="B442" t="s">
        <v>12</v>
      </c>
      <c r="C442" t="s">
        <v>165</v>
      </c>
      <c r="D442" t="s">
        <v>13</v>
      </c>
      <c r="E442">
        <v>1380</v>
      </c>
      <c r="F442">
        <v>109</v>
      </c>
      <c r="G442">
        <v>25</v>
      </c>
      <c r="H442">
        <v>57</v>
      </c>
      <c r="I442">
        <v>12</v>
      </c>
      <c r="J442">
        <v>15</v>
      </c>
    </row>
    <row r="443" spans="1:10" x14ac:dyDescent="0.35">
      <c r="A443" s="60">
        <v>42309</v>
      </c>
      <c r="B443" t="s">
        <v>12</v>
      </c>
      <c r="C443" t="s">
        <v>14</v>
      </c>
      <c r="D443" t="s">
        <v>15</v>
      </c>
      <c r="E443">
        <v>131</v>
      </c>
      <c r="F443">
        <v>6</v>
      </c>
      <c r="G443">
        <v>0</v>
      </c>
      <c r="H443">
        <v>5</v>
      </c>
      <c r="I443">
        <v>0</v>
      </c>
      <c r="J443">
        <v>1</v>
      </c>
    </row>
    <row r="444" spans="1:10" x14ac:dyDescent="0.35">
      <c r="A444" s="60">
        <v>42339</v>
      </c>
      <c r="B444" t="s">
        <v>12</v>
      </c>
      <c r="C444" t="s">
        <v>165</v>
      </c>
      <c r="D444" t="s">
        <v>13</v>
      </c>
      <c r="E444">
        <v>1427</v>
      </c>
      <c r="F444">
        <v>113</v>
      </c>
      <c r="G444">
        <v>32</v>
      </c>
      <c r="H444">
        <v>60</v>
      </c>
      <c r="I444">
        <v>14</v>
      </c>
      <c r="J444">
        <v>7</v>
      </c>
    </row>
    <row r="445" spans="1:10" x14ac:dyDescent="0.35">
      <c r="A445" s="60">
        <v>42339</v>
      </c>
      <c r="B445" t="s">
        <v>12</v>
      </c>
      <c r="C445" t="s">
        <v>14</v>
      </c>
      <c r="D445" t="s">
        <v>15</v>
      </c>
      <c r="E445">
        <v>125</v>
      </c>
      <c r="F445">
        <v>8</v>
      </c>
      <c r="G445">
        <v>3</v>
      </c>
      <c r="H445">
        <v>3</v>
      </c>
      <c r="I445">
        <v>0</v>
      </c>
      <c r="J445">
        <v>2</v>
      </c>
    </row>
    <row r="446" spans="1:10" x14ac:dyDescent="0.35">
      <c r="A446" s="60">
        <v>42370</v>
      </c>
      <c r="B446" t="s">
        <v>12</v>
      </c>
      <c r="C446" t="s">
        <v>165</v>
      </c>
      <c r="D446" t="s">
        <v>13</v>
      </c>
      <c r="E446">
        <v>1285</v>
      </c>
      <c r="F446">
        <v>135</v>
      </c>
      <c r="G446">
        <v>42</v>
      </c>
      <c r="H446">
        <v>55</v>
      </c>
      <c r="I446">
        <v>27</v>
      </c>
      <c r="J446">
        <v>11</v>
      </c>
    </row>
    <row r="447" spans="1:10" x14ac:dyDescent="0.35">
      <c r="A447" s="60">
        <v>42370</v>
      </c>
      <c r="B447" t="s">
        <v>12</v>
      </c>
      <c r="C447" t="s">
        <v>14</v>
      </c>
      <c r="D447" t="s">
        <v>15</v>
      </c>
      <c r="E447">
        <v>125</v>
      </c>
      <c r="F447">
        <v>29</v>
      </c>
      <c r="G447">
        <v>12</v>
      </c>
      <c r="H447">
        <v>4</v>
      </c>
      <c r="I447">
        <v>10</v>
      </c>
      <c r="J447">
        <v>3</v>
      </c>
    </row>
    <row r="448" spans="1:10" x14ac:dyDescent="0.35">
      <c r="A448" s="60">
        <v>42401</v>
      </c>
      <c r="B448" t="s">
        <v>12</v>
      </c>
      <c r="C448" t="s">
        <v>165</v>
      </c>
      <c r="D448" t="s">
        <v>13</v>
      </c>
      <c r="E448">
        <v>1399</v>
      </c>
      <c r="F448">
        <v>131</v>
      </c>
      <c r="G448">
        <v>45</v>
      </c>
      <c r="H448">
        <v>54</v>
      </c>
      <c r="I448">
        <v>27</v>
      </c>
      <c r="J448">
        <v>5</v>
      </c>
    </row>
    <row r="449" spans="1:10" x14ac:dyDescent="0.35">
      <c r="A449" s="60">
        <v>42401</v>
      </c>
      <c r="B449" t="s">
        <v>12</v>
      </c>
      <c r="C449" t="s">
        <v>14</v>
      </c>
      <c r="D449" t="s">
        <v>15</v>
      </c>
      <c r="E449">
        <v>176</v>
      </c>
      <c r="F449">
        <v>9</v>
      </c>
      <c r="G449">
        <v>4</v>
      </c>
      <c r="H449">
        <v>3</v>
      </c>
      <c r="I449">
        <v>0</v>
      </c>
      <c r="J449">
        <v>2</v>
      </c>
    </row>
    <row r="450" spans="1:10" x14ac:dyDescent="0.35">
      <c r="A450" s="60">
        <v>42430</v>
      </c>
      <c r="B450" t="s">
        <v>12</v>
      </c>
      <c r="C450" t="s">
        <v>165</v>
      </c>
      <c r="D450" t="s">
        <v>13</v>
      </c>
      <c r="E450">
        <v>1409</v>
      </c>
      <c r="F450">
        <v>141</v>
      </c>
      <c r="G450">
        <v>45</v>
      </c>
      <c r="H450">
        <v>48</v>
      </c>
      <c r="I450">
        <v>45</v>
      </c>
      <c r="J450">
        <v>3</v>
      </c>
    </row>
    <row r="451" spans="1:10" x14ac:dyDescent="0.35">
      <c r="A451" s="60">
        <v>42430</v>
      </c>
      <c r="B451" t="s">
        <v>12</v>
      </c>
      <c r="C451" t="s">
        <v>14</v>
      </c>
      <c r="D451" t="s">
        <v>15</v>
      </c>
      <c r="E451">
        <v>163</v>
      </c>
      <c r="F451">
        <v>19</v>
      </c>
      <c r="G451">
        <v>8</v>
      </c>
      <c r="H451">
        <v>9</v>
      </c>
      <c r="I451">
        <v>0</v>
      </c>
      <c r="J451">
        <v>2</v>
      </c>
    </row>
    <row r="452" spans="1:10" x14ac:dyDescent="0.35">
      <c r="A452" s="60">
        <v>42461</v>
      </c>
      <c r="B452" t="s">
        <v>12</v>
      </c>
      <c r="C452" t="s">
        <v>165</v>
      </c>
      <c r="D452" t="s">
        <v>13</v>
      </c>
      <c r="E452">
        <v>1407</v>
      </c>
      <c r="F452">
        <v>110</v>
      </c>
      <c r="G452">
        <v>37</v>
      </c>
      <c r="H452">
        <v>44</v>
      </c>
      <c r="I452">
        <v>22</v>
      </c>
      <c r="J452">
        <v>7</v>
      </c>
    </row>
    <row r="453" spans="1:10" x14ac:dyDescent="0.35">
      <c r="A453" s="60">
        <v>42461</v>
      </c>
      <c r="B453" t="s">
        <v>12</v>
      </c>
      <c r="C453" t="s">
        <v>14</v>
      </c>
      <c r="D453" t="s">
        <v>15</v>
      </c>
      <c r="E453">
        <v>114</v>
      </c>
      <c r="F453">
        <v>17</v>
      </c>
      <c r="G453">
        <v>6</v>
      </c>
      <c r="H453">
        <v>10</v>
      </c>
      <c r="I453">
        <v>0</v>
      </c>
      <c r="J453">
        <v>1</v>
      </c>
    </row>
    <row r="454" spans="1:10" x14ac:dyDescent="0.35">
      <c r="A454" s="60">
        <v>42491</v>
      </c>
      <c r="B454" t="s">
        <v>12</v>
      </c>
      <c r="C454" t="s">
        <v>165</v>
      </c>
      <c r="D454" t="s">
        <v>13</v>
      </c>
      <c r="E454">
        <v>1476</v>
      </c>
      <c r="F454">
        <v>124</v>
      </c>
      <c r="G454">
        <v>46</v>
      </c>
      <c r="H454">
        <v>50</v>
      </c>
      <c r="I454">
        <v>23</v>
      </c>
      <c r="J454">
        <v>5</v>
      </c>
    </row>
    <row r="455" spans="1:10" x14ac:dyDescent="0.35">
      <c r="A455" s="60">
        <v>42491</v>
      </c>
      <c r="B455" t="s">
        <v>12</v>
      </c>
      <c r="C455" t="s">
        <v>14</v>
      </c>
      <c r="D455" t="s">
        <v>15</v>
      </c>
      <c r="E455">
        <v>193</v>
      </c>
      <c r="F455">
        <v>30</v>
      </c>
      <c r="G455">
        <v>13</v>
      </c>
      <c r="H455">
        <v>11</v>
      </c>
      <c r="I455">
        <v>3</v>
      </c>
      <c r="J455">
        <v>3</v>
      </c>
    </row>
    <row r="456" spans="1:10" x14ac:dyDescent="0.35">
      <c r="A456" s="60">
        <v>42522</v>
      </c>
      <c r="B456" t="s">
        <v>12</v>
      </c>
      <c r="C456" t="s">
        <v>165</v>
      </c>
      <c r="D456" t="s">
        <v>13</v>
      </c>
      <c r="E456">
        <v>1563</v>
      </c>
      <c r="F456">
        <v>163</v>
      </c>
      <c r="G456">
        <v>27</v>
      </c>
      <c r="H456">
        <v>75</v>
      </c>
      <c r="I456">
        <v>41</v>
      </c>
      <c r="J456">
        <v>20</v>
      </c>
    </row>
    <row r="457" spans="1:10" x14ac:dyDescent="0.35">
      <c r="A457" s="60">
        <v>42522</v>
      </c>
      <c r="B457" t="s">
        <v>12</v>
      </c>
      <c r="C457" t="s">
        <v>14</v>
      </c>
      <c r="D457" t="s">
        <v>15</v>
      </c>
      <c r="E457">
        <v>210</v>
      </c>
      <c r="F457">
        <v>18</v>
      </c>
      <c r="G457">
        <v>7</v>
      </c>
      <c r="H457">
        <v>7</v>
      </c>
      <c r="I457">
        <v>2</v>
      </c>
      <c r="J457">
        <v>2</v>
      </c>
    </row>
    <row r="458" spans="1:10" x14ac:dyDescent="0.35">
      <c r="A458" s="60">
        <v>42552</v>
      </c>
      <c r="B458" t="s">
        <v>12</v>
      </c>
      <c r="C458" t="s">
        <v>165</v>
      </c>
      <c r="D458" t="s">
        <v>13</v>
      </c>
      <c r="E458">
        <v>1435</v>
      </c>
      <c r="F458">
        <v>129</v>
      </c>
      <c r="G458">
        <v>56</v>
      </c>
      <c r="H458">
        <v>42</v>
      </c>
      <c r="I458">
        <v>20</v>
      </c>
      <c r="J458">
        <v>11</v>
      </c>
    </row>
    <row r="459" spans="1:10" x14ac:dyDescent="0.35">
      <c r="A459" s="60">
        <v>42552</v>
      </c>
      <c r="B459" t="s">
        <v>12</v>
      </c>
      <c r="C459" t="s">
        <v>14</v>
      </c>
      <c r="D459" t="s">
        <v>15</v>
      </c>
      <c r="E459">
        <v>117</v>
      </c>
      <c r="F459">
        <v>14</v>
      </c>
      <c r="G459">
        <v>8</v>
      </c>
      <c r="H459">
        <v>6</v>
      </c>
      <c r="I459">
        <v>0</v>
      </c>
      <c r="J459">
        <v>0</v>
      </c>
    </row>
    <row r="460" spans="1:10" x14ac:dyDescent="0.35">
      <c r="A460" s="60">
        <v>42583</v>
      </c>
      <c r="B460" t="s">
        <v>12</v>
      </c>
      <c r="C460" t="s">
        <v>165</v>
      </c>
      <c r="D460" t="s">
        <v>13</v>
      </c>
      <c r="E460">
        <v>1480</v>
      </c>
      <c r="F460">
        <v>127</v>
      </c>
      <c r="G460">
        <v>44</v>
      </c>
      <c r="H460">
        <v>46</v>
      </c>
      <c r="I460">
        <v>23</v>
      </c>
      <c r="J460">
        <v>14</v>
      </c>
    </row>
    <row r="461" spans="1:10" x14ac:dyDescent="0.35">
      <c r="A461" s="60">
        <v>42583</v>
      </c>
      <c r="B461" t="s">
        <v>12</v>
      </c>
      <c r="C461" t="s">
        <v>14</v>
      </c>
      <c r="D461" t="s">
        <v>15</v>
      </c>
      <c r="E461">
        <v>156</v>
      </c>
      <c r="F461">
        <v>18</v>
      </c>
      <c r="G461">
        <v>8</v>
      </c>
      <c r="H461">
        <v>6</v>
      </c>
      <c r="I461">
        <v>0</v>
      </c>
      <c r="J461">
        <v>4</v>
      </c>
    </row>
    <row r="462" spans="1:10" x14ac:dyDescent="0.35">
      <c r="A462" s="60">
        <v>42614</v>
      </c>
      <c r="B462" t="s">
        <v>12</v>
      </c>
      <c r="C462" t="s">
        <v>165</v>
      </c>
      <c r="D462" t="s">
        <v>13</v>
      </c>
      <c r="E462">
        <v>1459</v>
      </c>
      <c r="F462">
        <v>108</v>
      </c>
      <c r="G462">
        <v>42</v>
      </c>
      <c r="H462">
        <v>43</v>
      </c>
      <c r="I462">
        <v>13</v>
      </c>
      <c r="J462">
        <v>10</v>
      </c>
    </row>
    <row r="463" spans="1:10" x14ac:dyDescent="0.35">
      <c r="A463" s="60">
        <v>42614</v>
      </c>
      <c r="B463" t="s">
        <v>12</v>
      </c>
      <c r="C463" t="s">
        <v>14</v>
      </c>
      <c r="D463" t="s">
        <v>15</v>
      </c>
      <c r="E463">
        <v>170</v>
      </c>
      <c r="F463">
        <v>18</v>
      </c>
      <c r="G463">
        <v>8</v>
      </c>
      <c r="H463">
        <v>5</v>
      </c>
      <c r="I463">
        <v>3</v>
      </c>
      <c r="J463">
        <v>2</v>
      </c>
    </row>
    <row r="464" spans="1:10" x14ac:dyDescent="0.35">
      <c r="A464" s="60">
        <v>42644</v>
      </c>
      <c r="B464" t="s">
        <v>12</v>
      </c>
      <c r="C464" t="s">
        <v>165</v>
      </c>
      <c r="D464" t="s">
        <v>13</v>
      </c>
      <c r="E464">
        <v>1332</v>
      </c>
      <c r="F464">
        <v>105</v>
      </c>
      <c r="G464">
        <v>20</v>
      </c>
      <c r="H464">
        <v>57</v>
      </c>
      <c r="I464">
        <v>15</v>
      </c>
      <c r="J464">
        <v>13</v>
      </c>
    </row>
    <row r="465" spans="1:10" x14ac:dyDescent="0.35">
      <c r="A465" s="60">
        <v>42644</v>
      </c>
      <c r="B465" t="s">
        <v>12</v>
      </c>
      <c r="C465" t="s">
        <v>14</v>
      </c>
      <c r="D465" t="s">
        <v>15</v>
      </c>
      <c r="E465">
        <v>147</v>
      </c>
      <c r="F465">
        <v>14</v>
      </c>
      <c r="G465">
        <v>5</v>
      </c>
      <c r="H465">
        <v>7</v>
      </c>
      <c r="I465">
        <v>2</v>
      </c>
      <c r="J465">
        <v>0</v>
      </c>
    </row>
    <row r="466" spans="1:10" x14ac:dyDescent="0.35">
      <c r="A466" s="60">
        <v>42675</v>
      </c>
      <c r="B466" t="s">
        <v>12</v>
      </c>
      <c r="C466" t="s">
        <v>165</v>
      </c>
      <c r="D466" t="s">
        <v>13</v>
      </c>
      <c r="E466">
        <v>1409</v>
      </c>
      <c r="F466">
        <v>108</v>
      </c>
      <c r="G466">
        <v>27</v>
      </c>
      <c r="H466">
        <v>59</v>
      </c>
      <c r="I466">
        <v>12</v>
      </c>
      <c r="J466">
        <v>10</v>
      </c>
    </row>
    <row r="467" spans="1:10" x14ac:dyDescent="0.35">
      <c r="A467" s="60">
        <v>42675</v>
      </c>
      <c r="B467" t="s">
        <v>12</v>
      </c>
      <c r="C467" t="s">
        <v>14</v>
      </c>
      <c r="D467" t="s">
        <v>15</v>
      </c>
      <c r="E467">
        <v>152</v>
      </c>
      <c r="F467">
        <v>11</v>
      </c>
      <c r="G467">
        <v>5</v>
      </c>
      <c r="H467">
        <v>6</v>
      </c>
      <c r="I467">
        <v>0</v>
      </c>
      <c r="J467">
        <v>0</v>
      </c>
    </row>
    <row r="468" spans="1:10" x14ac:dyDescent="0.35">
      <c r="A468" s="60">
        <v>42705</v>
      </c>
      <c r="B468" t="s">
        <v>12</v>
      </c>
      <c r="C468" t="s">
        <v>165</v>
      </c>
      <c r="D468" t="s">
        <v>13</v>
      </c>
      <c r="E468">
        <v>1259</v>
      </c>
      <c r="F468">
        <v>117</v>
      </c>
      <c r="G468">
        <v>39</v>
      </c>
      <c r="H468">
        <v>52</v>
      </c>
      <c r="I468">
        <v>25</v>
      </c>
      <c r="J468">
        <v>1</v>
      </c>
    </row>
    <row r="469" spans="1:10" x14ac:dyDescent="0.35">
      <c r="A469" s="60">
        <v>42705</v>
      </c>
      <c r="B469" t="s">
        <v>12</v>
      </c>
      <c r="C469" t="s">
        <v>14</v>
      </c>
      <c r="D469" t="s">
        <v>15</v>
      </c>
      <c r="E469">
        <v>129</v>
      </c>
      <c r="F469">
        <v>7</v>
      </c>
      <c r="G469">
        <v>5</v>
      </c>
      <c r="H469">
        <v>1</v>
      </c>
      <c r="I469">
        <v>0</v>
      </c>
      <c r="J469">
        <v>1</v>
      </c>
    </row>
    <row r="470" spans="1:10" x14ac:dyDescent="0.35">
      <c r="A470" s="60">
        <v>42736</v>
      </c>
      <c r="B470" t="s">
        <v>12</v>
      </c>
      <c r="C470" t="s">
        <v>165</v>
      </c>
      <c r="D470" t="s">
        <v>13</v>
      </c>
      <c r="E470">
        <v>1429</v>
      </c>
      <c r="F470">
        <v>105</v>
      </c>
      <c r="G470">
        <v>37</v>
      </c>
      <c r="H470">
        <v>51</v>
      </c>
      <c r="I470">
        <v>14</v>
      </c>
      <c r="J470">
        <v>3</v>
      </c>
    </row>
    <row r="471" spans="1:10" x14ac:dyDescent="0.35">
      <c r="A471" s="60">
        <v>42736</v>
      </c>
      <c r="B471" t="s">
        <v>12</v>
      </c>
      <c r="C471" t="s">
        <v>14</v>
      </c>
      <c r="D471" t="s">
        <v>15</v>
      </c>
      <c r="E471">
        <v>178</v>
      </c>
      <c r="F471">
        <v>18</v>
      </c>
      <c r="G471">
        <v>5</v>
      </c>
      <c r="H471">
        <v>5</v>
      </c>
      <c r="I471">
        <v>2</v>
      </c>
      <c r="J471">
        <v>6</v>
      </c>
    </row>
    <row r="472" spans="1:10" x14ac:dyDescent="0.35">
      <c r="A472" s="60">
        <v>42767</v>
      </c>
      <c r="B472" t="s">
        <v>12</v>
      </c>
      <c r="C472" t="s">
        <v>165</v>
      </c>
      <c r="D472" t="s">
        <v>13</v>
      </c>
      <c r="E472">
        <v>1386</v>
      </c>
      <c r="F472">
        <v>92</v>
      </c>
      <c r="G472">
        <v>29</v>
      </c>
      <c r="H472">
        <v>47</v>
      </c>
      <c r="I472">
        <v>14</v>
      </c>
      <c r="J472">
        <v>2</v>
      </c>
    </row>
    <row r="473" spans="1:10" x14ac:dyDescent="0.35">
      <c r="A473" s="60">
        <v>42767</v>
      </c>
      <c r="B473" t="s">
        <v>12</v>
      </c>
      <c r="C473" t="s">
        <v>14</v>
      </c>
      <c r="D473" t="s">
        <v>15</v>
      </c>
      <c r="E473">
        <v>162</v>
      </c>
      <c r="F473">
        <v>15</v>
      </c>
      <c r="G473">
        <v>3</v>
      </c>
      <c r="H473">
        <v>10</v>
      </c>
      <c r="I473">
        <v>0</v>
      </c>
      <c r="J473">
        <v>2</v>
      </c>
    </row>
    <row r="474" spans="1:10" x14ac:dyDescent="0.35">
      <c r="A474" s="60">
        <v>42795</v>
      </c>
      <c r="B474" t="s">
        <v>12</v>
      </c>
      <c r="C474" t="s">
        <v>165</v>
      </c>
      <c r="D474" t="s">
        <v>13</v>
      </c>
      <c r="E474">
        <v>1708</v>
      </c>
      <c r="F474">
        <v>102</v>
      </c>
      <c r="G474">
        <v>32</v>
      </c>
      <c r="H474">
        <v>40</v>
      </c>
      <c r="I474">
        <v>21</v>
      </c>
      <c r="J474">
        <v>9</v>
      </c>
    </row>
    <row r="475" spans="1:10" x14ac:dyDescent="0.35">
      <c r="A475" s="60">
        <v>42795</v>
      </c>
      <c r="B475" t="s">
        <v>12</v>
      </c>
      <c r="C475" t="s">
        <v>14</v>
      </c>
      <c r="D475" t="s">
        <v>15</v>
      </c>
      <c r="E475">
        <v>172</v>
      </c>
      <c r="F475">
        <v>24</v>
      </c>
      <c r="G475">
        <v>2</v>
      </c>
      <c r="H475">
        <v>9</v>
      </c>
      <c r="I475">
        <v>9</v>
      </c>
      <c r="J475">
        <v>4</v>
      </c>
    </row>
    <row r="476" spans="1:10" x14ac:dyDescent="0.35">
      <c r="A476" s="60">
        <v>42826</v>
      </c>
      <c r="B476" t="s">
        <v>12</v>
      </c>
      <c r="C476" t="s">
        <v>165</v>
      </c>
      <c r="D476" t="s">
        <v>13</v>
      </c>
      <c r="E476">
        <v>1275</v>
      </c>
      <c r="F476">
        <v>95</v>
      </c>
      <c r="G476">
        <v>31</v>
      </c>
      <c r="H476">
        <v>47</v>
      </c>
      <c r="I476">
        <v>8</v>
      </c>
      <c r="J476">
        <v>9</v>
      </c>
    </row>
    <row r="477" spans="1:10" x14ac:dyDescent="0.35">
      <c r="A477" s="60">
        <v>42826</v>
      </c>
      <c r="B477" t="s">
        <v>12</v>
      </c>
      <c r="C477" t="s">
        <v>14</v>
      </c>
      <c r="D477" t="s">
        <v>15</v>
      </c>
      <c r="E477">
        <v>147</v>
      </c>
      <c r="F477">
        <v>14</v>
      </c>
      <c r="G477">
        <v>8</v>
      </c>
      <c r="H477">
        <v>4</v>
      </c>
      <c r="I477">
        <v>1</v>
      </c>
      <c r="J477">
        <v>1</v>
      </c>
    </row>
    <row r="478" spans="1:10" x14ac:dyDescent="0.35">
      <c r="A478" s="60">
        <v>42856</v>
      </c>
      <c r="B478" t="s">
        <v>12</v>
      </c>
      <c r="C478" t="s">
        <v>165</v>
      </c>
      <c r="D478" t="s">
        <v>13</v>
      </c>
      <c r="E478">
        <v>1414</v>
      </c>
      <c r="F478">
        <v>89</v>
      </c>
      <c r="G478">
        <v>31</v>
      </c>
      <c r="H478">
        <v>33</v>
      </c>
      <c r="I478">
        <v>16</v>
      </c>
      <c r="J478">
        <v>9</v>
      </c>
    </row>
    <row r="479" spans="1:10" x14ac:dyDescent="0.35">
      <c r="A479" s="60">
        <v>42856</v>
      </c>
      <c r="B479" t="s">
        <v>12</v>
      </c>
      <c r="C479" t="s">
        <v>14</v>
      </c>
      <c r="D479" t="s">
        <v>15</v>
      </c>
      <c r="E479">
        <v>147</v>
      </c>
      <c r="F479">
        <v>19</v>
      </c>
      <c r="G479">
        <v>5</v>
      </c>
      <c r="H479">
        <v>14</v>
      </c>
      <c r="I479">
        <v>0</v>
      </c>
      <c r="J479">
        <v>0</v>
      </c>
    </row>
    <row r="480" spans="1:10" x14ac:dyDescent="0.35">
      <c r="A480" s="60">
        <v>42887</v>
      </c>
      <c r="B480" t="s">
        <v>12</v>
      </c>
      <c r="C480" t="s">
        <v>165</v>
      </c>
      <c r="D480" t="s">
        <v>13</v>
      </c>
      <c r="E480">
        <v>1392</v>
      </c>
      <c r="F480">
        <v>96</v>
      </c>
      <c r="G480">
        <v>46</v>
      </c>
      <c r="H480">
        <v>39</v>
      </c>
      <c r="I480">
        <v>10</v>
      </c>
      <c r="J480">
        <v>1</v>
      </c>
    </row>
    <row r="481" spans="1:10" x14ac:dyDescent="0.35">
      <c r="A481" s="60">
        <v>42887</v>
      </c>
      <c r="B481" t="s">
        <v>12</v>
      </c>
      <c r="C481" t="s">
        <v>14</v>
      </c>
      <c r="D481" t="s">
        <v>15</v>
      </c>
      <c r="E481">
        <v>130</v>
      </c>
      <c r="F481">
        <v>9</v>
      </c>
      <c r="G481">
        <v>6</v>
      </c>
      <c r="H481">
        <v>3</v>
      </c>
      <c r="I481">
        <v>0</v>
      </c>
      <c r="J481">
        <v>0</v>
      </c>
    </row>
    <row r="482" spans="1:10" x14ac:dyDescent="0.35">
      <c r="A482" s="60">
        <v>42917</v>
      </c>
      <c r="B482" t="s">
        <v>12</v>
      </c>
      <c r="C482" t="s">
        <v>165</v>
      </c>
      <c r="D482" t="s">
        <v>13</v>
      </c>
      <c r="E482">
        <v>1173</v>
      </c>
      <c r="F482">
        <v>88</v>
      </c>
      <c r="G482">
        <v>32</v>
      </c>
      <c r="H482">
        <v>38</v>
      </c>
      <c r="I482">
        <v>15</v>
      </c>
      <c r="J482">
        <v>3</v>
      </c>
    </row>
    <row r="483" spans="1:10" x14ac:dyDescent="0.35">
      <c r="A483" s="60">
        <v>42917</v>
      </c>
      <c r="B483" t="s">
        <v>12</v>
      </c>
      <c r="C483" t="s">
        <v>14</v>
      </c>
      <c r="D483" t="s">
        <v>15</v>
      </c>
      <c r="E483">
        <v>108</v>
      </c>
      <c r="F483">
        <v>10</v>
      </c>
      <c r="G483">
        <v>1</v>
      </c>
      <c r="H483">
        <v>6</v>
      </c>
      <c r="I483">
        <v>1</v>
      </c>
      <c r="J483">
        <v>2</v>
      </c>
    </row>
    <row r="484" spans="1:10" x14ac:dyDescent="0.35">
      <c r="A484" s="60">
        <v>42948</v>
      </c>
      <c r="B484" t="s">
        <v>12</v>
      </c>
      <c r="C484" t="s">
        <v>165</v>
      </c>
      <c r="D484" t="s">
        <v>13</v>
      </c>
      <c r="E484">
        <v>1283</v>
      </c>
      <c r="F484">
        <v>115</v>
      </c>
      <c r="G484">
        <v>44</v>
      </c>
      <c r="H484">
        <v>43</v>
      </c>
      <c r="I484">
        <v>21</v>
      </c>
      <c r="J484">
        <v>7</v>
      </c>
    </row>
    <row r="485" spans="1:10" x14ac:dyDescent="0.35">
      <c r="A485" s="60">
        <v>42948</v>
      </c>
      <c r="B485" t="s">
        <v>12</v>
      </c>
      <c r="C485" t="s">
        <v>14</v>
      </c>
      <c r="D485" t="s">
        <v>15</v>
      </c>
      <c r="E485">
        <v>131</v>
      </c>
      <c r="F485">
        <v>10</v>
      </c>
      <c r="G485">
        <v>5</v>
      </c>
      <c r="H485">
        <v>4</v>
      </c>
      <c r="I485">
        <v>0</v>
      </c>
      <c r="J485">
        <v>1</v>
      </c>
    </row>
    <row r="486" spans="1:10" x14ac:dyDescent="0.35">
      <c r="A486" s="60">
        <v>42979</v>
      </c>
      <c r="B486" t="s">
        <v>12</v>
      </c>
      <c r="C486" t="s">
        <v>165</v>
      </c>
      <c r="D486" t="s">
        <v>13</v>
      </c>
      <c r="E486">
        <v>1264</v>
      </c>
      <c r="F486">
        <v>100</v>
      </c>
      <c r="G486">
        <v>26</v>
      </c>
      <c r="H486">
        <v>61</v>
      </c>
      <c r="I486">
        <v>7</v>
      </c>
      <c r="J486">
        <v>6</v>
      </c>
    </row>
    <row r="487" spans="1:10" x14ac:dyDescent="0.35">
      <c r="A487" s="60">
        <v>42979</v>
      </c>
      <c r="B487" t="s">
        <v>12</v>
      </c>
      <c r="C487" t="s">
        <v>14</v>
      </c>
      <c r="D487" t="s">
        <v>15</v>
      </c>
      <c r="E487">
        <v>110</v>
      </c>
      <c r="F487">
        <v>22</v>
      </c>
      <c r="G487">
        <v>7</v>
      </c>
      <c r="H487">
        <v>1</v>
      </c>
      <c r="I487">
        <v>14</v>
      </c>
      <c r="J487">
        <v>0</v>
      </c>
    </row>
    <row r="488" spans="1:10" x14ac:dyDescent="0.35">
      <c r="A488" s="60">
        <v>43009</v>
      </c>
      <c r="B488" t="s">
        <v>12</v>
      </c>
      <c r="C488" t="s">
        <v>165</v>
      </c>
      <c r="D488" t="s">
        <v>13</v>
      </c>
      <c r="E488">
        <v>1326</v>
      </c>
      <c r="F488">
        <v>104</v>
      </c>
      <c r="G488">
        <v>44</v>
      </c>
      <c r="H488">
        <v>25</v>
      </c>
      <c r="I488">
        <v>31</v>
      </c>
      <c r="J488">
        <v>4</v>
      </c>
    </row>
    <row r="489" spans="1:10" x14ac:dyDescent="0.35">
      <c r="A489" s="60">
        <v>43009</v>
      </c>
      <c r="B489" t="s">
        <v>12</v>
      </c>
      <c r="C489" t="s">
        <v>14</v>
      </c>
      <c r="D489" t="s">
        <v>15</v>
      </c>
      <c r="E489">
        <v>55</v>
      </c>
      <c r="F489">
        <v>2</v>
      </c>
      <c r="G489">
        <v>1</v>
      </c>
      <c r="H489">
        <v>1</v>
      </c>
      <c r="I489">
        <v>0</v>
      </c>
      <c r="J489">
        <v>0</v>
      </c>
    </row>
    <row r="490" spans="1:10" x14ac:dyDescent="0.35">
      <c r="A490" s="60">
        <v>43040</v>
      </c>
      <c r="B490" t="s">
        <v>12</v>
      </c>
      <c r="C490" t="s">
        <v>165</v>
      </c>
      <c r="D490" t="s">
        <v>13</v>
      </c>
      <c r="E490">
        <v>1372</v>
      </c>
      <c r="F490">
        <v>107</v>
      </c>
      <c r="G490">
        <v>33</v>
      </c>
      <c r="H490">
        <v>44</v>
      </c>
      <c r="I490">
        <v>20</v>
      </c>
      <c r="J490">
        <v>10</v>
      </c>
    </row>
    <row r="491" spans="1:10" x14ac:dyDescent="0.35">
      <c r="A491" s="60">
        <v>43040</v>
      </c>
      <c r="B491" t="s">
        <v>12</v>
      </c>
      <c r="C491" t="s">
        <v>14</v>
      </c>
      <c r="D491" t="s">
        <v>15</v>
      </c>
      <c r="E491">
        <v>90</v>
      </c>
      <c r="F491">
        <v>15</v>
      </c>
      <c r="G491">
        <v>4</v>
      </c>
      <c r="H491">
        <v>9</v>
      </c>
      <c r="I491">
        <v>1</v>
      </c>
      <c r="J491">
        <v>1</v>
      </c>
    </row>
    <row r="492" spans="1:10" x14ac:dyDescent="0.35">
      <c r="A492" s="60">
        <v>43070</v>
      </c>
      <c r="B492" t="s">
        <v>12</v>
      </c>
      <c r="C492" t="s">
        <v>165</v>
      </c>
      <c r="D492" t="s">
        <v>13</v>
      </c>
      <c r="E492">
        <v>343</v>
      </c>
      <c r="F492">
        <v>20</v>
      </c>
      <c r="G492">
        <v>6</v>
      </c>
      <c r="H492">
        <v>12</v>
      </c>
      <c r="I492">
        <v>2</v>
      </c>
      <c r="J492">
        <v>0</v>
      </c>
    </row>
    <row r="493" spans="1:10" x14ac:dyDescent="0.35">
      <c r="A493" s="60">
        <v>43070</v>
      </c>
      <c r="B493" t="s">
        <v>12</v>
      </c>
      <c r="C493" t="s">
        <v>14</v>
      </c>
      <c r="D493" t="s">
        <v>15</v>
      </c>
      <c r="E493">
        <v>73</v>
      </c>
      <c r="F493">
        <v>10</v>
      </c>
      <c r="G493">
        <v>1</v>
      </c>
      <c r="H493">
        <v>5</v>
      </c>
      <c r="I493">
        <v>4</v>
      </c>
      <c r="J493">
        <v>0</v>
      </c>
    </row>
    <row r="494" spans="1:10" x14ac:dyDescent="0.35">
      <c r="A494" s="60">
        <v>43070</v>
      </c>
      <c r="B494" t="s">
        <v>12</v>
      </c>
      <c r="C494" t="s">
        <v>164</v>
      </c>
      <c r="D494" t="s">
        <v>13</v>
      </c>
      <c r="E494">
        <v>642</v>
      </c>
      <c r="F494">
        <v>63</v>
      </c>
      <c r="G494">
        <v>27</v>
      </c>
      <c r="H494">
        <v>19</v>
      </c>
      <c r="I494">
        <v>13</v>
      </c>
      <c r="J494">
        <v>4</v>
      </c>
    </row>
    <row r="495" spans="1:10" x14ac:dyDescent="0.35">
      <c r="A495" s="60">
        <v>43101</v>
      </c>
      <c r="B495" t="s">
        <v>12</v>
      </c>
      <c r="C495" t="s">
        <v>165</v>
      </c>
      <c r="D495" t="s">
        <v>13</v>
      </c>
      <c r="E495">
        <v>193</v>
      </c>
      <c r="F495">
        <v>19</v>
      </c>
      <c r="G495">
        <v>8</v>
      </c>
      <c r="H495">
        <v>9</v>
      </c>
      <c r="I495">
        <v>1</v>
      </c>
      <c r="J495">
        <v>1</v>
      </c>
    </row>
    <row r="496" spans="1:10" x14ac:dyDescent="0.35">
      <c r="A496" s="60">
        <v>43101</v>
      </c>
      <c r="B496" t="s">
        <v>12</v>
      </c>
      <c r="C496" t="s">
        <v>14</v>
      </c>
      <c r="D496" t="s">
        <v>15</v>
      </c>
      <c r="E496">
        <v>167</v>
      </c>
      <c r="F496">
        <v>21</v>
      </c>
      <c r="G496">
        <v>6</v>
      </c>
      <c r="H496">
        <v>13</v>
      </c>
      <c r="I496">
        <v>1</v>
      </c>
      <c r="J496">
        <v>1</v>
      </c>
    </row>
    <row r="497" spans="1:10" x14ac:dyDescent="0.35">
      <c r="A497" s="60">
        <v>43101</v>
      </c>
      <c r="B497" t="s">
        <v>12</v>
      </c>
      <c r="C497" t="s">
        <v>164</v>
      </c>
      <c r="D497" t="s">
        <v>13</v>
      </c>
      <c r="E497">
        <v>1032</v>
      </c>
      <c r="F497">
        <v>128</v>
      </c>
      <c r="G497">
        <v>39</v>
      </c>
      <c r="H497">
        <v>40</v>
      </c>
      <c r="I497">
        <v>39</v>
      </c>
      <c r="J497">
        <v>10</v>
      </c>
    </row>
    <row r="498" spans="1:10" x14ac:dyDescent="0.35">
      <c r="A498" s="60">
        <v>43132</v>
      </c>
      <c r="B498" t="s">
        <v>12</v>
      </c>
      <c r="C498" t="s">
        <v>165</v>
      </c>
      <c r="D498" t="s">
        <v>13</v>
      </c>
      <c r="E498">
        <v>187</v>
      </c>
      <c r="F498">
        <v>15</v>
      </c>
      <c r="G498">
        <v>5</v>
      </c>
      <c r="H498">
        <v>10</v>
      </c>
      <c r="I498">
        <v>0</v>
      </c>
      <c r="J498">
        <v>0</v>
      </c>
    </row>
    <row r="499" spans="1:10" x14ac:dyDescent="0.35">
      <c r="A499" s="60">
        <v>43132</v>
      </c>
      <c r="B499" t="s">
        <v>12</v>
      </c>
      <c r="C499" t="s">
        <v>14</v>
      </c>
      <c r="D499" t="s">
        <v>15</v>
      </c>
      <c r="E499">
        <v>128</v>
      </c>
      <c r="F499">
        <v>18</v>
      </c>
      <c r="G499">
        <v>5</v>
      </c>
      <c r="H499">
        <v>11</v>
      </c>
      <c r="I499">
        <v>0</v>
      </c>
      <c r="J499">
        <v>2</v>
      </c>
    </row>
    <row r="500" spans="1:10" x14ac:dyDescent="0.35">
      <c r="A500" s="60">
        <v>43132</v>
      </c>
      <c r="B500" t="s">
        <v>12</v>
      </c>
      <c r="C500" t="s">
        <v>164</v>
      </c>
      <c r="D500" t="s">
        <v>13</v>
      </c>
      <c r="E500">
        <v>1079</v>
      </c>
      <c r="F500">
        <v>127</v>
      </c>
      <c r="G500">
        <v>52</v>
      </c>
      <c r="H500">
        <v>41</v>
      </c>
      <c r="I500">
        <v>30</v>
      </c>
      <c r="J500">
        <v>4</v>
      </c>
    </row>
    <row r="501" spans="1:10" x14ac:dyDescent="0.35">
      <c r="A501" s="60">
        <v>43160</v>
      </c>
      <c r="B501" t="s">
        <v>12</v>
      </c>
      <c r="C501" t="s">
        <v>165</v>
      </c>
      <c r="D501" t="s">
        <v>13</v>
      </c>
      <c r="E501">
        <v>166</v>
      </c>
      <c r="F501">
        <v>9</v>
      </c>
      <c r="G501">
        <v>3</v>
      </c>
      <c r="H501">
        <v>6</v>
      </c>
      <c r="I501">
        <v>0</v>
      </c>
      <c r="J501">
        <v>0</v>
      </c>
    </row>
    <row r="502" spans="1:10" x14ac:dyDescent="0.35">
      <c r="A502" s="60">
        <v>43160</v>
      </c>
      <c r="B502" t="s">
        <v>12</v>
      </c>
      <c r="C502" t="s">
        <v>14</v>
      </c>
      <c r="D502" t="s">
        <v>15</v>
      </c>
      <c r="E502">
        <v>132</v>
      </c>
      <c r="F502">
        <v>12</v>
      </c>
      <c r="G502">
        <v>7</v>
      </c>
      <c r="H502">
        <v>4</v>
      </c>
      <c r="I502">
        <v>0</v>
      </c>
      <c r="J502">
        <v>1</v>
      </c>
    </row>
    <row r="503" spans="1:10" x14ac:dyDescent="0.35">
      <c r="A503" s="60">
        <v>43160</v>
      </c>
      <c r="B503" t="s">
        <v>12</v>
      </c>
      <c r="C503" t="s">
        <v>164</v>
      </c>
      <c r="D503" t="s">
        <v>13</v>
      </c>
      <c r="E503">
        <v>1258</v>
      </c>
      <c r="F503">
        <v>119</v>
      </c>
      <c r="G503">
        <v>47</v>
      </c>
      <c r="H503">
        <v>39</v>
      </c>
      <c r="I503">
        <v>25</v>
      </c>
      <c r="J503">
        <v>8</v>
      </c>
    </row>
    <row r="504" spans="1:10" x14ac:dyDescent="0.35">
      <c r="A504" s="60">
        <v>43191</v>
      </c>
      <c r="B504" t="s">
        <v>12</v>
      </c>
      <c r="C504" t="s">
        <v>14</v>
      </c>
      <c r="D504" t="s">
        <v>15</v>
      </c>
      <c r="E504">
        <v>142</v>
      </c>
      <c r="F504">
        <v>20</v>
      </c>
      <c r="G504">
        <v>10</v>
      </c>
      <c r="H504">
        <v>9</v>
      </c>
      <c r="I504">
        <v>0</v>
      </c>
      <c r="J504">
        <v>1</v>
      </c>
    </row>
    <row r="505" spans="1:10" x14ac:dyDescent="0.35">
      <c r="A505" s="60">
        <v>43191</v>
      </c>
      <c r="B505" t="s">
        <v>12</v>
      </c>
      <c r="C505" t="s">
        <v>164</v>
      </c>
      <c r="D505" t="s">
        <v>13</v>
      </c>
      <c r="E505">
        <v>1137</v>
      </c>
      <c r="F505">
        <v>116</v>
      </c>
      <c r="G505">
        <v>43</v>
      </c>
      <c r="H505">
        <v>39</v>
      </c>
      <c r="I505">
        <v>28</v>
      </c>
      <c r="J505">
        <v>6</v>
      </c>
    </row>
    <row r="506" spans="1:10" x14ac:dyDescent="0.35">
      <c r="A506" s="60">
        <v>43191</v>
      </c>
      <c r="B506" t="s">
        <v>12</v>
      </c>
      <c r="C506" t="s">
        <v>166</v>
      </c>
      <c r="D506" t="s">
        <v>167</v>
      </c>
      <c r="E506">
        <v>163</v>
      </c>
      <c r="F506">
        <v>7</v>
      </c>
      <c r="G506">
        <v>2</v>
      </c>
      <c r="H506">
        <v>5</v>
      </c>
      <c r="I506">
        <v>0</v>
      </c>
      <c r="J506">
        <v>0</v>
      </c>
    </row>
    <row r="507" spans="1:10" x14ac:dyDescent="0.35">
      <c r="A507" s="60">
        <v>43221</v>
      </c>
      <c r="B507" t="s">
        <v>12</v>
      </c>
      <c r="C507" t="s">
        <v>14</v>
      </c>
      <c r="D507" t="s">
        <v>15</v>
      </c>
      <c r="E507">
        <v>188</v>
      </c>
      <c r="F507">
        <v>14</v>
      </c>
      <c r="G507">
        <v>4</v>
      </c>
      <c r="H507">
        <v>9</v>
      </c>
      <c r="I507">
        <v>0</v>
      </c>
      <c r="J507">
        <v>1</v>
      </c>
    </row>
    <row r="508" spans="1:10" x14ac:dyDescent="0.35">
      <c r="A508" s="60">
        <v>43221</v>
      </c>
      <c r="B508" t="s">
        <v>12</v>
      </c>
      <c r="C508" t="s">
        <v>164</v>
      </c>
      <c r="D508" t="s">
        <v>13</v>
      </c>
      <c r="E508">
        <v>1349</v>
      </c>
      <c r="F508">
        <v>111</v>
      </c>
      <c r="G508">
        <v>46</v>
      </c>
      <c r="H508">
        <v>32</v>
      </c>
      <c r="I508">
        <v>29</v>
      </c>
      <c r="J508">
        <v>4</v>
      </c>
    </row>
    <row r="509" spans="1:10" x14ac:dyDescent="0.35">
      <c r="A509" s="60">
        <v>43221</v>
      </c>
      <c r="B509" t="s">
        <v>12</v>
      </c>
      <c r="C509" t="s">
        <v>166</v>
      </c>
      <c r="D509" t="s">
        <v>167</v>
      </c>
      <c r="E509">
        <v>175</v>
      </c>
      <c r="F509">
        <v>7</v>
      </c>
      <c r="G509">
        <v>3</v>
      </c>
      <c r="H509">
        <v>4</v>
      </c>
      <c r="I509">
        <v>0</v>
      </c>
      <c r="J509">
        <v>0</v>
      </c>
    </row>
    <row r="510" spans="1:10" x14ac:dyDescent="0.35">
      <c r="A510" s="60">
        <v>43252</v>
      </c>
      <c r="B510" t="s">
        <v>12</v>
      </c>
      <c r="C510" t="s">
        <v>14</v>
      </c>
      <c r="D510" t="s">
        <v>15</v>
      </c>
      <c r="E510">
        <v>151</v>
      </c>
      <c r="F510">
        <v>17</v>
      </c>
      <c r="G510">
        <v>6</v>
      </c>
      <c r="H510">
        <v>9</v>
      </c>
      <c r="I510">
        <v>0</v>
      </c>
      <c r="J510">
        <v>2</v>
      </c>
    </row>
    <row r="511" spans="1:10" x14ac:dyDescent="0.35">
      <c r="A511" s="60">
        <v>43252</v>
      </c>
      <c r="B511" t="s">
        <v>12</v>
      </c>
      <c r="C511" t="s">
        <v>164</v>
      </c>
      <c r="D511" t="s">
        <v>13</v>
      </c>
      <c r="E511">
        <v>1134</v>
      </c>
      <c r="F511">
        <v>87</v>
      </c>
      <c r="G511">
        <v>41</v>
      </c>
      <c r="H511">
        <v>30</v>
      </c>
      <c r="I511">
        <v>13</v>
      </c>
      <c r="J511">
        <v>3</v>
      </c>
    </row>
    <row r="512" spans="1:10" x14ac:dyDescent="0.35">
      <c r="A512" s="60">
        <v>43252</v>
      </c>
      <c r="B512" t="s">
        <v>12</v>
      </c>
      <c r="C512" t="s">
        <v>166</v>
      </c>
      <c r="D512" t="s">
        <v>167</v>
      </c>
      <c r="E512">
        <v>135</v>
      </c>
      <c r="F512">
        <v>8</v>
      </c>
      <c r="G512">
        <v>3</v>
      </c>
      <c r="H512">
        <v>4</v>
      </c>
      <c r="I512">
        <v>1</v>
      </c>
      <c r="J512">
        <v>0</v>
      </c>
    </row>
    <row r="513" spans="1:10" x14ac:dyDescent="0.35">
      <c r="A513" s="60">
        <v>43282</v>
      </c>
      <c r="B513" t="s">
        <v>12</v>
      </c>
      <c r="C513" t="s">
        <v>14</v>
      </c>
      <c r="D513" t="s">
        <v>15</v>
      </c>
      <c r="E513">
        <v>110</v>
      </c>
      <c r="F513">
        <v>5</v>
      </c>
      <c r="G513">
        <v>2</v>
      </c>
      <c r="H513">
        <v>1</v>
      </c>
      <c r="I513">
        <v>2</v>
      </c>
      <c r="J513">
        <v>0</v>
      </c>
    </row>
    <row r="514" spans="1:10" x14ac:dyDescent="0.35">
      <c r="A514" s="60">
        <v>43282</v>
      </c>
      <c r="B514" t="s">
        <v>12</v>
      </c>
      <c r="C514" t="s">
        <v>164</v>
      </c>
      <c r="D514" t="s">
        <v>13</v>
      </c>
      <c r="E514">
        <v>1168</v>
      </c>
      <c r="F514">
        <v>105</v>
      </c>
      <c r="G514">
        <v>42</v>
      </c>
      <c r="H514">
        <v>41</v>
      </c>
      <c r="I514">
        <v>22</v>
      </c>
      <c r="J514">
        <v>0</v>
      </c>
    </row>
    <row r="515" spans="1:10" x14ac:dyDescent="0.35">
      <c r="A515" s="60">
        <v>43282</v>
      </c>
      <c r="B515" t="s">
        <v>12</v>
      </c>
      <c r="C515" t="s">
        <v>166</v>
      </c>
      <c r="D515" t="s">
        <v>167</v>
      </c>
      <c r="E515">
        <v>163</v>
      </c>
      <c r="F515">
        <v>6</v>
      </c>
      <c r="G515">
        <v>2</v>
      </c>
      <c r="H515">
        <v>4</v>
      </c>
      <c r="I515">
        <v>0</v>
      </c>
      <c r="J515">
        <v>0</v>
      </c>
    </row>
    <row r="516" spans="1:10" x14ac:dyDescent="0.35">
      <c r="A516" s="60">
        <v>43313</v>
      </c>
      <c r="B516" t="s">
        <v>12</v>
      </c>
      <c r="C516" t="s">
        <v>14</v>
      </c>
      <c r="D516" t="s">
        <v>15</v>
      </c>
      <c r="E516">
        <v>125</v>
      </c>
      <c r="F516">
        <v>18</v>
      </c>
      <c r="G516">
        <v>9</v>
      </c>
      <c r="H516">
        <v>6</v>
      </c>
      <c r="I516">
        <v>1</v>
      </c>
      <c r="J516">
        <v>2</v>
      </c>
    </row>
    <row r="517" spans="1:10" x14ac:dyDescent="0.35">
      <c r="A517" s="60">
        <v>43313</v>
      </c>
      <c r="B517" t="s">
        <v>12</v>
      </c>
      <c r="C517" t="s">
        <v>164</v>
      </c>
      <c r="D517" t="s">
        <v>13</v>
      </c>
      <c r="E517">
        <v>1231</v>
      </c>
      <c r="F517">
        <v>113</v>
      </c>
      <c r="G517">
        <v>44</v>
      </c>
      <c r="H517">
        <v>45</v>
      </c>
      <c r="I517">
        <v>18</v>
      </c>
      <c r="J517">
        <v>6</v>
      </c>
    </row>
    <row r="518" spans="1:10" x14ac:dyDescent="0.35">
      <c r="A518" s="60">
        <v>43313</v>
      </c>
      <c r="B518" t="s">
        <v>12</v>
      </c>
      <c r="C518" t="s">
        <v>166</v>
      </c>
      <c r="D518" t="s">
        <v>167</v>
      </c>
      <c r="E518">
        <v>164</v>
      </c>
      <c r="F518">
        <v>11</v>
      </c>
      <c r="G518">
        <v>2</v>
      </c>
      <c r="H518">
        <v>7</v>
      </c>
      <c r="I518">
        <v>2</v>
      </c>
      <c r="J518">
        <v>0</v>
      </c>
    </row>
    <row r="519" spans="1:10" x14ac:dyDescent="0.35">
      <c r="A519" s="60">
        <v>43344</v>
      </c>
      <c r="B519" t="s">
        <v>12</v>
      </c>
      <c r="C519" t="s">
        <v>14</v>
      </c>
      <c r="D519" t="s">
        <v>15</v>
      </c>
      <c r="E519">
        <v>135</v>
      </c>
      <c r="F519">
        <v>28</v>
      </c>
      <c r="G519">
        <v>12</v>
      </c>
      <c r="H519">
        <v>16</v>
      </c>
      <c r="I519">
        <v>0</v>
      </c>
      <c r="J519">
        <v>0</v>
      </c>
    </row>
    <row r="520" spans="1:10" x14ac:dyDescent="0.35">
      <c r="A520" s="60">
        <v>43344</v>
      </c>
      <c r="B520" t="s">
        <v>12</v>
      </c>
      <c r="C520" t="s">
        <v>164</v>
      </c>
      <c r="D520" t="s">
        <v>13</v>
      </c>
      <c r="E520">
        <v>1119</v>
      </c>
      <c r="F520">
        <v>89</v>
      </c>
      <c r="G520">
        <v>39</v>
      </c>
      <c r="H520">
        <v>32</v>
      </c>
      <c r="I520">
        <v>16</v>
      </c>
      <c r="J520">
        <v>2</v>
      </c>
    </row>
    <row r="521" spans="1:10" x14ac:dyDescent="0.35">
      <c r="A521" s="60">
        <v>43344</v>
      </c>
      <c r="B521" t="s">
        <v>12</v>
      </c>
      <c r="C521" t="s">
        <v>166</v>
      </c>
      <c r="D521" t="s">
        <v>167</v>
      </c>
      <c r="E521">
        <v>111</v>
      </c>
      <c r="F521">
        <v>8</v>
      </c>
      <c r="G521">
        <v>1</v>
      </c>
      <c r="H521">
        <v>7</v>
      </c>
      <c r="I521">
        <v>0</v>
      </c>
      <c r="J521">
        <v>0</v>
      </c>
    </row>
    <row r="522" spans="1:10" x14ac:dyDescent="0.35">
      <c r="A522" s="60">
        <v>43374</v>
      </c>
      <c r="B522" t="s">
        <v>12</v>
      </c>
      <c r="C522" t="s">
        <v>14</v>
      </c>
      <c r="D522" t="s">
        <v>15</v>
      </c>
      <c r="E522">
        <v>160</v>
      </c>
      <c r="F522">
        <v>16</v>
      </c>
      <c r="G522">
        <v>7</v>
      </c>
      <c r="H522">
        <v>9</v>
      </c>
      <c r="I522">
        <v>0</v>
      </c>
      <c r="J522">
        <v>0</v>
      </c>
    </row>
    <row r="523" spans="1:10" x14ac:dyDescent="0.35">
      <c r="A523" s="60">
        <v>43374</v>
      </c>
      <c r="B523" t="s">
        <v>12</v>
      </c>
      <c r="C523" t="s">
        <v>164</v>
      </c>
      <c r="D523" t="s">
        <v>13</v>
      </c>
      <c r="E523">
        <v>1265</v>
      </c>
      <c r="F523">
        <v>121</v>
      </c>
      <c r="G523">
        <v>41</v>
      </c>
      <c r="H523">
        <v>53</v>
      </c>
      <c r="I523">
        <v>22</v>
      </c>
      <c r="J523">
        <v>5</v>
      </c>
    </row>
    <row r="524" spans="1:10" x14ac:dyDescent="0.35">
      <c r="A524" s="60">
        <v>43374</v>
      </c>
      <c r="B524" t="s">
        <v>12</v>
      </c>
      <c r="C524" t="s">
        <v>166</v>
      </c>
      <c r="D524" t="s">
        <v>167</v>
      </c>
      <c r="E524">
        <v>151</v>
      </c>
      <c r="F524">
        <v>11</v>
      </c>
      <c r="G524">
        <v>1</v>
      </c>
      <c r="H524">
        <v>10</v>
      </c>
      <c r="I524">
        <v>0</v>
      </c>
      <c r="J524">
        <v>0</v>
      </c>
    </row>
    <row r="525" spans="1:10" x14ac:dyDescent="0.35">
      <c r="A525" s="60">
        <v>43405</v>
      </c>
      <c r="B525" t="s">
        <v>12</v>
      </c>
      <c r="C525" t="s">
        <v>14</v>
      </c>
      <c r="D525" t="s">
        <v>15</v>
      </c>
      <c r="E525">
        <v>149</v>
      </c>
      <c r="F525">
        <v>13</v>
      </c>
      <c r="G525">
        <v>5</v>
      </c>
      <c r="H525">
        <v>5</v>
      </c>
      <c r="I525">
        <v>1</v>
      </c>
      <c r="J525">
        <v>2</v>
      </c>
    </row>
    <row r="526" spans="1:10" x14ac:dyDescent="0.35">
      <c r="A526" s="60">
        <v>43405</v>
      </c>
      <c r="B526" t="s">
        <v>12</v>
      </c>
      <c r="C526" t="s">
        <v>164</v>
      </c>
      <c r="D526" t="s">
        <v>13</v>
      </c>
      <c r="E526">
        <v>1313</v>
      </c>
      <c r="F526">
        <v>95</v>
      </c>
      <c r="G526">
        <v>37</v>
      </c>
      <c r="H526">
        <v>43</v>
      </c>
      <c r="I526">
        <v>9</v>
      </c>
      <c r="J526">
        <v>6</v>
      </c>
    </row>
    <row r="527" spans="1:10" x14ac:dyDescent="0.35">
      <c r="A527" s="60">
        <v>43405</v>
      </c>
      <c r="B527" t="s">
        <v>12</v>
      </c>
      <c r="C527" t="s">
        <v>166</v>
      </c>
      <c r="D527" t="s">
        <v>167</v>
      </c>
      <c r="E527">
        <v>151</v>
      </c>
      <c r="F527">
        <v>17</v>
      </c>
      <c r="G527">
        <v>1</v>
      </c>
      <c r="H527">
        <v>12</v>
      </c>
      <c r="I527">
        <v>4</v>
      </c>
      <c r="J527">
        <v>0</v>
      </c>
    </row>
    <row r="528" spans="1:10" x14ac:dyDescent="0.35">
      <c r="A528" s="60">
        <v>43435</v>
      </c>
      <c r="B528" t="s">
        <v>12</v>
      </c>
      <c r="C528" t="s">
        <v>14</v>
      </c>
      <c r="D528" t="s">
        <v>15</v>
      </c>
      <c r="E528">
        <v>92</v>
      </c>
      <c r="F528">
        <v>9</v>
      </c>
      <c r="G528">
        <v>2</v>
      </c>
      <c r="H528">
        <v>7</v>
      </c>
      <c r="I528">
        <v>0</v>
      </c>
      <c r="J528">
        <v>0</v>
      </c>
    </row>
    <row r="529" spans="1:10" x14ac:dyDescent="0.35">
      <c r="A529" s="60">
        <v>43435</v>
      </c>
      <c r="B529" t="s">
        <v>12</v>
      </c>
      <c r="C529" t="s">
        <v>164</v>
      </c>
      <c r="D529" t="s">
        <v>13</v>
      </c>
      <c r="E529">
        <v>1068</v>
      </c>
      <c r="F529">
        <v>89</v>
      </c>
      <c r="G529">
        <v>34</v>
      </c>
      <c r="H529">
        <v>34</v>
      </c>
      <c r="I529">
        <v>17</v>
      </c>
      <c r="J529">
        <v>4</v>
      </c>
    </row>
    <row r="530" spans="1:10" x14ac:dyDescent="0.35">
      <c r="A530" s="60">
        <v>43435</v>
      </c>
      <c r="B530" t="s">
        <v>12</v>
      </c>
      <c r="C530" t="s">
        <v>166</v>
      </c>
      <c r="D530" t="s">
        <v>167</v>
      </c>
      <c r="E530">
        <v>113</v>
      </c>
      <c r="F530">
        <v>2</v>
      </c>
      <c r="G530">
        <v>0</v>
      </c>
      <c r="H530">
        <v>2</v>
      </c>
      <c r="I530">
        <v>0</v>
      </c>
      <c r="J530">
        <v>0</v>
      </c>
    </row>
    <row r="531" spans="1:10" x14ac:dyDescent="0.35">
      <c r="A531" s="60">
        <v>43466</v>
      </c>
      <c r="B531" t="s">
        <v>12</v>
      </c>
      <c r="C531" t="s">
        <v>14</v>
      </c>
      <c r="D531" t="s">
        <v>15</v>
      </c>
      <c r="E531">
        <v>103</v>
      </c>
      <c r="F531">
        <v>12</v>
      </c>
      <c r="G531">
        <v>4</v>
      </c>
      <c r="H531">
        <v>6</v>
      </c>
      <c r="I531">
        <v>1</v>
      </c>
      <c r="J531">
        <v>1</v>
      </c>
    </row>
    <row r="532" spans="1:10" x14ac:dyDescent="0.35">
      <c r="A532" s="60">
        <v>43466</v>
      </c>
      <c r="B532" t="s">
        <v>12</v>
      </c>
      <c r="C532" t="s">
        <v>164</v>
      </c>
      <c r="D532" t="s">
        <v>13</v>
      </c>
      <c r="E532">
        <v>1214</v>
      </c>
      <c r="F532">
        <v>96</v>
      </c>
      <c r="G532">
        <v>40</v>
      </c>
      <c r="H532">
        <v>40</v>
      </c>
      <c r="I532">
        <v>13</v>
      </c>
      <c r="J532">
        <v>3</v>
      </c>
    </row>
    <row r="533" spans="1:10" x14ac:dyDescent="0.35">
      <c r="A533" s="60">
        <v>43466</v>
      </c>
      <c r="B533" t="s">
        <v>12</v>
      </c>
      <c r="C533" t="s">
        <v>166</v>
      </c>
      <c r="D533" t="s">
        <v>167</v>
      </c>
      <c r="E533">
        <v>182</v>
      </c>
      <c r="F533">
        <v>12</v>
      </c>
      <c r="G533">
        <v>2</v>
      </c>
      <c r="H533">
        <v>6</v>
      </c>
      <c r="I533">
        <v>4</v>
      </c>
      <c r="J533">
        <v>0</v>
      </c>
    </row>
    <row r="534" spans="1:10" x14ac:dyDescent="0.35">
      <c r="A534" s="60">
        <v>43497</v>
      </c>
      <c r="B534" t="s">
        <v>12</v>
      </c>
      <c r="C534" t="s">
        <v>14</v>
      </c>
      <c r="D534" t="s">
        <v>15</v>
      </c>
      <c r="E534">
        <v>128</v>
      </c>
      <c r="F534">
        <v>12</v>
      </c>
      <c r="G534">
        <v>5</v>
      </c>
      <c r="H534">
        <v>7</v>
      </c>
      <c r="I534">
        <v>0</v>
      </c>
      <c r="J534">
        <v>0</v>
      </c>
    </row>
    <row r="535" spans="1:10" x14ac:dyDescent="0.35">
      <c r="A535" s="60">
        <v>43497</v>
      </c>
      <c r="B535" t="s">
        <v>12</v>
      </c>
      <c r="C535" t="s">
        <v>164</v>
      </c>
      <c r="D535" t="s">
        <v>13</v>
      </c>
      <c r="E535">
        <v>1111</v>
      </c>
      <c r="F535">
        <v>84</v>
      </c>
      <c r="G535">
        <v>22</v>
      </c>
      <c r="H535">
        <v>32</v>
      </c>
      <c r="I535">
        <v>28</v>
      </c>
      <c r="J535">
        <v>2</v>
      </c>
    </row>
    <row r="536" spans="1:10" x14ac:dyDescent="0.35">
      <c r="A536" s="60">
        <v>43497</v>
      </c>
      <c r="B536" t="s">
        <v>12</v>
      </c>
      <c r="C536" t="s">
        <v>166</v>
      </c>
      <c r="D536" t="s">
        <v>167</v>
      </c>
      <c r="E536">
        <v>182</v>
      </c>
      <c r="F536">
        <v>7</v>
      </c>
      <c r="G536">
        <v>0</v>
      </c>
      <c r="H536">
        <v>5</v>
      </c>
      <c r="I536">
        <v>2</v>
      </c>
      <c r="J536">
        <v>0</v>
      </c>
    </row>
    <row r="537" spans="1:10" x14ac:dyDescent="0.35">
      <c r="A537" s="60">
        <v>43525</v>
      </c>
      <c r="B537" t="s">
        <v>12</v>
      </c>
      <c r="C537" t="s">
        <v>14</v>
      </c>
      <c r="D537" t="s">
        <v>15</v>
      </c>
      <c r="E537">
        <v>98</v>
      </c>
      <c r="F537">
        <v>5</v>
      </c>
      <c r="G537">
        <v>2</v>
      </c>
      <c r="H537">
        <v>3</v>
      </c>
      <c r="I537">
        <v>0</v>
      </c>
      <c r="J537">
        <v>0</v>
      </c>
    </row>
    <row r="538" spans="1:10" x14ac:dyDescent="0.35">
      <c r="A538" s="60">
        <v>43525</v>
      </c>
      <c r="B538" t="s">
        <v>12</v>
      </c>
      <c r="C538" t="s">
        <v>164</v>
      </c>
      <c r="D538" t="s">
        <v>13</v>
      </c>
      <c r="E538">
        <v>1162</v>
      </c>
      <c r="F538">
        <v>104</v>
      </c>
      <c r="G538">
        <v>41</v>
      </c>
      <c r="H538">
        <v>31</v>
      </c>
      <c r="I538">
        <v>27</v>
      </c>
      <c r="J538">
        <v>5</v>
      </c>
    </row>
    <row r="539" spans="1:10" x14ac:dyDescent="0.35">
      <c r="A539" s="60">
        <v>43525</v>
      </c>
      <c r="B539" t="s">
        <v>12</v>
      </c>
      <c r="C539" t="s">
        <v>166</v>
      </c>
      <c r="D539" t="s">
        <v>167</v>
      </c>
      <c r="E539">
        <v>151</v>
      </c>
      <c r="F539">
        <v>11</v>
      </c>
      <c r="G539">
        <v>2</v>
      </c>
      <c r="H539">
        <v>9</v>
      </c>
      <c r="I539">
        <v>0</v>
      </c>
      <c r="J539">
        <v>0</v>
      </c>
    </row>
    <row r="540" spans="1:10" x14ac:dyDescent="0.35">
      <c r="A540" s="60">
        <v>43556</v>
      </c>
      <c r="B540" t="s">
        <v>12</v>
      </c>
      <c r="C540" t="s">
        <v>14</v>
      </c>
      <c r="D540" t="s">
        <v>15</v>
      </c>
      <c r="E540">
        <v>121</v>
      </c>
      <c r="F540">
        <v>10</v>
      </c>
      <c r="G540">
        <v>4</v>
      </c>
      <c r="H540">
        <v>6</v>
      </c>
      <c r="I540">
        <v>0</v>
      </c>
      <c r="J540">
        <v>0</v>
      </c>
    </row>
    <row r="541" spans="1:10" x14ac:dyDescent="0.35">
      <c r="A541" s="60">
        <v>43556</v>
      </c>
      <c r="B541" t="s">
        <v>12</v>
      </c>
      <c r="C541" t="s">
        <v>164</v>
      </c>
      <c r="D541" t="s">
        <v>13</v>
      </c>
      <c r="E541">
        <v>1205</v>
      </c>
      <c r="F541">
        <v>89</v>
      </c>
      <c r="G541">
        <v>31</v>
      </c>
      <c r="H541">
        <v>33</v>
      </c>
      <c r="I541">
        <v>20</v>
      </c>
      <c r="J541">
        <v>5</v>
      </c>
    </row>
    <row r="542" spans="1:10" x14ac:dyDescent="0.35">
      <c r="A542" s="60">
        <v>43556</v>
      </c>
      <c r="B542" t="s">
        <v>12</v>
      </c>
      <c r="C542" t="s">
        <v>166</v>
      </c>
      <c r="D542" t="s">
        <v>167</v>
      </c>
      <c r="E542">
        <v>157</v>
      </c>
      <c r="F542">
        <v>14</v>
      </c>
      <c r="G542">
        <v>4</v>
      </c>
      <c r="H542">
        <v>10</v>
      </c>
      <c r="I542">
        <v>0</v>
      </c>
      <c r="J542">
        <v>0</v>
      </c>
    </row>
    <row r="543" spans="1:10" x14ac:dyDescent="0.35">
      <c r="A543" s="60">
        <v>43586</v>
      </c>
      <c r="B543" t="s">
        <v>12</v>
      </c>
      <c r="C543" t="s">
        <v>14</v>
      </c>
      <c r="D543" t="s">
        <v>15</v>
      </c>
      <c r="E543">
        <v>131</v>
      </c>
      <c r="F543">
        <v>12</v>
      </c>
      <c r="G543">
        <v>5</v>
      </c>
      <c r="H543">
        <v>6</v>
      </c>
      <c r="I543">
        <v>0</v>
      </c>
      <c r="J543">
        <v>1</v>
      </c>
    </row>
    <row r="544" spans="1:10" x14ac:dyDescent="0.35">
      <c r="A544" s="60">
        <v>43586</v>
      </c>
      <c r="B544" t="s">
        <v>12</v>
      </c>
      <c r="C544" t="s">
        <v>164</v>
      </c>
      <c r="D544" t="s">
        <v>13</v>
      </c>
      <c r="E544">
        <v>1221</v>
      </c>
      <c r="F544">
        <v>100</v>
      </c>
      <c r="G544">
        <v>36</v>
      </c>
      <c r="H544">
        <v>42</v>
      </c>
      <c r="I544">
        <v>19</v>
      </c>
      <c r="J544">
        <v>3</v>
      </c>
    </row>
    <row r="545" spans="1:10" x14ac:dyDescent="0.35">
      <c r="A545" s="60">
        <v>43586</v>
      </c>
      <c r="B545" t="s">
        <v>12</v>
      </c>
      <c r="C545" t="s">
        <v>166</v>
      </c>
      <c r="D545" t="s">
        <v>167</v>
      </c>
      <c r="E545">
        <v>224</v>
      </c>
      <c r="F545">
        <v>20</v>
      </c>
      <c r="G545">
        <v>4</v>
      </c>
      <c r="H545">
        <v>14</v>
      </c>
      <c r="I545">
        <v>2</v>
      </c>
      <c r="J545">
        <v>0</v>
      </c>
    </row>
    <row r="546" spans="1:10" x14ac:dyDescent="0.35">
      <c r="A546" s="60">
        <v>43617</v>
      </c>
      <c r="B546" t="s">
        <v>12</v>
      </c>
      <c r="C546" t="s">
        <v>14</v>
      </c>
      <c r="D546" t="s">
        <v>15</v>
      </c>
      <c r="E546">
        <v>118</v>
      </c>
      <c r="F546">
        <v>7</v>
      </c>
      <c r="G546">
        <v>3</v>
      </c>
      <c r="H546">
        <v>4</v>
      </c>
      <c r="I546">
        <v>0</v>
      </c>
      <c r="J546">
        <v>0</v>
      </c>
    </row>
    <row r="547" spans="1:10" x14ac:dyDescent="0.35">
      <c r="A547" s="60">
        <v>43617</v>
      </c>
      <c r="B547" t="s">
        <v>12</v>
      </c>
      <c r="C547" t="s">
        <v>164</v>
      </c>
      <c r="D547" t="s">
        <v>13</v>
      </c>
      <c r="E547">
        <v>1164</v>
      </c>
      <c r="F547">
        <v>82</v>
      </c>
      <c r="G547">
        <v>26</v>
      </c>
      <c r="H547">
        <v>36</v>
      </c>
      <c r="I547">
        <v>17</v>
      </c>
      <c r="J547">
        <v>3</v>
      </c>
    </row>
    <row r="548" spans="1:10" x14ac:dyDescent="0.35">
      <c r="A548" s="60">
        <v>43617</v>
      </c>
      <c r="B548" t="s">
        <v>12</v>
      </c>
      <c r="C548" t="s">
        <v>166</v>
      </c>
      <c r="D548" t="s">
        <v>167</v>
      </c>
      <c r="E548">
        <v>157</v>
      </c>
      <c r="F548">
        <v>17</v>
      </c>
      <c r="G548">
        <v>4</v>
      </c>
      <c r="H548">
        <v>10</v>
      </c>
      <c r="I548">
        <v>3</v>
      </c>
      <c r="J548">
        <v>0</v>
      </c>
    </row>
    <row r="549" spans="1:10" x14ac:dyDescent="0.35">
      <c r="A549" s="60">
        <v>43647</v>
      </c>
      <c r="B549" t="s">
        <v>12</v>
      </c>
      <c r="C549" t="s">
        <v>14</v>
      </c>
      <c r="D549" t="s">
        <v>15</v>
      </c>
      <c r="E549">
        <v>103</v>
      </c>
      <c r="F549">
        <v>9</v>
      </c>
      <c r="G549">
        <v>4</v>
      </c>
      <c r="H549">
        <v>5</v>
      </c>
      <c r="I549">
        <v>0</v>
      </c>
      <c r="J549">
        <v>0</v>
      </c>
    </row>
    <row r="550" spans="1:10" x14ac:dyDescent="0.35">
      <c r="A550" s="60">
        <v>43647</v>
      </c>
      <c r="B550" t="s">
        <v>12</v>
      </c>
      <c r="C550" t="s">
        <v>164</v>
      </c>
      <c r="D550" t="s">
        <v>13</v>
      </c>
      <c r="E550">
        <v>1304</v>
      </c>
      <c r="F550">
        <v>95</v>
      </c>
      <c r="G550">
        <v>35</v>
      </c>
      <c r="H550">
        <v>39</v>
      </c>
      <c r="I550">
        <v>14</v>
      </c>
      <c r="J550">
        <v>7</v>
      </c>
    </row>
    <row r="551" spans="1:10" x14ac:dyDescent="0.35">
      <c r="A551" s="60">
        <v>43647</v>
      </c>
      <c r="B551" t="s">
        <v>12</v>
      </c>
      <c r="C551" t="s">
        <v>166</v>
      </c>
      <c r="D551" t="s">
        <v>167</v>
      </c>
      <c r="E551">
        <v>187</v>
      </c>
      <c r="F551">
        <v>15</v>
      </c>
      <c r="G551">
        <v>7</v>
      </c>
      <c r="H551">
        <v>8</v>
      </c>
      <c r="I551">
        <v>0</v>
      </c>
      <c r="J551">
        <v>0</v>
      </c>
    </row>
    <row r="552" spans="1:10" x14ac:dyDescent="0.35">
      <c r="A552" s="60">
        <v>43678</v>
      </c>
      <c r="B552" t="s">
        <v>12</v>
      </c>
      <c r="C552" t="s">
        <v>14</v>
      </c>
      <c r="D552" t="s">
        <v>15</v>
      </c>
      <c r="E552">
        <v>142</v>
      </c>
      <c r="F552">
        <v>14</v>
      </c>
      <c r="G552">
        <v>8</v>
      </c>
      <c r="H552">
        <v>6</v>
      </c>
      <c r="I552">
        <v>0</v>
      </c>
      <c r="J552">
        <v>0</v>
      </c>
    </row>
    <row r="553" spans="1:10" x14ac:dyDescent="0.35">
      <c r="A553" s="60">
        <v>43678</v>
      </c>
      <c r="B553" t="s">
        <v>12</v>
      </c>
      <c r="C553" t="s">
        <v>164</v>
      </c>
      <c r="D553" t="s">
        <v>13</v>
      </c>
      <c r="E553">
        <v>1179</v>
      </c>
      <c r="F553">
        <v>97</v>
      </c>
      <c r="G553">
        <v>33</v>
      </c>
      <c r="H553">
        <v>31</v>
      </c>
      <c r="I553">
        <v>28</v>
      </c>
      <c r="J553">
        <v>5</v>
      </c>
    </row>
    <row r="554" spans="1:10" x14ac:dyDescent="0.35">
      <c r="A554" s="60">
        <v>43678</v>
      </c>
      <c r="B554" t="s">
        <v>12</v>
      </c>
      <c r="C554" t="s">
        <v>166</v>
      </c>
      <c r="D554" t="s">
        <v>167</v>
      </c>
      <c r="E554">
        <v>150</v>
      </c>
      <c r="F554">
        <v>16</v>
      </c>
      <c r="G554">
        <v>2</v>
      </c>
      <c r="H554">
        <v>12</v>
      </c>
      <c r="I554">
        <v>2</v>
      </c>
      <c r="J554">
        <v>0</v>
      </c>
    </row>
    <row r="555" spans="1:10" x14ac:dyDescent="0.35">
      <c r="A555" s="60">
        <v>43709</v>
      </c>
      <c r="B555" t="s">
        <v>12</v>
      </c>
      <c r="C555" t="s">
        <v>14</v>
      </c>
      <c r="D555" t="s">
        <v>15</v>
      </c>
      <c r="E555">
        <v>119</v>
      </c>
      <c r="F555">
        <v>12</v>
      </c>
      <c r="G555">
        <v>5</v>
      </c>
      <c r="H555">
        <v>6</v>
      </c>
      <c r="I555">
        <v>1</v>
      </c>
      <c r="J555">
        <v>0</v>
      </c>
    </row>
    <row r="556" spans="1:10" x14ac:dyDescent="0.35">
      <c r="A556" s="60">
        <v>43709</v>
      </c>
      <c r="B556" t="s">
        <v>12</v>
      </c>
      <c r="C556" t="s">
        <v>164</v>
      </c>
      <c r="D556" t="s">
        <v>13</v>
      </c>
      <c r="E556">
        <v>1179</v>
      </c>
      <c r="F556">
        <v>102</v>
      </c>
      <c r="G556">
        <v>33</v>
      </c>
      <c r="H556">
        <v>38</v>
      </c>
      <c r="I556">
        <v>28</v>
      </c>
      <c r="J556">
        <v>3</v>
      </c>
    </row>
    <row r="557" spans="1:10" x14ac:dyDescent="0.35">
      <c r="A557" s="60">
        <v>43709</v>
      </c>
      <c r="B557" t="s">
        <v>12</v>
      </c>
      <c r="C557" t="s">
        <v>166</v>
      </c>
      <c r="D557" t="s">
        <v>167</v>
      </c>
      <c r="E557">
        <v>133</v>
      </c>
      <c r="F557">
        <v>12</v>
      </c>
      <c r="G557">
        <v>2</v>
      </c>
      <c r="H557">
        <v>10</v>
      </c>
      <c r="I557">
        <v>0</v>
      </c>
      <c r="J557">
        <v>0</v>
      </c>
    </row>
    <row r="558" spans="1:10" x14ac:dyDescent="0.35">
      <c r="A558" s="60">
        <v>43739</v>
      </c>
      <c r="B558" t="s">
        <v>12</v>
      </c>
      <c r="C558" t="s">
        <v>14</v>
      </c>
      <c r="D558" t="s">
        <v>15</v>
      </c>
      <c r="E558">
        <v>117</v>
      </c>
      <c r="F558">
        <v>12</v>
      </c>
      <c r="G558">
        <v>5</v>
      </c>
      <c r="H558">
        <v>6</v>
      </c>
      <c r="I558">
        <v>1</v>
      </c>
      <c r="J558">
        <v>0</v>
      </c>
    </row>
    <row r="559" spans="1:10" x14ac:dyDescent="0.35">
      <c r="A559" s="60">
        <v>43739</v>
      </c>
      <c r="B559" t="s">
        <v>12</v>
      </c>
      <c r="C559" t="s">
        <v>164</v>
      </c>
      <c r="D559" t="s">
        <v>13</v>
      </c>
      <c r="E559">
        <v>1268</v>
      </c>
      <c r="F559">
        <v>119</v>
      </c>
      <c r="G559">
        <v>31</v>
      </c>
      <c r="H559">
        <v>48</v>
      </c>
      <c r="I559">
        <v>33</v>
      </c>
      <c r="J559">
        <v>7</v>
      </c>
    </row>
    <row r="560" spans="1:10" x14ac:dyDescent="0.35">
      <c r="A560" s="60">
        <v>43739</v>
      </c>
      <c r="B560" t="s">
        <v>12</v>
      </c>
      <c r="C560" t="s">
        <v>166</v>
      </c>
      <c r="D560" t="s">
        <v>167</v>
      </c>
      <c r="E560">
        <v>254</v>
      </c>
      <c r="F560">
        <v>13</v>
      </c>
      <c r="G560">
        <v>2</v>
      </c>
      <c r="H560">
        <v>11</v>
      </c>
      <c r="I560">
        <v>0</v>
      </c>
      <c r="J560">
        <v>0</v>
      </c>
    </row>
    <row r="561" spans="1:10" x14ac:dyDescent="0.35">
      <c r="A561" s="60">
        <v>43770</v>
      </c>
      <c r="B561" t="s">
        <v>12</v>
      </c>
      <c r="C561" t="s">
        <v>14</v>
      </c>
      <c r="D561" t="s">
        <v>15</v>
      </c>
      <c r="E561">
        <v>169</v>
      </c>
      <c r="F561">
        <v>15</v>
      </c>
      <c r="G561">
        <v>6</v>
      </c>
      <c r="H561">
        <v>8</v>
      </c>
      <c r="I561">
        <v>0</v>
      </c>
      <c r="J561">
        <v>1</v>
      </c>
    </row>
    <row r="562" spans="1:10" x14ac:dyDescent="0.35">
      <c r="A562" s="60">
        <v>43770</v>
      </c>
      <c r="B562" t="s">
        <v>12</v>
      </c>
      <c r="C562" t="s">
        <v>164</v>
      </c>
      <c r="D562" t="s">
        <v>13</v>
      </c>
      <c r="E562">
        <v>1253</v>
      </c>
      <c r="F562">
        <v>94</v>
      </c>
      <c r="G562">
        <v>26</v>
      </c>
      <c r="H562">
        <v>25</v>
      </c>
      <c r="I562">
        <v>36</v>
      </c>
      <c r="J562">
        <v>7</v>
      </c>
    </row>
    <row r="563" spans="1:10" x14ac:dyDescent="0.35">
      <c r="A563" s="60">
        <v>43770</v>
      </c>
      <c r="B563" t="s">
        <v>12</v>
      </c>
      <c r="C563" t="s">
        <v>166</v>
      </c>
      <c r="D563" t="s">
        <v>167</v>
      </c>
      <c r="E563">
        <v>199</v>
      </c>
      <c r="F563">
        <v>16</v>
      </c>
      <c r="G563">
        <v>4</v>
      </c>
      <c r="H563">
        <v>12</v>
      </c>
      <c r="I563">
        <v>0</v>
      </c>
      <c r="J563">
        <v>0</v>
      </c>
    </row>
    <row r="564" spans="1:10" x14ac:dyDescent="0.35">
      <c r="A564" s="60">
        <v>43800</v>
      </c>
      <c r="B564" t="s">
        <v>12</v>
      </c>
      <c r="C564" t="s">
        <v>14</v>
      </c>
      <c r="D564" t="s">
        <v>15</v>
      </c>
      <c r="E564">
        <v>85</v>
      </c>
      <c r="F564">
        <v>4</v>
      </c>
      <c r="G564">
        <v>1</v>
      </c>
      <c r="H564">
        <v>3</v>
      </c>
      <c r="I564">
        <v>0</v>
      </c>
      <c r="J564">
        <v>0</v>
      </c>
    </row>
    <row r="565" spans="1:10" x14ac:dyDescent="0.35">
      <c r="A565" s="60">
        <v>43800</v>
      </c>
      <c r="B565" t="s">
        <v>12</v>
      </c>
      <c r="C565" t="s">
        <v>164</v>
      </c>
      <c r="D565" t="s">
        <v>13</v>
      </c>
      <c r="E565">
        <v>1178</v>
      </c>
      <c r="F565">
        <v>93</v>
      </c>
      <c r="G565">
        <v>31</v>
      </c>
      <c r="H565">
        <v>42</v>
      </c>
      <c r="I565">
        <v>17</v>
      </c>
      <c r="J565">
        <v>3</v>
      </c>
    </row>
    <row r="566" spans="1:10" x14ac:dyDescent="0.35">
      <c r="A566" s="60">
        <v>43800</v>
      </c>
      <c r="B566" t="s">
        <v>12</v>
      </c>
      <c r="C566" t="s">
        <v>166</v>
      </c>
      <c r="D566" t="s">
        <v>167</v>
      </c>
      <c r="E566">
        <v>132</v>
      </c>
      <c r="F566">
        <v>8</v>
      </c>
      <c r="G566">
        <v>3</v>
      </c>
      <c r="H566">
        <v>5</v>
      </c>
      <c r="I566">
        <v>0</v>
      </c>
      <c r="J566">
        <v>0</v>
      </c>
    </row>
    <row r="567" spans="1:10" x14ac:dyDescent="0.35">
      <c r="A567" s="60">
        <v>43831</v>
      </c>
      <c r="B567" t="s">
        <v>12</v>
      </c>
      <c r="C567" t="s">
        <v>14</v>
      </c>
      <c r="D567" t="s">
        <v>15</v>
      </c>
      <c r="E567">
        <v>153</v>
      </c>
      <c r="F567">
        <v>9</v>
      </c>
      <c r="G567">
        <v>2</v>
      </c>
      <c r="H567">
        <v>7</v>
      </c>
      <c r="I567">
        <v>0</v>
      </c>
      <c r="J567">
        <v>0</v>
      </c>
    </row>
    <row r="568" spans="1:10" x14ac:dyDescent="0.35">
      <c r="A568" s="60">
        <v>43831</v>
      </c>
      <c r="B568" t="s">
        <v>12</v>
      </c>
      <c r="C568" t="s">
        <v>164</v>
      </c>
      <c r="D568" t="s">
        <v>13</v>
      </c>
      <c r="E568">
        <v>1234</v>
      </c>
      <c r="F568">
        <v>90</v>
      </c>
      <c r="G568">
        <v>28</v>
      </c>
      <c r="H568">
        <v>40</v>
      </c>
      <c r="I568">
        <v>21</v>
      </c>
      <c r="J568">
        <v>1</v>
      </c>
    </row>
    <row r="569" spans="1:10" x14ac:dyDescent="0.35">
      <c r="A569" s="60">
        <v>43831</v>
      </c>
      <c r="B569" t="s">
        <v>12</v>
      </c>
      <c r="C569" t="s">
        <v>166</v>
      </c>
      <c r="D569" t="s">
        <v>167</v>
      </c>
      <c r="E569">
        <v>157</v>
      </c>
      <c r="F569">
        <v>13</v>
      </c>
      <c r="G569">
        <v>1</v>
      </c>
      <c r="H569">
        <v>7</v>
      </c>
      <c r="I569">
        <v>5</v>
      </c>
      <c r="J569">
        <v>0</v>
      </c>
    </row>
    <row r="570" spans="1:10" x14ac:dyDescent="0.35">
      <c r="A570" s="60">
        <v>43862</v>
      </c>
      <c r="B570" t="s">
        <v>12</v>
      </c>
      <c r="C570" t="s">
        <v>14</v>
      </c>
      <c r="D570" t="s">
        <v>15</v>
      </c>
      <c r="E570">
        <v>147</v>
      </c>
      <c r="F570">
        <v>14</v>
      </c>
      <c r="G570">
        <v>6</v>
      </c>
      <c r="H570">
        <v>8</v>
      </c>
      <c r="I570">
        <v>0</v>
      </c>
      <c r="J570">
        <v>0</v>
      </c>
    </row>
    <row r="571" spans="1:10" x14ac:dyDescent="0.35">
      <c r="A571" s="60">
        <v>43862</v>
      </c>
      <c r="B571" t="s">
        <v>12</v>
      </c>
      <c r="C571" t="s">
        <v>164</v>
      </c>
      <c r="D571" t="s">
        <v>13</v>
      </c>
      <c r="E571">
        <v>1152</v>
      </c>
      <c r="F571">
        <v>97</v>
      </c>
      <c r="G571">
        <v>19</v>
      </c>
      <c r="H571">
        <v>43</v>
      </c>
      <c r="I571">
        <v>30</v>
      </c>
      <c r="J571">
        <v>5</v>
      </c>
    </row>
    <row r="572" spans="1:10" x14ac:dyDescent="0.35">
      <c r="A572" s="60">
        <v>43862</v>
      </c>
      <c r="B572" t="s">
        <v>12</v>
      </c>
      <c r="C572" t="s">
        <v>166</v>
      </c>
      <c r="D572" t="s">
        <v>167</v>
      </c>
      <c r="E572">
        <v>199</v>
      </c>
      <c r="F572">
        <v>14</v>
      </c>
      <c r="G572">
        <v>3</v>
      </c>
      <c r="H572">
        <v>8</v>
      </c>
      <c r="I572">
        <v>1</v>
      </c>
      <c r="J572">
        <v>2</v>
      </c>
    </row>
    <row r="573" spans="1:10" x14ac:dyDescent="0.35">
      <c r="A573" s="60">
        <v>43891</v>
      </c>
      <c r="B573" t="s">
        <v>12</v>
      </c>
      <c r="C573" t="s">
        <v>14</v>
      </c>
      <c r="D573" t="s">
        <v>15</v>
      </c>
      <c r="E573">
        <v>61</v>
      </c>
      <c r="F573">
        <v>9</v>
      </c>
      <c r="G573">
        <v>0</v>
      </c>
      <c r="H573">
        <v>4</v>
      </c>
      <c r="I573">
        <v>3</v>
      </c>
      <c r="J573">
        <v>2</v>
      </c>
    </row>
    <row r="574" spans="1:10" x14ac:dyDescent="0.35">
      <c r="A574" s="60">
        <v>43891</v>
      </c>
      <c r="B574" t="s">
        <v>12</v>
      </c>
      <c r="C574" t="s">
        <v>164</v>
      </c>
      <c r="D574" t="s">
        <v>13</v>
      </c>
      <c r="E574">
        <v>950</v>
      </c>
      <c r="F574">
        <v>98</v>
      </c>
      <c r="G574">
        <v>29</v>
      </c>
      <c r="H574">
        <v>33</v>
      </c>
      <c r="I574">
        <v>25</v>
      </c>
      <c r="J574">
        <v>11</v>
      </c>
    </row>
    <row r="575" spans="1:10" x14ac:dyDescent="0.35">
      <c r="A575" s="60">
        <v>43891</v>
      </c>
      <c r="B575" t="s">
        <v>12</v>
      </c>
      <c r="C575" t="s">
        <v>166</v>
      </c>
      <c r="D575" t="s">
        <v>167</v>
      </c>
      <c r="E575">
        <v>89</v>
      </c>
      <c r="F575">
        <v>8</v>
      </c>
      <c r="G575">
        <v>1</v>
      </c>
      <c r="H575">
        <v>7</v>
      </c>
      <c r="I575">
        <v>0</v>
      </c>
      <c r="J575">
        <v>0</v>
      </c>
    </row>
    <row r="576" spans="1:10" x14ac:dyDescent="0.35">
      <c r="A576" s="60">
        <v>43922</v>
      </c>
      <c r="B576" t="s">
        <v>12</v>
      </c>
      <c r="C576" t="s">
        <v>164</v>
      </c>
      <c r="D576" t="s">
        <v>13</v>
      </c>
      <c r="E576">
        <v>187</v>
      </c>
      <c r="F576">
        <v>8</v>
      </c>
      <c r="G576">
        <v>3</v>
      </c>
      <c r="H576">
        <v>5</v>
      </c>
      <c r="I576">
        <v>0</v>
      </c>
      <c r="J576">
        <v>0</v>
      </c>
    </row>
    <row r="577" spans="1:10" x14ac:dyDescent="0.35">
      <c r="A577" s="60">
        <v>43952</v>
      </c>
      <c r="B577" t="s">
        <v>12</v>
      </c>
      <c r="C577" t="s">
        <v>164</v>
      </c>
      <c r="D577" t="s">
        <v>13</v>
      </c>
      <c r="E577">
        <v>294</v>
      </c>
      <c r="F577">
        <v>17</v>
      </c>
      <c r="G577">
        <v>6</v>
      </c>
      <c r="H577">
        <v>10</v>
      </c>
      <c r="I577">
        <v>0</v>
      </c>
      <c r="J577">
        <v>1</v>
      </c>
    </row>
    <row r="578" spans="1:10" x14ac:dyDescent="0.35">
      <c r="A578" s="60">
        <v>43952</v>
      </c>
      <c r="B578" t="s">
        <v>12</v>
      </c>
      <c r="C578" t="s">
        <v>166</v>
      </c>
      <c r="D578" t="s">
        <v>167</v>
      </c>
      <c r="E578">
        <v>4</v>
      </c>
      <c r="F578">
        <v>0</v>
      </c>
      <c r="G578">
        <v>0</v>
      </c>
      <c r="H578">
        <v>0</v>
      </c>
      <c r="I578">
        <v>0</v>
      </c>
      <c r="J578">
        <v>0</v>
      </c>
    </row>
    <row r="579" spans="1:10" x14ac:dyDescent="0.35">
      <c r="A579" s="60">
        <v>43983</v>
      </c>
      <c r="B579" t="s">
        <v>12</v>
      </c>
      <c r="C579" t="s">
        <v>164</v>
      </c>
      <c r="D579" t="s">
        <v>13</v>
      </c>
      <c r="E579">
        <v>630</v>
      </c>
      <c r="F579">
        <v>40</v>
      </c>
      <c r="G579">
        <v>15</v>
      </c>
      <c r="H579">
        <v>23</v>
      </c>
      <c r="I579">
        <v>1</v>
      </c>
      <c r="J579">
        <v>1</v>
      </c>
    </row>
    <row r="580" spans="1:10" x14ac:dyDescent="0.35">
      <c r="A580" s="60">
        <v>43983</v>
      </c>
      <c r="B580" t="s">
        <v>12</v>
      </c>
      <c r="C580" t="s">
        <v>166</v>
      </c>
      <c r="D580" t="s">
        <v>167</v>
      </c>
      <c r="E580">
        <v>22</v>
      </c>
      <c r="F580">
        <v>1</v>
      </c>
      <c r="G580">
        <v>0</v>
      </c>
      <c r="H580">
        <v>0</v>
      </c>
      <c r="I580">
        <v>1</v>
      </c>
      <c r="J580">
        <v>0</v>
      </c>
    </row>
    <row r="581" spans="1:10" x14ac:dyDescent="0.35">
      <c r="A581" s="60">
        <v>44013</v>
      </c>
      <c r="B581" t="s">
        <v>12</v>
      </c>
      <c r="C581" t="s">
        <v>164</v>
      </c>
      <c r="D581" t="s">
        <v>13</v>
      </c>
      <c r="E581">
        <v>733</v>
      </c>
      <c r="F581">
        <v>41</v>
      </c>
      <c r="G581">
        <v>11</v>
      </c>
      <c r="H581">
        <v>22</v>
      </c>
      <c r="I581">
        <v>6</v>
      </c>
      <c r="J581">
        <v>2</v>
      </c>
    </row>
    <row r="582" spans="1:10" x14ac:dyDescent="0.35">
      <c r="A582" s="60">
        <v>44013</v>
      </c>
      <c r="B582" t="s">
        <v>12</v>
      </c>
      <c r="C582" t="s">
        <v>166</v>
      </c>
      <c r="D582" t="s">
        <v>167</v>
      </c>
      <c r="E582">
        <v>100</v>
      </c>
      <c r="F582">
        <v>10</v>
      </c>
      <c r="G582">
        <v>0</v>
      </c>
      <c r="H582">
        <v>5</v>
      </c>
      <c r="I582">
        <v>5</v>
      </c>
      <c r="J582">
        <v>0</v>
      </c>
    </row>
    <row r="583" spans="1:10" x14ac:dyDescent="0.35">
      <c r="A583" s="60">
        <v>44044</v>
      </c>
      <c r="B583" t="s">
        <v>12</v>
      </c>
      <c r="C583" t="s">
        <v>14</v>
      </c>
      <c r="D583" t="s">
        <v>15</v>
      </c>
      <c r="E583">
        <v>50</v>
      </c>
      <c r="F583">
        <v>6</v>
      </c>
      <c r="G583">
        <v>3</v>
      </c>
      <c r="H583">
        <v>3</v>
      </c>
      <c r="I583">
        <v>0</v>
      </c>
      <c r="J583">
        <v>0</v>
      </c>
    </row>
    <row r="584" spans="1:10" x14ac:dyDescent="0.35">
      <c r="A584" s="60">
        <v>44044</v>
      </c>
      <c r="B584" t="s">
        <v>12</v>
      </c>
      <c r="C584" t="s">
        <v>164</v>
      </c>
      <c r="D584" t="s">
        <v>13</v>
      </c>
      <c r="E584">
        <v>729</v>
      </c>
      <c r="F584">
        <v>42</v>
      </c>
      <c r="G584">
        <v>8</v>
      </c>
      <c r="H584">
        <v>26</v>
      </c>
      <c r="I584">
        <v>7</v>
      </c>
      <c r="J584">
        <v>1</v>
      </c>
    </row>
    <row r="585" spans="1:10" x14ac:dyDescent="0.35">
      <c r="A585" s="60">
        <v>44044</v>
      </c>
      <c r="B585" t="s">
        <v>12</v>
      </c>
      <c r="C585" t="s">
        <v>166</v>
      </c>
      <c r="D585" t="s">
        <v>167</v>
      </c>
      <c r="E585">
        <v>125</v>
      </c>
      <c r="F585">
        <v>3</v>
      </c>
      <c r="G585">
        <v>1</v>
      </c>
      <c r="H585">
        <v>2</v>
      </c>
      <c r="I585">
        <v>0</v>
      </c>
      <c r="J585">
        <v>0</v>
      </c>
    </row>
    <row r="586" spans="1:10" x14ac:dyDescent="0.35">
      <c r="A586" s="60">
        <v>44075</v>
      </c>
      <c r="B586" t="s">
        <v>12</v>
      </c>
      <c r="C586" t="s">
        <v>14</v>
      </c>
      <c r="D586" t="s">
        <v>15</v>
      </c>
      <c r="E586">
        <v>100</v>
      </c>
      <c r="F586">
        <v>9</v>
      </c>
      <c r="G586">
        <v>3</v>
      </c>
      <c r="H586">
        <v>5</v>
      </c>
      <c r="I586">
        <v>0</v>
      </c>
      <c r="J586">
        <v>1</v>
      </c>
    </row>
    <row r="587" spans="1:10" x14ac:dyDescent="0.35">
      <c r="A587" s="60">
        <v>44075</v>
      </c>
      <c r="B587" t="s">
        <v>12</v>
      </c>
      <c r="C587" t="s">
        <v>164</v>
      </c>
      <c r="D587" t="s">
        <v>13</v>
      </c>
      <c r="E587">
        <v>907</v>
      </c>
      <c r="F587">
        <v>47</v>
      </c>
      <c r="G587">
        <v>9</v>
      </c>
      <c r="H587">
        <v>32</v>
      </c>
      <c r="I587">
        <v>4</v>
      </c>
      <c r="J587">
        <v>2</v>
      </c>
    </row>
    <row r="588" spans="1:10" x14ac:dyDescent="0.35">
      <c r="A588" s="60">
        <v>44075</v>
      </c>
      <c r="B588" t="s">
        <v>12</v>
      </c>
      <c r="C588" t="s">
        <v>166</v>
      </c>
      <c r="D588" t="s">
        <v>167</v>
      </c>
      <c r="E588">
        <v>115</v>
      </c>
      <c r="F588">
        <v>6</v>
      </c>
      <c r="G588">
        <v>1</v>
      </c>
      <c r="H588">
        <v>4</v>
      </c>
      <c r="I588">
        <v>1</v>
      </c>
      <c r="J588">
        <v>0</v>
      </c>
    </row>
    <row r="589" spans="1:10" x14ac:dyDescent="0.35">
      <c r="A589" s="60">
        <v>44105</v>
      </c>
      <c r="B589" t="s">
        <v>12</v>
      </c>
      <c r="C589" t="s">
        <v>14</v>
      </c>
      <c r="D589" t="s">
        <v>15</v>
      </c>
      <c r="E589">
        <v>75</v>
      </c>
      <c r="F589">
        <v>5</v>
      </c>
      <c r="G589">
        <v>3</v>
      </c>
      <c r="H589">
        <v>2</v>
      </c>
      <c r="I589">
        <v>0</v>
      </c>
      <c r="J589">
        <v>0</v>
      </c>
    </row>
    <row r="590" spans="1:10" x14ac:dyDescent="0.35">
      <c r="A590" s="60">
        <v>44105</v>
      </c>
      <c r="B590" t="s">
        <v>12</v>
      </c>
      <c r="C590" t="s">
        <v>164</v>
      </c>
      <c r="D590" t="s">
        <v>13</v>
      </c>
      <c r="E590">
        <v>975</v>
      </c>
      <c r="F590">
        <v>82</v>
      </c>
      <c r="G590">
        <v>15</v>
      </c>
      <c r="H590">
        <v>44</v>
      </c>
      <c r="I590">
        <v>18</v>
      </c>
      <c r="J590">
        <v>5</v>
      </c>
    </row>
    <row r="591" spans="1:10" x14ac:dyDescent="0.35">
      <c r="A591" s="60">
        <v>44105</v>
      </c>
      <c r="B591" t="s">
        <v>12</v>
      </c>
      <c r="C591" t="s">
        <v>166</v>
      </c>
      <c r="D591" t="s">
        <v>167</v>
      </c>
      <c r="E591">
        <v>94</v>
      </c>
      <c r="F591">
        <v>8</v>
      </c>
      <c r="G591">
        <v>0</v>
      </c>
      <c r="H591">
        <v>6</v>
      </c>
      <c r="I591">
        <v>1</v>
      </c>
      <c r="J591">
        <v>1</v>
      </c>
    </row>
    <row r="592" spans="1:10" x14ac:dyDescent="0.35">
      <c r="A592" s="60">
        <v>44136</v>
      </c>
      <c r="B592" t="s">
        <v>12</v>
      </c>
      <c r="C592" t="s">
        <v>14</v>
      </c>
      <c r="D592" t="s">
        <v>15</v>
      </c>
      <c r="E592">
        <v>119</v>
      </c>
      <c r="F592">
        <v>13</v>
      </c>
      <c r="G592">
        <v>3</v>
      </c>
      <c r="H592">
        <v>2</v>
      </c>
      <c r="I592">
        <v>6</v>
      </c>
      <c r="J592">
        <v>2</v>
      </c>
    </row>
    <row r="593" spans="1:10" x14ac:dyDescent="0.35">
      <c r="A593" s="60">
        <v>44136</v>
      </c>
      <c r="B593" t="s">
        <v>12</v>
      </c>
      <c r="C593" t="s">
        <v>164</v>
      </c>
      <c r="D593" t="s">
        <v>13</v>
      </c>
      <c r="E593">
        <v>1112</v>
      </c>
      <c r="F593">
        <v>76</v>
      </c>
      <c r="G593">
        <v>12</v>
      </c>
      <c r="H593">
        <v>49</v>
      </c>
      <c r="I593">
        <v>14</v>
      </c>
      <c r="J593">
        <v>1</v>
      </c>
    </row>
    <row r="594" spans="1:10" x14ac:dyDescent="0.35">
      <c r="A594" s="60">
        <v>44136</v>
      </c>
      <c r="B594" t="s">
        <v>12</v>
      </c>
      <c r="C594" t="s">
        <v>166</v>
      </c>
      <c r="D594" t="s">
        <v>167</v>
      </c>
      <c r="E594">
        <v>114</v>
      </c>
      <c r="F594">
        <v>6</v>
      </c>
      <c r="G594">
        <v>0</v>
      </c>
      <c r="H594">
        <v>6</v>
      </c>
      <c r="I594">
        <v>0</v>
      </c>
      <c r="J594">
        <v>0</v>
      </c>
    </row>
    <row r="595" spans="1:10" x14ac:dyDescent="0.35">
      <c r="A595" s="60">
        <v>44166</v>
      </c>
      <c r="B595" t="s">
        <v>12</v>
      </c>
      <c r="C595" t="s">
        <v>14</v>
      </c>
      <c r="D595" t="s">
        <v>15</v>
      </c>
      <c r="E595">
        <v>110</v>
      </c>
      <c r="F595">
        <v>7</v>
      </c>
      <c r="G595">
        <v>4</v>
      </c>
      <c r="H595">
        <v>3</v>
      </c>
      <c r="I595">
        <v>0</v>
      </c>
      <c r="J595">
        <v>0</v>
      </c>
    </row>
    <row r="596" spans="1:10" x14ac:dyDescent="0.35">
      <c r="A596" s="60">
        <v>44166</v>
      </c>
      <c r="B596" t="s">
        <v>12</v>
      </c>
      <c r="C596" t="s">
        <v>164</v>
      </c>
      <c r="D596" t="s">
        <v>13</v>
      </c>
      <c r="E596">
        <v>1013</v>
      </c>
      <c r="F596">
        <v>74</v>
      </c>
      <c r="G596">
        <v>12</v>
      </c>
      <c r="H596">
        <v>49</v>
      </c>
      <c r="I596">
        <v>12</v>
      </c>
      <c r="J596">
        <v>1</v>
      </c>
    </row>
    <row r="597" spans="1:10" x14ac:dyDescent="0.35">
      <c r="A597" s="60">
        <v>44166</v>
      </c>
      <c r="B597" t="s">
        <v>12</v>
      </c>
      <c r="C597" t="s">
        <v>166</v>
      </c>
      <c r="D597" t="s">
        <v>167</v>
      </c>
      <c r="E597">
        <v>124</v>
      </c>
      <c r="F597">
        <v>3</v>
      </c>
      <c r="G597">
        <v>0</v>
      </c>
      <c r="H597">
        <v>3</v>
      </c>
      <c r="I597">
        <v>0</v>
      </c>
      <c r="J597">
        <v>0</v>
      </c>
    </row>
    <row r="598" spans="1:10" x14ac:dyDescent="0.35">
      <c r="A598" s="60">
        <v>44197</v>
      </c>
      <c r="B598" t="s">
        <v>12</v>
      </c>
      <c r="C598" t="s">
        <v>14</v>
      </c>
      <c r="D598" t="s">
        <v>15</v>
      </c>
      <c r="E598">
        <v>67</v>
      </c>
      <c r="F598">
        <v>4</v>
      </c>
      <c r="G598">
        <v>3</v>
      </c>
      <c r="H598">
        <v>1</v>
      </c>
      <c r="I598">
        <v>0</v>
      </c>
      <c r="J598">
        <v>0</v>
      </c>
    </row>
    <row r="599" spans="1:10" x14ac:dyDescent="0.35">
      <c r="A599" s="60">
        <v>44197</v>
      </c>
      <c r="B599" t="s">
        <v>12</v>
      </c>
      <c r="C599" t="s">
        <v>164</v>
      </c>
      <c r="D599" t="s">
        <v>13</v>
      </c>
      <c r="E599">
        <v>531</v>
      </c>
      <c r="F599">
        <v>27</v>
      </c>
      <c r="G599">
        <v>9</v>
      </c>
      <c r="H599">
        <v>15</v>
      </c>
      <c r="I599">
        <v>2</v>
      </c>
      <c r="J599">
        <v>1</v>
      </c>
    </row>
    <row r="600" spans="1:10" x14ac:dyDescent="0.35">
      <c r="A600" s="60">
        <v>44197</v>
      </c>
      <c r="B600" t="s">
        <v>12</v>
      </c>
      <c r="C600" t="s">
        <v>166</v>
      </c>
      <c r="D600" t="s">
        <v>167</v>
      </c>
      <c r="E600">
        <v>28</v>
      </c>
      <c r="F600">
        <v>2</v>
      </c>
      <c r="G600">
        <v>2</v>
      </c>
      <c r="H600">
        <v>0</v>
      </c>
      <c r="I600">
        <v>0</v>
      </c>
      <c r="J600">
        <v>0</v>
      </c>
    </row>
    <row r="601" spans="1:10" x14ac:dyDescent="0.35">
      <c r="A601" s="60">
        <v>44228</v>
      </c>
      <c r="B601" t="s">
        <v>12</v>
      </c>
      <c r="C601" t="s">
        <v>14</v>
      </c>
      <c r="D601" t="s">
        <v>15</v>
      </c>
      <c r="E601">
        <v>77</v>
      </c>
      <c r="F601">
        <v>10</v>
      </c>
      <c r="G601">
        <v>3</v>
      </c>
      <c r="H601">
        <v>7</v>
      </c>
      <c r="I601">
        <v>0</v>
      </c>
      <c r="J601">
        <v>0</v>
      </c>
    </row>
    <row r="602" spans="1:10" x14ac:dyDescent="0.35">
      <c r="A602" s="60">
        <v>44228</v>
      </c>
      <c r="B602" t="s">
        <v>12</v>
      </c>
      <c r="C602" t="s">
        <v>164</v>
      </c>
      <c r="D602" t="s">
        <v>13</v>
      </c>
      <c r="E602">
        <v>619</v>
      </c>
      <c r="F602">
        <v>38</v>
      </c>
      <c r="G602">
        <v>10</v>
      </c>
      <c r="H602">
        <v>25</v>
      </c>
      <c r="I602">
        <v>2</v>
      </c>
      <c r="J602">
        <v>1</v>
      </c>
    </row>
    <row r="603" spans="1:10" x14ac:dyDescent="0.35">
      <c r="A603" s="60">
        <v>44228</v>
      </c>
      <c r="B603" t="s">
        <v>12</v>
      </c>
      <c r="C603" t="s">
        <v>166</v>
      </c>
      <c r="D603" t="s">
        <v>167</v>
      </c>
      <c r="E603">
        <v>40</v>
      </c>
      <c r="F603">
        <v>3</v>
      </c>
      <c r="G603">
        <v>0</v>
      </c>
      <c r="H603">
        <v>3</v>
      </c>
      <c r="I603">
        <v>0</v>
      </c>
      <c r="J603">
        <v>0</v>
      </c>
    </row>
    <row r="604" spans="1:10" x14ac:dyDescent="0.35">
      <c r="A604" s="60">
        <v>44256</v>
      </c>
      <c r="B604" t="s">
        <v>12</v>
      </c>
      <c r="C604" t="s">
        <v>14</v>
      </c>
      <c r="D604" t="s">
        <v>15</v>
      </c>
      <c r="E604">
        <v>115</v>
      </c>
      <c r="F604">
        <v>16</v>
      </c>
      <c r="G604">
        <v>2</v>
      </c>
      <c r="H604">
        <v>4</v>
      </c>
      <c r="I604">
        <v>10</v>
      </c>
      <c r="J604">
        <v>0</v>
      </c>
    </row>
    <row r="605" spans="1:10" x14ac:dyDescent="0.35">
      <c r="A605" s="60">
        <v>44256</v>
      </c>
      <c r="B605" t="s">
        <v>12</v>
      </c>
      <c r="C605" t="s">
        <v>164</v>
      </c>
      <c r="D605" t="s">
        <v>13</v>
      </c>
      <c r="E605">
        <v>958</v>
      </c>
      <c r="F605">
        <v>47</v>
      </c>
      <c r="G605">
        <v>16</v>
      </c>
      <c r="H605">
        <v>21</v>
      </c>
      <c r="I605">
        <v>10</v>
      </c>
      <c r="J605">
        <v>0</v>
      </c>
    </row>
    <row r="606" spans="1:10" x14ac:dyDescent="0.35">
      <c r="A606" s="60">
        <v>44256</v>
      </c>
      <c r="B606" t="s">
        <v>12</v>
      </c>
      <c r="C606" t="s">
        <v>166</v>
      </c>
      <c r="D606" t="s">
        <v>167</v>
      </c>
      <c r="E606">
        <v>191</v>
      </c>
      <c r="F606">
        <v>12</v>
      </c>
      <c r="G606">
        <v>2</v>
      </c>
      <c r="H606">
        <v>6</v>
      </c>
      <c r="I606">
        <v>4</v>
      </c>
      <c r="J606">
        <v>0</v>
      </c>
    </row>
    <row r="607" spans="1:10" x14ac:dyDescent="0.35">
      <c r="A607" s="60">
        <v>44287</v>
      </c>
      <c r="B607" t="s">
        <v>12</v>
      </c>
      <c r="C607" t="s">
        <v>14</v>
      </c>
      <c r="D607" t="s">
        <v>15</v>
      </c>
      <c r="E607">
        <v>111</v>
      </c>
      <c r="F607">
        <v>7</v>
      </c>
      <c r="G607">
        <v>2</v>
      </c>
      <c r="H607">
        <v>5</v>
      </c>
      <c r="I607">
        <v>0</v>
      </c>
      <c r="J607">
        <v>0</v>
      </c>
    </row>
    <row r="608" spans="1:10" x14ac:dyDescent="0.35">
      <c r="A608" s="60">
        <v>44287</v>
      </c>
      <c r="B608" t="s">
        <v>12</v>
      </c>
      <c r="C608" t="s">
        <v>164</v>
      </c>
      <c r="D608" t="s">
        <v>13</v>
      </c>
      <c r="E608">
        <v>1021</v>
      </c>
      <c r="F608">
        <v>67</v>
      </c>
      <c r="G608">
        <v>22</v>
      </c>
      <c r="H608">
        <v>29</v>
      </c>
      <c r="I608">
        <v>13</v>
      </c>
      <c r="J608">
        <v>3</v>
      </c>
    </row>
    <row r="609" spans="1:10" x14ac:dyDescent="0.35">
      <c r="A609" s="60">
        <v>44287</v>
      </c>
      <c r="B609" t="s">
        <v>12</v>
      </c>
      <c r="C609" t="s">
        <v>166</v>
      </c>
      <c r="D609" t="s">
        <v>167</v>
      </c>
      <c r="E609">
        <v>161</v>
      </c>
      <c r="F609">
        <v>7</v>
      </c>
      <c r="G609">
        <v>0</v>
      </c>
      <c r="H609">
        <v>5</v>
      </c>
      <c r="I609">
        <v>2</v>
      </c>
      <c r="J609">
        <v>0</v>
      </c>
    </row>
    <row r="610" spans="1:10" x14ac:dyDescent="0.35">
      <c r="A610" s="60">
        <v>44317</v>
      </c>
      <c r="B610" t="s">
        <v>12</v>
      </c>
      <c r="C610" t="s">
        <v>14</v>
      </c>
      <c r="D610" t="s">
        <v>15</v>
      </c>
      <c r="E610">
        <v>109</v>
      </c>
      <c r="F610">
        <v>7</v>
      </c>
      <c r="G610">
        <v>0</v>
      </c>
      <c r="H610">
        <v>6</v>
      </c>
      <c r="I610">
        <v>1</v>
      </c>
      <c r="J610">
        <v>0</v>
      </c>
    </row>
    <row r="611" spans="1:10" x14ac:dyDescent="0.35">
      <c r="A611" s="60">
        <v>44317</v>
      </c>
      <c r="B611" t="s">
        <v>12</v>
      </c>
      <c r="C611" t="s">
        <v>164</v>
      </c>
      <c r="D611" t="s">
        <v>13</v>
      </c>
      <c r="E611">
        <v>1098</v>
      </c>
      <c r="F611">
        <v>60</v>
      </c>
      <c r="G611">
        <v>10</v>
      </c>
      <c r="H611">
        <v>37</v>
      </c>
      <c r="I611">
        <v>12</v>
      </c>
      <c r="J611">
        <v>1</v>
      </c>
    </row>
    <row r="612" spans="1:10" x14ac:dyDescent="0.35">
      <c r="A612" s="60">
        <v>44317</v>
      </c>
      <c r="B612" t="s">
        <v>12</v>
      </c>
      <c r="C612" t="s">
        <v>166</v>
      </c>
      <c r="D612" t="s">
        <v>167</v>
      </c>
      <c r="E612">
        <v>193</v>
      </c>
      <c r="F612">
        <v>4</v>
      </c>
      <c r="G612">
        <v>0</v>
      </c>
      <c r="H612">
        <v>3</v>
      </c>
      <c r="I612">
        <v>0</v>
      </c>
      <c r="J612">
        <v>1</v>
      </c>
    </row>
    <row r="613" spans="1:10" x14ac:dyDescent="0.35">
      <c r="A613" s="60">
        <v>44348</v>
      </c>
      <c r="B613" t="s">
        <v>12</v>
      </c>
      <c r="C613" t="s">
        <v>14</v>
      </c>
      <c r="D613" t="s">
        <v>15</v>
      </c>
      <c r="E613">
        <v>96</v>
      </c>
      <c r="F613">
        <v>5</v>
      </c>
      <c r="G613">
        <v>1</v>
      </c>
      <c r="H613">
        <v>4</v>
      </c>
      <c r="I613">
        <v>0</v>
      </c>
      <c r="J613">
        <v>0</v>
      </c>
    </row>
    <row r="614" spans="1:10" x14ac:dyDescent="0.35">
      <c r="A614" s="60">
        <v>44348</v>
      </c>
      <c r="B614" t="s">
        <v>12</v>
      </c>
      <c r="C614" t="s">
        <v>164</v>
      </c>
      <c r="D614" t="s">
        <v>13</v>
      </c>
      <c r="E614">
        <v>1131</v>
      </c>
      <c r="F614">
        <v>83</v>
      </c>
      <c r="G614">
        <v>16</v>
      </c>
      <c r="H614">
        <v>48</v>
      </c>
      <c r="I614">
        <v>14</v>
      </c>
      <c r="J614">
        <v>5</v>
      </c>
    </row>
    <row r="615" spans="1:10" x14ac:dyDescent="0.35">
      <c r="A615" s="60">
        <v>44348</v>
      </c>
      <c r="B615" t="s">
        <v>12</v>
      </c>
      <c r="C615" t="s">
        <v>166</v>
      </c>
      <c r="D615" t="s">
        <v>167</v>
      </c>
      <c r="E615">
        <v>228</v>
      </c>
      <c r="F615">
        <v>10</v>
      </c>
      <c r="G615">
        <v>3</v>
      </c>
      <c r="H615">
        <v>6</v>
      </c>
      <c r="I615">
        <v>1</v>
      </c>
      <c r="J615">
        <v>0</v>
      </c>
    </row>
    <row r="616" spans="1:10" x14ac:dyDescent="0.35">
      <c r="A616" s="60">
        <v>44378</v>
      </c>
      <c r="B616" t="s">
        <v>12</v>
      </c>
      <c r="C616" t="s">
        <v>14</v>
      </c>
      <c r="D616" t="s">
        <v>15</v>
      </c>
      <c r="E616">
        <v>105</v>
      </c>
      <c r="F616">
        <v>12</v>
      </c>
      <c r="G616">
        <v>7</v>
      </c>
      <c r="H616">
        <v>5</v>
      </c>
      <c r="I616">
        <v>0</v>
      </c>
      <c r="J616">
        <v>0</v>
      </c>
    </row>
    <row r="617" spans="1:10" x14ac:dyDescent="0.35">
      <c r="A617" s="60">
        <v>44378</v>
      </c>
      <c r="B617" t="s">
        <v>12</v>
      </c>
      <c r="C617" t="s">
        <v>164</v>
      </c>
      <c r="D617" t="s">
        <v>13</v>
      </c>
      <c r="E617">
        <v>964</v>
      </c>
      <c r="F617">
        <v>68</v>
      </c>
      <c r="G617">
        <v>10</v>
      </c>
      <c r="H617">
        <v>36</v>
      </c>
      <c r="I617">
        <v>13</v>
      </c>
      <c r="J617">
        <v>9</v>
      </c>
    </row>
    <row r="618" spans="1:10" x14ac:dyDescent="0.35">
      <c r="A618" s="60">
        <v>44378</v>
      </c>
      <c r="B618" t="s">
        <v>12</v>
      </c>
      <c r="C618" t="s">
        <v>166</v>
      </c>
      <c r="D618" t="s">
        <v>167</v>
      </c>
      <c r="E618">
        <v>205</v>
      </c>
      <c r="F618">
        <v>9</v>
      </c>
      <c r="G618">
        <v>2</v>
      </c>
      <c r="H618">
        <v>4</v>
      </c>
      <c r="I618">
        <v>3</v>
      </c>
      <c r="J618">
        <v>0</v>
      </c>
    </row>
    <row r="619" spans="1:10" x14ac:dyDescent="0.35">
      <c r="A619" s="60">
        <v>44409</v>
      </c>
      <c r="B619" t="s">
        <v>12</v>
      </c>
      <c r="C619" t="s">
        <v>14</v>
      </c>
      <c r="D619" t="s">
        <v>15</v>
      </c>
      <c r="E619">
        <v>120</v>
      </c>
      <c r="F619">
        <v>7</v>
      </c>
      <c r="G619">
        <v>3</v>
      </c>
      <c r="H619">
        <v>3</v>
      </c>
      <c r="I619">
        <v>1</v>
      </c>
      <c r="J619">
        <v>0</v>
      </c>
    </row>
    <row r="620" spans="1:10" x14ac:dyDescent="0.35">
      <c r="A620" s="60">
        <v>44409</v>
      </c>
      <c r="B620" t="s">
        <v>12</v>
      </c>
      <c r="C620" t="s">
        <v>164</v>
      </c>
      <c r="D620" t="s">
        <v>13</v>
      </c>
      <c r="E620">
        <v>968</v>
      </c>
      <c r="F620">
        <v>90</v>
      </c>
      <c r="G620">
        <v>23</v>
      </c>
      <c r="H620">
        <v>46</v>
      </c>
      <c r="I620">
        <v>17</v>
      </c>
      <c r="J620">
        <v>4</v>
      </c>
    </row>
    <row r="621" spans="1:10" x14ac:dyDescent="0.35">
      <c r="A621" s="60">
        <v>44409</v>
      </c>
      <c r="B621" t="s">
        <v>12</v>
      </c>
      <c r="C621" t="s">
        <v>166</v>
      </c>
      <c r="D621" t="s">
        <v>167</v>
      </c>
      <c r="E621">
        <v>260</v>
      </c>
      <c r="F621">
        <v>15</v>
      </c>
      <c r="G621">
        <v>3</v>
      </c>
      <c r="H621">
        <v>12</v>
      </c>
      <c r="I621">
        <v>0</v>
      </c>
      <c r="J621">
        <v>0</v>
      </c>
    </row>
    <row r="622" spans="1:10" x14ac:dyDescent="0.35">
      <c r="A622" s="60">
        <v>44440</v>
      </c>
      <c r="B622" t="s">
        <v>12</v>
      </c>
      <c r="C622" t="s">
        <v>14</v>
      </c>
      <c r="D622" t="s">
        <v>15</v>
      </c>
      <c r="E622">
        <v>118</v>
      </c>
      <c r="F622">
        <v>11</v>
      </c>
      <c r="G622">
        <v>0</v>
      </c>
      <c r="H622">
        <v>10</v>
      </c>
      <c r="I622">
        <v>0</v>
      </c>
      <c r="J622">
        <v>1</v>
      </c>
    </row>
    <row r="623" spans="1:10" x14ac:dyDescent="0.35">
      <c r="A623" s="60">
        <v>44440</v>
      </c>
      <c r="B623" t="s">
        <v>12</v>
      </c>
      <c r="C623" t="s">
        <v>164</v>
      </c>
      <c r="D623" t="s">
        <v>13</v>
      </c>
      <c r="E623">
        <v>948</v>
      </c>
      <c r="F623">
        <v>85</v>
      </c>
      <c r="G623">
        <v>15</v>
      </c>
      <c r="H623">
        <v>37</v>
      </c>
      <c r="I623">
        <v>31</v>
      </c>
      <c r="J623">
        <v>2</v>
      </c>
    </row>
    <row r="624" spans="1:10" x14ac:dyDescent="0.35">
      <c r="A624" s="60">
        <v>44440</v>
      </c>
      <c r="B624" t="s">
        <v>12</v>
      </c>
      <c r="C624" t="s">
        <v>166</v>
      </c>
      <c r="D624" t="s">
        <v>167</v>
      </c>
      <c r="E624">
        <v>223</v>
      </c>
      <c r="F624">
        <v>14</v>
      </c>
      <c r="G624">
        <v>5</v>
      </c>
      <c r="H624">
        <v>8</v>
      </c>
      <c r="I624">
        <v>1</v>
      </c>
      <c r="J624">
        <v>0</v>
      </c>
    </row>
    <row r="625" spans="1:10" x14ac:dyDescent="0.35">
      <c r="A625" s="60">
        <v>44470</v>
      </c>
      <c r="B625" t="s">
        <v>12</v>
      </c>
      <c r="C625" t="s">
        <v>14</v>
      </c>
      <c r="D625" t="s">
        <v>15</v>
      </c>
      <c r="E625">
        <v>66</v>
      </c>
      <c r="F625">
        <v>7</v>
      </c>
      <c r="G625">
        <v>4</v>
      </c>
      <c r="H625">
        <v>3</v>
      </c>
      <c r="I625">
        <v>0</v>
      </c>
      <c r="J625">
        <v>0</v>
      </c>
    </row>
    <row r="626" spans="1:10" x14ac:dyDescent="0.35">
      <c r="A626" s="60">
        <v>44470</v>
      </c>
      <c r="B626" t="s">
        <v>12</v>
      </c>
      <c r="C626" t="s">
        <v>164</v>
      </c>
      <c r="D626" t="s">
        <v>13</v>
      </c>
      <c r="E626">
        <v>880</v>
      </c>
      <c r="F626">
        <v>86</v>
      </c>
      <c r="G626">
        <v>24</v>
      </c>
      <c r="H626">
        <v>39</v>
      </c>
      <c r="I626">
        <v>22</v>
      </c>
      <c r="J626">
        <v>1</v>
      </c>
    </row>
    <row r="627" spans="1:10" x14ac:dyDescent="0.35">
      <c r="A627" s="60">
        <v>44470</v>
      </c>
      <c r="B627" t="s">
        <v>12</v>
      </c>
      <c r="C627" t="s">
        <v>166</v>
      </c>
      <c r="D627" t="s">
        <v>167</v>
      </c>
      <c r="E627">
        <v>253</v>
      </c>
      <c r="F627">
        <v>18</v>
      </c>
      <c r="G627">
        <v>5</v>
      </c>
      <c r="H627">
        <v>13</v>
      </c>
      <c r="I627">
        <v>0</v>
      </c>
      <c r="J627">
        <v>0</v>
      </c>
    </row>
    <row r="628" spans="1:10" x14ac:dyDescent="0.35">
      <c r="A628" s="60">
        <v>44501</v>
      </c>
      <c r="B628" t="s">
        <v>12</v>
      </c>
      <c r="C628" t="s">
        <v>14</v>
      </c>
      <c r="D628" t="s">
        <v>15</v>
      </c>
      <c r="E628">
        <v>121</v>
      </c>
      <c r="F628">
        <v>7</v>
      </c>
      <c r="G628">
        <v>4</v>
      </c>
      <c r="H628">
        <v>3</v>
      </c>
      <c r="I628">
        <v>0</v>
      </c>
      <c r="J628">
        <v>0</v>
      </c>
    </row>
    <row r="629" spans="1:10" x14ac:dyDescent="0.35">
      <c r="A629" s="60">
        <v>44501</v>
      </c>
      <c r="B629" t="s">
        <v>12</v>
      </c>
      <c r="C629" t="s">
        <v>164</v>
      </c>
      <c r="D629" t="s">
        <v>13</v>
      </c>
      <c r="E629">
        <v>994</v>
      </c>
      <c r="F629">
        <v>100</v>
      </c>
      <c r="G629">
        <v>19</v>
      </c>
      <c r="H629">
        <v>42</v>
      </c>
      <c r="I629">
        <v>35</v>
      </c>
      <c r="J629">
        <v>4</v>
      </c>
    </row>
    <row r="630" spans="1:10" x14ac:dyDescent="0.35">
      <c r="A630" s="60">
        <v>44501</v>
      </c>
      <c r="B630" t="s">
        <v>12</v>
      </c>
      <c r="C630" t="s">
        <v>166</v>
      </c>
      <c r="D630" t="s">
        <v>167</v>
      </c>
      <c r="E630">
        <v>123</v>
      </c>
      <c r="F630">
        <v>8</v>
      </c>
      <c r="G630">
        <v>0</v>
      </c>
      <c r="H630">
        <v>7</v>
      </c>
      <c r="I630">
        <v>1</v>
      </c>
      <c r="J630">
        <v>0</v>
      </c>
    </row>
    <row r="631" spans="1:10" x14ac:dyDescent="0.35">
      <c r="A631" s="60">
        <v>44531</v>
      </c>
      <c r="B631" t="s">
        <v>12</v>
      </c>
      <c r="C631" t="s">
        <v>14</v>
      </c>
      <c r="D631" t="s">
        <v>15</v>
      </c>
      <c r="E631">
        <v>98</v>
      </c>
      <c r="F631">
        <v>9</v>
      </c>
      <c r="G631">
        <v>3</v>
      </c>
      <c r="H631">
        <v>5</v>
      </c>
      <c r="I631">
        <v>0</v>
      </c>
      <c r="J631">
        <v>1</v>
      </c>
    </row>
    <row r="632" spans="1:10" x14ac:dyDescent="0.35">
      <c r="A632" s="60">
        <v>44531</v>
      </c>
      <c r="B632" t="s">
        <v>12</v>
      </c>
      <c r="C632" t="s">
        <v>164</v>
      </c>
      <c r="D632" t="s">
        <v>13</v>
      </c>
      <c r="E632">
        <v>893</v>
      </c>
      <c r="F632">
        <v>82</v>
      </c>
      <c r="G632">
        <v>12</v>
      </c>
      <c r="H632">
        <v>40</v>
      </c>
      <c r="I632">
        <v>26</v>
      </c>
      <c r="J632">
        <v>4</v>
      </c>
    </row>
    <row r="633" spans="1:10" x14ac:dyDescent="0.35">
      <c r="A633" s="60">
        <v>44531</v>
      </c>
      <c r="B633" t="s">
        <v>12</v>
      </c>
      <c r="C633" t="s">
        <v>166</v>
      </c>
      <c r="D633" t="s">
        <v>167</v>
      </c>
      <c r="E633">
        <v>114</v>
      </c>
      <c r="F633">
        <v>8</v>
      </c>
      <c r="G633">
        <v>0</v>
      </c>
      <c r="H633">
        <v>6</v>
      </c>
      <c r="I633">
        <v>1</v>
      </c>
      <c r="J633">
        <v>1</v>
      </c>
    </row>
    <row r="634" spans="1:10" x14ac:dyDescent="0.35">
      <c r="A634" s="60">
        <v>44562</v>
      </c>
      <c r="B634" t="s">
        <v>12</v>
      </c>
      <c r="C634" t="s">
        <v>14</v>
      </c>
      <c r="D634" t="s">
        <v>15</v>
      </c>
      <c r="E634">
        <v>115</v>
      </c>
      <c r="F634">
        <v>9</v>
      </c>
      <c r="G634">
        <v>5</v>
      </c>
      <c r="H634">
        <v>3</v>
      </c>
      <c r="I634">
        <v>0</v>
      </c>
      <c r="J634">
        <v>1</v>
      </c>
    </row>
    <row r="635" spans="1:10" x14ac:dyDescent="0.35">
      <c r="A635" s="60">
        <v>44562</v>
      </c>
      <c r="B635" t="s">
        <v>12</v>
      </c>
      <c r="C635" t="s">
        <v>164</v>
      </c>
      <c r="D635" t="s">
        <v>13</v>
      </c>
      <c r="E635">
        <v>984</v>
      </c>
      <c r="F635">
        <v>111</v>
      </c>
      <c r="G635">
        <v>27</v>
      </c>
      <c r="H635">
        <v>63</v>
      </c>
      <c r="I635">
        <v>19</v>
      </c>
      <c r="J635">
        <v>2</v>
      </c>
    </row>
    <row r="636" spans="1:10" x14ac:dyDescent="0.35">
      <c r="A636" s="60">
        <v>44562</v>
      </c>
      <c r="B636" t="s">
        <v>12</v>
      </c>
      <c r="C636" t="s">
        <v>166</v>
      </c>
      <c r="D636" t="s">
        <v>167</v>
      </c>
      <c r="E636">
        <v>156</v>
      </c>
      <c r="F636">
        <v>15</v>
      </c>
      <c r="G636">
        <v>3</v>
      </c>
      <c r="H636">
        <v>11</v>
      </c>
      <c r="I636">
        <v>1</v>
      </c>
      <c r="J636">
        <v>0</v>
      </c>
    </row>
    <row r="637" spans="1:10" x14ac:dyDescent="0.35">
      <c r="A637" s="60">
        <v>44593</v>
      </c>
      <c r="B637" t="s">
        <v>12</v>
      </c>
      <c r="C637" t="s">
        <v>14</v>
      </c>
      <c r="D637" t="s">
        <v>15</v>
      </c>
      <c r="E637">
        <v>42</v>
      </c>
      <c r="F637">
        <v>8</v>
      </c>
      <c r="G637">
        <v>3</v>
      </c>
      <c r="H637">
        <v>5</v>
      </c>
      <c r="I637">
        <v>0</v>
      </c>
      <c r="J637">
        <v>0</v>
      </c>
    </row>
    <row r="638" spans="1:10" x14ac:dyDescent="0.35">
      <c r="A638" s="60">
        <v>44593</v>
      </c>
      <c r="B638" t="s">
        <v>12</v>
      </c>
      <c r="C638" t="s">
        <v>164</v>
      </c>
      <c r="D638" t="s">
        <v>13</v>
      </c>
      <c r="E638">
        <v>930</v>
      </c>
      <c r="F638">
        <v>87</v>
      </c>
      <c r="G638">
        <v>22</v>
      </c>
      <c r="H638">
        <v>43</v>
      </c>
      <c r="I638">
        <v>19</v>
      </c>
      <c r="J638">
        <v>3</v>
      </c>
    </row>
    <row r="639" spans="1:10" x14ac:dyDescent="0.35">
      <c r="A639" s="60">
        <v>44593</v>
      </c>
      <c r="B639" t="s">
        <v>12</v>
      </c>
      <c r="C639" t="s">
        <v>166</v>
      </c>
      <c r="D639" t="s">
        <v>167</v>
      </c>
      <c r="E639">
        <v>192</v>
      </c>
      <c r="F639">
        <v>10</v>
      </c>
      <c r="G639">
        <v>2</v>
      </c>
      <c r="H639">
        <v>8</v>
      </c>
      <c r="I639">
        <v>0</v>
      </c>
      <c r="J639">
        <v>0</v>
      </c>
    </row>
    <row r="640" spans="1:10" x14ac:dyDescent="0.35">
      <c r="A640" s="60">
        <v>44621</v>
      </c>
      <c r="B640" t="s">
        <v>12</v>
      </c>
      <c r="C640" t="s">
        <v>14</v>
      </c>
      <c r="D640" t="s">
        <v>15</v>
      </c>
      <c r="E640">
        <v>84</v>
      </c>
      <c r="F640">
        <v>10</v>
      </c>
      <c r="G640">
        <v>0</v>
      </c>
      <c r="H640">
        <v>9</v>
      </c>
      <c r="I640">
        <v>0</v>
      </c>
      <c r="J640">
        <v>1</v>
      </c>
    </row>
    <row r="641" spans="1:10" x14ac:dyDescent="0.35">
      <c r="A641" s="60">
        <v>44621</v>
      </c>
      <c r="B641" t="s">
        <v>12</v>
      </c>
      <c r="C641" t="s">
        <v>164</v>
      </c>
      <c r="D641" t="s">
        <v>13</v>
      </c>
      <c r="E641">
        <v>1067</v>
      </c>
      <c r="F641">
        <v>106</v>
      </c>
      <c r="G641">
        <v>28</v>
      </c>
      <c r="H641">
        <v>51</v>
      </c>
      <c r="I641">
        <v>21</v>
      </c>
      <c r="J641">
        <v>6</v>
      </c>
    </row>
    <row r="642" spans="1:10" x14ac:dyDescent="0.35">
      <c r="A642" s="60">
        <v>44621</v>
      </c>
      <c r="B642" t="s">
        <v>12</v>
      </c>
      <c r="C642" t="s">
        <v>166</v>
      </c>
      <c r="D642" t="s">
        <v>167</v>
      </c>
      <c r="E642">
        <v>253</v>
      </c>
      <c r="F642">
        <v>23</v>
      </c>
      <c r="G642">
        <v>1</v>
      </c>
      <c r="H642">
        <v>19</v>
      </c>
      <c r="I642">
        <v>3</v>
      </c>
      <c r="J642">
        <v>0</v>
      </c>
    </row>
    <row r="643" spans="1:10" x14ac:dyDescent="0.35">
      <c r="A643" s="60">
        <v>44652</v>
      </c>
      <c r="B643" t="s">
        <v>12</v>
      </c>
      <c r="C643" t="s">
        <v>14</v>
      </c>
      <c r="D643" t="s">
        <v>15</v>
      </c>
      <c r="E643">
        <v>70</v>
      </c>
      <c r="F643">
        <v>3</v>
      </c>
      <c r="G643">
        <v>1</v>
      </c>
      <c r="H643">
        <v>1</v>
      </c>
      <c r="I643">
        <v>0</v>
      </c>
      <c r="J643">
        <v>1</v>
      </c>
    </row>
    <row r="644" spans="1:10" x14ac:dyDescent="0.35">
      <c r="A644" s="60">
        <v>44652</v>
      </c>
      <c r="B644" t="s">
        <v>12</v>
      </c>
      <c r="C644" t="s">
        <v>164</v>
      </c>
      <c r="D644" t="s">
        <v>13</v>
      </c>
      <c r="E644">
        <v>927</v>
      </c>
      <c r="F644">
        <v>80</v>
      </c>
      <c r="G644">
        <v>15</v>
      </c>
      <c r="H644">
        <v>44</v>
      </c>
      <c r="I644">
        <v>18</v>
      </c>
      <c r="J644">
        <v>3</v>
      </c>
    </row>
    <row r="645" spans="1:10" x14ac:dyDescent="0.35">
      <c r="A645" s="60">
        <v>44652</v>
      </c>
      <c r="B645" t="s">
        <v>12</v>
      </c>
      <c r="C645" t="s">
        <v>166</v>
      </c>
      <c r="D645" t="s">
        <v>167</v>
      </c>
      <c r="E645">
        <v>237</v>
      </c>
      <c r="F645">
        <v>20</v>
      </c>
      <c r="G645">
        <v>4</v>
      </c>
      <c r="H645">
        <v>12</v>
      </c>
      <c r="I645">
        <v>2</v>
      </c>
      <c r="J645">
        <v>2</v>
      </c>
    </row>
    <row r="646" spans="1:10" x14ac:dyDescent="0.35">
      <c r="A646" s="60">
        <v>44682</v>
      </c>
      <c r="B646" t="s">
        <v>12</v>
      </c>
      <c r="C646" t="s">
        <v>14</v>
      </c>
      <c r="D646" t="s">
        <v>15</v>
      </c>
      <c r="E646">
        <v>116</v>
      </c>
      <c r="F646">
        <v>12</v>
      </c>
      <c r="G646">
        <v>7</v>
      </c>
      <c r="H646">
        <v>3</v>
      </c>
      <c r="I646">
        <v>0</v>
      </c>
      <c r="J646">
        <v>2</v>
      </c>
    </row>
    <row r="647" spans="1:10" x14ac:dyDescent="0.35">
      <c r="A647" s="60">
        <v>44682</v>
      </c>
      <c r="B647" t="s">
        <v>12</v>
      </c>
      <c r="C647" t="s">
        <v>164</v>
      </c>
      <c r="D647" t="s">
        <v>13</v>
      </c>
      <c r="E647">
        <v>1086</v>
      </c>
      <c r="F647">
        <v>130</v>
      </c>
      <c r="G647">
        <v>29</v>
      </c>
      <c r="H647">
        <v>55</v>
      </c>
      <c r="I647">
        <v>42</v>
      </c>
      <c r="J647">
        <v>4</v>
      </c>
    </row>
    <row r="648" spans="1:10" x14ac:dyDescent="0.35">
      <c r="A648" s="60">
        <v>44682</v>
      </c>
      <c r="B648" t="s">
        <v>12</v>
      </c>
      <c r="C648" t="s">
        <v>166</v>
      </c>
      <c r="D648" t="s">
        <v>167</v>
      </c>
      <c r="E648">
        <v>223</v>
      </c>
      <c r="F648">
        <v>14</v>
      </c>
      <c r="G648">
        <v>5</v>
      </c>
      <c r="H648">
        <v>9</v>
      </c>
      <c r="I648">
        <v>0</v>
      </c>
      <c r="J648">
        <v>0</v>
      </c>
    </row>
    <row r="649" spans="1:10" x14ac:dyDescent="0.35">
      <c r="A649" s="60">
        <v>44713</v>
      </c>
      <c r="B649" t="s">
        <v>12</v>
      </c>
      <c r="C649" t="s">
        <v>14</v>
      </c>
      <c r="D649" t="s">
        <v>15</v>
      </c>
      <c r="E649">
        <v>94</v>
      </c>
      <c r="F649">
        <v>12</v>
      </c>
      <c r="G649">
        <v>3</v>
      </c>
      <c r="H649">
        <v>9</v>
      </c>
      <c r="I649">
        <v>0</v>
      </c>
      <c r="J649">
        <v>0</v>
      </c>
    </row>
    <row r="650" spans="1:10" x14ac:dyDescent="0.35">
      <c r="A650" s="60">
        <v>44713</v>
      </c>
      <c r="B650" t="s">
        <v>12</v>
      </c>
      <c r="C650" t="s">
        <v>164</v>
      </c>
      <c r="D650" t="s">
        <v>13</v>
      </c>
      <c r="E650">
        <v>964</v>
      </c>
      <c r="F650">
        <v>111</v>
      </c>
      <c r="G650">
        <v>26</v>
      </c>
      <c r="H650">
        <v>58</v>
      </c>
      <c r="I650">
        <v>24</v>
      </c>
      <c r="J650">
        <v>3</v>
      </c>
    </row>
    <row r="651" spans="1:10" x14ac:dyDescent="0.35">
      <c r="A651" s="60">
        <v>44713</v>
      </c>
      <c r="B651" t="s">
        <v>12</v>
      </c>
      <c r="C651" t="s">
        <v>166</v>
      </c>
      <c r="D651" t="s">
        <v>167</v>
      </c>
      <c r="E651">
        <v>224</v>
      </c>
      <c r="F651">
        <v>11</v>
      </c>
      <c r="G651">
        <v>1</v>
      </c>
      <c r="H651">
        <v>9</v>
      </c>
      <c r="I651">
        <v>1</v>
      </c>
      <c r="J651">
        <v>0</v>
      </c>
    </row>
    <row r="652" spans="1:10" x14ac:dyDescent="0.35">
      <c r="A652" s="60">
        <v>44743</v>
      </c>
      <c r="B652" t="s">
        <v>12</v>
      </c>
      <c r="C652" t="s">
        <v>14</v>
      </c>
      <c r="D652" t="s">
        <v>15</v>
      </c>
      <c r="E652">
        <v>83</v>
      </c>
      <c r="F652">
        <v>12</v>
      </c>
      <c r="G652">
        <v>6</v>
      </c>
      <c r="H652">
        <v>6</v>
      </c>
      <c r="I652">
        <v>0</v>
      </c>
      <c r="J652">
        <v>0</v>
      </c>
    </row>
    <row r="653" spans="1:10" x14ac:dyDescent="0.35">
      <c r="A653" s="60">
        <v>44743</v>
      </c>
      <c r="B653" t="s">
        <v>12</v>
      </c>
      <c r="C653" t="s">
        <v>164</v>
      </c>
      <c r="D653" t="s">
        <v>13</v>
      </c>
      <c r="E653">
        <v>973</v>
      </c>
      <c r="F653">
        <v>101</v>
      </c>
      <c r="G653">
        <v>33</v>
      </c>
      <c r="H653">
        <v>36</v>
      </c>
      <c r="I653">
        <v>26</v>
      </c>
      <c r="J653">
        <v>6</v>
      </c>
    </row>
    <row r="654" spans="1:10" x14ac:dyDescent="0.35">
      <c r="A654" s="60">
        <v>44743</v>
      </c>
      <c r="B654" t="s">
        <v>12</v>
      </c>
      <c r="C654" t="s">
        <v>166</v>
      </c>
      <c r="D654" t="s">
        <v>167</v>
      </c>
      <c r="E654">
        <v>214</v>
      </c>
      <c r="F654">
        <v>17</v>
      </c>
      <c r="G654">
        <v>4</v>
      </c>
      <c r="H654">
        <v>13</v>
      </c>
      <c r="I654">
        <v>0</v>
      </c>
      <c r="J654">
        <v>0</v>
      </c>
    </row>
    <row r="655" spans="1:10" x14ac:dyDescent="0.35">
      <c r="A655" s="60">
        <v>44774</v>
      </c>
      <c r="B655" t="s">
        <v>12</v>
      </c>
      <c r="C655" t="s">
        <v>14</v>
      </c>
      <c r="D655" t="s">
        <v>15</v>
      </c>
      <c r="E655">
        <v>120</v>
      </c>
      <c r="F655">
        <v>16</v>
      </c>
      <c r="G655">
        <v>9</v>
      </c>
      <c r="H655">
        <v>7</v>
      </c>
      <c r="I655">
        <v>0</v>
      </c>
      <c r="J655">
        <v>0</v>
      </c>
    </row>
    <row r="656" spans="1:10" x14ac:dyDescent="0.35">
      <c r="A656" s="60">
        <v>44774</v>
      </c>
      <c r="B656" t="s">
        <v>12</v>
      </c>
      <c r="C656" t="s">
        <v>164</v>
      </c>
      <c r="D656" t="s">
        <v>13</v>
      </c>
      <c r="E656">
        <v>941</v>
      </c>
      <c r="F656">
        <v>126</v>
      </c>
      <c r="G656">
        <v>33</v>
      </c>
      <c r="H656">
        <v>42</v>
      </c>
      <c r="I656">
        <v>45</v>
      </c>
      <c r="J656">
        <v>6</v>
      </c>
    </row>
    <row r="657" spans="1:10" x14ac:dyDescent="0.35">
      <c r="A657" s="60">
        <v>44774</v>
      </c>
      <c r="B657" t="s">
        <v>12</v>
      </c>
      <c r="C657" t="s">
        <v>166</v>
      </c>
      <c r="D657" t="s">
        <v>167</v>
      </c>
      <c r="E657">
        <v>212</v>
      </c>
      <c r="F657">
        <v>16</v>
      </c>
      <c r="G657">
        <v>1</v>
      </c>
      <c r="H657">
        <v>14</v>
      </c>
      <c r="I657">
        <v>0</v>
      </c>
      <c r="J657">
        <v>1</v>
      </c>
    </row>
    <row r="658" spans="1:10" x14ac:dyDescent="0.35">
      <c r="A658" s="60">
        <v>44805</v>
      </c>
      <c r="B658" t="s">
        <v>12</v>
      </c>
      <c r="C658" t="s">
        <v>14</v>
      </c>
      <c r="D658" t="s">
        <v>15</v>
      </c>
      <c r="E658">
        <v>106</v>
      </c>
      <c r="F658">
        <v>10</v>
      </c>
      <c r="G658">
        <v>4</v>
      </c>
      <c r="H658">
        <v>4</v>
      </c>
      <c r="I658">
        <v>2</v>
      </c>
      <c r="J658">
        <v>0</v>
      </c>
    </row>
    <row r="659" spans="1:10" x14ac:dyDescent="0.35">
      <c r="A659" s="60">
        <v>44805</v>
      </c>
      <c r="B659" t="s">
        <v>12</v>
      </c>
      <c r="C659" t="s">
        <v>164</v>
      </c>
      <c r="D659" t="s">
        <v>13</v>
      </c>
      <c r="E659">
        <v>1031</v>
      </c>
      <c r="F659">
        <v>124</v>
      </c>
      <c r="G659">
        <v>47</v>
      </c>
      <c r="H659">
        <v>46</v>
      </c>
      <c r="I659">
        <v>29</v>
      </c>
      <c r="J659">
        <v>2</v>
      </c>
    </row>
    <row r="660" spans="1:10" x14ac:dyDescent="0.35">
      <c r="A660" s="60">
        <v>44805</v>
      </c>
      <c r="B660" t="s">
        <v>12</v>
      </c>
      <c r="C660" t="s">
        <v>166</v>
      </c>
      <c r="D660" t="s">
        <v>167</v>
      </c>
      <c r="E660">
        <v>91</v>
      </c>
      <c r="F660">
        <v>10</v>
      </c>
      <c r="G660">
        <v>0</v>
      </c>
      <c r="H660">
        <v>10</v>
      </c>
      <c r="I660">
        <v>0</v>
      </c>
      <c r="J660">
        <v>0</v>
      </c>
    </row>
    <row r="661" spans="1:10" x14ac:dyDescent="0.35">
      <c r="A661" s="60">
        <v>44835</v>
      </c>
      <c r="B661" t="s">
        <v>12</v>
      </c>
      <c r="C661" t="s">
        <v>14</v>
      </c>
      <c r="D661" t="s">
        <v>15</v>
      </c>
      <c r="E661">
        <v>92</v>
      </c>
      <c r="F661">
        <v>6</v>
      </c>
      <c r="G661">
        <v>1</v>
      </c>
      <c r="H661">
        <v>5</v>
      </c>
      <c r="I661">
        <v>0</v>
      </c>
      <c r="J661">
        <v>0</v>
      </c>
    </row>
    <row r="662" spans="1:10" x14ac:dyDescent="0.35">
      <c r="A662" s="60">
        <v>44835</v>
      </c>
      <c r="B662" t="s">
        <v>12</v>
      </c>
      <c r="C662" t="s">
        <v>164</v>
      </c>
      <c r="D662" t="s">
        <v>13</v>
      </c>
      <c r="E662">
        <v>927</v>
      </c>
      <c r="F662">
        <v>142</v>
      </c>
      <c r="G662">
        <v>39</v>
      </c>
      <c r="H662">
        <v>46</v>
      </c>
      <c r="I662">
        <v>54</v>
      </c>
      <c r="J662">
        <v>3</v>
      </c>
    </row>
    <row r="663" spans="1:10" x14ac:dyDescent="0.35">
      <c r="A663" s="60">
        <v>44835</v>
      </c>
      <c r="B663" t="s">
        <v>12</v>
      </c>
      <c r="C663" t="s">
        <v>166</v>
      </c>
      <c r="D663" t="s">
        <v>167</v>
      </c>
      <c r="E663">
        <v>83</v>
      </c>
      <c r="F663">
        <v>2</v>
      </c>
      <c r="G663">
        <v>0</v>
      </c>
      <c r="H663">
        <v>2</v>
      </c>
      <c r="I663">
        <v>0</v>
      </c>
      <c r="J663">
        <v>0</v>
      </c>
    </row>
    <row r="664" spans="1:10" x14ac:dyDescent="0.35">
      <c r="A664" s="60">
        <v>44866</v>
      </c>
      <c r="B664" t="s">
        <v>12</v>
      </c>
      <c r="C664" t="s">
        <v>14</v>
      </c>
      <c r="D664" t="s">
        <v>15</v>
      </c>
      <c r="E664">
        <v>119</v>
      </c>
      <c r="F664">
        <v>11</v>
      </c>
      <c r="G664">
        <v>6</v>
      </c>
      <c r="H664">
        <v>5</v>
      </c>
      <c r="I664">
        <v>0</v>
      </c>
      <c r="J664">
        <v>0</v>
      </c>
    </row>
    <row r="665" spans="1:10" x14ac:dyDescent="0.35">
      <c r="A665" s="60">
        <v>44866</v>
      </c>
      <c r="B665" t="s">
        <v>12</v>
      </c>
      <c r="C665" t="s">
        <v>164</v>
      </c>
      <c r="D665" t="s">
        <v>13</v>
      </c>
      <c r="E665">
        <v>1114</v>
      </c>
      <c r="F665">
        <v>125</v>
      </c>
      <c r="G665">
        <v>41</v>
      </c>
      <c r="H665">
        <v>58</v>
      </c>
      <c r="I665">
        <v>23</v>
      </c>
      <c r="J665">
        <v>3</v>
      </c>
    </row>
    <row r="666" spans="1:10" x14ac:dyDescent="0.35">
      <c r="A666" s="60">
        <v>44866</v>
      </c>
      <c r="B666" t="s">
        <v>12</v>
      </c>
      <c r="C666" t="s">
        <v>166</v>
      </c>
      <c r="D666" t="s">
        <v>167</v>
      </c>
      <c r="E666">
        <v>136</v>
      </c>
      <c r="F666">
        <v>8</v>
      </c>
      <c r="G666">
        <v>1</v>
      </c>
      <c r="H666">
        <v>6</v>
      </c>
      <c r="I666">
        <v>0</v>
      </c>
      <c r="J666">
        <v>1</v>
      </c>
    </row>
    <row r="667" spans="1:10" x14ac:dyDescent="0.35">
      <c r="A667" s="60">
        <v>44896</v>
      </c>
      <c r="B667" t="s">
        <v>12</v>
      </c>
      <c r="C667" t="s">
        <v>14</v>
      </c>
      <c r="D667" t="s">
        <v>15</v>
      </c>
      <c r="E667">
        <v>117</v>
      </c>
      <c r="F667">
        <v>12</v>
      </c>
      <c r="G667">
        <v>6</v>
      </c>
      <c r="H667">
        <v>6</v>
      </c>
      <c r="I667">
        <v>0</v>
      </c>
      <c r="J667">
        <v>0</v>
      </c>
    </row>
    <row r="668" spans="1:10" x14ac:dyDescent="0.35">
      <c r="A668" s="60">
        <v>44896</v>
      </c>
      <c r="B668" t="s">
        <v>12</v>
      </c>
      <c r="C668" t="s">
        <v>164</v>
      </c>
      <c r="D668" t="s">
        <v>13</v>
      </c>
      <c r="E668">
        <v>894</v>
      </c>
      <c r="F668">
        <v>95</v>
      </c>
      <c r="G668">
        <v>30</v>
      </c>
      <c r="H668">
        <v>34</v>
      </c>
      <c r="I668">
        <v>25</v>
      </c>
      <c r="J668">
        <v>6</v>
      </c>
    </row>
    <row r="669" spans="1:10" x14ac:dyDescent="0.35">
      <c r="A669" s="60">
        <v>44896</v>
      </c>
      <c r="B669" t="s">
        <v>12</v>
      </c>
      <c r="C669" t="s">
        <v>166</v>
      </c>
      <c r="D669" t="s">
        <v>167</v>
      </c>
      <c r="E669">
        <v>138</v>
      </c>
      <c r="F669">
        <v>5</v>
      </c>
      <c r="G669">
        <v>0</v>
      </c>
      <c r="H669">
        <v>5</v>
      </c>
      <c r="I669">
        <v>0</v>
      </c>
      <c r="J669">
        <v>0</v>
      </c>
    </row>
    <row r="670" spans="1:10" x14ac:dyDescent="0.35">
      <c r="A670" s="60">
        <v>44927</v>
      </c>
      <c r="B670" t="s">
        <v>12</v>
      </c>
      <c r="C670" t="s">
        <v>14</v>
      </c>
      <c r="D670" t="s">
        <v>15</v>
      </c>
      <c r="E670">
        <v>161</v>
      </c>
      <c r="F670">
        <v>13</v>
      </c>
      <c r="G670">
        <v>9</v>
      </c>
      <c r="H670">
        <v>4</v>
      </c>
      <c r="I670">
        <v>0</v>
      </c>
      <c r="J670">
        <v>0</v>
      </c>
    </row>
    <row r="671" spans="1:10" x14ac:dyDescent="0.35">
      <c r="A671" s="60">
        <v>44927</v>
      </c>
      <c r="B671" t="s">
        <v>12</v>
      </c>
      <c r="C671" t="s">
        <v>164</v>
      </c>
      <c r="D671" t="s">
        <v>13</v>
      </c>
      <c r="E671">
        <v>1000</v>
      </c>
      <c r="F671">
        <v>119</v>
      </c>
      <c r="G671">
        <v>38</v>
      </c>
      <c r="H671">
        <v>41</v>
      </c>
      <c r="I671">
        <v>35</v>
      </c>
      <c r="J671">
        <v>2</v>
      </c>
    </row>
    <row r="672" spans="1:10" x14ac:dyDescent="0.35">
      <c r="A672" s="60">
        <v>44927</v>
      </c>
      <c r="B672" t="s">
        <v>12</v>
      </c>
      <c r="C672" t="s">
        <v>166</v>
      </c>
      <c r="D672" t="s">
        <v>167</v>
      </c>
      <c r="E672">
        <v>182</v>
      </c>
      <c r="F672">
        <v>11</v>
      </c>
      <c r="G672">
        <v>2</v>
      </c>
      <c r="H672">
        <v>9</v>
      </c>
      <c r="I672">
        <v>0</v>
      </c>
      <c r="J672">
        <v>0</v>
      </c>
    </row>
    <row r="673" spans="1:10" x14ac:dyDescent="0.35">
      <c r="A673" s="60">
        <v>44958</v>
      </c>
      <c r="B673" t="s">
        <v>12</v>
      </c>
      <c r="C673" t="s">
        <v>14</v>
      </c>
      <c r="D673" t="s">
        <v>15</v>
      </c>
      <c r="E673">
        <v>142</v>
      </c>
      <c r="F673">
        <v>10</v>
      </c>
      <c r="G673">
        <v>3</v>
      </c>
      <c r="H673">
        <v>5</v>
      </c>
      <c r="I673">
        <v>2</v>
      </c>
      <c r="J673">
        <v>0</v>
      </c>
    </row>
    <row r="674" spans="1:10" x14ac:dyDescent="0.35">
      <c r="A674" s="60">
        <v>44958</v>
      </c>
      <c r="B674" t="s">
        <v>12</v>
      </c>
      <c r="C674" t="s">
        <v>164</v>
      </c>
      <c r="D674" t="s">
        <v>13</v>
      </c>
      <c r="E674">
        <v>960</v>
      </c>
      <c r="F674">
        <v>81</v>
      </c>
      <c r="G674">
        <v>33</v>
      </c>
      <c r="H674">
        <v>34</v>
      </c>
      <c r="I674">
        <v>10</v>
      </c>
      <c r="J674">
        <v>4</v>
      </c>
    </row>
    <row r="675" spans="1:10" x14ac:dyDescent="0.35">
      <c r="A675" s="60">
        <v>44958</v>
      </c>
      <c r="B675" t="s">
        <v>12</v>
      </c>
      <c r="C675" t="s">
        <v>166</v>
      </c>
      <c r="D675" t="s">
        <v>167</v>
      </c>
      <c r="E675">
        <v>116</v>
      </c>
      <c r="F675">
        <v>5</v>
      </c>
      <c r="G675">
        <v>1</v>
      </c>
      <c r="H675">
        <v>2</v>
      </c>
      <c r="I675">
        <v>2</v>
      </c>
      <c r="J675">
        <v>0</v>
      </c>
    </row>
    <row r="676" spans="1:10" x14ac:dyDescent="0.35">
      <c r="A676" s="60">
        <v>44986</v>
      </c>
      <c r="B676" t="s">
        <v>12</v>
      </c>
      <c r="C676" t="s">
        <v>14</v>
      </c>
      <c r="D676" t="s">
        <v>15</v>
      </c>
      <c r="E676">
        <v>107</v>
      </c>
      <c r="F676">
        <v>12</v>
      </c>
      <c r="G676">
        <v>5</v>
      </c>
      <c r="H676">
        <v>7</v>
      </c>
      <c r="I676">
        <v>0</v>
      </c>
      <c r="J676">
        <v>0</v>
      </c>
    </row>
    <row r="677" spans="1:10" x14ac:dyDescent="0.35">
      <c r="A677" s="60">
        <v>44986</v>
      </c>
      <c r="B677" t="s">
        <v>12</v>
      </c>
      <c r="C677" t="s">
        <v>164</v>
      </c>
      <c r="D677" t="s">
        <v>13</v>
      </c>
      <c r="E677">
        <v>1034</v>
      </c>
      <c r="F677">
        <v>99</v>
      </c>
      <c r="G677">
        <v>44</v>
      </c>
      <c r="H677">
        <v>36</v>
      </c>
      <c r="I677">
        <v>16</v>
      </c>
      <c r="J677">
        <v>3</v>
      </c>
    </row>
    <row r="678" spans="1:10" x14ac:dyDescent="0.35">
      <c r="A678" s="60">
        <v>44986</v>
      </c>
      <c r="B678" t="s">
        <v>12</v>
      </c>
      <c r="C678" t="s">
        <v>166</v>
      </c>
      <c r="D678" t="s">
        <v>167</v>
      </c>
      <c r="E678">
        <v>127</v>
      </c>
      <c r="F678">
        <v>9</v>
      </c>
      <c r="G678">
        <v>1</v>
      </c>
      <c r="H678">
        <v>4</v>
      </c>
      <c r="I678">
        <v>4</v>
      </c>
      <c r="J678">
        <v>0</v>
      </c>
    </row>
    <row r="679" spans="1:10" x14ac:dyDescent="0.35">
      <c r="A679" s="60">
        <v>45017</v>
      </c>
      <c r="B679" t="s">
        <v>12</v>
      </c>
      <c r="C679" t="s">
        <v>14</v>
      </c>
      <c r="D679" t="s">
        <v>15</v>
      </c>
      <c r="E679">
        <v>123</v>
      </c>
      <c r="F679">
        <v>10</v>
      </c>
      <c r="G679">
        <v>2</v>
      </c>
      <c r="H679">
        <v>8</v>
      </c>
      <c r="I679">
        <v>0</v>
      </c>
      <c r="J679">
        <v>0</v>
      </c>
    </row>
    <row r="680" spans="1:10" x14ac:dyDescent="0.35">
      <c r="A680" s="60">
        <v>45017</v>
      </c>
      <c r="B680" t="s">
        <v>12</v>
      </c>
      <c r="C680" t="s">
        <v>164</v>
      </c>
      <c r="D680" t="s">
        <v>13</v>
      </c>
      <c r="E680">
        <v>809</v>
      </c>
      <c r="F680">
        <v>72</v>
      </c>
      <c r="G680">
        <v>27</v>
      </c>
      <c r="H680">
        <v>24</v>
      </c>
      <c r="I680">
        <v>19</v>
      </c>
      <c r="J680">
        <v>2</v>
      </c>
    </row>
    <row r="681" spans="1:10" x14ac:dyDescent="0.35">
      <c r="A681" s="60">
        <v>45017</v>
      </c>
      <c r="B681" t="s">
        <v>12</v>
      </c>
      <c r="C681" t="s">
        <v>166</v>
      </c>
      <c r="D681" t="s">
        <v>167</v>
      </c>
      <c r="E681">
        <v>167</v>
      </c>
      <c r="F681">
        <v>11</v>
      </c>
      <c r="G681">
        <v>1</v>
      </c>
      <c r="H681">
        <v>8</v>
      </c>
      <c r="I681">
        <v>2</v>
      </c>
      <c r="J681">
        <v>0</v>
      </c>
    </row>
    <row r="682" spans="1:10" x14ac:dyDescent="0.35">
      <c r="A682" s="60">
        <v>45047</v>
      </c>
      <c r="B682" t="s">
        <v>12</v>
      </c>
      <c r="C682" t="s">
        <v>14</v>
      </c>
      <c r="D682" t="s">
        <v>15</v>
      </c>
      <c r="E682">
        <v>97</v>
      </c>
      <c r="F682">
        <v>12</v>
      </c>
      <c r="G682">
        <v>5</v>
      </c>
      <c r="H682">
        <v>7</v>
      </c>
      <c r="I682">
        <v>0</v>
      </c>
      <c r="J682">
        <v>0</v>
      </c>
    </row>
    <row r="683" spans="1:10" x14ac:dyDescent="0.35">
      <c r="A683" s="60">
        <v>45047</v>
      </c>
      <c r="B683" t="s">
        <v>12</v>
      </c>
      <c r="C683" t="s">
        <v>164</v>
      </c>
      <c r="D683" t="s">
        <v>13</v>
      </c>
      <c r="E683">
        <v>1029</v>
      </c>
      <c r="F683">
        <v>124</v>
      </c>
      <c r="G683">
        <v>38</v>
      </c>
      <c r="H683">
        <v>44</v>
      </c>
      <c r="I683">
        <v>39</v>
      </c>
      <c r="J683">
        <v>3</v>
      </c>
    </row>
    <row r="684" spans="1:10" x14ac:dyDescent="0.35">
      <c r="A684" s="60">
        <v>45047</v>
      </c>
      <c r="B684" t="s">
        <v>12</v>
      </c>
      <c r="C684" t="s">
        <v>166</v>
      </c>
      <c r="D684" t="s">
        <v>167</v>
      </c>
      <c r="E684">
        <v>145</v>
      </c>
      <c r="F684">
        <v>7</v>
      </c>
      <c r="G684">
        <v>1</v>
      </c>
      <c r="H684">
        <v>6</v>
      </c>
      <c r="I684">
        <v>0</v>
      </c>
      <c r="J684">
        <v>0</v>
      </c>
    </row>
    <row r="685" spans="1:10" x14ac:dyDescent="0.35">
      <c r="A685" s="60">
        <v>45078</v>
      </c>
      <c r="B685" t="s">
        <v>12</v>
      </c>
      <c r="C685" t="s">
        <v>14</v>
      </c>
      <c r="D685" t="s">
        <v>15</v>
      </c>
      <c r="E685">
        <v>117</v>
      </c>
      <c r="F685">
        <v>18</v>
      </c>
      <c r="G685">
        <v>12</v>
      </c>
      <c r="H685">
        <v>3</v>
      </c>
      <c r="I685">
        <v>2</v>
      </c>
      <c r="J685">
        <v>1</v>
      </c>
    </row>
    <row r="686" spans="1:10" x14ac:dyDescent="0.35">
      <c r="A686" s="60">
        <v>45078</v>
      </c>
      <c r="B686" t="s">
        <v>12</v>
      </c>
      <c r="C686" t="s">
        <v>164</v>
      </c>
      <c r="D686" t="s">
        <v>13</v>
      </c>
      <c r="E686">
        <v>1043</v>
      </c>
      <c r="F686">
        <v>115</v>
      </c>
      <c r="G686">
        <v>40</v>
      </c>
      <c r="H686">
        <v>53</v>
      </c>
      <c r="I686">
        <v>18</v>
      </c>
      <c r="J686">
        <v>4</v>
      </c>
    </row>
    <row r="687" spans="1:10" x14ac:dyDescent="0.35">
      <c r="A687" s="60">
        <v>45078</v>
      </c>
      <c r="B687" t="s">
        <v>12</v>
      </c>
      <c r="C687" t="s">
        <v>166</v>
      </c>
      <c r="D687" t="s">
        <v>167</v>
      </c>
      <c r="E687">
        <v>148</v>
      </c>
      <c r="F687">
        <v>9</v>
      </c>
      <c r="G687">
        <v>1</v>
      </c>
      <c r="H687">
        <v>8</v>
      </c>
      <c r="I687">
        <v>0</v>
      </c>
      <c r="J687">
        <v>0</v>
      </c>
    </row>
    <row r="688" spans="1:10" x14ac:dyDescent="0.35">
      <c r="A688" s="60">
        <v>45108</v>
      </c>
      <c r="B688" t="s">
        <v>12</v>
      </c>
      <c r="C688" t="s">
        <v>14</v>
      </c>
      <c r="D688" t="s">
        <v>15</v>
      </c>
      <c r="E688">
        <v>134</v>
      </c>
      <c r="F688">
        <v>13</v>
      </c>
      <c r="G688">
        <v>7</v>
      </c>
      <c r="H688">
        <v>4</v>
      </c>
      <c r="I688">
        <v>2</v>
      </c>
      <c r="J688">
        <v>0</v>
      </c>
    </row>
    <row r="689" spans="1:10" x14ac:dyDescent="0.35">
      <c r="A689" s="60">
        <v>45108</v>
      </c>
      <c r="B689" t="s">
        <v>12</v>
      </c>
      <c r="C689" t="s">
        <v>164</v>
      </c>
      <c r="D689" t="s">
        <v>13</v>
      </c>
      <c r="E689">
        <v>1050</v>
      </c>
      <c r="F689">
        <v>113</v>
      </c>
      <c r="G689">
        <v>51</v>
      </c>
      <c r="H689">
        <v>34</v>
      </c>
      <c r="I689">
        <v>24</v>
      </c>
      <c r="J689">
        <v>4</v>
      </c>
    </row>
    <row r="690" spans="1:10" x14ac:dyDescent="0.35">
      <c r="A690" s="60">
        <v>45108</v>
      </c>
      <c r="B690" t="s">
        <v>12</v>
      </c>
      <c r="C690" t="s">
        <v>166</v>
      </c>
      <c r="D690" t="s">
        <v>167</v>
      </c>
      <c r="E690">
        <v>156</v>
      </c>
      <c r="F690">
        <v>7</v>
      </c>
      <c r="G690">
        <v>1</v>
      </c>
      <c r="H690">
        <v>4</v>
      </c>
      <c r="I690">
        <v>2</v>
      </c>
      <c r="J690">
        <v>0</v>
      </c>
    </row>
    <row r="691" spans="1:10" x14ac:dyDescent="0.35">
      <c r="A691" s="60">
        <v>45139</v>
      </c>
      <c r="B691" t="s">
        <v>12</v>
      </c>
      <c r="C691" t="s">
        <v>14</v>
      </c>
      <c r="D691" t="s">
        <v>15</v>
      </c>
      <c r="E691">
        <v>131</v>
      </c>
      <c r="F691">
        <v>23</v>
      </c>
      <c r="G691">
        <v>14</v>
      </c>
      <c r="H691">
        <v>8</v>
      </c>
      <c r="I691">
        <v>1</v>
      </c>
      <c r="J691">
        <v>0</v>
      </c>
    </row>
    <row r="692" spans="1:10" x14ac:dyDescent="0.35">
      <c r="A692" s="60">
        <v>45139</v>
      </c>
      <c r="B692" t="s">
        <v>12</v>
      </c>
      <c r="C692" t="s">
        <v>164</v>
      </c>
      <c r="D692" t="s">
        <v>13</v>
      </c>
      <c r="E692">
        <v>1306</v>
      </c>
      <c r="F692">
        <v>139</v>
      </c>
      <c r="G692">
        <v>43</v>
      </c>
      <c r="H692">
        <v>52</v>
      </c>
      <c r="I692">
        <v>36</v>
      </c>
      <c r="J692">
        <v>8</v>
      </c>
    </row>
    <row r="693" spans="1:10" x14ac:dyDescent="0.35">
      <c r="A693" s="60">
        <v>45139</v>
      </c>
      <c r="B693" t="s">
        <v>12</v>
      </c>
      <c r="C693" t="s">
        <v>166</v>
      </c>
      <c r="D693" t="s">
        <v>167</v>
      </c>
      <c r="E693">
        <v>72</v>
      </c>
      <c r="F693">
        <v>6</v>
      </c>
      <c r="G693">
        <v>3</v>
      </c>
      <c r="H693">
        <v>3</v>
      </c>
      <c r="I693">
        <v>0</v>
      </c>
      <c r="J693">
        <v>0</v>
      </c>
    </row>
    <row r="694" spans="1:10" x14ac:dyDescent="0.35">
      <c r="A694" s="60">
        <v>45170</v>
      </c>
      <c r="B694" t="s">
        <v>12</v>
      </c>
      <c r="C694" t="s">
        <v>14</v>
      </c>
      <c r="D694" t="s">
        <v>15</v>
      </c>
      <c r="E694">
        <v>108</v>
      </c>
      <c r="F694">
        <v>16</v>
      </c>
      <c r="G694">
        <v>9</v>
      </c>
      <c r="H694">
        <v>7</v>
      </c>
      <c r="I694">
        <v>0</v>
      </c>
      <c r="J694">
        <v>0</v>
      </c>
    </row>
    <row r="695" spans="1:10" x14ac:dyDescent="0.35">
      <c r="A695" s="60">
        <v>45170</v>
      </c>
      <c r="B695" t="s">
        <v>12</v>
      </c>
      <c r="C695" t="s">
        <v>164</v>
      </c>
      <c r="D695" t="s">
        <v>13</v>
      </c>
      <c r="E695">
        <v>1274</v>
      </c>
      <c r="F695">
        <v>129</v>
      </c>
      <c r="G695">
        <v>51</v>
      </c>
      <c r="H695">
        <v>51</v>
      </c>
      <c r="I695">
        <v>24</v>
      </c>
      <c r="J695">
        <v>3</v>
      </c>
    </row>
    <row r="696" spans="1:10" x14ac:dyDescent="0.35">
      <c r="A696" s="60">
        <v>45170</v>
      </c>
      <c r="B696" t="s">
        <v>12</v>
      </c>
      <c r="C696" t="s">
        <v>166</v>
      </c>
      <c r="D696" t="s">
        <v>167</v>
      </c>
      <c r="E696">
        <v>113</v>
      </c>
      <c r="F696">
        <v>7</v>
      </c>
      <c r="G696">
        <v>1</v>
      </c>
      <c r="H696">
        <v>6</v>
      </c>
      <c r="I696">
        <v>0</v>
      </c>
      <c r="J696">
        <v>0</v>
      </c>
    </row>
    <row r="697" spans="1:10" x14ac:dyDescent="0.35">
      <c r="A697" s="60">
        <v>45200</v>
      </c>
      <c r="B697" t="s">
        <v>12</v>
      </c>
      <c r="C697" t="s">
        <v>14</v>
      </c>
      <c r="D697" t="s">
        <v>15</v>
      </c>
      <c r="E697">
        <v>109</v>
      </c>
      <c r="F697">
        <v>22</v>
      </c>
      <c r="G697">
        <v>9</v>
      </c>
      <c r="H697">
        <v>5</v>
      </c>
      <c r="I697">
        <v>8</v>
      </c>
      <c r="J697">
        <v>0</v>
      </c>
    </row>
    <row r="698" spans="1:10" x14ac:dyDescent="0.35">
      <c r="A698" s="60">
        <v>45200</v>
      </c>
      <c r="B698" t="s">
        <v>12</v>
      </c>
      <c r="C698" t="s">
        <v>164</v>
      </c>
      <c r="D698" t="s">
        <v>13</v>
      </c>
      <c r="E698">
        <v>1320</v>
      </c>
      <c r="F698">
        <v>140</v>
      </c>
      <c r="G698">
        <v>43</v>
      </c>
      <c r="H698">
        <v>64</v>
      </c>
      <c r="I698">
        <v>31</v>
      </c>
      <c r="J698">
        <v>2</v>
      </c>
    </row>
    <row r="699" spans="1:10" x14ac:dyDescent="0.35">
      <c r="A699" s="60">
        <v>45200</v>
      </c>
      <c r="B699" t="s">
        <v>12</v>
      </c>
      <c r="C699" t="s">
        <v>166</v>
      </c>
      <c r="D699" t="s">
        <v>167</v>
      </c>
      <c r="E699">
        <v>173</v>
      </c>
      <c r="F699">
        <v>16</v>
      </c>
      <c r="G699">
        <v>4</v>
      </c>
      <c r="H699">
        <v>11</v>
      </c>
      <c r="I699">
        <v>1</v>
      </c>
      <c r="J699">
        <v>0</v>
      </c>
    </row>
    <row r="700" spans="1:10" x14ac:dyDescent="0.35">
      <c r="A700" s="60">
        <v>45231</v>
      </c>
      <c r="B700" t="s">
        <v>12</v>
      </c>
      <c r="C700" t="s">
        <v>14</v>
      </c>
      <c r="D700" t="s">
        <v>15</v>
      </c>
      <c r="E700">
        <v>141</v>
      </c>
      <c r="F700">
        <v>18</v>
      </c>
      <c r="G700">
        <v>8</v>
      </c>
      <c r="H700">
        <v>9</v>
      </c>
      <c r="I700">
        <v>0</v>
      </c>
      <c r="J700">
        <v>1</v>
      </c>
    </row>
    <row r="701" spans="1:10" x14ac:dyDescent="0.35">
      <c r="A701" s="60">
        <v>45231</v>
      </c>
      <c r="B701" t="s">
        <v>12</v>
      </c>
      <c r="C701" t="s">
        <v>164</v>
      </c>
      <c r="D701" t="s">
        <v>13</v>
      </c>
      <c r="E701">
        <v>1266</v>
      </c>
      <c r="F701">
        <v>147</v>
      </c>
      <c r="G701">
        <v>40</v>
      </c>
      <c r="H701">
        <v>49</v>
      </c>
      <c r="I701">
        <v>54</v>
      </c>
      <c r="J701">
        <v>4</v>
      </c>
    </row>
    <row r="702" spans="1:10" x14ac:dyDescent="0.35">
      <c r="A702" s="60">
        <v>45231</v>
      </c>
      <c r="B702" t="s">
        <v>12</v>
      </c>
      <c r="C702" t="s">
        <v>166</v>
      </c>
      <c r="D702" t="s">
        <v>167</v>
      </c>
      <c r="E702">
        <v>152</v>
      </c>
      <c r="F702">
        <v>10</v>
      </c>
      <c r="G702">
        <v>0</v>
      </c>
      <c r="H702">
        <v>9</v>
      </c>
      <c r="I702">
        <v>1</v>
      </c>
      <c r="J702">
        <v>0</v>
      </c>
    </row>
    <row r="703" spans="1:10" x14ac:dyDescent="0.35">
      <c r="A703" s="60">
        <v>45261</v>
      </c>
      <c r="B703" t="s">
        <v>12</v>
      </c>
      <c r="C703" t="s">
        <v>14</v>
      </c>
      <c r="D703" t="s">
        <v>15</v>
      </c>
      <c r="E703">
        <v>140</v>
      </c>
      <c r="F703">
        <v>13</v>
      </c>
      <c r="G703">
        <v>7</v>
      </c>
      <c r="H703">
        <v>5</v>
      </c>
      <c r="I703">
        <v>1</v>
      </c>
      <c r="J703">
        <v>0</v>
      </c>
    </row>
    <row r="704" spans="1:10" x14ac:dyDescent="0.35">
      <c r="A704" s="60">
        <v>45261</v>
      </c>
      <c r="B704" t="s">
        <v>12</v>
      </c>
      <c r="C704" t="s">
        <v>164</v>
      </c>
      <c r="D704" t="s">
        <v>13</v>
      </c>
      <c r="E704">
        <v>951</v>
      </c>
      <c r="F704">
        <v>100</v>
      </c>
      <c r="G704">
        <v>30</v>
      </c>
      <c r="H704">
        <v>35</v>
      </c>
      <c r="I704">
        <v>33</v>
      </c>
      <c r="J704">
        <v>2</v>
      </c>
    </row>
    <row r="705" spans="1:10" x14ac:dyDescent="0.35">
      <c r="A705" s="60">
        <v>45261</v>
      </c>
      <c r="B705" t="s">
        <v>12</v>
      </c>
      <c r="C705" t="s">
        <v>166</v>
      </c>
      <c r="D705" t="s">
        <v>167</v>
      </c>
      <c r="E705">
        <v>63</v>
      </c>
      <c r="F705">
        <v>5</v>
      </c>
      <c r="G705">
        <v>1</v>
      </c>
      <c r="H705">
        <v>3</v>
      </c>
      <c r="I705">
        <v>1</v>
      </c>
      <c r="J705">
        <v>0</v>
      </c>
    </row>
    <row r="706" spans="1:10" x14ac:dyDescent="0.35">
      <c r="A706" s="60">
        <v>45292</v>
      </c>
      <c r="B706" t="s">
        <v>12</v>
      </c>
      <c r="C706" t="s">
        <v>14</v>
      </c>
      <c r="D706" t="s">
        <v>15</v>
      </c>
      <c r="E706">
        <v>142</v>
      </c>
      <c r="F706">
        <v>14</v>
      </c>
      <c r="G706">
        <v>7</v>
      </c>
      <c r="H706">
        <v>5</v>
      </c>
      <c r="I706">
        <v>1</v>
      </c>
      <c r="J706">
        <v>1</v>
      </c>
    </row>
    <row r="707" spans="1:10" x14ac:dyDescent="0.35">
      <c r="A707" s="60">
        <v>45292</v>
      </c>
      <c r="B707" t="s">
        <v>12</v>
      </c>
      <c r="C707" t="s">
        <v>164</v>
      </c>
      <c r="D707" t="s">
        <v>13</v>
      </c>
      <c r="E707">
        <v>1203</v>
      </c>
      <c r="F707">
        <v>133</v>
      </c>
      <c r="G707">
        <v>44</v>
      </c>
      <c r="H707">
        <v>59</v>
      </c>
      <c r="I707">
        <v>29</v>
      </c>
      <c r="J707">
        <v>1</v>
      </c>
    </row>
    <row r="708" spans="1:10" x14ac:dyDescent="0.35">
      <c r="A708" s="60">
        <v>45292</v>
      </c>
      <c r="B708" t="s">
        <v>12</v>
      </c>
      <c r="C708" t="s">
        <v>166</v>
      </c>
      <c r="D708" t="s">
        <v>167</v>
      </c>
      <c r="E708">
        <v>103</v>
      </c>
      <c r="F708">
        <v>10</v>
      </c>
      <c r="G708">
        <v>1</v>
      </c>
      <c r="H708">
        <v>5</v>
      </c>
      <c r="I708">
        <v>4</v>
      </c>
      <c r="J708">
        <v>0</v>
      </c>
    </row>
    <row r="709" spans="1:10" x14ac:dyDescent="0.35">
      <c r="A709" s="60">
        <v>45323</v>
      </c>
      <c r="B709" t="s">
        <v>12</v>
      </c>
      <c r="C709" t="s">
        <v>14</v>
      </c>
      <c r="D709" t="s">
        <v>15</v>
      </c>
      <c r="E709">
        <v>110</v>
      </c>
      <c r="F709">
        <v>12</v>
      </c>
      <c r="G709">
        <v>3</v>
      </c>
      <c r="H709">
        <v>8</v>
      </c>
      <c r="I709">
        <v>0</v>
      </c>
      <c r="J709">
        <v>1</v>
      </c>
    </row>
    <row r="710" spans="1:10" x14ac:dyDescent="0.35">
      <c r="A710" s="60">
        <v>45323</v>
      </c>
      <c r="B710" t="s">
        <v>12</v>
      </c>
      <c r="C710" t="s">
        <v>164</v>
      </c>
      <c r="D710" t="s">
        <v>13</v>
      </c>
      <c r="E710">
        <v>1091</v>
      </c>
      <c r="F710">
        <v>118</v>
      </c>
      <c r="G710">
        <v>39</v>
      </c>
      <c r="H710">
        <v>48</v>
      </c>
      <c r="I710">
        <v>29</v>
      </c>
      <c r="J710">
        <v>2</v>
      </c>
    </row>
    <row r="711" spans="1:10" x14ac:dyDescent="0.35">
      <c r="A711" s="60">
        <v>45323</v>
      </c>
      <c r="B711" t="s">
        <v>12</v>
      </c>
      <c r="C711" t="s">
        <v>166</v>
      </c>
      <c r="D711" t="s">
        <v>167</v>
      </c>
      <c r="E711">
        <v>141</v>
      </c>
      <c r="F711">
        <v>14</v>
      </c>
      <c r="G711">
        <v>1</v>
      </c>
      <c r="H711">
        <v>13</v>
      </c>
      <c r="I711">
        <v>0</v>
      </c>
      <c r="J711">
        <v>0</v>
      </c>
    </row>
    <row r="712" spans="1:10" x14ac:dyDescent="0.35">
      <c r="A712" s="60">
        <v>45352</v>
      </c>
      <c r="B712" t="s">
        <v>12</v>
      </c>
      <c r="C712" t="s">
        <v>14</v>
      </c>
      <c r="D712" t="s">
        <v>15</v>
      </c>
      <c r="E712">
        <v>108</v>
      </c>
      <c r="F712">
        <v>8</v>
      </c>
      <c r="G712">
        <v>4</v>
      </c>
      <c r="H712">
        <v>4</v>
      </c>
      <c r="I712">
        <v>0</v>
      </c>
      <c r="J712">
        <v>0</v>
      </c>
    </row>
    <row r="713" spans="1:10" x14ac:dyDescent="0.35">
      <c r="A713" s="60">
        <v>45352</v>
      </c>
      <c r="B713" t="s">
        <v>12</v>
      </c>
      <c r="C713" t="s">
        <v>164</v>
      </c>
      <c r="D713" t="s">
        <v>13</v>
      </c>
      <c r="E713">
        <v>1080</v>
      </c>
      <c r="F713">
        <v>104</v>
      </c>
      <c r="G713">
        <v>33</v>
      </c>
      <c r="H713">
        <v>36</v>
      </c>
      <c r="I713">
        <v>29</v>
      </c>
      <c r="J713">
        <v>6</v>
      </c>
    </row>
    <row r="714" spans="1:10" x14ac:dyDescent="0.35">
      <c r="A714" s="60">
        <v>45352</v>
      </c>
      <c r="B714" t="s">
        <v>12</v>
      </c>
      <c r="C714" t="s">
        <v>166</v>
      </c>
      <c r="D714" t="s">
        <v>167</v>
      </c>
      <c r="E714">
        <v>124</v>
      </c>
      <c r="F714">
        <v>6</v>
      </c>
      <c r="G714">
        <v>2</v>
      </c>
      <c r="H714">
        <v>2</v>
      </c>
      <c r="I714">
        <v>1</v>
      </c>
      <c r="J714">
        <v>1</v>
      </c>
    </row>
    <row r="715" spans="1:10" x14ac:dyDescent="0.35">
      <c r="A715" s="60">
        <v>42125</v>
      </c>
      <c r="B715" t="s">
        <v>16</v>
      </c>
      <c r="C715" t="s">
        <v>17</v>
      </c>
      <c r="D715" t="s">
        <v>18</v>
      </c>
      <c r="E715">
        <v>685</v>
      </c>
      <c r="F715">
        <v>57</v>
      </c>
      <c r="G715">
        <v>5</v>
      </c>
      <c r="H715">
        <v>38</v>
      </c>
      <c r="I715">
        <v>13</v>
      </c>
      <c r="J715">
        <v>1</v>
      </c>
    </row>
    <row r="716" spans="1:10" x14ac:dyDescent="0.35">
      <c r="A716" s="60">
        <v>42125</v>
      </c>
      <c r="B716" t="s">
        <v>16</v>
      </c>
      <c r="C716" t="s">
        <v>19</v>
      </c>
      <c r="D716" t="s">
        <v>20</v>
      </c>
      <c r="E716">
        <v>606</v>
      </c>
      <c r="F716">
        <v>46</v>
      </c>
      <c r="G716">
        <v>17</v>
      </c>
      <c r="H716">
        <v>19</v>
      </c>
      <c r="I716">
        <v>9</v>
      </c>
      <c r="J716">
        <v>1</v>
      </c>
    </row>
    <row r="717" spans="1:10" x14ac:dyDescent="0.35">
      <c r="A717" s="60">
        <v>42156</v>
      </c>
      <c r="B717" t="s">
        <v>16</v>
      </c>
      <c r="C717" t="s">
        <v>17</v>
      </c>
      <c r="D717" t="s">
        <v>18</v>
      </c>
      <c r="E717">
        <v>737</v>
      </c>
      <c r="F717">
        <v>66</v>
      </c>
      <c r="G717">
        <v>19</v>
      </c>
      <c r="H717">
        <v>26</v>
      </c>
      <c r="I717">
        <v>16</v>
      </c>
      <c r="J717">
        <v>5</v>
      </c>
    </row>
    <row r="718" spans="1:10" x14ac:dyDescent="0.35">
      <c r="A718" s="60">
        <v>42156</v>
      </c>
      <c r="B718" t="s">
        <v>16</v>
      </c>
      <c r="C718" t="s">
        <v>19</v>
      </c>
      <c r="D718" t="s">
        <v>20</v>
      </c>
      <c r="E718">
        <v>701</v>
      </c>
      <c r="F718">
        <v>67</v>
      </c>
      <c r="G718">
        <v>27</v>
      </c>
      <c r="H718">
        <v>25</v>
      </c>
      <c r="I718">
        <v>13</v>
      </c>
      <c r="J718">
        <v>2</v>
      </c>
    </row>
    <row r="719" spans="1:10" x14ac:dyDescent="0.35">
      <c r="A719" s="60">
        <v>42186</v>
      </c>
      <c r="B719" t="s">
        <v>16</v>
      </c>
      <c r="C719" t="s">
        <v>17</v>
      </c>
      <c r="D719" t="s">
        <v>18</v>
      </c>
      <c r="E719">
        <v>652</v>
      </c>
      <c r="F719">
        <v>41</v>
      </c>
      <c r="G719">
        <v>9</v>
      </c>
      <c r="H719">
        <v>24</v>
      </c>
      <c r="I719">
        <v>8</v>
      </c>
      <c r="J719">
        <v>0</v>
      </c>
    </row>
    <row r="720" spans="1:10" x14ac:dyDescent="0.35">
      <c r="A720" s="60">
        <v>42186</v>
      </c>
      <c r="B720" t="s">
        <v>16</v>
      </c>
      <c r="C720" t="s">
        <v>19</v>
      </c>
      <c r="D720" t="s">
        <v>20</v>
      </c>
      <c r="E720">
        <v>639</v>
      </c>
      <c r="F720">
        <v>49</v>
      </c>
      <c r="G720">
        <v>28</v>
      </c>
      <c r="H720">
        <v>16</v>
      </c>
      <c r="I720">
        <v>5</v>
      </c>
      <c r="J720">
        <v>0</v>
      </c>
    </row>
    <row r="721" spans="1:10" x14ac:dyDescent="0.35">
      <c r="A721" s="60">
        <v>42217</v>
      </c>
      <c r="B721" t="s">
        <v>16</v>
      </c>
      <c r="C721" t="s">
        <v>17</v>
      </c>
      <c r="D721" t="s">
        <v>18</v>
      </c>
      <c r="E721">
        <v>598</v>
      </c>
      <c r="F721">
        <v>42</v>
      </c>
      <c r="G721">
        <v>4</v>
      </c>
      <c r="H721">
        <v>22</v>
      </c>
      <c r="I721">
        <v>5</v>
      </c>
      <c r="J721">
        <v>11</v>
      </c>
    </row>
    <row r="722" spans="1:10" x14ac:dyDescent="0.35">
      <c r="A722" s="60">
        <v>42217</v>
      </c>
      <c r="B722" t="s">
        <v>16</v>
      </c>
      <c r="C722" t="s">
        <v>19</v>
      </c>
      <c r="D722" t="s">
        <v>20</v>
      </c>
      <c r="E722">
        <v>551</v>
      </c>
      <c r="F722">
        <v>47</v>
      </c>
      <c r="G722">
        <v>18</v>
      </c>
      <c r="H722">
        <v>20</v>
      </c>
      <c r="I722">
        <v>3</v>
      </c>
      <c r="J722">
        <v>6</v>
      </c>
    </row>
    <row r="723" spans="1:10" x14ac:dyDescent="0.35">
      <c r="A723" s="60">
        <v>42248</v>
      </c>
      <c r="B723" t="s">
        <v>16</v>
      </c>
      <c r="C723" t="s">
        <v>17</v>
      </c>
      <c r="D723" t="s">
        <v>18</v>
      </c>
      <c r="E723">
        <v>632</v>
      </c>
      <c r="F723">
        <v>46</v>
      </c>
      <c r="G723">
        <v>9</v>
      </c>
      <c r="H723">
        <v>21</v>
      </c>
      <c r="I723">
        <v>15</v>
      </c>
      <c r="J723">
        <v>1</v>
      </c>
    </row>
    <row r="724" spans="1:10" x14ac:dyDescent="0.35">
      <c r="A724" s="60">
        <v>42248</v>
      </c>
      <c r="B724" t="s">
        <v>16</v>
      </c>
      <c r="C724" t="s">
        <v>19</v>
      </c>
      <c r="D724" t="s">
        <v>20</v>
      </c>
      <c r="E724">
        <v>804</v>
      </c>
      <c r="F724">
        <v>43</v>
      </c>
      <c r="G724">
        <v>17</v>
      </c>
      <c r="H724">
        <v>22</v>
      </c>
      <c r="I724">
        <v>4</v>
      </c>
      <c r="J724">
        <v>0</v>
      </c>
    </row>
    <row r="725" spans="1:10" x14ac:dyDescent="0.35">
      <c r="A725" s="60">
        <v>42278</v>
      </c>
      <c r="B725" t="s">
        <v>16</v>
      </c>
      <c r="C725" t="s">
        <v>17</v>
      </c>
      <c r="D725" t="s">
        <v>18</v>
      </c>
      <c r="E725">
        <v>645</v>
      </c>
      <c r="F725">
        <v>41</v>
      </c>
      <c r="G725">
        <v>12</v>
      </c>
      <c r="H725">
        <v>20</v>
      </c>
      <c r="I725">
        <v>7</v>
      </c>
      <c r="J725">
        <v>2</v>
      </c>
    </row>
    <row r="726" spans="1:10" x14ac:dyDescent="0.35">
      <c r="A726" s="60">
        <v>42278</v>
      </c>
      <c r="B726" t="s">
        <v>16</v>
      </c>
      <c r="C726" t="s">
        <v>19</v>
      </c>
      <c r="D726" t="s">
        <v>20</v>
      </c>
      <c r="E726">
        <v>690</v>
      </c>
      <c r="F726">
        <v>64</v>
      </c>
      <c r="G726">
        <v>26</v>
      </c>
      <c r="H726">
        <v>26</v>
      </c>
      <c r="I726">
        <v>11</v>
      </c>
      <c r="J726">
        <v>1</v>
      </c>
    </row>
    <row r="727" spans="1:10" x14ac:dyDescent="0.35">
      <c r="A727" s="60">
        <v>42309</v>
      </c>
      <c r="B727" t="s">
        <v>16</v>
      </c>
      <c r="C727" t="s">
        <v>17</v>
      </c>
      <c r="D727" t="s">
        <v>18</v>
      </c>
      <c r="E727">
        <v>658</v>
      </c>
      <c r="F727">
        <v>43</v>
      </c>
      <c r="G727">
        <v>5</v>
      </c>
      <c r="H727">
        <v>28</v>
      </c>
      <c r="I727">
        <v>10</v>
      </c>
      <c r="J727">
        <v>0</v>
      </c>
    </row>
    <row r="728" spans="1:10" x14ac:dyDescent="0.35">
      <c r="A728" s="60">
        <v>42309</v>
      </c>
      <c r="B728" t="s">
        <v>16</v>
      </c>
      <c r="C728" t="s">
        <v>19</v>
      </c>
      <c r="D728" t="s">
        <v>20</v>
      </c>
      <c r="E728">
        <v>830</v>
      </c>
      <c r="F728">
        <v>70</v>
      </c>
      <c r="G728">
        <v>36</v>
      </c>
      <c r="H728">
        <v>26</v>
      </c>
      <c r="I728">
        <v>8</v>
      </c>
      <c r="J728">
        <v>0</v>
      </c>
    </row>
    <row r="729" spans="1:10" x14ac:dyDescent="0.35">
      <c r="A729" s="60">
        <v>42339</v>
      </c>
      <c r="B729" t="s">
        <v>16</v>
      </c>
      <c r="C729" t="s">
        <v>17</v>
      </c>
      <c r="D729" t="s">
        <v>18</v>
      </c>
      <c r="E729">
        <v>604</v>
      </c>
      <c r="F729">
        <v>32</v>
      </c>
      <c r="G729">
        <v>3</v>
      </c>
      <c r="H729">
        <v>14</v>
      </c>
      <c r="I729">
        <v>13</v>
      </c>
      <c r="J729">
        <v>2</v>
      </c>
    </row>
    <row r="730" spans="1:10" x14ac:dyDescent="0.35">
      <c r="A730" s="60">
        <v>42339</v>
      </c>
      <c r="B730" t="s">
        <v>16</v>
      </c>
      <c r="C730" t="s">
        <v>19</v>
      </c>
      <c r="D730" t="s">
        <v>20</v>
      </c>
      <c r="E730">
        <v>763</v>
      </c>
      <c r="F730">
        <v>52</v>
      </c>
      <c r="G730">
        <v>24</v>
      </c>
      <c r="H730">
        <v>22</v>
      </c>
      <c r="I730">
        <v>4</v>
      </c>
      <c r="J730">
        <v>2</v>
      </c>
    </row>
    <row r="731" spans="1:10" x14ac:dyDescent="0.35">
      <c r="A731" s="60">
        <v>42370</v>
      </c>
      <c r="B731" t="s">
        <v>16</v>
      </c>
      <c r="C731" t="s">
        <v>17</v>
      </c>
      <c r="D731" t="s">
        <v>18</v>
      </c>
      <c r="E731">
        <v>621</v>
      </c>
      <c r="F731">
        <v>67</v>
      </c>
      <c r="G731">
        <v>10</v>
      </c>
      <c r="H731">
        <v>30</v>
      </c>
      <c r="I731">
        <v>24</v>
      </c>
      <c r="J731">
        <v>3</v>
      </c>
    </row>
    <row r="732" spans="1:10" x14ac:dyDescent="0.35">
      <c r="A732" s="60">
        <v>42370</v>
      </c>
      <c r="B732" t="s">
        <v>16</v>
      </c>
      <c r="C732" t="s">
        <v>19</v>
      </c>
      <c r="D732" t="s">
        <v>20</v>
      </c>
      <c r="E732">
        <v>784</v>
      </c>
      <c r="F732">
        <v>71</v>
      </c>
      <c r="G732">
        <v>32</v>
      </c>
      <c r="H732">
        <v>31</v>
      </c>
      <c r="I732">
        <v>8</v>
      </c>
      <c r="J732">
        <v>0</v>
      </c>
    </row>
    <row r="733" spans="1:10" x14ac:dyDescent="0.35">
      <c r="A733" s="60">
        <v>42401</v>
      </c>
      <c r="B733" t="s">
        <v>16</v>
      </c>
      <c r="C733" t="s">
        <v>17</v>
      </c>
      <c r="D733" t="s">
        <v>18</v>
      </c>
      <c r="E733">
        <v>720</v>
      </c>
      <c r="F733">
        <v>47</v>
      </c>
      <c r="G733">
        <v>6</v>
      </c>
      <c r="H733">
        <v>25</v>
      </c>
      <c r="I733">
        <v>13</v>
      </c>
      <c r="J733">
        <v>3</v>
      </c>
    </row>
    <row r="734" spans="1:10" x14ac:dyDescent="0.35">
      <c r="A734" s="60">
        <v>42401</v>
      </c>
      <c r="B734" t="s">
        <v>16</v>
      </c>
      <c r="C734" t="s">
        <v>19</v>
      </c>
      <c r="D734" t="s">
        <v>20</v>
      </c>
      <c r="E734">
        <v>802</v>
      </c>
      <c r="F734">
        <v>51</v>
      </c>
      <c r="G734">
        <v>27</v>
      </c>
      <c r="H734">
        <v>18</v>
      </c>
      <c r="I734">
        <v>5</v>
      </c>
      <c r="J734">
        <v>1</v>
      </c>
    </row>
    <row r="735" spans="1:10" x14ac:dyDescent="0.35">
      <c r="A735" s="60">
        <v>42430</v>
      </c>
      <c r="B735" t="s">
        <v>16</v>
      </c>
      <c r="C735" t="s">
        <v>17</v>
      </c>
      <c r="D735" t="s">
        <v>18</v>
      </c>
      <c r="E735">
        <v>710</v>
      </c>
      <c r="F735">
        <v>67</v>
      </c>
      <c r="G735">
        <v>11</v>
      </c>
      <c r="H735">
        <v>22</v>
      </c>
      <c r="I735">
        <v>34</v>
      </c>
      <c r="J735">
        <v>0</v>
      </c>
    </row>
    <row r="736" spans="1:10" x14ac:dyDescent="0.35">
      <c r="A736" s="60">
        <v>42430</v>
      </c>
      <c r="B736" t="s">
        <v>16</v>
      </c>
      <c r="C736" t="s">
        <v>19</v>
      </c>
      <c r="D736" t="s">
        <v>20</v>
      </c>
      <c r="E736">
        <v>842</v>
      </c>
      <c r="F736">
        <v>58</v>
      </c>
      <c r="G736">
        <v>29</v>
      </c>
      <c r="H736">
        <v>23</v>
      </c>
      <c r="I736">
        <v>4</v>
      </c>
      <c r="J736">
        <v>2</v>
      </c>
    </row>
    <row r="737" spans="1:10" x14ac:dyDescent="0.35">
      <c r="A737" s="60">
        <v>42461</v>
      </c>
      <c r="B737" t="s">
        <v>16</v>
      </c>
      <c r="C737" t="s">
        <v>17</v>
      </c>
      <c r="D737" t="s">
        <v>18</v>
      </c>
      <c r="E737">
        <v>685</v>
      </c>
      <c r="F737">
        <v>54</v>
      </c>
      <c r="G737">
        <v>13</v>
      </c>
      <c r="H737">
        <v>26</v>
      </c>
      <c r="I737">
        <v>15</v>
      </c>
      <c r="J737">
        <v>0</v>
      </c>
    </row>
    <row r="738" spans="1:10" x14ac:dyDescent="0.35">
      <c r="A738" s="60">
        <v>42461</v>
      </c>
      <c r="B738" t="s">
        <v>16</v>
      </c>
      <c r="C738" t="s">
        <v>19</v>
      </c>
      <c r="D738" t="s">
        <v>20</v>
      </c>
      <c r="E738">
        <v>731</v>
      </c>
      <c r="F738">
        <v>33</v>
      </c>
      <c r="G738">
        <v>20</v>
      </c>
      <c r="H738">
        <v>13</v>
      </c>
      <c r="I738">
        <v>0</v>
      </c>
      <c r="J738">
        <v>0</v>
      </c>
    </row>
    <row r="739" spans="1:10" x14ac:dyDescent="0.35">
      <c r="A739" s="60">
        <v>42491</v>
      </c>
      <c r="B739" t="s">
        <v>16</v>
      </c>
      <c r="C739" t="s">
        <v>17</v>
      </c>
      <c r="D739" t="s">
        <v>18</v>
      </c>
      <c r="E739">
        <v>782</v>
      </c>
      <c r="F739">
        <v>76</v>
      </c>
      <c r="G739">
        <v>9</v>
      </c>
      <c r="H739">
        <v>22</v>
      </c>
      <c r="I739">
        <v>45</v>
      </c>
      <c r="J739">
        <v>0</v>
      </c>
    </row>
    <row r="740" spans="1:10" x14ac:dyDescent="0.35">
      <c r="A740" s="60">
        <v>42491</v>
      </c>
      <c r="B740" t="s">
        <v>16</v>
      </c>
      <c r="C740" t="s">
        <v>19</v>
      </c>
      <c r="D740" t="s">
        <v>20</v>
      </c>
      <c r="E740">
        <v>767</v>
      </c>
      <c r="F740">
        <v>35</v>
      </c>
      <c r="G740">
        <v>18</v>
      </c>
      <c r="H740">
        <v>12</v>
      </c>
      <c r="I740">
        <v>5</v>
      </c>
      <c r="J740">
        <v>0</v>
      </c>
    </row>
    <row r="741" spans="1:10" x14ac:dyDescent="0.35">
      <c r="A741" s="60">
        <v>42522</v>
      </c>
      <c r="B741" t="s">
        <v>16</v>
      </c>
      <c r="C741" t="s">
        <v>17</v>
      </c>
      <c r="D741" t="s">
        <v>18</v>
      </c>
      <c r="E741">
        <v>696</v>
      </c>
      <c r="F741">
        <v>52</v>
      </c>
      <c r="G741">
        <v>6</v>
      </c>
      <c r="H741">
        <v>22</v>
      </c>
      <c r="I741">
        <v>24</v>
      </c>
      <c r="J741">
        <v>0</v>
      </c>
    </row>
    <row r="742" spans="1:10" x14ac:dyDescent="0.35">
      <c r="A742" s="60">
        <v>42522</v>
      </c>
      <c r="B742" t="s">
        <v>16</v>
      </c>
      <c r="C742" t="s">
        <v>19</v>
      </c>
      <c r="D742" t="s">
        <v>20</v>
      </c>
      <c r="E742">
        <v>810</v>
      </c>
      <c r="F742">
        <v>47</v>
      </c>
      <c r="G742">
        <v>22</v>
      </c>
      <c r="H742">
        <v>18</v>
      </c>
      <c r="I742">
        <v>7</v>
      </c>
      <c r="J742">
        <v>0</v>
      </c>
    </row>
    <row r="743" spans="1:10" x14ac:dyDescent="0.35">
      <c r="A743" s="60">
        <v>42552</v>
      </c>
      <c r="B743" t="s">
        <v>16</v>
      </c>
      <c r="C743" t="s">
        <v>17</v>
      </c>
      <c r="D743" t="s">
        <v>18</v>
      </c>
      <c r="E743">
        <v>575</v>
      </c>
      <c r="F743">
        <v>43</v>
      </c>
      <c r="G743">
        <v>17</v>
      </c>
      <c r="H743">
        <v>16</v>
      </c>
      <c r="I743">
        <v>10</v>
      </c>
      <c r="J743">
        <v>0</v>
      </c>
    </row>
    <row r="744" spans="1:10" x14ac:dyDescent="0.35">
      <c r="A744" s="60">
        <v>42552</v>
      </c>
      <c r="B744" t="s">
        <v>16</v>
      </c>
      <c r="C744" t="s">
        <v>19</v>
      </c>
      <c r="D744" t="s">
        <v>20</v>
      </c>
      <c r="E744">
        <v>593</v>
      </c>
      <c r="F744">
        <v>40</v>
      </c>
      <c r="G744">
        <v>14</v>
      </c>
      <c r="H744">
        <v>22</v>
      </c>
      <c r="I744">
        <v>4</v>
      </c>
      <c r="J744">
        <v>0</v>
      </c>
    </row>
    <row r="745" spans="1:10" x14ac:dyDescent="0.35">
      <c r="A745" s="60">
        <v>42583</v>
      </c>
      <c r="B745" t="s">
        <v>16</v>
      </c>
      <c r="C745" t="s">
        <v>17</v>
      </c>
      <c r="D745" t="s">
        <v>18</v>
      </c>
      <c r="E745">
        <v>686</v>
      </c>
      <c r="F745">
        <v>62</v>
      </c>
      <c r="G745">
        <v>9</v>
      </c>
      <c r="H745">
        <v>24</v>
      </c>
      <c r="I745">
        <v>29</v>
      </c>
      <c r="J745">
        <v>0</v>
      </c>
    </row>
    <row r="746" spans="1:10" x14ac:dyDescent="0.35">
      <c r="A746" s="60">
        <v>42583</v>
      </c>
      <c r="B746" t="s">
        <v>16</v>
      </c>
      <c r="C746" t="s">
        <v>19</v>
      </c>
      <c r="D746" t="s">
        <v>20</v>
      </c>
      <c r="E746">
        <v>790</v>
      </c>
      <c r="F746">
        <v>54</v>
      </c>
      <c r="G746">
        <v>25</v>
      </c>
      <c r="H746">
        <v>19</v>
      </c>
      <c r="I746">
        <v>10</v>
      </c>
      <c r="J746">
        <v>0</v>
      </c>
    </row>
    <row r="747" spans="1:10" x14ac:dyDescent="0.35">
      <c r="A747" s="60">
        <v>42614</v>
      </c>
      <c r="B747" t="s">
        <v>16</v>
      </c>
      <c r="C747" t="s">
        <v>17</v>
      </c>
      <c r="D747" t="s">
        <v>18</v>
      </c>
      <c r="E747">
        <v>664</v>
      </c>
      <c r="F747">
        <v>50</v>
      </c>
      <c r="G747">
        <v>16</v>
      </c>
      <c r="H747">
        <v>16</v>
      </c>
      <c r="I747">
        <v>15</v>
      </c>
      <c r="J747">
        <v>3</v>
      </c>
    </row>
    <row r="748" spans="1:10" x14ac:dyDescent="0.35">
      <c r="A748" s="60">
        <v>42614</v>
      </c>
      <c r="B748" t="s">
        <v>16</v>
      </c>
      <c r="C748" t="s">
        <v>19</v>
      </c>
      <c r="D748" t="s">
        <v>20</v>
      </c>
      <c r="E748">
        <v>739</v>
      </c>
      <c r="F748">
        <v>41</v>
      </c>
      <c r="G748">
        <v>18</v>
      </c>
      <c r="H748">
        <v>18</v>
      </c>
      <c r="I748">
        <v>2</v>
      </c>
      <c r="J748">
        <v>3</v>
      </c>
    </row>
    <row r="749" spans="1:10" x14ac:dyDescent="0.35">
      <c r="A749" s="60">
        <v>42644</v>
      </c>
      <c r="B749" t="s">
        <v>16</v>
      </c>
      <c r="C749" t="s">
        <v>17</v>
      </c>
      <c r="D749" t="s">
        <v>18</v>
      </c>
      <c r="E749">
        <v>1024</v>
      </c>
      <c r="F749">
        <v>57</v>
      </c>
      <c r="G749">
        <v>11</v>
      </c>
      <c r="H749">
        <v>24</v>
      </c>
      <c r="I749">
        <v>18</v>
      </c>
      <c r="J749">
        <v>4</v>
      </c>
    </row>
    <row r="750" spans="1:10" x14ac:dyDescent="0.35">
      <c r="A750" s="60">
        <v>42644</v>
      </c>
      <c r="B750" t="s">
        <v>16</v>
      </c>
      <c r="C750" t="s">
        <v>19</v>
      </c>
      <c r="D750" t="s">
        <v>20</v>
      </c>
      <c r="E750">
        <v>653</v>
      </c>
      <c r="F750">
        <v>38</v>
      </c>
      <c r="G750">
        <v>14</v>
      </c>
      <c r="H750">
        <v>18</v>
      </c>
      <c r="I750">
        <v>3</v>
      </c>
      <c r="J750">
        <v>3</v>
      </c>
    </row>
    <row r="751" spans="1:10" x14ac:dyDescent="0.35">
      <c r="A751" s="60">
        <v>42675</v>
      </c>
      <c r="B751" t="s">
        <v>16</v>
      </c>
      <c r="C751" t="s">
        <v>17</v>
      </c>
      <c r="D751" t="s">
        <v>18</v>
      </c>
      <c r="E751">
        <v>707</v>
      </c>
      <c r="F751">
        <v>61</v>
      </c>
      <c r="G751">
        <v>12</v>
      </c>
      <c r="H751">
        <v>27</v>
      </c>
      <c r="I751">
        <v>22</v>
      </c>
      <c r="J751">
        <v>0</v>
      </c>
    </row>
    <row r="752" spans="1:10" x14ac:dyDescent="0.35">
      <c r="A752" s="60">
        <v>42675</v>
      </c>
      <c r="B752" t="s">
        <v>16</v>
      </c>
      <c r="C752" t="s">
        <v>19</v>
      </c>
      <c r="D752" t="s">
        <v>20</v>
      </c>
      <c r="E752">
        <v>738</v>
      </c>
      <c r="F752">
        <v>73</v>
      </c>
      <c r="G752">
        <v>18</v>
      </c>
      <c r="H752">
        <v>30</v>
      </c>
      <c r="I752">
        <v>25</v>
      </c>
      <c r="J752">
        <v>0</v>
      </c>
    </row>
    <row r="753" spans="1:10" x14ac:dyDescent="0.35">
      <c r="A753" s="60">
        <v>42705</v>
      </c>
      <c r="B753" t="s">
        <v>16</v>
      </c>
      <c r="C753" t="s">
        <v>17</v>
      </c>
      <c r="D753" t="s">
        <v>18</v>
      </c>
      <c r="E753">
        <v>560</v>
      </c>
      <c r="F753">
        <v>83</v>
      </c>
      <c r="G753">
        <v>6</v>
      </c>
      <c r="H753">
        <v>16</v>
      </c>
      <c r="I753">
        <v>61</v>
      </c>
      <c r="J753">
        <v>0</v>
      </c>
    </row>
    <row r="754" spans="1:10" x14ac:dyDescent="0.35">
      <c r="A754" s="60">
        <v>42705</v>
      </c>
      <c r="B754" t="s">
        <v>16</v>
      </c>
      <c r="C754" t="s">
        <v>19</v>
      </c>
      <c r="D754" t="s">
        <v>20</v>
      </c>
      <c r="E754">
        <v>649</v>
      </c>
      <c r="F754">
        <v>59</v>
      </c>
      <c r="G754">
        <v>21</v>
      </c>
      <c r="H754">
        <v>27</v>
      </c>
      <c r="I754">
        <v>11</v>
      </c>
      <c r="J754">
        <v>0</v>
      </c>
    </row>
    <row r="755" spans="1:10" x14ac:dyDescent="0.35">
      <c r="A755" s="60">
        <v>42736</v>
      </c>
      <c r="B755" t="s">
        <v>16</v>
      </c>
      <c r="C755" t="s">
        <v>17</v>
      </c>
      <c r="D755" t="s">
        <v>18</v>
      </c>
      <c r="E755">
        <v>659</v>
      </c>
      <c r="F755">
        <v>99</v>
      </c>
      <c r="G755">
        <v>12</v>
      </c>
      <c r="H755">
        <v>25</v>
      </c>
      <c r="I755">
        <v>62</v>
      </c>
      <c r="J755">
        <v>0</v>
      </c>
    </row>
    <row r="756" spans="1:10" x14ac:dyDescent="0.35">
      <c r="A756" s="60">
        <v>42736</v>
      </c>
      <c r="B756" t="s">
        <v>16</v>
      </c>
      <c r="C756" t="s">
        <v>19</v>
      </c>
      <c r="D756" t="s">
        <v>20</v>
      </c>
      <c r="E756">
        <v>750</v>
      </c>
      <c r="F756">
        <v>49</v>
      </c>
      <c r="G756">
        <v>16</v>
      </c>
      <c r="H756">
        <v>21</v>
      </c>
      <c r="I756">
        <v>12</v>
      </c>
      <c r="J756">
        <v>0</v>
      </c>
    </row>
    <row r="757" spans="1:10" x14ac:dyDescent="0.35">
      <c r="A757" s="60">
        <v>42767</v>
      </c>
      <c r="B757" t="s">
        <v>16</v>
      </c>
      <c r="C757" t="s">
        <v>17</v>
      </c>
      <c r="D757" t="s">
        <v>18</v>
      </c>
      <c r="E757">
        <v>594</v>
      </c>
      <c r="F757">
        <v>63</v>
      </c>
      <c r="G757">
        <v>11</v>
      </c>
      <c r="H757">
        <v>23</v>
      </c>
      <c r="I757">
        <v>28</v>
      </c>
      <c r="J757">
        <v>1</v>
      </c>
    </row>
    <row r="758" spans="1:10" x14ac:dyDescent="0.35">
      <c r="A758" s="60">
        <v>42767</v>
      </c>
      <c r="B758" t="s">
        <v>16</v>
      </c>
      <c r="C758" t="s">
        <v>19</v>
      </c>
      <c r="D758" t="s">
        <v>20</v>
      </c>
      <c r="E758">
        <v>661</v>
      </c>
      <c r="F758">
        <v>49</v>
      </c>
      <c r="G758">
        <v>11</v>
      </c>
      <c r="H758">
        <v>27</v>
      </c>
      <c r="I758">
        <v>8</v>
      </c>
      <c r="J758">
        <v>3</v>
      </c>
    </row>
    <row r="759" spans="1:10" x14ac:dyDescent="0.35">
      <c r="A759" s="60">
        <v>42795</v>
      </c>
      <c r="B759" t="s">
        <v>16</v>
      </c>
      <c r="C759" t="s">
        <v>17</v>
      </c>
      <c r="D759" t="s">
        <v>18</v>
      </c>
      <c r="E759">
        <v>782</v>
      </c>
      <c r="F759">
        <v>62</v>
      </c>
      <c r="G759">
        <v>10</v>
      </c>
      <c r="H759">
        <v>23</v>
      </c>
      <c r="I759">
        <v>29</v>
      </c>
      <c r="J759">
        <v>0</v>
      </c>
    </row>
    <row r="760" spans="1:10" x14ac:dyDescent="0.35">
      <c r="A760" s="60">
        <v>42795</v>
      </c>
      <c r="B760" t="s">
        <v>16</v>
      </c>
      <c r="C760" t="s">
        <v>19</v>
      </c>
      <c r="D760" t="s">
        <v>20</v>
      </c>
      <c r="E760">
        <v>698</v>
      </c>
      <c r="F760">
        <v>66</v>
      </c>
      <c r="G760">
        <v>19</v>
      </c>
      <c r="H760">
        <v>34</v>
      </c>
      <c r="I760">
        <v>13</v>
      </c>
      <c r="J760">
        <v>0</v>
      </c>
    </row>
    <row r="761" spans="1:10" x14ac:dyDescent="0.35">
      <c r="A761" s="60">
        <v>42826</v>
      </c>
      <c r="B761" t="s">
        <v>16</v>
      </c>
      <c r="C761" t="s">
        <v>17</v>
      </c>
      <c r="D761" t="s">
        <v>18</v>
      </c>
      <c r="E761">
        <v>568</v>
      </c>
      <c r="F761">
        <v>66</v>
      </c>
      <c r="G761">
        <v>10</v>
      </c>
      <c r="H761">
        <v>31</v>
      </c>
      <c r="I761">
        <v>21</v>
      </c>
      <c r="J761">
        <v>4</v>
      </c>
    </row>
    <row r="762" spans="1:10" x14ac:dyDescent="0.35">
      <c r="A762" s="60">
        <v>42826</v>
      </c>
      <c r="B762" t="s">
        <v>16</v>
      </c>
      <c r="C762" t="s">
        <v>19</v>
      </c>
      <c r="D762" t="s">
        <v>20</v>
      </c>
      <c r="E762">
        <v>590</v>
      </c>
      <c r="F762">
        <v>50</v>
      </c>
      <c r="G762">
        <v>18</v>
      </c>
      <c r="H762">
        <v>19</v>
      </c>
      <c r="I762">
        <v>10</v>
      </c>
      <c r="J762">
        <v>3</v>
      </c>
    </row>
    <row r="763" spans="1:10" x14ac:dyDescent="0.35">
      <c r="A763" s="60">
        <v>42856</v>
      </c>
      <c r="B763" t="s">
        <v>16</v>
      </c>
      <c r="C763" t="s">
        <v>17</v>
      </c>
      <c r="D763" t="s">
        <v>18</v>
      </c>
      <c r="E763">
        <v>645</v>
      </c>
      <c r="F763">
        <v>75</v>
      </c>
      <c r="G763">
        <v>16</v>
      </c>
      <c r="H763">
        <v>21</v>
      </c>
      <c r="I763">
        <v>38</v>
      </c>
      <c r="J763">
        <v>0</v>
      </c>
    </row>
    <row r="764" spans="1:10" x14ac:dyDescent="0.35">
      <c r="A764" s="60">
        <v>42856</v>
      </c>
      <c r="B764" t="s">
        <v>16</v>
      </c>
      <c r="C764" t="s">
        <v>19</v>
      </c>
      <c r="D764" t="s">
        <v>20</v>
      </c>
      <c r="E764">
        <v>715</v>
      </c>
      <c r="F764">
        <v>41</v>
      </c>
      <c r="G764">
        <v>17</v>
      </c>
      <c r="H764">
        <v>23</v>
      </c>
      <c r="I764">
        <v>1</v>
      </c>
      <c r="J764">
        <v>0</v>
      </c>
    </row>
    <row r="765" spans="1:10" x14ac:dyDescent="0.35">
      <c r="A765" s="60">
        <v>42887</v>
      </c>
      <c r="B765" t="s">
        <v>16</v>
      </c>
      <c r="C765" t="s">
        <v>17</v>
      </c>
      <c r="D765" t="s">
        <v>18</v>
      </c>
      <c r="E765">
        <v>670</v>
      </c>
      <c r="F765">
        <v>48</v>
      </c>
      <c r="G765">
        <v>8</v>
      </c>
      <c r="H765">
        <v>27</v>
      </c>
      <c r="I765">
        <v>13</v>
      </c>
      <c r="J765">
        <v>0</v>
      </c>
    </row>
    <row r="766" spans="1:10" x14ac:dyDescent="0.35">
      <c r="A766" s="60">
        <v>42887</v>
      </c>
      <c r="B766" t="s">
        <v>16</v>
      </c>
      <c r="C766" t="s">
        <v>19</v>
      </c>
      <c r="D766" t="s">
        <v>20</v>
      </c>
      <c r="E766">
        <v>696</v>
      </c>
      <c r="F766">
        <v>43</v>
      </c>
      <c r="G766">
        <v>19</v>
      </c>
      <c r="H766">
        <v>13</v>
      </c>
      <c r="I766">
        <v>10</v>
      </c>
      <c r="J766">
        <v>1</v>
      </c>
    </row>
    <row r="767" spans="1:10" x14ac:dyDescent="0.35">
      <c r="A767" s="60">
        <v>42917</v>
      </c>
      <c r="B767" t="s">
        <v>16</v>
      </c>
      <c r="C767" t="s">
        <v>17</v>
      </c>
      <c r="D767" t="s">
        <v>18</v>
      </c>
      <c r="E767">
        <v>584</v>
      </c>
      <c r="F767">
        <v>42</v>
      </c>
      <c r="G767">
        <v>7</v>
      </c>
      <c r="H767">
        <v>23</v>
      </c>
      <c r="I767">
        <v>12</v>
      </c>
      <c r="J767">
        <v>0</v>
      </c>
    </row>
    <row r="768" spans="1:10" x14ac:dyDescent="0.35">
      <c r="A768" s="60">
        <v>42917</v>
      </c>
      <c r="B768" t="s">
        <v>16</v>
      </c>
      <c r="C768" t="s">
        <v>19</v>
      </c>
      <c r="D768" t="s">
        <v>20</v>
      </c>
      <c r="E768">
        <v>601</v>
      </c>
      <c r="F768">
        <v>50</v>
      </c>
      <c r="G768">
        <v>21</v>
      </c>
      <c r="H768">
        <v>24</v>
      </c>
      <c r="I768">
        <v>5</v>
      </c>
      <c r="J768">
        <v>0</v>
      </c>
    </row>
    <row r="769" spans="1:10" x14ac:dyDescent="0.35">
      <c r="A769" s="60">
        <v>42948</v>
      </c>
      <c r="B769" t="s">
        <v>16</v>
      </c>
      <c r="C769" t="s">
        <v>17</v>
      </c>
      <c r="D769" t="s">
        <v>18</v>
      </c>
      <c r="E769">
        <v>678</v>
      </c>
      <c r="F769">
        <v>44</v>
      </c>
      <c r="G769">
        <v>12</v>
      </c>
      <c r="H769">
        <v>20</v>
      </c>
      <c r="I769">
        <v>12</v>
      </c>
      <c r="J769">
        <v>0</v>
      </c>
    </row>
    <row r="770" spans="1:10" x14ac:dyDescent="0.35">
      <c r="A770" s="60">
        <v>42948</v>
      </c>
      <c r="B770" t="s">
        <v>16</v>
      </c>
      <c r="C770" t="s">
        <v>19</v>
      </c>
      <c r="D770" t="s">
        <v>20</v>
      </c>
      <c r="E770">
        <v>671</v>
      </c>
      <c r="F770">
        <v>40</v>
      </c>
      <c r="G770">
        <v>17</v>
      </c>
      <c r="H770">
        <v>20</v>
      </c>
      <c r="I770">
        <v>3</v>
      </c>
      <c r="J770">
        <v>0</v>
      </c>
    </row>
    <row r="771" spans="1:10" x14ac:dyDescent="0.35">
      <c r="A771" s="60">
        <v>42979</v>
      </c>
      <c r="B771" t="s">
        <v>16</v>
      </c>
      <c r="C771" t="s">
        <v>17</v>
      </c>
      <c r="D771" t="s">
        <v>18</v>
      </c>
      <c r="E771">
        <v>611</v>
      </c>
      <c r="F771">
        <v>43</v>
      </c>
      <c r="G771">
        <v>9</v>
      </c>
      <c r="H771">
        <v>21</v>
      </c>
      <c r="I771">
        <v>12</v>
      </c>
      <c r="J771">
        <v>1</v>
      </c>
    </row>
    <row r="772" spans="1:10" x14ac:dyDescent="0.35">
      <c r="A772" s="60">
        <v>42979</v>
      </c>
      <c r="B772" t="s">
        <v>16</v>
      </c>
      <c r="C772" t="s">
        <v>19</v>
      </c>
      <c r="D772" t="s">
        <v>20</v>
      </c>
      <c r="E772">
        <v>724</v>
      </c>
      <c r="F772">
        <v>52</v>
      </c>
      <c r="G772">
        <v>22</v>
      </c>
      <c r="H772">
        <v>22</v>
      </c>
      <c r="I772">
        <v>7</v>
      </c>
      <c r="J772">
        <v>1</v>
      </c>
    </row>
    <row r="773" spans="1:10" x14ac:dyDescent="0.35">
      <c r="A773" s="60">
        <v>43009</v>
      </c>
      <c r="B773" t="s">
        <v>16</v>
      </c>
      <c r="C773" t="s">
        <v>17</v>
      </c>
      <c r="D773" t="s">
        <v>18</v>
      </c>
      <c r="E773">
        <v>650</v>
      </c>
      <c r="F773">
        <v>40</v>
      </c>
      <c r="G773">
        <v>7</v>
      </c>
      <c r="H773">
        <v>24</v>
      </c>
      <c r="I773">
        <v>9</v>
      </c>
      <c r="J773">
        <v>0</v>
      </c>
    </row>
    <row r="774" spans="1:10" x14ac:dyDescent="0.35">
      <c r="A774" s="60">
        <v>43009</v>
      </c>
      <c r="B774" t="s">
        <v>16</v>
      </c>
      <c r="C774" t="s">
        <v>19</v>
      </c>
      <c r="D774" t="s">
        <v>20</v>
      </c>
      <c r="E774">
        <v>766</v>
      </c>
      <c r="F774">
        <v>44</v>
      </c>
      <c r="G774">
        <v>28</v>
      </c>
      <c r="H774">
        <v>14</v>
      </c>
      <c r="I774">
        <v>2</v>
      </c>
      <c r="J774">
        <v>0</v>
      </c>
    </row>
    <row r="775" spans="1:10" x14ac:dyDescent="0.35">
      <c r="A775" s="60">
        <v>43040</v>
      </c>
      <c r="B775" t="s">
        <v>16</v>
      </c>
      <c r="C775" t="s">
        <v>17</v>
      </c>
      <c r="D775" t="s">
        <v>18</v>
      </c>
      <c r="E775">
        <v>731</v>
      </c>
      <c r="F775">
        <v>93</v>
      </c>
      <c r="G775">
        <v>9</v>
      </c>
      <c r="H775">
        <v>33</v>
      </c>
      <c r="I775">
        <v>51</v>
      </c>
      <c r="J775">
        <v>0</v>
      </c>
    </row>
    <row r="776" spans="1:10" x14ac:dyDescent="0.35">
      <c r="A776" s="60">
        <v>43040</v>
      </c>
      <c r="B776" t="s">
        <v>16</v>
      </c>
      <c r="C776" t="s">
        <v>19</v>
      </c>
      <c r="D776" t="s">
        <v>20</v>
      </c>
      <c r="E776">
        <v>775</v>
      </c>
      <c r="F776">
        <v>44</v>
      </c>
      <c r="G776">
        <v>18</v>
      </c>
      <c r="H776">
        <v>19</v>
      </c>
      <c r="I776">
        <v>7</v>
      </c>
      <c r="J776">
        <v>0</v>
      </c>
    </row>
    <row r="777" spans="1:10" x14ac:dyDescent="0.35">
      <c r="A777" s="60">
        <v>43070</v>
      </c>
      <c r="B777" t="s">
        <v>16</v>
      </c>
      <c r="C777" t="s">
        <v>17</v>
      </c>
      <c r="D777" t="s">
        <v>18</v>
      </c>
      <c r="E777">
        <v>543</v>
      </c>
      <c r="F777">
        <v>94</v>
      </c>
      <c r="G777">
        <v>9</v>
      </c>
      <c r="H777">
        <v>23</v>
      </c>
      <c r="I777">
        <v>62</v>
      </c>
      <c r="J777">
        <v>0</v>
      </c>
    </row>
    <row r="778" spans="1:10" x14ac:dyDescent="0.35">
      <c r="A778" s="60">
        <v>43070</v>
      </c>
      <c r="B778" t="s">
        <v>16</v>
      </c>
      <c r="C778" t="s">
        <v>19</v>
      </c>
      <c r="D778" t="s">
        <v>20</v>
      </c>
      <c r="E778">
        <v>565</v>
      </c>
      <c r="F778">
        <v>35</v>
      </c>
      <c r="G778">
        <v>11</v>
      </c>
      <c r="H778">
        <v>17</v>
      </c>
      <c r="I778">
        <v>7</v>
      </c>
      <c r="J778">
        <v>0</v>
      </c>
    </row>
    <row r="779" spans="1:10" x14ac:dyDescent="0.35">
      <c r="A779" s="60">
        <v>43101</v>
      </c>
      <c r="B779" t="s">
        <v>16</v>
      </c>
      <c r="C779" t="s">
        <v>17</v>
      </c>
      <c r="D779" t="s">
        <v>18</v>
      </c>
      <c r="E779">
        <v>616</v>
      </c>
      <c r="F779">
        <v>155</v>
      </c>
      <c r="G779">
        <v>7</v>
      </c>
      <c r="H779">
        <v>14</v>
      </c>
      <c r="I779">
        <v>134</v>
      </c>
      <c r="J779">
        <v>0</v>
      </c>
    </row>
    <row r="780" spans="1:10" x14ac:dyDescent="0.35">
      <c r="A780" s="60">
        <v>43101</v>
      </c>
      <c r="B780" t="s">
        <v>16</v>
      </c>
      <c r="C780" t="s">
        <v>19</v>
      </c>
      <c r="D780" t="s">
        <v>20</v>
      </c>
      <c r="E780">
        <v>704</v>
      </c>
      <c r="F780">
        <v>54</v>
      </c>
      <c r="G780">
        <v>14</v>
      </c>
      <c r="H780">
        <v>23</v>
      </c>
      <c r="I780">
        <v>17</v>
      </c>
      <c r="J780">
        <v>0</v>
      </c>
    </row>
    <row r="781" spans="1:10" x14ac:dyDescent="0.35">
      <c r="A781" s="60">
        <v>43132</v>
      </c>
      <c r="B781" t="s">
        <v>16</v>
      </c>
      <c r="C781" t="s">
        <v>17</v>
      </c>
      <c r="D781" t="s">
        <v>18</v>
      </c>
      <c r="E781">
        <v>580</v>
      </c>
      <c r="F781">
        <v>60</v>
      </c>
      <c r="G781">
        <v>10</v>
      </c>
      <c r="H781">
        <v>17</v>
      </c>
      <c r="I781">
        <v>33</v>
      </c>
      <c r="J781">
        <v>0</v>
      </c>
    </row>
    <row r="782" spans="1:10" x14ac:dyDescent="0.35">
      <c r="A782" s="60">
        <v>43132</v>
      </c>
      <c r="B782" t="s">
        <v>16</v>
      </c>
      <c r="C782" t="s">
        <v>19</v>
      </c>
      <c r="D782" t="s">
        <v>20</v>
      </c>
      <c r="E782">
        <v>666</v>
      </c>
      <c r="F782">
        <v>56</v>
      </c>
      <c r="G782">
        <v>26</v>
      </c>
      <c r="H782">
        <v>15</v>
      </c>
      <c r="I782">
        <v>15</v>
      </c>
      <c r="J782">
        <v>0</v>
      </c>
    </row>
    <row r="783" spans="1:10" x14ac:dyDescent="0.35">
      <c r="A783" s="60">
        <v>43160</v>
      </c>
      <c r="B783" t="s">
        <v>16</v>
      </c>
      <c r="C783" t="s">
        <v>17</v>
      </c>
      <c r="D783" t="s">
        <v>18</v>
      </c>
      <c r="E783">
        <v>600</v>
      </c>
      <c r="F783">
        <v>77</v>
      </c>
      <c r="G783">
        <v>7</v>
      </c>
      <c r="H783">
        <v>18</v>
      </c>
      <c r="I783">
        <v>52</v>
      </c>
      <c r="J783">
        <v>0</v>
      </c>
    </row>
    <row r="784" spans="1:10" x14ac:dyDescent="0.35">
      <c r="A784" s="60">
        <v>43160</v>
      </c>
      <c r="B784" t="s">
        <v>16</v>
      </c>
      <c r="C784" t="s">
        <v>19</v>
      </c>
      <c r="D784" t="s">
        <v>20</v>
      </c>
      <c r="E784">
        <v>663</v>
      </c>
      <c r="F784">
        <v>100</v>
      </c>
      <c r="G784">
        <v>43</v>
      </c>
      <c r="H784">
        <v>18</v>
      </c>
      <c r="I784">
        <v>39</v>
      </c>
      <c r="J784">
        <v>0</v>
      </c>
    </row>
    <row r="785" spans="1:10" x14ac:dyDescent="0.35">
      <c r="A785" s="60">
        <v>43191</v>
      </c>
      <c r="B785" t="s">
        <v>16</v>
      </c>
      <c r="C785" t="s">
        <v>17</v>
      </c>
      <c r="D785" t="s">
        <v>18</v>
      </c>
      <c r="E785">
        <v>589</v>
      </c>
      <c r="F785">
        <v>62</v>
      </c>
      <c r="G785">
        <v>10</v>
      </c>
      <c r="H785">
        <v>15</v>
      </c>
      <c r="I785">
        <v>37</v>
      </c>
      <c r="J785">
        <v>0</v>
      </c>
    </row>
    <row r="786" spans="1:10" x14ac:dyDescent="0.35">
      <c r="A786" s="60">
        <v>43191</v>
      </c>
      <c r="B786" t="s">
        <v>16</v>
      </c>
      <c r="C786" t="s">
        <v>19</v>
      </c>
      <c r="D786" t="s">
        <v>20</v>
      </c>
      <c r="E786">
        <v>607</v>
      </c>
      <c r="F786">
        <v>44</v>
      </c>
      <c r="G786">
        <v>22</v>
      </c>
      <c r="H786">
        <v>17</v>
      </c>
      <c r="I786">
        <v>5</v>
      </c>
      <c r="J786">
        <v>0</v>
      </c>
    </row>
    <row r="787" spans="1:10" x14ac:dyDescent="0.35">
      <c r="A787" s="60">
        <v>43221</v>
      </c>
      <c r="B787" t="s">
        <v>16</v>
      </c>
      <c r="C787" t="s">
        <v>17</v>
      </c>
      <c r="D787" t="s">
        <v>18</v>
      </c>
      <c r="E787">
        <v>692</v>
      </c>
      <c r="F787">
        <v>60</v>
      </c>
      <c r="G787">
        <v>13</v>
      </c>
      <c r="H787">
        <v>25</v>
      </c>
      <c r="I787">
        <v>22</v>
      </c>
      <c r="J787">
        <v>0</v>
      </c>
    </row>
    <row r="788" spans="1:10" x14ac:dyDescent="0.35">
      <c r="A788" s="60">
        <v>43221</v>
      </c>
      <c r="B788" t="s">
        <v>16</v>
      </c>
      <c r="C788" t="s">
        <v>19</v>
      </c>
      <c r="D788" t="s">
        <v>20</v>
      </c>
      <c r="E788">
        <v>782</v>
      </c>
      <c r="F788">
        <v>59</v>
      </c>
      <c r="G788">
        <v>21</v>
      </c>
      <c r="H788">
        <v>26</v>
      </c>
      <c r="I788">
        <v>12</v>
      </c>
      <c r="J788">
        <v>0</v>
      </c>
    </row>
    <row r="789" spans="1:10" x14ac:dyDescent="0.35">
      <c r="A789" s="60">
        <v>43252</v>
      </c>
      <c r="B789" t="s">
        <v>16</v>
      </c>
      <c r="C789" t="s">
        <v>17</v>
      </c>
      <c r="D789" t="s">
        <v>18</v>
      </c>
      <c r="E789">
        <v>599</v>
      </c>
      <c r="F789">
        <v>31</v>
      </c>
      <c r="G789">
        <v>8</v>
      </c>
      <c r="H789">
        <v>15</v>
      </c>
      <c r="I789">
        <v>8</v>
      </c>
      <c r="J789">
        <v>0</v>
      </c>
    </row>
    <row r="790" spans="1:10" x14ac:dyDescent="0.35">
      <c r="A790" s="60">
        <v>43252</v>
      </c>
      <c r="B790" t="s">
        <v>16</v>
      </c>
      <c r="C790" t="s">
        <v>19</v>
      </c>
      <c r="D790" t="s">
        <v>20</v>
      </c>
      <c r="E790">
        <v>684</v>
      </c>
      <c r="F790">
        <v>63</v>
      </c>
      <c r="G790">
        <v>27</v>
      </c>
      <c r="H790">
        <v>23</v>
      </c>
      <c r="I790">
        <v>13</v>
      </c>
      <c r="J790">
        <v>0</v>
      </c>
    </row>
    <row r="791" spans="1:10" x14ac:dyDescent="0.35">
      <c r="A791" s="60">
        <v>43282</v>
      </c>
      <c r="B791" t="s">
        <v>16</v>
      </c>
      <c r="C791" t="s">
        <v>17</v>
      </c>
      <c r="D791" t="s">
        <v>18</v>
      </c>
      <c r="E791">
        <v>599</v>
      </c>
      <c r="F791">
        <v>29</v>
      </c>
      <c r="G791">
        <v>3</v>
      </c>
      <c r="H791">
        <v>12</v>
      </c>
      <c r="I791">
        <v>14</v>
      </c>
      <c r="J791">
        <v>0</v>
      </c>
    </row>
    <row r="792" spans="1:10" x14ac:dyDescent="0.35">
      <c r="A792" s="60">
        <v>43282</v>
      </c>
      <c r="B792" t="s">
        <v>16</v>
      </c>
      <c r="C792" t="s">
        <v>19</v>
      </c>
      <c r="D792" t="s">
        <v>20</v>
      </c>
      <c r="E792">
        <v>555</v>
      </c>
      <c r="F792">
        <v>57</v>
      </c>
      <c r="G792">
        <v>22</v>
      </c>
      <c r="H792">
        <v>23</v>
      </c>
      <c r="I792">
        <v>12</v>
      </c>
      <c r="J792">
        <v>0</v>
      </c>
    </row>
    <row r="793" spans="1:10" x14ac:dyDescent="0.35">
      <c r="A793" s="60">
        <v>43313</v>
      </c>
      <c r="B793" t="s">
        <v>16</v>
      </c>
      <c r="C793" t="s">
        <v>17</v>
      </c>
      <c r="D793" t="s">
        <v>18</v>
      </c>
      <c r="E793">
        <v>652</v>
      </c>
      <c r="F793">
        <v>43</v>
      </c>
      <c r="G793">
        <v>7</v>
      </c>
      <c r="H793">
        <v>16</v>
      </c>
      <c r="I793">
        <v>20</v>
      </c>
      <c r="J793">
        <v>0</v>
      </c>
    </row>
    <row r="794" spans="1:10" x14ac:dyDescent="0.35">
      <c r="A794" s="60">
        <v>43313</v>
      </c>
      <c r="B794" t="s">
        <v>16</v>
      </c>
      <c r="C794" t="s">
        <v>19</v>
      </c>
      <c r="D794" t="s">
        <v>20</v>
      </c>
      <c r="E794">
        <v>671</v>
      </c>
      <c r="F794">
        <v>48</v>
      </c>
      <c r="G794">
        <v>13</v>
      </c>
      <c r="H794">
        <v>29</v>
      </c>
      <c r="I794">
        <v>6</v>
      </c>
      <c r="J794">
        <v>0</v>
      </c>
    </row>
    <row r="795" spans="1:10" x14ac:dyDescent="0.35">
      <c r="A795" s="60">
        <v>43344</v>
      </c>
      <c r="B795" t="s">
        <v>16</v>
      </c>
      <c r="C795" t="s">
        <v>17</v>
      </c>
      <c r="D795" t="s">
        <v>18</v>
      </c>
      <c r="E795">
        <v>621</v>
      </c>
      <c r="F795">
        <v>55</v>
      </c>
      <c r="G795">
        <v>10</v>
      </c>
      <c r="H795">
        <v>26</v>
      </c>
      <c r="I795">
        <v>19</v>
      </c>
      <c r="J795">
        <v>0</v>
      </c>
    </row>
    <row r="796" spans="1:10" x14ac:dyDescent="0.35">
      <c r="A796" s="60">
        <v>43344</v>
      </c>
      <c r="B796" t="s">
        <v>16</v>
      </c>
      <c r="C796" t="s">
        <v>19</v>
      </c>
      <c r="D796" t="s">
        <v>20</v>
      </c>
      <c r="E796">
        <v>663</v>
      </c>
      <c r="F796">
        <v>49</v>
      </c>
      <c r="G796">
        <v>19</v>
      </c>
      <c r="H796">
        <v>26</v>
      </c>
      <c r="I796">
        <v>4</v>
      </c>
      <c r="J796">
        <v>0</v>
      </c>
    </row>
    <row r="797" spans="1:10" x14ac:dyDescent="0.35">
      <c r="A797" s="60">
        <v>43374</v>
      </c>
      <c r="B797" t="s">
        <v>16</v>
      </c>
      <c r="C797" t="s">
        <v>17</v>
      </c>
      <c r="D797" t="s">
        <v>18</v>
      </c>
      <c r="E797">
        <v>631</v>
      </c>
      <c r="F797">
        <v>56</v>
      </c>
      <c r="G797">
        <v>13</v>
      </c>
      <c r="H797">
        <v>17</v>
      </c>
      <c r="I797">
        <v>26</v>
      </c>
      <c r="J797">
        <v>0</v>
      </c>
    </row>
    <row r="798" spans="1:10" x14ac:dyDescent="0.35">
      <c r="A798" s="60">
        <v>43374</v>
      </c>
      <c r="B798" t="s">
        <v>16</v>
      </c>
      <c r="C798" t="s">
        <v>19</v>
      </c>
      <c r="D798" t="s">
        <v>20</v>
      </c>
      <c r="E798">
        <v>761</v>
      </c>
      <c r="F798">
        <v>56</v>
      </c>
      <c r="G798">
        <v>25</v>
      </c>
      <c r="H798">
        <v>21</v>
      </c>
      <c r="I798">
        <v>10</v>
      </c>
      <c r="J798">
        <v>0</v>
      </c>
    </row>
    <row r="799" spans="1:10" x14ac:dyDescent="0.35">
      <c r="A799" s="60">
        <v>43405</v>
      </c>
      <c r="B799" t="s">
        <v>16</v>
      </c>
      <c r="C799" t="s">
        <v>17</v>
      </c>
      <c r="D799" t="s">
        <v>18</v>
      </c>
      <c r="E799">
        <v>653</v>
      </c>
      <c r="F799">
        <v>50</v>
      </c>
      <c r="G799">
        <v>13</v>
      </c>
      <c r="H799">
        <v>25</v>
      </c>
      <c r="I799">
        <v>12</v>
      </c>
      <c r="J799">
        <v>0</v>
      </c>
    </row>
    <row r="800" spans="1:10" x14ac:dyDescent="0.35">
      <c r="A800" s="60">
        <v>43405</v>
      </c>
      <c r="B800" t="s">
        <v>16</v>
      </c>
      <c r="C800" t="s">
        <v>19</v>
      </c>
      <c r="D800" t="s">
        <v>20</v>
      </c>
      <c r="E800">
        <v>736</v>
      </c>
      <c r="F800">
        <v>53</v>
      </c>
      <c r="G800">
        <v>20</v>
      </c>
      <c r="H800">
        <v>29</v>
      </c>
      <c r="I800">
        <v>4</v>
      </c>
      <c r="J800">
        <v>0</v>
      </c>
    </row>
    <row r="801" spans="1:10" x14ac:dyDescent="0.35">
      <c r="A801" s="60">
        <v>43435</v>
      </c>
      <c r="B801" t="s">
        <v>16</v>
      </c>
      <c r="C801" t="s">
        <v>17</v>
      </c>
      <c r="D801" t="s">
        <v>18</v>
      </c>
      <c r="E801">
        <v>570</v>
      </c>
      <c r="F801">
        <v>43</v>
      </c>
      <c r="G801">
        <v>6</v>
      </c>
      <c r="H801">
        <v>20</v>
      </c>
      <c r="I801">
        <v>17</v>
      </c>
      <c r="J801">
        <v>0</v>
      </c>
    </row>
    <row r="802" spans="1:10" x14ac:dyDescent="0.35">
      <c r="A802" s="60">
        <v>43435</v>
      </c>
      <c r="B802" t="s">
        <v>16</v>
      </c>
      <c r="C802" t="s">
        <v>19</v>
      </c>
      <c r="D802" t="s">
        <v>20</v>
      </c>
      <c r="E802">
        <v>603</v>
      </c>
      <c r="F802">
        <v>45</v>
      </c>
      <c r="G802">
        <v>22</v>
      </c>
      <c r="H802">
        <v>16</v>
      </c>
      <c r="I802">
        <v>7</v>
      </c>
      <c r="J802">
        <v>0</v>
      </c>
    </row>
    <row r="803" spans="1:10" x14ac:dyDescent="0.35">
      <c r="A803" s="60">
        <v>43466</v>
      </c>
      <c r="B803" t="s">
        <v>16</v>
      </c>
      <c r="C803" t="s">
        <v>17</v>
      </c>
      <c r="D803" t="s">
        <v>18</v>
      </c>
      <c r="E803">
        <v>632</v>
      </c>
      <c r="F803">
        <v>50</v>
      </c>
      <c r="G803">
        <v>8</v>
      </c>
      <c r="H803">
        <v>16</v>
      </c>
      <c r="I803">
        <v>26</v>
      </c>
      <c r="J803">
        <v>0</v>
      </c>
    </row>
    <row r="804" spans="1:10" x14ac:dyDescent="0.35">
      <c r="A804" s="60">
        <v>43466</v>
      </c>
      <c r="B804" t="s">
        <v>16</v>
      </c>
      <c r="C804" t="s">
        <v>19</v>
      </c>
      <c r="D804" t="s">
        <v>20</v>
      </c>
      <c r="E804">
        <v>759</v>
      </c>
      <c r="F804">
        <v>67</v>
      </c>
      <c r="G804">
        <v>32</v>
      </c>
      <c r="H804">
        <v>22</v>
      </c>
      <c r="I804">
        <v>13</v>
      </c>
      <c r="J804">
        <v>0</v>
      </c>
    </row>
    <row r="805" spans="1:10" x14ac:dyDescent="0.35">
      <c r="A805" s="60">
        <v>43497</v>
      </c>
      <c r="B805" t="s">
        <v>16</v>
      </c>
      <c r="C805" t="s">
        <v>17</v>
      </c>
      <c r="D805" t="s">
        <v>18</v>
      </c>
      <c r="E805">
        <v>914</v>
      </c>
      <c r="F805">
        <v>62</v>
      </c>
      <c r="G805">
        <v>12</v>
      </c>
      <c r="H805">
        <v>21</v>
      </c>
      <c r="I805">
        <v>29</v>
      </c>
      <c r="J805">
        <v>0</v>
      </c>
    </row>
    <row r="806" spans="1:10" x14ac:dyDescent="0.35">
      <c r="A806" s="60">
        <v>43497</v>
      </c>
      <c r="B806" t="s">
        <v>16</v>
      </c>
      <c r="C806" t="s">
        <v>19</v>
      </c>
      <c r="D806" t="s">
        <v>20</v>
      </c>
      <c r="E806">
        <v>775</v>
      </c>
      <c r="F806">
        <v>47</v>
      </c>
      <c r="G806">
        <v>24</v>
      </c>
      <c r="H806">
        <v>18</v>
      </c>
      <c r="I806">
        <v>5</v>
      </c>
      <c r="J806">
        <v>0</v>
      </c>
    </row>
    <row r="807" spans="1:10" x14ac:dyDescent="0.35">
      <c r="A807" s="60">
        <v>43525</v>
      </c>
      <c r="B807" t="s">
        <v>16</v>
      </c>
      <c r="C807" t="s">
        <v>17</v>
      </c>
      <c r="D807" t="s">
        <v>18</v>
      </c>
      <c r="E807">
        <v>698</v>
      </c>
      <c r="F807">
        <v>51</v>
      </c>
      <c r="G807">
        <v>14</v>
      </c>
      <c r="H807">
        <v>19</v>
      </c>
      <c r="I807">
        <v>18</v>
      </c>
      <c r="J807">
        <v>0</v>
      </c>
    </row>
    <row r="808" spans="1:10" x14ac:dyDescent="0.35">
      <c r="A808" s="60">
        <v>43525</v>
      </c>
      <c r="B808" t="s">
        <v>16</v>
      </c>
      <c r="C808" t="s">
        <v>19</v>
      </c>
      <c r="D808" t="s">
        <v>20</v>
      </c>
      <c r="E808">
        <v>935</v>
      </c>
      <c r="F808">
        <v>52</v>
      </c>
      <c r="G808">
        <v>28</v>
      </c>
      <c r="H808">
        <v>17</v>
      </c>
      <c r="I808">
        <v>7</v>
      </c>
      <c r="J808">
        <v>0</v>
      </c>
    </row>
    <row r="809" spans="1:10" x14ac:dyDescent="0.35">
      <c r="A809" s="60">
        <v>43556</v>
      </c>
      <c r="B809" t="s">
        <v>16</v>
      </c>
      <c r="C809" t="s">
        <v>17</v>
      </c>
      <c r="D809" t="s">
        <v>18</v>
      </c>
      <c r="E809">
        <v>598</v>
      </c>
      <c r="F809">
        <v>51</v>
      </c>
      <c r="G809">
        <v>8</v>
      </c>
      <c r="H809">
        <v>21</v>
      </c>
      <c r="I809">
        <v>22</v>
      </c>
      <c r="J809">
        <v>0</v>
      </c>
    </row>
    <row r="810" spans="1:10" x14ac:dyDescent="0.35">
      <c r="A810" s="60">
        <v>43556</v>
      </c>
      <c r="B810" t="s">
        <v>16</v>
      </c>
      <c r="C810" t="s">
        <v>19</v>
      </c>
      <c r="D810" t="s">
        <v>20</v>
      </c>
      <c r="E810">
        <v>755</v>
      </c>
      <c r="F810">
        <v>62</v>
      </c>
      <c r="G810">
        <v>24</v>
      </c>
      <c r="H810">
        <v>28</v>
      </c>
      <c r="I810">
        <v>10</v>
      </c>
      <c r="J810">
        <v>0</v>
      </c>
    </row>
    <row r="811" spans="1:10" x14ac:dyDescent="0.35">
      <c r="A811" s="60">
        <v>43586</v>
      </c>
      <c r="B811" t="s">
        <v>16</v>
      </c>
      <c r="C811" t="s">
        <v>17</v>
      </c>
      <c r="D811" t="s">
        <v>18</v>
      </c>
      <c r="E811">
        <v>697</v>
      </c>
      <c r="F811">
        <v>56</v>
      </c>
      <c r="G811">
        <v>12</v>
      </c>
      <c r="H811">
        <v>26</v>
      </c>
      <c r="I811">
        <v>18</v>
      </c>
      <c r="J811">
        <v>0</v>
      </c>
    </row>
    <row r="812" spans="1:10" x14ac:dyDescent="0.35">
      <c r="A812" s="60">
        <v>43586</v>
      </c>
      <c r="B812" t="s">
        <v>16</v>
      </c>
      <c r="C812" t="s">
        <v>19</v>
      </c>
      <c r="D812" t="s">
        <v>20</v>
      </c>
      <c r="E812">
        <v>726</v>
      </c>
      <c r="F812">
        <v>53</v>
      </c>
      <c r="G812">
        <v>25</v>
      </c>
      <c r="H812">
        <v>19</v>
      </c>
      <c r="I812">
        <v>9</v>
      </c>
      <c r="J812">
        <v>0</v>
      </c>
    </row>
    <row r="813" spans="1:10" x14ac:dyDescent="0.35">
      <c r="A813" s="60">
        <v>43617</v>
      </c>
      <c r="B813" t="s">
        <v>16</v>
      </c>
      <c r="C813" t="s">
        <v>17</v>
      </c>
      <c r="D813" t="s">
        <v>18</v>
      </c>
      <c r="E813">
        <v>591</v>
      </c>
      <c r="F813">
        <v>41</v>
      </c>
      <c r="G813">
        <v>7</v>
      </c>
      <c r="H813">
        <v>14</v>
      </c>
      <c r="I813">
        <v>20</v>
      </c>
      <c r="J813">
        <v>0</v>
      </c>
    </row>
    <row r="814" spans="1:10" x14ac:dyDescent="0.35">
      <c r="A814" s="60">
        <v>43617</v>
      </c>
      <c r="B814" t="s">
        <v>16</v>
      </c>
      <c r="C814" t="s">
        <v>19</v>
      </c>
      <c r="D814" t="s">
        <v>20</v>
      </c>
      <c r="E814">
        <v>697</v>
      </c>
      <c r="F814">
        <v>44</v>
      </c>
      <c r="G814">
        <v>20</v>
      </c>
      <c r="H814">
        <v>14</v>
      </c>
      <c r="I814">
        <v>10</v>
      </c>
      <c r="J814">
        <v>0</v>
      </c>
    </row>
    <row r="815" spans="1:10" x14ac:dyDescent="0.35">
      <c r="A815" s="60">
        <v>43647</v>
      </c>
      <c r="B815" t="s">
        <v>16</v>
      </c>
      <c r="C815" t="s">
        <v>17</v>
      </c>
      <c r="D815" t="s">
        <v>18</v>
      </c>
      <c r="E815">
        <v>581</v>
      </c>
      <c r="F815">
        <v>37</v>
      </c>
      <c r="G815">
        <v>8</v>
      </c>
      <c r="H815">
        <v>14</v>
      </c>
      <c r="I815">
        <v>15</v>
      </c>
      <c r="J815">
        <v>0</v>
      </c>
    </row>
    <row r="816" spans="1:10" x14ac:dyDescent="0.35">
      <c r="A816" s="60">
        <v>43647</v>
      </c>
      <c r="B816" t="s">
        <v>16</v>
      </c>
      <c r="C816" t="s">
        <v>19</v>
      </c>
      <c r="D816" t="s">
        <v>20</v>
      </c>
      <c r="E816">
        <v>599</v>
      </c>
      <c r="F816">
        <v>39</v>
      </c>
      <c r="G816">
        <v>15</v>
      </c>
      <c r="H816">
        <v>24</v>
      </c>
      <c r="I816">
        <v>0</v>
      </c>
      <c r="J816">
        <v>0</v>
      </c>
    </row>
    <row r="817" spans="1:10" x14ac:dyDescent="0.35">
      <c r="A817" s="60">
        <v>43678</v>
      </c>
      <c r="B817" t="s">
        <v>16</v>
      </c>
      <c r="C817" t="s">
        <v>17</v>
      </c>
      <c r="D817" t="s">
        <v>18</v>
      </c>
      <c r="E817">
        <v>559</v>
      </c>
      <c r="F817">
        <v>42</v>
      </c>
      <c r="G817">
        <v>9</v>
      </c>
      <c r="H817">
        <v>14</v>
      </c>
      <c r="I817">
        <v>19</v>
      </c>
      <c r="J817">
        <v>0</v>
      </c>
    </row>
    <row r="818" spans="1:10" x14ac:dyDescent="0.35">
      <c r="A818" s="60">
        <v>43678</v>
      </c>
      <c r="B818" t="s">
        <v>16</v>
      </c>
      <c r="C818" t="s">
        <v>19</v>
      </c>
      <c r="D818" t="s">
        <v>20</v>
      </c>
      <c r="E818">
        <v>691</v>
      </c>
      <c r="F818">
        <v>36</v>
      </c>
      <c r="G818">
        <v>22</v>
      </c>
      <c r="H818">
        <v>12</v>
      </c>
      <c r="I818">
        <v>2</v>
      </c>
      <c r="J818">
        <v>0</v>
      </c>
    </row>
    <row r="819" spans="1:10" x14ac:dyDescent="0.35">
      <c r="A819" s="60">
        <v>43709</v>
      </c>
      <c r="B819" t="s">
        <v>16</v>
      </c>
      <c r="C819" t="s">
        <v>17</v>
      </c>
      <c r="D819" t="s">
        <v>18</v>
      </c>
      <c r="E819">
        <v>711</v>
      </c>
      <c r="F819">
        <v>65</v>
      </c>
      <c r="G819">
        <v>10</v>
      </c>
      <c r="H819">
        <v>30</v>
      </c>
      <c r="I819">
        <v>25</v>
      </c>
      <c r="J819">
        <v>0</v>
      </c>
    </row>
    <row r="820" spans="1:10" x14ac:dyDescent="0.35">
      <c r="A820" s="60">
        <v>43709</v>
      </c>
      <c r="B820" t="s">
        <v>16</v>
      </c>
      <c r="C820" t="s">
        <v>19</v>
      </c>
      <c r="D820" t="s">
        <v>20</v>
      </c>
      <c r="E820">
        <v>731</v>
      </c>
      <c r="F820">
        <v>39</v>
      </c>
      <c r="G820">
        <v>15</v>
      </c>
      <c r="H820">
        <v>17</v>
      </c>
      <c r="I820">
        <v>7</v>
      </c>
      <c r="J820">
        <v>0</v>
      </c>
    </row>
    <row r="821" spans="1:10" x14ac:dyDescent="0.35">
      <c r="A821" s="60">
        <v>43739</v>
      </c>
      <c r="B821" t="s">
        <v>16</v>
      </c>
      <c r="C821" t="s">
        <v>17</v>
      </c>
      <c r="D821" t="s">
        <v>18</v>
      </c>
      <c r="E821">
        <v>705</v>
      </c>
      <c r="F821">
        <v>67</v>
      </c>
      <c r="G821">
        <v>15</v>
      </c>
      <c r="H821">
        <v>21</v>
      </c>
      <c r="I821">
        <v>31</v>
      </c>
      <c r="J821">
        <v>0</v>
      </c>
    </row>
    <row r="822" spans="1:10" x14ac:dyDescent="0.35">
      <c r="A822" s="60">
        <v>43739</v>
      </c>
      <c r="B822" t="s">
        <v>16</v>
      </c>
      <c r="C822" t="s">
        <v>19</v>
      </c>
      <c r="D822" t="s">
        <v>20</v>
      </c>
      <c r="E822">
        <v>670</v>
      </c>
      <c r="F822">
        <v>41</v>
      </c>
      <c r="G822">
        <v>20</v>
      </c>
      <c r="H822">
        <v>7</v>
      </c>
      <c r="I822">
        <v>14</v>
      </c>
      <c r="J822">
        <v>0</v>
      </c>
    </row>
    <row r="823" spans="1:10" x14ac:dyDescent="0.35">
      <c r="A823" s="60">
        <v>43770</v>
      </c>
      <c r="B823" t="s">
        <v>16</v>
      </c>
      <c r="C823" t="s">
        <v>17</v>
      </c>
      <c r="D823" t="s">
        <v>18</v>
      </c>
      <c r="E823">
        <v>767</v>
      </c>
      <c r="F823">
        <v>63</v>
      </c>
      <c r="G823">
        <v>7</v>
      </c>
      <c r="H823">
        <v>42</v>
      </c>
      <c r="I823">
        <v>14</v>
      </c>
      <c r="J823">
        <v>0</v>
      </c>
    </row>
    <row r="824" spans="1:10" x14ac:dyDescent="0.35">
      <c r="A824" s="60">
        <v>43770</v>
      </c>
      <c r="B824" t="s">
        <v>16</v>
      </c>
      <c r="C824" t="s">
        <v>19</v>
      </c>
      <c r="D824" t="s">
        <v>20</v>
      </c>
      <c r="E824">
        <v>792</v>
      </c>
      <c r="F824">
        <v>64</v>
      </c>
      <c r="G824">
        <v>22</v>
      </c>
      <c r="H824">
        <v>29</v>
      </c>
      <c r="I824">
        <v>13</v>
      </c>
      <c r="J824">
        <v>0</v>
      </c>
    </row>
    <row r="825" spans="1:10" x14ac:dyDescent="0.35">
      <c r="A825" s="60">
        <v>43800</v>
      </c>
      <c r="B825" t="s">
        <v>16</v>
      </c>
      <c r="C825" t="s">
        <v>17</v>
      </c>
      <c r="D825" t="s">
        <v>18</v>
      </c>
      <c r="E825">
        <v>618</v>
      </c>
      <c r="F825">
        <v>49</v>
      </c>
      <c r="G825">
        <v>13</v>
      </c>
      <c r="H825">
        <v>26</v>
      </c>
      <c r="I825">
        <v>10</v>
      </c>
      <c r="J825">
        <v>0</v>
      </c>
    </row>
    <row r="826" spans="1:10" x14ac:dyDescent="0.35">
      <c r="A826" s="60">
        <v>43800</v>
      </c>
      <c r="B826" t="s">
        <v>16</v>
      </c>
      <c r="C826" t="s">
        <v>19</v>
      </c>
      <c r="D826" t="s">
        <v>20</v>
      </c>
      <c r="E826">
        <v>669</v>
      </c>
      <c r="F826">
        <v>52</v>
      </c>
      <c r="G826">
        <v>29</v>
      </c>
      <c r="H826">
        <v>18</v>
      </c>
      <c r="I826">
        <v>5</v>
      </c>
      <c r="J826">
        <v>0</v>
      </c>
    </row>
    <row r="827" spans="1:10" x14ac:dyDescent="0.35">
      <c r="A827" s="60">
        <v>43831</v>
      </c>
      <c r="B827" t="s">
        <v>16</v>
      </c>
      <c r="C827" t="s">
        <v>17</v>
      </c>
      <c r="D827" t="s">
        <v>18</v>
      </c>
      <c r="E827">
        <v>711</v>
      </c>
      <c r="F827">
        <v>59</v>
      </c>
      <c r="G827">
        <v>9</v>
      </c>
      <c r="H827">
        <v>24</v>
      </c>
      <c r="I827">
        <v>26</v>
      </c>
      <c r="J827">
        <v>0</v>
      </c>
    </row>
    <row r="828" spans="1:10" x14ac:dyDescent="0.35">
      <c r="A828" s="60">
        <v>43831</v>
      </c>
      <c r="B828" t="s">
        <v>16</v>
      </c>
      <c r="C828" t="s">
        <v>19</v>
      </c>
      <c r="D828" t="s">
        <v>20</v>
      </c>
      <c r="E828">
        <v>683</v>
      </c>
      <c r="F828">
        <v>58</v>
      </c>
      <c r="G828">
        <v>15</v>
      </c>
      <c r="H828">
        <v>32</v>
      </c>
      <c r="I828">
        <v>11</v>
      </c>
      <c r="J828">
        <v>0</v>
      </c>
    </row>
    <row r="829" spans="1:10" x14ac:dyDescent="0.35">
      <c r="A829" s="60">
        <v>43862</v>
      </c>
      <c r="B829" t="s">
        <v>16</v>
      </c>
      <c r="C829" t="s">
        <v>17</v>
      </c>
      <c r="D829" t="s">
        <v>18</v>
      </c>
      <c r="E829">
        <v>701</v>
      </c>
      <c r="F829">
        <v>57</v>
      </c>
      <c r="G829">
        <v>12</v>
      </c>
      <c r="H829">
        <v>21</v>
      </c>
      <c r="I829">
        <v>23</v>
      </c>
      <c r="J829">
        <v>1</v>
      </c>
    </row>
    <row r="830" spans="1:10" x14ac:dyDescent="0.35">
      <c r="A830" s="60">
        <v>43862</v>
      </c>
      <c r="B830" t="s">
        <v>16</v>
      </c>
      <c r="C830" t="s">
        <v>19</v>
      </c>
      <c r="D830" t="s">
        <v>20</v>
      </c>
      <c r="E830">
        <v>706</v>
      </c>
      <c r="F830">
        <v>51</v>
      </c>
      <c r="G830">
        <v>23</v>
      </c>
      <c r="H830">
        <v>22</v>
      </c>
      <c r="I830">
        <v>5</v>
      </c>
      <c r="J830">
        <v>1</v>
      </c>
    </row>
    <row r="831" spans="1:10" x14ac:dyDescent="0.35">
      <c r="A831" s="60">
        <v>43891</v>
      </c>
      <c r="B831" t="s">
        <v>16</v>
      </c>
      <c r="C831" t="s">
        <v>17</v>
      </c>
      <c r="D831" t="s">
        <v>18</v>
      </c>
      <c r="E831">
        <v>465</v>
      </c>
      <c r="F831">
        <v>54</v>
      </c>
      <c r="G831">
        <v>4</v>
      </c>
      <c r="H831">
        <v>13</v>
      </c>
      <c r="I831">
        <v>37</v>
      </c>
      <c r="J831">
        <v>0</v>
      </c>
    </row>
    <row r="832" spans="1:10" x14ac:dyDescent="0.35">
      <c r="A832" s="60">
        <v>43891</v>
      </c>
      <c r="B832" t="s">
        <v>16</v>
      </c>
      <c r="C832" t="s">
        <v>19</v>
      </c>
      <c r="D832" t="s">
        <v>20</v>
      </c>
      <c r="E832">
        <v>589</v>
      </c>
      <c r="F832">
        <v>64</v>
      </c>
      <c r="G832">
        <v>35</v>
      </c>
      <c r="H832">
        <v>8</v>
      </c>
      <c r="I832">
        <v>21</v>
      </c>
      <c r="J832">
        <v>0</v>
      </c>
    </row>
    <row r="833" spans="1:10" x14ac:dyDescent="0.35">
      <c r="A833" s="60">
        <v>43922</v>
      </c>
      <c r="B833" t="s">
        <v>16</v>
      </c>
      <c r="C833" t="s">
        <v>17</v>
      </c>
      <c r="D833" t="s">
        <v>18</v>
      </c>
      <c r="E833">
        <v>196</v>
      </c>
      <c r="F833">
        <v>17</v>
      </c>
      <c r="G833">
        <v>5</v>
      </c>
      <c r="H833">
        <v>4</v>
      </c>
      <c r="I833">
        <v>8</v>
      </c>
      <c r="J833">
        <v>0</v>
      </c>
    </row>
    <row r="834" spans="1:10" x14ac:dyDescent="0.35">
      <c r="A834" s="60">
        <v>43952</v>
      </c>
      <c r="B834" t="s">
        <v>16</v>
      </c>
      <c r="C834" t="s">
        <v>17</v>
      </c>
      <c r="D834" t="s">
        <v>18</v>
      </c>
      <c r="E834">
        <v>158</v>
      </c>
      <c r="F834">
        <v>5</v>
      </c>
      <c r="G834">
        <v>0</v>
      </c>
      <c r="H834">
        <v>4</v>
      </c>
      <c r="I834">
        <v>1</v>
      </c>
      <c r="J834">
        <v>0</v>
      </c>
    </row>
    <row r="835" spans="1:10" x14ac:dyDescent="0.35">
      <c r="A835" s="60">
        <v>43983</v>
      </c>
      <c r="B835" t="s">
        <v>16</v>
      </c>
      <c r="C835" t="s">
        <v>17</v>
      </c>
      <c r="D835" t="s">
        <v>18</v>
      </c>
      <c r="E835">
        <v>260</v>
      </c>
      <c r="F835">
        <v>21</v>
      </c>
      <c r="G835">
        <v>2</v>
      </c>
      <c r="H835">
        <v>16</v>
      </c>
      <c r="I835">
        <v>3</v>
      </c>
      <c r="J835">
        <v>0</v>
      </c>
    </row>
    <row r="836" spans="1:10" x14ac:dyDescent="0.35">
      <c r="A836" s="60">
        <v>44013</v>
      </c>
      <c r="B836" t="s">
        <v>16</v>
      </c>
      <c r="C836" t="s">
        <v>17</v>
      </c>
      <c r="D836" t="s">
        <v>18</v>
      </c>
      <c r="E836">
        <v>456</v>
      </c>
      <c r="F836">
        <v>15</v>
      </c>
      <c r="G836">
        <v>0</v>
      </c>
      <c r="H836">
        <v>11</v>
      </c>
      <c r="I836">
        <v>4</v>
      </c>
      <c r="J836">
        <v>0</v>
      </c>
    </row>
    <row r="837" spans="1:10" x14ac:dyDescent="0.35">
      <c r="A837" s="60">
        <v>44013</v>
      </c>
      <c r="B837" t="s">
        <v>16</v>
      </c>
      <c r="C837" t="s">
        <v>19</v>
      </c>
      <c r="D837" t="s">
        <v>20</v>
      </c>
      <c r="E837">
        <v>250</v>
      </c>
      <c r="F837">
        <v>28</v>
      </c>
      <c r="G837">
        <v>5</v>
      </c>
      <c r="H837">
        <v>15</v>
      </c>
      <c r="I837">
        <v>7</v>
      </c>
      <c r="J837">
        <v>1</v>
      </c>
    </row>
    <row r="838" spans="1:10" x14ac:dyDescent="0.35">
      <c r="A838" s="60">
        <v>44044</v>
      </c>
      <c r="B838" t="s">
        <v>16</v>
      </c>
      <c r="C838" t="s">
        <v>17</v>
      </c>
      <c r="D838" t="s">
        <v>18</v>
      </c>
      <c r="E838">
        <v>427</v>
      </c>
      <c r="F838">
        <v>18</v>
      </c>
      <c r="G838">
        <v>2</v>
      </c>
      <c r="H838">
        <v>12</v>
      </c>
      <c r="I838">
        <v>4</v>
      </c>
      <c r="J838">
        <v>0</v>
      </c>
    </row>
    <row r="839" spans="1:10" x14ac:dyDescent="0.35">
      <c r="A839" s="60">
        <v>44044</v>
      </c>
      <c r="B839" t="s">
        <v>16</v>
      </c>
      <c r="C839" t="s">
        <v>19</v>
      </c>
      <c r="D839" t="s">
        <v>20</v>
      </c>
      <c r="E839">
        <v>427</v>
      </c>
      <c r="F839">
        <v>21</v>
      </c>
      <c r="G839">
        <v>8</v>
      </c>
      <c r="H839">
        <v>11</v>
      </c>
      <c r="I839">
        <v>2</v>
      </c>
      <c r="J839">
        <v>0</v>
      </c>
    </row>
    <row r="840" spans="1:10" x14ac:dyDescent="0.35">
      <c r="A840" s="60">
        <v>44075</v>
      </c>
      <c r="B840" t="s">
        <v>16</v>
      </c>
      <c r="C840" t="s">
        <v>17</v>
      </c>
      <c r="D840" t="s">
        <v>18</v>
      </c>
      <c r="E840">
        <v>549</v>
      </c>
      <c r="F840">
        <v>23</v>
      </c>
      <c r="G840">
        <v>6</v>
      </c>
      <c r="H840">
        <v>13</v>
      </c>
      <c r="I840">
        <v>4</v>
      </c>
      <c r="J840">
        <v>0</v>
      </c>
    </row>
    <row r="841" spans="1:10" x14ac:dyDescent="0.35">
      <c r="A841" s="60">
        <v>44075</v>
      </c>
      <c r="B841" t="s">
        <v>16</v>
      </c>
      <c r="C841" t="s">
        <v>19</v>
      </c>
      <c r="D841" t="s">
        <v>20</v>
      </c>
      <c r="E841">
        <v>583</v>
      </c>
      <c r="F841">
        <v>34</v>
      </c>
      <c r="G841">
        <v>10</v>
      </c>
      <c r="H841">
        <v>20</v>
      </c>
      <c r="I841">
        <v>4</v>
      </c>
      <c r="J841">
        <v>0</v>
      </c>
    </row>
    <row r="842" spans="1:10" x14ac:dyDescent="0.35">
      <c r="A842" s="60">
        <v>44105</v>
      </c>
      <c r="B842" t="s">
        <v>16</v>
      </c>
      <c r="C842" t="s">
        <v>17</v>
      </c>
      <c r="D842" t="s">
        <v>18</v>
      </c>
      <c r="E842">
        <v>544</v>
      </c>
      <c r="F842">
        <v>28</v>
      </c>
      <c r="G842">
        <v>5</v>
      </c>
      <c r="H842">
        <v>18</v>
      </c>
      <c r="I842">
        <v>5</v>
      </c>
      <c r="J842">
        <v>0</v>
      </c>
    </row>
    <row r="843" spans="1:10" x14ac:dyDescent="0.35">
      <c r="A843" s="60">
        <v>44105</v>
      </c>
      <c r="B843" t="s">
        <v>16</v>
      </c>
      <c r="C843" t="s">
        <v>19</v>
      </c>
      <c r="D843" t="s">
        <v>20</v>
      </c>
      <c r="E843">
        <v>573</v>
      </c>
      <c r="F843">
        <v>25</v>
      </c>
      <c r="G843">
        <v>6</v>
      </c>
      <c r="H843">
        <v>17</v>
      </c>
      <c r="I843">
        <v>2</v>
      </c>
      <c r="J843">
        <v>0</v>
      </c>
    </row>
    <row r="844" spans="1:10" x14ac:dyDescent="0.35">
      <c r="A844" s="60">
        <v>44136</v>
      </c>
      <c r="B844" t="s">
        <v>16</v>
      </c>
      <c r="C844" t="s">
        <v>17</v>
      </c>
      <c r="D844" t="s">
        <v>18</v>
      </c>
      <c r="E844">
        <v>487</v>
      </c>
      <c r="F844">
        <v>31</v>
      </c>
      <c r="G844">
        <v>1</v>
      </c>
      <c r="H844">
        <v>17</v>
      </c>
      <c r="I844">
        <v>12</v>
      </c>
      <c r="J844">
        <v>1</v>
      </c>
    </row>
    <row r="845" spans="1:10" x14ac:dyDescent="0.35">
      <c r="A845" s="60">
        <v>44136</v>
      </c>
      <c r="B845" t="s">
        <v>16</v>
      </c>
      <c r="C845" t="s">
        <v>19</v>
      </c>
      <c r="D845" t="s">
        <v>20</v>
      </c>
      <c r="E845">
        <v>599</v>
      </c>
      <c r="F845">
        <v>31</v>
      </c>
      <c r="G845">
        <v>12</v>
      </c>
      <c r="H845">
        <v>13</v>
      </c>
      <c r="I845">
        <v>6</v>
      </c>
      <c r="J845">
        <v>0</v>
      </c>
    </row>
    <row r="846" spans="1:10" x14ac:dyDescent="0.35">
      <c r="A846" s="60">
        <v>44166</v>
      </c>
      <c r="B846" t="s">
        <v>16</v>
      </c>
      <c r="C846" t="s">
        <v>17</v>
      </c>
      <c r="D846" t="s">
        <v>18</v>
      </c>
      <c r="E846">
        <v>368</v>
      </c>
      <c r="F846">
        <v>27</v>
      </c>
      <c r="G846">
        <v>5</v>
      </c>
      <c r="H846">
        <v>7</v>
      </c>
      <c r="I846">
        <v>15</v>
      </c>
      <c r="J846">
        <v>0</v>
      </c>
    </row>
    <row r="847" spans="1:10" x14ac:dyDescent="0.35">
      <c r="A847" s="60">
        <v>44166</v>
      </c>
      <c r="B847" t="s">
        <v>16</v>
      </c>
      <c r="C847" t="s">
        <v>19</v>
      </c>
      <c r="D847" t="s">
        <v>20</v>
      </c>
      <c r="E847">
        <v>523</v>
      </c>
      <c r="F847">
        <v>28</v>
      </c>
      <c r="G847">
        <v>9</v>
      </c>
      <c r="H847">
        <v>14</v>
      </c>
      <c r="I847">
        <v>3</v>
      </c>
      <c r="J847">
        <v>2</v>
      </c>
    </row>
    <row r="848" spans="1:10" x14ac:dyDescent="0.35">
      <c r="A848" s="60">
        <v>44197</v>
      </c>
      <c r="B848" t="s">
        <v>16</v>
      </c>
      <c r="C848" t="s">
        <v>17</v>
      </c>
      <c r="D848" t="s">
        <v>18</v>
      </c>
      <c r="E848">
        <v>55</v>
      </c>
      <c r="F848">
        <v>4</v>
      </c>
      <c r="G848">
        <v>0</v>
      </c>
      <c r="H848">
        <v>2</v>
      </c>
      <c r="I848">
        <v>2</v>
      </c>
      <c r="J848">
        <v>0</v>
      </c>
    </row>
    <row r="849" spans="1:10" x14ac:dyDescent="0.35">
      <c r="A849" s="60">
        <v>44197</v>
      </c>
      <c r="B849" t="s">
        <v>16</v>
      </c>
      <c r="C849" t="s">
        <v>19</v>
      </c>
      <c r="D849" t="s">
        <v>20</v>
      </c>
      <c r="E849">
        <v>142</v>
      </c>
      <c r="F849">
        <v>7</v>
      </c>
      <c r="G849">
        <v>2</v>
      </c>
      <c r="H849">
        <v>4</v>
      </c>
      <c r="I849">
        <v>1</v>
      </c>
      <c r="J849">
        <v>0</v>
      </c>
    </row>
    <row r="850" spans="1:10" x14ac:dyDescent="0.35">
      <c r="A850" s="60">
        <v>44228</v>
      </c>
      <c r="B850" t="s">
        <v>16</v>
      </c>
      <c r="C850" t="s">
        <v>17</v>
      </c>
      <c r="D850" t="s">
        <v>18</v>
      </c>
      <c r="E850">
        <v>247</v>
      </c>
      <c r="F850">
        <v>15</v>
      </c>
      <c r="G850">
        <v>1</v>
      </c>
      <c r="H850">
        <v>9</v>
      </c>
      <c r="I850">
        <v>2</v>
      </c>
      <c r="J850">
        <v>3</v>
      </c>
    </row>
    <row r="851" spans="1:10" x14ac:dyDescent="0.35">
      <c r="A851" s="60">
        <v>44228</v>
      </c>
      <c r="B851" t="s">
        <v>16</v>
      </c>
      <c r="C851" t="s">
        <v>19</v>
      </c>
      <c r="D851" t="s">
        <v>20</v>
      </c>
      <c r="E851">
        <v>425</v>
      </c>
      <c r="F851">
        <v>31</v>
      </c>
      <c r="G851">
        <v>6</v>
      </c>
      <c r="H851">
        <v>6</v>
      </c>
      <c r="I851">
        <v>6</v>
      </c>
      <c r="J851">
        <v>13</v>
      </c>
    </row>
    <row r="852" spans="1:10" x14ac:dyDescent="0.35">
      <c r="A852" s="60">
        <v>44256</v>
      </c>
      <c r="B852" t="s">
        <v>16</v>
      </c>
      <c r="C852" t="s">
        <v>17</v>
      </c>
      <c r="D852" t="s">
        <v>18</v>
      </c>
      <c r="E852">
        <v>461</v>
      </c>
      <c r="F852">
        <v>21</v>
      </c>
      <c r="G852">
        <v>3</v>
      </c>
      <c r="H852">
        <v>9</v>
      </c>
      <c r="I852">
        <v>7</v>
      </c>
      <c r="J852">
        <v>2</v>
      </c>
    </row>
    <row r="853" spans="1:10" x14ac:dyDescent="0.35">
      <c r="A853" s="60">
        <v>44256</v>
      </c>
      <c r="B853" t="s">
        <v>16</v>
      </c>
      <c r="C853" t="s">
        <v>19</v>
      </c>
      <c r="D853" t="s">
        <v>20</v>
      </c>
      <c r="E853">
        <v>587</v>
      </c>
      <c r="F853">
        <v>23</v>
      </c>
      <c r="G853">
        <v>6</v>
      </c>
      <c r="H853">
        <v>16</v>
      </c>
      <c r="I853">
        <v>1</v>
      </c>
      <c r="J853">
        <v>0</v>
      </c>
    </row>
    <row r="854" spans="1:10" x14ac:dyDescent="0.35">
      <c r="A854" s="60">
        <v>44287</v>
      </c>
      <c r="B854" t="s">
        <v>16</v>
      </c>
      <c r="C854" t="s">
        <v>17</v>
      </c>
      <c r="D854" t="s">
        <v>18</v>
      </c>
      <c r="E854">
        <v>509</v>
      </c>
      <c r="F854">
        <v>30</v>
      </c>
      <c r="G854">
        <v>1</v>
      </c>
      <c r="H854">
        <v>13</v>
      </c>
      <c r="I854">
        <v>11</v>
      </c>
      <c r="J854">
        <v>5</v>
      </c>
    </row>
    <row r="855" spans="1:10" x14ac:dyDescent="0.35">
      <c r="A855" s="60">
        <v>44287</v>
      </c>
      <c r="B855" t="s">
        <v>16</v>
      </c>
      <c r="C855" t="s">
        <v>19</v>
      </c>
      <c r="D855" t="s">
        <v>20</v>
      </c>
      <c r="E855">
        <v>512</v>
      </c>
      <c r="F855">
        <v>26</v>
      </c>
      <c r="G855">
        <v>7</v>
      </c>
      <c r="H855">
        <v>9</v>
      </c>
      <c r="I855">
        <v>7</v>
      </c>
      <c r="J855">
        <v>3</v>
      </c>
    </row>
    <row r="856" spans="1:10" x14ac:dyDescent="0.35">
      <c r="A856" s="60">
        <v>44317</v>
      </c>
      <c r="B856" t="s">
        <v>16</v>
      </c>
      <c r="C856" t="s">
        <v>17</v>
      </c>
      <c r="D856" t="s">
        <v>18</v>
      </c>
      <c r="E856">
        <v>575</v>
      </c>
      <c r="F856">
        <v>29</v>
      </c>
      <c r="G856">
        <v>4</v>
      </c>
      <c r="H856">
        <v>12</v>
      </c>
      <c r="I856">
        <v>13</v>
      </c>
      <c r="J856">
        <v>0</v>
      </c>
    </row>
    <row r="857" spans="1:10" x14ac:dyDescent="0.35">
      <c r="A857" s="60">
        <v>44317</v>
      </c>
      <c r="B857" t="s">
        <v>16</v>
      </c>
      <c r="C857" t="s">
        <v>19</v>
      </c>
      <c r="D857" t="s">
        <v>20</v>
      </c>
      <c r="E857">
        <v>616</v>
      </c>
      <c r="F857">
        <v>20</v>
      </c>
      <c r="G857">
        <v>5</v>
      </c>
      <c r="H857">
        <v>14</v>
      </c>
      <c r="I857">
        <v>1</v>
      </c>
      <c r="J857">
        <v>0</v>
      </c>
    </row>
    <row r="858" spans="1:10" x14ac:dyDescent="0.35">
      <c r="A858" s="60">
        <v>44348</v>
      </c>
      <c r="B858" t="s">
        <v>16</v>
      </c>
      <c r="C858" t="s">
        <v>17</v>
      </c>
      <c r="D858" t="s">
        <v>18</v>
      </c>
      <c r="E858">
        <v>623</v>
      </c>
      <c r="F858">
        <v>41</v>
      </c>
      <c r="G858">
        <v>6</v>
      </c>
      <c r="H858">
        <v>15</v>
      </c>
      <c r="I858">
        <v>20</v>
      </c>
      <c r="J858">
        <v>0</v>
      </c>
    </row>
    <row r="859" spans="1:10" x14ac:dyDescent="0.35">
      <c r="A859" s="60">
        <v>44348</v>
      </c>
      <c r="B859" t="s">
        <v>16</v>
      </c>
      <c r="C859" t="s">
        <v>19</v>
      </c>
      <c r="D859" t="s">
        <v>20</v>
      </c>
      <c r="E859">
        <v>602</v>
      </c>
      <c r="F859">
        <v>29</v>
      </c>
      <c r="G859">
        <v>5</v>
      </c>
      <c r="H859">
        <v>18</v>
      </c>
      <c r="I859">
        <v>6</v>
      </c>
      <c r="J859">
        <v>0</v>
      </c>
    </row>
    <row r="860" spans="1:10" x14ac:dyDescent="0.35">
      <c r="A860" s="60">
        <v>44378</v>
      </c>
      <c r="B860" t="s">
        <v>16</v>
      </c>
      <c r="C860" t="s">
        <v>17</v>
      </c>
      <c r="D860" t="s">
        <v>18</v>
      </c>
      <c r="E860">
        <v>583</v>
      </c>
      <c r="F860">
        <v>45</v>
      </c>
      <c r="G860">
        <v>9</v>
      </c>
      <c r="H860">
        <v>20</v>
      </c>
      <c r="I860">
        <v>16</v>
      </c>
      <c r="J860">
        <v>0</v>
      </c>
    </row>
    <row r="861" spans="1:10" x14ac:dyDescent="0.35">
      <c r="A861" s="60">
        <v>44378</v>
      </c>
      <c r="B861" t="s">
        <v>16</v>
      </c>
      <c r="C861" t="s">
        <v>19</v>
      </c>
      <c r="D861" t="s">
        <v>20</v>
      </c>
      <c r="E861">
        <v>546</v>
      </c>
      <c r="F861">
        <v>28</v>
      </c>
      <c r="G861">
        <v>7</v>
      </c>
      <c r="H861">
        <v>17</v>
      </c>
      <c r="I861">
        <v>4</v>
      </c>
      <c r="J861">
        <v>0</v>
      </c>
    </row>
    <row r="862" spans="1:10" x14ac:dyDescent="0.35">
      <c r="A862" s="60">
        <v>44409</v>
      </c>
      <c r="B862" t="s">
        <v>16</v>
      </c>
      <c r="C862" t="s">
        <v>17</v>
      </c>
      <c r="D862" t="s">
        <v>18</v>
      </c>
      <c r="E862">
        <v>539</v>
      </c>
      <c r="F862">
        <v>26</v>
      </c>
      <c r="G862">
        <v>4</v>
      </c>
      <c r="H862">
        <v>10</v>
      </c>
      <c r="I862">
        <v>12</v>
      </c>
      <c r="J862">
        <v>0</v>
      </c>
    </row>
    <row r="863" spans="1:10" x14ac:dyDescent="0.35">
      <c r="A863" s="60">
        <v>44409</v>
      </c>
      <c r="B863" t="s">
        <v>16</v>
      </c>
      <c r="C863" t="s">
        <v>19</v>
      </c>
      <c r="D863" t="s">
        <v>20</v>
      </c>
      <c r="E863">
        <v>519</v>
      </c>
      <c r="F863">
        <v>27</v>
      </c>
      <c r="G863">
        <v>5</v>
      </c>
      <c r="H863">
        <v>15</v>
      </c>
      <c r="I863">
        <v>7</v>
      </c>
      <c r="J863">
        <v>0</v>
      </c>
    </row>
    <row r="864" spans="1:10" x14ac:dyDescent="0.35">
      <c r="A864" s="60">
        <v>44440</v>
      </c>
      <c r="B864" t="s">
        <v>16</v>
      </c>
      <c r="C864" t="s">
        <v>17</v>
      </c>
      <c r="D864" t="s">
        <v>18</v>
      </c>
      <c r="E864">
        <v>547</v>
      </c>
      <c r="F864">
        <v>33</v>
      </c>
      <c r="G864">
        <v>6</v>
      </c>
      <c r="H864">
        <v>15</v>
      </c>
      <c r="I864">
        <v>11</v>
      </c>
      <c r="J864">
        <v>1</v>
      </c>
    </row>
    <row r="865" spans="1:10" x14ac:dyDescent="0.35">
      <c r="A865" s="60">
        <v>44440</v>
      </c>
      <c r="B865" t="s">
        <v>16</v>
      </c>
      <c r="C865" t="s">
        <v>19</v>
      </c>
      <c r="D865" t="s">
        <v>20</v>
      </c>
      <c r="E865">
        <v>542</v>
      </c>
      <c r="F865">
        <v>35</v>
      </c>
      <c r="G865">
        <v>12</v>
      </c>
      <c r="H865">
        <v>14</v>
      </c>
      <c r="I865">
        <v>9</v>
      </c>
      <c r="J865">
        <v>0</v>
      </c>
    </row>
    <row r="866" spans="1:10" x14ac:dyDescent="0.35">
      <c r="A866" s="60">
        <v>44470</v>
      </c>
      <c r="B866" t="s">
        <v>16</v>
      </c>
      <c r="C866" t="s">
        <v>17</v>
      </c>
      <c r="D866" t="s">
        <v>18</v>
      </c>
      <c r="E866">
        <v>478</v>
      </c>
      <c r="F866">
        <v>37</v>
      </c>
      <c r="G866">
        <v>0</v>
      </c>
      <c r="H866">
        <v>11</v>
      </c>
      <c r="I866">
        <v>26</v>
      </c>
      <c r="J866">
        <v>0</v>
      </c>
    </row>
    <row r="867" spans="1:10" x14ac:dyDescent="0.35">
      <c r="A867" s="60">
        <v>44470</v>
      </c>
      <c r="B867" t="s">
        <v>16</v>
      </c>
      <c r="C867" t="s">
        <v>19</v>
      </c>
      <c r="D867" t="s">
        <v>20</v>
      </c>
      <c r="E867">
        <v>468</v>
      </c>
      <c r="F867">
        <v>33</v>
      </c>
      <c r="G867">
        <v>11</v>
      </c>
      <c r="H867">
        <v>10</v>
      </c>
      <c r="I867">
        <v>12</v>
      </c>
      <c r="J867">
        <v>0</v>
      </c>
    </row>
    <row r="868" spans="1:10" x14ac:dyDescent="0.35">
      <c r="A868" s="60">
        <v>44501</v>
      </c>
      <c r="B868" t="s">
        <v>16</v>
      </c>
      <c r="C868" t="s">
        <v>17</v>
      </c>
      <c r="D868" t="s">
        <v>18</v>
      </c>
      <c r="E868">
        <v>587</v>
      </c>
      <c r="F868">
        <v>39</v>
      </c>
      <c r="G868">
        <v>4</v>
      </c>
      <c r="H868">
        <v>13</v>
      </c>
      <c r="I868">
        <v>22</v>
      </c>
      <c r="J868">
        <v>0</v>
      </c>
    </row>
    <row r="869" spans="1:10" x14ac:dyDescent="0.35">
      <c r="A869" s="60">
        <v>44501</v>
      </c>
      <c r="B869" t="s">
        <v>16</v>
      </c>
      <c r="C869" t="s">
        <v>19</v>
      </c>
      <c r="D869" t="s">
        <v>20</v>
      </c>
      <c r="E869">
        <v>620</v>
      </c>
      <c r="F869">
        <v>36</v>
      </c>
      <c r="G869">
        <v>10</v>
      </c>
      <c r="H869">
        <v>22</v>
      </c>
      <c r="I869">
        <v>4</v>
      </c>
      <c r="J869">
        <v>0</v>
      </c>
    </row>
    <row r="870" spans="1:10" x14ac:dyDescent="0.35">
      <c r="A870" s="60">
        <v>44531</v>
      </c>
      <c r="B870" t="s">
        <v>16</v>
      </c>
      <c r="C870" t="s">
        <v>17</v>
      </c>
      <c r="D870" t="s">
        <v>18</v>
      </c>
      <c r="E870">
        <v>465</v>
      </c>
      <c r="F870">
        <v>29</v>
      </c>
      <c r="G870">
        <v>2</v>
      </c>
      <c r="H870">
        <v>10</v>
      </c>
      <c r="I870">
        <v>17</v>
      </c>
      <c r="J870">
        <v>0</v>
      </c>
    </row>
    <row r="871" spans="1:10" x14ac:dyDescent="0.35">
      <c r="A871" s="60">
        <v>44531</v>
      </c>
      <c r="B871" t="s">
        <v>16</v>
      </c>
      <c r="C871" t="s">
        <v>19</v>
      </c>
      <c r="D871" t="s">
        <v>20</v>
      </c>
      <c r="E871">
        <v>424</v>
      </c>
      <c r="F871">
        <v>23</v>
      </c>
      <c r="G871">
        <v>8</v>
      </c>
      <c r="H871">
        <v>11</v>
      </c>
      <c r="I871">
        <v>4</v>
      </c>
      <c r="J871">
        <v>0</v>
      </c>
    </row>
    <row r="872" spans="1:10" x14ac:dyDescent="0.35">
      <c r="A872" s="60">
        <v>44562</v>
      </c>
      <c r="B872" t="s">
        <v>16</v>
      </c>
      <c r="C872" t="s">
        <v>17</v>
      </c>
      <c r="D872" t="s">
        <v>18</v>
      </c>
      <c r="E872">
        <v>372</v>
      </c>
      <c r="F872">
        <v>28</v>
      </c>
      <c r="G872">
        <v>0</v>
      </c>
      <c r="H872">
        <v>11</v>
      </c>
      <c r="I872">
        <v>17</v>
      </c>
      <c r="J872">
        <v>0</v>
      </c>
    </row>
    <row r="873" spans="1:10" x14ac:dyDescent="0.35">
      <c r="A873" s="60">
        <v>44562</v>
      </c>
      <c r="B873" t="s">
        <v>16</v>
      </c>
      <c r="C873" t="s">
        <v>19</v>
      </c>
      <c r="D873" t="s">
        <v>20</v>
      </c>
      <c r="E873">
        <v>419</v>
      </c>
      <c r="F873">
        <v>30</v>
      </c>
      <c r="G873">
        <v>10</v>
      </c>
      <c r="H873">
        <v>11</v>
      </c>
      <c r="I873">
        <v>9</v>
      </c>
      <c r="J873">
        <v>0</v>
      </c>
    </row>
    <row r="874" spans="1:10" x14ac:dyDescent="0.35">
      <c r="A874" s="60">
        <v>44593</v>
      </c>
      <c r="B874" t="s">
        <v>16</v>
      </c>
      <c r="C874" t="s">
        <v>17</v>
      </c>
      <c r="D874" t="s">
        <v>18</v>
      </c>
      <c r="E874">
        <v>504</v>
      </c>
      <c r="F874">
        <v>37</v>
      </c>
      <c r="G874">
        <v>2</v>
      </c>
      <c r="H874">
        <v>16</v>
      </c>
      <c r="I874">
        <v>19</v>
      </c>
      <c r="J874">
        <v>0</v>
      </c>
    </row>
    <row r="875" spans="1:10" x14ac:dyDescent="0.35">
      <c r="A875" s="60">
        <v>44593</v>
      </c>
      <c r="B875" t="s">
        <v>16</v>
      </c>
      <c r="C875" t="s">
        <v>19</v>
      </c>
      <c r="D875" t="s">
        <v>20</v>
      </c>
      <c r="E875">
        <v>555</v>
      </c>
      <c r="F875">
        <v>23</v>
      </c>
      <c r="G875">
        <v>9</v>
      </c>
      <c r="H875">
        <v>9</v>
      </c>
      <c r="I875">
        <v>5</v>
      </c>
      <c r="J875">
        <v>0</v>
      </c>
    </row>
    <row r="876" spans="1:10" x14ac:dyDescent="0.35">
      <c r="A876" s="60">
        <v>44621</v>
      </c>
      <c r="B876" t="s">
        <v>16</v>
      </c>
      <c r="C876" t="s">
        <v>17</v>
      </c>
      <c r="D876" t="s">
        <v>18</v>
      </c>
      <c r="E876">
        <v>592</v>
      </c>
      <c r="F876">
        <v>37</v>
      </c>
      <c r="G876">
        <v>6</v>
      </c>
      <c r="H876">
        <v>15</v>
      </c>
      <c r="I876">
        <v>16</v>
      </c>
      <c r="J876">
        <v>0</v>
      </c>
    </row>
    <row r="877" spans="1:10" x14ac:dyDescent="0.35">
      <c r="A877" s="60">
        <v>44621</v>
      </c>
      <c r="B877" t="s">
        <v>16</v>
      </c>
      <c r="C877" t="s">
        <v>19</v>
      </c>
      <c r="D877" t="s">
        <v>20</v>
      </c>
      <c r="E877">
        <v>669</v>
      </c>
      <c r="F877">
        <v>45</v>
      </c>
      <c r="G877">
        <v>17</v>
      </c>
      <c r="H877">
        <v>19</v>
      </c>
      <c r="I877">
        <v>9</v>
      </c>
      <c r="J877">
        <v>0</v>
      </c>
    </row>
    <row r="878" spans="1:10" x14ac:dyDescent="0.35">
      <c r="A878" s="60">
        <v>44652</v>
      </c>
      <c r="B878" t="s">
        <v>16</v>
      </c>
      <c r="C878" t="s">
        <v>17</v>
      </c>
      <c r="D878" t="s">
        <v>18</v>
      </c>
      <c r="E878">
        <v>433</v>
      </c>
      <c r="F878">
        <v>36</v>
      </c>
      <c r="G878">
        <v>6</v>
      </c>
      <c r="H878">
        <v>13</v>
      </c>
      <c r="I878">
        <v>17</v>
      </c>
      <c r="J878">
        <v>0</v>
      </c>
    </row>
    <row r="879" spans="1:10" x14ac:dyDescent="0.35">
      <c r="A879" s="60">
        <v>44652</v>
      </c>
      <c r="B879" t="s">
        <v>16</v>
      </c>
      <c r="C879" t="s">
        <v>19</v>
      </c>
      <c r="D879" t="s">
        <v>20</v>
      </c>
      <c r="E879">
        <v>467</v>
      </c>
      <c r="F879">
        <v>30</v>
      </c>
      <c r="G879">
        <v>14</v>
      </c>
      <c r="H879">
        <v>12</v>
      </c>
      <c r="I879">
        <v>4</v>
      </c>
      <c r="J879">
        <v>0</v>
      </c>
    </row>
    <row r="880" spans="1:10" x14ac:dyDescent="0.35">
      <c r="A880" s="60">
        <v>44682</v>
      </c>
      <c r="B880" t="s">
        <v>16</v>
      </c>
      <c r="C880" t="s">
        <v>17</v>
      </c>
      <c r="D880" t="s">
        <v>18</v>
      </c>
      <c r="E880">
        <v>547</v>
      </c>
      <c r="F880">
        <v>55</v>
      </c>
      <c r="G880">
        <v>6</v>
      </c>
      <c r="H880">
        <v>18</v>
      </c>
      <c r="I880">
        <v>31</v>
      </c>
      <c r="J880">
        <v>0</v>
      </c>
    </row>
    <row r="881" spans="1:10" x14ac:dyDescent="0.35">
      <c r="A881" s="60">
        <v>44682</v>
      </c>
      <c r="B881" t="s">
        <v>16</v>
      </c>
      <c r="C881" t="s">
        <v>19</v>
      </c>
      <c r="D881" t="s">
        <v>20</v>
      </c>
      <c r="E881">
        <v>682</v>
      </c>
      <c r="F881">
        <v>49</v>
      </c>
      <c r="G881">
        <v>17</v>
      </c>
      <c r="H881">
        <v>18</v>
      </c>
      <c r="I881">
        <v>14</v>
      </c>
      <c r="J881">
        <v>0</v>
      </c>
    </row>
    <row r="882" spans="1:10" x14ac:dyDescent="0.35">
      <c r="A882" s="60">
        <v>44713</v>
      </c>
      <c r="B882" t="s">
        <v>16</v>
      </c>
      <c r="C882" t="s">
        <v>17</v>
      </c>
      <c r="D882" t="s">
        <v>18</v>
      </c>
      <c r="E882">
        <v>559</v>
      </c>
      <c r="F882">
        <v>50</v>
      </c>
      <c r="G882">
        <v>6</v>
      </c>
      <c r="H882">
        <v>20</v>
      </c>
      <c r="I882">
        <v>24</v>
      </c>
      <c r="J882">
        <v>0</v>
      </c>
    </row>
    <row r="883" spans="1:10" x14ac:dyDescent="0.35">
      <c r="A883" s="60">
        <v>44713</v>
      </c>
      <c r="B883" t="s">
        <v>16</v>
      </c>
      <c r="C883" t="s">
        <v>19</v>
      </c>
      <c r="D883" t="s">
        <v>20</v>
      </c>
      <c r="E883">
        <v>567</v>
      </c>
      <c r="F883">
        <v>35</v>
      </c>
      <c r="G883">
        <v>17</v>
      </c>
      <c r="H883">
        <v>11</v>
      </c>
      <c r="I883">
        <v>7</v>
      </c>
      <c r="J883">
        <v>0</v>
      </c>
    </row>
    <row r="884" spans="1:10" x14ac:dyDescent="0.35">
      <c r="A884" s="60">
        <v>44743</v>
      </c>
      <c r="B884" t="s">
        <v>16</v>
      </c>
      <c r="C884" t="s">
        <v>17</v>
      </c>
      <c r="D884" t="s">
        <v>18</v>
      </c>
      <c r="E884">
        <v>514</v>
      </c>
      <c r="F884">
        <v>48</v>
      </c>
      <c r="G884">
        <v>7</v>
      </c>
      <c r="H884">
        <v>21</v>
      </c>
      <c r="I884">
        <v>20</v>
      </c>
      <c r="J884">
        <v>0</v>
      </c>
    </row>
    <row r="885" spans="1:10" x14ac:dyDescent="0.35">
      <c r="A885" s="60">
        <v>44743</v>
      </c>
      <c r="B885" t="s">
        <v>16</v>
      </c>
      <c r="C885" t="s">
        <v>19</v>
      </c>
      <c r="D885" t="s">
        <v>20</v>
      </c>
      <c r="E885">
        <v>499</v>
      </c>
      <c r="F885">
        <v>38</v>
      </c>
      <c r="G885">
        <v>12</v>
      </c>
      <c r="H885">
        <v>22</v>
      </c>
      <c r="I885">
        <v>4</v>
      </c>
      <c r="J885">
        <v>0</v>
      </c>
    </row>
    <row r="886" spans="1:10" x14ac:dyDescent="0.35">
      <c r="A886" s="60">
        <v>44774</v>
      </c>
      <c r="B886" t="s">
        <v>16</v>
      </c>
      <c r="C886" t="s">
        <v>17</v>
      </c>
      <c r="D886" t="s">
        <v>18</v>
      </c>
      <c r="E886">
        <v>514</v>
      </c>
      <c r="F886">
        <v>38</v>
      </c>
      <c r="G886">
        <v>8</v>
      </c>
      <c r="H886">
        <v>11</v>
      </c>
      <c r="I886">
        <v>19</v>
      </c>
      <c r="J886">
        <v>0</v>
      </c>
    </row>
    <row r="887" spans="1:10" x14ac:dyDescent="0.35">
      <c r="A887" s="60">
        <v>44774</v>
      </c>
      <c r="B887" t="s">
        <v>16</v>
      </c>
      <c r="C887" t="s">
        <v>19</v>
      </c>
      <c r="D887" t="s">
        <v>20</v>
      </c>
      <c r="E887">
        <v>629</v>
      </c>
      <c r="F887">
        <v>45</v>
      </c>
      <c r="G887">
        <v>14</v>
      </c>
      <c r="H887">
        <v>19</v>
      </c>
      <c r="I887">
        <v>12</v>
      </c>
      <c r="J887">
        <v>0</v>
      </c>
    </row>
    <row r="888" spans="1:10" x14ac:dyDescent="0.35">
      <c r="A888" s="60">
        <v>44805</v>
      </c>
      <c r="B888" t="s">
        <v>16</v>
      </c>
      <c r="C888" t="s">
        <v>17</v>
      </c>
      <c r="D888" t="s">
        <v>18</v>
      </c>
      <c r="E888">
        <v>616</v>
      </c>
      <c r="F888">
        <v>95</v>
      </c>
      <c r="G888">
        <v>7</v>
      </c>
      <c r="H888">
        <v>29</v>
      </c>
      <c r="I888">
        <v>59</v>
      </c>
      <c r="J888">
        <v>0</v>
      </c>
    </row>
    <row r="889" spans="1:10" x14ac:dyDescent="0.35">
      <c r="A889" s="60">
        <v>44805</v>
      </c>
      <c r="B889" t="s">
        <v>16</v>
      </c>
      <c r="C889" t="s">
        <v>19</v>
      </c>
      <c r="D889" t="s">
        <v>20</v>
      </c>
      <c r="E889">
        <v>627</v>
      </c>
      <c r="F889">
        <v>50</v>
      </c>
      <c r="G889">
        <v>22</v>
      </c>
      <c r="H889">
        <v>24</v>
      </c>
      <c r="I889">
        <v>4</v>
      </c>
      <c r="J889">
        <v>0</v>
      </c>
    </row>
    <row r="890" spans="1:10" x14ac:dyDescent="0.35">
      <c r="A890" s="60">
        <v>44835</v>
      </c>
      <c r="B890" t="s">
        <v>16</v>
      </c>
      <c r="C890" t="s">
        <v>17</v>
      </c>
      <c r="D890" t="s">
        <v>18</v>
      </c>
      <c r="E890">
        <v>539</v>
      </c>
      <c r="F890">
        <v>41</v>
      </c>
      <c r="G890">
        <v>8</v>
      </c>
      <c r="H890">
        <v>15</v>
      </c>
      <c r="I890">
        <v>18</v>
      </c>
      <c r="J890">
        <v>0</v>
      </c>
    </row>
    <row r="891" spans="1:10" x14ac:dyDescent="0.35">
      <c r="A891" s="60">
        <v>44835</v>
      </c>
      <c r="B891" t="s">
        <v>16</v>
      </c>
      <c r="C891" t="s">
        <v>19</v>
      </c>
      <c r="D891" t="s">
        <v>20</v>
      </c>
      <c r="E891">
        <v>576</v>
      </c>
      <c r="F891">
        <v>30</v>
      </c>
      <c r="G891">
        <v>17</v>
      </c>
      <c r="H891">
        <v>10</v>
      </c>
      <c r="I891">
        <v>3</v>
      </c>
      <c r="J891">
        <v>0</v>
      </c>
    </row>
    <row r="892" spans="1:10" x14ac:dyDescent="0.35">
      <c r="A892" s="60">
        <v>44866</v>
      </c>
      <c r="B892" t="s">
        <v>16</v>
      </c>
      <c r="C892" t="s">
        <v>17</v>
      </c>
      <c r="D892" t="s">
        <v>18</v>
      </c>
      <c r="E892">
        <v>615</v>
      </c>
      <c r="F892">
        <v>58</v>
      </c>
      <c r="G892">
        <v>7</v>
      </c>
      <c r="H892">
        <v>26</v>
      </c>
      <c r="I892">
        <v>25</v>
      </c>
      <c r="J892">
        <v>0</v>
      </c>
    </row>
    <row r="893" spans="1:10" x14ac:dyDescent="0.35">
      <c r="A893" s="60">
        <v>44866</v>
      </c>
      <c r="B893" t="s">
        <v>16</v>
      </c>
      <c r="C893" t="s">
        <v>19</v>
      </c>
      <c r="D893" t="s">
        <v>20</v>
      </c>
      <c r="E893">
        <v>736</v>
      </c>
      <c r="F893">
        <v>44</v>
      </c>
      <c r="G893">
        <v>19</v>
      </c>
      <c r="H893">
        <v>22</v>
      </c>
      <c r="I893">
        <v>3</v>
      </c>
      <c r="J893">
        <v>0</v>
      </c>
    </row>
    <row r="894" spans="1:10" x14ac:dyDescent="0.35">
      <c r="A894" s="60">
        <v>44896</v>
      </c>
      <c r="B894" t="s">
        <v>16</v>
      </c>
      <c r="C894" t="s">
        <v>17</v>
      </c>
      <c r="D894" t="s">
        <v>18</v>
      </c>
      <c r="E894">
        <v>499</v>
      </c>
      <c r="F894">
        <v>56</v>
      </c>
      <c r="G894">
        <v>5</v>
      </c>
      <c r="H894">
        <v>16</v>
      </c>
      <c r="I894">
        <v>35</v>
      </c>
      <c r="J894">
        <v>0</v>
      </c>
    </row>
    <row r="895" spans="1:10" x14ac:dyDescent="0.35">
      <c r="A895" s="60">
        <v>44896</v>
      </c>
      <c r="B895" t="s">
        <v>16</v>
      </c>
      <c r="C895" t="s">
        <v>19</v>
      </c>
      <c r="D895" t="s">
        <v>20</v>
      </c>
      <c r="E895">
        <v>555</v>
      </c>
      <c r="F895">
        <v>45</v>
      </c>
      <c r="G895">
        <v>19</v>
      </c>
      <c r="H895">
        <v>18</v>
      </c>
      <c r="I895">
        <v>4</v>
      </c>
      <c r="J895">
        <v>4</v>
      </c>
    </row>
    <row r="896" spans="1:10" x14ac:dyDescent="0.35">
      <c r="A896" s="60">
        <v>44927</v>
      </c>
      <c r="B896" t="s">
        <v>16</v>
      </c>
      <c r="C896" t="s">
        <v>17</v>
      </c>
      <c r="D896" t="s">
        <v>18</v>
      </c>
      <c r="E896">
        <v>507</v>
      </c>
      <c r="F896">
        <v>84</v>
      </c>
      <c r="G896">
        <v>7</v>
      </c>
      <c r="H896">
        <v>21</v>
      </c>
      <c r="I896">
        <v>56</v>
      </c>
      <c r="J896">
        <v>0</v>
      </c>
    </row>
    <row r="897" spans="1:10" x14ac:dyDescent="0.35">
      <c r="A897" s="60">
        <v>44927</v>
      </c>
      <c r="B897" t="s">
        <v>16</v>
      </c>
      <c r="C897" t="s">
        <v>19</v>
      </c>
      <c r="D897" t="s">
        <v>20</v>
      </c>
      <c r="E897">
        <v>688</v>
      </c>
      <c r="F897">
        <v>35</v>
      </c>
      <c r="G897">
        <v>18</v>
      </c>
      <c r="H897">
        <v>12</v>
      </c>
      <c r="I897">
        <v>5</v>
      </c>
      <c r="J897">
        <v>0</v>
      </c>
    </row>
    <row r="898" spans="1:10" x14ac:dyDescent="0.35">
      <c r="A898" s="60">
        <v>44958</v>
      </c>
      <c r="B898" t="s">
        <v>16</v>
      </c>
      <c r="C898" t="s">
        <v>17</v>
      </c>
      <c r="D898" t="s">
        <v>18</v>
      </c>
      <c r="E898">
        <v>513</v>
      </c>
      <c r="F898">
        <v>57</v>
      </c>
      <c r="G898">
        <v>12</v>
      </c>
      <c r="H898">
        <v>21</v>
      </c>
      <c r="I898">
        <v>24</v>
      </c>
      <c r="J898">
        <v>0</v>
      </c>
    </row>
    <row r="899" spans="1:10" x14ac:dyDescent="0.35">
      <c r="A899" s="60">
        <v>44958</v>
      </c>
      <c r="B899" t="s">
        <v>16</v>
      </c>
      <c r="C899" t="s">
        <v>19</v>
      </c>
      <c r="D899" t="s">
        <v>20</v>
      </c>
      <c r="E899">
        <v>710</v>
      </c>
      <c r="F899">
        <v>54</v>
      </c>
      <c r="G899">
        <v>21</v>
      </c>
      <c r="H899">
        <v>24</v>
      </c>
      <c r="I899">
        <v>9</v>
      </c>
      <c r="J899">
        <v>0</v>
      </c>
    </row>
    <row r="900" spans="1:10" x14ac:dyDescent="0.35">
      <c r="A900" s="60">
        <v>44986</v>
      </c>
      <c r="B900" t="s">
        <v>16</v>
      </c>
      <c r="C900" t="s">
        <v>17</v>
      </c>
      <c r="D900" t="s">
        <v>18</v>
      </c>
      <c r="E900">
        <v>542</v>
      </c>
      <c r="F900">
        <v>52</v>
      </c>
      <c r="G900">
        <v>5</v>
      </c>
      <c r="H900">
        <v>19</v>
      </c>
      <c r="I900">
        <v>28</v>
      </c>
      <c r="J900">
        <v>0</v>
      </c>
    </row>
    <row r="901" spans="1:10" x14ac:dyDescent="0.35">
      <c r="A901" s="60">
        <v>44986</v>
      </c>
      <c r="B901" t="s">
        <v>16</v>
      </c>
      <c r="C901" t="s">
        <v>19</v>
      </c>
      <c r="D901" t="s">
        <v>20</v>
      </c>
      <c r="E901">
        <v>770</v>
      </c>
      <c r="F901">
        <v>50</v>
      </c>
      <c r="G901">
        <v>20</v>
      </c>
      <c r="H901">
        <v>22</v>
      </c>
      <c r="I901">
        <v>8</v>
      </c>
      <c r="J901">
        <v>0</v>
      </c>
    </row>
    <row r="902" spans="1:10" x14ac:dyDescent="0.35">
      <c r="A902" s="60">
        <v>45017</v>
      </c>
      <c r="B902" t="s">
        <v>16</v>
      </c>
      <c r="C902" t="s">
        <v>17</v>
      </c>
      <c r="D902" t="s">
        <v>18</v>
      </c>
      <c r="E902">
        <v>355</v>
      </c>
      <c r="F902">
        <v>35</v>
      </c>
      <c r="G902">
        <v>5</v>
      </c>
      <c r="H902">
        <v>13</v>
      </c>
      <c r="I902">
        <v>17</v>
      </c>
      <c r="J902">
        <v>0</v>
      </c>
    </row>
    <row r="903" spans="1:10" x14ac:dyDescent="0.35">
      <c r="A903" s="60">
        <v>45017</v>
      </c>
      <c r="B903" t="s">
        <v>16</v>
      </c>
      <c r="C903" t="s">
        <v>19</v>
      </c>
      <c r="D903" t="s">
        <v>20</v>
      </c>
      <c r="E903">
        <v>557</v>
      </c>
      <c r="F903">
        <v>38</v>
      </c>
      <c r="G903">
        <v>11</v>
      </c>
      <c r="H903">
        <v>21</v>
      </c>
      <c r="I903">
        <v>6</v>
      </c>
      <c r="J903">
        <v>0</v>
      </c>
    </row>
    <row r="904" spans="1:10" x14ac:dyDescent="0.35">
      <c r="A904" s="60">
        <v>45017</v>
      </c>
      <c r="B904" t="s">
        <v>16</v>
      </c>
      <c r="C904" t="s">
        <v>186</v>
      </c>
      <c r="D904" t="s">
        <v>202</v>
      </c>
      <c r="E904">
        <v>122</v>
      </c>
      <c r="F904">
        <v>5</v>
      </c>
      <c r="G904">
        <v>1</v>
      </c>
      <c r="H904">
        <v>4</v>
      </c>
      <c r="I904">
        <v>0</v>
      </c>
      <c r="J904">
        <v>0</v>
      </c>
    </row>
    <row r="905" spans="1:10" x14ac:dyDescent="0.35">
      <c r="A905" s="60">
        <v>45047</v>
      </c>
      <c r="B905" t="s">
        <v>16</v>
      </c>
      <c r="C905" t="s">
        <v>17</v>
      </c>
      <c r="D905" t="s">
        <v>18</v>
      </c>
      <c r="E905">
        <v>442</v>
      </c>
      <c r="F905">
        <v>48</v>
      </c>
      <c r="G905">
        <v>7</v>
      </c>
      <c r="H905">
        <v>26</v>
      </c>
      <c r="I905">
        <v>15</v>
      </c>
      <c r="J905">
        <v>0</v>
      </c>
    </row>
    <row r="906" spans="1:10" x14ac:dyDescent="0.35">
      <c r="A906" s="60">
        <v>45047</v>
      </c>
      <c r="B906" t="s">
        <v>16</v>
      </c>
      <c r="C906" t="s">
        <v>19</v>
      </c>
      <c r="D906" t="s">
        <v>20</v>
      </c>
      <c r="E906">
        <v>667</v>
      </c>
      <c r="F906">
        <v>41</v>
      </c>
      <c r="G906">
        <v>15</v>
      </c>
      <c r="H906">
        <v>15</v>
      </c>
      <c r="I906">
        <v>11</v>
      </c>
      <c r="J906">
        <v>0</v>
      </c>
    </row>
    <row r="907" spans="1:10" x14ac:dyDescent="0.35">
      <c r="A907" s="60">
        <v>45047</v>
      </c>
      <c r="B907" t="s">
        <v>16</v>
      </c>
      <c r="C907" t="s">
        <v>186</v>
      </c>
      <c r="D907" t="s">
        <v>202</v>
      </c>
      <c r="E907">
        <v>199</v>
      </c>
      <c r="F907">
        <v>11</v>
      </c>
      <c r="G907">
        <v>4</v>
      </c>
      <c r="H907">
        <v>4</v>
      </c>
      <c r="I907">
        <v>3</v>
      </c>
      <c r="J907">
        <v>0</v>
      </c>
    </row>
    <row r="908" spans="1:10" x14ac:dyDescent="0.35">
      <c r="A908" s="60">
        <v>45078</v>
      </c>
      <c r="B908" t="s">
        <v>16</v>
      </c>
      <c r="C908" t="s">
        <v>17</v>
      </c>
      <c r="D908" t="s">
        <v>18</v>
      </c>
      <c r="E908">
        <v>468</v>
      </c>
      <c r="F908">
        <v>49</v>
      </c>
      <c r="G908">
        <v>10</v>
      </c>
      <c r="H908">
        <v>15</v>
      </c>
      <c r="I908">
        <v>24</v>
      </c>
      <c r="J908">
        <v>0</v>
      </c>
    </row>
    <row r="909" spans="1:10" x14ac:dyDescent="0.35">
      <c r="A909" s="60">
        <v>45078</v>
      </c>
      <c r="B909" t="s">
        <v>16</v>
      </c>
      <c r="C909" t="s">
        <v>19</v>
      </c>
      <c r="D909" t="s">
        <v>20</v>
      </c>
      <c r="E909">
        <v>697</v>
      </c>
      <c r="F909">
        <v>53</v>
      </c>
      <c r="G909">
        <v>17</v>
      </c>
      <c r="H909">
        <v>19</v>
      </c>
      <c r="I909">
        <v>17</v>
      </c>
      <c r="J909">
        <v>0</v>
      </c>
    </row>
    <row r="910" spans="1:10" x14ac:dyDescent="0.35">
      <c r="A910" s="60">
        <v>45078</v>
      </c>
      <c r="B910" t="s">
        <v>16</v>
      </c>
      <c r="C910" t="s">
        <v>186</v>
      </c>
      <c r="D910" t="s">
        <v>202</v>
      </c>
      <c r="E910">
        <v>194</v>
      </c>
      <c r="F910">
        <v>16</v>
      </c>
      <c r="G910">
        <v>3</v>
      </c>
      <c r="H910">
        <v>9</v>
      </c>
      <c r="I910">
        <v>4</v>
      </c>
      <c r="J910">
        <v>0</v>
      </c>
    </row>
    <row r="911" spans="1:10" x14ac:dyDescent="0.35">
      <c r="A911" s="60">
        <v>45108</v>
      </c>
      <c r="B911" t="s">
        <v>16</v>
      </c>
      <c r="C911" t="s">
        <v>17</v>
      </c>
      <c r="D911" t="s">
        <v>18</v>
      </c>
      <c r="E911">
        <v>381</v>
      </c>
      <c r="F911">
        <v>33</v>
      </c>
      <c r="G911">
        <v>8</v>
      </c>
      <c r="H911">
        <v>20</v>
      </c>
      <c r="I911">
        <v>5</v>
      </c>
      <c r="J911">
        <v>0</v>
      </c>
    </row>
    <row r="912" spans="1:10" x14ac:dyDescent="0.35">
      <c r="A912" s="60">
        <v>45108</v>
      </c>
      <c r="B912" t="s">
        <v>16</v>
      </c>
      <c r="C912" t="s">
        <v>19</v>
      </c>
      <c r="D912" t="s">
        <v>20</v>
      </c>
      <c r="E912">
        <v>490</v>
      </c>
      <c r="F912">
        <v>31</v>
      </c>
      <c r="G912">
        <v>12</v>
      </c>
      <c r="H912">
        <v>14</v>
      </c>
      <c r="I912">
        <v>5</v>
      </c>
      <c r="J912">
        <v>0</v>
      </c>
    </row>
    <row r="913" spans="1:10" x14ac:dyDescent="0.35">
      <c r="A913" s="60">
        <v>45108</v>
      </c>
      <c r="B913" t="s">
        <v>16</v>
      </c>
      <c r="C913" t="s">
        <v>186</v>
      </c>
      <c r="D913" t="s">
        <v>202</v>
      </c>
      <c r="E913">
        <v>138</v>
      </c>
      <c r="F913">
        <v>6</v>
      </c>
      <c r="G913">
        <v>1</v>
      </c>
      <c r="H913">
        <v>4</v>
      </c>
      <c r="I913">
        <v>1</v>
      </c>
      <c r="J913">
        <v>0</v>
      </c>
    </row>
    <row r="914" spans="1:10" x14ac:dyDescent="0.35">
      <c r="A914" s="60">
        <v>45139</v>
      </c>
      <c r="B914" t="s">
        <v>16</v>
      </c>
      <c r="C914" t="s">
        <v>17</v>
      </c>
      <c r="D914" t="s">
        <v>18</v>
      </c>
      <c r="E914">
        <v>451</v>
      </c>
      <c r="F914">
        <v>53</v>
      </c>
      <c r="G914">
        <v>7</v>
      </c>
      <c r="H914">
        <v>23</v>
      </c>
      <c r="I914">
        <v>23</v>
      </c>
      <c r="J914">
        <v>0</v>
      </c>
    </row>
    <row r="915" spans="1:10" x14ac:dyDescent="0.35">
      <c r="A915" s="60">
        <v>45139</v>
      </c>
      <c r="B915" t="s">
        <v>16</v>
      </c>
      <c r="C915" t="s">
        <v>19</v>
      </c>
      <c r="D915" t="s">
        <v>20</v>
      </c>
      <c r="E915">
        <v>745</v>
      </c>
      <c r="F915">
        <v>43</v>
      </c>
      <c r="G915">
        <v>23</v>
      </c>
      <c r="H915">
        <v>15</v>
      </c>
      <c r="I915">
        <v>5</v>
      </c>
      <c r="J915">
        <v>0</v>
      </c>
    </row>
    <row r="916" spans="1:10" x14ac:dyDescent="0.35">
      <c r="A916" s="60">
        <v>45139</v>
      </c>
      <c r="B916" t="s">
        <v>16</v>
      </c>
      <c r="C916" t="s">
        <v>186</v>
      </c>
      <c r="D916" t="s">
        <v>202</v>
      </c>
      <c r="E916">
        <v>199</v>
      </c>
      <c r="F916">
        <v>7</v>
      </c>
      <c r="G916">
        <v>2</v>
      </c>
      <c r="H916">
        <v>5</v>
      </c>
      <c r="I916">
        <v>0</v>
      </c>
      <c r="J916">
        <v>0</v>
      </c>
    </row>
    <row r="917" spans="1:10" x14ac:dyDescent="0.35">
      <c r="A917" s="60">
        <v>45170</v>
      </c>
      <c r="B917" t="s">
        <v>16</v>
      </c>
      <c r="C917" t="s">
        <v>17</v>
      </c>
      <c r="D917" t="s">
        <v>18</v>
      </c>
      <c r="E917">
        <v>450</v>
      </c>
      <c r="F917">
        <v>63</v>
      </c>
      <c r="G917">
        <v>6</v>
      </c>
      <c r="H917">
        <v>28</v>
      </c>
      <c r="I917">
        <v>29</v>
      </c>
      <c r="J917">
        <v>0</v>
      </c>
    </row>
    <row r="918" spans="1:10" x14ac:dyDescent="0.35">
      <c r="A918" s="60">
        <v>45170</v>
      </c>
      <c r="B918" t="s">
        <v>16</v>
      </c>
      <c r="C918" t="s">
        <v>19</v>
      </c>
      <c r="D918" t="s">
        <v>20</v>
      </c>
      <c r="E918">
        <v>621</v>
      </c>
      <c r="F918">
        <v>47</v>
      </c>
      <c r="G918">
        <v>21</v>
      </c>
      <c r="H918">
        <v>20</v>
      </c>
      <c r="I918">
        <v>6</v>
      </c>
      <c r="J918">
        <v>0</v>
      </c>
    </row>
    <row r="919" spans="1:10" x14ac:dyDescent="0.35">
      <c r="A919" s="60">
        <v>45170</v>
      </c>
      <c r="B919" t="s">
        <v>16</v>
      </c>
      <c r="C919" t="s">
        <v>186</v>
      </c>
      <c r="D919" t="s">
        <v>202</v>
      </c>
      <c r="E919">
        <v>191</v>
      </c>
      <c r="F919">
        <v>10</v>
      </c>
      <c r="G919">
        <v>3</v>
      </c>
      <c r="H919">
        <v>5</v>
      </c>
      <c r="I919">
        <v>2</v>
      </c>
      <c r="J919">
        <v>0</v>
      </c>
    </row>
    <row r="920" spans="1:10" x14ac:dyDescent="0.35">
      <c r="A920" s="60">
        <v>45200</v>
      </c>
      <c r="B920" t="s">
        <v>16</v>
      </c>
      <c r="C920" t="s">
        <v>17</v>
      </c>
      <c r="D920" t="s">
        <v>18</v>
      </c>
      <c r="E920">
        <v>418</v>
      </c>
      <c r="F920">
        <v>33</v>
      </c>
      <c r="G920">
        <v>4</v>
      </c>
      <c r="H920">
        <v>9</v>
      </c>
      <c r="I920">
        <v>20</v>
      </c>
      <c r="J920">
        <v>0</v>
      </c>
    </row>
    <row r="921" spans="1:10" x14ac:dyDescent="0.35">
      <c r="A921" s="60">
        <v>45200</v>
      </c>
      <c r="B921" t="s">
        <v>16</v>
      </c>
      <c r="C921" t="s">
        <v>19</v>
      </c>
      <c r="D921" t="s">
        <v>20</v>
      </c>
      <c r="E921">
        <v>626</v>
      </c>
      <c r="F921">
        <v>43</v>
      </c>
      <c r="G921">
        <v>16</v>
      </c>
      <c r="H921">
        <v>18</v>
      </c>
      <c r="I921">
        <v>9</v>
      </c>
      <c r="J921">
        <v>0</v>
      </c>
    </row>
    <row r="922" spans="1:10" x14ac:dyDescent="0.35">
      <c r="A922" s="60">
        <v>45200</v>
      </c>
      <c r="B922" t="s">
        <v>16</v>
      </c>
      <c r="C922" t="s">
        <v>186</v>
      </c>
      <c r="D922" t="s">
        <v>202</v>
      </c>
      <c r="E922">
        <v>167</v>
      </c>
      <c r="F922">
        <v>11</v>
      </c>
      <c r="G922">
        <v>1</v>
      </c>
      <c r="H922">
        <v>4</v>
      </c>
      <c r="I922">
        <v>6</v>
      </c>
      <c r="J922">
        <v>0</v>
      </c>
    </row>
    <row r="923" spans="1:10" x14ac:dyDescent="0.35">
      <c r="A923" s="60">
        <v>45231</v>
      </c>
      <c r="B923" t="s">
        <v>16</v>
      </c>
      <c r="C923" t="s">
        <v>17</v>
      </c>
      <c r="D923" t="s">
        <v>18</v>
      </c>
      <c r="E923">
        <v>444</v>
      </c>
      <c r="F923">
        <v>48</v>
      </c>
      <c r="G923">
        <v>8</v>
      </c>
      <c r="H923">
        <v>16</v>
      </c>
      <c r="I923">
        <v>24</v>
      </c>
      <c r="J923">
        <v>0</v>
      </c>
    </row>
    <row r="924" spans="1:10" x14ac:dyDescent="0.35">
      <c r="A924" s="60">
        <v>45231</v>
      </c>
      <c r="B924" t="s">
        <v>16</v>
      </c>
      <c r="C924" t="s">
        <v>19</v>
      </c>
      <c r="D924" t="s">
        <v>20</v>
      </c>
      <c r="E924">
        <v>791</v>
      </c>
      <c r="F924">
        <v>47</v>
      </c>
      <c r="G924">
        <v>21</v>
      </c>
      <c r="H924">
        <v>19</v>
      </c>
      <c r="I924">
        <v>7</v>
      </c>
      <c r="J924">
        <v>0</v>
      </c>
    </row>
    <row r="925" spans="1:10" x14ac:dyDescent="0.35">
      <c r="A925" s="60">
        <v>45231</v>
      </c>
      <c r="B925" t="s">
        <v>16</v>
      </c>
      <c r="C925" t="s">
        <v>186</v>
      </c>
      <c r="D925" t="s">
        <v>202</v>
      </c>
      <c r="E925">
        <v>201</v>
      </c>
      <c r="F925">
        <v>16</v>
      </c>
      <c r="G925">
        <v>0</v>
      </c>
      <c r="H925">
        <v>6</v>
      </c>
      <c r="I925">
        <v>10</v>
      </c>
      <c r="J925">
        <v>0</v>
      </c>
    </row>
    <row r="926" spans="1:10" x14ac:dyDescent="0.35">
      <c r="A926" s="60">
        <v>45261</v>
      </c>
      <c r="B926" t="s">
        <v>16</v>
      </c>
      <c r="C926" t="s">
        <v>17</v>
      </c>
      <c r="D926" t="s">
        <v>18</v>
      </c>
      <c r="E926">
        <v>485</v>
      </c>
      <c r="F926">
        <v>47</v>
      </c>
      <c r="G926">
        <v>4</v>
      </c>
      <c r="H926">
        <v>25</v>
      </c>
      <c r="I926">
        <v>18</v>
      </c>
      <c r="J926">
        <v>0</v>
      </c>
    </row>
    <row r="927" spans="1:10" x14ac:dyDescent="0.35">
      <c r="A927" s="60">
        <v>45261</v>
      </c>
      <c r="B927" t="s">
        <v>16</v>
      </c>
      <c r="C927" t="s">
        <v>19</v>
      </c>
      <c r="D927" t="s">
        <v>20</v>
      </c>
      <c r="E927">
        <v>630</v>
      </c>
      <c r="F927">
        <v>55</v>
      </c>
      <c r="G927">
        <v>19</v>
      </c>
      <c r="H927">
        <v>20</v>
      </c>
      <c r="I927">
        <v>16</v>
      </c>
      <c r="J927">
        <v>0</v>
      </c>
    </row>
    <row r="928" spans="1:10" x14ac:dyDescent="0.35">
      <c r="A928" s="60">
        <v>45261</v>
      </c>
      <c r="B928" t="s">
        <v>16</v>
      </c>
      <c r="C928" t="s">
        <v>186</v>
      </c>
      <c r="D928" t="s">
        <v>202</v>
      </c>
      <c r="E928">
        <v>170</v>
      </c>
      <c r="F928">
        <v>10</v>
      </c>
      <c r="G928">
        <v>2</v>
      </c>
      <c r="H928">
        <v>4</v>
      </c>
      <c r="I928">
        <v>4</v>
      </c>
      <c r="J928">
        <v>0</v>
      </c>
    </row>
    <row r="929" spans="1:10" x14ac:dyDescent="0.35">
      <c r="A929" s="60">
        <v>45292</v>
      </c>
      <c r="B929" t="s">
        <v>16</v>
      </c>
      <c r="C929" t="s">
        <v>17</v>
      </c>
      <c r="D929" t="s">
        <v>18</v>
      </c>
      <c r="E929">
        <v>377</v>
      </c>
      <c r="F929">
        <v>25</v>
      </c>
      <c r="G929">
        <v>4</v>
      </c>
      <c r="H929">
        <v>13</v>
      </c>
      <c r="I929">
        <v>8</v>
      </c>
      <c r="J929">
        <v>0</v>
      </c>
    </row>
    <row r="930" spans="1:10" x14ac:dyDescent="0.35">
      <c r="A930" s="60">
        <v>45292</v>
      </c>
      <c r="B930" t="s">
        <v>16</v>
      </c>
      <c r="C930" t="s">
        <v>19</v>
      </c>
      <c r="D930" t="s">
        <v>20</v>
      </c>
      <c r="E930">
        <v>770</v>
      </c>
      <c r="F930">
        <v>34</v>
      </c>
      <c r="G930">
        <v>16</v>
      </c>
      <c r="H930">
        <v>10</v>
      </c>
      <c r="I930">
        <v>8</v>
      </c>
      <c r="J930">
        <v>0</v>
      </c>
    </row>
    <row r="931" spans="1:10" x14ac:dyDescent="0.35">
      <c r="A931" s="60">
        <v>45292</v>
      </c>
      <c r="B931" t="s">
        <v>16</v>
      </c>
      <c r="C931" t="s">
        <v>186</v>
      </c>
      <c r="D931" t="s">
        <v>202</v>
      </c>
      <c r="E931">
        <v>187</v>
      </c>
      <c r="F931">
        <v>5</v>
      </c>
      <c r="G931">
        <v>1</v>
      </c>
      <c r="H931">
        <v>4</v>
      </c>
      <c r="I931">
        <v>0</v>
      </c>
      <c r="J931">
        <v>0</v>
      </c>
    </row>
    <row r="932" spans="1:10" x14ac:dyDescent="0.35">
      <c r="A932" s="60">
        <v>45323</v>
      </c>
      <c r="B932" t="s">
        <v>16</v>
      </c>
      <c r="C932" t="s">
        <v>17</v>
      </c>
      <c r="D932" t="s">
        <v>18</v>
      </c>
      <c r="E932">
        <v>426</v>
      </c>
      <c r="F932">
        <v>32</v>
      </c>
      <c r="G932">
        <v>6</v>
      </c>
      <c r="H932">
        <v>12</v>
      </c>
      <c r="I932">
        <v>14</v>
      </c>
      <c r="J932">
        <v>0</v>
      </c>
    </row>
    <row r="933" spans="1:10" x14ac:dyDescent="0.35">
      <c r="A933" s="60">
        <v>45323</v>
      </c>
      <c r="B933" t="s">
        <v>16</v>
      </c>
      <c r="C933" t="s">
        <v>19</v>
      </c>
      <c r="D933" t="s">
        <v>20</v>
      </c>
      <c r="E933">
        <v>717</v>
      </c>
      <c r="F933">
        <v>41</v>
      </c>
      <c r="G933">
        <v>15</v>
      </c>
      <c r="H933">
        <v>18</v>
      </c>
      <c r="I933">
        <v>8</v>
      </c>
      <c r="J933">
        <v>0</v>
      </c>
    </row>
    <row r="934" spans="1:10" x14ac:dyDescent="0.35">
      <c r="A934" s="60">
        <v>45323</v>
      </c>
      <c r="B934" t="s">
        <v>16</v>
      </c>
      <c r="C934" t="s">
        <v>186</v>
      </c>
      <c r="D934" t="s">
        <v>202</v>
      </c>
      <c r="E934">
        <v>196</v>
      </c>
      <c r="F934">
        <v>13</v>
      </c>
      <c r="G934">
        <v>1</v>
      </c>
      <c r="H934">
        <v>8</v>
      </c>
      <c r="I934">
        <v>4</v>
      </c>
      <c r="J934">
        <v>0</v>
      </c>
    </row>
    <row r="935" spans="1:10" x14ac:dyDescent="0.35">
      <c r="A935" s="60">
        <v>45352</v>
      </c>
      <c r="B935" t="s">
        <v>16</v>
      </c>
      <c r="C935" t="s">
        <v>17</v>
      </c>
      <c r="D935" t="s">
        <v>18</v>
      </c>
      <c r="E935">
        <v>440</v>
      </c>
      <c r="F935">
        <v>46</v>
      </c>
      <c r="G935">
        <v>8</v>
      </c>
      <c r="H935">
        <v>21</v>
      </c>
      <c r="I935">
        <v>17</v>
      </c>
      <c r="J935">
        <v>0</v>
      </c>
    </row>
    <row r="936" spans="1:10" x14ac:dyDescent="0.35">
      <c r="A936" s="60">
        <v>45352</v>
      </c>
      <c r="B936" t="s">
        <v>16</v>
      </c>
      <c r="C936" t="s">
        <v>19</v>
      </c>
      <c r="D936" t="s">
        <v>20</v>
      </c>
      <c r="E936">
        <v>765</v>
      </c>
      <c r="F936">
        <v>31</v>
      </c>
      <c r="G936">
        <v>16</v>
      </c>
      <c r="H936">
        <v>13</v>
      </c>
      <c r="I936">
        <v>2</v>
      </c>
      <c r="J936">
        <v>0</v>
      </c>
    </row>
    <row r="937" spans="1:10" x14ac:dyDescent="0.35">
      <c r="A937" s="60">
        <v>45352</v>
      </c>
      <c r="B937" t="s">
        <v>16</v>
      </c>
      <c r="C937" t="s">
        <v>186</v>
      </c>
      <c r="D937" t="s">
        <v>202</v>
      </c>
      <c r="E937">
        <v>187</v>
      </c>
      <c r="F937">
        <v>11</v>
      </c>
      <c r="G937">
        <v>2</v>
      </c>
      <c r="H937">
        <v>4</v>
      </c>
      <c r="I937">
        <v>5</v>
      </c>
      <c r="J937">
        <v>0</v>
      </c>
    </row>
    <row r="938" spans="1:10" x14ac:dyDescent="0.35">
      <c r="A938" s="60">
        <v>42125</v>
      </c>
      <c r="B938" t="s">
        <v>21</v>
      </c>
      <c r="C938" t="s">
        <v>22</v>
      </c>
      <c r="D938" t="s">
        <v>23</v>
      </c>
      <c r="E938">
        <v>148</v>
      </c>
      <c r="F938">
        <v>13</v>
      </c>
      <c r="G938">
        <v>5</v>
      </c>
      <c r="H938">
        <v>3</v>
      </c>
      <c r="I938">
        <v>1</v>
      </c>
      <c r="J938">
        <v>4</v>
      </c>
    </row>
    <row r="939" spans="1:10" x14ac:dyDescent="0.35">
      <c r="A939" s="60">
        <v>42125</v>
      </c>
      <c r="B939" t="s">
        <v>21</v>
      </c>
      <c r="C939" t="s">
        <v>24</v>
      </c>
      <c r="D939" t="s">
        <v>25</v>
      </c>
      <c r="E939">
        <v>1102</v>
      </c>
      <c r="F939">
        <v>78</v>
      </c>
      <c r="G939">
        <v>35</v>
      </c>
      <c r="H939">
        <v>31</v>
      </c>
      <c r="I939">
        <v>9</v>
      </c>
      <c r="J939">
        <v>3</v>
      </c>
    </row>
    <row r="940" spans="1:10" x14ac:dyDescent="0.35">
      <c r="A940" s="60">
        <v>42156</v>
      </c>
      <c r="B940" t="s">
        <v>21</v>
      </c>
      <c r="C940" t="s">
        <v>22</v>
      </c>
      <c r="D940" t="s">
        <v>23</v>
      </c>
      <c r="E940">
        <v>163</v>
      </c>
      <c r="F940">
        <v>15</v>
      </c>
      <c r="G940">
        <v>8</v>
      </c>
      <c r="H940">
        <v>7</v>
      </c>
      <c r="I940">
        <v>0</v>
      </c>
      <c r="J940">
        <v>0</v>
      </c>
    </row>
    <row r="941" spans="1:10" x14ac:dyDescent="0.35">
      <c r="A941" s="60">
        <v>42156</v>
      </c>
      <c r="B941" t="s">
        <v>21</v>
      </c>
      <c r="C941" t="s">
        <v>24</v>
      </c>
      <c r="D941" t="s">
        <v>25</v>
      </c>
      <c r="E941">
        <v>1027</v>
      </c>
      <c r="F941">
        <v>82</v>
      </c>
      <c r="G941">
        <v>38</v>
      </c>
      <c r="H941">
        <v>30</v>
      </c>
      <c r="I941">
        <v>8</v>
      </c>
      <c r="J941">
        <v>6</v>
      </c>
    </row>
    <row r="942" spans="1:10" x14ac:dyDescent="0.35">
      <c r="A942" s="60">
        <v>42186</v>
      </c>
      <c r="B942" t="s">
        <v>21</v>
      </c>
      <c r="C942" t="s">
        <v>22</v>
      </c>
      <c r="D942" t="s">
        <v>23</v>
      </c>
      <c r="E942">
        <v>143</v>
      </c>
      <c r="F942">
        <v>19</v>
      </c>
      <c r="G942">
        <v>3</v>
      </c>
      <c r="H942">
        <v>4</v>
      </c>
      <c r="I942">
        <v>11</v>
      </c>
      <c r="J942">
        <v>1</v>
      </c>
    </row>
    <row r="943" spans="1:10" x14ac:dyDescent="0.35">
      <c r="A943" s="60">
        <v>42186</v>
      </c>
      <c r="B943" t="s">
        <v>21</v>
      </c>
      <c r="C943" t="s">
        <v>24</v>
      </c>
      <c r="D943" t="s">
        <v>25</v>
      </c>
      <c r="E943">
        <v>938</v>
      </c>
      <c r="F943">
        <v>75</v>
      </c>
      <c r="G943">
        <v>37</v>
      </c>
      <c r="H943">
        <v>22</v>
      </c>
      <c r="I943">
        <v>8</v>
      </c>
      <c r="J943">
        <v>8</v>
      </c>
    </row>
    <row r="944" spans="1:10" x14ac:dyDescent="0.35">
      <c r="A944" s="60">
        <v>42217</v>
      </c>
      <c r="B944" t="s">
        <v>21</v>
      </c>
      <c r="C944" t="s">
        <v>22</v>
      </c>
      <c r="D944" t="s">
        <v>23</v>
      </c>
      <c r="E944">
        <v>157</v>
      </c>
      <c r="F944">
        <v>10</v>
      </c>
      <c r="G944">
        <v>4</v>
      </c>
      <c r="H944">
        <v>4</v>
      </c>
      <c r="I944">
        <v>2</v>
      </c>
      <c r="J944">
        <v>0</v>
      </c>
    </row>
    <row r="945" spans="1:10" x14ac:dyDescent="0.35">
      <c r="A945" s="60">
        <v>42217</v>
      </c>
      <c r="B945" t="s">
        <v>21</v>
      </c>
      <c r="C945" t="s">
        <v>24</v>
      </c>
      <c r="D945" t="s">
        <v>25</v>
      </c>
      <c r="E945">
        <v>997</v>
      </c>
      <c r="F945">
        <v>77</v>
      </c>
      <c r="G945">
        <v>36</v>
      </c>
      <c r="H945">
        <v>23</v>
      </c>
      <c r="I945">
        <v>10</v>
      </c>
      <c r="J945">
        <v>8</v>
      </c>
    </row>
    <row r="946" spans="1:10" x14ac:dyDescent="0.35">
      <c r="A946" s="60">
        <v>42248</v>
      </c>
      <c r="B946" t="s">
        <v>21</v>
      </c>
      <c r="C946" t="s">
        <v>22</v>
      </c>
      <c r="D946" t="s">
        <v>23</v>
      </c>
      <c r="E946">
        <v>167</v>
      </c>
      <c r="F946">
        <v>7</v>
      </c>
      <c r="G946">
        <v>3</v>
      </c>
      <c r="H946">
        <v>2</v>
      </c>
      <c r="I946">
        <v>0</v>
      </c>
      <c r="J946">
        <v>2</v>
      </c>
    </row>
    <row r="947" spans="1:10" x14ac:dyDescent="0.35">
      <c r="A947" s="60">
        <v>42248</v>
      </c>
      <c r="B947" t="s">
        <v>21</v>
      </c>
      <c r="C947" t="s">
        <v>24</v>
      </c>
      <c r="D947" t="s">
        <v>25</v>
      </c>
      <c r="E947">
        <v>985</v>
      </c>
      <c r="F947">
        <v>108</v>
      </c>
      <c r="G947">
        <v>32</v>
      </c>
      <c r="H947">
        <v>49</v>
      </c>
      <c r="I947">
        <v>12</v>
      </c>
      <c r="J947">
        <v>15</v>
      </c>
    </row>
    <row r="948" spans="1:10" x14ac:dyDescent="0.35">
      <c r="A948" s="60">
        <v>42278</v>
      </c>
      <c r="B948" t="s">
        <v>21</v>
      </c>
      <c r="C948" t="s">
        <v>22</v>
      </c>
      <c r="D948" t="s">
        <v>23</v>
      </c>
      <c r="E948">
        <v>114</v>
      </c>
      <c r="F948">
        <v>8</v>
      </c>
      <c r="G948">
        <v>3</v>
      </c>
      <c r="H948">
        <v>3</v>
      </c>
      <c r="I948">
        <v>1</v>
      </c>
      <c r="J948">
        <v>1</v>
      </c>
    </row>
    <row r="949" spans="1:10" x14ac:dyDescent="0.35">
      <c r="A949" s="60">
        <v>42278</v>
      </c>
      <c r="B949" t="s">
        <v>21</v>
      </c>
      <c r="C949" t="s">
        <v>24</v>
      </c>
      <c r="D949" t="s">
        <v>25</v>
      </c>
      <c r="E949">
        <v>944</v>
      </c>
      <c r="F949">
        <v>105</v>
      </c>
      <c r="G949">
        <v>31</v>
      </c>
      <c r="H949">
        <v>44</v>
      </c>
      <c r="I949">
        <v>22</v>
      </c>
      <c r="J949">
        <v>8</v>
      </c>
    </row>
    <row r="950" spans="1:10" x14ac:dyDescent="0.35">
      <c r="A950" s="60">
        <v>42309</v>
      </c>
      <c r="B950" t="s">
        <v>21</v>
      </c>
      <c r="C950" t="s">
        <v>22</v>
      </c>
      <c r="D950" t="s">
        <v>23</v>
      </c>
      <c r="E950">
        <v>181</v>
      </c>
      <c r="F950">
        <v>19</v>
      </c>
      <c r="G950">
        <v>8</v>
      </c>
      <c r="H950">
        <v>11</v>
      </c>
      <c r="I950">
        <v>0</v>
      </c>
      <c r="J950">
        <v>0</v>
      </c>
    </row>
    <row r="951" spans="1:10" x14ac:dyDescent="0.35">
      <c r="A951" s="60">
        <v>42309</v>
      </c>
      <c r="B951" t="s">
        <v>21</v>
      </c>
      <c r="C951" t="s">
        <v>24</v>
      </c>
      <c r="D951" t="s">
        <v>25</v>
      </c>
      <c r="E951">
        <v>989</v>
      </c>
      <c r="F951">
        <v>82</v>
      </c>
      <c r="G951">
        <v>25</v>
      </c>
      <c r="H951">
        <v>31</v>
      </c>
      <c r="I951">
        <v>21</v>
      </c>
      <c r="J951">
        <v>5</v>
      </c>
    </row>
    <row r="952" spans="1:10" x14ac:dyDescent="0.35">
      <c r="A952" s="60">
        <v>42339</v>
      </c>
      <c r="B952" t="s">
        <v>21</v>
      </c>
      <c r="C952" t="s">
        <v>22</v>
      </c>
      <c r="D952" t="s">
        <v>23</v>
      </c>
      <c r="E952">
        <v>121</v>
      </c>
      <c r="F952">
        <v>6</v>
      </c>
      <c r="G952">
        <v>2</v>
      </c>
      <c r="H952">
        <v>4</v>
      </c>
      <c r="I952">
        <v>0</v>
      </c>
      <c r="J952">
        <v>0</v>
      </c>
    </row>
    <row r="953" spans="1:10" x14ac:dyDescent="0.35">
      <c r="A953" s="60">
        <v>42339</v>
      </c>
      <c r="B953" t="s">
        <v>21</v>
      </c>
      <c r="C953" t="s">
        <v>24</v>
      </c>
      <c r="D953" t="s">
        <v>25</v>
      </c>
      <c r="E953">
        <v>914</v>
      </c>
      <c r="F953">
        <v>90</v>
      </c>
      <c r="G953">
        <v>33</v>
      </c>
      <c r="H953">
        <v>44</v>
      </c>
      <c r="I953">
        <v>12</v>
      </c>
      <c r="J953">
        <v>1</v>
      </c>
    </row>
    <row r="954" spans="1:10" x14ac:dyDescent="0.35">
      <c r="A954" s="60">
        <v>42370</v>
      </c>
      <c r="B954" t="s">
        <v>21</v>
      </c>
      <c r="C954" t="s">
        <v>22</v>
      </c>
      <c r="D954" t="s">
        <v>23</v>
      </c>
      <c r="E954">
        <v>134</v>
      </c>
      <c r="F954">
        <v>11</v>
      </c>
      <c r="G954">
        <v>2</v>
      </c>
      <c r="H954">
        <v>5</v>
      </c>
      <c r="I954">
        <v>4</v>
      </c>
      <c r="J954">
        <v>0</v>
      </c>
    </row>
    <row r="955" spans="1:10" x14ac:dyDescent="0.35">
      <c r="A955" s="60">
        <v>42370</v>
      </c>
      <c r="B955" t="s">
        <v>21</v>
      </c>
      <c r="C955" t="s">
        <v>24</v>
      </c>
      <c r="D955" t="s">
        <v>25</v>
      </c>
      <c r="E955">
        <v>865</v>
      </c>
      <c r="F955">
        <v>93</v>
      </c>
      <c r="G955">
        <v>34</v>
      </c>
      <c r="H955">
        <v>39</v>
      </c>
      <c r="I955">
        <v>18</v>
      </c>
      <c r="J955">
        <v>2</v>
      </c>
    </row>
    <row r="956" spans="1:10" x14ac:dyDescent="0.35">
      <c r="A956" s="60">
        <v>42401</v>
      </c>
      <c r="B956" t="s">
        <v>21</v>
      </c>
      <c r="C956" t="s">
        <v>22</v>
      </c>
      <c r="D956" t="s">
        <v>23</v>
      </c>
      <c r="E956">
        <v>141</v>
      </c>
      <c r="F956">
        <v>7</v>
      </c>
      <c r="G956">
        <v>4</v>
      </c>
      <c r="H956">
        <v>0</v>
      </c>
      <c r="I956">
        <v>3</v>
      </c>
      <c r="J956">
        <v>0</v>
      </c>
    </row>
    <row r="957" spans="1:10" x14ac:dyDescent="0.35">
      <c r="A957" s="60">
        <v>42401</v>
      </c>
      <c r="B957" t="s">
        <v>21</v>
      </c>
      <c r="C957" t="s">
        <v>24</v>
      </c>
      <c r="D957" t="s">
        <v>25</v>
      </c>
      <c r="E957">
        <v>1019</v>
      </c>
      <c r="F957">
        <v>93</v>
      </c>
      <c r="G957">
        <v>42</v>
      </c>
      <c r="H957">
        <v>37</v>
      </c>
      <c r="I957">
        <v>14</v>
      </c>
      <c r="J957">
        <v>0</v>
      </c>
    </row>
    <row r="958" spans="1:10" x14ac:dyDescent="0.35">
      <c r="A958" s="60">
        <v>42430</v>
      </c>
      <c r="B958" t="s">
        <v>21</v>
      </c>
      <c r="C958" t="s">
        <v>22</v>
      </c>
      <c r="D958" t="s">
        <v>23</v>
      </c>
      <c r="E958">
        <v>147</v>
      </c>
      <c r="F958">
        <v>8</v>
      </c>
      <c r="G958">
        <v>3</v>
      </c>
      <c r="H958">
        <v>3</v>
      </c>
      <c r="I958">
        <v>2</v>
      </c>
      <c r="J958">
        <v>0</v>
      </c>
    </row>
    <row r="959" spans="1:10" x14ac:dyDescent="0.35">
      <c r="A959" s="60">
        <v>42430</v>
      </c>
      <c r="B959" t="s">
        <v>21</v>
      </c>
      <c r="C959" t="s">
        <v>24</v>
      </c>
      <c r="D959" t="s">
        <v>25</v>
      </c>
      <c r="E959">
        <v>988</v>
      </c>
      <c r="F959">
        <v>88</v>
      </c>
      <c r="G959">
        <v>28</v>
      </c>
      <c r="H959">
        <v>43</v>
      </c>
      <c r="I959">
        <v>13</v>
      </c>
      <c r="J959">
        <v>4</v>
      </c>
    </row>
    <row r="960" spans="1:10" x14ac:dyDescent="0.35">
      <c r="A960" s="60">
        <v>42461</v>
      </c>
      <c r="B960" t="s">
        <v>21</v>
      </c>
      <c r="C960" t="s">
        <v>22</v>
      </c>
      <c r="D960" t="s">
        <v>23</v>
      </c>
      <c r="E960">
        <v>150</v>
      </c>
      <c r="F960">
        <v>12</v>
      </c>
      <c r="G960">
        <v>6</v>
      </c>
      <c r="H960">
        <v>5</v>
      </c>
      <c r="I960">
        <v>1</v>
      </c>
      <c r="J960">
        <v>0</v>
      </c>
    </row>
    <row r="961" spans="1:10" x14ac:dyDescent="0.35">
      <c r="A961" s="60">
        <v>42461</v>
      </c>
      <c r="B961" t="s">
        <v>21</v>
      </c>
      <c r="C961" t="s">
        <v>24</v>
      </c>
      <c r="D961" t="s">
        <v>25</v>
      </c>
      <c r="E961">
        <v>899</v>
      </c>
      <c r="F961">
        <v>84</v>
      </c>
      <c r="G961">
        <v>33</v>
      </c>
      <c r="H961">
        <v>21</v>
      </c>
      <c r="I961">
        <v>27</v>
      </c>
      <c r="J961">
        <v>3</v>
      </c>
    </row>
    <row r="962" spans="1:10" x14ac:dyDescent="0.35">
      <c r="A962" s="60">
        <v>42491</v>
      </c>
      <c r="B962" t="s">
        <v>21</v>
      </c>
      <c r="C962" t="s">
        <v>22</v>
      </c>
      <c r="D962" t="s">
        <v>23</v>
      </c>
      <c r="E962">
        <v>128</v>
      </c>
      <c r="F962">
        <v>8</v>
      </c>
      <c r="G962">
        <v>5</v>
      </c>
      <c r="H962">
        <v>1</v>
      </c>
      <c r="I962">
        <v>1</v>
      </c>
      <c r="J962">
        <v>1</v>
      </c>
    </row>
    <row r="963" spans="1:10" x14ac:dyDescent="0.35">
      <c r="A963" s="60">
        <v>42491</v>
      </c>
      <c r="B963" t="s">
        <v>21</v>
      </c>
      <c r="C963" t="s">
        <v>24</v>
      </c>
      <c r="D963" t="s">
        <v>25</v>
      </c>
      <c r="E963">
        <v>975</v>
      </c>
      <c r="F963">
        <v>96</v>
      </c>
      <c r="G963">
        <v>24</v>
      </c>
      <c r="H963">
        <v>42</v>
      </c>
      <c r="I963">
        <v>28</v>
      </c>
      <c r="J963">
        <v>2</v>
      </c>
    </row>
    <row r="964" spans="1:10" x14ac:dyDescent="0.35">
      <c r="A964" s="60">
        <v>42522</v>
      </c>
      <c r="B964" t="s">
        <v>21</v>
      </c>
      <c r="C964" t="s">
        <v>22</v>
      </c>
      <c r="D964" t="s">
        <v>23</v>
      </c>
      <c r="E964">
        <v>147</v>
      </c>
      <c r="F964">
        <v>6</v>
      </c>
      <c r="G964">
        <v>2</v>
      </c>
      <c r="H964">
        <v>4</v>
      </c>
      <c r="I964">
        <v>0</v>
      </c>
      <c r="J964">
        <v>0</v>
      </c>
    </row>
    <row r="965" spans="1:10" x14ac:dyDescent="0.35">
      <c r="A965" s="60">
        <v>42522</v>
      </c>
      <c r="B965" t="s">
        <v>21</v>
      </c>
      <c r="C965" t="s">
        <v>24</v>
      </c>
      <c r="D965" t="s">
        <v>25</v>
      </c>
      <c r="E965">
        <v>948</v>
      </c>
      <c r="F965">
        <v>74</v>
      </c>
      <c r="G965">
        <v>31</v>
      </c>
      <c r="H965">
        <v>34</v>
      </c>
      <c r="I965">
        <v>8</v>
      </c>
      <c r="J965">
        <v>1</v>
      </c>
    </row>
    <row r="966" spans="1:10" x14ac:dyDescent="0.35">
      <c r="A966" s="60">
        <v>42552</v>
      </c>
      <c r="B966" t="s">
        <v>21</v>
      </c>
      <c r="C966" t="s">
        <v>22</v>
      </c>
      <c r="D966" t="s">
        <v>23</v>
      </c>
      <c r="E966">
        <v>61</v>
      </c>
      <c r="F966">
        <v>2</v>
      </c>
      <c r="G966">
        <v>1</v>
      </c>
      <c r="H966">
        <v>1</v>
      </c>
      <c r="I966">
        <v>0</v>
      </c>
      <c r="J966">
        <v>0</v>
      </c>
    </row>
    <row r="967" spans="1:10" x14ac:dyDescent="0.35">
      <c r="A967" s="60">
        <v>42552</v>
      </c>
      <c r="B967" t="s">
        <v>21</v>
      </c>
      <c r="C967" t="s">
        <v>24</v>
      </c>
      <c r="D967" t="s">
        <v>25</v>
      </c>
      <c r="E967">
        <v>830</v>
      </c>
      <c r="F967">
        <v>77</v>
      </c>
      <c r="G967">
        <v>30</v>
      </c>
      <c r="H967">
        <v>22</v>
      </c>
      <c r="I967">
        <v>23</v>
      </c>
      <c r="J967">
        <v>2</v>
      </c>
    </row>
    <row r="968" spans="1:10" x14ac:dyDescent="0.35">
      <c r="A968" s="60">
        <v>42583</v>
      </c>
      <c r="B968" t="s">
        <v>21</v>
      </c>
      <c r="C968" t="s">
        <v>22</v>
      </c>
      <c r="D968" t="s">
        <v>23</v>
      </c>
      <c r="E968">
        <v>210</v>
      </c>
      <c r="F968">
        <v>17</v>
      </c>
      <c r="G968">
        <v>9</v>
      </c>
      <c r="H968">
        <v>7</v>
      </c>
      <c r="I968">
        <v>1</v>
      </c>
      <c r="J968">
        <v>0</v>
      </c>
    </row>
    <row r="969" spans="1:10" x14ac:dyDescent="0.35">
      <c r="A969" s="60">
        <v>42583</v>
      </c>
      <c r="B969" t="s">
        <v>21</v>
      </c>
      <c r="C969" t="s">
        <v>24</v>
      </c>
      <c r="D969" t="s">
        <v>25</v>
      </c>
      <c r="E969">
        <v>1003</v>
      </c>
      <c r="F969">
        <v>101</v>
      </c>
      <c r="G969">
        <v>34</v>
      </c>
      <c r="H969">
        <v>36</v>
      </c>
      <c r="I969">
        <v>31</v>
      </c>
      <c r="J969">
        <v>0</v>
      </c>
    </row>
    <row r="970" spans="1:10" x14ac:dyDescent="0.35">
      <c r="A970" s="60">
        <v>42614</v>
      </c>
      <c r="B970" t="s">
        <v>21</v>
      </c>
      <c r="C970" t="s">
        <v>22</v>
      </c>
      <c r="D970" t="s">
        <v>23</v>
      </c>
      <c r="E970">
        <v>165</v>
      </c>
      <c r="F970">
        <v>11</v>
      </c>
      <c r="G970">
        <v>5</v>
      </c>
      <c r="H970">
        <v>6</v>
      </c>
      <c r="I970">
        <v>0</v>
      </c>
      <c r="J970">
        <v>0</v>
      </c>
    </row>
    <row r="971" spans="1:10" x14ac:dyDescent="0.35">
      <c r="A971" s="60">
        <v>42614</v>
      </c>
      <c r="B971" t="s">
        <v>21</v>
      </c>
      <c r="C971" t="s">
        <v>24</v>
      </c>
      <c r="D971" t="s">
        <v>25</v>
      </c>
      <c r="E971">
        <v>943</v>
      </c>
      <c r="F971">
        <v>86</v>
      </c>
      <c r="G971">
        <v>31</v>
      </c>
      <c r="H971">
        <v>27</v>
      </c>
      <c r="I971">
        <v>28</v>
      </c>
      <c r="J971">
        <v>0</v>
      </c>
    </row>
    <row r="972" spans="1:10" x14ac:dyDescent="0.35">
      <c r="A972" s="60">
        <v>42644</v>
      </c>
      <c r="B972" t="s">
        <v>21</v>
      </c>
      <c r="C972" t="s">
        <v>22</v>
      </c>
      <c r="D972" t="s">
        <v>23</v>
      </c>
      <c r="E972">
        <v>136</v>
      </c>
      <c r="F972">
        <v>8</v>
      </c>
      <c r="G972">
        <v>5</v>
      </c>
      <c r="H972">
        <v>3</v>
      </c>
      <c r="I972">
        <v>0</v>
      </c>
      <c r="J972">
        <v>0</v>
      </c>
    </row>
    <row r="973" spans="1:10" x14ac:dyDescent="0.35">
      <c r="A973" s="60">
        <v>42644</v>
      </c>
      <c r="B973" t="s">
        <v>21</v>
      </c>
      <c r="C973" t="s">
        <v>24</v>
      </c>
      <c r="D973" t="s">
        <v>25</v>
      </c>
      <c r="E973">
        <v>935</v>
      </c>
      <c r="F973">
        <v>110</v>
      </c>
      <c r="G973">
        <v>44</v>
      </c>
      <c r="H973">
        <v>40</v>
      </c>
      <c r="I973">
        <v>26</v>
      </c>
      <c r="J973">
        <v>0</v>
      </c>
    </row>
    <row r="974" spans="1:10" x14ac:dyDescent="0.35">
      <c r="A974" s="60">
        <v>42675</v>
      </c>
      <c r="B974" t="s">
        <v>21</v>
      </c>
      <c r="C974" t="s">
        <v>22</v>
      </c>
      <c r="D974" t="s">
        <v>23</v>
      </c>
      <c r="E974">
        <v>194</v>
      </c>
      <c r="F974">
        <v>12</v>
      </c>
      <c r="G974">
        <v>4</v>
      </c>
      <c r="H974">
        <v>7</v>
      </c>
      <c r="I974">
        <v>1</v>
      </c>
      <c r="J974">
        <v>0</v>
      </c>
    </row>
    <row r="975" spans="1:10" x14ac:dyDescent="0.35">
      <c r="A975" s="60">
        <v>42675</v>
      </c>
      <c r="B975" t="s">
        <v>21</v>
      </c>
      <c r="C975" t="s">
        <v>24</v>
      </c>
      <c r="D975" t="s">
        <v>25</v>
      </c>
      <c r="E975">
        <v>1011</v>
      </c>
      <c r="F975">
        <v>88</v>
      </c>
      <c r="G975">
        <v>30</v>
      </c>
      <c r="H975">
        <v>32</v>
      </c>
      <c r="I975">
        <v>26</v>
      </c>
      <c r="J975">
        <v>0</v>
      </c>
    </row>
    <row r="976" spans="1:10" x14ac:dyDescent="0.35">
      <c r="A976" s="60">
        <v>42705</v>
      </c>
      <c r="B976" t="s">
        <v>21</v>
      </c>
      <c r="C976" t="s">
        <v>22</v>
      </c>
      <c r="D976" t="s">
        <v>23</v>
      </c>
      <c r="E976">
        <v>153</v>
      </c>
      <c r="F976">
        <v>14</v>
      </c>
      <c r="G976">
        <v>11</v>
      </c>
      <c r="H976">
        <v>2</v>
      </c>
      <c r="I976">
        <v>1</v>
      </c>
      <c r="J976">
        <v>0</v>
      </c>
    </row>
    <row r="977" spans="1:10" x14ac:dyDescent="0.35">
      <c r="A977" s="60">
        <v>42705</v>
      </c>
      <c r="B977" t="s">
        <v>21</v>
      </c>
      <c r="C977" t="s">
        <v>24</v>
      </c>
      <c r="D977" t="s">
        <v>25</v>
      </c>
      <c r="E977">
        <v>831</v>
      </c>
      <c r="F977">
        <v>73</v>
      </c>
      <c r="G977">
        <v>31</v>
      </c>
      <c r="H977">
        <v>18</v>
      </c>
      <c r="I977">
        <v>24</v>
      </c>
      <c r="J977">
        <v>0</v>
      </c>
    </row>
    <row r="978" spans="1:10" x14ac:dyDescent="0.35">
      <c r="A978" s="60">
        <v>42736</v>
      </c>
      <c r="B978" t="s">
        <v>21</v>
      </c>
      <c r="C978" t="s">
        <v>22</v>
      </c>
      <c r="D978" t="s">
        <v>23</v>
      </c>
      <c r="E978">
        <v>162</v>
      </c>
      <c r="F978">
        <v>13</v>
      </c>
      <c r="G978">
        <v>7</v>
      </c>
      <c r="H978">
        <v>6</v>
      </c>
      <c r="I978">
        <v>0</v>
      </c>
      <c r="J978">
        <v>0</v>
      </c>
    </row>
    <row r="979" spans="1:10" x14ac:dyDescent="0.35">
      <c r="A979" s="60">
        <v>42736</v>
      </c>
      <c r="B979" t="s">
        <v>21</v>
      </c>
      <c r="C979" t="s">
        <v>24</v>
      </c>
      <c r="D979" t="s">
        <v>25</v>
      </c>
      <c r="E979">
        <v>947</v>
      </c>
      <c r="F979">
        <v>107</v>
      </c>
      <c r="G979">
        <v>39</v>
      </c>
      <c r="H979">
        <v>30</v>
      </c>
      <c r="I979">
        <v>37</v>
      </c>
      <c r="J979">
        <v>1</v>
      </c>
    </row>
    <row r="980" spans="1:10" x14ac:dyDescent="0.35">
      <c r="A980" s="60">
        <v>42767</v>
      </c>
      <c r="B980" t="s">
        <v>21</v>
      </c>
      <c r="C980" t="s">
        <v>22</v>
      </c>
      <c r="D980" t="s">
        <v>23</v>
      </c>
      <c r="E980">
        <v>135</v>
      </c>
      <c r="F980">
        <v>6</v>
      </c>
      <c r="G980">
        <v>3</v>
      </c>
      <c r="H980">
        <v>3</v>
      </c>
      <c r="I980">
        <v>0</v>
      </c>
      <c r="J980">
        <v>0</v>
      </c>
    </row>
    <row r="981" spans="1:10" x14ac:dyDescent="0.35">
      <c r="A981" s="60">
        <v>42767</v>
      </c>
      <c r="B981" t="s">
        <v>21</v>
      </c>
      <c r="C981" t="s">
        <v>24</v>
      </c>
      <c r="D981" t="s">
        <v>25</v>
      </c>
      <c r="E981">
        <v>945</v>
      </c>
      <c r="F981">
        <v>97</v>
      </c>
      <c r="G981">
        <v>37</v>
      </c>
      <c r="H981">
        <v>34</v>
      </c>
      <c r="I981">
        <v>26</v>
      </c>
      <c r="J981">
        <v>0</v>
      </c>
    </row>
    <row r="982" spans="1:10" x14ac:dyDescent="0.35">
      <c r="A982" s="60">
        <v>42795</v>
      </c>
      <c r="B982" t="s">
        <v>21</v>
      </c>
      <c r="C982" t="s">
        <v>22</v>
      </c>
      <c r="D982" t="s">
        <v>23</v>
      </c>
      <c r="E982">
        <v>147</v>
      </c>
      <c r="F982">
        <v>6</v>
      </c>
      <c r="G982">
        <v>4</v>
      </c>
      <c r="H982">
        <v>2</v>
      </c>
      <c r="I982">
        <v>0</v>
      </c>
      <c r="J982">
        <v>0</v>
      </c>
    </row>
    <row r="983" spans="1:10" x14ac:dyDescent="0.35">
      <c r="A983" s="60">
        <v>42795</v>
      </c>
      <c r="B983" t="s">
        <v>21</v>
      </c>
      <c r="C983" t="s">
        <v>24</v>
      </c>
      <c r="D983" t="s">
        <v>25</v>
      </c>
      <c r="E983">
        <v>1072</v>
      </c>
      <c r="F983">
        <v>96</v>
      </c>
      <c r="G983">
        <v>32</v>
      </c>
      <c r="H983">
        <v>45</v>
      </c>
      <c r="I983">
        <v>19</v>
      </c>
      <c r="J983">
        <v>0</v>
      </c>
    </row>
    <row r="984" spans="1:10" x14ac:dyDescent="0.35">
      <c r="A984" s="60">
        <v>42826</v>
      </c>
      <c r="B984" t="s">
        <v>21</v>
      </c>
      <c r="C984" t="s">
        <v>22</v>
      </c>
      <c r="D984" t="s">
        <v>23</v>
      </c>
      <c r="E984">
        <v>112</v>
      </c>
      <c r="F984">
        <v>10</v>
      </c>
      <c r="G984">
        <v>5</v>
      </c>
      <c r="H984">
        <v>4</v>
      </c>
      <c r="I984">
        <v>1</v>
      </c>
      <c r="J984">
        <v>0</v>
      </c>
    </row>
    <row r="985" spans="1:10" x14ac:dyDescent="0.35">
      <c r="A985" s="60">
        <v>42826</v>
      </c>
      <c r="B985" t="s">
        <v>21</v>
      </c>
      <c r="C985" t="s">
        <v>24</v>
      </c>
      <c r="D985" t="s">
        <v>25</v>
      </c>
      <c r="E985">
        <v>852</v>
      </c>
      <c r="F985">
        <v>72</v>
      </c>
      <c r="G985">
        <v>27</v>
      </c>
      <c r="H985">
        <v>31</v>
      </c>
      <c r="I985">
        <v>12</v>
      </c>
      <c r="J985">
        <v>2</v>
      </c>
    </row>
    <row r="986" spans="1:10" x14ac:dyDescent="0.35">
      <c r="A986" s="60">
        <v>42856</v>
      </c>
      <c r="B986" t="s">
        <v>21</v>
      </c>
      <c r="C986" t="s">
        <v>22</v>
      </c>
      <c r="D986" t="s">
        <v>23</v>
      </c>
      <c r="E986">
        <v>144</v>
      </c>
      <c r="F986">
        <v>11</v>
      </c>
      <c r="G986">
        <v>9</v>
      </c>
      <c r="H986">
        <v>0</v>
      </c>
      <c r="I986">
        <v>2</v>
      </c>
      <c r="J986">
        <v>0</v>
      </c>
    </row>
    <row r="987" spans="1:10" x14ac:dyDescent="0.35">
      <c r="A987" s="60">
        <v>42856</v>
      </c>
      <c r="B987" t="s">
        <v>21</v>
      </c>
      <c r="C987" t="s">
        <v>24</v>
      </c>
      <c r="D987" t="s">
        <v>25</v>
      </c>
      <c r="E987">
        <v>1036</v>
      </c>
      <c r="F987">
        <v>104</v>
      </c>
      <c r="G987">
        <v>31</v>
      </c>
      <c r="H987">
        <v>40</v>
      </c>
      <c r="I987">
        <v>33</v>
      </c>
      <c r="J987">
        <v>0</v>
      </c>
    </row>
    <row r="988" spans="1:10" x14ac:dyDescent="0.35">
      <c r="A988" s="60">
        <v>42887</v>
      </c>
      <c r="B988" t="s">
        <v>21</v>
      </c>
      <c r="C988" t="s">
        <v>22</v>
      </c>
      <c r="D988" t="s">
        <v>23</v>
      </c>
      <c r="E988">
        <v>174</v>
      </c>
      <c r="F988">
        <v>13</v>
      </c>
      <c r="G988">
        <v>8</v>
      </c>
      <c r="H988">
        <v>3</v>
      </c>
      <c r="I988">
        <v>2</v>
      </c>
      <c r="J988">
        <v>0</v>
      </c>
    </row>
    <row r="989" spans="1:10" x14ac:dyDescent="0.35">
      <c r="A989" s="60">
        <v>42887</v>
      </c>
      <c r="B989" t="s">
        <v>21</v>
      </c>
      <c r="C989" t="s">
        <v>24</v>
      </c>
      <c r="D989" t="s">
        <v>25</v>
      </c>
      <c r="E989">
        <v>972</v>
      </c>
      <c r="F989">
        <v>120</v>
      </c>
      <c r="G989">
        <v>41</v>
      </c>
      <c r="H989">
        <v>32</v>
      </c>
      <c r="I989">
        <v>47</v>
      </c>
      <c r="J989">
        <v>0</v>
      </c>
    </row>
    <row r="990" spans="1:10" x14ac:dyDescent="0.35">
      <c r="A990" s="60">
        <v>42917</v>
      </c>
      <c r="B990" t="s">
        <v>21</v>
      </c>
      <c r="C990" t="s">
        <v>22</v>
      </c>
      <c r="D990" t="s">
        <v>23</v>
      </c>
      <c r="E990">
        <v>148</v>
      </c>
      <c r="F990">
        <v>15</v>
      </c>
      <c r="G990">
        <v>10</v>
      </c>
      <c r="H990">
        <v>2</v>
      </c>
      <c r="I990">
        <v>3</v>
      </c>
      <c r="J990">
        <v>0</v>
      </c>
    </row>
    <row r="991" spans="1:10" x14ac:dyDescent="0.35">
      <c r="A991" s="60">
        <v>42917</v>
      </c>
      <c r="B991" t="s">
        <v>21</v>
      </c>
      <c r="C991" t="s">
        <v>24</v>
      </c>
      <c r="D991" t="s">
        <v>25</v>
      </c>
      <c r="E991">
        <v>788</v>
      </c>
      <c r="F991">
        <v>67</v>
      </c>
      <c r="G991">
        <v>21</v>
      </c>
      <c r="H991">
        <v>30</v>
      </c>
      <c r="I991">
        <v>15</v>
      </c>
      <c r="J991">
        <v>1</v>
      </c>
    </row>
    <row r="992" spans="1:10" x14ac:dyDescent="0.35">
      <c r="A992" s="60">
        <v>42948</v>
      </c>
      <c r="B992" t="s">
        <v>21</v>
      </c>
      <c r="C992" t="s">
        <v>22</v>
      </c>
      <c r="D992" t="s">
        <v>23</v>
      </c>
      <c r="E992">
        <v>111</v>
      </c>
      <c r="F992">
        <v>4</v>
      </c>
      <c r="G992">
        <v>2</v>
      </c>
      <c r="H992">
        <v>2</v>
      </c>
      <c r="I992">
        <v>0</v>
      </c>
      <c r="J992">
        <v>0</v>
      </c>
    </row>
    <row r="993" spans="1:10" x14ac:dyDescent="0.35">
      <c r="A993" s="60">
        <v>42948</v>
      </c>
      <c r="B993" t="s">
        <v>21</v>
      </c>
      <c r="C993" t="s">
        <v>24</v>
      </c>
      <c r="D993" t="s">
        <v>25</v>
      </c>
      <c r="E993">
        <v>946</v>
      </c>
      <c r="F993">
        <v>94</v>
      </c>
      <c r="G993">
        <v>34</v>
      </c>
      <c r="H993">
        <v>28</v>
      </c>
      <c r="I993">
        <v>31</v>
      </c>
      <c r="J993">
        <v>1</v>
      </c>
    </row>
    <row r="994" spans="1:10" x14ac:dyDescent="0.35">
      <c r="A994" s="60">
        <v>42979</v>
      </c>
      <c r="B994" t="s">
        <v>21</v>
      </c>
      <c r="C994" t="s">
        <v>22</v>
      </c>
      <c r="D994" t="s">
        <v>23</v>
      </c>
      <c r="E994">
        <v>138</v>
      </c>
      <c r="F994">
        <v>10</v>
      </c>
      <c r="G994">
        <v>4</v>
      </c>
      <c r="H994">
        <v>6</v>
      </c>
      <c r="I994">
        <v>0</v>
      </c>
      <c r="J994">
        <v>0</v>
      </c>
    </row>
    <row r="995" spans="1:10" x14ac:dyDescent="0.35">
      <c r="A995" s="60">
        <v>42979</v>
      </c>
      <c r="B995" t="s">
        <v>21</v>
      </c>
      <c r="C995" t="s">
        <v>24</v>
      </c>
      <c r="D995" t="s">
        <v>25</v>
      </c>
      <c r="E995">
        <v>952</v>
      </c>
      <c r="F995">
        <v>115</v>
      </c>
      <c r="G995">
        <v>46</v>
      </c>
      <c r="H995">
        <v>34</v>
      </c>
      <c r="I995">
        <v>35</v>
      </c>
      <c r="J995">
        <v>0</v>
      </c>
    </row>
    <row r="996" spans="1:10" x14ac:dyDescent="0.35">
      <c r="A996" s="60">
        <v>43009</v>
      </c>
      <c r="B996" t="s">
        <v>21</v>
      </c>
      <c r="C996" t="s">
        <v>22</v>
      </c>
      <c r="D996" t="s">
        <v>23</v>
      </c>
      <c r="E996">
        <v>155</v>
      </c>
      <c r="F996">
        <v>8</v>
      </c>
      <c r="G996">
        <v>4</v>
      </c>
      <c r="H996">
        <v>4</v>
      </c>
      <c r="I996">
        <v>0</v>
      </c>
      <c r="J996">
        <v>0</v>
      </c>
    </row>
    <row r="997" spans="1:10" x14ac:dyDescent="0.35">
      <c r="A997" s="60">
        <v>43009</v>
      </c>
      <c r="B997" t="s">
        <v>21</v>
      </c>
      <c r="C997" t="s">
        <v>24</v>
      </c>
      <c r="D997" t="s">
        <v>25</v>
      </c>
      <c r="E997">
        <v>929</v>
      </c>
      <c r="F997">
        <v>106</v>
      </c>
      <c r="G997">
        <v>34</v>
      </c>
      <c r="H997">
        <v>30</v>
      </c>
      <c r="I997">
        <v>42</v>
      </c>
      <c r="J997">
        <v>0</v>
      </c>
    </row>
    <row r="998" spans="1:10" x14ac:dyDescent="0.35">
      <c r="A998" s="60">
        <v>43040</v>
      </c>
      <c r="B998" t="s">
        <v>21</v>
      </c>
      <c r="C998" t="s">
        <v>22</v>
      </c>
      <c r="D998" t="s">
        <v>23</v>
      </c>
      <c r="E998">
        <v>137</v>
      </c>
      <c r="F998">
        <v>5</v>
      </c>
      <c r="G998">
        <v>4</v>
      </c>
      <c r="H998">
        <v>1</v>
      </c>
      <c r="I998">
        <v>0</v>
      </c>
      <c r="J998">
        <v>0</v>
      </c>
    </row>
    <row r="999" spans="1:10" x14ac:dyDescent="0.35">
      <c r="A999" s="60">
        <v>43040</v>
      </c>
      <c r="B999" t="s">
        <v>21</v>
      </c>
      <c r="C999" t="s">
        <v>24</v>
      </c>
      <c r="D999" t="s">
        <v>25</v>
      </c>
      <c r="E999">
        <v>975</v>
      </c>
      <c r="F999">
        <v>91</v>
      </c>
      <c r="G999">
        <v>29</v>
      </c>
      <c r="H999">
        <v>33</v>
      </c>
      <c r="I999">
        <v>29</v>
      </c>
      <c r="J999">
        <v>0</v>
      </c>
    </row>
    <row r="1000" spans="1:10" x14ac:dyDescent="0.35">
      <c r="A1000" s="60">
        <v>43070</v>
      </c>
      <c r="B1000" t="s">
        <v>21</v>
      </c>
      <c r="C1000" t="s">
        <v>22</v>
      </c>
      <c r="D1000" t="s">
        <v>23</v>
      </c>
      <c r="E1000">
        <v>167</v>
      </c>
      <c r="F1000">
        <v>11</v>
      </c>
      <c r="G1000">
        <v>5</v>
      </c>
      <c r="H1000">
        <v>5</v>
      </c>
      <c r="I1000">
        <v>1</v>
      </c>
      <c r="J1000">
        <v>0</v>
      </c>
    </row>
    <row r="1001" spans="1:10" x14ac:dyDescent="0.35">
      <c r="A1001" s="60">
        <v>43070</v>
      </c>
      <c r="B1001" t="s">
        <v>21</v>
      </c>
      <c r="C1001" t="s">
        <v>24</v>
      </c>
      <c r="D1001" t="s">
        <v>25</v>
      </c>
      <c r="E1001">
        <v>756</v>
      </c>
      <c r="F1001">
        <v>89</v>
      </c>
      <c r="G1001">
        <v>20</v>
      </c>
      <c r="H1001">
        <v>30</v>
      </c>
      <c r="I1001">
        <v>39</v>
      </c>
      <c r="J1001">
        <v>0</v>
      </c>
    </row>
    <row r="1002" spans="1:10" x14ac:dyDescent="0.35">
      <c r="A1002" s="60">
        <v>43101</v>
      </c>
      <c r="B1002" t="s">
        <v>21</v>
      </c>
      <c r="C1002" t="s">
        <v>22</v>
      </c>
      <c r="D1002" t="s">
        <v>23</v>
      </c>
      <c r="E1002">
        <v>169</v>
      </c>
      <c r="F1002">
        <v>7</v>
      </c>
      <c r="G1002">
        <v>7</v>
      </c>
      <c r="H1002">
        <v>0</v>
      </c>
      <c r="I1002">
        <v>0</v>
      </c>
      <c r="J1002">
        <v>0</v>
      </c>
    </row>
    <row r="1003" spans="1:10" x14ac:dyDescent="0.35">
      <c r="A1003" s="60">
        <v>43101</v>
      </c>
      <c r="B1003" t="s">
        <v>21</v>
      </c>
      <c r="C1003" t="s">
        <v>24</v>
      </c>
      <c r="D1003" t="s">
        <v>25</v>
      </c>
      <c r="E1003">
        <v>841</v>
      </c>
      <c r="F1003">
        <v>126</v>
      </c>
      <c r="G1003">
        <v>39</v>
      </c>
      <c r="H1003">
        <v>46</v>
      </c>
      <c r="I1003">
        <v>41</v>
      </c>
      <c r="J1003">
        <v>0</v>
      </c>
    </row>
    <row r="1004" spans="1:10" x14ac:dyDescent="0.35">
      <c r="A1004" s="60">
        <v>43132</v>
      </c>
      <c r="B1004" t="s">
        <v>21</v>
      </c>
      <c r="C1004" t="s">
        <v>22</v>
      </c>
      <c r="D1004" t="s">
        <v>23</v>
      </c>
      <c r="E1004">
        <v>101</v>
      </c>
      <c r="F1004">
        <v>4</v>
      </c>
      <c r="G1004">
        <v>2</v>
      </c>
      <c r="H1004">
        <v>2</v>
      </c>
      <c r="I1004">
        <v>0</v>
      </c>
      <c r="J1004">
        <v>0</v>
      </c>
    </row>
    <row r="1005" spans="1:10" x14ac:dyDescent="0.35">
      <c r="A1005" s="60">
        <v>43132</v>
      </c>
      <c r="B1005" t="s">
        <v>21</v>
      </c>
      <c r="C1005" t="s">
        <v>24</v>
      </c>
      <c r="D1005" t="s">
        <v>25</v>
      </c>
      <c r="E1005">
        <v>846</v>
      </c>
      <c r="F1005">
        <v>98</v>
      </c>
      <c r="G1005">
        <v>40</v>
      </c>
      <c r="H1005">
        <v>37</v>
      </c>
      <c r="I1005">
        <v>21</v>
      </c>
      <c r="J1005">
        <v>0</v>
      </c>
    </row>
    <row r="1006" spans="1:10" x14ac:dyDescent="0.35">
      <c r="A1006" s="60">
        <v>43160</v>
      </c>
      <c r="B1006" t="s">
        <v>21</v>
      </c>
      <c r="C1006" t="s">
        <v>22</v>
      </c>
      <c r="D1006" t="s">
        <v>23</v>
      </c>
      <c r="E1006">
        <v>152</v>
      </c>
      <c r="F1006">
        <v>25</v>
      </c>
      <c r="G1006">
        <v>8</v>
      </c>
      <c r="H1006">
        <v>4</v>
      </c>
      <c r="I1006">
        <v>13</v>
      </c>
      <c r="J1006">
        <v>0</v>
      </c>
    </row>
    <row r="1007" spans="1:10" x14ac:dyDescent="0.35">
      <c r="A1007" s="60">
        <v>43160</v>
      </c>
      <c r="B1007" t="s">
        <v>21</v>
      </c>
      <c r="C1007" t="s">
        <v>24</v>
      </c>
      <c r="D1007" t="s">
        <v>25</v>
      </c>
      <c r="E1007">
        <v>981</v>
      </c>
      <c r="F1007">
        <v>175</v>
      </c>
      <c r="G1007">
        <v>42</v>
      </c>
      <c r="H1007">
        <v>24</v>
      </c>
      <c r="I1007">
        <v>109</v>
      </c>
      <c r="J1007">
        <v>0</v>
      </c>
    </row>
    <row r="1008" spans="1:10" x14ac:dyDescent="0.35">
      <c r="A1008" s="60">
        <v>43191</v>
      </c>
      <c r="B1008" t="s">
        <v>21</v>
      </c>
      <c r="C1008" t="s">
        <v>22</v>
      </c>
      <c r="D1008" t="s">
        <v>23</v>
      </c>
      <c r="E1008">
        <v>160</v>
      </c>
      <c r="F1008">
        <v>9</v>
      </c>
      <c r="G1008">
        <v>1</v>
      </c>
      <c r="H1008">
        <v>1</v>
      </c>
      <c r="I1008">
        <v>7</v>
      </c>
      <c r="J1008">
        <v>0</v>
      </c>
    </row>
    <row r="1009" spans="1:10" x14ac:dyDescent="0.35">
      <c r="A1009" s="60">
        <v>43191</v>
      </c>
      <c r="B1009" t="s">
        <v>21</v>
      </c>
      <c r="C1009" t="s">
        <v>24</v>
      </c>
      <c r="D1009" t="s">
        <v>25</v>
      </c>
      <c r="E1009">
        <v>815</v>
      </c>
      <c r="F1009">
        <v>87</v>
      </c>
      <c r="G1009">
        <v>37</v>
      </c>
      <c r="H1009">
        <v>18</v>
      </c>
      <c r="I1009">
        <v>32</v>
      </c>
      <c r="J1009">
        <v>0</v>
      </c>
    </row>
    <row r="1010" spans="1:10" x14ac:dyDescent="0.35">
      <c r="A1010" s="60">
        <v>43221</v>
      </c>
      <c r="B1010" t="s">
        <v>21</v>
      </c>
      <c r="C1010" t="s">
        <v>22</v>
      </c>
      <c r="D1010" t="s">
        <v>23</v>
      </c>
      <c r="E1010">
        <v>129</v>
      </c>
      <c r="F1010">
        <v>8</v>
      </c>
      <c r="G1010">
        <v>6</v>
      </c>
      <c r="H1010">
        <v>2</v>
      </c>
      <c r="I1010">
        <v>0</v>
      </c>
      <c r="J1010">
        <v>0</v>
      </c>
    </row>
    <row r="1011" spans="1:10" x14ac:dyDescent="0.35">
      <c r="A1011" s="60">
        <v>43221</v>
      </c>
      <c r="B1011" t="s">
        <v>21</v>
      </c>
      <c r="C1011" t="s">
        <v>24</v>
      </c>
      <c r="D1011" t="s">
        <v>25</v>
      </c>
      <c r="E1011">
        <v>1010</v>
      </c>
      <c r="F1011">
        <v>94</v>
      </c>
      <c r="G1011">
        <v>30</v>
      </c>
      <c r="H1011">
        <v>31</v>
      </c>
      <c r="I1011">
        <v>33</v>
      </c>
      <c r="J1011">
        <v>0</v>
      </c>
    </row>
    <row r="1012" spans="1:10" x14ac:dyDescent="0.35">
      <c r="A1012" s="60">
        <v>43252</v>
      </c>
      <c r="B1012" t="s">
        <v>21</v>
      </c>
      <c r="C1012" t="s">
        <v>22</v>
      </c>
      <c r="D1012" t="s">
        <v>23</v>
      </c>
      <c r="E1012">
        <v>117</v>
      </c>
      <c r="F1012">
        <v>6</v>
      </c>
      <c r="G1012">
        <v>3</v>
      </c>
      <c r="H1012">
        <v>3</v>
      </c>
      <c r="I1012">
        <v>0</v>
      </c>
      <c r="J1012">
        <v>0</v>
      </c>
    </row>
    <row r="1013" spans="1:10" x14ac:dyDescent="0.35">
      <c r="A1013" s="60">
        <v>43252</v>
      </c>
      <c r="B1013" t="s">
        <v>21</v>
      </c>
      <c r="C1013" t="s">
        <v>24</v>
      </c>
      <c r="D1013" t="s">
        <v>25</v>
      </c>
      <c r="E1013">
        <v>872</v>
      </c>
      <c r="F1013">
        <v>71</v>
      </c>
      <c r="G1013">
        <v>26</v>
      </c>
      <c r="H1013">
        <v>32</v>
      </c>
      <c r="I1013">
        <v>13</v>
      </c>
      <c r="J1013">
        <v>0</v>
      </c>
    </row>
    <row r="1014" spans="1:10" x14ac:dyDescent="0.35">
      <c r="A1014" s="60">
        <v>43282</v>
      </c>
      <c r="B1014" t="s">
        <v>21</v>
      </c>
      <c r="C1014" t="s">
        <v>22</v>
      </c>
      <c r="D1014" t="s">
        <v>23</v>
      </c>
      <c r="E1014">
        <v>97</v>
      </c>
      <c r="F1014">
        <v>7</v>
      </c>
      <c r="G1014">
        <v>5</v>
      </c>
      <c r="H1014">
        <v>1</v>
      </c>
      <c r="I1014">
        <v>1</v>
      </c>
      <c r="J1014">
        <v>0</v>
      </c>
    </row>
    <row r="1015" spans="1:10" x14ac:dyDescent="0.35">
      <c r="A1015" s="60">
        <v>43282</v>
      </c>
      <c r="B1015" t="s">
        <v>21</v>
      </c>
      <c r="C1015" t="s">
        <v>24</v>
      </c>
      <c r="D1015" t="s">
        <v>25</v>
      </c>
      <c r="E1015">
        <v>723</v>
      </c>
      <c r="F1015">
        <v>82</v>
      </c>
      <c r="G1015">
        <v>21</v>
      </c>
      <c r="H1015">
        <v>27</v>
      </c>
      <c r="I1015">
        <v>31</v>
      </c>
      <c r="J1015">
        <v>3</v>
      </c>
    </row>
    <row r="1016" spans="1:10" x14ac:dyDescent="0.35">
      <c r="A1016" s="60">
        <v>43313</v>
      </c>
      <c r="B1016" t="s">
        <v>21</v>
      </c>
      <c r="C1016" t="s">
        <v>22</v>
      </c>
      <c r="D1016" t="s">
        <v>23</v>
      </c>
      <c r="E1016">
        <v>124</v>
      </c>
      <c r="F1016">
        <v>7</v>
      </c>
      <c r="G1016">
        <v>5</v>
      </c>
      <c r="H1016">
        <v>2</v>
      </c>
      <c r="I1016">
        <v>0</v>
      </c>
      <c r="J1016">
        <v>0</v>
      </c>
    </row>
    <row r="1017" spans="1:10" x14ac:dyDescent="0.35">
      <c r="A1017" s="60">
        <v>43313</v>
      </c>
      <c r="B1017" t="s">
        <v>21</v>
      </c>
      <c r="C1017" t="s">
        <v>24</v>
      </c>
      <c r="D1017" t="s">
        <v>25</v>
      </c>
      <c r="E1017">
        <v>853</v>
      </c>
      <c r="F1017">
        <v>95</v>
      </c>
      <c r="G1017">
        <v>36</v>
      </c>
      <c r="H1017">
        <v>28</v>
      </c>
      <c r="I1017">
        <v>30</v>
      </c>
      <c r="J1017">
        <v>1</v>
      </c>
    </row>
    <row r="1018" spans="1:10" x14ac:dyDescent="0.35">
      <c r="A1018" s="60">
        <v>43344</v>
      </c>
      <c r="B1018" t="s">
        <v>21</v>
      </c>
      <c r="C1018" t="s">
        <v>22</v>
      </c>
      <c r="D1018" t="s">
        <v>23</v>
      </c>
      <c r="E1018">
        <v>160</v>
      </c>
      <c r="F1018">
        <v>5</v>
      </c>
      <c r="G1018">
        <v>4</v>
      </c>
      <c r="H1018">
        <v>1</v>
      </c>
      <c r="I1018">
        <v>0</v>
      </c>
      <c r="J1018">
        <v>0</v>
      </c>
    </row>
    <row r="1019" spans="1:10" x14ac:dyDescent="0.35">
      <c r="A1019" s="60">
        <v>43344</v>
      </c>
      <c r="B1019" t="s">
        <v>21</v>
      </c>
      <c r="C1019" t="s">
        <v>24</v>
      </c>
      <c r="D1019" t="s">
        <v>25</v>
      </c>
      <c r="E1019">
        <v>835</v>
      </c>
      <c r="F1019">
        <v>79</v>
      </c>
      <c r="G1019">
        <v>25</v>
      </c>
      <c r="H1019">
        <v>25</v>
      </c>
      <c r="I1019">
        <v>29</v>
      </c>
      <c r="J1019">
        <v>0</v>
      </c>
    </row>
    <row r="1020" spans="1:10" x14ac:dyDescent="0.35">
      <c r="A1020" s="60">
        <v>43374</v>
      </c>
      <c r="B1020" t="s">
        <v>21</v>
      </c>
      <c r="C1020" t="s">
        <v>22</v>
      </c>
      <c r="D1020" t="s">
        <v>23</v>
      </c>
      <c r="E1020">
        <v>186</v>
      </c>
      <c r="F1020">
        <v>9</v>
      </c>
      <c r="G1020">
        <v>5</v>
      </c>
      <c r="H1020">
        <v>4</v>
      </c>
      <c r="I1020">
        <v>0</v>
      </c>
      <c r="J1020">
        <v>0</v>
      </c>
    </row>
    <row r="1021" spans="1:10" x14ac:dyDescent="0.35">
      <c r="A1021" s="60">
        <v>43374</v>
      </c>
      <c r="B1021" t="s">
        <v>21</v>
      </c>
      <c r="C1021" t="s">
        <v>24</v>
      </c>
      <c r="D1021" t="s">
        <v>25</v>
      </c>
      <c r="E1021">
        <v>954</v>
      </c>
      <c r="F1021">
        <v>70</v>
      </c>
      <c r="G1021">
        <v>19</v>
      </c>
      <c r="H1021">
        <v>30</v>
      </c>
      <c r="I1021">
        <v>20</v>
      </c>
      <c r="J1021">
        <v>1</v>
      </c>
    </row>
    <row r="1022" spans="1:10" x14ac:dyDescent="0.35">
      <c r="A1022" s="60">
        <v>43405</v>
      </c>
      <c r="B1022" t="s">
        <v>21</v>
      </c>
      <c r="C1022" t="s">
        <v>22</v>
      </c>
      <c r="D1022" t="s">
        <v>23</v>
      </c>
      <c r="E1022">
        <v>168</v>
      </c>
      <c r="F1022">
        <v>6</v>
      </c>
      <c r="G1022">
        <v>1</v>
      </c>
      <c r="H1022">
        <v>3</v>
      </c>
      <c r="I1022">
        <v>2</v>
      </c>
      <c r="J1022">
        <v>0</v>
      </c>
    </row>
    <row r="1023" spans="1:10" x14ac:dyDescent="0.35">
      <c r="A1023" s="60">
        <v>43405</v>
      </c>
      <c r="B1023" t="s">
        <v>21</v>
      </c>
      <c r="C1023" t="s">
        <v>24</v>
      </c>
      <c r="D1023" t="s">
        <v>25</v>
      </c>
      <c r="E1023">
        <v>940</v>
      </c>
      <c r="F1023">
        <v>101</v>
      </c>
      <c r="G1023">
        <v>34</v>
      </c>
      <c r="H1023">
        <v>43</v>
      </c>
      <c r="I1023">
        <v>24</v>
      </c>
      <c r="J1023">
        <v>0</v>
      </c>
    </row>
    <row r="1024" spans="1:10" x14ac:dyDescent="0.35">
      <c r="A1024" s="60">
        <v>43435</v>
      </c>
      <c r="B1024" t="s">
        <v>21</v>
      </c>
      <c r="C1024" t="s">
        <v>22</v>
      </c>
      <c r="D1024" t="s">
        <v>23</v>
      </c>
      <c r="E1024">
        <v>131</v>
      </c>
      <c r="F1024">
        <v>10</v>
      </c>
      <c r="G1024">
        <v>7</v>
      </c>
      <c r="H1024">
        <v>3</v>
      </c>
      <c r="I1024">
        <v>0</v>
      </c>
      <c r="J1024">
        <v>0</v>
      </c>
    </row>
    <row r="1025" spans="1:10" x14ac:dyDescent="0.35">
      <c r="A1025" s="60">
        <v>43435</v>
      </c>
      <c r="B1025" t="s">
        <v>21</v>
      </c>
      <c r="C1025" t="s">
        <v>24</v>
      </c>
      <c r="D1025" t="s">
        <v>25</v>
      </c>
      <c r="E1025">
        <v>684</v>
      </c>
      <c r="F1025">
        <v>75</v>
      </c>
      <c r="G1025">
        <v>30</v>
      </c>
      <c r="H1025">
        <v>19</v>
      </c>
      <c r="I1025">
        <v>26</v>
      </c>
      <c r="J1025">
        <v>0</v>
      </c>
    </row>
    <row r="1026" spans="1:10" x14ac:dyDescent="0.35">
      <c r="A1026" s="60">
        <v>43466</v>
      </c>
      <c r="B1026" t="s">
        <v>21</v>
      </c>
      <c r="C1026" t="s">
        <v>22</v>
      </c>
      <c r="D1026" t="s">
        <v>23</v>
      </c>
      <c r="E1026">
        <v>158</v>
      </c>
      <c r="F1026">
        <v>16</v>
      </c>
      <c r="G1026">
        <v>7</v>
      </c>
      <c r="H1026">
        <v>8</v>
      </c>
      <c r="I1026">
        <v>1</v>
      </c>
      <c r="J1026">
        <v>0</v>
      </c>
    </row>
    <row r="1027" spans="1:10" x14ac:dyDescent="0.35">
      <c r="A1027" s="60">
        <v>43466</v>
      </c>
      <c r="B1027" t="s">
        <v>21</v>
      </c>
      <c r="C1027" t="s">
        <v>24</v>
      </c>
      <c r="D1027" t="s">
        <v>25</v>
      </c>
      <c r="E1027">
        <v>857</v>
      </c>
      <c r="F1027">
        <v>84</v>
      </c>
      <c r="G1027">
        <v>32</v>
      </c>
      <c r="H1027">
        <v>30</v>
      </c>
      <c r="I1027">
        <v>22</v>
      </c>
      <c r="J1027">
        <v>0</v>
      </c>
    </row>
    <row r="1028" spans="1:10" x14ac:dyDescent="0.35">
      <c r="A1028" s="60">
        <v>43497</v>
      </c>
      <c r="B1028" t="s">
        <v>21</v>
      </c>
      <c r="C1028" t="s">
        <v>22</v>
      </c>
      <c r="D1028" t="s">
        <v>23</v>
      </c>
      <c r="E1028">
        <v>156</v>
      </c>
      <c r="F1028">
        <v>14</v>
      </c>
      <c r="G1028">
        <v>5</v>
      </c>
      <c r="H1028">
        <v>9</v>
      </c>
      <c r="I1028">
        <v>0</v>
      </c>
      <c r="J1028">
        <v>0</v>
      </c>
    </row>
    <row r="1029" spans="1:10" x14ac:dyDescent="0.35">
      <c r="A1029" s="60">
        <v>43497</v>
      </c>
      <c r="B1029" t="s">
        <v>21</v>
      </c>
      <c r="C1029" t="s">
        <v>24</v>
      </c>
      <c r="D1029" t="s">
        <v>25</v>
      </c>
      <c r="E1029">
        <v>836</v>
      </c>
      <c r="F1029">
        <v>85</v>
      </c>
      <c r="G1029">
        <v>26</v>
      </c>
      <c r="H1029">
        <v>35</v>
      </c>
      <c r="I1029">
        <v>23</v>
      </c>
      <c r="J1029">
        <v>1</v>
      </c>
    </row>
    <row r="1030" spans="1:10" x14ac:dyDescent="0.35">
      <c r="A1030" s="60">
        <v>43525</v>
      </c>
      <c r="B1030" t="s">
        <v>21</v>
      </c>
      <c r="C1030" t="s">
        <v>22</v>
      </c>
      <c r="D1030" t="s">
        <v>23</v>
      </c>
      <c r="E1030">
        <v>145</v>
      </c>
      <c r="F1030">
        <v>11</v>
      </c>
      <c r="G1030">
        <v>7</v>
      </c>
      <c r="H1030">
        <v>4</v>
      </c>
      <c r="I1030">
        <v>0</v>
      </c>
      <c r="J1030">
        <v>0</v>
      </c>
    </row>
    <row r="1031" spans="1:10" x14ac:dyDescent="0.35">
      <c r="A1031" s="60">
        <v>43525</v>
      </c>
      <c r="B1031" t="s">
        <v>21</v>
      </c>
      <c r="C1031" t="s">
        <v>24</v>
      </c>
      <c r="D1031" t="s">
        <v>25</v>
      </c>
      <c r="E1031">
        <v>940</v>
      </c>
      <c r="F1031">
        <v>66</v>
      </c>
      <c r="G1031">
        <v>23</v>
      </c>
      <c r="H1031">
        <v>31</v>
      </c>
      <c r="I1031">
        <v>12</v>
      </c>
      <c r="J1031">
        <v>0</v>
      </c>
    </row>
    <row r="1032" spans="1:10" x14ac:dyDescent="0.35">
      <c r="A1032" s="60">
        <v>43556</v>
      </c>
      <c r="B1032" t="s">
        <v>21</v>
      </c>
      <c r="C1032" t="s">
        <v>22</v>
      </c>
      <c r="D1032" t="s">
        <v>23</v>
      </c>
      <c r="E1032">
        <v>110</v>
      </c>
      <c r="F1032">
        <v>4</v>
      </c>
      <c r="G1032">
        <v>2</v>
      </c>
      <c r="H1032">
        <v>2</v>
      </c>
      <c r="I1032">
        <v>0</v>
      </c>
      <c r="J1032">
        <v>0</v>
      </c>
    </row>
    <row r="1033" spans="1:10" x14ac:dyDescent="0.35">
      <c r="A1033" s="60">
        <v>43556</v>
      </c>
      <c r="B1033" t="s">
        <v>21</v>
      </c>
      <c r="C1033" t="s">
        <v>24</v>
      </c>
      <c r="D1033" t="s">
        <v>25</v>
      </c>
      <c r="E1033">
        <v>900</v>
      </c>
      <c r="F1033">
        <v>76</v>
      </c>
      <c r="G1033">
        <v>27</v>
      </c>
      <c r="H1033">
        <v>29</v>
      </c>
      <c r="I1033">
        <v>20</v>
      </c>
      <c r="J1033">
        <v>0</v>
      </c>
    </row>
    <row r="1034" spans="1:10" x14ac:dyDescent="0.35">
      <c r="A1034" s="60">
        <v>43586</v>
      </c>
      <c r="B1034" t="s">
        <v>21</v>
      </c>
      <c r="C1034" t="s">
        <v>22</v>
      </c>
      <c r="D1034" t="s">
        <v>23</v>
      </c>
      <c r="E1034">
        <v>136</v>
      </c>
      <c r="F1034">
        <v>13</v>
      </c>
      <c r="G1034">
        <v>9</v>
      </c>
      <c r="H1034">
        <v>4</v>
      </c>
      <c r="I1034">
        <v>0</v>
      </c>
      <c r="J1034">
        <v>0</v>
      </c>
    </row>
    <row r="1035" spans="1:10" x14ac:dyDescent="0.35">
      <c r="A1035" s="60">
        <v>43586</v>
      </c>
      <c r="B1035" t="s">
        <v>21</v>
      </c>
      <c r="C1035" t="s">
        <v>24</v>
      </c>
      <c r="D1035" t="s">
        <v>25</v>
      </c>
      <c r="E1035">
        <v>988</v>
      </c>
      <c r="F1035">
        <v>85</v>
      </c>
      <c r="G1035">
        <v>31</v>
      </c>
      <c r="H1035">
        <v>37</v>
      </c>
      <c r="I1035">
        <v>17</v>
      </c>
      <c r="J1035">
        <v>0</v>
      </c>
    </row>
    <row r="1036" spans="1:10" x14ac:dyDescent="0.35">
      <c r="A1036" s="60">
        <v>43617</v>
      </c>
      <c r="B1036" t="s">
        <v>21</v>
      </c>
      <c r="C1036" t="s">
        <v>22</v>
      </c>
      <c r="D1036" t="s">
        <v>23</v>
      </c>
      <c r="E1036">
        <v>141</v>
      </c>
      <c r="F1036">
        <v>6</v>
      </c>
      <c r="G1036">
        <v>3</v>
      </c>
      <c r="H1036">
        <v>2</v>
      </c>
      <c r="I1036">
        <v>1</v>
      </c>
      <c r="J1036">
        <v>0</v>
      </c>
    </row>
    <row r="1037" spans="1:10" x14ac:dyDescent="0.35">
      <c r="A1037" s="60">
        <v>43617</v>
      </c>
      <c r="B1037" t="s">
        <v>21</v>
      </c>
      <c r="C1037" t="s">
        <v>24</v>
      </c>
      <c r="D1037" t="s">
        <v>25</v>
      </c>
      <c r="E1037">
        <v>855</v>
      </c>
      <c r="F1037">
        <v>89</v>
      </c>
      <c r="G1037">
        <v>31</v>
      </c>
      <c r="H1037">
        <v>28</v>
      </c>
      <c r="I1037">
        <v>30</v>
      </c>
      <c r="J1037">
        <v>0</v>
      </c>
    </row>
    <row r="1038" spans="1:10" x14ac:dyDescent="0.35">
      <c r="A1038" s="60">
        <v>43647</v>
      </c>
      <c r="B1038" t="s">
        <v>21</v>
      </c>
      <c r="C1038" t="s">
        <v>22</v>
      </c>
      <c r="D1038" t="s">
        <v>23</v>
      </c>
      <c r="E1038">
        <v>82</v>
      </c>
      <c r="F1038">
        <v>8</v>
      </c>
      <c r="G1038">
        <v>7</v>
      </c>
      <c r="H1038">
        <v>1</v>
      </c>
      <c r="I1038">
        <v>0</v>
      </c>
      <c r="J1038">
        <v>0</v>
      </c>
    </row>
    <row r="1039" spans="1:10" x14ac:dyDescent="0.35">
      <c r="A1039" s="60">
        <v>43647</v>
      </c>
      <c r="B1039" t="s">
        <v>21</v>
      </c>
      <c r="C1039" t="s">
        <v>24</v>
      </c>
      <c r="D1039" t="s">
        <v>25</v>
      </c>
      <c r="E1039">
        <v>743</v>
      </c>
      <c r="F1039">
        <v>82</v>
      </c>
      <c r="G1039">
        <v>34</v>
      </c>
      <c r="H1039">
        <v>27</v>
      </c>
      <c r="I1039">
        <v>21</v>
      </c>
      <c r="J1039">
        <v>0</v>
      </c>
    </row>
    <row r="1040" spans="1:10" x14ac:dyDescent="0.35">
      <c r="A1040" s="60">
        <v>43678</v>
      </c>
      <c r="B1040" t="s">
        <v>21</v>
      </c>
      <c r="C1040" t="s">
        <v>22</v>
      </c>
      <c r="D1040" t="s">
        <v>23</v>
      </c>
      <c r="E1040">
        <v>145</v>
      </c>
      <c r="F1040">
        <v>6</v>
      </c>
      <c r="G1040">
        <v>5</v>
      </c>
      <c r="H1040">
        <v>1</v>
      </c>
      <c r="I1040">
        <v>0</v>
      </c>
      <c r="J1040">
        <v>0</v>
      </c>
    </row>
    <row r="1041" spans="1:10" x14ac:dyDescent="0.35">
      <c r="A1041" s="60">
        <v>43678</v>
      </c>
      <c r="B1041" t="s">
        <v>21</v>
      </c>
      <c r="C1041" t="s">
        <v>24</v>
      </c>
      <c r="D1041" t="s">
        <v>25</v>
      </c>
      <c r="E1041">
        <v>814</v>
      </c>
      <c r="F1041">
        <v>64</v>
      </c>
      <c r="G1041">
        <v>22</v>
      </c>
      <c r="H1041">
        <v>31</v>
      </c>
      <c r="I1041">
        <v>11</v>
      </c>
      <c r="J1041">
        <v>0</v>
      </c>
    </row>
    <row r="1042" spans="1:10" x14ac:dyDescent="0.35">
      <c r="A1042" s="60">
        <v>43709</v>
      </c>
      <c r="B1042" t="s">
        <v>21</v>
      </c>
      <c r="C1042" t="s">
        <v>22</v>
      </c>
      <c r="D1042" t="s">
        <v>23</v>
      </c>
      <c r="E1042">
        <v>154</v>
      </c>
      <c r="F1042">
        <v>12</v>
      </c>
      <c r="G1042">
        <v>8</v>
      </c>
      <c r="H1042">
        <v>4</v>
      </c>
      <c r="I1042">
        <v>0</v>
      </c>
      <c r="J1042">
        <v>0</v>
      </c>
    </row>
    <row r="1043" spans="1:10" x14ac:dyDescent="0.35">
      <c r="A1043" s="60">
        <v>43709</v>
      </c>
      <c r="B1043" t="s">
        <v>21</v>
      </c>
      <c r="C1043" t="s">
        <v>24</v>
      </c>
      <c r="D1043" t="s">
        <v>25</v>
      </c>
      <c r="E1043">
        <v>864</v>
      </c>
      <c r="F1043">
        <v>81</v>
      </c>
      <c r="G1043">
        <v>33</v>
      </c>
      <c r="H1043">
        <v>31</v>
      </c>
      <c r="I1043">
        <v>17</v>
      </c>
      <c r="J1043">
        <v>0</v>
      </c>
    </row>
    <row r="1044" spans="1:10" x14ac:dyDescent="0.35">
      <c r="A1044" s="60">
        <v>43739</v>
      </c>
      <c r="B1044" t="s">
        <v>21</v>
      </c>
      <c r="C1044" t="s">
        <v>22</v>
      </c>
      <c r="D1044" t="s">
        <v>23</v>
      </c>
      <c r="E1044">
        <v>179</v>
      </c>
      <c r="F1044">
        <v>7</v>
      </c>
      <c r="G1044">
        <v>5</v>
      </c>
      <c r="H1044">
        <v>2</v>
      </c>
      <c r="I1044">
        <v>0</v>
      </c>
      <c r="J1044">
        <v>0</v>
      </c>
    </row>
    <row r="1045" spans="1:10" x14ac:dyDescent="0.35">
      <c r="A1045" s="60">
        <v>43739</v>
      </c>
      <c r="B1045" t="s">
        <v>21</v>
      </c>
      <c r="C1045" t="s">
        <v>24</v>
      </c>
      <c r="D1045" t="s">
        <v>25</v>
      </c>
      <c r="E1045">
        <v>920</v>
      </c>
      <c r="F1045">
        <v>79</v>
      </c>
      <c r="G1045">
        <v>28</v>
      </c>
      <c r="H1045">
        <v>33</v>
      </c>
      <c r="I1045">
        <v>18</v>
      </c>
      <c r="J1045">
        <v>0</v>
      </c>
    </row>
    <row r="1046" spans="1:10" x14ac:dyDescent="0.35">
      <c r="A1046" s="60">
        <v>43770</v>
      </c>
      <c r="B1046" t="s">
        <v>21</v>
      </c>
      <c r="C1046" t="s">
        <v>22</v>
      </c>
      <c r="D1046" t="s">
        <v>23</v>
      </c>
      <c r="E1046">
        <v>104</v>
      </c>
      <c r="F1046">
        <v>5</v>
      </c>
      <c r="G1046">
        <v>5</v>
      </c>
      <c r="H1046">
        <v>0</v>
      </c>
      <c r="I1046">
        <v>0</v>
      </c>
      <c r="J1046">
        <v>0</v>
      </c>
    </row>
    <row r="1047" spans="1:10" x14ac:dyDescent="0.35">
      <c r="A1047" s="60">
        <v>43770</v>
      </c>
      <c r="B1047" t="s">
        <v>21</v>
      </c>
      <c r="C1047" t="s">
        <v>24</v>
      </c>
      <c r="D1047" t="s">
        <v>25</v>
      </c>
      <c r="E1047">
        <v>911</v>
      </c>
      <c r="F1047">
        <v>90</v>
      </c>
      <c r="G1047">
        <v>38</v>
      </c>
      <c r="H1047">
        <v>35</v>
      </c>
      <c r="I1047">
        <v>17</v>
      </c>
      <c r="J1047">
        <v>0</v>
      </c>
    </row>
    <row r="1048" spans="1:10" x14ac:dyDescent="0.35">
      <c r="A1048" s="60">
        <v>43800</v>
      </c>
      <c r="B1048" t="s">
        <v>21</v>
      </c>
      <c r="C1048" t="s">
        <v>22</v>
      </c>
      <c r="D1048" t="s">
        <v>23</v>
      </c>
      <c r="E1048">
        <v>117</v>
      </c>
      <c r="F1048">
        <v>4</v>
      </c>
      <c r="G1048">
        <v>2</v>
      </c>
      <c r="H1048">
        <v>1</v>
      </c>
      <c r="I1048">
        <v>1</v>
      </c>
      <c r="J1048">
        <v>0</v>
      </c>
    </row>
    <row r="1049" spans="1:10" x14ac:dyDescent="0.35">
      <c r="A1049" s="60">
        <v>43800</v>
      </c>
      <c r="B1049" t="s">
        <v>21</v>
      </c>
      <c r="C1049" t="s">
        <v>24</v>
      </c>
      <c r="D1049" t="s">
        <v>25</v>
      </c>
      <c r="E1049">
        <v>731</v>
      </c>
      <c r="F1049">
        <v>87</v>
      </c>
      <c r="G1049">
        <v>23</v>
      </c>
      <c r="H1049">
        <v>37</v>
      </c>
      <c r="I1049">
        <v>27</v>
      </c>
      <c r="J1049">
        <v>0</v>
      </c>
    </row>
    <row r="1050" spans="1:10" x14ac:dyDescent="0.35">
      <c r="A1050" s="60">
        <v>43831</v>
      </c>
      <c r="B1050" t="s">
        <v>21</v>
      </c>
      <c r="C1050" t="s">
        <v>22</v>
      </c>
      <c r="D1050" t="s">
        <v>23</v>
      </c>
      <c r="E1050">
        <v>173</v>
      </c>
      <c r="F1050">
        <v>14</v>
      </c>
      <c r="G1050">
        <v>8</v>
      </c>
      <c r="H1050">
        <v>6</v>
      </c>
      <c r="I1050">
        <v>0</v>
      </c>
      <c r="J1050">
        <v>0</v>
      </c>
    </row>
    <row r="1051" spans="1:10" x14ac:dyDescent="0.35">
      <c r="A1051" s="60">
        <v>43831</v>
      </c>
      <c r="B1051" t="s">
        <v>21</v>
      </c>
      <c r="C1051" t="s">
        <v>24</v>
      </c>
      <c r="D1051" t="s">
        <v>25</v>
      </c>
      <c r="E1051">
        <v>913</v>
      </c>
      <c r="F1051">
        <v>76</v>
      </c>
      <c r="G1051">
        <v>29</v>
      </c>
      <c r="H1051">
        <v>34</v>
      </c>
      <c r="I1051">
        <v>13</v>
      </c>
      <c r="J1051">
        <v>0</v>
      </c>
    </row>
    <row r="1052" spans="1:10" x14ac:dyDescent="0.35">
      <c r="A1052" s="60">
        <v>43862</v>
      </c>
      <c r="B1052" t="s">
        <v>21</v>
      </c>
      <c r="C1052" t="s">
        <v>22</v>
      </c>
      <c r="D1052" t="s">
        <v>23</v>
      </c>
      <c r="E1052">
        <v>158</v>
      </c>
      <c r="F1052">
        <v>3</v>
      </c>
      <c r="G1052">
        <v>0</v>
      </c>
      <c r="H1052">
        <v>3</v>
      </c>
      <c r="I1052">
        <v>0</v>
      </c>
      <c r="J1052">
        <v>0</v>
      </c>
    </row>
    <row r="1053" spans="1:10" x14ac:dyDescent="0.35">
      <c r="A1053" s="60">
        <v>43862</v>
      </c>
      <c r="B1053" t="s">
        <v>21</v>
      </c>
      <c r="C1053" t="s">
        <v>24</v>
      </c>
      <c r="D1053" t="s">
        <v>25</v>
      </c>
      <c r="E1053">
        <v>924</v>
      </c>
      <c r="F1053">
        <v>72</v>
      </c>
      <c r="G1053">
        <v>25</v>
      </c>
      <c r="H1053">
        <v>37</v>
      </c>
      <c r="I1053">
        <v>10</v>
      </c>
      <c r="J1053">
        <v>0</v>
      </c>
    </row>
    <row r="1054" spans="1:10" x14ac:dyDescent="0.35">
      <c r="A1054" s="60">
        <v>43891</v>
      </c>
      <c r="B1054" t="s">
        <v>21</v>
      </c>
      <c r="C1054" t="s">
        <v>22</v>
      </c>
      <c r="D1054" t="s">
        <v>23</v>
      </c>
      <c r="E1054">
        <v>109</v>
      </c>
      <c r="F1054">
        <v>18</v>
      </c>
      <c r="G1054">
        <v>8</v>
      </c>
      <c r="H1054">
        <v>10</v>
      </c>
      <c r="I1054">
        <v>0</v>
      </c>
      <c r="J1054">
        <v>0</v>
      </c>
    </row>
    <row r="1055" spans="1:10" x14ac:dyDescent="0.35">
      <c r="A1055" s="60">
        <v>43891</v>
      </c>
      <c r="B1055" t="s">
        <v>21</v>
      </c>
      <c r="C1055" t="s">
        <v>24</v>
      </c>
      <c r="D1055" t="s">
        <v>25</v>
      </c>
      <c r="E1055">
        <v>746</v>
      </c>
      <c r="F1055">
        <v>108</v>
      </c>
      <c r="G1055">
        <v>35</v>
      </c>
      <c r="H1055">
        <v>47</v>
      </c>
      <c r="I1055">
        <v>26</v>
      </c>
      <c r="J1055">
        <v>0</v>
      </c>
    </row>
    <row r="1056" spans="1:10" x14ac:dyDescent="0.35">
      <c r="A1056" s="60">
        <v>43922</v>
      </c>
      <c r="B1056" t="s">
        <v>21</v>
      </c>
      <c r="C1056" t="s">
        <v>22</v>
      </c>
      <c r="D1056" t="s">
        <v>23</v>
      </c>
      <c r="E1056">
        <v>0</v>
      </c>
      <c r="F1056">
        <v>0</v>
      </c>
      <c r="G1056">
        <v>0</v>
      </c>
      <c r="H1056">
        <v>0</v>
      </c>
      <c r="I1056">
        <v>0</v>
      </c>
      <c r="J1056">
        <v>0</v>
      </c>
    </row>
    <row r="1057" spans="1:10" x14ac:dyDescent="0.35">
      <c r="A1057" s="60">
        <v>43922</v>
      </c>
      <c r="B1057" t="s">
        <v>21</v>
      </c>
      <c r="C1057" t="s">
        <v>24</v>
      </c>
      <c r="D1057" t="s">
        <v>25</v>
      </c>
      <c r="E1057">
        <v>147</v>
      </c>
      <c r="F1057">
        <v>32</v>
      </c>
      <c r="G1057">
        <v>8</v>
      </c>
      <c r="H1057">
        <v>24</v>
      </c>
      <c r="I1057">
        <v>0</v>
      </c>
      <c r="J1057">
        <v>0</v>
      </c>
    </row>
    <row r="1058" spans="1:10" x14ac:dyDescent="0.35">
      <c r="A1058" s="60">
        <v>43952</v>
      </c>
      <c r="B1058" t="s">
        <v>21</v>
      </c>
      <c r="C1058" t="s">
        <v>22</v>
      </c>
      <c r="D1058" t="s">
        <v>23</v>
      </c>
      <c r="E1058">
        <v>0</v>
      </c>
      <c r="F1058">
        <v>0</v>
      </c>
      <c r="G1058">
        <v>0</v>
      </c>
      <c r="H1058">
        <v>0</v>
      </c>
      <c r="I1058">
        <v>0</v>
      </c>
      <c r="J1058">
        <v>0</v>
      </c>
    </row>
    <row r="1059" spans="1:10" x14ac:dyDescent="0.35">
      <c r="A1059" s="60">
        <v>43952</v>
      </c>
      <c r="B1059" t="s">
        <v>21</v>
      </c>
      <c r="C1059" t="s">
        <v>24</v>
      </c>
      <c r="D1059" t="s">
        <v>25</v>
      </c>
      <c r="E1059">
        <v>143</v>
      </c>
      <c r="F1059">
        <v>5</v>
      </c>
      <c r="G1059">
        <v>0</v>
      </c>
      <c r="H1059">
        <v>5</v>
      </c>
      <c r="I1059">
        <v>0</v>
      </c>
      <c r="J1059">
        <v>0</v>
      </c>
    </row>
    <row r="1060" spans="1:10" x14ac:dyDescent="0.35">
      <c r="A1060" s="60">
        <v>43983</v>
      </c>
      <c r="B1060" t="s">
        <v>21</v>
      </c>
      <c r="C1060" t="s">
        <v>22</v>
      </c>
      <c r="D1060" t="s">
        <v>23</v>
      </c>
      <c r="E1060">
        <v>0</v>
      </c>
      <c r="F1060">
        <v>0</v>
      </c>
      <c r="G1060">
        <v>0</v>
      </c>
      <c r="H1060">
        <v>0</v>
      </c>
      <c r="I1060">
        <v>0</v>
      </c>
      <c r="J1060">
        <v>0</v>
      </c>
    </row>
    <row r="1061" spans="1:10" x14ac:dyDescent="0.35">
      <c r="A1061" s="60">
        <v>43983</v>
      </c>
      <c r="B1061" t="s">
        <v>21</v>
      </c>
      <c r="C1061" t="s">
        <v>24</v>
      </c>
      <c r="D1061" t="s">
        <v>25</v>
      </c>
      <c r="E1061">
        <v>309</v>
      </c>
      <c r="F1061">
        <v>34</v>
      </c>
      <c r="G1061">
        <v>6</v>
      </c>
      <c r="H1061">
        <v>24</v>
      </c>
      <c r="I1061">
        <v>4</v>
      </c>
      <c r="J1061">
        <v>0</v>
      </c>
    </row>
    <row r="1062" spans="1:10" x14ac:dyDescent="0.35">
      <c r="A1062" s="60">
        <v>44013</v>
      </c>
      <c r="B1062" t="s">
        <v>21</v>
      </c>
      <c r="C1062" t="s">
        <v>22</v>
      </c>
      <c r="D1062" t="s">
        <v>23</v>
      </c>
      <c r="E1062">
        <v>0</v>
      </c>
      <c r="F1062">
        <v>0</v>
      </c>
      <c r="G1062">
        <v>0</v>
      </c>
      <c r="H1062">
        <v>0</v>
      </c>
      <c r="I1062">
        <v>0</v>
      </c>
      <c r="J1062">
        <v>0</v>
      </c>
    </row>
    <row r="1063" spans="1:10" x14ac:dyDescent="0.35">
      <c r="A1063" s="60">
        <v>44013</v>
      </c>
      <c r="B1063" t="s">
        <v>21</v>
      </c>
      <c r="C1063" t="s">
        <v>24</v>
      </c>
      <c r="D1063" t="s">
        <v>25</v>
      </c>
      <c r="E1063">
        <v>487</v>
      </c>
      <c r="F1063">
        <v>24</v>
      </c>
      <c r="G1063">
        <v>8</v>
      </c>
      <c r="H1063">
        <v>14</v>
      </c>
      <c r="I1063">
        <v>2</v>
      </c>
      <c r="J1063">
        <v>0</v>
      </c>
    </row>
    <row r="1064" spans="1:10" x14ac:dyDescent="0.35">
      <c r="A1064" s="60">
        <v>44044</v>
      </c>
      <c r="B1064" t="s">
        <v>21</v>
      </c>
      <c r="C1064" t="s">
        <v>22</v>
      </c>
      <c r="D1064" t="s">
        <v>23</v>
      </c>
      <c r="E1064">
        <v>0</v>
      </c>
      <c r="F1064">
        <v>0</v>
      </c>
      <c r="G1064">
        <v>0</v>
      </c>
      <c r="H1064">
        <v>0</v>
      </c>
      <c r="I1064">
        <v>0</v>
      </c>
      <c r="J1064">
        <v>0</v>
      </c>
    </row>
    <row r="1065" spans="1:10" x14ac:dyDescent="0.35">
      <c r="A1065" s="60">
        <v>44044</v>
      </c>
      <c r="B1065" t="s">
        <v>21</v>
      </c>
      <c r="C1065" t="s">
        <v>24</v>
      </c>
      <c r="D1065" t="s">
        <v>25</v>
      </c>
      <c r="E1065">
        <v>483</v>
      </c>
      <c r="F1065">
        <v>35</v>
      </c>
      <c r="G1065">
        <v>6</v>
      </c>
      <c r="H1065">
        <v>27</v>
      </c>
      <c r="I1065">
        <v>2</v>
      </c>
      <c r="J1065">
        <v>0</v>
      </c>
    </row>
    <row r="1066" spans="1:10" x14ac:dyDescent="0.35">
      <c r="A1066" s="60">
        <v>44075</v>
      </c>
      <c r="B1066" t="s">
        <v>21</v>
      </c>
      <c r="C1066" t="s">
        <v>22</v>
      </c>
      <c r="D1066" t="s">
        <v>23</v>
      </c>
      <c r="E1066">
        <v>0</v>
      </c>
      <c r="F1066">
        <v>0</v>
      </c>
      <c r="G1066">
        <v>0</v>
      </c>
      <c r="H1066">
        <v>0</v>
      </c>
      <c r="I1066">
        <v>0</v>
      </c>
      <c r="J1066">
        <v>0</v>
      </c>
    </row>
    <row r="1067" spans="1:10" x14ac:dyDescent="0.35">
      <c r="A1067" s="60">
        <v>44075</v>
      </c>
      <c r="B1067" t="s">
        <v>21</v>
      </c>
      <c r="C1067" t="s">
        <v>24</v>
      </c>
      <c r="D1067" t="s">
        <v>25</v>
      </c>
      <c r="E1067">
        <v>591</v>
      </c>
      <c r="F1067">
        <v>41</v>
      </c>
      <c r="G1067">
        <v>9</v>
      </c>
      <c r="H1067">
        <v>25</v>
      </c>
      <c r="I1067">
        <v>7</v>
      </c>
      <c r="J1067">
        <v>0</v>
      </c>
    </row>
    <row r="1068" spans="1:10" x14ac:dyDescent="0.35">
      <c r="A1068" s="60">
        <v>44105</v>
      </c>
      <c r="B1068" t="s">
        <v>21</v>
      </c>
      <c r="C1068" t="s">
        <v>22</v>
      </c>
      <c r="D1068" t="s">
        <v>23</v>
      </c>
      <c r="E1068">
        <v>0</v>
      </c>
      <c r="F1068">
        <v>0</v>
      </c>
      <c r="G1068">
        <v>0</v>
      </c>
      <c r="H1068">
        <v>0</v>
      </c>
      <c r="I1068">
        <v>0</v>
      </c>
      <c r="J1068">
        <v>0</v>
      </c>
    </row>
    <row r="1069" spans="1:10" x14ac:dyDescent="0.35">
      <c r="A1069" s="60">
        <v>44105</v>
      </c>
      <c r="B1069" t="s">
        <v>21</v>
      </c>
      <c r="C1069" t="s">
        <v>24</v>
      </c>
      <c r="D1069" t="s">
        <v>25</v>
      </c>
      <c r="E1069">
        <v>567</v>
      </c>
      <c r="F1069">
        <v>46</v>
      </c>
      <c r="G1069">
        <v>11</v>
      </c>
      <c r="H1069">
        <v>27</v>
      </c>
      <c r="I1069">
        <v>8</v>
      </c>
      <c r="J1069">
        <v>0</v>
      </c>
    </row>
    <row r="1070" spans="1:10" x14ac:dyDescent="0.35">
      <c r="A1070" s="60">
        <v>44136</v>
      </c>
      <c r="B1070" t="s">
        <v>21</v>
      </c>
      <c r="C1070" t="s">
        <v>22</v>
      </c>
      <c r="D1070" t="s">
        <v>23</v>
      </c>
      <c r="E1070">
        <v>0</v>
      </c>
      <c r="F1070">
        <v>0</v>
      </c>
      <c r="G1070">
        <v>0</v>
      </c>
      <c r="H1070">
        <v>0</v>
      </c>
      <c r="I1070">
        <v>0</v>
      </c>
      <c r="J1070">
        <v>0</v>
      </c>
    </row>
    <row r="1071" spans="1:10" x14ac:dyDescent="0.35">
      <c r="A1071" s="60">
        <v>44136</v>
      </c>
      <c r="B1071" t="s">
        <v>21</v>
      </c>
      <c r="C1071" t="s">
        <v>24</v>
      </c>
      <c r="D1071" t="s">
        <v>25</v>
      </c>
      <c r="E1071">
        <v>590</v>
      </c>
      <c r="F1071">
        <v>39</v>
      </c>
      <c r="G1071">
        <v>9</v>
      </c>
      <c r="H1071">
        <v>29</v>
      </c>
      <c r="I1071">
        <v>1</v>
      </c>
      <c r="J1071">
        <v>0</v>
      </c>
    </row>
    <row r="1072" spans="1:10" x14ac:dyDescent="0.35">
      <c r="A1072" s="60">
        <v>44166</v>
      </c>
      <c r="B1072" t="s">
        <v>21</v>
      </c>
      <c r="C1072" t="s">
        <v>22</v>
      </c>
      <c r="D1072" t="s">
        <v>23</v>
      </c>
      <c r="E1072">
        <v>0</v>
      </c>
      <c r="F1072">
        <v>0</v>
      </c>
      <c r="G1072">
        <v>0</v>
      </c>
      <c r="H1072">
        <v>0</v>
      </c>
      <c r="I1072">
        <v>0</v>
      </c>
      <c r="J1072">
        <v>0</v>
      </c>
    </row>
    <row r="1073" spans="1:10" x14ac:dyDescent="0.35">
      <c r="A1073" s="60">
        <v>44166</v>
      </c>
      <c r="B1073" t="s">
        <v>21</v>
      </c>
      <c r="C1073" t="s">
        <v>24</v>
      </c>
      <c r="D1073" t="s">
        <v>25</v>
      </c>
      <c r="E1073">
        <v>523</v>
      </c>
      <c r="F1073">
        <v>25</v>
      </c>
      <c r="G1073">
        <v>5</v>
      </c>
      <c r="H1073">
        <v>20</v>
      </c>
      <c r="I1073">
        <v>0</v>
      </c>
      <c r="J1073">
        <v>0</v>
      </c>
    </row>
    <row r="1074" spans="1:10" x14ac:dyDescent="0.35">
      <c r="A1074" s="60">
        <v>44197</v>
      </c>
      <c r="B1074" t="s">
        <v>21</v>
      </c>
      <c r="C1074" t="s">
        <v>22</v>
      </c>
      <c r="D1074" t="s">
        <v>23</v>
      </c>
      <c r="E1074">
        <v>0</v>
      </c>
      <c r="F1074">
        <v>0</v>
      </c>
      <c r="G1074">
        <v>0</v>
      </c>
      <c r="H1074">
        <v>0</v>
      </c>
      <c r="I1074">
        <v>0</v>
      </c>
      <c r="J1074">
        <v>0</v>
      </c>
    </row>
    <row r="1075" spans="1:10" x14ac:dyDescent="0.35">
      <c r="A1075" s="60">
        <v>44197</v>
      </c>
      <c r="B1075" t="s">
        <v>21</v>
      </c>
      <c r="C1075" t="s">
        <v>24</v>
      </c>
      <c r="D1075" t="s">
        <v>25</v>
      </c>
      <c r="E1075">
        <v>492</v>
      </c>
      <c r="F1075">
        <v>47</v>
      </c>
      <c r="G1075">
        <v>12</v>
      </c>
      <c r="H1075">
        <v>23</v>
      </c>
      <c r="I1075">
        <v>12</v>
      </c>
      <c r="J1075">
        <v>0</v>
      </c>
    </row>
    <row r="1076" spans="1:10" x14ac:dyDescent="0.35">
      <c r="A1076" s="60">
        <v>44228</v>
      </c>
      <c r="B1076" t="s">
        <v>21</v>
      </c>
      <c r="C1076" t="s">
        <v>22</v>
      </c>
      <c r="D1076" t="s">
        <v>23</v>
      </c>
      <c r="E1076">
        <v>0</v>
      </c>
      <c r="F1076">
        <v>0</v>
      </c>
      <c r="G1076">
        <v>0</v>
      </c>
      <c r="H1076">
        <v>0</v>
      </c>
      <c r="I1076">
        <v>0</v>
      </c>
      <c r="J1076">
        <v>0</v>
      </c>
    </row>
    <row r="1077" spans="1:10" x14ac:dyDescent="0.35">
      <c r="A1077" s="60">
        <v>44228</v>
      </c>
      <c r="B1077" t="s">
        <v>21</v>
      </c>
      <c r="C1077" t="s">
        <v>24</v>
      </c>
      <c r="D1077" t="s">
        <v>25</v>
      </c>
      <c r="E1077">
        <v>226</v>
      </c>
      <c r="F1077">
        <v>17</v>
      </c>
      <c r="G1077">
        <v>6</v>
      </c>
      <c r="H1077">
        <v>11</v>
      </c>
      <c r="I1077">
        <v>0</v>
      </c>
      <c r="J1077">
        <v>0</v>
      </c>
    </row>
    <row r="1078" spans="1:10" x14ac:dyDescent="0.35">
      <c r="A1078" s="60">
        <v>44256</v>
      </c>
      <c r="B1078" t="s">
        <v>21</v>
      </c>
      <c r="C1078" t="s">
        <v>22</v>
      </c>
      <c r="D1078" t="s">
        <v>23</v>
      </c>
      <c r="E1078">
        <v>102</v>
      </c>
      <c r="F1078">
        <v>6</v>
      </c>
      <c r="G1078">
        <v>2</v>
      </c>
      <c r="H1078">
        <v>3</v>
      </c>
      <c r="I1078">
        <v>1</v>
      </c>
      <c r="J1078">
        <v>0</v>
      </c>
    </row>
    <row r="1079" spans="1:10" x14ac:dyDescent="0.35">
      <c r="A1079" s="60">
        <v>44256</v>
      </c>
      <c r="B1079" t="s">
        <v>21</v>
      </c>
      <c r="C1079" t="s">
        <v>24</v>
      </c>
      <c r="D1079" t="s">
        <v>25</v>
      </c>
      <c r="E1079">
        <v>653</v>
      </c>
      <c r="F1079">
        <v>42</v>
      </c>
      <c r="G1079">
        <v>12</v>
      </c>
      <c r="H1079">
        <v>30</v>
      </c>
      <c r="I1079">
        <v>0</v>
      </c>
      <c r="J1079">
        <v>0</v>
      </c>
    </row>
    <row r="1080" spans="1:10" x14ac:dyDescent="0.35">
      <c r="A1080" s="60">
        <v>44287</v>
      </c>
      <c r="B1080" t="s">
        <v>21</v>
      </c>
      <c r="C1080" t="s">
        <v>22</v>
      </c>
      <c r="D1080" t="s">
        <v>23</v>
      </c>
      <c r="E1080">
        <v>130</v>
      </c>
      <c r="F1080">
        <v>4</v>
      </c>
      <c r="G1080">
        <v>1</v>
      </c>
      <c r="H1080">
        <v>3</v>
      </c>
      <c r="I1080">
        <v>0</v>
      </c>
      <c r="J1080">
        <v>0</v>
      </c>
    </row>
    <row r="1081" spans="1:10" x14ac:dyDescent="0.35">
      <c r="A1081" s="60">
        <v>44287</v>
      </c>
      <c r="B1081" t="s">
        <v>21</v>
      </c>
      <c r="C1081" t="s">
        <v>24</v>
      </c>
      <c r="D1081" t="s">
        <v>25</v>
      </c>
      <c r="E1081">
        <v>675</v>
      </c>
      <c r="F1081">
        <v>37</v>
      </c>
      <c r="G1081">
        <v>8</v>
      </c>
      <c r="H1081">
        <v>28</v>
      </c>
      <c r="I1081">
        <v>1</v>
      </c>
      <c r="J1081">
        <v>0</v>
      </c>
    </row>
    <row r="1082" spans="1:10" x14ac:dyDescent="0.35">
      <c r="A1082" s="60">
        <v>44317</v>
      </c>
      <c r="B1082" t="s">
        <v>21</v>
      </c>
      <c r="C1082" t="s">
        <v>22</v>
      </c>
      <c r="D1082" t="s">
        <v>23</v>
      </c>
      <c r="E1082">
        <v>104</v>
      </c>
      <c r="F1082">
        <v>5</v>
      </c>
      <c r="G1082">
        <v>2</v>
      </c>
      <c r="H1082">
        <v>3</v>
      </c>
      <c r="I1082">
        <v>0</v>
      </c>
      <c r="J1082">
        <v>0</v>
      </c>
    </row>
    <row r="1083" spans="1:10" x14ac:dyDescent="0.35">
      <c r="A1083" s="60">
        <v>44317</v>
      </c>
      <c r="B1083" t="s">
        <v>21</v>
      </c>
      <c r="C1083" t="s">
        <v>24</v>
      </c>
      <c r="D1083" t="s">
        <v>25</v>
      </c>
      <c r="E1083">
        <v>689</v>
      </c>
      <c r="F1083">
        <v>57</v>
      </c>
      <c r="G1083">
        <v>22</v>
      </c>
      <c r="H1083">
        <v>32</v>
      </c>
      <c r="I1083">
        <v>3</v>
      </c>
      <c r="J1083">
        <v>0</v>
      </c>
    </row>
    <row r="1084" spans="1:10" x14ac:dyDescent="0.35">
      <c r="A1084" s="60">
        <v>44348</v>
      </c>
      <c r="B1084" t="s">
        <v>21</v>
      </c>
      <c r="C1084" t="s">
        <v>24</v>
      </c>
      <c r="D1084" t="s">
        <v>25</v>
      </c>
      <c r="E1084">
        <v>828</v>
      </c>
      <c r="F1084">
        <v>60</v>
      </c>
      <c r="G1084">
        <v>13</v>
      </c>
      <c r="H1084">
        <v>10</v>
      </c>
      <c r="I1084">
        <v>8</v>
      </c>
      <c r="J1084">
        <v>29</v>
      </c>
    </row>
    <row r="1085" spans="1:10" x14ac:dyDescent="0.35">
      <c r="A1085" s="60">
        <v>44378</v>
      </c>
      <c r="B1085" t="s">
        <v>21</v>
      </c>
      <c r="C1085" t="s">
        <v>24</v>
      </c>
      <c r="D1085" t="s">
        <v>25</v>
      </c>
      <c r="E1085">
        <v>632</v>
      </c>
      <c r="F1085">
        <v>46</v>
      </c>
      <c r="G1085">
        <v>16</v>
      </c>
      <c r="H1085">
        <v>10</v>
      </c>
      <c r="I1085">
        <v>7</v>
      </c>
      <c r="J1085">
        <v>13</v>
      </c>
    </row>
    <row r="1086" spans="1:10" x14ac:dyDescent="0.35">
      <c r="A1086" s="60">
        <v>44409</v>
      </c>
      <c r="B1086" t="s">
        <v>21</v>
      </c>
      <c r="C1086" t="s">
        <v>24</v>
      </c>
      <c r="D1086" t="s">
        <v>25</v>
      </c>
      <c r="E1086">
        <v>805</v>
      </c>
      <c r="F1086">
        <v>55</v>
      </c>
      <c r="G1086">
        <v>19</v>
      </c>
      <c r="H1086">
        <v>10</v>
      </c>
      <c r="I1086">
        <v>7</v>
      </c>
      <c r="J1086">
        <v>19</v>
      </c>
    </row>
    <row r="1087" spans="1:10" x14ac:dyDescent="0.35">
      <c r="A1087" s="60">
        <v>44440</v>
      </c>
      <c r="B1087" t="s">
        <v>21</v>
      </c>
      <c r="C1087" t="s">
        <v>24</v>
      </c>
      <c r="D1087" t="s">
        <v>25</v>
      </c>
      <c r="E1087">
        <v>820</v>
      </c>
      <c r="F1087">
        <v>127</v>
      </c>
      <c r="G1087">
        <v>16</v>
      </c>
      <c r="H1087">
        <v>8</v>
      </c>
      <c r="I1087">
        <v>72</v>
      </c>
      <c r="J1087">
        <v>31</v>
      </c>
    </row>
    <row r="1088" spans="1:10" x14ac:dyDescent="0.35">
      <c r="A1088" s="60">
        <v>44470</v>
      </c>
      <c r="B1088" t="s">
        <v>21</v>
      </c>
      <c r="C1088" t="s">
        <v>24</v>
      </c>
      <c r="D1088" t="s">
        <v>25</v>
      </c>
      <c r="E1088">
        <v>719</v>
      </c>
      <c r="F1088">
        <v>58</v>
      </c>
      <c r="G1088">
        <v>19</v>
      </c>
      <c r="H1088">
        <v>23</v>
      </c>
      <c r="I1088">
        <v>7</v>
      </c>
      <c r="J1088">
        <v>9</v>
      </c>
    </row>
    <row r="1089" spans="1:10" x14ac:dyDescent="0.35">
      <c r="A1089" s="60">
        <v>44501</v>
      </c>
      <c r="B1089" t="s">
        <v>21</v>
      </c>
      <c r="C1089" t="s">
        <v>24</v>
      </c>
      <c r="D1089" t="s">
        <v>25</v>
      </c>
      <c r="E1089">
        <v>997</v>
      </c>
      <c r="F1089">
        <v>83</v>
      </c>
      <c r="G1089">
        <v>36</v>
      </c>
      <c r="H1089">
        <v>31</v>
      </c>
      <c r="I1089">
        <v>3</v>
      </c>
      <c r="J1089">
        <v>13</v>
      </c>
    </row>
    <row r="1090" spans="1:10" x14ac:dyDescent="0.35">
      <c r="A1090" s="60">
        <v>44531</v>
      </c>
      <c r="B1090" t="s">
        <v>21</v>
      </c>
      <c r="C1090" t="s">
        <v>24</v>
      </c>
      <c r="D1090" t="s">
        <v>25</v>
      </c>
      <c r="E1090">
        <v>838</v>
      </c>
      <c r="F1090">
        <v>65</v>
      </c>
      <c r="G1090">
        <v>15</v>
      </c>
      <c r="H1090">
        <v>15</v>
      </c>
      <c r="I1090">
        <v>16</v>
      </c>
      <c r="J1090">
        <v>19</v>
      </c>
    </row>
    <row r="1091" spans="1:10" x14ac:dyDescent="0.35">
      <c r="A1091" s="60">
        <v>44562</v>
      </c>
      <c r="B1091" t="s">
        <v>21</v>
      </c>
      <c r="C1091" t="s">
        <v>24</v>
      </c>
      <c r="D1091" t="s">
        <v>25</v>
      </c>
      <c r="E1091">
        <v>409</v>
      </c>
      <c r="F1091">
        <v>37</v>
      </c>
      <c r="G1091">
        <v>20</v>
      </c>
      <c r="H1091">
        <v>6</v>
      </c>
      <c r="I1091">
        <v>4</v>
      </c>
      <c r="J1091">
        <v>7</v>
      </c>
    </row>
    <row r="1092" spans="1:10" x14ac:dyDescent="0.35">
      <c r="A1092" s="60">
        <v>44593</v>
      </c>
      <c r="B1092" t="s">
        <v>21</v>
      </c>
      <c r="C1092" t="s">
        <v>24</v>
      </c>
      <c r="D1092" t="s">
        <v>25</v>
      </c>
      <c r="E1092">
        <v>685</v>
      </c>
      <c r="F1092">
        <v>51</v>
      </c>
      <c r="G1092">
        <v>27</v>
      </c>
      <c r="H1092">
        <v>11</v>
      </c>
      <c r="I1092">
        <v>7</v>
      </c>
      <c r="J1092">
        <v>6</v>
      </c>
    </row>
    <row r="1093" spans="1:10" x14ac:dyDescent="0.35">
      <c r="A1093" s="60">
        <v>44621</v>
      </c>
      <c r="B1093" t="s">
        <v>21</v>
      </c>
      <c r="C1093" t="s">
        <v>24</v>
      </c>
      <c r="D1093" t="s">
        <v>25</v>
      </c>
      <c r="E1093">
        <v>966</v>
      </c>
      <c r="F1093">
        <v>102</v>
      </c>
      <c r="G1093">
        <v>49</v>
      </c>
      <c r="H1093">
        <v>27</v>
      </c>
      <c r="I1093">
        <v>19</v>
      </c>
      <c r="J1093">
        <v>7</v>
      </c>
    </row>
    <row r="1094" spans="1:10" x14ac:dyDescent="0.35">
      <c r="A1094" s="60">
        <v>44652</v>
      </c>
      <c r="B1094" t="s">
        <v>21</v>
      </c>
      <c r="C1094" t="s">
        <v>24</v>
      </c>
      <c r="D1094" t="s">
        <v>25</v>
      </c>
      <c r="E1094">
        <v>856</v>
      </c>
      <c r="F1094">
        <v>94</v>
      </c>
      <c r="G1094">
        <v>55</v>
      </c>
      <c r="H1094">
        <v>24</v>
      </c>
      <c r="I1094">
        <v>4</v>
      </c>
      <c r="J1094">
        <v>11</v>
      </c>
    </row>
    <row r="1095" spans="1:10" x14ac:dyDescent="0.35">
      <c r="A1095" s="60">
        <v>44682</v>
      </c>
      <c r="B1095" t="s">
        <v>21</v>
      </c>
      <c r="C1095" t="s">
        <v>24</v>
      </c>
      <c r="D1095" t="s">
        <v>25</v>
      </c>
      <c r="E1095">
        <v>1016</v>
      </c>
      <c r="F1095">
        <v>108</v>
      </c>
      <c r="G1095">
        <v>50</v>
      </c>
      <c r="H1095">
        <v>28</v>
      </c>
      <c r="I1095">
        <v>16</v>
      </c>
      <c r="J1095">
        <v>14</v>
      </c>
    </row>
    <row r="1096" spans="1:10" x14ac:dyDescent="0.35">
      <c r="A1096" s="60">
        <v>44713</v>
      </c>
      <c r="B1096" t="s">
        <v>21</v>
      </c>
      <c r="C1096" t="s">
        <v>24</v>
      </c>
      <c r="D1096" t="s">
        <v>25</v>
      </c>
      <c r="E1096">
        <v>945</v>
      </c>
      <c r="F1096">
        <v>89</v>
      </c>
      <c r="G1096">
        <v>40</v>
      </c>
      <c r="H1096">
        <v>21</v>
      </c>
      <c r="I1096">
        <v>14</v>
      </c>
      <c r="J1096">
        <v>14</v>
      </c>
    </row>
    <row r="1097" spans="1:10" x14ac:dyDescent="0.35">
      <c r="A1097" s="60">
        <v>44743</v>
      </c>
      <c r="B1097" t="s">
        <v>21</v>
      </c>
      <c r="C1097" t="s">
        <v>24</v>
      </c>
      <c r="D1097" t="s">
        <v>25</v>
      </c>
      <c r="E1097">
        <v>797</v>
      </c>
      <c r="F1097">
        <v>117</v>
      </c>
      <c r="G1097">
        <v>43</v>
      </c>
      <c r="H1097">
        <v>27</v>
      </c>
      <c r="I1097">
        <v>9</v>
      </c>
      <c r="J1097">
        <v>38</v>
      </c>
    </row>
    <row r="1098" spans="1:10" x14ac:dyDescent="0.35">
      <c r="A1098" s="60">
        <v>44774</v>
      </c>
      <c r="B1098" t="s">
        <v>21</v>
      </c>
      <c r="C1098" t="s">
        <v>24</v>
      </c>
      <c r="D1098" t="s">
        <v>25</v>
      </c>
      <c r="E1098">
        <v>1053</v>
      </c>
      <c r="F1098">
        <v>94</v>
      </c>
      <c r="G1098">
        <v>42</v>
      </c>
      <c r="H1098">
        <v>23</v>
      </c>
      <c r="I1098">
        <v>9</v>
      </c>
      <c r="J1098">
        <v>20</v>
      </c>
    </row>
    <row r="1099" spans="1:10" x14ac:dyDescent="0.35">
      <c r="A1099" s="60">
        <v>44805</v>
      </c>
      <c r="B1099" t="s">
        <v>21</v>
      </c>
      <c r="C1099" t="s">
        <v>24</v>
      </c>
      <c r="D1099" t="s">
        <v>25</v>
      </c>
      <c r="E1099">
        <v>1034</v>
      </c>
      <c r="F1099">
        <v>85</v>
      </c>
      <c r="G1099">
        <v>38</v>
      </c>
      <c r="H1099">
        <v>16</v>
      </c>
      <c r="I1099">
        <v>15</v>
      </c>
      <c r="J1099">
        <v>16</v>
      </c>
    </row>
    <row r="1100" spans="1:10" x14ac:dyDescent="0.35">
      <c r="A1100" s="60">
        <v>44835</v>
      </c>
      <c r="B1100" t="s">
        <v>21</v>
      </c>
      <c r="C1100" t="s">
        <v>24</v>
      </c>
      <c r="D1100" t="s">
        <v>25</v>
      </c>
      <c r="E1100">
        <v>895</v>
      </c>
      <c r="F1100">
        <v>80</v>
      </c>
      <c r="G1100">
        <v>30</v>
      </c>
      <c r="H1100">
        <v>25</v>
      </c>
      <c r="I1100">
        <v>12</v>
      </c>
      <c r="J1100">
        <v>13</v>
      </c>
    </row>
    <row r="1101" spans="1:10" x14ac:dyDescent="0.35">
      <c r="A1101" s="60">
        <v>44866</v>
      </c>
      <c r="B1101" t="s">
        <v>21</v>
      </c>
      <c r="C1101" t="s">
        <v>24</v>
      </c>
      <c r="D1101" t="s">
        <v>25</v>
      </c>
      <c r="E1101">
        <v>947</v>
      </c>
      <c r="F1101">
        <v>90</v>
      </c>
      <c r="G1101">
        <v>46</v>
      </c>
      <c r="H1101">
        <v>19</v>
      </c>
      <c r="I1101">
        <v>6</v>
      </c>
      <c r="J1101">
        <v>19</v>
      </c>
    </row>
    <row r="1102" spans="1:10" x14ac:dyDescent="0.35">
      <c r="A1102" s="60">
        <v>44896</v>
      </c>
      <c r="B1102" t="s">
        <v>21</v>
      </c>
      <c r="C1102" t="s">
        <v>24</v>
      </c>
      <c r="D1102" t="s">
        <v>25</v>
      </c>
      <c r="E1102">
        <v>831</v>
      </c>
      <c r="F1102">
        <v>84</v>
      </c>
      <c r="G1102">
        <v>31</v>
      </c>
      <c r="H1102">
        <v>19</v>
      </c>
      <c r="I1102">
        <v>32</v>
      </c>
      <c r="J1102">
        <v>2</v>
      </c>
    </row>
    <row r="1103" spans="1:10" x14ac:dyDescent="0.35">
      <c r="A1103" s="60">
        <v>44927</v>
      </c>
      <c r="B1103" t="s">
        <v>21</v>
      </c>
      <c r="C1103" t="s">
        <v>24</v>
      </c>
      <c r="D1103" t="s">
        <v>25</v>
      </c>
      <c r="E1103">
        <v>823</v>
      </c>
      <c r="F1103">
        <v>73</v>
      </c>
      <c r="G1103">
        <v>31</v>
      </c>
      <c r="H1103">
        <v>19</v>
      </c>
      <c r="I1103">
        <v>20</v>
      </c>
      <c r="J1103">
        <v>3</v>
      </c>
    </row>
    <row r="1104" spans="1:10" x14ac:dyDescent="0.35">
      <c r="A1104" s="60">
        <v>44958</v>
      </c>
      <c r="B1104" t="s">
        <v>21</v>
      </c>
      <c r="C1104" t="s">
        <v>24</v>
      </c>
      <c r="D1104" t="s">
        <v>25</v>
      </c>
      <c r="E1104">
        <v>865</v>
      </c>
      <c r="F1104">
        <v>77</v>
      </c>
      <c r="G1104">
        <v>31</v>
      </c>
      <c r="H1104">
        <v>22</v>
      </c>
      <c r="I1104">
        <v>20</v>
      </c>
      <c r="J1104">
        <v>4</v>
      </c>
    </row>
    <row r="1105" spans="1:10" x14ac:dyDescent="0.35">
      <c r="A1105" s="60">
        <v>44986</v>
      </c>
      <c r="B1105" t="s">
        <v>21</v>
      </c>
      <c r="C1105" t="s">
        <v>24</v>
      </c>
      <c r="D1105" t="s">
        <v>25</v>
      </c>
      <c r="E1105">
        <v>970</v>
      </c>
      <c r="F1105">
        <v>76</v>
      </c>
      <c r="G1105">
        <v>29</v>
      </c>
      <c r="H1105">
        <v>32</v>
      </c>
      <c r="I1105">
        <v>12</v>
      </c>
      <c r="J1105">
        <v>3</v>
      </c>
    </row>
    <row r="1106" spans="1:10" x14ac:dyDescent="0.35">
      <c r="A1106" s="60">
        <v>45017</v>
      </c>
      <c r="B1106" t="s">
        <v>21</v>
      </c>
      <c r="C1106" t="s">
        <v>24</v>
      </c>
      <c r="D1106" t="s">
        <v>25</v>
      </c>
      <c r="E1106">
        <v>797</v>
      </c>
      <c r="F1106">
        <v>62</v>
      </c>
      <c r="G1106">
        <v>23</v>
      </c>
      <c r="H1106">
        <v>20</v>
      </c>
      <c r="I1106">
        <v>9</v>
      </c>
      <c r="J1106">
        <v>10</v>
      </c>
    </row>
    <row r="1107" spans="1:10" x14ac:dyDescent="0.35">
      <c r="A1107" s="60">
        <v>45047</v>
      </c>
      <c r="B1107" t="s">
        <v>21</v>
      </c>
      <c r="C1107" t="s">
        <v>24</v>
      </c>
      <c r="D1107" t="s">
        <v>25</v>
      </c>
      <c r="E1107">
        <v>982</v>
      </c>
      <c r="F1107">
        <v>93</v>
      </c>
      <c r="G1107">
        <v>36</v>
      </c>
      <c r="H1107">
        <v>22</v>
      </c>
      <c r="I1107">
        <v>28</v>
      </c>
      <c r="J1107">
        <v>7</v>
      </c>
    </row>
    <row r="1108" spans="1:10" x14ac:dyDescent="0.35">
      <c r="A1108" s="60">
        <v>45078</v>
      </c>
      <c r="B1108" t="s">
        <v>21</v>
      </c>
      <c r="C1108" t="s">
        <v>24</v>
      </c>
      <c r="D1108" t="s">
        <v>25</v>
      </c>
      <c r="E1108">
        <v>907</v>
      </c>
      <c r="F1108">
        <v>67</v>
      </c>
      <c r="G1108">
        <v>20</v>
      </c>
      <c r="H1108">
        <v>28</v>
      </c>
      <c r="I1108">
        <v>16</v>
      </c>
      <c r="J1108">
        <v>3</v>
      </c>
    </row>
    <row r="1109" spans="1:10" x14ac:dyDescent="0.35">
      <c r="A1109" s="60">
        <v>45108</v>
      </c>
      <c r="B1109" t="s">
        <v>21</v>
      </c>
      <c r="C1109" t="s">
        <v>24</v>
      </c>
      <c r="D1109" t="s">
        <v>25</v>
      </c>
      <c r="E1109">
        <v>770</v>
      </c>
      <c r="F1109">
        <v>66</v>
      </c>
      <c r="G1109">
        <v>25</v>
      </c>
      <c r="H1109">
        <v>23</v>
      </c>
      <c r="I1109">
        <v>17</v>
      </c>
      <c r="J1109">
        <v>1</v>
      </c>
    </row>
    <row r="1110" spans="1:10" x14ac:dyDescent="0.35">
      <c r="A1110" s="60">
        <v>45139</v>
      </c>
      <c r="B1110" t="s">
        <v>21</v>
      </c>
      <c r="C1110" t="s">
        <v>24</v>
      </c>
      <c r="D1110" t="s">
        <v>25</v>
      </c>
      <c r="E1110">
        <v>1011</v>
      </c>
      <c r="F1110">
        <v>90</v>
      </c>
      <c r="G1110">
        <v>25</v>
      </c>
      <c r="H1110">
        <v>33</v>
      </c>
      <c r="I1110">
        <v>26</v>
      </c>
      <c r="J1110">
        <v>6</v>
      </c>
    </row>
    <row r="1111" spans="1:10" x14ac:dyDescent="0.35">
      <c r="A1111" s="60">
        <v>45170</v>
      </c>
      <c r="B1111" t="s">
        <v>21</v>
      </c>
      <c r="C1111" t="s">
        <v>24</v>
      </c>
      <c r="D1111" t="s">
        <v>25</v>
      </c>
      <c r="E1111">
        <v>995</v>
      </c>
      <c r="F1111">
        <v>86</v>
      </c>
      <c r="G1111">
        <v>32</v>
      </c>
      <c r="H1111">
        <v>24</v>
      </c>
      <c r="I1111">
        <v>26</v>
      </c>
      <c r="J1111">
        <v>4</v>
      </c>
    </row>
    <row r="1112" spans="1:10" x14ac:dyDescent="0.35">
      <c r="A1112" s="60">
        <v>45200</v>
      </c>
      <c r="B1112" t="s">
        <v>21</v>
      </c>
      <c r="C1112" t="s">
        <v>24</v>
      </c>
      <c r="D1112" t="s">
        <v>25</v>
      </c>
      <c r="E1112">
        <v>1066</v>
      </c>
      <c r="F1112">
        <v>81</v>
      </c>
      <c r="G1112">
        <v>26</v>
      </c>
      <c r="H1112">
        <v>30</v>
      </c>
      <c r="I1112">
        <v>21</v>
      </c>
      <c r="J1112">
        <v>4</v>
      </c>
    </row>
    <row r="1113" spans="1:10" x14ac:dyDescent="0.35">
      <c r="A1113" s="60">
        <v>45231</v>
      </c>
      <c r="B1113" t="s">
        <v>21</v>
      </c>
      <c r="C1113" t="s">
        <v>24</v>
      </c>
      <c r="D1113" t="s">
        <v>25</v>
      </c>
      <c r="E1113">
        <v>1075</v>
      </c>
      <c r="F1113">
        <v>90</v>
      </c>
      <c r="G1113">
        <v>19</v>
      </c>
      <c r="H1113">
        <v>36</v>
      </c>
      <c r="I1113">
        <v>25</v>
      </c>
      <c r="J1113">
        <v>10</v>
      </c>
    </row>
    <row r="1114" spans="1:10" x14ac:dyDescent="0.35">
      <c r="A1114" s="60">
        <v>45261</v>
      </c>
      <c r="B1114" t="s">
        <v>21</v>
      </c>
      <c r="C1114" t="s">
        <v>24</v>
      </c>
      <c r="D1114" t="s">
        <v>25</v>
      </c>
      <c r="E1114">
        <v>773</v>
      </c>
      <c r="F1114">
        <v>125</v>
      </c>
      <c r="G1114">
        <v>27</v>
      </c>
      <c r="H1114">
        <v>22</v>
      </c>
      <c r="I1114">
        <v>69</v>
      </c>
      <c r="J1114">
        <v>7</v>
      </c>
    </row>
    <row r="1115" spans="1:10" x14ac:dyDescent="0.35">
      <c r="A1115" s="60">
        <v>45292</v>
      </c>
      <c r="B1115" t="s">
        <v>21</v>
      </c>
      <c r="C1115" t="s">
        <v>24</v>
      </c>
      <c r="D1115" t="s">
        <v>25</v>
      </c>
      <c r="E1115">
        <v>917</v>
      </c>
      <c r="F1115">
        <v>150</v>
      </c>
      <c r="G1115">
        <v>23</v>
      </c>
      <c r="H1115">
        <v>24</v>
      </c>
      <c r="I1115">
        <v>103</v>
      </c>
      <c r="J1115">
        <v>0</v>
      </c>
    </row>
    <row r="1116" spans="1:10" x14ac:dyDescent="0.35">
      <c r="A1116" s="60">
        <v>45323</v>
      </c>
      <c r="B1116" t="s">
        <v>21</v>
      </c>
      <c r="C1116" t="s">
        <v>24</v>
      </c>
      <c r="D1116" t="s">
        <v>25</v>
      </c>
      <c r="E1116">
        <v>1030</v>
      </c>
      <c r="F1116">
        <v>88</v>
      </c>
      <c r="G1116">
        <v>28</v>
      </c>
      <c r="H1116">
        <v>31</v>
      </c>
      <c r="I1116">
        <v>25</v>
      </c>
      <c r="J1116">
        <v>4</v>
      </c>
    </row>
    <row r="1117" spans="1:10" x14ac:dyDescent="0.35">
      <c r="A1117" s="60">
        <v>45352</v>
      </c>
      <c r="B1117" t="s">
        <v>21</v>
      </c>
      <c r="C1117" t="s">
        <v>24</v>
      </c>
      <c r="D1117" t="s">
        <v>25</v>
      </c>
      <c r="E1117">
        <v>1131</v>
      </c>
      <c r="F1117">
        <v>81</v>
      </c>
      <c r="G1117">
        <v>36</v>
      </c>
      <c r="H1117">
        <v>34</v>
      </c>
      <c r="I1117">
        <v>10</v>
      </c>
      <c r="J1117">
        <v>1</v>
      </c>
    </row>
    <row r="1118" spans="1:10" x14ac:dyDescent="0.35">
      <c r="A1118" s="60">
        <v>42125</v>
      </c>
      <c r="B1118" t="s">
        <v>93</v>
      </c>
      <c r="C1118" t="s">
        <v>28</v>
      </c>
      <c r="D1118" t="s">
        <v>29</v>
      </c>
      <c r="E1118">
        <v>1794</v>
      </c>
      <c r="F1118">
        <v>172</v>
      </c>
      <c r="G1118">
        <v>65</v>
      </c>
      <c r="H1118">
        <v>47</v>
      </c>
      <c r="I1118">
        <v>57</v>
      </c>
      <c r="J1118">
        <v>3</v>
      </c>
    </row>
    <row r="1119" spans="1:10" x14ac:dyDescent="0.35">
      <c r="A1119" s="60">
        <v>42125</v>
      </c>
      <c r="B1119" t="s">
        <v>93</v>
      </c>
      <c r="C1119" t="s">
        <v>33</v>
      </c>
      <c r="D1119" t="s">
        <v>34</v>
      </c>
      <c r="E1119">
        <v>509</v>
      </c>
      <c r="F1119">
        <v>31</v>
      </c>
      <c r="G1119">
        <v>8</v>
      </c>
      <c r="H1119">
        <v>10</v>
      </c>
      <c r="I1119">
        <v>10</v>
      </c>
      <c r="J1119">
        <v>3</v>
      </c>
    </row>
    <row r="1120" spans="1:10" x14ac:dyDescent="0.35">
      <c r="A1120" s="60">
        <v>42125</v>
      </c>
      <c r="B1120" t="s">
        <v>93</v>
      </c>
      <c r="C1120" t="s">
        <v>32</v>
      </c>
      <c r="D1120" t="s">
        <v>110</v>
      </c>
      <c r="E1120">
        <v>226</v>
      </c>
      <c r="F1120">
        <v>16</v>
      </c>
      <c r="G1120">
        <v>8</v>
      </c>
      <c r="H1120">
        <v>3</v>
      </c>
      <c r="I1120">
        <v>4</v>
      </c>
      <c r="J1120">
        <v>1</v>
      </c>
    </row>
    <row r="1121" spans="1:10" x14ac:dyDescent="0.35">
      <c r="A1121" s="60">
        <v>42125</v>
      </c>
      <c r="B1121" t="s">
        <v>93</v>
      </c>
      <c r="C1121" t="s">
        <v>26</v>
      </c>
      <c r="D1121" t="s">
        <v>27</v>
      </c>
      <c r="E1121">
        <v>84</v>
      </c>
      <c r="F1121">
        <v>1</v>
      </c>
      <c r="G1121">
        <v>1</v>
      </c>
      <c r="H1121">
        <v>0</v>
      </c>
      <c r="I1121">
        <v>0</v>
      </c>
      <c r="J1121">
        <v>0</v>
      </c>
    </row>
    <row r="1122" spans="1:10" x14ac:dyDescent="0.35">
      <c r="A1122" s="60">
        <v>42125</v>
      </c>
      <c r="B1122" t="s">
        <v>93</v>
      </c>
      <c r="C1122" t="s">
        <v>30</v>
      </c>
      <c r="D1122" t="s">
        <v>31</v>
      </c>
      <c r="E1122">
        <v>697</v>
      </c>
      <c r="F1122">
        <v>44</v>
      </c>
      <c r="G1122">
        <v>28</v>
      </c>
      <c r="H1122">
        <v>11</v>
      </c>
      <c r="I1122">
        <v>5</v>
      </c>
      <c r="J1122">
        <v>0</v>
      </c>
    </row>
    <row r="1123" spans="1:10" x14ac:dyDescent="0.35">
      <c r="A1123" s="60">
        <v>42156</v>
      </c>
      <c r="B1123" t="s">
        <v>93</v>
      </c>
      <c r="C1123" t="s">
        <v>28</v>
      </c>
      <c r="D1123" t="s">
        <v>29</v>
      </c>
      <c r="E1123">
        <v>1811</v>
      </c>
      <c r="F1123">
        <v>180</v>
      </c>
      <c r="G1123">
        <v>76</v>
      </c>
      <c r="H1123">
        <v>56</v>
      </c>
      <c r="I1123">
        <v>43</v>
      </c>
      <c r="J1123">
        <v>5</v>
      </c>
    </row>
    <row r="1124" spans="1:10" x14ac:dyDescent="0.35">
      <c r="A1124" s="60">
        <v>42156</v>
      </c>
      <c r="B1124" t="s">
        <v>93</v>
      </c>
      <c r="C1124" t="s">
        <v>33</v>
      </c>
      <c r="D1124" t="s">
        <v>34</v>
      </c>
      <c r="E1124">
        <v>461</v>
      </c>
      <c r="F1124">
        <v>35</v>
      </c>
      <c r="G1124">
        <v>12</v>
      </c>
      <c r="H1124">
        <v>16</v>
      </c>
      <c r="I1124">
        <v>6</v>
      </c>
      <c r="J1124">
        <v>1</v>
      </c>
    </row>
    <row r="1125" spans="1:10" x14ac:dyDescent="0.35">
      <c r="A1125" s="60">
        <v>42156</v>
      </c>
      <c r="B1125" t="s">
        <v>93</v>
      </c>
      <c r="C1125" t="s">
        <v>32</v>
      </c>
      <c r="D1125" t="s">
        <v>110</v>
      </c>
      <c r="E1125">
        <v>290</v>
      </c>
      <c r="F1125">
        <v>38</v>
      </c>
      <c r="G1125">
        <v>21</v>
      </c>
      <c r="H1125">
        <v>5</v>
      </c>
      <c r="I1125">
        <v>10</v>
      </c>
      <c r="J1125">
        <v>2</v>
      </c>
    </row>
    <row r="1126" spans="1:10" x14ac:dyDescent="0.35">
      <c r="A1126" s="60">
        <v>42156</v>
      </c>
      <c r="B1126" t="s">
        <v>93</v>
      </c>
      <c r="C1126" t="s">
        <v>26</v>
      </c>
      <c r="D1126" t="s">
        <v>27</v>
      </c>
      <c r="E1126">
        <v>97</v>
      </c>
      <c r="F1126">
        <v>1</v>
      </c>
      <c r="G1126">
        <v>0</v>
      </c>
      <c r="H1126">
        <v>0</v>
      </c>
      <c r="I1126">
        <v>0</v>
      </c>
      <c r="J1126">
        <v>1</v>
      </c>
    </row>
    <row r="1127" spans="1:10" x14ac:dyDescent="0.35">
      <c r="A1127" s="60">
        <v>42156</v>
      </c>
      <c r="B1127" t="s">
        <v>93</v>
      </c>
      <c r="C1127" t="s">
        <v>30</v>
      </c>
      <c r="D1127" t="s">
        <v>31</v>
      </c>
      <c r="E1127">
        <v>746</v>
      </c>
      <c r="F1127">
        <v>56</v>
      </c>
      <c r="G1127">
        <v>26</v>
      </c>
      <c r="H1127">
        <v>19</v>
      </c>
      <c r="I1127">
        <v>3</v>
      </c>
      <c r="J1127">
        <v>8</v>
      </c>
    </row>
    <row r="1128" spans="1:10" x14ac:dyDescent="0.35">
      <c r="A1128" s="60">
        <v>42186</v>
      </c>
      <c r="B1128" t="s">
        <v>93</v>
      </c>
      <c r="C1128" t="s">
        <v>28</v>
      </c>
      <c r="D1128" t="s">
        <v>29</v>
      </c>
      <c r="E1128">
        <v>1829</v>
      </c>
      <c r="F1128">
        <v>212</v>
      </c>
      <c r="G1128">
        <v>88</v>
      </c>
      <c r="H1128">
        <v>54</v>
      </c>
      <c r="I1128">
        <v>40</v>
      </c>
      <c r="J1128">
        <v>30</v>
      </c>
    </row>
    <row r="1129" spans="1:10" x14ac:dyDescent="0.35">
      <c r="A1129" s="60">
        <v>42186</v>
      </c>
      <c r="B1129" t="s">
        <v>93</v>
      </c>
      <c r="C1129" t="s">
        <v>33</v>
      </c>
      <c r="D1129" t="s">
        <v>34</v>
      </c>
      <c r="E1129">
        <v>339</v>
      </c>
      <c r="F1129">
        <v>21</v>
      </c>
      <c r="G1129">
        <v>10</v>
      </c>
      <c r="H1129">
        <v>9</v>
      </c>
      <c r="I1129">
        <v>2</v>
      </c>
      <c r="J1129">
        <v>0</v>
      </c>
    </row>
    <row r="1130" spans="1:10" x14ac:dyDescent="0.35">
      <c r="A1130" s="60">
        <v>42186</v>
      </c>
      <c r="B1130" t="s">
        <v>93</v>
      </c>
      <c r="C1130" t="s">
        <v>32</v>
      </c>
      <c r="D1130" t="s">
        <v>110</v>
      </c>
      <c r="E1130">
        <v>326</v>
      </c>
      <c r="F1130">
        <v>35</v>
      </c>
      <c r="G1130">
        <v>23</v>
      </c>
      <c r="H1130">
        <v>5</v>
      </c>
      <c r="I1130">
        <v>3</v>
      </c>
      <c r="J1130">
        <v>4</v>
      </c>
    </row>
    <row r="1131" spans="1:10" x14ac:dyDescent="0.35">
      <c r="A1131" s="60">
        <v>42186</v>
      </c>
      <c r="B1131" t="s">
        <v>93</v>
      </c>
      <c r="C1131" t="s">
        <v>26</v>
      </c>
      <c r="D1131" t="s">
        <v>27</v>
      </c>
      <c r="E1131">
        <v>83</v>
      </c>
      <c r="F1131">
        <v>0</v>
      </c>
      <c r="G1131">
        <v>0</v>
      </c>
      <c r="H1131">
        <v>0</v>
      </c>
      <c r="I1131">
        <v>0</v>
      </c>
      <c r="J1131">
        <v>0</v>
      </c>
    </row>
    <row r="1132" spans="1:10" x14ac:dyDescent="0.35">
      <c r="A1132" s="60">
        <v>42186</v>
      </c>
      <c r="B1132" t="s">
        <v>93</v>
      </c>
      <c r="C1132" t="s">
        <v>30</v>
      </c>
      <c r="D1132" t="s">
        <v>31</v>
      </c>
      <c r="E1132">
        <v>544</v>
      </c>
      <c r="F1132">
        <v>47</v>
      </c>
      <c r="G1132">
        <v>28</v>
      </c>
      <c r="H1132">
        <v>16</v>
      </c>
      <c r="I1132">
        <v>3</v>
      </c>
      <c r="J1132">
        <v>0</v>
      </c>
    </row>
    <row r="1133" spans="1:10" x14ac:dyDescent="0.35">
      <c r="A1133" s="60">
        <v>42217</v>
      </c>
      <c r="B1133" t="s">
        <v>93</v>
      </c>
      <c r="C1133" t="s">
        <v>28</v>
      </c>
      <c r="D1133" t="s">
        <v>29</v>
      </c>
      <c r="E1133">
        <v>1724</v>
      </c>
      <c r="F1133">
        <v>177</v>
      </c>
      <c r="G1133">
        <v>77</v>
      </c>
      <c r="H1133">
        <v>53</v>
      </c>
      <c r="I1133">
        <v>44</v>
      </c>
      <c r="J1133">
        <v>3</v>
      </c>
    </row>
    <row r="1134" spans="1:10" x14ac:dyDescent="0.35">
      <c r="A1134" s="60">
        <v>42217</v>
      </c>
      <c r="B1134" t="s">
        <v>93</v>
      </c>
      <c r="C1134" t="s">
        <v>33</v>
      </c>
      <c r="D1134" t="s">
        <v>34</v>
      </c>
      <c r="E1134">
        <v>450</v>
      </c>
      <c r="F1134">
        <v>21</v>
      </c>
      <c r="G1134">
        <v>5</v>
      </c>
      <c r="H1134">
        <v>11</v>
      </c>
      <c r="I1134">
        <v>5</v>
      </c>
      <c r="J1134">
        <v>0</v>
      </c>
    </row>
    <row r="1135" spans="1:10" x14ac:dyDescent="0.35">
      <c r="A1135" s="60">
        <v>42217</v>
      </c>
      <c r="B1135" t="s">
        <v>93</v>
      </c>
      <c r="C1135" t="s">
        <v>32</v>
      </c>
      <c r="D1135" t="s">
        <v>110</v>
      </c>
      <c r="E1135">
        <v>317</v>
      </c>
      <c r="F1135">
        <v>33</v>
      </c>
      <c r="G1135">
        <v>23</v>
      </c>
      <c r="H1135">
        <v>4</v>
      </c>
      <c r="I1135">
        <v>3</v>
      </c>
      <c r="J1135">
        <v>3</v>
      </c>
    </row>
    <row r="1136" spans="1:10" x14ac:dyDescent="0.35">
      <c r="A1136" s="60">
        <v>42217</v>
      </c>
      <c r="B1136" t="s">
        <v>93</v>
      </c>
      <c r="C1136" t="s">
        <v>26</v>
      </c>
      <c r="D1136" t="s">
        <v>27</v>
      </c>
      <c r="E1136">
        <v>102</v>
      </c>
      <c r="F1136">
        <v>1</v>
      </c>
      <c r="G1136">
        <v>0</v>
      </c>
      <c r="H1136">
        <v>1</v>
      </c>
      <c r="I1136">
        <v>0</v>
      </c>
      <c r="J1136">
        <v>0</v>
      </c>
    </row>
    <row r="1137" spans="1:10" x14ac:dyDescent="0.35">
      <c r="A1137" s="60">
        <v>42217</v>
      </c>
      <c r="B1137" t="s">
        <v>93</v>
      </c>
      <c r="C1137" t="s">
        <v>30</v>
      </c>
      <c r="D1137" t="s">
        <v>31</v>
      </c>
      <c r="E1137">
        <v>545</v>
      </c>
      <c r="F1137">
        <v>37</v>
      </c>
      <c r="G1137">
        <v>20</v>
      </c>
      <c r="H1137">
        <v>7</v>
      </c>
      <c r="I1137">
        <v>8</v>
      </c>
      <c r="J1137">
        <v>2</v>
      </c>
    </row>
    <row r="1138" spans="1:10" x14ac:dyDescent="0.35">
      <c r="A1138" s="60">
        <v>42248</v>
      </c>
      <c r="B1138" t="s">
        <v>93</v>
      </c>
      <c r="C1138" t="s">
        <v>28</v>
      </c>
      <c r="D1138" t="s">
        <v>29</v>
      </c>
      <c r="E1138">
        <v>1735</v>
      </c>
      <c r="F1138">
        <v>162</v>
      </c>
      <c r="G1138">
        <v>48</v>
      </c>
      <c r="H1138">
        <v>53</v>
      </c>
      <c r="I1138">
        <v>46</v>
      </c>
      <c r="J1138">
        <v>15</v>
      </c>
    </row>
    <row r="1139" spans="1:10" x14ac:dyDescent="0.35">
      <c r="A1139" s="60">
        <v>42248</v>
      </c>
      <c r="B1139" t="s">
        <v>93</v>
      </c>
      <c r="C1139" t="s">
        <v>33</v>
      </c>
      <c r="D1139" t="s">
        <v>34</v>
      </c>
      <c r="E1139">
        <v>483</v>
      </c>
      <c r="F1139">
        <v>25</v>
      </c>
      <c r="G1139">
        <v>9</v>
      </c>
      <c r="H1139">
        <v>12</v>
      </c>
      <c r="I1139">
        <v>3</v>
      </c>
      <c r="J1139">
        <v>1</v>
      </c>
    </row>
    <row r="1140" spans="1:10" x14ac:dyDescent="0.35">
      <c r="A1140" s="60">
        <v>42248</v>
      </c>
      <c r="B1140" t="s">
        <v>93</v>
      </c>
      <c r="C1140" t="s">
        <v>32</v>
      </c>
      <c r="D1140" t="s">
        <v>110</v>
      </c>
      <c r="E1140">
        <v>346</v>
      </c>
      <c r="F1140">
        <v>36</v>
      </c>
      <c r="G1140">
        <v>22</v>
      </c>
      <c r="H1140">
        <v>9</v>
      </c>
      <c r="I1140">
        <v>0</v>
      </c>
      <c r="J1140">
        <v>5</v>
      </c>
    </row>
    <row r="1141" spans="1:10" x14ac:dyDescent="0.35">
      <c r="A1141" s="60">
        <v>42248</v>
      </c>
      <c r="B1141" t="s">
        <v>93</v>
      </c>
      <c r="C1141" t="s">
        <v>26</v>
      </c>
      <c r="D1141" t="s">
        <v>27</v>
      </c>
      <c r="E1141">
        <v>91</v>
      </c>
      <c r="F1141">
        <v>2</v>
      </c>
      <c r="G1141">
        <v>0</v>
      </c>
      <c r="H1141">
        <v>0</v>
      </c>
      <c r="I1141">
        <v>1</v>
      </c>
      <c r="J1141">
        <v>1</v>
      </c>
    </row>
    <row r="1142" spans="1:10" x14ac:dyDescent="0.35">
      <c r="A1142" s="60">
        <v>42248</v>
      </c>
      <c r="B1142" t="s">
        <v>93</v>
      </c>
      <c r="C1142" t="s">
        <v>30</v>
      </c>
      <c r="D1142" t="s">
        <v>31</v>
      </c>
      <c r="E1142">
        <v>664</v>
      </c>
      <c r="F1142">
        <v>43</v>
      </c>
      <c r="G1142">
        <v>26</v>
      </c>
      <c r="H1142">
        <v>16</v>
      </c>
      <c r="I1142">
        <v>0</v>
      </c>
      <c r="J1142">
        <v>1</v>
      </c>
    </row>
    <row r="1143" spans="1:10" x14ac:dyDescent="0.35">
      <c r="A1143" s="60">
        <v>42278</v>
      </c>
      <c r="B1143" t="s">
        <v>93</v>
      </c>
      <c r="C1143" t="s">
        <v>28</v>
      </c>
      <c r="D1143" t="s">
        <v>29</v>
      </c>
      <c r="E1143">
        <v>1740</v>
      </c>
      <c r="F1143">
        <v>145</v>
      </c>
      <c r="G1143">
        <v>51</v>
      </c>
      <c r="H1143">
        <v>45</v>
      </c>
      <c r="I1143">
        <v>36</v>
      </c>
      <c r="J1143">
        <v>13</v>
      </c>
    </row>
    <row r="1144" spans="1:10" x14ac:dyDescent="0.35">
      <c r="A1144" s="60">
        <v>42278</v>
      </c>
      <c r="B1144" t="s">
        <v>93</v>
      </c>
      <c r="C1144" t="s">
        <v>33</v>
      </c>
      <c r="D1144" t="s">
        <v>34</v>
      </c>
      <c r="E1144">
        <v>431</v>
      </c>
      <c r="F1144">
        <v>24</v>
      </c>
      <c r="G1144">
        <v>7</v>
      </c>
      <c r="H1144">
        <v>12</v>
      </c>
      <c r="I1144">
        <v>4</v>
      </c>
      <c r="J1144">
        <v>1</v>
      </c>
    </row>
    <row r="1145" spans="1:10" x14ac:dyDescent="0.35">
      <c r="A1145" s="60">
        <v>42278</v>
      </c>
      <c r="B1145" t="s">
        <v>93</v>
      </c>
      <c r="C1145" t="s">
        <v>32</v>
      </c>
      <c r="D1145" t="s">
        <v>110</v>
      </c>
      <c r="E1145">
        <v>353</v>
      </c>
      <c r="F1145">
        <v>22</v>
      </c>
      <c r="G1145">
        <v>15</v>
      </c>
      <c r="H1145">
        <v>7</v>
      </c>
      <c r="I1145">
        <v>0</v>
      </c>
      <c r="J1145">
        <v>0</v>
      </c>
    </row>
    <row r="1146" spans="1:10" x14ac:dyDescent="0.35">
      <c r="A1146" s="60">
        <v>42278</v>
      </c>
      <c r="B1146" t="s">
        <v>93</v>
      </c>
      <c r="C1146" t="s">
        <v>26</v>
      </c>
      <c r="D1146" t="s">
        <v>27</v>
      </c>
      <c r="E1146">
        <v>91</v>
      </c>
      <c r="F1146">
        <v>2</v>
      </c>
      <c r="G1146">
        <v>1</v>
      </c>
      <c r="H1146">
        <v>0</v>
      </c>
      <c r="I1146">
        <v>0</v>
      </c>
      <c r="J1146">
        <v>1</v>
      </c>
    </row>
    <row r="1147" spans="1:10" x14ac:dyDescent="0.35">
      <c r="A1147" s="60">
        <v>42278</v>
      </c>
      <c r="B1147" t="s">
        <v>93</v>
      </c>
      <c r="C1147" t="s">
        <v>30</v>
      </c>
      <c r="D1147" t="s">
        <v>31</v>
      </c>
      <c r="E1147">
        <v>614</v>
      </c>
      <c r="F1147">
        <v>49</v>
      </c>
      <c r="G1147">
        <v>25</v>
      </c>
      <c r="H1147">
        <v>16</v>
      </c>
      <c r="I1147">
        <v>8</v>
      </c>
      <c r="J1147">
        <v>0</v>
      </c>
    </row>
    <row r="1148" spans="1:10" x14ac:dyDescent="0.35">
      <c r="A1148" s="60">
        <v>42309</v>
      </c>
      <c r="B1148" t="s">
        <v>93</v>
      </c>
      <c r="C1148" t="s">
        <v>28</v>
      </c>
      <c r="D1148" t="s">
        <v>29</v>
      </c>
      <c r="E1148">
        <v>1852</v>
      </c>
      <c r="F1148">
        <v>168</v>
      </c>
      <c r="G1148">
        <v>59</v>
      </c>
      <c r="H1148">
        <v>56</v>
      </c>
      <c r="I1148">
        <v>42</v>
      </c>
      <c r="J1148">
        <v>11</v>
      </c>
    </row>
    <row r="1149" spans="1:10" x14ac:dyDescent="0.35">
      <c r="A1149" s="60">
        <v>42309</v>
      </c>
      <c r="B1149" t="s">
        <v>93</v>
      </c>
      <c r="C1149" t="s">
        <v>33</v>
      </c>
      <c r="D1149" t="s">
        <v>34</v>
      </c>
      <c r="E1149">
        <v>490</v>
      </c>
      <c r="F1149">
        <v>26</v>
      </c>
      <c r="G1149">
        <v>12</v>
      </c>
      <c r="H1149">
        <v>5</v>
      </c>
      <c r="I1149">
        <v>9</v>
      </c>
      <c r="J1149">
        <v>0</v>
      </c>
    </row>
    <row r="1150" spans="1:10" x14ac:dyDescent="0.35">
      <c r="A1150" s="60">
        <v>42309</v>
      </c>
      <c r="B1150" t="s">
        <v>93</v>
      </c>
      <c r="C1150" t="s">
        <v>32</v>
      </c>
      <c r="D1150" t="s">
        <v>110</v>
      </c>
      <c r="E1150">
        <v>320</v>
      </c>
      <c r="F1150">
        <v>32</v>
      </c>
      <c r="G1150">
        <v>20</v>
      </c>
      <c r="H1150">
        <v>6</v>
      </c>
      <c r="I1150">
        <v>4</v>
      </c>
      <c r="J1150">
        <v>2</v>
      </c>
    </row>
    <row r="1151" spans="1:10" x14ac:dyDescent="0.35">
      <c r="A1151" s="60">
        <v>42309</v>
      </c>
      <c r="B1151" t="s">
        <v>93</v>
      </c>
      <c r="C1151" t="s">
        <v>26</v>
      </c>
      <c r="D1151" t="s">
        <v>27</v>
      </c>
      <c r="E1151">
        <v>81</v>
      </c>
      <c r="F1151">
        <v>0</v>
      </c>
      <c r="G1151">
        <v>0</v>
      </c>
      <c r="H1151">
        <v>0</v>
      </c>
      <c r="I1151">
        <v>0</v>
      </c>
      <c r="J1151">
        <v>0</v>
      </c>
    </row>
    <row r="1152" spans="1:10" x14ac:dyDescent="0.35">
      <c r="A1152" s="60">
        <v>42309</v>
      </c>
      <c r="B1152" t="s">
        <v>93</v>
      </c>
      <c r="C1152" t="s">
        <v>30</v>
      </c>
      <c r="D1152" t="s">
        <v>31</v>
      </c>
      <c r="E1152">
        <v>602</v>
      </c>
      <c r="F1152">
        <v>43</v>
      </c>
      <c r="G1152">
        <v>20</v>
      </c>
      <c r="H1152">
        <v>14</v>
      </c>
      <c r="I1152">
        <v>9</v>
      </c>
      <c r="J1152">
        <v>0</v>
      </c>
    </row>
    <row r="1153" spans="1:10" x14ac:dyDescent="0.35">
      <c r="A1153" s="60">
        <v>42339</v>
      </c>
      <c r="B1153" t="s">
        <v>93</v>
      </c>
      <c r="C1153" t="s">
        <v>28</v>
      </c>
      <c r="D1153" t="s">
        <v>29</v>
      </c>
      <c r="E1153">
        <v>1549</v>
      </c>
      <c r="F1153">
        <v>145</v>
      </c>
      <c r="G1153">
        <v>59</v>
      </c>
      <c r="H1153">
        <v>38</v>
      </c>
      <c r="I1153">
        <v>45</v>
      </c>
      <c r="J1153">
        <v>3</v>
      </c>
    </row>
    <row r="1154" spans="1:10" x14ac:dyDescent="0.35">
      <c r="A1154" s="60">
        <v>42339</v>
      </c>
      <c r="B1154" t="s">
        <v>93</v>
      </c>
      <c r="C1154" t="s">
        <v>33</v>
      </c>
      <c r="D1154" t="s">
        <v>34</v>
      </c>
      <c r="E1154">
        <v>456</v>
      </c>
      <c r="F1154">
        <v>30</v>
      </c>
      <c r="G1154">
        <v>9</v>
      </c>
      <c r="H1154">
        <v>13</v>
      </c>
      <c r="I1154">
        <v>7</v>
      </c>
      <c r="J1154">
        <v>1</v>
      </c>
    </row>
    <row r="1155" spans="1:10" x14ac:dyDescent="0.35">
      <c r="A1155" s="60">
        <v>42339</v>
      </c>
      <c r="B1155" t="s">
        <v>93</v>
      </c>
      <c r="C1155" t="s">
        <v>32</v>
      </c>
      <c r="D1155" t="s">
        <v>110</v>
      </c>
      <c r="E1155">
        <v>292</v>
      </c>
      <c r="F1155">
        <v>21</v>
      </c>
      <c r="G1155">
        <v>13</v>
      </c>
      <c r="H1155">
        <v>5</v>
      </c>
      <c r="I1155">
        <v>3</v>
      </c>
      <c r="J1155">
        <v>0</v>
      </c>
    </row>
    <row r="1156" spans="1:10" x14ac:dyDescent="0.35">
      <c r="A1156" s="60">
        <v>42339</v>
      </c>
      <c r="B1156" t="s">
        <v>93</v>
      </c>
      <c r="C1156" t="s">
        <v>26</v>
      </c>
      <c r="D1156" t="s">
        <v>27</v>
      </c>
      <c r="E1156">
        <v>94</v>
      </c>
      <c r="F1156">
        <v>0</v>
      </c>
      <c r="G1156">
        <v>0</v>
      </c>
      <c r="H1156">
        <v>0</v>
      </c>
      <c r="I1156">
        <v>0</v>
      </c>
      <c r="J1156">
        <v>0</v>
      </c>
    </row>
    <row r="1157" spans="1:10" x14ac:dyDescent="0.35">
      <c r="A1157" s="60">
        <v>42339</v>
      </c>
      <c r="B1157" t="s">
        <v>93</v>
      </c>
      <c r="C1157" t="s">
        <v>30</v>
      </c>
      <c r="D1157" t="s">
        <v>31</v>
      </c>
      <c r="E1157">
        <v>627</v>
      </c>
      <c r="F1157">
        <v>40</v>
      </c>
      <c r="G1157">
        <v>23</v>
      </c>
      <c r="H1157">
        <v>12</v>
      </c>
      <c r="I1157">
        <v>1</v>
      </c>
      <c r="J1157">
        <v>4</v>
      </c>
    </row>
    <row r="1158" spans="1:10" x14ac:dyDescent="0.35">
      <c r="A1158" s="60">
        <v>42370</v>
      </c>
      <c r="B1158" t="s">
        <v>93</v>
      </c>
      <c r="C1158" t="s">
        <v>28</v>
      </c>
      <c r="D1158" t="s">
        <v>29</v>
      </c>
      <c r="E1158">
        <v>1657</v>
      </c>
      <c r="F1158">
        <v>249</v>
      </c>
      <c r="G1158">
        <v>71</v>
      </c>
      <c r="H1158">
        <v>49</v>
      </c>
      <c r="I1158">
        <v>123</v>
      </c>
      <c r="J1158">
        <v>6</v>
      </c>
    </row>
    <row r="1159" spans="1:10" x14ac:dyDescent="0.35">
      <c r="A1159" s="60">
        <v>42370</v>
      </c>
      <c r="B1159" t="s">
        <v>93</v>
      </c>
      <c r="C1159" t="s">
        <v>33</v>
      </c>
      <c r="D1159" t="s">
        <v>34</v>
      </c>
      <c r="E1159">
        <v>445</v>
      </c>
      <c r="F1159">
        <v>21</v>
      </c>
      <c r="G1159">
        <v>5</v>
      </c>
      <c r="H1159">
        <v>7</v>
      </c>
      <c r="I1159">
        <v>9</v>
      </c>
      <c r="J1159">
        <v>0</v>
      </c>
    </row>
    <row r="1160" spans="1:10" x14ac:dyDescent="0.35">
      <c r="A1160" s="60">
        <v>42370</v>
      </c>
      <c r="B1160" t="s">
        <v>93</v>
      </c>
      <c r="C1160" t="s">
        <v>32</v>
      </c>
      <c r="D1160" t="s">
        <v>110</v>
      </c>
      <c r="E1160">
        <v>313</v>
      </c>
      <c r="F1160">
        <v>29</v>
      </c>
      <c r="G1160">
        <v>21</v>
      </c>
      <c r="H1160">
        <v>4</v>
      </c>
      <c r="I1160">
        <v>3</v>
      </c>
      <c r="J1160">
        <v>1</v>
      </c>
    </row>
    <row r="1161" spans="1:10" x14ac:dyDescent="0.35">
      <c r="A1161" s="60">
        <v>42370</v>
      </c>
      <c r="B1161" t="s">
        <v>93</v>
      </c>
      <c r="C1161" t="s">
        <v>26</v>
      </c>
      <c r="D1161" t="s">
        <v>27</v>
      </c>
      <c r="E1161">
        <v>84</v>
      </c>
      <c r="F1161">
        <v>0</v>
      </c>
      <c r="G1161">
        <v>0</v>
      </c>
      <c r="H1161">
        <v>0</v>
      </c>
      <c r="I1161">
        <v>0</v>
      </c>
      <c r="J1161">
        <v>0</v>
      </c>
    </row>
    <row r="1162" spans="1:10" x14ac:dyDescent="0.35">
      <c r="A1162" s="60">
        <v>42370</v>
      </c>
      <c r="B1162" t="s">
        <v>93</v>
      </c>
      <c r="C1162" t="s">
        <v>30</v>
      </c>
      <c r="D1162" t="s">
        <v>31</v>
      </c>
      <c r="E1162">
        <v>561</v>
      </c>
      <c r="F1162">
        <v>41</v>
      </c>
      <c r="G1162">
        <v>21</v>
      </c>
      <c r="H1162">
        <v>16</v>
      </c>
      <c r="I1162">
        <v>4</v>
      </c>
      <c r="J1162">
        <v>0</v>
      </c>
    </row>
    <row r="1163" spans="1:10" x14ac:dyDescent="0.35">
      <c r="A1163" s="60">
        <v>42401</v>
      </c>
      <c r="B1163" t="s">
        <v>93</v>
      </c>
      <c r="C1163" t="s">
        <v>28</v>
      </c>
      <c r="D1163" t="s">
        <v>29</v>
      </c>
      <c r="E1163">
        <v>1797</v>
      </c>
      <c r="F1163">
        <v>208</v>
      </c>
      <c r="G1163">
        <v>75</v>
      </c>
      <c r="H1163">
        <v>48</v>
      </c>
      <c r="I1163">
        <v>79</v>
      </c>
      <c r="J1163">
        <v>6</v>
      </c>
    </row>
    <row r="1164" spans="1:10" x14ac:dyDescent="0.35">
      <c r="A1164" s="60">
        <v>42401</v>
      </c>
      <c r="B1164" t="s">
        <v>93</v>
      </c>
      <c r="C1164" t="s">
        <v>33</v>
      </c>
      <c r="D1164" t="s">
        <v>34</v>
      </c>
      <c r="E1164">
        <v>480</v>
      </c>
      <c r="F1164">
        <v>22</v>
      </c>
      <c r="G1164">
        <v>5</v>
      </c>
      <c r="H1164">
        <v>13</v>
      </c>
      <c r="I1164">
        <v>4</v>
      </c>
      <c r="J1164">
        <v>0</v>
      </c>
    </row>
    <row r="1165" spans="1:10" x14ac:dyDescent="0.35">
      <c r="A1165" s="60">
        <v>42401</v>
      </c>
      <c r="B1165" t="s">
        <v>93</v>
      </c>
      <c r="C1165" t="s">
        <v>32</v>
      </c>
      <c r="D1165" t="s">
        <v>110</v>
      </c>
      <c r="E1165">
        <v>319</v>
      </c>
      <c r="F1165">
        <v>45</v>
      </c>
      <c r="G1165">
        <v>32</v>
      </c>
      <c r="H1165">
        <v>6</v>
      </c>
      <c r="I1165">
        <v>7</v>
      </c>
      <c r="J1165">
        <v>0</v>
      </c>
    </row>
    <row r="1166" spans="1:10" x14ac:dyDescent="0.35">
      <c r="A1166" s="60">
        <v>42401</v>
      </c>
      <c r="B1166" t="s">
        <v>93</v>
      </c>
      <c r="C1166" t="s">
        <v>26</v>
      </c>
      <c r="D1166" t="s">
        <v>27</v>
      </c>
      <c r="E1166">
        <v>87</v>
      </c>
      <c r="F1166">
        <v>0</v>
      </c>
      <c r="G1166">
        <v>0</v>
      </c>
      <c r="H1166">
        <v>0</v>
      </c>
      <c r="I1166">
        <v>0</v>
      </c>
      <c r="J1166">
        <v>0</v>
      </c>
    </row>
    <row r="1167" spans="1:10" x14ac:dyDescent="0.35">
      <c r="A1167" s="60">
        <v>42401</v>
      </c>
      <c r="B1167" t="s">
        <v>93</v>
      </c>
      <c r="C1167" t="s">
        <v>30</v>
      </c>
      <c r="D1167" t="s">
        <v>31</v>
      </c>
      <c r="E1167">
        <v>629</v>
      </c>
      <c r="F1167">
        <v>60</v>
      </c>
      <c r="G1167">
        <v>22</v>
      </c>
      <c r="H1167">
        <v>24</v>
      </c>
      <c r="I1167">
        <v>12</v>
      </c>
      <c r="J1167">
        <v>2</v>
      </c>
    </row>
    <row r="1168" spans="1:10" x14ac:dyDescent="0.35">
      <c r="A1168" s="60">
        <v>42430</v>
      </c>
      <c r="B1168" t="s">
        <v>93</v>
      </c>
      <c r="C1168" t="s">
        <v>28</v>
      </c>
      <c r="D1168" t="s">
        <v>29</v>
      </c>
      <c r="E1168">
        <v>1939</v>
      </c>
      <c r="F1168">
        <v>215</v>
      </c>
      <c r="G1168">
        <v>81</v>
      </c>
      <c r="H1168">
        <v>55</v>
      </c>
      <c r="I1168">
        <v>75</v>
      </c>
      <c r="J1168">
        <v>4</v>
      </c>
    </row>
    <row r="1169" spans="1:10" x14ac:dyDescent="0.35">
      <c r="A1169" s="60">
        <v>42430</v>
      </c>
      <c r="B1169" t="s">
        <v>93</v>
      </c>
      <c r="C1169" t="s">
        <v>33</v>
      </c>
      <c r="D1169" t="s">
        <v>34</v>
      </c>
      <c r="E1169">
        <v>501</v>
      </c>
      <c r="F1169">
        <v>25</v>
      </c>
      <c r="G1169">
        <v>7</v>
      </c>
      <c r="H1169">
        <v>13</v>
      </c>
      <c r="I1169">
        <v>2</v>
      </c>
      <c r="J1169">
        <v>3</v>
      </c>
    </row>
    <row r="1170" spans="1:10" x14ac:dyDescent="0.35">
      <c r="A1170" s="60">
        <v>42430</v>
      </c>
      <c r="B1170" t="s">
        <v>93</v>
      </c>
      <c r="C1170" t="s">
        <v>32</v>
      </c>
      <c r="D1170" t="s">
        <v>110</v>
      </c>
      <c r="E1170">
        <v>306</v>
      </c>
      <c r="F1170">
        <v>32</v>
      </c>
      <c r="G1170">
        <v>21</v>
      </c>
      <c r="H1170">
        <v>4</v>
      </c>
      <c r="I1170">
        <v>4</v>
      </c>
      <c r="J1170">
        <v>3</v>
      </c>
    </row>
    <row r="1171" spans="1:10" x14ac:dyDescent="0.35">
      <c r="A1171" s="60">
        <v>42430</v>
      </c>
      <c r="B1171" t="s">
        <v>93</v>
      </c>
      <c r="C1171" t="s">
        <v>26</v>
      </c>
      <c r="D1171" t="s">
        <v>27</v>
      </c>
      <c r="E1171">
        <v>82</v>
      </c>
      <c r="F1171">
        <v>1</v>
      </c>
      <c r="G1171">
        <v>1</v>
      </c>
      <c r="H1171">
        <v>0</v>
      </c>
      <c r="I1171">
        <v>0</v>
      </c>
      <c r="J1171">
        <v>0</v>
      </c>
    </row>
    <row r="1172" spans="1:10" x14ac:dyDescent="0.35">
      <c r="A1172" s="60">
        <v>42430</v>
      </c>
      <c r="B1172" t="s">
        <v>93</v>
      </c>
      <c r="C1172" t="s">
        <v>30</v>
      </c>
      <c r="D1172" t="s">
        <v>31</v>
      </c>
      <c r="E1172">
        <v>738</v>
      </c>
      <c r="F1172">
        <v>57</v>
      </c>
      <c r="G1172">
        <v>38</v>
      </c>
      <c r="H1172">
        <v>14</v>
      </c>
      <c r="I1172">
        <v>5</v>
      </c>
      <c r="J1172">
        <v>0</v>
      </c>
    </row>
    <row r="1173" spans="1:10" x14ac:dyDescent="0.35">
      <c r="A1173" s="60">
        <v>42461</v>
      </c>
      <c r="B1173" t="s">
        <v>93</v>
      </c>
      <c r="C1173" t="s">
        <v>28</v>
      </c>
      <c r="D1173" t="s">
        <v>29</v>
      </c>
      <c r="E1173">
        <v>1792</v>
      </c>
      <c r="F1173">
        <v>188</v>
      </c>
      <c r="G1173">
        <v>75</v>
      </c>
      <c r="H1173">
        <v>61</v>
      </c>
      <c r="I1173">
        <v>32</v>
      </c>
      <c r="J1173">
        <v>20</v>
      </c>
    </row>
    <row r="1174" spans="1:10" x14ac:dyDescent="0.35">
      <c r="A1174" s="60">
        <v>42461</v>
      </c>
      <c r="B1174" t="s">
        <v>93</v>
      </c>
      <c r="C1174" t="s">
        <v>33</v>
      </c>
      <c r="D1174" t="s">
        <v>34</v>
      </c>
      <c r="E1174">
        <v>444</v>
      </c>
      <c r="F1174">
        <v>24</v>
      </c>
      <c r="G1174">
        <v>11</v>
      </c>
      <c r="H1174">
        <v>13</v>
      </c>
      <c r="I1174">
        <v>0</v>
      </c>
      <c r="J1174">
        <v>0</v>
      </c>
    </row>
    <row r="1175" spans="1:10" x14ac:dyDescent="0.35">
      <c r="A1175" s="60">
        <v>42461</v>
      </c>
      <c r="B1175" t="s">
        <v>93</v>
      </c>
      <c r="C1175" t="s">
        <v>32</v>
      </c>
      <c r="D1175" t="s">
        <v>110</v>
      </c>
      <c r="E1175">
        <v>290</v>
      </c>
      <c r="F1175">
        <v>20</v>
      </c>
      <c r="G1175">
        <v>14</v>
      </c>
      <c r="H1175">
        <v>6</v>
      </c>
      <c r="I1175">
        <v>0</v>
      </c>
      <c r="J1175">
        <v>0</v>
      </c>
    </row>
    <row r="1176" spans="1:10" x14ac:dyDescent="0.35">
      <c r="A1176" s="60">
        <v>42461</v>
      </c>
      <c r="B1176" t="s">
        <v>93</v>
      </c>
      <c r="C1176" t="s">
        <v>26</v>
      </c>
      <c r="D1176" t="s">
        <v>27</v>
      </c>
      <c r="E1176">
        <v>69</v>
      </c>
      <c r="F1176">
        <v>0</v>
      </c>
      <c r="G1176">
        <v>0</v>
      </c>
      <c r="H1176">
        <v>0</v>
      </c>
      <c r="I1176">
        <v>0</v>
      </c>
      <c r="J1176">
        <v>0</v>
      </c>
    </row>
    <row r="1177" spans="1:10" x14ac:dyDescent="0.35">
      <c r="A1177" s="60">
        <v>42461</v>
      </c>
      <c r="B1177" t="s">
        <v>93</v>
      </c>
      <c r="C1177" t="s">
        <v>30</v>
      </c>
      <c r="D1177" t="s">
        <v>31</v>
      </c>
      <c r="E1177">
        <v>608</v>
      </c>
      <c r="F1177">
        <v>35</v>
      </c>
      <c r="G1177">
        <v>19</v>
      </c>
      <c r="H1177">
        <v>10</v>
      </c>
      <c r="I1177">
        <v>4</v>
      </c>
      <c r="J1177">
        <v>2</v>
      </c>
    </row>
    <row r="1178" spans="1:10" x14ac:dyDescent="0.35">
      <c r="A1178" s="60">
        <v>42491</v>
      </c>
      <c r="B1178" t="s">
        <v>93</v>
      </c>
      <c r="C1178" t="s">
        <v>28</v>
      </c>
      <c r="D1178" t="s">
        <v>29</v>
      </c>
      <c r="E1178">
        <v>1792</v>
      </c>
      <c r="F1178">
        <v>163</v>
      </c>
      <c r="G1178">
        <v>74</v>
      </c>
      <c r="H1178">
        <v>54</v>
      </c>
      <c r="I1178">
        <v>26</v>
      </c>
      <c r="J1178">
        <v>9</v>
      </c>
    </row>
    <row r="1179" spans="1:10" x14ac:dyDescent="0.35">
      <c r="A1179" s="60">
        <v>42491</v>
      </c>
      <c r="B1179" t="s">
        <v>93</v>
      </c>
      <c r="C1179" t="s">
        <v>33</v>
      </c>
      <c r="D1179" t="s">
        <v>34</v>
      </c>
      <c r="E1179">
        <v>558</v>
      </c>
      <c r="F1179">
        <v>38</v>
      </c>
      <c r="G1179">
        <v>15</v>
      </c>
      <c r="H1179">
        <v>15</v>
      </c>
      <c r="I1179">
        <v>6</v>
      </c>
      <c r="J1179">
        <v>2</v>
      </c>
    </row>
    <row r="1180" spans="1:10" x14ac:dyDescent="0.35">
      <c r="A1180" s="60">
        <v>42491</v>
      </c>
      <c r="B1180" t="s">
        <v>93</v>
      </c>
      <c r="C1180" t="s">
        <v>32</v>
      </c>
      <c r="D1180" t="s">
        <v>110</v>
      </c>
      <c r="E1180">
        <v>257</v>
      </c>
      <c r="F1180">
        <v>15</v>
      </c>
      <c r="G1180">
        <v>11</v>
      </c>
      <c r="H1180">
        <v>2</v>
      </c>
      <c r="I1180">
        <v>2</v>
      </c>
      <c r="J1180">
        <v>0</v>
      </c>
    </row>
    <row r="1181" spans="1:10" x14ac:dyDescent="0.35">
      <c r="A1181" s="60">
        <v>42491</v>
      </c>
      <c r="B1181" t="s">
        <v>93</v>
      </c>
      <c r="C1181" t="s">
        <v>26</v>
      </c>
      <c r="D1181" t="s">
        <v>27</v>
      </c>
      <c r="E1181">
        <v>108</v>
      </c>
      <c r="F1181">
        <v>0</v>
      </c>
      <c r="G1181">
        <v>0</v>
      </c>
      <c r="H1181">
        <v>0</v>
      </c>
      <c r="I1181">
        <v>0</v>
      </c>
      <c r="J1181">
        <v>0</v>
      </c>
    </row>
    <row r="1182" spans="1:10" x14ac:dyDescent="0.35">
      <c r="A1182" s="60">
        <v>42491</v>
      </c>
      <c r="B1182" t="s">
        <v>93</v>
      </c>
      <c r="C1182" t="s">
        <v>30</v>
      </c>
      <c r="D1182" t="s">
        <v>31</v>
      </c>
      <c r="E1182">
        <v>652</v>
      </c>
      <c r="F1182">
        <v>65</v>
      </c>
      <c r="G1182">
        <v>42</v>
      </c>
      <c r="H1182">
        <v>19</v>
      </c>
      <c r="I1182">
        <v>3</v>
      </c>
      <c r="J1182">
        <v>1</v>
      </c>
    </row>
    <row r="1183" spans="1:10" x14ac:dyDescent="0.35">
      <c r="A1183" s="60">
        <v>42522</v>
      </c>
      <c r="B1183" t="s">
        <v>93</v>
      </c>
      <c r="C1183" t="s">
        <v>28</v>
      </c>
      <c r="D1183" t="s">
        <v>29</v>
      </c>
      <c r="E1183">
        <v>1845</v>
      </c>
      <c r="F1183">
        <v>179</v>
      </c>
      <c r="G1183">
        <v>69</v>
      </c>
      <c r="H1183">
        <v>59</v>
      </c>
      <c r="I1183">
        <v>42</v>
      </c>
      <c r="J1183">
        <v>9</v>
      </c>
    </row>
    <row r="1184" spans="1:10" x14ac:dyDescent="0.35">
      <c r="A1184" s="60">
        <v>42522</v>
      </c>
      <c r="B1184" t="s">
        <v>93</v>
      </c>
      <c r="C1184" t="s">
        <v>33</v>
      </c>
      <c r="D1184" t="s">
        <v>34</v>
      </c>
      <c r="E1184">
        <v>471</v>
      </c>
      <c r="F1184">
        <v>25</v>
      </c>
      <c r="G1184">
        <v>11</v>
      </c>
      <c r="H1184">
        <v>6</v>
      </c>
      <c r="I1184">
        <v>5</v>
      </c>
      <c r="J1184">
        <v>3</v>
      </c>
    </row>
    <row r="1185" spans="1:10" x14ac:dyDescent="0.35">
      <c r="A1185" s="60">
        <v>42522</v>
      </c>
      <c r="B1185" t="s">
        <v>93</v>
      </c>
      <c r="C1185" t="s">
        <v>32</v>
      </c>
      <c r="D1185" t="s">
        <v>110</v>
      </c>
      <c r="E1185">
        <v>310</v>
      </c>
      <c r="F1185">
        <v>18</v>
      </c>
      <c r="G1185">
        <v>12</v>
      </c>
      <c r="H1185">
        <v>4</v>
      </c>
      <c r="I1185">
        <v>2</v>
      </c>
      <c r="J1185">
        <v>0</v>
      </c>
    </row>
    <row r="1186" spans="1:10" x14ac:dyDescent="0.35">
      <c r="A1186" s="60">
        <v>42522</v>
      </c>
      <c r="B1186" t="s">
        <v>93</v>
      </c>
      <c r="C1186" t="s">
        <v>26</v>
      </c>
      <c r="D1186" t="s">
        <v>27</v>
      </c>
      <c r="E1186">
        <v>18</v>
      </c>
      <c r="F1186">
        <v>0</v>
      </c>
      <c r="G1186">
        <v>0</v>
      </c>
      <c r="H1186">
        <v>0</v>
      </c>
      <c r="I1186">
        <v>0</v>
      </c>
      <c r="J1186">
        <v>0</v>
      </c>
    </row>
    <row r="1187" spans="1:10" x14ac:dyDescent="0.35">
      <c r="A1187" s="60">
        <v>42522</v>
      </c>
      <c r="B1187" t="s">
        <v>93</v>
      </c>
      <c r="C1187" t="s">
        <v>30</v>
      </c>
      <c r="D1187" t="s">
        <v>31</v>
      </c>
      <c r="E1187">
        <v>705</v>
      </c>
      <c r="F1187">
        <v>53</v>
      </c>
      <c r="G1187">
        <v>32</v>
      </c>
      <c r="H1187">
        <v>16</v>
      </c>
      <c r="I1187">
        <v>5</v>
      </c>
      <c r="J1187">
        <v>0</v>
      </c>
    </row>
    <row r="1188" spans="1:10" x14ac:dyDescent="0.35">
      <c r="A1188" s="60">
        <v>42552</v>
      </c>
      <c r="B1188" t="s">
        <v>93</v>
      </c>
      <c r="C1188" t="s">
        <v>28</v>
      </c>
      <c r="D1188" t="s">
        <v>29</v>
      </c>
      <c r="E1188">
        <v>1597</v>
      </c>
      <c r="F1188">
        <v>157</v>
      </c>
      <c r="G1188">
        <v>71</v>
      </c>
      <c r="H1188">
        <v>45</v>
      </c>
      <c r="I1188">
        <v>32</v>
      </c>
      <c r="J1188">
        <v>9</v>
      </c>
    </row>
    <row r="1189" spans="1:10" x14ac:dyDescent="0.35">
      <c r="A1189" s="60">
        <v>42552</v>
      </c>
      <c r="B1189" t="s">
        <v>93</v>
      </c>
      <c r="C1189" t="s">
        <v>33</v>
      </c>
      <c r="D1189" t="s">
        <v>34</v>
      </c>
      <c r="E1189">
        <v>384</v>
      </c>
      <c r="F1189">
        <v>22</v>
      </c>
      <c r="G1189">
        <v>9</v>
      </c>
      <c r="H1189">
        <v>7</v>
      </c>
      <c r="I1189">
        <v>6</v>
      </c>
      <c r="J1189">
        <v>0</v>
      </c>
    </row>
    <row r="1190" spans="1:10" x14ac:dyDescent="0.35">
      <c r="A1190" s="60">
        <v>42552</v>
      </c>
      <c r="B1190" t="s">
        <v>93</v>
      </c>
      <c r="C1190" t="s">
        <v>32</v>
      </c>
      <c r="D1190" t="s">
        <v>110</v>
      </c>
      <c r="E1190">
        <v>245</v>
      </c>
      <c r="F1190">
        <v>22</v>
      </c>
      <c r="G1190">
        <v>10</v>
      </c>
      <c r="H1190">
        <v>4</v>
      </c>
      <c r="I1190">
        <v>8</v>
      </c>
      <c r="J1190">
        <v>0</v>
      </c>
    </row>
    <row r="1191" spans="1:10" x14ac:dyDescent="0.35">
      <c r="A1191" s="60">
        <v>42552</v>
      </c>
      <c r="B1191" t="s">
        <v>93</v>
      </c>
      <c r="C1191" t="s">
        <v>26</v>
      </c>
      <c r="D1191" t="s">
        <v>27</v>
      </c>
      <c r="E1191">
        <v>16</v>
      </c>
      <c r="F1191">
        <v>0</v>
      </c>
      <c r="G1191">
        <v>0</v>
      </c>
      <c r="H1191">
        <v>0</v>
      </c>
      <c r="I1191">
        <v>0</v>
      </c>
      <c r="J1191">
        <v>0</v>
      </c>
    </row>
    <row r="1192" spans="1:10" x14ac:dyDescent="0.35">
      <c r="A1192" s="60">
        <v>42552</v>
      </c>
      <c r="B1192" t="s">
        <v>93</v>
      </c>
      <c r="C1192" t="s">
        <v>30</v>
      </c>
      <c r="D1192" t="s">
        <v>31</v>
      </c>
      <c r="E1192">
        <v>467</v>
      </c>
      <c r="F1192">
        <v>39</v>
      </c>
      <c r="G1192">
        <v>17</v>
      </c>
      <c r="H1192">
        <v>7</v>
      </c>
      <c r="I1192">
        <v>14</v>
      </c>
      <c r="J1192">
        <v>1</v>
      </c>
    </row>
    <row r="1193" spans="1:10" x14ac:dyDescent="0.35">
      <c r="A1193" s="60">
        <v>42583</v>
      </c>
      <c r="B1193" t="s">
        <v>93</v>
      </c>
      <c r="C1193" t="s">
        <v>28</v>
      </c>
      <c r="D1193" t="s">
        <v>29</v>
      </c>
      <c r="E1193">
        <v>1896</v>
      </c>
      <c r="F1193">
        <v>185</v>
      </c>
      <c r="G1193">
        <v>80</v>
      </c>
      <c r="H1193">
        <v>54</v>
      </c>
      <c r="I1193">
        <v>46</v>
      </c>
      <c r="J1193">
        <v>5</v>
      </c>
    </row>
    <row r="1194" spans="1:10" x14ac:dyDescent="0.35">
      <c r="A1194" s="60">
        <v>42583</v>
      </c>
      <c r="B1194" t="s">
        <v>93</v>
      </c>
      <c r="C1194" t="s">
        <v>33</v>
      </c>
      <c r="D1194" t="s">
        <v>34</v>
      </c>
      <c r="E1194">
        <v>464</v>
      </c>
      <c r="F1194">
        <v>25</v>
      </c>
      <c r="G1194">
        <v>7</v>
      </c>
      <c r="H1194">
        <v>11</v>
      </c>
      <c r="I1194">
        <v>7</v>
      </c>
      <c r="J1194">
        <v>0</v>
      </c>
    </row>
    <row r="1195" spans="1:10" x14ac:dyDescent="0.35">
      <c r="A1195" s="60">
        <v>42583</v>
      </c>
      <c r="B1195" t="s">
        <v>93</v>
      </c>
      <c r="C1195" t="s">
        <v>32</v>
      </c>
      <c r="D1195" t="s">
        <v>110</v>
      </c>
      <c r="E1195">
        <v>323</v>
      </c>
      <c r="F1195">
        <v>24</v>
      </c>
      <c r="G1195">
        <v>14</v>
      </c>
      <c r="H1195">
        <v>6</v>
      </c>
      <c r="I1195">
        <v>2</v>
      </c>
      <c r="J1195">
        <v>2</v>
      </c>
    </row>
    <row r="1196" spans="1:10" x14ac:dyDescent="0.35">
      <c r="A1196" s="60">
        <v>42583</v>
      </c>
      <c r="B1196" t="s">
        <v>93</v>
      </c>
      <c r="C1196" t="s">
        <v>26</v>
      </c>
      <c r="D1196" t="s">
        <v>27</v>
      </c>
      <c r="E1196">
        <v>26</v>
      </c>
      <c r="F1196">
        <v>0</v>
      </c>
      <c r="G1196">
        <v>0</v>
      </c>
      <c r="H1196">
        <v>0</v>
      </c>
      <c r="I1196">
        <v>0</v>
      </c>
      <c r="J1196">
        <v>0</v>
      </c>
    </row>
    <row r="1197" spans="1:10" x14ac:dyDescent="0.35">
      <c r="A1197" s="60">
        <v>42583</v>
      </c>
      <c r="B1197" t="s">
        <v>93</v>
      </c>
      <c r="C1197" t="s">
        <v>30</v>
      </c>
      <c r="D1197" t="s">
        <v>31</v>
      </c>
      <c r="E1197">
        <v>551</v>
      </c>
      <c r="F1197">
        <v>37</v>
      </c>
      <c r="G1197">
        <v>24</v>
      </c>
      <c r="H1197">
        <v>9</v>
      </c>
      <c r="I1197">
        <v>4</v>
      </c>
      <c r="J1197">
        <v>0</v>
      </c>
    </row>
    <row r="1198" spans="1:10" x14ac:dyDescent="0.35">
      <c r="A1198" s="60">
        <v>42614</v>
      </c>
      <c r="B1198" t="s">
        <v>93</v>
      </c>
      <c r="C1198" t="s">
        <v>28</v>
      </c>
      <c r="D1198" t="s">
        <v>29</v>
      </c>
      <c r="E1198">
        <v>1812</v>
      </c>
      <c r="F1198">
        <v>185</v>
      </c>
      <c r="G1198">
        <v>60</v>
      </c>
      <c r="H1198">
        <v>48</v>
      </c>
      <c r="I1198">
        <v>68</v>
      </c>
      <c r="J1198">
        <v>9</v>
      </c>
    </row>
    <row r="1199" spans="1:10" x14ac:dyDescent="0.35">
      <c r="A1199" s="60">
        <v>42614</v>
      </c>
      <c r="B1199" t="s">
        <v>93</v>
      </c>
      <c r="C1199" t="s">
        <v>33</v>
      </c>
      <c r="D1199" t="s">
        <v>34</v>
      </c>
      <c r="E1199">
        <v>481</v>
      </c>
      <c r="F1199">
        <v>28</v>
      </c>
      <c r="G1199">
        <v>11</v>
      </c>
      <c r="H1199">
        <v>9</v>
      </c>
      <c r="I1199">
        <v>7</v>
      </c>
      <c r="J1199">
        <v>1</v>
      </c>
    </row>
    <row r="1200" spans="1:10" x14ac:dyDescent="0.35">
      <c r="A1200" s="60">
        <v>42614</v>
      </c>
      <c r="B1200" t="s">
        <v>93</v>
      </c>
      <c r="C1200" t="s">
        <v>32</v>
      </c>
      <c r="D1200" t="s">
        <v>110</v>
      </c>
      <c r="E1200">
        <v>291</v>
      </c>
      <c r="F1200">
        <v>15</v>
      </c>
      <c r="G1200">
        <v>7</v>
      </c>
      <c r="H1200">
        <v>6</v>
      </c>
      <c r="I1200">
        <v>0</v>
      </c>
      <c r="J1200">
        <v>2</v>
      </c>
    </row>
    <row r="1201" spans="1:10" x14ac:dyDescent="0.35">
      <c r="A1201" s="60">
        <v>42614</v>
      </c>
      <c r="B1201" t="s">
        <v>93</v>
      </c>
      <c r="C1201" t="s">
        <v>26</v>
      </c>
      <c r="D1201" t="s">
        <v>27</v>
      </c>
      <c r="E1201">
        <v>24</v>
      </c>
      <c r="F1201">
        <v>0</v>
      </c>
      <c r="G1201">
        <v>0</v>
      </c>
      <c r="H1201">
        <v>0</v>
      </c>
      <c r="I1201">
        <v>0</v>
      </c>
      <c r="J1201">
        <v>0</v>
      </c>
    </row>
    <row r="1202" spans="1:10" x14ac:dyDescent="0.35">
      <c r="A1202" s="60">
        <v>42614</v>
      </c>
      <c r="B1202" t="s">
        <v>93</v>
      </c>
      <c r="C1202" t="s">
        <v>30</v>
      </c>
      <c r="D1202" t="s">
        <v>31</v>
      </c>
      <c r="E1202">
        <v>596</v>
      </c>
      <c r="F1202">
        <v>37</v>
      </c>
      <c r="G1202">
        <v>21</v>
      </c>
      <c r="H1202">
        <v>11</v>
      </c>
      <c r="I1202">
        <v>4</v>
      </c>
      <c r="J1202">
        <v>1</v>
      </c>
    </row>
    <row r="1203" spans="1:10" x14ac:dyDescent="0.35">
      <c r="A1203" s="60">
        <v>42644</v>
      </c>
      <c r="B1203" t="s">
        <v>93</v>
      </c>
      <c r="C1203" t="s">
        <v>28</v>
      </c>
      <c r="D1203" t="s">
        <v>29</v>
      </c>
      <c r="E1203">
        <v>1745</v>
      </c>
      <c r="F1203">
        <v>186</v>
      </c>
      <c r="G1203">
        <v>57</v>
      </c>
      <c r="H1203">
        <v>56</v>
      </c>
      <c r="I1203">
        <v>66</v>
      </c>
      <c r="J1203">
        <v>7</v>
      </c>
    </row>
    <row r="1204" spans="1:10" x14ac:dyDescent="0.35">
      <c r="A1204" s="60">
        <v>42644</v>
      </c>
      <c r="B1204" t="s">
        <v>93</v>
      </c>
      <c r="C1204" t="s">
        <v>33</v>
      </c>
      <c r="D1204" t="s">
        <v>34</v>
      </c>
      <c r="E1204">
        <v>422</v>
      </c>
      <c r="F1204">
        <v>23</v>
      </c>
      <c r="G1204">
        <v>6</v>
      </c>
      <c r="H1204">
        <v>7</v>
      </c>
      <c r="I1204">
        <v>10</v>
      </c>
      <c r="J1204">
        <v>0</v>
      </c>
    </row>
    <row r="1205" spans="1:10" x14ac:dyDescent="0.35">
      <c r="A1205" s="60">
        <v>42644</v>
      </c>
      <c r="B1205" t="s">
        <v>93</v>
      </c>
      <c r="C1205" t="s">
        <v>32</v>
      </c>
      <c r="D1205" t="s">
        <v>110</v>
      </c>
      <c r="E1205">
        <v>302</v>
      </c>
      <c r="F1205">
        <v>25</v>
      </c>
      <c r="G1205">
        <v>8</v>
      </c>
      <c r="H1205">
        <v>7</v>
      </c>
      <c r="I1205">
        <v>7</v>
      </c>
      <c r="J1205">
        <v>3</v>
      </c>
    </row>
    <row r="1206" spans="1:10" x14ac:dyDescent="0.35">
      <c r="A1206" s="60">
        <v>42644</v>
      </c>
      <c r="B1206" t="s">
        <v>93</v>
      </c>
      <c r="C1206" t="s">
        <v>26</v>
      </c>
      <c r="D1206" t="s">
        <v>27</v>
      </c>
      <c r="E1206">
        <v>19</v>
      </c>
      <c r="F1206">
        <v>0</v>
      </c>
      <c r="G1206">
        <v>0</v>
      </c>
      <c r="H1206">
        <v>0</v>
      </c>
      <c r="I1206">
        <v>0</v>
      </c>
      <c r="J1206">
        <v>0</v>
      </c>
    </row>
    <row r="1207" spans="1:10" x14ac:dyDescent="0.35">
      <c r="A1207" s="60">
        <v>42644</v>
      </c>
      <c r="B1207" t="s">
        <v>93</v>
      </c>
      <c r="C1207" t="s">
        <v>30</v>
      </c>
      <c r="D1207" t="s">
        <v>31</v>
      </c>
      <c r="E1207">
        <v>493</v>
      </c>
      <c r="F1207">
        <v>29</v>
      </c>
      <c r="G1207">
        <v>23</v>
      </c>
      <c r="H1207">
        <v>3</v>
      </c>
      <c r="I1207">
        <v>0</v>
      </c>
      <c r="J1207">
        <v>3</v>
      </c>
    </row>
    <row r="1208" spans="1:10" x14ac:dyDescent="0.35">
      <c r="A1208" s="60">
        <v>42675</v>
      </c>
      <c r="B1208" t="s">
        <v>93</v>
      </c>
      <c r="C1208" t="s">
        <v>28</v>
      </c>
      <c r="D1208" t="s">
        <v>29</v>
      </c>
      <c r="E1208">
        <v>1797</v>
      </c>
      <c r="F1208">
        <v>187</v>
      </c>
      <c r="G1208">
        <v>53</v>
      </c>
      <c r="H1208">
        <v>44</v>
      </c>
      <c r="I1208">
        <v>89</v>
      </c>
      <c r="J1208">
        <v>1</v>
      </c>
    </row>
    <row r="1209" spans="1:10" x14ac:dyDescent="0.35">
      <c r="A1209" s="60">
        <v>42675</v>
      </c>
      <c r="B1209" t="s">
        <v>93</v>
      </c>
      <c r="C1209" t="s">
        <v>33</v>
      </c>
      <c r="D1209" t="s">
        <v>34</v>
      </c>
      <c r="E1209">
        <v>469</v>
      </c>
      <c r="F1209">
        <v>20</v>
      </c>
      <c r="G1209">
        <v>7</v>
      </c>
      <c r="H1209">
        <v>6</v>
      </c>
      <c r="I1209">
        <v>6</v>
      </c>
      <c r="J1209">
        <v>1</v>
      </c>
    </row>
    <row r="1210" spans="1:10" x14ac:dyDescent="0.35">
      <c r="A1210" s="60">
        <v>42675</v>
      </c>
      <c r="B1210" t="s">
        <v>93</v>
      </c>
      <c r="C1210" t="s">
        <v>32</v>
      </c>
      <c r="D1210" t="s">
        <v>110</v>
      </c>
      <c r="E1210">
        <v>327</v>
      </c>
      <c r="F1210">
        <v>21</v>
      </c>
      <c r="G1210">
        <v>11</v>
      </c>
      <c r="H1210">
        <v>8</v>
      </c>
      <c r="I1210">
        <v>1</v>
      </c>
      <c r="J1210">
        <v>1</v>
      </c>
    </row>
    <row r="1211" spans="1:10" x14ac:dyDescent="0.35">
      <c r="A1211" s="60">
        <v>42675</v>
      </c>
      <c r="B1211" t="s">
        <v>93</v>
      </c>
      <c r="C1211" t="s">
        <v>26</v>
      </c>
      <c r="D1211" t="s">
        <v>27</v>
      </c>
      <c r="E1211">
        <v>21</v>
      </c>
      <c r="F1211">
        <v>0</v>
      </c>
      <c r="G1211">
        <v>0</v>
      </c>
      <c r="H1211">
        <v>0</v>
      </c>
      <c r="I1211">
        <v>0</v>
      </c>
      <c r="J1211">
        <v>0</v>
      </c>
    </row>
    <row r="1212" spans="1:10" x14ac:dyDescent="0.35">
      <c r="A1212" s="60">
        <v>42675</v>
      </c>
      <c r="B1212" t="s">
        <v>93</v>
      </c>
      <c r="C1212" t="s">
        <v>30</v>
      </c>
      <c r="D1212" t="s">
        <v>31</v>
      </c>
      <c r="E1212">
        <v>673</v>
      </c>
      <c r="F1212">
        <v>33</v>
      </c>
      <c r="G1212">
        <v>21</v>
      </c>
      <c r="H1212">
        <v>12</v>
      </c>
      <c r="I1212">
        <v>0</v>
      </c>
      <c r="J1212">
        <v>0</v>
      </c>
    </row>
    <row r="1213" spans="1:10" x14ac:dyDescent="0.35">
      <c r="A1213" s="60">
        <v>42705</v>
      </c>
      <c r="B1213" t="s">
        <v>93</v>
      </c>
      <c r="C1213" t="s">
        <v>28</v>
      </c>
      <c r="D1213" t="s">
        <v>29</v>
      </c>
      <c r="E1213">
        <v>1487</v>
      </c>
      <c r="F1213">
        <v>152</v>
      </c>
      <c r="G1213">
        <v>56</v>
      </c>
      <c r="H1213">
        <v>31</v>
      </c>
      <c r="I1213">
        <v>58</v>
      </c>
      <c r="J1213">
        <v>7</v>
      </c>
    </row>
    <row r="1214" spans="1:10" x14ac:dyDescent="0.35">
      <c r="A1214" s="60">
        <v>42705</v>
      </c>
      <c r="B1214" t="s">
        <v>93</v>
      </c>
      <c r="C1214" t="s">
        <v>33</v>
      </c>
      <c r="D1214" t="s">
        <v>34</v>
      </c>
      <c r="E1214">
        <v>406</v>
      </c>
      <c r="F1214">
        <v>29</v>
      </c>
      <c r="G1214">
        <v>14</v>
      </c>
      <c r="H1214">
        <v>9</v>
      </c>
      <c r="I1214">
        <v>5</v>
      </c>
      <c r="J1214">
        <v>1</v>
      </c>
    </row>
    <row r="1215" spans="1:10" x14ac:dyDescent="0.35">
      <c r="A1215" s="60">
        <v>42705</v>
      </c>
      <c r="B1215" t="s">
        <v>93</v>
      </c>
      <c r="C1215" t="s">
        <v>32</v>
      </c>
      <c r="D1215" t="s">
        <v>110</v>
      </c>
      <c r="E1215">
        <v>245</v>
      </c>
      <c r="F1215">
        <v>29</v>
      </c>
      <c r="G1215">
        <v>17</v>
      </c>
      <c r="H1215">
        <v>9</v>
      </c>
      <c r="I1215">
        <v>3</v>
      </c>
      <c r="J1215">
        <v>0</v>
      </c>
    </row>
    <row r="1216" spans="1:10" x14ac:dyDescent="0.35">
      <c r="A1216" s="60">
        <v>42705</v>
      </c>
      <c r="B1216" t="s">
        <v>93</v>
      </c>
      <c r="C1216" t="s">
        <v>26</v>
      </c>
      <c r="D1216" t="s">
        <v>27</v>
      </c>
      <c r="E1216">
        <v>19</v>
      </c>
      <c r="F1216">
        <v>0</v>
      </c>
      <c r="G1216">
        <v>0</v>
      </c>
      <c r="H1216">
        <v>0</v>
      </c>
      <c r="I1216">
        <v>0</v>
      </c>
      <c r="J1216">
        <v>0</v>
      </c>
    </row>
    <row r="1217" spans="1:10" x14ac:dyDescent="0.35">
      <c r="A1217" s="60">
        <v>42705</v>
      </c>
      <c r="B1217" t="s">
        <v>93</v>
      </c>
      <c r="C1217" t="s">
        <v>30</v>
      </c>
      <c r="D1217" t="s">
        <v>31</v>
      </c>
      <c r="E1217">
        <v>571</v>
      </c>
      <c r="F1217">
        <v>57</v>
      </c>
      <c r="G1217">
        <v>29</v>
      </c>
      <c r="H1217">
        <v>20</v>
      </c>
      <c r="I1217">
        <v>8</v>
      </c>
      <c r="J1217">
        <v>0</v>
      </c>
    </row>
    <row r="1218" spans="1:10" x14ac:dyDescent="0.35">
      <c r="A1218" s="60">
        <v>42736</v>
      </c>
      <c r="B1218" t="s">
        <v>93</v>
      </c>
      <c r="C1218" t="s">
        <v>28</v>
      </c>
      <c r="D1218" t="s">
        <v>29</v>
      </c>
      <c r="E1218">
        <v>1252</v>
      </c>
      <c r="F1218">
        <v>170</v>
      </c>
      <c r="G1218">
        <v>45</v>
      </c>
      <c r="H1218">
        <v>45</v>
      </c>
      <c r="I1218">
        <v>75</v>
      </c>
      <c r="J1218">
        <v>5</v>
      </c>
    </row>
    <row r="1219" spans="1:10" x14ac:dyDescent="0.35">
      <c r="A1219" s="60">
        <v>42736</v>
      </c>
      <c r="B1219" t="s">
        <v>93</v>
      </c>
      <c r="C1219" t="s">
        <v>33</v>
      </c>
      <c r="D1219" t="s">
        <v>34</v>
      </c>
      <c r="E1219">
        <v>324</v>
      </c>
      <c r="F1219">
        <v>8</v>
      </c>
      <c r="G1219">
        <v>5</v>
      </c>
      <c r="H1219">
        <v>1</v>
      </c>
      <c r="I1219">
        <v>2</v>
      </c>
      <c r="J1219">
        <v>0</v>
      </c>
    </row>
    <row r="1220" spans="1:10" x14ac:dyDescent="0.35">
      <c r="A1220" s="60">
        <v>42736</v>
      </c>
      <c r="B1220" t="s">
        <v>93</v>
      </c>
      <c r="C1220" t="s">
        <v>32</v>
      </c>
      <c r="D1220" t="s">
        <v>110</v>
      </c>
      <c r="E1220">
        <v>303</v>
      </c>
      <c r="F1220">
        <v>24</v>
      </c>
      <c r="G1220">
        <v>20</v>
      </c>
      <c r="H1220">
        <v>3</v>
      </c>
      <c r="I1220">
        <v>1</v>
      </c>
      <c r="J1220">
        <v>0</v>
      </c>
    </row>
    <row r="1221" spans="1:10" x14ac:dyDescent="0.35">
      <c r="A1221" s="60">
        <v>42736</v>
      </c>
      <c r="B1221" t="s">
        <v>93</v>
      </c>
      <c r="C1221" t="s">
        <v>26</v>
      </c>
      <c r="D1221" t="s">
        <v>27</v>
      </c>
      <c r="E1221">
        <v>16</v>
      </c>
      <c r="F1221">
        <v>0</v>
      </c>
      <c r="G1221">
        <v>0</v>
      </c>
      <c r="H1221">
        <v>0</v>
      </c>
      <c r="I1221">
        <v>0</v>
      </c>
      <c r="J1221">
        <v>0</v>
      </c>
    </row>
    <row r="1222" spans="1:10" x14ac:dyDescent="0.35">
      <c r="A1222" s="60">
        <v>42736</v>
      </c>
      <c r="B1222" t="s">
        <v>93</v>
      </c>
      <c r="C1222" t="s">
        <v>30</v>
      </c>
      <c r="D1222" t="s">
        <v>31</v>
      </c>
      <c r="E1222">
        <v>548</v>
      </c>
      <c r="F1222">
        <v>42</v>
      </c>
      <c r="G1222">
        <v>28</v>
      </c>
      <c r="H1222">
        <v>8</v>
      </c>
      <c r="I1222">
        <v>6</v>
      </c>
      <c r="J1222">
        <v>0</v>
      </c>
    </row>
    <row r="1223" spans="1:10" x14ac:dyDescent="0.35">
      <c r="A1223" s="60">
        <v>42767</v>
      </c>
      <c r="B1223" t="s">
        <v>93</v>
      </c>
      <c r="C1223" t="s">
        <v>28</v>
      </c>
      <c r="D1223" t="s">
        <v>29</v>
      </c>
      <c r="E1223">
        <v>1277</v>
      </c>
      <c r="F1223">
        <v>141</v>
      </c>
      <c r="G1223">
        <v>41</v>
      </c>
      <c r="H1223">
        <v>36</v>
      </c>
      <c r="I1223">
        <v>60</v>
      </c>
      <c r="J1223">
        <v>4</v>
      </c>
    </row>
    <row r="1224" spans="1:10" x14ac:dyDescent="0.35">
      <c r="A1224" s="60">
        <v>42767</v>
      </c>
      <c r="B1224" t="s">
        <v>93</v>
      </c>
      <c r="C1224" t="s">
        <v>33</v>
      </c>
      <c r="D1224" t="s">
        <v>34</v>
      </c>
      <c r="E1224">
        <v>363</v>
      </c>
      <c r="F1224">
        <v>21</v>
      </c>
      <c r="G1224">
        <v>8</v>
      </c>
      <c r="H1224">
        <v>7</v>
      </c>
      <c r="I1224">
        <v>5</v>
      </c>
      <c r="J1224">
        <v>1</v>
      </c>
    </row>
    <row r="1225" spans="1:10" x14ac:dyDescent="0.35">
      <c r="A1225" s="60">
        <v>42767</v>
      </c>
      <c r="B1225" t="s">
        <v>93</v>
      </c>
      <c r="C1225" t="s">
        <v>32</v>
      </c>
      <c r="D1225" t="s">
        <v>110</v>
      </c>
      <c r="E1225">
        <v>303</v>
      </c>
      <c r="F1225">
        <v>23</v>
      </c>
      <c r="G1225">
        <v>14</v>
      </c>
      <c r="H1225">
        <v>4</v>
      </c>
      <c r="I1225">
        <v>5</v>
      </c>
      <c r="J1225">
        <v>0</v>
      </c>
    </row>
    <row r="1226" spans="1:10" x14ac:dyDescent="0.35">
      <c r="A1226" s="60">
        <v>42767</v>
      </c>
      <c r="B1226" t="s">
        <v>93</v>
      </c>
      <c r="C1226" t="s">
        <v>26</v>
      </c>
      <c r="D1226" t="s">
        <v>27</v>
      </c>
      <c r="E1226">
        <v>21</v>
      </c>
      <c r="F1226">
        <v>1</v>
      </c>
      <c r="G1226">
        <v>0</v>
      </c>
      <c r="H1226">
        <v>1</v>
      </c>
      <c r="I1226">
        <v>0</v>
      </c>
      <c r="J1226">
        <v>0</v>
      </c>
    </row>
    <row r="1227" spans="1:10" x14ac:dyDescent="0.35">
      <c r="A1227" s="60">
        <v>42767</v>
      </c>
      <c r="B1227" t="s">
        <v>93</v>
      </c>
      <c r="C1227" t="s">
        <v>30</v>
      </c>
      <c r="D1227" t="s">
        <v>31</v>
      </c>
      <c r="E1227">
        <v>591</v>
      </c>
      <c r="F1227">
        <v>55</v>
      </c>
      <c r="G1227">
        <v>26</v>
      </c>
      <c r="H1227">
        <v>13</v>
      </c>
      <c r="I1227">
        <v>16</v>
      </c>
      <c r="J1227">
        <v>0</v>
      </c>
    </row>
    <row r="1228" spans="1:10" x14ac:dyDescent="0.35">
      <c r="A1228" s="60">
        <v>42795</v>
      </c>
      <c r="B1228" t="s">
        <v>93</v>
      </c>
      <c r="C1228" t="s">
        <v>28</v>
      </c>
      <c r="D1228" t="s">
        <v>29</v>
      </c>
      <c r="E1228">
        <v>1579</v>
      </c>
      <c r="F1228">
        <v>154</v>
      </c>
      <c r="G1228">
        <v>47</v>
      </c>
      <c r="H1228">
        <v>58</v>
      </c>
      <c r="I1228">
        <v>44</v>
      </c>
      <c r="J1228">
        <v>5</v>
      </c>
    </row>
    <row r="1229" spans="1:10" x14ac:dyDescent="0.35">
      <c r="A1229" s="60">
        <v>42795</v>
      </c>
      <c r="B1229" t="s">
        <v>93</v>
      </c>
      <c r="C1229" t="s">
        <v>33</v>
      </c>
      <c r="D1229" t="s">
        <v>34</v>
      </c>
      <c r="E1229">
        <v>418</v>
      </c>
      <c r="F1229">
        <v>28</v>
      </c>
      <c r="G1229">
        <v>10</v>
      </c>
      <c r="H1229">
        <v>11</v>
      </c>
      <c r="I1229">
        <v>6</v>
      </c>
      <c r="J1229">
        <v>1</v>
      </c>
    </row>
    <row r="1230" spans="1:10" x14ac:dyDescent="0.35">
      <c r="A1230" s="60">
        <v>42795</v>
      </c>
      <c r="B1230" t="s">
        <v>93</v>
      </c>
      <c r="C1230" t="s">
        <v>32</v>
      </c>
      <c r="D1230" t="s">
        <v>110</v>
      </c>
      <c r="E1230">
        <v>323</v>
      </c>
      <c r="F1230">
        <v>28</v>
      </c>
      <c r="G1230">
        <v>19</v>
      </c>
      <c r="H1230">
        <v>8</v>
      </c>
      <c r="I1230">
        <v>1</v>
      </c>
      <c r="J1230">
        <v>0</v>
      </c>
    </row>
    <row r="1231" spans="1:10" x14ac:dyDescent="0.35">
      <c r="A1231" s="60">
        <v>42795</v>
      </c>
      <c r="B1231" t="s">
        <v>93</v>
      </c>
      <c r="C1231" t="s">
        <v>26</v>
      </c>
      <c r="D1231" t="s">
        <v>27</v>
      </c>
      <c r="E1231">
        <v>26</v>
      </c>
      <c r="F1231">
        <v>0</v>
      </c>
      <c r="G1231">
        <v>0</v>
      </c>
      <c r="H1231">
        <v>0</v>
      </c>
      <c r="I1231">
        <v>0</v>
      </c>
      <c r="J1231">
        <v>0</v>
      </c>
    </row>
    <row r="1232" spans="1:10" x14ac:dyDescent="0.35">
      <c r="A1232" s="60">
        <v>42795</v>
      </c>
      <c r="B1232" t="s">
        <v>93</v>
      </c>
      <c r="C1232" t="s">
        <v>30</v>
      </c>
      <c r="D1232" t="s">
        <v>31</v>
      </c>
      <c r="E1232">
        <v>642</v>
      </c>
      <c r="F1232">
        <v>47</v>
      </c>
      <c r="G1232">
        <v>15</v>
      </c>
      <c r="H1232">
        <v>12</v>
      </c>
      <c r="I1232">
        <v>18</v>
      </c>
      <c r="J1232">
        <v>2</v>
      </c>
    </row>
    <row r="1233" spans="1:10" x14ac:dyDescent="0.35">
      <c r="A1233" s="60">
        <v>42826</v>
      </c>
      <c r="B1233" t="s">
        <v>93</v>
      </c>
      <c r="C1233" t="s">
        <v>28</v>
      </c>
      <c r="D1233" t="s">
        <v>29</v>
      </c>
      <c r="E1233">
        <v>1367</v>
      </c>
      <c r="F1233">
        <v>160</v>
      </c>
      <c r="G1233">
        <v>49</v>
      </c>
      <c r="H1233">
        <v>54</v>
      </c>
      <c r="I1233">
        <v>49</v>
      </c>
      <c r="J1233">
        <v>8</v>
      </c>
    </row>
    <row r="1234" spans="1:10" x14ac:dyDescent="0.35">
      <c r="A1234" s="60">
        <v>42826</v>
      </c>
      <c r="B1234" t="s">
        <v>93</v>
      </c>
      <c r="C1234" t="s">
        <v>33</v>
      </c>
      <c r="D1234" t="s">
        <v>34</v>
      </c>
      <c r="E1234">
        <v>370</v>
      </c>
      <c r="F1234">
        <v>25</v>
      </c>
      <c r="G1234">
        <v>8</v>
      </c>
      <c r="H1234">
        <v>12</v>
      </c>
      <c r="I1234">
        <v>5</v>
      </c>
      <c r="J1234">
        <v>0</v>
      </c>
    </row>
    <row r="1235" spans="1:10" x14ac:dyDescent="0.35">
      <c r="A1235" s="60">
        <v>42826</v>
      </c>
      <c r="B1235" t="s">
        <v>93</v>
      </c>
      <c r="C1235" t="s">
        <v>32</v>
      </c>
      <c r="D1235" t="s">
        <v>110</v>
      </c>
      <c r="E1235">
        <v>256</v>
      </c>
      <c r="F1235">
        <v>16</v>
      </c>
      <c r="G1235">
        <v>11</v>
      </c>
      <c r="H1235">
        <v>3</v>
      </c>
      <c r="I1235">
        <v>1</v>
      </c>
      <c r="J1235">
        <v>1</v>
      </c>
    </row>
    <row r="1236" spans="1:10" x14ac:dyDescent="0.35">
      <c r="A1236" s="60">
        <v>42826</v>
      </c>
      <c r="B1236" t="s">
        <v>93</v>
      </c>
      <c r="C1236" t="s">
        <v>26</v>
      </c>
      <c r="D1236" t="s">
        <v>27</v>
      </c>
      <c r="E1236">
        <v>17</v>
      </c>
      <c r="F1236">
        <v>1</v>
      </c>
      <c r="G1236">
        <v>1</v>
      </c>
      <c r="H1236">
        <v>0</v>
      </c>
      <c r="I1236">
        <v>0</v>
      </c>
      <c r="J1236">
        <v>0</v>
      </c>
    </row>
    <row r="1237" spans="1:10" x14ac:dyDescent="0.35">
      <c r="A1237" s="60">
        <v>42826</v>
      </c>
      <c r="B1237" t="s">
        <v>93</v>
      </c>
      <c r="C1237" t="s">
        <v>30</v>
      </c>
      <c r="D1237" t="s">
        <v>31</v>
      </c>
      <c r="E1237">
        <v>544</v>
      </c>
      <c r="F1237">
        <v>37</v>
      </c>
      <c r="G1237">
        <v>21</v>
      </c>
      <c r="H1237">
        <v>10</v>
      </c>
      <c r="I1237">
        <v>3</v>
      </c>
      <c r="J1237">
        <v>3</v>
      </c>
    </row>
    <row r="1238" spans="1:10" x14ac:dyDescent="0.35">
      <c r="A1238" s="60">
        <v>42856</v>
      </c>
      <c r="B1238" t="s">
        <v>93</v>
      </c>
      <c r="C1238" t="s">
        <v>28</v>
      </c>
      <c r="D1238" t="s">
        <v>29</v>
      </c>
      <c r="E1238">
        <v>1587</v>
      </c>
      <c r="F1238">
        <v>136</v>
      </c>
      <c r="G1238">
        <v>49</v>
      </c>
      <c r="H1238">
        <v>45</v>
      </c>
      <c r="I1238">
        <v>40</v>
      </c>
      <c r="J1238">
        <v>2</v>
      </c>
    </row>
    <row r="1239" spans="1:10" x14ac:dyDescent="0.35">
      <c r="A1239" s="60">
        <v>42856</v>
      </c>
      <c r="B1239" t="s">
        <v>93</v>
      </c>
      <c r="C1239" t="s">
        <v>33</v>
      </c>
      <c r="D1239" t="s">
        <v>34</v>
      </c>
      <c r="E1239">
        <v>427</v>
      </c>
      <c r="F1239">
        <v>40</v>
      </c>
      <c r="G1239">
        <v>17</v>
      </c>
      <c r="H1239">
        <v>19</v>
      </c>
      <c r="I1239">
        <v>4</v>
      </c>
      <c r="J1239">
        <v>0</v>
      </c>
    </row>
    <row r="1240" spans="1:10" x14ac:dyDescent="0.35">
      <c r="A1240" s="60">
        <v>42856</v>
      </c>
      <c r="B1240" t="s">
        <v>93</v>
      </c>
      <c r="C1240" t="s">
        <v>32</v>
      </c>
      <c r="D1240" t="s">
        <v>110</v>
      </c>
      <c r="E1240">
        <v>282</v>
      </c>
      <c r="F1240">
        <v>20</v>
      </c>
      <c r="G1240">
        <v>7</v>
      </c>
      <c r="H1240">
        <v>8</v>
      </c>
      <c r="I1240">
        <v>1</v>
      </c>
      <c r="J1240">
        <v>4</v>
      </c>
    </row>
    <row r="1241" spans="1:10" x14ac:dyDescent="0.35">
      <c r="A1241" s="60">
        <v>42856</v>
      </c>
      <c r="B1241" t="s">
        <v>93</v>
      </c>
      <c r="C1241" t="s">
        <v>26</v>
      </c>
      <c r="D1241" t="s">
        <v>27</v>
      </c>
      <c r="E1241">
        <v>21</v>
      </c>
      <c r="F1241">
        <v>0</v>
      </c>
      <c r="G1241">
        <v>0</v>
      </c>
      <c r="H1241">
        <v>0</v>
      </c>
      <c r="I1241">
        <v>0</v>
      </c>
      <c r="J1241">
        <v>0</v>
      </c>
    </row>
    <row r="1242" spans="1:10" x14ac:dyDescent="0.35">
      <c r="A1242" s="60">
        <v>42856</v>
      </c>
      <c r="B1242" t="s">
        <v>93</v>
      </c>
      <c r="C1242" t="s">
        <v>30</v>
      </c>
      <c r="D1242" t="s">
        <v>31</v>
      </c>
      <c r="E1242">
        <v>669</v>
      </c>
      <c r="F1242">
        <v>47</v>
      </c>
      <c r="G1242">
        <v>26</v>
      </c>
      <c r="H1242">
        <v>16</v>
      </c>
      <c r="I1242">
        <v>3</v>
      </c>
      <c r="J1242">
        <v>2</v>
      </c>
    </row>
    <row r="1243" spans="1:10" x14ac:dyDescent="0.35">
      <c r="A1243" s="60">
        <v>42887</v>
      </c>
      <c r="B1243" t="s">
        <v>93</v>
      </c>
      <c r="C1243" t="s">
        <v>28</v>
      </c>
      <c r="D1243" t="s">
        <v>29</v>
      </c>
      <c r="E1243">
        <v>1574</v>
      </c>
      <c r="F1243">
        <v>146</v>
      </c>
      <c r="G1243">
        <v>43</v>
      </c>
      <c r="H1243">
        <v>39</v>
      </c>
      <c r="I1243">
        <v>61</v>
      </c>
      <c r="J1243">
        <v>3</v>
      </c>
    </row>
    <row r="1244" spans="1:10" x14ac:dyDescent="0.35">
      <c r="A1244" s="60">
        <v>42887</v>
      </c>
      <c r="B1244" t="s">
        <v>93</v>
      </c>
      <c r="C1244" t="s">
        <v>33</v>
      </c>
      <c r="D1244" t="s">
        <v>34</v>
      </c>
      <c r="E1244">
        <v>346</v>
      </c>
      <c r="F1244">
        <v>31</v>
      </c>
      <c r="G1244">
        <v>12</v>
      </c>
      <c r="H1244">
        <v>10</v>
      </c>
      <c r="I1244">
        <v>8</v>
      </c>
      <c r="J1244">
        <v>1</v>
      </c>
    </row>
    <row r="1245" spans="1:10" x14ac:dyDescent="0.35">
      <c r="A1245" s="60">
        <v>42887</v>
      </c>
      <c r="B1245" t="s">
        <v>93</v>
      </c>
      <c r="C1245" t="s">
        <v>32</v>
      </c>
      <c r="D1245" t="s">
        <v>110</v>
      </c>
      <c r="E1245">
        <v>279</v>
      </c>
      <c r="F1245">
        <v>22</v>
      </c>
      <c r="G1245">
        <v>12</v>
      </c>
      <c r="H1245">
        <v>6</v>
      </c>
      <c r="I1245">
        <v>4</v>
      </c>
      <c r="J1245">
        <v>0</v>
      </c>
    </row>
    <row r="1246" spans="1:10" x14ac:dyDescent="0.35">
      <c r="A1246" s="60">
        <v>42887</v>
      </c>
      <c r="B1246" t="s">
        <v>93</v>
      </c>
      <c r="C1246" t="s">
        <v>26</v>
      </c>
      <c r="D1246" t="s">
        <v>27</v>
      </c>
      <c r="E1246">
        <v>17</v>
      </c>
      <c r="F1246">
        <v>0</v>
      </c>
      <c r="G1246">
        <v>0</v>
      </c>
      <c r="H1246">
        <v>0</v>
      </c>
      <c r="I1246">
        <v>0</v>
      </c>
      <c r="J1246">
        <v>0</v>
      </c>
    </row>
    <row r="1247" spans="1:10" x14ac:dyDescent="0.35">
      <c r="A1247" s="60">
        <v>42887</v>
      </c>
      <c r="B1247" t="s">
        <v>93</v>
      </c>
      <c r="C1247" t="s">
        <v>30</v>
      </c>
      <c r="D1247" t="s">
        <v>31</v>
      </c>
      <c r="E1247">
        <v>606</v>
      </c>
      <c r="F1247">
        <v>41</v>
      </c>
      <c r="G1247">
        <v>25</v>
      </c>
      <c r="H1247">
        <v>13</v>
      </c>
      <c r="I1247">
        <v>3</v>
      </c>
      <c r="J1247">
        <v>0</v>
      </c>
    </row>
    <row r="1248" spans="1:10" x14ac:dyDescent="0.35">
      <c r="A1248" s="60">
        <v>42917</v>
      </c>
      <c r="B1248" t="s">
        <v>93</v>
      </c>
      <c r="C1248" t="s">
        <v>28</v>
      </c>
      <c r="D1248" t="s">
        <v>29</v>
      </c>
      <c r="E1248">
        <v>1404</v>
      </c>
      <c r="F1248">
        <v>127</v>
      </c>
      <c r="G1248">
        <v>52</v>
      </c>
      <c r="H1248">
        <v>36</v>
      </c>
      <c r="I1248">
        <v>37</v>
      </c>
      <c r="J1248">
        <v>2</v>
      </c>
    </row>
    <row r="1249" spans="1:10" x14ac:dyDescent="0.35">
      <c r="A1249" s="60">
        <v>42917</v>
      </c>
      <c r="B1249" t="s">
        <v>93</v>
      </c>
      <c r="C1249" t="s">
        <v>33</v>
      </c>
      <c r="D1249" t="s">
        <v>34</v>
      </c>
      <c r="E1249">
        <v>277</v>
      </c>
      <c r="F1249">
        <v>18</v>
      </c>
      <c r="G1249">
        <v>7</v>
      </c>
      <c r="H1249">
        <v>10</v>
      </c>
      <c r="I1249">
        <v>1</v>
      </c>
      <c r="J1249">
        <v>0</v>
      </c>
    </row>
    <row r="1250" spans="1:10" x14ac:dyDescent="0.35">
      <c r="A1250" s="60">
        <v>42917</v>
      </c>
      <c r="B1250" t="s">
        <v>93</v>
      </c>
      <c r="C1250" t="s">
        <v>32</v>
      </c>
      <c r="D1250" t="s">
        <v>110</v>
      </c>
      <c r="E1250">
        <v>231</v>
      </c>
      <c r="F1250">
        <v>18</v>
      </c>
      <c r="G1250">
        <v>13</v>
      </c>
      <c r="H1250">
        <v>4</v>
      </c>
      <c r="I1250">
        <v>1</v>
      </c>
      <c r="J1250">
        <v>0</v>
      </c>
    </row>
    <row r="1251" spans="1:10" x14ac:dyDescent="0.35">
      <c r="A1251" s="60">
        <v>42917</v>
      </c>
      <c r="B1251" t="s">
        <v>93</v>
      </c>
      <c r="C1251" t="s">
        <v>26</v>
      </c>
      <c r="D1251" t="s">
        <v>27</v>
      </c>
      <c r="E1251">
        <v>26</v>
      </c>
      <c r="F1251">
        <v>0</v>
      </c>
      <c r="G1251">
        <v>0</v>
      </c>
      <c r="H1251">
        <v>0</v>
      </c>
      <c r="I1251">
        <v>0</v>
      </c>
      <c r="J1251">
        <v>0</v>
      </c>
    </row>
    <row r="1252" spans="1:10" x14ac:dyDescent="0.35">
      <c r="A1252" s="60">
        <v>42917</v>
      </c>
      <c r="B1252" t="s">
        <v>93</v>
      </c>
      <c r="C1252" t="s">
        <v>30</v>
      </c>
      <c r="D1252" t="s">
        <v>31</v>
      </c>
      <c r="E1252">
        <v>539</v>
      </c>
      <c r="F1252">
        <v>30</v>
      </c>
      <c r="G1252">
        <v>12</v>
      </c>
      <c r="H1252">
        <v>16</v>
      </c>
      <c r="I1252">
        <v>1</v>
      </c>
      <c r="J1252">
        <v>1</v>
      </c>
    </row>
    <row r="1253" spans="1:10" x14ac:dyDescent="0.35">
      <c r="A1253" s="60">
        <v>42948</v>
      </c>
      <c r="B1253" t="s">
        <v>93</v>
      </c>
      <c r="C1253" t="s">
        <v>28</v>
      </c>
      <c r="D1253" t="s">
        <v>29</v>
      </c>
      <c r="E1253">
        <v>1585</v>
      </c>
      <c r="F1253">
        <v>166</v>
      </c>
      <c r="G1253">
        <v>34</v>
      </c>
      <c r="H1253">
        <v>60</v>
      </c>
      <c r="I1253">
        <v>65</v>
      </c>
      <c r="J1253">
        <v>7</v>
      </c>
    </row>
    <row r="1254" spans="1:10" x14ac:dyDescent="0.35">
      <c r="A1254" s="60">
        <v>42948</v>
      </c>
      <c r="B1254" t="s">
        <v>93</v>
      </c>
      <c r="C1254" t="s">
        <v>33</v>
      </c>
      <c r="D1254" t="s">
        <v>34</v>
      </c>
      <c r="E1254">
        <v>404</v>
      </c>
      <c r="F1254">
        <v>23</v>
      </c>
      <c r="G1254">
        <v>10</v>
      </c>
      <c r="H1254">
        <v>8</v>
      </c>
      <c r="I1254">
        <v>5</v>
      </c>
      <c r="J1254">
        <v>0</v>
      </c>
    </row>
    <row r="1255" spans="1:10" x14ac:dyDescent="0.35">
      <c r="A1255" s="60">
        <v>42948</v>
      </c>
      <c r="B1255" t="s">
        <v>93</v>
      </c>
      <c r="C1255" t="s">
        <v>32</v>
      </c>
      <c r="D1255" t="s">
        <v>110</v>
      </c>
      <c r="E1255">
        <v>267</v>
      </c>
      <c r="F1255">
        <v>19</v>
      </c>
      <c r="G1255">
        <v>10</v>
      </c>
      <c r="H1255">
        <v>5</v>
      </c>
      <c r="I1255">
        <v>3</v>
      </c>
      <c r="J1255">
        <v>1</v>
      </c>
    </row>
    <row r="1256" spans="1:10" x14ac:dyDescent="0.35">
      <c r="A1256" s="60">
        <v>42948</v>
      </c>
      <c r="B1256" t="s">
        <v>93</v>
      </c>
      <c r="C1256" t="s">
        <v>26</v>
      </c>
      <c r="D1256" t="s">
        <v>27</v>
      </c>
      <c r="E1256">
        <v>22</v>
      </c>
      <c r="F1256">
        <v>1</v>
      </c>
      <c r="G1256">
        <v>1</v>
      </c>
      <c r="H1256">
        <v>0</v>
      </c>
      <c r="I1256">
        <v>0</v>
      </c>
      <c r="J1256">
        <v>0</v>
      </c>
    </row>
    <row r="1257" spans="1:10" x14ac:dyDescent="0.35">
      <c r="A1257" s="60">
        <v>42948</v>
      </c>
      <c r="B1257" t="s">
        <v>93</v>
      </c>
      <c r="C1257" t="s">
        <v>30</v>
      </c>
      <c r="D1257" t="s">
        <v>31</v>
      </c>
      <c r="E1257">
        <v>641</v>
      </c>
      <c r="F1257">
        <v>53</v>
      </c>
      <c r="G1257">
        <v>22</v>
      </c>
      <c r="H1257">
        <v>19</v>
      </c>
      <c r="I1257">
        <v>10</v>
      </c>
      <c r="J1257">
        <v>2</v>
      </c>
    </row>
    <row r="1258" spans="1:10" x14ac:dyDescent="0.35">
      <c r="A1258" s="60">
        <v>42979</v>
      </c>
      <c r="B1258" t="s">
        <v>93</v>
      </c>
      <c r="C1258" t="s">
        <v>28</v>
      </c>
      <c r="D1258" t="s">
        <v>29</v>
      </c>
      <c r="E1258">
        <v>1497</v>
      </c>
      <c r="F1258">
        <v>190</v>
      </c>
      <c r="G1258">
        <v>38</v>
      </c>
      <c r="H1258">
        <v>62</v>
      </c>
      <c r="I1258">
        <v>79</v>
      </c>
      <c r="J1258">
        <v>11</v>
      </c>
    </row>
    <row r="1259" spans="1:10" x14ac:dyDescent="0.35">
      <c r="A1259" s="60">
        <v>42979</v>
      </c>
      <c r="B1259" t="s">
        <v>93</v>
      </c>
      <c r="C1259" t="s">
        <v>33</v>
      </c>
      <c r="D1259" t="s">
        <v>34</v>
      </c>
      <c r="E1259">
        <v>272</v>
      </c>
      <c r="F1259">
        <v>29</v>
      </c>
      <c r="G1259">
        <v>8</v>
      </c>
      <c r="H1259">
        <v>11</v>
      </c>
      <c r="I1259">
        <v>8</v>
      </c>
      <c r="J1259">
        <v>2</v>
      </c>
    </row>
    <row r="1260" spans="1:10" x14ac:dyDescent="0.35">
      <c r="A1260" s="60">
        <v>42979</v>
      </c>
      <c r="B1260" t="s">
        <v>93</v>
      </c>
      <c r="C1260" t="s">
        <v>32</v>
      </c>
      <c r="D1260" t="s">
        <v>110</v>
      </c>
      <c r="E1260">
        <v>229</v>
      </c>
      <c r="F1260">
        <v>13</v>
      </c>
      <c r="G1260">
        <v>4</v>
      </c>
      <c r="H1260">
        <v>6</v>
      </c>
      <c r="I1260">
        <v>0</v>
      </c>
      <c r="J1260">
        <v>3</v>
      </c>
    </row>
    <row r="1261" spans="1:10" x14ac:dyDescent="0.35">
      <c r="A1261" s="60">
        <v>42979</v>
      </c>
      <c r="B1261" t="s">
        <v>93</v>
      </c>
      <c r="C1261" t="s">
        <v>26</v>
      </c>
      <c r="D1261" t="s">
        <v>27</v>
      </c>
      <c r="E1261">
        <v>20</v>
      </c>
      <c r="F1261">
        <v>0</v>
      </c>
      <c r="G1261">
        <v>0</v>
      </c>
      <c r="H1261">
        <v>0</v>
      </c>
      <c r="I1261">
        <v>0</v>
      </c>
      <c r="J1261">
        <v>0</v>
      </c>
    </row>
    <row r="1262" spans="1:10" x14ac:dyDescent="0.35">
      <c r="A1262" s="60">
        <v>42979</v>
      </c>
      <c r="B1262" t="s">
        <v>93</v>
      </c>
      <c r="C1262" t="s">
        <v>30</v>
      </c>
      <c r="D1262" t="s">
        <v>31</v>
      </c>
      <c r="E1262">
        <v>621</v>
      </c>
      <c r="F1262">
        <v>62</v>
      </c>
      <c r="G1262">
        <v>25</v>
      </c>
      <c r="H1262">
        <v>18</v>
      </c>
      <c r="I1262">
        <v>19</v>
      </c>
      <c r="J1262">
        <v>0</v>
      </c>
    </row>
    <row r="1263" spans="1:10" x14ac:dyDescent="0.35">
      <c r="A1263" s="60">
        <v>43009</v>
      </c>
      <c r="B1263" t="s">
        <v>93</v>
      </c>
      <c r="C1263" t="s">
        <v>28</v>
      </c>
      <c r="D1263" t="s">
        <v>29</v>
      </c>
      <c r="E1263">
        <v>1546</v>
      </c>
      <c r="F1263">
        <v>186</v>
      </c>
      <c r="G1263">
        <v>66</v>
      </c>
      <c r="H1263">
        <v>53</v>
      </c>
      <c r="I1263">
        <v>57</v>
      </c>
      <c r="J1263">
        <v>10</v>
      </c>
    </row>
    <row r="1264" spans="1:10" x14ac:dyDescent="0.35">
      <c r="A1264" s="60">
        <v>43009</v>
      </c>
      <c r="B1264" t="s">
        <v>93</v>
      </c>
      <c r="C1264" t="s">
        <v>33</v>
      </c>
      <c r="D1264" t="s">
        <v>34</v>
      </c>
      <c r="E1264">
        <v>313</v>
      </c>
      <c r="F1264">
        <v>22</v>
      </c>
      <c r="G1264">
        <v>8</v>
      </c>
      <c r="H1264">
        <v>9</v>
      </c>
      <c r="I1264">
        <v>4</v>
      </c>
      <c r="J1264">
        <v>1</v>
      </c>
    </row>
    <row r="1265" spans="1:10" x14ac:dyDescent="0.35">
      <c r="A1265" s="60">
        <v>43009</v>
      </c>
      <c r="B1265" t="s">
        <v>93</v>
      </c>
      <c r="C1265" t="s">
        <v>32</v>
      </c>
      <c r="D1265" t="s">
        <v>110</v>
      </c>
      <c r="E1265">
        <v>256</v>
      </c>
      <c r="F1265">
        <v>19</v>
      </c>
      <c r="G1265">
        <v>13</v>
      </c>
      <c r="H1265">
        <v>3</v>
      </c>
      <c r="I1265">
        <v>2</v>
      </c>
      <c r="J1265">
        <v>1</v>
      </c>
    </row>
    <row r="1266" spans="1:10" x14ac:dyDescent="0.35">
      <c r="A1266" s="60">
        <v>43009</v>
      </c>
      <c r="B1266" t="s">
        <v>93</v>
      </c>
      <c r="C1266" t="s">
        <v>26</v>
      </c>
      <c r="D1266" t="s">
        <v>27</v>
      </c>
      <c r="E1266">
        <v>17</v>
      </c>
      <c r="F1266">
        <v>0</v>
      </c>
      <c r="G1266">
        <v>0</v>
      </c>
      <c r="H1266">
        <v>0</v>
      </c>
      <c r="I1266">
        <v>0</v>
      </c>
      <c r="J1266">
        <v>0</v>
      </c>
    </row>
    <row r="1267" spans="1:10" x14ac:dyDescent="0.35">
      <c r="A1267" s="60">
        <v>43009</v>
      </c>
      <c r="B1267" t="s">
        <v>93</v>
      </c>
      <c r="C1267" t="s">
        <v>30</v>
      </c>
      <c r="D1267" t="s">
        <v>31</v>
      </c>
      <c r="E1267">
        <v>542</v>
      </c>
      <c r="F1267">
        <v>44</v>
      </c>
      <c r="G1267">
        <v>19</v>
      </c>
      <c r="H1267">
        <v>9</v>
      </c>
      <c r="I1267">
        <v>15</v>
      </c>
      <c r="J1267">
        <v>1</v>
      </c>
    </row>
    <row r="1268" spans="1:10" x14ac:dyDescent="0.35">
      <c r="A1268" s="60">
        <v>43040</v>
      </c>
      <c r="B1268" t="s">
        <v>93</v>
      </c>
      <c r="C1268" t="s">
        <v>28</v>
      </c>
      <c r="D1268" t="s">
        <v>29</v>
      </c>
      <c r="E1268">
        <v>1623</v>
      </c>
      <c r="F1268">
        <v>225</v>
      </c>
      <c r="G1268">
        <v>52</v>
      </c>
      <c r="H1268">
        <v>65</v>
      </c>
      <c r="I1268">
        <v>95</v>
      </c>
      <c r="J1268">
        <v>13</v>
      </c>
    </row>
    <row r="1269" spans="1:10" x14ac:dyDescent="0.35">
      <c r="A1269" s="60">
        <v>43040</v>
      </c>
      <c r="B1269" t="s">
        <v>93</v>
      </c>
      <c r="C1269" t="s">
        <v>33</v>
      </c>
      <c r="D1269" t="s">
        <v>34</v>
      </c>
      <c r="E1269">
        <v>350</v>
      </c>
      <c r="F1269">
        <v>15</v>
      </c>
      <c r="G1269">
        <v>3</v>
      </c>
      <c r="H1269">
        <v>7</v>
      </c>
      <c r="I1269">
        <v>5</v>
      </c>
      <c r="J1269">
        <v>0</v>
      </c>
    </row>
    <row r="1270" spans="1:10" x14ac:dyDescent="0.35">
      <c r="A1270" s="60">
        <v>43040</v>
      </c>
      <c r="B1270" t="s">
        <v>93</v>
      </c>
      <c r="C1270" t="s">
        <v>32</v>
      </c>
      <c r="D1270" t="s">
        <v>110</v>
      </c>
      <c r="E1270">
        <v>273</v>
      </c>
      <c r="F1270">
        <v>21</v>
      </c>
      <c r="G1270">
        <v>7</v>
      </c>
      <c r="H1270">
        <v>10</v>
      </c>
      <c r="I1270">
        <v>3</v>
      </c>
      <c r="J1270">
        <v>1</v>
      </c>
    </row>
    <row r="1271" spans="1:10" x14ac:dyDescent="0.35">
      <c r="A1271" s="60">
        <v>43040</v>
      </c>
      <c r="B1271" t="s">
        <v>93</v>
      </c>
      <c r="C1271" t="s">
        <v>26</v>
      </c>
      <c r="D1271" t="s">
        <v>27</v>
      </c>
      <c r="E1271">
        <v>22</v>
      </c>
      <c r="F1271">
        <v>0</v>
      </c>
      <c r="G1271">
        <v>0</v>
      </c>
      <c r="H1271">
        <v>0</v>
      </c>
      <c r="I1271">
        <v>0</v>
      </c>
      <c r="J1271">
        <v>0</v>
      </c>
    </row>
    <row r="1272" spans="1:10" x14ac:dyDescent="0.35">
      <c r="A1272" s="60">
        <v>43040</v>
      </c>
      <c r="B1272" t="s">
        <v>93</v>
      </c>
      <c r="C1272" t="s">
        <v>30</v>
      </c>
      <c r="D1272" t="s">
        <v>31</v>
      </c>
      <c r="E1272">
        <v>626</v>
      </c>
      <c r="F1272">
        <v>54</v>
      </c>
      <c r="G1272">
        <v>24</v>
      </c>
      <c r="H1272">
        <v>16</v>
      </c>
      <c r="I1272">
        <v>14</v>
      </c>
      <c r="J1272">
        <v>0</v>
      </c>
    </row>
    <row r="1273" spans="1:10" x14ac:dyDescent="0.35">
      <c r="A1273" s="60">
        <v>43070</v>
      </c>
      <c r="B1273" t="s">
        <v>93</v>
      </c>
      <c r="C1273" t="s">
        <v>28</v>
      </c>
      <c r="D1273" t="s">
        <v>29</v>
      </c>
      <c r="E1273">
        <v>1389</v>
      </c>
      <c r="F1273">
        <v>215</v>
      </c>
      <c r="G1273">
        <v>59</v>
      </c>
      <c r="H1273">
        <v>55</v>
      </c>
      <c r="I1273">
        <v>83</v>
      </c>
      <c r="J1273">
        <v>18</v>
      </c>
    </row>
    <row r="1274" spans="1:10" x14ac:dyDescent="0.35">
      <c r="A1274" s="60">
        <v>43070</v>
      </c>
      <c r="B1274" t="s">
        <v>93</v>
      </c>
      <c r="C1274" t="s">
        <v>33</v>
      </c>
      <c r="D1274" t="s">
        <v>34</v>
      </c>
      <c r="E1274">
        <v>254</v>
      </c>
      <c r="F1274">
        <v>19</v>
      </c>
      <c r="G1274">
        <v>8</v>
      </c>
      <c r="H1274">
        <v>1</v>
      </c>
      <c r="I1274">
        <v>10</v>
      </c>
      <c r="J1274">
        <v>0</v>
      </c>
    </row>
    <row r="1275" spans="1:10" x14ac:dyDescent="0.35">
      <c r="A1275" s="60">
        <v>43070</v>
      </c>
      <c r="B1275" t="s">
        <v>93</v>
      </c>
      <c r="C1275" t="s">
        <v>32</v>
      </c>
      <c r="D1275" t="s">
        <v>110</v>
      </c>
      <c r="E1275">
        <v>216</v>
      </c>
      <c r="F1275">
        <v>14</v>
      </c>
      <c r="G1275">
        <v>10</v>
      </c>
      <c r="H1275">
        <v>2</v>
      </c>
      <c r="I1275">
        <v>2</v>
      </c>
      <c r="J1275">
        <v>0</v>
      </c>
    </row>
    <row r="1276" spans="1:10" x14ac:dyDescent="0.35">
      <c r="A1276" s="60">
        <v>43070</v>
      </c>
      <c r="B1276" t="s">
        <v>93</v>
      </c>
      <c r="C1276" t="s">
        <v>26</v>
      </c>
      <c r="D1276" t="s">
        <v>27</v>
      </c>
      <c r="E1276">
        <v>16</v>
      </c>
      <c r="F1276">
        <v>1</v>
      </c>
      <c r="G1276">
        <v>1</v>
      </c>
      <c r="H1276">
        <v>0</v>
      </c>
      <c r="I1276">
        <v>0</v>
      </c>
      <c r="J1276">
        <v>0</v>
      </c>
    </row>
    <row r="1277" spans="1:10" x14ac:dyDescent="0.35">
      <c r="A1277" s="60">
        <v>43070</v>
      </c>
      <c r="B1277" t="s">
        <v>93</v>
      </c>
      <c r="C1277" t="s">
        <v>30</v>
      </c>
      <c r="D1277" t="s">
        <v>31</v>
      </c>
      <c r="E1277">
        <v>572</v>
      </c>
      <c r="F1277">
        <v>45</v>
      </c>
      <c r="G1277">
        <v>27</v>
      </c>
      <c r="H1277">
        <v>10</v>
      </c>
      <c r="I1277">
        <v>8</v>
      </c>
      <c r="J1277">
        <v>0</v>
      </c>
    </row>
    <row r="1278" spans="1:10" x14ac:dyDescent="0.35">
      <c r="A1278" s="60">
        <v>43101</v>
      </c>
      <c r="B1278" t="s">
        <v>93</v>
      </c>
      <c r="C1278" t="s">
        <v>28</v>
      </c>
      <c r="D1278" t="s">
        <v>29</v>
      </c>
      <c r="E1278">
        <v>1310</v>
      </c>
      <c r="F1278">
        <v>157</v>
      </c>
      <c r="G1278">
        <v>38</v>
      </c>
      <c r="H1278">
        <v>72</v>
      </c>
      <c r="I1278">
        <v>41</v>
      </c>
      <c r="J1278">
        <v>6</v>
      </c>
    </row>
    <row r="1279" spans="1:10" x14ac:dyDescent="0.35">
      <c r="A1279" s="60">
        <v>43101</v>
      </c>
      <c r="B1279" t="s">
        <v>93</v>
      </c>
      <c r="C1279" t="s">
        <v>33</v>
      </c>
      <c r="D1279" t="s">
        <v>34</v>
      </c>
      <c r="E1279">
        <v>334</v>
      </c>
      <c r="F1279">
        <v>40</v>
      </c>
      <c r="G1279">
        <v>9</v>
      </c>
      <c r="H1279">
        <v>3</v>
      </c>
      <c r="I1279">
        <v>27</v>
      </c>
      <c r="J1279">
        <v>1</v>
      </c>
    </row>
    <row r="1280" spans="1:10" x14ac:dyDescent="0.35">
      <c r="A1280" s="60">
        <v>43101</v>
      </c>
      <c r="B1280" t="s">
        <v>93</v>
      </c>
      <c r="C1280" t="s">
        <v>32</v>
      </c>
      <c r="D1280" t="s">
        <v>110</v>
      </c>
      <c r="E1280">
        <v>290</v>
      </c>
      <c r="F1280">
        <v>26</v>
      </c>
      <c r="G1280">
        <v>16</v>
      </c>
      <c r="H1280">
        <v>5</v>
      </c>
      <c r="I1280">
        <v>5</v>
      </c>
      <c r="J1280">
        <v>0</v>
      </c>
    </row>
    <row r="1281" spans="1:10" x14ac:dyDescent="0.35">
      <c r="A1281" s="60">
        <v>43101</v>
      </c>
      <c r="B1281" t="s">
        <v>93</v>
      </c>
      <c r="C1281" t="s">
        <v>26</v>
      </c>
      <c r="D1281" t="s">
        <v>27</v>
      </c>
      <c r="E1281">
        <v>13</v>
      </c>
      <c r="F1281">
        <v>0</v>
      </c>
      <c r="G1281">
        <v>0</v>
      </c>
      <c r="H1281">
        <v>0</v>
      </c>
      <c r="I1281">
        <v>0</v>
      </c>
      <c r="J1281">
        <v>0</v>
      </c>
    </row>
    <row r="1282" spans="1:10" x14ac:dyDescent="0.35">
      <c r="A1282" s="60">
        <v>43101</v>
      </c>
      <c r="B1282" t="s">
        <v>93</v>
      </c>
      <c r="C1282" t="s">
        <v>30</v>
      </c>
      <c r="D1282" t="s">
        <v>31</v>
      </c>
      <c r="E1282">
        <v>523</v>
      </c>
      <c r="F1282">
        <v>37</v>
      </c>
      <c r="G1282">
        <v>22</v>
      </c>
      <c r="H1282">
        <v>11</v>
      </c>
      <c r="I1282">
        <v>3</v>
      </c>
      <c r="J1282">
        <v>1</v>
      </c>
    </row>
    <row r="1283" spans="1:10" x14ac:dyDescent="0.35">
      <c r="A1283" s="60">
        <v>43132</v>
      </c>
      <c r="B1283" t="s">
        <v>93</v>
      </c>
      <c r="C1283" t="s">
        <v>28</v>
      </c>
      <c r="D1283" t="s">
        <v>29</v>
      </c>
      <c r="E1283">
        <v>1322</v>
      </c>
      <c r="F1283">
        <v>135</v>
      </c>
      <c r="G1283">
        <v>47</v>
      </c>
      <c r="H1283">
        <v>38</v>
      </c>
      <c r="I1283">
        <v>40</v>
      </c>
      <c r="J1283">
        <v>10</v>
      </c>
    </row>
    <row r="1284" spans="1:10" x14ac:dyDescent="0.35">
      <c r="A1284" s="60">
        <v>43132</v>
      </c>
      <c r="B1284" t="s">
        <v>93</v>
      </c>
      <c r="C1284" t="s">
        <v>33</v>
      </c>
      <c r="D1284" t="s">
        <v>34</v>
      </c>
      <c r="E1284">
        <v>326</v>
      </c>
      <c r="F1284">
        <v>23</v>
      </c>
      <c r="G1284">
        <v>7</v>
      </c>
      <c r="H1284">
        <v>7</v>
      </c>
      <c r="I1284">
        <v>7</v>
      </c>
      <c r="J1284">
        <v>2</v>
      </c>
    </row>
    <row r="1285" spans="1:10" x14ac:dyDescent="0.35">
      <c r="A1285" s="60">
        <v>43132</v>
      </c>
      <c r="B1285" t="s">
        <v>93</v>
      </c>
      <c r="C1285" t="s">
        <v>32</v>
      </c>
      <c r="D1285" t="s">
        <v>110</v>
      </c>
      <c r="E1285">
        <v>271</v>
      </c>
      <c r="F1285">
        <v>22</v>
      </c>
      <c r="G1285">
        <v>16</v>
      </c>
      <c r="H1285">
        <v>6</v>
      </c>
      <c r="I1285">
        <v>0</v>
      </c>
      <c r="J1285">
        <v>0</v>
      </c>
    </row>
    <row r="1286" spans="1:10" x14ac:dyDescent="0.35">
      <c r="A1286" s="60">
        <v>43132</v>
      </c>
      <c r="B1286" t="s">
        <v>93</v>
      </c>
      <c r="C1286" t="s">
        <v>26</v>
      </c>
      <c r="D1286" t="s">
        <v>27</v>
      </c>
      <c r="E1286">
        <v>17</v>
      </c>
      <c r="F1286">
        <v>2</v>
      </c>
      <c r="G1286">
        <v>0</v>
      </c>
      <c r="H1286">
        <v>1</v>
      </c>
      <c r="I1286">
        <v>0</v>
      </c>
      <c r="J1286">
        <v>1</v>
      </c>
    </row>
    <row r="1287" spans="1:10" x14ac:dyDescent="0.35">
      <c r="A1287" s="60">
        <v>43132</v>
      </c>
      <c r="B1287" t="s">
        <v>93</v>
      </c>
      <c r="C1287" t="s">
        <v>30</v>
      </c>
      <c r="D1287" t="s">
        <v>31</v>
      </c>
      <c r="E1287">
        <v>564</v>
      </c>
      <c r="F1287">
        <v>42</v>
      </c>
      <c r="G1287">
        <v>29</v>
      </c>
      <c r="H1287">
        <v>11</v>
      </c>
      <c r="I1287">
        <v>2</v>
      </c>
      <c r="J1287">
        <v>0</v>
      </c>
    </row>
    <row r="1288" spans="1:10" x14ac:dyDescent="0.35">
      <c r="A1288" s="60">
        <v>43160</v>
      </c>
      <c r="B1288" t="s">
        <v>93</v>
      </c>
      <c r="C1288" t="s">
        <v>28</v>
      </c>
      <c r="D1288" t="s">
        <v>29</v>
      </c>
      <c r="E1288">
        <v>1591</v>
      </c>
      <c r="F1288">
        <v>225</v>
      </c>
      <c r="G1288">
        <v>60</v>
      </c>
      <c r="H1288">
        <v>80</v>
      </c>
      <c r="I1288">
        <v>67</v>
      </c>
      <c r="J1288">
        <v>18</v>
      </c>
    </row>
    <row r="1289" spans="1:10" x14ac:dyDescent="0.35">
      <c r="A1289" s="60">
        <v>43160</v>
      </c>
      <c r="B1289" t="s">
        <v>93</v>
      </c>
      <c r="C1289" t="s">
        <v>33</v>
      </c>
      <c r="D1289" t="s">
        <v>34</v>
      </c>
      <c r="E1289">
        <v>291</v>
      </c>
      <c r="F1289">
        <v>22</v>
      </c>
      <c r="G1289">
        <v>12</v>
      </c>
      <c r="H1289">
        <v>5</v>
      </c>
      <c r="I1289">
        <v>5</v>
      </c>
      <c r="J1289">
        <v>0</v>
      </c>
    </row>
    <row r="1290" spans="1:10" x14ac:dyDescent="0.35">
      <c r="A1290" s="60">
        <v>43160</v>
      </c>
      <c r="B1290" t="s">
        <v>93</v>
      </c>
      <c r="C1290" t="s">
        <v>32</v>
      </c>
      <c r="D1290" t="s">
        <v>110</v>
      </c>
      <c r="E1290">
        <v>299</v>
      </c>
      <c r="F1290">
        <v>29</v>
      </c>
      <c r="G1290">
        <v>17</v>
      </c>
      <c r="H1290">
        <v>4</v>
      </c>
      <c r="I1290">
        <v>5</v>
      </c>
      <c r="J1290">
        <v>3</v>
      </c>
    </row>
    <row r="1291" spans="1:10" x14ac:dyDescent="0.35">
      <c r="A1291" s="60">
        <v>43160</v>
      </c>
      <c r="B1291" t="s">
        <v>93</v>
      </c>
      <c r="C1291" t="s">
        <v>26</v>
      </c>
      <c r="D1291" t="s">
        <v>27</v>
      </c>
      <c r="E1291">
        <v>16</v>
      </c>
      <c r="F1291">
        <v>0</v>
      </c>
      <c r="G1291">
        <v>0</v>
      </c>
      <c r="H1291">
        <v>0</v>
      </c>
      <c r="I1291">
        <v>0</v>
      </c>
      <c r="J1291">
        <v>0</v>
      </c>
    </row>
    <row r="1292" spans="1:10" x14ac:dyDescent="0.35">
      <c r="A1292" s="60">
        <v>43160</v>
      </c>
      <c r="B1292" t="s">
        <v>93</v>
      </c>
      <c r="C1292" t="s">
        <v>30</v>
      </c>
      <c r="D1292" t="s">
        <v>31</v>
      </c>
      <c r="E1292">
        <v>644</v>
      </c>
      <c r="F1292">
        <v>60</v>
      </c>
      <c r="G1292">
        <v>31</v>
      </c>
      <c r="H1292">
        <v>7</v>
      </c>
      <c r="I1292">
        <v>16</v>
      </c>
      <c r="J1292">
        <v>6</v>
      </c>
    </row>
    <row r="1293" spans="1:10" x14ac:dyDescent="0.35">
      <c r="A1293" s="60">
        <v>43191</v>
      </c>
      <c r="B1293" t="s">
        <v>93</v>
      </c>
      <c r="C1293" t="s">
        <v>28</v>
      </c>
      <c r="D1293" t="s">
        <v>29</v>
      </c>
      <c r="E1293">
        <v>1365</v>
      </c>
      <c r="F1293">
        <v>146</v>
      </c>
      <c r="G1293">
        <v>59</v>
      </c>
      <c r="H1293">
        <v>57</v>
      </c>
      <c r="I1293">
        <v>24</v>
      </c>
      <c r="J1293">
        <v>6</v>
      </c>
    </row>
    <row r="1294" spans="1:10" x14ac:dyDescent="0.35">
      <c r="A1294" s="60">
        <v>43191</v>
      </c>
      <c r="B1294" t="s">
        <v>93</v>
      </c>
      <c r="C1294" t="s">
        <v>33</v>
      </c>
      <c r="D1294" t="s">
        <v>34</v>
      </c>
      <c r="E1294">
        <v>312</v>
      </c>
      <c r="F1294">
        <v>17</v>
      </c>
      <c r="G1294">
        <v>9</v>
      </c>
      <c r="H1294">
        <v>4</v>
      </c>
      <c r="I1294">
        <v>4</v>
      </c>
      <c r="J1294">
        <v>0</v>
      </c>
    </row>
    <row r="1295" spans="1:10" x14ac:dyDescent="0.35">
      <c r="A1295" s="60">
        <v>43191</v>
      </c>
      <c r="B1295" t="s">
        <v>93</v>
      </c>
      <c r="C1295" t="s">
        <v>32</v>
      </c>
      <c r="D1295" t="s">
        <v>110</v>
      </c>
      <c r="E1295">
        <v>269</v>
      </c>
      <c r="F1295">
        <v>20</v>
      </c>
      <c r="G1295">
        <v>14</v>
      </c>
      <c r="H1295">
        <v>5</v>
      </c>
      <c r="I1295">
        <v>1</v>
      </c>
      <c r="J1295">
        <v>0</v>
      </c>
    </row>
    <row r="1296" spans="1:10" x14ac:dyDescent="0.35">
      <c r="A1296" s="60">
        <v>43191</v>
      </c>
      <c r="B1296" t="s">
        <v>93</v>
      </c>
      <c r="C1296" t="s">
        <v>26</v>
      </c>
      <c r="D1296" t="s">
        <v>27</v>
      </c>
      <c r="E1296">
        <v>24</v>
      </c>
      <c r="F1296">
        <v>1</v>
      </c>
      <c r="G1296">
        <v>0</v>
      </c>
      <c r="H1296">
        <v>0</v>
      </c>
      <c r="I1296">
        <v>0</v>
      </c>
      <c r="J1296">
        <v>1</v>
      </c>
    </row>
    <row r="1297" spans="1:10" x14ac:dyDescent="0.35">
      <c r="A1297" s="60">
        <v>43191</v>
      </c>
      <c r="B1297" t="s">
        <v>93</v>
      </c>
      <c r="C1297" t="s">
        <v>30</v>
      </c>
      <c r="D1297" t="s">
        <v>31</v>
      </c>
      <c r="E1297">
        <v>565</v>
      </c>
      <c r="F1297">
        <v>89</v>
      </c>
      <c r="G1297">
        <v>14</v>
      </c>
      <c r="H1297">
        <v>7</v>
      </c>
      <c r="I1297">
        <v>67</v>
      </c>
      <c r="J1297">
        <v>1</v>
      </c>
    </row>
    <row r="1298" spans="1:10" x14ac:dyDescent="0.35">
      <c r="A1298" s="60">
        <v>43221</v>
      </c>
      <c r="B1298" t="s">
        <v>93</v>
      </c>
      <c r="C1298" t="s">
        <v>28</v>
      </c>
      <c r="D1298" t="s">
        <v>29</v>
      </c>
      <c r="E1298">
        <v>1590</v>
      </c>
      <c r="F1298">
        <v>181</v>
      </c>
      <c r="G1298">
        <v>49</v>
      </c>
      <c r="H1298">
        <v>73</v>
      </c>
      <c r="I1298">
        <v>54</v>
      </c>
      <c r="J1298">
        <v>5</v>
      </c>
    </row>
    <row r="1299" spans="1:10" x14ac:dyDescent="0.35">
      <c r="A1299" s="60">
        <v>43221</v>
      </c>
      <c r="B1299" t="s">
        <v>93</v>
      </c>
      <c r="C1299" t="s">
        <v>33</v>
      </c>
      <c r="D1299" t="s">
        <v>34</v>
      </c>
      <c r="E1299">
        <v>364</v>
      </c>
      <c r="F1299">
        <v>21</v>
      </c>
      <c r="G1299">
        <v>9</v>
      </c>
      <c r="H1299">
        <v>6</v>
      </c>
      <c r="I1299">
        <v>6</v>
      </c>
      <c r="J1299">
        <v>0</v>
      </c>
    </row>
    <row r="1300" spans="1:10" x14ac:dyDescent="0.35">
      <c r="A1300" s="60">
        <v>43221</v>
      </c>
      <c r="B1300" t="s">
        <v>93</v>
      </c>
      <c r="C1300" t="s">
        <v>32</v>
      </c>
      <c r="D1300" t="s">
        <v>110</v>
      </c>
      <c r="E1300">
        <v>261</v>
      </c>
      <c r="F1300">
        <v>14</v>
      </c>
      <c r="G1300">
        <v>6</v>
      </c>
      <c r="H1300">
        <v>4</v>
      </c>
      <c r="I1300">
        <v>2</v>
      </c>
      <c r="J1300">
        <v>2</v>
      </c>
    </row>
    <row r="1301" spans="1:10" x14ac:dyDescent="0.35">
      <c r="A1301" s="60">
        <v>43221</v>
      </c>
      <c r="B1301" t="s">
        <v>93</v>
      </c>
      <c r="C1301" t="s">
        <v>26</v>
      </c>
      <c r="D1301" t="s">
        <v>27</v>
      </c>
      <c r="E1301">
        <v>21</v>
      </c>
      <c r="F1301">
        <v>0</v>
      </c>
      <c r="G1301">
        <v>0</v>
      </c>
      <c r="H1301">
        <v>0</v>
      </c>
      <c r="I1301">
        <v>0</v>
      </c>
      <c r="J1301">
        <v>0</v>
      </c>
    </row>
    <row r="1302" spans="1:10" x14ac:dyDescent="0.35">
      <c r="A1302" s="60">
        <v>43221</v>
      </c>
      <c r="B1302" t="s">
        <v>93</v>
      </c>
      <c r="C1302" t="s">
        <v>30</v>
      </c>
      <c r="D1302" t="s">
        <v>31</v>
      </c>
      <c r="E1302">
        <v>748</v>
      </c>
      <c r="F1302">
        <v>52</v>
      </c>
      <c r="G1302">
        <v>26</v>
      </c>
      <c r="H1302">
        <v>19</v>
      </c>
      <c r="I1302">
        <v>7</v>
      </c>
      <c r="J1302">
        <v>0</v>
      </c>
    </row>
    <row r="1303" spans="1:10" x14ac:dyDescent="0.35">
      <c r="A1303" s="60">
        <v>43252</v>
      </c>
      <c r="B1303" t="s">
        <v>93</v>
      </c>
      <c r="C1303" t="s">
        <v>28</v>
      </c>
      <c r="D1303" t="s">
        <v>29</v>
      </c>
      <c r="E1303">
        <v>1588</v>
      </c>
      <c r="F1303">
        <v>175</v>
      </c>
      <c r="G1303">
        <v>54</v>
      </c>
      <c r="H1303">
        <v>73</v>
      </c>
      <c r="I1303">
        <v>44</v>
      </c>
      <c r="J1303">
        <v>4</v>
      </c>
    </row>
    <row r="1304" spans="1:10" x14ac:dyDescent="0.35">
      <c r="A1304" s="60">
        <v>43252</v>
      </c>
      <c r="B1304" t="s">
        <v>93</v>
      </c>
      <c r="C1304" t="s">
        <v>33</v>
      </c>
      <c r="D1304" t="s">
        <v>34</v>
      </c>
      <c r="E1304">
        <v>335</v>
      </c>
      <c r="F1304">
        <v>13</v>
      </c>
      <c r="G1304">
        <v>10</v>
      </c>
      <c r="H1304">
        <v>3</v>
      </c>
      <c r="I1304">
        <v>0</v>
      </c>
      <c r="J1304">
        <v>0</v>
      </c>
    </row>
    <row r="1305" spans="1:10" x14ac:dyDescent="0.35">
      <c r="A1305" s="60">
        <v>43252</v>
      </c>
      <c r="B1305" t="s">
        <v>93</v>
      </c>
      <c r="C1305" t="s">
        <v>32</v>
      </c>
      <c r="D1305" t="s">
        <v>110</v>
      </c>
      <c r="E1305">
        <v>256</v>
      </c>
      <c r="F1305">
        <v>17</v>
      </c>
      <c r="G1305">
        <v>9</v>
      </c>
      <c r="H1305">
        <v>4</v>
      </c>
      <c r="I1305">
        <v>3</v>
      </c>
      <c r="J1305">
        <v>1</v>
      </c>
    </row>
    <row r="1306" spans="1:10" x14ac:dyDescent="0.35">
      <c r="A1306" s="60">
        <v>43252</v>
      </c>
      <c r="B1306" t="s">
        <v>93</v>
      </c>
      <c r="C1306" t="s">
        <v>26</v>
      </c>
      <c r="D1306" t="s">
        <v>27</v>
      </c>
      <c r="E1306">
        <v>10</v>
      </c>
      <c r="F1306">
        <v>0</v>
      </c>
      <c r="G1306">
        <v>0</v>
      </c>
      <c r="H1306">
        <v>0</v>
      </c>
      <c r="I1306">
        <v>0</v>
      </c>
      <c r="J1306">
        <v>0</v>
      </c>
    </row>
    <row r="1307" spans="1:10" x14ac:dyDescent="0.35">
      <c r="A1307" s="60">
        <v>43252</v>
      </c>
      <c r="B1307" t="s">
        <v>93</v>
      </c>
      <c r="C1307" t="s">
        <v>30</v>
      </c>
      <c r="D1307" t="s">
        <v>31</v>
      </c>
      <c r="E1307">
        <v>648</v>
      </c>
      <c r="F1307">
        <v>47</v>
      </c>
      <c r="G1307">
        <v>26</v>
      </c>
      <c r="H1307">
        <v>14</v>
      </c>
      <c r="I1307">
        <v>6</v>
      </c>
      <c r="J1307">
        <v>1</v>
      </c>
    </row>
    <row r="1308" spans="1:10" x14ac:dyDescent="0.35">
      <c r="A1308" s="60">
        <v>43282</v>
      </c>
      <c r="B1308" t="s">
        <v>93</v>
      </c>
      <c r="C1308" t="s">
        <v>28</v>
      </c>
      <c r="D1308" t="s">
        <v>29</v>
      </c>
      <c r="E1308">
        <v>1459</v>
      </c>
      <c r="F1308">
        <v>168</v>
      </c>
      <c r="G1308">
        <v>55</v>
      </c>
      <c r="H1308">
        <v>69</v>
      </c>
      <c r="I1308">
        <v>42</v>
      </c>
      <c r="J1308">
        <v>2</v>
      </c>
    </row>
    <row r="1309" spans="1:10" x14ac:dyDescent="0.35">
      <c r="A1309" s="60">
        <v>43282</v>
      </c>
      <c r="B1309" t="s">
        <v>93</v>
      </c>
      <c r="C1309" t="s">
        <v>33</v>
      </c>
      <c r="D1309" t="s">
        <v>34</v>
      </c>
      <c r="E1309">
        <v>363</v>
      </c>
      <c r="F1309">
        <v>21</v>
      </c>
      <c r="G1309">
        <v>14</v>
      </c>
      <c r="H1309">
        <v>5</v>
      </c>
      <c r="I1309">
        <v>1</v>
      </c>
      <c r="J1309">
        <v>1</v>
      </c>
    </row>
    <row r="1310" spans="1:10" x14ac:dyDescent="0.35">
      <c r="A1310" s="60">
        <v>43282</v>
      </c>
      <c r="B1310" t="s">
        <v>93</v>
      </c>
      <c r="C1310" t="s">
        <v>32</v>
      </c>
      <c r="D1310" t="s">
        <v>110</v>
      </c>
      <c r="E1310">
        <v>243</v>
      </c>
      <c r="F1310">
        <v>14</v>
      </c>
      <c r="G1310">
        <v>13</v>
      </c>
      <c r="H1310">
        <v>1</v>
      </c>
      <c r="I1310">
        <v>0</v>
      </c>
      <c r="J1310">
        <v>0</v>
      </c>
    </row>
    <row r="1311" spans="1:10" x14ac:dyDescent="0.35">
      <c r="A1311" s="60">
        <v>43282</v>
      </c>
      <c r="B1311" t="s">
        <v>93</v>
      </c>
      <c r="C1311" t="s">
        <v>26</v>
      </c>
      <c r="D1311" t="s">
        <v>27</v>
      </c>
      <c r="E1311">
        <v>15</v>
      </c>
      <c r="F1311">
        <v>0</v>
      </c>
      <c r="G1311">
        <v>0</v>
      </c>
      <c r="H1311">
        <v>0</v>
      </c>
      <c r="I1311">
        <v>0</v>
      </c>
      <c r="J1311">
        <v>0</v>
      </c>
    </row>
    <row r="1312" spans="1:10" x14ac:dyDescent="0.35">
      <c r="A1312" s="60">
        <v>43282</v>
      </c>
      <c r="B1312" t="s">
        <v>93</v>
      </c>
      <c r="C1312" t="s">
        <v>30</v>
      </c>
      <c r="D1312" t="s">
        <v>31</v>
      </c>
      <c r="E1312">
        <v>690</v>
      </c>
      <c r="F1312">
        <v>46</v>
      </c>
      <c r="G1312">
        <v>23</v>
      </c>
      <c r="H1312">
        <v>11</v>
      </c>
      <c r="I1312">
        <v>10</v>
      </c>
      <c r="J1312">
        <v>2</v>
      </c>
    </row>
    <row r="1313" spans="1:10" x14ac:dyDescent="0.35">
      <c r="A1313" s="60">
        <v>43313</v>
      </c>
      <c r="B1313" t="s">
        <v>93</v>
      </c>
      <c r="C1313" t="s">
        <v>28</v>
      </c>
      <c r="D1313" t="s">
        <v>29</v>
      </c>
      <c r="E1313">
        <v>1578</v>
      </c>
      <c r="F1313">
        <v>172</v>
      </c>
      <c r="G1313">
        <v>41</v>
      </c>
      <c r="H1313">
        <v>74</v>
      </c>
      <c r="I1313">
        <v>49</v>
      </c>
      <c r="J1313">
        <v>8</v>
      </c>
    </row>
    <row r="1314" spans="1:10" x14ac:dyDescent="0.35">
      <c r="A1314" s="60">
        <v>43313</v>
      </c>
      <c r="B1314" t="s">
        <v>93</v>
      </c>
      <c r="C1314" t="s">
        <v>33</v>
      </c>
      <c r="D1314" t="s">
        <v>34</v>
      </c>
      <c r="E1314">
        <v>407</v>
      </c>
      <c r="F1314">
        <v>26</v>
      </c>
      <c r="G1314">
        <v>12</v>
      </c>
      <c r="H1314">
        <v>9</v>
      </c>
      <c r="I1314">
        <v>5</v>
      </c>
      <c r="J1314">
        <v>0</v>
      </c>
    </row>
    <row r="1315" spans="1:10" x14ac:dyDescent="0.35">
      <c r="A1315" s="60">
        <v>43313</v>
      </c>
      <c r="B1315" t="s">
        <v>93</v>
      </c>
      <c r="C1315" t="s">
        <v>32</v>
      </c>
      <c r="D1315" t="s">
        <v>110</v>
      </c>
      <c r="E1315">
        <v>276</v>
      </c>
      <c r="F1315">
        <v>18</v>
      </c>
      <c r="G1315">
        <v>12</v>
      </c>
      <c r="H1315">
        <v>6</v>
      </c>
      <c r="I1315">
        <v>0</v>
      </c>
      <c r="J1315">
        <v>0</v>
      </c>
    </row>
    <row r="1316" spans="1:10" x14ac:dyDescent="0.35">
      <c r="A1316" s="60">
        <v>43313</v>
      </c>
      <c r="B1316" t="s">
        <v>93</v>
      </c>
      <c r="C1316" t="s">
        <v>26</v>
      </c>
      <c r="D1316" t="s">
        <v>27</v>
      </c>
      <c r="E1316">
        <v>13</v>
      </c>
      <c r="F1316">
        <v>0</v>
      </c>
      <c r="G1316">
        <v>0</v>
      </c>
      <c r="H1316">
        <v>0</v>
      </c>
      <c r="I1316">
        <v>0</v>
      </c>
      <c r="J1316">
        <v>0</v>
      </c>
    </row>
    <row r="1317" spans="1:10" x14ac:dyDescent="0.35">
      <c r="A1317" s="60">
        <v>43313</v>
      </c>
      <c r="B1317" t="s">
        <v>93</v>
      </c>
      <c r="C1317" t="s">
        <v>30</v>
      </c>
      <c r="D1317" t="s">
        <v>31</v>
      </c>
      <c r="E1317">
        <v>739</v>
      </c>
      <c r="F1317">
        <v>47</v>
      </c>
      <c r="G1317">
        <v>29</v>
      </c>
      <c r="H1317">
        <v>3</v>
      </c>
      <c r="I1317">
        <v>12</v>
      </c>
      <c r="J1317">
        <v>3</v>
      </c>
    </row>
    <row r="1318" spans="1:10" x14ac:dyDescent="0.35">
      <c r="A1318" s="60">
        <v>43344</v>
      </c>
      <c r="B1318" t="s">
        <v>93</v>
      </c>
      <c r="C1318" t="s">
        <v>28</v>
      </c>
      <c r="D1318" t="s">
        <v>29</v>
      </c>
      <c r="E1318">
        <v>1391</v>
      </c>
      <c r="F1318">
        <v>165</v>
      </c>
      <c r="G1318">
        <v>44</v>
      </c>
      <c r="H1318">
        <v>55</v>
      </c>
      <c r="I1318">
        <v>57</v>
      </c>
      <c r="J1318">
        <v>9</v>
      </c>
    </row>
    <row r="1319" spans="1:10" x14ac:dyDescent="0.35">
      <c r="A1319" s="60">
        <v>43344</v>
      </c>
      <c r="B1319" t="s">
        <v>93</v>
      </c>
      <c r="C1319" t="s">
        <v>33</v>
      </c>
      <c r="D1319" t="s">
        <v>34</v>
      </c>
      <c r="E1319">
        <v>358</v>
      </c>
      <c r="F1319">
        <v>19</v>
      </c>
      <c r="G1319">
        <v>10</v>
      </c>
      <c r="H1319">
        <v>7</v>
      </c>
      <c r="I1319">
        <v>1</v>
      </c>
      <c r="J1319">
        <v>1</v>
      </c>
    </row>
    <row r="1320" spans="1:10" x14ac:dyDescent="0.35">
      <c r="A1320" s="60">
        <v>43344</v>
      </c>
      <c r="B1320" t="s">
        <v>93</v>
      </c>
      <c r="C1320" t="s">
        <v>32</v>
      </c>
      <c r="D1320" t="s">
        <v>110</v>
      </c>
      <c r="E1320">
        <v>240</v>
      </c>
      <c r="F1320">
        <v>20</v>
      </c>
      <c r="G1320">
        <v>14</v>
      </c>
      <c r="H1320">
        <v>6</v>
      </c>
      <c r="I1320">
        <v>0</v>
      </c>
      <c r="J1320">
        <v>0</v>
      </c>
    </row>
    <row r="1321" spans="1:10" x14ac:dyDescent="0.35">
      <c r="A1321" s="60">
        <v>43344</v>
      </c>
      <c r="B1321" t="s">
        <v>93</v>
      </c>
      <c r="C1321" t="s">
        <v>26</v>
      </c>
      <c r="D1321" t="s">
        <v>27</v>
      </c>
      <c r="E1321">
        <v>15</v>
      </c>
      <c r="F1321">
        <v>1</v>
      </c>
      <c r="G1321">
        <v>1</v>
      </c>
      <c r="H1321">
        <v>0</v>
      </c>
      <c r="I1321">
        <v>0</v>
      </c>
      <c r="J1321">
        <v>0</v>
      </c>
    </row>
    <row r="1322" spans="1:10" x14ac:dyDescent="0.35">
      <c r="A1322" s="60">
        <v>43344</v>
      </c>
      <c r="B1322" t="s">
        <v>93</v>
      </c>
      <c r="C1322" t="s">
        <v>30</v>
      </c>
      <c r="D1322" t="s">
        <v>31</v>
      </c>
      <c r="E1322">
        <v>568</v>
      </c>
      <c r="F1322">
        <v>38</v>
      </c>
      <c r="G1322">
        <v>18</v>
      </c>
      <c r="H1322">
        <v>6</v>
      </c>
      <c r="I1322">
        <v>8</v>
      </c>
      <c r="J1322">
        <v>6</v>
      </c>
    </row>
    <row r="1323" spans="1:10" x14ac:dyDescent="0.35">
      <c r="A1323" s="60">
        <v>43374</v>
      </c>
      <c r="B1323" t="s">
        <v>93</v>
      </c>
      <c r="C1323" t="s">
        <v>28</v>
      </c>
      <c r="D1323" t="s">
        <v>29</v>
      </c>
      <c r="E1323">
        <v>1691</v>
      </c>
      <c r="F1323">
        <v>195</v>
      </c>
      <c r="G1323">
        <v>64</v>
      </c>
      <c r="H1323">
        <v>74</v>
      </c>
      <c r="I1323">
        <v>48</v>
      </c>
      <c r="J1323">
        <v>9</v>
      </c>
    </row>
    <row r="1324" spans="1:10" x14ac:dyDescent="0.35">
      <c r="A1324" s="60">
        <v>43374</v>
      </c>
      <c r="B1324" t="s">
        <v>93</v>
      </c>
      <c r="C1324" t="s">
        <v>33</v>
      </c>
      <c r="D1324" t="s">
        <v>34</v>
      </c>
      <c r="E1324">
        <v>382</v>
      </c>
      <c r="F1324">
        <v>20</v>
      </c>
      <c r="G1324">
        <v>9</v>
      </c>
      <c r="H1324">
        <v>6</v>
      </c>
      <c r="I1324">
        <v>5</v>
      </c>
      <c r="J1324">
        <v>0</v>
      </c>
    </row>
    <row r="1325" spans="1:10" x14ac:dyDescent="0.35">
      <c r="A1325" s="60">
        <v>43374</v>
      </c>
      <c r="B1325" t="s">
        <v>93</v>
      </c>
      <c r="C1325" t="s">
        <v>32</v>
      </c>
      <c r="D1325" t="s">
        <v>110</v>
      </c>
      <c r="E1325">
        <v>300</v>
      </c>
      <c r="F1325">
        <v>23</v>
      </c>
      <c r="G1325">
        <v>13</v>
      </c>
      <c r="H1325">
        <v>9</v>
      </c>
      <c r="I1325">
        <v>1</v>
      </c>
      <c r="J1325">
        <v>0</v>
      </c>
    </row>
    <row r="1326" spans="1:10" x14ac:dyDescent="0.35">
      <c r="A1326" s="60">
        <v>43374</v>
      </c>
      <c r="B1326" t="s">
        <v>93</v>
      </c>
      <c r="C1326" t="s">
        <v>26</v>
      </c>
      <c r="D1326" t="s">
        <v>27</v>
      </c>
      <c r="E1326">
        <v>18</v>
      </c>
      <c r="F1326">
        <v>0</v>
      </c>
      <c r="G1326">
        <v>0</v>
      </c>
      <c r="H1326">
        <v>0</v>
      </c>
      <c r="I1326">
        <v>0</v>
      </c>
      <c r="J1326">
        <v>0</v>
      </c>
    </row>
    <row r="1327" spans="1:10" x14ac:dyDescent="0.35">
      <c r="A1327" s="60">
        <v>43374</v>
      </c>
      <c r="B1327" t="s">
        <v>93</v>
      </c>
      <c r="C1327" t="s">
        <v>30</v>
      </c>
      <c r="D1327" t="s">
        <v>31</v>
      </c>
      <c r="E1327">
        <v>728</v>
      </c>
      <c r="F1327">
        <v>62</v>
      </c>
      <c r="G1327">
        <v>32</v>
      </c>
      <c r="H1327">
        <v>17</v>
      </c>
      <c r="I1327">
        <v>10</v>
      </c>
      <c r="J1327">
        <v>3</v>
      </c>
    </row>
    <row r="1328" spans="1:10" x14ac:dyDescent="0.35">
      <c r="A1328" s="60">
        <v>43405</v>
      </c>
      <c r="B1328" t="s">
        <v>93</v>
      </c>
      <c r="C1328" t="s">
        <v>28</v>
      </c>
      <c r="D1328" t="s">
        <v>29</v>
      </c>
      <c r="E1328">
        <v>1712</v>
      </c>
      <c r="F1328">
        <v>183</v>
      </c>
      <c r="G1328">
        <v>43</v>
      </c>
      <c r="H1328">
        <v>75</v>
      </c>
      <c r="I1328">
        <v>56</v>
      </c>
      <c r="J1328">
        <v>9</v>
      </c>
    </row>
    <row r="1329" spans="1:10" x14ac:dyDescent="0.35">
      <c r="A1329" s="60">
        <v>43405</v>
      </c>
      <c r="B1329" t="s">
        <v>93</v>
      </c>
      <c r="C1329" t="s">
        <v>33</v>
      </c>
      <c r="D1329" t="s">
        <v>34</v>
      </c>
      <c r="E1329">
        <v>426</v>
      </c>
      <c r="F1329">
        <v>23</v>
      </c>
      <c r="G1329">
        <v>10</v>
      </c>
      <c r="H1329">
        <v>6</v>
      </c>
      <c r="I1329">
        <v>6</v>
      </c>
      <c r="J1329">
        <v>1</v>
      </c>
    </row>
    <row r="1330" spans="1:10" x14ac:dyDescent="0.35">
      <c r="A1330" s="60">
        <v>43405</v>
      </c>
      <c r="B1330" t="s">
        <v>93</v>
      </c>
      <c r="C1330" t="s">
        <v>32</v>
      </c>
      <c r="D1330" t="s">
        <v>110</v>
      </c>
      <c r="E1330">
        <v>323</v>
      </c>
      <c r="F1330">
        <v>23</v>
      </c>
      <c r="G1330">
        <v>17</v>
      </c>
      <c r="H1330">
        <v>4</v>
      </c>
      <c r="I1330">
        <v>0</v>
      </c>
      <c r="J1330">
        <v>2</v>
      </c>
    </row>
    <row r="1331" spans="1:10" x14ac:dyDescent="0.35">
      <c r="A1331" s="60">
        <v>43405</v>
      </c>
      <c r="B1331" t="s">
        <v>93</v>
      </c>
      <c r="C1331" t="s">
        <v>26</v>
      </c>
      <c r="D1331" t="s">
        <v>27</v>
      </c>
      <c r="E1331">
        <v>22</v>
      </c>
      <c r="F1331">
        <v>0</v>
      </c>
      <c r="G1331">
        <v>0</v>
      </c>
      <c r="H1331">
        <v>0</v>
      </c>
      <c r="I1331">
        <v>0</v>
      </c>
      <c r="J1331">
        <v>0</v>
      </c>
    </row>
    <row r="1332" spans="1:10" x14ac:dyDescent="0.35">
      <c r="A1332" s="60">
        <v>43405</v>
      </c>
      <c r="B1332" t="s">
        <v>93</v>
      </c>
      <c r="C1332" t="s">
        <v>30</v>
      </c>
      <c r="D1332" t="s">
        <v>31</v>
      </c>
      <c r="E1332">
        <v>815</v>
      </c>
      <c r="F1332">
        <v>50</v>
      </c>
      <c r="G1332">
        <v>24</v>
      </c>
      <c r="H1332">
        <v>19</v>
      </c>
      <c r="I1332">
        <v>5</v>
      </c>
      <c r="J1332">
        <v>2</v>
      </c>
    </row>
    <row r="1333" spans="1:10" x14ac:dyDescent="0.35">
      <c r="A1333" s="60">
        <v>43435</v>
      </c>
      <c r="B1333" t="s">
        <v>93</v>
      </c>
      <c r="C1333" t="s">
        <v>28</v>
      </c>
      <c r="D1333" t="s">
        <v>29</v>
      </c>
      <c r="E1333">
        <v>1230</v>
      </c>
      <c r="F1333">
        <v>126</v>
      </c>
      <c r="G1333">
        <v>38</v>
      </c>
      <c r="H1333">
        <v>57</v>
      </c>
      <c r="I1333">
        <v>24</v>
      </c>
      <c r="J1333">
        <v>7</v>
      </c>
    </row>
    <row r="1334" spans="1:10" x14ac:dyDescent="0.35">
      <c r="A1334" s="60">
        <v>43435</v>
      </c>
      <c r="B1334" t="s">
        <v>93</v>
      </c>
      <c r="C1334" t="s">
        <v>33</v>
      </c>
      <c r="D1334" t="s">
        <v>34</v>
      </c>
      <c r="E1334">
        <v>350</v>
      </c>
      <c r="F1334">
        <v>43</v>
      </c>
      <c r="G1334">
        <v>13</v>
      </c>
      <c r="H1334">
        <v>12</v>
      </c>
      <c r="I1334">
        <v>18</v>
      </c>
      <c r="J1334">
        <v>0</v>
      </c>
    </row>
    <row r="1335" spans="1:10" x14ac:dyDescent="0.35">
      <c r="A1335" s="60">
        <v>43435</v>
      </c>
      <c r="B1335" t="s">
        <v>93</v>
      </c>
      <c r="C1335" t="s">
        <v>32</v>
      </c>
      <c r="D1335" t="s">
        <v>110</v>
      </c>
      <c r="E1335">
        <v>218</v>
      </c>
      <c r="F1335">
        <v>17</v>
      </c>
      <c r="G1335">
        <v>14</v>
      </c>
      <c r="H1335">
        <v>2</v>
      </c>
      <c r="I1335">
        <v>1</v>
      </c>
      <c r="J1335">
        <v>0</v>
      </c>
    </row>
    <row r="1336" spans="1:10" x14ac:dyDescent="0.35">
      <c r="A1336" s="60">
        <v>43435</v>
      </c>
      <c r="B1336" t="s">
        <v>93</v>
      </c>
      <c r="C1336" t="s">
        <v>26</v>
      </c>
      <c r="D1336" t="s">
        <v>27</v>
      </c>
      <c r="E1336">
        <v>11</v>
      </c>
      <c r="F1336">
        <v>0</v>
      </c>
      <c r="G1336">
        <v>0</v>
      </c>
      <c r="H1336">
        <v>0</v>
      </c>
      <c r="I1336">
        <v>0</v>
      </c>
      <c r="J1336">
        <v>0</v>
      </c>
    </row>
    <row r="1337" spans="1:10" x14ac:dyDescent="0.35">
      <c r="A1337" s="60">
        <v>43435</v>
      </c>
      <c r="B1337" t="s">
        <v>93</v>
      </c>
      <c r="C1337" t="s">
        <v>30</v>
      </c>
      <c r="D1337" t="s">
        <v>31</v>
      </c>
      <c r="E1337">
        <v>718</v>
      </c>
      <c r="F1337">
        <v>48</v>
      </c>
      <c r="G1337">
        <v>24</v>
      </c>
      <c r="H1337">
        <v>14</v>
      </c>
      <c r="I1337">
        <v>9</v>
      </c>
      <c r="J1337">
        <v>1</v>
      </c>
    </row>
    <row r="1338" spans="1:10" x14ac:dyDescent="0.35">
      <c r="A1338" s="60">
        <v>43466</v>
      </c>
      <c r="B1338" t="s">
        <v>93</v>
      </c>
      <c r="C1338" t="s">
        <v>28</v>
      </c>
      <c r="D1338" t="s">
        <v>29</v>
      </c>
      <c r="E1338">
        <v>1584</v>
      </c>
      <c r="F1338">
        <v>175</v>
      </c>
      <c r="G1338">
        <v>34</v>
      </c>
      <c r="H1338">
        <v>76</v>
      </c>
      <c r="I1338">
        <v>61</v>
      </c>
      <c r="J1338">
        <v>4</v>
      </c>
    </row>
    <row r="1339" spans="1:10" x14ac:dyDescent="0.35">
      <c r="A1339" s="60">
        <v>43466</v>
      </c>
      <c r="B1339" t="s">
        <v>93</v>
      </c>
      <c r="C1339" t="s">
        <v>33</v>
      </c>
      <c r="D1339" t="s">
        <v>34</v>
      </c>
      <c r="E1339">
        <v>472</v>
      </c>
      <c r="F1339">
        <v>42</v>
      </c>
      <c r="G1339">
        <v>18</v>
      </c>
      <c r="H1339">
        <v>10</v>
      </c>
      <c r="I1339">
        <v>9</v>
      </c>
      <c r="J1339">
        <v>5</v>
      </c>
    </row>
    <row r="1340" spans="1:10" x14ac:dyDescent="0.35">
      <c r="A1340" s="60">
        <v>43466</v>
      </c>
      <c r="B1340" t="s">
        <v>93</v>
      </c>
      <c r="C1340" t="s">
        <v>32</v>
      </c>
      <c r="D1340" t="s">
        <v>110</v>
      </c>
      <c r="E1340">
        <v>331</v>
      </c>
      <c r="F1340">
        <v>37</v>
      </c>
      <c r="G1340">
        <v>26</v>
      </c>
      <c r="H1340">
        <v>5</v>
      </c>
      <c r="I1340">
        <v>1</v>
      </c>
      <c r="J1340">
        <v>5</v>
      </c>
    </row>
    <row r="1341" spans="1:10" x14ac:dyDescent="0.35">
      <c r="A1341" s="60">
        <v>43466</v>
      </c>
      <c r="B1341" t="s">
        <v>93</v>
      </c>
      <c r="C1341" t="s">
        <v>26</v>
      </c>
      <c r="D1341" t="s">
        <v>27</v>
      </c>
      <c r="E1341">
        <v>14</v>
      </c>
      <c r="F1341">
        <v>0</v>
      </c>
      <c r="G1341">
        <v>0</v>
      </c>
      <c r="H1341">
        <v>0</v>
      </c>
      <c r="I1341">
        <v>0</v>
      </c>
      <c r="J1341">
        <v>0</v>
      </c>
    </row>
    <row r="1342" spans="1:10" x14ac:dyDescent="0.35">
      <c r="A1342" s="60">
        <v>43466</v>
      </c>
      <c r="B1342" t="s">
        <v>93</v>
      </c>
      <c r="C1342" t="s">
        <v>30</v>
      </c>
      <c r="D1342" t="s">
        <v>31</v>
      </c>
      <c r="E1342">
        <v>747</v>
      </c>
      <c r="F1342">
        <v>53</v>
      </c>
      <c r="G1342">
        <v>31</v>
      </c>
      <c r="H1342">
        <v>13</v>
      </c>
      <c r="I1342">
        <v>5</v>
      </c>
      <c r="J1342">
        <v>4</v>
      </c>
    </row>
    <row r="1343" spans="1:10" x14ac:dyDescent="0.35">
      <c r="A1343" s="60">
        <v>43497</v>
      </c>
      <c r="B1343" t="s">
        <v>93</v>
      </c>
      <c r="C1343" t="s">
        <v>28</v>
      </c>
      <c r="D1343" t="s">
        <v>29</v>
      </c>
      <c r="E1343">
        <v>1524</v>
      </c>
      <c r="F1343">
        <v>161</v>
      </c>
      <c r="G1343">
        <v>49</v>
      </c>
      <c r="H1343">
        <v>47</v>
      </c>
      <c r="I1343">
        <v>61</v>
      </c>
      <c r="J1343">
        <v>4</v>
      </c>
    </row>
    <row r="1344" spans="1:10" x14ac:dyDescent="0.35">
      <c r="A1344" s="60">
        <v>43497</v>
      </c>
      <c r="B1344" t="s">
        <v>93</v>
      </c>
      <c r="C1344" t="s">
        <v>33</v>
      </c>
      <c r="D1344" t="s">
        <v>34</v>
      </c>
      <c r="E1344">
        <v>352</v>
      </c>
      <c r="F1344">
        <v>33</v>
      </c>
      <c r="G1344">
        <v>7</v>
      </c>
      <c r="H1344">
        <v>5</v>
      </c>
      <c r="I1344">
        <v>15</v>
      </c>
      <c r="J1344">
        <v>6</v>
      </c>
    </row>
    <row r="1345" spans="1:10" x14ac:dyDescent="0.35">
      <c r="A1345" s="60">
        <v>43497</v>
      </c>
      <c r="B1345" t="s">
        <v>93</v>
      </c>
      <c r="C1345" t="s">
        <v>32</v>
      </c>
      <c r="D1345" t="s">
        <v>110</v>
      </c>
      <c r="E1345">
        <v>276</v>
      </c>
      <c r="F1345">
        <v>24</v>
      </c>
      <c r="G1345">
        <v>9</v>
      </c>
      <c r="H1345">
        <v>3</v>
      </c>
      <c r="I1345">
        <v>12</v>
      </c>
      <c r="J1345">
        <v>0</v>
      </c>
    </row>
    <row r="1346" spans="1:10" x14ac:dyDescent="0.35">
      <c r="A1346" s="60">
        <v>43497</v>
      </c>
      <c r="B1346" t="s">
        <v>93</v>
      </c>
      <c r="C1346" t="s">
        <v>26</v>
      </c>
      <c r="D1346" t="s">
        <v>27</v>
      </c>
      <c r="E1346">
        <v>17</v>
      </c>
      <c r="F1346">
        <v>0</v>
      </c>
      <c r="G1346">
        <v>0</v>
      </c>
      <c r="H1346">
        <v>0</v>
      </c>
      <c r="I1346">
        <v>0</v>
      </c>
      <c r="J1346">
        <v>0</v>
      </c>
    </row>
    <row r="1347" spans="1:10" x14ac:dyDescent="0.35">
      <c r="A1347" s="60">
        <v>43497</v>
      </c>
      <c r="B1347" t="s">
        <v>93</v>
      </c>
      <c r="C1347" t="s">
        <v>30</v>
      </c>
      <c r="D1347" t="s">
        <v>31</v>
      </c>
      <c r="E1347">
        <v>695</v>
      </c>
      <c r="F1347">
        <v>47</v>
      </c>
      <c r="G1347">
        <v>16</v>
      </c>
      <c r="H1347">
        <v>13</v>
      </c>
      <c r="I1347">
        <v>17</v>
      </c>
      <c r="J1347">
        <v>1</v>
      </c>
    </row>
    <row r="1348" spans="1:10" x14ac:dyDescent="0.35">
      <c r="A1348" s="60">
        <v>43525</v>
      </c>
      <c r="B1348" t="s">
        <v>93</v>
      </c>
      <c r="C1348" t="s">
        <v>28</v>
      </c>
      <c r="D1348" t="s">
        <v>29</v>
      </c>
      <c r="E1348">
        <v>1890</v>
      </c>
      <c r="F1348">
        <v>198</v>
      </c>
      <c r="G1348">
        <v>73</v>
      </c>
      <c r="H1348">
        <v>75</v>
      </c>
      <c r="I1348">
        <v>43</v>
      </c>
      <c r="J1348">
        <v>7</v>
      </c>
    </row>
    <row r="1349" spans="1:10" x14ac:dyDescent="0.35">
      <c r="A1349" s="60">
        <v>43525</v>
      </c>
      <c r="B1349" t="s">
        <v>93</v>
      </c>
      <c r="C1349" t="s">
        <v>33</v>
      </c>
      <c r="D1349" t="s">
        <v>34</v>
      </c>
      <c r="E1349">
        <v>403</v>
      </c>
      <c r="F1349">
        <v>40</v>
      </c>
      <c r="G1349">
        <v>9</v>
      </c>
      <c r="H1349">
        <v>9</v>
      </c>
      <c r="I1349">
        <v>20</v>
      </c>
      <c r="J1349">
        <v>2</v>
      </c>
    </row>
    <row r="1350" spans="1:10" x14ac:dyDescent="0.35">
      <c r="A1350" s="60">
        <v>43525</v>
      </c>
      <c r="B1350" t="s">
        <v>93</v>
      </c>
      <c r="C1350" t="s">
        <v>32</v>
      </c>
      <c r="D1350" t="s">
        <v>110</v>
      </c>
      <c r="E1350">
        <v>281</v>
      </c>
      <c r="F1350">
        <v>19</v>
      </c>
      <c r="G1350">
        <v>10</v>
      </c>
      <c r="H1350">
        <v>8</v>
      </c>
      <c r="I1350">
        <v>0</v>
      </c>
      <c r="J1350">
        <v>1</v>
      </c>
    </row>
    <row r="1351" spans="1:10" x14ac:dyDescent="0.35">
      <c r="A1351" s="60">
        <v>43525</v>
      </c>
      <c r="B1351" t="s">
        <v>93</v>
      </c>
      <c r="C1351" t="s">
        <v>26</v>
      </c>
      <c r="D1351" t="s">
        <v>27</v>
      </c>
      <c r="E1351">
        <v>13</v>
      </c>
      <c r="F1351">
        <v>0</v>
      </c>
      <c r="G1351">
        <v>0</v>
      </c>
      <c r="H1351">
        <v>0</v>
      </c>
      <c r="I1351">
        <v>0</v>
      </c>
      <c r="J1351">
        <v>0</v>
      </c>
    </row>
    <row r="1352" spans="1:10" x14ac:dyDescent="0.35">
      <c r="A1352" s="60">
        <v>43525</v>
      </c>
      <c r="B1352" t="s">
        <v>93</v>
      </c>
      <c r="C1352" t="s">
        <v>30</v>
      </c>
      <c r="D1352" t="s">
        <v>31</v>
      </c>
      <c r="E1352">
        <v>779</v>
      </c>
      <c r="F1352">
        <v>35</v>
      </c>
      <c r="G1352">
        <v>25</v>
      </c>
      <c r="H1352">
        <v>7</v>
      </c>
      <c r="I1352">
        <v>2</v>
      </c>
      <c r="J1352">
        <v>1</v>
      </c>
    </row>
    <row r="1353" spans="1:10" x14ac:dyDescent="0.35">
      <c r="A1353" s="60">
        <v>43556</v>
      </c>
      <c r="B1353" t="s">
        <v>93</v>
      </c>
      <c r="C1353" t="s">
        <v>28</v>
      </c>
      <c r="D1353" t="s">
        <v>29</v>
      </c>
      <c r="E1353">
        <v>1775</v>
      </c>
      <c r="F1353">
        <v>160</v>
      </c>
      <c r="G1353">
        <v>40</v>
      </c>
      <c r="H1353">
        <v>64</v>
      </c>
      <c r="I1353">
        <v>47</v>
      </c>
      <c r="J1353">
        <v>9</v>
      </c>
    </row>
    <row r="1354" spans="1:10" x14ac:dyDescent="0.35">
      <c r="A1354" s="60">
        <v>43556</v>
      </c>
      <c r="B1354" t="s">
        <v>93</v>
      </c>
      <c r="C1354" t="s">
        <v>33</v>
      </c>
      <c r="D1354" t="s">
        <v>34</v>
      </c>
      <c r="E1354">
        <v>347</v>
      </c>
      <c r="F1354">
        <v>27</v>
      </c>
      <c r="G1354">
        <v>5</v>
      </c>
      <c r="H1354">
        <v>10</v>
      </c>
      <c r="I1354">
        <v>11</v>
      </c>
      <c r="J1354">
        <v>1</v>
      </c>
    </row>
    <row r="1355" spans="1:10" x14ac:dyDescent="0.35">
      <c r="A1355" s="60">
        <v>43556</v>
      </c>
      <c r="B1355" t="s">
        <v>93</v>
      </c>
      <c r="C1355" t="s">
        <v>32</v>
      </c>
      <c r="D1355" t="s">
        <v>110</v>
      </c>
      <c r="E1355">
        <v>278</v>
      </c>
      <c r="F1355">
        <v>15</v>
      </c>
      <c r="G1355">
        <v>13</v>
      </c>
      <c r="H1355">
        <v>2</v>
      </c>
      <c r="I1355">
        <v>0</v>
      </c>
      <c r="J1355">
        <v>0</v>
      </c>
    </row>
    <row r="1356" spans="1:10" x14ac:dyDescent="0.35">
      <c r="A1356" s="60">
        <v>43556</v>
      </c>
      <c r="B1356" t="s">
        <v>93</v>
      </c>
      <c r="C1356" t="s">
        <v>26</v>
      </c>
      <c r="D1356" t="s">
        <v>27</v>
      </c>
      <c r="E1356">
        <v>13</v>
      </c>
      <c r="F1356">
        <v>0</v>
      </c>
      <c r="G1356">
        <v>0</v>
      </c>
      <c r="H1356">
        <v>0</v>
      </c>
      <c r="I1356">
        <v>0</v>
      </c>
      <c r="J1356">
        <v>0</v>
      </c>
    </row>
    <row r="1357" spans="1:10" x14ac:dyDescent="0.35">
      <c r="A1357" s="60">
        <v>43556</v>
      </c>
      <c r="B1357" t="s">
        <v>93</v>
      </c>
      <c r="C1357" t="s">
        <v>30</v>
      </c>
      <c r="D1357" t="s">
        <v>31</v>
      </c>
      <c r="E1357">
        <v>703</v>
      </c>
      <c r="F1357">
        <v>42</v>
      </c>
      <c r="G1357">
        <v>25</v>
      </c>
      <c r="H1357">
        <v>10</v>
      </c>
      <c r="I1357">
        <v>7</v>
      </c>
      <c r="J1357">
        <v>0</v>
      </c>
    </row>
    <row r="1358" spans="1:10" x14ac:dyDescent="0.35">
      <c r="A1358" s="60">
        <v>43586</v>
      </c>
      <c r="B1358" t="s">
        <v>93</v>
      </c>
      <c r="C1358" t="s">
        <v>28</v>
      </c>
      <c r="D1358" t="s">
        <v>29</v>
      </c>
      <c r="E1358">
        <v>1904</v>
      </c>
      <c r="F1358">
        <v>169</v>
      </c>
      <c r="G1358">
        <v>54</v>
      </c>
      <c r="H1358">
        <v>66</v>
      </c>
      <c r="I1358">
        <v>40</v>
      </c>
      <c r="J1358">
        <v>9</v>
      </c>
    </row>
    <row r="1359" spans="1:10" x14ac:dyDescent="0.35">
      <c r="A1359" s="60">
        <v>43586</v>
      </c>
      <c r="B1359" t="s">
        <v>93</v>
      </c>
      <c r="C1359" t="s">
        <v>33</v>
      </c>
      <c r="D1359" t="s">
        <v>34</v>
      </c>
      <c r="E1359">
        <v>424</v>
      </c>
      <c r="F1359">
        <v>40</v>
      </c>
      <c r="G1359">
        <v>16</v>
      </c>
      <c r="H1359">
        <v>9</v>
      </c>
      <c r="I1359">
        <v>14</v>
      </c>
      <c r="J1359">
        <v>1</v>
      </c>
    </row>
    <row r="1360" spans="1:10" x14ac:dyDescent="0.35">
      <c r="A1360" s="60">
        <v>43586</v>
      </c>
      <c r="B1360" t="s">
        <v>93</v>
      </c>
      <c r="C1360" t="s">
        <v>32</v>
      </c>
      <c r="D1360" t="s">
        <v>110</v>
      </c>
      <c r="E1360">
        <v>305</v>
      </c>
      <c r="F1360">
        <v>14</v>
      </c>
      <c r="G1360">
        <v>10</v>
      </c>
      <c r="H1360">
        <v>3</v>
      </c>
      <c r="I1360">
        <v>0</v>
      </c>
      <c r="J1360">
        <v>1</v>
      </c>
    </row>
    <row r="1361" spans="1:10" x14ac:dyDescent="0.35">
      <c r="A1361" s="60">
        <v>43586</v>
      </c>
      <c r="B1361" t="s">
        <v>93</v>
      </c>
      <c r="C1361" t="s">
        <v>26</v>
      </c>
      <c r="D1361" t="s">
        <v>27</v>
      </c>
      <c r="E1361">
        <v>15</v>
      </c>
      <c r="F1361">
        <v>0</v>
      </c>
      <c r="G1361">
        <v>0</v>
      </c>
      <c r="H1361">
        <v>0</v>
      </c>
      <c r="I1361">
        <v>0</v>
      </c>
      <c r="J1361">
        <v>0</v>
      </c>
    </row>
    <row r="1362" spans="1:10" x14ac:dyDescent="0.35">
      <c r="A1362" s="60">
        <v>43586</v>
      </c>
      <c r="B1362" t="s">
        <v>93</v>
      </c>
      <c r="C1362" t="s">
        <v>30</v>
      </c>
      <c r="D1362" t="s">
        <v>31</v>
      </c>
      <c r="E1362">
        <v>735</v>
      </c>
      <c r="F1362">
        <v>34</v>
      </c>
      <c r="G1362">
        <v>19</v>
      </c>
      <c r="H1362">
        <v>10</v>
      </c>
      <c r="I1362">
        <v>1</v>
      </c>
      <c r="J1362">
        <v>4</v>
      </c>
    </row>
    <row r="1363" spans="1:10" x14ac:dyDescent="0.35">
      <c r="A1363" s="60">
        <v>43617</v>
      </c>
      <c r="B1363" t="s">
        <v>93</v>
      </c>
      <c r="C1363" t="s">
        <v>28</v>
      </c>
      <c r="D1363" t="s">
        <v>29</v>
      </c>
      <c r="E1363">
        <v>1670</v>
      </c>
      <c r="F1363">
        <v>190</v>
      </c>
      <c r="G1363">
        <v>61</v>
      </c>
      <c r="H1363">
        <v>69</v>
      </c>
      <c r="I1363">
        <v>53</v>
      </c>
      <c r="J1363">
        <v>7</v>
      </c>
    </row>
    <row r="1364" spans="1:10" x14ac:dyDescent="0.35">
      <c r="A1364" s="60">
        <v>43617</v>
      </c>
      <c r="B1364" t="s">
        <v>93</v>
      </c>
      <c r="C1364" t="s">
        <v>33</v>
      </c>
      <c r="D1364" t="s">
        <v>34</v>
      </c>
      <c r="E1364">
        <v>375</v>
      </c>
      <c r="F1364">
        <v>28</v>
      </c>
      <c r="G1364">
        <v>12</v>
      </c>
      <c r="H1364">
        <v>6</v>
      </c>
      <c r="I1364">
        <v>8</v>
      </c>
      <c r="J1364">
        <v>2</v>
      </c>
    </row>
    <row r="1365" spans="1:10" x14ac:dyDescent="0.35">
      <c r="A1365" s="60">
        <v>43617</v>
      </c>
      <c r="B1365" t="s">
        <v>93</v>
      </c>
      <c r="C1365" t="s">
        <v>32</v>
      </c>
      <c r="D1365" t="s">
        <v>110</v>
      </c>
      <c r="E1365">
        <v>282</v>
      </c>
      <c r="F1365">
        <v>26</v>
      </c>
      <c r="G1365">
        <v>15</v>
      </c>
      <c r="H1365">
        <v>7</v>
      </c>
      <c r="I1365">
        <v>3</v>
      </c>
      <c r="J1365">
        <v>1</v>
      </c>
    </row>
    <row r="1366" spans="1:10" x14ac:dyDescent="0.35">
      <c r="A1366" s="60">
        <v>43617</v>
      </c>
      <c r="B1366" t="s">
        <v>93</v>
      </c>
      <c r="C1366" t="s">
        <v>26</v>
      </c>
      <c r="D1366" t="s">
        <v>27</v>
      </c>
      <c r="E1366">
        <v>17</v>
      </c>
      <c r="F1366">
        <v>0</v>
      </c>
      <c r="G1366">
        <v>0</v>
      </c>
      <c r="H1366">
        <v>0</v>
      </c>
      <c r="I1366">
        <v>0</v>
      </c>
      <c r="J1366">
        <v>0</v>
      </c>
    </row>
    <row r="1367" spans="1:10" x14ac:dyDescent="0.35">
      <c r="A1367" s="60">
        <v>43617</v>
      </c>
      <c r="B1367" t="s">
        <v>93</v>
      </c>
      <c r="C1367" t="s">
        <v>30</v>
      </c>
      <c r="D1367" t="s">
        <v>31</v>
      </c>
      <c r="E1367">
        <v>742</v>
      </c>
      <c r="F1367">
        <v>44</v>
      </c>
      <c r="G1367">
        <v>27</v>
      </c>
      <c r="H1367">
        <v>10</v>
      </c>
      <c r="I1367">
        <v>6</v>
      </c>
      <c r="J1367">
        <v>1</v>
      </c>
    </row>
    <row r="1368" spans="1:10" x14ac:dyDescent="0.35">
      <c r="A1368" s="60">
        <v>43647</v>
      </c>
      <c r="B1368" t="s">
        <v>93</v>
      </c>
      <c r="C1368" t="s">
        <v>28</v>
      </c>
      <c r="D1368" t="s">
        <v>29</v>
      </c>
      <c r="E1368">
        <v>1520</v>
      </c>
      <c r="F1368">
        <v>157</v>
      </c>
      <c r="G1368">
        <v>54</v>
      </c>
      <c r="H1368">
        <v>60</v>
      </c>
      <c r="I1368">
        <v>35</v>
      </c>
      <c r="J1368">
        <v>8</v>
      </c>
    </row>
    <row r="1369" spans="1:10" x14ac:dyDescent="0.35">
      <c r="A1369" s="60">
        <v>43647</v>
      </c>
      <c r="B1369" t="s">
        <v>93</v>
      </c>
      <c r="C1369" t="s">
        <v>33</v>
      </c>
      <c r="D1369" t="s">
        <v>34</v>
      </c>
      <c r="E1369">
        <v>440</v>
      </c>
      <c r="F1369">
        <v>28</v>
      </c>
      <c r="G1369">
        <v>15</v>
      </c>
      <c r="H1369">
        <v>8</v>
      </c>
      <c r="I1369">
        <v>5</v>
      </c>
      <c r="J1369">
        <v>0</v>
      </c>
    </row>
    <row r="1370" spans="1:10" x14ac:dyDescent="0.35">
      <c r="A1370" s="60">
        <v>43647</v>
      </c>
      <c r="B1370" t="s">
        <v>93</v>
      </c>
      <c r="C1370" t="s">
        <v>32</v>
      </c>
      <c r="D1370" t="s">
        <v>110</v>
      </c>
      <c r="E1370">
        <v>295</v>
      </c>
      <c r="F1370">
        <v>13</v>
      </c>
      <c r="G1370">
        <v>9</v>
      </c>
      <c r="H1370">
        <v>4</v>
      </c>
      <c r="I1370">
        <v>0</v>
      </c>
      <c r="J1370">
        <v>0</v>
      </c>
    </row>
    <row r="1371" spans="1:10" x14ac:dyDescent="0.35">
      <c r="A1371" s="60">
        <v>43647</v>
      </c>
      <c r="B1371" t="s">
        <v>93</v>
      </c>
      <c r="C1371" t="s">
        <v>26</v>
      </c>
      <c r="D1371" t="s">
        <v>27</v>
      </c>
      <c r="E1371">
        <v>21</v>
      </c>
      <c r="F1371">
        <v>0</v>
      </c>
      <c r="G1371">
        <v>0</v>
      </c>
      <c r="H1371">
        <v>0</v>
      </c>
      <c r="I1371">
        <v>0</v>
      </c>
      <c r="J1371">
        <v>0</v>
      </c>
    </row>
    <row r="1372" spans="1:10" x14ac:dyDescent="0.35">
      <c r="A1372" s="60">
        <v>43647</v>
      </c>
      <c r="B1372" t="s">
        <v>93</v>
      </c>
      <c r="C1372" t="s">
        <v>30</v>
      </c>
      <c r="D1372" t="s">
        <v>31</v>
      </c>
      <c r="E1372">
        <v>738</v>
      </c>
      <c r="F1372">
        <v>60</v>
      </c>
      <c r="G1372">
        <v>36</v>
      </c>
      <c r="H1372">
        <v>16</v>
      </c>
      <c r="I1372">
        <v>3</v>
      </c>
      <c r="J1372">
        <v>5</v>
      </c>
    </row>
    <row r="1373" spans="1:10" x14ac:dyDescent="0.35">
      <c r="A1373" s="60">
        <v>43678</v>
      </c>
      <c r="B1373" t="s">
        <v>93</v>
      </c>
      <c r="C1373" t="s">
        <v>28</v>
      </c>
      <c r="D1373" t="s">
        <v>29</v>
      </c>
      <c r="E1373">
        <v>1619</v>
      </c>
      <c r="F1373">
        <v>151</v>
      </c>
      <c r="G1373">
        <v>59</v>
      </c>
      <c r="H1373">
        <v>37</v>
      </c>
      <c r="I1373">
        <v>39</v>
      </c>
      <c r="J1373">
        <v>16</v>
      </c>
    </row>
    <row r="1374" spans="1:10" x14ac:dyDescent="0.35">
      <c r="A1374" s="60">
        <v>43678</v>
      </c>
      <c r="B1374" t="s">
        <v>93</v>
      </c>
      <c r="C1374" t="s">
        <v>33</v>
      </c>
      <c r="D1374" t="s">
        <v>34</v>
      </c>
      <c r="E1374">
        <v>388</v>
      </c>
      <c r="F1374">
        <v>38</v>
      </c>
      <c r="G1374">
        <v>10</v>
      </c>
      <c r="H1374">
        <v>10</v>
      </c>
      <c r="I1374">
        <v>16</v>
      </c>
      <c r="J1374">
        <v>2</v>
      </c>
    </row>
    <row r="1375" spans="1:10" x14ac:dyDescent="0.35">
      <c r="A1375" s="60">
        <v>43678</v>
      </c>
      <c r="B1375" t="s">
        <v>93</v>
      </c>
      <c r="C1375" t="s">
        <v>32</v>
      </c>
      <c r="D1375" t="s">
        <v>110</v>
      </c>
      <c r="E1375">
        <v>277</v>
      </c>
      <c r="F1375">
        <v>16</v>
      </c>
      <c r="G1375">
        <v>10</v>
      </c>
      <c r="H1375">
        <v>6</v>
      </c>
      <c r="I1375">
        <v>0</v>
      </c>
      <c r="J1375">
        <v>0</v>
      </c>
    </row>
    <row r="1376" spans="1:10" x14ac:dyDescent="0.35">
      <c r="A1376" s="60">
        <v>43678</v>
      </c>
      <c r="B1376" t="s">
        <v>93</v>
      </c>
      <c r="C1376" t="s">
        <v>26</v>
      </c>
      <c r="D1376" t="s">
        <v>27</v>
      </c>
      <c r="E1376">
        <v>16</v>
      </c>
      <c r="F1376">
        <v>0</v>
      </c>
      <c r="G1376">
        <v>0</v>
      </c>
      <c r="H1376">
        <v>0</v>
      </c>
      <c r="I1376">
        <v>0</v>
      </c>
      <c r="J1376">
        <v>0</v>
      </c>
    </row>
    <row r="1377" spans="1:10" x14ac:dyDescent="0.35">
      <c r="A1377" s="60">
        <v>43678</v>
      </c>
      <c r="B1377" t="s">
        <v>93</v>
      </c>
      <c r="C1377" t="s">
        <v>30</v>
      </c>
      <c r="D1377" t="s">
        <v>31</v>
      </c>
      <c r="E1377">
        <v>747</v>
      </c>
      <c r="F1377">
        <v>47</v>
      </c>
      <c r="G1377">
        <v>28</v>
      </c>
      <c r="H1377">
        <v>13</v>
      </c>
      <c r="I1377">
        <v>1</v>
      </c>
      <c r="J1377">
        <v>5</v>
      </c>
    </row>
    <row r="1378" spans="1:10" x14ac:dyDescent="0.35">
      <c r="A1378" s="60">
        <v>43709</v>
      </c>
      <c r="B1378" t="s">
        <v>93</v>
      </c>
      <c r="C1378" t="s">
        <v>28</v>
      </c>
      <c r="D1378" t="s">
        <v>29</v>
      </c>
      <c r="E1378">
        <v>1780</v>
      </c>
      <c r="F1378">
        <v>190</v>
      </c>
      <c r="G1378">
        <v>57</v>
      </c>
      <c r="H1378">
        <v>55</v>
      </c>
      <c r="I1378">
        <v>71</v>
      </c>
      <c r="J1378">
        <v>7</v>
      </c>
    </row>
    <row r="1379" spans="1:10" x14ac:dyDescent="0.35">
      <c r="A1379" s="60">
        <v>43709</v>
      </c>
      <c r="B1379" t="s">
        <v>93</v>
      </c>
      <c r="C1379" t="s">
        <v>33</v>
      </c>
      <c r="D1379" t="s">
        <v>34</v>
      </c>
      <c r="E1379">
        <v>356</v>
      </c>
      <c r="F1379">
        <v>30</v>
      </c>
      <c r="G1379">
        <v>10</v>
      </c>
      <c r="H1379">
        <v>9</v>
      </c>
      <c r="I1379">
        <v>8</v>
      </c>
      <c r="J1379">
        <v>3</v>
      </c>
    </row>
    <row r="1380" spans="1:10" x14ac:dyDescent="0.35">
      <c r="A1380" s="60">
        <v>43709</v>
      </c>
      <c r="B1380" t="s">
        <v>93</v>
      </c>
      <c r="C1380" t="s">
        <v>32</v>
      </c>
      <c r="D1380" t="s">
        <v>110</v>
      </c>
      <c r="E1380">
        <v>281</v>
      </c>
      <c r="F1380">
        <v>23</v>
      </c>
      <c r="G1380">
        <v>16</v>
      </c>
      <c r="H1380">
        <v>3</v>
      </c>
      <c r="I1380">
        <v>3</v>
      </c>
      <c r="J1380">
        <v>1</v>
      </c>
    </row>
    <row r="1381" spans="1:10" x14ac:dyDescent="0.35">
      <c r="A1381" s="60">
        <v>43709</v>
      </c>
      <c r="B1381" t="s">
        <v>93</v>
      </c>
      <c r="C1381" t="s">
        <v>26</v>
      </c>
      <c r="D1381" t="s">
        <v>27</v>
      </c>
      <c r="E1381">
        <v>10</v>
      </c>
      <c r="F1381">
        <v>0</v>
      </c>
      <c r="G1381">
        <v>0</v>
      </c>
      <c r="H1381">
        <v>0</v>
      </c>
      <c r="I1381">
        <v>0</v>
      </c>
      <c r="J1381">
        <v>0</v>
      </c>
    </row>
    <row r="1382" spans="1:10" x14ac:dyDescent="0.35">
      <c r="A1382" s="60">
        <v>43709</v>
      </c>
      <c r="B1382" t="s">
        <v>93</v>
      </c>
      <c r="C1382" t="s">
        <v>30</v>
      </c>
      <c r="D1382" t="s">
        <v>31</v>
      </c>
      <c r="E1382">
        <v>686</v>
      </c>
      <c r="F1382">
        <v>48</v>
      </c>
      <c r="G1382">
        <v>25</v>
      </c>
      <c r="H1382">
        <v>10</v>
      </c>
      <c r="I1382">
        <v>11</v>
      </c>
      <c r="J1382">
        <v>2</v>
      </c>
    </row>
    <row r="1383" spans="1:10" x14ac:dyDescent="0.35">
      <c r="A1383" s="60">
        <v>43739</v>
      </c>
      <c r="B1383" t="s">
        <v>93</v>
      </c>
      <c r="C1383" t="s">
        <v>28</v>
      </c>
      <c r="D1383" t="s">
        <v>29</v>
      </c>
      <c r="E1383">
        <v>1611</v>
      </c>
      <c r="F1383">
        <v>149</v>
      </c>
      <c r="G1383">
        <v>49</v>
      </c>
      <c r="H1383">
        <v>50</v>
      </c>
      <c r="I1383">
        <v>46</v>
      </c>
      <c r="J1383">
        <v>4</v>
      </c>
    </row>
    <row r="1384" spans="1:10" x14ac:dyDescent="0.35">
      <c r="A1384" s="60">
        <v>43739</v>
      </c>
      <c r="B1384" t="s">
        <v>93</v>
      </c>
      <c r="C1384" t="s">
        <v>33</v>
      </c>
      <c r="D1384" t="s">
        <v>34</v>
      </c>
      <c r="E1384">
        <v>437</v>
      </c>
      <c r="F1384">
        <v>36</v>
      </c>
      <c r="G1384">
        <v>18</v>
      </c>
      <c r="H1384">
        <v>7</v>
      </c>
      <c r="I1384">
        <v>9</v>
      </c>
      <c r="J1384">
        <v>2</v>
      </c>
    </row>
    <row r="1385" spans="1:10" x14ac:dyDescent="0.35">
      <c r="A1385" s="60">
        <v>43739</v>
      </c>
      <c r="B1385" t="s">
        <v>93</v>
      </c>
      <c r="C1385" t="s">
        <v>32</v>
      </c>
      <c r="D1385" t="s">
        <v>110</v>
      </c>
      <c r="E1385">
        <v>300</v>
      </c>
      <c r="F1385">
        <v>24</v>
      </c>
      <c r="G1385">
        <v>13</v>
      </c>
      <c r="H1385">
        <v>4</v>
      </c>
      <c r="I1385">
        <v>7</v>
      </c>
      <c r="J1385">
        <v>0</v>
      </c>
    </row>
    <row r="1386" spans="1:10" x14ac:dyDescent="0.35">
      <c r="A1386" s="60">
        <v>43739</v>
      </c>
      <c r="B1386" t="s">
        <v>93</v>
      </c>
      <c r="C1386" t="s">
        <v>26</v>
      </c>
      <c r="D1386" t="s">
        <v>27</v>
      </c>
      <c r="E1386">
        <v>19</v>
      </c>
      <c r="F1386">
        <v>1</v>
      </c>
      <c r="G1386">
        <v>0</v>
      </c>
      <c r="H1386">
        <v>1</v>
      </c>
      <c r="I1386">
        <v>0</v>
      </c>
      <c r="J1386">
        <v>0</v>
      </c>
    </row>
    <row r="1387" spans="1:10" x14ac:dyDescent="0.35">
      <c r="A1387" s="60">
        <v>43739</v>
      </c>
      <c r="B1387" t="s">
        <v>93</v>
      </c>
      <c r="C1387" t="s">
        <v>30</v>
      </c>
      <c r="D1387" t="s">
        <v>31</v>
      </c>
      <c r="E1387">
        <v>725</v>
      </c>
      <c r="F1387">
        <v>34</v>
      </c>
      <c r="G1387">
        <v>23</v>
      </c>
      <c r="H1387">
        <v>5</v>
      </c>
      <c r="I1387">
        <v>4</v>
      </c>
      <c r="J1387">
        <v>2</v>
      </c>
    </row>
    <row r="1388" spans="1:10" x14ac:dyDescent="0.35">
      <c r="A1388" s="60">
        <v>43770</v>
      </c>
      <c r="B1388" t="s">
        <v>93</v>
      </c>
      <c r="C1388" t="s">
        <v>28</v>
      </c>
      <c r="D1388" t="s">
        <v>29</v>
      </c>
      <c r="E1388">
        <v>1936</v>
      </c>
      <c r="F1388">
        <v>192</v>
      </c>
      <c r="G1388">
        <v>47</v>
      </c>
      <c r="H1388">
        <v>67</v>
      </c>
      <c r="I1388">
        <v>47</v>
      </c>
      <c r="J1388">
        <v>31</v>
      </c>
    </row>
    <row r="1389" spans="1:10" x14ac:dyDescent="0.35">
      <c r="A1389" s="60">
        <v>43770</v>
      </c>
      <c r="B1389" t="s">
        <v>93</v>
      </c>
      <c r="C1389" t="s">
        <v>33</v>
      </c>
      <c r="D1389" t="s">
        <v>34</v>
      </c>
      <c r="E1389">
        <v>387</v>
      </c>
      <c r="F1389">
        <v>16</v>
      </c>
      <c r="G1389">
        <v>5</v>
      </c>
      <c r="H1389">
        <v>9</v>
      </c>
      <c r="I1389">
        <v>2</v>
      </c>
      <c r="J1389">
        <v>0</v>
      </c>
    </row>
    <row r="1390" spans="1:10" x14ac:dyDescent="0.35">
      <c r="A1390" s="60">
        <v>43770</v>
      </c>
      <c r="B1390" t="s">
        <v>93</v>
      </c>
      <c r="C1390" t="s">
        <v>32</v>
      </c>
      <c r="D1390" t="s">
        <v>110</v>
      </c>
      <c r="E1390">
        <v>270</v>
      </c>
      <c r="F1390">
        <v>18</v>
      </c>
      <c r="G1390">
        <v>12</v>
      </c>
      <c r="H1390">
        <v>6</v>
      </c>
      <c r="I1390">
        <v>0</v>
      </c>
      <c r="J1390">
        <v>0</v>
      </c>
    </row>
    <row r="1391" spans="1:10" x14ac:dyDescent="0.35">
      <c r="A1391" s="60">
        <v>43770</v>
      </c>
      <c r="B1391" t="s">
        <v>93</v>
      </c>
      <c r="C1391" t="s">
        <v>26</v>
      </c>
      <c r="D1391" t="s">
        <v>27</v>
      </c>
      <c r="E1391">
        <v>14</v>
      </c>
      <c r="F1391">
        <v>0</v>
      </c>
      <c r="G1391">
        <v>0</v>
      </c>
      <c r="H1391">
        <v>0</v>
      </c>
      <c r="I1391">
        <v>0</v>
      </c>
      <c r="J1391">
        <v>0</v>
      </c>
    </row>
    <row r="1392" spans="1:10" x14ac:dyDescent="0.35">
      <c r="A1392" s="60">
        <v>43770</v>
      </c>
      <c r="B1392" t="s">
        <v>93</v>
      </c>
      <c r="C1392" t="s">
        <v>30</v>
      </c>
      <c r="D1392" t="s">
        <v>31</v>
      </c>
      <c r="E1392">
        <v>652</v>
      </c>
      <c r="F1392">
        <v>47</v>
      </c>
      <c r="G1392">
        <v>25</v>
      </c>
      <c r="H1392">
        <v>9</v>
      </c>
      <c r="I1392">
        <v>11</v>
      </c>
      <c r="J1392">
        <v>2</v>
      </c>
    </row>
    <row r="1393" spans="1:10" x14ac:dyDescent="0.35">
      <c r="A1393" s="60">
        <v>43800</v>
      </c>
      <c r="B1393" t="s">
        <v>93</v>
      </c>
      <c r="C1393" t="s">
        <v>28</v>
      </c>
      <c r="D1393" t="s">
        <v>29</v>
      </c>
      <c r="E1393">
        <v>1444</v>
      </c>
      <c r="F1393">
        <v>153</v>
      </c>
      <c r="G1393">
        <v>40</v>
      </c>
      <c r="H1393">
        <v>42</v>
      </c>
      <c r="I1393">
        <v>60</v>
      </c>
      <c r="J1393">
        <v>11</v>
      </c>
    </row>
    <row r="1394" spans="1:10" x14ac:dyDescent="0.35">
      <c r="A1394" s="60">
        <v>43800</v>
      </c>
      <c r="B1394" t="s">
        <v>93</v>
      </c>
      <c r="C1394" t="s">
        <v>33</v>
      </c>
      <c r="D1394" t="s">
        <v>34</v>
      </c>
      <c r="E1394">
        <v>295</v>
      </c>
      <c r="F1394">
        <v>20</v>
      </c>
      <c r="G1394">
        <v>8</v>
      </c>
      <c r="H1394">
        <v>3</v>
      </c>
      <c r="I1394">
        <v>7</v>
      </c>
      <c r="J1394">
        <v>2</v>
      </c>
    </row>
    <row r="1395" spans="1:10" x14ac:dyDescent="0.35">
      <c r="A1395" s="60">
        <v>43800</v>
      </c>
      <c r="B1395" t="s">
        <v>93</v>
      </c>
      <c r="C1395" t="s">
        <v>32</v>
      </c>
      <c r="D1395" t="s">
        <v>110</v>
      </c>
      <c r="E1395">
        <v>251</v>
      </c>
      <c r="F1395">
        <v>46</v>
      </c>
      <c r="G1395">
        <v>15</v>
      </c>
      <c r="H1395">
        <v>14</v>
      </c>
      <c r="I1395">
        <v>15</v>
      </c>
      <c r="J1395">
        <v>2</v>
      </c>
    </row>
    <row r="1396" spans="1:10" x14ac:dyDescent="0.35">
      <c r="A1396" s="60">
        <v>43800</v>
      </c>
      <c r="B1396" t="s">
        <v>93</v>
      </c>
      <c r="C1396" t="s">
        <v>26</v>
      </c>
      <c r="D1396" t="s">
        <v>27</v>
      </c>
      <c r="E1396">
        <v>12</v>
      </c>
      <c r="F1396">
        <v>0</v>
      </c>
      <c r="G1396">
        <v>0</v>
      </c>
      <c r="H1396">
        <v>0</v>
      </c>
      <c r="I1396">
        <v>0</v>
      </c>
      <c r="J1396">
        <v>0</v>
      </c>
    </row>
    <row r="1397" spans="1:10" x14ac:dyDescent="0.35">
      <c r="A1397" s="60">
        <v>43800</v>
      </c>
      <c r="B1397" t="s">
        <v>93</v>
      </c>
      <c r="C1397" t="s">
        <v>30</v>
      </c>
      <c r="D1397" t="s">
        <v>31</v>
      </c>
      <c r="E1397">
        <v>667</v>
      </c>
      <c r="F1397">
        <v>56</v>
      </c>
      <c r="G1397">
        <v>23</v>
      </c>
      <c r="H1397">
        <v>13</v>
      </c>
      <c r="I1397">
        <v>15</v>
      </c>
      <c r="J1397">
        <v>5</v>
      </c>
    </row>
    <row r="1398" spans="1:10" x14ac:dyDescent="0.35">
      <c r="A1398" s="60">
        <v>43831</v>
      </c>
      <c r="B1398" t="s">
        <v>93</v>
      </c>
      <c r="C1398" t="s">
        <v>28</v>
      </c>
      <c r="D1398" t="s">
        <v>29</v>
      </c>
      <c r="E1398">
        <v>1787</v>
      </c>
      <c r="F1398">
        <v>174</v>
      </c>
      <c r="G1398">
        <v>44</v>
      </c>
      <c r="H1398">
        <v>50</v>
      </c>
      <c r="I1398">
        <v>68</v>
      </c>
      <c r="J1398">
        <v>12</v>
      </c>
    </row>
    <row r="1399" spans="1:10" x14ac:dyDescent="0.35">
      <c r="A1399" s="60">
        <v>43831</v>
      </c>
      <c r="B1399" t="s">
        <v>93</v>
      </c>
      <c r="C1399" t="s">
        <v>33</v>
      </c>
      <c r="D1399" t="s">
        <v>34</v>
      </c>
      <c r="E1399">
        <v>428</v>
      </c>
      <c r="F1399">
        <v>15</v>
      </c>
      <c r="G1399">
        <v>2</v>
      </c>
      <c r="H1399">
        <v>5</v>
      </c>
      <c r="I1399">
        <v>5</v>
      </c>
      <c r="J1399">
        <v>3</v>
      </c>
    </row>
    <row r="1400" spans="1:10" x14ac:dyDescent="0.35">
      <c r="A1400" s="60">
        <v>43831</v>
      </c>
      <c r="B1400" t="s">
        <v>93</v>
      </c>
      <c r="C1400" t="s">
        <v>32</v>
      </c>
      <c r="D1400" t="s">
        <v>110</v>
      </c>
      <c r="E1400">
        <v>250</v>
      </c>
      <c r="F1400">
        <v>18</v>
      </c>
      <c r="G1400">
        <v>14</v>
      </c>
      <c r="H1400">
        <v>2</v>
      </c>
      <c r="I1400">
        <v>0</v>
      </c>
      <c r="J1400">
        <v>2</v>
      </c>
    </row>
    <row r="1401" spans="1:10" x14ac:dyDescent="0.35">
      <c r="A1401" s="60">
        <v>43831</v>
      </c>
      <c r="B1401" t="s">
        <v>93</v>
      </c>
      <c r="C1401" t="s">
        <v>26</v>
      </c>
      <c r="D1401" t="s">
        <v>27</v>
      </c>
      <c r="E1401">
        <v>20</v>
      </c>
      <c r="F1401">
        <v>1</v>
      </c>
      <c r="G1401">
        <v>0</v>
      </c>
      <c r="H1401">
        <v>1</v>
      </c>
      <c r="I1401">
        <v>0</v>
      </c>
      <c r="J1401">
        <v>0</v>
      </c>
    </row>
    <row r="1402" spans="1:10" x14ac:dyDescent="0.35">
      <c r="A1402" s="60">
        <v>43831</v>
      </c>
      <c r="B1402" t="s">
        <v>93</v>
      </c>
      <c r="C1402" t="s">
        <v>30</v>
      </c>
      <c r="D1402" t="s">
        <v>31</v>
      </c>
      <c r="E1402">
        <v>826</v>
      </c>
      <c r="F1402">
        <v>64</v>
      </c>
      <c r="G1402">
        <v>22</v>
      </c>
      <c r="H1402">
        <v>21</v>
      </c>
      <c r="I1402">
        <v>17</v>
      </c>
      <c r="J1402">
        <v>4</v>
      </c>
    </row>
    <row r="1403" spans="1:10" x14ac:dyDescent="0.35">
      <c r="A1403" s="60">
        <v>43862</v>
      </c>
      <c r="B1403" t="s">
        <v>93</v>
      </c>
      <c r="C1403" t="s">
        <v>28</v>
      </c>
      <c r="D1403" t="s">
        <v>29</v>
      </c>
      <c r="E1403">
        <v>1756</v>
      </c>
      <c r="F1403">
        <v>162</v>
      </c>
      <c r="G1403">
        <v>41</v>
      </c>
      <c r="H1403">
        <v>44</v>
      </c>
      <c r="I1403">
        <v>62</v>
      </c>
      <c r="J1403">
        <v>15</v>
      </c>
    </row>
    <row r="1404" spans="1:10" x14ac:dyDescent="0.35">
      <c r="A1404" s="60">
        <v>43862</v>
      </c>
      <c r="B1404" t="s">
        <v>93</v>
      </c>
      <c r="C1404" t="s">
        <v>33</v>
      </c>
      <c r="D1404" t="s">
        <v>34</v>
      </c>
      <c r="E1404">
        <v>372</v>
      </c>
      <c r="F1404">
        <v>12</v>
      </c>
      <c r="G1404">
        <v>4</v>
      </c>
      <c r="H1404">
        <v>3</v>
      </c>
      <c r="I1404">
        <v>4</v>
      </c>
      <c r="J1404">
        <v>1</v>
      </c>
    </row>
    <row r="1405" spans="1:10" x14ac:dyDescent="0.35">
      <c r="A1405" s="60">
        <v>43862</v>
      </c>
      <c r="B1405" t="s">
        <v>93</v>
      </c>
      <c r="C1405" t="s">
        <v>32</v>
      </c>
      <c r="D1405" t="s">
        <v>110</v>
      </c>
      <c r="E1405">
        <v>295</v>
      </c>
      <c r="F1405">
        <v>19</v>
      </c>
      <c r="G1405">
        <v>11</v>
      </c>
      <c r="H1405">
        <v>7</v>
      </c>
      <c r="I1405">
        <v>0</v>
      </c>
      <c r="J1405">
        <v>1</v>
      </c>
    </row>
    <row r="1406" spans="1:10" x14ac:dyDescent="0.35">
      <c r="A1406" s="60">
        <v>43862</v>
      </c>
      <c r="B1406" t="s">
        <v>93</v>
      </c>
      <c r="C1406" t="s">
        <v>26</v>
      </c>
      <c r="D1406" t="s">
        <v>27</v>
      </c>
      <c r="E1406">
        <v>14</v>
      </c>
      <c r="F1406">
        <v>0</v>
      </c>
      <c r="G1406">
        <v>0</v>
      </c>
      <c r="H1406">
        <v>0</v>
      </c>
      <c r="I1406">
        <v>0</v>
      </c>
      <c r="J1406">
        <v>0</v>
      </c>
    </row>
    <row r="1407" spans="1:10" x14ac:dyDescent="0.35">
      <c r="A1407" s="60">
        <v>43862</v>
      </c>
      <c r="B1407" t="s">
        <v>93</v>
      </c>
      <c r="C1407" t="s">
        <v>30</v>
      </c>
      <c r="D1407" t="s">
        <v>31</v>
      </c>
      <c r="E1407">
        <v>721</v>
      </c>
      <c r="F1407">
        <v>54</v>
      </c>
      <c r="G1407">
        <v>22</v>
      </c>
      <c r="H1407">
        <v>16</v>
      </c>
      <c r="I1407">
        <v>14</v>
      </c>
      <c r="J1407">
        <v>2</v>
      </c>
    </row>
    <row r="1408" spans="1:10" x14ac:dyDescent="0.35">
      <c r="A1408" s="60">
        <v>43891</v>
      </c>
      <c r="B1408" t="s">
        <v>93</v>
      </c>
      <c r="C1408" t="s">
        <v>28</v>
      </c>
      <c r="D1408" t="s">
        <v>29</v>
      </c>
      <c r="E1408">
        <v>1476</v>
      </c>
      <c r="F1408">
        <v>188</v>
      </c>
      <c r="G1408">
        <v>47</v>
      </c>
      <c r="H1408">
        <v>57</v>
      </c>
      <c r="I1408">
        <v>71</v>
      </c>
      <c r="J1408">
        <v>13</v>
      </c>
    </row>
    <row r="1409" spans="1:10" x14ac:dyDescent="0.35">
      <c r="A1409" s="60">
        <v>43891</v>
      </c>
      <c r="B1409" t="s">
        <v>93</v>
      </c>
      <c r="C1409" t="s">
        <v>33</v>
      </c>
      <c r="D1409" t="s">
        <v>34</v>
      </c>
      <c r="E1409">
        <v>213</v>
      </c>
      <c r="F1409">
        <v>35</v>
      </c>
      <c r="G1409">
        <v>6</v>
      </c>
      <c r="H1409">
        <v>9</v>
      </c>
      <c r="I1409">
        <v>20</v>
      </c>
      <c r="J1409">
        <v>0</v>
      </c>
    </row>
    <row r="1410" spans="1:10" x14ac:dyDescent="0.35">
      <c r="A1410" s="60">
        <v>43891</v>
      </c>
      <c r="B1410" t="s">
        <v>93</v>
      </c>
      <c r="C1410" t="s">
        <v>32</v>
      </c>
      <c r="D1410" t="s">
        <v>110</v>
      </c>
      <c r="E1410">
        <v>162</v>
      </c>
      <c r="F1410">
        <v>13</v>
      </c>
      <c r="G1410">
        <v>7</v>
      </c>
      <c r="H1410">
        <v>6</v>
      </c>
      <c r="I1410">
        <v>0</v>
      </c>
      <c r="J1410">
        <v>0</v>
      </c>
    </row>
    <row r="1411" spans="1:10" x14ac:dyDescent="0.35">
      <c r="A1411" s="60">
        <v>43891</v>
      </c>
      <c r="B1411" t="s">
        <v>93</v>
      </c>
      <c r="C1411" t="s">
        <v>26</v>
      </c>
      <c r="D1411" t="s">
        <v>27</v>
      </c>
      <c r="E1411">
        <v>10</v>
      </c>
      <c r="F1411">
        <v>0</v>
      </c>
      <c r="G1411">
        <v>0</v>
      </c>
      <c r="H1411">
        <v>0</v>
      </c>
      <c r="I1411">
        <v>0</v>
      </c>
      <c r="J1411">
        <v>0</v>
      </c>
    </row>
    <row r="1412" spans="1:10" x14ac:dyDescent="0.35">
      <c r="A1412" s="60">
        <v>43891</v>
      </c>
      <c r="B1412" t="s">
        <v>93</v>
      </c>
      <c r="C1412" t="s">
        <v>30</v>
      </c>
      <c r="D1412" t="s">
        <v>31</v>
      </c>
      <c r="E1412">
        <v>594</v>
      </c>
      <c r="F1412">
        <v>91</v>
      </c>
      <c r="G1412">
        <v>48</v>
      </c>
      <c r="H1412">
        <v>10</v>
      </c>
      <c r="I1412">
        <v>33</v>
      </c>
      <c r="J1412">
        <v>0</v>
      </c>
    </row>
    <row r="1413" spans="1:10" x14ac:dyDescent="0.35">
      <c r="A1413" s="60">
        <v>43922</v>
      </c>
      <c r="B1413" t="s">
        <v>93</v>
      </c>
      <c r="C1413" t="s">
        <v>28</v>
      </c>
      <c r="D1413" t="s">
        <v>29</v>
      </c>
      <c r="E1413">
        <v>319</v>
      </c>
      <c r="F1413">
        <v>51</v>
      </c>
      <c r="G1413">
        <v>13</v>
      </c>
      <c r="H1413">
        <v>14</v>
      </c>
      <c r="I1413">
        <v>17</v>
      </c>
      <c r="J1413">
        <v>7</v>
      </c>
    </row>
    <row r="1414" spans="1:10" x14ac:dyDescent="0.35">
      <c r="A1414" s="60">
        <v>43922</v>
      </c>
      <c r="B1414" t="s">
        <v>93</v>
      </c>
      <c r="C1414" t="s">
        <v>33</v>
      </c>
      <c r="D1414" t="s">
        <v>34</v>
      </c>
      <c r="E1414">
        <v>38</v>
      </c>
      <c r="F1414">
        <v>2</v>
      </c>
      <c r="G1414">
        <v>0</v>
      </c>
      <c r="H1414">
        <v>2</v>
      </c>
      <c r="I1414">
        <v>0</v>
      </c>
      <c r="J1414">
        <v>0</v>
      </c>
    </row>
    <row r="1415" spans="1:10" x14ac:dyDescent="0.35">
      <c r="A1415" s="60">
        <v>43922</v>
      </c>
      <c r="B1415" t="s">
        <v>93</v>
      </c>
      <c r="C1415" t="s">
        <v>32</v>
      </c>
      <c r="D1415" t="s">
        <v>110</v>
      </c>
      <c r="E1415">
        <v>49</v>
      </c>
      <c r="F1415">
        <v>3</v>
      </c>
      <c r="G1415">
        <v>1</v>
      </c>
      <c r="H1415">
        <v>2</v>
      </c>
      <c r="I1415">
        <v>0</v>
      </c>
      <c r="J1415">
        <v>0</v>
      </c>
    </row>
    <row r="1416" spans="1:10" x14ac:dyDescent="0.35">
      <c r="A1416" s="60">
        <v>43922</v>
      </c>
      <c r="B1416" t="s">
        <v>93</v>
      </c>
      <c r="C1416" t="s">
        <v>26</v>
      </c>
      <c r="D1416" t="s">
        <v>27</v>
      </c>
      <c r="E1416">
        <v>5</v>
      </c>
      <c r="F1416">
        <v>0</v>
      </c>
      <c r="G1416">
        <v>0</v>
      </c>
      <c r="H1416">
        <v>0</v>
      </c>
      <c r="I1416">
        <v>0</v>
      </c>
      <c r="J1416">
        <v>0</v>
      </c>
    </row>
    <row r="1417" spans="1:10" x14ac:dyDescent="0.35">
      <c r="A1417" s="60">
        <v>43922</v>
      </c>
      <c r="B1417" t="s">
        <v>93</v>
      </c>
      <c r="C1417" t="s">
        <v>30</v>
      </c>
      <c r="D1417" t="s">
        <v>31</v>
      </c>
      <c r="E1417">
        <v>39</v>
      </c>
      <c r="F1417">
        <v>2</v>
      </c>
      <c r="G1417">
        <v>1</v>
      </c>
      <c r="H1417">
        <v>0</v>
      </c>
      <c r="I1417">
        <v>0</v>
      </c>
      <c r="J1417">
        <v>1</v>
      </c>
    </row>
    <row r="1418" spans="1:10" x14ac:dyDescent="0.35">
      <c r="A1418" s="60">
        <v>43952</v>
      </c>
      <c r="B1418" t="s">
        <v>93</v>
      </c>
      <c r="C1418" t="s">
        <v>28</v>
      </c>
      <c r="D1418" t="s">
        <v>29</v>
      </c>
      <c r="E1418">
        <v>465</v>
      </c>
      <c r="F1418">
        <v>66</v>
      </c>
      <c r="G1418">
        <v>17</v>
      </c>
      <c r="H1418">
        <v>31</v>
      </c>
      <c r="I1418">
        <v>13</v>
      </c>
      <c r="J1418">
        <v>5</v>
      </c>
    </row>
    <row r="1419" spans="1:10" x14ac:dyDescent="0.35">
      <c r="A1419" s="60">
        <v>43952</v>
      </c>
      <c r="B1419" t="s">
        <v>93</v>
      </c>
      <c r="C1419" t="s">
        <v>33</v>
      </c>
      <c r="D1419" t="s">
        <v>34</v>
      </c>
      <c r="E1419">
        <v>91</v>
      </c>
      <c r="F1419">
        <v>6</v>
      </c>
      <c r="G1419">
        <v>1</v>
      </c>
      <c r="H1419">
        <v>5</v>
      </c>
      <c r="I1419">
        <v>0</v>
      </c>
      <c r="J1419">
        <v>0</v>
      </c>
    </row>
    <row r="1420" spans="1:10" x14ac:dyDescent="0.35">
      <c r="A1420" s="60">
        <v>43952</v>
      </c>
      <c r="B1420" t="s">
        <v>93</v>
      </c>
      <c r="C1420" t="s">
        <v>32</v>
      </c>
      <c r="D1420" t="s">
        <v>110</v>
      </c>
      <c r="E1420">
        <v>29</v>
      </c>
      <c r="F1420">
        <v>1</v>
      </c>
      <c r="G1420">
        <v>1</v>
      </c>
      <c r="H1420">
        <v>0</v>
      </c>
      <c r="I1420">
        <v>0</v>
      </c>
      <c r="J1420">
        <v>0</v>
      </c>
    </row>
    <row r="1421" spans="1:10" x14ac:dyDescent="0.35">
      <c r="A1421" s="60">
        <v>43952</v>
      </c>
      <c r="B1421" t="s">
        <v>93</v>
      </c>
      <c r="C1421" t="s">
        <v>26</v>
      </c>
      <c r="D1421" t="s">
        <v>27</v>
      </c>
      <c r="E1421">
        <v>7</v>
      </c>
      <c r="F1421">
        <v>0</v>
      </c>
      <c r="G1421">
        <v>0</v>
      </c>
      <c r="H1421">
        <v>0</v>
      </c>
      <c r="I1421">
        <v>0</v>
      </c>
      <c r="J1421">
        <v>0</v>
      </c>
    </row>
    <row r="1422" spans="1:10" x14ac:dyDescent="0.35">
      <c r="A1422" s="60">
        <v>43952</v>
      </c>
      <c r="B1422" t="s">
        <v>93</v>
      </c>
      <c r="C1422" t="s">
        <v>30</v>
      </c>
      <c r="D1422" t="s">
        <v>31</v>
      </c>
      <c r="E1422">
        <v>159</v>
      </c>
      <c r="F1422">
        <v>7</v>
      </c>
      <c r="G1422">
        <v>2</v>
      </c>
      <c r="H1422">
        <v>4</v>
      </c>
      <c r="I1422">
        <v>0</v>
      </c>
      <c r="J1422">
        <v>1</v>
      </c>
    </row>
    <row r="1423" spans="1:10" x14ac:dyDescent="0.35">
      <c r="A1423" s="60">
        <v>43983</v>
      </c>
      <c r="B1423" t="s">
        <v>93</v>
      </c>
      <c r="C1423" t="s">
        <v>28</v>
      </c>
      <c r="D1423" t="s">
        <v>29</v>
      </c>
      <c r="E1423">
        <v>689</v>
      </c>
      <c r="F1423">
        <v>66</v>
      </c>
      <c r="G1423">
        <v>19</v>
      </c>
      <c r="H1423">
        <v>20</v>
      </c>
      <c r="I1423">
        <v>19</v>
      </c>
      <c r="J1423">
        <v>8</v>
      </c>
    </row>
    <row r="1424" spans="1:10" x14ac:dyDescent="0.35">
      <c r="A1424" s="60">
        <v>43983</v>
      </c>
      <c r="B1424" t="s">
        <v>93</v>
      </c>
      <c r="C1424" t="s">
        <v>33</v>
      </c>
      <c r="D1424" t="s">
        <v>34</v>
      </c>
      <c r="E1424">
        <v>98</v>
      </c>
      <c r="F1424">
        <v>9</v>
      </c>
      <c r="G1424">
        <v>5</v>
      </c>
      <c r="H1424">
        <v>4</v>
      </c>
      <c r="I1424">
        <v>0</v>
      </c>
      <c r="J1424">
        <v>0</v>
      </c>
    </row>
    <row r="1425" spans="1:10" x14ac:dyDescent="0.35">
      <c r="A1425" s="60">
        <v>43983</v>
      </c>
      <c r="B1425" t="s">
        <v>93</v>
      </c>
      <c r="C1425" t="s">
        <v>32</v>
      </c>
      <c r="D1425" t="s">
        <v>110</v>
      </c>
      <c r="E1425">
        <v>62</v>
      </c>
      <c r="F1425">
        <v>1</v>
      </c>
      <c r="G1425">
        <v>1</v>
      </c>
      <c r="H1425">
        <v>0</v>
      </c>
      <c r="I1425">
        <v>0</v>
      </c>
      <c r="J1425">
        <v>0</v>
      </c>
    </row>
    <row r="1426" spans="1:10" x14ac:dyDescent="0.35">
      <c r="A1426" s="60">
        <v>43983</v>
      </c>
      <c r="B1426" t="s">
        <v>93</v>
      </c>
      <c r="C1426" t="s">
        <v>26</v>
      </c>
      <c r="D1426" t="s">
        <v>27</v>
      </c>
      <c r="E1426">
        <v>5</v>
      </c>
      <c r="F1426">
        <v>0</v>
      </c>
      <c r="G1426">
        <v>0</v>
      </c>
      <c r="H1426">
        <v>0</v>
      </c>
      <c r="I1426">
        <v>0</v>
      </c>
      <c r="J1426">
        <v>0</v>
      </c>
    </row>
    <row r="1427" spans="1:10" x14ac:dyDescent="0.35">
      <c r="A1427" s="60">
        <v>43983</v>
      </c>
      <c r="B1427" t="s">
        <v>93</v>
      </c>
      <c r="C1427" t="s">
        <v>30</v>
      </c>
      <c r="D1427" t="s">
        <v>31</v>
      </c>
      <c r="E1427">
        <v>175</v>
      </c>
      <c r="F1427">
        <v>9</v>
      </c>
      <c r="G1427">
        <v>6</v>
      </c>
      <c r="H1427">
        <v>3</v>
      </c>
      <c r="I1427">
        <v>0</v>
      </c>
      <c r="J1427">
        <v>0</v>
      </c>
    </row>
    <row r="1428" spans="1:10" x14ac:dyDescent="0.35">
      <c r="A1428" s="60">
        <v>44013</v>
      </c>
      <c r="B1428" t="s">
        <v>93</v>
      </c>
      <c r="C1428" t="s">
        <v>28</v>
      </c>
      <c r="D1428" t="s">
        <v>29</v>
      </c>
      <c r="E1428">
        <v>772</v>
      </c>
      <c r="F1428">
        <v>78</v>
      </c>
      <c r="G1428">
        <v>23</v>
      </c>
      <c r="H1428">
        <v>25</v>
      </c>
      <c r="I1428">
        <v>24</v>
      </c>
      <c r="J1428">
        <v>6</v>
      </c>
    </row>
    <row r="1429" spans="1:10" x14ac:dyDescent="0.35">
      <c r="A1429" s="60">
        <v>44013</v>
      </c>
      <c r="B1429" t="s">
        <v>93</v>
      </c>
      <c r="C1429" t="s">
        <v>33</v>
      </c>
      <c r="D1429" t="s">
        <v>34</v>
      </c>
      <c r="E1429">
        <v>58</v>
      </c>
      <c r="F1429">
        <v>3</v>
      </c>
      <c r="G1429">
        <v>0</v>
      </c>
      <c r="H1429">
        <v>2</v>
      </c>
      <c r="I1429">
        <v>0</v>
      </c>
      <c r="J1429">
        <v>1</v>
      </c>
    </row>
    <row r="1430" spans="1:10" x14ac:dyDescent="0.35">
      <c r="A1430" s="60">
        <v>44013</v>
      </c>
      <c r="B1430" t="s">
        <v>93</v>
      </c>
      <c r="C1430" t="s">
        <v>32</v>
      </c>
      <c r="D1430" t="s">
        <v>110</v>
      </c>
      <c r="E1430">
        <v>103</v>
      </c>
      <c r="F1430">
        <v>6</v>
      </c>
      <c r="G1430">
        <v>1</v>
      </c>
      <c r="H1430">
        <v>3</v>
      </c>
      <c r="I1430">
        <v>2</v>
      </c>
      <c r="J1430">
        <v>0</v>
      </c>
    </row>
    <row r="1431" spans="1:10" x14ac:dyDescent="0.35">
      <c r="A1431" s="60">
        <v>44013</v>
      </c>
      <c r="B1431" t="s">
        <v>93</v>
      </c>
      <c r="C1431" t="s">
        <v>26</v>
      </c>
      <c r="D1431" t="s">
        <v>27</v>
      </c>
      <c r="E1431">
        <v>10</v>
      </c>
      <c r="F1431">
        <v>1</v>
      </c>
      <c r="G1431">
        <v>0</v>
      </c>
      <c r="H1431">
        <v>1</v>
      </c>
      <c r="I1431">
        <v>0</v>
      </c>
      <c r="J1431">
        <v>0</v>
      </c>
    </row>
    <row r="1432" spans="1:10" x14ac:dyDescent="0.35">
      <c r="A1432" s="60">
        <v>44013</v>
      </c>
      <c r="B1432" t="s">
        <v>93</v>
      </c>
      <c r="C1432" t="s">
        <v>30</v>
      </c>
      <c r="D1432" t="s">
        <v>31</v>
      </c>
      <c r="E1432">
        <v>225</v>
      </c>
      <c r="F1432">
        <v>14</v>
      </c>
      <c r="G1432">
        <v>3</v>
      </c>
      <c r="H1432">
        <v>6</v>
      </c>
      <c r="I1432">
        <v>5</v>
      </c>
      <c r="J1432">
        <v>0</v>
      </c>
    </row>
    <row r="1433" spans="1:10" x14ac:dyDescent="0.35">
      <c r="A1433" s="60">
        <v>44044</v>
      </c>
      <c r="B1433" t="s">
        <v>93</v>
      </c>
      <c r="C1433" t="s">
        <v>28</v>
      </c>
      <c r="D1433" t="s">
        <v>29</v>
      </c>
      <c r="E1433">
        <v>812</v>
      </c>
      <c r="F1433">
        <v>108</v>
      </c>
      <c r="G1433">
        <v>27</v>
      </c>
      <c r="H1433">
        <v>30</v>
      </c>
      <c r="I1433">
        <v>33</v>
      </c>
      <c r="J1433">
        <v>18</v>
      </c>
    </row>
    <row r="1434" spans="1:10" x14ac:dyDescent="0.35">
      <c r="A1434" s="60">
        <v>44044</v>
      </c>
      <c r="B1434" t="s">
        <v>93</v>
      </c>
      <c r="C1434" t="s">
        <v>33</v>
      </c>
      <c r="D1434" t="s">
        <v>34</v>
      </c>
      <c r="E1434">
        <v>58</v>
      </c>
      <c r="F1434">
        <v>3</v>
      </c>
      <c r="G1434">
        <v>0</v>
      </c>
      <c r="H1434">
        <v>1</v>
      </c>
      <c r="I1434">
        <v>1</v>
      </c>
      <c r="J1434">
        <v>1</v>
      </c>
    </row>
    <row r="1435" spans="1:10" x14ac:dyDescent="0.35">
      <c r="A1435" s="60">
        <v>44044</v>
      </c>
      <c r="B1435" t="s">
        <v>93</v>
      </c>
      <c r="C1435" t="s">
        <v>32</v>
      </c>
      <c r="D1435" t="s">
        <v>110</v>
      </c>
      <c r="E1435">
        <v>147</v>
      </c>
      <c r="F1435">
        <v>11</v>
      </c>
      <c r="G1435">
        <v>2</v>
      </c>
      <c r="H1435">
        <v>5</v>
      </c>
      <c r="I1435">
        <v>4</v>
      </c>
      <c r="J1435">
        <v>0</v>
      </c>
    </row>
    <row r="1436" spans="1:10" x14ac:dyDescent="0.35">
      <c r="A1436" s="60">
        <v>44044</v>
      </c>
      <c r="B1436" t="s">
        <v>93</v>
      </c>
      <c r="C1436" t="s">
        <v>26</v>
      </c>
      <c r="D1436" t="s">
        <v>27</v>
      </c>
      <c r="E1436">
        <v>10</v>
      </c>
      <c r="F1436">
        <v>2</v>
      </c>
      <c r="G1436">
        <v>2</v>
      </c>
      <c r="H1436">
        <v>0</v>
      </c>
      <c r="I1436">
        <v>0</v>
      </c>
      <c r="J1436">
        <v>0</v>
      </c>
    </row>
    <row r="1437" spans="1:10" x14ac:dyDescent="0.35">
      <c r="A1437" s="60">
        <v>44044</v>
      </c>
      <c r="B1437" t="s">
        <v>93</v>
      </c>
      <c r="C1437" t="s">
        <v>30</v>
      </c>
      <c r="D1437" t="s">
        <v>31</v>
      </c>
      <c r="E1437">
        <v>234</v>
      </c>
      <c r="F1437">
        <v>19</v>
      </c>
      <c r="G1437">
        <v>5</v>
      </c>
      <c r="H1437">
        <v>8</v>
      </c>
      <c r="I1437">
        <v>3</v>
      </c>
      <c r="J1437">
        <v>3</v>
      </c>
    </row>
    <row r="1438" spans="1:10" x14ac:dyDescent="0.35">
      <c r="A1438" s="60">
        <v>44075</v>
      </c>
      <c r="B1438" t="s">
        <v>93</v>
      </c>
      <c r="C1438" t="s">
        <v>28</v>
      </c>
      <c r="D1438" t="s">
        <v>29</v>
      </c>
      <c r="E1438">
        <v>807</v>
      </c>
      <c r="F1438">
        <v>78</v>
      </c>
      <c r="G1438">
        <v>10</v>
      </c>
      <c r="H1438">
        <v>33</v>
      </c>
      <c r="I1438">
        <v>20</v>
      </c>
      <c r="J1438">
        <v>15</v>
      </c>
    </row>
    <row r="1439" spans="1:10" x14ac:dyDescent="0.35">
      <c r="A1439" s="60">
        <v>44075</v>
      </c>
      <c r="B1439" t="s">
        <v>93</v>
      </c>
      <c r="C1439" t="s">
        <v>33</v>
      </c>
      <c r="D1439" t="s">
        <v>34</v>
      </c>
      <c r="E1439">
        <v>187</v>
      </c>
      <c r="F1439">
        <v>3</v>
      </c>
      <c r="G1439">
        <v>1</v>
      </c>
      <c r="H1439">
        <v>0</v>
      </c>
      <c r="I1439">
        <v>0</v>
      </c>
      <c r="J1439">
        <v>2</v>
      </c>
    </row>
    <row r="1440" spans="1:10" x14ac:dyDescent="0.35">
      <c r="A1440" s="60">
        <v>44075</v>
      </c>
      <c r="B1440" t="s">
        <v>93</v>
      </c>
      <c r="C1440" t="s">
        <v>32</v>
      </c>
      <c r="D1440" t="s">
        <v>110</v>
      </c>
      <c r="E1440">
        <v>121</v>
      </c>
      <c r="F1440">
        <v>12</v>
      </c>
      <c r="G1440">
        <v>3</v>
      </c>
      <c r="H1440">
        <v>6</v>
      </c>
      <c r="I1440">
        <v>3</v>
      </c>
      <c r="J1440">
        <v>0</v>
      </c>
    </row>
    <row r="1441" spans="1:10" x14ac:dyDescent="0.35">
      <c r="A1441" s="60">
        <v>44075</v>
      </c>
      <c r="B1441" t="s">
        <v>93</v>
      </c>
      <c r="C1441" t="s">
        <v>26</v>
      </c>
      <c r="D1441" t="s">
        <v>27</v>
      </c>
      <c r="E1441">
        <v>9</v>
      </c>
      <c r="F1441">
        <v>0</v>
      </c>
      <c r="G1441">
        <v>0</v>
      </c>
      <c r="H1441">
        <v>0</v>
      </c>
      <c r="I1441">
        <v>0</v>
      </c>
      <c r="J1441">
        <v>0</v>
      </c>
    </row>
    <row r="1442" spans="1:10" x14ac:dyDescent="0.35">
      <c r="A1442" s="60">
        <v>44075</v>
      </c>
      <c r="B1442" t="s">
        <v>93</v>
      </c>
      <c r="C1442" t="s">
        <v>30</v>
      </c>
      <c r="D1442" t="s">
        <v>31</v>
      </c>
      <c r="E1442">
        <v>327</v>
      </c>
      <c r="F1442">
        <v>14</v>
      </c>
      <c r="G1442">
        <v>12</v>
      </c>
      <c r="H1442">
        <v>1</v>
      </c>
      <c r="I1442">
        <v>1</v>
      </c>
      <c r="J1442">
        <v>0</v>
      </c>
    </row>
    <row r="1443" spans="1:10" x14ac:dyDescent="0.35">
      <c r="A1443" s="60">
        <v>44105</v>
      </c>
      <c r="B1443" t="s">
        <v>93</v>
      </c>
      <c r="C1443" t="s">
        <v>28</v>
      </c>
      <c r="D1443" t="s">
        <v>29</v>
      </c>
      <c r="E1443">
        <v>974</v>
      </c>
      <c r="F1443">
        <v>103</v>
      </c>
      <c r="G1443">
        <v>14</v>
      </c>
      <c r="H1443">
        <v>35</v>
      </c>
      <c r="I1443">
        <v>49</v>
      </c>
      <c r="J1443">
        <v>5</v>
      </c>
    </row>
    <row r="1444" spans="1:10" x14ac:dyDescent="0.35">
      <c r="A1444" s="60">
        <v>44105</v>
      </c>
      <c r="B1444" t="s">
        <v>93</v>
      </c>
      <c r="C1444" t="s">
        <v>33</v>
      </c>
      <c r="D1444" t="s">
        <v>34</v>
      </c>
      <c r="E1444">
        <v>181</v>
      </c>
      <c r="F1444">
        <v>6</v>
      </c>
      <c r="G1444">
        <v>1</v>
      </c>
      <c r="H1444">
        <v>5</v>
      </c>
      <c r="I1444">
        <v>0</v>
      </c>
      <c r="J1444">
        <v>0</v>
      </c>
    </row>
    <row r="1445" spans="1:10" x14ac:dyDescent="0.35">
      <c r="A1445" s="60">
        <v>44105</v>
      </c>
      <c r="B1445" t="s">
        <v>93</v>
      </c>
      <c r="C1445" t="s">
        <v>32</v>
      </c>
      <c r="D1445" t="s">
        <v>110</v>
      </c>
      <c r="E1445">
        <v>139</v>
      </c>
      <c r="F1445">
        <v>5</v>
      </c>
      <c r="G1445">
        <v>4</v>
      </c>
      <c r="H1445">
        <v>0</v>
      </c>
      <c r="I1445">
        <v>0</v>
      </c>
      <c r="J1445">
        <v>1</v>
      </c>
    </row>
    <row r="1446" spans="1:10" x14ac:dyDescent="0.35">
      <c r="A1446" s="60">
        <v>44105</v>
      </c>
      <c r="B1446" t="s">
        <v>93</v>
      </c>
      <c r="C1446" t="s">
        <v>26</v>
      </c>
      <c r="D1446" t="s">
        <v>27</v>
      </c>
      <c r="E1446">
        <v>14</v>
      </c>
      <c r="F1446">
        <v>1</v>
      </c>
      <c r="G1446">
        <v>0</v>
      </c>
      <c r="H1446">
        <v>1</v>
      </c>
      <c r="I1446">
        <v>0</v>
      </c>
      <c r="J1446">
        <v>0</v>
      </c>
    </row>
    <row r="1447" spans="1:10" x14ac:dyDescent="0.35">
      <c r="A1447" s="60">
        <v>44105</v>
      </c>
      <c r="B1447" t="s">
        <v>93</v>
      </c>
      <c r="C1447" t="s">
        <v>30</v>
      </c>
      <c r="D1447" t="s">
        <v>31</v>
      </c>
      <c r="E1447">
        <v>444</v>
      </c>
      <c r="F1447">
        <v>30</v>
      </c>
      <c r="G1447">
        <v>16</v>
      </c>
      <c r="H1447">
        <v>11</v>
      </c>
      <c r="I1447">
        <v>3</v>
      </c>
      <c r="J1447">
        <v>0</v>
      </c>
    </row>
    <row r="1448" spans="1:10" x14ac:dyDescent="0.35">
      <c r="A1448" s="60">
        <v>44136</v>
      </c>
      <c r="B1448" t="s">
        <v>93</v>
      </c>
      <c r="C1448" t="s">
        <v>28</v>
      </c>
      <c r="D1448" t="s">
        <v>29</v>
      </c>
      <c r="E1448">
        <v>1281</v>
      </c>
      <c r="F1448">
        <v>128</v>
      </c>
      <c r="G1448">
        <v>26</v>
      </c>
      <c r="H1448">
        <v>28</v>
      </c>
      <c r="I1448">
        <v>62</v>
      </c>
      <c r="J1448">
        <v>12</v>
      </c>
    </row>
    <row r="1449" spans="1:10" x14ac:dyDescent="0.35">
      <c r="A1449" s="60">
        <v>44136</v>
      </c>
      <c r="B1449" t="s">
        <v>93</v>
      </c>
      <c r="C1449" t="s">
        <v>33</v>
      </c>
      <c r="D1449" t="s">
        <v>34</v>
      </c>
      <c r="E1449">
        <v>199</v>
      </c>
      <c r="F1449">
        <v>7</v>
      </c>
      <c r="G1449">
        <v>5</v>
      </c>
      <c r="H1449">
        <v>0</v>
      </c>
      <c r="I1449">
        <v>1</v>
      </c>
      <c r="J1449">
        <v>1</v>
      </c>
    </row>
    <row r="1450" spans="1:10" x14ac:dyDescent="0.35">
      <c r="A1450" s="60">
        <v>44136</v>
      </c>
      <c r="B1450" t="s">
        <v>93</v>
      </c>
      <c r="C1450" t="s">
        <v>32</v>
      </c>
      <c r="D1450" t="s">
        <v>110</v>
      </c>
      <c r="E1450">
        <v>129</v>
      </c>
      <c r="F1450">
        <v>3</v>
      </c>
      <c r="G1450">
        <v>2</v>
      </c>
      <c r="H1450">
        <v>1</v>
      </c>
      <c r="I1450">
        <v>0</v>
      </c>
      <c r="J1450">
        <v>0</v>
      </c>
    </row>
    <row r="1451" spans="1:10" x14ac:dyDescent="0.35">
      <c r="A1451" s="60">
        <v>44136</v>
      </c>
      <c r="B1451" t="s">
        <v>93</v>
      </c>
      <c r="C1451" t="s">
        <v>26</v>
      </c>
      <c r="D1451" t="s">
        <v>27</v>
      </c>
      <c r="E1451">
        <v>18</v>
      </c>
      <c r="F1451">
        <v>0</v>
      </c>
      <c r="G1451">
        <v>0</v>
      </c>
      <c r="H1451">
        <v>0</v>
      </c>
      <c r="I1451">
        <v>0</v>
      </c>
      <c r="J1451">
        <v>0</v>
      </c>
    </row>
    <row r="1452" spans="1:10" x14ac:dyDescent="0.35">
      <c r="A1452" s="60">
        <v>44136</v>
      </c>
      <c r="B1452" t="s">
        <v>93</v>
      </c>
      <c r="C1452" t="s">
        <v>30</v>
      </c>
      <c r="D1452" t="s">
        <v>31</v>
      </c>
      <c r="E1452">
        <v>514</v>
      </c>
      <c r="F1452">
        <v>28</v>
      </c>
      <c r="G1452">
        <v>17</v>
      </c>
      <c r="H1452">
        <v>6</v>
      </c>
      <c r="I1452">
        <v>3</v>
      </c>
      <c r="J1452">
        <v>2</v>
      </c>
    </row>
    <row r="1453" spans="1:10" x14ac:dyDescent="0.35">
      <c r="A1453" s="60">
        <v>44166</v>
      </c>
      <c r="B1453" t="s">
        <v>93</v>
      </c>
      <c r="C1453" t="s">
        <v>28</v>
      </c>
      <c r="D1453" t="s">
        <v>29</v>
      </c>
      <c r="E1453">
        <v>1174</v>
      </c>
      <c r="F1453">
        <v>151</v>
      </c>
      <c r="G1453">
        <v>21</v>
      </c>
      <c r="H1453">
        <v>45</v>
      </c>
      <c r="I1453">
        <v>76</v>
      </c>
      <c r="J1453">
        <v>9</v>
      </c>
    </row>
    <row r="1454" spans="1:10" x14ac:dyDescent="0.35">
      <c r="A1454" s="60">
        <v>44166</v>
      </c>
      <c r="B1454" t="s">
        <v>93</v>
      </c>
      <c r="C1454" t="s">
        <v>33</v>
      </c>
      <c r="D1454" t="s">
        <v>34</v>
      </c>
      <c r="E1454">
        <v>193</v>
      </c>
      <c r="F1454">
        <v>6</v>
      </c>
      <c r="G1454">
        <v>1</v>
      </c>
      <c r="H1454">
        <v>3</v>
      </c>
      <c r="I1454">
        <v>1</v>
      </c>
      <c r="J1454">
        <v>1</v>
      </c>
    </row>
    <row r="1455" spans="1:10" x14ac:dyDescent="0.35">
      <c r="A1455" s="60">
        <v>44166</v>
      </c>
      <c r="B1455" t="s">
        <v>93</v>
      </c>
      <c r="C1455" t="s">
        <v>32</v>
      </c>
      <c r="D1455" t="s">
        <v>110</v>
      </c>
      <c r="E1455">
        <v>157</v>
      </c>
      <c r="F1455">
        <v>9</v>
      </c>
      <c r="G1455">
        <v>4</v>
      </c>
      <c r="H1455">
        <v>5</v>
      </c>
      <c r="I1455">
        <v>0</v>
      </c>
      <c r="J1455">
        <v>0</v>
      </c>
    </row>
    <row r="1456" spans="1:10" x14ac:dyDescent="0.35">
      <c r="A1456" s="60">
        <v>44166</v>
      </c>
      <c r="B1456" t="s">
        <v>93</v>
      </c>
      <c r="C1456" t="s">
        <v>26</v>
      </c>
      <c r="D1456" t="s">
        <v>27</v>
      </c>
      <c r="E1456">
        <v>11</v>
      </c>
      <c r="F1456">
        <v>0</v>
      </c>
      <c r="G1456">
        <v>0</v>
      </c>
      <c r="H1456">
        <v>0</v>
      </c>
      <c r="I1456">
        <v>0</v>
      </c>
      <c r="J1456">
        <v>0</v>
      </c>
    </row>
    <row r="1457" spans="1:10" x14ac:dyDescent="0.35">
      <c r="A1457" s="60">
        <v>44166</v>
      </c>
      <c r="B1457" t="s">
        <v>93</v>
      </c>
      <c r="C1457" t="s">
        <v>30</v>
      </c>
      <c r="D1457" t="s">
        <v>31</v>
      </c>
      <c r="E1457">
        <v>515</v>
      </c>
      <c r="F1457">
        <v>53</v>
      </c>
      <c r="G1457">
        <v>30</v>
      </c>
      <c r="H1457">
        <v>7</v>
      </c>
      <c r="I1457">
        <v>15</v>
      </c>
      <c r="J1457">
        <v>1</v>
      </c>
    </row>
    <row r="1458" spans="1:10" x14ac:dyDescent="0.35">
      <c r="A1458" s="60">
        <v>44197</v>
      </c>
      <c r="B1458" t="s">
        <v>93</v>
      </c>
      <c r="C1458" t="s">
        <v>28</v>
      </c>
      <c r="D1458" t="s">
        <v>29</v>
      </c>
      <c r="E1458">
        <v>639</v>
      </c>
      <c r="F1458">
        <v>71</v>
      </c>
      <c r="G1458">
        <v>7</v>
      </c>
      <c r="H1458">
        <v>27</v>
      </c>
      <c r="I1458">
        <v>33</v>
      </c>
      <c r="J1458">
        <v>4</v>
      </c>
    </row>
    <row r="1459" spans="1:10" x14ac:dyDescent="0.35">
      <c r="A1459" s="60">
        <v>44197</v>
      </c>
      <c r="B1459" t="s">
        <v>93</v>
      </c>
      <c r="C1459" t="s">
        <v>33</v>
      </c>
      <c r="D1459" t="s">
        <v>34</v>
      </c>
      <c r="E1459">
        <v>33</v>
      </c>
      <c r="F1459">
        <v>2</v>
      </c>
      <c r="G1459">
        <v>0</v>
      </c>
      <c r="H1459">
        <v>2</v>
      </c>
      <c r="I1459">
        <v>0</v>
      </c>
      <c r="J1459">
        <v>0</v>
      </c>
    </row>
    <row r="1460" spans="1:10" x14ac:dyDescent="0.35">
      <c r="A1460" s="60">
        <v>44197</v>
      </c>
      <c r="B1460" t="s">
        <v>93</v>
      </c>
      <c r="C1460" t="s">
        <v>32</v>
      </c>
      <c r="D1460" t="s">
        <v>110</v>
      </c>
      <c r="E1460">
        <v>130</v>
      </c>
      <c r="F1460">
        <v>9</v>
      </c>
      <c r="G1460">
        <v>3</v>
      </c>
      <c r="H1460">
        <v>0</v>
      </c>
      <c r="I1460">
        <v>6</v>
      </c>
      <c r="J1460">
        <v>0</v>
      </c>
    </row>
    <row r="1461" spans="1:10" x14ac:dyDescent="0.35">
      <c r="A1461" s="60">
        <v>44197</v>
      </c>
      <c r="B1461" t="s">
        <v>93</v>
      </c>
      <c r="C1461" t="s">
        <v>26</v>
      </c>
      <c r="D1461" t="s">
        <v>27</v>
      </c>
      <c r="E1461">
        <v>11</v>
      </c>
      <c r="F1461">
        <v>0</v>
      </c>
      <c r="G1461">
        <v>0</v>
      </c>
      <c r="H1461">
        <v>0</v>
      </c>
      <c r="I1461">
        <v>0</v>
      </c>
      <c r="J1461">
        <v>0</v>
      </c>
    </row>
    <row r="1462" spans="1:10" x14ac:dyDescent="0.35">
      <c r="A1462" s="60">
        <v>44197</v>
      </c>
      <c r="B1462" t="s">
        <v>93</v>
      </c>
      <c r="C1462" t="s">
        <v>30</v>
      </c>
      <c r="D1462" t="s">
        <v>31</v>
      </c>
      <c r="E1462">
        <v>467</v>
      </c>
      <c r="F1462">
        <v>44</v>
      </c>
      <c r="G1462">
        <v>25</v>
      </c>
      <c r="H1462">
        <v>5</v>
      </c>
      <c r="I1462">
        <v>11</v>
      </c>
      <c r="J1462">
        <v>3</v>
      </c>
    </row>
    <row r="1463" spans="1:10" x14ac:dyDescent="0.35">
      <c r="A1463" s="60">
        <v>44228</v>
      </c>
      <c r="B1463" t="s">
        <v>93</v>
      </c>
      <c r="C1463" t="s">
        <v>28</v>
      </c>
      <c r="D1463" t="s">
        <v>29</v>
      </c>
      <c r="E1463">
        <v>810</v>
      </c>
      <c r="F1463">
        <v>68</v>
      </c>
      <c r="G1463">
        <v>22</v>
      </c>
      <c r="H1463">
        <v>26</v>
      </c>
      <c r="I1463">
        <v>14</v>
      </c>
      <c r="J1463">
        <v>6</v>
      </c>
    </row>
    <row r="1464" spans="1:10" x14ac:dyDescent="0.35">
      <c r="A1464" s="60">
        <v>44228</v>
      </c>
      <c r="B1464" t="s">
        <v>93</v>
      </c>
      <c r="C1464" t="s">
        <v>33</v>
      </c>
      <c r="D1464" t="s">
        <v>34</v>
      </c>
      <c r="E1464">
        <v>56</v>
      </c>
      <c r="F1464">
        <v>4</v>
      </c>
      <c r="G1464">
        <v>1</v>
      </c>
      <c r="H1464">
        <v>1</v>
      </c>
      <c r="I1464">
        <v>0</v>
      </c>
      <c r="J1464">
        <v>2</v>
      </c>
    </row>
    <row r="1465" spans="1:10" x14ac:dyDescent="0.35">
      <c r="A1465" s="60">
        <v>44228</v>
      </c>
      <c r="B1465" t="s">
        <v>93</v>
      </c>
      <c r="C1465" t="s">
        <v>32</v>
      </c>
      <c r="D1465" t="s">
        <v>110</v>
      </c>
      <c r="E1465">
        <v>136</v>
      </c>
      <c r="F1465">
        <v>5</v>
      </c>
      <c r="G1465">
        <v>5</v>
      </c>
      <c r="H1465">
        <v>0</v>
      </c>
      <c r="I1465">
        <v>0</v>
      </c>
      <c r="J1465">
        <v>0</v>
      </c>
    </row>
    <row r="1466" spans="1:10" x14ac:dyDescent="0.35">
      <c r="A1466" s="60">
        <v>44228</v>
      </c>
      <c r="B1466" t="s">
        <v>93</v>
      </c>
      <c r="C1466" t="s">
        <v>26</v>
      </c>
      <c r="D1466" t="s">
        <v>27</v>
      </c>
      <c r="E1466">
        <v>8</v>
      </c>
      <c r="F1466">
        <v>0</v>
      </c>
      <c r="G1466">
        <v>0</v>
      </c>
      <c r="H1466">
        <v>0</v>
      </c>
      <c r="I1466">
        <v>0</v>
      </c>
      <c r="J1466">
        <v>0</v>
      </c>
    </row>
    <row r="1467" spans="1:10" x14ac:dyDescent="0.35">
      <c r="A1467" s="60">
        <v>44228</v>
      </c>
      <c r="B1467" t="s">
        <v>93</v>
      </c>
      <c r="C1467" t="s">
        <v>30</v>
      </c>
      <c r="D1467" t="s">
        <v>31</v>
      </c>
      <c r="E1467">
        <v>444</v>
      </c>
      <c r="F1467">
        <v>40</v>
      </c>
      <c r="G1467">
        <v>15</v>
      </c>
      <c r="H1467">
        <v>6</v>
      </c>
      <c r="I1467">
        <v>19</v>
      </c>
      <c r="J1467">
        <v>0</v>
      </c>
    </row>
    <row r="1468" spans="1:10" x14ac:dyDescent="0.35">
      <c r="A1468" s="60">
        <v>44256</v>
      </c>
      <c r="B1468" t="s">
        <v>93</v>
      </c>
      <c r="C1468" t="s">
        <v>28</v>
      </c>
      <c r="D1468" t="s">
        <v>29</v>
      </c>
      <c r="E1468">
        <v>1119</v>
      </c>
      <c r="F1468">
        <v>104</v>
      </c>
      <c r="G1468">
        <v>23</v>
      </c>
      <c r="H1468">
        <v>46</v>
      </c>
      <c r="I1468">
        <v>28</v>
      </c>
      <c r="J1468">
        <v>7</v>
      </c>
    </row>
    <row r="1469" spans="1:10" x14ac:dyDescent="0.35">
      <c r="A1469" s="60">
        <v>44256</v>
      </c>
      <c r="B1469" t="s">
        <v>93</v>
      </c>
      <c r="C1469" t="s">
        <v>33</v>
      </c>
      <c r="D1469" t="s">
        <v>34</v>
      </c>
      <c r="E1469">
        <v>93</v>
      </c>
      <c r="F1469">
        <v>1</v>
      </c>
      <c r="G1469">
        <v>1</v>
      </c>
      <c r="H1469">
        <v>0</v>
      </c>
      <c r="I1469">
        <v>0</v>
      </c>
      <c r="J1469">
        <v>0</v>
      </c>
    </row>
    <row r="1470" spans="1:10" x14ac:dyDescent="0.35">
      <c r="A1470" s="60">
        <v>44256</v>
      </c>
      <c r="B1470" t="s">
        <v>93</v>
      </c>
      <c r="C1470" t="s">
        <v>32</v>
      </c>
      <c r="D1470" t="s">
        <v>110</v>
      </c>
      <c r="E1470">
        <v>159</v>
      </c>
      <c r="F1470">
        <v>7</v>
      </c>
      <c r="G1470">
        <v>4</v>
      </c>
      <c r="H1470">
        <v>1</v>
      </c>
      <c r="I1470">
        <v>2</v>
      </c>
      <c r="J1470">
        <v>0</v>
      </c>
    </row>
    <row r="1471" spans="1:10" x14ac:dyDescent="0.35">
      <c r="A1471" s="60">
        <v>44256</v>
      </c>
      <c r="B1471" t="s">
        <v>93</v>
      </c>
      <c r="C1471" t="s">
        <v>26</v>
      </c>
      <c r="D1471" t="s">
        <v>27</v>
      </c>
      <c r="E1471">
        <v>15</v>
      </c>
      <c r="F1471">
        <v>0</v>
      </c>
      <c r="G1471">
        <v>0</v>
      </c>
      <c r="H1471">
        <v>0</v>
      </c>
      <c r="I1471">
        <v>0</v>
      </c>
      <c r="J1471">
        <v>0</v>
      </c>
    </row>
    <row r="1472" spans="1:10" x14ac:dyDescent="0.35">
      <c r="A1472" s="60">
        <v>44256</v>
      </c>
      <c r="B1472" t="s">
        <v>93</v>
      </c>
      <c r="C1472" t="s">
        <v>30</v>
      </c>
      <c r="D1472" t="s">
        <v>31</v>
      </c>
      <c r="E1472">
        <v>531</v>
      </c>
      <c r="F1472">
        <v>59</v>
      </c>
      <c r="G1472">
        <v>16</v>
      </c>
      <c r="H1472">
        <v>12</v>
      </c>
      <c r="I1472">
        <v>28</v>
      </c>
      <c r="J1472">
        <v>3</v>
      </c>
    </row>
    <row r="1473" spans="1:10" x14ac:dyDescent="0.35">
      <c r="A1473" s="60">
        <v>44287</v>
      </c>
      <c r="B1473" t="s">
        <v>93</v>
      </c>
      <c r="C1473" t="s">
        <v>28</v>
      </c>
      <c r="D1473" t="s">
        <v>29</v>
      </c>
      <c r="E1473">
        <v>1178</v>
      </c>
      <c r="F1473">
        <v>115</v>
      </c>
      <c r="G1473">
        <v>19</v>
      </c>
      <c r="H1473">
        <v>60</v>
      </c>
      <c r="I1473">
        <v>23</v>
      </c>
      <c r="J1473">
        <v>13</v>
      </c>
    </row>
    <row r="1474" spans="1:10" x14ac:dyDescent="0.35">
      <c r="A1474" s="60">
        <v>44287</v>
      </c>
      <c r="B1474" t="s">
        <v>93</v>
      </c>
      <c r="C1474" t="s">
        <v>33</v>
      </c>
      <c r="D1474" t="s">
        <v>34</v>
      </c>
      <c r="E1474">
        <v>215</v>
      </c>
      <c r="F1474">
        <v>3</v>
      </c>
      <c r="G1474">
        <v>2</v>
      </c>
      <c r="H1474">
        <v>0</v>
      </c>
      <c r="I1474">
        <v>1</v>
      </c>
      <c r="J1474">
        <v>0</v>
      </c>
    </row>
    <row r="1475" spans="1:10" x14ac:dyDescent="0.35">
      <c r="A1475" s="60">
        <v>44287</v>
      </c>
      <c r="B1475" t="s">
        <v>93</v>
      </c>
      <c r="C1475" t="s">
        <v>32</v>
      </c>
      <c r="D1475" t="s">
        <v>110</v>
      </c>
      <c r="E1475">
        <v>156</v>
      </c>
      <c r="F1475">
        <v>11</v>
      </c>
      <c r="G1475">
        <v>3</v>
      </c>
      <c r="H1475">
        <v>2</v>
      </c>
      <c r="I1475">
        <v>4</v>
      </c>
      <c r="J1475">
        <v>2</v>
      </c>
    </row>
    <row r="1476" spans="1:10" x14ac:dyDescent="0.35">
      <c r="A1476" s="60">
        <v>44287</v>
      </c>
      <c r="B1476" t="s">
        <v>93</v>
      </c>
      <c r="C1476" t="s">
        <v>26</v>
      </c>
      <c r="D1476" t="s">
        <v>27</v>
      </c>
      <c r="E1476">
        <v>6</v>
      </c>
      <c r="F1476">
        <v>0</v>
      </c>
      <c r="G1476">
        <v>0</v>
      </c>
      <c r="H1476">
        <v>0</v>
      </c>
      <c r="I1476">
        <v>0</v>
      </c>
      <c r="J1476">
        <v>0</v>
      </c>
    </row>
    <row r="1477" spans="1:10" x14ac:dyDescent="0.35">
      <c r="A1477" s="60">
        <v>44287</v>
      </c>
      <c r="B1477" t="s">
        <v>93</v>
      </c>
      <c r="C1477" t="s">
        <v>30</v>
      </c>
      <c r="D1477" t="s">
        <v>31</v>
      </c>
      <c r="E1477">
        <v>560</v>
      </c>
      <c r="F1477">
        <v>44</v>
      </c>
      <c r="G1477">
        <v>19</v>
      </c>
      <c r="H1477">
        <v>8</v>
      </c>
      <c r="I1477">
        <v>15</v>
      </c>
      <c r="J1477">
        <v>2</v>
      </c>
    </row>
    <row r="1478" spans="1:10" x14ac:dyDescent="0.35">
      <c r="A1478" s="60">
        <v>44317</v>
      </c>
      <c r="B1478" t="s">
        <v>93</v>
      </c>
      <c r="C1478" t="s">
        <v>28</v>
      </c>
      <c r="D1478" t="s">
        <v>29</v>
      </c>
      <c r="E1478">
        <v>1245</v>
      </c>
      <c r="F1478">
        <v>110</v>
      </c>
      <c r="G1478">
        <v>15</v>
      </c>
      <c r="H1478">
        <v>53</v>
      </c>
      <c r="I1478">
        <v>39</v>
      </c>
      <c r="J1478">
        <v>3</v>
      </c>
    </row>
    <row r="1479" spans="1:10" x14ac:dyDescent="0.35">
      <c r="A1479" s="60">
        <v>44317</v>
      </c>
      <c r="B1479" t="s">
        <v>93</v>
      </c>
      <c r="C1479" t="s">
        <v>33</v>
      </c>
      <c r="D1479" t="s">
        <v>34</v>
      </c>
      <c r="E1479">
        <v>304</v>
      </c>
      <c r="F1479">
        <v>14</v>
      </c>
      <c r="G1479">
        <v>5</v>
      </c>
      <c r="H1479">
        <v>5</v>
      </c>
      <c r="I1479">
        <v>2</v>
      </c>
      <c r="J1479">
        <v>2</v>
      </c>
    </row>
    <row r="1480" spans="1:10" x14ac:dyDescent="0.35">
      <c r="A1480" s="60">
        <v>44317</v>
      </c>
      <c r="B1480" t="s">
        <v>93</v>
      </c>
      <c r="C1480" t="s">
        <v>32</v>
      </c>
      <c r="D1480" t="s">
        <v>110</v>
      </c>
      <c r="E1480">
        <v>98</v>
      </c>
      <c r="F1480">
        <v>4</v>
      </c>
      <c r="G1480">
        <v>2</v>
      </c>
      <c r="H1480">
        <v>1</v>
      </c>
      <c r="I1480">
        <v>1</v>
      </c>
      <c r="J1480">
        <v>0</v>
      </c>
    </row>
    <row r="1481" spans="1:10" x14ac:dyDescent="0.35">
      <c r="A1481" s="60">
        <v>44317</v>
      </c>
      <c r="B1481" t="s">
        <v>93</v>
      </c>
      <c r="C1481" t="s">
        <v>26</v>
      </c>
      <c r="D1481" t="s">
        <v>27</v>
      </c>
      <c r="E1481">
        <v>13</v>
      </c>
      <c r="F1481">
        <v>0</v>
      </c>
      <c r="G1481">
        <v>0</v>
      </c>
      <c r="H1481">
        <v>0</v>
      </c>
      <c r="I1481">
        <v>0</v>
      </c>
      <c r="J1481">
        <v>0</v>
      </c>
    </row>
    <row r="1482" spans="1:10" x14ac:dyDescent="0.35">
      <c r="A1482" s="60">
        <v>44317</v>
      </c>
      <c r="B1482" t="s">
        <v>93</v>
      </c>
      <c r="C1482" t="s">
        <v>30</v>
      </c>
      <c r="D1482" t="s">
        <v>31</v>
      </c>
      <c r="E1482">
        <v>500</v>
      </c>
      <c r="F1482">
        <v>38</v>
      </c>
      <c r="G1482">
        <v>12</v>
      </c>
      <c r="H1482">
        <v>11</v>
      </c>
      <c r="I1482">
        <v>12</v>
      </c>
      <c r="J1482">
        <v>3</v>
      </c>
    </row>
    <row r="1483" spans="1:10" x14ac:dyDescent="0.35">
      <c r="A1483" s="60">
        <v>44348</v>
      </c>
      <c r="B1483" t="s">
        <v>93</v>
      </c>
      <c r="C1483" t="s">
        <v>28</v>
      </c>
      <c r="D1483" t="s">
        <v>29</v>
      </c>
      <c r="E1483">
        <v>1170</v>
      </c>
      <c r="F1483">
        <v>124</v>
      </c>
      <c r="G1483">
        <v>23</v>
      </c>
      <c r="H1483">
        <v>48</v>
      </c>
      <c r="I1483">
        <v>43</v>
      </c>
      <c r="J1483">
        <v>10</v>
      </c>
    </row>
    <row r="1484" spans="1:10" x14ac:dyDescent="0.35">
      <c r="A1484" s="60">
        <v>44348</v>
      </c>
      <c r="B1484" t="s">
        <v>93</v>
      </c>
      <c r="C1484" t="s">
        <v>33</v>
      </c>
      <c r="D1484" t="s">
        <v>34</v>
      </c>
      <c r="E1484">
        <v>274</v>
      </c>
      <c r="F1484">
        <v>11</v>
      </c>
      <c r="G1484">
        <v>4</v>
      </c>
      <c r="H1484">
        <v>3</v>
      </c>
      <c r="I1484">
        <v>4</v>
      </c>
      <c r="J1484">
        <v>0</v>
      </c>
    </row>
    <row r="1485" spans="1:10" x14ac:dyDescent="0.35">
      <c r="A1485" s="60">
        <v>44348</v>
      </c>
      <c r="B1485" t="s">
        <v>93</v>
      </c>
      <c r="C1485" t="s">
        <v>32</v>
      </c>
      <c r="D1485" t="s">
        <v>110</v>
      </c>
      <c r="E1485">
        <v>137</v>
      </c>
      <c r="F1485">
        <v>5</v>
      </c>
      <c r="G1485">
        <v>2</v>
      </c>
      <c r="H1485">
        <v>2</v>
      </c>
      <c r="I1485">
        <v>1</v>
      </c>
      <c r="J1485">
        <v>0</v>
      </c>
    </row>
    <row r="1486" spans="1:10" x14ac:dyDescent="0.35">
      <c r="A1486" s="60">
        <v>44348</v>
      </c>
      <c r="B1486" t="s">
        <v>93</v>
      </c>
      <c r="C1486" t="s">
        <v>26</v>
      </c>
      <c r="D1486" t="s">
        <v>27</v>
      </c>
      <c r="E1486">
        <v>5</v>
      </c>
      <c r="F1486">
        <v>0</v>
      </c>
      <c r="G1486">
        <v>0</v>
      </c>
      <c r="H1486">
        <v>0</v>
      </c>
      <c r="I1486">
        <v>0</v>
      </c>
      <c r="J1486">
        <v>0</v>
      </c>
    </row>
    <row r="1487" spans="1:10" x14ac:dyDescent="0.35">
      <c r="A1487" s="60">
        <v>44348</v>
      </c>
      <c r="B1487" t="s">
        <v>93</v>
      </c>
      <c r="C1487" t="s">
        <v>30</v>
      </c>
      <c r="D1487" t="s">
        <v>31</v>
      </c>
      <c r="E1487">
        <v>392</v>
      </c>
      <c r="F1487">
        <v>48</v>
      </c>
      <c r="G1487">
        <v>11</v>
      </c>
      <c r="H1487">
        <v>3</v>
      </c>
      <c r="I1487">
        <v>31</v>
      </c>
      <c r="J1487">
        <v>3</v>
      </c>
    </row>
    <row r="1488" spans="1:10" x14ac:dyDescent="0.35">
      <c r="A1488" s="60">
        <v>44378</v>
      </c>
      <c r="B1488" t="s">
        <v>93</v>
      </c>
      <c r="C1488" t="s">
        <v>28</v>
      </c>
      <c r="D1488" t="s">
        <v>29</v>
      </c>
      <c r="E1488">
        <v>1006</v>
      </c>
      <c r="F1488">
        <v>97</v>
      </c>
      <c r="G1488">
        <v>13</v>
      </c>
      <c r="H1488">
        <v>33</v>
      </c>
      <c r="I1488">
        <v>45</v>
      </c>
      <c r="J1488">
        <v>6</v>
      </c>
    </row>
    <row r="1489" spans="1:10" x14ac:dyDescent="0.35">
      <c r="A1489" s="60">
        <v>44378</v>
      </c>
      <c r="B1489" t="s">
        <v>93</v>
      </c>
      <c r="C1489" t="s">
        <v>33</v>
      </c>
      <c r="D1489" t="s">
        <v>34</v>
      </c>
      <c r="E1489">
        <v>216</v>
      </c>
      <c r="F1489">
        <v>6</v>
      </c>
      <c r="G1489">
        <v>3</v>
      </c>
      <c r="H1489">
        <v>3</v>
      </c>
      <c r="I1489">
        <v>0</v>
      </c>
      <c r="J1489">
        <v>0</v>
      </c>
    </row>
    <row r="1490" spans="1:10" x14ac:dyDescent="0.35">
      <c r="A1490" s="60">
        <v>44378</v>
      </c>
      <c r="B1490" t="s">
        <v>93</v>
      </c>
      <c r="C1490" t="s">
        <v>32</v>
      </c>
      <c r="D1490" t="s">
        <v>110</v>
      </c>
      <c r="E1490">
        <v>166</v>
      </c>
      <c r="F1490">
        <v>10</v>
      </c>
      <c r="G1490">
        <v>2</v>
      </c>
      <c r="H1490">
        <v>2</v>
      </c>
      <c r="I1490">
        <v>6</v>
      </c>
      <c r="J1490">
        <v>0</v>
      </c>
    </row>
    <row r="1491" spans="1:10" x14ac:dyDescent="0.35">
      <c r="A1491" s="60">
        <v>44378</v>
      </c>
      <c r="B1491" t="s">
        <v>93</v>
      </c>
      <c r="C1491" t="s">
        <v>26</v>
      </c>
      <c r="D1491" t="s">
        <v>27</v>
      </c>
      <c r="E1491">
        <v>11</v>
      </c>
      <c r="F1491">
        <v>0</v>
      </c>
      <c r="G1491">
        <v>0</v>
      </c>
      <c r="H1491">
        <v>0</v>
      </c>
      <c r="I1491">
        <v>0</v>
      </c>
      <c r="J1491">
        <v>0</v>
      </c>
    </row>
    <row r="1492" spans="1:10" x14ac:dyDescent="0.35">
      <c r="A1492" s="60">
        <v>44378</v>
      </c>
      <c r="B1492" t="s">
        <v>93</v>
      </c>
      <c r="C1492" t="s">
        <v>30</v>
      </c>
      <c r="D1492" t="s">
        <v>31</v>
      </c>
      <c r="E1492">
        <v>414</v>
      </c>
      <c r="F1492">
        <v>40</v>
      </c>
      <c r="G1492">
        <v>16</v>
      </c>
      <c r="H1492">
        <v>6</v>
      </c>
      <c r="I1492">
        <v>18</v>
      </c>
      <c r="J1492">
        <v>0</v>
      </c>
    </row>
    <row r="1493" spans="1:10" x14ac:dyDescent="0.35">
      <c r="A1493" s="60">
        <v>44409</v>
      </c>
      <c r="B1493" t="s">
        <v>93</v>
      </c>
      <c r="C1493" t="s">
        <v>28</v>
      </c>
      <c r="D1493" t="s">
        <v>29</v>
      </c>
      <c r="E1493">
        <v>1143</v>
      </c>
      <c r="F1493">
        <v>107</v>
      </c>
      <c r="G1493">
        <v>16</v>
      </c>
      <c r="H1493">
        <v>53</v>
      </c>
      <c r="I1493">
        <v>37</v>
      </c>
      <c r="J1493">
        <v>1</v>
      </c>
    </row>
    <row r="1494" spans="1:10" x14ac:dyDescent="0.35">
      <c r="A1494" s="60">
        <v>44409</v>
      </c>
      <c r="B1494" t="s">
        <v>93</v>
      </c>
      <c r="C1494" t="s">
        <v>33</v>
      </c>
      <c r="D1494" t="s">
        <v>34</v>
      </c>
      <c r="E1494">
        <v>218</v>
      </c>
      <c r="F1494">
        <v>6</v>
      </c>
      <c r="G1494">
        <v>4</v>
      </c>
      <c r="H1494">
        <v>2</v>
      </c>
      <c r="I1494">
        <v>0</v>
      </c>
      <c r="J1494">
        <v>0</v>
      </c>
    </row>
    <row r="1495" spans="1:10" x14ac:dyDescent="0.35">
      <c r="A1495" s="60">
        <v>44409</v>
      </c>
      <c r="B1495" t="s">
        <v>93</v>
      </c>
      <c r="C1495" t="s">
        <v>32</v>
      </c>
      <c r="D1495" t="s">
        <v>110</v>
      </c>
      <c r="E1495">
        <v>110</v>
      </c>
      <c r="F1495">
        <v>12</v>
      </c>
      <c r="G1495">
        <v>5</v>
      </c>
      <c r="H1495">
        <v>1</v>
      </c>
      <c r="I1495">
        <v>5</v>
      </c>
      <c r="J1495">
        <v>1</v>
      </c>
    </row>
    <row r="1496" spans="1:10" x14ac:dyDescent="0.35">
      <c r="A1496" s="60">
        <v>44409</v>
      </c>
      <c r="B1496" t="s">
        <v>93</v>
      </c>
      <c r="C1496" t="s">
        <v>26</v>
      </c>
      <c r="D1496" t="s">
        <v>27</v>
      </c>
      <c r="E1496">
        <v>19</v>
      </c>
      <c r="F1496">
        <v>1</v>
      </c>
      <c r="G1496">
        <v>0</v>
      </c>
      <c r="H1496">
        <v>1</v>
      </c>
      <c r="I1496">
        <v>0</v>
      </c>
      <c r="J1496">
        <v>0</v>
      </c>
    </row>
    <row r="1497" spans="1:10" x14ac:dyDescent="0.35">
      <c r="A1497" s="60">
        <v>44409</v>
      </c>
      <c r="B1497" t="s">
        <v>93</v>
      </c>
      <c r="C1497" t="s">
        <v>30</v>
      </c>
      <c r="D1497" t="s">
        <v>31</v>
      </c>
      <c r="E1497">
        <v>359</v>
      </c>
      <c r="F1497">
        <v>33</v>
      </c>
      <c r="G1497">
        <v>8</v>
      </c>
      <c r="H1497">
        <v>10</v>
      </c>
      <c r="I1497">
        <v>14</v>
      </c>
      <c r="J1497">
        <v>1</v>
      </c>
    </row>
    <row r="1498" spans="1:10" x14ac:dyDescent="0.35">
      <c r="A1498" s="60">
        <v>44440</v>
      </c>
      <c r="B1498" t="s">
        <v>93</v>
      </c>
      <c r="C1498" t="s">
        <v>28</v>
      </c>
      <c r="D1498" t="s">
        <v>29</v>
      </c>
      <c r="E1498">
        <v>1188</v>
      </c>
      <c r="F1498">
        <v>136</v>
      </c>
      <c r="G1498">
        <v>17</v>
      </c>
      <c r="H1498">
        <v>69</v>
      </c>
      <c r="I1498">
        <v>44</v>
      </c>
      <c r="J1498">
        <v>6</v>
      </c>
    </row>
    <row r="1499" spans="1:10" x14ac:dyDescent="0.35">
      <c r="A1499" s="60">
        <v>44440</v>
      </c>
      <c r="B1499" t="s">
        <v>93</v>
      </c>
      <c r="C1499" t="s">
        <v>33</v>
      </c>
      <c r="D1499" t="s">
        <v>34</v>
      </c>
      <c r="E1499">
        <v>201</v>
      </c>
      <c r="F1499">
        <v>16</v>
      </c>
      <c r="G1499">
        <v>3</v>
      </c>
      <c r="H1499">
        <v>11</v>
      </c>
      <c r="I1499">
        <v>2</v>
      </c>
      <c r="J1499">
        <v>0</v>
      </c>
    </row>
    <row r="1500" spans="1:10" x14ac:dyDescent="0.35">
      <c r="A1500" s="60">
        <v>44440</v>
      </c>
      <c r="B1500" t="s">
        <v>93</v>
      </c>
      <c r="C1500" t="s">
        <v>32</v>
      </c>
      <c r="D1500" t="s">
        <v>110</v>
      </c>
      <c r="E1500">
        <v>150</v>
      </c>
      <c r="F1500">
        <v>39</v>
      </c>
      <c r="G1500">
        <v>11</v>
      </c>
      <c r="H1500">
        <v>2</v>
      </c>
      <c r="I1500">
        <v>21</v>
      </c>
      <c r="J1500">
        <v>5</v>
      </c>
    </row>
    <row r="1501" spans="1:10" x14ac:dyDescent="0.35">
      <c r="A1501" s="60">
        <v>44440</v>
      </c>
      <c r="B1501" t="s">
        <v>93</v>
      </c>
      <c r="C1501" t="s">
        <v>26</v>
      </c>
      <c r="D1501" t="s">
        <v>27</v>
      </c>
      <c r="E1501">
        <v>14</v>
      </c>
      <c r="F1501">
        <v>0</v>
      </c>
      <c r="G1501">
        <v>0</v>
      </c>
      <c r="H1501">
        <v>0</v>
      </c>
      <c r="I1501">
        <v>0</v>
      </c>
      <c r="J1501">
        <v>0</v>
      </c>
    </row>
    <row r="1502" spans="1:10" x14ac:dyDescent="0.35">
      <c r="A1502" s="60">
        <v>44440</v>
      </c>
      <c r="B1502" t="s">
        <v>93</v>
      </c>
      <c r="C1502" t="s">
        <v>30</v>
      </c>
      <c r="D1502" t="s">
        <v>31</v>
      </c>
      <c r="E1502">
        <v>434</v>
      </c>
      <c r="F1502">
        <v>36</v>
      </c>
      <c r="G1502">
        <v>10</v>
      </c>
      <c r="H1502">
        <v>9</v>
      </c>
      <c r="I1502">
        <v>11</v>
      </c>
      <c r="J1502">
        <v>6</v>
      </c>
    </row>
    <row r="1503" spans="1:10" x14ac:dyDescent="0.35">
      <c r="A1503" s="60">
        <v>44470</v>
      </c>
      <c r="B1503" t="s">
        <v>93</v>
      </c>
      <c r="C1503" t="s">
        <v>28</v>
      </c>
      <c r="D1503" t="s">
        <v>29</v>
      </c>
      <c r="E1503">
        <v>1026</v>
      </c>
      <c r="F1503">
        <v>117</v>
      </c>
      <c r="G1503">
        <v>19</v>
      </c>
      <c r="H1503">
        <v>40</v>
      </c>
      <c r="I1503">
        <v>48</v>
      </c>
      <c r="J1503">
        <v>10</v>
      </c>
    </row>
    <row r="1504" spans="1:10" x14ac:dyDescent="0.35">
      <c r="A1504" s="60">
        <v>44470</v>
      </c>
      <c r="B1504" t="s">
        <v>93</v>
      </c>
      <c r="C1504" t="s">
        <v>33</v>
      </c>
      <c r="D1504" t="s">
        <v>34</v>
      </c>
      <c r="E1504">
        <v>185</v>
      </c>
      <c r="F1504">
        <v>11</v>
      </c>
      <c r="G1504">
        <v>1</v>
      </c>
      <c r="H1504">
        <v>8</v>
      </c>
      <c r="I1504">
        <v>0</v>
      </c>
      <c r="J1504">
        <v>2</v>
      </c>
    </row>
    <row r="1505" spans="1:10" x14ac:dyDescent="0.35">
      <c r="A1505" s="60">
        <v>44470</v>
      </c>
      <c r="B1505" t="s">
        <v>93</v>
      </c>
      <c r="C1505" t="s">
        <v>32</v>
      </c>
      <c r="D1505" t="s">
        <v>110</v>
      </c>
      <c r="E1505">
        <v>140</v>
      </c>
      <c r="F1505">
        <v>18</v>
      </c>
      <c r="G1505">
        <v>8</v>
      </c>
      <c r="H1505">
        <v>8</v>
      </c>
      <c r="I1505">
        <v>2</v>
      </c>
      <c r="J1505">
        <v>0</v>
      </c>
    </row>
    <row r="1506" spans="1:10" x14ac:dyDescent="0.35">
      <c r="A1506" s="60">
        <v>44470</v>
      </c>
      <c r="B1506" t="s">
        <v>93</v>
      </c>
      <c r="C1506" t="s">
        <v>26</v>
      </c>
      <c r="D1506" t="s">
        <v>27</v>
      </c>
      <c r="E1506">
        <v>7</v>
      </c>
      <c r="F1506">
        <v>0</v>
      </c>
      <c r="G1506">
        <v>0</v>
      </c>
      <c r="H1506">
        <v>0</v>
      </c>
      <c r="I1506">
        <v>0</v>
      </c>
      <c r="J1506">
        <v>0</v>
      </c>
    </row>
    <row r="1507" spans="1:10" x14ac:dyDescent="0.35">
      <c r="A1507" s="60">
        <v>44470</v>
      </c>
      <c r="B1507" t="s">
        <v>93</v>
      </c>
      <c r="C1507" t="s">
        <v>30</v>
      </c>
      <c r="D1507" t="s">
        <v>31</v>
      </c>
      <c r="E1507">
        <v>423</v>
      </c>
      <c r="F1507">
        <v>41</v>
      </c>
      <c r="G1507">
        <v>10</v>
      </c>
      <c r="H1507">
        <v>14</v>
      </c>
      <c r="I1507">
        <v>14</v>
      </c>
      <c r="J1507">
        <v>3</v>
      </c>
    </row>
    <row r="1508" spans="1:10" x14ac:dyDescent="0.35">
      <c r="A1508" s="60">
        <v>44501</v>
      </c>
      <c r="B1508" t="s">
        <v>93</v>
      </c>
      <c r="C1508" t="s">
        <v>28</v>
      </c>
      <c r="D1508" t="s">
        <v>29</v>
      </c>
      <c r="E1508">
        <v>1259</v>
      </c>
      <c r="F1508">
        <v>131</v>
      </c>
      <c r="G1508">
        <v>33</v>
      </c>
      <c r="H1508">
        <v>52</v>
      </c>
      <c r="I1508">
        <v>39</v>
      </c>
      <c r="J1508">
        <v>7</v>
      </c>
    </row>
    <row r="1509" spans="1:10" x14ac:dyDescent="0.35">
      <c r="A1509" s="60">
        <v>44501</v>
      </c>
      <c r="B1509" t="s">
        <v>93</v>
      </c>
      <c r="C1509" t="s">
        <v>33</v>
      </c>
      <c r="D1509" t="s">
        <v>34</v>
      </c>
      <c r="E1509">
        <v>236</v>
      </c>
      <c r="F1509">
        <v>14</v>
      </c>
      <c r="G1509">
        <v>3</v>
      </c>
      <c r="H1509">
        <v>7</v>
      </c>
      <c r="I1509">
        <v>2</v>
      </c>
      <c r="J1509">
        <v>2</v>
      </c>
    </row>
    <row r="1510" spans="1:10" x14ac:dyDescent="0.35">
      <c r="A1510" s="60">
        <v>44501</v>
      </c>
      <c r="B1510" t="s">
        <v>93</v>
      </c>
      <c r="C1510" t="s">
        <v>32</v>
      </c>
      <c r="D1510" t="s">
        <v>110</v>
      </c>
      <c r="E1510">
        <v>183</v>
      </c>
      <c r="F1510">
        <v>27</v>
      </c>
      <c r="G1510">
        <v>11</v>
      </c>
      <c r="H1510">
        <v>3</v>
      </c>
      <c r="I1510">
        <v>12</v>
      </c>
      <c r="J1510">
        <v>1</v>
      </c>
    </row>
    <row r="1511" spans="1:10" x14ac:dyDescent="0.35">
      <c r="A1511" s="60">
        <v>44501</v>
      </c>
      <c r="B1511" t="s">
        <v>93</v>
      </c>
      <c r="C1511" t="s">
        <v>26</v>
      </c>
      <c r="D1511" t="s">
        <v>27</v>
      </c>
      <c r="E1511">
        <v>3</v>
      </c>
      <c r="F1511">
        <v>0</v>
      </c>
      <c r="G1511">
        <v>0</v>
      </c>
      <c r="H1511">
        <v>0</v>
      </c>
      <c r="I1511">
        <v>0</v>
      </c>
      <c r="J1511">
        <v>0</v>
      </c>
    </row>
    <row r="1512" spans="1:10" x14ac:dyDescent="0.35">
      <c r="A1512" s="60">
        <v>44501</v>
      </c>
      <c r="B1512" t="s">
        <v>93</v>
      </c>
      <c r="C1512" t="s">
        <v>30</v>
      </c>
      <c r="D1512" t="s">
        <v>31</v>
      </c>
      <c r="E1512">
        <v>389</v>
      </c>
      <c r="F1512">
        <v>30</v>
      </c>
      <c r="G1512">
        <v>12</v>
      </c>
      <c r="H1512">
        <v>11</v>
      </c>
      <c r="I1512">
        <v>5</v>
      </c>
      <c r="J1512">
        <v>2</v>
      </c>
    </row>
    <row r="1513" spans="1:10" x14ac:dyDescent="0.35">
      <c r="A1513" s="60">
        <v>44531</v>
      </c>
      <c r="B1513" t="s">
        <v>93</v>
      </c>
      <c r="C1513" t="s">
        <v>28</v>
      </c>
      <c r="D1513" t="s">
        <v>29</v>
      </c>
      <c r="E1513">
        <v>981</v>
      </c>
      <c r="F1513">
        <v>125</v>
      </c>
      <c r="G1513">
        <v>15</v>
      </c>
      <c r="H1513">
        <v>53</v>
      </c>
      <c r="I1513">
        <v>56</v>
      </c>
      <c r="J1513">
        <v>1</v>
      </c>
    </row>
    <row r="1514" spans="1:10" x14ac:dyDescent="0.35">
      <c r="A1514" s="60">
        <v>44531</v>
      </c>
      <c r="B1514" t="s">
        <v>93</v>
      </c>
      <c r="C1514" t="s">
        <v>33</v>
      </c>
      <c r="D1514" t="s">
        <v>34</v>
      </c>
      <c r="E1514">
        <v>180</v>
      </c>
      <c r="F1514">
        <v>12</v>
      </c>
      <c r="G1514">
        <v>2</v>
      </c>
      <c r="H1514">
        <v>4</v>
      </c>
      <c r="I1514">
        <v>5</v>
      </c>
      <c r="J1514">
        <v>1</v>
      </c>
    </row>
    <row r="1515" spans="1:10" x14ac:dyDescent="0.35">
      <c r="A1515" s="60">
        <v>44531</v>
      </c>
      <c r="B1515" t="s">
        <v>93</v>
      </c>
      <c r="C1515" t="s">
        <v>32</v>
      </c>
      <c r="D1515" t="s">
        <v>110</v>
      </c>
      <c r="E1515">
        <v>179</v>
      </c>
      <c r="F1515">
        <v>12</v>
      </c>
      <c r="G1515">
        <v>5</v>
      </c>
      <c r="H1515">
        <v>1</v>
      </c>
      <c r="I1515">
        <v>5</v>
      </c>
      <c r="J1515">
        <v>1</v>
      </c>
    </row>
    <row r="1516" spans="1:10" x14ac:dyDescent="0.35">
      <c r="A1516" s="60">
        <v>44531</v>
      </c>
      <c r="B1516" t="s">
        <v>93</v>
      </c>
      <c r="C1516" t="s">
        <v>26</v>
      </c>
      <c r="D1516" t="s">
        <v>27</v>
      </c>
      <c r="E1516">
        <v>11</v>
      </c>
      <c r="F1516">
        <v>0</v>
      </c>
      <c r="G1516">
        <v>0</v>
      </c>
      <c r="H1516">
        <v>0</v>
      </c>
      <c r="I1516">
        <v>0</v>
      </c>
      <c r="J1516">
        <v>0</v>
      </c>
    </row>
    <row r="1517" spans="1:10" x14ac:dyDescent="0.35">
      <c r="A1517" s="60">
        <v>44531</v>
      </c>
      <c r="B1517" t="s">
        <v>93</v>
      </c>
      <c r="C1517" t="s">
        <v>30</v>
      </c>
      <c r="D1517" t="s">
        <v>31</v>
      </c>
      <c r="E1517">
        <v>415</v>
      </c>
      <c r="F1517">
        <v>27</v>
      </c>
      <c r="G1517">
        <v>9</v>
      </c>
      <c r="H1517">
        <v>8</v>
      </c>
      <c r="I1517">
        <v>7</v>
      </c>
      <c r="J1517">
        <v>3</v>
      </c>
    </row>
    <row r="1518" spans="1:10" x14ac:dyDescent="0.35">
      <c r="A1518" s="60">
        <v>44562</v>
      </c>
      <c r="B1518" t="s">
        <v>93</v>
      </c>
      <c r="C1518" t="s">
        <v>28</v>
      </c>
      <c r="D1518" t="s">
        <v>29</v>
      </c>
      <c r="E1518">
        <v>1054</v>
      </c>
      <c r="F1518">
        <v>98</v>
      </c>
      <c r="G1518">
        <v>16</v>
      </c>
      <c r="H1518">
        <v>49</v>
      </c>
      <c r="I1518">
        <v>27</v>
      </c>
      <c r="J1518">
        <v>6</v>
      </c>
    </row>
    <row r="1519" spans="1:10" x14ac:dyDescent="0.35">
      <c r="A1519" s="60">
        <v>44562</v>
      </c>
      <c r="B1519" t="s">
        <v>93</v>
      </c>
      <c r="C1519" t="s">
        <v>33</v>
      </c>
      <c r="D1519" t="s">
        <v>34</v>
      </c>
      <c r="E1519">
        <v>218</v>
      </c>
      <c r="F1519">
        <v>9</v>
      </c>
      <c r="G1519">
        <v>2</v>
      </c>
      <c r="H1519">
        <v>4</v>
      </c>
      <c r="I1519">
        <v>2</v>
      </c>
      <c r="J1519">
        <v>1</v>
      </c>
    </row>
    <row r="1520" spans="1:10" x14ac:dyDescent="0.35">
      <c r="A1520" s="60">
        <v>44562</v>
      </c>
      <c r="B1520" t="s">
        <v>93</v>
      </c>
      <c r="C1520" t="s">
        <v>32</v>
      </c>
      <c r="D1520" t="s">
        <v>110</v>
      </c>
      <c r="E1520">
        <v>161</v>
      </c>
      <c r="F1520">
        <v>26</v>
      </c>
      <c r="G1520">
        <v>8</v>
      </c>
      <c r="H1520">
        <v>2</v>
      </c>
      <c r="I1520">
        <v>12</v>
      </c>
      <c r="J1520">
        <v>4</v>
      </c>
    </row>
    <row r="1521" spans="1:10" x14ac:dyDescent="0.35">
      <c r="A1521" s="60">
        <v>44562</v>
      </c>
      <c r="B1521" t="s">
        <v>93</v>
      </c>
      <c r="C1521" t="s">
        <v>26</v>
      </c>
      <c r="D1521" t="s">
        <v>27</v>
      </c>
      <c r="E1521">
        <v>14</v>
      </c>
      <c r="F1521">
        <v>0</v>
      </c>
      <c r="G1521">
        <v>0</v>
      </c>
      <c r="H1521">
        <v>0</v>
      </c>
      <c r="I1521">
        <v>0</v>
      </c>
      <c r="J1521">
        <v>0</v>
      </c>
    </row>
    <row r="1522" spans="1:10" x14ac:dyDescent="0.35">
      <c r="A1522" s="60">
        <v>44562</v>
      </c>
      <c r="B1522" t="s">
        <v>93</v>
      </c>
      <c r="C1522" t="s">
        <v>30</v>
      </c>
      <c r="D1522" t="s">
        <v>31</v>
      </c>
      <c r="E1522">
        <v>323</v>
      </c>
      <c r="F1522">
        <v>27</v>
      </c>
      <c r="G1522">
        <v>10</v>
      </c>
      <c r="H1522">
        <v>10</v>
      </c>
      <c r="I1522">
        <v>2</v>
      </c>
      <c r="J1522">
        <v>5</v>
      </c>
    </row>
    <row r="1523" spans="1:10" x14ac:dyDescent="0.35">
      <c r="A1523" s="60">
        <v>44593</v>
      </c>
      <c r="B1523" t="s">
        <v>93</v>
      </c>
      <c r="C1523" t="s">
        <v>28</v>
      </c>
      <c r="D1523" t="s">
        <v>29</v>
      </c>
      <c r="E1523">
        <v>959</v>
      </c>
      <c r="F1523">
        <v>90</v>
      </c>
      <c r="G1523">
        <v>18</v>
      </c>
      <c r="H1523">
        <v>40</v>
      </c>
      <c r="I1523">
        <v>24</v>
      </c>
      <c r="J1523">
        <v>8</v>
      </c>
    </row>
    <row r="1524" spans="1:10" x14ac:dyDescent="0.35">
      <c r="A1524" s="60">
        <v>44593</v>
      </c>
      <c r="B1524" t="s">
        <v>93</v>
      </c>
      <c r="C1524" t="s">
        <v>33</v>
      </c>
      <c r="D1524" t="s">
        <v>34</v>
      </c>
      <c r="E1524">
        <v>203</v>
      </c>
      <c r="F1524">
        <v>12</v>
      </c>
      <c r="G1524">
        <v>4</v>
      </c>
      <c r="H1524">
        <v>6</v>
      </c>
      <c r="I1524">
        <v>0</v>
      </c>
      <c r="J1524">
        <v>2</v>
      </c>
    </row>
    <row r="1525" spans="1:10" x14ac:dyDescent="0.35">
      <c r="A1525" s="60">
        <v>44593</v>
      </c>
      <c r="B1525" t="s">
        <v>93</v>
      </c>
      <c r="C1525" t="s">
        <v>32</v>
      </c>
      <c r="D1525" t="s">
        <v>110</v>
      </c>
      <c r="E1525">
        <v>155</v>
      </c>
      <c r="F1525">
        <v>12</v>
      </c>
      <c r="G1525">
        <v>8</v>
      </c>
      <c r="H1525">
        <v>2</v>
      </c>
      <c r="I1525">
        <v>2</v>
      </c>
      <c r="J1525">
        <v>0</v>
      </c>
    </row>
    <row r="1526" spans="1:10" x14ac:dyDescent="0.35">
      <c r="A1526" s="60">
        <v>44593</v>
      </c>
      <c r="B1526" t="s">
        <v>93</v>
      </c>
      <c r="C1526" t="s">
        <v>26</v>
      </c>
      <c r="D1526" t="s">
        <v>27</v>
      </c>
      <c r="E1526">
        <v>10</v>
      </c>
      <c r="F1526">
        <v>0</v>
      </c>
      <c r="G1526">
        <v>0</v>
      </c>
      <c r="H1526">
        <v>0</v>
      </c>
      <c r="I1526">
        <v>0</v>
      </c>
      <c r="J1526">
        <v>0</v>
      </c>
    </row>
    <row r="1527" spans="1:10" x14ac:dyDescent="0.35">
      <c r="A1527" s="60">
        <v>44593</v>
      </c>
      <c r="B1527" t="s">
        <v>93</v>
      </c>
      <c r="C1527" t="s">
        <v>30</v>
      </c>
      <c r="D1527" t="s">
        <v>31</v>
      </c>
      <c r="E1527">
        <v>414</v>
      </c>
      <c r="F1527">
        <v>45</v>
      </c>
      <c r="G1527">
        <v>18</v>
      </c>
      <c r="H1527">
        <v>9</v>
      </c>
      <c r="I1527">
        <v>15</v>
      </c>
      <c r="J1527">
        <v>3</v>
      </c>
    </row>
    <row r="1528" spans="1:10" x14ac:dyDescent="0.35">
      <c r="A1528" s="60">
        <v>44621</v>
      </c>
      <c r="B1528" t="s">
        <v>93</v>
      </c>
      <c r="C1528" t="s">
        <v>28</v>
      </c>
      <c r="D1528" t="s">
        <v>29</v>
      </c>
      <c r="E1528">
        <v>1304</v>
      </c>
      <c r="F1528">
        <v>117</v>
      </c>
      <c r="G1528">
        <v>31</v>
      </c>
      <c r="H1528">
        <v>52</v>
      </c>
      <c r="I1528">
        <v>25</v>
      </c>
      <c r="J1528">
        <v>9</v>
      </c>
    </row>
    <row r="1529" spans="1:10" x14ac:dyDescent="0.35">
      <c r="A1529" s="60">
        <v>44621</v>
      </c>
      <c r="B1529" t="s">
        <v>93</v>
      </c>
      <c r="C1529" t="s">
        <v>33</v>
      </c>
      <c r="D1529" t="s">
        <v>34</v>
      </c>
      <c r="E1529">
        <v>268</v>
      </c>
      <c r="F1529">
        <v>16</v>
      </c>
      <c r="G1529">
        <v>6</v>
      </c>
      <c r="H1529">
        <v>8</v>
      </c>
      <c r="I1529">
        <v>2</v>
      </c>
      <c r="J1529">
        <v>0</v>
      </c>
    </row>
    <row r="1530" spans="1:10" x14ac:dyDescent="0.35">
      <c r="A1530" s="60">
        <v>44621</v>
      </c>
      <c r="B1530" t="s">
        <v>93</v>
      </c>
      <c r="C1530" t="s">
        <v>32</v>
      </c>
      <c r="D1530" t="s">
        <v>110</v>
      </c>
      <c r="E1530">
        <v>190</v>
      </c>
      <c r="F1530">
        <v>22</v>
      </c>
      <c r="G1530">
        <v>7</v>
      </c>
      <c r="H1530">
        <v>2</v>
      </c>
      <c r="I1530">
        <v>12</v>
      </c>
      <c r="J1530">
        <v>1</v>
      </c>
    </row>
    <row r="1531" spans="1:10" x14ac:dyDescent="0.35">
      <c r="A1531" s="60">
        <v>44621</v>
      </c>
      <c r="B1531" t="s">
        <v>93</v>
      </c>
      <c r="C1531" t="s">
        <v>26</v>
      </c>
      <c r="D1531" t="s">
        <v>27</v>
      </c>
      <c r="E1531">
        <v>14</v>
      </c>
      <c r="F1531">
        <v>0</v>
      </c>
      <c r="G1531">
        <v>0</v>
      </c>
      <c r="H1531">
        <v>0</v>
      </c>
      <c r="I1531">
        <v>0</v>
      </c>
      <c r="J1531">
        <v>0</v>
      </c>
    </row>
    <row r="1532" spans="1:10" x14ac:dyDescent="0.35">
      <c r="A1532" s="60">
        <v>44621</v>
      </c>
      <c r="B1532" t="s">
        <v>93</v>
      </c>
      <c r="C1532" t="s">
        <v>30</v>
      </c>
      <c r="D1532" t="s">
        <v>31</v>
      </c>
      <c r="E1532">
        <v>368</v>
      </c>
      <c r="F1532">
        <v>34</v>
      </c>
      <c r="G1532">
        <v>11</v>
      </c>
      <c r="H1532">
        <v>5</v>
      </c>
      <c r="I1532">
        <v>16</v>
      </c>
      <c r="J1532">
        <v>2</v>
      </c>
    </row>
    <row r="1533" spans="1:10" x14ac:dyDescent="0.35">
      <c r="A1533" s="60">
        <v>44652</v>
      </c>
      <c r="B1533" t="s">
        <v>93</v>
      </c>
      <c r="C1533" t="s">
        <v>28</v>
      </c>
      <c r="D1533" t="s">
        <v>29</v>
      </c>
      <c r="E1533">
        <v>1165</v>
      </c>
      <c r="F1533">
        <v>107</v>
      </c>
      <c r="G1533">
        <v>30</v>
      </c>
      <c r="H1533">
        <v>50</v>
      </c>
      <c r="I1533">
        <v>18</v>
      </c>
      <c r="J1533">
        <v>9</v>
      </c>
    </row>
    <row r="1534" spans="1:10" x14ac:dyDescent="0.35">
      <c r="A1534" s="60">
        <v>44652</v>
      </c>
      <c r="B1534" t="s">
        <v>93</v>
      </c>
      <c r="C1534" t="s">
        <v>33</v>
      </c>
      <c r="D1534" t="s">
        <v>34</v>
      </c>
      <c r="E1534">
        <v>221</v>
      </c>
      <c r="F1534">
        <v>12</v>
      </c>
      <c r="G1534">
        <v>8</v>
      </c>
      <c r="H1534">
        <v>3</v>
      </c>
      <c r="I1534">
        <v>1</v>
      </c>
      <c r="J1534">
        <v>0</v>
      </c>
    </row>
    <row r="1535" spans="1:10" x14ac:dyDescent="0.35">
      <c r="A1535" s="60">
        <v>44652</v>
      </c>
      <c r="B1535" t="s">
        <v>93</v>
      </c>
      <c r="C1535" t="s">
        <v>32</v>
      </c>
      <c r="D1535" t="s">
        <v>110</v>
      </c>
      <c r="E1535">
        <v>178</v>
      </c>
      <c r="F1535">
        <v>46</v>
      </c>
      <c r="G1535">
        <v>15</v>
      </c>
      <c r="H1535">
        <v>2</v>
      </c>
      <c r="I1535">
        <v>25</v>
      </c>
      <c r="J1535">
        <v>4</v>
      </c>
    </row>
    <row r="1536" spans="1:10" x14ac:dyDescent="0.35">
      <c r="A1536" s="60">
        <v>44652</v>
      </c>
      <c r="B1536" t="s">
        <v>93</v>
      </c>
      <c r="C1536" t="s">
        <v>26</v>
      </c>
      <c r="D1536" t="s">
        <v>27</v>
      </c>
      <c r="E1536">
        <v>12</v>
      </c>
      <c r="F1536">
        <v>0</v>
      </c>
      <c r="G1536">
        <v>0</v>
      </c>
      <c r="H1536">
        <v>0</v>
      </c>
      <c r="I1536">
        <v>0</v>
      </c>
      <c r="J1536">
        <v>0</v>
      </c>
    </row>
    <row r="1537" spans="1:10" x14ac:dyDescent="0.35">
      <c r="A1537" s="60">
        <v>44652</v>
      </c>
      <c r="B1537" t="s">
        <v>93</v>
      </c>
      <c r="C1537" t="s">
        <v>30</v>
      </c>
      <c r="D1537" t="s">
        <v>31</v>
      </c>
      <c r="E1537">
        <v>345</v>
      </c>
      <c r="F1537">
        <v>28</v>
      </c>
      <c r="G1537">
        <v>11</v>
      </c>
      <c r="H1537">
        <v>9</v>
      </c>
      <c r="I1537">
        <v>6</v>
      </c>
      <c r="J1537">
        <v>2</v>
      </c>
    </row>
    <row r="1538" spans="1:10" x14ac:dyDescent="0.35">
      <c r="A1538" s="60">
        <v>44682</v>
      </c>
      <c r="B1538" t="s">
        <v>93</v>
      </c>
      <c r="C1538" t="s">
        <v>28</v>
      </c>
      <c r="D1538" t="s">
        <v>29</v>
      </c>
      <c r="E1538">
        <v>1387</v>
      </c>
      <c r="F1538">
        <v>118</v>
      </c>
      <c r="G1538">
        <v>17</v>
      </c>
      <c r="H1538">
        <v>49</v>
      </c>
      <c r="I1538">
        <v>46</v>
      </c>
      <c r="J1538">
        <v>6</v>
      </c>
    </row>
    <row r="1539" spans="1:10" x14ac:dyDescent="0.35">
      <c r="A1539" s="60">
        <v>44682</v>
      </c>
      <c r="B1539" t="s">
        <v>93</v>
      </c>
      <c r="C1539" t="s">
        <v>33</v>
      </c>
      <c r="D1539" t="s">
        <v>34</v>
      </c>
      <c r="E1539">
        <v>273</v>
      </c>
      <c r="F1539">
        <v>10</v>
      </c>
      <c r="G1539">
        <v>6</v>
      </c>
      <c r="H1539">
        <v>2</v>
      </c>
      <c r="I1539">
        <v>1</v>
      </c>
      <c r="J1539">
        <v>1</v>
      </c>
    </row>
    <row r="1540" spans="1:10" x14ac:dyDescent="0.35">
      <c r="A1540" s="60">
        <v>44682</v>
      </c>
      <c r="B1540" t="s">
        <v>93</v>
      </c>
      <c r="C1540" t="s">
        <v>32</v>
      </c>
      <c r="D1540" t="s">
        <v>110</v>
      </c>
      <c r="E1540">
        <v>189</v>
      </c>
      <c r="F1540">
        <v>33</v>
      </c>
      <c r="G1540">
        <v>8</v>
      </c>
      <c r="H1540">
        <v>2</v>
      </c>
      <c r="I1540">
        <v>19</v>
      </c>
      <c r="J1540">
        <v>4</v>
      </c>
    </row>
    <row r="1541" spans="1:10" x14ac:dyDescent="0.35">
      <c r="A1541" s="60">
        <v>44682</v>
      </c>
      <c r="B1541" t="s">
        <v>93</v>
      </c>
      <c r="C1541" t="s">
        <v>26</v>
      </c>
      <c r="D1541" t="s">
        <v>27</v>
      </c>
      <c r="E1541">
        <v>18</v>
      </c>
      <c r="F1541">
        <v>0</v>
      </c>
      <c r="G1541">
        <v>0</v>
      </c>
      <c r="H1541">
        <v>0</v>
      </c>
      <c r="I1541">
        <v>0</v>
      </c>
      <c r="J1541">
        <v>0</v>
      </c>
    </row>
    <row r="1542" spans="1:10" x14ac:dyDescent="0.35">
      <c r="A1542" s="60">
        <v>44682</v>
      </c>
      <c r="B1542" t="s">
        <v>93</v>
      </c>
      <c r="C1542" t="s">
        <v>30</v>
      </c>
      <c r="D1542" t="s">
        <v>31</v>
      </c>
      <c r="E1542">
        <v>433</v>
      </c>
      <c r="F1542">
        <v>21</v>
      </c>
      <c r="G1542">
        <v>11</v>
      </c>
      <c r="H1542">
        <v>5</v>
      </c>
      <c r="I1542">
        <v>3</v>
      </c>
      <c r="J1542">
        <v>2</v>
      </c>
    </row>
    <row r="1543" spans="1:10" x14ac:dyDescent="0.35">
      <c r="A1543" s="60">
        <v>44713</v>
      </c>
      <c r="B1543" t="s">
        <v>93</v>
      </c>
      <c r="C1543" t="s">
        <v>28</v>
      </c>
      <c r="D1543" t="s">
        <v>29</v>
      </c>
      <c r="E1543">
        <v>1388</v>
      </c>
      <c r="F1543">
        <v>132</v>
      </c>
      <c r="G1543">
        <v>35</v>
      </c>
      <c r="H1543">
        <v>51</v>
      </c>
      <c r="I1543">
        <v>38</v>
      </c>
      <c r="J1543">
        <v>8</v>
      </c>
    </row>
    <row r="1544" spans="1:10" x14ac:dyDescent="0.35">
      <c r="A1544" s="60">
        <v>44713</v>
      </c>
      <c r="B1544" t="s">
        <v>93</v>
      </c>
      <c r="C1544" t="s">
        <v>33</v>
      </c>
      <c r="D1544" t="s">
        <v>34</v>
      </c>
      <c r="E1544">
        <v>239</v>
      </c>
      <c r="F1544">
        <v>17</v>
      </c>
      <c r="G1544">
        <v>4</v>
      </c>
      <c r="H1544">
        <v>5</v>
      </c>
      <c r="I1544">
        <v>5</v>
      </c>
      <c r="J1544">
        <v>3</v>
      </c>
    </row>
    <row r="1545" spans="1:10" x14ac:dyDescent="0.35">
      <c r="A1545" s="60">
        <v>44713</v>
      </c>
      <c r="B1545" t="s">
        <v>93</v>
      </c>
      <c r="C1545" t="s">
        <v>32</v>
      </c>
      <c r="D1545" t="s">
        <v>110</v>
      </c>
      <c r="E1545">
        <v>135</v>
      </c>
      <c r="F1545">
        <v>24</v>
      </c>
      <c r="G1545">
        <v>7</v>
      </c>
      <c r="H1545">
        <v>2</v>
      </c>
      <c r="I1545">
        <v>15</v>
      </c>
      <c r="J1545">
        <v>0</v>
      </c>
    </row>
    <row r="1546" spans="1:10" x14ac:dyDescent="0.35">
      <c r="A1546" s="60">
        <v>44713</v>
      </c>
      <c r="B1546" t="s">
        <v>93</v>
      </c>
      <c r="C1546" t="s">
        <v>26</v>
      </c>
      <c r="D1546" t="s">
        <v>27</v>
      </c>
      <c r="E1546">
        <v>6</v>
      </c>
      <c r="F1546">
        <v>0</v>
      </c>
      <c r="G1546">
        <v>0</v>
      </c>
      <c r="H1546">
        <v>0</v>
      </c>
      <c r="I1546">
        <v>0</v>
      </c>
      <c r="J1546">
        <v>0</v>
      </c>
    </row>
    <row r="1547" spans="1:10" x14ac:dyDescent="0.35">
      <c r="A1547" s="60">
        <v>44713</v>
      </c>
      <c r="B1547" t="s">
        <v>93</v>
      </c>
      <c r="C1547" t="s">
        <v>30</v>
      </c>
      <c r="D1547" t="s">
        <v>31</v>
      </c>
      <c r="E1547">
        <v>442</v>
      </c>
      <c r="F1547">
        <v>44</v>
      </c>
      <c r="G1547">
        <v>16</v>
      </c>
      <c r="H1547">
        <v>8</v>
      </c>
      <c r="I1547">
        <v>17</v>
      </c>
      <c r="J1547">
        <v>3</v>
      </c>
    </row>
    <row r="1548" spans="1:10" x14ac:dyDescent="0.35">
      <c r="A1548" s="60">
        <v>44743</v>
      </c>
      <c r="B1548" t="s">
        <v>93</v>
      </c>
      <c r="C1548" t="s">
        <v>28</v>
      </c>
      <c r="D1548" t="s">
        <v>29</v>
      </c>
      <c r="E1548">
        <v>1282</v>
      </c>
      <c r="F1548">
        <v>149</v>
      </c>
      <c r="G1548">
        <v>24</v>
      </c>
      <c r="H1548">
        <v>52</v>
      </c>
      <c r="I1548">
        <v>69</v>
      </c>
      <c r="J1548">
        <v>4</v>
      </c>
    </row>
    <row r="1549" spans="1:10" x14ac:dyDescent="0.35">
      <c r="A1549" s="60">
        <v>44743</v>
      </c>
      <c r="B1549" t="s">
        <v>93</v>
      </c>
      <c r="C1549" t="s">
        <v>33</v>
      </c>
      <c r="D1549" t="s">
        <v>34</v>
      </c>
      <c r="E1549">
        <v>226</v>
      </c>
      <c r="F1549">
        <v>21</v>
      </c>
      <c r="G1549">
        <v>8</v>
      </c>
      <c r="H1549">
        <v>4</v>
      </c>
      <c r="I1549">
        <v>9</v>
      </c>
      <c r="J1549">
        <v>0</v>
      </c>
    </row>
    <row r="1550" spans="1:10" x14ac:dyDescent="0.35">
      <c r="A1550" s="60">
        <v>44743</v>
      </c>
      <c r="B1550" t="s">
        <v>93</v>
      </c>
      <c r="C1550" t="s">
        <v>32</v>
      </c>
      <c r="D1550" t="s">
        <v>110</v>
      </c>
      <c r="E1550">
        <v>112</v>
      </c>
      <c r="F1550">
        <v>7</v>
      </c>
      <c r="G1550">
        <v>2</v>
      </c>
      <c r="H1550">
        <v>2</v>
      </c>
      <c r="I1550">
        <v>3</v>
      </c>
      <c r="J1550">
        <v>0</v>
      </c>
    </row>
    <row r="1551" spans="1:10" x14ac:dyDescent="0.35">
      <c r="A1551" s="60">
        <v>44743</v>
      </c>
      <c r="B1551" t="s">
        <v>93</v>
      </c>
      <c r="C1551" t="s">
        <v>26</v>
      </c>
      <c r="D1551" t="s">
        <v>27</v>
      </c>
      <c r="E1551">
        <v>8</v>
      </c>
      <c r="F1551">
        <v>0</v>
      </c>
      <c r="G1551">
        <v>0</v>
      </c>
      <c r="H1551">
        <v>0</v>
      </c>
      <c r="I1551">
        <v>0</v>
      </c>
      <c r="J1551">
        <v>0</v>
      </c>
    </row>
    <row r="1552" spans="1:10" x14ac:dyDescent="0.35">
      <c r="A1552" s="60">
        <v>44743</v>
      </c>
      <c r="B1552" t="s">
        <v>93</v>
      </c>
      <c r="C1552" t="s">
        <v>30</v>
      </c>
      <c r="D1552" t="s">
        <v>31</v>
      </c>
      <c r="E1552">
        <v>409</v>
      </c>
      <c r="F1552">
        <v>33</v>
      </c>
      <c r="G1552">
        <v>15</v>
      </c>
      <c r="H1552">
        <v>7</v>
      </c>
      <c r="I1552">
        <v>10</v>
      </c>
      <c r="J1552">
        <v>1</v>
      </c>
    </row>
    <row r="1553" spans="1:10" x14ac:dyDescent="0.35">
      <c r="A1553" s="60">
        <v>44774</v>
      </c>
      <c r="B1553" t="s">
        <v>93</v>
      </c>
      <c r="C1553" t="s">
        <v>28</v>
      </c>
      <c r="D1553" t="s">
        <v>29</v>
      </c>
      <c r="E1553">
        <v>1493</v>
      </c>
      <c r="F1553">
        <v>155</v>
      </c>
      <c r="G1553">
        <v>31</v>
      </c>
      <c r="H1553">
        <v>84</v>
      </c>
      <c r="I1553">
        <v>37</v>
      </c>
      <c r="J1553">
        <v>3</v>
      </c>
    </row>
    <row r="1554" spans="1:10" x14ac:dyDescent="0.35">
      <c r="A1554" s="60">
        <v>44774</v>
      </c>
      <c r="B1554" t="s">
        <v>93</v>
      </c>
      <c r="C1554" t="s">
        <v>33</v>
      </c>
      <c r="D1554" t="s">
        <v>34</v>
      </c>
      <c r="E1554">
        <v>300</v>
      </c>
      <c r="F1554">
        <v>24</v>
      </c>
      <c r="G1554">
        <v>10</v>
      </c>
      <c r="H1554">
        <v>9</v>
      </c>
      <c r="I1554">
        <v>3</v>
      </c>
      <c r="J1554">
        <v>2</v>
      </c>
    </row>
    <row r="1555" spans="1:10" x14ac:dyDescent="0.35">
      <c r="A1555" s="60">
        <v>44774</v>
      </c>
      <c r="B1555" t="s">
        <v>93</v>
      </c>
      <c r="C1555" t="s">
        <v>32</v>
      </c>
      <c r="D1555" t="s">
        <v>110</v>
      </c>
      <c r="E1555">
        <v>112</v>
      </c>
      <c r="F1555">
        <v>21</v>
      </c>
      <c r="G1555">
        <v>2</v>
      </c>
      <c r="H1555">
        <v>6</v>
      </c>
      <c r="I1555">
        <v>13</v>
      </c>
      <c r="J1555">
        <v>0</v>
      </c>
    </row>
    <row r="1556" spans="1:10" x14ac:dyDescent="0.35">
      <c r="A1556" s="60">
        <v>44774</v>
      </c>
      <c r="B1556" t="s">
        <v>93</v>
      </c>
      <c r="C1556" t="s">
        <v>26</v>
      </c>
      <c r="D1556" t="s">
        <v>27</v>
      </c>
      <c r="E1556">
        <v>12</v>
      </c>
      <c r="F1556">
        <v>0</v>
      </c>
      <c r="G1556">
        <v>0</v>
      </c>
      <c r="H1556">
        <v>0</v>
      </c>
      <c r="I1556">
        <v>0</v>
      </c>
      <c r="J1556">
        <v>0</v>
      </c>
    </row>
    <row r="1557" spans="1:10" x14ac:dyDescent="0.35">
      <c r="A1557" s="60">
        <v>44774</v>
      </c>
      <c r="B1557" t="s">
        <v>93</v>
      </c>
      <c r="C1557" t="s">
        <v>30</v>
      </c>
      <c r="D1557" t="s">
        <v>31</v>
      </c>
      <c r="E1557">
        <v>324</v>
      </c>
      <c r="F1557">
        <v>139</v>
      </c>
      <c r="G1557">
        <v>12</v>
      </c>
      <c r="H1557">
        <v>0</v>
      </c>
      <c r="I1557">
        <v>125</v>
      </c>
      <c r="J1557">
        <v>2</v>
      </c>
    </row>
    <row r="1558" spans="1:10" x14ac:dyDescent="0.35">
      <c r="A1558" s="60">
        <v>44805</v>
      </c>
      <c r="B1558" t="s">
        <v>93</v>
      </c>
      <c r="C1558" t="s">
        <v>28</v>
      </c>
      <c r="D1558" t="s">
        <v>29</v>
      </c>
      <c r="E1558">
        <v>1265</v>
      </c>
      <c r="F1558">
        <v>127</v>
      </c>
      <c r="G1558">
        <v>31</v>
      </c>
      <c r="H1558">
        <v>45</v>
      </c>
      <c r="I1558">
        <v>46</v>
      </c>
      <c r="J1558">
        <v>5</v>
      </c>
    </row>
    <row r="1559" spans="1:10" x14ac:dyDescent="0.35">
      <c r="A1559" s="60">
        <v>44805</v>
      </c>
      <c r="B1559" t="s">
        <v>93</v>
      </c>
      <c r="C1559" t="s">
        <v>33</v>
      </c>
      <c r="D1559" t="s">
        <v>34</v>
      </c>
      <c r="E1559">
        <v>276</v>
      </c>
      <c r="F1559">
        <v>10</v>
      </c>
      <c r="G1559">
        <v>6</v>
      </c>
      <c r="H1559">
        <v>3</v>
      </c>
      <c r="I1559">
        <v>0</v>
      </c>
      <c r="J1559">
        <v>1</v>
      </c>
    </row>
    <row r="1560" spans="1:10" x14ac:dyDescent="0.35">
      <c r="A1560" s="60">
        <v>44805</v>
      </c>
      <c r="B1560" t="s">
        <v>93</v>
      </c>
      <c r="C1560" t="s">
        <v>32</v>
      </c>
      <c r="D1560" t="s">
        <v>110</v>
      </c>
      <c r="E1560">
        <v>112</v>
      </c>
      <c r="F1560">
        <v>16</v>
      </c>
      <c r="G1560">
        <v>5</v>
      </c>
      <c r="H1560">
        <v>6</v>
      </c>
      <c r="I1560">
        <v>4</v>
      </c>
      <c r="J1560">
        <v>1</v>
      </c>
    </row>
    <row r="1561" spans="1:10" x14ac:dyDescent="0.35">
      <c r="A1561" s="60">
        <v>44805</v>
      </c>
      <c r="B1561" t="s">
        <v>93</v>
      </c>
      <c r="C1561" t="s">
        <v>26</v>
      </c>
      <c r="D1561" t="s">
        <v>27</v>
      </c>
      <c r="E1561">
        <v>16</v>
      </c>
      <c r="F1561">
        <v>0</v>
      </c>
      <c r="G1561">
        <v>0</v>
      </c>
      <c r="H1561">
        <v>0</v>
      </c>
      <c r="I1561">
        <v>0</v>
      </c>
      <c r="J1561">
        <v>0</v>
      </c>
    </row>
    <row r="1562" spans="1:10" x14ac:dyDescent="0.35">
      <c r="A1562" s="60">
        <v>44805</v>
      </c>
      <c r="B1562" t="s">
        <v>93</v>
      </c>
      <c r="C1562" t="s">
        <v>30</v>
      </c>
      <c r="D1562" t="s">
        <v>31</v>
      </c>
      <c r="E1562">
        <v>146</v>
      </c>
      <c r="F1562">
        <v>18</v>
      </c>
      <c r="G1562">
        <v>6</v>
      </c>
      <c r="H1562">
        <v>1</v>
      </c>
      <c r="I1562">
        <v>10</v>
      </c>
      <c r="J1562">
        <v>1</v>
      </c>
    </row>
    <row r="1563" spans="1:10" x14ac:dyDescent="0.35">
      <c r="A1563" s="60">
        <v>44835</v>
      </c>
      <c r="B1563" t="s">
        <v>93</v>
      </c>
      <c r="C1563" t="s">
        <v>28</v>
      </c>
      <c r="D1563" t="s">
        <v>29</v>
      </c>
      <c r="E1563">
        <v>1294</v>
      </c>
      <c r="F1563">
        <v>121</v>
      </c>
      <c r="G1563">
        <v>30</v>
      </c>
      <c r="H1563">
        <v>49</v>
      </c>
      <c r="I1563">
        <v>37</v>
      </c>
      <c r="J1563">
        <v>5</v>
      </c>
    </row>
    <row r="1564" spans="1:10" x14ac:dyDescent="0.35">
      <c r="A1564" s="60">
        <v>44835</v>
      </c>
      <c r="B1564" t="s">
        <v>93</v>
      </c>
      <c r="C1564" t="s">
        <v>33</v>
      </c>
      <c r="D1564" t="s">
        <v>34</v>
      </c>
      <c r="E1564">
        <v>253</v>
      </c>
      <c r="F1564">
        <v>13</v>
      </c>
      <c r="G1564">
        <v>6</v>
      </c>
      <c r="H1564">
        <v>7</v>
      </c>
      <c r="I1564">
        <v>0</v>
      </c>
      <c r="J1564">
        <v>0</v>
      </c>
    </row>
    <row r="1565" spans="1:10" x14ac:dyDescent="0.35">
      <c r="A1565" s="60">
        <v>44835</v>
      </c>
      <c r="B1565" t="s">
        <v>93</v>
      </c>
      <c r="C1565" t="s">
        <v>32</v>
      </c>
      <c r="D1565" t="s">
        <v>110</v>
      </c>
      <c r="E1565">
        <v>135</v>
      </c>
      <c r="F1565">
        <v>19</v>
      </c>
      <c r="G1565">
        <v>5</v>
      </c>
      <c r="H1565">
        <v>2</v>
      </c>
      <c r="I1565">
        <v>12</v>
      </c>
      <c r="J1565">
        <v>0</v>
      </c>
    </row>
    <row r="1566" spans="1:10" x14ac:dyDescent="0.35">
      <c r="A1566" s="60">
        <v>44835</v>
      </c>
      <c r="B1566" t="s">
        <v>93</v>
      </c>
      <c r="C1566" t="s">
        <v>26</v>
      </c>
      <c r="D1566" t="s">
        <v>27</v>
      </c>
      <c r="E1566">
        <v>12</v>
      </c>
      <c r="F1566">
        <v>0</v>
      </c>
      <c r="G1566">
        <v>0</v>
      </c>
      <c r="H1566">
        <v>0</v>
      </c>
      <c r="I1566">
        <v>0</v>
      </c>
      <c r="J1566">
        <v>0</v>
      </c>
    </row>
    <row r="1567" spans="1:10" x14ac:dyDescent="0.35">
      <c r="A1567" s="60">
        <v>44835</v>
      </c>
      <c r="B1567" t="s">
        <v>93</v>
      </c>
      <c r="C1567" t="s">
        <v>30</v>
      </c>
      <c r="D1567" t="s">
        <v>31</v>
      </c>
      <c r="E1567">
        <v>341</v>
      </c>
      <c r="F1567">
        <v>31</v>
      </c>
      <c r="G1567">
        <v>11</v>
      </c>
      <c r="H1567">
        <v>3</v>
      </c>
      <c r="I1567">
        <v>16</v>
      </c>
      <c r="J1567">
        <v>1</v>
      </c>
    </row>
    <row r="1568" spans="1:10" x14ac:dyDescent="0.35">
      <c r="A1568" s="60">
        <v>44866</v>
      </c>
      <c r="B1568" t="s">
        <v>93</v>
      </c>
      <c r="C1568" t="s">
        <v>28</v>
      </c>
      <c r="D1568" t="s">
        <v>29</v>
      </c>
      <c r="E1568">
        <v>1462</v>
      </c>
      <c r="F1568">
        <v>157</v>
      </c>
      <c r="G1568">
        <v>55</v>
      </c>
      <c r="H1568">
        <v>65</v>
      </c>
      <c r="I1568">
        <v>29</v>
      </c>
      <c r="J1568">
        <v>8</v>
      </c>
    </row>
    <row r="1569" spans="1:10" x14ac:dyDescent="0.35">
      <c r="A1569" s="60">
        <v>44866</v>
      </c>
      <c r="B1569" t="s">
        <v>93</v>
      </c>
      <c r="C1569" t="s">
        <v>33</v>
      </c>
      <c r="D1569" t="s">
        <v>34</v>
      </c>
      <c r="E1569">
        <v>311</v>
      </c>
      <c r="F1569">
        <v>20</v>
      </c>
      <c r="G1569">
        <v>8</v>
      </c>
      <c r="H1569">
        <v>10</v>
      </c>
      <c r="I1569">
        <v>2</v>
      </c>
      <c r="J1569">
        <v>0</v>
      </c>
    </row>
    <row r="1570" spans="1:10" x14ac:dyDescent="0.35">
      <c r="A1570" s="60">
        <v>44866</v>
      </c>
      <c r="B1570" t="s">
        <v>93</v>
      </c>
      <c r="C1570" t="s">
        <v>32</v>
      </c>
      <c r="D1570" t="s">
        <v>110</v>
      </c>
      <c r="E1570">
        <v>118</v>
      </c>
      <c r="F1570">
        <v>6</v>
      </c>
      <c r="G1570">
        <v>2</v>
      </c>
      <c r="H1570">
        <v>2</v>
      </c>
      <c r="I1570">
        <v>2</v>
      </c>
      <c r="J1570">
        <v>0</v>
      </c>
    </row>
    <row r="1571" spans="1:10" x14ac:dyDescent="0.35">
      <c r="A1571" s="60">
        <v>44866</v>
      </c>
      <c r="B1571" t="s">
        <v>93</v>
      </c>
      <c r="C1571" t="s">
        <v>26</v>
      </c>
      <c r="D1571" t="s">
        <v>27</v>
      </c>
      <c r="E1571">
        <v>17</v>
      </c>
      <c r="F1571">
        <v>0</v>
      </c>
      <c r="G1571">
        <v>0</v>
      </c>
      <c r="H1571">
        <v>0</v>
      </c>
      <c r="I1571">
        <v>0</v>
      </c>
      <c r="J1571">
        <v>0</v>
      </c>
    </row>
    <row r="1572" spans="1:10" x14ac:dyDescent="0.35">
      <c r="A1572" s="60">
        <v>44866</v>
      </c>
      <c r="B1572" t="s">
        <v>93</v>
      </c>
      <c r="C1572" t="s">
        <v>30</v>
      </c>
      <c r="D1572" t="s">
        <v>31</v>
      </c>
      <c r="E1572">
        <v>320</v>
      </c>
      <c r="F1572">
        <v>29</v>
      </c>
      <c r="G1572">
        <v>10</v>
      </c>
      <c r="H1572">
        <v>2</v>
      </c>
      <c r="I1572">
        <v>15</v>
      </c>
      <c r="J1572">
        <v>2</v>
      </c>
    </row>
    <row r="1573" spans="1:10" x14ac:dyDescent="0.35">
      <c r="A1573" s="60">
        <v>44896</v>
      </c>
      <c r="B1573" t="s">
        <v>93</v>
      </c>
      <c r="C1573" t="s">
        <v>28</v>
      </c>
      <c r="D1573" t="s">
        <v>29</v>
      </c>
      <c r="E1573">
        <v>1189</v>
      </c>
      <c r="F1573">
        <v>140</v>
      </c>
      <c r="G1573">
        <v>48</v>
      </c>
      <c r="H1573">
        <v>44</v>
      </c>
      <c r="I1573">
        <v>37</v>
      </c>
      <c r="J1573">
        <v>11</v>
      </c>
    </row>
    <row r="1574" spans="1:10" x14ac:dyDescent="0.35">
      <c r="A1574" s="60">
        <v>44896</v>
      </c>
      <c r="B1574" t="s">
        <v>93</v>
      </c>
      <c r="C1574" t="s">
        <v>33</v>
      </c>
      <c r="D1574" t="s">
        <v>34</v>
      </c>
      <c r="E1574">
        <v>271</v>
      </c>
      <c r="F1574">
        <v>23</v>
      </c>
      <c r="G1574">
        <v>6</v>
      </c>
      <c r="H1574">
        <v>4</v>
      </c>
      <c r="I1574">
        <v>13</v>
      </c>
      <c r="J1574">
        <v>0</v>
      </c>
    </row>
    <row r="1575" spans="1:10" x14ac:dyDescent="0.35">
      <c r="A1575" s="60">
        <v>44896</v>
      </c>
      <c r="B1575" t="s">
        <v>93</v>
      </c>
      <c r="C1575" t="s">
        <v>32</v>
      </c>
      <c r="D1575" t="s">
        <v>110</v>
      </c>
      <c r="E1575">
        <v>171</v>
      </c>
      <c r="F1575">
        <v>18</v>
      </c>
      <c r="G1575">
        <v>9</v>
      </c>
      <c r="H1575">
        <v>6</v>
      </c>
      <c r="I1575">
        <v>3</v>
      </c>
      <c r="J1575">
        <v>0</v>
      </c>
    </row>
    <row r="1576" spans="1:10" x14ac:dyDescent="0.35">
      <c r="A1576" s="60">
        <v>44896</v>
      </c>
      <c r="B1576" t="s">
        <v>93</v>
      </c>
      <c r="C1576" t="s">
        <v>26</v>
      </c>
      <c r="D1576" t="s">
        <v>27</v>
      </c>
      <c r="E1576">
        <v>12</v>
      </c>
      <c r="F1576">
        <v>0</v>
      </c>
      <c r="G1576">
        <v>0</v>
      </c>
      <c r="H1576">
        <v>0</v>
      </c>
      <c r="I1576">
        <v>0</v>
      </c>
      <c r="J1576">
        <v>0</v>
      </c>
    </row>
    <row r="1577" spans="1:10" x14ac:dyDescent="0.35">
      <c r="A1577" s="60">
        <v>44896</v>
      </c>
      <c r="B1577" t="s">
        <v>93</v>
      </c>
      <c r="C1577" t="s">
        <v>30</v>
      </c>
      <c r="D1577" t="s">
        <v>31</v>
      </c>
      <c r="E1577">
        <v>249</v>
      </c>
      <c r="F1577">
        <v>35</v>
      </c>
      <c r="G1577">
        <v>18</v>
      </c>
      <c r="H1577">
        <v>0</v>
      </c>
      <c r="I1577">
        <v>17</v>
      </c>
      <c r="J1577">
        <v>0</v>
      </c>
    </row>
    <row r="1578" spans="1:10" x14ac:dyDescent="0.35">
      <c r="A1578" s="60">
        <v>44927</v>
      </c>
      <c r="B1578" t="s">
        <v>93</v>
      </c>
      <c r="C1578" t="s">
        <v>28</v>
      </c>
      <c r="D1578" t="s">
        <v>29</v>
      </c>
      <c r="E1578">
        <v>976</v>
      </c>
      <c r="F1578">
        <v>136</v>
      </c>
      <c r="G1578">
        <v>27</v>
      </c>
      <c r="H1578">
        <v>60</v>
      </c>
      <c r="I1578">
        <v>45</v>
      </c>
      <c r="J1578">
        <v>4</v>
      </c>
    </row>
    <row r="1579" spans="1:10" x14ac:dyDescent="0.35">
      <c r="A1579" s="60">
        <v>44927</v>
      </c>
      <c r="B1579" t="s">
        <v>93</v>
      </c>
      <c r="C1579" t="s">
        <v>33</v>
      </c>
      <c r="D1579" t="s">
        <v>34</v>
      </c>
      <c r="E1579">
        <v>265</v>
      </c>
      <c r="F1579">
        <v>19</v>
      </c>
      <c r="G1579">
        <v>5</v>
      </c>
      <c r="H1579">
        <v>6</v>
      </c>
      <c r="I1579">
        <v>6</v>
      </c>
      <c r="J1579">
        <v>2</v>
      </c>
    </row>
    <row r="1580" spans="1:10" x14ac:dyDescent="0.35">
      <c r="A1580" s="60">
        <v>44927</v>
      </c>
      <c r="B1580" t="s">
        <v>93</v>
      </c>
      <c r="C1580" t="s">
        <v>32</v>
      </c>
      <c r="D1580" t="s">
        <v>110</v>
      </c>
      <c r="E1580">
        <v>231</v>
      </c>
      <c r="F1580">
        <v>21</v>
      </c>
      <c r="G1580">
        <v>10</v>
      </c>
      <c r="H1580">
        <v>5</v>
      </c>
      <c r="I1580">
        <v>4</v>
      </c>
      <c r="J1580">
        <v>2</v>
      </c>
    </row>
    <row r="1581" spans="1:10" x14ac:dyDescent="0.35">
      <c r="A1581" s="60">
        <v>44927</v>
      </c>
      <c r="B1581" t="s">
        <v>93</v>
      </c>
      <c r="C1581" t="s">
        <v>26</v>
      </c>
      <c r="D1581" t="s">
        <v>27</v>
      </c>
      <c r="E1581">
        <v>12</v>
      </c>
      <c r="F1581">
        <v>0</v>
      </c>
      <c r="G1581">
        <v>0</v>
      </c>
      <c r="H1581">
        <v>0</v>
      </c>
      <c r="I1581">
        <v>0</v>
      </c>
      <c r="J1581">
        <v>0</v>
      </c>
    </row>
    <row r="1582" spans="1:10" x14ac:dyDescent="0.35">
      <c r="A1582" s="60">
        <v>44927</v>
      </c>
      <c r="B1582" t="s">
        <v>93</v>
      </c>
      <c r="C1582" t="s">
        <v>30</v>
      </c>
      <c r="D1582" t="s">
        <v>31</v>
      </c>
      <c r="E1582">
        <v>374</v>
      </c>
      <c r="F1582">
        <v>32</v>
      </c>
      <c r="G1582">
        <v>13</v>
      </c>
      <c r="H1582">
        <v>9</v>
      </c>
      <c r="I1582">
        <v>10</v>
      </c>
      <c r="J1582">
        <v>0</v>
      </c>
    </row>
    <row r="1583" spans="1:10" x14ac:dyDescent="0.35">
      <c r="A1583" s="60">
        <v>44958</v>
      </c>
      <c r="B1583" t="s">
        <v>93</v>
      </c>
      <c r="C1583" t="s">
        <v>28</v>
      </c>
      <c r="D1583" t="s">
        <v>29</v>
      </c>
      <c r="E1583">
        <v>1029</v>
      </c>
      <c r="F1583">
        <v>102</v>
      </c>
      <c r="G1583">
        <v>32</v>
      </c>
      <c r="H1583">
        <v>41</v>
      </c>
      <c r="I1583">
        <v>22</v>
      </c>
      <c r="J1583">
        <v>7</v>
      </c>
    </row>
    <row r="1584" spans="1:10" x14ac:dyDescent="0.35">
      <c r="A1584" s="60">
        <v>44958</v>
      </c>
      <c r="B1584" t="s">
        <v>93</v>
      </c>
      <c r="C1584" t="s">
        <v>33</v>
      </c>
      <c r="D1584" t="s">
        <v>34</v>
      </c>
      <c r="E1584">
        <v>299</v>
      </c>
      <c r="F1584">
        <v>18</v>
      </c>
      <c r="G1584">
        <v>7</v>
      </c>
      <c r="H1584">
        <v>7</v>
      </c>
      <c r="I1584">
        <v>4</v>
      </c>
      <c r="J1584">
        <v>0</v>
      </c>
    </row>
    <row r="1585" spans="1:10" x14ac:dyDescent="0.35">
      <c r="A1585" s="60">
        <v>44958</v>
      </c>
      <c r="B1585" t="s">
        <v>93</v>
      </c>
      <c r="C1585" t="s">
        <v>32</v>
      </c>
      <c r="D1585" t="s">
        <v>110</v>
      </c>
      <c r="E1585">
        <v>230</v>
      </c>
      <c r="F1585">
        <v>37</v>
      </c>
      <c r="G1585">
        <v>12</v>
      </c>
      <c r="H1585">
        <v>16</v>
      </c>
      <c r="I1585">
        <v>9</v>
      </c>
      <c r="J1585">
        <v>0</v>
      </c>
    </row>
    <row r="1586" spans="1:10" x14ac:dyDescent="0.35">
      <c r="A1586" s="60">
        <v>44958</v>
      </c>
      <c r="B1586" t="s">
        <v>93</v>
      </c>
      <c r="C1586" t="s">
        <v>26</v>
      </c>
      <c r="D1586" t="s">
        <v>27</v>
      </c>
      <c r="E1586">
        <v>10</v>
      </c>
      <c r="F1586">
        <v>0</v>
      </c>
      <c r="G1586">
        <v>0</v>
      </c>
      <c r="H1586">
        <v>0</v>
      </c>
      <c r="I1586">
        <v>0</v>
      </c>
      <c r="J1586">
        <v>0</v>
      </c>
    </row>
    <row r="1587" spans="1:10" x14ac:dyDescent="0.35">
      <c r="A1587" s="60">
        <v>44958</v>
      </c>
      <c r="B1587" t="s">
        <v>93</v>
      </c>
      <c r="C1587" t="s">
        <v>30</v>
      </c>
      <c r="D1587" t="s">
        <v>31</v>
      </c>
      <c r="E1587">
        <v>434</v>
      </c>
      <c r="F1587">
        <v>39</v>
      </c>
      <c r="G1587">
        <v>18</v>
      </c>
      <c r="H1587">
        <v>19</v>
      </c>
      <c r="I1587">
        <v>1</v>
      </c>
      <c r="J1587">
        <v>1</v>
      </c>
    </row>
    <row r="1588" spans="1:10" x14ac:dyDescent="0.35">
      <c r="A1588" s="60">
        <v>44986</v>
      </c>
      <c r="B1588" t="s">
        <v>93</v>
      </c>
      <c r="C1588" t="s">
        <v>28</v>
      </c>
      <c r="D1588" t="s">
        <v>29</v>
      </c>
      <c r="E1588">
        <v>1522</v>
      </c>
      <c r="F1588">
        <v>180</v>
      </c>
      <c r="G1588">
        <v>63</v>
      </c>
      <c r="H1588">
        <v>59</v>
      </c>
      <c r="I1588">
        <v>47</v>
      </c>
      <c r="J1588">
        <v>11</v>
      </c>
    </row>
    <row r="1589" spans="1:10" x14ac:dyDescent="0.35">
      <c r="A1589" s="60">
        <v>44986</v>
      </c>
      <c r="B1589" t="s">
        <v>93</v>
      </c>
      <c r="C1589" t="s">
        <v>33</v>
      </c>
      <c r="D1589" t="s">
        <v>34</v>
      </c>
      <c r="E1589">
        <v>344</v>
      </c>
      <c r="F1589">
        <v>21</v>
      </c>
      <c r="G1589">
        <v>2</v>
      </c>
      <c r="H1589">
        <v>9</v>
      </c>
      <c r="I1589">
        <v>9</v>
      </c>
      <c r="J1589">
        <v>1</v>
      </c>
    </row>
    <row r="1590" spans="1:10" x14ac:dyDescent="0.35">
      <c r="A1590" s="60">
        <v>44986</v>
      </c>
      <c r="B1590" t="s">
        <v>93</v>
      </c>
      <c r="C1590" t="s">
        <v>32</v>
      </c>
      <c r="D1590" t="s">
        <v>110</v>
      </c>
      <c r="E1590">
        <v>292</v>
      </c>
      <c r="F1590">
        <v>26</v>
      </c>
      <c r="G1590">
        <v>11</v>
      </c>
      <c r="H1590">
        <v>9</v>
      </c>
      <c r="I1590">
        <v>5</v>
      </c>
      <c r="J1590">
        <v>1</v>
      </c>
    </row>
    <row r="1591" spans="1:10" x14ac:dyDescent="0.35">
      <c r="A1591" s="60">
        <v>44986</v>
      </c>
      <c r="B1591" t="s">
        <v>93</v>
      </c>
      <c r="C1591" t="s">
        <v>26</v>
      </c>
      <c r="D1591" t="s">
        <v>27</v>
      </c>
      <c r="E1591">
        <v>11</v>
      </c>
      <c r="F1591">
        <v>0</v>
      </c>
      <c r="G1591">
        <v>0</v>
      </c>
      <c r="H1591">
        <v>0</v>
      </c>
      <c r="I1591">
        <v>0</v>
      </c>
      <c r="J1591">
        <v>0</v>
      </c>
    </row>
    <row r="1592" spans="1:10" x14ac:dyDescent="0.35">
      <c r="A1592" s="60">
        <v>44986</v>
      </c>
      <c r="B1592" t="s">
        <v>93</v>
      </c>
      <c r="C1592" t="s">
        <v>30</v>
      </c>
      <c r="D1592" t="s">
        <v>31</v>
      </c>
      <c r="E1592">
        <v>451</v>
      </c>
      <c r="F1592">
        <v>34</v>
      </c>
      <c r="G1592">
        <v>22</v>
      </c>
      <c r="H1592">
        <v>3</v>
      </c>
      <c r="I1592">
        <v>3</v>
      </c>
      <c r="J1592">
        <v>6</v>
      </c>
    </row>
    <row r="1593" spans="1:10" x14ac:dyDescent="0.35">
      <c r="A1593" s="60">
        <v>45017</v>
      </c>
      <c r="B1593" t="s">
        <v>93</v>
      </c>
      <c r="C1593" t="s">
        <v>28</v>
      </c>
      <c r="D1593" t="s">
        <v>29</v>
      </c>
      <c r="E1593">
        <v>994</v>
      </c>
      <c r="F1593">
        <v>107</v>
      </c>
      <c r="G1593">
        <v>44</v>
      </c>
      <c r="H1593">
        <v>33</v>
      </c>
      <c r="I1593">
        <v>23</v>
      </c>
      <c r="J1593">
        <v>7</v>
      </c>
    </row>
    <row r="1594" spans="1:10" x14ac:dyDescent="0.35">
      <c r="A1594" s="60">
        <v>45017</v>
      </c>
      <c r="B1594" t="s">
        <v>93</v>
      </c>
      <c r="C1594" t="s">
        <v>33</v>
      </c>
      <c r="D1594" t="s">
        <v>34</v>
      </c>
      <c r="E1594">
        <v>345</v>
      </c>
      <c r="F1594">
        <v>23</v>
      </c>
      <c r="G1594">
        <v>9</v>
      </c>
      <c r="H1594">
        <v>8</v>
      </c>
      <c r="I1594">
        <v>4</v>
      </c>
      <c r="J1594">
        <v>2</v>
      </c>
    </row>
    <row r="1595" spans="1:10" x14ac:dyDescent="0.35">
      <c r="A1595" s="60">
        <v>45017</v>
      </c>
      <c r="B1595" t="s">
        <v>93</v>
      </c>
      <c r="C1595" t="s">
        <v>32</v>
      </c>
      <c r="D1595" t="s">
        <v>110</v>
      </c>
      <c r="E1595">
        <v>291</v>
      </c>
      <c r="F1595">
        <v>25</v>
      </c>
      <c r="G1595">
        <v>13</v>
      </c>
      <c r="H1595">
        <v>7</v>
      </c>
      <c r="I1595">
        <v>5</v>
      </c>
      <c r="J1595">
        <v>0</v>
      </c>
    </row>
    <row r="1596" spans="1:10" x14ac:dyDescent="0.35">
      <c r="A1596" s="60">
        <v>45017</v>
      </c>
      <c r="B1596" t="s">
        <v>93</v>
      </c>
      <c r="C1596" t="s">
        <v>26</v>
      </c>
      <c r="D1596" t="s">
        <v>27</v>
      </c>
      <c r="E1596">
        <v>13</v>
      </c>
      <c r="F1596">
        <v>0</v>
      </c>
      <c r="G1596">
        <v>0</v>
      </c>
      <c r="H1596">
        <v>0</v>
      </c>
      <c r="I1596">
        <v>0</v>
      </c>
      <c r="J1596">
        <v>0</v>
      </c>
    </row>
    <row r="1597" spans="1:10" x14ac:dyDescent="0.35">
      <c r="A1597" s="60">
        <v>45017</v>
      </c>
      <c r="B1597" t="s">
        <v>93</v>
      </c>
      <c r="C1597" t="s">
        <v>30</v>
      </c>
      <c r="D1597" t="s">
        <v>31</v>
      </c>
      <c r="E1597">
        <v>279</v>
      </c>
      <c r="F1597">
        <v>12</v>
      </c>
      <c r="G1597">
        <v>6</v>
      </c>
      <c r="H1597">
        <v>2</v>
      </c>
      <c r="I1597">
        <v>3</v>
      </c>
      <c r="J1597">
        <v>1</v>
      </c>
    </row>
    <row r="1598" spans="1:10" x14ac:dyDescent="0.35">
      <c r="A1598" s="60">
        <v>45047</v>
      </c>
      <c r="B1598" t="s">
        <v>93</v>
      </c>
      <c r="C1598" t="s">
        <v>28</v>
      </c>
      <c r="D1598" t="s">
        <v>29</v>
      </c>
      <c r="E1598">
        <v>1271</v>
      </c>
      <c r="F1598">
        <v>124</v>
      </c>
      <c r="G1598">
        <v>36</v>
      </c>
      <c r="H1598">
        <v>53</v>
      </c>
      <c r="I1598">
        <v>33</v>
      </c>
      <c r="J1598">
        <v>2</v>
      </c>
    </row>
    <row r="1599" spans="1:10" x14ac:dyDescent="0.35">
      <c r="A1599" s="60">
        <v>45047</v>
      </c>
      <c r="B1599" t="s">
        <v>93</v>
      </c>
      <c r="C1599" t="s">
        <v>33</v>
      </c>
      <c r="D1599" t="s">
        <v>34</v>
      </c>
      <c r="E1599">
        <v>375</v>
      </c>
      <c r="F1599">
        <v>25</v>
      </c>
      <c r="G1599">
        <v>10</v>
      </c>
      <c r="H1599">
        <v>8</v>
      </c>
      <c r="I1599">
        <v>6</v>
      </c>
      <c r="J1599">
        <v>1</v>
      </c>
    </row>
    <row r="1600" spans="1:10" x14ac:dyDescent="0.35">
      <c r="A1600" s="60">
        <v>45047</v>
      </c>
      <c r="B1600" t="s">
        <v>93</v>
      </c>
      <c r="C1600" t="s">
        <v>32</v>
      </c>
      <c r="D1600" t="s">
        <v>110</v>
      </c>
      <c r="E1600">
        <v>316</v>
      </c>
      <c r="F1600">
        <v>24</v>
      </c>
      <c r="G1600">
        <v>12</v>
      </c>
      <c r="H1600">
        <v>3</v>
      </c>
      <c r="I1600">
        <v>9</v>
      </c>
      <c r="J1600">
        <v>0</v>
      </c>
    </row>
    <row r="1601" spans="1:10" x14ac:dyDescent="0.35">
      <c r="A1601" s="60">
        <v>45047</v>
      </c>
      <c r="B1601" t="s">
        <v>93</v>
      </c>
      <c r="C1601" t="s">
        <v>26</v>
      </c>
      <c r="D1601" t="s">
        <v>27</v>
      </c>
      <c r="E1601">
        <v>10</v>
      </c>
      <c r="F1601">
        <v>0</v>
      </c>
      <c r="G1601">
        <v>0</v>
      </c>
      <c r="H1601">
        <v>0</v>
      </c>
      <c r="I1601">
        <v>0</v>
      </c>
      <c r="J1601">
        <v>0</v>
      </c>
    </row>
    <row r="1602" spans="1:10" x14ac:dyDescent="0.35">
      <c r="A1602" s="60">
        <v>45047</v>
      </c>
      <c r="B1602" t="s">
        <v>93</v>
      </c>
      <c r="C1602" t="s">
        <v>30</v>
      </c>
      <c r="D1602" t="s">
        <v>31</v>
      </c>
      <c r="E1602">
        <v>298</v>
      </c>
      <c r="F1602">
        <v>16</v>
      </c>
      <c r="G1602">
        <v>6</v>
      </c>
      <c r="H1602">
        <v>8</v>
      </c>
      <c r="I1602">
        <v>1</v>
      </c>
      <c r="J1602">
        <v>1</v>
      </c>
    </row>
    <row r="1603" spans="1:10" x14ac:dyDescent="0.35">
      <c r="A1603" s="60">
        <v>45078</v>
      </c>
      <c r="B1603" t="s">
        <v>93</v>
      </c>
      <c r="C1603" t="s">
        <v>28</v>
      </c>
      <c r="D1603" t="s">
        <v>29</v>
      </c>
      <c r="E1603">
        <v>1307</v>
      </c>
      <c r="F1603">
        <v>143</v>
      </c>
      <c r="G1603">
        <v>37</v>
      </c>
      <c r="H1603">
        <v>68</v>
      </c>
      <c r="I1603">
        <v>34</v>
      </c>
      <c r="J1603">
        <v>4</v>
      </c>
    </row>
    <row r="1604" spans="1:10" x14ac:dyDescent="0.35">
      <c r="A1604" s="60">
        <v>45078</v>
      </c>
      <c r="B1604" t="s">
        <v>93</v>
      </c>
      <c r="C1604" t="s">
        <v>33</v>
      </c>
      <c r="D1604" t="s">
        <v>34</v>
      </c>
      <c r="E1604">
        <v>319</v>
      </c>
      <c r="F1604">
        <v>13</v>
      </c>
      <c r="G1604">
        <v>2</v>
      </c>
      <c r="H1604">
        <v>8</v>
      </c>
      <c r="I1604">
        <v>2</v>
      </c>
      <c r="J1604">
        <v>1</v>
      </c>
    </row>
    <row r="1605" spans="1:10" x14ac:dyDescent="0.35">
      <c r="A1605" s="60">
        <v>45078</v>
      </c>
      <c r="B1605" t="s">
        <v>93</v>
      </c>
      <c r="C1605" t="s">
        <v>32</v>
      </c>
      <c r="D1605" t="s">
        <v>110</v>
      </c>
      <c r="E1605">
        <v>254</v>
      </c>
      <c r="F1605">
        <v>22</v>
      </c>
      <c r="G1605">
        <v>10</v>
      </c>
      <c r="H1605">
        <v>7</v>
      </c>
      <c r="I1605">
        <v>5</v>
      </c>
      <c r="J1605">
        <v>0</v>
      </c>
    </row>
    <row r="1606" spans="1:10" x14ac:dyDescent="0.35">
      <c r="A1606" s="60">
        <v>45078</v>
      </c>
      <c r="B1606" t="s">
        <v>93</v>
      </c>
      <c r="C1606" t="s">
        <v>26</v>
      </c>
      <c r="D1606" t="s">
        <v>27</v>
      </c>
      <c r="E1606">
        <v>16</v>
      </c>
      <c r="F1606">
        <v>0</v>
      </c>
      <c r="G1606">
        <v>0</v>
      </c>
      <c r="H1606">
        <v>0</v>
      </c>
      <c r="I1606">
        <v>0</v>
      </c>
      <c r="J1606">
        <v>0</v>
      </c>
    </row>
    <row r="1607" spans="1:10" x14ac:dyDescent="0.35">
      <c r="A1607" s="60">
        <v>45078</v>
      </c>
      <c r="B1607" t="s">
        <v>93</v>
      </c>
      <c r="C1607" t="s">
        <v>30</v>
      </c>
      <c r="D1607" t="s">
        <v>31</v>
      </c>
      <c r="E1607">
        <v>286</v>
      </c>
      <c r="F1607">
        <v>21</v>
      </c>
      <c r="G1607">
        <v>3</v>
      </c>
      <c r="H1607">
        <v>9</v>
      </c>
      <c r="I1607">
        <v>8</v>
      </c>
      <c r="J1607">
        <v>1</v>
      </c>
    </row>
    <row r="1608" spans="1:10" x14ac:dyDescent="0.35">
      <c r="A1608" s="60">
        <v>45108</v>
      </c>
      <c r="B1608" t="s">
        <v>93</v>
      </c>
      <c r="C1608" t="s">
        <v>28</v>
      </c>
      <c r="D1608" t="s">
        <v>29</v>
      </c>
      <c r="E1608">
        <v>1106</v>
      </c>
      <c r="F1608">
        <v>72</v>
      </c>
      <c r="G1608">
        <v>34</v>
      </c>
      <c r="H1608">
        <v>31</v>
      </c>
      <c r="I1608">
        <v>6</v>
      </c>
      <c r="J1608">
        <v>1</v>
      </c>
    </row>
    <row r="1609" spans="1:10" x14ac:dyDescent="0.35">
      <c r="A1609" s="60">
        <v>45108</v>
      </c>
      <c r="B1609" t="s">
        <v>93</v>
      </c>
      <c r="C1609" t="s">
        <v>33</v>
      </c>
      <c r="D1609" t="s">
        <v>34</v>
      </c>
      <c r="E1609">
        <v>244</v>
      </c>
      <c r="F1609">
        <v>14</v>
      </c>
      <c r="G1609">
        <v>5</v>
      </c>
      <c r="H1609">
        <v>6</v>
      </c>
      <c r="I1609">
        <v>2</v>
      </c>
      <c r="J1609">
        <v>1</v>
      </c>
    </row>
    <row r="1610" spans="1:10" x14ac:dyDescent="0.35">
      <c r="A1610" s="60">
        <v>45108</v>
      </c>
      <c r="B1610" t="s">
        <v>93</v>
      </c>
      <c r="C1610" t="s">
        <v>32</v>
      </c>
      <c r="D1610" t="s">
        <v>110</v>
      </c>
      <c r="E1610">
        <v>226</v>
      </c>
      <c r="F1610">
        <v>18</v>
      </c>
      <c r="G1610">
        <v>7</v>
      </c>
      <c r="H1610">
        <v>8</v>
      </c>
      <c r="I1610">
        <v>3</v>
      </c>
      <c r="J1610">
        <v>0</v>
      </c>
    </row>
    <row r="1611" spans="1:10" x14ac:dyDescent="0.35">
      <c r="A1611" s="60">
        <v>45108</v>
      </c>
      <c r="B1611" t="s">
        <v>93</v>
      </c>
      <c r="C1611" t="s">
        <v>26</v>
      </c>
      <c r="D1611" t="s">
        <v>27</v>
      </c>
      <c r="E1611">
        <v>15</v>
      </c>
      <c r="F1611">
        <v>0</v>
      </c>
      <c r="G1611">
        <v>0</v>
      </c>
      <c r="H1611">
        <v>0</v>
      </c>
      <c r="I1611">
        <v>0</v>
      </c>
      <c r="J1611">
        <v>0</v>
      </c>
    </row>
    <row r="1612" spans="1:10" x14ac:dyDescent="0.35">
      <c r="A1612" s="60">
        <v>45108</v>
      </c>
      <c r="B1612" t="s">
        <v>93</v>
      </c>
      <c r="C1612" t="s">
        <v>30</v>
      </c>
      <c r="D1612" t="s">
        <v>31</v>
      </c>
      <c r="E1612">
        <v>300</v>
      </c>
      <c r="F1612">
        <v>30</v>
      </c>
      <c r="G1612">
        <v>9</v>
      </c>
      <c r="H1612">
        <v>17</v>
      </c>
      <c r="I1612">
        <v>4</v>
      </c>
      <c r="J1612">
        <v>0</v>
      </c>
    </row>
    <row r="1613" spans="1:10" x14ac:dyDescent="0.35">
      <c r="A1613" s="60">
        <v>45139</v>
      </c>
      <c r="B1613" t="s">
        <v>93</v>
      </c>
      <c r="C1613" t="s">
        <v>28</v>
      </c>
      <c r="D1613" t="s">
        <v>29</v>
      </c>
      <c r="E1613">
        <v>1190</v>
      </c>
      <c r="F1613">
        <v>113</v>
      </c>
      <c r="G1613">
        <v>36</v>
      </c>
      <c r="H1613">
        <v>44</v>
      </c>
      <c r="I1613">
        <v>27</v>
      </c>
      <c r="J1613">
        <v>6</v>
      </c>
    </row>
    <row r="1614" spans="1:10" x14ac:dyDescent="0.35">
      <c r="A1614" s="60">
        <v>45139</v>
      </c>
      <c r="B1614" t="s">
        <v>93</v>
      </c>
      <c r="C1614" t="s">
        <v>33</v>
      </c>
      <c r="D1614" t="s">
        <v>34</v>
      </c>
      <c r="E1614">
        <v>393</v>
      </c>
      <c r="F1614">
        <v>28</v>
      </c>
      <c r="G1614">
        <v>8</v>
      </c>
      <c r="H1614">
        <v>10</v>
      </c>
      <c r="I1614">
        <v>9</v>
      </c>
      <c r="J1614">
        <v>1</v>
      </c>
    </row>
    <row r="1615" spans="1:10" x14ac:dyDescent="0.35">
      <c r="A1615" s="60">
        <v>45139</v>
      </c>
      <c r="B1615" t="s">
        <v>93</v>
      </c>
      <c r="C1615" t="s">
        <v>32</v>
      </c>
      <c r="D1615" t="s">
        <v>110</v>
      </c>
      <c r="E1615">
        <v>316</v>
      </c>
      <c r="F1615">
        <v>30</v>
      </c>
      <c r="G1615">
        <v>16</v>
      </c>
      <c r="H1615">
        <v>5</v>
      </c>
      <c r="I1615">
        <v>8</v>
      </c>
      <c r="J1615">
        <v>1</v>
      </c>
    </row>
    <row r="1616" spans="1:10" x14ac:dyDescent="0.35">
      <c r="A1616" s="60">
        <v>45139</v>
      </c>
      <c r="B1616" t="s">
        <v>93</v>
      </c>
      <c r="C1616" t="s">
        <v>26</v>
      </c>
      <c r="D1616" t="s">
        <v>27</v>
      </c>
      <c r="E1616">
        <v>23</v>
      </c>
      <c r="F1616">
        <v>0</v>
      </c>
      <c r="G1616">
        <v>0</v>
      </c>
      <c r="H1616">
        <v>0</v>
      </c>
      <c r="I1616">
        <v>0</v>
      </c>
      <c r="J1616">
        <v>0</v>
      </c>
    </row>
    <row r="1617" spans="1:10" x14ac:dyDescent="0.35">
      <c r="A1617" s="60">
        <v>45139</v>
      </c>
      <c r="B1617" t="s">
        <v>93</v>
      </c>
      <c r="C1617" t="s">
        <v>30</v>
      </c>
      <c r="D1617" t="s">
        <v>31</v>
      </c>
      <c r="E1617">
        <v>329</v>
      </c>
      <c r="F1617">
        <v>27</v>
      </c>
      <c r="G1617">
        <v>11</v>
      </c>
      <c r="H1617">
        <v>8</v>
      </c>
      <c r="I1617">
        <v>5</v>
      </c>
      <c r="J1617">
        <v>3</v>
      </c>
    </row>
    <row r="1618" spans="1:10" x14ac:dyDescent="0.35">
      <c r="A1618" s="60">
        <v>45170</v>
      </c>
      <c r="B1618" t="s">
        <v>93</v>
      </c>
      <c r="C1618" t="s">
        <v>28</v>
      </c>
      <c r="D1618" t="s">
        <v>29</v>
      </c>
      <c r="E1618">
        <v>1054</v>
      </c>
      <c r="F1618">
        <v>97</v>
      </c>
      <c r="G1618">
        <v>18</v>
      </c>
      <c r="H1618">
        <v>52</v>
      </c>
      <c r="I1618">
        <v>22</v>
      </c>
      <c r="J1618">
        <v>5</v>
      </c>
    </row>
    <row r="1619" spans="1:10" x14ac:dyDescent="0.35">
      <c r="A1619" s="60">
        <v>45170</v>
      </c>
      <c r="B1619" t="s">
        <v>93</v>
      </c>
      <c r="C1619" t="s">
        <v>33</v>
      </c>
      <c r="D1619" t="s">
        <v>34</v>
      </c>
      <c r="E1619">
        <v>353</v>
      </c>
      <c r="F1619">
        <v>26</v>
      </c>
      <c r="G1619">
        <v>13</v>
      </c>
      <c r="H1619">
        <v>9</v>
      </c>
      <c r="I1619">
        <v>4</v>
      </c>
      <c r="J1619">
        <v>0</v>
      </c>
    </row>
    <row r="1620" spans="1:10" x14ac:dyDescent="0.35">
      <c r="A1620" s="60">
        <v>45170</v>
      </c>
      <c r="B1620" t="s">
        <v>93</v>
      </c>
      <c r="C1620" t="s">
        <v>32</v>
      </c>
      <c r="D1620" t="s">
        <v>110</v>
      </c>
      <c r="E1620">
        <v>295</v>
      </c>
      <c r="F1620">
        <v>29</v>
      </c>
      <c r="G1620">
        <v>19</v>
      </c>
      <c r="H1620">
        <v>8</v>
      </c>
      <c r="I1620">
        <v>2</v>
      </c>
      <c r="J1620">
        <v>0</v>
      </c>
    </row>
    <row r="1621" spans="1:10" x14ac:dyDescent="0.35">
      <c r="A1621" s="60">
        <v>45170</v>
      </c>
      <c r="B1621" t="s">
        <v>93</v>
      </c>
      <c r="C1621" t="s">
        <v>26</v>
      </c>
      <c r="D1621" t="s">
        <v>27</v>
      </c>
      <c r="E1621">
        <v>12</v>
      </c>
      <c r="F1621">
        <v>0</v>
      </c>
      <c r="G1621">
        <v>0</v>
      </c>
      <c r="H1621">
        <v>0</v>
      </c>
      <c r="I1621">
        <v>0</v>
      </c>
      <c r="J1621">
        <v>0</v>
      </c>
    </row>
    <row r="1622" spans="1:10" x14ac:dyDescent="0.35">
      <c r="A1622" s="60">
        <v>45170</v>
      </c>
      <c r="B1622" t="s">
        <v>93</v>
      </c>
      <c r="C1622" t="s">
        <v>30</v>
      </c>
      <c r="D1622" t="s">
        <v>31</v>
      </c>
      <c r="E1622">
        <v>306</v>
      </c>
      <c r="F1622">
        <v>38</v>
      </c>
      <c r="G1622">
        <v>8</v>
      </c>
      <c r="H1622">
        <v>6</v>
      </c>
      <c r="I1622">
        <v>23</v>
      </c>
      <c r="J1622">
        <v>1</v>
      </c>
    </row>
    <row r="1623" spans="1:10" x14ac:dyDescent="0.35">
      <c r="A1623" s="60">
        <v>45200</v>
      </c>
      <c r="B1623" t="s">
        <v>93</v>
      </c>
      <c r="C1623" t="s">
        <v>28</v>
      </c>
      <c r="D1623" t="s">
        <v>29</v>
      </c>
      <c r="E1623">
        <v>1126</v>
      </c>
      <c r="F1623">
        <v>137</v>
      </c>
      <c r="G1623">
        <v>28</v>
      </c>
      <c r="H1623">
        <v>58</v>
      </c>
      <c r="I1623">
        <v>43</v>
      </c>
      <c r="J1623">
        <v>8</v>
      </c>
    </row>
    <row r="1624" spans="1:10" x14ac:dyDescent="0.35">
      <c r="A1624" s="60">
        <v>45200</v>
      </c>
      <c r="B1624" t="s">
        <v>93</v>
      </c>
      <c r="C1624" t="s">
        <v>33</v>
      </c>
      <c r="D1624" t="s">
        <v>34</v>
      </c>
      <c r="E1624">
        <v>361</v>
      </c>
      <c r="F1624">
        <v>32</v>
      </c>
      <c r="G1624">
        <v>10</v>
      </c>
      <c r="H1624">
        <v>10</v>
      </c>
      <c r="I1624">
        <v>12</v>
      </c>
      <c r="J1624">
        <v>0</v>
      </c>
    </row>
    <row r="1625" spans="1:10" x14ac:dyDescent="0.35">
      <c r="A1625" s="60">
        <v>45200</v>
      </c>
      <c r="B1625" t="s">
        <v>93</v>
      </c>
      <c r="C1625" t="s">
        <v>32</v>
      </c>
      <c r="D1625" t="s">
        <v>110</v>
      </c>
      <c r="E1625">
        <v>220</v>
      </c>
      <c r="F1625">
        <v>11</v>
      </c>
      <c r="G1625">
        <v>10</v>
      </c>
      <c r="H1625">
        <v>1</v>
      </c>
      <c r="I1625">
        <v>0</v>
      </c>
      <c r="J1625">
        <v>0</v>
      </c>
    </row>
    <row r="1626" spans="1:10" x14ac:dyDescent="0.35">
      <c r="A1626" s="60">
        <v>45200</v>
      </c>
      <c r="B1626" t="s">
        <v>93</v>
      </c>
      <c r="C1626" t="s">
        <v>26</v>
      </c>
      <c r="D1626" t="s">
        <v>27</v>
      </c>
      <c r="E1626">
        <v>13</v>
      </c>
      <c r="F1626">
        <v>0</v>
      </c>
      <c r="G1626">
        <v>0</v>
      </c>
      <c r="H1626">
        <v>0</v>
      </c>
      <c r="I1626">
        <v>0</v>
      </c>
      <c r="J1626">
        <v>0</v>
      </c>
    </row>
    <row r="1627" spans="1:10" x14ac:dyDescent="0.35">
      <c r="A1627" s="60">
        <v>45200</v>
      </c>
      <c r="B1627" t="s">
        <v>93</v>
      </c>
      <c r="C1627" t="s">
        <v>30</v>
      </c>
      <c r="D1627" t="s">
        <v>31</v>
      </c>
      <c r="E1627">
        <v>314</v>
      </c>
      <c r="F1627">
        <v>37</v>
      </c>
      <c r="G1627">
        <v>12</v>
      </c>
      <c r="H1627">
        <v>7</v>
      </c>
      <c r="I1627">
        <v>17</v>
      </c>
      <c r="J1627">
        <v>1</v>
      </c>
    </row>
    <row r="1628" spans="1:10" x14ac:dyDescent="0.35">
      <c r="A1628" s="60">
        <v>45231</v>
      </c>
      <c r="B1628" t="s">
        <v>93</v>
      </c>
      <c r="C1628" t="s">
        <v>28</v>
      </c>
      <c r="D1628" t="s">
        <v>29</v>
      </c>
      <c r="E1628">
        <v>1134</v>
      </c>
      <c r="F1628">
        <v>118</v>
      </c>
      <c r="G1628">
        <v>31</v>
      </c>
      <c r="H1628">
        <v>55</v>
      </c>
      <c r="I1628">
        <v>27</v>
      </c>
      <c r="J1628">
        <v>5</v>
      </c>
    </row>
    <row r="1629" spans="1:10" x14ac:dyDescent="0.35">
      <c r="A1629" s="60">
        <v>45231</v>
      </c>
      <c r="B1629" t="s">
        <v>93</v>
      </c>
      <c r="C1629" t="s">
        <v>33</v>
      </c>
      <c r="D1629" t="s">
        <v>34</v>
      </c>
      <c r="E1629">
        <v>280</v>
      </c>
      <c r="F1629">
        <v>23</v>
      </c>
      <c r="G1629">
        <v>5</v>
      </c>
      <c r="H1629">
        <v>9</v>
      </c>
      <c r="I1629">
        <v>8</v>
      </c>
      <c r="J1629">
        <v>1</v>
      </c>
    </row>
    <row r="1630" spans="1:10" x14ac:dyDescent="0.35">
      <c r="A1630" s="60">
        <v>45231</v>
      </c>
      <c r="B1630" t="s">
        <v>93</v>
      </c>
      <c r="C1630" t="s">
        <v>32</v>
      </c>
      <c r="D1630" t="s">
        <v>110</v>
      </c>
      <c r="E1630">
        <v>295</v>
      </c>
      <c r="F1630">
        <v>31</v>
      </c>
      <c r="G1630">
        <v>20</v>
      </c>
      <c r="H1630">
        <v>5</v>
      </c>
      <c r="I1630">
        <v>5</v>
      </c>
      <c r="J1630">
        <v>1</v>
      </c>
    </row>
    <row r="1631" spans="1:10" x14ac:dyDescent="0.35">
      <c r="A1631" s="60">
        <v>45231</v>
      </c>
      <c r="B1631" t="s">
        <v>93</v>
      </c>
      <c r="C1631" t="s">
        <v>26</v>
      </c>
      <c r="D1631" t="s">
        <v>27</v>
      </c>
      <c r="E1631">
        <v>9</v>
      </c>
      <c r="F1631">
        <v>0</v>
      </c>
      <c r="G1631">
        <v>0</v>
      </c>
      <c r="H1631">
        <v>0</v>
      </c>
      <c r="I1631">
        <v>0</v>
      </c>
      <c r="J1631">
        <v>0</v>
      </c>
    </row>
    <row r="1632" spans="1:10" x14ac:dyDescent="0.35">
      <c r="A1632" s="60">
        <v>45231</v>
      </c>
      <c r="B1632" t="s">
        <v>93</v>
      </c>
      <c r="C1632" t="s">
        <v>30</v>
      </c>
      <c r="D1632" t="s">
        <v>31</v>
      </c>
      <c r="E1632">
        <v>339</v>
      </c>
      <c r="F1632">
        <v>22</v>
      </c>
      <c r="G1632">
        <v>8</v>
      </c>
      <c r="H1632">
        <v>10</v>
      </c>
      <c r="I1632">
        <v>4</v>
      </c>
      <c r="J1632">
        <v>0</v>
      </c>
    </row>
    <row r="1633" spans="1:10" x14ac:dyDescent="0.35">
      <c r="A1633" s="60">
        <v>45261</v>
      </c>
      <c r="B1633" t="s">
        <v>93</v>
      </c>
      <c r="C1633" t="s">
        <v>28</v>
      </c>
      <c r="D1633" t="s">
        <v>29</v>
      </c>
      <c r="E1633">
        <v>995</v>
      </c>
      <c r="F1633">
        <v>113</v>
      </c>
      <c r="G1633">
        <v>32</v>
      </c>
      <c r="H1633">
        <v>38</v>
      </c>
      <c r="I1633">
        <v>42</v>
      </c>
      <c r="J1633">
        <v>1</v>
      </c>
    </row>
    <row r="1634" spans="1:10" x14ac:dyDescent="0.35">
      <c r="A1634" s="60">
        <v>45261</v>
      </c>
      <c r="B1634" t="s">
        <v>93</v>
      </c>
      <c r="C1634" t="s">
        <v>33</v>
      </c>
      <c r="D1634" t="s">
        <v>34</v>
      </c>
      <c r="E1634">
        <v>211</v>
      </c>
      <c r="F1634">
        <v>14</v>
      </c>
      <c r="G1634">
        <v>6</v>
      </c>
      <c r="H1634">
        <v>4</v>
      </c>
      <c r="I1634">
        <v>4</v>
      </c>
      <c r="J1634">
        <v>0</v>
      </c>
    </row>
    <row r="1635" spans="1:10" x14ac:dyDescent="0.35">
      <c r="A1635" s="60">
        <v>45261</v>
      </c>
      <c r="B1635" t="s">
        <v>93</v>
      </c>
      <c r="C1635" t="s">
        <v>32</v>
      </c>
      <c r="D1635" t="s">
        <v>110</v>
      </c>
      <c r="E1635">
        <v>259</v>
      </c>
      <c r="F1635">
        <v>30</v>
      </c>
      <c r="G1635">
        <v>19</v>
      </c>
      <c r="H1635">
        <v>9</v>
      </c>
      <c r="I1635">
        <v>0</v>
      </c>
      <c r="J1635">
        <v>2</v>
      </c>
    </row>
    <row r="1636" spans="1:10" x14ac:dyDescent="0.35">
      <c r="A1636" s="60">
        <v>45261</v>
      </c>
      <c r="B1636" t="s">
        <v>93</v>
      </c>
      <c r="C1636" t="s">
        <v>26</v>
      </c>
      <c r="D1636" t="s">
        <v>27</v>
      </c>
      <c r="E1636">
        <v>10</v>
      </c>
      <c r="F1636">
        <v>0</v>
      </c>
      <c r="G1636">
        <v>0</v>
      </c>
      <c r="H1636">
        <v>0</v>
      </c>
      <c r="I1636">
        <v>0</v>
      </c>
      <c r="J1636">
        <v>0</v>
      </c>
    </row>
    <row r="1637" spans="1:10" x14ac:dyDescent="0.35">
      <c r="A1637" s="60">
        <v>45261</v>
      </c>
      <c r="B1637" t="s">
        <v>93</v>
      </c>
      <c r="C1637" t="s">
        <v>30</v>
      </c>
      <c r="D1637" t="s">
        <v>31</v>
      </c>
      <c r="E1637">
        <v>250</v>
      </c>
      <c r="F1637">
        <v>34</v>
      </c>
      <c r="G1637">
        <v>13</v>
      </c>
      <c r="H1637">
        <v>5</v>
      </c>
      <c r="I1637">
        <v>15</v>
      </c>
      <c r="J1637">
        <v>1</v>
      </c>
    </row>
    <row r="1638" spans="1:10" x14ac:dyDescent="0.35">
      <c r="A1638" s="60">
        <v>45292</v>
      </c>
      <c r="B1638" t="s">
        <v>93</v>
      </c>
      <c r="C1638" t="s">
        <v>28</v>
      </c>
      <c r="D1638" t="s">
        <v>29</v>
      </c>
      <c r="E1638">
        <v>1206</v>
      </c>
      <c r="F1638">
        <v>142</v>
      </c>
      <c r="G1638">
        <v>42</v>
      </c>
      <c r="H1638">
        <v>49</v>
      </c>
      <c r="I1638">
        <v>39</v>
      </c>
      <c r="J1638">
        <v>12</v>
      </c>
    </row>
    <row r="1639" spans="1:10" x14ac:dyDescent="0.35">
      <c r="A1639" s="60">
        <v>45292</v>
      </c>
      <c r="B1639" t="s">
        <v>93</v>
      </c>
      <c r="C1639" t="s">
        <v>33</v>
      </c>
      <c r="D1639" t="s">
        <v>34</v>
      </c>
      <c r="E1639">
        <v>321</v>
      </c>
      <c r="F1639">
        <v>24</v>
      </c>
      <c r="G1639">
        <v>14</v>
      </c>
      <c r="H1639">
        <v>4</v>
      </c>
      <c r="I1639">
        <v>6</v>
      </c>
      <c r="J1639">
        <v>0</v>
      </c>
    </row>
    <row r="1640" spans="1:10" x14ac:dyDescent="0.35">
      <c r="A1640" s="60">
        <v>45292</v>
      </c>
      <c r="B1640" t="s">
        <v>93</v>
      </c>
      <c r="C1640" t="s">
        <v>32</v>
      </c>
      <c r="D1640" t="s">
        <v>110</v>
      </c>
      <c r="E1640">
        <v>301</v>
      </c>
      <c r="F1640">
        <v>39</v>
      </c>
      <c r="G1640">
        <v>21</v>
      </c>
      <c r="H1640">
        <v>9</v>
      </c>
      <c r="I1640">
        <v>9</v>
      </c>
      <c r="J1640">
        <v>0</v>
      </c>
    </row>
    <row r="1641" spans="1:10" x14ac:dyDescent="0.35">
      <c r="A1641" s="60">
        <v>45292</v>
      </c>
      <c r="B1641" t="s">
        <v>93</v>
      </c>
      <c r="C1641" t="s">
        <v>26</v>
      </c>
      <c r="D1641" t="s">
        <v>27</v>
      </c>
      <c r="E1641">
        <v>5</v>
      </c>
      <c r="F1641">
        <v>0</v>
      </c>
      <c r="G1641">
        <v>0</v>
      </c>
      <c r="H1641">
        <v>0</v>
      </c>
      <c r="I1641">
        <v>0</v>
      </c>
      <c r="J1641">
        <v>0</v>
      </c>
    </row>
    <row r="1642" spans="1:10" x14ac:dyDescent="0.35">
      <c r="A1642" s="60">
        <v>45292</v>
      </c>
      <c r="B1642" t="s">
        <v>93</v>
      </c>
      <c r="C1642" t="s">
        <v>30</v>
      </c>
      <c r="D1642" t="s">
        <v>31</v>
      </c>
      <c r="E1642">
        <v>318</v>
      </c>
      <c r="F1642">
        <v>38</v>
      </c>
      <c r="G1642">
        <v>10</v>
      </c>
      <c r="H1642">
        <v>5</v>
      </c>
      <c r="I1642">
        <v>23</v>
      </c>
      <c r="J1642">
        <v>0</v>
      </c>
    </row>
    <row r="1643" spans="1:10" x14ac:dyDescent="0.35">
      <c r="A1643" s="60">
        <v>45323</v>
      </c>
      <c r="B1643" t="s">
        <v>93</v>
      </c>
      <c r="C1643" t="s">
        <v>28</v>
      </c>
      <c r="D1643" t="s">
        <v>29</v>
      </c>
      <c r="E1643">
        <v>1137</v>
      </c>
      <c r="F1643">
        <v>122</v>
      </c>
      <c r="G1643">
        <v>30</v>
      </c>
      <c r="H1643">
        <v>53</v>
      </c>
      <c r="I1643">
        <v>31</v>
      </c>
      <c r="J1643">
        <v>8</v>
      </c>
    </row>
    <row r="1644" spans="1:10" x14ac:dyDescent="0.35">
      <c r="A1644" s="60">
        <v>45323</v>
      </c>
      <c r="B1644" t="s">
        <v>93</v>
      </c>
      <c r="C1644" t="s">
        <v>33</v>
      </c>
      <c r="D1644" t="s">
        <v>34</v>
      </c>
      <c r="E1644">
        <v>319</v>
      </c>
      <c r="F1644">
        <v>20</v>
      </c>
      <c r="G1644">
        <v>9</v>
      </c>
      <c r="H1644">
        <v>7</v>
      </c>
      <c r="I1644">
        <v>3</v>
      </c>
      <c r="J1644">
        <v>1</v>
      </c>
    </row>
    <row r="1645" spans="1:10" x14ac:dyDescent="0.35">
      <c r="A1645" s="60">
        <v>45323</v>
      </c>
      <c r="B1645" t="s">
        <v>93</v>
      </c>
      <c r="C1645" t="s">
        <v>32</v>
      </c>
      <c r="D1645" t="s">
        <v>110</v>
      </c>
      <c r="E1645">
        <v>298</v>
      </c>
      <c r="F1645">
        <v>30</v>
      </c>
      <c r="G1645">
        <v>15</v>
      </c>
      <c r="H1645">
        <v>6</v>
      </c>
      <c r="I1645">
        <v>6</v>
      </c>
      <c r="J1645">
        <v>3</v>
      </c>
    </row>
    <row r="1646" spans="1:10" x14ac:dyDescent="0.35">
      <c r="A1646" s="60">
        <v>45323</v>
      </c>
      <c r="B1646" t="s">
        <v>93</v>
      </c>
      <c r="C1646" t="s">
        <v>26</v>
      </c>
      <c r="D1646" t="s">
        <v>27</v>
      </c>
      <c r="E1646">
        <v>6</v>
      </c>
      <c r="F1646">
        <v>0</v>
      </c>
      <c r="G1646">
        <v>0</v>
      </c>
      <c r="H1646">
        <v>0</v>
      </c>
      <c r="I1646">
        <v>0</v>
      </c>
      <c r="J1646">
        <v>0</v>
      </c>
    </row>
    <row r="1647" spans="1:10" x14ac:dyDescent="0.35">
      <c r="A1647" s="60">
        <v>45323</v>
      </c>
      <c r="B1647" t="s">
        <v>93</v>
      </c>
      <c r="C1647" t="s">
        <v>30</v>
      </c>
      <c r="D1647" t="s">
        <v>31</v>
      </c>
      <c r="E1647">
        <v>370</v>
      </c>
      <c r="F1647">
        <v>36</v>
      </c>
      <c r="G1647">
        <v>11</v>
      </c>
      <c r="H1647">
        <v>15</v>
      </c>
      <c r="I1647">
        <v>10</v>
      </c>
      <c r="J1647">
        <v>0</v>
      </c>
    </row>
    <row r="1648" spans="1:10" x14ac:dyDescent="0.35">
      <c r="A1648" s="60">
        <v>45352</v>
      </c>
      <c r="B1648" t="s">
        <v>93</v>
      </c>
      <c r="C1648" t="s">
        <v>28</v>
      </c>
      <c r="D1648" t="s">
        <v>29</v>
      </c>
      <c r="E1648">
        <v>1127</v>
      </c>
      <c r="F1648">
        <v>110</v>
      </c>
      <c r="G1648">
        <v>36</v>
      </c>
      <c r="H1648">
        <v>42</v>
      </c>
      <c r="I1648">
        <v>29</v>
      </c>
      <c r="J1648">
        <v>3</v>
      </c>
    </row>
    <row r="1649" spans="1:10" x14ac:dyDescent="0.35">
      <c r="A1649" s="60">
        <v>45352</v>
      </c>
      <c r="B1649" t="s">
        <v>93</v>
      </c>
      <c r="C1649" t="s">
        <v>33</v>
      </c>
      <c r="D1649" t="s">
        <v>34</v>
      </c>
      <c r="E1649">
        <v>349</v>
      </c>
      <c r="F1649">
        <v>23</v>
      </c>
      <c r="G1649">
        <v>8</v>
      </c>
      <c r="H1649">
        <v>12</v>
      </c>
      <c r="I1649">
        <v>3</v>
      </c>
      <c r="J1649">
        <v>0</v>
      </c>
    </row>
    <row r="1650" spans="1:10" x14ac:dyDescent="0.35">
      <c r="A1650" s="60">
        <v>45352</v>
      </c>
      <c r="B1650" t="s">
        <v>93</v>
      </c>
      <c r="C1650" t="s">
        <v>32</v>
      </c>
      <c r="D1650" t="s">
        <v>110</v>
      </c>
      <c r="E1650">
        <v>288</v>
      </c>
      <c r="F1650">
        <v>32</v>
      </c>
      <c r="G1650">
        <v>16</v>
      </c>
      <c r="H1650">
        <v>8</v>
      </c>
      <c r="I1650">
        <v>3</v>
      </c>
      <c r="J1650">
        <v>5</v>
      </c>
    </row>
    <row r="1651" spans="1:10" x14ac:dyDescent="0.35">
      <c r="A1651" s="60">
        <v>45352</v>
      </c>
      <c r="B1651" t="s">
        <v>93</v>
      </c>
      <c r="C1651" t="s">
        <v>26</v>
      </c>
      <c r="D1651" t="s">
        <v>27</v>
      </c>
      <c r="E1651">
        <v>8</v>
      </c>
      <c r="F1651">
        <v>0</v>
      </c>
      <c r="G1651">
        <v>0</v>
      </c>
      <c r="H1651">
        <v>0</v>
      </c>
      <c r="I1651">
        <v>0</v>
      </c>
      <c r="J1651">
        <v>0</v>
      </c>
    </row>
    <row r="1652" spans="1:10" x14ac:dyDescent="0.35">
      <c r="A1652" s="60">
        <v>45352</v>
      </c>
      <c r="B1652" t="s">
        <v>93</v>
      </c>
      <c r="C1652" t="s">
        <v>30</v>
      </c>
      <c r="D1652" t="s">
        <v>31</v>
      </c>
      <c r="E1652">
        <v>314</v>
      </c>
      <c r="F1652">
        <v>23</v>
      </c>
      <c r="G1652">
        <v>7</v>
      </c>
      <c r="H1652">
        <v>5</v>
      </c>
      <c r="I1652">
        <v>11</v>
      </c>
      <c r="J1652">
        <v>0</v>
      </c>
    </row>
    <row r="1653" spans="1:10" x14ac:dyDescent="0.35">
      <c r="A1653" s="60">
        <v>42125</v>
      </c>
      <c r="B1653" t="s">
        <v>107</v>
      </c>
      <c r="C1653" t="s">
        <v>35</v>
      </c>
      <c r="D1653" t="s">
        <v>36</v>
      </c>
      <c r="E1653">
        <v>272</v>
      </c>
      <c r="F1653">
        <v>27</v>
      </c>
      <c r="G1653">
        <v>11</v>
      </c>
      <c r="H1653">
        <v>16</v>
      </c>
      <c r="I1653">
        <v>0</v>
      </c>
      <c r="J1653">
        <v>0</v>
      </c>
    </row>
    <row r="1654" spans="1:10" x14ac:dyDescent="0.35">
      <c r="A1654" s="60">
        <v>42125</v>
      </c>
      <c r="B1654" t="s">
        <v>107</v>
      </c>
      <c r="C1654" t="s">
        <v>37</v>
      </c>
      <c r="D1654" t="s">
        <v>38</v>
      </c>
      <c r="E1654">
        <v>397</v>
      </c>
      <c r="F1654">
        <v>33</v>
      </c>
      <c r="G1654">
        <v>16</v>
      </c>
      <c r="H1654">
        <v>15</v>
      </c>
      <c r="I1654">
        <v>0</v>
      </c>
      <c r="J1654">
        <v>2</v>
      </c>
    </row>
    <row r="1655" spans="1:10" x14ac:dyDescent="0.35">
      <c r="A1655" s="60">
        <v>42125</v>
      </c>
      <c r="B1655" t="s">
        <v>107</v>
      </c>
      <c r="C1655" t="s">
        <v>39</v>
      </c>
      <c r="D1655" t="s">
        <v>40</v>
      </c>
      <c r="E1655">
        <v>821</v>
      </c>
      <c r="F1655">
        <v>60</v>
      </c>
      <c r="G1655">
        <v>24</v>
      </c>
      <c r="H1655">
        <v>25</v>
      </c>
      <c r="I1655">
        <v>10</v>
      </c>
      <c r="J1655">
        <v>1</v>
      </c>
    </row>
    <row r="1656" spans="1:10" x14ac:dyDescent="0.35">
      <c r="A1656" s="60">
        <v>42125</v>
      </c>
      <c r="B1656" t="s">
        <v>107</v>
      </c>
      <c r="C1656" t="s">
        <v>41</v>
      </c>
      <c r="D1656" t="s">
        <v>42</v>
      </c>
      <c r="E1656">
        <v>959</v>
      </c>
      <c r="F1656">
        <v>61</v>
      </c>
      <c r="G1656">
        <v>21</v>
      </c>
      <c r="H1656">
        <v>24</v>
      </c>
      <c r="I1656">
        <v>16</v>
      </c>
      <c r="J1656">
        <v>0</v>
      </c>
    </row>
    <row r="1657" spans="1:10" x14ac:dyDescent="0.35">
      <c r="A1657" s="60">
        <v>42125</v>
      </c>
      <c r="B1657" t="s">
        <v>107</v>
      </c>
      <c r="C1657" t="s">
        <v>43</v>
      </c>
      <c r="D1657" t="s">
        <v>161</v>
      </c>
      <c r="E1657">
        <v>716</v>
      </c>
      <c r="F1657">
        <v>57</v>
      </c>
      <c r="G1657">
        <v>29</v>
      </c>
      <c r="H1657">
        <v>28</v>
      </c>
      <c r="I1657">
        <v>0</v>
      </c>
      <c r="J1657">
        <v>0</v>
      </c>
    </row>
    <row r="1658" spans="1:10" x14ac:dyDescent="0.35">
      <c r="A1658" s="60">
        <v>42125</v>
      </c>
      <c r="B1658" t="s">
        <v>107</v>
      </c>
      <c r="C1658" t="s">
        <v>44</v>
      </c>
      <c r="D1658" t="s">
        <v>200</v>
      </c>
      <c r="E1658">
        <v>637</v>
      </c>
      <c r="F1658">
        <v>44</v>
      </c>
      <c r="G1658">
        <v>24</v>
      </c>
      <c r="H1658">
        <v>17</v>
      </c>
      <c r="I1658">
        <v>1</v>
      </c>
      <c r="J1658">
        <v>2</v>
      </c>
    </row>
    <row r="1659" spans="1:10" x14ac:dyDescent="0.35">
      <c r="A1659" s="60">
        <v>42125</v>
      </c>
      <c r="B1659" t="s">
        <v>107</v>
      </c>
      <c r="C1659" t="s">
        <v>45</v>
      </c>
      <c r="D1659" t="s">
        <v>46</v>
      </c>
      <c r="E1659">
        <v>794</v>
      </c>
      <c r="F1659">
        <v>69</v>
      </c>
      <c r="G1659">
        <v>15</v>
      </c>
      <c r="H1659">
        <v>31</v>
      </c>
      <c r="I1659">
        <v>23</v>
      </c>
      <c r="J1659">
        <v>0</v>
      </c>
    </row>
    <row r="1660" spans="1:10" x14ac:dyDescent="0.35">
      <c r="A1660" s="60">
        <v>42125</v>
      </c>
      <c r="B1660" t="s">
        <v>107</v>
      </c>
      <c r="C1660" t="s">
        <v>47</v>
      </c>
      <c r="D1660" t="s">
        <v>163</v>
      </c>
      <c r="E1660">
        <v>837</v>
      </c>
      <c r="F1660">
        <v>63</v>
      </c>
      <c r="G1660">
        <v>26</v>
      </c>
      <c r="H1660">
        <v>27</v>
      </c>
      <c r="I1660">
        <v>10</v>
      </c>
      <c r="J1660">
        <v>0</v>
      </c>
    </row>
    <row r="1661" spans="1:10" x14ac:dyDescent="0.35">
      <c r="A1661" s="60">
        <v>42125</v>
      </c>
      <c r="B1661" t="s">
        <v>107</v>
      </c>
      <c r="C1661" t="s">
        <v>48</v>
      </c>
      <c r="D1661" t="s">
        <v>162</v>
      </c>
      <c r="E1661">
        <v>1005</v>
      </c>
      <c r="F1661">
        <v>69</v>
      </c>
      <c r="G1661">
        <v>25</v>
      </c>
      <c r="H1661">
        <v>40</v>
      </c>
      <c r="I1661">
        <v>4</v>
      </c>
      <c r="J1661">
        <v>0</v>
      </c>
    </row>
    <row r="1662" spans="1:10" x14ac:dyDescent="0.35">
      <c r="A1662" s="60">
        <v>42156</v>
      </c>
      <c r="B1662" t="s">
        <v>107</v>
      </c>
      <c r="C1662" t="s">
        <v>35</v>
      </c>
      <c r="D1662" t="s">
        <v>36</v>
      </c>
      <c r="E1662">
        <v>262</v>
      </c>
      <c r="F1662">
        <v>24</v>
      </c>
      <c r="G1662">
        <v>11</v>
      </c>
      <c r="H1662">
        <v>12</v>
      </c>
      <c r="I1662">
        <v>1</v>
      </c>
      <c r="J1662">
        <v>0</v>
      </c>
    </row>
    <row r="1663" spans="1:10" x14ac:dyDescent="0.35">
      <c r="A1663" s="60">
        <v>42156</v>
      </c>
      <c r="B1663" t="s">
        <v>107</v>
      </c>
      <c r="C1663" t="s">
        <v>37</v>
      </c>
      <c r="D1663" t="s">
        <v>38</v>
      </c>
      <c r="E1663">
        <v>501</v>
      </c>
      <c r="F1663">
        <v>29</v>
      </c>
      <c r="G1663">
        <v>17</v>
      </c>
      <c r="H1663">
        <v>12</v>
      </c>
      <c r="I1663">
        <v>0</v>
      </c>
      <c r="J1663">
        <v>0</v>
      </c>
    </row>
    <row r="1664" spans="1:10" x14ac:dyDescent="0.35">
      <c r="A1664" s="60">
        <v>42156</v>
      </c>
      <c r="B1664" t="s">
        <v>107</v>
      </c>
      <c r="C1664" t="s">
        <v>39</v>
      </c>
      <c r="D1664" t="s">
        <v>40</v>
      </c>
      <c r="E1664">
        <v>905</v>
      </c>
      <c r="F1664">
        <v>61</v>
      </c>
      <c r="G1664">
        <v>24</v>
      </c>
      <c r="H1664">
        <v>25</v>
      </c>
      <c r="I1664">
        <v>9</v>
      </c>
      <c r="J1664">
        <v>3</v>
      </c>
    </row>
    <row r="1665" spans="1:10" x14ac:dyDescent="0.35">
      <c r="A1665" s="60">
        <v>42156</v>
      </c>
      <c r="B1665" t="s">
        <v>107</v>
      </c>
      <c r="C1665" t="s">
        <v>41</v>
      </c>
      <c r="D1665" t="s">
        <v>42</v>
      </c>
      <c r="E1665">
        <v>1059</v>
      </c>
      <c r="F1665">
        <v>67</v>
      </c>
      <c r="G1665">
        <v>22</v>
      </c>
      <c r="H1665">
        <v>31</v>
      </c>
      <c r="I1665">
        <v>13</v>
      </c>
      <c r="J1665">
        <v>1</v>
      </c>
    </row>
    <row r="1666" spans="1:10" x14ac:dyDescent="0.35">
      <c r="A1666" s="60">
        <v>42156</v>
      </c>
      <c r="B1666" t="s">
        <v>107</v>
      </c>
      <c r="C1666" t="s">
        <v>43</v>
      </c>
      <c r="D1666" t="s">
        <v>161</v>
      </c>
      <c r="E1666">
        <v>694</v>
      </c>
      <c r="F1666">
        <v>54</v>
      </c>
      <c r="G1666">
        <v>24</v>
      </c>
      <c r="H1666">
        <v>30</v>
      </c>
      <c r="I1666">
        <v>0</v>
      </c>
      <c r="J1666">
        <v>0</v>
      </c>
    </row>
    <row r="1667" spans="1:10" x14ac:dyDescent="0.35">
      <c r="A1667" s="60">
        <v>42156</v>
      </c>
      <c r="B1667" t="s">
        <v>107</v>
      </c>
      <c r="C1667" t="s">
        <v>44</v>
      </c>
      <c r="D1667" t="s">
        <v>200</v>
      </c>
      <c r="E1667">
        <v>782</v>
      </c>
      <c r="F1667">
        <v>51</v>
      </c>
      <c r="G1667">
        <v>20</v>
      </c>
      <c r="H1667">
        <v>30</v>
      </c>
      <c r="I1667">
        <v>0</v>
      </c>
      <c r="J1667">
        <v>1</v>
      </c>
    </row>
    <row r="1668" spans="1:10" x14ac:dyDescent="0.35">
      <c r="A1668" s="60">
        <v>42156</v>
      </c>
      <c r="B1668" t="s">
        <v>107</v>
      </c>
      <c r="C1668" t="s">
        <v>45</v>
      </c>
      <c r="D1668" t="s">
        <v>46</v>
      </c>
      <c r="E1668">
        <v>1152</v>
      </c>
      <c r="F1668">
        <v>81</v>
      </c>
      <c r="G1668">
        <v>20</v>
      </c>
      <c r="H1668">
        <v>41</v>
      </c>
      <c r="I1668">
        <v>19</v>
      </c>
      <c r="J1668">
        <v>1</v>
      </c>
    </row>
    <row r="1669" spans="1:10" x14ac:dyDescent="0.35">
      <c r="A1669" s="60">
        <v>42156</v>
      </c>
      <c r="B1669" t="s">
        <v>107</v>
      </c>
      <c r="C1669" t="s">
        <v>47</v>
      </c>
      <c r="D1669" t="s">
        <v>163</v>
      </c>
      <c r="E1669">
        <v>570</v>
      </c>
      <c r="F1669">
        <v>46</v>
      </c>
      <c r="G1669">
        <v>12</v>
      </c>
      <c r="H1669">
        <v>27</v>
      </c>
      <c r="I1669">
        <v>7</v>
      </c>
      <c r="J1669">
        <v>0</v>
      </c>
    </row>
    <row r="1670" spans="1:10" x14ac:dyDescent="0.35">
      <c r="A1670" s="60">
        <v>42156</v>
      </c>
      <c r="B1670" t="s">
        <v>107</v>
      </c>
      <c r="C1670" t="s">
        <v>48</v>
      </c>
      <c r="D1670" t="s">
        <v>162</v>
      </c>
      <c r="E1670">
        <v>863</v>
      </c>
      <c r="F1670">
        <v>70</v>
      </c>
      <c r="G1670">
        <v>36</v>
      </c>
      <c r="H1670">
        <v>29</v>
      </c>
      <c r="I1670">
        <v>5</v>
      </c>
      <c r="J1670">
        <v>0</v>
      </c>
    </row>
    <row r="1671" spans="1:10" x14ac:dyDescent="0.35">
      <c r="A1671" s="60">
        <v>42186</v>
      </c>
      <c r="B1671" t="s">
        <v>107</v>
      </c>
      <c r="C1671" t="s">
        <v>35</v>
      </c>
      <c r="D1671" t="s">
        <v>36</v>
      </c>
      <c r="E1671">
        <v>218</v>
      </c>
      <c r="F1671">
        <v>24</v>
      </c>
      <c r="G1671">
        <v>7</v>
      </c>
      <c r="H1671">
        <v>14</v>
      </c>
      <c r="I1671">
        <v>3</v>
      </c>
      <c r="J1671">
        <v>0</v>
      </c>
    </row>
    <row r="1672" spans="1:10" x14ac:dyDescent="0.35">
      <c r="A1672" s="60">
        <v>42186</v>
      </c>
      <c r="B1672" t="s">
        <v>107</v>
      </c>
      <c r="C1672" t="s">
        <v>37</v>
      </c>
      <c r="D1672" t="s">
        <v>38</v>
      </c>
      <c r="E1672">
        <v>381</v>
      </c>
      <c r="F1672">
        <v>20</v>
      </c>
      <c r="G1672">
        <v>7</v>
      </c>
      <c r="H1672">
        <v>12</v>
      </c>
      <c r="I1672">
        <v>1</v>
      </c>
      <c r="J1672">
        <v>0</v>
      </c>
    </row>
    <row r="1673" spans="1:10" x14ac:dyDescent="0.35">
      <c r="A1673" s="60">
        <v>42186</v>
      </c>
      <c r="B1673" t="s">
        <v>107</v>
      </c>
      <c r="C1673" t="s">
        <v>39</v>
      </c>
      <c r="D1673" t="s">
        <v>40</v>
      </c>
      <c r="E1673">
        <v>826</v>
      </c>
      <c r="F1673">
        <v>58</v>
      </c>
      <c r="G1673">
        <v>28</v>
      </c>
      <c r="H1673">
        <v>22</v>
      </c>
      <c r="I1673">
        <v>7</v>
      </c>
      <c r="J1673">
        <v>1</v>
      </c>
    </row>
    <row r="1674" spans="1:10" x14ac:dyDescent="0.35">
      <c r="A1674" s="60">
        <v>42186</v>
      </c>
      <c r="B1674" t="s">
        <v>107</v>
      </c>
      <c r="C1674" t="s">
        <v>41</v>
      </c>
      <c r="D1674" t="s">
        <v>42</v>
      </c>
      <c r="E1674">
        <v>868</v>
      </c>
      <c r="F1674">
        <v>62</v>
      </c>
      <c r="G1674">
        <v>13</v>
      </c>
      <c r="H1674">
        <v>41</v>
      </c>
      <c r="I1674">
        <v>7</v>
      </c>
      <c r="J1674">
        <v>1</v>
      </c>
    </row>
    <row r="1675" spans="1:10" x14ac:dyDescent="0.35">
      <c r="A1675" s="60">
        <v>42186</v>
      </c>
      <c r="B1675" t="s">
        <v>107</v>
      </c>
      <c r="C1675" t="s">
        <v>43</v>
      </c>
      <c r="D1675" t="s">
        <v>161</v>
      </c>
      <c r="E1675">
        <v>578</v>
      </c>
      <c r="F1675">
        <v>32</v>
      </c>
      <c r="G1675">
        <v>11</v>
      </c>
      <c r="H1675">
        <v>15</v>
      </c>
      <c r="I1675">
        <v>6</v>
      </c>
      <c r="J1675">
        <v>0</v>
      </c>
    </row>
    <row r="1676" spans="1:10" x14ac:dyDescent="0.35">
      <c r="A1676" s="60">
        <v>42186</v>
      </c>
      <c r="B1676" t="s">
        <v>107</v>
      </c>
      <c r="C1676" t="s">
        <v>44</v>
      </c>
      <c r="D1676" t="s">
        <v>200</v>
      </c>
      <c r="E1676">
        <v>621</v>
      </c>
      <c r="F1676">
        <v>48</v>
      </c>
      <c r="G1676">
        <v>20</v>
      </c>
      <c r="H1676">
        <v>23</v>
      </c>
      <c r="I1676">
        <v>4</v>
      </c>
      <c r="J1676">
        <v>1</v>
      </c>
    </row>
    <row r="1677" spans="1:10" x14ac:dyDescent="0.35">
      <c r="A1677" s="60">
        <v>42186</v>
      </c>
      <c r="B1677" t="s">
        <v>107</v>
      </c>
      <c r="C1677" t="s">
        <v>45</v>
      </c>
      <c r="D1677" t="s">
        <v>46</v>
      </c>
      <c r="E1677">
        <v>924</v>
      </c>
      <c r="F1677">
        <v>87</v>
      </c>
      <c r="G1677">
        <v>32</v>
      </c>
      <c r="H1677">
        <v>41</v>
      </c>
      <c r="I1677">
        <v>12</v>
      </c>
      <c r="J1677">
        <v>2</v>
      </c>
    </row>
    <row r="1678" spans="1:10" x14ac:dyDescent="0.35">
      <c r="A1678" s="60">
        <v>42186</v>
      </c>
      <c r="B1678" t="s">
        <v>107</v>
      </c>
      <c r="C1678" t="s">
        <v>47</v>
      </c>
      <c r="D1678" t="s">
        <v>163</v>
      </c>
      <c r="E1678">
        <v>678</v>
      </c>
      <c r="F1678">
        <v>42</v>
      </c>
      <c r="G1678">
        <v>22</v>
      </c>
      <c r="H1678">
        <v>16</v>
      </c>
      <c r="I1678">
        <v>3</v>
      </c>
      <c r="J1678">
        <v>1</v>
      </c>
    </row>
    <row r="1679" spans="1:10" x14ac:dyDescent="0.35">
      <c r="A1679" s="60">
        <v>42186</v>
      </c>
      <c r="B1679" t="s">
        <v>107</v>
      </c>
      <c r="C1679" t="s">
        <v>48</v>
      </c>
      <c r="D1679" t="s">
        <v>162</v>
      </c>
      <c r="E1679">
        <v>686</v>
      </c>
      <c r="F1679">
        <v>46</v>
      </c>
      <c r="G1679">
        <v>19</v>
      </c>
      <c r="H1679">
        <v>23</v>
      </c>
      <c r="I1679">
        <v>4</v>
      </c>
      <c r="J1679">
        <v>0</v>
      </c>
    </row>
    <row r="1680" spans="1:10" x14ac:dyDescent="0.35">
      <c r="A1680" s="60">
        <v>42217</v>
      </c>
      <c r="B1680" t="s">
        <v>107</v>
      </c>
      <c r="C1680" t="s">
        <v>35</v>
      </c>
      <c r="D1680" t="s">
        <v>36</v>
      </c>
      <c r="E1680">
        <v>189</v>
      </c>
      <c r="F1680">
        <v>19</v>
      </c>
      <c r="G1680">
        <v>7</v>
      </c>
      <c r="H1680">
        <v>10</v>
      </c>
      <c r="I1680">
        <v>1</v>
      </c>
      <c r="J1680">
        <v>1</v>
      </c>
    </row>
    <row r="1681" spans="1:10" x14ac:dyDescent="0.35">
      <c r="A1681" s="60">
        <v>42217</v>
      </c>
      <c r="B1681" t="s">
        <v>107</v>
      </c>
      <c r="C1681" t="s">
        <v>37</v>
      </c>
      <c r="D1681" t="s">
        <v>38</v>
      </c>
      <c r="E1681">
        <v>455</v>
      </c>
      <c r="F1681">
        <v>35</v>
      </c>
      <c r="G1681">
        <v>18</v>
      </c>
      <c r="H1681">
        <v>17</v>
      </c>
      <c r="I1681">
        <v>0</v>
      </c>
      <c r="J1681">
        <v>0</v>
      </c>
    </row>
    <row r="1682" spans="1:10" x14ac:dyDescent="0.35">
      <c r="A1682" s="60">
        <v>42217</v>
      </c>
      <c r="B1682" t="s">
        <v>107</v>
      </c>
      <c r="C1682" t="s">
        <v>39</v>
      </c>
      <c r="D1682" t="s">
        <v>40</v>
      </c>
      <c r="E1682">
        <v>739</v>
      </c>
      <c r="F1682">
        <v>46</v>
      </c>
      <c r="G1682">
        <v>20</v>
      </c>
      <c r="H1682">
        <v>21</v>
      </c>
      <c r="I1682">
        <v>4</v>
      </c>
      <c r="J1682">
        <v>1</v>
      </c>
    </row>
    <row r="1683" spans="1:10" x14ac:dyDescent="0.35">
      <c r="A1683" s="60">
        <v>42217</v>
      </c>
      <c r="B1683" t="s">
        <v>107</v>
      </c>
      <c r="C1683" t="s">
        <v>41</v>
      </c>
      <c r="D1683" t="s">
        <v>42</v>
      </c>
      <c r="E1683">
        <v>929</v>
      </c>
      <c r="F1683">
        <v>67</v>
      </c>
      <c r="G1683">
        <v>16</v>
      </c>
      <c r="H1683">
        <v>36</v>
      </c>
      <c r="I1683">
        <v>13</v>
      </c>
      <c r="J1683">
        <v>2</v>
      </c>
    </row>
    <row r="1684" spans="1:10" x14ac:dyDescent="0.35">
      <c r="A1684" s="60">
        <v>42217</v>
      </c>
      <c r="B1684" t="s">
        <v>107</v>
      </c>
      <c r="C1684" t="s">
        <v>43</v>
      </c>
      <c r="D1684" t="s">
        <v>161</v>
      </c>
      <c r="E1684">
        <v>669</v>
      </c>
      <c r="F1684">
        <v>51</v>
      </c>
      <c r="G1684">
        <v>25</v>
      </c>
      <c r="H1684">
        <v>24</v>
      </c>
      <c r="I1684">
        <v>0</v>
      </c>
      <c r="J1684">
        <v>2</v>
      </c>
    </row>
    <row r="1685" spans="1:10" x14ac:dyDescent="0.35">
      <c r="A1685" s="60">
        <v>42217</v>
      </c>
      <c r="B1685" t="s">
        <v>107</v>
      </c>
      <c r="C1685" t="s">
        <v>44</v>
      </c>
      <c r="D1685" t="s">
        <v>200</v>
      </c>
      <c r="E1685">
        <v>710</v>
      </c>
      <c r="F1685">
        <v>48</v>
      </c>
      <c r="G1685">
        <v>22</v>
      </c>
      <c r="H1685">
        <v>23</v>
      </c>
      <c r="I1685">
        <v>3</v>
      </c>
      <c r="J1685">
        <v>0</v>
      </c>
    </row>
    <row r="1686" spans="1:10" x14ac:dyDescent="0.35">
      <c r="A1686" s="60">
        <v>42217</v>
      </c>
      <c r="B1686" t="s">
        <v>107</v>
      </c>
      <c r="C1686" t="s">
        <v>45</v>
      </c>
      <c r="D1686" t="s">
        <v>46</v>
      </c>
      <c r="E1686">
        <v>1042</v>
      </c>
      <c r="F1686">
        <v>89</v>
      </c>
      <c r="G1686">
        <v>20</v>
      </c>
      <c r="H1686">
        <v>51</v>
      </c>
      <c r="I1686">
        <v>17</v>
      </c>
      <c r="J1686">
        <v>1</v>
      </c>
    </row>
    <row r="1687" spans="1:10" x14ac:dyDescent="0.35">
      <c r="A1687" s="60">
        <v>42217</v>
      </c>
      <c r="B1687" t="s">
        <v>107</v>
      </c>
      <c r="C1687" t="s">
        <v>47</v>
      </c>
      <c r="D1687" t="s">
        <v>163</v>
      </c>
      <c r="E1687">
        <v>727</v>
      </c>
      <c r="F1687">
        <v>67</v>
      </c>
      <c r="G1687">
        <v>25</v>
      </c>
      <c r="H1687">
        <v>33</v>
      </c>
      <c r="I1687">
        <v>9</v>
      </c>
      <c r="J1687">
        <v>0</v>
      </c>
    </row>
    <row r="1688" spans="1:10" x14ac:dyDescent="0.35">
      <c r="A1688" s="60">
        <v>42217</v>
      </c>
      <c r="B1688" t="s">
        <v>107</v>
      </c>
      <c r="C1688" t="s">
        <v>48</v>
      </c>
      <c r="D1688" t="s">
        <v>162</v>
      </c>
      <c r="E1688">
        <v>825</v>
      </c>
      <c r="F1688">
        <v>62</v>
      </c>
      <c r="G1688">
        <v>27</v>
      </c>
      <c r="H1688">
        <v>31</v>
      </c>
      <c r="I1688">
        <v>3</v>
      </c>
      <c r="J1688">
        <v>1</v>
      </c>
    </row>
    <row r="1689" spans="1:10" x14ac:dyDescent="0.35">
      <c r="A1689" s="60">
        <v>42248</v>
      </c>
      <c r="B1689" t="s">
        <v>107</v>
      </c>
      <c r="C1689" t="s">
        <v>35</v>
      </c>
      <c r="D1689" t="s">
        <v>36</v>
      </c>
      <c r="E1689">
        <v>266</v>
      </c>
      <c r="F1689">
        <v>17</v>
      </c>
      <c r="G1689">
        <v>9</v>
      </c>
      <c r="H1689">
        <v>8</v>
      </c>
      <c r="I1689">
        <v>0</v>
      </c>
      <c r="J1689">
        <v>0</v>
      </c>
    </row>
    <row r="1690" spans="1:10" x14ac:dyDescent="0.35">
      <c r="A1690" s="60">
        <v>42248</v>
      </c>
      <c r="B1690" t="s">
        <v>107</v>
      </c>
      <c r="C1690" t="s">
        <v>37</v>
      </c>
      <c r="D1690" t="s">
        <v>38</v>
      </c>
      <c r="E1690">
        <v>456</v>
      </c>
      <c r="F1690">
        <v>35</v>
      </c>
      <c r="G1690">
        <v>17</v>
      </c>
      <c r="H1690">
        <v>13</v>
      </c>
      <c r="I1690">
        <v>5</v>
      </c>
      <c r="J1690">
        <v>0</v>
      </c>
    </row>
    <row r="1691" spans="1:10" x14ac:dyDescent="0.35">
      <c r="A1691" s="60">
        <v>42248</v>
      </c>
      <c r="B1691" t="s">
        <v>107</v>
      </c>
      <c r="C1691" t="s">
        <v>39</v>
      </c>
      <c r="D1691" t="s">
        <v>40</v>
      </c>
      <c r="E1691">
        <v>815</v>
      </c>
      <c r="F1691">
        <v>54</v>
      </c>
      <c r="G1691">
        <v>20</v>
      </c>
      <c r="H1691">
        <v>15</v>
      </c>
      <c r="I1691">
        <v>17</v>
      </c>
      <c r="J1691">
        <v>2</v>
      </c>
    </row>
    <row r="1692" spans="1:10" x14ac:dyDescent="0.35">
      <c r="A1692" s="60">
        <v>42248</v>
      </c>
      <c r="B1692" t="s">
        <v>107</v>
      </c>
      <c r="C1692" t="s">
        <v>41</v>
      </c>
      <c r="D1692" t="s">
        <v>42</v>
      </c>
      <c r="E1692">
        <v>1069</v>
      </c>
      <c r="F1692">
        <v>80</v>
      </c>
      <c r="G1692">
        <v>22</v>
      </c>
      <c r="H1692">
        <v>36</v>
      </c>
      <c r="I1692">
        <v>20</v>
      </c>
      <c r="J1692">
        <v>2</v>
      </c>
    </row>
    <row r="1693" spans="1:10" x14ac:dyDescent="0.35">
      <c r="A1693" s="60">
        <v>42248</v>
      </c>
      <c r="B1693" t="s">
        <v>107</v>
      </c>
      <c r="C1693" t="s">
        <v>43</v>
      </c>
      <c r="D1693" t="s">
        <v>161</v>
      </c>
      <c r="E1693">
        <v>699</v>
      </c>
      <c r="F1693">
        <v>64</v>
      </c>
      <c r="G1693">
        <v>28</v>
      </c>
      <c r="H1693">
        <v>34</v>
      </c>
      <c r="I1693">
        <v>1</v>
      </c>
      <c r="J1693">
        <v>1</v>
      </c>
    </row>
    <row r="1694" spans="1:10" x14ac:dyDescent="0.35">
      <c r="A1694" s="60">
        <v>42248</v>
      </c>
      <c r="B1694" t="s">
        <v>107</v>
      </c>
      <c r="C1694" t="s">
        <v>44</v>
      </c>
      <c r="D1694" t="s">
        <v>200</v>
      </c>
      <c r="E1694">
        <v>787</v>
      </c>
      <c r="F1694">
        <v>68</v>
      </c>
      <c r="G1694">
        <v>26</v>
      </c>
      <c r="H1694">
        <v>39</v>
      </c>
      <c r="I1694">
        <v>1</v>
      </c>
      <c r="J1694">
        <v>2</v>
      </c>
    </row>
    <row r="1695" spans="1:10" x14ac:dyDescent="0.35">
      <c r="A1695" s="60">
        <v>42248</v>
      </c>
      <c r="B1695" t="s">
        <v>107</v>
      </c>
      <c r="C1695" t="s">
        <v>45</v>
      </c>
      <c r="D1695" t="s">
        <v>46</v>
      </c>
      <c r="E1695">
        <v>1143</v>
      </c>
      <c r="F1695">
        <v>90</v>
      </c>
      <c r="G1695">
        <v>18</v>
      </c>
      <c r="H1695">
        <v>41</v>
      </c>
      <c r="I1695">
        <v>30</v>
      </c>
      <c r="J1695">
        <v>1</v>
      </c>
    </row>
    <row r="1696" spans="1:10" x14ac:dyDescent="0.35">
      <c r="A1696" s="60">
        <v>42248</v>
      </c>
      <c r="B1696" t="s">
        <v>107</v>
      </c>
      <c r="C1696" t="s">
        <v>47</v>
      </c>
      <c r="D1696" t="s">
        <v>163</v>
      </c>
      <c r="E1696">
        <v>943</v>
      </c>
      <c r="F1696">
        <v>78</v>
      </c>
      <c r="G1696">
        <v>28</v>
      </c>
      <c r="H1696">
        <v>31</v>
      </c>
      <c r="I1696">
        <v>17</v>
      </c>
      <c r="J1696">
        <v>2</v>
      </c>
    </row>
    <row r="1697" spans="1:10" x14ac:dyDescent="0.35">
      <c r="A1697" s="60">
        <v>42248</v>
      </c>
      <c r="B1697" t="s">
        <v>107</v>
      </c>
      <c r="C1697" t="s">
        <v>48</v>
      </c>
      <c r="D1697" t="s">
        <v>162</v>
      </c>
      <c r="E1697">
        <v>836</v>
      </c>
      <c r="F1697">
        <v>70</v>
      </c>
      <c r="G1697">
        <v>32</v>
      </c>
      <c r="H1697">
        <v>28</v>
      </c>
      <c r="I1697">
        <v>9</v>
      </c>
      <c r="J1697">
        <v>1</v>
      </c>
    </row>
    <row r="1698" spans="1:10" x14ac:dyDescent="0.35">
      <c r="A1698" s="60">
        <v>42278</v>
      </c>
      <c r="B1698" t="s">
        <v>107</v>
      </c>
      <c r="C1698" t="s">
        <v>35</v>
      </c>
      <c r="D1698" t="s">
        <v>36</v>
      </c>
      <c r="E1698">
        <v>261</v>
      </c>
      <c r="F1698">
        <v>27</v>
      </c>
      <c r="G1698">
        <v>10</v>
      </c>
      <c r="H1698">
        <v>16</v>
      </c>
      <c r="I1698">
        <v>1</v>
      </c>
      <c r="J1698">
        <v>0</v>
      </c>
    </row>
    <row r="1699" spans="1:10" x14ac:dyDescent="0.35">
      <c r="A1699" s="60">
        <v>42278</v>
      </c>
      <c r="B1699" t="s">
        <v>107</v>
      </c>
      <c r="C1699" t="s">
        <v>37</v>
      </c>
      <c r="D1699" t="s">
        <v>38</v>
      </c>
      <c r="E1699">
        <v>522</v>
      </c>
      <c r="F1699">
        <v>50</v>
      </c>
      <c r="G1699">
        <v>25</v>
      </c>
      <c r="H1699">
        <v>21</v>
      </c>
      <c r="I1699">
        <v>4</v>
      </c>
      <c r="J1699">
        <v>0</v>
      </c>
    </row>
    <row r="1700" spans="1:10" x14ac:dyDescent="0.35">
      <c r="A1700" s="60">
        <v>42278</v>
      </c>
      <c r="B1700" t="s">
        <v>107</v>
      </c>
      <c r="C1700" t="s">
        <v>39</v>
      </c>
      <c r="D1700" t="s">
        <v>40</v>
      </c>
      <c r="E1700">
        <v>1045</v>
      </c>
      <c r="F1700">
        <v>96</v>
      </c>
      <c r="G1700">
        <v>36</v>
      </c>
      <c r="H1700">
        <v>34</v>
      </c>
      <c r="I1700">
        <v>22</v>
      </c>
      <c r="J1700">
        <v>4</v>
      </c>
    </row>
    <row r="1701" spans="1:10" x14ac:dyDescent="0.35">
      <c r="A1701" s="60">
        <v>42278</v>
      </c>
      <c r="B1701" t="s">
        <v>107</v>
      </c>
      <c r="C1701" t="s">
        <v>41</v>
      </c>
      <c r="D1701" t="s">
        <v>42</v>
      </c>
      <c r="E1701">
        <v>1154</v>
      </c>
      <c r="F1701">
        <v>76</v>
      </c>
      <c r="G1701">
        <v>25</v>
      </c>
      <c r="H1701">
        <v>33</v>
      </c>
      <c r="I1701">
        <v>18</v>
      </c>
      <c r="J1701">
        <v>0</v>
      </c>
    </row>
    <row r="1702" spans="1:10" x14ac:dyDescent="0.35">
      <c r="A1702" s="60">
        <v>42278</v>
      </c>
      <c r="B1702" t="s">
        <v>107</v>
      </c>
      <c r="C1702" t="s">
        <v>43</v>
      </c>
      <c r="D1702" t="s">
        <v>161</v>
      </c>
      <c r="E1702">
        <v>837</v>
      </c>
      <c r="F1702">
        <v>77</v>
      </c>
      <c r="G1702">
        <v>38</v>
      </c>
      <c r="H1702">
        <v>36</v>
      </c>
      <c r="I1702">
        <v>2</v>
      </c>
      <c r="J1702">
        <v>1</v>
      </c>
    </row>
    <row r="1703" spans="1:10" x14ac:dyDescent="0.35">
      <c r="A1703" s="60">
        <v>42278</v>
      </c>
      <c r="B1703" t="s">
        <v>107</v>
      </c>
      <c r="C1703" t="s">
        <v>44</v>
      </c>
      <c r="D1703" t="s">
        <v>200</v>
      </c>
      <c r="E1703">
        <v>865</v>
      </c>
      <c r="F1703">
        <v>84</v>
      </c>
      <c r="G1703">
        <v>46</v>
      </c>
      <c r="H1703">
        <v>35</v>
      </c>
      <c r="I1703">
        <v>3</v>
      </c>
      <c r="J1703">
        <v>0</v>
      </c>
    </row>
    <row r="1704" spans="1:10" x14ac:dyDescent="0.35">
      <c r="A1704" s="60">
        <v>42278</v>
      </c>
      <c r="B1704" t="s">
        <v>107</v>
      </c>
      <c r="C1704" t="s">
        <v>45</v>
      </c>
      <c r="D1704" t="s">
        <v>46</v>
      </c>
      <c r="E1704">
        <v>1254</v>
      </c>
      <c r="F1704">
        <v>135</v>
      </c>
      <c r="G1704">
        <v>17</v>
      </c>
      <c r="H1704">
        <v>61</v>
      </c>
      <c r="I1704">
        <v>57</v>
      </c>
      <c r="J1704">
        <v>0</v>
      </c>
    </row>
    <row r="1705" spans="1:10" x14ac:dyDescent="0.35">
      <c r="A1705" s="60">
        <v>42278</v>
      </c>
      <c r="B1705" t="s">
        <v>107</v>
      </c>
      <c r="C1705" t="s">
        <v>47</v>
      </c>
      <c r="D1705" t="s">
        <v>163</v>
      </c>
      <c r="E1705">
        <v>1000</v>
      </c>
      <c r="F1705">
        <v>89</v>
      </c>
      <c r="G1705">
        <v>39</v>
      </c>
      <c r="H1705">
        <v>40</v>
      </c>
      <c r="I1705">
        <v>10</v>
      </c>
      <c r="J1705">
        <v>0</v>
      </c>
    </row>
    <row r="1706" spans="1:10" x14ac:dyDescent="0.35">
      <c r="A1706" s="60">
        <v>42278</v>
      </c>
      <c r="B1706" t="s">
        <v>107</v>
      </c>
      <c r="C1706" t="s">
        <v>48</v>
      </c>
      <c r="D1706" t="s">
        <v>162</v>
      </c>
      <c r="E1706">
        <v>921</v>
      </c>
      <c r="F1706">
        <v>104</v>
      </c>
      <c r="G1706">
        <v>52</v>
      </c>
      <c r="H1706">
        <v>46</v>
      </c>
      <c r="I1706">
        <v>5</v>
      </c>
      <c r="J1706">
        <v>1</v>
      </c>
    </row>
    <row r="1707" spans="1:10" x14ac:dyDescent="0.35">
      <c r="A1707" s="60">
        <v>42309</v>
      </c>
      <c r="B1707" t="s">
        <v>107</v>
      </c>
      <c r="C1707" t="s">
        <v>35</v>
      </c>
      <c r="D1707" t="s">
        <v>36</v>
      </c>
      <c r="E1707">
        <v>250</v>
      </c>
      <c r="F1707">
        <v>19</v>
      </c>
      <c r="G1707">
        <v>14</v>
      </c>
      <c r="H1707">
        <v>5</v>
      </c>
      <c r="I1707">
        <v>0</v>
      </c>
      <c r="J1707">
        <v>0</v>
      </c>
    </row>
    <row r="1708" spans="1:10" x14ac:dyDescent="0.35">
      <c r="A1708" s="60">
        <v>42309</v>
      </c>
      <c r="B1708" t="s">
        <v>107</v>
      </c>
      <c r="C1708" t="s">
        <v>37</v>
      </c>
      <c r="D1708" t="s">
        <v>38</v>
      </c>
      <c r="E1708">
        <v>519</v>
      </c>
      <c r="F1708">
        <v>46</v>
      </c>
      <c r="G1708">
        <v>22</v>
      </c>
      <c r="H1708">
        <v>20</v>
      </c>
      <c r="I1708">
        <v>3</v>
      </c>
      <c r="J1708">
        <v>1</v>
      </c>
    </row>
    <row r="1709" spans="1:10" x14ac:dyDescent="0.35">
      <c r="A1709" s="60">
        <v>42309</v>
      </c>
      <c r="B1709" t="s">
        <v>107</v>
      </c>
      <c r="C1709" t="s">
        <v>39</v>
      </c>
      <c r="D1709" t="s">
        <v>40</v>
      </c>
      <c r="E1709">
        <v>1072</v>
      </c>
      <c r="F1709">
        <v>88</v>
      </c>
      <c r="G1709">
        <v>42</v>
      </c>
      <c r="H1709">
        <v>29</v>
      </c>
      <c r="I1709">
        <v>14</v>
      </c>
      <c r="J1709">
        <v>3</v>
      </c>
    </row>
    <row r="1710" spans="1:10" x14ac:dyDescent="0.35">
      <c r="A1710" s="60">
        <v>42309</v>
      </c>
      <c r="B1710" t="s">
        <v>107</v>
      </c>
      <c r="C1710" t="s">
        <v>41</v>
      </c>
      <c r="D1710" t="s">
        <v>42</v>
      </c>
      <c r="E1710">
        <v>1143</v>
      </c>
      <c r="F1710">
        <v>89</v>
      </c>
      <c r="G1710">
        <v>24</v>
      </c>
      <c r="H1710">
        <v>43</v>
      </c>
      <c r="I1710">
        <v>22</v>
      </c>
      <c r="J1710">
        <v>0</v>
      </c>
    </row>
    <row r="1711" spans="1:10" x14ac:dyDescent="0.35">
      <c r="A1711" s="60">
        <v>42309</v>
      </c>
      <c r="B1711" t="s">
        <v>107</v>
      </c>
      <c r="C1711" t="s">
        <v>43</v>
      </c>
      <c r="D1711" t="s">
        <v>161</v>
      </c>
      <c r="E1711">
        <v>787</v>
      </c>
      <c r="F1711">
        <v>66</v>
      </c>
      <c r="G1711">
        <v>40</v>
      </c>
      <c r="H1711">
        <v>24</v>
      </c>
      <c r="I1711">
        <v>1</v>
      </c>
      <c r="J1711">
        <v>1</v>
      </c>
    </row>
    <row r="1712" spans="1:10" x14ac:dyDescent="0.35">
      <c r="A1712" s="60">
        <v>42309</v>
      </c>
      <c r="B1712" t="s">
        <v>107</v>
      </c>
      <c r="C1712" t="s">
        <v>44</v>
      </c>
      <c r="D1712" t="s">
        <v>200</v>
      </c>
      <c r="E1712">
        <v>818</v>
      </c>
      <c r="F1712">
        <v>89</v>
      </c>
      <c r="G1712">
        <v>39</v>
      </c>
      <c r="H1712">
        <v>36</v>
      </c>
      <c r="I1712">
        <v>9</v>
      </c>
      <c r="J1712">
        <v>5</v>
      </c>
    </row>
    <row r="1713" spans="1:10" x14ac:dyDescent="0.35">
      <c r="A1713" s="60">
        <v>42309</v>
      </c>
      <c r="B1713" t="s">
        <v>107</v>
      </c>
      <c r="C1713" t="s">
        <v>45</v>
      </c>
      <c r="D1713" t="s">
        <v>46</v>
      </c>
      <c r="E1713">
        <v>1249</v>
      </c>
      <c r="F1713">
        <v>109</v>
      </c>
      <c r="G1713">
        <v>16</v>
      </c>
      <c r="H1713">
        <v>50</v>
      </c>
      <c r="I1713">
        <v>39</v>
      </c>
      <c r="J1713">
        <v>4</v>
      </c>
    </row>
    <row r="1714" spans="1:10" x14ac:dyDescent="0.35">
      <c r="A1714" s="60">
        <v>42309</v>
      </c>
      <c r="B1714" t="s">
        <v>107</v>
      </c>
      <c r="C1714" t="s">
        <v>47</v>
      </c>
      <c r="D1714" t="s">
        <v>163</v>
      </c>
      <c r="E1714">
        <v>1007</v>
      </c>
      <c r="F1714">
        <v>107</v>
      </c>
      <c r="G1714">
        <v>33</v>
      </c>
      <c r="H1714">
        <v>55</v>
      </c>
      <c r="I1714">
        <v>18</v>
      </c>
      <c r="J1714">
        <v>1</v>
      </c>
    </row>
    <row r="1715" spans="1:10" x14ac:dyDescent="0.35">
      <c r="A1715" s="60">
        <v>42309</v>
      </c>
      <c r="B1715" t="s">
        <v>107</v>
      </c>
      <c r="C1715" t="s">
        <v>48</v>
      </c>
      <c r="D1715" t="s">
        <v>162</v>
      </c>
      <c r="E1715">
        <v>899</v>
      </c>
      <c r="F1715">
        <v>86</v>
      </c>
      <c r="G1715">
        <v>40</v>
      </c>
      <c r="H1715">
        <v>35</v>
      </c>
      <c r="I1715">
        <v>9</v>
      </c>
      <c r="J1715">
        <v>2</v>
      </c>
    </row>
    <row r="1716" spans="1:10" x14ac:dyDescent="0.35">
      <c r="A1716" s="60">
        <v>42339</v>
      </c>
      <c r="B1716" t="s">
        <v>107</v>
      </c>
      <c r="C1716" t="s">
        <v>35</v>
      </c>
      <c r="D1716" t="s">
        <v>36</v>
      </c>
      <c r="E1716">
        <v>210</v>
      </c>
      <c r="F1716">
        <v>18</v>
      </c>
      <c r="G1716">
        <v>9</v>
      </c>
      <c r="H1716">
        <v>8</v>
      </c>
      <c r="I1716">
        <v>1</v>
      </c>
      <c r="J1716">
        <v>0</v>
      </c>
    </row>
    <row r="1717" spans="1:10" x14ac:dyDescent="0.35">
      <c r="A1717" s="60">
        <v>42339</v>
      </c>
      <c r="B1717" t="s">
        <v>107</v>
      </c>
      <c r="C1717" t="s">
        <v>37</v>
      </c>
      <c r="D1717" t="s">
        <v>38</v>
      </c>
      <c r="E1717">
        <v>478</v>
      </c>
      <c r="F1717">
        <v>60</v>
      </c>
      <c r="G1717">
        <v>24</v>
      </c>
      <c r="H1717">
        <v>19</v>
      </c>
      <c r="I1717">
        <v>9</v>
      </c>
      <c r="J1717">
        <v>8</v>
      </c>
    </row>
    <row r="1718" spans="1:10" x14ac:dyDescent="0.35">
      <c r="A1718" s="60">
        <v>42339</v>
      </c>
      <c r="B1718" t="s">
        <v>107</v>
      </c>
      <c r="C1718" t="s">
        <v>39</v>
      </c>
      <c r="D1718" t="s">
        <v>40</v>
      </c>
      <c r="E1718">
        <v>993</v>
      </c>
      <c r="F1718">
        <v>80</v>
      </c>
      <c r="G1718">
        <v>33</v>
      </c>
      <c r="H1718">
        <v>38</v>
      </c>
      <c r="I1718">
        <v>7</v>
      </c>
      <c r="J1718">
        <v>2</v>
      </c>
    </row>
    <row r="1719" spans="1:10" x14ac:dyDescent="0.35">
      <c r="A1719" s="60">
        <v>42339</v>
      </c>
      <c r="B1719" t="s">
        <v>107</v>
      </c>
      <c r="C1719" t="s">
        <v>41</v>
      </c>
      <c r="D1719" t="s">
        <v>42</v>
      </c>
      <c r="E1719">
        <v>1163</v>
      </c>
      <c r="F1719">
        <v>99</v>
      </c>
      <c r="G1719">
        <v>52</v>
      </c>
      <c r="H1719">
        <v>32</v>
      </c>
      <c r="I1719">
        <v>13</v>
      </c>
      <c r="J1719">
        <v>2</v>
      </c>
    </row>
    <row r="1720" spans="1:10" x14ac:dyDescent="0.35">
      <c r="A1720" s="60">
        <v>42339</v>
      </c>
      <c r="B1720" t="s">
        <v>107</v>
      </c>
      <c r="C1720" t="s">
        <v>43</v>
      </c>
      <c r="D1720" t="s">
        <v>161</v>
      </c>
      <c r="E1720">
        <v>707</v>
      </c>
      <c r="F1720">
        <v>59</v>
      </c>
      <c r="G1720">
        <v>30</v>
      </c>
      <c r="H1720">
        <v>28</v>
      </c>
      <c r="I1720">
        <v>0</v>
      </c>
      <c r="J1720">
        <v>1</v>
      </c>
    </row>
    <row r="1721" spans="1:10" x14ac:dyDescent="0.35">
      <c r="A1721" s="60">
        <v>42339</v>
      </c>
      <c r="B1721" t="s">
        <v>107</v>
      </c>
      <c r="C1721" t="s">
        <v>44</v>
      </c>
      <c r="D1721" t="s">
        <v>200</v>
      </c>
      <c r="E1721">
        <v>766</v>
      </c>
      <c r="F1721">
        <v>71</v>
      </c>
      <c r="G1721">
        <v>34</v>
      </c>
      <c r="H1721">
        <v>33</v>
      </c>
      <c r="I1721">
        <v>0</v>
      </c>
      <c r="J1721">
        <v>4</v>
      </c>
    </row>
    <row r="1722" spans="1:10" x14ac:dyDescent="0.35">
      <c r="A1722" s="60">
        <v>42339</v>
      </c>
      <c r="B1722" t="s">
        <v>107</v>
      </c>
      <c r="C1722" t="s">
        <v>45</v>
      </c>
      <c r="D1722" t="s">
        <v>46</v>
      </c>
      <c r="E1722">
        <v>1200</v>
      </c>
      <c r="F1722">
        <v>93</v>
      </c>
      <c r="G1722">
        <v>13</v>
      </c>
      <c r="H1722">
        <v>44</v>
      </c>
      <c r="I1722">
        <v>36</v>
      </c>
      <c r="J1722">
        <v>0</v>
      </c>
    </row>
    <row r="1723" spans="1:10" x14ac:dyDescent="0.35">
      <c r="A1723" s="60">
        <v>42339</v>
      </c>
      <c r="B1723" t="s">
        <v>107</v>
      </c>
      <c r="C1723" t="s">
        <v>47</v>
      </c>
      <c r="D1723" t="s">
        <v>163</v>
      </c>
      <c r="E1723">
        <v>831</v>
      </c>
      <c r="F1723">
        <v>112</v>
      </c>
      <c r="G1723">
        <v>45</v>
      </c>
      <c r="H1723">
        <v>50</v>
      </c>
      <c r="I1723">
        <v>15</v>
      </c>
      <c r="J1723">
        <v>2</v>
      </c>
    </row>
    <row r="1724" spans="1:10" x14ac:dyDescent="0.35">
      <c r="A1724" s="60">
        <v>42339</v>
      </c>
      <c r="B1724" t="s">
        <v>107</v>
      </c>
      <c r="C1724" t="s">
        <v>48</v>
      </c>
      <c r="D1724" t="s">
        <v>162</v>
      </c>
      <c r="E1724">
        <v>802</v>
      </c>
      <c r="F1724">
        <v>69</v>
      </c>
      <c r="G1724">
        <v>31</v>
      </c>
      <c r="H1724">
        <v>34</v>
      </c>
      <c r="I1724">
        <v>2</v>
      </c>
      <c r="J1724">
        <v>2</v>
      </c>
    </row>
    <row r="1725" spans="1:10" x14ac:dyDescent="0.35">
      <c r="A1725" s="60">
        <v>42370</v>
      </c>
      <c r="B1725" t="s">
        <v>107</v>
      </c>
      <c r="C1725" t="s">
        <v>35</v>
      </c>
      <c r="D1725" t="s">
        <v>36</v>
      </c>
      <c r="E1725">
        <v>241</v>
      </c>
      <c r="F1725">
        <v>16</v>
      </c>
      <c r="G1725">
        <v>7</v>
      </c>
      <c r="H1725">
        <v>8</v>
      </c>
      <c r="I1725">
        <v>0</v>
      </c>
      <c r="J1725">
        <v>1</v>
      </c>
    </row>
    <row r="1726" spans="1:10" x14ac:dyDescent="0.35">
      <c r="A1726" s="60">
        <v>42370</v>
      </c>
      <c r="B1726" t="s">
        <v>107</v>
      </c>
      <c r="C1726" t="s">
        <v>37</v>
      </c>
      <c r="D1726" t="s">
        <v>38</v>
      </c>
      <c r="E1726">
        <v>512</v>
      </c>
      <c r="F1726">
        <v>59</v>
      </c>
      <c r="G1726">
        <v>26</v>
      </c>
      <c r="H1726">
        <v>28</v>
      </c>
      <c r="I1726">
        <v>4</v>
      </c>
      <c r="J1726">
        <v>1</v>
      </c>
    </row>
    <row r="1727" spans="1:10" x14ac:dyDescent="0.35">
      <c r="A1727" s="60">
        <v>42370</v>
      </c>
      <c r="B1727" t="s">
        <v>107</v>
      </c>
      <c r="C1727" t="s">
        <v>39</v>
      </c>
      <c r="D1727" t="s">
        <v>40</v>
      </c>
      <c r="E1727">
        <v>889</v>
      </c>
      <c r="F1727">
        <v>79</v>
      </c>
      <c r="G1727">
        <v>36</v>
      </c>
      <c r="H1727">
        <v>31</v>
      </c>
      <c r="I1727">
        <v>10</v>
      </c>
      <c r="J1727">
        <v>2</v>
      </c>
    </row>
    <row r="1728" spans="1:10" x14ac:dyDescent="0.35">
      <c r="A1728" s="60">
        <v>42370</v>
      </c>
      <c r="B1728" t="s">
        <v>107</v>
      </c>
      <c r="C1728" t="s">
        <v>41</v>
      </c>
      <c r="D1728" t="s">
        <v>42</v>
      </c>
      <c r="E1728">
        <v>987</v>
      </c>
      <c r="F1728">
        <v>75</v>
      </c>
      <c r="G1728">
        <v>25</v>
      </c>
      <c r="H1728">
        <v>31</v>
      </c>
      <c r="I1728">
        <v>17</v>
      </c>
      <c r="J1728">
        <v>2</v>
      </c>
    </row>
    <row r="1729" spans="1:10" x14ac:dyDescent="0.35">
      <c r="A1729" s="60">
        <v>42370</v>
      </c>
      <c r="B1729" t="s">
        <v>107</v>
      </c>
      <c r="C1729" t="s">
        <v>43</v>
      </c>
      <c r="D1729" t="s">
        <v>161</v>
      </c>
      <c r="E1729">
        <v>683</v>
      </c>
      <c r="F1729">
        <v>66</v>
      </c>
      <c r="G1729">
        <v>34</v>
      </c>
      <c r="H1729">
        <v>28</v>
      </c>
      <c r="I1729">
        <v>4</v>
      </c>
      <c r="J1729">
        <v>0</v>
      </c>
    </row>
    <row r="1730" spans="1:10" x14ac:dyDescent="0.35">
      <c r="A1730" s="60">
        <v>42370</v>
      </c>
      <c r="B1730" t="s">
        <v>107</v>
      </c>
      <c r="C1730" t="s">
        <v>44</v>
      </c>
      <c r="D1730" t="s">
        <v>200</v>
      </c>
      <c r="E1730">
        <v>761</v>
      </c>
      <c r="F1730">
        <v>83</v>
      </c>
      <c r="G1730">
        <v>40</v>
      </c>
      <c r="H1730">
        <v>39</v>
      </c>
      <c r="I1730">
        <v>4</v>
      </c>
      <c r="J1730">
        <v>0</v>
      </c>
    </row>
    <row r="1731" spans="1:10" x14ac:dyDescent="0.35">
      <c r="A1731" s="60">
        <v>42370</v>
      </c>
      <c r="B1731" t="s">
        <v>107</v>
      </c>
      <c r="C1731" t="s">
        <v>45</v>
      </c>
      <c r="D1731" t="s">
        <v>46</v>
      </c>
      <c r="E1731">
        <v>1084</v>
      </c>
      <c r="F1731">
        <v>134</v>
      </c>
      <c r="G1731">
        <v>7</v>
      </c>
      <c r="H1731">
        <v>47</v>
      </c>
      <c r="I1731">
        <v>69</v>
      </c>
      <c r="J1731">
        <v>11</v>
      </c>
    </row>
    <row r="1732" spans="1:10" x14ac:dyDescent="0.35">
      <c r="A1732" s="60">
        <v>42370</v>
      </c>
      <c r="B1732" t="s">
        <v>107</v>
      </c>
      <c r="C1732" t="s">
        <v>47</v>
      </c>
      <c r="D1732" t="s">
        <v>163</v>
      </c>
      <c r="E1732">
        <v>800</v>
      </c>
      <c r="F1732">
        <v>90</v>
      </c>
      <c r="G1732">
        <v>33</v>
      </c>
      <c r="H1732">
        <v>46</v>
      </c>
      <c r="I1732">
        <v>11</v>
      </c>
      <c r="J1732">
        <v>0</v>
      </c>
    </row>
    <row r="1733" spans="1:10" x14ac:dyDescent="0.35">
      <c r="A1733" s="60">
        <v>42370</v>
      </c>
      <c r="B1733" t="s">
        <v>107</v>
      </c>
      <c r="C1733" t="s">
        <v>48</v>
      </c>
      <c r="D1733" t="s">
        <v>162</v>
      </c>
      <c r="E1733">
        <v>813</v>
      </c>
      <c r="F1733">
        <v>84</v>
      </c>
      <c r="G1733">
        <v>36</v>
      </c>
      <c r="H1733">
        <v>36</v>
      </c>
      <c r="I1733">
        <v>5</v>
      </c>
      <c r="J1733">
        <v>7</v>
      </c>
    </row>
    <row r="1734" spans="1:10" x14ac:dyDescent="0.35">
      <c r="A1734" s="60">
        <v>42401</v>
      </c>
      <c r="B1734" t="s">
        <v>107</v>
      </c>
      <c r="C1734" t="s">
        <v>35</v>
      </c>
      <c r="D1734" t="s">
        <v>36</v>
      </c>
      <c r="E1734">
        <v>256</v>
      </c>
      <c r="F1734">
        <v>22</v>
      </c>
      <c r="G1734">
        <v>10</v>
      </c>
      <c r="H1734">
        <v>11</v>
      </c>
      <c r="I1734">
        <v>1</v>
      </c>
      <c r="J1734">
        <v>0</v>
      </c>
    </row>
    <row r="1735" spans="1:10" x14ac:dyDescent="0.35">
      <c r="A1735" s="60">
        <v>42401</v>
      </c>
      <c r="B1735" t="s">
        <v>107</v>
      </c>
      <c r="C1735" t="s">
        <v>37</v>
      </c>
      <c r="D1735" t="s">
        <v>38</v>
      </c>
      <c r="E1735">
        <v>512</v>
      </c>
      <c r="F1735">
        <v>40</v>
      </c>
      <c r="G1735">
        <v>21</v>
      </c>
      <c r="H1735">
        <v>15</v>
      </c>
      <c r="I1735">
        <v>2</v>
      </c>
      <c r="J1735">
        <v>2</v>
      </c>
    </row>
    <row r="1736" spans="1:10" x14ac:dyDescent="0.35">
      <c r="A1736" s="60">
        <v>42401</v>
      </c>
      <c r="B1736" t="s">
        <v>107</v>
      </c>
      <c r="C1736" t="s">
        <v>39</v>
      </c>
      <c r="D1736" t="s">
        <v>40</v>
      </c>
      <c r="E1736">
        <v>1029</v>
      </c>
      <c r="F1736">
        <v>96</v>
      </c>
      <c r="G1736">
        <v>31</v>
      </c>
      <c r="H1736">
        <v>39</v>
      </c>
      <c r="I1736">
        <v>25</v>
      </c>
      <c r="J1736">
        <v>1</v>
      </c>
    </row>
    <row r="1737" spans="1:10" x14ac:dyDescent="0.35">
      <c r="A1737" s="60">
        <v>42401</v>
      </c>
      <c r="B1737" t="s">
        <v>107</v>
      </c>
      <c r="C1737" t="s">
        <v>41</v>
      </c>
      <c r="D1737" t="s">
        <v>42</v>
      </c>
      <c r="E1737">
        <v>1042</v>
      </c>
      <c r="F1737">
        <v>68</v>
      </c>
      <c r="G1737">
        <v>22</v>
      </c>
      <c r="H1737">
        <v>25</v>
      </c>
      <c r="I1737">
        <v>20</v>
      </c>
      <c r="J1737">
        <v>1</v>
      </c>
    </row>
    <row r="1738" spans="1:10" x14ac:dyDescent="0.35">
      <c r="A1738" s="60">
        <v>42401</v>
      </c>
      <c r="B1738" t="s">
        <v>107</v>
      </c>
      <c r="C1738" t="s">
        <v>43</v>
      </c>
      <c r="D1738" t="s">
        <v>161</v>
      </c>
      <c r="E1738">
        <v>643</v>
      </c>
      <c r="F1738">
        <v>57</v>
      </c>
      <c r="G1738">
        <v>23</v>
      </c>
      <c r="H1738">
        <v>33</v>
      </c>
      <c r="I1738">
        <v>0</v>
      </c>
      <c r="J1738">
        <v>1</v>
      </c>
    </row>
    <row r="1739" spans="1:10" x14ac:dyDescent="0.35">
      <c r="A1739" s="60">
        <v>42401</v>
      </c>
      <c r="B1739" t="s">
        <v>107</v>
      </c>
      <c r="C1739" t="s">
        <v>44</v>
      </c>
      <c r="D1739" t="s">
        <v>200</v>
      </c>
      <c r="E1739">
        <v>871</v>
      </c>
      <c r="F1739">
        <v>96</v>
      </c>
      <c r="G1739">
        <v>40</v>
      </c>
      <c r="H1739">
        <v>53</v>
      </c>
      <c r="I1739">
        <v>3</v>
      </c>
      <c r="J1739">
        <v>0</v>
      </c>
    </row>
    <row r="1740" spans="1:10" x14ac:dyDescent="0.35">
      <c r="A1740" s="60">
        <v>42401</v>
      </c>
      <c r="B1740" t="s">
        <v>107</v>
      </c>
      <c r="C1740" t="s">
        <v>45</v>
      </c>
      <c r="D1740" t="s">
        <v>46</v>
      </c>
      <c r="E1740">
        <v>1201</v>
      </c>
      <c r="F1740">
        <v>126</v>
      </c>
      <c r="G1740">
        <v>17</v>
      </c>
      <c r="H1740">
        <v>57</v>
      </c>
      <c r="I1740">
        <v>48</v>
      </c>
      <c r="J1740">
        <v>4</v>
      </c>
    </row>
    <row r="1741" spans="1:10" x14ac:dyDescent="0.35">
      <c r="A1741" s="60">
        <v>42401</v>
      </c>
      <c r="B1741" t="s">
        <v>107</v>
      </c>
      <c r="C1741" t="s">
        <v>47</v>
      </c>
      <c r="D1741" t="s">
        <v>163</v>
      </c>
      <c r="E1741">
        <v>894</v>
      </c>
      <c r="F1741">
        <v>96</v>
      </c>
      <c r="G1741">
        <v>39</v>
      </c>
      <c r="H1741">
        <v>34</v>
      </c>
      <c r="I1741">
        <v>20</v>
      </c>
      <c r="J1741">
        <v>3</v>
      </c>
    </row>
    <row r="1742" spans="1:10" x14ac:dyDescent="0.35">
      <c r="A1742" s="60">
        <v>42401</v>
      </c>
      <c r="B1742" t="s">
        <v>107</v>
      </c>
      <c r="C1742" t="s">
        <v>48</v>
      </c>
      <c r="D1742" t="s">
        <v>162</v>
      </c>
      <c r="E1742">
        <v>926</v>
      </c>
      <c r="F1742">
        <v>93</v>
      </c>
      <c r="G1742">
        <v>43</v>
      </c>
      <c r="H1742">
        <v>42</v>
      </c>
      <c r="I1742">
        <v>7</v>
      </c>
      <c r="J1742">
        <v>1</v>
      </c>
    </row>
    <row r="1743" spans="1:10" x14ac:dyDescent="0.35">
      <c r="A1743" s="60">
        <v>42430</v>
      </c>
      <c r="B1743" t="s">
        <v>107</v>
      </c>
      <c r="C1743" t="s">
        <v>35</v>
      </c>
      <c r="D1743" t="s">
        <v>36</v>
      </c>
      <c r="E1743">
        <v>250</v>
      </c>
      <c r="F1743">
        <v>29</v>
      </c>
      <c r="G1743">
        <v>12</v>
      </c>
      <c r="H1743">
        <v>12</v>
      </c>
      <c r="I1743">
        <v>0</v>
      </c>
      <c r="J1743">
        <v>5</v>
      </c>
    </row>
    <row r="1744" spans="1:10" x14ac:dyDescent="0.35">
      <c r="A1744" s="60">
        <v>42430</v>
      </c>
      <c r="B1744" t="s">
        <v>107</v>
      </c>
      <c r="C1744" t="s">
        <v>37</v>
      </c>
      <c r="D1744" t="s">
        <v>38</v>
      </c>
      <c r="E1744">
        <v>535</v>
      </c>
      <c r="F1744">
        <v>43</v>
      </c>
      <c r="G1744">
        <v>16</v>
      </c>
      <c r="H1744">
        <v>16</v>
      </c>
      <c r="I1744">
        <v>8</v>
      </c>
      <c r="J1744">
        <v>3</v>
      </c>
    </row>
    <row r="1745" spans="1:10" x14ac:dyDescent="0.35">
      <c r="A1745" s="60">
        <v>42430</v>
      </c>
      <c r="B1745" t="s">
        <v>107</v>
      </c>
      <c r="C1745" t="s">
        <v>39</v>
      </c>
      <c r="D1745" t="s">
        <v>40</v>
      </c>
      <c r="E1745">
        <v>1000</v>
      </c>
      <c r="F1745">
        <v>86</v>
      </c>
      <c r="G1745">
        <v>37</v>
      </c>
      <c r="H1745">
        <v>42</v>
      </c>
      <c r="I1745">
        <v>7</v>
      </c>
      <c r="J1745">
        <v>0</v>
      </c>
    </row>
    <row r="1746" spans="1:10" x14ac:dyDescent="0.35">
      <c r="A1746" s="60">
        <v>42430</v>
      </c>
      <c r="B1746" t="s">
        <v>107</v>
      </c>
      <c r="C1746" t="s">
        <v>41</v>
      </c>
      <c r="D1746" t="s">
        <v>42</v>
      </c>
      <c r="E1746">
        <v>1129</v>
      </c>
      <c r="F1746">
        <v>90</v>
      </c>
      <c r="G1746">
        <v>39</v>
      </c>
      <c r="H1746">
        <v>27</v>
      </c>
      <c r="I1746">
        <v>22</v>
      </c>
      <c r="J1746">
        <v>2</v>
      </c>
    </row>
    <row r="1747" spans="1:10" x14ac:dyDescent="0.35">
      <c r="A1747" s="60">
        <v>42430</v>
      </c>
      <c r="B1747" t="s">
        <v>107</v>
      </c>
      <c r="C1747" t="s">
        <v>43</v>
      </c>
      <c r="D1747" t="s">
        <v>161</v>
      </c>
      <c r="E1747">
        <v>809</v>
      </c>
      <c r="F1747">
        <v>83</v>
      </c>
      <c r="G1747">
        <v>39</v>
      </c>
      <c r="H1747">
        <v>42</v>
      </c>
      <c r="I1747">
        <v>1</v>
      </c>
      <c r="J1747">
        <v>1</v>
      </c>
    </row>
    <row r="1748" spans="1:10" x14ac:dyDescent="0.35">
      <c r="A1748" s="60">
        <v>42430</v>
      </c>
      <c r="B1748" t="s">
        <v>107</v>
      </c>
      <c r="C1748" t="s">
        <v>44</v>
      </c>
      <c r="D1748" t="s">
        <v>200</v>
      </c>
      <c r="E1748">
        <v>879</v>
      </c>
      <c r="F1748">
        <v>93</v>
      </c>
      <c r="G1748">
        <v>56</v>
      </c>
      <c r="H1748">
        <v>35</v>
      </c>
      <c r="I1748">
        <v>1</v>
      </c>
      <c r="J1748">
        <v>1</v>
      </c>
    </row>
    <row r="1749" spans="1:10" x14ac:dyDescent="0.35">
      <c r="A1749" s="60">
        <v>42430</v>
      </c>
      <c r="B1749" t="s">
        <v>107</v>
      </c>
      <c r="C1749" t="s">
        <v>45</v>
      </c>
      <c r="D1749" t="s">
        <v>46</v>
      </c>
      <c r="E1749">
        <v>1132</v>
      </c>
      <c r="F1749">
        <v>125</v>
      </c>
      <c r="G1749">
        <v>15</v>
      </c>
      <c r="H1749">
        <v>52</v>
      </c>
      <c r="I1749">
        <v>58</v>
      </c>
      <c r="J1749">
        <v>0</v>
      </c>
    </row>
    <row r="1750" spans="1:10" x14ac:dyDescent="0.35">
      <c r="A1750" s="60">
        <v>42430</v>
      </c>
      <c r="B1750" t="s">
        <v>107</v>
      </c>
      <c r="C1750" t="s">
        <v>47</v>
      </c>
      <c r="D1750" t="s">
        <v>163</v>
      </c>
      <c r="E1750">
        <v>829</v>
      </c>
      <c r="F1750">
        <v>100</v>
      </c>
      <c r="G1750">
        <v>34</v>
      </c>
      <c r="H1750">
        <v>39</v>
      </c>
      <c r="I1750">
        <v>26</v>
      </c>
      <c r="J1750">
        <v>1</v>
      </c>
    </row>
    <row r="1751" spans="1:10" x14ac:dyDescent="0.35">
      <c r="A1751" s="60">
        <v>42430</v>
      </c>
      <c r="B1751" t="s">
        <v>107</v>
      </c>
      <c r="C1751" t="s">
        <v>48</v>
      </c>
      <c r="D1751" t="s">
        <v>162</v>
      </c>
      <c r="E1751">
        <v>927</v>
      </c>
      <c r="F1751">
        <v>75</v>
      </c>
      <c r="G1751">
        <v>31</v>
      </c>
      <c r="H1751">
        <v>31</v>
      </c>
      <c r="I1751">
        <v>10</v>
      </c>
      <c r="J1751">
        <v>3</v>
      </c>
    </row>
    <row r="1752" spans="1:10" x14ac:dyDescent="0.35">
      <c r="A1752" s="60">
        <v>42461</v>
      </c>
      <c r="B1752" t="s">
        <v>107</v>
      </c>
      <c r="C1752" t="s">
        <v>35</v>
      </c>
      <c r="D1752" t="s">
        <v>36</v>
      </c>
      <c r="E1752">
        <v>261</v>
      </c>
      <c r="F1752">
        <v>26</v>
      </c>
      <c r="G1752">
        <v>16</v>
      </c>
      <c r="H1752">
        <v>9</v>
      </c>
      <c r="I1752">
        <v>0</v>
      </c>
      <c r="J1752">
        <v>1</v>
      </c>
    </row>
    <row r="1753" spans="1:10" x14ac:dyDescent="0.35">
      <c r="A1753" s="60">
        <v>42461</v>
      </c>
      <c r="B1753" t="s">
        <v>107</v>
      </c>
      <c r="C1753" t="s">
        <v>37</v>
      </c>
      <c r="D1753" t="s">
        <v>38</v>
      </c>
      <c r="E1753">
        <v>523</v>
      </c>
      <c r="F1753">
        <v>44</v>
      </c>
      <c r="G1753">
        <v>18</v>
      </c>
      <c r="H1753">
        <v>14</v>
      </c>
      <c r="I1753">
        <v>4</v>
      </c>
      <c r="J1753">
        <v>8</v>
      </c>
    </row>
    <row r="1754" spans="1:10" x14ac:dyDescent="0.35">
      <c r="A1754" s="60">
        <v>42461</v>
      </c>
      <c r="B1754" t="s">
        <v>107</v>
      </c>
      <c r="C1754" t="s">
        <v>39</v>
      </c>
      <c r="D1754" t="s">
        <v>40</v>
      </c>
      <c r="E1754">
        <v>877</v>
      </c>
      <c r="F1754">
        <v>66</v>
      </c>
      <c r="G1754">
        <v>24</v>
      </c>
      <c r="H1754">
        <v>33</v>
      </c>
      <c r="I1754">
        <v>9</v>
      </c>
      <c r="J1754">
        <v>0</v>
      </c>
    </row>
    <row r="1755" spans="1:10" x14ac:dyDescent="0.35">
      <c r="A1755" s="60">
        <v>42461</v>
      </c>
      <c r="B1755" t="s">
        <v>107</v>
      </c>
      <c r="C1755" t="s">
        <v>41</v>
      </c>
      <c r="D1755" t="s">
        <v>42</v>
      </c>
      <c r="E1755">
        <v>1038</v>
      </c>
      <c r="F1755">
        <v>79</v>
      </c>
      <c r="G1755">
        <v>23</v>
      </c>
      <c r="H1755">
        <v>38</v>
      </c>
      <c r="I1755">
        <v>17</v>
      </c>
      <c r="J1755">
        <v>1</v>
      </c>
    </row>
    <row r="1756" spans="1:10" x14ac:dyDescent="0.35">
      <c r="A1756" s="60">
        <v>42461</v>
      </c>
      <c r="B1756" t="s">
        <v>107</v>
      </c>
      <c r="C1756" t="s">
        <v>43</v>
      </c>
      <c r="D1756" t="s">
        <v>161</v>
      </c>
      <c r="E1756">
        <v>726</v>
      </c>
      <c r="F1756">
        <v>61</v>
      </c>
      <c r="G1756">
        <v>28</v>
      </c>
      <c r="H1756">
        <v>30</v>
      </c>
      <c r="I1756">
        <v>2</v>
      </c>
      <c r="J1756">
        <v>1</v>
      </c>
    </row>
    <row r="1757" spans="1:10" x14ac:dyDescent="0.35">
      <c r="A1757" s="60">
        <v>42461</v>
      </c>
      <c r="B1757" t="s">
        <v>107</v>
      </c>
      <c r="C1757" t="s">
        <v>44</v>
      </c>
      <c r="D1757" t="s">
        <v>200</v>
      </c>
      <c r="E1757">
        <v>735</v>
      </c>
      <c r="F1757">
        <v>68</v>
      </c>
      <c r="G1757">
        <v>34</v>
      </c>
      <c r="H1757">
        <v>31</v>
      </c>
      <c r="I1757">
        <v>2</v>
      </c>
      <c r="J1757">
        <v>1</v>
      </c>
    </row>
    <row r="1758" spans="1:10" x14ac:dyDescent="0.35">
      <c r="A1758" s="60">
        <v>42461</v>
      </c>
      <c r="B1758" t="s">
        <v>107</v>
      </c>
      <c r="C1758" t="s">
        <v>45</v>
      </c>
      <c r="D1758" t="s">
        <v>46</v>
      </c>
      <c r="E1758">
        <v>1119</v>
      </c>
      <c r="F1758">
        <v>95</v>
      </c>
      <c r="G1758">
        <v>14</v>
      </c>
      <c r="H1758">
        <v>50</v>
      </c>
      <c r="I1758">
        <v>30</v>
      </c>
      <c r="J1758">
        <v>1</v>
      </c>
    </row>
    <row r="1759" spans="1:10" x14ac:dyDescent="0.35">
      <c r="A1759" s="60">
        <v>42461</v>
      </c>
      <c r="B1759" t="s">
        <v>107</v>
      </c>
      <c r="C1759" t="s">
        <v>47</v>
      </c>
      <c r="D1759" t="s">
        <v>163</v>
      </c>
      <c r="E1759">
        <v>815</v>
      </c>
      <c r="F1759">
        <v>77</v>
      </c>
      <c r="G1759">
        <v>22</v>
      </c>
      <c r="H1759">
        <v>38</v>
      </c>
      <c r="I1759">
        <v>17</v>
      </c>
      <c r="J1759">
        <v>0</v>
      </c>
    </row>
    <row r="1760" spans="1:10" x14ac:dyDescent="0.35">
      <c r="A1760" s="60">
        <v>42461</v>
      </c>
      <c r="B1760" t="s">
        <v>107</v>
      </c>
      <c r="C1760" t="s">
        <v>48</v>
      </c>
      <c r="D1760" t="s">
        <v>162</v>
      </c>
      <c r="E1760">
        <v>926</v>
      </c>
      <c r="F1760">
        <v>91</v>
      </c>
      <c r="G1760">
        <v>40</v>
      </c>
      <c r="H1760">
        <v>48</v>
      </c>
      <c r="I1760">
        <v>2</v>
      </c>
      <c r="J1760">
        <v>1</v>
      </c>
    </row>
    <row r="1761" spans="1:10" x14ac:dyDescent="0.35">
      <c r="A1761" s="60">
        <v>42491</v>
      </c>
      <c r="B1761" t="s">
        <v>107</v>
      </c>
      <c r="C1761" t="s">
        <v>35</v>
      </c>
      <c r="D1761" t="s">
        <v>36</v>
      </c>
      <c r="E1761">
        <v>244</v>
      </c>
      <c r="F1761">
        <v>23</v>
      </c>
      <c r="G1761">
        <v>10</v>
      </c>
      <c r="H1761">
        <v>12</v>
      </c>
      <c r="I1761">
        <v>1</v>
      </c>
      <c r="J1761">
        <v>0</v>
      </c>
    </row>
    <row r="1762" spans="1:10" x14ac:dyDescent="0.35">
      <c r="A1762" s="60">
        <v>42491</v>
      </c>
      <c r="B1762" t="s">
        <v>107</v>
      </c>
      <c r="C1762" t="s">
        <v>37</v>
      </c>
      <c r="D1762" t="s">
        <v>38</v>
      </c>
      <c r="E1762">
        <v>570</v>
      </c>
      <c r="F1762">
        <v>48</v>
      </c>
      <c r="G1762">
        <v>26</v>
      </c>
      <c r="H1762">
        <v>14</v>
      </c>
      <c r="I1762">
        <v>6</v>
      </c>
      <c r="J1762">
        <v>2</v>
      </c>
    </row>
    <row r="1763" spans="1:10" x14ac:dyDescent="0.35">
      <c r="A1763" s="60">
        <v>42491</v>
      </c>
      <c r="B1763" t="s">
        <v>107</v>
      </c>
      <c r="C1763" t="s">
        <v>39</v>
      </c>
      <c r="D1763" t="s">
        <v>40</v>
      </c>
      <c r="E1763">
        <v>867</v>
      </c>
      <c r="F1763">
        <v>77</v>
      </c>
      <c r="G1763">
        <v>24</v>
      </c>
      <c r="H1763">
        <v>29</v>
      </c>
      <c r="I1763">
        <v>24</v>
      </c>
      <c r="J1763">
        <v>0</v>
      </c>
    </row>
    <row r="1764" spans="1:10" x14ac:dyDescent="0.35">
      <c r="A1764" s="60">
        <v>42491</v>
      </c>
      <c r="B1764" t="s">
        <v>107</v>
      </c>
      <c r="C1764" t="s">
        <v>41</v>
      </c>
      <c r="D1764" t="s">
        <v>42</v>
      </c>
      <c r="E1764">
        <v>1009</v>
      </c>
      <c r="F1764">
        <v>74</v>
      </c>
      <c r="G1764">
        <v>27</v>
      </c>
      <c r="H1764">
        <v>29</v>
      </c>
      <c r="I1764">
        <v>18</v>
      </c>
      <c r="J1764">
        <v>0</v>
      </c>
    </row>
    <row r="1765" spans="1:10" x14ac:dyDescent="0.35">
      <c r="A1765" s="60">
        <v>42491</v>
      </c>
      <c r="B1765" t="s">
        <v>107</v>
      </c>
      <c r="C1765" t="s">
        <v>43</v>
      </c>
      <c r="D1765" t="s">
        <v>161</v>
      </c>
      <c r="E1765">
        <v>762</v>
      </c>
      <c r="F1765">
        <v>65</v>
      </c>
      <c r="G1765">
        <v>31</v>
      </c>
      <c r="H1765">
        <v>32</v>
      </c>
      <c r="I1765">
        <v>0</v>
      </c>
      <c r="J1765">
        <v>2</v>
      </c>
    </row>
    <row r="1766" spans="1:10" x14ac:dyDescent="0.35">
      <c r="A1766" s="60">
        <v>42491</v>
      </c>
      <c r="B1766" t="s">
        <v>107</v>
      </c>
      <c r="C1766" t="s">
        <v>44</v>
      </c>
      <c r="D1766" t="s">
        <v>200</v>
      </c>
      <c r="E1766">
        <v>827</v>
      </c>
      <c r="F1766">
        <v>73</v>
      </c>
      <c r="G1766">
        <v>37</v>
      </c>
      <c r="H1766">
        <v>31</v>
      </c>
      <c r="I1766">
        <v>0</v>
      </c>
      <c r="J1766">
        <v>5</v>
      </c>
    </row>
    <row r="1767" spans="1:10" x14ac:dyDescent="0.35">
      <c r="A1767" s="60">
        <v>42491</v>
      </c>
      <c r="B1767" t="s">
        <v>107</v>
      </c>
      <c r="C1767" t="s">
        <v>45</v>
      </c>
      <c r="D1767" t="s">
        <v>46</v>
      </c>
      <c r="E1767">
        <v>973</v>
      </c>
      <c r="F1767">
        <v>91</v>
      </c>
      <c r="G1767">
        <v>16</v>
      </c>
      <c r="H1767">
        <v>33</v>
      </c>
      <c r="I1767">
        <v>40</v>
      </c>
      <c r="J1767">
        <v>2</v>
      </c>
    </row>
    <row r="1768" spans="1:10" x14ac:dyDescent="0.35">
      <c r="A1768" s="60">
        <v>42491</v>
      </c>
      <c r="B1768" t="s">
        <v>107</v>
      </c>
      <c r="C1768" t="s">
        <v>47</v>
      </c>
      <c r="D1768" t="s">
        <v>163</v>
      </c>
      <c r="E1768">
        <v>826</v>
      </c>
      <c r="F1768">
        <v>67</v>
      </c>
      <c r="G1768">
        <v>21</v>
      </c>
      <c r="H1768">
        <v>38</v>
      </c>
      <c r="I1768">
        <v>8</v>
      </c>
      <c r="J1768">
        <v>0</v>
      </c>
    </row>
    <row r="1769" spans="1:10" x14ac:dyDescent="0.35">
      <c r="A1769" s="60">
        <v>42491</v>
      </c>
      <c r="B1769" t="s">
        <v>107</v>
      </c>
      <c r="C1769" t="s">
        <v>48</v>
      </c>
      <c r="D1769" t="s">
        <v>162</v>
      </c>
      <c r="E1769">
        <v>936</v>
      </c>
      <c r="F1769">
        <v>93</v>
      </c>
      <c r="G1769">
        <v>44</v>
      </c>
      <c r="H1769">
        <v>28</v>
      </c>
      <c r="I1769">
        <v>20</v>
      </c>
      <c r="J1769">
        <v>1</v>
      </c>
    </row>
    <row r="1770" spans="1:10" x14ac:dyDescent="0.35">
      <c r="A1770" s="60">
        <v>42522</v>
      </c>
      <c r="B1770" t="s">
        <v>107</v>
      </c>
      <c r="C1770" t="s">
        <v>35</v>
      </c>
      <c r="D1770" t="s">
        <v>36</v>
      </c>
      <c r="E1770">
        <v>249</v>
      </c>
      <c r="F1770">
        <v>19</v>
      </c>
      <c r="G1770">
        <v>9</v>
      </c>
      <c r="H1770">
        <v>10</v>
      </c>
      <c r="I1770">
        <v>0</v>
      </c>
      <c r="J1770">
        <v>0</v>
      </c>
    </row>
    <row r="1771" spans="1:10" x14ac:dyDescent="0.35">
      <c r="A1771" s="60">
        <v>42522</v>
      </c>
      <c r="B1771" t="s">
        <v>107</v>
      </c>
      <c r="C1771" t="s">
        <v>37</v>
      </c>
      <c r="D1771" t="s">
        <v>38</v>
      </c>
      <c r="E1771">
        <v>566</v>
      </c>
      <c r="F1771">
        <v>47</v>
      </c>
      <c r="G1771">
        <v>23</v>
      </c>
      <c r="H1771">
        <v>22</v>
      </c>
      <c r="I1771">
        <v>1</v>
      </c>
      <c r="J1771">
        <v>1</v>
      </c>
    </row>
    <row r="1772" spans="1:10" x14ac:dyDescent="0.35">
      <c r="A1772" s="60">
        <v>42522</v>
      </c>
      <c r="B1772" t="s">
        <v>107</v>
      </c>
      <c r="C1772" t="s">
        <v>39</v>
      </c>
      <c r="D1772" t="s">
        <v>40</v>
      </c>
      <c r="E1772">
        <v>931</v>
      </c>
      <c r="F1772">
        <v>82</v>
      </c>
      <c r="G1772">
        <v>41</v>
      </c>
      <c r="H1772">
        <v>27</v>
      </c>
      <c r="I1772">
        <v>13</v>
      </c>
      <c r="J1772">
        <v>1</v>
      </c>
    </row>
    <row r="1773" spans="1:10" x14ac:dyDescent="0.35">
      <c r="A1773" s="60">
        <v>42522</v>
      </c>
      <c r="B1773" t="s">
        <v>107</v>
      </c>
      <c r="C1773" t="s">
        <v>41</v>
      </c>
      <c r="D1773" t="s">
        <v>42</v>
      </c>
      <c r="E1773">
        <v>1002</v>
      </c>
      <c r="F1773">
        <v>67</v>
      </c>
      <c r="G1773">
        <v>33</v>
      </c>
      <c r="H1773">
        <v>27</v>
      </c>
      <c r="I1773">
        <v>7</v>
      </c>
      <c r="J1773">
        <v>0</v>
      </c>
    </row>
    <row r="1774" spans="1:10" x14ac:dyDescent="0.35">
      <c r="A1774" s="60">
        <v>42522</v>
      </c>
      <c r="B1774" t="s">
        <v>107</v>
      </c>
      <c r="C1774" t="s">
        <v>43</v>
      </c>
      <c r="D1774" t="s">
        <v>161</v>
      </c>
      <c r="E1774">
        <v>753</v>
      </c>
      <c r="F1774">
        <v>54</v>
      </c>
      <c r="G1774">
        <v>26</v>
      </c>
      <c r="H1774">
        <v>26</v>
      </c>
      <c r="I1774">
        <v>1</v>
      </c>
      <c r="J1774">
        <v>1</v>
      </c>
    </row>
    <row r="1775" spans="1:10" x14ac:dyDescent="0.35">
      <c r="A1775" s="60">
        <v>42522</v>
      </c>
      <c r="B1775" t="s">
        <v>107</v>
      </c>
      <c r="C1775" t="s">
        <v>44</v>
      </c>
      <c r="D1775" t="s">
        <v>200</v>
      </c>
      <c r="E1775">
        <v>774</v>
      </c>
      <c r="F1775">
        <v>69</v>
      </c>
      <c r="G1775">
        <v>28</v>
      </c>
      <c r="H1775">
        <v>39</v>
      </c>
      <c r="I1775">
        <v>1</v>
      </c>
      <c r="J1775">
        <v>1</v>
      </c>
    </row>
    <row r="1776" spans="1:10" x14ac:dyDescent="0.35">
      <c r="A1776" s="60">
        <v>42522</v>
      </c>
      <c r="B1776" t="s">
        <v>107</v>
      </c>
      <c r="C1776" t="s">
        <v>45</v>
      </c>
      <c r="D1776" t="s">
        <v>46</v>
      </c>
      <c r="E1776">
        <v>1235</v>
      </c>
      <c r="F1776">
        <v>107</v>
      </c>
      <c r="G1776">
        <v>23</v>
      </c>
      <c r="H1776">
        <v>43</v>
      </c>
      <c r="I1776">
        <v>40</v>
      </c>
      <c r="J1776">
        <v>1</v>
      </c>
    </row>
    <row r="1777" spans="1:10" x14ac:dyDescent="0.35">
      <c r="A1777" s="60">
        <v>42522</v>
      </c>
      <c r="B1777" t="s">
        <v>107</v>
      </c>
      <c r="C1777" t="s">
        <v>47</v>
      </c>
      <c r="D1777" t="s">
        <v>163</v>
      </c>
      <c r="E1777">
        <v>945</v>
      </c>
      <c r="F1777">
        <v>90</v>
      </c>
      <c r="G1777">
        <v>30</v>
      </c>
      <c r="H1777">
        <v>42</v>
      </c>
      <c r="I1777">
        <v>18</v>
      </c>
      <c r="J1777">
        <v>0</v>
      </c>
    </row>
    <row r="1778" spans="1:10" x14ac:dyDescent="0.35">
      <c r="A1778" s="60">
        <v>42522</v>
      </c>
      <c r="B1778" t="s">
        <v>107</v>
      </c>
      <c r="C1778" t="s">
        <v>48</v>
      </c>
      <c r="D1778" t="s">
        <v>162</v>
      </c>
      <c r="E1778">
        <v>961</v>
      </c>
      <c r="F1778">
        <v>97</v>
      </c>
      <c r="G1778">
        <v>31</v>
      </c>
      <c r="H1778">
        <v>48</v>
      </c>
      <c r="I1778">
        <v>16</v>
      </c>
      <c r="J1778">
        <v>2</v>
      </c>
    </row>
    <row r="1779" spans="1:10" x14ac:dyDescent="0.35">
      <c r="A1779" s="60">
        <v>42552</v>
      </c>
      <c r="B1779" t="s">
        <v>107</v>
      </c>
      <c r="C1779" t="s">
        <v>35</v>
      </c>
      <c r="D1779" t="s">
        <v>36</v>
      </c>
      <c r="E1779">
        <v>191</v>
      </c>
      <c r="F1779">
        <v>17</v>
      </c>
      <c r="G1779">
        <v>7</v>
      </c>
      <c r="H1779">
        <v>10</v>
      </c>
      <c r="I1779">
        <v>0</v>
      </c>
      <c r="J1779">
        <v>0</v>
      </c>
    </row>
    <row r="1780" spans="1:10" x14ac:dyDescent="0.35">
      <c r="A1780" s="60">
        <v>42552</v>
      </c>
      <c r="B1780" t="s">
        <v>107</v>
      </c>
      <c r="C1780" t="s">
        <v>37</v>
      </c>
      <c r="D1780" t="s">
        <v>38</v>
      </c>
      <c r="E1780">
        <v>436</v>
      </c>
      <c r="F1780">
        <v>43</v>
      </c>
      <c r="G1780">
        <v>23</v>
      </c>
      <c r="H1780">
        <v>20</v>
      </c>
      <c r="I1780">
        <v>0</v>
      </c>
      <c r="J1780">
        <v>0</v>
      </c>
    </row>
    <row r="1781" spans="1:10" x14ac:dyDescent="0.35">
      <c r="A1781" s="60">
        <v>42552</v>
      </c>
      <c r="B1781" t="s">
        <v>107</v>
      </c>
      <c r="C1781" t="s">
        <v>39</v>
      </c>
      <c r="D1781" t="s">
        <v>40</v>
      </c>
      <c r="E1781">
        <v>743</v>
      </c>
      <c r="F1781">
        <v>55</v>
      </c>
      <c r="G1781">
        <v>19</v>
      </c>
      <c r="H1781">
        <v>25</v>
      </c>
      <c r="I1781">
        <v>9</v>
      </c>
      <c r="J1781">
        <v>2</v>
      </c>
    </row>
    <row r="1782" spans="1:10" x14ac:dyDescent="0.35">
      <c r="A1782" s="60">
        <v>42552</v>
      </c>
      <c r="B1782" t="s">
        <v>107</v>
      </c>
      <c r="C1782" t="s">
        <v>41</v>
      </c>
      <c r="D1782" t="s">
        <v>42</v>
      </c>
      <c r="E1782">
        <v>899</v>
      </c>
      <c r="F1782">
        <v>58</v>
      </c>
      <c r="G1782">
        <v>27</v>
      </c>
      <c r="H1782">
        <v>24</v>
      </c>
      <c r="I1782">
        <v>7</v>
      </c>
      <c r="J1782">
        <v>0</v>
      </c>
    </row>
    <row r="1783" spans="1:10" x14ac:dyDescent="0.35">
      <c r="A1783" s="60">
        <v>42552</v>
      </c>
      <c r="B1783" t="s">
        <v>107</v>
      </c>
      <c r="C1783" t="s">
        <v>43</v>
      </c>
      <c r="D1783" t="s">
        <v>161</v>
      </c>
      <c r="E1783">
        <v>546</v>
      </c>
      <c r="F1783">
        <v>36</v>
      </c>
      <c r="G1783">
        <v>14</v>
      </c>
      <c r="H1783">
        <v>20</v>
      </c>
      <c r="I1783">
        <v>2</v>
      </c>
      <c r="J1783">
        <v>0</v>
      </c>
    </row>
    <row r="1784" spans="1:10" x14ac:dyDescent="0.35">
      <c r="A1784" s="60">
        <v>42552</v>
      </c>
      <c r="B1784" t="s">
        <v>107</v>
      </c>
      <c r="C1784" t="s">
        <v>44</v>
      </c>
      <c r="D1784" t="s">
        <v>200</v>
      </c>
      <c r="E1784">
        <v>649</v>
      </c>
      <c r="F1784">
        <v>54</v>
      </c>
      <c r="G1784">
        <v>26</v>
      </c>
      <c r="H1784">
        <v>27</v>
      </c>
      <c r="I1784">
        <v>1</v>
      </c>
      <c r="J1784">
        <v>0</v>
      </c>
    </row>
    <row r="1785" spans="1:10" x14ac:dyDescent="0.35">
      <c r="A1785" s="60">
        <v>42552</v>
      </c>
      <c r="B1785" t="s">
        <v>107</v>
      </c>
      <c r="C1785" t="s">
        <v>45</v>
      </c>
      <c r="D1785" t="s">
        <v>46</v>
      </c>
      <c r="E1785">
        <v>877</v>
      </c>
      <c r="F1785">
        <v>69</v>
      </c>
      <c r="G1785">
        <v>8</v>
      </c>
      <c r="H1785">
        <v>28</v>
      </c>
      <c r="I1785">
        <v>30</v>
      </c>
      <c r="J1785">
        <v>3</v>
      </c>
    </row>
    <row r="1786" spans="1:10" x14ac:dyDescent="0.35">
      <c r="A1786" s="60">
        <v>42552</v>
      </c>
      <c r="B1786" t="s">
        <v>107</v>
      </c>
      <c r="C1786" t="s">
        <v>47</v>
      </c>
      <c r="D1786" t="s">
        <v>163</v>
      </c>
      <c r="E1786">
        <v>798</v>
      </c>
      <c r="F1786">
        <v>65</v>
      </c>
      <c r="G1786">
        <v>27</v>
      </c>
      <c r="H1786">
        <v>29</v>
      </c>
      <c r="I1786">
        <v>9</v>
      </c>
      <c r="J1786">
        <v>0</v>
      </c>
    </row>
    <row r="1787" spans="1:10" x14ac:dyDescent="0.35">
      <c r="A1787" s="60">
        <v>42552</v>
      </c>
      <c r="B1787" t="s">
        <v>107</v>
      </c>
      <c r="C1787" t="s">
        <v>48</v>
      </c>
      <c r="D1787" t="s">
        <v>162</v>
      </c>
      <c r="E1787">
        <v>706</v>
      </c>
      <c r="F1787">
        <v>86</v>
      </c>
      <c r="G1787">
        <v>53</v>
      </c>
      <c r="H1787">
        <v>23</v>
      </c>
      <c r="I1787">
        <v>9</v>
      </c>
      <c r="J1787">
        <v>1</v>
      </c>
    </row>
    <row r="1788" spans="1:10" x14ac:dyDescent="0.35">
      <c r="A1788" s="60">
        <v>42583</v>
      </c>
      <c r="B1788" t="s">
        <v>107</v>
      </c>
      <c r="C1788" t="s">
        <v>35</v>
      </c>
      <c r="D1788" t="s">
        <v>36</v>
      </c>
      <c r="E1788">
        <v>264</v>
      </c>
      <c r="F1788">
        <v>27</v>
      </c>
      <c r="G1788">
        <v>12</v>
      </c>
      <c r="H1788">
        <v>15</v>
      </c>
      <c r="I1788">
        <v>0</v>
      </c>
      <c r="J1788">
        <v>0</v>
      </c>
    </row>
    <row r="1789" spans="1:10" x14ac:dyDescent="0.35">
      <c r="A1789" s="60">
        <v>42583</v>
      </c>
      <c r="B1789" t="s">
        <v>107</v>
      </c>
      <c r="C1789" t="s">
        <v>37</v>
      </c>
      <c r="D1789" t="s">
        <v>38</v>
      </c>
      <c r="E1789">
        <v>416</v>
      </c>
      <c r="F1789">
        <v>20</v>
      </c>
      <c r="G1789">
        <v>10</v>
      </c>
      <c r="H1789">
        <v>6</v>
      </c>
      <c r="I1789">
        <v>3</v>
      </c>
      <c r="J1789">
        <v>1</v>
      </c>
    </row>
    <row r="1790" spans="1:10" x14ac:dyDescent="0.35">
      <c r="A1790" s="60">
        <v>42583</v>
      </c>
      <c r="B1790" t="s">
        <v>107</v>
      </c>
      <c r="C1790" t="s">
        <v>39</v>
      </c>
      <c r="D1790" t="s">
        <v>40</v>
      </c>
      <c r="E1790">
        <v>825</v>
      </c>
      <c r="F1790">
        <v>106</v>
      </c>
      <c r="G1790">
        <v>20</v>
      </c>
      <c r="H1790">
        <v>52</v>
      </c>
      <c r="I1790">
        <v>31</v>
      </c>
      <c r="J1790">
        <v>3</v>
      </c>
    </row>
    <row r="1791" spans="1:10" x14ac:dyDescent="0.35">
      <c r="A1791" s="60">
        <v>42583</v>
      </c>
      <c r="B1791" t="s">
        <v>107</v>
      </c>
      <c r="C1791" t="s">
        <v>41</v>
      </c>
      <c r="D1791" t="s">
        <v>42</v>
      </c>
      <c r="E1791">
        <v>998</v>
      </c>
      <c r="F1791">
        <v>75</v>
      </c>
      <c r="G1791">
        <v>26</v>
      </c>
      <c r="H1791">
        <v>30</v>
      </c>
      <c r="I1791">
        <v>19</v>
      </c>
      <c r="J1791">
        <v>0</v>
      </c>
    </row>
    <row r="1792" spans="1:10" x14ac:dyDescent="0.35">
      <c r="A1792" s="60">
        <v>42583</v>
      </c>
      <c r="B1792" t="s">
        <v>107</v>
      </c>
      <c r="C1792" t="s">
        <v>43</v>
      </c>
      <c r="D1792" t="s">
        <v>161</v>
      </c>
      <c r="E1792">
        <v>728</v>
      </c>
      <c r="F1792">
        <v>50</v>
      </c>
      <c r="G1792">
        <v>21</v>
      </c>
      <c r="H1792">
        <v>27</v>
      </c>
      <c r="I1792">
        <v>2</v>
      </c>
      <c r="J1792">
        <v>0</v>
      </c>
    </row>
    <row r="1793" spans="1:10" x14ac:dyDescent="0.35">
      <c r="A1793" s="60">
        <v>42583</v>
      </c>
      <c r="B1793" t="s">
        <v>107</v>
      </c>
      <c r="C1793" t="s">
        <v>44</v>
      </c>
      <c r="D1793" t="s">
        <v>200</v>
      </c>
      <c r="E1793">
        <v>878</v>
      </c>
      <c r="F1793">
        <v>75</v>
      </c>
      <c r="G1793">
        <v>42</v>
      </c>
      <c r="H1793">
        <v>25</v>
      </c>
      <c r="I1793">
        <v>1</v>
      </c>
      <c r="J1793">
        <v>7</v>
      </c>
    </row>
    <row r="1794" spans="1:10" x14ac:dyDescent="0.35">
      <c r="A1794" s="60">
        <v>42583</v>
      </c>
      <c r="B1794" t="s">
        <v>107</v>
      </c>
      <c r="C1794" t="s">
        <v>45</v>
      </c>
      <c r="D1794" t="s">
        <v>46</v>
      </c>
      <c r="E1794">
        <v>1191</v>
      </c>
      <c r="F1794">
        <v>98</v>
      </c>
      <c r="G1794">
        <v>19</v>
      </c>
      <c r="H1794">
        <v>45</v>
      </c>
      <c r="I1794">
        <v>33</v>
      </c>
      <c r="J1794">
        <v>1</v>
      </c>
    </row>
    <row r="1795" spans="1:10" x14ac:dyDescent="0.35">
      <c r="A1795" s="60">
        <v>42583</v>
      </c>
      <c r="B1795" t="s">
        <v>107</v>
      </c>
      <c r="C1795" t="s">
        <v>47</v>
      </c>
      <c r="D1795" t="s">
        <v>163</v>
      </c>
      <c r="E1795">
        <v>939</v>
      </c>
      <c r="F1795">
        <v>82</v>
      </c>
      <c r="G1795">
        <v>43</v>
      </c>
      <c r="H1795">
        <v>30</v>
      </c>
      <c r="I1795">
        <v>9</v>
      </c>
      <c r="J1795">
        <v>0</v>
      </c>
    </row>
    <row r="1796" spans="1:10" x14ac:dyDescent="0.35">
      <c r="A1796" s="60">
        <v>42583</v>
      </c>
      <c r="B1796" t="s">
        <v>107</v>
      </c>
      <c r="C1796" t="s">
        <v>48</v>
      </c>
      <c r="D1796" t="s">
        <v>162</v>
      </c>
      <c r="E1796">
        <v>1008</v>
      </c>
      <c r="F1796">
        <v>121</v>
      </c>
      <c r="G1796">
        <v>39</v>
      </c>
      <c r="H1796">
        <v>54</v>
      </c>
      <c r="I1796">
        <v>14</v>
      </c>
      <c r="J1796">
        <v>14</v>
      </c>
    </row>
    <row r="1797" spans="1:10" x14ac:dyDescent="0.35">
      <c r="A1797" s="60">
        <v>42614</v>
      </c>
      <c r="B1797" t="s">
        <v>107</v>
      </c>
      <c r="C1797" t="s">
        <v>35</v>
      </c>
      <c r="D1797" t="s">
        <v>36</v>
      </c>
      <c r="E1797">
        <v>230</v>
      </c>
      <c r="F1797">
        <v>27</v>
      </c>
      <c r="G1797">
        <v>14</v>
      </c>
      <c r="H1797">
        <v>13</v>
      </c>
      <c r="I1797">
        <v>0</v>
      </c>
      <c r="J1797">
        <v>0</v>
      </c>
    </row>
    <row r="1798" spans="1:10" x14ac:dyDescent="0.35">
      <c r="A1798" s="60">
        <v>42614</v>
      </c>
      <c r="B1798" t="s">
        <v>107</v>
      </c>
      <c r="C1798" t="s">
        <v>37</v>
      </c>
      <c r="D1798" t="s">
        <v>38</v>
      </c>
      <c r="E1798">
        <v>451</v>
      </c>
      <c r="F1798">
        <v>57</v>
      </c>
      <c r="G1798">
        <v>9</v>
      </c>
      <c r="H1798">
        <v>23</v>
      </c>
      <c r="I1798">
        <v>2</v>
      </c>
      <c r="J1798">
        <v>23</v>
      </c>
    </row>
    <row r="1799" spans="1:10" x14ac:dyDescent="0.35">
      <c r="A1799" s="60">
        <v>42614</v>
      </c>
      <c r="B1799" t="s">
        <v>107</v>
      </c>
      <c r="C1799" t="s">
        <v>39</v>
      </c>
      <c r="D1799" t="s">
        <v>40</v>
      </c>
      <c r="E1799">
        <v>870</v>
      </c>
      <c r="F1799">
        <v>77</v>
      </c>
      <c r="G1799">
        <v>33</v>
      </c>
      <c r="H1799">
        <v>32</v>
      </c>
      <c r="I1799">
        <v>11</v>
      </c>
      <c r="J1799">
        <v>1</v>
      </c>
    </row>
    <row r="1800" spans="1:10" x14ac:dyDescent="0.35">
      <c r="A1800" s="60">
        <v>42614</v>
      </c>
      <c r="B1800" t="s">
        <v>107</v>
      </c>
      <c r="C1800" t="s">
        <v>41</v>
      </c>
      <c r="D1800" t="s">
        <v>42</v>
      </c>
      <c r="E1800">
        <v>1014</v>
      </c>
      <c r="F1800">
        <v>68</v>
      </c>
      <c r="G1800">
        <v>25</v>
      </c>
      <c r="H1800">
        <v>30</v>
      </c>
      <c r="I1800">
        <v>13</v>
      </c>
      <c r="J1800">
        <v>0</v>
      </c>
    </row>
    <row r="1801" spans="1:10" x14ac:dyDescent="0.35">
      <c r="A1801" s="60">
        <v>42614</v>
      </c>
      <c r="B1801" t="s">
        <v>107</v>
      </c>
      <c r="C1801" t="s">
        <v>43</v>
      </c>
      <c r="D1801" t="s">
        <v>161</v>
      </c>
      <c r="E1801">
        <v>698</v>
      </c>
      <c r="F1801">
        <v>46</v>
      </c>
      <c r="G1801">
        <v>19</v>
      </c>
      <c r="H1801">
        <v>25</v>
      </c>
      <c r="I1801">
        <v>2</v>
      </c>
      <c r="J1801">
        <v>0</v>
      </c>
    </row>
    <row r="1802" spans="1:10" x14ac:dyDescent="0.35">
      <c r="A1802" s="60">
        <v>42614</v>
      </c>
      <c r="B1802" t="s">
        <v>107</v>
      </c>
      <c r="C1802" t="s">
        <v>44</v>
      </c>
      <c r="D1802" t="s">
        <v>200</v>
      </c>
      <c r="E1802">
        <v>820</v>
      </c>
      <c r="F1802">
        <v>95</v>
      </c>
      <c r="G1802">
        <v>41</v>
      </c>
      <c r="H1802">
        <v>52</v>
      </c>
      <c r="I1802">
        <v>1</v>
      </c>
      <c r="J1802">
        <v>1</v>
      </c>
    </row>
    <row r="1803" spans="1:10" x14ac:dyDescent="0.35">
      <c r="A1803" s="60">
        <v>42614</v>
      </c>
      <c r="B1803" t="s">
        <v>107</v>
      </c>
      <c r="C1803" t="s">
        <v>45</v>
      </c>
      <c r="D1803" t="s">
        <v>46</v>
      </c>
      <c r="E1803">
        <v>1180</v>
      </c>
      <c r="F1803">
        <v>103</v>
      </c>
      <c r="G1803">
        <v>18</v>
      </c>
      <c r="H1803">
        <v>41</v>
      </c>
      <c r="I1803">
        <v>40</v>
      </c>
      <c r="J1803">
        <v>4</v>
      </c>
    </row>
    <row r="1804" spans="1:10" x14ac:dyDescent="0.35">
      <c r="A1804" s="60">
        <v>42614</v>
      </c>
      <c r="B1804" t="s">
        <v>107</v>
      </c>
      <c r="C1804" t="s">
        <v>47</v>
      </c>
      <c r="D1804" t="s">
        <v>163</v>
      </c>
      <c r="E1804">
        <v>854</v>
      </c>
      <c r="F1804">
        <v>75</v>
      </c>
      <c r="G1804">
        <v>25</v>
      </c>
      <c r="H1804">
        <v>36</v>
      </c>
      <c r="I1804">
        <v>13</v>
      </c>
      <c r="J1804">
        <v>1</v>
      </c>
    </row>
    <row r="1805" spans="1:10" x14ac:dyDescent="0.35">
      <c r="A1805" s="60">
        <v>42614</v>
      </c>
      <c r="B1805" t="s">
        <v>107</v>
      </c>
      <c r="C1805" t="s">
        <v>48</v>
      </c>
      <c r="D1805" t="s">
        <v>162</v>
      </c>
      <c r="E1805">
        <v>913</v>
      </c>
      <c r="F1805">
        <v>85</v>
      </c>
      <c r="G1805">
        <v>39</v>
      </c>
      <c r="H1805">
        <v>37</v>
      </c>
      <c r="I1805">
        <v>9</v>
      </c>
      <c r="J1805">
        <v>0</v>
      </c>
    </row>
    <row r="1806" spans="1:10" x14ac:dyDescent="0.35">
      <c r="A1806" s="60">
        <v>42644</v>
      </c>
      <c r="B1806" t="s">
        <v>107</v>
      </c>
      <c r="C1806" t="s">
        <v>35</v>
      </c>
      <c r="D1806" t="s">
        <v>36</v>
      </c>
      <c r="E1806">
        <v>247</v>
      </c>
      <c r="F1806">
        <v>21</v>
      </c>
      <c r="G1806">
        <v>9</v>
      </c>
      <c r="H1806">
        <v>9</v>
      </c>
      <c r="I1806">
        <v>0</v>
      </c>
      <c r="J1806">
        <v>3</v>
      </c>
    </row>
    <row r="1807" spans="1:10" x14ac:dyDescent="0.35">
      <c r="A1807" s="60">
        <v>42644</v>
      </c>
      <c r="B1807" t="s">
        <v>107</v>
      </c>
      <c r="C1807" t="s">
        <v>37</v>
      </c>
      <c r="D1807" t="s">
        <v>38</v>
      </c>
      <c r="E1807">
        <v>463</v>
      </c>
      <c r="F1807">
        <v>38</v>
      </c>
      <c r="G1807">
        <v>12</v>
      </c>
      <c r="H1807">
        <v>21</v>
      </c>
      <c r="I1807">
        <v>3</v>
      </c>
      <c r="J1807">
        <v>2</v>
      </c>
    </row>
    <row r="1808" spans="1:10" x14ac:dyDescent="0.35">
      <c r="A1808" s="60">
        <v>42644</v>
      </c>
      <c r="B1808" t="s">
        <v>107</v>
      </c>
      <c r="C1808" t="s">
        <v>39</v>
      </c>
      <c r="D1808" t="s">
        <v>40</v>
      </c>
      <c r="E1808">
        <v>886</v>
      </c>
      <c r="F1808">
        <v>86</v>
      </c>
      <c r="G1808">
        <v>33</v>
      </c>
      <c r="H1808">
        <v>22</v>
      </c>
      <c r="I1808">
        <v>29</v>
      </c>
      <c r="J1808">
        <v>2</v>
      </c>
    </row>
    <row r="1809" spans="1:10" x14ac:dyDescent="0.35">
      <c r="A1809" s="60">
        <v>42644</v>
      </c>
      <c r="B1809" t="s">
        <v>107</v>
      </c>
      <c r="C1809" t="s">
        <v>41</v>
      </c>
      <c r="D1809" t="s">
        <v>42</v>
      </c>
      <c r="E1809">
        <v>1023</v>
      </c>
      <c r="F1809">
        <v>69</v>
      </c>
      <c r="G1809">
        <v>26</v>
      </c>
      <c r="H1809">
        <v>28</v>
      </c>
      <c r="I1809">
        <v>14</v>
      </c>
      <c r="J1809">
        <v>1</v>
      </c>
    </row>
    <row r="1810" spans="1:10" x14ac:dyDescent="0.35">
      <c r="A1810" s="60">
        <v>42644</v>
      </c>
      <c r="B1810" t="s">
        <v>107</v>
      </c>
      <c r="C1810" t="s">
        <v>43</v>
      </c>
      <c r="D1810" t="s">
        <v>161</v>
      </c>
      <c r="E1810">
        <v>701</v>
      </c>
      <c r="F1810">
        <v>59</v>
      </c>
      <c r="G1810">
        <v>28</v>
      </c>
      <c r="H1810">
        <v>30</v>
      </c>
      <c r="I1810">
        <v>0</v>
      </c>
      <c r="J1810">
        <v>1</v>
      </c>
    </row>
    <row r="1811" spans="1:10" x14ac:dyDescent="0.35">
      <c r="A1811" s="60">
        <v>42644</v>
      </c>
      <c r="B1811" t="s">
        <v>107</v>
      </c>
      <c r="C1811" t="s">
        <v>44</v>
      </c>
      <c r="D1811" t="s">
        <v>200</v>
      </c>
      <c r="E1811">
        <v>803</v>
      </c>
      <c r="F1811">
        <v>68</v>
      </c>
      <c r="G1811">
        <v>36</v>
      </c>
      <c r="H1811">
        <v>31</v>
      </c>
      <c r="I1811">
        <v>1</v>
      </c>
      <c r="J1811">
        <v>0</v>
      </c>
    </row>
    <row r="1812" spans="1:10" x14ac:dyDescent="0.35">
      <c r="A1812" s="60">
        <v>42644</v>
      </c>
      <c r="B1812" t="s">
        <v>107</v>
      </c>
      <c r="C1812" t="s">
        <v>45</v>
      </c>
      <c r="D1812" t="s">
        <v>46</v>
      </c>
      <c r="E1812">
        <v>1155</v>
      </c>
      <c r="F1812">
        <v>92</v>
      </c>
      <c r="G1812">
        <v>14</v>
      </c>
      <c r="H1812">
        <v>53</v>
      </c>
      <c r="I1812">
        <v>25</v>
      </c>
      <c r="J1812">
        <v>0</v>
      </c>
    </row>
    <row r="1813" spans="1:10" x14ac:dyDescent="0.35">
      <c r="A1813" s="60">
        <v>42644</v>
      </c>
      <c r="B1813" t="s">
        <v>107</v>
      </c>
      <c r="C1813" t="s">
        <v>47</v>
      </c>
      <c r="D1813" t="s">
        <v>163</v>
      </c>
      <c r="E1813">
        <v>872</v>
      </c>
      <c r="F1813">
        <v>74</v>
      </c>
      <c r="G1813">
        <v>26</v>
      </c>
      <c r="H1813">
        <v>30</v>
      </c>
      <c r="I1813">
        <v>18</v>
      </c>
      <c r="J1813">
        <v>0</v>
      </c>
    </row>
    <row r="1814" spans="1:10" x14ac:dyDescent="0.35">
      <c r="A1814" s="60">
        <v>42644</v>
      </c>
      <c r="B1814" t="s">
        <v>107</v>
      </c>
      <c r="C1814" t="s">
        <v>48</v>
      </c>
      <c r="D1814" t="s">
        <v>162</v>
      </c>
      <c r="E1814">
        <v>880</v>
      </c>
      <c r="F1814">
        <v>109</v>
      </c>
      <c r="G1814">
        <v>39</v>
      </c>
      <c r="H1814">
        <v>28</v>
      </c>
      <c r="I1814">
        <v>21</v>
      </c>
      <c r="J1814">
        <v>21</v>
      </c>
    </row>
    <row r="1815" spans="1:10" x14ac:dyDescent="0.35">
      <c r="A1815" s="60">
        <v>42675</v>
      </c>
      <c r="B1815" t="s">
        <v>107</v>
      </c>
      <c r="C1815" t="s">
        <v>35</v>
      </c>
      <c r="D1815" t="s">
        <v>36</v>
      </c>
      <c r="E1815">
        <v>263</v>
      </c>
      <c r="F1815">
        <v>28</v>
      </c>
      <c r="G1815">
        <v>10</v>
      </c>
      <c r="H1815">
        <v>17</v>
      </c>
      <c r="I1815">
        <v>1</v>
      </c>
      <c r="J1815">
        <v>0</v>
      </c>
    </row>
    <row r="1816" spans="1:10" x14ac:dyDescent="0.35">
      <c r="A1816" s="60">
        <v>42675</v>
      </c>
      <c r="B1816" t="s">
        <v>107</v>
      </c>
      <c r="C1816" t="s">
        <v>37</v>
      </c>
      <c r="D1816" t="s">
        <v>38</v>
      </c>
      <c r="E1816">
        <v>477</v>
      </c>
      <c r="F1816">
        <v>34</v>
      </c>
      <c r="G1816">
        <v>16</v>
      </c>
      <c r="H1816">
        <v>17</v>
      </c>
      <c r="I1816">
        <v>1</v>
      </c>
      <c r="J1816">
        <v>0</v>
      </c>
    </row>
    <row r="1817" spans="1:10" x14ac:dyDescent="0.35">
      <c r="A1817" s="60">
        <v>42675</v>
      </c>
      <c r="B1817" t="s">
        <v>107</v>
      </c>
      <c r="C1817" t="s">
        <v>39</v>
      </c>
      <c r="D1817" t="s">
        <v>40</v>
      </c>
      <c r="E1817">
        <v>988</v>
      </c>
      <c r="F1817">
        <v>93</v>
      </c>
      <c r="G1817">
        <v>33</v>
      </c>
      <c r="H1817">
        <v>34</v>
      </c>
      <c r="I1817">
        <v>24</v>
      </c>
      <c r="J1817">
        <v>2</v>
      </c>
    </row>
    <row r="1818" spans="1:10" x14ac:dyDescent="0.35">
      <c r="A1818" s="60">
        <v>42675</v>
      </c>
      <c r="B1818" t="s">
        <v>107</v>
      </c>
      <c r="C1818" t="s">
        <v>41</v>
      </c>
      <c r="D1818" t="s">
        <v>42</v>
      </c>
      <c r="E1818">
        <v>1144</v>
      </c>
      <c r="F1818">
        <v>71</v>
      </c>
      <c r="G1818">
        <v>32</v>
      </c>
      <c r="H1818">
        <v>29</v>
      </c>
      <c r="I1818">
        <v>10</v>
      </c>
      <c r="J1818">
        <v>0</v>
      </c>
    </row>
    <row r="1819" spans="1:10" x14ac:dyDescent="0.35">
      <c r="A1819" s="60">
        <v>42675</v>
      </c>
      <c r="B1819" t="s">
        <v>107</v>
      </c>
      <c r="C1819" t="s">
        <v>43</v>
      </c>
      <c r="D1819" t="s">
        <v>161</v>
      </c>
      <c r="E1819">
        <v>773</v>
      </c>
      <c r="F1819">
        <v>80</v>
      </c>
      <c r="G1819">
        <v>37</v>
      </c>
      <c r="H1819">
        <v>34</v>
      </c>
      <c r="I1819">
        <v>1</v>
      </c>
      <c r="J1819">
        <v>8</v>
      </c>
    </row>
    <row r="1820" spans="1:10" x14ac:dyDescent="0.35">
      <c r="A1820" s="60">
        <v>42675</v>
      </c>
      <c r="B1820" t="s">
        <v>107</v>
      </c>
      <c r="C1820" t="s">
        <v>44</v>
      </c>
      <c r="D1820" t="s">
        <v>200</v>
      </c>
      <c r="E1820">
        <v>881</v>
      </c>
      <c r="F1820">
        <v>63</v>
      </c>
      <c r="G1820">
        <v>24</v>
      </c>
      <c r="H1820">
        <v>38</v>
      </c>
      <c r="I1820">
        <v>0</v>
      </c>
      <c r="J1820">
        <v>1</v>
      </c>
    </row>
    <row r="1821" spans="1:10" x14ac:dyDescent="0.35">
      <c r="A1821" s="60">
        <v>42675</v>
      </c>
      <c r="B1821" t="s">
        <v>107</v>
      </c>
      <c r="C1821" t="s">
        <v>45</v>
      </c>
      <c r="D1821" t="s">
        <v>46</v>
      </c>
      <c r="E1821">
        <v>1171</v>
      </c>
      <c r="F1821">
        <v>106</v>
      </c>
      <c r="G1821">
        <v>6</v>
      </c>
      <c r="H1821">
        <v>40</v>
      </c>
      <c r="I1821">
        <v>58</v>
      </c>
      <c r="J1821">
        <v>2</v>
      </c>
    </row>
    <row r="1822" spans="1:10" x14ac:dyDescent="0.35">
      <c r="A1822" s="60">
        <v>42675</v>
      </c>
      <c r="B1822" t="s">
        <v>107</v>
      </c>
      <c r="C1822" t="s">
        <v>47</v>
      </c>
      <c r="D1822" t="s">
        <v>163</v>
      </c>
      <c r="E1822">
        <v>851</v>
      </c>
      <c r="F1822">
        <v>80</v>
      </c>
      <c r="G1822">
        <v>29</v>
      </c>
      <c r="H1822">
        <v>38</v>
      </c>
      <c r="I1822">
        <v>7</v>
      </c>
      <c r="J1822">
        <v>6</v>
      </c>
    </row>
    <row r="1823" spans="1:10" x14ac:dyDescent="0.35">
      <c r="A1823" s="60">
        <v>42675</v>
      </c>
      <c r="B1823" t="s">
        <v>107</v>
      </c>
      <c r="C1823" t="s">
        <v>48</v>
      </c>
      <c r="D1823" t="s">
        <v>162</v>
      </c>
      <c r="E1823">
        <v>1024</v>
      </c>
      <c r="F1823">
        <v>101</v>
      </c>
      <c r="G1823">
        <v>35</v>
      </c>
      <c r="H1823">
        <v>44</v>
      </c>
      <c r="I1823">
        <v>11</v>
      </c>
      <c r="J1823">
        <v>11</v>
      </c>
    </row>
    <row r="1824" spans="1:10" x14ac:dyDescent="0.35">
      <c r="A1824" s="60">
        <v>42705</v>
      </c>
      <c r="B1824" t="s">
        <v>107</v>
      </c>
      <c r="C1824" t="s">
        <v>35</v>
      </c>
      <c r="D1824" t="s">
        <v>36</v>
      </c>
      <c r="E1824">
        <v>236</v>
      </c>
      <c r="F1824">
        <v>28</v>
      </c>
      <c r="G1824">
        <v>13</v>
      </c>
      <c r="H1824">
        <v>14</v>
      </c>
      <c r="I1824">
        <v>1</v>
      </c>
      <c r="J1824">
        <v>0</v>
      </c>
    </row>
    <row r="1825" spans="1:10" x14ac:dyDescent="0.35">
      <c r="A1825" s="60">
        <v>42705</v>
      </c>
      <c r="B1825" t="s">
        <v>107</v>
      </c>
      <c r="C1825" t="s">
        <v>37</v>
      </c>
      <c r="D1825" t="s">
        <v>38</v>
      </c>
      <c r="E1825">
        <v>342</v>
      </c>
      <c r="F1825">
        <v>36</v>
      </c>
      <c r="G1825">
        <v>10</v>
      </c>
      <c r="H1825">
        <v>20</v>
      </c>
      <c r="I1825">
        <v>6</v>
      </c>
      <c r="J1825">
        <v>0</v>
      </c>
    </row>
    <row r="1826" spans="1:10" x14ac:dyDescent="0.35">
      <c r="A1826" s="60">
        <v>42705</v>
      </c>
      <c r="B1826" t="s">
        <v>107</v>
      </c>
      <c r="C1826" t="s">
        <v>39</v>
      </c>
      <c r="D1826" t="s">
        <v>40</v>
      </c>
      <c r="E1826">
        <v>813</v>
      </c>
      <c r="F1826">
        <v>84</v>
      </c>
      <c r="G1826">
        <v>29</v>
      </c>
      <c r="H1826">
        <v>36</v>
      </c>
      <c r="I1826">
        <v>14</v>
      </c>
      <c r="J1826">
        <v>5</v>
      </c>
    </row>
    <row r="1827" spans="1:10" x14ac:dyDescent="0.35">
      <c r="A1827" s="60">
        <v>42705</v>
      </c>
      <c r="B1827" t="s">
        <v>107</v>
      </c>
      <c r="C1827" t="s">
        <v>41</v>
      </c>
      <c r="D1827" t="s">
        <v>42</v>
      </c>
      <c r="E1827">
        <v>995</v>
      </c>
      <c r="F1827">
        <v>83</v>
      </c>
      <c r="G1827">
        <v>33</v>
      </c>
      <c r="H1827">
        <v>35</v>
      </c>
      <c r="I1827">
        <v>13</v>
      </c>
      <c r="J1827">
        <v>2</v>
      </c>
    </row>
    <row r="1828" spans="1:10" x14ac:dyDescent="0.35">
      <c r="A1828" s="60">
        <v>42705</v>
      </c>
      <c r="B1828" t="s">
        <v>107</v>
      </c>
      <c r="C1828" t="s">
        <v>43</v>
      </c>
      <c r="D1828" t="s">
        <v>161</v>
      </c>
      <c r="E1828">
        <v>606</v>
      </c>
      <c r="F1828">
        <v>63</v>
      </c>
      <c r="G1828">
        <v>34</v>
      </c>
      <c r="H1828">
        <v>21</v>
      </c>
      <c r="I1828">
        <v>0</v>
      </c>
      <c r="J1828">
        <v>8</v>
      </c>
    </row>
    <row r="1829" spans="1:10" x14ac:dyDescent="0.35">
      <c r="A1829" s="60">
        <v>42705</v>
      </c>
      <c r="B1829" t="s">
        <v>107</v>
      </c>
      <c r="C1829" t="s">
        <v>44</v>
      </c>
      <c r="D1829" t="s">
        <v>200</v>
      </c>
      <c r="E1829">
        <v>705</v>
      </c>
      <c r="F1829">
        <v>58</v>
      </c>
      <c r="G1829">
        <v>30</v>
      </c>
      <c r="H1829">
        <v>24</v>
      </c>
      <c r="I1829">
        <v>4</v>
      </c>
      <c r="J1829">
        <v>0</v>
      </c>
    </row>
    <row r="1830" spans="1:10" x14ac:dyDescent="0.35">
      <c r="A1830" s="60">
        <v>42705</v>
      </c>
      <c r="B1830" t="s">
        <v>107</v>
      </c>
      <c r="C1830" t="s">
        <v>45</v>
      </c>
      <c r="D1830" t="s">
        <v>46</v>
      </c>
      <c r="E1830">
        <v>945</v>
      </c>
      <c r="F1830">
        <v>77</v>
      </c>
      <c r="G1830">
        <v>9</v>
      </c>
      <c r="H1830">
        <v>34</v>
      </c>
      <c r="I1830">
        <v>33</v>
      </c>
      <c r="J1830">
        <v>1</v>
      </c>
    </row>
    <row r="1831" spans="1:10" x14ac:dyDescent="0.35">
      <c r="A1831" s="60">
        <v>42705</v>
      </c>
      <c r="B1831" t="s">
        <v>107</v>
      </c>
      <c r="C1831" t="s">
        <v>47</v>
      </c>
      <c r="D1831" t="s">
        <v>163</v>
      </c>
      <c r="E1831">
        <v>790</v>
      </c>
      <c r="F1831">
        <v>95</v>
      </c>
      <c r="G1831">
        <v>45</v>
      </c>
      <c r="H1831">
        <v>39</v>
      </c>
      <c r="I1831">
        <v>5</v>
      </c>
      <c r="J1831">
        <v>6</v>
      </c>
    </row>
    <row r="1832" spans="1:10" x14ac:dyDescent="0.35">
      <c r="A1832" s="60">
        <v>42705</v>
      </c>
      <c r="B1832" t="s">
        <v>107</v>
      </c>
      <c r="C1832" t="s">
        <v>48</v>
      </c>
      <c r="D1832" t="s">
        <v>162</v>
      </c>
      <c r="E1832">
        <v>810</v>
      </c>
      <c r="F1832">
        <v>93</v>
      </c>
      <c r="G1832">
        <v>42</v>
      </c>
      <c r="H1832">
        <v>40</v>
      </c>
      <c r="I1832">
        <v>8</v>
      </c>
      <c r="J1832">
        <v>3</v>
      </c>
    </row>
    <row r="1833" spans="1:10" x14ac:dyDescent="0.35">
      <c r="A1833" s="60">
        <v>42736</v>
      </c>
      <c r="B1833" t="s">
        <v>107</v>
      </c>
      <c r="C1833" t="s">
        <v>35</v>
      </c>
      <c r="D1833" t="s">
        <v>36</v>
      </c>
      <c r="E1833">
        <v>246</v>
      </c>
      <c r="F1833">
        <v>25</v>
      </c>
      <c r="G1833">
        <v>4</v>
      </c>
      <c r="H1833">
        <v>21</v>
      </c>
      <c r="I1833">
        <v>0</v>
      </c>
      <c r="J1833">
        <v>0</v>
      </c>
    </row>
    <row r="1834" spans="1:10" x14ac:dyDescent="0.35">
      <c r="A1834" s="60">
        <v>42736</v>
      </c>
      <c r="B1834" t="s">
        <v>107</v>
      </c>
      <c r="C1834" t="s">
        <v>37</v>
      </c>
      <c r="D1834" t="s">
        <v>38</v>
      </c>
      <c r="E1834">
        <v>429</v>
      </c>
      <c r="F1834">
        <v>34</v>
      </c>
      <c r="G1834">
        <v>15</v>
      </c>
      <c r="H1834">
        <v>14</v>
      </c>
      <c r="I1834">
        <v>4</v>
      </c>
      <c r="J1834">
        <v>1</v>
      </c>
    </row>
    <row r="1835" spans="1:10" x14ac:dyDescent="0.35">
      <c r="A1835" s="60">
        <v>42736</v>
      </c>
      <c r="B1835" t="s">
        <v>107</v>
      </c>
      <c r="C1835" t="s">
        <v>39</v>
      </c>
      <c r="D1835" t="s">
        <v>40</v>
      </c>
      <c r="E1835">
        <v>871</v>
      </c>
      <c r="F1835">
        <v>89</v>
      </c>
      <c r="G1835">
        <v>46</v>
      </c>
      <c r="H1835">
        <v>36</v>
      </c>
      <c r="I1835">
        <v>3</v>
      </c>
      <c r="J1835">
        <v>4</v>
      </c>
    </row>
    <row r="1836" spans="1:10" x14ac:dyDescent="0.35">
      <c r="A1836" s="60">
        <v>42736</v>
      </c>
      <c r="B1836" t="s">
        <v>107</v>
      </c>
      <c r="C1836" t="s">
        <v>41</v>
      </c>
      <c r="D1836" t="s">
        <v>42</v>
      </c>
      <c r="E1836">
        <v>897</v>
      </c>
      <c r="F1836">
        <v>71</v>
      </c>
      <c r="G1836">
        <v>26</v>
      </c>
      <c r="H1836">
        <v>20</v>
      </c>
      <c r="I1836">
        <v>25</v>
      </c>
      <c r="J1836">
        <v>0</v>
      </c>
    </row>
    <row r="1837" spans="1:10" x14ac:dyDescent="0.35">
      <c r="A1837" s="60">
        <v>42736</v>
      </c>
      <c r="B1837" t="s">
        <v>107</v>
      </c>
      <c r="C1837" t="s">
        <v>43</v>
      </c>
      <c r="D1837" t="s">
        <v>161</v>
      </c>
      <c r="E1837">
        <v>706</v>
      </c>
      <c r="F1837">
        <v>52</v>
      </c>
      <c r="G1837">
        <v>29</v>
      </c>
      <c r="H1837">
        <v>20</v>
      </c>
      <c r="I1837">
        <v>1</v>
      </c>
      <c r="J1837">
        <v>2</v>
      </c>
    </row>
    <row r="1838" spans="1:10" x14ac:dyDescent="0.35">
      <c r="A1838" s="60">
        <v>42736</v>
      </c>
      <c r="B1838" t="s">
        <v>107</v>
      </c>
      <c r="C1838" t="s">
        <v>44</v>
      </c>
      <c r="D1838" t="s">
        <v>200</v>
      </c>
      <c r="E1838">
        <v>779</v>
      </c>
      <c r="F1838">
        <v>61</v>
      </c>
      <c r="G1838">
        <v>26</v>
      </c>
      <c r="H1838">
        <v>29</v>
      </c>
      <c r="I1838">
        <v>0</v>
      </c>
      <c r="J1838">
        <v>6</v>
      </c>
    </row>
    <row r="1839" spans="1:10" x14ac:dyDescent="0.35">
      <c r="A1839" s="60">
        <v>42736</v>
      </c>
      <c r="B1839" t="s">
        <v>107</v>
      </c>
      <c r="C1839" t="s">
        <v>45</v>
      </c>
      <c r="D1839" t="s">
        <v>46</v>
      </c>
      <c r="E1839">
        <v>925</v>
      </c>
      <c r="F1839">
        <v>117</v>
      </c>
      <c r="G1839">
        <v>9</v>
      </c>
      <c r="H1839">
        <v>35</v>
      </c>
      <c r="I1839">
        <v>68</v>
      </c>
      <c r="J1839">
        <v>5</v>
      </c>
    </row>
    <row r="1840" spans="1:10" x14ac:dyDescent="0.35">
      <c r="A1840" s="60">
        <v>42736</v>
      </c>
      <c r="B1840" t="s">
        <v>107</v>
      </c>
      <c r="C1840" t="s">
        <v>47</v>
      </c>
      <c r="D1840" t="s">
        <v>163</v>
      </c>
      <c r="E1840">
        <v>763</v>
      </c>
      <c r="F1840">
        <v>67</v>
      </c>
      <c r="G1840">
        <v>19</v>
      </c>
      <c r="H1840">
        <v>31</v>
      </c>
      <c r="I1840">
        <v>14</v>
      </c>
      <c r="J1840">
        <v>3</v>
      </c>
    </row>
    <row r="1841" spans="1:10" x14ac:dyDescent="0.35">
      <c r="A1841" s="60">
        <v>42736</v>
      </c>
      <c r="B1841" t="s">
        <v>107</v>
      </c>
      <c r="C1841" t="s">
        <v>48</v>
      </c>
      <c r="D1841" t="s">
        <v>162</v>
      </c>
      <c r="E1841">
        <v>871</v>
      </c>
      <c r="F1841">
        <v>64</v>
      </c>
      <c r="G1841">
        <v>24</v>
      </c>
      <c r="H1841">
        <v>32</v>
      </c>
      <c r="I1841">
        <v>5</v>
      </c>
      <c r="J1841">
        <v>3</v>
      </c>
    </row>
    <row r="1842" spans="1:10" x14ac:dyDescent="0.35">
      <c r="A1842" s="60">
        <v>42767</v>
      </c>
      <c r="B1842" t="s">
        <v>107</v>
      </c>
      <c r="C1842" t="s">
        <v>35</v>
      </c>
      <c r="D1842" t="s">
        <v>36</v>
      </c>
      <c r="E1842">
        <v>262</v>
      </c>
      <c r="F1842">
        <v>21</v>
      </c>
      <c r="G1842">
        <v>4</v>
      </c>
      <c r="H1842">
        <v>17</v>
      </c>
      <c r="I1842">
        <v>0</v>
      </c>
      <c r="J1842">
        <v>0</v>
      </c>
    </row>
    <row r="1843" spans="1:10" x14ac:dyDescent="0.35">
      <c r="A1843" s="60">
        <v>42767</v>
      </c>
      <c r="B1843" t="s">
        <v>107</v>
      </c>
      <c r="C1843" t="s">
        <v>37</v>
      </c>
      <c r="D1843" t="s">
        <v>38</v>
      </c>
      <c r="E1843">
        <v>449</v>
      </c>
      <c r="F1843">
        <v>39</v>
      </c>
      <c r="G1843">
        <v>14</v>
      </c>
      <c r="H1843">
        <v>22</v>
      </c>
      <c r="I1843">
        <v>2</v>
      </c>
      <c r="J1843">
        <v>1</v>
      </c>
    </row>
    <row r="1844" spans="1:10" x14ac:dyDescent="0.35">
      <c r="A1844" s="60">
        <v>42767</v>
      </c>
      <c r="B1844" t="s">
        <v>107</v>
      </c>
      <c r="C1844" t="s">
        <v>39</v>
      </c>
      <c r="D1844" t="s">
        <v>40</v>
      </c>
      <c r="E1844">
        <v>817</v>
      </c>
      <c r="F1844">
        <v>64</v>
      </c>
      <c r="G1844">
        <v>21</v>
      </c>
      <c r="H1844">
        <v>34</v>
      </c>
      <c r="I1844">
        <v>8</v>
      </c>
      <c r="J1844">
        <v>1</v>
      </c>
    </row>
    <row r="1845" spans="1:10" x14ac:dyDescent="0.35">
      <c r="A1845" s="60">
        <v>42767</v>
      </c>
      <c r="B1845" t="s">
        <v>107</v>
      </c>
      <c r="C1845" t="s">
        <v>41</v>
      </c>
      <c r="D1845" t="s">
        <v>42</v>
      </c>
      <c r="E1845">
        <v>884</v>
      </c>
      <c r="F1845">
        <v>50</v>
      </c>
      <c r="G1845">
        <v>19</v>
      </c>
      <c r="H1845">
        <v>24</v>
      </c>
      <c r="I1845">
        <v>7</v>
      </c>
      <c r="J1845">
        <v>0</v>
      </c>
    </row>
    <row r="1846" spans="1:10" x14ac:dyDescent="0.35">
      <c r="A1846" s="60">
        <v>42767</v>
      </c>
      <c r="B1846" t="s">
        <v>107</v>
      </c>
      <c r="C1846" t="s">
        <v>43</v>
      </c>
      <c r="D1846" t="s">
        <v>161</v>
      </c>
      <c r="E1846">
        <v>617</v>
      </c>
      <c r="F1846">
        <v>56</v>
      </c>
      <c r="G1846">
        <v>20</v>
      </c>
      <c r="H1846">
        <v>24</v>
      </c>
      <c r="I1846">
        <v>4</v>
      </c>
      <c r="J1846">
        <v>8</v>
      </c>
    </row>
    <row r="1847" spans="1:10" x14ac:dyDescent="0.35">
      <c r="A1847" s="60">
        <v>42767</v>
      </c>
      <c r="B1847" t="s">
        <v>107</v>
      </c>
      <c r="C1847" t="s">
        <v>44</v>
      </c>
      <c r="D1847" t="s">
        <v>200</v>
      </c>
      <c r="E1847">
        <v>774</v>
      </c>
      <c r="F1847">
        <v>75</v>
      </c>
      <c r="G1847">
        <v>30</v>
      </c>
      <c r="H1847">
        <v>40</v>
      </c>
      <c r="I1847">
        <v>0</v>
      </c>
      <c r="J1847">
        <v>5</v>
      </c>
    </row>
    <row r="1848" spans="1:10" x14ac:dyDescent="0.35">
      <c r="A1848" s="60">
        <v>42767</v>
      </c>
      <c r="B1848" t="s">
        <v>107</v>
      </c>
      <c r="C1848" t="s">
        <v>45</v>
      </c>
      <c r="D1848" t="s">
        <v>46</v>
      </c>
      <c r="E1848">
        <v>953</v>
      </c>
      <c r="F1848">
        <v>78</v>
      </c>
      <c r="G1848">
        <v>18</v>
      </c>
      <c r="H1848">
        <v>28</v>
      </c>
      <c r="I1848">
        <v>29</v>
      </c>
      <c r="J1848">
        <v>3</v>
      </c>
    </row>
    <row r="1849" spans="1:10" x14ac:dyDescent="0.35">
      <c r="A1849" s="60">
        <v>42767</v>
      </c>
      <c r="B1849" t="s">
        <v>107</v>
      </c>
      <c r="C1849" t="s">
        <v>47</v>
      </c>
      <c r="D1849" t="s">
        <v>163</v>
      </c>
      <c r="E1849">
        <v>749</v>
      </c>
      <c r="F1849">
        <v>66</v>
      </c>
      <c r="G1849">
        <v>22</v>
      </c>
      <c r="H1849">
        <v>30</v>
      </c>
      <c r="I1849">
        <v>14</v>
      </c>
      <c r="J1849">
        <v>0</v>
      </c>
    </row>
    <row r="1850" spans="1:10" x14ac:dyDescent="0.35">
      <c r="A1850" s="60">
        <v>42767</v>
      </c>
      <c r="B1850" t="s">
        <v>107</v>
      </c>
      <c r="C1850" t="s">
        <v>48</v>
      </c>
      <c r="D1850" t="s">
        <v>162</v>
      </c>
      <c r="E1850">
        <v>890</v>
      </c>
      <c r="F1850">
        <v>97</v>
      </c>
      <c r="G1850">
        <v>39</v>
      </c>
      <c r="H1850">
        <v>47</v>
      </c>
      <c r="I1850">
        <v>9</v>
      </c>
      <c r="J1850">
        <v>2</v>
      </c>
    </row>
    <row r="1851" spans="1:10" x14ac:dyDescent="0.35">
      <c r="A1851" s="60">
        <v>42795</v>
      </c>
      <c r="B1851" t="s">
        <v>107</v>
      </c>
      <c r="C1851" t="s">
        <v>35</v>
      </c>
      <c r="D1851" t="s">
        <v>36</v>
      </c>
      <c r="E1851">
        <v>297</v>
      </c>
      <c r="F1851">
        <v>32</v>
      </c>
      <c r="G1851">
        <v>10</v>
      </c>
      <c r="H1851">
        <v>13</v>
      </c>
      <c r="I1851">
        <v>9</v>
      </c>
      <c r="J1851">
        <v>0</v>
      </c>
    </row>
    <row r="1852" spans="1:10" x14ac:dyDescent="0.35">
      <c r="A1852" s="60">
        <v>42795</v>
      </c>
      <c r="B1852" t="s">
        <v>107</v>
      </c>
      <c r="C1852" t="s">
        <v>37</v>
      </c>
      <c r="D1852" t="s">
        <v>38</v>
      </c>
      <c r="E1852">
        <v>504</v>
      </c>
      <c r="F1852">
        <v>49</v>
      </c>
      <c r="G1852">
        <v>19</v>
      </c>
      <c r="H1852">
        <v>20</v>
      </c>
      <c r="I1852">
        <v>6</v>
      </c>
      <c r="J1852">
        <v>4</v>
      </c>
    </row>
    <row r="1853" spans="1:10" x14ac:dyDescent="0.35">
      <c r="A1853" s="60">
        <v>42795</v>
      </c>
      <c r="B1853" t="s">
        <v>107</v>
      </c>
      <c r="C1853" t="s">
        <v>39</v>
      </c>
      <c r="D1853" t="s">
        <v>40</v>
      </c>
      <c r="E1853">
        <v>982</v>
      </c>
      <c r="F1853">
        <v>79</v>
      </c>
      <c r="G1853">
        <v>32</v>
      </c>
      <c r="H1853">
        <v>31</v>
      </c>
      <c r="I1853">
        <v>15</v>
      </c>
      <c r="J1853">
        <v>1</v>
      </c>
    </row>
    <row r="1854" spans="1:10" x14ac:dyDescent="0.35">
      <c r="A1854" s="60">
        <v>42795</v>
      </c>
      <c r="B1854" t="s">
        <v>107</v>
      </c>
      <c r="C1854" t="s">
        <v>41</v>
      </c>
      <c r="D1854" t="s">
        <v>42</v>
      </c>
      <c r="E1854">
        <v>972</v>
      </c>
      <c r="F1854">
        <v>68</v>
      </c>
      <c r="G1854">
        <v>25</v>
      </c>
      <c r="H1854">
        <v>36</v>
      </c>
      <c r="I1854">
        <v>5</v>
      </c>
      <c r="J1854">
        <v>2</v>
      </c>
    </row>
    <row r="1855" spans="1:10" x14ac:dyDescent="0.35">
      <c r="A1855" s="60">
        <v>42795</v>
      </c>
      <c r="B1855" t="s">
        <v>107</v>
      </c>
      <c r="C1855" t="s">
        <v>43</v>
      </c>
      <c r="D1855" t="s">
        <v>161</v>
      </c>
      <c r="E1855">
        <v>698</v>
      </c>
      <c r="F1855">
        <v>67</v>
      </c>
      <c r="G1855">
        <v>35</v>
      </c>
      <c r="H1855">
        <v>27</v>
      </c>
      <c r="I1855">
        <v>2</v>
      </c>
      <c r="J1855">
        <v>3</v>
      </c>
    </row>
    <row r="1856" spans="1:10" x14ac:dyDescent="0.35">
      <c r="A1856" s="60">
        <v>42795</v>
      </c>
      <c r="B1856" t="s">
        <v>107</v>
      </c>
      <c r="C1856" t="s">
        <v>44</v>
      </c>
      <c r="D1856" t="s">
        <v>200</v>
      </c>
      <c r="E1856">
        <v>846</v>
      </c>
      <c r="F1856">
        <v>60</v>
      </c>
      <c r="G1856">
        <v>28</v>
      </c>
      <c r="H1856">
        <v>31</v>
      </c>
      <c r="I1856">
        <v>1</v>
      </c>
      <c r="J1856">
        <v>0</v>
      </c>
    </row>
    <row r="1857" spans="1:10" x14ac:dyDescent="0.35">
      <c r="A1857" s="60">
        <v>42795</v>
      </c>
      <c r="B1857" t="s">
        <v>107</v>
      </c>
      <c r="C1857" t="s">
        <v>45</v>
      </c>
      <c r="D1857" t="s">
        <v>46</v>
      </c>
      <c r="E1857">
        <v>1206</v>
      </c>
      <c r="F1857">
        <v>90</v>
      </c>
      <c r="G1857">
        <v>9</v>
      </c>
      <c r="H1857">
        <v>45</v>
      </c>
      <c r="I1857">
        <v>31</v>
      </c>
      <c r="J1857">
        <v>5</v>
      </c>
    </row>
    <row r="1858" spans="1:10" x14ac:dyDescent="0.35">
      <c r="A1858" s="60">
        <v>42795</v>
      </c>
      <c r="B1858" t="s">
        <v>107</v>
      </c>
      <c r="C1858" t="s">
        <v>47</v>
      </c>
      <c r="D1858" t="s">
        <v>163</v>
      </c>
      <c r="E1858">
        <v>853</v>
      </c>
      <c r="F1858">
        <v>68</v>
      </c>
      <c r="G1858">
        <v>21</v>
      </c>
      <c r="H1858">
        <v>39</v>
      </c>
      <c r="I1858">
        <v>8</v>
      </c>
      <c r="J1858">
        <v>0</v>
      </c>
    </row>
    <row r="1859" spans="1:10" x14ac:dyDescent="0.35">
      <c r="A1859" s="60">
        <v>42795</v>
      </c>
      <c r="B1859" t="s">
        <v>107</v>
      </c>
      <c r="C1859" t="s">
        <v>48</v>
      </c>
      <c r="D1859" t="s">
        <v>162</v>
      </c>
      <c r="E1859">
        <v>959</v>
      </c>
      <c r="F1859">
        <v>81</v>
      </c>
      <c r="G1859">
        <v>37</v>
      </c>
      <c r="H1859">
        <v>35</v>
      </c>
      <c r="I1859">
        <v>9</v>
      </c>
      <c r="J1859">
        <v>0</v>
      </c>
    </row>
    <row r="1860" spans="1:10" x14ac:dyDescent="0.35">
      <c r="A1860" s="60">
        <v>42826</v>
      </c>
      <c r="B1860" t="s">
        <v>107</v>
      </c>
      <c r="C1860" t="s">
        <v>35</v>
      </c>
      <c r="D1860" t="s">
        <v>36</v>
      </c>
      <c r="E1860">
        <v>190</v>
      </c>
      <c r="F1860">
        <v>14</v>
      </c>
      <c r="G1860">
        <v>6</v>
      </c>
      <c r="H1860">
        <v>8</v>
      </c>
      <c r="I1860">
        <v>0</v>
      </c>
      <c r="J1860">
        <v>0</v>
      </c>
    </row>
    <row r="1861" spans="1:10" x14ac:dyDescent="0.35">
      <c r="A1861" s="60">
        <v>42826</v>
      </c>
      <c r="B1861" t="s">
        <v>107</v>
      </c>
      <c r="C1861" t="s">
        <v>37</v>
      </c>
      <c r="D1861" t="s">
        <v>38</v>
      </c>
      <c r="E1861">
        <v>310</v>
      </c>
      <c r="F1861">
        <v>23</v>
      </c>
      <c r="G1861">
        <v>13</v>
      </c>
      <c r="H1861">
        <v>9</v>
      </c>
      <c r="I1861">
        <v>1</v>
      </c>
      <c r="J1861">
        <v>0</v>
      </c>
    </row>
    <row r="1862" spans="1:10" x14ac:dyDescent="0.35">
      <c r="A1862" s="60">
        <v>42826</v>
      </c>
      <c r="B1862" t="s">
        <v>107</v>
      </c>
      <c r="C1862" t="s">
        <v>39</v>
      </c>
      <c r="D1862" t="s">
        <v>40</v>
      </c>
      <c r="E1862">
        <v>671</v>
      </c>
      <c r="F1862">
        <v>77</v>
      </c>
      <c r="G1862">
        <v>32</v>
      </c>
      <c r="H1862">
        <v>29</v>
      </c>
      <c r="I1862">
        <v>14</v>
      </c>
      <c r="J1862">
        <v>2</v>
      </c>
    </row>
    <row r="1863" spans="1:10" x14ac:dyDescent="0.35">
      <c r="A1863" s="60">
        <v>42826</v>
      </c>
      <c r="B1863" t="s">
        <v>107</v>
      </c>
      <c r="C1863" t="s">
        <v>41</v>
      </c>
      <c r="D1863" t="s">
        <v>42</v>
      </c>
      <c r="E1863">
        <v>713</v>
      </c>
      <c r="F1863">
        <v>60</v>
      </c>
      <c r="G1863">
        <v>21</v>
      </c>
      <c r="H1863">
        <v>27</v>
      </c>
      <c r="I1863">
        <v>12</v>
      </c>
      <c r="J1863">
        <v>0</v>
      </c>
    </row>
    <row r="1864" spans="1:10" x14ac:dyDescent="0.35">
      <c r="A1864" s="60">
        <v>42826</v>
      </c>
      <c r="B1864" t="s">
        <v>107</v>
      </c>
      <c r="C1864" t="s">
        <v>43</v>
      </c>
      <c r="D1864" t="s">
        <v>161</v>
      </c>
      <c r="E1864">
        <v>515</v>
      </c>
      <c r="F1864">
        <v>40</v>
      </c>
      <c r="G1864">
        <v>16</v>
      </c>
      <c r="H1864">
        <v>22</v>
      </c>
      <c r="I1864">
        <v>2</v>
      </c>
      <c r="J1864">
        <v>0</v>
      </c>
    </row>
    <row r="1865" spans="1:10" x14ac:dyDescent="0.35">
      <c r="A1865" s="60">
        <v>42826</v>
      </c>
      <c r="B1865" t="s">
        <v>107</v>
      </c>
      <c r="C1865" t="s">
        <v>44</v>
      </c>
      <c r="D1865" t="s">
        <v>200</v>
      </c>
      <c r="E1865">
        <v>627</v>
      </c>
      <c r="F1865">
        <v>59</v>
      </c>
      <c r="G1865">
        <v>33</v>
      </c>
      <c r="H1865">
        <v>25</v>
      </c>
      <c r="I1865">
        <v>0</v>
      </c>
      <c r="J1865">
        <v>1</v>
      </c>
    </row>
    <row r="1866" spans="1:10" x14ac:dyDescent="0.35">
      <c r="A1866" s="60">
        <v>42826</v>
      </c>
      <c r="B1866" t="s">
        <v>107</v>
      </c>
      <c r="C1866" t="s">
        <v>45</v>
      </c>
      <c r="D1866" t="s">
        <v>46</v>
      </c>
      <c r="E1866">
        <v>859</v>
      </c>
      <c r="F1866">
        <v>69</v>
      </c>
      <c r="G1866">
        <v>14</v>
      </c>
      <c r="H1866">
        <v>27</v>
      </c>
      <c r="I1866">
        <v>25</v>
      </c>
      <c r="J1866">
        <v>3</v>
      </c>
    </row>
    <row r="1867" spans="1:10" x14ac:dyDescent="0.35">
      <c r="A1867" s="60">
        <v>42826</v>
      </c>
      <c r="B1867" t="s">
        <v>107</v>
      </c>
      <c r="C1867" t="s">
        <v>47</v>
      </c>
      <c r="D1867" t="s">
        <v>163</v>
      </c>
      <c r="E1867">
        <v>675</v>
      </c>
      <c r="F1867">
        <v>75</v>
      </c>
      <c r="G1867">
        <v>22</v>
      </c>
      <c r="H1867">
        <v>29</v>
      </c>
      <c r="I1867">
        <v>24</v>
      </c>
      <c r="J1867">
        <v>0</v>
      </c>
    </row>
    <row r="1868" spans="1:10" x14ac:dyDescent="0.35">
      <c r="A1868" s="60">
        <v>42826</v>
      </c>
      <c r="B1868" t="s">
        <v>107</v>
      </c>
      <c r="C1868" t="s">
        <v>48</v>
      </c>
      <c r="D1868" t="s">
        <v>162</v>
      </c>
      <c r="E1868">
        <v>718</v>
      </c>
      <c r="F1868">
        <v>82</v>
      </c>
      <c r="G1868">
        <v>40</v>
      </c>
      <c r="H1868">
        <v>35</v>
      </c>
      <c r="I1868">
        <v>6</v>
      </c>
      <c r="J1868">
        <v>1</v>
      </c>
    </row>
    <row r="1869" spans="1:10" x14ac:dyDescent="0.35">
      <c r="A1869" s="60">
        <v>42856</v>
      </c>
      <c r="B1869" t="s">
        <v>107</v>
      </c>
      <c r="C1869" t="s">
        <v>35</v>
      </c>
      <c r="D1869" t="s">
        <v>36</v>
      </c>
      <c r="E1869">
        <v>267</v>
      </c>
      <c r="F1869">
        <v>23</v>
      </c>
      <c r="G1869">
        <v>11</v>
      </c>
      <c r="H1869">
        <v>12</v>
      </c>
      <c r="I1869">
        <v>0</v>
      </c>
      <c r="J1869">
        <v>0</v>
      </c>
    </row>
    <row r="1870" spans="1:10" x14ac:dyDescent="0.35">
      <c r="A1870" s="60">
        <v>42856</v>
      </c>
      <c r="B1870" t="s">
        <v>107</v>
      </c>
      <c r="C1870" t="s">
        <v>37</v>
      </c>
      <c r="D1870" t="s">
        <v>38</v>
      </c>
      <c r="E1870">
        <v>487</v>
      </c>
      <c r="F1870">
        <v>43</v>
      </c>
      <c r="G1870">
        <v>11</v>
      </c>
      <c r="H1870">
        <v>25</v>
      </c>
      <c r="I1870">
        <v>4</v>
      </c>
      <c r="J1870">
        <v>3</v>
      </c>
    </row>
    <row r="1871" spans="1:10" x14ac:dyDescent="0.35">
      <c r="A1871" s="60">
        <v>42856</v>
      </c>
      <c r="B1871" t="s">
        <v>107</v>
      </c>
      <c r="C1871" t="s">
        <v>39</v>
      </c>
      <c r="D1871" t="s">
        <v>40</v>
      </c>
      <c r="E1871">
        <v>906</v>
      </c>
      <c r="F1871">
        <v>91</v>
      </c>
      <c r="G1871">
        <v>49</v>
      </c>
      <c r="H1871">
        <v>31</v>
      </c>
      <c r="I1871">
        <v>11</v>
      </c>
      <c r="J1871">
        <v>0</v>
      </c>
    </row>
    <row r="1872" spans="1:10" x14ac:dyDescent="0.35">
      <c r="A1872" s="60">
        <v>42856</v>
      </c>
      <c r="B1872" t="s">
        <v>107</v>
      </c>
      <c r="C1872" t="s">
        <v>41</v>
      </c>
      <c r="D1872" t="s">
        <v>42</v>
      </c>
      <c r="E1872">
        <v>939</v>
      </c>
      <c r="F1872">
        <v>66</v>
      </c>
      <c r="G1872">
        <v>24</v>
      </c>
      <c r="H1872">
        <v>27</v>
      </c>
      <c r="I1872">
        <v>15</v>
      </c>
      <c r="J1872">
        <v>0</v>
      </c>
    </row>
    <row r="1873" spans="1:10" x14ac:dyDescent="0.35">
      <c r="A1873" s="60">
        <v>42856</v>
      </c>
      <c r="B1873" t="s">
        <v>107</v>
      </c>
      <c r="C1873" t="s">
        <v>43</v>
      </c>
      <c r="D1873" t="s">
        <v>161</v>
      </c>
      <c r="E1873">
        <v>722</v>
      </c>
      <c r="F1873">
        <v>55</v>
      </c>
      <c r="G1873">
        <v>23</v>
      </c>
      <c r="H1873">
        <v>29</v>
      </c>
      <c r="I1873">
        <v>3</v>
      </c>
      <c r="J1873">
        <v>0</v>
      </c>
    </row>
    <row r="1874" spans="1:10" x14ac:dyDescent="0.35">
      <c r="A1874" s="60">
        <v>42856</v>
      </c>
      <c r="B1874" t="s">
        <v>107</v>
      </c>
      <c r="C1874" t="s">
        <v>44</v>
      </c>
      <c r="D1874" t="s">
        <v>200</v>
      </c>
      <c r="E1874">
        <v>845</v>
      </c>
      <c r="F1874">
        <v>76</v>
      </c>
      <c r="G1874">
        <v>32</v>
      </c>
      <c r="H1874">
        <v>42</v>
      </c>
      <c r="I1874">
        <v>2</v>
      </c>
      <c r="J1874">
        <v>0</v>
      </c>
    </row>
    <row r="1875" spans="1:10" x14ac:dyDescent="0.35">
      <c r="A1875" s="60">
        <v>42856</v>
      </c>
      <c r="B1875" t="s">
        <v>107</v>
      </c>
      <c r="C1875" t="s">
        <v>45</v>
      </c>
      <c r="D1875" t="s">
        <v>46</v>
      </c>
      <c r="E1875">
        <v>1113</v>
      </c>
      <c r="F1875">
        <v>80</v>
      </c>
      <c r="G1875">
        <v>16</v>
      </c>
      <c r="H1875">
        <v>41</v>
      </c>
      <c r="I1875">
        <v>23</v>
      </c>
      <c r="J1875">
        <v>0</v>
      </c>
    </row>
    <row r="1876" spans="1:10" x14ac:dyDescent="0.35">
      <c r="A1876" s="60">
        <v>42856</v>
      </c>
      <c r="B1876" t="s">
        <v>107</v>
      </c>
      <c r="C1876" t="s">
        <v>47</v>
      </c>
      <c r="D1876" t="s">
        <v>163</v>
      </c>
      <c r="E1876">
        <v>808</v>
      </c>
      <c r="F1876">
        <v>60</v>
      </c>
      <c r="G1876">
        <v>16</v>
      </c>
      <c r="H1876">
        <v>29</v>
      </c>
      <c r="I1876">
        <v>15</v>
      </c>
      <c r="J1876">
        <v>0</v>
      </c>
    </row>
    <row r="1877" spans="1:10" x14ac:dyDescent="0.35">
      <c r="A1877" s="60">
        <v>42856</v>
      </c>
      <c r="B1877" t="s">
        <v>107</v>
      </c>
      <c r="C1877" t="s">
        <v>48</v>
      </c>
      <c r="D1877" t="s">
        <v>162</v>
      </c>
      <c r="E1877">
        <v>855</v>
      </c>
      <c r="F1877">
        <v>96</v>
      </c>
      <c r="G1877">
        <v>44</v>
      </c>
      <c r="H1877">
        <v>47</v>
      </c>
      <c r="I1877">
        <v>5</v>
      </c>
      <c r="J1877">
        <v>0</v>
      </c>
    </row>
    <row r="1878" spans="1:10" x14ac:dyDescent="0.35">
      <c r="A1878" s="60">
        <v>42887</v>
      </c>
      <c r="B1878" t="s">
        <v>107</v>
      </c>
      <c r="C1878" t="s">
        <v>35</v>
      </c>
      <c r="D1878" t="s">
        <v>36</v>
      </c>
      <c r="E1878">
        <v>246</v>
      </c>
      <c r="F1878">
        <v>25</v>
      </c>
      <c r="G1878">
        <v>12</v>
      </c>
      <c r="H1878">
        <v>12</v>
      </c>
      <c r="I1878">
        <v>1</v>
      </c>
      <c r="J1878">
        <v>0</v>
      </c>
    </row>
    <row r="1879" spans="1:10" x14ac:dyDescent="0.35">
      <c r="A1879" s="60">
        <v>42887</v>
      </c>
      <c r="B1879" t="s">
        <v>107</v>
      </c>
      <c r="C1879" t="s">
        <v>37</v>
      </c>
      <c r="D1879" t="s">
        <v>38</v>
      </c>
      <c r="E1879">
        <v>455</v>
      </c>
      <c r="F1879">
        <v>49</v>
      </c>
      <c r="G1879">
        <v>17</v>
      </c>
      <c r="H1879">
        <v>14</v>
      </c>
      <c r="I1879">
        <v>18</v>
      </c>
      <c r="J1879">
        <v>0</v>
      </c>
    </row>
    <row r="1880" spans="1:10" x14ac:dyDescent="0.35">
      <c r="A1880" s="60">
        <v>42887</v>
      </c>
      <c r="B1880" t="s">
        <v>107</v>
      </c>
      <c r="C1880" t="s">
        <v>39</v>
      </c>
      <c r="D1880" t="s">
        <v>40</v>
      </c>
      <c r="E1880">
        <v>904</v>
      </c>
      <c r="F1880">
        <v>83</v>
      </c>
      <c r="G1880">
        <v>40</v>
      </c>
      <c r="H1880">
        <v>33</v>
      </c>
      <c r="I1880">
        <v>9</v>
      </c>
      <c r="J1880">
        <v>1</v>
      </c>
    </row>
    <row r="1881" spans="1:10" x14ac:dyDescent="0.35">
      <c r="A1881" s="60">
        <v>42887</v>
      </c>
      <c r="B1881" t="s">
        <v>107</v>
      </c>
      <c r="C1881" t="s">
        <v>41</v>
      </c>
      <c r="D1881" t="s">
        <v>42</v>
      </c>
      <c r="E1881">
        <v>1000</v>
      </c>
      <c r="F1881">
        <v>65</v>
      </c>
      <c r="G1881">
        <v>24</v>
      </c>
      <c r="H1881">
        <v>20</v>
      </c>
      <c r="I1881">
        <v>20</v>
      </c>
      <c r="J1881">
        <v>1</v>
      </c>
    </row>
    <row r="1882" spans="1:10" x14ac:dyDescent="0.35">
      <c r="A1882" s="60">
        <v>42887</v>
      </c>
      <c r="B1882" t="s">
        <v>107</v>
      </c>
      <c r="C1882" t="s">
        <v>43</v>
      </c>
      <c r="D1882" t="s">
        <v>161</v>
      </c>
      <c r="E1882">
        <v>654</v>
      </c>
      <c r="F1882">
        <v>68</v>
      </c>
      <c r="G1882">
        <v>30</v>
      </c>
      <c r="H1882">
        <v>31</v>
      </c>
      <c r="I1882">
        <v>1</v>
      </c>
      <c r="J1882">
        <v>6</v>
      </c>
    </row>
    <row r="1883" spans="1:10" x14ac:dyDescent="0.35">
      <c r="A1883" s="60">
        <v>42887</v>
      </c>
      <c r="B1883" t="s">
        <v>107</v>
      </c>
      <c r="C1883" t="s">
        <v>44</v>
      </c>
      <c r="D1883" t="s">
        <v>200</v>
      </c>
      <c r="E1883">
        <v>839</v>
      </c>
      <c r="F1883">
        <v>68</v>
      </c>
      <c r="G1883">
        <v>25</v>
      </c>
      <c r="H1883">
        <v>36</v>
      </c>
      <c r="I1883">
        <v>1</v>
      </c>
      <c r="J1883">
        <v>6</v>
      </c>
    </row>
    <row r="1884" spans="1:10" x14ac:dyDescent="0.35">
      <c r="A1884" s="60">
        <v>42887</v>
      </c>
      <c r="B1884" t="s">
        <v>107</v>
      </c>
      <c r="C1884" t="s">
        <v>45</v>
      </c>
      <c r="D1884" t="s">
        <v>46</v>
      </c>
      <c r="E1884">
        <v>1088</v>
      </c>
      <c r="F1884">
        <v>75</v>
      </c>
      <c r="G1884">
        <v>8</v>
      </c>
      <c r="H1884">
        <v>33</v>
      </c>
      <c r="I1884">
        <v>33</v>
      </c>
      <c r="J1884">
        <v>1</v>
      </c>
    </row>
    <row r="1885" spans="1:10" x14ac:dyDescent="0.35">
      <c r="A1885" s="60">
        <v>42887</v>
      </c>
      <c r="B1885" t="s">
        <v>107</v>
      </c>
      <c r="C1885" t="s">
        <v>47</v>
      </c>
      <c r="D1885" t="s">
        <v>163</v>
      </c>
      <c r="E1885">
        <v>789</v>
      </c>
      <c r="F1885">
        <v>58</v>
      </c>
      <c r="G1885">
        <v>23</v>
      </c>
      <c r="H1885">
        <v>25</v>
      </c>
      <c r="I1885">
        <v>10</v>
      </c>
      <c r="J1885">
        <v>0</v>
      </c>
    </row>
    <row r="1886" spans="1:10" x14ac:dyDescent="0.35">
      <c r="A1886" s="60">
        <v>42887</v>
      </c>
      <c r="B1886" t="s">
        <v>107</v>
      </c>
      <c r="C1886" t="s">
        <v>48</v>
      </c>
      <c r="D1886" t="s">
        <v>162</v>
      </c>
      <c r="E1886">
        <v>874</v>
      </c>
      <c r="F1886">
        <v>94</v>
      </c>
      <c r="G1886">
        <v>52</v>
      </c>
      <c r="H1886">
        <v>34</v>
      </c>
      <c r="I1886">
        <v>6</v>
      </c>
      <c r="J1886">
        <v>2</v>
      </c>
    </row>
    <row r="1887" spans="1:10" x14ac:dyDescent="0.35">
      <c r="A1887" s="60">
        <v>42917</v>
      </c>
      <c r="B1887" t="s">
        <v>107</v>
      </c>
      <c r="C1887" t="s">
        <v>35</v>
      </c>
      <c r="D1887" t="s">
        <v>36</v>
      </c>
      <c r="E1887">
        <v>251</v>
      </c>
      <c r="F1887">
        <v>27</v>
      </c>
      <c r="G1887">
        <v>9</v>
      </c>
      <c r="H1887">
        <v>18</v>
      </c>
      <c r="I1887">
        <v>0</v>
      </c>
      <c r="J1887">
        <v>0</v>
      </c>
    </row>
    <row r="1888" spans="1:10" x14ac:dyDescent="0.35">
      <c r="A1888" s="60">
        <v>42917</v>
      </c>
      <c r="B1888" t="s">
        <v>107</v>
      </c>
      <c r="C1888" t="s">
        <v>37</v>
      </c>
      <c r="D1888" t="s">
        <v>38</v>
      </c>
      <c r="E1888">
        <v>380</v>
      </c>
      <c r="F1888">
        <v>22</v>
      </c>
      <c r="G1888">
        <v>10</v>
      </c>
      <c r="H1888">
        <v>10</v>
      </c>
      <c r="I1888">
        <v>2</v>
      </c>
      <c r="J1888">
        <v>0</v>
      </c>
    </row>
    <row r="1889" spans="1:10" x14ac:dyDescent="0.35">
      <c r="A1889" s="60">
        <v>42917</v>
      </c>
      <c r="B1889" t="s">
        <v>107</v>
      </c>
      <c r="C1889" t="s">
        <v>39</v>
      </c>
      <c r="D1889" t="s">
        <v>40</v>
      </c>
      <c r="E1889">
        <v>729</v>
      </c>
      <c r="F1889">
        <v>60</v>
      </c>
      <c r="G1889">
        <v>34</v>
      </c>
      <c r="H1889">
        <v>23</v>
      </c>
      <c r="I1889">
        <v>2</v>
      </c>
      <c r="J1889">
        <v>1</v>
      </c>
    </row>
    <row r="1890" spans="1:10" x14ac:dyDescent="0.35">
      <c r="A1890" s="60">
        <v>42917</v>
      </c>
      <c r="B1890" t="s">
        <v>107</v>
      </c>
      <c r="C1890" t="s">
        <v>41</v>
      </c>
      <c r="D1890" t="s">
        <v>42</v>
      </c>
      <c r="E1890">
        <v>749</v>
      </c>
      <c r="F1890">
        <v>53</v>
      </c>
      <c r="G1890">
        <v>22</v>
      </c>
      <c r="H1890">
        <v>15</v>
      </c>
      <c r="I1890">
        <v>15</v>
      </c>
      <c r="J1890">
        <v>1</v>
      </c>
    </row>
    <row r="1891" spans="1:10" x14ac:dyDescent="0.35">
      <c r="A1891" s="60">
        <v>42917</v>
      </c>
      <c r="B1891" t="s">
        <v>107</v>
      </c>
      <c r="C1891" t="s">
        <v>43</v>
      </c>
      <c r="D1891" t="s">
        <v>161</v>
      </c>
      <c r="E1891">
        <v>525</v>
      </c>
      <c r="F1891">
        <v>35</v>
      </c>
      <c r="G1891">
        <v>8</v>
      </c>
      <c r="H1891">
        <v>27</v>
      </c>
      <c r="I1891">
        <v>0</v>
      </c>
      <c r="J1891">
        <v>0</v>
      </c>
    </row>
    <row r="1892" spans="1:10" x14ac:dyDescent="0.35">
      <c r="A1892" s="60">
        <v>42917</v>
      </c>
      <c r="B1892" t="s">
        <v>107</v>
      </c>
      <c r="C1892" t="s">
        <v>44</v>
      </c>
      <c r="D1892" t="s">
        <v>200</v>
      </c>
      <c r="E1892">
        <v>618</v>
      </c>
      <c r="F1892">
        <v>54</v>
      </c>
      <c r="G1892">
        <v>25</v>
      </c>
      <c r="H1892">
        <v>24</v>
      </c>
      <c r="I1892">
        <v>4</v>
      </c>
      <c r="J1892">
        <v>1</v>
      </c>
    </row>
    <row r="1893" spans="1:10" x14ac:dyDescent="0.35">
      <c r="A1893" s="60">
        <v>42917</v>
      </c>
      <c r="B1893" t="s">
        <v>107</v>
      </c>
      <c r="C1893" t="s">
        <v>45</v>
      </c>
      <c r="D1893" t="s">
        <v>46</v>
      </c>
      <c r="E1893">
        <v>912</v>
      </c>
      <c r="F1893">
        <v>71</v>
      </c>
      <c r="G1893">
        <v>8</v>
      </c>
      <c r="H1893">
        <v>35</v>
      </c>
      <c r="I1893">
        <v>25</v>
      </c>
      <c r="J1893">
        <v>3</v>
      </c>
    </row>
    <row r="1894" spans="1:10" x14ac:dyDescent="0.35">
      <c r="A1894" s="60">
        <v>42917</v>
      </c>
      <c r="B1894" t="s">
        <v>107</v>
      </c>
      <c r="C1894" t="s">
        <v>47</v>
      </c>
      <c r="D1894" t="s">
        <v>163</v>
      </c>
      <c r="E1894">
        <v>725</v>
      </c>
      <c r="F1894">
        <v>56</v>
      </c>
      <c r="G1894">
        <v>20</v>
      </c>
      <c r="H1894">
        <v>22</v>
      </c>
      <c r="I1894">
        <v>14</v>
      </c>
      <c r="J1894">
        <v>0</v>
      </c>
    </row>
    <row r="1895" spans="1:10" x14ac:dyDescent="0.35">
      <c r="A1895" s="60">
        <v>42917</v>
      </c>
      <c r="B1895" t="s">
        <v>107</v>
      </c>
      <c r="C1895" t="s">
        <v>48</v>
      </c>
      <c r="D1895" t="s">
        <v>162</v>
      </c>
      <c r="E1895">
        <v>702</v>
      </c>
      <c r="F1895">
        <v>63</v>
      </c>
      <c r="G1895">
        <v>29</v>
      </c>
      <c r="H1895">
        <v>30</v>
      </c>
      <c r="I1895">
        <v>2</v>
      </c>
      <c r="J1895">
        <v>2</v>
      </c>
    </row>
    <row r="1896" spans="1:10" x14ac:dyDescent="0.35">
      <c r="A1896" s="60">
        <v>42948</v>
      </c>
      <c r="B1896" t="s">
        <v>107</v>
      </c>
      <c r="C1896" t="s">
        <v>35</v>
      </c>
      <c r="D1896" t="s">
        <v>36</v>
      </c>
      <c r="E1896">
        <v>257</v>
      </c>
      <c r="F1896">
        <v>18</v>
      </c>
      <c r="G1896">
        <v>10</v>
      </c>
      <c r="H1896">
        <v>8</v>
      </c>
      <c r="I1896">
        <v>0</v>
      </c>
      <c r="J1896">
        <v>0</v>
      </c>
    </row>
    <row r="1897" spans="1:10" x14ac:dyDescent="0.35">
      <c r="A1897" s="60">
        <v>42948</v>
      </c>
      <c r="B1897" t="s">
        <v>107</v>
      </c>
      <c r="C1897" t="s">
        <v>37</v>
      </c>
      <c r="D1897" t="s">
        <v>38</v>
      </c>
      <c r="E1897">
        <v>467</v>
      </c>
      <c r="F1897">
        <v>34</v>
      </c>
      <c r="G1897">
        <v>20</v>
      </c>
      <c r="H1897">
        <v>13</v>
      </c>
      <c r="I1897">
        <v>1</v>
      </c>
      <c r="J1897">
        <v>0</v>
      </c>
    </row>
    <row r="1898" spans="1:10" x14ac:dyDescent="0.35">
      <c r="A1898" s="60">
        <v>42948</v>
      </c>
      <c r="B1898" t="s">
        <v>107</v>
      </c>
      <c r="C1898" t="s">
        <v>39</v>
      </c>
      <c r="D1898" t="s">
        <v>40</v>
      </c>
      <c r="E1898">
        <v>859</v>
      </c>
      <c r="F1898">
        <v>62</v>
      </c>
      <c r="G1898">
        <v>38</v>
      </c>
      <c r="H1898">
        <v>19</v>
      </c>
      <c r="I1898">
        <v>5</v>
      </c>
      <c r="J1898">
        <v>0</v>
      </c>
    </row>
    <row r="1899" spans="1:10" x14ac:dyDescent="0.35">
      <c r="A1899" s="60">
        <v>42948</v>
      </c>
      <c r="B1899" t="s">
        <v>107</v>
      </c>
      <c r="C1899" t="s">
        <v>41</v>
      </c>
      <c r="D1899" t="s">
        <v>42</v>
      </c>
      <c r="E1899">
        <v>1135</v>
      </c>
      <c r="F1899">
        <v>71</v>
      </c>
      <c r="G1899">
        <v>28</v>
      </c>
      <c r="H1899">
        <v>32</v>
      </c>
      <c r="I1899">
        <v>11</v>
      </c>
      <c r="J1899">
        <v>0</v>
      </c>
    </row>
    <row r="1900" spans="1:10" x14ac:dyDescent="0.35">
      <c r="A1900" s="60">
        <v>42948</v>
      </c>
      <c r="B1900" t="s">
        <v>107</v>
      </c>
      <c r="C1900" t="s">
        <v>43</v>
      </c>
      <c r="D1900" t="s">
        <v>161</v>
      </c>
      <c r="E1900">
        <v>682</v>
      </c>
      <c r="F1900">
        <v>51</v>
      </c>
      <c r="G1900">
        <v>24</v>
      </c>
      <c r="H1900">
        <v>25</v>
      </c>
      <c r="I1900">
        <v>2</v>
      </c>
      <c r="J1900">
        <v>0</v>
      </c>
    </row>
    <row r="1901" spans="1:10" x14ac:dyDescent="0.35">
      <c r="A1901" s="60">
        <v>42948</v>
      </c>
      <c r="B1901" t="s">
        <v>107</v>
      </c>
      <c r="C1901" t="s">
        <v>44</v>
      </c>
      <c r="D1901" t="s">
        <v>200</v>
      </c>
      <c r="E1901">
        <v>898</v>
      </c>
      <c r="F1901">
        <v>90</v>
      </c>
      <c r="G1901">
        <v>43</v>
      </c>
      <c r="H1901">
        <v>43</v>
      </c>
      <c r="I1901">
        <v>1</v>
      </c>
      <c r="J1901">
        <v>3</v>
      </c>
    </row>
    <row r="1902" spans="1:10" x14ac:dyDescent="0.35">
      <c r="A1902" s="60">
        <v>42948</v>
      </c>
      <c r="B1902" t="s">
        <v>107</v>
      </c>
      <c r="C1902" t="s">
        <v>45</v>
      </c>
      <c r="D1902" t="s">
        <v>46</v>
      </c>
      <c r="E1902">
        <v>1111</v>
      </c>
      <c r="F1902">
        <v>84</v>
      </c>
      <c r="G1902">
        <v>15</v>
      </c>
      <c r="H1902">
        <v>41</v>
      </c>
      <c r="I1902">
        <v>26</v>
      </c>
      <c r="J1902">
        <v>2</v>
      </c>
    </row>
    <row r="1903" spans="1:10" x14ac:dyDescent="0.35">
      <c r="A1903" s="60">
        <v>42948</v>
      </c>
      <c r="B1903" t="s">
        <v>107</v>
      </c>
      <c r="C1903" t="s">
        <v>47</v>
      </c>
      <c r="D1903" t="s">
        <v>163</v>
      </c>
      <c r="E1903">
        <v>772</v>
      </c>
      <c r="F1903">
        <v>66</v>
      </c>
      <c r="G1903">
        <v>15</v>
      </c>
      <c r="H1903">
        <v>25</v>
      </c>
      <c r="I1903">
        <v>26</v>
      </c>
      <c r="J1903">
        <v>0</v>
      </c>
    </row>
    <row r="1904" spans="1:10" x14ac:dyDescent="0.35">
      <c r="A1904" s="60">
        <v>42948</v>
      </c>
      <c r="B1904" t="s">
        <v>107</v>
      </c>
      <c r="C1904" t="s">
        <v>48</v>
      </c>
      <c r="D1904" t="s">
        <v>162</v>
      </c>
      <c r="E1904">
        <v>879</v>
      </c>
      <c r="F1904">
        <v>72</v>
      </c>
      <c r="G1904">
        <v>44</v>
      </c>
      <c r="H1904">
        <v>24</v>
      </c>
      <c r="I1904">
        <v>4</v>
      </c>
      <c r="J1904">
        <v>0</v>
      </c>
    </row>
    <row r="1905" spans="1:10" x14ac:dyDescent="0.35">
      <c r="A1905" s="60">
        <v>42979</v>
      </c>
      <c r="B1905" t="s">
        <v>107</v>
      </c>
      <c r="C1905" t="s">
        <v>35</v>
      </c>
      <c r="D1905" t="s">
        <v>36</v>
      </c>
      <c r="E1905">
        <v>214</v>
      </c>
      <c r="F1905">
        <v>22</v>
      </c>
      <c r="G1905">
        <v>5</v>
      </c>
      <c r="H1905">
        <v>16</v>
      </c>
      <c r="I1905">
        <v>1</v>
      </c>
      <c r="J1905">
        <v>0</v>
      </c>
    </row>
    <row r="1906" spans="1:10" x14ac:dyDescent="0.35">
      <c r="A1906" s="60">
        <v>42979</v>
      </c>
      <c r="B1906" t="s">
        <v>107</v>
      </c>
      <c r="C1906" t="s">
        <v>37</v>
      </c>
      <c r="D1906" t="s">
        <v>38</v>
      </c>
      <c r="E1906">
        <v>419</v>
      </c>
      <c r="F1906">
        <v>38</v>
      </c>
      <c r="G1906">
        <v>16</v>
      </c>
      <c r="H1906">
        <v>21</v>
      </c>
      <c r="I1906">
        <v>1</v>
      </c>
      <c r="J1906">
        <v>0</v>
      </c>
    </row>
    <row r="1907" spans="1:10" x14ac:dyDescent="0.35">
      <c r="A1907" s="60">
        <v>42979</v>
      </c>
      <c r="B1907" t="s">
        <v>107</v>
      </c>
      <c r="C1907" t="s">
        <v>39</v>
      </c>
      <c r="D1907" t="s">
        <v>40</v>
      </c>
      <c r="E1907">
        <v>818</v>
      </c>
      <c r="F1907">
        <v>69</v>
      </c>
      <c r="G1907">
        <v>36</v>
      </c>
      <c r="H1907">
        <v>22</v>
      </c>
      <c r="I1907">
        <v>10</v>
      </c>
      <c r="J1907">
        <v>1</v>
      </c>
    </row>
    <row r="1908" spans="1:10" x14ac:dyDescent="0.35">
      <c r="A1908" s="60">
        <v>42979</v>
      </c>
      <c r="B1908" t="s">
        <v>107</v>
      </c>
      <c r="C1908" t="s">
        <v>41</v>
      </c>
      <c r="D1908" t="s">
        <v>42</v>
      </c>
      <c r="E1908">
        <v>1048</v>
      </c>
      <c r="F1908">
        <v>79</v>
      </c>
      <c r="G1908">
        <v>34</v>
      </c>
      <c r="H1908">
        <v>36</v>
      </c>
      <c r="I1908">
        <v>8</v>
      </c>
      <c r="J1908">
        <v>1</v>
      </c>
    </row>
    <row r="1909" spans="1:10" x14ac:dyDescent="0.35">
      <c r="A1909" s="60">
        <v>42979</v>
      </c>
      <c r="B1909" t="s">
        <v>107</v>
      </c>
      <c r="C1909" t="s">
        <v>43</v>
      </c>
      <c r="D1909" t="s">
        <v>161</v>
      </c>
      <c r="E1909">
        <v>668</v>
      </c>
      <c r="F1909">
        <v>53</v>
      </c>
      <c r="G1909">
        <v>20</v>
      </c>
      <c r="H1909">
        <v>31</v>
      </c>
      <c r="I1909">
        <v>1</v>
      </c>
      <c r="J1909">
        <v>1</v>
      </c>
    </row>
    <row r="1910" spans="1:10" x14ac:dyDescent="0.35">
      <c r="A1910" s="60">
        <v>42979</v>
      </c>
      <c r="B1910" t="s">
        <v>107</v>
      </c>
      <c r="C1910" t="s">
        <v>44</v>
      </c>
      <c r="D1910" t="s">
        <v>200</v>
      </c>
      <c r="E1910">
        <v>838</v>
      </c>
      <c r="F1910">
        <v>73</v>
      </c>
      <c r="G1910">
        <v>34</v>
      </c>
      <c r="H1910">
        <v>38</v>
      </c>
      <c r="I1910">
        <v>1</v>
      </c>
      <c r="J1910">
        <v>0</v>
      </c>
    </row>
    <row r="1911" spans="1:10" x14ac:dyDescent="0.35">
      <c r="A1911" s="60">
        <v>42979</v>
      </c>
      <c r="B1911" t="s">
        <v>107</v>
      </c>
      <c r="C1911" t="s">
        <v>45</v>
      </c>
      <c r="D1911" t="s">
        <v>46</v>
      </c>
      <c r="E1911">
        <v>981</v>
      </c>
      <c r="F1911">
        <v>77</v>
      </c>
      <c r="G1911">
        <v>15</v>
      </c>
      <c r="H1911">
        <v>41</v>
      </c>
      <c r="I1911">
        <v>19</v>
      </c>
      <c r="J1911">
        <v>2</v>
      </c>
    </row>
    <row r="1912" spans="1:10" x14ac:dyDescent="0.35">
      <c r="A1912" s="60">
        <v>42979</v>
      </c>
      <c r="B1912" t="s">
        <v>107</v>
      </c>
      <c r="C1912" t="s">
        <v>47</v>
      </c>
      <c r="D1912" t="s">
        <v>163</v>
      </c>
      <c r="E1912">
        <v>706</v>
      </c>
      <c r="F1912">
        <v>55</v>
      </c>
      <c r="G1912">
        <v>20</v>
      </c>
      <c r="H1912">
        <v>22</v>
      </c>
      <c r="I1912">
        <v>13</v>
      </c>
      <c r="J1912">
        <v>0</v>
      </c>
    </row>
    <row r="1913" spans="1:10" x14ac:dyDescent="0.35">
      <c r="A1913" s="60">
        <v>42979</v>
      </c>
      <c r="B1913" t="s">
        <v>107</v>
      </c>
      <c r="C1913" t="s">
        <v>48</v>
      </c>
      <c r="D1913" t="s">
        <v>162</v>
      </c>
      <c r="E1913">
        <v>828</v>
      </c>
      <c r="F1913">
        <v>82</v>
      </c>
      <c r="G1913">
        <v>28</v>
      </c>
      <c r="H1913">
        <v>31</v>
      </c>
      <c r="I1913">
        <v>8</v>
      </c>
      <c r="J1913">
        <v>15</v>
      </c>
    </row>
    <row r="1914" spans="1:10" x14ac:dyDescent="0.35">
      <c r="A1914" s="60">
        <v>43009</v>
      </c>
      <c r="B1914" t="s">
        <v>107</v>
      </c>
      <c r="C1914" t="s">
        <v>35</v>
      </c>
      <c r="D1914" t="s">
        <v>36</v>
      </c>
      <c r="E1914">
        <v>235</v>
      </c>
      <c r="F1914">
        <v>16</v>
      </c>
      <c r="G1914">
        <v>11</v>
      </c>
      <c r="H1914">
        <v>5</v>
      </c>
      <c r="I1914">
        <v>0</v>
      </c>
      <c r="J1914">
        <v>0</v>
      </c>
    </row>
    <row r="1915" spans="1:10" x14ac:dyDescent="0.35">
      <c r="A1915" s="60">
        <v>43009</v>
      </c>
      <c r="B1915" t="s">
        <v>107</v>
      </c>
      <c r="C1915" t="s">
        <v>37</v>
      </c>
      <c r="D1915" t="s">
        <v>38</v>
      </c>
      <c r="E1915">
        <v>418</v>
      </c>
      <c r="F1915">
        <v>27</v>
      </c>
      <c r="G1915">
        <v>13</v>
      </c>
      <c r="H1915">
        <v>13</v>
      </c>
      <c r="I1915">
        <v>1</v>
      </c>
      <c r="J1915">
        <v>0</v>
      </c>
    </row>
    <row r="1916" spans="1:10" x14ac:dyDescent="0.35">
      <c r="A1916" s="60">
        <v>43009</v>
      </c>
      <c r="B1916" t="s">
        <v>107</v>
      </c>
      <c r="C1916" t="s">
        <v>39</v>
      </c>
      <c r="D1916" t="s">
        <v>40</v>
      </c>
      <c r="E1916">
        <v>806</v>
      </c>
      <c r="F1916">
        <v>66</v>
      </c>
      <c r="G1916">
        <v>29</v>
      </c>
      <c r="H1916">
        <v>23</v>
      </c>
      <c r="I1916">
        <v>10</v>
      </c>
      <c r="J1916">
        <v>4</v>
      </c>
    </row>
    <row r="1917" spans="1:10" x14ac:dyDescent="0.35">
      <c r="A1917" s="60">
        <v>43009</v>
      </c>
      <c r="B1917" t="s">
        <v>107</v>
      </c>
      <c r="C1917" t="s">
        <v>41</v>
      </c>
      <c r="D1917" t="s">
        <v>42</v>
      </c>
      <c r="E1917">
        <v>1085</v>
      </c>
      <c r="F1917">
        <v>76</v>
      </c>
      <c r="G1917">
        <v>23</v>
      </c>
      <c r="H1917">
        <v>25</v>
      </c>
      <c r="I1917">
        <v>27</v>
      </c>
      <c r="J1917">
        <v>1</v>
      </c>
    </row>
    <row r="1918" spans="1:10" x14ac:dyDescent="0.35">
      <c r="A1918" s="60">
        <v>43009</v>
      </c>
      <c r="B1918" t="s">
        <v>107</v>
      </c>
      <c r="C1918" t="s">
        <v>43</v>
      </c>
      <c r="D1918" t="s">
        <v>161</v>
      </c>
      <c r="E1918">
        <v>664</v>
      </c>
      <c r="F1918">
        <v>58</v>
      </c>
      <c r="G1918">
        <v>21</v>
      </c>
      <c r="H1918">
        <v>31</v>
      </c>
      <c r="I1918">
        <v>1</v>
      </c>
      <c r="J1918">
        <v>5</v>
      </c>
    </row>
    <row r="1919" spans="1:10" x14ac:dyDescent="0.35">
      <c r="A1919" s="60">
        <v>43009</v>
      </c>
      <c r="B1919" t="s">
        <v>107</v>
      </c>
      <c r="C1919" t="s">
        <v>44</v>
      </c>
      <c r="D1919" t="s">
        <v>200</v>
      </c>
      <c r="E1919">
        <v>805</v>
      </c>
      <c r="F1919">
        <v>64</v>
      </c>
      <c r="G1919">
        <v>27</v>
      </c>
      <c r="H1919">
        <v>37</v>
      </c>
      <c r="I1919">
        <v>0</v>
      </c>
      <c r="J1919">
        <v>0</v>
      </c>
    </row>
    <row r="1920" spans="1:10" x14ac:dyDescent="0.35">
      <c r="A1920" s="60">
        <v>43009</v>
      </c>
      <c r="B1920" t="s">
        <v>107</v>
      </c>
      <c r="C1920" t="s">
        <v>45</v>
      </c>
      <c r="D1920" t="s">
        <v>46</v>
      </c>
      <c r="E1920">
        <v>1088</v>
      </c>
      <c r="F1920">
        <v>86</v>
      </c>
      <c r="G1920">
        <v>11</v>
      </c>
      <c r="H1920">
        <v>45</v>
      </c>
      <c r="I1920">
        <v>30</v>
      </c>
      <c r="J1920">
        <v>0</v>
      </c>
    </row>
    <row r="1921" spans="1:10" x14ac:dyDescent="0.35">
      <c r="A1921" s="60">
        <v>43009</v>
      </c>
      <c r="B1921" t="s">
        <v>107</v>
      </c>
      <c r="C1921" t="s">
        <v>47</v>
      </c>
      <c r="D1921" t="s">
        <v>163</v>
      </c>
      <c r="E1921">
        <v>771</v>
      </c>
      <c r="F1921">
        <v>66</v>
      </c>
      <c r="G1921">
        <v>11</v>
      </c>
      <c r="H1921">
        <v>30</v>
      </c>
      <c r="I1921">
        <v>14</v>
      </c>
      <c r="J1921">
        <v>11</v>
      </c>
    </row>
    <row r="1922" spans="1:10" x14ac:dyDescent="0.35">
      <c r="A1922" s="60">
        <v>43009</v>
      </c>
      <c r="B1922" t="s">
        <v>107</v>
      </c>
      <c r="C1922" t="s">
        <v>48</v>
      </c>
      <c r="D1922" t="s">
        <v>162</v>
      </c>
      <c r="E1922">
        <v>797</v>
      </c>
      <c r="F1922">
        <v>58</v>
      </c>
      <c r="G1922">
        <v>24</v>
      </c>
      <c r="H1922">
        <v>26</v>
      </c>
      <c r="I1922">
        <v>7</v>
      </c>
      <c r="J1922">
        <v>1</v>
      </c>
    </row>
    <row r="1923" spans="1:10" x14ac:dyDescent="0.35">
      <c r="A1923" s="60">
        <v>43040</v>
      </c>
      <c r="B1923" t="s">
        <v>107</v>
      </c>
      <c r="C1923" t="s">
        <v>35</v>
      </c>
      <c r="D1923" t="s">
        <v>36</v>
      </c>
      <c r="E1923">
        <v>233</v>
      </c>
      <c r="F1923">
        <v>21</v>
      </c>
      <c r="G1923">
        <v>5</v>
      </c>
      <c r="H1923">
        <v>16</v>
      </c>
      <c r="I1923">
        <v>0</v>
      </c>
      <c r="J1923">
        <v>0</v>
      </c>
    </row>
    <row r="1924" spans="1:10" x14ac:dyDescent="0.35">
      <c r="A1924" s="60">
        <v>43040</v>
      </c>
      <c r="B1924" t="s">
        <v>107</v>
      </c>
      <c r="C1924" t="s">
        <v>37</v>
      </c>
      <c r="D1924" t="s">
        <v>38</v>
      </c>
      <c r="E1924">
        <v>504</v>
      </c>
      <c r="F1924">
        <v>35</v>
      </c>
      <c r="G1924">
        <v>19</v>
      </c>
      <c r="H1924">
        <v>13</v>
      </c>
      <c r="I1924">
        <v>1</v>
      </c>
      <c r="J1924">
        <v>2</v>
      </c>
    </row>
    <row r="1925" spans="1:10" x14ac:dyDescent="0.35">
      <c r="A1925" s="60">
        <v>43040</v>
      </c>
      <c r="B1925" t="s">
        <v>107</v>
      </c>
      <c r="C1925" t="s">
        <v>39</v>
      </c>
      <c r="D1925" t="s">
        <v>40</v>
      </c>
      <c r="E1925">
        <v>869</v>
      </c>
      <c r="F1925">
        <v>84</v>
      </c>
      <c r="G1925">
        <v>39</v>
      </c>
      <c r="H1925">
        <v>26</v>
      </c>
      <c r="I1925">
        <v>15</v>
      </c>
      <c r="J1925">
        <v>4</v>
      </c>
    </row>
    <row r="1926" spans="1:10" x14ac:dyDescent="0.35">
      <c r="A1926" s="60">
        <v>43040</v>
      </c>
      <c r="B1926" t="s">
        <v>107</v>
      </c>
      <c r="C1926" t="s">
        <v>41</v>
      </c>
      <c r="D1926" t="s">
        <v>42</v>
      </c>
      <c r="E1926">
        <v>1152</v>
      </c>
      <c r="F1926">
        <v>68</v>
      </c>
      <c r="G1926">
        <v>16</v>
      </c>
      <c r="H1926">
        <v>28</v>
      </c>
      <c r="I1926">
        <v>24</v>
      </c>
      <c r="J1926">
        <v>0</v>
      </c>
    </row>
    <row r="1927" spans="1:10" x14ac:dyDescent="0.35">
      <c r="A1927" s="60">
        <v>43040</v>
      </c>
      <c r="B1927" t="s">
        <v>107</v>
      </c>
      <c r="C1927" t="s">
        <v>43</v>
      </c>
      <c r="D1927" t="s">
        <v>161</v>
      </c>
      <c r="E1927">
        <v>681</v>
      </c>
      <c r="F1927">
        <v>60</v>
      </c>
      <c r="G1927">
        <v>23</v>
      </c>
      <c r="H1927">
        <v>30</v>
      </c>
      <c r="I1927">
        <v>7</v>
      </c>
      <c r="J1927">
        <v>0</v>
      </c>
    </row>
    <row r="1928" spans="1:10" x14ac:dyDescent="0.35">
      <c r="A1928" s="60">
        <v>43040</v>
      </c>
      <c r="B1928" t="s">
        <v>107</v>
      </c>
      <c r="C1928" t="s">
        <v>44</v>
      </c>
      <c r="D1928" t="s">
        <v>200</v>
      </c>
      <c r="E1928">
        <v>916</v>
      </c>
      <c r="F1928">
        <v>87</v>
      </c>
      <c r="G1928">
        <v>23</v>
      </c>
      <c r="H1928">
        <v>58</v>
      </c>
      <c r="I1928">
        <v>2</v>
      </c>
      <c r="J1928">
        <v>4</v>
      </c>
    </row>
    <row r="1929" spans="1:10" x14ac:dyDescent="0.35">
      <c r="A1929" s="60">
        <v>43040</v>
      </c>
      <c r="B1929" t="s">
        <v>107</v>
      </c>
      <c r="C1929" t="s">
        <v>45</v>
      </c>
      <c r="D1929" t="s">
        <v>46</v>
      </c>
      <c r="E1929">
        <v>1130</v>
      </c>
      <c r="F1929">
        <v>102</v>
      </c>
      <c r="G1929">
        <v>14</v>
      </c>
      <c r="H1929">
        <v>41</v>
      </c>
      <c r="I1929">
        <v>45</v>
      </c>
      <c r="J1929">
        <v>2</v>
      </c>
    </row>
    <row r="1930" spans="1:10" x14ac:dyDescent="0.35">
      <c r="A1930" s="60">
        <v>43040</v>
      </c>
      <c r="B1930" t="s">
        <v>107</v>
      </c>
      <c r="C1930" t="s">
        <v>47</v>
      </c>
      <c r="D1930" t="s">
        <v>163</v>
      </c>
      <c r="E1930">
        <v>806</v>
      </c>
      <c r="F1930">
        <v>62</v>
      </c>
      <c r="G1930">
        <v>19</v>
      </c>
      <c r="H1930">
        <v>27</v>
      </c>
      <c r="I1930">
        <v>15</v>
      </c>
      <c r="J1930">
        <v>1</v>
      </c>
    </row>
    <row r="1931" spans="1:10" x14ac:dyDescent="0.35">
      <c r="A1931" s="60">
        <v>43040</v>
      </c>
      <c r="B1931" t="s">
        <v>107</v>
      </c>
      <c r="C1931" t="s">
        <v>48</v>
      </c>
      <c r="D1931" t="s">
        <v>162</v>
      </c>
      <c r="E1931">
        <v>951</v>
      </c>
      <c r="F1931">
        <v>79</v>
      </c>
      <c r="G1931">
        <v>27</v>
      </c>
      <c r="H1931">
        <v>34</v>
      </c>
      <c r="I1931">
        <v>11</v>
      </c>
      <c r="J1931">
        <v>7</v>
      </c>
    </row>
    <row r="1932" spans="1:10" x14ac:dyDescent="0.35">
      <c r="A1932" s="60">
        <v>43070</v>
      </c>
      <c r="B1932" t="s">
        <v>107</v>
      </c>
      <c r="C1932" t="s">
        <v>35</v>
      </c>
      <c r="D1932" t="s">
        <v>36</v>
      </c>
      <c r="E1932">
        <v>217</v>
      </c>
      <c r="F1932">
        <v>34</v>
      </c>
      <c r="G1932">
        <v>6</v>
      </c>
      <c r="H1932">
        <v>16</v>
      </c>
      <c r="I1932">
        <v>0</v>
      </c>
      <c r="J1932">
        <v>12</v>
      </c>
    </row>
    <row r="1933" spans="1:10" x14ac:dyDescent="0.35">
      <c r="A1933" s="60">
        <v>43070</v>
      </c>
      <c r="B1933" t="s">
        <v>107</v>
      </c>
      <c r="C1933" t="s">
        <v>37</v>
      </c>
      <c r="D1933" t="s">
        <v>38</v>
      </c>
      <c r="E1933">
        <v>307</v>
      </c>
      <c r="F1933">
        <v>26</v>
      </c>
      <c r="G1933">
        <v>8</v>
      </c>
      <c r="H1933">
        <v>14</v>
      </c>
      <c r="I1933">
        <v>3</v>
      </c>
      <c r="J1933">
        <v>1</v>
      </c>
    </row>
    <row r="1934" spans="1:10" x14ac:dyDescent="0.35">
      <c r="A1934" s="60">
        <v>43070</v>
      </c>
      <c r="B1934" t="s">
        <v>107</v>
      </c>
      <c r="C1934" t="s">
        <v>39</v>
      </c>
      <c r="D1934" t="s">
        <v>40</v>
      </c>
      <c r="E1934">
        <v>730</v>
      </c>
      <c r="F1934">
        <v>75</v>
      </c>
      <c r="G1934">
        <v>26</v>
      </c>
      <c r="H1934">
        <v>22</v>
      </c>
      <c r="I1934">
        <v>25</v>
      </c>
      <c r="J1934">
        <v>2</v>
      </c>
    </row>
    <row r="1935" spans="1:10" x14ac:dyDescent="0.35">
      <c r="A1935" s="60">
        <v>43070</v>
      </c>
      <c r="B1935" t="s">
        <v>107</v>
      </c>
      <c r="C1935" t="s">
        <v>41</v>
      </c>
      <c r="D1935" t="s">
        <v>42</v>
      </c>
      <c r="E1935">
        <v>890</v>
      </c>
      <c r="F1935">
        <v>82</v>
      </c>
      <c r="G1935">
        <v>28</v>
      </c>
      <c r="H1935">
        <v>23</v>
      </c>
      <c r="I1935">
        <v>28</v>
      </c>
      <c r="J1935">
        <v>3</v>
      </c>
    </row>
    <row r="1936" spans="1:10" x14ac:dyDescent="0.35">
      <c r="A1936" s="60">
        <v>43070</v>
      </c>
      <c r="B1936" t="s">
        <v>107</v>
      </c>
      <c r="C1936" t="s">
        <v>43</v>
      </c>
      <c r="D1936" t="s">
        <v>161</v>
      </c>
      <c r="E1936">
        <v>590</v>
      </c>
      <c r="F1936">
        <v>55</v>
      </c>
      <c r="G1936">
        <v>20</v>
      </c>
      <c r="H1936">
        <v>35</v>
      </c>
      <c r="I1936">
        <v>0</v>
      </c>
      <c r="J1936">
        <v>0</v>
      </c>
    </row>
    <row r="1937" spans="1:10" x14ac:dyDescent="0.35">
      <c r="A1937" s="60">
        <v>43070</v>
      </c>
      <c r="B1937" t="s">
        <v>107</v>
      </c>
      <c r="C1937" t="s">
        <v>44</v>
      </c>
      <c r="D1937" t="s">
        <v>200</v>
      </c>
      <c r="E1937">
        <v>714</v>
      </c>
      <c r="F1937">
        <v>97</v>
      </c>
      <c r="G1937">
        <v>35</v>
      </c>
      <c r="H1937">
        <v>44</v>
      </c>
      <c r="I1937">
        <v>15</v>
      </c>
      <c r="J1937">
        <v>3</v>
      </c>
    </row>
    <row r="1938" spans="1:10" x14ac:dyDescent="0.35">
      <c r="A1938" s="60">
        <v>43070</v>
      </c>
      <c r="B1938" t="s">
        <v>107</v>
      </c>
      <c r="C1938" t="s">
        <v>45</v>
      </c>
      <c r="D1938" t="s">
        <v>46</v>
      </c>
      <c r="E1938">
        <v>908</v>
      </c>
      <c r="F1938">
        <v>60</v>
      </c>
      <c r="G1938">
        <v>14</v>
      </c>
      <c r="H1938">
        <v>21</v>
      </c>
      <c r="I1938">
        <v>22</v>
      </c>
      <c r="J1938">
        <v>3</v>
      </c>
    </row>
    <row r="1939" spans="1:10" x14ac:dyDescent="0.35">
      <c r="A1939" s="60">
        <v>43070</v>
      </c>
      <c r="B1939" t="s">
        <v>107</v>
      </c>
      <c r="C1939" t="s">
        <v>47</v>
      </c>
      <c r="D1939" t="s">
        <v>163</v>
      </c>
      <c r="E1939">
        <v>753</v>
      </c>
      <c r="F1939">
        <v>86</v>
      </c>
      <c r="G1939">
        <v>27</v>
      </c>
      <c r="H1939">
        <v>42</v>
      </c>
      <c r="I1939">
        <v>17</v>
      </c>
      <c r="J1939">
        <v>0</v>
      </c>
    </row>
    <row r="1940" spans="1:10" x14ac:dyDescent="0.35">
      <c r="A1940" s="60">
        <v>43070</v>
      </c>
      <c r="B1940" t="s">
        <v>107</v>
      </c>
      <c r="C1940" t="s">
        <v>48</v>
      </c>
      <c r="D1940" t="s">
        <v>162</v>
      </c>
      <c r="E1940">
        <v>749</v>
      </c>
      <c r="F1940">
        <v>91</v>
      </c>
      <c r="G1940">
        <v>38</v>
      </c>
      <c r="H1940">
        <v>28</v>
      </c>
      <c r="I1940">
        <v>19</v>
      </c>
      <c r="J1940">
        <v>6</v>
      </c>
    </row>
    <row r="1941" spans="1:10" x14ac:dyDescent="0.35">
      <c r="A1941" s="60">
        <v>43101</v>
      </c>
      <c r="B1941" t="s">
        <v>107</v>
      </c>
      <c r="C1941" t="s">
        <v>35</v>
      </c>
      <c r="D1941" t="s">
        <v>36</v>
      </c>
      <c r="E1941">
        <v>254</v>
      </c>
      <c r="F1941">
        <v>32</v>
      </c>
      <c r="G1941">
        <v>12</v>
      </c>
      <c r="H1941">
        <v>16</v>
      </c>
      <c r="I1941">
        <v>0</v>
      </c>
      <c r="J1941">
        <v>4</v>
      </c>
    </row>
    <row r="1942" spans="1:10" x14ac:dyDescent="0.35">
      <c r="A1942" s="60">
        <v>43101</v>
      </c>
      <c r="B1942" t="s">
        <v>107</v>
      </c>
      <c r="C1942" t="s">
        <v>37</v>
      </c>
      <c r="D1942" t="s">
        <v>38</v>
      </c>
      <c r="E1942">
        <v>439</v>
      </c>
      <c r="F1942">
        <v>52</v>
      </c>
      <c r="G1942">
        <v>12</v>
      </c>
      <c r="H1942">
        <v>26</v>
      </c>
      <c r="I1942">
        <v>5</v>
      </c>
      <c r="J1942">
        <v>9</v>
      </c>
    </row>
    <row r="1943" spans="1:10" x14ac:dyDescent="0.35">
      <c r="A1943" s="60">
        <v>43101</v>
      </c>
      <c r="B1943" t="s">
        <v>107</v>
      </c>
      <c r="C1943" t="s">
        <v>39</v>
      </c>
      <c r="D1943" t="s">
        <v>40</v>
      </c>
      <c r="E1943">
        <v>785</v>
      </c>
      <c r="F1943">
        <v>134</v>
      </c>
      <c r="G1943">
        <v>33</v>
      </c>
      <c r="H1943">
        <v>36</v>
      </c>
      <c r="I1943">
        <v>51</v>
      </c>
      <c r="J1943">
        <v>14</v>
      </c>
    </row>
    <row r="1944" spans="1:10" x14ac:dyDescent="0.35">
      <c r="A1944" s="60">
        <v>43101</v>
      </c>
      <c r="B1944" t="s">
        <v>107</v>
      </c>
      <c r="C1944" t="s">
        <v>41</v>
      </c>
      <c r="D1944" t="s">
        <v>42</v>
      </c>
      <c r="E1944">
        <v>917</v>
      </c>
      <c r="F1944">
        <v>63</v>
      </c>
      <c r="G1944">
        <v>22</v>
      </c>
      <c r="H1944">
        <v>25</v>
      </c>
      <c r="I1944">
        <v>15</v>
      </c>
      <c r="J1944">
        <v>1</v>
      </c>
    </row>
    <row r="1945" spans="1:10" x14ac:dyDescent="0.35">
      <c r="A1945" s="60">
        <v>43101</v>
      </c>
      <c r="B1945" t="s">
        <v>107</v>
      </c>
      <c r="C1945" t="s">
        <v>43</v>
      </c>
      <c r="D1945" t="s">
        <v>161</v>
      </c>
      <c r="E1945">
        <v>714</v>
      </c>
      <c r="F1945">
        <v>95</v>
      </c>
      <c r="G1945">
        <v>38</v>
      </c>
      <c r="H1945">
        <v>41</v>
      </c>
      <c r="I1945">
        <v>9</v>
      </c>
      <c r="J1945">
        <v>7</v>
      </c>
    </row>
    <row r="1946" spans="1:10" x14ac:dyDescent="0.35">
      <c r="A1946" s="60">
        <v>43101</v>
      </c>
      <c r="B1946" t="s">
        <v>107</v>
      </c>
      <c r="C1946" t="s">
        <v>44</v>
      </c>
      <c r="D1946" t="s">
        <v>200</v>
      </c>
      <c r="E1946">
        <v>849</v>
      </c>
      <c r="F1946">
        <v>102</v>
      </c>
      <c r="G1946">
        <v>33</v>
      </c>
      <c r="H1946">
        <v>67</v>
      </c>
      <c r="I1946">
        <v>0</v>
      </c>
      <c r="J1946">
        <v>2</v>
      </c>
    </row>
    <row r="1947" spans="1:10" x14ac:dyDescent="0.35">
      <c r="A1947" s="60">
        <v>43101</v>
      </c>
      <c r="B1947" t="s">
        <v>107</v>
      </c>
      <c r="C1947" t="s">
        <v>45</v>
      </c>
      <c r="D1947" t="s">
        <v>46</v>
      </c>
      <c r="E1947">
        <v>959</v>
      </c>
      <c r="F1947">
        <v>99</v>
      </c>
      <c r="G1947">
        <v>16</v>
      </c>
      <c r="H1947">
        <v>37</v>
      </c>
      <c r="I1947">
        <v>44</v>
      </c>
      <c r="J1947">
        <v>2</v>
      </c>
    </row>
    <row r="1948" spans="1:10" x14ac:dyDescent="0.35">
      <c r="A1948" s="60">
        <v>43101</v>
      </c>
      <c r="B1948" t="s">
        <v>107</v>
      </c>
      <c r="C1948" t="s">
        <v>47</v>
      </c>
      <c r="D1948" t="s">
        <v>163</v>
      </c>
      <c r="E1948">
        <v>860</v>
      </c>
      <c r="F1948">
        <v>81</v>
      </c>
      <c r="G1948">
        <v>35</v>
      </c>
      <c r="H1948">
        <v>39</v>
      </c>
      <c r="I1948">
        <v>6</v>
      </c>
      <c r="J1948">
        <v>1</v>
      </c>
    </row>
    <row r="1949" spans="1:10" x14ac:dyDescent="0.35">
      <c r="A1949" s="60">
        <v>43101</v>
      </c>
      <c r="B1949" t="s">
        <v>107</v>
      </c>
      <c r="C1949" t="s">
        <v>48</v>
      </c>
      <c r="D1949" t="s">
        <v>162</v>
      </c>
      <c r="E1949">
        <v>861</v>
      </c>
      <c r="F1949">
        <v>79</v>
      </c>
      <c r="G1949">
        <v>34</v>
      </c>
      <c r="H1949">
        <v>32</v>
      </c>
      <c r="I1949">
        <v>9</v>
      </c>
      <c r="J1949">
        <v>4</v>
      </c>
    </row>
    <row r="1950" spans="1:10" x14ac:dyDescent="0.35">
      <c r="A1950" s="60">
        <v>43132</v>
      </c>
      <c r="B1950" t="s">
        <v>107</v>
      </c>
      <c r="C1950" t="s">
        <v>35</v>
      </c>
      <c r="D1950" t="s">
        <v>36</v>
      </c>
      <c r="E1950">
        <v>241</v>
      </c>
      <c r="F1950">
        <v>35</v>
      </c>
      <c r="G1950">
        <v>8</v>
      </c>
      <c r="H1950">
        <v>22</v>
      </c>
      <c r="I1950">
        <v>0</v>
      </c>
      <c r="J1950">
        <v>5</v>
      </c>
    </row>
    <row r="1951" spans="1:10" x14ac:dyDescent="0.35">
      <c r="A1951" s="60">
        <v>43132</v>
      </c>
      <c r="B1951" t="s">
        <v>107</v>
      </c>
      <c r="C1951" t="s">
        <v>37</v>
      </c>
      <c r="D1951" t="s">
        <v>38</v>
      </c>
      <c r="E1951">
        <v>409</v>
      </c>
      <c r="F1951">
        <v>43</v>
      </c>
      <c r="G1951">
        <v>15</v>
      </c>
      <c r="H1951">
        <v>19</v>
      </c>
      <c r="I1951">
        <v>2</v>
      </c>
      <c r="J1951">
        <v>7</v>
      </c>
    </row>
    <row r="1952" spans="1:10" x14ac:dyDescent="0.35">
      <c r="A1952" s="60">
        <v>43132</v>
      </c>
      <c r="B1952" t="s">
        <v>107</v>
      </c>
      <c r="C1952" t="s">
        <v>39</v>
      </c>
      <c r="D1952" t="s">
        <v>40</v>
      </c>
      <c r="E1952">
        <v>812</v>
      </c>
      <c r="F1952">
        <v>73</v>
      </c>
      <c r="G1952">
        <v>32</v>
      </c>
      <c r="H1952">
        <v>14</v>
      </c>
      <c r="I1952">
        <v>18</v>
      </c>
      <c r="J1952">
        <v>9</v>
      </c>
    </row>
    <row r="1953" spans="1:10" x14ac:dyDescent="0.35">
      <c r="A1953" s="60">
        <v>43132</v>
      </c>
      <c r="B1953" t="s">
        <v>107</v>
      </c>
      <c r="C1953" t="s">
        <v>41</v>
      </c>
      <c r="D1953" t="s">
        <v>42</v>
      </c>
      <c r="E1953">
        <v>1014</v>
      </c>
      <c r="F1953">
        <v>59</v>
      </c>
      <c r="G1953">
        <v>25</v>
      </c>
      <c r="H1953">
        <v>13</v>
      </c>
      <c r="I1953">
        <v>11</v>
      </c>
      <c r="J1953">
        <v>10</v>
      </c>
    </row>
    <row r="1954" spans="1:10" x14ac:dyDescent="0.35">
      <c r="A1954" s="60">
        <v>43132</v>
      </c>
      <c r="B1954" t="s">
        <v>107</v>
      </c>
      <c r="C1954" t="s">
        <v>43</v>
      </c>
      <c r="D1954" t="s">
        <v>161</v>
      </c>
      <c r="E1954">
        <v>650</v>
      </c>
      <c r="F1954">
        <v>70</v>
      </c>
      <c r="G1954">
        <v>36</v>
      </c>
      <c r="H1954">
        <v>23</v>
      </c>
      <c r="I1954">
        <v>0</v>
      </c>
      <c r="J1954">
        <v>11</v>
      </c>
    </row>
    <row r="1955" spans="1:10" x14ac:dyDescent="0.35">
      <c r="A1955" s="60">
        <v>43132</v>
      </c>
      <c r="B1955" t="s">
        <v>107</v>
      </c>
      <c r="C1955" t="s">
        <v>44</v>
      </c>
      <c r="D1955" t="s">
        <v>200</v>
      </c>
      <c r="E1955">
        <v>780</v>
      </c>
      <c r="F1955">
        <v>81</v>
      </c>
      <c r="G1955">
        <v>31</v>
      </c>
      <c r="H1955">
        <v>39</v>
      </c>
      <c r="I1955">
        <v>0</v>
      </c>
      <c r="J1955">
        <v>11</v>
      </c>
    </row>
    <row r="1956" spans="1:10" x14ac:dyDescent="0.35">
      <c r="A1956" s="60">
        <v>43132</v>
      </c>
      <c r="B1956" t="s">
        <v>107</v>
      </c>
      <c r="C1956" t="s">
        <v>45</v>
      </c>
      <c r="D1956" t="s">
        <v>46</v>
      </c>
      <c r="E1956">
        <v>964</v>
      </c>
      <c r="F1956">
        <v>93</v>
      </c>
      <c r="G1956">
        <v>15</v>
      </c>
      <c r="H1956">
        <v>35</v>
      </c>
      <c r="I1956">
        <v>20</v>
      </c>
      <c r="J1956">
        <v>23</v>
      </c>
    </row>
    <row r="1957" spans="1:10" x14ac:dyDescent="0.35">
      <c r="A1957" s="60">
        <v>43132</v>
      </c>
      <c r="B1957" t="s">
        <v>107</v>
      </c>
      <c r="C1957" t="s">
        <v>47</v>
      </c>
      <c r="D1957" t="s">
        <v>163</v>
      </c>
      <c r="E1957">
        <v>822</v>
      </c>
      <c r="F1957">
        <v>77</v>
      </c>
      <c r="G1957">
        <v>21</v>
      </c>
      <c r="H1957">
        <v>38</v>
      </c>
      <c r="I1957">
        <v>10</v>
      </c>
      <c r="J1957">
        <v>8</v>
      </c>
    </row>
    <row r="1958" spans="1:10" x14ac:dyDescent="0.35">
      <c r="A1958" s="60">
        <v>43132</v>
      </c>
      <c r="B1958" t="s">
        <v>107</v>
      </c>
      <c r="C1958" t="s">
        <v>48</v>
      </c>
      <c r="D1958" t="s">
        <v>162</v>
      </c>
      <c r="E1958">
        <v>814</v>
      </c>
      <c r="F1958">
        <v>77</v>
      </c>
      <c r="G1958">
        <v>26</v>
      </c>
      <c r="H1958">
        <v>26</v>
      </c>
      <c r="I1958">
        <v>9</v>
      </c>
      <c r="J1958">
        <v>16</v>
      </c>
    </row>
    <row r="1959" spans="1:10" x14ac:dyDescent="0.35">
      <c r="A1959" s="60">
        <v>43160</v>
      </c>
      <c r="B1959" t="s">
        <v>107</v>
      </c>
      <c r="C1959" t="s">
        <v>35</v>
      </c>
      <c r="D1959" t="s">
        <v>36</v>
      </c>
      <c r="E1959">
        <v>260</v>
      </c>
      <c r="F1959">
        <v>26</v>
      </c>
      <c r="G1959">
        <v>6</v>
      </c>
      <c r="H1959">
        <v>20</v>
      </c>
      <c r="I1959">
        <v>0</v>
      </c>
      <c r="J1959">
        <v>0</v>
      </c>
    </row>
    <row r="1960" spans="1:10" x14ac:dyDescent="0.35">
      <c r="A1960" s="60">
        <v>43160</v>
      </c>
      <c r="B1960" t="s">
        <v>107</v>
      </c>
      <c r="C1960" t="s">
        <v>37</v>
      </c>
      <c r="D1960" t="s">
        <v>38</v>
      </c>
      <c r="E1960">
        <v>494</v>
      </c>
      <c r="F1960">
        <v>83</v>
      </c>
      <c r="G1960">
        <v>15</v>
      </c>
      <c r="H1960">
        <v>12</v>
      </c>
      <c r="I1960">
        <v>13</v>
      </c>
      <c r="J1960">
        <v>43</v>
      </c>
    </row>
    <row r="1961" spans="1:10" x14ac:dyDescent="0.35">
      <c r="A1961" s="60">
        <v>43160</v>
      </c>
      <c r="B1961" t="s">
        <v>107</v>
      </c>
      <c r="C1961" t="s">
        <v>39</v>
      </c>
      <c r="D1961" t="s">
        <v>40</v>
      </c>
      <c r="E1961">
        <v>831</v>
      </c>
      <c r="F1961">
        <v>108</v>
      </c>
      <c r="G1961">
        <v>34</v>
      </c>
      <c r="H1961">
        <v>24</v>
      </c>
      <c r="I1961">
        <v>20</v>
      </c>
      <c r="J1961">
        <v>30</v>
      </c>
    </row>
    <row r="1962" spans="1:10" x14ac:dyDescent="0.35">
      <c r="A1962" s="60">
        <v>43160</v>
      </c>
      <c r="B1962" t="s">
        <v>107</v>
      </c>
      <c r="C1962" t="s">
        <v>41</v>
      </c>
      <c r="D1962" t="s">
        <v>42</v>
      </c>
      <c r="E1962">
        <v>1000</v>
      </c>
      <c r="F1962">
        <v>84</v>
      </c>
      <c r="G1962">
        <v>20</v>
      </c>
      <c r="H1962">
        <v>29</v>
      </c>
      <c r="I1962">
        <v>9</v>
      </c>
      <c r="J1962">
        <v>26</v>
      </c>
    </row>
    <row r="1963" spans="1:10" x14ac:dyDescent="0.35">
      <c r="A1963" s="60">
        <v>43160</v>
      </c>
      <c r="B1963" t="s">
        <v>107</v>
      </c>
      <c r="C1963" t="s">
        <v>43</v>
      </c>
      <c r="D1963" t="s">
        <v>161</v>
      </c>
      <c r="E1963">
        <v>702</v>
      </c>
      <c r="F1963">
        <v>116</v>
      </c>
      <c r="G1963">
        <v>34</v>
      </c>
      <c r="H1963">
        <v>33</v>
      </c>
      <c r="I1963">
        <v>0</v>
      </c>
      <c r="J1963">
        <v>49</v>
      </c>
    </row>
    <row r="1964" spans="1:10" x14ac:dyDescent="0.35">
      <c r="A1964" s="60">
        <v>43160</v>
      </c>
      <c r="B1964" t="s">
        <v>107</v>
      </c>
      <c r="C1964" t="s">
        <v>44</v>
      </c>
      <c r="D1964" t="s">
        <v>200</v>
      </c>
      <c r="E1964">
        <v>815</v>
      </c>
      <c r="F1964">
        <v>110</v>
      </c>
      <c r="G1964">
        <v>32</v>
      </c>
      <c r="H1964">
        <v>44</v>
      </c>
      <c r="I1964">
        <v>1</v>
      </c>
      <c r="J1964">
        <v>33</v>
      </c>
    </row>
    <row r="1965" spans="1:10" x14ac:dyDescent="0.35">
      <c r="A1965" s="60">
        <v>43160</v>
      </c>
      <c r="B1965" t="s">
        <v>107</v>
      </c>
      <c r="C1965" t="s">
        <v>45</v>
      </c>
      <c r="D1965" t="s">
        <v>46</v>
      </c>
      <c r="E1965">
        <v>1039</v>
      </c>
      <c r="F1965">
        <v>137</v>
      </c>
      <c r="G1965">
        <v>14</v>
      </c>
      <c r="H1965">
        <v>39</v>
      </c>
      <c r="I1965">
        <v>56</v>
      </c>
      <c r="J1965">
        <v>28</v>
      </c>
    </row>
    <row r="1966" spans="1:10" x14ac:dyDescent="0.35">
      <c r="A1966" s="60">
        <v>43160</v>
      </c>
      <c r="B1966" t="s">
        <v>107</v>
      </c>
      <c r="C1966" t="s">
        <v>47</v>
      </c>
      <c r="D1966" t="s">
        <v>163</v>
      </c>
      <c r="E1966">
        <v>899</v>
      </c>
      <c r="F1966">
        <v>84</v>
      </c>
      <c r="G1966">
        <v>22</v>
      </c>
      <c r="H1966">
        <v>37</v>
      </c>
      <c r="I1966">
        <v>12</v>
      </c>
      <c r="J1966">
        <v>13</v>
      </c>
    </row>
    <row r="1967" spans="1:10" x14ac:dyDescent="0.35">
      <c r="A1967" s="60">
        <v>43160</v>
      </c>
      <c r="B1967" t="s">
        <v>107</v>
      </c>
      <c r="C1967" t="s">
        <v>48</v>
      </c>
      <c r="D1967" t="s">
        <v>162</v>
      </c>
      <c r="E1967">
        <v>815</v>
      </c>
      <c r="F1967">
        <v>104</v>
      </c>
      <c r="G1967">
        <v>21</v>
      </c>
      <c r="H1967">
        <v>15</v>
      </c>
      <c r="I1967">
        <v>11</v>
      </c>
      <c r="J1967">
        <v>57</v>
      </c>
    </row>
    <row r="1968" spans="1:10" x14ac:dyDescent="0.35">
      <c r="A1968" s="60">
        <v>43191</v>
      </c>
      <c r="B1968" t="s">
        <v>107</v>
      </c>
      <c r="C1968" t="s">
        <v>35</v>
      </c>
      <c r="D1968" t="s">
        <v>36</v>
      </c>
      <c r="E1968">
        <v>232</v>
      </c>
      <c r="F1968">
        <v>24</v>
      </c>
      <c r="G1968">
        <v>8</v>
      </c>
      <c r="H1968">
        <v>16</v>
      </c>
      <c r="I1968">
        <v>0</v>
      </c>
      <c r="J1968">
        <v>0</v>
      </c>
    </row>
    <row r="1969" spans="1:10" x14ac:dyDescent="0.35">
      <c r="A1969" s="60">
        <v>43191</v>
      </c>
      <c r="B1969" t="s">
        <v>107</v>
      </c>
      <c r="C1969" t="s">
        <v>37</v>
      </c>
      <c r="D1969" t="s">
        <v>38</v>
      </c>
      <c r="E1969">
        <v>391</v>
      </c>
      <c r="F1969">
        <v>22</v>
      </c>
      <c r="G1969">
        <v>7</v>
      </c>
      <c r="H1969">
        <v>14</v>
      </c>
      <c r="I1969">
        <v>0</v>
      </c>
      <c r="J1969">
        <v>1</v>
      </c>
    </row>
    <row r="1970" spans="1:10" x14ac:dyDescent="0.35">
      <c r="A1970" s="60">
        <v>43191</v>
      </c>
      <c r="B1970" t="s">
        <v>107</v>
      </c>
      <c r="C1970" t="s">
        <v>39</v>
      </c>
      <c r="D1970" t="s">
        <v>40</v>
      </c>
      <c r="E1970">
        <v>775</v>
      </c>
      <c r="F1970">
        <v>69</v>
      </c>
      <c r="G1970">
        <v>27</v>
      </c>
      <c r="H1970">
        <v>21</v>
      </c>
      <c r="I1970">
        <v>21</v>
      </c>
      <c r="J1970">
        <v>0</v>
      </c>
    </row>
    <row r="1971" spans="1:10" x14ac:dyDescent="0.35">
      <c r="A1971" s="60">
        <v>43191</v>
      </c>
      <c r="B1971" t="s">
        <v>107</v>
      </c>
      <c r="C1971" t="s">
        <v>41</v>
      </c>
      <c r="D1971" t="s">
        <v>42</v>
      </c>
      <c r="E1971">
        <v>910</v>
      </c>
      <c r="F1971">
        <v>58</v>
      </c>
      <c r="G1971">
        <v>15</v>
      </c>
      <c r="H1971">
        <v>22</v>
      </c>
      <c r="I1971">
        <v>18</v>
      </c>
      <c r="J1971">
        <v>3</v>
      </c>
    </row>
    <row r="1972" spans="1:10" x14ac:dyDescent="0.35">
      <c r="A1972" s="60">
        <v>43191</v>
      </c>
      <c r="B1972" t="s">
        <v>107</v>
      </c>
      <c r="C1972" t="s">
        <v>43</v>
      </c>
      <c r="D1972" t="s">
        <v>161</v>
      </c>
      <c r="E1972">
        <v>623</v>
      </c>
      <c r="F1972">
        <v>59</v>
      </c>
      <c r="G1972">
        <v>24</v>
      </c>
      <c r="H1972">
        <v>34</v>
      </c>
      <c r="I1972">
        <v>0</v>
      </c>
      <c r="J1972">
        <v>1</v>
      </c>
    </row>
    <row r="1973" spans="1:10" x14ac:dyDescent="0.35">
      <c r="A1973" s="60">
        <v>43191</v>
      </c>
      <c r="B1973" t="s">
        <v>107</v>
      </c>
      <c r="C1973" t="s">
        <v>44</v>
      </c>
      <c r="D1973" t="s">
        <v>200</v>
      </c>
      <c r="E1973">
        <v>711</v>
      </c>
      <c r="F1973">
        <v>56</v>
      </c>
      <c r="G1973">
        <v>28</v>
      </c>
      <c r="H1973">
        <v>26</v>
      </c>
      <c r="I1973">
        <v>1</v>
      </c>
      <c r="J1973">
        <v>1</v>
      </c>
    </row>
    <row r="1974" spans="1:10" x14ac:dyDescent="0.35">
      <c r="A1974" s="60">
        <v>43191</v>
      </c>
      <c r="B1974" t="s">
        <v>107</v>
      </c>
      <c r="C1974" t="s">
        <v>45</v>
      </c>
      <c r="D1974" t="s">
        <v>46</v>
      </c>
      <c r="E1974">
        <v>922</v>
      </c>
      <c r="F1974">
        <v>70</v>
      </c>
      <c r="G1974">
        <v>12</v>
      </c>
      <c r="H1974">
        <v>30</v>
      </c>
      <c r="I1974">
        <v>25</v>
      </c>
      <c r="J1974">
        <v>3</v>
      </c>
    </row>
    <row r="1975" spans="1:10" x14ac:dyDescent="0.35">
      <c r="A1975" s="60">
        <v>43191</v>
      </c>
      <c r="B1975" t="s">
        <v>107</v>
      </c>
      <c r="C1975" t="s">
        <v>47</v>
      </c>
      <c r="D1975" t="s">
        <v>163</v>
      </c>
      <c r="E1975">
        <v>834</v>
      </c>
      <c r="F1975">
        <v>73</v>
      </c>
      <c r="G1975">
        <v>26</v>
      </c>
      <c r="H1975">
        <v>37</v>
      </c>
      <c r="I1975">
        <v>10</v>
      </c>
      <c r="J1975">
        <v>0</v>
      </c>
    </row>
    <row r="1976" spans="1:10" x14ac:dyDescent="0.35">
      <c r="A1976" s="60">
        <v>43191</v>
      </c>
      <c r="B1976" t="s">
        <v>107</v>
      </c>
      <c r="C1976" t="s">
        <v>48</v>
      </c>
      <c r="D1976" t="s">
        <v>162</v>
      </c>
      <c r="E1976">
        <v>784</v>
      </c>
      <c r="F1976">
        <v>41</v>
      </c>
      <c r="G1976">
        <v>21</v>
      </c>
      <c r="H1976">
        <v>10</v>
      </c>
      <c r="I1976">
        <v>9</v>
      </c>
      <c r="J1976">
        <v>1</v>
      </c>
    </row>
    <row r="1977" spans="1:10" x14ac:dyDescent="0.35">
      <c r="A1977" s="60">
        <v>43221</v>
      </c>
      <c r="B1977" t="s">
        <v>107</v>
      </c>
      <c r="C1977" t="s">
        <v>35</v>
      </c>
      <c r="D1977" t="s">
        <v>36</v>
      </c>
      <c r="E1977">
        <v>239</v>
      </c>
      <c r="F1977">
        <v>27</v>
      </c>
      <c r="G1977">
        <v>7</v>
      </c>
      <c r="H1977">
        <v>20</v>
      </c>
      <c r="I1977">
        <v>0</v>
      </c>
      <c r="J1977">
        <v>0</v>
      </c>
    </row>
    <row r="1978" spans="1:10" x14ac:dyDescent="0.35">
      <c r="A1978" s="60">
        <v>43221</v>
      </c>
      <c r="B1978" t="s">
        <v>107</v>
      </c>
      <c r="C1978" t="s">
        <v>37</v>
      </c>
      <c r="D1978" t="s">
        <v>38</v>
      </c>
      <c r="E1978">
        <v>480</v>
      </c>
      <c r="F1978">
        <v>42</v>
      </c>
      <c r="G1978">
        <v>16</v>
      </c>
      <c r="H1978">
        <v>17</v>
      </c>
      <c r="I1978">
        <v>7</v>
      </c>
      <c r="J1978">
        <v>2</v>
      </c>
    </row>
    <row r="1979" spans="1:10" x14ac:dyDescent="0.35">
      <c r="A1979" s="60">
        <v>43221</v>
      </c>
      <c r="B1979" t="s">
        <v>107</v>
      </c>
      <c r="C1979" t="s">
        <v>39</v>
      </c>
      <c r="D1979" t="s">
        <v>40</v>
      </c>
      <c r="E1979">
        <v>765</v>
      </c>
      <c r="F1979">
        <v>52</v>
      </c>
      <c r="G1979">
        <v>22</v>
      </c>
      <c r="H1979">
        <v>20</v>
      </c>
      <c r="I1979">
        <v>8</v>
      </c>
      <c r="J1979">
        <v>2</v>
      </c>
    </row>
    <row r="1980" spans="1:10" x14ac:dyDescent="0.35">
      <c r="A1980" s="60">
        <v>43221</v>
      </c>
      <c r="B1980" t="s">
        <v>107</v>
      </c>
      <c r="C1980" t="s">
        <v>41</v>
      </c>
      <c r="D1980" t="s">
        <v>42</v>
      </c>
      <c r="E1980">
        <v>1084</v>
      </c>
      <c r="F1980">
        <v>56</v>
      </c>
      <c r="G1980">
        <v>26</v>
      </c>
      <c r="H1980">
        <v>17</v>
      </c>
      <c r="I1980">
        <v>12</v>
      </c>
      <c r="J1980">
        <v>1</v>
      </c>
    </row>
    <row r="1981" spans="1:10" x14ac:dyDescent="0.35">
      <c r="A1981" s="60">
        <v>43221</v>
      </c>
      <c r="B1981" t="s">
        <v>107</v>
      </c>
      <c r="C1981" t="s">
        <v>43</v>
      </c>
      <c r="D1981" t="s">
        <v>161</v>
      </c>
      <c r="E1981">
        <v>739</v>
      </c>
      <c r="F1981">
        <v>55</v>
      </c>
      <c r="G1981">
        <v>29</v>
      </c>
      <c r="H1981">
        <v>25</v>
      </c>
      <c r="I1981">
        <v>0</v>
      </c>
      <c r="J1981">
        <v>1</v>
      </c>
    </row>
    <row r="1982" spans="1:10" x14ac:dyDescent="0.35">
      <c r="A1982" s="60">
        <v>43221</v>
      </c>
      <c r="B1982" t="s">
        <v>107</v>
      </c>
      <c r="C1982" t="s">
        <v>44</v>
      </c>
      <c r="D1982" t="s">
        <v>200</v>
      </c>
      <c r="E1982">
        <v>934</v>
      </c>
      <c r="F1982">
        <v>65</v>
      </c>
      <c r="G1982">
        <v>34</v>
      </c>
      <c r="H1982">
        <v>30</v>
      </c>
      <c r="I1982">
        <v>1</v>
      </c>
      <c r="J1982">
        <v>0</v>
      </c>
    </row>
    <row r="1983" spans="1:10" x14ac:dyDescent="0.35">
      <c r="A1983" s="60">
        <v>43221</v>
      </c>
      <c r="B1983" t="s">
        <v>107</v>
      </c>
      <c r="C1983" t="s">
        <v>45</v>
      </c>
      <c r="D1983" t="s">
        <v>46</v>
      </c>
      <c r="E1983">
        <v>1069</v>
      </c>
      <c r="F1983">
        <v>84</v>
      </c>
      <c r="G1983">
        <v>13</v>
      </c>
      <c r="H1983">
        <v>37</v>
      </c>
      <c r="I1983">
        <v>26</v>
      </c>
      <c r="J1983">
        <v>8</v>
      </c>
    </row>
    <row r="1984" spans="1:10" x14ac:dyDescent="0.35">
      <c r="A1984" s="60">
        <v>43221</v>
      </c>
      <c r="B1984" t="s">
        <v>107</v>
      </c>
      <c r="C1984" t="s">
        <v>47</v>
      </c>
      <c r="D1984" t="s">
        <v>163</v>
      </c>
      <c r="E1984">
        <v>934</v>
      </c>
      <c r="F1984">
        <v>85</v>
      </c>
      <c r="G1984">
        <v>32</v>
      </c>
      <c r="H1984">
        <v>43</v>
      </c>
      <c r="I1984">
        <v>9</v>
      </c>
      <c r="J1984">
        <v>1</v>
      </c>
    </row>
    <row r="1985" spans="1:10" x14ac:dyDescent="0.35">
      <c r="A1985" s="60">
        <v>43221</v>
      </c>
      <c r="B1985" t="s">
        <v>107</v>
      </c>
      <c r="C1985" t="s">
        <v>48</v>
      </c>
      <c r="D1985" t="s">
        <v>162</v>
      </c>
      <c r="E1985">
        <v>922</v>
      </c>
      <c r="F1985">
        <v>76</v>
      </c>
      <c r="G1985">
        <v>36</v>
      </c>
      <c r="H1985">
        <v>29</v>
      </c>
      <c r="I1985">
        <v>9</v>
      </c>
      <c r="J1985">
        <v>2</v>
      </c>
    </row>
    <row r="1986" spans="1:10" x14ac:dyDescent="0.35">
      <c r="A1986" s="60">
        <v>43252</v>
      </c>
      <c r="B1986" t="s">
        <v>107</v>
      </c>
      <c r="C1986" t="s">
        <v>35</v>
      </c>
      <c r="D1986" t="s">
        <v>36</v>
      </c>
      <c r="E1986">
        <v>261</v>
      </c>
      <c r="F1986">
        <v>29</v>
      </c>
      <c r="G1986">
        <v>9</v>
      </c>
      <c r="H1986">
        <v>19</v>
      </c>
      <c r="I1986">
        <v>1</v>
      </c>
      <c r="J1986">
        <v>0</v>
      </c>
    </row>
    <row r="1987" spans="1:10" x14ac:dyDescent="0.35">
      <c r="A1987" s="60">
        <v>43252</v>
      </c>
      <c r="B1987" t="s">
        <v>107</v>
      </c>
      <c r="C1987" t="s">
        <v>37</v>
      </c>
      <c r="D1987" t="s">
        <v>38</v>
      </c>
      <c r="E1987">
        <v>450</v>
      </c>
      <c r="F1987">
        <v>27</v>
      </c>
      <c r="G1987">
        <v>9</v>
      </c>
      <c r="H1987">
        <v>18</v>
      </c>
      <c r="I1987">
        <v>0</v>
      </c>
      <c r="J1987">
        <v>0</v>
      </c>
    </row>
    <row r="1988" spans="1:10" x14ac:dyDescent="0.35">
      <c r="A1988" s="60">
        <v>43252</v>
      </c>
      <c r="B1988" t="s">
        <v>107</v>
      </c>
      <c r="C1988" t="s">
        <v>39</v>
      </c>
      <c r="D1988" t="s">
        <v>40</v>
      </c>
      <c r="E1988">
        <v>797</v>
      </c>
      <c r="F1988">
        <v>57</v>
      </c>
      <c r="G1988">
        <v>22</v>
      </c>
      <c r="H1988">
        <v>20</v>
      </c>
      <c r="I1988">
        <v>8</v>
      </c>
      <c r="J1988">
        <v>7</v>
      </c>
    </row>
    <row r="1989" spans="1:10" x14ac:dyDescent="0.35">
      <c r="A1989" s="60">
        <v>43252</v>
      </c>
      <c r="B1989" t="s">
        <v>107</v>
      </c>
      <c r="C1989" t="s">
        <v>41</v>
      </c>
      <c r="D1989" t="s">
        <v>42</v>
      </c>
      <c r="E1989">
        <v>1014</v>
      </c>
      <c r="F1989">
        <v>53</v>
      </c>
      <c r="G1989">
        <v>24</v>
      </c>
      <c r="H1989">
        <v>21</v>
      </c>
      <c r="I1989">
        <v>7</v>
      </c>
      <c r="J1989">
        <v>1</v>
      </c>
    </row>
    <row r="1990" spans="1:10" x14ac:dyDescent="0.35">
      <c r="A1990" s="60">
        <v>43252</v>
      </c>
      <c r="B1990" t="s">
        <v>107</v>
      </c>
      <c r="C1990" t="s">
        <v>43</v>
      </c>
      <c r="D1990" t="s">
        <v>161</v>
      </c>
      <c r="E1990">
        <v>636</v>
      </c>
      <c r="F1990">
        <v>61</v>
      </c>
      <c r="G1990">
        <v>27</v>
      </c>
      <c r="H1990">
        <v>28</v>
      </c>
      <c r="I1990">
        <v>6</v>
      </c>
      <c r="J1990">
        <v>0</v>
      </c>
    </row>
    <row r="1991" spans="1:10" x14ac:dyDescent="0.35">
      <c r="A1991" s="60">
        <v>43252</v>
      </c>
      <c r="B1991" t="s">
        <v>107</v>
      </c>
      <c r="C1991" t="s">
        <v>44</v>
      </c>
      <c r="D1991" t="s">
        <v>200</v>
      </c>
      <c r="E1991">
        <v>791</v>
      </c>
      <c r="F1991">
        <v>79</v>
      </c>
      <c r="G1991">
        <v>28</v>
      </c>
      <c r="H1991">
        <v>42</v>
      </c>
      <c r="I1991">
        <v>2</v>
      </c>
      <c r="J1991">
        <v>7</v>
      </c>
    </row>
    <row r="1992" spans="1:10" x14ac:dyDescent="0.35">
      <c r="A1992" s="60">
        <v>43252</v>
      </c>
      <c r="B1992" t="s">
        <v>107</v>
      </c>
      <c r="C1992" t="s">
        <v>45</v>
      </c>
      <c r="D1992" t="s">
        <v>46</v>
      </c>
      <c r="E1992">
        <v>941</v>
      </c>
      <c r="F1992">
        <v>67</v>
      </c>
      <c r="G1992">
        <v>16</v>
      </c>
      <c r="H1992">
        <v>36</v>
      </c>
      <c r="I1992">
        <v>15</v>
      </c>
      <c r="J1992">
        <v>0</v>
      </c>
    </row>
    <row r="1993" spans="1:10" x14ac:dyDescent="0.35">
      <c r="A1993" s="60">
        <v>43252</v>
      </c>
      <c r="B1993" t="s">
        <v>107</v>
      </c>
      <c r="C1993" t="s">
        <v>47</v>
      </c>
      <c r="D1993" t="s">
        <v>163</v>
      </c>
      <c r="E1993">
        <v>874</v>
      </c>
      <c r="F1993">
        <v>73</v>
      </c>
      <c r="G1993">
        <v>27</v>
      </c>
      <c r="H1993">
        <v>33</v>
      </c>
      <c r="I1993">
        <v>13</v>
      </c>
      <c r="J1993">
        <v>0</v>
      </c>
    </row>
    <row r="1994" spans="1:10" x14ac:dyDescent="0.35">
      <c r="A1994" s="60">
        <v>43252</v>
      </c>
      <c r="B1994" t="s">
        <v>107</v>
      </c>
      <c r="C1994" t="s">
        <v>48</v>
      </c>
      <c r="D1994" t="s">
        <v>162</v>
      </c>
      <c r="E1994">
        <v>872</v>
      </c>
      <c r="F1994">
        <v>68</v>
      </c>
      <c r="G1994">
        <v>30</v>
      </c>
      <c r="H1994">
        <v>32</v>
      </c>
      <c r="I1994">
        <v>5</v>
      </c>
      <c r="J1994">
        <v>1</v>
      </c>
    </row>
    <row r="1995" spans="1:10" x14ac:dyDescent="0.35">
      <c r="A1995" s="60">
        <v>43282</v>
      </c>
      <c r="B1995" t="s">
        <v>107</v>
      </c>
      <c r="C1995" t="s">
        <v>35</v>
      </c>
      <c r="D1995" t="s">
        <v>36</v>
      </c>
      <c r="E1995">
        <v>274</v>
      </c>
      <c r="F1995">
        <v>20</v>
      </c>
      <c r="G1995">
        <v>11</v>
      </c>
      <c r="H1995">
        <v>9</v>
      </c>
      <c r="I1995">
        <v>0</v>
      </c>
      <c r="J1995">
        <v>0</v>
      </c>
    </row>
    <row r="1996" spans="1:10" x14ac:dyDescent="0.35">
      <c r="A1996" s="60">
        <v>43282</v>
      </c>
      <c r="B1996" t="s">
        <v>107</v>
      </c>
      <c r="C1996" t="s">
        <v>37</v>
      </c>
      <c r="D1996" t="s">
        <v>38</v>
      </c>
      <c r="E1996">
        <v>316</v>
      </c>
      <c r="F1996">
        <v>27</v>
      </c>
      <c r="G1996">
        <v>12</v>
      </c>
      <c r="H1996">
        <v>11</v>
      </c>
      <c r="I1996">
        <v>3</v>
      </c>
      <c r="J1996">
        <v>1</v>
      </c>
    </row>
    <row r="1997" spans="1:10" x14ac:dyDescent="0.35">
      <c r="A1997" s="60">
        <v>43282</v>
      </c>
      <c r="B1997" t="s">
        <v>107</v>
      </c>
      <c r="C1997" t="s">
        <v>39</v>
      </c>
      <c r="D1997" t="s">
        <v>40</v>
      </c>
      <c r="E1997">
        <v>714</v>
      </c>
      <c r="F1997">
        <v>66</v>
      </c>
      <c r="G1997">
        <v>28</v>
      </c>
      <c r="H1997">
        <v>21</v>
      </c>
      <c r="I1997">
        <v>16</v>
      </c>
      <c r="J1997">
        <v>1</v>
      </c>
    </row>
    <row r="1998" spans="1:10" x14ac:dyDescent="0.35">
      <c r="A1998" s="60">
        <v>43282</v>
      </c>
      <c r="B1998" t="s">
        <v>107</v>
      </c>
      <c r="C1998" t="s">
        <v>41</v>
      </c>
      <c r="D1998" t="s">
        <v>42</v>
      </c>
      <c r="E1998">
        <v>884</v>
      </c>
      <c r="F1998">
        <v>42</v>
      </c>
      <c r="G1998">
        <v>21</v>
      </c>
      <c r="H1998">
        <v>14</v>
      </c>
      <c r="I1998">
        <v>7</v>
      </c>
      <c r="J1998">
        <v>0</v>
      </c>
    </row>
    <row r="1999" spans="1:10" x14ac:dyDescent="0.35">
      <c r="A1999" s="60">
        <v>43282</v>
      </c>
      <c r="B1999" t="s">
        <v>107</v>
      </c>
      <c r="C1999" t="s">
        <v>43</v>
      </c>
      <c r="D1999" t="s">
        <v>161</v>
      </c>
      <c r="E1999">
        <v>556</v>
      </c>
      <c r="F1999">
        <v>52</v>
      </c>
      <c r="G1999">
        <v>26</v>
      </c>
      <c r="H1999">
        <v>24</v>
      </c>
      <c r="I1999">
        <v>2</v>
      </c>
      <c r="J1999">
        <v>0</v>
      </c>
    </row>
    <row r="2000" spans="1:10" x14ac:dyDescent="0.35">
      <c r="A2000" s="60">
        <v>43282</v>
      </c>
      <c r="B2000" t="s">
        <v>107</v>
      </c>
      <c r="C2000" t="s">
        <v>44</v>
      </c>
      <c r="D2000" t="s">
        <v>200</v>
      </c>
      <c r="E2000">
        <v>694</v>
      </c>
      <c r="F2000">
        <v>53</v>
      </c>
      <c r="G2000">
        <v>29</v>
      </c>
      <c r="H2000">
        <v>23</v>
      </c>
      <c r="I2000">
        <v>0</v>
      </c>
      <c r="J2000">
        <v>1</v>
      </c>
    </row>
    <row r="2001" spans="1:10" x14ac:dyDescent="0.35">
      <c r="A2001" s="60">
        <v>43282</v>
      </c>
      <c r="B2001" t="s">
        <v>107</v>
      </c>
      <c r="C2001" t="s">
        <v>45</v>
      </c>
      <c r="D2001" t="s">
        <v>46</v>
      </c>
      <c r="E2001">
        <v>951</v>
      </c>
      <c r="F2001">
        <v>86</v>
      </c>
      <c r="G2001">
        <v>28</v>
      </c>
      <c r="H2001">
        <v>36</v>
      </c>
      <c r="I2001">
        <v>22</v>
      </c>
      <c r="J2001">
        <v>0</v>
      </c>
    </row>
    <row r="2002" spans="1:10" x14ac:dyDescent="0.35">
      <c r="A2002" s="60">
        <v>43282</v>
      </c>
      <c r="B2002" t="s">
        <v>107</v>
      </c>
      <c r="C2002" t="s">
        <v>47</v>
      </c>
      <c r="D2002" t="s">
        <v>163</v>
      </c>
      <c r="E2002">
        <v>796</v>
      </c>
      <c r="F2002">
        <v>58</v>
      </c>
      <c r="G2002">
        <v>18</v>
      </c>
      <c r="H2002">
        <v>23</v>
      </c>
      <c r="I2002">
        <v>11</v>
      </c>
      <c r="J2002">
        <v>6</v>
      </c>
    </row>
    <row r="2003" spans="1:10" x14ac:dyDescent="0.35">
      <c r="A2003" s="60">
        <v>43282</v>
      </c>
      <c r="B2003" t="s">
        <v>107</v>
      </c>
      <c r="C2003" t="s">
        <v>48</v>
      </c>
      <c r="D2003" t="s">
        <v>162</v>
      </c>
      <c r="E2003">
        <v>763</v>
      </c>
      <c r="F2003">
        <v>76</v>
      </c>
      <c r="G2003">
        <v>31</v>
      </c>
      <c r="H2003">
        <v>32</v>
      </c>
      <c r="I2003">
        <v>13</v>
      </c>
      <c r="J2003">
        <v>0</v>
      </c>
    </row>
    <row r="2004" spans="1:10" x14ac:dyDescent="0.35">
      <c r="A2004" s="60">
        <v>43313</v>
      </c>
      <c r="B2004" t="s">
        <v>107</v>
      </c>
      <c r="C2004" t="s">
        <v>35</v>
      </c>
      <c r="D2004" t="s">
        <v>36</v>
      </c>
      <c r="E2004">
        <v>316</v>
      </c>
      <c r="F2004">
        <v>29</v>
      </c>
      <c r="G2004">
        <v>10</v>
      </c>
      <c r="H2004">
        <v>18</v>
      </c>
      <c r="I2004">
        <v>0</v>
      </c>
      <c r="J2004">
        <v>1</v>
      </c>
    </row>
    <row r="2005" spans="1:10" x14ac:dyDescent="0.35">
      <c r="A2005" s="60">
        <v>43313</v>
      </c>
      <c r="B2005" t="s">
        <v>107</v>
      </c>
      <c r="C2005" t="s">
        <v>37</v>
      </c>
      <c r="D2005" t="s">
        <v>38</v>
      </c>
      <c r="E2005">
        <v>503</v>
      </c>
      <c r="F2005">
        <v>29</v>
      </c>
      <c r="G2005">
        <v>11</v>
      </c>
      <c r="H2005">
        <v>12</v>
      </c>
      <c r="I2005">
        <v>6</v>
      </c>
      <c r="J2005">
        <v>0</v>
      </c>
    </row>
    <row r="2006" spans="1:10" x14ac:dyDescent="0.35">
      <c r="A2006" s="60">
        <v>43313</v>
      </c>
      <c r="B2006" t="s">
        <v>107</v>
      </c>
      <c r="C2006" t="s">
        <v>39</v>
      </c>
      <c r="D2006" t="s">
        <v>40</v>
      </c>
      <c r="E2006">
        <v>820</v>
      </c>
      <c r="F2006">
        <v>75</v>
      </c>
      <c r="G2006">
        <v>27</v>
      </c>
      <c r="H2006">
        <v>23</v>
      </c>
      <c r="I2006">
        <v>23</v>
      </c>
      <c r="J2006">
        <v>2</v>
      </c>
    </row>
    <row r="2007" spans="1:10" x14ac:dyDescent="0.35">
      <c r="A2007" s="60">
        <v>43313</v>
      </c>
      <c r="B2007" t="s">
        <v>107</v>
      </c>
      <c r="C2007" t="s">
        <v>41</v>
      </c>
      <c r="D2007" t="s">
        <v>42</v>
      </c>
      <c r="E2007">
        <v>1106</v>
      </c>
      <c r="F2007">
        <v>84</v>
      </c>
      <c r="G2007">
        <v>23</v>
      </c>
      <c r="H2007">
        <v>39</v>
      </c>
      <c r="I2007">
        <v>19</v>
      </c>
      <c r="J2007">
        <v>3</v>
      </c>
    </row>
    <row r="2008" spans="1:10" x14ac:dyDescent="0.35">
      <c r="A2008" s="60">
        <v>43313</v>
      </c>
      <c r="B2008" t="s">
        <v>107</v>
      </c>
      <c r="C2008" t="s">
        <v>43</v>
      </c>
      <c r="D2008" t="s">
        <v>161</v>
      </c>
      <c r="E2008">
        <v>740</v>
      </c>
      <c r="F2008">
        <v>52</v>
      </c>
      <c r="G2008">
        <v>17</v>
      </c>
      <c r="H2008">
        <v>31</v>
      </c>
      <c r="I2008">
        <v>3</v>
      </c>
      <c r="J2008">
        <v>1</v>
      </c>
    </row>
    <row r="2009" spans="1:10" x14ac:dyDescent="0.35">
      <c r="A2009" s="60">
        <v>43313</v>
      </c>
      <c r="B2009" t="s">
        <v>107</v>
      </c>
      <c r="C2009" t="s">
        <v>44</v>
      </c>
      <c r="D2009" t="s">
        <v>200</v>
      </c>
      <c r="E2009">
        <v>859</v>
      </c>
      <c r="F2009">
        <v>87</v>
      </c>
      <c r="G2009">
        <v>37</v>
      </c>
      <c r="H2009">
        <v>40</v>
      </c>
      <c r="I2009">
        <v>9</v>
      </c>
      <c r="J2009">
        <v>1</v>
      </c>
    </row>
    <row r="2010" spans="1:10" x14ac:dyDescent="0.35">
      <c r="A2010" s="60">
        <v>43313</v>
      </c>
      <c r="B2010" t="s">
        <v>107</v>
      </c>
      <c r="C2010" t="s">
        <v>45</v>
      </c>
      <c r="D2010" t="s">
        <v>46</v>
      </c>
      <c r="E2010">
        <v>1157</v>
      </c>
      <c r="F2010">
        <v>80</v>
      </c>
      <c r="G2010">
        <v>19</v>
      </c>
      <c r="H2010">
        <v>31</v>
      </c>
      <c r="I2010">
        <v>29</v>
      </c>
      <c r="J2010">
        <v>1</v>
      </c>
    </row>
    <row r="2011" spans="1:10" x14ac:dyDescent="0.35">
      <c r="A2011" s="60">
        <v>43313</v>
      </c>
      <c r="B2011" t="s">
        <v>107</v>
      </c>
      <c r="C2011" t="s">
        <v>47</v>
      </c>
      <c r="D2011" t="s">
        <v>163</v>
      </c>
      <c r="E2011">
        <v>938</v>
      </c>
      <c r="F2011">
        <v>62</v>
      </c>
      <c r="G2011">
        <v>23</v>
      </c>
      <c r="H2011">
        <v>20</v>
      </c>
      <c r="I2011">
        <v>16</v>
      </c>
      <c r="J2011">
        <v>3</v>
      </c>
    </row>
    <row r="2012" spans="1:10" x14ac:dyDescent="0.35">
      <c r="A2012" s="60">
        <v>43313</v>
      </c>
      <c r="B2012" t="s">
        <v>107</v>
      </c>
      <c r="C2012" t="s">
        <v>48</v>
      </c>
      <c r="D2012" t="s">
        <v>162</v>
      </c>
      <c r="E2012">
        <v>843</v>
      </c>
      <c r="F2012">
        <v>67</v>
      </c>
      <c r="G2012">
        <v>30</v>
      </c>
      <c r="H2012">
        <v>23</v>
      </c>
      <c r="I2012">
        <v>11</v>
      </c>
      <c r="J2012">
        <v>3</v>
      </c>
    </row>
    <row r="2013" spans="1:10" x14ac:dyDescent="0.35">
      <c r="A2013" s="60">
        <v>43344</v>
      </c>
      <c r="B2013" t="s">
        <v>107</v>
      </c>
      <c r="C2013" t="s">
        <v>35</v>
      </c>
      <c r="D2013" t="s">
        <v>36</v>
      </c>
      <c r="E2013">
        <v>256</v>
      </c>
      <c r="F2013">
        <v>25</v>
      </c>
      <c r="G2013">
        <v>10</v>
      </c>
      <c r="H2013">
        <v>12</v>
      </c>
      <c r="I2013">
        <v>0</v>
      </c>
      <c r="J2013">
        <v>3</v>
      </c>
    </row>
    <row r="2014" spans="1:10" x14ac:dyDescent="0.35">
      <c r="A2014" s="60">
        <v>43344</v>
      </c>
      <c r="B2014" t="s">
        <v>107</v>
      </c>
      <c r="C2014" t="s">
        <v>37</v>
      </c>
      <c r="D2014" t="s">
        <v>38</v>
      </c>
      <c r="E2014">
        <v>418</v>
      </c>
      <c r="F2014">
        <v>34</v>
      </c>
      <c r="G2014">
        <v>13</v>
      </c>
      <c r="H2014">
        <v>15</v>
      </c>
      <c r="I2014">
        <v>5</v>
      </c>
      <c r="J2014">
        <v>1</v>
      </c>
    </row>
    <row r="2015" spans="1:10" x14ac:dyDescent="0.35">
      <c r="A2015" s="60">
        <v>43344</v>
      </c>
      <c r="B2015" t="s">
        <v>107</v>
      </c>
      <c r="C2015" t="s">
        <v>39</v>
      </c>
      <c r="D2015" t="s">
        <v>40</v>
      </c>
      <c r="E2015">
        <v>702</v>
      </c>
      <c r="F2015">
        <v>40</v>
      </c>
      <c r="G2015">
        <v>14</v>
      </c>
      <c r="H2015">
        <v>23</v>
      </c>
      <c r="I2015">
        <v>3</v>
      </c>
      <c r="J2015">
        <v>0</v>
      </c>
    </row>
    <row r="2016" spans="1:10" x14ac:dyDescent="0.35">
      <c r="A2016" s="60">
        <v>43344</v>
      </c>
      <c r="B2016" t="s">
        <v>107</v>
      </c>
      <c r="C2016" t="s">
        <v>41</v>
      </c>
      <c r="D2016" t="s">
        <v>42</v>
      </c>
      <c r="E2016">
        <v>1010</v>
      </c>
      <c r="F2016">
        <v>66</v>
      </c>
      <c r="G2016">
        <v>24</v>
      </c>
      <c r="H2016">
        <v>22</v>
      </c>
      <c r="I2016">
        <v>20</v>
      </c>
      <c r="J2016">
        <v>0</v>
      </c>
    </row>
    <row r="2017" spans="1:10" x14ac:dyDescent="0.35">
      <c r="A2017" s="60">
        <v>43344</v>
      </c>
      <c r="B2017" t="s">
        <v>107</v>
      </c>
      <c r="C2017" t="s">
        <v>43</v>
      </c>
      <c r="D2017" t="s">
        <v>161</v>
      </c>
      <c r="E2017">
        <v>590</v>
      </c>
      <c r="F2017">
        <v>47</v>
      </c>
      <c r="G2017">
        <v>14</v>
      </c>
      <c r="H2017">
        <v>31</v>
      </c>
      <c r="I2017">
        <v>0</v>
      </c>
      <c r="J2017">
        <v>2</v>
      </c>
    </row>
    <row r="2018" spans="1:10" x14ac:dyDescent="0.35">
      <c r="A2018" s="60">
        <v>43344</v>
      </c>
      <c r="B2018" t="s">
        <v>107</v>
      </c>
      <c r="C2018" t="s">
        <v>44</v>
      </c>
      <c r="D2018" t="s">
        <v>200</v>
      </c>
      <c r="E2018">
        <v>752</v>
      </c>
      <c r="F2018">
        <v>73</v>
      </c>
      <c r="G2018">
        <v>34</v>
      </c>
      <c r="H2018">
        <v>38</v>
      </c>
      <c r="I2018">
        <v>1</v>
      </c>
      <c r="J2018">
        <v>0</v>
      </c>
    </row>
    <row r="2019" spans="1:10" x14ac:dyDescent="0.35">
      <c r="A2019" s="60">
        <v>43344</v>
      </c>
      <c r="B2019" t="s">
        <v>107</v>
      </c>
      <c r="C2019" t="s">
        <v>45</v>
      </c>
      <c r="D2019" t="s">
        <v>46</v>
      </c>
      <c r="E2019">
        <v>1001</v>
      </c>
      <c r="F2019">
        <v>79</v>
      </c>
      <c r="G2019">
        <v>23</v>
      </c>
      <c r="H2019">
        <v>32</v>
      </c>
      <c r="I2019">
        <v>22</v>
      </c>
      <c r="J2019">
        <v>2</v>
      </c>
    </row>
    <row r="2020" spans="1:10" x14ac:dyDescent="0.35">
      <c r="A2020" s="60">
        <v>43344</v>
      </c>
      <c r="B2020" t="s">
        <v>107</v>
      </c>
      <c r="C2020" t="s">
        <v>47</v>
      </c>
      <c r="D2020" t="s">
        <v>163</v>
      </c>
      <c r="E2020">
        <v>723</v>
      </c>
      <c r="F2020">
        <v>64</v>
      </c>
      <c r="G2020">
        <v>13</v>
      </c>
      <c r="H2020">
        <v>26</v>
      </c>
      <c r="I2020">
        <v>23</v>
      </c>
      <c r="J2020">
        <v>2</v>
      </c>
    </row>
    <row r="2021" spans="1:10" x14ac:dyDescent="0.35">
      <c r="A2021" s="60">
        <v>43344</v>
      </c>
      <c r="B2021" t="s">
        <v>107</v>
      </c>
      <c r="C2021" t="s">
        <v>48</v>
      </c>
      <c r="D2021" t="s">
        <v>162</v>
      </c>
      <c r="E2021">
        <v>740</v>
      </c>
      <c r="F2021">
        <v>59</v>
      </c>
      <c r="G2021">
        <v>29</v>
      </c>
      <c r="H2021">
        <v>26</v>
      </c>
      <c r="I2021">
        <v>4</v>
      </c>
      <c r="J2021">
        <v>0</v>
      </c>
    </row>
    <row r="2022" spans="1:10" x14ac:dyDescent="0.35">
      <c r="A2022" s="60">
        <v>43374</v>
      </c>
      <c r="B2022" t="s">
        <v>107</v>
      </c>
      <c r="C2022" t="s">
        <v>35</v>
      </c>
      <c r="D2022" t="s">
        <v>36</v>
      </c>
      <c r="E2022">
        <v>277</v>
      </c>
      <c r="F2022">
        <v>25</v>
      </c>
      <c r="G2022">
        <v>5</v>
      </c>
      <c r="H2022">
        <v>12</v>
      </c>
      <c r="I2022">
        <v>0</v>
      </c>
      <c r="J2022">
        <v>8</v>
      </c>
    </row>
    <row r="2023" spans="1:10" x14ac:dyDescent="0.35">
      <c r="A2023" s="60">
        <v>43374</v>
      </c>
      <c r="B2023" t="s">
        <v>107</v>
      </c>
      <c r="C2023" t="s">
        <v>37</v>
      </c>
      <c r="D2023" t="s">
        <v>38</v>
      </c>
      <c r="E2023">
        <v>415</v>
      </c>
      <c r="F2023">
        <v>33</v>
      </c>
      <c r="G2023">
        <v>12</v>
      </c>
      <c r="H2023">
        <v>13</v>
      </c>
      <c r="I2023">
        <v>4</v>
      </c>
      <c r="J2023">
        <v>4</v>
      </c>
    </row>
    <row r="2024" spans="1:10" x14ac:dyDescent="0.35">
      <c r="A2024" s="60">
        <v>43374</v>
      </c>
      <c r="B2024" t="s">
        <v>107</v>
      </c>
      <c r="C2024" t="s">
        <v>39</v>
      </c>
      <c r="D2024" t="s">
        <v>40</v>
      </c>
      <c r="E2024">
        <v>849</v>
      </c>
      <c r="F2024">
        <v>76</v>
      </c>
      <c r="G2024">
        <v>24</v>
      </c>
      <c r="H2024">
        <v>25</v>
      </c>
      <c r="I2024">
        <v>17</v>
      </c>
      <c r="J2024">
        <v>10</v>
      </c>
    </row>
    <row r="2025" spans="1:10" x14ac:dyDescent="0.35">
      <c r="A2025" s="60">
        <v>43374</v>
      </c>
      <c r="B2025" t="s">
        <v>107</v>
      </c>
      <c r="C2025" t="s">
        <v>41</v>
      </c>
      <c r="D2025" t="s">
        <v>42</v>
      </c>
      <c r="E2025">
        <v>1064</v>
      </c>
      <c r="F2025">
        <v>61</v>
      </c>
      <c r="G2025">
        <v>20</v>
      </c>
      <c r="H2025">
        <v>28</v>
      </c>
      <c r="I2025">
        <v>12</v>
      </c>
      <c r="J2025">
        <v>1</v>
      </c>
    </row>
    <row r="2026" spans="1:10" x14ac:dyDescent="0.35">
      <c r="A2026" s="60">
        <v>43374</v>
      </c>
      <c r="B2026" t="s">
        <v>107</v>
      </c>
      <c r="C2026" t="s">
        <v>43</v>
      </c>
      <c r="D2026" t="s">
        <v>161</v>
      </c>
      <c r="E2026">
        <v>690</v>
      </c>
      <c r="F2026">
        <v>47</v>
      </c>
      <c r="G2026">
        <v>22</v>
      </c>
      <c r="H2026">
        <v>23</v>
      </c>
      <c r="I2026">
        <v>1</v>
      </c>
      <c r="J2026">
        <v>1</v>
      </c>
    </row>
    <row r="2027" spans="1:10" x14ac:dyDescent="0.35">
      <c r="A2027" s="60">
        <v>43374</v>
      </c>
      <c r="B2027" t="s">
        <v>107</v>
      </c>
      <c r="C2027" t="s">
        <v>44</v>
      </c>
      <c r="D2027" t="s">
        <v>200</v>
      </c>
      <c r="E2027">
        <v>870</v>
      </c>
      <c r="F2027">
        <v>73</v>
      </c>
      <c r="G2027">
        <v>24</v>
      </c>
      <c r="H2027">
        <v>42</v>
      </c>
      <c r="I2027">
        <v>1</v>
      </c>
      <c r="J2027">
        <v>6</v>
      </c>
    </row>
    <row r="2028" spans="1:10" x14ac:dyDescent="0.35">
      <c r="A2028" s="60">
        <v>43374</v>
      </c>
      <c r="B2028" t="s">
        <v>107</v>
      </c>
      <c r="C2028" t="s">
        <v>45</v>
      </c>
      <c r="D2028" t="s">
        <v>46</v>
      </c>
      <c r="E2028">
        <v>1109</v>
      </c>
      <c r="F2028">
        <v>85</v>
      </c>
      <c r="G2028">
        <v>15</v>
      </c>
      <c r="H2028">
        <v>37</v>
      </c>
      <c r="I2028">
        <v>30</v>
      </c>
      <c r="J2028">
        <v>3</v>
      </c>
    </row>
    <row r="2029" spans="1:10" x14ac:dyDescent="0.35">
      <c r="A2029" s="60">
        <v>43374</v>
      </c>
      <c r="B2029" t="s">
        <v>107</v>
      </c>
      <c r="C2029" t="s">
        <v>47</v>
      </c>
      <c r="D2029" t="s">
        <v>163</v>
      </c>
      <c r="E2029">
        <v>828</v>
      </c>
      <c r="F2029">
        <v>81</v>
      </c>
      <c r="G2029">
        <v>25</v>
      </c>
      <c r="H2029">
        <v>32</v>
      </c>
      <c r="I2029">
        <v>12</v>
      </c>
      <c r="J2029">
        <v>12</v>
      </c>
    </row>
    <row r="2030" spans="1:10" x14ac:dyDescent="0.35">
      <c r="A2030" s="60">
        <v>43374</v>
      </c>
      <c r="B2030" t="s">
        <v>107</v>
      </c>
      <c r="C2030" t="s">
        <v>48</v>
      </c>
      <c r="D2030" t="s">
        <v>162</v>
      </c>
      <c r="E2030">
        <v>1004</v>
      </c>
      <c r="F2030">
        <v>96</v>
      </c>
      <c r="G2030">
        <v>32</v>
      </c>
      <c r="H2030">
        <v>51</v>
      </c>
      <c r="I2030">
        <v>7</v>
      </c>
      <c r="J2030">
        <v>6</v>
      </c>
    </row>
    <row r="2031" spans="1:10" x14ac:dyDescent="0.35">
      <c r="A2031" s="60">
        <v>43405</v>
      </c>
      <c r="B2031" t="s">
        <v>107</v>
      </c>
      <c r="C2031" t="s">
        <v>35</v>
      </c>
      <c r="D2031" t="s">
        <v>36</v>
      </c>
      <c r="E2031">
        <v>273</v>
      </c>
      <c r="F2031">
        <v>19</v>
      </c>
      <c r="G2031">
        <v>8</v>
      </c>
      <c r="H2031">
        <v>10</v>
      </c>
      <c r="I2031">
        <v>0</v>
      </c>
      <c r="J2031">
        <v>1</v>
      </c>
    </row>
    <row r="2032" spans="1:10" x14ac:dyDescent="0.35">
      <c r="A2032" s="60">
        <v>43405</v>
      </c>
      <c r="B2032" t="s">
        <v>107</v>
      </c>
      <c r="C2032" t="s">
        <v>37</v>
      </c>
      <c r="D2032" t="s">
        <v>38</v>
      </c>
      <c r="E2032">
        <v>438</v>
      </c>
      <c r="F2032">
        <v>45</v>
      </c>
      <c r="G2032">
        <v>11</v>
      </c>
      <c r="H2032">
        <v>22</v>
      </c>
      <c r="I2032">
        <v>12</v>
      </c>
      <c r="J2032">
        <v>0</v>
      </c>
    </row>
    <row r="2033" spans="1:10" x14ac:dyDescent="0.35">
      <c r="A2033" s="60">
        <v>43405</v>
      </c>
      <c r="B2033" t="s">
        <v>107</v>
      </c>
      <c r="C2033" t="s">
        <v>39</v>
      </c>
      <c r="D2033" t="s">
        <v>40</v>
      </c>
      <c r="E2033">
        <v>852</v>
      </c>
      <c r="F2033">
        <v>66</v>
      </c>
      <c r="G2033">
        <v>16</v>
      </c>
      <c r="H2033">
        <v>26</v>
      </c>
      <c r="I2033">
        <v>24</v>
      </c>
      <c r="J2033">
        <v>0</v>
      </c>
    </row>
    <row r="2034" spans="1:10" x14ac:dyDescent="0.35">
      <c r="A2034" s="60">
        <v>43405</v>
      </c>
      <c r="B2034" t="s">
        <v>107</v>
      </c>
      <c r="C2034" t="s">
        <v>41</v>
      </c>
      <c r="D2034" t="s">
        <v>42</v>
      </c>
      <c r="E2034">
        <v>1033</v>
      </c>
      <c r="F2034">
        <v>166</v>
      </c>
      <c r="G2034">
        <v>14</v>
      </c>
      <c r="H2034">
        <v>24</v>
      </c>
      <c r="I2034">
        <v>128</v>
      </c>
      <c r="J2034">
        <v>0</v>
      </c>
    </row>
    <row r="2035" spans="1:10" x14ac:dyDescent="0.35">
      <c r="A2035" s="60">
        <v>43405</v>
      </c>
      <c r="B2035" t="s">
        <v>107</v>
      </c>
      <c r="C2035" t="s">
        <v>43</v>
      </c>
      <c r="D2035" t="s">
        <v>161</v>
      </c>
      <c r="E2035">
        <v>664</v>
      </c>
      <c r="F2035">
        <v>163</v>
      </c>
      <c r="G2035">
        <v>18</v>
      </c>
      <c r="H2035">
        <v>20</v>
      </c>
      <c r="I2035">
        <v>125</v>
      </c>
      <c r="J2035">
        <v>0</v>
      </c>
    </row>
    <row r="2036" spans="1:10" x14ac:dyDescent="0.35">
      <c r="A2036" s="60">
        <v>43405</v>
      </c>
      <c r="B2036" t="s">
        <v>107</v>
      </c>
      <c r="C2036" t="s">
        <v>44</v>
      </c>
      <c r="D2036" t="s">
        <v>200</v>
      </c>
      <c r="E2036">
        <v>760</v>
      </c>
      <c r="F2036">
        <v>125</v>
      </c>
      <c r="G2036">
        <v>23</v>
      </c>
      <c r="H2036">
        <v>26</v>
      </c>
      <c r="I2036">
        <v>71</v>
      </c>
      <c r="J2036">
        <v>5</v>
      </c>
    </row>
    <row r="2037" spans="1:10" x14ac:dyDescent="0.35">
      <c r="A2037" s="60">
        <v>43405</v>
      </c>
      <c r="B2037" t="s">
        <v>107</v>
      </c>
      <c r="C2037" t="s">
        <v>45</v>
      </c>
      <c r="D2037" t="s">
        <v>46</v>
      </c>
      <c r="E2037">
        <v>926</v>
      </c>
      <c r="F2037">
        <v>144</v>
      </c>
      <c r="G2037">
        <v>7</v>
      </c>
      <c r="H2037">
        <v>25</v>
      </c>
      <c r="I2037">
        <v>112</v>
      </c>
      <c r="J2037">
        <v>0</v>
      </c>
    </row>
    <row r="2038" spans="1:10" x14ac:dyDescent="0.35">
      <c r="A2038" s="60">
        <v>43405</v>
      </c>
      <c r="B2038" t="s">
        <v>107</v>
      </c>
      <c r="C2038" t="s">
        <v>47</v>
      </c>
      <c r="D2038" t="s">
        <v>163</v>
      </c>
      <c r="E2038">
        <v>764</v>
      </c>
      <c r="F2038">
        <v>85</v>
      </c>
      <c r="G2038">
        <v>17</v>
      </c>
      <c r="H2038">
        <v>37</v>
      </c>
      <c r="I2038">
        <v>27</v>
      </c>
      <c r="J2038">
        <v>4</v>
      </c>
    </row>
    <row r="2039" spans="1:10" x14ac:dyDescent="0.35">
      <c r="A2039" s="60">
        <v>43405</v>
      </c>
      <c r="B2039" t="s">
        <v>107</v>
      </c>
      <c r="C2039" t="s">
        <v>48</v>
      </c>
      <c r="D2039" t="s">
        <v>162</v>
      </c>
      <c r="E2039">
        <v>762</v>
      </c>
      <c r="F2039">
        <v>126</v>
      </c>
      <c r="G2039">
        <v>23</v>
      </c>
      <c r="H2039">
        <v>27</v>
      </c>
      <c r="I2039">
        <v>71</v>
      </c>
      <c r="J2039">
        <v>5</v>
      </c>
    </row>
    <row r="2040" spans="1:10" x14ac:dyDescent="0.35">
      <c r="A2040" s="60">
        <v>43435</v>
      </c>
      <c r="B2040" t="s">
        <v>107</v>
      </c>
      <c r="C2040" t="s">
        <v>35</v>
      </c>
      <c r="D2040" t="s">
        <v>36</v>
      </c>
      <c r="E2040">
        <v>150</v>
      </c>
      <c r="F2040">
        <v>7</v>
      </c>
      <c r="G2040">
        <v>2</v>
      </c>
      <c r="H2040">
        <v>5</v>
      </c>
      <c r="I2040">
        <v>0</v>
      </c>
      <c r="J2040">
        <v>0</v>
      </c>
    </row>
    <row r="2041" spans="1:10" x14ac:dyDescent="0.35">
      <c r="A2041" s="60">
        <v>43435</v>
      </c>
      <c r="B2041" t="s">
        <v>107</v>
      </c>
      <c r="C2041" t="s">
        <v>37</v>
      </c>
      <c r="D2041" t="s">
        <v>38</v>
      </c>
      <c r="E2041">
        <v>355</v>
      </c>
      <c r="F2041">
        <v>29</v>
      </c>
      <c r="G2041">
        <v>13</v>
      </c>
      <c r="H2041">
        <v>6</v>
      </c>
      <c r="I2041">
        <v>10</v>
      </c>
      <c r="J2041">
        <v>0</v>
      </c>
    </row>
    <row r="2042" spans="1:10" x14ac:dyDescent="0.35">
      <c r="A2042" s="60">
        <v>43435</v>
      </c>
      <c r="B2042" t="s">
        <v>107</v>
      </c>
      <c r="C2042" t="s">
        <v>39</v>
      </c>
      <c r="D2042" t="s">
        <v>40</v>
      </c>
      <c r="E2042">
        <v>695</v>
      </c>
      <c r="F2042">
        <v>43</v>
      </c>
      <c r="G2042">
        <v>13</v>
      </c>
      <c r="H2042">
        <v>23</v>
      </c>
      <c r="I2042">
        <v>7</v>
      </c>
      <c r="J2042">
        <v>0</v>
      </c>
    </row>
    <row r="2043" spans="1:10" x14ac:dyDescent="0.35">
      <c r="A2043" s="60">
        <v>43435</v>
      </c>
      <c r="B2043" t="s">
        <v>107</v>
      </c>
      <c r="C2043" t="s">
        <v>41</v>
      </c>
      <c r="D2043" t="s">
        <v>42</v>
      </c>
      <c r="E2043">
        <v>881</v>
      </c>
      <c r="F2043">
        <v>66</v>
      </c>
      <c r="G2043">
        <v>18</v>
      </c>
      <c r="H2043">
        <v>30</v>
      </c>
      <c r="I2043">
        <v>18</v>
      </c>
      <c r="J2043">
        <v>0</v>
      </c>
    </row>
    <row r="2044" spans="1:10" x14ac:dyDescent="0.35">
      <c r="A2044" s="60">
        <v>43435</v>
      </c>
      <c r="B2044" t="s">
        <v>107</v>
      </c>
      <c r="C2044" t="s">
        <v>43</v>
      </c>
      <c r="D2044" t="s">
        <v>161</v>
      </c>
      <c r="E2044">
        <v>559</v>
      </c>
      <c r="F2044">
        <v>44</v>
      </c>
      <c r="G2044">
        <v>16</v>
      </c>
      <c r="H2044">
        <v>20</v>
      </c>
      <c r="I2044">
        <v>8</v>
      </c>
      <c r="J2044">
        <v>0</v>
      </c>
    </row>
    <row r="2045" spans="1:10" x14ac:dyDescent="0.35">
      <c r="A2045" s="60">
        <v>43435</v>
      </c>
      <c r="B2045" t="s">
        <v>107</v>
      </c>
      <c r="C2045" t="s">
        <v>44</v>
      </c>
      <c r="D2045" t="s">
        <v>200</v>
      </c>
      <c r="E2045">
        <v>608</v>
      </c>
      <c r="F2045">
        <v>47</v>
      </c>
      <c r="G2045">
        <v>23</v>
      </c>
      <c r="H2045">
        <v>17</v>
      </c>
      <c r="I2045">
        <v>2</v>
      </c>
      <c r="J2045">
        <v>5</v>
      </c>
    </row>
    <row r="2046" spans="1:10" x14ac:dyDescent="0.35">
      <c r="A2046" s="60">
        <v>43435</v>
      </c>
      <c r="B2046" t="s">
        <v>107</v>
      </c>
      <c r="C2046" t="s">
        <v>45</v>
      </c>
      <c r="D2046" t="s">
        <v>46</v>
      </c>
      <c r="E2046">
        <v>823</v>
      </c>
      <c r="F2046">
        <v>67</v>
      </c>
      <c r="G2046">
        <v>8</v>
      </c>
      <c r="H2046">
        <v>33</v>
      </c>
      <c r="I2046">
        <v>26</v>
      </c>
      <c r="J2046">
        <v>0</v>
      </c>
    </row>
    <row r="2047" spans="1:10" x14ac:dyDescent="0.35">
      <c r="A2047" s="60">
        <v>43435</v>
      </c>
      <c r="B2047" t="s">
        <v>107</v>
      </c>
      <c r="C2047" t="s">
        <v>47</v>
      </c>
      <c r="D2047" t="s">
        <v>163</v>
      </c>
      <c r="E2047">
        <v>585</v>
      </c>
      <c r="F2047">
        <v>56</v>
      </c>
      <c r="G2047">
        <v>12</v>
      </c>
      <c r="H2047">
        <v>29</v>
      </c>
      <c r="I2047">
        <v>15</v>
      </c>
      <c r="J2047">
        <v>0</v>
      </c>
    </row>
    <row r="2048" spans="1:10" x14ac:dyDescent="0.35">
      <c r="A2048" s="60">
        <v>43435</v>
      </c>
      <c r="B2048" t="s">
        <v>107</v>
      </c>
      <c r="C2048" t="s">
        <v>48</v>
      </c>
      <c r="D2048" t="s">
        <v>162</v>
      </c>
      <c r="E2048">
        <v>684</v>
      </c>
      <c r="F2048">
        <v>63</v>
      </c>
      <c r="G2048">
        <v>19</v>
      </c>
      <c r="H2048">
        <v>36</v>
      </c>
      <c r="I2048">
        <v>8</v>
      </c>
      <c r="J2048">
        <v>0</v>
      </c>
    </row>
    <row r="2049" spans="1:10" x14ac:dyDescent="0.35">
      <c r="A2049" s="60">
        <v>43466</v>
      </c>
      <c r="B2049" t="s">
        <v>107</v>
      </c>
      <c r="C2049" t="s">
        <v>35</v>
      </c>
      <c r="D2049" t="s">
        <v>36</v>
      </c>
      <c r="E2049">
        <v>237</v>
      </c>
      <c r="F2049">
        <v>28</v>
      </c>
      <c r="G2049">
        <v>9</v>
      </c>
      <c r="H2049">
        <v>12</v>
      </c>
      <c r="I2049">
        <v>0</v>
      </c>
      <c r="J2049">
        <v>7</v>
      </c>
    </row>
    <row r="2050" spans="1:10" x14ac:dyDescent="0.35">
      <c r="A2050" s="60">
        <v>43466</v>
      </c>
      <c r="B2050" t="s">
        <v>107</v>
      </c>
      <c r="C2050" t="s">
        <v>37</v>
      </c>
      <c r="D2050" t="s">
        <v>38</v>
      </c>
      <c r="E2050">
        <v>423</v>
      </c>
      <c r="F2050">
        <v>34</v>
      </c>
      <c r="G2050">
        <v>9</v>
      </c>
      <c r="H2050">
        <v>18</v>
      </c>
      <c r="I2050">
        <v>5</v>
      </c>
      <c r="J2050">
        <v>2</v>
      </c>
    </row>
    <row r="2051" spans="1:10" x14ac:dyDescent="0.35">
      <c r="A2051" s="60">
        <v>43466</v>
      </c>
      <c r="B2051" t="s">
        <v>107</v>
      </c>
      <c r="C2051" t="s">
        <v>39</v>
      </c>
      <c r="D2051" t="s">
        <v>40</v>
      </c>
      <c r="E2051">
        <v>862</v>
      </c>
      <c r="F2051">
        <v>64</v>
      </c>
      <c r="G2051">
        <v>18</v>
      </c>
      <c r="H2051">
        <v>24</v>
      </c>
      <c r="I2051">
        <v>7</v>
      </c>
      <c r="J2051">
        <v>15</v>
      </c>
    </row>
    <row r="2052" spans="1:10" x14ac:dyDescent="0.35">
      <c r="A2052" s="60">
        <v>43466</v>
      </c>
      <c r="B2052" t="s">
        <v>107</v>
      </c>
      <c r="C2052" t="s">
        <v>41</v>
      </c>
      <c r="D2052" t="s">
        <v>42</v>
      </c>
      <c r="E2052">
        <v>1067</v>
      </c>
      <c r="F2052">
        <v>62</v>
      </c>
      <c r="G2052">
        <v>22</v>
      </c>
      <c r="H2052">
        <v>24</v>
      </c>
      <c r="I2052">
        <v>11</v>
      </c>
      <c r="J2052">
        <v>5</v>
      </c>
    </row>
    <row r="2053" spans="1:10" x14ac:dyDescent="0.35">
      <c r="A2053" s="60">
        <v>43466</v>
      </c>
      <c r="B2053" t="s">
        <v>107</v>
      </c>
      <c r="C2053" t="s">
        <v>43</v>
      </c>
      <c r="D2053" t="s">
        <v>161</v>
      </c>
      <c r="E2053">
        <v>739</v>
      </c>
      <c r="F2053">
        <v>77</v>
      </c>
      <c r="G2053">
        <v>34</v>
      </c>
      <c r="H2053">
        <v>35</v>
      </c>
      <c r="I2053">
        <v>4</v>
      </c>
      <c r="J2053">
        <v>4</v>
      </c>
    </row>
    <row r="2054" spans="1:10" x14ac:dyDescent="0.35">
      <c r="A2054" s="60">
        <v>43466</v>
      </c>
      <c r="B2054" t="s">
        <v>107</v>
      </c>
      <c r="C2054" t="s">
        <v>44</v>
      </c>
      <c r="D2054" t="s">
        <v>200</v>
      </c>
      <c r="E2054">
        <v>769</v>
      </c>
      <c r="F2054">
        <v>79</v>
      </c>
      <c r="G2054">
        <v>34</v>
      </c>
      <c r="H2054">
        <v>40</v>
      </c>
      <c r="I2054">
        <v>2</v>
      </c>
      <c r="J2054">
        <v>3</v>
      </c>
    </row>
    <row r="2055" spans="1:10" x14ac:dyDescent="0.35">
      <c r="A2055" s="60">
        <v>43466</v>
      </c>
      <c r="B2055" t="s">
        <v>107</v>
      </c>
      <c r="C2055" t="s">
        <v>45</v>
      </c>
      <c r="D2055" t="s">
        <v>46</v>
      </c>
      <c r="E2055">
        <v>989</v>
      </c>
      <c r="F2055">
        <v>91</v>
      </c>
      <c r="G2055">
        <v>18</v>
      </c>
      <c r="H2055">
        <v>38</v>
      </c>
      <c r="I2055">
        <v>32</v>
      </c>
      <c r="J2055">
        <v>3</v>
      </c>
    </row>
    <row r="2056" spans="1:10" x14ac:dyDescent="0.35">
      <c r="A2056" s="60">
        <v>43466</v>
      </c>
      <c r="B2056" t="s">
        <v>107</v>
      </c>
      <c r="C2056" t="s">
        <v>47</v>
      </c>
      <c r="D2056" t="s">
        <v>163</v>
      </c>
      <c r="E2056">
        <v>680</v>
      </c>
      <c r="F2056">
        <v>53</v>
      </c>
      <c r="G2056">
        <v>15</v>
      </c>
      <c r="H2056">
        <v>29</v>
      </c>
      <c r="I2056">
        <v>9</v>
      </c>
      <c r="J2056">
        <v>0</v>
      </c>
    </row>
    <row r="2057" spans="1:10" x14ac:dyDescent="0.35">
      <c r="A2057" s="60">
        <v>43466</v>
      </c>
      <c r="B2057" t="s">
        <v>107</v>
      </c>
      <c r="C2057" t="s">
        <v>48</v>
      </c>
      <c r="D2057" t="s">
        <v>162</v>
      </c>
      <c r="E2057">
        <v>883</v>
      </c>
      <c r="F2057">
        <v>80</v>
      </c>
      <c r="G2057">
        <v>31</v>
      </c>
      <c r="H2057">
        <v>35</v>
      </c>
      <c r="I2057">
        <v>12</v>
      </c>
      <c r="J2057">
        <v>2</v>
      </c>
    </row>
    <row r="2058" spans="1:10" x14ac:dyDescent="0.35">
      <c r="A2058" s="60">
        <v>43497</v>
      </c>
      <c r="B2058" t="s">
        <v>107</v>
      </c>
      <c r="C2058" t="s">
        <v>35</v>
      </c>
      <c r="D2058" t="s">
        <v>36</v>
      </c>
      <c r="E2058">
        <v>226</v>
      </c>
      <c r="F2058">
        <v>13</v>
      </c>
      <c r="G2058">
        <v>5</v>
      </c>
      <c r="H2058">
        <v>8</v>
      </c>
      <c r="I2058">
        <v>0</v>
      </c>
      <c r="J2058">
        <v>0</v>
      </c>
    </row>
    <row r="2059" spans="1:10" x14ac:dyDescent="0.35">
      <c r="A2059" s="60">
        <v>43497</v>
      </c>
      <c r="B2059" t="s">
        <v>107</v>
      </c>
      <c r="C2059" t="s">
        <v>37</v>
      </c>
      <c r="D2059" t="s">
        <v>38</v>
      </c>
      <c r="E2059">
        <v>429</v>
      </c>
      <c r="F2059">
        <v>39</v>
      </c>
      <c r="G2059">
        <v>15</v>
      </c>
      <c r="H2059">
        <v>20</v>
      </c>
      <c r="I2059">
        <v>3</v>
      </c>
      <c r="J2059">
        <v>1</v>
      </c>
    </row>
    <row r="2060" spans="1:10" x14ac:dyDescent="0.35">
      <c r="A2060" s="60">
        <v>43497</v>
      </c>
      <c r="B2060" t="s">
        <v>107</v>
      </c>
      <c r="C2060" t="s">
        <v>39</v>
      </c>
      <c r="D2060" t="s">
        <v>40</v>
      </c>
      <c r="E2060">
        <v>849</v>
      </c>
      <c r="F2060">
        <v>61</v>
      </c>
      <c r="G2060">
        <v>25</v>
      </c>
      <c r="H2060">
        <v>25</v>
      </c>
      <c r="I2060">
        <v>11</v>
      </c>
      <c r="J2060">
        <v>0</v>
      </c>
    </row>
    <row r="2061" spans="1:10" x14ac:dyDescent="0.35">
      <c r="A2061" s="60">
        <v>43497</v>
      </c>
      <c r="B2061" t="s">
        <v>107</v>
      </c>
      <c r="C2061" t="s">
        <v>41</v>
      </c>
      <c r="D2061" t="s">
        <v>42</v>
      </c>
      <c r="E2061">
        <v>995</v>
      </c>
      <c r="F2061">
        <v>60</v>
      </c>
      <c r="G2061">
        <v>18</v>
      </c>
      <c r="H2061">
        <v>28</v>
      </c>
      <c r="I2061">
        <v>11</v>
      </c>
      <c r="J2061">
        <v>3</v>
      </c>
    </row>
    <row r="2062" spans="1:10" x14ac:dyDescent="0.35">
      <c r="A2062" s="60">
        <v>43497</v>
      </c>
      <c r="B2062" t="s">
        <v>107</v>
      </c>
      <c r="C2062" t="s">
        <v>43</v>
      </c>
      <c r="D2062" t="s">
        <v>161</v>
      </c>
      <c r="E2062">
        <v>638</v>
      </c>
      <c r="F2062">
        <v>46</v>
      </c>
      <c r="G2062">
        <v>17</v>
      </c>
      <c r="H2062">
        <v>28</v>
      </c>
      <c r="I2062">
        <v>0</v>
      </c>
      <c r="J2062">
        <v>1</v>
      </c>
    </row>
    <row r="2063" spans="1:10" x14ac:dyDescent="0.35">
      <c r="A2063" s="60">
        <v>43497</v>
      </c>
      <c r="B2063" t="s">
        <v>107</v>
      </c>
      <c r="C2063" t="s">
        <v>44</v>
      </c>
      <c r="D2063" t="s">
        <v>200</v>
      </c>
      <c r="E2063">
        <v>731</v>
      </c>
      <c r="F2063">
        <v>69</v>
      </c>
      <c r="G2063">
        <v>30</v>
      </c>
      <c r="H2063">
        <v>30</v>
      </c>
      <c r="I2063">
        <v>3</v>
      </c>
      <c r="J2063">
        <v>6</v>
      </c>
    </row>
    <row r="2064" spans="1:10" x14ac:dyDescent="0.35">
      <c r="A2064" s="60">
        <v>43497</v>
      </c>
      <c r="B2064" t="s">
        <v>107</v>
      </c>
      <c r="C2064" t="s">
        <v>45</v>
      </c>
      <c r="D2064" t="s">
        <v>46</v>
      </c>
      <c r="E2064">
        <v>1055</v>
      </c>
      <c r="F2064">
        <v>76</v>
      </c>
      <c r="G2064">
        <v>13</v>
      </c>
      <c r="H2064">
        <v>44</v>
      </c>
      <c r="I2064">
        <v>17</v>
      </c>
      <c r="J2064">
        <v>2</v>
      </c>
    </row>
    <row r="2065" spans="1:10" x14ac:dyDescent="0.35">
      <c r="A2065" s="60">
        <v>43497</v>
      </c>
      <c r="B2065" t="s">
        <v>107</v>
      </c>
      <c r="C2065" t="s">
        <v>47</v>
      </c>
      <c r="D2065" t="s">
        <v>163</v>
      </c>
      <c r="E2065">
        <v>692</v>
      </c>
      <c r="F2065">
        <v>69</v>
      </c>
      <c r="G2065">
        <v>19</v>
      </c>
      <c r="H2065">
        <v>25</v>
      </c>
      <c r="I2065">
        <v>13</v>
      </c>
      <c r="J2065">
        <v>12</v>
      </c>
    </row>
    <row r="2066" spans="1:10" x14ac:dyDescent="0.35">
      <c r="A2066" s="60">
        <v>43497</v>
      </c>
      <c r="B2066" t="s">
        <v>107</v>
      </c>
      <c r="C2066" t="s">
        <v>48</v>
      </c>
      <c r="D2066" t="s">
        <v>162</v>
      </c>
      <c r="E2066">
        <v>800</v>
      </c>
      <c r="F2066">
        <v>59</v>
      </c>
      <c r="G2066">
        <v>27</v>
      </c>
      <c r="H2066">
        <v>26</v>
      </c>
      <c r="I2066">
        <v>5</v>
      </c>
      <c r="J2066">
        <v>1</v>
      </c>
    </row>
    <row r="2067" spans="1:10" x14ac:dyDescent="0.35">
      <c r="A2067" s="60">
        <v>43525</v>
      </c>
      <c r="B2067" t="s">
        <v>107</v>
      </c>
      <c r="C2067" t="s">
        <v>35</v>
      </c>
      <c r="D2067" t="s">
        <v>36</v>
      </c>
      <c r="E2067">
        <v>225</v>
      </c>
      <c r="F2067">
        <v>22</v>
      </c>
      <c r="G2067">
        <v>3</v>
      </c>
      <c r="H2067">
        <v>12</v>
      </c>
      <c r="I2067">
        <v>7</v>
      </c>
      <c r="J2067">
        <v>0</v>
      </c>
    </row>
    <row r="2068" spans="1:10" x14ac:dyDescent="0.35">
      <c r="A2068" s="60">
        <v>43525</v>
      </c>
      <c r="B2068" t="s">
        <v>107</v>
      </c>
      <c r="C2068" t="s">
        <v>37</v>
      </c>
      <c r="D2068" t="s">
        <v>38</v>
      </c>
      <c r="E2068">
        <v>438</v>
      </c>
      <c r="F2068">
        <v>26</v>
      </c>
      <c r="G2068">
        <v>7</v>
      </c>
      <c r="H2068">
        <v>15</v>
      </c>
      <c r="I2068">
        <v>4</v>
      </c>
      <c r="J2068">
        <v>0</v>
      </c>
    </row>
    <row r="2069" spans="1:10" x14ac:dyDescent="0.35">
      <c r="A2069" s="60">
        <v>43525</v>
      </c>
      <c r="B2069" t="s">
        <v>107</v>
      </c>
      <c r="C2069" t="s">
        <v>39</v>
      </c>
      <c r="D2069" t="s">
        <v>40</v>
      </c>
      <c r="E2069">
        <v>808</v>
      </c>
      <c r="F2069">
        <v>60</v>
      </c>
      <c r="G2069">
        <v>24</v>
      </c>
      <c r="H2069">
        <v>24</v>
      </c>
      <c r="I2069">
        <v>12</v>
      </c>
      <c r="J2069">
        <v>0</v>
      </c>
    </row>
    <row r="2070" spans="1:10" x14ac:dyDescent="0.35">
      <c r="A2070" s="60">
        <v>43525</v>
      </c>
      <c r="B2070" t="s">
        <v>107</v>
      </c>
      <c r="C2070" t="s">
        <v>41</v>
      </c>
      <c r="D2070" t="s">
        <v>42</v>
      </c>
      <c r="E2070">
        <v>1114</v>
      </c>
      <c r="F2070">
        <v>64</v>
      </c>
      <c r="G2070">
        <v>21</v>
      </c>
      <c r="H2070">
        <v>32</v>
      </c>
      <c r="I2070">
        <v>11</v>
      </c>
      <c r="J2070">
        <v>0</v>
      </c>
    </row>
    <row r="2071" spans="1:10" x14ac:dyDescent="0.35">
      <c r="A2071" s="60">
        <v>43525</v>
      </c>
      <c r="B2071" t="s">
        <v>107</v>
      </c>
      <c r="C2071" t="s">
        <v>43</v>
      </c>
      <c r="D2071" t="s">
        <v>161</v>
      </c>
      <c r="E2071">
        <v>657</v>
      </c>
      <c r="F2071">
        <v>59</v>
      </c>
      <c r="G2071">
        <v>24</v>
      </c>
      <c r="H2071">
        <v>32</v>
      </c>
      <c r="I2071">
        <v>2</v>
      </c>
      <c r="J2071">
        <v>1</v>
      </c>
    </row>
    <row r="2072" spans="1:10" x14ac:dyDescent="0.35">
      <c r="A2072" s="60">
        <v>43525</v>
      </c>
      <c r="B2072" t="s">
        <v>107</v>
      </c>
      <c r="C2072" t="s">
        <v>44</v>
      </c>
      <c r="D2072" t="s">
        <v>200</v>
      </c>
      <c r="E2072">
        <v>794</v>
      </c>
      <c r="F2072">
        <v>72</v>
      </c>
      <c r="G2072">
        <v>29</v>
      </c>
      <c r="H2072">
        <v>38</v>
      </c>
      <c r="I2072">
        <v>1</v>
      </c>
      <c r="J2072">
        <v>4</v>
      </c>
    </row>
    <row r="2073" spans="1:10" x14ac:dyDescent="0.35">
      <c r="A2073" s="60">
        <v>43525</v>
      </c>
      <c r="B2073" t="s">
        <v>107</v>
      </c>
      <c r="C2073" t="s">
        <v>45</v>
      </c>
      <c r="D2073" t="s">
        <v>46</v>
      </c>
      <c r="E2073">
        <v>1108</v>
      </c>
      <c r="F2073">
        <v>81</v>
      </c>
      <c r="G2073">
        <v>17</v>
      </c>
      <c r="H2073">
        <v>39</v>
      </c>
      <c r="I2073">
        <v>25</v>
      </c>
      <c r="J2073">
        <v>0</v>
      </c>
    </row>
    <row r="2074" spans="1:10" x14ac:dyDescent="0.35">
      <c r="A2074" s="60">
        <v>43525</v>
      </c>
      <c r="B2074" t="s">
        <v>107</v>
      </c>
      <c r="C2074" t="s">
        <v>47</v>
      </c>
      <c r="D2074" t="s">
        <v>163</v>
      </c>
      <c r="E2074">
        <v>742</v>
      </c>
      <c r="F2074">
        <v>72</v>
      </c>
      <c r="G2074">
        <v>24</v>
      </c>
      <c r="H2074">
        <v>21</v>
      </c>
      <c r="I2074">
        <v>14</v>
      </c>
      <c r="J2074">
        <v>13</v>
      </c>
    </row>
    <row r="2075" spans="1:10" x14ac:dyDescent="0.35">
      <c r="A2075" s="60">
        <v>43525</v>
      </c>
      <c r="B2075" t="s">
        <v>107</v>
      </c>
      <c r="C2075" t="s">
        <v>48</v>
      </c>
      <c r="D2075" t="s">
        <v>162</v>
      </c>
      <c r="E2075">
        <v>888</v>
      </c>
      <c r="F2075">
        <v>57</v>
      </c>
      <c r="G2075">
        <v>22</v>
      </c>
      <c r="H2075">
        <v>28</v>
      </c>
      <c r="I2075">
        <v>7</v>
      </c>
      <c r="J2075">
        <v>0</v>
      </c>
    </row>
    <row r="2076" spans="1:10" x14ac:dyDescent="0.35">
      <c r="A2076" s="60">
        <v>43556</v>
      </c>
      <c r="B2076" t="s">
        <v>107</v>
      </c>
      <c r="C2076" t="s">
        <v>35</v>
      </c>
      <c r="D2076" t="s">
        <v>36</v>
      </c>
      <c r="E2076">
        <v>199</v>
      </c>
      <c r="F2076">
        <v>16</v>
      </c>
      <c r="G2076">
        <v>8</v>
      </c>
      <c r="H2076">
        <v>8</v>
      </c>
      <c r="I2076">
        <v>0</v>
      </c>
      <c r="J2076">
        <v>0</v>
      </c>
    </row>
    <row r="2077" spans="1:10" x14ac:dyDescent="0.35">
      <c r="A2077" s="60">
        <v>43556</v>
      </c>
      <c r="B2077" t="s">
        <v>107</v>
      </c>
      <c r="C2077" t="s">
        <v>37</v>
      </c>
      <c r="D2077" t="s">
        <v>38</v>
      </c>
      <c r="E2077">
        <v>359</v>
      </c>
      <c r="F2077">
        <v>28</v>
      </c>
      <c r="G2077">
        <v>8</v>
      </c>
      <c r="H2077">
        <v>16</v>
      </c>
      <c r="I2077">
        <v>3</v>
      </c>
      <c r="J2077">
        <v>1</v>
      </c>
    </row>
    <row r="2078" spans="1:10" x14ac:dyDescent="0.35">
      <c r="A2078" s="60">
        <v>43556</v>
      </c>
      <c r="B2078" t="s">
        <v>107</v>
      </c>
      <c r="C2078" t="s">
        <v>39</v>
      </c>
      <c r="D2078" t="s">
        <v>40</v>
      </c>
      <c r="E2078">
        <v>731</v>
      </c>
      <c r="F2078">
        <v>49</v>
      </c>
      <c r="G2078">
        <v>21</v>
      </c>
      <c r="H2078">
        <v>20</v>
      </c>
      <c r="I2078">
        <v>7</v>
      </c>
      <c r="J2078">
        <v>1</v>
      </c>
    </row>
    <row r="2079" spans="1:10" x14ac:dyDescent="0.35">
      <c r="A2079" s="60">
        <v>43556</v>
      </c>
      <c r="B2079" t="s">
        <v>107</v>
      </c>
      <c r="C2079" t="s">
        <v>41</v>
      </c>
      <c r="D2079" t="s">
        <v>42</v>
      </c>
      <c r="E2079">
        <v>971</v>
      </c>
      <c r="F2079">
        <v>60</v>
      </c>
      <c r="G2079">
        <v>22</v>
      </c>
      <c r="H2079">
        <v>20</v>
      </c>
      <c r="I2079">
        <v>17</v>
      </c>
      <c r="J2079">
        <v>1</v>
      </c>
    </row>
    <row r="2080" spans="1:10" x14ac:dyDescent="0.35">
      <c r="A2080" s="60">
        <v>43556</v>
      </c>
      <c r="B2080" t="s">
        <v>107</v>
      </c>
      <c r="C2080" t="s">
        <v>43</v>
      </c>
      <c r="D2080" t="s">
        <v>161</v>
      </c>
      <c r="E2080">
        <v>582</v>
      </c>
      <c r="F2080">
        <v>49</v>
      </c>
      <c r="G2080">
        <v>20</v>
      </c>
      <c r="H2080">
        <v>26</v>
      </c>
      <c r="I2080">
        <v>2</v>
      </c>
      <c r="J2080">
        <v>1</v>
      </c>
    </row>
    <row r="2081" spans="1:10" x14ac:dyDescent="0.35">
      <c r="A2081" s="60">
        <v>43556</v>
      </c>
      <c r="B2081" t="s">
        <v>107</v>
      </c>
      <c r="C2081" t="s">
        <v>44</v>
      </c>
      <c r="D2081" t="s">
        <v>200</v>
      </c>
      <c r="E2081">
        <v>712</v>
      </c>
      <c r="F2081">
        <v>52</v>
      </c>
      <c r="G2081">
        <v>16</v>
      </c>
      <c r="H2081">
        <v>31</v>
      </c>
      <c r="I2081">
        <v>2</v>
      </c>
      <c r="J2081">
        <v>3</v>
      </c>
    </row>
    <row r="2082" spans="1:10" x14ac:dyDescent="0.35">
      <c r="A2082" s="60">
        <v>43556</v>
      </c>
      <c r="B2082" t="s">
        <v>107</v>
      </c>
      <c r="C2082" t="s">
        <v>45</v>
      </c>
      <c r="D2082" t="s">
        <v>46</v>
      </c>
      <c r="E2082">
        <v>1004</v>
      </c>
      <c r="F2082">
        <v>79</v>
      </c>
      <c r="G2082">
        <v>16</v>
      </c>
      <c r="H2082">
        <v>40</v>
      </c>
      <c r="I2082">
        <v>22</v>
      </c>
      <c r="J2082">
        <v>1</v>
      </c>
    </row>
    <row r="2083" spans="1:10" x14ac:dyDescent="0.35">
      <c r="A2083" s="60">
        <v>43556</v>
      </c>
      <c r="B2083" t="s">
        <v>107</v>
      </c>
      <c r="C2083" t="s">
        <v>47</v>
      </c>
      <c r="D2083" t="s">
        <v>163</v>
      </c>
      <c r="E2083">
        <v>544</v>
      </c>
      <c r="F2083">
        <v>46</v>
      </c>
      <c r="G2083">
        <v>17</v>
      </c>
      <c r="H2083">
        <v>15</v>
      </c>
      <c r="I2083">
        <v>14</v>
      </c>
      <c r="J2083">
        <v>0</v>
      </c>
    </row>
    <row r="2084" spans="1:10" x14ac:dyDescent="0.35">
      <c r="A2084" s="60">
        <v>43556</v>
      </c>
      <c r="B2084" t="s">
        <v>107</v>
      </c>
      <c r="C2084" t="s">
        <v>48</v>
      </c>
      <c r="D2084" t="s">
        <v>162</v>
      </c>
      <c r="E2084">
        <v>768</v>
      </c>
      <c r="F2084">
        <v>69</v>
      </c>
      <c r="G2084">
        <v>32</v>
      </c>
      <c r="H2084">
        <v>27</v>
      </c>
      <c r="I2084">
        <v>10</v>
      </c>
      <c r="J2084">
        <v>0</v>
      </c>
    </row>
    <row r="2085" spans="1:10" x14ac:dyDescent="0.35">
      <c r="A2085" s="60">
        <v>43586</v>
      </c>
      <c r="B2085" t="s">
        <v>107</v>
      </c>
      <c r="C2085" t="s">
        <v>35</v>
      </c>
      <c r="D2085" t="s">
        <v>36</v>
      </c>
      <c r="E2085">
        <v>231</v>
      </c>
      <c r="F2085">
        <v>15</v>
      </c>
      <c r="G2085">
        <v>5</v>
      </c>
      <c r="H2085">
        <v>10</v>
      </c>
      <c r="I2085">
        <v>0</v>
      </c>
      <c r="J2085">
        <v>0</v>
      </c>
    </row>
    <row r="2086" spans="1:10" x14ac:dyDescent="0.35">
      <c r="A2086" s="60">
        <v>43586</v>
      </c>
      <c r="B2086" t="s">
        <v>107</v>
      </c>
      <c r="C2086" t="s">
        <v>37</v>
      </c>
      <c r="D2086" t="s">
        <v>38</v>
      </c>
      <c r="E2086">
        <v>391</v>
      </c>
      <c r="F2086">
        <v>51</v>
      </c>
      <c r="G2086">
        <v>14</v>
      </c>
      <c r="H2086">
        <v>22</v>
      </c>
      <c r="I2086">
        <v>13</v>
      </c>
      <c r="J2086">
        <v>2</v>
      </c>
    </row>
    <row r="2087" spans="1:10" x14ac:dyDescent="0.35">
      <c r="A2087" s="60">
        <v>43586</v>
      </c>
      <c r="B2087" t="s">
        <v>107</v>
      </c>
      <c r="C2087" t="s">
        <v>39</v>
      </c>
      <c r="D2087" t="s">
        <v>40</v>
      </c>
      <c r="E2087">
        <v>714</v>
      </c>
      <c r="F2087">
        <v>63</v>
      </c>
      <c r="G2087">
        <v>23</v>
      </c>
      <c r="H2087">
        <v>14</v>
      </c>
      <c r="I2087">
        <v>24</v>
      </c>
      <c r="J2087">
        <v>2</v>
      </c>
    </row>
    <row r="2088" spans="1:10" x14ac:dyDescent="0.35">
      <c r="A2088" s="60">
        <v>43586</v>
      </c>
      <c r="B2088" t="s">
        <v>107</v>
      </c>
      <c r="C2088" t="s">
        <v>41</v>
      </c>
      <c r="D2088" t="s">
        <v>42</v>
      </c>
      <c r="E2088">
        <v>972</v>
      </c>
      <c r="F2088">
        <v>69</v>
      </c>
      <c r="G2088">
        <v>11</v>
      </c>
      <c r="H2088">
        <v>27</v>
      </c>
      <c r="I2088">
        <v>30</v>
      </c>
      <c r="J2088">
        <v>1</v>
      </c>
    </row>
    <row r="2089" spans="1:10" x14ac:dyDescent="0.35">
      <c r="A2089" s="60">
        <v>43586</v>
      </c>
      <c r="B2089" t="s">
        <v>107</v>
      </c>
      <c r="C2089" t="s">
        <v>43</v>
      </c>
      <c r="D2089" t="s">
        <v>161</v>
      </c>
      <c r="E2089">
        <v>600</v>
      </c>
      <c r="F2089">
        <v>40</v>
      </c>
      <c r="G2089">
        <v>16</v>
      </c>
      <c r="H2089">
        <v>23</v>
      </c>
      <c r="I2089">
        <v>1</v>
      </c>
      <c r="J2089">
        <v>0</v>
      </c>
    </row>
    <row r="2090" spans="1:10" x14ac:dyDescent="0.35">
      <c r="A2090" s="60">
        <v>43586</v>
      </c>
      <c r="B2090" t="s">
        <v>107</v>
      </c>
      <c r="C2090" t="s">
        <v>44</v>
      </c>
      <c r="D2090" t="s">
        <v>200</v>
      </c>
      <c r="E2090">
        <v>651</v>
      </c>
      <c r="F2090">
        <v>51</v>
      </c>
      <c r="G2090">
        <v>22</v>
      </c>
      <c r="H2090">
        <v>21</v>
      </c>
      <c r="I2090">
        <v>7</v>
      </c>
      <c r="J2090">
        <v>1</v>
      </c>
    </row>
    <row r="2091" spans="1:10" x14ac:dyDescent="0.35">
      <c r="A2091" s="60">
        <v>43586</v>
      </c>
      <c r="B2091" t="s">
        <v>107</v>
      </c>
      <c r="C2091" t="s">
        <v>45</v>
      </c>
      <c r="D2091" t="s">
        <v>46</v>
      </c>
      <c r="E2091">
        <v>1037</v>
      </c>
      <c r="F2091">
        <v>70</v>
      </c>
      <c r="G2091">
        <v>14</v>
      </c>
      <c r="H2091">
        <v>38</v>
      </c>
      <c r="I2091">
        <v>17</v>
      </c>
      <c r="J2091">
        <v>1</v>
      </c>
    </row>
    <row r="2092" spans="1:10" x14ac:dyDescent="0.35">
      <c r="A2092" s="60">
        <v>43586</v>
      </c>
      <c r="B2092" t="s">
        <v>107</v>
      </c>
      <c r="C2092" t="s">
        <v>47</v>
      </c>
      <c r="D2092" t="s">
        <v>163</v>
      </c>
      <c r="E2092">
        <v>677</v>
      </c>
      <c r="F2092">
        <v>55</v>
      </c>
      <c r="G2092">
        <v>15</v>
      </c>
      <c r="H2092">
        <v>21</v>
      </c>
      <c r="I2092">
        <v>17</v>
      </c>
      <c r="J2092">
        <v>2</v>
      </c>
    </row>
    <row r="2093" spans="1:10" x14ac:dyDescent="0.35">
      <c r="A2093" s="60">
        <v>43586</v>
      </c>
      <c r="B2093" t="s">
        <v>107</v>
      </c>
      <c r="C2093" t="s">
        <v>48</v>
      </c>
      <c r="D2093" t="s">
        <v>162</v>
      </c>
      <c r="E2093">
        <v>821</v>
      </c>
      <c r="F2093">
        <v>49</v>
      </c>
      <c r="G2093">
        <v>22</v>
      </c>
      <c r="H2093">
        <v>23</v>
      </c>
      <c r="I2093">
        <v>3</v>
      </c>
      <c r="J2093">
        <v>1</v>
      </c>
    </row>
    <row r="2094" spans="1:10" x14ac:dyDescent="0.35">
      <c r="A2094" s="60">
        <v>43617</v>
      </c>
      <c r="B2094" t="s">
        <v>107</v>
      </c>
      <c r="C2094" t="s">
        <v>35</v>
      </c>
      <c r="D2094" t="s">
        <v>36</v>
      </c>
      <c r="E2094">
        <v>238</v>
      </c>
      <c r="F2094">
        <v>14</v>
      </c>
      <c r="G2094">
        <v>5</v>
      </c>
      <c r="H2094">
        <v>7</v>
      </c>
      <c r="I2094">
        <v>0</v>
      </c>
      <c r="J2094">
        <v>2</v>
      </c>
    </row>
    <row r="2095" spans="1:10" x14ac:dyDescent="0.35">
      <c r="A2095" s="60">
        <v>43617</v>
      </c>
      <c r="B2095" t="s">
        <v>107</v>
      </c>
      <c r="C2095" t="s">
        <v>37</v>
      </c>
      <c r="D2095" t="s">
        <v>38</v>
      </c>
      <c r="E2095">
        <v>385</v>
      </c>
      <c r="F2095">
        <v>30</v>
      </c>
      <c r="G2095">
        <v>9</v>
      </c>
      <c r="H2095">
        <v>14</v>
      </c>
      <c r="I2095">
        <v>4</v>
      </c>
      <c r="J2095">
        <v>3</v>
      </c>
    </row>
    <row r="2096" spans="1:10" x14ac:dyDescent="0.35">
      <c r="A2096" s="60">
        <v>43617</v>
      </c>
      <c r="B2096" t="s">
        <v>107</v>
      </c>
      <c r="C2096" t="s">
        <v>39</v>
      </c>
      <c r="D2096" t="s">
        <v>40</v>
      </c>
      <c r="E2096">
        <v>776</v>
      </c>
      <c r="F2096">
        <v>39</v>
      </c>
      <c r="G2096">
        <v>17</v>
      </c>
      <c r="H2096">
        <v>12</v>
      </c>
      <c r="I2096">
        <v>10</v>
      </c>
      <c r="J2096">
        <v>0</v>
      </c>
    </row>
    <row r="2097" spans="1:10" x14ac:dyDescent="0.35">
      <c r="A2097" s="60">
        <v>43617</v>
      </c>
      <c r="B2097" t="s">
        <v>107</v>
      </c>
      <c r="C2097" t="s">
        <v>41</v>
      </c>
      <c r="D2097" t="s">
        <v>42</v>
      </c>
      <c r="E2097">
        <v>903</v>
      </c>
      <c r="F2097">
        <v>69</v>
      </c>
      <c r="G2097">
        <v>25</v>
      </c>
      <c r="H2097">
        <v>33</v>
      </c>
      <c r="I2097">
        <v>8</v>
      </c>
      <c r="J2097">
        <v>3</v>
      </c>
    </row>
    <row r="2098" spans="1:10" x14ac:dyDescent="0.35">
      <c r="A2098" s="60">
        <v>43617</v>
      </c>
      <c r="B2098" t="s">
        <v>107</v>
      </c>
      <c r="C2098" t="s">
        <v>43</v>
      </c>
      <c r="D2098" t="s">
        <v>161</v>
      </c>
      <c r="E2098">
        <v>558</v>
      </c>
      <c r="F2098">
        <v>44</v>
      </c>
      <c r="G2098">
        <v>17</v>
      </c>
      <c r="H2098">
        <v>26</v>
      </c>
      <c r="I2098">
        <v>1</v>
      </c>
      <c r="J2098">
        <v>0</v>
      </c>
    </row>
    <row r="2099" spans="1:10" x14ac:dyDescent="0.35">
      <c r="A2099" s="60">
        <v>43617</v>
      </c>
      <c r="B2099" t="s">
        <v>107</v>
      </c>
      <c r="C2099" t="s">
        <v>44</v>
      </c>
      <c r="D2099" t="s">
        <v>200</v>
      </c>
      <c r="E2099">
        <v>655</v>
      </c>
      <c r="F2099">
        <v>40</v>
      </c>
      <c r="G2099">
        <v>21</v>
      </c>
      <c r="H2099">
        <v>17</v>
      </c>
      <c r="I2099">
        <v>1</v>
      </c>
      <c r="J2099">
        <v>1</v>
      </c>
    </row>
    <row r="2100" spans="1:10" x14ac:dyDescent="0.35">
      <c r="A2100" s="60">
        <v>43617</v>
      </c>
      <c r="B2100" t="s">
        <v>107</v>
      </c>
      <c r="C2100" t="s">
        <v>45</v>
      </c>
      <c r="D2100" t="s">
        <v>46</v>
      </c>
      <c r="E2100">
        <v>1028</v>
      </c>
      <c r="F2100">
        <v>77</v>
      </c>
      <c r="G2100">
        <v>15</v>
      </c>
      <c r="H2100">
        <v>34</v>
      </c>
      <c r="I2100">
        <v>27</v>
      </c>
      <c r="J2100">
        <v>1</v>
      </c>
    </row>
    <row r="2101" spans="1:10" x14ac:dyDescent="0.35">
      <c r="A2101" s="60">
        <v>43617</v>
      </c>
      <c r="B2101" t="s">
        <v>107</v>
      </c>
      <c r="C2101" t="s">
        <v>47</v>
      </c>
      <c r="D2101" t="s">
        <v>163</v>
      </c>
      <c r="E2101">
        <v>551</v>
      </c>
      <c r="F2101">
        <v>48</v>
      </c>
      <c r="G2101">
        <v>11</v>
      </c>
      <c r="H2101">
        <v>12</v>
      </c>
      <c r="I2101">
        <v>24</v>
      </c>
      <c r="J2101">
        <v>1</v>
      </c>
    </row>
    <row r="2102" spans="1:10" x14ac:dyDescent="0.35">
      <c r="A2102" s="60">
        <v>43617</v>
      </c>
      <c r="B2102" t="s">
        <v>107</v>
      </c>
      <c r="C2102" t="s">
        <v>48</v>
      </c>
      <c r="D2102" t="s">
        <v>162</v>
      </c>
      <c r="E2102">
        <v>776</v>
      </c>
      <c r="F2102">
        <v>67</v>
      </c>
      <c r="G2102">
        <v>29</v>
      </c>
      <c r="H2102">
        <v>28</v>
      </c>
      <c r="I2102">
        <v>10</v>
      </c>
      <c r="J2102">
        <v>0</v>
      </c>
    </row>
    <row r="2103" spans="1:10" x14ac:dyDescent="0.35">
      <c r="A2103" s="60">
        <v>43647</v>
      </c>
      <c r="B2103" t="s">
        <v>107</v>
      </c>
      <c r="C2103" t="s">
        <v>35</v>
      </c>
      <c r="D2103" t="s">
        <v>36</v>
      </c>
      <c r="E2103">
        <v>194</v>
      </c>
      <c r="F2103">
        <v>18</v>
      </c>
      <c r="G2103">
        <v>7</v>
      </c>
      <c r="H2103">
        <v>11</v>
      </c>
      <c r="I2103">
        <v>0</v>
      </c>
      <c r="J2103">
        <v>0</v>
      </c>
    </row>
    <row r="2104" spans="1:10" x14ac:dyDescent="0.35">
      <c r="A2104" s="60">
        <v>43647</v>
      </c>
      <c r="B2104" t="s">
        <v>107</v>
      </c>
      <c r="C2104" t="s">
        <v>37</v>
      </c>
      <c r="D2104" t="s">
        <v>38</v>
      </c>
      <c r="E2104">
        <v>333</v>
      </c>
      <c r="F2104">
        <v>35</v>
      </c>
      <c r="G2104">
        <v>13</v>
      </c>
      <c r="H2104">
        <v>19</v>
      </c>
      <c r="I2104">
        <v>3</v>
      </c>
      <c r="J2104">
        <v>0</v>
      </c>
    </row>
    <row r="2105" spans="1:10" x14ac:dyDescent="0.35">
      <c r="A2105" s="60">
        <v>43647</v>
      </c>
      <c r="B2105" t="s">
        <v>107</v>
      </c>
      <c r="C2105" t="s">
        <v>39</v>
      </c>
      <c r="D2105" t="s">
        <v>40</v>
      </c>
      <c r="E2105">
        <v>698</v>
      </c>
      <c r="F2105">
        <v>47</v>
      </c>
      <c r="G2105">
        <v>19</v>
      </c>
      <c r="H2105">
        <v>15</v>
      </c>
      <c r="I2105">
        <v>11</v>
      </c>
      <c r="J2105">
        <v>2</v>
      </c>
    </row>
    <row r="2106" spans="1:10" x14ac:dyDescent="0.35">
      <c r="A2106" s="60">
        <v>43647</v>
      </c>
      <c r="B2106" t="s">
        <v>107</v>
      </c>
      <c r="C2106" t="s">
        <v>41</v>
      </c>
      <c r="D2106" t="s">
        <v>42</v>
      </c>
      <c r="E2106">
        <v>933</v>
      </c>
      <c r="F2106">
        <v>52</v>
      </c>
      <c r="G2106">
        <v>13</v>
      </c>
      <c r="H2106">
        <v>32</v>
      </c>
      <c r="I2106">
        <v>7</v>
      </c>
      <c r="J2106">
        <v>0</v>
      </c>
    </row>
    <row r="2107" spans="1:10" x14ac:dyDescent="0.35">
      <c r="A2107" s="60">
        <v>43647</v>
      </c>
      <c r="B2107" t="s">
        <v>107</v>
      </c>
      <c r="C2107" t="s">
        <v>43</v>
      </c>
      <c r="D2107" t="s">
        <v>161</v>
      </c>
      <c r="E2107">
        <v>543</v>
      </c>
      <c r="F2107">
        <v>41</v>
      </c>
      <c r="G2107">
        <v>18</v>
      </c>
      <c r="H2107">
        <v>15</v>
      </c>
      <c r="I2107">
        <v>8</v>
      </c>
      <c r="J2107">
        <v>0</v>
      </c>
    </row>
    <row r="2108" spans="1:10" x14ac:dyDescent="0.35">
      <c r="A2108" s="60">
        <v>43647</v>
      </c>
      <c r="B2108" t="s">
        <v>107</v>
      </c>
      <c r="C2108" t="s">
        <v>44</v>
      </c>
      <c r="D2108" t="s">
        <v>200</v>
      </c>
      <c r="E2108">
        <v>749</v>
      </c>
      <c r="F2108">
        <v>55</v>
      </c>
      <c r="G2108">
        <v>21</v>
      </c>
      <c r="H2108">
        <v>28</v>
      </c>
      <c r="I2108">
        <v>5</v>
      </c>
      <c r="J2108">
        <v>1</v>
      </c>
    </row>
    <row r="2109" spans="1:10" x14ac:dyDescent="0.35">
      <c r="A2109" s="60">
        <v>43647</v>
      </c>
      <c r="B2109" t="s">
        <v>107</v>
      </c>
      <c r="C2109" t="s">
        <v>45</v>
      </c>
      <c r="D2109" t="s">
        <v>46</v>
      </c>
      <c r="E2109">
        <v>1043</v>
      </c>
      <c r="F2109">
        <v>73</v>
      </c>
      <c r="G2109">
        <v>16</v>
      </c>
      <c r="H2109">
        <v>36</v>
      </c>
      <c r="I2109">
        <v>21</v>
      </c>
      <c r="J2109">
        <v>0</v>
      </c>
    </row>
    <row r="2110" spans="1:10" x14ac:dyDescent="0.35">
      <c r="A2110" s="60">
        <v>43647</v>
      </c>
      <c r="B2110" t="s">
        <v>107</v>
      </c>
      <c r="C2110" t="s">
        <v>47</v>
      </c>
      <c r="D2110" t="s">
        <v>163</v>
      </c>
      <c r="E2110">
        <v>594</v>
      </c>
      <c r="F2110">
        <v>35</v>
      </c>
      <c r="G2110">
        <v>13</v>
      </c>
      <c r="H2110">
        <v>14</v>
      </c>
      <c r="I2110">
        <v>6</v>
      </c>
      <c r="J2110">
        <v>2</v>
      </c>
    </row>
    <row r="2111" spans="1:10" x14ac:dyDescent="0.35">
      <c r="A2111" s="60">
        <v>43647</v>
      </c>
      <c r="B2111" t="s">
        <v>107</v>
      </c>
      <c r="C2111" t="s">
        <v>48</v>
      </c>
      <c r="D2111" t="s">
        <v>162</v>
      </c>
      <c r="E2111">
        <v>676</v>
      </c>
      <c r="F2111">
        <v>62</v>
      </c>
      <c r="G2111">
        <v>23</v>
      </c>
      <c r="H2111">
        <v>28</v>
      </c>
      <c r="I2111">
        <v>9</v>
      </c>
      <c r="J2111">
        <v>2</v>
      </c>
    </row>
    <row r="2112" spans="1:10" x14ac:dyDescent="0.35">
      <c r="A2112" s="60">
        <v>43678</v>
      </c>
      <c r="B2112" t="s">
        <v>107</v>
      </c>
      <c r="C2112" t="s">
        <v>35</v>
      </c>
      <c r="D2112" t="s">
        <v>36</v>
      </c>
      <c r="E2112">
        <v>253</v>
      </c>
      <c r="F2112">
        <v>18</v>
      </c>
      <c r="G2112">
        <v>9</v>
      </c>
      <c r="H2112">
        <v>8</v>
      </c>
      <c r="I2112">
        <v>1</v>
      </c>
      <c r="J2112">
        <v>0</v>
      </c>
    </row>
    <row r="2113" spans="1:10" x14ac:dyDescent="0.35">
      <c r="A2113" s="60">
        <v>43678</v>
      </c>
      <c r="B2113" t="s">
        <v>107</v>
      </c>
      <c r="C2113" t="s">
        <v>37</v>
      </c>
      <c r="D2113" t="s">
        <v>38</v>
      </c>
      <c r="E2113">
        <v>386</v>
      </c>
      <c r="F2113">
        <v>30</v>
      </c>
      <c r="G2113">
        <v>10</v>
      </c>
      <c r="H2113">
        <v>12</v>
      </c>
      <c r="I2113">
        <v>6</v>
      </c>
      <c r="J2113">
        <v>2</v>
      </c>
    </row>
    <row r="2114" spans="1:10" x14ac:dyDescent="0.35">
      <c r="A2114" s="60">
        <v>43678</v>
      </c>
      <c r="B2114" t="s">
        <v>107</v>
      </c>
      <c r="C2114" t="s">
        <v>39</v>
      </c>
      <c r="D2114" t="s">
        <v>40</v>
      </c>
      <c r="E2114">
        <v>735</v>
      </c>
      <c r="F2114">
        <v>47</v>
      </c>
      <c r="G2114">
        <v>20</v>
      </c>
      <c r="H2114">
        <v>23</v>
      </c>
      <c r="I2114">
        <v>4</v>
      </c>
      <c r="J2114">
        <v>0</v>
      </c>
    </row>
    <row r="2115" spans="1:10" x14ac:dyDescent="0.35">
      <c r="A2115" s="60">
        <v>43678</v>
      </c>
      <c r="B2115" t="s">
        <v>107</v>
      </c>
      <c r="C2115" t="s">
        <v>41</v>
      </c>
      <c r="D2115" t="s">
        <v>42</v>
      </c>
      <c r="E2115">
        <v>1000</v>
      </c>
      <c r="F2115">
        <v>65</v>
      </c>
      <c r="G2115">
        <v>19</v>
      </c>
      <c r="H2115">
        <v>23</v>
      </c>
      <c r="I2115">
        <v>18</v>
      </c>
      <c r="J2115">
        <v>5</v>
      </c>
    </row>
    <row r="2116" spans="1:10" x14ac:dyDescent="0.35">
      <c r="A2116" s="60">
        <v>43678</v>
      </c>
      <c r="B2116" t="s">
        <v>107</v>
      </c>
      <c r="C2116" t="s">
        <v>43</v>
      </c>
      <c r="D2116" t="s">
        <v>161</v>
      </c>
      <c r="E2116">
        <v>593</v>
      </c>
      <c r="F2116">
        <v>39</v>
      </c>
      <c r="G2116">
        <v>15</v>
      </c>
      <c r="H2116">
        <v>19</v>
      </c>
      <c r="I2116">
        <v>5</v>
      </c>
      <c r="J2116">
        <v>0</v>
      </c>
    </row>
    <row r="2117" spans="1:10" x14ac:dyDescent="0.35">
      <c r="A2117" s="60">
        <v>43678</v>
      </c>
      <c r="B2117" t="s">
        <v>107</v>
      </c>
      <c r="C2117" t="s">
        <v>44</v>
      </c>
      <c r="D2117" t="s">
        <v>200</v>
      </c>
      <c r="E2117">
        <v>777</v>
      </c>
      <c r="F2117">
        <v>69</v>
      </c>
      <c r="G2117">
        <v>37</v>
      </c>
      <c r="H2117">
        <v>29</v>
      </c>
      <c r="I2117">
        <v>2</v>
      </c>
      <c r="J2117">
        <v>1</v>
      </c>
    </row>
    <row r="2118" spans="1:10" x14ac:dyDescent="0.35">
      <c r="A2118" s="60">
        <v>43678</v>
      </c>
      <c r="B2118" t="s">
        <v>107</v>
      </c>
      <c r="C2118" t="s">
        <v>45</v>
      </c>
      <c r="D2118" t="s">
        <v>46</v>
      </c>
      <c r="E2118">
        <v>1061</v>
      </c>
      <c r="F2118">
        <v>56</v>
      </c>
      <c r="G2118">
        <v>10</v>
      </c>
      <c r="H2118">
        <v>35</v>
      </c>
      <c r="I2118">
        <v>11</v>
      </c>
      <c r="J2118">
        <v>0</v>
      </c>
    </row>
    <row r="2119" spans="1:10" x14ac:dyDescent="0.35">
      <c r="A2119" s="60">
        <v>43678</v>
      </c>
      <c r="B2119" t="s">
        <v>107</v>
      </c>
      <c r="C2119" t="s">
        <v>47</v>
      </c>
      <c r="D2119" t="s">
        <v>163</v>
      </c>
      <c r="E2119">
        <v>647</v>
      </c>
      <c r="F2119">
        <v>35</v>
      </c>
      <c r="G2119">
        <v>12</v>
      </c>
      <c r="H2119">
        <v>15</v>
      </c>
      <c r="I2119">
        <v>4</v>
      </c>
      <c r="J2119">
        <v>4</v>
      </c>
    </row>
    <row r="2120" spans="1:10" x14ac:dyDescent="0.35">
      <c r="A2120" s="60">
        <v>43678</v>
      </c>
      <c r="B2120" t="s">
        <v>107</v>
      </c>
      <c r="C2120" t="s">
        <v>48</v>
      </c>
      <c r="D2120" t="s">
        <v>162</v>
      </c>
      <c r="E2120">
        <v>873</v>
      </c>
      <c r="F2120">
        <v>73</v>
      </c>
      <c r="G2120">
        <v>32</v>
      </c>
      <c r="H2120">
        <v>28</v>
      </c>
      <c r="I2120">
        <v>10</v>
      </c>
      <c r="J2120">
        <v>3</v>
      </c>
    </row>
    <row r="2121" spans="1:10" x14ac:dyDescent="0.35">
      <c r="A2121" s="60">
        <v>43709</v>
      </c>
      <c r="B2121" t="s">
        <v>107</v>
      </c>
      <c r="C2121" t="s">
        <v>35</v>
      </c>
      <c r="D2121" t="s">
        <v>36</v>
      </c>
      <c r="E2121">
        <v>259</v>
      </c>
      <c r="F2121">
        <v>29</v>
      </c>
      <c r="G2121">
        <v>11</v>
      </c>
      <c r="H2121">
        <v>12</v>
      </c>
      <c r="I2121">
        <v>0</v>
      </c>
      <c r="J2121">
        <v>6</v>
      </c>
    </row>
    <row r="2122" spans="1:10" x14ac:dyDescent="0.35">
      <c r="A2122" s="60">
        <v>43709</v>
      </c>
      <c r="B2122" t="s">
        <v>107</v>
      </c>
      <c r="C2122" t="s">
        <v>37</v>
      </c>
      <c r="D2122" t="s">
        <v>38</v>
      </c>
      <c r="E2122">
        <v>371</v>
      </c>
      <c r="F2122">
        <v>34</v>
      </c>
      <c r="G2122">
        <v>16</v>
      </c>
      <c r="H2122">
        <v>16</v>
      </c>
      <c r="I2122">
        <v>2</v>
      </c>
      <c r="J2122">
        <v>0</v>
      </c>
    </row>
    <row r="2123" spans="1:10" x14ac:dyDescent="0.35">
      <c r="A2123" s="60">
        <v>43709</v>
      </c>
      <c r="B2123" t="s">
        <v>107</v>
      </c>
      <c r="C2123" t="s">
        <v>39</v>
      </c>
      <c r="D2123" t="s">
        <v>40</v>
      </c>
      <c r="E2123">
        <v>765</v>
      </c>
      <c r="F2123">
        <v>61</v>
      </c>
      <c r="G2123">
        <v>15</v>
      </c>
      <c r="H2123">
        <v>22</v>
      </c>
      <c r="I2123">
        <v>17</v>
      </c>
      <c r="J2123">
        <v>7</v>
      </c>
    </row>
    <row r="2124" spans="1:10" x14ac:dyDescent="0.35">
      <c r="A2124" s="60">
        <v>43709</v>
      </c>
      <c r="B2124" t="s">
        <v>107</v>
      </c>
      <c r="C2124" t="s">
        <v>41</v>
      </c>
      <c r="D2124" t="s">
        <v>42</v>
      </c>
      <c r="E2124">
        <v>1012</v>
      </c>
      <c r="F2124">
        <v>61</v>
      </c>
      <c r="G2124">
        <v>23</v>
      </c>
      <c r="H2124">
        <v>26</v>
      </c>
      <c r="I2124">
        <v>12</v>
      </c>
      <c r="J2124">
        <v>0</v>
      </c>
    </row>
    <row r="2125" spans="1:10" x14ac:dyDescent="0.35">
      <c r="A2125" s="60">
        <v>43709</v>
      </c>
      <c r="B2125" t="s">
        <v>107</v>
      </c>
      <c r="C2125" t="s">
        <v>43</v>
      </c>
      <c r="D2125" t="s">
        <v>161</v>
      </c>
      <c r="E2125">
        <v>664</v>
      </c>
      <c r="F2125">
        <v>55</v>
      </c>
      <c r="G2125">
        <v>21</v>
      </c>
      <c r="H2125">
        <v>27</v>
      </c>
      <c r="I2125">
        <v>0</v>
      </c>
      <c r="J2125">
        <v>7</v>
      </c>
    </row>
    <row r="2126" spans="1:10" x14ac:dyDescent="0.35">
      <c r="A2126" s="60">
        <v>43709</v>
      </c>
      <c r="B2126" t="s">
        <v>107</v>
      </c>
      <c r="C2126" t="s">
        <v>44</v>
      </c>
      <c r="D2126" t="s">
        <v>200</v>
      </c>
      <c r="E2126">
        <v>747</v>
      </c>
      <c r="F2126">
        <v>58</v>
      </c>
      <c r="G2126">
        <v>27</v>
      </c>
      <c r="H2126">
        <v>26</v>
      </c>
      <c r="I2126">
        <v>5</v>
      </c>
      <c r="J2126">
        <v>0</v>
      </c>
    </row>
    <row r="2127" spans="1:10" x14ac:dyDescent="0.35">
      <c r="A2127" s="60">
        <v>43709</v>
      </c>
      <c r="B2127" t="s">
        <v>107</v>
      </c>
      <c r="C2127" t="s">
        <v>45</v>
      </c>
      <c r="D2127" t="s">
        <v>46</v>
      </c>
      <c r="E2127">
        <v>1080</v>
      </c>
      <c r="F2127">
        <v>90</v>
      </c>
      <c r="G2127">
        <v>17</v>
      </c>
      <c r="H2127">
        <v>49</v>
      </c>
      <c r="I2127">
        <v>23</v>
      </c>
      <c r="J2127">
        <v>1</v>
      </c>
    </row>
    <row r="2128" spans="1:10" x14ac:dyDescent="0.35">
      <c r="A2128" s="60">
        <v>43709</v>
      </c>
      <c r="B2128" t="s">
        <v>107</v>
      </c>
      <c r="C2128" t="s">
        <v>47</v>
      </c>
      <c r="D2128" t="s">
        <v>163</v>
      </c>
      <c r="E2128">
        <v>615</v>
      </c>
      <c r="F2128">
        <v>47</v>
      </c>
      <c r="G2128">
        <v>13</v>
      </c>
      <c r="H2128">
        <v>18</v>
      </c>
      <c r="I2128">
        <v>16</v>
      </c>
      <c r="J2128">
        <v>0</v>
      </c>
    </row>
    <row r="2129" spans="1:10" x14ac:dyDescent="0.35">
      <c r="A2129" s="60">
        <v>43709</v>
      </c>
      <c r="B2129" t="s">
        <v>107</v>
      </c>
      <c r="C2129" t="s">
        <v>48</v>
      </c>
      <c r="D2129" t="s">
        <v>162</v>
      </c>
      <c r="E2129">
        <v>969</v>
      </c>
      <c r="F2129">
        <v>86</v>
      </c>
      <c r="G2129">
        <v>29</v>
      </c>
      <c r="H2129">
        <v>52</v>
      </c>
      <c r="I2129">
        <v>5</v>
      </c>
      <c r="J2129">
        <v>0</v>
      </c>
    </row>
    <row r="2130" spans="1:10" x14ac:dyDescent="0.35">
      <c r="A2130" s="60">
        <v>43739</v>
      </c>
      <c r="B2130" t="s">
        <v>107</v>
      </c>
      <c r="C2130" t="s">
        <v>35</v>
      </c>
      <c r="D2130" t="s">
        <v>36</v>
      </c>
      <c r="E2130">
        <v>224</v>
      </c>
      <c r="F2130">
        <v>21</v>
      </c>
      <c r="G2130">
        <v>15</v>
      </c>
      <c r="H2130">
        <v>6</v>
      </c>
      <c r="I2130">
        <v>0</v>
      </c>
      <c r="J2130">
        <v>0</v>
      </c>
    </row>
    <row r="2131" spans="1:10" x14ac:dyDescent="0.35">
      <c r="A2131" s="60">
        <v>43739</v>
      </c>
      <c r="B2131" t="s">
        <v>107</v>
      </c>
      <c r="C2131" t="s">
        <v>37</v>
      </c>
      <c r="D2131" t="s">
        <v>38</v>
      </c>
      <c r="E2131">
        <v>418</v>
      </c>
      <c r="F2131">
        <v>31</v>
      </c>
      <c r="G2131">
        <v>6</v>
      </c>
      <c r="H2131">
        <v>18</v>
      </c>
      <c r="I2131">
        <v>6</v>
      </c>
      <c r="J2131">
        <v>1</v>
      </c>
    </row>
    <row r="2132" spans="1:10" x14ac:dyDescent="0.35">
      <c r="A2132" s="60">
        <v>43739</v>
      </c>
      <c r="B2132" t="s">
        <v>107</v>
      </c>
      <c r="C2132" t="s">
        <v>39</v>
      </c>
      <c r="D2132" t="s">
        <v>40</v>
      </c>
      <c r="E2132">
        <v>817</v>
      </c>
      <c r="F2132">
        <v>76</v>
      </c>
      <c r="G2132">
        <v>35</v>
      </c>
      <c r="H2132">
        <v>21</v>
      </c>
      <c r="I2132">
        <v>13</v>
      </c>
      <c r="J2132">
        <v>7</v>
      </c>
    </row>
    <row r="2133" spans="1:10" x14ac:dyDescent="0.35">
      <c r="A2133" s="60">
        <v>43739</v>
      </c>
      <c r="B2133" t="s">
        <v>107</v>
      </c>
      <c r="C2133" t="s">
        <v>41</v>
      </c>
      <c r="D2133" t="s">
        <v>42</v>
      </c>
      <c r="E2133">
        <v>1040</v>
      </c>
      <c r="F2133">
        <v>62</v>
      </c>
      <c r="G2133">
        <v>28</v>
      </c>
      <c r="H2133">
        <v>22</v>
      </c>
      <c r="I2133">
        <v>12</v>
      </c>
      <c r="J2133">
        <v>0</v>
      </c>
    </row>
    <row r="2134" spans="1:10" x14ac:dyDescent="0.35">
      <c r="A2134" s="60">
        <v>43739</v>
      </c>
      <c r="B2134" t="s">
        <v>107</v>
      </c>
      <c r="C2134" t="s">
        <v>43</v>
      </c>
      <c r="D2134" t="s">
        <v>161</v>
      </c>
      <c r="E2134">
        <v>658</v>
      </c>
      <c r="F2134">
        <v>55</v>
      </c>
      <c r="G2134">
        <v>27</v>
      </c>
      <c r="H2134">
        <v>27</v>
      </c>
      <c r="I2134">
        <v>1</v>
      </c>
      <c r="J2134">
        <v>0</v>
      </c>
    </row>
    <row r="2135" spans="1:10" x14ac:dyDescent="0.35">
      <c r="A2135" s="60">
        <v>43739</v>
      </c>
      <c r="B2135" t="s">
        <v>107</v>
      </c>
      <c r="C2135" t="s">
        <v>44</v>
      </c>
      <c r="D2135" t="s">
        <v>200</v>
      </c>
      <c r="E2135">
        <v>839</v>
      </c>
      <c r="F2135">
        <v>83</v>
      </c>
      <c r="G2135">
        <v>40</v>
      </c>
      <c r="H2135">
        <v>42</v>
      </c>
      <c r="I2135">
        <v>1</v>
      </c>
      <c r="J2135">
        <v>0</v>
      </c>
    </row>
    <row r="2136" spans="1:10" x14ac:dyDescent="0.35">
      <c r="A2136" s="60">
        <v>43739</v>
      </c>
      <c r="B2136" t="s">
        <v>107</v>
      </c>
      <c r="C2136" t="s">
        <v>45</v>
      </c>
      <c r="D2136" t="s">
        <v>46</v>
      </c>
      <c r="E2136">
        <v>1069</v>
      </c>
      <c r="F2136">
        <v>85</v>
      </c>
      <c r="G2136">
        <v>17</v>
      </c>
      <c r="H2136">
        <v>35</v>
      </c>
      <c r="I2136">
        <v>32</v>
      </c>
      <c r="J2136">
        <v>1</v>
      </c>
    </row>
    <row r="2137" spans="1:10" x14ac:dyDescent="0.35">
      <c r="A2137" s="60">
        <v>43739</v>
      </c>
      <c r="B2137" t="s">
        <v>107</v>
      </c>
      <c r="C2137" t="s">
        <v>47</v>
      </c>
      <c r="D2137" t="s">
        <v>163</v>
      </c>
      <c r="E2137">
        <v>673</v>
      </c>
      <c r="F2137">
        <v>62</v>
      </c>
      <c r="G2137">
        <v>19</v>
      </c>
      <c r="H2137">
        <v>30</v>
      </c>
      <c r="I2137">
        <v>13</v>
      </c>
      <c r="J2137">
        <v>0</v>
      </c>
    </row>
    <row r="2138" spans="1:10" x14ac:dyDescent="0.35">
      <c r="A2138" s="60">
        <v>43739</v>
      </c>
      <c r="B2138" t="s">
        <v>107</v>
      </c>
      <c r="C2138" t="s">
        <v>48</v>
      </c>
      <c r="D2138" t="s">
        <v>162</v>
      </c>
      <c r="E2138">
        <v>969</v>
      </c>
      <c r="F2138">
        <v>86</v>
      </c>
      <c r="G2138">
        <v>30</v>
      </c>
      <c r="H2138">
        <v>37</v>
      </c>
      <c r="I2138">
        <v>4</v>
      </c>
      <c r="J2138">
        <v>15</v>
      </c>
    </row>
    <row r="2139" spans="1:10" x14ac:dyDescent="0.35">
      <c r="A2139" s="60">
        <v>43770</v>
      </c>
      <c r="B2139" t="s">
        <v>107</v>
      </c>
      <c r="C2139" t="s">
        <v>35</v>
      </c>
      <c r="D2139" t="s">
        <v>36</v>
      </c>
      <c r="E2139">
        <v>241</v>
      </c>
      <c r="F2139">
        <v>28</v>
      </c>
      <c r="G2139">
        <v>12</v>
      </c>
      <c r="H2139">
        <v>12</v>
      </c>
      <c r="I2139">
        <v>0</v>
      </c>
      <c r="J2139">
        <v>4</v>
      </c>
    </row>
    <row r="2140" spans="1:10" x14ac:dyDescent="0.35">
      <c r="A2140" s="60">
        <v>43770</v>
      </c>
      <c r="B2140" t="s">
        <v>107</v>
      </c>
      <c r="C2140" t="s">
        <v>37</v>
      </c>
      <c r="D2140" t="s">
        <v>38</v>
      </c>
      <c r="E2140">
        <v>426</v>
      </c>
      <c r="F2140">
        <v>33</v>
      </c>
      <c r="G2140">
        <v>11</v>
      </c>
      <c r="H2140">
        <v>15</v>
      </c>
      <c r="I2140">
        <v>7</v>
      </c>
      <c r="J2140">
        <v>0</v>
      </c>
    </row>
    <row r="2141" spans="1:10" x14ac:dyDescent="0.35">
      <c r="A2141" s="60">
        <v>43770</v>
      </c>
      <c r="B2141" t="s">
        <v>107</v>
      </c>
      <c r="C2141" t="s">
        <v>39</v>
      </c>
      <c r="D2141" t="s">
        <v>40</v>
      </c>
      <c r="E2141">
        <v>704</v>
      </c>
      <c r="F2141">
        <v>51</v>
      </c>
      <c r="G2141">
        <v>26</v>
      </c>
      <c r="H2141">
        <v>10</v>
      </c>
      <c r="I2141">
        <v>15</v>
      </c>
      <c r="J2141">
        <v>0</v>
      </c>
    </row>
    <row r="2142" spans="1:10" x14ac:dyDescent="0.35">
      <c r="A2142" s="60">
        <v>43770</v>
      </c>
      <c r="B2142" t="s">
        <v>107</v>
      </c>
      <c r="C2142" t="s">
        <v>41</v>
      </c>
      <c r="D2142" t="s">
        <v>42</v>
      </c>
      <c r="E2142">
        <v>1038</v>
      </c>
      <c r="F2142">
        <v>92</v>
      </c>
      <c r="G2142">
        <v>22</v>
      </c>
      <c r="H2142">
        <v>28</v>
      </c>
      <c r="I2142">
        <v>40</v>
      </c>
      <c r="J2142">
        <v>2</v>
      </c>
    </row>
    <row r="2143" spans="1:10" x14ac:dyDescent="0.35">
      <c r="A2143" s="60">
        <v>43770</v>
      </c>
      <c r="B2143" t="s">
        <v>107</v>
      </c>
      <c r="C2143" t="s">
        <v>43</v>
      </c>
      <c r="D2143" t="s">
        <v>161</v>
      </c>
      <c r="E2143">
        <v>632</v>
      </c>
      <c r="F2143">
        <v>55</v>
      </c>
      <c r="G2143">
        <v>26</v>
      </c>
      <c r="H2143">
        <v>28</v>
      </c>
      <c r="I2143">
        <v>1</v>
      </c>
      <c r="J2143">
        <v>0</v>
      </c>
    </row>
    <row r="2144" spans="1:10" x14ac:dyDescent="0.35">
      <c r="A2144" s="60">
        <v>43770</v>
      </c>
      <c r="B2144" t="s">
        <v>107</v>
      </c>
      <c r="C2144" t="s">
        <v>44</v>
      </c>
      <c r="D2144" t="s">
        <v>200</v>
      </c>
      <c r="E2144">
        <v>836</v>
      </c>
      <c r="F2144">
        <v>67</v>
      </c>
      <c r="G2144">
        <v>35</v>
      </c>
      <c r="H2144">
        <v>29</v>
      </c>
      <c r="I2144">
        <v>3</v>
      </c>
      <c r="J2144">
        <v>0</v>
      </c>
    </row>
    <row r="2145" spans="1:10" x14ac:dyDescent="0.35">
      <c r="A2145" s="60">
        <v>43770</v>
      </c>
      <c r="B2145" t="s">
        <v>107</v>
      </c>
      <c r="C2145" t="s">
        <v>45</v>
      </c>
      <c r="D2145" t="s">
        <v>46</v>
      </c>
      <c r="E2145">
        <v>1038</v>
      </c>
      <c r="F2145">
        <v>69</v>
      </c>
      <c r="G2145">
        <v>16</v>
      </c>
      <c r="H2145">
        <v>31</v>
      </c>
      <c r="I2145">
        <v>15</v>
      </c>
      <c r="J2145">
        <v>7</v>
      </c>
    </row>
    <row r="2146" spans="1:10" x14ac:dyDescent="0.35">
      <c r="A2146" s="60">
        <v>43770</v>
      </c>
      <c r="B2146" t="s">
        <v>107</v>
      </c>
      <c r="C2146" t="s">
        <v>47</v>
      </c>
      <c r="D2146" t="s">
        <v>163</v>
      </c>
      <c r="E2146">
        <v>760</v>
      </c>
      <c r="F2146">
        <v>81</v>
      </c>
      <c r="G2146">
        <v>21</v>
      </c>
      <c r="H2146">
        <v>37</v>
      </c>
      <c r="I2146">
        <v>23</v>
      </c>
      <c r="J2146">
        <v>0</v>
      </c>
    </row>
    <row r="2147" spans="1:10" x14ac:dyDescent="0.35">
      <c r="A2147" s="60">
        <v>43770</v>
      </c>
      <c r="B2147" t="s">
        <v>107</v>
      </c>
      <c r="C2147" t="s">
        <v>48</v>
      </c>
      <c r="D2147" t="s">
        <v>162</v>
      </c>
      <c r="E2147">
        <v>1093</v>
      </c>
      <c r="F2147">
        <v>102</v>
      </c>
      <c r="G2147">
        <v>40</v>
      </c>
      <c r="H2147">
        <v>47</v>
      </c>
      <c r="I2147">
        <v>14</v>
      </c>
      <c r="J2147">
        <v>1</v>
      </c>
    </row>
    <row r="2148" spans="1:10" x14ac:dyDescent="0.35">
      <c r="A2148" s="60">
        <v>43800</v>
      </c>
      <c r="B2148" t="s">
        <v>107</v>
      </c>
      <c r="C2148" t="s">
        <v>35</v>
      </c>
      <c r="D2148" t="s">
        <v>36</v>
      </c>
      <c r="E2148">
        <v>194</v>
      </c>
      <c r="F2148">
        <v>12</v>
      </c>
      <c r="G2148">
        <v>6</v>
      </c>
      <c r="H2148">
        <v>6</v>
      </c>
      <c r="I2148">
        <v>0</v>
      </c>
      <c r="J2148">
        <v>0</v>
      </c>
    </row>
    <row r="2149" spans="1:10" x14ac:dyDescent="0.35">
      <c r="A2149" s="60">
        <v>43800</v>
      </c>
      <c r="B2149" t="s">
        <v>107</v>
      </c>
      <c r="C2149" t="s">
        <v>37</v>
      </c>
      <c r="D2149" t="s">
        <v>38</v>
      </c>
      <c r="E2149">
        <v>373</v>
      </c>
      <c r="F2149">
        <v>46</v>
      </c>
      <c r="G2149">
        <v>16</v>
      </c>
      <c r="H2149">
        <v>18</v>
      </c>
      <c r="I2149">
        <v>6</v>
      </c>
      <c r="J2149">
        <v>6</v>
      </c>
    </row>
    <row r="2150" spans="1:10" x14ac:dyDescent="0.35">
      <c r="A2150" s="60">
        <v>43800</v>
      </c>
      <c r="B2150" t="s">
        <v>107</v>
      </c>
      <c r="C2150" t="s">
        <v>39</v>
      </c>
      <c r="D2150" t="s">
        <v>40</v>
      </c>
      <c r="E2150">
        <v>694</v>
      </c>
      <c r="F2150">
        <v>69</v>
      </c>
      <c r="G2150">
        <v>31</v>
      </c>
      <c r="H2150">
        <v>19</v>
      </c>
      <c r="I2150">
        <v>19</v>
      </c>
      <c r="J2150">
        <v>0</v>
      </c>
    </row>
    <row r="2151" spans="1:10" x14ac:dyDescent="0.35">
      <c r="A2151" s="60">
        <v>43800</v>
      </c>
      <c r="B2151" t="s">
        <v>107</v>
      </c>
      <c r="C2151" t="s">
        <v>41</v>
      </c>
      <c r="D2151" t="s">
        <v>42</v>
      </c>
      <c r="E2151">
        <v>836</v>
      </c>
      <c r="F2151">
        <v>78</v>
      </c>
      <c r="G2151">
        <v>20</v>
      </c>
      <c r="H2151">
        <v>27</v>
      </c>
      <c r="I2151">
        <v>31</v>
      </c>
      <c r="J2151">
        <v>0</v>
      </c>
    </row>
    <row r="2152" spans="1:10" x14ac:dyDescent="0.35">
      <c r="A2152" s="60">
        <v>43800</v>
      </c>
      <c r="B2152" t="s">
        <v>107</v>
      </c>
      <c r="C2152" t="s">
        <v>43</v>
      </c>
      <c r="D2152" t="s">
        <v>161</v>
      </c>
      <c r="E2152">
        <v>549</v>
      </c>
      <c r="F2152">
        <v>53</v>
      </c>
      <c r="G2152">
        <v>21</v>
      </c>
      <c r="H2152">
        <v>24</v>
      </c>
      <c r="I2152">
        <v>1</v>
      </c>
      <c r="J2152">
        <v>7</v>
      </c>
    </row>
    <row r="2153" spans="1:10" x14ac:dyDescent="0.35">
      <c r="A2153" s="60">
        <v>43800</v>
      </c>
      <c r="B2153" t="s">
        <v>107</v>
      </c>
      <c r="C2153" t="s">
        <v>44</v>
      </c>
      <c r="D2153" t="s">
        <v>200</v>
      </c>
      <c r="E2153">
        <v>723</v>
      </c>
      <c r="F2153">
        <v>74</v>
      </c>
      <c r="G2153">
        <v>35</v>
      </c>
      <c r="H2153">
        <v>34</v>
      </c>
      <c r="I2153">
        <v>1</v>
      </c>
      <c r="J2153">
        <v>4</v>
      </c>
    </row>
    <row r="2154" spans="1:10" x14ac:dyDescent="0.35">
      <c r="A2154" s="60">
        <v>43800</v>
      </c>
      <c r="B2154" t="s">
        <v>107</v>
      </c>
      <c r="C2154" t="s">
        <v>45</v>
      </c>
      <c r="D2154" t="s">
        <v>46</v>
      </c>
      <c r="E2154">
        <v>808</v>
      </c>
      <c r="F2154">
        <v>71</v>
      </c>
      <c r="G2154">
        <v>7</v>
      </c>
      <c r="H2154">
        <v>29</v>
      </c>
      <c r="I2154">
        <v>34</v>
      </c>
      <c r="J2154">
        <v>1</v>
      </c>
    </row>
    <row r="2155" spans="1:10" x14ac:dyDescent="0.35">
      <c r="A2155" s="60">
        <v>43800</v>
      </c>
      <c r="B2155" t="s">
        <v>107</v>
      </c>
      <c r="C2155" t="s">
        <v>47</v>
      </c>
      <c r="D2155" t="s">
        <v>163</v>
      </c>
      <c r="E2155">
        <v>744</v>
      </c>
      <c r="F2155">
        <v>91</v>
      </c>
      <c r="G2155">
        <v>25</v>
      </c>
      <c r="H2155">
        <v>42</v>
      </c>
      <c r="I2155">
        <v>23</v>
      </c>
      <c r="J2155">
        <v>1</v>
      </c>
    </row>
    <row r="2156" spans="1:10" x14ac:dyDescent="0.35">
      <c r="A2156" s="60">
        <v>43800</v>
      </c>
      <c r="B2156" t="s">
        <v>107</v>
      </c>
      <c r="C2156" t="s">
        <v>48</v>
      </c>
      <c r="D2156" t="s">
        <v>162</v>
      </c>
      <c r="E2156">
        <v>876</v>
      </c>
      <c r="F2156">
        <v>84</v>
      </c>
      <c r="G2156">
        <v>37</v>
      </c>
      <c r="H2156">
        <v>40</v>
      </c>
      <c r="I2156">
        <v>7</v>
      </c>
      <c r="J2156">
        <v>0</v>
      </c>
    </row>
    <row r="2157" spans="1:10" x14ac:dyDescent="0.35">
      <c r="A2157" s="60">
        <v>43831</v>
      </c>
      <c r="B2157" t="s">
        <v>107</v>
      </c>
      <c r="C2157" t="s">
        <v>35</v>
      </c>
      <c r="D2157" t="s">
        <v>36</v>
      </c>
      <c r="E2157">
        <v>232</v>
      </c>
      <c r="F2157">
        <v>16</v>
      </c>
      <c r="G2157">
        <v>11</v>
      </c>
      <c r="H2157">
        <v>5</v>
      </c>
      <c r="I2157">
        <v>0</v>
      </c>
      <c r="J2157">
        <v>0</v>
      </c>
    </row>
    <row r="2158" spans="1:10" x14ac:dyDescent="0.35">
      <c r="A2158" s="60">
        <v>43831</v>
      </c>
      <c r="B2158" t="s">
        <v>107</v>
      </c>
      <c r="C2158" t="s">
        <v>37</v>
      </c>
      <c r="D2158" t="s">
        <v>38</v>
      </c>
      <c r="E2158">
        <v>425</v>
      </c>
      <c r="F2158">
        <v>67</v>
      </c>
      <c r="G2158">
        <v>18</v>
      </c>
      <c r="H2158">
        <v>13</v>
      </c>
      <c r="I2158">
        <v>11</v>
      </c>
      <c r="J2158">
        <v>25</v>
      </c>
    </row>
    <row r="2159" spans="1:10" x14ac:dyDescent="0.35">
      <c r="A2159" s="60">
        <v>43831</v>
      </c>
      <c r="B2159" t="s">
        <v>107</v>
      </c>
      <c r="C2159" t="s">
        <v>39</v>
      </c>
      <c r="D2159" t="s">
        <v>40</v>
      </c>
      <c r="E2159">
        <v>742</v>
      </c>
      <c r="F2159">
        <v>79</v>
      </c>
      <c r="G2159">
        <v>26</v>
      </c>
      <c r="H2159">
        <v>31</v>
      </c>
      <c r="I2159">
        <v>17</v>
      </c>
      <c r="J2159">
        <v>5</v>
      </c>
    </row>
    <row r="2160" spans="1:10" x14ac:dyDescent="0.35">
      <c r="A2160" s="60">
        <v>43831</v>
      </c>
      <c r="B2160" t="s">
        <v>107</v>
      </c>
      <c r="C2160" t="s">
        <v>41</v>
      </c>
      <c r="D2160" t="s">
        <v>42</v>
      </c>
      <c r="E2160">
        <v>932</v>
      </c>
      <c r="F2160">
        <v>76</v>
      </c>
      <c r="G2160">
        <v>12</v>
      </c>
      <c r="H2160">
        <v>20</v>
      </c>
      <c r="I2160">
        <v>41</v>
      </c>
      <c r="J2160">
        <v>3</v>
      </c>
    </row>
    <row r="2161" spans="1:10" x14ac:dyDescent="0.35">
      <c r="A2161" s="60">
        <v>43831</v>
      </c>
      <c r="B2161" t="s">
        <v>107</v>
      </c>
      <c r="C2161" t="s">
        <v>43</v>
      </c>
      <c r="D2161" t="s">
        <v>161</v>
      </c>
      <c r="E2161">
        <v>655</v>
      </c>
      <c r="F2161">
        <v>61</v>
      </c>
      <c r="G2161">
        <v>19</v>
      </c>
      <c r="H2161">
        <v>35</v>
      </c>
      <c r="I2161">
        <v>0</v>
      </c>
      <c r="J2161">
        <v>7</v>
      </c>
    </row>
    <row r="2162" spans="1:10" x14ac:dyDescent="0.35">
      <c r="A2162" s="60">
        <v>43831</v>
      </c>
      <c r="B2162" t="s">
        <v>107</v>
      </c>
      <c r="C2162" t="s">
        <v>44</v>
      </c>
      <c r="D2162" t="s">
        <v>200</v>
      </c>
      <c r="E2162">
        <v>807</v>
      </c>
      <c r="F2162">
        <v>77</v>
      </c>
      <c r="G2162">
        <v>34</v>
      </c>
      <c r="H2162">
        <v>31</v>
      </c>
      <c r="I2162">
        <v>3</v>
      </c>
      <c r="J2162">
        <v>9</v>
      </c>
    </row>
    <row r="2163" spans="1:10" x14ac:dyDescent="0.35">
      <c r="A2163" s="60">
        <v>43831</v>
      </c>
      <c r="B2163" t="s">
        <v>107</v>
      </c>
      <c r="C2163" t="s">
        <v>45</v>
      </c>
      <c r="D2163" t="s">
        <v>46</v>
      </c>
      <c r="E2163">
        <v>865</v>
      </c>
      <c r="F2163">
        <v>74</v>
      </c>
      <c r="G2163">
        <v>15</v>
      </c>
      <c r="H2163">
        <v>32</v>
      </c>
      <c r="I2163">
        <v>23</v>
      </c>
      <c r="J2163">
        <v>4</v>
      </c>
    </row>
    <row r="2164" spans="1:10" x14ac:dyDescent="0.35">
      <c r="A2164" s="60">
        <v>43831</v>
      </c>
      <c r="B2164" t="s">
        <v>107</v>
      </c>
      <c r="C2164" t="s">
        <v>47</v>
      </c>
      <c r="D2164" t="s">
        <v>163</v>
      </c>
      <c r="E2164">
        <v>898</v>
      </c>
      <c r="F2164">
        <v>91</v>
      </c>
      <c r="G2164">
        <v>37</v>
      </c>
      <c r="H2164">
        <v>35</v>
      </c>
      <c r="I2164">
        <v>17</v>
      </c>
      <c r="J2164">
        <v>2</v>
      </c>
    </row>
    <row r="2165" spans="1:10" x14ac:dyDescent="0.35">
      <c r="A2165" s="60">
        <v>43831</v>
      </c>
      <c r="B2165" t="s">
        <v>107</v>
      </c>
      <c r="C2165" t="s">
        <v>48</v>
      </c>
      <c r="D2165" t="s">
        <v>162</v>
      </c>
      <c r="E2165">
        <v>1117</v>
      </c>
      <c r="F2165">
        <v>117</v>
      </c>
      <c r="G2165">
        <v>51</v>
      </c>
      <c r="H2165">
        <v>47</v>
      </c>
      <c r="I2165">
        <v>14</v>
      </c>
      <c r="J2165">
        <v>5</v>
      </c>
    </row>
    <row r="2166" spans="1:10" x14ac:dyDescent="0.35">
      <c r="A2166" s="60">
        <v>43862</v>
      </c>
      <c r="B2166" t="s">
        <v>107</v>
      </c>
      <c r="C2166" t="s">
        <v>35</v>
      </c>
      <c r="D2166" t="s">
        <v>36</v>
      </c>
      <c r="E2166">
        <v>221</v>
      </c>
      <c r="F2166">
        <v>20</v>
      </c>
      <c r="G2166">
        <v>6</v>
      </c>
      <c r="H2166">
        <v>14</v>
      </c>
      <c r="I2166">
        <v>0</v>
      </c>
      <c r="J2166">
        <v>0</v>
      </c>
    </row>
    <row r="2167" spans="1:10" x14ac:dyDescent="0.35">
      <c r="A2167" s="60">
        <v>43862</v>
      </c>
      <c r="B2167" t="s">
        <v>107</v>
      </c>
      <c r="C2167" t="s">
        <v>37</v>
      </c>
      <c r="D2167" t="s">
        <v>38</v>
      </c>
      <c r="E2167">
        <v>437</v>
      </c>
      <c r="F2167">
        <v>33</v>
      </c>
      <c r="G2167">
        <v>13</v>
      </c>
      <c r="H2167">
        <v>12</v>
      </c>
      <c r="I2167">
        <v>2</v>
      </c>
      <c r="J2167">
        <v>6</v>
      </c>
    </row>
    <row r="2168" spans="1:10" x14ac:dyDescent="0.35">
      <c r="A2168" s="60">
        <v>43862</v>
      </c>
      <c r="B2168" t="s">
        <v>107</v>
      </c>
      <c r="C2168" t="s">
        <v>39</v>
      </c>
      <c r="D2168" t="s">
        <v>40</v>
      </c>
      <c r="E2168">
        <v>706</v>
      </c>
      <c r="F2168">
        <v>48</v>
      </c>
      <c r="G2168">
        <v>21</v>
      </c>
      <c r="H2168">
        <v>19</v>
      </c>
      <c r="I2168">
        <v>8</v>
      </c>
      <c r="J2168">
        <v>0</v>
      </c>
    </row>
    <row r="2169" spans="1:10" x14ac:dyDescent="0.35">
      <c r="A2169" s="60">
        <v>43862</v>
      </c>
      <c r="B2169" t="s">
        <v>107</v>
      </c>
      <c r="C2169" t="s">
        <v>41</v>
      </c>
      <c r="D2169" t="s">
        <v>42</v>
      </c>
      <c r="E2169">
        <v>942</v>
      </c>
      <c r="F2169">
        <v>64</v>
      </c>
      <c r="G2169">
        <v>19</v>
      </c>
      <c r="H2169">
        <v>32</v>
      </c>
      <c r="I2169">
        <v>11</v>
      </c>
      <c r="J2169">
        <v>2</v>
      </c>
    </row>
    <row r="2170" spans="1:10" x14ac:dyDescent="0.35">
      <c r="A2170" s="60">
        <v>43862</v>
      </c>
      <c r="B2170" t="s">
        <v>107</v>
      </c>
      <c r="C2170" t="s">
        <v>43</v>
      </c>
      <c r="D2170" t="s">
        <v>161</v>
      </c>
      <c r="E2170">
        <v>670</v>
      </c>
      <c r="F2170">
        <v>52</v>
      </c>
      <c r="G2170">
        <v>20</v>
      </c>
      <c r="H2170">
        <v>26</v>
      </c>
      <c r="I2170">
        <v>1</v>
      </c>
      <c r="J2170">
        <v>5</v>
      </c>
    </row>
    <row r="2171" spans="1:10" x14ac:dyDescent="0.35">
      <c r="A2171" s="60">
        <v>43862</v>
      </c>
      <c r="B2171" t="s">
        <v>107</v>
      </c>
      <c r="C2171" t="s">
        <v>44</v>
      </c>
      <c r="D2171" t="s">
        <v>200</v>
      </c>
      <c r="E2171">
        <v>741</v>
      </c>
      <c r="F2171">
        <v>67</v>
      </c>
      <c r="G2171">
        <v>32</v>
      </c>
      <c r="H2171">
        <v>31</v>
      </c>
      <c r="I2171">
        <v>1</v>
      </c>
      <c r="J2171">
        <v>3</v>
      </c>
    </row>
    <row r="2172" spans="1:10" x14ac:dyDescent="0.35">
      <c r="A2172" s="60">
        <v>43862</v>
      </c>
      <c r="B2172" t="s">
        <v>107</v>
      </c>
      <c r="C2172" t="s">
        <v>45</v>
      </c>
      <c r="D2172" t="s">
        <v>46</v>
      </c>
      <c r="E2172">
        <v>1002</v>
      </c>
      <c r="F2172">
        <v>56</v>
      </c>
      <c r="G2172">
        <v>15</v>
      </c>
      <c r="H2172">
        <v>20</v>
      </c>
      <c r="I2172">
        <v>15</v>
      </c>
      <c r="J2172">
        <v>6</v>
      </c>
    </row>
    <row r="2173" spans="1:10" x14ac:dyDescent="0.35">
      <c r="A2173" s="60">
        <v>43862</v>
      </c>
      <c r="B2173" t="s">
        <v>107</v>
      </c>
      <c r="C2173" t="s">
        <v>47</v>
      </c>
      <c r="D2173" t="s">
        <v>163</v>
      </c>
      <c r="E2173">
        <v>897</v>
      </c>
      <c r="F2173">
        <v>77</v>
      </c>
      <c r="G2173">
        <v>20</v>
      </c>
      <c r="H2173">
        <v>37</v>
      </c>
      <c r="I2173">
        <v>19</v>
      </c>
      <c r="J2173">
        <v>1</v>
      </c>
    </row>
    <row r="2174" spans="1:10" x14ac:dyDescent="0.35">
      <c r="A2174" s="60">
        <v>43862</v>
      </c>
      <c r="B2174" t="s">
        <v>107</v>
      </c>
      <c r="C2174" t="s">
        <v>48</v>
      </c>
      <c r="D2174" t="s">
        <v>162</v>
      </c>
      <c r="E2174">
        <v>1083</v>
      </c>
      <c r="F2174">
        <v>94</v>
      </c>
      <c r="G2174">
        <v>34</v>
      </c>
      <c r="H2174">
        <v>45</v>
      </c>
      <c r="I2174">
        <v>9</v>
      </c>
      <c r="J2174">
        <v>6</v>
      </c>
    </row>
    <row r="2175" spans="1:10" x14ac:dyDescent="0.35">
      <c r="A2175" s="60">
        <v>43891</v>
      </c>
      <c r="B2175" t="s">
        <v>107</v>
      </c>
      <c r="C2175" t="s">
        <v>35</v>
      </c>
      <c r="D2175" t="s">
        <v>36</v>
      </c>
      <c r="E2175">
        <v>185</v>
      </c>
      <c r="F2175">
        <v>27</v>
      </c>
      <c r="G2175">
        <v>9</v>
      </c>
      <c r="H2175">
        <v>10</v>
      </c>
      <c r="I2175">
        <v>7</v>
      </c>
      <c r="J2175">
        <v>1</v>
      </c>
    </row>
    <row r="2176" spans="1:10" x14ac:dyDescent="0.35">
      <c r="A2176" s="60">
        <v>43891</v>
      </c>
      <c r="B2176" t="s">
        <v>107</v>
      </c>
      <c r="C2176" t="s">
        <v>37</v>
      </c>
      <c r="D2176" t="s">
        <v>38</v>
      </c>
      <c r="E2176">
        <v>291</v>
      </c>
      <c r="F2176">
        <v>49</v>
      </c>
      <c r="G2176">
        <v>18</v>
      </c>
      <c r="H2176">
        <v>5</v>
      </c>
      <c r="I2176">
        <v>15</v>
      </c>
      <c r="J2176">
        <v>11</v>
      </c>
    </row>
    <row r="2177" spans="1:10" x14ac:dyDescent="0.35">
      <c r="A2177" s="60">
        <v>43891</v>
      </c>
      <c r="B2177" t="s">
        <v>107</v>
      </c>
      <c r="C2177" t="s">
        <v>39</v>
      </c>
      <c r="D2177" t="s">
        <v>40</v>
      </c>
      <c r="E2177">
        <v>577</v>
      </c>
      <c r="F2177">
        <v>64</v>
      </c>
      <c r="G2177">
        <v>25</v>
      </c>
      <c r="H2177">
        <v>18</v>
      </c>
      <c r="I2177">
        <v>21</v>
      </c>
      <c r="J2177">
        <v>0</v>
      </c>
    </row>
    <row r="2178" spans="1:10" x14ac:dyDescent="0.35">
      <c r="A2178" s="60">
        <v>43891</v>
      </c>
      <c r="B2178" t="s">
        <v>107</v>
      </c>
      <c r="C2178" t="s">
        <v>41</v>
      </c>
      <c r="D2178" t="s">
        <v>42</v>
      </c>
      <c r="E2178">
        <v>682</v>
      </c>
      <c r="F2178">
        <v>60</v>
      </c>
      <c r="G2178">
        <v>8</v>
      </c>
      <c r="H2178">
        <v>29</v>
      </c>
      <c r="I2178">
        <v>20</v>
      </c>
      <c r="J2178">
        <v>3</v>
      </c>
    </row>
    <row r="2179" spans="1:10" x14ac:dyDescent="0.35">
      <c r="A2179" s="60">
        <v>43891</v>
      </c>
      <c r="B2179" t="s">
        <v>107</v>
      </c>
      <c r="C2179" t="s">
        <v>43</v>
      </c>
      <c r="D2179" t="s">
        <v>161</v>
      </c>
      <c r="E2179">
        <v>453</v>
      </c>
      <c r="F2179">
        <v>60</v>
      </c>
      <c r="G2179">
        <v>24</v>
      </c>
      <c r="H2179">
        <v>21</v>
      </c>
      <c r="I2179">
        <v>15</v>
      </c>
      <c r="J2179">
        <v>0</v>
      </c>
    </row>
    <row r="2180" spans="1:10" x14ac:dyDescent="0.35">
      <c r="A2180" s="60">
        <v>43891</v>
      </c>
      <c r="B2180" t="s">
        <v>107</v>
      </c>
      <c r="C2180" t="s">
        <v>44</v>
      </c>
      <c r="D2180" t="s">
        <v>200</v>
      </c>
      <c r="E2180">
        <v>472</v>
      </c>
      <c r="F2180">
        <v>51</v>
      </c>
      <c r="G2180">
        <v>23</v>
      </c>
      <c r="H2180">
        <v>21</v>
      </c>
      <c r="I2180">
        <v>0</v>
      </c>
      <c r="J2180">
        <v>7</v>
      </c>
    </row>
    <row r="2181" spans="1:10" x14ac:dyDescent="0.35">
      <c r="A2181" s="60">
        <v>43891</v>
      </c>
      <c r="B2181" t="s">
        <v>107</v>
      </c>
      <c r="C2181" t="s">
        <v>45</v>
      </c>
      <c r="D2181" t="s">
        <v>46</v>
      </c>
      <c r="E2181">
        <v>674</v>
      </c>
      <c r="F2181">
        <v>75</v>
      </c>
      <c r="G2181">
        <v>16</v>
      </c>
      <c r="H2181">
        <v>37</v>
      </c>
      <c r="I2181">
        <v>22</v>
      </c>
      <c r="J2181">
        <v>0</v>
      </c>
    </row>
    <row r="2182" spans="1:10" x14ac:dyDescent="0.35">
      <c r="A2182" s="60">
        <v>43891</v>
      </c>
      <c r="B2182" t="s">
        <v>107</v>
      </c>
      <c r="C2182" t="s">
        <v>47</v>
      </c>
      <c r="D2182" t="s">
        <v>163</v>
      </c>
      <c r="E2182">
        <v>632</v>
      </c>
      <c r="F2182">
        <v>92</v>
      </c>
      <c r="G2182">
        <v>22</v>
      </c>
      <c r="H2182">
        <v>43</v>
      </c>
      <c r="I2182">
        <v>23</v>
      </c>
      <c r="J2182">
        <v>4</v>
      </c>
    </row>
    <row r="2183" spans="1:10" x14ac:dyDescent="0.35">
      <c r="A2183" s="60">
        <v>43891</v>
      </c>
      <c r="B2183" t="s">
        <v>107</v>
      </c>
      <c r="C2183" t="s">
        <v>48</v>
      </c>
      <c r="D2183" t="s">
        <v>162</v>
      </c>
      <c r="E2183">
        <v>793</v>
      </c>
      <c r="F2183">
        <v>107</v>
      </c>
      <c r="G2183">
        <v>37</v>
      </c>
      <c r="H2183">
        <v>41</v>
      </c>
      <c r="I2183">
        <v>24</v>
      </c>
      <c r="J2183">
        <v>5</v>
      </c>
    </row>
    <row r="2184" spans="1:10" x14ac:dyDescent="0.35">
      <c r="A2184" s="60">
        <v>43922</v>
      </c>
      <c r="B2184" t="s">
        <v>107</v>
      </c>
      <c r="C2184" t="s">
        <v>35</v>
      </c>
      <c r="D2184" t="s">
        <v>36</v>
      </c>
      <c r="E2184">
        <v>5</v>
      </c>
      <c r="F2184">
        <v>0</v>
      </c>
      <c r="G2184">
        <v>0</v>
      </c>
      <c r="H2184">
        <v>0</v>
      </c>
      <c r="I2184">
        <v>0</v>
      </c>
      <c r="J2184">
        <v>0</v>
      </c>
    </row>
    <row r="2185" spans="1:10" x14ac:dyDescent="0.35">
      <c r="A2185" s="60">
        <v>43922</v>
      </c>
      <c r="B2185" t="s">
        <v>107</v>
      </c>
      <c r="C2185" t="s">
        <v>39</v>
      </c>
      <c r="D2185" t="s">
        <v>40</v>
      </c>
      <c r="E2185">
        <v>8</v>
      </c>
      <c r="F2185">
        <v>0</v>
      </c>
      <c r="G2185">
        <v>0</v>
      </c>
      <c r="H2185">
        <v>0</v>
      </c>
      <c r="I2185">
        <v>0</v>
      </c>
      <c r="J2185">
        <v>0</v>
      </c>
    </row>
    <row r="2186" spans="1:10" x14ac:dyDescent="0.35">
      <c r="A2186" s="60">
        <v>43922</v>
      </c>
      <c r="B2186" t="s">
        <v>107</v>
      </c>
      <c r="C2186" t="s">
        <v>41</v>
      </c>
      <c r="D2186" t="s">
        <v>42</v>
      </c>
      <c r="E2186">
        <v>62</v>
      </c>
      <c r="F2186">
        <v>9</v>
      </c>
      <c r="G2186">
        <v>2</v>
      </c>
      <c r="H2186">
        <v>4</v>
      </c>
      <c r="I2186">
        <v>3</v>
      </c>
      <c r="J2186">
        <v>0</v>
      </c>
    </row>
    <row r="2187" spans="1:10" x14ac:dyDescent="0.35">
      <c r="A2187" s="60">
        <v>43922</v>
      </c>
      <c r="B2187" t="s">
        <v>107</v>
      </c>
      <c r="C2187" t="s">
        <v>45</v>
      </c>
      <c r="D2187" t="s">
        <v>46</v>
      </c>
      <c r="E2187">
        <v>161</v>
      </c>
      <c r="F2187">
        <v>20</v>
      </c>
      <c r="G2187">
        <v>2</v>
      </c>
      <c r="H2187">
        <v>12</v>
      </c>
      <c r="I2187">
        <v>6</v>
      </c>
      <c r="J2187">
        <v>0</v>
      </c>
    </row>
    <row r="2188" spans="1:10" x14ac:dyDescent="0.35">
      <c r="A2188" s="60">
        <v>43922</v>
      </c>
      <c r="B2188" t="s">
        <v>107</v>
      </c>
      <c r="C2188" t="s">
        <v>47</v>
      </c>
      <c r="D2188" t="s">
        <v>163</v>
      </c>
      <c r="E2188">
        <v>30</v>
      </c>
      <c r="F2188">
        <v>4</v>
      </c>
      <c r="G2188">
        <v>0</v>
      </c>
      <c r="H2188">
        <v>2</v>
      </c>
      <c r="I2188">
        <v>2</v>
      </c>
      <c r="J2188">
        <v>0</v>
      </c>
    </row>
    <row r="2189" spans="1:10" x14ac:dyDescent="0.35">
      <c r="A2189" s="60">
        <v>43922</v>
      </c>
      <c r="B2189" t="s">
        <v>107</v>
      </c>
      <c r="C2189" t="s">
        <v>48</v>
      </c>
      <c r="D2189" t="s">
        <v>162</v>
      </c>
      <c r="E2189">
        <v>127</v>
      </c>
      <c r="F2189">
        <v>11</v>
      </c>
      <c r="G2189">
        <v>1</v>
      </c>
      <c r="H2189">
        <v>9</v>
      </c>
      <c r="I2189">
        <v>1</v>
      </c>
      <c r="J2189">
        <v>0</v>
      </c>
    </row>
    <row r="2190" spans="1:10" x14ac:dyDescent="0.35">
      <c r="A2190" s="60">
        <v>43952</v>
      </c>
      <c r="B2190" t="s">
        <v>107</v>
      </c>
      <c r="C2190" t="s">
        <v>39</v>
      </c>
      <c r="D2190" t="s">
        <v>40</v>
      </c>
      <c r="E2190">
        <v>11</v>
      </c>
      <c r="F2190">
        <v>0</v>
      </c>
      <c r="G2190">
        <v>0</v>
      </c>
      <c r="H2190">
        <v>0</v>
      </c>
      <c r="I2190">
        <v>0</v>
      </c>
      <c r="J2190">
        <v>0</v>
      </c>
    </row>
    <row r="2191" spans="1:10" x14ac:dyDescent="0.35">
      <c r="A2191" s="60">
        <v>43952</v>
      </c>
      <c r="B2191" t="s">
        <v>107</v>
      </c>
      <c r="C2191" t="s">
        <v>41</v>
      </c>
      <c r="D2191" t="s">
        <v>42</v>
      </c>
      <c r="E2191">
        <v>93</v>
      </c>
      <c r="F2191">
        <v>2</v>
      </c>
      <c r="G2191">
        <v>1</v>
      </c>
      <c r="H2191">
        <v>1</v>
      </c>
      <c r="I2191">
        <v>0</v>
      </c>
      <c r="J2191">
        <v>0</v>
      </c>
    </row>
    <row r="2192" spans="1:10" x14ac:dyDescent="0.35">
      <c r="A2192" s="60">
        <v>43952</v>
      </c>
      <c r="B2192" t="s">
        <v>107</v>
      </c>
      <c r="C2192" t="s">
        <v>45</v>
      </c>
      <c r="D2192" t="s">
        <v>46</v>
      </c>
      <c r="E2192">
        <v>213</v>
      </c>
      <c r="F2192">
        <v>13</v>
      </c>
      <c r="G2192">
        <v>2</v>
      </c>
      <c r="H2192">
        <v>8</v>
      </c>
      <c r="I2192">
        <v>3</v>
      </c>
      <c r="J2192">
        <v>0</v>
      </c>
    </row>
    <row r="2193" spans="1:10" x14ac:dyDescent="0.35">
      <c r="A2193" s="60">
        <v>43952</v>
      </c>
      <c r="B2193" t="s">
        <v>107</v>
      </c>
      <c r="C2193" t="s">
        <v>47</v>
      </c>
      <c r="D2193" t="s">
        <v>163</v>
      </c>
      <c r="E2193">
        <v>56</v>
      </c>
      <c r="F2193">
        <v>3</v>
      </c>
      <c r="G2193">
        <v>0</v>
      </c>
      <c r="H2193">
        <v>2</v>
      </c>
      <c r="I2193">
        <v>1</v>
      </c>
      <c r="J2193">
        <v>0</v>
      </c>
    </row>
    <row r="2194" spans="1:10" x14ac:dyDescent="0.35">
      <c r="A2194" s="60">
        <v>43952</v>
      </c>
      <c r="B2194" t="s">
        <v>107</v>
      </c>
      <c r="C2194" t="s">
        <v>48</v>
      </c>
      <c r="D2194" t="s">
        <v>162</v>
      </c>
      <c r="E2194">
        <v>129</v>
      </c>
      <c r="F2194">
        <v>9</v>
      </c>
      <c r="G2194">
        <v>0</v>
      </c>
      <c r="H2194">
        <v>7</v>
      </c>
      <c r="I2194">
        <v>2</v>
      </c>
      <c r="J2194">
        <v>0</v>
      </c>
    </row>
    <row r="2195" spans="1:10" x14ac:dyDescent="0.35">
      <c r="A2195" s="60">
        <v>43983</v>
      </c>
      <c r="B2195" t="s">
        <v>107</v>
      </c>
      <c r="C2195" t="s">
        <v>37</v>
      </c>
      <c r="D2195" t="s">
        <v>38</v>
      </c>
      <c r="E2195">
        <v>9</v>
      </c>
      <c r="F2195">
        <v>0</v>
      </c>
      <c r="G2195">
        <v>0</v>
      </c>
      <c r="H2195">
        <v>0</v>
      </c>
      <c r="I2195">
        <v>0</v>
      </c>
      <c r="J2195">
        <v>0</v>
      </c>
    </row>
    <row r="2196" spans="1:10" x14ac:dyDescent="0.35">
      <c r="A2196" s="60">
        <v>43983</v>
      </c>
      <c r="B2196" t="s">
        <v>107</v>
      </c>
      <c r="C2196" t="s">
        <v>39</v>
      </c>
      <c r="D2196" t="s">
        <v>40</v>
      </c>
      <c r="E2196">
        <v>66</v>
      </c>
      <c r="F2196">
        <v>0</v>
      </c>
      <c r="G2196">
        <v>0</v>
      </c>
      <c r="H2196">
        <v>0</v>
      </c>
      <c r="I2196">
        <v>0</v>
      </c>
      <c r="J2196">
        <v>0</v>
      </c>
    </row>
    <row r="2197" spans="1:10" x14ac:dyDescent="0.35">
      <c r="A2197" s="60">
        <v>43983</v>
      </c>
      <c r="B2197" t="s">
        <v>107</v>
      </c>
      <c r="C2197" t="s">
        <v>41</v>
      </c>
      <c r="D2197" t="s">
        <v>42</v>
      </c>
      <c r="E2197">
        <v>188</v>
      </c>
      <c r="F2197">
        <v>10</v>
      </c>
      <c r="G2197">
        <v>2</v>
      </c>
      <c r="H2197">
        <v>5</v>
      </c>
      <c r="I2197">
        <v>3</v>
      </c>
      <c r="J2197">
        <v>0</v>
      </c>
    </row>
    <row r="2198" spans="1:10" x14ac:dyDescent="0.35">
      <c r="A2198" s="60">
        <v>43983</v>
      </c>
      <c r="B2198" t="s">
        <v>107</v>
      </c>
      <c r="C2198" t="s">
        <v>43</v>
      </c>
      <c r="D2198" t="s">
        <v>161</v>
      </c>
      <c r="E2198">
        <v>38</v>
      </c>
      <c r="F2198">
        <v>2</v>
      </c>
      <c r="G2198">
        <v>1</v>
      </c>
      <c r="H2198">
        <v>1</v>
      </c>
      <c r="I2198">
        <v>0</v>
      </c>
      <c r="J2198">
        <v>0</v>
      </c>
    </row>
    <row r="2199" spans="1:10" x14ac:dyDescent="0.35">
      <c r="A2199" s="60">
        <v>43983</v>
      </c>
      <c r="B2199" t="s">
        <v>107</v>
      </c>
      <c r="C2199" t="s">
        <v>45</v>
      </c>
      <c r="D2199" t="s">
        <v>46</v>
      </c>
      <c r="E2199">
        <v>376</v>
      </c>
      <c r="F2199">
        <v>26</v>
      </c>
      <c r="G2199">
        <v>2</v>
      </c>
      <c r="H2199">
        <v>20</v>
      </c>
      <c r="I2199">
        <v>4</v>
      </c>
      <c r="J2199">
        <v>0</v>
      </c>
    </row>
    <row r="2200" spans="1:10" x14ac:dyDescent="0.35">
      <c r="A2200" s="60">
        <v>43983</v>
      </c>
      <c r="B2200" t="s">
        <v>107</v>
      </c>
      <c r="C2200" t="s">
        <v>47</v>
      </c>
      <c r="D2200" t="s">
        <v>163</v>
      </c>
      <c r="E2200">
        <v>144</v>
      </c>
      <c r="F2200">
        <v>5</v>
      </c>
      <c r="G2200">
        <v>1</v>
      </c>
      <c r="H2200">
        <v>2</v>
      </c>
      <c r="I2200">
        <v>2</v>
      </c>
      <c r="J2200">
        <v>0</v>
      </c>
    </row>
    <row r="2201" spans="1:10" x14ac:dyDescent="0.35">
      <c r="A2201" s="60">
        <v>43983</v>
      </c>
      <c r="B2201" t="s">
        <v>107</v>
      </c>
      <c r="C2201" t="s">
        <v>48</v>
      </c>
      <c r="D2201" t="s">
        <v>162</v>
      </c>
      <c r="E2201">
        <v>255</v>
      </c>
      <c r="F2201">
        <v>15</v>
      </c>
      <c r="G2201">
        <v>0</v>
      </c>
      <c r="H2201">
        <v>10</v>
      </c>
      <c r="I2201">
        <v>5</v>
      </c>
      <c r="J2201">
        <v>0</v>
      </c>
    </row>
    <row r="2202" spans="1:10" x14ac:dyDescent="0.35">
      <c r="A2202" s="60">
        <v>44013</v>
      </c>
      <c r="B2202" t="s">
        <v>107</v>
      </c>
      <c r="C2202" t="s">
        <v>35</v>
      </c>
      <c r="D2202" t="s">
        <v>36</v>
      </c>
      <c r="E2202">
        <v>96</v>
      </c>
      <c r="F2202">
        <v>4</v>
      </c>
      <c r="G2202">
        <v>0</v>
      </c>
      <c r="H2202">
        <v>4</v>
      </c>
      <c r="I2202">
        <v>0</v>
      </c>
      <c r="J2202">
        <v>0</v>
      </c>
    </row>
    <row r="2203" spans="1:10" x14ac:dyDescent="0.35">
      <c r="A2203" s="60">
        <v>44013</v>
      </c>
      <c r="B2203" t="s">
        <v>107</v>
      </c>
      <c r="C2203" t="s">
        <v>37</v>
      </c>
      <c r="D2203" t="s">
        <v>38</v>
      </c>
      <c r="E2203">
        <v>41</v>
      </c>
      <c r="F2203">
        <v>1</v>
      </c>
      <c r="G2203">
        <v>0</v>
      </c>
      <c r="H2203">
        <v>1</v>
      </c>
      <c r="I2203">
        <v>0</v>
      </c>
      <c r="J2203">
        <v>0</v>
      </c>
    </row>
    <row r="2204" spans="1:10" x14ac:dyDescent="0.35">
      <c r="A2204" s="60">
        <v>44013</v>
      </c>
      <c r="B2204" t="s">
        <v>107</v>
      </c>
      <c r="C2204" t="s">
        <v>39</v>
      </c>
      <c r="D2204" t="s">
        <v>40</v>
      </c>
      <c r="E2204">
        <v>119</v>
      </c>
      <c r="F2204">
        <v>3</v>
      </c>
      <c r="G2204">
        <v>0</v>
      </c>
      <c r="H2204">
        <v>3</v>
      </c>
      <c r="I2204">
        <v>0</v>
      </c>
      <c r="J2204">
        <v>0</v>
      </c>
    </row>
    <row r="2205" spans="1:10" x14ac:dyDescent="0.35">
      <c r="A2205" s="60">
        <v>44013</v>
      </c>
      <c r="B2205" t="s">
        <v>107</v>
      </c>
      <c r="C2205" t="s">
        <v>41</v>
      </c>
      <c r="D2205" t="s">
        <v>42</v>
      </c>
      <c r="E2205">
        <v>271</v>
      </c>
      <c r="F2205">
        <v>16</v>
      </c>
      <c r="G2205">
        <v>3</v>
      </c>
      <c r="H2205">
        <v>8</v>
      </c>
      <c r="I2205">
        <v>5</v>
      </c>
      <c r="J2205">
        <v>0</v>
      </c>
    </row>
    <row r="2206" spans="1:10" x14ac:dyDescent="0.35">
      <c r="A2206" s="60">
        <v>44013</v>
      </c>
      <c r="B2206" t="s">
        <v>107</v>
      </c>
      <c r="C2206" t="s">
        <v>43</v>
      </c>
      <c r="D2206" t="s">
        <v>161</v>
      </c>
      <c r="E2206">
        <v>207</v>
      </c>
      <c r="F2206">
        <v>8</v>
      </c>
      <c r="G2206">
        <v>1</v>
      </c>
      <c r="H2206">
        <v>6</v>
      </c>
      <c r="I2206">
        <v>1</v>
      </c>
      <c r="J2206">
        <v>0</v>
      </c>
    </row>
    <row r="2207" spans="1:10" x14ac:dyDescent="0.35">
      <c r="A2207" s="60">
        <v>44013</v>
      </c>
      <c r="B2207" t="s">
        <v>107</v>
      </c>
      <c r="C2207" t="s">
        <v>44</v>
      </c>
      <c r="D2207" t="s">
        <v>200</v>
      </c>
      <c r="E2207">
        <v>282</v>
      </c>
      <c r="F2207">
        <v>15</v>
      </c>
      <c r="G2207">
        <v>7</v>
      </c>
      <c r="H2207">
        <v>8</v>
      </c>
      <c r="I2207">
        <v>0</v>
      </c>
      <c r="J2207">
        <v>0</v>
      </c>
    </row>
    <row r="2208" spans="1:10" x14ac:dyDescent="0.35">
      <c r="A2208" s="60">
        <v>44013</v>
      </c>
      <c r="B2208" t="s">
        <v>107</v>
      </c>
      <c r="C2208" t="s">
        <v>45</v>
      </c>
      <c r="D2208" t="s">
        <v>46</v>
      </c>
      <c r="E2208">
        <v>484</v>
      </c>
      <c r="F2208">
        <v>36</v>
      </c>
      <c r="G2208">
        <v>2</v>
      </c>
      <c r="H2208">
        <v>23</v>
      </c>
      <c r="I2208">
        <v>11</v>
      </c>
      <c r="J2208">
        <v>0</v>
      </c>
    </row>
    <row r="2209" spans="1:10" x14ac:dyDescent="0.35">
      <c r="A2209" s="60">
        <v>44013</v>
      </c>
      <c r="B2209" t="s">
        <v>107</v>
      </c>
      <c r="C2209" t="s">
        <v>47</v>
      </c>
      <c r="D2209" t="s">
        <v>163</v>
      </c>
      <c r="E2209">
        <v>176</v>
      </c>
      <c r="F2209">
        <v>6</v>
      </c>
      <c r="G2209">
        <v>0</v>
      </c>
      <c r="H2209">
        <v>4</v>
      </c>
      <c r="I2209">
        <v>2</v>
      </c>
      <c r="J2209">
        <v>0</v>
      </c>
    </row>
    <row r="2210" spans="1:10" x14ac:dyDescent="0.35">
      <c r="A2210" s="60">
        <v>44013</v>
      </c>
      <c r="B2210" t="s">
        <v>107</v>
      </c>
      <c r="C2210" t="s">
        <v>48</v>
      </c>
      <c r="D2210" t="s">
        <v>162</v>
      </c>
      <c r="E2210">
        <v>332</v>
      </c>
      <c r="F2210">
        <v>8</v>
      </c>
      <c r="G2210">
        <v>3</v>
      </c>
      <c r="H2210">
        <v>2</v>
      </c>
      <c r="I2210">
        <v>3</v>
      </c>
      <c r="J2210">
        <v>0</v>
      </c>
    </row>
    <row r="2211" spans="1:10" x14ac:dyDescent="0.35">
      <c r="A2211" s="60">
        <v>44044</v>
      </c>
      <c r="B2211" t="s">
        <v>107</v>
      </c>
      <c r="C2211" t="s">
        <v>35</v>
      </c>
      <c r="D2211" t="s">
        <v>36</v>
      </c>
      <c r="E2211">
        <v>193</v>
      </c>
      <c r="F2211">
        <v>6</v>
      </c>
      <c r="G2211">
        <v>3</v>
      </c>
      <c r="H2211">
        <v>1</v>
      </c>
      <c r="I2211">
        <v>2</v>
      </c>
      <c r="J2211">
        <v>0</v>
      </c>
    </row>
    <row r="2212" spans="1:10" x14ac:dyDescent="0.35">
      <c r="A2212" s="60">
        <v>44044</v>
      </c>
      <c r="B2212" t="s">
        <v>107</v>
      </c>
      <c r="C2212" t="s">
        <v>37</v>
      </c>
      <c r="D2212" t="s">
        <v>38</v>
      </c>
      <c r="E2212">
        <v>125</v>
      </c>
      <c r="F2212">
        <v>12</v>
      </c>
      <c r="G2212">
        <v>0</v>
      </c>
      <c r="H2212">
        <v>7</v>
      </c>
      <c r="I2212">
        <v>0</v>
      </c>
      <c r="J2212">
        <v>5</v>
      </c>
    </row>
    <row r="2213" spans="1:10" x14ac:dyDescent="0.35">
      <c r="A2213" s="60">
        <v>44044</v>
      </c>
      <c r="B2213" t="s">
        <v>107</v>
      </c>
      <c r="C2213" t="s">
        <v>39</v>
      </c>
      <c r="D2213" t="s">
        <v>40</v>
      </c>
      <c r="E2213">
        <v>332</v>
      </c>
      <c r="F2213">
        <v>22</v>
      </c>
      <c r="G2213">
        <v>13</v>
      </c>
      <c r="H2213">
        <v>9</v>
      </c>
      <c r="I2213">
        <v>0</v>
      </c>
      <c r="J2213">
        <v>0</v>
      </c>
    </row>
    <row r="2214" spans="1:10" x14ac:dyDescent="0.35">
      <c r="A2214" s="60">
        <v>44044</v>
      </c>
      <c r="B2214" t="s">
        <v>107</v>
      </c>
      <c r="C2214" t="s">
        <v>41</v>
      </c>
      <c r="D2214" t="s">
        <v>42</v>
      </c>
      <c r="E2214">
        <v>435</v>
      </c>
      <c r="F2214">
        <v>24</v>
      </c>
      <c r="G2214">
        <v>3</v>
      </c>
      <c r="H2214">
        <v>15</v>
      </c>
      <c r="I2214">
        <v>5</v>
      </c>
      <c r="J2214">
        <v>1</v>
      </c>
    </row>
    <row r="2215" spans="1:10" x14ac:dyDescent="0.35">
      <c r="A2215" s="60">
        <v>44044</v>
      </c>
      <c r="B2215" t="s">
        <v>107</v>
      </c>
      <c r="C2215" t="s">
        <v>43</v>
      </c>
      <c r="D2215" t="s">
        <v>161</v>
      </c>
      <c r="E2215">
        <v>170</v>
      </c>
      <c r="F2215">
        <v>15</v>
      </c>
      <c r="G2215">
        <v>6</v>
      </c>
      <c r="H2215">
        <v>3</v>
      </c>
      <c r="I2215">
        <v>6</v>
      </c>
      <c r="J2215">
        <v>0</v>
      </c>
    </row>
    <row r="2216" spans="1:10" x14ac:dyDescent="0.35">
      <c r="A2216" s="60">
        <v>44044</v>
      </c>
      <c r="B2216" t="s">
        <v>107</v>
      </c>
      <c r="C2216" t="s">
        <v>44</v>
      </c>
      <c r="D2216" t="s">
        <v>200</v>
      </c>
      <c r="E2216">
        <v>539</v>
      </c>
      <c r="F2216">
        <v>61</v>
      </c>
      <c r="G2216">
        <v>25</v>
      </c>
      <c r="H2216">
        <v>21</v>
      </c>
      <c r="I2216">
        <v>0</v>
      </c>
      <c r="J2216">
        <v>15</v>
      </c>
    </row>
    <row r="2217" spans="1:10" x14ac:dyDescent="0.35">
      <c r="A2217" s="60">
        <v>44044</v>
      </c>
      <c r="B2217" t="s">
        <v>107</v>
      </c>
      <c r="C2217" t="s">
        <v>45</v>
      </c>
      <c r="D2217" t="s">
        <v>46</v>
      </c>
      <c r="E2217">
        <v>540</v>
      </c>
      <c r="F2217">
        <v>50</v>
      </c>
      <c r="G2217">
        <v>5</v>
      </c>
      <c r="H2217">
        <v>37</v>
      </c>
      <c r="I2217">
        <v>8</v>
      </c>
      <c r="J2217">
        <v>0</v>
      </c>
    </row>
    <row r="2218" spans="1:10" x14ac:dyDescent="0.35">
      <c r="A2218" s="60">
        <v>44044</v>
      </c>
      <c r="B2218" t="s">
        <v>107</v>
      </c>
      <c r="C2218" t="s">
        <v>47</v>
      </c>
      <c r="D2218" t="s">
        <v>163</v>
      </c>
      <c r="E2218">
        <v>305</v>
      </c>
      <c r="F2218">
        <v>12</v>
      </c>
      <c r="G2218">
        <v>3</v>
      </c>
      <c r="H2218">
        <v>7</v>
      </c>
      <c r="I2218">
        <v>2</v>
      </c>
      <c r="J2218">
        <v>0</v>
      </c>
    </row>
    <row r="2219" spans="1:10" x14ac:dyDescent="0.35">
      <c r="A2219" s="60">
        <v>44044</v>
      </c>
      <c r="B2219" t="s">
        <v>107</v>
      </c>
      <c r="C2219" t="s">
        <v>48</v>
      </c>
      <c r="D2219" t="s">
        <v>162</v>
      </c>
      <c r="E2219">
        <v>375</v>
      </c>
      <c r="F2219">
        <v>19</v>
      </c>
      <c r="G2219">
        <v>3</v>
      </c>
      <c r="H2219">
        <v>12</v>
      </c>
      <c r="I2219">
        <v>4</v>
      </c>
      <c r="J2219">
        <v>0</v>
      </c>
    </row>
    <row r="2220" spans="1:10" x14ac:dyDescent="0.35">
      <c r="A2220" s="60">
        <v>44075</v>
      </c>
      <c r="B2220" t="s">
        <v>107</v>
      </c>
      <c r="C2220" t="s">
        <v>35</v>
      </c>
      <c r="D2220" t="s">
        <v>36</v>
      </c>
      <c r="E2220">
        <v>257</v>
      </c>
      <c r="F2220">
        <v>20</v>
      </c>
      <c r="G2220">
        <v>6</v>
      </c>
      <c r="H2220">
        <v>13</v>
      </c>
      <c r="I2220">
        <v>1</v>
      </c>
      <c r="J2220">
        <v>0</v>
      </c>
    </row>
    <row r="2221" spans="1:10" x14ac:dyDescent="0.35">
      <c r="A2221" s="60">
        <v>44075</v>
      </c>
      <c r="B2221" t="s">
        <v>107</v>
      </c>
      <c r="C2221" t="s">
        <v>37</v>
      </c>
      <c r="D2221" t="s">
        <v>38</v>
      </c>
      <c r="E2221">
        <v>211</v>
      </c>
      <c r="F2221">
        <v>15</v>
      </c>
      <c r="G2221">
        <v>1</v>
      </c>
      <c r="H2221">
        <v>14</v>
      </c>
      <c r="I2221">
        <v>0</v>
      </c>
      <c r="J2221">
        <v>0</v>
      </c>
    </row>
    <row r="2222" spans="1:10" x14ac:dyDescent="0.35">
      <c r="A2222" s="60">
        <v>44075</v>
      </c>
      <c r="B2222" t="s">
        <v>107</v>
      </c>
      <c r="C2222" t="s">
        <v>39</v>
      </c>
      <c r="D2222" t="s">
        <v>40</v>
      </c>
      <c r="E2222">
        <v>426</v>
      </c>
      <c r="F2222">
        <v>32</v>
      </c>
      <c r="G2222">
        <v>9</v>
      </c>
      <c r="H2222">
        <v>19</v>
      </c>
      <c r="I2222">
        <v>4</v>
      </c>
      <c r="J2222">
        <v>0</v>
      </c>
    </row>
    <row r="2223" spans="1:10" x14ac:dyDescent="0.35">
      <c r="A2223" s="60">
        <v>44075</v>
      </c>
      <c r="B2223" t="s">
        <v>107</v>
      </c>
      <c r="C2223" t="s">
        <v>41</v>
      </c>
      <c r="D2223" t="s">
        <v>42</v>
      </c>
      <c r="E2223">
        <v>573</v>
      </c>
      <c r="F2223">
        <v>25</v>
      </c>
      <c r="G2223">
        <v>2</v>
      </c>
      <c r="H2223">
        <v>16</v>
      </c>
      <c r="I2223">
        <v>7</v>
      </c>
      <c r="J2223">
        <v>0</v>
      </c>
    </row>
    <row r="2224" spans="1:10" x14ac:dyDescent="0.35">
      <c r="A2224" s="60">
        <v>44075</v>
      </c>
      <c r="B2224" t="s">
        <v>107</v>
      </c>
      <c r="C2224" t="s">
        <v>43</v>
      </c>
      <c r="D2224" t="s">
        <v>161</v>
      </c>
      <c r="E2224">
        <v>286</v>
      </c>
      <c r="F2224">
        <v>22</v>
      </c>
      <c r="G2224">
        <v>4</v>
      </c>
      <c r="H2224">
        <v>16</v>
      </c>
      <c r="I2224">
        <v>2</v>
      </c>
      <c r="J2224">
        <v>0</v>
      </c>
    </row>
    <row r="2225" spans="1:10" x14ac:dyDescent="0.35">
      <c r="A2225" s="60">
        <v>44075</v>
      </c>
      <c r="B2225" t="s">
        <v>107</v>
      </c>
      <c r="C2225" t="s">
        <v>44</v>
      </c>
      <c r="D2225" t="s">
        <v>200</v>
      </c>
      <c r="E2225">
        <v>640</v>
      </c>
      <c r="F2225">
        <v>41</v>
      </c>
      <c r="G2225">
        <v>21</v>
      </c>
      <c r="H2225">
        <v>14</v>
      </c>
      <c r="I2225">
        <v>6</v>
      </c>
      <c r="J2225">
        <v>0</v>
      </c>
    </row>
    <row r="2226" spans="1:10" x14ac:dyDescent="0.35">
      <c r="A2226" s="60">
        <v>44075</v>
      </c>
      <c r="B2226" t="s">
        <v>107</v>
      </c>
      <c r="C2226" t="s">
        <v>45</v>
      </c>
      <c r="D2226" t="s">
        <v>46</v>
      </c>
      <c r="E2226">
        <v>730</v>
      </c>
      <c r="F2226">
        <v>48</v>
      </c>
      <c r="G2226">
        <v>5</v>
      </c>
      <c r="H2226">
        <v>23</v>
      </c>
      <c r="I2226">
        <v>20</v>
      </c>
      <c r="J2226">
        <v>0</v>
      </c>
    </row>
    <row r="2227" spans="1:10" x14ac:dyDescent="0.35">
      <c r="A2227" s="60">
        <v>44075</v>
      </c>
      <c r="B2227" t="s">
        <v>107</v>
      </c>
      <c r="C2227" t="s">
        <v>47</v>
      </c>
      <c r="D2227" t="s">
        <v>163</v>
      </c>
      <c r="E2227">
        <v>465</v>
      </c>
      <c r="F2227">
        <v>18</v>
      </c>
      <c r="G2227">
        <v>2</v>
      </c>
      <c r="H2227">
        <v>12</v>
      </c>
      <c r="I2227">
        <v>4</v>
      </c>
      <c r="J2227">
        <v>0</v>
      </c>
    </row>
    <row r="2228" spans="1:10" x14ac:dyDescent="0.35">
      <c r="A2228" s="60">
        <v>44075</v>
      </c>
      <c r="B2228" t="s">
        <v>107</v>
      </c>
      <c r="C2228" t="s">
        <v>48</v>
      </c>
      <c r="D2228" t="s">
        <v>162</v>
      </c>
      <c r="E2228">
        <v>466</v>
      </c>
      <c r="F2228">
        <v>29</v>
      </c>
      <c r="G2228">
        <v>5</v>
      </c>
      <c r="H2228">
        <v>16</v>
      </c>
      <c r="I2228">
        <v>5</v>
      </c>
      <c r="J2228">
        <v>3</v>
      </c>
    </row>
    <row r="2229" spans="1:10" x14ac:dyDescent="0.35">
      <c r="A2229" s="60">
        <v>44105</v>
      </c>
      <c r="B2229" t="s">
        <v>107</v>
      </c>
      <c r="C2229" t="s">
        <v>35</v>
      </c>
      <c r="D2229" t="s">
        <v>36</v>
      </c>
      <c r="E2229">
        <v>265</v>
      </c>
      <c r="F2229">
        <v>24</v>
      </c>
      <c r="G2229">
        <v>12</v>
      </c>
      <c r="H2229">
        <v>10</v>
      </c>
      <c r="I2229">
        <v>0</v>
      </c>
      <c r="J2229">
        <v>2</v>
      </c>
    </row>
    <row r="2230" spans="1:10" x14ac:dyDescent="0.35">
      <c r="A2230" s="60">
        <v>44105</v>
      </c>
      <c r="B2230" t="s">
        <v>107</v>
      </c>
      <c r="C2230" t="s">
        <v>37</v>
      </c>
      <c r="D2230" t="s">
        <v>38</v>
      </c>
      <c r="E2230">
        <v>438</v>
      </c>
      <c r="F2230">
        <v>43</v>
      </c>
      <c r="G2230">
        <v>14</v>
      </c>
      <c r="H2230">
        <v>20</v>
      </c>
      <c r="I2230">
        <v>8</v>
      </c>
      <c r="J2230">
        <v>1</v>
      </c>
    </row>
    <row r="2231" spans="1:10" x14ac:dyDescent="0.35">
      <c r="A2231" s="60">
        <v>44105</v>
      </c>
      <c r="B2231" t="s">
        <v>107</v>
      </c>
      <c r="C2231" t="s">
        <v>39</v>
      </c>
      <c r="D2231" t="s">
        <v>40</v>
      </c>
      <c r="E2231">
        <v>516</v>
      </c>
      <c r="F2231">
        <v>41</v>
      </c>
      <c r="G2231">
        <v>15</v>
      </c>
      <c r="H2231">
        <v>17</v>
      </c>
      <c r="I2231">
        <v>4</v>
      </c>
      <c r="J2231">
        <v>5</v>
      </c>
    </row>
    <row r="2232" spans="1:10" x14ac:dyDescent="0.35">
      <c r="A2232" s="60">
        <v>44105</v>
      </c>
      <c r="B2232" t="s">
        <v>107</v>
      </c>
      <c r="C2232" t="s">
        <v>41</v>
      </c>
      <c r="D2232" t="s">
        <v>42</v>
      </c>
      <c r="E2232">
        <v>336</v>
      </c>
      <c r="F2232">
        <v>19</v>
      </c>
      <c r="G2232">
        <v>4</v>
      </c>
      <c r="H2232">
        <v>3</v>
      </c>
      <c r="I2232">
        <v>11</v>
      </c>
      <c r="J2232">
        <v>1</v>
      </c>
    </row>
    <row r="2233" spans="1:10" x14ac:dyDescent="0.35">
      <c r="A2233" s="60">
        <v>44105</v>
      </c>
      <c r="B2233" t="s">
        <v>107</v>
      </c>
      <c r="C2233" t="s">
        <v>43</v>
      </c>
      <c r="D2233" t="s">
        <v>161</v>
      </c>
      <c r="E2233">
        <v>496</v>
      </c>
      <c r="F2233">
        <v>27</v>
      </c>
      <c r="G2233">
        <v>3</v>
      </c>
      <c r="H2233">
        <v>16</v>
      </c>
      <c r="I2233">
        <v>8</v>
      </c>
      <c r="J2233">
        <v>0</v>
      </c>
    </row>
    <row r="2234" spans="1:10" x14ac:dyDescent="0.35">
      <c r="A2234" s="60">
        <v>44105</v>
      </c>
      <c r="B2234" t="s">
        <v>107</v>
      </c>
      <c r="C2234" t="s">
        <v>44</v>
      </c>
      <c r="D2234" t="s">
        <v>200</v>
      </c>
      <c r="E2234">
        <v>657</v>
      </c>
      <c r="F2234">
        <v>67</v>
      </c>
      <c r="G2234">
        <v>19</v>
      </c>
      <c r="H2234">
        <v>38</v>
      </c>
      <c r="I2234">
        <v>9</v>
      </c>
      <c r="J2234">
        <v>1</v>
      </c>
    </row>
    <row r="2235" spans="1:10" x14ac:dyDescent="0.35">
      <c r="A2235" s="60">
        <v>44105</v>
      </c>
      <c r="B2235" t="s">
        <v>107</v>
      </c>
      <c r="C2235" t="s">
        <v>45</v>
      </c>
      <c r="D2235" t="s">
        <v>46</v>
      </c>
      <c r="E2235">
        <v>647</v>
      </c>
      <c r="F2235">
        <v>38</v>
      </c>
      <c r="G2235">
        <v>3</v>
      </c>
      <c r="H2235">
        <v>15</v>
      </c>
      <c r="I2235">
        <v>20</v>
      </c>
      <c r="J2235">
        <v>0</v>
      </c>
    </row>
    <row r="2236" spans="1:10" x14ac:dyDescent="0.35">
      <c r="A2236" s="60">
        <v>44105</v>
      </c>
      <c r="B2236" t="s">
        <v>107</v>
      </c>
      <c r="C2236" t="s">
        <v>47</v>
      </c>
      <c r="D2236" t="s">
        <v>163</v>
      </c>
      <c r="E2236">
        <v>556</v>
      </c>
      <c r="F2236">
        <v>28</v>
      </c>
      <c r="G2236">
        <v>3</v>
      </c>
      <c r="H2236">
        <v>21</v>
      </c>
      <c r="I2236">
        <v>4</v>
      </c>
      <c r="J2236">
        <v>0</v>
      </c>
    </row>
    <row r="2237" spans="1:10" x14ac:dyDescent="0.35">
      <c r="A2237" s="60">
        <v>44105</v>
      </c>
      <c r="B2237" t="s">
        <v>107</v>
      </c>
      <c r="C2237" t="s">
        <v>48</v>
      </c>
      <c r="D2237" t="s">
        <v>162</v>
      </c>
      <c r="E2237">
        <v>432</v>
      </c>
      <c r="F2237">
        <v>26</v>
      </c>
      <c r="G2237">
        <v>3</v>
      </c>
      <c r="H2237">
        <v>12</v>
      </c>
      <c r="I2237">
        <v>11</v>
      </c>
      <c r="J2237">
        <v>0</v>
      </c>
    </row>
    <row r="2238" spans="1:10" x14ac:dyDescent="0.35">
      <c r="A2238" s="60">
        <v>44136</v>
      </c>
      <c r="B2238" t="s">
        <v>107</v>
      </c>
      <c r="C2238" t="s">
        <v>35</v>
      </c>
      <c r="D2238" t="s">
        <v>36</v>
      </c>
      <c r="E2238">
        <v>239</v>
      </c>
      <c r="F2238">
        <v>20</v>
      </c>
      <c r="G2238">
        <v>4</v>
      </c>
      <c r="H2238">
        <v>12</v>
      </c>
      <c r="I2238">
        <v>4</v>
      </c>
      <c r="J2238">
        <v>0</v>
      </c>
    </row>
    <row r="2239" spans="1:10" x14ac:dyDescent="0.35">
      <c r="A2239" s="60">
        <v>44136</v>
      </c>
      <c r="B2239" t="s">
        <v>107</v>
      </c>
      <c r="C2239" t="s">
        <v>37</v>
      </c>
      <c r="D2239" t="s">
        <v>38</v>
      </c>
      <c r="E2239">
        <v>390</v>
      </c>
      <c r="F2239">
        <v>30</v>
      </c>
      <c r="G2239">
        <v>11</v>
      </c>
      <c r="H2239">
        <v>14</v>
      </c>
      <c r="I2239">
        <v>4</v>
      </c>
      <c r="J2239">
        <v>1</v>
      </c>
    </row>
    <row r="2240" spans="1:10" x14ac:dyDescent="0.35">
      <c r="A2240" s="60">
        <v>44136</v>
      </c>
      <c r="B2240" t="s">
        <v>107</v>
      </c>
      <c r="C2240" t="s">
        <v>39</v>
      </c>
      <c r="D2240" t="s">
        <v>40</v>
      </c>
      <c r="E2240">
        <v>527</v>
      </c>
      <c r="F2240">
        <v>47</v>
      </c>
      <c r="G2240">
        <v>29</v>
      </c>
      <c r="H2240">
        <v>14</v>
      </c>
      <c r="I2240">
        <v>4</v>
      </c>
      <c r="J2240">
        <v>0</v>
      </c>
    </row>
    <row r="2241" spans="1:10" x14ac:dyDescent="0.35">
      <c r="A2241" s="60">
        <v>44136</v>
      </c>
      <c r="B2241" t="s">
        <v>107</v>
      </c>
      <c r="C2241" t="s">
        <v>41</v>
      </c>
      <c r="D2241" t="s">
        <v>42</v>
      </c>
      <c r="E2241">
        <v>321</v>
      </c>
      <c r="F2241">
        <v>25</v>
      </c>
      <c r="G2241">
        <v>4</v>
      </c>
      <c r="H2241">
        <v>4</v>
      </c>
      <c r="I2241">
        <v>17</v>
      </c>
      <c r="J2241">
        <v>0</v>
      </c>
    </row>
    <row r="2242" spans="1:10" x14ac:dyDescent="0.35">
      <c r="A2242" s="60">
        <v>44136</v>
      </c>
      <c r="B2242" t="s">
        <v>107</v>
      </c>
      <c r="C2242" t="s">
        <v>43</v>
      </c>
      <c r="D2242" t="s">
        <v>161</v>
      </c>
      <c r="E2242">
        <v>564</v>
      </c>
      <c r="F2242">
        <v>46</v>
      </c>
      <c r="G2242">
        <v>2</v>
      </c>
      <c r="H2242">
        <v>32</v>
      </c>
      <c r="I2242">
        <v>11</v>
      </c>
      <c r="J2242">
        <v>1</v>
      </c>
    </row>
    <row r="2243" spans="1:10" x14ac:dyDescent="0.35">
      <c r="A2243" s="60">
        <v>44136</v>
      </c>
      <c r="B2243" t="s">
        <v>107</v>
      </c>
      <c r="C2243" t="s">
        <v>44</v>
      </c>
      <c r="D2243" t="s">
        <v>200</v>
      </c>
      <c r="E2243">
        <v>461</v>
      </c>
      <c r="F2243">
        <v>33</v>
      </c>
      <c r="G2243">
        <v>14</v>
      </c>
      <c r="H2243">
        <v>15</v>
      </c>
      <c r="I2243">
        <v>3</v>
      </c>
      <c r="J2243">
        <v>1</v>
      </c>
    </row>
    <row r="2244" spans="1:10" x14ac:dyDescent="0.35">
      <c r="A2244" s="60">
        <v>44136</v>
      </c>
      <c r="B2244" t="s">
        <v>107</v>
      </c>
      <c r="C2244" t="s">
        <v>45</v>
      </c>
      <c r="D2244" t="s">
        <v>46</v>
      </c>
      <c r="E2244">
        <v>653</v>
      </c>
      <c r="F2244">
        <v>53</v>
      </c>
      <c r="G2244">
        <v>6</v>
      </c>
      <c r="H2244">
        <v>8</v>
      </c>
      <c r="I2244">
        <v>37</v>
      </c>
      <c r="J2244">
        <v>2</v>
      </c>
    </row>
    <row r="2245" spans="1:10" x14ac:dyDescent="0.35">
      <c r="A2245" s="60">
        <v>44136</v>
      </c>
      <c r="B2245" t="s">
        <v>107</v>
      </c>
      <c r="C2245" t="s">
        <v>47</v>
      </c>
      <c r="D2245" t="s">
        <v>163</v>
      </c>
      <c r="E2245">
        <v>548</v>
      </c>
      <c r="F2245">
        <v>51</v>
      </c>
      <c r="G2245">
        <v>7</v>
      </c>
      <c r="H2245">
        <v>23</v>
      </c>
      <c r="I2245">
        <v>19</v>
      </c>
      <c r="J2245">
        <v>2</v>
      </c>
    </row>
    <row r="2246" spans="1:10" x14ac:dyDescent="0.35">
      <c r="A2246" s="60">
        <v>44136</v>
      </c>
      <c r="B2246" t="s">
        <v>107</v>
      </c>
      <c r="C2246" t="s">
        <v>48</v>
      </c>
      <c r="D2246" t="s">
        <v>162</v>
      </c>
      <c r="E2246">
        <v>436</v>
      </c>
      <c r="F2246">
        <v>29</v>
      </c>
      <c r="G2246">
        <v>3</v>
      </c>
      <c r="H2246">
        <v>9</v>
      </c>
      <c r="I2246">
        <v>17</v>
      </c>
      <c r="J2246">
        <v>0</v>
      </c>
    </row>
    <row r="2247" spans="1:10" x14ac:dyDescent="0.35">
      <c r="A2247" s="60">
        <v>44166</v>
      </c>
      <c r="B2247" t="s">
        <v>107</v>
      </c>
      <c r="C2247" t="s">
        <v>35</v>
      </c>
      <c r="D2247" t="s">
        <v>36</v>
      </c>
      <c r="E2247">
        <v>222</v>
      </c>
      <c r="F2247">
        <v>13</v>
      </c>
      <c r="G2247">
        <v>1</v>
      </c>
      <c r="H2247">
        <v>8</v>
      </c>
      <c r="I2247">
        <v>4</v>
      </c>
      <c r="J2247">
        <v>0</v>
      </c>
    </row>
    <row r="2248" spans="1:10" x14ac:dyDescent="0.35">
      <c r="A2248" s="60">
        <v>44166</v>
      </c>
      <c r="B2248" t="s">
        <v>107</v>
      </c>
      <c r="C2248" t="s">
        <v>37</v>
      </c>
      <c r="D2248" t="s">
        <v>38</v>
      </c>
      <c r="E2248">
        <v>302</v>
      </c>
      <c r="F2248">
        <v>22</v>
      </c>
      <c r="G2248">
        <v>6</v>
      </c>
      <c r="H2248">
        <v>12</v>
      </c>
      <c r="I2248">
        <v>4</v>
      </c>
      <c r="J2248">
        <v>0</v>
      </c>
    </row>
    <row r="2249" spans="1:10" x14ac:dyDescent="0.35">
      <c r="A2249" s="60">
        <v>44166</v>
      </c>
      <c r="B2249" t="s">
        <v>107</v>
      </c>
      <c r="C2249" t="s">
        <v>39</v>
      </c>
      <c r="D2249" t="s">
        <v>40</v>
      </c>
      <c r="E2249">
        <v>311</v>
      </c>
      <c r="F2249">
        <v>23</v>
      </c>
      <c r="G2249">
        <v>8</v>
      </c>
      <c r="H2249">
        <v>10</v>
      </c>
      <c r="I2249">
        <v>5</v>
      </c>
      <c r="J2249">
        <v>0</v>
      </c>
    </row>
    <row r="2250" spans="1:10" x14ac:dyDescent="0.35">
      <c r="A2250" s="60">
        <v>44166</v>
      </c>
      <c r="B2250" t="s">
        <v>107</v>
      </c>
      <c r="C2250" t="s">
        <v>41</v>
      </c>
      <c r="D2250" t="s">
        <v>42</v>
      </c>
      <c r="E2250">
        <v>300</v>
      </c>
      <c r="F2250">
        <v>19</v>
      </c>
      <c r="G2250">
        <v>0</v>
      </c>
      <c r="H2250">
        <v>10</v>
      </c>
      <c r="I2250">
        <v>7</v>
      </c>
      <c r="J2250">
        <v>2</v>
      </c>
    </row>
    <row r="2251" spans="1:10" x14ac:dyDescent="0.35">
      <c r="A2251" s="60">
        <v>44166</v>
      </c>
      <c r="B2251" t="s">
        <v>107</v>
      </c>
      <c r="C2251" t="s">
        <v>43</v>
      </c>
      <c r="D2251" t="s">
        <v>161</v>
      </c>
      <c r="E2251">
        <v>502</v>
      </c>
      <c r="F2251">
        <v>28</v>
      </c>
      <c r="G2251">
        <v>1</v>
      </c>
      <c r="H2251">
        <v>19</v>
      </c>
      <c r="I2251">
        <v>4</v>
      </c>
      <c r="J2251">
        <v>4</v>
      </c>
    </row>
    <row r="2252" spans="1:10" x14ac:dyDescent="0.35">
      <c r="A2252" s="60">
        <v>44166</v>
      </c>
      <c r="B2252" t="s">
        <v>107</v>
      </c>
      <c r="C2252" t="s">
        <v>44</v>
      </c>
      <c r="D2252" t="s">
        <v>200</v>
      </c>
      <c r="E2252">
        <v>452</v>
      </c>
      <c r="F2252">
        <v>36</v>
      </c>
      <c r="G2252">
        <v>12</v>
      </c>
      <c r="H2252">
        <v>13</v>
      </c>
      <c r="I2252">
        <v>11</v>
      </c>
      <c r="J2252">
        <v>0</v>
      </c>
    </row>
    <row r="2253" spans="1:10" x14ac:dyDescent="0.35">
      <c r="A2253" s="60">
        <v>44166</v>
      </c>
      <c r="B2253" t="s">
        <v>107</v>
      </c>
      <c r="C2253" t="s">
        <v>45</v>
      </c>
      <c r="D2253" t="s">
        <v>46</v>
      </c>
      <c r="E2253">
        <v>694</v>
      </c>
      <c r="F2253">
        <v>58</v>
      </c>
      <c r="G2253">
        <v>8</v>
      </c>
      <c r="H2253">
        <v>37</v>
      </c>
      <c r="I2253">
        <v>13</v>
      </c>
      <c r="J2253">
        <v>0</v>
      </c>
    </row>
    <row r="2254" spans="1:10" x14ac:dyDescent="0.35">
      <c r="A2254" s="60">
        <v>44166</v>
      </c>
      <c r="B2254" t="s">
        <v>107</v>
      </c>
      <c r="C2254" t="s">
        <v>47</v>
      </c>
      <c r="D2254" t="s">
        <v>163</v>
      </c>
      <c r="E2254">
        <v>506</v>
      </c>
      <c r="F2254">
        <v>33</v>
      </c>
      <c r="G2254">
        <v>6</v>
      </c>
      <c r="H2254">
        <v>10</v>
      </c>
      <c r="I2254">
        <v>17</v>
      </c>
      <c r="J2254">
        <v>0</v>
      </c>
    </row>
    <row r="2255" spans="1:10" x14ac:dyDescent="0.35">
      <c r="A2255" s="60">
        <v>44166</v>
      </c>
      <c r="B2255" t="s">
        <v>107</v>
      </c>
      <c r="C2255" t="s">
        <v>48</v>
      </c>
      <c r="D2255" t="s">
        <v>162</v>
      </c>
      <c r="E2255">
        <v>436</v>
      </c>
      <c r="F2255">
        <v>22</v>
      </c>
      <c r="G2255">
        <v>2</v>
      </c>
      <c r="H2255">
        <v>12</v>
      </c>
      <c r="I2255">
        <v>8</v>
      </c>
      <c r="J2255">
        <v>0</v>
      </c>
    </row>
    <row r="2256" spans="1:10" x14ac:dyDescent="0.35">
      <c r="A2256" s="60">
        <v>44197</v>
      </c>
      <c r="B2256" t="s">
        <v>107</v>
      </c>
      <c r="C2256" t="s">
        <v>35</v>
      </c>
      <c r="D2256" t="s">
        <v>36</v>
      </c>
      <c r="E2256">
        <v>194</v>
      </c>
      <c r="F2256">
        <v>21</v>
      </c>
      <c r="G2256">
        <v>11</v>
      </c>
      <c r="H2256">
        <v>9</v>
      </c>
      <c r="I2256">
        <v>1</v>
      </c>
      <c r="J2256">
        <v>0</v>
      </c>
    </row>
    <row r="2257" spans="1:10" x14ac:dyDescent="0.35">
      <c r="A2257" s="60">
        <v>44197</v>
      </c>
      <c r="B2257" t="s">
        <v>107</v>
      </c>
      <c r="C2257" t="s">
        <v>37</v>
      </c>
      <c r="D2257" t="s">
        <v>38</v>
      </c>
      <c r="E2257">
        <v>163</v>
      </c>
      <c r="F2257">
        <v>24</v>
      </c>
      <c r="G2257">
        <v>10</v>
      </c>
      <c r="H2257">
        <v>8</v>
      </c>
      <c r="I2257">
        <v>2</v>
      </c>
      <c r="J2257">
        <v>4</v>
      </c>
    </row>
    <row r="2258" spans="1:10" x14ac:dyDescent="0.35">
      <c r="A2258" s="60">
        <v>44197</v>
      </c>
      <c r="B2258" t="s">
        <v>107</v>
      </c>
      <c r="C2258" t="s">
        <v>39</v>
      </c>
      <c r="D2258" t="s">
        <v>40</v>
      </c>
      <c r="E2258">
        <v>305</v>
      </c>
      <c r="F2258">
        <v>32</v>
      </c>
      <c r="G2258">
        <v>5</v>
      </c>
      <c r="H2258">
        <v>15</v>
      </c>
      <c r="I2258">
        <v>12</v>
      </c>
      <c r="J2258">
        <v>0</v>
      </c>
    </row>
    <row r="2259" spans="1:10" x14ac:dyDescent="0.35">
      <c r="A2259" s="60">
        <v>44197</v>
      </c>
      <c r="B2259" t="s">
        <v>107</v>
      </c>
      <c r="C2259" t="s">
        <v>41</v>
      </c>
      <c r="D2259" t="s">
        <v>42</v>
      </c>
      <c r="E2259">
        <v>165</v>
      </c>
      <c r="F2259">
        <v>9</v>
      </c>
      <c r="G2259">
        <v>1</v>
      </c>
      <c r="H2259">
        <v>2</v>
      </c>
      <c r="I2259">
        <v>6</v>
      </c>
      <c r="J2259">
        <v>0</v>
      </c>
    </row>
    <row r="2260" spans="1:10" x14ac:dyDescent="0.35">
      <c r="A2260" s="60">
        <v>44197</v>
      </c>
      <c r="B2260" t="s">
        <v>107</v>
      </c>
      <c r="C2260" t="s">
        <v>43</v>
      </c>
      <c r="D2260" t="s">
        <v>161</v>
      </c>
      <c r="E2260">
        <v>186</v>
      </c>
      <c r="F2260">
        <v>29</v>
      </c>
      <c r="G2260">
        <v>3</v>
      </c>
      <c r="H2260">
        <v>3</v>
      </c>
      <c r="I2260">
        <v>23</v>
      </c>
      <c r="J2260">
        <v>0</v>
      </c>
    </row>
    <row r="2261" spans="1:10" x14ac:dyDescent="0.35">
      <c r="A2261" s="60">
        <v>44197</v>
      </c>
      <c r="B2261" t="s">
        <v>107</v>
      </c>
      <c r="C2261" t="s">
        <v>44</v>
      </c>
      <c r="D2261" t="s">
        <v>200</v>
      </c>
      <c r="E2261">
        <v>147</v>
      </c>
      <c r="F2261">
        <v>18</v>
      </c>
      <c r="G2261">
        <v>3</v>
      </c>
      <c r="H2261">
        <v>12</v>
      </c>
      <c r="I2261">
        <v>2</v>
      </c>
      <c r="J2261">
        <v>1</v>
      </c>
    </row>
    <row r="2262" spans="1:10" x14ac:dyDescent="0.35">
      <c r="A2262" s="60">
        <v>44197</v>
      </c>
      <c r="B2262" t="s">
        <v>107</v>
      </c>
      <c r="C2262" t="s">
        <v>45</v>
      </c>
      <c r="D2262" t="s">
        <v>46</v>
      </c>
      <c r="E2262">
        <v>482</v>
      </c>
      <c r="F2262">
        <v>21</v>
      </c>
      <c r="G2262">
        <v>2</v>
      </c>
      <c r="H2262">
        <v>9</v>
      </c>
      <c r="I2262">
        <v>10</v>
      </c>
      <c r="J2262">
        <v>0</v>
      </c>
    </row>
    <row r="2263" spans="1:10" x14ac:dyDescent="0.35">
      <c r="A2263" s="60">
        <v>44197</v>
      </c>
      <c r="B2263" t="s">
        <v>107</v>
      </c>
      <c r="C2263" t="s">
        <v>47</v>
      </c>
      <c r="D2263" t="s">
        <v>163</v>
      </c>
      <c r="E2263">
        <v>483</v>
      </c>
      <c r="F2263">
        <v>22</v>
      </c>
      <c r="G2263">
        <v>7</v>
      </c>
      <c r="H2263">
        <v>8</v>
      </c>
      <c r="I2263">
        <v>7</v>
      </c>
      <c r="J2263">
        <v>0</v>
      </c>
    </row>
    <row r="2264" spans="1:10" x14ac:dyDescent="0.35">
      <c r="A2264" s="60">
        <v>44197</v>
      </c>
      <c r="B2264" t="s">
        <v>107</v>
      </c>
      <c r="C2264" t="s">
        <v>48</v>
      </c>
      <c r="D2264" t="s">
        <v>162</v>
      </c>
      <c r="E2264">
        <v>260</v>
      </c>
      <c r="F2264">
        <v>24</v>
      </c>
      <c r="G2264">
        <v>2</v>
      </c>
      <c r="H2264">
        <v>13</v>
      </c>
      <c r="I2264">
        <v>6</v>
      </c>
      <c r="J2264">
        <v>3</v>
      </c>
    </row>
    <row r="2265" spans="1:10" x14ac:dyDescent="0.35">
      <c r="A2265" s="60">
        <v>44228</v>
      </c>
      <c r="B2265" t="s">
        <v>107</v>
      </c>
      <c r="C2265" t="s">
        <v>35</v>
      </c>
      <c r="D2265" t="s">
        <v>36</v>
      </c>
      <c r="E2265">
        <v>198</v>
      </c>
      <c r="F2265">
        <v>15</v>
      </c>
      <c r="G2265">
        <v>13</v>
      </c>
      <c r="H2265">
        <v>2</v>
      </c>
      <c r="I2265">
        <v>0</v>
      </c>
      <c r="J2265">
        <v>0</v>
      </c>
    </row>
    <row r="2266" spans="1:10" x14ac:dyDescent="0.35">
      <c r="A2266" s="60">
        <v>44228</v>
      </c>
      <c r="B2266" t="s">
        <v>107</v>
      </c>
      <c r="C2266" t="s">
        <v>37</v>
      </c>
      <c r="D2266" t="s">
        <v>38</v>
      </c>
      <c r="E2266">
        <v>105</v>
      </c>
      <c r="F2266">
        <v>4</v>
      </c>
      <c r="G2266">
        <v>1</v>
      </c>
      <c r="H2266">
        <v>2</v>
      </c>
      <c r="I2266">
        <v>1</v>
      </c>
      <c r="J2266">
        <v>0</v>
      </c>
    </row>
    <row r="2267" spans="1:10" x14ac:dyDescent="0.35">
      <c r="A2267" s="60">
        <v>44228</v>
      </c>
      <c r="B2267" t="s">
        <v>107</v>
      </c>
      <c r="C2267" t="s">
        <v>39</v>
      </c>
      <c r="D2267" t="s">
        <v>40</v>
      </c>
      <c r="E2267">
        <v>313</v>
      </c>
      <c r="F2267">
        <v>30</v>
      </c>
      <c r="G2267">
        <v>12</v>
      </c>
      <c r="H2267">
        <v>16</v>
      </c>
      <c r="I2267">
        <v>2</v>
      </c>
      <c r="J2267">
        <v>0</v>
      </c>
    </row>
    <row r="2268" spans="1:10" x14ac:dyDescent="0.35">
      <c r="A2268" s="60">
        <v>44228</v>
      </c>
      <c r="B2268" t="s">
        <v>107</v>
      </c>
      <c r="C2268" t="s">
        <v>41</v>
      </c>
      <c r="D2268" t="s">
        <v>42</v>
      </c>
      <c r="E2268">
        <v>197</v>
      </c>
      <c r="F2268">
        <v>7</v>
      </c>
      <c r="G2268">
        <v>1</v>
      </c>
      <c r="H2268">
        <v>5</v>
      </c>
      <c r="I2268">
        <v>1</v>
      </c>
      <c r="J2268">
        <v>0</v>
      </c>
    </row>
    <row r="2269" spans="1:10" x14ac:dyDescent="0.35">
      <c r="A2269" s="60">
        <v>44228</v>
      </c>
      <c r="B2269" t="s">
        <v>107</v>
      </c>
      <c r="C2269" t="s">
        <v>43</v>
      </c>
      <c r="D2269" t="s">
        <v>161</v>
      </c>
      <c r="E2269">
        <v>85</v>
      </c>
      <c r="F2269">
        <v>6</v>
      </c>
      <c r="G2269">
        <v>1</v>
      </c>
      <c r="H2269">
        <v>1</v>
      </c>
      <c r="I2269">
        <v>3</v>
      </c>
      <c r="J2269">
        <v>1</v>
      </c>
    </row>
    <row r="2270" spans="1:10" x14ac:dyDescent="0.35">
      <c r="A2270" s="60">
        <v>44228</v>
      </c>
      <c r="B2270" t="s">
        <v>107</v>
      </c>
      <c r="C2270" t="s">
        <v>45</v>
      </c>
      <c r="D2270" t="s">
        <v>46</v>
      </c>
      <c r="E2270">
        <v>435</v>
      </c>
      <c r="F2270">
        <v>30</v>
      </c>
      <c r="G2270">
        <v>2</v>
      </c>
      <c r="H2270">
        <v>10</v>
      </c>
      <c r="I2270">
        <v>18</v>
      </c>
      <c r="J2270">
        <v>0</v>
      </c>
    </row>
    <row r="2271" spans="1:10" x14ac:dyDescent="0.35">
      <c r="A2271" s="60">
        <v>44228</v>
      </c>
      <c r="B2271" t="s">
        <v>107</v>
      </c>
      <c r="C2271" t="s">
        <v>47</v>
      </c>
      <c r="D2271" t="s">
        <v>163</v>
      </c>
      <c r="E2271">
        <v>528</v>
      </c>
      <c r="F2271">
        <v>21</v>
      </c>
      <c r="G2271">
        <v>3</v>
      </c>
      <c r="H2271">
        <v>6</v>
      </c>
      <c r="I2271">
        <v>12</v>
      </c>
      <c r="J2271">
        <v>0</v>
      </c>
    </row>
    <row r="2272" spans="1:10" x14ac:dyDescent="0.35">
      <c r="A2272" s="60">
        <v>44228</v>
      </c>
      <c r="B2272" t="s">
        <v>107</v>
      </c>
      <c r="C2272" t="s">
        <v>48</v>
      </c>
      <c r="D2272" t="s">
        <v>162</v>
      </c>
      <c r="E2272">
        <v>296</v>
      </c>
      <c r="F2272">
        <v>9</v>
      </c>
      <c r="G2272">
        <v>0</v>
      </c>
      <c r="H2272">
        <v>8</v>
      </c>
      <c r="I2272">
        <v>1</v>
      </c>
      <c r="J2272">
        <v>0</v>
      </c>
    </row>
    <row r="2273" spans="1:10" x14ac:dyDescent="0.35">
      <c r="A2273" s="60">
        <v>44256</v>
      </c>
      <c r="B2273" t="s">
        <v>107</v>
      </c>
      <c r="C2273" t="s">
        <v>35</v>
      </c>
      <c r="D2273" t="s">
        <v>36</v>
      </c>
      <c r="E2273">
        <v>230</v>
      </c>
      <c r="F2273">
        <v>11</v>
      </c>
      <c r="G2273">
        <v>5</v>
      </c>
      <c r="H2273">
        <v>6</v>
      </c>
      <c r="I2273">
        <v>0</v>
      </c>
      <c r="J2273">
        <v>0</v>
      </c>
    </row>
    <row r="2274" spans="1:10" x14ac:dyDescent="0.35">
      <c r="A2274" s="60">
        <v>44256</v>
      </c>
      <c r="B2274" t="s">
        <v>107</v>
      </c>
      <c r="C2274" t="s">
        <v>37</v>
      </c>
      <c r="D2274" t="s">
        <v>38</v>
      </c>
      <c r="E2274">
        <v>212</v>
      </c>
      <c r="F2274">
        <v>12</v>
      </c>
      <c r="G2274">
        <v>4</v>
      </c>
      <c r="H2274">
        <v>4</v>
      </c>
      <c r="I2274">
        <v>4</v>
      </c>
      <c r="J2274">
        <v>0</v>
      </c>
    </row>
    <row r="2275" spans="1:10" x14ac:dyDescent="0.35">
      <c r="A2275" s="60">
        <v>44256</v>
      </c>
      <c r="B2275" t="s">
        <v>107</v>
      </c>
      <c r="C2275" t="s">
        <v>39</v>
      </c>
      <c r="D2275" t="s">
        <v>40</v>
      </c>
      <c r="E2275">
        <v>441</v>
      </c>
      <c r="F2275">
        <v>18</v>
      </c>
      <c r="G2275">
        <v>5</v>
      </c>
      <c r="H2275">
        <v>10</v>
      </c>
      <c r="I2275">
        <v>3</v>
      </c>
      <c r="J2275">
        <v>0</v>
      </c>
    </row>
    <row r="2276" spans="1:10" x14ac:dyDescent="0.35">
      <c r="A2276" s="60">
        <v>44256</v>
      </c>
      <c r="B2276" t="s">
        <v>107</v>
      </c>
      <c r="C2276" t="s">
        <v>41</v>
      </c>
      <c r="D2276" t="s">
        <v>42</v>
      </c>
      <c r="E2276">
        <v>345</v>
      </c>
      <c r="F2276">
        <v>15</v>
      </c>
      <c r="G2276">
        <v>2</v>
      </c>
      <c r="H2276">
        <v>10</v>
      </c>
      <c r="I2276">
        <v>3</v>
      </c>
      <c r="J2276">
        <v>0</v>
      </c>
    </row>
    <row r="2277" spans="1:10" x14ac:dyDescent="0.35">
      <c r="A2277" s="60">
        <v>44256</v>
      </c>
      <c r="B2277" t="s">
        <v>107</v>
      </c>
      <c r="C2277" t="s">
        <v>43</v>
      </c>
      <c r="D2277" t="s">
        <v>161</v>
      </c>
      <c r="E2277">
        <v>253</v>
      </c>
      <c r="F2277">
        <v>17</v>
      </c>
      <c r="G2277">
        <v>2</v>
      </c>
      <c r="H2277">
        <v>9</v>
      </c>
      <c r="I2277">
        <v>6</v>
      </c>
      <c r="J2277">
        <v>0</v>
      </c>
    </row>
    <row r="2278" spans="1:10" x14ac:dyDescent="0.35">
      <c r="A2278" s="60">
        <v>44256</v>
      </c>
      <c r="B2278" t="s">
        <v>107</v>
      </c>
      <c r="C2278" t="s">
        <v>44</v>
      </c>
      <c r="D2278" t="s">
        <v>200</v>
      </c>
      <c r="E2278">
        <v>374</v>
      </c>
      <c r="F2278">
        <v>21</v>
      </c>
      <c r="G2278">
        <v>5</v>
      </c>
      <c r="H2278">
        <v>14</v>
      </c>
      <c r="I2278">
        <v>2</v>
      </c>
      <c r="J2278">
        <v>0</v>
      </c>
    </row>
    <row r="2279" spans="1:10" x14ac:dyDescent="0.35">
      <c r="A2279" s="60">
        <v>44256</v>
      </c>
      <c r="B2279" t="s">
        <v>107</v>
      </c>
      <c r="C2279" t="s">
        <v>45</v>
      </c>
      <c r="D2279" t="s">
        <v>46</v>
      </c>
      <c r="E2279">
        <v>721</v>
      </c>
      <c r="F2279">
        <v>50</v>
      </c>
      <c r="G2279">
        <v>4</v>
      </c>
      <c r="H2279">
        <v>23</v>
      </c>
      <c r="I2279">
        <v>23</v>
      </c>
      <c r="J2279">
        <v>0</v>
      </c>
    </row>
    <row r="2280" spans="1:10" x14ac:dyDescent="0.35">
      <c r="A2280" s="60">
        <v>44256</v>
      </c>
      <c r="B2280" t="s">
        <v>107</v>
      </c>
      <c r="C2280" t="s">
        <v>47</v>
      </c>
      <c r="D2280" t="s">
        <v>163</v>
      </c>
      <c r="E2280">
        <v>693</v>
      </c>
      <c r="F2280">
        <v>27</v>
      </c>
      <c r="G2280">
        <v>10</v>
      </c>
      <c r="H2280">
        <v>4</v>
      </c>
      <c r="I2280">
        <v>13</v>
      </c>
      <c r="J2280">
        <v>0</v>
      </c>
    </row>
    <row r="2281" spans="1:10" x14ac:dyDescent="0.35">
      <c r="A2281" s="60">
        <v>44256</v>
      </c>
      <c r="B2281" t="s">
        <v>107</v>
      </c>
      <c r="C2281" t="s">
        <v>48</v>
      </c>
      <c r="D2281" t="s">
        <v>162</v>
      </c>
      <c r="E2281">
        <v>455</v>
      </c>
      <c r="F2281">
        <v>24</v>
      </c>
      <c r="G2281">
        <v>4</v>
      </c>
      <c r="H2281">
        <v>10</v>
      </c>
      <c r="I2281">
        <v>10</v>
      </c>
      <c r="J2281">
        <v>0</v>
      </c>
    </row>
    <row r="2282" spans="1:10" x14ac:dyDescent="0.35">
      <c r="A2282" s="60">
        <v>44287</v>
      </c>
      <c r="B2282" t="s">
        <v>107</v>
      </c>
      <c r="C2282" t="s">
        <v>35</v>
      </c>
      <c r="D2282" t="s">
        <v>36</v>
      </c>
      <c r="E2282">
        <v>257</v>
      </c>
      <c r="F2282">
        <v>15</v>
      </c>
      <c r="G2282">
        <v>3</v>
      </c>
      <c r="H2282">
        <v>12</v>
      </c>
      <c r="I2282">
        <v>0</v>
      </c>
      <c r="J2282">
        <v>0</v>
      </c>
    </row>
    <row r="2283" spans="1:10" x14ac:dyDescent="0.35">
      <c r="A2283" s="60">
        <v>44287</v>
      </c>
      <c r="B2283" t="s">
        <v>107</v>
      </c>
      <c r="C2283" t="s">
        <v>37</v>
      </c>
      <c r="D2283" t="s">
        <v>38</v>
      </c>
      <c r="E2283">
        <v>267</v>
      </c>
      <c r="F2283">
        <v>22</v>
      </c>
      <c r="G2283">
        <v>3</v>
      </c>
      <c r="H2283">
        <v>16</v>
      </c>
      <c r="I2283">
        <v>2</v>
      </c>
      <c r="J2283">
        <v>1</v>
      </c>
    </row>
    <row r="2284" spans="1:10" x14ac:dyDescent="0.35">
      <c r="A2284" s="60">
        <v>44287</v>
      </c>
      <c r="B2284" t="s">
        <v>107</v>
      </c>
      <c r="C2284" t="s">
        <v>39</v>
      </c>
      <c r="D2284" t="s">
        <v>40</v>
      </c>
      <c r="E2284">
        <v>415</v>
      </c>
      <c r="F2284">
        <v>25</v>
      </c>
      <c r="G2284">
        <v>8</v>
      </c>
      <c r="H2284">
        <v>15</v>
      </c>
      <c r="I2284">
        <v>2</v>
      </c>
      <c r="J2284">
        <v>0</v>
      </c>
    </row>
    <row r="2285" spans="1:10" x14ac:dyDescent="0.35">
      <c r="A2285" s="60">
        <v>44287</v>
      </c>
      <c r="B2285" t="s">
        <v>107</v>
      </c>
      <c r="C2285" t="s">
        <v>41</v>
      </c>
      <c r="D2285" t="s">
        <v>42</v>
      </c>
      <c r="E2285">
        <v>470</v>
      </c>
      <c r="F2285">
        <v>16</v>
      </c>
      <c r="G2285">
        <v>4</v>
      </c>
      <c r="H2285">
        <v>11</v>
      </c>
      <c r="I2285">
        <v>1</v>
      </c>
      <c r="J2285">
        <v>0</v>
      </c>
    </row>
    <row r="2286" spans="1:10" x14ac:dyDescent="0.35">
      <c r="A2286" s="60">
        <v>44287</v>
      </c>
      <c r="B2286" t="s">
        <v>107</v>
      </c>
      <c r="C2286" t="s">
        <v>43</v>
      </c>
      <c r="D2286" t="s">
        <v>161</v>
      </c>
      <c r="E2286">
        <v>328</v>
      </c>
      <c r="F2286">
        <v>23</v>
      </c>
      <c r="G2286">
        <v>7</v>
      </c>
      <c r="H2286">
        <v>10</v>
      </c>
      <c r="I2286">
        <v>6</v>
      </c>
      <c r="J2286">
        <v>0</v>
      </c>
    </row>
    <row r="2287" spans="1:10" x14ac:dyDescent="0.35">
      <c r="A2287" s="60">
        <v>44287</v>
      </c>
      <c r="B2287" t="s">
        <v>107</v>
      </c>
      <c r="C2287" t="s">
        <v>44</v>
      </c>
      <c r="D2287" t="s">
        <v>200</v>
      </c>
      <c r="E2287">
        <v>590</v>
      </c>
      <c r="F2287">
        <v>36</v>
      </c>
      <c r="G2287">
        <v>5</v>
      </c>
      <c r="H2287">
        <v>27</v>
      </c>
      <c r="I2287">
        <v>4</v>
      </c>
      <c r="J2287">
        <v>0</v>
      </c>
    </row>
    <row r="2288" spans="1:10" x14ac:dyDescent="0.35">
      <c r="A2288" s="60">
        <v>44287</v>
      </c>
      <c r="B2288" t="s">
        <v>107</v>
      </c>
      <c r="C2288" t="s">
        <v>45</v>
      </c>
      <c r="D2288" t="s">
        <v>46</v>
      </c>
      <c r="E2288">
        <v>726</v>
      </c>
      <c r="F2288">
        <v>55</v>
      </c>
      <c r="G2288">
        <v>7</v>
      </c>
      <c r="H2288">
        <v>27</v>
      </c>
      <c r="I2288">
        <v>21</v>
      </c>
      <c r="J2288">
        <v>0</v>
      </c>
    </row>
    <row r="2289" spans="1:10" x14ac:dyDescent="0.35">
      <c r="A2289" s="60">
        <v>44287</v>
      </c>
      <c r="B2289" t="s">
        <v>107</v>
      </c>
      <c r="C2289" t="s">
        <v>47</v>
      </c>
      <c r="D2289" t="s">
        <v>163</v>
      </c>
      <c r="E2289">
        <v>581</v>
      </c>
      <c r="F2289">
        <v>26</v>
      </c>
      <c r="G2289">
        <v>3</v>
      </c>
      <c r="H2289">
        <v>19</v>
      </c>
      <c r="I2289">
        <v>4</v>
      </c>
      <c r="J2289">
        <v>0</v>
      </c>
    </row>
    <row r="2290" spans="1:10" x14ac:dyDescent="0.35">
      <c r="A2290" s="60">
        <v>44287</v>
      </c>
      <c r="B2290" t="s">
        <v>107</v>
      </c>
      <c r="C2290" t="s">
        <v>48</v>
      </c>
      <c r="D2290" t="s">
        <v>162</v>
      </c>
      <c r="E2290">
        <v>457</v>
      </c>
      <c r="F2290">
        <v>16</v>
      </c>
      <c r="G2290">
        <v>4</v>
      </c>
      <c r="H2290">
        <v>6</v>
      </c>
      <c r="I2290">
        <v>6</v>
      </c>
      <c r="J2290">
        <v>0</v>
      </c>
    </row>
    <row r="2291" spans="1:10" x14ac:dyDescent="0.35">
      <c r="A2291" s="60">
        <v>44317</v>
      </c>
      <c r="B2291" t="s">
        <v>107</v>
      </c>
      <c r="C2291" t="s">
        <v>35</v>
      </c>
      <c r="D2291" t="s">
        <v>36</v>
      </c>
      <c r="E2291">
        <v>219</v>
      </c>
      <c r="F2291">
        <v>12</v>
      </c>
      <c r="G2291">
        <v>5</v>
      </c>
      <c r="H2291">
        <v>7</v>
      </c>
      <c r="I2291">
        <v>0</v>
      </c>
      <c r="J2291">
        <v>0</v>
      </c>
    </row>
    <row r="2292" spans="1:10" x14ac:dyDescent="0.35">
      <c r="A2292" s="60">
        <v>44317</v>
      </c>
      <c r="B2292" t="s">
        <v>107</v>
      </c>
      <c r="C2292" t="s">
        <v>37</v>
      </c>
      <c r="D2292" t="s">
        <v>38</v>
      </c>
      <c r="E2292">
        <v>305</v>
      </c>
      <c r="F2292">
        <v>22</v>
      </c>
      <c r="G2292">
        <v>7</v>
      </c>
      <c r="H2292">
        <v>12</v>
      </c>
      <c r="I2292">
        <v>3</v>
      </c>
      <c r="J2292">
        <v>0</v>
      </c>
    </row>
    <row r="2293" spans="1:10" x14ac:dyDescent="0.35">
      <c r="A2293" s="60">
        <v>44317</v>
      </c>
      <c r="B2293" t="s">
        <v>107</v>
      </c>
      <c r="C2293" t="s">
        <v>39</v>
      </c>
      <c r="D2293" t="s">
        <v>40</v>
      </c>
      <c r="E2293">
        <v>423</v>
      </c>
      <c r="F2293">
        <v>21</v>
      </c>
      <c r="G2293">
        <v>3</v>
      </c>
      <c r="H2293">
        <v>15</v>
      </c>
      <c r="I2293">
        <v>3</v>
      </c>
      <c r="J2293">
        <v>0</v>
      </c>
    </row>
    <row r="2294" spans="1:10" x14ac:dyDescent="0.35">
      <c r="A2294" s="60">
        <v>44317</v>
      </c>
      <c r="B2294" t="s">
        <v>107</v>
      </c>
      <c r="C2294" t="s">
        <v>41</v>
      </c>
      <c r="D2294" t="s">
        <v>42</v>
      </c>
      <c r="E2294">
        <v>519</v>
      </c>
      <c r="F2294">
        <v>27</v>
      </c>
      <c r="G2294">
        <v>4</v>
      </c>
      <c r="H2294">
        <v>16</v>
      </c>
      <c r="I2294">
        <v>7</v>
      </c>
      <c r="J2294">
        <v>0</v>
      </c>
    </row>
    <row r="2295" spans="1:10" x14ac:dyDescent="0.35">
      <c r="A2295" s="60">
        <v>44317</v>
      </c>
      <c r="B2295" t="s">
        <v>107</v>
      </c>
      <c r="C2295" t="s">
        <v>43</v>
      </c>
      <c r="D2295" t="s">
        <v>161</v>
      </c>
      <c r="E2295">
        <v>543</v>
      </c>
      <c r="F2295">
        <v>33</v>
      </c>
      <c r="G2295">
        <v>12</v>
      </c>
      <c r="H2295">
        <v>14</v>
      </c>
      <c r="I2295">
        <v>3</v>
      </c>
      <c r="J2295">
        <v>4</v>
      </c>
    </row>
    <row r="2296" spans="1:10" x14ac:dyDescent="0.35">
      <c r="A2296" s="60">
        <v>44317</v>
      </c>
      <c r="B2296" t="s">
        <v>107</v>
      </c>
      <c r="C2296" t="s">
        <v>44</v>
      </c>
      <c r="D2296" t="s">
        <v>200</v>
      </c>
      <c r="E2296">
        <v>648</v>
      </c>
      <c r="F2296">
        <v>36</v>
      </c>
      <c r="G2296">
        <v>8</v>
      </c>
      <c r="H2296">
        <v>21</v>
      </c>
      <c r="I2296">
        <v>4</v>
      </c>
      <c r="J2296">
        <v>3</v>
      </c>
    </row>
    <row r="2297" spans="1:10" x14ac:dyDescent="0.35">
      <c r="A2297" s="60">
        <v>44317</v>
      </c>
      <c r="B2297" t="s">
        <v>107</v>
      </c>
      <c r="C2297" t="s">
        <v>45</v>
      </c>
      <c r="D2297" t="s">
        <v>46</v>
      </c>
      <c r="E2297">
        <v>772</v>
      </c>
      <c r="F2297">
        <v>43</v>
      </c>
      <c r="G2297">
        <v>3</v>
      </c>
      <c r="H2297">
        <v>19</v>
      </c>
      <c r="I2297">
        <v>17</v>
      </c>
      <c r="J2297">
        <v>4</v>
      </c>
    </row>
    <row r="2298" spans="1:10" x14ac:dyDescent="0.35">
      <c r="A2298" s="60">
        <v>44317</v>
      </c>
      <c r="B2298" t="s">
        <v>107</v>
      </c>
      <c r="C2298" t="s">
        <v>47</v>
      </c>
      <c r="D2298" t="s">
        <v>163</v>
      </c>
      <c r="E2298">
        <v>522</v>
      </c>
      <c r="F2298">
        <v>39</v>
      </c>
      <c r="G2298">
        <v>7</v>
      </c>
      <c r="H2298">
        <v>15</v>
      </c>
      <c r="I2298">
        <v>17</v>
      </c>
      <c r="J2298">
        <v>0</v>
      </c>
    </row>
    <row r="2299" spans="1:10" x14ac:dyDescent="0.35">
      <c r="A2299" s="60">
        <v>44317</v>
      </c>
      <c r="B2299" t="s">
        <v>107</v>
      </c>
      <c r="C2299" t="s">
        <v>48</v>
      </c>
      <c r="D2299" t="s">
        <v>162</v>
      </c>
      <c r="E2299">
        <v>456</v>
      </c>
      <c r="F2299">
        <v>26</v>
      </c>
      <c r="G2299">
        <v>4</v>
      </c>
      <c r="H2299">
        <v>11</v>
      </c>
      <c r="I2299">
        <v>9</v>
      </c>
      <c r="J2299">
        <v>2</v>
      </c>
    </row>
    <row r="2300" spans="1:10" x14ac:dyDescent="0.35">
      <c r="A2300" s="60">
        <v>44348</v>
      </c>
      <c r="B2300" t="s">
        <v>107</v>
      </c>
      <c r="C2300" t="s">
        <v>35</v>
      </c>
      <c r="D2300" t="s">
        <v>36</v>
      </c>
      <c r="E2300">
        <v>236</v>
      </c>
      <c r="F2300">
        <v>14</v>
      </c>
      <c r="G2300">
        <v>4</v>
      </c>
      <c r="H2300">
        <v>10</v>
      </c>
      <c r="I2300">
        <v>0</v>
      </c>
      <c r="J2300">
        <v>0</v>
      </c>
    </row>
    <row r="2301" spans="1:10" x14ac:dyDescent="0.35">
      <c r="A2301" s="60">
        <v>44348</v>
      </c>
      <c r="B2301" t="s">
        <v>107</v>
      </c>
      <c r="C2301" t="s">
        <v>37</v>
      </c>
      <c r="D2301" t="s">
        <v>38</v>
      </c>
      <c r="E2301">
        <v>358</v>
      </c>
      <c r="F2301">
        <v>30</v>
      </c>
      <c r="G2301">
        <v>9</v>
      </c>
      <c r="H2301">
        <v>16</v>
      </c>
      <c r="I2301">
        <v>4</v>
      </c>
      <c r="J2301">
        <v>1</v>
      </c>
    </row>
    <row r="2302" spans="1:10" x14ac:dyDescent="0.35">
      <c r="A2302" s="60">
        <v>44348</v>
      </c>
      <c r="B2302" t="s">
        <v>107</v>
      </c>
      <c r="C2302" t="s">
        <v>39</v>
      </c>
      <c r="D2302" t="s">
        <v>40</v>
      </c>
      <c r="E2302">
        <v>553</v>
      </c>
      <c r="F2302">
        <v>29</v>
      </c>
      <c r="G2302">
        <v>6</v>
      </c>
      <c r="H2302">
        <v>18</v>
      </c>
      <c r="I2302">
        <v>3</v>
      </c>
      <c r="J2302">
        <v>2</v>
      </c>
    </row>
    <row r="2303" spans="1:10" x14ac:dyDescent="0.35">
      <c r="A2303" s="60">
        <v>44348</v>
      </c>
      <c r="B2303" t="s">
        <v>107</v>
      </c>
      <c r="C2303" t="s">
        <v>41</v>
      </c>
      <c r="D2303" t="s">
        <v>42</v>
      </c>
      <c r="E2303">
        <v>674</v>
      </c>
      <c r="F2303">
        <v>36</v>
      </c>
      <c r="G2303">
        <v>8</v>
      </c>
      <c r="H2303">
        <v>18</v>
      </c>
      <c r="I2303">
        <v>9</v>
      </c>
      <c r="J2303">
        <v>1</v>
      </c>
    </row>
    <row r="2304" spans="1:10" x14ac:dyDescent="0.35">
      <c r="A2304" s="60">
        <v>44348</v>
      </c>
      <c r="B2304" t="s">
        <v>107</v>
      </c>
      <c r="C2304" t="s">
        <v>43</v>
      </c>
      <c r="D2304" t="s">
        <v>161</v>
      </c>
      <c r="E2304">
        <v>535</v>
      </c>
      <c r="F2304">
        <v>38</v>
      </c>
      <c r="G2304">
        <v>9</v>
      </c>
      <c r="H2304">
        <v>16</v>
      </c>
      <c r="I2304">
        <v>12</v>
      </c>
      <c r="J2304">
        <v>1</v>
      </c>
    </row>
    <row r="2305" spans="1:10" x14ac:dyDescent="0.35">
      <c r="A2305" s="60">
        <v>44348</v>
      </c>
      <c r="B2305" t="s">
        <v>107</v>
      </c>
      <c r="C2305" t="s">
        <v>44</v>
      </c>
      <c r="D2305" t="s">
        <v>200</v>
      </c>
      <c r="E2305">
        <v>698</v>
      </c>
      <c r="F2305">
        <v>52</v>
      </c>
      <c r="G2305">
        <v>13</v>
      </c>
      <c r="H2305">
        <v>30</v>
      </c>
      <c r="I2305">
        <v>4</v>
      </c>
      <c r="J2305">
        <v>5</v>
      </c>
    </row>
    <row r="2306" spans="1:10" x14ac:dyDescent="0.35">
      <c r="A2306" s="60">
        <v>44348</v>
      </c>
      <c r="B2306" t="s">
        <v>107</v>
      </c>
      <c r="C2306" t="s">
        <v>45</v>
      </c>
      <c r="D2306" t="s">
        <v>46</v>
      </c>
      <c r="E2306">
        <v>930</v>
      </c>
      <c r="F2306">
        <v>73</v>
      </c>
      <c r="G2306">
        <v>6</v>
      </c>
      <c r="H2306">
        <v>33</v>
      </c>
      <c r="I2306">
        <v>34</v>
      </c>
      <c r="J2306">
        <v>0</v>
      </c>
    </row>
    <row r="2307" spans="1:10" x14ac:dyDescent="0.35">
      <c r="A2307" s="60">
        <v>44348</v>
      </c>
      <c r="B2307" t="s">
        <v>107</v>
      </c>
      <c r="C2307" t="s">
        <v>47</v>
      </c>
      <c r="D2307" t="s">
        <v>163</v>
      </c>
      <c r="E2307">
        <v>592</v>
      </c>
      <c r="F2307">
        <v>37</v>
      </c>
      <c r="G2307">
        <v>10</v>
      </c>
      <c r="H2307">
        <v>14</v>
      </c>
      <c r="I2307">
        <v>13</v>
      </c>
      <c r="J2307">
        <v>0</v>
      </c>
    </row>
    <row r="2308" spans="1:10" x14ac:dyDescent="0.35">
      <c r="A2308" s="60">
        <v>44348</v>
      </c>
      <c r="B2308" t="s">
        <v>107</v>
      </c>
      <c r="C2308" t="s">
        <v>48</v>
      </c>
      <c r="D2308" t="s">
        <v>162</v>
      </c>
      <c r="E2308">
        <v>543</v>
      </c>
      <c r="F2308">
        <v>21</v>
      </c>
      <c r="G2308">
        <v>5</v>
      </c>
      <c r="H2308">
        <v>8</v>
      </c>
      <c r="I2308">
        <v>7</v>
      </c>
      <c r="J2308">
        <v>1</v>
      </c>
    </row>
    <row r="2309" spans="1:10" x14ac:dyDescent="0.35">
      <c r="A2309" s="60">
        <v>44378</v>
      </c>
      <c r="B2309" t="s">
        <v>107</v>
      </c>
      <c r="C2309" t="s">
        <v>35</v>
      </c>
      <c r="D2309" t="s">
        <v>36</v>
      </c>
      <c r="E2309">
        <v>217</v>
      </c>
      <c r="F2309">
        <v>35</v>
      </c>
      <c r="G2309">
        <v>5</v>
      </c>
      <c r="H2309">
        <v>5</v>
      </c>
      <c r="I2309">
        <v>6</v>
      </c>
      <c r="J2309">
        <v>19</v>
      </c>
    </row>
    <row r="2310" spans="1:10" x14ac:dyDescent="0.35">
      <c r="A2310" s="60">
        <v>44378</v>
      </c>
      <c r="B2310" t="s">
        <v>107</v>
      </c>
      <c r="C2310" t="s">
        <v>37</v>
      </c>
      <c r="D2310" t="s">
        <v>38</v>
      </c>
      <c r="E2310">
        <v>276</v>
      </c>
      <c r="F2310">
        <v>22</v>
      </c>
      <c r="G2310">
        <v>9</v>
      </c>
      <c r="H2310">
        <v>8</v>
      </c>
      <c r="I2310">
        <v>5</v>
      </c>
      <c r="J2310">
        <v>0</v>
      </c>
    </row>
    <row r="2311" spans="1:10" x14ac:dyDescent="0.35">
      <c r="A2311" s="60">
        <v>44378</v>
      </c>
      <c r="B2311" t="s">
        <v>107</v>
      </c>
      <c r="C2311" t="s">
        <v>39</v>
      </c>
      <c r="D2311" t="s">
        <v>40</v>
      </c>
      <c r="E2311">
        <v>454</v>
      </c>
      <c r="F2311">
        <v>31</v>
      </c>
      <c r="G2311">
        <v>10</v>
      </c>
      <c r="H2311">
        <v>6</v>
      </c>
      <c r="I2311">
        <v>15</v>
      </c>
      <c r="J2311">
        <v>0</v>
      </c>
    </row>
    <row r="2312" spans="1:10" x14ac:dyDescent="0.35">
      <c r="A2312" s="60">
        <v>44378</v>
      </c>
      <c r="B2312" t="s">
        <v>107</v>
      </c>
      <c r="C2312" t="s">
        <v>41</v>
      </c>
      <c r="D2312" t="s">
        <v>42</v>
      </c>
      <c r="E2312">
        <v>528</v>
      </c>
      <c r="F2312">
        <v>36</v>
      </c>
      <c r="G2312">
        <v>7</v>
      </c>
      <c r="H2312">
        <v>20</v>
      </c>
      <c r="I2312">
        <v>8</v>
      </c>
      <c r="J2312">
        <v>1</v>
      </c>
    </row>
    <row r="2313" spans="1:10" x14ac:dyDescent="0.35">
      <c r="A2313" s="60">
        <v>44378</v>
      </c>
      <c r="B2313" t="s">
        <v>107</v>
      </c>
      <c r="C2313" t="s">
        <v>43</v>
      </c>
      <c r="D2313" t="s">
        <v>161</v>
      </c>
      <c r="E2313">
        <v>420</v>
      </c>
      <c r="F2313">
        <v>26</v>
      </c>
      <c r="G2313">
        <v>7</v>
      </c>
      <c r="H2313">
        <v>12</v>
      </c>
      <c r="I2313">
        <v>3</v>
      </c>
      <c r="J2313">
        <v>4</v>
      </c>
    </row>
    <row r="2314" spans="1:10" x14ac:dyDescent="0.35">
      <c r="A2314" s="60">
        <v>44378</v>
      </c>
      <c r="B2314" t="s">
        <v>107</v>
      </c>
      <c r="C2314" t="s">
        <v>44</v>
      </c>
      <c r="D2314" t="s">
        <v>200</v>
      </c>
      <c r="E2314">
        <v>489</v>
      </c>
      <c r="F2314">
        <v>27</v>
      </c>
      <c r="G2314">
        <v>7</v>
      </c>
      <c r="H2314">
        <v>14</v>
      </c>
      <c r="I2314">
        <v>3</v>
      </c>
      <c r="J2314">
        <v>3</v>
      </c>
    </row>
    <row r="2315" spans="1:10" x14ac:dyDescent="0.35">
      <c r="A2315" s="60">
        <v>44378</v>
      </c>
      <c r="B2315" t="s">
        <v>107</v>
      </c>
      <c r="C2315" t="s">
        <v>45</v>
      </c>
      <c r="D2315" t="s">
        <v>46</v>
      </c>
      <c r="E2315">
        <v>754</v>
      </c>
      <c r="F2315">
        <v>58</v>
      </c>
      <c r="G2315">
        <v>8</v>
      </c>
      <c r="H2315">
        <v>19</v>
      </c>
      <c r="I2315">
        <v>31</v>
      </c>
      <c r="J2315">
        <v>0</v>
      </c>
    </row>
    <row r="2316" spans="1:10" x14ac:dyDescent="0.35">
      <c r="A2316" s="60">
        <v>44378</v>
      </c>
      <c r="B2316" t="s">
        <v>107</v>
      </c>
      <c r="C2316" t="s">
        <v>47</v>
      </c>
      <c r="D2316" t="s">
        <v>163</v>
      </c>
      <c r="E2316">
        <v>584</v>
      </c>
      <c r="F2316">
        <v>35</v>
      </c>
      <c r="G2316">
        <v>8</v>
      </c>
      <c r="H2316">
        <v>16</v>
      </c>
      <c r="I2316">
        <v>11</v>
      </c>
      <c r="J2316">
        <v>0</v>
      </c>
    </row>
    <row r="2317" spans="1:10" x14ac:dyDescent="0.35">
      <c r="A2317" s="60">
        <v>44378</v>
      </c>
      <c r="B2317" t="s">
        <v>107</v>
      </c>
      <c r="C2317" t="s">
        <v>48</v>
      </c>
      <c r="D2317" t="s">
        <v>162</v>
      </c>
      <c r="E2317">
        <v>516</v>
      </c>
      <c r="F2317">
        <v>21</v>
      </c>
      <c r="G2317">
        <v>5</v>
      </c>
      <c r="H2317">
        <v>8</v>
      </c>
      <c r="I2317">
        <v>7</v>
      </c>
      <c r="J2317">
        <v>1</v>
      </c>
    </row>
    <row r="2318" spans="1:10" x14ac:dyDescent="0.35">
      <c r="A2318" s="60">
        <v>44409</v>
      </c>
      <c r="B2318" t="s">
        <v>107</v>
      </c>
      <c r="C2318" t="s">
        <v>35</v>
      </c>
      <c r="D2318" t="s">
        <v>36</v>
      </c>
      <c r="E2318">
        <v>198</v>
      </c>
      <c r="F2318">
        <v>11</v>
      </c>
      <c r="G2318">
        <v>6</v>
      </c>
      <c r="H2318">
        <v>5</v>
      </c>
      <c r="I2318">
        <v>0</v>
      </c>
      <c r="J2318">
        <v>0</v>
      </c>
    </row>
    <row r="2319" spans="1:10" x14ac:dyDescent="0.35">
      <c r="A2319" s="60">
        <v>44409</v>
      </c>
      <c r="B2319" t="s">
        <v>107</v>
      </c>
      <c r="C2319" t="s">
        <v>37</v>
      </c>
      <c r="D2319" t="s">
        <v>38</v>
      </c>
      <c r="E2319">
        <v>284</v>
      </c>
      <c r="F2319">
        <v>19</v>
      </c>
      <c r="G2319">
        <v>7</v>
      </c>
      <c r="H2319">
        <v>7</v>
      </c>
      <c r="I2319">
        <v>5</v>
      </c>
      <c r="J2319">
        <v>0</v>
      </c>
    </row>
    <row r="2320" spans="1:10" x14ac:dyDescent="0.35">
      <c r="A2320" s="60">
        <v>44409</v>
      </c>
      <c r="B2320" t="s">
        <v>107</v>
      </c>
      <c r="C2320" t="s">
        <v>39</v>
      </c>
      <c r="D2320" t="s">
        <v>40</v>
      </c>
      <c r="E2320">
        <v>520</v>
      </c>
      <c r="F2320">
        <v>36</v>
      </c>
      <c r="G2320">
        <v>13</v>
      </c>
      <c r="H2320">
        <v>12</v>
      </c>
      <c r="I2320">
        <v>9</v>
      </c>
      <c r="J2320">
        <v>2</v>
      </c>
    </row>
    <row r="2321" spans="1:10" x14ac:dyDescent="0.35">
      <c r="A2321" s="60">
        <v>44409</v>
      </c>
      <c r="B2321" t="s">
        <v>107</v>
      </c>
      <c r="C2321" t="s">
        <v>41</v>
      </c>
      <c r="D2321" t="s">
        <v>42</v>
      </c>
      <c r="E2321">
        <v>625</v>
      </c>
      <c r="F2321">
        <v>44</v>
      </c>
      <c r="G2321">
        <v>5</v>
      </c>
      <c r="H2321">
        <v>26</v>
      </c>
      <c r="I2321">
        <v>12</v>
      </c>
      <c r="J2321">
        <v>1</v>
      </c>
    </row>
    <row r="2322" spans="1:10" x14ac:dyDescent="0.35">
      <c r="A2322" s="60">
        <v>44409</v>
      </c>
      <c r="B2322" t="s">
        <v>107</v>
      </c>
      <c r="C2322" t="s">
        <v>43</v>
      </c>
      <c r="D2322" t="s">
        <v>161</v>
      </c>
      <c r="E2322">
        <v>464</v>
      </c>
      <c r="F2322">
        <v>38</v>
      </c>
      <c r="G2322">
        <v>13</v>
      </c>
      <c r="H2322">
        <v>22</v>
      </c>
      <c r="I2322">
        <v>2</v>
      </c>
      <c r="J2322">
        <v>1</v>
      </c>
    </row>
    <row r="2323" spans="1:10" x14ac:dyDescent="0.35">
      <c r="A2323" s="60">
        <v>44409</v>
      </c>
      <c r="B2323" t="s">
        <v>107</v>
      </c>
      <c r="C2323" t="s">
        <v>44</v>
      </c>
      <c r="D2323" t="s">
        <v>200</v>
      </c>
      <c r="E2323">
        <v>590</v>
      </c>
      <c r="F2323">
        <v>55</v>
      </c>
      <c r="G2323">
        <v>18</v>
      </c>
      <c r="H2323">
        <v>22</v>
      </c>
      <c r="I2323">
        <v>5</v>
      </c>
      <c r="J2323">
        <v>10</v>
      </c>
    </row>
    <row r="2324" spans="1:10" x14ac:dyDescent="0.35">
      <c r="A2324" s="60">
        <v>44409</v>
      </c>
      <c r="B2324" t="s">
        <v>107</v>
      </c>
      <c r="C2324" t="s">
        <v>45</v>
      </c>
      <c r="D2324" t="s">
        <v>46</v>
      </c>
      <c r="E2324">
        <v>784</v>
      </c>
      <c r="F2324">
        <v>46</v>
      </c>
      <c r="G2324">
        <v>5</v>
      </c>
      <c r="H2324">
        <v>23</v>
      </c>
      <c r="I2324">
        <v>14</v>
      </c>
      <c r="J2324">
        <v>4</v>
      </c>
    </row>
    <row r="2325" spans="1:10" x14ac:dyDescent="0.35">
      <c r="A2325" s="60">
        <v>44409</v>
      </c>
      <c r="B2325" t="s">
        <v>107</v>
      </c>
      <c r="C2325" t="s">
        <v>47</v>
      </c>
      <c r="D2325" t="s">
        <v>163</v>
      </c>
      <c r="E2325">
        <v>479</v>
      </c>
      <c r="F2325">
        <v>40</v>
      </c>
      <c r="G2325">
        <v>4</v>
      </c>
      <c r="H2325">
        <v>19</v>
      </c>
      <c r="I2325">
        <v>17</v>
      </c>
      <c r="J2325">
        <v>0</v>
      </c>
    </row>
    <row r="2326" spans="1:10" x14ac:dyDescent="0.35">
      <c r="A2326" s="60">
        <v>44409</v>
      </c>
      <c r="B2326" t="s">
        <v>107</v>
      </c>
      <c r="C2326" t="s">
        <v>48</v>
      </c>
      <c r="D2326" t="s">
        <v>162</v>
      </c>
      <c r="E2326">
        <v>507</v>
      </c>
      <c r="F2326">
        <v>30</v>
      </c>
      <c r="G2326">
        <v>7</v>
      </c>
      <c r="H2326">
        <v>14</v>
      </c>
      <c r="I2326">
        <v>9</v>
      </c>
      <c r="J2326">
        <v>0</v>
      </c>
    </row>
    <row r="2327" spans="1:10" x14ac:dyDescent="0.35">
      <c r="A2327" s="60">
        <v>44440</v>
      </c>
      <c r="B2327" t="s">
        <v>107</v>
      </c>
      <c r="C2327" t="s">
        <v>35</v>
      </c>
      <c r="D2327" t="s">
        <v>36</v>
      </c>
      <c r="E2327">
        <v>379</v>
      </c>
      <c r="F2327">
        <v>47</v>
      </c>
      <c r="G2327">
        <v>32</v>
      </c>
      <c r="H2327">
        <v>6</v>
      </c>
      <c r="I2327">
        <v>9</v>
      </c>
      <c r="J2327">
        <v>0</v>
      </c>
    </row>
    <row r="2328" spans="1:10" x14ac:dyDescent="0.35">
      <c r="A2328" s="60">
        <v>44440</v>
      </c>
      <c r="B2328" t="s">
        <v>107</v>
      </c>
      <c r="C2328" t="s">
        <v>37</v>
      </c>
      <c r="D2328" t="s">
        <v>38</v>
      </c>
      <c r="E2328">
        <v>51</v>
      </c>
      <c r="F2328">
        <v>1</v>
      </c>
      <c r="G2328">
        <v>0</v>
      </c>
      <c r="H2328">
        <v>1</v>
      </c>
      <c r="I2328">
        <v>0</v>
      </c>
      <c r="J2328">
        <v>0</v>
      </c>
    </row>
    <row r="2329" spans="1:10" x14ac:dyDescent="0.35">
      <c r="A2329" s="60">
        <v>44440</v>
      </c>
      <c r="B2329" t="s">
        <v>107</v>
      </c>
      <c r="C2329" t="s">
        <v>39</v>
      </c>
      <c r="D2329" t="s">
        <v>40</v>
      </c>
      <c r="E2329">
        <v>226</v>
      </c>
      <c r="F2329">
        <v>10</v>
      </c>
      <c r="G2329">
        <v>2</v>
      </c>
      <c r="H2329">
        <v>5</v>
      </c>
      <c r="I2329">
        <v>3</v>
      </c>
      <c r="J2329">
        <v>0</v>
      </c>
    </row>
    <row r="2330" spans="1:10" x14ac:dyDescent="0.35">
      <c r="A2330" s="60">
        <v>44440</v>
      </c>
      <c r="B2330" t="s">
        <v>107</v>
      </c>
      <c r="C2330" t="s">
        <v>41</v>
      </c>
      <c r="D2330" t="s">
        <v>42</v>
      </c>
      <c r="E2330">
        <v>308</v>
      </c>
      <c r="F2330">
        <v>7</v>
      </c>
      <c r="G2330">
        <v>0</v>
      </c>
      <c r="H2330">
        <v>4</v>
      </c>
      <c r="I2330">
        <v>3</v>
      </c>
      <c r="J2330">
        <v>0</v>
      </c>
    </row>
    <row r="2331" spans="1:10" x14ac:dyDescent="0.35">
      <c r="A2331" s="60">
        <v>44440</v>
      </c>
      <c r="B2331" t="s">
        <v>107</v>
      </c>
      <c r="C2331" t="s">
        <v>43</v>
      </c>
      <c r="D2331" t="s">
        <v>161</v>
      </c>
      <c r="E2331">
        <v>86</v>
      </c>
      <c r="F2331">
        <v>5</v>
      </c>
      <c r="G2331">
        <v>1</v>
      </c>
      <c r="H2331">
        <v>4</v>
      </c>
      <c r="I2331">
        <v>0</v>
      </c>
      <c r="J2331">
        <v>0</v>
      </c>
    </row>
    <row r="2332" spans="1:10" x14ac:dyDescent="0.35">
      <c r="A2332" s="60">
        <v>44440</v>
      </c>
      <c r="B2332" t="s">
        <v>107</v>
      </c>
      <c r="C2332" t="s">
        <v>44</v>
      </c>
      <c r="D2332" t="s">
        <v>200</v>
      </c>
      <c r="E2332">
        <v>108</v>
      </c>
      <c r="F2332">
        <v>11</v>
      </c>
      <c r="G2332">
        <v>4</v>
      </c>
      <c r="H2332">
        <v>6</v>
      </c>
      <c r="I2332">
        <v>1</v>
      </c>
      <c r="J2332">
        <v>0</v>
      </c>
    </row>
    <row r="2333" spans="1:10" x14ac:dyDescent="0.35">
      <c r="A2333" s="60">
        <v>44440</v>
      </c>
      <c r="B2333" t="s">
        <v>107</v>
      </c>
      <c r="C2333" t="s">
        <v>45</v>
      </c>
      <c r="D2333" t="s">
        <v>46</v>
      </c>
      <c r="E2333">
        <v>440</v>
      </c>
      <c r="F2333">
        <v>33</v>
      </c>
      <c r="G2333">
        <v>5</v>
      </c>
      <c r="H2333">
        <v>13</v>
      </c>
      <c r="I2333">
        <v>13</v>
      </c>
      <c r="J2333">
        <v>2</v>
      </c>
    </row>
    <row r="2334" spans="1:10" x14ac:dyDescent="0.35">
      <c r="A2334" s="60">
        <v>44440</v>
      </c>
      <c r="B2334" t="s">
        <v>107</v>
      </c>
      <c r="C2334" t="s">
        <v>47</v>
      </c>
      <c r="D2334" t="s">
        <v>163</v>
      </c>
      <c r="E2334">
        <v>508</v>
      </c>
      <c r="F2334">
        <v>64</v>
      </c>
      <c r="G2334">
        <v>5</v>
      </c>
      <c r="H2334">
        <v>20</v>
      </c>
      <c r="I2334">
        <v>35</v>
      </c>
      <c r="J2334">
        <v>4</v>
      </c>
    </row>
    <row r="2335" spans="1:10" x14ac:dyDescent="0.35">
      <c r="A2335" s="60">
        <v>44440</v>
      </c>
      <c r="B2335" t="s">
        <v>107</v>
      </c>
      <c r="C2335" t="s">
        <v>48</v>
      </c>
      <c r="D2335" t="s">
        <v>162</v>
      </c>
      <c r="E2335">
        <v>298</v>
      </c>
      <c r="F2335">
        <v>14</v>
      </c>
      <c r="G2335">
        <v>2</v>
      </c>
      <c r="H2335">
        <v>3</v>
      </c>
      <c r="I2335">
        <v>9</v>
      </c>
      <c r="J2335">
        <v>0</v>
      </c>
    </row>
    <row r="2336" spans="1:10" x14ac:dyDescent="0.35">
      <c r="A2336" s="60">
        <v>44470</v>
      </c>
      <c r="B2336" t="s">
        <v>107</v>
      </c>
      <c r="C2336" t="s">
        <v>35</v>
      </c>
      <c r="D2336" t="s">
        <v>36</v>
      </c>
      <c r="E2336">
        <v>339</v>
      </c>
      <c r="F2336">
        <v>19</v>
      </c>
      <c r="G2336">
        <v>10</v>
      </c>
      <c r="H2336">
        <v>4</v>
      </c>
      <c r="I2336">
        <v>5</v>
      </c>
      <c r="J2336">
        <v>0</v>
      </c>
    </row>
    <row r="2337" spans="1:10" x14ac:dyDescent="0.35">
      <c r="A2337" s="60">
        <v>44470</v>
      </c>
      <c r="B2337" t="s">
        <v>107</v>
      </c>
      <c r="C2337" t="s">
        <v>37</v>
      </c>
      <c r="D2337" t="s">
        <v>38</v>
      </c>
      <c r="E2337">
        <v>190</v>
      </c>
      <c r="F2337">
        <v>10</v>
      </c>
      <c r="G2337">
        <v>4</v>
      </c>
      <c r="H2337">
        <v>6</v>
      </c>
      <c r="I2337">
        <v>0</v>
      </c>
      <c r="J2337">
        <v>0</v>
      </c>
    </row>
    <row r="2338" spans="1:10" x14ac:dyDescent="0.35">
      <c r="A2338" s="60">
        <v>44470</v>
      </c>
      <c r="B2338" t="s">
        <v>107</v>
      </c>
      <c r="C2338" t="s">
        <v>39</v>
      </c>
      <c r="D2338" t="s">
        <v>40</v>
      </c>
      <c r="E2338">
        <v>314</v>
      </c>
      <c r="F2338">
        <v>19</v>
      </c>
      <c r="G2338">
        <v>9</v>
      </c>
      <c r="H2338">
        <v>7</v>
      </c>
      <c r="I2338">
        <v>3</v>
      </c>
      <c r="J2338">
        <v>0</v>
      </c>
    </row>
    <row r="2339" spans="1:10" x14ac:dyDescent="0.35">
      <c r="A2339" s="60">
        <v>44470</v>
      </c>
      <c r="B2339" t="s">
        <v>107</v>
      </c>
      <c r="C2339" t="s">
        <v>41</v>
      </c>
      <c r="D2339" t="s">
        <v>42</v>
      </c>
      <c r="E2339">
        <v>430</v>
      </c>
      <c r="F2339">
        <v>16</v>
      </c>
      <c r="G2339">
        <v>5</v>
      </c>
      <c r="H2339">
        <v>6</v>
      </c>
      <c r="I2339">
        <v>4</v>
      </c>
      <c r="J2339">
        <v>1</v>
      </c>
    </row>
    <row r="2340" spans="1:10" x14ac:dyDescent="0.35">
      <c r="A2340" s="60">
        <v>44470</v>
      </c>
      <c r="B2340" t="s">
        <v>107</v>
      </c>
      <c r="C2340" t="s">
        <v>43</v>
      </c>
      <c r="D2340" t="s">
        <v>161</v>
      </c>
      <c r="E2340">
        <v>384</v>
      </c>
      <c r="F2340">
        <v>22</v>
      </c>
      <c r="G2340">
        <v>3</v>
      </c>
      <c r="H2340">
        <v>14</v>
      </c>
      <c r="I2340">
        <v>5</v>
      </c>
      <c r="J2340">
        <v>0</v>
      </c>
    </row>
    <row r="2341" spans="1:10" x14ac:dyDescent="0.35">
      <c r="A2341" s="60">
        <v>44470</v>
      </c>
      <c r="B2341" t="s">
        <v>107</v>
      </c>
      <c r="C2341" t="s">
        <v>45</v>
      </c>
      <c r="D2341" t="s">
        <v>46</v>
      </c>
      <c r="E2341">
        <v>433</v>
      </c>
      <c r="F2341">
        <v>29</v>
      </c>
      <c r="G2341">
        <v>4</v>
      </c>
      <c r="H2341">
        <v>17</v>
      </c>
      <c r="I2341">
        <v>8</v>
      </c>
      <c r="J2341">
        <v>0</v>
      </c>
    </row>
    <row r="2342" spans="1:10" x14ac:dyDescent="0.35">
      <c r="A2342" s="60">
        <v>44470</v>
      </c>
      <c r="B2342" t="s">
        <v>107</v>
      </c>
      <c r="C2342" t="s">
        <v>47</v>
      </c>
      <c r="D2342" t="s">
        <v>163</v>
      </c>
      <c r="E2342">
        <v>243</v>
      </c>
      <c r="F2342">
        <v>35</v>
      </c>
      <c r="G2342">
        <v>3</v>
      </c>
      <c r="H2342">
        <v>11</v>
      </c>
      <c r="I2342">
        <v>21</v>
      </c>
      <c r="J2342">
        <v>0</v>
      </c>
    </row>
    <row r="2343" spans="1:10" x14ac:dyDescent="0.35">
      <c r="A2343" s="60">
        <v>44470</v>
      </c>
      <c r="B2343" t="s">
        <v>107</v>
      </c>
      <c r="C2343" t="s">
        <v>48</v>
      </c>
      <c r="D2343" t="s">
        <v>162</v>
      </c>
      <c r="E2343">
        <v>386</v>
      </c>
      <c r="F2343">
        <v>26</v>
      </c>
      <c r="G2343">
        <v>4</v>
      </c>
      <c r="H2343">
        <v>11</v>
      </c>
      <c r="I2343">
        <v>11</v>
      </c>
      <c r="J2343">
        <v>0</v>
      </c>
    </row>
    <row r="2344" spans="1:10" x14ac:dyDescent="0.35">
      <c r="A2344" s="60">
        <v>44501</v>
      </c>
      <c r="B2344" t="s">
        <v>107</v>
      </c>
      <c r="C2344" t="s">
        <v>35</v>
      </c>
      <c r="D2344" t="s">
        <v>36</v>
      </c>
      <c r="E2344">
        <v>367</v>
      </c>
      <c r="F2344">
        <v>24</v>
      </c>
      <c r="G2344">
        <v>7</v>
      </c>
      <c r="H2344">
        <v>11</v>
      </c>
      <c r="I2344">
        <v>1</v>
      </c>
      <c r="J2344">
        <v>5</v>
      </c>
    </row>
    <row r="2345" spans="1:10" x14ac:dyDescent="0.35">
      <c r="A2345" s="60">
        <v>44501</v>
      </c>
      <c r="B2345" t="s">
        <v>107</v>
      </c>
      <c r="C2345" t="s">
        <v>37</v>
      </c>
      <c r="D2345" t="s">
        <v>38</v>
      </c>
      <c r="E2345">
        <v>277</v>
      </c>
      <c r="F2345">
        <v>12</v>
      </c>
      <c r="G2345">
        <v>6</v>
      </c>
      <c r="H2345">
        <v>5</v>
      </c>
      <c r="I2345">
        <v>0</v>
      </c>
      <c r="J2345">
        <v>1</v>
      </c>
    </row>
    <row r="2346" spans="1:10" x14ac:dyDescent="0.35">
      <c r="A2346" s="60">
        <v>44501</v>
      </c>
      <c r="B2346" t="s">
        <v>107</v>
      </c>
      <c r="C2346" t="s">
        <v>39</v>
      </c>
      <c r="D2346" t="s">
        <v>40</v>
      </c>
      <c r="E2346">
        <v>528</v>
      </c>
      <c r="F2346">
        <v>37</v>
      </c>
      <c r="G2346">
        <v>6</v>
      </c>
      <c r="H2346">
        <v>18</v>
      </c>
      <c r="I2346">
        <v>10</v>
      </c>
      <c r="J2346">
        <v>3</v>
      </c>
    </row>
    <row r="2347" spans="1:10" x14ac:dyDescent="0.35">
      <c r="A2347" s="60">
        <v>44501</v>
      </c>
      <c r="B2347" t="s">
        <v>107</v>
      </c>
      <c r="C2347" t="s">
        <v>41</v>
      </c>
      <c r="D2347" t="s">
        <v>42</v>
      </c>
      <c r="E2347">
        <v>496</v>
      </c>
      <c r="F2347">
        <v>20</v>
      </c>
      <c r="G2347">
        <v>4</v>
      </c>
      <c r="H2347">
        <v>11</v>
      </c>
      <c r="I2347">
        <v>5</v>
      </c>
      <c r="J2347">
        <v>0</v>
      </c>
    </row>
    <row r="2348" spans="1:10" x14ac:dyDescent="0.35">
      <c r="A2348" s="60">
        <v>44501</v>
      </c>
      <c r="B2348" t="s">
        <v>107</v>
      </c>
      <c r="C2348" t="s">
        <v>43</v>
      </c>
      <c r="D2348" t="s">
        <v>161</v>
      </c>
      <c r="E2348">
        <v>468</v>
      </c>
      <c r="F2348">
        <v>34</v>
      </c>
      <c r="G2348">
        <v>6</v>
      </c>
      <c r="H2348">
        <v>22</v>
      </c>
      <c r="I2348">
        <v>3</v>
      </c>
      <c r="J2348">
        <v>3</v>
      </c>
    </row>
    <row r="2349" spans="1:10" x14ac:dyDescent="0.35">
      <c r="A2349" s="60">
        <v>44501</v>
      </c>
      <c r="B2349" t="s">
        <v>107</v>
      </c>
      <c r="C2349" t="s">
        <v>44</v>
      </c>
      <c r="D2349" t="s">
        <v>200</v>
      </c>
      <c r="E2349">
        <v>460</v>
      </c>
      <c r="F2349">
        <v>35</v>
      </c>
      <c r="G2349">
        <v>11</v>
      </c>
      <c r="H2349">
        <v>23</v>
      </c>
      <c r="I2349">
        <v>1</v>
      </c>
      <c r="J2349">
        <v>0</v>
      </c>
    </row>
    <row r="2350" spans="1:10" x14ac:dyDescent="0.35">
      <c r="A2350" s="60">
        <v>44501</v>
      </c>
      <c r="B2350" t="s">
        <v>107</v>
      </c>
      <c r="C2350" t="s">
        <v>45</v>
      </c>
      <c r="D2350" t="s">
        <v>46</v>
      </c>
      <c r="E2350">
        <v>508</v>
      </c>
      <c r="F2350">
        <v>26</v>
      </c>
      <c r="G2350">
        <v>3</v>
      </c>
      <c r="H2350">
        <v>8</v>
      </c>
      <c r="I2350">
        <v>15</v>
      </c>
      <c r="J2350">
        <v>0</v>
      </c>
    </row>
    <row r="2351" spans="1:10" x14ac:dyDescent="0.35">
      <c r="A2351" s="60">
        <v>44501</v>
      </c>
      <c r="B2351" t="s">
        <v>107</v>
      </c>
      <c r="C2351" t="s">
        <v>47</v>
      </c>
      <c r="D2351" t="s">
        <v>163</v>
      </c>
      <c r="E2351">
        <v>445</v>
      </c>
      <c r="F2351">
        <v>35</v>
      </c>
      <c r="G2351">
        <v>8</v>
      </c>
      <c r="H2351">
        <v>17</v>
      </c>
      <c r="I2351">
        <v>8</v>
      </c>
      <c r="J2351">
        <v>2</v>
      </c>
    </row>
    <row r="2352" spans="1:10" x14ac:dyDescent="0.35">
      <c r="A2352" s="60">
        <v>44501</v>
      </c>
      <c r="B2352" t="s">
        <v>107</v>
      </c>
      <c r="C2352" t="s">
        <v>48</v>
      </c>
      <c r="D2352" t="s">
        <v>162</v>
      </c>
      <c r="E2352">
        <v>527</v>
      </c>
      <c r="F2352">
        <v>27</v>
      </c>
      <c r="G2352">
        <v>5</v>
      </c>
      <c r="H2352">
        <v>11</v>
      </c>
      <c r="I2352">
        <v>10</v>
      </c>
      <c r="J2352">
        <v>1</v>
      </c>
    </row>
    <row r="2353" spans="1:10" x14ac:dyDescent="0.35">
      <c r="A2353" s="60">
        <v>44531</v>
      </c>
      <c r="B2353" t="s">
        <v>107</v>
      </c>
      <c r="C2353" t="s">
        <v>35</v>
      </c>
      <c r="D2353" t="s">
        <v>36</v>
      </c>
      <c r="E2353">
        <v>257</v>
      </c>
      <c r="F2353">
        <v>16</v>
      </c>
      <c r="G2353">
        <v>5</v>
      </c>
      <c r="H2353">
        <v>10</v>
      </c>
      <c r="I2353">
        <v>0</v>
      </c>
      <c r="J2353">
        <v>1</v>
      </c>
    </row>
    <row r="2354" spans="1:10" x14ac:dyDescent="0.35">
      <c r="A2354" s="60">
        <v>44531</v>
      </c>
      <c r="B2354" t="s">
        <v>107</v>
      </c>
      <c r="C2354" t="s">
        <v>37</v>
      </c>
      <c r="D2354" t="s">
        <v>38</v>
      </c>
      <c r="E2354">
        <v>327</v>
      </c>
      <c r="F2354">
        <v>35</v>
      </c>
      <c r="G2354">
        <v>13</v>
      </c>
      <c r="H2354">
        <v>12</v>
      </c>
      <c r="I2354">
        <v>8</v>
      </c>
      <c r="J2354">
        <v>2</v>
      </c>
    </row>
    <row r="2355" spans="1:10" x14ac:dyDescent="0.35">
      <c r="A2355" s="60">
        <v>44531</v>
      </c>
      <c r="B2355" t="s">
        <v>107</v>
      </c>
      <c r="C2355" t="s">
        <v>39</v>
      </c>
      <c r="D2355" t="s">
        <v>40</v>
      </c>
      <c r="E2355">
        <v>493</v>
      </c>
      <c r="F2355">
        <v>29</v>
      </c>
      <c r="G2355">
        <v>11</v>
      </c>
      <c r="H2355">
        <v>13</v>
      </c>
      <c r="I2355">
        <v>5</v>
      </c>
      <c r="J2355">
        <v>0</v>
      </c>
    </row>
    <row r="2356" spans="1:10" x14ac:dyDescent="0.35">
      <c r="A2356" s="60">
        <v>44531</v>
      </c>
      <c r="B2356" t="s">
        <v>107</v>
      </c>
      <c r="C2356" t="s">
        <v>41</v>
      </c>
      <c r="D2356" t="s">
        <v>42</v>
      </c>
      <c r="E2356">
        <v>454</v>
      </c>
      <c r="F2356">
        <v>30</v>
      </c>
      <c r="G2356">
        <v>5</v>
      </c>
      <c r="H2356">
        <v>12</v>
      </c>
      <c r="I2356">
        <v>13</v>
      </c>
      <c r="J2356">
        <v>0</v>
      </c>
    </row>
    <row r="2357" spans="1:10" x14ac:dyDescent="0.35">
      <c r="A2357" s="60">
        <v>44531</v>
      </c>
      <c r="B2357" t="s">
        <v>107</v>
      </c>
      <c r="C2357" t="s">
        <v>43</v>
      </c>
      <c r="D2357" t="s">
        <v>161</v>
      </c>
      <c r="E2357">
        <v>467</v>
      </c>
      <c r="F2357">
        <v>45</v>
      </c>
      <c r="G2357">
        <v>10</v>
      </c>
      <c r="H2357">
        <v>12</v>
      </c>
      <c r="I2357">
        <v>23</v>
      </c>
      <c r="J2357">
        <v>0</v>
      </c>
    </row>
    <row r="2358" spans="1:10" x14ac:dyDescent="0.35">
      <c r="A2358" s="60">
        <v>44531</v>
      </c>
      <c r="B2358" t="s">
        <v>107</v>
      </c>
      <c r="C2358" t="s">
        <v>44</v>
      </c>
      <c r="D2358" t="s">
        <v>200</v>
      </c>
      <c r="E2358">
        <v>473</v>
      </c>
      <c r="F2358">
        <v>35</v>
      </c>
      <c r="G2358">
        <v>13</v>
      </c>
      <c r="H2358">
        <v>16</v>
      </c>
      <c r="I2358">
        <v>6</v>
      </c>
      <c r="J2358">
        <v>0</v>
      </c>
    </row>
    <row r="2359" spans="1:10" x14ac:dyDescent="0.35">
      <c r="A2359" s="60">
        <v>44531</v>
      </c>
      <c r="B2359" t="s">
        <v>107</v>
      </c>
      <c r="C2359" t="s">
        <v>45</v>
      </c>
      <c r="D2359" t="s">
        <v>46</v>
      </c>
      <c r="E2359">
        <v>607</v>
      </c>
      <c r="F2359">
        <v>48</v>
      </c>
      <c r="G2359">
        <v>8</v>
      </c>
      <c r="H2359">
        <v>19</v>
      </c>
      <c r="I2359">
        <v>16</v>
      </c>
      <c r="J2359">
        <v>5</v>
      </c>
    </row>
    <row r="2360" spans="1:10" x14ac:dyDescent="0.35">
      <c r="A2360" s="60">
        <v>44531</v>
      </c>
      <c r="B2360" t="s">
        <v>107</v>
      </c>
      <c r="C2360" t="s">
        <v>47</v>
      </c>
      <c r="D2360" t="s">
        <v>163</v>
      </c>
      <c r="E2360">
        <v>410</v>
      </c>
      <c r="F2360">
        <v>61</v>
      </c>
      <c r="G2360">
        <v>5</v>
      </c>
      <c r="H2360">
        <v>28</v>
      </c>
      <c r="I2360">
        <v>27</v>
      </c>
      <c r="J2360">
        <v>1</v>
      </c>
    </row>
    <row r="2361" spans="1:10" x14ac:dyDescent="0.35">
      <c r="A2361" s="60">
        <v>44531</v>
      </c>
      <c r="B2361" t="s">
        <v>107</v>
      </c>
      <c r="C2361" t="s">
        <v>48</v>
      </c>
      <c r="D2361" t="s">
        <v>162</v>
      </c>
      <c r="E2361">
        <v>487</v>
      </c>
      <c r="F2361">
        <v>33</v>
      </c>
      <c r="G2361">
        <v>5</v>
      </c>
      <c r="H2361">
        <v>22</v>
      </c>
      <c r="I2361">
        <v>6</v>
      </c>
      <c r="J2361">
        <v>0</v>
      </c>
    </row>
    <row r="2362" spans="1:10" x14ac:dyDescent="0.35">
      <c r="A2362" s="60">
        <v>44562</v>
      </c>
      <c r="B2362" t="s">
        <v>107</v>
      </c>
      <c r="C2362" t="s">
        <v>35</v>
      </c>
      <c r="D2362" t="s">
        <v>36</v>
      </c>
      <c r="E2362">
        <v>356</v>
      </c>
      <c r="F2362">
        <v>22</v>
      </c>
      <c r="G2362">
        <v>11</v>
      </c>
      <c r="H2362">
        <v>8</v>
      </c>
      <c r="I2362">
        <v>2</v>
      </c>
      <c r="J2362">
        <v>1</v>
      </c>
    </row>
    <row r="2363" spans="1:10" x14ac:dyDescent="0.35">
      <c r="A2363" s="60">
        <v>44562</v>
      </c>
      <c r="B2363" t="s">
        <v>107</v>
      </c>
      <c r="C2363" t="s">
        <v>37</v>
      </c>
      <c r="D2363" t="s">
        <v>38</v>
      </c>
      <c r="E2363">
        <v>187</v>
      </c>
      <c r="F2363">
        <v>29</v>
      </c>
      <c r="G2363">
        <v>16</v>
      </c>
      <c r="H2363">
        <v>5</v>
      </c>
      <c r="I2363">
        <v>8</v>
      </c>
      <c r="J2363">
        <v>0</v>
      </c>
    </row>
    <row r="2364" spans="1:10" x14ac:dyDescent="0.35">
      <c r="A2364" s="60">
        <v>44562</v>
      </c>
      <c r="B2364" t="s">
        <v>107</v>
      </c>
      <c r="C2364" t="s">
        <v>39</v>
      </c>
      <c r="D2364" t="s">
        <v>40</v>
      </c>
      <c r="E2364">
        <v>258</v>
      </c>
      <c r="F2364">
        <v>10</v>
      </c>
      <c r="G2364">
        <v>4</v>
      </c>
      <c r="H2364">
        <v>4</v>
      </c>
      <c r="I2364">
        <v>2</v>
      </c>
      <c r="J2364">
        <v>0</v>
      </c>
    </row>
    <row r="2365" spans="1:10" x14ac:dyDescent="0.35">
      <c r="A2365" s="60">
        <v>44562</v>
      </c>
      <c r="B2365" t="s">
        <v>107</v>
      </c>
      <c r="C2365" t="s">
        <v>41</v>
      </c>
      <c r="D2365" t="s">
        <v>42</v>
      </c>
      <c r="E2365">
        <v>244</v>
      </c>
      <c r="F2365">
        <v>18</v>
      </c>
      <c r="G2365">
        <v>1</v>
      </c>
      <c r="H2365">
        <v>4</v>
      </c>
      <c r="I2365">
        <v>7</v>
      </c>
      <c r="J2365">
        <v>6</v>
      </c>
    </row>
    <row r="2366" spans="1:10" x14ac:dyDescent="0.35">
      <c r="A2366" s="60">
        <v>44562</v>
      </c>
      <c r="B2366" t="s">
        <v>107</v>
      </c>
      <c r="C2366" t="s">
        <v>43</v>
      </c>
      <c r="D2366" t="s">
        <v>161</v>
      </c>
      <c r="E2366">
        <v>308</v>
      </c>
      <c r="F2366">
        <v>21</v>
      </c>
      <c r="G2366">
        <v>4</v>
      </c>
      <c r="H2366">
        <v>5</v>
      </c>
      <c r="I2366">
        <v>6</v>
      </c>
      <c r="J2366">
        <v>6</v>
      </c>
    </row>
    <row r="2367" spans="1:10" x14ac:dyDescent="0.35">
      <c r="A2367" s="60">
        <v>44562</v>
      </c>
      <c r="B2367" t="s">
        <v>107</v>
      </c>
      <c r="C2367" t="s">
        <v>44</v>
      </c>
      <c r="D2367" t="s">
        <v>200</v>
      </c>
      <c r="E2367">
        <v>264</v>
      </c>
      <c r="F2367">
        <v>25</v>
      </c>
      <c r="G2367">
        <v>7</v>
      </c>
      <c r="H2367">
        <v>10</v>
      </c>
      <c r="I2367">
        <v>8</v>
      </c>
      <c r="J2367">
        <v>0</v>
      </c>
    </row>
    <row r="2368" spans="1:10" x14ac:dyDescent="0.35">
      <c r="A2368" s="60">
        <v>44562</v>
      </c>
      <c r="B2368" t="s">
        <v>107</v>
      </c>
      <c r="C2368" t="s">
        <v>45</v>
      </c>
      <c r="D2368" t="s">
        <v>46</v>
      </c>
      <c r="E2368">
        <v>481</v>
      </c>
      <c r="F2368">
        <v>30</v>
      </c>
      <c r="G2368">
        <v>0</v>
      </c>
      <c r="H2368">
        <v>10</v>
      </c>
      <c r="I2368">
        <v>20</v>
      </c>
      <c r="J2368">
        <v>0</v>
      </c>
    </row>
    <row r="2369" spans="1:10" x14ac:dyDescent="0.35">
      <c r="A2369" s="60">
        <v>44562</v>
      </c>
      <c r="B2369" t="s">
        <v>107</v>
      </c>
      <c r="C2369" t="s">
        <v>47</v>
      </c>
      <c r="D2369" t="s">
        <v>163</v>
      </c>
      <c r="E2369">
        <v>450</v>
      </c>
      <c r="F2369">
        <v>46</v>
      </c>
      <c r="G2369">
        <v>8</v>
      </c>
      <c r="H2369">
        <v>13</v>
      </c>
      <c r="I2369">
        <v>25</v>
      </c>
      <c r="J2369">
        <v>0</v>
      </c>
    </row>
    <row r="2370" spans="1:10" x14ac:dyDescent="0.35">
      <c r="A2370" s="60">
        <v>44562</v>
      </c>
      <c r="B2370" t="s">
        <v>107</v>
      </c>
      <c r="C2370" t="s">
        <v>48</v>
      </c>
      <c r="D2370" t="s">
        <v>162</v>
      </c>
      <c r="E2370">
        <v>462</v>
      </c>
      <c r="F2370">
        <v>38</v>
      </c>
      <c r="G2370">
        <v>7</v>
      </c>
      <c r="H2370">
        <v>10</v>
      </c>
      <c r="I2370">
        <v>20</v>
      </c>
      <c r="J2370">
        <v>1</v>
      </c>
    </row>
    <row r="2371" spans="1:10" x14ac:dyDescent="0.35">
      <c r="A2371" s="60">
        <v>44593</v>
      </c>
      <c r="B2371" t="s">
        <v>107</v>
      </c>
      <c r="C2371" t="s">
        <v>35</v>
      </c>
      <c r="D2371" t="s">
        <v>36</v>
      </c>
      <c r="E2371">
        <v>330</v>
      </c>
      <c r="F2371">
        <v>45</v>
      </c>
      <c r="G2371">
        <v>16</v>
      </c>
      <c r="H2371">
        <v>11</v>
      </c>
      <c r="I2371">
        <v>11</v>
      </c>
      <c r="J2371">
        <v>7</v>
      </c>
    </row>
    <row r="2372" spans="1:10" x14ac:dyDescent="0.35">
      <c r="A2372" s="60">
        <v>44593</v>
      </c>
      <c r="B2372" t="s">
        <v>107</v>
      </c>
      <c r="C2372" t="s">
        <v>37</v>
      </c>
      <c r="D2372" t="s">
        <v>38</v>
      </c>
      <c r="E2372">
        <v>280</v>
      </c>
      <c r="F2372">
        <v>27</v>
      </c>
      <c r="G2372">
        <v>11</v>
      </c>
      <c r="H2372">
        <v>8</v>
      </c>
      <c r="I2372">
        <v>2</v>
      </c>
      <c r="J2372">
        <v>6</v>
      </c>
    </row>
    <row r="2373" spans="1:10" x14ac:dyDescent="0.35">
      <c r="A2373" s="60">
        <v>44593</v>
      </c>
      <c r="B2373" t="s">
        <v>107</v>
      </c>
      <c r="C2373" t="s">
        <v>39</v>
      </c>
      <c r="D2373" t="s">
        <v>40</v>
      </c>
      <c r="E2373">
        <v>345</v>
      </c>
      <c r="F2373">
        <v>24</v>
      </c>
      <c r="G2373">
        <v>12</v>
      </c>
      <c r="H2373">
        <v>8</v>
      </c>
      <c r="I2373">
        <v>1</v>
      </c>
      <c r="J2373">
        <v>3</v>
      </c>
    </row>
    <row r="2374" spans="1:10" x14ac:dyDescent="0.35">
      <c r="A2374" s="60">
        <v>44593</v>
      </c>
      <c r="B2374" t="s">
        <v>107</v>
      </c>
      <c r="C2374" t="s">
        <v>41</v>
      </c>
      <c r="D2374" t="s">
        <v>42</v>
      </c>
      <c r="E2374">
        <v>354</v>
      </c>
      <c r="F2374">
        <v>11</v>
      </c>
      <c r="G2374">
        <v>2</v>
      </c>
      <c r="H2374">
        <v>4</v>
      </c>
      <c r="I2374">
        <v>5</v>
      </c>
      <c r="J2374">
        <v>0</v>
      </c>
    </row>
    <row r="2375" spans="1:10" x14ac:dyDescent="0.35">
      <c r="A2375" s="60">
        <v>44593</v>
      </c>
      <c r="B2375" t="s">
        <v>107</v>
      </c>
      <c r="C2375" t="s">
        <v>43</v>
      </c>
      <c r="D2375" t="s">
        <v>161</v>
      </c>
      <c r="E2375">
        <v>403</v>
      </c>
      <c r="F2375">
        <v>18</v>
      </c>
      <c r="G2375">
        <v>7</v>
      </c>
      <c r="H2375">
        <v>9</v>
      </c>
      <c r="I2375">
        <v>1</v>
      </c>
      <c r="J2375">
        <v>1</v>
      </c>
    </row>
    <row r="2376" spans="1:10" x14ac:dyDescent="0.35">
      <c r="A2376" s="60">
        <v>44593</v>
      </c>
      <c r="B2376" t="s">
        <v>107</v>
      </c>
      <c r="C2376" t="s">
        <v>44</v>
      </c>
      <c r="D2376" t="s">
        <v>200</v>
      </c>
      <c r="E2376">
        <v>442</v>
      </c>
      <c r="F2376">
        <v>30</v>
      </c>
      <c r="G2376">
        <v>13</v>
      </c>
      <c r="H2376">
        <v>11</v>
      </c>
      <c r="I2376">
        <v>5</v>
      </c>
      <c r="J2376">
        <v>1</v>
      </c>
    </row>
    <row r="2377" spans="1:10" x14ac:dyDescent="0.35">
      <c r="A2377" s="60">
        <v>44593</v>
      </c>
      <c r="B2377" t="s">
        <v>107</v>
      </c>
      <c r="C2377" t="s">
        <v>45</v>
      </c>
      <c r="D2377" t="s">
        <v>46</v>
      </c>
      <c r="E2377">
        <v>599</v>
      </c>
      <c r="F2377">
        <v>42</v>
      </c>
      <c r="G2377">
        <v>3</v>
      </c>
      <c r="H2377">
        <v>17</v>
      </c>
      <c r="I2377">
        <v>22</v>
      </c>
      <c r="J2377">
        <v>0</v>
      </c>
    </row>
    <row r="2378" spans="1:10" x14ac:dyDescent="0.35">
      <c r="A2378" s="60">
        <v>44593</v>
      </c>
      <c r="B2378" t="s">
        <v>107</v>
      </c>
      <c r="C2378" t="s">
        <v>47</v>
      </c>
      <c r="D2378" t="s">
        <v>163</v>
      </c>
      <c r="E2378">
        <v>413</v>
      </c>
      <c r="F2378">
        <v>52</v>
      </c>
      <c r="G2378">
        <v>3</v>
      </c>
      <c r="H2378">
        <v>16</v>
      </c>
      <c r="I2378">
        <v>33</v>
      </c>
      <c r="J2378">
        <v>0</v>
      </c>
    </row>
    <row r="2379" spans="1:10" x14ac:dyDescent="0.35">
      <c r="A2379" s="60">
        <v>44593</v>
      </c>
      <c r="B2379" t="s">
        <v>107</v>
      </c>
      <c r="C2379" t="s">
        <v>48</v>
      </c>
      <c r="D2379" t="s">
        <v>162</v>
      </c>
      <c r="E2379">
        <v>580</v>
      </c>
      <c r="F2379">
        <v>36</v>
      </c>
      <c r="G2379">
        <v>6</v>
      </c>
      <c r="H2379">
        <v>15</v>
      </c>
      <c r="I2379">
        <v>15</v>
      </c>
      <c r="J2379">
        <v>0</v>
      </c>
    </row>
    <row r="2380" spans="1:10" x14ac:dyDescent="0.35">
      <c r="A2380" s="60">
        <v>44621</v>
      </c>
      <c r="B2380" t="s">
        <v>107</v>
      </c>
      <c r="C2380" t="s">
        <v>35</v>
      </c>
      <c r="D2380" t="s">
        <v>36</v>
      </c>
      <c r="E2380">
        <v>382</v>
      </c>
      <c r="F2380">
        <v>49</v>
      </c>
      <c r="G2380">
        <v>25</v>
      </c>
      <c r="H2380">
        <v>12</v>
      </c>
      <c r="I2380">
        <v>6</v>
      </c>
      <c r="J2380">
        <v>6</v>
      </c>
    </row>
    <row r="2381" spans="1:10" x14ac:dyDescent="0.35">
      <c r="A2381" s="60">
        <v>44621</v>
      </c>
      <c r="B2381" t="s">
        <v>107</v>
      </c>
      <c r="C2381" t="s">
        <v>37</v>
      </c>
      <c r="D2381" t="s">
        <v>38</v>
      </c>
      <c r="E2381">
        <v>376</v>
      </c>
      <c r="F2381">
        <v>54</v>
      </c>
      <c r="G2381">
        <v>10</v>
      </c>
      <c r="H2381">
        <v>21</v>
      </c>
      <c r="I2381">
        <v>19</v>
      </c>
      <c r="J2381">
        <v>4</v>
      </c>
    </row>
    <row r="2382" spans="1:10" x14ac:dyDescent="0.35">
      <c r="A2382" s="60">
        <v>44621</v>
      </c>
      <c r="B2382" t="s">
        <v>107</v>
      </c>
      <c r="C2382" t="s">
        <v>39</v>
      </c>
      <c r="D2382" t="s">
        <v>40</v>
      </c>
      <c r="E2382">
        <v>603</v>
      </c>
      <c r="F2382">
        <v>57</v>
      </c>
      <c r="G2382">
        <v>30</v>
      </c>
      <c r="H2382">
        <v>7</v>
      </c>
      <c r="I2382">
        <v>19</v>
      </c>
      <c r="J2382">
        <v>1</v>
      </c>
    </row>
    <row r="2383" spans="1:10" x14ac:dyDescent="0.35">
      <c r="A2383" s="60">
        <v>44621</v>
      </c>
      <c r="B2383" t="s">
        <v>107</v>
      </c>
      <c r="C2383" t="s">
        <v>41</v>
      </c>
      <c r="D2383" t="s">
        <v>42</v>
      </c>
      <c r="E2383">
        <v>362</v>
      </c>
      <c r="F2383">
        <v>23</v>
      </c>
      <c r="G2383">
        <v>3</v>
      </c>
      <c r="H2383">
        <v>9</v>
      </c>
      <c r="I2383">
        <v>10</v>
      </c>
      <c r="J2383">
        <v>1</v>
      </c>
    </row>
    <row r="2384" spans="1:10" x14ac:dyDescent="0.35">
      <c r="A2384" s="60">
        <v>44621</v>
      </c>
      <c r="B2384" t="s">
        <v>107</v>
      </c>
      <c r="C2384" t="s">
        <v>43</v>
      </c>
      <c r="D2384" t="s">
        <v>161</v>
      </c>
      <c r="E2384">
        <v>409</v>
      </c>
      <c r="F2384">
        <v>40</v>
      </c>
      <c r="G2384">
        <v>9</v>
      </c>
      <c r="H2384">
        <v>18</v>
      </c>
      <c r="I2384">
        <v>8</v>
      </c>
      <c r="J2384">
        <v>5</v>
      </c>
    </row>
    <row r="2385" spans="1:10" x14ac:dyDescent="0.35">
      <c r="A2385" s="60">
        <v>44621</v>
      </c>
      <c r="B2385" t="s">
        <v>107</v>
      </c>
      <c r="C2385" t="s">
        <v>44</v>
      </c>
      <c r="D2385" t="s">
        <v>200</v>
      </c>
      <c r="E2385">
        <v>342</v>
      </c>
      <c r="F2385">
        <v>28</v>
      </c>
      <c r="G2385">
        <v>8</v>
      </c>
      <c r="H2385">
        <v>14</v>
      </c>
      <c r="I2385">
        <v>6</v>
      </c>
      <c r="J2385">
        <v>0</v>
      </c>
    </row>
    <row r="2386" spans="1:10" x14ac:dyDescent="0.35">
      <c r="A2386" s="60">
        <v>44621</v>
      </c>
      <c r="B2386" t="s">
        <v>107</v>
      </c>
      <c r="C2386" t="s">
        <v>45</v>
      </c>
      <c r="D2386" t="s">
        <v>46</v>
      </c>
      <c r="E2386">
        <v>611</v>
      </c>
      <c r="F2386">
        <v>43</v>
      </c>
      <c r="G2386">
        <v>5</v>
      </c>
      <c r="H2386">
        <v>20</v>
      </c>
      <c r="I2386">
        <v>17</v>
      </c>
      <c r="J2386">
        <v>1</v>
      </c>
    </row>
    <row r="2387" spans="1:10" x14ac:dyDescent="0.35">
      <c r="A2387" s="60">
        <v>44621</v>
      </c>
      <c r="B2387" t="s">
        <v>107</v>
      </c>
      <c r="C2387" t="s">
        <v>47</v>
      </c>
      <c r="D2387" t="s">
        <v>163</v>
      </c>
      <c r="E2387">
        <v>444</v>
      </c>
      <c r="F2387">
        <v>56</v>
      </c>
      <c r="G2387">
        <v>4</v>
      </c>
      <c r="H2387">
        <v>11</v>
      </c>
      <c r="I2387">
        <v>41</v>
      </c>
      <c r="J2387">
        <v>0</v>
      </c>
    </row>
    <row r="2388" spans="1:10" x14ac:dyDescent="0.35">
      <c r="A2388" s="60">
        <v>44621</v>
      </c>
      <c r="B2388" t="s">
        <v>107</v>
      </c>
      <c r="C2388" t="s">
        <v>48</v>
      </c>
      <c r="D2388" t="s">
        <v>162</v>
      </c>
      <c r="E2388">
        <v>539</v>
      </c>
      <c r="F2388">
        <v>45</v>
      </c>
      <c r="G2388">
        <v>6</v>
      </c>
      <c r="H2388">
        <v>20</v>
      </c>
      <c r="I2388">
        <v>17</v>
      </c>
      <c r="J2388">
        <v>2</v>
      </c>
    </row>
    <row r="2389" spans="1:10" x14ac:dyDescent="0.35">
      <c r="A2389" s="60">
        <v>44652</v>
      </c>
      <c r="B2389" t="s">
        <v>107</v>
      </c>
      <c r="C2389" t="s">
        <v>35</v>
      </c>
      <c r="D2389" t="s">
        <v>36</v>
      </c>
      <c r="E2389">
        <v>295</v>
      </c>
      <c r="F2389">
        <v>42</v>
      </c>
      <c r="G2389">
        <v>18</v>
      </c>
      <c r="H2389">
        <v>16</v>
      </c>
      <c r="I2389">
        <v>7</v>
      </c>
      <c r="J2389">
        <v>1</v>
      </c>
    </row>
    <row r="2390" spans="1:10" x14ac:dyDescent="0.35">
      <c r="A2390" s="60">
        <v>44652</v>
      </c>
      <c r="B2390" t="s">
        <v>107</v>
      </c>
      <c r="C2390" t="s">
        <v>37</v>
      </c>
      <c r="D2390" t="s">
        <v>38</v>
      </c>
      <c r="E2390">
        <v>190</v>
      </c>
      <c r="F2390">
        <v>10</v>
      </c>
      <c r="G2390">
        <v>2</v>
      </c>
      <c r="H2390">
        <v>5</v>
      </c>
      <c r="I2390">
        <v>3</v>
      </c>
      <c r="J2390">
        <v>0</v>
      </c>
    </row>
    <row r="2391" spans="1:10" x14ac:dyDescent="0.35">
      <c r="A2391" s="60">
        <v>44652</v>
      </c>
      <c r="B2391" t="s">
        <v>107</v>
      </c>
      <c r="C2391" t="s">
        <v>39</v>
      </c>
      <c r="D2391" t="s">
        <v>40</v>
      </c>
      <c r="E2391">
        <v>329</v>
      </c>
      <c r="F2391">
        <v>26</v>
      </c>
      <c r="G2391">
        <v>21</v>
      </c>
      <c r="H2391">
        <v>3</v>
      </c>
      <c r="I2391">
        <v>2</v>
      </c>
      <c r="J2391">
        <v>0</v>
      </c>
    </row>
    <row r="2392" spans="1:10" x14ac:dyDescent="0.35">
      <c r="A2392" s="60">
        <v>44652</v>
      </c>
      <c r="B2392" t="s">
        <v>107</v>
      </c>
      <c r="C2392" t="s">
        <v>41</v>
      </c>
      <c r="D2392" t="s">
        <v>42</v>
      </c>
      <c r="E2392">
        <v>351</v>
      </c>
      <c r="F2392">
        <v>16</v>
      </c>
      <c r="G2392">
        <v>1</v>
      </c>
      <c r="H2392">
        <v>7</v>
      </c>
      <c r="I2392">
        <v>8</v>
      </c>
      <c r="J2392">
        <v>0</v>
      </c>
    </row>
    <row r="2393" spans="1:10" x14ac:dyDescent="0.35">
      <c r="A2393" s="60">
        <v>44652</v>
      </c>
      <c r="B2393" t="s">
        <v>107</v>
      </c>
      <c r="C2393" t="s">
        <v>43</v>
      </c>
      <c r="D2393" t="s">
        <v>161</v>
      </c>
      <c r="E2393">
        <v>266</v>
      </c>
      <c r="F2393">
        <v>17</v>
      </c>
      <c r="G2393">
        <v>6</v>
      </c>
      <c r="H2393">
        <v>4</v>
      </c>
      <c r="I2393">
        <v>7</v>
      </c>
      <c r="J2393">
        <v>0</v>
      </c>
    </row>
    <row r="2394" spans="1:10" x14ac:dyDescent="0.35">
      <c r="A2394" s="60">
        <v>44652</v>
      </c>
      <c r="B2394" t="s">
        <v>107</v>
      </c>
      <c r="C2394" t="s">
        <v>44</v>
      </c>
      <c r="D2394" t="s">
        <v>200</v>
      </c>
      <c r="E2394">
        <v>349</v>
      </c>
      <c r="F2394">
        <v>31</v>
      </c>
      <c r="G2394">
        <v>7</v>
      </c>
      <c r="H2394">
        <v>17</v>
      </c>
      <c r="I2394">
        <v>7</v>
      </c>
      <c r="J2394">
        <v>0</v>
      </c>
    </row>
    <row r="2395" spans="1:10" x14ac:dyDescent="0.35">
      <c r="A2395" s="60">
        <v>44652</v>
      </c>
      <c r="B2395" t="s">
        <v>107</v>
      </c>
      <c r="C2395" t="s">
        <v>45</v>
      </c>
      <c r="D2395" t="s">
        <v>46</v>
      </c>
      <c r="E2395">
        <v>504</v>
      </c>
      <c r="F2395">
        <v>43</v>
      </c>
      <c r="G2395">
        <v>7</v>
      </c>
      <c r="H2395">
        <v>14</v>
      </c>
      <c r="I2395">
        <v>22</v>
      </c>
      <c r="J2395">
        <v>0</v>
      </c>
    </row>
    <row r="2396" spans="1:10" x14ac:dyDescent="0.35">
      <c r="A2396" s="60">
        <v>44652</v>
      </c>
      <c r="B2396" t="s">
        <v>107</v>
      </c>
      <c r="C2396" t="s">
        <v>47</v>
      </c>
      <c r="D2396" t="s">
        <v>163</v>
      </c>
      <c r="E2396">
        <v>378</v>
      </c>
      <c r="F2396">
        <v>52</v>
      </c>
      <c r="G2396">
        <v>8</v>
      </c>
      <c r="H2396">
        <v>9</v>
      </c>
      <c r="I2396">
        <v>35</v>
      </c>
      <c r="J2396">
        <v>0</v>
      </c>
    </row>
    <row r="2397" spans="1:10" x14ac:dyDescent="0.35">
      <c r="A2397" s="60">
        <v>44652</v>
      </c>
      <c r="B2397" t="s">
        <v>107</v>
      </c>
      <c r="C2397" t="s">
        <v>48</v>
      </c>
      <c r="D2397" t="s">
        <v>162</v>
      </c>
      <c r="E2397">
        <v>477</v>
      </c>
      <c r="F2397">
        <v>43</v>
      </c>
      <c r="G2397">
        <v>12</v>
      </c>
      <c r="H2397">
        <v>16</v>
      </c>
      <c r="I2397">
        <v>15</v>
      </c>
      <c r="J2397">
        <v>0</v>
      </c>
    </row>
    <row r="2398" spans="1:10" x14ac:dyDescent="0.35">
      <c r="A2398" s="60">
        <v>44682</v>
      </c>
      <c r="B2398" t="s">
        <v>107</v>
      </c>
      <c r="C2398" t="s">
        <v>35</v>
      </c>
      <c r="D2398" t="s">
        <v>36</v>
      </c>
      <c r="E2398">
        <v>297</v>
      </c>
      <c r="F2398">
        <v>23</v>
      </c>
      <c r="G2398">
        <v>8</v>
      </c>
      <c r="H2398">
        <v>12</v>
      </c>
      <c r="I2398">
        <v>3</v>
      </c>
      <c r="J2398">
        <v>0</v>
      </c>
    </row>
    <row r="2399" spans="1:10" x14ac:dyDescent="0.35">
      <c r="A2399" s="60">
        <v>44682</v>
      </c>
      <c r="B2399" t="s">
        <v>107</v>
      </c>
      <c r="C2399" t="s">
        <v>37</v>
      </c>
      <c r="D2399" t="s">
        <v>38</v>
      </c>
      <c r="E2399">
        <v>272</v>
      </c>
      <c r="F2399">
        <v>26</v>
      </c>
      <c r="G2399">
        <v>7</v>
      </c>
      <c r="H2399">
        <v>12</v>
      </c>
      <c r="I2399">
        <v>4</v>
      </c>
      <c r="J2399">
        <v>3</v>
      </c>
    </row>
    <row r="2400" spans="1:10" x14ac:dyDescent="0.35">
      <c r="A2400" s="60">
        <v>44682</v>
      </c>
      <c r="B2400" t="s">
        <v>107</v>
      </c>
      <c r="C2400" t="s">
        <v>39</v>
      </c>
      <c r="D2400" t="s">
        <v>40</v>
      </c>
      <c r="E2400">
        <v>479</v>
      </c>
      <c r="F2400">
        <v>38</v>
      </c>
      <c r="G2400">
        <v>22</v>
      </c>
      <c r="H2400">
        <v>13</v>
      </c>
      <c r="I2400">
        <v>3</v>
      </c>
      <c r="J2400">
        <v>0</v>
      </c>
    </row>
    <row r="2401" spans="1:10" x14ac:dyDescent="0.35">
      <c r="A2401" s="60">
        <v>44682</v>
      </c>
      <c r="B2401" t="s">
        <v>107</v>
      </c>
      <c r="C2401" t="s">
        <v>41</v>
      </c>
      <c r="D2401" t="s">
        <v>42</v>
      </c>
      <c r="E2401">
        <v>442</v>
      </c>
      <c r="F2401">
        <v>23</v>
      </c>
      <c r="G2401">
        <v>2</v>
      </c>
      <c r="H2401">
        <v>11</v>
      </c>
      <c r="I2401">
        <v>9</v>
      </c>
      <c r="J2401">
        <v>1</v>
      </c>
    </row>
    <row r="2402" spans="1:10" x14ac:dyDescent="0.35">
      <c r="A2402" s="60">
        <v>44682</v>
      </c>
      <c r="B2402" t="s">
        <v>107</v>
      </c>
      <c r="C2402" t="s">
        <v>43</v>
      </c>
      <c r="D2402" t="s">
        <v>161</v>
      </c>
      <c r="E2402">
        <v>443</v>
      </c>
      <c r="F2402">
        <v>36</v>
      </c>
      <c r="G2402">
        <v>14</v>
      </c>
      <c r="H2402">
        <v>15</v>
      </c>
      <c r="I2402">
        <v>3</v>
      </c>
      <c r="J2402">
        <v>4</v>
      </c>
    </row>
    <row r="2403" spans="1:10" x14ac:dyDescent="0.35">
      <c r="A2403" s="60">
        <v>44682</v>
      </c>
      <c r="B2403" t="s">
        <v>107</v>
      </c>
      <c r="C2403" t="s">
        <v>44</v>
      </c>
      <c r="D2403" t="s">
        <v>200</v>
      </c>
      <c r="E2403">
        <v>477</v>
      </c>
      <c r="F2403">
        <v>40</v>
      </c>
      <c r="G2403">
        <v>17</v>
      </c>
      <c r="H2403">
        <v>17</v>
      </c>
      <c r="I2403">
        <v>4</v>
      </c>
      <c r="J2403">
        <v>2</v>
      </c>
    </row>
    <row r="2404" spans="1:10" x14ac:dyDescent="0.35">
      <c r="A2404" s="60">
        <v>44682</v>
      </c>
      <c r="B2404" t="s">
        <v>107</v>
      </c>
      <c r="C2404" t="s">
        <v>45</v>
      </c>
      <c r="D2404" t="s">
        <v>46</v>
      </c>
      <c r="E2404">
        <v>615</v>
      </c>
      <c r="F2404">
        <v>34</v>
      </c>
      <c r="G2404">
        <v>3</v>
      </c>
      <c r="H2404">
        <v>16</v>
      </c>
      <c r="I2404">
        <v>15</v>
      </c>
      <c r="J2404">
        <v>0</v>
      </c>
    </row>
    <row r="2405" spans="1:10" x14ac:dyDescent="0.35">
      <c r="A2405" s="60">
        <v>44682</v>
      </c>
      <c r="B2405" t="s">
        <v>107</v>
      </c>
      <c r="C2405" t="s">
        <v>47</v>
      </c>
      <c r="D2405" t="s">
        <v>163</v>
      </c>
      <c r="E2405">
        <v>413</v>
      </c>
      <c r="F2405">
        <v>71</v>
      </c>
      <c r="G2405">
        <v>2</v>
      </c>
      <c r="H2405">
        <v>7</v>
      </c>
      <c r="I2405">
        <v>60</v>
      </c>
      <c r="J2405">
        <v>2</v>
      </c>
    </row>
    <row r="2406" spans="1:10" x14ac:dyDescent="0.35">
      <c r="A2406" s="60">
        <v>44682</v>
      </c>
      <c r="B2406" t="s">
        <v>107</v>
      </c>
      <c r="C2406" t="s">
        <v>48</v>
      </c>
      <c r="D2406" t="s">
        <v>162</v>
      </c>
      <c r="E2406">
        <v>631</v>
      </c>
      <c r="F2406">
        <v>44</v>
      </c>
      <c r="G2406">
        <v>12</v>
      </c>
      <c r="H2406">
        <v>22</v>
      </c>
      <c r="I2406">
        <v>8</v>
      </c>
      <c r="J2406">
        <v>2</v>
      </c>
    </row>
    <row r="2407" spans="1:10" x14ac:dyDescent="0.35">
      <c r="A2407" s="60">
        <v>44713</v>
      </c>
      <c r="B2407" t="s">
        <v>107</v>
      </c>
      <c r="C2407" t="s">
        <v>35</v>
      </c>
      <c r="D2407" t="s">
        <v>36</v>
      </c>
      <c r="E2407">
        <v>252</v>
      </c>
      <c r="F2407">
        <v>25</v>
      </c>
      <c r="G2407">
        <v>9</v>
      </c>
      <c r="H2407">
        <v>11</v>
      </c>
      <c r="I2407">
        <v>1</v>
      </c>
      <c r="J2407">
        <v>4</v>
      </c>
    </row>
    <row r="2408" spans="1:10" x14ac:dyDescent="0.35">
      <c r="A2408" s="60">
        <v>44713</v>
      </c>
      <c r="B2408" t="s">
        <v>107</v>
      </c>
      <c r="C2408" t="s">
        <v>37</v>
      </c>
      <c r="D2408" t="s">
        <v>38</v>
      </c>
      <c r="E2408">
        <v>344</v>
      </c>
      <c r="F2408">
        <v>42</v>
      </c>
      <c r="G2408">
        <v>9</v>
      </c>
      <c r="H2408">
        <v>20</v>
      </c>
      <c r="I2408">
        <v>8</v>
      </c>
      <c r="J2408">
        <v>5</v>
      </c>
    </row>
    <row r="2409" spans="1:10" x14ac:dyDescent="0.35">
      <c r="A2409" s="60">
        <v>44713</v>
      </c>
      <c r="B2409" t="s">
        <v>107</v>
      </c>
      <c r="C2409" t="s">
        <v>39</v>
      </c>
      <c r="D2409" t="s">
        <v>40</v>
      </c>
      <c r="E2409">
        <v>520</v>
      </c>
      <c r="F2409">
        <v>39</v>
      </c>
      <c r="G2409">
        <v>21</v>
      </c>
      <c r="H2409">
        <v>13</v>
      </c>
      <c r="I2409">
        <v>4</v>
      </c>
      <c r="J2409">
        <v>1</v>
      </c>
    </row>
    <row r="2410" spans="1:10" x14ac:dyDescent="0.35">
      <c r="A2410" s="60">
        <v>44713</v>
      </c>
      <c r="B2410" t="s">
        <v>107</v>
      </c>
      <c r="C2410" t="s">
        <v>41</v>
      </c>
      <c r="D2410" t="s">
        <v>42</v>
      </c>
      <c r="E2410">
        <v>471</v>
      </c>
      <c r="F2410">
        <v>24</v>
      </c>
      <c r="G2410">
        <v>4</v>
      </c>
      <c r="H2410">
        <v>16</v>
      </c>
      <c r="I2410">
        <v>4</v>
      </c>
      <c r="J2410">
        <v>0</v>
      </c>
    </row>
    <row r="2411" spans="1:10" x14ac:dyDescent="0.35">
      <c r="A2411" s="60">
        <v>44713</v>
      </c>
      <c r="B2411" t="s">
        <v>107</v>
      </c>
      <c r="C2411" t="s">
        <v>43</v>
      </c>
      <c r="D2411" t="s">
        <v>161</v>
      </c>
      <c r="E2411">
        <v>427</v>
      </c>
      <c r="F2411">
        <v>33</v>
      </c>
      <c r="G2411">
        <v>8</v>
      </c>
      <c r="H2411">
        <v>11</v>
      </c>
      <c r="I2411">
        <v>6</v>
      </c>
      <c r="J2411">
        <v>8</v>
      </c>
    </row>
    <row r="2412" spans="1:10" x14ac:dyDescent="0.35">
      <c r="A2412" s="60">
        <v>44713</v>
      </c>
      <c r="B2412" t="s">
        <v>107</v>
      </c>
      <c r="C2412" t="s">
        <v>44</v>
      </c>
      <c r="D2412" t="s">
        <v>200</v>
      </c>
      <c r="E2412">
        <v>624</v>
      </c>
      <c r="F2412">
        <v>55</v>
      </c>
      <c r="G2412">
        <v>14</v>
      </c>
      <c r="H2412">
        <v>23</v>
      </c>
      <c r="I2412">
        <v>12</v>
      </c>
      <c r="J2412">
        <v>6</v>
      </c>
    </row>
    <row r="2413" spans="1:10" x14ac:dyDescent="0.35">
      <c r="A2413" s="60">
        <v>44713</v>
      </c>
      <c r="B2413" t="s">
        <v>107</v>
      </c>
      <c r="C2413" t="s">
        <v>45</v>
      </c>
      <c r="D2413" t="s">
        <v>46</v>
      </c>
      <c r="E2413">
        <v>606</v>
      </c>
      <c r="F2413">
        <v>51</v>
      </c>
      <c r="G2413">
        <v>5</v>
      </c>
      <c r="H2413">
        <v>19</v>
      </c>
      <c r="I2413">
        <v>26</v>
      </c>
      <c r="J2413">
        <v>1</v>
      </c>
    </row>
    <row r="2414" spans="1:10" x14ac:dyDescent="0.35">
      <c r="A2414" s="60">
        <v>44713</v>
      </c>
      <c r="B2414" t="s">
        <v>107</v>
      </c>
      <c r="C2414" t="s">
        <v>47</v>
      </c>
      <c r="D2414" t="s">
        <v>163</v>
      </c>
      <c r="E2414">
        <v>360</v>
      </c>
      <c r="F2414">
        <v>51</v>
      </c>
      <c r="G2414">
        <v>4</v>
      </c>
      <c r="H2414">
        <v>13</v>
      </c>
      <c r="I2414">
        <v>33</v>
      </c>
      <c r="J2414">
        <v>1</v>
      </c>
    </row>
    <row r="2415" spans="1:10" x14ac:dyDescent="0.35">
      <c r="A2415" s="60">
        <v>44713</v>
      </c>
      <c r="B2415" t="s">
        <v>107</v>
      </c>
      <c r="C2415" t="s">
        <v>48</v>
      </c>
      <c r="D2415" t="s">
        <v>162</v>
      </c>
      <c r="E2415">
        <v>599</v>
      </c>
      <c r="F2415">
        <v>40</v>
      </c>
      <c r="G2415">
        <v>8</v>
      </c>
      <c r="H2415">
        <v>22</v>
      </c>
      <c r="I2415">
        <v>9</v>
      </c>
      <c r="J2415">
        <v>1</v>
      </c>
    </row>
    <row r="2416" spans="1:10" x14ac:dyDescent="0.35">
      <c r="A2416" s="60">
        <v>44743</v>
      </c>
      <c r="B2416" t="s">
        <v>107</v>
      </c>
      <c r="C2416" t="s">
        <v>35</v>
      </c>
      <c r="D2416" t="s">
        <v>36</v>
      </c>
      <c r="E2416">
        <v>288</v>
      </c>
      <c r="F2416">
        <v>16</v>
      </c>
      <c r="G2416">
        <v>5</v>
      </c>
      <c r="H2416">
        <v>7</v>
      </c>
      <c r="I2416">
        <v>3</v>
      </c>
      <c r="J2416">
        <v>1</v>
      </c>
    </row>
    <row r="2417" spans="1:10" x14ac:dyDescent="0.35">
      <c r="A2417" s="60">
        <v>44743</v>
      </c>
      <c r="B2417" t="s">
        <v>107</v>
      </c>
      <c r="C2417" t="s">
        <v>37</v>
      </c>
      <c r="D2417" t="s">
        <v>38</v>
      </c>
      <c r="E2417">
        <v>270</v>
      </c>
      <c r="F2417">
        <v>36</v>
      </c>
      <c r="G2417">
        <v>10</v>
      </c>
      <c r="H2417">
        <v>13</v>
      </c>
      <c r="I2417">
        <v>3</v>
      </c>
      <c r="J2417">
        <v>10</v>
      </c>
    </row>
    <row r="2418" spans="1:10" x14ac:dyDescent="0.35">
      <c r="A2418" s="60">
        <v>44743</v>
      </c>
      <c r="B2418" t="s">
        <v>107</v>
      </c>
      <c r="C2418" t="s">
        <v>39</v>
      </c>
      <c r="D2418" t="s">
        <v>40</v>
      </c>
      <c r="E2418">
        <v>445</v>
      </c>
      <c r="F2418">
        <v>16</v>
      </c>
      <c r="G2418">
        <v>7</v>
      </c>
      <c r="H2418">
        <v>5</v>
      </c>
      <c r="I2418">
        <v>4</v>
      </c>
      <c r="J2418">
        <v>0</v>
      </c>
    </row>
    <row r="2419" spans="1:10" x14ac:dyDescent="0.35">
      <c r="A2419" s="60">
        <v>44743</v>
      </c>
      <c r="B2419" t="s">
        <v>107</v>
      </c>
      <c r="C2419" t="s">
        <v>41</v>
      </c>
      <c r="D2419" t="s">
        <v>42</v>
      </c>
      <c r="E2419">
        <v>422</v>
      </c>
      <c r="F2419">
        <v>22</v>
      </c>
      <c r="G2419">
        <v>5</v>
      </c>
      <c r="H2419">
        <v>9</v>
      </c>
      <c r="I2419">
        <v>5</v>
      </c>
      <c r="J2419">
        <v>3</v>
      </c>
    </row>
    <row r="2420" spans="1:10" x14ac:dyDescent="0.35">
      <c r="A2420" s="60">
        <v>44743</v>
      </c>
      <c r="B2420" t="s">
        <v>107</v>
      </c>
      <c r="C2420" t="s">
        <v>43</v>
      </c>
      <c r="D2420" t="s">
        <v>161</v>
      </c>
      <c r="E2420">
        <v>397</v>
      </c>
      <c r="F2420">
        <v>31</v>
      </c>
      <c r="G2420">
        <v>8</v>
      </c>
      <c r="H2420">
        <v>16</v>
      </c>
      <c r="I2420">
        <v>5</v>
      </c>
      <c r="J2420">
        <v>2</v>
      </c>
    </row>
    <row r="2421" spans="1:10" x14ac:dyDescent="0.35">
      <c r="A2421" s="60">
        <v>44743</v>
      </c>
      <c r="B2421" t="s">
        <v>107</v>
      </c>
      <c r="C2421" t="s">
        <v>44</v>
      </c>
      <c r="D2421" t="s">
        <v>200</v>
      </c>
      <c r="E2421">
        <v>495</v>
      </c>
      <c r="F2421">
        <v>38</v>
      </c>
      <c r="G2421">
        <v>17</v>
      </c>
      <c r="H2421">
        <v>14</v>
      </c>
      <c r="I2421">
        <v>4</v>
      </c>
      <c r="J2421">
        <v>3</v>
      </c>
    </row>
    <row r="2422" spans="1:10" x14ac:dyDescent="0.35">
      <c r="A2422" s="60">
        <v>44743</v>
      </c>
      <c r="B2422" t="s">
        <v>107</v>
      </c>
      <c r="C2422" t="s">
        <v>45</v>
      </c>
      <c r="D2422" t="s">
        <v>46</v>
      </c>
      <c r="E2422">
        <v>596</v>
      </c>
      <c r="F2422">
        <v>43</v>
      </c>
      <c r="G2422">
        <v>5</v>
      </c>
      <c r="H2422">
        <v>21</v>
      </c>
      <c r="I2422">
        <v>16</v>
      </c>
      <c r="J2422">
        <v>1</v>
      </c>
    </row>
    <row r="2423" spans="1:10" x14ac:dyDescent="0.35">
      <c r="A2423" s="60">
        <v>44743</v>
      </c>
      <c r="B2423" t="s">
        <v>107</v>
      </c>
      <c r="C2423" t="s">
        <v>47</v>
      </c>
      <c r="D2423" t="s">
        <v>163</v>
      </c>
      <c r="E2423">
        <v>399</v>
      </c>
      <c r="F2423">
        <v>46</v>
      </c>
      <c r="G2423">
        <v>6</v>
      </c>
      <c r="H2423">
        <v>8</v>
      </c>
      <c r="I2423">
        <v>31</v>
      </c>
      <c r="J2423">
        <v>1</v>
      </c>
    </row>
    <row r="2424" spans="1:10" x14ac:dyDescent="0.35">
      <c r="A2424" s="60">
        <v>44743</v>
      </c>
      <c r="B2424" t="s">
        <v>107</v>
      </c>
      <c r="C2424" t="s">
        <v>48</v>
      </c>
      <c r="D2424" t="s">
        <v>162</v>
      </c>
      <c r="E2424">
        <v>573</v>
      </c>
      <c r="F2424">
        <v>48</v>
      </c>
      <c r="G2424">
        <v>16</v>
      </c>
      <c r="H2424">
        <v>16</v>
      </c>
      <c r="I2424">
        <v>16</v>
      </c>
      <c r="J2424">
        <v>0</v>
      </c>
    </row>
    <row r="2425" spans="1:10" x14ac:dyDescent="0.35">
      <c r="A2425" s="60">
        <v>44774</v>
      </c>
      <c r="B2425" t="s">
        <v>107</v>
      </c>
      <c r="C2425" t="s">
        <v>35</v>
      </c>
      <c r="D2425" t="s">
        <v>36</v>
      </c>
      <c r="E2425">
        <v>302</v>
      </c>
      <c r="F2425">
        <v>19</v>
      </c>
      <c r="G2425">
        <v>5</v>
      </c>
      <c r="H2425">
        <v>11</v>
      </c>
      <c r="I2425">
        <v>3</v>
      </c>
      <c r="J2425">
        <v>0</v>
      </c>
    </row>
    <row r="2426" spans="1:10" x14ac:dyDescent="0.35">
      <c r="A2426" s="60">
        <v>44774</v>
      </c>
      <c r="B2426" t="s">
        <v>107</v>
      </c>
      <c r="C2426" t="s">
        <v>37</v>
      </c>
      <c r="D2426" t="s">
        <v>38</v>
      </c>
      <c r="E2426">
        <v>417</v>
      </c>
      <c r="F2426">
        <v>30</v>
      </c>
      <c r="G2426">
        <v>7</v>
      </c>
      <c r="H2426">
        <v>13</v>
      </c>
      <c r="I2426">
        <v>6</v>
      </c>
      <c r="J2426">
        <v>4</v>
      </c>
    </row>
    <row r="2427" spans="1:10" x14ac:dyDescent="0.35">
      <c r="A2427" s="60">
        <v>44774</v>
      </c>
      <c r="B2427" t="s">
        <v>107</v>
      </c>
      <c r="C2427" t="s">
        <v>39</v>
      </c>
      <c r="D2427" t="s">
        <v>40</v>
      </c>
      <c r="E2427">
        <v>713</v>
      </c>
      <c r="F2427">
        <v>43</v>
      </c>
      <c r="G2427">
        <v>30</v>
      </c>
      <c r="H2427">
        <v>11</v>
      </c>
      <c r="I2427">
        <v>1</v>
      </c>
      <c r="J2427">
        <v>1</v>
      </c>
    </row>
    <row r="2428" spans="1:10" x14ac:dyDescent="0.35">
      <c r="A2428" s="60">
        <v>44774</v>
      </c>
      <c r="B2428" t="s">
        <v>107</v>
      </c>
      <c r="C2428" t="s">
        <v>41</v>
      </c>
      <c r="D2428" t="s">
        <v>42</v>
      </c>
      <c r="E2428">
        <v>590</v>
      </c>
      <c r="F2428">
        <v>38</v>
      </c>
      <c r="G2428">
        <v>8</v>
      </c>
      <c r="H2428">
        <v>17</v>
      </c>
      <c r="I2428">
        <v>13</v>
      </c>
      <c r="J2428">
        <v>0</v>
      </c>
    </row>
    <row r="2429" spans="1:10" x14ac:dyDescent="0.35">
      <c r="A2429" s="60">
        <v>44774</v>
      </c>
      <c r="B2429" t="s">
        <v>107</v>
      </c>
      <c r="C2429" t="s">
        <v>43</v>
      </c>
      <c r="D2429" t="s">
        <v>161</v>
      </c>
      <c r="E2429">
        <v>528</v>
      </c>
      <c r="F2429">
        <v>37</v>
      </c>
      <c r="G2429">
        <v>18</v>
      </c>
      <c r="H2429">
        <v>17</v>
      </c>
      <c r="I2429">
        <v>2</v>
      </c>
      <c r="J2429">
        <v>0</v>
      </c>
    </row>
    <row r="2430" spans="1:10" x14ac:dyDescent="0.35">
      <c r="A2430" s="60">
        <v>44774</v>
      </c>
      <c r="B2430" t="s">
        <v>107</v>
      </c>
      <c r="C2430" t="s">
        <v>44</v>
      </c>
      <c r="D2430" t="s">
        <v>200</v>
      </c>
      <c r="E2430">
        <v>619</v>
      </c>
      <c r="F2430">
        <v>51</v>
      </c>
      <c r="G2430">
        <v>27</v>
      </c>
      <c r="H2430">
        <v>22</v>
      </c>
      <c r="I2430">
        <v>2</v>
      </c>
      <c r="J2430">
        <v>0</v>
      </c>
    </row>
    <row r="2431" spans="1:10" x14ac:dyDescent="0.35">
      <c r="A2431" s="60">
        <v>44774</v>
      </c>
      <c r="B2431" t="s">
        <v>107</v>
      </c>
      <c r="C2431" t="s">
        <v>45</v>
      </c>
      <c r="D2431" t="s">
        <v>46</v>
      </c>
      <c r="E2431">
        <v>722</v>
      </c>
      <c r="F2431">
        <v>56</v>
      </c>
      <c r="G2431">
        <v>6</v>
      </c>
      <c r="H2431">
        <v>26</v>
      </c>
      <c r="I2431">
        <v>24</v>
      </c>
      <c r="J2431">
        <v>0</v>
      </c>
    </row>
    <row r="2432" spans="1:10" x14ac:dyDescent="0.35">
      <c r="A2432" s="60">
        <v>44774</v>
      </c>
      <c r="B2432" t="s">
        <v>107</v>
      </c>
      <c r="C2432" t="s">
        <v>47</v>
      </c>
      <c r="D2432" t="s">
        <v>163</v>
      </c>
      <c r="E2432">
        <v>497</v>
      </c>
      <c r="F2432">
        <v>38</v>
      </c>
      <c r="G2432">
        <v>4</v>
      </c>
      <c r="H2432">
        <v>12</v>
      </c>
      <c r="I2432">
        <v>22</v>
      </c>
      <c r="J2432">
        <v>0</v>
      </c>
    </row>
    <row r="2433" spans="1:10" x14ac:dyDescent="0.35">
      <c r="A2433" s="60">
        <v>44774</v>
      </c>
      <c r="B2433" t="s">
        <v>107</v>
      </c>
      <c r="C2433" t="s">
        <v>48</v>
      </c>
      <c r="D2433" t="s">
        <v>162</v>
      </c>
      <c r="E2433">
        <v>728</v>
      </c>
      <c r="F2433">
        <v>45</v>
      </c>
      <c r="G2433">
        <v>9</v>
      </c>
      <c r="H2433">
        <v>20</v>
      </c>
      <c r="I2433">
        <v>12</v>
      </c>
      <c r="J2433">
        <v>4</v>
      </c>
    </row>
    <row r="2434" spans="1:10" x14ac:dyDescent="0.35">
      <c r="A2434" s="60">
        <v>44805</v>
      </c>
      <c r="B2434" t="s">
        <v>107</v>
      </c>
      <c r="C2434" t="s">
        <v>35</v>
      </c>
      <c r="D2434" t="s">
        <v>36</v>
      </c>
      <c r="E2434">
        <v>294</v>
      </c>
      <c r="F2434">
        <v>28</v>
      </c>
      <c r="G2434">
        <v>17</v>
      </c>
      <c r="H2434">
        <v>7</v>
      </c>
      <c r="I2434">
        <v>3</v>
      </c>
      <c r="J2434">
        <v>1</v>
      </c>
    </row>
    <row r="2435" spans="1:10" x14ac:dyDescent="0.35">
      <c r="A2435" s="60">
        <v>44805</v>
      </c>
      <c r="B2435" t="s">
        <v>107</v>
      </c>
      <c r="C2435" t="s">
        <v>37</v>
      </c>
      <c r="D2435" t="s">
        <v>38</v>
      </c>
      <c r="E2435">
        <v>369</v>
      </c>
      <c r="F2435">
        <v>38</v>
      </c>
      <c r="G2435">
        <v>9</v>
      </c>
      <c r="H2435">
        <v>21</v>
      </c>
      <c r="I2435">
        <v>2</v>
      </c>
      <c r="J2435">
        <v>6</v>
      </c>
    </row>
    <row r="2436" spans="1:10" x14ac:dyDescent="0.35">
      <c r="A2436" s="60">
        <v>44805</v>
      </c>
      <c r="B2436" t="s">
        <v>107</v>
      </c>
      <c r="C2436" t="s">
        <v>39</v>
      </c>
      <c r="D2436" t="s">
        <v>40</v>
      </c>
      <c r="E2436">
        <v>632</v>
      </c>
      <c r="F2436">
        <v>47</v>
      </c>
      <c r="G2436">
        <v>27</v>
      </c>
      <c r="H2436">
        <v>16</v>
      </c>
      <c r="I2436">
        <v>4</v>
      </c>
      <c r="J2436">
        <v>0</v>
      </c>
    </row>
    <row r="2437" spans="1:10" x14ac:dyDescent="0.35">
      <c r="A2437" s="60">
        <v>44805</v>
      </c>
      <c r="B2437" t="s">
        <v>107</v>
      </c>
      <c r="C2437" t="s">
        <v>41</v>
      </c>
      <c r="D2437" t="s">
        <v>42</v>
      </c>
      <c r="E2437">
        <v>723</v>
      </c>
      <c r="F2437">
        <v>42</v>
      </c>
      <c r="G2437">
        <v>9</v>
      </c>
      <c r="H2437">
        <v>18</v>
      </c>
      <c r="I2437">
        <v>15</v>
      </c>
      <c r="J2437">
        <v>0</v>
      </c>
    </row>
    <row r="2438" spans="1:10" x14ac:dyDescent="0.35">
      <c r="A2438" s="60">
        <v>44805</v>
      </c>
      <c r="B2438" t="s">
        <v>107</v>
      </c>
      <c r="C2438" t="s">
        <v>43</v>
      </c>
      <c r="D2438" t="s">
        <v>161</v>
      </c>
      <c r="E2438">
        <v>543</v>
      </c>
      <c r="F2438">
        <v>33</v>
      </c>
      <c r="G2438">
        <v>14</v>
      </c>
      <c r="H2438">
        <v>15</v>
      </c>
      <c r="I2438">
        <v>4</v>
      </c>
      <c r="J2438">
        <v>0</v>
      </c>
    </row>
    <row r="2439" spans="1:10" x14ac:dyDescent="0.35">
      <c r="A2439" s="60">
        <v>44805</v>
      </c>
      <c r="B2439" t="s">
        <v>107</v>
      </c>
      <c r="C2439" t="s">
        <v>44</v>
      </c>
      <c r="D2439" t="s">
        <v>200</v>
      </c>
      <c r="E2439">
        <v>723</v>
      </c>
      <c r="F2439">
        <v>68</v>
      </c>
      <c r="G2439">
        <v>35</v>
      </c>
      <c r="H2439">
        <v>27</v>
      </c>
      <c r="I2439">
        <v>6</v>
      </c>
      <c r="J2439">
        <v>0</v>
      </c>
    </row>
    <row r="2440" spans="1:10" x14ac:dyDescent="0.35">
      <c r="A2440" s="60">
        <v>44805</v>
      </c>
      <c r="B2440" t="s">
        <v>107</v>
      </c>
      <c r="C2440" t="s">
        <v>45</v>
      </c>
      <c r="D2440" t="s">
        <v>46</v>
      </c>
      <c r="E2440">
        <v>776</v>
      </c>
      <c r="F2440">
        <v>70</v>
      </c>
      <c r="G2440">
        <v>12</v>
      </c>
      <c r="H2440">
        <v>35</v>
      </c>
      <c r="I2440">
        <v>23</v>
      </c>
      <c r="J2440">
        <v>0</v>
      </c>
    </row>
    <row r="2441" spans="1:10" x14ac:dyDescent="0.35">
      <c r="A2441" s="60">
        <v>44805</v>
      </c>
      <c r="B2441" t="s">
        <v>107</v>
      </c>
      <c r="C2441" t="s">
        <v>47</v>
      </c>
      <c r="D2441" t="s">
        <v>163</v>
      </c>
      <c r="E2441">
        <v>495</v>
      </c>
      <c r="F2441">
        <v>60</v>
      </c>
      <c r="G2441">
        <v>6</v>
      </c>
      <c r="H2441">
        <v>11</v>
      </c>
      <c r="I2441">
        <v>41</v>
      </c>
      <c r="J2441">
        <v>2</v>
      </c>
    </row>
    <row r="2442" spans="1:10" x14ac:dyDescent="0.35">
      <c r="A2442" s="60">
        <v>44805</v>
      </c>
      <c r="B2442" t="s">
        <v>107</v>
      </c>
      <c r="C2442" t="s">
        <v>48</v>
      </c>
      <c r="D2442" t="s">
        <v>162</v>
      </c>
      <c r="E2442">
        <v>677</v>
      </c>
      <c r="F2442">
        <v>54</v>
      </c>
      <c r="G2442">
        <v>14</v>
      </c>
      <c r="H2442">
        <v>27</v>
      </c>
      <c r="I2442">
        <v>10</v>
      </c>
      <c r="J2442">
        <v>3</v>
      </c>
    </row>
    <row r="2443" spans="1:10" x14ac:dyDescent="0.35">
      <c r="A2443" s="60">
        <v>44835</v>
      </c>
      <c r="B2443" t="s">
        <v>107</v>
      </c>
      <c r="C2443" t="s">
        <v>35</v>
      </c>
      <c r="D2443" t="s">
        <v>36</v>
      </c>
      <c r="E2443">
        <v>327</v>
      </c>
      <c r="F2443">
        <v>25</v>
      </c>
      <c r="G2443">
        <v>10</v>
      </c>
      <c r="H2443">
        <v>10</v>
      </c>
      <c r="I2443">
        <v>5</v>
      </c>
      <c r="J2443">
        <v>0</v>
      </c>
    </row>
    <row r="2444" spans="1:10" x14ac:dyDescent="0.35">
      <c r="A2444" s="60">
        <v>44835</v>
      </c>
      <c r="B2444" t="s">
        <v>107</v>
      </c>
      <c r="C2444" t="s">
        <v>37</v>
      </c>
      <c r="D2444" t="s">
        <v>38</v>
      </c>
      <c r="E2444">
        <v>406</v>
      </c>
      <c r="F2444">
        <v>57</v>
      </c>
      <c r="G2444">
        <v>20</v>
      </c>
      <c r="H2444">
        <v>17</v>
      </c>
      <c r="I2444">
        <v>10</v>
      </c>
      <c r="J2444">
        <v>10</v>
      </c>
    </row>
    <row r="2445" spans="1:10" x14ac:dyDescent="0.35">
      <c r="A2445" s="60">
        <v>44835</v>
      </c>
      <c r="B2445" t="s">
        <v>107</v>
      </c>
      <c r="C2445" t="s">
        <v>39</v>
      </c>
      <c r="D2445" t="s">
        <v>40</v>
      </c>
      <c r="E2445">
        <v>670</v>
      </c>
      <c r="F2445">
        <v>49</v>
      </c>
      <c r="G2445">
        <v>31</v>
      </c>
      <c r="H2445">
        <v>16</v>
      </c>
      <c r="I2445">
        <v>0</v>
      </c>
      <c r="J2445">
        <v>2</v>
      </c>
    </row>
    <row r="2446" spans="1:10" x14ac:dyDescent="0.35">
      <c r="A2446" s="60">
        <v>44835</v>
      </c>
      <c r="B2446" t="s">
        <v>107</v>
      </c>
      <c r="C2446" t="s">
        <v>41</v>
      </c>
      <c r="D2446" t="s">
        <v>42</v>
      </c>
      <c r="E2446">
        <v>733</v>
      </c>
      <c r="F2446">
        <v>54</v>
      </c>
      <c r="G2446">
        <v>11</v>
      </c>
      <c r="H2446">
        <v>26</v>
      </c>
      <c r="I2446">
        <v>17</v>
      </c>
      <c r="J2446">
        <v>0</v>
      </c>
    </row>
    <row r="2447" spans="1:10" x14ac:dyDescent="0.35">
      <c r="A2447" s="60">
        <v>44835</v>
      </c>
      <c r="B2447" t="s">
        <v>107</v>
      </c>
      <c r="C2447" t="s">
        <v>43</v>
      </c>
      <c r="D2447" t="s">
        <v>161</v>
      </c>
      <c r="E2447">
        <v>496</v>
      </c>
      <c r="F2447">
        <v>31</v>
      </c>
      <c r="G2447">
        <v>9</v>
      </c>
      <c r="H2447">
        <v>19</v>
      </c>
      <c r="I2447">
        <v>3</v>
      </c>
      <c r="J2447">
        <v>0</v>
      </c>
    </row>
    <row r="2448" spans="1:10" x14ac:dyDescent="0.35">
      <c r="A2448" s="60">
        <v>44835</v>
      </c>
      <c r="B2448" t="s">
        <v>107</v>
      </c>
      <c r="C2448" t="s">
        <v>44</v>
      </c>
      <c r="D2448" t="s">
        <v>200</v>
      </c>
      <c r="E2448">
        <v>716</v>
      </c>
      <c r="F2448">
        <v>51</v>
      </c>
      <c r="G2448">
        <v>24</v>
      </c>
      <c r="H2448">
        <v>21</v>
      </c>
      <c r="I2448">
        <v>6</v>
      </c>
      <c r="J2448">
        <v>0</v>
      </c>
    </row>
    <row r="2449" spans="1:10" x14ac:dyDescent="0.35">
      <c r="A2449" s="60">
        <v>44835</v>
      </c>
      <c r="B2449" t="s">
        <v>107</v>
      </c>
      <c r="C2449" t="s">
        <v>45</v>
      </c>
      <c r="D2449" t="s">
        <v>46</v>
      </c>
      <c r="E2449">
        <v>743</v>
      </c>
      <c r="F2449">
        <v>50</v>
      </c>
      <c r="G2449">
        <v>3</v>
      </c>
      <c r="H2449">
        <v>23</v>
      </c>
      <c r="I2449">
        <v>24</v>
      </c>
      <c r="J2449">
        <v>0</v>
      </c>
    </row>
    <row r="2450" spans="1:10" x14ac:dyDescent="0.35">
      <c r="A2450" s="60">
        <v>44835</v>
      </c>
      <c r="B2450" t="s">
        <v>107</v>
      </c>
      <c r="C2450" t="s">
        <v>47</v>
      </c>
      <c r="D2450" t="s">
        <v>163</v>
      </c>
      <c r="E2450">
        <v>519</v>
      </c>
      <c r="F2450">
        <v>46</v>
      </c>
      <c r="G2450">
        <v>9</v>
      </c>
      <c r="H2450">
        <v>21</v>
      </c>
      <c r="I2450">
        <v>16</v>
      </c>
      <c r="J2450">
        <v>0</v>
      </c>
    </row>
    <row r="2451" spans="1:10" x14ac:dyDescent="0.35">
      <c r="A2451" s="60">
        <v>44835</v>
      </c>
      <c r="B2451" t="s">
        <v>107</v>
      </c>
      <c r="C2451" t="s">
        <v>48</v>
      </c>
      <c r="D2451" t="s">
        <v>162</v>
      </c>
      <c r="E2451">
        <v>682</v>
      </c>
      <c r="F2451">
        <v>70</v>
      </c>
      <c r="G2451">
        <v>20</v>
      </c>
      <c r="H2451">
        <v>31</v>
      </c>
      <c r="I2451">
        <v>18</v>
      </c>
      <c r="J2451">
        <v>1</v>
      </c>
    </row>
    <row r="2452" spans="1:10" x14ac:dyDescent="0.35">
      <c r="A2452" s="60">
        <v>44866</v>
      </c>
      <c r="B2452" t="s">
        <v>107</v>
      </c>
      <c r="C2452" t="s">
        <v>35</v>
      </c>
      <c r="D2452" t="s">
        <v>36</v>
      </c>
      <c r="E2452">
        <v>390</v>
      </c>
      <c r="F2452">
        <v>30</v>
      </c>
      <c r="G2452">
        <v>15</v>
      </c>
      <c r="H2452">
        <v>13</v>
      </c>
      <c r="I2452">
        <v>2</v>
      </c>
      <c r="J2452">
        <v>0</v>
      </c>
    </row>
    <row r="2453" spans="1:10" x14ac:dyDescent="0.35">
      <c r="A2453" s="60">
        <v>44866</v>
      </c>
      <c r="B2453" t="s">
        <v>107</v>
      </c>
      <c r="C2453" t="s">
        <v>37</v>
      </c>
      <c r="D2453" t="s">
        <v>38</v>
      </c>
      <c r="E2453">
        <v>446</v>
      </c>
      <c r="F2453">
        <v>53</v>
      </c>
      <c r="G2453">
        <v>11</v>
      </c>
      <c r="H2453">
        <v>26</v>
      </c>
      <c r="I2453">
        <v>10</v>
      </c>
      <c r="J2453">
        <v>6</v>
      </c>
    </row>
    <row r="2454" spans="1:10" x14ac:dyDescent="0.35">
      <c r="A2454" s="60">
        <v>44866</v>
      </c>
      <c r="B2454" t="s">
        <v>107</v>
      </c>
      <c r="C2454" t="s">
        <v>39</v>
      </c>
      <c r="D2454" t="s">
        <v>40</v>
      </c>
      <c r="E2454">
        <v>737</v>
      </c>
      <c r="F2454">
        <v>52</v>
      </c>
      <c r="G2454">
        <v>19</v>
      </c>
      <c r="H2454">
        <v>21</v>
      </c>
      <c r="I2454">
        <v>8</v>
      </c>
      <c r="J2454">
        <v>4</v>
      </c>
    </row>
    <row r="2455" spans="1:10" x14ac:dyDescent="0.35">
      <c r="A2455" s="60">
        <v>44866</v>
      </c>
      <c r="B2455" t="s">
        <v>107</v>
      </c>
      <c r="C2455" t="s">
        <v>41</v>
      </c>
      <c r="D2455" t="s">
        <v>42</v>
      </c>
      <c r="E2455">
        <v>763</v>
      </c>
      <c r="F2455">
        <v>39</v>
      </c>
      <c r="G2455">
        <v>10</v>
      </c>
      <c r="H2455">
        <v>20</v>
      </c>
      <c r="I2455">
        <v>9</v>
      </c>
      <c r="J2455">
        <v>0</v>
      </c>
    </row>
    <row r="2456" spans="1:10" x14ac:dyDescent="0.35">
      <c r="A2456" s="60">
        <v>44866</v>
      </c>
      <c r="B2456" t="s">
        <v>107</v>
      </c>
      <c r="C2456" t="s">
        <v>43</v>
      </c>
      <c r="D2456" t="s">
        <v>161</v>
      </c>
      <c r="E2456">
        <v>603</v>
      </c>
      <c r="F2456">
        <v>48</v>
      </c>
      <c r="G2456">
        <v>16</v>
      </c>
      <c r="H2456">
        <v>22</v>
      </c>
      <c r="I2456">
        <v>3</v>
      </c>
      <c r="J2456">
        <v>7</v>
      </c>
    </row>
    <row r="2457" spans="1:10" x14ac:dyDescent="0.35">
      <c r="A2457" s="60">
        <v>44866</v>
      </c>
      <c r="B2457" t="s">
        <v>107</v>
      </c>
      <c r="C2457" t="s">
        <v>44</v>
      </c>
      <c r="D2457" t="s">
        <v>200</v>
      </c>
      <c r="E2457">
        <v>749</v>
      </c>
      <c r="F2457">
        <v>51</v>
      </c>
      <c r="G2457">
        <v>22</v>
      </c>
      <c r="H2457">
        <v>24</v>
      </c>
      <c r="I2457">
        <v>4</v>
      </c>
      <c r="J2457">
        <v>1</v>
      </c>
    </row>
    <row r="2458" spans="1:10" x14ac:dyDescent="0.35">
      <c r="A2458" s="60">
        <v>44866</v>
      </c>
      <c r="B2458" t="s">
        <v>107</v>
      </c>
      <c r="C2458" t="s">
        <v>45</v>
      </c>
      <c r="D2458" t="s">
        <v>46</v>
      </c>
      <c r="E2458">
        <v>798</v>
      </c>
      <c r="F2458">
        <v>55</v>
      </c>
      <c r="G2458">
        <v>9</v>
      </c>
      <c r="H2458">
        <v>19</v>
      </c>
      <c r="I2458">
        <v>26</v>
      </c>
      <c r="J2458">
        <v>1</v>
      </c>
    </row>
    <row r="2459" spans="1:10" x14ac:dyDescent="0.35">
      <c r="A2459" s="60">
        <v>44866</v>
      </c>
      <c r="B2459" t="s">
        <v>107</v>
      </c>
      <c r="C2459" t="s">
        <v>47</v>
      </c>
      <c r="D2459" t="s">
        <v>163</v>
      </c>
      <c r="E2459">
        <v>504</v>
      </c>
      <c r="F2459">
        <v>52</v>
      </c>
      <c r="G2459">
        <v>6</v>
      </c>
      <c r="H2459">
        <v>21</v>
      </c>
      <c r="I2459">
        <v>21</v>
      </c>
      <c r="J2459">
        <v>4</v>
      </c>
    </row>
    <row r="2460" spans="1:10" x14ac:dyDescent="0.35">
      <c r="A2460" s="60">
        <v>44866</v>
      </c>
      <c r="B2460" t="s">
        <v>107</v>
      </c>
      <c r="C2460" t="s">
        <v>48</v>
      </c>
      <c r="D2460" t="s">
        <v>162</v>
      </c>
      <c r="E2460">
        <v>647</v>
      </c>
      <c r="F2460">
        <v>60</v>
      </c>
      <c r="G2460">
        <v>19</v>
      </c>
      <c r="H2460">
        <v>28</v>
      </c>
      <c r="I2460">
        <v>11</v>
      </c>
      <c r="J2460">
        <v>2</v>
      </c>
    </row>
    <row r="2461" spans="1:10" x14ac:dyDescent="0.35">
      <c r="A2461" s="60">
        <v>44896</v>
      </c>
      <c r="B2461" t="s">
        <v>107</v>
      </c>
      <c r="C2461" t="s">
        <v>35</v>
      </c>
      <c r="D2461" t="s">
        <v>36</v>
      </c>
      <c r="E2461">
        <v>284</v>
      </c>
      <c r="F2461">
        <v>27</v>
      </c>
      <c r="G2461">
        <v>16</v>
      </c>
      <c r="H2461">
        <v>7</v>
      </c>
      <c r="I2461">
        <v>1</v>
      </c>
      <c r="J2461">
        <v>3</v>
      </c>
    </row>
    <row r="2462" spans="1:10" x14ac:dyDescent="0.35">
      <c r="A2462" s="60">
        <v>44896</v>
      </c>
      <c r="B2462" t="s">
        <v>107</v>
      </c>
      <c r="C2462" t="s">
        <v>37</v>
      </c>
      <c r="D2462" t="s">
        <v>38</v>
      </c>
      <c r="E2462">
        <v>270</v>
      </c>
      <c r="F2462">
        <v>51</v>
      </c>
      <c r="G2462">
        <v>13</v>
      </c>
      <c r="H2462">
        <v>11</v>
      </c>
      <c r="I2462">
        <v>3</v>
      </c>
      <c r="J2462">
        <v>24</v>
      </c>
    </row>
    <row r="2463" spans="1:10" x14ac:dyDescent="0.35">
      <c r="A2463" s="60">
        <v>44896</v>
      </c>
      <c r="B2463" t="s">
        <v>107</v>
      </c>
      <c r="C2463" t="s">
        <v>39</v>
      </c>
      <c r="D2463" t="s">
        <v>40</v>
      </c>
      <c r="E2463">
        <v>607</v>
      </c>
      <c r="F2463">
        <v>48</v>
      </c>
      <c r="G2463">
        <v>22</v>
      </c>
      <c r="H2463">
        <v>17</v>
      </c>
      <c r="I2463">
        <v>2</v>
      </c>
      <c r="J2463">
        <v>7</v>
      </c>
    </row>
    <row r="2464" spans="1:10" x14ac:dyDescent="0.35">
      <c r="A2464" s="60">
        <v>44896</v>
      </c>
      <c r="B2464" t="s">
        <v>107</v>
      </c>
      <c r="C2464" t="s">
        <v>41</v>
      </c>
      <c r="D2464" t="s">
        <v>42</v>
      </c>
      <c r="E2464">
        <v>579</v>
      </c>
      <c r="F2464">
        <v>63</v>
      </c>
      <c r="G2464">
        <v>9</v>
      </c>
      <c r="H2464">
        <v>19</v>
      </c>
      <c r="I2464">
        <v>32</v>
      </c>
      <c r="J2464">
        <v>3</v>
      </c>
    </row>
    <row r="2465" spans="1:10" x14ac:dyDescent="0.35">
      <c r="A2465" s="60">
        <v>44896</v>
      </c>
      <c r="B2465" t="s">
        <v>107</v>
      </c>
      <c r="C2465" t="s">
        <v>43</v>
      </c>
      <c r="D2465" t="s">
        <v>161</v>
      </c>
      <c r="E2465">
        <v>486</v>
      </c>
      <c r="F2465">
        <v>59</v>
      </c>
      <c r="G2465">
        <v>32</v>
      </c>
      <c r="H2465">
        <v>18</v>
      </c>
      <c r="I2465">
        <v>3</v>
      </c>
      <c r="J2465">
        <v>6</v>
      </c>
    </row>
    <row r="2466" spans="1:10" x14ac:dyDescent="0.35">
      <c r="A2466" s="60">
        <v>44896</v>
      </c>
      <c r="B2466" t="s">
        <v>107</v>
      </c>
      <c r="C2466" t="s">
        <v>44</v>
      </c>
      <c r="D2466" t="s">
        <v>200</v>
      </c>
      <c r="E2466">
        <v>611</v>
      </c>
      <c r="F2466">
        <v>64</v>
      </c>
      <c r="G2466">
        <v>43</v>
      </c>
      <c r="H2466">
        <v>17</v>
      </c>
      <c r="I2466">
        <v>1</v>
      </c>
      <c r="J2466">
        <v>3</v>
      </c>
    </row>
    <row r="2467" spans="1:10" x14ac:dyDescent="0.35">
      <c r="A2467" s="60">
        <v>44896</v>
      </c>
      <c r="B2467" t="s">
        <v>107</v>
      </c>
      <c r="C2467" t="s">
        <v>45</v>
      </c>
      <c r="D2467" t="s">
        <v>46</v>
      </c>
      <c r="E2467">
        <v>657</v>
      </c>
      <c r="F2467">
        <v>72</v>
      </c>
      <c r="G2467">
        <v>18</v>
      </c>
      <c r="H2467">
        <v>23</v>
      </c>
      <c r="I2467">
        <v>29</v>
      </c>
      <c r="J2467">
        <v>2</v>
      </c>
    </row>
    <row r="2468" spans="1:10" x14ac:dyDescent="0.35">
      <c r="A2468" s="60">
        <v>44896</v>
      </c>
      <c r="B2468" t="s">
        <v>107</v>
      </c>
      <c r="C2468" t="s">
        <v>47</v>
      </c>
      <c r="D2468" t="s">
        <v>163</v>
      </c>
      <c r="E2468">
        <v>483</v>
      </c>
      <c r="F2468">
        <v>61</v>
      </c>
      <c r="G2468">
        <v>13</v>
      </c>
      <c r="H2468">
        <v>28</v>
      </c>
      <c r="I2468">
        <v>19</v>
      </c>
      <c r="J2468">
        <v>1</v>
      </c>
    </row>
    <row r="2469" spans="1:10" x14ac:dyDescent="0.35">
      <c r="A2469" s="60">
        <v>44896</v>
      </c>
      <c r="B2469" t="s">
        <v>107</v>
      </c>
      <c r="C2469" t="s">
        <v>48</v>
      </c>
      <c r="D2469" t="s">
        <v>162</v>
      </c>
      <c r="E2469">
        <v>568</v>
      </c>
      <c r="F2469">
        <v>46</v>
      </c>
      <c r="G2469">
        <v>19</v>
      </c>
      <c r="H2469">
        <v>17</v>
      </c>
      <c r="I2469">
        <v>7</v>
      </c>
      <c r="J2469">
        <v>3</v>
      </c>
    </row>
    <row r="2470" spans="1:10" x14ac:dyDescent="0.35">
      <c r="A2470" s="60">
        <v>44927</v>
      </c>
      <c r="B2470" t="s">
        <v>107</v>
      </c>
      <c r="C2470" t="s">
        <v>35</v>
      </c>
      <c r="D2470" t="s">
        <v>36</v>
      </c>
      <c r="E2470">
        <v>350</v>
      </c>
      <c r="F2470">
        <v>36</v>
      </c>
      <c r="G2470">
        <v>20</v>
      </c>
      <c r="H2470">
        <v>15</v>
      </c>
      <c r="I2470">
        <v>0</v>
      </c>
      <c r="J2470">
        <v>1</v>
      </c>
    </row>
    <row r="2471" spans="1:10" x14ac:dyDescent="0.35">
      <c r="A2471" s="60">
        <v>44927</v>
      </c>
      <c r="B2471" t="s">
        <v>107</v>
      </c>
      <c r="C2471" t="s">
        <v>37</v>
      </c>
      <c r="D2471" t="s">
        <v>38</v>
      </c>
      <c r="E2471">
        <v>293</v>
      </c>
      <c r="F2471">
        <v>27</v>
      </c>
      <c r="G2471">
        <v>14</v>
      </c>
      <c r="H2471">
        <v>11</v>
      </c>
      <c r="I2471">
        <v>2</v>
      </c>
      <c r="J2471">
        <v>0</v>
      </c>
    </row>
    <row r="2472" spans="1:10" x14ac:dyDescent="0.35">
      <c r="A2472" s="60">
        <v>44927</v>
      </c>
      <c r="B2472" t="s">
        <v>107</v>
      </c>
      <c r="C2472" t="s">
        <v>39</v>
      </c>
      <c r="D2472" t="s">
        <v>40</v>
      </c>
      <c r="E2472">
        <v>536</v>
      </c>
      <c r="F2472">
        <v>52</v>
      </c>
      <c r="G2472">
        <v>33</v>
      </c>
      <c r="H2472">
        <v>17</v>
      </c>
      <c r="I2472">
        <v>1</v>
      </c>
      <c r="J2472">
        <v>1</v>
      </c>
    </row>
    <row r="2473" spans="1:10" x14ac:dyDescent="0.35">
      <c r="A2473" s="60">
        <v>44927</v>
      </c>
      <c r="B2473" t="s">
        <v>107</v>
      </c>
      <c r="C2473" t="s">
        <v>41</v>
      </c>
      <c r="D2473" t="s">
        <v>42</v>
      </c>
      <c r="E2473">
        <v>455</v>
      </c>
      <c r="F2473">
        <v>16</v>
      </c>
      <c r="G2473">
        <v>4</v>
      </c>
      <c r="H2473">
        <v>6</v>
      </c>
      <c r="I2473">
        <v>6</v>
      </c>
      <c r="J2473">
        <v>0</v>
      </c>
    </row>
    <row r="2474" spans="1:10" x14ac:dyDescent="0.35">
      <c r="A2474" s="60">
        <v>44927</v>
      </c>
      <c r="B2474" t="s">
        <v>107</v>
      </c>
      <c r="C2474" t="s">
        <v>43</v>
      </c>
      <c r="D2474" t="s">
        <v>161</v>
      </c>
      <c r="E2474">
        <v>566</v>
      </c>
      <c r="F2474">
        <v>40</v>
      </c>
      <c r="G2474">
        <v>21</v>
      </c>
      <c r="H2474">
        <v>15</v>
      </c>
      <c r="I2474">
        <v>4</v>
      </c>
      <c r="J2474">
        <v>0</v>
      </c>
    </row>
    <row r="2475" spans="1:10" x14ac:dyDescent="0.35">
      <c r="A2475" s="60">
        <v>44927</v>
      </c>
      <c r="B2475" t="s">
        <v>107</v>
      </c>
      <c r="C2475" t="s">
        <v>44</v>
      </c>
      <c r="D2475" t="s">
        <v>200</v>
      </c>
      <c r="E2475">
        <v>644</v>
      </c>
      <c r="F2475">
        <v>57</v>
      </c>
      <c r="G2475">
        <v>30</v>
      </c>
      <c r="H2475">
        <v>14</v>
      </c>
      <c r="I2475">
        <v>12</v>
      </c>
      <c r="J2475">
        <v>1</v>
      </c>
    </row>
    <row r="2476" spans="1:10" x14ac:dyDescent="0.35">
      <c r="A2476" s="60">
        <v>44927</v>
      </c>
      <c r="B2476" t="s">
        <v>107</v>
      </c>
      <c r="C2476" t="s">
        <v>45</v>
      </c>
      <c r="D2476" t="s">
        <v>46</v>
      </c>
      <c r="E2476">
        <v>619</v>
      </c>
      <c r="F2476">
        <v>43</v>
      </c>
      <c r="G2476">
        <v>6</v>
      </c>
      <c r="H2476">
        <v>16</v>
      </c>
      <c r="I2476">
        <v>21</v>
      </c>
      <c r="J2476">
        <v>0</v>
      </c>
    </row>
    <row r="2477" spans="1:10" x14ac:dyDescent="0.35">
      <c r="A2477" s="60">
        <v>44927</v>
      </c>
      <c r="B2477" t="s">
        <v>107</v>
      </c>
      <c r="C2477" t="s">
        <v>47</v>
      </c>
      <c r="D2477" t="s">
        <v>163</v>
      </c>
      <c r="E2477">
        <v>482</v>
      </c>
      <c r="F2477">
        <v>39</v>
      </c>
      <c r="G2477">
        <v>9</v>
      </c>
      <c r="H2477">
        <v>19</v>
      </c>
      <c r="I2477">
        <v>11</v>
      </c>
      <c r="J2477">
        <v>0</v>
      </c>
    </row>
    <row r="2478" spans="1:10" x14ac:dyDescent="0.35">
      <c r="A2478" s="60">
        <v>44927</v>
      </c>
      <c r="B2478" t="s">
        <v>107</v>
      </c>
      <c r="C2478" t="s">
        <v>48</v>
      </c>
      <c r="D2478" t="s">
        <v>162</v>
      </c>
      <c r="E2478">
        <v>606</v>
      </c>
      <c r="F2478">
        <v>39</v>
      </c>
      <c r="G2478">
        <v>12</v>
      </c>
      <c r="H2478">
        <v>20</v>
      </c>
      <c r="I2478">
        <v>7</v>
      </c>
      <c r="J2478">
        <v>0</v>
      </c>
    </row>
    <row r="2479" spans="1:10" x14ac:dyDescent="0.35">
      <c r="A2479" s="60">
        <v>44958</v>
      </c>
      <c r="B2479" t="s">
        <v>107</v>
      </c>
      <c r="C2479" t="s">
        <v>35</v>
      </c>
      <c r="D2479" t="s">
        <v>36</v>
      </c>
      <c r="E2479">
        <v>314</v>
      </c>
      <c r="F2479">
        <v>26</v>
      </c>
      <c r="G2479">
        <v>9</v>
      </c>
      <c r="H2479">
        <v>9</v>
      </c>
      <c r="I2479">
        <v>7</v>
      </c>
      <c r="J2479">
        <v>1</v>
      </c>
    </row>
    <row r="2480" spans="1:10" x14ac:dyDescent="0.35">
      <c r="A2480" s="60">
        <v>44958</v>
      </c>
      <c r="B2480" t="s">
        <v>107</v>
      </c>
      <c r="C2480" t="s">
        <v>37</v>
      </c>
      <c r="D2480" t="s">
        <v>38</v>
      </c>
      <c r="E2480">
        <v>323</v>
      </c>
      <c r="F2480">
        <v>41</v>
      </c>
      <c r="G2480">
        <v>13</v>
      </c>
      <c r="H2480">
        <v>13</v>
      </c>
      <c r="I2480">
        <v>5</v>
      </c>
      <c r="J2480">
        <v>10</v>
      </c>
    </row>
    <row r="2481" spans="1:10" x14ac:dyDescent="0.35">
      <c r="A2481" s="60">
        <v>44958</v>
      </c>
      <c r="B2481" t="s">
        <v>107</v>
      </c>
      <c r="C2481" t="s">
        <v>39</v>
      </c>
      <c r="D2481" t="s">
        <v>40</v>
      </c>
      <c r="E2481">
        <v>389</v>
      </c>
      <c r="F2481">
        <v>13</v>
      </c>
      <c r="G2481">
        <v>5</v>
      </c>
      <c r="H2481">
        <v>7</v>
      </c>
      <c r="I2481">
        <v>1</v>
      </c>
      <c r="J2481">
        <v>0</v>
      </c>
    </row>
    <row r="2482" spans="1:10" x14ac:dyDescent="0.35">
      <c r="A2482" s="60">
        <v>44958</v>
      </c>
      <c r="B2482" t="s">
        <v>107</v>
      </c>
      <c r="C2482" t="s">
        <v>41</v>
      </c>
      <c r="D2482" t="s">
        <v>42</v>
      </c>
      <c r="E2482">
        <v>614</v>
      </c>
      <c r="F2482">
        <v>45</v>
      </c>
      <c r="G2482">
        <v>8</v>
      </c>
      <c r="H2482">
        <v>17</v>
      </c>
      <c r="I2482">
        <v>20</v>
      </c>
      <c r="J2482">
        <v>0</v>
      </c>
    </row>
    <row r="2483" spans="1:10" x14ac:dyDescent="0.35">
      <c r="A2483" s="60">
        <v>44958</v>
      </c>
      <c r="B2483" t="s">
        <v>107</v>
      </c>
      <c r="C2483" t="s">
        <v>43</v>
      </c>
      <c r="D2483" t="s">
        <v>161</v>
      </c>
      <c r="E2483">
        <v>500</v>
      </c>
      <c r="F2483">
        <v>34</v>
      </c>
      <c r="G2483">
        <v>15</v>
      </c>
      <c r="H2483">
        <v>19</v>
      </c>
      <c r="I2483">
        <v>0</v>
      </c>
      <c r="J2483">
        <v>0</v>
      </c>
    </row>
    <row r="2484" spans="1:10" x14ac:dyDescent="0.35">
      <c r="A2484" s="60">
        <v>44958</v>
      </c>
      <c r="B2484" t="s">
        <v>107</v>
      </c>
      <c r="C2484" t="s">
        <v>44</v>
      </c>
      <c r="D2484" t="s">
        <v>200</v>
      </c>
      <c r="E2484">
        <v>545</v>
      </c>
      <c r="F2484">
        <v>55</v>
      </c>
      <c r="G2484">
        <v>18</v>
      </c>
      <c r="H2484">
        <v>19</v>
      </c>
      <c r="I2484">
        <v>17</v>
      </c>
      <c r="J2484">
        <v>1</v>
      </c>
    </row>
    <row r="2485" spans="1:10" x14ac:dyDescent="0.35">
      <c r="A2485" s="60">
        <v>44958</v>
      </c>
      <c r="B2485" t="s">
        <v>107</v>
      </c>
      <c r="C2485" t="s">
        <v>45</v>
      </c>
      <c r="D2485" t="s">
        <v>46</v>
      </c>
      <c r="E2485">
        <v>755</v>
      </c>
      <c r="F2485">
        <v>46</v>
      </c>
      <c r="G2485">
        <v>4</v>
      </c>
      <c r="H2485">
        <v>19</v>
      </c>
      <c r="I2485">
        <v>21</v>
      </c>
      <c r="J2485">
        <v>2</v>
      </c>
    </row>
    <row r="2486" spans="1:10" x14ac:dyDescent="0.35">
      <c r="A2486" s="60">
        <v>44958</v>
      </c>
      <c r="B2486" t="s">
        <v>107</v>
      </c>
      <c r="C2486" t="s">
        <v>47</v>
      </c>
      <c r="D2486" t="s">
        <v>163</v>
      </c>
      <c r="E2486">
        <v>561</v>
      </c>
      <c r="F2486">
        <v>73</v>
      </c>
      <c r="G2486">
        <v>10</v>
      </c>
      <c r="H2486">
        <v>22</v>
      </c>
      <c r="I2486">
        <v>41</v>
      </c>
      <c r="J2486">
        <v>0</v>
      </c>
    </row>
    <row r="2487" spans="1:10" x14ac:dyDescent="0.35">
      <c r="A2487" s="60">
        <v>44958</v>
      </c>
      <c r="B2487" t="s">
        <v>107</v>
      </c>
      <c r="C2487" t="s">
        <v>48</v>
      </c>
      <c r="D2487" t="s">
        <v>162</v>
      </c>
      <c r="E2487">
        <v>608</v>
      </c>
      <c r="F2487">
        <v>58</v>
      </c>
      <c r="G2487">
        <v>18</v>
      </c>
      <c r="H2487">
        <v>18</v>
      </c>
      <c r="I2487">
        <v>17</v>
      </c>
      <c r="J2487">
        <v>5</v>
      </c>
    </row>
    <row r="2488" spans="1:10" x14ac:dyDescent="0.35">
      <c r="A2488" s="60">
        <v>44986</v>
      </c>
      <c r="B2488" t="s">
        <v>107</v>
      </c>
      <c r="C2488" t="s">
        <v>35</v>
      </c>
      <c r="D2488" t="s">
        <v>36</v>
      </c>
      <c r="E2488">
        <v>344</v>
      </c>
      <c r="F2488">
        <v>25</v>
      </c>
      <c r="G2488">
        <v>10</v>
      </c>
      <c r="H2488">
        <v>15</v>
      </c>
      <c r="I2488">
        <v>0</v>
      </c>
      <c r="J2488">
        <v>0</v>
      </c>
    </row>
    <row r="2489" spans="1:10" x14ac:dyDescent="0.35">
      <c r="A2489" s="60">
        <v>44986</v>
      </c>
      <c r="B2489" t="s">
        <v>107</v>
      </c>
      <c r="C2489" t="s">
        <v>37</v>
      </c>
      <c r="D2489" t="s">
        <v>38</v>
      </c>
      <c r="E2489">
        <v>402</v>
      </c>
      <c r="F2489">
        <v>43</v>
      </c>
      <c r="G2489">
        <v>15</v>
      </c>
      <c r="H2489">
        <v>15</v>
      </c>
      <c r="I2489">
        <v>4</v>
      </c>
      <c r="J2489">
        <v>9</v>
      </c>
    </row>
    <row r="2490" spans="1:10" x14ac:dyDescent="0.35">
      <c r="A2490" s="60">
        <v>44986</v>
      </c>
      <c r="B2490" t="s">
        <v>107</v>
      </c>
      <c r="C2490" t="s">
        <v>39</v>
      </c>
      <c r="D2490" t="s">
        <v>40</v>
      </c>
      <c r="E2490">
        <v>537</v>
      </c>
      <c r="F2490">
        <v>29</v>
      </c>
      <c r="G2490">
        <v>13</v>
      </c>
      <c r="H2490">
        <v>13</v>
      </c>
      <c r="I2490">
        <v>1</v>
      </c>
      <c r="J2490">
        <v>2</v>
      </c>
    </row>
    <row r="2491" spans="1:10" x14ac:dyDescent="0.35">
      <c r="A2491" s="60">
        <v>44986</v>
      </c>
      <c r="B2491" t="s">
        <v>107</v>
      </c>
      <c r="C2491" t="s">
        <v>41</v>
      </c>
      <c r="D2491" t="s">
        <v>42</v>
      </c>
      <c r="E2491">
        <v>738</v>
      </c>
      <c r="F2491">
        <v>61</v>
      </c>
      <c r="G2491">
        <v>12</v>
      </c>
      <c r="H2491">
        <v>19</v>
      </c>
      <c r="I2491">
        <v>26</v>
      </c>
      <c r="J2491">
        <v>4</v>
      </c>
    </row>
    <row r="2492" spans="1:10" x14ac:dyDescent="0.35">
      <c r="A2492" s="60">
        <v>44986</v>
      </c>
      <c r="B2492" t="s">
        <v>107</v>
      </c>
      <c r="C2492" t="s">
        <v>43</v>
      </c>
      <c r="D2492" t="s">
        <v>161</v>
      </c>
      <c r="E2492">
        <v>580</v>
      </c>
      <c r="F2492">
        <v>50</v>
      </c>
      <c r="G2492">
        <v>17</v>
      </c>
      <c r="H2492">
        <v>29</v>
      </c>
      <c r="I2492">
        <v>4</v>
      </c>
      <c r="J2492">
        <v>0</v>
      </c>
    </row>
    <row r="2493" spans="1:10" x14ac:dyDescent="0.35">
      <c r="A2493" s="60">
        <v>44986</v>
      </c>
      <c r="B2493" t="s">
        <v>107</v>
      </c>
      <c r="C2493" t="s">
        <v>44</v>
      </c>
      <c r="D2493" t="s">
        <v>200</v>
      </c>
      <c r="E2493">
        <v>673</v>
      </c>
      <c r="F2493">
        <v>57</v>
      </c>
      <c r="G2493">
        <v>29</v>
      </c>
      <c r="H2493">
        <v>24</v>
      </c>
      <c r="I2493">
        <v>3</v>
      </c>
      <c r="J2493">
        <v>1</v>
      </c>
    </row>
    <row r="2494" spans="1:10" x14ac:dyDescent="0.35">
      <c r="A2494" s="60">
        <v>44986</v>
      </c>
      <c r="B2494" t="s">
        <v>107</v>
      </c>
      <c r="C2494" t="s">
        <v>45</v>
      </c>
      <c r="D2494" t="s">
        <v>46</v>
      </c>
      <c r="E2494">
        <v>833</v>
      </c>
      <c r="F2494">
        <v>65</v>
      </c>
      <c r="G2494">
        <v>11</v>
      </c>
      <c r="H2494">
        <v>24</v>
      </c>
      <c r="I2494">
        <v>30</v>
      </c>
      <c r="J2494">
        <v>0</v>
      </c>
    </row>
    <row r="2495" spans="1:10" x14ac:dyDescent="0.35">
      <c r="A2495" s="60">
        <v>44986</v>
      </c>
      <c r="B2495" t="s">
        <v>107</v>
      </c>
      <c r="C2495" t="s">
        <v>47</v>
      </c>
      <c r="D2495" t="s">
        <v>163</v>
      </c>
      <c r="E2495">
        <v>721</v>
      </c>
      <c r="F2495">
        <v>73</v>
      </c>
      <c r="G2495">
        <v>12</v>
      </c>
      <c r="H2495">
        <v>25</v>
      </c>
      <c r="I2495">
        <v>36</v>
      </c>
      <c r="J2495">
        <v>0</v>
      </c>
    </row>
    <row r="2496" spans="1:10" x14ac:dyDescent="0.35">
      <c r="A2496" s="60">
        <v>44986</v>
      </c>
      <c r="B2496" t="s">
        <v>107</v>
      </c>
      <c r="C2496" t="s">
        <v>48</v>
      </c>
      <c r="D2496" t="s">
        <v>162</v>
      </c>
      <c r="E2496">
        <v>716</v>
      </c>
      <c r="F2496">
        <v>35</v>
      </c>
      <c r="G2496">
        <v>9</v>
      </c>
      <c r="H2496">
        <v>22</v>
      </c>
      <c r="I2496">
        <v>4</v>
      </c>
      <c r="J2496">
        <v>0</v>
      </c>
    </row>
    <row r="2497" spans="1:10" x14ac:dyDescent="0.35">
      <c r="A2497" s="60">
        <v>45017</v>
      </c>
      <c r="B2497" t="s">
        <v>107</v>
      </c>
      <c r="C2497" t="s">
        <v>35</v>
      </c>
      <c r="D2497" t="s">
        <v>36</v>
      </c>
      <c r="E2497">
        <v>254</v>
      </c>
      <c r="F2497">
        <v>24</v>
      </c>
      <c r="G2497">
        <v>12</v>
      </c>
      <c r="H2497">
        <v>9</v>
      </c>
      <c r="I2497">
        <v>3</v>
      </c>
      <c r="J2497">
        <v>0</v>
      </c>
    </row>
    <row r="2498" spans="1:10" x14ac:dyDescent="0.35">
      <c r="A2498" s="60">
        <v>45017</v>
      </c>
      <c r="B2498" t="s">
        <v>107</v>
      </c>
      <c r="C2498" t="s">
        <v>37</v>
      </c>
      <c r="D2498" t="s">
        <v>38</v>
      </c>
      <c r="E2498">
        <v>309</v>
      </c>
      <c r="F2498">
        <v>31</v>
      </c>
      <c r="G2498">
        <v>6</v>
      </c>
      <c r="H2498">
        <v>14</v>
      </c>
      <c r="I2498">
        <v>4</v>
      </c>
      <c r="J2498">
        <v>7</v>
      </c>
    </row>
    <row r="2499" spans="1:10" x14ac:dyDescent="0.35">
      <c r="A2499" s="60">
        <v>45017</v>
      </c>
      <c r="B2499" t="s">
        <v>107</v>
      </c>
      <c r="C2499" t="s">
        <v>39</v>
      </c>
      <c r="D2499" t="s">
        <v>40</v>
      </c>
      <c r="E2499">
        <v>444</v>
      </c>
      <c r="F2499">
        <v>31</v>
      </c>
      <c r="G2499">
        <v>13</v>
      </c>
      <c r="H2499">
        <v>14</v>
      </c>
      <c r="I2499">
        <v>4</v>
      </c>
      <c r="J2499">
        <v>0</v>
      </c>
    </row>
    <row r="2500" spans="1:10" x14ac:dyDescent="0.35">
      <c r="A2500" s="60">
        <v>45017</v>
      </c>
      <c r="B2500" t="s">
        <v>107</v>
      </c>
      <c r="C2500" t="s">
        <v>41</v>
      </c>
      <c r="D2500" t="s">
        <v>42</v>
      </c>
      <c r="E2500">
        <v>569</v>
      </c>
      <c r="F2500">
        <v>33</v>
      </c>
      <c r="G2500">
        <v>9</v>
      </c>
      <c r="H2500">
        <v>14</v>
      </c>
      <c r="I2500">
        <v>10</v>
      </c>
      <c r="J2500">
        <v>0</v>
      </c>
    </row>
    <row r="2501" spans="1:10" x14ac:dyDescent="0.35">
      <c r="A2501" s="60">
        <v>45017</v>
      </c>
      <c r="B2501" t="s">
        <v>107</v>
      </c>
      <c r="C2501" t="s">
        <v>43</v>
      </c>
      <c r="D2501" t="s">
        <v>161</v>
      </c>
      <c r="E2501">
        <v>401</v>
      </c>
      <c r="F2501">
        <v>27</v>
      </c>
      <c r="G2501">
        <v>12</v>
      </c>
      <c r="H2501">
        <v>12</v>
      </c>
      <c r="I2501">
        <v>1</v>
      </c>
      <c r="J2501">
        <v>2</v>
      </c>
    </row>
    <row r="2502" spans="1:10" x14ac:dyDescent="0.35">
      <c r="A2502" s="60">
        <v>45017</v>
      </c>
      <c r="B2502" t="s">
        <v>107</v>
      </c>
      <c r="C2502" t="s">
        <v>44</v>
      </c>
      <c r="D2502" t="s">
        <v>200</v>
      </c>
      <c r="E2502">
        <v>509</v>
      </c>
      <c r="F2502">
        <v>56</v>
      </c>
      <c r="G2502">
        <v>28</v>
      </c>
      <c r="H2502">
        <v>16</v>
      </c>
      <c r="I2502">
        <v>2</v>
      </c>
      <c r="J2502">
        <v>10</v>
      </c>
    </row>
    <row r="2503" spans="1:10" x14ac:dyDescent="0.35">
      <c r="A2503" s="60">
        <v>45017</v>
      </c>
      <c r="B2503" t="s">
        <v>107</v>
      </c>
      <c r="C2503" t="s">
        <v>45</v>
      </c>
      <c r="D2503" t="s">
        <v>46</v>
      </c>
      <c r="E2503">
        <v>651</v>
      </c>
      <c r="F2503">
        <v>46</v>
      </c>
      <c r="G2503">
        <v>9</v>
      </c>
      <c r="H2503">
        <v>26</v>
      </c>
      <c r="I2503">
        <v>11</v>
      </c>
      <c r="J2503">
        <v>0</v>
      </c>
    </row>
    <row r="2504" spans="1:10" x14ac:dyDescent="0.35">
      <c r="A2504" s="60">
        <v>45017</v>
      </c>
      <c r="B2504" t="s">
        <v>107</v>
      </c>
      <c r="C2504" t="s">
        <v>47</v>
      </c>
      <c r="D2504" t="s">
        <v>163</v>
      </c>
      <c r="E2504">
        <v>574</v>
      </c>
      <c r="F2504">
        <v>61</v>
      </c>
      <c r="G2504">
        <v>13</v>
      </c>
      <c r="H2504">
        <v>20</v>
      </c>
      <c r="I2504">
        <v>28</v>
      </c>
      <c r="J2504">
        <v>0</v>
      </c>
    </row>
    <row r="2505" spans="1:10" x14ac:dyDescent="0.35">
      <c r="A2505" s="60">
        <v>45017</v>
      </c>
      <c r="B2505" t="s">
        <v>107</v>
      </c>
      <c r="C2505" t="s">
        <v>48</v>
      </c>
      <c r="D2505" t="s">
        <v>162</v>
      </c>
      <c r="E2505">
        <v>561</v>
      </c>
      <c r="F2505">
        <v>31</v>
      </c>
      <c r="G2505">
        <v>10</v>
      </c>
      <c r="H2505">
        <v>16</v>
      </c>
      <c r="I2505">
        <v>3</v>
      </c>
      <c r="J2505">
        <v>2</v>
      </c>
    </row>
    <row r="2506" spans="1:10" x14ac:dyDescent="0.35">
      <c r="A2506" s="60">
        <v>45047</v>
      </c>
      <c r="B2506" t="s">
        <v>107</v>
      </c>
      <c r="C2506" t="s">
        <v>35</v>
      </c>
      <c r="D2506" t="s">
        <v>36</v>
      </c>
      <c r="E2506">
        <v>320</v>
      </c>
      <c r="F2506">
        <v>15</v>
      </c>
      <c r="G2506">
        <v>7</v>
      </c>
      <c r="H2506">
        <v>6</v>
      </c>
      <c r="I2506">
        <v>0</v>
      </c>
      <c r="J2506">
        <v>2</v>
      </c>
    </row>
    <row r="2507" spans="1:10" x14ac:dyDescent="0.35">
      <c r="A2507" s="60">
        <v>45047</v>
      </c>
      <c r="B2507" t="s">
        <v>107</v>
      </c>
      <c r="C2507" t="s">
        <v>37</v>
      </c>
      <c r="D2507" t="s">
        <v>38</v>
      </c>
      <c r="E2507">
        <v>374</v>
      </c>
      <c r="F2507">
        <v>28</v>
      </c>
      <c r="G2507">
        <v>12</v>
      </c>
      <c r="H2507">
        <v>13</v>
      </c>
      <c r="I2507">
        <v>3</v>
      </c>
      <c r="J2507">
        <v>0</v>
      </c>
    </row>
    <row r="2508" spans="1:10" x14ac:dyDescent="0.35">
      <c r="A2508" s="60">
        <v>45047</v>
      </c>
      <c r="B2508" t="s">
        <v>107</v>
      </c>
      <c r="C2508" t="s">
        <v>39</v>
      </c>
      <c r="D2508" t="s">
        <v>40</v>
      </c>
      <c r="E2508">
        <v>520</v>
      </c>
      <c r="F2508">
        <v>32</v>
      </c>
      <c r="G2508">
        <v>19</v>
      </c>
      <c r="H2508">
        <v>11</v>
      </c>
      <c r="I2508">
        <v>1</v>
      </c>
      <c r="J2508">
        <v>1</v>
      </c>
    </row>
    <row r="2509" spans="1:10" x14ac:dyDescent="0.35">
      <c r="A2509" s="60">
        <v>45047</v>
      </c>
      <c r="B2509" t="s">
        <v>107</v>
      </c>
      <c r="C2509" t="s">
        <v>41</v>
      </c>
      <c r="D2509" t="s">
        <v>42</v>
      </c>
      <c r="E2509">
        <v>738</v>
      </c>
      <c r="F2509">
        <v>54</v>
      </c>
      <c r="G2509">
        <v>11</v>
      </c>
      <c r="H2509">
        <v>25</v>
      </c>
      <c r="I2509">
        <v>16</v>
      </c>
      <c r="J2509">
        <v>2</v>
      </c>
    </row>
    <row r="2510" spans="1:10" x14ac:dyDescent="0.35">
      <c r="A2510" s="60">
        <v>45047</v>
      </c>
      <c r="B2510" t="s">
        <v>107</v>
      </c>
      <c r="C2510" t="s">
        <v>43</v>
      </c>
      <c r="D2510" t="s">
        <v>161</v>
      </c>
      <c r="E2510">
        <v>469</v>
      </c>
      <c r="F2510">
        <v>27</v>
      </c>
      <c r="G2510">
        <v>15</v>
      </c>
      <c r="H2510">
        <v>12</v>
      </c>
      <c r="I2510">
        <v>0</v>
      </c>
      <c r="J2510">
        <v>0</v>
      </c>
    </row>
    <row r="2511" spans="1:10" x14ac:dyDescent="0.35">
      <c r="A2511" s="60">
        <v>45047</v>
      </c>
      <c r="B2511" t="s">
        <v>107</v>
      </c>
      <c r="C2511" t="s">
        <v>44</v>
      </c>
      <c r="D2511" t="s">
        <v>200</v>
      </c>
      <c r="E2511">
        <v>652</v>
      </c>
      <c r="F2511">
        <v>55</v>
      </c>
      <c r="G2511">
        <v>28</v>
      </c>
      <c r="H2511">
        <v>26</v>
      </c>
      <c r="I2511">
        <v>1</v>
      </c>
      <c r="J2511">
        <v>0</v>
      </c>
    </row>
    <row r="2512" spans="1:10" x14ac:dyDescent="0.35">
      <c r="A2512" s="60">
        <v>45047</v>
      </c>
      <c r="B2512" t="s">
        <v>107</v>
      </c>
      <c r="C2512" t="s">
        <v>45</v>
      </c>
      <c r="D2512" t="s">
        <v>46</v>
      </c>
      <c r="E2512">
        <v>808</v>
      </c>
      <c r="F2512">
        <v>54</v>
      </c>
      <c r="G2512">
        <v>10</v>
      </c>
      <c r="H2512">
        <v>17</v>
      </c>
      <c r="I2512">
        <v>27</v>
      </c>
      <c r="J2512">
        <v>0</v>
      </c>
    </row>
    <row r="2513" spans="1:10" x14ac:dyDescent="0.35">
      <c r="A2513" s="60">
        <v>45047</v>
      </c>
      <c r="B2513" t="s">
        <v>107</v>
      </c>
      <c r="C2513" t="s">
        <v>47</v>
      </c>
      <c r="D2513" t="s">
        <v>163</v>
      </c>
      <c r="E2513">
        <v>623</v>
      </c>
      <c r="F2513">
        <v>51</v>
      </c>
      <c r="G2513">
        <v>15</v>
      </c>
      <c r="H2513">
        <v>17</v>
      </c>
      <c r="I2513">
        <v>15</v>
      </c>
      <c r="J2513">
        <v>4</v>
      </c>
    </row>
    <row r="2514" spans="1:10" x14ac:dyDescent="0.35">
      <c r="A2514" s="60">
        <v>45047</v>
      </c>
      <c r="B2514" t="s">
        <v>107</v>
      </c>
      <c r="C2514" t="s">
        <v>48</v>
      </c>
      <c r="D2514" t="s">
        <v>162</v>
      </c>
      <c r="E2514">
        <v>656</v>
      </c>
      <c r="F2514">
        <v>36</v>
      </c>
      <c r="G2514">
        <v>15</v>
      </c>
      <c r="H2514">
        <v>15</v>
      </c>
      <c r="I2514">
        <v>6</v>
      </c>
      <c r="J2514">
        <v>0</v>
      </c>
    </row>
    <row r="2515" spans="1:10" x14ac:dyDescent="0.35">
      <c r="A2515" s="60">
        <v>45078</v>
      </c>
      <c r="B2515" t="s">
        <v>107</v>
      </c>
      <c r="C2515" t="s">
        <v>35</v>
      </c>
      <c r="D2515" t="s">
        <v>36</v>
      </c>
      <c r="E2515">
        <v>348</v>
      </c>
      <c r="F2515">
        <v>29</v>
      </c>
      <c r="G2515">
        <v>12</v>
      </c>
      <c r="H2515">
        <v>14</v>
      </c>
      <c r="I2515">
        <v>1</v>
      </c>
      <c r="J2515">
        <v>2</v>
      </c>
    </row>
    <row r="2516" spans="1:10" x14ac:dyDescent="0.35">
      <c r="A2516" s="60">
        <v>45078</v>
      </c>
      <c r="B2516" t="s">
        <v>107</v>
      </c>
      <c r="C2516" t="s">
        <v>37</v>
      </c>
      <c r="D2516" t="s">
        <v>38</v>
      </c>
      <c r="E2516">
        <v>409</v>
      </c>
      <c r="F2516">
        <v>38</v>
      </c>
      <c r="G2516">
        <v>14</v>
      </c>
      <c r="H2516">
        <v>16</v>
      </c>
      <c r="I2516">
        <v>2</v>
      </c>
      <c r="J2516">
        <v>6</v>
      </c>
    </row>
    <row r="2517" spans="1:10" x14ac:dyDescent="0.35">
      <c r="A2517" s="60">
        <v>45078</v>
      </c>
      <c r="B2517" t="s">
        <v>107</v>
      </c>
      <c r="C2517" t="s">
        <v>39</v>
      </c>
      <c r="D2517" t="s">
        <v>40</v>
      </c>
      <c r="E2517">
        <v>461</v>
      </c>
      <c r="F2517">
        <v>27</v>
      </c>
      <c r="G2517">
        <v>12</v>
      </c>
      <c r="H2517">
        <v>12</v>
      </c>
      <c r="I2517">
        <v>3</v>
      </c>
      <c r="J2517">
        <v>0</v>
      </c>
    </row>
    <row r="2518" spans="1:10" x14ac:dyDescent="0.35">
      <c r="A2518" s="60">
        <v>45078</v>
      </c>
      <c r="B2518" t="s">
        <v>107</v>
      </c>
      <c r="C2518" t="s">
        <v>41</v>
      </c>
      <c r="D2518" t="s">
        <v>42</v>
      </c>
      <c r="E2518">
        <v>690</v>
      </c>
      <c r="F2518">
        <v>45</v>
      </c>
      <c r="G2518">
        <v>13</v>
      </c>
      <c r="H2518">
        <v>19</v>
      </c>
      <c r="I2518">
        <v>11</v>
      </c>
      <c r="J2518">
        <v>2</v>
      </c>
    </row>
    <row r="2519" spans="1:10" x14ac:dyDescent="0.35">
      <c r="A2519" s="60">
        <v>45078</v>
      </c>
      <c r="B2519" t="s">
        <v>107</v>
      </c>
      <c r="C2519" t="s">
        <v>43</v>
      </c>
      <c r="D2519" t="s">
        <v>161</v>
      </c>
      <c r="E2519">
        <v>501</v>
      </c>
      <c r="F2519">
        <v>42</v>
      </c>
      <c r="G2519">
        <v>17</v>
      </c>
      <c r="H2519">
        <v>18</v>
      </c>
      <c r="I2519">
        <v>0</v>
      </c>
      <c r="J2519">
        <v>7</v>
      </c>
    </row>
    <row r="2520" spans="1:10" x14ac:dyDescent="0.35">
      <c r="A2520" s="60">
        <v>45078</v>
      </c>
      <c r="B2520" t="s">
        <v>107</v>
      </c>
      <c r="C2520" t="s">
        <v>44</v>
      </c>
      <c r="D2520" t="s">
        <v>200</v>
      </c>
      <c r="E2520">
        <v>715</v>
      </c>
      <c r="F2520">
        <v>55</v>
      </c>
      <c r="G2520">
        <v>25</v>
      </c>
      <c r="H2520">
        <v>24</v>
      </c>
      <c r="I2520">
        <v>0</v>
      </c>
      <c r="J2520">
        <v>6</v>
      </c>
    </row>
    <row r="2521" spans="1:10" x14ac:dyDescent="0.35">
      <c r="A2521" s="60">
        <v>45078</v>
      </c>
      <c r="B2521" t="s">
        <v>107</v>
      </c>
      <c r="C2521" t="s">
        <v>45</v>
      </c>
      <c r="D2521" t="s">
        <v>46</v>
      </c>
      <c r="E2521">
        <v>856</v>
      </c>
      <c r="F2521">
        <v>66</v>
      </c>
      <c r="G2521">
        <v>8</v>
      </c>
      <c r="H2521">
        <v>24</v>
      </c>
      <c r="I2521">
        <v>31</v>
      </c>
      <c r="J2521">
        <v>3</v>
      </c>
    </row>
    <row r="2522" spans="1:10" x14ac:dyDescent="0.35">
      <c r="A2522" s="60">
        <v>45078</v>
      </c>
      <c r="B2522" t="s">
        <v>107</v>
      </c>
      <c r="C2522" t="s">
        <v>47</v>
      </c>
      <c r="D2522" t="s">
        <v>163</v>
      </c>
      <c r="E2522">
        <v>704</v>
      </c>
      <c r="F2522">
        <v>78</v>
      </c>
      <c r="G2522">
        <v>21</v>
      </c>
      <c r="H2522">
        <v>14</v>
      </c>
      <c r="I2522">
        <v>32</v>
      </c>
      <c r="J2522">
        <v>11</v>
      </c>
    </row>
    <row r="2523" spans="1:10" x14ac:dyDescent="0.35">
      <c r="A2523" s="60">
        <v>45078</v>
      </c>
      <c r="B2523" t="s">
        <v>107</v>
      </c>
      <c r="C2523" t="s">
        <v>48</v>
      </c>
      <c r="D2523" t="s">
        <v>162</v>
      </c>
      <c r="E2523">
        <v>698</v>
      </c>
      <c r="F2523">
        <v>50</v>
      </c>
      <c r="G2523">
        <v>14</v>
      </c>
      <c r="H2523">
        <v>22</v>
      </c>
      <c r="I2523">
        <v>7</v>
      </c>
      <c r="J2523">
        <v>7</v>
      </c>
    </row>
    <row r="2524" spans="1:10" x14ac:dyDescent="0.35">
      <c r="A2524" s="60">
        <v>45108</v>
      </c>
      <c r="B2524" t="s">
        <v>107</v>
      </c>
      <c r="C2524" t="s">
        <v>35</v>
      </c>
      <c r="D2524" t="s">
        <v>36</v>
      </c>
      <c r="E2524">
        <v>369</v>
      </c>
      <c r="F2524">
        <v>32</v>
      </c>
      <c r="G2524">
        <v>16</v>
      </c>
      <c r="H2524">
        <v>12</v>
      </c>
      <c r="I2524">
        <v>4</v>
      </c>
      <c r="J2524">
        <v>0</v>
      </c>
    </row>
    <row r="2525" spans="1:10" x14ac:dyDescent="0.35">
      <c r="A2525" s="60">
        <v>45108</v>
      </c>
      <c r="B2525" t="s">
        <v>107</v>
      </c>
      <c r="C2525" t="s">
        <v>37</v>
      </c>
      <c r="D2525" t="s">
        <v>38</v>
      </c>
      <c r="E2525">
        <v>337</v>
      </c>
      <c r="F2525">
        <v>28</v>
      </c>
      <c r="G2525">
        <v>7</v>
      </c>
      <c r="H2525">
        <v>11</v>
      </c>
      <c r="I2525">
        <v>1</v>
      </c>
      <c r="J2525">
        <v>9</v>
      </c>
    </row>
    <row r="2526" spans="1:10" x14ac:dyDescent="0.35">
      <c r="A2526" s="60">
        <v>45108</v>
      </c>
      <c r="B2526" t="s">
        <v>107</v>
      </c>
      <c r="C2526" t="s">
        <v>39</v>
      </c>
      <c r="D2526" t="s">
        <v>40</v>
      </c>
      <c r="E2526">
        <v>467</v>
      </c>
      <c r="F2526">
        <v>18</v>
      </c>
      <c r="G2526">
        <v>5</v>
      </c>
      <c r="H2526">
        <v>7</v>
      </c>
      <c r="I2526">
        <v>3</v>
      </c>
      <c r="J2526">
        <v>3</v>
      </c>
    </row>
    <row r="2527" spans="1:10" x14ac:dyDescent="0.35">
      <c r="A2527" s="60">
        <v>45108</v>
      </c>
      <c r="B2527" t="s">
        <v>107</v>
      </c>
      <c r="C2527" t="s">
        <v>41</v>
      </c>
      <c r="D2527" t="s">
        <v>42</v>
      </c>
      <c r="E2527">
        <v>705</v>
      </c>
      <c r="F2527">
        <v>39</v>
      </c>
      <c r="G2527">
        <v>10</v>
      </c>
      <c r="H2527">
        <v>18</v>
      </c>
      <c r="I2527">
        <v>6</v>
      </c>
      <c r="J2527">
        <v>5</v>
      </c>
    </row>
    <row r="2528" spans="1:10" x14ac:dyDescent="0.35">
      <c r="A2528" s="60">
        <v>45108</v>
      </c>
      <c r="B2528" t="s">
        <v>107</v>
      </c>
      <c r="C2528" t="s">
        <v>43</v>
      </c>
      <c r="D2528" t="s">
        <v>161</v>
      </c>
      <c r="E2528">
        <v>531</v>
      </c>
      <c r="F2528">
        <v>52</v>
      </c>
      <c r="G2528">
        <v>21</v>
      </c>
      <c r="H2528">
        <v>25</v>
      </c>
      <c r="I2528">
        <v>0</v>
      </c>
      <c r="J2528">
        <v>6</v>
      </c>
    </row>
    <row r="2529" spans="1:10" x14ac:dyDescent="0.35">
      <c r="A2529" s="60">
        <v>45108</v>
      </c>
      <c r="B2529" t="s">
        <v>107</v>
      </c>
      <c r="C2529" t="s">
        <v>44</v>
      </c>
      <c r="D2529" t="s">
        <v>200</v>
      </c>
      <c r="E2529">
        <v>561</v>
      </c>
      <c r="F2529">
        <v>54</v>
      </c>
      <c r="G2529">
        <v>13</v>
      </c>
      <c r="H2529">
        <v>26</v>
      </c>
      <c r="I2529">
        <v>3</v>
      </c>
      <c r="J2529">
        <v>12</v>
      </c>
    </row>
    <row r="2530" spans="1:10" x14ac:dyDescent="0.35">
      <c r="A2530" s="60">
        <v>45108</v>
      </c>
      <c r="B2530" t="s">
        <v>107</v>
      </c>
      <c r="C2530" t="s">
        <v>45</v>
      </c>
      <c r="D2530" t="s">
        <v>46</v>
      </c>
      <c r="E2530">
        <v>861</v>
      </c>
      <c r="F2530">
        <v>58</v>
      </c>
      <c r="G2530">
        <v>14</v>
      </c>
      <c r="H2530">
        <v>26</v>
      </c>
      <c r="I2530">
        <v>17</v>
      </c>
      <c r="J2530">
        <v>1</v>
      </c>
    </row>
    <row r="2531" spans="1:10" x14ac:dyDescent="0.35">
      <c r="A2531" s="60">
        <v>45108</v>
      </c>
      <c r="B2531" t="s">
        <v>107</v>
      </c>
      <c r="C2531" t="s">
        <v>47</v>
      </c>
      <c r="D2531" t="s">
        <v>163</v>
      </c>
      <c r="E2531">
        <v>806</v>
      </c>
      <c r="F2531">
        <v>61</v>
      </c>
      <c r="G2531">
        <v>22</v>
      </c>
      <c r="H2531">
        <v>27</v>
      </c>
      <c r="I2531">
        <v>12</v>
      </c>
      <c r="J2531">
        <v>0</v>
      </c>
    </row>
    <row r="2532" spans="1:10" x14ac:dyDescent="0.35">
      <c r="A2532" s="60">
        <v>45108</v>
      </c>
      <c r="B2532" t="s">
        <v>107</v>
      </c>
      <c r="C2532" t="s">
        <v>48</v>
      </c>
      <c r="D2532" t="s">
        <v>162</v>
      </c>
      <c r="E2532">
        <v>553</v>
      </c>
      <c r="F2532">
        <v>30</v>
      </c>
      <c r="G2532">
        <v>7</v>
      </c>
      <c r="H2532">
        <v>19</v>
      </c>
      <c r="I2532">
        <v>4</v>
      </c>
      <c r="J2532">
        <v>0</v>
      </c>
    </row>
    <row r="2533" spans="1:10" x14ac:dyDescent="0.35">
      <c r="A2533" s="60">
        <v>45139</v>
      </c>
      <c r="B2533" t="s">
        <v>107</v>
      </c>
      <c r="C2533" t="s">
        <v>35</v>
      </c>
      <c r="D2533" t="s">
        <v>36</v>
      </c>
      <c r="E2533">
        <v>348</v>
      </c>
      <c r="F2533">
        <v>31</v>
      </c>
      <c r="G2533">
        <v>10</v>
      </c>
      <c r="H2533">
        <v>8</v>
      </c>
      <c r="I2533">
        <v>1</v>
      </c>
      <c r="J2533">
        <v>12</v>
      </c>
    </row>
    <row r="2534" spans="1:10" x14ac:dyDescent="0.35">
      <c r="A2534" s="60">
        <v>45139</v>
      </c>
      <c r="B2534" t="s">
        <v>107</v>
      </c>
      <c r="C2534" t="s">
        <v>37</v>
      </c>
      <c r="D2534" t="s">
        <v>38</v>
      </c>
      <c r="E2534">
        <v>392</v>
      </c>
      <c r="F2534">
        <v>41</v>
      </c>
      <c r="G2534">
        <v>15</v>
      </c>
      <c r="H2534">
        <v>20</v>
      </c>
      <c r="I2534">
        <v>5</v>
      </c>
      <c r="J2534">
        <v>1</v>
      </c>
    </row>
    <row r="2535" spans="1:10" x14ac:dyDescent="0.35">
      <c r="A2535" s="60">
        <v>45139</v>
      </c>
      <c r="B2535" t="s">
        <v>107</v>
      </c>
      <c r="C2535" t="s">
        <v>39</v>
      </c>
      <c r="D2535" t="s">
        <v>40</v>
      </c>
      <c r="E2535">
        <v>553</v>
      </c>
      <c r="F2535">
        <v>20</v>
      </c>
      <c r="G2535">
        <v>10</v>
      </c>
      <c r="H2535">
        <v>5</v>
      </c>
      <c r="I2535">
        <v>2</v>
      </c>
      <c r="J2535">
        <v>3</v>
      </c>
    </row>
    <row r="2536" spans="1:10" x14ac:dyDescent="0.35">
      <c r="A2536" s="60">
        <v>45139</v>
      </c>
      <c r="B2536" t="s">
        <v>107</v>
      </c>
      <c r="C2536" t="s">
        <v>41</v>
      </c>
      <c r="D2536" t="s">
        <v>42</v>
      </c>
      <c r="E2536">
        <v>780</v>
      </c>
      <c r="F2536">
        <v>52</v>
      </c>
      <c r="G2536">
        <v>20</v>
      </c>
      <c r="H2536">
        <v>21</v>
      </c>
      <c r="I2536">
        <v>10</v>
      </c>
      <c r="J2536">
        <v>1</v>
      </c>
    </row>
    <row r="2537" spans="1:10" x14ac:dyDescent="0.35">
      <c r="A2537" s="60">
        <v>45139</v>
      </c>
      <c r="B2537" t="s">
        <v>107</v>
      </c>
      <c r="C2537" t="s">
        <v>43</v>
      </c>
      <c r="D2537" t="s">
        <v>161</v>
      </c>
      <c r="E2537">
        <v>533</v>
      </c>
      <c r="F2537">
        <v>37</v>
      </c>
      <c r="G2537">
        <v>18</v>
      </c>
      <c r="H2537">
        <v>19</v>
      </c>
      <c r="I2537">
        <v>0</v>
      </c>
      <c r="J2537">
        <v>0</v>
      </c>
    </row>
    <row r="2538" spans="1:10" x14ac:dyDescent="0.35">
      <c r="A2538" s="60">
        <v>45139</v>
      </c>
      <c r="B2538" t="s">
        <v>107</v>
      </c>
      <c r="C2538" t="s">
        <v>44</v>
      </c>
      <c r="D2538" t="s">
        <v>200</v>
      </c>
      <c r="E2538">
        <v>623</v>
      </c>
      <c r="F2538">
        <v>57</v>
      </c>
      <c r="G2538">
        <v>28</v>
      </c>
      <c r="H2538">
        <v>25</v>
      </c>
      <c r="I2538">
        <v>2</v>
      </c>
      <c r="J2538">
        <v>2</v>
      </c>
    </row>
    <row r="2539" spans="1:10" x14ac:dyDescent="0.35">
      <c r="A2539" s="60">
        <v>45139</v>
      </c>
      <c r="B2539" t="s">
        <v>107</v>
      </c>
      <c r="C2539" t="s">
        <v>45</v>
      </c>
      <c r="D2539" t="s">
        <v>46</v>
      </c>
      <c r="E2539">
        <v>904</v>
      </c>
      <c r="F2539">
        <v>66</v>
      </c>
      <c r="G2539">
        <v>16</v>
      </c>
      <c r="H2539">
        <v>25</v>
      </c>
      <c r="I2539">
        <v>24</v>
      </c>
      <c r="J2539">
        <v>1</v>
      </c>
    </row>
    <row r="2540" spans="1:10" x14ac:dyDescent="0.35">
      <c r="A2540" s="60">
        <v>45139</v>
      </c>
      <c r="B2540" t="s">
        <v>107</v>
      </c>
      <c r="C2540" t="s">
        <v>47</v>
      </c>
      <c r="D2540" t="s">
        <v>163</v>
      </c>
      <c r="E2540">
        <v>718</v>
      </c>
      <c r="F2540">
        <v>63</v>
      </c>
      <c r="G2540">
        <v>18</v>
      </c>
      <c r="H2540">
        <v>22</v>
      </c>
      <c r="I2540">
        <v>22</v>
      </c>
      <c r="J2540">
        <v>1</v>
      </c>
    </row>
    <row r="2541" spans="1:10" x14ac:dyDescent="0.35">
      <c r="A2541" s="60">
        <v>45139</v>
      </c>
      <c r="B2541" t="s">
        <v>107</v>
      </c>
      <c r="C2541" t="s">
        <v>48</v>
      </c>
      <c r="D2541" t="s">
        <v>162</v>
      </c>
      <c r="E2541">
        <v>660</v>
      </c>
      <c r="F2541">
        <v>37</v>
      </c>
      <c r="G2541">
        <v>16</v>
      </c>
      <c r="H2541">
        <v>15</v>
      </c>
      <c r="I2541">
        <v>5</v>
      </c>
      <c r="J2541">
        <v>1</v>
      </c>
    </row>
    <row r="2542" spans="1:10" x14ac:dyDescent="0.35">
      <c r="A2542" s="60">
        <v>45170</v>
      </c>
      <c r="B2542" t="s">
        <v>107</v>
      </c>
      <c r="C2542" t="s">
        <v>35</v>
      </c>
      <c r="D2542" t="s">
        <v>36</v>
      </c>
      <c r="E2542">
        <v>286</v>
      </c>
      <c r="F2542">
        <v>23</v>
      </c>
      <c r="G2542">
        <v>12</v>
      </c>
      <c r="H2542">
        <v>10</v>
      </c>
      <c r="I2542">
        <v>1</v>
      </c>
      <c r="J2542">
        <v>0</v>
      </c>
    </row>
    <row r="2543" spans="1:10" x14ac:dyDescent="0.35">
      <c r="A2543" s="60">
        <v>45170</v>
      </c>
      <c r="B2543" t="s">
        <v>107</v>
      </c>
      <c r="C2543" t="s">
        <v>37</v>
      </c>
      <c r="D2543" t="s">
        <v>38</v>
      </c>
      <c r="E2543">
        <v>329</v>
      </c>
      <c r="F2543">
        <v>24</v>
      </c>
      <c r="G2543">
        <v>4</v>
      </c>
      <c r="H2543">
        <v>14</v>
      </c>
      <c r="I2543">
        <v>3</v>
      </c>
      <c r="J2543">
        <v>3</v>
      </c>
    </row>
    <row r="2544" spans="1:10" x14ac:dyDescent="0.35">
      <c r="A2544" s="60">
        <v>45170</v>
      </c>
      <c r="B2544" t="s">
        <v>107</v>
      </c>
      <c r="C2544" t="s">
        <v>39</v>
      </c>
      <c r="D2544" t="s">
        <v>40</v>
      </c>
      <c r="E2544">
        <v>488</v>
      </c>
      <c r="F2544">
        <v>28</v>
      </c>
      <c r="G2544">
        <v>15</v>
      </c>
      <c r="H2544">
        <v>10</v>
      </c>
      <c r="I2544">
        <v>3</v>
      </c>
      <c r="J2544">
        <v>0</v>
      </c>
    </row>
    <row r="2545" spans="1:10" x14ac:dyDescent="0.35">
      <c r="A2545" s="60">
        <v>45170</v>
      </c>
      <c r="B2545" t="s">
        <v>107</v>
      </c>
      <c r="C2545" t="s">
        <v>41</v>
      </c>
      <c r="D2545" t="s">
        <v>42</v>
      </c>
      <c r="E2545">
        <v>727</v>
      </c>
      <c r="F2545">
        <v>50</v>
      </c>
      <c r="G2545">
        <v>21</v>
      </c>
      <c r="H2545">
        <v>21</v>
      </c>
      <c r="I2545">
        <v>7</v>
      </c>
      <c r="J2545">
        <v>1</v>
      </c>
    </row>
    <row r="2546" spans="1:10" x14ac:dyDescent="0.35">
      <c r="A2546" s="60">
        <v>45170</v>
      </c>
      <c r="B2546" t="s">
        <v>107</v>
      </c>
      <c r="C2546" t="s">
        <v>43</v>
      </c>
      <c r="D2546" t="s">
        <v>161</v>
      </c>
      <c r="E2546">
        <v>421</v>
      </c>
      <c r="F2546">
        <v>23</v>
      </c>
      <c r="G2546">
        <v>11</v>
      </c>
      <c r="H2546">
        <v>12</v>
      </c>
      <c r="I2546">
        <v>0</v>
      </c>
      <c r="J2546">
        <v>0</v>
      </c>
    </row>
    <row r="2547" spans="1:10" x14ac:dyDescent="0.35">
      <c r="A2547" s="60">
        <v>45170</v>
      </c>
      <c r="B2547" t="s">
        <v>107</v>
      </c>
      <c r="C2547" t="s">
        <v>44</v>
      </c>
      <c r="D2547" t="s">
        <v>200</v>
      </c>
      <c r="E2547">
        <v>610</v>
      </c>
      <c r="F2547">
        <v>60</v>
      </c>
      <c r="G2547">
        <v>31</v>
      </c>
      <c r="H2547">
        <v>25</v>
      </c>
      <c r="I2547">
        <v>4</v>
      </c>
      <c r="J2547">
        <v>0</v>
      </c>
    </row>
    <row r="2548" spans="1:10" x14ac:dyDescent="0.35">
      <c r="A2548" s="60">
        <v>45170</v>
      </c>
      <c r="B2548" t="s">
        <v>107</v>
      </c>
      <c r="C2548" t="s">
        <v>45</v>
      </c>
      <c r="D2548" t="s">
        <v>46</v>
      </c>
      <c r="E2548">
        <v>779</v>
      </c>
      <c r="F2548">
        <v>51</v>
      </c>
      <c r="G2548">
        <v>6</v>
      </c>
      <c r="H2548">
        <v>23</v>
      </c>
      <c r="I2548">
        <v>21</v>
      </c>
      <c r="J2548">
        <v>1</v>
      </c>
    </row>
    <row r="2549" spans="1:10" x14ac:dyDescent="0.35">
      <c r="A2549" s="60">
        <v>45170</v>
      </c>
      <c r="B2549" t="s">
        <v>107</v>
      </c>
      <c r="C2549" t="s">
        <v>47</v>
      </c>
      <c r="D2549" t="s">
        <v>163</v>
      </c>
      <c r="E2549">
        <v>577</v>
      </c>
      <c r="F2549">
        <v>49</v>
      </c>
      <c r="G2549">
        <v>11</v>
      </c>
      <c r="H2549">
        <v>17</v>
      </c>
      <c r="I2549">
        <v>20</v>
      </c>
      <c r="J2549">
        <v>1</v>
      </c>
    </row>
    <row r="2550" spans="1:10" x14ac:dyDescent="0.35">
      <c r="A2550" s="60">
        <v>45170</v>
      </c>
      <c r="B2550" t="s">
        <v>107</v>
      </c>
      <c r="C2550" t="s">
        <v>48</v>
      </c>
      <c r="D2550" t="s">
        <v>162</v>
      </c>
      <c r="E2550">
        <v>541</v>
      </c>
      <c r="F2550">
        <v>37</v>
      </c>
      <c r="G2550">
        <v>14</v>
      </c>
      <c r="H2550">
        <v>20</v>
      </c>
      <c r="I2550">
        <v>3</v>
      </c>
      <c r="J2550">
        <v>0</v>
      </c>
    </row>
    <row r="2551" spans="1:10" x14ac:dyDescent="0.35">
      <c r="A2551" s="60">
        <v>45200</v>
      </c>
      <c r="B2551" t="s">
        <v>107</v>
      </c>
      <c r="C2551" t="s">
        <v>35</v>
      </c>
      <c r="D2551" t="s">
        <v>36</v>
      </c>
      <c r="E2551">
        <v>369</v>
      </c>
      <c r="F2551">
        <v>21</v>
      </c>
      <c r="G2551">
        <v>7</v>
      </c>
      <c r="H2551">
        <v>8</v>
      </c>
      <c r="I2551">
        <v>2</v>
      </c>
      <c r="J2551">
        <v>4</v>
      </c>
    </row>
    <row r="2552" spans="1:10" x14ac:dyDescent="0.35">
      <c r="A2552" s="60">
        <v>45200</v>
      </c>
      <c r="B2552" t="s">
        <v>107</v>
      </c>
      <c r="C2552" t="s">
        <v>37</v>
      </c>
      <c r="D2552" t="s">
        <v>38</v>
      </c>
      <c r="E2552">
        <v>408</v>
      </c>
      <c r="F2552">
        <v>48</v>
      </c>
      <c r="G2552">
        <v>12</v>
      </c>
      <c r="H2552">
        <v>18</v>
      </c>
      <c r="I2552">
        <v>6</v>
      </c>
      <c r="J2552">
        <v>12</v>
      </c>
    </row>
    <row r="2553" spans="1:10" x14ac:dyDescent="0.35">
      <c r="A2553" s="60">
        <v>45200</v>
      </c>
      <c r="B2553" t="s">
        <v>107</v>
      </c>
      <c r="C2553" t="s">
        <v>39</v>
      </c>
      <c r="D2553" t="s">
        <v>40</v>
      </c>
      <c r="E2553">
        <v>453</v>
      </c>
      <c r="F2553">
        <v>35</v>
      </c>
      <c r="G2553">
        <v>13</v>
      </c>
      <c r="H2553">
        <v>14</v>
      </c>
      <c r="I2553">
        <v>4</v>
      </c>
      <c r="J2553">
        <v>4</v>
      </c>
    </row>
    <row r="2554" spans="1:10" x14ac:dyDescent="0.35">
      <c r="A2554" s="60">
        <v>45200</v>
      </c>
      <c r="B2554" t="s">
        <v>107</v>
      </c>
      <c r="C2554" t="s">
        <v>41</v>
      </c>
      <c r="D2554" t="s">
        <v>42</v>
      </c>
      <c r="E2554">
        <v>735</v>
      </c>
      <c r="F2554">
        <v>50</v>
      </c>
      <c r="G2554">
        <v>15</v>
      </c>
      <c r="H2554">
        <v>26</v>
      </c>
      <c r="I2554">
        <v>8</v>
      </c>
      <c r="J2554">
        <v>1</v>
      </c>
    </row>
    <row r="2555" spans="1:10" x14ac:dyDescent="0.35">
      <c r="A2555" s="60">
        <v>45200</v>
      </c>
      <c r="B2555" t="s">
        <v>107</v>
      </c>
      <c r="C2555" t="s">
        <v>43</v>
      </c>
      <c r="D2555" t="s">
        <v>161</v>
      </c>
      <c r="E2555">
        <v>497</v>
      </c>
      <c r="F2555">
        <v>47</v>
      </c>
      <c r="G2555">
        <v>22</v>
      </c>
      <c r="H2555">
        <v>15</v>
      </c>
      <c r="I2555">
        <v>2</v>
      </c>
      <c r="J2555">
        <v>8</v>
      </c>
    </row>
    <row r="2556" spans="1:10" x14ac:dyDescent="0.35">
      <c r="A2556" s="60">
        <v>45200</v>
      </c>
      <c r="B2556" t="s">
        <v>107</v>
      </c>
      <c r="C2556" t="s">
        <v>44</v>
      </c>
      <c r="D2556" t="s">
        <v>200</v>
      </c>
      <c r="E2556">
        <v>656</v>
      </c>
      <c r="F2556">
        <v>59</v>
      </c>
      <c r="G2556">
        <v>20</v>
      </c>
      <c r="H2556">
        <v>31</v>
      </c>
      <c r="I2556">
        <v>8</v>
      </c>
      <c r="J2556">
        <v>0</v>
      </c>
    </row>
    <row r="2557" spans="1:10" x14ac:dyDescent="0.35">
      <c r="A2557" s="60">
        <v>45200</v>
      </c>
      <c r="B2557" t="s">
        <v>107</v>
      </c>
      <c r="C2557" t="s">
        <v>45</v>
      </c>
      <c r="D2557" t="s">
        <v>46</v>
      </c>
      <c r="E2557">
        <v>858</v>
      </c>
      <c r="F2557">
        <v>62</v>
      </c>
      <c r="G2557">
        <v>7</v>
      </c>
      <c r="H2557">
        <v>27</v>
      </c>
      <c r="I2557">
        <v>25</v>
      </c>
      <c r="J2557">
        <v>3</v>
      </c>
    </row>
    <row r="2558" spans="1:10" x14ac:dyDescent="0.35">
      <c r="A2558" s="60">
        <v>45200</v>
      </c>
      <c r="B2558" t="s">
        <v>107</v>
      </c>
      <c r="C2558" t="s">
        <v>47</v>
      </c>
      <c r="D2558" t="s">
        <v>163</v>
      </c>
      <c r="E2558">
        <v>620</v>
      </c>
      <c r="F2558">
        <v>54</v>
      </c>
      <c r="G2558">
        <v>13</v>
      </c>
      <c r="H2558">
        <v>17</v>
      </c>
      <c r="I2558">
        <v>24</v>
      </c>
      <c r="J2558">
        <v>0</v>
      </c>
    </row>
    <row r="2559" spans="1:10" x14ac:dyDescent="0.35">
      <c r="A2559" s="60">
        <v>45200</v>
      </c>
      <c r="B2559" t="s">
        <v>107</v>
      </c>
      <c r="C2559" t="s">
        <v>48</v>
      </c>
      <c r="D2559" t="s">
        <v>162</v>
      </c>
      <c r="E2559">
        <v>681</v>
      </c>
      <c r="F2559">
        <v>49</v>
      </c>
      <c r="G2559">
        <v>15</v>
      </c>
      <c r="H2559">
        <v>23</v>
      </c>
      <c r="I2559">
        <v>11</v>
      </c>
      <c r="J2559">
        <v>0</v>
      </c>
    </row>
    <row r="2560" spans="1:10" x14ac:dyDescent="0.35">
      <c r="A2560" s="60">
        <v>45231</v>
      </c>
      <c r="B2560" t="s">
        <v>107</v>
      </c>
      <c r="C2560" t="s">
        <v>35</v>
      </c>
      <c r="D2560" t="s">
        <v>36</v>
      </c>
      <c r="E2560">
        <v>423</v>
      </c>
      <c r="F2560">
        <v>20</v>
      </c>
      <c r="G2560">
        <v>9</v>
      </c>
      <c r="H2560">
        <v>10</v>
      </c>
      <c r="I2560">
        <v>0</v>
      </c>
      <c r="J2560">
        <v>1</v>
      </c>
    </row>
    <row r="2561" spans="1:10" x14ac:dyDescent="0.35">
      <c r="A2561" s="60">
        <v>45231</v>
      </c>
      <c r="B2561" t="s">
        <v>107</v>
      </c>
      <c r="C2561" t="s">
        <v>37</v>
      </c>
      <c r="D2561" t="s">
        <v>38</v>
      </c>
      <c r="E2561">
        <v>418</v>
      </c>
      <c r="F2561">
        <v>48</v>
      </c>
      <c r="G2561">
        <v>15</v>
      </c>
      <c r="H2561">
        <v>18</v>
      </c>
      <c r="I2561">
        <v>8</v>
      </c>
      <c r="J2561">
        <v>7</v>
      </c>
    </row>
    <row r="2562" spans="1:10" x14ac:dyDescent="0.35">
      <c r="A2562" s="60">
        <v>45231</v>
      </c>
      <c r="B2562" t="s">
        <v>107</v>
      </c>
      <c r="C2562" t="s">
        <v>39</v>
      </c>
      <c r="D2562" t="s">
        <v>40</v>
      </c>
      <c r="E2562">
        <v>570</v>
      </c>
      <c r="F2562">
        <v>36</v>
      </c>
      <c r="G2562">
        <v>16</v>
      </c>
      <c r="H2562">
        <v>17</v>
      </c>
      <c r="I2562">
        <v>3</v>
      </c>
      <c r="J2562">
        <v>0</v>
      </c>
    </row>
    <row r="2563" spans="1:10" x14ac:dyDescent="0.35">
      <c r="A2563" s="60">
        <v>45231</v>
      </c>
      <c r="B2563" t="s">
        <v>107</v>
      </c>
      <c r="C2563" t="s">
        <v>41</v>
      </c>
      <c r="D2563" t="s">
        <v>42</v>
      </c>
      <c r="E2563">
        <v>806</v>
      </c>
      <c r="F2563">
        <v>50</v>
      </c>
      <c r="G2563">
        <v>15</v>
      </c>
      <c r="H2563">
        <v>27</v>
      </c>
      <c r="I2563">
        <v>8</v>
      </c>
      <c r="J2563">
        <v>0</v>
      </c>
    </row>
    <row r="2564" spans="1:10" x14ac:dyDescent="0.35">
      <c r="A2564" s="60">
        <v>45231</v>
      </c>
      <c r="B2564" t="s">
        <v>107</v>
      </c>
      <c r="C2564" t="s">
        <v>43</v>
      </c>
      <c r="D2564" t="s">
        <v>161</v>
      </c>
      <c r="E2564">
        <v>552</v>
      </c>
      <c r="F2564">
        <v>58</v>
      </c>
      <c r="G2564">
        <v>20</v>
      </c>
      <c r="H2564">
        <v>26</v>
      </c>
      <c r="I2564">
        <v>9</v>
      </c>
      <c r="J2564">
        <v>3</v>
      </c>
    </row>
    <row r="2565" spans="1:10" x14ac:dyDescent="0.35">
      <c r="A2565" s="60">
        <v>45231</v>
      </c>
      <c r="B2565" t="s">
        <v>107</v>
      </c>
      <c r="C2565" t="s">
        <v>44</v>
      </c>
      <c r="D2565" t="s">
        <v>200</v>
      </c>
      <c r="E2565">
        <v>684</v>
      </c>
      <c r="F2565">
        <v>57</v>
      </c>
      <c r="G2565">
        <v>27</v>
      </c>
      <c r="H2565">
        <v>23</v>
      </c>
      <c r="I2565">
        <v>1</v>
      </c>
      <c r="J2565">
        <v>6</v>
      </c>
    </row>
    <row r="2566" spans="1:10" x14ac:dyDescent="0.35">
      <c r="A2566" s="60">
        <v>45231</v>
      </c>
      <c r="B2566" t="s">
        <v>107</v>
      </c>
      <c r="C2566" t="s">
        <v>45</v>
      </c>
      <c r="D2566" t="s">
        <v>46</v>
      </c>
      <c r="E2566">
        <v>899</v>
      </c>
      <c r="F2566">
        <v>66</v>
      </c>
      <c r="G2566">
        <v>7</v>
      </c>
      <c r="H2566">
        <v>30</v>
      </c>
      <c r="I2566">
        <v>29</v>
      </c>
      <c r="J2566">
        <v>0</v>
      </c>
    </row>
    <row r="2567" spans="1:10" x14ac:dyDescent="0.35">
      <c r="A2567" s="60">
        <v>45231</v>
      </c>
      <c r="B2567" t="s">
        <v>107</v>
      </c>
      <c r="C2567" t="s">
        <v>47</v>
      </c>
      <c r="D2567" t="s">
        <v>163</v>
      </c>
      <c r="E2567">
        <v>648</v>
      </c>
      <c r="F2567">
        <v>74</v>
      </c>
      <c r="G2567">
        <v>16</v>
      </c>
      <c r="H2567">
        <v>24</v>
      </c>
      <c r="I2567">
        <v>34</v>
      </c>
      <c r="J2567">
        <v>0</v>
      </c>
    </row>
    <row r="2568" spans="1:10" x14ac:dyDescent="0.35">
      <c r="A2568" s="60">
        <v>45231</v>
      </c>
      <c r="B2568" t="s">
        <v>107</v>
      </c>
      <c r="C2568" t="s">
        <v>48</v>
      </c>
      <c r="D2568" t="s">
        <v>162</v>
      </c>
      <c r="E2568">
        <v>688</v>
      </c>
      <c r="F2568">
        <v>36</v>
      </c>
      <c r="G2568">
        <v>8</v>
      </c>
      <c r="H2568">
        <v>18</v>
      </c>
      <c r="I2568">
        <v>10</v>
      </c>
      <c r="J2568">
        <v>0</v>
      </c>
    </row>
    <row r="2569" spans="1:10" x14ac:dyDescent="0.35">
      <c r="A2569" s="60">
        <v>45261</v>
      </c>
      <c r="B2569" t="s">
        <v>107</v>
      </c>
      <c r="C2569" t="s">
        <v>35</v>
      </c>
      <c r="D2569" t="s">
        <v>36</v>
      </c>
      <c r="E2569">
        <v>399</v>
      </c>
      <c r="F2569">
        <v>34</v>
      </c>
      <c r="G2569">
        <v>21</v>
      </c>
      <c r="H2569">
        <v>10</v>
      </c>
      <c r="I2569">
        <v>0</v>
      </c>
      <c r="J2569">
        <v>3</v>
      </c>
    </row>
    <row r="2570" spans="1:10" x14ac:dyDescent="0.35">
      <c r="A2570" s="60">
        <v>45261</v>
      </c>
      <c r="B2570" t="s">
        <v>107</v>
      </c>
      <c r="C2570" t="s">
        <v>37</v>
      </c>
      <c r="D2570" t="s">
        <v>38</v>
      </c>
      <c r="E2570">
        <v>320</v>
      </c>
      <c r="F2570">
        <v>21</v>
      </c>
      <c r="G2570">
        <v>2</v>
      </c>
      <c r="H2570">
        <v>10</v>
      </c>
      <c r="I2570">
        <v>3</v>
      </c>
      <c r="J2570">
        <v>6</v>
      </c>
    </row>
    <row r="2571" spans="1:10" x14ac:dyDescent="0.35">
      <c r="A2571" s="60">
        <v>45261</v>
      </c>
      <c r="B2571" t="s">
        <v>107</v>
      </c>
      <c r="C2571" t="s">
        <v>39</v>
      </c>
      <c r="D2571" t="s">
        <v>40</v>
      </c>
      <c r="E2571">
        <v>435</v>
      </c>
      <c r="F2571">
        <v>38</v>
      </c>
      <c r="G2571">
        <v>12</v>
      </c>
      <c r="H2571">
        <v>16</v>
      </c>
      <c r="I2571">
        <v>6</v>
      </c>
      <c r="J2571">
        <v>4</v>
      </c>
    </row>
    <row r="2572" spans="1:10" x14ac:dyDescent="0.35">
      <c r="A2572" s="60">
        <v>45261</v>
      </c>
      <c r="B2572" t="s">
        <v>107</v>
      </c>
      <c r="C2572" t="s">
        <v>41</v>
      </c>
      <c r="D2572" t="s">
        <v>42</v>
      </c>
      <c r="E2572">
        <v>568</v>
      </c>
      <c r="F2572">
        <v>44</v>
      </c>
      <c r="G2572">
        <v>6</v>
      </c>
      <c r="H2572">
        <v>14</v>
      </c>
      <c r="I2572">
        <v>24</v>
      </c>
      <c r="J2572">
        <v>0</v>
      </c>
    </row>
    <row r="2573" spans="1:10" x14ac:dyDescent="0.35">
      <c r="A2573" s="60">
        <v>45261</v>
      </c>
      <c r="B2573" t="s">
        <v>107</v>
      </c>
      <c r="C2573" t="s">
        <v>43</v>
      </c>
      <c r="D2573" t="s">
        <v>161</v>
      </c>
      <c r="E2573">
        <v>489</v>
      </c>
      <c r="F2573">
        <v>32</v>
      </c>
      <c r="G2573">
        <v>16</v>
      </c>
      <c r="H2573">
        <v>14</v>
      </c>
      <c r="I2573">
        <v>0</v>
      </c>
      <c r="J2573">
        <v>2</v>
      </c>
    </row>
    <row r="2574" spans="1:10" x14ac:dyDescent="0.35">
      <c r="A2574" s="60">
        <v>45261</v>
      </c>
      <c r="B2574" t="s">
        <v>107</v>
      </c>
      <c r="C2574" t="s">
        <v>44</v>
      </c>
      <c r="D2574" t="s">
        <v>200</v>
      </c>
      <c r="E2574">
        <v>532</v>
      </c>
      <c r="F2574">
        <v>49</v>
      </c>
      <c r="G2574">
        <v>16</v>
      </c>
      <c r="H2574">
        <v>29</v>
      </c>
      <c r="I2574">
        <v>1</v>
      </c>
      <c r="J2574">
        <v>3</v>
      </c>
    </row>
    <row r="2575" spans="1:10" x14ac:dyDescent="0.35">
      <c r="A2575" s="60">
        <v>45261</v>
      </c>
      <c r="B2575" t="s">
        <v>107</v>
      </c>
      <c r="C2575" t="s">
        <v>45</v>
      </c>
      <c r="D2575" t="s">
        <v>46</v>
      </c>
      <c r="E2575">
        <v>707</v>
      </c>
      <c r="F2575">
        <v>68</v>
      </c>
      <c r="G2575">
        <v>15</v>
      </c>
      <c r="H2575">
        <v>25</v>
      </c>
      <c r="I2575">
        <v>22</v>
      </c>
      <c r="J2575">
        <v>6</v>
      </c>
    </row>
    <row r="2576" spans="1:10" x14ac:dyDescent="0.35">
      <c r="A2576" s="60">
        <v>45261</v>
      </c>
      <c r="B2576" t="s">
        <v>107</v>
      </c>
      <c r="C2576" t="s">
        <v>47</v>
      </c>
      <c r="D2576" t="s">
        <v>163</v>
      </c>
      <c r="E2576">
        <v>543</v>
      </c>
      <c r="F2576">
        <v>80</v>
      </c>
      <c r="G2576">
        <v>15</v>
      </c>
      <c r="H2576">
        <v>27</v>
      </c>
      <c r="I2576">
        <v>38</v>
      </c>
      <c r="J2576">
        <v>0</v>
      </c>
    </row>
    <row r="2577" spans="1:10" x14ac:dyDescent="0.35">
      <c r="A2577" s="60">
        <v>45261</v>
      </c>
      <c r="B2577" t="s">
        <v>107</v>
      </c>
      <c r="C2577" t="s">
        <v>48</v>
      </c>
      <c r="D2577" t="s">
        <v>162</v>
      </c>
      <c r="E2577">
        <v>553</v>
      </c>
      <c r="F2577">
        <v>26</v>
      </c>
      <c r="G2577">
        <v>3</v>
      </c>
      <c r="H2577">
        <v>18</v>
      </c>
      <c r="I2577">
        <v>5</v>
      </c>
      <c r="J2577">
        <v>0</v>
      </c>
    </row>
    <row r="2578" spans="1:10" x14ac:dyDescent="0.35">
      <c r="A2578" s="60">
        <v>45292</v>
      </c>
      <c r="B2578" t="s">
        <v>107</v>
      </c>
      <c r="C2578" t="s">
        <v>35</v>
      </c>
      <c r="D2578" t="s">
        <v>36</v>
      </c>
      <c r="E2578">
        <v>380</v>
      </c>
      <c r="F2578">
        <v>22</v>
      </c>
      <c r="G2578">
        <v>10</v>
      </c>
      <c r="H2578">
        <v>11</v>
      </c>
      <c r="I2578">
        <v>0</v>
      </c>
      <c r="J2578">
        <v>1</v>
      </c>
    </row>
    <row r="2579" spans="1:10" x14ac:dyDescent="0.35">
      <c r="A2579" s="60">
        <v>45292</v>
      </c>
      <c r="B2579" t="s">
        <v>107</v>
      </c>
      <c r="C2579" t="s">
        <v>37</v>
      </c>
      <c r="D2579" t="s">
        <v>38</v>
      </c>
      <c r="E2579">
        <v>302</v>
      </c>
      <c r="F2579">
        <v>53</v>
      </c>
      <c r="G2579">
        <v>5</v>
      </c>
      <c r="H2579">
        <v>12</v>
      </c>
      <c r="I2579">
        <v>9</v>
      </c>
      <c r="J2579">
        <v>27</v>
      </c>
    </row>
    <row r="2580" spans="1:10" x14ac:dyDescent="0.35">
      <c r="A2580" s="60">
        <v>45292</v>
      </c>
      <c r="B2580" t="s">
        <v>107</v>
      </c>
      <c r="C2580" t="s">
        <v>39</v>
      </c>
      <c r="D2580" t="s">
        <v>40</v>
      </c>
      <c r="E2580">
        <v>497</v>
      </c>
      <c r="F2580">
        <v>28</v>
      </c>
      <c r="G2580">
        <v>11</v>
      </c>
      <c r="H2580">
        <v>9</v>
      </c>
      <c r="I2580">
        <v>7</v>
      </c>
      <c r="J2580">
        <v>1</v>
      </c>
    </row>
    <row r="2581" spans="1:10" x14ac:dyDescent="0.35">
      <c r="A2581" s="60">
        <v>45292</v>
      </c>
      <c r="B2581" t="s">
        <v>107</v>
      </c>
      <c r="C2581" t="s">
        <v>41</v>
      </c>
      <c r="D2581" t="s">
        <v>42</v>
      </c>
      <c r="E2581">
        <v>642</v>
      </c>
      <c r="F2581">
        <v>71</v>
      </c>
      <c r="G2581">
        <v>12</v>
      </c>
      <c r="H2581">
        <v>18</v>
      </c>
      <c r="I2581">
        <v>41</v>
      </c>
      <c r="J2581">
        <v>0</v>
      </c>
    </row>
    <row r="2582" spans="1:10" x14ac:dyDescent="0.35">
      <c r="A2582" s="60">
        <v>45292</v>
      </c>
      <c r="B2582" t="s">
        <v>107</v>
      </c>
      <c r="C2582" t="s">
        <v>43</v>
      </c>
      <c r="D2582" t="s">
        <v>161</v>
      </c>
      <c r="E2582">
        <v>507</v>
      </c>
      <c r="F2582">
        <v>41</v>
      </c>
      <c r="G2582">
        <v>15</v>
      </c>
      <c r="H2582">
        <v>15</v>
      </c>
      <c r="I2582">
        <v>3</v>
      </c>
      <c r="J2582">
        <v>8</v>
      </c>
    </row>
    <row r="2583" spans="1:10" x14ac:dyDescent="0.35">
      <c r="A2583" s="60">
        <v>45292</v>
      </c>
      <c r="B2583" t="s">
        <v>107</v>
      </c>
      <c r="C2583" t="s">
        <v>44</v>
      </c>
      <c r="D2583" t="s">
        <v>200</v>
      </c>
      <c r="E2583">
        <v>678</v>
      </c>
      <c r="F2583">
        <v>64</v>
      </c>
      <c r="G2583">
        <v>29</v>
      </c>
      <c r="H2583">
        <v>21</v>
      </c>
      <c r="I2583">
        <v>1</v>
      </c>
      <c r="J2583">
        <v>13</v>
      </c>
    </row>
    <row r="2584" spans="1:10" x14ac:dyDescent="0.35">
      <c r="A2584" s="60">
        <v>45292</v>
      </c>
      <c r="B2584" t="s">
        <v>107</v>
      </c>
      <c r="C2584" t="s">
        <v>45</v>
      </c>
      <c r="D2584" t="s">
        <v>46</v>
      </c>
      <c r="E2584">
        <v>845</v>
      </c>
      <c r="F2584">
        <v>74</v>
      </c>
      <c r="G2584">
        <v>16</v>
      </c>
      <c r="H2584">
        <v>25</v>
      </c>
      <c r="I2584">
        <v>30</v>
      </c>
      <c r="J2584">
        <v>3</v>
      </c>
    </row>
    <row r="2585" spans="1:10" x14ac:dyDescent="0.35">
      <c r="A2585" s="60">
        <v>45292</v>
      </c>
      <c r="B2585" t="s">
        <v>107</v>
      </c>
      <c r="C2585" t="s">
        <v>47</v>
      </c>
      <c r="D2585" t="s">
        <v>163</v>
      </c>
      <c r="E2585">
        <v>668</v>
      </c>
      <c r="F2585">
        <v>60</v>
      </c>
      <c r="G2585">
        <v>22</v>
      </c>
      <c r="H2585">
        <v>16</v>
      </c>
      <c r="I2585">
        <v>22</v>
      </c>
      <c r="J2585">
        <v>0</v>
      </c>
    </row>
    <row r="2586" spans="1:10" x14ac:dyDescent="0.35">
      <c r="A2586" s="60">
        <v>45292</v>
      </c>
      <c r="B2586" t="s">
        <v>107</v>
      </c>
      <c r="C2586" t="s">
        <v>48</v>
      </c>
      <c r="D2586" t="s">
        <v>162</v>
      </c>
      <c r="E2586">
        <v>602</v>
      </c>
      <c r="F2586">
        <v>39</v>
      </c>
      <c r="G2586">
        <v>15</v>
      </c>
      <c r="H2586">
        <v>17</v>
      </c>
      <c r="I2586">
        <v>7</v>
      </c>
      <c r="J2586">
        <v>0</v>
      </c>
    </row>
    <row r="2587" spans="1:10" x14ac:dyDescent="0.35">
      <c r="A2587" s="60">
        <v>45323</v>
      </c>
      <c r="B2587" t="s">
        <v>107</v>
      </c>
      <c r="C2587" t="s">
        <v>35</v>
      </c>
      <c r="D2587" t="s">
        <v>36</v>
      </c>
      <c r="E2587">
        <v>354</v>
      </c>
      <c r="F2587">
        <v>13</v>
      </c>
      <c r="G2587">
        <v>12</v>
      </c>
      <c r="H2587">
        <v>1</v>
      </c>
      <c r="I2587">
        <v>0</v>
      </c>
      <c r="J2587">
        <v>0</v>
      </c>
    </row>
    <row r="2588" spans="1:10" x14ac:dyDescent="0.35">
      <c r="A2588" s="60">
        <v>45323</v>
      </c>
      <c r="B2588" t="s">
        <v>107</v>
      </c>
      <c r="C2588" t="s">
        <v>37</v>
      </c>
      <c r="D2588" t="s">
        <v>38</v>
      </c>
      <c r="E2588">
        <v>362</v>
      </c>
      <c r="F2588">
        <v>28</v>
      </c>
      <c r="G2588">
        <v>8</v>
      </c>
      <c r="H2588">
        <v>9</v>
      </c>
      <c r="I2588">
        <v>3</v>
      </c>
      <c r="J2588">
        <v>8</v>
      </c>
    </row>
    <row r="2589" spans="1:10" x14ac:dyDescent="0.35">
      <c r="A2589" s="60">
        <v>45323</v>
      </c>
      <c r="B2589" t="s">
        <v>107</v>
      </c>
      <c r="C2589" t="s">
        <v>39</v>
      </c>
      <c r="D2589" t="s">
        <v>40</v>
      </c>
      <c r="E2589">
        <v>465</v>
      </c>
      <c r="F2589">
        <v>30</v>
      </c>
      <c r="G2589">
        <v>7</v>
      </c>
      <c r="H2589">
        <v>10</v>
      </c>
      <c r="I2589">
        <v>8</v>
      </c>
      <c r="J2589">
        <v>5</v>
      </c>
    </row>
    <row r="2590" spans="1:10" x14ac:dyDescent="0.35">
      <c r="A2590" s="60">
        <v>45323</v>
      </c>
      <c r="B2590" t="s">
        <v>107</v>
      </c>
      <c r="C2590" t="s">
        <v>41</v>
      </c>
      <c r="D2590" t="s">
        <v>42</v>
      </c>
      <c r="E2590">
        <v>716</v>
      </c>
      <c r="F2590">
        <v>43</v>
      </c>
      <c r="G2590">
        <v>10</v>
      </c>
      <c r="H2590">
        <v>19</v>
      </c>
      <c r="I2590">
        <v>10</v>
      </c>
      <c r="J2590">
        <v>4</v>
      </c>
    </row>
    <row r="2591" spans="1:10" x14ac:dyDescent="0.35">
      <c r="A2591" s="60">
        <v>45323</v>
      </c>
      <c r="B2591" t="s">
        <v>107</v>
      </c>
      <c r="C2591" t="s">
        <v>43</v>
      </c>
      <c r="D2591" t="s">
        <v>161</v>
      </c>
      <c r="E2591">
        <v>558</v>
      </c>
      <c r="F2591">
        <v>48</v>
      </c>
      <c r="G2591">
        <v>24</v>
      </c>
      <c r="H2591">
        <v>23</v>
      </c>
      <c r="I2591">
        <v>1</v>
      </c>
      <c r="J2591">
        <v>0</v>
      </c>
    </row>
    <row r="2592" spans="1:10" x14ac:dyDescent="0.35">
      <c r="A2592" s="60">
        <v>45323</v>
      </c>
      <c r="B2592" t="s">
        <v>107</v>
      </c>
      <c r="C2592" t="s">
        <v>44</v>
      </c>
      <c r="D2592" t="s">
        <v>200</v>
      </c>
      <c r="E2592">
        <v>646</v>
      </c>
      <c r="F2592">
        <v>54</v>
      </c>
      <c r="G2592">
        <v>25</v>
      </c>
      <c r="H2592">
        <v>29</v>
      </c>
      <c r="I2592">
        <v>0</v>
      </c>
      <c r="J2592">
        <v>0</v>
      </c>
    </row>
    <row r="2593" spans="1:10" x14ac:dyDescent="0.35">
      <c r="A2593" s="60">
        <v>45323</v>
      </c>
      <c r="B2593" t="s">
        <v>107</v>
      </c>
      <c r="C2593" t="s">
        <v>45</v>
      </c>
      <c r="D2593" t="s">
        <v>46</v>
      </c>
      <c r="E2593">
        <v>874</v>
      </c>
      <c r="F2593">
        <v>61</v>
      </c>
      <c r="G2593">
        <v>9</v>
      </c>
      <c r="H2593">
        <v>32</v>
      </c>
      <c r="I2593">
        <v>17</v>
      </c>
      <c r="J2593">
        <v>3</v>
      </c>
    </row>
    <row r="2594" spans="1:10" x14ac:dyDescent="0.35">
      <c r="A2594" s="60">
        <v>45323</v>
      </c>
      <c r="B2594" t="s">
        <v>107</v>
      </c>
      <c r="C2594" t="s">
        <v>47</v>
      </c>
      <c r="D2594" t="s">
        <v>163</v>
      </c>
      <c r="E2594">
        <v>628</v>
      </c>
      <c r="F2594">
        <v>65</v>
      </c>
      <c r="G2594">
        <v>12</v>
      </c>
      <c r="H2594">
        <v>27</v>
      </c>
      <c r="I2594">
        <v>25</v>
      </c>
      <c r="J2594">
        <v>1</v>
      </c>
    </row>
    <row r="2595" spans="1:10" x14ac:dyDescent="0.35">
      <c r="A2595" s="60">
        <v>45323</v>
      </c>
      <c r="B2595" t="s">
        <v>107</v>
      </c>
      <c r="C2595" t="s">
        <v>48</v>
      </c>
      <c r="D2595" t="s">
        <v>162</v>
      </c>
      <c r="E2595">
        <v>656</v>
      </c>
      <c r="F2595">
        <v>29</v>
      </c>
      <c r="G2595">
        <v>10</v>
      </c>
      <c r="H2595">
        <v>15</v>
      </c>
      <c r="I2595">
        <v>4</v>
      </c>
      <c r="J2595">
        <v>0</v>
      </c>
    </row>
    <row r="2596" spans="1:10" x14ac:dyDescent="0.35">
      <c r="A2596" s="60">
        <v>45352</v>
      </c>
      <c r="B2596" t="s">
        <v>107</v>
      </c>
      <c r="C2596" t="s">
        <v>35</v>
      </c>
      <c r="D2596" t="s">
        <v>36</v>
      </c>
      <c r="E2596">
        <v>357</v>
      </c>
      <c r="F2596">
        <v>31</v>
      </c>
      <c r="G2596">
        <v>19</v>
      </c>
      <c r="H2596">
        <v>9</v>
      </c>
      <c r="I2596">
        <v>3</v>
      </c>
      <c r="J2596">
        <v>0</v>
      </c>
    </row>
    <row r="2597" spans="1:10" x14ac:dyDescent="0.35">
      <c r="A2597" s="60">
        <v>45352</v>
      </c>
      <c r="B2597" t="s">
        <v>107</v>
      </c>
      <c r="C2597" t="s">
        <v>37</v>
      </c>
      <c r="D2597" t="s">
        <v>38</v>
      </c>
      <c r="E2597">
        <v>325</v>
      </c>
      <c r="F2597">
        <v>34</v>
      </c>
      <c r="G2597">
        <v>9</v>
      </c>
      <c r="H2597">
        <v>12</v>
      </c>
      <c r="I2597">
        <v>2</v>
      </c>
      <c r="J2597">
        <v>11</v>
      </c>
    </row>
    <row r="2598" spans="1:10" x14ac:dyDescent="0.35">
      <c r="A2598" s="60">
        <v>45352</v>
      </c>
      <c r="B2598" t="s">
        <v>107</v>
      </c>
      <c r="C2598" t="s">
        <v>39</v>
      </c>
      <c r="D2598" t="s">
        <v>40</v>
      </c>
      <c r="E2598">
        <v>556</v>
      </c>
      <c r="F2598">
        <v>40</v>
      </c>
      <c r="G2598">
        <v>9</v>
      </c>
      <c r="H2598">
        <v>25</v>
      </c>
      <c r="I2598">
        <v>5</v>
      </c>
      <c r="J2598">
        <v>1</v>
      </c>
    </row>
    <row r="2599" spans="1:10" x14ac:dyDescent="0.35">
      <c r="A2599" s="60">
        <v>45352</v>
      </c>
      <c r="B2599" t="s">
        <v>107</v>
      </c>
      <c r="C2599" t="s">
        <v>41</v>
      </c>
      <c r="D2599" t="s">
        <v>42</v>
      </c>
      <c r="E2599">
        <v>647</v>
      </c>
      <c r="F2599">
        <v>30</v>
      </c>
      <c r="G2599">
        <v>9</v>
      </c>
      <c r="H2599">
        <v>16</v>
      </c>
      <c r="I2599">
        <v>5</v>
      </c>
      <c r="J2599">
        <v>0</v>
      </c>
    </row>
    <row r="2600" spans="1:10" x14ac:dyDescent="0.35">
      <c r="A2600" s="60">
        <v>45352</v>
      </c>
      <c r="B2600" t="s">
        <v>107</v>
      </c>
      <c r="C2600" t="s">
        <v>43</v>
      </c>
      <c r="D2600" t="s">
        <v>161</v>
      </c>
      <c r="E2600">
        <v>549</v>
      </c>
      <c r="F2600">
        <v>33</v>
      </c>
      <c r="G2600">
        <v>15</v>
      </c>
      <c r="H2600">
        <v>16</v>
      </c>
      <c r="I2600">
        <v>2</v>
      </c>
      <c r="J2600">
        <v>0</v>
      </c>
    </row>
    <row r="2601" spans="1:10" x14ac:dyDescent="0.35">
      <c r="A2601" s="60">
        <v>45352</v>
      </c>
      <c r="B2601" t="s">
        <v>107</v>
      </c>
      <c r="C2601" t="s">
        <v>44</v>
      </c>
      <c r="D2601" t="s">
        <v>200</v>
      </c>
      <c r="E2601">
        <v>654</v>
      </c>
      <c r="F2601">
        <v>60</v>
      </c>
      <c r="G2601">
        <v>20</v>
      </c>
      <c r="H2601">
        <v>27</v>
      </c>
      <c r="I2601">
        <v>9</v>
      </c>
      <c r="J2601">
        <v>4</v>
      </c>
    </row>
    <row r="2602" spans="1:10" x14ac:dyDescent="0.35">
      <c r="A2602" s="60">
        <v>45352</v>
      </c>
      <c r="B2602" t="s">
        <v>107</v>
      </c>
      <c r="C2602" t="s">
        <v>45</v>
      </c>
      <c r="D2602" t="s">
        <v>46</v>
      </c>
      <c r="E2602">
        <v>808</v>
      </c>
      <c r="F2602">
        <v>56</v>
      </c>
      <c r="G2602">
        <v>5</v>
      </c>
      <c r="H2602">
        <v>27</v>
      </c>
      <c r="I2602">
        <v>23</v>
      </c>
      <c r="J2602">
        <v>1</v>
      </c>
    </row>
    <row r="2603" spans="1:10" x14ac:dyDescent="0.35">
      <c r="A2603" s="60">
        <v>45352</v>
      </c>
      <c r="B2603" t="s">
        <v>107</v>
      </c>
      <c r="C2603" t="s">
        <v>47</v>
      </c>
      <c r="D2603" t="s">
        <v>163</v>
      </c>
      <c r="E2603">
        <v>579</v>
      </c>
      <c r="F2603">
        <v>75</v>
      </c>
      <c r="G2603">
        <v>12</v>
      </c>
      <c r="H2603">
        <v>19</v>
      </c>
      <c r="I2603">
        <v>44</v>
      </c>
      <c r="J2603">
        <v>0</v>
      </c>
    </row>
    <row r="2604" spans="1:10" x14ac:dyDescent="0.35">
      <c r="A2604" s="60">
        <v>45352</v>
      </c>
      <c r="B2604" t="s">
        <v>107</v>
      </c>
      <c r="C2604" t="s">
        <v>48</v>
      </c>
      <c r="D2604" t="s">
        <v>162</v>
      </c>
      <c r="E2604">
        <v>578</v>
      </c>
      <c r="F2604">
        <v>41</v>
      </c>
      <c r="G2604">
        <v>13</v>
      </c>
      <c r="H2604">
        <v>16</v>
      </c>
      <c r="I2604">
        <v>10</v>
      </c>
      <c r="J2604">
        <v>2</v>
      </c>
    </row>
    <row r="2605" spans="1:10" x14ac:dyDescent="0.35">
      <c r="A2605" s="60">
        <v>42125</v>
      </c>
      <c r="B2605" t="s">
        <v>108</v>
      </c>
      <c r="C2605" t="s">
        <v>49</v>
      </c>
      <c r="D2605" t="s">
        <v>50</v>
      </c>
      <c r="E2605">
        <v>180</v>
      </c>
      <c r="F2605">
        <v>25</v>
      </c>
      <c r="G2605">
        <v>16</v>
      </c>
      <c r="H2605">
        <v>5</v>
      </c>
      <c r="I2605">
        <v>4</v>
      </c>
      <c r="J2605">
        <v>0</v>
      </c>
    </row>
    <row r="2606" spans="1:10" x14ac:dyDescent="0.35">
      <c r="A2606" s="60">
        <v>42125</v>
      </c>
      <c r="B2606" t="s">
        <v>108</v>
      </c>
      <c r="C2606" t="s">
        <v>51</v>
      </c>
      <c r="D2606" t="s">
        <v>52</v>
      </c>
      <c r="E2606">
        <v>208</v>
      </c>
      <c r="F2606">
        <v>19</v>
      </c>
      <c r="G2606">
        <v>10</v>
      </c>
      <c r="H2606">
        <v>8</v>
      </c>
      <c r="I2606">
        <v>1</v>
      </c>
      <c r="J2606">
        <v>0</v>
      </c>
    </row>
    <row r="2607" spans="1:10" x14ac:dyDescent="0.35">
      <c r="A2607" s="60">
        <v>42125</v>
      </c>
      <c r="B2607" t="s">
        <v>108</v>
      </c>
      <c r="C2607" t="s">
        <v>53</v>
      </c>
      <c r="D2607" t="s">
        <v>54</v>
      </c>
      <c r="E2607">
        <v>1018</v>
      </c>
      <c r="F2607">
        <v>176</v>
      </c>
      <c r="G2607">
        <v>55</v>
      </c>
      <c r="H2607">
        <v>35</v>
      </c>
      <c r="I2607">
        <v>86</v>
      </c>
      <c r="J2607">
        <v>0</v>
      </c>
    </row>
    <row r="2608" spans="1:10" x14ac:dyDescent="0.35">
      <c r="A2608" s="60">
        <v>42125</v>
      </c>
      <c r="B2608" t="s">
        <v>108</v>
      </c>
      <c r="C2608" t="s">
        <v>55</v>
      </c>
      <c r="D2608" t="s">
        <v>56</v>
      </c>
      <c r="E2608">
        <v>140</v>
      </c>
      <c r="F2608">
        <v>21</v>
      </c>
      <c r="G2608">
        <v>13</v>
      </c>
      <c r="H2608">
        <v>5</v>
      </c>
      <c r="I2608">
        <v>3</v>
      </c>
      <c r="J2608">
        <v>0</v>
      </c>
    </row>
    <row r="2609" spans="1:10" x14ac:dyDescent="0.35">
      <c r="A2609" s="60">
        <v>42156</v>
      </c>
      <c r="B2609" t="s">
        <v>108</v>
      </c>
      <c r="C2609" t="s">
        <v>49</v>
      </c>
      <c r="D2609" t="s">
        <v>50</v>
      </c>
      <c r="E2609">
        <v>224</v>
      </c>
      <c r="F2609">
        <v>30</v>
      </c>
      <c r="G2609">
        <v>18</v>
      </c>
      <c r="H2609">
        <v>5</v>
      </c>
      <c r="I2609">
        <v>7</v>
      </c>
      <c r="J2609">
        <v>0</v>
      </c>
    </row>
    <row r="2610" spans="1:10" x14ac:dyDescent="0.35">
      <c r="A2610" s="60">
        <v>42156</v>
      </c>
      <c r="B2610" t="s">
        <v>108</v>
      </c>
      <c r="C2610" t="s">
        <v>51</v>
      </c>
      <c r="D2610" t="s">
        <v>52</v>
      </c>
      <c r="E2610">
        <v>225</v>
      </c>
      <c r="F2610">
        <v>17</v>
      </c>
      <c r="G2610">
        <v>11</v>
      </c>
      <c r="H2610">
        <v>4</v>
      </c>
      <c r="I2610">
        <v>2</v>
      </c>
      <c r="J2610">
        <v>0</v>
      </c>
    </row>
    <row r="2611" spans="1:10" x14ac:dyDescent="0.35">
      <c r="A2611" s="60">
        <v>42156</v>
      </c>
      <c r="B2611" t="s">
        <v>108</v>
      </c>
      <c r="C2611" t="s">
        <v>53</v>
      </c>
      <c r="D2611" t="s">
        <v>54</v>
      </c>
      <c r="E2611">
        <v>1004</v>
      </c>
      <c r="F2611">
        <v>131</v>
      </c>
      <c r="G2611">
        <v>48</v>
      </c>
      <c r="H2611">
        <v>25</v>
      </c>
      <c r="I2611">
        <v>58</v>
      </c>
      <c r="J2611">
        <v>0</v>
      </c>
    </row>
    <row r="2612" spans="1:10" x14ac:dyDescent="0.35">
      <c r="A2612" s="60">
        <v>42156</v>
      </c>
      <c r="B2612" t="s">
        <v>108</v>
      </c>
      <c r="C2612" t="s">
        <v>55</v>
      </c>
      <c r="D2612" t="s">
        <v>56</v>
      </c>
      <c r="E2612">
        <v>151</v>
      </c>
      <c r="F2612">
        <v>21</v>
      </c>
      <c r="G2612">
        <v>13</v>
      </c>
      <c r="H2612">
        <v>8</v>
      </c>
      <c r="I2612">
        <v>0</v>
      </c>
      <c r="J2612">
        <v>0</v>
      </c>
    </row>
    <row r="2613" spans="1:10" x14ac:dyDescent="0.35">
      <c r="A2613" s="60">
        <v>42186</v>
      </c>
      <c r="B2613" t="s">
        <v>108</v>
      </c>
      <c r="C2613" t="s">
        <v>49</v>
      </c>
      <c r="D2613" t="s">
        <v>50</v>
      </c>
      <c r="E2613">
        <v>205</v>
      </c>
      <c r="F2613">
        <v>26</v>
      </c>
      <c r="G2613">
        <v>25</v>
      </c>
      <c r="H2613">
        <v>1</v>
      </c>
      <c r="I2613">
        <v>0</v>
      </c>
      <c r="J2613">
        <v>0</v>
      </c>
    </row>
    <row r="2614" spans="1:10" x14ac:dyDescent="0.35">
      <c r="A2614" s="60">
        <v>42186</v>
      </c>
      <c r="B2614" t="s">
        <v>108</v>
      </c>
      <c r="C2614" t="s">
        <v>51</v>
      </c>
      <c r="D2614" t="s">
        <v>52</v>
      </c>
      <c r="E2614">
        <v>235</v>
      </c>
      <c r="F2614">
        <v>25</v>
      </c>
      <c r="G2614">
        <v>12</v>
      </c>
      <c r="H2614">
        <v>11</v>
      </c>
      <c r="I2614">
        <v>2</v>
      </c>
      <c r="J2614">
        <v>0</v>
      </c>
    </row>
    <row r="2615" spans="1:10" x14ac:dyDescent="0.35">
      <c r="A2615" s="60">
        <v>42186</v>
      </c>
      <c r="B2615" t="s">
        <v>108</v>
      </c>
      <c r="C2615" t="s">
        <v>53</v>
      </c>
      <c r="D2615" t="s">
        <v>54</v>
      </c>
      <c r="E2615">
        <v>989</v>
      </c>
      <c r="F2615">
        <v>121</v>
      </c>
      <c r="G2615">
        <v>45</v>
      </c>
      <c r="H2615">
        <v>36</v>
      </c>
      <c r="I2615">
        <v>40</v>
      </c>
      <c r="J2615">
        <v>0</v>
      </c>
    </row>
    <row r="2616" spans="1:10" x14ac:dyDescent="0.35">
      <c r="A2616" s="60">
        <v>42186</v>
      </c>
      <c r="B2616" t="s">
        <v>108</v>
      </c>
      <c r="C2616" t="s">
        <v>55</v>
      </c>
      <c r="D2616" t="s">
        <v>56</v>
      </c>
      <c r="E2616">
        <v>153</v>
      </c>
      <c r="F2616">
        <v>20</v>
      </c>
      <c r="G2616">
        <v>12</v>
      </c>
      <c r="H2616">
        <v>8</v>
      </c>
      <c r="I2616">
        <v>0</v>
      </c>
      <c r="J2616">
        <v>0</v>
      </c>
    </row>
    <row r="2617" spans="1:10" x14ac:dyDescent="0.35">
      <c r="A2617" s="60">
        <v>42217</v>
      </c>
      <c r="B2617" t="s">
        <v>108</v>
      </c>
      <c r="C2617" t="s">
        <v>49</v>
      </c>
      <c r="D2617" t="s">
        <v>50</v>
      </c>
      <c r="E2617">
        <v>191</v>
      </c>
      <c r="F2617">
        <v>22</v>
      </c>
      <c r="G2617">
        <v>16</v>
      </c>
      <c r="H2617">
        <v>3</v>
      </c>
      <c r="I2617">
        <v>3</v>
      </c>
      <c r="J2617">
        <v>0</v>
      </c>
    </row>
    <row r="2618" spans="1:10" x14ac:dyDescent="0.35">
      <c r="A2618" s="60">
        <v>42217</v>
      </c>
      <c r="B2618" t="s">
        <v>108</v>
      </c>
      <c r="C2618" t="s">
        <v>51</v>
      </c>
      <c r="D2618" t="s">
        <v>52</v>
      </c>
      <c r="E2618">
        <v>178</v>
      </c>
      <c r="F2618">
        <v>21</v>
      </c>
      <c r="G2618">
        <v>8</v>
      </c>
      <c r="H2618">
        <v>4</v>
      </c>
      <c r="I2618">
        <v>9</v>
      </c>
      <c r="J2618">
        <v>0</v>
      </c>
    </row>
    <row r="2619" spans="1:10" x14ac:dyDescent="0.35">
      <c r="A2619" s="60">
        <v>42217</v>
      </c>
      <c r="B2619" t="s">
        <v>108</v>
      </c>
      <c r="C2619" t="s">
        <v>53</v>
      </c>
      <c r="D2619" t="s">
        <v>54</v>
      </c>
      <c r="E2619">
        <v>915</v>
      </c>
      <c r="F2619">
        <v>146</v>
      </c>
      <c r="G2619">
        <v>62</v>
      </c>
      <c r="H2619">
        <v>32</v>
      </c>
      <c r="I2619">
        <v>52</v>
      </c>
      <c r="J2619">
        <v>0</v>
      </c>
    </row>
    <row r="2620" spans="1:10" x14ac:dyDescent="0.35">
      <c r="A2620" s="60">
        <v>42217</v>
      </c>
      <c r="B2620" t="s">
        <v>108</v>
      </c>
      <c r="C2620" t="s">
        <v>55</v>
      </c>
      <c r="D2620" t="s">
        <v>56</v>
      </c>
      <c r="E2620">
        <v>125</v>
      </c>
      <c r="F2620">
        <v>23</v>
      </c>
      <c r="G2620">
        <v>14</v>
      </c>
      <c r="H2620">
        <v>9</v>
      </c>
      <c r="I2620">
        <v>0</v>
      </c>
      <c r="J2620">
        <v>0</v>
      </c>
    </row>
    <row r="2621" spans="1:10" x14ac:dyDescent="0.35">
      <c r="A2621" s="60">
        <v>42248</v>
      </c>
      <c r="B2621" t="s">
        <v>108</v>
      </c>
      <c r="C2621" t="s">
        <v>49</v>
      </c>
      <c r="D2621" t="s">
        <v>50</v>
      </c>
      <c r="E2621">
        <v>240</v>
      </c>
      <c r="F2621">
        <v>35</v>
      </c>
      <c r="G2621">
        <v>26</v>
      </c>
      <c r="H2621">
        <v>0</v>
      </c>
      <c r="I2621">
        <v>9</v>
      </c>
      <c r="J2621">
        <v>0</v>
      </c>
    </row>
    <row r="2622" spans="1:10" x14ac:dyDescent="0.35">
      <c r="A2622" s="60">
        <v>42248</v>
      </c>
      <c r="B2622" t="s">
        <v>108</v>
      </c>
      <c r="C2622" t="s">
        <v>51</v>
      </c>
      <c r="D2622" t="s">
        <v>52</v>
      </c>
      <c r="E2622">
        <v>235</v>
      </c>
      <c r="F2622">
        <v>30</v>
      </c>
      <c r="G2622">
        <v>15</v>
      </c>
      <c r="H2622">
        <v>13</v>
      </c>
      <c r="I2622">
        <v>2</v>
      </c>
      <c r="J2622">
        <v>0</v>
      </c>
    </row>
    <row r="2623" spans="1:10" x14ac:dyDescent="0.35">
      <c r="A2623" s="60">
        <v>42248</v>
      </c>
      <c r="B2623" t="s">
        <v>108</v>
      </c>
      <c r="C2623" t="s">
        <v>53</v>
      </c>
      <c r="D2623" t="s">
        <v>54</v>
      </c>
      <c r="E2623">
        <v>1035</v>
      </c>
      <c r="F2623">
        <v>133</v>
      </c>
      <c r="G2623">
        <v>54</v>
      </c>
      <c r="H2623">
        <v>47</v>
      </c>
      <c r="I2623">
        <v>32</v>
      </c>
      <c r="J2623">
        <v>0</v>
      </c>
    </row>
    <row r="2624" spans="1:10" x14ac:dyDescent="0.35">
      <c r="A2624" s="60">
        <v>42248</v>
      </c>
      <c r="B2624" t="s">
        <v>108</v>
      </c>
      <c r="C2624" t="s">
        <v>55</v>
      </c>
      <c r="D2624" t="s">
        <v>56</v>
      </c>
      <c r="E2624">
        <v>138</v>
      </c>
      <c r="F2624">
        <v>18</v>
      </c>
      <c r="G2624">
        <v>15</v>
      </c>
      <c r="H2624">
        <v>3</v>
      </c>
      <c r="I2624">
        <v>0</v>
      </c>
      <c r="J2624">
        <v>0</v>
      </c>
    </row>
    <row r="2625" spans="1:10" x14ac:dyDescent="0.35">
      <c r="A2625" s="60">
        <v>42278</v>
      </c>
      <c r="B2625" t="s">
        <v>108</v>
      </c>
      <c r="C2625" t="s">
        <v>49</v>
      </c>
      <c r="D2625" t="s">
        <v>50</v>
      </c>
      <c r="E2625">
        <v>245</v>
      </c>
      <c r="F2625">
        <v>39</v>
      </c>
      <c r="G2625">
        <v>26</v>
      </c>
      <c r="H2625">
        <v>2</v>
      </c>
      <c r="I2625">
        <v>11</v>
      </c>
      <c r="J2625">
        <v>0</v>
      </c>
    </row>
    <row r="2626" spans="1:10" x14ac:dyDescent="0.35">
      <c r="A2626" s="60">
        <v>42278</v>
      </c>
      <c r="B2626" t="s">
        <v>108</v>
      </c>
      <c r="C2626" t="s">
        <v>51</v>
      </c>
      <c r="D2626" t="s">
        <v>52</v>
      </c>
      <c r="E2626">
        <v>272</v>
      </c>
      <c r="F2626">
        <v>42</v>
      </c>
      <c r="G2626">
        <v>22</v>
      </c>
      <c r="H2626">
        <v>12</v>
      </c>
      <c r="I2626">
        <v>8</v>
      </c>
      <c r="J2626">
        <v>0</v>
      </c>
    </row>
    <row r="2627" spans="1:10" x14ac:dyDescent="0.35">
      <c r="A2627" s="60">
        <v>42278</v>
      </c>
      <c r="B2627" t="s">
        <v>108</v>
      </c>
      <c r="C2627" t="s">
        <v>53</v>
      </c>
      <c r="D2627" t="s">
        <v>54</v>
      </c>
      <c r="E2627">
        <v>859</v>
      </c>
      <c r="F2627">
        <v>124</v>
      </c>
      <c r="G2627">
        <v>49</v>
      </c>
      <c r="H2627">
        <v>32</v>
      </c>
      <c r="I2627">
        <v>43</v>
      </c>
      <c r="J2627">
        <v>0</v>
      </c>
    </row>
    <row r="2628" spans="1:10" x14ac:dyDescent="0.35">
      <c r="A2628" s="60">
        <v>42278</v>
      </c>
      <c r="B2628" t="s">
        <v>108</v>
      </c>
      <c r="C2628" t="s">
        <v>55</v>
      </c>
      <c r="D2628" t="s">
        <v>56</v>
      </c>
      <c r="E2628">
        <v>126</v>
      </c>
      <c r="F2628">
        <v>22</v>
      </c>
      <c r="G2628">
        <v>10</v>
      </c>
      <c r="H2628">
        <v>11</v>
      </c>
      <c r="I2628">
        <v>1</v>
      </c>
      <c r="J2628">
        <v>0</v>
      </c>
    </row>
    <row r="2629" spans="1:10" x14ac:dyDescent="0.35">
      <c r="A2629" s="60">
        <v>42309</v>
      </c>
      <c r="B2629" t="s">
        <v>108</v>
      </c>
      <c r="C2629" t="s">
        <v>49</v>
      </c>
      <c r="D2629" t="s">
        <v>50</v>
      </c>
      <c r="E2629">
        <v>214</v>
      </c>
      <c r="F2629">
        <v>26</v>
      </c>
      <c r="G2629">
        <v>16</v>
      </c>
      <c r="H2629">
        <v>6</v>
      </c>
      <c r="I2629">
        <v>3</v>
      </c>
      <c r="J2629">
        <v>1</v>
      </c>
    </row>
    <row r="2630" spans="1:10" x14ac:dyDescent="0.35">
      <c r="A2630" s="60">
        <v>42309</v>
      </c>
      <c r="B2630" t="s">
        <v>108</v>
      </c>
      <c r="C2630" t="s">
        <v>51</v>
      </c>
      <c r="D2630" t="s">
        <v>52</v>
      </c>
      <c r="E2630">
        <v>200</v>
      </c>
      <c r="F2630">
        <v>27</v>
      </c>
      <c r="G2630">
        <v>19</v>
      </c>
      <c r="H2630">
        <v>7</v>
      </c>
      <c r="I2630">
        <v>1</v>
      </c>
      <c r="J2630">
        <v>0</v>
      </c>
    </row>
    <row r="2631" spans="1:10" x14ac:dyDescent="0.35">
      <c r="A2631" s="60">
        <v>42309</v>
      </c>
      <c r="B2631" t="s">
        <v>108</v>
      </c>
      <c r="C2631" t="s">
        <v>53</v>
      </c>
      <c r="D2631" t="s">
        <v>54</v>
      </c>
      <c r="E2631">
        <v>881</v>
      </c>
      <c r="F2631">
        <v>90</v>
      </c>
      <c r="G2631">
        <v>37</v>
      </c>
      <c r="H2631">
        <v>23</v>
      </c>
      <c r="I2631">
        <v>30</v>
      </c>
      <c r="J2631">
        <v>0</v>
      </c>
    </row>
    <row r="2632" spans="1:10" x14ac:dyDescent="0.35">
      <c r="A2632" s="60">
        <v>42309</v>
      </c>
      <c r="B2632" t="s">
        <v>108</v>
      </c>
      <c r="C2632" t="s">
        <v>55</v>
      </c>
      <c r="D2632" t="s">
        <v>56</v>
      </c>
      <c r="E2632">
        <v>109</v>
      </c>
      <c r="F2632">
        <v>23</v>
      </c>
      <c r="G2632">
        <v>13</v>
      </c>
      <c r="H2632">
        <v>10</v>
      </c>
      <c r="I2632">
        <v>0</v>
      </c>
      <c r="J2632">
        <v>0</v>
      </c>
    </row>
    <row r="2633" spans="1:10" x14ac:dyDescent="0.35">
      <c r="A2633" s="60">
        <v>42339</v>
      </c>
      <c r="B2633" t="s">
        <v>108</v>
      </c>
      <c r="C2633" t="s">
        <v>49</v>
      </c>
      <c r="D2633" t="s">
        <v>50</v>
      </c>
      <c r="E2633">
        <v>197</v>
      </c>
      <c r="F2633">
        <v>27</v>
      </c>
      <c r="G2633">
        <v>16</v>
      </c>
      <c r="H2633">
        <v>4</v>
      </c>
      <c r="I2633">
        <v>7</v>
      </c>
      <c r="J2633">
        <v>0</v>
      </c>
    </row>
    <row r="2634" spans="1:10" x14ac:dyDescent="0.35">
      <c r="A2634" s="60">
        <v>42339</v>
      </c>
      <c r="B2634" t="s">
        <v>108</v>
      </c>
      <c r="C2634" t="s">
        <v>51</v>
      </c>
      <c r="D2634" t="s">
        <v>52</v>
      </c>
      <c r="E2634">
        <v>191</v>
      </c>
      <c r="F2634">
        <v>27</v>
      </c>
      <c r="G2634">
        <v>14</v>
      </c>
      <c r="H2634">
        <v>9</v>
      </c>
      <c r="I2634">
        <v>4</v>
      </c>
      <c r="J2634">
        <v>0</v>
      </c>
    </row>
    <row r="2635" spans="1:10" x14ac:dyDescent="0.35">
      <c r="A2635" s="60">
        <v>42339</v>
      </c>
      <c r="B2635" t="s">
        <v>108</v>
      </c>
      <c r="C2635" t="s">
        <v>53</v>
      </c>
      <c r="D2635" t="s">
        <v>54</v>
      </c>
      <c r="E2635">
        <v>831</v>
      </c>
      <c r="F2635">
        <v>107</v>
      </c>
      <c r="G2635">
        <v>34</v>
      </c>
      <c r="H2635">
        <v>21</v>
      </c>
      <c r="I2635">
        <v>51</v>
      </c>
      <c r="J2635">
        <v>1</v>
      </c>
    </row>
    <row r="2636" spans="1:10" x14ac:dyDescent="0.35">
      <c r="A2636" s="60">
        <v>42339</v>
      </c>
      <c r="B2636" t="s">
        <v>108</v>
      </c>
      <c r="C2636" t="s">
        <v>55</v>
      </c>
      <c r="D2636" t="s">
        <v>56</v>
      </c>
      <c r="E2636">
        <v>92</v>
      </c>
      <c r="F2636">
        <v>17</v>
      </c>
      <c r="G2636">
        <v>7</v>
      </c>
      <c r="H2636">
        <v>3</v>
      </c>
      <c r="I2636">
        <v>7</v>
      </c>
      <c r="J2636">
        <v>0</v>
      </c>
    </row>
    <row r="2637" spans="1:10" x14ac:dyDescent="0.35">
      <c r="A2637" s="60">
        <v>42370</v>
      </c>
      <c r="B2637" t="s">
        <v>108</v>
      </c>
      <c r="C2637" t="s">
        <v>49</v>
      </c>
      <c r="D2637" t="s">
        <v>50</v>
      </c>
      <c r="E2637">
        <v>165</v>
      </c>
      <c r="F2637">
        <v>28</v>
      </c>
      <c r="G2637">
        <v>19</v>
      </c>
      <c r="H2637">
        <v>7</v>
      </c>
      <c r="I2637">
        <v>2</v>
      </c>
      <c r="J2637">
        <v>0</v>
      </c>
    </row>
    <row r="2638" spans="1:10" x14ac:dyDescent="0.35">
      <c r="A2638" s="60">
        <v>42370</v>
      </c>
      <c r="B2638" t="s">
        <v>108</v>
      </c>
      <c r="C2638" t="s">
        <v>51</v>
      </c>
      <c r="D2638" t="s">
        <v>52</v>
      </c>
      <c r="E2638">
        <v>179</v>
      </c>
      <c r="F2638">
        <v>15</v>
      </c>
      <c r="G2638">
        <v>9</v>
      </c>
      <c r="H2638">
        <v>6</v>
      </c>
      <c r="I2638">
        <v>0</v>
      </c>
      <c r="J2638">
        <v>0</v>
      </c>
    </row>
    <row r="2639" spans="1:10" x14ac:dyDescent="0.35">
      <c r="A2639" s="60">
        <v>42370</v>
      </c>
      <c r="B2639" t="s">
        <v>108</v>
      </c>
      <c r="C2639" t="s">
        <v>53</v>
      </c>
      <c r="D2639" t="s">
        <v>54</v>
      </c>
      <c r="E2639">
        <v>875</v>
      </c>
      <c r="F2639">
        <v>151</v>
      </c>
      <c r="G2639">
        <v>40</v>
      </c>
      <c r="H2639">
        <v>40</v>
      </c>
      <c r="I2639">
        <v>69</v>
      </c>
      <c r="J2639">
        <v>2</v>
      </c>
    </row>
    <row r="2640" spans="1:10" x14ac:dyDescent="0.35">
      <c r="A2640" s="60">
        <v>42370</v>
      </c>
      <c r="B2640" t="s">
        <v>108</v>
      </c>
      <c r="C2640" t="s">
        <v>55</v>
      </c>
      <c r="D2640" t="s">
        <v>56</v>
      </c>
      <c r="E2640">
        <v>85</v>
      </c>
      <c r="F2640">
        <v>12</v>
      </c>
      <c r="G2640">
        <v>3</v>
      </c>
      <c r="H2640">
        <v>5</v>
      </c>
      <c r="I2640">
        <v>4</v>
      </c>
      <c r="J2640">
        <v>0</v>
      </c>
    </row>
    <row r="2641" spans="1:10" x14ac:dyDescent="0.35">
      <c r="A2641" s="60">
        <v>42401</v>
      </c>
      <c r="B2641" t="s">
        <v>108</v>
      </c>
      <c r="C2641" t="s">
        <v>49</v>
      </c>
      <c r="D2641" t="s">
        <v>50</v>
      </c>
      <c r="E2641">
        <v>110</v>
      </c>
      <c r="F2641">
        <v>22</v>
      </c>
      <c r="G2641">
        <v>7</v>
      </c>
      <c r="H2641">
        <v>7</v>
      </c>
      <c r="I2641">
        <v>7</v>
      </c>
      <c r="J2641">
        <v>1</v>
      </c>
    </row>
    <row r="2642" spans="1:10" x14ac:dyDescent="0.35">
      <c r="A2642" s="60">
        <v>42401</v>
      </c>
      <c r="B2642" t="s">
        <v>108</v>
      </c>
      <c r="C2642" t="s">
        <v>51</v>
      </c>
      <c r="D2642" t="s">
        <v>52</v>
      </c>
      <c r="E2642">
        <v>121</v>
      </c>
      <c r="F2642">
        <v>23</v>
      </c>
      <c r="G2642">
        <v>7</v>
      </c>
      <c r="H2642">
        <v>15</v>
      </c>
      <c r="I2642">
        <v>1</v>
      </c>
      <c r="J2642">
        <v>0</v>
      </c>
    </row>
    <row r="2643" spans="1:10" x14ac:dyDescent="0.35">
      <c r="A2643" s="60">
        <v>42401</v>
      </c>
      <c r="B2643" t="s">
        <v>108</v>
      </c>
      <c r="C2643" t="s">
        <v>53</v>
      </c>
      <c r="D2643" t="s">
        <v>54</v>
      </c>
      <c r="E2643">
        <v>962</v>
      </c>
      <c r="F2643">
        <v>137</v>
      </c>
      <c r="G2643">
        <v>52</v>
      </c>
      <c r="H2643">
        <v>33</v>
      </c>
      <c r="I2643">
        <v>52</v>
      </c>
      <c r="J2643">
        <v>0</v>
      </c>
    </row>
    <row r="2644" spans="1:10" x14ac:dyDescent="0.35">
      <c r="A2644" s="60">
        <v>42401</v>
      </c>
      <c r="B2644" t="s">
        <v>108</v>
      </c>
      <c r="C2644" t="s">
        <v>55</v>
      </c>
      <c r="D2644" t="s">
        <v>56</v>
      </c>
      <c r="E2644">
        <v>37</v>
      </c>
      <c r="F2644">
        <v>8</v>
      </c>
      <c r="G2644">
        <v>5</v>
      </c>
      <c r="H2644">
        <v>3</v>
      </c>
      <c r="I2644">
        <v>0</v>
      </c>
      <c r="J2644">
        <v>0</v>
      </c>
    </row>
    <row r="2645" spans="1:10" x14ac:dyDescent="0.35">
      <c r="A2645" s="60">
        <v>42430</v>
      </c>
      <c r="B2645" t="s">
        <v>108</v>
      </c>
      <c r="C2645" t="s">
        <v>49</v>
      </c>
      <c r="D2645" t="s">
        <v>50</v>
      </c>
      <c r="E2645">
        <v>64</v>
      </c>
      <c r="F2645">
        <v>5</v>
      </c>
      <c r="G2645">
        <v>4</v>
      </c>
      <c r="H2645">
        <v>1</v>
      </c>
      <c r="I2645">
        <v>0</v>
      </c>
      <c r="J2645">
        <v>0</v>
      </c>
    </row>
    <row r="2646" spans="1:10" x14ac:dyDescent="0.35">
      <c r="A2646" s="60">
        <v>42430</v>
      </c>
      <c r="B2646" t="s">
        <v>108</v>
      </c>
      <c r="C2646" t="s">
        <v>51</v>
      </c>
      <c r="D2646" t="s">
        <v>52</v>
      </c>
      <c r="E2646">
        <v>116</v>
      </c>
      <c r="F2646">
        <v>20</v>
      </c>
      <c r="G2646">
        <v>5</v>
      </c>
      <c r="H2646">
        <v>8</v>
      </c>
      <c r="I2646">
        <v>7</v>
      </c>
      <c r="J2646">
        <v>0</v>
      </c>
    </row>
    <row r="2647" spans="1:10" x14ac:dyDescent="0.35">
      <c r="A2647" s="60">
        <v>42430</v>
      </c>
      <c r="B2647" t="s">
        <v>108</v>
      </c>
      <c r="C2647" t="s">
        <v>53</v>
      </c>
      <c r="D2647" t="s">
        <v>54</v>
      </c>
      <c r="E2647">
        <v>957</v>
      </c>
      <c r="F2647">
        <v>110</v>
      </c>
      <c r="G2647">
        <v>51</v>
      </c>
      <c r="H2647">
        <v>28</v>
      </c>
      <c r="I2647">
        <v>31</v>
      </c>
      <c r="J2647">
        <v>0</v>
      </c>
    </row>
    <row r="2648" spans="1:10" x14ac:dyDescent="0.35">
      <c r="A2648" s="60">
        <v>42430</v>
      </c>
      <c r="B2648" t="s">
        <v>108</v>
      </c>
      <c r="C2648" t="s">
        <v>55</v>
      </c>
      <c r="D2648" t="s">
        <v>56</v>
      </c>
      <c r="E2648">
        <v>37</v>
      </c>
      <c r="F2648">
        <v>3</v>
      </c>
      <c r="G2648">
        <v>1</v>
      </c>
      <c r="H2648">
        <v>2</v>
      </c>
      <c r="I2648">
        <v>0</v>
      </c>
      <c r="J2648">
        <v>0</v>
      </c>
    </row>
    <row r="2649" spans="1:10" x14ac:dyDescent="0.35">
      <c r="A2649" s="60">
        <v>42461</v>
      </c>
      <c r="B2649" t="s">
        <v>108</v>
      </c>
      <c r="C2649" t="s">
        <v>49</v>
      </c>
      <c r="D2649" t="s">
        <v>50</v>
      </c>
      <c r="E2649">
        <v>94</v>
      </c>
      <c r="F2649">
        <v>13</v>
      </c>
      <c r="G2649">
        <v>9</v>
      </c>
      <c r="H2649">
        <v>2</v>
      </c>
      <c r="I2649">
        <v>2</v>
      </c>
      <c r="J2649">
        <v>0</v>
      </c>
    </row>
    <row r="2650" spans="1:10" x14ac:dyDescent="0.35">
      <c r="A2650" s="60">
        <v>42461</v>
      </c>
      <c r="B2650" t="s">
        <v>108</v>
      </c>
      <c r="C2650" t="s">
        <v>51</v>
      </c>
      <c r="D2650" t="s">
        <v>52</v>
      </c>
      <c r="E2650">
        <v>85</v>
      </c>
      <c r="F2650">
        <v>16</v>
      </c>
      <c r="G2650">
        <v>7</v>
      </c>
      <c r="H2650">
        <v>8</v>
      </c>
      <c r="I2650">
        <v>1</v>
      </c>
      <c r="J2650">
        <v>0</v>
      </c>
    </row>
    <row r="2651" spans="1:10" x14ac:dyDescent="0.35">
      <c r="A2651" s="60">
        <v>42461</v>
      </c>
      <c r="B2651" t="s">
        <v>108</v>
      </c>
      <c r="C2651" t="s">
        <v>53</v>
      </c>
      <c r="D2651" t="s">
        <v>54</v>
      </c>
      <c r="E2651">
        <v>930</v>
      </c>
      <c r="F2651">
        <v>92</v>
      </c>
      <c r="G2651">
        <v>51</v>
      </c>
      <c r="H2651">
        <v>25</v>
      </c>
      <c r="I2651">
        <v>16</v>
      </c>
      <c r="J2651">
        <v>0</v>
      </c>
    </row>
    <row r="2652" spans="1:10" x14ac:dyDescent="0.35">
      <c r="A2652" s="60">
        <v>42461</v>
      </c>
      <c r="B2652" t="s">
        <v>108</v>
      </c>
      <c r="C2652" t="s">
        <v>55</v>
      </c>
      <c r="D2652" t="s">
        <v>56</v>
      </c>
      <c r="E2652">
        <v>34</v>
      </c>
      <c r="F2652">
        <v>4</v>
      </c>
      <c r="G2652">
        <v>2</v>
      </c>
      <c r="H2652">
        <v>1</v>
      </c>
      <c r="I2652">
        <v>1</v>
      </c>
      <c r="J2652">
        <v>0</v>
      </c>
    </row>
    <row r="2653" spans="1:10" x14ac:dyDescent="0.35">
      <c r="A2653" s="60">
        <v>42491</v>
      </c>
      <c r="B2653" t="s">
        <v>108</v>
      </c>
      <c r="C2653" t="s">
        <v>49</v>
      </c>
      <c r="D2653" t="s">
        <v>50</v>
      </c>
      <c r="E2653">
        <v>96</v>
      </c>
      <c r="F2653">
        <v>12</v>
      </c>
      <c r="G2653">
        <v>9</v>
      </c>
      <c r="H2653">
        <v>2</v>
      </c>
      <c r="I2653">
        <v>1</v>
      </c>
      <c r="J2653">
        <v>0</v>
      </c>
    </row>
    <row r="2654" spans="1:10" x14ac:dyDescent="0.35">
      <c r="A2654" s="60">
        <v>42491</v>
      </c>
      <c r="B2654" t="s">
        <v>108</v>
      </c>
      <c r="C2654" t="s">
        <v>51</v>
      </c>
      <c r="D2654" t="s">
        <v>52</v>
      </c>
      <c r="E2654">
        <v>113</v>
      </c>
      <c r="F2654">
        <v>13</v>
      </c>
      <c r="G2654">
        <v>5</v>
      </c>
      <c r="H2654">
        <v>3</v>
      </c>
      <c r="I2654">
        <v>5</v>
      </c>
      <c r="J2654">
        <v>0</v>
      </c>
    </row>
    <row r="2655" spans="1:10" x14ac:dyDescent="0.35">
      <c r="A2655" s="60">
        <v>42491</v>
      </c>
      <c r="B2655" t="s">
        <v>108</v>
      </c>
      <c r="C2655" t="s">
        <v>53</v>
      </c>
      <c r="D2655" t="s">
        <v>54</v>
      </c>
      <c r="E2655">
        <v>951</v>
      </c>
      <c r="F2655">
        <v>121</v>
      </c>
      <c r="G2655">
        <v>41</v>
      </c>
      <c r="H2655">
        <v>30</v>
      </c>
      <c r="I2655">
        <v>50</v>
      </c>
      <c r="J2655">
        <v>0</v>
      </c>
    </row>
    <row r="2656" spans="1:10" x14ac:dyDescent="0.35">
      <c r="A2656" s="60">
        <v>42491</v>
      </c>
      <c r="B2656" t="s">
        <v>108</v>
      </c>
      <c r="C2656" t="s">
        <v>55</v>
      </c>
      <c r="D2656" t="s">
        <v>56</v>
      </c>
      <c r="E2656">
        <v>41</v>
      </c>
      <c r="F2656">
        <v>5</v>
      </c>
      <c r="G2656">
        <v>3</v>
      </c>
      <c r="H2656">
        <v>2</v>
      </c>
      <c r="I2656">
        <v>0</v>
      </c>
      <c r="J2656">
        <v>0</v>
      </c>
    </row>
    <row r="2657" spans="1:10" x14ac:dyDescent="0.35">
      <c r="A2657" s="60">
        <v>42522</v>
      </c>
      <c r="B2657" t="s">
        <v>108</v>
      </c>
      <c r="C2657" t="s">
        <v>49</v>
      </c>
      <c r="D2657" t="s">
        <v>50</v>
      </c>
      <c r="E2657">
        <v>92</v>
      </c>
      <c r="F2657">
        <v>10</v>
      </c>
      <c r="G2657">
        <v>8</v>
      </c>
      <c r="H2657">
        <v>1</v>
      </c>
      <c r="I2657">
        <v>1</v>
      </c>
      <c r="J2657">
        <v>0</v>
      </c>
    </row>
    <row r="2658" spans="1:10" x14ac:dyDescent="0.35">
      <c r="A2658" s="60">
        <v>42522</v>
      </c>
      <c r="B2658" t="s">
        <v>108</v>
      </c>
      <c r="C2658" t="s">
        <v>51</v>
      </c>
      <c r="D2658" t="s">
        <v>52</v>
      </c>
      <c r="E2658">
        <v>102</v>
      </c>
      <c r="F2658">
        <v>16</v>
      </c>
      <c r="G2658">
        <v>7</v>
      </c>
      <c r="H2658">
        <v>6</v>
      </c>
      <c r="I2658">
        <v>3</v>
      </c>
      <c r="J2658">
        <v>0</v>
      </c>
    </row>
    <row r="2659" spans="1:10" x14ac:dyDescent="0.35">
      <c r="A2659" s="60">
        <v>42522</v>
      </c>
      <c r="B2659" t="s">
        <v>108</v>
      </c>
      <c r="C2659" t="s">
        <v>53</v>
      </c>
      <c r="D2659" t="s">
        <v>54</v>
      </c>
      <c r="E2659">
        <v>937</v>
      </c>
      <c r="F2659">
        <v>122</v>
      </c>
      <c r="G2659">
        <v>51</v>
      </c>
      <c r="H2659">
        <v>34</v>
      </c>
      <c r="I2659">
        <v>37</v>
      </c>
      <c r="J2659">
        <v>0</v>
      </c>
    </row>
    <row r="2660" spans="1:10" x14ac:dyDescent="0.35">
      <c r="A2660" s="60">
        <v>42522</v>
      </c>
      <c r="B2660" t="s">
        <v>108</v>
      </c>
      <c r="C2660" t="s">
        <v>55</v>
      </c>
      <c r="D2660" t="s">
        <v>56</v>
      </c>
      <c r="E2660">
        <v>41</v>
      </c>
      <c r="F2660">
        <v>7</v>
      </c>
      <c r="G2660">
        <v>3</v>
      </c>
      <c r="H2660">
        <v>4</v>
      </c>
      <c r="I2660">
        <v>0</v>
      </c>
      <c r="J2660">
        <v>0</v>
      </c>
    </row>
    <row r="2661" spans="1:10" x14ac:dyDescent="0.35">
      <c r="A2661" s="60">
        <v>42552</v>
      </c>
      <c r="B2661" t="s">
        <v>108</v>
      </c>
      <c r="C2661" t="s">
        <v>49</v>
      </c>
      <c r="D2661" t="s">
        <v>50</v>
      </c>
      <c r="E2661">
        <v>96</v>
      </c>
      <c r="F2661">
        <v>11</v>
      </c>
      <c r="G2661">
        <v>5</v>
      </c>
      <c r="H2661">
        <v>3</v>
      </c>
      <c r="I2661">
        <v>3</v>
      </c>
      <c r="J2661">
        <v>0</v>
      </c>
    </row>
    <row r="2662" spans="1:10" x14ac:dyDescent="0.35">
      <c r="A2662" s="60">
        <v>42552</v>
      </c>
      <c r="B2662" t="s">
        <v>108</v>
      </c>
      <c r="C2662" t="s">
        <v>51</v>
      </c>
      <c r="D2662" t="s">
        <v>52</v>
      </c>
      <c r="E2662">
        <v>91</v>
      </c>
      <c r="F2662">
        <v>14</v>
      </c>
      <c r="G2662">
        <v>4</v>
      </c>
      <c r="H2662">
        <v>3</v>
      </c>
      <c r="I2662">
        <v>7</v>
      </c>
      <c r="J2662">
        <v>0</v>
      </c>
    </row>
    <row r="2663" spans="1:10" x14ac:dyDescent="0.35">
      <c r="A2663" s="60">
        <v>42552</v>
      </c>
      <c r="B2663" t="s">
        <v>108</v>
      </c>
      <c r="C2663" t="s">
        <v>53</v>
      </c>
      <c r="D2663" t="s">
        <v>54</v>
      </c>
      <c r="E2663">
        <v>764</v>
      </c>
      <c r="F2663">
        <v>87</v>
      </c>
      <c r="G2663">
        <v>47</v>
      </c>
      <c r="H2663">
        <v>25</v>
      </c>
      <c r="I2663">
        <v>15</v>
      </c>
      <c r="J2663">
        <v>0</v>
      </c>
    </row>
    <row r="2664" spans="1:10" x14ac:dyDescent="0.35">
      <c r="A2664" s="60">
        <v>42552</v>
      </c>
      <c r="B2664" t="s">
        <v>108</v>
      </c>
      <c r="C2664" t="s">
        <v>55</v>
      </c>
      <c r="D2664" t="s">
        <v>56</v>
      </c>
      <c r="E2664">
        <v>36</v>
      </c>
      <c r="F2664">
        <v>3</v>
      </c>
      <c r="G2664">
        <v>2</v>
      </c>
      <c r="H2664">
        <v>1</v>
      </c>
      <c r="I2664">
        <v>0</v>
      </c>
      <c r="J2664">
        <v>0</v>
      </c>
    </row>
    <row r="2665" spans="1:10" x14ac:dyDescent="0.35">
      <c r="A2665" s="60">
        <v>42583</v>
      </c>
      <c r="B2665" t="s">
        <v>108</v>
      </c>
      <c r="C2665" t="s">
        <v>49</v>
      </c>
      <c r="D2665" t="s">
        <v>50</v>
      </c>
      <c r="E2665">
        <v>90</v>
      </c>
      <c r="F2665">
        <v>8</v>
      </c>
      <c r="G2665">
        <v>3</v>
      </c>
      <c r="H2665">
        <v>4</v>
      </c>
      <c r="I2665">
        <v>1</v>
      </c>
      <c r="J2665">
        <v>0</v>
      </c>
    </row>
    <row r="2666" spans="1:10" x14ac:dyDescent="0.35">
      <c r="A2666" s="60">
        <v>42583</v>
      </c>
      <c r="B2666" t="s">
        <v>108</v>
      </c>
      <c r="C2666" t="s">
        <v>51</v>
      </c>
      <c r="D2666" t="s">
        <v>52</v>
      </c>
      <c r="E2666">
        <v>123</v>
      </c>
      <c r="F2666">
        <v>11</v>
      </c>
      <c r="G2666">
        <v>4</v>
      </c>
      <c r="H2666">
        <v>2</v>
      </c>
      <c r="I2666">
        <v>5</v>
      </c>
      <c r="J2666">
        <v>0</v>
      </c>
    </row>
    <row r="2667" spans="1:10" x14ac:dyDescent="0.35">
      <c r="A2667" s="60">
        <v>42583</v>
      </c>
      <c r="B2667" t="s">
        <v>108</v>
      </c>
      <c r="C2667" t="s">
        <v>53</v>
      </c>
      <c r="D2667" t="s">
        <v>54</v>
      </c>
      <c r="E2667">
        <v>955</v>
      </c>
      <c r="F2667">
        <v>161</v>
      </c>
      <c r="G2667">
        <v>37</v>
      </c>
      <c r="H2667">
        <v>27</v>
      </c>
      <c r="I2667">
        <v>97</v>
      </c>
      <c r="J2667">
        <v>0</v>
      </c>
    </row>
    <row r="2668" spans="1:10" x14ac:dyDescent="0.35">
      <c r="A2668" s="60">
        <v>42583</v>
      </c>
      <c r="B2668" t="s">
        <v>108</v>
      </c>
      <c r="C2668" t="s">
        <v>55</v>
      </c>
      <c r="D2668" t="s">
        <v>56</v>
      </c>
      <c r="E2668">
        <v>31</v>
      </c>
      <c r="F2668">
        <v>2</v>
      </c>
      <c r="G2668">
        <v>2</v>
      </c>
      <c r="H2668">
        <v>0</v>
      </c>
      <c r="I2668">
        <v>0</v>
      </c>
      <c r="J2668">
        <v>0</v>
      </c>
    </row>
    <row r="2669" spans="1:10" x14ac:dyDescent="0.35">
      <c r="A2669" s="60">
        <v>42614</v>
      </c>
      <c r="B2669" t="s">
        <v>108</v>
      </c>
      <c r="C2669" t="s">
        <v>49</v>
      </c>
      <c r="D2669" t="s">
        <v>50</v>
      </c>
      <c r="E2669">
        <v>85</v>
      </c>
      <c r="F2669">
        <v>17</v>
      </c>
      <c r="G2669">
        <v>12</v>
      </c>
      <c r="H2669">
        <v>1</v>
      </c>
      <c r="I2669">
        <v>4</v>
      </c>
      <c r="J2669">
        <v>0</v>
      </c>
    </row>
    <row r="2670" spans="1:10" x14ac:dyDescent="0.35">
      <c r="A2670" s="60">
        <v>42614</v>
      </c>
      <c r="B2670" t="s">
        <v>108</v>
      </c>
      <c r="C2670" t="s">
        <v>51</v>
      </c>
      <c r="D2670" t="s">
        <v>52</v>
      </c>
      <c r="E2670">
        <v>120</v>
      </c>
      <c r="F2670">
        <v>15</v>
      </c>
      <c r="G2670">
        <v>10</v>
      </c>
      <c r="H2670">
        <v>4</v>
      </c>
      <c r="I2670">
        <v>1</v>
      </c>
      <c r="J2670">
        <v>0</v>
      </c>
    </row>
    <row r="2671" spans="1:10" x14ac:dyDescent="0.35">
      <c r="A2671" s="60">
        <v>42614</v>
      </c>
      <c r="B2671" t="s">
        <v>108</v>
      </c>
      <c r="C2671" t="s">
        <v>53</v>
      </c>
      <c r="D2671" t="s">
        <v>54</v>
      </c>
      <c r="E2671">
        <v>966</v>
      </c>
      <c r="F2671">
        <v>139</v>
      </c>
      <c r="G2671">
        <v>56</v>
      </c>
      <c r="H2671">
        <v>30</v>
      </c>
      <c r="I2671">
        <v>52</v>
      </c>
      <c r="J2671">
        <v>1</v>
      </c>
    </row>
    <row r="2672" spans="1:10" x14ac:dyDescent="0.35">
      <c r="A2672" s="60">
        <v>42614</v>
      </c>
      <c r="B2672" t="s">
        <v>108</v>
      </c>
      <c r="C2672" t="s">
        <v>55</v>
      </c>
      <c r="D2672" t="s">
        <v>56</v>
      </c>
      <c r="E2672">
        <v>41</v>
      </c>
      <c r="F2672">
        <v>12</v>
      </c>
      <c r="G2672">
        <v>10</v>
      </c>
      <c r="H2672">
        <v>2</v>
      </c>
      <c r="I2672">
        <v>0</v>
      </c>
      <c r="J2672">
        <v>0</v>
      </c>
    </row>
    <row r="2673" spans="1:10" x14ac:dyDescent="0.35">
      <c r="A2673" s="60">
        <v>42644</v>
      </c>
      <c r="B2673" t="s">
        <v>108</v>
      </c>
      <c r="C2673" t="s">
        <v>49</v>
      </c>
      <c r="D2673" t="s">
        <v>50</v>
      </c>
      <c r="E2673">
        <v>125</v>
      </c>
      <c r="F2673">
        <v>16</v>
      </c>
      <c r="G2673">
        <v>8</v>
      </c>
      <c r="H2673">
        <v>4</v>
      </c>
      <c r="I2673">
        <v>4</v>
      </c>
      <c r="J2673">
        <v>0</v>
      </c>
    </row>
    <row r="2674" spans="1:10" x14ac:dyDescent="0.35">
      <c r="A2674" s="60">
        <v>42644</v>
      </c>
      <c r="B2674" t="s">
        <v>108</v>
      </c>
      <c r="C2674" t="s">
        <v>51</v>
      </c>
      <c r="D2674" t="s">
        <v>52</v>
      </c>
      <c r="E2674">
        <v>99</v>
      </c>
      <c r="F2674">
        <v>26</v>
      </c>
      <c r="G2674">
        <v>10</v>
      </c>
      <c r="H2674">
        <v>8</v>
      </c>
      <c r="I2674">
        <v>8</v>
      </c>
      <c r="J2674">
        <v>0</v>
      </c>
    </row>
    <row r="2675" spans="1:10" x14ac:dyDescent="0.35">
      <c r="A2675" s="60">
        <v>42644</v>
      </c>
      <c r="B2675" t="s">
        <v>108</v>
      </c>
      <c r="C2675" t="s">
        <v>53</v>
      </c>
      <c r="D2675" t="s">
        <v>54</v>
      </c>
      <c r="E2675">
        <v>889</v>
      </c>
      <c r="F2675">
        <v>99</v>
      </c>
      <c r="G2675">
        <v>41</v>
      </c>
      <c r="H2675">
        <v>27</v>
      </c>
      <c r="I2675">
        <v>31</v>
      </c>
      <c r="J2675">
        <v>0</v>
      </c>
    </row>
    <row r="2676" spans="1:10" x14ac:dyDescent="0.35">
      <c r="A2676" s="60">
        <v>42644</v>
      </c>
      <c r="B2676" t="s">
        <v>108</v>
      </c>
      <c r="C2676" t="s">
        <v>55</v>
      </c>
      <c r="D2676" t="s">
        <v>56</v>
      </c>
      <c r="E2676">
        <v>38</v>
      </c>
      <c r="F2676">
        <v>12</v>
      </c>
      <c r="G2676">
        <v>6</v>
      </c>
      <c r="H2676">
        <v>6</v>
      </c>
      <c r="I2676">
        <v>0</v>
      </c>
      <c r="J2676">
        <v>0</v>
      </c>
    </row>
    <row r="2677" spans="1:10" x14ac:dyDescent="0.35">
      <c r="A2677" s="60">
        <v>42675</v>
      </c>
      <c r="B2677" t="s">
        <v>108</v>
      </c>
      <c r="C2677" t="s">
        <v>49</v>
      </c>
      <c r="D2677" t="s">
        <v>50</v>
      </c>
      <c r="E2677">
        <v>92</v>
      </c>
      <c r="F2677">
        <v>9</v>
      </c>
      <c r="G2677">
        <v>8</v>
      </c>
      <c r="H2677">
        <v>1</v>
      </c>
      <c r="I2677">
        <v>0</v>
      </c>
      <c r="J2677">
        <v>0</v>
      </c>
    </row>
    <row r="2678" spans="1:10" x14ac:dyDescent="0.35">
      <c r="A2678" s="60">
        <v>42675</v>
      </c>
      <c r="B2678" t="s">
        <v>108</v>
      </c>
      <c r="C2678" t="s">
        <v>51</v>
      </c>
      <c r="D2678" t="s">
        <v>52</v>
      </c>
      <c r="E2678">
        <v>109</v>
      </c>
      <c r="F2678">
        <v>15</v>
      </c>
      <c r="G2678">
        <v>9</v>
      </c>
      <c r="H2678">
        <v>5</v>
      </c>
      <c r="I2678">
        <v>1</v>
      </c>
      <c r="J2678">
        <v>0</v>
      </c>
    </row>
    <row r="2679" spans="1:10" x14ac:dyDescent="0.35">
      <c r="A2679" s="60">
        <v>42675</v>
      </c>
      <c r="B2679" t="s">
        <v>108</v>
      </c>
      <c r="C2679" t="s">
        <v>53</v>
      </c>
      <c r="D2679" t="s">
        <v>54</v>
      </c>
      <c r="E2679">
        <v>1078</v>
      </c>
      <c r="F2679">
        <v>145</v>
      </c>
      <c r="G2679">
        <v>41</v>
      </c>
      <c r="H2679">
        <v>49</v>
      </c>
      <c r="I2679">
        <v>55</v>
      </c>
      <c r="J2679">
        <v>0</v>
      </c>
    </row>
    <row r="2680" spans="1:10" x14ac:dyDescent="0.35">
      <c r="A2680" s="60">
        <v>42675</v>
      </c>
      <c r="B2680" t="s">
        <v>108</v>
      </c>
      <c r="C2680" t="s">
        <v>55</v>
      </c>
      <c r="D2680" t="s">
        <v>56</v>
      </c>
      <c r="E2680">
        <v>40</v>
      </c>
      <c r="F2680">
        <v>4</v>
      </c>
      <c r="G2680">
        <v>3</v>
      </c>
      <c r="H2680">
        <v>1</v>
      </c>
      <c r="I2680">
        <v>0</v>
      </c>
      <c r="J2680">
        <v>0</v>
      </c>
    </row>
    <row r="2681" spans="1:10" x14ac:dyDescent="0.35">
      <c r="A2681" s="60">
        <v>42705</v>
      </c>
      <c r="B2681" t="s">
        <v>108</v>
      </c>
      <c r="C2681" t="s">
        <v>49</v>
      </c>
      <c r="D2681" t="s">
        <v>50</v>
      </c>
      <c r="E2681">
        <v>39</v>
      </c>
      <c r="F2681">
        <v>6</v>
      </c>
      <c r="G2681">
        <v>4</v>
      </c>
      <c r="H2681">
        <v>2</v>
      </c>
      <c r="I2681">
        <v>0</v>
      </c>
      <c r="J2681">
        <v>0</v>
      </c>
    </row>
    <row r="2682" spans="1:10" x14ac:dyDescent="0.35">
      <c r="A2682" s="60">
        <v>42705</v>
      </c>
      <c r="B2682" t="s">
        <v>108</v>
      </c>
      <c r="C2682" t="s">
        <v>51</v>
      </c>
      <c r="D2682" t="s">
        <v>52</v>
      </c>
      <c r="E2682">
        <v>121</v>
      </c>
      <c r="F2682">
        <v>24</v>
      </c>
      <c r="G2682">
        <v>10</v>
      </c>
      <c r="H2682">
        <v>13</v>
      </c>
      <c r="I2682">
        <v>1</v>
      </c>
      <c r="J2682">
        <v>0</v>
      </c>
    </row>
    <row r="2683" spans="1:10" x14ac:dyDescent="0.35">
      <c r="A2683" s="60">
        <v>42705</v>
      </c>
      <c r="B2683" t="s">
        <v>108</v>
      </c>
      <c r="C2683" t="s">
        <v>53</v>
      </c>
      <c r="D2683" t="s">
        <v>54</v>
      </c>
      <c r="E2683">
        <v>886</v>
      </c>
      <c r="F2683">
        <v>168</v>
      </c>
      <c r="G2683">
        <v>36</v>
      </c>
      <c r="H2683">
        <v>33</v>
      </c>
      <c r="I2683">
        <v>99</v>
      </c>
      <c r="J2683">
        <v>0</v>
      </c>
    </row>
    <row r="2684" spans="1:10" x14ac:dyDescent="0.35">
      <c r="A2684" s="60">
        <v>42705</v>
      </c>
      <c r="B2684" t="s">
        <v>108</v>
      </c>
      <c r="C2684" t="s">
        <v>55</v>
      </c>
      <c r="D2684" t="s">
        <v>56</v>
      </c>
      <c r="E2684">
        <v>30</v>
      </c>
      <c r="F2684">
        <v>6</v>
      </c>
      <c r="G2684">
        <v>5</v>
      </c>
      <c r="H2684">
        <v>1</v>
      </c>
      <c r="I2684">
        <v>0</v>
      </c>
      <c r="J2684">
        <v>0</v>
      </c>
    </row>
    <row r="2685" spans="1:10" x14ac:dyDescent="0.35">
      <c r="A2685" s="60">
        <v>42736</v>
      </c>
      <c r="B2685" t="s">
        <v>108</v>
      </c>
      <c r="C2685" t="s">
        <v>49</v>
      </c>
      <c r="D2685" t="s">
        <v>50</v>
      </c>
      <c r="E2685">
        <v>75</v>
      </c>
      <c r="F2685">
        <v>13</v>
      </c>
      <c r="G2685">
        <v>7</v>
      </c>
      <c r="H2685">
        <v>1</v>
      </c>
      <c r="I2685">
        <v>5</v>
      </c>
      <c r="J2685">
        <v>0</v>
      </c>
    </row>
    <row r="2686" spans="1:10" x14ac:dyDescent="0.35">
      <c r="A2686" s="60">
        <v>42736</v>
      </c>
      <c r="B2686" t="s">
        <v>108</v>
      </c>
      <c r="C2686" t="s">
        <v>51</v>
      </c>
      <c r="D2686" t="s">
        <v>52</v>
      </c>
      <c r="E2686">
        <v>124</v>
      </c>
      <c r="F2686">
        <v>12</v>
      </c>
      <c r="G2686">
        <v>8</v>
      </c>
      <c r="H2686">
        <v>4</v>
      </c>
      <c r="I2686">
        <v>0</v>
      </c>
      <c r="J2686">
        <v>0</v>
      </c>
    </row>
    <row r="2687" spans="1:10" x14ac:dyDescent="0.35">
      <c r="A2687" s="60">
        <v>42736</v>
      </c>
      <c r="B2687" t="s">
        <v>108</v>
      </c>
      <c r="C2687" t="s">
        <v>53</v>
      </c>
      <c r="D2687" t="s">
        <v>54</v>
      </c>
      <c r="E2687">
        <v>901</v>
      </c>
      <c r="F2687">
        <v>107</v>
      </c>
      <c r="G2687">
        <v>37</v>
      </c>
      <c r="H2687">
        <v>24</v>
      </c>
      <c r="I2687">
        <v>45</v>
      </c>
      <c r="J2687">
        <v>1</v>
      </c>
    </row>
    <row r="2688" spans="1:10" x14ac:dyDescent="0.35">
      <c r="A2688" s="60">
        <v>42736</v>
      </c>
      <c r="B2688" t="s">
        <v>108</v>
      </c>
      <c r="C2688" t="s">
        <v>55</v>
      </c>
      <c r="D2688" t="s">
        <v>56</v>
      </c>
      <c r="E2688">
        <v>37</v>
      </c>
      <c r="F2688">
        <v>13</v>
      </c>
      <c r="G2688">
        <v>4</v>
      </c>
      <c r="H2688">
        <v>9</v>
      </c>
      <c r="I2688">
        <v>0</v>
      </c>
      <c r="J2688">
        <v>0</v>
      </c>
    </row>
    <row r="2689" spans="1:10" x14ac:dyDescent="0.35">
      <c r="A2689" s="60">
        <v>42767</v>
      </c>
      <c r="B2689" t="s">
        <v>108</v>
      </c>
      <c r="C2689" t="s">
        <v>49</v>
      </c>
      <c r="D2689" t="s">
        <v>50</v>
      </c>
      <c r="E2689">
        <v>60</v>
      </c>
      <c r="F2689">
        <v>9</v>
      </c>
      <c r="G2689">
        <v>6</v>
      </c>
      <c r="H2689">
        <v>3</v>
      </c>
      <c r="I2689">
        <v>0</v>
      </c>
      <c r="J2689">
        <v>0</v>
      </c>
    </row>
    <row r="2690" spans="1:10" x14ac:dyDescent="0.35">
      <c r="A2690" s="60">
        <v>42767</v>
      </c>
      <c r="B2690" t="s">
        <v>108</v>
      </c>
      <c r="C2690" t="s">
        <v>51</v>
      </c>
      <c r="D2690" t="s">
        <v>52</v>
      </c>
      <c r="E2690">
        <v>110</v>
      </c>
      <c r="F2690">
        <v>18</v>
      </c>
      <c r="G2690">
        <v>5</v>
      </c>
      <c r="H2690">
        <v>9</v>
      </c>
      <c r="I2690">
        <v>4</v>
      </c>
      <c r="J2690">
        <v>0</v>
      </c>
    </row>
    <row r="2691" spans="1:10" x14ac:dyDescent="0.35">
      <c r="A2691" s="60">
        <v>42767</v>
      </c>
      <c r="B2691" t="s">
        <v>108</v>
      </c>
      <c r="C2691" t="s">
        <v>53</v>
      </c>
      <c r="D2691" t="s">
        <v>54</v>
      </c>
      <c r="E2691">
        <v>888</v>
      </c>
      <c r="F2691">
        <v>117</v>
      </c>
      <c r="G2691">
        <v>38</v>
      </c>
      <c r="H2691">
        <v>34</v>
      </c>
      <c r="I2691">
        <v>44</v>
      </c>
      <c r="J2691">
        <v>1</v>
      </c>
    </row>
    <row r="2692" spans="1:10" x14ac:dyDescent="0.35">
      <c r="A2692" s="60">
        <v>42767</v>
      </c>
      <c r="B2692" t="s">
        <v>108</v>
      </c>
      <c r="C2692" t="s">
        <v>55</v>
      </c>
      <c r="D2692" t="s">
        <v>56</v>
      </c>
      <c r="E2692">
        <v>37</v>
      </c>
      <c r="F2692">
        <v>7</v>
      </c>
      <c r="G2692">
        <v>4</v>
      </c>
      <c r="H2692">
        <v>3</v>
      </c>
      <c r="I2692">
        <v>0</v>
      </c>
      <c r="J2692">
        <v>0</v>
      </c>
    </row>
    <row r="2693" spans="1:10" x14ac:dyDescent="0.35">
      <c r="A2693" s="60">
        <v>42795</v>
      </c>
      <c r="B2693" t="s">
        <v>108</v>
      </c>
      <c r="C2693" t="s">
        <v>49</v>
      </c>
      <c r="D2693" t="s">
        <v>50</v>
      </c>
      <c r="E2693">
        <v>91</v>
      </c>
      <c r="F2693">
        <v>10</v>
      </c>
      <c r="G2693">
        <v>10</v>
      </c>
      <c r="H2693">
        <v>0</v>
      </c>
      <c r="I2693">
        <v>0</v>
      </c>
      <c r="J2693">
        <v>0</v>
      </c>
    </row>
    <row r="2694" spans="1:10" x14ac:dyDescent="0.35">
      <c r="A2694" s="60">
        <v>42795</v>
      </c>
      <c r="B2694" t="s">
        <v>108</v>
      </c>
      <c r="C2694" t="s">
        <v>51</v>
      </c>
      <c r="D2694" t="s">
        <v>52</v>
      </c>
      <c r="E2694">
        <v>138</v>
      </c>
      <c r="F2694">
        <v>15</v>
      </c>
      <c r="G2694">
        <v>9</v>
      </c>
      <c r="H2694">
        <v>5</v>
      </c>
      <c r="I2694">
        <v>1</v>
      </c>
      <c r="J2694">
        <v>0</v>
      </c>
    </row>
    <row r="2695" spans="1:10" x14ac:dyDescent="0.35">
      <c r="A2695" s="60">
        <v>42795</v>
      </c>
      <c r="B2695" t="s">
        <v>108</v>
      </c>
      <c r="C2695" t="s">
        <v>53</v>
      </c>
      <c r="D2695" t="s">
        <v>54</v>
      </c>
      <c r="E2695">
        <v>985</v>
      </c>
      <c r="F2695">
        <v>159</v>
      </c>
      <c r="G2695">
        <v>57</v>
      </c>
      <c r="H2695">
        <v>40</v>
      </c>
      <c r="I2695">
        <v>62</v>
      </c>
      <c r="J2695">
        <v>0</v>
      </c>
    </row>
    <row r="2696" spans="1:10" x14ac:dyDescent="0.35">
      <c r="A2696" s="60">
        <v>42795</v>
      </c>
      <c r="B2696" t="s">
        <v>108</v>
      </c>
      <c r="C2696" t="s">
        <v>55</v>
      </c>
      <c r="D2696" t="s">
        <v>56</v>
      </c>
      <c r="E2696">
        <v>36</v>
      </c>
      <c r="F2696">
        <v>9</v>
      </c>
      <c r="G2696">
        <v>4</v>
      </c>
      <c r="H2696">
        <v>4</v>
      </c>
      <c r="I2696">
        <v>1</v>
      </c>
      <c r="J2696">
        <v>0</v>
      </c>
    </row>
    <row r="2697" spans="1:10" x14ac:dyDescent="0.35">
      <c r="A2697" s="60">
        <v>42826</v>
      </c>
      <c r="B2697" t="s">
        <v>108</v>
      </c>
      <c r="C2697" t="s">
        <v>49</v>
      </c>
      <c r="D2697" t="s">
        <v>50</v>
      </c>
      <c r="E2697">
        <v>45</v>
      </c>
      <c r="F2697">
        <v>5</v>
      </c>
      <c r="G2697">
        <v>3</v>
      </c>
      <c r="H2697">
        <v>2</v>
      </c>
      <c r="I2697">
        <v>0</v>
      </c>
      <c r="J2697">
        <v>0</v>
      </c>
    </row>
    <row r="2698" spans="1:10" x14ac:dyDescent="0.35">
      <c r="A2698" s="60">
        <v>42826</v>
      </c>
      <c r="B2698" t="s">
        <v>108</v>
      </c>
      <c r="C2698" t="s">
        <v>51</v>
      </c>
      <c r="D2698" t="s">
        <v>52</v>
      </c>
      <c r="E2698">
        <v>101</v>
      </c>
      <c r="F2698">
        <v>18</v>
      </c>
      <c r="G2698">
        <v>7</v>
      </c>
      <c r="H2698">
        <v>11</v>
      </c>
      <c r="I2698">
        <v>0</v>
      </c>
      <c r="J2698">
        <v>0</v>
      </c>
    </row>
    <row r="2699" spans="1:10" x14ac:dyDescent="0.35">
      <c r="A2699" s="60">
        <v>42826</v>
      </c>
      <c r="B2699" t="s">
        <v>108</v>
      </c>
      <c r="C2699" t="s">
        <v>53</v>
      </c>
      <c r="D2699" t="s">
        <v>54</v>
      </c>
      <c r="E2699">
        <v>796</v>
      </c>
      <c r="F2699">
        <v>101</v>
      </c>
      <c r="G2699">
        <v>38</v>
      </c>
      <c r="H2699">
        <v>23</v>
      </c>
      <c r="I2699">
        <v>40</v>
      </c>
      <c r="J2699">
        <v>0</v>
      </c>
    </row>
    <row r="2700" spans="1:10" x14ac:dyDescent="0.35">
      <c r="A2700" s="60">
        <v>42826</v>
      </c>
      <c r="B2700" t="s">
        <v>108</v>
      </c>
      <c r="C2700" t="s">
        <v>55</v>
      </c>
      <c r="D2700" t="s">
        <v>56</v>
      </c>
      <c r="E2700">
        <v>32</v>
      </c>
      <c r="F2700">
        <v>7</v>
      </c>
      <c r="G2700">
        <v>6</v>
      </c>
      <c r="H2700">
        <v>1</v>
      </c>
      <c r="I2700">
        <v>0</v>
      </c>
      <c r="J2700">
        <v>0</v>
      </c>
    </row>
    <row r="2701" spans="1:10" x14ac:dyDescent="0.35">
      <c r="A2701" s="60">
        <v>42856</v>
      </c>
      <c r="B2701" t="s">
        <v>108</v>
      </c>
      <c r="C2701" t="s">
        <v>49</v>
      </c>
      <c r="D2701" t="s">
        <v>50</v>
      </c>
      <c r="E2701">
        <v>73</v>
      </c>
      <c r="F2701">
        <v>10</v>
      </c>
      <c r="G2701">
        <v>6</v>
      </c>
      <c r="H2701">
        <v>4</v>
      </c>
      <c r="I2701">
        <v>0</v>
      </c>
      <c r="J2701">
        <v>0</v>
      </c>
    </row>
    <row r="2702" spans="1:10" x14ac:dyDescent="0.35">
      <c r="A2702" s="60">
        <v>42856</v>
      </c>
      <c r="B2702" t="s">
        <v>108</v>
      </c>
      <c r="C2702" t="s">
        <v>51</v>
      </c>
      <c r="D2702" t="s">
        <v>52</v>
      </c>
      <c r="E2702">
        <v>98</v>
      </c>
      <c r="F2702">
        <v>12</v>
      </c>
      <c r="G2702">
        <v>5</v>
      </c>
      <c r="H2702">
        <v>5</v>
      </c>
      <c r="I2702">
        <v>2</v>
      </c>
      <c r="J2702">
        <v>0</v>
      </c>
    </row>
    <row r="2703" spans="1:10" x14ac:dyDescent="0.35">
      <c r="A2703" s="60">
        <v>42856</v>
      </c>
      <c r="B2703" t="s">
        <v>108</v>
      </c>
      <c r="C2703" t="s">
        <v>53</v>
      </c>
      <c r="D2703" t="s">
        <v>54</v>
      </c>
      <c r="E2703">
        <v>1055</v>
      </c>
      <c r="F2703">
        <v>100</v>
      </c>
      <c r="G2703">
        <v>49</v>
      </c>
      <c r="H2703">
        <v>33</v>
      </c>
      <c r="I2703">
        <v>18</v>
      </c>
      <c r="J2703">
        <v>0</v>
      </c>
    </row>
    <row r="2704" spans="1:10" x14ac:dyDescent="0.35">
      <c r="A2704" s="60">
        <v>42856</v>
      </c>
      <c r="B2704" t="s">
        <v>108</v>
      </c>
      <c r="C2704" t="s">
        <v>55</v>
      </c>
      <c r="D2704" t="s">
        <v>56</v>
      </c>
      <c r="E2704">
        <v>32</v>
      </c>
      <c r="F2704">
        <v>5</v>
      </c>
      <c r="G2704">
        <v>3</v>
      </c>
      <c r="H2704">
        <v>1</v>
      </c>
      <c r="I2704">
        <v>1</v>
      </c>
      <c r="J2704">
        <v>0</v>
      </c>
    </row>
    <row r="2705" spans="1:10" x14ac:dyDescent="0.35">
      <c r="A2705" s="60">
        <v>42887</v>
      </c>
      <c r="B2705" t="s">
        <v>108</v>
      </c>
      <c r="C2705" t="s">
        <v>49</v>
      </c>
      <c r="D2705" t="s">
        <v>50</v>
      </c>
      <c r="E2705">
        <v>73</v>
      </c>
      <c r="F2705">
        <v>7</v>
      </c>
      <c r="G2705">
        <v>4</v>
      </c>
      <c r="H2705">
        <v>1</v>
      </c>
      <c r="I2705">
        <v>2</v>
      </c>
      <c r="J2705">
        <v>0</v>
      </c>
    </row>
    <row r="2706" spans="1:10" x14ac:dyDescent="0.35">
      <c r="A2706" s="60">
        <v>42887</v>
      </c>
      <c r="B2706" t="s">
        <v>108</v>
      </c>
      <c r="C2706" t="s">
        <v>51</v>
      </c>
      <c r="D2706" t="s">
        <v>52</v>
      </c>
      <c r="E2706">
        <v>134</v>
      </c>
      <c r="F2706">
        <v>20</v>
      </c>
      <c r="G2706">
        <v>8</v>
      </c>
      <c r="H2706">
        <v>12</v>
      </c>
      <c r="I2706">
        <v>0</v>
      </c>
      <c r="J2706">
        <v>0</v>
      </c>
    </row>
    <row r="2707" spans="1:10" x14ac:dyDescent="0.35">
      <c r="A2707" s="60">
        <v>42887</v>
      </c>
      <c r="B2707" t="s">
        <v>108</v>
      </c>
      <c r="C2707" t="s">
        <v>53</v>
      </c>
      <c r="D2707" t="s">
        <v>54</v>
      </c>
      <c r="E2707">
        <v>965</v>
      </c>
      <c r="F2707">
        <v>105</v>
      </c>
      <c r="G2707">
        <v>53</v>
      </c>
      <c r="H2707">
        <v>33</v>
      </c>
      <c r="I2707">
        <v>19</v>
      </c>
      <c r="J2707">
        <v>0</v>
      </c>
    </row>
    <row r="2708" spans="1:10" x14ac:dyDescent="0.35">
      <c r="A2708" s="60">
        <v>42887</v>
      </c>
      <c r="B2708" t="s">
        <v>108</v>
      </c>
      <c r="C2708" t="s">
        <v>55</v>
      </c>
      <c r="D2708" t="s">
        <v>56</v>
      </c>
      <c r="E2708">
        <v>27</v>
      </c>
      <c r="F2708">
        <v>5</v>
      </c>
      <c r="G2708">
        <v>4</v>
      </c>
      <c r="H2708">
        <v>1</v>
      </c>
      <c r="I2708">
        <v>0</v>
      </c>
      <c r="J2708">
        <v>0</v>
      </c>
    </row>
    <row r="2709" spans="1:10" x14ac:dyDescent="0.35">
      <c r="A2709" s="60">
        <v>42917</v>
      </c>
      <c r="B2709" t="s">
        <v>108</v>
      </c>
      <c r="C2709" t="s">
        <v>49</v>
      </c>
      <c r="D2709" t="s">
        <v>50</v>
      </c>
      <c r="E2709">
        <v>75</v>
      </c>
      <c r="F2709">
        <v>4</v>
      </c>
      <c r="G2709">
        <v>2</v>
      </c>
      <c r="H2709">
        <v>2</v>
      </c>
      <c r="I2709">
        <v>0</v>
      </c>
      <c r="J2709">
        <v>0</v>
      </c>
    </row>
    <row r="2710" spans="1:10" x14ac:dyDescent="0.35">
      <c r="A2710" s="60">
        <v>42917</v>
      </c>
      <c r="B2710" t="s">
        <v>108</v>
      </c>
      <c r="C2710" t="s">
        <v>51</v>
      </c>
      <c r="D2710" t="s">
        <v>52</v>
      </c>
      <c r="E2710">
        <v>104</v>
      </c>
      <c r="F2710">
        <v>15</v>
      </c>
      <c r="G2710">
        <v>3</v>
      </c>
      <c r="H2710">
        <v>11</v>
      </c>
      <c r="I2710">
        <v>1</v>
      </c>
      <c r="J2710">
        <v>0</v>
      </c>
    </row>
    <row r="2711" spans="1:10" x14ac:dyDescent="0.35">
      <c r="A2711" s="60">
        <v>42917</v>
      </c>
      <c r="B2711" t="s">
        <v>108</v>
      </c>
      <c r="C2711" t="s">
        <v>53</v>
      </c>
      <c r="D2711" t="s">
        <v>54</v>
      </c>
      <c r="E2711">
        <v>1027</v>
      </c>
      <c r="F2711">
        <v>89</v>
      </c>
      <c r="G2711">
        <v>47</v>
      </c>
      <c r="H2711">
        <v>22</v>
      </c>
      <c r="I2711">
        <v>20</v>
      </c>
      <c r="J2711">
        <v>0</v>
      </c>
    </row>
    <row r="2712" spans="1:10" x14ac:dyDescent="0.35">
      <c r="A2712" s="60">
        <v>42917</v>
      </c>
      <c r="B2712" t="s">
        <v>108</v>
      </c>
      <c r="C2712" t="s">
        <v>55</v>
      </c>
      <c r="D2712" t="s">
        <v>56</v>
      </c>
      <c r="E2712">
        <v>20</v>
      </c>
      <c r="F2712">
        <v>2</v>
      </c>
      <c r="G2712">
        <v>2</v>
      </c>
      <c r="H2712">
        <v>0</v>
      </c>
      <c r="I2712">
        <v>0</v>
      </c>
      <c r="J2712">
        <v>0</v>
      </c>
    </row>
    <row r="2713" spans="1:10" x14ac:dyDescent="0.35">
      <c r="A2713" s="60">
        <v>42948</v>
      </c>
      <c r="B2713" t="s">
        <v>108</v>
      </c>
      <c r="C2713" t="s">
        <v>49</v>
      </c>
      <c r="D2713" t="s">
        <v>50</v>
      </c>
      <c r="E2713">
        <v>91</v>
      </c>
      <c r="F2713">
        <v>8</v>
      </c>
      <c r="G2713">
        <v>5</v>
      </c>
      <c r="H2713">
        <v>2</v>
      </c>
      <c r="I2713">
        <v>1</v>
      </c>
      <c r="J2713">
        <v>0</v>
      </c>
    </row>
    <row r="2714" spans="1:10" x14ac:dyDescent="0.35">
      <c r="A2714" s="60">
        <v>42948</v>
      </c>
      <c r="B2714" t="s">
        <v>108</v>
      </c>
      <c r="C2714" t="s">
        <v>51</v>
      </c>
      <c r="D2714" t="s">
        <v>52</v>
      </c>
      <c r="E2714">
        <v>124</v>
      </c>
      <c r="F2714">
        <v>17</v>
      </c>
      <c r="G2714">
        <v>6</v>
      </c>
      <c r="H2714">
        <v>7</v>
      </c>
      <c r="I2714">
        <v>4</v>
      </c>
      <c r="J2714">
        <v>0</v>
      </c>
    </row>
    <row r="2715" spans="1:10" x14ac:dyDescent="0.35">
      <c r="A2715" s="60">
        <v>42948</v>
      </c>
      <c r="B2715" t="s">
        <v>108</v>
      </c>
      <c r="C2715" t="s">
        <v>53</v>
      </c>
      <c r="D2715" t="s">
        <v>54</v>
      </c>
      <c r="E2715">
        <v>1061</v>
      </c>
      <c r="F2715">
        <v>95</v>
      </c>
      <c r="G2715">
        <v>42</v>
      </c>
      <c r="H2715">
        <v>30</v>
      </c>
      <c r="I2715">
        <v>23</v>
      </c>
      <c r="J2715">
        <v>0</v>
      </c>
    </row>
    <row r="2716" spans="1:10" x14ac:dyDescent="0.35">
      <c r="A2716" s="60">
        <v>42948</v>
      </c>
      <c r="B2716" t="s">
        <v>108</v>
      </c>
      <c r="C2716" t="s">
        <v>55</v>
      </c>
      <c r="D2716" t="s">
        <v>56</v>
      </c>
      <c r="E2716">
        <v>33</v>
      </c>
      <c r="F2716">
        <v>2</v>
      </c>
      <c r="G2716">
        <v>0</v>
      </c>
      <c r="H2716">
        <v>1</v>
      </c>
      <c r="I2716">
        <v>1</v>
      </c>
      <c r="J2716">
        <v>0</v>
      </c>
    </row>
    <row r="2717" spans="1:10" x14ac:dyDescent="0.35">
      <c r="A2717" s="60">
        <v>42979</v>
      </c>
      <c r="B2717" t="s">
        <v>108</v>
      </c>
      <c r="C2717" t="s">
        <v>49</v>
      </c>
      <c r="D2717" t="s">
        <v>50</v>
      </c>
      <c r="E2717">
        <v>72</v>
      </c>
      <c r="F2717">
        <v>6</v>
      </c>
      <c r="G2717">
        <v>3</v>
      </c>
      <c r="H2717">
        <v>2</v>
      </c>
      <c r="I2717">
        <v>1</v>
      </c>
      <c r="J2717">
        <v>0</v>
      </c>
    </row>
    <row r="2718" spans="1:10" x14ac:dyDescent="0.35">
      <c r="A2718" s="60">
        <v>42979</v>
      </c>
      <c r="B2718" t="s">
        <v>108</v>
      </c>
      <c r="C2718" t="s">
        <v>51</v>
      </c>
      <c r="D2718" t="s">
        <v>52</v>
      </c>
      <c r="E2718">
        <v>109</v>
      </c>
      <c r="F2718">
        <v>9</v>
      </c>
      <c r="G2718">
        <v>3</v>
      </c>
      <c r="H2718">
        <v>6</v>
      </c>
      <c r="I2718">
        <v>0</v>
      </c>
      <c r="J2718">
        <v>0</v>
      </c>
    </row>
    <row r="2719" spans="1:10" x14ac:dyDescent="0.35">
      <c r="A2719" s="60">
        <v>42979</v>
      </c>
      <c r="B2719" t="s">
        <v>108</v>
      </c>
      <c r="C2719" t="s">
        <v>53</v>
      </c>
      <c r="D2719" t="s">
        <v>54</v>
      </c>
      <c r="E2719">
        <v>1007</v>
      </c>
      <c r="F2719">
        <v>93</v>
      </c>
      <c r="G2719">
        <v>43</v>
      </c>
      <c r="H2719">
        <v>27</v>
      </c>
      <c r="I2719">
        <v>23</v>
      </c>
      <c r="J2719">
        <v>0</v>
      </c>
    </row>
    <row r="2720" spans="1:10" x14ac:dyDescent="0.35">
      <c r="A2720" s="60">
        <v>42979</v>
      </c>
      <c r="B2720" t="s">
        <v>108</v>
      </c>
      <c r="C2720" t="s">
        <v>55</v>
      </c>
      <c r="D2720" t="s">
        <v>56</v>
      </c>
      <c r="E2720">
        <v>32</v>
      </c>
      <c r="F2720">
        <v>7</v>
      </c>
      <c r="G2720">
        <v>4</v>
      </c>
      <c r="H2720">
        <v>1</v>
      </c>
      <c r="I2720">
        <v>2</v>
      </c>
      <c r="J2720">
        <v>0</v>
      </c>
    </row>
    <row r="2721" spans="1:10" x14ac:dyDescent="0.35">
      <c r="A2721" s="60">
        <v>43009</v>
      </c>
      <c r="B2721" t="s">
        <v>108</v>
      </c>
      <c r="C2721" t="s">
        <v>49</v>
      </c>
      <c r="D2721" t="s">
        <v>50</v>
      </c>
      <c r="E2721">
        <v>70</v>
      </c>
      <c r="F2721">
        <v>10</v>
      </c>
      <c r="G2721">
        <v>5</v>
      </c>
      <c r="H2721">
        <v>2</v>
      </c>
      <c r="I2721">
        <v>3</v>
      </c>
      <c r="J2721">
        <v>0</v>
      </c>
    </row>
    <row r="2722" spans="1:10" x14ac:dyDescent="0.35">
      <c r="A2722" s="60">
        <v>43009</v>
      </c>
      <c r="B2722" t="s">
        <v>108</v>
      </c>
      <c r="C2722" t="s">
        <v>51</v>
      </c>
      <c r="D2722" t="s">
        <v>52</v>
      </c>
      <c r="E2722">
        <v>116</v>
      </c>
      <c r="F2722">
        <v>12</v>
      </c>
      <c r="G2722">
        <v>5</v>
      </c>
      <c r="H2722">
        <v>6</v>
      </c>
      <c r="I2722">
        <v>1</v>
      </c>
      <c r="J2722">
        <v>0</v>
      </c>
    </row>
    <row r="2723" spans="1:10" x14ac:dyDescent="0.35">
      <c r="A2723" s="60">
        <v>43009</v>
      </c>
      <c r="B2723" t="s">
        <v>108</v>
      </c>
      <c r="C2723" t="s">
        <v>53</v>
      </c>
      <c r="D2723" t="s">
        <v>54</v>
      </c>
      <c r="E2723">
        <v>980</v>
      </c>
      <c r="F2723">
        <v>122</v>
      </c>
      <c r="G2723">
        <v>59</v>
      </c>
      <c r="H2723">
        <v>26</v>
      </c>
      <c r="I2723">
        <v>37</v>
      </c>
      <c r="J2723">
        <v>0</v>
      </c>
    </row>
    <row r="2724" spans="1:10" x14ac:dyDescent="0.35">
      <c r="A2724" s="60">
        <v>43009</v>
      </c>
      <c r="B2724" t="s">
        <v>108</v>
      </c>
      <c r="C2724" t="s">
        <v>55</v>
      </c>
      <c r="D2724" t="s">
        <v>56</v>
      </c>
      <c r="E2724">
        <v>39</v>
      </c>
      <c r="F2724">
        <v>7</v>
      </c>
      <c r="G2724">
        <v>5</v>
      </c>
      <c r="H2724">
        <v>2</v>
      </c>
      <c r="I2724">
        <v>0</v>
      </c>
      <c r="J2724">
        <v>0</v>
      </c>
    </row>
    <row r="2725" spans="1:10" x14ac:dyDescent="0.35">
      <c r="A2725" s="60">
        <v>43040</v>
      </c>
      <c r="B2725" t="s">
        <v>108</v>
      </c>
      <c r="C2725" t="s">
        <v>49</v>
      </c>
      <c r="D2725" t="s">
        <v>50</v>
      </c>
      <c r="E2725">
        <v>83</v>
      </c>
      <c r="F2725">
        <v>10</v>
      </c>
      <c r="G2725">
        <v>8</v>
      </c>
      <c r="H2725">
        <v>1</v>
      </c>
      <c r="I2725">
        <v>1</v>
      </c>
      <c r="J2725">
        <v>0</v>
      </c>
    </row>
    <row r="2726" spans="1:10" x14ac:dyDescent="0.35">
      <c r="A2726" s="60">
        <v>43040</v>
      </c>
      <c r="B2726" t="s">
        <v>108</v>
      </c>
      <c r="C2726" t="s">
        <v>51</v>
      </c>
      <c r="D2726" t="s">
        <v>52</v>
      </c>
      <c r="E2726">
        <v>126</v>
      </c>
      <c r="F2726">
        <v>23</v>
      </c>
      <c r="G2726">
        <v>13</v>
      </c>
      <c r="H2726">
        <v>8</v>
      </c>
      <c r="I2726">
        <v>2</v>
      </c>
      <c r="J2726">
        <v>0</v>
      </c>
    </row>
    <row r="2727" spans="1:10" x14ac:dyDescent="0.35">
      <c r="A2727" s="60">
        <v>43040</v>
      </c>
      <c r="B2727" t="s">
        <v>108</v>
      </c>
      <c r="C2727" t="s">
        <v>53</v>
      </c>
      <c r="D2727" t="s">
        <v>54</v>
      </c>
      <c r="E2727">
        <v>1057</v>
      </c>
      <c r="F2727">
        <v>115</v>
      </c>
      <c r="G2727">
        <v>55</v>
      </c>
      <c r="H2727">
        <v>36</v>
      </c>
      <c r="I2727">
        <v>23</v>
      </c>
      <c r="J2727">
        <v>1</v>
      </c>
    </row>
    <row r="2728" spans="1:10" x14ac:dyDescent="0.35">
      <c r="A2728" s="60">
        <v>43040</v>
      </c>
      <c r="B2728" t="s">
        <v>108</v>
      </c>
      <c r="C2728" t="s">
        <v>55</v>
      </c>
      <c r="D2728" t="s">
        <v>56</v>
      </c>
      <c r="E2728">
        <v>54</v>
      </c>
      <c r="F2728">
        <v>7</v>
      </c>
      <c r="G2728">
        <v>7</v>
      </c>
      <c r="H2728">
        <v>0</v>
      </c>
      <c r="I2728">
        <v>0</v>
      </c>
      <c r="J2728">
        <v>0</v>
      </c>
    </row>
    <row r="2729" spans="1:10" x14ac:dyDescent="0.35">
      <c r="A2729" s="60">
        <v>43070</v>
      </c>
      <c r="B2729" t="s">
        <v>108</v>
      </c>
      <c r="C2729" t="s">
        <v>49</v>
      </c>
      <c r="D2729" t="s">
        <v>50</v>
      </c>
      <c r="E2729">
        <v>42</v>
      </c>
      <c r="F2729">
        <v>6</v>
      </c>
      <c r="G2729">
        <v>4</v>
      </c>
      <c r="H2729">
        <v>0</v>
      </c>
      <c r="I2729">
        <v>2</v>
      </c>
      <c r="J2729">
        <v>0</v>
      </c>
    </row>
    <row r="2730" spans="1:10" x14ac:dyDescent="0.35">
      <c r="A2730" s="60">
        <v>43070</v>
      </c>
      <c r="B2730" t="s">
        <v>108</v>
      </c>
      <c r="C2730" t="s">
        <v>51</v>
      </c>
      <c r="D2730" t="s">
        <v>52</v>
      </c>
      <c r="E2730">
        <v>110</v>
      </c>
      <c r="F2730">
        <v>17</v>
      </c>
      <c r="G2730">
        <v>8</v>
      </c>
      <c r="H2730">
        <v>4</v>
      </c>
      <c r="I2730">
        <v>5</v>
      </c>
      <c r="J2730">
        <v>0</v>
      </c>
    </row>
    <row r="2731" spans="1:10" x14ac:dyDescent="0.35">
      <c r="A2731" s="60">
        <v>43070</v>
      </c>
      <c r="B2731" t="s">
        <v>108</v>
      </c>
      <c r="C2731" t="s">
        <v>53</v>
      </c>
      <c r="D2731" t="s">
        <v>54</v>
      </c>
      <c r="E2731">
        <v>921</v>
      </c>
      <c r="F2731">
        <v>102</v>
      </c>
      <c r="G2731">
        <v>48</v>
      </c>
      <c r="H2731">
        <v>25</v>
      </c>
      <c r="I2731">
        <v>26</v>
      </c>
      <c r="J2731">
        <v>3</v>
      </c>
    </row>
    <row r="2732" spans="1:10" x14ac:dyDescent="0.35">
      <c r="A2732" s="60">
        <v>43070</v>
      </c>
      <c r="B2732" t="s">
        <v>108</v>
      </c>
      <c r="C2732" t="s">
        <v>55</v>
      </c>
      <c r="D2732" t="s">
        <v>56</v>
      </c>
      <c r="E2732">
        <v>30</v>
      </c>
      <c r="F2732">
        <v>8</v>
      </c>
      <c r="G2732">
        <v>7</v>
      </c>
      <c r="H2732">
        <v>1</v>
      </c>
      <c r="I2732">
        <v>0</v>
      </c>
      <c r="J2732">
        <v>0</v>
      </c>
    </row>
    <row r="2733" spans="1:10" x14ac:dyDescent="0.35">
      <c r="A2733" s="60">
        <v>43101</v>
      </c>
      <c r="B2733" t="s">
        <v>108</v>
      </c>
      <c r="C2733" t="s">
        <v>49</v>
      </c>
      <c r="D2733" t="s">
        <v>50</v>
      </c>
      <c r="E2733">
        <v>77</v>
      </c>
      <c r="F2733">
        <v>19</v>
      </c>
      <c r="G2733">
        <v>12</v>
      </c>
      <c r="H2733">
        <v>6</v>
      </c>
      <c r="I2733">
        <v>1</v>
      </c>
      <c r="J2733">
        <v>0</v>
      </c>
    </row>
    <row r="2734" spans="1:10" x14ac:dyDescent="0.35">
      <c r="A2734" s="60">
        <v>43101</v>
      </c>
      <c r="B2734" t="s">
        <v>108</v>
      </c>
      <c r="C2734" t="s">
        <v>51</v>
      </c>
      <c r="D2734" t="s">
        <v>52</v>
      </c>
      <c r="E2734">
        <v>103</v>
      </c>
      <c r="F2734">
        <v>16</v>
      </c>
      <c r="G2734">
        <v>6</v>
      </c>
      <c r="H2734">
        <v>10</v>
      </c>
      <c r="I2734">
        <v>0</v>
      </c>
      <c r="J2734">
        <v>0</v>
      </c>
    </row>
    <row r="2735" spans="1:10" x14ac:dyDescent="0.35">
      <c r="A2735" s="60">
        <v>43101</v>
      </c>
      <c r="B2735" t="s">
        <v>108</v>
      </c>
      <c r="C2735" t="s">
        <v>53</v>
      </c>
      <c r="D2735" t="s">
        <v>54</v>
      </c>
      <c r="E2735">
        <v>886</v>
      </c>
      <c r="F2735">
        <v>230</v>
      </c>
      <c r="G2735">
        <v>43</v>
      </c>
      <c r="H2735">
        <v>21</v>
      </c>
      <c r="I2735">
        <v>161</v>
      </c>
      <c r="J2735">
        <v>5</v>
      </c>
    </row>
    <row r="2736" spans="1:10" x14ac:dyDescent="0.35">
      <c r="A2736" s="60">
        <v>43101</v>
      </c>
      <c r="B2736" t="s">
        <v>108</v>
      </c>
      <c r="C2736" t="s">
        <v>55</v>
      </c>
      <c r="D2736" t="s">
        <v>56</v>
      </c>
      <c r="E2736">
        <v>48</v>
      </c>
      <c r="F2736">
        <v>8</v>
      </c>
      <c r="G2736">
        <v>1</v>
      </c>
      <c r="H2736">
        <v>3</v>
      </c>
      <c r="I2736">
        <v>4</v>
      </c>
      <c r="J2736">
        <v>0</v>
      </c>
    </row>
    <row r="2737" spans="1:10" x14ac:dyDescent="0.35">
      <c r="A2737" s="60">
        <v>43132</v>
      </c>
      <c r="B2737" t="s">
        <v>108</v>
      </c>
      <c r="C2737" t="s">
        <v>49</v>
      </c>
      <c r="D2737" t="s">
        <v>50</v>
      </c>
      <c r="E2737">
        <v>70</v>
      </c>
      <c r="F2737">
        <v>7</v>
      </c>
      <c r="G2737">
        <v>4</v>
      </c>
      <c r="H2737">
        <v>1</v>
      </c>
      <c r="I2737">
        <v>0</v>
      </c>
      <c r="J2737">
        <v>2</v>
      </c>
    </row>
    <row r="2738" spans="1:10" x14ac:dyDescent="0.35">
      <c r="A2738" s="60">
        <v>43132</v>
      </c>
      <c r="B2738" t="s">
        <v>108</v>
      </c>
      <c r="C2738" t="s">
        <v>51</v>
      </c>
      <c r="D2738" t="s">
        <v>52</v>
      </c>
      <c r="E2738">
        <v>120</v>
      </c>
      <c r="F2738">
        <v>14</v>
      </c>
      <c r="G2738">
        <v>5</v>
      </c>
      <c r="H2738">
        <v>6</v>
      </c>
      <c r="I2738">
        <v>3</v>
      </c>
      <c r="J2738">
        <v>0</v>
      </c>
    </row>
    <row r="2739" spans="1:10" x14ac:dyDescent="0.35">
      <c r="A2739" s="60">
        <v>43132</v>
      </c>
      <c r="B2739" t="s">
        <v>108</v>
      </c>
      <c r="C2739" t="s">
        <v>53</v>
      </c>
      <c r="D2739" t="s">
        <v>54</v>
      </c>
      <c r="E2739">
        <v>675</v>
      </c>
      <c r="F2739">
        <v>166</v>
      </c>
      <c r="G2739">
        <v>26</v>
      </c>
      <c r="H2739">
        <v>14</v>
      </c>
      <c r="I2739">
        <v>122</v>
      </c>
      <c r="J2739">
        <v>4</v>
      </c>
    </row>
    <row r="2740" spans="1:10" x14ac:dyDescent="0.35">
      <c r="A2740" s="60">
        <v>43132</v>
      </c>
      <c r="B2740" t="s">
        <v>108</v>
      </c>
      <c r="C2740" t="s">
        <v>55</v>
      </c>
      <c r="D2740" t="s">
        <v>56</v>
      </c>
      <c r="E2740">
        <v>52</v>
      </c>
      <c r="F2740">
        <v>6</v>
      </c>
      <c r="G2740">
        <v>4</v>
      </c>
      <c r="H2740">
        <v>2</v>
      </c>
      <c r="I2740">
        <v>0</v>
      </c>
      <c r="J2740">
        <v>0</v>
      </c>
    </row>
    <row r="2741" spans="1:10" x14ac:dyDescent="0.35">
      <c r="A2741" s="60">
        <v>43160</v>
      </c>
      <c r="B2741" t="s">
        <v>108</v>
      </c>
      <c r="C2741" t="s">
        <v>49</v>
      </c>
      <c r="D2741" t="s">
        <v>50</v>
      </c>
      <c r="E2741">
        <v>83</v>
      </c>
      <c r="F2741">
        <v>10</v>
      </c>
      <c r="G2741">
        <v>9</v>
      </c>
      <c r="H2741">
        <v>1</v>
      </c>
      <c r="I2741">
        <v>0</v>
      </c>
      <c r="J2741">
        <v>0</v>
      </c>
    </row>
    <row r="2742" spans="1:10" x14ac:dyDescent="0.35">
      <c r="A2742" s="60">
        <v>43160</v>
      </c>
      <c r="B2742" t="s">
        <v>108</v>
      </c>
      <c r="C2742" t="s">
        <v>51</v>
      </c>
      <c r="D2742" t="s">
        <v>52</v>
      </c>
      <c r="E2742">
        <v>100</v>
      </c>
      <c r="F2742">
        <v>12</v>
      </c>
      <c r="G2742">
        <v>7</v>
      </c>
      <c r="H2742">
        <v>4</v>
      </c>
      <c r="I2742">
        <v>1</v>
      </c>
      <c r="J2742">
        <v>0</v>
      </c>
    </row>
    <row r="2743" spans="1:10" x14ac:dyDescent="0.35">
      <c r="A2743" s="60">
        <v>43160</v>
      </c>
      <c r="B2743" t="s">
        <v>108</v>
      </c>
      <c r="C2743" t="s">
        <v>53</v>
      </c>
      <c r="D2743" t="s">
        <v>54</v>
      </c>
      <c r="E2743">
        <v>966</v>
      </c>
      <c r="F2743">
        <v>134</v>
      </c>
      <c r="G2743">
        <v>41</v>
      </c>
      <c r="H2743">
        <v>21</v>
      </c>
      <c r="I2743">
        <v>67</v>
      </c>
      <c r="J2743">
        <v>5</v>
      </c>
    </row>
    <row r="2744" spans="1:10" x14ac:dyDescent="0.35">
      <c r="A2744" s="60">
        <v>43160</v>
      </c>
      <c r="B2744" t="s">
        <v>108</v>
      </c>
      <c r="C2744" t="s">
        <v>55</v>
      </c>
      <c r="D2744" t="s">
        <v>56</v>
      </c>
      <c r="E2744">
        <v>55</v>
      </c>
      <c r="F2744">
        <v>8</v>
      </c>
      <c r="G2744">
        <v>7</v>
      </c>
      <c r="H2744">
        <v>1</v>
      </c>
      <c r="I2744">
        <v>0</v>
      </c>
      <c r="J2744">
        <v>0</v>
      </c>
    </row>
    <row r="2745" spans="1:10" x14ac:dyDescent="0.35">
      <c r="A2745" s="60">
        <v>43191</v>
      </c>
      <c r="B2745" t="s">
        <v>108</v>
      </c>
      <c r="C2745" t="s">
        <v>49</v>
      </c>
      <c r="D2745" t="s">
        <v>50</v>
      </c>
      <c r="E2745">
        <v>61</v>
      </c>
      <c r="F2745">
        <v>7</v>
      </c>
      <c r="G2745">
        <v>2</v>
      </c>
      <c r="H2745">
        <v>3</v>
      </c>
      <c r="I2745">
        <v>2</v>
      </c>
      <c r="J2745">
        <v>0</v>
      </c>
    </row>
    <row r="2746" spans="1:10" x14ac:dyDescent="0.35">
      <c r="A2746" s="60">
        <v>43191</v>
      </c>
      <c r="B2746" t="s">
        <v>108</v>
      </c>
      <c r="C2746" t="s">
        <v>51</v>
      </c>
      <c r="D2746" t="s">
        <v>52</v>
      </c>
      <c r="E2746">
        <v>90</v>
      </c>
      <c r="F2746">
        <v>20</v>
      </c>
      <c r="G2746">
        <v>4</v>
      </c>
      <c r="H2746">
        <v>3</v>
      </c>
      <c r="I2746">
        <v>13</v>
      </c>
      <c r="J2746">
        <v>0</v>
      </c>
    </row>
    <row r="2747" spans="1:10" x14ac:dyDescent="0.35">
      <c r="A2747" s="60">
        <v>43191</v>
      </c>
      <c r="B2747" t="s">
        <v>108</v>
      </c>
      <c r="C2747" t="s">
        <v>53</v>
      </c>
      <c r="D2747" t="s">
        <v>54</v>
      </c>
      <c r="E2747">
        <v>985</v>
      </c>
      <c r="F2747">
        <v>108</v>
      </c>
      <c r="G2747">
        <v>53</v>
      </c>
      <c r="H2747">
        <v>33</v>
      </c>
      <c r="I2747">
        <v>22</v>
      </c>
      <c r="J2747">
        <v>0</v>
      </c>
    </row>
    <row r="2748" spans="1:10" x14ac:dyDescent="0.35">
      <c r="A2748" s="60">
        <v>43191</v>
      </c>
      <c r="B2748" t="s">
        <v>108</v>
      </c>
      <c r="C2748" t="s">
        <v>55</v>
      </c>
      <c r="D2748" t="s">
        <v>56</v>
      </c>
      <c r="E2748">
        <v>65</v>
      </c>
      <c r="F2748">
        <v>9</v>
      </c>
      <c r="G2748">
        <v>8</v>
      </c>
      <c r="H2748">
        <v>1</v>
      </c>
      <c r="I2748">
        <v>0</v>
      </c>
      <c r="J2748">
        <v>0</v>
      </c>
    </row>
    <row r="2749" spans="1:10" x14ac:dyDescent="0.35">
      <c r="A2749" s="60">
        <v>43221</v>
      </c>
      <c r="B2749" t="s">
        <v>108</v>
      </c>
      <c r="C2749" t="s">
        <v>49</v>
      </c>
      <c r="D2749" t="s">
        <v>50</v>
      </c>
      <c r="E2749">
        <v>92</v>
      </c>
      <c r="F2749">
        <v>16</v>
      </c>
      <c r="G2749">
        <v>9</v>
      </c>
      <c r="H2749">
        <v>3</v>
      </c>
      <c r="I2749">
        <v>4</v>
      </c>
      <c r="J2749">
        <v>0</v>
      </c>
    </row>
    <row r="2750" spans="1:10" x14ac:dyDescent="0.35">
      <c r="A2750" s="60">
        <v>43221</v>
      </c>
      <c r="B2750" t="s">
        <v>108</v>
      </c>
      <c r="C2750" t="s">
        <v>51</v>
      </c>
      <c r="D2750" t="s">
        <v>52</v>
      </c>
      <c r="E2750">
        <v>126</v>
      </c>
      <c r="F2750">
        <v>10</v>
      </c>
      <c r="G2750">
        <v>5</v>
      </c>
      <c r="H2750">
        <v>5</v>
      </c>
      <c r="I2750">
        <v>0</v>
      </c>
      <c r="J2750">
        <v>0</v>
      </c>
    </row>
    <row r="2751" spans="1:10" x14ac:dyDescent="0.35">
      <c r="A2751" s="60">
        <v>43221</v>
      </c>
      <c r="B2751" t="s">
        <v>108</v>
      </c>
      <c r="C2751" t="s">
        <v>53</v>
      </c>
      <c r="D2751" t="s">
        <v>54</v>
      </c>
      <c r="E2751">
        <v>1078</v>
      </c>
      <c r="F2751">
        <v>89</v>
      </c>
      <c r="G2751">
        <v>37</v>
      </c>
      <c r="H2751">
        <v>29</v>
      </c>
      <c r="I2751">
        <v>23</v>
      </c>
      <c r="J2751">
        <v>0</v>
      </c>
    </row>
    <row r="2752" spans="1:10" x14ac:dyDescent="0.35">
      <c r="A2752" s="60">
        <v>43221</v>
      </c>
      <c r="B2752" t="s">
        <v>108</v>
      </c>
      <c r="C2752" t="s">
        <v>55</v>
      </c>
      <c r="D2752" t="s">
        <v>56</v>
      </c>
      <c r="E2752">
        <v>45</v>
      </c>
      <c r="F2752">
        <v>3</v>
      </c>
      <c r="G2752">
        <v>2</v>
      </c>
      <c r="H2752">
        <v>1</v>
      </c>
      <c r="I2752">
        <v>0</v>
      </c>
      <c r="J2752">
        <v>0</v>
      </c>
    </row>
    <row r="2753" spans="1:10" x14ac:dyDescent="0.35">
      <c r="A2753" s="60">
        <v>43252</v>
      </c>
      <c r="B2753" t="s">
        <v>108</v>
      </c>
      <c r="C2753" t="s">
        <v>49</v>
      </c>
      <c r="D2753" t="s">
        <v>50</v>
      </c>
      <c r="E2753">
        <v>78</v>
      </c>
      <c r="F2753">
        <v>17</v>
      </c>
      <c r="G2753">
        <v>1</v>
      </c>
      <c r="H2753">
        <v>3</v>
      </c>
      <c r="I2753">
        <v>13</v>
      </c>
      <c r="J2753">
        <v>0</v>
      </c>
    </row>
    <row r="2754" spans="1:10" x14ac:dyDescent="0.35">
      <c r="A2754" s="60">
        <v>43252</v>
      </c>
      <c r="B2754" t="s">
        <v>108</v>
      </c>
      <c r="C2754" t="s">
        <v>51</v>
      </c>
      <c r="D2754" t="s">
        <v>52</v>
      </c>
      <c r="E2754">
        <v>126</v>
      </c>
      <c r="F2754">
        <v>7</v>
      </c>
      <c r="G2754">
        <v>4</v>
      </c>
      <c r="H2754">
        <v>3</v>
      </c>
      <c r="I2754">
        <v>0</v>
      </c>
      <c r="J2754">
        <v>0</v>
      </c>
    </row>
    <row r="2755" spans="1:10" x14ac:dyDescent="0.35">
      <c r="A2755" s="60">
        <v>43252</v>
      </c>
      <c r="B2755" t="s">
        <v>108</v>
      </c>
      <c r="C2755" t="s">
        <v>53</v>
      </c>
      <c r="D2755" t="s">
        <v>54</v>
      </c>
      <c r="E2755">
        <v>911</v>
      </c>
      <c r="F2755">
        <v>85</v>
      </c>
      <c r="G2755">
        <v>38</v>
      </c>
      <c r="H2755">
        <v>26</v>
      </c>
      <c r="I2755">
        <v>21</v>
      </c>
      <c r="J2755">
        <v>0</v>
      </c>
    </row>
    <row r="2756" spans="1:10" x14ac:dyDescent="0.35">
      <c r="A2756" s="60">
        <v>43252</v>
      </c>
      <c r="B2756" t="s">
        <v>108</v>
      </c>
      <c r="C2756" t="s">
        <v>55</v>
      </c>
      <c r="D2756" t="s">
        <v>56</v>
      </c>
      <c r="E2756">
        <v>61</v>
      </c>
      <c r="F2756">
        <v>7</v>
      </c>
      <c r="G2756">
        <v>6</v>
      </c>
      <c r="H2756">
        <v>1</v>
      </c>
      <c r="I2756">
        <v>0</v>
      </c>
      <c r="J2756">
        <v>0</v>
      </c>
    </row>
    <row r="2757" spans="1:10" x14ac:dyDescent="0.35">
      <c r="A2757" s="60">
        <v>43282</v>
      </c>
      <c r="B2757" t="s">
        <v>108</v>
      </c>
      <c r="C2757" t="s">
        <v>49</v>
      </c>
      <c r="D2757" t="s">
        <v>50</v>
      </c>
      <c r="E2757">
        <v>65</v>
      </c>
      <c r="F2757">
        <v>16</v>
      </c>
      <c r="G2757">
        <v>3</v>
      </c>
      <c r="H2757">
        <v>13</v>
      </c>
      <c r="I2757">
        <v>0</v>
      </c>
      <c r="J2757">
        <v>0</v>
      </c>
    </row>
    <row r="2758" spans="1:10" x14ac:dyDescent="0.35">
      <c r="A2758" s="60">
        <v>43282</v>
      </c>
      <c r="B2758" t="s">
        <v>108</v>
      </c>
      <c r="C2758" t="s">
        <v>51</v>
      </c>
      <c r="D2758" t="s">
        <v>52</v>
      </c>
      <c r="E2758">
        <v>89</v>
      </c>
      <c r="F2758">
        <v>8</v>
      </c>
      <c r="G2758">
        <v>4</v>
      </c>
      <c r="H2758">
        <v>2</v>
      </c>
      <c r="I2758">
        <v>2</v>
      </c>
      <c r="J2758">
        <v>0</v>
      </c>
    </row>
    <row r="2759" spans="1:10" x14ac:dyDescent="0.35">
      <c r="A2759" s="60">
        <v>43282</v>
      </c>
      <c r="B2759" t="s">
        <v>108</v>
      </c>
      <c r="C2759" t="s">
        <v>53</v>
      </c>
      <c r="D2759" t="s">
        <v>54</v>
      </c>
      <c r="E2759">
        <v>971</v>
      </c>
      <c r="F2759">
        <v>158</v>
      </c>
      <c r="G2759">
        <v>44</v>
      </c>
      <c r="H2759">
        <v>27</v>
      </c>
      <c r="I2759">
        <v>87</v>
      </c>
      <c r="J2759">
        <v>0</v>
      </c>
    </row>
    <row r="2760" spans="1:10" x14ac:dyDescent="0.35">
      <c r="A2760" s="60">
        <v>43282</v>
      </c>
      <c r="B2760" t="s">
        <v>108</v>
      </c>
      <c r="C2760" t="s">
        <v>55</v>
      </c>
      <c r="D2760" t="s">
        <v>56</v>
      </c>
      <c r="E2760">
        <v>44</v>
      </c>
      <c r="F2760">
        <v>7</v>
      </c>
      <c r="G2760">
        <v>3</v>
      </c>
      <c r="H2760">
        <v>3</v>
      </c>
      <c r="I2760">
        <v>1</v>
      </c>
      <c r="J2760">
        <v>0</v>
      </c>
    </row>
    <row r="2761" spans="1:10" x14ac:dyDescent="0.35">
      <c r="A2761" s="60">
        <v>43313</v>
      </c>
      <c r="B2761" t="s">
        <v>108</v>
      </c>
      <c r="C2761" t="s">
        <v>49</v>
      </c>
      <c r="D2761" t="s">
        <v>50</v>
      </c>
      <c r="E2761">
        <v>85</v>
      </c>
      <c r="F2761">
        <v>12</v>
      </c>
      <c r="G2761">
        <v>9</v>
      </c>
      <c r="H2761">
        <v>0</v>
      </c>
      <c r="I2761">
        <v>3</v>
      </c>
      <c r="J2761">
        <v>0</v>
      </c>
    </row>
    <row r="2762" spans="1:10" x14ac:dyDescent="0.35">
      <c r="A2762" s="60">
        <v>43313</v>
      </c>
      <c r="B2762" t="s">
        <v>108</v>
      </c>
      <c r="C2762" t="s">
        <v>51</v>
      </c>
      <c r="D2762" t="s">
        <v>52</v>
      </c>
      <c r="E2762">
        <v>141</v>
      </c>
      <c r="F2762">
        <v>9</v>
      </c>
      <c r="G2762">
        <v>7</v>
      </c>
      <c r="H2762">
        <v>2</v>
      </c>
      <c r="I2762">
        <v>0</v>
      </c>
      <c r="J2762">
        <v>0</v>
      </c>
    </row>
    <row r="2763" spans="1:10" x14ac:dyDescent="0.35">
      <c r="A2763" s="60">
        <v>43313</v>
      </c>
      <c r="B2763" t="s">
        <v>108</v>
      </c>
      <c r="C2763" t="s">
        <v>53</v>
      </c>
      <c r="D2763" t="s">
        <v>54</v>
      </c>
      <c r="E2763">
        <v>1024</v>
      </c>
      <c r="F2763">
        <v>159</v>
      </c>
      <c r="G2763">
        <v>50</v>
      </c>
      <c r="H2763">
        <v>40</v>
      </c>
      <c r="I2763">
        <v>69</v>
      </c>
      <c r="J2763">
        <v>0</v>
      </c>
    </row>
    <row r="2764" spans="1:10" x14ac:dyDescent="0.35">
      <c r="A2764" s="60">
        <v>43313</v>
      </c>
      <c r="B2764" t="s">
        <v>108</v>
      </c>
      <c r="C2764" t="s">
        <v>55</v>
      </c>
      <c r="D2764" t="s">
        <v>56</v>
      </c>
      <c r="E2764">
        <v>37</v>
      </c>
      <c r="F2764">
        <v>6</v>
      </c>
      <c r="G2764">
        <v>4</v>
      </c>
      <c r="H2764">
        <v>1</v>
      </c>
      <c r="I2764">
        <v>1</v>
      </c>
      <c r="J2764">
        <v>0</v>
      </c>
    </row>
    <row r="2765" spans="1:10" x14ac:dyDescent="0.35">
      <c r="A2765" s="60">
        <v>43344</v>
      </c>
      <c r="B2765" t="s">
        <v>108</v>
      </c>
      <c r="C2765" t="s">
        <v>49</v>
      </c>
      <c r="D2765" t="s">
        <v>50</v>
      </c>
      <c r="E2765">
        <v>72</v>
      </c>
      <c r="F2765">
        <v>11</v>
      </c>
      <c r="G2765">
        <v>4</v>
      </c>
      <c r="H2765">
        <v>3</v>
      </c>
      <c r="I2765">
        <v>4</v>
      </c>
      <c r="J2765">
        <v>0</v>
      </c>
    </row>
    <row r="2766" spans="1:10" x14ac:dyDescent="0.35">
      <c r="A2766" s="60">
        <v>43344</v>
      </c>
      <c r="B2766" t="s">
        <v>108</v>
      </c>
      <c r="C2766" t="s">
        <v>51</v>
      </c>
      <c r="D2766" t="s">
        <v>52</v>
      </c>
      <c r="E2766">
        <v>119</v>
      </c>
      <c r="F2766">
        <v>23</v>
      </c>
      <c r="G2766">
        <v>13</v>
      </c>
      <c r="H2766">
        <v>10</v>
      </c>
      <c r="I2766">
        <v>0</v>
      </c>
      <c r="J2766">
        <v>0</v>
      </c>
    </row>
    <row r="2767" spans="1:10" x14ac:dyDescent="0.35">
      <c r="A2767" s="60">
        <v>43344</v>
      </c>
      <c r="B2767" t="s">
        <v>108</v>
      </c>
      <c r="C2767" t="s">
        <v>53</v>
      </c>
      <c r="D2767" t="s">
        <v>54</v>
      </c>
      <c r="E2767">
        <v>981</v>
      </c>
      <c r="F2767">
        <v>113</v>
      </c>
      <c r="G2767">
        <v>51</v>
      </c>
      <c r="H2767">
        <v>30</v>
      </c>
      <c r="I2767">
        <v>32</v>
      </c>
      <c r="J2767">
        <v>0</v>
      </c>
    </row>
    <row r="2768" spans="1:10" x14ac:dyDescent="0.35">
      <c r="A2768" s="60">
        <v>43344</v>
      </c>
      <c r="B2768" t="s">
        <v>108</v>
      </c>
      <c r="C2768" t="s">
        <v>55</v>
      </c>
      <c r="D2768" t="s">
        <v>56</v>
      </c>
      <c r="E2768">
        <v>51</v>
      </c>
      <c r="F2768">
        <v>10</v>
      </c>
      <c r="G2768">
        <v>8</v>
      </c>
      <c r="H2768">
        <v>2</v>
      </c>
      <c r="I2768">
        <v>0</v>
      </c>
      <c r="J2768">
        <v>0</v>
      </c>
    </row>
    <row r="2769" spans="1:10" x14ac:dyDescent="0.35">
      <c r="A2769" s="60">
        <v>43374</v>
      </c>
      <c r="B2769" t="s">
        <v>108</v>
      </c>
      <c r="C2769" t="s">
        <v>49</v>
      </c>
      <c r="D2769" t="s">
        <v>50</v>
      </c>
      <c r="E2769">
        <v>75</v>
      </c>
      <c r="F2769">
        <v>14</v>
      </c>
      <c r="G2769">
        <v>9</v>
      </c>
      <c r="H2769">
        <v>1</v>
      </c>
      <c r="I2769">
        <v>4</v>
      </c>
      <c r="J2769">
        <v>0</v>
      </c>
    </row>
    <row r="2770" spans="1:10" x14ac:dyDescent="0.35">
      <c r="A2770" s="60">
        <v>43374</v>
      </c>
      <c r="B2770" t="s">
        <v>108</v>
      </c>
      <c r="C2770" t="s">
        <v>51</v>
      </c>
      <c r="D2770" t="s">
        <v>52</v>
      </c>
      <c r="E2770">
        <v>134</v>
      </c>
      <c r="F2770">
        <v>13</v>
      </c>
      <c r="G2770">
        <v>6</v>
      </c>
      <c r="H2770">
        <v>7</v>
      </c>
      <c r="I2770">
        <v>0</v>
      </c>
      <c r="J2770">
        <v>0</v>
      </c>
    </row>
    <row r="2771" spans="1:10" x14ac:dyDescent="0.35">
      <c r="A2771" s="60">
        <v>43374</v>
      </c>
      <c r="B2771" t="s">
        <v>108</v>
      </c>
      <c r="C2771" t="s">
        <v>53</v>
      </c>
      <c r="D2771" t="s">
        <v>54</v>
      </c>
      <c r="E2771">
        <v>1072</v>
      </c>
      <c r="F2771">
        <v>119</v>
      </c>
      <c r="G2771">
        <v>55</v>
      </c>
      <c r="H2771">
        <v>28</v>
      </c>
      <c r="I2771">
        <v>36</v>
      </c>
      <c r="J2771">
        <v>0</v>
      </c>
    </row>
    <row r="2772" spans="1:10" x14ac:dyDescent="0.35">
      <c r="A2772" s="60">
        <v>43374</v>
      </c>
      <c r="B2772" t="s">
        <v>108</v>
      </c>
      <c r="C2772" t="s">
        <v>55</v>
      </c>
      <c r="D2772" t="s">
        <v>56</v>
      </c>
      <c r="E2772">
        <v>64</v>
      </c>
      <c r="F2772">
        <v>7</v>
      </c>
      <c r="G2772">
        <v>6</v>
      </c>
      <c r="H2772">
        <v>0</v>
      </c>
      <c r="I2772">
        <v>1</v>
      </c>
      <c r="J2772">
        <v>0</v>
      </c>
    </row>
    <row r="2773" spans="1:10" x14ac:dyDescent="0.35">
      <c r="A2773" s="60">
        <v>43405</v>
      </c>
      <c r="B2773" t="s">
        <v>108</v>
      </c>
      <c r="C2773" t="s">
        <v>49</v>
      </c>
      <c r="D2773" t="s">
        <v>50</v>
      </c>
      <c r="E2773">
        <v>74</v>
      </c>
      <c r="F2773">
        <v>8</v>
      </c>
      <c r="G2773">
        <v>2</v>
      </c>
      <c r="H2773">
        <v>3</v>
      </c>
      <c r="I2773">
        <v>3</v>
      </c>
      <c r="J2773">
        <v>0</v>
      </c>
    </row>
    <row r="2774" spans="1:10" x14ac:dyDescent="0.35">
      <c r="A2774" s="60">
        <v>43405</v>
      </c>
      <c r="B2774" t="s">
        <v>108</v>
      </c>
      <c r="C2774" t="s">
        <v>51</v>
      </c>
      <c r="D2774" t="s">
        <v>52</v>
      </c>
      <c r="E2774">
        <v>160</v>
      </c>
      <c r="F2774">
        <v>15</v>
      </c>
      <c r="G2774">
        <v>7</v>
      </c>
      <c r="H2774">
        <v>5</v>
      </c>
      <c r="I2774">
        <v>3</v>
      </c>
      <c r="J2774">
        <v>0</v>
      </c>
    </row>
    <row r="2775" spans="1:10" x14ac:dyDescent="0.35">
      <c r="A2775" s="60">
        <v>43405</v>
      </c>
      <c r="B2775" t="s">
        <v>108</v>
      </c>
      <c r="C2775" t="s">
        <v>53</v>
      </c>
      <c r="D2775" t="s">
        <v>54</v>
      </c>
      <c r="E2775">
        <v>991</v>
      </c>
      <c r="F2775">
        <v>107</v>
      </c>
      <c r="G2775">
        <v>39</v>
      </c>
      <c r="H2775">
        <v>33</v>
      </c>
      <c r="I2775">
        <v>35</v>
      </c>
      <c r="J2775">
        <v>0</v>
      </c>
    </row>
    <row r="2776" spans="1:10" x14ac:dyDescent="0.35">
      <c r="A2776" s="60">
        <v>43405</v>
      </c>
      <c r="B2776" t="s">
        <v>108</v>
      </c>
      <c r="C2776" t="s">
        <v>55</v>
      </c>
      <c r="D2776" t="s">
        <v>56</v>
      </c>
      <c r="E2776">
        <v>57</v>
      </c>
      <c r="F2776">
        <v>8</v>
      </c>
      <c r="G2776">
        <v>4</v>
      </c>
      <c r="H2776">
        <v>4</v>
      </c>
      <c r="I2776">
        <v>0</v>
      </c>
      <c r="J2776">
        <v>0</v>
      </c>
    </row>
    <row r="2777" spans="1:10" x14ac:dyDescent="0.35">
      <c r="A2777" s="60">
        <v>43435</v>
      </c>
      <c r="B2777" t="s">
        <v>108</v>
      </c>
      <c r="C2777" t="s">
        <v>49</v>
      </c>
      <c r="D2777" t="s">
        <v>50</v>
      </c>
      <c r="E2777">
        <v>67</v>
      </c>
      <c r="F2777">
        <v>6</v>
      </c>
      <c r="G2777">
        <v>3</v>
      </c>
      <c r="H2777">
        <v>2</v>
      </c>
      <c r="I2777">
        <v>1</v>
      </c>
      <c r="J2777">
        <v>0</v>
      </c>
    </row>
    <row r="2778" spans="1:10" x14ac:dyDescent="0.35">
      <c r="A2778" s="60">
        <v>43435</v>
      </c>
      <c r="B2778" t="s">
        <v>108</v>
      </c>
      <c r="C2778" t="s">
        <v>51</v>
      </c>
      <c r="D2778" t="s">
        <v>52</v>
      </c>
      <c r="E2778">
        <v>92</v>
      </c>
      <c r="F2778">
        <v>18</v>
      </c>
      <c r="G2778">
        <v>6</v>
      </c>
      <c r="H2778">
        <v>8</v>
      </c>
      <c r="I2778">
        <v>4</v>
      </c>
      <c r="J2778">
        <v>0</v>
      </c>
    </row>
    <row r="2779" spans="1:10" x14ac:dyDescent="0.35">
      <c r="A2779" s="60">
        <v>43435</v>
      </c>
      <c r="B2779" t="s">
        <v>108</v>
      </c>
      <c r="C2779" t="s">
        <v>53</v>
      </c>
      <c r="D2779" t="s">
        <v>54</v>
      </c>
      <c r="E2779">
        <v>897</v>
      </c>
      <c r="F2779">
        <v>102</v>
      </c>
      <c r="G2779">
        <v>47</v>
      </c>
      <c r="H2779">
        <v>31</v>
      </c>
      <c r="I2779">
        <v>24</v>
      </c>
      <c r="J2779">
        <v>0</v>
      </c>
    </row>
    <row r="2780" spans="1:10" x14ac:dyDescent="0.35">
      <c r="A2780" s="60">
        <v>43435</v>
      </c>
      <c r="B2780" t="s">
        <v>108</v>
      </c>
      <c r="C2780" t="s">
        <v>55</v>
      </c>
      <c r="D2780" t="s">
        <v>56</v>
      </c>
      <c r="E2780">
        <v>43</v>
      </c>
      <c r="F2780">
        <v>6</v>
      </c>
      <c r="G2780">
        <v>2</v>
      </c>
      <c r="H2780">
        <v>3</v>
      </c>
      <c r="I2780">
        <v>1</v>
      </c>
      <c r="J2780">
        <v>0</v>
      </c>
    </row>
    <row r="2781" spans="1:10" x14ac:dyDescent="0.35">
      <c r="A2781" s="60">
        <v>43466</v>
      </c>
      <c r="B2781" t="s">
        <v>108</v>
      </c>
      <c r="C2781" t="s">
        <v>49</v>
      </c>
      <c r="D2781" t="s">
        <v>50</v>
      </c>
      <c r="E2781">
        <v>77</v>
      </c>
      <c r="F2781">
        <v>16</v>
      </c>
      <c r="G2781">
        <v>4</v>
      </c>
      <c r="H2781">
        <v>1</v>
      </c>
      <c r="I2781">
        <v>10</v>
      </c>
      <c r="J2781">
        <v>1</v>
      </c>
    </row>
    <row r="2782" spans="1:10" x14ac:dyDescent="0.35">
      <c r="A2782" s="60">
        <v>43466</v>
      </c>
      <c r="B2782" t="s">
        <v>108</v>
      </c>
      <c r="C2782" t="s">
        <v>51</v>
      </c>
      <c r="D2782" t="s">
        <v>52</v>
      </c>
      <c r="E2782">
        <v>120</v>
      </c>
      <c r="F2782">
        <v>18</v>
      </c>
      <c r="G2782">
        <v>14</v>
      </c>
      <c r="H2782">
        <v>4</v>
      </c>
      <c r="I2782">
        <v>0</v>
      </c>
      <c r="J2782">
        <v>0</v>
      </c>
    </row>
    <row r="2783" spans="1:10" x14ac:dyDescent="0.35">
      <c r="A2783" s="60">
        <v>43466</v>
      </c>
      <c r="B2783" t="s">
        <v>108</v>
      </c>
      <c r="C2783" t="s">
        <v>53</v>
      </c>
      <c r="D2783" t="s">
        <v>54</v>
      </c>
      <c r="E2783">
        <v>934</v>
      </c>
      <c r="F2783">
        <v>119</v>
      </c>
      <c r="G2783">
        <v>36</v>
      </c>
      <c r="H2783">
        <v>24</v>
      </c>
      <c r="I2783">
        <v>53</v>
      </c>
      <c r="J2783">
        <v>6</v>
      </c>
    </row>
    <row r="2784" spans="1:10" x14ac:dyDescent="0.35">
      <c r="A2784" s="60">
        <v>43466</v>
      </c>
      <c r="B2784" t="s">
        <v>108</v>
      </c>
      <c r="C2784" t="s">
        <v>55</v>
      </c>
      <c r="D2784" t="s">
        <v>56</v>
      </c>
      <c r="E2784">
        <v>53</v>
      </c>
      <c r="F2784">
        <v>5</v>
      </c>
      <c r="G2784">
        <v>2</v>
      </c>
      <c r="H2784">
        <v>3</v>
      </c>
      <c r="I2784">
        <v>0</v>
      </c>
      <c r="J2784">
        <v>0</v>
      </c>
    </row>
    <row r="2785" spans="1:10" x14ac:dyDescent="0.35">
      <c r="A2785" s="60">
        <v>43497</v>
      </c>
      <c r="B2785" t="s">
        <v>108</v>
      </c>
      <c r="C2785" t="s">
        <v>49</v>
      </c>
      <c r="D2785" t="s">
        <v>50</v>
      </c>
      <c r="E2785">
        <v>68</v>
      </c>
      <c r="F2785">
        <v>7</v>
      </c>
      <c r="G2785">
        <v>2</v>
      </c>
      <c r="H2785">
        <v>2</v>
      </c>
      <c r="I2785">
        <v>3</v>
      </c>
      <c r="J2785">
        <v>0</v>
      </c>
    </row>
    <row r="2786" spans="1:10" x14ac:dyDescent="0.35">
      <c r="A2786" s="60">
        <v>43497</v>
      </c>
      <c r="B2786" t="s">
        <v>108</v>
      </c>
      <c r="C2786" t="s">
        <v>51</v>
      </c>
      <c r="D2786" t="s">
        <v>52</v>
      </c>
      <c r="E2786">
        <v>130</v>
      </c>
      <c r="F2786">
        <v>14</v>
      </c>
      <c r="G2786">
        <v>7</v>
      </c>
      <c r="H2786">
        <v>2</v>
      </c>
      <c r="I2786">
        <v>5</v>
      </c>
      <c r="J2786">
        <v>0</v>
      </c>
    </row>
    <row r="2787" spans="1:10" x14ac:dyDescent="0.35">
      <c r="A2787" s="60">
        <v>43497</v>
      </c>
      <c r="B2787" t="s">
        <v>108</v>
      </c>
      <c r="C2787" t="s">
        <v>53</v>
      </c>
      <c r="D2787" t="s">
        <v>54</v>
      </c>
      <c r="E2787">
        <v>969</v>
      </c>
      <c r="F2787">
        <v>141</v>
      </c>
      <c r="G2787">
        <v>54</v>
      </c>
      <c r="H2787">
        <v>35</v>
      </c>
      <c r="I2787">
        <v>51</v>
      </c>
      <c r="J2787">
        <v>1</v>
      </c>
    </row>
    <row r="2788" spans="1:10" x14ac:dyDescent="0.35">
      <c r="A2788" s="60">
        <v>43497</v>
      </c>
      <c r="B2788" t="s">
        <v>108</v>
      </c>
      <c r="C2788" t="s">
        <v>55</v>
      </c>
      <c r="D2788" t="s">
        <v>56</v>
      </c>
      <c r="E2788">
        <v>43</v>
      </c>
      <c r="F2788">
        <v>11</v>
      </c>
      <c r="G2788">
        <v>3</v>
      </c>
      <c r="H2788">
        <v>2</v>
      </c>
      <c r="I2788">
        <v>6</v>
      </c>
      <c r="J2788">
        <v>0</v>
      </c>
    </row>
    <row r="2789" spans="1:10" x14ac:dyDescent="0.35">
      <c r="A2789" s="60">
        <v>43525</v>
      </c>
      <c r="B2789" t="s">
        <v>108</v>
      </c>
      <c r="C2789" t="s">
        <v>49</v>
      </c>
      <c r="D2789" t="s">
        <v>50</v>
      </c>
      <c r="E2789">
        <v>80</v>
      </c>
      <c r="F2789">
        <v>13</v>
      </c>
      <c r="G2789">
        <v>5</v>
      </c>
      <c r="H2789">
        <v>3</v>
      </c>
      <c r="I2789">
        <v>5</v>
      </c>
      <c r="J2789">
        <v>0</v>
      </c>
    </row>
    <row r="2790" spans="1:10" x14ac:dyDescent="0.35">
      <c r="A2790" s="60">
        <v>43525</v>
      </c>
      <c r="B2790" t="s">
        <v>108</v>
      </c>
      <c r="C2790" t="s">
        <v>51</v>
      </c>
      <c r="D2790" t="s">
        <v>52</v>
      </c>
      <c r="E2790">
        <v>120</v>
      </c>
      <c r="F2790">
        <v>26</v>
      </c>
      <c r="G2790">
        <v>9</v>
      </c>
      <c r="H2790">
        <v>12</v>
      </c>
      <c r="I2790">
        <v>5</v>
      </c>
      <c r="J2790">
        <v>0</v>
      </c>
    </row>
    <row r="2791" spans="1:10" x14ac:dyDescent="0.35">
      <c r="A2791" s="60">
        <v>43525</v>
      </c>
      <c r="B2791" t="s">
        <v>108</v>
      </c>
      <c r="C2791" t="s">
        <v>53</v>
      </c>
      <c r="D2791" t="s">
        <v>54</v>
      </c>
      <c r="E2791">
        <v>1142</v>
      </c>
      <c r="F2791">
        <v>91</v>
      </c>
      <c r="G2791">
        <v>42</v>
      </c>
      <c r="H2791">
        <v>30</v>
      </c>
      <c r="I2791">
        <v>18</v>
      </c>
      <c r="J2791">
        <v>1</v>
      </c>
    </row>
    <row r="2792" spans="1:10" x14ac:dyDescent="0.35">
      <c r="A2792" s="60">
        <v>43525</v>
      </c>
      <c r="B2792" t="s">
        <v>108</v>
      </c>
      <c r="C2792" t="s">
        <v>55</v>
      </c>
      <c r="D2792" t="s">
        <v>56</v>
      </c>
      <c r="E2792">
        <v>55</v>
      </c>
      <c r="F2792">
        <v>9</v>
      </c>
      <c r="G2792">
        <v>4</v>
      </c>
      <c r="H2792">
        <v>2</v>
      </c>
      <c r="I2792">
        <v>3</v>
      </c>
      <c r="J2792">
        <v>0</v>
      </c>
    </row>
    <row r="2793" spans="1:10" x14ac:dyDescent="0.35">
      <c r="A2793" s="60">
        <v>43556</v>
      </c>
      <c r="B2793" t="s">
        <v>108</v>
      </c>
      <c r="C2793" t="s">
        <v>49</v>
      </c>
      <c r="D2793" t="s">
        <v>50</v>
      </c>
      <c r="E2793">
        <v>63</v>
      </c>
      <c r="F2793">
        <v>9</v>
      </c>
      <c r="G2793">
        <v>5</v>
      </c>
      <c r="H2793">
        <v>1</v>
      </c>
      <c r="I2793">
        <v>3</v>
      </c>
      <c r="J2793">
        <v>0</v>
      </c>
    </row>
    <row r="2794" spans="1:10" x14ac:dyDescent="0.35">
      <c r="A2794" s="60">
        <v>43556</v>
      </c>
      <c r="B2794" t="s">
        <v>108</v>
      </c>
      <c r="C2794" t="s">
        <v>51</v>
      </c>
      <c r="D2794" t="s">
        <v>52</v>
      </c>
      <c r="E2794">
        <v>97</v>
      </c>
      <c r="F2794">
        <v>14</v>
      </c>
      <c r="G2794">
        <v>8</v>
      </c>
      <c r="H2794">
        <v>6</v>
      </c>
      <c r="I2794">
        <v>0</v>
      </c>
      <c r="J2794">
        <v>0</v>
      </c>
    </row>
    <row r="2795" spans="1:10" x14ac:dyDescent="0.35">
      <c r="A2795" s="60">
        <v>43556</v>
      </c>
      <c r="B2795" t="s">
        <v>108</v>
      </c>
      <c r="C2795" t="s">
        <v>53</v>
      </c>
      <c r="D2795" t="s">
        <v>54</v>
      </c>
      <c r="E2795">
        <v>1066</v>
      </c>
      <c r="F2795">
        <v>133</v>
      </c>
      <c r="G2795">
        <v>51</v>
      </c>
      <c r="H2795">
        <v>28</v>
      </c>
      <c r="I2795">
        <v>54</v>
      </c>
      <c r="J2795">
        <v>0</v>
      </c>
    </row>
    <row r="2796" spans="1:10" x14ac:dyDescent="0.35">
      <c r="A2796" s="60">
        <v>43556</v>
      </c>
      <c r="B2796" t="s">
        <v>108</v>
      </c>
      <c r="C2796" t="s">
        <v>55</v>
      </c>
      <c r="D2796" t="s">
        <v>56</v>
      </c>
      <c r="E2796">
        <v>70</v>
      </c>
      <c r="F2796">
        <v>10</v>
      </c>
      <c r="G2796">
        <v>8</v>
      </c>
      <c r="H2796">
        <v>2</v>
      </c>
      <c r="I2796">
        <v>0</v>
      </c>
      <c r="J2796">
        <v>0</v>
      </c>
    </row>
    <row r="2797" spans="1:10" x14ac:dyDescent="0.35">
      <c r="A2797" s="60">
        <v>43586</v>
      </c>
      <c r="B2797" t="s">
        <v>108</v>
      </c>
      <c r="C2797" t="s">
        <v>49</v>
      </c>
      <c r="D2797" t="s">
        <v>50</v>
      </c>
      <c r="E2797">
        <v>87</v>
      </c>
      <c r="F2797">
        <v>7</v>
      </c>
      <c r="G2797">
        <v>4</v>
      </c>
      <c r="H2797">
        <v>1</v>
      </c>
      <c r="I2797">
        <v>2</v>
      </c>
      <c r="J2797">
        <v>0</v>
      </c>
    </row>
    <row r="2798" spans="1:10" x14ac:dyDescent="0.35">
      <c r="A2798" s="60">
        <v>43586</v>
      </c>
      <c r="B2798" t="s">
        <v>108</v>
      </c>
      <c r="C2798" t="s">
        <v>51</v>
      </c>
      <c r="D2798" t="s">
        <v>52</v>
      </c>
      <c r="E2798">
        <v>105</v>
      </c>
      <c r="F2798">
        <v>19</v>
      </c>
      <c r="G2798">
        <v>9</v>
      </c>
      <c r="H2798">
        <v>9</v>
      </c>
      <c r="I2798">
        <v>1</v>
      </c>
      <c r="J2798">
        <v>0</v>
      </c>
    </row>
    <row r="2799" spans="1:10" x14ac:dyDescent="0.35">
      <c r="A2799" s="60">
        <v>43586</v>
      </c>
      <c r="B2799" t="s">
        <v>108</v>
      </c>
      <c r="C2799" t="s">
        <v>53</v>
      </c>
      <c r="D2799" t="s">
        <v>54</v>
      </c>
      <c r="E2799">
        <v>1198</v>
      </c>
      <c r="F2799">
        <v>148</v>
      </c>
      <c r="G2799">
        <v>74</v>
      </c>
      <c r="H2799">
        <v>35</v>
      </c>
      <c r="I2799">
        <v>39</v>
      </c>
      <c r="J2799">
        <v>0</v>
      </c>
    </row>
    <row r="2800" spans="1:10" x14ac:dyDescent="0.35">
      <c r="A2800" s="60">
        <v>43586</v>
      </c>
      <c r="B2800" t="s">
        <v>108</v>
      </c>
      <c r="C2800" t="s">
        <v>55</v>
      </c>
      <c r="D2800" t="s">
        <v>56</v>
      </c>
      <c r="E2800">
        <v>45</v>
      </c>
      <c r="F2800">
        <v>6</v>
      </c>
      <c r="G2800">
        <v>3</v>
      </c>
      <c r="H2800">
        <v>0</v>
      </c>
      <c r="I2800">
        <v>3</v>
      </c>
      <c r="J2800">
        <v>0</v>
      </c>
    </row>
    <row r="2801" spans="1:10" x14ac:dyDescent="0.35">
      <c r="A2801" s="60">
        <v>43617</v>
      </c>
      <c r="B2801" t="s">
        <v>108</v>
      </c>
      <c r="C2801" t="s">
        <v>49</v>
      </c>
      <c r="D2801" t="s">
        <v>50</v>
      </c>
      <c r="E2801">
        <v>70</v>
      </c>
      <c r="F2801">
        <v>5</v>
      </c>
      <c r="G2801">
        <v>3</v>
      </c>
      <c r="H2801">
        <v>0</v>
      </c>
      <c r="I2801">
        <v>2</v>
      </c>
      <c r="J2801">
        <v>0</v>
      </c>
    </row>
    <row r="2802" spans="1:10" x14ac:dyDescent="0.35">
      <c r="A2802" s="60">
        <v>43617</v>
      </c>
      <c r="B2802" t="s">
        <v>108</v>
      </c>
      <c r="C2802" t="s">
        <v>51</v>
      </c>
      <c r="D2802" t="s">
        <v>52</v>
      </c>
      <c r="E2802">
        <v>109</v>
      </c>
      <c r="F2802">
        <v>16</v>
      </c>
      <c r="G2802">
        <v>3</v>
      </c>
      <c r="H2802">
        <v>4</v>
      </c>
      <c r="I2802">
        <v>9</v>
      </c>
      <c r="J2802">
        <v>0</v>
      </c>
    </row>
    <row r="2803" spans="1:10" x14ac:dyDescent="0.35">
      <c r="A2803" s="60">
        <v>43617</v>
      </c>
      <c r="B2803" t="s">
        <v>108</v>
      </c>
      <c r="C2803" t="s">
        <v>53</v>
      </c>
      <c r="D2803" t="s">
        <v>54</v>
      </c>
      <c r="E2803">
        <v>909</v>
      </c>
      <c r="F2803">
        <v>114</v>
      </c>
      <c r="G2803">
        <v>38</v>
      </c>
      <c r="H2803">
        <v>26</v>
      </c>
      <c r="I2803">
        <v>50</v>
      </c>
      <c r="J2803">
        <v>0</v>
      </c>
    </row>
    <row r="2804" spans="1:10" x14ac:dyDescent="0.35">
      <c r="A2804" s="60">
        <v>43617</v>
      </c>
      <c r="B2804" t="s">
        <v>108</v>
      </c>
      <c r="C2804" t="s">
        <v>55</v>
      </c>
      <c r="D2804" t="s">
        <v>56</v>
      </c>
      <c r="E2804">
        <v>64</v>
      </c>
      <c r="F2804">
        <v>11</v>
      </c>
      <c r="G2804">
        <v>5</v>
      </c>
      <c r="H2804">
        <v>6</v>
      </c>
      <c r="I2804">
        <v>0</v>
      </c>
      <c r="J2804">
        <v>0</v>
      </c>
    </row>
    <row r="2805" spans="1:10" x14ac:dyDescent="0.35">
      <c r="A2805" s="60">
        <v>43647</v>
      </c>
      <c r="B2805" t="s">
        <v>108</v>
      </c>
      <c r="C2805" t="s">
        <v>49</v>
      </c>
      <c r="D2805" t="s">
        <v>50</v>
      </c>
      <c r="E2805">
        <v>83</v>
      </c>
      <c r="F2805">
        <v>10</v>
      </c>
      <c r="G2805">
        <v>5</v>
      </c>
      <c r="H2805">
        <v>2</v>
      </c>
      <c r="I2805">
        <v>3</v>
      </c>
      <c r="J2805">
        <v>0</v>
      </c>
    </row>
    <row r="2806" spans="1:10" x14ac:dyDescent="0.35">
      <c r="A2806" s="60">
        <v>43647</v>
      </c>
      <c r="B2806" t="s">
        <v>108</v>
      </c>
      <c r="C2806" t="s">
        <v>51</v>
      </c>
      <c r="D2806" t="s">
        <v>52</v>
      </c>
      <c r="E2806">
        <v>133</v>
      </c>
      <c r="F2806">
        <v>16</v>
      </c>
      <c r="G2806">
        <v>8</v>
      </c>
      <c r="H2806">
        <v>8</v>
      </c>
      <c r="I2806">
        <v>0</v>
      </c>
      <c r="J2806">
        <v>0</v>
      </c>
    </row>
    <row r="2807" spans="1:10" x14ac:dyDescent="0.35">
      <c r="A2807" s="60">
        <v>43647</v>
      </c>
      <c r="B2807" t="s">
        <v>108</v>
      </c>
      <c r="C2807" t="s">
        <v>53</v>
      </c>
      <c r="D2807" t="s">
        <v>54</v>
      </c>
      <c r="E2807">
        <v>947</v>
      </c>
      <c r="F2807">
        <v>140</v>
      </c>
      <c r="G2807">
        <v>56</v>
      </c>
      <c r="H2807">
        <v>29</v>
      </c>
      <c r="I2807">
        <v>55</v>
      </c>
      <c r="J2807">
        <v>0</v>
      </c>
    </row>
    <row r="2808" spans="1:10" x14ac:dyDescent="0.35">
      <c r="A2808" s="60">
        <v>43647</v>
      </c>
      <c r="B2808" t="s">
        <v>108</v>
      </c>
      <c r="C2808" t="s">
        <v>55</v>
      </c>
      <c r="D2808" t="s">
        <v>56</v>
      </c>
      <c r="E2808">
        <v>55</v>
      </c>
      <c r="F2808">
        <v>4</v>
      </c>
      <c r="G2808">
        <v>2</v>
      </c>
      <c r="H2808">
        <v>2</v>
      </c>
      <c r="I2808">
        <v>0</v>
      </c>
      <c r="J2808">
        <v>0</v>
      </c>
    </row>
    <row r="2809" spans="1:10" x14ac:dyDescent="0.35">
      <c r="A2809" s="60">
        <v>43678</v>
      </c>
      <c r="B2809" t="s">
        <v>108</v>
      </c>
      <c r="C2809" t="s">
        <v>49</v>
      </c>
      <c r="D2809" t="s">
        <v>50</v>
      </c>
      <c r="E2809">
        <v>59</v>
      </c>
      <c r="F2809">
        <v>4</v>
      </c>
      <c r="G2809">
        <v>4</v>
      </c>
      <c r="H2809">
        <v>0</v>
      </c>
      <c r="I2809">
        <v>0</v>
      </c>
      <c r="J2809">
        <v>0</v>
      </c>
    </row>
    <row r="2810" spans="1:10" x14ac:dyDescent="0.35">
      <c r="A2810" s="60">
        <v>43678</v>
      </c>
      <c r="B2810" t="s">
        <v>108</v>
      </c>
      <c r="C2810" t="s">
        <v>51</v>
      </c>
      <c r="D2810" t="s">
        <v>52</v>
      </c>
      <c r="E2810">
        <v>146</v>
      </c>
      <c r="F2810">
        <v>20</v>
      </c>
      <c r="G2810">
        <v>11</v>
      </c>
      <c r="H2810">
        <v>8</v>
      </c>
      <c r="I2810">
        <v>1</v>
      </c>
      <c r="J2810">
        <v>0</v>
      </c>
    </row>
    <row r="2811" spans="1:10" x14ac:dyDescent="0.35">
      <c r="A2811" s="60">
        <v>43678</v>
      </c>
      <c r="B2811" t="s">
        <v>108</v>
      </c>
      <c r="C2811" t="s">
        <v>53</v>
      </c>
      <c r="D2811" t="s">
        <v>54</v>
      </c>
      <c r="E2811">
        <v>935</v>
      </c>
      <c r="F2811">
        <v>116</v>
      </c>
      <c r="G2811">
        <v>50</v>
      </c>
      <c r="H2811">
        <v>36</v>
      </c>
      <c r="I2811">
        <v>30</v>
      </c>
      <c r="J2811">
        <v>0</v>
      </c>
    </row>
    <row r="2812" spans="1:10" x14ac:dyDescent="0.35">
      <c r="A2812" s="60">
        <v>43678</v>
      </c>
      <c r="B2812" t="s">
        <v>108</v>
      </c>
      <c r="C2812" t="s">
        <v>55</v>
      </c>
      <c r="D2812" t="s">
        <v>56</v>
      </c>
      <c r="E2812">
        <v>56</v>
      </c>
      <c r="F2812">
        <v>5</v>
      </c>
      <c r="G2812">
        <v>3</v>
      </c>
      <c r="H2812">
        <v>1</v>
      </c>
      <c r="I2812">
        <v>1</v>
      </c>
      <c r="J2812">
        <v>0</v>
      </c>
    </row>
    <row r="2813" spans="1:10" x14ac:dyDescent="0.35">
      <c r="A2813" s="60">
        <v>43709</v>
      </c>
      <c r="B2813" t="s">
        <v>108</v>
      </c>
      <c r="C2813" t="s">
        <v>49</v>
      </c>
      <c r="D2813" t="s">
        <v>50</v>
      </c>
      <c r="E2813">
        <v>55</v>
      </c>
      <c r="F2813">
        <v>10</v>
      </c>
      <c r="G2813">
        <v>4</v>
      </c>
      <c r="H2813">
        <v>4</v>
      </c>
      <c r="I2813">
        <v>2</v>
      </c>
      <c r="J2813">
        <v>0</v>
      </c>
    </row>
    <row r="2814" spans="1:10" x14ac:dyDescent="0.35">
      <c r="A2814" s="60">
        <v>43709</v>
      </c>
      <c r="B2814" t="s">
        <v>108</v>
      </c>
      <c r="C2814" t="s">
        <v>51</v>
      </c>
      <c r="D2814" t="s">
        <v>52</v>
      </c>
      <c r="E2814">
        <v>137</v>
      </c>
      <c r="F2814">
        <v>18</v>
      </c>
      <c r="G2814">
        <v>16</v>
      </c>
      <c r="H2814">
        <v>2</v>
      </c>
      <c r="I2814">
        <v>0</v>
      </c>
      <c r="J2814">
        <v>0</v>
      </c>
    </row>
    <row r="2815" spans="1:10" x14ac:dyDescent="0.35">
      <c r="A2815" s="60">
        <v>43709</v>
      </c>
      <c r="B2815" t="s">
        <v>108</v>
      </c>
      <c r="C2815" t="s">
        <v>53</v>
      </c>
      <c r="D2815" t="s">
        <v>54</v>
      </c>
      <c r="E2815">
        <v>1089</v>
      </c>
      <c r="F2815">
        <v>133</v>
      </c>
      <c r="G2815">
        <v>62</v>
      </c>
      <c r="H2815">
        <v>35</v>
      </c>
      <c r="I2815">
        <v>36</v>
      </c>
      <c r="J2815">
        <v>0</v>
      </c>
    </row>
    <row r="2816" spans="1:10" x14ac:dyDescent="0.35">
      <c r="A2816" s="60">
        <v>43709</v>
      </c>
      <c r="B2816" t="s">
        <v>108</v>
      </c>
      <c r="C2816" t="s">
        <v>55</v>
      </c>
      <c r="D2816" t="s">
        <v>56</v>
      </c>
      <c r="E2816">
        <v>39</v>
      </c>
      <c r="F2816">
        <v>10</v>
      </c>
      <c r="G2816">
        <v>6</v>
      </c>
      <c r="H2816">
        <v>1</v>
      </c>
      <c r="I2816">
        <v>3</v>
      </c>
      <c r="J2816">
        <v>0</v>
      </c>
    </row>
    <row r="2817" spans="1:10" x14ac:dyDescent="0.35">
      <c r="A2817" s="60">
        <v>43739</v>
      </c>
      <c r="B2817" t="s">
        <v>108</v>
      </c>
      <c r="C2817" t="s">
        <v>49</v>
      </c>
      <c r="D2817" t="s">
        <v>50</v>
      </c>
      <c r="E2817">
        <v>67</v>
      </c>
      <c r="F2817">
        <v>11</v>
      </c>
      <c r="G2817">
        <v>5</v>
      </c>
      <c r="H2817">
        <v>3</v>
      </c>
      <c r="I2817">
        <v>3</v>
      </c>
      <c r="J2817">
        <v>0</v>
      </c>
    </row>
    <row r="2818" spans="1:10" x14ac:dyDescent="0.35">
      <c r="A2818" s="60">
        <v>43739</v>
      </c>
      <c r="B2818" t="s">
        <v>108</v>
      </c>
      <c r="C2818" t="s">
        <v>51</v>
      </c>
      <c r="D2818" t="s">
        <v>52</v>
      </c>
      <c r="E2818">
        <v>125</v>
      </c>
      <c r="F2818">
        <v>12</v>
      </c>
      <c r="G2818">
        <v>9</v>
      </c>
      <c r="H2818">
        <v>3</v>
      </c>
      <c r="I2818">
        <v>0</v>
      </c>
      <c r="J2818">
        <v>0</v>
      </c>
    </row>
    <row r="2819" spans="1:10" x14ac:dyDescent="0.35">
      <c r="A2819" s="60">
        <v>43739</v>
      </c>
      <c r="B2819" t="s">
        <v>108</v>
      </c>
      <c r="C2819" t="s">
        <v>53</v>
      </c>
      <c r="D2819" t="s">
        <v>54</v>
      </c>
      <c r="E2819">
        <v>1060</v>
      </c>
      <c r="F2819">
        <v>105</v>
      </c>
      <c r="G2819">
        <v>53</v>
      </c>
      <c r="H2819">
        <v>30</v>
      </c>
      <c r="I2819">
        <v>22</v>
      </c>
      <c r="J2819">
        <v>0</v>
      </c>
    </row>
    <row r="2820" spans="1:10" x14ac:dyDescent="0.35">
      <c r="A2820" s="60">
        <v>43739</v>
      </c>
      <c r="B2820" t="s">
        <v>108</v>
      </c>
      <c r="C2820" t="s">
        <v>55</v>
      </c>
      <c r="D2820" t="s">
        <v>56</v>
      </c>
      <c r="E2820">
        <v>59</v>
      </c>
      <c r="F2820">
        <v>9</v>
      </c>
      <c r="G2820">
        <v>4</v>
      </c>
      <c r="H2820">
        <v>5</v>
      </c>
      <c r="I2820">
        <v>0</v>
      </c>
      <c r="J2820">
        <v>0</v>
      </c>
    </row>
    <row r="2821" spans="1:10" x14ac:dyDescent="0.35">
      <c r="A2821" s="60">
        <v>43770</v>
      </c>
      <c r="B2821" t="s">
        <v>108</v>
      </c>
      <c r="C2821" t="s">
        <v>49</v>
      </c>
      <c r="D2821" t="s">
        <v>50</v>
      </c>
      <c r="E2821">
        <v>71</v>
      </c>
      <c r="F2821">
        <v>7</v>
      </c>
      <c r="G2821">
        <v>5</v>
      </c>
      <c r="H2821">
        <v>1</v>
      </c>
      <c r="I2821">
        <v>1</v>
      </c>
      <c r="J2821">
        <v>0</v>
      </c>
    </row>
    <row r="2822" spans="1:10" x14ac:dyDescent="0.35">
      <c r="A2822" s="60">
        <v>43770</v>
      </c>
      <c r="B2822" t="s">
        <v>108</v>
      </c>
      <c r="C2822" t="s">
        <v>51</v>
      </c>
      <c r="D2822" t="s">
        <v>52</v>
      </c>
      <c r="E2822">
        <v>158</v>
      </c>
      <c r="F2822">
        <v>18</v>
      </c>
      <c r="G2822">
        <v>5</v>
      </c>
      <c r="H2822">
        <v>10</v>
      </c>
      <c r="I2822">
        <v>3</v>
      </c>
      <c r="J2822">
        <v>0</v>
      </c>
    </row>
    <row r="2823" spans="1:10" x14ac:dyDescent="0.35">
      <c r="A2823" s="60">
        <v>43770</v>
      </c>
      <c r="B2823" t="s">
        <v>108</v>
      </c>
      <c r="C2823" t="s">
        <v>53</v>
      </c>
      <c r="D2823" t="s">
        <v>54</v>
      </c>
      <c r="E2823">
        <v>976</v>
      </c>
      <c r="F2823">
        <v>139</v>
      </c>
      <c r="G2823">
        <v>42</v>
      </c>
      <c r="H2823">
        <v>29</v>
      </c>
      <c r="I2823">
        <v>68</v>
      </c>
      <c r="J2823">
        <v>0</v>
      </c>
    </row>
    <row r="2824" spans="1:10" x14ac:dyDescent="0.35">
      <c r="A2824" s="60">
        <v>43770</v>
      </c>
      <c r="B2824" t="s">
        <v>108</v>
      </c>
      <c r="C2824" t="s">
        <v>55</v>
      </c>
      <c r="D2824" t="s">
        <v>56</v>
      </c>
      <c r="E2824">
        <v>64</v>
      </c>
      <c r="F2824">
        <v>7</v>
      </c>
      <c r="G2824">
        <v>4</v>
      </c>
      <c r="H2824">
        <v>3</v>
      </c>
      <c r="I2824">
        <v>0</v>
      </c>
      <c r="J2824">
        <v>0</v>
      </c>
    </row>
    <row r="2825" spans="1:10" x14ac:dyDescent="0.35">
      <c r="A2825" s="60">
        <v>43800</v>
      </c>
      <c r="B2825" t="s">
        <v>108</v>
      </c>
      <c r="C2825" t="s">
        <v>49</v>
      </c>
      <c r="D2825" t="s">
        <v>50</v>
      </c>
      <c r="E2825">
        <v>74</v>
      </c>
      <c r="F2825">
        <v>13</v>
      </c>
      <c r="G2825">
        <v>7</v>
      </c>
      <c r="H2825">
        <v>5</v>
      </c>
      <c r="I2825">
        <v>1</v>
      </c>
      <c r="J2825">
        <v>0</v>
      </c>
    </row>
    <row r="2826" spans="1:10" x14ac:dyDescent="0.35">
      <c r="A2826" s="60">
        <v>43800</v>
      </c>
      <c r="B2826" t="s">
        <v>108</v>
      </c>
      <c r="C2826" t="s">
        <v>51</v>
      </c>
      <c r="D2826" t="s">
        <v>52</v>
      </c>
      <c r="E2826">
        <v>128</v>
      </c>
      <c r="F2826">
        <v>18</v>
      </c>
      <c r="G2826">
        <v>8</v>
      </c>
      <c r="H2826">
        <v>6</v>
      </c>
      <c r="I2826">
        <v>4</v>
      </c>
      <c r="J2826">
        <v>0</v>
      </c>
    </row>
    <row r="2827" spans="1:10" x14ac:dyDescent="0.35">
      <c r="A2827" s="60">
        <v>43800</v>
      </c>
      <c r="B2827" t="s">
        <v>108</v>
      </c>
      <c r="C2827" t="s">
        <v>53</v>
      </c>
      <c r="D2827" t="s">
        <v>54</v>
      </c>
      <c r="E2827">
        <v>869</v>
      </c>
      <c r="F2827">
        <v>140</v>
      </c>
      <c r="G2827">
        <v>40</v>
      </c>
      <c r="H2827">
        <v>31</v>
      </c>
      <c r="I2827">
        <v>69</v>
      </c>
      <c r="J2827">
        <v>0</v>
      </c>
    </row>
    <row r="2828" spans="1:10" x14ac:dyDescent="0.35">
      <c r="A2828" s="60">
        <v>43800</v>
      </c>
      <c r="B2828" t="s">
        <v>108</v>
      </c>
      <c r="C2828" t="s">
        <v>55</v>
      </c>
      <c r="D2828" t="s">
        <v>56</v>
      </c>
      <c r="E2828">
        <v>33</v>
      </c>
      <c r="F2828">
        <v>7</v>
      </c>
      <c r="G2828">
        <v>3</v>
      </c>
      <c r="H2828">
        <v>2</v>
      </c>
      <c r="I2828">
        <v>2</v>
      </c>
      <c r="J2828">
        <v>0</v>
      </c>
    </row>
    <row r="2829" spans="1:10" x14ac:dyDescent="0.35">
      <c r="A2829" s="60">
        <v>43831</v>
      </c>
      <c r="B2829" t="s">
        <v>108</v>
      </c>
      <c r="C2829" t="s">
        <v>49</v>
      </c>
      <c r="D2829" t="s">
        <v>50</v>
      </c>
      <c r="E2829">
        <v>69</v>
      </c>
      <c r="F2829">
        <v>11</v>
      </c>
      <c r="G2829">
        <v>8</v>
      </c>
      <c r="H2829">
        <v>1</v>
      </c>
      <c r="I2829">
        <v>1</v>
      </c>
      <c r="J2829">
        <v>1</v>
      </c>
    </row>
    <row r="2830" spans="1:10" x14ac:dyDescent="0.35">
      <c r="A2830" s="60">
        <v>43831</v>
      </c>
      <c r="B2830" t="s">
        <v>108</v>
      </c>
      <c r="C2830" t="s">
        <v>51</v>
      </c>
      <c r="D2830" t="s">
        <v>52</v>
      </c>
      <c r="E2830">
        <v>130</v>
      </c>
      <c r="F2830">
        <v>17</v>
      </c>
      <c r="G2830">
        <v>5</v>
      </c>
      <c r="H2830">
        <v>10</v>
      </c>
      <c r="I2830">
        <v>2</v>
      </c>
      <c r="J2830">
        <v>0</v>
      </c>
    </row>
    <row r="2831" spans="1:10" x14ac:dyDescent="0.35">
      <c r="A2831" s="60">
        <v>43831</v>
      </c>
      <c r="B2831" t="s">
        <v>108</v>
      </c>
      <c r="C2831" t="s">
        <v>53</v>
      </c>
      <c r="D2831" t="s">
        <v>54</v>
      </c>
      <c r="E2831">
        <v>956</v>
      </c>
      <c r="F2831">
        <v>159</v>
      </c>
      <c r="G2831">
        <v>33</v>
      </c>
      <c r="H2831">
        <v>25</v>
      </c>
      <c r="I2831">
        <v>101</v>
      </c>
      <c r="J2831">
        <v>0</v>
      </c>
    </row>
    <row r="2832" spans="1:10" x14ac:dyDescent="0.35">
      <c r="A2832" s="60">
        <v>43831</v>
      </c>
      <c r="B2832" t="s">
        <v>108</v>
      </c>
      <c r="C2832" t="s">
        <v>55</v>
      </c>
      <c r="D2832" t="s">
        <v>56</v>
      </c>
      <c r="E2832">
        <v>47</v>
      </c>
      <c r="F2832">
        <v>4</v>
      </c>
      <c r="G2832">
        <v>1</v>
      </c>
      <c r="H2832">
        <v>1</v>
      </c>
      <c r="I2832">
        <v>2</v>
      </c>
      <c r="J2832">
        <v>0</v>
      </c>
    </row>
    <row r="2833" spans="1:10" x14ac:dyDescent="0.35">
      <c r="A2833" s="60">
        <v>43862</v>
      </c>
      <c r="B2833" t="s">
        <v>108</v>
      </c>
      <c r="C2833" t="s">
        <v>49</v>
      </c>
      <c r="D2833" t="s">
        <v>50</v>
      </c>
      <c r="E2833">
        <v>68</v>
      </c>
      <c r="F2833">
        <v>4</v>
      </c>
      <c r="G2833">
        <v>4</v>
      </c>
      <c r="H2833">
        <v>0</v>
      </c>
      <c r="I2833">
        <v>0</v>
      </c>
      <c r="J2833">
        <v>0</v>
      </c>
    </row>
    <row r="2834" spans="1:10" x14ac:dyDescent="0.35">
      <c r="A2834" s="60">
        <v>43862</v>
      </c>
      <c r="B2834" t="s">
        <v>108</v>
      </c>
      <c r="C2834" t="s">
        <v>51</v>
      </c>
      <c r="D2834" t="s">
        <v>52</v>
      </c>
      <c r="E2834">
        <v>84</v>
      </c>
      <c r="F2834">
        <v>6</v>
      </c>
      <c r="G2834">
        <v>1</v>
      </c>
      <c r="H2834">
        <v>2</v>
      </c>
      <c r="I2834">
        <v>3</v>
      </c>
      <c r="J2834">
        <v>0</v>
      </c>
    </row>
    <row r="2835" spans="1:10" x14ac:dyDescent="0.35">
      <c r="A2835" s="60">
        <v>43862</v>
      </c>
      <c r="B2835" t="s">
        <v>108</v>
      </c>
      <c r="C2835" t="s">
        <v>53</v>
      </c>
      <c r="D2835" t="s">
        <v>54</v>
      </c>
      <c r="E2835">
        <v>957</v>
      </c>
      <c r="F2835">
        <v>114</v>
      </c>
      <c r="G2835">
        <v>32</v>
      </c>
      <c r="H2835">
        <v>43</v>
      </c>
      <c r="I2835">
        <v>38</v>
      </c>
      <c r="J2835">
        <v>1</v>
      </c>
    </row>
    <row r="2836" spans="1:10" x14ac:dyDescent="0.35">
      <c r="A2836" s="60">
        <v>43862</v>
      </c>
      <c r="B2836" t="s">
        <v>108</v>
      </c>
      <c r="C2836" t="s">
        <v>55</v>
      </c>
      <c r="D2836" t="s">
        <v>56</v>
      </c>
      <c r="E2836">
        <v>61</v>
      </c>
      <c r="F2836">
        <v>8</v>
      </c>
      <c r="G2836">
        <v>2</v>
      </c>
      <c r="H2836">
        <v>3</v>
      </c>
      <c r="I2836">
        <v>3</v>
      </c>
      <c r="J2836">
        <v>0</v>
      </c>
    </row>
    <row r="2837" spans="1:10" x14ac:dyDescent="0.35">
      <c r="A2837" s="60">
        <v>43891</v>
      </c>
      <c r="B2837" t="s">
        <v>108</v>
      </c>
      <c r="C2837" t="s">
        <v>49</v>
      </c>
      <c r="D2837" t="s">
        <v>50</v>
      </c>
      <c r="E2837">
        <v>68</v>
      </c>
      <c r="F2837">
        <v>24</v>
      </c>
      <c r="G2837">
        <v>1</v>
      </c>
      <c r="H2837">
        <v>3</v>
      </c>
      <c r="I2837">
        <v>20</v>
      </c>
      <c r="J2837">
        <v>0</v>
      </c>
    </row>
    <row r="2838" spans="1:10" x14ac:dyDescent="0.35">
      <c r="A2838" s="60">
        <v>43891</v>
      </c>
      <c r="B2838" t="s">
        <v>108</v>
      </c>
      <c r="C2838" t="s">
        <v>51</v>
      </c>
      <c r="D2838" t="s">
        <v>52</v>
      </c>
      <c r="E2838">
        <v>79</v>
      </c>
      <c r="F2838">
        <v>15</v>
      </c>
      <c r="G2838">
        <v>5</v>
      </c>
      <c r="H2838">
        <v>2</v>
      </c>
      <c r="I2838">
        <v>8</v>
      </c>
      <c r="J2838">
        <v>0</v>
      </c>
    </row>
    <row r="2839" spans="1:10" x14ac:dyDescent="0.35">
      <c r="A2839" s="60">
        <v>43891</v>
      </c>
      <c r="B2839" t="s">
        <v>108</v>
      </c>
      <c r="C2839" t="s">
        <v>53</v>
      </c>
      <c r="D2839" t="s">
        <v>54</v>
      </c>
      <c r="E2839">
        <v>576</v>
      </c>
      <c r="F2839">
        <v>208</v>
      </c>
      <c r="G2839">
        <v>21</v>
      </c>
      <c r="H2839">
        <v>15</v>
      </c>
      <c r="I2839">
        <v>172</v>
      </c>
      <c r="J2839">
        <v>0</v>
      </c>
    </row>
    <row r="2840" spans="1:10" x14ac:dyDescent="0.35">
      <c r="A2840" s="60">
        <v>43891</v>
      </c>
      <c r="B2840" t="s">
        <v>108</v>
      </c>
      <c r="C2840" t="s">
        <v>55</v>
      </c>
      <c r="D2840" t="s">
        <v>56</v>
      </c>
      <c r="E2840">
        <v>26</v>
      </c>
      <c r="F2840">
        <v>8</v>
      </c>
      <c r="G2840">
        <v>1</v>
      </c>
      <c r="H2840">
        <v>2</v>
      </c>
      <c r="I2840">
        <v>5</v>
      </c>
      <c r="J2840">
        <v>0</v>
      </c>
    </row>
    <row r="2841" spans="1:10" x14ac:dyDescent="0.35">
      <c r="A2841" s="60">
        <v>43922</v>
      </c>
      <c r="B2841" t="s">
        <v>108</v>
      </c>
      <c r="C2841" t="s">
        <v>49</v>
      </c>
      <c r="D2841" t="s">
        <v>50</v>
      </c>
      <c r="E2841">
        <v>3</v>
      </c>
      <c r="F2841">
        <v>0</v>
      </c>
      <c r="G2841">
        <v>0</v>
      </c>
      <c r="H2841">
        <v>0</v>
      </c>
      <c r="I2841">
        <v>0</v>
      </c>
      <c r="J2841">
        <v>0</v>
      </c>
    </row>
    <row r="2842" spans="1:10" x14ac:dyDescent="0.35">
      <c r="A2842" s="60">
        <v>43922</v>
      </c>
      <c r="B2842" t="s">
        <v>108</v>
      </c>
      <c r="C2842" t="s">
        <v>51</v>
      </c>
      <c r="D2842" t="s">
        <v>52</v>
      </c>
      <c r="E2842">
        <v>6</v>
      </c>
      <c r="F2842">
        <v>1</v>
      </c>
      <c r="G2842">
        <v>0</v>
      </c>
      <c r="H2842">
        <v>0</v>
      </c>
      <c r="I2842">
        <v>1</v>
      </c>
      <c r="J2842">
        <v>0</v>
      </c>
    </row>
    <row r="2843" spans="1:10" x14ac:dyDescent="0.35">
      <c r="A2843" s="60">
        <v>43922</v>
      </c>
      <c r="B2843" t="s">
        <v>108</v>
      </c>
      <c r="C2843" t="s">
        <v>53</v>
      </c>
      <c r="D2843" t="s">
        <v>54</v>
      </c>
      <c r="E2843">
        <v>98</v>
      </c>
      <c r="F2843">
        <v>0</v>
      </c>
      <c r="G2843">
        <v>0</v>
      </c>
      <c r="H2843">
        <v>0</v>
      </c>
      <c r="I2843">
        <v>0</v>
      </c>
      <c r="J2843">
        <v>0</v>
      </c>
    </row>
    <row r="2844" spans="1:10" x14ac:dyDescent="0.35">
      <c r="A2844" s="60">
        <v>43952</v>
      </c>
      <c r="B2844" t="s">
        <v>108</v>
      </c>
      <c r="C2844" t="s">
        <v>49</v>
      </c>
      <c r="D2844" t="s">
        <v>50</v>
      </c>
      <c r="E2844">
        <v>2</v>
      </c>
      <c r="F2844">
        <v>0</v>
      </c>
      <c r="G2844">
        <v>0</v>
      </c>
      <c r="H2844">
        <v>0</v>
      </c>
      <c r="I2844">
        <v>0</v>
      </c>
      <c r="J2844">
        <v>0</v>
      </c>
    </row>
    <row r="2845" spans="1:10" x14ac:dyDescent="0.35">
      <c r="A2845" s="60">
        <v>43952</v>
      </c>
      <c r="B2845" t="s">
        <v>108</v>
      </c>
      <c r="C2845" t="s">
        <v>51</v>
      </c>
      <c r="D2845" t="s">
        <v>52</v>
      </c>
      <c r="E2845">
        <v>10</v>
      </c>
      <c r="F2845">
        <v>0</v>
      </c>
      <c r="G2845">
        <v>0</v>
      </c>
      <c r="H2845">
        <v>0</v>
      </c>
      <c r="I2845">
        <v>0</v>
      </c>
      <c r="J2845">
        <v>0</v>
      </c>
    </row>
    <row r="2846" spans="1:10" x14ac:dyDescent="0.35">
      <c r="A2846" s="60">
        <v>43952</v>
      </c>
      <c r="B2846" t="s">
        <v>108</v>
      </c>
      <c r="C2846" t="s">
        <v>53</v>
      </c>
      <c r="D2846" t="s">
        <v>54</v>
      </c>
      <c r="E2846">
        <v>155</v>
      </c>
      <c r="F2846">
        <v>4</v>
      </c>
      <c r="G2846">
        <v>1</v>
      </c>
      <c r="H2846">
        <v>3</v>
      </c>
      <c r="I2846">
        <v>0</v>
      </c>
      <c r="J2846">
        <v>0</v>
      </c>
    </row>
    <row r="2847" spans="1:10" x14ac:dyDescent="0.35">
      <c r="A2847" s="60">
        <v>43952</v>
      </c>
      <c r="B2847" t="s">
        <v>108</v>
      </c>
      <c r="C2847" t="s">
        <v>55</v>
      </c>
      <c r="D2847" t="s">
        <v>56</v>
      </c>
      <c r="E2847">
        <v>1</v>
      </c>
      <c r="F2847">
        <v>1</v>
      </c>
      <c r="G2847">
        <v>0</v>
      </c>
      <c r="H2847">
        <v>0</v>
      </c>
      <c r="I2847">
        <v>1</v>
      </c>
      <c r="J2847">
        <v>0</v>
      </c>
    </row>
    <row r="2848" spans="1:10" x14ac:dyDescent="0.35">
      <c r="A2848" s="60">
        <v>43983</v>
      </c>
      <c r="B2848" t="s">
        <v>108</v>
      </c>
      <c r="C2848" t="s">
        <v>49</v>
      </c>
      <c r="D2848" t="s">
        <v>50</v>
      </c>
      <c r="E2848">
        <v>2</v>
      </c>
      <c r="F2848">
        <v>0</v>
      </c>
      <c r="G2848">
        <v>0</v>
      </c>
      <c r="H2848">
        <v>0</v>
      </c>
      <c r="I2848">
        <v>0</v>
      </c>
      <c r="J2848">
        <v>0</v>
      </c>
    </row>
    <row r="2849" spans="1:10" x14ac:dyDescent="0.35">
      <c r="A2849" s="60">
        <v>43983</v>
      </c>
      <c r="B2849" t="s">
        <v>108</v>
      </c>
      <c r="C2849" t="s">
        <v>51</v>
      </c>
      <c r="D2849" t="s">
        <v>52</v>
      </c>
      <c r="E2849">
        <v>54</v>
      </c>
      <c r="F2849">
        <v>6</v>
      </c>
      <c r="G2849">
        <v>3</v>
      </c>
      <c r="H2849">
        <v>3</v>
      </c>
      <c r="I2849">
        <v>0</v>
      </c>
      <c r="J2849">
        <v>0</v>
      </c>
    </row>
    <row r="2850" spans="1:10" x14ac:dyDescent="0.35">
      <c r="A2850" s="60">
        <v>43983</v>
      </c>
      <c r="B2850" t="s">
        <v>108</v>
      </c>
      <c r="C2850" t="s">
        <v>53</v>
      </c>
      <c r="D2850" t="s">
        <v>54</v>
      </c>
      <c r="E2850">
        <v>308</v>
      </c>
      <c r="F2850">
        <v>16</v>
      </c>
      <c r="G2850">
        <v>5</v>
      </c>
      <c r="H2850">
        <v>9</v>
      </c>
      <c r="I2850">
        <v>2</v>
      </c>
      <c r="J2850">
        <v>0</v>
      </c>
    </row>
    <row r="2851" spans="1:10" x14ac:dyDescent="0.35">
      <c r="A2851" s="60">
        <v>43983</v>
      </c>
      <c r="B2851" t="s">
        <v>108</v>
      </c>
      <c r="C2851" t="s">
        <v>55</v>
      </c>
      <c r="D2851" t="s">
        <v>56</v>
      </c>
      <c r="E2851">
        <v>1</v>
      </c>
      <c r="F2851">
        <v>0</v>
      </c>
      <c r="G2851">
        <v>0</v>
      </c>
      <c r="H2851">
        <v>0</v>
      </c>
      <c r="I2851">
        <v>0</v>
      </c>
      <c r="J2851">
        <v>0</v>
      </c>
    </row>
    <row r="2852" spans="1:10" x14ac:dyDescent="0.35">
      <c r="A2852" s="60">
        <v>44013</v>
      </c>
      <c r="B2852" t="s">
        <v>108</v>
      </c>
      <c r="C2852" t="s">
        <v>49</v>
      </c>
      <c r="D2852" t="s">
        <v>50</v>
      </c>
      <c r="E2852">
        <v>22</v>
      </c>
      <c r="F2852">
        <v>2</v>
      </c>
      <c r="G2852">
        <v>1</v>
      </c>
      <c r="H2852">
        <v>1</v>
      </c>
      <c r="I2852">
        <v>0</v>
      </c>
      <c r="J2852">
        <v>0</v>
      </c>
    </row>
    <row r="2853" spans="1:10" x14ac:dyDescent="0.35">
      <c r="A2853" s="60">
        <v>44013</v>
      </c>
      <c r="B2853" t="s">
        <v>108</v>
      </c>
      <c r="C2853" t="s">
        <v>51</v>
      </c>
      <c r="D2853" t="s">
        <v>52</v>
      </c>
      <c r="E2853">
        <v>106</v>
      </c>
      <c r="F2853">
        <v>17</v>
      </c>
      <c r="G2853">
        <v>10</v>
      </c>
      <c r="H2853">
        <v>7</v>
      </c>
      <c r="I2853">
        <v>0</v>
      </c>
      <c r="J2853">
        <v>0</v>
      </c>
    </row>
    <row r="2854" spans="1:10" x14ac:dyDescent="0.35">
      <c r="A2854" s="60">
        <v>44013</v>
      </c>
      <c r="B2854" t="s">
        <v>108</v>
      </c>
      <c r="C2854" t="s">
        <v>53</v>
      </c>
      <c r="D2854" t="s">
        <v>54</v>
      </c>
      <c r="E2854">
        <v>532</v>
      </c>
      <c r="F2854">
        <v>41</v>
      </c>
      <c r="G2854">
        <v>11</v>
      </c>
      <c r="H2854">
        <v>18</v>
      </c>
      <c r="I2854">
        <v>12</v>
      </c>
      <c r="J2854">
        <v>0</v>
      </c>
    </row>
    <row r="2855" spans="1:10" x14ac:dyDescent="0.35">
      <c r="A2855" s="60">
        <v>44013</v>
      </c>
      <c r="B2855" t="s">
        <v>108</v>
      </c>
      <c r="C2855" t="s">
        <v>55</v>
      </c>
      <c r="D2855" t="s">
        <v>56</v>
      </c>
      <c r="E2855">
        <v>40</v>
      </c>
      <c r="F2855">
        <v>12</v>
      </c>
      <c r="G2855">
        <v>6</v>
      </c>
      <c r="H2855">
        <v>3</v>
      </c>
      <c r="I2855">
        <v>3</v>
      </c>
      <c r="J2855">
        <v>0</v>
      </c>
    </row>
    <row r="2856" spans="1:10" x14ac:dyDescent="0.35">
      <c r="A2856" s="60">
        <v>44044</v>
      </c>
      <c r="B2856" t="s">
        <v>108</v>
      </c>
      <c r="C2856" t="s">
        <v>49</v>
      </c>
      <c r="D2856" t="s">
        <v>50</v>
      </c>
      <c r="E2856">
        <v>44</v>
      </c>
      <c r="F2856">
        <v>3</v>
      </c>
      <c r="G2856">
        <v>0</v>
      </c>
      <c r="H2856">
        <v>3</v>
      </c>
      <c r="I2856">
        <v>0</v>
      </c>
      <c r="J2856">
        <v>0</v>
      </c>
    </row>
    <row r="2857" spans="1:10" x14ac:dyDescent="0.35">
      <c r="A2857" s="60">
        <v>44044</v>
      </c>
      <c r="B2857" t="s">
        <v>108</v>
      </c>
      <c r="C2857" t="s">
        <v>51</v>
      </c>
      <c r="D2857" t="s">
        <v>52</v>
      </c>
      <c r="E2857">
        <v>74</v>
      </c>
      <c r="F2857">
        <v>11</v>
      </c>
      <c r="G2857">
        <v>6</v>
      </c>
      <c r="H2857">
        <v>3</v>
      </c>
      <c r="I2857">
        <v>2</v>
      </c>
      <c r="J2857">
        <v>0</v>
      </c>
    </row>
    <row r="2858" spans="1:10" x14ac:dyDescent="0.35">
      <c r="A2858" s="60">
        <v>44044</v>
      </c>
      <c r="B2858" t="s">
        <v>108</v>
      </c>
      <c r="C2858" t="s">
        <v>53</v>
      </c>
      <c r="D2858" t="s">
        <v>54</v>
      </c>
      <c r="E2858">
        <v>537</v>
      </c>
      <c r="F2858">
        <v>26</v>
      </c>
      <c r="G2858">
        <v>6</v>
      </c>
      <c r="H2858">
        <v>14</v>
      </c>
      <c r="I2858">
        <v>6</v>
      </c>
      <c r="J2858">
        <v>0</v>
      </c>
    </row>
    <row r="2859" spans="1:10" x14ac:dyDescent="0.35">
      <c r="A2859" s="60">
        <v>44044</v>
      </c>
      <c r="B2859" t="s">
        <v>108</v>
      </c>
      <c r="C2859" t="s">
        <v>55</v>
      </c>
      <c r="D2859" t="s">
        <v>56</v>
      </c>
      <c r="E2859">
        <v>49</v>
      </c>
      <c r="F2859">
        <v>5</v>
      </c>
      <c r="G2859">
        <v>0</v>
      </c>
      <c r="H2859">
        <v>5</v>
      </c>
      <c r="I2859">
        <v>0</v>
      </c>
      <c r="J2859">
        <v>0</v>
      </c>
    </row>
    <row r="2860" spans="1:10" x14ac:dyDescent="0.35">
      <c r="A2860" s="60">
        <v>44075</v>
      </c>
      <c r="B2860" t="s">
        <v>108</v>
      </c>
      <c r="C2860" t="s">
        <v>49</v>
      </c>
      <c r="D2860" t="s">
        <v>50</v>
      </c>
      <c r="E2860">
        <v>59</v>
      </c>
      <c r="F2860">
        <v>5</v>
      </c>
      <c r="G2860">
        <v>2</v>
      </c>
      <c r="H2860">
        <v>2</v>
      </c>
      <c r="I2860">
        <v>1</v>
      </c>
      <c r="J2860">
        <v>0</v>
      </c>
    </row>
    <row r="2861" spans="1:10" x14ac:dyDescent="0.35">
      <c r="A2861" s="60">
        <v>44075</v>
      </c>
      <c r="B2861" t="s">
        <v>108</v>
      </c>
      <c r="C2861" t="s">
        <v>51</v>
      </c>
      <c r="D2861" t="s">
        <v>52</v>
      </c>
      <c r="E2861">
        <v>74</v>
      </c>
      <c r="F2861">
        <v>13</v>
      </c>
      <c r="G2861">
        <v>9</v>
      </c>
      <c r="H2861">
        <v>4</v>
      </c>
      <c r="I2861">
        <v>0</v>
      </c>
      <c r="J2861">
        <v>0</v>
      </c>
    </row>
    <row r="2862" spans="1:10" x14ac:dyDescent="0.35">
      <c r="A2862" s="60">
        <v>44075</v>
      </c>
      <c r="B2862" t="s">
        <v>108</v>
      </c>
      <c r="C2862" t="s">
        <v>53</v>
      </c>
      <c r="D2862" t="s">
        <v>54</v>
      </c>
      <c r="E2862">
        <v>682</v>
      </c>
      <c r="F2862">
        <v>82</v>
      </c>
      <c r="G2862">
        <v>24</v>
      </c>
      <c r="H2862">
        <v>33</v>
      </c>
      <c r="I2862">
        <v>25</v>
      </c>
      <c r="J2862">
        <v>0</v>
      </c>
    </row>
    <row r="2863" spans="1:10" x14ac:dyDescent="0.35">
      <c r="A2863" s="60">
        <v>44075</v>
      </c>
      <c r="B2863" t="s">
        <v>108</v>
      </c>
      <c r="C2863" t="s">
        <v>55</v>
      </c>
      <c r="D2863" t="s">
        <v>56</v>
      </c>
      <c r="E2863">
        <v>64</v>
      </c>
      <c r="F2863">
        <v>6</v>
      </c>
      <c r="G2863">
        <v>2</v>
      </c>
      <c r="H2863">
        <v>3</v>
      </c>
      <c r="I2863">
        <v>1</v>
      </c>
      <c r="J2863">
        <v>0</v>
      </c>
    </row>
    <row r="2864" spans="1:10" x14ac:dyDescent="0.35">
      <c r="A2864" s="60">
        <v>44105</v>
      </c>
      <c r="B2864" t="s">
        <v>108</v>
      </c>
      <c r="C2864" t="s">
        <v>49</v>
      </c>
      <c r="D2864" t="s">
        <v>50</v>
      </c>
      <c r="E2864">
        <v>49</v>
      </c>
      <c r="F2864">
        <v>4</v>
      </c>
      <c r="G2864">
        <v>2</v>
      </c>
      <c r="H2864">
        <v>1</v>
      </c>
      <c r="I2864">
        <v>1</v>
      </c>
      <c r="J2864">
        <v>0</v>
      </c>
    </row>
    <row r="2865" spans="1:10" x14ac:dyDescent="0.35">
      <c r="A2865" s="60">
        <v>44105</v>
      </c>
      <c r="B2865" t="s">
        <v>108</v>
      </c>
      <c r="C2865" t="s">
        <v>51</v>
      </c>
      <c r="D2865" t="s">
        <v>52</v>
      </c>
      <c r="E2865">
        <v>92</v>
      </c>
      <c r="F2865">
        <v>6</v>
      </c>
      <c r="G2865">
        <v>1</v>
      </c>
      <c r="H2865">
        <v>1</v>
      </c>
      <c r="I2865">
        <v>4</v>
      </c>
      <c r="J2865">
        <v>0</v>
      </c>
    </row>
    <row r="2866" spans="1:10" x14ac:dyDescent="0.35">
      <c r="A2866" s="60">
        <v>44105</v>
      </c>
      <c r="B2866" t="s">
        <v>108</v>
      </c>
      <c r="C2866" t="s">
        <v>53</v>
      </c>
      <c r="D2866" t="s">
        <v>54</v>
      </c>
      <c r="E2866">
        <v>654</v>
      </c>
      <c r="F2866">
        <v>52</v>
      </c>
      <c r="G2866">
        <v>16</v>
      </c>
      <c r="H2866">
        <v>28</v>
      </c>
      <c r="I2866">
        <v>8</v>
      </c>
      <c r="J2866">
        <v>0</v>
      </c>
    </row>
    <row r="2867" spans="1:10" x14ac:dyDescent="0.35">
      <c r="A2867" s="60">
        <v>44105</v>
      </c>
      <c r="B2867" t="s">
        <v>108</v>
      </c>
      <c r="C2867" t="s">
        <v>55</v>
      </c>
      <c r="D2867" t="s">
        <v>56</v>
      </c>
      <c r="E2867">
        <v>52</v>
      </c>
      <c r="F2867">
        <v>4</v>
      </c>
      <c r="G2867">
        <v>2</v>
      </c>
      <c r="H2867">
        <v>2</v>
      </c>
      <c r="I2867">
        <v>0</v>
      </c>
      <c r="J2867">
        <v>0</v>
      </c>
    </row>
    <row r="2868" spans="1:10" x14ac:dyDescent="0.35">
      <c r="A2868" s="60">
        <v>44136</v>
      </c>
      <c r="B2868" t="s">
        <v>108</v>
      </c>
      <c r="C2868" t="s">
        <v>49</v>
      </c>
      <c r="D2868" t="s">
        <v>50</v>
      </c>
      <c r="E2868">
        <v>55</v>
      </c>
      <c r="F2868">
        <v>4</v>
      </c>
      <c r="G2868">
        <v>0</v>
      </c>
      <c r="H2868">
        <v>1</v>
      </c>
      <c r="I2868">
        <v>3</v>
      </c>
      <c r="J2868">
        <v>0</v>
      </c>
    </row>
    <row r="2869" spans="1:10" x14ac:dyDescent="0.35">
      <c r="A2869" s="60">
        <v>44136</v>
      </c>
      <c r="B2869" t="s">
        <v>108</v>
      </c>
      <c r="C2869" t="s">
        <v>51</v>
      </c>
      <c r="D2869" t="s">
        <v>52</v>
      </c>
      <c r="E2869">
        <v>64</v>
      </c>
      <c r="F2869">
        <v>7</v>
      </c>
      <c r="G2869">
        <v>3</v>
      </c>
      <c r="H2869">
        <v>4</v>
      </c>
      <c r="I2869">
        <v>0</v>
      </c>
      <c r="J2869">
        <v>0</v>
      </c>
    </row>
    <row r="2870" spans="1:10" x14ac:dyDescent="0.35">
      <c r="A2870" s="60">
        <v>44136</v>
      </c>
      <c r="B2870" t="s">
        <v>108</v>
      </c>
      <c r="C2870" t="s">
        <v>53</v>
      </c>
      <c r="D2870" t="s">
        <v>54</v>
      </c>
      <c r="E2870">
        <v>632</v>
      </c>
      <c r="F2870">
        <v>55</v>
      </c>
      <c r="G2870">
        <v>4</v>
      </c>
      <c r="H2870">
        <v>25</v>
      </c>
      <c r="I2870">
        <v>26</v>
      </c>
      <c r="J2870">
        <v>0</v>
      </c>
    </row>
    <row r="2871" spans="1:10" x14ac:dyDescent="0.35">
      <c r="A2871" s="60">
        <v>44136</v>
      </c>
      <c r="B2871" t="s">
        <v>108</v>
      </c>
      <c r="C2871" t="s">
        <v>55</v>
      </c>
      <c r="D2871" t="s">
        <v>56</v>
      </c>
      <c r="E2871">
        <v>41</v>
      </c>
      <c r="F2871">
        <v>2</v>
      </c>
      <c r="G2871">
        <v>1</v>
      </c>
      <c r="H2871">
        <v>1</v>
      </c>
      <c r="I2871">
        <v>0</v>
      </c>
      <c r="J2871">
        <v>0</v>
      </c>
    </row>
    <row r="2872" spans="1:10" x14ac:dyDescent="0.35">
      <c r="A2872" s="60">
        <v>44166</v>
      </c>
      <c r="B2872" t="s">
        <v>108</v>
      </c>
      <c r="C2872" t="s">
        <v>49</v>
      </c>
      <c r="D2872" t="s">
        <v>50</v>
      </c>
      <c r="E2872">
        <v>72</v>
      </c>
      <c r="F2872">
        <v>8</v>
      </c>
      <c r="G2872">
        <v>3</v>
      </c>
      <c r="H2872">
        <v>2</v>
      </c>
      <c r="I2872">
        <v>3</v>
      </c>
      <c r="J2872">
        <v>0</v>
      </c>
    </row>
    <row r="2873" spans="1:10" x14ac:dyDescent="0.35">
      <c r="A2873" s="60">
        <v>44166</v>
      </c>
      <c r="B2873" t="s">
        <v>108</v>
      </c>
      <c r="C2873" t="s">
        <v>51</v>
      </c>
      <c r="D2873" t="s">
        <v>52</v>
      </c>
      <c r="E2873">
        <v>52</v>
      </c>
      <c r="F2873">
        <v>10</v>
      </c>
      <c r="G2873">
        <v>3</v>
      </c>
      <c r="H2873">
        <v>4</v>
      </c>
      <c r="I2873">
        <v>3</v>
      </c>
      <c r="J2873">
        <v>0</v>
      </c>
    </row>
    <row r="2874" spans="1:10" x14ac:dyDescent="0.35">
      <c r="A2874" s="60">
        <v>44166</v>
      </c>
      <c r="B2874" t="s">
        <v>108</v>
      </c>
      <c r="C2874" t="s">
        <v>53</v>
      </c>
      <c r="D2874" t="s">
        <v>54</v>
      </c>
      <c r="E2874">
        <v>612</v>
      </c>
      <c r="F2874">
        <v>119</v>
      </c>
      <c r="G2874">
        <v>24</v>
      </c>
      <c r="H2874">
        <v>17</v>
      </c>
      <c r="I2874">
        <v>77</v>
      </c>
      <c r="J2874">
        <v>1</v>
      </c>
    </row>
    <row r="2875" spans="1:10" x14ac:dyDescent="0.35">
      <c r="A2875" s="60">
        <v>44166</v>
      </c>
      <c r="B2875" t="s">
        <v>108</v>
      </c>
      <c r="C2875" t="s">
        <v>55</v>
      </c>
      <c r="D2875" t="s">
        <v>56</v>
      </c>
      <c r="E2875">
        <v>31</v>
      </c>
      <c r="F2875">
        <v>3</v>
      </c>
      <c r="G2875">
        <v>0</v>
      </c>
      <c r="H2875">
        <v>1</v>
      </c>
      <c r="I2875">
        <v>2</v>
      </c>
      <c r="J2875">
        <v>0</v>
      </c>
    </row>
    <row r="2876" spans="1:10" x14ac:dyDescent="0.35">
      <c r="A2876" s="60">
        <v>44197</v>
      </c>
      <c r="B2876" t="s">
        <v>108</v>
      </c>
      <c r="C2876" t="s">
        <v>49</v>
      </c>
      <c r="D2876" t="s">
        <v>50</v>
      </c>
      <c r="E2876">
        <v>59</v>
      </c>
      <c r="F2876">
        <v>9</v>
      </c>
      <c r="G2876">
        <v>6</v>
      </c>
      <c r="H2876">
        <v>3</v>
      </c>
      <c r="I2876">
        <v>0</v>
      </c>
      <c r="J2876">
        <v>0</v>
      </c>
    </row>
    <row r="2877" spans="1:10" x14ac:dyDescent="0.35">
      <c r="A2877" s="60">
        <v>44197</v>
      </c>
      <c r="B2877" t="s">
        <v>108</v>
      </c>
      <c r="C2877" t="s">
        <v>51</v>
      </c>
      <c r="D2877" t="s">
        <v>52</v>
      </c>
      <c r="E2877">
        <v>64</v>
      </c>
      <c r="F2877">
        <v>4</v>
      </c>
      <c r="G2877">
        <v>2</v>
      </c>
      <c r="H2877">
        <v>2</v>
      </c>
      <c r="I2877">
        <v>0</v>
      </c>
      <c r="J2877">
        <v>0</v>
      </c>
    </row>
    <row r="2878" spans="1:10" x14ac:dyDescent="0.35">
      <c r="A2878" s="60">
        <v>44197</v>
      </c>
      <c r="B2878" t="s">
        <v>108</v>
      </c>
      <c r="C2878" t="s">
        <v>53</v>
      </c>
      <c r="D2878" t="s">
        <v>54</v>
      </c>
      <c r="E2878">
        <v>298</v>
      </c>
      <c r="F2878">
        <v>27</v>
      </c>
      <c r="G2878">
        <v>11</v>
      </c>
      <c r="H2878">
        <v>11</v>
      </c>
      <c r="I2878">
        <v>4</v>
      </c>
      <c r="J2878">
        <v>1</v>
      </c>
    </row>
    <row r="2879" spans="1:10" x14ac:dyDescent="0.35">
      <c r="A2879" s="60">
        <v>44197</v>
      </c>
      <c r="B2879" t="s">
        <v>108</v>
      </c>
      <c r="C2879" t="s">
        <v>55</v>
      </c>
      <c r="D2879" t="s">
        <v>56</v>
      </c>
      <c r="E2879">
        <v>43</v>
      </c>
      <c r="F2879">
        <v>6</v>
      </c>
      <c r="G2879">
        <v>1</v>
      </c>
      <c r="H2879">
        <v>3</v>
      </c>
      <c r="I2879">
        <v>2</v>
      </c>
      <c r="J2879">
        <v>0</v>
      </c>
    </row>
    <row r="2880" spans="1:10" x14ac:dyDescent="0.35">
      <c r="A2880" s="60">
        <v>44228</v>
      </c>
      <c r="B2880" t="s">
        <v>108</v>
      </c>
      <c r="C2880" t="s">
        <v>49</v>
      </c>
      <c r="D2880" t="s">
        <v>50</v>
      </c>
      <c r="E2880">
        <v>74</v>
      </c>
      <c r="F2880">
        <v>13</v>
      </c>
      <c r="G2880">
        <v>8</v>
      </c>
      <c r="H2880">
        <v>4</v>
      </c>
      <c r="I2880">
        <v>1</v>
      </c>
      <c r="J2880">
        <v>0</v>
      </c>
    </row>
    <row r="2881" spans="1:10" x14ac:dyDescent="0.35">
      <c r="A2881" s="60">
        <v>44228</v>
      </c>
      <c r="B2881" t="s">
        <v>108</v>
      </c>
      <c r="C2881" t="s">
        <v>51</v>
      </c>
      <c r="D2881" t="s">
        <v>52</v>
      </c>
      <c r="E2881">
        <v>38</v>
      </c>
      <c r="F2881">
        <v>3</v>
      </c>
      <c r="G2881">
        <v>1</v>
      </c>
      <c r="H2881">
        <v>1</v>
      </c>
      <c r="I2881">
        <v>1</v>
      </c>
      <c r="J2881">
        <v>0</v>
      </c>
    </row>
    <row r="2882" spans="1:10" x14ac:dyDescent="0.35">
      <c r="A2882" s="60">
        <v>44228</v>
      </c>
      <c r="B2882" t="s">
        <v>108</v>
      </c>
      <c r="C2882" t="s">
        <v>53</v>
      </c>
      <c r="D2882" t="s">
        <v>54</v>
      </c>
      <c r="E2882">
        <v>282</v>
      </c>
      <c r="F2882">
        <v>50</v>
      </c>
      <c r="G2882">
        <v>7</v>
      </c>
      <c r="H2882">
        <v>12</v>
      </c>
      <c r="I2882">
        <v>30</v>
      </c>
      <c r="J2882">
        <v>1</v>
      </c>
    </row>
    <row r="2883" spans="1:10" x14ac:dyDescent="0.35">
      <c r="A2883" s="60">
        <v>44228</v>
      </c>
      <c r="B2883" t="s">
        <v>108</v>
      </c>
      <c r="C2883" t="s">
        <v>55</v>
      </c>
      <c r="D2883" t="s">
        <v>56</v>
      </c>
      <c r="E2883">
        <v>40</v>
      </c>
      <c r="F2883">
        <v>0</v>
      </c>
      <c r="G2883">
        <v>0</v>
      </c>
      <c r="H2883">
        <v>0</v>
      </c>
      <c r="I2883">
        <v>0</v>
      </c>
      <c r="J2883">
        <v>0</v>
      </c>
    </row>
    <row r="2884" spans="1:10" x14ac:dyDescent="0.35">
      <c r="A2884" s="60">
        <v>44256</v>
      </c>
      <c r="B2884" t="s">
        <v>108</v>
      </c>
      <c r="C2884" t="s">
        <v>49</v>
      </c>
      <c r="D2884" t="s">
        <v>50</v>
      </c>
      <c r="E2884">
        <v>75</v>
      </c>
      <c r="F2884">
        <v>10</v>
      </c>
      <c r="G2884">
        <v>2</v>
      </c>
      <c r="H2884">
        <v>4</v>
      </c>
      <c r="I2884">
        <v>4</v>
      </c>
      <c r="J2884">
        <v>0</v>
      </c>
    </row>
    <row r="2885" spans="1:10" x14ac:dyDescent="0.35">
      <c r="A2885" s="60">
        <v>44256</v>
      </c>
      <c r="B2885" t="s">
        <v>108</v>
      </c>
      <c r="C2885" t="s">
        <v>51</v>
      </c>
      <c r="D2885" t="s">
        <v>52</v>
      </c>
      <c r="E2885">
        <v>71</v>
      </c>
      <c r="F2885">
        <v>0</v>
      </c>
      <c r="G2885">
        <v>0</v>
      </c>
      <c r="H2885">
        <v>0</v>
      </c>
      <c r="I2885">
        <v>0</v>
      </c>
      <c r="J2885">
        <v>0</v>
      </c>
    </row>
    <row r="2886" spans="1:10" x14ac:dyDescent="0.35">
      <c r="A2886" s="60">
        <v>44256</v>
      </c>
      <c r="B2886" t="s">
        <v>108</v>
      </c>
      <c r="C2886" t="s">
        <v>53</v>
      </c>
      <c r="D2886" t="s">
        <v>54</v>
      </c>
      <c r="E2886">
        <v>394</v>
      </c>
      <c r="F2886">
        <v>35</v>
      </c>
      <c r="G2886">
        <v>4</v>
      </c>
      <c r="H2886">
        <v>16</v>
      </c>
      <c r="I2886">
        <v>15</v>
      </c>
      <c r="J2886">
        <v>0</v>
      </c>
    </row>
    <row r="2887" spans="1:10" x14ac:dyDescent="0.35">
      <c r="A2887" s="60">
        <v>44256</v>
      </c>
      <c r="B2887" t="s">
        <v>108</v>
      </c>
      <c r="C2887" t="s">
        <v>55</v>
      </c>
      <c r="D2887" t="s">
        <v>56</v>
      </c>
      <c r="E2887">
        <v>57</v>
      </c>
      <c r="F2887">
        <v>6</v>
      </c>
      <c r="G2887">
        <v>3</v>
      </c>
      <c r="H2887">
        <v>3</v>
      </c>
      <c r="I2887">
        <v>0</v>
      </c>
      <c r="J2887">
        <v>0</v>
      </c>
    </row>
    <row r="2888" spans="1:10" x14ac:dyDescent="0.35">
      <c r="A2888" s="60">
        <v>44287</v>
      </c>
      <c r="B2888" t="s">
        <v>108</v>
      </c>
      <c r="C2888" t="s">
        <v>49</v>
      </c>
      <c r="D2888" t="s">
        <v>50</v>
      </c>
      <c r="E2888">
        <v>46</v>
      </c>
      <c r="F2888">
        <v>1</v>
      </c>
      <c r="G2888">
        <v>1</v>
      </c>
      <c r="H2888">
        <v>0</v>
      </c>
      <c r="I2888">
        <v>0</v>
      </c>
      <c r="J2888">
        <v>0</v>
      </c>
    </row>
    <row r="2889" spans="1:10" x14ac:dyDescent="0.35">
      <c r="A2889" s="60">
        <v>44287</v>
      </c>
      <c r="B2889" t="s">
        <v>108</v>
      </c>
      <c r="C2889" t="s">
        <v>51</v>
      </c>
      <c r="D2889" t="s">
        <v>52</v>
      </c>
      <c r="E2889">
        <v>56</v>
      </c>
      <c r="F2889">
        <v>2</v>
      </c>
      <c r="G2889">
        <v>1</v>
      </c>
      <c r="H2889">
        <v>1</v>
      </c>
      <c r="I2889">
        <v>0</v>
      </c>
      <c r="J2889">
        <v>0</v>
      </c>
    </row>
    <row r="2890" spans="1:10" x14ac:dyDescent="0.35">
      <c r="A2890" s="60">
        <v>44287</v>
      </c>
      <c r="B2890" t="s">
        <v>108</v>
      </c>
      <c r="C2890" t="s">
        <v>53</v>
      </c>
      <c r="D2890" t="s">
        <v>54</v>
      </c>
      <c r="E2890">
        <v>475</v>
      </c>
      <c r="F2890">
        <v>28</v>
      </c>
      <c r="G2890">
        <v>13</v>
      </c>
      <c r="H2890">
        <v>11</v>
      </c>
      <c r="I2890">
        <v>3</v>
      </c>
      <c r="J2890">
        <v>1</v>
      </c>
    </row>
    <row r="2891" spans="1:10" x14ac:dyDescent="0.35">
      <c r="A2891" s="60">
        <v>44287</v>
      </c>
      <c r="B2891" t="s">
        <v>108</v>
      </c>
      <c r="C2891" t="s">
        <v>55</v>
      </c>
      <c r="D2891" t="s">
        <v>56</v>
      </c>
      <c r="E2891">
        <v>48</v>
      </c>
      <c r="F2891">
        <v>2</v>
      </c>
      <c r="G2891">
        <v>1</v>
      </c>
      <c r="H2891">
        <v>1</v>
      </c>
      <c r="I2891">
        <v>0</v>
      </c>
      <c r="J2891">
        <v>0</v>
      </c>
    </row>
    <row r="2892" spans="1:10" x14ac:dyDescent="0.35">
      <c r="A2892" s="60">
        <v>44317</v>
      </c>
      <c r="B2892" t="s">
        <v>108</v>
      </c>
      <c r="C2892" t="s">
        <v>49</v>
      </c>
      <c r="D2892" t="s">
        <v>50</v>
      </c>
      <c r="E2892">
        <v>49</v>
      </c>
      <c r="F2892">
        <v>4</v>
      </c>
      <c r="G2892">
        <v>3</v>
      </c>
      <c r="H2892">
        <v>0</v>
      </c>
      <c r="I2892">
        <v>1</v>
      </c>
      <c r="J2892">
        <v>0</v>
      </c>
    </row>
    <row r="2893" spans="1:10" x14ac:dyDescent="0.35">
      <c r="A2893" s="60">
        <v>44317</v>
      </c>
      <c r="B2893" t="s">
        <v>108</v>
      </c>
      <c r="C2893" t="s">
        <v>51</v>
      </c>
      <c r="D2893" t="s">
        <v>52</v>
      </c>
      <c r="E2893">
        <v>55</v>
      </c>
      <c r="F2893">
        <v>5</v>
      </c>
      <c r="G2893">
        <v>2</v>
      </c>
      <c r="H2893">
        <v>3</v>
      </c>
      <c r="I2893">
        <v>0</v>
      </c>
      <c r="J2893">
        <v>0</v>
      </c>
    </row>
    <row r="2894" spans="1:10" x14ac:dyDescent="0.35">
      <c r="A2894" s="60">
        <v>44317</v>
      </c>
      <c r="B2894" t="s">
        <v>108</v>
      </c>
      <c r="C2894" t="s">
        <v>53</v>
      </c>
      <c r="D2894" t="s">
        <v>54</v>
      </c>
      <c r="E2894">
        <v>587</v>
      </c>
      <c r="F2894">
        <v>32</v>
      </c>
      <c r="G2894">
        <v>11</v>
      </c>
      <c r="H2894">
        <v>15</v>
      </c>
      <c r="I2894">
        <v>6</v>
      </c>
      <c r="J2894">
        <v>0</v>
      </c>
    </row>
    <row r="2895" spans="1:10" x14ac:dyDescent="0.35">
      <c r="A2895" s="60">
        <v>44317</v>
      </c>
      <c r="B2895" t="s">
        <v>108</v>
      </c>
      <c r="C2895" t="s">
        <v>55</v>
      </c>
      <c r="D2895" t="s">
        <v>56</v>
      </c>
      <c r="E2895">
        <v>41</v>
      </c>
      <c r="F2895">
        <v>5</v>
      </c>
      <c r="G2895">
        <v>1</v>
      </c>
      <c r="H2895">
        <v>4</v>
      </c>
      <c r="I2895">
        <v>0</v>
      </c>
      <c r="J2895">
        <v>0</v>
      </c>
    </row>
    <row r="2896" spans="1:10" x14ac:dyDescent="0.35">
      <c r="A2896" s="60">
        <v>44348</v>
      </c>
      <c r="B2896" t="s">
        <v>108</v>
      </c>
      <c r="C2896" t="s">
        <v>49</v>
      </c>
      <c r="D2896" t="s">
        <v>50</v>
      </c>
      <c r="E2896">
        <v>73</v>
      </c>
      <c r="F2896">
        <v>5</v>
      </c>
      <c r="G2896">
        <v>3</v>
      </c>
      <c r="H2896">
        <v>2</v>
      </c>
      <c r="I2896">
        <v>0</v>
      </c>
      <c r="J2896">
        <v>0</v>
      </c>
    </row>
    <row r="2897" spans="1:10" x14ac:dyDescent="0.35">
      <c r="A2897" s="60">
        <v>44348</v>
      </c>
      <c r="B2897" t="s">
        <v>108</v>
      </c>
      <c r="C2897" t="s">
        <v>51</v>
      </c>
      <c r="D2897" t="s">
        <v>52</v>
      </c>
      <c r="E2897">
        <v>94</v>
      </c>
      <c r="F2897">
        <v>8</v>
      </c>
      <c r="G2897">
        <v>2</v>
      </c>
      <c r="H2897">
        <v>3</v>
      </c>
      <c r="I2897">
        <v>3</v>
      </c>
      <c r="J2897">
        <v>0</v>
      </c>
    </row>
    <row r="2898" spans="1:10" x14ac:dyDescent="0.35">
      <c r="A2898" s="60">
        <v>44348</v>
      </c>
      <c r="B2898" t="s">
        <v>108</v>
      </c>
      <c r="C2898" t="s">
        <v>53</v>
      </c>
      <c r="D2898" t="s">
        <v>54</v>
      </c>
      <c r="E2898">
        <v>705</v>
      </c>
      <c r="F2898">
        <v>64</v>
      </c>
      <c r="G2898">
        <v>27</v>
      </c>
      <c r="H2898">
        <v>25</v>
      </c>
      <c r="I2898">
        <v>12</v>
      </c>
      <c r="J2898">
        <v>0</v>
      </c>
    </row>
    <row r="2899" spans="1:10" x14ac:dyDescent="0.35">
      <c r="A2899" s="60">
        <v>44348</v>
      </c>
      <c r="B2899" t="s">
        <v>108</v>
      </c>
      <c r="C2899" t="s">
        <v>55</v>
      </c>
      <c r="D2899" t="s">
        <v>56</v>
      </c>
      <c r="E2899">
        <v>58</v>
      </c>
      <c r="F2899">
        <v>6</v>
      </c>
      <c r="G2899">
        <v>2</v>
      </c>
      <c r="H2899">
        <v>3</v>
      </c>
      <c r="I2899">
        <v>1</v>
      </c>
      <c r="J2899">
        <v>0</v>
      </c>
    </row>
    <row r="2900" spans="1:10" x14ac:dyDescent="0.35">
      <c r="A2900" s="60">
        <v>44378</v>
      </c>
      <c r="B2900" t="s">
        <v>108</v>
      </c>
      <c r="C2900" t="s">
        <v>49</v>
      </c>
      <c r="D2900" t="s">
        <v>50</v>
      </c>
      <c r="E2900">
        <v>54</v>
      </c>
      <c r="F2900">
        <v>8</v>
      </c>
      <c r="G2900">
        <v>2</v>
      </c>
      <c r="H2900">
        <v>2</v>
      </c>
      <c r="I2900">
        <v>4</v>
      </c>
      <c r="J2900">
        <v>0</v>
      </c>
    </row>
    <row r="2901" spans="1:10" x14ac:dyDescent="0.35">
      <c r="A2901" s="60">
        <v>44378</v>
      </c>
      <c r="B2901" t="s">
        <v>108</v>
      </c>
      <c r="C2901" t="s">
        <v>51</v>
      </c>
      <c r="D2901" t="s">
        <v>52</v>
      </c>
      <c r="E2901">
        <v>52</v>
      </c>
      <c r="F2901">
        <v>7</v>
      </c>
      <c r="G2901">
        <v>1</v>
      </c>
      <c r="H2901">
        <v>4</v>
      </c>
      <c r="I2901">
        <v>2</v>
      </c>
      <c r="J2901">
        <v>0</v>
      </c>
    </row>
    <row r="2902" spans="1:10" x14ac:dyDescent="0.35">
      <c r="A2902" s="60">
        <v>44378</v>
      </c>
      <c r="B2902" t="s">
        <v>108</v>
      </c>
      <c r="C2902" t="s">
        <v>53</v>
      </c>
      <c r="D2902" t="s">
        <v>54</v>
      </c>
      <c r="E2902">
        <v>686</v>
      </c>
      <c r="F2902">
        <v>158</v>
      </c>
      <c r="G2902">
        <v>22</v>
      </c>
      <c r="H2902">
        <v>18</v>
      </c>
      <c r="I2902">
        <v>118</v>
      </c>
      <c r="J2902">
        <v>0</v>
      </c>
    </row>
    <row r="2903" spans="1:10" x14ac:dyDescent="0.35">
      <c r="A2903" s="60">
        <v>44378</v>
      </c>
      <c r="B2903" t="s">
        <v>108</v>
      </c>
      <c r="C2903" t="s">
        <v>55</v>
      </c>
      <c r="D2903" t="s">
        <v>56</v>
      </c>
      <c r="E2903">
        <v>41</v>
      </c>
      <c r="F2903">
        <v>5</v>
      </c>
      <c r="G2903">
        <v>0</v>
      </c>
      <c r="H2903">
        <v>4</v>
      </c>
      <c r="I2903">
        <v>1</v>
      </c>
      <c r="J2903">
        <v>0</v>
      </c>
    </row>
    <row r="2904" spans="1:10" x14ac:dyDescent="0.35">
      <c r="A2904" s="60">
        <v>44409</v>
      </c>
      <c r="B2904" t="s">
        <v>108</v>
      </c>
      <c r="C2904" t="s">
        <v>49</v>
      </c>
      <c r="D2904" t="s">
        <v>50</v>
      </c>
      <c r="E2904">
        <v>61</v>
      </c>
      <c r="F2904">
        <v>6</v>
      </c>
      <c r="G2904">
        <v>2</v>
      </c>
      <c r="H2904">
        <v>3</v>
      </c>
      <c r="I2904">
        <v>1</v>
      </c>
      <c r="J2904">
        <v>0</v>
      </c>
    </row>
    <row r="2905" spans="1:10" x14ac:dyDescent="0.35">
      <c r="A2905" s="60">
        <v>44409</v>
      </c>
      <c r="B2905" t="s">
        <v>108</v>
      </c>
      <c r="C2905" t="s">
        <v>51</v>
      </c>
      <c r="D2905" t="s">
        <v>52</v>
      </c>
      <c r="E2905">
        <v>77</v>
      </c>
      <c r="F2905">
        <v>4</v>
      </c>
      <c r="G2905">
        <v>1</v>
      </c>
      <c r="H2905">
        <v>2</v>
      </c>
      <c r="I2905">
        <v>1</v>
      </c>
      <c r="J2905">
        <v>0</v>
      </c>
    </row>
    <row r="2906" spans="1:10" x14ac:dyDescent="0.35">
      <c r="A2906" s="60">
        <v>44409</v>
      </c>
      <c r="B2906" t="s">
        <v>108</v>
      </c>
      <c r="C2906" t="s">
        <v>53</v>
      </c>
      <c r="D2906" t="s">
        <v>54</v>
      </c>
      <c r="E2906">
        <v>683</v>
      </c>
      <c r="F2906">
        <v>101</v>
      </c>
      <c r="G2906">
        <v>25</v>
      </c>
      <c r="H2906">
        <v>20</v>
      </c>
      <c r="I2906">
        <v>56</v>
      </c>
      <c r="J2906">
        <v>0</v>
      </c>
    </row>
    <row r="2907" spans="1:10" x14ac:dyDescent="0.35">
      <c r="A2907" s="60">
        <v>44409</v>
      </c>
      <c r="B2907" t="s">
        <v>108</v>
      </c>
      <c r="C2907" t="s">
        <v>55</v>
      </c>
      <c r="D2907" t="s">
        <v>56</v>
      </c>
      <c r="E2907">
        <v>39</v>
      </c>
      <c r="F2907">
        <v>4</v>
      </c>
      <c r="G2907">
        <v>2</v>
      </c>
      <c r="H2907">
        <v>1</v>
      </c>
      <c r="I2907">
        <v>1</v>
      </c>
      <c r="J2907">
        <v>0</v>
      </c>
    </row>
    <row r="2908" spans="1:10" x14ac:dyDescent="0.35">
      <c r="A2908" s="60">
        <v>44440</v>
      </c>
      <c r="B2908" t="s">
        <v>108</v>
      </c>
      <c r="C2908" t="s">
        <v>49</v>
      </c>
      <c r="D2908" t="s">
        <v>50</v>
      </c>
      <c r="E2908">
        <v>50</v>
      </c>
      <c r="F2908">
        <v>5</v>
      </c>
      <c r="G2908">
        <v>2</v>
      </c>
      <c r="H2908">
        <v>3</v>
      </c>
      <c r="I2908">
        <v>0</v>
      </c>
      <c r="J2908">
        <v>0</v>
      </c>
    </row>
    <row r="2909" spans="1:10" x14ac:dyDescent="0.35">
      <c r="A2909" s="60">
        <v>44440</v>
      </c>
      <c r="B2909" t="s">
        <v>108</v>
      </c>
      <c r="C2909" t="s">
        <v>51</v>
      </c>
      <c r="D2909" t="s">
        <v>52</v>
      </c>
      <c r="E2909">
        <v>64</v>
      </c>
      <c r="F2909">
        <v>1</v>
      </c>
      <c r="G2909">
        <v>0</v>
      </c>
      <c r="H2909">
        <v>0</v>
      </c>
      <c r="I2909">
        <v>1</v>
      </c>
      <c r="J2909">
        <v>0</v>
      </c>
    </row>
    <row r="2910" spans="1:10" x14ac:dyDescent="0.35">
      <c r="A2910" s="60">
        <v>44440</v>
      </c>
      <c r="B2910" t="s">
        <v>108</v>
      </c>
      <c r="C2910" t="s">
        <v>53</v>
      </c>
      <c r="D2910" t="s">
        <v>54</v>
      </c>
      <c r="E2910">
        <v>458</v>
      </c>
      <c r="F2910">
        <v>58</v>
      </c>
      <c r="G2910">
        <v>5</v>
      </c>
      <c r="H2910">
        <v>12</v>
      </c>
      <c r="I2910">
        <v>41</v>
      </c>
      <c r="J2910">
        <v>0</v>
      </c>
    </row>
    <row r="2911" spans="1:10" x14ac:dyDescent="0.35">
      <c r="A2911" s="60">
        <v>44440</v>
      </c>
      <c r="B2911" t="s">
        <v>108</v>
      </c>
      <c r="C2911" t="s">
        <v>55</v>
      </c>
      <c r="D2911" t="s">
        <v>56</v>
      </c>
      <c r="E2911">
        <v>47</v>
      </c>
      <c r="F2911">
        <v>5</v>
      </c>
      <c r="G2911">
        <v>1</v>
      </c>
      <c r="H2911">
        <v>4</v>
      </c>
      <c r="I2911">
        <v>0</v>
      </c>
      <c r="J2911">
        <v>0</v>
      </c>
    </row>
    <row r="2912" spans="1:10" x14ac:dyDescent="0.35">
      <c r="A2912" s="60">
        <v>44470</v>
      </c>
      <c r="B2912" t="s">
        <v>108</v>
      </c>
      <c r="C2912" t="s">
        <v>49</v>
      </c>
      <c r="D2912" t="s">
        <v>50</v>
      </c>
      <c r="E2912">
        <v>49</v>
      </c>
      <c r="F2912">
        <v>8</v>
      </c>
      <c r="G2912">
        <v>2</v>
      </c>
      <c r="H2912">
        <v>3</v>
      </c>
      <c r="I2912">
        <v>3</v>
      </c>
      <c r="J2912">
        <v>0</v>
      </c>
    </row>
    <row r="2913" spans="1:10" x14ac:dyDescent="0.35">
      <c r="A2913" s="60">
        <v>44470</v>
      </c>
      <c r="B2913" t="s">
        <v>108</v>
      </c>
      <c r="C2913" t="s">
        <v>51</v>
      </c>
      <c r="D2913" t="s">
        <v>52</v>
      </c>
      <c r="E2913">
        <v>69</v>
      </c>
      <c r="F2913">
        <v>5</v>
      </c>
      <c r="G2913">
        <v>2</v>
      </c>
      <c r="H2913">
        <v>3</v>
      </c>
      <c r="I2913">
        <v>0</v>
      </c>
      <c r="J2913">
        <v>0</v>
      </c>
    </row>
    <row r="2914" spans="1:10" x14ac:dyDescent="0.35">
      <c r="A2914" s="60">
        <v>44470</v>
      </c>
      <c r="B2914" t="s">
        <v>108</v>
      </c>
      <c r="C2914" t="s">
        <v>53</v>
      </c>
      <c r="D2914" t="s">
        <v>54</v>
      </c>
      <c r="E2914">
        <v>427</v>
      </c>
      <c r="F2914">
        <v>58</v>
      </c>
      <c r="G2914">
        <v>9</v>
      </c>
      <c r="H2914">
        <v>13</v>
      </c>
      <c r="I2914">
        <v>36</v>
      </c>
      <c r="J2914">
        <v>0</v>
      </c>
    </row>
    <row r="2915" spans="1:10" x14ac:dyDescent="0.35">
      <c r="A2915" s="60">
        <v>44470</v>
      </c>
      <c r="B2915" t="s">
        <v>108</v>
      </c>
      <c r="C2915" t="s">
        <v>55</v>
      </c>
      <c r="D2915" t="s">
        <v>56</v>
      </c>
      <c r="E2915">
        <v>42</v>
      </c>
      <c r="F2915">
        <v>3</v>
      </c>
      <c r="G2915">
        <v>1</v>
      </c>
      <c r="H2915">
        <v>2</v>
      </c>
      <c r="I2915">
        <v>0</v>
      </c>
      <c r="J2915">
        <v>0</v>
      </c>
    </row>
    <row r="2916" spans="1:10" x14ac:dyDescent="0.35">
      <c r="A2916" s="60">
        <v>44501</v>
      </c>
      <c r="B2916" t="s">
        <v>108</v>
      </c>
      <c r="C2916" t="s">
        <v>49</v>
      </c>
      <c r="D2916" t="s">
        <v>50</v>
      </c>
      <c r="E2916">
        <v>59</v>
      </c>
      <c r="F2916">
        <v>9</v>
      </c>
      <c r="G2916">
        <v>4</v>
      </c>
      <c r="H2916">
        <v>3</v>
      </c>
      <c r="I2916">
        <v>2</v>
      </c>
      <c r="J2916">
        <v>0</v>
      </c>
    </row>
    <row r="2917" spans="1:10" x14ac:dyDescent="0.35">
      <c r="A2917" s="60">
        <v>44501</v>
      </c>
      <c r="B2917" t="s">
        <v>108</v>
      </c>
      <c r="C2917" t="s">
        <v>51</v>
      </c>
      <c r="D2917" t="s">
        <v>52</v>
      </c>
      <c r="E2917">
        <v>102</v>
      </c>
      <c r="F2917">
        <v>12</v>
      </c>
      <c r="G2917">
        <v>1</v>
      </c>
      <c r="H2917">
        <v>7</v>
      </c>
      <c r="I2917">
        <v>4</v>
      </c>
      <c r="J2917">
        <v>0</v>
      </c>
    </row>
    <row r="2918" spans="1:10" x14ac:dyDescent="0.35">
      <c r="A2918" s="60">
        <v>44501</v>
      </c>
      <c r="B2918" t="s">
        <v>108</v>
      </c>
      <c r="C2918" t="s">
        <v>53</v>
      </c>
      <c r="D2918" t="s">
        <v>54</v>
      </c>
      <c r="E2918">
        <v>623</v>
      </c>
      <c r="F2918">
        <v>71</v>
      </c>
      <c r="G2918">
        <v>17</v>
      </c>
      <c r="H2918">
        <v>15</v>
      </c>
      <c r="I2918">
        <v>39</v>
      </c>
      <c r="J2918">
        <v>0</v>
      </c>
    </row>
    <row r="2919" spans="1:10" x14ac:dyDescent="0.35">
      <c r="A2919" s="60">
        <v>44501</v>
      </c>
      <c r="B2919" t="s">
        <v>108</v>
      </c>
      <c r="C2919" t="s">
        <v>55</v>
      </c>
      <c r="D2919" t="s">
        <v>56</v>
      </c>
      <c r="E2919">
        <v>62</v>
      </c>
      <c r="F2919">
        <v>5</v>
      </c>
      <c r="G2919">
        <v>2</v>
      </c>
      <c r="H2919">
        <v>0</v>
      </c>
      <c r="I2919">
        <v>3</v>
      </c>
      <c r="J2919">
        <v>0</v>
      </c>
    </row>
    <row r="2920" spans="1:10" x14ac:dyDescent="0.35">
      <c r="A2920" s="60">
        <v>44531</v>
      </c>
      <c r="B2920" t="s">
        <v>108</v>
      </c>
      <c r="C2920" t="s">
        <v>49</v>
      </c>
      <c r="D2920" t="s">
        <v>50</v>
      </c>
      <c r="E2920">
        <v>56</v>
      </c>
      <c r="F2920">
        <v>8</v>
      </c>
      <c r="G2920">
        <v>4</v>
      </c>
      <c r="H2920">
        <v>2</v>
      </c>
      <c r="I2920">
        <v>2</v>
      </c>
      <c r="J2920">
        <v>0</v>
      </c>
    </row>
    <row r="2921" spans="1:10" x14ac:dyDescent="0.35">
      <c r="A2921" s="60">
        <v>44531</v>
      </c>
      <c r="B2921" t="s">
        <v>108</v>
      </c>
      <c r="C2921" t="s">
        <v>51</v>
      </c>
      <c r="D2921" t="s">
        <v>52</v>
      </c>
      <c r="E2921">
        <v>70</v>
      </c>
      <c r="F2921">
        <v>7</v>
      </c>
      <c r="G2921">
        <v>2</v>
      </c>
      <c r="H2921">
        <v>3</v>
      </c>
      <c r="I2921">
        <v>2</v>
      </c>
      <c r="J2921">
        <v>0</v>
      </c>
    </row>
    <row r="2922" spans="1:10" x14ac:dyDescent="0.35">
      <c r="A2922" s="60">
        <v>44531</v>
      </c>
      <c r="B2922" t="s">
        <v>108</v>
      </c>
      <c r="C2922" t="s">
        <v>53</v>
      </c>
      <c r="D2922" t="s">
        <v>54</v>
      </c>
      <c r="E2922">
        <v>511</v>
      </c>
      <c r="F2922">
        <v>44</v>
      </c>
      <c r="G2922">
        <v>13</v>
      </c>
      <c r="H2922">
        <v>17</v>
      </c>
      <c r="I2922">
        <v>14</v>
      </c>
      <c r="J2922">
        <v>0</v>
      </c>
    </row>
    <row r="2923" spans="1:10" x14ac:dyDescent="0.35">
      <c r="A2923" s="60">
        <v>44531</v>
      </c>
      <c r="B2923" t="s">
        <v>108</v>
      </c>
      <c r="C2923" t="s">
        <v>55</v>
      </c>
      <c r="D2923" t="s">
        <v>56</v>
      </c>
      <c r="E2923">
        <v>42</v>
      </c>
      <c r="F2923">
        <v>7</v>
      </c>
      <c r="G2923">
        <v>2</v>
      </c>
      <c r="H2923">
        <v>1</v>
      </c>
      <c r="I2923">
        <v>4</v>
      </c>
      <c r="J2923">
        <v>0</v>
      </c>
    </row>
    <row r="2924" spans="1:10" x14ac:dyDescent="0.35">
      <c r="A2924" s="60">
        <v>44562</v>
      </c>
      <c r="B2924" t="s">
        <v>108</v>
      </c>
      <c r="C2924" t="s">
        <v>49</v>
      </c>
      <c r="D2924" t="s">
        <v>50</v>
      </c>
      <c r="E2924">
        <v>57</v>
      </c>
      <c r="F2924">
        <v>4</v>
      </c>
      <c r="G2924">
        <v>4</v>
      </c>
      <c r="H2924">
        <v>0</v>
      </c>
      <c r="I2924">
        <v>0</v>
      </c>
      <c r="J2924">
        <v>0</v>
      </c>
    </row>
    <row r="2925" spans="1:10" x14ac:dyDescent="0.35">
      <c r="A2925" s="60">
        <v>44562</v>
      </c>
      <c r="B2925" t="s">
        <v>108</v>
      </c>
      <c r="C2925" t="s">
        <v>51</v>
      </c>
      <c r="D2925" t="s">
        <v>52</v>
      </c>
      <c r="E2925">
        <v>82</v>
      </c>
      <c r="F2925">
        <v>14</v>
      </c>
      <c r="G2925">
        <v>3</v>
      </c>
      <c r="H2925">
        <v>8</v>
      </c>
      <c r="I2925">
        <v>3</v>
      </c>
      <c r="J2925">
        <v>0</v>
      </c>
    </row>
    <row r="2926" spans="1:10" x14ac:dyDescent="0.35">
      <c r="A2926" s="60">
        <v>44562</v>
      </c>
      <c r="B2926" t="s">
        <v>108</v>
      </c>
      <c r="C2926" t="s">
        <v>53</v>
      </c>
      <c r="D2926" t="s">
        <v>54</v>
      </c>
      <c r="E2926">
        <v>460</v>
      </c>
      <c r="F2926">
        <v>42</v>
      </c>
      <c r="G2926">
        <v>9</v>
      </c>
      <c r="H2926">
        <v>12</v>
      </c>
      <c r="I2926">
        <v>21</v>
      </c>
      <c r="J2926">
        <v>0</v>
      </c>
    </row>
    <row r="2927" spans="1:10" x14ac:dyDescent="0.35">
      <c r="A2927" s="60">
        <v>44562</v>
      </c>
      <c r="B2927" t="s">
        <v>108</v>
      </c>
      <c r="C2927" t="s">
        <v>55</v>
      </c>
      <c r="D2927" t="s">
        <v>56</v>
      </c>
      <c r="E2927">
        <v>37</v>
      </c>
      <c r="F2927">
        <v>2</v>
      </c>
      <c r="G2927">
        <v>2</v>
      </c>
      <c r="H2927">
        <v>0</v>
      </c>
      <c r="I2927">
        <v>0</v>
      </c>
      <c r="J2927">
        <v>0</v>
      </c>
    </row>
    <row r="2928" spans="1:10" x14ac:dyDescent="0.35">
      <c r="A2928" s="60">
        <v>44593</v>
      </c>
      <c r="B2928" t="s">
        <v>108</v>
      </c>
      <c r="C2928" t="s">
        <v>49</v>
      </c>
      <c r="D2928" t="s">
        <v>50</v>
      </c>
      <c r="E2928">
        <v>59</v>
      </c>
      <c r="F2928">
        <v>9</v>
      </c>
      <c r="G2928">
        <v>4</v>
      </c>
      <c r="H2928">
        <v>2</v>
      </c>
      <c r="I2928">
        <v>3</v>
      </c>
      <c r="J2928">
        <v>0</v>
      </c>
    </row>
    <row r="2929" spans="1:10" x14ac:dyDescent="0.35">
      <c r="A2929" s="60">
        <v>44593</v>
      </c>
      <c r="B2929" t="s">
        <v>108</v>
      </c>
      <c r="C2929" t="s">
        <v>51</v>
      </c>
      <c r="D2929" t="s">
        <v>52</v>
      </c>
      <c r="E2929">
        <v>69</v>
      </c>
      <c r="F2929">
        <v>19</v>
      </c>
      <c r="G2929">
        <v>4</v>
      </c>
      <c r="H2929">
        <v>8</v>
      </c>
      <c r="I2929">
        <v>7</v>
      </c>
      <c r="J2929">
        <v>0</v>
      </c>
    </row>
    <row r="2930" spans="1:10" x14ac:dyDescent="0.35">
      <c r="A2930" s="60">
        <v>44593</v>
      </c>
      <c r="B2930" t="s">
        <v>108</v>
      </c>
      <c r="C2930" t="s">
        <v>53</v>
      </c>
      <c r="D2930" t="s">
        <v>54</v>
      </c>
      <c r="E2930">
        <v>563</v>
      </c>
      <c r="F2930">
        <v>57</v>
      </c>
      <c r="G2930">
        <v>13</v>
      </c>
      <c r="H2930">
        <v>21</v>
      </c>
      <c r="I2930">
        <v>22</v>
      </c>
      <c r="J2930">
        <v>1</v>
      </c>
    </row>
    <row r="2931" spans="1:10" x14ac:dyDescent="0.35">
      <c r="A2931" s="60">
        <v>44593</v>
      </c>
      <c r="B2931" t="s">
        <v>108</v>
      </c>
      <c r="C2931" t="s">
        <v>55</v>
      </c>
      <c r="D2931" t="s">
        <v>56</v>
      </c>
      <c r="E2931">
        <v>69</v>
      </c>
      <c r="F2931">
        <v>12</v>
      </c>
      <c r="G2931">
        <v>7</v>
      </c>
      <c r="H2931">
        <v>2</v>
      </c>
      <c r="I2931">
        <v>2</v>
      </c>
      <c r="J2931">
        <v>1</v>
      </c>
    </row>
    <row r="2932" spans="1:10" x14ac:dyDescent="0.35">
      <c r="A2932" s="60">
        <v>44621</v>
      </c>
      <c r="B2932" t="s">
        <v>108</v>
      </c>
      <c r="C2932" t="s">
        <v>49</v>
      </c>
      <c r="D2932" t="s">
        <v>50</v>
      </c>
      <c r="E2932">
        <v>56</v>
      </c>
      <c r="F2932">
        <v>11</v>
      </c>
      <c r="G2932">
        <v>6</v>
      </c>
      <c r="H2932">
        <v>5</v>
      </c>
      <c r="I2932">
        <v>0</v>
      </c>
      <c r="J2932">
        <v>0</v>
      </c>
    </row>
    <row r="2933" spans="1:10" x14ac:dyDescent="0.35">
      <c r="A2933" s="60">
        <v>44621</v>
      </c>
      <c r="B2933" t="s">
        <v>108</v>
      </c>
      <c r="C2933" t="s">
        <v>51</v>
      </c>
      <c r="D2933" t="s">
        <v>52</v>
      </c>
      <c r="E2933">
        <v>34</v>
      </c>
      <c r="F2933">
        <v>11</v>
      </c>
      <c r="G2933">
        <v>2</v>
      </c>
      <c r="H2933">
        <v>2</v>
      </c>
      <c r="I2933">
        <v>7</v>
      </c>
      <c r="J2933">
        <v>0</v>
      </c>
    </row>
    <row r="2934" spans="1:10" x14ac:dyDescent="0.35">
      <c r="A2934" s="60">
        <v>44621</v>
      </c>
      <c r="B2934" t="s">
        <v>108</v>
      </c>
      <c r="C2934" t="s">
        <v>53</v>
      </c>
      <c r="D2934" t="s">
        <v>54</v>
      </c>
      <c r="E2934">
        <v>585</v>
      </c>
      <c r="F2934">
        <v>132</v>
      </c>
      <c r="G2934">
        <v>16</v>
      </c>
      <c r="H2934">
        <v>28</v>
      </c>
      <c r="I2934">
        <v>88</v>
      </c>
      <c r="J2934">
        <v>0</v>
      </c>
    </row>
    <row r="2935" spans="1:10" x14ac:dyDescent="0.35">
      <c r="A2935" s="60">
        <v>44621</v>
      </c>
      <c r="B2935" t="s">
        <v>108</v>
      </c>
      <c r="C2935" t="s">
        <v>55</v>
      </c>
      <c r="D2935" t="s">
        <v>56</v>
      </c>
      <c r="E2935">
        <v>49</v>
      </c>
      <c r="F2935">
        <v>6</v>
      </c>
      <c r="G2935">
        <v>5</v>
      </c>
      <c r="H2935">
        <v>0</v>
      </c>
      <c r="I2935">
        <v>1</v>
      </c>
      <c r="J2935">
        <v>0</v>
      </c>
    </row>
    <row r="2936" spans="1:10" x14ac:dyDescent="0.35">
      <c r="A2936" s="60">
        <v>44652</v>
      </c>
      <c r="B2936" t="s">
        <v>108</v>
      </c>
      <c r="C2936" t="s">
        <v>49</v>
      </c>
      <c r="D2936" t="s">
        <v>50</v>
      </c>
      <c r="E2936">
        <v>44</v>
      </c>
      <c r="F2936">
        <v>6</v>
      </c>
      <c r="G2936">
        <v>2</v>
      </c>
      <c r="H2936">
        <v>2</v>
      </c>
      <c r="I2936">
        <v>2</v>
      </c>
      <c r="J2936">
        <v>0</v>
      </c>
    </row>
    <row r="2937" spans="1:10" x14ac:dyDescent="0.35">
      <c r="A2937" s="60">
        <v>44652</v>
      </c>
      <c r="B2937" t="s">
        <v>108</v>
      </c>
      <c r="C2937" t="s">
        <v>51</v>
      </c>
      <c r="D2937" t="s">
        <v>52</v>
      </c>
      <c r="E2937">
        <v>58</v>
      </c>
      <c r="F2937">
        <v>11</v>
      </c>
      <c r="G2937">
        <v>4</v>
      </c>
      <c r="H2937">
        <v>6</v>
      </c>
      <c r="I2937">
        <v>1</v>
      </c>
      <c r="J2937">
        <v>0</v>
      </c>
    </row>
    <row r="2938" spans="1:10" x14ac:dyDescent="0.35">
      <c r="A2938" s="60">
        <v>44652</v>
      </c>
      <c r="B2938" t="s">
        <v>108</v>
      </c>
      <c r="C2938" t="s">
        <v>53</v>
      </c>
      <c r="D2938" t="s">
        <v>54</v>
      </c>
      <c r="E2938">
        <v>505</v>
      </c>
      <c r="F2938">
        <v>100</v>
      </c>
      <c r="G2938">
        <v>16</v>
      </c>
      <c r="H2938">
        <v>25</v>
      </c>
      <c r="I2938">
        <v>59</v>
      </c>
      <c r="J2938">
        <v>0</v>
      </c>
    </row>
    <row r="2939" spans="1:10" x14ac:dyDescent="0.35">
      <c r="A2939" s="60">
        <v>44652</v>
      </c>
      <c r="B2939" t="s">
        <v>108</v>
      </c>
      <c r="C2939" t="s">
        <v>55</v>
      </c>
      <c r="D2939" t="s">
        <v>56</v>
      </c>
      <c r="E2939">
        <v>71</v>
      </c>
      <c r="F2939">
        <v>7</v>
      </c>
      <c r="G2939">
        <v>2</v>
      </c>
      <c r="H2939">
        <v>5</v>
      </c>
      <c r="I2939">
        <v>0</v>
      </c>
      <c r="J2939">
        <v>0</v>
      </c>
    </row>
    <row r="2940" spans="1:10" x14ac:dyDescent="0.35">
      <c r="A2940" s="60">
        <v>44682</v>
      </c>
      <c r="B2940" t="s">
        <v>108</v>
      </c>
      <c r="C2940" t="s">
        <v>49</v>
      </c>
      <c r="D2940" t="s">
        <v>50</v>
      </c>
      <c r="E2940">
        <v>55</v>
      </c>
      <c r="F2940">
        <v>6</v>
      </c>
      <c r="G2940">
        <v>3</v>
      </c>
      <c r="H2940">
        <v>2</v>
      </c>
      <c r="I2940">
        <v>1</v>
      </c>
      <c r="J2940">
        <v>0</v>
      </c>
    </row>
    <row r="2941" spans="1:10" x14ac:dyDescent="0.35">
      <c r="A2941" s="60">
        <v>44682</v>
      </c>
      <c r="B2941" t="s">
        <v>108</v>
      </c>
      <c r="C2941" t="s">
        <v>51</v>
      </c>
      <c r="D2941" t="s">
        <v>52</v>
      </c>
      <c r="E2941">
        <v>74</v>
      </c>
      <c r="F2941">
        <v>7</v>
      </c>
      <c r="G2941">
        <v>3</v>
      </c>
      <c r="H2941">
        <v>1</v>
      </c>
      <c r="I2941">
        <v>3</v>
      </c>
      <c r="J2941">
        <v>0</v>
      </c>
    </row>
    <row r="2942" spans="1:10" x14ac:dyDescent="0.35">
      <c r="A2942" s="60">
        <v>44682</v>
      </c>
      <c r="B2942" t="s">
        <v>108</v>
      </c>
      <c r="C2942" t="s">
        <v>53</v>
      </c>
      <c r="D2942" t="s">
        <v>54</v>
      </c>
      <c r="E2942">
        <v>615</v>
      </c>
      <c r="F2942">
        <v>72</v>
      </c>
      <c r="G2942">
        <v>14</v>
      </c>
      <c r="H2942">
        <v>17</v>
      </c>
      <c r="I2942">
        <v>41</v>
      </c>
      <c r="J2942">
        <v>0</v>
      </c>
    </row>
    <row r="2943" spans="1:10" x14ac:dyDescent="0.35">
      <c r="A2943" s="60">
        <v>44682</v>
      </c>
      <c r="B2943" t="s">
        <v>108</v>
      </c>
      <c r="C2943" t="s">
        <v>55</v>
      </c>
      <c r="D2943" t="s">
        <v>56</v>
      </c>
      <c r="E2943">
        <v>40</v>
      </c>
      <c r="F2943">
        <v>3</v>
      </c>
      <c r="G2943">
        <v>1</v>
      </c>
      <c r="H2943">
        <v>0</v>
      </c>
      <c r="I2943">
        <v>2</v>
      </c>
      <c r="J2943">
        <v>0</v>
      </c>
    </row>
    <row r="2944" spans="1:10" x14ac:dyDescent="0.35">
      <c r="A2944" s="60">
        <v>44713</v>
      </c>
      <c r="B2944" t="s">
        <v>108</v>
      </c>
      <c r="C2944" t="s">
        <v>49</v>
      </c>
      <c r="D2944" t="s">
        <v>50</v>
      </c>
      <c r="E2944">
        <v>53</v>
      </c>
      <c r="F2944">
        <v>9</v>
      </c>
      <c r="G2944">
        <v>6</v>
      </c>
      <c r="H2944">
        <v>0</v>
      </c>
      <c r="I2944">
        <v>3</v>
      </c>
      <c r="J2944">
        <v>0</v>
      </c>
    </row>
    <row r="2945" spans="1:10" x14ac:dyDescent="0.35">
      <c r="A2945" s="60">
        <v>44713</v>
      </c>
      <c r="B2945" t="s">
        <v>108</v>
      </c>
      <c r="C2945" t="s">
        <v>51</v>
      </c>
      <c r="D2945" t="s">
        <v>52</v>
      </c>
      <c r="E2945">
        <v>70</v>
      </c>
      <c r="F2945">
        <v>5</v>
      </c>
      <c r="G2945">
        <v>1</v>
      </c>
      <c r="H2945">
        <v>2</v>
      </c>
      <c r="I2945">
        <v>2</v>
      </c>
      <c r="J2945">
        <v>0</v>
      </c>
    </row>
    <row r="2946" spans="1:10" x14ac:dyDescent="0.35">
      <c r="A2946" s="60">
        <v>44713</v>
      </c>
      <c r="B2946" t="s">
        <v>108</v>
      </c>
      <c r="C2946" t="s">
        <v>53</v>
      </c>
      <c r="D2946" t="s">
        <v>54</v>
      </c>
      <c r="E2946">
        <v>576</v>
      </c>
      <c r="F2946">
        <v>87</v>
      </c>
      <c r="G2946">
        <v>21</v>
      </c>
      <c r="H2946">
        <v>21</v>
      </c>
      <c r="I2946">
        <v>45</v>
      </c>
      <c r="J2946">
        <v>0</v>
      </c>
    </row>
    <row r="2947" spans="1:10" x14ac:dyDescent="0.35">
      <c r="A2947" s="60">
        <v>44713</v>
      </c>
      <c r="B2947" t="s">
        <v>108</v>
      </c>
      <c r="C2947" t="s">
        <v>55</v>
      </c>
      <c r="D2947" t="s">
        <v>56</v>
      </c>
      <c r="E2947">
        <v>54</v>
      </c>
      <c r="F2947">
        <v>5</v>
      </c>
      <c r="G2947">
        <v>1</v>
      </c>
      <c r="H2947">
        <v>4</v>
      </c>
      <c r="I2947">
        <v>0</v>
      </c>
      <c r="J2947">
        <v>0</v>
      </c>
    </row>
    <row r="2948" spans="1:10" x14ac:dyDescent="0.35">
      <c r="A2948" s="60">
        <v>44743</v>
      </c>
      <c r="B2948" t="s">
        <v>108</v>
      </c>
      <c r="C2948" t="s">
        <v>49</v>
      </c>
      <c r="D2948" t="s">
        <v>50</v>
      </c>
      <c r="E2948">
        <v>66</v>
      </c>
      <c r="F2948">
        <v>21</v>
      </c>
      <c r="G2948">
        <v>14</v>
      </c>
      <c r="H2948">
        <v>1</v>
      </c>
      <c r="I2948">
        <v>6</v>
      </c>
      <c r="J2948">
        <v>0</v>
      </c>
    </row>
    <row r="2949" spans="1:10" x14ac:dyDescent="0.35">
      <c r="A2949" s="60">
        <v>44743</v>
      </c>
      <c r="B2949" t="s">
        <v>108</v>
      </c>
      <c r="C2949" t="s">
        <v>51</v>
      </c>
      <c r="D2949" t="s">
        <v>52</v>
      </c>
      <c r="E2949">
        <v>46</v>
      </c>
      <c r="F2949">
        <v>3</v>
      </c>
      <c r="G2949">
        <v>1</v>
      </c>
      <c r="H2949">
        <v>2</v>
      </c>
      <c r="I2949">
        <v>0</v>
      </c>
      <c r="J2949">
        <v>0</v>
      </c>
    </row>
    <row r="2950" spans="1:10" x14ac:dyDescent="0.35">
      <c r="A2950" s="60">
        <v>44743</v>
      </c>
      <c r="B2950" t="s">
        <v>108</v>
      </c>
      <c r="C2950" t="s">
        <v>53</v>
      </c>
      <c r="D2950" t="s">
        <v>54</v>
      </c>
      <c r="E2950">
        <v>589</v>
      </c>
      <c r="F2950">
        <v>42</v>
      </c>
      <c r="G2950">
        <v>17</v>
      </c>
      <c r="H2950">
        <v>19</v>
      </c>
      <c r="I2950">
        <v>6</v>
      </c>
      <c r="J2950">
        <v>0</v>
      </c>
    </row>
    <row r="2951" spans="1:10" x14ac:dyDescent="0.35">
      <c r="A2951" s="60">
        <v>44743</v>
      </c>
      <c r="B2951" t="s">
        <v>108</v>
      </c>
      <c r="C2951" t="s">
        <v>55</v>
      </c>
      <c r="D2951" t="s">
        <v>56</v>
      </c>
      <c r="E2951">
        <v>47</v>
      </c>
      <c r="F2951">
        <v>5</v>
      </c>
      <c r="G2951">
        <v>4</v>
      </c>
      <c r="H2951">
        <v>1</v>
      </c>
      <c r="I2951">
        <v>0</v>
      </c>
      <c r="J2951">
        <v>0</v>
      </c>
    </row>
    <row r="2952" spans="1:10" x14ac:dyDescent="0.35">
      <c r="A2952" s="60">
        <v>44774</v>
      </c>
      <c r="B2952" t="s">
        <v>108</v>
      </c>
      <c r="C2952" t="s">
        <v>49</v>
      </c>
      <c r="D2952" t="s">
        <v>50</v>
      </c>
      <c r="E2952">
        <v>75</v>
      </c>
      <c r="F2952">
        <v>12</v>
      </c>
      <c r="G2952">
        <v>7</v>
      </c>
      <c r="H2952">
        <v>1</v>
      </c>
      <c r="I2952">
        <v>4</v>
      </c>
      <c r="J2952">
        <v>0</v>
      </c>
    </row>
    <row r="2953" spans="1:10" x14ac:dyDescent="0.35">
      <c r="A2953" s="60">
        <v>44774</v>
      </c>
      <c r="B2953" t="s">
        <v>108</v>
      </c>
      <c r="C2953" t="s">
        <v>51</v>
      </c>
      <c r="D2953" t="s">
        <v>52</v>
      </c>
      <c r="E2953">
        <v>69</v>
      </c>
      <c r="F2953">
        <v>8</v>
      </c>
      <c r="G2953">
        <v>3</v>
      </c>
      <c r="H2953">
        <v>5</v>
      </c>
      <c r="I2953">
        <v>0</v>
      </c>
      <c r="J2953">
        <v>0</v>
      </c>
    </row>
    <row r="2954" spans="1:10" x14ac:dyDescent="0.35">
      <c r="A2954" s="60">
        <v>44774</v>
      </c>
      <c r="B2954" t="s">
        <v>108</v>
      </c>
      <c r="C2954" t="s">
        <v>53</v>
      </c>
      <c r="D2954" t="s">
        <v>54</v>
      </c>
      <c r="E2954">
        <v>756</v>
      </c>
      <c r="F2954">
        <v>49</v>
      </c>
      <c r="G2954">
        <v>18</v>
      </c>
      <c r="H2954">
        <v>17</v>
      </c>
      <c r="I2954">
        <v>14</v>
      </c>
      <c r="J2954">
        <v>0</v>
      </c>
    </row>
    <row r="2955" spans="1:10" x14ac:dyDescent="0.35">
      <c r="A2955" s="60">
        <v>44774</v>
      </c>
      <c r="B2955" t="s">
        <v>108</v>
      </c>
      <c r="C2955" t="s">
        <v>55</v>
      </c>
      <c r="D2955" t="s">
        <v>56</v>
      </c>
      <c r="E2955">
        <v>58</v>
      </c>
      <c r="F2955">
        <v>18</v>
      </c>
      <c r="G2955">
        <v>2</v>
      </c>
      <c r="H2955">
        <v>1</v>
      </c>
      <c r="I2955">
        <v>15</v>
      </c>
      <c r="J2955">
        <v>0</v>
      </c>
    </row>
    <row r="2956" spans="1:10" x14ac:dyDescent="0.35">
      <c r="A2956" s="60">
        <v>44805</v>
      </c>
      <c r="B2956" t="s">
        <v>108</v>
      </c>
      <c r="C2956" t="s">
        <v>49</v>
      </c>
      <c r="D2956" t="s">
        <v>50</v>
      </c>
      <c r="E2956">
        <v>57</v>
      </c>
      <c r="F2956">
        <v>12</v>
      </c>
      <c r="G2956">
        <v>10</v>
      </c>
      <c r="H2956">
        <v>2</v>
      </c>
      <c r="I2956">
        <v>0</v>
      </c>
      <c r="J2956">
        <v>0</v>
      </c>
    </row>
    <row r="2957" spans="1:10" x14ac:dyDescent="0.35">
      <c r="A2957" s="60">
        <v>44805</v>
      </c>
      <c r="B2957" t="s">
        <v>108</v>
      </c>
      <c r="C2957" t="s">
        <v>51</v>
      </c>
      <c r="D2957" t="s">
        <v>52</v>
      </c>
      <c r="E2957">
        <v>47</v>
      </c>
      <c r="F2957">
        <v>7</v>
      </c>
      <c r="G2957">
        <v>5</v>
      </c>
      <c r="H2957">
        <v>0</v>
      </c>
      <c r="I2957">
        <v>2</v>
      </c>
      <c r="J2957">
        <v>0</v>
      </c>
    </row>
    <row r="2958" spans="1:10" x14ac:dyDescent="0.35">
      <c r="A2958" s="60">
        <v>44805</v>
      </c>
      <c r="B2958" t="s">
        <v>108</v>
      </c>
      <c r="C2958" t="s">
        <v>53</v>
      </c>
      <c r="D2958" t="s">
        <v>54</v>
      </c>
      <c r="E2958">
        <v>785</v>
      </c>
      <c r="F2958">
        <v>85</v>
      </c>
      <c r="G2958">
        <v>23</v>
      </c>
      <c r="H2958">
        <v>22</v>
      </c>
      <c r="I2958">
        <v>40</v>
      </c>
      <c r="J2958">
        <v>0</v>
      </c>
    </row>
    <row r="2959" spans="1:10" x14ac:dyDescent="0.35">
      <c r="A2959" s="60">
        <v>44805</v>
      </c>
      <c r="B2959" t="s">
        <v>108</v>
      </c>
      <c r="C2959" t="s">
        <v>55</v>
      </c>
      <c r="D2959" t="s">
        <v>56</v>
      </c>
      <c r="E2959">
        <v>51</v>
      </c>
      <c r="F2959">
        <v>4</v>
      </c>
      <c r="G2959">
        <v>2</v>
      </c>
      <c r="H2959">
        <v>1</v>
      </c>
      <c r="I2959">
        <v>1</v>
      </c>
      <c r="J2959">
        <v>0</v>
      </c>
    </row>
    <row r="2960" spans="1:10" x14ac:dyDescent="0.35">
      <c r="A2960" s="60">
        <v>44835</v>
      </c>
      <c r="B2960" t="s">
        <v>108</v>
      </c>
      <c r="C2960" t="s">
        <v>49</v>
      </c>
      <c r="D2960" t="s">
        <v>50</v>
      </c>
      <c r="E2960">
        <v>40</v>
      </c>
      <c r="F2960">
        <v>1</v>
      </c>
      <c r="G2960">
        <v>1</v>
      </c>
      <c r="H2960">
        <v>0</v>
      </c>
      <c r="I2960">
        <v>0</v>
      </c>
      <c r="J2960">
        <v>0</v>
      </c>
    </row>
    <row r="2961" spans="1:10" x14ac:dyDescent="0.35">
      <c r="A2961" s="60">
        <v>44835</v>
      </c>
      <c r="B2961" t="s">
        <v>108</v>
      </c>
      <c r="C2961" t="s">
        <v>51</v>
      </c>
      <c r="D2961" t="s">
        <v>52</v>
      </c>
      <c r="E2961">
        <v>65</v>
      </c>
      <c r="F2961">
        <v>3</v>
      </c>
      <c r="G2961">
        <v>0</v>
      </c>
      <c r="H2961">
        <v>2</v>
      </c>
      <c r="I2961">
        <v>1</v>
      </c>
      <c r="J2961">
        <v>0</v>
      </c>
    </row>
    <row r="2962" spans="1:10" x14ac:dyDescent="0.35">
      <c r="A2962" s="60">
        <v>44835</v>
      </c>
      <c r="B2962" t="s">
        <v>108</v>
      </c>
      <c r="C2962" t="s">
        <v>53</v>
      </c>
      <c r="D2962" t="s">
        <v>54</v>
      </c>
      <c r="E2962">
        <v>753</v>
      </c>
      <c r="F2962">
        <v>140</v>
      </c>
      <c r="G2962">
        <v>20</v>
      </c>
      <c r="H2962">
        <v>37</v>
      </c>
      <c r="I2962">
        <v>83</v>
      </c>
      <c r="J2962">
        <v>0</v>
      </c>
    </row>
    <row r="2963" spans="1:10" x14ac:dyDescent="0.35">
      <c r="A2963" s="60">
        <v>44835</v>
      </c>
      <c r="B2963" t="s">
        <v>108</v>
      </c>
      <c r="C2963" t="s">
        <v>55</v>
      </c>
      <c r="D2963" t="s">
        <v>56</v>
      </c>
      <c r="E2963">
        <v>57</v>
      </c>
      <c r="F2963">
        <v>11</v>
      </c>
      <c r="G2963">
        <v>4</v>
      </c>
      <c r="H2963">
        <v>1</v>
      </c>
      <c r="I2963">
        <v>6</v>
      </c>
      <c r="J2963">
        <v>0</v>
      </c>
    </row>
    <row r="2964" spans="1:10" x14ac:dyDescent="0.35">
      <c r="A2964" s="60">
        <v>44866</v>
      </c>
      <c r="B2964" t="s">
        <v>108</v>
      </c>
      <c r="C2964" t="s">
        <v>49</v>
      </c>
      <c r="D2964" t="s">
        <v>50</v>
      </c>
      <c r="E2964">
        <v>77</v>
      </c>
      <c r="F2964">
        <v>11</v>
      </c>
      <c r="G2964">
        <v>6</v>
      </c>
      <c r="H2964">
        <v>3</v>
      </c>
      <c r="I2964">
        <v>2</v>
      </c>
      <c r="J2964">
        <v>0</v>
      </c>
    </row>
    <row r="2965" spans="1:10" x14ac:dyDescent="0.35">
      <c r="A2965" s="60">
        <v>44866</v>
      </c>
      <c r="B2965" t="s">
        <v>108</v>
      </c>
      <c r="C2965" t="s">
        <v>51</v>
      </c>
      <c r="D2965" t="s">
        <v>52</v>
      </c>
      <c r="E2965">
        <v>57</v>
      </c>
      <c r="F2965">
        <v>2</v>
      </c>
      <c r="G2965">
        <v>2</v>
      </c>
      <c r="H2965">
        <v>0</v>
      </c>
      <c r="I2965">
        <v>0</v>
      </c>
      <c r="J2965">
        <v>0</v>
      </c>
    </row>
    <row r="2966" spans="1:10" x14ac:dyDescent="0.35">
      <c r="A2966" s="60">
        <v>44866</v>
      </c>
      <c r="B2966" t="s">
        <v>108</v>
      </c>
      <c r="C2966" t="s">
        <v>53</v>
      </c>
      <c r="D2966" t="s">
        <v>54</v>
      </c>
      <c r="E2966">
        <v>777</v>
      </c>
      <c r="F2966">
        <v>118</v>
      </c>
      <c r="G2966">
        <v>18</v>
      </c>
      <c r="H2966">
        <v>34</v>
      </c>
      <c r="I2966">
        <v>66</v>
      </c>
      <c r="J2966">
        <v>0</v>
      </c>
    </row>
    <row r="2967" spans="1:10" x14ac:dyDescent="0.35">
      <c r="A2967" s="60">
        <v>44866</v>
      </c>
      <c r="B2967" t="s">
        <v>108</v>
      </c>
      <c r="C2967" t="s">
        <v>55</v>
      </c>
      <c r="D2967" t="s">
        <v>56</v>
      </c>
      <c r="E2967">
        <v>59</v>
      </c>
      <c r="F2967">
        <v>9</v>
      </c>
      <c r="G2967">
        <v>2</v>
      </c>
      <c r="H2967">
        <v>7</v>
      </c>
      <c r="I2967">
        <v>0</v>
      </c>
      <c r="J2967">
        <v>0</v>
      </c>
    </row>
    <row r="2968" spans="1:10" x14ac:dyDescent="0.35">
      <c r="A2968" s="60">
        <v>44896</v>
      </c>
      <c r="B2968" t="s">
        <v>108</v>
      </c>
      <c r="C2968" t="s">
        <v>49</v>
      </c>
      <c r="D2968" t="s">
        <v>50</v>
      </c>
      <c r="E2968">
        <v>57</v>
      </c>
      <c r="F2968">
        <v>13</v>
      </c>
      <c r="G2968">
        <v>9</v>
      </c>
      <c r="H2968">
        <v>2</v>
      </c>
      <c r="I2968">
        <v>2</v>
      </c>
      <c r="J2968">
        <v>0</v>
      </c>
    </row>
    <row r="2969" spans="1:10" x14ac:dyDescent="0.35">
      <c r="A2969" s="60">
        <v>44896</v>
      </c>
      <c r="B2969" t="s">
        <v>108</v>
      </c>
      <c r="C2969" t="s">
        <v>51</v>
      </c>
      <c r="D2969" t="s">
        <v>52</v>
      </c>
      <c r="E2969">
        <v>55</v>
      </c>
      <c r="F2969">
        <v>6</v>
      </c>
      <c r="G2969">
        <v>3</v>
      </c>
      <c r="H2969">
        <v>1</v>
      </c>
      <c r="I2969">
        <v>2</v>
      </c>
      <c r="J2969">
        <v>0</v>
      </c>
    </row>
    <row r="2970" spans="1:10" x14ac:dyDescent="0.35">
      <c r="A2970" s="60">
        <v>44896</v>
      </c>
      <c r="B2970" t="s">
        <v>108</v>
      </c>
      <c r="C2970" t="s">
        <v>53</v>
      </c>
      <c r="D2970" t="s">
        <v>54</v>
      </c>
      <c r="E2970">
        <v>673</v>
      </c>
      <c r="F2970">
        <v>83</v>
      </c>
      <c r="G2970">
        <v>14</v>
      </c>
      <c r="H2970">
        <v>24</v>
      </c>
      <c r="I2970">
        <v>39</v>
      </c>
      <c r="J2970">
        <v>6</v>
      </c>
    </row>
    <row r="2971" spans="1:10" x14ac:dyDescent="0.35">
      <c r="A2971" s="60">
        <v>44896</v>
      </c>
      <c r="B2971" t="s">
        <v>108</v>
      </c>
      <c r="C2971" t="s">
        <v>55</v>
      </c>
      <c r="D2971" t="s">
        <v>56</v>
      </c>
      <c r="E2971">
        <v>42</v>
      </c>
      <c r="F2971">
        <v>3</v>
      </c>
      <c r="G2971">
        <v>3</v>
      </c>
      <c r="H2971">
        <v>0</v>
      </c>
      <c r="I2971">
        <v>0</v>
      </c>
      <c r="J2971">
        <v>0</v>
      </c>
    </row>
    <row r="2972" spans="1:10" x14ac:dyDescent="0.35">
      <c r="A2972" s="60">
        <v>44927</v>
      </c>
      <c r="B2972" t="s">
        <v>108</v>
      </c>
      <c r="C2972" t="s">
        <v>49</v>
      </c>
      <c r="D2972" t="s">
        <v>50</v>
      </c>
      <c r="E2972">
        <v>48</v>
      </c>
      <c r="F2972">
        <v>6</v>
      </c>
      <c r="G2972">
        <v>6</v>
      </c>
      <c r="H2972">
        <v>0</v>
      </c>
      <c r="I2972">
        <v>0</v>
      </c>
      <c r="J2972">
        <v>0</v>
      </c>
    </row>
    <row r="2973" spans="1:10" x14ac:dyDescent="0.35">
      <c r="A2973" s="60">
        <v>44927</v>
      </c>
      <c r="B2973" t="s">
        <v>108</v>
      </c>
      <c r="C2973" t="s">
        <v>51</v>
      </c>
      <c r="D2973" t="s">
        <v>52</v>
      </c>
      <c r="E2973">
        <v>50</v>
      </c>
      <c r="F2973">
        <v>7</v>
      </c>
      <c r="G2973">
        <v>3</v>
      </c>
      <c r="H2973">
        <v>0</v>
      </c>
      <c r="I2973">
        <v>2</v>
      </c>
      <c r="J2973">
        <v>2</v>
      </c>
    </row>
    <row r="2974" spans="1:10" x14ac:dyDescent="0.35">
      <c r="A2974" s="60">
        <v>44927</v>
      </c>
      <c r="B2974" t="s">
        <v>108</v>
      </c>
      <c r="C2974" t="s">
        <v>53</v>
      </c>
      <c r="D2974" t="s">
        <v>54</v>
      </c>
      <c r="E2974">
        <v>595</v>
      </c>
      <c r="F2974">
        <v>67</v>
      </c>
      <c r="G2974">
        <v>18</v>
      </c>
      <c r="H2974">
        <v>33</v>
      </c>
      <c r="I2974">
        <v>14</v>
      </c>
      <c r="J2974">
        <v>2</v>
      </c>
    </row>
    <row r="2975" spans="1:10" x14ac:dyDescent="0.35">
      <c r="A2975" s="60">
        <v>44927</v>
      </c>
      <c r="B2975" t="s">
        <v>108</v>
      </c>
      <c r="C2975" t="s">
        <v>55</v>
      </c>
      <c r="D2975" t="s">
        <v>56</v>
      </c>
      <c r="E2975">
        <v>51</v>
      </c>
      <c r="F2975">
        <v>12</v>
      </c>
      <c r="G2975">
        <v>0</v>
      </c>
      <c r="H2975">
        <v>4</v>
      </c>
      <c r="I2975">
        <v>7</v>
      </c>
      <c r="J2975">
        <v>1</v>
      </c>
    </row>
    <row r="2976" spans="1:10" x14ac:dyDescent="0.35">
      <c r="A2976" s="60">
        <v>44958</v>
      </c>
      <c r="B2976" t="s">
        <v>108</v>
      </c>
      <c r="C2976" t="s">
        <v>49</v>
      </c>
      <c r="D2976" t="s">
        <v>50</v>
      </c>
      <c r="E2976">
        <v>74</v>
      </c>
      <c r="F2976">
        <v>16</v>
      </c>
      <c r="G2976">
        <v>6</v>
      </c>
      <c r="H2976">
        <v>2</v>
      </c>
      <c r="I2976">
        <v>8</v>
      </c>
      <c r="J2976">
        <v>0</v>
      </c>
    </row>
    <row r="2977" spans="1:10" x14ac:dyDescent="0.35">
      <c r="A2977" s="60">
        <v>44958</v>
      </c>
      <c r="B2977" t="s">
        <v>108</v>
      </c>
      <c r="C2977" t="s">
        <v>51</v>
      </c>
      <c r="D2977" t="s">
        <v>52</v>
      </c>
      <c r="E2977">
        <v>62</v>
      </c>
      <c r="F2977">
        <v>4</v>
      </c>
      <c r="G2977">
        <v>0</v>
      </c>
      <c r="H2977">
        <v>2</v>
      </c>
      <c r="I2977">
        <v>2</v>
      </c>
      <c r="J2977">
        <v>0</v>
      </c>
    </row>
    <row r="2978" spans="1:10" x14ac:dyDescent="0.35">
      <c r="A2978" s="60">
        <v>44958</v>
      </c>
      <c r="B2978" t="s">
        <v>108</v>
      </c>
      <c r="C2978" t="s">
        <v>53</v>
      </c>
      <c r="D2978" t="s">
        <v>54</v>
      </c>
      <c r="E2978">
        <v>727</v>
      </c>
      <c r="F2978">
        <v>62</v>
      </c>
      <c r="G2978">
        <v>25</v>
      </c>
      <c r="H2978">
        <v>28</v>
      </c>
      <c r="I2978">
        <v>9</v>
      </c>
      <c r="J2978">
        <v>0</v>
      </c>
    </row>
    <row r="2979" spans="1:10" x14ac:dyDescent="0.35">
      <c r="A2979" s="60">
        <v>44958</v>
      </c>
      <c r="B2979" t="s">
        <v>108</v>
      </c>
      <c r="C2979" t="s">
        <v>55</v>
      </c>
      <c r="D2979" t="s">
        <v>56</v>
      </c>
      <c r="E2979">
        <v>44</v>
      </c>
      <c r="F2979">
        <v>9</v>
      </c>
      <c r="G2979">
        <v>5</v>
      </c>
      <c r="H2979">
        <v>4</v>
      </c>
      <c r="I2979">
        <v>0</v>
      </c>
      <c r="J2979">
        <v>0</v>
      </c>
    </row>
    <row r="2980" spans="1:10" x14ac:dyDescent="0.35">
      <c r="A2980" s="60">
        <v>44986</v>
      </c>
      <c r="B2980" t="s">
        <v>108</v>
      </c>
      <c r="C2980" t="s">
        <v>49</v>
      </c>
      <c r="D2980" t="s">
        <v>50</v>
      </c>
      <c r="E2980">
        <v>70</v>
      </c>
      <c r="F2980">
        <v>8</v>
      </c>
      <c r="G2980">
        <v>4</v>
      </c>
      <c r="H2980">
        <v>3</v>
      </c>
      <c r="I2980">
        <v>1</v>
      </c>
      <c r="J2980">
        <v>0</v>
      </c>
    </row>
    <row r="2981" spans="1:10" x14ac:dyDescent="0.35">
      <c r="A2981" s="60">
        <v>44986</v>
      </c>
      <c r="B2981" t="s">
        <v>108</v>
      </c>
      <c r="C2981" t="s">
        <v>51</v>
      </c>
      <c r="D2981" t="s">
        <v>52</v>
      </c>
      <c r="E2981">
        <v>53</v>
      </c>
      <c r="F2981">
        <v>30</v>
      </c>
      <c r="G2981">
        <v>2</v>
      </c>
      <c r="H2981">
        <v>1</v>
      </c>
      <c r="I2981">
        <v>27</v>
      </c>
      <c r="J2981">
        <v>0</v>
      </c>
    </row>
    <row r="2982" spans="1:10" x14ac:dyDescent="0.35">
      <c r="A2982" s="60">
        <v>44986</v>
      </c>
      <c r="B2982" t="s">
        <v>108</v>
      </c>
      <c r="C2982" t="s">
        <v>53</v>
      </c>
      <c r="D2982" t="s">
        <v>54</v>
      </c>
      <c r="E2982">
        <v>770</v>
      </c>
      <c r="F2982">
        <v>66</v>
      </c>
      <c r="G2982">
        <v>15</v>
      </c>
      <c r="H2982">
        <v>34</v>
      </c>
      <c r="I2982">
        <v>15</v>
      </c>
      <c r="J2982">
        <v>2</v>
      </c>
    </row>
    <row r="2983" spans="1:10" x14ac:dyDescent="0.35">
      <c r="A2983" s="60">
        <v>44986</v>
      </c>
      <c r="B2983" t="s">
        <v>108</v>
      </c>
      <c r="C2983" t="s">
        <v>55</v>
      </c>
      <c r="D2983" t="s">
        <v>56</v>
      </c>
      <c r="E2983">
        <v>62</v>
      </c>
      <c r="F2983">
        <v>7</v>
      </c>
      <c r="G2983">
        <v>2</v>
      </c>
      <c r="H2983">
        <v>4</v>
      </c>
      <c r="I2983">
        <v>1</v>
      </c>
      <c r="J2983">
        <v>0</v>
      </c>
    </row>
    <row r="2984" spans="1:10" x14ac:dyDescent="0.35">
      <c r="A2984" s="60">
        <v>45017</v>
      </c>
      <c r="B2984" t="s">
        <v>108</v>
      </c>
      <c r="C2984" t="s">
        <v>49</v>
      </c>
      <c r="D2984" t="s">
        <v>50</v>
      </c>
      <c r="E2984">
        <v>60</v>
      </c>
      <c r="F2984">
        <v>14</v>
      </c>
      <c r="G2984">
        <v>7</v>
      </c>
      <c r="H2984">
        <v>1</v>
      </c>
      <c r="I2984">
        <v>6</v>
      </c>
      <c r="J2984">
        <v>0</v>
      </c>
    </row>
    <row r="2985" spans="1:10" x14ac:dyDescent="0.35">
      <c r="A2985" s="60">
        <v>45017</v>
      </c>
      <c r="B2985" t="s">
        <v>108</v>
      </c>
      <c r="C2985" t="s">
        <v>51</v>
      </c>
      <c r="D2985" t="s">
        <v>52</v>
      </c>
      <c r="E2985">
        <v>61</v>
      </c>
      <c r="F2985">
        <v>8</v>
      </c>
      <c r="G2985">
        <v>3</v>
      </c>
      <c r="H2985">
        <v>2</v>
      </c>
      <c r="I2985">
        <v>3</v>
      </c>
      <c r="J2985">
        <v>0</v>
      </c>
    </row>
    <row r="2986" spans="1:10" x14ac:dyDescent="0.35">
      <c r="A2986" s="60">
        <v>45017</v>
      </c>
      <c r="B2986" t="s">
        <v>108</v>
      </c>
      <c r="C2986" t="s">
        <v>53</v>
      </c>
      <c r="D2986" t="s">
        <v>54</v>
      </c>
      <c r="E2986">
        <v>525</v>
      </c>
      <c r="F2986">
        <v>45</v>
      </c>
      <c r="G2986">
        <v>8</v>
      </c>
      <c r="H2986">
        <v>22</v>
      </c>
      <c r="I2986">
        <v>15</v>
      </c>
      <c r="J2986">
        <v>0</v>
      </c>
    </row>
    <row r="2987" spans="1:10" x14ac:dyDescent="0.35">
      <c r="A2987" s="60">
        <v>45017</v>
      </c>
      <c r="B2987" t="s">
        <v>108</v>
      </c>
      <c r="C2987" t="s">
        <v>55</v>
      </c>
      <c r="D2987" t="s">
        <v>56</v>
      </c>
      <c r="E2987">
        <v>51</v>
      </c>
      <c r="F2987">
        <v>10</v>
      </c>
      <c r="G2987">
        <v>5</v>
      </c>
      <c r="H2987">
        <v>1</v>
      </c>
      <c r="I2987">
        <v>4</v>
      </c>
      <c r="J2987">
        <v>0</v>
      </c>
    </row>
    <row r="2988" spans="1:10" x14ac:dyDescent="0.35">
      <c r="A2988" s="60">
        <v>45017</v>
      </c>
      <c r="B2988" t="s">
        <v>108</v>
      </c>
      <c r="C2988" t="s">
        <v>187</v>
      </c>
      <c r="D2988" t="s">
        <v>188</v>
      </c>
      <c r="E2988">
        <v>149</v>
      </c>
      <c r="F2988">
        <v>13</v>
      </c>
      <c r="G2988">
        <v>3</v>
      </c>
      <c r="H2988">
        <v>9</v>
      </c>
      <c r="I2988">
        <v>1</v>
      </c>
      <c r="J2988">
        <v>0</v>
      </c>
    </row>
    <row r="2989" spans="1:10" x14ac:dyDescent="0.35">
      <c r="A2989" s="60">
        <v>45047</v>
      </c>
      <c r="B2989" t="s">
        <v>108</v>
      </c>
      <c r="C2989" t="s">
        <v>49</v>
      </c>
      <c r="D2989" t="s">
        <v>50</v>
      </c>
      <c r="E2989">
        <v>59</v>
      </c>
      <c r="F2989">
        <v>8</v>
      </c>
      <c r="G2989">
        <v>6</v>
      </c>
      <c r="H2989">
        <v>2</v>
      </c>
      <c r="I2989">
        <v>0</v>
      </c>
      <c r="J2989">
        <v>0</v>
      </c>
    </row>
    <row r="2990" spans="1:10" x14ac:dyDescent="0.35">
      <c r="A2990" s="60">
        <v>45047</v>
      </c>
      <c r="B2990" t="s">
        <v>108</v>
      </c>
      <c r="C2990" t="s">
        <v>51</v>
      </c>
      <c r="D2990" t="s">
        <v>52</v>
      </c>
      <c r="E2990">
        <v>45</v>
      </c>
      <c r="F2990">
        <v>4</v>
      </c>
      <c r="G2990">
        <v>2</v>
      </c>
      <c r="H2990">
        <v>1</v>
      </c>
      <c r="I2990">
        <v>1</v>
      </c>
      <c r="J2990">
        <v>0</v>
      </c>
    </row>
    <row r="2991" spans="1:10" x14ac:dyDescent="0.35">
      <c r="A2991" s="60">
        <v>45047</v>
      </c>
      <c r="B2991" t="s">
        <v>108</v>
      </c>
      <c r="C2991" t="s">
        <v>53</v>
      </c>
      <c r="D2991" t="s">
        <v>54</v>
      </c>
      <c r="E2991">
        <v>750</v>
      </c>
      <c r="F2991">
        <v>85</v>
      </c>
      <c r="G2991">
        <v>14</v>
      </c>
      <c r="H2991">
        <v>45</v>
      </c>
      <c r="I2991">
        <v>26</v>
      </c>
      <c r="J2991">
        <v>0</v>
      </c>
    </row>
    <row r="2992" spans="1:10" x14ac:dyDescent="0.35">
      <c r="A2992" s="60">
        <v>45047</v>
      </c>
      <c r="B2992" t="s">
        <v>108</v>
      </c>
      <c r="C2992" t="s">
        <v>55</v>
      </c>
      <c r="D2992" t="s">
        <v>56</v>
      </c>
      <c r="E2992">
        <v>68</v>
      </c>
      <c r="F2992">
        <v>14</v>
      </c>
      <c r="G2992">
        <v>5</v>
      </c>
      <c r="H2992">
        <v>3</v>
      </c>
      <c r="I2992">
        <v>6</v>
      </c>
      <c r="J2992">
        <v>0</v>
      </c>
    </row>
    <row r="2993" spans="1:10" x14ac:dyDescent="0.35">
      <c r="A2993" s="60">
        <v>45047</v>
      </c>
      <c r="B2993" t="s">
        <v>108</v>
      </c>
      <c r="C2993" t="s">
        <v>187</v>
      </c>
      <c r="D2993" t="s">
        <v>188</v>
      </c>
      <c r="E2993">
        <v>306</v>
      </c>
      <c r="F2993">
        <v>19</v>
      </c>
      <c r="G2993">
        <v>2</v>
      </c>
      <c r="H2993">
        <v>11</v>
      </c>
      <c r="I2993">
        <v>6</v>
      </c>
      <c r="J2993">
        <v>0</v>
      </c>
    </row>
    <row r="2994" spans="1:10" x14ac:dyDescent="0.35">
      <c r="A2994" s="60">
        <v>45078</v>
      </c>
      <c r="B2994" t="s">
        <v>108</v>
      </c>
      <c r="C2994" t="s">
        <v>49</v>
      </c>
      <c r="D2994" t="s">
        <v>50</v>
      </c>
      <c r="E2994">
        <v>55</v>
      </c>
      <c r="F2994">
        <v>10</v>
      </c>
      <c r="G2994">
        <v>9</v>
      </c>
      <c r="H2994">
        <v>0</v>
      </c>
      <c r="I2994">
        <v>1</v>
      </c>
      <c r="J2994">
        <v>0</v>
      </c>
    </row>
    <row r="2995" spans="1:10" x14ac:dyDescent="0.35">
      <c r="A2995" s="60">
        <v>45078</v>
      </c>
      <c r="B2995" t="s">
        <v>108</v>
      </c>
      <c r="C2995" t="s">
        <v>51</v>
      </c>
      <c r="D2995" t="s">
        <v>52</v>
      </c>
      <c r="E2995">
        <v>77</v>
      </c>
      <c r="F2995">
        <v>11</v>
      </c>
      <c r="G2995">
        <v>4</v>
      </c>
      <c r="H2995">
        <v>5</v>
      </c>
      <c r="I2995">
        <v>2</v>
      </c>
      <c r="J2995">
        <v>0</v>
      </c>
    </row>
    <row r="2996" spans="1:10" x14ac:dyDescent="0.35">
      <c r="A2996" s="60">
        <v>45078</v>
      </c>
      <c r="B2996" t="s">
        <v>108</v>
      </c>
      <c r="C2996" t="s">
        <v>53</v>
      </c>
      <c r="D2996" t="s">
        <v>54</v>
      </c>
      <c r="E2996">
        <v>651</v>
      </c>
      <c r="F2996">
        <v>38</v>
      </c>
      <c r="G2996">
        <v>15</v>
      </c>
      <c r="H2996">
        <v>11</v>
      </c>
      <c r="I2996">
        <v>12</v>
      </c>
      <c r="J2996">
        <v>0</v>
      </c>
    </row>
    <row r="2997" spans="1:10" x14ac:dyDescent="0.35">
      <c r="A2997" s="60">
        <v>45078</v>
      </c>
      <c r="B2997" t="s">
        <v>108</v>
      </c>
      <c r="C2997" t="s">
        <v>55</v>
      </c>
      <c r="D2997" t="s">
        <v>56</v>
      </c>
      <c r="E2997">
        <v>51</v>
      </c>
      <c r="F2997">
        <v>7</v>
      </c>
      <c r="G2997">
        <v>1</v>
      </c>
      <c r="H2997">
        <v>2</v>
      </c>
      <c r="I2997">
        <v>4</v>
      </c>
      <c r="J2997">
        <v>0</v>
      </c>
    </row>
    <row r="2998" spans="1:10" x14ac:dyDescent="0.35">
      <c r="A2998" s="60">
        <v>45078</v>
      </c>
      <c r="B2998" t="s">
        <v>108</v>
      </c>
      <c r="C2998" t="s">
        <v>187</v>
      </c>
      <c r="D2998" t="s">
        <v>188</v>
      </c>
      <c r="E2998">
        <v>377</v>
      </c>
      <c r="F2998">
        <v>46</v>
      </c>
      <c r="G2998">
        <v>8</v>
      </c>
      <c r="H2998">
        <v>14</v>
      </c>
      <c r="I2998">
        <v>24</v>
      </c>
      <c r="J2998">
        <v>0</v>
      </c>
    </row>
    <row r="2999" spans="1:10" x14ac:dyDescent="0.35">
      <c r="A2999" s="60">
        <v>45108</v>
      </c>
      <c r="B2999" t="s">
        <v>108</v>
      </c>
      <c r="C2999" t="s">
        <v>49</v>
      </c>
      <c r="D2999" t="s">
        <v>50</v>
      </c>
      <c r="E2999">
        <v>64</v>
      </c>
      <c r="F2999">
        <v>6</v>
      </c>
      <c r="G2999">
        <v>5</v>
      </c>
      <c r="H2999">
        <v>1</v>
      </c>
      <c r="I2999">
        <v>0</v>
      </c>
      <c r="J2999">
        <v>0</v>
      </c>
    </row>
    <row r="3000" spans="1:10" x14ac:dyDescent="0.35">
      <c r="A3000" s="60">
        <v>45108</v>
      </c>
      <c r="B3000" t="s">
        <v>108</v>
      </c>
      <c r="C3000" t="s">
        <v>51</v>
      </c>
      <c r="D3000" t="s">
        <v>52</v>
      </c>
      <c r="E3000">
        <v>35</v>
      </c>
      <c r="F3000">
        <v>12</v>
      </c>
      <c r="G3000">
        <v>4</v>
      </c>
      <c r="H3000">
        <v>0</v>
      </c>
      <c r="I3000">
        <v>8</v>
      </c>
      <c r="J3000">
        <v>0</v>
      </c>
    </row>
    <row r="3001" spans="1:10" x14ac:dyDescent="0.35">
      <c r="A3001" s="60">
        <v>45108</v>
      </c>
      <c r="B3001" t="s">
        <v>108</v>
      </c>
      <c r="C3001" t="s">
        <v>53</v>
      </c>
      <c r="D3001" t="s">
        <v>54</v>
      </c>
      <c r="E3001">
        <v>557</v>
      </c>
      <c r="F3001">
        <v>65</v>
      </c>
      <c r="G3001">
        <v>16</v>
      </c>
      <c r="H3001">
        <v>26</v>
      </c>
      <c r="I3001">
        <v>22</v>
      </c>
      <c r="J3001">
        <v>1</v>
      </c>
    </row>
    <row r="3002" spans="1:10" x14ac:dyDescent="0.35">
      <c r="A3002" s="60">
        <v>45108</v>
      </c>
      <c r="B3002" t="s">
        <v>108</v>
      </c>
      <c r="C3002" t="s">
        <v>55</v>
      </c>
      <c r="D3002" t="s">
        <v>56</v>
      </c>
      <c r="E3002">
        <v>52</v>
      </c>
      <c r="F3002">
        <v>4</v>
      </c>
      <c r="G3002">
        <v>2</v>
      </c>
      <c r="H3002">
        <v>1</v>
      </c>
      <c r="I3002">
        <v>1</v>
      </c>
      <c r="J3002">
        <v>0</v>
      </c>
    </row>
    <row r="3003" spans="1:10" x14ac:dyDescent="0.35">
      <c r="A3003" s="60">
        <v>45108</v>
      </c>
      <c r="B3003" t="s">
        <v>108</v>
      </c>
      <c r="C3003" t="s">
        <v>187</v>
      </c>
      <c r="D3003" t="s">
        <v>188</v>
      </c>
      <c r="E3003">
        <v>345</v>
      </c>
      <c r="F3003">
        <v>24</v>
      </c>
      <c r="G3003">
        <v>10</v>
      </c>
      <c r="H3003">
        <v>7</v>
      </c>
      <c r="I3003">
        <v>7</v>
      </c>
      <c r="J3003">
        <v>0</v>
      </c>
    </row>
    <row r="3004" spans="1:10" x14ac:dyDescent="0.35">
      <c r="A3004" s="60">
        <v>45139</v>
      </c>
      <c r="B3004" t="s">
        <v>108</v>
      </c>
      <c r="C3004" t="s">
        <v>49</v>
      </c>
      <c r="D3004" t="s">
        <v>50</v>
      </c>
      <c r="E3004">
        <v>53</v>
      </c>
      <c r="F3004">
        <v>4</v>
      </c>
      <c r="G3004">
        <v>2</v>
      </c>
      <c r="H3004">
        <v>2</v>
      </c>
      <c r="I3004">
        <v>0</v>
      </c>
      <c r="J3004">
        <v>0</v>
      </c>
    </row>
    <row r="3005" spans="1:10" x14ac:dyDescent="0.35">
      <c r="A3005" s="60">
        <v>45139</v>
      </c>
      <c r="B3005" t="s">
        <v>108</v>
      </c>
      <c r="C3005" t="s">
        <v>51</v>
      </c>
      <c r="D3005" t="s">
        <v>52</v>
      </c>
      <c r="E3005">
        <v>71</v>
      </c>
      <c r="F3005">
        <v>4</v>
      </c>
      <c r="G3005">
        <v>1</v>
      </c>
      <c r="H3005">
        <v>1</v>
      </c>
      <c r="I3005">
        <v>2</v>
      </c>
      <c r="J3005">
        <v>0</v>
      </c>
    </row>
    <row r="3006" spans="1:10" x14ac:dyDescent="0.35">
      <c r="A3006" s="60">
        <v>45139</v>
      </c>
      <c r="B3006" t="s">
        <v>108</v>
      </c>
      <c r="C3006" t="s">
        <v>53</v>
      </c>
      <c r="D3006" t="s">
        <v>54</v>
      </c>
      <c r="E3006">
        <v>572</v>
      </c>
      <c r="F3006">
        <v>59</v>
      </c>
      <c r="G3006">
        <v>17</v>
      </c>
      <c r="H3006">
        <v>18</v>
      </c>
      <c r="I3006">
        <v>24</v>
      </c>
      <c r="J3006">
        <v>0</v>
      </c>
    </row>
    <row r="3007" spans="1:10" x14ac:dyDescent="0.35">
      <c r="A3007" s="60">
        <v>45139</v>
      </c>
      <c r="B3007" t="s">
        <v>108</v>
      </c>
      <c r="C3007" t="s">
        <v>55</v>
      </c>
      <c r="D3007" t="s">
        <v>56</v>
      </c>
      <c r="E3007">
        <v>59</v>
      </c>
      <c r="F3007">
        <v>9</v>
      </c>
      <c r="G3007">
        <v>2</v>
      </c>
      <c r="H3007">
        <v>3</v>
      </c>
      <c r="I3007">
        <v>4</v>
      </c>
      <c r="J3007">
        <v>0</v>
      </c>
    </row>
    <row r="3008" spans="1:10" x14ac:dyDescent="0.35">
      <c r="A3008" s="60">
        <v>45139</v>
      </c>
      <c r="B3008" t="s">
        <v>108</v>
      </c>
      <c r="C3008" t="s">
        <v>187</v>
      </c>
      <c r="D3008" t="s">
        <v>188</v>
      </c>
      <c r="E3008">
        <v>394</v>
      </c>
      <c r="F3008">
        <v>12</v>
      </c>
      <c r="G3008">
        <v>5</v>
      </c>
      <c r="H3008">
        <v>5</v>
      </c>
      <c r="I3008">
        <v>2</v>
      </c>
      <c r="J3008">
        <v>0</v>
      </c>
    </row>
    <row r="3009" spans="1:10" x14ac:dyDescent="0.35">
      <c r="A3009" s="60">
        <v>45170</v>
      </c>
      <c r="B3009" t="s">
        <v>108</v>
      </c>
      <c r="C3009" t="s">
        <v>49</v>
      </c>
      <c r="D3009" t="s">
        <v>50</v>
      </c>
      <c r="E3009">
        <v>65</v>
      </c>
      <c r="F3009">
        <v>5</v>
      </c>
      <c r="G3009">
        <v>2</v>
      </c>
      <c r="H3009">
        <v>1</v>
      </c>
      <c r="I3009">
        <v>2</v>
      </c>
      <c r="J3009">
        <v>0</v>
      </c>
    </row>
    <row r="3010" spans="1:10" x14ac:dyDescent="0.35">
      <c r="A3010" s="60">
        <v>45170</v>
      </c>
      <c r="B3010" t="s">
        <v>108</v>
      </c>
      <c r="C3010" t="s">
        <v>51</v>
      </c>
      <c r="D3010" t="s">
        <v>52</v>
      </c>
      <c r="E3010">
        <v>41</v>
      </c>
      <c r="F3010">
        <v>7</v>
      </c>
      <c r="G3010">
        <v>2</v>
      </c>
      <c r="H3010">
        <v>2</v>
      </c>
      <c r="I3010">
        <v>3</v>
      </c>
      <c r="J3010">
        <v>0</v>
      </c>
    </row>
    <row r="3011" spans="1:10" x14ac:dyDescent="0.35">
      <c r="A3011" s="60">
        <v>45170</v>
      </c>
      <c r="B3011" t="s">
        <v>108</v>
      </c>
      <c r="C3011" t="s">
        <v>53</v>
      </c>
      <c r="D3011" t="s">
        <v>54</v>
      </c>
      <c r="E3011">
        <v>524</v>
      </c>
      <c r="F3011">
        <v>38</v>
      </c>
      <c r="G3011">
        <v>10</v>
      </c>
      <c r="H3011">
        <v>22</v>
      </c>
      <c r="I3011">
        <v>6</v>
      </c>
      <c r="J3011">
        <v>0</v>
      </c>
    </row>
    <row r="3012" spans="1:10" x14ac:dyDescent="0.35">
      <c r="A3012" s="60">
        <v>45170</v>
      </c>
      <c r="B3012" t="s">
        <v>108</v>
      </c>
      <c r="C3012" t="s">
        <v>55</v>
      </c>
      <c r="D3012" t="s">
        <v>56</v>
      </c>
      <c r="E3012">
        <v>52</v>
      </c>
      <c r="F3012">
        <v>7</v>
      </c>
      <c r="G3012">
        <v>2</v>
      </c>
      <c r="H3012">
        <v>4</v>
      </c>
      <c r="I3012">
        <v>1</v>
      </c>
      <c r="J3012">
        <v>0</v>
      </c>
    </row>
    <row r="3013" spans="1:10" x14ac:dyDescent="0.35">
      <c r="A3013" s="60">
        <v>45170</v>
      </c>
      <c r="B3013" t="s">
        <v>108</v>
      </c>
      <c r="C3013" t="s">
        <v>187</v>
      </c>
      <c r="D3013" t="s">
        <v>188</v>
      </c>
      <c r="E3013">
        <v>406</v>
      </c>
      <c r="F3013">
        <v>26</v>
      </c>
      <c r="G3013">
        <v>9</v>
      </c>
      <c r="H3013">
        <v>17</v>
      </c>
      <c r="I3013">
        <v>0</v>
      </c>
      <c r="J3013">
        <v>0</v>
      </c>
    </row>
    <row r="3014" spans="1:10" x14ac:dyDescent="0.35">
      <c r="A3014" s="60">
        <v>45200</v>
      </c>
      <c r="B3014" t="s">
        <v>108</v>
      </c>
      <c r="C3014" t="s">
        <v>49</v>
      </c>
      <c r="D3014" t="s">
        <v>50</v>
      </c>
      <c r="E3014">
        <v>74</v>
      </c>
      <c r="F3014">
        <v>3</v>
      </c>
      <c r="G3014">
        <v>1</v>
      </c>
      <c r="H3014">
        <v>1</v>
      </c>
      <c r="I3014">
        <v>1</v>
      </c>
      <c r="J3014">
        <v>0</v>
      </c>
    </row>
    <row r="3015" spans="1:10" x14ac:dyDescent="0.35">
      <c r="A3015" s="60">
        <v>45200</v>
      </c>
      <c r="B3015" t="s">
        <v>108</v>
      </c>
      <c r="C3015" t="s">
        <v>51</v>
      </c>
      <c r="D3015" t="s">
        <v>52</v>
      </c>
      <c r="E3015">
        <v>62</v>
      </c>
      <c r="F3015">
        <v>6</v>
      </c>
      <c r="G3015">
        <v>4</v>
      </c>
      <c r="H3015">
        <v>0</v>
      </c>
      <c r="I3015">
        <v>2</v>
      </c>
      <c r="J3015">
        <v>0</v>
      </c>
    </row>
    <row r="3016" spans="1:10" x14ac:dyDescent="0.35">
      <c r="A3016" s="60">
        <v>45200</v>
      </c>
      <c r="B3016" t="s">
        <v>108</v>
      </c>
      <c r="C3016" t="s">
        <v>53</v>
      </c>
      <c r="D3016" t="s">
        <v>54</v>
      </c>
      <c r="E3016">
        <v>533</v>
      </c>
      <c r="F3016">
        <v>61</v>
      </c>
      <c r="G3016">
        <v>10</v>
      </c>
      <c r="H3016">
        <v>24</v>
      </c>
      <c r="I3016">
        <v>26</v>
      </c>
      <c r="J3016">
        <v>1</v>
      </c>
    </row>
    <row r="3017" spans="1:10" x14ac:dyDescent="0.35">
      <c r="A3017" s="60">
        <v>45200</v>
      </c>
      <c r="B3017" t="s">
        <v>108</v>
      </c>
      <c r="C3017" t="s">
        <v>55</v>
      </c>
      <c r="D3017" t="s">
        <v>56</v>
      </c>
      <c r="E3017">
        <v>52</v>
      </c>
      <c r="F3017">
        <v>10</v>
      </c>
      <c r="G3017">
        <v>4</v>
      </c>
      <c r="H3017">
        <v>2</v>
      </c>
      <c r="I3017">
        <v>4</v>
      </c>
      <c r="J3017">
        <v>0</v>
      </c>
    </row>
    <row r="3018" spans="1:10" x14ac:dyDescent="0.35">
      <c r="A3018" s="60">
        <v>45200</v>
      </c>
      <c r="B3018" t="s">
        <v>108</v>
      </c>
      <c r="C3018" t="s">
        <v>187</v>
      </c>
      <c r="D3018" t="s">
        <v>188</v>
      </c>
      <c r="E3018">
        <v>454</v>
      </c>
      <c r="F3018">
        <v>41</v>
      </c>
      <c r="G3018">
        <v>9</v>
      </c>
      <c r="H3018">
        <v>18</v>
      </c>
      <c r="I3018">
        <v>11</v>
      </c>
      <c r="J3018">
        <v>3</v>
      </c>
    </row>
    <row r="3019" spans="1:10" x14ac:dyDescent="0.35">
      <c r="A3019" s="60">
        <v>45231</v>
      </c>
      <c r="B3019" t="s">
        <v>108</v>
      </c>
      <c r="C3019" t="s">
        <v>49</v>
      </c>
      <c r="D3019" t="s">
        <v>50</v>
      </c>
      <c r="E3019">
        <v>89</v>
      </c>
      <c r="F3019">
        <v>11</v>
      </c>
      <c r="G3019">
        <v>7</v>
      </c>
      <c r="H3019">
        <v>2</v>
      </c>
      <c r="I3019">
        <v>2</v>
      </c>
      <c r="J3019">
        <v>0</v>
      </c>
    </row>
    <row r="3020" spans="1:10" x14ac:dyDescent="0.35">
      <c r="A3020" s="60">
        <v>45231</v>
      </c>
      <c r="B3020" t="s">
        <v>108</v>
      </c>
      <c r="C3020" t="s">
        <v>51</v>
      </c>
      <c r="D3020" t="s">
        <v>52</v>
      </c>
      <c r="E3020">
        <v>58</v>
      </c>
      <c r="F3020">
        <v>6</v>
      </c>
      <c r="G3020">
        <v>3</v>
      </c>
      <c r="H3020">
        <v>0</v>
      </c>
      <c r="I3020">
        <v>3</v>
      </c>
      <c r="J3020">
        <v>0</v>
      </c>
    </row>
    <row r="3021" spans="1:10" x14ac:dyDescent="0.35">
      <c r="A3021" s="60">
        <v>45231</v>
      </c>
      <c r="B3021" t="s">
        <v>108</v>
      </c>
      <c r="C3021" t="s">
        <v>53</v>
      </c>
      <c r="D3021" t="s">
        <v>54</v>
      </c>
      <c r="E3021">
        <v>570</v>
      </c>
      <c r="F3021">
        <v>50</v>
      </c>
      <c r="G3021">
        <v>5</v>
      </c>
      <c r="H3021">
        <v>30</v>
      </c>
      <c r="I3021">
        <v>15</v>
      </c>
      <c r="J3021">
        <v>0</v>
      </c>
    </row>
    <row r="3022" spans="1:10" x14ac:dyDescent="0.35">
      <c r="A3022" s="60">
        <v>45231</v>
      </c>
      <c r="B3022" t="s">
        <v>108</v>
      </c>
      <c r="C3022" t="s">
        <v>55</v>
      </c>
      <c r="D3022" t="s">
        <v>56</v>
      </c>
      <c r="E3022">
        <v>55</v>
      </c>
      <c r="F3022">
        <v>9</v>
      </c>
      <c r="G3022">
        <v>4</v>
      </c>
      <c r="H3022">
        <v>1</v>
      </c>
      <c r="I3022">
        <v>4</v>
      </c>
      <c r="J3022">
        <v>0</v>
      </c>
    </row>
    <row r="3023" spans="1:10" x14ac:dyDescent="0.35">
      <c r="A3023" s="60">
        <v>45231</v>
      </c>
      <c r="B3023" t="s">
        <v>108</v>
      </c>
      <c r="C3023" t="s">
        <v>187</v>
      </c>
      <c r="D3023" t="s">
        <v>188</v>
      </c>
      <c r="E3023">
        <v>447</v>
      </c>
      <c r="F3023">
        <v>19</v>
      </c>
      <c r="G3023">
        <v>9</v>
      </c>
      <c r="H3023">
        <v>6</v>
      </c>
      <c r="I3023">
        <v>4</v>
      </c>
      <c r="J3023">
        <v>0</v>
      </c>
    </row>
    <row r="3024" spans="1:10" x14ac:dyDescent="0.35">
      <c r="A3024" s="60">
        <v>45261</v>
      </c>
      <c r="B3024" t="s">
        <v>108</v>
      </c>
      <c r="C3024" t="s">
        <v>49</v>
      </c>
      <c r="D3024" t="s">
        <v>50</v>
      </c>
      <c r="E3024">
        <v>54</v>
      </c>
      <c r="F3024">
        <v>12</v>
      </c>
      <c r="G3024">
        <v>5</v>
      </c>
      <c r="H3024">
        <v>3</v>
      </c>
      <c r="I3024">
        <v>3</v>
      </c>
      <c r="J3024">
        <v>1</v>
      </c>
    </row>
    <row r="3025" spans="1:10" x14ac:dyDescent="0.35">
      <c r="A3025" s="60">
        <v>45261</v>
      </c>
      <c r="B3025" t="s">
        <v>108</v>
      </c>
      <c r="C3025" t="s">
        <v>51</v>
      </c>
      <c r="D3025" t="s">
        <v>52</v>
      </c>
      <c r="E3025">
        <v>83</v>
      </c>
      <c r="F3025">
        <v>15</v>
      </c>
      <c r="G3025">
        <v>7</v>
      </c>
      <c r="H3025">
        <v>2</v>
      </c>
      <c r="I3025">
        <v>5</v>
      </c>
      <c r="J3025">
        <v>1</v>
      </c>
    </row>
    <row r="3026" spans="1:10" x14ac:dyDescent="0.35">
      <c r="A3026" s="60">
        <v>45261</v>
      </c>
      <c r="B3026" t="s">
        <v>108</v>
      </c>
      <c r="C3026" t="s">
        <v>53</v>
      </c>
      <c r="D3026" t="s">
        <v>54</v>
      </c>
      <c r="E3026">
        <v>423</v>
      </c>
      <c r="F3026">
        <v>47</v>
      </c>
      <c r="G3026">
        <v>11</v>
      </c>
      <c r="H3026">
        <v>27</v>
      </c>
      <c r="I3026">
        <v>8</v>
      </c>
      <c r="J3026">
        <v>1</v>
      </c>
    </row>
    <row r="3027" spans="1:10" x14ac:dyDescent="0.35">
      <c r="A3027" s="60">
        <v>45261</v>
      </c>
      <c r="B3027" t="s">
        <v>108</v>
      </c>
      <c r="C3027" t="s">
        <v>55</v>
      </c>
      <c r="D3027" t="s">
        <v>56</v>
      </c>
      <c r="E3027">
        <v>36</v>
      </c>
      <c r="F3027">
        <v>7</v>
      </c>
      <c r="G3027">
        <v>4</v>
      </c>
      <c r="H3027">
        <v>1</v>
      </c>
      <c r="I3027">
        <v>2</v>
      </c>
      <c r="J3027">
        <v>0</v>
      </c>
    </row>
    <row r="3028" spans="1:10" x14ac:dyDescent="0.35">
      <c r="A3028" s="60">
        <v>45261</v>
      </c>
      <c r="B3028" t="s">
        <v>108</v>
      </c>
      <c r="C3028" t="s">
        <v>187</v>
      </c>
      <c r="D3028" t="s">
        <v>188</v>
      </c>
      <c r="E3028">
        <v>373</v>
      </c>
      <c r="F3028">
        <v>20</v>
      </c>
      <c r="G3028">
        <v>14</v>
      </c>
      <c r="H3028">
        <v>5</v>
      </c>
      <c r="I3028">
        <v>1</v>
      </c>
      <c r="J3028">
        <v>0</v>
      </c>
    </row>
    <row r="3029" spans="1:10" x14ac:dyDescent="0.35">
      <c r="A3029" s="60">
        <v>45292</v>
      </c>
      <c r="B3029" t="s">
        <v>108</v>
      </c>
      <c r="C3029" t="s">
        <v>49</v>
      </c>
      <c r="D3029" t="s">
        <v>50</v>
      </c>
      <c r="E3029">
        <v>77</v>
      </c>
      <c r="F3029">
        <v>11</v>
      </c>
      <c r="G3029">
        <v>4</v>
      </c>
      <c r="H3029">
        <v>0</v>
      </c>
      <c r="I3029">
        <v>7</v>
      </c>
      <c r="J3029">
        <v>0</v>
      </c>
    </row>
    <row r="3030" spans="1:10" x14ac:dyDescent="0.35">
      <c r="A3030" s="60">
        <v>45292</v>
      </c>
      <c r="B3030" t="s">
        <v>108</v>
      </c>
      <c r="C3030" t="s">
        <v>51</v>
      </c>
      <c r="D3030" t="s">
        <v>52</v>
      </c>
      <c r="E3030">
        <v>64</v>
      </c>
      <c r="F3030">
        <v>11</v>
      </c>
      <c r="G3030">
        <v>2</v>
      </c>
      <c r="H3030">
        <v>0</v>
      </c>
      <c r="I3030">
        <v>8</v>
      </c>
      <c r="J3030">
        <v>1</v>
      </c>
    </row>
    <row r="3031" spans="1:10" x14ac:dyDescent="0.35">
      <c r="A3031" s="60">
        <v>45292</v>
      </c>
      <c r="B3031" t="s">
        <v>108</v>
      </c>
      <c r="C3031" t="s">
        <v>53</v>
      </c>
      <c r="D3031" t="s">
        <v>54</v>
      </c>
      <c r="E3031">
        <v>512</v>
      </c>
      <c r="F3031">
        <v>62</v>
      </c>
      <c r="G3031">
        <v>9</v>
      </c>
      <c r="H3031">
        <v>28</v>
      </c>
      <c r="I3031">
        <v>19</v>
      </c>
      <c r="J3031">
        <v>6</v>
      </c>
    </row>
    <row r="3032" spans="1:10" x14ac:dyDescent="0.35">
      <c r="A3032" s="60">
        <v>45292</v>
      </c>
      <c r="B3032" t="s">
        <v>108</v>
      </c>
      <c r="C3032" t="s">
        <v>55</v>
      </c>
      <c r="D3032" t="s">
        <v>56</v>
      </c>
      <c r="E3032">
        <v>62</v>
      </c>
      <c r="F3032">
        <v>15</v>
      </c>
      <c r="G3032">
        <v>7</v>
      </c>
      <c r="H3032">
        <v>4</v>
      </c>
      <c r="I3032">
        <v>2</v>
      </c>
      <c r="J3032">
        <v>2</v>
      </c>
    </row>
    <row r="3033" spans="1:10" x14ac:dyDescent="0.35">
      <c r="A3033" s="60">
        <v>45292</v>
      </c>
      <c r="B3033" t="s">
        <v>108</v>
      </c>
      <c r="C3033" t="s">
        <v>187</v>
      </c>
      <c r="D3033" t="s">
        <v>188</v>
      </c>
      <c r="E3033">
        <v>552</v>
      </c>
      <c r="F3033">
        <v>38</v>
      </c>
      <c r="G3033">
        <v>16</v>
      </c>
      <c r="H3033">
        <v>9</v>
      </c>
      <c r="I3033">
        <v>2</v>
      </c>
      <c r="J3033">
        <v>11</v>
      </c>
    </row>
    <row r="3034" spans="1:10" x14ac:dyDescent="0.35">
      <c r="A3034" s="60">
        <v>45323</v>
      </c>
      <c r="B3034" t="s">
        <v>108</v>
      </c>
      <c r="C3034" t="s">
        <v>49</v>
      </c>
      <c r="D3034" t="s">
        <v>50</v>
      </c>
      <c r="E3034">
        <v>74</v>
      </c>
      <c r="F3034">
        <v>11</v>
      </c>
      <c r="G3034">
        <v>6</v>
      </c>
      <c r="H3034">
        <v>2</v>
      </c>
      <c r="I3034">
        <v>3</v>
      </c>
      <c r="J3034">
        <v>0</v>
      </c>
    </row>
    <row r="3035" spans="1:10" x14ac:dyDescent="0.35">
      <c r="A3035" s="60">
        <v>45323</v>
      </c>
      <c r="B3035" t="s">
        <v>108</v>
      </c>
      <c r="C3035" t="s">
        <v>51</v>
      </c>
      <c r="D3035" t="s">
        <v>52</v>
      </c>
      <c r="E3035">
        <v>55</v>
      </c>
      <c r="F3035">
        <v>11</v>
      </c>
      <c r="G3035">
        <v>1</v>
      </c>
      <c r="H3035">
        <v>4</v>
      </c>
      <c r="I3035">
        <v>6</v>
      </c>
      <c r="J3035">
        <v>0</v>
      </c>
    </row>
    <row r="3036" spans="1:10" x14ac:dyDescent="0.35">
      <c r="A3036" s="60">
        <v>45323</v>
      </c>
      <c r="B3036" t="s">
        <v>108</v>
      </c>
      <c r="C3036" t="s">
        <v>53</v>
      </c>
      <c r="D3036" t="s">
        <v>54</v>
      </c>
      <c r="E3036">
        <v>558</v>
      </c>
      <c r="F3036">
        <v>81</v>
      </c>
      <c r="G3036">
        <v>9</v>
      </c>
      <c r="H3036">
        <v>27</v>
      </c>
      <c r="I3036">
        <v>45</v>
      </c>
      <c r="J3036">
        <v>0</v>
      </c>
    </row>
    <row r="3037" spans="1:10" x14ac:dyDescent="0.35">
      <c r="A3037" s="60">
        <v>45323</v>
      </c>
      <c r="B3037" t="s">
        <v>108</v>
      </c>
      <c r="C3037" t="s">
        <v>55</v>
      </c>
      <c r="D3037" t="s">
        <v>56</v>
      </c>
      <c r="E3037">
        <v>68</v>
      </c>
      <c r="F3037">
        <v>6</v>
      </c>
      <c r="G3037">
        <v>3</v>
      </c>
      <c r="H3037">
        <v>2</v>
      </c>
      <c r="I3037">
        <v>0</v>
      </c>
      <c r="J3037">
        <v>1</v>
      </c>
    </row>
    <row r="3038" spans="1:10" x14ac:dyDescent="0.35">
      <c r="A3038" s="60">
        <v>45323</v>
      </c>
      <c r="B3038" t="s">
        <v>108</v>
      </c>
      <c r="C3038" t="s">
        <v>187</v>
      </c>
      <c r="D3038" t="s">
        <v>188</v>
      </c>
      <c r="E3038">
        <v>431</v>
      </c>
      <c r="F3038">
        <v>29</v>
      </c>
      <c r="G3038">
        <v>9</v>
      </c>
      <c r="H3038">
        <v>16</v>
      </c>
      <c r="I3038">
        <v>3</v>
      </c>
      <c r="J3038">
        <v>1</v>
      </c>
    </row>
    <row r="3039" spans="1:10" x14ac:dyDescent="0.35">
      <c r="A3039" s="60">
        <v>45352</v>
      </c>
      <c r="B3039" t="s">
        <v>108</v>
      </c>
      <c r="C3039" t="s">
        <v>49</v>
      </c>
      <c r="D3039" t="s">
        <v>50</v>
      </c>
      <c r="E3039">
        <v>74</v>
      </c>
      <c r="F3039">
        <v>10</v>
      </c>
      <c r="G3039">
        <v>6</v>
      </c>
      <c r="H3039">
        <v>2</v>
      </c>
      <c r="I3039">
        <v>2</v>
      </c>
      <c r="J3039">
        <v>0</v>
      </c>
    </row>
    <row r="3040" spans="1:10" x14ac:dyDescent="0.35">
      <c r="A3040" s="60">
        <v>45352</v>
      </c>
      <c r="B3040" t="s">
        <v>108</v>
      </c>
      <c r="C3040" t="s">
        <v>51</v>
      </c>
      <c r="D3040" t="s">
        <v>52</v>
      </c>
      <c r="E3040">
        <v>79</v>
      </c>
      <c r="F3040">
        <v>6</v>
      </c>
      <c r="G3040">
        <v>4</v>
      </c>
      <c r="H3040">
        <v>0</v>
      </c>
      <c r="I3040">
        <v>2</v>
      </c>
      <c r="J3040">
        <v>0</v>
      </c>
    </row>
    <row r="3041" spans="1:10" x14ac:dyDescent="0.35">
      <c r="A3041" s="60">
        <v>45352</v>
      </c>
      <c r="B3041" t="s">
        <v>108</v>
      </c>
      <c r="C3041" t="s">
        <v>53</v>
      </c>
      <c r="D3041" t="s">
        <v>54</v>
      </c>
      <c r="E3041">
        <v>480</v>
      </c>
      <c r="F3041">
        <v>56</v>
      </c>
      <c r="G3041">
        <v>12</v>
      </c>
      <c r="H3041">
        <v>16</v>
      </c>
      <c r="I3041">
        <v>28</v>
      </c>
      <c r="J3041">
        <v>0</v>
      </c>
    </row>
    <row r="3042" spans="1:10" x14ac:dyDescent="0.35">
      <c r="A3042" s="60">
        <v>45352</v>
      </c>
      <c r="B3042" t="s">
        <v>108</v>
      </c>
      <c r="C3042" t="s">
        <v>55</v>
      </c>
      <c r="D3042" t="s">
        <v>56</v>
      </c>
      <c r="E3042">
        <v>63</v>
      </c>
      <c r="F3042">
        <v>8</v>
      </c>
      <c r="G3042">
        <v>2</v>
      </c>
      <c r="H3042">
        <v>2</v>
      </c>
      <c r="I3042">
        <v>4</v>
      </c>
      <c r="J3042">
        <v>0</v>
      </c>
    </row>
    <row r="3043" spans="1:10" x14ac:dyDescent="0.35">
      <c r="A3043" s="60">
        <v>45352</v>
      </c>
      <c r="B3043" t="s">
        <v>108</v>
      </c>
      <c r="C3043" t="s">
        <v>187</v>
      </c>
      <c r="D3043" t="s">
        <v>188</v>
      </c>
      <c r="E3043">
        <v>434</v>
      </c>
      <c r="F3043">
        <v>31</v>
      </c>
      <c r="G3043">
        <v>6</v>
      </c>
      <c r="H3043">
        <v>17</v>
      </c>
      <c r="I3043">
        <v>8</v>
      </c>
      <c r="J3043">
        <v>0</v>
      </c>
    </row>
    <row r="3044" spans="1:10" x14ac:dyDescent="0.35">
      <c r="A3044" s="60">
        <v>42125</v>
      </c>
      <c r="B3044" t="s">
        <v>109</v>
      </c>
      <c r="C3044" t="s">
        <v>59</v>
      </c>
      <c r="D3044" t="s">
        <v>60</v>
      </c>
      <c r="E3044">
        <v>775</v>
      </c>
      <c r="F3044">
        <v>84</v>
      </c>
      <c r="G3044">
        <v>42</v>
      </c>
      <c r="H3044">
        <v>39</v>
      </c>
      <c r="I3044">
        <v>3</v>
      </c>
      <c r="J3044">
        <v>0</v>
      </c>
    </row>
    <row r="3045" spans="1:10" x14ac:dyDescent="0.35">
      <c r="A3045" s="60">
        <v>42125</v>
      </c>
      <c r="B3045" t="s">
        <v>109</v>
      </c>
      <c r="C3045" t="s">
        <v>57</v>
      </c>
      <c r="D3045" t="s">
        <v>58</v>
      </c>
      <c r="E3045">
        <v>902</v>
      </c>
      <c r="F3045">
        <v>61</v>
      </c>
      <c r="G3045">
        <v>33</v>
      </c>
      <c r="H3045">
        <v>14</v>
      </c>
      <c r="I3045">
        <v>14</v>
      </c>
      <c r="J3045">
        <v>0</v>
      </c>
    </row>
    <row r="3046" spans="1:10" x14ac:dyDescent="0.35">
      <c r="A3046" s="60">
        <v>42125</v>
      </c>
      <c r="B3046" t="s">
        <v>109</v>
      </c>
      <c r="C3046" t="s">
        <v>61</v>
      </c>
      <c r="D3046" t="s">
        <v>62</v>
      </c>
      <c r="E3046">
        <v>742</v>
      </c>
      <c r="F3046">
        <v>78</v>
      </c>
      <c r="G3046">
        <v>37</v>
      </c>
      <c r="H3046">
        <v>23</v>
      </c>
      <c r="I3046">
        <v>18</v>
      </c>
      <c r="J3046">
        <v>0</v>
      </c>
    </row>
    <row r="3047" spans="1:10" x14ac:dyDescent="0.35">
      <c r="A3047" s="60">
        <v>42156</v>
      </c>
      <c r="B3047" t="s">
        <v>109</v>
      </c>
      <c r="C3047" t="s">
        <v>59</v>
      </c>
      <c r="D3047" t="s">
        <v>60</v>
      </c>
      <c r="E3047">
        <v>947</v>
      </c>
      <c r="F3047">
        <v>90</v>
      </c>
      <c r="G3047">
        <v>48</v>
      </c>
      <c r="H3047">
        <v>32</v>
      </c>
      <c r="I3047">
        <v>10</v>
      </c>
      <c r="J3047">
        <v>0</v>
      </c>
    </row>
    <row r="3048" spans="1:10" x14ac:dyDescent="0.35">
      <c r="A3048" s="60">
        <v>42156</v>
      </c>
      <c r="B3048" t="s">
        <v>109</v>
      </c>
      <c r="C3048" t="s">
        <v>57</v>
      </c>
      <c r="D3048" t="s">
        <v>58</v>
      </c>
      <c r="E3048">
        <v>874</v>
      </c>
      <c r="F3048">
        <v>67</v>
      </c>
      <c r="G3048">
        <v>37</v>
      </c>
      <c r="H3048">
        <v>13</v>
      </c>
      <c r="I3048">
        <v>17</v>
      </c>
      <c r="J3048">
        <v>0</v>
      </c>
    </row>
    <row r="3049" spans="1:10" x14ac:dyDescent="0.35">
      <c r="A3049" s="60">
        <v>42156</v>
      </c>
      <c r="B3049" t="s">
        <v>109</v>
      </c>
      <c r="C3049" t="s">
        <v>61</v>
      </c>
      <c r="D3049" t="s">
        <v>62</v>
      </c>
      <c r="E3049">
        <v>665</v>
      </c>
      <c r="F3049">
        <v>50</v>
      </c>
      <c r="G3049">
        <v>24</v>
      </c>
      <c r="H3049">
        <v>17</v>
      </c>
      <c r="I3049">
        <v>9</v>
      </c>
      <c r="J3049">
        <v>0</v>
      </c>
    </row>
    <row r="3050" spans="1:10" x14ac:dyDescent="0.35">
      <c r="A3050" s="60">
        <v>42186</v>
      </c>
      <c r="B3050" t="s">
        <v>109</v>
      </c>
      <c r="C3050" t="s">
        <v>59</v>
      </c>
      <c r="D3050" t="s">
        <v>60</v>
      </c>
      <c r="E3050">
        <v>756</v>
      </c>
      <c r="F3050">
        <v>88</v>
      </c>
      <c r="G3050">
        <v>42</v>
      </c>
      <c r="H3050">
        <v>30</v>
      </c>
      <c r="I3050">
        <v>16</v>
      </c>
      <c r="J3050">
        <v>0</v>
      </c>
    </row>
    <row r="3051" spans="1:10" x14ac:dyDescent="0.35">
      <c r="A3051" s="60">
        <v>42186</v>
      </c>
      <c r="B3051" t="s">
        <v>109</v>
      </c>
      <c r="C3051" t="s">
        <v>57</v>
      </c>
      <c r="D3051" t="s">
        <v>58</v>
      </c>
      <c r="E3051">
        <v>890</v>
      </c>
      <c r="F3051">
        <v>86</v>
      </c>
      <c r="G3051">
        <v>46</v>
      </c>
      <c r="H3051">
        <v>20</v>
      </c>
      <c r="I3051">
        <v>20</v>
      </c>
      <c r="J3051">
        <v>0</v>
      </c>
    </row>
    <row r="3052" spans="1:10" x14ac:dyDescent="0.35">
      <c r="A3052" s="60">
        <v>42186</v>
      </c>
      <c r="B3052" t="s">
        <v>109</v>
      </c>
      <c r="C3052" t="s">
        <v>61</v>
      </c>
      <c r="D3052" t="s">
        <v>62</v>
      </c>
      <c r="E3052">
        <v>656</v>
      </c>
      <c r="F3052">
        <v>50</v>
      </c>
      <c r="G3052">
        <v>25</v>
      </c>
      <c r="H3052">
        <v>13</v>
      </c>
      <c r="I3052">
        <v>12</v>
      </c>
      <c r="J3052">
        <v>0</v>
      </c>
    </row>
    <row r="3053" spans="1:10" x14ac:dyDescent="0.35">
      <c r="A3053" s="60">
        <v>42217</v>
      </c>
      <c r="B3053" t="s">
        <v>109</v>
      </c>
      <c r="C3053" t="s">
        <v>59</v>
      </c>
      <c r="D3053" t="s">
        <v>60</v>
      </c>
      <c r="E3053">
        <v>910</v>
      </c>
      <c r="F3053">
        <v>99</v>
      </c>
      <c r="G3053">
        <v>49</v>
      </c>
      <c r="H3053">
        <v>39</v>
      </c>
      <c r="I3053">
        <v>11</v>
      </c>
      <c r="J3053">
        <v>0</v>
      </c>
    </row>
    <row r="3054" spans="1:10" x14ac:dyDescent="0.35">
      <c r="A3054" s="60">
        <v>42217</v>
      </c>
      <c r="B3054" t="s">
        <v>109</v>
      </c>
      <c r="C3054" t="s">
        <v>57</v>
      </c>
      <c r="D3054" t="s">
        <v>58</v>
      </c>
      <c r="E3054">
        <v>933</v>
      </c>
      <c r="F3054">
        <v>61</v>
      </c>
      <c r="G3054">
        <v>41</v>
      </c>
      <c r="H3054">
        <v>13</v>
      </c>
      <c r="I3054">
        <v>7</v>
      </c>
      <c r="J3054">
        <v>0</v>
      </c>
    </row>
    <row r="3055" spans="1:10" x14ac:dyDescent="0.35">
      <c r="A3055" s="60">
        <v>42217</v>
      </c>
      <c r="B3055" t="s">
        <v>109</v>
      </c>
      <c r="C3055" t="s">
        <v>61</v>
      </c>
      <c r="D3055" t="s">
        <v>62</v>
      </c>
      <c r="E3055">
        <v>622</v>
      </c>
      <c r="F3055">
        <v>54</v>
      </c>
      <c r="G3055">
        <v>24</v>
      </c>
      <c r="H3055">
        <v>16</v>
      </c>
      <c r="I3055">
        <v>14</v>
      </c>
      <c r="J3055">
        <v>0</v>
      </c>
    </row>
    <row r="3056" spans="1:10" x14ac:dyDescent="0.35">
      <c r="A3056" s="60">
        <v>42248</v>
      </c>
      <c r="B3056" t="s">
        <v>109</v>
      </c>
      <c r="C3056" t="s">
        <v>59</v>
      </c>
      <c r="D3056" t="s">
        <v>60</v>
      </c>
      <c r="E3056">
        <v>838</v>
      </c>
      <c r="F3056">
        <v>92</v>
      </c>
      <c r="G3056">
        <v>45</v>
      </c>
      <c r="H3056">
        <v>35</v>
      </c>
      <c r="I3056">
        <v>12</v>
      </c>
      <c r="J3056">
        <v>0</v>
      </c>
    </row>
    <row r="3057" spans="1:10" x14ac:dyDescent="0.35">
      <c r="A3057" s="60">
        <v>42248</v>
      </c>
      <c r="B3057" t="s">
        <v>109</v>
      </c>
      <c r="C3057" t="s">
        <v>57</v>
      </c>
      <c r="D3057" t="s">
        <v>58</v>
      </c>
      <c r="E3057">
        <v>897</v>
      </c>
      <c r="F3057">
        <v>74</v>
      </c>
      <c r="G3057">
        <v>37</v>
      </c>
      <c r="H3057">
        <v>29</v>
      </c>
      <c r="I3057">
        <v>8</v>
      </c>
      <c r="J3057">
        <v>0</v>
      </c>
    </row>
    <row r="3058" spans="1:10" x14ac:dyDescent="0.35">
      <c r="A3058" s="60">
        <v>42248</v>
      </c>
      <c r="B3058" t="s">
        <v>109</v>
      </c>
      <c r="C3058" t="s">
        <v>61</v>
      </c>
      <c r="D3058" t="s">
        <v>62</v>
      </c>
      <c r="E3058">
        <v>679</v>
      </c>
      <c r="F3058">
        <v>56</v>
      </c>
      <c r="G3058">
        <v>24</v>
      </c>
      <c r="H3058">
        <v>22</v>
      </c>
      <c r="I3058">
        <v>10</v>
      </c>
      <c r="J3058">
        <v>0</v>
      </c>
    </row>
    <row r="3059" spans="1:10" x14ac:dyDescent="0.35">
      <c r="A3059" s="60">
        <v>42278</v>
      </c>
      <c r="B3059" t="s">
        <v>109</v>
      </c>
      <c r="C3059" t="s">
        <v>59</v>
      </c>
      <c r="D3059" t="s">
        <v>60</v>
      </c>
      <c r="E3059">
        <v>788</v>
      </c>
      <c r="F3059">
        <v>77</v>
      </c>
      <c r="G3059">
        <v>20</v>
      </c>
      <c r="H3059">
        <v>34</v>
      </c>
      <c r="I3059">
        <v>23</v>
      </c>
      <c r="J3059">
        <v>0</v>
      </c>
    </row>
    <row r="3060" spans="1:10" x14ac:dyDescent="0.35">
      <c r="A3060" s="60">
        <v>42278</v>
      </c>
      <c r="B3060" t="s">
        <v>109</v>
      </c>
      <c r="C3060" t="s">
        <v>57</v>
      </c>
      <c r="D3060" t="s">
        <v>58</v>
      </c>
      <c r="E3060">
        <v>1048</v>
      </c>
      <c r="F3060">
        <v>71</v>
      </c>
      <c r="G3060">
        <v>37</v>
      </c>
      <c r="H3060">
        <v>28</v>
      </c>
      <c r="I3060">
        <v>6</v>
      </c>
      <c r="J3060">
        <v>0</v>
      </c>
    </row>
    <row r="3061" spans="1:10" x14ac:dyDescent="0.35">
      <c r="A3061" s="60">
        <v>42278</v>
      </c>
      <c r="B3061" t="s">
        <v>109</v>
      </c>
      <c r="C3061" t="s">
        <v>61</v>
      </c>
      <c r="D3061" t="s">
        <v>62</v>
      </c>
      <c r="E3061">
        <v>687</v>
      </c>
      <c r="F3061">
        <v>65</v>
      </c>
      <c r="G3061">
        <v>31</v>
      </c>
      <c r="H3061">
        <v>22</v>
      </c>
      <c r="I3061">
        <v>12</v>
      </c>
      <c r="J3061">
        <v>0</v>
      </c>
    </row>
    <row r="3062" spans="1:10" x14ac:dyDescent="0.35">
      <c r="A3062" s="60">
        <v>42309</v>
      </c>
      <c r="B3062" t="s">
        <v>109</v>
      </c>
      <c r="C3062" t="s">
        <v>59</v>
      </c>
      <c r="D3062" t="s">
        <v>60</v>
      </c>
      <c r="E3062">
        <v>799</v>
      </c>
      <c r="F3062">
        <v>89</v>
      </c>
      <c r="G3062">
        <v>41</v>
      </c>
      <c r="H3062">
        <v>29</v>
      </c>
      <c r="I3062">
        <v>19</v>
      </c>
      <c r="J3062">
        <v>0</v>
      </c>
    </row>
    <row r="3063" spans="1:10" x14ac:dyDescent="0.35">
      <c r="A3063" s="60">
        <v>42309</v>
      </c>
      <c r="B3063" t="s">
        <v>109</v>
      </c>
      <c r="C3063" t="s">
        <v>57</v>
      </c>
      <c r="D3063" t="s">
        <v>58</v>
      </c>
      <c r="E3063">
        <v>1044</v>
      </c>
      <c r="F3063">
        <v>96</v>
      </c>
      <c r="G3063">
        <v>45</v>
      </c>
      <c r="H3063">
        <v>31</v>
      </c>
      <c r="I3063">
        <v>20</v>
      </c>
      <c r="J3063">
        <v>0</v>
      </c>
    </row>
    <row r="3064" spans="1:10" x14ac:dyDescent="0.35">
      <c r="A3064" s="60">
        <v>42309</v>
      </c>
      <c r="B3064" t="s">
        <v>109</v>
      </c>
      <c r="C3064" t="s">
        <v>61</v>
      </c>
      <c r="D3064" t="s">
        <v>62</v>
      </c>
      <c r="E3064">
        <v>660</v>
      </c>
      <c r="F3064">
        <v>51</v>
      </c>
      <c r="G3064">
        <v>21</v>
      </c>
      <c r="H3064">
        <v>14</v>
      </c>
      <c r="I3064">
        <v>16</v>
      </c>
      <c r="J3064">
        <v>0</v>
      </c>
    </row>
    <row r="3065" spans="1:10" x14ac:dyDescent="0.35">
      <c r="A3065" s="60">
        <v>42339</v>
      </c>
      <c r="B3065" t="s">
        <v>109</v>
      </c>
      <c r="C3065" t="s">
        <v>59</v>
      </c>
      <c r="D3065" t="s">
        <v>60</v>
      </c>
      <c r="E3065">
        <v>794</v>
      </c>
      <c r="F3065">
        <v>84</v>
      </c>
      <c r="G3065">
        <v>22</v>
      </c>
      <c r="H3065">
        <v>38</v>
      </c>
      <c r="I3065">
        <v>24</v>
      </c>
      <c r="J3065">
        <v>0</v>
      </c>
    </row>
    <row r="3066" spans="1:10" x14ac:dyDescent="0.35">
      <c r="A3066" s="60">
        <v>42339</v>
      </c>
      <c r="B3066" t="s">
        <v>109</v>
      </c>
      <c r="C3066" t="s">
        <v>57</v>
      </c>
      <c r="D3066" t="s">
        <v>58</v>
      </c>
      <c r="E3066">
        <v>1033</v>
      </c>
      <c r="F3066">
        <v>85</v>
      </c>
      <c r="G3066">
        <v>41</v>
      </c>
      <c r="H3066">
        <v>17</v>
      </c>
      <c r="I3066">
        <v>27</v>
      </c>
      <c r="J3066">
        <v>0</v>
      </c>
    </row>
    <row r="3067" spans="1:10" x14ac:dyDescent="0.35">
      <c r="A3067" s="60">
        <v>42339</v>
      </c>
      <c r="B3067" t="s">
        <v>109</v>
      </c>
      <c r="C3067" t="s">
        <v>61</v>
      </c>
      <c r="D3067" t="s">
        <v>62</v>
      </c>
      <c r="E3067">
        <v>667</v>
      </c>
      <c r="F3067">
        <v>58</v>
      </c>
      <c r="G3067">
        <v>34</v>
      </c>
      <c r="H3067">
        <v>9</v>
      </c>
      <c r="I3067">
        <v>15</v>
      </c>
      <c r="J3067">
        <v>0</v>
      </c>
    </row>
    <row r="3068" spans="1:10" x14ac:dyDescent="0.35">
      <c r="A3068" s="60">
        <v>42370</v>
      </c>
      <c r="B3068" t="s">
        <v>109</v>
      </c>
      <c r="C3068" t="s">
        <v>59</v>
      </c>
      <c r="D3068" t="s">
        <v>60</v>
      </c>
      <c r="E3068">
        <v>754</v>
      </c>
      <c r="F3068">
        <v>82</v>
      </c>
      <c r="G3068">
        <v>30</v>
      </c>
      <c r="H3068">
        <v>34</v>
      </c>
      <c r="I3068">
        <v>18</v>
      </c>
      <c r="J3068">
        <v>0</v>
      </c>
    </row>
    <row r="3069" spans="1:10" x14ac:dyDescent="0.35">
      <c r="A3069" s="60">
        <v>42370</v>
      </c>
      <c r="B3069" t="s">
        <v>109</v>
      </c>
      <c r="C3069" t="s">
        <v>57</v>
      </c>
      <c r="D3069" t="s">
        <v>58</v>
      </c>
      <c r="E3069">
        <v>1063</v>
      </c>
      <c r="F3069">
        <v>97</v>
      </c>
      <c r="G3069">
        <v>35</v>
      </c>
      <c r="H3069">
        <v>27</v>
      </c>
      <c r="I3069">
        <v>35</v>
      </c>
      <c r="J3069">
        <v>0</v>
      </c>
    </row>
    <row r="3070" spans="1:10" x14ac:dyDescent="0.35">
      <c r="A3070" s="60">
        <v>42370</v>
      </c>
      <c r="B3070" t="s">
        <v>109</v>
      </c>
      <c r="C3070" t="s">
        <v>61</v>
      </c>
      <c r="D3070" t="s">
        <v>62</v>
      </c>
      <c r="E3070">
        <v>683</v>
      </c>
      <c r="F3070">
        <v>87</v>
      </c>
      <c r="G3070">
        <v>41</v>
      </c>
      <c r="H3070">
        <v>19</v>
      </c>
      <c r="I3070">
        <v>27</v>
      </c>
      <c r="J3070">
        <v>0</v>
      </c>
    </row>
    <row r="3071" spans="1:10" x14ac:dyDescent="0.35">
      <c r="A3071" s="60">
        <v>42401</v>
      </c>
      <c r="B3071" t="s">
        <v>109</v>
      </c>
      <c r="C3071" t="s">
        <v>59</v>
      </c>
      <c r="D3071" t="s">
        <v>60</v>
      </c>
      <c r="E3071">
        <v>810</v>
      </c>
      <c r="F3071">
        <v>99</v>
      </c>
      <c r="G3071">
        <v>32</v>
      </c>
      <c r="H3071">
        <v>49</v>
      </c>
      <c r="I3071">
        <v>18</v>
      </c>
      <c r="J3071">
        <v>0</v>
      </c>
    </row>
    <row r="3072" spans="1:10" x14ac:dyDescent="0.35">
      <c r="A3072" s="60">
        <v>42401</v>
      </c>
      <c r="B3072" t="s">
        <v>109</v>
      </c>
      <c r="C3072" t="s">
        <v>57</v>
      </c>
      <c r="D3072" t="s">
        <v>58</v>
      </c>
      <c r="E3072">
        <v>963</v>
      </c>
      <c r="F3072">
        <v>80</v>
      </c>
      <c r="G3072">
        <v>29</v>
      </c>
      <c r="H3072">
        <v>34</v>
      </c>
      <c r="I3072">
        <v>17</v>
      </c>
      <c r="J3072">
        <v>0</v>
      </c>
    </row>
    <row r="3073" spans="1:10" x14ac:dyDescent="0.35">
      <c r="A3073" s="60">
        <v>42401</v>
      </c>
      <c r="B3073" t="s">
        <v>109</v>
      </c>
      <c r="C3073" t="s">
        <v>61</v>
      </c>
      <c r="D3073" t="s">
        <v>62</v>
      </c>
      <c r="E3073">
        <v>693</v>
      </c>
      <c r="F3073">
        <v>68</v>
      </c>
      <c r="G3073">
        <v>27</v>
      </c>
      <c r="H3073">
        <v>22</v>
      </c>
      <c r="I3073">
        <v>19</v>
      </c>
      <c r="J3073">
        <v>0</v>
      </c>
    </row>
    <row r="3074" spans="1:10" x14ac:dyDescent="0.35">
      <c r="A3074" s="60">
        <v>42430</v>
      </c>
      <c r="B3074" t="s">
        <v>109</v>
      </c>
      <c r="C3074" t="s">
        <v>59</v>
      </c>
      <c r="D3074" t="s">
        <v>60</v>
      </c>
      <c r="E3074">
        <v>759</v>
      </c>
      <c r="F3074">
        <v>98</v>
      </c>
      <c r="G3074">
        <v>34</v>
      </c>
      <c r="H3074">
        <v>47</v>
      </c>
      <c r="I3074">
        <v>17</v>
      </c>
      <c r="J3074">
        <v>0</v>
      </c>
    </row>
    <row r="3075" spans="1:10" x14ac:dyDescent="0.35">
      <c r="A3075" s="60">
        <v>42430</v>
      </c>
      <c r="B3075" t="s">
        <v>109</v>
      </c>
      <c r="C3075" t="s">
        <v>57</v>
      </c>
      <c r="D3075" t="s">
        <v>58</v>
      </c>
      <c r="E3075">
        <v>984</v>
      </c>
      <c r="F3075">
        <v>81</v>
      </c>
      <c r="G3075">
        <v>41</v>
      </c>
      <c r="H3075">
        <v>26</v>
      </c>
      <c r="I3075">
        <v>14</v>
      </c>
      <c r="J3075">
        <v>0</v>
      </c>
    </row>
    <row r="3076" spans="1:10" x14ac:dyDescent="0.35">
      <c r="A3076" s="60">
        <v>42430</v>
      </c>
      <c r="B3076" t="s">
        <v>109</v>
      </c>
      <c r="C3076" t="s">
        <v>61</v>
      </c>
      <c r="D3076" t="s">
        <v>62</v>
      </c>
      <c r="E3076">
        <v>799</v>
      </c>
      <c r="F3076">
        <v>49</v>
      </c>
      <c r="G3076">
        <v>25</v>
      </c>
      <c r="H3076">
        <v>16</v>
      </c>
      <c r="I3076">
        <v>8</v>
      </c>
      <c r="J3076">
        <v>0</v>
      </c>
    </row>
    <row r="3077" spans="1:10" x14ac:dyDescent="0.35">
      <c r="A3077" s="60">
        <v>42461</v>
      </c>
      <c r="B3077" t="s">
        <v>109</v>
      </c>
      <c r="C3077" t="s">
        <v>59</v>
      </c>
      <c r="D3077" t="s">
        <v>60</v>
      </c>
      <c r="E3077">
        <v>845</v>
      </c>
      <c r="F3077">
        <v>143</v>
      </c>
      <c r="G3077">
        <v>73</v>
      </c>
      <c r="H3077">
        <v>47</v>
      </c>
      <c r="I3077">
        <v>23</v>
      </c>
      <c r="J3077">
        <v>0</v>
      </c>
    </row>
    <row r="3078" spans="1:10" x14ac:dyDescent="0.35">
      <c r="A3078" s="60">
        <v>42461</v>
      </c>
      <c r="B3078" t="s">
        <v>109</v>
      </c>
      <c r="C3078" t="s">
        <v>57</v>
      </c>
      <c r="D3078" t="s">
        <v>58</v>
      </c>
      <c r="E3078">
        <v>1059</v>
      </c>
      <c r="F3078">
        <v>99</v>
      </c>
      <c r="G3078">
        <v>49</v>
      </c>
      <c r="H3078">
        <v>32</v>
      </c>
      <c r="I3078">
        <v>18</v>
      </c>
      <c r="J3078">
        <v>0</v>
      </c>
    </row>
    <row r="3079" spans="1:10" x14ac:dyDescent="0.35">
      <c r="A3079" s="60">
        <v>42461</v>
      </c>
      <c r="B3079" t="s">
        <v>109</v>
      </c>
      <c r="C3079" t="s">
        <v>61</v>
      </c>
      <c r="D3079" t="s">
        <v>62</v>
      </c>
      <c r="E3079">
        <v>724</v>
      </c>
      <c r="F3079">
        <v>60</v>
      </c>
      <c r="G3079">
        <v>30</v>
      </c>
      <c r="H3079">
        <v>25</v>
      </c>
      <c r="I3079">
        <v>5</v>
      </c>
      <c r="J3079">
        <v>0</v>
      </c>
    </row>
    <row r="3080" spans="1:10" x14ac:dyDescent="0.35">
      <c r="A3080" s="60">
        <v>42491</v>
      </c>
      <c r="B3080" t="s">
        <v>109</v>
      </c>
      <c r="C3080" t="s">
        <v>59</v>
      </c>
      <c r="D3080" t="s">
        <v>60</v>
      </c>
      <c r="E3080">
        <v>821</v>
      </c>
      <c r="F3080">
        <v>76</v>
      </c>
      <c r="G3080">
        <v>19</v>
      </c>
      <c r="H3080">
        <v>45</v>
      </c>
      <c r="I3080">
        <v>12</v>
      </c>
      <c r="J3080">
        <v>0</v>
      </c>
    </row>
    <row r="3081" spans="1:10" x14ac:dyDescent="0.35">
      <c r="A3081" s="60">
        <v>42491</v>
      </c>
      <c r="B3081" t="s">
        <v>109</v>
      </c>
      <c r="C3081" t="s">
        <v>57</v>
      </c>
      <c r="D3081" t="s">
        <v>58</v>
      </c>
      <c r="E3081">
        <v>1103</v>
      </c>
      <c r="F3081">
        <v>85</v>
      </c>
      <c r="G3081">
        <v>34</v>
      </c>
      <c r="H3081">
        <v>40</v>
      </c>
      <c r="I3081">
        <v>11</v>
      </c>
      <c r="J3081">
        <v>0</v>
      </c>
    </row>
    <row r="3082" spans="1:10" x14ac:dyDescent="0.35">
      <c r="A3082" s="60">
        <v>42491</v>
      </c>
      <c r="B3082" t="s">
        <v>109</v>
      </c>
      <c r="C3082" t="s">
        <v>61</v>
      </c>
      <c r="D3082" t="s">
        <v>62</v>
      </c>
      <c r="E3082">
        <v>711</v>
      </c>
      <c r="F3082">
        <v>51</v>
      </c>
      <c r="G3082">
        <v>24</v>
      </c>
      <c r="H3082">
        <v>22</v>
      </c>
      <c r="I3082">
        <v>5</v>
      </c>
      <c r="J3082">
        <v>0</v>
      </c>
    </row>
    <row r="3083" spans="1:10" x14ac:dyDescent="0.35">
      <c r="A3083" s="60">
        <v>42522</v>
      </c>
      <c r="B3083" t="s">
        <v>109</v>
      </c>
      <c r="C3083" t="s">
        <v>59</v>
      </c>
      <c r="D3083" t="s">
        <v>60</v>
      </c>
      <c r="E3083">
        <v>804</v>
      </c>
      <c r="F3083">
        <v>70</v>
      </c>
      <c r="G3083">
        <v>31</v>
      </c>
      <c r="H3083">
        <v>29</v>
      </c>
      <c r="I3083">
        <v>10</v>
      </c>
      <c r="J3083">
        <v>0</v>
      </c>
    </row>
    <row r="3084" spans="1:10" x14ac:dyDescent="0.35">
      <c r="A3084" s="60">
        <v>42522</v>
      </c>
      <c r="B3084" t="s">
        <v>109</v>
      </c>
      <c r="C3084" t="s">
        <v>57</v>
      </c>
      <c r="D3084" t="s">
        <v>58</v>
      </c>
      <c r="E3084">
        <v>1013</v>
      </c>
      <c r="F3084">
        <v>106</v>
      </c>
      <c r="G3084">
        <v>57</v>
      </c>
      <c r="H3084">
        <v>31</v>
      </c>
      <c r="I3084">
        <v>18</v>
      </c>
      <c r="J3084">
        <v>0</v>
      </c>
    </row>
    <row r="3085" spans="1:10" x14ac:dyDescent="0.35">
      <c r="A3085" s="60">
        <v>42522</v>
      </c>
      <c r="B3085" t="s">
        <v>109</v>
      </c>
      <c r="C3085" t="s">
        <v>61</v>
      </c>
      <c r="D3085" t="s">
        <v>62</v>
      </c>
      <c r="E3085">
        <v>676</v>
      </c>
      <c r="F3085">
        <v>62</v>
      </c>
      <c r="G3085">
        <v>20</v>
      </c>
      <c r="H3085">
        <v>17</v>
      </c>
      <c r="I3085">
        <v>25</v>
      </c>
      <c r="J3085">
        <v>0</v>
      </c>
    </row>
    <row r="3086" spans="1:10" x14ac:dyDescent="0.35">
      <c r="A3086" s="60">
        <v>42552</v>
      </c>
      <c r="B3086" t="s">
        <v>109</v>
      </c>
      <c r="C3086" t="s">
        <v>59</v>
      </c>
      <c r="D3086" t="s">
        <v>60</v>
      </c>
      <c r="E3086">
        <v>743</v>
      </c>
      <c r="F3086">
        <v>65</v>
      </c>
      <c r="G3086">
        <v>28</v>
      </c>
      <c r="H3086">
        <v>27</v>
      </c>
      <c r="I3086">
        <v>10</v>
      </c>
      <c r="J3086">
        <v>0</v>
      </c>
    </row>
    <row r="3087" spans="1:10" x14ac:dyDescent="0.35">
      <c r="A3087" s="60">
        <v>42552</v>
      </c>
      <c r="B3087" t="s">
        <v>109</v>
      </c>
      <c r="C3087" t="s">
        <v>57</v>
      </c>
      <c r="D3087" t="s">
        <v>58</v>
      </c>
      <c r="E3087">
        <v>753</v>
      </c>
      <c r="F3087">
        <v>71</v>
      </c>
      <c r="G3087">
        <v>36</v>
      </c>
      <c r="H3087">
        <v>23</v>
      </c>
      <c r="I3087">
        <v>12</v>
      </c>
      <c r="J3087">
        <v>0</v>
      </c>
    </row>
    <row r="3088" spans="1:10" x14ac:dyDescent="0.35">
      <c r="A3088" s="60">
        <v>42552</v>
      </c>
      <c r="B3088" t="s">
        <v>109</v>
      </c>
      <c r="C3088" t="s">
        <v>61</v>
      </c>
      <c r="D3088" t="s">
        <v>62</v>
      </c>
      <c r="E3088">
        <v>534</v>
      </c>
      <c r="F3088">
        <v>42</v>
      </c>
      <c r="G3088">
        <v>19</v>
      </c>
      <c r="H3088">
        <v>10</v>
      </c>
      <c r="I3088">
        <v>13</v>
      </c>
      <c r="J3088">
        <v>0</v>
      </c>
    </row>
    <row r="3089" spans="1:10" x14ac:dyDescent="0.35">
      <c r="A3089" s="60">
        <v>42583</v>
      </c>
      <c r="B3089" t="s">
        <v>109</v>
      </c>
      <c r="C3089" t="s">
        <v>59</v>
      </c>
      <c r="D3089" t="s">
        <v>60</v>
      </c>
      <c r="E3089">
        <v>759</v>
      </c>
      <c r="F3089">
        <v>72</v>
      </c>
      <c r="G3089">
        <v>22</v>
      </c>
      <c r="H3089">
        <v>45</v>
      </c>
      <c r="I3089">
        <v>5</v>
      </c>
      <c r="J3089">
        <v>0</v>
      </c>
    </row>
    <row r="3090" spans="1:10" x14ac:dyDescent="0.35">
      <c r="A3090" s="60">
        <v>42583</v>
      </c>
      <c r="B3090" t="s">
        <v>109</v>
      </c>
      <c r="C3090" t="s">
        <v>57</v>
      </c>
      <c r="D3090" t="s">
        <v>58</v>
      </c>
      <c r="E3090">
        <v>1081</v>
      </c>
      <c r="F3090">
        <v>117</v>
      </c>
      <c r="G3090">
        <v>63</v>
      </c>
      <c r="H3090">
        <v>26</v>
      </c>
      <c r="I3090">
        <v>28</v>
      </c>
      <c r="J3090">
        <v>0</v>
      </c>
    </row>
    <row r="3091" spans="1:10" x14ac:dyDescent="0.35">
      <c r="A3091" s="60">
        <v>42583</v>
      </c>
      <c r="B3091" t="s">
        <v>109</v>
      </c>
      <c r="C3091" t="s">
        <v>61</v>
      </c>
      <c r="D3091" t="s">
        <v>62</v>
      </c>
      <c r="E3091">
        <v>734</v>
      </c>
      <c r="F3091">
        <v>57</v>
      </c>
      <c r="G3091">
        <v>27</v>
      </c>
      <c r="H3091">
        <v>18</v>
      </c>
      <c r="I3091">
        <v>12</v>
      </c>
      <c r="J3091">
        <v>0</v>
      </c>
    </row>
    <row r="3092" spans="1:10" x14ac:dyDescent="0.35">
      <c r="A3092" s="60">
        <v>42614</v>
      </c>
      <c r="B3092" t="s">
        <v>109</v>
      </c>
      <c r="C3092" t="s">
        <v>59</v>
      </c>
      <c r="D3092" t="s">
        <v>60</v>
      </c>
      <c r="E3092">
        <v>730</v>
      </c>
      <c r="F3092">
        <v>83</v>
      </c>
      <c r="G3092">
        <v>27</v>
      </c>
      <c r="H3092">
        <v>35</v>
      </c>
      <c r="I3092">
        <v>21</v>
      </c>
      <c r="J3092">
        <v>0</v>
      </c>
    </row>
    <row r="3093" spans="1:10" x14ac:dyDescent="0.35">
      <c r="A3093" s="60">
        <v>42614</v>
      </c>
      <c r="B3093" t="s">
        <v>109</v>
      </c>
      <c r="C3093" t="s">
        <v>57</v>
      </c>
      <c r="D3093" t="s">
        <v>58</v>
      </c>
      <c r="E3093">
        <v>968</v>
      </c>
      <c r="F3093">
        <v>117</v>
      </c>
      <c r="G3093">
        <v>42</v>
      </c>
      <c r="H3093">
        <v>28</v>
      </c>
      <c r="I3093">
        <v>47</v>
      </c>
      <c r="J3093">
        <v>0</v>
      </c>
    </row>
    <row r="3094" spans="1:10" x14ac:dyDescent="0.35">
      <c r="A3094" s="60">
        <v>42614</v>
      </c>
      <c r="B3094" t="s">
        <v>109</v>
      </c>
      <c r="C3094" t="s">
        <v>61</v>
      </c>
      <c r="D3094" t="s">
        <v>62</v>
      </c>
      <c r="E3094">
        <v>793</v>
      </c>
      <c r="F3094">
        <v>70</v>
      </c>
      <c r="G3094">
        <v>34</v>
      </c>
      <c r="H3094">
        <v>22</v>
      </c>
      <c r="I3094">
        <v>14</v>
      </c>
      <c r="J3094">
        <v>0</v>
      </c>
    </row>
    <row r="3095" spans="1:10" x14ac:dyDescent="0.35">
      <c r="A3095" s="60">
        <v>42644</v>
      </c>
      <c r="B3095" t="s">
        <v>109</v>
      </c>
      <c r="C3095" t="s">
        <v>59</v>
      </c>
      <c r="D3095" t="s">
        <v>60</v>
      </c>
      <c r="E3095">
        <v>701</v>
      </c>
      <c r="F3095">
        <v>59</v>
      </c>
      <c r="G3095">
        <v>22</v>
      </c>
      <c r="H3095">
        <v>31</v>
      </c>
      <c r="I3095">
        <v>6</v>
      </c>
      <c r="J3095">
        <v>0</v>
      </c>
    </row>
    <row r="3096" spans="1:10" x14ac:dyDescent="0.35">
      <c r="A3096" s="60">
        <v>42644</v>
      </c>
      <c r="B3096" t="s">
        <v>109</v>
      </c>
      <c r="C3096" t="s">
        <v>57</v>
      </c>
      <c r="D3096" t="s">
        <v>58</v>
      </c>
      <c r="E3096">
        <v>1163</v>
      </c>
      <c r="F3096">
        <v>103</v>
      </c>
      <c r="G3096">
        <v>54</v>
      </c>
      <c r="H3096">
        <v>26</v>
      </c>
      <c r="I3096">
        <v>23</v>
      </c>
      <c r="J3096">
        <v>0</v>
      </c>
    </row>
    <row r="3097" spans="1:10" x14ac:dyDescent="0.35">
      <c r="A3097" s="60">
        <v>42644</v>
      </c>
      <c r="B3097" t="s">
        <v>109</v>
      </c>
      <c r="C3097" t="s">
        <v>61</v>
      </c>
      <c r="D3097" t="s">
        <v>62</v>
      </c>
      <c r="E3097">
        <v>713</v>
      </c>
      <c r="F3097">
        <v>55</v>
      </c>
      <c r="G3097">
        <v>35</v>
      </c>
      <c r="H3097">
        <v>15</v>
      </c>
      <c r="I3097">
        <v>5</v>
      </c>
      <c r="J3097">
        <v>0</v>
      </c>
    </row>
    <row r="3098" spans="1:10" x14ac:dyDescent="0.35">
      <c r="A3098" s="60">
        <v>42675</v>
      </c>
      <c r="B3098" t="s">
        <v>109</v>
      </c>
      <c r="C3098" t="s">
        <v>59</v>
      </c>
      <c r="D3098" t="s">
        <v>60</v>
      </c>
      <c r="E3098">
        <v>791</v>
      </c>
      <c r="F3098">
        <v>68</v>
      </c>
      <c r="G3098">
        <v>29</v>
      </c>
      <c r="H3098">
        <v>33</v>
      </c>
      <c r="I3098">
        <v>6</v>
      </c>
      <c r="J3098">
        <v>0</v>
      </c>
    </row>
    <row r="3099" spans="1:10" x14ac:dyDescent="0.35">
      <c r="A3099" s="60">
        <v>42675</v>
      </c>
      <c r="B3099" t="s">
        <v>109</v>
      </c>
      <c r="C3099" t="s">
        <v>57</v>
      </c>
      <c r="D3099" t="s">
        <v>58</v>
      </c>
      <c r="E3099">
        <v>1015</v>
      </c>
      <c r="F3099">
        <v>88</v>
      </c>
      <c r="G3099">
        <v>43</v>
      </c>
      <c r="H3099">
        <v>27</v>
      </c>
      <c r="I3099">
        <v>18</v>
      </c>
      <c r="J3099">
        <v>0</v>
      </c>
    </row>
    <row r="3100" spans="1:10" x14ac:dyDescent="0.35">
      <c r="A3100" s="60">
        <v>42675</v>
      </c>
      <c r="B3100" t="s">
        <v>109</v>
      </c>
      <c r="C3100" t="s">
        <v>61</v>
      </c>
      <c r="D3100" t="s">
        <v>62</v>
      </c>
      <c r="E3100">
        <v>772</v>
      </c>
      <c r="F3100">
        <v>37</v>
      </c>
      <c r="G3100">
        <v>14</v>
      </c>
      <c r="H3100">
        <v>11</v>
      </c>
      <c r="I3100">
        <v>12</v>
      </c>
      <c r="J3100">
        <v>0</v>
      </c>
    </row>
    <row r="3101" spans="1:10" x14ac:dyDescent="0.35">
      <c r="A3101" s="60">
        <v>42705</v>
      </c>
      <c r="B3101" t="s">
        <v>109</v>
      </c>
      <c r="C3101" t="s">
        <v>59</v>
      </c>
      <c r="D3101" t="s">
        <v>60</v>
      </c>
      <c r="E3101">
        <v>640</v>
      </c>
      <c r="F3101">
        <v>73</v>
      </c>
      <c r="G3101">
        <v>27</v>
      </c>
      <c r="H3101">
        <v>41</v>
      </c>
      <c r="I3101">
        <v>5</v>
      </c>
      <c r="J3101">
        <v>0</v>
      </c>
    </row>
    <row r="3102" spans="1:10" x14ac:dyDescent="0.35">
      <c r="A3102" s="60">
        <v>42705</v>
      </c>
      <c r="B3102" t="s">
        <v>109</v>
      </c>
      <c r="C3102" t="s">
        <v>57</v>
      </c>
      <c r="D3102" t="s">
        <v>58</v>
      </c>
      <c r="E3102">
        <v>951</v>
      </c>
      <c r="F3102">
        <v>100</v>
      </c>
      <c r="G3102">
        <v>50</v>
      </c>
      <c r="H3102">
        <v>30</v>
      </c>
      <c r="I3102">
        <v>20</v>
      </c>
      <c r="J3102">
        <v>0</v>
      </c>
    </row>
    <row r="3103" spans="1:10" x14ac:dyDescent="0.35">
      <c r="A3103" s="60">
        <v>42705</v>
      </c>
      <c r="B3103" t="s">
        <v>109</v>
      </c>
      <c r="C3103" t="s">
        <v>61</v>
      </c>
      <c r="D3103" t="s">
        <v>62</v>
      </c>
      <c r="E3103">
        <v>754</v>
      </c>
      <c r="F3103">
        <v>51</v>
      </c>
      <c r="G3103">
        <v>26</v>
      </c>
      <c r="H3103">
        <v>13</v>
      </c>
      <c r="I3103">
        <v>12</v>
      </c>
      <c r="J3103">
        <v>0</v>
      </c>
    </row>
    <row r="3104" spans="1:10" x14ac:dyDescent="0.35">
      <c r="A3104" s="60">
        <v>42736</v>
      </c>
      <c r="B3104" t="s">
        <v>109</v>
      </c>
      <c r="C3104" t="s">
        <v>59</v>
      </c>
      <c r="D3104" t="s">
        <v>60</v>
      </c>
      <c r="E3104">
        <v>710</v>
      </c>
      <c r="F3104">
        <v>69</v>
      </c>
      <c r="G3104">
        <v>34</v>
      </c>
      <c r="H3104">
        <v>29</v>
      </c>
      <c r="I3104">
        <v>6</v>
      </c>
      <c r="J3104">
        <v>0</v>
      </c>
    </row>
    <row r="3105" spans="1:10" x14ac:dyDescent="0.35">
      <c r="A3105" s="60">
        <v>42736</v>
      </c>
      <c r="B3105" t="s">
        <v>109</v>
      </c>
      <c r="C3105" t="s">
        <v>57</v>
      </c>
      <c r="D3105" t="s">
        <v>58</v>
      </c>
      <c r="E3105">
        <v>989</v>
      </c>
      <c r="F3105">
        <v>89</v>
      </c>
      <c r="G3105">
        <v>53</v>
      </c>
      <c r="H3105">
        <v>15</v>
      </c>
      <c r="I3105">
        <v>21</v>
      </c>
      <c r="J3105">
        <v>0</v>
      </c>
    </row>
    <row r="3106" spans="1:10" x14ac:dyDescent="0.35">
      <c r="A3106" s="60">
        <v>42736</v>
      </c>
      <c r="B3106" t="s">
        <v>109</v>
      </c>
      <c r="C3106" t="s">
        <v>61</v>
      </c>
      <c r="D3106" t="s">
        <v>62</v>
      </c>
      <c r="E3106">
        <v>715</v>
      </c>
      <c r="F3106">
        <v>92</v>
      </c>
      <c r="G3106">
        <v>31</v>
      </c>
      <c r="H3106">
        <v>38</v>
      </c>
      <c r="I3106">
        <v>23</v>
      </c>
      <c r="J3106">
        <v>0</v>
      </c>
    </row>
    <row r="3107" spans="1:10" x14ac:dyDescent="0.35">
      <c r="A3107" s="60">
        <v>42767</v>
      </c>
      <c r="B3107" t="s">
        <v>109</v>
      </c>
      <c r="C3107" t="s">
        <v>59</v>
      </c>
      <c r="D3107" t="s">
        <v>60</v>
      </c>
      <c r="E3107">
        <v>684</v>
      </c>
      <c r="F3107">
        <v>68</v>
      </c>
      <c r="G3107">
        <v>29</v>
      </c>
      <c r="H3107">
        <v>31</v>
      </c>
      <c r="I3107">
        <v>8</v>
      </c>
      <c r="J3107">
        <v>0</v>
      </c>
    </row>
    <row r="3108" spans="1:10" x14ac:dyDescent="0.35">
      <c r="A3108" s="60">
        <v>42767</v>
      </c>
      <c r="B3108" t="s">
        <v>109</v>
      </c>
      <c r="C3108" t="s">
        <v>57</v>
      </c>
      <c r="D3108" t="s">
        <v>58</v>
      </c>
      <c r="E3108">
        <v>946</v>
      </c>
      <c r="F3108">
        <v>92</v>
      </c>
      <c r="G3108">
        <v>56</v>
      </c>
      <c r="H3108">
        <v>18</v>
      </c>
      <c r="I3108">
        <v>18</v>
      </c>
      <c r="J3108">
        <v>0</v>
      </c>
    </row>
    <row r="3109" spans="1:10" x14ac:dyDescent="0.35">
      <c r="A3109" s="60">
        <v>42767</v>
      </c>
      <c r="B3109" t="s">
        <v>109</v>
      </c>
      <c r="C3109" t="s">
        <v>61</v>
      </c>
      <c r="D3109" t="s">
        <v>62</v>
      </c>
      <c r="E3109">
        <v>797</v>
      </c>
      <c r="F3109">
        <v>78</v>
      </c>
      <c r="G3109">
        <v>35</v>
      </c>
      <c r="H3109">
        <v>14</v>
      </c>
      <c r="I3109">
        <v>29</v>
      </c>
      <c r="J3109">
        <v>0</v>
      </c>
    </row>
    <row r="3110" spans="1:10" x14ac:dyDescent="0.35">
      <c r="A3110" s="60">
        <v>42795</v>
      </c>
      <c r="B3110" t="s">
        <v>109</v>
      </c>
      <c r="C3110" t="s">
        <v>59</v>
      </c>
      <c r="D3110" t="s">
        <v>60</v>
      </c>
      <c r="E3110">
        <v>839</v>
      </c>
      <c r="F3110">
        <v>89</v>
      </c>
      <c r="G3110">
        <v>33</v>
      </c>
      <c r="H3110">
        <v>43</v>
      </c>
      <c r="I3110">
        <v>13</v>
      </c>
      <c r="J3110">
        <v>0</v>
      </c>
    </row>
    <row r="3111" spans="1:10" x14ac:dyDescent="0.35">
      <c r="A3111" s="60">
        <v>42795</v>
      </c>
      <c r="B3111" t="s">
        <v>109</v>
      </c>
      <c r="C3111" t="s">
        <v>57</v>
      </c>
      <c r="D3111" t="s">
        <v>58</v>
      </c>
      <c r="E3111">
        <v>1077</v>
      </c>
      <c r="F3111">
        <v>80</v>
      </c>
      <c r="G3111">
        <v>35</v>
      </c>
      <c r="H3111">
        <v>25</v>
      </c>
      <c r="I3111">
        <v>20</v>
      </c>
      <c r="J3111">
        <v>0</v>
      </c>
    </row>
    <row r="3112" spans="1:10" x14ac:dyDescent="0.35">
      <c r="A3112" s="60">
        <v>42795</v>
      </c>
      <c r="B3112" t="s">
        <v>109</v>
      </c>
      <c r="C3112" t="s">
        <v>61</v>
      </c>
      <c r="D3112" t="s">
        <v>62</v>
      </c>
      <c r="E3112">
        <v>922</v>
      </c>
      <c r="F3112">
        <v>104</v>
      </c>
      <c r="G3112">
        <v>38</v>
      </c>
      <c r="H3112">
        <v>26</v>
      </c>
      <c r="I3112">
        <v>40</v>
      </c>
      <c r="J3112">
        <v>0</v>
      </c>
    </row>
    <row r="3113" spans="1:10" x14ac:dyDescent="0.35">
      <c r="A3113" s="60">
        <v>42826</v>
      </c>
      <c r="B3113" t="s">
        <v>109</v>
      </c>
      <c r="C3113" t="s">
        <v>59</v>
      </c>
      <c r="D3113" t="s">
        <v>60</v>
      </c>
      <c r="E3113">
        <v>558</v>
      </c>
      <c r="F3113">
        <v>51</v>
      </c>
      <c r="G3113">
        <v>25</v>
      </c>
      <c r="H3113">
        <v>20</v>
      </c>
      <c r="I3113">
        <v>6</v>
      </c>
      <c r="J3113">
        <v>0</v>
      </c>
    </row>
    <row r="3114" spans="1:10" x14ac:dyDescent="0.35">
      <c r="A3114" s="60">
        <v>42826</v>
      </c>
      <c r="B3114" t="s">
        <v>109</v>
      </c>
      <c r="C3114" t="s">
        <v>57</v>
      </c>
      <c r="D3114" t="s">
        <v>58</v>
      </c>
      <c r="E3114">
        <v>864</v>
      </c>
      <c r="F3114">
        <v>55</v>
      </c>
      <c r="G3114">
        <v>34</v>
      </c>
      <c r="H3114">
        <v>15</v>
      </c>
      <c r="I3114">
        <v>6</v>
      </c>
      <c r="J3114">
        <v>0</v>
      </c>
    </row>
    <row r="3115" spans="1:10" x14ac:dyDescent="0.35">
      <c r="A3115" s="60">
        <v>42826</v>
      </c>
      <c r="B3115" t="s">
        <v>109</v>
      </c>
      <c r="C3115" t="s">
        <v>61</v>
      </c>
      <c r="D3115" t="s">
        <v>62</v>
      </c>
      <c r="E3115">
        <v>650</v>
      </c>
      <c r="F3115">
        <v>54</v>
      </c>
      <c r="G3115">
        <v>19</v>
      </c>
      <c r="H3115">
        <v>22</v>
      </c>
      <c r="I3115">
        <v>13</v>
      </c>
      <c r="J3115">
        <v>0</v>
      </c>
    </row>
    <row r="3116" spans="1:10" x14ac:dyDescent="0.35">
      <c r="A3116" s="60">
        <v>42856</v>
      </c>
      <c r="B3116" t="s">
        <v>109</v>
      </c>
      <c r="C3116" t="s">
        <v>59</v>
      </c>
      <c r="D3116" t="s">
        <v>60</v>
      </c>
      <c r="E3116">
        <v>745</v>
      </c>
      <c r="F3116">
        <v>55</v>
      </c>
      <c r="G3116">
        <v>22</v>
      </c>
      <c r="H3116">
        <v>27</v>
      </c>
      <c r="I3116">
        <v>6</v>
      </c>
      <c r="J3116">
        <v>0</v>
      </c>
    </row>
    <row r="3117" spans="1:10" x14ac:dyDescent="0.35">
      <c r="A3117" s="60">
        <v>42856</v>
      </c>
      <c r="B3117" t="s">
        <v>109</v>
      </c>
      <c r="C3117" t="s">
        <v>57</v>
      </c>
      <c r="D3117" t="s">
        <v>58</v>
      </c>
      <c r="E3117">
        <v>1003</v>
      </c>
      <c r="F3117">
        <v>89</v>
      </c>
      <c r="G3117">
        <v>39</v>
      </c>
      <c r="H3117">
        <v>31</v>
      </c>
      <c r="I3117">
        <v>19</v>
      </c>
      <c r="J3117">
        <v>0</v>
      </c>
    </row>
    <row r="3118" spans="1:10" x14ac:dyDescent="0.35">
      <c r="A3118" s="60">
        <v>42856</v>
      </c>
      <c r="B3118" t="s">
        <v>109</v>
      </c>
      <c r="C3118" t="s">
        <v>61</v>
      </c>
      <c r="D3118" t="s">
        <v>62</v>
      </c>
      <c r="E3118">
        <v>822</v>
      </c>
      <c r="F3118">
        <v>96</v>
      </c>
      <c r="G3118">
        <v>32</v>
      </c>
      <c r="H3118">
        <v>29</v>
      </c>
      <c r="I3118">
        <v>35</v>
      </c>
      <c r="J3118">
        <v>0</v>
      </c>
    </row>
    <row r="3119" spans="1:10" x14ac:dyDescent="0.35">
      <c r="A3119" s="60">
        <v>42887</v>
      </c>
      <c r="B3119" t="s">
        <v>109</v>
      </c>
      <c r="C3119" t="s">
        <v>59</v>
      </c>
      <c r="D3119" t="s">
        <v>60</v>
      </c>
      <c r="E3119">
        <v>792</v>
      </c>
      <c r="F3119">
        <v>80</v>
      </c>
      <c r="G3119">
        <v>40</v>
      </c>
      <c r="H3119">
        <v>27</v>
      </c>
      <c r="I3119">
        <v>13</v>
      </c>
      <c r="J3119">
        <v>0</v>
      </c>
    </row>
    <row r="3120" spans="1:10" x14ac:dyDescent="0.35">
      <c r="A3120" s="60">
        <v>42887</v>
      </c>
      <c r="B3120" t="s">
        <v>109</v>
      </c>
      <c r="C3120" t="s">
        <v>57</v>
      </c>
      <c r="D3120" t="s">
        <v>58</v>
      </c>
      <c r="E3120">
        <v>1056</v>
      </c>
      <c r="F3120">
        <v>92</v>
      </c>
      <c r="G3120">
        <v>48</v>
      </c>
      <c r="H3120">
        <v>21</v>
      </c>
      <c r="I3120">
        <v>23</v>
      </c>
      <c r="J3120">
        <v>0</v>
      </c>
    </row>
    <row r="3121" spans="1:10" x14ac:dyDescent="0.35">
      <c r="A3121" s="60">
        <v>42887</v>
      </c>
      <c r="B3121" t="s">
        <v>109</v>
      </c>
      <c r="C3121" t="s">
        <v>61</v>
      </c>
      <c r="D3121" t="s">
        <v>62</v>
      </c>
      <c r="E3121">
        <v>795</v>
      </c>
      <c r="F3121">
        <v>75</v>
      </c>
      <c r="G3121">
        <v>34</v>
      </c>
      <c r="H3121">
        <v>30</v>
      </c>
      <c r="I3121">
        <v>11</v>
      </c>
      <c r="J3121">
        <v>0</v>
      </c>
    </row>
    <row r="3122" spans="1:10" x14ac:dyDescent="0.35">
      <c r="A3122" s="60">
        <v>42917</v>
      </c>
      <c r="B3122" t="s">
        <v>109</v>
      </c>
      <c r="C3122" t="s">
        <v>59</v>
      </c>
      <c r="D3122" t="s">
        <v>60</v>
      </c>
      <c r="E3122">
        <v>644</v>
      </c>
      <c r="F3122">
        <v>65</v>
      </c>
      <c r="G3122">
        <v>33</v>
      </c>
      <c r="H3122">
        <v>25</v>
      </c>
      <c r="I3122">
        <v>7</v>
      </c>
      <c r="J3122">
        <v>0</v>
      </c>
    </row>
    <row r="3123" spans="1:10" x14ac:dyDescent="0.35">
      <c r="A3123" s="60">
        <v>42917</v>
      </c>
      <c r="B3123" t="s">
        <v>109</v>
      </c>
      <c r="C3123" t="s">
        <v>57</v>
      </c>
      <c r="D3123" t="s">
        <v>58</v>
      </c>
      <c r="E3123">
        <v>866</v>
      </c>
      <c r="F3123">
        <v>74</v>
      </c>
      <c r="G3123">
        <v>34</v>
      </c>
      <c r="H3123">
        <v>20</v>
      </c>
      <c r="I3123">
        <v>20</v>
      </c>
      <c r="J3123">
        <v>0</v>
      </c>
    </row>
    <row r="3124" spans="1:10" x14ac:dyDescent="0.35">
      <c r="A3124" s="60">
        <v>42917</v>
      </c>
      <c r="B3124" t="s">
        <v>109</v>
      </c>
      <c r="C3124" t="s">
        <v>61</v>
      </c>
      <c r="D3124" t="s">
        <v>62</v>
      </c>
      <c r="E3124">
        <v>727</v>
      </c>
      <c r="F3124">
        <v>63</v>
      </c>
      <c r="G3124">
        <v>29</v>
      </c>
      <c r="H3124">
        <v>19</v>
      </c>
      <c r="I3124">
        <v>15</v>
      </c>
      <c r="J3124">
        <v>0</v>
      </c>
    </row>
    <row r="3125" spans="1:10" x14ac:dyDescent="0.35">
      <c r="A3125" s="60">
        <v>42948</v>
      </c>
      <c r="B3125" t="s">
        <v>109</v>
      </c>
      <c r="C3125" t="s">
        <v>59</v>
      </c>
      <c r="D3125" t="s">
        <v>60</v>
      </c>
      <c r="E3125">
        <v>694</v>
      </c>
      <c r="F3125">
        <v>77</v>
      </c>
      <c r="G3125">
        <v>23</v>
      </c>
      <c r="H3125">
        <v>38</v>
      </c>
      <c r="I3125">
        <v>16</v>
      </c>
      <c r="J3125">
        <v>0</v>
      </c>
    </row>
    <row r="3126" spans="1:10" x14ac:dyDescent="0.35">
      <c r="A3126" s="60">
        <v>42948</v>
      </c>
      <c r="B3126" t="s">
        <v>109</v>
      </c>
      <c r="C3126" t="s">
        <v>57</v>
      </c>
      <c r="D3126" t="s">
        <v>58</v>
      </c>
      <c r="E3126">
        <v>1041</v>
      </c>
      <c r="F3126">
        <v>97</v>
      </c>
      <c r="G3126">
        <v>49</v>
      </c>
      <c r="H3126">
        <v>35</v>
      </c>
      <c r="I3126">
        <v>13</v>
      </c>
      <c r="J3126">
        <v>0</v>
      </c>
    </row>
    <row r="3127" spans="1:10" x14ac:dyDescent="0.35">
      <c r="A3127" s="60">
        <v>42948</v>
      </c>
      <c r="B3127" t="s">
        <v>109</v>
      </c>
      <c r="C3127" t="s">
        <v>61</v>
      </c>
      <c r="D3127" t="s">
        <v>62</v>
      </c>
      <c r="E3127">
        <v>901</v>
      </c>
      <c r="F3127">
        <v>96</v>
      </c>
      <c r="G3127">
        <v>38</v>
      </c>
      <c r="H3127">
        <v>23</v>
      </c>
      <c r="I3127">
        <v>35</v>
      </c>
      <c r="J3127">
        <v>0</v>
      </c>
    </row>
    <row r="3128" spans="1:10" x14ac:dyDescent="0.35">
      <c r="A3128" s="60">
        <v>42979</v>
      </c>
      <c r="B3128" t="s">
        <v>109</v>
      </c>
      <c r="C3128" t="s">
        <v>59</v>
      </c>
      <c r="D3128" t="s">
        <v>60</v>
      </c>
      <c r="E3128">
        <v>632</v>
      </c>
      <c r="F3128">
        <v>65</v>
      </c>
      <c r="G3128">
        <v>22</v>
      </c>
      <c r="H3128">
        <v>23</v>
      </c>
      <c r="I3128">
        <v>20</v>
      </c>
      <c r="J3128">
        <v>0</v>
      </c>
    </row>
    <row r="3129" spans="1:10" x14ac:dyDescent="0.35">
      <c r="A3129" s="60">
        <v>42979</v>
      </c>
      <c r="B3129" t="s">
        <v>109</v>
      </c>
      <c r="C3129" t="s">
        <v>57</v>
      </c>
      <c r="D3129" t="s">
        <v>58</v>
      </c>
      <c r="E3129">
        <v>917</v>
      </c>
      <c r="F3129">
        <v>82</v>
      </c>
      <c r="G3129">
        <v>39</v>
      </c>
      <c r="H3129">
        <v>27</v>
      </c>
      <c r="I3129">
        <v>16</v>
      </c>
      <c r="J3129">
        <v>0</v>
      </c>
    </row>
    <row r="3130" spans="1:10" x14ac:dyDescent="0.35">
      <c r="A3130" s="60">
        <v>42979</v>
      </c>
      <c r="B3130" t="s">
        <v>109</v>
      </c>
      <c r="C3130" t="s">
        <v>61</v>
      </c>
      <c r="D3130" t="s">
        <v>62</v>
      </c>
      <c r="E3130">
        <v>886</v>
      </c>
      <c r="F3130">
        <v>81</v>
      </c>
      <c r="G3130">
        <v>27</v>
      </c>
      <c r="H3130">
        <v>36</v>
      </c>
      <c r="I3130">
        <v>18</v>
      </c>
      <c r="J3130">
        <v>0</v>
      </c>
    </row>
    <row r="3131" spans="1:10" x14ac:dyDescent="0.35">
      <c r="A3131" s="60">
        <v>43009</v>
      </c>
      <c r="B3131" t="s">
        <v>109</v>
      </c>
      <c r="C3131" t="s">
        <v>59</v>
      </c>
      <c r="D3131" t="s">
        <v>60</v>
      </c>
      <c r="E3131">
        <v>793</v>
      </c>
      <c r="F3131">
        <v>109</v>
      </c>
      <c r="G3131">
        <v>60</v>
      </c>
      <c r="H3131">
        <v>33</v>
      </c>
      <c r="I3131">
        <v>16</v>
      </c>
      <c r="J3131">
        <v>0</v>
      </c>
    </row>
    <row r="3132" spans="1:10" x14ac:dyDescent="0.35">
      <c r="A3132" s="60">
        <v>43009</v>
      </c>
      <c r="B3132" t="s">
        <v>109</v>
      </c>
      <c r="C3132" t="s">
        <v>57</v>
      </c>
      <c r="D3132" t="s">
        <v>58</v>
      </c>
      <c r="E3132">
        <v>886</v>
      </c>
      <c r="F3132">
        <v>80</v>
      </c>
      <c r="G3132">
        <v>31</v>
      </c>
      <c r="H3132">
        <v>25</v>
      </c>
      <c r="I3132">
        <v>24</v>
      </c>
      <c r="J3132">
        <v>0</v>
      </c>
    </row>
    <row r="3133" spans="1:10" x14ac:dyDescent="0.35">
      <c r="A3133" s="60">
        <v>43009</v>
      </c>
      <c r="B3133" t="s">
        <v>109</v>
      </c>
      <c r="C3133" t="s">
        <v>61</v>
      </c>
      <c r="D3133" t="s">
        <v>62</v>
      </c>
      <c r="E3133">
        <v>914</v>
      </c>
      <c r="F3133">
        <v>80</v>
      </c>
      <c r="G3133">
        <v>33</v>
      </c>
      <c r="H3133">
        <v>38</v>
      </c>
      <c r="I3133">
        <v>9</v>
      </c>
      <c r="J3133">
        <v>0</v>
      </c>
    </row>
    <row r="3134" spans="1:10" x14ac:dyDescent="0.35">
      <c r="A3134" s="60">
        <v>43040</v>
      </c>
      <c r="B3134" t="s">
        <v>109</v>
      </c>
      <c r="C3134" t="s">
        <v>59</v>
      </c>
      <c r="D3134" t="s">
        <v>60</v>
      </c>
      <c r="E3134">
        <v>862</v>
      </c>
      <c r="F3134">
        <v>86</v>
      </c>
      <c r="G3134">
        <v>40</v>
      </c>
      <c r="H3134">
        <v>37</v>
      </c>
      <c r="I3134">
        <v>9</v>
      </c>
      <c r="J3134">
        <v>0</v>
      </c>
    </row>
    <row r="3135" spans="1:10" x14ac:dyDescent="0.35">
      <c r="A3135" s="60">
        <v>43040</v>
      </c>
      <c r="B3135" t="s">
        <v>109</v>
      </c>
      <c r="C3135" t="s">
        <v>57</v>
      </c>
      <c r="D3135" t="s">
        <v>58</v>
      </c>
      <c r="E3135">
        <v>997</v>
      </c>
      <c r="F3135">
        <v>71</v>
      </c>
      <c r="G3135">
        <v>36</v>
      </c>
      <c r="H3135">
        <v>23</v>
      </c>
      <c r="I3135">
        <v>12</v>
      </c>
      <c r="J3135">
        <v>0</v>
      </c>
    </row>
    <row r="3136" spans="1:10" x14ac:dyDescent="0.35">
      <c r="A3136" s="60">
        <v>43040</v>
      </c>
      <c r="B3136" t="s">
        <v>109</v>
      </c>
      <c r="C3136" t="s">
        <v>61</v>
      </c>
      <c r="D3136" t="s">
        <v>62</v>
      </c>
      <c r="E3136">
        <v>965</v>
      </c>
      <c r="F3136">
        <v>99</v>
      </c>
      <c r="G3136">
        <v>45</v>
      </c>
      <c r="H3136">
        <v>39</v>
      </c>
      <c r="I3136">
        <v>15</v>
      </c>
      <c r="J3136">
        <v>0</v>
      </c>
    </row>
    <row r="3137" spans="1:10" x14ac:dyDescent="0.35">
      <c r="A3137" s="60">
        <v>43070</v>
      </c>
      <c r="B3137" t="s">
        <v>109</v>
      </c>
      <c r="C3137" t="s">
        <v>59</v>
      </c>
      <c r="D3137" t="s">
        <v>60</v>
      </c>
      <c r="E3137">
        <v>648</v>
      </c>
      <c r="F3137">
        <v>62</v>
      </c>
      <c r="G3137">
        <v>19</v>
      </c>
      <c r="H3137">
        <v>34</v>
      </c>
      <c r="I3137">
        <v>9</v>
      </c>
      <c r="J3137">
        <v>0</v>
      </c>
    </row>
    <row r="3138" spans="1:10" x14ac:dyDescent="0.35">
      <c r="A3138" s="60">
        <v>43070</v>
      </c>
      <c r="B3138" t="s">
        <v>109</v>
      </c>
      <c r="C3138" t="s">
        <v>57</v>
      </c>
      <c r="D3138" t="s">
        <v>58</v>
      </c>
      <c r="E3138">
        <v>812</v>
      </c>
      <c r="F3138">
        <v>85</v>
      </c>
      <c r="G3138">
        <v>37</v>
      </c>
      <c r="H3138">
        <v>25</v>
      </c>
      <c r="I3138">
        <v>23</v>
      </c>
      <c r="J3138">
        <v>0</v>
      </c>
    </row>
    <row r="3139" spans="1:10" x14ac:dyDescent="0.35">
      <c r="A3139" s="60">
        <v>43070</v>
      </c>
      <c r="B3139" t="s">
        <v>109</v>
      </c>
      <c r="C3139" t="s">
        <v>61</v>
      </c>
      <c r="D3139" t="s">
        <v>62</v>
      </c>
      <c r="E3139">
        <v>705</v>
      </c>
      <c r="F3139">
        <v>100</v>
      </c>
      <c r="G3139">
        <v>37</v>
      </c>
      <c r="H3139">
        <v>29</v>
      </c>
      <c r="I3139">
        <v>34</v>
      </c>
      <c r="J3139">
        <v>0</v>
      </c>
    </row>
    <row r="3140" spans="1:10" x14ac:dyDescent="0.35">
      <c r="A3140" s="60">
        <v>43101</v>
      </c>
      <c r="B3140" t="s">
        <v>109</v>
      </c>
      <c r="C3140" t="s">
        <v>59</v>
      </c>
      <c r="D3140" t="s">
        <v>60</v>
      </c>
      <c r="E3140">
        <v>815</v>
      </c>
      <c r="F3140">
        <v>56</v>
      </c>
      <c r="G3140">
        <v>16</v>
      </c>
      <c r="H3140">
        <v>31</v>
      </c>
      <c r="I3140">
        <v>9</v>
      </c>
      <c r="J3140">
        <v>0</v>
      </c>
    </row>
    <row r="3141" spans="1:10" x14ac:dyDescent="0.35">
      <c r="A3141" s="60">
        <v>43101</v>
      </c>
      <c r="B3141" t="s">
        <v>109</v>
      </c>
      <c r="C3141" t="s">
        <v>57</v>
      </c>
      <c r="D3141" t="s">
        <v>58</v>
      </c>
      <c r="E3141">
        <v>1031</v>
      </c>
      <c r="F3141">
        <v>102</v>
      </c>
      <c r="G3141">
        <v>37</v>
      </c>
      <c r="H3141">
        <v>37</v>
      </c>
      <c r="I3141">
        <v>28</v>
      </c>
      <c r="J3141">
        <v>0</v>
      </c>
    </row>
    <row r="3142" spans="1:10" x14ac:dyDescent="0.35">
      <c r="A3142" s="60">
        <v>43101</v>
      </c>
      <c r="B3142" t="s">
        <v>109</v>
      </c>
      <c r="C3142" t="s">
        <v>61</v>
      </c>
      <c r="D3142" t="s">
        <v>62</v>
      </c>
      <c r="E3142">
        <v>796</v>
      </c>
      <c r="F3142">
        <v>92</v>
      </c>
      <c r="G3142">
        <v>43</v>
      </c>
      <c r="H3142">
        <v>29</v>
      </c>
      <c r="I3142">
        <v>20</v>
      </c>
      <c r="J3142">
        <v>0</v>
      </c>
    </row>
    <row r="3143" spans="1:10" x14ac:dyDescent="0.35">
      <c r="A3143" s="60">
        <v>43132</v>
      </c>
      <c r="B3143" t="s">
        <v>109</v>
      </c>
      <c r="C3143" t="s">
        <v>59</v>
      </c>
      <c r="D3143" t="s">
        <v>60</v>
      </c>
      <c r="E3143">
        <v>847</v>
      </c>
      <c r="F3143">
        <v>98</v>
      </c>
      <c r="G3143">
        <v>53</v>
      </c>
      <c r="H3143">
        <v>28</v>
      </c>
      <c r="I3143">
        <v>15</v>
      </c>
      <c r="J3143">
        <v>2</v>
      </c>
    </row>
    <row r="3144" spans="1:10" x14ac:dyDescent="0.35">
      <c r="A3144" s="60">
        <v>43132</v>
      </c>
      <c r="B3144" t="s">
        <v>109</v>
      </c>
      <c r="C3144" t="s">
        <v>57</v>
      </c>
      <c r="D3144" t="s">
        <v>58</v>
      </c>
      <c r="E3144">
        <v>896</v>
      </c>
      <c r="F3144">
        <v>116</v>
      </c>
      <c r="G3144">
        <v>55</v>
      </c>
      <c r="H3144">
        <v>29</v>
      </c>
      <c r="I3144">
        <v>28</v>
      </c>
      <c r="J3144">
        <v>4</v>
      </c>
    </row>
    <row r="3145" spans="1:10" x14ac:dyDescent="0.35">
      <c r="A3145" s="60">
        <v>43132</v>
      </c>
      <c r="B3145" t="s">
        <v>109</v>
      </c>
      <c r="C3145" t="s">
        <v>61</v>
      </c>
      <c r="D3145" t="s">
        <v>62</v>
      </c>
      <c r="E3145">
        <v>777</v>
      </c>
      <c r="F3145">
        <v>82</v>
      </c>
      <c r="G3145">
        <v>21</v>
      </c>
      <c r="H3145">
        <v>32</v>
      </c>
      <c r="I3145">
        <v>28</v>
      </c>
      <c r="J3145">
        <v>1</v>
      </c>
    </row>
    <row r="3146" spans="1:10" x14ac:dyDescent="0.35">
      <c r="A3146" s="60">
        <v>43160</v>
      </c>
      <c r="B3146" t="s">
        <v>109</v>
      </c>
      <c r="C3146" t="s">
        <v>59</v>
      </c>
      <c r="D3146" t="s">
        <v>60</v>
      </c>
      <c r="E3146">
        <v>816</v>
      </c>
      <c r="F3146">
        <v>79</v>
      </c>
      <c r="G3146">
        <v>32</v>
      </c>
      <c r="H3146">
        <v>31</v>
      </c>
      <c r="I3146">
        <v>15</v>
      </c>
      <c r="J3146">
        <v>1</v>
      </c>
    </row>
    <row r="3147" spans="1:10" x14ac:dyDescent="0.35">
      <c r="A3147" s="60">
        <v>43160</v>
      </c>
      <c r="B3147" t="s">
        <v>109</v>
      </c>
      <c r="C3147" t="s">
        <v>57</v>
      </c>
      <c r="D3147" t="s">
        <v>58</v>
      </c>
      <c r="E3147">
        <v>993</v>
      </c>
      <c r="F3147">
        <v>99</v>
      </c>
      <c r="G3147">
        <v>46</v>
      </c>
      <c r="H3147">
        <v>28</v>
      </c>
      <c r="I3147">
        <v>19</v>
      </c>
      <c r="J3147">
        <v>6</v>
      </c>
    </row>
    <row r="3148" spans="1:10" x14ac:dyDescent="0.35">
      <c r="A3148" s="60">
        <v>43160</v>
      </c>
      <c r="B3148" t="s">
        <v>109</v>
      </c>
      <c r="C3148" t="s">
        <v>61</v>
      </c>
      <c r="D3148" t="s">
        <v>62</v>
      </c>
      <c r="E3148">
        <v>792</v>
      </c>
      <c r="F3148">
        <v>110</v>
      </c>
      <c r="G3148">
        <v>28</v>
      </c>
      <c r="H3148">
        <v>39</v>
      </c>
      <c r="I3148">
        <v>35</v>
      </c>
      <c r="J3148">
        <v>8</v>
      </c>
    </row>
    <row r="3149" spans="1:10" x14ac:dyDescent="0.35">
      <c r="A3149" s="60">
        <v>43191</v>
      </c>
      <c r="B3149" t="s">
        <v>109</v>
      </c>
      <c r="C3149" t="s">
        <v>59</v>
      </c>
      <c r="D3149" t="s">
        <v>60</v>
      </c>
      <c r="E3149">
        <v>694</v>
      </c>
      <c r="F3149">
        <v>57</v>
      </c>
      <c r="G3149">
        <v>18</v>
      </c>
      <c r="H3149">
        <v>28</v>
      </c>
      <c r="I3149">
        <v>11</v>
      </c>
      <c r="J3149">
        <v>0</v>
      </c>
    </row>
    <row r="3150" spans="1:10" x14ac:dyDescent="0.35">
      <c r="A3150" s="60">
        <v>43191</v>
      </c>
      <c r="B3150" t="s">
        <v>109</v>
      </c>
      <c r="C3150" t="s">
        <v>57</v>
      </c>
      <c r="D3150" t="s">
        <v>58</v>
      </c>
      <c r="E3150">
        <v>966</v>
      </c>
      <c r="F3150">
        <v>105</v>
      </c>
      <c r="G3150">
        <v>54</v>
      </c>
      <c r="H3150">
        <v>32</v>
      </c>
      <c r="I3150">
        <v>10</v>
      </c>
      <c r="J3150">
        <v>9</v>
      </c>
    </row>
    <row r="3151" spans="1:10" x14ac:dyDescent="0.35">
      <c r="A3151" s="60">
        <v>43191</v>
      </c>
      <c r="B3151" t="s">
        <v>109</v>
      </c>
      <c r="C3151" t="s">
        <v>61</v>
      </c>
      <c r="D3151" t="s">
        <v>62</v>
      </c>
      <c r="E3151">
        <v>751</v>
      </c>
      <c r="F3151">
        <v>69</v>
      </c>
      <c r="G3151">
        <v>24</v>
      </c>
      <c r="H3151">
        <v>23</v>
      </c>
      <c r="I3151">
        <v>19</v>
      </c>
      <c r="J3151">
        <v>3</v>
      </c>
    </row>
    <row r="3152" spans="1:10" x14ac:dyDescent="0.35">
      <c r="A3152" s="60">
        <v>43221</v>
      </c>
      <c r="B3152" t="s">
        <v>109</v>
      </c>
      <c r="C3152" t="s">
        <v>59</v>
      </c>
      <c r="D3152" t="s">
        <v>60</v>
      </c>
      <c r="E3152">
        <v>848</v>
      </c>
      <c r="F3152">
        <v>81</v>
      </c>
      <c r="G3152">
        <v>28</v>
      </c>
      <c r="H3152">
        <v>31</v>
      </c>
      <c r="I3152">
        <v>20</v>
      </c>
      <c r="J3152">
        <v>2</v>
      </c>
    </row>
    <row r="3153" spans="1:10" x14ac:dyDescent="0.35">
      <c r="A3153" s="60">
        <v>43221</v>
      </c>
      <c r="B3153" t="s">
        <v>109</v>
      </c>
      <c r="C3153" t="s">
        <v>57</v>
      </c>
      <c r="D3153" t="s">
        <v>58</v>
      </c>
      <c r="E3153">
        <v>1024</v>
      </c>
      <c r="F3153">
        <v>88</v>
      </c>
      <c r="G3153">
        <v>37</v>
      </c>
      <c r="H3153">
        <v>13</v>
      </c>
      <c r="I3153">
        <v>27</v>
      </c>
      <c r="J3153">
        <v>11</v>
      </c>
    </row>
    <row r="3154" spans="1:10" x14ac:dyDescent="0.35">
      <c r="A3154" s="60">
        <v>43221</v>
      </c>
      <c r="B3154" t="s">
        <v>109</v>
      </c>
      <c r="C3154" t="s">
        <v>61</v>
      </c>
      <c r="D3154" t="s">
        <v>62</v>
      </c>
      <c r="E3154">
        <v>867</v>
      </c>
      <c r="F3154">
        <v>75</v>
      </c>
      <c r="G3154">
        <v>37</v>
      </c>
      <c r="H3154">
        <v>26</v>
      </c>
      <c r="I3154">
        <v>10</v>
      </c>
      <c r="J3154">
        <v>2</v>
      </c>
    </row>
    <row r="3155" spans="1:10" x14ac:dyDescent="0.35">
      <c r="A3155" s="60">
        <v>43252</v>
      </c>
      <c r="B3155" t="s">
        <v>109</v>
      </c>
      <c r="C3155" t="s">
        <v>59</v>
      </c>
      <c r="D3155" t="s">
        <v>60</v>
      </c>
      <c r="E3155">
        <v>684</v>
      </c>
      <c r="F3155">
        <v>50</v>
      </c>
      <c r="G3155">
        <v>15</v>
      </c>
      <c r="H3155">
        <v>27</v>
      </c>
      <c r="I3155">
        <v>5</v>
      </c>
      <c r="J3155">
        <v>3</v>
      </c>
    </row>
    <row r="3156" spans="1:10" x14ac:dyDescent="0.35">
      <c r="A3156" s="60">
        <v>43252</v>
      </c>
      <c r="B3156" t="s">
        <v>109</v>
      </c>
      <c r="C3156" t="s">
        <v>57</v>
      </c>
      <c r="D3156" t="s">
        <v>58</v>
      </c>
      <c r="E3156">
        <v>900</v>
      </c>
      <c r="F3156">
        <v>89</v>
      </c>
      <c r="G3156">
        <v>32</v>
      </c>
      <c r="H3156">
        <v>22</v>
      </c>
      <c r="I3156">
        <v>30</v>
      </c>
      <c r="J3156">
        <v>5</v>
      </c>
    </row>
    <row r="3157" spans="1:10" x14ac:dyDescent="0.35">
      <c r="A3157" s="60">
        <v>43252</v>
      </c>
      <c r="B3157" t="s">
        <v>109</v>
      </c>
      <c r="C3157" t="s">
        <v>61</v>
      </c>
      <c r="D3157" t="s">
        <v>62</v>
      </c>
      <c r="E3157">
        <v>634</v>
      </c>
      <c r="F3157">
        <v>48</v>
      </c>
      <c r="G3157">
        <v>23</v>
      </c>
      <c r="H3157">
        <v>17</v>
      </c>
      <c r="I3157">
        <v>6</v>
      </c>
      <c r="J3157">
        <v>2</v>
      </c>
    </row>
    <row r="3158" spans="1:10" x14ac:dyDescent="0.35">
      <c r="A3158" s="60">
        <v>43282</v>
      </c>
      <c r="B3158" t="s">
        <v>109</v>
      </c>
      <c r="C3158" t="s">
        <v>59</v>
      </c>
      <c r="D3158" t="s">
        <v>60</v>
      </c>
      <c r="E3158">
        <v>679</v>
      </c>
      <c r="F3158">
        <v>60</v>
      </c>
      <c r="G3158">
        <v>20</v>
      </c>
      <c r="H3158">
        <v>28</v>
      </c>
      <c r="I3158">
        <v>10</v>
      </c>
      <c r="J3158">
        <v>2</v>
      </c>
    </row>
    <row r="3159" spans="1:10" x14ac:dyDescent="0.35">
      <c r="A3159" s="60">
        <v>43282</v>
      </c>
      <c r="B3159" t="s">
        <v>109</v>
      </c>
      <c r="C3159" t="s">
        <v>57</v>
      </c>
      <c r="D3159" t="s">
        <v>58</v>
      </c>
      <c r="E3159">
        <v>886</v>
      </c>
      <c r="F3159">
        <v>78</v>
      </c>
      <c r="G3159">
        <v>38</v>
      </c>
      <c r="H3159">
        <v>24</v>
      </c>
      <c r="I3159">
        <v>14</v>
      </c>
      <c r="J3159">
        <v>2</v>
      </c>
    </row>
    <row r="3160" spans="1:10" x14ac:dyDescent="0.35">
      <c r="A3160" s="60">
        <v>43282</v>
      </c>
      <c r="B3160" t="s">
        <v>109</v>
      </c>
      <c r="C3160" t="s">
        <v>61</v>
      </c>
      <c r="D3160" t="s">
        <v>62</v>
      </c>
      <c r="E3160">
        <v>562</v>
      </c>
      <c r="F3160">
        <v>70</v>
      </c>
      <c r="G3160">
        <v>31</v>
      </c>
      <c r="H3160">
        <v>15</v>
      </c>
      <c r="I3160">
        <v>14</v>
      </c>
      <c r="J3160">
        <v>10</v>
      </c>
    </row>
    <row r="3161" spans="1:10" x14ac:dyDescent="0.35">
      <c r="A3161" s="60">
        <v>43313</v>
      </c>
      <c r="B3161" t="s">
        <v>109</v>
      </c>
      <c r="C3161" t="s">
        <v>59</v>
      </c>
      <c r="D3161" t="s">
        <v>60</v>
      </c>
      <c r="E3161">
        <v>764</v>
      </c>
      <c r="F3161">
        <v>88</v>
      </c>
      <c r="G3161">
        <v>21</v>
      </c>
      <c r="H3161">
        <v>42</v>
      </c>
      <c r="I3161">
        <v>18</v>
      </c>
      <c r="J3161">
        <v>7</v>
      </c>
    </row>
    <row r="3162" spans="1:10" x14ac:dyDescent="0.35">
      <c r="A3162" s="60">
        <v>43313</v>
      </c>
      <c r="B3162" t="s">
        <v>109</v>
      </c>
      <c r="C3162" t="s">
        <v>57</v>
      </c>
      <c r="D3162" t="s">
        <v>58</v>
      </c>
      <c r="E3162">
        <v>997</v>
      </c>
      <c r="F3162">
        <v>94</v>
      </c>
      <c r="G3162">
        <v>45</v>
      </c>
      <c r="H3162">
        <v>31</v>
      </c>
      <c r="I3162">
        <v>12</v>
      </c>
      <c r="J3162">
        <v>6</v>
      </c>
    </row>
    <row r="3163" spans="1:10" x14ac:dyDescent="0.35">
      <c r="A3163" s="60">
        <v>43313</v>
      </c>
      <c r="B3163" t="s">
        <v>109</v>
      </c>
      <c r="C3163" t="s">
        <v>61</v>
      </c>
      <c r="D3163" t="s">
        <v>62</v>
      </c>
      <c r="E3163">
        <v>685</v>
      </c>
      <c r="F3163">
        <v>46</v>
      </c>
      <c r="G3163">
        <v>10</v>
      </c>
      <c r="H3163">
        <v>18</v>
      </c>
      <c r="I3163">
        <v>13</v>
      </c>
      <c r="J3163">
        <v>5</v>
      </c>
    </row>
    <row r="3164" spans="1:10" x14ac:dyDescent="0.35">
      <c r="A3164" s="60">
        <v>43344</v>
      </c>
      <c r="B3164" t="s">
        <v>109</v>
      </c>
      <c r="C3164" t="s">
        <v>59</v>
      </c>
      <c r="D3164" t="s">
        <v>60</v>
      </c>
      <c r="E3164">
        <v>779</v>
      </c>
      <c r="F3164">
        <v>79</v>
      </c>
      <c r="G3164">
        <v>36</v>
      </c>
      <c r="H3164">
        <v>27</v>
      </c>
      <c r="I3164">
        <v>14</v>
      </c>
      <c r="J3164">
        <v>2</v>
      </c>
    </row>
    <row r="3165" spans="1:10" x14ac:dyDescent="0.35">
      <c r="A3165" s="60">
        <v>43344</v>
      </c>
      <c r="B3165" t="s">
        <v>109</v>
      </c>
      <c r="C3165" t="s">
        <v>57</v>
      </c>
      <c r="D3165" t="s">
        <v>58</v>
      </c>
      <c r="E3165">
        <v>960</v>
      </c>
      <c r="F3165">
        <v>90</v>
      </c>
      <c r="G3165">
        <v>36</v>
      </c>
      <c r="H3165">
        <v>31</v>
      </c>
      <c r="I3165">
        <v>20</v>
      </c>
      <c r="J3165">
        <v>3</v>
      </c>
    </row>
    <row r="3166" spans="1:10" x14ac:dyDescent="0.35">
      <c r="A3166" s="60">
        <v>43344</v>
      </c>
      <c r="B3166" t="s">
        <v>109</v>
      </c>
      <c r="C3166" t="s">
        <v>61</v>
      </c>
      <c r="D3166" t="s">
        <v>62</v>
      </c>
      <c r="E3166">
        <v>538</v>
      </c>
      <c r="F3166">
        <v>40</v>
      </c>
      <c r="G3166">
        <v>13</v>
      </c>
      <c r="H3166">
        <v>10</v>
      </c>
      <c r="I3166">
        <v>16</v>
      </c>
      <c r="J3166">
        <v>1</v>
      </c>
    </row>
    <row r="3167" spans="1:10" x14ac:dyDescent="0.35">
      <c r="A3167" s="60">
        <v>43374</v>
      </c>
      <c r="B3167" t="s">
        <v>109</v>
      </c>
      <c r="C3167" t="s">
        <v>59</v>
      </c>
      <c r="D3167" t="s">
        <v>60</v>
      </c>
      <c r="E3167">
        <v>931</v>
      </c>
      <c r="F3167">
        <v>68</v>
      </c>
      <c r="G3167">
        <v>32</v>
      </c>
      <c r="H3167">
        <v>22</v>
      </c>
      <c r="I3167">
        <v>10</v>
      </c>
      <c r="J3167">
        <v>4</v>
      </c>
    </row>
    <row r="3168" spans="1:10" x14ac:dyDescent="0.35">
      <c r="A3168" s="60">
        <v>43374</v>
      </c>
      <c r="B3168" t="s">
        <v>109</v>
      </c>
      <c r="C3168" t="s">
        <v>57</v>
      </c>
      <c r="D3168" t="s">
        <v>58</v>
      </c>
      <c r="E3168">
        <v>1091</v>
      </c>
      <c r="F3168">
        <v>104</v>
      </c>
      <c r="G3168">
        <v>48</v>
      </c>
      <c r="H3168">
        <v>28</v>
      </c>
      <c r="I3168">
        <v>21</v>
      </c>
      <c r="J3168">
        <v>7</v>
      </c>
    </row>
    <row r="3169" spans="1:10" x14ac:dyDescent="0.35">
      <c r="A3169" s="60">
        <v>43374</v>
      </c>
      <c r="B3169" t="s">
        <v>109</v>
      </c>
      <c r="C3169" t="s">
        <v>61</v>
      </c>
      <c r="D3169" t="s">
        <v>62</v>
      </c>
      <c r="E3169">
        <v>743</v>
      </c>
      <c r="F3169">
        <v>71</v>
      </c>
      <c r="G3169">
        <v>23</v>
      </c>
      <c r="H3169">
        <v>25</v>
      </c>
      <c r="I3169">
        <v>17</v>
      </c>
      <c r="J3169">
        <v>6</v>
      </c>
    </row>
    <row r="3170" spans="1:10" x14ac:dyDescent="0.35">
      <c r="A3170" s="60">
        <v>43405</v>
      </c>
      <c r="B3170" t="s">
        <v>109</v>
      </c>
      <c r="C3170" t="s">
        <v>59</v>
      </c>
      <c r="D3170" t="s">
        <v>60</v>
      </c>
      <c r="E3170">
        <v>860</v>
      </c>
      <c r="F3170">
        <v>94</v>
      </c>
      <c r="G3170">
        <v>38</v>
      </c>
      <c r="H3170">
        <v>39</v>
      </c>
      <c r="I3170">
        <v>17</v>
      </c>
      <c r="J3170">
        <v>0</v>
      </c>
    </row>
    <row r="3171" spans="1:10" x14ac:dyDescent="0.35">
      <c r="A3171" s="60">
        <v>43405</v>
      </c>
      <c r="B3171" t="s">
        <v>109</v>
      </c>
      <c r="C3171" t="s">
        <v>57</v>
      </c>
      <c r="D3171" t="s">
        <v>58</v>
      </c>
      <c r="E3171">
        <v>1251</v>
      </c>
      <c r="F3171">
        <v>100</v>
      </c>
      <c r="G3171">
        <v>39</v>
      </c>
      <c r="H3171">
        <v>39</v>
      </c>
      <c r="I3171">
        <v>18</v>
      </c>
      <c r="J3171">
        <v>4</v>
      </c>
    </row>
    <row r="3172" spans="1:10" x14ac:dyDescent="0.35">
      <c r="A3172" s="60">
        <v>43405</v>
      </c>
      <c r="B3172" t="s">
        <v>109</v>
      </c>
      <c r="C3172" t="s">
        <v>61</v>
      </c>
      <c r="D3172" t="s">
        <v>62</v>
      </c>
      <c r="E3172">
        <v>736</v>
      </c>
      <c r="F3172">
        <v>66</v>
      </c>
      <c r="G3172">
        <v>19</v>
      </c>
      <c r="H3172">
        <v>22</v>
      </c>
      <c r="I3172">
        <v>14</v>
      </c>
      <c r="J3172">
        <v>11</v>
      </c>
    </row>
    <row r="3173" spans="1:10" x14ac:dyDescent="0.35">
      <c r="A3173" s="60">
        <v>43435</v>
      </c>
      <c r="B3173" t="s">
        <v>109</v>
      </c>
      <c r="C3173" t="s">
        <v>59</v>
      </c>
      <c r="D3173" t="s">
        <v>60</v>
      </c>
      <c r="E3173">
        <v>673</v>
      </c>
      <c r="F3173">
        <v>79</v>
      </c>
      <c r="G3173">
        <v>48</v>
      </c>
      <c r="H3173">
        <v>28</v>
      </c>
      <c r="I3173">
        <v>2</v>
      </c>
      <c r="J3173">
        <v>1</v>
      </c>
    </row>
    <row r="3174" spans="1:10" x14ac:dyDescent="0.35">
      <c r="A3174" s="60">
        <v>43435</v>
      </c>
      <c r="B3174" t="s">
        <v>109</v>
      </c>
      <c r="C3174" t="s">
        <v>57</v>
      </c>
      <c r="D3174" t="s">
        <v>58</v>
      </c>
      <c r="E3174">
        <v>960</v>
      </c>
      <c r="F3174">
        <v>106</v>
      </c>
      <c r="G3174">
        <v>45</v>
      </c>
      <c r="H3174">
        <v>43</v>
      </c>
      <c r="I3174">
        <v>16</v>
      </c>
      <c r="J3174">
        <v>2</v>
      </c>
    </row>
    <row r="3175" spans="1:10" x14ac:dyDescent="0.35">
      <c r="A3175" s="60">
        <v>43435</v>
      </c>
      <c r="B3175" t="s">
        <v>109</v>
      </c>
      <c r="C3175" t="s">
        <v>61</v>
      </c>
      <c r="D3175" t="s">
        <v>62</v>
      </c>
      <c r="E3175">
        <v>617</v>
      </c>
      <c r="F3175">
        <v>63</v>
      </c>
      <c r="G3175">
        <v>18</v>
      </c>
      <c r="H3175">
        <v>22</v>
      </c>
      <c r="I3175">
        <v>15</v>
      </c>
      <c r="J3175">
        <v>8</v>
      </c>
    </row>
    <row r="3176" spans="1:10" x14ac:dyDescent="0.35">
      <c r="A3176" s="60">
        <v>43466</v>
      </c>
      <c r="B3176" t="s">
        <v>109</v>
      </c>
      <c r="C3176" t="s">
        <v>59</v>
      </c>
      <c r="D3176" t="s">
        <v>60</v>
      </c>
      <c r="E3176">
        <v>805</v>
      </c>
      <c r="F3176">
        <v>91</v>
      </c>
      <c r="G3176">
        <v>41</v>
      </c>
      <c r="H3176">
        <v>42</v>
      </c>
      <c r="I3176">
        <v>6</v>
      </c>
      <c r="J3176">
        <v>2</v>
      </c>
    </row>
    <row r="3177" spans="1:10" x14ac:dyDescent="0.35">
      <c r="A3177" s="60">
        <v>43466</v>
      </c>
      <c r="B3177" t="s">
        <v>109</v>
      </c>
      <c r="C3177" t="s">
        <v>57</v>
      </c>
      <c r="D3177" t="s">
        <v>58</v>
      </c>
      <c r="E3177">
        <v>1177</v>
      </c>
      <c r="F3177">
        <v>111</v>
      </c>
      <c r="G3177">
        <v>55</v>
      </c>
      <c r="H3177">
        <v>36</v>
      </c>
      <c r="I3177">
        <v>18</v>
      </c>
      <c r="J3177">
        <v>2</v>
      </c>
    </row>
    <row r="3178" spans="1:10" x14ac:dyDescent="0.35">
      <c r="A3178" s="60">
        <v>43466</v>
      </c>
      <c r="B3178" t="s">
        <v>109</v>
      </c>
      <c r="C3178" t="s">
        <v>61</v>
      </c>
      <c r="D3178" t="s">
        <v>62</v>
      </c>
      <c r="E3178">
        <v>740</v>
      </c>
      <c r="F3178">
        <v>73</v>
      </c>
      <c r="G3178">
        <v>18</v>
      </c>
      <c r="H3178">
        <v>24</v>
      </c>
      <c r="I3178">
        <v>28</v>
      </c>
      <c r="J3178">
        <v>3</v>
      </c>
    </row>
    <row r="3179" spans="1:10" x14ac:dyDescent="0.35">
      <c r="A3179" s="60">
        <v>43497</v>
      </c>
      <c r="B3179" t="s">
        <v>109</v>
      </c>
      <c r="C3179" t="s">
        <v>59</v>
      </c>
      <c r="D3179" t="s">
        <v>60</v>
      </c>
      <c r="E3179">
        <v>789</v>
      </c>
      <c r="F3179">
        <v>104</v>
      </c>
      <c r="G3179">
        <v>62</v>
      </c>
      <c r="H3179">
        <v>27</v>
      </c>
      <c r="I3179">
        <v>10</v>
      </c>
      <c r="J3179">
        <v>5</v>
      </c>
    </row>
    <row r="3180" spans="1:10" x14ac:dyDescent="0.35">
      <c r="A3180" s="60">
        <v>43497</v>
      </c>
      <c r="B3180" t="s">
        <v>109</v>
      </c>
      <c r="C3180" t="s">
        <v>57</v>
      </c>
      <c r="D3180" t="s">
        <v>58</v>
      </c>
      <c r="E3180">
        <v>1042</v>
      </c>
      <c r="F3180">
        <v>112</v>
      </c>
      <c r="G3180">
        <v>42</v>
      </c>
      <c r="H3180">
        <v>26</v>
      </c>
      <c r="I3180">
        <v>17</v>
      </c>
      <c r="J3180">
        <v>27</v>
      </c>
    </row>
    <row r="3181" spans="1:10" x14ac:dyDescent="0.35">
      <c r="A3181" s="60">
        <v>43497</v>
      </c>
      <c r="B3181" t="s">
        <v>109</v>
      </c>
      <c r="C3181" t="s">
        <v>61</v>
      </c>
      <c r="D3181" t="s">
        <v>62</v>
      </c>
      <c r="E3181">
        <v>657</v>
      </c>
      <c r="F3181">
        <v>67</v>
      </c>
      <c r="G3181">
        <v>16</v>
      </c>
      <c r="H3181">
        <v>22</v>
      </c>
      <c r="I3181">
        <v>25</v>
      </c>
      <c r="J3181">
        <v>4</v>
      </c>
    </row>
    <row r="3182" spans="1:10" x14ac:dyDescent="0.35">
      <c r="A3182" s="60">
        <v>43525</v>
      </c>
      <c r="B3182" t="s">
        <v>109</v>
      </c>
      <c r="C3182" t="s">
        <v>59</v>
      </c>
      <c r="D3182" t="s">
        <v>60</v>
      </c>
      <c r="E3182">
        <v>820</v>
      </c>
      <c r="F3182">
        <v>109</v>
      </c>
      <c r="G3182">
        <v>46</v>
      </c>
      <c r="H3182">
        <v>46</v>
      </c>
      <c r="I3182">
        <v>8</v>
      </c>
      <c r="J3182">
        <v>9</v>
      </c>
    </row>
    <row r="3183" spans="1:10" x14ac:dyDescent="0.35">
      <c r="A3183" s="60">
        <v>43525</v>
      </c>
      <c r="B3183" t="s">
        <v>109</v>
      </c>
      <c r="C3183" t="s">
        <v>57</v>
      </c>
      <c r="D3183" t="s">
        <v>58</v>
      </c>
      <c r="E3183">
        <v>773</v>
      </c>
      <c r="F3183">
        <v>87</v>
      </c>
      <c r="G3183">
        <v>38</v>
      </c>
      <c r="H3183">
        <v>29</v>
      </c>
      <c r="I3183">
        <v>17</v>
      </c>
      <c r="J3183">
        <v>3</v>
      </c>
    </row>
    <row r="3184" spans="1:10" x14ac:dyDescent="0.35">
      <c r="A3184" s="60">
        <v>43525</v>
      </c>
      <c r="B3184" t="s">
        <v>109</v>
      </c>
      <c r="C3184" t="s">
        <v>61</v>
      </c>
      <c r="D3184" t="s">
        <v>62</v>
      </c>
      <c r="E3184">
        <v>681</v>
      </c>
      <c r="F3184">
        <v>73</v>
      </c>
      <c r="G3184">
        <v>23</v>
      </c>
      <c r="H3184">
        <v>22</v>
      </c>
      <c r="I3184">
        <v>25</v>
      </c>
      <c r="J3184">
        <v>3</v>
      </c>
    </row>
    <row r="3185" spans="1:10" x14ac:dyDescent="0.35">
      <c r="A3185" s="60">
        <v>43556</v>
      </c>
      <c r="B3185" t="s">
        <v>109</v>
      </c>
      <c r="C3185" t="s">
        <v>59</v>
      </c>
      <c r="D3185" t="s">
        <v>60</v>
      </c>
      <c r="E3185">
        <v>759</v>
      </c>
      <c r="F3185">
        <v>108</v>
      </c>
      <c r="G3185">
        <v>54</v>
      </c>
      <c r="H3185">
        <v>38</v>
      </c>
      <c r="I3185">
        <v>14</v>
      </c>
      <c r="J3185">
        <v>2</v>
      </c>
    </row>
    <row r="3186" spans="1:10" x14ac:dyDescent="0.35">
      <c r="A3186" s="60">
        <v>43556</v>
      </c>
      <c r="B3186" t="s">
        <v>109</v>
      </c>
      <c r="C3186" t="s">
        <v>57</v>
      </c>
      <c r="D3186" t="s">
        <v>58</v>
      </c>
      <c r="E3186">
        <v>745</v>
      </c>
      <c r="F3186">
        <v>100</v>
      </c>
      <c r="G3186">
        <v>55</v>
      </c>
      <c r="H3186">
        <v>27</v>
      </c>
      <c r="I3186">
        <v>17</v>
      </c>
      <c r="J3186">
        <v>1</v>
      </c>
    </row>
    <row r="3187" spans="1:10" x14ac:dyDescent="0.35">
      <c r="A3187" s="60">
        <v>43556</v>
      </c>
      <c r="B3187" t="s">
        <v>109</v>
      </c>
      <c r="C3187" t="s">
        <v>61</v>
      </c>
      <c r="D3187" t="s">
        <v>62</v>
      </c>
      <c r="E3187">
        <v>620</v>
      </c>
      <c r="F3187">
        <v>73</v>
      </c>
      <c r="G3187">
        <v>26</v>
      </c>
      <c r="H3187">
        <v>21</v>
      </c>
      <c r="I3187">
        <v>23</v>
      </c>
      <c r="J3187">
        <v>3</v>
      </c>
    </row>
    <row r="3188" spans="1:10" x14ac:dyDescent="0.35">
      <c r="A3188" s="60">
        <v>43586</v>
      </c>
      <c r="B3188" t="s">
        <v>109</v>
      </c>
      <c r="C3188" t="s">
        <v>59</v>
      </c>
      <c r="D3188" t="s">
        <v>60</v>
      </c>
      <c r="E3188">
        <v>840</v>
      </c>
      <c r="F3188">
        <v>79</v>
      </c>
      <c r="G3188">
        <v>20</v>
      </c>
      <c r="H3188">
        <v>49</v>
      </c>
      <c r="I3188">
        <v>7</v>
      </c>
      <c r="J3188">
        <v>3</v>
      </c>
    </row>
    <row r="3189" spans="1:10" x14ac:dyDescent="0.35">
      <c r="A3189" s="60">
        <v>43586</v>
      </c>
      <c r="B3189" t="s">
        <v>109</v>
      </c>
      <c r="C3189" t="s">
        <v>57</v>
      </c>
      <c r="D3189" t="s">
        <v>58</v>
      </c>
      <c r="E3189">
        <v>860</v>
      </c>
      <c r="F3189">
        <v>88</v>
      </c>
      <c r="G3189">
        <v>40</v>
      </c>
      <c r="H3189">
        <v>26</v>
      </c>
      <c r="I3189">
        <v>19</v>
      </c>
      <c r="J3189">
        <v>3</v>
      </c>
    </row>
    <row r="3190" spans="1:10" x14ac:dyDescent="0.35">
      <c r="A3190" s="60">
        <v>43586</v>
      </c>
      <c r="B3190" t="s">
        <v>109</v>
      </c>
      <c r="C3190" t="s">
        <v>61</v>
      </c>
      <c r="D3190" t="s">
        <v>62</v>
      </c>
      <c r="E3190">
        <v>779</v>
      </c>
      <c r="F3190">
        <v>80</v>
      </c>
      <c r="G3190">
        <v>20</v>
      </c>
      <c r="H3190">
        <v>29</v>
      </c>
      <c r="I3190">
        <v>26</v>
      </c>
      <c r="J3190">
        <v>5</v>
      </c>
    </row>
    <row r="3191" spans="1:10" x14ac:dyDescent="0.35">
      <c r="A3191" s="60">
        <v>43617</v>
      </c>
      <c r="B3191" t="s">
        <v>109</v>
      </c>
      <c r="C3191" t="s">
        <v>59</v>
      </c>
      <c r="D3191" t="s">
        <v>60</v>
      </c>
      <c r="E3191">
        <v>683</v>
      </c>
      <c r="F3191">
        <v>53</v>
      </c>
      <c r="G3191">
        <v>11</v>
      </c>
      <c r="H3191">
        <v>32</v>
      </c>
      <c r="I3191">
        <v>9</v>
      </c>
      <c r="J3191">
        <v>1</v>
      </c>
    </row>
    <row r="3192" spans="1:10" x14ac:dyDescent="0.35">
      <c r="A3192" s="60">
        <v>43617</v>
      </c>
      <c r="B3192" t="s">
        <v>109</v>
      </c>
      <c r="C3192" t="s">
        <v>57</v>
      </c>
      <c r="D3192" t="s">
        <v>58</v>
      </c>
      <c r="E3192">
        <v>823</v>
      </c>
      <c r="F3192">
        <v>83</v>
      </c>
      <c r="G3192">
        <v>32</v>
      </c>
      <c r="H3192">
        <v>31</v>
      </c>
      <c r="I3192">
        <v>14</v>
      </c>
      <c r="J3192">
        <v>6</v>
      </c>
    </row>
    <row r="3193" spans="1:10" x14ac:dyDescent="0.35">
      <c r="A3193" s="60">
        <v>43617</v>
      </c>
      <c r="B3193" t="s">
        <v>109</v>
      </c>
      <c r="C3193" t="s">
        <v>61</v>
      </c>
      <c r="D3193" t="s">
        <v>62</v>
      </c>
      <c r="E3193">
        <v>669</v>
      </c>
      <c r="F3193">
        <v>94</v>
      </c>
      <c r="G3193">
        <v>28</v>
      </c>
      <c r="H3193">
        <v>32</v>
      </c>
      <c r="I3193">
        <v>24</v>
      </c>
      <c r="J3193">
        <v>10</v>
      </c>
    </row>
    <row r="3194" spans="1:10" x14ac:dyDescent="0.35">
      <c r="A3194" s="60">
        <v>43647</v>
      </c>
      <c r="B3194" t="s">
        <v>109</v>
      </c>
      <c r="C3194" t="s">
        <v>59</v>
      </c>
      <c r="D3194" t="s">
        <v>60</v>
      </c>
      <c r="E3194">
        <v>697</v>
      </c>
      <c r="F3194">
        <v>66</v>
      </c>
      <c r="G3194">
        <v>13</v>
      </c>
      <c r="H3194">
        <v>38</v>
      </c>
      <c r="I3194">
        <v>8</v>
      </c>
      <c r="J3194">
        <v>7</v>
      </c>
    </row>
    <row r="3195" spans="1:10" x14ac:dyDescent="0.35">
      <c r="A3195" s="60">
        <v>43647</v>
      </c>
      <c r="B3195" t="s">
        <v>109</v>
      </c>
      <c r="C3195" t="s">
        <v>57</v>
      </c>
      <c r="D3195" t="s">
        <v>58</v>
      </c>
      <c r="E3195">
        <v>650</v>
      </c>
      <c r="F3195">
        <v>91</v>
      </c>
      <c r="G3195">
        <v>41</v>
      </c>
      <c r="H3195">
        <v>25</v>
      </c>
      <c r="I3195">
        <v>23</v>
      </c>
      <c r="J3195">
        <v>2</v>
      </c>
    </row>
    <row r="3196" spans="1:10" x14ac:dyDescent="0.35">
      <c r="A3196" s="60">
        <v>43647</v>
      </c>
      <c r="B3196" t="s">
        <v>109</v>
      </c>
      <c r="C3196" t="s">
        <v>61</v>
      </c>
      <c r="D3196" t="s">
        <v>62</v>
      </c>
      <c r="E3196">
        <v>743</v>
      </c>
      <c r="F3196">
        <v>62</v>
      </c>
      <c r="G3196">
        <v>22</v>
      </c>
      <c r="H3196">
        <v>28</v>
      </c>
      <c r="I3196">
        <v>9</v>
      </c>
      <c r="J3196">
        <v>3</v>
      </c>
    </row>
    <row r="3197" spans="1:10" x14ac:dyDescent="0.35">
      <c r="A3197" s="60">
        <v>43678</v>
      </c>
      <c r="B3197" t="s">
        <v>109</v>
      </c>
      <c r="C3197" t="s">
        <v>59</v>
      </c>
      <c r="D3197" t="s">
        <v>60</v>
      </c>
      <c r="E3197">
        <v>822</v>
      </c>
      <c r="F3197">
        <v>99</v>
      </c>
      <c r="G3197">
        <v>50</v>
      </c>
      <c r="H3197">
        <v>32</v>
      </c>
      <c r="I3197">
        <v>15</v>
      </c>
      <c r="J3197">
        <v>2</v>
      </c>
    </row>
    <row r="3198" spans="1:10" x14ac:dyDescent="0.35">
      <c r="A3198" s="60">
        <v>43678</v>
      </c>
      <c r="B3198" t="s">
        <v>109</v>
      </c>
      <c r="C3198" t="s">
        <v>57</v>
      </c>
      <c r="D3198" t="s">
        <v>58</v>
      </c>
      <c r="E3198">
        <v>816</v>
      </c>
      <c r="F3198">
        <v>91</v>
      </c>
      <c r="G3198">
        <v>31</v>
      </c>
      <c r="H3198">
        <v>33</v>
      </c>
      <c r="I3198">
        <v>23</v>
      </c>
      <c r="J3198">
        <v>4</v>
      </c>
    </row>
    <row r="3199" spans="1:10" x14ac:dyDescent="0.35">
      <c r="A3199" s="60">
        <v>43678</v>
      </c>
      <c r="B3199" t="s">
        <v>109</v>
      </c>
      <c r="C3199" t="s">
        <v>61</v>
      </c>
      <c r="D3199" t="s">
        <v>62</v>
      </c>
      <c r="E3199">
        <v>573</v>
      </c>
      <c r="F3199">
        <v>55</v>
      </c>
      <c r="G3199">
        <v>11</v>
      </c>
      <c r="H3199">
        <v>14</v>
      </c>
      <c r="I3199">
        <v>10</v>
      </c>
      <c r="J3199">
        <v>20</v>
      </c>
    </row>
    <row r="3200" spans="1:10" x14ac:dyDescent="0.35">
      <c r="A3200" s="60">
        <v>43709</v>
      </c>
      <c r="B3200" t="s">
        <v>109</v>
      </c>
      <c r="C3200" t="s">
        <v>59</v>
      </c>
      <c r="D3200" t="s">
        <v>60</v>
      </c>
      <c r="E3200">
        <v>755</v>
      </c>
      <c r="F3200">
        <v>79</v>
      </c>
      <c r="G3200">
        <v>44</v>
      </c>
      <c r="H3200">
        <v>25</v>
      </c>
      <c r="I3200">
        <v>8</v>
      </c>
      <c r="J3200">
        <v>2</v>
      </c>
    </row>
    <row r="3201" spans="1:10" x14ac:dyDescent="0.35">
      <c r="A3201" s="60">
        <v>43709</v>
      </c>
      <c r="B3201" t="s">
        <v>109</v>
      </c>
      <c r="C3201" t="s">
        <v>57</v>
      </c>
      <c r="D3201" t="s">
        <v>58</v>
      </c>
      <c r="E3201">
        <v>704</v>
      </c>
      <c r="F3201">
        <v>71</v>
      </c>
      <c r="G3201">
        <v>18</v>
      </c>
      <c r="H3201">
        <v>24</v>
      </c>
      <c r="I3201">
        <v>26</v>
      </c>
      <c r="J3201">
        <v>3</v>
      </c>
    </row>
    <row r="3202" spans="1:10" x14ac:dyDescent="0.35">
      <c r="A3202" s="60">
        <v>43709</v>
      </c>
      <c r="B3202" t="s">
        <v>109</v>
      </c>
      <c r="C3202" t="s">
        <v>61</v>
      </c>
      <c r="D3202" t="s">
        <v>62</v>
      </c>
      <c r="E3202">
        <v>660</v>
      </c>
      <c r="F3202">
        <v>69</v>
      </c>
      <c r="G3202">
        <v>14</v>
      </c>
      <c r="H3202">
        <v>28</v>
      </c>
      <c r="I3202">
        <v>16</v>
      </c>
      <c r="J3202">
        <v>11</v>
      </c>
    </row>
    <row r="3203" spans="1:10" x14ac:dyDescent="0.35">
      <c r="A3203" s="60">
        <v>43739</v>
      </c>
      <c r="B3203" t="s">
        <v>109</v>
      </c>
      <c r="C3203" t="s">
        <v>59</v>
      </c>
      <c r="D3203" t="s">
        <v>60</v>
      </c>
      <c r="E3203">
        <v>875</v>
      </c>
      <c r="F3203">
        <v>108</v>
      </c>
      <c r="G3203">
        <v>59</v>
      </c>
      <c r="H3203">
        <v>33</v>
      </c>
      <c r="I3203">
        <v>14</v>
      </c>
      <c r="J3203">
        <v>2</v>
      </c>
    </row>
    <row r="3204" spans="1:10" x14ac:dyDescent="0.35">
      <c r="A3204" s="60">
        <v>43739</v>
      </c>
      <c r="B3204" t="s">
        <v>109</v>
      </c>
      <c r="C3204" t="s">
        <v>57</v>
      </c>
      <c r="D3204" t="s">
        <v>58</v>
      </c>
      <c r="E3204">
        <v>827</v>
      </c>
      <c r="F3204">
        <v>92</v>
      </c>
      <c r="G3204">
        <v>36</v>
      </c>
      <c r="H3204">
        <v>31</v>
      </c>
      <c r="I3204">
        <v>25</v>
      </c>
      <c r="J3204">
        <v>0</v>
      </c>
    </row>
    <row r="3205" spans="1:10" x14ac:dyDescent="0.35">
      <c r="A3205" s="60">
        <v>43739</v>
      </c>
      <c r="B3205" t="s">
        <v>109</v>
      </c>
      <c r="C3205" t="s">
        <v>61</v>
      </c>
      <c r="D3205" t="s">
        <v>62</v>
      </c>
      <c r="E3205">
        <v>551</v>
      </c>
      <c r="F3205">
        <v>42</v>
      </c>
      <c r="G3205">
        <v>17</v>
      </c>
      <c r="H3205">
        <v>13</v>
      </c>
      <c r="I3205">
        <v>5</v>
      </c>
      <c r="J3205">
        <v>7</v>
      </c>
    </row>
    <row r="3206" spans="1:10" x14ac:dyDescent="0.35">
      <c r="A3206" s="60">
        <v>43770</v>
      </c>
      <c r="B3206" t="s">
        <v>109</v>
      </c>
      <c r="C3206" t="s">
        <v>59</v>
      </c>
      <c r="D3206" t="s">
        <v>60</v>
      </c>
      <c r="E3206">
        <v>857</v>
      </c>
      <c r="F3206">
        <v>83</v>
      </c>
      <c r="G3206">
        <v>50</v>
      </c>
      <c r="H3206">
        <v>26</v>
      </c>
      <c r="I3206">
        <v>7</v>
      </c>
      <c r="J3206">
        <v>0</v>
      </c>
    </row>
    <row r="3207" spans="1:10" x14ac:dyDescent="0.35">
      <c r="A3207" s="60">
        <v>43770</v>
      </c>
      <c r="B3207" t="s">
        <v>109</v>
      </c>
      <c r="C3207" t="s">
        <v>57</v>
      </c>
      <c r="D3207" t="s">
        <v>58</v>
      </c>
      <c r="E3207">
        <v>902</v>
      </c>
      <c r="F3207">
        <v>101</v>
      </c>
      <c r="G3207">
        <v>31</v>
      </c>
      <c r="H3207">
        <v>41</v>
      </c>
      <c r="I3207">
        <v>29</v>
      </c>
      <c r="J3207">
        <v>0</v>
      </c>
    </row>
    <row r="3208" spans="1:10" x14ac:dyDescent="0.35">
      <c r="A3208" s="60">
        <v>43770</v>
      </c>
      <c r="B3208" t="s">
        <v>109</v>
      </c>
      <c r="C3208" t="s">
        <v>61</v>
      </c>
      <c r="D3208" t="s">
        <v>62</v>
      </c>
      <c r="E3208">
        <v>718</v>
      </c>
      <c r="F3208">
        <v>62</v>
      </c>
      <c r="G3208">
        <v>18</v>
      </c>
      <c r="H3208">
        <v>22</v>
      </c>
      <c r="I3208">
        <v>14</v>
      </c>
      <c r="J3208">
        <v>8</v>
      </c>
    </row>
    <row r="3209" spans="1:10" x14ac:dyDescent="0.35">
      <c r="A3209" s="60">
        <v>43800</v>
      </c>
      <c r="B3209" t="s">
        <v>109</v>
      </c>
      <c r="C3209" t="s">
        <v>59</v>
      </c>
      <c r="D3209" t="s">
        <v>60</v>
      </c>
      <c r="E3209">
        <v>630</v>
      </c>
      <c r="F3209">
        <v>67</v>
      </c>
      <c r="G3209">
        <v>37</v>
      </c>
      <c r="H3209">
        <v>25</v>
      </c>
      <c r="I3209">
        <v>3</v>
      </c>
      <c r="J3209">
        <v>2</v>
      </c>
    </row>
    <row r="3210" spans="1:10" x14ac:dyDescent="0.35">
      <c r="A3210" s="60">
        <v>43800</v>
      </c>
      <c r="B3210" t="s">
        <v>109</v>
      </c>
      <c r="C3210" t="s">
        <v>57</v>
      </c>
      <c r="D3210" t="s">
        <v>58</v>
      </c>
      <c r="E3210">
        <v>691</v>
      </c>
      <c r="F3210">
        <v>89</v>
      </c>
      <c r="G3210">
        <v>35</v>
      </c>
      <c r="H3210">
        <v>23</v>
      </c>
      <c r="I3210">
        <v>29</v>
      </c>
      <c r="J3210">
        <v>2</v>
      </c>
    </row>
    <row r="3211" spans="1:10" x14ac:dyDescent="0.35">
      <c r="A3211" s="60">
        <v>43800</v>
      </c>
      <c r="B3211" t="s">
        <v>109</v>
      </c>
      <c r="C3211" t="s">
        <v>61</v>
      </c>
      <c r="D3211" t="s">
        <v>62</v>
      </c>
      <c r="E3211">
        <v>571</v>
      </c>
      <c r="F3211">
        <v>66</v>
      </c>
      <c r="G3211">
        <v>17</v>
      </c>
      <c r="H3211">
        <v>16</v>
      </c>
      <c r="I3211">
        <v>28</v>
      </c>
      <c r="J3211">
        <v>5</v>
      </c>
    </row>
    <row r="3212" spans="1:10" x14ac:dyDescent="0.35">
      <c r="A3212" s="60">
        <v>43831</v>
      </c>
      <c r="B3212" t="s">
        <v>109</v>
      </c>
      <c r="C3212" t="s">
        <v>59</v>
      </c>
      <c r="D3212" t="s">
        <v>60</v>
      </c>
      <c r="E3212">
        <v>776</v>
      </c>
      <c r="F3212">
        <v>84</v>
      </c>
      <c r="G3212">
        <v>50</v>
      </c>
      <c r="H3212">
        <v>26</v>
      </c>
      <c r="I3212">
        <v>7</v>
      </c>
      <c r="J3212">
        <v>1</v>
      </c>
    </row>
    <row r="3213" spans="1:10" x14ac:dyDescent="0.35">
      <c r="A3213" s="60">
        <v>43831</v>
      </c>
      <c r="B3213" t="s">
        <v>109</v>
      </c>
      <c r="C3213" t="s">
        <v>57</v>
      </c>
      <c r="D3213" t="s">
        <v>58</v>
      </c>
      <c r="E3213">
        <v>894</v>
      </c>
      <c r="F3213">
        <v>118</v>
      </c>
      <c r="G3213">
        <v>47</v>
      </c>
      <c r="H3213">
        <v>23</v>
      </c>
      <c r="I3213">
        <v>48</v>
      </c>
      <c r="J3213">
        <v>0</v>
      </c>
    </row>
    <row r="3214" spans="1:10" x14ac:dyDescent="0.35">
      <c r="A3214" s="60">
        <v>43831</v>
      </c>
      <c r="B3214" t="s">
        <v>109</v>
      </c>
      <c r="C3214" t="s">
        <v>61</v>
      </c>
      <c r="D3214" t="s">
        <v>62</v>
      </c>
      <c r="E3214">
        <v>695</v>
      </c>
      <c r="F3214">
        <v>71</v>
      </c>
      <c r="G3214">
        <v>24</v>
      </c>
      <c r="H3214">
        <v>26</v>
      </c>
      <c r="I3214">
        <v>13</v>
      </c>
      <c r="J3214">
        <v>8</v>
      </c>
    </row>
    <row r="3215" spans="1:10" x14ac:dyDescent="0.35">
      <c r="A3215" s="60">
        <v>43862</v>
      </c>
      <c r="B3215" t="s">
        <v>109</v>
      </c>
      <c r="C3215" t="s">
        <v>59</v>
      </c>
      <c r="D3215" t="s">
        <v>60</v>
      </c>
      <c r="E3215">
        <v>706</v>
      </c>
      <c r="F3215">
        <v>95</v>
      </c>
      <c r="G3215">
        <v>50</v>
      </c>
      <c r="H3215">
        <v>36</v>
      </c>
      <c r="I3215">
        <v>1</v>
      </c>
      <c r="J3215">
        <v>8</v>
      </c>
    </row>
    <row r="3216" spans="1:10" x14ac:dyDescent="0.35">
      <c r="A3216" s="60">
        <v>43862</v>
      </c>
      <c r="B3216" t="s">
        <v>109</v>
      </c>
      <c r="C3216" t="s">
        <v>57</v>
      </c>
      <c r="D3216" t="s">
        <v>58</v>
      </c>
      <c r="E3216">
        <v>834</v>
      </c>
      <c r="F3216">
        <v>126</v>
      </c>
      <c r="G3216">
        <v>67</v>
      </c>
      <c r="H3216">
        <v>27</v>
      </c>
      <c r="I3216">
        <v>32</v>
      </c>
      <c r="J3216">
        <v>0</v>
      </c>
    </row>
    <row r="3217" spans="1:10" x14ac:dyDescent="0.35">
      <c r="A3217" s="60">
        <v>43862</v>
      </c>
      <c r="B3217" t="s">
        <v>109</v>
      </c>
      <c r="C3217" t="s">
        <v>61</v>
      </c>
      <c r="D3217" t="s">
        <v>62</v>
      </c>
      <c r="E3217">
        <v>619</v>
      </c>
      <c r="F3217">
        <v>47</v>
      </c>
      <c r="G3217">
        <v>22</v>
      </c>
      <c r="H3217">
        <v>18</v>
      </c>
      <c r="I3217">
        <v>6</v>
      </c>
      <c r="J3217">
        <v>1</v>
      </c>
    </row>
    <row r="3218" spans="1:10" x14ac:dyDescent="0.35">
      <c r="A3218" s="60">
        <v>43891</v>
      </c>
      <c r="B3218" t="s">
        <v>109</v>
      </c>
      <c r="C3218" t="s">
        <v>59</v>
      </c>
      <c r="D3218" t="s">
        <v>60</v>
      </c>
      <c r="E3218">
        <v>469</v>
      </c>
      <c r="F3218">
        <v>55</v>
      </c>
      <c r="G3218">
        <v>27</v>
      </c>
      <c r="H3218">
        <v>26</v>
      </c>
      <c r="I3218">
        <v>2</v>
      </c>
      <c r="J3218">
        <v>0</v>
      </c>
    </row>
    <row r="3219" spans="1:10" x14ac:dyDescent="0.35">
      <c r="A3219" s="60">
        <v>43891</v>
      </c>
      <c r="B3219" t="s">
        <v>109</v>
      </c>
      <c r="C3219" t="s">
        <v>57</v>
      </c>
      <c r="D3219" t="s">
        <v>58</v>
      </c>
      <c r="E3219">
        <v>479</v>
      </c>
      <c r="F3219">
        <v>69</v>
      </c>
      <c r="G3219">
        <v>21</v>
      </c>
      <c r="H3219">
        <v>34</v>
      </c>
      <c r="I3219">
        <v>12</v>
      </c>
      <c r="J3219">
        <v>2</v>
      </c>
    </row>
    <row r="3220" spans="1:10" x14ac:dyDescent="0.35">
      <c r="A3220" s="60">
        <v>43891</v>
      </c>
      <c r="B3220" t="s">
        <v>109</v>
      </c>
      <c r="C3220" t="s">
        <v>61</v>
      </c>
      <c r="D3220" t="s">
        <v>62</v>
      </c>
      <c r="E3220">
        <v>437</v>
      </c>
      <c r="F3220">
        <v>53</v>
      </c>
      <c r="G3220">
        <v>13</v>
      </c>
      <c r="H3220">
        <v>28</v>
      </c>
      <c r="I3220">
        <v>8</v>
      </c>
      <c r="J3220">
        <v>4</v>
      </c>
    </row>
    <row r="3221" spans="1:10" x14ac:dyDescent="0.35">
      <c r="A3221" s="60">
        <v>43922</v>
      </c>
      <c r="B3221" t="s">
        <v>109</v>
      </c>
      <c r="C3221" t="s">
        <v>59</v>
      </c>
      <c r="D3221" t="s">
        <v>60</v>
      </c>
      <c r="E3221">
        <v>8</v>
      </c>
      <c r="F3221">
        <v>0</v>
      </c>
      <c r="G3221">
        <v>0</v>
      </c>
      <c r="H3221">
        <v>0</v>
      </c>
      <c r="I3221">
        <v>0</v>
      </c>
      <c r="J3221">
        <v>0</v>
      </c>
    </row>
    <row r="3222" spans="1:10" x14ac:dyDescent="0.35">
      <c r="A3222" s="60">
        <v>43922</v>
      </c>
      <c r="B3222" t="s">
        <v>109</v>
      </c>
      <c r="C3222" t="s">
        <v>57</v>
      </c>
      <c r="D3222" t="s">
        <v>58</v>
      </c>
      <c r="E3222">
        <v>11</v>
      </c>
      <c r="F3222">
        <v>8</v>
      </c>
      <c r="G3222">
        <v>2</v>
      </c>
      <c r="H3222">
        <v>1</v>
      </c>
      <c r="I3222">
        <v>0</v>
      </c>
      <c r="J3222">
        <v>5</v>
      </c>
    </row>
    <row r="3223" spans="1:10" x14ac:dyDescent="0.35">
      <c r="A3223" s="60">
        <v>43922</v>
      </c>
      <c r="B3223" t="s">
        <v>109</v>
      </c>
      <c r="C3223" t="s">
        <v>61</v>
      </c>
      <c r="D3223" t="s">
        <v>62</v>
      </c>
      <c r="E3223">
        <v>117</v>
      </c>
      <c r="F3223">
        <v>26</v>
      </c>
      <c r="G3223">
        <v>2</v>
      </c>
      <c r="H3223">
        <v>16</v>
      </c>
      <c r="I3223">
        <v>0</v>
      </c>
      <c r="J3223">
        <v>8</v>
      </c>
    </row>
    <row r="3224" spans="1:10" x14ac:dyDescent="0.35">
      <c r="A3224" s="60">
        <v>43952</v>
      </c>
      <c r="B3224" t="s">
        <v>109</v>
      </c>
      <c r="C3224" t="s">
        <v>59</v>
      </c>
      <c r="D3224" t="s">
        <v>60</v>
      </c>
      <c r="E3224">
        <v>7</v>
      </c>
      <c r="F3224">
        <v>1</v>
      </c>
      <c r="G3224">
        <v>0</v>
      </c>
      <c r="H3224">
        <v>0</v>
      </c>
      <c r="I3224">
        <v>0</v>
      </c>
      <c r="J3224">
        <v>1</v>
      </c>
    </row>
    <row r="3225" spans="1:10" x14ac:dyDescent="0.35">
      <c r="A3225" s="60">
        <v>43952</v>
      </c>
      <c r="B3225" t="s">
        <v>109</v>
      </c>
      <c r="C3225" t="s">
        <v>57</v>
      </c>
      <c r="D3225" t="s">
        <v>58</v>
      </c>
      <c r="E3225">
        <v>39</v>
      </c>
      <c r="F3225">
        <v>2</v>
      </c>
      <c r="G3225">
        <v>1</v>
      </c>
      <c r="H3225">
        <v>1</v>
      </c>
      <c r="I3225">
        <v>0</v>
      </c>
      <c r="J3225">
        <v>0</v>
      </c>
    </row>
    <row r="3226" spans="1:10" x14ac:dyDescent="0.35">
      <c r="A3226" s="60">
        <v>43952</v>
      </c>
      <c r="B3226" t="s">
        <v>109</v>
      </c>
      <c r="C3226" t="s">
        <v>61</v>
      </c>
      <c r="D3226" t="s">
        <v>62</v>
      </c>
      <c r="E3226">
        <v>97</v>
      </c>
      <c r="F3226">
        <v>9</v>
      </c>
      <c r="G3226">
        <v>2</v>
      </c>
      <c r="H3226">
        <v>4</v>
      </c>
      <c r="I3226">
        <v>0</v>
      </c>
      <c r="J3226">
        <v>3</v>
      </c>
    </row>
    <row r="3227" spans="1:10" x14ac:dyDescent="0.35">
      <c r="A3227" s="60">
        <v>43983</v>
      </c>
      <c r="B3227" t="s">
        <v>109</v>
      </c>
      <c r="C3227" t="s">
        <v>59</v>
      </c>
      <c r="D3227" t="s">
        <v>60</v>
      </c>
      <c r="E3227">
        <v>52</v>
      </c>
      <c r="F3227">
        <v>5</v>
      </c>
      <c r="G3227">
        <v>0</v>
      </c>
      <c r="H3227">
        <v>0</v>
      </c>
      <c r="I3227">
        <v>2</v>
      </c>
      <c r="J3227">
        <v>3</v>
      </c>
    </row>
    <row r="3228" spans="1:10" x14ac:dyDescent="0.35">
      <c r="A3228" s="60">
        <v>43983</v>
      </c>
      <c r="B3228" t="s">
        <v>109</v>
      </c>
      <c r="C3228" t="s">
        <v>57</v>
      </c>
      <c r="D3228" t="s">
        <v>58</v>
      </c>
      <c r="E3228">
        <v>61</v>
      </c>
      <c r="F3228">
        <v>7</v>
      </c>
      <c r="G3228">
        <v>1</v>
      </c>
      <c r="H3228">
        <v>2</v>
      </c>
      <c r="I3228">
        <v>3</v>
      </c>
      <c r="J3228">
        <v>1</v>
      </c>
    </row>
    <row r="3229" spans="1:10" x14ac:dyDescent="0.35">
      <c r="A3229" s="60">
        <v>43983</v>
      </c>
      <c r="B3229" t="s">
        <v>109</v>
      </c>
      <c r="C3229" t="s">
        <v>61</v>
      </c>
      <c r="D3229" t="s">
        <v>62</v>
      </c>
      <c r="E3229">
        <v>118</v>
      </c>
      <c r="F3229">
        <v>16</v>
      </c>
      <c r="G3229">
        <v>0</v>
      </c>
      <c r="H3229">
        <v>7</v>
      </c>
      <c r="I3229">
        <v>0</v>
      </c>
      <c r="J3229">
        <v>9</v>
      </c>
    </row>
    <row r="3230" spans="1:10" x14ac:dyDescent="0.35">
      <c r="A3230" s="60">
        <v>44013</v>
      </c>
      <c r="B3230" t="s">
        <v>109</v>
      </c>
      <c r="C3230" t="s">
        <v>59</v>
      </c>
      <c r="D3230" t="s">
        <v>60</v>
      </c>
      <c r="E3230">
        <v>144</v>
      </c>
      <c r="F3230">
        <v>6</v>
      </c>
      <c r="G3230">
        <v>1</v>
      </c>
      <c r="H3230">
        <v>2</v>
      </c>
      <c r="I3230">
        <v>1</v>
      </c>
      <c r="J3230">
        <v>2</v>
      </c>
    </row>
    <row r="3231" spans="1:10" x14ac:dyDescent="0.35">
      <c r="A3231" s="60">
        <v>44013</v>
      </c>
      <c r="B3231" t="s">
        <v>109</v>
      </c>
      <c r="C3231" t="s">
        <v>57</v>
      </c>
      <c r="D3231" t="s">
        <v>58</v>
      </c>
      <c r="E3231">
        <v>78</v>
      </c>
      <c r="F3231">
        <v>6</v>
      </c>
      <c r="G3231">
        <v>3</v>
      </c>
      <c r="H3231">
        <v>2</v>
      </c>
      <c r="I3231">
        <v>0</v>
      </c>
      <c r="J3231">
        <v>1</v>
      </c>
    </row>
    <row r="3232" spans="1:10" x14ac:dyDescent="0.35">
      <c r="A3232" s="60">
        <v>44013</v>
      </c>
      <c r="B3232" t="s">
        <v>109</v>
      </c>
      <c r="C3232" t="s">
        <v>61</v>
      </c>
      <c r="D3232" t="s">
        <v>62</v>
      </c>
      <c r="E3232">
        <v>148</v>
      </c>
      <c r="F3232">
        <v>18</v>
      </c>
      <c r="G3232">
        <v>2</v>
      </c>
      <c r="H3232">
        <v>9</v>
      </c>
      <c r="I3232">
        <v>0</v>
      </c>
      <c r="J3232">
        <v>7</v>
      </c>
    </row>
    <row r="3233" spans="1:10" x14ac:dyDescent="0.35">
      <c r="A3233" s="60">
        <v>44044</v>
      </c>
      <c r="B3233" t="s">
        <v>109</v>
      </c>
      <c r="C3233" t="s">
        <v>59</v>
      </c>
      <c r="D3233" t="s">
        <v>60</v>
      </c>
      <c r="E3233">
        <v>472</v>
      </c>
      <c r="F3233">
        <v>24</v>
      </c>
      <c r="G3233">
        <v>11</v>
      </c>
      <c r="H3233">
        <v>8</v>
      </c>
      <c r="I3233">
        <v>2</v>
      </c>
      <c r="J3233">
        <v>3</v>
      </c>
    </row>
    <row r="3234" spans="1:10" x14ac:dyDescent="0.35">
      <c r="A3234" s="60">
        <v>44044</v>
      </c>
      <c r="B3234" t="s">
        <v>109</v>
      </c>
      <c r="C3234" t="s">
        <v>57</v>
      </c>
      <c r="D3234" t="s">
        <v>58</v>
      </c>
      <c r="E3234">
        <v>191</v>
      </c>
      <c r="F3234">
        <v>6</v>
      </c>
      <c r="G3234">
        <v>0</v>
      </c>
      <c r="H3234">
        <v>3</v>
      </c>
      <c r="I3234">
        <v>1</v>
      </c>
      <c r="J3234">
        <v>2</v>
      </c>
    </row>
    <row r="3235" spans="1:10" x14ac:dyDescent="0.35">
      <c r="A3235" s="60">
        <v>44044</v>
      </c>
      <c r="B3235" t="s">
        <v>109</v>
      </c>
      <c r="C3235" t="s">
        <v>61</v>
      </c>
      <c r="D3235" t="s">
        <v>62</v>
      </c>
      <c r="E3235">
        <v>167</v>
      </c>
      <c r="F3235">
        <v>17</v>
      </c>
      <c r="G3235">
        <v>4</v>
      </c>
      <c r="H3235">
        <v>10</v>
      </c>
      <c r="I3235">
        <v>0</v>
      </c>
      <c r="J3235">
        <v>3</v>
      </c>
    </row>
    <row r="3236" spans="1:10" x14ac:dyDescent="0.35">
      <c r="A3236" s="60">
        <v>44075</v>
      </c>
      <c r="B3236" t="s">
        <v>109</v>
      </c>
      <c r="C3236" t="s">
        <v>59</v>
      </c>
      <c r="D3236" t="s">
        <v>60</v>
      </c>
      <c r="E3236">
        <v>631</v>
      </c>
      <c r="F3236">
        <v>45</v>
      </c>
      <c r="G3236">
        <v>18</v>
      </c>
      <c r="H3236">
        <v>19</v>
      </c>
      <c r="I3236">
        <v>1</v>
      </c>
      <c r="J3236">
        <v>7</v>
      </c>
    </row>
    <row r="3237" spans="1:10" x14ac:dyDescent="0.35">
      <c r="A3237" s="60">
        <v>44075</v>
      </c>
      <c r="B3237" t="s">
        <v>109</v>
      </c>
      <c r="C3237" t="s">
        <v>57</v>
      </c>
      <c r="D3237" t="s">
        <v>58</v>
      </c>
      <c r="E3237">
        <v>265</v>
      </c>
      <c r="F3237">
        <v>31</v>
      </c>
      <c r="G3237">
        <v>16</v>
      </c>
      <c r="H3237">
        <v>12</v>
      </c>
      <c r="I3237">
        <v>2</v>
      </c>
      <c r="J3237">
        <v>1</v>
      </c>
    </row>
    <row r="3238" spans="1:10" x14ac:dyDescent="0.35">
      <c r="A3238" s="60">
        <v>44075</v>
      </c>
      <c r="B3238" t="s">
        <v>109</v>
      </c>
      <c r="C3238" t="s">
        <v>61</v>
      </c>
      <c r="D3238" t="s">
        <v>62</v>
      </c>
      <c r="E3238">
        <v>178</v>
      </c>
      <c r="F3238">
        <v>8</v>
      </c>
      <c r="G3238">
        <v>2</v>
      </c>
      <c r="H3238">
        <v>4</v>
      </c>
      <c r="I3238">
        <v>0</v>
      </c>
      <c r="J3238">
        <v>2</v>
      </c>
    </row>
    <row r="3239" spans="1:10" x14ac:dyDescent="0.35">
      <c r="A3239" s="60">
        <v>44105</v>
      </c>
      <c r="B3239" t="s">
        <v>109</v>
      </c>
      <c r="C3239" t="s">
        <v>59</v>
      </c>
      <c r="D3239" t="s">
        <v>60</v>
      </c>
      <c r="E3239">
        <v>772</v>
      </c>
      <c r="F3239">
        <v>65</v>
      </c>
      <c r="G3239">
        <v>20</v>
      </c>
      <c r="H3239">
        <v>21</v>
      </c>
      <c r="I3239">
        <v>23</v>
      </c>
      <c r="J3239">
        <v>1</v>
      </c>
    </row>
    <row r="3240" spans="1:10" x14ac:dyDescent="0.35">
      <c r="A3240" s="60">
        <v>44105</v>
      </c>
      <c r="B3240" t="s">
        <v>109</v>
      </c>
      <c r="C3240" t="s">
        <v>57</v>
      </c>
      <c r="D3240" t="s">
        <v>58</v>
      </c>
      <c r="E3240">
        <v>323</v>
      </c>
      <c r="F3240">
        <v>35</v>
      </c>
      <c r="G3240">
        <v>4</v>
      </c>
      <c r="H3240">
        <v>20</v>
      </c>
      <c r="I3240">
        <v>11</v>
      </c>
      <c r="J3240">
        <v>0</v>
      </c>
    </row>
    <row r="3241" spans="1:10" x14ac:dyDescent="0.35">
      <c r="A3241" s="60">
        <v>44105</v>
      </c>
      <c r="B3241" t="s">
        <v>109</v>
      </c>
      <c r="C3241" t="s">
        <v>61</v>
      </c>
      <c r="D3241" t="s">
        <v>62</v>
      </c>
      <c r="E3241">
        <v>136</v>
      </c>
      <c r="F3241">
        <v>7</v>
      </c>
      <c r="G3241">
        <v>1</v>
      </c>
      <c r="H3241">
        <v>3</v>
      </c>
      <c r="I3241">
        <v>0</v>
      </c>
      <c r="J3241">
        <v>3</v>
      </c>
    </row>
    <row r="3242" spans="1:10" x14ac:dyDescent="0.35">
      <c r="A3242" s="60">
        <v>44136</v>
      </c>
      <c r="B3242" t="s">
        <v>109</v>
      </c>
      <c r="C3242" t="s">
        <v>59</v>
      </c>
      <c r="D3242" t="s">
        <v>60</v>
      </c>
      <c r="E3242">
        <v>348</v>
      </c>
      <c r="F3242">
        <v>47</v>
      </c>
      <c r="G3242">
        <v>9</v>
      </c>
      <c r="H3242">
        <v>25</v>
      </c>
      <c r="I3242">
        <v>3</v>
      </c>
      <c r="J3242">
        <v>10</v>
      </c>
    </row>
    <row r="3243" spans="1:10" x14ac:dyDescent="0.35">
      <c r="A3243" s="60">
        <v>44136</v>
      </c>
      <c r="B3243" t="s">
        <v>109</v>
      </c>
      <c r="C3243" t="s">
        <v>57</v>
      </c>
      <c r="D3243" t="s">
        <v>58</v>
      </c>
      <c r="E3243">
        <v>326</v>
      </c>
      <c r="F3243">
        <v>29</v>
      </c>
      <c r="G3243">
        <v>10</v>
      </c>
      <c r="H3243">
        <v>16</v>
      </c>
      <c r="I3243">
        <v>3</v>
      </c>
      <c r="J3243">
        <v>0</v>
      </c>
    </row>
    <row r="3244" spans="1:10" x14ac:dyDescent="0.35">
      <c r="A3244" s="60">
        <v>44136</v>
      </c>
      <c r="B3244" t="s">
        <v>109</v>
      </c>
      <c r="C3244" t="s">
        <v>61</v>
      </c>
      <c r="D3244" t="s">
        <v>62</v>
      </c>
      <c r="E3244">
        <v>189</v>
      </c>
      <c r="F3244">
        <v>19</v>
      </c>
      <c r="G3244">
        <v>2</v>
      </c>
      <c r="H3244">
        <v>4</v>
      </c>
      <c r="I3244">
        <v>6</v>
      </c>
      <c r="J3244">
        <v>7</v>
      </c>
    </row>
    <row r="3245" spans="1:10" x14ac:dyDescent="0.35">
      <c r="A3245" s="60">
        <v>44166</v>
      </c>
      <c r="B3245" t="s">
        <v>109</v>
      </c>
      <c r="C3245" t="s">
        <v>59</v>
      </c>
      <c r="D3245" t="s">
        <v>60</v>
      </c>
      <c r="E3245">
        <v>503</v>
      </c>
      <c r="F3245">
        <v>31</v>
      </c>
      <c r="G3245">
        <v>13</v>
      </c>
      <c r="H3245">
        <v>11</v>
      </c>
      <c r="I3245">
        <v>4</v>
      </c>
      <c r="J3245">
        <v>3</v>
      </c>
    </row>
    <row r="3246" spans="1:10" x14ac:dyDescent="0.35">
      <c r="A3246" s="60">
        <v>44166</v>
      </c>
      <c r="B3246" t="s">
        <v>109</v>
      </c>
      <c r="C3246" t="s">
        <v>57</v>
      </c>
      <c r="D3246" t="s">
        <v>58</v>
      </c>
      <c r="E3246">
        <v>287</v>
      </c>
      <c r="F3246">
        <v>16</v>
      </c>
      <c r="G3246">
        <v>3</v>
      </c>
      <c r="H3246">
        <v>8</v>
      </c>
      <c r="I3246">
        <v>4</v>
      </c>
      <c r="J3246">
        <v>1</v>
      </c>
    </row>
    <row r="3247" spans="1:10" x14ac:dyDescent="0.35">
      <c r="A3247" s="60">
        <v>44166</v>
      </c>
      <c r="B3247" t="s">
        <v>109</v>
      </c>
      <c r="C3247" t="s">
        <v>61</v>
      </c>
      <c r="D3247" t="s">
        <v>62</v>
      </c>
      <c r="E3247">
        <v>148</v>
      </c>
      <c r="F3247">
        <v>19</v>
      </c>
      <c r="G3247">
        <v>1</v>
      </c>
      <c r="H3247">
        <v>7</v>
      </c>
      <c r="I3247">
        <v>1</v>
      </c>
      <c r="J3247">
        <v>10</v>
      </c>
    </row>
    <row r="3248" spans="1:10" x14ac:dyDescent="0.35">
      <c r="A3248" s="60">
        <v>44197</v>
      </c>
      <c r="B3248" t="s">
        <v>109</v>
      </c>
      <c r="C3248" t="s">
        <v>59</v>
      </c>
      <c r="D3248" t="s">
        <v>60</v>
      </c>
      <c r="E3248">
        <v>399</v>
      </c>
      <c r="F3248">
        <v>23</v>
      </c>
      <c r="G3248">
        <v>3</v>
      </c>
      <c r="H3248">
        <v>3</v>
      </c>
      <c r="I3248">
        <v>3</v>
      </c>
      <c r="J3248">
        <v>14</v>
      </c>
    </row>
    <row r="3249" spans="1:10" x14ac:dyDescent="0.35">
      <c r="A3249" s="60">
        <v>44197</v>
      </c>
      <c r="B3249" t="s">
        <v>109</v>
      </c>
      <c r="C3249" t="s">
        <v>57</v>
      </c>
      <c r="D3249" t="s">
        <v>58</v>
      </c>
      <c r="E3249">
        <v>130</v>
      </c>
      <c r="F3249">
        <v>18</v>
      </c>
      <c r="G3249">
        <v>11</v>
      </c>
      <c r="H3249">
        <v>5</v>
      </c>
      <c r="I3249">
        <v>2</v>
      </c>
      <c r="J3249">
        <v>0</v>
      </c>
    </row>
    <row r="3250" spans="1:10" x14ac:dyDescent="0.35">
      <c r="A3250" s="60">
        <v>44197</v>
      </c>
      <c r="B3250" t="s">
        <v>109</v>
      </c>
      <c r="C3250" t="s">
        <v>61</v>
      </c>
      <c r="D3250" t="s">
        <v>62</v>
      </c>
      <c r="E3250">
        <v>110</v>
      </c>
      <c r="F3250">
        <v>11</v>
      </c>
      <c r="G3250">
        <v>3</v>
      </c>
      <c r="H3250">
        <v>1</v>
      </c>
      <c r="I3250">
        <v>0</v>
      </c>
      <c r="J3250">
        <v>7</v>
      </c>
    </row>
    <row r="3251" spans="1:10" x14ac:dyDescent="0.35">
      <c r="A3251" s="60">
        <v>44228</v>
      </c>
      <c r="B3251" t="s">
        <v>109</v>
      </c>
      <c r="C3251" t="s">
        <v>59</v>
      </c>
      <c r="D3251" t="s">
        <v>60</v>
      </c>
      <c r="E3251">
        <v>296</v>
      </c>
      <c r="F3251">
        <v>18</v>
      </c>
      <c r="G3251">
        <v>8</v>
      </c>
      <c r="H3251">
        <v>7</v>
      </c>
      <c r="I3251">
        <v>1</v>
      </c>
      <c r="J3251">
        <v>2</v>
      </c>
    </row>
    <row r="3252" spans="1:10" x14ac:dyDescent="0.35">
      <c r="A3252" s="60">
        <v>44228</v>
      </c>
      <c r="B3252" t="s">
        <v>109</v>
      </c>
      <c r="C3252" t="s">
        <v>57</v>
      </c>
      <c r="D3252" t="s">
        <v>58</v>
      </c>
      <c r="E3252">
        <v>157</v>
      </c>
      <c r="F3252">
        <v>12</v>
      </c>
      <c r="G3252">
        <v>3</v>
      </c>
      <c r="H3252">
        <v>7</v>
      </c>
      <c r="I3252">
        <v>2</v>
      </c>
      <c r="J3252">
        <v>0</v>
      </c>
    </row>
    <row r="3253" spans="1:10" x14ac:dyDescent="0.35">
      <c r="A3253" s="60">
        <v>44228</v>
      </c>
      <c r="B3253" t="s">
        <v>109</v>
      </c>
      <c r="C3253" t="s">
        <v>61</v>
      </c>
      <c r="D3253" t="s">
        <v>62</v>
      </c>
      <c r="E3253">
        <v>110</v>
      </c>
      <c r="F3253">
        <v>10</v>
      </c>
      <c r="G3253">
        <v>1</v>
      </c>
      <c r="H3253">
        <v>5</v>
      </c>
      <c r="I3253">
        <v>2</v>
      </c>
      <c r="J3253">
        <v>2</v>
      </c>
    </row>
    <row r="3254" spans="1:10" x14ac:dyDescent="0.35">
      <c r="A3254" s="60">
        <v>44256</v>
      </c>
      <c r="B3254" t="s">
        <v>109</v>
      </c>
      <c r="C3254" t="s">
        <v>59</v>
      </c>
      <c r="D3254" t="s">
        <v>60</v>
      </c>
      <c r="E3254">
        <v>557</v>
      </c>
      <c r="F3254">
        <v>30</v>
      </c>
      <c r="G3254">
        <v>6</v>
      </c>
      <c r="H3254">
        <v>13</v>
      </c>
      <c r="I3254">
        <v>7</v>
      </c>
      <c r="J3254">
        <v>4</v>
      </c>
    </row>
    <row r="3255" spans="1:10" x14ac:dyDescent="0.35">
      <c r="A3255" s="60">
        <v>44256</v>
      </c>
      <c r="B3255" t="s">
        <v>109</v>
      </c>
      <c r="C3255" t="s">
        <v>57</v>
      </c>
      <c r="D3255" t="s">
        <v>58</v>
      </c>
      <c r="E3255">
        <v>341</v>
      </c>
      <c r="F3255">
        <v>28</v>
      </c>
      <c r="G3255">
        <v>14</v>
      </c>
      <c r="H3255">
        <v>8</v>
      </c>
      <c r="I3255">
        <v>6</v>
      </c>
      <c r="J3255">
        <v>0</v>
      </c>
    </row>
    <row r="3256" spans="1:10" x14ac:dyDescent="0.35">
      <c r="A3256" s="60">
        <v>44256</v>
      </c>
      <c r="B3256" t="s">
        <v>109</v>
      </c>
      <c r="C3256" t="s">
        <v>61</v>
      </c>
      <c r="D3256" t="s">
        <v>62</v>
      </c>
      <c r="E3256">
        <v>166</v>
      </c>
      <c r="F3256">
        <v>15</v>
      </c>
      <c r="G3256">
        <v>2</v>
      </c>
      <c r="H3256">
        <v>11</v>
      </c>
      <c r="I3256">
        <v>2</v>
      </c>
      <c r="J3256">
        <v>0</v>
      </c>
    </row>
    <row r="3257" spans="1:10" x14ac:dyDescent="0.35">
      <c r="A3257" s="60">
        <v>44287</v>
      </c>
      <c r="B3257" t="s">
        <v>109</v>
      </c>
      <c r="C3257" t="s">
        <v>59</v>
      </c>
      <c r="D3257" t="s">
        <v>60</v>
      </c>
      <c r="E3257">
        <v>634</v>
      </c>
      <c r="F3257">
        <v>47</v>
      </c>
      <c r="G3257">
        <v>19</v>
      </c>
      <c r="H3257">
        <v>21</v>
      </c>
      <c r="I3257">
        <v>6</v>
      </c>
      <c r="J3257">
        <v>1</v>
      </c>
    </row>
    <row r="3258" spans="1:10" x14ac:dyDescent="0.35">
      <c r="A3258" s="60">
        <v>44287</v>
      </c>
      <c r="B3258" t="s">
        <v>109</v>
      </c>
      <c r="C3258" t="s">
        <v>57</v>
      </c>
      <c r="D3258" t="s">
        <v>58</v>
      </c>
      <c r="E3258">
        <v>493</v>
      </c>
      <c r="F3258">
        <v>41</v>
      </c>
      <c r="G3258">
        <v>22</v>
      </c>
      <c r="H3258">
        <v>12</v>
      </c>
      <c r="I3258">
        <v>5</v>
      </c>
      <c r="J3258">
        <v>2</v>
      </c>
    </row>
    <row r="3259" spans="1:10" x14ac:dyDescent="0.35">
      <c r="A3259" s="60">
        <v>44287</v>
      </c>
      <c r="B3259" t="s">
        <v>109</v>
      </c>
      <c r="C3259" t="s">
        <v>61</v>
      </c>
      <c r="D3259" t="s">
        <v>62</v>
      </c>
      <c r="E3259">
        <v>182</v>
      </c>
      <c r="F3259">
        <v>9</v>
      </c>
      <c r="G3259">
        <v>0</v>
      </c>
      <c r="H3259">
        <v>3</v>
      </c>
      <c r="I3259">
        <v>5</v>
      </c>
      <c r="J3259">
        <v>1</v>
      </c>
    </row>
    <row r="3260" spans="1:10" x14ac:dyDescent="0.35">
      <c r="A3260" s="60">
        <v>44317</v>
      </c>
      <c r="B3260" t="s">
        <v>109</v>
      </c>
      <c r="C3260" t="s">
        <v>59</v>
      </c>
      <c r="D3260" t="s">
        <v>60</v>
      </c>
      <c r="E3260">
        <v>633</v>
      </c>
      <c r="F3260">
        <v>51</v>
      </c>
      <c r="G3260">
        <v>15</v>
      </c>
      <c r="H3260">
        <v>31</v>
      </c>
      <c r="I3260">
        <v>5</v>
      </c>
      <c r="J3260">
        <v>0</v>
      </c>
    </row>
    <row r="3261" spans="1:10" x14ac:dyDescent="0.35">
      <c r="A3261" s="60">
        <v>44317</v>
      </c>
      <c r="B3261" t="s">
        <v>109</v>
      </c>
      <c r="C3261" t="s">
        <v>57</v>
      </c>
      <c r="D3261" t="s">
        <v>58</v>
      </c>
      <c r="E3261">
        <v>688</v>
      </c>
      <c r="F3261">
        <v>73</v>
      </c>
      <c r="G3261">
        <v>43</v>
      </c>
      <c r="H3261">
        <v>22</v>
      </c>
      <c r="I3261">
        <v>7</v>
      </c>
      <c r="J3261">
        <v>1</v>
      </c>
    </row>
    <row r="3262" spans="1:10" x14ac:dyDescent="0.35">
      <c r="A3262" s="60">
        <v>44317</v>
      </c>
      <c r="B3262" t="s">
        <v>109</v>
      </c>
      <c r="C3262" t="s">
        <v>61</v>
      </c>
      <c r="D3262" t="s">
        <v>62</v>
      </c>
      <c r="E3262">
        <v>204</v>
      </c>
      <c r="F3262">
        <v>16</v>
      </c>
      <c r="G3262">
        <v>3</v>
      </c>
      <c r="H3262">
        <v>11</v>
      </c>
      <c r="I3262">
        <v>1</v>
      </c>
      <c r="J3262">
        <v>1</v>
      </c>
    </row>
    <row r="3263" spans="1:10" x14ac:dyDescent="0.35">
      <c r="A3263" s="60">
        <v>44348</v>
      </c>
      <c r="B3263" t="s">
        <v>109</v>
      </c>
      <c r="C3263" t="s">
        <v>59</v>
      </c>
      <c r="D3263" t="s">
        <v>60</v>
      </c>
      <c r="E3263">
        <v>714</v>
      </c>
      <c r="F3263">
        <v>35</v>
      </c>
      <c r="G3263">
        <v>11</v>
      </c>
      <c r="H3263">
        <v>22</v>
      </c>
      <c r="I3263">
        <v>2</v>
      </c>
      <c r="J3263">
        <v>0</v>
      </c>
    </row>
    <row r="3264" spans="1:10" x14ac:dyDescent="0.35">
      <c r="A3264" s="60">
        <v>44348</v>
      </c>
      <c r="B3264" t="s">
        <v>109</v>
      </c>
      <c r="C3264" t="s">
        <v>57</v>
      </c>
      <c r="D3264" t="s">
        <v>58</v>
      </c>
      <c r="E3264">
        <v>660</v>
      </c>
      <c r="F3264">
        <v>74</v>
      </c>
      <c r="G3264">
        <v>31</v>
      </c>
      <c r="H3264">
        <v>29</v>
      </c>
      <c r="I3264">
        <v>14</v>
      </c>
      <c r="J3264">
        <v>0</v>
      </c>
    </row>
    <row r="3265" spans="1:10" x14ac:dyDescent="0.35">
      <c r="A3265" s="60">
        <v>44348</v>
      </c>
      <c r="B3265" t="s">
        <v>109</v>
      </c>
      <c r="C3265" t="s">
        <v>61</v>
      </c>
      <c r="D3265" t="s">
        <v>62</v>
      </c>
      <c r="E3265">
        <v>260</v>
      </c>
      <c r="F3265">
        <v>26</v>
      </c>
      <c r="G3265">
        <v>5</v>
      </c>
      <c r="H3265">
        <v>7</v>
      </c>
      <c r="I3265">
        <v>4</v>
      </c>
      <c r="J3265">
        <v>10</v>
      </c>
    </row>
    <row r="3266" spans="1:10" x14ac:dyDescent="0.35">
      <c r="A3266" s="60">
        <v>44378</v>
      </c>
      <c r="B3266" t="s">
        <v>109</v>
      </c>
      <c r="C3266" t="s">
        <v>59</v>
      </c>
      <c r="D3266" t="s">
        <v>60</v>
      </c>
      <c r="E3266">
        <v>564</v>
      </c>
      <c r="F3266">
        <v>46</v>
      </c>
      <c r="G3266">
        <v>12</v>
      </c>
      <c r="H3266">
        <v>19</v>
      </c>
      <c r="I3266">
        <v>11</v>
      </c>
      <c r="J3266">
        <v>4</v>
      </c>
    </row>
    <row r="3267" spans="1:10" x14ac:dyDescent="0.35">
      <c r="A3267" s="60">
        <v>44378</v>
      </c>
      <c r="B3267" t="s">
        <v>109</v>
      </c>
      <c r="C3267" t="s">
        <v>57</v>
      </c>
      <c r="D3267" t="s">
        <v>58</v>
      </c>
      <c r="E3267">
        <v>530</v>
      </c>
      <c r="F3267">
        <v>42</v>
      </c>
      <c r="G3267">
        <v>24</v>
      </c>
      <c r="H3267">
        <v>12</v>
      </c>
      <c r="I3267">
        <v>4</v>
      </c>
      <c r="J3267">
        <v>2</v>
      </c>
    </row>
    <row r="3268" spans="1:10" x14ac:dyDescent="0.35">
      <c r="A3268" s="60">
        <v>44378</v>
      </c>
      <c r="B3268" t="s">
        <v>109</v>
      </c>
      <c r="C3268" t="s">
        <v>61</v>
      </c>
      <c r="D3268" t="s">
        <v>62</v>
      </c>
      <c r="E3268">
        <v>249</v>
      </c>
      <c r="F3268">
        <v>46</v>
      </c>
      <c r="G3268">
        <v>5</v>
      </c>
      <c r="H3268">
        <v>19</v>
      </c>
      <c r="I3268">
        <v>16</v>
      </c>
      <c r="J3268">
        <v>6</v>
      </c>
    </row>
    <row r="3269" spans="1:10" x14ac:dyDescent="0.35">
      <c r="A3269" s="60">
        <v>44409</v>
      </c>
      <c r="B3269" t="s">
        <v>109</v>
      </c>
      <c r="C3269" t="s">
        <v>59</v>
      </c>
      <c r="D3269" t="s">
        <v>60</v>
      </c>
      <c r="E3269">
        <v>725</v>
      </c>
      <c r="F3269">
        <v>72</v>
      </c>
      <c r="G3269">
        <v>26</v>
      </c>
      <c r="H3269">
        <v>37</v>
      </c>
      <c r="I3269">
        <v>9</v>
      </c>
      <c r="J3269">
        <v>0</v>
      </c>
    </row>
    <row r="3270" spans="1:10" x14ac:dyDescent="0.35">
      <c r="A3270" s="60">
        <v>44409</v>
      </c>
      <c r="B3270" t="s">
        <v>109</v>
      </c>
      <c r="C3270" t="s">
        <v>57</v>
      </c>
      <c r="D3270" t="s">
        <v>58</v>
      </c>
      <c r="E3270">
        <v>643</v>
      </c>
      <c r="F3270">
        <v>51</v>
      </c>
      <c r="G3270">
        <v>25</v>
      </c>
      <c r="H3270">
        <v>18</v>
      </c>
      <c r="I3270">
        <v>6</v>
      </c>
      <c r="J3270">
        <v>2</v>
      </c>
    </row>
    <row r="3271" spans="1:10" x14ac:dyDescent="0.35">
      <c r="A3271" s="60">
        <v>44409</v>
      </c>
      <c r="B3271" t="s">
        <v>109</v>
      </c>
      <c r="C3271" t="s">
        <v>61</v>
      </c>
      <c r="D3271" t="s">
        <v>62</v>
      </c>
      <c r="E3271">
        <v>273</v>
      </c>
      <c r="F3271">
        <v>21</v>
      </c>
      <c r="G3271">
        <v>5</v>
      </c>
      <c r="H3271">
        <v>9</v>
      </c>
      <c r="I3271">
        <v>4</v>
      </c>
      <c r="J3271">
        <v>3</v>
      </c>
    </row>
    <row r="3272" spans="1:10" x14ac:dyDescent="0.35">
      <c r="A3272" s="60">
        <v>44440</v>
      </c>
      <c r="B3272" t="s">
        <v>109</v>
      </c>
      <c r="C3272" t="s">
        <v>59</v>
      </c>
      <c r="D3272" t="s">
        <v>60</v>
      </c>
      <c r="E3272">
        <v>261</v>
      </c>
      <c r="F3272">
        <v>23</v>
      </c>
      <c r="G3272">
        <v>8</v>
      </c>
      <c r="H3272">
        <v>12</v>
      </c>
      <c r="I3272">
        <v>3</v>
      </c>
      <c r="J3272">
        <v>0</v>
      </c>
    </row>
    <row r="3273" spans="1:10" x14ac:dyDescent="0.35">
      <c r="A3273" s="60">
        <v>44440</v>
      </c>
      <c r="B3273" t="s">
        <v>109</v>
      </c>
      <c r="C3273" t="s">
        <v>57</v>
      </c>
      <c r="D3273" t="s">
        <v>58</v>
      </c>
      <c r="E3273">
        <v>470</v>
      </c>
      <c r="F3273">
        <v>49</v>
      </c>
      <c r="G3273">
        <v>27</v>
      </c>
      <c r="H3273">
        <v>9</v>
      </c>
      <c r="I3273">
        <v>10</v>
      </c>
      <c r="J3273">
        <v>3</v>
      </c>
    </row>
    <row r="3274" spans="1:10" x14ac:dyDescent="0.35">
      <c r="A3274" s="60">
        <v>44440</v>
      </c>
      <c r="B3274" t="s">
        <v>109</v>
      </c>
      <c r="C3274" t="s">
        <v>61</v>
      </c>
      <c r="D3274" t="s">
        <v>62</v>
      </c>
      <c r="E3274">
        <v>191</v>
      </c>
      <c r="F3274">
        <v>14</v>
      </c>
      <c r="G3274">
        <v>2</v>
      </c>
      <c r="H3274">
        <v>5</v>
      </c>
      <c r="I3274">
        <v>3</v>
      </c>
      <c r="J3274">
        <v>4</v>
      </c>
    </row>
    <row r="3275" spans="1:10" x14ac:dyDescent="0.35">
      <c r="A3275" s="60">
        <v>44470</v>
      </c>
      <c r="B3275" t="s">
        <v>109</v>
      </c>
      <c r="C3275" t="s">
        <v>59</v>
      </c>
      <c r="D3275" t="s">
        <v>60</v>
      </c>
      <c r="E3275">
        <v>378</v>
      </c>
      <c r="F3275">
        <v>32</v>
      </c>
      <c r="G3275">
        <v>11</v>
      </c>
      <c r="H3275">
        <v>18</v>
      </c>
      <c r="I3275">
        <v>2</v>
      </c>
      <c r="J3275">
        <v>1</v>
      </c>
    </row>
    <row r="3276" spans="1:10" x14ac:dyDescent="0.35">
      <c r="A3276" s="60">
        <v>44470</v>
      </c>
      <c r="B3276" t="s">
        <v>109</v>
      </c>
      <c r="C3276" t="s">
        <v>57</v>
      </c>
      <c r="D3276" t="s">
        <v>58</v>
      </c>
      <c r="E3276">
        <v>456</v>
      </c>
      <c r="F3276">
        <v>32</v>
      </c>
      <c r="G3276">
        <v>23</v>
      </c>
      <c r="H3276">
        <v>6</v>
      </c>
      <c r="I3276">
        <v>3</v>
      </c>
      <c r="J3276">
        <v>0</v>
      </c>
    </row>
    <row r="3277" spans="1:10" x14ac:dyDescent="0.35">
      <c r="A3277" s="60">
        <v>44470</v>
      </c>
      <c r="B3277" t="s">
        <v>109</v>
      </c>
      <c r="C3277" t="s">
        <v>61</v>
      </c>
      <c r="D3277" t="s">
        <v>62</v>
      </c>
      <c r="E3277">
        <v>159</v>
      </c>
      <c r="F3277">
        <v>12</v>
      </c>
      <c r="G3277">
        <v>2</v>
      </c>
      <c r="H3277">
        <v>4</v>
      </c>
      <c r="I3277">
        <v>5</v>
      </c>
      <c r="J3277">
        <v>1</v>
      </c>
    </row>
    <row r="3278" spans="1:10" x14ac:dyDescent="0.35">
      <c r="A3278" s="60">
        <v>44501</v>
      </c>
      <c r="B3278" t="s">
        <v>109</v>
      </c>
      <c r="C3278" t="s">
        <v>59</v>
      </c>
      <c r="D3278" t="s">
        <v>60</v>
      </c>
      <c r="E3278">
        <v>634</v>
      </c>
      <c r="F3278">
        <v>98</v>
      </c>
      <c r="G3278">
        <v>47</v>
      </c>
      <c r="H3278">
        <v>41</v>
      </c>
      <c r="I3278">
        <v>9</v>
      </c>
      <c r="J3278">
        <v>1</v>
      </c>
    </row>
    <row r="3279" spans="1:10" x14ac:dyDescent="0.35">
      <c r="A3279" s="60">
        <v>44501</v>
      </c>
      <c r="B3279" t="s">
        <v>109</v>
      </c>
      <c r="C3279" t="s">
        <v>57</v>
      </c>
      <c r="D3279" t="s">
        <v>58</v>
      </c>
      <c r="E3279">
        <v>486</v>
      </c>
      <c r="F3279">
        <v>28</v>
      </c>
      <c r="G3279">
        <v>16</v>
      </c>
      <c r="H3279">
        <v>6</v>
      </c>
      <c r="I3279">
        <v>6</v>
      </c>
      <c r="J3279">
        <v>0</v>
      </c>
    </row>
    <row r="3280" spans="1:10" x14ac:dyDescent="0.35">
      <c r="A3280" s="60">
        <v>44501</v>
      </c>
      <c r="B3280" t="s">
        <v>109</v>
      </c>
      <c r="C3280" t="s">
        <v>61</v>
      </c>
      <c r="D3280" t="s">
        <v>62</v>
      </c>
      <c r="E3280">
        <v>128</v>
      </c>
      <c r="F3280">
        <v>14</v>
      </c>
      <c r="G3280">
        <v>1</v>
      </c>
      <c r="H3280">
        <v>7</v>
      </c>
      <c r="I3280">
        <v>4</v>
      </c>
      <c r="J3280">
        <v>2</v>
      </c>
    </row>
    <row r="3281" spans="1:10" x14ac:dyDescent="0.35">
      <c r="A3281" s="60">
        <v>44531</v>
      </c>
      <c r="B3281" t="s">
        <v>109</v>
      </c>
      <c r="C3281" t="s">
        <v>59</v>
      </c>
      <c r="D3281" t="s">
        <v>60</v>
      </c>
      <c r="E3281">
        <v>539</v>
      </c>
      <c r="F3281">
        <v>70</v>
      </c>
      <c r="G3281">
        <v>45</v>
      </c>
      <c r="H3281">
        <v>19</v>
      </c>
      <c r="I3281">
        <v>5</v>
      </c>
      <c r="J3281">
        <v>1</v>
      </c>
    </row>
    <row r="3282" spans="1:10" x14ac:dyDescent="0.35">
      <c r="A3282" s="60">
        <v>44531</v>
      </c>
      <c r="B3282" t="s">
        <v>109</v>
      </c>
      <c r="C3282" t="s">
        <v>57</v>
      </c>
      <c r="D3282" t="s">
        <v>58</v>
      </c>
      <c r="E3282">
        <v>366</v>
      </c>
      <c r="F3282">
        <v>19</v>
      </c>
      <c r="G3282">
        <v>14</v>
      </c>
      <c r="H3282">
        <v>3</v>
      </c>
      <c r="I3282">
        <v>2</v>
      </c>
      <c r="J3282">
        <v>0</v>
      </c>
    </row>
    <row r="3283" spans="1:10" x14ac:dyDescent="0.35">
      <c r="A3283" s="60">
        <v>44531</v>
      </c>
      <c r="B3283" t="s">
        <v>109</v>
      </c>
      <c r="C3283" t="s">
        <v>61</v>
      </c>
      <c r="D3283" t="s">
        <v>62</v>
      </c>
      <c r="E3283">
        <v>154</v>
      </c>
      <c r="F3283">
        <v>12</v>
      </c>
      <c r="G3283">
        <v>2</v>
      </c>
      <c r="H3283">
        <v>2</v>
      </c>
      <c r="I3283">
        <v>7</v>
      </c>
      <c r="J3283">
        <v>1</v>
      </c>
    </row>
    <row r="3284" spans="1:10" x14ac:dyDescent="0.35">
      <c r="A3284" s="60">
        <v>44562</v>
      </c>
      <c r="B3284" t="s">
        <v>109</v>
      </c>
      <c r="C3284" t="s">
        <v>59</v>
      </c>
      <c r="D3284" t="s">
        <v>60</v>
      </c>
      <c r="E3284">
        <v>441</v>
      </c>
      <c r="F3284">
        <v>82</v>
      </c>
      <c r="G3284">
        <v>51</v>
      </c>
      <c r="H3284">
        <v>25</v>
      </c>
      <c r="I3284">
        <v>6</v>
      </c>
      <c r="J3284">
        <v>0</v>
      </c>
    </row>
    <row r="3285" spans="1:10" x14ac:dyDescent="0.35">
      <c r="A3285" s="60">
        <v>44562</v>
      </c>
      <c r="B3285" t="s">
        <v>109</v>
      </c>
      <c r="C3285" t="s">
        <v>57</v>
      </c>
      <c r="D3285" t="s">
        <v>58</v>
      </c>
      <c r="E3285">
        <v>474</v>
      </c>
      <c r="F3285">
        <v>59</v>
      </c>
      <c r="G3285">
        <v>27</v>
      </c>
      <c r="H3285">
        <v>18</v>
      </c>
      <c r="I3285">
        <v>14</v>
      </c>
      <c r="J3285">
        <v>0</v>
      </c>
    </row>
    <row r="3286" spans="1:10" x14ac:dyDescent="0.35">
      <c r="A3286" s="60">
        <v>44562</v>
      </c>
      <c r="B3286" t="s">
        <v>109</v>
      </c>
      <c r="C3286" t="s">
        <v>61</v>
      </c>
      <c r="D3286" t="s">
        <v>62</v>
      </c>
      <c r="E3286">
        <v>138</v>
      </c>
      <c r="F3286">
        <v>9</v>
      </c>
      <c r="G3286">
        <v>6</v>
      </c>
      <c r="H3286">
        <v>2</v>
      </c>
      <c r="I3286">
        <v>0</v>
      </c>
      <c r="J3286">
        <v>1</v>
      </c>
    </row>
    <row r="3287" spans="1:10" x14ac:dyDescent="0.35">
      <c r="A3287" s="60">
        <v>44593</v>
      </c>
      <c r="B3287" t="s">
        <v>109</v>
      </c>
      <c r="C3287" t="s">
        <v>59</v>
      </c>
      <c r="D3287" t="s">
        <v>60</v>
      </c>
      <c r="E3287">
        <v>555</v>
      </c>
      <c r="F3287">
        <v>64</v>
      </c>
      <c r="G3287">
        <v>42</v>
      </c>
      <c r="H3287">
        <v>16</v>
      </c>
      <c r="I3287">
        <v>2</v>
      </c>
      <c r="J3287">
        <v>4</v>
      </c>
    </row>
    <row r="3288" spans="1:10" x14ac:dyDescent="0.35">
      <c r="A3288" s="60">
        <v>44593</v>
      </c>
      <c r="B3288" t="s">
        <v>109</v>
      </c>
      <c r="C3288" t="s">
        <v>57</v>
      </c>
      <c r="D3288" t="s">
        <v>58</v>
      </c>
      <c r="E3288">
        <v>479</v>
      </c>
      <c r="F3288">
        <v>42</v>
      </c>
      <c r="G3288">
        <v>25</v>
      </c>
      <c r="H3288">
        <v>12</v>
      </c>
      <c r="I3288">
        <v>4</v>
      </c>
      <c r="J3288">
        <v>1</v>
      </c>
    </row>
    <row r="3289" spans="1:10" x14ac:dyDescent="0.35">
      <c r="A3289" s="60">
        <v>44593</v>
      </c>
      <c r="B3289" t="s">
        <v>109</v>
      </c>
      <c r="C3289" t="s">
        <v>61</v>
      </c>
      <c r="D3289" t="s">
        <v>62</v>
      </c>
      <c r="E3289">
        <v>167</v>
      </c>
      <c r="F3289">
        <v>9</v>
      </c>
      <c r="G3289">
        <v>3</v>
      </c>
      <c r="H3289">
        <v>5</v>
      </c>
      <c r="I3289">
        <v>1</v>
      </c>
      <c r="J3289">
        <v>0</v>
      </c>
    </row>
    <row r="3290" spans="1:10" x14ac:dyDescent="0.35">
      <c r="A3290" s="60">
        <v>44621</v>
      </c>
      <c r="B3290" t="s">
        <v>109</v>
      </c>
      <c r="C3290" t="s">
        <v>59</v>
      </c>
      <c r="D3290" t="s">
        <v>60</v>
      </c>
      <c r="E3290">
        <v>691</v>
      </c>
      <c r="F3290">
        <v>104</v>
      </c>
      <c r="G3290">
        <v>75</v>
      </c>
      <c r="H3290">
        <v>21</v>
      </c>
      <c r="I3290">
        <v>7</v>
      </c>
      <c r="J3290">
        <v>1</v>
      </c>
    </row>
    <row r="3291" spans="1:10" x14ac:dyDescent="0.35">
      <c r="A3291" s="60">
        <v>44621</v>
      </c>
      <c r="B3291" t="s">
        <v>109</v>
      </c>
      <c r="C3291" t="s">
        <v>57</v>
      </c>
      <c r="D3291" t="s">
        <v>58</v>
      </c>
      <c r="E3291">
        <v>681</v>
      </c>
      <c r="F3291">
        <v>82</v>
      </c>
      <c r="G3291">
        <v>44</v>
      </c>
      <c r="H3291">
        <v>20</v>
      </c>
      <c r="I3291">
        <v>17</v>
      </c>
      <c r="J3291">
        <v>1</v>
      </c>
    </row>
    <row r="3292" spans="1:10" x14ac:dyDescent="0.35">
      <c r="A3292" s="60">
        <v>44621</v>
      </c>
      <c r="B3292" t="s">
        <v>109</v>
      </c>
      <c r="C3292" t="s">
        <v>61</v>
      </c>
      <c r="D3292" t="s">
        <v>62</v>
      </c>
      <c r="E3292">
        <v>221</v>
      </c>
      <c r="F3292">
        <v>30</v>
      </c>
      <c r="G3292">
        <v>6</v>
      </c>
      <c r="H3292">
        <v>8</v>
      </c>
      <c r="I3292">
        <v>14</v>
      </c>
      <c r="J3292">
        <v>2</v>
      </c>
    </row>
    <row r="3293" spans="1:10" x14ac:dyDescent="0.35">
      <c r="A3293" s="60">
        <v>44652</v>
      </c>
      <c r="B3293" t="s">
        <v>109</v>
      </c>
      <c r="C3293" t="s">
        <v>59</v>
      </c>
      <c r="D3293" t="s">
        <v>60</v>
      </c>
      <c r="E3293">
        <v>650</v>
      </c>
      <c r="F3293">
        <v>103</v>
      </c>
      <c r="G3293">
        <v>79</v>
      </c>
      <c r="H3293">
        <v>20</v>
      </c>
      <c r="I3293">
        <v>3</v>
      </c>
      <c r="J3293">
        <v>1</v>
      </c>
    </row>
    <row r="3294" spans="1:10" x14ac:dyDescent="0.35">
      <c r="A3294" s="60">
        <v>44652</v>
      </c>
      <c r="B3294" t="s">
        <v>109</v>
      </c>
      <c r="C3294" t="s">
        <v>57</v>
      </c>
      <c r="D3294" t="s">
        <v>58</v>
      </c>
      <c r="E3294">
        <v>571</v>
      </c>
      <c r="F3294">
        <v>65</v>
      </c>
      <c r="G3294">
        <v>29</v>
      </c>
      <c r="H3294">
        <v>19</v>
      </c>
      <c r="I3294">
        <v>16</v>
      </c>
      <c r="J3294">
        <v>1</v>
      </c>
    </row>
    <row r="3295" spans="1:10" x14ac:dyDescent="0.35">
      <c r="A3295" s="60">
        <v>44652</v>
      </c>
      <c r="B3295" t="s">
        <v>109</v>
      </c>
      <c r="C3295" t="s">
        <v>61</v>
      </c>
      <c r="D3295" t="s">
        <v>62</v>
      </c>
      <c r="E3295">
        <v>219</v>
      </c>
      <c r="F3295">
        <v>13</v>
      </c>
      <c r="G3295">
        <v>4</v>
      </c>
      <c r="H3295">
        <v>3</v>
      </c>
      <c r="I3295">
        <v>3</v>
      </c>
      <c r="J3295">
        <v>3</v>
      </c>
    </row>
    <row r="3296" spans="1:10" x14ac:dyDescent="0.35">
      <c r="A3296" s="60">
        <v>44682</v>
      </c>
      <c r="B3296" t="s">
        <v>109</v>
      </c>
      <c r="C3296" t="s">
        <v>59</v>
      </c>
      <c r="D3296" t="s">
        <v>60</v>
      </c>
      <c r="E3296">
        <v>759</v>
      </c>
      <c r="F3296">
        <v>129</v>
      </c>
      <c r="G3296">
        <v>94</v>
      </c>
      <c r="H3296">
        <v>26</v>
      </c>
      <c r="I3296">
        <v>4</v>
      </c>
      <c r="J3296">
        <v>5</v>
      </c>
    </row>
    <row r="3297" spans="1:10" x14ac:dyDescent="0.35">
      <c r="A3297" s="60">
        <v>44682</v>
      </c>
      <c r="B3297" t="s">
        <v>109</v>
      </c>
      <c r="C3297" t="s">
        <v>57</v>
      </c>
      <c r="D3297" t="s">
        <v>58</v>
      </c>
      <c r="E3297">
        <v>618</v>
      </c>
      <c r="F3297">
        <v>75</v>
      </c>
      <c r="G3297">
        <v>39</v>
      </c>
      <c r="H3297">
        <v>29</v>
      </c>
      <c r="I3297">
        <v>7</v>
      </c>
      <c r="J3297">
        <v>0</v>
      </c>
    </row>
    <row r="3298" spans="1:10" x14ac:dyDescent="0.35">
      <c r="A3298" s="60">
        <v>44682</v>
      </c>
      <c r="B3298" t="s">
        <v>109</v>
      </c>
      <c r="C3298" t="s">
        <v>61</v>
      </c>
      <c r="D3298" t="s">
        <v>62</v>
      </c>
      <c r="E3298">
        <v>316</v>
      </c>
      <c r="F3298">
        <v>23</v>
      </c>
      <c r="G3298">
        <v>6</v>
      </c>
      <c r="H3298">
        <v>6</v>
      </c>
      <c r="I3298">
        <v>5</v>
      </c>
      <c r="J3298">
        <v>6</v>
      </c>
    </row>
    <row r="3299" spans="1:10" x14ac:dyDescent="0.35">
      <c r="A3299" s="60">
        <v>44713</v>
      </c>
      <c r="B3299" t="s">
        <v>109</v>
      </c>
      <c r="C3299" t="s">
        <v>59</v>
      </c>
      <c r="D3299" t="s">
        <v>60</v>
      </c>
      <c r="E3299">
        <v>535</v>
      </c>
      <c r="F3299">
        <v>66</v>
      </c>
      <c r="G3299">
        <v>34</v>
      </c>
      <c r="H3299">
        <v>20</v>
      </c>
      <c r="I3299">
        <v>11</v>
      </c>
      <c r="J3299">
        <v>1</v>
      </c>
    </row>
    <row r="3300" spans="1:10" x14ac:dyDescent="0.35">
      <c r="A3300" s="60">
        <v>44713</v>
      </c>
      <c r="B3300" t="s">
        <v>109</v>
      </c>
      <c r="C3300" t="s">
        <v>57</v>
      </c>
      <c r="D3300" t="s">
        <v>58</v>
      </c>
      <c r="E3300">
        <v>552</v>
      </c>
      <c r="F3300">
        <v>49</v>
      </c>
      <c r="G3300">
        <v>12</v>
      </c>
      <c r="H3300">
        <v>21</v>
      </c>
      <c r="I3300">
        <v>16</v>
      </c>
      <c r="J3300">
        <v>0</v>
      </c>
    </row>
    <row r="3301" spans="1:10" x14ac:dyDescent="0.35">
      <c r="A3301" s="60">
        <v>44713</v>
      </c>
      <c r="B3301" t="s">
        <v>109</v>
      </c>
      <c r="C3301" t="s">
        <v>61</v>
      </c>
      <c r="D3301" t="s">
        <v>62</v>
      </c>
      <c r="E3301">
        <v>271</v>
      </c>
      <c r="F3301">
        <v>20</v>
      </c>
      <c r="G3301">
        <v>4</v>
      </c>
      <c r="H3301">
        <v>6</v>
      </c>
      <c r="I3301">
        <v>8</v>
      </c>
      <c r="J3301">
        <v>2</v>
      </c>
    </row>
    <row r="3302" spans="1:10" x14ac:dyDescent="0.35">
      <c r="A3302" s="60">
        <v>44743</v>
      </c>
      <c r="B3302" t="s">
        <v>109</v>
      </c>
      <c r="C3302" t="s">
        <v>59</v>
      </c>
      <c r="D3302" t="s">
        <v>60</v>
      </c>
      <c r="E3302">
        <v>651</v>
      </c>
      <c r="F3302">
        <v>116</v>
      </c>
      <c r="G3302">
        <v>66</v>
      </c>
      <c r="H3302">
        <v>21</v>
      </c>
      <c r="I3302">
        <v>27</v>
      </c>
      <c r="J3302">
        <v>2</v>
      </c>
    </row>
    <row r="3303" spans="1:10" x14ac:dyDescent="0.35">
      <c r="A3303" s="60">
        <v>44743</v>
      </c>
      <c r="B3303" t="s">
        <v>109</v>
      </c>
      <c r="C3303" t="s">
        <v>57</v>
      </c>
      <c r="D3303" t="s">
        <v>58</v>
      </c>
      <c r="E3303">
        <v>504</v>
      </c>
      <c r="F3303">
        <v>49</v>
      </c>
      <c r="G3303">
        <v>28</v>
      </c>
      <c r="H3303">
        <v>18</v>
      </c>
      <c r="I3303">
        <v>3</v>
      </c>
      <c r="J3303">
        <v>0</v>
      </c>
    </row>
    <row r="3304" spans="1:10" x14ac:dyDescent="0.35">
      <c r="A3304" s="60">
        <v>44743</v>
      </c>
      <c r="B3304" t="s">
        <v>109</v>
      </c>
      <c r="C3304" t="s">
        <v>61</v>
      </c>
      <c r="D3304" t="s">
        <v>62</v>
      </c>
      <c r="E3304">
        <v>277</v>
      </c>
      <c r="F3304">
        <v>40</v>
      </c>
      <c r="G3304">
        <v>10</v>
      </c>
      <c r="H3304">
        <v>12</v>
      </c>
      <c r="I3304">
        <v>15</v>
      </c>
      <c r="J3304">
        <v>3</v>
      </c>
    </row>
    <row r="3305" spans="1:10" x14ac:dyDescent="0.35">
      <c r="A3305" s="60">
        <v>44774</v>
      </c>
      <c r="B3305" t="s">
        <v>109</v>
      </c>
      <c r="C3305" t="s">
        <v>59</v>
      </c>
      <c r="D3305" t="s">
        <v>60</v>
      </c>
      <c r="E3305">
        <v>667</v>
      </c>
      <c r="F3305">
        <v>128</v>
      </c>
      <c r="G3305">
        <v>63</v>
      </c>
      <c r="H3305">
        <v>22</v>
      </c>
      <c r="I3305">
        <v>18</v>
      </c>
      <c r="J3305">
        <v>25</v>
      </c>
    </row>
    <row r="3306" spans="1:10" x14ac:dyDescent="0.35">
      <c r="A3306" s="60">
        <v>44774</v>
      </c>
      <c r="B3306" t="s">
        <v>109</v>
      </c>
      <c r="C3306" t="s">
        <v>57</v>
      </c>
      <c r="D3306" t="s">
        <v>58</v>
      </c>
      <c r="E3306">
        <v>650</v>
      </c>
      <c r="F3306">
        <v>54</v>
      </c>
      <c r="G3306">
        <v>21</v>
      </c>
      <c r="H3306">
        <v>20</v>
      </c>
      <c r="I3306">
        <v>10</v>
      </c>
      <c r="J3306">
        <v>3</v>
      </c>
    </row>
    <row r="3307" spans="1:10" x14ac:dyDescent="0.35">
      <c r="A3307" s="60">
        <v>44774</v>
      </c>
      <c r="B3307" t="s">
        <v>109</v>
      </c>
      <c r="C3307" t="s">
        <v>61</v>
      </c>
      <c r="D3307" t="s">
        <v>62</v>
      </c>
      <c r="E3307">
        <v>320</v>
      </c>
      <c r="F3307">
        <v>30</v>
      </c>
      <c r="G3307">
        <v>5</v>
      </c>
      <c r="H3307">
        <v>7</v>
      </c>
      <c r="I3307">
        <v>16</v>
      </c>
      <c r="J3307">
        <v>2</v>
      </c>
    </row>
    <row r="3308" spans="1:10" x14ac:dyDescent="0.35">
      <c r="A3308" s="60">
        <v>44805</v>
      </c>
      <c r="B3308" t="s">
        <v>109</v>
      </c>
      <c r="C3308" t="s">
        <v>59</v>
      </c>
      <c r="D3308" t="s">
        <v>60</v>
      </c>
      <c r="E3308">
        <v>599</v>
      </c>
      <c r="F3308">
        <v>74</v>
      </c>
      <c r="G3308">
        <v>49</v>
      </c>
      <c r="H3308">
        <v>17</v>
      </c>
      <c r="I3308">
        <v>7</v>
      </c>
      <c r="J3308">
        <v>1</v>
      </c>
    </row>
    <row r="3309" spans="1:10" x14ac:dyDescent="0.35">
      <c r="A3309" s="60">
        <v>44805</v>
      </c>
      <c r="B3309" t="s">
        <v>109</v>
      </c>
      <c r="C3309" t="s">
        <v>57</v>
      </c>
      <c r="D3309" t="s">
        <v>58</v>
      </c>
      <c r="E3309">
        <v>669</v>
      </c>
      <c r="F3309">
        <v>57</v>
      </c>
      <c r="G3309">
        <v>30</v>
      </c>
      <c r="H3309">
        <v>21</v>
      </c>
      <c r="I3309">
        <v>5</v>
      </c>
      <c r="J3309">
        <v>1</v>
      </c>
    </row>
    <row r="3310" spans="1:10" x14ac:dyDescent="0.35">
      <c r="A3310" s="60">
        <v>44805</v>
      </c>
      <c r="B3310" t="s">
        <v>109</v>
      </c>
      <c r="C3310" t="s">
        <v>61</v>
      </c>
      <c r="D3310" t="s">
        <v>62</v>
      </c>
      <c r="E3310">
        <v>310</v>
      </c>
      <c r="F3310">
        <v>26</v>
      </c>
      <c r="G3310">
        <v>8</v>
      </c>
      <c r="H3310">
        <v>11</v>
      </c>
      <c r="I3310">
        <v>6</v>
      </c>
      <c r="J3310">
        <v>1</v>
      </c>
    </row>
    <row r="3311" spans="1:10" x14ac:dyDescent="0.35">
      <c r="A3311" s="60">
        <v>44835</v>
      </c>
      <c r="B3311" t="s">
        <v>109</v>
      </c>
      <c r="C3311" t="s">
        <v>59</v>
      </c>
      <c r="D3311" t="s">
        <v>60</v>
      </c>
      <c r="E3311">
        <v>526</v>
      </c>
      <c r="F3311">
        <v>61</v>
      </c>
      <c r="G3311">
        <v>46</v>
      </c>
      <c r="H3311">
        <v>10</v>
      </c>
      <c r="I3311">
        <v>1</v>
      </c>
      <c r="J3311">
        <v>4</v>
      </c>
    </row>
    <row r="3312" spans="1:10" x14ac:dyDescent="0.35">
      <c r="A3312" s="60">
        <v>44835</v>
      </c>
      <c r="B3312" t="s">
        <v>109</v>
      </c>
      <c r="C3312" t="s">
        <v>57</v>
      </c>
      <c r="D3312" t="s">
        <v>58</v>
      </c>
      <c r="E3312">
        <v>735</v>
      </c>
      <c r="F3312">
        <v>66</v>
      </c>
      <c r="G3312">
        <v>26</v>
      </c>
      <c r="H3312">
        <v>17</v>
      </c>
      <c r="I3312">
        <v>19</v>
      </c>
      <c r="J3312">
        <v>4</v>
      </c>
    </row>
    <row r="3313" spans="1:10" x14ac:dyDescent="0.35">
      <c r="A3313" s="60">
        <v>44835</v>
      </c>
      <c r="B3313" t="s">
        <v>109</v>
      </c>
      <c r="C3313" t="s">
        <v>61</v>
      </c>
      <c r="D3313" t="s">
        <v>62</v>
      </c>
      <c r="E3313">
        <v>299</v>
      </c>
      <c r="F3313">
        <v>26</v>
      </c>
      <c r="G3313">
        <v>9</v>
      </c>
      <c r="H3313">
        <v>7</v>
      </c>
      <c r="I3313">
        <v>7</v>
      </c>
      <c r="J3313">
        <v>3</v>
      </c>
    </row>
    <row r="3314" spans="1:10" x14ac:dyDescent="0.35">
      <c r="A3314" s="60">
        <v>44866</v>
      </c>
      <c r="B3314" t="s">
        <v>109</v>
      </c>
      <c r="C3314" t="s">
        <v>59</v>
      </c>
      <c r="D3314" t="s">
        <v>60</v>
      </c>
      <c r="E3314">
        <v>652</v>
      </c>
      <c r="F3314">
        <v>77</v>
      </c>
      <c r="G3314">
        <v>44</v>
      </c>
      <c r="H3314">
        <v>19</v>
      </c>
      <c r="I3314">
        <v>8</v>
      </c>
      <c r="J3314">
        <v>6</v>
      </c>
    </row>
    <row r="3315" spans="1:10" x14ac:dyDescent="0.35">
      <c r="A3315" s="60">
        <v>44866</v>
      </c>
      <c r="B3315" t="s">
        <v>109</v>
      </c>
      <c r="C3315" t="s">
        <v>57</v>
      </c>
      <c r="D3315" t="s">
        <v>58</v>
      </c>
      <c r="E3315">
        <v>776</v>
      </c>
      <c r="F3315">
        <v>68</v>
      </c>
      <c r="G3315">
        <v>32</v>
      </c>
      <c r="H3315">
        <v>23</v>
      </c>
      <c r="I3315">
        <v>12</v>
      </c>
      <c r="J3315">
        <v>1</v>
      </c>
    </row>
    <row r="3316" spans="1:10" x14ac:dyDescent="0.35">
      <c r="A3316" s="60">
        <v>44866</v>
      </c>
      <c r="B3316" t="s">
        <v>109</v>
      </c>
      <c r="C3316" t="s">
        <v>61</v>
      </c>
      <c r="D3316" t="s">
        <v>62</v>
      </c>
      <c r="E3316">
        <v>330</v>
      </c>
      <c r="F3316">
        <v>28</v>
      </c>
      <c r="G3316">
        <v>9</v>
      </c>
      <c r="H3316">
        <v>6</v>
      </c>
      <c r="I3316">
        <v>13</v>
      </c>
      <c r="J3316">
        <v>0</v>
      </c>
    </row>
    <row r="3317" spans="1:10" x14ac:dyDescent="0.35">
      <c r="A3317" s="60">
        <v>44896</v>
      </c>
      <c r="B3317" t="s">
        <v>109</v>
      </c>
      <c r="C3317" t="s">
        <v>59</v>
      </c>
      <c r="D3317" t="s">
        <v>60</v>
      </c>
      <c r="E3317">
        <v>475</v>
      </c>
      <c r="F3317">
        <v>84</v>
      </c>
      <c r="G3317">
        <v>50</v>
      </c>
      <c r="H3317">
        <v>21</v>
      </c>
      <c r="I3317">
        <v>9</v>
      </c>
      <c r="J3317">
        <v>4</v>
      </c>
    </row>
    <row r="3318" spans="1:10" x14ac:dyDescent="0.35">
      <c r="A3318" s="60">
        <v>44896</v>
      </c>
      <c r="B3318" t="s">
        <v>109</v>
      </c>
      <c r="C3318" t="s">
        <v>57</v>
      </c>
      <c r="D3318" t="s">
        <v>58</v>
      </c>
      <c r="E3318">
        <v>620</v>
      </c>
      <c r="F3318">
        <v>57</v>
      </c>
      <c r="G3318">
        <v>25</v>
      </c>
      <c r="H3318">
        <v>19</v>
      </c>
      <c r="I3318">
        <v>13</v>
      </c>
      <c r="J3318">
        <v>0</v>
      </c>
    </row>
    <row r="3319" spans="1:10" x14ac:dyDescent="0.35">
      <c r="A3319" s="60">
        <v>44896</v>
      </c>
      <c r="B3319" t="s">
        <v>109</v>
      </c>
      <c r="C3319" t="s">
        <v>61</v>
      </c>
      <c r="D3319" t="s">
        <v>62</v>
      </c>
      <c r="E3319">
        <v>298</v>
      </c>
      <c r="F3319">
        <v>23</v>
      </c>
      <c r="G3319">
        <v>4</v>
      </c>
      <c r="H3319">
        <v>9</v>
      </c>
      <c r="I3319">
        <v>6</v>
      </c>
      <c r="J3319">
        <v>4</v>
      </c>
    </row>
    <row r="3320" spans="1:10" x14ac:dyDescent="0.35">
      <c r="A3320" s="60">
        <v>44927</v>
      </c>
      <c r="B3320" t="s">
        <v>109</v>
      </c>
      <c r="C3320" t="s">
        <v>59</v>
      </c>
      <c r="D3320" t="s">
        <v>60</v>
      </c>
      <c r="E3320">
        <v>524</v>
      </c>
      <c r="F3320">
        <v>90</v>
      </c>
      <c r="G3320">
        <v>70</v>
      </c>
      <c r="H3320">
        <v>16</v>
      </c>
      <c r="I3320">
        <v>3</v>
      </c>
      <c r="J3320">
        <v>1</v>
      </c>
    </row>
    <row r="3321" spans="1:10" x14ac:dyDescent="0.35">
      <c r="A3321" s="60">
        <v>44927</v>
      </c>
      <c r="B3321" t="s">
        <v>109</v>
      </c>
      <c r="C3321" t="s">
        <v>57</v>
      </c>
      <c r="D3321" t="s">
        <v>58</v>
      </c>
      <c r="E3321">
        <v>601</v>
      </c>
      <c r="F3321">
        <v>44</v>
      </c>
      <c r="G3321">
        <v>32</v>
      </c>
      <c r="H3321">
        <v>8</v>
      </c>
      <c r="I3321">
        <v>4</v>
      </c>
      <c r="J3321">
        <v>0</v>
      </c>
    </row>
    <row r="3322" spans="1:10" x14ac:dyDescent="0.35">
      <c r="A3322" s="60">
        <v>44927</v>
      </c>
      <c r="B3322" t="s">
        <v>109</v>
      </c>
      <c r="C3322" t="s">
        <v>61</v>
      </c>
      <c r="D3322" t="s">
        <v>62</v>
      </c>
      <c r="E3322">
        <v>277</v>
      </c>
      <c r="F3322">
        <v>21</v>
      </c>
      <c r="G3322">
        <v>5</v>
      </c>
      <c r="H3322">
        <v>8</v>
      </c>
      <c r="I3322">
        <v>6</v>
      </c>
      <c r="J3322">
        <v>2</v>
      </c>
    </row>
    <row r="3323" spans="1:10" x14ac:dyDescent="0.35">
      <c r="A3323" s="60">
        <v>44958</v>
      </c>
      <c r="B3323" t="s">
        <v>109</v>
      </c>
      <c r="C3323" t="s">
        <v>59</v>
      </c>
      <c r="D3323" t="s">
        <v>60</v>
      </c>
      <c r="E3323">
        <v>564</v>
      </c>
      <c r="F3323">
        <v>62</v>
      </c>
      <c r="G3323">
        <v>36</v>
      </c>
      <c r="H3323">
        <v>15</v>
      </c>
      <c r="I3323">
        <v>7</v>
      </c>
      <c r="J3323">
        <v>4</v>
      </c>
    </row>
    <row r="3324" spans="1:10" x14ac:dyDescent="0.35">
      <c r="A3324" s="60">
        <v>44958</v>
      </c>
      <c r="B3324" t="s">
        <v>109</v>
      </c>
      <c r="C3324" t="s">
        <v>57</v>
      </c>
      <c r="D3324" t="s">
        <v>58</v>
      </c>
      <c r="E3324">
        <v>855</v>
      </c>
      <c r="F3324">
        <v>55</v>
      </c>
      <c r="G3324">
        <v>28</v>
      </c>
      <c r="H3324">
        <v>23</v>
      </c>
      <c r="I3324">
        <v>4</v>
      </c>
      <c r="J3324">
        <v>0</v>
      </c>
    </row>
    <row r="3325" spans="1:10" x14ac:dyDescent="0.35">
      <c r="A3325" s="60">
        <v>44958</v>
      </c>
      <c r="B3325" t="s">
        <v>109</v>
      </c>
      <c r="C3325" t="s">
        <v>61</v>
      </c>
      <c r="D3325" t="s">
        <v>62</v>
      </c>
      <c r="E3325">
        <v>314</v>
      </c>
      <c r="F3325">
        <v>21</v>
      </c>
      <c r="G3325">
        <v>7</v>
      </c>
      <c r="H3325">
        <v>6</v>
      </c>
      <c r="I3325">
        <v>6</v>
      </c>
      <c r="J3325">
        <v>2</v>
      </c>
    </row>
    <row r="3326" spans="1:10" x14ac:dyDescent="0.35">
      <c r="A3326" s="60">
        <v>44986</v>
      </c>
      <c r="B3326" t="s">
        <v>109</v>
      </c>
      <c r="C3326" t="s">
        <v>59</v>
      </c>
      <c r="D3326" t="s">
        <v>60</v>
      </c>
      <c r="E3326">
        <v>585</v>
      </c>
      <c r="F3326">
        <v>70</v>
      </c>
      <c r="G3326">
        <v>47</v>
      </c>
      <c r="H3326">
        <v>14</v>
      </c>
      <c r="I3326">
        <v>8</v>
      </c>
      <c r="J3326">
        <v>1</v>
      </c>
    </row>
    <row r="3327" spans="1:10" x14ac:dyDescent="0.35">
      <c r="A3327" s="60">
        <v>44986</v>
      </c>
      <c r="B3327" t="s">
        <v>109</v>
      </c>
      <c r="C3327" t="s">
        <v>57</v>
      </c>
      <c r="D3327" t="s">
        <v>58</v>
      </c>
      <c r="E3327">
        <v>879</v>
      </c>
      <c r="F3327">
        <v>71</v>
      </c>
      <c r="G3327">
        <v>33</v>
      </c>
      <c r="H3327">
        <v>17</v>
      </c>
      <c r="I3327">
        <v>21</v>
      </c>
      <c r="J3327">
        <v>0</v>
      </c>
    </row>
    <row r="3328" spans="1:10" x14ac:dyDescent="0.35">
      <c r="A3328" s="60">
        <v>44986</v>
      </c>
      <c r="B3328" t="s">
        <v>109</v>
      </c>
      <c r="C3328" t="s">
        <v>61</v>
      </c>
      <c r="D3328" t="s">
        <v>62</v>
      </c>
      <c r="E3328">
        <v>366</v>
      </c>
      <c r="F3328">
        <v>35</v>
      </c>
      <c r="G3328">
        <v>7</v>
      </c>
      <c r="H3328">
        <v>13</v>
      </c>
      <c r="I3328">
        <v>12</v>
      </c>
      <c r="J3328">
        <v>3</v>
      </c>
    </row>
    <row r="3329" spans="1:10" x14ac:dyDescent="0.35">
      <c r="A3329" s="60">
        <v>45017</v>
      </c>
      <c r="B3329" t="s">
        <v>109</v>
      </c>
      <c r="C3329" t="s">
        <v>59</v>
      </c>
      <c r="D3329" t="s">
        <v>60</v>
      </c>
      <c r="E3329">
        <v>437</v>
      </c>
      <c r="F3329">
        <v>60</v>
      </c>
      <c r="G3329">
        <v>36</v>
      </c>
      <c r="H3329">
        <v>18</v>
      </c>
      <c r="I3329">
        <v>6</v>
      </c>
      <c r="J3329">
        <v>0</v>
      </c>
    </row>
    <row r="3330" spans="1:10" x14ac:dyDescent="0.35">
      <c r="A3330" s="60">
        <v>45017</v>
      </c>
      <c r="B3330" t="s">
        <v>109</v>
      </c>
      <c r="C3330" t="s">
        <v>57</v>
      </c>
      <c r="D3330" t="s">
        <v>58</v>
      </c>
      <c r="E3330">
        <v>535</v>
      </c>
      <c r="F3330">
        <v>32</v>
      </c>
      <c r="G3330">
        <v>15</v>
      </c>
      <c r="H3330">
        <v>5</v>
      </c>
      <c r="I3330">
        <v>11</v>
      </c>
      <c r="J3330">
        <v>1</v>
      </c>
    </row>
    <row r="3331" spans="1:10" x14ac:dyDescent="0.35">
      <c r="A3331" s="60">
        <v>45017</v>
      </c>
      <c r="B3331" t="s">
        <v>109</v>
      </c>
      <c r="C3331" t="s">
        <v>61</v>
      </c>
      <c r="D3331" t="s">
        <v>62</v>
      </c>
      <c r="E3331">
        <v>284</v>
      </c>
      <c r="F3331">
        <v>31</v>
      </c>
      <c r="G3331">
        <v>10</v>
      </c>
      <c r="H3331">
        <v>9</v>
      </c>
      <c r="I3331">
        <v>10</v>
      </c>
      <c r="J3331">
        <v>2</v>
      </c>
    </row>
    <row r="3332" spans="1:10" x14ac:dyDescent="0.35">
      <c r="A3332" s="60">
        <v>45047</v>
      </c>
      <c r="B3332" t="s">
        <v>109</v>
      </c>
      <c r="C3332" t="s">
        <v>59</v>
      </c>
      <c r="D3332" t="s">
        <v>60</v>
      </c>
      <c r="E3332">
        <v>552</v>
      </c>
      <c r="F3332">
        <v>61</v>
      </c>
      <c r="G3332">
        <v>39</v>
      </c>
      <c r="H3332">
        <v>15</v>
      </c>
      <c r="I3332">
        <v>7</v>
      </c>
      <c r="J3332">
        <v>0</v>
      </c>
    </row>
    <row r="3333" spans="1:10" x14ac:dyDescent="0.35">
      <c r="A3333" s="60">
        <v>45047</v>
      </c>
      <c r="B3333" t="s">
        <v>109</v>
      </c>
      <c r="C3333" t="s">
        <v>57</v>
      </c>
      <c r="D3333" t="s">
        <v>58</v>
      </c>
      <c r="E3333">
        <v>800</v>
      </c>
      <c r="F3333">
        <v>68</v>
      </c>
      <c r="G3333">
        <v>28</v>
      </c>
      <c r="H3333">
        <v>18</v>
      </c>
      <c r="I3333">
        <v>20</v>
      </c>
      <c r="J3333">
        <v>2</v>
      </c>
    </row>
    <row r="3334" spans="1:10" x14ac:dyDescent="0.35">
      <c r="A3334" s="60">
        <v>45047</v>
      </c>
      <c r="B3334" t="s">
        <v>109</v>
      </c>
      <c r="C3334" t="s">
        <v>61</v>
      </c>
      <c r="D3334" t="s">
        <v>62</v>
      </c>
      <c r="E3334">
        <v>409</v>
      </c>
      <c r="F3334">
        <v>37</v>
      </c>
      <c r="G3334">
        <v>14</v>
      </c>
      <c r="H3334">
        <v>11</v>
      </c>
      <c r="I3334">
        <v>11</v>
      </c>
      <c r="J3334">
        <v>1</v>
      </c>
    </row>
    <row r="3335" spans="1:10" x14ac:dyDescent="0.35">
      <c r="A3335" s="60">
        <v>45078</v>
      </c>
      <c r="B3335" t="s">
        <v>109</v>
      </c>
      <c r="C3335" t="s">
        <v>59</v>
      </c>
      <c r="D3335" t="s">
        <v>60</v>
      </c>
      <c r="E3335">
        <v>615</v>
      </c>
      <c r="F3335">
        <v>65</v>
      </c>
      <c r="G3335">
        <v>37</v>
      </c>
      <c r="H3335">
        <v>19</v>
      </c>
      <c r="I3335">
        <v>7</v>
      </c>
      <c r="J3335">
        <v>2</v>
      </c>
    </row>
    <row r="3336" spans="1:10" x14ac:dyDescent="0.35">
      <c r="A3336" s="60">
        <v>45078</v>
      </c>
      <c r="B3336" t="s">
        <v>109</v>
      </c>
      <c r="C3336" t="s">
        <v>57</v>
      </c>
      <c r="D3336" t="s">
        <v>58</v>
      </c>
      <c r="E3336">
        <v>801</v>
      </c>
      <c r="F3336">
        <v>63</v>
      </c>
      <c r="G3336">
        <v>33</v>
      </c>
      <c r="H3336">
        <v>16</v>
      </c>
      <c r="I3336">
        <v>14</v>
      </c>
      <c r="J3336">
        <v>0</v>
      </c>
    </row>
    <row r="3337" spans="1:10" x14ac:dyDescent="0.35">
      <c r="A3337" s="60">
        <v>45078</v>
      </c>
      <c r="B3337" t="s">
        <v>109</v>
      </c>
      <c r="C3337" t="s">
        <v>61</v>
      </c>
      <c r="D3337" t="s">
        <v>62</v>
      </c>
      <c r="E3337">
        <v>404</v>
      </c>
      <c r="F3337">
        <v>18</v>
      </c>
      <c r="G3337">
        <v>3</v>
      </c>
      <c r="H3337">
        <v>5</v>
      </c>
      <c r="I3337">
        <v>7</v>
      </c>
      <c r="J3337">
        <v>3</v>
      </c>
    </row>
    <row r="3338" spans="1:10" x14ac:dyDescent="0.35">
      <c r="A3338" s="60">
        <v>45108</v>
      </c>
      <c r="B3338" t="s">
        <v>109</v>
      </c>
      <c r="C3338" t="s">
        <v>59</v>
      </c>
      <c r="D3338" t="s">
        <v>60</v>
      </c>
      <c r="E3338">
        <v>564</v>
      </c>
      <c r="F3338">
        <v>58</v>
      </c>
      <c r="G3338">
        <v>34</v>
      </c>
      <c r="H3338">
        <v>13</v>
      </c>
      <c r="I3338">
        <v>9</v>
      </c>
      <c r="J3338">
        <v>2</v>
      </c>
    </row>
    <row r="3339" spans="1:10" x14ac:dyDescent="0.35">
      <c r="A3339" s="60">
        <v>45108</v>
      </c>
      <c r="B3339" t="s">
        <v>109</v>
      </c>
      <c r="C3339" t="s">
        <v>57</v>
      </c>
      <c r="D3339" t="s">
        <v>58</v>
      </c>
      <c r="E3339">
        <v>679</v>
      </c>
      <c r="F3339">
        <v>39</v>
      </c>
      <c r="G3339">
        <v>18</v>
      </c>
      <c r="H3339">
        <v>15</v>
      </c>
      <c r="I3339">
        <v>6</v>
      </c>
      <c r="J3339">
        <v>0</v>
      </c>
    </row>
    <row r="3340" spans="1:10" x14ac:dyDescent="0.35">
      <c r="A3340" s="60">
        <v>45108</v>
      </c>
      <c r="B3340" t="s">
        <v>109</v>
      </c>
      <c r="C3340" t="s">
        <v>61</v>
      </c>
      <c r="D3340" t="s">
        <v>62</v>
      </c>
      <c r="E3340">
        <v>354</v>
      </c>
      <c r="F3340">
        <v>39</v>
      </c>
      <c r="G3340">
        <v>15</v>
      </c>
      <c r="H3340">
        <v>4</v>
      </c>
      <c r="I3340">
        <v>11</v>
      </c>
      <c r="J3340">
        <v>9</v>
      </c>
    </row>
    <row r="3341" spans="1:10" x14ac:dyDescent="0.35">
      <c r="A3341" s="60">
        <v>45139</v>
      </c>
      <c r="B3341" t="s">
        <v>109</v>
      </c>
      <c r="C3341" t="s">
        <v>59</v>
      </c>
      <c r="D3341" t="s">
        <v>60</v>
      </c>
      <c r="E3341">
        <v>643</v>
      </c>
      <c r="F3341">
        <v>70</v>
      </c>
      <c r="G3341">
        <v>34</v>
      </c>
      <c r="H3341">
        <v>22</v>
      </c>
      <c r="I3341">
        <v>12</v>
      </c>
      <c r="J3341">
        <v>2</v>
      </c>
    </row>
    <row r="3342" spans="1:10" x14ac:dyDescent="0.35">
      <c r="A3342" s="60">
        <v>45139</v>
      </c>
      <c r="B3342" t="s">
        <v>109</v>
      </c>
      <c r="C3342" t="s">
        <v>57</v>
      </c>
      <c r="D3342" t="s">
        <v>58</v>
      </c>
      <c r="E3342">
        <v>872</v>
      </c>
      <c r="F3342">
        <v>88</v>
      </c>
      <c r="G3342">
        <v>45</v>
      </c>
      <c r="H3342">
        <v>20</v>
      </c>
      <c r="I3342">
        <v>20</v>
      </c>
      <c r="J3342">
        <v>3</v>
      </c>
    </row>
    <row r="3343" spans="1:10" x14ac:dyDescent="0.35">
      <c r="A3343" s="60">
        <v>45139</v>
      </c>
      <c r="B3343" t="s">
        <v>109</v>
      </c>
      <c r="C3343" t="s">
        <v>61</v>
      </c>
      <c r="D3343" t="s">
        <v>62</v>
      </c>
      <c r="E3343">
        <v>437</v>
      </c>
      <c r="F3343">
        <v>51</v>
      </c>
      <c r="G3343">
        <v>8</v>
      </c>
      <c r="H3343">
        <v>14</v>
      </c>
      <c r="I3343">
        <v>20</v>
      </c>
      <c r="J3343">
        <v>9</v>
      </c>
    </row>
    <row r="3344" spans="1:10" x14ac:dyDescent="0.35">
      <c r="A3344" s="60">
        <v>45170</v>
      </c>
      <c r="B3344" t="s">
        <v>109</v>
      </c>
      <c r="C3344" t="s">
        <v>59</v>
      </c>
      <c r="D3344" t="s">
        <v>60</v>
      </c>
      <c r="E3344">
        <v>559</v>
      </c>
      <c r="F3344">
        <v>61</v>
      </c>
      <c r="G3344">
        <v>33</v>
      </c>
      <c r="H3344">
        <v>18</v>
      </c>
      <c r="I3344">
        <v>7</v>
      </c>
      <c r="J3344">
        <v>3</v>
      </c>
    </row>
    <row r="3345" spans="1:10" x14ac:dyDescent="0.35">
      <c r="A3345" s="60">
        <v>45170</v>
      </c>
      <c r="B3345" t="s">
        <v>109</v>
      </c>
      <c r="C3345" t="s">
        <v>57</v>
      </c>
      <c r="D3345" t="s">
        <v>58</v>
      </c>
      <c r="E3345">
        <v>666</v>
      </c>
      <c r="F3345">
        <v>55</v>
      </c>
      <c r="G3345">
        <v>27</v>
      </c>
      <c r="H3345">
        <v>11</v>
      </c>
      <c r="I3345">
        <v>15</v>
      </c>
      <c r="J3345">
        <v>2</v>
      </c>
    </row>
    <row r="3346" spans="1:10" x14ac:dyDescent="0.35">
      <c r="A3346" s="60">
        <v>45170</v>
      </c>
      <c r="B3346" t="s">
        <v>109</v>
      </c>
      <c r="C3346" t="s">
        <v>61</v>
      </c>
      <c r="D3346" t="s">
        <v>62</v>
      </c>
      <c r="E3346">
        <v>356</v>
      </c>
      <c r="F3346">
        <v>30</v>
      </c>
      <c r="G3346">
        <v>7</v>
      </c>
      <c r="H3346">
        <v>6</v>
      </c>
      <c r="I3346">
        <v>16</v>
      </c>
      <c r="J3346">
        <v>1</v>
      </c>
    </row>
    <row r="3347" spans="1:10" x14ac:dyDescent="0.35">
      <c r="A3347" s="60">
        <v>45200</v>
      </c>
      <c r="B3347" t="s">
        <v>109</v>
      </c>
      <c r="C3347" t="s">
        <v>59</v>
      </c>
      <c r="D3347" t="s">
        <v>60</v>
      </c>
      <c r="E3347">
        <v>615</v>
      </c>
      <c r="F3347">
        <v>80</v>
      </c>
      <c r="G3347">
        <v>58</v>
      </c>
      <c r="H3347">
        <v>11</v>
      </c>
      <c r="I3347">
        <v>9</v>
      </c>
      <c r="J3347">
        <v>2</v>
      </c>
    </row>
    <row r="3348" spans="1:10" x14ac:dyDescent="0.35">
      <c r="A3348" s="60">
        <v>45200</v>
      </c>
      <c r="B3348" t="s">
        <v>109</v>
      </c>
      <c r="C3348" t="s">
        <v>57</v>
      </c>
      <c r="D3348" t="s">
        <v>58</v>
      </c>
      <c r="E3348">
        <v>818</v>
      </c>
      <c r="F3348">
        <v>75</v>
      </c>
      <c r="G3348">
        <v>43</v>
      </c>
      <c r="H3348">
        <v>20</v>
      </c>
      <c r="I3348">
        <v>12</v>
      </c>
      <c r="J3348">
        <v>0</v>
      </c>
    </row>
    <row r="3349" spans="1:10" x14ac:dyDescent="0.35">
      <c r="A3349" s="60">
        <v>45200</v>
      </c>
      <c r="B3349" t="s">
        <v>109</v>
      </c>
      <c r="C3349" t="s">
        <v>61</v>
      </c>
      <c r="D3349" t="s">
        <v>62</v>
      </c>
      <c r="E3349">
        <v>386</v>
      </c>
      <c r="F3349">
        <v>28</v>
      </c>
      <c r="G3349">
        <v>7</v>
      </c>
      <c r="H3349">
        <v>5</v>
      </c>
      <c r="I3349">
        <v>13</v>
      </c>
      <c r="J3349">
        <v>3</v>
      </c>
    </row>
    <row r="3350" spans="1:10" x14ac:dyDescent="0.35">
      <c r="A3350" s="60">
        <v>45231</v>
      </c>
      <c r="B3350" t="s">
        <v>109</v>
      </c>
      <c r="C3350" t="s">
        <v>59</v>
      </c>
      <c r="D3350" t="s">
        <v>60</v>
      </c>
      <c r="E3350">
        <v>676</v>
      </c>
      <c r="F3350">
        <v>90</v>
      </c>
      <c r="G3350">
        <v>60</v>
      </c>
      <c r="H3350">
        <v>15</v>
      </c>
      <c r="I3350">
        <v>9</v>
      </c>
      <c r="J3350">
        <v>6</v>
      </c>
    </row>
    <row r="3351" spans="1:10" x14ac:dyDescent="0.35">
      <c r="A3351" s="60">
        <v>45231</v>
      </c>
      <c r="B3351" t="s">
        <v>109</v>
      </c>
      <c r="C3351" t="s">
        <v>57</v>
      </c>
      <c r="D3351" t="s">
        <v>58</v>
      </c>
      <c r="E3351">
        <v>818</v>
      </c>
      <c r="F3351">
        <v>41</v>
      </c>
      <c r="G3351">
        <v>24</v>
      </c>
      <c r="H3351">
        <v>12</v>
      </c>
      <c r="I3351">
        <v>5</v>
      </c>
      <c r="J3351">
        <v>0</v>
      </c>
    </row>
    <row r="3352" spans="1:10" x14ac:dyDescent="0.35">
      <c r="A3352" s="60">
        <v>45231</v>
      </c>
      <c r="B3352" t="s">
        <v>109</v>
      </c>
      <c r="C3352" t="s">
        <v>61</v>
      </c>
      <c r="D3352" t="s">
        <v>62</v>
      </c>
      <c r="E3352">
        <v>398</v>
      </c>
      <c r="F3352">
        <v>30</v>
      </c>
      <c r="G3352">
        <v>5</v>
      </c>
      <c r="H3352">
        <v>7</v>
      </c>
      <c r="I3352">
        <v>14</v>
      </c>
      <c r="J3352">
        <v>4</v>
      </c>
    </row>
    <row r="3353" spans="1:10" x14ac:dyDescent="0.35">
      <c r="A3353" s="60">
        <v>45261</v>
      </c>
      <c r="B3353" t="s">
        <v>109</v>
      </c>
      <c r="C3353" t="s">
        <v>59</v>
      </c>
      <c r="D3353" t="s">
        <v>60</v>
      </c>
      <c r="E3353">
        <v>586</v>
      </c>
      <c r="F3353">
        <v>60</v>
      </c>
      <c r="G3353">
        <v>38</v>
      </c>
      <c r="H3353">
        <v>13</v>
      </c>
      <c r="I3353">
        <v>7</v>
      </c>
      <c r="J3353">
        <v>2</v>
      </c>
    </row>
    <row r="3354" spans="1:10" x14ac:dyDescent="0.35">
      <c r="A3354" s="60">
        <v>45261</v>
      </c>
      <c r="B3354" t="s">
        <v>109</v>
      </c>
      <c r="C3354" t="s">
        <v>57</v>
      </c>
      <c r="D3354" t="s">
        <v>58</v>
      </c>
      <c r="E3354">
        <v>674</v>
      </c>
      <c r="F3354">
        <v>65</v>
      </c>
      <c r="G3354">
        <v>29</v>
      </c>
      <c r="H3354">
        <v>23</v>
      </c>
      <c r="I3354">
        <v>11</v>
      </c>
      <c r="J3354">
        <v>2</v>
      </c>
    </row>
    <row r="3355" spans="1:10" x14ac:dyDescent="0.35">
      <c r="A3355" s="60">
        <v>45261</v>
      </c>
      <c r="B3355" t="s">
        <v>109</v>
      </c>
      <c r="C3355" t="s">
        <v>61</v>
      </c>
      <c r="D3355" t="s">
        <v>62</v>
      </c>
      <c r="E3355">
        <v>351</v>
      </c>
      <c r="F3355">
        <v>37</v>
      </c>
      <c r="G3355">
        <v>10</v>
      </c>
      <c r="H3355">
        <v>14</v>
      </c>
      <c r="I3355">
        <v>11</v>
      </c>
      <c r="J3355">
        <v>2</v>
      </c>
    </row>
    <row r="3356" spans="1:10" x14ac:dyDescent="0.35">
      <c r="A3356" s="60">
        <v>45292</v>
      </c>
      <c r="B3356" t="s">
        <v>109</v>
      </c>
      <c r="C3356" t="s">
        <v>59</v>
      </c>
      <c r="D3356" t="s">
        <v>60</v>
      </c>
      <c r="E3356">
        <v>638</v>
      </c>
      <c r="F3356">
        <v>87</v>
      </c>
      <c r="G3356">
        <v>57</v>
      </c>
      <c r="H3356">
        <v>19</v>
      </c>
      <c r="I3356">
        <v>10</v>
      </c>
      <c r="J3356">
        <v>1</v>
      </c>
    </row>
    <row r="3357" spans="1:10" x14ac:dyDescent="0.35">
      <c r="A3357" s="60">
        <v>45292</v>
      </c>
      <c r="B3357" t="s">
        <v>109</v>
      </c>
      <c r="C3357" t="s">
        <v>57</v>
      </c>
      <c r="D3357" t="s">
        <v>58</v>
      </c>
      <c r="E3357">
        <v>949</v>
      </c>
      <c r="F3357">
        <v>57</v>
      </c>
      <c r="G3357">
        <v>30</v>
      </c>
      <c r="H3357">
        <v>18</v>
      </c>
      <c r="I3357">
        <v>6</v>
      </c>
      <c r="J3357">
        <v>3</v>
      </c>
    </row>
    <row r="3358" spans="1:10" x14ac:dyDescent="0.35">
      <c r="A3358" s="60">
        <v>45292</v>
      </c>
      <c r="B3358" t="s">
        <v>109</v>
      </c>
      <c r="C3358" t="s">
        <v>61</v>
      </c>
      <c r="D3358" t="s">
        <v>62</v>
      </c>
      <c r="E3358">
        <v>343</v>
      </c>
      <c r="F3358">
        <v>23</v>
      </c>
      <c r="G3358">
        <v>6</v>
      </c>
      <c r="H3358">
        <v>6</v>
      </c>
      <c r="I3358">
        <v>11</v>
      </c>
      <c r="J3358">
        <v>0</v>
      </c>
    </row>
    <row r="3359" spans="1:10" x14ac:dyDescent="0.35">
      <c r="A3359" s="60">
        <v>45323</v>
      </c>
      <c r="B3359" t="s">
        <v>109</v>
      </c>
      <c r="C3359" t="s">
        <v>59</v>
      </c>
      <c r="D3359" t="s">
        <v>60</v>
      </c>
      <c r="E3359">
        <v>675</v>
      </c>
      <c r="F3359">
        <v>85</v>
      </c>
      <c r="G3359">
        <v>55</v>
      </c>
      <c r="H3359">
        <v>17</v>
      </c>
      <c r="I3359">
        <v>11</v>
      </c>
      <c r="J3359">
        <v>2</v>
      </c>
    </row>
    <row r="3360" spans="1:10" x14ac:dyDescent="0.35">
      <c r="A3360" s="60">
        <v>45323</v>
      </c>
      <c r="B3360" t="s">
        <v>109</v>
      </c>
      <c r="C3360" t="s">
        <v>57</v>
      </c>
      <c r="D3360" t="s">
        <v>58</v>
      </c>
      <c r="E3360">
        <v>787</v>
      </c>
      <c r="F3360">
        <v>53</v>
      </c>
      <c r="G3360">
        <v>31</v>
      </c>
      <c r="H3360">
        <v>12</v>
      </c>
      <c r="I3360">
        <v>9</v>
      </c>
      <c r="J3360">
        <v>1</v>
      </c>
    </row>
    <row r="3361" spans="1:10" x14ac:dyDescent="0.35">
      <c r="A3361" s="60">
        <v>45323</v>
      </c>
      <c r="B3361" t="s">
        <v>109</v>
      </c>
      <c r="C3361" t="s">
        <v>61</v>
      </c>
      <c r="D3361" t="s">
        <v>62</v>
      </c>
      <c r="E3361">
        <v>375</v>
      </c>
      <c r="F3361">
        <v>25</v>
      </c>
      <c r="G3361">
        <v>10</v>
      </c>
      <c r="H3361">
        <v>8</v>
      </c>
      <c r="I3361">
        <v>7</v>
      </c>
      <c r="J3361">
        <v>0</v>
      </c>
    </row>
    <row r="3362" spans="1:10" x14ac:dyDescent="0.35">
      <c r="A3362" s="60">
        <v>45352</v>
      </c>
      <c r="B3362" t="s">
        <v>109</v>
      </c>
      <c r="C3362" t="s">
        <v>59</v>
      </c>
      <c r="D3362" t="s">
        <v>60</v>
      </c>
      <c r="E3362">
        <v>604</v>
      </c>
      <c r="F3362">
        <v>73</v>
      </c>
      <c r="G3362">
        <v>36</v>
      </c>
      <c r="H3362">
        <v>20</v>
      </c>
      <c r="I3362">
        <v>16</v>
      </c>
      <c r="J3362">
        <v>1</v>
      </c>
    </row>
    <row r="3363" spans="1:10" x14ac:dyDescent="0.35">
      <c r="A3363" s="60">
        <v>45352</v>
      </c>
      <c r="B3363" t="s">
        <v>109</v>
      </c>
      <c r="C3363" t="s">
        <v>57</v>
      </c>
      <c r="D3363" t="s">
        <v>58</v>
      </c>
      <c r="E3363">
        <v>830</v>
      </c>
      <c r="F3363">
        <v>42</v>
      </c>
      <c r="G3363">
        <v>19</v>
      </c>
      <c r="H3363">
        <v>14</v>
      </c>
      <c r="I3363">
        <v>9</v>
      </c>
      <c r="J3363">
        <v>0</v>
      </c>
    </row>
    <row r="3364" spans="1:10" x14ac:dyDescent="0.35">
      <c r="A3364" s="60">
        <v>45352</v>
      </c>
      <c r="B3364" t="s">
        <v>109</v>
      </c>
      <c r="C3364" t="s">
        <v>61</v>
      </c>
      <c r="D3364" t="s">
        <v>62</v>
      </c>
      <c r="E3364">
        <v>364</v>
      </c>
      <c r="F3364">
        <v>23</v>
      </c>
      <c r="G3364">
        <v>3</v>
      </c>
      <c r="H3364">
        <v>4</v>
      </c>
      <c r="I3364">
        <v>14</v>
      </c>
      <c r="J3364">
        <v>2</v>
      </c>
    </row>
    <row r="3365" spans="1:10" x14ac:dyDescent="0.35">
      <c r="A3365" s="60">
        <v>42125</v>
      </c>
      <c r="B3365" t="s">
        <v>63</v>
      </c>
      <c r="C3365" t="s">
        <v>66</v>
      </c>
      <c r="D3365" t="s">
        <v>67</v>
      </c>
      <c r="E3365">
        <v>119</v>
      </c>
      <c r="F3365">
        <v>19</v>
      </c>
      <c r="G3365">
        <v>14</v>
      </c>
      <c r="H3365">
        <v>0</v>
      </c>
      <c r="I3365">
        <v>0</v>
      </c>
      <c r="J3365">
        <v>5</v>
      </c>
    </row>
    <row r="3366" spans="1:10" x14ac:dyDescent="0.35">
      <c r="A3366" s="60">
        <v>42125</v>
      </c>
      <c r="B3366" t="s">
        <v>63</v>
      </c>
      <c r="C3366" t="s">
        <v>71</v>
      </c>
      <c r="D3366" t="s">
        <v>72</v>
      </c>
      <c r="E3366">
        <v>1197</v>
      </c>
      <c r="F3366">
        <v>187</v>
      </c>
      <c r="G3366">
        <v>97</v>
      </c>
      <c r="H3366">
        <v>19</v>
      </c>
      <c r="I3366">
        <v>3</v>
      </c>
      <c r="J3366">
        <v>68</v>
      </c>
    </row>
    <row r="3367" spans="1:10" x14ac:dyDescent="0.35">
      <c r="A3367" s="60">
        <v>42125</v>
      </c>
      <c r="B3367" t="s">
        <v>63</v>
      </c>
      <c r="C3367" t="s">
        <v>68</v>
      </c>
      <c r="D3367" t="s">
        <v>216</v>
      </c>
      <c r="E3367">
        <v>478</v>
      </c>
      <c r="F3367">
        <v>73</v>
      </c>
      <c r="G3367">
        <v>33</v>
      </c>
      <c r="H3367">
        <v>26</v>
      </c>
      <c r="I3367">
        <v>7</v>
      </c>
      <c r="J3367">
        <v>7</v>
      </c>
    </row>
    <row r="3368" spans="1:10" x14ac:dyDescent="0.35">
      <c r="A3368" s="60">
        <v>42125</v>
      </c>
      <c r="B3368" t="s">
        <v>63</v>
      </c>
      <c r="C3368" t="s">
        <v>70</v>
      </c>
      <c r="D3368" t="s">
        <v>214</v>
      </c>
      <c r="E3368">
        <v>1127</v>
      </c>
      <c r="F3368">
        <v>124</v>
      </c>
      <c r="G3368">
        <v>54</v>
      </c>
      <c r="H3368">
        <v>8</v>
      </c>
      <c r="I3368">
        <v>2</v>
      </c>
      <c r="J3368">
        <v>60</v>
      </c>
    </row>
    <row r="3369" spans="1:10" x14ac:dyDescent="0.35">
      <c r="A3369" s="60">
        <v>42125</v>
      </c>
      <c r="B3369" t="s">
        <v>63</v>
      </c>
      <c r="C3369" t="s">
        <v>69</v>
      </c>
      <c r="D3369" t="s">
        <v>215</v>
      </c>
      <c r="E3369">
        <v>1357</v>
      </c>
      <c r="F3369">
        <v>89</v>
      </c>
      <c r="G3369">
        <v>27</v>
      </c>
      <c r="H3369">
        <v>23</v>
      </c>
      <c r="I3369">
        <v>11</v>
      </c>
      <c r="J3369">
        <v>28</v>
      </c>
    </row>
    <row r="3370" spans="1:10" x14ac:dyDescent="0.35">
      <c r="A3370" s="60">
        <v>42125</v>
      </c>
      <c r="B3370" t="s">
        <v>63</v>
      </c>
      <c r="C3370" t="s">
        <v>64</v>
      </c>
      <c r="D3370" t="s">
        <v>65</v>
      </c>
      <c r="E3370">
        <v>417</v>
      </c>
      <c r="F3370">
        <v>59</v>
      </c>
      <c r="G3370">
        <v>29</v>
      </c>
      <c r="H3370">
        <v>5</v>
      </c>
      <c r="I3370">
        <v>4</v>
      </c>
      <c r="J3370">
        <v>21</v>
      </c>
    </row>
    <row r="3371" spans="1:10" x14ac:dyDescent="0.35">
      <c r="A3371" s="60">
        <v>42156</v>
      </c>
      <c r="B3371" t="s">
        <v>63</v>
      </c>
      <c r="C3371" t="s">
        <v>66</v>
      </c>
      <c r="D3371" t="s">
        <v>67</v>
      </c>
      <c r="E3371">
        <v>152</v>
      </c>
      <c r="F3371">
        <v>16</v>
      </c>
      <c r="G3371">
        <v>11</v>
      </c>
      <c r="H3371">
        <v>0</v>
      </c>
      <c r="I3371">
        <v>0</v>
      </c>
      <c r="J3371">
        <v>5</v>
      </c>
    </row>
    <row r="3372" spans="1:10" x14ac:dyDescent="0.35">
      <c r="A3372" s="60">
        <v>42156</v>
      </c>
      <c r="B3372" t="s">
        <v>63</v>
      </c>
      <c r="C3372" t="s">
        <v>71</v>
      </c>
      <c r="D3372" t="s">
        <v>72</v>
      </c>
      <c r="E3372">
        <v>1360</v>
      </c>
      <c r="F3372">
        <v>221</v>
      </c>
      <c r="G3372">
        <v>105</v>
      </c>
      <c r="H3372">
        <v>20</v>
      </c>
      <c r="I3372">
        <v>7</v>
      </c>
      <c r="J3372">
        <v>89</v>
      </c>
    </row>
    <row r="3373" spans="1:10" x14ac:dyDescent="0.35">
      <c r="A3373" s="60">
        <v>42156</v>
      </c>
      <c r="B3373" t="s">
        <v>63</v>
      </c>
      <c r="C3373" t="s">
        <v>68</v>
      </c>
      <c r="D3373" t="s">
        <v>216</v>
      </c>
      <c r="E3373">
        <v>608</v>
      </c>
      <c r="F3373">
        <v>60</v>
      </c>
      <c r="G3373">
        <v>33</v>
      </c>
      <c r="H3373">
        <v>22</v>
      </c>
      <c r="I3373">
        <v>3</v>
      </c>
      <c r="J3373">
        <v>2</v>
      </c>
    </row>
    <row r="3374" spans="1:10" x14ac:dyDescent="0.35">
      <c r="A3374" s="60">
        <v>42156</v>
      </c>
      <c r="B3374" t="s">
        <v>63</v>
      </c>
      <c r="C3374" t="s">
        <v>70</v>
      </c>
      <c r="D3374" t="s">
        <v>214</v>
      </c>
      <c r="E3374">
        <v>1460</v>
      </c>
      <c r="F3374">
        <v>184</v>
      </c>
      <c r="G3374">
        <v>103</v>
      </c>
      <c r="H3374">
        <v>18</v>
      </c>
      <c r="I3374">
        <v>3</v>
      </c>
      <c r="J3374">
        <v>60</v>
      </c>
    </row>
    <row r="3375" spans="1:10" x14ac:dyDescent="0.35">
      <c r="A3375" s="60">
        <v>42156</v>
      </c>
      <c r="B3375" t="s">
        <v>63</v>
      </c>
      <c r="C3375" t="s">
        <v>69</v>
      </c>
      <c r="D3375" t="s">
        <v>215</v>
      </c>
      <c r="E3375">
        <v>1517</v>
      </c>
      <c r="F3375">
        <v>102</v>
      </c>
      <c r="G3375">
        <v>43</v>
      </c>
      <c r="H3375">
        <v>28</v>
      </c>
      <c r="I3375">
        <v>12</v>
      </c>
      <c r="J3375">
        <v>19</v>
      </c>
    </row>
    <row r="3376" spans="1:10" x14ac:dyDescent="0.35">
      <c r="A3376" s="60">
        <v>42156</v>
      </c>
      <c r="B3376" t="s">
        <v>63</v>
      </c>
      <c r="C3376" t="s">
        <v>64</v>
      </c>
      <c r="D3376" t="s">
        <v>65</v>
      </c>
      <c r="E3376">
        <v>535</v>
      </c>
      <c r="F3376">
        <v>66</v>
      </c>
      <c r="G3376">
        <v>34</v>
      </c>
      <c r="H3376">
        <v>5</v>
      </c>
      <c r="I3376">
        <v>1</v>
      </c>
      <c r="J3376">
        <v>26</v>
      </c>
    </row>
    <row r="3377" spans="1:10" x14ac:dyDescent="0.35">
      <c r="A3377" s="60">
        <v>42186</v>
      </c>
      <c r="B3377" t="s">
        <v>63</v>
      </c>
      <c r="C3377" t="s">
        <v>66</v>
      </c>
      <c r="D3377" t="s">
        <v>67</v>
      </c>
      <c r="E3377">
        <v>98</v>
      </c>
      <c r="F3377">
        <v>20</v>
      </c>
      <c r="G3377">
        <v>10</v>
      </c>
      <c r="H3377">
        <v>1</v>
      </c>
      <c r="I3377">
        <v>0</v>
      </c>
      <c r="J3377">
        <v>9</v>
      </c>
    </row>
    <row r="3378" spans="1:10" x14ac:dyDescent="0.35">
      <c r="A3378" s="60">
        <v>42186</v>
      </c>
      <c r="B3378" t="s">
        <v>63</v>
      </c>
      <c r="C3378" t="s">
        <v>71</v>
      </c>
      <c r="D3378" t="s">
        <v>72</v>
      </c>
      <c r="E3378">
        <v>1143</v>
      </c>
      <c r="F3378">
        <v>176</v>
      </c>
      <c r="G3378">
        <v>86</v>
      </c>
      <c r="H3378">
        <v>26</v>
      </c>
      <c r="I3378">
        <v>12</v>
      </c>
      <c r="J3378">
        <v>52</v>
      </c>
    </row>
    <row r="3379" spans="1:10" x14ac:dyDescent="0.35">
      <c r="A3379" s="60">
        <v>42186</v>
      </c>
      <c r="B3379" t="s">
        <v>63</v>
      </c>
      <c r="C3379" t="s">
        <v>68</v>
      </c>
      <c r="D3379" t="s">
        <v>216</v>
      </c>
      <c r="E3379">
        <v>507</v>
      </c>
      <c r="F3379">
        <v>63</v>
      </c>
      <c r="G3379">
        <v>24</v>
      </c>
      <c r="H3379">
        <v>28</v>
      </c>
      <c r="I3379">
        <v>9</v>
      </c>
      <c r="J3379">
        <v>2</v>
      </c>
    </row>
    <row r="3380" spans="1:10" x14ac:dyDescent="0.35">
      <c r="A3380" s="60">
        <v>42186</v>
      </c>
      <c r="B3380" t="s">
        <v>63</v>
      </c>
      <c r="C3380" t="s">
        <v>70</v>
      </c>
      <c r="D3380" t="s">
        <v>214</v>
      </c>
      <c r="E3380">
        <v>1193</v>
      </c>
      <c r="F3380">
        <v>157</v>
      </c>
      <c r="G3380">
        <v>93</v>
      </c>
      <c r="H3380">
        <v>19</v>
      </c>
      <c r="I3380">
        <v>9</v>
      </c>
      <c r="J3380">
        <v>36</v>
      </c>
    </row>
    <row r="3381" spans="1:10" x14ac:dyDescent="0.35">
      <c r="A3381" s="60">
        <v>42186</v>
      </c>
      <c r="B3381" t="s">
        <v>63</v>
      </c>
      <c r="C3381" t="s">
        <v>69</v>
      </c>
      <c r="D3381" t="s">
        <v>215</v>
      </c>
      <c r="E3381">
        <v>1201</v>
      </c>
      <c r="F3381">
        <v>120</v>
      </c>
      <c r="G3381">
        <v>36</v>
      </c>
      <c r="H3381">
        <v>40</v>
      </c>
      <c r="I3381">
        <v>17</v>
      </c>
      <c r="J3381">
        <v>27</v>
      </c>
    </row>
    <row r="3382" spans="1:10" x14ac:dyDescent="0.35">
      <c r="A3382" s="60">
        <v>42186</v>
      </c>
      <c r="B3382" t="s">
        <v>63</v>
      </c>
      <c r="C3382" t="s">
        <v>64</v>
      </c>
      <c r="D3382" t="s">
        <v>65</v>
      </c>
      <c r="E3382">
        <v>335</v>
      </c>
      <c r="F3382">
        <v>51</v>
      </c>
      <c r="G3382">
        <v>25</v>
      </c>
      <c r="H3382">
        <v>0</v>
      </c>
      <c r="I3382">
        <v>7</v>
      </c>
      <c r="J3382">
        <v>19</v>
      </c>
    </row>
    <row r="3383" spans="1:10" x14ac:dyDescent="0.35">
      <c r="A3383" s="60">
        <v>42217</v>
      </c>
      <c r="B3383" t="s">
        <v>63</v>
      </c>
      <c r="C3383" t="s">
        <v>66</v>
      </c>
      <c r="D3383" t="s">
        <v>67</v>
      </c>
      <c r="E3383">
        <v>113</v>
      </c>
      <c r="F3383">
        <v>10</v>
      </c>
      <c r="G3383">
        <v>6</v>
      </c>
      <c r="H3383">
        <v>2</v>
      </c>
      <c r="I3383">
        <v>0</v>
      </c>
      <c r="J3383">
        <v>2</v>
      </c>
    </row>
    <row r="3384" spans="1:10" x14ac:dyDescent="0.35">
      <c r="A3384" s="60">
        <v>42217</v>
      </c>
      <c r="B3384" t="s">
        <v>63</v>
      </c>
      <c r="C3384" t="s">
        <v>71</v>
      </c>
      <c r="D3384" t="s">
        <v>72</v>
      </c>
      <c r="E3384">
        <v>1266</v>
      </c>
      <c r="F3384">
        <v>189</v>
      </c>
      <c r="G3384">
        <v>98</v>
      </c>
      <c r="H3384">
        <v>65</v>
      </c>
      <c r="I3384">
        <v>12</v>
      </c>
      <c r="J3384">
        <v>14</v>
      </c>
    </row>
    <row r="3385" spans="1:10" x14ac:dyDescent="0.35">
      <c r="A3385" s="60">
        <v>42217</v>
      </c>
      <c r="B3385" t="s">
        <v>63</v>
      </c>
      <c r="C3385" t="s">
        <v>68</v>
      </c>
      <c r="D3385" t="s">
        <v>216</v>
      </c>
      <c r="E3385">
        <v>469</v>
      </c>
      <c r="F3385">
        <v>43</v>
      </c>
      <c r="G3385">
        <v>20</v>
      </c>
      <c r="H3385">
        <v>17</v>
      </c>
      <c r="I3385">
        <v>6</v>
      </c>
      <c r="J3385">
        <v>0</v>
      </c>
    </row>
    <row r="3386" spans="1:10" x14ac:dyDescent="0.35">
      <c r="A3386" s="60">
        <v>42217</v>
      </c>
      <c r="B3386" t="s">
        <v>63</v>
      </c>
      <c r="C3386" t="s">
        <v>70</v>
      </c>
      <c r="D3386" t="s">
        <v>214</v>
      </c>
      <c r="E3386">
        <v>1270</v>
      </c>
      <c r="F3386">
        <v>129</v>
      </c>
      <c r="G3386">
        <v>71</v>
      </c>
      <c r="H3386">
        <v>28</v>
      </c>
      <c r="I3386">
        <v>18</v>
      </c>
      <c r="J3386">
        <v>12</v>
      </c>
    </row>
    <row r="3387" spans="1:10" x14ac:dyDescent="0.35">
      <c r="A3387" s="60">
        <v>42217</v>
      </c>
      <c r="B3387" t="s">
        <v>63</v>
      </c>
      <c r="C3387" t="s">
        <v>69</v>
      </c>
      <c r="D3387" t="s">
        <v>215</v>
      </c>
      <c r="E3387">
        <v>1485</v>
      </c>
      <c r="F3387">
        <v>93</v>
      </c>
      <c r="G3387">
        <v>35</v>
      </c>
      <c r="H3387">
        <v>31</v>
      </c>
      <c r="I3387">
        <v>19</v>
      </c>
      <c r="J3387">
        <v>8</v>
      </c>
    </row>
    <row r="3388" spans="1:10" x14ac:dyDescent="0.35">
      <c r="A3388" s="60">
        <v>42217</v>
      </c>
      <c r="B3388" t="s">
        <v>63</v>
      </c>
      <c r="C3388" t="s">
        <v>64</v>
      </c>
      <c r="D3388" t="s">
        <v>65</v>
      </c>
      <c r="E3388">
        <v>443</v>
      </c>
      <c r="F3388">
        <v>53</v>
      </c>
      <c r="G3388">
        <v>31</v>
      </c>
      <c r="H3388">
        <v>9</v>
      </c>
      <c r="I3388">
        <v>10</v>
      </c>
      <c r="J3388">
        <v>3</v>
      </c>
    </row>
    <row r="3389" spans="1:10" x14ac:dyDescent="0.35">
      <c r="A3389" s="60">
        <v>42248</v>
      </c>
      <c r="B3389" t="s">
        <v>63</v>
      </c>
      <c r="C3389" t="s">
        <v>66</v>
      </c>
      <c r="D3389" t="s">
        <v>67</v>
      </c>
      <c r="E3389">
        <v>151</v>
      </c>
      <c r="F3389">
        <v>32</v>
      </c>
      <c r="G3389">
        <v>12</v>
      </c>
      <c r="H3389">
        <v>3</v>
      </c>
      <c r="I3389">
        <v>17</v>
      </c>
      <c r="J3389">
        <v>0</v>
      </c>
    </row>
    <row r="3390" spans="1:10" x14ac:dyDescent="0.35">
      <c r="A3390" s="60">
        <v>42248</v>
      </c>
      <c r="B3390" t="s">
        <v>63</v>
      </c>
      <c r="C3390" t="s">
        <v>71</v>
      </c>
      <c r="D3390" t="s">
        <v>72</v>
      </c>
      <c r="E3390">
        <v>1332</v>
      </c>
      <c r="F3390">
        <v>205</v>
      </c>
      <c r="G3390">
        <v>96</v>
      </c>
      <c r="H3390">
        <v>58</v>
      </c>
      <c r="I3390">
        <v>23</v>
      </c>
      <c r="J3390">
        <v>28</v>
      </c>
    </row>
    <row r="3391" spans="1:10" x14ac:dyDescent="0.35">
      <c r="A3391" s="60">
        <v>42248</v>
      </c>
      <c r="B3391" t="s">
        <v>63</v>
      </c>
      <c r="C3391" t="s">
        <v>68</v>
      </c>
      <c r="D3391" t="s">
        <v>216</v>
      </c>
      <c r="E3391">
        <v>559</v>
      </c>
      <c r="F3391">
        <v>66</v>
      </c>
      <c r="G3391">
        <v>29</v>
      </c>
      <c r="H3391">
        <v>28</v>
      </c>
      <c r="I3391">
        <v>9</v>
      </c>
      <c r="J3391">
        <v>0</v>
      </c>
    </row>
    <row r="3392" spans="1:10" x14ac:dyDescent="0.35">
      <c r="A3392" s="60">
        <v>42248</v>
      </c>
      <c r="B3392" t="s">
        <v>63</v>
      </c>
      <c r="C3392" t="s">
        <v>70</v>
      </c>
      <c r="D3392" t="s">
        <v>214</v>
      </c>
      <c r="E3392">
        <v>1363</v>
      </c>
      <c r="F3392">
        <v>140</v>
      </c>
      <c r="G3392">
        <v>79</v>
      </c>
      <c r="H3392">
        <v>29</v>
      </c>
      <c r="I3392">
        <v>12</v>
      </c>
      <c r="J3392">
        <v>20</v>
      </c>
    </row>
    <row r="3393" spans="1:10" x14ac:dyDescent="0.35">
      <c r="A3393" s="60">
        <v>42248</v>
      </c>
      <c r="B3393" t="s">
        <v>63</v>
      </c>
      <c r="C3393" t="s">
        <v>69</v>
      </c>
      <c r="D3393" t="s">
        <v>215</v>
      </c>
      <c r="E3393">
        <v>1432</v>
      </c>
      <c r="F3393">
        <v>98</v>
      </c>
      <c r="G3393">
        <v>30</v>
      </c>
      <c r="H3393">
        <v>42</v>
      </c>
      <c r="I3393">
        <v>20</v>
      </c>
      <c r="J3393">
        <v>6</v>
      </c>
    </row>
    <row r="3394" spans="1:10" x14ac:dyDescent="0.35">
      <c r="A3394" s="60">
        <v>42248</v>
      </c>
      <c r="B3394" t="s">
        <v>63</v>
      </c>
      <c r="C3394" t="s">
        <v>64</v>
      </c>
      <c r="D3394" t="s">
        <v>65</v>
      </c>
      <c r="E3394">
        <v>520</v>
      </c>
      <c r="F3394">
        <v>59</v>
      </c>
      <c r="G3394">
        <v>34</v>
      </c>
      <c r="H3394">
        <v>7</v>
      </c>
      <c r="I3394">
        <v>3</v>
      </c>
      <c r="J3394">
        <v>15</v>
      </c>
    </row>
    <row r="3395" spans="1:10" x14ac:dyDescent="0.35">
      <c r="A3395" s="60">
        <v>42278</v>
      </c>
      <c r="B3395" t="s">
        <v>63</v>
      </c>
      <c r="C3395" t="s">
        <v>66</v>
      </c>
      <c r="D3395" t="s">
        <v>67</v>
      </c>
      <c r="E3395">
        <v>113</v>
      </c>
      <c r="F3395">
        <v>17</v>
      </c>
      <c r="G3395">
        <v>13</v>
      </c>
      <c r="H3395">
        <v>2</v>
      </c>
      <c r="I3395">
        <v>1</v>
      </c>
      <c r="J3395">
        <v>1</v>
      </c>
    </row>
    <row r="3396" spans="1:10" x14ac:dyDescent="0.35">
      <c r="A3396" s="60">
        <v>42278</v>
      </c>
      <c r="B3396" t="s">
        <v>63</v>
      </c>
      <c r="C3396" t="s">
        <v>71</v>
      </c>
      <c r="D3396" t="s">
        <v>72</v>
      </c>
      <c r="E3396">
        <v>1359</v>
      </c>
      <c r="F3396">
        <v>228</v>
      </c>
      <c r="G3396">
        <v>114</v>
      </c>
      <c r="H3396">
        <v>48</v>
      </c>
      <c r="I3396">
        <v>25</v>
      </c>
      <c r="J3396">
        <v>41</v>
      </c>
    </row>
    <row r="3397" spans="1:10" x14ac:dyDescent="0.35">
      <c r="A3397" s="60">
        <v>42278</v>
      </c>
      <c r="B3397" t="s">
        <v>63</v>
      </c>
      <c r="C3397" t="s">
        <v>68</v>
      </c>
      <c r="D3397" t="s">
        <v>216</v>
      </c>
      <c r="E3397">
        <v>516</v>
      </c>
      <c r="F3397">
        <v>82</v>
      </c>
      <c r="G3397">
        <v>39</v>
      </c>
      <c r="H3397">
        <v>27</v>
      </c>
      <c r="I3397">
        <v>14</v>
      </c>
      <c r="J3397">
        <v>2</v>
      </c>
    </row>
    <row r="3398" spans="1:10" x14ac:dyDescent="0.35">
      <c r="A3398" s="60">
        <v>42278</v>
      </c>
      <c r="B3398" t="s">
        <v>63</v>
      </c>
      <c r="C3398" t="s">
        <v>70</v>
      </c>
      <c r="D3398" t="s">
        <v>214</v>
      </c>
      <c r="E3398">
        <v>1467</v>
      </c>
      <c r="F3398">
        <v>146</v>
      </c>
      <c r="G3398">
        <v>76</v>
      </c>
      <c r="H3398">
        <v>29</v>
      </c>
      <c r="I3398">
        <v>19</v>
      </c>
      <c r="J3398">
        <v>22</v>
      </c>
    </row>
    <row r="3399" spans="1:10" x14ac:dyDescent="0.35">
      <c r="A3399" s="60">
        <v>42278</v>
      </c>
      <c r="B3399" t="s">
        <v>63</v>
      </c>
      <c r="C3399" t="s">
        <v>69</v>
      </c>
      <c r="D3399" t="s">
        <v>215</v>
      </c>
      <c r="E3399">
        <v>1425</v>
      </c>
      <c r="F3399">
        <v>102</v>
      </c>
      <c r="G3399">
        <v>36</v>
      </c>
      <c r="H3399">
        <v>30</v>
      </c>
      <c r="I3399">
        <v>21</v>
      </c>
      <c r="J3399">
        <v>15</v>
      </c>
    </row>
    <row r="3400" spans="1:10" x14ac:dyDescent="0.35">
      <c r="A3400" s="60">
        <v>42278</v>
      </c>
      <c r="B3400" t="s">
        <v>63</v>
      </c>
      <c r="C3400" t="s">
        <v>64</v>
      </c>
      <c r="D3400" t="s">
        <v>65</v>
      </c>
      <c r="E3400">
        <v>558</v>
      </c>
      <c r="F3400">
        <v>65</v>
      </c>
      <c r="G3400">
        <v>26</v>
      </c>
      <c r="H3400">
        <v>8</v>
      </c>
      <c r="I3400">
        <v>11</v>
      </c>
      <c r="J3400">
        <v>20</v>
      </c>
    </row>
    <row r="3401" spans="1:10" x14ac:dyDescent="0.35">
      <c r="A3401" s="60">
        <v>42309</v>
      </c>
      <c r="B3401" t="s">
        <v>63</v>
      </c>
      <c r="C3401" t="s">
        <v>66</v>
      </c>
      <c r="D3401" t="s">
        <v>67</v>
      </c>
      <c r="E3401">
        <v>169</v>
      </c>
      <c r="F3401">
        <v>27</v>
      </c>
      <c r="G3401">
        <v>16</v>
      </c>
      <c r="H3401">
        <v>11</v>
      </c>
      <c r="I3401">
        <v>0</v>
      </c>
      <c r="J3401">
        <v>0</v>
      </c>
    </row>
    <row r="3402" spans="1:10" x14ac:dyDescent="0.35">
      <c r="A3402" s="60">
        <v>42309</v>
      </c>
      <c r="B3402" t="s">
        <v>63</v>
      </c>
      <c r="C3402" t="s">
        <v>71</v>
      </c>
      <c r="D3402" t="s">
        <v>72</v>
      </c>
      <c r="E3402">
        <v>1572</v>
      </c>
      <c r="F3402">
        <v>317</v>
      </c>
      <c r="G3402">
        <v>206</v>
      </c>
      <c r="H3402">
        <v>63</v>
      </c>
      <c r="I3402">
        <v>34</v>
      </c>
      <c r="J3402">
        <v>14</v>
      </c>
    </row>
    <row r="3403" spans="1:10" x14ac:dyDescent="0.35">
      <c r="A3403" s="60">
        <v>42309</v>
      </c>
      <c r="B3403" t="s">
        <v>63</v>
      </c>
      <c r="C3403" t="s">
        <v>68</v>
      </c>
      <c r="D3403" t="s">
        <v>216</v>
      </c>
      <c r="E3403">
        <v>499</v>
      </c>
      <c r="F3403">
        <v>76</v>
      </c>
      <c r="G3403">
        <v>26</v>
      </c>
      <c r="H3403">
        <v>29</v>
      </c>
      <c r="I3403">
        <v>21</v>
      </c>
      <c r="J3403">
        <v>0</v>
      </c>
    </row>
    <row r="3404" spans="1:10" x14ac:dyDescent="0.35">
      <c r="A3404" s="60">
        <v>42309</v>
      </c>
      <c r="B3404" t="s">
        <v>63</v>
      </c>
      <c r="C3404" t="s">
        <v>70</v>
      </c>
      <c r="D3404" t="s">
        <v>214</v>
      </c>
      <c r="E3404">
        <v>1483</v>
      </c>
      <c r="F3404">
        <v>176</v>
      </c>
      <c r="G3404">
        <v>80</v>
      </c>
      <c r="H3404">
        <v>43</v>
      </c>
      <c r="I3404">
        <v>18</v>
      </c>
      <c r="J3404">
        <v>35</v>
      </c>
    </row>
    <row r="3405" spans="1:10" x14ac:dyDescent="0.35">
      <c r="A3405" s="60">
        <v>42309</v>
      </c>
      <c r="B3405" t="s">
        <v>63</v>
      </c>
      <c r="C3405" t="s">
        <v>69</v>
      </c>
      <c r="D3405" t="s">
        <v>215</v>
      </c>
      <c r="E3405">
        <v>1427</v>
      </c>
      <c r="F3405">
        <v>91</v>
      </c>
      <c r="G3405">
        <v>30</v>
      </c>
      <c r="H3405">
        <v>33</v>
      </c>
      <c r="I3405">
        <v>23</v>
      </c>
      <c r="J3405">
        <v>5</v>
      </c>
    </row>
    <row r="3406" spans="1:10" x14ac:dyDescent="0.35">
      <c r="A3406" s="60">
        <v>42309</v>
      </c>
      <c r="B3406" t="s">
        <v>63</v>
      </c>
      <c r="C3406" t="s">
        <v>64</v>
      </c>
      <c r="D3406" t="s">
        <v>65</v>
      </c>
      <c r="E3406">
        <v>551</v>
      </c>
      <c r="F3406">
        <v>62</v>
      </c>
      <c r="G3406">
        <v>37</v>
      </c>
      <c r="H3406">
        <v>6</v>
      </c>
      <c r="I3406">
        <v>6</v>
      </c>
      <c r="J3406">
        <v>13</v>
      </c>
    </row>
    <row r="3407" spans="1:10" x14ac:dyDescent="0.35">
      <c r="A3407" s="60">
        <v>42339</v>
      </c>
      <c r="B3407" t="s">
        <v>63</v>
      </c>
      <c r="C3407" t="s">
        <v>66</v>
      </c>
      <c r="D3407" t="s">
        <v>67</v>
      </c>
      <c r="E3407">
        <v>142</v>
      </c>
      <c r="F3407">
        <v>26</v>
      </c>
      <c r="G3407">
        <v>14</v>
      </c>
      <c r="H3407">
        <v>6</v>
      </c>
      <c r="I3407">
        <v>6</v>
      </c>
      <c r="J3407">
        <v>0</v>
      </c>
    </row>
    <row r="3408" spans="1:10" x14ac:dyDescent="0.35">
      <c r="A3408" s="60">
        <v>42339</v>
      </c>
      <c r="B3408" t="s">
        <v>63</v>
      </c>
      <c r="C3408" t="s">
        <v>71</v>
      </c>
      <c r="D3408" t="s">
        <v>72</v>
      </c>
      <c r="E3408">
        <v>1394</v>
      </c>
      <c r="F3408">
        <v>236</v>
      </c>
      <c r="G3408">
        <v>150</v>
      </c>
      <c r="H3408">
        <v>53</v>
      </c>
      <c r="I3408">
        <v>23</v>
      </c>
      <c r="J3408">
        <v>10</v>
      </c>
    </row>
    <row r="3409" spans="1:10" x14ac:dyDescent="0.35">
      <c r="A3409" s="60">
        <v>42339</v>
      </c>
      <c r="B3409" t="s">
        <v>63</v>
      </c>
      <c r="C3409" t="s">
        <v>68</v>
      </c>
      <c r="D3409" t="s">
        <v>216</v>
      </c>
      <c r="E3409">
        <v>563</v>
      </c>
      <c r="F3409">
        <v>95</v>
      </c>
      <c r="G3409">
        <v>53</v>
      </c>
      <c r="H3409">
        <v>27</v>
      </c>
      <c r="I3409">
        <v>15</v>
      </c>
      <c r="J3409">
        <v>0</v>
      </c>
    </row>
    <row r="3410" spans="1:10" x14ac:dyDescent="0.35">
      <c r="A3410" s="60">
        <v>42339</v>
      </c>
      <c r="B3410" t="s">
        <v>63</v>
      </c>
      <c r="C3410" t="s">
        <v>70</v>
      </c>
      <c r="D3410" t="s">
        <v>214</v>
      </c>
      <c r="E3410">
        <v>1257</v>
      </c>
      <c r="F3410">
        <v>136</v>
      </c>
      <c r="G3410">
        <v>65</v>
      </c>
      <c r="H3410">
        <v>41</v>
      </c>
      <c r="I3410">
        <v>17</v>
      </c>
      <c r="J3410">
        <v>13</v>
      </c>
    </row>
    <row r="3411" spans="1:10" x14ac:dyDescent="0.35">
      <c r="A3411" s="60">
        <v>42339</v>
      </c>
      <c r="B3411" t="s">
        <v>63</v>
      </c>
      <c r="C3411" t="s">
        <v>69</v>
      </c>
      <c r="D3411" t="s">
        <v>215</v>
      </c>
      <c r="E3411">
        <v>1451</v>
      </c>
      <c r="F3411">
        <v>89</v>
      </c>
      <c r="G3411">
        <v>22</v>
      </c>
      <c r="H3411">
        <v>39</v>
      </c>
      <c r="I3411">
        <v>19</v>
      </c>
      <c r="J3411">
        <v>9</v>
      </c>
    </row>
    <row r="3412" spans="1:10" x14ac:dyDescent="0.35">
      <c r="A3412" s="60">
        <v>42339</v>
      </c>
      <c r="B3412" t="s">
        <v>63</v>
      </c>
      <c r="C3412" t="s">
        <v>64</v>
      </c>
      <c r="D3412" t="s">
        <v>65</v>
      </c>
      <c r="E3412">
        <v>542</v>
      </c>
      <c r="F3412">
        <v>106</v>
      </c>
      <c r="G3412">
        <v>43</v>
      </c>
      <c r="H3412">
        <v>15</v>
      </c>
      <c r="I3412">
        <v>41</v>
      </c>
      <c r="J3412">
        <v>7</v>
      </c>
    </row>
    <row r="3413" spans="1:10" x14ac:dyDescent="0.35">
      <c r="A3413" s="60">
        <v>42370</v>
      </c>
      <c r="B3413" t="s">
        <v>63</v>
      </c>
      <c r="C3413" t="s">
        <v>66</v>
      </c>
      <c r="D3413" t="s">
        <v>67</v>
      </c>
      <c r="E3413">
        <v>150</v>
      </c>
      <c r="F3413">
        <v>26</v>
      </c>
      <c r="G3413">
        <v>20</v>
      </c>
      <c r="H3413">
        <v>2</v>
      </c>
      <c r="I3413">
        <v>3</v>
      </c>
      <c r="J3413">
        <v>1</v>
      </c>
    </row>
    <row r="3414" spans="1:10" x14ac:dyDescent="0.35">
      <c r="A3414" s="60">
        <v>42370</v>
      </c>
      <c r="B3414" t="s">
        <v>63</v>
      </c>
      <c r="C3414" t="s">
        <v>71</v>
      </c>
      <c r="D3414" t="s">
        <v>72</v>
      </c>
      <c r="E3414">
        <v>1350</v>
      </c>
      <c r="F3414">
        <v>224</v>
      </c>
      <c r="G3414">
        <v>121</v>
      </c>
      <c r="H3414">
        <v>50</v>
      </c>
      <c r="I3414">
        <v>38</v>
      </c>
      <c r="J3414">
        <v>15</v>
      </c>
    </row>
    <row r="3415" spans="1:10" x14ac:dyDescent="0.35">
      <c r="A3415" s="60">
        <v>42370</v>
      </c>
      <c r="B3415" t="s">
        <v>63</v>
      </c>
      <c r="C3415" t="s">
        <v>68</v>
      </c>
      <c r="D3415" t="s">
        <v>216</v>
      </c>
      <c r="E3415">
        <v>467</v>
      </c>
      <c r="F3415">
        <v>64</v>
      </c>
      <c r="G3415">
        <v>29</v>
      </c>
      <c r="H3415">
        <v>16</v>
      </c>
      <c r="I3415">
        <v>19</v>
      </c>
      <c r="J3415">
        <v>0</v>
      </c>
    </row>
    <row r="3416" spans="1:10" x14ac:dyDescent="0.35">
      <c r="A3416" s="60">
        <v>42370</v>
      </c>
      <c r="B3416" t="s">
        <v>63</v>
      </c>
      <c r="C3416" t="s">
        <v>70</v>
      </c>
      <c r="D3416" t="s">
        <v>214</v>
      </c>
      <c r="E3416">
        <v>1214</v>
      </c>
      <c r="F3416">
        <v>148</v>
      </c>
      <c r="G3416">
        <v>103</v>
      </c>
      <c r="H3416">
        <v>25</v>
      </c>
      <c r="I3416">
        <v>11</v>
      </c>
      <c r="J3416">
        <v>9</v>
      </c>
    </row>
    <row r="3417" spans="1:10" x14ac:dyDescent="0.35">
      <c r="A3417" s="60">
        <v>42370</v>
      </c>
      <c r="B3417" t="s">
        <v>63</v>
      </c>
      <c r="C3417" t="s">
        <v>69</v>
      </c>
      <c r="D3417" t="s">
        <v>215</v>
      </c>
      <c r="E3417">
        <v>1196</v>
      </c>
      <c r="F3417">
        <v>116</v>
      </c>
      <c r="G3417">
        <v>23</v>
      </c>
      <c r="H3417">
        <v>41</v>
      </c>
      <c r="I3417">
        <v>41</v>
      </c>
      <c r="J3417">
        <v>11</v>
      </c>
    </row>
    <row r="3418" spans="1:10" x14ac:dyDescent="0.35">
      <c r="A3418" s="60">
        <v>42370</v>
      </c>
      <c r="B3418" t="s">
        <v>63</v>
      </c>
      <c r="C3418" t="s">
        <v>64</v>
      </c>
      <c r="D3418" t="s">
        <v>65</v>
      </c>
      <c r="E3418">
        <v>458</v>
      </c>
      <c r="F3418">
        <v>67</v>
      </c>
      <c r="G3418">
        <v>18</v>
      </c>
      <c r="H3418">
        <v>9</v>
      </c>
      <c r="I3418">
        <v>37</v>
      </c>
      <c r="J3418">
        <v>3</v>
      </c>
    </row>
    <row r="3419" spans="1:10" x14ac:dyDescent="0.35">
      <c r="A3419" s="60">
        <v>42401</v>
      </c>
      <c r="B3419" t="s">
        <v>63</v>
      </c>
      <c r="C3419" t="s">
        <v>66</v>
      </c>
      <c r="D3419" t="s">
        <v>67</v>
      </c>
      <c r="E3419">
        <v>131</v>
      </c>
      <c r="F3419">
        <v>21</v>
      </c>
      <c r="G3419">
        <v>15</v>
      </c>
      <c r="H3419">
        <v>3</v>
      </c>
      <c r="I3419">
        <v>2</v>
      </c>
      <c r="J3419">
        <v>1</v>
      </c>
    </row>
    <row r="3420" spans="1:10" x14ac:dyDescent="0.35">
      <c r="A3420" s="60">
        <v>42401</v>
      </c>
      <c r="B3420" t="s">
        <v>63</v>
      </c>
      <c r="C3420" t="s">
        <v>71</v>
      </c>
      <c r="D3420" t="s">
        <v>72</v>
      </c>
      <c r="E3420">
        <v>1560</v>
      </c>
      <c r="F3420">
        <v>262</v>
      </c>
      <c r="G3420">
        <v>141</v>
      </c>
      <c r="H3420">
        <v>64</v>
      </c>
      <c r="I3420">
        <v>45</v>
      </c>
      <c r="J3420">
        <v>12</v>
      </c>
    </row>
    <row r="3421" spans="1:10" x14ac:dyDescent="0.35">
      <c r="A3421" s="60">
        <v>42401</v>
      </c>
      <c r="B3421" t="s">
        <v>63</v>
      </c>
      <c r="C3421" t="s">
        <v>68</v>
      </c>
      <c r="D3421" t="s">
        <v>216</v>
      </c>
      <c r="E3421">
        <v>518</v>
      </c>
      <c r="F3421">
        <v>110</v>
      </c>
      <c r="G3421">
        <v>62</v>
      </c>
      <c r="H3421">
        <v>29</v>
      </c>
      <c r="I3421">
        <v>17</v>
      </c>
      <c r="J3421">
        <v>2</v>
      </c>
    </row>
    <row r="3422" spans="1:10" x14ac:dyDescent="0.35">
      <c r="A3422" s="60">
        <v>42401</v>
      </c>
      <c r="B3422" t="s">
        <v>63</v>
      </c>
      <c r="C3422" t="s">
        <v>70</v>
      </c>
      <c r="D3422" t="s">
        <v>214</v>
      </c>
      <c r="E3422">
        <v>1369</v>
      </c>
      <c r="F3422">
        <v>143</v>
      </c>
      <c r="G3422">
        <v>72</v>
      </c>
      <c r="H3422">
        <v>43</v>
      </c>
      <c r="I3422">
        <v>9</v>
      </c>
      <c r="J3422">
        <v>19</v>
      </c>
    </row>
    <row r="3423" spans="1:10" x14ac:dyDescent="0.35">
      <c r="A3423" s="60">
        <v>42401</v>
      </c>
      <c r="B3423" t="s">
        <v>63</v>
      </c>
      <c r="C3423" t="s">
        <v>69</v>
      </c>
      <c r="D3423" t="s">
        <v>215</v>
      </c>
      <c r="E3423">
        <v>1362</v>
      </c>
      <c r="F3423">
        <v>154</v>
      </c>
      <c r="G3423">
        <v>23</v>
      </c>
      <c r="H3423">
        <v>46</v>
      </c>
      <c r="I3423">
        <v>64</v>
      </c>
      <c r="J3423">
        <v>21</v>
      </c>
    </row>
    <row r="3424" spans="1:10" x14ac:dyDescent="0.35">
      <c r="A3424" s="60">
        <v>42401</v>
      </c>
      <c r="B3424" t="s">
        <v>63</v>
      </c>
      <c r="C3424" t="s">
        <v>64</v>
      </c>
      <c r="D3424" t="s">
        <v>65</v>
      </c>
      <c r="E3424">
        <v>517</v>
      </c>
      <c r="F3424">
        <v>45</v>
      </c>
      <c r="G3424">
        <v>24</v>
      </c>
      <c r="H3424">
        <v>11</v>
      </c>
      <c r="I3424">
        <v>2</v>
      </c>
      <c r="J3424">
        <v>8</v>
      </c>
    </row>
    <row r="3425" spans="1:10" x14ac:dyDescent="0.35">
      <c r="A3425" s="60">
        <v>42430</v>
      </c>
      <c r="B3425" t="s">
        <v>63</v>
      </c>
      <c r="C3425" t="s">
        <v>66</v>
      </c>
      <c r="D3425" t="s">
        <v>67</v>
      </c>
      <c r="E3425">
        <v>163</v>
      </c>
      <c r="F3425">
        <v>7</v>
      </c>
      <c r="G3425">
        <v>5</v>
      </c>
      <c r="H3425">
        <v>2</v>
      </c>
      <c r="I3425">
        <v>0</v>
      </c>
      <c r="J3425">
        <v>0</v>
      </c>
    </row>
    <row r="3426" spans="1:10" x14ac:dyDescent="0.35">
      <c r="A3426" s="60">
        <v>42430</v>
      </c>
      <c r="B3426" t="s">
        <v>63</v>
      </c>
      <c r="C3426" t="s">
        <v>71</v>
      </c>
      <c r="D3426" t="s">
        <v>72</v>
      </c>
      <c r="E3426">
        <v>1565</v>
      </c>
      <c r="F3426">
        <v>288</v>
      </c>
      <c r="G3426">
        <v>179</v>
      </c>
      <c r="H3426">
        <v>70</v>
      </c>
      <c r="I3426">
        <v>23</v>
      </c>
      <c r="J3426">
        <v>16</v>
      </c>
    </row>
    <row r="3427" spans="1:10" x14ac:dyDescent="0.35">
      <c r="A3427" s="60">
        <v>42430</v>
      </c>
      <c r="B3427" t="s">
        <v>63</v>
      </c>
      <c r="C3427" t="s">
        <v>68</v>
      </c>
      <c r="D3427" t="s">
        <v>216</v>
      </c>
      <c r="E3427">
        <v>510</v>
      </c>
      <c r="F3427">
        <v>118</v>
      </c>
      <c r="G3427">
        <v>56</v>
      </c>
      <c r="H3427">
        <v>26</v>
      </c>
      <c r="I3427">
        <v>36</v>
      </c>
      <c r="J3427">
        <v>0</v>
      </c>
    </row>
    <row r="3428" spans="1:10" x14ac:dyDescent="0.35">
      <c r="A3428" s="60">
        <v>42430</v>
      </c>
      <c r="B3428" t="s">
        <v>63</v>
      </c>
      <c r="C3428" t="s">
        <v>70</v>
      </c>
      <c r="D3428" t="s">
        <v>214</v>
      </c>
      <c r="E3428">
        <v>1386</v>
      </c>
      <c r="F3428">
        <v>146</v>
      </c>
      <c r="G3428">
        <v>68</v>
      </c>
      <c r="H3428">
        <v>36</v>
      </c>
      <c r="I3428">
        <v>18</v>
      </c>
      <c r="J3428">
        <v>24</v>
      </c>
    </row>
    <row r="3429" spans="1:10" x14ac:dyDescent="0.35">
      <c r="A3429" s="60">
        <v>42430</v>
      </c>
      <c r="B3429" t="s">
        <v>63</v>
      </c>
      <c r="C3429" t="s">
        <v>69</v>
      </c>
      <c r="D3429" t="s">
        <v>215</v>
      </c>
      <c r="E3429">
        <v>1386</v>
      </c>
      <c r="F3429">
        <v>115</v>
      </c>
      <c r="G3429">
        <v>39</v>
      </c>
      <c r="H3429">
        <v>33</v>
      </c>
      <c r="I3429">
        <v>33</v>
      </c>
      <c r="J3429">
        <v>10</v>
      </c>
    </row>
    <row r="3430" spans="1:10" x14ac:dyDescent="0.35">
      <c r="A3430" s="60">
        <v>42430</v>
      </c>
      <c r="B3430" t="s">
        <v>63</v>
      </c>
      <c r="C3430" t="s">
        <v>64</v>
      </c>
      <c r="D3430" t="s">
        <v>65</v>
      </c>
      <c r="E3430">
        <v>595</v>
      </c>
      <c r="F3430">
        <v>66</v>
      </c>
      <c r="G3430">
        <v>43</v>
      </c>
      <c r="H3430">
        <v>10</v>
      </c>
      <c r="I3430">
        <v>3</v>
      </c>
      <c r="J3430">
        <v>10</v>
      </c>
    </row>
    <row r="3431" spans="1:10" x14ac:dyDescent="0.35">
      <c r="A3431" s="60">
        <v>42461</v>
      </c>
      <c r="B3431" t="s">
        <v>63</v>
      </c>
      <c r="C3431" t="s">
        <v>66</v>
      </c>
      <c r="D3431" t="s">
        <v>67</v>
      </c>
      <c r="E3431">
        <v>128</v>
      </c>
      <c r="F3431">
        <v>10</v>
      </c>
      <c r="G3431">
        <v>3</v>
      </c>
      <c r="H3431">
        <v>6</v>
      </c>
      <c r="I3431">
        <v>1</v>
      </c>
      <c r="J3431">
        <v>0</v>
      </c>
    </row>
    <row r="3432" spans="1:10" x14ac:dyDescent="0.35">
      <c r="A3432" s="60">
        <v>42461</v>
      </c>
      <c r="B3432" t="s">
        <v>63</v>
      </c>
      <c r="C3432" t="s">
        <v>71</v>
      </c>
      <c r="D3432" t="s">
        <v>72</v>
      </c>
      <c r="E3432">
        <v>1320</v>
      </c>
      <c r="F3432">
        <v>208</v>
      </c>
      <c r="G3432">
        <v>134</v>
      </c>
      <c r="H3432">
        <v>48</v>
      </c>
      <c r="I3432">
        <v>13</v>
      </c>
      <c r="J3432">
        <v>13</v>
      </c>
    </row>
    <row r="3433" spans="1:10" x14ac:dyDescent="0.35">
      <c r="A3433" s="60">
        <v>42461</v>
      </c>
      <c r="B3433" t="s">
        <v>63</v>
      </c>
      <c r="C3433" t="s">
        <v>68</v>
      </c>
      <c r="D3433" t="s">
        <v>216</v>
      </c>
      <c r="E3433">
        <v>497</v>
      </c>
      <c r="F3433">
        <v>87</v>
      </c>
      <c r="G3433">
        <v>48</v>
      </c>
      <c r="H3433">
        <v>20</v>
      </c>
      <c r="I3433">
        <v>16</v>
      </c>
      <c r="J3433">
        <v>3</v>
      </c>
    </row>
    <row r="3434" spans="1:10" x14ac:dyDescent="0.35">
      <c r="A3434" s="60">
        <v>42461</v>
      </c>
      <c r="B3434" t="s">
        <v>63</v>
      </c>
      <c r="C3434" t="s">
        <v>70</v>
      </c>
      <c r="D3434" t="s">
        <v>214</v>
      </c>
      <c r="E3434">
        <v>1369</v>
      </c>
      <c r="F3434">
        <v>137</v>
      </c>
      <c r="G3434">
        <v>59</v>
      </c>
      <c r="H3434">
        <v>52</v>
      </c>
      <c r="I3434">
        <v>14</v>
      </c>
      <c r="J3434">
        <v>12</v>
      </c>
    </row>
    <row r="3435" spans="1:10" x14ac:dyDescent="0.35">
      <c r="A3435" s="60">
        <v>42461</v>
      </c>
      <c r="B3435" t="s">
        <v>63</v>
      </c>
      <c r="C3435" t="s">
        <v>69</v>
      </c>
      <c r="D3435" t="s">
        <v>215</v>
      </c>
      <c r="E3435">
        <v>1323</v>
      </c>
      <c r="F3435">
        <v>121</v>
      </c>
      <c r="G3435">
        <v>32</v>
      </c>
      <c r="H3435">
        <v>55</v>
      </c>
      <c r="I3435">
        <v>24</v>
      </c>
      <c r="J3435">
        <v>10</v>
      </c>
    </row>
    <row r="3436" spans="1:10" x14ac:dyDescent="0.35">
      <c r="A3436" s="60">
        <v>42461</v>
      </c>
      <c r="B3436" t="s">
        <v>63</v>
      </c>
      <c r="C3436" t="s">
        <v>64</v>
      </c>
      <c r="D3436" t="s">
        <v>65</v>
      </c>
      <c r="E3436">
        <v>531</v>
      </c>
      <c r="F3436">
        <v>65</v>
      </c>
      <c r="G3436">
        <v>34</v>
      </c>
      <c r="H3436">
        <v>1</v>
      </c>
      <c r="I3436">
        <v>19</v>
      </c>
      <c r="J3436">
        <v>11</v>
      </c>
    </row>
    <row r="3437" spans="1:10" x14ac:dyDescent="0.35">
      <c r="A3437" s="60">
        <v>42491</v>
      </c>
      <c r="B3437" t="s">
        <v>63</v>
      </c>
      <c r="C3437" t="s">
        <v>66</v>
      </c>
      <c r="D3437" t="s">
        <v>67</v>
      </c>
      <c r="E3437">
        <v>164</v>
      </c>
      <c r="F3437">
        <v>18</v>
      </c>
      <c r="G3437">
        <v>9</v>
      </c>
      <c r="H3437">
        <v>3</v>
      </c>
      <c r="I3437">
        <v>3</v>
      </c>
      <c r="J3437">
        <v>3</v>
      </c>
    </row>
    <row r="3438" spans="1:10" x14ac:dyDescent="0.35">
      <c r="A3438" s="60">
        <v>42491</v>
      </c>
      <c r="B3438" t="s">
        <v>63</v>
      </c>
      <c r="C3438" t="s">
        <v>71</v>
      </c>
      <c r="D3438" t="s">
        <v>72</v>
      </c>
      <c r="E3438">
        <v>1405</v>
      </c>
      <c r="F3438">
        <v>179</v>
      </c>
      <c r="G3438">
        <v>106</v>
      </c>
      <c r="H3438">
        <v>48</v>
      </c>
      <c r="I3438">
        <v>12</v>
      </c>
      <c r="J3438">
        <v>13</v>
      </c>
    </row>
    <row r="3439" spans="1:10" x14ac:dyDescent="0.35">
      <c r="A3439" s="60">
        <v>42491</v>
      </c>
      <c r="B3439" t="s">
        <v>63</v>
      </c>
      <c r="C3439" t="s">
        <v>68</v>
      </c>
      <c r="D3439" t="s">
        <v>216</v>
      </c>
      <c r="E3439">
        <v>527</v>
      </c>
      <c r="F3439">
        <v>101</v>
      </c>
      <c r="G3439">
        <v>55</v>
      </c>
      <c r="H3439">
        <v>37</v>
      </c>
      <c r="I3439">
        <v>9</v>
      </c>
      <c r="J3439">
        <v>0</v>
      </c>
    </row>
    <row r="3440" spans="1:10" x14ac:dyDescent="0.35">
      <c r="A3440" s="60">
        <v>42491</v>
      </c>
      <c r="B3440" t="s">
        <v>63</v>
      </c>
      <c r="C3440" t="s">
        <v>70</v>
      </c>
      <c r="D3440" t="s">
        <v>214</v>
      </c>
      <c r="E3440">
        <v>1319</v>
      </c>
      <c r="F3440">
        <v>127</v>
      </c>
      <c r="G3440">
        <v>57</v>
      </c>
      <c r="H3440">
        <v>39</v>
      </c>
      <c r="I3440">
        <v>15</v>
      </c>
      <c r="J3440">
        <v>16</v>
      </c>
    </row>
    <row r="3441" spans="1:10" x14ac:dyDescent="0.35">
      <c r="A3441" s="60">
        <v>42491</v>
      </c>
      <c r="B3441" t="s">
        <v>63</v>
      </c>
      <c r="C3441" t="s">
        <v>69</v>
      </c>
      <c r="D3441" t="s">
        <v>215</v>
      </c>
      <c r="E3441">
        <v>1355</v>
      </c>
      <c r="F3441">
        <v>109</v>
      </c>
      <c r="G3441">
        <v>25</v>
      </c>
      <c r="H3441">
        <v>47</v>
      </c>
      <c r="I3441">
        <v>28</v>
      </c>
      <c r="J3441">
        <v>9</v>
      </c>
    </row>
    <row r="3442" spans="1:10" x14ac:dyDescent="0.35">
      <c r="A3442" s="60">
        <v>42491</v>
      </c>
      <c r="B3442" t="s">
        <v>63</v>
      </c>
      <c r="C3442" t="s">
        <v>64</v>
      </c>
      <c r="D3442" t="s">
        <v>65</v>
      </c>
      <c r="E3442">
        <v>553</v>
      </c>
      <c r="F3442">
        <v>72</v>
      </c>
      <c r="G3442">
        <v>30</v>
      </c>
      <c r="H3442">
        <v>5</v>
      </c>
      <c r="I3442">
        <v>21</v>
      </c>
      <c r="J3442">
        <v>16</v>
      </c>
    </row>
    <row r="3443" spans="1:10" x14ac:dyDescent="0.35">
      <c r="A3443" s="60">
        <v>42522</v>
      </c>
      <c r="B3443" t="s">
        <v>63</v>
      </c>
      <c r="C3443" t="s">
        <v>66</v>
      </c>
      <c r="D3443" t="s">
        <v>67</v>
      </c>
      <c r="E3443">
        <v>121</v>
      </c>
      <c r="F3443">
        <v>27</v>
      </c>
      <c r="G3443">
        <v>14</v>
      </c>
      <c r="H3443">
        <v>7</v>
      </c>
      <c r="I3443">
        <v>5</v>
      </c>
      <c r="J3443">
        <v>1</v>
      </c>
    </row>
    <row r="3444" spans="1:10" x14ac:dyDescent="0.35">
      <c r="A3444" s="60">
        <v>42522</v>
      </c>
      <c r="B3444" t="s">
        <v>63</v>
      </c>
      <c r="C3444" t="s">
        <v>71</v>
      </c>
      <c r="D3444" t="s">
        <v>72</v>
      </c>
      <c r="E3444">
        <v>1555</v>
      </c>
      <c r="F3444">
        <v>252</v>
      </c>
      <c r="G3444">
        <v>149</v>
      </c>
      <c r="H3444">
        <v>50</v>
      </c>
      <c r="I3444">
        <v>27</v>
      </c>
      <c r="J3444">
        <v>26</v>
      </c>
    </row>
    <row r="3445" spans="1:10" x14ac:dyDescent="0.35">
      <c r="A3445" s="60">
        <v>42522</v>
      </c>
      <c r="B3445" t="s">
        <v>63</v>
      </c>
      <c r="C3445" t="s">
        <v>68</v>
      </c>
      <c r="D3445" t="s">
        <v>216</v>
      </c>
      <c r="E3445">
        <v>602</v>
      </c>
      <c r="F3445">
        <v>113</v>
      </c>
      <c r="G3445">
        <v>56</v>
      </c>
      <c r="H3445">
        <v>45</v>
      </c>
      <c r="I3445">
        <v>10</v>
      </c>
      <c r="J3445">
        <v>2</v>
      </c>
    </row>
    <row r="3446" spans="1:10" x14ac:dyDescent="0.35">
      <c r="A3446" s="60">
        <v>42522</v>
      </c>
      <c r="B3446" t="s">
        <v>63</v>
      </c>
      <c r="C3446" t="s">
        <v>70</v>
      </c>
      <c r="D3446" t="s">
        <v>214</v>
      </c>
      <c r="E3446">
        <v>1468</v>
      </c>
      <c r="F3446">
        <v>113</v>
      </c>
      <c r="G3446">
        <v>52</v>
      </c>
      <c r="H3446">
        <v>23</v>
      </c>
      <c r="I3446">
        <v>9</v>
      </c>
      <c r="J3446">
        <v>29</v>
      </c>
    </row>
    <row r="3447" spans="1:10" x14ac:dyDescent="0.35">
      <c r="A3447" s="60">
        <v>42522</v>
      </c>
      <c r="B3447" t="s">
        <v>63</v>
      </c>
      <c r="C3447" t="s">
        <v>69</v>
      </c>
      <c r="D3447" t="s">
        <v>215</v>
      </c>
      <c r="E3447">
        <v>1482</v>
      </c>
      <c r="F3447">
        <v>121</v>
      </c>
      <c r="G3447">
        <v>30</v>
      </c>
      <c r="H3447">
        <v>48</v>
      </c>
      <c r="I3447">
        <v>29</v>
      </c>
      <c r="J3447">
        <v>14</v>
      </c>
    </row>
    <row r="3448" spans="1:10" x14ac:dyDescent="0.35">
      <c r="A3448" s="60">
        <v>42522</v>
      </c>
      <c r="B3448" t="s">
        <v>63</v>
      </c>
      <c r="C3448" t="s">
        <v>64</v>
      </c>
      <c r="D3448" t="s">
        <v>65</v>
      </c>
      <c r="E3448">
        <v>552</v>
      </c>
      <c r="F3448">
        <v>66</v>
      </c>
      <c r="G3448">
        <v>19</v>
      </c>
      <c r="H3448">
        <v>8</v>
      </c>
      <c r="I3448">
        <v>27</v>
      </c>
      <c r="J3448">
        <v>12</v>
      </c>
    </row>
    <row r="3449" spans="1:10" x14ac:dyDescent="0.35">
      <c r="A3449" s="60">
        <v>42552</v>
      </c>
      <c r="B3449" t="s">
        <v>63</v>
      </c>
      <c r="C3449" t="s">
        <v>66</v>
      </c>
      <c r="D3449" t="s">
        <v>67</v>
      </c>
      <c r="E3449">
        <v>75</v>
      </c>
      <c r="F3449">
        <v>4</v>
      </c>
      <c r="G3449">
        <v>1</v>
      </c>
      <c r="H3449">
        <v>2</v>
      </c>
      <c r="I3449">
        <v>0</v>
      </c>
      <c r="J3449">
        <v>1</v>
      </c>
    </row>
    <row r="3450" spans="1:10" x14ac:dyDescent="0.35">
      <c r="A3450" s="60">
        <v>42552</v>
      </c>
      <c r="B3450" t="s">
        <v>63</v>
      </c>
      <c r="C3450" t="s">
        <v>71</v>
      </c>
      <c r="D3450" t="s">
        <v>72</v>
      </c>
      <c r="E3450">
        <v>1306</v>
      </c>
      <c r="F3450">
        <v>165</v>
      </c>
      <c r="G3450">
        <v>105</v>
      </c>
      <c r="H3450">
        <v>41</v>
      </c>
      <c r="I3450">
        <v>10</v>
      </c>
      <c r="J3450">
        <v>9</v>
      </c>
    </row>
    <row r="3451" spans="1:10" x14ac:dyDescent="0.35">
      <c r="A3451" s="60">
        <v>42552</v>
      </c>
      <c r="B3451" t="s">
        <v>63</v>
      </c>
      <c r="C3451" t="s">
        <v>68</v>
      </c>
      <c r="D3451" t="s">
        <v>216</v>
      </c>
      <c r="E3451">
        <v>485</v>
      </c>
      <c r="F3451">
        <v>50</v>
      </c>
      <c r="G3451">
        <v>26</v>
      </c>
      <c r="H3451">
        <v>19</v>
      </c>
      <c r="I3451">
        <v>4</v>
      </c>
      <c r="J3451">
        <v>1</v>
      </c>
    </row>
    <row r="3452" spans="1:10" x14ac:dyDescent="0.35">
      <c r="A3452" s="60">
        <v>42552</v>
      </c>
      <c r="B3452" t="s">
        <v>63</v>
      </c>
      <c r="C3452" t="s">
        <v>70</v>
      </c>
      <c r="D3452" t="s">
        <v>214</v>
      </c>
      <c r="E3452">
        <v>1187</v>
      </c>
      <c r="F3452">
        <v>103</v>
      </c>
      <c r="G3452">
        <v>55</v>
      </c>
      <c r="H3452">
        <v>16</v>
      </c>
      <c r="I3452">
        <v>7</v>
      </c>
      <c r="J3452">
        <v>25</v>
      </c>
    </row>
    <row r="3453" spans="1:10" x14ac:dyDescent="0.35">
      <c r="A3453" s="60">
        <v>42552</v>
      </c>
      <c r="B3453" t="s">
        <v>63</v>
      </c>
      <c r="C3453" t="s">
        <v>69</v>
      </c>
      <c r="D3453" t="s">
        <v>215</v>
      </c>
      <c r="E3453">
        <v>1328</v>
      </c>
      <c r="F3453">
        <v>107</v>
      </c>
      <c r="G3453">
        <v>35</v>
      </c>
      <c r="H3453">
        <v>48</v>
      </c>
      <c r="I3453">
        <v>12</v>
      </c>
      <c r="J3453">
        <v>12</v>
      </c>
    </row>
    <row r="3454" spans="1:10" x14ac:dyDescent="0.35">
      <c r="A3454" s="60">
        <v>42552</v>
      </c>
      <c r="B3454" t="s">
        <v>63</v>
      </c>
      <c r="C3454" t="s">
        <v>64</v>
      </c>
      <c r="D3454" t="s">
        <v>65</v>
      </c>
      <c r="E3454">
        <v>392</v>
      </c>
      <c r="F3454">
        <v>22</v>
      </c>
      <c r="G3454">
        <v>6</v>
      </c>
      <c r="H3454">
        <v>6</v>
      </c>
      <c r="I3454">
        <v>10</v>
      </c>
      <c r="J3454">
        <v>0</v>
      </c>
    </row>
    <row r="3455" spans="1:10" x14ac:dyDescent="0.35">
      <c r="A3455" s="60">
        <v>42583</v>
      </c>
      <c r="B3455" t="s">
        <v>63</v>
      </c>
      <c r="C3455" t="s">
        <v>66</v>
      </c>
      <c r="D3455" t="s">
        <v>67</v>
      </c>
      <c r="E3455">
        <v>134</v>
      </c>
      <c r="F3455">
        <v>16</v>
      </c>
      <c r="G3455">
        <v>9</v>
      </c>
      <c r="H3455">
        <v>3</v>
      </c>
      <c r="I3455">
        <v>1</v>
      </c>
      <c r="J3455">
        <v>3</v>
      </c>
    </row>
    <row r="3456" spans="1:10" x14ac:dyDescent="0.35">
      <c r="A3456" s="60">
        <v>42583</v>
      </c>
      <c r="B3456" t="s">
        <v>63</v>
      </c>
      <c r="C3456" t="s">
        <v>71</v>
      </c>
      <c r="D3456" t="s">
        <v>72</v>
      </c>
      <c r="E3456">
        <v>1398</v>
      </c>
      <c r="F3456">
        <v>169</v>
      </c>
      <c r="G3456">
        <v>113</v>
      </c>
      <c r="H3456">
        <v>40</v>
      </c>
      <c r="I3456">
        <v>9</v>
      </c>
      <c r="J3456">
        <v>7</v>
      </c>
    </row>
    <row r="3457" spans="1:10" x14ac:dyDescent="0.35">
      <c r="A3457" s="60">
        <v>42583</v>
      </c>
      <c r="B3457" t="s">
        <v>63</v>
      </c>
      <c r="C3457" t="s">
        <v>68</v>
      </c>
      <c r="D3457" t="s">
        <v>216</v>
      </c>
      <c r="E3457">
        <v>551</v>
      </c>
      <c r="F3457">
        <v>75</v>
      </c>
      <c r="G3457">
        <v>23</v>
      </c>
      <c r="H3457">
        <v>26</v>
      </c>
      <c r="I3457">
        <v>26</v>
      </c>
      <c r="J3457">
        <v>0</v>
      </c>
    </row>
    <row r="3458" spans="1:10" x14ac:dyDescent="0.35">
      <c r="A3458" s="60">
        <v>42583</v>
      </c>
      <c r="B3458" t="s">
        <v>63</v>
      </c>
      <c r="C3458" t="s">
        <v>70</v>
      </c>
      <c r="D3458" t="s">
        <v>214</v>
      </c>
      <c r="E3458">
        <v>1408</v>
      </c>
      <c r="F3458">
        <v>117</v>
      </c>
      <c r="G3458">
        <v>59</v>
      </c>
      <c r="H3458">
        <v>28</v>
      </c>
      <c r="I3458">
        <v>15</v>
      </c>
      <c r="J3458">
        <v>15</v>
      </c>
    </row>
    <row r="3459" spans="1:10" x14ac:dyDescent="0.35">
      <c r="A3459" s="60">
        <v>42583</v>
      </c>
      <c r="B3459" t="s">
        <v>63</v>
      </c>
      <c r="C3459" t="s">
        <v>69</v>
      </c>
      <c r="D3459" t="s">
        <v>215</v>
      </c>
      <c r="E3459">
        <v>1438</v>
      </c>
      <c r="F3459">
        <v>100</v>
      </c>
      <c r="G3459">
        <v>28</v>
      </c>
      <c r="H3459">
        <v>46</v>
      </c>
      <c r="I3459">
        <v>20</v>
      </c>
      <c r="J3459">
        <v>6</v>
      </c>
    </row>
    <row r="3460" spans="1:10" x14ac:dyDescent="0.35">
      <c r="A3460" s="60">
        <v>42583</v>
      </c>
      <c r="B3460" t="s">
        <v>63</v>
      </c>
      <c r="C3460" t="s">
        <v>64</v>
      </c>
      <c r="D3460" t="s">
        <v>65</v>
      </c>
      <c r="E3460">
        <v>543</v>
      </c>
      <c r="F3460">
        <v>50</v>
      </c>
      <c r="G3460">
        <v>27</v>
      </c>
      <c r="H3460">
        <v>16</v>
      </c>
      <c r="I3460">
        <v>7</v>
      </c>
      <c r="J3460">
        <v>0</v>
      </c>
    </row>
    <row r="3461" spans="1:10" x14ac:dyDescent="0.35">
      <c r="A3461" s="60">
        <v>42614</v>
      </c>
      <c r="B3461" t="s">
        <v>63</v>
      </c>
      <c r="C3461" t="s">
        <v>66</v>
      </c>
      <c r="D3461" t="s">
        <v>67</v>
      </c>
      <c r="E3461">
        <v>121</v>
      </c>
      <c r="F3461">
        <v>9</v>
      </c>
      <c r="G3461">
        <v>6</v>
      </c>
      <c r="H3461">
        <v>3</v>
      </c>
      <c r="I3461">
        <v>0</v>
      </c>
      <c r="J3461">
        <v>0</v>
      </c>
    </row>
    <row r="3462" spans="1:10" x14ac:dyDescent="0.35">
      <c r="A3462" s="60">
        <v>42614</v>
      </c>
      <c r="B3462" t="s">
        <v>63</v>
      </c>
      <c r="C3462" t="s">
        <v>71</v>
      </c>
      <c r="D3462" t="s">
        <v>72</v>
      </c>
      <c r="E3462">
        <v>1155</v>
      </c>
      <c r="F3462">
        <v>162</v>
      </c>
      <c r="G3462">
        <v>84</v>
      </c>
      <c r="H3462">
        <v>39</v>
      </c>
      <c r="I3462">
        <v>16</v>
      </c>
      <c r="J3462">
        <v>23</v>
      </c>
    </row>
    <row r="3463" spans="1:10" x14ac:dyDescent="0.35">
      <c r="A3463" s="60">
        <v>42614</v>
      </c>
      <c r="B3463" t="s">
        <v>63</v>
      </c>
      <c r="C3463" t="s">
        <v>68</v>
      </c>
      <c r="D3463" t="s">
        <v>216</v>
      </c>
      <c r="E3463">
        <v>520</v>
      </c>
      <c r="F3463">
        <v>59</v>
      </c>
      <c r="G3463">
        <v>17</v>
      </c>
      <c r="H3463">
        <v>23</v>
      </c>
      <c r="I3463">
        <v>18</v>
      </c>
      <c r="J3463">
        <v>1</v>
      </c>
    </row>
    <row r="3464" spans="1:10" x14ac:dyDescent="0.35">
      <c r="A3464" s="60">
        <v>42614</v>
      </c>
      <c r="B3464" t="s">
        <v>63</v>
      </c>
      <c r="C3464" t="s">
        <v>70</v>
      </c>
      <c r="D3464" t="s">
        <v>214</v>
      </c>
      <c r="E3464">
        <v>1259</v>
      </c>
      <c r="F3464">
        <v>90</v>
      </c>
      <c r="G3464">
        <v>46</v>
      </c>
      <c r="H3464">
        <v>28</v>
      </c>
      <c r="I3464">
        <v>12</v>
      </c>
      <c r="J3464">
        <v>4</v>
      </c>
    </row>
    <row r="3465" spans="1:10" x14ac:dyDescent="0.35">
      <c r="A3465" s="60">
        <v>42614</v>
      </c>
      <c r="B3465" t="s">
        <v>63</v>
      </c>
      <c r="C3465" t="s">
        <v>69</v>
      </c>
      <c r="D3465" t="s">
        <v>215</v>
      </c>
      <c r="E3465">
        <v>1368</v>
      </c>
      <c r="F3465">
        <v>91</v>
      </c>
      <c r="G3465">
        <v>25</v>
      </c>
      <c r="H3465">
        <v>26</v>
      </c>
      <c r="I3465">
        <v>36</v>
      </c>
      <c r="J3465">
        <v>4</v>
      </c>
    </row>
    <row r="3466" spans="1:10" x14ac:dyDescent="0.35">
      <c r="A3466" s="60">
        <v>42614</v>
      </c>
      <c r="B3466" t="s">
        <v>63</v>
      </c>
      <c r="C3466" t="s">
        <v>64</v>
      </c>
      <c r="D3466" t="s">
        <v>65</v>
      </c>
      <c r="E3466">
        <v>533</v>
      </c>
      <c r="F3466">
        <v>72</v>
      </c>
      <c r="G3466">
        <v>45</v>
      </c>
      <c r="H3466">
        <v>10</v>
      </c>
      <c r="I3466">
        <v>17</v>
      </c>
      <c r="J3466">
        <v>0</v>
      </c>
    </row>
    <row r="3467" spans="1:10" x14ac:dyDescent="0.35">
      <c r="A3467" s="60">
        <v>42644</v>
      </c>
      <c r="B3467" t="s">
        <v>63</v>
      </c>
      <c r="C3467" t="s">
        <v>66</v>
      </c>
      <c r="D3467" t="s">
        <v>67</v>
      </c>
      <c r="E3467">
        <v>72</v>
      </c>
      <c r="F3467">
        <v>10</v>
      </c>
      <c r="G3467">
        <v>7</v>
      </c>
      <c r="H3467">
        <v>3</v>
      </c>
      <c r="I3467">
        <v>0</v>
      </c>
      <c r="J3467">
        <v>0</v>
      </c>
    </row>
    <row r="3468" spans="1:10" x14ac:dyDescent="0.35">
      <c r="A3468" s="60">
        <v>42644</v>
      </c>
      <c r="B3468" t="s">
        <v>63</v>
      </c>
      <c r="C3468" t="s">
        <v>71</v>
      </c>
      <c r="D3468" t="s">
        <v>72</v>
      </c>
      <c r="E3468">
        <v>1211</v>
      </c>
      <c r="F3468">
        <v>157</v>
      </c>
      <c r="G3468">
        <v>54</v>
      </c>
      <c r="H3468">
        <v>62</v>
      </c>
      <c r="I3468">
        <v>29</v>
      </c>
      <c r="J3468">
        <v>12</v>
      </c>
    </row>
    <row r="3469" spans="1:10" x14ac:dyDescent="0.35">
      <c r="A3469" s="60">
        <v>42644</v>
      </c>
      <c r="B3469" t="s">
        <v>63</v>
      </c>
      <c r="C3469" t="s">
        <v>68</v>
      </c>
      <c r="D3469" t="s">
        <v>216</v>
      </c>
      <c r="E3469">
        <v>474</v>
      </c>
      <c r="F3469">
        <v>76</v>
      </c>
      <c r="G3469">
        <v>15</v>
      </c>
      <c r="H3469">
        <v>38</v>
      </c>
      <c r="I3469">
        <v>11</v>
      </c>
      <c r="J3469">
        <v>12</v>
      </c>
    </row>
    <row r="3470" spans="1:10" x14ac:dyDescent="0.35">
      <c r="A3470" s="60">
        <v>42644</v>
      </c>
      <c r="B3470" t="s">
        <v>63</v>
      </c>
      <c r="C3470" t="s">
        <v>70</v>
      </c>
      <c r="D3470" t="s">
        <v>214</v>
      </c>
      <c r="E3470">
        <v>1274</v>
      </c>
      <c r="F3470">
        <v>119</v>
      </c>
      <c r="G3470">
        <v>66</v>
      </c>
      <c r="H3470">
        <v>35</v>
      </c>
      <c r="I3470">
        <v>7</v>
      </c>
      <c r="J3470">
        <v>11</v>
      </c>
    </row>
    <row r="3471" spans="1:10" x14ac:dyDescent="0.35">
      <c r="A3471" s="60">
        <v>42644</v>
      </c>
      <c r="B3471" t="s">
        <v>63</v>
      </c>
      <c r="C3471" t="s">
        <v>69</v>
      </c>
      <c r="D3471" t="s">
        <v>215</v>
      </c>
      <c r="E3471">
        <v>1268</v>
      </c>
      <c r="F3471">
        <v>108</v>
      </c>
      <c r="G3471">
        <v>25</v>
      </c>
      <c r="H3471">
        <v>52</v>
      </c>
      <c r="I3471">
        <v>28</v>
      </c>
      <c r="J3471">
        <v>3</v>
      </c>
    </row>
    <row r="3472" spans="1:10" x14ac:dyDescent="0.35">
      <c r="A3472" s="60">
        <v>42644</v>
      </c>
      <c r="B3472" t="s">
        <v>63</v>
      </c>
      <c r="C3472" t="s">
        <v>64</v>
      </c>
      <c r="D3472" t="s">
        <v>65</v>
      </c>
      <c r="E3472">
        <v>515</v>
      </c>
      <c r="F3472">
        <v>68</v>
      </c>
      <c r="G3472">
        <v>36</v>
      </c>
      <c r="H3472">
        <v>20</v>
      </c>
      <c r="I3472">
        <v>12</v>
      </c>
      <c r="J3472">
        <v>0</v>
      </c>
    </row>
    <row r="3473" spans="1:10" x14ac:dyDescent="0.35">
      <c r="A3473" s="60">
        <v>42675</v>
      </c>
      <c r="B3473" t="s">
        <v>63</v>
      </c>
      <c r="C3473" t="s">
        <v>66</v>
      </c>
      <c r="D3473" t="s">
        <v>67</v>
      </c>
      <c r="E3473">
        <v>123</v>
      </c>
      <c r="F3473">
        <v>13</v>
      </c>
      <c r="G3473">
        <v>8</v>
      </c>
      <c r="H3473">
        <v>4</v>
      </c>
      <c r="I3473">
        <v>0</v>
      </c>
      <c r="J3473">
        <v>1</v>
      </c>
    </row>
    <row r="3474" spans="1:10" x14ac:dyDescent="0.35">
      <c r="A3474" s="60">
        <v>42675</v>
      </c>
      <c r="B3474" t="s">
        <v>63</v>
      </c>
      <c r="C3474" t="s">
        <v>71</v>
      </c>
      <c r="D3474" t="s">
        <v>72</v>
      </c>
      <c r="E3474">
        <v>1296</v>
      </c>
      <c r="F3474">
        <v>170</v>
      </c>
      <c r="G3474">
        <v>87</v>
      </c>
      <c r="H3474">
        <v>48</v>
      </c>
      <c r="I3474">
        <v>27</v>
      </c>
      <c r="J3474">
        <v>8</v>
      </c>
    </row>
    <row r="3475" spans="1:10" x14ac:dyDescent="0.35">
      <c r="A3475" s="60">
        <v>42675</v>
      </c>
      <c r="B3475" t="s">
        <v>63</v>
      </c>
      <c r="C3475" t="s">
        <v>68</v>
      </c>
      <c r="D3475" t="s">
        <v>216</v>
      </c>
      <c r="E3475">
        <v>592</v>
      </c>
      <c r="F3475">
        <v>85</v>
      </c>
      <c r="G3475">
        <v>40</v>
      </c>
      <c r="H3475">
        <v>34</v>
      </c>
      <c r="I3475">
        <v>10</v>
      </c>
      <c r="J3475">
        <v>1</v>
      </c>
    </row>
    <row r="3476" spans="1:10" x14ac:dyDescent="0.35">
      <c r="A3476" s="60">
        <v>42675</v>
      </c>
      <c r="B3476" t="s">
        <v>63</v>
      </c>
      <c r="C3476" t="s">
        <v>70</v>
      </c>
      <c r="D3476" t="s">
        <v>214</v>
      </c>
      <c r="E3476">
        <v>1503</v>
      </c>
      <c r="F3476">
        <v>126</v>
      </c>
      <c r="G3476">
        <v>58</v>
      </c>
      <c r="H3476">
        <v>56</v>
      </c>
      <c r="I3476">
        <v>9</v>
      </c>
      <c r="J3476">
        <v>3</v>
      </c>
    </row>
    <row r="3477" spans="1:10" x14ac:dyDescent="0.35">
      <c r="A3477" s="60">
        <v>42675</v>
      </c>
      <c r="B3477" t="s">
        <v>63</v>
      </c>
      <c r="C3477" t="s">
        <v>69</v>
      </c>
      <c r="D3477" t="s">
        <v>215</v>
      </c>
      <c r="E3477">
        <v>1364</v>
      </c>
      <c r="F3477">
        <v>109</v>
      </c>
      <c r="G3477">
        <v>35</v>
      </c>
      <c r="H3477">
        <v>40</v>
      </c>
      <c r="I3477">
        <v>31</v>
      </c>
      <c r="J3477">
        <v>3</v>
      </c>
    </row>
    <row r="3478" spans="1:10" x14ac:dyDescent="0.35">
      <c r="A3478" s="60">
        <v>42675</v>
      </c>
      <c r="B3478" t="s">
        <v>63</v>
      </c>
      <c r="C3478" t="s">
        <v>64</v>
      </c>
      <c r="D3478" t="s">
        <v>65</v>
      </c>
      <c r="E3478">
        <v>578</v>
      </c>
      <c r="F3478">
        <v>79</v>
      </c>
      <c r="G3478">
        <v>52</v>
      </c>
      <c r="H3478">
        <v>13</v>
      </c>
      <c r="I3478">
        <v>14</v>
      </c>
      <c r="J3478">
        <v>0</v>
      </c>
    </row>
    <row r="3479" spans="1:10" x14ac:dyDescent="0.35">
      <c r="A3479" s="60">
        <v>42705</v>
      </c>
      <c r="B3479" t="s">
        <v>63</v>
      </c>
      <c r="C3479" t="s">
        <v>66</v>
      </c>
      <c r="D3479" t="s">
        <v>67</v>
      </c>
      <c r="E3479">
        <v>100</v>
      </c>
      <c r="F3479">
        <v>11</v>
      </c>
      <c r="G3479">
        <v>9</v>
      </c>
      <c r="H3479">
        <v>1</v>
      </c>
      <c r="I3479">
        <v>1</v>
      </c>
      <c r="J3479">
        <v>0</v>
      </c>
    </row>
    <row r="3480" spans="1:10" x14ac:dyDescent="0.35">
      <c r="A3480" s="60">
        <v>42705</v>
      </c>
      <c r="B3480" t="s">
        <v>63</v>
      </c>
      <c r="C3480" t="s">
        <v>71</v>
      </c>
      <c r="D3480" t="s">
        <v>72</v>
      </c>
      <c r="E3480">
        <v>1277</v>
      </c>
      <c r="F3480">
        <v>181</v>
      </c>
      <c r="G3480">
        <v>86</v>
      </c>
      <c r="H3480">
        <v>57</v>
      </c>
      <c r="I3480">
        <v>27</v>
      </c>
      <c r="J3480">
        <v>11</v>
      </c>
    </row>
    <row r="3481" spans="1:10" x14ac:dyDescent="0.35">
      <c r="A3481" s="60">
        <v>42705</v>
      </c>
      <c r="B3481" t="s">
        <v>63</v>
      </c>
      <c r="C3481" t="s">
        <v>68</v>
      </c>
      <c r="D3481" t="s">
        <v>216</v>
      </c>
      <c r="E3481">
        <v>513</v>
      </c>
      <c r="F3481">
        <v>69</v>
      </c>
      <c r="G3481">
        <v>38</v>
      </c>
      <c r="H3481">
        <v>24</v>
      </c>
      <c r="I3481">
        <v>7</v>
      </c>
      <c r="J3481">
        <v>0</v>
      </c>
    </row>
    <row r="3482" spans="1:10" x14ac:dyDescent="0.35">
      <c r="A3482" s="60">
        <v>42705</v>
      </c>
      <c r="B3482" t="s">
        <v>63</v>
      </c>
      <c r="C3482" t="s">
        <v>70</v>
      </c>
      <c r="D3482" t="s">
        <v>214</v>
      </c>
      <c r="E3482">
        <v>1435</v>
      </c>
      <c r="F3482">
        <v>144</v>
      </c>
      <c r="G3482">
        <v>83</v>
      </c>
      <c r="H3482">
        <v>46</v>
      </c>
      <c r="I3482">
        <v>10</v>
      </c>
      <c r="J3482">
        <v>5</v>
      </c>
    </row>
    <row r="3483" spans="1:10" x14ac:dyDescent="0.35">
      <c r="A3483" s="60">
        <v>42705</v>
      </c>
      <c r="B3483" t="s">
        <v>63</v>
      </c>
      <c r="C3483" t="s">
        <v>69</v>
      </c>
      <c r="D3483" t="s">
        <v>215</v>
      </c>
      <c r="E3483">
        <v>1227</v>
      </c>
      <c r="F3483">
        <v>90</v>
      </c>
      <c r="G3483">
        <v>27</v>
      </c>
      <c r="H3483">
        <v>29</v>
      </c>
      <c r="I3483">
        <v>32</v>
      </c>
      <c r="J3483">
        <v>2</v>
      </c>
    </row>
    <row r="3484" spans="1:10" x14ac:dyDescent="0.35">
      <c r="A3484" s="60">
        <v>42705</v>
      </c>
      <c r="B3484" t="s">
        <v>63</v>
      </c>
      <c r="C3484" t="s">
        <v>64</v>
      </c>
      <c r="D3484" t="s">
        <v>65</v>
      </c>
      <c r="E3484">
        <v>424</v>
      </c>
      <c r="F3484">
        <v>55</v>
      </c>
      <c r="G3484">
        <v>24</v>
      </c>
      <c r="H3484">
        <v>9</v>
      </c>
      <c r="I3484">
        <v>22</v>
      </c>
      <c r="J3484">
        <v>0</v>
      </c>
    </row>
    <row r="3485" spans="1:10" x14ac:dyDescent="0.35">
      <c r="A3485" s="60">
        <v>42736</v>
      </c>
      <c r="B3485" t="s">
        <v>63</v>
      </c>
      <c r="C3485" t="s">
        <v>66</v>
      </c>
      <c r="D3485" t="s">
        <v>67</v>
      </c>
      <c r="E3485">
        <v>111</v>
      </c>
      <c r="F3485">
        <v>9</v>
      </c>
      <c r="G3485">
        <v>5</v>
      </c>
      <c r="H3485">
        <v>4</v>
      </c>
      <c r="I3485">
        <v>0</v>
      </c>
      <c r="J3485">
        <v>0</v>
      </c>
    </row>
    <row r="3486" spans="1:10" x14ac:dyDescent="0.35">
      <c r="A3486" s="60">
        <v>42736</v>
      </c>
      <c r="B3486" t="s">
        <v>63</v>
      </c>
      <c r="C3486" t="s">
        <v>71</v>
      </c>
      <c r="D3486" t="s">
        <v>72</v>
      </c>
      <c r="E3486">
        <v>1153</v>
      </c>
      <c r="F3486">
        <v>137</v>
      </c>
      <c r="G3486">
        <v>62</v>
      </c>
      <c r="H3486">
        <v>47</v>
      </c>
      <c r="I3486">
        <v>22</v>
      </c>
      <c r="J3486">
        <v>6</v>
      </c>
    </row>
    <row r="3487" spans="1:10" x14ac:dyDescent="0.35">
      <c r="A3487" s="60">
        <v>42736</v>
      </c>
      <c r="B3487" t="s">
        <v>63</v>
      </c>
      <c r="C3487" t="s">
        <v>68</v>
      </c>
      <c r="D3487" t="s">
        <v>216</v>
      </c>
      <c r="E3487">
        <v>525</v>
      </c>
      <c r="F3487">
        <v>72</v>
      </c>
      <c r="G3487">
        <v>23</v>
      </c>
      <c r="H3487">
        <v>31</v>
      </c>
      <c r="I3487">
        <v>15</v>
      </c>
      <c r="J3487">
        <v>3</v>
      </c>
    </row>
    <row r="3488" spans="1:10" x14ac:dyDescent="0.35">
      <c r="A3488" s="60">
        <v>42736</v>
      </c>
      <c r="B3488" t="s">
        <v>63</v>
      </c>
      <c r="C3488" t="s">
        <v>70</v>
      </c>
      <c r="D3488" t="s">
        <v>214</v>
      </c>
      <c r="E3488">
        <v>1223</v>
      </c>
      <c r="F3488">
        <v>145</v>
      </c>
      <c r="G3488">
        <v>83</v>
      </c>
      <c r="H3488">
        <v>51</v>
      </c>
      <c r="I3488">
        <v>8</v>
      </c>
      <c r="J3488">
        <v>3</v>
      </c>
    </row>
    <row r="3489" spans="1:10" x14ac:dyDescent="0.35">
      <c r="A3489" s="60">
        <v>42736</v>
      </c>
      <c r="B3489" t="s">
        <v>63</v>
      </c>
      <c r="C3489" t="s">
        <v>69</v>
      </c>
      <c r="D3489" t="s">
        <v>215</v>
      </c>
      <c r="E3489">
        <v>1268</v>
      </c>
      <c r="F3489">
        <v>106</v>
      </c>
      <c r="G3489">
        <v>27</v>
      </c>
      <c r="H3489">
        <v>43</v>
      </c>
      <c r="I3489">
        <v>29</v>
      </c>
      <c r="J3489">
        <v>7</v>
      </c>
    </row>
    <row r="3490" spans="1:10" x14ac:dyDescent="0.35">
      <c r="A3490" s="60">
        <v>42736</v>
      </c>
      <c r="B3490" t="s">
        <v>63</v>
      </c>
      <c r="C3490" t="s">
        <v>64</v>
      </c>
      <c r="D3490" t="s">
        <v>65</v>
      </c>
      <c r="E3490">
        <v>462</v>
      </c>
      <c r="F3490">
        <v>66</v>
      </c>
      <c r="G3490">
        <v>40</v>
      </c>
      <c r="H3490">
        <v>10</v>
      </c>
      <c r="I3490">
        <v>16</v>
      </c>
      <c r="J3490">
        <v>0</v>
      </c>
    </row>
    <row r="3491" spans="1:10" x14ac:dyDescent="0.35">
      <c r="A3491" s="60">
        <v>42767</v>
      </c>
      <c r="B3491" t="s">
        <v>63</v>
      </c>
      <c r="C3491" t="s">
        <v>66</v>
      </c>
      <c r="D3491" t="s">
        <v>67</v>
      </c>
      <c r="E3491">
        <v>82</v>
      </c>
      <c r="F3491">
        <v>11</v>
      </c>
      <c r="G3491">
        <v>5</v>
      </c>
      <c r="H3491">
        <v>3</v>
      </c>
      <c r="I3491">
        <v>1</v>
      </c>
      <c r="J3491">
        <v>2</v>
      </c>
    </row>
    <row r="3492" spans="1:10" x14ac:dyDescent="0.35">
      <c r="A3492" s="60">
        <v>42767</v>
      </c>
      <c r="B3492" t="s">
        <v>63</v>
      </c>
      <c r="C3492" t="s">
        <v>71</v>
      </c>
      <c r="D3492" t="s">
        <v>72</v>
      </c>
      <c r="E3492">
        <v>1257</v>
      </c>
      <c r="F3492">
        <v>164</v>
      </c>
      <c r="G3492">
        <v>85</v>
      </c>
      <c r="H3492">
        <v>41</v>
      </c>
      <c r="I3492">
        <v>33</v>
      </c>
      <c r="J3492">
        <v>5</v>
      </c>
    </row>
    <row r="3493" spans="1:10" x14ac:dyDescent="0.35">
      <c r="A3493" s="60">
        <v>42767</v>
      </c>
      <c r="B3493" t="s">
        <v>63</v>
      </c>
      <c r="C3493" t="s">
        <v>68</v>
      </c>
      <c r="D3493" t="s">
        <v>216</v>
      </c>
      <c r="E3493">
        <v>487</v>
      </c>
      <c r="F3493">
        <v>77</v>
      </c>
      <c r="G3493">
        <v>30</v>
      </c>
      <c r="H3493">
        <v>30</v>
      </c>
      <c r="I3493">
        <v>17</v>
      </c>
      <c r="J3493">
        <v>0</v>
      </c>
    </row>
    <row r="3494" spans="1:10" x14ac:dyDescent="0.35">
      <c r="A3494" s="60">
        <v>42767</v>
      </c>
      <c r="B3494" t="s">
        <v>63</v>
      </c>
      <c r="C3494" t="s">
        <v>70</v>
      </c>
      <c r="D3494" t="s">
        <v>214</v>
      </c>
      <c r="E3494">
        <v>1230</v>
      </c>
      <c r="F3494">
        <v>121</v>
      </c>
      <c r="G3494">
        <v>59</v>
      </c>
      <c r="H3494">
        <v>41</v>
      </c>
      <c r="I3494">
        <v>16</v>
      </c>
      <c r="J3494">
        <v>5</v>
      </c>
    </row>
    <row r="3495" spans="1:10" x14ac:dyDescent="0.35">
      <c r="A3495" s="60">
        <v>42767</v>
      </c>
      <c r="B3495" t="s">
        <v>63</v>
      </c>
      <c r="C3495" t="s">
        <v>69</v>
      </c>
      <c r="D3495" t="s">
        <v>215</v>
      </c>
      <c r="E3495">
        <v>1291</v>
      </c>
      <c r="F3495">
        <v>96</v>
      </c>
      <c r="G3495">
        <v>20</v>
      </c>
      <c r="H3495">
        <v>36</v>
      </c>
      <c r="I3495">
        <v>32</v>
      </c>
      <c r="J3495">
        <v>8</v>
      </c>
    </row>
    <row r="3496" spans="1:10" x14ac:dyDescent="0.35">
      <c r="A3496" s="60">
        <v>42767</v>
      </c>
      <c r="B3496" t="s">
        <v>63</v>
      </c>
      <c r="C3496" t="s">
        <v>64</v>
      </c>
      <c r="D3496" t="s">
        <v>65</v>
      </c>
      <c r="E3496">
        <v>436</v>
      </c>
      <c r="F3496">
        <v>49</v>
      </c>
      <c r="G3496">
        <v>28</v>
      </c>
      <c r="H3496">
        <v>12</v>
      </c>
      <c r="I3496">
        <v>9</v>
      </c>
      <c r="J3496">
        <v>0</v>
      </c>
    </row>
    <row r="3497" spans="1:10" x14ac:dyDescent="0.35">
      <c r="A3497" s="60">
        <v>42795</v>
      </c>
      <c r="B3497" t="s">
        <v>63</v>
      </c>
      <c r="C3497" t="s">
        <v>66</v>
      </c>
      <c r="D3497" t="s">
        <v>67</v>
      </c>
      <c r="E3497">
        <v>117</v>
      </c>
      <c r="F3497">
        <v>15</v>
      </c>
      <c r="G3497">
        <v>10</v>
      </c>
      <c r="H3497">
        <v>5</v>
      </c>
      <c r="I3497">
        <v>0</v>
      </c>
      <c r="J3497">
        <v>0</v>
      </c>
    </row>
    <row r="3498" spans="1:10" x14ac:dyDescent="0.35">
      <c r="A3498" s="60">
        <v>42795</v>
      </c>
      <c r="B3498" t="s">
        <v>63</v>
      </c>
      <c r="C3498" t="s">
        <v>71</v>
      </c>
      <c r="D3498" t="s">
        <v>72</v>
      </c>
      <c r="E3498">
        <v>1393</v>
      </c>
      <c r="F3498">
        <v>157</v>
      </c>
      <c r="G3498">
        <v>97</v>
      </c>
      <c r="H3498">
        <v>41</v>
      </c>
      <c r="I3498">
        <v>14</v>
      </c>
      <c r="J3498">
        <v>5</v>
      </c>
    </row>
    <row r="3499" spans="1:10" x14ac:dyDescent="0.35">
      <c r="A3499" s="60">
        <v>42795</v>
      </c>
      <c r="B3499" t="s">
        <v>63</v>
      </c>
      <c r="C3499" t="s">
        <v>68</v>
      </c>
      <c r="D3499" t="s">
        <v>216</v>
      </c>
      <c r="E3499">
        <v>588</v>
      </c>
      <c r="F3499">
        <v>83</v>
      </c>
      <c r="G3499">
        <v>36</v>
      </c>
      <c r="H3499">
        <v>31</v>
      </c>
      <c r="I3499">
        <v>16</v>
      </c>
      <c r="J3499">
        <v>0</v>
      </c>
    </row>
    <row r="3500" spans="1:10" x14ac:dyDescent="0.35">
      <c r="A3500" s="60">
        <v>42795</v>
      </c>
      <c r="B3500" t="s">
        <v>63</v>
      </c>
      <c r="C3500" t="s">
        <v>70</v>
      </c>
      <c r="D3500" t="s">
        <v>214</v>
      </c>
      <c r="E3500">
        <v>1484</v>
      </c>
      <c r="F3500">
        <v>188</v>
      </c>
      <c r="G3500">
        <v>71</v>
      </c>
      <c r="H3500">
        <v>78</v>
      </c>
      <c r="I3500">
        <v>20</v>
      </c>
      <c r="J3500">
        <v>19</v>
      </c>
    </row>
    <row r="3501" spans="1:10" x14ac:dyDescent="0.35">
      <c r="A3501" s="60">
        <v>42795</v>
      </c>
      <c r="B3501" t="s">
        <v>63</v>
      </c>
      <c r="C3501" t="s">
        <v>69</v>
      </c>
      <c r="D3501" t="s">
        <v>215</v>
      </c>
      <c r="E3501">
        <v>1544</v>
      </c>
      <c r="F3501">
        <v>119</v>
      </c>
      <c r="G3501">
        <v>21</v>
      </c>
      <c r="H3501">
        <v>51</v>
      </c>
      <c r="I3501">
        <v>33</v>
      </c>
      <c r="J3501">
        <v>14</v>
      </c>
    </row>
    <row r="3502" spans="1:10" x14ac:dyDescent="0.35">
      <c r="A3502" s="60">
        <v>42795</v>
      </c>
      <c r="B3502" t="s">
        <v>63</v>
      </c>
      <c r="C3502" t="s">
        <v>64</v>
      </c>
      <c r="D3502" t="s">
        <v>65</v>
      </c>
      <c r="E3502">
        <v>525</v>
      </c>
      <c r="F3502">
        <v>54</v>
      </c>
      <c r="G3502">
        <v>35</v>
      </c>
      <c r="H3502">
        <v>13</v>
      </c>
      <c r="I3502">
        <v>6</v>
      </c>
      <c r="J3502">
        <v>0</v>
      </c>
    </row>
    <row r="3503" spans="1:10" x14ac:dyDescent="0.35">
      <c r="A3503" s="60">
        <v>42826</v>
      </c>
      <c r="B3503" t="s">
        <v>63</v>
      </c>
      <c r="C3503" t="s">
        <v>66</v>
      </c>
      <c r="D3503" t="s">
        <v>67</v>
      </c>
      <c r="E3503">
        <v>65</v>
      </c>
      <c r="F3503">
        <v>1</v>
      </c>
      <c r="G3503">
        <v>1</v>
      </c>
      <c r="H3503">
        <v>0</v>
      </c>
      <c r="I3503">
        <v>0</v>
      </c>
      <c r="J3503">
        <v>0</v>
      </c>
    </row>
    <row r="3504" spans="1:10" x14ac:dyDescent="0.35">
      <c r="A3504" s="60">
        <v>42826</v>
      </c>
      <c r="B3504" t="s">
        <v>63</v>
      </c>
      <c r="C3504" t="s">
        <v>71</v>
      </c>
      <c r="D3504" t="s">
        <v>72</v>
      </c>
      <c r="E3504">
        <v>1166</v>
      </c>
      <c r="F3504">
        <v>142</v>
      </c>
      <c r="G3504">
        <v>85</v>
      </c>
      <c r="H3504">
        <v>40</v>
      </c>
      <c r="I3504">
        <v>10</v>
      </c>
      <c r="J3504">
        <v>7</v>
      </c>
    </row>
    <row r="3505" spans="1:10" x14ac:dyDescent="0.35">
      <c r="A3505" s="60">
        <v>42826</v>
      </c>
      <c r="B3505" t="s">
        <v>63</v>
      </c>
      <c r="C3505" t="s">
        <v>68</v>
      </c>
      <c r="D3505" t="s">
        <v>216</v>
      </c>
      <c r="E3505">
        <v>461</v>
      </c>
      <c r="F3505">
        <v>54</v>
      </c>
      <c r="G3505">
        <v>23</v>
      </c>
      <c r="H3505">
        <v>21</v>
      </c>
      <c r="I3505">
        <v>9</v>
      </c>
      <c r="J3505">
        <v>1</v>
      </c>
    </row>
    <row r="3506" spans="1:10" x14ac:dyDescent="0.35">
      <c r="A3506" s="60">
        <v>42826</v>
      </c>
      <c r="B3506" t="s">
        <v>63</v>
      </c>
      <c r="C3506" t="s">
        <v>70</v>
      </c>
      <c r="D3506" t="s">
        <v>214</v>
      </c>
      <c r="E3506">
        <v>1198</v>
      </c>
      <c r="F3506">
        <v>97</v>
      </c>
      <c r="G3506">
        <v>34</v>
      </c>
      <c r="H3506">
        <v>42</v>
      </c>
      <c r="I3506">
        <v>9</v>
      </c>
      <c r="J3506">
        <v>12</v>
      </c>
    </row>
    <row r="3507" spans="1:10" x14ac:dyDescent="0.35">
      <c r="A3507" s="60">
        <v>42826</v>
      </c>
      <c r="B3507" t="s">
        <v>63</v>
      </c>
      <c r="C3507" t="s">
        <v>69</v>
      </c>
      <c r="D3507" t="s">
        <v>215</v>
      </c>
      <c r="E3507">
        <v>1116</v>
      </c>
      <c r="F3507">
        <v>78</v>
      </c>
      <c r="G3507">
        <v>17</v>
      </c>
      <c r="H3507">
        <v>22</v>
      </c>
      <c r="I3507">
        <v>30</v>
      </c>
      <c r="J3507">
        <v>9</v>
      </c>
    </row>
    <row r="3508" spans="1:10" x14ac:dyDescent="0.35">
      <c r="A3508" s="60">
        <v>42826</v>
      </c>
      <c r="B3508" t="s">
        <v>63</v>
      </c>
      <c r="C3508" t="s">
        <v>64</v>
      </c>
      <c r="D3508" t="s">
        <v>65</v>
      </c>
      <c r="E3508">
        <v>394</v>
      </c>
      <c r="F3508">
        <v>43</v>
      </c>
      <c r="G3508">
        <v>32</v>
      </c>
      <c r="H3508">
        <v>8</v>
      </c>
      <c r="I3508">
        <v>3</v>
      </c>
      <c r="J3508">
        <v>0</v>
      </c>
    </row>
    <row r="3509" spans="1:10" x14ac:dyDescent="0.35">
      <c r="A3509" s="60">
        <v>42856</v>
      </c>
      <c r="B3509" t="s">
        <v>63</v>
      </c>
      <c r="C3509" t="s">
        <v>66</v>
      </c>
      <c r="D3509" t="s">
        <v>67</v>
      </c>
      <c r="E3509">
        <v>127</v>
      </c>
      <c r="F3509">
        <v>31</v>
      </c>
      <c r="G3509">
        <v>20</v>
      </c>
      <c r="H3509">
        <v>8</v>
      </c>
      <c r="I3509">
        <v>2</v>
      </c>
      <c r="J3509">
        <v>1</v>
      </c>
    </row>
    <row r="3510" spans="1:10" x14ac:dyDescent="0.35">
      <c r="A3510" s="60">
        <v>42856</v>
      </c>
      <c r="B3510" t="s">
        <v>63</v>
      </c>
      <c r="C3510" t="s">
        <v>71</v>
      </c>
      <c r="D3510" t="s">
        <v>72</v>
      </c>
      <c r="E3510">
        <v>1379</v>
      </c>
      <c r="F3510">
        <v>138</v>
      </c>
      <c r="G3510">
        <v>80</v>
      </c>
      <c r="H3510">
        <v>37</v>
      </c>
      <c r="I3510">
        <v>12</v>
      </c>
      <c r="J3510">
        <v>9</v>
      </c>
    </row>
    <row r="3511" spans="1:10" x14ac:dyDescent="0.35">
      <c r="A3511" s="60">
        <v>42856</v>
      </c>
      <c r="B3511" t="s">
        <v>63</v>
      </c>
      <c r="C3511" t="s">
        <v>68</v>
      </c>
      <c r="D3511" t="s">
        <v>216</v>
      </c>
      <c r="E3511">
        <v>571</v>
      </c>
      <c r="F3511">
        <v>65</v>
      </c>
      <c r="G3511">
        <v>27</v>
      </c>
      <c r="H3511">
        <v>26</v>
      </c>
      <c r="I3511">
        <v>12</v>
      </c>
      <c r="J3511">
        <v>0</v>
      </c>
    </row>
    <row r="3512" spans="1:10" x14ac:dyDescent="0.35">
      <c r="A3512" s="60">
        <v>42856</v>
      </c>
      <c r="B3512" t="s">
        <v>63</v>
      </c>
      <c r="C3512" t="s">
        <v>70</v>
      </c>
      <c r="D3512" t="s">
        <v>214</v>
      </c>
      <c r="E3512">
        <v>1366</v>
      </c>
      <c r="F3512">
        <v>108</v>
      </c>
      <c r="G3512">
        <v>58</v>
      </c>
      <c r="H3512">
        <v>40</v>
      </c>
      <c r="I3512">
        <v>3</v>
      </c>
      <c r="J3512">
        <v>7</v>
      </c>
    </row>
    <row r="3513" spans="1:10" x14ac:dyDescent="0.35">
      <c r="A3513" s="60">
        <v>42856</v>
      </c>
      <c r="B3513" t="s">
        <v>63</v>
      </c>
      <c r="C3513" t="s">
        <v>69</v>
      </c>
      <c r="D3513" t="s">
        <v>215</v>
      </c>
      <c r="E3513">
        <v>1456</v>
      </c>
      <c r="F3513">
        <v>93</v>
      </c>
      <c r="G3513">
        <v>33</v>
      </c>
      <c r="H3513">
        <v>32</v>
      </c>
      <c r="I3513">
        <v>18</v>
      </c>
      <c r="J3513">
        <v>10</v>
      </c>
    </row>
    <row r="3514" spans="1:10" x14ac:dyDescent="0.35">
      <c r="A3514" s="60">
        <v>42856</v>
      </c>
      <c r="B3514" t="s">
        <v>63</v>
      </c>
      <c r="C3514" t="s">
        <v>64</v>
      </c>
      <c r="D3514" t="s">
        <v>65</v>
      </c>
      <c r="E3514">
        <v>536</v>
      </c>
      <c r="F3514">
        <v>69</v>
      </c>
      <c r="G3514">
        <v>33</v>
      </c>
      <c r="H3514">
        <v>14</v>
      </c>
      <c r="I3514">
        <v>22</v>
      </c>
      <c r="J3514">
        <v>0</v>
      </c>
    </row>
    <row r="3515" spans="1:10" x14ac:dyDescent="0.35">
      <c r="A3515" s="60">
        <v>42887</v>
      </c>
      <c r="B3515" t="s">
        <v>63</v>
      </c>
      <c r="C3515" t="s">
        <v>66</v>
      </c>
      <c r="D3515" t="s">
        <v>67</v>
      </c>
      <c r="E3515">
        <v>113</v>
      </c>
      <c r="F3515">
        <v>15</v>
      </c>
      <c r="G3515">
        <v>10</v>
      </c>
      <c r="H3515">
        <v>4</v>
      </c>
      <c r="I3515">
        <v>0</v>
      </c>
      <c r="J3515">
        <v>1</v>
      </c>
    </row>
    <row r="3516" spans="1:10" x14ac:dyDescent="0.35">
      <c r="A3516" s="60">
        <v>42887</v>
      </c>
      <c r="B3516" t="s">
        <v>63</v>
      </c>
      <c r="C3516" t="s">
        <v>71</v>
      </c>
      <c r="D3516" t="s">
        <v>72</v>
      </c>
      <c r="E3516">
        <v>1353</v>
      </c>
      <c r="F3516">
        <v>178</v>
      </c>
      <c r="G3516">
        <v>103</v>
      </c>
      <c r="H3516">
        <v>64</v>
      </c>
      <c r="I3516">
        <v>6</v>
      </c>
      <c r="J3516">
        <v>5</v>
      </c>
    </row>
    <row r="3517" spans="1:10" x14ac:dyDescent="0.35">
      <c r="A3517" s="60">
        <v>42887</v>
      </c>
      <c r="B3517" t="s">
        <v>63</v>
      </c>
      <c r="C3517" t="s">
        <v>68</v>
      </c>
      <c r="D3517" t="s">
        <v>216</v>
      </c>
      <c r="E3517">
        <v>580</v>
      </c>
      <c r="F3517">
        <v>62</v>
      </c>
      <c r="G3517">
        <v>21</v>
      </c>
      <c r="H3517">
        <v>28</v>
      </c>
      <c r="I3517">
        <v>13</v>
      </c>
      <c r="J3517">
        <v>0</v>
      </c>
    </row>
    <row r="3518" spans="1:10" x14ac:dyDescent="0.35">
      <c r="A3518" s="60">
        <v>42887</v>
      </c>
      <c r="B3518" t="s">
        <v>63</v>
      </c>
      <c r="C3518" t="s">
        <v>70</v>
      </c>
      <c r="D3518" t="s">
        <v>214</v>
      </c>
      <c r="E3518">
        <v>1343</v>
      </c>
      <c r="F3518">
        <v>126</v>
      </c>
      <c r="G3518">
        <v>75</v>
      </c>
      <c r="H3518">
        <v>45</v>
      </c>
      <c r="I3518">
        <v>2</v>
      </c>
      <c r="J3518">
        <v>4</v>
      </c>
    </row>
    <row r="3519" spans="1:10" x14ac:dyDescent="0.35">
      <c r="A3519" s="60">
        <v>42887</v>
      </c>
      <c r="B3519" t="s">
        <v>63</v>
      </c>
      <c r="C3519" t="s">
        <v>69</v>
      </c>
      <c r="D3519" t="s">
        <v>215</v>
      </c>
      <c r="E3519">
        <v>1492</v>
      </c>
      <c r="F3519">
        <v>111</v>
      </c>
      <c r="G3519">
        <v>27</v>
      </c>
      <c r="H3519">
        <v>46</v>
      </c>
      <c r="I3519">
        <v>27</v>
      </c>
      <c r="J3519">
        <v>11</v>
      </c>
    </row>
    <row r="3520" spans="1:10" x14ac:dyDescent="0.35">
      <c r="A3520" s="60">
        <v>42887</v>
      </c>
      <c r="B3520" t="s">
        <v>63</v>
      </c>
      <c r="C3520" t="s">
        <v>64</v>
      </c>
      <c r="D3520" t="s">
        <v>65</v>
      </c>
      <c r="E3520">
        <v>482</v>
      </c>
      <c r="F3520">
        <v>71</v>
      </c>
      <c r="G3520">
        <v>49</v>
      </c>
      <c r="H3520">
        <v>7</v>
      </c>
      <c r="I3520">
        <v>15</v>
      </c>
      <c r="J3520">
        <v>0</v>
      </c>
    </row>
    <row r="3521" spans="1:10" x14ac:dyDescent="0.35">
      <c r="A3521" s="60">
        <v>42917</v>
      </c>
      <c r="B3521" t="s">
        <v>63</v>
      </c>
      <c r="C3521" t="s">
        <v>66</v>
      </c>
      <c r="D3521" t="s">
        <v>67</v>
      </c>
      <c r="E3521">
        <v>86</v>
      </c>
      <c r="F3521">
        <v>7</v>
      </c>
      <c r="G3521">
        <v>6</v>
      </c>
      <c r="H3521">
        <v>1</v>
      </c>
      <c r="I3521">
        <v>0</v>
      </c>
      <c r="J3521">
        <v>0</v>
      </c>
    </row>
    <row r="3522" spans="1:10" x14ac:dyDescent="0.35">
      <c r="A3522" s="60">
        <v>42917</v>
      </c>
      <c r="B3522" t="s">
        <v>63</v>
      </c>
      <c r="C3522" t="s">
        <v>71</v>
      </c>
      <c r="D3522" t="s">
        <v>72</v>
      </c>
      <c r="E3522">
        <v>1390</v>
      </c>
      <c r="F3522">
        <v>173</v>
      </c>
      <c r="G3522">
        <v>90</v>
      </c>
      <c r="H3522">
        <v>56</v>
      </c>
      <c r="I3522">
        <v>21</v>
      </c>
      <c r="J3522">
        <v>6</v>
      </c>
    </row>
    <row r="3523" spans="1:10" x14ac:dyDescent="0.35">
      <c r="A3523" s="60">
        <v>42917</v>
      </c>
      <c r="B3523" t="s">
        <v>63</v>
      </c>
      <c r="C3523" t="s">
        <v>68</v>
      </c>
      <c r="D3523" t="s">
        <v>216</v>
      </c>
      <c r="E3523">
        <v>553</v>
      </c>
      <c r="F3523">
        <v>50</v>
      </c>
      <c r="G3523">
        <v>19</v>
      </c>
      <c r="H3523">
        <v>22</v>
      </c>
      <c r="I3523">
        <v>9</v>
      </c>
      <c r="J3523">
        <v>0</v>
      </c>
    </row>
    <row r="3524" spans="1:10" x14ac:dyDescent="0.35">
      <c r="A3524" s="60">
        <v>42917</v>
      </c>
      <c r="B3524" t="s">
        <v>63</v>
      </c>
      <c r="C3524" t="s">
        <v>70</v>
      </c>
      <c r="D3524" t="s">
        <v>214</v>
      </c>
      <c r="E3524">
        <v>1262</v>
      </c>
      <c r="F3524">
        <v>108</v>
      </c>
      <c r="G3524">
        <v>66</v>
      </c>
      <c r="H3524">
        <v>31</v>
      </c>
      <c r="I3524">
        <v>6</v>
      </c>
      <c r="J3524">
        <v>5</v>
      </c>
    </row>
    <row r="3525" spans="1:10" x14ac:dyDescent="0.35">
      <c r="A3525" s="60">
        <v>42917</v>
      </c>
      <c r="B3525" t="s">
        <v>63</v>
      </c>
      <c r="C3525" t="s">
        <v>69</v>
      </c>
      <c r="D3525" t="s">
        <v>215</v>
      </c>
      <c r="E3525">
        <v>1318</v>
      </c>
      <c r="F3525">
        <v>56</v>
      </c>
      <c r="G3525">
        <v>18</v>
      </c>
      <c r="H3525">
        <v>21</v>
      </c>
      <c r="I3525">
        <v>14</v>
      </c>
      <c r="J3525">
        <v>3</v>
      </c>
    </row>
    <row r="3526" spans="1:10" x14ac:dyDescent="0.35">
      <c r="A3526" s="60">
        <v>42917</v>
      </c>
      <c r="B3526" t="s">
        <v>63</v>
      </c>
      <c r="C3526" t="s">
        <v>64</v>
      </c>
      <c r="D3526" t="s">
        <v>65</v>
      </c>
      <c r="E3526">
        <v>351</v>
      </c>
      <c r="F3526">
        <v>40</v>
      </c>
      <c r="G3526">
        <v>15</v>
      </c>
      <c r="H3526">
        <v>3</v>
      </c>
      <c r="I3526">
        <v>21</v>
      </c>
      <c r="J3526">
        <v>1</v>
      </c>
    </row>
    <row r="3527" spans="1:10" x14ac:dyDescent="0.35">
      <c r="A3527" s="60">
        <v>42948</v>
      </c>
      <c r="B3527" t="s">
        <v>63</v>
      </c>
      <c r="C3527" t="s">
        <v>66</v>
      </c>
      <c r="D3527" t="s">
        <v>67</v>
      </c>
      <c r="E3527">
        <v>112</v>
      </c>
      <c r="F3527">
        <v>13</v>
      </c>
      <c r="G3527">
        <v>7</v>
      </c>
      <c r="H3527">
        <v>3</v>
      </c>
      <c r="I3527">
        <v>3</v>
      </c>
      <c r="J3527">
        <v>0</v>
      </c>
    </row>
    <row r="3528" spans="1:10" x14ac:dyDescent="0.35">
      <c r="A3528" s="60">
        <v>42948</v>
      </c>
      <c r="B3528" t="s">
        <v>63</v>
      </c>
      <c r="C3528" t="s">
        <v>71</v>
      </c>
      <c r="D3528" t="s">
        <v>72</v>
      </c>
      <c r="E3528">
        <v>1551</v>
      </c>
      <c r="F3528">
        <v>178</v>
      </c>
      <c r="G3528">
        <v>95</v>
      </c>
      <c r="H3528">
        <v>53</v>
      </c>
      <c r="I3528">
        <v>16</v>
      </c>
      <c r="J3528">
        <v>14</v>
      </c>
    </row>
    <row r="3529" spans="1:10" x14ac:dyDescent="0.35">
      <c r="A3529" s="60">
        <v>42948</v>
      </c>
      <c r="B3529" t="s">
        <v>63</v>
      </c>
      <c r="C3529" t="s">
        <v>68</v>
      </c>
      <c r="D3529" t="s">
        <v>216</v>
      </c>
      <c r="E3529">
        <v>572</v>
      </c>
      <c r="F3529">
        <v>60</v>
      </c>
      <c r="G3529">
        <v>19</v>
      </c>
      <c r="H3529">
        <v>28</v>
      </c>
      <c r="I3529">
        <v>12</v>
      </c>
      <c r="J3529">
        <v>1</v>
      </c>
    </row>
    <row r="3530" spans="1:10" x14ac:dyDescent="0.35">
      <c r="A3530" s="60">
        <v>42948</v>
      </c>
      <c r="B3530" t="s">
        <v>63</v>
      </c>
      <c r="C3530" t="s">
        <v>70</v>
      </c>
      <c r="D3530" t="s">
        <v>214</v>
      </c>
      <c r="E3530">
        <v>1641</v>
      </c>
      <c r="F3530">
        <v>158</v>
      </c>
      <c r="G3530">
        <v>82</v>
      </c>
      <c r="H3530">
        <v>49</v>
      </c>
      <c r="I3530">
        <v>21</v>
      </c>
      <c r="J3530">
        <v>6</v>
      </c>
    </row>
    <row r="3531" spans="1:10" x14ac:dyDescent="0.35">
      <c r="A3531" s="60">
        <v>42948</v>
      </c>
      <c r="B3531" t="s">
        <v>63</v>
      </c>
      <c r="C3531" t="s">
        <v>69</v>
      </c>
      <c r="D3531" t="s">
        <v>215</v>
      </c>
      <c r="E3531">
        <v>1585</v>
      </c>
      <c r="F3531">
        <v>97</v>
      </c>
      <c r="G3531">
        <v>25</v>
      </c>
      <c r="H3531">
        <v>37</v>
      </c>
      <c r="I3531">
        <v>27</v>
      </c>
      <c r="J3531">
        <v>8</v>
      </c>
    </row>
    <row r="3532" spans="1:10" x14ac:dyDescent="0.35">
      <c r="A3532" s="60">
        <v>42948</v>
      </c>
      <c r="B3532" t="s">
        <v>63</v>
      </c>
      <c r="C3532" t="s">
        <v>64</v>
      </c>
      <c r="D3532" t="s">
        <v>65</v>
      </c>
      <c r="E3532">
        <v>605</v>
      </c>
      <c r="F3532">
        <v>66</v>
      </c>
      <c r="G3532">
        <v>44</v>
      </c>
      <c r="H3532">
        <v>14</v>
      </c>
      <c r="I3532">
        <v>8</v>
      </c>
      <c r="J3532">
        <v>0</v>
      </c>
    </row>
    <row r="3533" spans="1:10" x14ac:dyDescent="0.35">
      <c r="A3533" s="60">
        <v>42979</v>
      </c>
      <c r="B3533" t="s">
        <v>63</v>
      </c>
      <c r="C3533" t="s">
        <v>66</v>
      </c>
      <c r="D3533" t="s">
        <v>67</v>
      </c>
      <c r="E3533">
        <v>111</v>
      </c>
      <c r="F3533">
        <v>14</v>
      </c>
      <c r="G3533">
        <v>8</v>
      </c>
      <c r="H3533">
        <v>6</v>
      </c>
      <c r="I3533">
        <v>0</v>
      </c>
      <c r="J3533">
        <v>0</v>
      </c>
    </row>
    <row r="3534" spans="1:10" x14ac:dyDescent="0.35">
      <c r="A3534" s="60">
        <v>42979</v>
      </c>
      <c r="B3534" t="s">
        <v>63</v>
      </c>
      <c r="C3534" t="s">
        <v>71</v>
      </c>
      <c r="D3534" t="s">
        <v>72</v>
      </c>
      <c r="E3534">
        <v>1297</v>
      </c>
      <c r="F3534">
        <v>180</v>
      </c>
      <c r="G3534">
        <v>87</v>
      </c>
      <c r="H3534">
        <v>53</v>
      </c>
      <c r="I3534">
        <v>20</v>
      </c>
      <c r="J3534">
        <v>20</v>
      </c>
    </row>
    <row r="3535" spans="1:10" x14ac:dyDescent="0.35">
      <c r="A3535" s="60">
        <v>42979</v>
      </c>
      <c r="B3535" t="s">
        <v>63</v>
      </c>
      <c r="C3535" t="s">
        <v>68</v>
      </c>
      <c r="D3535" t="s">
        <v>216</v>
      </c>
      <c r="E3535">
        <v>514</v>
      </c>
      <c r="F3535">
        <v>48</v>
      </c>
      <c r="G3535">
        <v>23</v>
      </c>
      <c r="H3535">
        <v>22</v>
      </c>
      <c r="I3535">
        <v>3</v>
      </c>
      <c r="J3535">
        <v>0</v>
      </c>
    </row>
    <row r="3536" spans="1:10" x14ac:dyDescent="0.35">
      <c r="A3536" s="60">
        <v>42979</v>
      </c>
      <c r="B3536" t="s">
        <v>63</v>
      </c>
      <c r="C3536" t="s">
        <v>70</v>
      </c>
      <c r="D3536" t="s">
        <v>214</v>
      </c>
      <c r="E3536">
        <v>1444</v>
      </c>
      <c r="F3536">
        <v>122</v>
      </c>
      <c r="G3536">
        <v>67</v>
      </c>
      <c r="H3536">
        <v>40</v>
      </c>
      <c r="I3536">
        <v>6</v>
      </c>
      <c r="J3536">
        <v>9</v>
      </c>
    </row>
    <row r="3537" spans="1:10" x14ac:dyDescent="0.35">
      <c r="A3537" s="60">
        <v>42979</v>
      </c>
      <c r="B3537" t="s">
        <v>63</v>
      </c>
      <c r="C3537" t="s">
        <v>69</v>
      </c>
      <c r="D3537" t="s">
        <v>215</v>
      </c>
      <c r="E3537">
        <v>1380</v>
      </c>
      <c r="F3537">
        <v>84</v>
      </c>
      <c r="G3537">
        <v>32</v>
      </c>
      <c r="H3537">
        <v>38</v>
      </c>
      <c r="I3537">
        <v>13</v>
      </c>
      <c r="J3537">
        <v>1</v>
      </c>
    </row>
    <row r="3538" spans="1:10" x14ac:dyDescent="0.35">
      <c r="A3538" s="60">
        <v>42979</v>
      </c>
      <c r="B3538" t="s">
        <v>63</v>
      </c>
      <c r="C3538" t="s">
        <v>64</v>
      </c>
      <c r="D3538" t="s">
        <v>65</v>
      </c>
      <c r="E3538">
        <v>487</v>
      </c>
      <c r="F3538">
        <v>65</v>
      </c>
      <c r="G3538">
        <v>37</v>
      </c>
      <c r="H3538">
        <v>8</v>
      </c>
      <c r="I3538">
        <v>20</v>
      </c>
      <c r="J3538">
        <v>0</v>
      </c>
    </row>
    <row r="3539" spans="1:10" x14ac:dyDescent="0.35">
      <c r="A3539" s="60">
        <v>43009</v>
      </c>
      <c r="B3539" t="s">
        <v>63</v>
      </c>
      <c r="C3539" t="s">
        <v>66</v>
      </c>
      <c r="D3539" t="s">
        <v>67</v>
      </c>
      <c r="E3539">
        <v>59</v>
      </c>
      <c r="F3539">
        <v>11</v>
      </c>
      <c r="G3539">
        <v>7</v>
      </c>
      <c r="H3539">
        <v>4</v>
      </c>
      <c r="I3539">
        <v>0</v>
      </c>
      <c r="J3539">
        <v>0</v>
      </c>
    </row>
    <row r="3540" spans="1:10" x14ac:dyDescent="0.35">
      <c r="A3540" s="60">
        <v>43009</v>
      </c>
      <c r="B3540" t="s">
        <v>63</v>
      </c>
      <c r="C3540" t="s">
        <v>71</v>
      </c>
      <c r="D3540" t="s">
        <v>72</v>
      </c>
      <c r="E3540">
        <v>1415</v>
      </c>
      <c r="F3540">
        <v>119</v>
      </c>
      <c r="G3540">
        <v>59</v>
      </c>
      <c r="H3540">
        <v>38</v>
      </c>
      <c r="I3540">
        <v>16</v>
      </c>
      <c r="J3540">
        <v>6</v>
      </c>
    </row>
    <row r="3541" spans="1:10" x14ac:dyDescent="0.35">
      <c r="A3541" s="60">
        <v>43009</v>
      </c>
      <c r="B3541" t="s">
        <v>63</v>
      </c>
      <c r="C3541" t="s">
        <v>68</v>
      </c>
      <c r="D3541" t="s">
        <v>216</v>
      </c>
      <c r="E3541">
        <v>563</v>
      </c>
      <c r="F3541">
        <v>68</v>
      </c>
      <c r="G3541">
        <v>39</v>
      </c>
      <c r="H3541">
        <v>21</v>
      </c>
      <c r="I3541">
        <v>8</v>
      </c>
      <c r="J3541">
        <v>0</v>
      </c>
    </row>
    <row r="3542" spans="1:10" x14ac:dyDescent="0.35">
      <c r="A3542" s="60">
        <v>43009</v>
      </c>
      <c r="B3542" t="s">
        <v>63</v>
      </c>
      <c r="C3542" t="s">
        <v>70</v>
      </c>
      <c r="D3542" t="s">
        <v>214</v>
      </c>
      <c r="E3542">
        <v>1432</v>
      </c>
      <c r="F3542">
        <v>98</v>
      </c>
      <c r="G3542">
        <v>53</v>
      </c>
      <c r="H3542">
        <v>30</v>
      </c>
      <c r="I3542">
        <v>8</v>
      </c>
      <c r="J3542">
        <v>7</v>
      </c>
    </row>
    <row r="3543" spans="1:10" x14ac:dyDescent="0.35">
      <c r="A3543" s="60">
        <v>43009</v>
      </c>
      <c r="B3543" t="s">
        <v>63</v>
      </c>
      <c r="C3543" t="s">
        <v>69</v>
      </c>
      <c r="D3543" t="s">
        <v>215</v>
      </c>
      <c r="E3543">
        <v>1458</v>
      </c>
      <c r="F3543">
        <v>109</v>
      </c>
      <c r="G3543">
        <v>22</v>
      </c>
      <c r="H3543">
        <v>48</v>
      </c>
      <c r="I3543">
        <v>37</v>
      </c>
      <c r="J3543">
        <v>2</v>
      </c>
    </row>
    <row r="3544" spans="1:10" x14ac:dyDescent="0.35">
      <c r="A3544" s="60">
        <v>43009</v>
      </c>
      <c r="B3544" t="s">
        <v>63</v>
      </c>
      <c r="C3544" t="s">
        <v>64</v>
      </c>
      <c r="D3544" t="s">
        <v>65</v>
      </c>
      <c r="E3544">
        <v>505</v>
      </c>
      <c r="F3544">
        <v>51</v>
      </c>
      <c r="G3544">
        <v>35</v>
      </c>
      <c r="H3544">
        <v>8</v>
      </c>
      <c r="I3544">
        <v>8</v>
      </c>
      <c r="J3544">
        <v>0</v>
      </c>
    </row>
    <row r="3545" spans="1:10" x14ac:dyDescent="0.35">
      <c r="A3545" s="60">
        <v>43040</v>
      </c>
      <c r="B3545" t="s">
        <v>63</v>
      </c>
      <c r="C3545" t="s">
        <v>66</v>
      </c>
      <c r="D3545" t="s">
        <v>67</v>
      </c>
      <c r="E3545">
        <v>107</v>
      </c>
      <c r="F3545">
        <v>8</v>
      </c>
      <c r="G3545">
        <v>6</v>
      </c>
      <c r="H3545">
        <v>1</v>
      </c>
      <c r="I3545">
        <v>1</v>
      </c>
      <c r="J3545">
        <v>0</v>
      </c>
    </row>
    <row r="3546" spans="1:10" x14ac:dyDescent="0.35">
      <c r="A3546" s="60">
        <v>43040</v>
      </c>
      <c r="B3546" t="s">
        <v>63</v>
      </c>
      <c r="C3546" t="s">
        <v>71</v>
      </c>
      <c r="D3546" t="s">
        <v>72</v>
      </c>
      <c r="E3546">
        <v>1445</v>
      </c>
      <c r="F3546">
        <v>123</v>
      </c>
      <c r="G3546">
        <v>63</v>
      </c>
      <c r="H3546">
        <v>40</v>
      </c>
      <c r="I3546">
        <v>8</v>
      </c>
      <c r="J3546">
        <v>12</v>
      </c>
    </row>
    <row r="3547" spans="1:10" x14ac:dyDescent="0.35">
      <c r="A3547" s="60">
        <v>43040</v>
      </c>
      <c r="B3547" t="s">
        <v>63</v>
      </c>
      <c r="C3547" t="s">
        <v>68</v>
      </c>
      <c r="D3547" t="s">
        <v>216</v>
      </c>
      <c r="E3547">
        <v>568</v>
      </c>
      <c r="F3547">
        <v>64</v>
      </c>
      <c r="G3547">
        <v>34</v>
      </c>
      <c r="H3547">
        <v>23</v>
      </c>
      <c r="I3547">
        <v>6</v>
      </c>
      <c r="J3547">
        <v>1</v>
      </c>
    </row>
    <row r="3548" spans="1:10" x14ac:dyDescent="0.35">
      <c r="A3548" s="60">
        <v>43040</v>
      </c>
      <c r="B3548" t="s">
        <v>63</v>
      </c>
      <c r="C3548" t="s">
        <v>70</v>
      </c>
      <c r="D3548" t="s">
        <v>214</v>
      </c>
      <c r="E3548">
        <v>1605</v>
      </c>
      <c r="F3548">
        <v>124</v>
      </c>
      <c r="G3548">
        <v>65</v>
      </c>
      <c r="H3548">
        <v>42</v>
      </c>
      <c r="I3548">
        <v>7</v>
      </c>
      <c r="J3548">
        <v>10</v>
      </c>
    </row>
    <row r="3549" spans="1:10" x14ac:dyDescent="0.35">
      <c r="A3549" s="60">
        <v>43040</v>
      </c>
      <c r="B3549" t="s">
        <v>63</v>
      </c>
      <c r="C3549" t="s">
        <v>69</v>
      </c>
      <c r="D3549" t="s">
        <v>215</v>
      </c>
      <c r="E3549">
        <v>1479</v>
      </c>
      <c r="F3549">
        <v>142</v>
      </c>
      <c r="G3549">
        <v>26</v>
      </c>
      <c r="H3549">
        <v>45</v>
      </c>
      <c r="I3549">
        <v>67</v>
      </c>
      <c r="J3549">
        <v>4</v>
      </c>
    </row>
    <row r="3550" spans="1:10" x14ac:dyDescent="0.35">
      <c r="A3550" s="60">
        <v>43040</v>
      </c>
      <c r="B3550" t="s">
        <v>63</v>
      </c>
      <c r="C3550" t="s">
        <v>64</v>
      </c>
      <c r="D3550" t="s">
        <v>65</v>
      </c>
      <c r="E3550">
        <v>499</v>
      </c>
      <c r="F3550">
        <v>49</v>
      </c>
      <c r="G3550">
        <v>34</v>
      </c>
      <c r="H3550">
        <v>7</v>
      </c>
      <c r="I3550">
        <v>8</v>
      </c>
      <c r="J3550">
        <v>0</v>
      </c>
    </row>
    <row r="3551" spans="1:10" x14ac:dyDescent="0.35">
      <c r="A3551" s="60">
        <v>43070</v>
      </c>
      <c r="B3551" t="s">
        <v>63</v>
      </c>
      <c r="C3551" t="s">
        <v>66</v>
      </c>
      <c r="D3551" t="s">
        <v>67</v>
      </c>
      <c r="E3551">
        <v>88</v>
      </c>
      <c r="F3551">
        <v>20</v>
      </c>
      <c r="G3551">
        <v>9</v>
      </c>
      <c r="H3551">
        <v>4</v>
      </c>
      <c r="I3551">
        <v>7</v>
      </c>
      <c r="J3551">
        <v>0</v>
      </c>
    </row>
    <row r="3552" spans="1:10" x14ac:dyDescent="0.35">
      <c r="A3552" s="60">
        <v>43070</v>
      </c>
      <c r="B3552" t="s">
        <v>63</v>
      </c>
      <c r="C3552" t="s">
        <v>71</v>
      </c>
      <c r="D3552" t="s">
        <v>72</v>
      </c>
      <c r="E3552">
        <v>1174</v>
      </c>
      <c r="F3552">
        <v>110</v>
      </c>
      <c r="G3552">
        <v>62</v>
      </c>
      <c r="H3552">
        <v>24</v>
      </c>
      <c r="I3552">
        <v>15</v>
      </c>
      <c r="J3552">
        <v>9</v>
      </c>
    </row>
    <row r="3553" spans="1:10" x14ac:dyDescent="0.35">
      <c r="A3553" s="60">
        <v>43070</v>
      </c>
      <c r="B3553" t="s">
        <v>63</v>
      </c>
      <c r="C3553" t="s">
        <v>68</v>
      </c>
      <c r="D3553" t="s">
        <v>216</v>
      </c>
      <c r="E3553">
        <v>472</v>
      </c>
      <c r="F3553">
        <v>77</v>
      </c>
      <c r="G3553">
        <v>37</v>
      </c>
      <c r="H3553">
        <v>37</v>
      </c>
      <c r="I3553">
        <v>3</v>
      </c>
      <c r="J3553">
        <v>0</v>
      </c>
    </row>
    <row r="3554" spans="1:10" x14ac:dyDescent="0.35">
      <c r="A3554" s="60">
        <v>43070</v>
      </c>
      <c r="B3554" t="s">
        <v>63</v>
      </c>
      <c r="C3554" t="s">
        <v>70</v>
      </c>
      <c r="D3554" t="s">
        <v>214</v>
      </c>
      <c r="E3554">
        <v>1421</v>
      </c>
      <c r="F3554">
        <v>144</v>
      </c>
      <c r="G3554">
        <v>85</v>
      </c>
      <c r="H3554">
        <v>36</v>
      </c>
      <c r="I3554">
        <v>19</v>
      </c>
      <c r="J3554">
        <v>4</v>
      </c>
    </row>
    <row r="3555" spans="1:10" x14ac:dyDescent="0.35">
      <c r="A3555" s="60">
        <v>43070</v>
      </c>
      <c r="B3555" t="s">
        <v>63</v>
      </c>
      <c r="C3555" t="s">
        <v>69</v>
      </c>
      <c r="D3555" t="s">
        <v>215</v>
      </c>
      <c r="E3555">
        <v>1298</v>
      </c>
      <c r="F3555">
        <v>215</v>
      </c>
      <c r="G3555">
        <v>27</v>
      </c>
      <c r="H3555">
        <v>42</v>
      </c>
      <c r="I3555">
        <v>131</v>
      </c>
      <c r="J3555">
        <v>15</v>
      </c>
    </row>
    <row r="3556" spans="1:10" x14ac:dyDescent="0.35">
      <c r="A3556" s="60">
        <v>43070</v>
      </c>
      <c r="B3556" t="s">
        <v>63</v>
      </c>
      <c r="C3556" t="s">
        <v>64</v>
      </c>
      <c r="D3556" t="s">
        <v>65</v>
      </c>
      <c r="E3556">
        <v>419</v>
      </c>
      <c r="F3556">
        <v>53</v>
      </c>
      <c r="G3556">
        <v>41</v>
      </c>
      <c r="H3556">
        <v>7</v>
      </c>
      <c r="I3556">
        <v>5</v>
      </c>
      <c r="J3556">
        <v>0</v>
      </c>
    </row>
    <row r="3557" spans="1:10" x14ac:dyDescent="0.35">
      <c r="A3557" s="60">
        <v>43101</v>
      </c>
      <c r="B3557" t="s">
        <v>63</v>
      </c>
      <c r="C3557" t="s">
        <v>66</v>
      </c>
      <c r="D3557" t="s">
        <v>67</v>
      </c>
      <c r="E3557">
        <v>102</v>
      </c>
      <c r="F3557">
        <v>6</v>
      </c>
      <c r="G3557">
        <v>4</v>
      </c>
      <c r="H3557">
        <v>2</v>
      </c>
      <c r="I3557">
        <v>0</v>
      </c>
      <c r="J3557">
        <v>0</v>
      </c>
    </row>
    <row r="3558" spans="1:10" x14ac:dyDescent="0.35">
      <c r="A3558" s="60">
        <v>43101</v>
      </c>
      <c r="B3558" t="s">
        <v>63</v>
      </c>
      <c r="C3558" t="s">
        <v>71</v>
      </c>
      <c r="D3558" t="s">
        <v>72</v>
      </c>
      <c r="E3558">
        <v>1461</v>
      </c>
      <c r="F3558">
        <v>235</v>
      </c>
      <c r="G3558">
        <v>101</v>
      </c>
      <c r="H3558">
        <v>55</v>
      </c>
      <c r="I3558">
        <v>72</v>
      </c>
      <c r="J3558">
        <v>7</v>
      </c>
    </row>
    <row r="3559" spans="1:10" x14ac:dyDescent="0.35">
      <c r="A3559" s="60">
        <v>43101</v>
      </c>
      <c r="B3559" t="s">
        <v>63</v>
      </c>
      <c r="C3559" t="s">
        <v>68</v>
      </c>
      <c r="D3559" t="s">
        <v>216</v>
      </c>
      <c r="E3559">
        <v>511</v>
      </c>
      <c r="F3559">
        <v>72</v>
      </c>
      <c r="G3559">
        <v>37</v>
      </c>
      <c r="H3559">
        <v>16</v>
      </c>
      <c r="I3559">
        <v>16</v>
      </c>
      <c r="J3559">
        <v>3</v>
      </c>
    </row>
    <row r="3560" spans="1:10" x14ac:dyDescent="0.35">
      <c r="A3560" s="60">
        <v>43101</v>
      </c>
      <c r="B3560" t="s">
        <v>63</v>
      </c>
      <c r="C3560" t="s">
        <v>70</v>
      </c>
      <c r="D3560" t="s">
        <v>214</v>
      </c>
      <c r="E3560">
        <v>1454</v>
      </c>
      <c r="F3560">
        <v>327</v>
      </c>
      <c r="G3560">
        <v>100</v>
      </c>
      <c r="H3560">
        <v>40</v>
      </c>
      <c r="I3560">
        <v>176</v>
      </c>
      <c r="J3560">
        <v>11</v>
      </c>
    </row>
    <row r="3561" spans="1:10" x14ac:dyDescent="0.35">
      <c r="A3561" s="60">
        <v>43101</v>
      </c>
      <c r="B3561" t="s">
        <v>63</v>
      </c>
      <c r="C3561" t="s">
        <v>69</v>
      </c>
      <c r="D3561" t="s">
        <v>215</v>
      </c>
      <c r="E3561">
        <v>1308</v>
      </c>
      <c r="F3561">
        <v>160</v>
      </c>
      <c r="G3561">
        <v>28</v>
      </c>
      <c r="H3561">
        <v>30</v>
      </c>
      <c r="I3561">
        <v>96</v>
      </c>
      <c r="J3561">
        <v>6</v>
      </c>
    </row>
    <row r="3562" spans="1:10" x14ac:dyDescent="0.35">
      <c r="A3562" s="60">
        <v>43101</v>
      </c>
      <c r="B3562" t="s">
        <v>63</v>
      </c>
      <c r="C3562" t="s">
        <v>64</v>
      </c>
      <c r="D3562" t="s">
        <v>65</v>
      </c>
      <c r="E3562">
        <v>488</v>
      </c>
      <c r="F3562">
        <v>69</v>
      </c>
      <c r="G3562">
        <v>51</v>
      </c>
      <c r="H3562">
        <v>8</v>
      </c>
      <c r="I3562">
        <v>10</v>
      </c>
      <c r="J3562">
        <v>0</v>
      </c>
    </row>
    <row r="3563" spans="1:10" x14ac:dyDescent="0.35">
      <c r="A3563" s="60">
        <v>43132</v>
      </c>
      <c r="B3563" t="s">
        <v>63</v>
      </c>
      <c r="C3563" t="s">
        <v>66</v>
      </c>
      <c r="D3563" t="s">
        <v>67</v>
      </c>
      <c r="E3563">
        <v>76</v>
      </c>
      <c r="F3563">
        <v>8</v>
      </c>
      <c r="G3563">
        <v>2</v>
      </c>
      <c r="H3563">
        <v>6</v>
      </c>
      <c r="I3563">
        <v>0</v>
      </c>
      <c r="J3563">
        <v>0</v>
      </c>
    </row>
    <row r="3564" spans="1:10" x14ac:dyDescent="0.35">
      <c r="A3564" s="60">
        <v>43132</v>
      </c>
      <c r="B3564" t="s">
        <v>63</v>
      </c>
      <c r="C3564" t="s">
        <v>71</v>
      </c>
      <c r="D3564" t="s">
        <v>72</v>
      </c>
      <c r="E3564">
        <v>1179</v>
      </c>
      <c r="F3564">
        <v>147</v>
      </c>
      <c r="G3564">
        <v>75</v>
      </c>
      <c r="H3564">
        <v>36</v>
      </c>
      <c r="I3564">
        <v>23</v>
      </c>
      <c r="J3564">
        <v>13</v>
      </c>
    </row>
    <row r="3565" spans="1:10" x14ac:dyDescent="0.35">
      <c r="A3565" s="60">
        <v>43132</v>
      </c>
      <c r="B3565" t="s">
        <v>63</v>
      </c>
      <c r="C3565" t="s">
        <v>68</v>
      </c>
      <c r="D3565" t="s">
        <v>216</v>
      </c>
      <c r="E3565">
        <v>460</v>
      </c>
      <c r="F3565">
        <v>59</v>
      </c>
      <c r="G3565">
        <v>31</v>
      </c>
      <c r="H3565">
        <v>16</v>
      </c>
      <c r="I3565">
        <v>12</v>
      </c>
      <c r="J3565">
        <v>0</v>
      </c>
    </row>
    <row r="3566" spans="1:10" x14ac:dyDescent="0.35">
      <c r="A3566" s="60">
        <v>43132</v>
      </c>
      <c r="B3566" t="s">
        <v>63</v>
      </c>
      <c r="C3566" t="s">
        <v>70</v>
      </c>
      <c r="D3566" t="s">
        <v>214</v>
      </c>
      <c r="E3566">
        <v>1350</v>
      </c>
      <c r="F3566">
        <v>109</v>
      </c>
      <c r="G3566">
        <v>58</v>
      </c>
      <c r="H3566">
        <v>32</v>
      </c>
      <c r="I3566">
        <v>8</v>
      </c>
      <c r="J3566">
        <v>11</v>
      </c>
    </row>
    <row r="3567" spans="1:10" x14ac:dyDescent="0.35">
      <c r="A3567" s="60">
        <v>43132</v>
      </c>
      <c r="B3567" t="s">
        <v>63</v>
      </c>
      <c r="C3567" t="s">
        <v>69</v>
      </c>
      <c r="D3567" t="s">
        <v>215</v>
      </c>
      <c r="E3567">
        <v>1239</v>
      </c>
      <c r="F3567">
        <v>98</v>
      </c>
      <c r="G3567">
        <v>26</v>
      </c>
      <c r="H3567">
        <v>26</v>
      </c>
      <c r="I3567">
        <v>29</v>
      </c>
      <c r="J3567">
        <v>17</v>
      </c>
    </row>
    <row r="3568" spans="1:10" x14ac:dyDescent="0.35">
      <c r="A3568" s="60">
        <v>43132</v>
      </c>
      <c r="B3568" t="s">
        <v>63</v>
      </c>
      <c r="C3568" t="s">
        <v>64</v>
      </c>
      <c r="D3568" t="s">
        <v>65</v>
      </c>
      <c r="E3568">
        <v>394</v>
      </c>
      <c r="F3568">
        <v>62</v>
      </c>
      <c r="G3568">
        <v>18</v>
      </c>
      <c r="H3568">
        <v>7</v>
      </c>
      <c r="I3568">
        <v>34</v>
      </c>
      <c r="J3568">
        <v>3</v>
      </c>
    </row>
    <row r="3569" spans="1:10" x14ac:dyDescent="0.35">
      <c r="A3569" s="60">
        <v>43160</v>
      </c>
      <c r="B3569" t="s">
        <v>63</v>
      </c>
      <c r="C3569" t="s">
        <v>66</v>
      </c>
      <c r="D3569" t="s">
        <v>67</v>
      </c>
      <c r="E3569">
        <v>81</v>
      </c>
      <c r="F3569">
        <v>12</v>
      </c>
      <c r="G3569">
        <v>4</v>
      </c>
      <c r="H3569">
        <v>1</v>
      </c>
      <c r="I3569">
        <v>0</v>
      </c>
      <c r="J3569">
        <v>7</v>
      </c>
    </row>
    <row r="3570" spans="1:10" x14ac:dyDescent="0.35">
      <c r="A3570" s="60">
        <v>43160</v>
      </c>
      <c r="B3570" t="s">
        <v>63</v>
      </c>
      <c r="C3570" t="s">
        <v>71</v>
      </c>
      <c r="D3570" t="s">
        <v>72</v>
      </c>
      <c r="E3570">
        <v>1391</v>
      </c>
      <c r="F3570">
        <v>246</v>
      </c>
      <c r="G3570">
        <v>95</v>
      </c>
      <c r="H3570">
        <v>27</v>
      </c>
      <c r="I3570">
        <v>110</v>
      </c>
      <c r="J3570">
        <v>14</v>
      </c>
    </row>
    <row r="3571" spans="1:10" x14ac:dyDescent="0.35">
      <c r="A3571" s="60">
        <v>43160</v>
      </c>
      <c r="B3571" t="s">
        <v>63</v>
      </c>
      <c r="C3571" t="s">
        <v>68</v>
      </c>
      <c r="D3571" t="s">
        <v>216</v>
      </c>
      <c r="E3571">
        <v>518</v>
      </c>
      <c r="F3571">
        <v>85</v>
      </c>
      <c r="G3571">
        <v>24</v>
      </c>
      <c r="H3571">
        <v>21</v>
      </c>
      <c r="I3571">
        <v>40</v>
      </c>
      <c r="J3571">
        <v>0</v>
      </c>
    </row>
    <row r="3572" spans="1:10" x14ac:dyDescent="0.35">
      <c r="A3572" s="60">
        <v>43160</v>
      </c>
      <c r="B3572" t="s">
        <v>63</v>
      </c>
      <c r="C3572" t="s">
        <v>70</v>
      </c>
      <c r="D3572" t="s">
        <v>214</v>
      </c>
      <c r="E3572">
        <v>1416</v>
      </c>
      <c r="F3572">
        <v>232</v>
      </c>
      <c r="G3572">
        <v>96</v>
      </c>
      <c r="H3572">
        <v>47</v>
      </c>
      <c r="I3572">
        <v>85</v>
      </c>
      <c r="J3572">
        <v>4</v>
      </c>
    </row>
    <row r="3573" spans="1:10" x14ac:dyDescent="0.35">
      <c r="A3573" s="60">
        <v>43160</v>
      </c>
      <c r="B3573" t="s">
        <v>63</v>
      </c>
      <c r="C3573" t="s">
        <v>69</v>
      </c>
      <c r="D3573" t="s">
        <v>215</v>
      </c>
      <c r="E3573">
        <v>1388</v>
      </c>
      <c r="F3573">
        <v>242</v>
      </c>
      <c r="G3573">
        <v>32</v>
      </c>
      <c r="H3573">
        <v>34</v>
      </c>
      <c r="I3573">
        <v>160</v>
      </c>
      <c r="J3573">
        <v>16</v>
      </c>
    </row>
    <row r="3574" spans="1:10" x14ac:dyDescent="0.35">
      <c r="A3574" s="60">
        <v>43160</v>
      </c>
      <c r="B3574" t="s">
        <v>63</v>
      </c>
      <c r="C3574" t="s">
        <v>64</v>
      </c>
      <c r="D3574" t="s">
        <v>65</v>
      </c>
      <c r="E3574">
        <v>487</v>
      </c>
      <c r="F3574">
        <v>81</v>
      </c>
      <c r="G3574">
        <v>53</v>
      </c>
      <c r="H3574">
        <v>6</v>
      </c>
      <c r="I3574">
        <v>22</v>
      </c>
      <c r="J3574">
        <v>0</v>
      </c>
    </row>
    <row r="3575" spans="1:10" x14ac:dyDescent="0.35">
      <c r="A3575" s="60">
        <v>43191</v>
      </c>
      <c r="B3575" t="s">
        <v>63</v>
      </c>
      <c r="C3575" t="s">
        <v>66</v>
      </c>
      <c r="D3575" t="s">
        <v>67</v>
      </c>
      <c r="E3575">
        <v>79</v>
      </c>
      <c r="F3575">
        <v>5</v>
      </c>
      <c r="G3575">
        <v>5</v>
      </c>
      <c r="H3575">
        <v>0</v>
      </c>
      <c r="I3575">
        <v>0</v>
      </c>
      <c r="J3575">
        <v>0</v>
      </c>
    </row>
    <row r="3576" spans="1:10" x14ac:dyDescent="0.35">
      <c r="A3576" s="60">
        <v>43191</v>
      </c>
      <c r="B3576" t="s">
        <v>63</v>
      </c>
      <c r="C3576" t="s">
        <v>71</v>
      </c>
      <c r="D3576" t="s">
        <v>72</v>
      </c>
      <c r="E3576">
        <v>1346</v>
      </c>
      <c r="F3576">
        <v>149</v>
      </c>
      <c r="G3576">
        <v>55</v>
      </c>
      <c r="H3576">
        <v>45</v>
      </c>
      <c r="I3576">
        <v>44</v>
      </c>
      <c r="J3576">
        <v>5</v>
      </c>
    </row>
    <row r="3577" spans="1:10" x14ac:dyDescent="0.35">
      <c r="A3577" s="60">
        <v>43191</v>
      </c>
      <c r="B3577" t="s">
        <v>63</v>
      </c>
      <c r="C3577" t="s">
        <v>68</v>
      </c>
      <c r="D3577" t="s">
        <v>216</v>
      </c>
      <c r="E3577">
        <v>509</v>
      </c>
      <c r="F3577">
        <v>47</v>
      </c>
      <c r="G3577">
        <v>20</v>
      </c>
      <c r="H3577">
        <v>25</v>
      </c>
      <c r="I3577">
        <v>1</v>
      </c>
      <c r="J3577">
        <v>1</v>
      </c>
    </row>
    <row r="3578" spans="1:10" x14ac:dyDescent="0.35">
      <c r="A3578" s="60">
        <v>43191</v>
      </c>
      <c r="B3578" t="s">
        <v>63</v>
      </c>
      <c r="C3578" t="s">
        <v>70</v>
      </c>
      <c r="D3578" t="s">
        <v>214</v>
      </c>
      <c r="E3578">
        <v>1461</v>
      </c>
      <c r="F3578">
        <v>156</v>
      </c>
      <c r="G3578">
        <v>79</v>
      </c>
      <c r="H3578">
        <v>46</v>
      </c>
      <c r="I3578">
        <v>29</v>
      </c>
      <c r="J3578">
        <v>2</v>
      </c>
    </row>
    <row r="3579" spans="1:10" x14ac:dyDescent="0.35">
      <c r="A3579" s="60">
        <v>43191</v>
      </c>
      <c r="B3579" t="s">
        <v>63</v>
      </c>
      <c r="C3579" t="s">
        <v>69</v>
      </c>
      <c r="D3579" t="s">
        <v>215</v>
      </c>
      <c r="E3579">
        <v>1337</v>
      </c>
      <c r="F3579">
        <v>109</v>
      </c>
      <c r="G3579">
        <v>30</v>
      </c>
      <c r="H3579">
        <v>35</v>
      </c>
      <c r="I3579">
        <v>34</v>
      </c>
      <c r="J3579">
        <v>10</v>
      </c>
    </row>
    <row r="3580" spans="1:10" x14ac:dyDescent="0.35">
      <c r="A3580" s="60">
        <v>43191</v>
      </c>
      <c r="B3580" t="s">
        <v>63</v>
      </c>
      <c r="C3580" t="s">
        <v>64</v>
      </c>
      <c r="D3580" t="s">
        <v>65</v>
      </c>
      <c r="E3580">
        <v>468</v>
      </c>
      <c r="F3580">
        <v>59</v>
      </c>
      <c r="G3580">
        <v>41</v>
      </c>
      <c r="H3580">
        <v>8</v>
      </c>
      <c r="I3580">
        <v>10</v>
      </c>
      <c r="J3580">
        <v>0</v>
      </c>
    </row>
    <row r="3581" spans="1:10" x14ac:dyDescent="0.35">
      <c r="A3581" s="60">
        <v>43221</v>
      </c>
      <c r="B3581" t="s">
        <v>63</v>
      </c>
      <c r="C3581" t="s">
        <v>66</v>
      </c>
      <c r="D3581" t="s">
        <v>67</v>
      </c>
      <c r="E3581">
        <v>85</v>
      </c>
      <c r="F3581">
        <v>11</v>
      </c>
      <c r="G3581">
        <v>7</v>
      </c>
      <c r="H3581">
        <v>4</v>
      </c>
      <c r="I3581">
        <v>0</v>
      </c>
      <c r="J3581">
        <v>0</v>
      </c>
    </row>
    <row r="3582" spans="1:10" x14ac:dyDescent="0.35">
      <c r="A3582" s="60">
        <v>43221</v>
      </c>
      <c r="B3582" t="s">
        <v>63</v>
      </c>
      <c r="C3582" t="s">
        <v>71</v>
      </c>
      <c r="D3582" t="s">
        <v>72</v>
      </c>
      <c r="E3582">
        <v>1569</v>
      </c>
      <c r="F3582">
        <v>152</v>
      </c>
      <c r="G3582">
        <v>86</v>
      </c>
      <c r="H3582">
        <v>40</v>
      </c>
      <c r="I3582">
        <v>15</v>
      </c>
      <c r="J3582">
        <v>11</v>
      </c>
    </row>
    <row r="3583" spans="1:10" x14ac:dyDescent="0.35">
      <c r="A3583" s="60">
        <v>43221</v>
      </c>
      <c r="B3583" t="s">
        <v>63</v>
      </c>
      <c r="C3583" t="s">
        <v>68</v>
      </c>
      <c r="D3583" t="s">
        <v>216</v>
      </c>
      <c r="E3583">
        <v>563</v>
      </c>
      <c r="F3583">
        <v>64</v>
      </c>
      <c r="G3583">
        <v>26</v>
      </c>
      <c r="H3583">
        <v>26</v>
      </c>
      <c r="I3583">
        <v>11</v>
      </c>
      <c r="J3583">
        <v>1</v>
      </c>
    </row>
    <row r="3584" spans="1:10" x14ac:dyDescent="0.35">
      <c r="A3584" s="60">
        <v>43221</v>
      </c>
      <c r="B3584" t="s">
        <v>63</v>
      </c>
      <c r="C3584" t="s">
        <v>70</v>
      </c>
      <c r="D3584" t="s">
        <v>214</v>
      </c>
      <c r="E3584">
        <v>1582</v>
      </c>
      <c r="F3584">
        <v>141</v>
      </c>
      <c r="G3584">
        <v>79</v>
      </c>
      <c r="H3584">
        <v>41</v>
      </c>
      <c r="I3584">
        <v>14</v>
      </c>
      <c r="J3584">
        <v>7</v>
      </c>
    </row>
    <row r="3585" spans="1:10" x14ac:dyDescent="0.35">
      <c r="A3585" s="60">
        <v>43221</v>
      </c>
      <c r="B3585" t="s">
        <v>63</v>
      </c>
      <c r="C3585" t="s">
        <v>69</v>
      </c>
      <c r="D3585" t="s">
        <v>215</v>
      </c>
      <c r="E3585">
        <v>1486</v>
      </c>
      <c r="F3585">
        <v>95</v>
      </c>
      <c r="G3585">
        <v>24</v>
      </c>
      <c r="H3585">
        <v>44</v>
      </c>
      <c r="I3585">
        <v>20</v>
      </c>
      <c r="J3585">
        <v>7</v>
      </c>
    </row>
    <row r="3586" spans="1:10" x14ac:dyDescent="0.35">
      <c r="A3586" s="60">
        <v>43221</v>
      </c>
      <c r="B3586" t="s">
        <v>63</v>
      </c>
      <c r="C3586" t="s">
        <v>64</v>
      </c>
      <c r="D3586" t="s">
        <v>65</v>
      </c>
      <c r="E3586">
        <v>586</v>
      </c>
      <c r="F3586">
        <v>65</v>
      </c>
      <c r="G3586">
        <v>45</v>
      </c>
      <c r="H3586">
        <v>13</v>
      </c>
      <c r="I3586">
        <v>7</v>
      </c>
      <c r="J3586">
        <v>0</v>
      </c>
    </row>
    <row r="3587" spans="1:10" x14ac:dyDescent="0.35">
      <c r="A3587" s="60">
        <v>43252</v>
      </c>
      <c r="B3587" t="s">
        <v>63</v>
      </c>
      <c r="C3587" t="s">
        <v>66</v>
      </c>
      <c r="D3587" t="s">
        <v>67</v>
      </c>
      <c r="E3587">
        <v>97</v>
      </c>
      <c r="F3587">
        <v>8</v>
      </c>
      <c r="G3587">
        <v>4</v>
      </c>
      <c r="H3587">
        <v>0</v>
      </c>
      <c r="I3587">
        <v>4</v>
      </c>
      <c r="J3587">
        <v>0</v>
      </c>
    </row>
    <row r="3588" spans="1:10" x14ac:dyDescent="0.35">
      <c r="A3588" s="60">
        <v>43252</v>
      </c>
      <c r="B3588" t="s">
        <v>63</v>
      </c>
      <c r="C3588" t="s">
        <v>71</v>
      </c>
      <c r="D3588" t="s">
        <v>72</v>
      </c>
      <c r="E3588">
        <v>1454</v>
      </c>
      <c r="F3588">
        <v>175</v>
      </c>
      <c r="G3588">
        <v>102</v>
      </c>
      <c r="H3588">
        <v>51</v>
      </c>
      <c r="I3588">
        <v>7</v>
      </c>
      <c r="J3588">
        <v>15</v>
      </c>
    </row>
    <row r="3589" spans="1:10" x14ac:dyDescent="0.35">
      <c r="A3589" s="60">
        <v>43252</v>
      </c>
      <c r="B3589" t="s">
        <v>63</v>
      </c>
      <c r="C3589" t="s">
        <v>68</v>
      </c>
      <c r="D3589" t="s">
        <v>216</v>
      </c>
      <c r="E3589">
        <v>581</v>
      </c>
      <c r="F3589">
        <v>54</v>
      </c>
      <c r="G3589">
        <v>15</v>
      </c>
      <c r="H3589">
        <v>33</v>
      </c>
      <c r="I3589">
        <v>6</v>
      </c>
      <c r="J3589">
        <v>0</v>
      </c>
    </row>
    <row r="3590" spans="1:10" x14ac:dyDescent="0.35">
      <c r="A3590" s="60">
        <v>43252</v>
      </c>
      <c r="B3590" t="s">
        <v>63</v>
      </c>
      <c r="C3590" t="s">
        <v>70</v>
      </c>
      <c r="D3590" t="s">
        <v>214</v>
      </c>
      <c r="E3590">
        <v>1568</v>
      </c>
      <c r="F3590">
        <v>127</v>
      </c>
      <c r="G3590">
        <v>70</v>
      </c>
      <c r="H3590">
        <v>40</v>
      </c>
      <c r="I3590">
        <v>8</v>
      </c>
      <c r="J3590">
        <v>9</v>
      </c>
    </row>
    <row r="3591" spans="1:10" x14ac:dyDescent="0.35">
      <c r="A3591" s="60">
        <v>43252</v>
      </c>
      <c r="B3591" t="s">
        <v>63</v>
      </c>
      <c r="C3591" t="s">
        <v>69</v>
      </c>
      <c r="D3591" t="s">
        <v>215</v>
      </c>
      <c r="E3591">
        <v>1428</v>
      </c>
      <c r="F3591">
        <v>93</v>
      </c>
      <c r="G3591">
        <v>22</v>
      </c>
      <c r="H3591">
        <v>34</v>
      </c>
      <c r="I3591">
        <v>27</v>
      </c>
      <c r="J3591">
        <v>10</v>
      </c>
    </row>
    <row r="3592" spans="1:10" x14ac:dyDescent="0.35">
      <c r="A3592" s="60">
        <v>43252</v>
      </c>
      <c r="B3592" t="s">
        <v>63</v>
      </c>
      <c r="C3592" t="s">
        <v>64</v>
      </c>
      <c r="D3592" t="s">
        <v>65</v>
      </c>
      <c r="E3592">
        <v>380</v>
      </c>
      <c r="F3592">
        <v>39</v>
      </c>
      <c r="G3592">
        <v>28</v>
      </c>
      <c r="H3592">
        <v>8</v>
      </c>
      <c r="I3592">
        <v>3</v>
      </c>
      <c r="J3592">
        <v>0</v>
      </c>
    </row>
    <row r="3593" spans="1:10" x14ac:dyDescent="0.35">
      <c r="A3593" s="60">
        <v>43282</v>
      </c>
      <c r="B3593" t="s">
        <v>63</v>
      </c>
      <c r="C3593" t="s">
        <v>66</v>
      </c>
      <c r="D3593" t="s">
        <v>67</v>
      </c>
      <c r="E3593">
        <v>69</v>
      </c>
      <c r="F3593">
        <v>10</v>
      </c>
      <c r="G3593">
        <v>2</v>
      </c>
      <c r="H3593">
        <v>1</v>
      </c>
      <c r="I3593">
        <v>7</v>
      </c>
      <c r="J3593">
        <v>0</v>
      </c>
    </row>
    <row r="3594" spans="1:10" x14ac:dyDescent="0.35">
      <c r="A3594" s="60">
        <v>43282</v>
      </c>
      <c r="B3594" t="s">
        <v>63</v>
      </c>
      <c r="C3594" t="s">
        <v>71</v>
      </c>
      <c r="D3594" t="s">
        <v>72</v>
      </c>
      <c r="E3594">
        <v>1461</v>
      </c>
      <c r="F3594">
        <v>217</v>
      </c>
      <c r="G3594">
        <v>122</v>
      </c>
      <c r="H3594">
        <v>48</v>
      </c>
      <c r="I3594">
        <v>28</v>
      </c>
      <c r="J3594">
        <v>19</v>
      </c>
    </row>
    <row r="3595" spans="1:10" x14ac:dyDescent="0.35">
      <c r="A3595" s="60">
        <v>43282</v>
      </c>
      <c r="B3595" t="s">
        <v>63</v>
      </c>
      <c r="C3595" t="s">
        <v>68</v>
      </c>
      <c r="D3595" t="s">
        <v>216</v>
      </c>
      <c r="E3595">
        <v>520</v>
      </c>
      <c r="F3595">
        <v>41</v>
      </c>
      <c r="G3595">
        <v>17</v>
      </c>
      <c r="H3595">
        <v>18</v>
      </c>
      <c r="I3595">
        <v>6</v>
      </c>
      <c r="J3595">
        <v>0</v>
      </c>
    </row>
    <row r="3596" spans="1:10" x14ac:dyDescent="0.35">
      <c r="A3596" s="60">
        <v>43282</v>
      </c>
      <c r="B3596" t="s">
        <v>63</v>
      </c>
      <c r="C3596" t="s">
        <v>70</v>
      </c>
      <c r="D3596" t="s">
        <v>214</v>
      </c>
      <c r="E3596">
        <v>1501</v>
      </c>
      <c r="F3596">
        <v>162</v>
      </c>
      <c r="G3596">
        <v>88</v>
      </c>
      <c r="H3596">
        <v>46</v>
      </c>
      <c r="I3596">
        <v>25</v>
      </c>
      <c r="J3596">
        <v>3</v>
      </c>
    </row>
    <row r="3597" spans="1:10" x14ac:dyDescent="0.35">
      <c r="A3597" s="60">
        <v>43282</v>
      </c>
      <c r="B3597" t="s">
        <v>63</v>
      </c>
      <c r="C3597" t="s">
        <v>69</v>
      </c>
      <c r="D3597" t="s">
        <v>215</v>
      </c>
      <c r="E3597">
        <v>1357</v>
      </c>
      <c r="F3597">
        <v>103</v>
      </c>
      <c r="G3597">
        <v>20</v>
      </c>
      <c r="H3597">
        <v>28</v>
      </c>
      <c r="I3597">
        <v>31</v>
      </c>
      <c r="J3597">
        <v>24</v>
      </c>
    </row>
    <row r="3598" spans="1:10" x14ac:dyDescent="0.35">
      <c r="A3598" s="60">
        <v>43282</v>
      </c>
      <c r="B3598" t="s">
        <v>63</v>
      </c>
      <c r="C3598" t="s">
        <v>64</v>
      </c>
      <c r="D3598" t="s">
        <v>65</v>
      </c>
      <c r="E3598">
        <v>567</v>
      </c>
      <c r="F3598">
        <v>61</v>
      </c>
      <c r="G3598">
        <v>41</v>
      </c>
      <c r="H3598">
        <v>11</v>
      </c>
      <c r="I3598">
        <v>9</v>
      </c>
      <c r="J3598">
        <v>0</v>
      </c>
    </row>
    <row r="3599" spans="1:10" x14ac:dyDescent="0.35">
      <c r="A3599" s="60">
        <v>43313</v>
      </c>
      <c r="B3599" t="s">
        <v>63</v>
      </c>
      <c r="C3599" t="s">
        <v>66</v>
      </c>
      <c r="D3599" t="s">
        <v>67</v>
      </c>
      <c r="E3599">
        <v>94</v>
      </c>
      <c r="F3599">
        <v>7</v>
      </c>
      <c r="G3599">
        <v>5</v>
      </c>
      <c r="H3599">
        <v>0</v>
      </c>
      <c r="I3599">
        <v>1</v>
      </c>
      <c r="J3599">
        <v>1</v>
      </c>
    </row>
    <row r="3600" spans="1:10" x14ac:dyDescent="0.35">
      <c r="A3600" s="60">
        <v>43313</v>
      </c>
      <c r="B3600" t="s">
        <v>63</v>
      </c>
      <c r="C3600" t="s">
        <v>71</v>
      </c>
      <c r="D3600" t="s">
        <v>72</v>
      </c>
      <c r="E3600">
        <v>1662</v>
      </c>
      <c r="F3600">
        <v>189</v>
      </c>
      <c r="G3600">
        <v>101</v>
      </c>
      <c r="H3600">
        <v>54</v>
      </c>
      <c r="I3600">
        <v>17</v>
      </c>
      <c r="J3600">
        <v>17</v>
      </c>
    </row>
    <row r="3601" spans="1:10" x14ac:dyDescent="0.35">
      <c r="A3601" s="60">
        <v>43313</v>
      </c>
      <c r="B3601" t="s">
        <v>63</v>
      </c>
      <c r="C3601" t="s">
        <v>68</v>
      </c>
      <c r="D3601" t="s">
        <v>216</v>
      </c>
      <c r="E3601">
        <v>535</v>
      </c>
      <c r="F3601">
        <v>50</v>
      </c>
      <c r="G3601">
        <v>19</v>
      </c>
      <c r="H3601">
        <v>17</v>
      </c>
      <c r="I3601">
        <v>11</v>
      </c>
      <c r="J3601">
        <v>3</v>
      </c>
    </row>
    <row r="3602" spans="1:10" x14ac:dyDescent="0.35">
      <c r="A3602" s="60">
        <v>43313</v>
      </c>
      <c r="B3602" t="s">
        <v>63</v>
      </c>
      <c r="C3602" t="s">
        <v>70</v>
      </c>
      <c r="D3602" t="s">
        <v>214</v>
      </c>
      <c r="E3602">
        <v>1642</v>
      </c>
      <c r="F3602">
        <v>150</v>
      </c>
      <c r="G3602">
        <v>68</v>
      </c>
      <c r="H3602">
        <v>43</v>
      </c>
      <c r="I3602">
        <v>32</v>
      </c>
      <c r="J3602">
        <v>7</v>
      </c>
    </row>
    <row r="3603" spans="1:10" x14ac:dyDescent="0.35">
      <c r="A3603" s="60">
        <v>43313</v>
      </c>
      <c r="B3603" t="s">
        <v>63</v>
      </c>
      <c r="C3603" t="s">
        <v>69</v>
      </c>
      <c r="D3603" t="s">
        <v>215</v>
      </c>
      <c r="E3603">
        <v>1567</v>
      </c>
      <c r="F3603">
        <v>141</v>
      </c>
      <c r="G3603">
        <v>27</v>
      </c>
      <c r="H3603">
        <v>50</v>
      </c>
      <c r="I3603">
        <v>47</v>
      </c>
      <c r="J3603">
        <v>17</v>
      </c>
    </row>
    <row r="3604" spans="1:10" x14ac:dyDescent="0.35">
      <c r="A3604" s="60">
        <v>43313</v>
      </c>
      <c r="B3604" t="s">
        <v>63</v>
      </c>
      <c r="C3604" t="s">
        <v>64</v>
      </c>
      <c r="D3604" t="s">
        <v>65</v>
      </c>
      <c r="E3604">
        <v>560</v>
      </c>
      <c r="F3604">
        <v>27</v>
      </c>
      <c r="G3604">
        <v>17</v>
      </c>
      <c r="H3604">
        <v>6</v>
      </c>
      <c r="I3604">
        <v>4</v>
      </c>
      <c r="J3604">
        <v>0</v>
      </c>
    </row>
    <row r="3605" spans="1:10" x14ac:dyDescent="0.35">
      <c r="A3605" s="60">
        <v>43344</v>
      </c>
      <c r="B3605" t="s">
        <v>63</v>
      </c>
      <c r="C3605" t="s">
        <v>66</v>
      </c>
      <c r="D3605" t="s">
        <v>67</v>
      </c>
      <c r="E3605">
        <v>69</v>
      </c>
      <c r="F3605">
        <v>13</v>
      </c>
      <c r="G3605">
        <v>10</v>
      </c>
      <c r="H3605">
        <v>3</v>
      </c>
      <c r="I3605">
        <v>0</v>
      </c>
      <c r="J3605">
        <v>0</v>
      </c>
    </row>
    <row r="3606" spans="1:10" x14ac:dyDescent="0.35">
      <c r="A3606" s="60">
        <v>43344</v>
      </c>
      <c r="B3606" t="s">
        <v>63</v>
      </c>
      <c r="C3606" t="s">
        <v>71</v>
      </c>
      <c r="D3606" t="s">
        <v>72</v>
      </c>
      <c r="E3606">
        <v>1265</v>
      </c>
      <c r="F3606">
        <v>159</v>
      </c>
      <c r="G3606">
        <v>71</v>
      </c>
      <c r="H3606">
        <v>44</v>
      </c>
      <c r="I3606">
        <v>18</v>
      </c>
      <c r="J3606">
        <v>26</v>
      </c>
    </row>
    <row r="3607" spans="1:10" x14ac:dyDescent="0.35">
      <c r="A3607" s="60">
        <v>43344</v>
      </c>
      <c r="B3607" t="s">
        <v>63</v>
      </c>
      <c r="C3607" t="s">
        <v>68</v>
      </c>
      <c r="D3607" t="s">
        <v>216</v>
      </c>
      <c r="E3607">
        <v>453</v>
      </c>
      <c r="F3607">
        <v>45</v>
      </c>
      <c r="G3607">
        <v>15</v>
      </c>
      <c r="H3607">
        <v>22</v>
      </c>
      <c r="I3607">
        <v>8</v>
      </c>
      <c r="J3607">
        <v>0</v>
      </c>
    </row>
    <row r="3608" spans="1:10" x14ac:dyDescent="0.35">
      <c r="A3608" s="60">
        <v>43344</v>
      </c>
      <c r="B3608" t="s">
        <v>63</v>
      </c>
      <c r="C3608" t="s">
        <v>70</v>
      </c>
      <c r="D3608" t="s">
        <v>214</v>
      </c>
      <c r="E3608">
        <v>1308</v>
      </c>
      <c r="F3608">
        <v>118</v>
      </c>
      <c r="G3608">
        <v>64</v>
      </c>
      <c r="H3608">
        <v>38</v>
      </c>
      <c r="I3608">
        <v>11</v>
      </c>
      <c r="J3608">
        <v>5</v>
      </c>
    </row>
    <row r="3609" spans="1:10" x14ac:dyDescent="0.35">
      <c r="A3609" s="60">
        <v>43344</v>
      </c>
      <c r="B3609" t="s">
        <v>63</v>
      </c>
      <c r="C3609" t="s">
        <v>69</v>
      </c>
      <c r="D3609" t="s">
        <v>215</v>
      </c>
      <c r="E3609">
        <v>1260</v>
      </c>
      <c r="F3609">
        <v>84</v>
      </c>
      <c r="G3609">
        <v>20</v>
      </c>
      <c r="H3609">
        <v>45</v>
      </c>
      <c r="I3609">
        <v>18</v>
      </c>
      <c r="J3609">
        <v>1</v>
      </c>
    </row>
    <row r="3610" spans="1:10" x14ac:dyDescent="0.35">
      <c r="A3610" s="60">
        <v>43344</v>
      </c>
      <c r="B3610" t="s">
        <v>63</v>
      </c>
      <c r="C3610" t="s">
        <v>64</v>
      </c>
      <c r="D3610" t="s">
        <v>65</v>
      </c>
      <c r="E3610">
        <v>473</v>
      </c>
      <c r="F3610">
        <v>37</v>
      </c>
      <c r="G3610">
        <v>25</v>
      </c>
      <c r="H3610">
        <v>9</v>
      </c>
      <c r="I3610">
        <v>3</v>
      </c>
      <c r="J3610">
        <v>0</v>
      </c>
    </row>
    <row r="3611" spans="1:10" x14ac:dyDescent="0.35">
      <c r="A3611" s="60">
        <v>43374</v>
      </c>
      <c r="B3611" t="s">
        <v>63</v>
      </c>
      <c r="C3611" t="s">
        <v>66</v>
      </c>
      <c r="D3611" t="s">
        <v>67</v>
      </c>
      <c r="E3611">
        <v>50</v>
      </c>
      <c r="F3611">
        <v>7</v>
      </c>
      <c r="G3611">
        <v>5</v>
      </c>
      <c r="H3611">
        <v>2</v>
      </c>
      <c r="I3611">
        <v>0</v>
      </c>
      <c r="J3611">
        <v>0</v>
      </c>
    </row>
    <row r="3612" spans="1:10" x14ac:dyDescent="0.35">
      <c r="A3612" s="60">
        <v>43374</v>
      </c>
      <c r="B3612" t="s">
        <v>63</v>
      </c>
      <c r="C3612" t="s">
        <v>71</v>
      </c>
      <c r="D3612" t="s">
        <v>72</v>
      </c>
      <c r="E3612">
        <v>1499</v>
      </c>
      <c r="F3612">
        <v>141</v>
      </c>
      <c r="G3612">
        <v>77</v>
      </c>
      <c r="H3612">
        <v>50</v>
      </c>
      <c r="I3612">
        <v>7</v>
      </c>
      <c r="J3612">
        <v>7</v>
      </c>
    </row>
    <row r="3613" spans="1:10" x14ac:dyDescent="0.35">
      <c r="A3613" s="60">
        <v>43374</v>
      </c>
      <c r="B3613" t="s">
        <v>63</v>
      </c>
      <c r="C3613" t="s">
        <v>68</v>
      </c>
      <c r="D3613" t="s">
        <v>216</v>
      </c>
      <c r="E3613">
        <v>537</v>
      </c>
      <c r="F3613">
        <v>52</v>
      </c>
      <c r="G3613">
        <v>18</v>
      </c>
      <c r="H3613">
        <v>26</v>
      </c>
      <c r="I3613">
        <v>8</v>
      </c>
      <c r="J3613">
        <v>0</v>
      </c>
    </row>
    <row r="3614" spans="1:10" x14ac:dyDescent="0.35">
      <c r="A3614" s="60">
        <v>43374</v>
      </c>
      <c r="B3614" t="s">
        <v>63</v>
      </c>
      <c r="C3614" t="s">
        <v>70</v>
      </c>
      <c r="D3614" t="s">
        <v>214</v>
      </c>
      <c r="E3614">
        <v>1614</v>
      </c>
      <c r="F3614">
        <v>165</v>
      </c>
      <c r="G3614">
        <v>85</v>
      </c>
      <c r="H3614">
        <v>53</v>
      </c>
      <c r="I3614">
        <v>25</v>
      </c>
      <c r="J3614">
        <v>2</v>
      </c>
    </row>
    <row r="3615" spans="1:10" x14ac:dyDescent="0.35">
      <c r="A3615" s="60">
        <v>43374</v>
      </c>
      <c r="B3615" t="s">
        <v>63</v>
      </c>
      <c r="C3615" t="s">
        <v>69</v>
      </c>
      <c r="D3615" t="s">
        <v>215</v>
      </c>
      <c r="E3615">
        <v>1488</v>
      </c>
      <c r="F3615">
        <v>91</v>
      </c>
      <c r="G3615">
        <v>29</v>
      </c>
      <c r="H3615">
        <v>43</v>
      </c>
      <c r="I3615">
        <v>16</v>
      </c>
      <c r="J3615">
        <v>3</v>
      </c>
    </row>
    <row r="3616" spans="1:10" x14ac:dyDescent="0.35">
      <c r="A3616" s="60">
        <v>43374</v>
      </c>
      <c r="B3616" t="s">
        <v>63</v>
      </c>
      <c r="C3616" t="s">
        <v>64</v>
      </c>
      <c r="D3616" t="s">
        <v>65</v>
      </c>
      <c r="E3616">
        <v>611</v>
      </c>
      <c r="F3616">
        <v>50</v>
      </c>
      <c r="G3616">
        <v>31</v>
      </c>
      <c r="H3616">
        <v>10</v>
      </c>
      <c r="I3616">
        <v>7</v>
      </c>
      <c r="J3616">
        <v>2</v>
      </c>
    </row>
    <row r="3617" spans="1:10" x14ac:dyDescent="0.35">
      <c r="A3617" s="60">
        <v>43405</v>
      </c>
      <c r="B3617" t="s">
        <v>63</v>
      </c>
      <c r="C3617" t="s">
        <v>66</v>
      </c>
      <c r="D3617" t="s">
        <v>67</v>
      </c>
      <c r="E3617">
        <v>73</v>
      </c>
      <c r="F3617">
        <v>5</v>
      </c>
      <c r="G3617">
        <v>1</v>
      </c>
      <c r="H3617">
        <v>3</v>
      </c>
      <c r="I3617">
        <v>0</v>
      </c>
      <c r="J3617">
        <v>1</v>
      </c>
    </row>
    <row r="3618" spans="1:10" x14ac:dyDescent="0.35">
      <c r="A3618" s="60">
        <v>43405</v>
      </c>
      <c r="B3618" t="s">
        <v>63</v>
      </c>
      <c r="C3618" t="s">
        <v>71</v>
      </c>
      <c r="D3618" t="s">
        <v>72</v>
      </c>
      <c r="E3618">
        <v>1206</v>
      </c>
      <c r="F3618">
        <v>125</v>
      </c>
      <c r="G3618">
        <v>55</v>
      </c>
      <c r="H3618">
        <v>47</v>
      </c>
      <c r="I3618">
        <v>8</v>
      </c>
      <c r="J3618">
        <v>15</v>
      </c>
    </row>
    <row r="3619" spans="1:10" x14ac:dyDescent="0.35">
      <c r="A3619" s="60">
        <v>43405</v>
      </c>
      <c r="B3619" t="s">
        <v>63</v>
      </c>
      <c r="C3619" t="s">
        <v>68</v>
      </c>
      <c r="D3619" t="s">
        <v>216</v>
      </c>
      <c r="E3619">
        <v>508</v>
      </c>
      <c r="F3619">
        <v>61</v>
      </c>
      <c r="G3619">
        <v>19</v>
      </c>
      <c r="H3619">
        <v>25</v>
      </c>
      <c r="I3619">
        <v>17</v>
      </c>
      <c r="J3619">
        <v>0</v>
      </c>
    </row>
    <row r="3620" spans="1:10" x14ac:dyDescent="0.35">
      <c r="A3620" s="60">
        <v>43405</v>
      </c>
      <c r="B3620" t="s">
        <v>63</v>
      </c>
      <c r="C3620" t="s">
        <v>70</v>
      </c>
      <c r="D3620" t="s">
        <v>214</v>
      </c>
      <c r="E3620">
        <v>1388</v>
      </c>
      <c r="F3620">
        <v>182</v>
      </c>
      <c r="G3620">
        <v>90</v>
      </c>
      <c r="H3620">
        <v>64</v>
      </c>
      <c r="I3620">
        <v>22</v>
      </c>
      <c r="J3620">
        <v>6</v>
      </c>
    </row>
    <row r="3621" spans="1:10" x14ac:dyDescent="0.35">
      <c r="A3621" s="60">
        <v>43405</v>
      </c>
      <c r="B3621" t="s">
        <v>63</v>
      </c>
      <c r="C3621" t="s">
        <v>69</v>
      </c>
      <c r="D3621" t="s">
        <v>215</v>
      </c>
      <c r="E3621">
        <v>1248</v>
      </c>
      <c r="F3621">
        <v>102</v>
      </c>
      <c r="G3621">
        <v>22</v>
      </c>
      <c r="H3621">
        <v>64</v>
      </c>
      <c r="I3621">
        <v>13</v>
      </c>
      <c r="J3621">
        <v>3</v>
      </c>
    </row>
    <row r="3622" spans="1:10" x14ac:dyDescent="0.35">
      <c r="A3622" s="60">
        <v>43405</v>
      </c>
      <c r="B3622" t="s">
        <v>63</v>
      </c>
      <c r="C3622" t="s">
        <v>64</v>
      </c>
      <c r="D3622" t="s">
        <v>65</v>
      </c>
      <c r="E3622">
        <v>559</v>
      </c>
      <c r="F3622">
        <v>28</v>
      </c>
      <c r="G3622">
        <v>21</v>
      </c>
      <c r="H3622">
        <v>2</v>
      </c>
      <c r="I3622">
        <v>5</v>
      </c>
      <c r="J3622">
        <v>0</v>
      </c>
    </row>
    <row r="3623" spans="1:10" x14ac:dyDescent="0.35">
      <c r="A3623" s="60">
        <v>43435</v>
      </c>
      <c r="B3623" t="s">
        <v>63</v>
      </c>
      <c r="C3623" t="s">
        <v>66</v>
      </c>
      <c r="D3623" t="s">
        <v>67</v>
      </c>
      <c r="E3623">
        <v>56</v>
      </c>
      <c r="F3623">
        <v>8</v>
      </c>
      <c r="G3623">
        <v>8</v>
      </c>
      <c r="H3623">
        <v>0</v>
      </c>
      <c r="I3623">
        <v>0</v>
      </c>
      <c r="J3623">
        <v>0</v>
      </c>
    </row>
    <row r="3624" spans="1:10" x14ac:dyDescent="0.35">
      <c r="A3624" s="60">
        <v>43435</v>
      </c>
      <c r="B3624" t="s">
        <v>63</v>
      </c>
      <c r="C3624" t="s">
        <v>71</v>
      </c>
      <c r="D3624" t="s">
        <v>72</v>
      </c>
      <c r="E3624">
        <v>1178</v>
      </c>
      <c r="F3624">
        <v>119</v>
      </c>
      <c r="G3624">
        <v>54</v>
      </c>
      <c r="H3624">
        <v>43</v>
      </c>
      <c r="I3624">
        <v>6</v>
      </c>
      <c r="J3624">
        <v>16</v>
      </c>
    </row>
    <row r="3625" spans="1:10" x14ac:dyDescent="0.35">
      <c r="A3625" s="60">
        <v>43435</v>
      </c>
      <c r="B3625" t="s">
        <v>63</v>
      </c>
      <c r="C3625" t="s">
        <v>68</v>
      </c>
      <c r="D3625" t="s">
        <v>216</v>
      </c>
      <c r="E3625">
        <v>450</v>
      </c>
      <c r="F3625">
        <v>171</v>
      </c>
      <c r="G3625">
        <v>23</v>
      </c>
      <c r="H3625">
        <v>20</v>
      </c>
      <c r="I3625">
        <v>127</v>
      </c>
      <c r="J3625">
        <v>1</v>
      </c>
    </row>
    <row r="3626" spans="1:10" x14ac:dyDescent="0.35">
      <c r="A3626" s="60">
        <v>43435</v>
      </c>
      <c r="B3626" t="s">
        <v>63</v>
      </c>
      <c r="C3626" t="s">
        <v>70</v>
      </c>
      <c r="D3626" t="s">
        <v>214</v>
      </c>
      <c r="E3626">
        <v>1191</v>
      </c>
      <c r="F3626">
        <v>126</v>
      </c>
      <c r="G3626">
        <v>73</v>
      </c>
      <c r="H3626">
        <v>36</v>
      </c>
      <c r="I3626">
        <v>11</v>
      </c>
      <c r="J3626">
        <v>6</v>
      </c>
    </row>
    <row r="3627" spans="1:10" x14ac:dyDescent="0.35">
      <c r="A3627" s="60">
        <v>43435</v>
      </c>
      <c r="B3627" t="s">
        <v>63</v>
      </c>
      <c r="C3627" t="s">
        <v>69</v>
      </c>
      <c r="D3627" t="s">
        <v>215</v>
      </c>
      <c r="E3627">
        <v>1505</v>
      </c>
      <c r="F3627">
        <v>103</v>
      </c>
      <c r="G3627">
        <v>27</v>
      </c>
      <c r="H3627">
        <v>39</v>
      </c>
      <c r="I3627">
        <v>35</v>
      </c>
      <c r="J3627">
        <v>2</v>
      </c>
    </row>
    <row r="3628" spans="1:10" x14ac:dyDescent="0.35">
      <c r="A3628" s="60">
        <v>43435</v>
      </c>
      <c r="B3628" t="s">
        <v>63</v>
      </c>
      <c r="C3628" t="s">
        <v>64</v>
      </c>
      <c r="D3628" t="s">
        <v>65</v>
      </c>
      <c r="E3628">
        <v>451</v>
      </c>
      <c r="F3628">
        <v>28</v>
      </c>
      <c r="G3628">
        <v>24</v>
      </c>
      <c r="H3628">
        <v>4</v>
      </c>
      <c r="I3628">
        <v>0</v>
      </c>
      <c r="J3628">
        <v>0</v>
      </c>
    </row>
    <row r="3629" spans="1:10" x14ac:dyDescent="0.35">
      <c r="A3629" s="60">
        <v>43466</v>
      </c>
      <c r="B3629" t="s">
        <v>63</v>
      </c>
      <c r="C3629" t="s">
        <v>66</v>
      </c>
      <c r="D3629" t="s">
        <v>67</v>
      </c>
      <c r="E3629">
        <v>86</v>
      </c>
      <c r="F3629">
        <v>16</v>
      </c>
      <c r="G3629">
        <v>8</v>
      </c>
      <c r="H3629">
        <v>2</v>
      </c>
      <c r="I3629">
        <v>6</v>
      </c>
      <c r="J3629">
        <v>0</v>
      </c>
    </row>
    <row r="3630" spans="1:10" x14ac:dyDescent="0.35">
      <c r="A3630" s="60">
        <v>43466</v>
      </c>
      <c r="B3630" t="s">
        <v>63</v>
      </c>
      <c r="C3630" t="s">
        <v>71</v>
      </c>
      <c r="D3630" t="s">
        <v>72</v>
      </c>
      <c r="E3630">
        <v>1367</v>
      </c>
      <c r="F3630">
        <v>156</v>
      </c>
      <c r="G3630">
        <v>72</v>
      </c>
      <c r="H3630">
        <v>49</v>
      </c>
      <c r="I3630">
        <v>12</v>
      </c>
      <c r="J3630">
        <v>23</v>
      </c>
    </row>
    <row r="3631" spans="1:10" x14ac:dyDescent="0.35">
      <c r="A3631" s="60">
        <v>43466</v>
      </c>
      <c r="B3631" t="s">
        <v>63</v>
      </c>
      <c r="C3631" t="s">
        <v>68</v>
      </c>
      <c r="D3631" t="s">
        <v>216</v>
      </c>
      <c r="E3631">
        <v>527</v>
      </c>
      <c r="F3631">
        <v>76</v>
      </c>
      <c r="G3631">
        <v>26</v>
      </c>
      <c r="H3631">
        <v>22</v>
      </c>
      <c r="I3631">
        <v>26</v>
      </c>
      <c r="J3631">
        <v>2</v>
      </c>
    </row>
    <row r="3632" spans="1:10" x14ac:dyDescent="0.35">
      <c r="A3632" s="60">
        <v>43466</v>
      </c>
      <c r="B3632" t="s">
        <v>63</v>
      </c>
      <c r="C3632" t="s">
        <v>70</v>
      </c>
      <c r="D3632" t="s">
        <v>214</v>
      </c>
      <c r="E3632">
        <v>1387</v>
      </c>
      <c r="F3632">
        <v>149</v>
      </c>
      <c r="G3632">
        <v>85</v>
      </c>
      <c r="H3632">
        <v>38</v>
      </c>
      <c r="I3632">
        <v>23</v>
      </c>
      <c r="J3632">
        <v>3</v>
      </c>
    </row>
    <row r="3633" spans="1:10" x14ac:dyDescent="0.35">
      <c r="A3633" s="60">
        <v>43466</v>
      </c>
      <c r="B3633" t="s">
        <v>63</v>
      </c>
      <c r="C3633" t="s">
        <v>69</v>
      </c>
      <c r="D3633" t="s">
        <v>215</v>
      </c>
      <c r="E3633">
        <v>1312</v>
      </c>
      <c r="F3633">
        <v>123</v>
      </c>
      <c r="G3633">
        <v>24</v>
      </c>
      <c r="H3633">
        <v>42</v>
      </c>
      <c r="I3633">
        <v>57</v>
      </c>
      <c r="J3633">
        <v>0</v>
      </c>
    </row>
    <row r="3634" spans="1:10" x14ac:dyDescent="0.35">
      <c r="A3634" s="60">
        <v>43466</v>
      </c>
      <c r="B3634" t="s">
        <v>63</v>
      </c>
      <c r="C3634" t="s">
        <v>64</v>
      </c>
      <c r="D3634" t="s">
        <v>65</v>
      </c>
      <c r="E3634">
        <v>573</v>
      </c>
      <c r="F3634">
        <v>73</v>
      </c>
      <c r="G3634">
        <v>30</v>
      </c>
      <c r="H3634">
        <v>9</v>
      </c>
      <c r="I3634">
        <v>8</v>
      </c>
      <c r="J3634">
        <v>26</v>
      </c>
    </row>
    <row r="3635" spans="1:10" x14ac:dyDescent="0.35">
      <c r="A3635" s="60">
        <v>43497</v>
      </c>
      <c r="B3635" t="s">
        <v>63</v>
      </c>
      <c r="C3635" t="s">
        <v>66</v>
      </c>
      <c r="D3635" t="s">
        <v>67</v>
      </c>
      <c r="E3635">
        <v>69</v>
      </c>
      <c r="F3635">
        <v>9</v>
      </c>
      <c r="G3635">
        <v>8</v>
      </c>
      <c r="H3635">
        <v>1</v>
      </c>
      <c r="I3635">
        <v>0</v>
      </c>
      <c r="J3635">
        <v>0</v>
      </c>
    </row>
    <row r="3636" spans="1:10" x14ac:dyDescent="0.35">
      <c r="A3636" s="60">
        <v>43497</v>
      </c>
      <c r="B3636" t="s">
        <v>63</v>
      </c>
      <c r="C3636" t="s">
        <v>71</v>
      </c>
      <c r="D3636" t="s">
        <v>72</v>
      </c>
      <c r="E3636">
        <v>1279</v>
      </c>
      <c r="F3636">
        <v>144</v>
      </c>
      <c r="G3636">
        <v>61</v>
      </c>
      <c r="H3636">
        <v>52</v>
      </c>
      <c r="I3636">
        <v>10</v>
      </c>
      <c r="J3636">
        <v>21</v>
      </c>
    </row>
    <row r="3637" spans="1:10" x14ac:dyDescent="0.35">
      <c r="A3637" s="60">
        <v>43497</v>
      </c>
      <c r="B3637" t="s">
        <v>63</v>
      </c>
      <c r="C3637" t="s">
        <v>68</v>
      </c>
      <c r="D3637" t="s">
        <v>216</v>
      </c>
      <c r="E3637">
        <v>478</v>
      </c>
      <c r="F3637">
        <v>73</v>
      </c>
      <c r="G3637">
        <v>35</v>
      </c>
      <c r="H3637">
        <v>25</v>
      </c>
      <c r="I3637">
        <v>10</v>
      </c>
      <c r="J3637">
        <v>3</v>
      </c>
    </row>
    <row r="3638" spans="1:10" x14ac:dyDescent="0.35">
      <c r="A3638" s="60">
        <v>43497</v>
      </c>
      <c r="B3638" t="s">
        <v>63</v>
      </c>
      <c r="C3638" t="s">
        <v>70</v>
      </c>
      <c r="D3638" t="s">
        <v>214</v>
      </c>
      <c r="E3638">
        <v>1218</v>
      </c>
      <c r="F3638">
        <v>124</v>
      </c>
      <c r="G3638">
        <v>68</v>
      </c>
      <c r="H3638">
        <v>29</v>
      </c>
      <c r="I3638">
        <v>22</v>
      </c>
      <c r="J3638">
        <v>5</v>
      </c>
    </row>
    <row r="3639" spans="1:10" x14ac:dyDescent="0.35">
      <c r="A3639" s="60">
        <v>43497</v>
      </c>
      <c r="B3639" t="s">
        <v>63</v>
      </c>
      <c r="C3639" t="s">
        <v>69</v>
      </c>
      <c r="D3639" t="s">
        <v>215</v>
      </c>
      <c r="E3639">
        <v>1221</v>
      </c>
      <c r="F3639">
        <v>85</v>
      </c>
      <c r="G3639">
        <v>19</v>
      </c>
      <c r="H3639">
        <v>39</v>
      </c>
      <c r="I3639">
        <v>27</v>
      </c>
      <c r="J3639">
        <v>0</v>
      </c>
    </row>
    <row r="3640" spans="1:10" x14ac:dyDescent="0.35">
      <c r="A3640" s="60">
        <v>43497</v>
      </c>
      <c r="B3640" t="s">
        <v>63</v>
      </c>
      <c r="C3640" t="s">
        <v>64</v>
      </c>
      <c r="D3640" t="s">
        <v>65</v>
      </c>
      <c r="E3640">
        <v>472</v>
      </c>
      <c r="F3640">
        <v>49</v>
      </c>
      <c r="G3640">
        <v>21</v>
      </c>
      <c r="H3640">
        <v>6</v>
      </c>
      <c r="I3640">
        <v>10</v>
      </c>
      <c r="J3640">
        <v>12</v>
      </c>
    </row>
    <row r="3641" spans="1:10" x14ac:dyDescent="0.35">
      <c r="A3641" s="60">
        <v>43525</v>
      </c>
      <c r="B3641" t="s">
        <v>63</v>
      </c>
      <c r="C3641" t="s">
        <v>66</v>
      </c>
      <c r="D3641" t="s">
        <v>67</v>
      </c>
      <c r="E3641">
        <v>120</v>
      </c>
      <c r="F3641">
        <v>17</v>
      </c>
      <c r="G3641">
        <v>12</v>
      </c>
      <c r="H3641">
        <v>4</v>
      </c>
      <c r="I3641">
        <v>1</v>
      </c>
      <c r="J3641">
        <v>0</v>
      </c>
    </row>
    <row r="3642" spans="1:10" x14ac:dyDescent="0.35">
      <c r="A3642" s="60">
        <v>43525</v>
      </c>
      <c r="B3642" t="s">
        <v>63</v>
      </c>
      <c r="C3642" t="s">
        <v>71</v>
      </c>
      <c r="D3642" t="s">
        <v>72</v>
      </c>
      <c r="E3642">
        <v>1386</v>
      </c>
      <c r="F3642">
        <v>160</v>
      </c>
      <c r="G3642">
        <v>49</v>
      </c>
      <c r="H3642">
        <v>59</v>
      </c>
      <c r="I3642">
        <v>28</v>
      </c>
      <c r="J3642">
        <v>24</v>
      </c>
    </row>
    <row r="3643" spans="1:10" x14ac:dyDescent="0.35">
      <c r="A3643" s="60">
        <v>43525</v>
      </c>
      <c r="B3643" t="s">
        <v>63</v>
      </c>
      <c r="C3643" t="s">
        <v>68</v>
      </c>
      <c r="D3643" t="s">
        <v>216</v>
      </c>
      <c r="E3643">
        <v>540</v>
      </c>
      <c r="F3643">
        <v>68</v>
      </c>
      <c r="G3643">
        <v>24</v>
      </c>
      <c r="H3643">
        <v>21</v>
      </c>
      <c r="I3643">
        <v>19</v>
      </c>
      <c r="J3643">
        <v>4</v>
      </c>
    </row>
    <row r="3644" spans="1:10" x14ac:dyDescent="0.35">
      <c r="A3644" s="60">
        <v>43525</v>
      </c>
      <c r="B3644" t="s">
        <v>63</v>
      </c>
      <c r="C3644" t="s">
        <v>70</v>
      </c>
      <c r="D3644" t="s">
        <v>214</v>
      </c>
      <c r="E3644">
        <v>1441</v>
      </c>
      <c r="F3644">
        <v>164</v>
      </c>
      <c r="G3644">
        <v>88</v>
      </c>
      <c r="H3644">
        <v>48</v>
      </c>
      <c r="I3644">
        <v>22</v>
      </c>
      <c r="J3644">
        <v>6</v>
      </c>
    </row>
    <row r="3645" spans="1:10" x14ac:dyDescent="0.35">
      <c r="A3645" s="60">
        <v>43525</v>
      </c>
      <c r="B3645" t="s">
        <v>63</v>
      </c>
      <c r="C3645" t="s">
        <v>69</v>
      </c>
      <c r="D3645" t="s">
        <v>215</v>
      </c>
      <c r="E3645">
        <v>1308</v>
      </c>
      <c r="F3645">
        <v>55</v>
      </c>
      <c r="G3645">
        <v>18</v>
      </c>
      <c r="H3645">
        <v>24</v>
      </c>
      <c r="I3645">
        <v>12</v>
      </c>
      <c r="J3645">
        <v>1</v>
      </c>
    </row>
    <row r="3646" spans="1:10" x14ac:dyDescent="0.35">
      <c r="A3646" s="60">
        <v>43525</v>
      </c>
      <c r="B3646" t="s">
        <v>63</v>
      </c>
      <c r="C3646" t="s">
        <v>64</v>
      </c>
      <c r="D3646" t="s">
        <v>65</v>
      </c>
      <c r="E3646">
        <v>509</v>
      </c>
      <c r="F3646">
        <v>61</v>
      </c>
      <c r="G3646">
        <v>30</v>
      </c>
      <c r="H3646">
        <v>8</v>
      </c>
      <c r="I3646">
        <v>9</v>
      </c>
      <c r="J3646">
        <v>14</v>
      </c>
    </row>
    <row r="3647" spans="1:10" x14ac:dyDescent="0.35">
      <c r="A3647" s="60">
        <v>43556</v>
      </c>
      <c r="B3647" t="s">
        <v>63</v>
      </c>
      <c r="C3647" t="s">
        <v>66</v>
      </c>
      <c r="D3647" t="s">
        <v>67</v>
      </c>
      <c r="E3647">
        <v>94</v>
      </c>
      <c r="F3647">
        <v>12</v>
      </c>
      <c r="G3647">
        <v>12</v>
      </c>
      <c r="H3647">
        <v>0</v>
      </c>
      <c r="I3647">
        <v>0</v>
      </c>
      <c r="J3647">
        <v>0</v>
      </c>
    </row>
    <row r="3648" spans="1:10" x14ac:dyDescent="0.35">
      <c r="A3648" s="60">
        <v>43556</v>
      </c>
      <c r="B3648" t="s">
        <v>63</v>
      </c>
      <c r="C3648" t="s">
        <v>71</v>
      </c>
      <c r="D3648" t="s">
        <v>72</v>
      </c>
      <c r="E3648">
        <v>1321</v>
      </c>
      <c r="F3648">
        <v>144</v>
      </c>
      <c r="G3648">
        <v>63</v>
      </c>
      <c r="H3648">
        <v>41</v>
      </c>
      <c r="I3648">
        <v>23</v>
      </c>
      <c r="J3648">
        <v>17</v>
      </c>
    </row>
    <row r="3649" spans="1:10" x14ac:dyDescent="0.35">
      <c r="A3649" s="60">
        <v>43556</v>
      </c>
      <c r="B3649" t="s">
        <v>63</v>
      </c>
      <c r="C3649" t="s">
        <v>68</v>
      </c>
      <c r="D3649" t="s">
        <v>216</v>
      </c>
      <c r="E3649">
        <v>441</v>
      </c>
      <c r="F3649">
        <v>41</v>
      </c>
      <c r="G3649">
        <v>13</v>
      </c>
      <c r="H3649">
        <v>16</v>
      </c>
      <c r="I3649">
        <v>12</v>
      </c>
      <c r="J3649">
        <v>0</v>
      </c>
    </row>
    <row r="3650" spans="1:10" x14ac:dyDescent="0.35">
      <c r="A3650" s="60">
        <v>43556</v>
      </c>
      <c r="B3650" t="s">
        <v>63</v>
      </c>
      <c r="C3650" t="s">
        <v>70</v>
      </c>
      <c r="D3650" t="s">
        <v>214</v>
      </c>
      <c r="E3650">
        <v>1476</v>
      </c>
      <c r="F3650">
        <v>135</v>
      </c>
      <c r="G3650">
        <v>77</v>
      </c>
      <c r="H3650">
        <v>36</v>
      </c>
      <c r="I3650">
        <v>19</v>
      </c>
      <c r="J3650">
        <v>3</v>
      </c>
    </row>
    <row r="3651" spans="1:10" x14ac:dyDescent="0.35">
      <c r="A3651" s="60">
        <v>43556</v>
      </c>
      <c r="B3651" t="s">
        <v>63</v>
      </c>
      <c r="C3651" t="s">
        <v>69</v>
      </c>
      <c r="D3651" t="s">
        <v>215</v>
      </c>
      <c r="E3651">
        <v>1191</v>
      </c>
      <c r="F3651">
        <v>88</v>
      </c>
      <c r="G3651">
        <v>18</v>
      </c>
      <c r="H3651">
        <v>46</v>
      </c>
      <c r="I3651">
        <v>21</v>
      </c>
      <c r="J3651">
        <v>3</v>
      </c>
    </row>
    <row r="3652" spans="1:10" x14ac:dyDescent="0.35">
      <c r="A3652" s="60">
        <v>43556</v>
      </c>
      <c r="B3652" t="s">
        <v>63</v>
      </c>
      <c r="C3652" t="s">
        <v>64</v>
      </c>
      <c r="D3652" t="s">
        <v>65</v>
      </c>
      <c r="E3652">
        <v>504</v>
      </c>
      <c r="F3652">
        <v>38</v>
      </c>
      <c r="G3652">
        <v>25</v>
      </c>
      <c r="H3652">
        <v>6</v>
      </c>
      <c r="I3652">
        <v>7</v>
      </c>
      <c r="J3652">
        <v>0</v>
      </c>
    </row>
    <row r="3653" spans="1:10" x14ac:dyDescent="0.35">
      <c r="A3653" s="60">
        <v>43586</v>
      </c>
      <c r="B3653" t="s">
        <v>63</v>
      </c>
      <c r="C3653" t="s">
        <v>66</v>
      </c>
      <c r="D3653" t="s">
        <v>67</v>
      </c>
      <c r="E3653">
        <v>109</v>
      </c>
      <c r="F3653">
        <v>12</v>
      </c>
      <c r="G3653">
        <v>9</v>
      </c>
      <c r="H3653">
        <v>2</v>
      </c>
      <c r="I3653">
        <v>0</v>
      </c>
      <c r="J3653">
        <v>1</v>
      </c>
    </row>
    <row r="3654" spans="1:10" x14ac:dyDescent="0.35">
      <c r="A3654" s="60">
        <v>43586</v>
      </c>
      <c r="B3654" t="s">
        <v>63</v>
      </c>
      <c r="C3654" t="s">
        <v>71</v>
      </c>
      <c r="D3654" t="s">
        <v>72</v>
      </c>
      <c r="E3654">
        <v>1426</v>
      </c>
      <c r="F3654">
        <v>181</v>
      </c>
      <c r="G3654">
        <v>104</v>
      </c>
      <c r="H3654">
        <v>35</v>
      </c>
      <c r="I3654">
        <v>22</v>
      </c>
      <c r="J3654">
        <v>20</v>
      </c>
    </row>
    <row r="3655" spans="1:10" x14ac:dyDescent="0.35">
      <c r="A3655" s="60">
        <v>43586</v>
      </c>
      <c r="B3655" t="s">
        <v>63</v>
      </c>
      <c r="C3655" t="s">
        <v>68</v>
      </c>
      <c r="D3655" t="s">
        <v>216</v>
      </c>
      <c r="E3655">
        <v>560</v>
      </c>
      <c r="F3655">
        <v>41</v>
      </c>
      <c r="G3655">
        <v>18</v>
      </c>
      <c r="H3655">
        <v>14</v>
      </c>
      <c r="I3655">
        <v>7</v>
      </c>
      <c r="J3655">
        <v>2</v>
      </c>
    </row>
    <row r="3656" spans="1:10" x14ac:dyDescent="0.35">
      <c r="A3656" s="60">
        <v>43586</v>
      </c>
      <c r="B3656" t="s">
        <v>63</v>
      </c>
      <c r="C3656" t="s">
        <v>70</v>
      </c>
      <c r="D3656" t="s">
        <v>214</v>
      </c>
      <c r="E3656">
        <v>1626</v>
      </c>
      <c r="F3656">
        <v>152</v>
      </c>
      <c r="G3656">
        <v>98</v>
      </c>
      <c r="H3656">
        <v>42</v>
      </c>
      <c r="I3656">
        <v>11</v>
      </c>
      <c r="J3656">
        <v>1</v>
      </c>
    </row>
    <row r="3657" spans="1:10" x14ac:dyDescent="0.35">
      <c r="A3657" s="60">
        <v>43586</v>
      </c>
      <c r="B3657" t="s">
        <v>63</v>
      </c>
      <c r="C3657" t="s">
        <v>69</v>
      </c>
      <c r="D3657" t="s">
        <v>215</v>
      </c>
      <c r="E3657">
        <v>1358</v>
      </c>
      <c r="F3657">
        <v>82</v>
      </c>
      <c r="G3657">
        <v>13</v>
      </c>
      <c r="H3657">
        <v>45</v>
      </c>
      <c r="I3657">
        <v>24</v>
      </c>
      <c r="J3657">
        <v>0</v>
      </c>
    </row>
    <row r="3658" spans="1:10" x14ac:dyDescent="0.35">
      <c r="A3658" s="60">
        <v>43586</v>
      </c>
      <c r="B3658" t="s">
        <v>63</v>
      </c>
      <c r="C3658" t="s">
        <v>64</v>
      </c>
      <c r="D3658" t="s">
        <v>65</v>
      </c>
      <c r="E3658">
        <v>576</v>
      </c>
      <c r="F3658">
        <v>52</v>
      </c>
      <c r="G3658">
        <v>39</v>
      </c>
      <c r="H3658">
        <v>11</v>
      </c>
      <c r="I3658">
        <v>2</v>
      </c>
      <c r="J3658">
        <v>0</v>
      </c>
    </row>
    <row r="3659" spans="1:10" x14ac:dyDescent="0.35">
      <c r="A3659" s="60">
        <v>43617</v>
      </c>
      <c r="B3659" t="s">
        <v>63</v>
      </c>
      <c r="C3659" t="s">
        <v>66</v>
      </c>
      <c r="D3659" t="s">
        <v>67</v>
      </c>
      <c r="E3659">
        <v>78</v>
      </c>
      <c r="F3659">
        <v>13</v>
      </c>
      <c r="G3659">
        <v>10</v>
      </c>
      <c r="H3659">
        <v>3</v>
      </c>
      <c r="I3659">
        <v>0</v>
      </c>
      <c r="J3659">
        <v>0</v>
      </c>
    </row>
    <row r="3660" spans="1:10" x14ac:dyDescent="0.35">
      <c r="A3660" s="60">
        <v>43617</v>
      </c>
      <c r="B3660" t="s">
        <v>63</v>
      </c>
      <c r="C3660" t="s">
        <v>71</v>
      </c>
      <c r="D3660" t="s">
        <v>72</v>
      </c>
      <c r="E3660">
        <v>1361</v>
      </c>
      <c r="F3660">
        <v>191</v>
      </c>
      <c r="G3660">
        <v>89</v>
      </c>
      <c r="H3660">
        <v>41</v>
      </c>
      <c r="I3660">
        <v>36</v>
      </c>
      <c r="J3660">
        <v>25</v>
      </c>
    </row>
    <row r="3661" spans="1:10" x14ac:dyDescent="0.35">
      <c r="A3661" s="60">
        <v>43617</v>
      </c>
      <c r="B3661" t="s">
        <v>63</v>
      </c>
      <c r="C3661" t="s">
        <v>68</v>
      </c>
      <c r="D3661" t="s">
        <v>216</v>
      </c>
      <c r="E3661">
        <v>504</v>
      </c>
      <c r="F3661">
        <v>71</v>
      </c>
      <c r="G3661">
        <v>29</v>
      </c>
      <c r="H3661">
        <v>16</v>
      </c>
      <c r="I3661">
        <v>23</v>
      </c>
      <c r="J3661">
        <v>3</v>
      </c>
    </row>
    <row r="3662" spans="1:10" x14ac:dyDescent="0.35">
      <c r="A3662" s="60">
        <v>43617</v>
      </c>
      <c r="B3662" t="s">
        <v>63</v>
      </c>
      <c r="C3662" t="s">
        <v>70</v>
      </c>
      <c r="D3662" t="s">
        <v>214</v>
      </c>
      <c r="E3662">
        <v>1487</v>
      </c>
      <c r="F3662">
        <v>153</v>
      </c>
      <c r="G3662">
        <v>92</v>
      </c>
      <c r="H3662">
        <v>45</v>
      </c>
      <c r="I3662">
        <v>16</v>
      </c>
      <c r="J3662">
        <v>0</v>
      </c>
    </row>
    <row r="3663" spans="1:10" x14ac:dyDescent="0.35">
      <c r="A3663" s="60">
        <v>43617</v>
      </c>
      <c r="B3663" t="s">
        <v>63</v>
      </c>
      <c r="C3663" t="s">
        <v>69</v>
      </c>
      <c r="D3663" t="s">
        <v>215</v>
      </c>
      <c r="E3663">
        <v>1298</v>
      </c>
      <c r="F3663">
        <v>93</v>
      </c>
      <c r="G3663">
        <v>32</v>
      </c>
      <c r="H3663">
        <v>45</v>
      </c>
      <c r="I3663">
        <v>15</v>
      </c>
      <c r="J3663">
        <v>1</v>
      </c>
    </row>
    <row r="3664" spans="1:10" x14ac:dyDescent="0.35">
      <c r="A3664" s="60">
        <v>43617</v>
      </c>
      <c r="B3664" t="s">
        <v>63</v>
      </c>
      <c r="C3664" t="s">
        <v>64</v>
      </c>
      <c r="D3664" t="s">
        <v>65</v>
      </c>
      <c r="E3664">
        <v>502</v>
      </c>
      <c r="F3664">
        <v>53</v>
      </c>
      <c r="G3664">
        <v>32</v>
      </c>
      <c r="H3664">
        <v>16</v>
      </c>
      <c r="I3664">
        <v>5</v>
      </c>
      <c r="J3664">
        <v>0</v>
      </c>
    </row>
    <row r="3665" spans="1:10" x14ac:dyDescent="0.35">
      <c r="A3665" s="60">
        <v>43647</v>
      </c>
      <c r="B3665" t="s">
        <v>63</v>
      </c>
      <c r="C3665" t="s">
        <v>66</v>
      </c>
      <c r="D3665" t="s">
        <v>67</v>
      </c>
      <c r="E3665">
        <v>79</v>
      </c>
      <c r="F3665">
        <v>7</v>
      </c>
      <c r="G3665">
        <v>5</v>
      </c>
      <c r="H3665">
        <v>2</v>
      </c>
      <c r="I3665">
        <v>0</v>
      </c>
      <c r="J3665">
        <v>0</v>
      </c>
    </row>
    <row r="3666" spans="1:10" x14ac:dyDescent="0.35">
      <c r="A3666" s="60">
        <v>43647</v>
      </c>
      <c r="B3666" t="s">
        <v>63</v>
      </c>
      <c r="C3666" t="s">
        <v>71</v>
      </c>
      <c r="D3666" t="s">
        <v>72</v>
      </c>
      <c r="E3666">
        <v>1325</v>
      </c>
      <c r="F3666">
        <v>150</v>
      </c>
      <c r="G3666">
        <v>55</v>
      </c>
      <c r="H3666">
        <v>52</v>
      </c>
      <c r="I3666">
        <v>31</v>
      </c>
      <c r="J3666">
        <v>12</v>
      </c>
    </row>
    <row r="3667" spans="1:10" x14ac:dyDescent="0.35">
      <c r="A3667" s="60">
        <v>43647</v>
      </c>
      <c r="B3667" t="s">
        <v>63</v>
      </c>
      <c r="C3667" t="s">
        <v>68</v>
      </c>
      <c r="D3667" t="s">
        <v>216</v>
      </c>
      <c r="E3667">
        <v>389</v>
      </c>
      <c r="F3667">
        <v>33</v>
      </c>
      <c r="G3667">
        <v>10</v>
      </c>
      <c r="H3667">
        <v>17</v>
      </c>
      <c r="I3667">
        <v>6</v>
      </c>
      <c r="J3667">
        <v>0</v>
      </c>
    </row>
    <row r="3668" spans="1:10" x14ac:dyDescent="0.35">
      <c r="A3668" s="60">
        <v>43647</v>
      </c>
      <c r="B3668" t="s">
        <v>63</v>
      </c>
      <c r="C3668" t="s">
        <v>70</v>
      </c>
      <c r="D3668" t="s">
        <v>214</v>
      </c>
      <c r="E3668">
        <v>1662</v>
      </c>
      <c r="F3668">
        <v>173</v>
      </c>
      <c r="G3668">
        <v>69</v>
      </c>
      <c r="H3668">
        <v>55</v>
      </c>
      <c r="I3668">
        <v>46</v>
      </c>
      <c r="J3668">
        <v>3</v>
      </c>
    </row>
    <row r="3669" spans="1:10" x14ac:dyDescent="0.35">
      <c r="A3669" s="60">
        <v>43647</v>
      </c>
      <c r="B3669" t="s">
        <v>63</v>
      </c>
      <c r="C3669" t="s">
        <v>69</v>
      </c>
      <c r="D3669" t="s">
        <v>215</v>
      </c>
      <c r="E3669">
        <v>1316</v>
      </c>
      <c r="F3669">
        <v>69</v>
      </c>
      <c r="G3669">
        <v>15</v>
      </c>
      <c r="H3669">
        <v>39</v>
      </c>
      <c r="I3669">
        <v>11</v>
      </c>
      <c r="J3669">
        <v>4</v>
      </c>
    </row>
    <row r="3670" spans="1:10" x14ac:dyDescent="0.35">
      <c r="A3670" s="60">
        <v>43647</v>
      </c>
      <c r="B3670" t="s">
        <v>63</v>
      </c>
      <c r="C3670" t="s">
        <v>64</v>
      </c>
      <c r="D3670" t="s">
        <v>65</v>
      </c>
      <c r="E3670">
        <v>480</v>
      </c>
      <c r="F3670">
        <v>124</v>
      </c>
      <c r="G3670">
        <v>20</v>
      </c>
      <c r="H3670">
        <v>6</v>
      </c>
      <c r="I3670">
        <v>98</v>
      </c>
      <c r="J3670">
        <v>0</v>
      </c>
    </row>
    <row r="3671" spans="1:10" x14ac:dyDescent="0.35">
      <c r="A3671" s="60">
        <v>43678</v>
      </c>
      <c r="B3671" t="s">
        <v>63</v>
      </c>
      <c r="C3671" t="s">
        <v>66</v>
      </c>
      <c r="D3671" t="s">
        <v>67</v>
      </c>
      <c r="E3671">
        <v>34</v>
      </c>
      <c r="F3671">
        <v>1</v>
      </c>
      <c r="G3671">
        <v>1</v>
      </c>
      <c r="H3671">
        <v>0</v>
      </c>
      <c r="I3671">
        <v>0</v>
      </c>
      <c r="J3671">
        <v>0</v>
      </c>
    </row>
    <row r="3672" spans="1:10" x14ac:dyDescent="0.35">
      <c r="A3672" s="60">
        <v>43678</v>
      </c>
      <c r="B3672" t="s">
        <v>63</v>
      </c>
      <c r="C3672" t="s">
        <v>71</v>
      </c>
      <c r="D3672" t="s">
        <v>72</v>
      </c>
      <c r="E3672">
        <v>1231</v>
      </c>
      <c r="F3672">
        <v>108</v>
      </c>
      <c r="G3672">
        <v>49</v>
      </c>
      <c r="H3672">
        <v>29</v>
      </c>
      <c r="I3672">
        <v>19</v>
      </c>
      <c r="J3672">
        <v>11</v>
      </c>
    </row>
    <row r="3673" spans="1:10" x14ac:dyDescent="0.35">
      <c r="A3673" s="60">
        <v>43678</v>
      </c>
      <c r="B3673" t="s">
        <v>63</v>
      </c>
      <c r="C3673" t="s">
        <v>68</v>
      </c>
      <c r="D3673" t="s">
        <v>216</v>
      </c>
      <c r="E3673">
        <v>503</v>
      </c>
      <c r="F3673">
        <v>51</v>
      </c>
      <c r="G3673">
        <v>23</v>
      </c>
      <c r="H3673">
        <v>17</v>
      </c>
      <c r="I3673">
        <v>10</v>
      </c>
      <c r="J3673">
        <v>1</v>
      </c>
    </row>
    <row r="3674" spans="1:10" x14ac:dyDescent="0.35">
      <c r="A3674" s="60">
        <v>43678</v>
      </c>
      <c r="B3674" t="s">
        <v>63</v>
      </c>
      <c r="C3674" t="s">
        <v>70</v>
      </c>
      <c r="D3674" t="s">
        <v>214</v>
      </c>
      <c r="E3674">
        <v>1539</v>
      </c>
      <c r="F3674">
        <v>170</v>
      </c>
      <c r="G3674">
        <v>74</v>
      </c>
      <c r="H3674">
        <v>63</v>
      </c>
      <c r="I3674">
        <v>29</v>
      </c>
      <c r="J3674">
        <v>4</v>
      </c>
    </row>
    <row r="3675" spans="1:10" x14ac:dyDescent="0.35">
      <c r="A3675" s="60">
        <v>43678</v>
      </c>
      <c r="B3675" t="s">
        <v>63</v>
      </c>
      <c r="C3675" t="s">
        <v>69</v>
      </c>
      <c r="D3675" t="s">
        <v>215</v>
      </c>
      <c r="E3675">
        <v>1300</v>
      </c>
      <c r="F3675">
        <v>94</v>
      </c>
      <c r="G3675">
        <v>20</v>
      </c>
      <c r="H3675">
        <v>45</v>
      </c>
      <c r="I3675">
        <v>29</v>
      </c>
      <c r="J3675">
        <v>0</v>
      </c>
    </row>
    <row r="3676" spans="1:10" x14ac:dyDescent="0.35">
      <c r="A3676" s="60">
        <v>43678</v>
      </c>
      <c r="B3676" t="s">
        <v>63</v>
      </c>
      <c r="C3676" t="s">
        <v>64</v>
      </c>
      <c r="D3676" t="s">
        <v>65</v>
      </c>
      <c r="E3676">
        <v>487</v>
      </c>
      <c r="F3676">
        <v>70</v>
      </c>
      <c r="G3676">
        <v>14</v>
      </c>
      <c r="H3676">
        <v>9</v>
      </c>
      <c r="I3676">
        <v>47</v>
      </c>
      <c r="J3676">
        <v>0</v>
      </c>
    </row>
    <row r="3677" spans="1:10" x14ac:dyDescent="0.35">
      <c r="A3677" s="60">
        <v>43709</v>
      </c>
      <c r="B3677" t="s">
        <v>63</v>
      </c>
      <c r="C3677" t="s">
        <v>71</v>
      </c>
      <c r="D3677" t="s">
        <v>72</v>
      </c>
      <c r="E3677">
        <v>1133</v>
      </c>
      <c r="F3677">
        <v>102</v>
      </c>
      <c r="G3677">
        <v>50</v>
      </c>
      <c r="H3677">
        <v>27</v>
      </c>
      <c r="I3677">
        <v>6</v>
      </c>
      <c r="J3677">
        <v>19</v>
      </c>
    </row>
    <row r="3678" spans="1:10" x14ac:dyDescent="0.35">
      <c r="A3678" s="60">
        <v>43709</v>
      </c>
      <c r="B3678" t="s">
        <v>63</v>
      </c>
      <c r="C3678" t="s">
        <v>68</v>
      </c>
      <c r="D3678" t="s">
        <v>216</v>
      </c>
      <c r="E3678">
        <v>493</v>
      </c>
      <c r="F3678">
        <v>64</v>
      </c>
      <c r="G3678">
        <v>25</v>
      </c>
      <c r="H3678">
        <v>27</v>
      </c>
      <c r="I3678">
        <v>11</v>
      </c>
      <c r="J3678">
        <v>1</v>
      </c>
    </row>
    <row r="3679" spans="1:10" x14ac:dyDescent="0.35">
      <c r="A3679" s="60">
        <v>43709</v>
      </c>
      <c r="B3679" t="s">
        <v>63</v>
      </c>
      <c r="C3679" t="s">
        <v>70</v>
      </c>
      <c r="D3679" t="s">
        <v>214</v>
      </c>
      <c r="E3679">
        <v>1340</v>
      </c>
      <c r="F3679">
        <v>133</v>
      </c>
      <c r="G3679">
        <v>63</v>
      </c>
      <c r="H3679">
        <v>55</v>
      </c>
      <c r="I3679">
        <v>15</v>
      </c>
      <c r="J3679">
        <v>0</v>
      </c>
    </row>
    <row r="3680" spans="1:10" x14ac:dyDescent="0.35">
      <c r="A3680" s="60">
        <v>43709</v>
      </c>
      <c r="B3680" t="s">
        <v>63</v>
      </c>
      <c r="C3680" t="s">
        <v>69</v>
      </c>
      <c r="D3680" t="s">
        <v>215</v>
      </c>
      <c r="E3680">
        <v>1242</v>
      </c>
      <c r="F3680">
        <v>63</v>
      </c>
      <c r="G3680">
        <v>14</v>
      </c>
      <c r="H3680">
        <v>19</v>
      </c>
      <c r="I3680">
        <v>29</v>
      </c>
      <c r="J3680">
        <v>1</v>
      </c>
    </row>
    <row r="3681" spans="1:10" x14ac:dyDescent="0.35">
      <c r="A3681" s="60">
        <v>43709</v>
      </c>
      <c r="B3681" t="s">
        <v>63</v>
      </c>
      <c r="C3681" t="s">
        <v>64</v>
      </c>
      <c r="D3681" t="s">
        <v>65</v>
      </c>
      <c r="E3681">
        <v>425</v>
      </c>
      <c r="F3681">
        <v>34</v>
      </c>
      <c r="G3681">
        <v>20</v>
      </c>
      <c r="H3681">
        <v>6</v>
      </c>
      <c r="I3681">
        <v>8</v>
      </c>
      <c r="J3681">
        <v>0</v>
      </c>
    </row>
    <row r="3682" spans="1:10" x14ac:dyDescent="0.35">
      <c r="A3682" s="60">
        <v>43739</v>
      </c>
      <c r="B3682" t="s">
        <v>63</v>
      </c>
      <c r="C3682" t="s">
        <v>71</v>
      </c>
      <c r="D3682" t="s">
        <v>72</v>
      </c>
      <c r="E3682">
        <v>1362</v>
      </c>
      <c r="F3682">
        <v>130</v>
      </c>
      <c r="G3682">
        <v>68</v>
      </c>
      <c r="H3682">
        <v>34</v>
      </c>
      <c r="I3682">
        <v>15</v>
      </c>
      <c r="J3682">
        <v>13</v>
      </c>
    </row>
    <row r="3683" spans="1:10" x14ac:dyDescent="0.35">
      <c r="A3683" s="60">
        <v>43739</v>
      </c>
      <c r="B3683" t="s">
        <v>63</v>
      </c>
      <c r="C3683" t="s">
        <v>68</v>
      </c>
      <c r="D3683" t="s">
        <v>216</v>
      </c>
      <c r="E3683">
        <v>516</v>
      </c>
      <c r="F3683">
        <v>65</v>
      </c>
      <c r="G3683">
        <v>35</v>
      </c>
      <c r="H3683">
        <v>22</v>
      </c>
      <c r="I3683">
        <v>7</v>
      </c>
      <c r="J3683">
        <v>1</v>
      </c>
    </row>
    <row r="3684" spans="1:10" x14ac:dyDescent="0.35">
      <c r="A3684" s="60">
        <v>43739</v>
      </c>
      <c r="B3684" t="s">
        <v>63</v>
      </c>
      <c r="C3684" t="s">
        <v>70</v>
      </c>
      <c r="D3684" t="s">
        <v>214</v>
      </c>
      <c r="E3684">
        <v>1472</v>
      </c>
      <c r="F3684">
        <v>139</v>
      </c>
      <c r="G3684">
        <v>80</v>
      </c>
      <c r="H3684">
        <v>50</v>
      </c>
      <c r="I3684">
        <v>9</v>
      </c>
      <c r="J3684">
        <v>0</v>
      </c>
    </row>
    <row r="3685" spans="1:10" x14ac:dyDescent="0.35">
      <c r="A3685" s="60">
        <v>43739</v>
      </c>
      <c r="B3685" t="s">
        <v>63</v>
      </c>
      <c r="C3685" t="s">
        <v>69</v>
      </c>
      <c r="D3685" t="s">
        <v>215</v>
      </c>
      <c r="E3685">
        <v>1489</v>
      </c>
      <c r="F3685">
        <v>101</v>
      </c>
      <c r="G3685">
        <v>27</v>
      </c>
      <c r="H3685">
        <v>44</v>
      </c>
      <c r="I3685">
        <v>27</v>
      </c>
      <c r="J3685">
        <v>3</v>
      </c>
    </row>
    <row r="3686" spans="1:10" x14ac:dyDescent="0.35">
      <c r="A3686" s="60">
        <v>43739</v>
      </c>
      <c r="B3686" t="s">
        <v>63</v>
      </c>
      <c r="C3686" t="s">
        <v>64</v>
      </c>
      <c r="D3686" t="s">
        <v>65</v>
      </c>
      <c r="E3686">
        <v>574</v>
      </c>
      <c r="F3686">
        <v>45</v>
      </c>
      <c r="G3686">
        <v>32</v>
      </c>
      <c r="H3686">
        <v>7</v>
      </c>
      <c r="I3686">
        <v>6</v>
      </c>
      <c r="J3686">
        <v>0</v>
      </c>
    </row>
    <row r="3687" spans="1:10" x14ac:dyDescent="0.35">
      <c r="A3687" s="60">
        <v>43770</v>
      </c>
      <c r="B3687" t="s">
        <v>63</v>
      </c>
      <c r="C3687" t="s">
        <v>71</v>
      </c>
      <c r="D3687" t="s">
        <v>72</v>
      </c>
      <c r="E3687">
        <v>1345</v>
      </c>
      <c r="F3687">
        <v>165</v>
      </c>
      <c r="G3687">
        <v>60</v>
      </c>
      <c r="H3687">
        <v>46</v>
      </c>
      <c r="I3687">
        <v>51</v>
      </c>
      <c r="J3687">
        <v>8</v>
      </c>
    </row>
    <row r="3688" spans="1:10" x14ac:dyDescent="0.35">
      <c r="A3688" s="60">
        <v>43770</v>
      </c>
      <c r="B3688" t="s">
        <v>63</v>
      </c>
      <c r="C3688" t="s">
        <v>68</v>
      </c>
      <c r="D3688" t="s">
        <v>216</v>
      </c>
      <c r="E3688">
        <v>494</v>
      </c>
      <c r="F3688">
        <v>58</v>
      </c>
      <c r="G3688">
        <v>26</v>
      </c>
      <c r="H3688">
        <v>21</v>
      </c>
      <c r="I3688">
        <v>11</v>
      </c>
      <c r="J3688">
        <v>0</v>
      </c>
    </row>
    <row r="3689" spans="1:10" x14ac:dyDescent="0.35">
      <c r="A3689" s="60">
        <v>43770</v>
      </c>
      <c r="B3689" t="s">
        <v>63</v>
      </c>
      <c r="C3689" t="s">
        <v>70</v>
      </c>
      <c r="D3689" t="s">
        <v>214</v>
      </c>
      <c r="E3689">
        <v>1432</v>
      </c>
      <c r="F3689">
        <v>128</v>
      </c>
      <c r="G3689">
        <v>47</v>
      </c>
      <c r="H3689">
        <v>55</v>
      </c>
      <c r="I3689">
        <v>25</v>
      </c>
      <c r="J3689">
        <v>1</v>
      </c>
    </row>
    <row r="3690" spans="1:10" x14ac:dyDescent="0.35">
      <c r="A3690" s="60">
        <v>43770</v>
      </c>
      <c r="B3690" t="s">
        <v>63</v>
      </c>
      <c r="C3690" t="s">
        <v>69</v>
      </c>
      <c r="D3690" t="s">
        <v>215</v>
      </c>
      <c r="E3690">
        <v>1419</v>
      </c>
      <c r="F3690">
        <v>159</v>
      </c>
      <c r="G3690">
        <v>21</v>
      </c>
      <c r="H3690">
        <v>47</v>
      </c>
      <c r="I3690">
        <v>91</v>
      </c>
      <c r="J3690">
        <v>0</v>
      </c>
    </row>
    <row r="3691" spans="1:10" x14ac:dyDescent="0.35">
      <c r="A3691" s="60">
        <v>43770</v>
      </c>
      <c r="B3691" t="s">
        <v>63</v>
      </c>
      <c r="C3691" t="s">
        <v>64</v>
      </c>
      <c r="D3691" t="s">
        <v>65</v>
      </c>
      <c r="E3691">
        <v>505</v>
      </c>
      <c r="F3691">
        <v>87</v>
      </c>
      <c r="G3691">
        <v>37</v>
      </c>
      <c r="H3691">
        <v>7</v>
      </c>
      <c r="I3691">
        <v>42</v>
      </c>
      <c r="J3691">
        <v>1</v>
      </c>
    </row>
    <row r="3692" spans="1:10" x14ac:dyDescent="0.35">
      <c r="A3692" s="60">
        <v>43800</v>
      </c>
      <c r="B3692" t="s">
        <v>63</v>
      </c>
      <c r="C3692" t="s">
        <v>71</v>
      </c>
      <c r="D3692" t="s">
        <v>72</v>
      </c>
      <c r="E3692">
        <v>1096</v>
      </c>
      <c r="F3692">
        <v>109</v>
      </c>
      <c r="G3692">
        <v>61</v>
      </c>
      <c r="H3692">
        <v>31</v>
      </c>
      <c r="I3692">
        <v>9</v>
      </c>
      <c r="J3692">
        <v>8</v>
      </c>
    </row>
    <row r="3693" spans="1:10" x14ac:dyDescent="0.35">
      <c r="A3693" s="60">
        <v>43800</v>
      </c>
      <c r="B3693" t="s">
        <v>63</v>
      </c>
      <c r="C3693" t="s">
        <v>68</v>
      </c>
      <c r="D3693" t="s">
        <v>216</v>
      </c>
      <c r="E3693">
        <v>492</v>
      </c>
      <c r="F3693">
        <v>87</v>
      </c>
      <c r="G3693">
        <v>42</v>
      </c>
      <c r="H3693">
        <v>33</v>
      </c>
      <c r="I3693">
        <v>12</v>
      </c>
      <c r="J3693">
        <v>0</v>
      </c>
    </row>
    <row r="3694" spans="1:10" x14ac:dyDescent="0.35">
      <c r="A3694" s="60">
        <v>43800</v>
      </c>
      <c r="B3694" t="s">
        <v>63</v>
      </c>
      <c r="C3694" t="s">
        <v>70</v>
      </c>
      <c r="D3694" t="s">
        <v>214</v>
      </c>
      <c r="E3694">
        <v>1329</v>
      </c>
      <c r="F3694">
        <v>109</v>
      </c>
      <c r="G3694">
        <v>56</v>
      </c>
      <c r="H3694">
        <v>32</v>
      </c>
      <c r="I3694">
        <v>19</v>
      </c>
      <c r="J3694">
        <v>2</v>
      </c>
    </row>
    <row r="3695" spans="1:10" x14ac:dyDescent="0.35">
      <c r="A3695" s="60">
        <v>43800</v>
      </c>
      <c r="B3695" t="s">
        <v>63</v>
      </c>
      <c r="C3695" t="s">
        <v>69</v>
      </c>
      <c r="D3695" t="s">
        <v>215</v>
      </c>
      <c r="E3695">
        <v>1306</v>
      </c>
      <c r="F3695">
        <v>130</v>
      </c>
      <c r="G3695">
        <v>26</v>
      </c>
      <c r="H3695">
        <v>32</v>
      </c>
      <c r="I3695">
        <v>69</v>
      </c>
      <c r="J3695">
        <v>3</v>
      </c>
    </row>
    <row r="3696" spans="1:10" x14ac:dyDescent="0.35">
      <c r="A3696" s="60">
        <v>43800</v>
      </c>
      <c r="B3696" t="s">
        <v>63</v>
      </c>
      <c r="C3696" t="s">
        <v>64</v>
      </c>
      <c r="D3696" t="s">
        <v>65</v>
      </c>
      <c r="E3696">
        <v>536</v>
      </c>
      <c r="F3696">
        <v>65</v>
      </c>
      <c r="G3696">
        <v>35</v>
      </c>
      <c r="H3696">
        <v>6</v>
      </c>
      <c r="I3696">
        <v>24</v>
      </c>
      <c r="J3696">
        <v>0</v>
      </c>
    </row>
    <row r="3697" spans="1:10" x14ac:dyDescent="0.35">
      <c r="A3697" s="60">
        <v>43831</v>
      </c>
      <c r="B3697" t="s">
        <v>63</v>
      </c>
      <c r="C3697" t="s">
        <v>71</v>
      </c>
      <c r="D3697" t="s">
        <v>72</v>
      </c>
      <c r="E3697">
        <v>1209</v>
      </c>
      <c r="F3697">
        <v>130</v>
      </c>
      <c r="G3697">
        <v>70</v>
      </c>
      <c r="H3697">
        <v>43</v>
      </c>
      <c r="I3697">
        <v>7</v>
      </c>
      <c r="J3697">
        <v>10</v>
      </c>
    </row>
    <row r="3698" spans="1:10" x14ac:dyDescent="0.35">
      <c r="A3698" s="60">
        <v>43831</v>
      </c>
      <c r="B3698" t="s">
        <v>63</v>
      </c>
      <c r="C3698" t="s">
        <v>68</v>
      </c>
      <c r="D3698" t="s">
        <v>216</v>
      </c>
      <c r="E3698">
        <v>447</v>
      </c>
      <c r="F3698">
        <v>62</v>
      </c>
      <c r="G3698">
        <v>28</v>
      </c>
      <c r="H3698">
        <v>23</v>
      </c>
      <c r="I3698">
        <v>11</v>
      </c>
      <c r="J3698">
        <v>0</v>
      </c>
    </row>
    <row r="3699" spans="1:10" x14ac:dyDescent="0.35">
      <c r="A3699" s="60">
        <v>43831</v>
      </c>
      <c r="B3699" t="s">
        <v>63</v>
      </c>
      <c r="C3699" t="s">
        <v>70</v>
      </c>
      <c r="D3699" t="s">
        <v>214</v>
      </c>
      <c r="E3699">
        <v>1149</v>
      </c>
      <c r="F3699">
        <v>138</v>
      </c>
      <c r="G3699">
        <v>64</v>
      </c>
      <c r="H3699">
        <v>41</v>
      </c>
      <c r="I3699">
        <v>28</v>
      </c>
      <c r="J3699">
        <v>5</v>
      </c>
    </row>
    <row r="3700" spans="1:10" x14ac:dyDescent="0.35">
      <c r="A3700" s="60">
        <v>43831</v>
      </c>
      <c r="B3700" t="s">
        <v>63</v>
      </c>
      <c r="C3700" t="s">
        <v>69</v>
      </c>
      <c r="D3700" t="s">
        <v>215</v>
      </c>
      <c r="E3700">
        <v>1191</v>
      </c>
      <c r="F3700">
        <v>96</v>
      </c>
      <c r="G3700">
        <v>27</v>
      </c>
      <c r="H3700">
        <v>35</v>
      </c>
      <c r="I3700">
        <v>34</v>
      </c>
      <c r="J3700">
        <v>0</v>
      </c>
    </row>
    <row r="3701" spans="1:10" x14ac:dyDescent="0.35">
      <c r="A3701" s="60">
        <v>43831</v>
      </c>
      <c r="B3701" t="s">
        <v>63</v>
      </c>
      <c r="C3701" t="s">
        <v>64</v>
      </c>
      <c r="D3701" t="s">
        <v>65</v>
      </c>
      <c r="E3701">
        <v>481</v>
      </c>
      <c r="F3701">
        <v>47</v>
      </c>
      <c r="G3701">
        <v>33</v>
      </c>
      <c r="H3701">
        <v>9</v>
      </c>
      <c r="I3701">
        <v>4</v>
      </c>
      <c r="J3701">
        <v>1</v>
      </c>
    </row>
    <row r="3702" spans="1:10" x14ac:dyDescent="0.35">
      <c r="A3702" s="60">
        <v>43862</v>
      </c>
      <c r="B3702" t="s">
        <v>63</v>
      </c>
      <c r="C3702" t="s">
        <v>71</v>
      </c>
      <c r="D3702" t="s">
        <v>72</v>
      </c>
      <c r="E3702">
        <v>1058</v>
      </c>
      <c r="F3702">
        <v>97</v>
      </c>
      <c r="G3702">
        <v>43</v>
      </c>
      <c r="H3702">
        <v>34</v>
      </c>
      <c r="I3702">
        <v>12</v>
      </c>
      <c r="J3702">
        <v>8</v>
      </c>
    </row>
    <row r="3703" spans="1:10" x14ac:dyDescent="0.35">
      <c r="A3703" s="60">
        <v>43862</v>
      </c>
      <c r="B3703" t="s">
        <v>63</v>
      </c>
      <c r="C3703" t="s">
        <v>68</v>
      </c>
      <c r="D3703" t="s">
        <v>216</v>
      </c>
      <c r="E3703">
        <v>403</v>
      </c>
      <c r="F3703">
        <v>65</v>
      </c>
      <c r="G3703">
        <v>34</v>
      </c>
      <c r="H3703">
        <v>22</v>
      </c>
      <c r="I3703">
        <v>9</v>
      </c>
      <c r="J3703">
        <v>0</v>
      </c>
    </row>
    <row r="3704" spans="1:10" x14ac:dyDescent="0.35">
      <c r="A3704" s="60">
        <v>43862</v>
      </c>
      <c r="B3704" t="s">
        <v>63</v>
      </c>
      <c r="C3704" t="s">
        <v>70</v>
      </c>
      <c r="D3704" t="s">
        <v>214</v>
      </c>
      <c r="E3704">
        <v>1053</v>
      </c>
      <c r="F3704">
        <v>147</v>
      </c>
      <c r="G3704">
        <v>80</v>
      </c>
      <c r="H3704">
        <v>40</v>
      </c>
      <c r="I3704">
        <v>26</v>
      </c>
      <c r="J3704">
        <v>1</v>
      </c>
    </row>
    <row r="3705" spans="1:10" x14ac:dyDescent="0.35">
      <c r="A3705" s="60">
        <v>43862</v>
      </c>
      <c r="B3705" t="s">
        <v>63</v>
      </c>
      <c r="C3705" t="s">
        <v>69</v>
      </c>
      <c r="D3705" t="s">
        <v>215</v>
      </c>
      <c r="E3705">
        <v>1124</v>
      </c>
      <c r="F3705">
        <v>149</v>
      </c>
      <c r="G3705">
        <v>28</v>
      </c>
      <c r="H3705">
        <v>40</v>
      </c>
      <c r="I3705">
        <v>81</v>
      </c>
      <c r="J3705">
        <v>0</v>
      </c>
    </row>
    <row r="3706" spans="1:10" x14ac:dyDescent="0.35">
      <c r="A3706" s="60">
        <v>43862</v>
      </c>
      <c r="B3706" t="s">
        <v>63</v>
      </c>
      <c r="C3706" t="s">
        <v>64</v>
      </c>
      <c r="D3706" t="s">
        <v>65</v>
      </c>
      <c r="E3706">
        <v>440</v>
      </c>
      <c r="F3706">
        <v>33</v>
      </c>
      <c r="G3706">
        <v>26</v>
      </c>
      <c r="H3706">
        <v>5</v>
      </c>
      <c r="I3706">
        <v>2</v>
      </c>
      <c r="J3706">
        <v>0</v>
      </c>
    </row>
    <row r="3707" spans="1:10" x14ac:dyDescent="0.35">
      <c r="A3707" s="60">
        <v>43891</v>
      </c>
      <c r="B3707" t="s">
        <v>63</v>
      </c>
      <c r="C3707" t="s">
        <v>71</v>
      </c>
      <c r="D3707" t="s">
        <v>72</v>
      </c>
      <c r="E3707">
        <v>1017</v>
      </c>
      <c r="F3707">
        <v>187</v>
      </c>
      <c r="G3707">
        <v>73</v>
      </c>
      <c r="H3707">
        <v>41</v>
      </c>
      <c r="I3707">
        <v>70</v>
      </c>
      <c r="J3707">
        <v>3</v>
      </c>
    </row>
    <row r="3708" spans="1:10" x14ac:dyDescent="0.35">
      <c r="A3708" s="60">
        <v>43891</v>
      </c>
      <c r="B3708" t="s">
        <v>63</v>
      </c>
      <c r="C3708" t="s">
        <v>68</v>
      </c>
      <c r="D3708" t="s">
        <v>216</v>
      </c>
      <c r="E3708">
        <v>383</v>
      </c>
      <c r="F3708">
        <v>117</v>
      </c>
      <c r="G3708">
        <v>38</v>
      </c>
      <c r="H3708">
        <v>28</v>
      </c>
      <c r="I3708">
        <v>51</v>
      </c>
      <c r="J3708">
        <v>0</v>
      </c>
    </row>
    <row r="3709" spans="1:10" x14ac:dyDescent="0.35">
      <c r="A3709" s="60">
        <v>43891</v>
      </c>
      <c r="B3709" t="s">
        <v>63</v>
      </c>
      <c r="C3709" t="s">
        <v>70</v>
      </c>
      <c r="D3709" t="s">
        <v>214</v>
      </c>
      <c r="E3709">
        <v>807</v>
      </c>
      <c r="F3709">
        <v>189</v>
      </c>
      <c r="G3709">
        <v>53</v>
      </c>
      <c r="H3709">
        <v>31</v>
      </c>
      <c r="I3709">
        <v>104</v>
      </c>
      <c r="J3709">
        <v>1</v>
      </c>
    </row>
    <row r="3710" spans="1:10" x14ac:dyDescent="0.35">
      <c r="A3710" s="60">
        <v>43891</v>
      </c>
      <c r="B3710" t="s">
        <v>63</v>
      </c>
      <c r="C3710" t="s">
        <v>69</v>
      </c>
      <c r="D3710" t="s">
        <v>215</v>
      </c>
      <c r="E3710">
        <v>874</v>
      </c>
      <c r="F3710">
        <v>158</v>
      </c>
      <c r="G3710">
        <v>21</v>
      </c>
      <c r="H3710">
        <v>26</v>
      </c>
      <c r="I3710">
        <v>111</v>
      </c>
      <c r="J3710">
        <v>0</v>
      </c>
    </row>
    <row r="3711" spans="1:10" x14ac:dyDescent="0.35">
      <c r="A3711" s="60">
        <v>43891</v>
      </c>
      <c r="B3711" t="s">
        <v>63</v>
      </c>
      <c r="C3711" t="s">
        <v>64</v>
      </c>
      <c r="D3711" t="s">
        <v>65</v>
      </c>
      <c r="E3711">
        <v>348</v>
      </c>
      <c r="F3711">
        <v>78</v>
      </c>
      <c r="G3711">
        <v>23</v>
      </c>
      <c r="H3711">
        <v>3</v>
      </c>
      <c r="I3711">
        <v>52</v>
      </c>
      <c r="J3711">
        <v>0</v>
      </c>
    </row>
    <row r="3712" spans="1:10" x14ac:dyDescent="0.35">
      <c r="A3712" s="60">
        <v>43922</v>
      </c>
      <c r="B3712" t="s">
        <v>63</v>
      </c>
      <c r="C3712" t="s">
        <v>71</v>
      </c>
      <c r="D3712" t="s">
        <v>72</v>
      </c>
      <c r="E3712">
        <v>571</v>
      </c>
      <c r="F3712">
        <v>100</v>
      </c>
      <c r="G3712">
        <v>48</v>
      </c>
      <c r="H3712">
        <v>29</v>
      </c>
      <c r="I3712">
        <v>15</v>
      </c>
      <c r="J3712">
        <v>8</v>
      </c>
    </row>
    <row r="3713" spans="1:10" x14ac:dyDescent="0.35">
      <c r="A3713" s="60">
        <v>43922</v>
      </c>
      <c r="B3713" t="s">
        <v>63</v>
      </c>
      <c r="C3713" t="s">
        <v>68</v>
      </c>
      <c r="D3713" t="s">
        <v>216</v>
      </c>
      <c r="E3713">
        <v>80</v>
      </c>
      <c r="F3713">
        <v>16</v>
      </c>
      <c r="G3713">
        <v>1</v>
      </c>
      <c r="H3713">
        <v>1</v>
      </c>
      <c r="I3713">
        <v>14</v>
      </c>
      <c r="J3713">
        <v>0</v>
      </c>
    </row>
    <row r="3714" spans="1:10" x14ac:dyDescent="0.35">
      <c r="A3714" s="60">
        <v>43922</v>
      </c>
      <c r="B3714" t="s">
        <v>63</v>
      </c>
      <c r="C3714" t="s">
        <v>70</v>
      </c>
      <c r="D3714" t="s">
        <v>214</v>
      </c>
      <c r="E3714">
        <v>132</v>
      </c>
      <c r="F3714">
        <v>24</v>
      </c>
      <c r="G3714">
        <v>3</v>
      </c>
      <c r="H3714">
        <v>2</v>
      </c>
      <c r="I3714">
        <v>17</v>
      </c>
      <c r="J3714">
        <v>2</v>
      </c>
    </row>
    <row r="3715" spans="1:10" x14ac:dyDescent="0.35">
      <c r="A3715" s="60">
        <v>43922</v>
      </c>
      <c r="B3715" t="s">
        <v>63</v>
      </c>
      <c r="C3715" t="s">
        <v>69</v>
      </c>
      <c r="D3715" t="s">
        <v>215</v>
      </c>
      <c r="E3715">
        <v>286</v>
      </c>
      <c r="F3715">
        <v>31</v>
      </c>
      <c r="G3715">
        <v>6</v>
      </c>
      <c r="H3715">
        <v>13</v>
      </c>
      <c r="I3715">
        <v>9</v>
      </c>
      <c r="J3715">
        <v>3</v>
      </c>
    </row>
    <row r="3716" spans="1:10" x14ac:dyDescent="0.35">
      <c r="A3716" s="60">
        <v>43922</v>
      </c>
      <c r="B3716" t="s">
        <v>63</v>
      </c>
      <c r="C3716" t="s">
        <v>64</v>
      </c>
      <c r="D3716" t="s">
        <v>65</v>
      </c>
      <c r="E3716">
        <v>47</v>
      </c>
      <c r="F3716">
        <v>7</v>
      </c>
      <c r="G3716">
        <v>3</v>
      </c>
      <c r="H3716">
        <v>0</v>
      </c>
      <c r="I3716">
        <v>4</v>
      </c>
      <c r="J3716">
        <v>0</v>
      </c>
    </row>
    <row r="3717" spans="1:10" x14ac:dyDescent="0.35">
      <c r="A3717" s="60">
        <v>43952</v>
      </c>
      <c r="B3717" t="s">
        <v>63</v>
      </c>
      <c r="C3717" t="s">
        <v>71</v>
      </c>
      <c r="D3717" t="s">
        <v>72</v>
      </c>
      <c r="E3717">
        <v>560</v>
      </c>
      <c r="F3717">
        <v>86</v>
      </c>
      <c r="G3717">
        <v>29</v>
      </c>
      <c r="H3717">
        <v>35</v>
      </c>
      <c r="I3717">
        <v>18</v>
      </c>
      <c r="J3717">
        <v>4</v>
      </c>
    </row>
    <row r="3718" spans="1:10" x14ac:dyDescent="0.35">
      <c r="A3718" s="60">
        <v>43952</v>
      </c>
      <c r="B3718" t="s">
        <v>63</v>
      </c>
      <c r="C3718" t="s">
        <v>68</v>
      </c>
      <c r="D3718" t="s">
        <v>216</v>
      </c>
      <c r="E3718">
        <v>102</v>
      </c>
      <c r="F3718">
        <v>5</v>
      </c>
      <c r="G3718">
        <v>0</v>
      </c>
      <c r="H3718">
        <v>5</v>
      </c>
      <c r="I3718">
        <v>0</v>
      </c>
      <c r="J3718">
        <v>0</v>
      </c>
    </row>
    <row r="3719" spans="1:10" x14ac:dyDescent="0.35">
      <c r="A3719" s="60">
        <v>43952</v>
      </c>
      <c r="B3719" t="s">
        <v>63</v>
      </c>
      <c r="C3719" t="s">
        <v>70</v>
      </c>
      <c r="D3719" t="s">
        <v>214</v>
      </c>
      <c r="E3719">
        <v>126</v>
      </c>
      <c r="F3719">
        <v>8</v>
      </c>
      <c r="G3719">
        <v>5</v>
      </c>
      <c r="H3719">
        <v>3</v>
      </c>
      <c r="I3719">
        <v>0</v>
      </c>
      <c r="J3719">
        <v>0</v>
      </c>
    </row>
    <row r="3720" spans="1:10" x14ac:dyDescent="0.35">
      <c r="A3720" s="60">
        <v>43952</v>
      </c>
      <c r="B3720" t="s">
        <v>63</v>
      </c>
      <c r="C3720" t="s">
        <v>69</v>
      </c>
      <c r="D3720" t="s">
        <v>215</v>
      </c>
      <c r="E3720">
        <v>335</v>
      </c>
      <c r="F3720">
        <v>14</v>
      </c>
      <c r="G3720">
        <v>4</v>
      </c>
      <c r="H3720">
        <v>9</v>
      </c>
      <c r="I3720">
        <v>1</v>
      </c>
      <c r="J3720">
        <v>0</v>
      </c>
    </row>
    <row r="3721" spans="1:10" x14ac:dyDescent="0.35">
      <c r="A3721" s="60">
        <v>43952</v>
      </c>
      <c r="B3721" t="s">
        <v>63</v>
      </c>
      <c r="C3721" t="s">
        <v>64</v>
      </c>
      <c r="D3721" t="s">
        <v>65</v>
      </c>
      <c r="E3721">
        <v>31</v>
      </c>
      <c r="F3721">
        <v>4</v>
      </c>
      <c r="G3721">
        <v>0</v>
      </c>
      <c r="H3721">
        <v>4</v>
      </c>
      <c r="I3721">
        <v>0</v>
      </c>
      <c r="J3721">
        <v>0</v>
      </c>
    </row>
    <row r="3722" spans="1:10" x14ac:dyDescent="0.35">
      <c r="A3722" s="60">
        <v>43983</v>
      </c>
      <c r="B3722" t="s">
        <v>63</v>
      </c>
      <c r="C3722" t="s">
        <v>71</v>
      </c>
      <c r="D3722" t="s">
        <v>72</v>
      </c>
      <c r="E3722">
        <v>540</v>
      </c>
      <c r="F3722">
        <v>37</v>
      </c>
      <c r="G3722">
        <v>17</v>
      </c>
      <c r="H3722">
        <v>13</v>
      </c>
      <c r="I3722">
        <v>1</v>
      </c>
      <c r="J3722">
        <v>6</v>
      </c>
    </row>
    <row r="3723" spans="1:10" x14ac:dyDescent="0.35">
      <c r="A3723" s="60">
        <v>43983</v>
      </c>
      <c r="B3723" t="s">
        <v>63</v>
      </c>
      <c r="C3723" t="s">
        <v>68</v>
      </c>
      <c r="D3723" t="s">
        <v>216</v>
      </c>
      <c r="E3723">
        <v>152</v>
      </c>
      <c r="F3723">
        <v>9</v>
      </c>
      <c r="G3723">
        <v>2</v>
      </c>
      <c r="H3723">
        <v>6</v>
      </c>
      <c r="I3723">
        <v>1</v>
      </c>
      <c r="J3723">
        <v>0</v>
      </c>
    </row>
    <row r="3724" spans="1:10" x14ac:dyDescent="0.35">
      <c r="A3724" s="60">
        <v>43983</v>
      </c>
      <c r="B3724" t="s">
        <v>63</v>
      </c>
      <c r="C3724" t="s">
        <v>70</v>
      </c>
      <c r="D3724" t="s">
        <v>214</v>
      </c>
      <c r="E3724">
        <v>309</v>
      </c>
      <c r="F3724">
        <v>23</v>
      </c>
      <c r="G3724">
        <v>7</v>
      </c>
      <c r="H3724">
        <v>12</v>
      </c>
      <c r="I3724">
        <v>3</v>
      </c>
      <c r="J3724">
        <v>1</v>
      </c>
    </row>
    <row r="3725" spans="1:10" x14ac:dyDescent="0.35">
      <c r="A3725" s="60">
        <v>43983</v>
      </c>
      <c r="B3725" t="s">
        <v>63</v>
      </c>
      <c r="C3725" t="s">
        <v>69</v>
      </c>
      <c r="D3725" t="s">
        <v>215</v>
      </c>
      <c r="E3725">
        <v>544</v>
      </c>
      <c r="F3725">
        <v>48</v>
      </c>
      <c r="G3725">
        <v>4</v>
      </c>
      <c r="H3725">
        <v>35</v>
      </c>
      <c r="I3725">
        <v>9</v>
      </c>
      <c r="J3725">
        <v>0</v>
      </c>
    </row>
    <row r="3726" spans="1:10" x14ac:dyDescent="0.35">
      <c r="A3726" s="60">
        <v>43983</v>
      </c>
      <c r="B3726" t="s">
        <v>63</v>
      </c>
      <c r="C3726" t="s">
        <v>64</v>
      </c>
      <c r="D3726" t="s">
        <v>65</v>
      </c>
      <c r="E3726">
        <v>52</v>
      </c>
      <c r="F3726">
        <v>1</v>
      </c>
      <c r="G3726">
        <v>1</v>
      </c>
      <c r="H3726">
        <v>0</v>
      </c>
      <c r="I3726">
        <v>0</v>
      </c>
      <c r="J3726">
        <v>0</v>
      </c>
    </row>
    <row r="3727" spans="1:10" x14ac:dyDescent="0.35">
      <c r="A3727" s="60">
        <v>44013</v>
      </c>
      <c r="B3727" t="s">
        <v>63</v>
      </c>
      <c r="C3727" t="s">
        <v>71</v>
      </c>
      <c r="D3727" t="s">
        <v>72</v>
      </c>
      <c r="E3727">
        <v>570</v>
      </c>
      <c r="F3727">
        <v>43</v>
      </c>
      <c r="G3727">
        <v>20</v>
      </c>
      <c r="H3727">
        <v>10</v>
      </c>
      <c r="I3727">
        <v>12</v>
      </c>
      <c r="J3727">
        <v>1</v>
      </c>
    </row>
    <row r="3728" spans="1:10" x14ac:dyDescent="0.35">
      <c r="A3728" s="60">
        <v>44013</v>
      </c>
      <c r="B3728" t="s">
        <v>63</v>
      </c>
      <c r="C3728" t="s">
        <v>68</v>
      </c>
      <c r="D3728" t="s">
        <v>216</v>
      </c>
      <c r="E3728">
        <v>229</v>
      </c>
      <c r="F3728">
        <v>15</v>
      </c>
      <c r="G3728">
        <v>2</v>
      </c>
      <c r="H3728">
        <v>11</v>
      </c>
      <c r="I3728">
        <v>2</v>
      </c>
      <c r="J3728">
        <v>0</v>
      </c>
    </row>
    <row r="3729" spans="1:10" x14ac:dyDescent="0.35">
      <c r="A3729" s="60">
        <v>44013</v>
      </c>
      <c r="B3729" t="s">
        <v>63</v>
      </c>
      <c r="C3729" t="s">
        <v>70</v>
      </c>
      <c r="D3729" t="s">
        <v>214</v>
      </c>
      <c r="E3729">
        <v>407</v>
      </c>
      <c r="F3729">
        <v>26</v>
      </c>
      <c r="G3729">
        <v>11</v>
      </c>
      <c r="H3729">
        <v>13</v>
      </c>
      <c r="I3729">
        <v>1</v>
      </c>
      <c r="J3729">
        <v>1</v>
      </c>
    </row>
    <row r="3730" spans="1:10" x14ac:dyDescent="0.35">
      <c r="A3730" s="60">
        <v>44013</v>
      </c>
      <c r="B3730" t="s">
        <v>63</v>
      </c>
      <c r="C3730" t="s">
        <v>69</v>
      </c>
      <c r="D3730" t="s">
        <v>215</v>
      </c>
      <c r="E3730">
        <v>770</v>
      </c>
      <c r="F3730">
        <v>36</v>
      </c>
      <c r="G3730">
        <v>9</v>
      </c>
      <c r="H3730">
        <v>21</v>
      </c>
      <c r="I3730">
        <v>5</v>
      </c>
      <c r="J3730">
        <v>1</v>
      </c>
    </row>
    <row r="3731" spans="1:10" x14ac:dyDescent="0.35">
      <c r="A3731" s="60">
        <v>44013</v>
      </c>
      <c r="B3731" t="s">
        <v>63</v>
      </c>
      <c r="C3731" t="s">
        <v>64</v>
      </c>
      <c r="D3731" t="s">
        <v>65</v>
      </c>
      <c r="E3731">
        <v>203</v>
      </c>
      <c r="F3731">
        <v>7</v>
      </c>
      <c r="G3731">
        <v>3</v>
      </c>
      <c r="H3731">
        <v>4</v>
      </c>
      <c r="I3731">
        <v>0</v>
      </c>
      <c r="J3731">
        <v>0</v>
      </c>
    </row>
    <row r="3732" spans="1:10" x14ac:dyDescent="0.35">
      <c r="A3732" s="60">
        <v>44044</v>
      </c>
      <c r="B3732" t="s">
        <v>63</v>
      </c>
      <c r="C3732" t="s">
        <v>71</v>
      </c>
      <c r="D3732" t="s">
        <v>72</v>
      </c>
      <c r="E3732">
        <v>688</v>
      </c>
      <c r="F3732">
        <v>91</v>
      </c>
      <c r="G3732">
        <v>60</v>
      </c>
      <c r="H3732">
        <v>21</v>
      </c>
      <c r="I3732">
        <v>2</v>
      </c>
      <c r="J3732">
        <v>8</v>
      </c>
    </row>
    <row r="3733" spans="1:10" x14ac:dyDescent="0.35">
      <c r="A3733" s="60">
        <v>44044</v>
      </c>
      <c r="B3733" t="s">
        <v>63</v>
      </c>
      <c r="C3733" t="s">
        <v>68</v>
      </c>
      <c r="D3733" t="s">
        <v>216</v>
      </c>
      <c r="E3733">
        <v>229</v>
      </c>
      <c r="F3733">
        <v>23</v>
      </c>
      <c r="G3733">
        <v>3</v>
      </c>
      <c r="H3733">
        <v>14</v>
      </c>
      <c r="I3733">
        <v>5</v>
      </c>
      <c r="J3733">
        <v>1</v>
      </c>
    </row>
    <row r="3734" spans="1:10" x14ac:dyDescent="0.35">
      <c r="A3734" s="60">
        <v>44044</v>
      </c>
      <c r="B3734" t="s">
        <v>63</v>
      </c>
      <c r="C3734" t="s">
        <v>70</v>
      </c>
      <c r="D3734" t="s">
        <v>214</v>
      </c>
      <c r="E3734">
        <v>476</v>
      </c>
      <c r="F3734">
        <v>39</v>
      </c>
      <c r="G3734">
        <v>20</v>
      </c>
      <c r="H3734">
        <v>16</v>
      </c>
      <c r="I3734">
        <v>3</v>
      </c>
      <c r="J3734">
        <v>0</v>
      </c>
    </row>
    <row r="3735" spans="1:10" x14ac:dyDescent="0.35">
      <c r="A3735" s="60">
        <v>44044</v>
      </c>
      <c r="B3735" t="s">
        <v>63</v>
      </c>
      <c r="C3735" t="s">
        <v>69</v>
      </c>
      <c r="D3735" t="s">
        <v>215</v>
      </c>
      <c r="E3735">
        <v>804</v>
      </c>
      <c r="F3735">
        <v>47</v>
      </c>
      <c r="G3735">
        <v>9</v>
      </c>
      <c r="H3735">
        <v>30</v>
      </c>
      <c r="I3735">
        <v>7</v>
      </c>
      <c r="J3735">
        <v>1</v>
      </c>
    </row>
    <row r="3736" spans="1:10" x14ac:dyDescent="0.35">
      <c r="A3736" s="60">
        <v>44044</v>
      </c>
      <c r="B3736" t="s">
        <v>63</v>
      </c>
      <c r="C3736" t="s">
        <v>64</v>
      </c>
      <c r="D3736" t="s">
        <v>65</v>
      </c>
      <c r="E3736">
        <v>281</v>
      </c>
      <c r="F3736">
        <v>19</v>
      </c>
      <c r="G3736">
        <v>5</v>
      </c>
      <c r="H3736">
        <v>12</v>
      </c>
      <c r="I3736">
        <v>2</v>
      </c>
      <c r="J3736">
        <v>0</v>
      </c>
    </row>
    <row r="3737" spans="1:10" x14ac:dyDescent="0.35">
      <c r="A3737" s="60">
        <v>44075</v>
      </c>
      <c r="B3737" t="s">
        <v>63</v>
      </c>
      <c r="C3737" t="s">
        <v>71</v>
      </c>
      <c r="D3737" t="s">
        <v>72</v>
      </c>
      <c r="E3737">
        <v>782</v>
      </c>
      <c r="F3737">
        <v>89</v>
      </c>
      <c r="G3737">
        <v>50</v>
      </c>
      <c r="H3737">
        <v>18</v>
      </c>
      <c r="I3737">
        <v>3</v>
      </c>
      <c r="J3737">
        <v>18</v>
      </c>
    </row>
    <row r="3738" spans="1:10" x14ac:dyDescent="0.35">
      <c r="A3738" s="60">
        <v>44075</v>
      </c>
      <c r="B3738" t="s">
        <v>63</v>
      </c>
      <c r="C3738" t="s">
        <v>68</v>
      </c>
      <c r="D3738" t="s">
        <v>216</v>
      </c>
      <c r="E3738">
        <v>276</v>
      </c>
      <c r="F3738">
        <v>37</v>
      </c>
      <c r="G3738">
        <v>7</v>
      </c>
      <c r="H3738">
        <v>21</v>
      </c>
      <c r="I3738">
        <v>8</v>
      </c>
      <c r="J3738">
        <v>1</v>
      </c>
    </row>
    <row r="3739" spans="1:10" x14ac:dyDescent="0.35">
      <c r="A3739" s="60">
        <v>44075</v>
      </c>
      <c r="B3739" t="s">
        <v>63</v>
      </c>
      <c r="C3739" t="s">
        <v>70</v>
      </c>
      <c r="D3739" t="s">
        <v>214</v>
      </c>
      <c r="E3739">
        <v>549</v>
      </c>
      <c r="F3739">
        <v>55</v>
      </c>
      <c r="G3739">
        <v>23</v>
      </c>
      <c r="H3739">
        <v>25</v>
      </c>
      <c r="I3739">
        <v>7</v>
      </c>
      <c r="J3739">
        <v>0</v>
      </c>
    </row>
    <row r="3740" spans="1:10" x14ac:dyDescent="0.35">
      <c r="A3740" s="60">
        <v>44075</v>
      </c>
      <c r="B3740" t="s">
        <v>63</v>
      </c>
      <c r="C3740" t="s">
        <v>69</v>
      </c>
      <c r="D3740" t="s">
        <v>215</v>
      </c>
      <c r="E3740">
        <v>988</v>
      </c>
      <c r="F3740">
        <v>40</v>
      </c>
      <c r="G3740">
        <v>3</v>
      </c>
      <c r="H3740">
        <v>23</v>
      </c>
      <c r="I3740">
        <v>13</v>
      </c>
      <c r="J3740">
        <v>1</v>
      </c>
    </row>
    <row r="3741" spans="1:10" x14ac:dyDescent="0.35">
      <c r="A3741" s="60">
        <v>44075</v>
      </c>
      <c r="B3741" t="s">
        <v>63</v>
      </c>
      <c r="C3741" t="s">
        <v>64</v>
      </c>
      <c r="D3741" t="s">
        <v>65</v>
      </c>
      <c r="E3741">
        <v>339</v>
      </c>
      <c r="F3741">
        <v>15</v>
      </c>
      <c r="G3741">
        <v>7</v>
      </c>
      <c r="H3741">
        <v>5</v>
      </c>
      <c r="I3741">
        <v>3</v>
      </c>
      <c r="J3741">
        <v>0</v>
      </c>
    </row>
    <row r="3742" spans="1:10" x14ac:dyDescent="0.35">
      <c r="A3742" s="60">
        <v>44105</v>
      </c>
      <c r="B3742" t="s">
        <v>63</v>
      </c>
      <c r="C3742" t="s">
        <v>71</v>
      </c>
      <c r="D3742" t="s">
        <v>72</v>
      </c>
      <c r="E3742">
        <v>847</v>
      </c>
      <c r="F3742">
        <v>101</v>
      </c>
      <c r="G3742">
        <v>51</v>
      </c>
      <c r="H3742">
        <v>17</v>
      </c>
      <c r="I3742">
        <v>18</v>
      </c>
      <c r="J3742">
        <v>15</v>
      </c>
    </row>
    <row r="3743" spans="1:10" x14ac:dyDescent="0.35">
      <c r="A3743" s="60">
        <v>44105</v>
      </c>
      <c r="B3743" t="s">
        <v>63</v>
      </c>
      <c r="C3743" t="s">
        <v>68</v>
      </c>
      <c r="D3743" t="s">
        <v>216</v>
      </c>
      <c r="E3743">
        <v>328</v>
      </c>
      <c r="F3743">
        <v>41</v>
      </c>
      <c r="G3743">
        <v>5</v>
      </c>
      <c r="H3743">
        <v>25</v>
      </c>
      <c r="I3743">
        <v>11</v>
      </c>
      <c r="J3743">
        <v>0</v>
      </c>
    </row>
    <row r="3744" spans="1:10" x14ac:dyDescent="0.35">
      <c r="A3744" s="60">
        <v>44105</v>
      </c>
      <c r="B3744" t="s">
        <v>63</v>
      </c>
      <c r="C3744" t="s">
        <v>70</v>
      </c>
      <c r="D3744" t="s">
        <v>214</v>
      </c>
      <c r="E3744">
        <v>631</v>
      </c>
      <c r="F3744">
        <v>65</v>
      </c>
      <c r="G3744">
        <v>18</v>
      </c>
      <c r="H3744">
        <v>18</v>
      </c>
      <c r="I3744">
        <v>26</v>
      </c>
      <c r="J3744">
        <v>3</v>
      </c>
    </row>
    <row r="3745" spans="1:10" x14ac:dyDescent="0.35">
      <c r="A3745" s="60">
        <v>44105</v>
      </c>
      <c r="B3745" t="s">
        <v>63</v>
      </c>
      <c r="C3745" t="s">
        <v>69</v>
      </c>
      <c r="D3745" t="s">
        <v>215</v>
      </c>
      <c r="E3745">
        <v>990</v>
      </c>
      <c r="F3745">
        <v>73</v>
      </c>
      <c r="G3745">
        <v>9</v>
      </c>
      <c r="H3745">
        <v>35</v>
      </c>
      <c r="I3745">
        <v>24</v>
      </c>
      <c r="J3745">
        <v>5</v>
      </c>
    </row>
    <row r="3746" spans="1:10" x14ac:dyDescent="0.35">
      <c r="A3746" s="60">
        <v>44105</v>
      </c>
      <c r="B3746" t="s">
        <v>63</v>
      </c>
      <c r="C3746" t="s">
        <v>64</v>
      </c>
      <c r="D3746" t="s">
        <v>65</v>
      </c>
      <c r="E3746">
        <v>354</v>
      </c>
      <c r="F3746">
        <v>20</v>
      </c>
      <c r="G3746">
        <v>8</v>
      </c>
      <c r="H3746">
        <v>9</v>
      </c>
      <c r="I3746">
        <v>3</v>
      </c>
      <c r="J3746">
        <v>0</v>
      </c>
    </row>
    <row r="3747" spans="1:10" x14ac:dyDescent="0.35">
      <c r="A3747" s="60">
        <v>44136</v>
      </c>
      <c r="B3747" t="s">
        <v>63</v>
      </c>
      <c r="C3747" t="s">
        <v>71</v>
      </c>
      <c r="D3747" t="s">
        <v>72</v>
      </c>
      <c r="E3747">
        <v>902</v>
      </c>
      <c r="F3747">
        <v>94</v>
      </c>
      <c r="G3747">
        <v>51</v>
      </c>
      <c r="H3747">
        <v>34</v>
      </c>
      <c r="I3747">
        <v>4</v>
      </c>
      <c r="J3747">
        <v>5</v>
      </c>
    </row>
    <row r="3748" spans="1:10" x14ac:dyDescent="0.35">
      <c r="A3748" s="60">
        <v>44136</v>
      </c>
      <c r="B3748" t="s">
        <v>63</v>
      </c>
      <c r="C3748" t="s">
        <v>68</v>
      </c>
      <c r="D3748" t="s">
        <v>216</v>
      </c>
      <c r="E3748">
        <v>382</v>
      </c>
      <c r="F3748">
        <v>26</v>
      </c>
      <c r="G3748">
        <v>4</v>
      </c>
      <c r="H3748">
        <v>19</v>
      </c>
      <c r="I3748">
        <v>2</v>
      </c>
      <c r="J3748">
        <v>1</v>
      </c>
    </row>
    <row r="3749" spans="1:10" x14ac:dyDescent="0.35">
      <c r="A3749" s="60">
        <v>44136</v>
      </c>
      <c r="B3749" t="s">
        <v>63</v>
      </c>
      <c r="C3749" t="s">
        <v>70</v>
      </c>
      <c r="D3749" t="s">
        <v>214</v>
      </c>
      <c r="E3749">
        <v>669</v>
      </c>
      <c r="F3749">
        <v>71</v>
      </c>
      <c r="G3749">
        <v>23</v>
      </c>
      <c r="H3749">
        <v>32</v>
      </c>
      <c r="I3749">
        <v>13</v>
      </c>
      <c r="J3749">
        <v>3</v>
      </c>
    </row>
    <row r="3750" spans="1:10" x14ac:dyDescent="0.35">
      <c r="A3750" s="60">
        <v>44136</v>
      </c>
      <c r="B3750" t="s">
        <v>63</v>
      </c>
      <c r="C3750" t="s">
        <v>69</v>
      </c>
      <c r="D3750" t="s">
        <v>215</v>
      </c>
      <c r="E3750">
        <v>924</v>
      </c>
      <c r="F3750">
        <v>59</v>
      </c>
      <c r="G3750">
        <v>10</v>
      </c>
      <c r="H3750">
        <v>29</v>
      </c>
      <c r="I3750">
        <v>12</v>
      </c>
      <c r="J3750">
        <v>8</v>
      </c>
    </row>
    <row r="3751" spans="1:10" x14ac:dyDescent="0.35">
      <c r="A3751" s="60">
        <v>44136</v>
      </c>
      <c r="B3751" t="s">
        <v>63</v>
      </c>
      <c r="C3751" t="s">
        <v>64</v>
      </c>
      <c r="D3751" t="s">
        <v>65</v>
      </c>
      <c r="E3751">
        <v>367</v>
      </c>
      <c r="F3751">
        <v>36</v>
      </c>
      <c r="G3751">
        <v>30</v>
      </c>
      <c r="H3751">
        <v>5</v>
      </c>
      <c r="I3751">
        <v>1</v>
      </c>
      <c r="J3751">
        <v>0</v>
      </c>
    </row>
    <row r="3752" spans="1:10" x14ac:dyDescent="0.35">
      <c r="A3752" s="60">
        <v>44166</v>
      </c>
      <c r="B3752" t="s">
        <v>63</v>
      </c>
      <c r="C3752" t="s">
        <v>71</v>
      </c>
      <c r="D3752" t="s">
        <v>72</v>
      </c>
      <c r="E3752">
        <v>760</v>
      </c>
      <c r="F3752">
        <v>42</v>
      </c>
      <c r="G3752">
        <v>30</v>
      </c>
      <c r="H3752">
        <v>6</v>
      </c>
      <c r="I3752">
        <v>1</v>
      </c>
      <c r="J3752">
        <v>5</v>
      </c>
    </row>
    <row r="3753" spans="1:10" x14ac:dyDescent="0.35">
      <c r="A3753" s="60">
        <v>44166</v>
      </c>
      <c r="B3753" t="s">
        <v>63</v>
      </c>
      <c r="C3753" t="s">
        <v>68</v>
      </c>
      <c r="D3753" t="s">
        <v>216</v>
      </c>
      <c r="E3753">
        <v>326</v>
      </c>
      <c r="F3753">
        <v>30</v>
      </c>
      <c r="G3753">
        <v>10</v>
      </c>
      <c r="H3753">
        <v>19</v>
      </c>
      <c r="I3753">
        <v>0</v>
      </c>
      <c r="J3753">
        <v>1</v>
      </c>
    </row>
    <row r="3754" spans="1:10" x14ac:dyDescent="0.35">
      <c r="A3754" s="60">
        <v>44166</v>
      </c>
      <c r="B3754" t="s">
        <v>63</v>
      </c>
      <c r="C3754" t="s">
        <v>70</v>
      </c>
      <c r="D3754" t="s">
        <v>214</v>
      </c>
      <c r="E3754">
        <v>500</v>
      </c>
      <c r="F3754">
        <v>57</v>
      </c>
      <c r="G3754">
        <v>25</v>
      </c>
      <c r="H3754">
        <v>15</v>
      </c>
      <c r="I3754">
        <v>16</v>
      </c>
      <c r="J3754">
        <v>1</v>
      </c>
    </row>
    <row r="3755" spans="1:10" x14ac:dyDescent="0.35">
      <c r="A3755" s="60">
        <v>44166</v>
      </c>
      <c r="B3755" t="s">
        <v>63</v>
      </c>
      <c r="C3755" t="s">
        <v>69</v>
      </c>
      <c r="D3755" t="s">
        <v>215</v>
      </c>
      <c r="E3755">
        <v>903</v>
      </c>
      <c r="F3755">
        <v>59</v>
      </c>
      <c r="G3755">
        <v>9</v>
      </c>
      <c r="H3755">
        <v>33</v>
      </c>
      <c r="I3755">
        <v>16</v>
      </c>
      <c r="J3755">
        <v>1</v>
      </c>
    </row>
    <row r="3756" spans="1:10" x14ac:dyDescent="0.35">
      <c r="A3756" s="60">
        <v>44166</v>
      </c>
      <c r="B3756" t="s">
        <v>63</v>
      </c>
      <c r="C3756" t="s">
        <v>64</v>
      </c>
      <c r="D3756" t="s">
        <v>65</v>
      </c>
      <c r="E3756">
        <v>338</v>
      </c>
      <c r="F3756">
        <v>34</v>
      </c>
      <c r="G3756">
        <v>24</v>
      </c>
      <c r="H3756">
        <v>6</v>
      </c>
      <c r="I3756">
        <v>4</v>
      </c>
      <c r="J3756">
        <v>0</v>
      </c>
    </row>
    <row r="3757" spans="1:10" x14ac:dyDescent="0.35">
      <c r="A3757" s="60">
        <v>44197</v>
      </c>
      <c r="B3757" t="s">
        <v>63</v>
      </c>
      <c r="C3757" t="s">
        <v>71</v>
      </c>
      <c r="D3757" t="s">
        <v>72</v>
      </c>
      <c r="E3757">
        <v>801</v>
      </c>
      <c r="F3757">
        <v>92</v>
      </c>
      <c r="G3757">
        <v>36</v>
      </c>
      <c r="H3757">
        <v>30</v>
      </c>
      <c r="I3757">
        <v>13</v>
      </c>
      <c r="J3757">
        <v>13</v>
      </c>
    </row>
    <row r="3758" spans="1:10" x14ac:dyDescent="0.35">
      <c r="A3758" s="60">
        <v>44197</v>
      </c>
      <c r="B3758" t="s">
        <v>63</v>
      </c>
      <c r="C3758" t="s">
        <v>68</v>
      </c>
      <c r="D3758" t="s">
        <v>216</v>
      </c>
      <c r="E3758">
        <v>357</v>
      </c>
      <c r="F3758">
        <v>36</v>
      </c>
      <c r="G3758">
        <v>15</v>
      </c>
      <c r="H3758">
        <v>19</v>
      </c>
      <c r="I3758">
        <v>2</v>
      </c>
      <c r="J3758">
        <v>0</v>
      </c>
    </row>
    <row r="3759" spans="1:10" x14ac:dyDescent="0.35">
      <c r="A3759" s="60">
        <v>44197</v>
      </c>
      <c r="B3759" t="s">
        <v>63</v>
      </c>
      <c r="C3759" t="s">
        <v>70</v>
      </c>
      <c r="D3759" t="s">
        <v>214</v>
      </c>
      <c r="E3759">
        <v>433</v>
      </c>
      <c r="F3759">
        <v>49</v>
      </c>
      <c r="G3759">
        <v>17</v>
      </c>
      <c r="H3759">
        <v>12</v>
      </c>
      <c r="I3759">
        <v>19</v>
      </c>
      <c r="J3759">
        <v>1</v>
      </c>
    </row>
    <row r="3760" spans="1:10" x14ac:dyDescent="0.35">
      <c r="A3760" s="60">
        <v>44197</v>
      </c>
      <c r="B3760" t="s">
        <v>63</v>
      </c>
      <c r="C3760" t="s">
        <v>69</v>
      </c>
      <c r="D3760" t="s">
        <v>215</v>
      </c>
      <c r="E3760">
        <v>861</v>
      </c>
      <c r="F3760">
        <v>98</v>
      </c>
      <c r="G3760">
        <v>6</v>
      </c>
      <c r="H3760">
        <v>22</v>
      </c>
      <c r="I3760">
        <v>65</v>
      </c>
      <c r="J3760">
        <v>5</v>
      </c>
    </row>
    <row r="3761" spans="1:10" x14ac:dyDescent="0.35">
      <c r="A3761" s="60">
        <v>44197</v>
      </c>
      <c r="B3761" t="s">
        <v>63</v>
      </c>
      <c r="C3761" t="s">
        <v>64</v>
      </c>
      <c r="D3761" t="s">
        <v>65</v>
      </c>
      <c r="E3761">
        <v>279</v>
      </c>
      <c r="F3761">
        <v>32</v>
      </c>
      <c r="G3761">
        <v>20</v>
      </c>
      <c r="H3761">
        <v>8</v>
      </c>
      <c r="I3761">
        <v>3</v>
      </c>
      <c r="J3761">
        <v>1</v>
      </c>
    </row>
    <row r="3762" spans="1:10" x14ac:dyDescent="0.35">
      <c r="A3762" s="60">
        <v>44228</v>
      </c>
      <c r="B3762" t="s">
        <v>63</v>
      </c>
      <c r="C3762" t="s">
        <v>71</v>
      </c>
      <c r="D3762" t="s">
        <v>72</v>
      </c>
      <c r="E3762">
        <v>932</v>
      </c>
      <c r="F3762">
        <v>96</v>
      </c>
      <c r="G3762">
        <v>53</v>
      </c>
      <c r="H3762">
        <v>24</v>
      </c>
      <c r="I3762">
        <v>8</v>
      </c>
      <c r="J3762">
        <v>11</v>
      </c>
    </row>
    <row r="3763" spans="1:10" x14ac:dyDescent="0.35">
      <c r="A3763" s="60">
        <v>44228</v>
      </c>
      <c r="B3763" t="s">
        <v>63</v>
      </c>
      <c r="C3763" t="s">
        <v>68</v>
      </c>
      <c r="D3763" t="s">
        <v>216</v>
      </c>
      <c r="E3763">
        <v>355</v>
      </c>
      <c r="F3763">
        <v>23</v>
      </c>
      <c r="G3763">
        <v>7</v>
      </c>
      <c r="H3763">
        <v>10</v>
      </c>
      <c r="I3763">
        <v>6</v>
      </c>
      <c r="J3763">
        <v>0</v>
      </c>
    </row>
    <row r="3764" spans="1:10" x14ac:dyDescent="0.35">
      <c r="A3764" s="60">
        <v>44228</v>
      </c>
      <c r="B3764" t="s">
        <v>63</v>
      </c>
      <c r="C3764" t="s">
        <v>70</v>
      </c>
      <c r="D3764" t="s">
        <v>214</v>
      </c>
      <c r="E3764">
        <v>457</v>
      </c>
      <c r="F3764">
        <v>44</v>
      </c>
      <c r="G3764">
        <v>20</v>
      </c>
      <c r="H3764">
        <v>19</v>
      </c>
      <c r="I3764">
        <v>4</v>
      </c>
      <c r="J3764">
        <v>1</v>
      </c>
    </row>
    <row r="3765" spans="1:10" x14ac:dyDescent="0.35">
      <c r="A3765" s="60">
        <v>44228</v>
      </c>
      <c r="B3765" t="s">
        <v>63</v>
      </c>
      <c r="C3765" t="s">
        <v>69</v>
      </c>
      <c r="D3765" t="s">
        <v>215</v>
      </c>
      <c r="E3765">
        <v>905</v>
      </c>
      <c r="F3765">
        <v>55</v>
      </c>
      <c r="G3765">
        <v>12</v>
      </c>
      <c r="H3765">
        <v>29</v>
      </c>
      <c r="I3765">
        <v>12</v>
      </c>
      <c r="J3765">
        <v>2</v>
      </c>
    </row>
    <row r="3766" spans="1:10" x14ac:dyDescent="0.35">
      <c r="A3766" s="60">
        <v>44228</v>
      </c>
      <c r="B3766" t="s">
        <v>63</v>
      </c>
      <c r="C3766" t="s">
        <v>64</v>
      </c>
      <c r="D3766" t="s">
        <v>65</v>
      </c>
      <c r="E3766">
        <v>295</v>
      </c>
      <c r="F3766">
        <v>35</v>
      </c>
      <c r="G3766">
        <v>14</v>
      </c>
      <c r="H3766">
        <v>12</v>
      </c>
      <c r="I3766">
        <v>9</v>
      </c>
      <c r="J3766">
        <v>0</v>
      </c>
    </row>
    <row r="3767" spans="1:10" x14ac:dyDescent="0.35">
      <c r="A3767" s="60">
        <v>44256</v>
      </c>
      <c r="B3767" t="s">
        <v>63</v>
      </c>
      <c r="C3767" t="s">
        <v>71</v>
      </c>
      <c r="D3767" t="s">
        <v>72</v>
      </c>
      <c r="E3767">
        <v>1065</v>
      </c>
      <c r="F3767">
        <v>92</v>
      </c>
      <c r="G3767">
        <v>44</v>
      </c>
      <c r="H3767">
        <v>34</v>
      </c>
      <c r="I3767">
        <v>8</v>
      </c>
      <c r="J3767">
        <v>6</v>
      </c>
    </row>
    <row r="3768" spans="1:10" x14ac:dyDescent="0.35">
      <c r="A3768" s="60">
        <v>44256</v>
      </c>
      <c r="B3768" t="s">
        <v>63</v>
      </c>
      <c r="C3768" t="s">
        <v>68</v>
      </c>
      <c r="D3768" t="s">
        <v>216</v>
      </c>
      <c r="E3768">
        <v>260</v>
      </c>
      <c r="F3768">
        <v>24</v>
      </c>
      <c r="G3768">
        <v>9</v>
      </c>
      <c r="H3768">
        <v>9</v>
      </c>
      <c r="I3768">
        <v>6</v>
      </c>
      <c r="J3768">
        <v>0</v>
      </c>
    </row>
    <row r="3769" spans="1:10" x14ac:dyDescent="0.35">
      <c r="A3769" s="60">
        <v>44256</v>
      </c>
      <c r="B3769" t="s">
        <v>63</v>
      </c>
      <c r="C3769" t="s">
        <v>70</v>
      </c>
      <c r="D3769" t="s">
        <v>214</v>
      </c>
      <c r="E3769">
        <v>679</v>
      </c>
      <c r="F3769">
        <v>55</v>
      </c>
      <c r="G3769">
        <v>27</v>
      </c>
      <c r="H3769">
        <v>22</v>
      </c>
      <c r="I3769">
        <v>5</v>
      </c>
      <c r="J3769">
        <v>1</v>
      </c>
    </row>
    <row r="3770" spans="1:10" x14ac:dyDescent="0.35">
      <c r="A3770" s="60">
        <v>44256</v>
      </c>
      <c r="B3770" t="s">
        <v>63</v>
      </c>
      <c r="C3770" t="s">
        <v>69</v>
      </c>
      <c r="D3770" t="s">
        <v>215</v>
      </c>
      <c r="E3770">
        <v>1039</v>
      </c>
      <c r="F3770">
        <v>53</v>
      </c>
      <c r="G3770">
        <v>7</v>
      </c>
      <c r="H3770">
        <v>24</v>
      </c>
      <c r="I3770">
        <v>21</v>
      </c>
      <c r="J3770">
        <v>1</v>
      </c>
    </row>
    <row r="3771" spans="1:10" x14ac:dyDescent="0.35">
      <c r="A3771" s="60">
        <v>44256</v>
      </c>
      <c r="B3771" t="s">
        <v>63</v>
      </c>
      <c r="C3771" t="s">
        <v>64</v>
      </c>
      <c r="D3771" t="s">
        <v>65</v>
      </c>
      <c r="E3771">
        <v>342</v>
      </c>
      <c r="F3771">
        <v>20</v>
      </c>
      <c r="G3771">
        <v>8</v>
      </c>
      <c r="H3771">
        <v>6</v>
      </c>
      <c r="I3771">
        <v>5</v>
      </c>
      <c r="J3771">
        <v>1</v>
      </c>
    </row>
    <row r="3772" spans="1:10" x14ac:dyDescent="0.35">
      <c r="A3772" s="60">
        <v>44256</v>
      </c>
      <c r="B3772" t="s">
        <v>63</v>
      </c>
      <c r="C3772" t="s">
        <v>170</v>
      </c>
      <c r="D3772" t="s">
        <v>171</v>
      </c>
      <c r="E3772">
        <v>65</v>
      </c>
      <c r="F3772">
        <v>2</v>
      </c>
      <c r="G3772">
        <v>1</v>
      </c>
      <c r="H3772">
        <v>1</v>
      </c>
      <c r="I3772">
        <v>0</v>
      </c>
      <c r="J3772">
        <v>0</v>
      </c>
    </row>
    <row r="3773" spans="1:10" x14ac:dyDescent="0.35">
      <c r="A3773" s="60">
        <v>44287</v>
      </c>
      <c r="B3773" t="s">
        <v>63</v>
      </c>
      <c r="C3773" t="s">
        <v>71</v>
      </c>
      <c r="D3773" t="s">
        <v>72</v>
      </c>
      <c r="E3773">
        <v>966</v>
      </c>
      <c r="F3773">
        <v>70</v>
      </c>
      <c r="G3773">
        <v>42</v>
      </c>
      <c r="H3773">
        <v>19</v>
      </c>
      <c r="I3773">
        <v>4</v>
      </c>
      <c r="J3773">
        <v>5</v>
      </c>
    </row>
    <row r="3774" spans="1:10" x14ac:dyDescent="0.35">
      <c r="A3774" s="60">
        <v>44287</v>
      </c>
      <c r="B3774" t="s">
        <v>63</v>
      </c>
      <c r="C3774" t="s">
        <v>70</v>
      </c>
      <c r="D3774" t="s">
        <v>214</v>
      </c>
      <c r="E3774">
        <v>606</v>
      </c>
      <c r="F3774">
        <v>54</v>
      </c>
      <c r="G3774">
        <v>25</v>
      </c>
      <c r="H3774">
        <v>24</v>
      </c>
      <c r="I3774">
        <v>5</v>
      </c>
      <c r="J3774">
        <v>0</v>
      </c>
    </row>
    <row r="3775" spans="1:10" x14ac:dyDescent="0.35">
      <c r="A3775" s="60">
        <v>44287</v>
      </c>
      <c r="B3775" t="s">
        <v>63</v>
      </c>
      <c r="C3775" t="s">
        <v>69</v>
      </c>
      <c r="D3775" t="s">
        <v>215</v>
      </c>
      <c r="E3775">
        <v>970</v>
      </c>
      <c r="F3775">
        <v>48</v>
      </c>
      <c r="G3775">
        <v>5</v>
      </c>
      <c r="H3775">
        <v>17</v>
      </c>
      <c r="I3775">
        <v>22</v>
      </c>
      <c r="J3775">
        <v>4</v>
      </c>
    </row>
    <row r="3776" spans="1:10" x14ac:dyDescent="0.35">
      <c r="A3776" s="60">
        <v>44287</v>
      </c>
      <c r="B3776" t="s">
        <v>63</v>
      </c>
      <c r="C3776" t="s">
        <v>64</v>
      </c>
      <c r="D3776" t="s">
        <v>65</v>
      </c>
      <c r="E3776">
        <v>303</v>
      </c>
      <c r="F3776">
        <v>22</v>
      </c>
      <c r="G3776">
        <v>6</v>
      </c>
      <c r="H3776">
        <v>12</v>
      </c>
      <c r="I3776">
        <v>4</v>
      </c>
      <c r="J3776">
        <v>0</v>
      </c>
    </row>
    <row r="3777" spans="1:10" x14ac:dyDescent="0.35">
      <c r="A3777" s="60">
        <v>44287</v>
      </c>
      <c r="B3777" t="s">
        <v>63</v>
      </c>
      <c r="C3777" t="s">
        <v>170</v>
      </c>
      <c r="D3777" t="s">
        <v>171</v>
      </c>
      <c r="E3777">
        <v>339</v>
      </c>
      <c r="F3777">
        <v>26</v>
      </c>
      <c r="G3777">
        <v>9</v>
      </c>
      <c r="H3777">
        <v>11</v>
      </c>
      <c r="I3777">
        <v>2</v>
      </c>
      <c r="J3777">
        <v>4</v>
      </c>
    </row>
    <row r="3778" spans="1:10" x14ac:dyDescent="0.35">
      <c r="A3778" s="60">
        <v>44317</v>
      </c>
      <c r="B3778" t="s">
        <v>63</v>
      </c>
      <c r="C3778" t="s">
        <v>71</v>
      </c>
      <c r="D3778" t="s">
        <v>72</v>
      </c>
      <c r="E3778">
        <v>973</v>
      </c>
      <c r="F3778">
        <v>111</v>
      </c>
      <c r="G3778">
        <v>60</v>
      </c>
      <c r="H3778">
        <v>26</v>
      </c>
      <c r="I3778">
        <v>17</v>
      </c>
      <c r="J3778">
        <v>8</v>
      </c>
    </row>
    <row r="3779" spans="1:10" x14ac:dyDescent="0.35">
      <c r="A3779" s="60">
        <v>44317</v>
      </c>
      <c r="B3779" t="s">
        <v>63</v>
      </c>
      <c r="C3779" t="s">
        <v>70</v>
      </c>
      <c r="D3779" t="s">
        <v>214</v>
      </c>
      <c r="E3779">
        <v>590</v>
      </c>
      <c r="F3779">
        <v>56</v>
      </c>
      <c r="G3779">
        <v>28</v>
      </c>
      <c r="H3779">
        <v>25</v>
      </c>
      <c r="I3779">
        <v>3</v>
      </c>
      <c r="J3779">
        <v>0</v>
      </c>
    </row>
    <row r="3780" spans="1:10" x14ac:dyDescent="0.35">
      <c r="A3780" s="60">
        <v>44317</v>
      </c>
      <c r="B3780" t="s">
        <v>63</v>
      </c>
      <c r="C3780" t="s">
        <v>69</v>
      </c>
      <c r="D3780" t="s">
        <v>215</v>
      </c>
      <c r="E3780">
        <v>966</v>
      </c>
      <c r="F3780">
        <v>37</v>
      </c>
      <c r="G3780">
        <v>7</v>
      </c>
      <c r="H3780">
        <v>18</v>
      </c>
      <c r="I3780">
        <v>12</v>
      </c>
      <c r="J3780">
        <v>0</v>
      </c>
    </row>
    <row r="3781" spans="1:10" x14ac:dyDescent="0.35">
      <c r="A3781" s="60">
        <v>44317</v>
      </c>
      <c r="B3781" t="s">
        <v>63</v>
      </c>
      <c r="C3781" t="s">
        <v>64</v>
      </c>
      <c r="D3781" t="s">
        <v>65</v>
      </c>
      <c r="E3781">
        <v>310</v>
      </c>
      <c r="F3781">
        <v>17</v>
      </c>
      <c r="G3781">
        <v>7</v>
      </c>
      <c r="H3781">
        <v>9</v>
      </c>
      <c r="I3781">
        <v>1</v>
      </c>
      <c r="J3781">
        <v>0</v>
      </c>
    </row>
    <row r="3782" spans="1:10" x14ac:dyDescent="0.35">
      <c r="A3782" s="60">
        <v>44317</v>
      </c>
      <c r="B3782" t="s">
        <v>63</v>
      </c>
      <c r="C3782" t="s">
        <v>170</v>
      </c>
      <c r="D3782" t="s">
        <v>171</v>
      </c>
      <c r="E3782">
        <v>322</v>
      </c>
      <c r="F3782">
        <v>39</v>
      </c>
      <c r="G3782">
        <v>9</v>
      </c>
      <c r="H3782">
        <v>9</v>
      </c>
      <c r="I3782">
        <v>19</v>
      </c>
      <c r="J3782">
        <v>2</v>
      </c>
    </row>
    <row r="3783" spans="1:10" x14ac:dyDescent="0.35">
      <c r="A3783" s="60">
        <v>44348</v>
      </c>
      <c r="B3783" t="s">
        <v>63</v>
      </c>
      <c r="C3783" t="s">
        <v>71</v>
      </c>
      <c r="D3783" t="s">
        <v>72</v>
      </c>
      <c r="E3783">
        <v>1090</v>
      </c>
      <c r="F3783">
        <v>150</v>
      </c>
      <c r="G3783">
        <v>108</v>
      </c>
      <c r="H3783">
        <v>27</v>
      </c>
      <c r="I3783">
        <v>9</v>
      </c>
      <c r="J3783">
        <v>6</v>
      </c>
    </row>
    <row r="3784" spans="1:10" x14ac:dyDescent="0.35">
      <c r="A3784" s="60">
        <v>44348</v>
      </c>
      <c r="B3784" t="s">
        <v>63</v>
      </c>
      <c r="C3784" t="s">
        <v>70</v>
      </c>
      <c r="D3784" t="s">
        <v>214</v>
      </c>
      <c r="E3784">
        <v>716</v>
      </c>
      <c r="F3784">
        <v>70</v>
      </c>
      <c r="G3784">
        <v>39</v>
      </c>
      <c r="H3784">
        <v>15</v>
      </c>
      <c r="I3784">
        <v>15</v>
      </c>
      <c r="J3784">
        <v>1</v>
      </c>
    </row>
    <row r="3785" spans="1:10" x14ac:dyDescent="0.35">
      <c r="A3785" s="60">
        <v>44348</v>
      </c>
      <c r="B3785" t="s">
        <v>63</v>
      </c>
      <c r="C3785" t="s">
        <v>69</v>
      </c>
      <c r="D3785" t="s">
        <v>215</v>
      </c>
      <c r="E3785">
        <v>1076</v>
      </c>
      <c r="F3785">
        <v>65</v>
      </c>
      <c r="G3785">
        <v>9</v>
      </c>
      <c r="H3785">
        <v>29</v>
      </c>
      <c r="I3785">
        <v>27</v>
      </c>
      <c r="J3785">
        <v>0</v>
      </c>
    </row>
    <row r="3786" spans="1:10" x14ac:dyDescent="0.35">
      <c r="A3786" s="60">
        <v>44348</v>
      </c>
      <c r="B3786" t="s">
        <v>63</v>
      </c>
      <c r="C3786" t="s">
        <v>64</v>
      </c>
      <c r="D3786" t="s">
        <v>65</v>
      </c>
      <c r="E3786">
        <v>396</v>
      </c>
      <c r="F3786">
        <v>21</v>
      </c>
      <c r="G3786">
        <v>12</v>
      </c>
      <c r="H3786">
        <v>7</v>
      </c>
      <c r="I3786">
        <v>2</v>
      </c>
      <c r="J3786">
        <v>0</v>
      </c>
    </row>
    <row r="3787" spans="1:10" x14ac:dyDescent="0.35">
      <c r="A3787" s="60">
        <v>44348</v>
      </c>
      <c r="B3787" t="s">
        <v>63</v>
      </c>
      <c r="C3787" t="s">
        <v>170</v>
      </c>
      <c r="D3787" t="s">
        <v>171</v>
      </c>
      <c r="E3787">
        <v>347</v>
      </c>
      <c r="F3787">
        <v>49</v>
      </c>
      <c r="G3787">
        <v>18</v>
      </c>
      <c r="H3787">
        <v>17</v>
      </c>
      <c r="I3787">
        <v>14</v>
      </c>
      <c r="J3787">
        <v>0</v>
      </c>
    </row>
    <row r="3788" spans="1:10" x14ac:dyDescent="0.35">
      <c r="A3788" s="60">
        <v>44378</v>
      </c>
      <c r="B3788" t="s">
        <v>63</v>
      </c>
      <c r="C3788" t="s">
        <v>71</v>
      </c>
      <c r="D3788" t="s">
        <v>72</v>
      </c>
      <c r="E3788">
        <v>906</v>
      </c>
      <c r="F3788">
        <v>107</v>
      </c>
      <c r="G3788">
        <v>61</v>
      </c>
      <c r="H3788">
        <v>28</v>
      </c>
      <c r="I3788">
        <v>3</v>
      </c>
      <c r="J3788">
        <v>15</v>
      </c>
    </row>
    <row r="3789" spans="1:10" x14ac:dyDescent="0.35">
      <c r="A3789" s="60">
        <v>44378</v>
      </c>
      <c r="B3789" t="s">
        <v>63</v>
      </c>
      <c r="C3789" t="s">
        <v>70</v>
      </c>
      <c r="D3789" t="s">
        <v>214</v>
      </c>
      <c r="E3789">
        <v>513</v>
      </c>
      <c r="F3789">
        <v>46</v>
      </c>
      <c r="G3789">
        <v>16</v>
      </c>
      <c r="H3789">
        <v>11</v>
      </c>
      <c r="I3789">
        <v>17</v>
      </c>
      <c r="J3789">
        <v>2</v>
      </c>
    </row>
    <row r="3790" spans="1:10" x14ac:dyDescent="0.35">
      <c r="A3790" s="60">
        <v>44378</v>
      </c>
      <c r="B3790" t="s">
        <v>63</v>
      </c>
      <c r="C3790" t="s">
        <v>69</v>
      </c>
      <c r="D3790" t="s">
        <v>215</v>
      </c>
      <c r="E3790">
        <v>915</v>
      </c>
      <c r="F3790">
        <v>94</v>
      </c>
      <c r="G3790">
        <v>7</v>
      </c>
      <c r="H3790">
        <v>28</v>
      </c>
      <c r="I3790">
        <v>56</v>
      </c>
      <c r="J3790">
        <v>3</v>
      </c>
    </row>
    <row r="3791" spans="1:10" x14ac:dyDescent="0.35">
      <c r="A3791" s="60">
        <v>44378</v>
      </c>
      <c r="B3791" t="s">
        <v>63</v>
      </c>
      <c r="C3791" t="s">
        <v>64</v>
      </c>
      <c r="D3791" t="s">
        <v>65</v>
      </c>
      <c r="E3791">
        <v>395</v>
      </c>
      <c r="F3791">
        <v>25</v>
      </c>
      <c r="G3791">
        <v>12</v>
      </c>
      <c r="H3791">
        <v>2</v>
      </c>
      <c r="I3791">
        <v>11</v>
      </c>
      <c r="J3791">
        <v>0</v>
      </c>
    </row>
    <row r="3792" spans="1:10" x14ac:dyDescent="0.35">
      <c r="A3792" s="60">
        <v>44378</v>
      </c>
      <c r="B3792" t="s">
        <v>63</v>
      </c>
      <c r="C3792" t="s">
        <v>170</v>
      </c>
      <c r="D3792" t="s">
        <v>171</v>
      </c>
      <c r="E3792">
        <v>310</v>
      </c>
      <c r="F3792">
        <v>42</v>
      </c>
      <c r="G3792">
        <v>11</v>
      </c>
      <c r="H3792">
        <v>14</v>
      </c>
      <c r="I3792">
        <v>9</v>
      </c>
      <c r="J3792">
        <v>8</v>
      </c>
    </row>
    <row r="3793" spans="1:10" x14ac:dyDescent="0.35">
      <c r="A3793" s="60">
        <v>44409</v>
      </c>
      <c r="B3793" t="s">
        <v>63</v>
      </c>
      <c r="C3793" t="s">
        <v>71</v>
      </c>
      <c r="D3793" t="s">
        <v>72</v>
      </c>
      <c r="E3793">
        <v>1083</v>
      </c>
      <c r="F3793">
        <v>155</v>
      </c>
      <c r="G3793">
        <v>74</v>
      </c>
      <c r="H3793">
        <v>21</v>
      </c>
      <c r="I3793">
        <v>44</v>
      </c>
      <c r="J3793">
        <v>16</v>
      </c>
    </row>
    <row r="3794" spans="1:10" x14ac:dyDescent="0.35">
      <c r="A3794" s="60">
        <v>44409</v>
      </c>
      <c r="B3794" t="s">
        <v>63</v>
      </c>
      <c r="C3794" t="s">
        <v>70</v>
      </c>
      <c r="D3794" t="s">
        <v>214</v>
      </c>
      <c r="E3794">
        <v>462</v>
      </c>
      <c r="F3794">
        <v>58</v>
      </c>
      <c r="G3794">
        <v>21</v>
      </c>
      <c r="H3794">
        <v>23</v>
      </c>
      <c r="I3794">
        <v>8</v>
      </c>
      <c r="J3794">
        <v>6</v>
      </c>
    </row>
    <row r="3795" spans="1:10" x14ac:dyDescent="0.35">
      <c r="A3795" s="60">
        <v>44409</v>
      </c>
      <c r="B3795" t="s">
        <v>63</v>
      </c>
      <c r="C3795" t="s">
        <v>69</v>
      </c>
      <c r="D3795" t="s">
        <v>215</v>
      </c>
      <c r="E3795">
        <v>980</v>
      </c>
      <c r="F3795">
        <v>54</v>
      </c>
      <c r="G3795">
        <v>11</v>
      </c>
      <c r="H3795">
        <v>14</v>
      </c>
      <c r="I3795">
        <v>23</v>
      </c>
      <c r="J3795">
        <v>6</v>
      </c>
    </row>
    <row r="3796" spans="1:10" x14ac:dyDescent="0.35">
      <c r="A3796" s="60">
        <v>44409</v>
      </c>
      <c r="B3796" t="s">
        <v>63</v>
      </c>
      <c r="C3796" t="s">
        <v>64</v>
      </c>
      <c r="D3796" t="s">
        <v>65</v>
      </c>
      <c r="E3796">
        <v>393</v>
      </c>
      <c r="F3796">
        <v>25</v>
      </c>
      <c r="G3796">
        <v>10</v>
      </c>
      <c r="H3796">
        <v>6</v>
      </c>
      <c r="I3796">
        <v>9</v>
      </c>
      <c r="J3796">
        <v>0</v>
      </c>
    </row>
    <row r="3797" spans="1:10" x14ac:dyDescent="0.35">
      <c r="A3797" s="60">
        <v>44409</v>
      </c>
      <c r="B3797" t="s">
        <v>63</v>
      </c>
      <c r="C3797" t="s">
        <v>170</v>
      </c>
      <c r="D3797" t="s">
        <v>171</v>
      </c>
      <c r="E3797">
        <v>356</v>
      </c>
      <c r="F3797">
        <v>49</v>
      </c>
      <c r="G3797">
        <v>22</v>
      </c>
      <c r="H3797">
        <v>18</v>
      </c>
      <c r="I3797">
        <v>8</v>
      </c>
      <c r="J3797">
        <v>1</v>
      </c>
    </row>
    <row r="3798" spans="1:10" x14ac:dyDescent="0.35">
      <c r="A3798" s="60">
        <v>44440</v>
      </c>
      <c r="B3798" t="s">
        <v>63</v>
      </c>
      <c r="C3798" t="s">
        <v>71</v>
      </c>
      <c r="D3798" t="s">
        <v>72</v>
      </c>
      <c r="E3798">
        <v>999</v>
      </c>
      <c r="F3798">
        <v>145</v>
      </c>
      <c r="G3798">
        <v>72</v>
      </c>
      <c r="H3798">
        <v>37</v>
      </c>
      <c r="I3798">
        <v>17</v>
      </c>
      <c r="J3798">
        <v>19</v>
      </c>
    </row>
    <row r="3799" spans="1:10" x14ac:dyDescent="0.35">
      <c r="A3799" s="60">
        <v>44440</v>
      </c>
      <c r="B3799" t="s">
        <v>63</v>
      </c>
      <c r="C3799" t="s">
        <v>70</v>
      </c>
      <c r="D3799" t="s">
        <v>214</v>
      </c>
      <c r="E3799">
        <v>446</v>
      </c>
      <c r="F3799">
        <v>56</v>
      </c>
      <c r="G3799">
        <v>24</v>
      </c>
      <c r="H3799">
        <v>18</v>
      </c>
      <c r="I3799">
        <v>13</v>
      </c>
      <c r="J3799">
        <v>1</v>
      </c>
    </row>
    <row r="3800" spans="1:10" x14ac:dyDescent="0.35">
      <c r="A3800" s="60">
        <v>44440</v>
      </c>
      <c r="B3800" t="s">
        <v>63</v>
      </c>
      <c r="C3800" t="s">
        <v>69</v>
      </c>
      <c r="D3800" t="s">
        <v>215</v>
      </c>
      <c r="E3800">
        <v>1005</v>
      </c>
      <c r="F3800">
        <v>95</v>
      </c>
      <c r="G3800">
        <v>9</v>
      </c>
      <c r="H3800">
        <v>24</v>
      </c>
      <c r="I3800">
        <v>58</v>
      </c>
      <c r="J3800">
        <v>4</v>
      </c>
    </row>
    <row r="3801" spans="1:10" x14ac:dyDescent="0.35">
      <c r="A3801" s="60">
        <v>44440</v>
      </c>
      <c r="B3801" t="s">
        <v>63</v>
      </c>
      <c r="C3801" t="s">
        <v>64</v>
      </c>
      <c r="D3801" t="s">
        <v>65</v>
      </c>
      <c r="E3801">
        <v>386</v>
      </c>
      <c r="F3801">
        <v>22</v>
      </c>
      <c r="G3801">
        <v>14</v>
      </c>
      <c r="H3801">
        <v>7</v>
      </c>
      <c r="I3801">
        <v>1</v>
      </c>
      <c r="J3801">
        <v>0</v>
      </c>
    </row>
    <row r="3802" spans="1:10" x14ac:dyDescent="0.35">
      <c r="A3802" s="60">
        <v>44440</v>
      </c>
      <c r="B3802" t="s">
        <v>63</v>
      </c>
      <c r="C3802" t="s">
        <v>170</v>
      </c>
      <c r="D3802" t="s">
        <v>171</v>
      </c>
      <c r="E3802">
        <v>143</v>
      </c>
      <c r="F3802">
        <v>30</v>
      </c>
      <c r="G3802">
        <v>8</v>
      </c>
      <c r="H3802">
        <v>5</v>
      </c>
      <c r="I3802">
        <v>12</v>
      </c>
      <c r="J3802">
        <v>5</v>
      </c>
    </row>
    <row r="3803" spans="1:10" x14ac:dyDescent="0.35">
      <c r="A3803" s="60">
        <v>44470</v>
      </c>
      <c r="B3803" t="s">
        <v>63</v>
      </c>
      <c r="C3803" t="s">
        <v>71</v>
      </c>
      <c r="D3803" t="s">
        <v>72</v>
      </c>
      <c r="E3803">
        <v>963</v>
      </c>
      <c r="F3803">
        <v>127</v>
      </c>
      <c r="G3803">
        <v>65</v>
      </c>
      <c r="H3803">
        <v>34</v>
      </c>
      <c r="I3803">
        <v>19</v>
      </c>
      <c r="J3803">
        <v>9</v>
      </c>
    </row>
    <row r="3804" spans="1:10" x14ac:dyDescent="0.35">
      <c r="A3804" s="60">
        <v>44470</v>
      </c>
      <c r="B3804" t="s">
        <v>63</v>
      </c>
      <c r="C3804" t="s">
        <v>70</v>
      </c>
      <c r="D3804" t="s">
        <v>214</v>
      </c>
      <c r="E3804">
        <v>440</v>
      </c>
      <c r="F3804">
        <v>50</v>
      </c>
      <c r="G3804">
        <v>28</v>
      </c>
      <c r="H3804">
        <v>17</v>
      </c>
      <c r="I3804">
        <v>5</v>
      </c>
      <c r="J3804">
        <v>0</v>
      </c>
    </row>
    <row r="3805" spans="1:10" x14ac:dyDescent="0.35">
      <c r="A3805" s="60">
        <v>44470</v>
      </c>
      <c r="B3805" t="s">
        <v>63</v>
      </c>
      <c r="C3805" t="s">
        <v>69</v>
      </c>
      <c r="D3805" t="s">
        <v>215</v>
      </c>
      <c r="E3805">
        <v>980</v>
      </c>
      <c r="F3805">
        <v>88</v>
      </c>
      <c r="G3805">
        <v>8</v>
      </c>
      <c r="H3805">
        <v>24</v>
      </c>
      <c r="I3805">
        <v>55</v>
      </c>
      <c r="J3805">
        <v>1</v>
      </c>
    </row>
    <row r="3806" spans="1:10" x14ac:dyDescent="0.35">
      <c r="A3806" s="60">
        <v>44470</v>
      </c>
      <c r="B3806" t="s">
        <v>63</v>
      </c>
      <c r="C3806" t="s">
        <v>64</v>
      </c>
      <c r="D3806" t="s">
        <v>65</v>
      </c>
      <c r="E3806">
        <v>324</v>
      </c>
      <c r="F3806">
        <v>26</v>
      </c>
      <c r="G3806">
        <v>16</v>
      </c>
      <c r="H3806">
        <v>6</v>
      </c>
      <c r="I3806">
        <v>4</v>
      </c>
      <c r="J3806">
        <v>0</v>
      </c>
    </row>
    <row r="3807" spans="1:10" x14ac:dyDescent="0.35">
      <c r="A3807" s="60">
        <v>44470</v>
      </c>
      <c r="B3807" t="s">
        <v>63</v>
      </c>
      <c r="C3807" t="s">
        <v>170</v>
      </c>
      <c r="D3807" t="s">
        <v>171</v>
      </c>
      <c r="E3807">
        <v>165</v>
      </c>
      <c r="F3807">
        <v>26</v>
      </c>
      <c r="G3807">
        <v>7</v>
      </c>
      <c r="H3807">
        <v>9</v>
      </c>
      <c r="I3807">
        <v>8</v>
      </c>
      <c r="J3807">
        <v>2</v>
      </c>
    </row>
    <row r="3808" spans="1:10" x14ac:dyDescent="0.35">
      <c r="A3808" s="60">
        <v>44501</v>
      </c>
      <c r="B3808" t="s">
        <v>63</v>
      </c>
      <c r="C3808" t="s">
        <v>71</v>
      </c>
      <c r="D3808" t="s">
        <v>72</v>
      </c>
      <c r="E3808">
        <v>1155</v>
      </c>
      <c r="F3808">
        <v>137</v>
      </c>
      <c r="G3808">
        <v>91</v>
      </c>
      <c r="H3808">
        <v>18</v>
      </c>
      <c r="I3808">
        <v>17</v>
      </c>
      <c r="J3808">
        <v>11</v>
      </c>
    </row>
    <row r="3809" spans="1:10" x14ac:dyDescent="0.35">
      <c r="A3809" s="60">
        <v>44501</v>
      </c>
      <c r="B3809" t="s">
        <v>63</v>
      </c>
      <c r="C3809" t="s">
        <v>70</v>
      </c>
      <c r="D3809" t="s">
        <v>214</v>
      </c>
      <c r="E3809">
        <v>513</v>
      </c>
      <c r="F3809">
        <v>23</v>
      </c>
      <c r="G3809">
        <v>10</v>
      </c>
      <c r="H3809">
        <v>11</v>
      </c>
      <c r="I3809">
        <v>2</v>
      </c>
      <c r="J3809">
        <v>0</v>
      </c>
    </row>
    <row r="3810" spans="1:10" x14ac:dyDescent="0.35">
      <c r="A3810" s="60">
        <v>44501</v>
      </c>
      <c r="B3810" t="s">
        <v>63</v>
      </c>
      <c r="C3810" t="s">
        <v>69</v>
      </c>
      <c r="D3810" t="s">
        <v>215</v>
      </c>
      <c r="E3810">
        <v>1002</v>
      </c>
      <c r="F3810">
        <v>53</v>
      </c>
      <c r="G3810">
        <v>6</v>
      </c>
      <c r="H3810">
        <v>26</v>
      </c>
      <c r="I3810">
        <v>21</v>
      </c>
      <c r="J3810">
        <v>0</v>
      </c>
    </row>
    <row r="3811" spans="1:10" x14ac:dyDescent="0.35">
      <c r="A3811" s="60">
        <v>44501</v>
      </c>
      <c r="B3811" t="s">
        <v>63</v>
      </c>
      <c r="C3811" t="s">
        <v>64</v>
      </c>
      <c r="D3811" t="s">
        <v>65</v>
      </c>
      <c r="E3811">
        <v>192</v>
      </c>
      <c r="F3811">
        <v>16</v>
      </c>
      <c r="G3811">
        <v>10</v>
      </c>
      <c r="H3811">
        <v>5</v>
      </c>
      <c r="I3811">
        <v>1</v>
      </c>
      <c r="J3811">
        <v>0</v>
      </c>
    </row>
    <row r="3812" spans="1:10" x14ac:dyDescent="0.35">
      <c r="A3812" s="60">
        <v>44501</v>
      </c>
      <c r="B3812" t="s">
        <v>63</v>
      </c>
      <c r="C3812" t="s">
        <v>170</v>
      </c>
      <c r="D3812" t="s">
        <v>171</v>
      </c>
      <c r="E3812">
        <v>213</v>
      </c>
      <c r="F3812">
        <v>22</v>
      </c>
      <c r="G3812">
        <v>4</v>
      </c>
      <c r="H3812">
        <v>9</v>
      </c>
      <c r="I3812">
        <v>9</v>
      </c>
      <c r="J3812">
        <v>0</v>
      </c>
    </row>
    <row r="3813" spans="1:10" x14ac:dyDescent="0.35">
      <c r="A3813" s="60">
        <v>44531</v>
      </c>
      <c r="B3813" t="s">
        <v>63</v>
      </c>
      <c r="C3813" t="s">
        <v>71</v>
      </c>
      <c r="D3813" t="s">
        <v>72</v>
      </c>
      <c r="E3813">
        <v>942</v>
      </c>
      <c r="F3813">
        <v>110</v>
      </c>
      <c r="G3813">
        <v>69</v>
      </c>
      <c r="H3813">
        <v>24</v>
      </c>
      <c r="I3813">
        <v>3</v>
      </c>
      <c r="J3813">
        <v>14</v>
      </c>
    </row>
    <row r="3814" spans="1:10" x14ac:dyDescent="0.35">
      <c r="A3814" s="60">
        <v>44531</v>
      </c>
      <c r="B3814" t="s">
        <v>63</v>
      </c>
      <c r="C3814" t="s">
        <v>70</v>
      </c>
      <c r="D3814" t="s">
        <v>214</v>
      </c>
      <c r="E3814">
        <v>476</v>
      </c>
      <c r="F3814">
        <v>54</v>
      </c>
      <c r="G3814">
        <v>29</v>
      </c>
      <c r="H3814">
        <v>15</v>
      </c>
      <c r="I3814">
        <v>10</v>
      </c>
      <c r="J3814">
        <v>0</v>
      </c>
    </row>
    <row r="3815" spans="1:10" x14ac:dyDescent="0.35">
      <c r="A3815" s="60">
        <v>44531</v>
      </c>
      <c r="B3815" t="s">
        <v>63</v>
      </c>
      <c r="C3815" t="s">
        <v>69</v>
      </c>
      <c r="D3815" t="s">
        <v>215</v>
      </c>
      <c r="E3815">
        <v>930</v>
      </c>
      <c r="F3815">
        <v>60</v>
      </c>
      <c r="G3815">
        <v>7</v>
      </c>
      <c r="H3815">
        <v>27</v>
      </c>
      <c r="I3815">
        <v>26</v>
      </c>
      <c r="J3815">
        <v>0</v>
      </c>
    </row>
    <row r="3816" spans="1:10" x14ac:dyDescent="0.35">
      <c r="A3816" s="60">
        <v>44531</v>
      </c>
      <c r="B3816" t="s">
        <v>63</v>
      </c>
      <c r="C3816" t="s">
        <v>64</v>
      </c>
      <c r="D3816" t="s">
        <v>65</v>
      </c>
      <c r="E3816">
        <v>178</v>
      </c>
      <c r="F3816">
        <v>16</v>
      </c>
      <c r="G3816">
        <v>9</v>
      </c>
      <c r="H3816">
        <v>3</v>
      </c>
      <c r="I3816">
        <v>4</v>
      </c>
      <c r="J3816">
        <v>0</v>
      </c>
    </row>
    <row r="3817" spans="1:10" x14ac:dyDescent="0.35">
      <c r="A3817" s="60">
        <v>44531</v>
      </c>
      <c r="B3817" t="s">
        <v>63</v>
      </c>
      <c r="C3817" t="s">
        <v>170</v>
      </c>
      <c r="D3817" t="s">
        <v>171</v>
      </c>
      <c r="E3817">
        <v>235</v>
      </c>
      <c r="F3817">
        <v>18</v>
      </c>
      <c r="G3817">
        <v>6</v>
      </c>
      <c r="H3817">
        <v>10</v>
      </c>
      <c r="I3817">
        <v>2</v>
      </c>
      <c r="J3817">
        <v>0</v>
      </c>
    </row>
    <row r="3818" spans="1:10" x14ac:dyDescent="0.35">
      <c r="A3818" s="60">
        <v>44562</v>
      </c>
      <c r="B3818" t="s">
        <v>63</v>
      </c>
      <c r="C3818" t="s">
        <v>71</v>
      </c>
      <c r="D3818" t="s">
        <v>72</v>
      </c>
      <c r="E3818">
        <v>949</v>
      </c>
      <c r="F3818">
        <v>103</v>
      </c>
      <c r="G3818">
        <v>55</v>
      </c>
      <c r="H3818">
        <v>14</v>
      </c>
      <c r="I3818">
        <v>17</v>
      </c>
      <c r="J3818">
        <v>17</v>
      </c>
    </row>
    <row r="3819" spans="1:10" x14ac:dyDescent="0.35">
      <c r="A3819" s="60">
        <v>44562</v>
      </c>
      <c r="B3819" t="s">
        <v>63</v>
      </c>
      <c r="C3819" t="s">
        <v>70</v>
      </c>
      <c r="D3819" t="s">
        <v>214</v>
      </c>
      <c r="E3819">
        <v>494</v>
      </c>
      <c r="F3819">
        <v>54</v>
      </c>
      <c r="G3819">
        <v>23</v>
      </c>
      <c r="H3819">
        <v>17</v>
      </c>
      <c r="I3819">
        <v>14</v>
      </c>
      <c r="J3819">
        <v>0</v>
      </c>
    </row>
    <row r="3820" spans="1:10" x14ac:dyDescent="0.35">
      <c r="A3820" s="60">
        <v>44562</v>
      </c>
      <c r="B3820" t="s">
        <v>63</v>
      </c>
      <c r="C3820" t="s">
        <v>69</v>
      </c>
      <c r="D3820" t="s">
        <v>215</v>
      </c>
      <c r="E3820">
        <v>842</v>
      </c>
      <c r="F3820">
        <v>53</v>
      </c>
      <c r="G3820">
        <v>8</v>
      </c>
      <c r="H3820">
        <v>31</v>
      </c>
      <c r="I3820">
        <v>10</v>
      </c>
      <c r="J3820">
        <v>4</v>
      </c>
    </row>
    <row r="3821" spans="1:10" x14ac:dyDescent="0.35">
      <c r="A3821" s="60">
        <v>44562</v>
      </c>
      <c r="B3821" t="s">
        <v>63</v>
      </c>
      <c r="C3821" t="s">
        <v>64</v>
      </c>
      <c r="D3821" t="s">
        <v>65</v>
      </c>
      <c r="E3821">
        <v>198</v>
      </c>
      <c r="F3821">
        <v>15</v>
      </c>
      <c r="G3821">
        <v>11</v>
      </c>
      <c r="H3821">
        <v>3</v>
      </c>
      <c r="I3821">
        <v>1</v>
      </c>
      <c r="J3821">
        <v>0</v>
      </c>
    </row>
    <row r="3822" spans="1:10" x14ac:dyDescent="0.35">
      <c r="A3822" s="60">
        <v>44562</v>
      </c>
      <c r="B3822" t="s">
        <v>63</v>
      </c>
      <c r="C3822" t="s">
        <v>170</v>
      </c>
      <c r="D3822" t="s">
        <v>171</v>
      </c>
      <c r="E3822">
        <v>299</v>
      </c>
      <c r="F3822">
        <v>35</v>
      </c>
      <c r="G3822">
        <v>8</v>
      </c>
      <c r="H3822">
        <v>16</v>
      </c>
      <c r="I3822">
        <v>9</v>
      </c>
      <c r="J3822">
        <v>2</v>
      </c>
    </row>
    <row r="3823" spans="1:10" x14ac:dyDescent="0.35">
      <c r="A3823" s="60">
        <v>44593</v>
      </c>
      <c r="B3823" t="s">
        <v>63</v>
      </c>
      <c r="C3823" t="s">
        <v>71</v>
      </c>
      <c r="D3823" t="s">
        <v>72</v>
      </c>
      <c r="E3823">
        <v>895</v>
      </c>
      <c r="F3823">
        <v>145</v>
      </c>
      <c r="G3823">
        <v>83</v>
      </c>
      <c r="H3823">
        <v>26</v>
      </c>
      <c r="I3823">
        <v>16</v>
      </c>
      <c r="J3823">
        <v>20</v>
      </c>
    </row>
    <row r="3824" spans="1:10" x14ac:dyDescent="0.35">
      <c r="A3824" s="60">
        <v>44593</v>
      </c>
      <c r="B3824" t="s">
        <v>63</v>
      </c>
      <c r="C3824" t="s">
        <v>70</v>
      </c>
      <c r="D3824" t="s">
        <v>214</v>
      </c>
      <c r="E3824">
        <v>554</v>
      </c>
      <c r="F3824">
        <v>47</v>
      </c>
      <c r="G3824">
        <v>16</v>
      </c>
      <c r="H3824">
        <v>18</v>
      </c>
      <c r="I3824">
        <v>12</v>
      </c>
      <c r="J3824">
        <v>1</v>
      </c>
    </row>
    <row r="3825" spans="1:10" x14ac:dyDescent="0.35">
      <c r="A3825" s="60">
        <v>44593</v>
      </c>
      <c r="B3825" t="s">
        <v>63</v>
      </c>
      <c r="C3825" t="s">
        <v>69</v>
      </c>
      <c r="D3825" t="s">
        <v>215</v>
      </c>
      <c r="E3825">
        <v>861</v>
      </c>
      <c r="F3825">
        <v>35</v>
      </c>
      <c r="G3825">
        <v>7</v>
      </c>
      <c r="H3825">
        <v>17</v>
      </c>
      <c r="I3825">
        <v>10</v>
      </c>
      <c r="J3825">
        <v>1</v>
      </c>
    </row>
    <row r="3826" spans="1:10" x14ac:dyDescent="0.35">
      <c r="A3826" s="60">
        <v>44593</v>
      </c>
      <c r="B3826" t="s">
        <v>63</v>
      </c>
      <c r="C3826" t="s">
        <v>64</v>
      </c>
      <c r="D3826" t="s">
        <v>65</v>
      </c>
      <c r="E3826">
        <v>286</v>
      </c>
      <c r="F3826">
        <v>18</v>
      </c>
      <c r="G3826">
        <v>10</v>
      </c>
      <c r="H3826">
        <v>6</v>
      </c>
      <c r="I3826">
        <v>2</v>
      </c>
      <c r="J3826">
        <v>0</v>
      </c>
    </row>
    <row r="3827" spans="1:10" x14ac:dyDescent="0.35">
      <c r="A3827" s="60">
        <v>44593</v>
      </c>
      <c r="B3827" t="s">
        <v>63</v>
      </c>
      <c r="C3827" t="s">
        <v>170</v>
      </c>
      <c r="D3827" t="s">
        <v>171</v>
      </c>
      <c r="E3827">
        <v>338</v>
      </c>
      <c r="F3827">
        <v>31</v>
      </c>
      <c r="G3827">
        <v>14</v>
      </c>
      <c r="H3827">
        <v>11</v>
      </c>
      <c r="I3827">
        <v>5</v>
      </c>
      <c r="J3827">
        <v>1</v>
      </c>
    </row>
    <row r="3828" spans="1:10" x14ac:dyDescent="0.35">
      <c r="A3828" s="60">
        <v>44621</v>
      </c>
      <c r="B3828" t="s">
        <v>63</v>
      </c>
      <c r="C3828" t="s">
        <v>71</v>
      </c>
      <c r="D3828" t="s">
        <v>72</v>
      </c>
      <c r="E3828">
        <v>1044</v>
      </c>
      <c r="F3828">
        <v>123</v>
      </c>
      <c r="G3828">
        <v>86</v>
      </c>
      <c r="H3828">
        <v>22</v>
      </c>
      <c r="I3828">
        <v>5</v>
      </c>
      <c r="J3828">
        <v>10</v>
      </c>
    </row>
    <row r="3829" spans="1:10" x14ac:dyDescent="0.35">
      <c r="A3829" s="60">
        <v>44621</v>
      </c>
      <c r="B3829" t="s">
        <v>63</v>
      </c>
      <c r="C3829" t="s">
        <v>70</v>
      </c>
      <c r="D3829" t="s">
        <v>214</v>
      </c>
      <c r="E3829">
        <v>753</v>
      </c>
      <c r="F3829">
        <v>70</v>
      </c>
      <c r="G3829">
        <v>35</v>
      </c>
      <c r="H3829">
        <v>20</v>
      </c>
      <c r="I3829">
        <v>13</v>
      </c>
      <c r="J3829">
        <v>2</v>
      </c>
    </row>
    <row r="3830" spans="1:10" x14ac:dyDescent="0.35">
      <c r="A3830" s="60">
        <v>44621</v>
      </c>
      <c r="B3830" t="s">
        <v>63</v>
      </c>
      <c r="C3830" t="s">
        <v>69</v>
      </c>
      <c r="D3830" t="s">
        <v>215</v>
      </c>
      <c r="E3830">
        <v>947</v>
      </c>
      <c r="F3830">
        <v>69</v>
      </c>
      <c r="G3830">
        <v>11</v>
      </c>
      <c r="H3830">
        <v>43</v>
      </c>
      <c r="I3830">
        <v>14</v>
      </c>
      <c r="J3830">
        <v>1</v>
      </c>
    </row>
    <row r="3831" spans="1:10" x14ac:dyDescent="0.35">
      <c r="A3831" s="60">
        <v>44621</v>
      </c>
      <c r="B3831" t="s">
        <v>63</v>
      </c>
      <c r="C3831" t="s">
        <v>64</v>
      </c>
      <c r="D3831" t="s">
        <v>65</v>
      </c>
      <c r="E3831">
        <v>283</v>
      </c>
      <c r="F3831">
        <v>33</v>
      </c>
      <c r="G3831">
        <v>12</v>
      </c>
      <c r="H3831">
        <v>9</v>
      </c>
      <c r="I3831">
        <v>12</v>
      </c>
      <c r="J3831">
        <v>0</v>
      </c>
    </row>
    <row r="3832" spans="1:10" x14ac:dyDescent="0.35">
      <c r="A3832" s="60">
        <v>44621</v>
      </c>
      <c r="B3832" t="s">
        <v>63</v>
      </c>
      <c r="C3832" t="s">
        <v>170</v>
      </c>
      <c r="D3832" t="s">
        <v>171</v>
      </c>
      <c r="E3832">
        <v>437</v>
      </c>
      <c r="F3832">
        <v>54</v>
      </c>
      <c r="G3832">
        <v>22</v>
      </c>
      <c r="H3832">
        <v>20</v>
      </c>
      <c r="I3832">
        <v>11</v>
      </c>
      <c r="J3832">
        <v>1</v>
      </c>
    </row>
    <row r="3833" spans="1:10" x14ac:dyDescent="0.35">
      <c r="A3833" s="60">
        <v>44652</v>
      </c>
      <c r="B3833" t="s">
        <v>63</v>
      </c>
      <c r="C3833" t="s">
        <v>71</v>
      </c>
      <c r="D3833" t="s">
        <v>72</v>
      </c>
      <c r="E3833">
        <v>918</v>
      </c>
      <c r="F3833">
        <v>125</v>
      </c>
      <c r="G3833">
        <v>51</v>
      </c>
      <c r="H3833">
        <v>18</v>
      </c>
      <c r="I3833">
        <v>34</v>
      </c>
      <c r="J3833">
        <v>22</v>
      </c>
    </row>
    <row r="3834" spans="1:10" x14ac:dyDescent="0.35">
      <c r="A3834" s="60">
        <v>44652</v>
      </c>
      <c r="B3834" t="s">
        <v>63</v>
      </c>
      <c r="C3834" t="s">
        <v>70</v>
      </c>
      <c r="D3834" t="s">
        <v>214</v>
      </c>
      <c r="E3834">
        <v>641</v>
      </c>
      <c r="F3834">
        <v>61</v>
      </c>
      <c r="G3834">
        <v>31</v>
      </c>
      <c r="H3834">
        <v>19</v>
      </c>
      <c r="I3834">
        <v>9</v>
      </c>
      <c r="J3834">
        <v>2</v>
      </c>
    </row>
    <row r="3835" spans="1:10" x14ac:dyDescent="0.35">
      <c r="A3835" s="60">
        <v>44652</v>
      </c>
      <c r="B3835" t="s">
        <v>63</v>
      </c>
      <c r="C3835" t="s">
        <v>69</v>
      </c>
      <c r="D3835" t="s">
        <v>215</v>
      </c>
      <c r="E3835">
        <v>831</v>
      </c>
      <c r="F3835">
        <v>74</v>
      </c>
      <c r="G3835">
        <v>8</v>
      </c>
      <c r="H3835">
        <v>31</v>
      </c>
      <c r="I3835">
        <v>35</v>
      </c>
      <c r="J3835">
        <v>0</v>
      </c>
    </row>
    <row r="3836" spans="1:10" x14ac:dyDescent="0.35">
      <c r="A3836" s="60">
        <v>44652</v>
      </c>
      <c r="B3836" t="s">
        <v>63</v>
      </c>
      <c r="C3836" t="s">
        <v>64</v>
      </c>
      <c r="D3836" t="s">
        <v>65</v>
      </c>
      <c r="E3836">
        <v>210</v>
      </c>
      <c r="F3836">
        <v>11</v>
      </c>
      <c r="G3836">
        <v>9</v>
      </c>
      <c r="H3836">
        <v>1</v>
      </c>
      <c r="I3836">
        <v>1</v>
      </c>
      <c r="J3836">
        <v>0</v>
      </c>
    </row>
    <row r="3837" spans="1:10" x14ac:dyDescent="0.35">
      <c r="A3837" s="60">
        <v>44652</v>
      </c>
      <c r="B3837" t="s">
        <v>63</v>
      </c>
      <c r="C3837" t="s">
        <v>170</v>
      </c>
      <c r="D3837" t="s">
        <v>171</v>
      </c>
      <c r="E3837">
        <v>382</v>
      </c>
      <c r="F3837">
        <v>33</v>
      </c>
      <c r="G3837">
        <v>12</v>
      </c>
      <c r="H3837">
        <v>7</v>
      </c>
      <c r="I3837">
        <v>11</v>
      </c>
      <c r="J3837">
        <v>3</v>
      </c>
    </row>
    <row r="3838" spans="1:10" x14ac:dyDescent="0.35">
      <c r="A3838" s="60">
        <v>44682</v>
      </c>
      <c r="B3838" t="s">
        <v>63</v>
      </c>
      <c r="C3838" t="s">
        <v>71</v>
      </c>
      <c r="D3838" t="s">
        <v>72</v>
      </c>
      <c r="E3838">
        <v>1045</v>
      </c>
      <c r="F3838">
        <v>152</v>
      </c>
      <c r="G3838">
        <v>74</v>
      </c>
      <c r="H3838">
        <v>35</v>
      </c>
      <c r="I3838">
        <v>15</v>
      </c>
      <c r="J3838">
        <v>28</v>
      </c>
    </row>
    <row r="3839" spans="1:10" x14ac:dyDescent="0.35">
      <c r="A3839" s="60">
        <v>44682</v>
      </c>
      <c r="B3839" t="s">
        <v>63</v>
      </c>
      <c r="C3839" t="s">
        <v>70</v>
      </c>
      <c r="D3839" t="s">
        <v>214</v>
      </c>
      <c r="E3839">
        <v>699</v>
      </c>
      <c r="F3839">
        <v>61</v>
      </c>
      <c r="G3839">
        <v>22</v>
      </c>
      <c r="H3839">
        <v>23</v>
      </c>
      <c r="I3839">
        <v>16</v>
      </c>
      <c r="J3839">
        <v>0</v>
      </c>
    </row>
    <row r="3840" spans="1:10" x14ac:dyDescent="0.35">
      <c r="A3840" s="60">
        <v>44682</v>
      </c>
      <c r="B3840" t="s">
        <v>63</v>
      </c>
      <c r="C3840" t="s">
        <v>69</v>
      </c>
      <c r="D3840" t="s">
        <v>215</v>
      </c>
      <c r="E3840">
        <v>978</v>
      </c>
      <c r="F3840">
        <v>51</v>
      </c>
      <c r="G3840">
        <v>11</v>
      </c>
      <c r="H3840">
        <v>30</v>
      </c>
      <c r="I3840">
        <v>10</v>
      </c>
      <c r="J3840">
        <v>0</v>
      </c>
    </row>
    <row r="3841" spans="1:10" x14ac:dyDescent="0.35">
      <c r="A3841" s="60">
        <v>44682</v>
      </c>
      <c r="B3841" t="s">
        <v>63</v>
      </c>
      <c r="C3841" t="s">
        <v>64</v>
      </c>
      <c r="D3841" t="s">
        <v>65</v>
      </c>
      <c r="E3841">
        <v>302</v>
      </c>
      <c r="F3841">
        <v>21</v>
      </c>
      <c r="G3841">
        <v>10</v>
      </c>
      <c r="H3841">
        <v>9</v>
      </c>
      <c r="I3841">
        <v>2</v>
      </c>
      <c r="J3841">
        <v>0</v>
      </c>
    </row>
    <row r="3842" spans="1:10" x14ac:dyDescent="0.35">
      <c r="A3842" s="60">
        <v>44682</v>
      </c>
      <c r="B3842" t="s">
        <v>63</v>
      </c>
      <c r="C3842" t="s">
        <v>170</v>
      </c>
      <c r="D3842" t="s">
        <v>171</v>
      </c>
      <c r="E3842">
        <v>413</v>
      </c>
      <c r="F3842">
        <v>39</v>
      </c>
      <c r="G3842">
        <v>13</v>
      </c>
      <c r="H3842">
        <v>9</v>
      </c>
      <c r="I3842">
        <v>17</v>
      </c>
      <c r="J3842">
        <v>0</v>
      </c>
    </row>
    <row r="3843" spans="1:10" x14ac:dyDescent="0.35">
      <c r="A3843" s="60">
        <v>44713</v>
      </c>
      <c r="B3843" t="s">
        <v>63</v>
      </c>
      <c r="C3843" t="s">
        <v>71</v>
      </c>
      <c r="D3843" t="s">
        <v>72</v>
      </c>
      <c r="E3843">
        <v>863</v>
      </c>
      <c r="F3843">
        <v>149</v>
      </c>
      <c r="G3843">
        <v>55</v>
      </c>
      <c r="H3843">
        <v>19</v>
      </c>
      <c r="I3843">
        <v>41</v>
      </c>
      <c r="J3843">
        <v>34</v>
      </c>
    </row>
    <row r="3844" spans="1:10" x14ac:dyDescent="0.35">
      <c r="A3844" s="60">
        <v>44713</v>
      </c>
      <c r="B3844" t="s">
        <v>63</v>
      </c>
      <c r="C3844" t="s">
        <v>70</v>
      </c>
      <c r="D3844" t="s">
        <v>214</v>
      </c>
      <c r="E3844">
        <v>723</v>
      </c>
      <c r="F3844">
        <v>89</v>
      </c>
      <c r="G3844">
        <v>38</v>
      </c>
      <c r="H3844">
        <v>31</v>
      </c>
      <c r="I3844">
        <v>18</v>
      </c>
      <c r="J3844">
        <v>2</v>
      </c>
    </row>
    <row r="3845" spans="1:10" x14ac:dyDescent="0.35">
      <c r="A3845" s="60">
        <v>44713</v>
      </c>
      <c r="B3845" t="s">
        <v>63</v>
      </c>
      <c r="C3845" t="s">
        <v>69</v>
      </c>
      <c r="D3845" t="s">
        <v>215</v>
      </c>
      <c r="E3845">
        <v>961</v>
      </c>
      <c r="F3845">
        <v>86</v>
      </c>
      <c r="G3845">
        <v>9</v>
      </c>
      <c r="H3845">
        <v>44</v>
      </c>
      <c r="I3845">
        <v>33</v>
      </c>
      <c r="J3845">
        <v>0</v>
      </c>
    </row>
    <row r="3846" spans="1:10" x14ac:dyDescent="0.35">
      <c r="A3846" s="60">
        <v>44713</v>
      </c>
      <c r="B3846" t="s">
        <v>63</v>
      </c>
      <c r="C3846" t="s">
        <v>64</v>
      </c>
      <c r="D3846" t="s">
        <v>65</v>
      </c>
      <c r="E3846">
        <v>350</v>
      </c>
      <c r="F3846">
        <v>36</v>
      </c>
      <c r="G3846">
        <v>23</v>
      </c>
      <c r="H3846">
        <v>6</v>
      </c>
      <c r="I3846">
        <v>6</v>
      </c>
      <c r="J3846">
        <v>1</v>
      </c>
    </row>
    <row r="3847" spans="1:10" x14ac:dyDescent="0.35">
      <c r="A3847" s="60">
        <v>44713</v>
      </c>
      <c r="B3847" t="s">
        <v>63</v>
      </c>
      <c r="C3847" t="s">
        <v>170</v>
      </c>
      <c r="D3847" t="s">
        <v>171</v>
      </c>
      <c r="E3847">
        <v>419</v>
      </c>
      <c r="F3847">
        <v>32</v>
      </c>
      <c r="G3847">
        <v>10</v>
      </c>
      <c r="H3847">
        <v>17</v>
      </c>
      <c r="I3847">
        <v>5</v>
      </c>
      <c r="J3847">
        <v>0</v>
      </c>
    </row>
    <row r="3848" spans="1:10" x14ac:dyDescent="0.35">
      <c r="A3848" s="60">
        <v>44743</v>
      </c>
      <c r="B3848" t="s">
        <v>63</v>
      </c>
      <c r="C3848" t="s">
        <v>71</v>
      </c>
      <c r="D3848" t="s">
        <v>72</v>
      </c>
      <c r="E3848">
        <v>882</v>
      </c>
      <c r="F3848">
        <v>115</v>
      </c>
      <c r="G3848">
        <v>52</v>
      </c>
      <c r="H3848">
        <v>22</v>
      </c>
      <c r="I3848">
        <v>34</v>
      </c>
      <c r="J3848">
        <v>7</v>
      </c>
    </row>
    <row r="3849" spans="1:10" x14ac:dyDescent="0.35">
      <c r="A3849" s="60">
        <v>44743</v>
      </c>
      <c r="B3849" t="s">
        <v>63</v>
      </c>
      <c r="C3849" t="s">
        <v>70</v>
      </c>
      <c r="D3849" t="s">
        <v>214</v>
      </c>
      <c r="E3849">
        <v>728</v>
      </c>
      <c r="F3849">
        <v>82</v>
      </c>
      <c r="G3849">
        <v>48</v>
      </c>
      <c r="H3849">
        <v>20</v>
      </c>
      <c r="I3849">
        <v>14</v>
      </c>
      <c r="J3849">
        <v>0</v>
      </c>
    </row>
    <row r="3850" spans="1:10" x14ac:dyDescent="0.35">
      <c r="A3850" s="60">
        <v>44743</v>
      </c>
      <c r="B3850" t="s">
        <v>63</v>
      </c>
      <c r="C3850" t="s">
        <v>69</v>
      </c>
      <c r="D3850" t="s">
        <v>215</v>
      </c>
      <c r="E3850">
        <v>864</v>
      </c>
      <c r="F3850">
        <v>74</v>
      </c>
      <c r="G3850">
        <v>6</v>
      </c>
      <c r="H3850">
        <v>41</v>
      </c>
      <c r="I3850">
        <v>20</v>
      </c>
      <c r="J3850">
        <v>7</v>
      </c>
    </row>
    <row r="3851" spans="1:10" x14ac:dyDescent="0.35">
      <c r="A3851" s="60">
        <v>44743</v>
      </c>
      <c r="B3851" t="s">
        <v>63</v>
      </c>
      <c r="C3851" t="s">
        <v>64</v>
      </c>
      <c r="D3851" t="s">
        <v>65</v>
      </c>
      <c r="E3851">
        <v>332</v>
      </c>
      <c r="F3851">
        <v>31</v>
      </c>
      <c r="G3851">
        <v>21</v>
      </c>
      <c r="H3851">
        <v>6</v>
      </c>
      <c r="I3851">
        <v>4</v>
      </c>
      <c r="J3851">
        <v>0</v>
      </c>
    </row>
    <row r="3852" spans="1:10" x14ac:dyDescent="0.35">
      <c r="A3852" s="60">
        <v>44743</v>
      </c>
      <c r="B3852" t="s">
        <v>63</v>
      </c>
      <c r="C3852" t="s">
        <v>170</v>
      </c>
      <c r="D3852" t="s">
        <v>171</v>
      </c>
      <c r="E3852">
        <v>351</v>
      </c>
      <c r="F3852">
        <v>39</v>
      </c>
      <c r="G3852">
        <v>16</v>
      </c>
      <c r="H3852">
        <v>15</v>
      </c>
      <c r="I3852">
        <v>8</v>
      </c>
      <c r="J3852">
        <v>0</v>
      </c>
    </row>
    <row r="3853" spans="1:10" x14ac:dyDescent="0.35">
      <c r="A3853" s="60">
        <v>44774</v>
      </c>
      <c r="B3853" t="s">
        <v>63</v>
      </c>
      <c r="C3853" t="s">
        <v>71</v>
      </c>
      <c r="D3853" t="s">
        <v>72</v>
      </c>
      <c r="E3853">
        <v>1201</v>
      </c>
      <c r="F3853">
        <v>189</v>
      </c>
      <c r="G3853">
        <v>89</v>
      </c>
      <c r="H3853">
        <v>20</v>
      </c>
      <c r="I3853">
        <v>58</v>
      </c>
      <c r="J3853">
        <v>22</v>
      </c>
    </row>
    <row r="3854" spans="1:10" x14ac:dyDescent="0.35">
      <c r="A3854" s="60">
        <v>44774</v>
      </c>
      <c r="B3854" t="s">
        <v>63</v>
      </c>
      <c r="C3854" t="s">
        <v>70</v>
      </c>
      <c r="D3854" t="s">
        <v>214</v>
      </c>
      <c r="E3854">
        <v>746</v>
      </c>
      <c r="F3854">
        <v>150</v>
      </c>
      <c r="G3854">
        <v>31</v>
      </c>
      <c r="H3854">
        <v>24</v>
      </c>
      <c r="I3854">
        <v>91</v>
      </c>
      <c r="J3854">
        <v>4</v>
      </c>
    </row>
    <row r="3855" spans="1:10" x14ac:dyDescent="0.35">
      <c r="A3855" s="60">
        <v>44774</v>
      </c>
      <c r="B3855" t="s">
        <v>63</v>
      </c>
      <c r="C3855" t="s">
        <v>69</v>
      </c>
      <c r="D3855" t="s">
        <v>215</v>
      </c>
      <c r="E3855">
        <v>1020</v>
      </c>
      <c r="F3855">
        <v>145</v>
      </c>
      <c r="G3855">
        <v>6</v>
      </c>
      <c r="H3855">
        <v>31</v>
      </c>
      <c r="I3855">
        <v>102</v>
      </c>
      <c r="J3855">
        <v>6</v>
      </c>
    </row>
    <row r="3856" spans="1:10" x14ac:dyDescent="0.35">
      <c r="A3856" s="60">
        <v>44774</v>
      </c>
      <c r="B3856" t="s">
        <v>63</v>
      </c>
      <c r="C3856" t="s">
        <v>64</v>
      </c>
      <c r="D3856" t="s">
        <v>65</v>
      </c>
      <c r="E3856">
        <v>366</v>
      </c>
      <c r="F3856">
        <v>68</v>
      </c>
      <c r="G3856">
        <v>10</v>
      </c>
      <c r="H3856">
        <v>4</v>
      </c>
      <c r="I3856">
        <v>54</v>
      </c>
      <c r="J3856">
        <v>0</v>
      </c>
    </row>
    <row r="3857" spans="1:10" x14ac:dyDescent="0.35">
      <c r="A3857" s="60">
        <v>44774</v>
      </c>
      <c r="B3857" t="s">
        <v>63</v>
      </c>
      <c r="C3857" t="s">
        <v>170</v>
      </c>
      <c r="D3857" t="s">
        <v>171</v>
      </c>
      <c r="E3857">
        <v>417</v>
      </c>
      <c r="F3857">
        <v>63</v>
      </c>
      <c r="G3857">
        <v>24</v>
      </c>
      <c r="H3857">
        <v>17</v>
      </c>
      <c r="I3857">
        <v>21</v>
      </c>
      <c r="J3857">
        <v>1</v>
      </c>
    </row>
    <row r="3858" spans="1:10" x14ac:dyDescent="0.35">
      <c r="A3858" s="60">
        <v>44805</v>
      </c>
      <c r="B3858" t="s">
        <v>63</v>
      </c>
      <c r="C3858" t="s">
        <v>71</v>
      </c>
      <c r="D3858" t="s">
        <v>72</v>
      </c>
      <c r="E3858">
        <v>1154</v>
      </c>
      <c r="F3858">
        <v>148</v>
      </c>
      <c r="G3858">
        <v>84</v>
      </c>
      <c r="H3858">
        <v>29</v>
      </c>
      <c r="I3858">
        <v>14</v>
      </c>
      <c r="J3858">
        <v>21</v>
      </c>
    </row>
    <row r="3859" spans="1:10" x14ac:dyDescent="0.35">
      <c r="A3859" s="60">
        <v>44805</v>
      </c>
      <c r="B3859" t="s">
        <v>63</v>
      </c>
      <c r="C3859" t="s">
        <v>70</v>
      </c>
      <c r="D3859" t="s">
        <v>214</v>
      </c>
      <c r="E3859">
        <v>683</v>
      </c>
      <c r="F3859">
        <v>85</v>
      </c>
      <c r="G3859">
        <v>37</v>
      </c>
      <c r="H3859">
        <v>29</v>
      </c>
      <c r="I3859">
        <v>19</v>
      </c>
      <c r="J3859">
        <v>0</v>
      </c>
    </row>
    <row r="3860" spans="1:10" x14ac:dyDescent="0.35">
      <c r="A3860" s="60">
        <v>44805</v>
      </c>
      <c r="B3860" t="s">
        <v>63</v>
      </c>
      <c r="C3860" t="s">
        <v>69</v>
      </c>
      <c r="D3860" t="s">
        <v>215</v>
      </c>
      <c r="E3860">
        <v>909</v>
      </c>
      <c r="F3860">
        <v>71</v>
      </c>
      <c r="G3860">
        <v>5</v>
      </c>
      <c r="H3860">
        <v>33</v>
      </c>
      <c r="I3860">
        <v>27</v>
      </c>
      <c r="J3860">
        <v>6</v>
      </c>
    </row>
    <row r="3861" spans="1:10" x14ac:dyDescent="0.35">
      <c r="A3861" s="60">
        <v>44805</v>
      </c>
      <c r="B3861" t="s">
        <v>63</v>
      </c>
      <c r="C3861" t="s">
        <v>64</v>
      </c>
      <c r="D3861" t="s">
        <v>65</v>
      </c>
      <c r="E3861">
        <v>312</v>
      </c>
      <c r="F3861">
        <v>45</v>
      </c>
      <c r="G3861">
        <v>20</v>
      </c>
      <c r="H3861">
        <v>9</v>
      </c>
      <c r="I3861">
        <v>16</v>
      </c>
      <c r="J3861">
        <v>0</v>
      </c>
    </row>
    <row r="3862" spans="1:10" x14ac:dyDescent="0.35">
      <c r="A3862" s="60">
        <v>44805</v>
      </c>
      <c r="B3862" t="s">
        <v>63</v>
      </c>
      <c r="C3862" t="s">
        <v>170</v>
      </c>
      <c r="D3862" t="s">
        <v>171</v>
      </c>
      <c r="E3862">
        <v>402</v>
      </c>
      <c r="F3862">
        <v>38</v>
      </c>
      <c r="G3862">
        <v>19</v>
      </c>
      <c r="H3862">
        <v>12</v>
      </c>
      <c r="I3862">
        <v>5</v>
      </c>
      <c r="J3862">
        <v>2</v>
      </c>
    </row>
    <row r="3863" spans="1:10" x14ac:dyDescent="0.35">
      <c r="A3863" s="60">
        <v>44835</v>
      </c>
      <c r="B3863" t="s">
        <v>63</v>
      </c>
      <c r="C3863" t="s">
        <v>71</v>
      </c>
      <c r="D3863" t="s">
        <v>72</v>
      </c>
      <c r="E3863">
        <v>1005</v>
      </c>
      <c r="F3863">
        <v>167</v>
      </c>
      <c r="G3863">
        <v>78</v>
      </c>
      <c r="H3863">
        <v>40</v>
      </c>
      <c r="I3863">
        <v>23</v>
      </c>
      <c r="J3863">
        <v>26</v>
      </c>
    </row>
    <row r="3864" spans="1:10" x14ac:dyDescent="0.35">
      <c r="A3864" s="60">
        <v>44835</v>
      </c>
      <c r="B3864" t="s">
        <v>63</v>
      </c>
      <c r="C3864" t="s">
        <v>70</v>
      </c>
      <c r="D3864" t="s">
        <v>214</v>
      </c>
      <c r="E3864">
        <v>711</v>
      </c>
      <c r="F3864">
        <v>85</v>
      </c>
      <c r="G3864">
        <v>36</v>
      </c>
      <c r="H3864">
        <v>21</v>
      </c>
      <c r="I3864">
        <v>28</v>
      </c>
      <c r="J3864">
        <v>0</v>
      </c>
    </row>
    <row r="3865" spans="1:10" x14ac:dyDescent="0.35">
      <c r="A3865" s="60">
        <v>44835</v>
      </c>
      <c r="B3865" t="s">
        <v>63</v>
      </c>
      <c r="C3865" t="s">
        <v>69</v>
      </c>
      <c r="D3865" t="s">
        <v>215</v>
      </c>
      <c r="E3865">
        <v>1046</v>
      </c>
      <c r="F3865">
        <v>76</v>
      </c>
      <c r="G3865">
        <v>15</v>
      </c>
      <c r="H3865">
        <v>33</v>
      </c>
      <c r="I3865">
        <v>24</v>
      </c>
      <c r="J3865">
        <v>4</v>
      </c>
    </row>
    <row r="3866" spans="1:10" x14ac:dyDescent="0.35">
      <c r="A3866" s="60">
        <v>44835</v>
      </c>
      <c r="B3866" t="s">
        <v>63</v>
      </c>
      <c r="C3866" t="s">
        <v>64</v>
      </c>
      <c r="D3866" t="s">
        <v>65</v>
      </c>
      <c r="E3866">
        <v>311</v>
      </c>
      <c r="F3866">
        <v>34</v>
      </c>
      <c r="G3866">
        <v>22</v>
      </c>
      <c r="H3866">
        <v>5</v>
      </c>
      <c r="I3866">
        <v>6</v>
      </c>
      <c r="J3866">
        <v>1</v>
      </c>
    </row>
    <row r="3867" spans="1:10" x14ac:dyDescent="0.35">
      <c r="A3867" s="60">
        <v>44835</v>
      </c>
      <c r="B3867" t="s">
        <v>63</v>
      </c>
      <c r="C3867" t="s">
        <v>170</v>
      </c>
      <c r="D3867" t="s">
        <v>171</v>
      </c>
      <c r="E3867">
        <v>362</v>
      </c>
      <c r="F3867">
        <v>67</v>
      </c>
      <c r="G3867">
        <v>22</v>
      </c>
      <c r="H3867">
        <v>19</v>
      </c>
      <c r="I3867">
        <v>26</v>
      </c>
      <c r="J3867">
        <v>0</v>
      </c>
    </row>
    <row r="3868" spans="1:10" x14ac:dyDescent="0.35">
      <c r="A3868" s="60">
        <v>44866</v>
      </c>
      <c r="B3868" t="s">
        <v>63</v>
      </c>
      <c r="C3868" t="s">
        <v>71</v>
      </c>
      <c r="D3868" t="s">
        <v>72</v>
      </c>
      <c r="E3868">
        <v>1135</v>
      </c>
      <c r="F3868">
        <v>142</v>
      </c>
      <c r="G3868">
        <v>59</v>
      </c>
      <c r="H3868">
        <v>28</v>
      </c>
      <c r="I3868">
        <v>26</v>
      </c>
      <c r="J3868">
        <v>29</v>
      </c>
    </row>
    <row r="3869" spans="1:10" x14ac:dyDescent="0.35">
      <c r="A3869" s="60">
        <v>44866</v>
      </c>
      <c r="B3869" t="s">
        <v>63</v>
      </c>
      <c r="C3869" t="s">
        <v>70</v>
      </c>
      <c r="D3869" t="s">
        <v>214</v>
      </c>
      <c r="E3869">
        <v>742</v>
      </c>
      <c r="F3869">
        <v>78</v>
      </c>
      <c r="G3869">
        <v>40</v>
      </c>
      <c r="H3869">
        <v>27</v>
      </c>
      <c r="I3869">
        <v>7</v>
      </c>
      <c r="J3869">
        <v>4</v>
      </c>
    </row>
    <row r="3870" spans="1:10" x14ac:dyDescent="0.35">
      <c r="A3870" s="60">
        <v>44866</v>
      </c>
      <c r="B3870" t="s">
        <v>63</v>
      </c>
      <c r="C3870" t="s">
        <v>69</v>
      </c>
      <c r="D3870" t="s">
        <v>215</v>
      </c>
      <c r="E3870">
        <v>1167</v>
      </c>
      <c r="F3870">
        <v>93</v>
      </c>
      <c r="G3870">
        <v>15</v>
      </c>
      <c r="H3870">
        <v>46</v>
      </c>
      <c r="I3870">
        <v>30</v>
      </c>
      <c r="J3870">
        <v>2</v>
      </c>
    </row>
    <row r="3871" spans="1:10" x14ac:dyDescent="0.35">
      <c r="A3871" s="60">
        <v>44866</v>
      </c>
      <c r="B3871" t="s">
        <v>63</v>
      </c>
      <c r="C3871" t="s">
        <v>64</v>
      </c>
      <c r="D3871" t="s">
        <v>65</v>
      </c>
      <c r="E3871">
        <v>336</v>
      </c>
      <c r="F3871">
        <v>47</v>
      </c>
      <c r="G3871">
        <v>26</v>
      </c>
      <c r="H3871">
        <v>6</v>
      </c>
      <c r="I3871">
        <v>14</v>
      </c>
      <c r="J3871">
        <v>1</v>
      </c>
    </row>
    <row r="3872" spans="1:10" x14ac:dyDescent="0.35">
      <c r="A3872" s="60">
        <v>44866</v>
      </c>
      <c r="B3872" t="s">
        <v>63</v>
      </c>
      <c r="C3872" t="s">
        <v>170</v>
      </c>
      <c r="D3872" t="s">
        <v>171</v>
      </c>
      <c r="E3872">
        <v>381</v>
      </c>
      <c r="F3872">
        <v>51</v>
      </c>
      <c r="G3872">
        <v>18</v>
      </c>
      <c r="H3872">
        <v>16</v>
      </c>
      <c r="I3872">
        <v>16</v>
      </c>
      <c r="J3872">
        <v>1</v>
      </c>
    </row>
    <row r="3873" spans="1:10" x14ac:dyDescent="0.35">
      <c r="A3873" s="60">
        <v>44896</v>
      </c>
      <c r="B3873" t="s">
        <v>63</v>
      </c>
      <c r="C3873" t="s">
        <v>71</v>
      </c>
      <c r="D3873" t="s">
        <v>72</v>
      </c>
      <c r="E3873">
        <v>892</v>
      </c>
      <c r="F3873">
        <v>131</v>
      </c>
      <c r="G3873">
        <v>47</v>
      </c>
      <c r="H3873">
        <v>20</v>
      </c>
      <c r="I3873">
        <v>47</v>
      </c>
      <c r="J3873">
        <v>17</v>
      </c>
    </row>
    <row r="3874" spans="1:10" x14ac:dyDescent="0.35">
      <c r="A3874" s="60">
        <v>44896</v>
      </c>
      <c r="B3874" t="s">
        <v>63</v>
      </c>
      <c r="C3874" t="s">
        <v>70</v>
      </c>
      <c r="D3874" t="s">
        <v>214</v>
      </c>
      <c r="E3874">
        <v>684</v>
      </c>
      <c r="F3874">
        <v>96</v>
      </c>
      <c r="G3874">
        <v>41</v>
      </c>
      <c r="H3874">
        <v>24</v>
      </c>
      <c r="I3874">
        <v>28</v>
      </c>
      <c r="J3874">
        <v>3</v>
      </c>
    </row>
    <row r="3875" spans="1:10" x14ac:dyDescent="0.35">
      <c r="A3875" s="60">
        <v>44896</v>
      </c>
      <c r="B3875" t="s">
        <v>63</v>
      </c>
      <c r="C3875" t="s">
        <v>69</v>
      </c>
      <c r="D3875" t="s">
        <v>215</v>
      </c>
      <c r="E3875">
        <v>862</v>
      </c>
      <c r="F3875">
        <v>192</v>
      </c>
      <c r="G3875">
        <v>26</v>
      </c>
      <c r="H3875">
        <v>44</v>
      </c>
      <c r="I3875">
        <v>115</v>
      </c>
      <c r="J3875">
        <v>7</v>
      </c>
    </row>
    <row r="3876" spans="1:10" x14ac:dyDescent="0.35">
      <c r="A3876" s="60">
        <v>44896</v>
      </c>
      <c r="B3876" t="s">
        <v>63</v>
      </c>
      <c r="C3876" t="s">
        <v>64</v>
      </c>
      <c r="D3876" t="s">
        <v>65</v>
      </c>
      <c r="E3876">
        <v>385</v>
      </c>
      <c r="F3876">
        <v>47</v>
      </c>
      <c r="G3876">
        <v>23</v>
      </c>
      <c r="H3876">
        <v>11</v>
      </c>
      <c r="I3876">
        <v>12</v>
      </c>
      <c r="J3876">
        <v>1</v>
      </c>
    </row>
    <row r="3877" spans="1:10" x14ac:dyDescent="0.35">
      <c r="A3877" s="60">
        <v>44896</v>
      </c>
      <c r="B3877" t="s">
        <v>63</v>
      </c>
      <c r="C3877" t="s">
        <v>170</v>
      </c>
      <c r="D3877" t="s">
        <v>171</v>
      </c>
      <c r="E3877">
        <v>337</v>
      </c>
      <c r="F3877">
        <v>78</v>
      </c>
      <c r="G3877">
        <v>32</v>
      </c>
      <c r="H3877">
        <v>17</v>
      </c>
      <c r="I3877">
        <v>29</v>
      </c>
      <c r="J3877">
        <v>0</v>
      </c>
    </row>
    <row r="3878" spans="1:10" x14ac:dyDescent="0.35">
      <c r="A3878" s="60">
        <v>44927</v>
      </c>
      <c r="B3878" t="s">
        <v>63</v>
      </c>
      <c r="C3878" t="s">
        <v>71</v>
      </c>
      <c r="D3878" t="s">
        <v>72</v>
      </c>
      <c r="E3878">
        <v>956</v>
      </c>
      <c r="F3878">
        <v>103</v>
      </c>
      <c r="G3878">
        <v>52</v>
      </c>
      <c r="H3878">
        <v>20</v>
      </c>
      <c r="I3878">
        <v>13</v>
      </c>
      <c r="J3878">
        <v>18</v>
      </c>
    </row>
    <row r="3879" spans="1:10" x14ac:dyDescent="0.35">
      <c r="A3879" s="60">
        <v>44927</v>
      </c>
      <c r="B3879" t="s">
        <v>63</v>
      </c>
      <c r="C3879" t="s">
        <v>70</v>
      </c>
      <c r="D3879" t="s">
        <v>214</v>
      </c>
      <c r="E3879">
        <v>611</v>
      </c>
      <c r="F3879">
        <v>65</v>
      </c>
      <c r="G3879">
        <v>32</v>
      </c>
      <c r="H3879">
        <v>22</v>
      </c>
      <c r="I3879">
        <v>9</v>
      </c>
      <c r="J3879">
        <v>2</v>
      </c>
    </row>
    <row r="3880" spans="1:10" x14ac:dyDescent="0.35">
      <c r="A3880" s="60">
        <v>44927</v>
      </c>
      <c r="B3880" t="s">
        <v>63</v>
      </c>
      <c r="C3880" t="s">
        <v>69</v>
      </c>
      <c r="D3880" t="s">
        <v>215</v>
      </c>
      <c r="E3880">
        <v>759</v>
      </c>
      <c r="F3880">
        <v>95</v>
      </c>
      <c r="G3880">
        <v>21</v>
      </c>
      <c r="H3880">
        <v>31</v>
      </c>
      <c r="I3880">
        <v>39</v>
      </c>
      <c r="J3880">
        <v>4</v>
      </c>
    </row>
    <row r="3881" spans="1:10" x14ac:dyDescent="0.35">
      <c r="A3881" s="60">
        <v>44927</v>
      </c>
      <c r="B3881" t="s">
        <v>63</v>
      </c>
      <c r="C3881" t="s">
        <v>64</v>
      </c>
      <c r="D3881" t="s">
        <v>65</v>
      </c>
      <c r="E3881">
        <v>509</v>
      </c>
      <c r="F3881">
        <v>69</v>
      </c>
      <c r="G3881">
        <v>44</v>
      </c>
      <c r="H3881">
        <v>15</v>
      </c>
      <c r="I3881">
        <v>9</v>
      </c>
      <c r="J3881">
        <v>1</v>
      </c>
    </row>
    <row r="3882" spans="1:10" x14ac:dyDescent="0.35">
      <c r="A3882" s="60">
        <v>44927</v>
      </c>
      <c r="B3882" t="s">
        <v>63</v>
      </c>
      <c r="C3882" t="s">
        <v>170</v>
      </c>
      <c r="D3882" t="s">
        <v>171</v>
      </c>
      <c r="E3882">
        <v>311</v>
      </c>
      <c r="F3882">
        <v>56</v>
      </c>
      <c r="G3882">
        <v>21</v>
      </c>
      <c r="H3882">
        <v>15</v>
      </c>
      <c r="I3882">
        <v>20</v>
      </c>
      <c r="J3882">
        <v>0</v>
      </c>
    </row>
    <row r="3883" spans="1:10" x14ac:dyDescent="0.35">
      <c r="A3883" s="60">
        <v>44958</v>
      </c>
      <c r="B3883" t="s">
        <v>63</v>
      </c>
      <c r="C3883" t="s">
        <v>71</v>
      </c>
      <c r="D3883" t="s">
        <v>72</v>
      </c>
      <c r="E3883">
        <v>1027</v>
      </c>
      <c r="F3883">
        <v>134</v>
      </c>
      <c r="G3883">
        <v>62</v>
      </c>
      <c r="H3883">
        <v>31</v>
      </c>
      <c r="I3883">
        <v>20</v>
      </c>
      <c r="J3883">
        <v>21</v>
      </c>
    </row>
    <row r="3884" spans="1:10" x14ac:dyDescent="0.35">
      <c r="A3884" s="60">
        <v>44958</v>
      </c>
      <c r="B3884" t="s">
        <v>63</v>
      </c>
      <c r="C3884" t="s">
        <v>70</v>
      </c>
      <c r="D3884" t="s">
        <v>214</v>
      </c>
      <c r="E3884">
        <v>756</v>
      </c>
      <c r="F3884">
        <v>70</v>
      </c>
      <c r="G3884">
        <v>36</v>
      </c>
      <c r="H3884">
        <v>30</v>
      </c>
      <c r="I3884">
        <v>4</v>
      </c>
      <c r="J3884">
        <v>0</v>
      </c>
    </row>
    <row r="3885" spans="1:10" x14ac:dyDescent="0.35">
      <c r="A3885" s="60">
        <v>44958</v>
      </c>
      <c r="B3885" t="s">
        <v>63</v>
      </c>
      <c r="C3885" t="s">
        <v>69</v>
      </c>
      <c r="D3885" t="s">
        <v>215</v>
      </c>
      <c r="E3885">
        <v>825</v>
      </c>
      <c r="F3885">
        <v>96</v>
      </c>
      <c r="G3885">
        <v>10</v>
      </c>
      <c r="H3885">
        <v>44</v>
      </c>
      <c r="I3885">
        <v>41</v>
      </c>
      <c r="J3885">
        <v>1</v>
      </c>
    </row>
    <row r="3886" spans="1:10" x14ac:dyDescent="0.35">
      <c r="A3886" s="60">
        <v>44958</v>
      </c>
      <c r="B3886" t="s">
        <v>63</v>
      </c>
      <c r="C3886" t="s">
        <v>64</v>
      </c>
      <c r="D3886" t="s">
        <v>65</v>
      </c>
      <c r="E3886">
        <v>492</v>
      </c>
      <c r="F3886">
        <v>39</v>
      </c>
      <c r="G3886">
        <v>22</v>
      </c>
      <c r="H3886">
        <v>6</v>
      </c>
      <c r="I3886">
        <v>9</v>
      </c>
      <c r="J3886">
        <v>2</v>
      </c>
    </row>
    <row r="3887" spans="1:10" x14ac:dyDescent="0.35">
      <c r="A3887" s="60">
        <v>44958</v>
      </c>
      <c r="B3887" t="s">
        <v>63</v>
      </c>
      <c r="C3887" t="s">
        <v>170</v>
      </c>
      <c r="D3887" t="s">
        <v>171</v>
      </c>
      <c r="E3887">
        <v>367</v>
      </c>
      <c r="F3887">
        <v>46</v>
      </c>
      <c r="G3887">
        <v>15</v>
      </c>
      <c r="H3887">
        <v>15</v>
      </c>
      <c r="I3887">
        <v>16</v>
      </c>
      <c r="J3887">
        <v>0</v>
      </c>
    </row>
    <row r="3888" spans="1:10" x14ac:dyDescent="0.35">
      <c r="A3888" s="60">
        <v>44986</v>
      </c>
      <c r="B3888" t="s">
        <v>63</v>
      </c>
      <c r="C3888" t="s">
        <v>71</v>
      </c>
      <c r="D3888" t="s">
        <v>72</v>
      </c>
      <c r="E3888">
        <v>1218</v>
      </c>
      <c r="F3888">
        <v>130</v>
      </c>
      <c r="G3888">
        <v>70</v>
      </c>
      <c r="H3888">
        <v>31</v>
      </c>
      <c r="I3888">
        <v>13</v>
      </c>
      <c r="J3888">
        <v>16</v>
      </c>
    </row>
    <row r="3889" spans="1:10" x14ac:dyDescent="0.35">
      <c r="A3889" s="60">
        <v>44986</v>
      </c>
      <c r="B3889" t="s">
        <v>63</v>
      </c>
      <c r="C3889" t="s">
        <v>70</v>
      </c>
      <c r="D3889" t="s">
        <v>214</v>
      </c>
      <c r="E3889">
        <v>825</v>
      </c>
      <c r="F3889">
        <v>80</v>
      </c>
      <c r="G3889">
        <v>48</v>
      </c>
      <c r="H3889">
        <v>16</v>
      </c>
      <c r="I3889">
        <v>12</v>
      </c>
      <c r="J3889">
        <v>4</v>
      </c>
    </row>
    <row r="3890" spans="1:10" x14ac:dyDescent="0.35">
      <c r="A3890" s="60">
        <v>44986</v>
      </c>
      <c r="B3890" t="s">
        <v>63</v>
      </c>
      <c r="C3890" t="s">
        <v>69</v>
      </c>
      <c r="D3890" t="s">
        <v>215</v>
      </c>
      <c r="E3890">
        <v>959</v>
      </c>
      <c r="F3890">
        <v>161</v>
      </c>
      <c r="G3890">
        <v>24</v>
      </c>
      <c r="H3890">
        <v>41</v>
      </c>
      <c r="I3890">
        <v>90</v>
      </c>
      <c r="J3890">
        <v>6</v>
      </c>
    </row>
    <row r="3891" spans="1:10" x14ac:dyDescent="0.35">
      <c r="A3891" s="60">
        <v>44986</v>
      </c>
      <c r="B3891" t="s">
        <v>63</v>
      </c>
      <c r="C3891" t="s">
        <v>64</v>
      </c>
      <c r="D3891" t="s">
        <v>65</v>
      </c>
      <c r="E3891">
        <v>650</v>
      </c>
      <c r="F3891">
        <v>83</v>
      </c>
      <c r="G3891">
        <v>44</v>
      </c>
      <c r="H3891">
        <v>19</v>
      </c>
      <c r="I3891">
        <v>15</v>
      </c>
      <c r="J3891">
        <v>5</v>
      </c>
    </row>
    <row r="3892" spans="1:10" x14ac:dyDescent="0.35">
      <c r="A3892" s="60">
        <v>44986</v>
      </c>
      <c r="B3892" t="s">
        <v>63</v>
      </c>
      <c r="C3892" t="s">
        <v>170</v>
      </c>
      <c r="D3892" t="s">
        <v>171</v>
      </c>
      <c r="E3892">
        <v>421</v>
      </c>
      <c r="F3892">
        <v>51</v>
      </c>
      <c r="G3892">
        <v>19</v>
      </c>
      <c r="H3892">
        <v>14</v>
      </c>
      <c r="I3892">
        <v>18</v>
      </c>
      <c r="J3892">
        <v>0</v>
      </c>
    </row>
    <row r="3893" spans="1:10" x14ac:dyDescent="0.35">
      <c r="A3893" s="60">
        <v>45017</v>
      </c>
      <c r="B3893" t="s">
        <v>63</v>
      </c>
      <c r="C3893" t="s">
        <v>71</v>
      </c>
      <c r="D3893" t="s">
        <v>72</v>
      </c>
      <c r="E3893">
        <v>939</v>
      </c>
      <c r="F3893">
        <v>103</v>
      </c>
      <c r="G3893">
        <v>45</v>
      </c>
      <c r="H3893">
        <v>33</v>
      </c>
      <c r="I3893">
        <v>12</v>
      </c>
      <c r="J3893">
        <v>13</v>
      </c>
    </row>
    <row r="3894" spans="1:10" x14ac:dyDescent="0.35">
      <c r="A3894" s="60">
        <v>45017</v>
      </c>
      <c r="B3894" t="s">
        <v>63</v>
      </c>
      <c r="C3894" t="s">
        <v>70</v>
      </c>
      <c r="D3894" t="s">
        <v>214</v>
      </c>
      <c r="E3894">
        <v>649</v>
      </c>
      <c r="F3894">
        <v>56</v>
      </c>
      <c r="G3894">
        <v>30</v>
      </c>
      <c r="H3894">
        <v>14</v>
      </c>
      <c r="I3894">
        <v>12</v>
      </c>
      <c r="J3894">
        <v>0</v>
      </c>
    </row>
    <row r="3895" spans="1:10" x14ac:dyDescent="0.35">
      <c r="A3895" s="60">
        <v>45017</v>
      </c>
      <c r="B3895" t="s">
        <v>63</v>
      </c>
      <c r="C3895" t="s">
        <v>69</v>
      </c>
      <c r="D3895" t="s">
        <v>215</v>
      </c>
      <c r="E3895">
        <v>738</v>
      </c>
      <c r="F3895">
        <v>82</v>
      </c>
      <c r="G3895">
        <v>13</v>
      </c>
      <c r="H3895">
        <v>32</v>
      </c>
      <c r="I3895">
        <v>36</v>
      </c>
      <c r="J3895">
        <v>1</v>
      </c>
    </row>
    <row r="3896" spans="1:10" x14ac:dyDescent="0.35">
      <c r="A3896" s="60">
        <v>45017</v>
      </c>
      <c r="B3896" t="s">
        <v>63</v>
      </c>
      <c r="C3896" t="s">
        <v>64</v>
      </c>
      <c r="D3896" t="s">
        <v>65</v>
      </c>
      <c r="E3896">
        <v>516</v>
      </c>
      <c r="F3896">
        <v>76</v>
      </c>
      <c r="G3896">
        <v>42</v>
      </c>
      <c r="H3896">
        <v>12</v>
      </c>
      <c r="I3896">
        <v>18</v>
      </c>
      <c r="J3896">
        <v>4</v>
      </c>
    </row>
    <row r="3897" spans="1:10" x14ac:dyDescent="0.35">
      <c r="A3897" s="60">
        <v>45017</v>
      </c>
      <c r="B3897" t="s">
        <v>63</v>
      </c>
      <c r="C3897" t="s">
        <v>170</v>
      </c>
      <c r="D3897" t="s">
        <v>171</v>
      </c>
      <c r="E3897">
        <v>321</v>
      </c>
      <c r="F3897">
        <v>31</v>
      </c>
      <c r="G3897">
        <v>14</v>
      </c>
      <c r="H3897">
        <v>9</v>
      </c>
      <c r="I3897">
        <v>8</v>
      </c>
      <c r="J3897">
        <v>0</v>
      </c>
    </row>
    <row r="3898" spans="1:10" x14ac:dyDescent="0.35">
      <c r="A3898" s="60">
        <v>45047</v>
      </c>
      <c r="B3898" t="s">
        <v>63</v>
      </c>
      <c r="C3898" t="s">
        <v>71</v>
      </c>
      <c r="D3898" t="s">
        <v>72</v>
      </c>
      <c r="E3898">
        <v>1179</v>
      </c>
      <c r="F3898">
        <v>118</v>
      </c>
      <c r="G3898">
        <v>53</v>
      </c>
      <c r="H3898">
        <v>39</v>
      </c>
      <c r="I3898">
        <v>15</v>
      </c>
      <c r="J3898">
        <v>11</v>
      </c>
    </row>
    <row r="3899" spans="1:10" x14ac:dyDescent="0.35">
      <c r="A3899" s="60">
        <v>45047</v>
      </c>
      <c r="B3899" t="s">
        <v>63</v>
      </c>
      <c r="C3899" t="s">
        <v>70</v>
      </c>
      <c r="D3899" t="s">
        <v>214</v>
      </c>
      <c r="E3899">
        <v>677</v>
      </c>
      <c r="F3899">
        <v>76</v>
      </c>
      <c r="G3899">
        <v>26</v>
      </c>
      <c r="H3899">
        <v>36</v>
      </c>
      <c r="I3899">
        <v>13</v>
      </c>
      <c r="J3899">
        <v>1</v>
      </c>
    </row>
    <row r="3900" spans="1:10" x14ac:dyDescent="0.35">
      <c r="A3900" s="60">
        <v>45047</v>
      </c>
      <c r="B3900" t="s">
        <v>63</v>
      </c>
      <c r="C3900" t="s">
        <v>69</v>
      </c>
      <c r="D3900" t="s">
        <v>215</v>
      </c>
      <c r="E3900">
        <v>823</v>
      </c>
      <c r="F3900">
        <v>89</v>
      </c>
      <c r="G3900">
        <v>19</v>
      </c>
      <c r="H3900">
        <v>34</v>
      </c>
      <c r="I3900">
        <v>31</v>
      </c>
      <c r="J3900">
        <v>5</v>
      </c>
    </row>
    <row r="3901" spans="1:10" x14ac:dyDescent="0.35">
      <c r="A3901" s="60">
        <v>45047</v>
      </c>
      <c r="B3901" t="s">
        <v>63</v>
      </c>
      <c r="C3901" t="s">
        <v>64</v>
      </c>
      <c r="D3901" t="s">
        <v>65</v>
      </c>
      <c r="E3901">
        <v>138</v>
      </c>
      <c r="F3901">
        <v>13</v>
      </c>
      <c r="G3901">
        <v>3</v>
      </c>
      <c r="H3901">
        <v>5</v>
      </c>
      <c r="I3901">
        <v>5</v>
      </c>
      <c r="J3901">
        <v>0</v>
      </c>
    </row>
    <row r="3902" spans="1:10" x14ac:dyDescent="0.35">
      <c r="A3902" s="60">
        <v>45047</v>
      </c>
      <c r="B3902" t="s">
        <v>63</v>
      </c>
      <c r="C3902" t="s">
        <v>170</v>
      </c>
      <c r="D3902" t="s">
        <v>171</v>
      </c>
      <c r="E3902">
        <v>969</v>
      </c>
      <c r="F3902">
        <v>107</v>
      </c>
      <c r="G3902">
        <v>59</v>
      </c>
      <c r="H3902">
        <v>21</v>
      </c>
      <c r="I3902">
        <v>26</v>
      </c>
      <c r="J3902">
        <v>1</v>
      </c>
    </row>
    <row r="3903" spans="1:10" x14ac:dyDescent="0.35">
      <c r="A3903" s="60">
        <v>45078</v>
      </c>
      <c r="B3903" t="s">
        <v>63</v>
      </c>
      <c r="C3903" t="s">
        <v>71</v>
      </c>
      <c r="D3903" t="s">
        <v>72</v>
      </c>
      <c r="E3903">
        <v>1077</v>
      </c>
      <c r="F3903">
        <v>132</v>
      </c>
      <c r="G3903">
        <v>52</v>
      </c>
      <c r="H3903">
        <v>45</v>
      </c>
      <c r="I3903">
        <v>27</v>
      </c>
      <c r="J3903">
        <v>8</v>
      </c>
    </row>
    <row r="3904" spans="1:10" x14ac:dyDescent="0.35">
      <c r="A3904" s="60">
        <v>45078</v>
      </c>
      <c r="B3904" t="s">
        <v>63</v>
      </c>
      <c r="C3904" t="s">
        <v>70</v>
      </c>
      <c r="D3904" t="s">
        <v>214</v>
      </c>
      <c r="E3904">
        <v>750</v>
      </c>
      <c r="F3904">
        <v>87</v>
      </c>
      <c r="G3904">
        <v>32</v>
      </c>
      <c r="H3904">
        <v>33</v>
      </c>
      <c r="I3904">
        <v>22</v>
      </c>
      <c r="J3904">
        <v>0</v>
      </c>
    </row>
    <row r="3905" spans="1:10" x14ac:dyDescent="0.35">
      <c r="A3905" s="60">
        <v>45078</v>
      </c>
      <c r="B3905" t="s">
        <v>63</v>
      </c>
      <c r="C3905" t="s">
        <v>69</v>
      </c>
      <c r="D3905" t="s">
        <v>215</v>
      </c>
      <c r="E3905">
        <v>921</v>
      </c>
      <c r="F3905">
        <v>113</v>
      </c>
      <c r="G3905">
        <v>23</v>
      </c>
      <c r="H3905">
        <v>36</v>
      </c>
      <c r="I3905">
        <v>52</v>
      </c>
      <c r="J3905">
        <v>2</v>
      </c>
    </row>
    <row r="3906" spans="1:10" x14ac:dyDescent="0.35">
      <c r="A3906" s="60">
        <v>45078</v>
      </c>
      <c r="B3906" t="s">
        <v>63</v>
      </c>
      <c r="C3906" t="s">
        <v>64</v>
      </c>
      <c r="D3906" t="s">
        <v>65</v>
      </c>
      <c r="E3906">
        <v>613</v>
      </c>
      <c r="F3906">
        <v>105</v>
      </c>
      <c r="G3906">
        <v>47</v>
      </c>
      <c r="H3906">
        <v>11</v>
      </c>
      <c r="I3906">
        <v>47</v>
      </c>
      <c r="J3906">
        <v>0</v>
      </c>
    </row>
    <row r="3907" spans="1:10" x14ac:dyDescent="0.35">
      <c r="A3907" s="60">
        <v>45078</v>
      </c>
      <c r="B3907" t="s">
        <v>63</v>
      </c>
      <c r="C3907" t="s">
        <v>170</v>
      </c>
      <c r="D3907" t="s">
        <v>171</v>
      </c>
      <c r="E3907">
        <v>415</v>
      </c>
      <c r="F3907">
        <v>59</v>
      </c>
      <c r="G3907">
        <v>23</v>
      </c>
      <c r="H3907">
        <v>23</v>
      </c>
      <c r="I3907">
        <v>11</v>
      </c>
      <c r="J3907">
        <v>2</v>
      </c>
    </row>
    <row r="3908" spans="1:10" x14ac:dyDescent="0.35">
      <c r="A3908" s="60">
        <v>45108</v>
      </c>
      <c r="B3908" t="s">
        <v>63</v>
      </c>
      <c r="C3908" t="s">
        <v>71</v>
      </c>
      <c r="D3908" t="s">
        <v>72</v>
      </c>
      <c r="E3908">
        <v>1000</v>
      </c>
      <c r="F3908">
        <v>115</v>
      </c>
      <c r="G3908">
        <v>68</v>
      </c>
      <c r="H3908">
        <v>34</v>
      </c>
      <c r="I3908">
        <v>9</v>
      </c>
      <c r="J3908">
        <v>4</v>
      </c>
    </row>
    <row r="3909" spans="1:10" x14ac:dyDescent="0.35">
      <c r="A3909" s="60">
        <v>45108</v>
      </c>
      <c r="B3909" t="s">
        <v>63</v>
      </c>
      <c r="C3909" t="s">
        <v>70</v>
      </c>
      <c r="D3909" t="s">
        <v>214</v>
      </c>
      <c r="E3909">
        <v>740</v>
      </c>
      <c r="F3909">
        <v>86</v>
      </c>
      <c r="G3909">
        <v>31</v>
      </c>
      <c r="H3909">
        <v>27</v>
      </c>
      <c r="I3909">
        <v>25</v>
      </c>
      <c r="J3909">
        <v>3</v>
      </c>
    </row>
    <row r="3910" spans="1:10" x14ac:dyDescent="0.35">
      <c r="A3910" s="60">
        <v>45108</v>
      </c>
      <c r="B3910" t="s">
        <v>63</v>
      </c>
      <c r="C3910" t="s">
        <v>69</v>
      </c>
      <c r="D3910" t="s">
        <v>215</v>
      </c>
      <c r="E3910">
        <v>857</v>
      </c>
      <c r="F3910">
        <v>104</v>
      </c>
      <c r="G3910">
        <v>21</v>
      </c>
      <c r="H3910">
        <v>44</v>
      </c>
      <c r="I3910">
        <v>33</v>
      </c>
      <c r="J3910">
        <v>6</v>
      </c>
    </row>
    <row r="3911" spans="1:10" x14ac:dyDescent="0.35">
      <c r="A3911" s="60">
        <v>45108</v>
      </c>
      <c r="B3911" t="s">
        <v>63</v>
      </c>
      <c r="C3911" t="s">
        <v>64</v>
      </c>
      <c r="D3911" t="s">
        <v>65</v>
      </c>
      <c r="E3911">
        <v>396</v>
      </c>
      <c r="F3911">
        <v>35</v>
      </c>
      <c r="G3911">
        <v>19</v>
      </c>
      <c r="H3911">
        <v>9</v>
      </c>
      <c r="I3911">
        <v>7</v>
      </c>
      <c r="J3911">
        <v>0</v>
      </c>
    </row>
    <row r="3912" spans="1:10" x14ac:dyDescent="0.35">
      <c r="A3912" s="60">
        <v>45108</v>
      </c>
      <c r="B3912" t="s">
        <v>63</v>
      </c>
      <c r="C3912" t="s">
        <v>170</v>
      </c>
      <c r="D3912" t="s">
        <v>171</v>
      </c>
      <c r="E3912">
        <v>377</v>
      </c>
      <c r="F3912">
        <v>36</v>
      </c>
      <c r="G3912">
        <v>25</v>
      </c>
      <c r="H3912">
        <v>9</v>
      </c>
      <c r="I3912">
        <v>2</v>
      </c>
      <c r="J3912">
        <v>0</v>
      </c>
    </row>
    <row r="3913" spans="1:10" x14ac:dyDescent="0.35">
      <c r="A3913" s="60">
        <v>45139</v>
      </c>
      <c r="B3913" t="s">
        <v>63</v>
      </c>
      <c r="C3913" t="s">
        <v>71</v>
      </c>
      <c r="D3913" t="s">
        <v>72</v>
      </c>
      <c r="E3913">
        <v>1243</v>
      </c>
      <c r="F3913">
        <v>161</v>
      </c>
      <c r="G3913">
        <v>98</v>
      </c>
      <c r="H3913">
        <v>47</v>
      </c>
      <c r="I3913">
        <v>15</v>
      </c>
      <c r="J3913">
        <v>1</v>
      </c>
    </row>
    <row r="3914" spans="1:10" x14ac:dyDescent="0.35">
      <c r="A3914" s="60">
        <v>45139</v>
      </c>
      <c r="B3914" t="s">
        <v>63</v>
      </c>
      <c r="C3914" t="s">
        <v>70</v>
      </c>
      <c r="D3914" t="s">
        <v>214</v>
      </c>
      <c r="E3914">
        <v>842</v>
      </c>
      <c r="F3914">
        <v>70</v>
      </c>
      <c r="G3914">
        <v>25</v>
      </c>
      <c r="H3914">
        <v>25</v>
      </c>
      <c r="I3914">
        <v>19</v>
      </c>
      <c r="J3914">
        <v>1</v>
      </c>
    </row>
    <row r="3915" spans="1:10" x14ac:dyDescent="0.35">
      <c r="A3915" s="60">
        <v>45139</v>
      </c>
      <c r="B3915" t="s">
        <v>63</v>
      </c>
      <c r="C3915" t="s">
        <v>69</v>
      </c>
      <c r="D3915" t="s">
        <v>215</v>
      </c>
      <c r="E3915">
        <v>1050</v>
      </c>
      <c r="F3915">
        <v>127</v>
      </c>
      <c r="G3915">
        <v>26</v>
      </c>
      <c r="H3915">
        <v>49</v>
      </c>
      <c r="I3915">
        <v>51</v>
      </c>
      <c r="J3915">
        <v>1</v>
      </c>
    </row>
    <row r="3916" spans="1:10" x14ac:dyDescent="0.35">
      <c r="A3916" s="60">
        <v>45139</v>
      </c>
      <c r="B3916" t="s">
        <v>63</v>
      </c>
      <c r="C3916" t="s">
        <v>64</v>
      </c>
      <c r="D3916" t="s">
        <v>65</v>
      </c>
      <c r="E3916">
        <v>606</v>
      </c>
      <c r="F3916">
        <v>76</v>
      </c>
      <c r="G3916">
        <v>41</v>
      </c>
      <c r="H3916">
        <v>12</v>
      </c>
      <c r="I3916">
        <v>23</v>
      </c>
      <c r="J3916">
        <v>0</v>
      </c>
    </row>
    <row r="3917" spans="1:10" x14ac:dyDescent="0.35">
      <c r="A3917" s="60">
        <v>45139</v>
      </c>
      <c r="B3917" t="s">
        <v>63</v>
      </c>
      <c r="C3917" t="s">
        <v>170</v>
      </c>
      <c r="D3917" t="s">
        <v>171</v>
      </c>
      <c r="E3917">
        <v>404</v>
      </c>
      <c r="F3917">
        <v>45</v>
      </c>
      <c r="G3917">
        <v>13</v>
      </c>
      <c r="H3917">
        <v>12</v>
      </c>
      <c r="I3917">
        <v>20</v>
      </c>
      <c r="J3917">
        <v>0</v>
      </c>
    </row>
    <row r="3918" spans="1:10" x14ac:dyDescent="0.35">
      <c r="A3918" s="60">
        <v>45170</v>
      </c>
      <c r="B3918" t="s">
        <v>63</v>
      </c>
      <c r="C3918" t="s">
        <v>71</v>
      </c>
      <c r="D3918" t="s">
        <v>72</v>
      </c>
      <c r="E3918">
        <v>1053</v>
      </c>
      <c r="F3918">
        <v>163</v>
      </c>
      <c r="G3918">
        <v>79</v>
      </c>
      <c r="H3918">
        <v>42</v>
      </c>
      <c r="I3918">
        <v>36</v>
      </c>
      <c r="J3918">
        <v>6</v>
      </c>
    </row>
    <row r="3919" spans="1:10" x14ac:dyDescent="0.35">
      <c r="A3919" s="60">
        <v>45170</v>
      </c>
      <c r="B3919" t="s">
        <v>63</v>
      </c>
      <c r="C3919" t="s">
        <v>70</v>
      </c>
      <c r="D3919" t="s">
        <v>214</v>
      </c>
      <c r="E3919">
        <v>737</v>
      </c>
      <c r="F3919">
        <v>81</v>
      </c>
      <c r="G3919">
        <v>33</v>
      </c>
      <c r="H3919">
        <v>23</v>
      </c>
      <c r="I3919">
        <v>24</v>
      </c>
      <c r="J3919">
        <v>1</v>
      </c>
    </row>
    <row r="3920" spans="1:10" x14ac:dyDescent="0.35">
      <c r="A3920" s="60">
        <v>45170</v>
      </c>
      <c r="B3920" t="s">
        <v>63</v>
      </c>
      <c r="C3920" t="s">
        <v>69</v>
      </c>
      <c r="D3920" t="s">
        <v>215</v>
      </c>
      <c r="E3920">
        <v>909</v>
      </c>
      <c r="F3920">
        <v>151</v>
      </c>
      <c r="G3920">
        <v>18</v>
      </c>
      <c r="H3920">
        <v>41</v>
      </c>
      <c r="I3920">
        <v>89</v>
      </c>
      <c r="J3920">
        <v>3</v>
      </c>
    </row>
    <row r="3921" spans="1:10" x14ac:dyDescent="0.35">
      <c r="A3921" s="60">
        <v>45170</v>
      </c>
      <c r="B3921" t="s">
        <v>63</v>
      </c>
      <c r="C3921" t="s">
        <v>64</v>
      </c>
      <c r="D3921" t="s">
        <v>65</v>
      </c>
      <c r="E3921">
        <v>508</v>
      </c>
      <c r="F3921">
        <v>45</v>
      </c>
      <c r="G3921">
        <v>28</v>
      </c>
      <c r="H3921">
        <v>9</v>
      </c>
      <c r="I3921">
        <v>8</v>
      </c>
      <c r="J3921">
        <v>0</v>
      </c>
    </row>
    <row r="3922" spans="1:10" x14ac:dyDescent="0.35">
      <c r="A3922" s="60">
        <v>45170</v>
      </c>
      <c r="B3922" t="s">
        <v>63</v>
      </c>
      <c r="C3922" t="s">
        <v>170</v>
      </c>
      <c r="D3922" t="s">
        <v>171</v>
      </c>
      <c r="E3922">
        <v>340</v>
      </c>
      <c r="F3922">
        <v>68</v>
      </c>
      <c r="G3922">
        <v>20</v>
      </c>
      <c r="H3922">
        <v>19</v>
      </c>
      <c r="I3922">
        <v>27</v>
      </c>
      <c r="J3922">
        <v>2</v>
      </c>
    </row>
    <row r="3923" spans="1:10" x14ac:dyDescent="0.35">
      <c r="A3923" s="60">
        <v>45200</v>
      </c>
      <c r="B3923" t="s">
        <v>63</v>
      </c>
      <c r="C3923" t="s">
        <v>71</v>
      </c>
      <c r="D3923" t="s">
        <v>72</v>
      </c>
      <c r="E3923">
        <v>1122</v>
      </c>
      <c r="F3923">
        <v>177</v>
      </c>
      <c r="G3923">
        <v>78</v>
      </c>
      <c r="H3923">
        <v>46</v>
      </c>
      <c r="I3923">
        <v>45</v>
      </c>
      <c r="J3923">
        <v>8</v>
      </c>
    </row>
    <row r="3924" spans="1:10" x14ac:dyDescent="0.35">
      <c r="A3924" s="60">
        <v>45200</v>
      </c>
      <c r="B3924" t="s">
        <v>63</v>
      </c>
      <c r="C3924" t="s">
        <v>70</v>
      </c>
      <c r="D3924" t="s">
        <v>214</v>
      </c>
      <c r="E3924">
        <v>783</v>
      </c>
      <c r="F3924">
        <v>82</v>
      </c>
      <c r="G3924">
        <v>39</v>
      </c>
      <c r="H3924">
        <v>37</v>
      </c>
      <c r="I3924">
        <v>5</v>
      </c>
      <c r="J3924">
        <v>1</v>
      </c>
    </row>
    <row r="3925" spans="1:10" x14ac:dyDescent="0.35">
      <c r="A3925" s="60">
        <v>45200</v>
      </c>
      <c r="B3925" t="s">
        <v>63</v>
      </c>
      <c r="C3925" t="s">
        <v>69</v>
      </c>
      <c r="D3925" t="s">
        <v>215</v>
      </c>
      <c r="E3925">
        <v>966</v>
      </c>
      <c r="F3925">
        <v>108</v>
      </c>
      <c r="G3925">
        <v>20</v>
      </c>
      <c r="H3925">
        <v>35</v>
      </c>
      <c r="I3925">
        <v>46</v>
      </c>
      <c r="J3925">
        <v>7</v>
      </c>
    </row>
    <row r="3926" spans="1:10" x14ac:dyDescent="0.35">
      <c r="A3926" s="60">
        <v>45200</v>
      </c>
      <c r="B3926" t="s">
        <v>63</v>
      </c>
      <c r="C3926" t="s">
        <v>64</v>
      </c>
      <c r="D3926" t="s">
        <v>65</v>
      </c>
      <c r="E3926">
        <v>584</v>
      </c>
      <c r="F3926">
        <v>66</v>
      </c>
      <c r="G3926">
        <v>43</v>
      </c>
      <c r="H3926">
        <v>13</v>
      </c>
      <c r="I3926">
        <v>10</v>
      </c>
      <c r="J3926">
        <v>0</v>
      </c>
    </row>
    <row r="3927" spans="1:10" x14ac:dyDescent="0.35">
      <c r="A3927" s="60">
        <v>45200</v>
      </c>
      <c r="B3927" t="s">
        <v>63</v>
      </c>
      <c r="C3927" t="s">
        <v>170</v>
      </c>
      <c r="D3927" t="s">
        <v>171</v>
      </c>
      <c r="E3927">
        <v>378</v>
      </c>
      <c r="F3927">
        <v>46</v>
      </c>
      <c r="G3927">
        <v>11</v>
      </c>
      <c r="H3927">
        <v>13</v>
      </c>
      <c r="I3927">
        <v>21</v>
      </c>
      <c r="J3927">
        <v>1</v>
      </c>
    </row>
    <row r="3928" spans="1:10" x14ac:dyDescent="0.35">
      <c r="A3928" s="60">
        <v>45231</v>
      </c>
      <c r="B3928" t="s">
        <v>63</v>
      </c>
      <c r="C3928" t="s">
        <v>71</v>
      </c>
      <c r="D3928" t="s">
        <v>72</v>
      </c>
      <c r="E3928">
        <v>1211</v>
      </c>
      <c r="F3928">
        <v>153</v>
      </c>
      <c r="G3928">
        <v>53</v>
      </c>
      <c r="H3928">
        <v>50</v>
      </c>
      <c r="I3928">
        <v>40</v>
      </c>
      <c r="J3928">
        <v>10</v>
      </c>
    </row>
    <row r="3929" spans="1:10" x14ac:dyDescent="0.35">
      <c r="A3929" s="60">
        <v>45231</v>
      </c>
      <c r="B3929" t="s">
        <v>63</v>
      </c>
      <c r="C3929" t="s">
        <v>70</v>
      </c>
      <c r="D3929" t="s">
        <v>214</v>
      </c>
      <c r="E3929">
        <v>818</v>
      </c>
      <c r="F3929">
        <v>82</v>
      </c>
      <c r="G3929">
        <v>38</v>
      </c>
      <c r="H3929">
        <v>25</v>
      </c>
      <c r="I3929">
        <v>12</v>
      </c>
      <c r="J3929">
        <v>7</v>
      </c>
    </row>
    <row r="3930" spans="1:10" x14ac:dyDescent="0.35">
      <c r="A3930" s="60">
        <v>45231</v>
      </c>
      <c r="B3930" t="s">
        <v>63</v>
      </c>
      <c r="C3930" t="s">
        <v>69</v>
      </c>
      <c r="D3930" t="s">
        <v>215</v>
      </c>
      <c r="E3930">
        <v>990</v>
      </c>
      <c r="F3930">
        <v>107</v>
      </c>
      <c r="G3930">
        <v>20</v>
      </c>
      <c r="H3930">
        <v>32</v>
      </c>
      <c r="I3930">
        <v>50</v>
      </c>
      <c r="J3930">
        <v>5</v>
      </c>
    </row>
    <row r="3931" spans="1:10" x14ac:dyDescent="0.35">
      <c r="A3931" s="60">
        <v>45231</v>
      </c>
      <c r="B3931" t="s">
        <v>63</v>
      </c>
      <c r="C3931" t="s">
        <v>64</v>
      </c>
      <c r="D3931" t="s">
        <v>65</v>
      </c>
      <c r="E3931">
        <v>572</v>
      </c>
      <c r="F3931">
        <v>61</v>
      </c>
      <c r="G3931">
        <v>31</v>
      </c>
      <c r="H3931">
        <v>9</v>
      </c>
      <c r="I3931">
        <v>21</v>
      </c>
      <c r="J3931">
        <v>0</v>
      </c>
    </row>
    <row r="3932" spans="1:10" x14ac:dyDescent="0.35">
      <c r="A3932" s="60">
        <v>45231</v>
      </c>
      <c r="B3932" t="s">
        <v>63</v>
      </c>
      <c r="C3932" t="s">
        <v>170</v>
      </c>
      <c r="D3932" t="s">
        <v>171</v>
      </c>
      <c r="E3932">
        <v>391</v>
      </c>
      <c r="F3932">
        <v>71</v>
      </c>
      <c r="G3932">
        <v>21</v>
      </c>
      <c r="H3932">
        <v>18</v>
      </c>
      <c r="I3932">
        <v>30</v>
      </c>
      <c r="J3932">
        <v>2</v>
      </c>
    </row>
    <row r="3933" spans="1:10" x14ac:dyDescent="0.35">
      <c r="A3933" s="60">
        <v>45261</v>
      </c>
      <c r="B3933" t="s">
        <v>63</v>
      </c>
      <c r="C3933" t="s">
        <v>71</v>
      </c>
      <c r="D3933" t="s">
        <v>72</v>
      </c>
      <c r="E3933">
        <v>1014</v>
      </c>
      <c r="F3933">
        <v>113</v>
      </c>
      <c r="G3933">
        <v>50</v>
      </c>
      <c r="H3933">
        <v>38</v>
      </c>
      <c r="I3933">
        <v>22</v>
      </c>
      <c r="J3933">
        <v>3</v>
      </c>
    </row>
    <row r="3934" spans="1:10" x14ac:dyDescent="0.35">
      <c r="A3934" s="60">
        <v>45261</v>
      </c>
      <c r="B3934" t="s">
        <v>63</v>
      </c>
      <c r="C3934" t="s">
        <v>70</v>
      </c>
      <c r="D3934" t="s">
        <v>214</v>
      </c>
      <c r="E3934">
        <v>679</v>
      </c>
      <c r="F3934">
        <v>75</v>
      </c>
      <c r="G3934">
        <v>30</v>
      </c>
      <c r="H3934">
        <v>22</v>
      </c>
      <c r="I3934">
        <v>11</v>
      </c>
      <c r="J3934">
        <v>12</v>
      </c>
    </row>
    <row r="3935" spans="1:10" x14ac:dyDescent="0.35">
      <c r="A3935" s="60">
        <v>45261</v>
      </c>
      <c r="B3935" t="s">
        <v>63</v>
      </c>
      <c r="C3935" t="s">
        <v>69</v>
      </c>
      <c r="D3935" t="s">
        <v>215</v>
      </c>
      <c r="E3935">
        <v>788</v>
      </c>
      <c r="F3935">
        <v>101</v>
      </c>
      <c r="G3935">
        <v>13</v>
      </c>
      <c r="H3935">
        <v>36</v>
      </c>
      <c r="I3935">
        <v>49</v>
      </c>
      <c r="J3935">
        <v>3</v>
      </c>
    </row>
    <row r="3936" spans="1:10" x14ac:dyDescent="0.35">
      <c r="A3936" s="60">
        <v>45261</v>
      </c>
      <c r="B3936" t="s">
        <v>63</v>
      </c>
      <c r="C3936" t="s">
        <v>64</v>
      </c>
      <c r="D3936" t="s">
        <v>65</v>
      </c>
      <c r="E3936">
        <v>496</v>
      </c>
      <c r="F3936">
        <v>34</v>
      </c>
      <c r="G3936">
        <v>18</v>
      </c>
      <c r="H3936">
        <v>8</v>
      </c>
      <c r="I3936">
        <v>8</v>
      </c>
      <c r="J3936">
        <v>0</v>
      </c>
    </row>
    <row r="3937" spans="1:10" x14ac:dyDescent="0.35">
      <c r="A3937" s="60">
        <v>45261</v>
      </c>
      <c r="B3937" t="s">
        <v>63</v>
      </c>
      <c r="C3937" t="s">
        <v>170</v>
      </c>
      <c r="D3937" t="s">
        <v>171</v>
      </c>
      <c r="E3937">
        <v>337</v>
      </c>
      <c r="F3937">
        <v>50</v>
      </c>
      <c r="G3937">
        <v>25</v>
      </c>
      <c r="H3937">
        <v>16</v>
      </c>
      <c r="I3937">
        <v>9</v>
      </c>
      <c r="J3937">
        <v>0</v>
      </c>
    </row>
    <row r="3938" spans="1:10" x14ac:dyDescent="0.35">
      <c r="A3938" s="60">
        <v>45292</v>
      </c>
      <c r="B3938" t="s">
        <v>63</v>
      </c>
      <c r="C3938" t="s">
        <v>71</v>
      </c>
      <c r="D3938" t="s">
        <v>72</v>
      </c>
      <c r="E3938">
        <v>1054</v>
      </c>
      <c r="F3938">
        <v>127</v>
      </c>
      <c r="G3938">
        <v>73</v>
      </c>
      <c r="H3938">
        <v>37</v>
      </c>
      <c r="I3938">
        <v>14</v>
      </c>
      <c r="J3938">
        <v>3</v>
      </c>
    </row>
    <row r="3939" spans="1:10" x14ac:dyDescent="0.35">
      <c r="A3939" s="60">
        <v>45292</v>
      </c>
      <c r="B3939" t="s">
        <v>63</v>
      </c>
      <c r="C3939" t="s">
        <v>70</v>
      </c>
      <c r="D3939" t="s">
        <v>214</v>
      </c>
      <c r="E3939">
        <v>761</v>
      </c>
      <c r="F3939">
        <v>87</v>
      </c>
      <c r="G3939">
        <v>29</v>
      </c>
      <c r="H3939">
        <v>37</v>
      </c>
      <c r="I3939">
        <v>14</v>
      </c>
      <c r="J3939">
        <v>7</v>
      </c>
    </row>
    <row r="3940" spans="1:10" x14ac:dyDescent="0.35">
      <c r="A3940" s="60">
        <v>45292</v>
      </c>
      <c r="B3940" t="s">
        <v>63</v>
      </c>
      <c r="C3940" t="s">
        <v>69</v>
      </c>
      <c r="D3940" t="s">
        <v>215</v>
      </c>
      <c r="E3940">
        <v>955</v>
      </c>
      <c r="F3940">
        <v>103</v>
      </c>
      <c r="G3940">
        <v>17</v>
      </c>
      <c r="H3940">
        <v>40</v>
      </c>
      <c r="I3940">
        <v>46</v>
      </c>
      <c r="J3940">
        <v>0</v>
      </c>
    </row>
    <row r="3941" spans="1:10" x14ac:dyDescent="0.35">
      <c r="A3941" s="60">
        <v>45292</v>
      </c>
      <c r="B3941" t="s">
        <v>63</v>
      </c>
      <c r="C3941" t="s">
        <v>64</v>
      </c>
      <c r="D3941" t="s">
        <v>65</v>
      </c>
      <c r="E3941">
        <v>573</v>
      </c>
      <c r="F3941">
        <v>74</v>
      </c>
      <c r="G3941">
        <v>33</v>
      </c>
      <c r="H3941">
        <v>17</v>
      </c>
      <c r="I3941">
        <v>13</v>
      </c>
      <c r="J3941">
        <v>11</v>
      </c>
    </row>
    <row r="3942" spans="1:10" x14ac:dyDescent="0.35">
      <c r="A3942" s="60">
        <v>45292</v>
      </c>
      <c r="B3942" t="s">
        <v>63</v>
      </c>
      <c r="C3942" t="s">
        <v>170</v>
      </c>
      <c r="D3942" t="s">
        <v>171</v>
      </c>
      <c r="E3942">
        <v>379</v>
      </c>
      <c r="F3942">
        <v>42</v>
      </c>
      <c r="G3942">
        <v>23</v>
      </c>
      <c r="H3942">
        <v>13</v>
      </c>
      <c r="I3942">
        <v>3</v>
      </c>
      <c r="J3942">
        <v>3</v>
      </c>
    </row>
    <row r="3943" spans="1:10" x14ac:dyDescent="0.35">
      <c r="A3943" s="60">
        <v>45323</v>
      </c>
      <c r="B3943" t="s">
        <v>63</v>
      </c>
      <c r="C3943" t="s">
        <v>71</v>
      </c>
      <c r="D3943" t="s">
        <v>72</v>
      </c>
      <c r="E3943">
        <v>873</v>
      </c>
      <c r="F3943">
        <v>94</v>
      </c>
      <c r="G3943">
        <v>33</v>
      </c>
      <c r="H3943">
        <v>38</v>
      </c>
      <c r="I3943">
        <v>21</v>
      </c>
      <c r="J3943">
        <v>2</v>
      </c>
    </row>
    <row r="3944" spans="1:10" x14ac:dyDescent="0.35">
      <c r="A3944" s="60">
        <v>45323</v>
      </c>
      <c r="B3944" t="s">
        <v>63</v>
      </c>
      <c r="C3944" t="s">
        <v>70</v>
      </c>
      <c r="D3944" t="s">
        <v>214</v>
      </c>
      <c r="E3944">
        <v>840</v>
      </c>
      <c r="F3944">
        <v>84</v>
      </c>
      <c r="G3944">
        <v>38</v>
      </c>
      <c r="H3944">
        <v>31</v>
      </c>
      <c r="I3944">
        <v>15</v>
      </c>
      <c r="J3944">
        <v>0</v>
      </c>
    </row>
    <row r="3945" spans="1:10" x14ac:dyDescent="0.35">
      <c r="A3945" s="60">
        <v>45323</v>
      </c>
      <c r="B3945" t="s">
        <v>63</v>
      </c>
      <c r="C3945" t="s">
        <v>69</v>
      </c>
      <c r="D3945" t="s">
        <v>215</v>
      </c>
      <c r="E3945">
        <v>992</v>
      </c>
      <c r="F3945">
        <v>107</v>
      </c>
      <c r="G3945">
        <v>16</v>
      </c>
      <c r="H3945">
        <v>42</v>
      </c>
      <c r="I3945">
        <v>46</v>
      </c>
      <c r="J3945">
        <v>3</v>
      </c>
    </row>
    <row r="3946" spans="1:10" x14ac:dyDescent="0.35">
      <c r="A3946" s="60">
        <v>45323</v>
      </c>
      <c r="B3946" t="s">
        <v>63</v>
      </c>
      <c r="C3946" t="s">
        <v>64</v>
      </c>
      <c r="D3946" t="s">
        <v>65</v>
      </c>
      <c r="E3946">
        <v>554</v>
      </c>
      <c r="F3946">
        <v>51</v>
      </c>
      <c r="G3946">
        <v>15</v>
      </c>
      <c r="H3946">
        <v>14</v>
      </c>
      <c r="I3946">
        <v>22</v>
      </c>
      <c r="J3946">
        <v>0</v>
      </c>
    </row>
    <row r="3947" spans="1:10" x14ac:dyDescent="0.35">
      <c r="A3947" s="60">
        <v>45323</v>
      </c>
      <c r="B3947" t="s">
        <v>63</v>
      </c>
      <c r="C3947" t="s">
        <v>170</v>
      </c>
      <c r="D3947" t="s">
        <v>171</v>
      </c>
      <c r="E3947">
        <v>393</v>
      </c>
      <c r="F3947">
        <v>56</v>
      </c>
      <c r="G3947">
        <v>22</v>
      </c>
      <c r="H3947">
        <v>17</v>
      </c>
      <c r="I3947">
        <v>16</v>
      </c>
      <c r="J3947">
        <v>1</v>
      </c>
    </row>
    <row r="3948" spans="1:10" x14ac:dyDescent="0.35">
      <c r="A3948" s="60">
        <v>45352</v>
      </c>
      <c r="B3948" t="s">
        <v>63</v>
      </c>
      <c r="C3948" t="s">
        <v>71</v>
      </c>
      <c r="D3948" t="s">
        <v>72</v>
      </c>
      <c r="E3948">
        <v>839</v>
      </c>
      <c r="F3948">
        <v>96</v>
      </c>
      <c r="G3948">
        <v>35</v>
      </c>
      <c r="H3948">
        <v>35</v>
      </c>
      <c r="I3948">
        <v>25</v>
      </c>
      <c r="J3948">
        <v>1</v>
      </c>
    </row>
    <row r="3949" spans="1:10" x14ac:dyDescent="0.35">
      <c r="A3949" s="60">
        <v>45352</v>
      </c>
      <c r="B3949" t="s">
        <v>63</v>
      </c>
      <c r="C3949" t="s">
        <v>70</v>
      </c>
      <c r="D3949" t="s">
        <v>214</v>
      </c>
      <c r="E3949">
        <v>783</v>
      </c>
      <c r="F3949">
        <v>75</v>
      </c>
      <c r="G3949">
        <v>36</v>
      </c>
      <c r="H3949">
        <v>30</v>
      </c>
      <c r="I3949">
        <v>9</v>
      </c>
      <c r="J3949">
        <v>0</v>
      </c>
    </row>
    <row r="3950" spans="1:10" x14ac:dyDescent="0.35">
      <c r="A3950" s="60">
        <v>45352</v>
      </c>
      <c r="B3950" t="s">
        <v>63</v>
      </c>
      <c r="C3950" t="s">
        <v>69</v>
      </c>
      <c r="D3950" t="s">
        <v>215</v>
      </c>
      <c r="E3950">
        <v>969</v>
      </c>
      <c r="F3950">
        <v>90</v>
      </c>
      <c r="G3950">
        <v>10</v>
      </c>
      <c r="H3950">
        <v>46</v>
      </c>
      <c r="I3950">
        <v>33</v>
      </c>
      <c r="J3950">
        <v>1</v>
      </c>
    </row>
    <row r="3951" spans="1:10" x14ac:dyDescent="0.35">
      <c r="A3951" s="60">
        <v>45352</v>
      </c>
      <c r="B3951" t="s">
        <v>63</v>
      </c>
      <c r="C3951" t="s">
        <v>64</v>
      </c>
      <c r="D3951" t="s">
        <v>65</v>
      </c>
      <c r="E3951">
        <v>515</v>
      </c>
      <c r="F3951">
        <v>61</v>
      </c>
      <c r="G3951">
        <v>14</v>
      </c>
      <c r="H3951">
        <v>14</v>
      </c>
      <c r="I3951">
        <v>33</v>
      </c>
      <c r="J3951">
        <v>0</v>
      </c>
    </row>
    <row r="3952" spans="1:10" x14ac:dyDescent="0.35">
      <c r="A3952" s="60">
        <v>45352</v>
      </c>
      <c r="B3952" t="s">
        <v>63</v>
      </c>
      <c r="C3952" t="s">
        <v>170</v>
      </c>
      <c r="D3952" t="s">
        <v>171</v>
      </c>
      <c r="E3952">
        <v>348</v>
      </c>
      <c r="F3952">
        <v>70</v>
      </c>
      <c r="G3952">
        <v>18</v>
      </c>
      <c r="H3952">
        <v>23</v>
      </c>
      <c r="I3952">
        <v>28</v>
      </c>
      <c r="J3952">
        <v>1</v>
      </c>
    </row>
    <row r="3953" spans="1:10" x14ac:dyDescent="0.35">
      <c r="A3953" s="60">
        <v>42125</v>
      </c>
      <c r="B3953" t="s">
        <v>73</v>
      </c>
      <c r="C3953" t="s">
        <v>74</v>
      </c>
      <c r="D3953" t="s">
        <v>75</v>
      </c>
      <c r="E3953">
        <v>182</v>
      </c>
      <c r="F3953">
        <v>40</v>
      </c>
      <c r="G3953">
        <v>30</v>
      </c>
      <c r="H3953">
        <v>3</v>
      </c>
      <c r="I3953">
        <v>5</v>
      </c>
      <c r="J3953">
        <v>2</v>
      </c>
    </row>
    <row r="3954" spans="1:10" x14ac:dyDescent="0.35">
      <c r="A3954" s="60">
        <v>42156</v>
      </c>
      <c r="B3954" t="s">
        <v>73</v>
      </c>
      <c r="C3954" t="s">
        <v>74</v>
      </c>
      <c r="D3954" t="s">
        <v>75</v>
      </c>
      <c r="E3954">
        <v>165</v>
      </c>
      <c r="F3954">
        <v>11</v>
      </c>
      <c r="G3954">
        <v>4</v>
      </c>
      <c r="H3954">
        <v>0</v>
      </c>
      <c r="I3954">
        <v>7</v>
      </c>
      <c r="J3954">
        <v>0</v>
      </c>
    </row>
    <row r="3955" spans="1:10" x14ac:dyDescent="0.35">
      <c r="A3955" s="60">
        <v>42186</v>
      </c>
      <c r="B3955" t="s">
        <v>73</v>
      </c>
      <c r="C3955" t="s">
        <v>74</v>
      </c>
      <c r="D3955" t="s">
        <v>75</v>
      </c>
      <c r="E3955">
        <v>168</v>
      </c>
      <c r="F3955">
        <v>15</v>
      </c>
      <c r="G3955">
        <v>3</v>
      </c>
      <c r="H3955">
        <v>4</v>
      </c>
      <c r="I3955">
        <v>8</v>
      </c>
      <c r="J3955">
        <v>0</v>
      </c>
    </row>
    <row r="3956" spans="1:10" x14ac:dyDescent="0.35">
      <c r="A3956" s="60">
        <v>42217</v>
      </c>
      <c r="B3956" t="s">
        <v>73</v>
      </c>
      <c r="C3956" t="s">
        <v>74</v>
      </c>
      <c r="D3956" t="s">
        <v>75</v>
      </c>
      <c r="E3956">
        <v>182</v>
      </c>
      <c r="F3956">
        <v>11</v>
      </c>
      <c r="G3956">
        <v>1</v>
      </c>
      <c r="H3956">
        <v>1</v>
      </c>
      <c r="I3956">
        <v>6</v>
      </c>
      <c r="J3956">
        <v>3</v>
      </c>
    </row>
    <row r="3957" spans="1:10" x14ac:dyDescent="0.35">
      <c r="A3957" s="60">
        <v>42248</v>
      </c>
      <c r="B3957" t="s">
        <v>73</v>
      </c>
      <c r="C3957" t="s">
        <v>74</v>
      </c>
      <c r="D3957" t="s">
        <v>75</v>
      </c>
      <c r="E3957">
        <v>162</v>
      </c>
      <c r="F3957">
        <v>13</v>
      </c>
      <c r="G3957">
        <v>9</v>
      </c>
      <c r="H3957">
        <v>1</v>
      </c>
      <c r="I3957">
        <v>3</v>
      </c>
      <c r="J3957">
        <v>0</v>
      </c>
    </row>
    <row r="3958" spans="1:10" x14ac:dyDescent="0.35">
      <c r="A3958" s="60">
        <v>42278</v>
      </c>
      <c r="B3958" t="s">
        <v>73</v>
      </c>
      <c r="C3958" t="s">
        <v>74</v>
      </c>
      <c r="D3958" t="s">
        <v>75</v>
      </c>
      <c r="E3958">
        <v>247</v>
      </c>
      <c r="F3958">
        <v>30</v>
      </c>
      <c r="G3958">
        <v>5</v>
      </c>
      <c r="H3958">
        <v>9</v>
      </c>
      <c r="I3958">
        <v>11</v>
      </c>
      <c r="J3958">
        <v>5</v>
      </c>
    </row>
    <row r="3959" spans="1:10" x14ac:dyDescent="0.35">
      <c r="A3959" s="60">
        <v>42309</v>
      </c>
      <c r="B3959" t="s">
        <v>73</v>
      </c>
      <c r="C3959" t="s">
        <v>74</v>
      </c>
      <c r="D3959" t="s">
        <v>75</v>
      </c>
      <c r="E3959">
        <v>206</v>
      </c>
      <c r="F3959">
        <v>18</v>
      </c>
      <c r="G3959">
        <v>6</v>
      </c>
      <c r="H3959">
        <v>7</v>
      </c>
      <c r="I3959">
        <v>3</v>
      </c>
      <c r="J3959">
        <v>2</v>
      </c>
    </row>
    <row r="3960" spans="1:10" x14ac:dyDescent="0.35">
      <c r="A3960" s="60">
        <v>42339</v>
      </c>
      <c r="B3960" t="s">
        <v>73</v>
      </c>
      <c r="C3960" t="s">
        <v>74</v>
      </c>
      <c r="D3960" t="s">
        <v>75</v>
      </c>
      <c r="E3960">
        <v>199</v>
      </c>
      <c r="F3960">
        <v>17</v>
      </c>
      <c r="G3960">
        <v>8</v>
      </c>
      <c r="H3960">
        <v>8</v>
      </c>
      <c r="I3960">
        <v>0</v>
      </c>
      <c r="J3960">
        <v>1</v>
      </c>
    </row>
    <row r="3961" spans="1:10" x14ac:dyDescent="0.35">
      <c r="A3961" s="60">
        <v>42370</v>
      </c>
      <c r="B3961" t="s">
        <v>73</v>
      </c>
      <c r="C3961" t="s">
        <v>74</v>
      </c>
      <c r="D3961" t="s">
        <v>75</v>
      </c>
      <c r="E3961">
        <v>152</v>
      </c>
      <c r="F3961">
        <v>15</v>
      </c>
      <c r="G3961">
        <v>9</v>
      </c>
      <c r="H3961">
        <v>3</v>
      </c>
      <c r="I3961">
        <v>0</v>
      </c>
      <c r="J3961">
        <v>3</v>
      </c>
    </row>
    <row r="3962" spans="1:10" x14ac:dyDescent="0.35">
      <c r="A3962" s="60">
        <v>42401</v>
      </c>
      <c r="B3962" t="s">
        <v>73</v>
      </c>
      <c r="C3962" t="s">
        <v>74</v>
      </c>
      <c r="D3962" t="s">
        <v>75</v>
      </c>
      <c r="E3962">
        <v>205</v>
      </c>
      <c r="F3962">
        <v>18</v>
      </c>
      <c r="G3962">
        <v>8</v>
      </c>
      <c r="H3962">
        <v>1</v>
      </c>
      <c r="I3962">
        <v>9</v>
      </c>
      <c r="J3962">
        <v>0</v>
      </c>
    </row>
    <row r="3963" spans="1:10" x14ac:dyDescent="0.35">
      <c r="A3963" s="60">
        <v>42430</v>
      </c>
      <c r="B3963" t="s">
        <v>73</v>
      </c>
      <c r="C3963" t="s">
        <v>74</v>
      </c>
      <c r="D3963" t="s">
        <v>75</v>
      </c>
      <c r="E3963">
        <v>237</v>
      </c>
      <c r="F3963">
        <v>22</v>
      </c>
      <c r="G3963">
        <v>6</v>
      </c>
      <c r="H3963">
        <v>6</v>
      </c>
      <c r="I3963">
        <v>10</v>
      </c>
      <c r="J3963">
        <v>0</v>
      </c>
    </row>
    <row r="3964" spans="1:10" x14ac:dyDescent="0.35">
      <c r="A3964" s="60">
        <v>42461</v>
      </c>
      <c r="B3964" t="s">
        <v>73</v>
      </c>
      <c r="C3964" t="s">
        <v>74</v>
      </c>
      <c r="D3964" t="s">
        <v>75</v>
      </c>
      <c r="E3964">
        <v>211</v>
      </c>
      <c r="F3964">
        <v>22</v>
      </c>
      <c r="G3964">
        <v>3</v>
      </c>
      <c r="H3964">
        <v>3</v>
      </c>
      <c r="I3964">
        <v>16</v>
      </c>
      <c r="J3964">
        <v>0</v>
      </c>
    </row>
    <row r="3965" spans="1:10" x14ac:dyDescent="0.35">
      <c r="A3965" s="60">
        <v>42491</v>
      </c>
      <c r="B3965" t="s">
        <v>73</v>
      </c>
      <c r="C3965" t="s">
        <v>74</v>
      </c>
      <c r="D3965" t="s">
        <v>75</v>
      </c>
      <c r="E3965">
        <v>229</v>
      </c>
      <c r="F3965">
        <v>25</v>
      </c>
      <c r="G3965">
        <v>9</v>
      </c>
      <c r="H3965">
        <v>4</v>
      </c>
      <c r="I3965">
        <v>12</v>
      </c>
      <c r="J3965">
        <v>0</v>
      </c>
    </row>
    <row r="3966" spans="1:10" x14ac:dyDescent="0.35">
      <c r="A3966" s="60">
        <v>42522</v>
      </c>
      <c r="B3966" t="s">
        <v>73</v>
      </c>
      <c r="C3966" t="s">
        <v>74</v>
      </c>
      <c r="D3966" t="s">
        <v>75</v>
      </c>
      <c r="E3966">
        <v>224</v>
      </c>
      <c r="F3966">
        <v>22</v>
      </c>
      <c r="G3966">
        <v>8</v>
      </c>
      <c r="H3966">
        <v>5</v>
      </c>
      <c r="I3966">
        <v>9</v>
      </c>
      <c r="J3966">
        <v>0</v>
      </c>
    </row>
    <row r="3967" spans="1:10" x14ac:dyDescent="0.35">
      <c r="A3967" s="60">
        <v>42552</v>
      </c>
      <c r="B3967" t="s">
        <v>73</v>
      </c>
      <c r="C3967" t="s">
        <v>74</v>
      </c>
      <c r="D3967" t="s">
        <v>75</v>
      </c>
      <c r="E3967">
        <v>188</v>
      </c>
      <c r="F3967">
        <v>10</v>
      </c>
      <c r="G3967">
        <v>0</v>
      </c>
      <c r="H3967">
        <v>3</v>
      </c>
      <c r="I3967">
        <v>7</v>
      </c>
      <c r="J3967">
        <v>0</v>
      </c>
    </row>
    <row r="3968" spans="1:10" x14ac:dyDescent="0.35">
      <c r="A3968" s="60">
        <v>42583</v>
      </c>
      <c r="B3968" t="s">
        <v>73</v>
      </c>
      <c r="C3968" t="s">
        <v>74</v>
      </c>
      <c r="D3968" t="s">
        <v>75</v>
      </c>
      <c r="E3968">
        <v>197</v>
      </c>
      <c r="F3968">
        <v>13</v>
      </c>
      <c r="G3968">
        <v>4</v>
      </c>
      <c r="H3968">
        <v>5</v>
      </c>
      <c r="I3968">
        <v>3</v>
      </c>
      <c r="J3968">
        <v>1</v>
      </c>
    </row>
    <row r="3969" spans="1:10" x14ac:dyDescent="0.35">
      <c r="A3969" s="60">
        <v>42614</v>
      </c>
      <c r="B3969" t="s">
        <v>73</v>
      </c>
      <c r="C3969" t="s">
        <v>74</v>
      </c>
      <c r="D3969" t="s">
        <v>75</v>
      </c>
      <c r="E3969">
        <v>228</v>
      </c>
      <c r="F3969">
        <v>11</v>
      </c>
      <c r="G3969">
        <v>5</v>
      </c>
      <c r="H3969">
        <v>2</v>
      </c>
      <c r="I3969">
        <v>1</v>
      </c>
      <c r="J3969">
        <v>3</v>
      </c>
    </row>
    <row r="3970" spans="1:10" x14ac:dyDescent="0.35">
      <c r="A3970" s="60">
        <v>42644</v>
      </c>
      <c r="B3970" t="s">
        <v>73</v>
      </c>
      <c r="C3970" t="s">
        <v>74</v>
      </c>
      <c r="D3970" t="s">
        <v>75</v>
      </c>
      <c r="E3970">
        <v>182</v>
      </c>
      <c r="F3970">
        <v>10</v>
      </c>
      <c r="G3970">
        <v>6</v>
      </c>
      <c r="H3970">
        <v>2</v>
      </c>
      <c r="I3970">
        <v>0</v>
      </c>
      <c r="J3970">
        <v>2</v>
      </c>
    </row>
    <row r="3971" spans="1:10" x14ac:dyDescent="0.35">
      <c r="A3971" s="60">
        <v>42675</v>
      </c>
      <c r="B3971" t="s">
        <v>73</v>
      </c>
      <c r="C3971" t="s">
        <v>74</v>
      </c>
      <c r="D3971" t="s">
        <v>75</v>
      </c>
      <c r="E3971">
        <v>207</v>
      </c>
      <c r="F3971">
        <v>15</v>
      </c>
      <c r="G3971">
        <v>6</v>
      </c>
      <c r="H3971">
        <v>2</v>
      </c>
      <c r="I3971">
        <v>3</v>
      </c>
      <c r="J3971">
        <v>4</v>
      </c>
    </row>
    <row r="3972" spans="1:10" x14ac:dyDescent="0.35">
      <c r="A3972" s="60">
        <v>42705</v>
      </c>
      <c r="B3972" t="s">
        <v>73</v>
      </c>
      <c r="C3972" t="s">
        <v>74</v>
      </c>
      <c r="D3972" t="s">
        <v>75</v>
      </c>
      <c r="E3972">
        <v>178</v>
      </c>
      <c r="F3972">
        <v>12</v>
      </c>
      <c r="G3972">
        <v>9</v>
      </c>
      <c r="H3972">
        <v>1</v>
      </c>
      <c r="I3972">
        <v>1</v>
      </c>
      <c r="J3972">
        <v>1</v>
      </c>
    </row>
    <row r="3973" spans="1:10" x14ac:dyDescent="0.35">
      <c r="A3973" s="60">
        <v>42736</v>
      </c>
      <c r="B3973" t="s">
        <v>73</v>
      </c>
      <c r="C3973" t="s">
        <v>74</v>
      </c>
      <c r="D3973" t="s">
        <v>75</v>
      </c>
      <c r="E3973">
        <v>205</v>
      </c>
      <c r="F3973">
        <v>12</v>
      </c>
      <c r="G3973">
        <v>8</v>
      </c>
      <c r="H3973">
        <v>2</v>
      </c>
      <c r="I3973">
        <v>1</v>
      </c>
      <c r="J3973">
        <v>1</v>
      </c>
    </row>
    <row r="3974" spans="1:10" x14ac:dyDescent="0.35">
      <c r="A3974" s="60">
        <v>42767</v>
      </c>
      <c r="B3974" t="s">
        <v>73</v>
      </c>
      <c r="C3974" t="s">
        <v>74</v>
      </c>
      <c r="D3974" t="s">
        <v>75</v>
      </c>
      <c r="E3974">
        <v>176</v>
      </c>
      <c r="F3974">
        <v>11</v>
      </c>
      <c r="G3974">
        <v>6</v>
      </c>
      <c r="H3974">
        <v>1</v>
      </c>
      <c r="I3974">
        <v>0</v>
      </c>
      <c r="J3974">
        <v>4</v>
      </c>
    </row>
    <row r="3975" spans="1:10" x14ac:dyDescent="0.35">
      <c r="A3975" s="60">
        <v>42795</v>
      </c>
      <c r="B3975" t="s">
        <v>73</v>
      </c>
      <c r="C3975" t="s">
        <v>74</v>
      </c>
      <c r="D3975" t="s">
        <v>75</v>
      </c>
      <c r="E3975">
        <v>239</v>
      </c>
      <c r="F3975">
        <v>21</v>
      </c>
      <c r="G3975">
        <v>16</v>
      </c>
      <c r="H3975">
        <v>2</v>
      </c>
      <c r="I3975">
        <v>1</v>
      </c>
      <c r="J3975">
        <v>2</v>
      </c>
    </row>
    <row r="3976" spans="1:10" x14ac:dyDescent="0.35">
      <c r="A3976" s="60">
        <v>42826</v>
      </c>
      <c r="B3976" t="s">
        <v>73</v>
      </c>
      <c r="C3976" t="s">
        <v>74</v>
      </c>
      <c r="D3976" t="s">
        <v>75</v>
      </c>
      <c r="E3976">
        <v>177</v>
      </c>
      <c r="F3976">
        <v>9</v>
      </c>
      <c r="G3976">
        <v>3</v>
      </c>
      <c r="H3976">
        <v>1</v>
      </c>
      <c r="I3976">
        <v>2</v>
      </c>
      <c r="J3976">
        <v>3</v>
      </c>
    </row>
    <row r="3977" spans="1:10" x14ac:dyDescent="0.35">
      <c r="A3977" s="60">
        <v>42856</v>
      </c>
      <c r="B3977" t="s">
        <v>73</v>
      </c>
      <c r="C3977" t="s">
        <v>74</v>
      </c>
      <c r="D3977" t="s">
        <v>75</v>
      </c>
      <c r="E3977">
        <v>192</v>
      </c>
      <c r="F3977">
        <v>11</v>
      </c>
      <c r="G3977">
        <v>7</v>
      </c>
      <c r="H3977">
        <v>1</v>
      </c>
      <c r="I3977">
        <v>2</v>
      </c>
      <c r="J3977">
        <v>1</v>
      </c>
    </row>
    <row r="3978" spans="1:10" x14ac:dyDescent="0.35">
      <c r="A3978" s="60">
        <v>42887</v>
      </c>
      <c r="B3978" t="s">
        <v>73</v>
      </c>
      <c r="C3978" t="s">
        <v>74</v>
      </c>
      <c r="D3978" t="s">
        <v>75</v>
      </c>
      <c r="E3978">
        <v>191</v>
      </c>
      <c r="F3978">
        <v>16</v>
      </c>
      <c r="G3978">
        <v>8</v>
      </c>
      <c r="H3978">
        <v>5</v>
      </c>
      <c r="I3978">
        <v>1</v>
      </c>
      <c r="J3978">
        <v>2</v>
      </c>
    </row>
    <row r="3979" spans="1:10" x14ac:dyDescent="0.35">
      <c r="A3979" s="60">
        <v>42917</v>
      </c>
      <c r="B3979" t="s">
        <v>73</v>
      </c>
      <c r="C3979" t="s">
        <v>74</v>
      </c>
      <c r="D3979" t="s">
        <v>75</v>
      </c>
      <c r="E3979">
        <v>176</v>
      </c>
      <c r="F3979">
        <v>9</v>
      </c>
      <c r="G3979">
        <v>4</v>
      </c>
      <c r="H3979">
        <v>1</v>
      </c>
      <c r="I3979">
        <v>1</v>
      </c>
      <c r="J3979">
        <v>3</v>
      </c>
    </row>
    <row r="3980" spans="1:10" x14ac:dyDescent="0.35">
      <c r="A3980" s="60">
        <v>42948</v>
      </c>
      <c r="B3980" t="s">
        <v>73</v>
      </c>
      <c r="C3980" t="s">
        <v>74</v>
      </c>
      <c r="D3980" t="s">
        <v>75</v>
      </c>
      <c r="E3980">
        <v>175</v>
      </c>
      <c r="F3980">
        <v>11</v>
      </c>
      <c r="G3980">
        <v>2</v>
      </c>
      <c r="H3980">
        <v>2</v>
      </c>
      <c r="I3980">
        <v>2</v>
      </c>
      <c r="J3980">
        <v>5</v>
      </c>
    </row>
    <row r="3981" spans="1:10" x14ac:dyDescent="0.35">
      <c r="A3981" s="60">
        <v>42979</v>
      </c>
      <c r="B3981" t="s">
        <v>73</v>
      </c>
      <c r="C3981" t="s">
        <v>74</v>
      </c>
      <c r="D3981" t="s">
        <v>75</v>
      </c>
      <c r="E3981">
        <v>162</v>
      </c>
      <c r="F3981">
        <v>7</v>
      </c>
      <c r="G3981">
        <v>4</v>
      </c>
      <c r="H3981">
        <v>1</v>
      </c>
      <c r="I3981">
        <v>0</v>
      </c>
      <c r="J3981">
        <v>2</v>
      </c>
    </row>
    <row r="3982" spans="1:10" x14ac:dyDescent="0.35">
      <c r="A3982" s="60">
        <v>43009</v>
      </c>
      <c r="B3982" t="s">
        <v>73</v>
      </c>
      <c r="C3982" t="s">
        <v>74</v>
      </c>
      <c r="D3982" t="s">
        <v>75</v>
      </c>
      <c r="E3982">
        <v>219</v>
      </c>
      <c r="F3982">
        <v>22</v>
      </c>
      <c r="G3982">
        <v>11</v>
      </c>
      <c r="H3982">
        <v>9</v>
      </c>
      <c r="I3982">
        <v>1</v>
      </c>
      <c r="J3982">
        <v>1</v>
      </c>
    </row>
    <row r="3983" spans="1:10" x14ac:dyDescent="0.35">
      <c r="A3983" s="60">
        <v>43040</v>
      </c>
      <c r="B3983" t="s">
        <v>73</v>
      </c>
      <c r="C3983" t="s">
        <v>74</v>
      </c>
      <c r="D3983" t="s">
        <v>75</v>
      </c>
      <c r="E3983">
        <v>253</v>
      </c>
      <c r="F3983">
        <v>18</v>
      </c>
      <c r="G3983">
        <v>12</v>
      </c>
      <c r="H3983">
        <v>2</v>
      </c>
      <c r="I3983">
        <v>3</v>
      </c>
      <c r="J3983">
        <v>1</v>
      </c>
    </row>
    <row r="3984" spans="1:10" x14ac:dyDescent="0.35">
      <c r="A3984" s="60">
        <v>43070</v>
      </c>
      <c r="B3984" t="s">
        <v>73</v>
      </c>
      <c r="C3984" t="s">
        <v>74</v>
      </c>
      <c r="D3984" t="s">
        <v>75</v>
      </c>
      <c r="E3984">
        <v>209</v>
      </c>
      <c r="F3984">
        <v>6</v>
      </c>
      <c r="G3984">
        <v>4</v>
      </c>
      <c r="H3984">
        <v>0</v>
      </c>
      <c r="I3984">
        <v>0</v>
      </c>
      <c r="J3984">
        <v>2</v>
      </c>
    </row>
    <row r="3985" spans="1:10" x14ac:dyDescent="0.35">
      <c r="A3985" s="60">
        <v>43101</v>
      </c>
      <c r="B3985" t="s">
        <v>73</v>
      </c>
      <c r="C3985" t="s">
        <v>74</v>
      </c>
      <c r="D3985" t="s">
        <v>75</v>
      </c>
      <c r="E3985">
        <v>227</v>
      </c>
      <c r="F3985">
        <v>12</v>
      </c>
      <c r="G3985">
        <v>5</v>
      </c>
      <c r="H3985">
        <v>3</v>
      </c>
      <c r="I3985">
        <v>1</v>
      </c>
      <c r="J3985">
        <v>3</v>
      </c>
    </row>
    <row r="3986" spans="1:10" x14ac:dyDescent="0.35">
      <c r="A3986" s="60">
        <v>43132</v>
      </c>
      <c r="B3986" t="s">
        <v>73</v>
      </c>
      <c r="C3986" t="s">
        <v>74</v>
      </c>
      <c r="D3986" t="s">
        <v>75</v>
      </c>
      <c r="E3986">
        <v>204</v>
      </c>
      <c r="F3986">
        <v>12</v>
      </c>
      <c r="G3986">
        <v>7</v>
      </c>
      <c r="H3986">
        <v>4</v>
      </c>
      <c r="I3986">
        <v>0</v>
      </c>
      <c r="J3986">
        <v>1</v>
      </c>
    </row>
    <row r="3987" spans="1:10" x14ac:dyDescent="0.35">
      <c r="A3987" s="60">
        <v>43160</v>
      </c>
      <c r="B3987" t="s">
        <v>73</v>
      </c>
      <c r="C3987" t="s">
        <v>74</v>
      </c>
      <c r="D3987" t="s">
        <v>75</v>
      </c>
      <c r="E3987">
        <v>286</v>
      </c>
      <c r="F3987">
        <v>16</v>
      </c>
      <c r="G3987">
        <v>10</v>
      </c>
      <c r="H3987">
        <v>1</v>
      </c>
      <c r="I3987">
        <v>2</v>
      </c>
      <c r="J3987">
        <v>3</v>
      </c>
    </row>
    <row r="3988" spans="1:10" x14ac:dyDescent="0.35">
      <c r="A3988" s="60">
        <v>43191</v>
      </c>
      <c r="B3988" t="s">
        <v>73</v>
      </c>
      <c r="C3988" t="s">
        <v>74</v>
      </c>
      <c r="D3988" t="s">
        <v>75</v>
      </c>
      <c r="E3988">
        <v>215</v>
      </c>
      <c r="F3988">
        <v>9</v>
      </c>
      <c r="G3988">
        <v>6</v>
      </c>
      <c r="H3988">
        <v>3</v>
      </c>
      <c r="I3988">
        <v>0</v>
      </c>
      <c r="J3988">
        <v>0</v>
      </c>
    </row>
    <row r="3989" spans="1:10" x14ac:dyDescent="0.35">
      <c r="A3989" s="60">
        <v>43221</v>
      </c>
      <c r="B3989" t="s">
        <v>73</v>
      </c>
      <c r="C3989" t="s">
        <v>74</v>
      </c>
      <c r="D3989" t="s">
        <v>75</v>
      </c>
      <c r="E3989">
        <v>230</v>
      </c>
      <c r="F3989">
        <v>7</v>
      </c>
      <c r="G3989">
        <v>3</v>
      </c>
      <c r="H3989">
        <v>2</v>
      </c>
      <c r="I3989">
        <v>2</v>
      </c>
      <c r="J3989">
        <v>0</v>
      </c>
    </row>
    <row r="3990" spans="1:10" x14ac:dyDescent="0.35">
      <c r="A3990" s="60">
        <v>43252</v>
      </c>
      <c r="B3990" t="s">
        <v>73</v>
      </c>
      <c r="C3990" t="s">
        <v>74</v>
      </c>
      <c r="D3990" t="s">
        <v>75</v>
      </c>
      <c r="E3990">
        <v>212</v>
      </c>
      <c r="F3990">
        <v>8</v>
      </c>
      <c r="G3990">
        <v>5</v>
      </c>
      <c r="H3990">
        <v>1</v>
      </c>
      <c r="I3990">
        <v>1</v>
      </c>
      <c r="J3990">
        <v>1</v>
      </c>
    </row>
    <row r="3991" spans="1:10" x14ac:dyDescent="0.35">
      <c r="A3991" s="60">
        <v>43282</v>
      </c>
      <c r="B3991" t="s">
        <v>73</v>
      </c>
      <c r="C3991" t="s">
        <v>74</v>
      </c>
      <c r="D3991" t="s">
        <v>75</v>
      </c>
      <c r="E3991">
        <v>209</v>
      </c>
      <c r="F3991">
        <v>12</v>
      </c>
      <c r="G3991">
        <v>8</v>
      </c>
      <c r="H3991">
        <v>2</v>
      </c>
      <c r="I3991">
        <v>0</v>
      </c>
      <c r="J3991">
        <v>2</v>
      </c>
    </row>
    <row r="3992" spans="1:10" x14ac:dyDescent="0.35">
      <c r="A3992" s="60">
        <v>43313</v>
      </c>
      <c r="B3992" t="s">
        <v>73</v>
      </c>
      <c r="C3992" t="s">
        <v>74</v>
      </c>
      <c r="D3992" t="s">
        <v>75</v>
      </c>
      <c r="E3992">
        <v>224</v>
      </c>
      <c r="F3992">
        <v>20</v>
      </c>
      <c r="G3992">
        <v>9</v>
      </c>
      <c r="H3992">
        <v>3</v>
      </c>
      <c r="I3992">
        <v>8</v>
      </c>
      <c r="J3992">
        <v>0</v>
      </c>
    </row>
    <row r="3993" spans="1:10" x14ac:dyDescent="0.35">
      <c r="A3993" s="60">
        <v>43344</v>
      </c>
      <c r="B3993" t="s">
        <v>73</v>
      </c>
      <c r="C3993" t="s">
        <v>74</v>
      </c>
      <c r="D3993" t="s">
        <v>75</v>
      </c>
      <c r="E3993">
        <v>224</v>
      </c>
      <c r="F3993">
        <v>9</v>
      </c>
      <c r="G3993">
        <v>5</v>
      </c>
      <c r="H3993">
        <v>4</v>
      </c>
      <c r="I3993">
        <v>0</v>
      </c>
      <c r="J3993">
        <v>0</v>
      </c>
    </row>
    <row r="3994" spans="1:10" x14ac:dyDescent="0.35">
      <c r="A3994" s="60">
        <v>43374</v>
      </c>
      <c r="B3994" t="s">
        <v>73</v>
      </c>
      <c r="C3994" t="s">
        <v>74</v>
      </c>
      <c r="D3994" t="s">
        <v>75</v>
      </c>
      <c r="E3994">
        <v>234</v>
      </c>
      <c r="F3994">
        <v>20</v>
      </c>
      <c r="G3994">
        <v>8</v>
      </c>
      <c r="H3994">
        <v>7</v>
      </c>
      <c r="I3994">
        <v>5</v>
      </c>
      <c r="J3994">
        <v>0</v>
      </c>
    </row>
    <row r="3995" spans="1:10" x14ac:dyDescent="0.35">
      <c r="A3995" s="60">
        <v>43405</v>
      </c>
      <c r="B3995" t="s">
        <v>73</v>
      </c>
      <c r="C3995" t="s">
        <v>74</v>
      </c>
      <c r="D3995" t="s">
        <v>75</v>
      </c>
      <c r="E3995">
        <v>273</v>
      </c>
      <c r="F3995">
        <v>14</v>
      </c>
      <c r="G3995">
        <v>5</v>
      </c>
      <c r="H3995">
        <v>4</v>
      </c>
      <c r="I3995">
        <v>5</v>
      </c>
      <c r="J3995">
        <v>0</v>
      </c>
    </row>
    <row r="3996" spans="1:10" x14ac:dyDescent="0.35">
      <c r="A3996" s="60">
        <v>43435</v>
      </c>
      <c r="B3996" t="s">
        <v>73</v>
      </c>
      <c r="C3996" t="s">
        <v>74</v>
      </c>
      <c r="D3996" t="s">
        <v>75</v>
      </c>
      <c r="E3996">
        <v>211</v>
      </c>
      <c r="F3996">
        <v>11</v>
      </c>
      <c r="G3996">
        <v>9</v>
      </c>
      <c r="H3996">
        <v>0</v>
      </c>
      <c r="I3996">
        <v>2</v>
      </c>
      <c r="J3996">
        <v>0</v>
      </c>
    </row>
    <row r="3997" spans="1:10" x14ac:dyDescent="0.35">
      <c r="A3997" s="60">
        <v>43466</v>
      </c>
      <c r="B3997" t="s">
        <v>73</v>
      </c>
      <c r="C3997" t="s">
        <v>74</v>
      </c>
      <c r="D3997" t="s">
        <v>75</v>
      </c>
      <c r="E3997">
        <v>227</v>
      </c>
      <c r="F3997">
        <v>21</v>
      </c>
      <c r="G3997">
        <v>7</v>
      </c>
      <c r="H3997">
        <v>3</v>
      </c>
      <c r="I3997">
        <v>6</v>
      </c>
      <c r="J3997">
        <v>5</v>
      </c>
    </row>
    <row r="3998" spans="1:10" x14ac:dyDescent="0.35">
      <c r="A3998" s="60">
        <v>43497</v>
      </c>
      <c r="B3998" t="s">
        <v>73</v>
      </c>
      <c r="C3998" t="s">
        <v>74</v>
      </c>
      <c r="D3998" t="s">
        <v>75</v>
      </c>
      <c r="E3998">
        <v>229</v>
      </c>
      <c r="F3998">
        <v>17</v>
      </c>
      <c r="G3998">
        <v>4</v>
      </c>
      <c r="H3998">
        <v>6</v>
      </c>
      <c r="I3998">
        <v>5</v>
      </c>
      <c r="J3998">
        <v>2</v>
      </c>
    </row>
    <row r="3999" spans="1:10" x14ac:dyDescent="0.35">
      <c r="A3999" s="60">
        <v>43525</v>
      </c>
      <c r="B3999" t="s">
        <v>73</v>
      </c>
      <c r="C3999" t="s">
        <v>74</v>
      </c>
      <c r="D3999" t="s">
        <v>75</v>
      </c>
      <c r="E3999">
        <v>265</v>
      </c>
      <c r="F3999">
        <v>20</v>
      </c>
      <c r="G3999">
        <v>12</v>
      </c>
      <c r="H3999">
        <v>3</v>
      </c>
      <c r="I3999">
        <v>3</v>
      </c>
      <c r="J3999">
        <v>2</v>
      </c>
    </row>
    <row r="4000" spans="1:10" x14ac:dyDescent="0.35">
      <c r="A4000" s="60">
        <v>43556</v>
      </c>
      <c r="B4000" t="s">
        <v>73</v>
      </c>
      <c r="C4000" t="s">
        <v>74</v>
      </c>
      <c r="D4000" t="s">
        <v>75</v>
      </c>
      <c r="E4000">
        <v>252</v>
      </c>
      <c r="F4000">
        <v>21</v>
      </c>
      <c r="G4000">
        <v>7</v>
      </c>
      <c r="H4000">
        <v>6</v>
      </c>
      <c r="I4000">
        <v>8</v>
      </c>
      <c r="J4000">
        <v>0</v>
      </c>
    </row>
    <row r="4001" spans="1:10" x14ac:dyDescent="0.35">
      <c r="A4001" s="60">
        <v>43586</v>
      </c>
      <c r="B4001" t="s">
        <v>73</v>
      </c>
      <c r="C4001" t="s">
        <v>74</v>
      </c>
      <c r="D4001" t="s">
        <v>75</v>
      </c>
      <c r="E4001">
        <v>315</v>
      </c>
      <c r="F4001">
        <v>16</v>
      </c>
      <c r="G4001">
        <v>8</v>
      </c>
      <c r="H4001">
        <v>5</v>
      </c>
      <c r="I4001">
        <v>3</v>
      </c>
      <c r="J4001">
        <v>0</v>
      </c>
    </row>
    <row r="4002" spans="1:10" x14ac:dyDescent="0.35">
      <c r="A4002" s="60">
        <v>43617</v>
      </c>
      <c r="B4002" t="s">
        <v>73</v>
      </c>
      <c r="C4002" t="s">
        <v>168</v>
      </c>
      <c r="D4002" t="s">
        <v>201</v>
      </c>
      <c r="E4002">
        <v>98</v>
      </c>
      <c r="F4002">
        <v>7</v>
      </c>
      <c r="G4002">
        <v>4</v>
      </c>
      <c r="H4002">
        <v>1</v>
      </c>
      <c r="I4002">
        <v>2</v>
      </c>
      <c r="J4002">
        <v>0</v>
      </c>
    </row>
    <row r="4003" spans="1:10" x14ac:dyDescent="0.35">
      <c r="A4003" s="60">
        <v>43647</v>
      </c>
      <c r="B4003" t="s">
        <v>73</v>
      </c>
      <c r="C4003" t="s">
        <v>168</v>
      </c>
      <c r="D4003" t="s">
        <v>201</v>
      </c>
      <c r="E4003">
        <v>305</v>
      </c>
      <c r="F4003">
        <v>16</v>
      </c>
      <c r="G4003">
        <v>7</v>
      </c>
      <c r="H4003">
        <v>3</v>
      </c>
      <c r="I4003">
        <v>6</v>
      </c>
      <c r="J4003">
        <v>0</v>
      </c>
    </row>
    <row r="4004" spans="1:10" x14ac:dyDescent="0.35">
      <c r="A4004" s="60">
        <v>43678</v>
      </c>
      <c r="B4004" t="s">
        <v>73</v>
      </c>
      <c r="C4004" t="s">
        <v>168</v>
      </c>
      <c r="D4004" t="s">
        <v>201</v>
      </c>
      <c r="E4004">
        <v>305</v>
      </c>
      <c r="F4004">
        <v>19</v>
      </c>
      <c r="G4004">
        <v>13</v>
      </c>
      <c r="H4004">
        <v>5</v>
      </c>
      <c r="I4004">
        <v>1</v>
      </c>
      <c r="J4004">
        <v>0</v>
      </c>
    </row>
    <row r="4005" spans="1:10" x14ac:dyDescent="0.35">
      <c r="A4005" s="60">
        <v>43709</v>
      </c>
      <c r="B4005" t="s">
        <v>73</v>
      </c>
      <c r="C4005" t="s">
        <v>168</v>
      </c>
      <c r="D4005" t="s">
        <v>201</v>
      </c>
      <c r="E4005">
        <v>329</v>
      </c>
      <c r="F4005">
        <v>16</v>
      </c>
      <c r="G4005">
        <v>5</v>
      </c>
      <c r="H4005">
        <v>4</v>
      </c>
      <c r="I4005">
        <v>7</v>
      </c>
      <c r="J4005">
        <v>0</v>
      </c>
    </row>
    <row r="4006" spans="1:10" x14ac:dyDescent="0.35">
      <c r="A4006" s="60">
        <v>43739</v>
      </c>
      <c r="B4006" t="s">
        <v>73</v>
      </c>
      <c r="C4006" t="s">
        <v>168</v>
      </c>
      <c r="D4006" t="s">
        <v>201</v>
      </c>
      <c r="E4006">
        <v>276</v>
      </c>
      <c r="F4006">
        <v>15</v>
      </c>
      <c r="G4006">
        <v>9</v>
      </c>
      <c r="H4006">
        <v>1</v>
      </c>
      <c r="I4006">
        <v>5</v>
      </c>
      <c r="J4006">
        <v>0</v>
      </c>
    </row>
    <row r="4007" spans="1:10" x14ac:dyDescent="0.35">
      <c r="A4007" s="60">
        <v>43770</v>
      </c>
      <c r="B4007" t="s">
        <v>73</v>
      </c>
      <c r="C4007" t="s">
        <v>168</v>
      </c>
      <c r="D4007" t="s">
        <v>201</v>
      </c>
      <c r="E4007">
        <v>318</v>
      </c>
      <c r="F4007">
        <v>16</v>
      </c>
      <c r="G4007">
        <v>11</v>
      </c>
      <c r="H4007">
        <v>2</v>
      </c>
      <c r="I4007">
        <v>3</v>
      </c>
      <c r="J4007">
        <v>0</v>
      </c>
    </row>
    <row r="4008" spans="1:10" x14ac:dyDescent="0.35">
      <c r="A4008" s="60">
        <v>43800</v>
      </c>
      <c r="B4008" t="s">
        <v>73</v>
      </c>
      <c r="C4008" t="s">
        <v>168</v>
      </c>
      <c r="D4008" t="s">
        <v>201</v>
      </c>
      <c r="E4008">
        <v>299</v>
      </c>
      <c r="F4008">
        <v>16</v>
      </c>
      <c r="G4008">
        <v>11</v>
      </c>
      <c r="H4008">
        <v>2</v>
      </c>
      <c r="I4008">
        <v>3</v>
      </c>
      <c r="J4008">
        <v>0</v>
      </c>
    </row>
    <row r="4009" spans="1:10" x14ac:dyDescent="0.35">
      <c r="A4009" s="60">
        <v>43831</v>
      </c>
      <c r="B4009" t="s">
        <v>73</v>
      </c>
      <c r="C4009" t="s">
        <v>168</v>
      </c>
      <c r="D4009" t="s">
        <v>201</v>
      </c>
      <c r="E4009">
        <v>302</v>
      </c>
      <c r="F4009">
        <v>22</v>
      </c>
      <c r="G4009">
        <v>10</v>
      </c>
      <c r="H4009">
        <v>5</v>
      </c>
      <c r="I4009">
        <v>7</v>
      </c>
      <c r="J4009">
        <v>0</v>
      </c>
    </row>
    <row r="4010" spans="1:10" x14ac:dyDescent="0.35">
      <c r="A4010" s="60">
        <v>43862</v>
      </c>
      <c r="B4010" t="s">
        <v>73</v>
      </c>
      <c r="C4010" t="s">
        <v>168</v>
      </c>
      <c r="D4010" t="s">
        <v>201</v>
      </c>
      <c r="E4010">
        <v>306</v>
      </c>
      <c r="F4010">
        <v>17</v>
      </c>
      <c r="G4010">
        <v>13</v>
      </c>
      <c r="H4010">
        <v>2</v>
      </c>
      <c r="I4010">
        <v>2</v>
      </c>
      <c r="J4010">
        <v>0</v>
      </c>
    </row>
    <row r="4011" spans="1:10" x14ac:dyDescent="0.35">
      <c r="A4011" s="60">
        <v>43891</v>
      </c>
      <c r="B4011" t="s">
        <v>73</v>
      </c>
      <c r="C4011" t="s">
        <v>168</v>
      </c>
      <c r="D4011" t="s">
        <v>201</v>
      </c>
      <c r="E4011">
        <v>298</v>
      </c>
      <c r="F4011">
        <v>50</v>
      </c>
      <c r="G4011">
        <v>8</v>
      </c>
      <c r="H4011">
        <v>1</v>
      </c>
      <c r="I4011">
        <v>37</v>
      </c>
      <c r="J4011">
        <v>4</v>
      </c>
    </row>
    <row r="4012" spans="1:10" x14ac:dyDescent="0.35">
      <c r="A4012" s="60">
        <v>43922</v>
      </c>
      <c r="B4012" t="s">
        <v>73</v>
      </c>
      <c r="C4012" t="s">
        <v>168</v>
      </c>
      <c r="D4012" t="s">
        <v>201</v>
      </c>
      <c r="E4012">
        <v>73</v>
      </c>
      <c r="F4012">
        <v>4</v>
      </c>
      <c r="G4012">
        <v>0</v>
      </c>
      <c r="H4012">
        <v>0</v>
      </c>
      <c r="I4012">
        <v>4</v>
      </c>
      <c r="J4012">
        <v>0</v>
      </c>
    </row>
    <row r="4013" spans="1:10" x14ac:dyDescent="0.35">
      <c r="A4013" s="60">
        <v>43952</v>
      </c>
      <c r="B4013" t="s">
        <v>73</v>
      </c>
      <c r="C4013" t="s">
        <v>168</v>
      </c>
      <c r="D4013" t="s">
        <v>201</v>
      </c>
      <c r="E4013">
        <v>124</v>
      </c>
      <c r="F4013">
        <v>5</v>
      </c>
      <c r="G4013">
        <v>0</v>
      </c>
      <c r="H4013">
        <v>0</v>
      </c>
      <c r="I4013">
        <v>5</v>
      </c>
      <c r="J4013">
        <v>0</v>
      </c>
    </row>
    <row r="4014" spans="1:10" x14ac:dyDescent="0.35">
      <c r="A4014" s="60">
        <v>43983</v>
      </c>
      <c r="B4014" t="s">
        <v>73</v>
      </c>
      <c r="C4014" t="s">
        <v>168</v>
      </c>
      <c r="D4014" t="s">
        <v>201</v>
      </c>
      <c r="E4014">
        <v>183</v>
      </c>
      <c r="F4014">
        <v>5</v>
      </c>
      <c r="G4014">
        <v>2</v>
      </c>
      <c r="H4014">
        <v>0</v>
      </c>
      <c r="I4014">
        <v>3</v>
      </c>
      <c r="J4014">
        <v>0</v>
      </c>
    </row>
    <row r="4015" spans="1:10" x14ac:dyDescent="0.35">
      <c r="A4015" s="60">
        <v>44013</v>
      </c>
      <c r="B4015" t="s">
        <v>73</v>
      </c>
      <c r="C4015" t="s">
        <v>168</v>
      </c>
      <c r="D4015" t="s">
        <v>201</v>
      </c>
      <c r="E4015">
        <v>281</v>
      </c>
      <c r="F4015">
        <v>9</v>
      </c>
      <c r="G4015">
        <v>2</v>
      </c>
      <c r="H4015">
        <v>1</v>
      </c>
      <c r="I4015">
        <v>6</v>
      </c>
      <c r="J4015">
        <v>0</v>
      </c>
    </row>
    <row r="4016" spans="1:10" x14ac:dyDescent="0.35">
      <c r="A4016" s="60">
        <v>44044</v>
      </c>
      <c r="B4016" t="s">
        <v>73</v>
      </c>
      <c r="C4016" t="s">
        <v>168</v>
      </c>
      <c r="D4016" t="s">
        <v>201</v>
      </c>
      <c r="E4016">
        <v>279</v>
      </c>
      <c r="F4016">
        <v>10</v>
      </c>
      <c r="G4016">
        <v>4</v>
      </c>
      <c r="H4016">
        <v>3</v>
      </c>
      <c r="I4016">
        <v>3</v>
      </c>
      <c r="J4016">
        <v>0</v>
      </c>
    </row>
    <row r="4017" spans="1:10" x14ac:dyDescent="0.35">
      <c r="A4017" s="60">
        <v>44075</v>
      </c>
      <c r="B4017" t="s">
        <v>73</v>
      </c>
      <c r="C4017" t="s">
        <v>168</v>
      </c>
      <c r="D4017" t="s">
        <v>201</v>
      </c>
      <c r="E4017">
        <v>228</v>
      </c>
      <c r="F4017">
        <v>8</v>
      </c>
      <c r="G4017">
        <v>2</v>
      </c>
      <c r="H4017">
        <v>1</v>
      </c>
      <c r="I4017">
        <v>5</v>
      </c>
      <c r="J4017">
        <v>0</v>
      </c>
    </row>
    <row r="4018" spans="1:10" x14ac:dyDescent="0.35">
      <c r="A4018" s="60">
        <v>44105</v>
      </c>
      <c r="B4018" t="s">
        <v>73</v>
      </c>
      <c r="C4018" t="s">
        <v>168</v>
      </c>
      <c r="D4018" t="s">
        <v>201</v>
      </c>
      <c r="E4018">
        <v>239</v>
      </c>
      <c r="F4018">
        <v>14</v>
      </c>
      <c r="G4018">
        <v>4</v>
      </c>
      <c r="H4018">
        <v>4</v>
      </c>
      <c r="I4018">
        <v>6</v>
      </c>
      <c r="J4018">
        <v>0</v>
      </c>
    </row>
    <row r="4019" spans="1:10" x14ac:dyDescent="0.35">
      <c r="A4019" s="60">
        <v>44136</v>
      </c>
      <c r="B4019" t="s">
        <v>73</v>
      </c>
      <c r="C4019" t="s">
        <v>168</v>
      </c>
      <c r="D4019" t="s">
        <v>201</v>
      </c>
      <c r="E4019">
        <v>239</v>
      </c>
      <c r="F4019">
        <v>16</v>
      </c>
      <c r="G4019">
        <v>6</v>
      </c>
      <c r="H4019">
        <v>4</v>
      </c>
      <c r="I4019">
        <v>6</v>
      </c>
      <c r="J4019">
        <v>0</v>
      </c>
    </row>
    <row r="4020" spans="1:10" x14ac:dyDescent="0.35">
      <c r="A4020" s="60">
        <v>44166</v>
      </c>
      <c r="B4020" t="s">
        <v>73</v>
      </c>
      <c r="C4020" t="s">
        <v>168</v>
      </c>
      <c r="D4020" t="s">
        <v>201</v>
      </c>
      <c r="E4020">
        <v>232</v>
      </c>
      <c r="F4020">
        <v>15</v>
      </c>
      <c r="G4020">
        <v>4</v>
      </c>
      <c r="H4020">
        <v>0</v>
      </c>
      <c r="I4020">
        <v>11</v>
      </c>
      <c r="J4020">
        <v>0</v>
      </c>
    </row>
    <row r="4021" spans="1:10" x14ac:dyDescent="0.35">
      <c r="A4021" s="60">
        <v>44197</v>
      </c>
      <c r="B4021" t="s">
        <v>73</v>
      </c>
      <c r="C4021" t="s">
        <v>168</v>
      </c>
      <c r="D4021" t="s">
        <v>201</v>
      </c>
      <c r="E4021">
        <v>202</v>
      </c>
      <c r="F4021">
        <v>16</v>
      </c>
      <c r="G4021">
        <v>9</v>
      </c>
      <c r="H4021">
        <v>4</v>
      </c>
      <c r="I4021">
        <v>3</v>
      </c>
      <c r="J4021">
        <v>0</v>
      </c>
    </row>
    <row r="4022" spans="1:10" x14ac:dyDescent="0.35">
      <c r="A4022" s="60">
        <v>44228</v>
      </c>
      <c r="B4022" t="s">
        <v>73</v>
      </c>
      <c r="C4022" t="s">
        <v>168</v>
      </c>
      <c r="D4022" t="s">
        <v>201</v>
      </c>
      <c r="E4022">
        <v>246</v>
      </c>
      <c r="F4022">
        <v>23</v>
      </c>
      <c r="G4022">
        <v>10</v>
      </c>
      <c r="H4022">
        <v>5</v>
      </c>
      <c r="I4022">
        <v>8</v>
      </c>
      <c r="J4022">
        <v>0</v>
      </c>
    </row>
    <row r="4023" spans="1:10" x14ac:dyDescent="0.35">
      <c r="A4023" s="60">
        <v>44256</v>
      </c>
      <c r="B4023" t="s">
        <v>73</v>
      </c>
      <c r="C4023" t="s">
        <v>168</v>
      </c>
      <c r="D4023" t="s">
        <v>201</v>
      </c>
      <c r="E4023">
        <v>263</v>
      </c>
      <c r="F4023">
        <v>12</v>
      </c>
      <c r="G4023">
        <v>2</v>
      </c>
      <c r="H4023">
        <v>6</v>
      </c>
      <c r="I4023">
        <v>4</v>
      </c>
      <c r="J4023">
        <v>0</v>
      </c>
    </row>
    <row r="4024" spans="1:10" x14ac:dyDescent="0.35">
      <c r="A4024" s="60">
        <v>44287</v>
      </c>
      <c r="B4024" t="s">
        <v>73</v>
      </c>
      <c r="C4024" t="s">
        <v>168</v>
      </c>
      <c r="D4024" t="s">
        <v>201</v>
      </c>
      <c r="E4024">
        <v>230</v>
      </c>
      <c r="F4024">
        <v>13</v>
      </c>
      <c r="G4024">
        <v>4</v>
      </c>
      <c r="H4024">
        <v>2</v>
      </c>
      <c r="I4024">
        <v>7</v>
      </c>
      <c r="J4024">
        <v>0</v>
      </c>
    </row>
    <row r="4025" spans="1:10" x14ac:dyDescent="0.35">
      <c r="A4025" s="60">
        <v>44317</v>
      </c>
      <c r="B4025" t="s">
        <v>73</v>
      </c>
      <c r="C4025" t="s">
        <v>168</v>
      </c>
      <c r="D4025" t="s">
        <v>201</v>
      </c>
      <c r="E4025">
        <v>232</v>
      </c>
      <c r="F4025">
        <v>9</v>
      </c>
      <c r="G4025">
        <v>2</v>
      </c>
      <c r="H4025">
        <v>3</v>
      </c>
      <c r="I4025">
        <v>4</v>
      </c>
      <c r="J4025">
        <v>0</v>
      </c>
    </row>
    <row r="4026" spans="1:10" x14ac:dyDescent="0.35">
      <c r="A4026" s="60">
        <v>44348</v>
      </c>
      <c r="B4026" t="s">
        <v>73</v>
      </c>
      <c r="C4026" t="s">
        <v>168</v>
      </c>
      <c r="D4026" t="s">
        <v>201</v>
      </c>
      <c r="E4026">
        <v>274</v>
      </c>
      <c r="F4026">
        <v>16</v>
      </c>
      <c r="G4026">
        <v>6</v>
      </c>
      <c r="H4026">
        <v>2</v>
      </c>
      <c r="I4026">
        <v>8</v>
      </c>
      <c r="J4026">
        <v>0</v>
      </c>
    </row>
    <row r="4027" spans="1:10" x14ac:dyDescent="0.35">
      <c r="A4027" s="60">
        <v>44378</v>
      </c>
      <c r="B4027" t="s">
        <v>73</v>
      </c>
      <c r="C4027" t="s">
        <v>168</v>
      </c>
      <c r="D4027" t="s">
        <v>201</v>
      </c>
      <c r="E4027">
        <v>275</v>
      </c>
      <c r="F4027">
        <v>19</v>
      </c>
      <c r="G4027">
        <v>2</v>
      </c>
      <c r="H4027">
        <v>1</v>
      </c>
      <c r="I4027">
        <v>16</v>
      </c>
      <c r="J4027">
        <v>0</v>
      </c>
    </row>
    <row r="4028" spans="1:10" x14ac:dyDescent="0.35">
      <c r="A4028" s="60">
        <v>44409</v>
      </c>
      <c r="B4028" t="s">
        <v>73</v>
      </c>
      <c r="C4028" t="s">
        <v>168</v>
      </c>
      <c r="D4028" t="s">
        <v>201</v>
      </c>
      <c r="E4028">
        <v>289</v>
      </c>
      <c r="F4028">
        <v>16</v>
      </c>
      <c r="G4028">
        <v>5</v>
      </c>
      <c r="H4028">
        <v>5</v>
      </c>
      <c r="I4028">
        <v>6</v>
      </c>
      <c r="J4028">
        <v>0</v>
      </c>
    </row>
    <row r="4029" spans="1:10" x14ac:dyDescent="0.35">
      <c r="A4029" s="60">
        <v>44440</v>
      </c>
      <c r="B4029" t="s">
        <v>73</v>
      </c>
      <c r="C4029" t="s">
        <v>168</v>
      </c>
      <c r="D4029" t="s">
        <v>201</v>
      </c>
      <c r="E4029">
        <v>249</v>
      </c>
      <c r="F4029">
        <v>15</v>
      </c>
      <c r="G4029">
        <v>4</v>
      </c>
      <c r="H4029">
        <v>1</v>
      </c>
      <c r="I4029">
        <v>10</v>
      </c>
      <c r="J4029">
        <v>0</v>
      </c>
    </row>
    <row r="4030" spans="1:10" x14ac:dyDescent="0.35">
      <c r="A4030" s="60">
        <v>44470</v>
      </c>
      <c r="B4030" t="s">
        <v>73</v>
      </c>
      <c r="C4030" t="s">
        <v>168</v>
      </c>
      <c r="D4030" t="s">
        <v>201</v>
      </c>
      <c r="E4030">
        <v>275</v>
      </c>
      <c r="F4030">
        <v>24</v>
      </c>
      <c r="G4030">
        <v>6</v>
      </c>
      <c r="H4030">
        <v>1</v>
      </c>
      <c r="I4030">
        <v>17</v>
      </c>
      <c r="J4030">
        <v>0</v>
      </c>
    </row>
    <row r="4031" spans="1:10" x14ac:dyDescent="0.35">
      <c r="A4031" s="60">
        <v>44501</v>
      </c>
      <c r="B4031" t="s">
        <v>73</v>
      </c>
      <c r="C4031" t="s">
        <v>168</v>
      </c>
      <c r="D4031" t="s">
        <v>201</v>
      </c>
      <c r="E4031">
        <v>312</v>
      </c>
      <c r="F4031">
        <v>25</v>
      </c>
      <c r="G4031">
        <v>8</v>
      </c>
      <c r="H4031">
        <v>4</v>
      </c>
      <c r="I4031">
        <v>13</v>
      </c>
      <c r="J4031">
        <v>0</v>
      </c>
    </row>
    <row r="4032" spans="1:10" x14ac:dyDescent="0.35">
      <c r="A4032" s="60">
        <v>44531</v>
      </c>
      <c r="B4032" t="s">
        <v>73</v>
      </c>
      <c r="C4032" t="s">
        <v>168</v>
      </c>
      <c r="D4032" t="s">
        <v>201</v>
      </c>
      <c r="E4032">
        <v>282</v>
      </c>
      <c r="F4032">
        <v>27</v>
      </c>
      <c r="G4032">
        <v>9</v>
      </c>
      <c r="H4032">
        <v>11</v>
      </c>
      <c r="I4032">
        <v>7</v>
      </c>
      <c r="J4032">
        <v>0</v>
      </c>
    </row>
    <row r="4033" spans="1:10" x14ac:dyDescent="0.35">
      <c r="A4033" s="60">
        <v>44562</v>
      </c>
      <c r="B4033" t="s">
        <v>73</v>
      </c>
      <c r="C4033" t="s">
        <v>168</v>
      </c>
      <c r="D4033" t="s">
        <v>201</v>
      </c>
      <c r="E4033">
        <v>202</v>
      </c>
      <c r="F4033">
        <v>16</v>
      </c>
      <c r="G4033">
        <v>9</v>
      </c>
      <c r="H4033">
        <v>3</v>
      </c>
      <c r="I4033">
        <v>4</v>
      </c>
      <c r="J4033">
        <v>0</v>
      </c>
    </row>
    <row r="4034" spans="1:10" x14ac:dyDescent="0.35">
      <c r="A4034" s="60">
        <v>44593</v>
      </c>
      <c r="B4034" t="s">
        <v>73</v>
      </c>
      <c r="C4034" t="s">
        <v>168</v>
      </c>
      <c r="D4034" t="s">
        <v>201</v>
      </c>
      <c r="E4034">
        <v>303</v>
      </c>
      <c r="F4034">
        <v>24</v>
      </c>
      <c r="G4034">
        <v>11</v>
      </c>
      <c r="H4034">
        <v>5</v>
      </c>
      <c r="I4034">
        <v>7</v>
      </c>
      <c r="J4034">
        <v>1</v>
      </c>
    </row>
    <row r="4035" spans="1:10" x14ac:dyDescent="0.35">
      <c r="A4035" s="60">
        <v>44621</v>
      </c>
      <c r="B4035" t="s">
        <v>73</v>
      </c>
      <c r="C4035" t="s">
        <v>168</v>
      </c>
      <c r="D4035" t="s">
        <v>201</v>
      </c>
      <c r="E4035">
        <v>323</v>
      </c>
      <c r="F4035">
        <v>39</v>
      </c>
      <c r="G4035">
        <v>14</v>
      </c>
      <c r="H4035">
        <v>4</v>
      </c>
      <c r="I4035">
        <v>21</v>
      </c>
      <c r="J4035">
        <v>0</v>
      </c>
    </row>
    <row r="4036" spans="1:10" x14ac:dyDescent="0.35">
      <c r="A4036" s="60">
        <v>44652</v>
      </c>
      <c r="B4036" t="s">
        <v>73</v>
      </c>
      <c r="C4036" t="s">
        <v>168</v>
      </c>
      <c r="D4036" t="s">
        <v>201</v>
      </c>
      <c r="E4036">
        <v>308</v>
      </c>
      <c r="F4036">
        <v>19</v>
      </c>
      <c r="G4036">
        <v>10</v>
      </c>
      <c r="H4036">
        <v>4</v>
      </c>
      <c r="I4036">
        <v>5</v>
      </c>
      <c r="J4036">
        <v>0</v>
      </c>
    </row>
    <row r="4037" spans="1:10" x14ac:dyDescent="0.35">
      <c r="A4037" s="60">
        <v>44682</v>
      </c>
      <c r="B4037" t="s">
        <v>73</v>
      </c>
      <c r="C4037" t="s">
        <v>168</v>
      </c>
      <c r="D4037" t="s">
        <v>201</v>
      </c>
      <c r="E4037">
        <v>298</v>
      </c>
      <c r="F4037">
        <v>27</v>
      </c>
      <c r="G4037">
        <v>6</v>
      </c>
      <c r="H4037">
        <v>7</v>
      </c>
      <c r="I4037">
        <v>13</v>
      </c>
      <c r="J4037">
        <v>1</v>
      </c>
    </row>
    <row r="4038" spans="1:10" x14ac:dyDescent="0.35">
      <c r="A4038" s="60">
        <v>44713</v>
      </c>
      <c r="B4038" t="s">
        <v>73</v>
      </c>
      <c r="C4038" t="s">
        <v>168</v>
      </c>
      <c r="D4038" t="s">
        <v>201</v>
      </c>
      <c r="E4038">
        <v>281</v>
      </c>
      <c r="F4038">
        <v>40</v>
      </c>
      <c r="G4038">
        <v>8</v>
      </c>
      <c r="H4038">
        <v>19</v>
      </c>
      <c r="I4038">
        <v>13</v>
      </c>
      <c r="J4038">
        <v>0</v>
      </c>
    </row>
    <row r="4039" spans="1:10" x14ac:dyDescent="0.35">
      <c r="A4039" s="60">
        <v>44743</v>
      </c>
      <c r="B4039" t="s">
        <v>73</v>
      </c>
      <c r="C4039" t="s">
        <v>168</v>
      </c>
      <c r="D4039" t="s">
        <v>201</v>
      </c>
      <c r="E4039">
        <v>258</v>
      </c>
      <c r="F4039">
        <v>29</v>
      </c>
      <c r="G4039">
        <v>4</v>
      </c>
      <c r="H4039">
        <v>4</v>
      </c>
      <c r="I4039">
        <v>21</v>
      </c>
      <c r="J4039">
        <v>0</v>
      </c>
    </row>
    <row r="4040" spans="1:10" x14ac:dyDescent="0.35">
      <c r="A4040" s="60">
        <v>44774</v>
      </c>
      <c r="B4040" t="s">
        <v>73</v>
      </c>
      <c r="C4040" t="s">
        <v>168</v>
      </c>
      <c r="D4040" t="s">
        <v>201</v>
      </c>
      <c r="E4040">
        <v>214</v>
      </c>
      <c r="F4040">
        <v>16</v>
      </c>
      <c r="G4040">
        <v>8</v>
      </c>
      <c r="H4040">
        <v>1</v>
      </c>
      <c r="I4040">
        <v>7</v>
      </c>
      <c r="J4040">
        <v>0</v>
      </c>
    </row>
    <row r="4041" spans="1:10" x14ac:dyDescent="0.35">
      <c r="A4041" s="60">
        <v>44805</v>
      </c>
      <c r="B4041" t="s">
        <v>73</v>
      </c>
      <c r="C4041" t="s">
        <v>168</v>
      </c>
      <c r="D4041" t="s">
        <v>201</v>
      </c>
      <c r="E4041">
        <v>264</v>
      </c>
      <c r="F4041">
        <v>15</v>
      </c>
      <c r="G4041">
        <v>9</v>
      </c>
      <c r="H4041">
        <v>3</v>
      </c>
      <c r="I4041">
        <v>3</v>
      </c>
      <c r="J4041">
        <v>0</v>
      </c>
    </row>
    <row r="4042" spans="1:10" x14ac:dyDescent="0.35">
      <c r="A4042" s="60">
        <v>44835</v>
      </c>
      <c r="B4042" t="s">
        <v>73</v>
      </c>
      <c r="C4042" t="s">
        <v>168</v>
      </c>
      <c r="D4042" t="s">
        <v>201</v>
      </c>
      <c r="E4042">
        <v>240</v>
      </c>
      <c r="F4042">
        <v>15</v>
      </c>
      <c r="G4042">
        <v>11</v>
      </c>
      <c r="H4042">
        <v>1</v>
      </c>
      <c r="I4042">
        <v>3</v>
      </c>
      <c r="J4042">
        <v>0</v>
      </c>
    </row>
    <row r="4043" spans="1:10" x14ac:dyDescent="0.35">
      <c r="A4043" s="60">
        <v>44866</v>
      </c>
      <c r="B4043" t="s">
        <v>73</v>
      </c>
      <c r="C4043" t="s">
        <v>168</v>
      </c>
      <c r="D4043" t="s">
        <v>201</v>
      </c>
      <c r="E4043">
        <v>298</v>
      </c>
      <c r="F4043">
        <v>29</v>
      </c>
      <c r="G4043">
        <v>5</v>
      </c>
      <c r="H4043">
        <v>3</v>
      </c>
      <c r="I4043">
        <v>16</v>
      </c>
      <c r="J4043">
        <v>5</v>
      </c>
    </row>
    <row r="4044" spans="1:10" x14ac:dyDescent="0.35">
      <c r="A4044" s="60">
        <v>44896</v>
      </c>
      <c r="B4044" t="s">
        <v>73</v>
      </c>
      <c r="C4044" t="s">
        <v>168</v>
      </c>
      <c r="D4044" t="s">
        <v>201</v>
      </c>
      <c r="E4044">
        <v>225</v>
      </c>
      <c r="F4044">
        <v>41</v>
      </c>
      <c r="G4044">
        <v>6</v>
      </c>
      <c r="H4044">
        <v>2</v>
      </c>
      <c r="I4044">
        <v>21</v>
      </c>
      <c r="J4044">
        <v>12</v>
      </c>
    </row>
    <row r="4045" spans="1:10" x14ac:dyDescent="0.35">
      <c r="A4045" s="60">
        <v>44927</v>
      </c>
      <c r="B4045" t="s">
        <v>73</v>
      </c>
      <c r="C4045" t="s">
        <v>168</v>
      </c>
      <c r="D4045" t="s">
        <v>201</v>
      </c>
      <c r="E4045">
        <v>273</v>
      </c>
      <c r="F4045">
        <v>31</v>
      </c>
      <c r="G4045">
        <v>9</v>
      </c>
      <c r="H4045">
        <v>4</v>
      </c>
      <c r="I4045">
        <v>15</v>
      </c>
      <c r="J4045">
        <v>3</v>
      </c>
    </row>
    <row r="4046" spans="1:10" x14ac:dyDescent="0.35">
      <c r="A4046" s="60">
        <v>44958</v>
      </c>
      <c r="B4046" t="s">
        <v>73</v>
      </c>
      <c r="C4046" t="s">
        <v>168</v>
      </c>
      <c r="D4046" t="s">
        <v>201</v>
      </c>
      <c r="E4046">
        <v>253</v>
      </c>
      <c r="F4046">
        <v>26</v>
      </c>
      <c r="G4046">
        <v>19</v>
      </c>
      <c r="H4046">
        <v>1</v>
      </c>
      <c r="I4046">
        <v>3</v>
      </c>
      <c r="J4046">
        <v>3</v>
      </c>
    </row>
    <row r="4047" spans="1:10" x14ac:dyDescent="0.35">
      <c r="A4047" s="60">
        <v>44986</v>
      </c>
      <c r="B4047" t="s">
        <v>73</v>
      </c>
      <c r="C4047" t="s">
        <v>168</v>
      </c>
      <c r="D4047" t="s">
        <v>201</v>
      </c>
      <c r="E4047">
        <v>294</v>
      </c>
      <c r="F4047">
        <v>24</v>
      </c>
      <c r="G4047">
        <v>7</v>
      </c>
      <c r="H4047">
        <v>5</v>
      </c>
      <c r="I4047">
        <v>3</v>
      </c>
      <c r="J4047">
        <v>9</v>
      </c>
    </row>
    <row r="4048" spans="1:10" x14ac:dyDescent="0.35">
      <c r="A4048" s="60">
        <v>45017</v>
      </c>
      <c r="B4048" t="s">
        <v>73</v>
      </c>
      <c r="C4048" t="s">
        <v>168</v>
      </c>
      <c r="D4048" t="s">
        <v>201</v>
      </c>
      <c r="E4048">
        <v>238</v>
      </c>
      <c r="F4048">
        <v>23</v>
      </c>
      <c r="G4048">
        <v>6</v>
      </c>
      <c r="H4048">
        <v>5</v>
      </c>
      <c r="I4048">
        <v>6</v>
      </c>
      <c r="J4048">
        <v>6</v>
      </c>
    </row>
    <row r="4049" spans="1:10" x14ac:dyDescent="0.35">
      <c r="A4049" s="60">
        <v>45047</v>
      </c>
      <c r="B4049" t="s">
        <v>73</v>
      </c>
      <c r="C4049" t="s">
        <v>168</v>
      </c>
      <c r="D4049" t="s">
        <v>201</v>
      </c>
      <c r="E4049">
        <v>248</v>
      </c>
      <c r="F4049">
        <v>30</v>
      </c>
      <c r="G4049">
        <v>4</v>
      </c>
      <c r="H4049">
        <v>3</v>
      </c>
      <c r="I4049">
        <v>21</v>
      </c>
      <c r="J4049">
        <v>2</v>
      </c>
    </row>
    <row r="4050" spans="1:10" x14ac:dyDescent="0.35">
      <c r="A4050" s="60">
        <v>45078</v>
      </c>
      <c r="B4050" t="s">
        <v>73</v>
      </c>
      <c r="C4050" t="s">
        <v>168</v>
      </c>
      <c r="D4050" t="s">
        <v>201</v>
      </c>
      <c r="E4050">
        <v>219</v>
      </c>
      <c r="F4050">
        <v>19</v>
      </c>
      <c r="G4050">
        <v>6</v>
      </c>
      <c r="H4050">
        <v>3</v>
      </c>
      <c r="I4050">
        <v>6</v>
      </c>
      <c r="J4050">
        <v>4</v>
      </c>
    </row>
    <row r="4051" spans="1:10" x14ac:dyDescent="0.35">
      <c r="A4051" s="60">
        <v>45108</v>
      </c>
      <c r="B4051" t="s">
        <v>73</v>
      </c>
      <c r="C4051" t="s">
        <v>168</v>
      </c>
      <c r="D4051" t="s">
        <v>201</v>
      </c>
      <c r="E4051">
        <v>206</v>
      </c>
      <c r="F4051">
        <v>18</v>
      </c>
      <c r="G4051">
        <v>7</v>
      </c>
      <c r="H4051">
        <v>5</v>
      </c>
      <c r="I4051">
        <v>2</v>
      </c>
      <c r="J4051">
        <v>4</v>
      </c>
    </row>
    <row r="4052" spans="1:10" x14ac:dyDescent="0.35">
      <c r="A4052" s="60">
        <v>45139</v>
      </c>
      <c r="B4052" t="s">
        <v>73</v>
      </c>
      <c r="C4052" t="s">
        <v>168</v>
      </c>
      <c r="D4052" t="s">
        <v>201</v>
      </c>
      <c r="E4052">
        <v>297</v>
      </c>
      <c r="F4052">
        <v>52</v>
      </c>
      <c r="G4052">
        <v>20</v>
      </c>
      <c r="H4052">
        <v>11</v>
      </c>
      <c r="I4052">
        <v>9</v>
      </c>
      <c r="J4052">
        <v>12</v>
      </c>
    </row>
    <row r="4053" spans="1:10" x14ac:dyDescent="0.35">
      <c r="A4053" s="60">
        <v>45170</v>
      </c>
      <c r="B4053" t="s">
        <v>73</v>
      </c>
      <c r="C4053" t="s">
        <v>168</v>
      </c>
      <c r="D4053" t="s">
        <v>201</v>
      </c>
      <c r="E4053">
        <v>267</v>
      </c>
      <c r="F4053">
        <v>26</v>
      </c>
      <c r="G4053">
        <v>10</v>
      </c>
      <c r="H4053">
        <v>3</v>
      </c>
      <c r="I4053">
        <v>0</v>
      </c>
      <c r="J4053">
        <v>13</v>
      </c>
    </row>
    <row r="4054" spans="1:10" x14ac:dyDescent="0.35">
      <c r="A4054" s="60">
        <v>45200</v>
      </c>
      <c r="B4054" t="s">
        <v>73</v>
      </c>
      <c r="C4054" t="s">
        <v>168</v>
      </c>
      <c r="D4054" t="s">
        <v>201</v>
      </c>
      <c r="E4054">
        <v>290</v>
      </c>
      <c r="F4054">
        <v>41</v>
      </c>
      <c r="G4054">
        <v>8</v>
      </c>
      <c r="H4054">
        <v>6</v>
      </c>
      <c r="I4054">
        <v>17</v>
      </c>
      <c r="J4054">
        <v>10</v>
      </c>
    </row>
    <row r="4055" spans="1:10" x14ac:dyDescent="0.35">
      <c r="A4055" s="60">
        <v>45231</v>
      </c>
      <c r="B4055" t="s">
        <v>73</v>
      </c>
      <c r="C4055" t="s">
        <v>168</v>
      </c>
      <c r="D4055" t="s">
        <v>201</v>
      </c>
      <c r="E4055">
        <v>304</v>
      </c>
      <c r="F4055">
        <v>31</v>
      </c>
      <c r="G4055">
        <v>3</v>
      </c>
      <c r="H4055">
        <v>4</v>
      </c>
      <c r="I4055">
        <v>11</v>
      </c>
      <c r="J4055">
        <v>13</v>
      </c>
    </row>
    <row r="4056" spans="1:10" x14ac:dyDescent="0.35">
      <c r="A4056" s="60">
        <v>45261</v>
      </c>
      <c r="B4056" t="s">
        <v>73</v>
      </c>
      <c r="C4056" t="s">
        <v>168</v>
      </c>
      <c r="D4056" t="s">
        <v>201</v>
      </c>
      <c r="E4056">
        <v>258</v>
      </c>
      <c r="F4056">
        <v>36</v>
      </c>
      <c r="G4056">
        <v>8</v>
      </c>
      <c r="H4056">
        <v>12</v>
      </c>
      <c r="I4056">
        <v>1</v>
      </c>
      <c r="J4056">
        <v>15</v>
      </c>
    </row>
    <row r="4057" spans="1:10" x14ac:dyDescent="0.35">
      <c r="A4057" s="60">
        <v>45292</v>
      </c>
      <c r="B4057" t="s">
        <v>73</v>
      </c>
      <c r="C4057" t="s">
        <v>168</v>
      </c>
      <c r="D4057" t="s">
        <v>201</v>
      </c>
      <c r="E4057">
        <v>349</v>
      </c>
      <c r="F4057">
        <v>66</v>
      </c>
      <c r="G4057">
        <v>13</v>
      </c>
      <c r="H4057">
        <v>8</v>
      </c>
      <c r="I4057">
        <v>7</v>
      </c>
      <c r="J4057">
        <v>38</v>
      </c>
    </row>
    <row r="4058" spans="1:10" x14ac:dyDescent="0.35">
      <c r="A4058" s="60">
        <v>45323</v>
      </c>
      <c r="B4058" t="s">
        <v>73</v>
      </c>
      <c r="C4058" t="s">
        <v>168</v>
      </c>
      <c r="D4058" t="s">
        <v>201</v>
      </c>
      <c r="E4058">
        <v>316</v>
      </c>
      <c r="F4058">
        <v>47</v>
      </c>
      <c r="G4058">
        <v>6</v>
      </c>
      <c r="H4058">
        <v>2</v>
      </c>
      <c r="I4058">
        <v>10</v>
      </c>
      <c r="J4058">
        <v>29</v>
      </c>
    </row>
    <row r="4059" spans="1:10" x14ac:dyDescent="0.35">
      <c r="A4059" s="60">
        <v>45352</v>
      </c>
      <c r="B4059" t="s">
        <v>73</v>
      </c>
      <c r="C4059" t="s">
        <v>168</v>
      </c>
      <c r="D4059" t="s">
        <v>201</v>
      </c>
      <c r="E4059">
        <v>190</v>
      </c>
      <c r="F4059">
        <v>17</v>
      </c>
      <c r="G4059">
        <v>4</v>
      </c>
      <c r="H4059">
        <v>3</v>
      </c>
      <c r="I4059">
        <v>3</v>
      </c>
      <c r="J4059">
        <v>7</v>
      </c>
    </row>
    <row r="4060" spans="1:10" x14ac:dyDescent="0.35">
      <c r="A4060" s="60">
        <v>42125</v>
      </c>
      <c r="B4060" t="s">
        <v>76</v>
      </c>
      <c r="C4060" t="s">
        <v>78</v>
      </c>
      <c r="D4060" t="s">
        <v>79</v>
      </c>
      <c r="E4060">
        <v>163</v>
      </c>
      <c r="F4060">
        <v>8</v>
      </c>
      <c r="G4060">
        <v>5</v>
      </c>
      <c r="H4060">
        <v>2</v>
      </c>
      <c r="I4060">
        <v>1</v>
      </c>
      <c r="J4060">
        <v>0</v>
      </c>
    </row>
    <row r="4061" spans="1:10" x14ac:dyDescent="0.35">
      <c r="A4061" s="60">
        <v>42156</v>
      </c>
      <c r="B4061" t="s">
        <v>76</v>
      </c>
      <c r="C4061" t="s">
        <v>78</v>
      </c>
      <c r="D4061" t="s">
        <v>79</v>
      </c>
      <c r="E4061">
        <v>154</v>
      </c>
      <c r="F4061">
        <v>8</v>
      </c>
      <c r="G4061">
        <v>3</v>
      </c>
      <c r="H4061">
        <v>2</v>
      </c>
      <c r="I4061">
        <v>3</v>
      </c>
      <c r="J4061">
        <v>0</v>
      </c>
    </row>
    <row r="4062" spans="1:10" x14ac:dyDescent="0.35">
      <c r="A4062" s="60">
        <v>42186</v>
      </c>
      <c r="B4062" t="s">
        <v>76</v>
      </c>
      <c r="C4062" t="s">
        <v>78</v>
      </c>
      <c r="D4062" t="s">
        <v>79</v>
      </c>
      <c r="E4062">
        <v>166</v>
      </c>
      <c r="F4062">
        <v>20</v>
      </c>
      <c r="G4062">
        <v>7</v>
      </c>
      <c r="H4062">
        <v>4</v>
      </c>
      <c r="I4062">
        <v>9</v>
      </c>
      <c r="J4062">
        <v>0</v>
      </c>
    </row>
    <row r="4063" spans="1:10" x14ac:dyDescent="0.35">
      <c r="A4063" s="60">
        <v>42217</v>
      </c>
      <c r="B4063" t="s">
        <v>76</v>
      </c>
      <c r="C4063" t="s">
        <v>78</v>
      </c>
      <c r="D4063" t="s">
        <v>79</v>
      </c>
      <c r="E4063">
        <v>172</v>
      </c>
      <c r="F4063">
        <v>11</v>
      </c>
      <c r="G4063">
        <v>5</v>
      </c>
      <c r="H4063">
        <v>6</v>
      </c>
      <c r="I4063">
        <v>0</v>
      </c>
      <c r="J4063">
        <v>0</v>
      </c>
    </row>
    <row r="4064" spans="1:10" x14ac:dyDescent="0.35">
      <c r="A4064" s="60">
        <v>42248</v>
      </c>
      <c r="B4064" t="s">
        <v>76</v>
      </c>
      <c r="C4064" t="s">
        <v>78</v>
      </c>
      <c r="D4064" t="s">
        <v>79</v>
      </c>
      <c r="E4064">
        <v>170</v>
      </c>
      <c r="F4064">
        <v>7</v>
      </c>
      <c r="G4064">
        <v>6</v>
      </c>
      <c r="H4064">
        <v>1</v>
      </c>
      <c r="I4064">
        <v>0</v>
      </c>
      <c r="J4064">
        <v>0</v>
      </c>
    </row>
    <row r="4065" spans="1:10" x14ac:dyDescent="0.35">
      <c r="A4065" s="60">
        <v>42278</v>
      </c>
      <c r="B4065" t="s">
        <v>76</v>
      </c>
      <c r="C4065" t="s">
        <v>78</v>
      </c>
      <c r="D4065" t="s">
        <v>79</v>
      </c>
      <c r="E4065">
        <v>148</v>
      </c>
      <c r="F4065">
        <v>8</v>
      </c>
      <c r="G4065">
        <v>3</v>
      </c>
      <c r="H4065">
        <v>3</v>
      </c>
      <c r="I4065">
        <v>2</v>
      </c>
      <c r="J4065">
        <v>0</v>
      </c>
    </row>
    <row r="4066" spans="1:10" x14ac:dyDescent="0.35">
      <c r="A4066" s="60">
        <v>42309</v>
      </c>
      <c r="B4066" t="s">
        <v>76</v>
      </c>
      <c r="C4066" t="s">
        <v>78</v>
      </c>
      <c r="D4066" t="s">
        <v>79</v>
      </c>
      <c r="E4066">
        <v>160</v>
      </c>
      <c r="F4066">
        <v>4</v>
      </c>
      <c r="G4066">
        <v>3</v>
      </c>
      <c r="H4066">
        <v>1</v>
      </c>
      <c r="I4066">
        <v>0</v>
      </c>
      <c r="J4066">
        <v>0</v>
      </c>
    </row>
    <row r="4067" spans="1:10" x14ac:dyDescent="0.35">
      <c r="A4067" s="60">
        <v>42339</v>
      </c>
      <c r="B4067" t="s">
        <v>76</v>
      </c>
      <c r="C4067" t="s">
        <v>78</v>
      </c>
      <c r="D4067" t="s">
        <v>79</v>
      </c>
      <c r="E4067">
        <v>143</v>
      </c>
      <c r="F4067">
        <v>7</v>
      </c>
      <c r="G4067">
        <v>3</v>
      </c>
      <c r="H4067">
        <v>2</v>
      </c>
      <c r="I4067">
        <v>2</v>
      </c>
      <c r="J4067">
        <v>0</v>
      </c>
    </row>
    <row r="4068" spans="1:10" x14ac:dyDescent="0.35">
      <c r="A4068" s="60">
        <v>42370</v>
      </c>
      <c r="B4068" t="s">
        <v>76</v>
      </c>
      <c r="C4068" t="s">
        <v>78</v>
      </c>
      <c r="D4068" t="s">
        <v>79</v>
      </c>
      <c r="E4068">
        <v>151</v>
      </c>
      <c r="F4068">
        <v>11</v>
      </c>
      <c r="G4068">
        <v>9</v>
      </c>
      <c r="H4068">
        <v>1</v>
      </c>
      <c r="I4068">
        <v>1</v>
      </c>
      <c r="J4068">
        <v>0</v>
      </c>
    </row>
    <row r="4069" spans="1:10" x14ac:dyDescent="0.35">
      <c r="A4069" s="60">
        <v>42401</v>
      </c>
      <c r="B4069" t="s">
        <v>76</v>
      </c>
      <c r="C4069" t="s">
        <v>78</v>
      </c>
      <c r="D4069" t="s">
        <v>79</v>
      </c>
      <c r="E4069">
        <v>145</v>
      </c>
      <c r="F4069">
        <v>8</v>
      </c>
      <c r="G4069">
        <v>5</v>
      </c>
      <c r="H4069">
        <v>0</v>
      </c>
      <c r="I4069">
        <v>3</v>
      </c>
      <c r="J4069">
        <v>0</v>
      </c>
    </row>
    <row r="4070" spans="1:10" x14ac:dyDescent="0.35">
      <c r="A4070" s="60">
        <v>42430</v>
      </c>
      <c r="B4070" t="s">
        <v>76</v>
      </c>
      <c r="C4070" t="s">
        <v>78</v>
      </c>
      <c r="D4070" t="s">
        <v>79</v>
      </c>
      <c r="E4070">
        <v>164</v>
      </c>
      <c r="F4070">
        <v>7</v>
      </c>
      <c r="G4070">
        <v>5</v>
      </c>
      <c r="H4070">
        <v>2</v>
      </c>
      <c r="I4070">
        <v>0</v>
      </c>
      <c r="J4070">
        <v>0</v>
      </c>
    </row>
    <row r="4071" spans="1:10" x14ac:dyDescent="0.35">
      <c r="A4071" s="60">
        <v>42461</v>
      </c>
      <c r="B4071" t="s">
        <v>76</v>
      </c>
      <c r="C4071" t="s">
        <v>78</v>
      </c>
      <c r="D4071" t="s">
        <v>79</v>
      </c>
      <c r="E4071">
        <v>185</v>
      </c>
      <c r="F4071">
        <v>12</v>
      </c>
      <c r="G4071">
        <v>5</v>
      </c>
      <c r="H4071">
        <v>5</v>
      </c>
      <c r="I4071">
        <v>2</v>
      </c>
      <c r="J4071">
        <v>0</v>
      </c>
    </row>
    <row r="4072" spans="1:10" x14ac:dyDescent="0.35">
      <c r="A4072" s="60">
        <v>42491</v>
      </c>
      <c r="B4072" t="s">
        <v>76</v>
      </c>
      <c r="C4072" t="s">
        <v>78</v>
      </c>
      <c r="D4072" t="s">
        <v>79</v>
      </c>
      <c r="E4072">
        <v>180</v>
      </c>
      <c r="F4072">
        <v>7</v>
      </c>
      <c r="G4072">
        <v>6</v>
      </c>
      <c r="H4072">
        <v>1</v>
      </c>
      <c r="I4072">
        <v>0</v>
      </c>
      <c r="J4072">
        <v>0</v>
      </c>
    </row>
    <row r="4073" spans="1:10" x14ac:dyDescent="0.35">
      <c r="A4073" s="60">
        <v>42522</v>
      </c>
      <c r="B4073" t="s">
        <v>76</v>
      </c>
      <c r="C4073" t="s">
        <v>78</v>
      </c>
      <c r="D4073" t="s">
        <v>79</v>
      </c>
      <c r="E4073">
        <v>161</v>
      </c>
      <c r="F4073">
        <v>7</v>
      </c>
      <c r="G4073">
        <v>6</v>
      </c>
      <c r="H4073">
        <v>1</v>
      </c>
      <c r="I4073">
        <v>0</v>
      </c>
      <c r="J4073">
        <v>0</v>
      </c>
    </row>
    <row r="4074" spans="1:10" x14ac:dyDescent="0.35">
      <c r="A4074" s="60">
        <v>42552</v>
      </c>
      <c r="B4074" t="s">
        <v>76</v>
      </c>
      <c r="C4074" t="s">
        <v>78</v>
      </c>
      <c r="D4074" t="s">
        <v>79</v>
      </c>
      <c r="E4074">
        <v>153</v>
      </c>
      <c r="F4074">
        <v>10</v>
      </c>
      <c r="G4074">
        <v>6</v>
      </c>
      <c r="H4074">
        <v>4</v>
      </c>
      <c r="I4074">
        <v>0</v>
      </c>
      <c r="J4074">
        <v>0</v>
      </c>
    </row>
    <row r="4075" spans="1:10" x14ac:dyDescent="0.35">
      <c r="A4075" s="60">
        <v>42583</v>
      </c>
      <c r="B4075" t="s">
        <v>76</v>
      </c>
      <c r="C4075" t="s">
        <v>78</v>
      </c>
      <c r="D4075" t="s">
        <v>79</v>
      </c>
      <c r="E4075">
        <v>200</v>
      </c>
      <c r="F4075">
        <v>12</v>
      </c>
      <c r="G4075">
        <v>2</v>
      </c>
      <c r="H4075">
        <v>2</v>
      </c>
      <c r="I4075">
        <v>8</v>
      </c>
      <c r="J4075">
        <v>0</v>
      </c>
    </row>
    <row r="4076" spans="1:10" x14ac:dyDescent="0.35">
      <c r="A4076" s="60">
        <v>42614</v>
      </c>
      <c r="B4076" t="s">
        <v>76</v>
      </c>
      <c r="C4076" t="s">
        <v>78</v>
      </c>
      <c r="D4076" t="s">
        <v>79</v>
      </c>
      <c r="E4076">
        <v>162</v>
      </c>
      <c r="F4076">
        <v>10</v>
      </c>
      <c r="G4076">
        <v>7</v>
      </c>
      <c r="H4076">
        <v>3</v>
      </c>
      <c r="I4076">
        <v>0</v>
      </c>
      <c r="J4076">
        <v>0</v>
      </c>
    </row>
    <row r="4077" spans="1:10" x14ac:dyDescent="0.35">
      <c r="A4077" s="60">
        <v>42644</v>
      </c>
      <c r="B4077" t="s">
        <v>76</v>
      </c>
      <c r="C4077" t="s">
        <v>78</v>
      </c>
      <c r="D4077" t="s">
        <v>79</v>
      </c>
      <c r="E4077">
        <v>132</v>
      </c>
      <c r="F4077">
        <v>11</v>
      </c>
      <c r="G4077">
        <v>6</v>
      </c>
      <c r="H4077">
        <v>3</v>
      </c>
      <c r="I4077">
        <v>2</v>
      </c>
      <c r="J4077">
        <v>0</v>
      </c>
    </row>
    <row r="4078" spans="1:10" x14ac:dyDescent="0.35">
      <c r="A4078" s="60">
        <v>42675</v>
      </c>
      <c r="B4078" t="s">
        <v>76</v>
      </c>
      <c r="C4078" t="s">
        <v>78</v>
      </c>
      <c r="D4078" t="s">
        <v>79</v>
      </c>
      <c r="E4078">
        <v>196</v>
      </c>
      <c r="F4078">
        <v>18</v>
      </c>
      <c r="G4078">
        <v>8</v>
      </c>
      <c r="H4078">
        <v>4</v>
      </c>
      <c r="I4078">
        <v>6</v>
      </c>
      <c r="J4078">
        <v>0</v>
      </c>
    </row>
    <row r="4079" spans="1:10" x14ac:dyDescent="0.35">
      <c r="A4079" s="60">
        <v>42705</v>
      </c>
      <c r="B4079" t="s">
        <v>76</v>
      </c>
      <c r="C4079" t="s">
        <v>78</v>
      </c>
      <c r="D4079" t="s">
        <v>79</v>
      </c>
      <c r="E4079">
        <v>155</v>
      </c>
      <c r="F4079">
        <v>10</v>
      </c>
      <c r="G4079">
        <v>7</v>
      </c>
      <c r="H4079">
        <v>1</v>
      </c>
      <c r="I4079">
        <v>2</v>
      </c>
      <c r="J4079">
        <v>0</v>
      </c>
    </row>
    <row r="4080" spans="1:10" x14ac:dyDescent="0.35">
      <c r="A4080" s="60">
        <v>42736</v>
      </c>
      <c r="B4080" t="s">
        <v>76</v>
      </c>
      <c r="C4080" t="s">
        <v>78</v>
      </c>
      <c r="D4080" t="s">
        <v>79</v>
      </c>
      <c r="E4080">
        <v>200</v>
      </c>
      <c r="F4080">
        <v>22</v>
      </c>
      <c r="G4080">
        <v>9</v>
      </c>
      <c r="H4080">
        <v>2</v>
      </c>
      <c r="I4080">
        <v>11</v>
      </c>
      <c r="J4080">
        <v>0</v>
      </c>
    </row>
    <row r="4081" spans="1:10" x14ac:dyDescent="0.35">
      <c r="A4081" s="60">
        <v>42767</v>
      </c>
      <c r="B4081" t="s">
        <v>76</v>
      </c>
      <c r="C4081" t="s">
        <v>78</v>
      </c>
      <c r="D4081" t="s">
        <v>79</v>
      </c>
      <c r="E4081">
        <v>175</v>
      </c>
      <c r="F4081">
        <v>9</v>
      </c>
      <c r="G4081">
        <v>5</v>
      </c>
      <c r="H4081">
        <v>4</v>
      </c>
      <c r="I4081">
        <v>0</v>
      </c>
      <c r="J4081">
        <v>0</v>
      </c>
    </row>
    <row r="4082" spans="1:10" x14ac:dyDescent="0.35">
      <c r="A4082" s="60">
        <v>42795</v>
      </c>
      <c r="B4082" t="s">
        <v>76</v>
      </c>
      <c r="C4082" t="s">
        <v>78</v>
      </c>
      <c r="D4082" t="s">
        <v>79</v>
      </c>
      <c r="E4082">
        <v>187</v>
      </c>
      <c r="F4082">
        <v>9</v>
      </c>
      <c r="G4082">
        <v>4</v>
      </c>
      <c r="H4082">
        <v>5</v>
      </c>
      <c r="I4082">
        <v>0</v>
      </c>
      <c r="J4082">
        <v>0</v>
      </c>
    </row>
    <row r="4083" spans="1:10" x14ac:dyDescent="0.35">
      <c r="A4083" s="60">
        <v>42826</v>
      </c>
      <c r="B4083" t="s">
        <v>76</v>
      </c>
      <c r="C4083" t="s">
        <v>78</v>
      </c>
      <c r="D4083" t="s">
        <v>79</v>
      </c>
      <c r="E4083">
        <v>145</v>
      </c>
      <c r="F4083">
        <v>4</v>
      </c>
      <c r="G4083">
        <v>3</v>
      </c>
      <c r="H4083">
        <v>1</v>
      </c>
      <c r="I4083">
        <v>0</v>
      </c>
      <c r="J4083">
        <v>0</v>
      </c>
    </row>
    <row r="4084" spans="1:10" x14ac:dyDescent="0.35">
      <c r="A4084" s="60">
        <v>42856</v>
      </c>
      <c r="B4084" t="s">
        <v>76</v>
      </c>
      <c r="C4084" t="s">
        <v>78</v>
      </c>
      <c r="D4084" t="s">
        <v>79</v>
      </c>
      <c r="E4084">
        <v>207</v>
      </c>
      <c r="F4084">
        <v>17</v>
      </c>
      <c r="G4084">
        <v>7</v>
      </c>
      <c r="H4084">
        <v>5</v>
      </c>
      <c r="I4084">
        <v>5</v>
      </c>
      <c r="J4084">
        <v>0</v>
      </c>
    </row>
    <row r="4085" spans="1:10" x14ac:dyDescent="0.35">
      <c r="A4085" s="60">
        <v>42887</v>
      </c>
      <c r="B4085" t="s">
        <v>76</v>
      </c>
      <c r="C4085" t="s">
        <v>78</v>
      </c>
      <c r="D4085" t="s">
        <v>79</v>
      </c>
      <c r="E4085">
        <v>186</v>
      </c>
      <c r="F4085">
        <v>11</v>
      </c>
      <c r="G4085">
        <v>6</v>
      </c>
      <c r="H4085">
        <v>1</v>
      </c>
      <c r="I4085">
        <v>4</v>
      </c>
      <c r="J4085">
        <v>0</v>
      </c>
    </row>
    <row r="4086" spans="1:10" x14ac:dyDescent="0.35">
      <c r="A4086" s="60">
        <v>42917</v>
      </c>
      <c r="B4086" t="s">
        <v>76</v>
      </c>
      <c r="C4086" t="s">
        <v>78</v>
      </c>
      <c r="D4086" t="s">
        <v>79</v>
      </c>
      <c r="E4086">
        <v>157</v>
      </c>
      <c r="F4086">
        <v>11</v>
      </c>
      <c r="G4086">
        <v>6</v>
      </c>
      <c r="H4086">
        <v>1</v>
      </c>
      <c r="I4086">
        <v>4</v>
      </c>
      <c r="J4086">
        <v>0</v>
      </c>
    </row>
    <row r="4087" spans="1:10" x14ac:dyDescent="0.35">
      <c r="A4087" s="60">
        <v>42948</v>
      </c>
      <c r="B4087" t="s">
        <v>76</v>
      </c>
      <c r="C4087" t="s">
        <v>78</v>
      </c>
      <c r="D4087" t="s">
        <v>79</v>
      </c>
      <c r="E4087">
        <v>206</v>
      </c>
      <c r="F4087">
        <v>14</v>
      </c>
      <c r="G4087">
        <v>5</v>
      </c>
      <c r="H4087">
        <v>5</v>
      </c>
      <c r="I4087">
        <v>4</v>
      </c>
      <c r="J4087">
        <v>0</v>
      </c>
    </row>
    <row r="4088" spans="1:10" x14ac:dyDescent="0.35">
      <c r="A4088" s="60">
        <v>42979</v>
      </c>
      <c r="B4088" t="s">
        <v>76</v>
      </c>
      <c r="C4088" t="s">
        <v>78</v>
      </c>
      <c r="D4088" t="s">
        <v>79</v>
      </c>
      <c r="E4088">
        <v>171</v>
      </c>
      <c r="F4088">
        <v>12</v>
      </c>
      <c r="G4088">
        <v>5</v>
      </c>
      <c r="H4088">
        <v>2</v>
      </c>
      <c r="I4088">
        <v>5</v>
      </c>
      <c r="J4088">
        <v>0</v>
      </c>
    </row>
    <row r="4089" spans="1:10" x14ac:dyDescent="0.35">
      <c r="A4089" s="60">
        <v>43009</v>
      </c>
      <c r="B4089" t="s">
        <v>76</v>
      </c>
      <c r="C4089" t="s">
        <v>78</v>
      </c>
      <c r="D4089" t="s">
        <v>79</v>
      </c>
      <c r="E4089">
        <v>182</v>
      </c>
      <c r="F4089">
        <v>17</v>
      </c>
      <c r="G4089">
        <v>3</v>
      </c>
      <c r="H4089">
        <v>5</v>
      </c>
      <c r="I4089">
        <v>9</v>
      </c>
      <c r="J4089">
        <v>0</v>
      </c>
    </row>
    <row r="4090" spans="1:10" x14ac:dyDescent="0.35">
      <c r="A4090" s="60">
        <v>43040</v>
      </c>
      <c r="B4090" t="s">
        <v>76</v>
      </c>
      <c r="C4090" t="s">
        <v>78</v>
      </c>
      <c r="D4090" t="s">
        <v>79</v>
      </c>
      <c r="E4090">
        <v>195</v>
      </c>
      <c r="F4090">
        <v>13</v>
      </c>
      <c r="G4090">
        <v>8</v>
      </c>
      <c r="H4090">
        <v>4</v>
      </c>
      <c r="I4090">
        <v>1</v>
      </c>
      <c r="J4090">
        <v>0</v>
      </c>
    </row>
    <row r="4091" spans="1:10" x14ac:dyDescent="0.35">
      <c r="A4091" s="60">
        <v>43070</v>
      </c>
      <c r="B4091" t="s">
        <v>76</v>
      </c>
      <c r="C4091" t="s">
        <v>78</v>
      </c>
      <c r="D4091" t="s">
        <v>79</v>
      </c>
      <c r="E4091">
        <v>135</v>
      </c>
      <c r="F4091">
        <v>7</v>
      </c>
      <c r="G4091">
        <v>4</v>
      </c>
      <c r="H4091">
        <v>2</v>
      </c>
      <c r="I4091">
        <v>1</v>
      </c>
      <c r="J4091">
        <v>0</v>
      </c>
    </row>
    <row r="4092" spans="1:10" x14ac:dyDescent="0.35">
      <c r="A4092" s="60">
        <v>43101</v>
      </c>
      <c r="B4092" t="s">
        <v>76</v>
      </c>
      <c r="C4092" t="s">
        <v>78</v>
      </c>
      <c r="D4092" t="s">
        <v>79</v>
      </c>
      <c r="E4092">
        <v>139</v>
      </c>
      <c r="F4092">
        <v>7</v>
      </c>
      <c r="G4092">
        <v>4</v>
      </c>
      <c r="H4092">
        <v>3</v>
      </c>
      <c r="I4092">
        <v>0</v>
      </c>
      <c r="J4092">
        <v>0</v>
      </c>
    </row>
    <row r="4093" spans="1:10" x14ac:dyDescent="0.35">
      <c r="A4093" s="60">
        <v>43132</v>
      </c>
      <c r="B4093" t="s">
        <v>76</v>
      </c>
      <c r="C4093" t="s">
        <v>78</v>
      </c>
      <c r="D4093" t="s">
        <v>79</v>
      </c>
      <c r="E4093">
        <v>159</v>
      </c>
      <c r="F4093">
        <v>9</v>
      </c>
      <c r="G4093">
        <v>8</v>
      </c>
      <c r="H4093">
        <v>1</v>
      </c>
      <c r="I4093">
        <v>0</v>
      </c>
      <c r="J4093">
        <v>0</v>
      </c>
    </row>
    <row r="4094" spans="1:10" x14ac:dyDescent="0.35">
      <c r="A4094" s="60">
        <v>43160</v>
      </c>
      <c r="B4094" t="s">
        <v>76</v>
      </c>
      <c r="C4094" t="s">
        <v>78</v>
      </c>
      <c r="D4094" t="s">
        <v>79</v>
      </c>
      <c r="E4094">
        <v>170</v>
      </c>
      <c r="F4094">
        <v>15</v>
      </c>
      <c r="G4094">
        <v>5</v>
      </c>
      <c r="H4094">
        <v>7</v>
      </c>
      <c r="I4094">
        <v>3</v>
      </c>
      <c r="J4094">
        <v>0</v>
      </c>
    </row>
    <row r="4095" spans="1:10" x14ac:dyDescent="0.35">
      <c r="A4095" s="60">
        <v>43191</v>
      </c>
      <c r="B4095" t="s">
        <v>76</v>
      </c>
      <c r="C4095" t="s">
        <v>78</v>
      </c>
      <c r="D4095" t="s">
        <v>79</v>
      </c>
      <c r="E4095">
        <v>169</v>
      </c>
      <c r="F4095">
        <v>6</v>
      </c>
      <c r="G4095">
        <v>4</v>
      </c>
      <c r="H4095">
        <v>2</v>
      </c>
      <c r="I4095">
        <v>0</v>
      </c>
      <c r="J4095">
        <v>0</v>
      </c>
    </row>
    <row r="4096" spans="1:10" x14ac:dyDescent="0.35">
      <c r="A4096" s="60">
        <v>43221</v>
      </c>
      <c r="B4096" t="s">
        <v>76</v>
      </c>
      <c r="C4096" t="s">
        <v>78</v>
      </c>
      <c r="D4096" t="s">
        <v>79</v>
      </c>
      <c r="E4096">
        <v>199</v>
      </c>
      <c r="F4096">
        <v>5</v>
      </c>
      <c r="G4096">
        <v>3</v>
      </c>
      <c r="H4096">
        <v>2</v>
      </c>
      <c r="I4096">
        <v>0</v>
      </c>
      <c r="J4096">
        <v>0</v>
      </c>
    </row>
    <row r="4097" spans="1:10" x14ac:dyDescent="0.35">
      <c r="A4097" s="60">
        <v>43252</v>
      </c>
      <c r="B4097" t="s">
        <v>76</v>
      </c>
      <c r="C4097" t="s">
        <v>78</v>
      </c>
      <c r="D4097" t="s">
        <v>79</v>
      </c>
      <c r="E4097">
        <v>210</v>
      </c>
      <c r="F4097">
        <v>11</v>
      </c>
      <c r="G4097">
        <v>7</v>
      </c>
      <c r="H4097">
        <v>4</v>
      </c>
      <c r="I4097">
        <v>0</v>
      </c>
      <c r="J4097">
        <v>0</v>
      </c>
    </row>
    <row r="4098" spans="1:10" x14ac:dyDescent="0.35">
      <c r="A4098" s="60">
        <v>43282</v>
      </c>
      <c r="B4098" t="s">
        <v>76</v>
      </c>
      <c r="C4098" t="s">
        <v>78</v>
      </c>
      <c r="D4098" t="s">
        <v>79</v>
      </c>
      <c r="E4098">
        <v>156</v>
      </c>
      <c r="F4098">
        <v>7</v>
      </c>
      <c r="G4098">
        <v>5</v>
      </c>
      <c r="H4098">
        <v>2</v>
      </c>
      <c r="I4098">
        <v>0</v>
      </c>
      <c r="J4098">
        <v>0</v>
      </c>
    </row>
    <row r="4099" spans="1:10" x14ac:dyDescent="0.35">
      <c r="A4099" s="60">
        <v>43313</v>
      </c>
      <c r="B4099" t="s">
        <v>76</v>
      </c>
      <c r="C4099" t="s">
        <v>78</v>
      </c>
      <c r="D4099" t="s">
        <v>79</v>
      </c>
      <c r="E4099">
        <v>215</v>
      </c>
      <c r="F4099">
        <v>11</v>
      </c>
      <c r="G4099">
        <v>4</v>
      </c>
      <c r="H4099">
        <v>6</v>
      </c>
      <c r="I4099">
        <v>1</v>
      </c>
      <c r="J4099">
        <v>0</v>
      </c>
    </row>
    <row r="4100" spans="1:10" x14ac:dyDescent="0.35">
      <c r="A4100" s="60">
        <v>43344</v>
      </c>
      <c r="B4100" t="s">
        <v>76</v>
      </c>
      <c r="C4100" t="s">
        <v>78</v>
      </c>
      <c r="D4100" t="s">
        <v>79</v>
      </c>
      <c r="E4100">
        <v>176</v>
      </c>
      <c r="F4100">
        <v>11</v>
      </c>
      <c r="G4100">
        <v>4</v>
      </c>
      <c r="H4100">
        <v>5</v>
      </c>
      <c r="I4100">
        <v>2</v>
      </c>
      <c r="J4100">
        <v>0</v>
      </c>
    </row>
    <row r="4101" spans="1:10" x14ac:dyDescent="0.35">
      <c r="A4101" s="60">
        <v>43374</v>
      </c>
      <c r="B4101" t="s">
        <v>76</v>
      </c>
      <c r="C4101" t="s">
        <v>78</v>
      </c>
      <c r="D4101" t="s">
        <v>79</v>
      </c>
      <c r="E4101">
        <v>177</v>
      </c>
      <c r="F4101">
        <v>9</v>
      </c>
      <c r="G4101">
        <v>4</v>
      </c>
      <c r="H4101">
        <v>2</v>
      </c>
      <c r="I4101">
        <v>3</v>
      </c>
      <c r="J4101">
        <v>0</v>
      </c>
    </row>
    <row r="4102" spans="1:10" x14ac:dyDescent="0.35">
      <c r="A4102" s="60">
        <v>43405</v>
      </c>
      <c r="B4102" t="s">
        <v>76</v>
      </c>
      <c r="C4102" t="s">
        <v>78</v>
      </c>
      <c r="D4102" t="s">
        <v>79</v>
      </c>
      <c r="E4102">
        <v>204</v>
      </c>
      <c r="F4102">
        <v>9</v>
      </c>
      <c r="G4102">
        <v>9</v>
      </c>
      <c r="H4102">
        <v>0</v>
      </c>
      <c r="I4102">
        <v>0</v>
      </c>
      <c r="J4102">
        <v>0</v>
      </c>
    </row>
    <row r="4103" spans="1:10" x14ac:dyDescent="0.35">
      <c r="A4103" s="60">
        <v>43435</v>
      </c>
      <c r="B4103" t="s">
        <v>76</v>
      </c>
      <c r="C4103" t="s">
        <v>78</v>
      </c>
      <c r="D4103" t="s">
        <v>79</v>
      </c>
      <c r="E4103">
        <v>161</v>
      </c>
      <c r="F4103">
        <v>14</v>
      </c>
      <c r="G4103">
        <v>6</v>
      </c>
      <c r="H4103">
        <v>8</v>
      </c>
      <c r="I4103">
        <v>0</v>
      </c>
      <c r="J4103">
        <v>0</v>
      </c>
    </row>
    <row r="4104" spans="1:10" x14ac:dyDescent="0.35">
      <c r="A4104" s="60">
        <v>43466</v>
      </c>
      <c r="B4104" t="s">
        <v>76</v>
      </c>
      <c r="C4104" t="s">
        <v>78</v>
      </c>
      <c r="D4104" t="s">
        <v>79</v>
      </c>
      <c r="E4104">
        <v>178</v>
      </c>
      <c r="F4104">
        <v>12</v>
      </c>
      <c r="G4104">
        <v>6</v>
      </c>
      <c r="H4104">
        <v>6</v>
      </c>
      <c r="I4104">
        <v>0</v>
      </c>
      <c r="J4104">
        <v>0</v>
      </c>
    </row>
    <row r="4105" spans="1:10" x14ac:dyDescent="0.35">
      <c r="A4105" s="60">
        <v>43497</v>
      </c>
      <c r="B4105" t="s">
        <v>76</v>
      </c>
      <c r="C4105" t="s">
        <v>78</v>
      </c>
      <c r="D4105" t="s">
        <v>79</v>
      </c>
      <c r="E4105">
        <v>192</v>
      </c>
      <c r="F4105">
        <v>11</v>
      </c>
      <c r="G4105">
        <v>6</v>
      </c>
      <c r="H4105">
        <v>4</v>
      </c>
      <c r="I4105">
        <v>1</v>
      </c>
      <c r="J4105">
        <v>0</v>
      </c>
    </row>
    <row r="4106" spans="1:10" x14ac:dyDescent="0.35">
      <c r="A4106" s="60">
        <v>43525</v>
      </c>
      <c r="B4106" t="s">
        <v>76</v>
      </c>
      <c r="C4106" t="s">
        <v>78</v>
      </c>
      <c r="D4106" t="s">
        <v>79</v>
      </c>
      <c r="E4106">
        <v>197</v>
      </c>
      <c r="F4106">
        <v>14</v>
      </c>
      <c r="G4106">
        <v>8</v>
      </c>
      <c r="H4106">
        <v>4</v>
      </c>
      <c r="I4106">
        <v>2</v>
      </c>
      <c r="J4106">
        <v>0</v>
      </c>
    </row>
    <row r="4107" spans="1:10" x14ac:dyDescent="0.35">
      <c r="A4107" s="60">
        <v>43556</v>
      </c>
      <c r="B4107" t="s">
        <v>76</v>
      </c>
      <c r="C4107" t="s">
        <v>78</v>
      </c>
      <c r="D4107" t="s">
        <v>79</v>
      </c>
      <c r="E4107">
        <v>171</v>
      </c>
      <c r="F4107">
        <v>4</v>
      </c>
      <c r="G4107">
        <v>3</v>
      </c>
      <c r="H4107">
        <v>1</v>
      </c>
      <c r="I4107">
        <v>0</v>
      </c>
      <c r="J4107">
        <v>0</v>
      </c>
    </row>
    <row r="4108" spans="1:10" x14ac:dyDescent="0.35">
      <c r="A4108" s="60">
        <v>43586</v>
      </c>
      <c r="B4108" t="s">
        <v>76</v>
      </c>
      <c r="C4108" t="s">
        <v>78</v>
      </c>
      <c r="D4108" t="s">
        <v>79</v>
      </c>
      <c r="E4108">
        <v>210</v>
      </c>
      <c r="F4108">
        <v>19</v>
      </c>
      <c r="G4108">
        <v>11</v>
      </c>
      <c r="H4108">
        <v>7</v>
      </c>
      <c r="I4108">
        <v>1</v>
      </c>
      <c r="J4108">
        <v>0</v>
      </c>
    </row>
    <row r="4109" spans="1:10" x14ac:dyDescent="0.35">
      <c r="A4109" s="60">
        <v>43617</v>
      </c>
      <c r="B4109" t="s">
        <v>76</v>
      </c>
      <c r="C4109" t="s">
        <v>78</v>
      </c>
      <c r="D4109" t="s">
        <v>79</v>
      </c>
      <c r="E4109">
        <v>165</v>
      </c>
      <c r="F4109">
        <v>6</v>
      </c>
      <c r="G4109">
        <v>3</v>
      </c>
      <c r="H4109">
        <v>3</v>
      </c>
      <c r="I4109">
        <v>0</v>
      </c>
      <c r="J4109">
        <v>0</v>
      </c>
    </row>
    <row r="4110" spans="1:10" x14ac:dyDescent="0.35">
      <c r="A4110" s="60">
        <v>43647</v>
      </c>
      <c r="B4110" t="s">
        <v>76</v>
      </c>
      <c r="C4110" t="s">
        <v>78</v>
      </c>
      <c r="D4110" t="s">
        <v>79</v>
      </c>
      <c r="E4110">
        <v>160</v>
      </c>
      <c r="F4110">
        <v>10</v>
      </c>
      <c r="G4110">
        <v>6</v>
      </c>
      <c r="H4110">
        <v>4</v>
      </c>
      <c r="I4110">
        <v>0</v>
      </c>
      <c r="J4110">
        <v>0</v>
      </c>
    </row>
    <row r="4111" spans="1:10" x14ac:dyDescent="0.35">
      <c r="A4111" s="60">
        <v>43678</v>
      </c>
      <c r="B4111" t="s">
        <v>76</v>
      </c>
      <c r="C4111" t="s">
        <v>78</v>
      </c>
      <c r="D4111" t="s">
        <v>79</v>
      </c>
      <c r="E4111">
        <v>171</v>
      </c>
      <c r="F4111">
        <v>20</v>
      </c>
      <c r="G4111">
        <v>6</v>
      </c>
      <c r="H4111">
        <v>7</v>
      </c>
      <c r="I4111">
        <v>2</v>
      </c>
      <c r="J4111">
        <v>5</v>
      </c>
    </row>
    <row r="4112" spans="1:10" x14ac:dyDescent="0.35">
      <c r="A4112" s="60">
        <v>43709</v>
      </c>
      <c r="B4112" t="s">
        <v>76</v>
      </c>
      <c r="C4112" t="s">
        <v>78</v>
      </c>
      <c r="D4112" t="s">
        <v>79</v>
      </c>
      <c r="E4112">
        <v>169</v>
      </c>
      <c r="F4112">
        <v>34</v>
      </c>
      <c r="G4112">
        <v>6</v>
      </c>
      <c r="H4112">
        <v>3</v>
      </c>
      <c r="I4112">
        <v>25</v>
      </c>
      <c r="J4112">
        <v>0</v>
      </c>
    </row>
    <row r="4113" spans="1:10" x14ac:dyDescent="0.35">
      <c r="A4113" s="60">
        <v>43739</v>
      </c>
      <c r="B4113" t="s">
        <v>76</v>
      </c>
      <c r="C4113" t="s">
        <v>78</v>
      </c>
      <c r="D4113" t="s">
        <v>79</v>
      </c>
      <c r="E4113">
        <v>178</v>
      </c>
      <c r="F4113">
        <v>15</v>
      </c>
      <c r="G4113">
        <v>10</v>
      </c>
      <c r="H4113">
        <v>5</v>
      </c>
      <c r="I4113">
        <v>0</v>
      </c>
      <c r="J4113">
        <v>0</v>
      </c>
    </row>
    <row r="4114" spans="1:10" x14ac:dyDescent="0.35">
      <c r="A4114" s="60">
        <v>43770</v>
      </c>
      <c r="B4114" t="s">
        <v>76</v>
      </c>
      <c r="C4114" t="s">
        <v>78</v>
      </c>
      <c r="D4114" t="s">
        <v>79</v>
      </c>
      <c r="E4114">
        <v>198</v>
      </c>
      <c r="F4114">
        <v>12</v>
      </c>
      <c r="G4114">
        <v>5</v>
      </c>
      <c r="H4114">
        <v>6</v>
      </c>
      <c r="I4114">
        <v>1</v>
      </c>
      <c r="J4114">
        <v>0</v>
      </c>
    </row>
    <row r="4115" spans="1:10" x14ac:dyDescent="0.35">
      <c r="A4115" s="60">
        <v>43800</v>
      </c>
      <c r="B4115" t="s">
        <v>76</v>
      </c>
      <c r="C4115" t="s">
        <v>78</v>
      </c>
      <c r="D4115" t="s">
        <v>79</v>
      </c>
      <c r="E4115">
        <v>119</v>
      </c>
      <c r="F4115">
        <v>6</v>
      </c>
      <c r="G4115">
        <v>5</v>
      </c>
      <c r="H4115">
        <v>1</v>
      </c>
      <c r="I4115">
        <v>0</v>
      </c>
      <c r="J4115">
        <v>0</v>
      </c>
    </row>
    <row r="4116" spans="1:10" x14ac:dyDescent="0.35">
      <c r="A4116" s="60">
        <v>43831</v>
      </c>
      <c r="B4116" t="s">
        <v>76</v>
      </c>
      <c r="C4116" t="s">
        <v>78</v>
      </c>
      <c r="D4116" t="s">
        <v>79</v>
      </c>
      <c r="E4116">
        <v>195</v>
      </c>
      <c r="F4116">
        <v>9</v>
      </c>
      <c r="G4116">
        <v>4</v>
      </c>
      <c r="H4116">
        <v>3</v>
      </c>
      <c r="I4116">
        <v>1</v>
      </c>
      <c r="J4116">
        <v>1</v>
      </c>
    </row>
    <row r="4117" spans="1:10" x14ac:dyDescent="0.35">
      <c r="A4117" s="60">
        <v>43862</v>
      </c>
      <c r="B4117" t="s">
        <v>76</v>
      </c>
      <c r="C4117" t="s">
        <v>78</v>
      </c>
      <c r="D4117" t="s">
        <v>79</v>
      </c>
      <c r="E4117">
        <v>190</v>
      </c>
      <c r="F4117">
        <v>19</v>
      </c>
      <c r="G4117">
        <v>8</v>
      </c>
      <c r="H4117">
        <v>11</v>
      </c>
      <c r="I4117">
        <v>0</v>
      </c>
      <c r="J4117">
        <v>0</v>
      </c>
    </row>
    <row r="4118" spans="1:10" x14ac:dyDescent="0.35">
      <c r="A4118" s="60">
        <v>43891</v>
      </c>
      <c r="B4118" t="s">
        <v>76</v>
      </c>
      <c r="C4118" t="s">
        <v>78</v>
      </c>
      <c r="D4118" t="s">
        <v>79</v>
      </c>
      <c r="E4118">
        <v>102</v>
      </c>
      <c r="F4118">
        <v>13</v>
      </c>
      <c r="G4118">
        <v>6</v>
      </c>
      <c r="H4118">
        <v>7</v>
      </c>
      <c r="I4118">
        <v>0</v>
      </c>
      <c r="J4118">
        <v>0</v>
      </c>
    </row>
    <row r="4119" spans="1:10" x14ac:dyDescent="0.35">
      <c r="A4119" s="60">
        <v>43922</v>
      </c>
      <c r="B4119" t="s">
        <v>76</v>
      </c>
      <c r="C4119" t="s">
        <v>78</v>
      </c>
      <c r="D4119" t="s">
        <v>79</v>
      </c>
      <c r="E4119">
        <v>4</v>
      </c>
      <c r="F4119">
        <v>0</v>
      </c>
      <c r="G4119">
        <v>0</v>
      </c>
      <c r="H4119">
        <v>0</v>
      </c>
      <c r="I4119">
        <v>0</v>
      </c>
      <c r="J4119">
        <v>0</v>
      </c>
    </row>
    <row r="4120" spans="1:10" x14ac:dyDescent="0.35">
      <c r="A4120" s="60">
        <v>43952</v>
      </c>
      <c r="B4120" t="s">
        <v>76</v>
      </c>
      <c r="C4120" t="s">
        <v>78</v>
      </c>
      <c r="D4120" t="s">
        <v>79</v>
      </c>
      <c r="E4120">
        <v>14</v>
      </c>
      <c r="F4120">
        <v>0</v>
      </c>
      <c r="G4120">
        <v>0</v>
      </c>
      <c r="H4120">
        <v>0</v>
      </c>
      <c r="I4120">
        <v>0</v>
      </c>
      <c r="J4120">
        <v>0</v>
      </c>
    </row>
    <row r="4121" spans="1:10" x14ac:dyDescent="0.35">
      <c r="A4121" s="60">
        <v>43983</v>
      </c>
      <c r="B4121" t="s">
        <v>76</v>
      </c>
      <c r="C4121" t="s">
        <v>78</v>
      </c>
      <c r="D4121" t="s">
        <v>79</v>
      </c>
      <c r="E4121">
        <v>69</v>
      </c>
      <c r="F4121">
        <v>1</v>
      </c>
      <c r="G4121">
        <v>0</v>
      </c>
      <c r="H4121">
        <v>1</v>
      </c>
      <c r="I4121">
        <v>0</v>
      </c>
      <c r="J4121">
        <v>0</v>
      </c>
    </row>
    <row r="4122" spans="1:10" x14ac:dyDescent="0.35">
      <c r="A4122" s="60">
        <v>44013</v>
      </c>
      <c r="B4122" t="s">
        <v>76</v>
      </c>
      <c r="C4122" t="s">
        <v>78</v>
      </c>
      <c r="D4122" t="s">
        <v>79</v>
      </c>
      <c r="E4122">
        <v>93</v>
      </c>
      <c r="F4122">
        <v>1</v>
      </c>
      <c r="G4122">
        <v>1</v>
      </c>
      <c r="H4122">
        <v>0</v>
      </c>
      <c r="I4122">
        <v>0</v>
      </c>
      <c r="J4122">
        <v>0</v>
      </c>
    </row>
    <row r="4123" spans="1:10" x14ac:dyDescent="0.35">
      <c r="A4123" s="60">
        <v>44044</v>
      </c>
      <c r="B4123" t="s">
        <v>76</v>
      </c>
      <c r="C4123" t="s">
        <v>78</v>
      </c>
      <c r="D4123" t="s">
        <v>79</v>
      </c>
      <c r="E4123">
        <v>98</v>
      </c>
      <c r="F4123">
        <v>2</v>
      </c>
      <c r="G4123">
        <v>0</v>
      </c>
      <c r="H4123">
        <v>2</v>
      </c>
      <c r="I4123">
        <v>0</v>
      </c>
      <c r="J4123">
        <v>0</v>
      </c>
    </row>
    <row r="4124" spans="1:10" x14ac:dyDescent="0.35">
      <c r="A4124" s="60">
        <v>44075</v>
      </c>
      <c r="B4124" t="s">
        <v>76</v>
      </c>
      <c r="C4124" t="s">
        <v>78</v>
      </c>
      <c r="D4124" t="s">
        <v>79</v>
      </c>
      <c r="E4124">
        <v>105</v>
      </c>
      <c r="F4124">
        <v>3</v>
      </c>
      <c r="G4124">
        <v>0</v>
      </c>
      <c r="H4124">
        <v>3</v>
      </c>
      <c r="I4124">
        <v>0</v>
      </c>
      <c r="J4124">
        <v>0</v>
      </c>
    </row>
    <row r="4125" spans="1:10" x14ac:dyDescent="0.35">
      <c r="A4125" s="60">
        <v>44105</v>
      </c>
      <c r="B4125" t="s">
        <v>76</v>
      </c>
      <c r="C4125" t="s">
        <v>78</v>
      </c>
      <c r="D4125" t="s">
        <v>79</v>
      </c>
      <c r="E4125">
        <v>109</v>
      </c>
      <c r="F4125">
        <v>2</v>
      </c>
      <c r="G4125">
        <v>0</v>
      </c>
      <c r="H4125">
        <v>1</v>
      </c>
      <c r="I4125">
        <v>1</v>
      </c>
      <c r="J4125">
        <v>0</v>
      </c>
    </row>
    <row r="4126" spans="1:10" x14ac:dyDescent="0.35">
      <c r="A4126" s="60">
        <v>44136</v>
      </c>
      <c r="B4126" t="s">
        <v>76</v>
      </c>
      <c r="C4126" t="s">
        <v>78</v>
      </c>
      <c r="D4126" t="s">
        <v>79</v>
      </c>
      <c r="E4126">
        <v>142</v>
      </c>
      <c r="F4126">
        <v>8</v>
      </c>
      <c r="G4126">
        <v>3</v>
      </c>
      <c r="H4126">
        <v>5</v>
      </c>
      <c r="I4126">
        <v>0</v>
      </c>
      <c r="J4126">
        <v>0</v>
      </c>
    </row>
    <row r="4127" spans="1:10" x14ac:dyDescent="0.35">
      <c r="A4127" s="60">
        <v>44166</v>
      </c>
      <c r="B4127" t="s">
        <v>76</v>
      </c>
      <c r="C4127" t="s">
        <v>78</v>
      </c>
      <c r="D4127" t="s">
        <v>79</v>
      </c>
      <c r="E4127">
        <v>117</v>
      </c>
      <c r="F4127">
        <v>4</v>
      </c>
      <c r="G4127">
        <v>0</v>
      </c>
      <c r="H4127">
        <v>3</v>
      </c>
      <c r="I4127">
        <v>1</v>
      </c>
      <c r="J4127">
        <v>0</v>
      </c>
    </row>
    <row r="4128" spans="1:10" x14ac:dyDescent="0.35">
      <c r="A4128" s="60">
        <v>44197</v>
      </c>
      <c r="B4128" t="s">
        <v>76</v>
      </c>
      <c r="C4128" t="s">
        <v>78</v>
      </c>
      <c r="D4128" t="s">
        <v>79</v>
      </c>
      <c r="E4128">
        <v>108</v>
      </c>
      <c r="F4128">
        <v>3</v>
      </c>
      <c r="G4128">
        <v>0</v>
      </c>
      <c r="H4128">
        <v>2</v>
      </c>
      <c r="I4128">
        <v>0</v>
      </c>
      <c r="J4128">
        <v>1</v>
      </c>
    </row>
    <row r="4129" spans="1:10" x14ac:dyDescent="0.35">
      <c r="A4129" s="60">
        <v>44228</v>
      </c>
      <c r="B4129" t="s">
        <v>76</v>
      </c>
      <c r="C4129" t="s">
        <v>78</v>
      </c>
      <c r="D4129" t="s">
        <v>79</v>
      </c>
      <c r="E4129">
        <v>135</v>
      </c>
      <c r="F4129">
        <v>5</v>
      </c>
      <c r="G4129">
        <v>3</v>
      </c>
      <c r="H4129">
        <v>2</v>
      </c>
      <c r="I4129">
        <v>0</v>
      </c>
      <c r="J4129">
        <v>0</v>
      </c>
    </row>
    <row r="4130" spans="1:10" x14ac:dyDescent="0.35">
      <c r="A4130" s="60">
        <v>44256</v>
      </c>
      <c r="B4130" t="s">
        <v>76</v>
      </c>
      <c r="C4130" t="s">
        <v>78</v>
      </c>
      <c r="D4130" t="s">
        <v>79</v>
      </c>
      <c r="E4130">
        <v>206</v>
      </c>
      <c r="F4130">
        <v>6</v>
      </c>
      <c r="G4130">
        <v>1</v>
      </c>
      <c r="H4130">
        <v>5</v>
      </c>
      <c r="I4130">
        <v>0</v>
      </c>
      <c r="J4130">
        <v>0</v>
      </c>
    </row>
    <row r="4131" spans="1:10" x14ac:dyDescent="0.35">
      <c r="A4131" s="60">
        <v>44287</v>
      </c>
      <c r="B4131" t="s">
        <v>76</v>
      </c>
      <c r="C4131" t="s">
        <v>78</v>
      </c>
      <c r="D4131" t="s">
        <v>79</v>
      </c>
      <c r="E4131">
        <v>151</v>
      </c>
      <c r="F4131">
        <v>11</v>
      </c>
      <c r="G4131">
        <v>3</v>
      </c>
      <c r="H4131">
        <v>1</v>
      </c>
      <c r="I4131">
        <v>7</v>
      </c>
      <c r="J4131">
        <v>0</v>
      </c>
    </row>
    <row r="4132" spans="1:10" x14ac:dyDescent="0.35">
      <c r="A4132" s="60">
        <v>44317</v>
      </c>
      <c r="B4132" t="s">
        <v>76</v>
      </c>
      <c r="C4132" t="s">
        <v>78</v>
      </c>
      <c r="D4132" t="s">
        <v>79</v>
      </c>
      <c r="E4132">
        <v>185</v>
      </c>
      <c r="F4132">
        <v>2</v>
      </c>
      <c r="G4132">
        <v>1</v>
      </c>
      <c r="H4132">
        <v>1</v>
      </c>
      <c r="I4132">
        <v>0</v>
      </c>
      <c r="J4132">
        <v>0</v>
      </c>
    </row>
    <row r="4133" spans="1:10" x14ac:dyDescent="0.35">
      <c r="A4133" s="60">
        <v>44348</v>
      </c>
      <c r="B4133" t="s">
        <v>76</v>
      </c>
      <c r="C4133" t="s">
        <v>78</v>
      </c>
      <c r="D4133" t="s">
        <v>79</v>
      </c>
      <c r="E4133">
        <v>148</v>
      </c>
      <c r="F4133">
        <v>8</v>
      </c>
      <c r="G4133">
        <v>3</v>
      </c>
      <c r="H4133">
        <v>5</v>
      </c>
      <c r="I4133">
        <v>0</v>
      </c>
      <c r="J4133">
        <v>0</v>
      </c>
    </row>
    <row r="4134" spans="1:10" x14ac:dyDescent="0.35">
      <c r="A4134" s="60">
        <v>44378</v>
      </c>
      <c r="B4134" t="s">
        <v>76</v>
      </c>
      <c r="C4134" t="s">
        <v>78</v>
      </c>
      <c r="D4134" t="s">
        <v>79</v>
      </c>
      <c r="E4134">
        <v>118</v>
      </c>
      <c r="F4134">
        <v>10</v>
      </c>
      <c r="G4134">
        <v>5</v>
      </c>
      <c r="H4134">
        <v>1</v>
      </c>
      <c r="I4134">
        <v>4</v>
      </c>
      <c r="J4134">
        <v>0</v>
      </c>
    </row>
    <row r="4135" spans="1:10" x14ac:dyDescent="0.35">
      <c r="A4135" s="60">
        <v>44409</v>
      </c>
      <c r="B4135" t="s">
        <v>76</v>
      </c>
      <c r="C4135" t="s">
        <v>78</v>
      </c>
      <c r="D4135" t="s">
        <v>79</v>
      </c>
      <c r="E4135">
        <v>122</v>
      </c>
      <c r="F4135">
        <v>7</v>
      </c>
      <c r="G4135">
        <v>2</v>
      </c>
      <c r="H4135">
        <v>5</v>
      </c>
      <c r="I4135">
        <v>0</v>
      </c>
      <c r="J4135">
        <v>0</v>
      </c>
    </row>
    <row r="4136" spans="1:10" x14ac:dyDescent="0.35">
      <c r="A4136" s="60">
        <v>44440</v>
      </c>
      <c r="B4136" t="s">
        <v>76</v>
      </c>
      <c r="C4136" t="s">
        <v>78</v>
      </c>
      <c r="D4136" t="s">
        <v>79</v>
      </c>
      <c r="E4136">
        <v>137</v>
      </c>
      <c r="F4136">
        <v>7</v>
      </c>
      <c r="G4136">
        <v>1</v>
      </c>
      <c r="H4136">
        <v>6</v>
      </c>
      <c r="I4136">
        <v>0</v>
      </c>
      <c r="J4136">
        <v>0</v>
      </c>
    </row>
    <row r="4137" spans="1:10" x14ac:dyDescent="0.35">
      <c r="A4137" s="60">
        <v>44470</v>
      </c>
      <c r="B4137" t="s">
        <v>76</v>
      </c>
      <c r="C4137" t="s">
        <v>78</v>
      </c>
      <c r="D4137" t="s">
        <v>79</v>
      </c>
      <c r="E4137">
        <v>159</v>
      </c>
      <c r="F4137">
        <v>8</v>
      </c>
      <c r="G4137">
        <v>3</v>
      </c>
      <c r="H4137">
        <v>4</v>
      </c>
      <c r="I4137">
        <v>1</v>
      </c>
      <c r="J4137">
        <v>0</v>
      </c>
    </row>
    <row r="4138" spans="1:10" x14ac:dyDescent="0.35">
      <c r="A4138" s="60">
        <v>44501</v>
      </c>
      <c r="B4138" t="s">
        <v>76</v>
      </c>
      <c r="C4138" t="s">
        <v>78</v>
      </c>
      <c r="D4138" t="s">
        <v>79</v>
      </c>
      <c r="E4138">
        <v>178</v>
      </c>
      <c r="F4138">
        <v>6</v>
      </c>
      <c r="G4138">
        <v>2</v>
      </c>
      <c r="H4138">
        <v>2</v>
      </c>
      <c r="I4138">
        <v>2</v>
      </c>
      <c r="J4138">
        <v>0</v>
      </c>
    </row>
    <row r="4139" spans="1:10" x14ac:dyDescent="0.35">
      <c r="A4139" s="60">
        <v>44531</v>
      </c>
      <c r="B4139" t="s">
        <v>76</v>
      </c>
      <c r="C4139" t="s">
        <v>78</v>
      </c>
      <c r="D4139" t="s">
        <v>79</v>
      </c>
      <c r="E4139">
        <v>103</v>
      </c>
      <c r="F4139">
        <v>6</v>
      </c>
      <c r="G4139">
        <v>4</v>
      </c>
      <c r="H4139">
        <v>2</v>
      </c>
      <c r="I4139">
        <v>0</v>
      </c>
      <c r="J4139">
        <v>0</v>
      </c>
    </row>
    <row r="4140" spans="1:10" x14ac:dyDescent="0.35">
      <c r="A4140" s="60">
        <v>44562</v>
      </c>
      <c r="B4140" t="s">
        <v>76</v>
      </c>
      <c r="C4140" t="s">
        <v>78</v>
      </c>
      <c r="D4140" t="s">
        <v>79</v>
      </c>
      <c r="E4140">
        <v>283</v>
      </c>
      <c r="F4140">
        <v>12</v>
      </c>
      <c r="G4140">
        <v>5</v>
      </c>
      <c r="H4140">
        <v>4</v>
      </c>
      <c r="I4140">
        <v>3</v>
      </c>
      <c r="J4140">
        <v>0</v>
      </c>
    </row>
    <row r="4141" spans="1:10" x14ac:dyDescent="0.35">
      <c r="A4141" s="60">
        <v>44593</v>
      </c>
      <c r="B4141" t="s">
        <v>76</v>
      </c>
      <c r="C4141" t="s">
        <v>78</v>
      </c>
      <c r="D4141" t="s">
        <v>79</v>
      </c>
      <c r="E4141">
        <v>195</v>
      </c>
      <c r="F4141">
        <v>13</v>
      </c>
      <c r="G4141">
        <v>4</v>
      </c>
      <c r="H4141">
        <v>9</v>
      </c>
      <c r="I4141">
        <v>0</v>
      </c>
      <c r="J4141">
        <v>0</v>
      </c>
    </row>
    <row r="4142" spans="1:10" x14ac:dyDescent="0.35">
      <c r="A4142" s="60">
        <v>44621</v>
      </c>
      <c r="B4142" t="s">
        <v>76</v>
      </c>
      <c r="C4142" t="s">
        <v>78</v>
      </c>
      <c r="D4142" t="s">
        <v>79</v>
      </c>
      <c r="E4142">
        <v>244</v>
      </c>
      <c r="F4142">
        <v>14</v>
      </c>
      <c r="G4142">
        <v>1</v>
      </c>
      <c r="H4142">
        <v>9</v>
      </c>
      <c r="I4142">
        <v>3</v>
      </c>
      <c r="J4142">
        <v>1</v>
      </c>
    </row>
    <row r="4143" spans="1:10" x14ac:dyDescent="0.35">
      <c r="A4143" s="60">
        <v>44652</v>
      </c>
      <c r="B4143" t="s">
        <v>76</v>
      </c>
      <c r="C4143" t="s">
        <v>78</v>
      </c>
      <c r="D4143" t="s">
        <v>79</v>
      </c>
      <c r="E4143">
        <v>153</v>
      </c>
      <c r="F4143">
        <v>7</v>
      </c>
      <c r="G4143">
        <v>5</v>
      </c>
      <c r="H4143">
        <v>1</v>
      </c>
      <c r="I4143">
        <v>0</v>
      </c>
      <c r="J4143">
        <v>1</v>
      </c>
    </row>
    <row r="4144" spans="1:10" x14ac:dyDescent="0.35">
      <c r="A4144" s="60">
        <v>44682</v>
      </c>
      <c r="B4144" t="s">
        <v>76</v>
      </c>
      <c r="C4144" t="s">
        <v>78</v>
      </c>
      <c r="D4144" t="s">
        <v>79</v>
      </c>
      <c r="E4144">
        <v>185</v>
      </c>
      <c r="F4144">
        <v>14</v>
      </c>
      <c r="G4144">
        <v>5</v>
      </c>
      <c r="H4144">
        <v>7</v>
      </c>
      <c r="I4144">
        <v>2</v>
      </c>
      <c r="J4144">
        <v>0</v>
      </c>
    </row>
    <row r="4145" spans="1:10" x14ac:dyDescent="0.35">
      <c r="A4145" s="60">
        <v>44713</v>
      </c>
      <c r="B4145" t="s">
        <v>76</v>
      </c>
      <c r="C4145" t="s">
        <v>78</v>
      </c>
      <c r="D4145" t="s">
        <v>79</v>
      </c>
      <c r="E4145">
        <v>142</v>
      </c>
      <c r="F4145">
        <v>15</v>
      </c>
      <c r="G4145">
        <v>6</v>
      </c>
      <c r="H4145">
        <v>3</v>
      </c>
      <c r="I4145">
        <v>6</v>
      </c>
      <c r="J4145">
        <v>0</v>
      </c>
    </row>
    <row r="4146" spans="1:10" x14ac:dyDescent="0.35">
      <c r="A4146" s="60">
        <v>44743</v>
      </c>
      <c r="B4146" t="s">
        <v>76</v>
      </c>
      <c r="C4146" t="s">
        <v>78</v>
      </c>
      <c r="D4146" t="s">
        <v>79</v>
      </c>
      <c r="E4146">
        <v>126</v>
      </c>
      <c r="F4146">
        <v>13</v>
      </c>
      <c r="G4146">
        <v>8</v>
      </c>
      <c r="H4146">
        <v>2</v>
      </c>
      <c r="I4146">
        <v>3</v>
      </c>
      <c r="J4146">
        <v>0</v>
      </c>
    </row>
    <row r="4147" spans="1:10" x14ac:dyDescent="0.35">
      <c r="A4147" s="60">
        <v>44774</v>
      </c>
      <c r="B4147" t="s">
        <v>76</v>
      </c>
      <c r="C4147" t="s">
        <v>78</v>
      </c>
      <c r="D4147" t="s">
        <v>79</v>
      </c>
      <c r="E4147">
        <v>210</v>
      </c>
      <c r="F4147">
        <v>5</v>
      </c>
      <c r="G4147">
        <v>5</v>
      </c>
      <c r="H4147">
        <v>0</v>
      </c>
      <c r="I4147">
        <v>0</v>
      </c>
      <c r="J4147">
        <v>0</v>
      </c>
    </row>
    <row r="4148" spans="1:10" x14ac:dyDescent="0.35">
      <c r="A4148" s="60">
        <v>44805</v>
      </c>
      <c r="B4148" t="s">
        <v>76</v>
      </c>
      <c r="C4148" t="s">
        <v>78</v>
      </c>
      <c r="D4148" t="s">
        <v>79</v>
      </c>
      <c r="E4148">
        <v>227</v>
      </c>
      <c r="F4148">
        <v>9</v>
      </c>
      <c r="G4148">
        <v>5</v>
      </c>
      <c r="H4148">
        <v>3</v>
      </c>
      <c r="I4148">
        <v>1</v>
      </c>
      <c r="J4148">
        <v>0</v>
      </c>
    </row>
    <row r="4149" spans="1:10" x14ac:dyDescent="0.35">
      <c r="A4149" s="60">
        <v>44835</v>
      </c>
      <c r="B4149" t="s">
        <v>76</v>
      </c>
      <c r="C4149" t="s">
        <v>78</v>
      </c>
      <c r="D4149" t="s">
        <v>79</v>
      </c>
      <c r="E4149">
        <v>208</v>
      </c>
      <c r="F4149">
        <v>14</v>
      </c>
      <c r="G4149">
        <v>6</v>
      </c>
      <c r="H4149">
        <v>5</v>
      </c>
      <c r="I4149">
        <v>3</v>
      </c>
      <c r="J4149">
        <v>0</v>
      </c>
    </row>
    <row r="4150" spans="1:10" x14ac:dyDescent="0.35">
      <c r="A4150" s="60">
        <v>44866</v>
      </c>
      <c r="B4150" t="s">
        <v>76</v>
      </c>
      <c r="C4150" t="s">
        <v>78</v>
      </c>
      <c r="D4150" t="s">
        <v>79</v>
      </c>
      <c r="E4150">
        <v>189</v>
      </c>
      <c r="F4150">
        <v>11</v>
      </c>
      <c r="G4150">
        <v>7</v>
      </c>
      <c r="H4150">
        <v>4</v>
      </c>
      <c r="I4150">
        <v>0</v>
      </c>
      <c r="J4150">
        <v>0</v>
      </c>
    </row>
    <row r="4151" spans="1:10" x14ac:dyDescent="0.35">
      <c r="A4151" s="60">
        <v>44896</v>
      </c>
      <c r="B4151" t="s">
        <v>76</v>
      </c>
      <c r="C4151" t="s">
        <v>78</v>
      </c>
      <c r="D4151" t="s">
        <v>79</v>
      </c>
      <c r="E4151">
        <v>144</v>
      </c>
      <c r="F4151">
        <v>9</v>
      </c>
      <c r="G4151">
        <v>5</v>
      </c>
      <c r="H4151">
        <v>2</v>
      </c>
      <c r="I4151">
        <v>0</v>
      </c>
      <c r="J4151">
        <v>2</v>
      </c>
    </row>
    <row r="4152" spans="1:10" x14ac:dyDescent="0.35">
      <c r="A4152" s="60">
        <v>44927</v>
      </c>
      <c r="B4152" t="s">
        <v>76</v>
      </c>
      <c r="C4152" t="s">
        <v>78</v>
      </c>
      <c r="D4152" t="s">
        <v>79</v>
      </c>
      <c r="E4152">
        <v>158</v>
      </c>
      <c r="F4152">
        <v>7</v>
      </c>
      <c r="G4152">
        <v>2</v>
      </c>
      <c r="H4152">
        <v>5</v>
      </c>
      <c r="I4152">
        <v>0</v>
      </c>
      <c r="J4152">
        <v>0</v>
      </c>
    </row>
    <row r="4153" spans="1:10" x14ac:dyDescent="0.35">
      <c r="A4153" s="60">
        <v>44958</v>
      </c>
      <c r="B4153" t="s">
        <v>76</v>
      </c>
      <c r="C4153" t="s">
        <v>78</v>
      </c>
      <c r="D4153" t="s">
        <v>79</v>
      </c>
      <c r="E4153">
        <v>136</v>
      </c>
      <c r="F4153">
        <v>25</v>
      </c>
      <c r="G4153">
        <v>4</v>
      </c>
      <c r="H4153">
        <v>3</v>
      </c>
      <c r="I4153">
        <v>18</v>
      </c>
      <c r="J4153">
        <v>0</v>
      </c>
    </row>
    <row r="4154" spans="1:10" x14ac:dyDescent="0.35">
      <c r="A4154" s="60">
        <v>44986</v>
      </c>
      <c r="B4154" t="s">
        <v>76</v>
      </c>
      <c r="C4154" t="s">
        <v>78</v>
      </c>
      <c r="D4154" t="s">
        <v>79</v>
      </c>
      <c r="E4154">
        <v>191</v>
      </c>
      <c r="F4154">
        <v>14</v>
      </c>
      <c r="G4154">
        <v>5</v>
      </c>
      <c r="H4154">
        <v>4</v>
      </c>
      <c r="I4154">
        <v>4</v>
      </c>
      <c r="J4154">
        <v>1</v>
      </c>
    </row>
    <row r="4155" spans="1:10" x14ac:dyDescent="0.35">
      <c r="A4155" s="60">
        <v>45017</v>
      </c>
      <c r="B4155" t="s">
        <v>76</v>
      </c>
      <c r="C4155" t="s">
        <v>78</v>
      </c>
      <c r="D4155" t="s">
        <v>79</v>
      </c>
      <c r="E4155">
        <v>129</v>
      </c>
      <c r="F4155">
        <v>7</v>
      </c>
      <c r="G4155">
        <v>3</v>
      </c>
      <c r="H4155">
        <v>1</v>
      </c>
      <c r="I4155">
        <v>3</v>
      </c>
      <c r="J4155">
        <v>0</v>
      </c>
    </row>
    <row r="4156" spans="1:10" x14ac:dyDescent="0.35">
      <c r="A4156" s="60">
        <v>45047</v>
      </c>
      <c r="B4156" t="s">
        <v>76</v>
      </c>
      <c r="C4156" t="s">
        <v>78</v>
      </c>
      <c r="D4156" t="s">
        <v>79</v>
      </c>
      <c r="E4156">
        <v>191</v>
      </c>
      <c r="F4156">
        <v>12</v>
      </c>
      <c r="G4156">
        <v>4</v>
      </c>
      <c r="H4156">
        <v>5</v>
      </c>
      <c r="I4156">
        <v>3</v>
      </c>
      <c r="J4156">
        <v>0</v>
      </c>
    </row>
    <row r="4157" spans="1:10" x14ac:dyDescent="0.35">
      <c r="A4157" s="60">
        <v>45078</v>
      </c>
      <c r="B4157" t="s">
        <v>76</v>
      </c>
      <c r="C4157" t="s">
        <v>78</v>
      </c>
      <c r="D4157" t="s">
        <v>79</v>
      </c>
      <c r="E4157">
        <v>161</v>
      </c>
      <c r="F4157">
        <v>16</v>
      </c>
      <c r="G4157">
        <v>8</v>
      </c>
      <c r="H4157">
        <v>3</v>
      </c>
      <c r="I4157">
        <v>5</v>
      </c>
      <c r="J4157">
        <v>0</v>
      </c>
    </row>
    <row r="4158" spans="1:10" x14ac:dyDescent="0.35">
      <c r="A4158" s="60">
        <v>45108</v>
      </c>
      <c r="B4158" t="s">
        <v>76</v>
      </c>
      <c r="C4158" t="s">
        <v>78</v>
      </c>
      <c r="D4158" t="s">
        <v>79</v>
      </c>
      <c r="E4158">
        <v>143</v>
      </c>
      <c r="F4158">
        <v>13</v>
      </c>
      <c r="G4158">
        <v>6</v>
      </c>
      <c r="H4158">
        <v>1</v>
      </c>
      <c r="I4158">
        <v>6</v>
      </c>
      <c r="J4158">
        <v>0</v>
      </c>
    </row>
    <row r="4159" spans="1:10" x14ac:dyDescent="0.35">
      <c r="A4159" s="60">
        <v>45139</v>
      </c>
      <c r="B4159" t="s">
        <v>76</v>
      </c>
      <c r="C4159" t="s">
        <v>78</v>
      </c>
      <c r="D4159" t="s">
        <v>79</v>
      </c>
      <c r="E4159">
        <v>191</v>
      </c>
      <c r="F4159">
        <v>19</v>
      </c>
      <c r="G4159">
        <v>6</v>
      </c>
      <c r="H4159">
        <v>4</v>
      </c>
      <c r="I4159">
        <v>8</v>
      </c>
      <c r="J4159">
        <v>1</v>
      </c>
    </row>
    <row r="4160" spans="1:10" x14ac:dyDescent="0.35">
      <c r="A4160" s="60">
        <v>45170</v>
      </c>
      <c r="B4160" t="s">
        <v>76</v>
      </c>
      <c r="C4160" t="s">
        <v>78</v>
      </c>
      <c r="D4160" t="s">
        <v>79</v>
      </c>
      <c r="E4160">
        <v>219</v>
      </c>
      <c r="F4160">
        <v>26</v>
      </c>
      <c r="G4160">
        <v>7</v>
      </c>
      <c r="H4160">
        <v>4</v>
      </c>
      <c r="I4160">
        <v>13</v>
      </c>
      <c r="J4160">
        <v>2</v>
      </c>
    </row>
    <row r="4161" spans="1:10" x14ac:dyDescent="0.35">
      <c r="A4161" s="60">
        <v>45200</v>
      </c>
      <c r="B4161" t="s">
        <v>76</v>
      </c>
      <c r="C4161" t="s">
        <v>78</v>
      </c>
      <c r="D4161" t="s">
        <v>79</v>
      </c>
      <c r="E4161">
        <v>174</v>
      </c>
      <c r="F4161">
        <v>21</v>
      </c>
      <c r="G4161">
        <v>7</v>
      </c>
      <c r="H4161">
        <v>4</v>
      </c>
      <c r="I4161">
        <v>10</v>
      </c>
      <c r="J4161">
        <v>0</v>
      </c>
    </row>
    <row r="4162" spans="1:10" x14ac:dyDescent="0.35">
      <c r="A4162" s="60">
        <v>45231</v>
      </c>
      <c r="B4162" t="s">
        <v>76</v>
      </c>
      <c r="C4162" t="s">
        <v>78</v>
      </c>
      <c r="D4162" t="s">
        <v>79</v>
      </c>
      <c r="E4162">
        <v>169</v>
      </c>
      <c r="F4162">
        <v>13</v>
      </c>
      <c r="G4162">
        <v>6</v>
      </c>
      <c r="H4162">
        <v>5</v>
      </c>
      <c r="I4162">
        <v>2</v>
      </c>
      <c r="J4162">
        <v>0</v>
      </c>
    </row>
    <row r="4163" spans="1:10" x14ac:dyDescent="0.35">
      <c r="A4163" s="60">
        <v>45261</v>
      </c>
      <c r="B4163" t="s">
        <v>76</v>
      </c>
      <c r="C4163" t="s">
        <v>78</v>
      </c>
      <c r="D4163" t="s">
        <v>79</v>
      </c>
      <c r="E4163">
        <v>164</v>
      </c>
      <c r="F4163">
        <v>23</v>
      </c>
      <c r="G4163">
        <v>11</v>
      </c>
      <c r="H4163">
        <v>12</v>
      </c>
      <c r="I4163">
        <v>0</v>
      </c>
      <c r="J4163">
        <v>0</v>
      </c>
    </row>
    <row r="4164" spans="1:10" x14ac:dyDescent="0.35">
      <c r="A4164" s="60">
        <v>45292</v>
      </c>
      <c r="B4164" t="s">
        <v>76</v>
      </c>
      <c r="C4164" t="s">
        <v>78</v>
      </c>
      <c r="D4164" t="s">
        <v>79</v>
      </c>
      <c r="E4164">
        <v>164</v>
      </c>
      <c r="F4164">
        <v>27</v>
      </c>
      <c r="G4164">
        <v>16</v>
      </c>
      <c r="H4164">
        <v>3</v>
      </c>
      <c r="I4164">
        <v>8</v>
      </c>
      <c r="J4164">
        <v>0</v>
      </c>
    </row>
    <row r="4165" spans="1:10" x14ac:dyDescent="0.35">
      <c r="A4165" s="60">
        <v>45323</v>
      </c>
      <c r="B4165" t="s">
        <v>76</v>
      </c>
      <c r="C4165" t="s">
        <v>78</v>
      </c>
      <c r="D4165" t="s">
        <v>79</v>
      </c>
      <c r="E4165">
        <v>187</v>
      </c>
      <c r="F4165">
        <v>20</v>
      </c>
      <c r="G4165">
        <v>9</v>
      </c>
      <c r="H4165">
        <v>3</v>
      </c>
      <c r="I4165">
        <v>8</v>
      </c>
      <c r="J4165">
        <v>0</v>
      </c>
    </row>
    <row r="4166" spans="1:10" x14ac:dyDescent="0.35">
      <c r="A4166" s="60">
        <v>45352</v>
      </c>
      <c r="B4166" t="s">
        <v>76</v>
      </c>
      <c r="C4166" t="s">
        <v>78</v>
      </c>
      <c r="D4166" t="s">
        <v>79</v>
      </c>
      <c r="E4166">
        <v>176</v>
      </c>
      <c r="F4166">
        <v>12</v>
      </c>
      <c r="G4166">
        <v>6</v>
      </c>
      <c r="H4166">
        <v>3</v>
      </c>
      <c r="I4166">
        <v>3</v>
      </c>
      <c r="J4166">
        <v>0</v>
      </c>
    </row>
    <row r="4167" spans="1:10" x14ac:dyDescent="0.35">
      <c r="A4167" s="60">
        <v>42125</v>
      </c>
      <c r="B4167" t="s">
        <v>80</v>
      </c>
      <c r="C4167" t="s">
        <v>81</v>
      </c>
      <c r="D4167" t="s">
        <v>82</v>
      </c>
      <c r="E4167">
        <v>1439</v>
      </c>
      <c r="F4167">
        <v>175</v>
      </c>
      <c r="G4167">
        <v>40</v>
      </c>
      <c r="H4167">
        <v>72</v>
      </c>
      <c r="I4167">
        <v>52</v>
      </c>
      <c r="J4167">
        <v>11</v>
      </c>
    </row>
    <row r="4168" spans="1:10" x14ac:dyDescent="0.35">
      <c r="A4168" s="60">
        <v>42125</v>
      </c>
      <c r="B4168" t="s">
        <v>80</v>
      </c>
      <c r="C4168" t="s">
        <v>83</v>
      </c>
      <c r="D4168" t="s">
        <v>84</v>
      </c>
      <c r="E4168">
        <v>579</v>
      </c>
      <c r="F4168">
        <v>69</v>
      </c>
      <c r="G4168">
        <v>30</v>
      </c>
      <c r="H4168">
        <v>29</v>
      </c>
      <c r="I4168">
        <v>9</v>
      </c>
      <c r="J4168">
        <v>1</v>
      </c>
    </row>
    <row r="4169" spans="1:10" x14ac:dyDescent="0.35">
      <c r="A4169" s="60">
        <v>42125</v>
      </c>
      <c r="B4169" t="s">
        <v>80</v>
      </c>
      <c r="C4169" t="s">
        <v>85</v>
      </c>
      <c r="D4169" t="s">
        <v>86</v>
      </c>
      <c r="E4169">
        <v>371</v>
      </c>
      <c r="F4169">
        <v>21</v>
      </c>
      <c r="G4169">
        <v>10</v>
      </c>
      <c r="H4169">
        <v>6</v>
      </c>
      <c r="I4169">
        <v>5</v>
      </c>
      <c r="J4169">
        <v>0</v>
      </c>
    </row>
    <row r="4170" spans="1:10" x14ac:dyDescent="0.35">
      <c r="A4170" s="60">
        <v>42156</v>
      </c>
      <c r="B4170" t="s">
        <v>80</v>
      </c>
      <c r="C4170" t="s">
        <v>81</v>
      </c>
      <c r="D4170" t="s">
        <v>82</v>
      </c>
      <c r="E4170">
        <v>1534</v>
      </c>
      <c r="F4170">
        <v>168</v>
      </c>
      <c r="G4170">
        <v>58</v>
      </c>
      <c r="H4170">
        <v>57</v>
      </c>
      <c r="I4170">
        <v>38</v>
      </c>
      <c r="J4170">
        <v>15</v>
      </c>
    </row>
    <row r="4171" spans="1:10" x14ac:dyDescent="0.35">
      <c r="A4171" s="60">
        <v>42156</v>
      </c>
      <c r="B4171" t="s">
        <v>80</v>
      </c>
      <c r="C4171" t="s">
        <v>83</v>
      </c>
      <c r="D4171" t="s">
        <v>84</v>
      </c>
      <c r="E4171">
        <v>613</v>
      </c>
      <c r="F4171">
        <v>67</v>
      </c>
      <c r="G4171">
        <v>30</v>
      </c>
      <c r="H4171">
        <v>22</v>
      </c>
      <c r="I4171">
        <v>14</v>
      </c>
      <c r="J4171">
        <v>1</v>
      </c>
    </row>
    <row r="4172" spans="1:10" x14ac:dyDescent="0.35">
      <c r="A4172" s="60">
        <v>42156</v>
      </c>
      <c r="B4172" t="s">
        <v>80</v>
      </c>
      <c r="C4172" t="s">
        <v>85</v>
      </c>
      <c r="D4172" t="s">
        <v>86</v>
      </c>
      <c r="E4172">
        <v>347</v>
      </c>
      <c r="F4172">
        <v>18</v>
      </c>
      <c r="G4172">
        <v>7</v>
      </c>
      <c r="H4172">
        <v>5</v>
      </c>
      <c r="I4172">
        <v>4</v>
      </c>
      <c r="J4172">
        <v>2</v>
      </c>
    </row>
    <row r="4173" spans="1:10" x14ac:dyDescent="0.35">
      <c r="A4173" s="60">
        <v>42186</v>
      </c>
      <c r="B4173" t="s">
        <v>80</v>
      </c>
      <c r="C4173" t="s">
        <v>81</v>
      </c>
      <c r="D4173" t="s">
        <v>82</v>
      </c>
      <c r="E4173">
        <v>1417</v>
      </c>
      <c r="F4173">
        <v>149</v>
      </c>
      <c r="G4173">
        <v>36</v>
      </c>
      <c r="H4173">
        <v>54</v>
      </c>
      <c r="I4173">
        <v>52</v>
      </c>
      <c r="J4173">
        <v>7</v>
      </c>
    </row>
    <row r="4174" spans="1:10" x14ac:dyDescent="0.35">
      <c r="A4174" s="60">
        <v>42186</v>
      </c>
      <c r="B4174" t="s">
        <v>80</v>
      </c>
      <c r="C4174" t="s">
        <v>83</v>
      </c>
      <c r="D4174" t="s">
        <v>84</v>
      </c>
      <c r="E4174">
        <v>326</v>
      </c>
      <c r="F4174">
        <v>28</v>
      </c>
      <c r="G4174">
        <v>10</v>
      </c>
      <c r="H4174">
        <v>14</v>
      </c>
      <c r="I4174">
        <v>3</v>
      </c>
      <c r="J4174">
        <v>1</v>
      </c>
    </row>
    <row r="4175" spans="1:10" x14ac:dyDescent="0.35">
      <c r="A4175" s="60">
        <v>42186</v>
      </c>
      <c r="B4175" t="s">
        <v>80</v>
      </c>
      <c r="C4175" t="s">
        <v>85</v>
      </c>
      <c r="D4175" t="s">
        <v>86</v>
      </c>
      <c r="E4175">
        <v>319</v>
      </c>
      <c r="F4175">
        <v>19</v>
      </c>
      <c r="G4175">
        <v>9</v>
      </c>
      <c r="H4175">
        <v>7</v>
      </c>
      <c r="I4175">
        <v>2</v>
      </c>
      <c r="J4175">
        <v>1</v>
      </c>
    </row>
    <row r="4176" spans="1:10" x14ac:dyDescent="0.35">
      <c r="A4176" s="60">
        <v>42217</v>
      </c>
      <c r="B4176" t="s">
        <v>80</v>
      </c>
      <c r="C4176" t="s">
        <v>81</v>
      </c>
      <c r="D4176" t="s">
        <v>82</v>
      </c>
      <c r="E4176">
        <v>1558</v>
      </c>
      <c r="F4176">
        <v>160</v>
      </c>
      <c r="G4176">
        <v>42</v>
      </c>
      <c r="H4176">
        <v>55</v>
      </c>
      <c r="I4176">
        <v>47</v>
      </c>
      <c r="J4176">
        <v>16</v>
      </c>
    </row>
    <row r="4177" spans="1:10" x14ac:dyDescent="0.35">
      <c r="A4177" s="60">
        <v>42217</v>
      </c>
      <c r="B4177" t="s">
        <v>80</v>
      </c>
      <c r="C4177" t="s">
        <v>83</v>
      </c>
      <c r="D4177" t="s">
        <v>84</v>
      </c>
      <c r="E4177">
        <v>572</v>
      </c>
      <c r="F4177">
        <v>68</v>
      </c>
      <c r="G4177">
        <v>18</v>
      </c>
      <c r="H4177">
        <v>27</v>
      </c>
      <c r="I4177">
        <v>19</v>
      </c>
      <c r="J4177">
        <v>4</v>
      </c>
    </row>
    <row r="4178" spans="1:10" x14ac:dyDescent="0.35">
      <c r="A4178" s="60">
        <v>42217</v>
      </c>
      <c r="B4178" t="s">
        <v>80</v>
      </c>
      <c r="C4178" t="s">
        <v>85</v>
      </c>
      <c r="D4178" t="s">
        <v>86</v>
      </c>
      <c r="E4178">
        <v>331</v>
      </c>
      <c r="F4178">
        <v>24</v>
      </c>
      <c r="G4178">
        <v>14</v>
      </c>
      <c r="H4178">
        <v>7</v>
      </c>
      <c r="I4178">
        <v>2</v>
      </c>
      <c r="J4178">
        <v>1</v>
      </c>
    </row>
    <row r="4179" spans="1:10" x14ac:dyDescent="0.35">
      <c r="A4179" s="60">
        <v>42248</v>
      </c>
      <c r="B4179" t="s">
        <v>80</v>
      </c>
      <c r="C4179" t="s">
        <v>81</v>
      </c>
      <c r="D4179" t="s">
        <v>82</v>
      </c>
      <c r="E4179">
        <v>1613</v>
      </c>
      <c r="F4179">
        <v>147</v>
      </c>
      <c r="G4179">
        <v>39</v>
      </c>
      <c r="H4179">
        <v>47</v>
      </c>
      <c r="I4179">
        <v>43</v>
      </c>
      <c r="J4179">
        <v>18</v>
      </c>
    </row>
    <row r="4180" spans="1:10" x14ac:dyDescent="0.35">
      <c r="A4180" s="60">
        <v>42248</v>
      </c>
      <c r="B4180" t="s">
        <v>80</v>
      </c>
      <c r="C4180" t="s">
        <v>83</v>
      </c>
      <c r="D4180" t="s">
        <v>84</v>
      </c>
      <c r="E4180">
        <v>639</v>
      </c>
      <c r="F4180">
        <v>90</v>
      </c>
      <c r="G4180">
        <v>28</v>
      </c>
      <c r="H4180">
        <v>32</v>
      </c>
      <c r="I4180">
        <v>28</v>
      </c>
      <c r="J4180">
        <v>2</v>
      </c>
    </row>
    <row r="4181" spans="1:10" x14ac:dyDescent="0.35">
      <c r="A4181" s="60">
        <v>42248</v>
      </c>
      <c r="B4181" t="s">
        <v>80</v>
      </c>
      <c r="C4181" t="s">
        <v>85</v>
      </c>
      <c r="D4181" t="s">
        <v>86</v>
      </c>
      <c r="E4181">
        <v>358</v>
      </c>
      <c r="F4181">
        <v>16</v>
      </c>
      <c r="G4181">
        <v>4</v>
      </c>
      <c r="H4181">
        <v>9</v>
      </c>
      <c r="I4181">
        <v>3</v>
      </c>
      <c r="J4181">
        <v>0</v>
      </c>
    </row>
    <row r="4182" spans="1:10" x14ac:dyDescent="0.35">
      <c r="A4182" s="60">
        <v>42278</v>
      </c>
      <c r="B4182" t="s">
        <v>80</v>
      </c>
      <c r="C4182" t="s">
        <v>81</v>
      </c>
      <c r="D4182" t="s">
        <v>82</v>
      </c>
      <c r="E4182">
        <v>1497</v>
      </c>
      <c r="F4182">
        <v>133</v>
      </c>
      <c r="G4182">
        <v>37</v>
      </c>
      <c r="H4182">
        <v>50</v>
      </c>
      <c r="I4182">
        <v>38</v>
      </c>
      <c r="J4182">
        <v>8</v>
      </c>
    </row>
    <row r="4183" spans="1:10" x14ac:dyDescent="0.35">
      <c r="A4183" s="60">
        <v>42278</v>
      </c>
      <c r="B4183" t="s">
        <v>80</v>
      </c>
      <c r="C4183" t="s">
        <v>83</v>
      </c>
      <c r="D4183" t="s">
        <v>84</v>
      </c>
      <c r="E4183">
        <v>560</v>
      </c>
      <c r="F4183">
        <v>69</v>
      </c>
      <c r="G4183">
        <v>19</v>
      </c>
      <c r="H4183">
        <v>33</v>
      </c>
      <c r="I4183">
        <v>12</v>
      </c>
      <c r="J4183">
        <v>5</v>
      </c>
    </row>
    <row r="4184" spans="1:10" x14ac:dyDescent="0.35">
      <c r="A4184" s="60">
        <v>42278</v>
      </c>
      <c r="B4184" t="s">
        <v>80</v>
      </c>
      <c r="C4184" t="s">
        <v>85</v>
      </c>
      <c r="D4184" t="s">
        <v>86</v>
      </c>
      <c r="E4184">
        <v>336</v>
      </c>
      <c r="F4184">
        <v>23</v>
      </c>
      <c r="G4184">
        <v>16</v>
      </c>
      <c r="H4184">
        <v>6</v>
      </c>
      <c r="I4184">
        <v>0</v>
      </c>
      <c r="J4184">
        <v>1</v>
      </c>
    </row>
    <row r="4185" spans="1:10" x14ac:dyDescent="0.35">
      <c r="A4185" s="60">
        <v>42309</v>
      </c>
      <c r="B4185" t="s">
        <v>80</v>
      </c>
      <c r="C4185" t="s">
        <v>81</v>
      </c>
      <c r="D4185" t="s">
        <v>82</v>
      </c>
      <c r="E4185">
        <v>1479</v>
      </c>
      <c r="F4185">
        <v>157</v>
      </c>
      <c r="G4185">
        <v>41</v>
      </c>
      <c r="H4185">
        <v>66</v>
      </c>
      <c r="I4185">
        <v>44</v>
      </c>
      <c r="J4185">
        <v>6</v>
      </c>
    </row>
    <row r="4186" spans="1:10" x14ac:dyDescent="0.35">
      <c r="A4186" s="60">
        <v>42309</v>
      </c>
      <c r="B4186" t="s">
        <v>80</v>
      </c>
      <c r="C4186" t="s">
        <v>83</v>
      </c>
      <c r="D4186" t="s">
        <v>84</v>
      </c>
      <c r="E4186">
        <v>536</v>
      </c>
      <c r="F4186">
        <v>64</v>
      </c>
      <c r="G4186">
        <v>18</v>
      </c>
      <c r="H4186">
        <v>23</v>
      </c>
      <c r="I4186">
        <v>21</v>
      </c>
      <c r="J4186">
        <v>2</v>
      </c>
    </row>
    <row r="4187" spans="1:10" x14ac:dyDescent="0.35">
      <c r="A4187" s="60">
        <v>42309</v>
      </c>
      <c r="B4187" t="s">
        <v>80</v>
      </c>
      <c r="C4187" t="s">
        <v>85</v>
      </c>
      <c r="D4187" t="s">
        <v>86</v>
      </c>
      <c r="E4187">
        <v>353</v>
      </c>
      <c r="F4187">
        <v>24</v>
      </c>
      <c r="G4187">
        <v>10</v>
      </c>
      <c r="H4187">
        <v>12</v>
      </c>
      <c r="I4187">
        <v>2</v>
      </c>
      <c r="J4187">
        <v>0</v>
      </c>
    </row>
    <row r="4188" spans="1:10" x14ac:dyDescent="0.35">
      <c r="A4188" s="60">
        <v>42339</v>
      </c>
      <c r="B4188" t="s">
        <v>80</v>
      </c>
      <c r="C4188" t="s">
        <v>81</v>
      </c>
      <c r="D4188" t="s">
        <v>82</v>
      </c>
      <c r="E4188">
        <v>1469</v>
      </c>
      <c r="F4188">
        <v>153</v>
      </c>
      <c r="G4188">
        <v>54</v>
      </c>
      <c r="H4188">
        <v>46</v>
      </c>
      <c r="I4188">
        <v>44</v>
      </c>
      <c r="J4188">
        <v>9</v>
      </c>
    </row>
    <row r="4189" spans="1:10" x14ac:dyDescent="0.35">
      <c r="A4189" s="60">
        <v>42339</v>
      </c>
      <c r="B4189" t="s">
        <v>80</v>
      </c>
      <c r="C4189" t="s">
        <v>83</v>
      </c>
      <c r="D4189" t="s">
        <v>84</v>
      </c>
      <c r="E4189">
        <v>576</v>
      </c>
      <c r="F4189">
        <v>94</v>
      </c>
      <c r="G4189">
        <v>23</v>
      </c>
      <c r="H4189">
        <v>30</v>
      </c>
      <c r="I4189">
        <v>38</v>
      </c>
      <c r="J4189">
        <v>3</v>
      </c>
    </row>
    <row r="4190" spans="1:10" x14ac:dyDescent="0.35">
      <c r="A4190" s="60">
        <v>42339</v>
      </c>
      <c r="B4190" t="s">
        <v>80</v>
      </c>
      <c r="C4190" t="s">
        <v>85</v>
      </c>
      <c r="D4190" t="s">
        <v>86</v>
      </c>
      <c r="E4190">
        <v>335</v>
      </c>
      <c r="F4190">
        <v>16</v>
      </c>
      <c r="G4190">
        <v>6</v>
      </c>
      <c r="H4190">
        <v>3</v>
      </c>
      <c r="I4190">
        <v>5</v>
      </c>
      <c r="J4190">
        <v>2</v>
      </c>
    </row>
    <row r="4191" spans="1:10" x14ac:dyDescent="0.35">
      <c r="A4191" s="60">
        <v>42370</v>
      </c>
      <c r="B4191" t="s">
        <v>80</v>
      </c>
      <c r="C4191" t="s">
        <v>81</v>
      </c>
      <c r="D4191" t="s">
        <v>82</v>
      </c>
      <c r="E4191">
        <v>1446</v>
      </c>
      <c r="F4191">
        <v>195</v>
      </c>
      <c r="G4191">
        <v>45</v>
      </c>
      <c r="H4191">
        <v>40</v>
      </c>
      <c r="I4191">
        <v>97</v>
      </c>
      <c r="J4191">
        <v>13</v>
      </c>
    </row>
    <row r="4192" spans="1:10" x14ac:dyDescent="0.35">
      <c r="A4192" s="60">
        <v>42370</v>
      </c>
      <c r="B4192" t="s">
        <v>80</v>
      </c>
      <c r="C4192" t="s">
        <v>83</v>
      </c>
      <c r="D4192" t="s">
        <v>84</v>
      </c>
      <c r="E4192">
        <v>542</v>
      </c>
      <c r="F4192">
        <v>69</v>
      </c>
      <c r="G4192">
        <v>21</v>
      </c>
      <c r="H4192">
        <v>33</v>
      </c>
      <c r="I4192">
        <v>13</v>
      </c>
      <c r="J4192">
        <v>2</v>
      </c>
    </row>
    <row r="4193" spans="1:10" x14ac:dyDescent="0.35">
      <c r="A4193" s="60">
        <v>42370</v>
      </c>
      <c r="B4193" t="s">
        <v>80</v>
      </c>
      <c r="C4193" t="s">
        <v>85</v>
      </c>
      <c r="D4193" t="s">
        <v>86</v>
      </c>
      <c r="E4193">
        <v>323</v>
      </c>
      <c r="F4193">
        <v>38</v>
      </c>
      <c r="G4193">
        <v>11</v>
      </c>
      <c r="H4193">
        <v>7</v>
      </c>
      <c r="I4193">
        <v>16</v>
      </c>
      <c r="J4193">
        <v>4</v>
      </c>
    </row>
    <row r="4194" spans="1:10" x14ac:dyDescent="0.35">
      <c r="A4194" s="60">
        <v>42401</v>
      </c>
      <c r="B4194" t="s">
        <v>80</v>
      </c>
      <c r="C4194" t="s">
        <v>81</v>
      </c>
      <c r="D4194" t="s">
        <v>82</v>
      </c>
      <c r="E4194">
        <v>1584</v>
      </c>
      <c r="F4194">
        <v>177</v>
      </c>
      <c r="G4194">
        <v>39</v>
      </c>
      <c r="H4194">
        <v>50</v>
      </c>
      <c r="I4194">
        <v>74</v>
      </c>
      <c r="J4194">
        <v>14</v>
      </c>
    </row>
    <row r="4195" spans="1:10" x14ac:dyDescent="0.35">
      <c r="A4195" s="60">
        <v>42401</v>
      </c>
      <c r="B4195" t="s">
        <v>80</v>
      </c>
      <c r="C4195" t="s">
        <v>83</v>
      </c>
      <c r="D4195" t="s">
        <v>84</v>
      </c>
      <c r="E4195">
        <v>598</v>
      </c>
      <c r="F4195">
        <v>75</v>
      </c>
      <c r="G4195">
        <v>31</v>
      </c>
      <c r="H4195">
        <v>20</v>
      </c>
      <c r="I4195">
        <v>22</v>
      </c>
      <c r="J4195">
        <v>2</v>
      </c>
    </row>
    <row r="4196" spans="1:10" x14ac:dyDescent="0.35">
      <c r="A4196" s="60">
        <v>42401</v>
      </c>
      <c r="B4196" t="s">
        <v>80</v>
      </c>
      <c r="C4196" t="s">
        <v>85</v>
      </c>
      <c r="D4196" t="s">
        <v>86</v>
      </c>
      <c r="E4196">
        <v>413</v>
      </c>
      <c r="F4196">
        <v>20</v>
      </c>
      <c r="G4196">
        <v>9</v>
      </c>
      <c r="H4196">
        <v>8</v>
      </c>
      <c r="I4196">
        <v>3</v>
      </c>
      <c r="J4196">
        <v>0</v>
      </c>
    </row>
    <row r="4197" spans="1:10" x14ac:dyDescent="0.35">
      <c r="A4197" s="60">
        <v>42430</v>
      </c>
      <c r="B4197" t="s">
        <v>80</v>
      </c>
      <c r="C4197" t="s">
        <v>81</v>
      </c>
      <c r="D4197" t="s">
        <v>82</v>
      </c>
      <c r="E4197">
        <v>1732</v>
      </c>
      <c r="F4197">
        <v>202</v>
      </c>
      <c r="G4197">
        <v>49</v>
      </c>
      <c r="H4197">
        <v>74</v>
      </c>
      <c r="I4197">
        <v>70</v>
      </c>
      <c r="J4197">
        <v>9</v>
      </c>
    </row>
    <row r="4198" spans="1:10" x14ac:dyDescent="0.35">
      <c r="A4198" s="60">
        <v>42430</v>
      </c>
      <c r="B4198" t="s">
        <v>80</v>
      </c>
      <c r="C4198" t="s">
        <v>83</v>
      </c>
      <c r="D4198" t="s">
        <v>84</v>
      </c>
      <c r="E4198">
        <v>666</v>
      </c>
      <c r="F4198">
        <v>79</v>
      </c>
      <c r="G4198">
        <v>21</v>
      </c>
      <c r="H4198">
        <v>29</v>
      </c>
      <c r="I4198">
        <v>27</v>
      </c>
      <c r="J4198">
        <v>2</v>
      </c>
    </row>
    <row r="4199" spans="1:10" x14ac:dyDescent="0.35">
      <c r="A4199" s="60">
        <v>42430</v>
      </c>
      <c r="B4199" t="s">
        <v>80</v>
      </c>
      <c r="C4199" t="s">
        <v>85</v>
      </c>
      <c r="D4199" t="s">
        <v>86</v>
      </c>
      <c r="E4199">
        <v>425</v>
      </c>
      <c r="F4199">
        <v>24</v>
      </c>
      <c r="G4199">
        <v>14</v>
      </c>
      <c r="H4199">
        <v>7</v>
      </c>
      <c r="I4199">
        <v>2</v>
      </c>
      <c r="J4199">
        <v>1</v>
      </c>
    </row>
    <row r="4200" spans="1:10" x14ac:dyDescent="0.35">
      <c r="A4200" s="60">
        <v>42461</v>
      </c>
      <c r="B4200" t="s">
        <v>80</v>
      </c>
      <c r="C4200" t="s">
        <v>81</v>
      </c>
      <c r="D4200" t="s">
        <v>82</v>
      </c>
      <c r="E4200">
        <v>1383</v>
      </c>
      <c r="F4200">
        <v>166</v>
      </c>
      <c r="G4200">
        <v>47</v>
      </c>
      <c r="H4200">
        <v>50</v>
      </c>
      <c r="I4200">
        <v>57</v>
      </c>
      <c r="J4200">
        <v>12</v>
      </c>
    </row>
    <row r="4201" spans="1:10" x14ac:dyDescent="0.35">
      <c r="A4201" s="60">
        <v>42461</v>
      </c>
      <c r="B4201" t="s">
        <v>80</v>
      </c>
      <c r="C4201" t="s">
        <v>83</v>
      </c>
      <c r="D4201" t="s">
        <v>84</v>
      </c>
      <c r="E4201">
        <v>557</v>
      </c>
      <c r="F4201">
        <v>63</v>
      </c>
      <c r="G4201">
        <v>24</v>
      </c>
      <c r="H4201">
        <v>22</v>
      </c>
      <c r="I4201">
        <v>16</v>
      </c>
      <c r="J4201">
        <v>1</v>
      </c>
    </row>
    <row r="4202" spans="1:10" x14ac:dyDescent="0.35">
      <c r="A4202" s="60">
        <v>42461</v>
      </c>
      <c r="B4202" t="s">
        <v>80</v>
      </c>
      <c r="C4202" t="s">
        <v>85</v>
      </c>
      <c r="D4202" t="s">
        <v>86</v>
      </c>
      <c r="E4202">
        <v>257</v>
      </c>
      <c r="F4202">
        <v>14</v>
      </c>
      <c r="G4202">
        <v>5</v>
      </c>
      <c r="H4202">
        <v>7</v>
      </c>
      <c r="I4202">
        <v>1</v>
      </c>
      <c r="J4202">
        <v>1</v>
      </c>
    </row>
    <row r="4203" spans="1:10" x14ac:dyDescent="0.35">
      <c r="A4203" s="60">
        <v>42491</v>
      </c>
      <c r="B4203" t="s">
        <v>80</v>
      </c>
      <c r="C4203" t="s">
        <v>81</v>
      </c>
      <c r="D4203" t="s">
        <v>82</v>
      </c>
      <c r="E4203">
        <v>1525</v>
      </c>
      <c r="F4203">
        <v>167</v>
      </c>
      <c r="G4203">
        <v>41</v>
      </c>
      <c r="H4203">
        <v>63</v>
      </c>
      <c r="I4203">
        <v>55</v>
      </c>
      <c r="J4203">
        <v>8</v>
      </c>
    </row>
    <row r="4204" spans="1:10" x14ac:dyDescent="0.35">
      <c r="A4204" s="60">
        <v>42491</v>
      </c>
      <c r="B4204" t="s">
        <v>80</v>
      </c>
      <c r="C4204" t="s">
        <v>83</v>
      </c>
      <c r="D4204" t="s">
        <v>84</v>
      </c>
      <c r="E4204">
        <v>585</v>
      </c>
      <c r="F4204">
        <v>61</v>
      </c>
      <c r="G4204">
        <v>27</v>
      </c>
      <c r="H4204">
        <v>17</v>
      </c>
      <c r="I4204">
        <v>17</v>
      </c>
      <c r="J4204">
        <v>0</v>
      </c>
    </row>
    <row r="4205" spans="1:10" x14ac:dyDescent="0.35">
      <c r="A4205" s="60">
        <v>42491</v>
      </c>
      <c r="B4205" t="s">
        <v>80</v>
      </c>
      <c r="C4205" t="s">
        <v>85</v>
      </c>
      <c r="D4205" t="s">
        <v>86</v>
      </c>
      <c r="E4205">
        <v>285</v>
      </c>
      <c r="F4205">
        <v>29</v>
      </c>
      <c r="G4205">
        <v>17</v>
      </c>
      <c r="H4205">
        <v>7</v>
      </c>
      <c r="I4205">
        <v>4</v>
      </c>
      <c r="J4205">
        <v>1</v>
      </c>
    </row>
    <row r="4206" spans="1:10" x14ac:dyDescent="0.35">
      <c r="A4206" s="60">
        <v>42522</v>
      </c>
      <c r="B4206" t="s">
        <v>80</v>
      </c>
      <c r="C4206" t="s">
        <v>81</v>
      </c>
      <c r="D4206" t="s">
        <v>82</v>
      </c>
      <c r="E4206">
        <v>1553</v>
      </c>
      <c r="F4206">
        <v>197</v>
      </c>
      <c r="G4206">
        <v>69</v>
      </c>
      <c r="H4206">
        <v>64</v>
      </c>
      <c r="I4206">
        <v>50</v>
      </c>
      <c r="J4206">
        <v>14</v>
      </c>
    </row>
    <row r="4207" spans="1:10" x14ac:dyDescent="0.35">
      <c r="A4207" s="60">
        <v>42522</v>
      </c>
      <c r="B4207" t="s">
        <v>80</v>
      </c>
      <c r="C4207" t="s">
        <v>83</v>
      </c>
      <c r="D4207" t="s">
        <v>84</v>
      </c>
      <c r="E4207">
        <v>596</v>
      </c>
      <c r="F4207">
        <v>69</v>
      </c>
      <c r="G4207">
        <v>24</v>
      </c>
      <c r="H4207">
        <v>28</v>
      </c>
      <c r="I4207">
        <v>16</v>
      </c>
      <c r="J4207">
        <v>1</v>
      </c>
    </row>
    <row r="4208" spans="1:10" x14ac:dyDescent="0.35">
      <c r="A4208" s="60">
        <v>42522</v>
      </c>
      <c r="B4208" t="s">
        <v>80</v>
      </c>
      <c r="C4208" t="s">
        <v>85</v>
      </c>
      <c r="D4208" t="s">
        <v>86</v>
      </c>
      <c r="E4208">
        <v>326</v>
      </c>
      <c r="F4208">
        <v>31</v>
      </c>
      <c r="G4208">
        <v>15</v>
      </c>
      <c r="H4208">
        <v>12</v>
      </c>
      <c r="I4208">
        <v>4</v>
      </c>
      <c r="J4208">
        <v>0</v>
      </c>
    </row>
    <row r="4209" spans="1:10" x14ac:dyDescent="0.35">
      <c r="A4209" s="60">
        <v>42552</v>
      </c>
      <c r="B4209" t="s">
        <v>80</v>
      </c>
      <c r="C4209" t="s">
        <v>81</v>
      </c>
      <c r="D4209" t="s">
        <v>82</v>
      </c>
      <c r="E4209">
        <v>1154</v>
      </c>
      <c r="F4209">
        <v>151</v>
      </c>
      <c r="G4209">
        <v>34</v>
      </c>
      <c r="H4209">
        <v>45</v>
      </c>
      <c r="I4209">
        <v>61</v>
      </c>
      <c r="J4209">
        <v>11</v>
      </c>
    </row>
    <row r="4210" spans="1:10" x14ac:dyDescent="0.35">
      <c r="A4210" s="60">
        <v>42552</v>
      </c>
      <c r="B4210" t="s">
        <v>80</v>
      </c>
      <c r="C4210" t="s">
        <v>83</v>
      </c>
      <c r="D4210" t="s">
        <v>84</v>
      </c>
      <c r="E4210">
        <v>495</v>
      </c>
      <c r="F4210">
        <v>48</v>
      </c>
      <c r="G4210">
        <v>22</v>
      </c>
      <c r="H4210">
        <v>18</v>
      </c>
      <c r="I4210">
        <v>7</v>
      </c>
      <c r="J4210">
        <v>1</v>
      </c>
    </row>
    <row r="4211" spans="1:10" x14ac:dyDescent="0.35">
      <c r="A4211" s="60">
        <v>42552</v>
      </c>
      <c r="B4211" t="s">
        <v>80</v>
      </c>
      <c r="C4211" t="s">
        <v>85</v>
      </c>
      <c r="D4211" t="s">
        <v>86</v>
      </c>
      <c r="E4211">
        <v>267</v>
      </c>
      <c r="F4211">
        <v>14</v>
      </c>
      <c r="G4211">
        <v>12</v>
      </c>
      <c r="H4211">
        <v>1</v>
      </c>
      <c r="I4211">
        <v>1</v>
      </c>
      <c r="J4211">
        <v>0</v>
      </c>
    </row>
    <row r="4212" spans="1:10" x14ac:dyDescent="0.35">
      <c r="A4212" s="60">
        <v>42583</v>
      </c>
      <c r="B4212" t="s">
        <v>80</v>
      </c>
      <c r="C4212" t="s">
        <v>81</v>
      </c>
      <c r="D4212" t="s">
        <v>82</v>
      </c>
      <c r="E4212">
        <v>1538</v>
      </c>
      <c r="F4212">
        <v>155</v>
      </c>
      <c r="G4212">
        <v>49</v>
      </c>
      <c r="H4212">
        <v>56</v>
      </c>
      <c r="I4212">
        <v>38</v>
      </c>
      <c r="J4212">
        <v>12</v>
      </c>
    </row>
    <row r="4213" spans="1:10" x14ac:dyDescent="0.35">
      <c r="A4213" s="60">
        <v>42583</v>
      </c>
      <c r="B4213" t="s">
        <v>80</v>
      </c>
      <c r="C4213" t="s">
        <v>83</v>
      </c>
      <c r="D4213" t="s">
        <v>84</v>
      </c>
      <c r="E4213">
        <v>608</v>
      </c>
      <c r="F4213">
        <v>78</v>
      </c>
      <c r="G4213">
        <v>27</v>
      </c>
      <c r="H4213">
        <v>32</v>
      </c>
      <c r="I4213">
        <v>16</v>
      </c>
      <c r="J4213">
        <v>3</v>
      </c>
    </row>
    <row r="4214" spans="1:10" x14ac:dyDescent="0.35">
      <c r="A4214" s="60">
        <v>42583</v>
      </c>
      <c r="B4214" t="s">
        <v>80</v>
      </c>
      <c r="C4214" t="s">
        <v>85</v>
      </c>
      <c r="D4214" t="s">
        <v>86</v>
      </c>
      <c r="E4214">
        <v>385</v>
      </c>
      <c r="F4214">
        <v>37</v>
      </c>
      <c r="G4214">
        <v>23</v>
      </c>
      <c r="H4214">
        <v>8</v>
      </c>
      <c r="I4214">
        <v>6</v>
      </c>
      <c r="J4214">
        <v>0</v>
      </c>
    </row>
    <row r="4215" spans="1:10" x14ac:dyDescent="0.35">
      <c r="A4215" s="60">
        <v>42614</v>
      </c>
      <c r="B4215" t="s">
        <v>80</v>
      </c>
      <c r="C4215" t="s">
        <v>81</v>
      </c>
      <c r="D4215" t="s">
        <v>82</v>
      </c>
      <c r="E4215">
        <v>1552</v>
      </c>
      <c r="F4215">
        <v>158</v>
      </c>
      <c r="G4215">
        <v>58</v>
      </c>
      <c r="H4215">
        <v>43</v>
      </c>
      <c r="I4215">
        <v>48</v>
      </c>
      <c r="J4215">
        <v>9</v>
      </c>
    </row>
    <row r="4216" spans="1:10" x14ac:dyDescent="0.35">
      <c r="A4216" s="60">
        <v>42614</v>
      </c>
      <c r="B4216" t="s">
        <v>80</v>
      </c>
      <c r="C4216" t="s">
        <v>83</v>
      </c>
      <c r="D4216" t="s">
        <v>84</v>
      </c>
      <c r="E4216">
        <v>495</v>
      </c>
      <c r="F4216">
        <v>60</v>
      </c>
      <c r="G4216">
        <v>30</v>
      </c>
      <c r="H4216">
        <v>23</v>
      </c>
      <c r="I4216">
        <v>6</v>
      </c>
      <c r="J4216">
        <v>1</v>
      </c>
    </row>
    <row r="4217" spans="1:10" x14ac:dyDescent="0.35">
      <c r="A4217" s="60">
        <v>42614</v>
      </c>
      <c r="B4217" t="s">
        <v>80</v>
      </c>
      <c r="C4217" t="s">
        <v>85</v>
      </c>
      <c r="D4217" t="s">
        <v>86</v>
      </c>
      <c r="E4217">
        <v>304</v>
      </c>
      <c r="F4217">
        <v>32</v>
      </c>
      <c r="G4217">
        <v>21</v>
      </c>
      <c r="H4217">
        <v>5</v>
      </c>
      <c r="I4217">
        <v>6</v>
      </c>
      <c r="J4217">
        <v>0</v>
      </c>
    </row>
    <row r="4218" spans="1:10" x14ac:dyDescent="0.35">
      <c r="A4218" s="60">
        <v>42644</v>
      </c>
      <c r="B4218" t="s">
        <v>80</v>
      </c>
      <c r="C4218" t="s">
        <v>81</v>
      </c>
      <c r="D4218" t="s">
        <v>82</v>
      </c>
      <c r="E4218">
        <v>1427</v>
      </c>
      <c r="F4218">
        <v>137</v>
      </c>
      <c r="G4218">
        <v>42</v>
      </c>
      <c r="H4218">
        <v>42</v>
      </c>
      <c r="I4218">
        <v>41</v>
      </c>
      <c r="J4218">
        <v>12</v>
      </c>
    </row>
    <row r="4219" spans="1:10" x14ac:dyDescent="0.35">
      <c r="A4219" s="60">
        <v>42644</v>
      </c>
      <c r="B4219" t="s">
        <v>80</v>
      </c>
      <c r="C4219" t="s">
        <v>83</v>
      </c>
      <c r="D4219" t="s">
        <v>84</v>
      </c>
      <c r="E4219">
        <v>473</v>
      </c>
      <c r="F4219">
        <v>68</v>
      </c>
      <c r="G4219">
        <v>23</v>
      </c>
      <c r="H4219">
        <v>23</v>
      </c>
      <c r="I4219">
        <v>21</v>
      </c>
      <c r="J4219">
        <v>1</v>
      </c>
    </row>
    <row r="4220" spans="1:10" x14ac:dyDescent="0.35">
      <c r="A4220" s="60">
        <v>42644</v>
      </c>
      <c r="B4220" t="s">
        <v>80</v>
      </c>
      <c r="C4220" t="s">
        <v>85</v>
      </c>
      <c r="D4220" t="s">
        <v>86</v>
      </c>
      <c r="E4220">
        <v>298</v>
      </c>
      <c r="F4220">
        <v>31</v>
      </c>
      <c r="G4220">
        <v>17</v>
      </c>
      <c r="H4220">
        <v>4</v>
      </c>
      <c r="I4220">
        <v>9</v>
      </c>
      <c r="J4220">
        <v>1</v>
      </c>
    </row>
    <row r="4221" spans="1:10" x14ac:dyDescent="0.35">
      <c r="A4221" s="60">
        <v>42675</v>
      </c>
      <c r="B4221" t="s">
        <v>80</v>
      </c>
      <c r="C4221" t="s">
        <v>81</v>
      </c>
      <c r="D4221" t="s">
        <v>82</v>
      </c>
      <c r="E4221">
        <v>1693</v>
      </c>
      <c r="F4221">
        <v>181</v>
      </c>
      <c r="G4221">
        <v>50</v>
      </c>
      <c r="H4221">
        <v>62</v>
      </c>
      <c r="I4221">
        <v>51</v>
      </c>
      <c r="J4221">
        <v>18</v>
      </c>
    </row>
    <row r="4222" spans="1:10" x14ac:dyDescent="0.35">
      <c r="A4222" s="60">
        <v>42675</v>
      </c>
      <c r="B4222" t="s">
        <v>80</v>
      </c>
      <c r="C4222" t="s">
        <v>83</v>
      </c>
      <c r="D4222" t="s">
        <v>84</v>
      </c>
      <c r="E4222">
        <v>550</v>
      </c>
      <c r="F4222">
        <v>66</v>
      </c>
      <c r="G4222">
        <v>29</v>
      </c>
      <c r="H4222">
        <v>18</v>
      </c>
      <c r="I4222">
        <v>19</v>
      </c>
      <c r="J4222">
        <v>0</v>
      </c>
    </row>
    <row r="4223" spans="1:10" x14ac:dyDescent="0.35">
      <c r="A4223" s="60">
        <v>42675</v>
      </c>
      <c r="B4223" t="s">
        <v>80</v>
      </c>
      <c r="C4223" t="s">
        <v>85</v>
      </c>
      <c r="D4223" t="s">
        <v>86</v>
      </c>
      <c r="E4223">
        <v>362</v>
      </c>
      <c r="F4223">
        <v>14</v>
      </c>
      <c r="G4223">
        <v>9</v>
      </c>
      <c r="H4223">
        <v>4</v>
      </c>
      <c r="I4223">
        <v>0</v>
      </c>
      <c r="J4223">
        <v>1</v>
      </c>
    </row>
    <row r="4224" spans="1:10" x14ac:dyDescent="0.35">
      <c r="A4224" s="60">
        <v>42705</v>
      </c>
      <c r="B4224" t="s">
        <v>80</v>
      </c>
      <c r="C4224" t="s">
        <v>81</v>
      </c>
      <c r="D4224" t="s">
        <v>82</v>
      </c>
      <c r="E4224">
        <v>1396</v>
      </c>
      <c r="F4224">
        <v>140</v>
      </c>
      <c r="G4224">
        <v>37</v>
      </c>
      <c r="H4224">
        <v>48</v>
      </c>
      <c r="I4224">
        <v>41</v>
      </c>
      <c r="J4224">
        <v>14</v>
      </c>
    </row>
    <row r="4225" spans="1:10" x14ac:dyDescent="0.35">
      <c r="A4225" s="60">
        <v>42705</v>
      </c>
      <c r="B4225" t="s">
        <v>80</v>
      </c>
      <c r="C4225" t="s">
        <v>83</v>
      </c>
      <c r="D4225" t="s">
        <v>84</v>
      </c>
      <c r="E4225">
        <v>491</v>
      </c>
      <c r="F4225">
        <v>58</v>
      </c>
      <c r="G4225">
        <v>23</v>
      </c>
      <c r="H4225">
        <v>25</v>
      </c>
      <c r="I4225">
        <v>7</v>
      </c>
      <c r="J4225">
        <v>3</v>
      </c>
    </row>
    <row r="4226" spans="1:10" x14ac:dyDescent="0.35">
      <c r="A4226" s="60">
        <v>42705</v>
      </c>
      <c r="B4226" t="s">
        <v>80</v>
      </c>
      <c r="C4226" t="s">
        <v>85</v>
      </c>
      <c r="D4226" t="s">
        <v>86</v>
      </c>
      <c r="E4226">
        <v>269</v>
      </c>
      <c r="F4226">
        <v>22</v>
      </c>
      <c r="G4226">
        <v>12</v>
      </c>
      <c r="H4226">
        <v>6</v>
      </c>
      <c r="I4226">
        <v>1</v>
      </c>
      <c r="J4226">
        <v>3</v>
      </c>
    </row>
    <row r="4227" spans="1:10" x14ac:dyDescent="0.35">
      <c r="A4227" s="60">
        <v>42736</v>
      </c>
      <c r="B4227" t="s">
        <v>80</v>
      </c>
      <c r="C4227" t="s">
        <v>81</v>
      </c>
      <c r="D4227" t="s">
        <v>82</v>
      </c>
      <c r="E4227">
        <v>1374</v>
      </c>
      <c r="F4227">
        <v>168</v>
      </c>
      <c r="G4227">
        <v>29</v>
      </c>
      <c r="H4227">
        <v>56</v>
      </c>
      <c r="I4227">
        <v>71</v>
      </c>
      <c r="J4227">
        <v>12</v>
      </c>
    </row>
    <row r="4228" spans="1:10" x14ac:dyDescent="0.35">
      <c r="A4228" s="60">
        <v>42736</v>
      </c>
      <c r="B4228" t="s">
        <v>80</v>
      </c>
      <c r="C4228" t="s">
        <v>83</v>
      </c>
      <c r="D4228" t="s">
        <v>84</v>
      </c>
      <c r="E4228">
        <v>519</v>
      </c>
      <c r="F4228">
        <v>64</v>
      </c>
      <c r="G4228">
        <v>29</v>
      </c>
      <c r="H4228">
        <v>23</v>
      </c>
      <c r="I4228">
        <v>11</v>
      </c>
      <c r="J4228">
        <v>1</v>
      </c>
    </row>
    <row r="4229" spans="1:10" x14ac:dyDescent="0.35">
      <c r="A4229" s="60">
        <v>42736</v>
      </c>
      <c r="B4229" t="s">
        <v>80</v>
      </c>
      <c r="C4229" t="s">
        <v>85</v>
      </c>
      <c r="D4229" t="s">
        <v>86</v>
      </c>
      <c r="E4229">
        <v>353</v>
      </c>
      <c r="F4229">
        <v>12</v>
      </c>
      <c r="G4229">
        <v>10</v>
      </c>
      <c r="H4229">
        <v>1</v>
      </c>
      <c r="I4229">
        <v>1</v>
      </c>
      <c r="J4229">
        <v>0</v>
      </c>
    </row>
    <row r="4230" spans="1:10" x14ac:dyDescent="0.35">
      <c r="A4230" s="60">
        <v>42767</v>
      </c>
      <c r="B4230" t="s">
        <v>80</v>
      </c>
      <c r="C4230" t="s">
        <v>81</v>
      </c>
      <c r="D4230" t="s">
        <v>82</v>
      </c>
      <c r="E4230">
        <v>1461</v>
      </c>
      <c r="F4230">
        <v>125</v>
      </c>
      <c r="G4230">
        <v>22</v>
      </c>
      <c r="H4230">
        <v>58</v>
      </c>
      <c r="I4230">
        <v>37</v>
      </c>
      <c r="J4230">
        <v>8</v>
      </c>
    </row>
    <row r="4231" spans="1:10" x14ac:dyDescent="0.35">
      <c r="A4231" s="60">
        <v>42767</v>
      </c>
      <c r="B4231" t="s">
        <v>80</v>
      </c>
      <c r="C4231" t="s">
        <v>83</v>
      </c>
      <c r="D4231" t="s">
        <v>84</v>
      </c>
      <c r="E4231">
        <v>478</v>
      </c>
      <c r="F4231">
        <v>64</v>
      </c>
      <c r="G4231">
        <v>20</v>
      </c>
      <c r="H4231">
        <v>18</v>
      </c>
      <c r="I4231">
        <v>26</v>
      </c>
      <c r="J4231">
        <v>0</v>
      </c>
    </row>
    <row r="4232" spans="1:10" x14ac:dyDescent="0.35">
      <c r="A4232" s="60">
        <v>42767</v>
      </c>
      <c r="B4232" t="s">
        <v>80</v>
      </c>
      <c r="C4232" t="s">
        <v>85</v>
      </c>
      <c r="D4232" t="s">
        <v>86</v>
      </c>
      <c r="E4232">
        <v>357</v>
      </c>
      <c r="F4232">
        <v>23</v>
      </c>
      <c r="G4232">
        <v>6</v>
      </c>
      <c r="H4232">
        <v>7</v>
      </c>
      <c r="I4232">
        <v>8</v>
      </c>
      <c r="J4232">
        <v>2</v>
      </c>
    </row>
    <row r="4233" spans="1:10" x14ac:dyDescent="0.35">
      <c r="A4233" s="60">
        <v>42795</v>
      </c>
      <c r="B4233" t="s">
        <v>80</v>
      </c>
      <c r="C4233" t="s">
        <v>81</v>
      </c>
      <c r="D4233" t="s">
        <v>82</v>
      </c>
      <c r="E4233">
        <v>1677</v>
      </c>
      <c r="F4233">
        <v>175</v>
      </c>
      <c r="G4233">
        <v>46</v>
      </c>
      <c r="H4233">
        <v>62</v>
      </c>
      <c r="I4233">
        <v>62</v>
      </c>
      <c r="J4233">
        <v>5</v>
      </c>
    </row>
    <row r="4234" spans="1:10" x14ac:dyDescent="0.35">
      <c r="A4234" s="60">
        <v>42795</v>
      </c>
      <c r="B4234" t="s">
        <v>80</v>
      </c>
      <c r="C4234" t="s">
        <v>83</v>
      </c>
      <c r="D4234" t="s">
        <v>84</v>
      </c>
      <c r="E4234">
        <v>528</v>
      </c>
      <c r="F4234">
        <v>52</v>
      </c>
      <c r="G4234">
        <v>21</v>
      </c>
      <c r="H4234">
        <v>23</v>
      </c>
      <c r="I4234">
        <v>6</v>
      </c>
      <c r="J4234">
        <v>2</v>
      </c>
    </row>
    <row r="4235" spans="1:10" x14ac:dyDescent="0.35">
      <c r="A4235" s="60">
        <v>42795</v>
      </c>
      <c r="B4235" t="s">
        <v>80</v>
      </c>
      <c r="C4235" t="s">
        <v>85</v>
      </c>
      <c r="D4235" t="s">
        <v>86</v>
      </c>
      <c r="E4235">
        <v>322</v>
      </c>
      <c r="F4235">
        <v>12</v>
      </c>
      <c r="G4235">
        <v>5</v>
      </c>
      <c r="H4235">
        <v>5</v>
      </c>
      <c r="I4235">
        <v>0</v>
      </c>
      <c r="J4235">
        <v>2</v>
      </c>
    </row>
    <row r="4236" spans="1:10" x14ac:dyDescent="0.35">
      <c r="A4236" s="60">
        <v>42826</v>
      </c>
      <c r="B4236" t="s">
        <v>80</v>
      </c>
      <c r="C4236" t="s">
        <v>81</v>
      </c>
      <c r="D4236" t="s">
        <v>82</v>
      </c>
      <c r="E4236">
        <v>1269</v>
      </c>
      <c r="F4236">
        <v>143</v>
      </c>
      <c r="G4236">
        <v>34</v>
      </c>
      <c r="H4236">
        <v>36</v>
      </c>
      <c r="I4236">
        <v>64</v>
      </c>
      <c r="J4236">
        <v>9</v>
      </c>
    </row>
    <row r="4237" spans="1:10" x14ac:dyDescent="0.35">
      <c r="A4237" s="60">
        <v>42826</v>
      </c>
      <c r="B4237" t="s">
        <v>80</v>
      </c>
      <c r="C4237" t="s">
        <v>83</v>
      </c>
      <c r="D4237" t="s">
        <v>84</v>
      </c>
      <c r="E4237">
        <v>438</v>
      </c>
      <c r="F4237">
        <v>57</v>
      </c>
      <c r="G4237">
        <v>30</v>
      </c>
      <c r="H4237">
        <v>22</v>
      </c>
      <c r="I4237">
        <v>5</v>
      </c>
      <c r="J4237">
        <v>0</v>
      </c>
    </row>
    <row r="4238" spans="1:10" x14ac:dyDescent="0.35">
      <c r="A4238" s="60">
        <v>42826</v>
      </c>
      <c r="B4238" t="s">
        <v>80</v>
      </c>
      <c r="C4238" t="s">
        <v>85</v>
      </c>
      <c r="D4238" t="s">
        <v>86</v>
      </c>
      <c r="E4238">
        <v>275</v>
      </c>
      <c r="F4238">
        <v>22</v>
      </c>
      <c r="G4238">
        <v>6</v>
      </c>
      <c r="H4238">
        <v>4</v>
      </c>
      <c r="I4238">
        <v>12</v>
      </c>
      <c r="J4238">
        <v>0</v>
      </c>
    </row>
    <row r="4239" spans="1:10" x14ac:dyDescent="0.35">
      <c r="A4239" s="60">
        <v>42856</v>
      </c>
      <c r="B4239" t="s">
        <v>80</v>
      </c>
      <c r="C4239" t="s">
        <v>81</v>
      </c>
      <c r="D4239" t="s">
        <v>82</v>
      </c>
      <c r="E4239">
        <v>1424</v>
      </c>
      <c r="F4239">
        <v>93</v>
      </c>
      <c r="G4239">
        <v>32</v>
      </c>
      <c r="H4239">
        <v>38</v>
      </c>
      <c r="I4239">
        <v>19</v>
      </c>
      <c r="J4239">
        <v>4</v>
      </c>
    </row>
    <row r="4240" spans="1:10" x14ac:dyDescent="0.35">
      <c r="A4240" s="60">
        <v>42856</v>
      </c>
      <c r="B4240" t="s">
        <v>80</v>
      </c>
      <c r="C4240" t="s">
        <v>83</v>
      </c>
      <c r="D4240" t="s">
        <v>84</v>
      </c>
      <c r="E4240">
        <v>476</v>
      </c>
      <c r="F4240">
        <v>60</v>
      </c>
      <c r="G4240">
        <v>25</v>
      </c>
      <c r="H4240">
        <v>25</v>
      </c>
      <c r="I4240">
        <v>8</v>
      </c>
      <c r="J4240">
        <v>2</v>
      </c>
    </row>
    <row r="4241" spans="1:10" x14ac:dyDescent="0.35">
      <c r="A4241" s="60">
        <v>42856</v>
      </c>
      <c r="B4241" t="s">
        <v>80</v>
      </c>
      <c r="C4241" t="s">
        <v>85</v>
      </c>
      <c r="D4241" t="s">
        <v>86</v>
      </c>
      <c r="E4241">
        <v>314</v>
      </c>
      <c r="F4241">
        <v>12</v>
      </c>
      <c r="G4241">
        <v>5</v>
      </c>
      <c r="H4241">
        <v>3</v>
      </c>
      <c r="I4241">
        <v>3</v>
      </c>
      <c r="J4241">
        <v>1</v>
      </c>
    </row>
    <row r="4242" spans="1:10" x14ac:dyDescent="0.35">
      <c r="A4242" s="60">
        <v>42887</v>
      </c>
      <c r="B4242" t="s">
        <v>80</v>
      </c>
      <c r="C4242" t="s">
        <v>81</v>
      </c>
      <c r="D4242" t="s">
        <v>82</v>
      </c>
      <c r="E4242">
        <v>1399</v>
      </c>
      <c r="F4242">
        <v>86</v>
      </c>
      <c r="G4242">
        <v>25</v>
      </c>
      <c r="H4242">
        <v>36</v>
      </c>
      <c r="I4242">
        <v>20</v>
      </c>
      <c r="J4242">
        <v>5</v>
      </c>
    </row>
    <row r="4243" spans="1:10" x14ac:dyDescent="0.35">
      <c r="A4243" s="60">
        <v>42887</v>
      </c>
      <c r="B4243" t="s">
        <v>80</v>
      </c>
      <c r="C4243" t="s">
        <v>83</v>
      </c>
      <c r="D4243" t="s">
        <v>84</v>
      </c>
      <c r="E4243">
        <v>500</v>
      </c>
      <c r="F4243">
        <v>60</v>
      </c>
      <c r="G4243">
        <v>23</v>
      </c>
      <c r="H4243">
        <v>25</v>
      </c>
      <c r="I4243">
        <v>8</v>
      </c>
      <c r="J4243">
        <v>4</v>
      </c>
    </row>
    <row r="4244" spans="1:10" x14ac:dyDescent="0.35">
      <c r="A4244" s="60">
        <v>42887</v>
      </c>
      <c r="B4244" t="s">
        <v>80</v>
      </c>
      <c r="C4244" t="s">
        <v>85</v>
      </c>
      <c r="D4244" t="s">
        <v>86</v>
      </c>
      <c r="E4244">
        <v>328</v>
      </c>
      <c r="F4244">
        <v>20</v>
      </c>
      <c r="G4244">
        <v>13</v>
      </c>
      <c r="H4244">
        <v>5</v>
      </c>
      <c r="I4244">
        <v>2</v>
      </c>
      <c r="J4244">
        <v>0</v>
      </c>
    </row>
    <row r="4245" spans="1:10" x14ac:dyDescent="0.35">
      <c r="A4245" s="60">
        <v>42917</v>
      </c>
      <c r="B4245" t="s">
        <v>80</v>
      </c>
      <c r="C4245" t="s">
        <v>81</v>
      </c>
      <c r="D4245" t="s">
        <v>82</v>
      </c>
      <c r="E4245">
        <v>978</v>
      </c>
      <c r="F4245">
        <v>82</v>
      </c>
      <c r="G4245">
        <v>32</v>
      </c>
      <c r="H4245">
        <v>23</v>
      </c>
      <c r="I4245">
        <v>22</v>
      </c>
      <c r="J4245">
        <v>5</v>
      </c>
    </row>
    <row r="4246" spans="1:10" x14ac:dyDescent="0.35">
      <c r="A4246" s="60">
        <v>42917</v>
      </c>
      <c r="B4246" t="s">
        <v>80</v>
      </c>
      <c r="C4246" t="s">
        <v>83</v>
      </c>
      <c r="D4246" t="s">
        <v>84</v>
      </c>
      <c r="E4246">
        <v>448</v>
      </c>
      <c r="F4246">
        <v>48</v>
      </c>
      <c r="G4246">
        <v>18</v>
      </c>
      <c r="H4246">
        <v>18</v>
      </c>
      <c r="I4246">
        <v>11</v>
      </c>
      <c r="J4246">
        <v>1</v>
      </c>
    </row>
    <row r="4247" spans="1:10" x14ac:dyDescent="0.35">
      <c r="A4247" s="60">
        <v>42917</v>
      </c>
      <c r="B4247" t="s">
        <v>80</v>
      </c>
      <c r="C4247" t="s">
        <v>85</v>
      </c>
      <c r="D4247" t="s">
        <v>86</v>
      </c>
      <c r="E4247">
        <v>248</v>
      </c>
      <c r="F4247">
        <v>7</v>
      </c>
      <c r="G4247">
        <v>5</v>
      </c>
      <c r="H4247">
        <v>1</v>
      </c>
      <c r="I4247">
        <v>1</v>
      </c>
      <c r="J4247">
        <v>0</v>
      </c>
    </row>
    <row r="4248" spans="1:10" x14ac:dyDescent="0.35">
      <c r="A4248" s="60">
        <v>42948</v>
      </c>
      <c r="B4248" t="s">
        <v>80</v>
      </c>
      <c r="C4248" t="s">
        <v>81</v>
      </c>
      <c r="D4248" t="s">
        <v>82</v>
      </c>
      <c r="E4248">
        <v>1437</v>
      </c>
      <c r="F4248">
        <v>90</v>
      </c>
      <c r="G4248">
        <v>30</v>
      </c>
      <c r="H4248">
        <v>32</v>
      </c>
      <c r="I4248">
        <v>18</v>
      </c>
      <c r="J4248">
        <v>10</v>
      </c>
    </row>
    <row r="4249" spans="1:10" x14ac:dyDescent="0.35">
      <c r="A4249" s="60">
        <v>42948</v>
      </c>
      <c r="B4249" t="s">
        <v>80</v>
      </c>
      <c r="C4249" t="s">
        <v>83</v>
      </c>
      <c r="D4249" t="s">
        <v>84</v>
      </c>
      <c r="E4249">
        <v>530</v>
      </c>
      <c r="F4249">
        <v>51</v>
      </c>
      <c r="G4249">
        <v>20</v>
      </c>
      <c r="H4249">
        <v>23</v>
      </c>
      <c r="I4249">
        <v>7</v>
      </c>
      <c r="J4249">
        <v>1</v>
      </c>
    </row>
    <row r="4250" spans="1:10" x14ac:dyDescent="0.35">
      <c r="A4250" s="60">
        <v>42948</v>
      </c>
      <c r="B4250" t="s">
        <v>80</v>
      </c>
      <c r="C4250" t="s">
        <v>85</v>
      </c>
      <c r="D4250" t="s">
        <v>86</v>
      </c>
      <c r="E4250">
        <v>296</v>
      </c>
      <c r="F4250">
        <v>19</v>
      </c>
      <c r="G4250">
        <v>7</v>
      </c>
      <c r="H4250">
        <v>7</v>
      </c>
      <c r="I4250">
        <v>4</v>
      </c>
      <c r="J4250">
        <v>1</v>
      </c>
    </row>
    <row r="4251" spans="1:10" x14ac:dyDescent="0.35">
      <c r="A4251" s="60">
        <v>42979</v>
      </c>
      <c r="B4251" t="s">
        <v>80</v>
      </c>
      <c r="C4251" t="s">
        <v>81</v>
      </c>
      <c r="D4251" t="s">
        <v>82</v>
      </c>
      <c r="E4251">
        <v>1311</v>
      </c>
      <c r="F4251">
        <v>116</v>
      </c>
      <c r="G4251">
        <v>36</v>
      </c>
      <c r="H4251">
        <v>39</v>
      </c>
      <c r="I4251">
        <v>35</v>
      </c>
      <c r="J4251">
        <v>6</v>
      </c>
    </row>
    <row r="4252" spans="1:10" x14ac:dyDescent="0.35">
      <c r="A4252" s="60">
        <v>42979</v>
      </c>
      <c r="B4252" t="s">
        <v>80</v>
      </c>
      <c r="C4252" t="s">
        <v>83</v>
      </c>
      <c r="D4252" t="s">
        <v>84</v>
      </c>
      <c r="E4252">
        <v>415</v>
      </c>
      <c r="F4252">
        <v>46</v>
      </c>
      <c r="G4252">
        <v>14</v>
      </c>
      <c r="H4252">
        <v>16</v>
      </c>
      <c r="I4252">
        <v>14</v>
      </c>
      <c r="J4252">
        <v>2</v>
      </c>
    </row>
    <row r="4253" spans="1:10" x14ac:dyDescent="0.35">
      <c r="A4253" s="60">
        <v>42979</v>
      </c>
      <c r="B4253" t="s">
        <v>80</v>
      </c>
      <c r="C4253" t="s">
        <v>85</v>
      </c>
      <c r="D4253" t="s">
        <v>86</v>
      </c>
      <c r="E4253">
        <v>309</v>
      </c>
      <c r="F4253">
        <v>22</v>
      </c>
      <c r="G4253">
        <v>10</v>
      </c>
      <c r="H4253">
        <v>7</v>
      </c>
      <c r="I4253">
        <v>5</v>
      </c>
      <c r="J4253">
        <v>0</v>
      </c>
    </row>
    <row r="4254" spans="1:10" x14ac:dyDescent="0.35">
      <c r="A4254" s="60">
        <v>43009</v>
      </c>
      <c r="B4254" t="s">
        <v>80</v>
      </c>
      <c r="C4254" t="s">
        <v>81</v>
      </c>
      <c r="D4254" t="s">
        <v>82</v>
      </c>
      <c r="E4254">
        <v>1205</v>
      </c>
      <c r="F4254">
        <v>91</v>
      </c>
      <c r="G4254">
        <v>21</v>
      </c>
      <c r="H4254">
        <v>36</v>
      </c>
      <c r="I4254">
        <v>25</v>
      </c>
      <c r="J4254">
        <v>9</v>
      </c>
    </row>
    <row r="4255" spans="1:10" x14ac:dyDescent="0.35">
      <c r="A4255" s="60">
        <v>43009</v>
      </c>
      <c r="B4255" t="s">
        <v>80</v>
      </c>
      <c r="C4255" t="s">
        <v>83</v>
      </c>
      <c r="D4255" t="s">
        <v>84</v>
      </c>
      <c r="E4255">
        <v>421</v>
      </c>
      <c r="F4255">
        <v>29</v>
      </c>
      <c r="G4255">
        <v>10</v>
      </c>
      <c r="H4255">
        <v>14</v>
      </c>
      <c r="I4255">
        <v>3</v>
      </c>
      <c r="J4255">
        <v>2</v>
      </c>
    </row>
    <row r="4256" spans="1:10" x14ac:dyDescent="0.35">
      <c r="A4256" s="60">
        <v>43009</v>
      </c>
      <c r="B4256" t="s">
        <v>80</v>
      </c>
      <c r="C4256" t="s">
        <v>85</v>
      </c>
      <c r="D4256" t="s">
        <v>86</v>
      </c>
      <c r="E4256">
        <v>327</v>
      </c>
      <c r="F4256">
        <v>8</v>
      </c>
      <c r="G4256">
        <v>5</v>
      </c>
      <c r="H4256">
        <v>2</v>
      </c>
      <c r="I4256">
        <v>1</v>
      </c>
      <c r="J4256">
        <v>0</v>
      </c>
    </row>
    <row r="4257" spans="1:10" x14ac:dyDescent="0.35">
      <c r="A4257" s="60">
        <v>43040</v>
      </c>
      <c r="B4257" t="s">
        <v>80</v>
      </c>
      <c r="C4257" t="s">
        <v>81</v>
      </c>
      <c r="D4257" t="s">
        <v>82</v>
      </c>
      <c r="E4257">
        <v>1376</v>
      </c>
      <c r="F4257">
        <v>107</v>
      </c>
      <c r="G4257">
        <v>33</v>
      </c>
      <c r="H4257">
        <v>29</v>
      </c>
      <c r="I4257">
        <v>41</v>
      </c>
      <c r="J4257">
        <v>4</v>
      </c>
    </row>
    <row r="4258" spans="1:10" x14ac:dyDescent="0.35">
      <c r="A4258" s="60">
        <v>43040</v>
      </c>
      <c r="B4258" t="s">
        <v>80</v>
      </c>
      <c r="C4258" t="s">
        <v>83</v>
      </c>
      <c r="D4258" t="s">
        <v>84</v>
      </c>
      <c r="E4258">
        <v>488</v>
      </c>
      <c r="F4258">
        <v>40</v>
      </c>
      <c r="G4258">
        <v>8</v>
      </c>
      <c r="H4258">
        <v>22</v>
      </c>
      <c r="I4258">
        <v>10</v>
      </c>
      <c r="J4258">
        <v>0</v>
      </c>
    </row>
    <row r="4259" spans="1:10" x14ac:dyDescent="0.35">
      <c r="A4259" s="60">
        <v>43040</v>
      </c>
      <c r="B4259" t="s">
        <v>80</v>
      </c>
      <c r="C4259" t="s">
        <v>85</v>
      </c>
      <c r="D4259" t="s">
        <v>86</v>
      </c>
      <c r="E4259">
        <v>342</v>
      </c>
      <c r="F4259">
        <v>20</v>
      </c>
      <c r="G4259">
        <v>6</v>
      </c>
      <c r="H4259">
        <v>11</v>
      </c>
      <c r="I4259">
        <v>3</v>
      </c>
      <c r="J4259">
        <v>0</v>
      </c>
    </row>
    <row r="4260" spans="1:10" x14ac:dyDescent="0.35">
      <c r="A4260" s="60">
        <v>43070</v>
      </c>
      <c r="B4260" t="s">
        <v>80</v>
      </c>
      <c r="C4260" t="s">
        <v>81</v>
      </c>
      <c r="D4260" t="s">
        <v>82</v>
      </c>
      <c r="E4260">
        <v>916</v>
      </c>
      <c r="F4260">
        <v>99</v>
      </c>
      <c r="G4260">
        <v>26</v>
      </c>
      <c r="H4260">
        <v>33</v>
      </c>
      <c r="I4260">
        <v>37</v>
      </c>
      <c r="J4260">
        <v>3</v>
      </c>
    </row>
    <row r="4261" spans="1:10" x14ac:dyDescent="0.35">
      <c r="A4261" s="60">
        <v>43070</v>
      </c>
      <c r="B4261" t="s">
        <v>80</v>
      </c>
      <c r="C4261" t="s">
        <v>83</v>
      </c>
      <c r="D4261" t="s">
        <v>84</v>
      </c>
      <c r="E4261">
        <v>274</v>
      </c>
      <c r="F4261">
        <v>28</v>
      </c>
      <c r="G4261">
        <v>12</v>
      </c>
      <c r="H4261">
        <v>5</v>
      </c>
      <c r="I4261">
        <v>10</v>
      </c>
      <c r="J4261">
        <v>1</v>
      </c>
    </row>
    <row r="4262" spans="1:10" x14ac:dyDescent="0.35">
      <c r="A4262" s="60">
        <v>43070</v>
      </c>
      <c r="B4262" t="s">
        <v>80</v>
      </c>
      <c r="C4262" t="s">
        <v>85</v>
      </c>
      <c r="D4262" t="s">
        <v>86</v>
      </c>
      <c r="E4262">
        <v>267</v>
      </c>
      <c r="F4262">
        <v>9</v>
      </c>
      <c r="G4262">
        <v>6</v>
      </c>
      <c r="H4262">
        <v>3</v>
      </c>
      <c r="I4262">
        <v>0</v>
      </c>
      <c r="J4262">
        <v>0</v>
      </c>
    </row>
    <row r="4263" spans="1:10" x14ac:dyDescent="0.35">
      <c r="A4263" s="60">
        <v>43101</v>
      </c>
      <c r="B4263" t="s">
        <v>80</v>
      </c>
      <c r="C4263" t="s">
        <v>81</v>
      </c>
      <c r="D4263" t="s">
        <v>82</v>
      </c>
      <c r="E4263">
        <v>1090</v>
      </c>
      <c r="F4263">
        <v>79</v>
      </c>
      <c r="G4263">
        <v>25</v>
      </c>
      <c r="H4263">
        <v>23</v>
      </c>
      <c r="I4263">
        <v>25</v>
      </c>
      <c r="J4263">
        <v>6</v>
      </c>
    </row>
    <row r="4264" spans="1:10" x14ac:dyDescent="0.35">
      <c r="A4264" s="60">
        <v>43101</v>
      </c>
      <c r="B4264" t="s">
        <v>80</v>
      </c>
      <c r="C4264" t="s">
        <v>83</v>
      </c>
      <c r="D4264" t="s">
        <v>84</v>
      </c>
      <c r="E4264">
        <v>321</v>
      </c>
      <c r="F4264">
        <v>22</v>
      </c>
      <c r="G4264">
        <v>12</v>
      </c>
      <c r="H4264">
        <v>6</v>
      </c>
      <c r="I4264">
        <v>4</v>
      </c>
      <c r="J4264">
        <v>0</v>
      </c>
    </row>
    <row r="4265" spans="1:10" x14ac:dyDescent="0.35">
      <c r="A4265" s="60">
        <v>43101</v>
      </c>
      <c r="B4265" t="s">
        <v>80</v>
      </c>
      <c r="C4265" t="s">
        <v>85</v>
      </c>
      <c r="D4265" t="s">
        <v>86</v>
      </c>
      <c r="E4265">
        <v>298</v>
      </c>
      <c r="F4265">
        <v>17</v>
      </c>
      <c r="G4265">
        <v>5</v>
      </c>
      <c r="H4265">
        <v>4</v>
      </c>
      <c r="I4265">
        <v>7</v>
      </c>
      <c r="J4265">
        <v>1</v>
      </c>
    </row>
    <row r="4266" spans="1:10" x14ac:dyDescent="0.35">
      <c r="A4266" s="60">
        <v>43132</v>
      </c>
      <c r="B4266" t="s">
        <v>80</v>
      </c>
      <c r="C4266" t="s">
        <v>81</v>
      </c>
      <c r="D4266" t="s">
        <v>82</v>
      </c>
      <c r="E4266">
        <v>1057</v>
      </c>
      <c r="F4266">
        <v>90</v>
      </c>
      <c r="G4266">
        <v>35</v>
      </c>
      <c r="H4266">
        <v>19</v>
      </c>
      <c r="I4266">
        <v>28</v>
      </c>
      <c r="J4266">
        <v>8</v>
      </c>
    </row>
    <row r="4267" spans="1:10" x14ac:dyDescent="0.35">
      <c r="A4267" s="60">
        <v>43132</v>
      </c>
      <c r="B4267" t="s">
        <v>80</v>
      </c>
      <c r="C4267" t="s">
        <v>83</v>
      </c>
      <c r="D4267" t="s">
        <v>84</v>
      </c>
      <c r="E4267">
        <v>418</v>
      </c>
      <c r="F4267">
        <v>33</v>
      </c>
      <c r="G4267">
        <v>13</v>
      </c>
      <c r="H4267">
        <v>12</v>
      </c>
      <c r="I4267">
        <v>8</v>
      </c>
      <c r="J4267">
        <v>0</v>
      </c>
    </row>
    <row r="4268" spans="1:10" x14ac:dyDescent="0.35">
      <c r="A4268" s="60">
        <v>43132</v>
      </c>
      <c r="B4268" t="s">
        <v>80</v>
      </c>
      <c r="C4268" t="s">
        <v>85</v>
      </c>
      <c r="D4268" t="s">
        <v>86</v>
      </c>
      <c r="E4268">
        <v>299</v>
      </c>
      <c r="F4268">
        <v>20</v>
      </c>
      <c r="G4268">
        <v>1</v>
      </c>
      <c r="H4268">
        <v>5</v>
      </c>
      <c r="I4268">
        <v>14</v>
      </c>
      <c r="J4268">
        <v>0</v>
      </c>
    </row>
    <row r="4269" spans="1:10" x14ac:dyDescent="0.35">
      <c r="A4269" s="60">
        <v>43160</v>
      </c>
      <c r="B4269" t="s">
        <v>80</v>
      </c>
      <c r="C4269" t="s">
        <v>81</v>
      </c>
      <c r="D4269" t="s">
        <v>82</v>
      </c>
      <c r="E4269">
        <v>1255</v>
      </c>
      <c r="F4269">
        <v>110</v>
      </c>
      <c r="G4269">
        <v>29</v>
      </c>
      <c r="H4269">
        <v>35</v>
      </c>
      <c r="I4269">
        <v>42</v>
      </c>
      <c r="J4269">
        <v>4</v>
      </c>
    </row>
    <row r="4270" spans="1:10" x14ac:dyDescent="0.35">
      <c r="A4270" s="60">
        <v>43160</v>
      </c>
      <c r="B4270" t="s">
        <v>80</v>
      </c>
      <c r="C4270" t="s">
        <v>83</v>
      </c>
      <c r="D4270" t="s">
        <v>84</v>
      </c>
      <c r="E4270">
        <v>465</v>
      </c>
      <c r="F4270">
        <v>55</v>
      </c>
      <c r="G4270">
        <v>19</v>
      </c>
      <c r="H4270">
        <v>8</v>
      </c>
      <c r="I4270">
        <v>27</v>
      </c>
      <c r="J4270">
        <v>1</v>
      </c>
    </row>
    <row r="4271" spans="1:10" x14ac:dyDescent="0.35">
      <c r="A4271" s="60">
        <v>43160</v>
      </c>
      <c r="B4271" t="s">
        <v>80</v>
      </c>
      <c r="C4271" t="s">
        <v>85</v>
      </c>
      <c r="D4271" t="s">
        <v>86</v>
      </c>
      <c r="E4271">
        <v>319</v>
      </c>
      <c r="F4271">
        <v>17</v>
      </c>
      <c r="G4271">
        <v>6</v>
      </c>
      <c r="H4271">
        <v>6</v>
      </c>
      <c r="I4271">
        <v>5</v>
      </c>
      <c r="J4271">
        <v>0</v>
      </c>
    </row>
    <row r="4272" spans="1:10" x14ac:dyDescent="0.35">
      <c r="A4272" s="60">
        <v>43191</v>
      </c>
      <c r="B4272" t="s">
        <v>80</v>
      </c>
      <c r="C4272" t="s">
        <v>81</v>
      </c>
      <c r="D4272" t="s">
        <v>82</v>
      </c>
      <c r="E4272">
        <v>1141</v>
      </c>
      <c r="F4272">
        <v>90</v>
      </c>
      <c r="G4272">
        <v>33</v>
      </c>
      <c r="H4272">
        <v>28</v>
      </c>
      <c r="I4272">
        <v>26</v>
      </c>
      <c r="J4272">
        <v>3</v>
      </c>
    </row>
    <row r="4273" spans="1:10" x14ac:dyDescent="0.35">
      <c r="A4273" s="60">
        <v>43191</v>
      </c>
      <c r="B4273" t="s">
        <v>80</v>
      </c>
      <c r="C4273" t="s">
        <v>83</v>
      </c>
      <c r="D4273" t="s">
        <v>84</v>
      </c>
      <c r="E4273">
        <v>436</v>
      </c>
      <c r="F4273">
        <v>33</v>
      </c>
      <c r="G4273">
        <v>22</v>
      </c>
      <c r="H4273">
        <v>4</v>
      </c>
      <c r="I4273">
        <v>6</v>
      </c>
      <c r="J4273">
        <v>1</v>
      </c>
    </row>
    <row r="4274" spans="1:10" x14ac:dyDescent="0.35">
      <c r="A4274" s="60">
        <v>43191</v>
      </c>
      <c r="B4274" t="s">
        <v>80</v>
      </c>
      <c r="C4274" t="s">
        <v>85</v>
      </c>
      <c r="D4274" t="s">
        <v>86</v>
      </c>
      <c r="E4274">
        <v>277</v>
      </c>
      <c r="F4274">
        <v>19</v>
      </c>
      <c r="G4274">
        <v>8</v>
      </c>
      <c r="H4274">
        <v>6</v>
      </c>
      <c r="I4274">
        <v>4</v>
      </c>
      <c r="J4274">
        <v>1</v>
      </c>
    </row>
    <row r="4275" spans="1:10" x14ac:dyDescent="0.35">
      <c r="A4275" s="60">
        <v>43221</v>
      </c>
      <c r="B4275" t="s">
        <v>80</v>
      </c>
      <c r="C4275" t="s">
        <v>81</v>
      </c>
      <c r="D4275" t="s">
        <v>82</v>
      </c>
      <c r="E4275">
        <v>1377</v>
      </c>
      <c r="F4275">
        <v>99</v>
      </c>
      <c r="G4275">
        <v>34</v>
      </c>
      <c r="H4275">
        <v>33</v>
      </c>
      <c r="I4275">
        <v>29</v>
      </c>
      <c r="J4275">
        <v>3</v>
      </c>
    </row>
    <row r="4276" spans="1:10" x14ac:dyDescent="0.35">
      <c r="A4276" s="60">
        <v>43221</v>
      </c>
      <c r="B4276" t="s">
        <v>80</v>
      </c>
      <c r="C4276" t="s">
        <v>83</v>
      </c>
      <c r="D4276" t="s">
        <v>84</v>
      </c>
      <c r="E4276">
        <v>530</v>
      </c>
      <c r="F4276">
        <v>50</v>
      </c>
      <c r="G4276">
        <v>17</v>
      </c>
      <c r="H4276">
        <v>11</v>
      </c>
      <c r="I4276">
        <v>21</v>
      </c>
      <c r="J4276">
        <v>1</v>
      </c>
    </row>
    <row r="4277" spans="1:10" x14ac:dyDescent="0.35">
      <c r="A4277" s="60">
        <v>43221</v>
      </c>
      <c r="B4277" t="s">
        <v>80</v>
      </c>
      <c r="C4277" t="s">
        <v>85</v>
      </c>
      <c r="D4277" t="s">
        <v>86</v>
      </c>
      <c r="E4277">
        <v>337</v>
      </c>
      <c r="F4277">
        <v>16</v>
      </c>
      <c r="G4277">
        <v>6</v>
      </c>
      <c r="H4277">
        <v>6</v>
      </c>
      <c r="I4277">
        <v>3</v>
      </c>
      <c r="J4277">
        <v>1</v>
      </c>
    </row>
    <row r="4278" spans="1:10" x14ac:dyDescent="0.35">
      <c r="A4278" s="60">
        <v>43252</v>
      </c>
      <c r="B4278" t="s">
        <v>80</v>
      </c>
      <c r="C4278" t="s">
        <v>81</v>
      </c>
      <c r="D4278" t="s">
        <v>82</v>
      </c>
      <c r="E4278">
        <v>1294</v>
      </c>
      <c r="F4278">
        <v>100</v>
      </c>
      <c r="G4278">
        <v>27</v>
      </c>
      <c r="H4278">
        <v>35</v>
      </c>
      <c r="I4278">
        <v>33</v>
      </c>
      <c r="J4278">
        <v>5</v>
      </c>
    </row>
    <row r="4279" spans="1:10" x14ac:dyDescent="0.35">
      <c r="A4279" s="60">
        <v>43252</v>
      </c>
      <c r="B4279" t="s">
        <v>80</v>
      </c>
      <c r="C4279" t="s">
        <v>83</v>
      </c>
      <c r="D4279" t="s">
        <v>84</v>
      </c>
      <c r="E4279">
        <v>491</v>
      </c>
      <c r="F4279">
        <v>33</v>
      </c>
      <c r="G4279">
        <v>15</v>
      </c>
      <c r="H4279">
        <v>13</v>
      </c>
      <c r="I4279">
        <v>5</v>
      </c>
      <c r="J4279">
        <v>0</v>
      </c>
    </row>
    <row r="4280" spans="1:10" x14ac:dyDescent="0.35">
      <c r="A4280" s="60">
        <v>43252</v>
      </c>
      <c r="B4280" t="s">
        <v>80</v>
      </c>
      <c r="C4280" t="s">
        <v>85</v>
      </c>
      <c r="D4280" t="s">
        <v>86</v>
      </c>
      <c r="E4280">
        <v>270</v>
      </c>
      <c r="F4280">
        <v>11</v>
      </c>
      <c r="G4280">
        <v>2</v>
      </c>
      <c r="H4280">
        <v>2</v>
      </c>
      <c r="I4280">
        <v>6</v>
      </c>
      <c r="J4280">
        <v>1</v>
      </c>
    </row>
    <row r="4281" spans="1:10" x14ac:dyDescent="0.35">
      <c r="A4281" s="60">
        <v>43282</v>
      </c>
      <c r="B4281" t="s">
        <v>80</v>
      </c>
      <c r="C4281" t="s">
        <v>81</v>
      </c>
      <c r="D4281" t="s">
        <v>82</v>
      </c>
      <c r="E4281">
        <v>950</v>
      </c>
      <c r="F4281">
        <v>61</v>
      </c>
      <c r="G4281">
        <v>20</v>
      </c>
      <c r="H4281">
        <v>17</v>
      </c>
      <c r="I4281">
        <v>23</v>
      </c>
      <c r="J4281">
        <v>1</v>
      </c>
    </row>
    <row r="4282" spans="1:10" x14ac:dyDescent="0.35">
      <c r="A4282" s="60">
        <v>43282</v>
      </c>
      <c r="B4282" t="s">
        <v>80</v>
      </c>
      <c r="C4282" t="s">
        <v>83</v>
      </c>
      <c r="D4282" t="s">
        <v>84</v>
      </c>
      <c r="E4282">
        <v>310</v>
      </c>
      <c r="F4282">
        <v>27</v>
      </c>
      <c r="G4282">
        <v>16</v>
      </c>
      <c r="H4282">
        <v>8</v>
      </c>
      <c r="I4282">
        <v>3</v>
      </c>
      <c r="J4282">
        <v>0</v>
      </c>
    </row>
    <row r="4283" spans="1:10" x14ac:dyDescent="0.35">
      <c r="A4283" s="60">
        <v>43282</v>
      </c>
      <c r="B4283" t="s">
        <v>80</v>
      </c>
      <c r="C4283" t="s">
        <v>85</v>
      </c>
      <c r="D4283" t="s">
        <v>86</v>
      </c>
      <c r="E4283">
        <v>186</v>
      </c>
      <c r="F4283">
        <v>10</v>
      </c>
      <c r="G4283">
        <v>2</v>
      </c>
      <c r="H4283">
        <v>3</v>
      </c>
      <c r="I4283">
        <v>5</v>
      </c>
      <c r="J4283">
        <v>0</v>
      </c>
    </row>
    <row r="4284" spans="1:10" x14ac:dyDescent="0.35">
      <c r="A4284" s="60">
        <v>43313</v>
      </c>
      <c r="B4284" t="s">
        <v>80</v>
      </c>
      <c r="C4284" t="s">
        <v>81</v>
      </c>
      <c r="D4284" t="s">
        <v>82</v>
      </c>
      <c r="E4284">
        <v>1310</v>
      </c>
      <c r="F4284">
        <v>88</v>
      </c>
      <c r="G4284">
        <v>31</v>
      </c>
      <c r="H4284">
        <v>27</v>
      </c>
      <c r="I4284">
        <v>23</v>
      </c>
      <c r="J4284">
        <v>7</v>
      </c>
    </row>
    <row r="4285" spans="1:10" x14ac:dyDescent="0.35">
      <c r="A4285" s="60">
        <v>43313</v>
      </c>
      <c r="B4285" t="s">
        <v>80</v>
      </c>
      <c r="C4285" t="s">
        <v>83</v>
      </c>
      <c r="D4285" t="s">
        <v>84</v>
      </c>
      <c r="E4285">
        <v>436</v>
      </c>
      <c r="F4285">
        <v>34</v>
      </c>
      <c r="G4285">
        <v>17</v>
      </c>
      <c r="H4285">
        <v>7</v>
      </c>
      <c r="I4285">
        <v>7</v>
      </c>
      <c r="J4285">
        <v>3</v>
      </c>
    </row>
    <row r="4286" spans="1:10" x14ac:dyDescent="0.35">
      <c r="A4286" s="60">
        <v>43313</v>
      </c>
      <c r="B4286" t="s">
        <v>80</v>
      </c>
      <c r="C4286" t="s">
        <v>85</v>
      </c>
      <c r="D4286" t="s">
        <v>86</v>
      </c>
      <c r="E4286">
        <v>272</v>
      </c>
      <c r="F4286">
        <v>8</v>
      </c>
      <c r="G4286">
        <v>3</v>
      </c>
      <c r="H4286">
        <v>3</v>
      </c>
      <c r="I4286">
        <v>2</v>
      </c>
      <c r="J4286">
        <v>0</v>
      </c>
    </row>
    <row r="4287" spans="1:10" x14ac:dyDescent="0.35">
      <c r="A4287" s="60">
        <v>43344</v>
      </c>
      <c r="B4287" t="s">
        <v>80</v>
      </c>
      <c r="C4287" t="s">
        <v>81</v>
      </c>
      <c r="D4287" t="s">
        <v>82</v>
      </c>
      <c r="E4287">
        <v>1055</v>
      </c>
      <c r="F4287">
        <v>75</v>
      </c>
      <c r="G4287">
        <v>24</v>
      </c>
      <c r="H4287">
        <v>25</v>
      </c>
      <c r="I4287">
        <v>19</v>
      </c>
      <c r="J4287">
        <v>7</v>
      </c>
    </row>
    <row r="4288" spans="1:10" x14ac:dyDescent="0.35">
      <c r="A4288" s="60">
        <v>43344</v>
      </c>
      <c r="B4288" t="s">
        <v>80</v>
      </c>
      <c r="C4288" t="s">
        <v>83</v>
      </c>
      <c r="D4288" t="s">
        <v>84</v>
      </c>
      <c r="E4288">
        <v>417</v>
      </c>
      <c r="F4288">
        <v>24</v>
      </c>
      <c r="G4288">
        <v>9</v>
      </c>
      <c r="H4288">
        <v>7</v>
      </c>
      <c r="I4288">
        <v>6</v>
      </c>
      <c r="J4288">
        <v>2</v>
      </c>
    </row>
    <row r="4289" spans="1:10" x14ac:dyDescent="0.35">
      <c r="A4289" s="60">
        <v>43344</v>
      </c>
      <c r="B4289" t="s">
        <v>80</v>
      </c>
      <c r="C4289" t="s">
        <v>85</v>
      </c>
      <c r="D4289" t="s">
        <v>86</v>
      </c>
      <c r="E4289">
        <v>228</v>
      </c>
      <c r="F4289">
        <v>21</v>
      </c>
      <c r="G4289">
        <v>7</v>
      </c>
      <c r="H4289">
        <v>7</v>
      </c>
      <c r="I4289">
        <v>7</v>
      </c>
      <c r="J4289">
        <v>0</v>
      </c>
    </row>
    <row r="4290" spans="1:10" x14ac:dyDescent="0.35">
      <c r="A4290" s="60">
        <v>43374</v>
      </c>
      <c r="B4290" t="s">
        <v>80</v>
      </c>
      <c r="C4290" t="s">
        <v>81</v>
      </c>
      <c r="D4290" t="s">
        <v>82</v>
      </c>
      <c r="E4290">
        <v>1142</v>
      </c>
      <c r="F4290">
        <v>69</v>
      </c>
      <c r="G4290">
        <v>24</v>
      </c>
      <c r="H4290">
        <v>18</v>
      </c>
      <c r="I4290">
        <v>27</v>
      </c>
      <c r="J4290">
        <v>0</v>
      </c>
    </row>
    <row r="4291" spans="1:10" x14ac:dyDescent="0.35">
      <c r="A4291" s="60">
        <v>43374</v>
      </c>
      <c r="B4291" t="s">
        <v>80</v>
      </c>
      <c r="C4291" t="s">
        <v>83</v>
      </c>
      <c r="D4291" t="s">
        <v>84</v>
      </c>
      <c r="E4291">
        <v>380</v>
      </c>
      <c r="F4291">
        <v>23</v>
      </c>
      <c r="G4291">
        <v>10</v>
      </c>
      <c r="H4291">
        <v>8</v>
      </c>
      <c r="I4291">
        <v>3</v>
      </c>
      <c r="J4291">
        <v>2</v>
      </c>
    </row>
    <row r="4292" spans="1:10" x14ac:dyDescent="0.35">
      <c r="A4292" s="60">
        <v>43374</v>
      </c>
      <c r="B4292" t="s">
        <v>80</v>
      </c>
      <c r="C4292" t="s">
        <v>85</v>
      </c>
      <c r="D4292" t="s">
        <v>86</v>
      </c>
      <c r="E4292">
        <v>252</v>
      </c>
      <c r="F4292">
        <v>30</v>
      </c>
      <c r="G4292">
        <v>1</v>
      </c>
      <c r="H4292">
        <v>0</v>
      </c>
      <c r="I4292">
        <v>3</v>
      </c>
      <c r="J4292">
        <v>26</v>
      </c>
    </row>
    <row r="4293" spans="1:10" x14ac:dyDescent="0.35">
      <c r="A4293" s="60">
        <v>43405</v>
      </c>
      <c r="B4293" t="s">
        <v>80</v>
      </c>
      <c r="C4293" t="s">
        <v>81</v>
      </c>
      <c r="D4293" t="s">
        <v>82</v>
      </c>
      <c r="E4293">
        <v>1248</v>
      </c>
      <c r="F4293">
        <v>89</v>
      </c>
      <c r="G4293">
        <v>15</v>
      </c>
      <c r="H4293">
        <v>28</v>
      </c>
      <c r="I4293">
        <v>38</v>
      </c>
      <c r="J4293">
        <v>8</v>
      </c>
    </row>
    <row r="4294" spans="1:10" x14ac:dyDescent="0.35">
      <c r="A4294" s="60">
        <v>43405</v>
      </c>
      <c r="B4294" t="s">
        <v>80</v>
      </c>
      <c r="C4294" t="s">
        <v>83</v>
      </c>
      <c r="D4294" t="s">
        <v>84</v>
      </c>
      <c r="E4294">
        <v>505</v>
      </c>
      <c r="F4294">
        <v>30</v>
      </c>
      <c r="G4294">
        <v>7</v>
      </c>
      <c r="H4294">
        <v>10</v>
      </c>
      <c r="I4294">
        <v>13</v>
      </c>
      <c r="J4294">
        <v>0</v>
      </c>
    </row>
    <row r="4295" spans="1:10" x14ac:dyDescent="0.35">
      <c r="A4295" s="60">
        <v>43405</v>
      </c>
      <c r="B4295" t="s">
        <v>80</v>
      </c>
      <c r="C4295" t="s">
        <v>85</v>
      </c>
      <c r="D4295" t="s">
        <v>86</v>
      </c>
      <c r="E4295">
        <v>294</v>
      </c>
      <c r="F4295">
        <v>11</v>
      </c>
      <c r="G4295">
        <v>3</v>
      </c>
      <c r="H4295">
        <v>2</v>
      </c>
      <c r="I4295">
        <v>6</v>
      </c>
      <c r="J4295">
        <v>0</v>
      </c>
    </row>
    <row r="4296" spans="1:10" x14ac:dyDescent="0.35">
      <c r="A4296" s="60">
        <v>43435</v>
      </c>
      <c r="B4296" t="s">
        <v>80</v>
      </c>
      <c r="C4296" t="s">
        <v>81</v>
      </c>
      <c r="D4296" t="s">
        <v>82</v>
      </c>
      <c r="E4296">
        <v>982</v>
      </c>
      <c r="F4296">
        <v>74</v>
      </c>
      <c r="G4296">
        <v>14</v>
      </c>
      <c r="H4296">
        <v>25</v>
      </c>
      <c r="I4296">
        <v>33</v>
      </c>
      <c r="J4296">
        <v>2</v>
      </c>
    </row>
    <row r="4297" spans="1:10" x14ac:dyDescent="0.35">
      <c r="A4297" s="60">
        <v>43435</v>
      </c>
      <c r="B4297" t="s">
        <v>80</v>
      </c>
      <c r="C4297" t="s">
        <v>83</v>
      </c>
      <c r="D4297" t="s">
        <v>84</v>
      </c>
      <c r="E4297">
        <v>343</v>
      </c>
      <c r="F4297">
        <v>22</v>
      </c>
      <c r="G4297">
        <v>8</v>
      </c>
      <c r="H4297">
        <v>5</v>
      </c>
      <c r="I4297">
        <v>9</v>
      </c>
      <c r="J4297">
        <v>0</v>
      </c>
    </row>
    <row r="4298" spans="1:10" x14ac:dyDescent="0.35">
      <c r="A4298" s="60">
        <v>43435</v>
      </c>
      <c r="B4298" t="s">
        <v>80</v>
      </c>
      <c r="C4298" t="s">
        <v>85</v>
      </c>
      <c r="D4298" t="s">
        <v>86</v>
      </c>
      <c r="E4298">
        <v>230</v>
      </c>
      <c r="F4298">
        <v>7</v>
      </c>
      <c r="G4298">
        <v>3</v>
      </c>
      <c r="H4298">
        <v>2</v>
      </c>
      <c r="I4298">
        <v>2</v>
      </c>
      <c r="J4298">
        <v>0</v>
      </c>
    </row>
    <row r="4299" spans="1:10" x14ac:dyDescent="0.35">
      <c r="A4299" s="60">
        <v>43466</v>
      </c>
      <c r="B4299" t="s">
        <v>80</v>
      </c>
      <c r="C4299" t="s">
        <v>81</v>
      </c>
      <c r="D4299" t="s">
        <v>82</v>
      </c>
      <c r="E4299">
        <v>1192</v>
      </c>
      <c r="F4299">
        <v>71</v>
      </c>
      <c r="G4299">
        <v>19</v>
      </c>
      <c r="H4299">
        <v>29</v>
      </c>
      <c r="I4299">
        <v>18</v>
      </c>
      <c r="J4299">
        <v>5</v>
      </c>
    </row>
    <row r="4300" spans="1:10" x14ac:dyDescent="0.35">
      <c r="A4300" s="60">
        <v>43466</v>
      </c>
      <c r="B4300" t="s">
        <v>80</v>
      </c>
      <c r="C4300" t="s">
        <v>83</v>
      </c>
      <c r="D4300" t="s">
        <v>84</v>
      </c>
      <c r="E4300">
        <v>462</v>
      </c>
      <c r="F4300">
        <v>35</v>
      </c>
      <c r="G4300">
        <v>16</v>
      </c>
      <c r="H4300">
        <v>12</v>
      </c>
      <c r="I4300">
        <v>5</v>
      </c>
      <c r="J4300">
        <v>2</v>
      </c>
    </row>
    <row r="4301" spans="1:10" x14ac:dyDescent="0.35">
      <c r="A4301" s="60">
        <v>43466</v>
      </c>
      <c r="B4301" t="s">
        <v>80</v>
      </c>
      <c r="C4301" t="s">
        <v>85</v>
      </c>
      <c r="D4301" t="s">
        <v>86</v>
      </c>
      <c r="E4301">
        <v>297</v>
      </c>
      <c r="F4301">
        <v>17</v>
      </c>
      <c r="G4301">
        <v>2</v>
      </c>
      <c r="H4301">
        <v>5</v>
      </c>
      <c r="I4301">
        <v>8</v>
      </c>
      <c r="J4301">
        <v>2</v>
      </c>
    </row>
    <row r="4302" spans="1:10" x14ac:dyDescent="0.35">
      <c r="A4302" s="60">
        <v>43497</v>
      </c>
      <c r="B4302" t="s">
        <v>80</v>
      </c>
      <c r="C4302" t="s">
        <v>81</v>
      </c>
      <c r="D4302" t="s">
        <v>82</v>
      </c>
      <c r="E4302">
        <v>1008</v>
      </c>
      <c r="F4302">
        <v>61</v>
      </c>
      <c r="G4302">
        <v>22</v>
      </c>
      <c r="H4302">
        <v>16</v>
      </c>
      <c r="I4302">
        <v>19</v>
      </c>
      <c r="J4302">
        <v>4</v>
      </c>
    </row>
    <row r="4303" spans="1:10" x14ac:dyDescent="0.35">
      <c r="A4303" s="60">
        <v>43497</v>
      </c>
      <c r="B4303" t="s">
        <v>80</v>
      </c>
      <c r="C4303" t="s">
        <v>83</v>
      </c>
      <c r="D4303" t="s">
        <v>84</v>
      </c>
      <c r="E4303">
        <v>445</v>
      </c>
      <c r="F4303">
        <v>24</v>
      </c>
      <c r="G4303">
        <v>10</v>
      </c>
      <c r="H4303">
        <v>7</v>
      </c>
      <c r="I4303">
        <v>7</v>
      </c>
      <c r="J4303">
        <v>0</v>
      </c>
    </row>
    <row r="4304" spans="1:10" x14ac:dyDescent="0.35">
      <c r="A4304" s="60">
        <v>43497</v>
      </c>
      <c r="B4304" t="s">
        <v>80</v>
      </c>
      <c r="C4304" t="s">
        <v>85</v>
      </c>
      <c r="D4304" t="s">
        <v>86</v>
      </c>
      <c r="E4304">
        <v>287</v>
      </c>
      <c r="F4304">
        <v>19</v>
      </c>
      <c r="G4304">
        <v>3</v>
      </c>
      <c r="H4304">
        <v>13</v>
      </c>
      <c r="I4304">
        <v>3</v>
      </c>
      <c r="J4304">
        <v>0</v>
      </c>
    </row>
    <row r="4305" spans="1:10" x14ac:dyDescent="0.35">
      <c r="A4305" s="60">
        <v>43525</v>
      </c>
      <c r="B4305" t="s">
        <v>80</v>
      </c>
      <c r="C4305" t="s">
        <v>81</v>
      </c>
      <c r="D4305" t="s">
        <v>82</v>
      </c>
      <c r="E4305">
        <v>1259</v>
      </c>
      <c r="F4305">
        <v>76</v>
      </c>
      <c r="G4305">
        <v>20</v>
      </c>
      <c r="H4305">
        <v>26</v>
      </c>
      <c r="I4305">
        <v>22</v>
      </c>
      <c r="J4305">
        <v>8</v>
      </c>
    </row>
    <row r="4306" spans="1:10" x14ac:dyDescent="0.35">
      <c r="A4306" s="60">
        <v>43525</v>
      </c>
      <c r="B4306" t="s">
        <v>80</v>
      </c>
      <c r="C4306" t="s">
        <v>83</v>
      </c>
      <c r="D4306" t="s">
        <v>84</v>
      </c>
      <c r="E4306">
        <v>426</v>
      </c>
      <c r="F4306">
        <v>22</v>
      </c>
      <c r="G4306">
        <v>6</v>
      </c>
      <c r="H4306">
        <v>7</v>
      </c>
      <c r="I4306">
        <v>9</v>
      </c>
      <c r="J4306">
        <v>0</v>
      </c>
    </row>
    <row r="4307" spans="1:10" x14ac:dyDescent="0.35">
      <c r="A4307" s="60">
        <v>43525</v>
      </c>
      <c r="B4307" t="s">
        <v>80</v>
      </c>
      <c r="C4307" t="s">
        <v>85</v>
      </c>
      <c r="D4307" t="s">
        <v>86</v>
      </c>
      <c r="E4307">
        <v>323</v>
      </c>
      <c r="F4307">
        <v>10</v>
      </c>
      <c r="G4307">
        <v>4</v>
      </c>
      <c r="H4307">
        <v>4</v>
      </c>
      <c r="I4307">
        <v>2</v>
      </c>
      <c r="J4307">
        <v>0</v>
      </c>
    </row>
    <row r="4308" spans="1:10" x14ac:dyDescent="0.35">
      <c r="A4308" s="60">
        <v>43556</v>
      </c>
      <c r="B4308" t="s">
        <v>80</v>
      </c>
      <c r="C4308" t="s">
        <v>81</v>
      </c>
      <c r="D4308" t="s">
        <v>82</v>
      </c>
      <c r="E4308">
        <v>1217</v>
      </c>
      <c r="F4308">
        <v>87</v>
      </c>
      <c r="G4308">
        <v>36</v>
      </c>
      <c r="H4308">
        <v>22</v>
      </c>
      <c r="I4308">
        <v>20</v>
      </c>
      <c r="J4308">
        <v>9</v>
      </c>
    </row>
    <row r="4309" spans="1:10" x14ac:dyDescent="0.35">
      <c r="A4309" s="60">
        <v>43556</v>
      </c>
      <c r="B4309" t="s">
        <v>80</v>
      </c>
      <c r="C4309" t="s">
        <v>83</v>
      </c>
      <c r="D4309" t="s">
        <v>84</v>
      </c>
      <c r="E4309">
        <v>336</v>
      </c>
      <c r="F4309">
        <v>20</v>
      </c>
      <c r="G4309">
        <v>8</v>
      </c>
      <c r="H4309">
        <v>7</v>
      </c>
      <c r="I4309">
        <v>5</v>
      </c>
      <c r="J4309">
        <v>0</v>
      </c>
    </row>
    <row r="4310" spans="1:10" x14ac:dyDescent="0.35">
      <c r="A4310" s="60">
        <v>43556</v>
      </c>
      <c r="B4310" t="s">
        <v>80</v>
      </c>
      <c r="C4310" t="s">
        <v>85</v>
      </c>
      <c r="D4310" t="s">
        <v>86</v>
      </c>
      <c r="E4310">
        <v>239</v>
      </c>
      <c r="F4310">
        <v>11</v>
      </c>
      <c r="G4310">
        <v>3</v>
      </c>
      <c r="H4310">
        <v>4</v>
      </c>
      <c r="I4310">
        <v>3</v>
      </c>
      <c r="J4310">
        <v>1</v>
      </c>
    </row>
    <row r="4311" spans="1:10" x14ac:dyDescent="0.35">
      <c r="A4311" s="60">
        <v>43586</v>
      </c>
      <c r="B4311" t="s">
        <v>80</v>
      </c>
      <c r="C4311" t="s">
        <v>81</v>
      </c>
      <c r="D4311" t="s">
        <v>82</v>
      </c>
      <c r="E4311">
        <v>1354</v>
      </c>
      <c r="F4311">
        <v>96</v>
      </c>
      <c r="G4311">
        <v>21</v>
      </c>
      <c r="H4311">
        <v>44</v>
      </c>
      <c r="I4311">
        <v>27</v>
      </c>
      <c r="J4311">
        <v>4</v>
      </c>
    </row>
    <row r="4312" spans="1:10" x14ac:dyDescent="0.35">
      <c r="A4312" s="60">
        <v>43586</v>
      </c>
      <c r="B4312" t="s">
        <v>80</v>
      </c>
      <c r="C4312" t="s">
        <v>83</v>
      </c>
      <c r="D4312" t="s">
        <v>84</v>
      </c>
      <c r="E4312">
        <v>444</v>
      </c>
      <c r="F4312">
        <v>27</v>
      </c>
      <c r="G4312">
        <v>16</v>
      </c>
      <c r="H4312">
        <v>7</v>
      </c>
      <c r="I4312">
        <v>1</v>
      </c>
      <c r="J4312">
        <v>3</v>
      </c>
    </row>
    <row r="4313" spans="1:10" x14ac:dyDescent="0.35">
      <c r="A4313" s="60">
        <v>43586</v>
      </c>
      <c r="B4313" t="s">
        <v>80</v>
      </c>
      <c r="C4313" t="s">
        <v>85</v>
      </c>
      <c r="D4313" t="s">
        <v>86</v>
      </c>
      <c r="E4313">
        <v>347</v>
      </c>
      <c r="F4313">
        <v>13</v>
      </c>
      <c r="G4313">
        <v>3</v>
      </c>
      <c r="H4313">
        <v>4</v>
      </c>
      <c r="I4313">
        <v>5</v>
      </c>
      <c r="J4313">
        <v>1</v>
      </c>
    </row>
    <row r="4314" spans="1:10" x14ac:dyDescent="0.35">
      <c r="A4314" s="60">
        <v>43617</v>
      </c>
      <c r="B4314" t="s">
        <v>80</v>
      </c>
      <c r="C4314" t="s">
        <v>81</v>
      </c>
      <c r="D4314" t="s">
        <v>82</v>
      </c>
      <c r="E4314">
        <v>1174</v>
      </c>
      <c r="F4314">
        <v>66</v>
      </c>
      <c r="G4314">
        <v>23</v>
      </c>
      <c r="H4314">
        <v>27</v>
      </c>
      <c r="I4314">
        <v>10</v>
      </c>
      <c r="J4314">
        <v>6</v>
      </c>
    </row>
    <row r="4315" spans="1:10" x14ac:dyDescent="0.35">
      <c r="A4315" s="60">
        <v>43617</v>
      </c>
      <c r="B4315" t="s">
        <v>80</v>
      </c>
      <c r="C4315" t="s">
        <v>83</v>
      </c>
      <c r="D4315" t="s">
        <v>84</v>
      </c>
      <c r="E4315">
        <v>445</v>
      </c>
      <c r="F4315">
        <v>20</v>
      </c>
      <c r="G4315">
        <v>7</v>
      </c>
      <c r="H4315">
        <v>8</v>
      </c>
      <c r="I4315">
        <v>5</v>
      </c>
      <c r="J4315">
        <v>0</v>
      </c>
    </row>
    <row r="4316" spans="1:10" x14ac:dyDescent="0.35">
      <c r="A4316" s="60">
        <v>43617</v>
      </c>
      <c r="B4316" t="s">
        <v>80</v>
      </c>
      <c r="C4316" t="s">
        <v>85</v>
      </c>
      <c r="D4316" t="s">
        <v>86</v>
      </c>
      <c r="E4316">
        <v>266</v>
      </c>
      <c r="F4316">
        <v>12</v>
      </c>
      <c r="G4316">
        <v>6</v>
      </c>
      <c r="H4316">
        <v>3</v>
      </c>
      <c r="I4316">
        <v>2</v>
      </c>
      <c r="J4316">
        <v>1</v>
      </c>
    </row>
    <row r="4317" spans="1:10" x14ac:dyDescent="0.35">
      <c r="A4317" s="60">
        <v>43647</v>
      </c>
      <c r="B4317" t="s">
        <v>80</v>
      </c>
      <c r="C4317" t="s">
        <v>81</v>
      </c>
      <c r="D4317" t="s">
        <v>82</v>
      </c>
      <c r="E4317">
        <v>1034</v>
      </c>
      <c r="F4317">
        <v>70</v>
      </c>
      <c r="G4317">
        <v>30</v>
      </c>
      <c r="H4317">
        <v>16</v>
      </c>
      <c r="I4317">
        <v>20</v>
      </c>
      <c r="J4317">
        <v>4</v>
      </c>
    </row>
    <row r="4318" spans="1:10" x14ac:dyDescent="0.35">
      <c r="A4318" s="60">
        <v>43647</v>
      </c>
      <c r="B4318" t="s">
        <v>80</v>
      </c>
      <c r="C4318" t="s">
        <v>83</v>
      </c>
      <c r="D4318" t="s">
        <v>84</v>
      </c>
      <c r="E4318">
        <v>381</v>
      </c>
      <c r="F4318">
        <v>22</v>
      </c>
      <c r="G4318">
        <v>10</v>
      </c>
      <c r="H4318">
        <v>10</v>
      </c>
      <c r="I4318">
        <v>2</v>
      </c>
      <c r="J4318">
        <v>0</v>
      </c>
    </row>
    <row r="4319" spans="1:10" x14ac:dyDescent="0.35">
      <c r="A4319" s="60">
        <v>43647</v>
      </c>
      <c r="B4319" t="s">
        <v>80</v>
      </c>
      <c r="C4319" t="s">
        <v>85</v>
      </c>
      <c r="D4319" t="s">
        <v>86</v>
      </c>
      <c r="E4319">
        <v>208</v>
      </c>
      <c r="F4319">
        <v>10</v>
      </c>
      <c r="G4319">
        <v>4</v>
      </c>
      <c r="H4319">
        <v>5</v>
      </c>
      <c r="I4319">
        <v>1</v>
      </c>
      <c r="J4319">
        <v>0</v>
      </c>
    </row>
    <row r="4320" spans="1:10" x14ac:dyDescent="0.35">
      <c r="A4320" s="60">
        <v>43678</v>
      </c>
      <c r="B4320" t="s">
        <v>80</v>
      </c>
      <c r="C4320" t="s">
        <v>81</v>
      </c>
      <c r="D4320" t="s">
        <v>82</v>
      </c>
      <c r="E4320">
        <v>1257</v>
      </c>
      <c r="F4320">
        <v>90</v>
      </c>
      <c r="G4320">
        <v>28</v>
      </c>
      <c r="H4320">
        <v>28</v>
      </c>
      <c r="I4320">
        <v>29</v>
      </c>
      <c r="J4320">
        <v>5</v>
      </c>
    </row>
    <row r="4321" spans="1:10" x14ac:dyDescent="0.35">
      <c r="A4321" s="60">
        <v>43678</v>
      </c>
      <c r="B4321" t="s">
        <v>80</v>
      </c>
      <c r="C4321" t="s">
        <v>83</v>
      </c>
      <c r="D4321" t="s">
        <v>84</v>
      </c>
      <c r="E4321">
        <v>475</v>
      </c>
      <c r="F4321">
        <v>25</v>
      </c>
      <c r="G4321">
        <v>13</v>
      </c>
      <c r="H4321">
        <v>6</v>
      </c>
      <c r="I4321">
        <v>4</v>
      </c>
      <c r="J4321">
        <v>2</v>
      </c>
    </row>
    <row r="4322" spans="1:10" x14ac:dyDescent="0.35">
      <c r="A4322" s="60">
        <v>43678</v>
      </c>
      <c r="B4322" t="s">
        <v>80</v>
      </c>
      <c r="C4322" t="s">
        <v>85</v>
      </c>
      <c r="D4322" t="s">
        <v>86</v>
      </c>
      <c r="E4322">
        <v>235</v>
      </c>
      <c r="F4322">
        <v>15</v>
      </c>
      <c r="G4322">
        <v>5</v>
      </c>
      <c r="H4322">
        <v>4</v>
      </c>
      <c r="I4322">
        <v>6</v>
      </c>
      <c r="J4322">
        <v>0</v>
      </c>
    </row>
    <row r="4323" spans="1:10" x14ac:dyDescent="0.35">
      <c r="A4323" s="60">
        <v>43709</v>
      </c>
      <c r="B4323" t="s">
        <v>80</v>
      </c>
      <c r="C4323" t="s">
        <v>81</v>
      </c>
      <c r="D4323" t="s">
        <v>82</v>
      </c>
      <c r="E4323">
        <v>1259</v>
      </c>
      <c r="F4323">
        <v>89</v>
      </c>
      <c r="G4323">
        <v>36</v>
      </c>
      <c r="H4323">
        <v>24</v>
      </c>
      <c r="I4323">
        <v>25</v>
      </c>
      <c r="J4323">
        <v>4</v>
      </c>
    </row>
    <row r="4324" spans="1:10" x14ac:dyDescent="0.35">
      <c r="A4324" s="60">
        <v>43709</v>
      </c>
      <c r="B4324" t="s">
        <v>80</v>
      </c>
      <c r="C4324" t="s">
        <v>83</v>
      </c>
      <c r="D4324" t="s">
        <v>84</v>
      </c>
      <c r="E4324">
        <v>449</v>
      </c>
      <c r="F4324">
        <v>28</v>
      </c>
      <c r="G4324">
        <v>9</v>
      </c>
      <c r="H4324">
        <v>14</v>
      </c>
      <c r="I4324">
        <v>5</v>
      </c>
      <c r="J4324">
        <v>0</v>
      </c>
    </row>
    <row r="4325" spans="1:10" x14ac:dyDescent="0.35">
      <c r="A4325" s="60">
        <v>43709</v>
      </c>
      <c r="B4325" t="s">
        <v>80</v>
      </c>
      <c r="C4325" t="s">
        <v>85</v>
      </c>
      <c r="D4325" t="s">
        <v>86</v>
      </c>
      <c r="E4325">
        <v>284</v>
      </c>
      <c r="F4325">
        <v>22</v>
      </c>
      <c r="G4325">
        <v>13</v>
      </c>
      <c r="H4325">
        <v>7</v>
      </c>
      <c r="I4325">
        <v>2</v>
      </c>
      <c r="J4325">
        <v>0</v>
      </c>
    </row>
    <row r="4326" spans="1:10" x14ac:dyDescent="0.35">
      <c r="A4326" s="60">
        <v>43739</v>
      </c>
      <c r="B4326" t="s">
        <v>80</v>
      </c>
      <c r="C4326" t="s">
        <v>81</v>
      </c>
      <c r="D4326" t="s">
        <v>82</v>
      </c>
      <c r="E4326">
        <v>955</v>
      </c>
      <c r="F4326">
        <v>63</v>
      </c>
      <c r="G4326">
        <v>17</v>
      </c>
      <c r="H4326">
        <v>27</v>
      </c>
      <c r="I4326">
        <v>11</v>
      </c>
      <c r="J4326">
        <v>8</v>
      </c>
    </row>
    <row r="4327" spans="1:10" x14ac:dyDescent="0.35">
      <c r="A4327" s="60">
        <v>43739</v>
      </c>
      <c r="B4327" t="s">
        <v>80</v>
      </c>
      <c r="C4327" t="s">
        <v>83</v>
      </c>
      <c r="D4327" t="s">
        <v>84</v>
      </c>
      <c r="E4327">
        <v>475</v>
      </c>
      <c r="F4327">
        <v>36</v>
      </c>
      <c r="G4327">
        <v>13</v>
      </c>
      <c r="H4327">
        <v>11</v>
      </c>
      <c r="I4327">
        <v>11</v>
      </c>
      <c r="J4327">
        <v>1</v>
      </c>
    </row>
    <row r="4328" spans="1:10" x14ac:dyDescent="0.35">
      <c r="A4328" s="60">
        <v>43739</v>
      </c>
      <c r="B4328" t="s">
        <v>80</v>
      </c>
      <c r="C4328" t="s">
        <v>85</v>
      </c>
      <c r="D4328" t="s">
        <v>86</v>
      </c>
      <c r="E4328">
        <v>282</v>
      </c>
      <c r="F4328">
        <v>10</v>
      </c>
      <c r="G4328">
        <v>7</v>
      </c>
      <c r="H4328">
        <v>2</v>
      </c>
      <c r="I4328">
        <v>1</v>
      </c>
      <c r="J4328">
        <v>0</v>
      </c>
    </row>
    <row r="4329" spans="1:10" x14ac:dyDescent="0.35">
      <c r="A4329" s="60">
        <v>43770</v>
      </c>
      <c r="B4329" t="s">
        <v>80</v>
      </c>
      <c r="C4329" t="s">
        <v>81</v>
      </c>
      <c r="D4329" t="s">
        <v>82</v>
      </c>
      <c r="E4329">
        <v>1055</v>
      </c>
      <c r="F4329">
        <v>72</v>
      </c>
      <c r="G4329">
        <v>25</v>
      </c>
      <c r="H4329">
        <v>23</v>
      </c>
      <c r="I4329">
        <v>18</v>
      </c>
      <c r="J4329">
        <v>6</v>
      </c>
    </row>
    <row r="4330" spans="1:10" x14ac:dyDescent="0.35">
      <c r="A4330" s="60">
        <v>43770</v>
      </c>
      <c r="B4330" t="s">
        <v>80</v>
      </c>
      <c r="C4330" t="s">
        <v>83</v>
      </c>
      <c r="D4330" t="s">
        <v>84</v>
      </c>
      <c r="E4330">
        <v>572</v>
      </c>
      <c r="F4330">
        <v>26</v>
      </c>
      <c r="G4330">
        <v>12</v>
      </c>
      <c r="H4330">
        <v>12</v>
      </c>
      <c r="I4330">
        <v>1</v>
      </c>
      <c r="J4330">
        <v>1</v>
      </c>
    </row>
    <row r="4331" spans="1:10" x14ac:dyDescent="0.35">
      <c r="A4331" s="60">
        <v>43770</v>
      </c>
      <c r="B4331" t="s">
        <v>80</v>
      </c>
      <c r="C4331" t="s">
        <v>85</v>
      </c>
      <c r="D4331" t="s">
        <v>86</v>
      </c>
      <c r="E4331">
        <v>265</v>
      </c>
      <c r="F4331">
        <v>14</v>
      </c>
      <c r="G4331">
        <v>2</v>
      </c>
      <c r="H4331">
        <v>7</v>
      </c>
      <c r="I4331">
        <v>3</v>
      </c>
      <c r="J4331">
        <v>2</v>
      </c>
    </row>
    <row r="4332" spans="1:10" x14ac:dyDescent="0.35">
      <c r="A4332" s="60">
        <v>43800</v>
      </c>
      <c r="B4332" t="s">
        <v>80</v>
      </c>
      <c r="C4332" t="s">
        <v>81</v>
      </c>
      <c r="D4332" t="s">
        <v>82</v>
      </c>
      <c r="E4332">
        <v>1152</v>
      </c>
      <c r="F4332">
        <v>87</v>
      </c>
      <c r="G4332">
        <v>30</v>
      </c>
      <c r="H4332">
        <v>33</v>
      </c>
      <c r="I4332">
        <v>19</v>
      </c>
      <c r="J4332">
        <v>5</v>
      </c>
    </row>
    <row r="4333" spans="1:10" x14ac:dyDescent="0.35">
      <c r="A4333" s="60">
        <v>43800</v>
      </c>
      <c r="B4333" t="s">
        <v>80</v>
      </c>
      <c r="C4333" t="s">
        <v>83</v>
      </c>
      <c r="D4333" t="s">
        <v>84</v>
      </c>
      <c r="E4333">
        <v>445</v>
      </c>
      <c r="F4333">
        <v>17</v>
      </c>
      <c r="G4333">
        <v>7</v>
      </c>
      <c r="H4333">
        <v>6</v>
      </c>
      <c r="I4333">
        <v>3</v>
      </c>
      <c r="J4333">
        <v>1</v>
      </c>
    </row>
    <row r="4334" spans="1:10" x14ac:dyDescent="0.35">
      <c r="A4334" s="60">
        <v>43800</v>
      </c>
      <c r="B4334" t="s">
        <v>80</v>
      </c>
      <c r="C4334" t="s">
        <v>85</v>
      </c>
      <c r="D4334" t="s">
        <v>86</v>
      </c>
      <c r="E4334">
        <v>186</v>
      </c>
      <c r="F4334">
        <v>11</v>
      </c>
      <c r="G4334">
        <v>4</v>
      </c>
      <c r="H4334">
        <v>2</v>
      </c>
      <c r="I4334">
        <v>4</v>
      </c>
      <c r="J4334">
        <v>1</v>
      </c>
    </row>
    <row r="4335" spans="1:10" x14ac:dyDescent="0.35">
      <c r="A4335" s="60">
        <v>43831</v>
      </c>
      <c r="B4335" t="s">
        <v>80</v>
      </c>
      <c r="C4335" t="s">
        <v>81</v>
      </c>
      <c r="D4335" t="s">
        <v>82</v>
      </c>
      <c r="E4335">
        <v>1412</v>
      </c>
      <c r="F4335">
        <v>105</v>
      </c>
      <c r="G4335">
        <v>38</v>
      </c>
      <c r="H4335">
        <v>29</v>
      </c>
      <c r="I4335">
        <v>27</v>
      </c>
      <c r="J4335">
        <v>11</v>
      </c>
    </row>
    <row r="4336" spans="1:10" x14ac:dyDescent="0.35">
      <c r="A4336" s="60">
        <v>43831</v>
      </c>
      <c r="B4336" t="s">
        <v>80</v>
      </c>
      <c r="C4336" t="s">
        <v>83</v>
      </c>
      <c r="D4336" t="s">
        <v>84</v>
      </c>
      <c r="E4336">
        <v>491</v>
      </c>
      <c r="F4336">
        <v>15</v>
      </c>
      <c r="G4336">
        <v>5</v>
      </c>
      <c r="H4336">
        <v>7</v>
      </c>
      <c r="I4336">
        <v>1</v>
      </c>
      <c r="J4336">
        <v>2</v>
      </c>
    </row>
    <row r="4337" spans="1:10" x14ac:dyDescent="0.35">
      <c r="A4337" s="60">
        <v>43831</v>
      </c>
      <c r="B4337" t="s">
        <v>80</v>
      </c>
      <c r="C4337" t="s">
        <v>85</v>
      </c>
      <c r="D4337" t="s">
        <v>86</v>
      </c>
      <c r="E4337">
        <v>301</v>
      </c>
      <c r="F4337">
        <v>20</v>
      </c>
      <c r="G4337">
        <v>9</v>
      </c>
      <c r="H4337">
        <v>6</v>
      </c>
      <c r="I4337">
        <v>3</v>
      </c>
      <c r="J4337">
        <v>2</v>
      </c>
    </row>
    <row r="4338" spans="1:10" x14ac:dyDescent="0.35">
      <c r="A4338" s="60">
        <v>43862</v>
      </c>
      <c r="B4338" t="s">
        <v>80</v>
      </c>
      <c r="C4338" t="s">
        <v>81</v>
      </c>
      <c r="D4338" t="s">
        <v>82</v>
      </c>
      <c r="E4338">
        <v>1268</v>
      </c>
      <c r="F4338">
        <v>75</v>
      </c>
      <c r="G4338">
        <v>23</v>
      </c>
      <c r="H4338">
        <v>25</v>
      </c>
      <c r="I4338">
        <v>20</v>
      </c>
      <c r="J4338">
        <v>7</v>
      </c>
    </row>
    <row r="4339" spans="1:10" x14ac:dyDescent="0.35">
      <c r="A4339" s="60">
        <v>43862</v>
      </c>
      <c r="B4339" t="s">
        <v>80</v>
      </c>
      <c r="C4339" t="s">
        <v>83</v>
      </c>
      <c r="D4339" t="s">
        <v>84</v>
      </c>
      <c r="E4339">
        <v>489</v>
      </c>
      <c r="F4339">
        <v>43</v>
      </c>
      <c r="G4339">
        <v>14</v>
      </c>
      <c r="H4339">
        <v>13</v>
      </c>
      <c r="I4339">
        <v>13</v>
      </c>
      <c r="J4339">
        <v>3</v>
      </c>
    </row>
    <row r="4340" spans="1:10" x14ac:dyDescent="0.35">
      <c r="A4340" s="60">
        <v>43862</v>
      </c>
      <c r="B4340" t="s">
        <v>80</v>
      </c>
      <c r="C4340" t="s">
        <v>85</v>
      </c>
      <c r="D4340" t="s">
        <v>86</v>
      </c>
      <c r="E4340">
        <v>263</v>
      </c>
      <c r="F4340">
        <v>8</v>
      </c>
      <c r="G4340">
        <v>3</v>
      </c>
      <c r="H4340">
        <v>3</v>
      </c>
      <c r="I4340">
        <v>2</v>
      </c>
      <c r="J4340">
        <v>0</v>
      </c>
    </row>
    <row r="4341" spans="1:10" x14ac:dyDescent="0.35">
      <c r="A4341" s="60">
        <v>43891</v>
      </c>
      <c r="B4341" t="s">
        <v>80</v>
      </c>
      <c r="C4341" t="s">
        <v>81</v>
      </c>
      <c r="D4341" t="s">
        <v>82</v>
      </c>
      <c r="E4341">
        <v>745</v>
      </c>
      <c r="F4341">
        <v>85</v>
      </c>
      <c r="G4341">
        <v>17</v>
      </c>
      <c r="H4341">
        <v>25</v>
      </c>
      <c r="I4341">
        <v>25</v>
      </c>
      <c r="J4341">
        <v>18</v>
      </c>
    </row>
    <row r="4342" spans="1:10" x14ac:dyDescent="0.35">
      <c r="A4342" s="60">
        <v>43891</v>
      </c>
      <c r="B4342" t="s">
        <v>80</v>
      </c>
      <c r="C4342" t="s">
        <v>83</v>
      </c>
      <c r="D4342" t="s">
        <v>84</v>
      </c>
      <c r="E4342">
        <v>311</v>
      </c>
      <c r="F4342">
        <v>17</v>
      </c>
      <c r="G4342">
        <v>3</v>
      </c>
      <c r="H4342">
        <v>6</v>
      </c>
      <c r="I4342">
        <v>4</v>
      </c>
      <c r="J4342">
        <v>4</v>
      </c>
    </row>
    <row r="4343" spans="1:10" x14ac:dyDescent="0.35">
      <c r="A4343" s="60">
        <v>43891</v>
      </c>
      <c r="B4343" t="s">
        <v>80</v>
      </c>
      <c r="C4343" t="s">
        <v>85</v>
      </c>
      <c r="D4343" t="s">
        <v>86</v>
      </c>
      <c r="E4343">
        <v>185</v>
      </c>
      <c r="F4343">
        <v>8</v>
      </c>
      <c r="G4343">
        <v>5</v>
      </c>
      <c r="H4343">
        <v>3</v>
      </c>
      <c r="I4343">
        <v>0</v>
      </c>
      <c r="J4343">
        <v>0</v>
      </c>
    </row>
    <row r="4344" spans="1:10" x14ac:dyDescent="0.35">
      <c r="A4344" s="60">
        <v>43922</v>
      </c>
      <c r="B4344" t="s">
        <v>80</v>
      </c>
      <c r="C4344" t="s">
        <v>81</v>
      </c>
      <c r="D4344" t="s">
        <v>82</v>
      </c>
      <c r="E4344">
        <v>159</v>
      </c>
      <c r="F4344">
        <v>15</v>
      </c>
      <c r="G4344">
        <v>2</v>
      </c>
      <c r="H4344">
        <v>6</v>
      </c>
      <c r="I4344">
        <v>7</v>
      </c>
      <c r="J4344">
        <v>0</v>
      </c>
    </row>
    <row r="4345" spans="1:10" x14ac:dyDescent="0.35">
      <c r="A4345" s="60">
        <v>43922</v>
      </c>
      <c r="B4345" t="s">
        <v>80</v>
      </c>
      <c r="C4345" t="s">
        <v>83</v>
      </c>
      <c r="D4345" t="s">
        <v>84</v>
      </c>
      <c r="E4345">
        <v>99</v>
      </c>
      <c r="F4345">
        <v>9</v>
      </c>
      <c r="G4345">
        <v>5</v>
      </c>
      <c r="H4345">
        <v>1</v>
      </c>
      <c r="I4345">
        <v>3</v>
      </c>
      <c r="J4345">
        <v>0</v>
      </c>
    </row>
    <row r="4346" spans="1:10" x14ac:dyDescent="0.35">
      <c r="A4346" s="60">
        <v>43952</v>
      </c>
      <c r="B4346" t="s">
        <v>80</v>
      </c>
      <c r="C4346" t="s">
        <v>81</v>
      </c>
      <c r="D4346" t="s">
        <v>82</v>
      </c>
      <c r="E4346">
        <v>138</v>
      </c>
      <c r="F4346">
        <v>6</v>
      </c>
      <c r="G4346">
        <v>2</v>
      </c>
      <c r="H4346">
        <v>4</v>
      </c>
      <c r="I4346">
        <v>0</v>
      </c>
      <c r="J4346">
        <v>0</v>
      </c>
    </row>
    <row r="4347" spans="1:10" x14ac:dyDescent="0.35">
      <c r="A4347" s="60">
        <v>43952</v>
      </c>
      <c r="B4347" t="s">
        <v>80</v>
      </c>
      <c r="C4347" t="s">
        <v>83</v>
      </c>
      <c r="D4347" t="s">
        <v>84</v>
      </c>
      <c r="E4347">
        <v>109</v>
      </c>
      <c r="F4347">
        <v>4</v>
      </c>
      <c r="G4347">
        <v>4</v>
      </c>
      <c r="H4347">
        <v>0</v>
      </c>
      <c r="I4347">
        <v>0</v>
      </c>
      <c r="J4347">
        <v>0</v>
      </c>
    </row>
    <row r="4348" spans="1:10" x14ac:dyDescent="0.35">
      <c r="A4348" s="60">
        <v>43983</v>
      </c>
      <c r="B4348" t="s">
        <v>80</v>
      </c>
      <c r="C4348" t="s">
        <v>81</v>
      </c>
      <c r="D4348" t="s">
        <v>82</v>
      </c>
      <c r="E4348">
        <v>224</v>
      </c>
      <c r="F4348">
        <v>7</v>
      </c>
      <c r="G4348">
        <v>1</v>
      </c>
      <c r="H4348">
        <v>3</v>
      </c>
      <c r="I4348">
        <v>0</v>
      </c>
      <c r="J4348">
        <v>3</v>
      </c>
    </row>
    <row r="4349" spans="1:10" x14ac:dyDescent="0.35">
      <c r="A4349" s="60">
        <v>43983</v>
      </c>
      <c r="B4349" t="s">
        <v>80</v>
      </c>
      <c r="C4349" t="s">
        <v>83</v>
      </c>
      <c r="D4349" t="s">
        <v>84</v>
      </c>
      <c r="E4349">
        <v>182</v>
      </c>
      <c r="F4349">
        <v>6</v>
      </c>
      <c r="G4349">
        <v>2</v>
      </c>
      <c r="H4349">
        <v>4</v>
      </c>
      <c r="I4349">
        <v>0</v>
      </c>
      <c r="J4349">
        <v>0</v>
      </c>
    </row>
    <row r="4350" spans="1:10" x14ac:dyDescent="0.35">
      <c r="A4350" s="60">
        <v>44013</v>
      </c>
      <c r="B4350" t="s">
        <v>80</v>
      </c>
      <c r="C4350" t="s">
        <v>81</v>
      </c>
      <c r="D4350" t="s">
        <v>82</v>
      </c>
      <c r="E4350">
        <v>403</v>
      </c>
      <c r="F4350">
        <v>15</v>
      </c>
      <c r="G4350">
        <v>3</v>
      </c>
      <c r="H4350">
        <v>6</v>
      </c>
      <c r="I4350">
        <v>5</v>
      </c>
      <c r="J4350">
        <v>1</v>
      </c>
    </row>
    <row r="4351" spans="1:10" x14ac:dyDescent="0.35">
      <c r="A4351" s="60">
        <v>44013</v>
      </c>
      <c r="B4351" t="s">
        <v>80</v>
      </c>
      <c r="C4351" t="s">
        <v>83</v>
      </c>
      <c r="D4351" t="s">
        <v>84</v>
      </c>
      <c r="E4351">
        <v>258</v>
      </c>
      <c r="F4351">
        <v>7</v>
      </c>
      <c r="G4351">
        <v>4</v>
      </c>
      <c r="H4351">
        <v>0</v>
      </c>
      <c r="I4351">
        <v>2</v>
      </c>
      <c r="J4351">
        <v>1</v>
      </c>
    </row>
    <row r="4352" spans="1:10" x14ac:dyDescent="0.35">
      <c r="A4352" s="60">
        <v>44013</v>
      </c>
      <c r="B4352" t="s">
        <v>80</v>
      </c>
      <c r="C4352" t="s">
        <v>85</v>
      </c>
      <c r="D4352" t="s">
        <v>86</v>
      </c>
      <c r="E4352">
        <v>185</v>
      </c>
      <c r="F4352">
        <v>10</v>
      </c>
      <c r="G4352">
        <v>4</v>
      </c>
      <c r="H4352">
        <v>5</v>
      </c>
      <c r="I4352">
        <v>1</v>
      </c>
      <c r="J4352">
        <v>0</v>
      </c>
    </row>
    <row r="4353" spans="1:10" x14ac:dyDescent="0.35">
      <c r="A4353" s="60">
        <v>44044</v>
      </c>
      <c r="B4353" t="s">
        <v>80</v>
      </c>
      <c r="C4353" t="s">
        <v>81</v>
      </c>
      <c r="D4353" t="s">
        <v>82</v>
      </c>
      <c r="E4353">
        <v>582</v>
      </c>
      <c r="F4353">
        <v>30</v>
      </c>
      <c r="G4353">
        <v>7</v>
      </c>
      <c r="H4353">
        <v>18</v>
      </c>
      <c r="I4353">
        <v>5</v>
      </c>
      <c r="J4353">
        <v>0</v>
      </c>
    </row>
    <row r="4354" spans="1:10" x14ac:dyDescent="0.35">
      <c r="A4354" s="60">
        <v>44044</v>
      </c>
      <c r="B4354" t="s">
        <v>80</v>
      </c>
      <c r="C4354" t="s">
        <v>83</v>
      </c>
      <c r="D4354" t="s">
        <v>84</v>
      </c>
      <c r="E4354">
        <v>356</v>
      </c>
      <c r="F4354">
        <v>20</v>
      </c>
      <c r="G4354">
        <v>9</v>
      </c>
      <c r="H4354">
        <v>8</v>
      </c>
      <c r="I4354">
        <v>2</v>
      </c>
      <c r="J4354">
        <v>1</v>
      </c>
    </row>
    <row r="4355" spans="1:10" x14ac:dyDescent="0.35">
      <c r="A4355" s="60">
        <v>44044</v>
      </c>
      <c r="B4355" t="s">
        <v>80</v>
      </c>
      <c r="C4355" t="s">
        <v>85</v>
      </c>
      <c r="D4355" t="s">
        <v>86</v>
      </c>
      <c r="E4355">
        <v>247</v>
      </c>
      <c r="F4355">
        <v>17</v>
      </c>
      <c r="G4355">
        <v>4</v>
      </c>
      <c r="H4355">
        <v>4</v>
      </c>
      <c r="I4355">
        <v>9</v>
      </c>
      <c r="J4355">
        <v>0</v>
      </c>
    </row>
    <row r="4356" spans="1:10" x14ac:dyDescent="0.35">
      <c r="A4356" s="60">
        <v>44075</v>
      </c>
      <c r="B4356" t="s">
        <v>80</v>
      </c>
      <c r="C4356" t="s">
        <v>81</v>
      </c>
      <c r="D4356" t="s">
        <v>82</v>
      </c>
      <c r="E4356">
        <v>723</v>
      </c>
      <c r="F4356">
        <v>23</v>
      </c>
      <c r="G4356">
        <v>5</v>
      </c>
      <c r="H4356">
        <v>7</v>
      </c>
      <c r="I4356">
        <v>11</v>
      </c>
      <c r="J4356">
        <v>0</v>
      </c>
    </row>
    <row r="4357" spans="1:10" x14ac:dyDescent="0.35">
      <c r="A4357" s="60">
        <v>44075</v>
      </c>
      <c r="B4357" t="s">
        <v>80</v>
      </c>
      <c r="C4357" t="s">
        <v>83</v>
      </c>
      <c r="D4357" t="s">
        <v>84</v>
      </c>
      <c r="E4357">
        <v>457</v>
      </c>
      <c r="F4357">
        <v>19</v>
      </c>
      <c r="G4357">
        <v>7</v>
      </c>
      <c r="H4357">
        <v>6</v>
      </c>
      <c r="I4357">
        <v>5</v>
      </c>
      <c r="J4357">
        <v>1</v>
      </c>
    </row>
    <row r="4358" spans="1:10" x14ac:dyDescent="0.35">
      <c r="A4358" s="60">
        <v>44075</v>
      </c>
      <c r="B4358" t="s">
        <v>80</v>
      </c>
      <c r="C4358" t="s">
        <v>85</v>
      </c>
      <c r="D4358" t="s">
        <v>86</v>
      </c>
      <c r="E4358">
        <v>267</v>
      </c>
      <c r="F4358">
        <v>10</v>
      </c>
      <c r="G4358">
        <v>7</v>
      </c>
      <c r="H4358">
        <v>3</v>
      </c>
      <c r="I4358">
        <v>0</v>
      </c>
      <c r="J4358">
        <v>0</v>
      </c>
    </row>
    <row r="4359" spans="1:10" x14ac:dyDescent="0.35">
      <c r="A4359" s="60">
        <v>44105</v>
      </c>
      <c r="B4359" t="s">
        <v>80</v>
      </c>
      <c r="C4359" t="s">
        <v>81</v>
      </c>
      <c r="D4359" t="s">
        <v>82</v>
      </c>
      <c r="E4359">
        <v>739</v>
      </c>
      <c r="F4359">
        <v>39</v>
      </c>
      <c r="G4359">
        <v>12</v>
      </c>
      <c r="H4359">
        <v>16</v>
      </c>
      <c r="I4359">
        <v>9</v>
      </c>
      <c r="J4359">
        <v>2</v>
      </c>
    </row>
    <row r="4360" spans="1:10" x14ac:dyDescent="0.35">
      <c r="A4360" s="60">
        <v>44105</v>
      </c>
      <c r="B4360" t="s">
        <v>80</v>
      </c>
      <c r="C4360" t="s">
        <v>83</v>
      </c>
      <c r="D4360" t="s">
        <v>84</v>
      </c>
      <c r="E4360">
        <v>444</v>
      </c>
      <c r="F4360">
        <v>22</v>
      </c>
      <c r="G4360">
        <v>2</v>
      </c>
      <c r="H4360">
        <v>11</v>
      </c>
      <c r="I4360">
        <v>8</v>
      </c>
      <c r="J4360">
        <v>1</v>
      </c>
    </row>
    <row r="4361" spans="1:10" x14ac:dyDescent="0.35">
      <c r="A4361" s="60">
        <v>44105</v>
      </c>
      <c r="B4361" t="s">
        <v>80</v>
      </c>
      <c r="C4361" t="s">
        <v>85</v>
      </c>
      <c r="D4361" t="s">
        <v>86</v>
      </c>
      <c r="E4361">
        <v>292</v>
      </c>
      <c r="F4361">
        <v>15</v>
      </c>
      <c r="G4361">
        <v>2</v>
      </c>
      <c r="H4361">
        <v>9</v>
      </c>
      <c r="I4361">
        <v>4</v>
      </c>
      <c r="J4361">
        <v>0</v>
      </c>
    </row>
    <row r="4362" spans="1:10" x14ac:dyDescent="0.35">
      <c r="A4362" s="60">
        <v>44136</v>
      </c>
      <c r="B4362" t="s">
        <v>80</v>
      </c>
      <c r="C4362" t="s">
        <v>81</v>
      </c>
      <c r="D4362" t="s">
        <v>82</v>
      </c>
      <c r="E4362">
        <v>722</v>
      </c>
      <c r="F4362">
        <v>32</v>
      </c>
      <c r="G4362">
        <v>14</v>
      </c>
      <c r="H4362">
        <v>9</v>
      </c>
      <c r="I4362">
        <v>4</v>
      </c>
      <c r="J4362">
        <v>5</v>
      </c>
    </row>
    <row r="4363" spans="1:10" x14ac:dyDescent="0.35">
      <c r="A4363" s="60">
        <v>44136</v>
      </c>
      <c r="B4363" t="s">
        <v>80</v>
      </c>
      <c r="C4363" t="s">
        <v>83</v>
      </c>
      <c r="D4363" t="s">
        <v>84</v>
      </c>
      <c r="E4363">
        <v>468</v>
      </c>
      <c r="F4363">
        <v>18</v>
      </c>
      <c r="G4363">
        <v>5</v>
      </c>
      <c r="H4363">
        <v>8</v>
      </c>
      <c r="I4363">
        <v>5</v>
      </c>
      <c r="J4363">
        <v>0</v>
      </c>
    </row>
    <row r="4364" spans="1:10" x14ac:dyDescent="0.35">
      <c r="A4364" s="60">
        <v>44136</v>
      </c>
      <c r="B4364" t="s">
        <v>80</v>
      </c>
      <c r="C4364" t="s">
        <v>85</v>
      </c>
      <c r="D4364" t="s">
        <v>86</v>
      </c>
      <c r="E4364">
        <v>114</v>
      </c>
      <c r="F4364">
        <v>2</v>
      </c>
      <c r="G4364">
        <v>2</v>
      </c>
      <c r="H4364">
        <v>0</v>
      </c>
      <c r="I4364">
        <v>0</v>
      </c>
      <c r="J4364">
        <v>0</v>
      </c>
    </row>
    <row r="4365" spans="1:10" x14ac:dyDescent="0.35">
      <c r="A4365" s="60">
        <v>44166</v>
      </c>
      <c r="B4365" t="s">
        <v>80</v>
      </c>
      <c r="C4365" t="s">
        <v>81</v>
      </c>
      <c r="D4365" t="s">
        <v>82</v>
      </c>
      <c r="E4365">
        <v>702</v>
      </c>
      <c r="F4365">
        <v>33</v>
      </c>
      <c r="G4365">
        <v>9</v>
      </c>
      <c r="H4365">
        <v>17</v>
      </c>
      <c r="I4365">
        <v>6</v>
      </c>
      <c r="J4365">
        <v>1</v>
      </c>
    </row>
    <row r="4366" spans="1:10" x14ac:dyDescent="0.35">
      <c r="A4366" s="60">
        <v>44166</v>
      </c>
      <c r="B4366" t="s">
        <v>80</v>
      </c>
      <c r="C4366" t="s">
        <v>83</v>
      </c>
      <c r="D4366" t="s">
        <v>84</v>
      </c>
      <c r="E4366">
        <v>332</v>
      </c>
      <c r="F4366">
        <v>10</v>
      </c>
      <c r="G4366">
        <v>2</v>
      </c>
      <c r="H4366">
        <v>7</v>
      </c>
      <c r="I4366">
        <v>1</v>
      </c>
      <c r="J4366">
        <v>0</v>
      </c>
    </row>
    <row r="4367" spans="1:10" x14ac:dyDescent="0.35">
      <c r="A4367" s="60">
        <v>44166</v>
      </c>
      <c r="B4367" t="s">
        <v>80</v>
      </c>
      <c r="C4367" t="s">
        <v>85</v>
      </c>
      <c r="D4367" t="s">
        <v>86</v>
      </c>
      <c r="E4367">
        <v>88</v>
      </c>
      <c r="F4367">
        <v>3</v>
      </c>
      <c r="G4367">
        <v>1</v>
      </c>
      <c r="H4367">
        <v>2</v>
      </c>
      <c r="I4367">
        <v>0</v>
      </c>
      <c r="J4367">
        <v>0</v>
      </c>
    </row>
    <row r="4368" spans="1:10" x14ac:dyDescent="0.35">
      <c r="A4368" s="60">
        <v>44197</v>
      </c>
      <c r="B4368" t="s">
        <v>80</v>
      </c>
      <c r="C4368" t="s">
        <v>81</v>
      </c>
      <c r="D4368" t="s">
        <v>82</v>
      </c>
      <c r="E4368">
        <v>528</v>
      </c>
      <c r="F4368">
        <v>36</v>
      </c>
      <c r="G4368">
        <v>10</v>
      </c>
      <c r="H4368">
        <v>11</v>
      </c>
      <c r="I4368">
        <v>9</v>
      </c>
      <c r="J4368">
        <v>6</v>
      </c>
    </row>
    <row r="4369" spans="1:10" x14ac:dyDescent="0.35">
      <c r="A4369" s="60">
        <v>44197</v>
      </c>
      <c r="B4369" t="s">
        <v>80</v>
      </c>
      <c r="C4369" t="s">
        <v>83</v>
      </c>
      <c r="D4369" t="s">
        <v>84</v>
      </c>
      <c r="E4369">
        <v>275</v>
      </c>
      <c r="F4369">
        <v>13</v>
      </c>
      <c r="G4369">
        <v>5</v>
      </c>
      <c r="H4369">
        <v>5</v>
      </c>
      <c r="I4369">
        <v>3</v>
      </c>
      <c r="J4369">
        <v>0</v>
      </c>
    </row>
    <row r="4370" spans="1:10" x14ac:dyDescent="0.35">
      <c r="A4370" s="60">
        <v>44197</v>
      </c>
      <c r="B4370" t="s">
        <v>80</v>
      </c>
      <c r="C4370" t="s">
        <v>85</v>
      </c>
      <c r="D4370" t="s">
        <v>86</v>
      </c>
      <c r="E4370">
        <v>67</v>
      </c>
      <c r="F4370">
        <v>5</v>
      </c>
      <c r="G4370">
        <v>3</v>
      </c>
      <c r="H4370">
        <v>1</v>
      </c>
      <c r="I4370">
        <v>1</v>
      </c>
      <c r="J4370">
        <v>0</v>
      </c>
    </row>
    <row r="4371" spans="1:10" x14ac:dyDescent="0.35">
      <c r="A4371" s="60">
        <v>44228</v>
      </c>
      <c r="B4371" t="s">
        <v>80</v>
      </c>
      <c r="C4371" t="s">
        <v>81</v>
      </c>
      <c r="D4371" t="s">
        <v>82</v>
      </c>
      <c r="E4371">
        <v>525</v>
      </c>
      <c r="F4371">
        <v>30</v>
      </c>
      <c r="G4371">
        <v>19</v>
      </c>
      <c r="H4371">
        <v>4</v>
      </c>
      <c r="I4371">
        <v>3</v>
      </c>
      <c r="J4371">
        <v>4</v>
      </c>
    </row>
    <row r="4372" spans="1:10" x14ac:dyDescent="0.35">
      <c r="A4372" s="60">
        <v>44228</v>
      </c>
      <c r="B4372" t="s">
        <v>80</v>
      </c>
      <c r="C4372" t="s">
        <v>83</v>
      </c>
      <c r="D4372" t="s">
        <v>84</v>
      </c>
      <c r="E4372">
        <v>244</v>
      </c>
      <c r="F4372">
        <v>12</v>
      </c>
      <c r="G4372">
        <v>6</v>
      </c>
      <c r="H4372">
        <v>3</v>
      </c>
      <c r="I4372">
        <v>0</v>
      </c>
      <c r="J4372">
        <v>3</v>
      </c>
    </row>
    <row r="4373" spans="1:10" x14ac:dyDescent="0.35">
      <c r="A4373" s="60">
        <v>44228</v>
      </c>
      <c r="B4373" t="s">
        <v>80</v>
      </c>
      <c r="C4373" t="s">
        <v>85</v>
      </c>
      <c r="D4373" t="s">
        <v>86</v>
      </c>
      <c r="E4373">
        <v>103</v>
      </c>
      <c r="F4373">
        <v>8</v>
      </c>
      <c r="G4373">
        <v>4</v>
      </c>
      <c r="H4373">
        <v>3</v>
      </c>
      <c r="I4373">
        <v>1</v>
      </c>
      <c r="J4373">
        <v>0</v>
      </c>
    </row>
    <row r="4374" spans="1:10" x14ac:dyDescent="0.35">
      <c r="A4374" s="60">
        <v>44256</v>
      </c>
      <c r="B4374" t="s">
        <v>80</v>
      </c>
      <c r="C4374" t="s">
        <v>81</v>
      </c>
      <c r="D4374" t="s">
        <v>82</v>
      </c>
      <c r="E4374">
        <v>527</v>
      </c>
      <c r="F4374">
        <v>17</v>
      </c>
      <c r="G4374">
        <v>1</v>
      </c>
      <c r="H4374">
        <v>3</v>
      </c>
      <c r="I4374">
        <v>1</v>
      </c>
      <c r="J4374">
        <v>12</v>
      </c>
    </row>
    <row r="4375" spans="1:10" x14ac:dyDescent="0.35">
      <c r="A4375" s="60">
        <v>44256</v>
      </c>
      <c r="B4375" t="s">
        <v>80</v>
      </c>
      <c r="C4375" t="s">
        <v>83</v>
      </c>
      <c r="D4375" t="s">
        <v>84</v>
      </c>
      <c r="E4375">
        <v>376</v>
      </c>
      <c r="F4375">
        <v>13</v>
      </c>
      <c r="G4375">
        <v>5</v>
      </c>
      <c r="H4375">
        <v>8</v>
      </c>
      <c r="I4375">
        <v>0</v>
      </c>
      <c r="J4375">
        <v>0</v>
      </c>
    </row>
    <row r="4376" spans="1:10" x14ac:dyDescent="0.35">
      <c r="A4376" s="60">
        <v>44256</v>
      </c>
      <c r="B4376" t="s">
        <v>80</v>
      </c>
      <c r="C4376" t="s">
        <v>85</v>
      </c>
      <c r="D4376" t="s">
        <v>86</v>
      </c>
      <c r="E4376">
        <v>93</v>
      </c>
      <c r="F4376">
        <v>8</v>
      </c>
      <c r="G4376">
        <v>3</v>
      </c>
      <c r="H4376">
        <v>5</v>
      </c>
      <c r="I4376">
        <v>0</v>
      </c>
      <c r="J4376">
        <v>0</v>
      </c>
    </row>
    <row r="4377" spans="1:10" x14ac:dyDescent="0.35">
      <c r="A4377" s="60">
        <v>44287</v>
      </c>
      <c r="B4377" t="s">
        <v>80</v>
      </c>
      <c r="C4377" t="s">
        <v>81</v>
      </c>
      <c r="D4377" t="s">
        <v>82</v>
      </c>
      <c r="E4377">
        <v>715</v>
      </c>
      <c r="F4377">
        <v>35</v>
      </c>
      <c r="G4377">
        <v>12</v>
      </c>
      <c r="H4377">
        <v>11</v>
      </c>
      <c r="I4377">
        <v>10</v>
      </c>
      <c r="J4377">
        <v>2</v>
      </c>
    </row>
    <row r="4378" spans="1:10" x14ac:dyDescent="0.35">
      <c r="A4378" s="60">
        <v>44287</v>
      </c>
      <c r="B4378" t="s">
        <v>80</v>
      </c>
      <c r="C4378" t="s">
        <v>83</v>
      </c>
      <c r="D4378" t="s">
        <v>84</v>
      </c>
      <c r="E4378">
        <v>379</v>
      </c>
      <c r="F4378">
        <v>18</v>
      </c>
      <c r="G4378">
        <v>4</v>
      </c>
      <c r="H4378">
        <v>6</v>
      </c>
      <c r="I4378">
        <v>7</v>
      </c>
      <c r="J4378">
        <v>1</v>
      </c>
    </row>
    <row r="4379" spans="1:10" x14ac:dyDescent="0.35">
      <c r="A4379" s="60">
        <v>44287</v>
      </c>
      <c r="B4379" t="s">
        <v>80</v>
      </c>
      <c r="C4379" t="s">
        <v>85</v>
      </c>
      <c r="D4379" t="s">
        <v>86</v>
      </c>
      <c r="E4379">
        <v>203</v>
      </c>
      <c r="F4379">
        <v>9</v>
      </c>
      <c r="G4379">
        <v>3</v>
      </c>
      <c r="H4379">
        <v>3</v>
      </c>
      <c r="I4379">
        <v>3</v>
      </c>
      <c r="J4379">
        <v>0</v>
      </c>
    </row>
    <row r="4380" spans="1:10" x14ac:dyDescent="0.35">
      <c r="A4380" s="60">
        <v>44317</v>
      </c>
      <c r="B4380" t="s">
        <v>80</v>
      </c>
      <c r="C4380" t="s">
        <v>81</v>
      </c>
      <c r="D4380" t="s">
        <v>82</v>
      </c>
      <c r="E4380">
        <v>739</v>
      </c>
      <c r="F4380">
        <v>32</v>
      </c>
      <c r="G4380">
        <v>11</v>
      </c>
      <c r="H4380">
        <v>8</v>
      </c>
      <c r="I4380">
        <v>9</v>
      </c>
      <c r="J4380">
        <v>4</v>
      </c>
    </row>
    <row r="4381" spans="1:10" x14ac:dyDescent="0.35">
      <c r="A4381" s="60">
        <v>44317</v>
      </c>
      <c r="B4381" t="s">
        <v>80</v>
      </c>
      <c r="C4381" t="s">
        <v>83</v>
      </c>
      <c r="D4381" t="s">
        <v>84</v>
      </c>
      <c r="E4381">
        <v>402</v>
      </c>
      <c r="F4381">
        <v>9</v>
      </c>
      <c r="G4381">
        <v>2</v>
      </c>
      <c r="H4381">
        <v>4</v>
      </c>
      <c r="I4381">
        <v>3</v>
      </c>
      <c r="J4381">
        <v>0</v>
      </c>
    </row>
    <row r="4382" spans="1:10" x14ac:dyDescent="0.35">
      <c r="A4382" s="60">
        <v>44317</v>
      </c>
      <c r="B4382" t="s">
        <v>80</v>
      </c>
      <c r="C4382" t="s">
        <v>85</v>
      </c>
      <c r="D4382" t="s">
        <v>86</v>
      </c>
      <c r="E4382">
        <v>202</v>
      </c>
      <c r="F4382">
        <v>16</v>
      </c>
      <c r="G4382">
        <v>2</v>
      </c>
      <c r="H4382">
        <v>11</v>
      </c>
      <c r="I4382">
        <v>3</v>
      </c>
      <c r="J4382">
        <v>0</v>
      </c>
    </row>
    <row r="4383" spans="1:10" x14ac:dyDescent="0.35">
      <c r="A4383" s="60">
        <v>44348</v>
      </c>
      <c r="B4383" t="s">
        <v>80</v>
      </c>
      <c r="C4383" t="s">
        <v>81</v>
      </c>
      <c r="D4383" t="s">
        <v>82</v>
      </c>
      <c r="E4383">
        <v>792</v>
      </c>
      <c r="F4383">
        <v>48</v>
      </c>
      <c r="G4383">
        <v>13</v>
      </c>
      <c r="H4383">
        <v>4</v>
      </c>
      <c r="I4383">
        <v>31</v>
      </c>
      <c r="J4383">
        <v>0</v>
      </c>
    </row>
    <row r="4384" spans="1:10" x14ac:dyDescent="0.35">
      <c r="A4384" s="60">
        <v>44348</v>
      </c>
      <c r="B4384" t="s">
        <v>80</v>
      </c>
      <c r="C4384" t="s">
        <v>83</v>
      </c>
      <c r="D4384" t="s">
        <v>84</v>
      </c>
      <c r="E4384">
        <v>436</v>
      </c>
      <c r="F4384">
        <v>8</v>
      </c>
      <c r="G4384">
        <v>3</v>
      </c>
      <c r="H4384">
        <v>2</v>
      </c>
      <c r="I4384">
        <v>1</v>
      </c>
      <c r="J4384">
        <v>2</v>
      </c>
    </row>
    <row r="4385" spans="1:10" x14ac:dyDescent="0.35">
      <c r="A4385" s="60">
        <v>44348</v>
      </c>
      <c r="B4385" t="s">
        <v>80</v>
      </c>
      <c r="C4385" t="s">
        <v>85</v>
      </c>
      <c r="D4385" t="s">
        <v>86</v>
      </c>
      <c r="E4385">
        <v>263</v>
      </c>
      <c r="F4385">
        <v>19</v>
      </c>
      <c r="G4385">
        <v>5</v>
      </c>
      <c r="H4385">
        <v>8</v>
      </c>
      <c r="I4385">
        <v>2</v>
      </c>
      <c r="J4385">
        <v>4</v>
      </c>
    </row>
    <row r="4386" spans="1:10" x14ac:dyDescent="0.35">
      <c r="A4386" s="60">
        <v>44378</v>
      </c>
      <c r="B4386" t="s">
        <v>80</v>
      </c>
      <c r="C4386" t="s">
        <v>81</v>
      </c>
      <c r="D4386" t="s">
        <v>82</v>
      </c>
      <c r="E4386">
        <v>625</v>
      </c>
      <c r="F4386">
        <v>36</v>
      </c>
      <c r="G4386">
        <v>5</v>
      </c>
      <c r="H4386">
        <v>8</v>
      </c>
      <c r="I4386">
        <v>23</v>
      </c>
      <c r="J4386">
        <v>0</v>
      </c>
    </row>
    <row r="4387" spans="1:10" x14ac:dyDescent="0.35">
      <c r="A4387" s="60">
        <v>44378</v>
      </c>
      <c r="B4387" t="s">
        <v>80</v>
      </c>
      <c r="C4387" t="s">
        <v>83</v>
      </c>
      <c r="D4387" t="s">
        <v>84</v>
      </c>
      <c r="E4387">
        <v>317</v>
      </c>
      <c r="F4387">
        <v>10</v>
      </c>
      <c r="G4387">
        <v>2</v>
      </c>
      <c r="H4387">
        <v>8</v>
      </c>
      <c r="I4387">
        <v>0</v>
      </c>
      <c r="J4387">
        <v>0</v>
      </c>
    </row>
    <row r="4388" spans="1:10" x14ac:dyDescent="0.35">
      <c r="A4388" s="60">
        <v>44378</v>
      </c>
      <c r="B4388" t="s">
        <v>80</v>
      </c>
      <c r="C4388" t="s">
        <v>85</v>
      </c>
      <c r="D4388" t="s">
        <v>86</v>
      </c>
      <c r="E4388">
        <v>255</v>
      </c>
      <c r="F4388">
        <v>15</v>
      </c>
      <c r="G4388">
        <v>5</v>
      </c>
      <c r="H4388">
        <v>5</v>
      </c>
      <c r="I4388">
        <v>4</v>
      </c>
      <c r="J4388">
        <v>1</v>
      </c>
    </row>
    <row r="4389" spans="1:10" x14ac:dyDescent="0.35">
      <c r="A4389" s="60">
        <v>44409</v>
      </c>
      <c r="B4389" t="s">
        <v>80</v>
      </c>
      <c r="C4389" t="s">
        <v>81</v>
      </c>
      <c r="D4389" t="s">
        <v>82</v>
      </c>
      <c r="E4389">
        <v>725</v>
      </c>
      <c r="F4389">
        <v>51</v>
      </c>
      <c r="G4389">
        <v>16</v>
      </c>
      <c r="H4389">
        <v>15</v>
      </c>
      <c r="I4389">
        <v>18</v>
      </c>
      <c r="J4389">
        <v>2</v>
      </c>
    </row>
    <row r="4390" spans="1:10" x14ac:dyDescent="0.35">
      <c r="A4390" s="60">
        <v>44409</v>
      </c>
      <c r="B4390" t="s">
        <v>80</v>
      </c>
      <c r="C4390" t="s">
        <v>83</v>
      </c>
      <c r="D4390" t="s">
        <v>84</v>
      </c>
      <c r="E4390">
        <v>320</v>
      </c>
      <c r="F4390">
        <v>12</v>
      </c>
      <c r="G4390">
        <v>3</v>
      </c>
      <c r="H4390">
        <v>6</v>
      </c>
      <c r="I4390">
        <v>3</v>
      </c>
      <c r="J4390">
        <v>0</v>
      </c>
    </row>
    <row r="4391" spans="1:10" x14ac:dyDescent="0.35">
      <c r="A4391" s="60">
        <v>44409</v>
      </c>
      <c r="B4391" t="s">
        <v>80</v>
      </c>
      <c r="C4391" t="s">
        <v>85</v>
      </c>
      <c r="D4391" t="s">
        <v>86</v>
      </c>
      <c r="E4391">
        <v>289</v>
      </c>
      <c r="F4391">
        <v>18</v>
      </c>
      <c r="G4391">
        <v>1</v>
      </c>
      <c r="H4391">
        <v>10</v>
      </c>
      <c r="I4391">
        <v>6</v>
      </c>
      <c r="J4391">
        <v>1</v>
      </c>
    </row>
    <row r="4392" spans="1:10" x14ac:dyDescent="0.35">
      <c r="A4392" s="60">
        <v>44440</v>
      </c>
      <c r="B4392" t="s">
        <v>80</v>
      </c>
      <c r="C4392" t="s">
        <v>81</v>
      </c>
      <c r="D4392" t="s">
        <v>82</v>
      </c>
      <c r="E4392">
        <v>762</v>
      </c>
      <c r="F4392">
        <v>40</v>
      </c>
      <c r="G4392">
        <v>8</v>
      </c>
      <c r="H4392">
        <v>16</v>
      </c>
      <c r="I4392">
        <v>13</v>
      </c>
      <c r="J4392">
        <v>3</v>
      </c>
    </row>
    <row r="4393" spans="1:10" x14ac:dyDescent="0.35">
      <c r="A4393" s="60">
        <v>44440</v>
      </c>
      <c r="B4393" t="s">
        <v>80</v>
      </c>
      <c r="C4393" t="s">
        <v>83</v>
      </c>
      <c r="D4393" t="s">
        <v>84</v>
      </c>
      <c r="E4393">
        <v>421</v>
      </c>
      <c r="F4393">
        <v>21</v>
      </c>
      <c r="G4393">
        <v>9</v>
      </c>
      <c r="H4393">
        <v>9</v>
      </c>
      <c r="I4393">
        <v>3</v>
      </c>
      <c r="J4393">
        <v>0</v>
      </c>
    </row>
    <row r="4394" spans="1:10" x14ac:dyDescent="0.35">
      <c r="A4394" s="60">
        <v>44440</v>
      </c>
      <c r="B4394" t="s">
        <v>80</v>
      </c>
      <c r="C4394" t="s">
        <v>85</v>
      </c>
      <c r="D4394" t="s">
        <v>86</v>
      </c>
      <c r="E4394">
        <v>328</v>
      </c>
      <c r="F4394">
        <v>23</v>
      </c>
      <c r="G4394">
        <v>10</v>
      </c>
      <c r="H4394">
        <v>13</v>
      </c>
      <c r="I4394">
        <v>0</v>
      </c>
      <c r="J4394">
        <v>0</v>
      </c>
    </row>
    <row r="4395" spans="1:10" x14ac:dyDescent="0.35">
      <c r="A4395" s="60">
        <v>44470</v>
      </c>
      <c r="B4395" t="s">
        <v>80</v>
      </c>
      <c r="C4395" t="s">
        <v>81</v>
      </c>
      <c r="D4395" t="s">
        <v>82</v>
      </c>
      <c r="E4395">
        <v>673</v>
      </c>
      <c r="F4395">
        <v>38</v>
      </c>
      <c r="G4395">
        <v>11</v>
      </c>
      <c r="H4395">
        <v>14</v>
      </c>
      <c r="I4395">
        <v>11</v>
      </c>
      <c r="J4395">
        <v>2</v>
      </c>
    </row>
    <row r="4396" spans="1:10" x14ac:dyDescent="0.35">
      <c r="A4396" s="60">
        <v>44470</v>
      </c>
      <c r="B4396" t="s">
        <v>80</v>
      </c>
      <c r="C4396" t="s">
        <v>83</v>
      </c>
      <c r="D4396" t="s">
        <v>84</v>
      </c>
      <c r="E4396">
        <v>339</v>
      </c>
      <c r="F4396">
        <v>13</v>
      </c>
      <c r="G4396">
        <v>1</v>
      </c>
      <c r="H4396">
        <v>9</v>
      </c>
      <c r="I4396">
        <v>3</v>
      </c>
      <c r="J4396">
        <v>0</v>
      </c>
    </row>
    <row r="4397" spans="1:10" x14ac:dyDescent="0.35">
      <c r="A4397" s="60">
        <v>44470</v>
      </c>
      <c r="B4397" t="s">
        <v>80</v>
      </c>
      <c r="C4397" t="s">
        <v>85</v>
      </c>
      <c r="D4397" t="s">
        <v>86</v>
      </c>
      <c r="E4397">
        <v>269</v>
      </c>
      <c r="F4397">
        <v>13</v>
      </c>
      <c r="G4397">
        <v>4</v>
      </c>
      <c r="H4397">
        <v>6</v>
      </c>
      <c r="I4397">
        <v>1</v>
      </c>
      <c r="J4397">
        <v>2</v>
      </c>
    </row>
    <row r="4398" spans="1:10" x14ac:dyDescent="0.35">
      <c r="A4398" s="60">
        <v>44501</v>
      </c>
      <c r="B4398" t="s">
        <v>80</v>
      </c>
      <c r="C4398" t="s">
        <v>81</v>
      </c>
      <c r="D4398" t="s">
        <v>82</v>
      </c>
      <c r="E4398">
        <v>817</v>
      </c>
      <c r="F4398">
        <v>51</v>
      </c>
      <c r="G4398">
        <v>9</v>
      </c>
      <c r="H4398">
        <v>20</v>
      </c>
      <c r="I4398">
        <v>20</v>
      </c>
      <c r="J4398">
        <v>2</v>
      </c>
    </row>
    <row r="4399" spans="1:10" x14ac:dyDescent="0.35">
      <c r="A4399" s="60">
        <v>44501</v>
      </c>
      <c r="B4399" t="s">
        <v>80</v>
      </c>
      <c r="C4399" t="s">
        <v>83</v>
      </c>
      <c r="D4399" t="s">
        <v>84</v>
      </c>
      <c r="E4399">
        <v>435</v>
      </c>
      <c r="F4399">
        <v>11</v>
      </c>
      <c r="G4399">
        <v>3</v>
      </c>
      <c r="H4399">
        <v>6</v>
      </c>
      <c r="I4399">
        <v>2</v>
      </c>
      <c r="J4399">
        <v>0</v>
      </c>
    </row>
    <row r="4400" spans="1:10" x14ac:dyDescent="0.35">
      <c r="A4400" s="60">
        <v>44501</v>
      </c>
      <c r="B4400" t="s">
        <v>80</v>
      </c>
      <c r="C4400" t="s">
        <v>85</v>
      </c>
      <c r="D4400" t="s">
        <v>86</v>
      </c>
      <c r="E4400">
        <v>351</v>
      </c>
      <c r="F4400">
        <v>21</v>
      </c>
      <c r="G4400">
        <v>12</v>
      </c>
      <c r="H4400">
        <v>6</v>
      </c>
      <c r="I4400">
        <v>3</v>
      </c>
      <c r="J4400">
        <v>0</v>
      </c>
    </row>
    <row r="4401" spans="1:10" x14ac:dyDescent="0.35">
      <c r="A4401" s="60">
        <v>44531</v>
      </c>
      <c r="B4401" t="s">
        <v>80</v>
      </c>
      <c r="C4401" t="s">
        <v>81</v>
      </c>
      <c r="D4401" t="s">
        <v>82</v>
      </c>
      <c r="E4401">
        <v>638</v>
      </c>
      <c r="F4401">
        <v>36</v>
      </c>
      <c r="G4401">
        <v>11</v>
      </c>
      <c r="H4401">
        <v>15</v>
      </c>
      <c r="I4401">
        <v>4</v>
      </c>
      <c r="J4401">
        <v>6</v>
      </c>
    </row>
    <row r="4402" spans="1:10" x14ac:dyDescent="0.35">
      <c r="A4402" s="60">
        <v>44531</v>
      </c>
      <c r="B4402" t="s">
        <v>80</v>
      </c>
      <c r="C4402" t="s">
        <v>83</v>
      </c>
      <c r="D4402" t="s">
        <v>84</v>
      </c>
      <c r="E4402">
        <v>326</v>
      </c>
      <c r="F4402">
        <v>10</v>
      </c>
      <c r="G4402">
        <v>1</v>
      </c>
      <c r="H4402">
        <v>5</v>
      </c>
      <c r="I4402">
        <v>3</v>
      </c>
      <c r="J4402">
        <v>1</v>
      </c>
    </row>
    <row r="4403" spans="1:10" x14ac:dyDescent="0.35">
      <c r="A4403" s="60">
        <v>44531</v>
      </c>
      <c r="B4403" t="s">
        <v>80</v>
      </c>
      <c r="C4403" t="s">
        <v>85</v>
      </c>
      <c r="D4403" t="s">
        <v>86</v>
      </c>
      <c r="E4403">
        <v>247</v>
      </c>
      <c r="F4403">
        <v>16</v>
      </c>
      <c r="G4403">
        <v>4</v>
      </c>
      <c r="H4403">
        <v>4</v>
      </c>
      <c r="I4403">
        <v>8</v>
      </c>
      <c r="J4403">
        <v>0</v>
      </c>
    </row>
    <row r="4404" spans="1:10" x14ac:dyDescent="0.35">
      <c r="A4404" s="60">
        <v>44562</v>
      </c>
      <c r="B4404" t="s">
        <v>80</v>
      </c>
      <c r="C4404" t="s">
        <v>81</v>
      </c>
      <c r="D4404" t="s">
        <v>82</v>
      </c>
      <c r="E4404">
        <v>691</v>
      </c>
      <c r="F4404">
        <v>41</v>
      </c>
      <c r="G4404">
        <v>4</v>
      </c>
      <c r="H4404">
        <v>21</v>
      </c>
      <c r="I4404">
        <v>13</v>
      </c>
      <c r="J4404">
        <v>3</v>
      </c>
    </row>
    <row r="4405" spans="1:10" x14ac:dyDescent="0.35">
      <c r="A4405" s="60">
        <v>44562</v>
      </c>
      <c r="B4405" t="s">
        <v>80</v>
      </c>
      <c r="C4405" t="s">
        <v>83</v>
      </c>
      <c r="D4405" t="s">
        <v>84</v>
      </c>
      <c r="E4405">
        <v>370</v>
      </c>
      <c r="F4405">
        <v>18</v>
      </c>
      <c r="G4405">
        <v>5</v>
      </c>
      <c r="H4405">
        <v>2</v>
      </c>
      <c r="I4405">
        <v>9</v>
      </c>
      <c r="J4405">
        <v>2</v>
      </c>
    </row>
    <row r="4406" spans="1:10" x14ac:dyDescent="0.35">
      <c r="A4406" s="60">
        <v>44562</v>
      </c>
      <c r="B4406" t="s">
        <v>80</v>
      </c>
      <c r="C4406" t="s">
        <v>85</v>
      </c>
      <c r="D4406" t="s">
        <v>86</v>
      </c>
      <c r="E4406">
        <v>175</v>
      </c>
      <c r="F4406">
        <v>19</v>
      </c>
      <c r="G4406">
        <v>0</v>
      </c>
      <c r="H4406">
        <v>9</v>
      </c>
      <c r="I4406">
        <v>0</v>
      </c>
      <c r="J4406">
        <v>10</v>
      </c>
    </row>
    <row r="4407" spans="1:10" x14ac:dyDescent="0.35">
      <c r="A4407" s="60">
        <v>44593</v>
      </c>
      <c r="B4407" t="s">
        <v>80</v>
      </c>
      <c r="C4407" t="s">
        <v>81</v>
      </c>
      <c r="D4407" t="s">
        <v>82</v>
      </c>
      <c r="E4407">
        <v>757</v>
      </c>
      <c r="F4407">
        <v>47</v>
      </c>
      <c r="G4407">
        <v>18</v>
      </c>
      <c r="H4407">
        <v>18</v>
      </c>
      <c r="I4407">
        <v>6</v>
      </c>
      <c r="J4407">
        <v>5</v>
      </c>
    </row>
    <row r="4408" spans="1:10" x14ac:dyDescent="0.35">
      <c r="A4408" s="60">
        <v>44593</v>
      </c>
      <c r="B4408" t="s">
        <v>80</v>
      </c>
      <c r="C4408" t="s">
        <v>83</v>
      </c>
      <c r="D4408" t="s">
        <v>84</v>
      </c>
      <c r="E4408">
        <v>324</v>
      </c>
      <c r="F4408">
        <v>15</v>
      </c>
      <c r="G4408">
        <v>4</v>
      </c>
      <c r="H4408">
        <v>7</v>
      </c>
      <c r="I4408">
        <v>1</v>
      </c>
      <c r="J4408">
        <v>3</v>
      </c>
    </row>
    <row r="4409" spans="1:10" x14ac:dyDescent="0.35">
      <c r="A4409" s="60">
        <v>44593</v>
      </c>
      <c r="B4409" t="s">
        <v>80</v>
      </c>
      <c r="C4409" t="s">
        <v>85</v>
      </c>
      <c r="D4409" t="s">
        <v>86</v>
      </c>
      <c r="E4409">
        <v>298</v>
      </c>
      <c r="F4409">
        <v>28</v>
      </c>
      <c r="G4409">
        <v>4</v>
      </c>
      <c r="H4409">
        <v>17</v>
      </c>
      <c r="I4409">
        <v>5</v>
      </c>
      <c r="J4409">
        <v>2</v>
      </c>
    </row>
    <row r="4410" spans="1:10" x14ac:dyDescent="0.35">
      <c r="A4410" s="60">
        <v>44621</v>
      </c>
      <c r="B4410" t="s">
        <v>80</v>
      </c>
      <c r="C4410" t="s">
        <v>81</v>
      </c>
      <c r="D4410" t="s">
        <v>82</v>
      </c>
      <c r="E4410">
        <v>895</v>
      </c>
      <c r="F4410">
        <v>54</v>
      </c>
      <c r="G4410">
        <v>14</v>
      </c>
      <c r="H4410">
        <v>31</v>
      </c>
      <c r="I4410">
        <v>7</v>
      </c>
      <c r="J4410">
        <v>2</v>
      </c>
    </row>
    <row r="4411" spans="1:10" x14ac:dyDescent="0.35">
      <c r="A4411" s="60">
        <v>44621</v>
      </c>
      <c r="B4411" t="s">
        <v>80</v>
      </c>
      <c r="C4411" t="s">
        <v>83</v>
      </c>
      <c r="D4411" t="s">
        <v>84</v>
      </c>
      <c r="E4411">
        <v>405</v>
      </c>
      <c r="F4411">
        <v>16</v>
      </c>
      <c r="G4411">
        <v>5</v>
      </c>
      <c r="H4411">
        <v>8</v>
      </c>
      <c r="I4411">
        <v>2</v>
      </c>
      <c r="J4411">
        <v>1</v>
      </c>
    </row>
    <row r="4412" spans="1:10" x14ac:dyDescent="0.35">
      <c r="A4412" s="60">
        <v>44621</v>
      </c>
      <c r="B4412" t="s">
        <v>80</v>
      </c>
      <c r="C4412" t="s">
        <v>85</v>
      </c>
      <c r="D4412" t="s">
        <v>86</v>
      </c>
      <c r="E4412">
        <v>465</v>
      </c>
      <c r="F4412">
        <v>39</v>
      </c>
      <c r="G4412">
        <v>10</v>
      </c>
      <c r="H4412">
        <v>25</v>
      </c>
      <c r="I4412">
        <v>4</v>
      </c>
      <c r="J4412">
        <v>0</v>
      </c>
    </row>
    <row r="4413" spans="1:10" x14ac:dyDescent="0.35">
      <c r="A4413" s="60">
        <v>44652</v>
      </c>
      <c r="B4413" t="s">
        <v>80</v>
      </c>
      <c r="C4413" t="s">
        <v>81</v>
      </c>
      <c r="D4413" t="s">
        <v>82</v>
      </c>
      <c r="E4413">
        <v>741</v>
      </c>
      <c r="F4413">
        <v>38</v>
      </c>
      <c r="G4413">
        <v>10</v>
      </c>
      <c r="H4413">
        <v>18</v>
      </c>
      <c r="I4413">
        <v>5</v>
      </c>
      <c r="J4413">
        <v>5</v>
      </c>
    </row>
    <row r="4414" spans="1:10" x14ac:dyDescent="0.35">
      <c r="A4414" s="60">
        <v>44652</v>
      </c>
      <c r="B4414" t="s">
        <v>80</v>
      </c>
      <c r="C4414" t="s">
        <v>83</v>
      </c>
      <c r="D4414" t="s">
        <v>84</v>
      </c>
      <c r="E4414">
        <v>355</v>
      </c>
      <c r="F4414">
        <v>14</v>
      </c>
      <c r="G4414">
        <v>1</v>
      </c>
      <c r="H4414">
        <v>9</v>
      </c>
      <c r="I4414">
        <v>4</v>
      </c>
      <c r="J4414">
        <v>0</v>
      </c>
    </row>
    <row r="4415" spans="1:10" x14ac:dyDescent="0.35">
      <c r="A4415" s="60">
        <v>44652</v>
      </c>
      <c r="B4415" t="s">
        <v>80</v>
      </c>
      <c r="C4415" t="s">
        <v>85</v>
      </c>
      <c r="D4415" t="s">
        <v>86</v>
      </c>
      <c r="E4415">
        <v>322</v>
      </c>
      <c r="F4415">
        <v>20</v>
      </c>
      <c r="G4415">
        <v>9</v>
      </c>
      <c r="H4415">
        <v>11</v>
      </c>
      <c r="I4415">
        <v>0</v>
      </c>
      <c r="J4415">
        <v>0</v>
      </c>
    </row>
    <row r="4416" spans="1:10" x14ac:dyDescent="0.35">
      <c r="A4416" s="60">
        <v>44682</v>
      </c>
      <c r="B4416" t="s">
        <v>80</v>
      </c>
      <c r="C4416" t="s">
        <v>81</v>
      </c>
      <c r="D4416" t="s">
        <v>82</v>
      </c>
      <c r="E4416">
        <v>795</v>
      </c>
      <c r="F4416">
        <v>38</v>
      </c>
      <c r="G4416">
        <v>7</v>
      </c>
      <c r="H4416">
        <v>20</v>
      </c>
      <c r="I4416">
        <v>5</v>
      </c>
      <c r="J4416">
        <v>6</v>
      </c>
    </row>
    <row r="4417" spans="1:10" x14ac:dyDescent="0.35">
      <c r="A4417" s="60">
        <v>44682</v>
      </c>
      <c r="B4417" t="s">
        <v>80</v>
      </c>
      <c r="C4417" t="s">
        <v>83</v>
      </c>
      <c r="D4417" t="s">
        <v>84</v>
      </c>
      <c r="E4417">
        <v>446</v>
      </c>
      <c r="F4417">
        <v>13</v>
      </c>
      <c r="G4417">
        <v>4</v>
      </c>
      <c r="H4417">
        <v>7</v>
      </c>
      <c r="I4417">
        <v>2</v>
      </c>
      <c r="J4417">
        <v>0</v>
      </c>
    </row>
    <row r="4418" spans="1:10" x14ac:dyDescent="0.35">
      <c r="A4418" s="60">
        <v>44682</v>
      </c>
      <c r="B4418" t="s">
        <v>80</v>
      </c>
      <c r="C4418" t="s">
        <v>85</v>
      </c>
      <c r="D4418" t="s">
        <v>86</v>
      </c>
      <c r="E4418">
        <v>436</v>
      </c>
      <c r="F4418">
        <v>31</v>
      </c>
      <c r="G4418">
        <v>7</v>
      </c>
      <c r="H4418">
        <v>23</v>
      </c>
      <c r="I4418">
        <v>1</v>
      </c>
      <c r="J4418">
        <v>0</v>
      </c>
    </row>
    <row r="4419" spans="1:10" x14ac:dyDescent="0.35">
      <c r="A4419" s="60">
        <v>44713</v>
      </c>
      <c r="B4419" t="s">
        <v>80</v>
      </c>
      <c r="C4419" t="s">
        <v>81</v>
      </c>
      <c r="D4419" t="s">
        <v>82</v>
      </c>
      <c r="E4419">
        <v>728</v>
      </c>
      <c r="F4419">
        <v>37</v>
      </c>
      <c r="G4419">
        <v>6</v>
      </c>
      <c r="H4419">
        <v>24</v>
      </c>
      <c r="I4419">
        <v>2</v>
      </c>
      <c r="J4419">
        <v>5</v>
      </c>
    </row>
    <row r="4420" spans="1:10" x14ac:dyDescent="0.35">
      <c r="A4420" s="60">
        <v>44713</v>
      </c>
      <c r="B4420" t="s">
        <v>80</v>
      </c>
      <c r="C4420" t="s">
        <v>83</v>
      </c>
      <c r="D4420" t="s">
        <v>84</v>
      </c>
      <c r="E4420">
        <v>454</v>
      </c>
      <c r="F4420">
        <v>19</v>
      </c>
      <c r="G4420">
        <v>5</v>
      </c>
      <c r="H4420">
        <v>10</v>
      </c>
      <c r="I4420">
        <v>3</v>
      </c>
      <c r="J4420">
        <v>1</v>
      </c>
    </row>
    <row r="4421" spans="1:10" x14ac:dyDescent="0.35">
      <c r="A4421" s="60">
        <v>44713</v>
      </c>
      <c r="B4421" t="s">
        <v>80</v>
      </c>
      <c r="C4421" t="s">
        <v>85</v>
      </c>
      <c r="D4421" t="s">
        <v>86</v>
      </c>
      <c r="E4421">
        <v>431</v>
      </c>
      <c r="F4421">
        <v>27</v>
      </c>
      <c r="G4421">
        <v>13</v>
      </c>
      <c r="H4421">
        <v>11</v>
      </c>
      <c r="I4421">
        <v>2</v>
      </c>
      <c r="J4421">
        <v>1</v>
      </c>
    </row>
    <row r="4422" spans="1:10" x14ac:dyDescent="0.35">
      <c r="A4422" s="60">
        <v>44743</v>
      </c>
      <c r="B4422" t="s">
        <v>80</v>
      </c>
      <c r="C4422" t="s">
        <v>81</v>
      </c>
      <c r="D4422" t="s">
        <v>82</v>
      </c>
      <c r="E4422">
        <v>598</v>
      </c>
      <c r="F4422">
        <v>42</v>
      </c>
      <c r="G4422">
        <v>17</v>
      </c>
      <c r="H4422">
        <v>12</v>
      </c>
      <c r="I4422">
        <v>12</v>
      </c>
      <c r="J4422">
        <v>1</v>
      </c>
    </row>
    <row r="4423" spans="1:10" x14ac:dyDescent="0.35">
      <c r="A4423" s="60">
        <v>44743</v>
      </c>
      <c r="B4423" t="s">
        <v>80</v>
      </c>
      <c r="C4423" t="s">
        <v>83</v>
      </c>
      <c r="D4423" t="s">
        <v>84</v>
      </c>
      <c r="E4423">
        <v>386</v>
      </c>
      <c r="F4423">
        <v>23</v>
      </c>
      <c r="G4423">
        <v>4</v>
      </c>
      <c r="H4423">
        <v>15</v>
      </c>
      <c r="I4423">
        <v>4</v>
      </c>
      <c r="J4423">
        <v>0</v>
      </c>
    </row>
    <row r="4424" spans="1:10" x14ac:dyDescent="0.35">
      <c r="A4424" s="60">
        <v>44743</v>
      </c>
      <c r="B4424" t="s">
        <v>80</v>
      </c>
      <c r="C4424" t="s">
        <v>85</v>
      </c>
      <c r="D4424" t="s">
        <v>86</v>
      </c>
      <c r="E4424">
        <v>337</v>
      </c>
      <c r="F4424">
        <v>20</v>
      </c>
      <c r="G4424">
        <v>7</v>
      </c>
      <c r="H4424">
        <v>8</v>
      </c>
      <c r="I4424">
        <v>5</v>
      </c>
      <c r="J4424">
        <v>0</v>
      </c>
    </row>
    <row r="4425" spans="1:10" x14ac:dyDescent="0.35">
      <c r="A4425" s="60">
        <v>44774</v>
      </c>
      <c r="B4425" t="s">
        <v>80</v>
      </c>
      <c r="C4425" t="s">
        <v>81</v>
      </c>
      <c r="D4425" t="s">
        <v>82</v>
      </c>
      <c r="E4425">
        <v>934</v>
      </c>
      <c r="F4425">
        <v>53</v>
      </c>
      <c r="G4425">
        <v>21</v>
      </c>
      <c r="H4425">
        <v>23</v>
      </c>
      <c r="I4425">
        <v>7</v>
      </c>
      <c r="J4425">
        <v>2</v>
      </c>
    </row>
    <row r="4426" spans="1:10" x14ac:dyDescent="0.35">
      <c r="A4426" s="60">
        <v>44774</v>
      </c>
      <c r="B4426" t="s">
        <v>80</v>
      </c>
      <c r="C4426" t="s">
        <v>83</v>
      </c>
      <c r="D4426" t="s">
        <v>84</v>
      </c>
      <c r="E4426">
        <v>441</v>
      </c>
      <c r="F4426">
        <v>26</v>
      </c>
      <c r="G4426">
        <v>7</v>
      </c>
      <c r="H4426">
        <v>6</v>
      </c>
      <c r="I4426">
        <v>8</v>
      </c>
      <c r="J4426">
        <v>5</v>
      </c>
    </row>
    <row r="4427" spans="1:10" x14ac:dyDescent="0.35">
      <c r="A4427" s="60">
        <v>44774</v>
      </c>
      <c r="B4427" t="s">
        <v>80</v>
      </c>
      <c r="C4427" t="s">
        <v>85</v>
      </c>
      <c r="D4427" t="s">
        <v>86</v>
      </c>
      <c r="E4427">
        <v>492</v>
      </c>
      <c r="F4427">
        <v>38</v>
      </c>
      <c r="G4427">
        <v>18</v>
      </c>
      <c r="H4427">
        <v>15</v>
      </c>
      <c r="I4427">
        <v>1</v>
      </c>
      <c r="J4427">
        <v>4</v>
      </c>
    </row>
    <row r="4428" spans="1:10" x14ac:dyDescent="0.35">
      <c r="A4428" s="60">
        <v>44805</v>
      </c>
      <c r="B4428" t="s">
        <v>80</v>
      </c>
      <c r="C4428" t="s">
        <v>81</v>
      </c>
      <c r="D4428" t="s">
        <v>82</v>
      </c>
      <c r="E4428">
        <v>882</v>
      </c>
      <c r="F4428">
        <v>55</v>
      </c>
      <c r="G4428">
        <v>14</v>
      </c>
      <c r="H4428">
        <v>30</v>
      </c>
      <c r="I4428">
        <v>11</v>
      </c>
      <c r="J4428">
        <v>0</v>
      </c>
    </row>
    <row r="4429" spans="1:10" x14ac:dyDescent="0.35">
      <c r="A4429" s="60">
        <v>44805</v>
      </c>
      <c r="B4429" t="s">
        <v>80</v>
      </c>
      <c r="C4429" t="s">
        <v>83</v>
      </c>
      <c r="D4429" t="s">
        <v>84</v>
      </c>
      <c r="E4429">
        <v>557</v>
      </c>
      <c r="F4429">
        <v>27</v>
      </c>
      <c r="G4429">
        <v>10</v>
      </c>
      <c r="H4429">
        <v>12</v>
      </c>
      <c r="I4429">
        <v>2</v>
      </c>
      <c r="J4429">
        <v>3</v>
      </c>
    </row>
    <row r="4430" spans="1:10" x14ac:dyDescent="0.35">
      <c r="A4430" s="60">
        <v>44805</v>
      </c>
      <c r="B4430" t="s">
        <v>80</v>
      </c>
      <c r="C4430" t="s">
        <v>85</v>
      </c>
      <c r="D4430" t="s">
        <v>86</v>
      </c>
      <c r="E4430">
        <v>485</v>
      </c>
      <c r="F4430">
        <v>46</v>
      </c>
      <c r="G4430">
        <v>24</v>
      </c>
      <c r="H4430">
        <v>21</v>
      </c>
      <c r="I4430">
        <v>1</v>
      </c>
      <c r="J4430">
        <v>0</v>
      </c>
    </row>
    <row r="4431" spans="1:10" x14ac:dyDescent="0.35">
      <c r="A4431" s="60">
        <v>44835</v>
      </c>
      <c r="B4431" t="s">
        <v>80</v>
      </c>
      <c r="C4431" t="s">
        <v>81</v>
      </c>
      <c r="D4431" t="s">
        <v>82</v>
      </c>
      <c r="E4431">
        <v>784</v>
      </c>
      <c r="F4431">
        <v>50</v>
      </c>
      <c r="G4431">
        <v>13</v>
      </c>
      <c r="H4431">
        <v>22</v>
      </c>
      <c r="I4431">
        <v>13</v>
      </c>
      <c r="J4431">
        <v>2</v>
      </c>
    </row>
    <row r="4432" spans="1:10" x14ac:dyDescent="0.35">
      <c r="A4432" s="60">
        <v>44835</v>
      </c>
      <c r="B4432" t="s">
        <v>80</v>
      </c>
      <c r="C4432" t="s">
        <v>83</v>
      </c>
      <c r="D4432" t="s">
        <v>84</v>
      </c>
      <c r="E4432">
        <v>437</v>
      </c>
      <c r="F4432">
        <v>31</v>
      </c>
      <c r="G4432">
        <v>10</v>
      </c>
      <c r="H4432">
        <v>10</v>
      </c>
      <c r="I4432">
        <v>11</v>
      </c>
      <c r="J4432">
        <v>0</v>
      </c>
    </row>
    <row r="4433" spans="1:10" x14ac:dyDescent="0.35">
      <c r="A4433" s="60">
        <v>44835</v>
      </c>
      <c r="B4433" t="s">
        <v>80</v>
      </c>
      <c r="C4433" t="s">
        <v>85</v>
      </c>
      <c r="D4433" t="s">
        <v>86</v>
      </c>
      <c r="E4433">
        <v>373</v>
      </c>
      <c r="F4433">
        <v>25</v>
      </c>
      <c r="G4433">
        <v>8</v>
      </c>
      <c r="H4433">
        <v>16</v>
      </c>
      <c r="I4433">
        <v>1</v>
      </c>
      <c r="J4433">
        <v>0</v>
      </c>
    </row>
    <row r="4434" spans="1:10" x14ac:dyDescent="0.35">
      <c r="A4434" s="60">
        <v>44866</v>
      </c>
      <c r="B4434" t="s">
        <v>80</v>
      </c>
      <c r="C4434" t="s">
        <v>81</v>
      </c>
      <c r="D4434" t="s">
        <v>82</v>
      </c>
      <c r="E4434">
        <v>1005</v>
      </c>
      <c r="F4434">
        <v>53</v>
      </c>
      <c r="G4434">
        <v>19</v>
      </c>
      <c r="H4434">
        <v>21</v>
      </c>
      <c r="I4434">
        <v>7</v>
      </c>
      <c r="J4434">
        <v>6</v>
      </c>
    </row>
    <row r="4435" spans="1:10" x14ac:dyDescent="0.35">
      <c r="A4435" s="60">
        <v>44866</v>
      </c>
      <c r="B4435" t="s">
        <v>80</v>
      </c>
      <c r="C4435" t="s">
        <v>83</v>
      </c>
      <c r="D4435" t="s">
        <v>84</v>
      </c>
      <c r="E4435">
        <v>539</v>
      </c>
      <c r="F4435">
        <v>38</v>
      </c>
      <c r="G4435">
        <v>12</v>
      </c>
      <c r="H4435">
        <v>15</v>
      </c>
      <c r="I4435">
        <v>6</v>
      </c>
      <c r="J4435">
        <v>5</v>
      </c>
    </row>
    <row r="4436" spans="1:10" x14ac:dyDescent="0.35">
      <c r="A4436" s="60">
        <v>44866</v>
      </c>
      <c r="B4436" t="s">
        <v>80</v>
      </c>
      <c r="C4436" t="s">
        <v>85</v>
      </c>
      <c r="D4436" t="s">
        <v>86</v>
      </c>
      <c r="E4436">
        <v>548</v>
      </c>
      <c r="F4436">
        <v>49</v>
      </c>
      <c r="G4436">
        <v>16</v>
      </c>
      <c r="H4436">
        <v>19</v>
      </c>
      <c r="I4436">
        <v>4</v>
      </c>
      <c r="J4436">
        <v>10</v>
      </c>
    </row>
    <row r="4437" spans="1:10" x14ac:dyDescent="0.35">
      <c r="A4437" s="60">
        <v>44896</v>
      </c>
      <c r="B4437" t="s">
        <v>80</v>
      </c>
      <c r="C4437" t="s">
        <v>81</v>
      </c>
      <c r="D4437" t="s">
        <v>82</v>
      </c>
      <c r="E4437">
        <v>860</v>
      </c>
      <c r="F4437">
        <v>77</v>
      </c>
      <c r="G4437">
        <v>29</v>
      </c>
      <c r="H4437">
        <v>28</v>
      </c>
      <c r="I4437">
        <v>10</v>
      </c>
      <c r="J4437">
        <v>10</v>
      </c>
    </row>
    <row r="4438" spans="1:10" x14ac:dyDescent="0.35">
      <c r="A4438" s="60">
        <v>44896</v>
      </c>
      <c r="B4438" t="s">
        <v>80</v>
      </c>
      <c r="C4438" t="s">
        <v>83</v>
      </c>
      <c r="D4438" t="s">
        <v>84</v>
      </c>
      <c r="E4438">
        <v>359</v>
      </c>
      <c r="F4438">
        <v>31</v>
      </c>
      <c r="G4438">
        <v>6</v>
      </c>
      <c r="H4438">
        <v>18</v>
      </c>
      <c r="I4438">
        <v>1</v>
      </c>
      <c r="J4438">
        <v>6</v>
      </c>
    </row>
    <row r="4439" spans="1:10" x14ac:dyDescent="0.35">
      <c r="A4439" s="60">
        <v>44896</v>
      </c>
      <c r="B4439" t="s">
        <v>80</v>
      </c>
      <c r="C4439" t="s">
        <v>85</v>
      </c>
      <c r="D4439" t="s">
        <v>86</v>
      </c>
      <c r="E4439">
        <v>414</v>
      </c>
      <c r="F4439">
        <v>47</v>
      </c>
      <c r="G4439">
        <v>19</v>
      </c>
      <c r="H4439">
        <v>20</v>
      </c>
      <c r="I4439">
        <v>6</v>
      </c>
      <c r="J4439">
        <v>2</v>
      </c>
    </row>
    <row r="4440" spans="1:10" x14ac:dyDescent="0.35">
      <c r="A4440" s="60">
        <v>44927</v>
      </c>
      <c r="B4440" t="s">
        <v>80</v>
      </c>
      <c r="C4440" t="s">
        <v>81</v>
      </c>
      <c r="D4440" t="s">
        <v>82</v>
      </c>
      <c r="E4440">
        <v>838</v>
      </c>
      <c r="F4440">
        <v>53</v>
      </c>
      <c r="G4440">
        <v>16</v>
      </c>
      <c r="H4440">
        <v>19</v>
      </c>
      <c r="I4440">
        <v>17</v>
      </c>
      <c r="J4440">
        <v>1</v>
      </c>
    </row>
    <row r="4441" spans="1:10" x14ac:dyDescent="0.35">
      <c r="A4441" s="60">
        <v>44927</v>
      </c>
      <c r="B4441" t="s">
        <v>80</v>
      </c>
      <c r="C4441" t="s">
        <v>83</v>
      </c>
      <c r="D4441" t="s">
        <v>84</v>
      </c>
      <c r="E4441">
        <v>313</v>
      </c>
      <c r="F4441">
        <v>30</v>
      </c>
      <c r="G4441">
        <v>2</v>
      </c>
      <c r="H4441">
        <v>6</v>
      </c>
      <c r="I4441">
        <v>22</v>
      </c>
      <c r="J4441">
        <v>0</v>
      </c>
    </row>
    <row r="4442" spans="1:10" x14ac:dyDescent="0.35">
      <c r="A4442" s="60">
        <v>44927</v>
      </c>
      <c r="B4442" t="s">
        <v>80</v>
      </c>
      <c r="C4442" t="s">
        <v>85</v>
      </c>
      <c r="D4442" t="s">
        <v>86</v>
      </c>
      <c r="E4442">
        <v>499</v>
      </c>
      <c r="F4442">
        <v>41</v>
      </c>
      <c r="G4442">
        <v>17</v>
      </c>
      <c r="H4442">
        <v>19</v>
      </c>
      <c r="I4442">
        <v>0</v>
      </c>
      <c r="J4442">
        <v>5</v>
      </c>
    </row>
    <row r="4443" spans="1:10" x14ac:dyDescent="0.35">
      <c r="A4443" s="60">
        <v>44958</v>
      </c>
      <c r="B4443" t="s">
        <v>80</v>
      </c>
      <c r="C4443" t="s">
        <v>81</v>
      </c>
      <c r="D4443" t="s">
        <v>82</v>
      </c>
      <c r="E4443">
        <v>829</v>
      </c>
      <c r="F4443">
        <v>60</v>
      </c>
      <c r="G4443">
        <v>15</v>
      </c>
      <c r="H4443">
        <v>24</v>
      </c>
      <c r="I4443">
        <v>13</v>
      </c>
      <c r="J4443">
        <v>8</v>
      </c>
    </row>
    <row r="4444" spans="1:10" x14ac:dyDescent="0.35">
      <c r="A4444" s="60">
        <v>44958</v>
      </c>
      <c r="B4444" t="s">
        <v>80</v>
      </c>
      <c r="C4444" t="s">
        <v>83</v>
      </c>
      <c r="D4444" t="s">
        <v>84</v>
      </c>
      <c r="E4444">
        <v>334</v>
      </c>
      <c r="F4444">
        <v>23</v>
      </c>
      <c r="G4444">
        <v>7</v>
      </c>
      <c r="H4444">
        <v>12</v>
      </c>
      <c r="I4444">
        <v>3</v>
      </c>
      <c r="J4444">
        <v>1</v>
      </c>
    </row>
    <row r="4445" spans="1:10" x14ac:dyDescent="0.35">
      <c r="A4445" s="60">
        <v>44958</v>
      </c>
      <c r="B4445" t="s">
        <v>80</v>
      </c>
      <c r="C4445" t="s">
        <v>85</v>
      </c>
      <c r="D4445" t="s">
        <v>86</v>
      </c>
      <c r="E4445">
        <v>463</v>
      </c>
      <c r="F4445">
        <v>26</v>
      </c>
      <c r="G4445">
        <v>12</v>
      </c>
      <c r="H4445">
        <v>12</v>
      </c>
      <c r="I4445">
        <v>1</v>
      </c>
      <c r="J4445">
        <v>1</v>
      </c>
    </row>
    <row r="4446" spans="1:10" x14ac:dyDescent="0.35">
      <c r="A4446" s="60">
        <v>44986</v>
      </c>
      <c r="B4446" t="s">
        <v>80</v>
      </c>
      <c r="C4446" t="s">
        <v>81</v>
      </c>
      <c r="D4446" t="s">
        <v>82</v>
      </c>
      <c r="E4446">
        <v>1176</v>
      </c>
      <c r="F4446">
        <v>56</v>
      </c>
      <c r="G4446">
        <v>30</v>
      </c>
      <c r="H4446">
        <v>19</v>
      </c>
      <c r="I4446">
        <v>2</v>
      </c>
      <c r="J4446">
        <v>5</v>
      </c>
    </row>
    <row r="4447" spans="1:10" x14ac:dyDescent="0.35">
      <c r="A4447" s="60">
        <v>44986</v>
      </c>
      <c r="B4447" t="s">
        <v>80</v>
      </c>
      <c r="C4447" t="s">
        <v>83</v>
      </c>
      <c r="D4447" t="s">
        <v>84</v>
      </c>
      <c r="E4447">
        <v>402</v>
      </c>
      <c r="F4447">
        <v>24</v>
      </c>
      <c r="G4447">
        <v>7</v>
      </c>
      <c r="H4447">
        <v>15</v>
      </c>
      <c r="I4447">
        <v>0</v>
      </c>
      <c r="J4447">
        <v>2</v>
      </c>
    </row>
    <row r="4448" spans="1:10" x14ac:dyDescent="0.35">
      <c r="A4448" s="60">
        <v>44986</v>
      </c>
      <c r="B4448" t="s">
        <v>80</v>
      </c>
      <c r="C4448" t="s">
        <v>85</v>
      </c>
      <c r="D4448" t="s">
        <v>86</v>
      </c>
      <c r="E4448">
        <v>508</v>
      </c>
      <c r="F4448">
        <v>38</v>
      </c>
      <c r="G4448">
        <v>8</v>
      </c>
      <c r="H4448">
        <v>20</v>
      </c>
      <c r="I4448">
        <v>4</v>
      </c>
      <c r="J4448">
        <v>6</v>
      </c>
    </row>
    <row r="4449" spans="1:10" x14ac:dyDescent="0.35">
      <c r="A4449" s="60">
        <v>45017</v>
      </c>
      <c r="B4449" t="s">
        <v>80</v>
      </c>
      <c r="C4449" t="s">
        <v>81</v>
      </c>
      <c r="D4449" t="s">
        <v>82</v>
      </c>
      <c r="E4449">
        <v>823</v>
      </c>
      <c r="F4449">
        <v>62</v>
      </c>
      <c r="G4449">
        <v>23</v>
      </c>
      <c r="H4449">
        <v>20</v>
      </c>
      <c r="I4449">
        <v>13</v>
      </c>
      <c r="J4449">
        <v>6</v>
      </c>
    </row>
    <row r="4450" spans="1:10" x14ac:dyDescent="0.35">
      <c r="A4450" s="60">
        <v>45017</v>
      </c>
      <c r="B4450" t="s">
        <v>80</v>
      </c>
      <c r="C4450" t="s">
        <v>83</v>
      </c>
      <c r="D4450" t="s">
        <v>84</v>
      </c>
      <c r="E4450">
        <v>319</v>
      </c>
      <c r="F4450">
        <v>25</v>
      </c>
      <c r="G4450">
        <v>6</v>
      </c>
      <c r="H4450">
        <v>9</v>
      </c>
      <c r="I4450">
        <v>5</v>
      </c>
      <c r="J4450">
        <v>5</v>
      </c>
    </row>
    <row r="4451" spans="1:10" x14ac:dyDescent="0.35">
      <c r="A4451" s="60">
        <v>45017</v>
      </c>
      <c r="B4451" t="s">
        <v>80</v>
      </c>
      <c r="C4451" t="s">
        <v>85</v>
      </c>
      <c r="D4451" t="s">
        <v>86</v>
      </c>
      <c r="E4451">
        <v>365</v>
      </c>
      <c r="F4451">
        <v>30</v>
      </c>
      <c r="G4451">
        <v>7</v>
      </c>
      <c r="H4451">
        <v>10</v>
      </c>
      <c r="I4451">
        <v>11</v>
      </c>
      <c r="J4451">
        <v>2</v>
      </c>
    </row>
    <row r="4452" spans="1:10" x14ac:dyDescent="0.35">
      <c r="A4452" s="60">
        <v>45047</v>
      </c>
      <c r="B4452" t="s">
        <v>80</v>
      </c>
      <c r="C4452" t="s">
        <v>81</v>
      </c>
      <c r="D4452" t="s">
        <v>82</v>
      </c>
      <c r="E4452">
        <v>983</v>
      </c>
      <c r="F4452">
        <v>55</v>
      </c>
      <c r="G4452">
        <v>23</v>
      </c>
      <c r="H4452">
        <v>18</v>
      </c>
      <c r="I4452">
        <v>6</v>
      </c>
      <c r="J4452">
        <v>8</v>
      </c>
    </row>
    <row r="4453" spans="1:10" x14ac:dyDescent="0.35">
      <c r="A4453" s="60">
        <v>45047</v>
      </c>
      <c r="B4453" t="s">
        <v>80</v>
      </c>
      <c r="C4453" t="s">
        <v>83</v>
      </c>
      <c r="D4453" t="s">
        <v>84</v>
      </c>
      <c r="E4453">
        <v>442</v>
      </c>
      <c r="F4453">
        <v>13</v>
      </c>
      <c r="G4453">
        <v>5</v>
      </c>
      <c r="H4453">
        <v>6</v>
      </c>
      <c r="I4453">
        <v>0</v>
      </c>
      <c r="J4453">
        <v>2</v>
      </c>
    </row>
    <row r="4454" spans="1:10" x14ac:dyDescent="0.35">
      <c r="A4454" s="60">
        <v>45047</v>
      </c>
      <c r="B4454" t="s">
        <v>80</v>
      </c>
      <c r="C4454" t="s">
        <v>85</v>
      </c>
      <c r="D4454" t="s">
        <v>86</v>
      </c>
      <c r="E4454">
        <v>455</v>
      </c>
      <c r="F4454">
        <v>30</v>
      </c>
      <c r="G4454">
        <v>13</v>
      </c>
      <c r="H4454">
        <v>12</v>
      </c>
      <c r="I4454">
        <v>0</v>
      </c>
      <c r="J4454">
        <v>5</v>
      </c>
    </row>
    <row r="4455" spans="1:10" x14ac:dyDescent="0.35">
      <c r="A4455" s="60">
        <v>45078</v>
      </c>
      <c r="B4455" t="s">
        <v>80</v>
      </c>
      <c r="C4455" t="s">
        <v>81</v>
      </c>
      <c r="D4455" t="s">
        <v>82</v>
      </c>
      <c r="E4455">
        <v>1041</v>
      </c>
      <c r="F4455">
        <v>59</v>
      </c>
      <c r="G4455">
        <v>27</v>
      </c>
      <c r="H4455">
        <v>18</v>
      </c>
      <c r="I4455">
        <v>7</v>
      </c>
      <c r="J4455">
        <v>7</v>
      </c>
    </row>
    <row r="4456" spans="1:10" x14ac:dyDescent="0.35">
      <c r="A4456" s="60">
        <v>45078</v>
      </c>
      <c r="B4456" t="s">
        <v>80</v>
      </c>
      <c r="C4456" t="s">
        <v>83</v>
      </c>
      <c r="D4456" t="s">
        <v>84</v>
      </c>
      <c r="E4456">
        <v>299</v>
      </c>
      <c r="F4456">
        <v>25</v>
      </c>
      <c r="G4456">
        <v>6</v>
      </c>
      <c r="H4456">
        <v>13</v>
      </c>
      <c r="I4456">
        <v>2</v>
      </c>
      <c r="J4456">
        <v>4</v>
      </c>
    </row>
    <row r="4457" spans="1:10" x14ac:dyDescent="0.35">
      <c r="A4457" s="60">
        <v>45078</v>
      </c>
      <c r="B4457" t="s">
        <v>80</v>
      </c>
      <c r="C4457" t="s">
        <v>85</v>
      </c>
      <c r="D4457" t="s">
        <v>86</v>
      </c>
      <c r="E4457">
        <v>609</v>
      </c>
      <c r="F4457">
        <v>39</v>
      </c>
      <c r="G4457">
        <v>13</v>
      </c>
      <c r="H4457">
        <v>16</v>
      </c>
      <c r="I4457">
        <v>8</v>
      </c>
      <c r="J4457">
        <v>2</v>
      </c>
    </row>
    <row r="4458" spans="1:10" x14ac:dyDescent="0.35">
      <c r="A4458" s="60">
        <v>45108</v>
      </c>
      <c r="B4458" t="s">
        <v>80</v>
      </c>
      <c r="C4458" t="s">
        <v>81</v>
      </c>
      <c r="D4458" t="s">
        <v>82</v>
      </c>
      <c r="E4458">
        <v>837</v>
      </c>
      <c r="F4458">
        <v>40</v>
      </c>
      <c r="G4458">
        <v>17</v>
      </c>
      <c r="H4458">
        <v>14</v>
      </c>
      <c r="I4458">
        <v>5</v>
      </c>
      <c r="J4458">
        <v>4</v>
      </c>
    </row>
    <row r="4459" spans="1:10" x14ac:dyDescent="0.35">
      <c r="A4459" s="60">
        <v>45108</v>
      </c>
      <c r="B4459" t="s">
        <v>80</v>
      </c>
      <c r="C4459" t="s">
        <v>83</v>
      </c>
      <c r="D4459" t="s">
        <v>84</v>
      </c>
      <c r="E4459">
        <v>356</v>
      </c>
      <c r="F4459">
        <v>17</v>
      </c>
      <c r="G4459">
        <v>4</v>
      </c>
      <c r="H4459">
        <v>10</v>
      </c>
      <c r="I4459">
        <v>1</v>
      </c>
      <c r="J4459">
        <v>2</v>
      </c>
    </row>
    <row r="4460" spans="1:10" x14ac:dyDescent="0.35">
      <c r="A4460" s="60">
        <v>45108</v>
      </c>
      <c r="B4460" t="s">
        <v>80</v>
      </c>
      <c r="C4460" t="s">
        <v>85</v>
      </c>
      <c r="D4460" t="s">
        <v>86</v>
      </c>
      <c r="E4460">
        <v>302</v>
      </c>
      <c r="F4460">
        <v>12</v>
      </c>
      <c r="G4460">
        <v>7</v>
      </c>
      <c r="H4460">
        <v>5</v>
      </c>
      <c r="I4460">
        <v>0</v>
      </c>
      <c r="J4460">
        <v>0</v>
      </c>
    </row>
    <row r="4461" spans="1:10" x14ac:dyDescent="0.35">
      <c r="A4461" s="60">
        <v>45139</v>
      </c>
      <c r="B4461" t="s">
        <v>80</v>
      </c>
      <c r="C4461" t="s">
        <v>81</v>
      </c>
      <c r="D4461" t="s">
        <v>82</v>
      </c>
      <c r="E4461">
        <v>1014</v>
      </c>
      <c r="F4461">
        <v>54</v>
      </c>
      <c r="G4461">
        <v>21</v>
      </c>
      <c r="H4461">
        <v>19</v>
      </c>
      <c r="I4461">
        <v>2</v>
      </c>
      <c r="J4461">
        <v>12</v>
      </c>
    </row>
    <row r="4462" spans="1:10" x14ac:dyDescent="0.35">
      <c r="A4462" s="60">
        <v>45139</v>
      </c>
      <c r="B4462" t="s">
        <v>80</v>
      </c>
      <c r="C4462" t="s">
        <v>83</v>
      </c>
      <c r="D4462" t="s">
        <v>84</v>
      </c>
      <c r="E4462">
        <v>454</v>
      </c>
      <c r="F4462">
        <v>28</v>
      </c>
      <c r="G4462">
        <v>4</v>
      </c>
      <c r="H4462">
        <v>15</v>
      </c>
      <c r="I4462">
        <v>1</v>
      </c>
      <c r="J4462">
        <v>8</v>
      </c>
    </row>
    <row r="4463" spans="1:10" x14ac:dyDescent="0.35">
      <c r="A4463" s="60">
        <v>45139</v>
      </c>
      <c r="B4463" t="s">
        <v>80</v>
      </c>
      <c r="C4463" t="s">
        <v>85</v>
      </c>
      <c r="D4463" t="s">
        <v>86</v>
      </c>
      <c r="E4463">
        <v>404</v>
      </c>
      <c r="F4463">
        <v>27</v>
      </c>
      <c r="G4463">
        <v>4</v>
      </c>
      <c r="H4463">
        <v>15</v>
      </c>
      <c r="I4463">
        <v>4</v>
      </c>
      <c r="J4463">
        <v>4</v>
      </c>
    </row>
    <row r="4464" spans="1:10" x14ac:dyDescent="0.35">
      <c r="A4464" s="60">
        <v>45170</v>
      </c>
      <c r="B4464" t="s">
        <v>80</v>
      </c>
      <c r="C4464" t="s">
        <v>81</v>
      </c>
      <c r="D4464" t="s">
        <v>82</v>
      </c>
      <c r="E4464">
        <v>973</v>
      </c>
      <c r="F4464">
        <v>63</v>
      </c>
      <c r="G4464">
        <v>19</v>
      </c>
      <c r="H4464">
        <v>22</v>
      </c>
      <c r="I4464">
        <v>9</v>
      </c>
      <c r="J4464">
        <v>13</v>
      </c>
    </row>
    <row r="4465" spans="1:10" x14ac:dyDescent="0.35">
      <c r="A4465" s="60">
        <v>45170</v>
      </c>
      <c r="B4465" t="s">
        <v>80</v>
      </c>
      <c r="C4465" t="s">
        <v>83</v>
      </c>
      <c r="D4465" t="s">
        <v>84</v>
      </c>
      <c r="E4465">
        <v>477</v>
      </c>
      <c r="F4465">
        <v>26</v>
      </c>
      <c r="G4465">
        <v>5</v>
      </c>
      <c r="H4465">
        <v>8</v>
      </c>
      <c r="I4465">
        <v>2</v>
      </c>
      <c r="J4465">
        <v>11</v>
      </c>
    </row>
    <row r="4466" spans="1:10" x14ac:dyDescent="0.35">
      <c r="A4466" s="60">
        <v>45170</v>
      </c>
      <c r="B4466" t="s">
        <v>80</v>
      </c>
      <c r="C4466" t="s">
        <v>85</v>
      </c>
      <c r="D4466" t="s">
        <v>86</v>
      </c>
      <c r="E4466">
        <v>444</v>
      </c>
      <c r="F4466">
        <v>33</v>
      </c>
      <c r="G4466">
        <v>8</v>
      </c>
      <c r="H4466">
        <v>10</v>
      </c>
      <c r="I4466">
        <v>5</v>
      </c>
      <c r="J4466">
        <v>10</v>
      </c>
    </row>
    <row r="4467" spans="1:10" x14ac:dyDescent="0.35">
      <c r="A4467" s="60">
        <v>45200</v>
      </c>
      <c r="B4467" t="s">
        <v>80</v>
      </c>
      <c r="C4467" t="s">
        <v>81</v>
      </c>
      <c r="D4467" t="s">
        <v>82</v>
      </c>
      <c r="E4467">
        <v>716</v>
      </c>
      <c r="F4467">
        <v>52</v>
      </c>
      <c r="G4467">
        <v>12</v>
      </c>
      <c r="H4467">
        <v>17</v>
      </c>
      <c r="I4467">
        <v>5</v>
      </c>
      <c r="J4467">
        <v>18</v>
      </c>
    </row>
    <row r="4468" spans="1:10" x14ac:dyDescent="0.35">
      <c r="A4468" s="60">
        <v>45200</v>
      </c>
      <c r="B4468" t="s">
        <v>80</v>
      </c>
      <c r="C4468" t="s">
        <v>83</v>
      </c>
      <c r="D4468" t="s">
        <v>84</v>
      </c>
      <c r="E4468">
        <v>312</v>
      </c>
      <c r="F4468">
        <v>14</v>
      </c>
      <c r="G4468">
        <v>3</v>
      </c>
      <c r="H4468">
        <v>7</v>
      </c>
      <c r="I4468">
        <v>0</v>
      </c>
      <c r="J4468">
        <v>4</v>
      </c>
    </row>
    <row r="4469" spans="1:10" x14ac:dyDescent="0.35">
      <c r="A4469" s="60">
        <v>45200</v>
      </c>
      <c r="B4469" t="s">
        <v>80</v>
      </c>
      <c r="C4469" t="s">
        <v>85</v>
      </c>
      <c r="D4469" t="s">
        <v>86</v>
      </c>
      <c r="E4469">
        <v>349</v>
      </c>
      <c r="F4469">
        <v>44</v>
      </c>
      <c r="G4469">
        <v>9</v>
      </c>
      <c r="H4469">
        <v>11</v>
      </c>
      <c r="I4469">
        <v>0</v>
      </c>
      <c r="J4469">
        <v>24</v>
      </c>
    </row>
    <row r="4470" spans="1:10" x14ac:dyDescent="0.35">
      <c r="A4470" s="60">
        <v>45231</v>
      </c>
      <c r="B4470" t="s">
        <v>80</v>
      </c>
      <c r="C4470" t="s">
        <v>81</v>
      </c>
      <c r="D4470" t="s">
        <v>82</v>
      </c>
      <c r="E4470">
        <v>1021</v>
      </c>
      <c r="F4470">
        <v>69</v>
      </c>
      <c r="G4470">
        <v>22</v>
      </c>
      <c r="H4470">
        <v>27</v>
      </c>
      <c r="I4470">
        <v>2</v>
      </c>
      <c r="J4470">
        <v>18</v>
      </c>
    </row>
    <row r="4471" spans="1:10" x14ac:dyDescent="0.35">
      <c r="A4471" s="60">
        <v>45231</v>
      </c>
      <c r="B4471" t="s">
        <v>80</v>
      </c>
      <c r="C4471" t="s">
        <v>83</v>
      </c>
      <c r="D4471" t="s">
        <v>84</v>
      </c>
      <c r="E4471">
        <v>514</v>
      </c>
      <c r="F4471">
        <v>50</v>
      </c>
      <c r="G4471">
        <v>6</v>
      </c>
      <c r="H4471">
        <v>18</v>
      </c>
      <c r="I4471">
        <v>2</v>
      </c>
      <c r="J4471">
        <v>24</v>
      </c>
    </row>
    <row r="4472" spans="1:10" x14ac:dyDescent="0.35">
      <c r="A4472" s="60">
        <v>45231</v>
      </c>
      <c r="B4472" t="s">
        <v>80</v>
      </c>
      <c r="C4472" t="s">
        <v>85</v>
      </c>
      <c r="D4472" t="s">
        <v>86</v>
      </c>
      <c r="E4472">
        <v>440</v>
      </c>
      <c r="F4472">
        <v>28</v>
      </c>
      <c r="G4472">
        <v>5</v>
      </c>
      <c r="H4472">
        <v>14</v>
      </c>
      <c r="I4472">
        <v>1</v>
      </c>
      <c r="J4472">
        <v>8</v>
      </c>
    </row>
    <row r="4473" spans="1:10" x14ac:dyDescent="0.35">
      <c r="A4473" s="60">
        <v>45261</v>
      </c>
      <c r="B4473" t="s">
        <v>80</v>
      </c>
      <c r="C4473" t="s">
        <v>81</v>
      </c>
      <c r="D4473" t="s">
        <v>82</v>
      </c>
      <c r="E4473">
        <v>721</v>
      </c>
      <c r="F4473">
        <v>56</v>
      </c>
      <c r="G4473">
        <v>16</v>
      </c>
      <c r="H4473">
        <v>27</v>
      </c>
      <c r="I4473">
        <v>3</v>
      </c>
      <c r="J4473">
        <v>10</v>
      </c>
    </row>
    <row r="4474" spans="1:10" x14ac:dyDescent="0.35">
      <c r="A4474" s="60">
        <v>45261</v>
      </c>
      <c r="B4474" t="s">
        <v>80</v>
      </c>
      <c r="C4474" t="s">
        <v>83</v>
      </c>
      <c r="D4474" t="s">
        <v>84</v>
      </c>
      <c r="E4474">
        <v>331</v>
      </c>
      <c r="F4474">
        <v>21</v>
      </c>
      <c r="G4474">
        <v>3</v>
      </c>
      <c r="H4474">
        <v>9</v>
      </c>
      <c r="I4474">
        <v>3</v>
      </c>
      <c r="J4474">
        <v>6</v>
      </c>
    </row>
    <row r="4475" spans="1:10" x14ac:dyDescent="0.35">
      <c r="A4475" s="60">
        <v>45261</v>
      </c>
      <c r="B4475" t="s">
        <v>80</v>
      </c>
      <c r="C4475" t="s">
        <v>85</v>
      </c>
      <c r="D4475" t="s">
        <v>86</v>
      </c>
      <c r="E4475">
        <v>295</v>
      </c>
      <c r="F4475">
        <v>22</v>
      </c>
      <c r="G4475">
        <v>5</v>
      </c>
      <c r="H4475">
        <v>12</v>
      </c>
      <c r="I4475">
        <v>4</v>
      </c>
      <c r="J4475">
        <v>1</v>
      </c>
    </row>
    <row r="4476" spans="1:10" x14ac:dyDescent="0.35">
      <c r="A4476" s="60">
        <v>45292</v>
      </c>
      <c r="B4476" t="s">
        <v>80</v>
      </c>
      <c r="C4476" t="s">
        <v>81</v>
      </c>
      <c r="D4476" t="s">
        <v>82</v>
      </c>
      <c r="E4476">
        <v>822</v>
      </c>
      <c r="F4476">
        <v>69</v>
      </c>
      <c r="G4476">
        <v>26</v>
      </c>
      <c r="H4476">
        <v>27</v>
      </c>
      <c r="I4476">
        <v>2</v>
      </c>
      <c r="J4476">
        <v>14</v>
      </c>
    </row>
    <row r="4477" spans="1:10" x14ac:dyDescent="0.35">
      <c r="A4477" s="60">
        <v>45292</v>
      </c>
      <c r="B4477" t="s">
        <v>80</v>
      </c>
      <c r="C4477" t="s">
        <v>83</v>
      </c>
      <c r="D4477" t="s">
        <v>84</v>
      </c>
      <c r="E4477">
        <v>336</v>
      </c>
      <c r="F4477">
        <v>22</v>
      </c>
      <c r="G4477">
        <v>4</v>
      </c>
      <c r="H4477">
        <v>11</v>
      </c>
      <c r="I4477">
        <v>1</v>
      </c>
      <c r="J4477">
        <v>6</v>
      </c>
    </row>
    <row r="4478" spans="1:10" x14ac:dyDescent="0.35">
      <c r="A4478" s="60">
        <v>45292</v>
      </c>
      <c r="B4478" t="s">
        <v>80</v>
      </c>
      <c r="C4478" t="s">
        <v>85</v>
      </c>
      <c r="D4478" t="s">
        <v>86</v>
      </c>
      <c r="E4478">
        <v>392</v>
      </c>
      <c r="F4478">
        <v>40</v>
      </c>
      <c r="G4478">
        <v>16</v>
      </c>
      <c r="H4478">
        <v>9</v>
      </c>
      <c r="I4478">
        <v>2</v>
      </c>
      <c r="J4478">
        <v>13</v>
      </c>
    </row>
    <row r="4479" spans="1:10" x14ac:dyDescent="0.35">
      <c r="A4479" s="60">
        <v>45323</v>
      </c>
      <c r="B4479" t="s">
        <v>80</v>
      </c>
      <c r="C4479" t="s">
        <v>81</v>
      </c>
      <c r="D4479" t="s">
        <v>82</v>
      </c>
      <c r="E4479">
        <v>954</v>
      </c>
      <c r="F4479">
        <v>64</v>
      </c>
      <c r="G4479">
        <v>13</v>
      </c>
      <c r="H4479">
        <v>23</v>
      </c>
      <c r="I4479">
        <v>6</v>
      </c>
      <c r="J4479">
        <v>22</v>
      </c>
    </row>
    <row r="4480" spans="1:10" x14ac:dyDescent="0.35">
      <c r="A4480" s="60">
        <v>45323</v>
      </c>
      <c r="B4480" t="s">
        <v>80</v>
      </c>
      <c r="C4480" t="s">
        <v>83</v>
      </c>
      <c r="D4480" t="s">
        <v>84</v>
      </c>
      <c r="E4480">
        <v>421</v>
      </c>
      <c r="F4480">
        <v>41</v>
      </c>
      <c r="G4480">
        <v>5</v>
      </c>
      <c r="H4480">
        <v>20</v>
      </c>
      <c r="I4480">
        <v>1</v>
      </c>
      <c r="J4480">
        <v>15</v>
      </c>
    </row>
    <row r="4481" spans="1:10" x14ac:dyDescent="0.35">
      <c r="A4481" s="60">
        <v>45323</v>
      </c>
      <c r="B4481" t="s">
        <v>80</v>
      </c>
      <c r="C4481" t="s">
        <v>85</v>
      </c>
      <c r="D4481" t="s">
        <v>86</v>
      </c>
      <c r="E4481">
        <v>335</v>
      </c>
      <c r="F4481">
        <v>24</v>
      </c>
      <c r="G4481">
        <v>5</v>
      </c>
      <c r="H4481">
        <v>6</v>
      </c>
      <c r="I4481">
        <v>7</v>
      </c>
      <c r="J4481">
        <v>6</v>
      </c>
    </row>
    <row r="4482" spans="1:10" x14ac:dyDescent="0.35">
      <c r="A4482" s="60">
        <v>45352</v>
      </c>
      <c r="B4482" t="s">
        <v>80</v>
      </c>
      <c r="C4482" t="s">
        <v>81</v>
      </c>
      <c r="D4482" t="s">
        <v>82</v>
      </c>
      <c r="E4482">
        <v>1000</v>
      </c>
      <c r="F4482">
        <v>56</v>
      </c>
      <c r="G4482">
        <v>13</v>
      </c>
      <c r="H4482">
        <v>25</v>
      </c>
      <c r="I4482">
        <v>5</v>
      </c>
      <c r="J4482">
        <v>13</v>
      </c>
    </row>
    <row r="4483" spans="1:10" x14ac:dyDescent="0.35">
      <c r="A4483" s="60">
        <v>45352</v>
      </c>
      <c r="B4483" t="s">
        <v>80</v>
      </c>
      <c r="C4483" t="s">
        <v>83</v>
      </c>
      <c r="D4483" t="s">
        <v>84</v>
      </c>
      <c r="E4483">
        <v>359</v>
      </c>
      <c r="F4483">
        <v>18</v>
      </c>
      <c r="G4483">
        <v>3</v>
      </c>
      <c r="H4483">
        <v>7</v>
      </c>
      <c r="I4483">
        <v>0</v>
      </c>
      <c r="J4483">
        <v>8</v>
      </c>
    </row>
    <row r="4484" spans="1:10" x14ac:dyDescent="0.35">
      <c r="A4484" s="60">
        <v>45352</v>
      </c>
      <c r="B4484" t="s">
        <v>80</v>
      </c>
      <c r="C4484" t="s">
        <v>85</v>
      </c>
      <c r="D4484" t="s">
        <v>86</v>
      </c>
      <c r="E4484">
        <v>716</v>
      </c>
      <c r="F4484">
        <v>38</v>
      </c>
      <c r="G4484">
        <v>9</v>
      </c>
      <c r="H4484">
        <v>11</v>
      </c>
      <c r="I4484">
        <v>0</v>
      </c>
      <c r="J4484">
        <v>18</v>
      </c>
    </row>
    <row r="4485" spans="1:10" x14ac:dyDescent="0.35">
      <c r="A4485" s="60">
        <v>42125</v>
      </c>
      <c r="B4485" t="s">
        <v>87</v>
      </c>
      <c r="C4485" t="s">
        <v>88</v>
      </c>
      <c r="D4485" t="s">
        <v>89</v>
      </c>
      <c r="E4485">
        <v>102</v>
      </c>
      <c r="F4485">
        <v>12</v>
      </c>
      <c r="G4485">
        <v>3</v>
      </c>
      <c r="H4485">
        <v>3</v>
      </c>
      <c r="I4485">
        <v>6</v>
      </c>
      <c r="J4485">
        <v>0</v>
      </c>
    </row>
    <row r="4486" spans="1:10" x14ac:dyDescent="0.35">
      <c r="A4486" s="60">
        <v>42156</v>
      </c>
      <c r="B4486" t="s">
        <v>87</v>
      </c>
      <c r="C4486" t="s">
        <v>88</v>
      </c>
      <c r="D4486" t="s">
        <v>89</v>
      </c>
      <c r="E4486">
        <v>126</v>
      </c>
      <c r="F4486">
        <v>15</v>
      </c>
      <c r="G4486">
        <v>5</v>
      </c>
      <c r="H4486">
        <v>6</v>
      </c>
      <c r="I4486">
        <v>2</v>
      </c>
      <c r="J4486">
        <v>2</v>
      </c>
    </row>
    <row r="4487" spans="1:10" x14ac:dyDescent="0.35">
      <c r="A4487" s="60">
        <v>42186</v>
      </c>
      <c r="B4487" t="s">
        <v>87</v>
      </c>
      <c r="C4487" t="s">
        <v>88</v>
      </c>
      <c r="D4487" t="s">
        <v>89</v>
      </c>
      <c r="E4487">
        <v>117</v>
      </c>
      <c r="F4487">
        <v>10</v>
      </c>
      <c r="G4487">
        <v>4</v>
      </c>
      <c r="H4487">
        <v>4</v>
      </c>
      <c r="I4487">
        <v>1</v>
      </c>
      <c r="J4487">
        <v>1</v>
      </c>
    </row>
    <row r="4488" spans="1:10" x14ac:dyDescent="0.35">
      <c r="A4488" s="60">
        <v>42217</v>
      </c>
      <c r="B4488" t="s">
        <v>87</v>
      </c>
      <c r="C4488" t="s">
        <v>88</v>
      </c>
      <c r="D4488" t="s">
        <v>89</v>
      </c>
      <c r="E4488">
        <v>113</v>
      </c>
      <c r="F4488">
        <v>8</v>
      </c>
      <c r="G4488">
        <v>3</v>
      </c>
      <c r="H4488">
        <v>3</v>
      </c>
      <c r="I4488">
        <v>2</v>
      </c>
      <c r="J4488">
        <v>0</v>
      </c>
    </row>
    <row r="4489" spans="1:10" x14ac:dyDescent="0.35">
      <c r="A4489" s="60">
        <v>42248</v>
      </c>
      <c r="B4489" t="s">
        <v>87</v>
      </c>
      <c r="C4489" t="s">
        <v>88</v>
      </c>
      <c r="D4489" t="s">
        <v>89</v>
      </c>
      <c r="E4489">
        <v>135</v>
      </c>
      <c r="F4489">
        <v>13</v>
      </c>
      <c r="G4489">
        <v>4</v>
      </c>
      <c r="H4489">
        <v>6</v>
      </c>
      <c r="I4489">
        <v>3</v>
      </c>
      <c r="J4489">
        <v>0</v>
      </c>
    </row>
    <row r="4490" spans="1:10" x14ac:dyDescent="0.35">
      <c r="A4490" s="60">
        <v>42278</v>
      </c>
      <c r="B4490" t="s">
        <v>87</v>
      </c>
      <c r="C4490" t="s">
        <v>88</v>
      </c>
      <c r="D4490" t="s">
        <v>89</v>
      </c>
      <c r="E4490">
        <v>114</v>
      </c>
      <c r="F4490">
        <v>11</v>
      </c>
      <c r="G4490">
        <v>4</v>
      </c>
      <c r="H4490">
        <v>1</v>
      </c>
      <c r="I4490">
        <v>4</v>
      </c>
      <c r="J4490">
        <v>2</v>
      </c>
    </row>
    <row r="4491" spans="1:10" x14ac:dyDescent="0.35">
      <c r="A4491" s="60">
        <v>42309</v>
      </c>
      <c r="B4491" t="s">
        <v>87</v>
      </c>
      <c r="C4491" t="s">
        <v>88</v>
      </c>
      <c r="D4491" t="s">
        <v>89</v>
      </c>
      <c r="E4491">
        <v>118</v>
      </c>
      <c r="F4491">
        <v>8</v>
      </c>
      <c r="G4491">
        <v>0</v>
      </c>
      <c r="H4491">
        <v>5</v>
      </c>
      <c r="I4491">
        <v>3</v>
      </c>
      <c r="J4491">
        <v>0</v>
      </c>
    </row>
    <row r="4492" spans="1:10" x14ac:dyDescent="0.35">
      <c r="A4492" s="60">
        <v>42339</v>
      </c>
      <c r="B4492" t="s">
        <v>87</v>
      </c>
      <c r="C4492" t="s">
        <v>88</v>
      </c>
      <c r="D4492" t="s">
        <v>89</v>
      </c>
      <c r="E4492">
        <v>100</v>
      </c>
      <c r="F4492">
        <v>5</v>
      </c>
      <c r="G4492">
        <v>0</v>
      </c>
      <c r="H4492">
        <v>4</v>
      </c>
      <c r="I4492">
        <v>0</v>
      </c>
      <c r="J4492">
        <v>1</v>
      </c>
    </row>
    <row r="4493" spans="1:10" x14ac:dyDescent="0.35">
      <c r="A4493" s="60">
        <v>42370</v>
      </c>
      <c r="B4493" t="s">
        <v>87</v>
      </c>
      <c r="C4493" t="s">
        <v>88</v>
      </c>
      <c r="D4493" t="s">
        <v>89</v>
      </c>
      <c r="E4493">
        <v>110</v>
      </c>
      <c r="F4493">
        <v>14</v>
      </c>
      <c r="G4493">
        <v>6</v>
      </c>
      <c r="H4493">
        <v>6</v>
      </c>
      <c r="I4493">
        <v>0</v>
      </c>
      <c r="J4493">
        <v>2</v>
      </c>
    </row>
    <row r="4494" spans="1:10" x14ac:dyDescent="0.35">
      <c r="A4494" s="60">
        <v>42401</v>
      </c>
      <c r="B4494" t="s">
        <v>87</v>
      </c>
      <c r="C4494" t="s">
        <v>88</v>
      </c>
      <c r="D4494" t="s">
        <v>89</v>
      </c>
      <c r="E4494">
        <v>132</v>
      </c>
      <c r="F4494">
        <v>13</v>
      </c>
      <c r="G4494">
        <v>6</v>
      </c>
      <c r="H4494">
        <v>4</v>
      </c>
      <c r="I4494">
        <v>2</v>
      </c>
      <c r="J4494">
        <v>1</v>
      </c>
    </row>
    <row r="4495" spans="1:10" x14ac:dyDescent="0.35">
      <c r="A4495" s="60">
        <v>42430</v>
      </c>
      <c r="B4495" t="s">
        <v>87</v>
      </c>
      <c r="C4495" t="s">
        <v>88</v>
      </c>
      <c r="D4495" t="s">
        <v>89</v>
      </c>
      <c r="E4495">
        <v>108</v>
      </c>
      <c r="F4495">
        <v>26</v>
      </c>
      <c r="G4495">
        <v>5</v>
      </c>
      <c r="H4495">
        <v>7</v>
      </c>
      <c r="I4495">
        <v>13</v>
      </c>
      <c r="J4495">
        <v>1</v>
      </c>
    </row>
    <row r="4496" spans="1:10" x14ac:dyDescent="0.35">
      <c r="A4496" s="60">
        <v>42461</v>
      </c>
      <c r="B4496" t="s">
        <v>87</v>
      </c>
      <c r="C4496" t="s">
        <v>88</v>
      </c>
      <c r="D4496" t="s">
        <v>89</v>
      </c>
      <c r="E4496">
        <v>118</v>
      </c>
      <c r="F4496">
        <v>4</v>
      </c>
      <c r="G4496">
        <v>0</v>
      </c>
      <c r="H4496">
        <v>4</v>
      </c>
      <c r="I4496">
        <v>0</v>
      </c>
      <c r="J4496">
        <v>0</v>
      </c>
    </row>
    <row r="4497" spans="1:10" x14ac:dyDescent="0.35">
      <c r="A4497" s="60">
        <v>42491</v>
      </c>
      <c r="B4497" t="s">
        <v>87</v>
      </c>
      <c r="C4497" t="s">
        <v>88</v>
      </c>
      <c r="D4497" t="s">
        <v>89</v>
      </c>
      <c r="E4497">
        <v>119</v>
      </c>
      <c r="F4497">
        <v>8</v>
      </c>
      <c r="G4497">
        <v>4</v>
      </c>
      <c r="H4497">
        <v>4</v>
      </c>
      <c r="I4497">
        <v>0</v>
      </c>
      <c r="J4497">
        <v>0</v>
      </c>
    </row>
    <row r="4498" spans="1:10" x14ac:dyDescent="0.35">
      <c r="A4498" s="60">
        <v>42522</v>
      </c>
      <c r="B4498" t="s">
        <v>87</v>
      </c>
      <c r="C4498" t="s">
        <v>88</v>
      </c>
      <c r="D4498" t="s">
        <v>89</v>
      </c>
      <c r="E4498">
        <v>122</v>
      </c>
      <c r="F4498">
        <v>13</v>
      </c>
      <c r="G4498">
        <v>4</v>
      </c>
      <c r="H4498">
        <v>8</v>
      </c>
      <c r="I4498">
        <v>1</v>
      </c>
      <c r="J4498">
        <v>0</v>
      </c>
    </row>
    <row r="4499" spans="1:10" x14ac:dyDescent="0.35">
      <c r="A4499" s="60">
        <v>42552</v>
      </c>
      <c r="B4499" t="s">
        <v>87</v>
      </c>
      <c r="C4499" t="s">
        <v>88</v>
      </c>
      <c r="D4499" t="s">
        <v>89</v>
      </c>
      <c r="E4499">
        <v>96</v>
      </c>
      <c r="F4499">
        <v>9</v>
      </c>
      <c r="G4499">
        <v>3</v>
      </c>
      <c r="H4499">
        <v>3</v>
      </c>
      <c r="I4499">
        <v>1</v>
      </c>
      <c r="J4499">
        <v>2</v>
      </c>
    </row>
    <row r="4500" spans="1:10" x14ac:dyDescent="0.35">
      <c r="A4500" s="60">
        <v>42583</v>
      </c>
      <c r="B4500" t="s">
        <v>87</v>
      </c>
      <c r="C4500" t="s">
        <v>88</v>
      </c>
      <c r="D4500" t="s">
        <v>89</v>
      </c>
      <c r="E4500">
        <v>128</v>
      </c>
      <c r="F4500">
        <v>16</v>
      </c>
      <c r="G4500">
        <v>3</v>
      </c>
      <c r="H4500">
        <v>8</v>
      </c>
      <c r="I4500">
        <v>4</v>
      </c>
      <c r="J4500">
        <v>1</v>
      </c>
    </row>
    <row r="4501" spans="1:10" x14ac:dyDescent="0.35">
      <c r="A4501" s="60">
        <v>42614</v>
      </c>
      <c r="B4501" t="s">
        <v>87</v>
      </c>
      <c r="C4501" t="s">
        <v>88</v>
      </c>
      <c r="D4501" t="s">
        <v>89</v>
      </c>
      <c r="E4501">
        <v>115</v>
      </c>
      <c r="F4501">
        <v>8</v>
      </c>
      <c r="G4501">
        <v>2</v>
      </c>
      <c r="H4501">
        <v>2</v>
      </c>
      <c r="I4501">
        <v>3</v>
      </c>
      <c r="J4501">
        <v>1</v>
      </c>
    </row>
    <row r="4502" spans="1:10" x14ac:dyDescent="0.35">
      <c r="A4502" s="60">
        <v>42644</v>
      </c>
      <c r="B4502" t="s">
        <v>87</v>
      </c>
      <c r="C4502" t="s">
        <v>88</v>
      </c>
      <c r="D4502" t="s">
        <v>89</v>
      </c>
      <c r="E4502">
        <v>116</v>
      </c>
      <c r="F4502">
        <v>9</v>
      </c>
      <c r="G4502">
        <v>1</v>
      </c>
      <c r="H4502">
        <v>5</v>
      </c>
      <c r="I4502">
        <v>2</v>
      </c>
      <c r="J4502">
        <v>1</v>
      </c>
    </row>
    <row r="4503" spans="1:10" x14ac:dyDescent="0.35">
      <c r="A4503" s="60">
        <v>42675</v>
      </c>
      <c r="B4503" t="s">
        <v>87</v>
      </c>
      <c r="C4503" t="s">
        <v>88</v>
      </c>
      <c r="D4503" t="s">
        <v>89</v>
      </c>
      <c r="E4503">
        <v>120</v>
      </c>
      <c r="F4503">
        <v>4</v>
      </c>
      <c r="G4503">
        <v>3</v>
      </c>
      <c r="H4503">
        <v>1</v>
      </c>
      <c r="I4503">
        <v>0</v>
      </c>
      <c r="J4503">
        <v>0</v>
      </c>
    </row>
    <row r="4504" spans="1:10" x14ac:dyDescent="0.35">
      <c r="A4504" s="60">
        <v>42705</v>
      </c>
      <c r="B4504" t="s">
        <v>87</v>
      </c>
      <c r="C4504" t="s">
        <v>88</v>
      </c>
      <c r="D4504" t="s">
        <v>89</v>
      </c>
      <c r="E4504">
        <v>96</v>
      </c>
      <c r="F4504">
        <v>5</v>
      </c>
      <c r="G4504">
        <v>1</v>
      </c>
      <c r="H4504">
        <v>4</v>
      </c>
      <c r="I4504">
        <v>0</v>
      </c>
      <c r="J4504">
        <v>0</v>
      </c>
    </row>
    <row r="4505" spans="1:10" x14ac:dyDescent="0.35">
      <c r="A4505" s="60">
        <v>42736</v>
      </c>
      <c r="B4505" t="s">
        <v>87</v>
      </c>
      <c r="C4505" t="s">
        <v>88</v>
      </c>
      <c r="D4505" t="s">
        <v>89</v>
      </c>
      <c r="E4505">
        <v>108</v>
      </c>
      <c r="F4505">
        <v>6</v>
      </c>
      <c r="G4505">
        <v>4</v>
      </c>
      <c r="H4505">
        <v>2</v>
      </c>
      <c r="I4505">
        <v>0</v>
      </c>
      <c r="J4505">
        <v>0</v>
      </c>
    </row>
    <row r="4506" spans="1:10" x14ac:dyDescent="0.35">
      <c r="A4506" s="60">
        <v>42767</v>
      </c>
      <c r="B4506" t="s">
        <v>87</v>
      </c>
      <c r="C4506" t="s">
        <v>88</v>
      </c>
      <c r="D4506" t="s">
        <v>89</v>
      </c>
      <c r="E4506">
        <v>108</v>
      </c>
      <c r="F4506">
        <v>9</v>
      </c>
      <c r="G4506">
        <v>4</v>
      </c>
      <c r="H4506">
        <v>4</v>
      </c>
      <c r="I4506">
        <v>1</v>
      </c>
      <c r="J4506">
        <v>0</v>
      </c>
    </row>
    <row r="4507" spans="1:10" x14ac:dyDescent="0.35">
      <c r="A4507" s="60">
        <v>42795</v>
      </c>
      <c r="B4507" t="s">
        <v>87</v>
      </c>
      <c r="C4507" t="s">
        <v>88</v>
      </c>
      <c r="D4507" t="s">
        <v>89</v>
      </c>
      <c r="E4507">
        <v>105</v>
      </c>
      <c r="F4507">
        <v>9</v>
      </c>
      <c r="G4507">
        <v>3</v>
      </c>
      <c r="H4507">
        <v>5</v>
      </c>
      <c r="I4507">
        <v>0</v>
      </c>
      <c r="J4507">
        <v>1</v>
      </c>
    </row>
    <row r="4508" spans="1:10" x14ac:dyDescent="0.35">
      <c r="A4508" s="60">
        <v>42826</v>
      </c>
      <c r="B4508" t="s">
        <v>87</v>
      </c>
      <c r="C4508" t="s">
        <v>88</v>
      </c>
      <c r="D4508" t="s">
        <v>89</v>
      </c>
      <c r="E4508">
        <v>99</v>
      </c>
      <c r="F4508">
        <v>5</v>
      </c>
      <c r="G4508">
        <v>0</v>
      </c>
      <c r="H4508">
        <v>5</v>
      </c>
      <c r="I4508">
        <v>0</v>
      </c>
      <c r="J4508">
        <v>0</v>
      </c>
    </row>
    <row r="4509" spans="1:10" x14ac:dyDescent="0.35">
      <c r="A4509" s="60">
        <v>42856</v>
      </c>
      <c r="B4509" t="s">
        <v>87</v>
      </c>
      <c r="C4509" t="s">
        <v>88</v>
      </c>
      <c r="D4509" t="s">
        <v>89</v>
      </c>
      <c r="E4509">
        <v>124</v>
      </c>
      <c r="F4509">
        <v>10</v>
      </c>
      <c r="G4509">
        <v>6</v>
      </c>
      <c r="H4509">
        <v>3</v>
      </c>
      <c r="I4509">
        <v>0</v>
      </c>
      <c r="J4509">
        <v>1</v>
      </c>
    </row>
    <row r="4510" spans="1:10" x14ac:dyDescent="0.35">
      <c r="A4510" s="60">
        <v>42887</v>
      </c>
      <c r="B4510" t="s">
        <v>87</v>
      </c>
      <c r="C4510" t="s">
        <v>88</v>
      </c>
      <c r="D4510" t="s">
        <v>89</v>
      </c>
      <c r="E4510">
        <v>94</v>
      </c>
      <c r="F4510">
        <v>11</v>
      </c>
      <c r="G4510">
        <v>5</v>
      </c>
      <c r="H4510">
        <v>6</v>
      </c>
      <c r="I4510">
        <v>0</v>
      </c>
      <c r="J4510">
        <v>0</v>
      </c>
    </row>
    <row r="4511" spans="1:10" x14ac:dyDescent="0.35">
      <c r="A4511" s="60">
        <v>42917</v>
      </c>
      <c r="B4511" t="s">
        <v>87</v>
      </c>
      <c r="C4511" t="s">
        <v>88</v>
      </c>
      <c r="D4511" t="s">
        <v>89</v>
      </c>
      <c r="E4511">
        <v>79</v>
      </c>
      <c r="F4511">
        <v>20</v>
      </c>
      <c r="G4511">
        <v>6</v>
      </c>
      <c r="H4511">
        <v>4</v>
      </c>
      <c r="I4511">
        <v>7</v>
      </c>
      <c r="J4511">
        <v>3</v>
      </c>
    </row>
    <row r="4512" spans="1:10" x14ac:dyDescent="0.35">
      <c r="A4512" s="60">
        <v>42948</v>
      </c>
      <c r="B4512" t="s">
        <v>87</v>
      </c>
      <c r="C4512" t="s">
        <v>88</v>
      </c>
      <c r="D4512" t="s">
        <v>89</v>
      </c>
      <c r="E4512">
        <v>95</v>
      </c>
      <c r="F4512">
        <v>10</v>
      </c>
      <c r="G4512">
        <v>3</v>
      </c>
      <c r="H4512">
        <v>0</v>
      </c>
      <c r="I4512">
        <v>6</v>
      </c>
      <c r="J4512">
        <v>1</v>
      </c>
    </row>
    <row r="4513" spans="1:10" x14ac:dyDescent="0.35">
      <c r="A4513" s="60">
        <v>42979</v>
      </c>
      <c r="B4513" t="s">
        <v>87</v>
      </c>
      <c r="C4513" t="s">
        <v>88</v>
      </c>
      <c r="D4513" t="s">
        <v>89</v>
      </c>
      <c r="E4513">
        <v>68</v>
      </c>
      <c r="F4513">
        <v>16</v>
      </c>
      <c r="G4513">
        <v>0</v>
      </c>
      <c r="H4513">
        <v>2</v>
      </c>
      <c r="I4513">
        <v>14</v>
      </c>
      <c r="J4513">
        <v>0</v>
      </c>
    </row>
    <row r="4514" spans="1:10" x14ac:dyDescent="0.35">
      <c r="A4514" s="60">
        <v>43009</v>
      </c>
      <c r="B4514" t="s">
        <v>87</v>
      </c>
      <c r="C4514" t="s">
        <v>88</v>
      </c>
      <c r="D4514" t="s">
        <v>89</v>
      </c>
      <c r="E4514">
        <v>107</v>
      </c>
      <c r="F4514">
        <v>17</v>
      </c>
      <c r="G4514">
        <v>2</v>
      </c>
      <c r="H4514">
        <v>6</v>
      </c>
      <c r="I4514">
        <v>8</v>
      </c>
      <c r="J4514">
        <v>1</v>
      </c>
    </row>
    <row r="4515" spans="1:10" x14ac:dyDescent="0.35">
      <c r="A4515" s="60">
        <v>43040</v>
      </c>
      <c r="B4515" t="s">
        <v>87</v>
      </c>
      <c r="C4515" t="s">
        <v>88</v>
      </c>
      <c r="D4515" t="s">
        <v>89</v>
      </c>
      <c r="E4515">
        <v>124</v>
      </c>
      <c r="F4515">
        <v>19</v>
      </c>
      <c r="G4515">
        <v>3</v>
      </c>
      <c r="H4515">
        <v>8</v>
      </c>
      <c r="I4515">
        <v>8</v>
      </c>
      <c r="J4515">
        <v>0</v>
      </c>
    </row>
    <row r="4516" spans="1:10" x14ac:dyDescent="0.35">
      <c r="A4516" s="60">
        <v>43070</v>
      </c>
      <c r="B4516" t="s">
        <v>87</v>
      </c>
      <c r="C4516" t="s">
        <v>88</v>
      </c>
      <c r="D4516" t="s">
        <v>89</v>
      </c>
      <c r="E4516">
        <v>102</v>
      </c>
      <c r="F4516">
        <v>8</v>
      </c>
      <c r="G4516">
        <v>3</v>
      </c>
      <c r="H4516">
        <v>4</v>
      </c>
      <c r="I4516">
        <v>1</v>
      </c>
      <c r="J4516">
        <v>0</v>
      </c>
    </row>
    <row r="4517" spans="1:10" x14ac:dyDescent="0.35">
      <c r="A4517" s="60">
        <v>43101</v>
      </c>
      <c r="B4517" t="s">
        <v>87</v>
      </c>
      <c r="C4517" t="s">
        <v>88</v>
      </c>
      <c r="D4517" t="s">
        <v>89</v>
      </c>
      <c r="E4517">
        <v>124</v>
      </c>
      <c r="F4517">
        <v>17</v>
      </c>
      <c r="G4517">
        <v>2</v>
      </c>
      <c r="H4517">
        <v>13</v>
      </c>
      <c r="I4517">
        <v>2</v>
      </c>
      <c r="J4517">
        <v>0</v>
      </c>
    </row>
    <row r="4518" spans="1:10" x14ac:dyDescent="0.35">
      <c r="A4518" s="60">
        <v>43132</v>
      </c>
      <c r="B4518" t="s">
        <v>87</v>
      </c>
      <c r="C4518" t="s">
        <v>88</v>
      </c>
      <c r="D4518" t="s">
        <v>89</v>
      </c>
      <c r="E4518">
        <v>103</v>
      </c>
      <c r="F4518">
        <v>13</v>
      </c>
      <c r="G4518">
        <v>3</v>
      </c>
      <c r="H4518">
        <v>6</v>
      </c>
      <c r="I4518">
        <v>0</v>
      </c>
      <c r="J4518">
        <v>4</v>
      </c>
    </row>
    <row r="4519" spans="1:10" x14ac:dyDescent="0.35">
      <c r="A4519" s="60">
        <v>43160</v>
      </c>
      <c r="B4519" t="s">
        <v>87</v>
      </c>
      <c r="C4519" t="s">
        <v>88</v>
      </c>
      <c r="D4519" t="s">
        <v>89</v>
      </c>
      <c r="E4519">
        <v>90</v>
      </c>
      <c r="F4519">
        <v>6</v>
      </c>
      <c r="G4519">
        <v>1</v>
      </c>
      <c r="H4519">
        <v>3</v>
      </c>
      <c r="I4519">
        <v>1</v>
      </c>
      <c r="J4519">
        <v>1</v>
      </c>
    </row>
    <row r="4520" spans="1:10" x14ac:dyDescent="0.35">
      <c r="A4520" s="60">
        <v>43191</v>
      </c>
      <c r="B4520" t="s">
        <v>87</v>
      </c>
      <c r="C4520" t="s">
        <v>88</v>
      </c>
      <c r="D4520" t="s">
        <v>89</v>
      </c>
      <c r="E4520">
        <v>92</v>
      </c>
      <c r="F4520">
        <v>5</v>
      </c>
      <c r="G4520">
        <v>2</v>
      </c>
      <c r="H4520">
        <v>3</v>
      </c>
      <c r="I4520">
        <v>0</v>
      </c>
      <c r="J4520">
        <v>0</v>
      </c>
    </row>
    <row r="4521" spans="1:10" x14ac:dyDescent="0.35">
      <c r="A4521" s="60">
        <v>43221</v>
      </c>
      <c r="B4521" t="s">
        <v>87</v>
      </c>
      <c r="C4521" t="s">
        <v>88</v>
      </c>
      <c r="D4521" t="s">
        <v>89</v>
      </c>
      <c r="E4521">
        <v>105</v>
      </c>
      <c r="F4521">
        <v>12</v>
      </c>
      <c r="G4521">
        <v>4</v>
      </c>
      <c r="H4521">
        <v>6</v>
      </c>
      <c r="I4521">
        <v>2</v>
      </c>
      <c r="J4521">
        <v>0</v>
      </c>
    </row>
    <row r="4522" spans="1:10" x14ac:dyDescent="0.35">
      <c r="A4522" s="60">
        <v>43252</v>
      </c>
      <c r="B4522" t="s">
        <v>87</v>
      </c>
      <c r="C4522" t="s">
        <v>88</v>
      </c>
      <c r="D4522" t="s">
        <v>89</v>
      </c>
      <c r="E4522">
        <v>85</v>
      </c>
      <c r="F4522">
        <v>11</v>
      </c>
      <c r="G4522">
        <v>5</v>
      </c>
      <c r="H4522">
        <v>2</v>
      </c>
      <c r="I4522">
        <v>4</v>
      </c>
      <c r="J4522">
        <v>0</v>
      </c>
    </row>
    <row r="4523" spans="1:10" x14ac:dyDescent="0.35">
      <c r="A4523" s="60">
        <v>43282</v>
      </c>
      <c r="B4523" t="s">
        <v>87</v>
      </c>
      <c r="C4523" t="s">
        <v>88</v>
      </c>
      <c r="D4523" t="s">
        <v>89</v>
      </c>
      <c r="E4523">
        <v>90</v>
      </c>
      <c r="F4523">
        <v>12</v>
      </c>
      <c r="G4523">
        <v>1</v>
      </c>
      <c r="H4523">
        <v>7</v>
      </c>
      <c r="I4523">
        <v>4</v>
      </c>
      <c r="J4523">
        <v>0</v>
      </c>
    </row>
    <row r="4524" spans="1:10" x14ac:dyDescent="0.35">
      <c r="A4524" s="60">
        <v>43313</v>
      </c>
      <c r="B4524" t="s">
        <v>87</v>
      </c>
      <c r="C4524" t="s">
        <v>88</v>
      </c>
      <c r="D4524" t="s">
        <v>89</v>
      </c>
      <c r="E4524">
        <v>129</v>
      </c>
      <c r="F4524">
        <v>16</v>
      </c>
      <c r="G4524">
        <v>9</v>
      </c>
      <c r="H4524">
        <v>3</v>
      </c>
      <c r="I4524">
        <v>4</v>
      </c>
      <c r="J4524">
        <v>0</v>
      </c>
    </row>
    <row r="4525" spans="1:10" x14ac:dyDescent="0.35">
      <c r="A4525" s="60">
        <v>43344</v>
      </c>
      <c r="B4525" t="s">
        <v>87</v>
      </c>
      <c r="C4525" t="s">
        <v>88</v>
      </c>
      <c r="D4525" t="s">
        <v>89</v>
      </c>
      <c r="E4525">
        <v>90</v>
      </c>
      <c r="F4525">
        <v>8</v>
      </c>
      <c r="G4525">
        <v>3</v>
      </c>
      <c r="H4525">
        <v>1</v>
      </c>
      <c r="I4525">
        <v>3</v>
      </c>
      <c r="J4525">
        <v>1</v>
      </c>
    </row>
    <row r="4526" spans="1:10" x14ac:dyDescent="0.35">
      <c r="A4526" s="60">
        <v>43374</v>
      </c>
      <c r="B4526" t="s">
        <v>87</v>
      </c>
      <c r="C4526" t="s">
        <v>88</v>
      </c>
      <c r="D4526" t="s">
        <v>89</v>
      </c>
      <c r="E4526">
        <v>127</v>
      </c>
      <c r="F4526">
        <v>9</v>
      </c>
      <c r="G4526">
        <v>4</v>
      </c>
      <c r="H4526">
        <v>5</v>
      </c>
      <c r="I4526">
        <v>0</v>
      </c>
      <c r="J4526">
        <v>0</v>
      </c>
    </row>
    <row r="4527" spans="1:10" x14ac:dyDescent="0.35">
      <c r="A4527" s="60">
        <v>43405</v>
      </c>
      <c r="B4527" t="s">
        <v>87</v>
      </c>
      <c r="C4527" t="s">
        <v>88</v>
      </c>
      <c r="D4527" t="s">
        <v>89</v>
      </c>
      <c r="E4527">
        <v>97</v>
      </c>
      <c r="F4527">
        <v>5</v>
      </c>
      <c r="G4527">
        <v>1</v>
      </c>
      <c r="H4527">
        <v>4</v>
      </c>
      <c r="I4527">
        <v>0</v>
      </c>
      <c r="J4527">
        <v>0</v>
      </c>
    </row>
    <row r="4528" spans="1:10" x14ac:dyDescent="0.35">
      <c r="A4528" s="60">
        <v>43435</v>
      </c>
      <c r="B4528" t="s">
        <v>87</v>
      </c>
      <c r="C4528" t="s">
        <v>88</v>
      </c>
      <c r="D4528" t="s">
        <v>89</v>
      </c>
      <c r="E4528">
        <v>87</v>
      </c>
      <c r="F4528">
        <v>10</v>
      </c>
      <c r="G4528">
        <v>1</v>
      </c>
      <c r="H4528">
        <v>6</v>
      </c>
      <c r="I4528">
        <v>3</v>
      </c>
      <c r="J4528">
        <v>0</v>
      </c>
    </row>
    <row r="4529" spans="1:10" x14ac:dyDescent="0.35">
      <c r="A4529" s="60">
        <v>43466</v>
      </c>
      <c r="B4529" t="s">
        <v>87</v>
      </c>
      <c r="C4529" t="s">
        <v>88</v>
      </c>
      <c r="D4529" t="s">
        <v>89</v>
      </c>
      <c r="E4529">
        <v>118</v>
      </c>
      <c r="F4529">
        <v>12</v>
      </c>
      <c r="G4529">
        <v>2</v>
      </c>
      <c r="H4529">
        <v>5</v>
      </c>
      <c r="I4529">
        <v>5</v>
      </c>
      <c r="J4529">
        <v>0</v>
      </c>
    </row>
    <row r="4530" spans="1:10" x14ac:dyDescent="0.35">
      <c r="A4530" s="60">
        <v>43497</v>
      </c>
      <c r="B4530" t="s">
        <v>87</v>
      </c>
      <c r="C4530" t="s">
        <v>88</v>
      </c>
      <c r="D4530" t="s">
        <v>89</v>
      </c>
      <c r="E4530">
        <v>105</v>
      </c>
      <c r="F4530">
        <v>14</v>
      </c>
      <c r="G4530">
        <v>5</v>
      </c>
      <c r="H4530">
        <v>7</v>
      </c>
      <c r="I4530">
        <v>2</v>
      </c>
      <c r="J4530">
        <v>0</v>
      </c>
    </row>
    <row r="4531" spans="1:10" x14ac:dyDescent="0.35">
      <c r="A4531" s="60">
        <v>43525</v>
      </c>
      <c r="B4531" t="s">
        <v>87</v>
      </c>
      <c r="C4531" t="s">
        <v>88</v>
      </c>
      <c r="D4531" t="s">
        <v>89</v>
      </c>
      <c r="E4531">
        <v>99</v>
      </c>
      <c r="F4531">
        <v>8</v>
      </c>
      <c r="G4531">
        <v>0</v>
      </c>
      <c r="H4531">
        <v>6</v>
      </c>
      <c r="I4531">
        <v>2</v>
      </c>
      <c r="J4531">
        <v>0</v>
      </c>
    </row>
    <row r="4532" spans="1:10" x14ac:dyDescent="0.35">
      <c r="A4532" s="60">
        <v>43556</v>
      </c>
      <c r="B4532" t="s">
        <v>87</v>
      </c>
      <c r="C4532" t="s">
        <v>88</v>
      </c>
      <c r="D4532" t="s">
        <v>89</v>
      </c>
      <c r="E4532">
        <v>87</v>
      </c>
      <c r="F4532">
        <v>7</v>
      </c>
      <c r="G4532">
        <v>1</v>
      </c>
      <c r="H4532">
        <v>3</v>
      </c>
      <c r="I4532">
        <v>3</v>
      </c>
      <c r="J4532">
        <v>0</v>
      </c>
    </row>
    <row r="4533" spans="1:10" x14ac:dyDescent="0.35">
      <c r="A4533" s="60">
        <v>43586</v>
      </c>
      <c r="B4533" t="s">
        <v>87</v>
      </c>
      <c r="C4533" t="s">
        <v>88</v>
      </c>
      <c r="D4533" t="s">
        <v>89</v>
      </c>
      <c r="E4533">
        <v>96</v>
      </c>
      <c r="F4533">
        <v>6</v>
      </c>
      <c r="G4533">
        <v>1</v>
      </c>
      <c r="H4533">
        <v>4</v>
      </c>
      <c r="I4533">
        <v>1</v>
      </c>
      <c r="J4533">
        <v>0</v>
      </c>
    </row>
    <row r="4534" spans="1:10" x14ac:dyDescent="0.35">
      <c r="A4534" s="60">
        <v>43617</v>
      </c>
      <c r="B4534" t="s">
        <v>87</v>
      </c>
      <c r="C4534" t="s">
        <v>88</v>
      </c>
      <c r="D4534" t="s">
        <v>89</v>
      </c>
      <c r="E4534">
        <v>90</v>
      </c>
      <c r="F4534">
        <v>14</v>
      </c>
      <c r="G4534">
        <v>6</v>
      </c>
      <c r="H4534">
        <v>4</v>
      </c>
      <c r="I4534">
        <v>3</v>
      </c>
      <c r="J4534">
        <v>1</v>
      </c>
    </row>
    <row r="4535" spans="1:10" x14ac:dyDescent="0.35">
      <c r="A4535" s="60">
        <v>43647</v>
      </c>
      <c r="B4535" t="s">
        <v>87</v>
      </c>
      <c r="C4535" t="s">
        <v>88</v>
      </c>
      <c r="D4535" t="s">
        <v>89</v>
      </c>
      <c r="E4535">
        <v>128</v>
      </c>
      <c r="F4535">
        <v>13</v>
      </c>
      <c r="G4535">
        <v>2</v>
      </c>
      <c r="H4535">
        <v>10</v>
      </c>
      <c r="I4535">
        <v>1</v>
      </c>
      <c r="J4535">
        <v>0</v>
      </c>
    </row>
    <row r="4536" spans="1:10" x14ac:dyDescent="0.35">
      <c r="A4536" s="60">
        <v>43678</v>
      </c>
      <c r="B4536" t="s">
        <v>87</v>
      </c>
      <c r="C4536" t="s">
        <v>88</v>
      </c>
      <c r="D4536" t="s">
        <v>89</v>
      </c>
      <c r="E4536">
        <v>90</v>
      </c>
      <c r="F4536">
        <v>10</v>
      </c>
      <c r="G4536">
        <v>4</v>
      </c>
      <c r="H4536">
        <v>3</v>
      </c>
      <c r="I4536">
        <v>3</v>
      </c>
      <c r="J4536">
        <v>0</v>
      </c>
    </row>
    <row r="4537" spans="1:10" x14ac:dyDescent="0.35">
      <c r="A4537" s="60">
        <v>43709</v>
      </c>
      <c r="B4537" t="s">
        <v>87</v>
      </c>
      <c r="C4537" t="s">
        <v>88</v>
      </c>
      <c r="D4537" t="s">
        <v>89</v>
      </c>
      <c r="E4537">
        <v>99</v>
      </c>
      <c r="F4537">
        <v>16</v>
      </c>
      <c r="G4537">
        <v>4</v>
      </c>
      <c r="H4537">
        <v>6</v>
      </c>
      <c r="I4537">
        <v>4</v>
      </c>
      <c r="J4537">
        <v>2</v>
      </c>
    </row>
    <row r="4538" spans="1:10" x14ac:dyDescent="0.35">
      <c r="A4538" s="60">
        <v>43739</v>
      </c>
      <c r="B4538" t="s">
        <v>87</v>
      </c>
      <c r="C4538" t="s">
        <v>88</v>
      </c>
      <c r="D4538" t="s">
        <v>89</v>
      </c>
      <c r="E4538">
        <v>112</v>
      </c>
      <c r="F4538">
        <v>7</v>
      </c>
      <c r="G4538">
        <v>3</v>
      </c>
      <c r="H4538">
        <v>3</v>
      </c>
      <c r="I4538">
        <v>1</v>
      </c>
      <c r="J4538">
        <v>0</v>
      </c>
    </row>
    <row r="4539" spans="1:10" x14ac:dyDescent="0.35">
      <c r="A4539" s="60">
        <v>43770</v>
      </c>
      <c r="B4539" t="s">
        <v>87</v>
      </c>
      <c r="C4539" t="s">
        <v>88</v>
      </c>
      <c r="D4539" t="s">
        <v>89</v>
      </c>
      <c r="E4539">
        <v>113</v>
      </c>
      <c r="F4539">
        <v>7</v>
      </c>
      <c r="G4539">
        <v>1</v>
      </c>
      <c r="H4539">
        <v>3</v>
      </c>
      <c r="I4539">
        <v>3</v>
      </c>
      <c r="J4539">
        <v>0</v>
      </c>
    </row>
    <row r="4540" spans="1:10" x14ac:dyDescent="0.35">
      <c r="A4540" s="60">
        <v>43800</v>
      </c>
      <c r="B4540" t="s">
        <v>87</v>
      </c>
      <c r="C4540" t="s">
        <v>88</v>
      </c>
      <c r="D4540" t="s">
        <v>89</v>
      </c>
      <c r="E4540">
        <v>98</v>
      </c>
      <c r="F4540">
        <v>15</v>
      </c>
      <c r="G4540">
        <v>3</v>
      </c>
      <c r="H4540">
        <v>6</v>
      </c>
      <c r="I4540">
        <v>3</v>
      </c>
      <c r="J4540">
        <v>3</v>
      </c>
    </row>
    <row r="4541" spans="1:10" x14ac:dyDescent="0.35">
      <c r="A4541" s="60">
        <v>43831</v>
      </c>
      <c r="B4541" t="s">
        <v>87</v>
      </c>
      <c r="C4541" t="s">
        <v>88</v>
      </c>
      <c r="D4541" t="s">
        <v>89</v>
      </c>
      <c r="E4541">
        <v>109</v>
      </c>
      <c r="F4541">
        <v>11</v>
      </c>
      <c r="G4541">
        <v>2</v>
      </c>
      <c r="H4541">
        <v>7</v>
      </c>
      <c r="I4541">
        <v>1</v>
      </c>
      <c r="J4541">
        <v>1</v>
      </c>
    </row>
    <row r="4542" spans="1:10" x14ac:dyDescent="0.35">
      <c r="A4542" s="60">
        <v>43862</v>
      </c>
      <c r="B4542" t="s">
        <v>87</v>
      </c>
      <c r="C4542" t="s">
        <v>88</v>
      </c>
      <c r="D4542" t="s">
        <v>89</v>
      </c>
      <c r="E4542">
        <v>99</v>
      </c>
      <c r="F4542">
        <v>9</v>
      </c>
      <c r="G4542">
        <v>0</v>
      </c>
      <c r="H4542">
        <v>7</v>
      </c>
      <c r="I4542">
        <v>2</v>
      </c>
      <c r="J4542">
        <v>0</v>
      </c>
    </row>
    <row r="4543" spans="1:10" x14ac:dyDescent="0.35">
      <c r="A4543" s="60">
        <v>43891</v>
      </c>
      <c r="B4543" t="s">
        <v>87</v>
      </c>
      <c r="C4543" t="s">
        <v>88</v>
      </c>
      <c r="D4543" t="s">
        <v>89</v>
      </c>
      <c r="E4543">
        <v>110</v>
      </c>
      <c r="F4543">
        <v>14</v>
      </c>
      <c r="G4543">
        <v>6</v>
      </c>
      <c r="H4543">
        <v>3</v>
      </c>
      <c r="I4543">
        <v>5</v>
      </c>
      <c r="J4543">
        <v>0</v>
      </c>
    </row>
    <row r="4544" spans="1:10" x14ac:dyDescent="0.35">
      <c r="A4544" s="60">
        <v>43922</v>
      </c>
      <c r="B4544" t="s">
        <v>87</v>
      </c>
      <c r="C4544" t="s">
        <v>88</v>
      </c>
      <c r="D4544" t="s">
        <v>89</v>
      </c>
      <c r="E4544">
        <v>6</v>
      </c>
      <c r="F4544">
        <v>1</v>
      </c>
      <c r="G4544">
        <v>0</v>
      </c>
      <c r="H4544">
        <v>1</v>
      </c>
      <c r="I4544">
        <v>0</v>
      </c>
      <c r="J4544">
        <v>0</v>
      </c>
    </row>
    <row r="4545" spans="1:10" x14ac:dyDescent="0.35">
      <c r="A4545" s="60">
        <v>43952</v>
      </c>
      <c r="B4545" t="s">
        <v>87</v>
      </c>
      <c r="C4545" t="s">
        <v>88</v>
      </c>
      <c r="D4545" t="s">
        <v>89</v>
      </c>
      <c r="E4545">
        <v>6</v>
      </c>
      <c r="F4545">
        <v>0</v>
      </c>
      <c r="G4545">
        <v>0</v>
      </c>
      <c r="H4545">
        <v>0</v>
      </c>
      <c r="I4545">
        <v>0</v>
      </c>
      <c r="J4545">
        <v>0</v>
      </c>
    </row>
    <row r="4546" spans="1:10" x14ac:dyDescent="0.35">
      <c r="A4546" s="60">
        <v>43983</v>
      </c>
      <c r="B4546" t="s">
        <v>87</v>
      </c>
      <c r="C4546" t="s">
        <v>88</v>
      </c>
      <c r="D4546" t="s">
        <v>89</v>
      </c>
      <c r="E4546">
        <v>12</v>
      </c>
      <c r="F4546">
        <v>2</v>
      </c>
      <c r="G4546">
        <v>0</v>
      </c>
      <c r="H4546">
        <v>1</v>
      </c>
      <c r="I4546">
        <v>1</v>
      </c>
      <c r="J4546">
        <v>0</v>
      </c>
    </row>
    <row r="4547" spans="1:10" x14ac:dyDescent="0.35">
      <c r="A4547" s="60">
        <v>44013</v>
      </c>
      <c r="B4547" t="s">
        <v>87</v>
      </c>
      <c r="C4547" t="s">
        <v>88</v>
      </c>
      <c r="D4547" t="s">
        <v>89</v>
      </c>
      <c r="E4547">
        <v>42</v>
      </c>
      <c r="F4547">
        <v>4</v>
      </c>
      <c r="G4547">
        <v>0</v>
      </c>
      <c r="H4547">
        <v>3</v>
      </c>
      <c r="I4547">
        <v>1</v>
      </c>
      <c r="J4547">
        <v>0</v>
      </c>
    </row>
    <row r="4548" spans="1:10" x14ac:dyDescent="0.35">
      <c r="A4548" s="60">
        <v>44044</v>
      </c>
      <c r="B4548" t="s">
        <v>87</v>
      </c>
      <c r="C4548" t="s">
        <v>88</v>
      </c>
      <c r="D4548" t="s">
        <v>89</v>
      </c>
      <c r="E4548">
        <v>50</v>
      </c>
      <c r="F4548">
        <v>2</v>
      </c>
      <c r="G4548">
        <v>0</v>
      </c>
      <c r="H4548">
        <v>1</v>
      </c>
      <c r="I4548">
        <v>1</v>
      </c>
      <c r="J4548">
        <v>0</v>
      </c>
    </row>
    <row r="4549" spans="1:10" x14ac:dyDescent="0.35">
      <c r="A4549" s="60">
        <v>44075</v>
      </c>
      <c r="B4549" t="s">
        <v>87</v>
      </c>
      <c r="C4549" t="s">
        <v>88</v>
      </c>
      <c r="D4549" t="s">
        <v>89</v>
      </c>
      <c r="E4549">
        <v>89</v>
      </c>
      <c r="F4549">
        <v>2</v>
      </c>
      <c r="G4549">
        <v>1</v>
      </c>
      <c r="H4549">
        <v>1</v>
      </c>
      <c r="I4549">
        <v>0</v>
      </c>
      <c r="J4549">
        <v>0</v>
      </c>
    </row>
    <row r="4550" spans="1:10" x14ac:dyDescent="0.35">
      <c r="A4550" s="60">
        <v>44105</v>
      </c>
      <c r="B4550" t="s">
        <v>87</v>
      </c>
      <c r="C4550" t="s">
        <v>88</v>
      </c>
      <c r="D4550" t="s">
        <v>89</v>
      </c>
      <c r="E4550">
        <v>92</v>
      </c>
      <c r="F4550">
        <v>7</v>
      </c>
      <c r="G4550">
        <v>1</v>
      </c>
      <c r="H4550">
        <v>4</v>
      </c>
      <c r="I4550">
        <v>2</v>
      </c>
      <c r="J4550">
        <v>0</v>
      </c>
    </row>
    <row r="4551" spans="1:10" x14ac:dyDescent="0.35">
      <c r="A4551" s="60">
        <v>44136</v>
      </c>
      <c r="B4551" t="s">
        <v>87</v>
      </c>
      <c r="C4551" t="s">
        <v>88</v>
      </c>
      <c r="D4551" t="s">
        <v>89</v>
      </c>
      <c r="E4551">
        <v>92</v>
      </c>
      <c r="F4551">
        <v>4</v>
      </c>
      <c r="G4551">
        <v>3</v>
      </c>
      <c r="H4551">
        <v>1</v>
      </c>
      <c r="I4551">
        <v>0</v>
      </c>
      <c r="J4551">
        <v>0</v>
      </c>
    </row>
    <row r="4552" spans="1:10" x14ac:dyDescent="0.35">
      <c r="A4552" s="60">
        <v>44166</v>
      </c>
      <c r="B4552" t="s">
        <v>87</v>
      </c>
      <c r="C4552" t="s">
        <v>88</v>
      </c>
      <c r="D4552" t="s">
        <v>89</v>
      </c>
      <c r="E4552">
        <v>84</v>
      </c>
      <c r="F4552">
        <v>3</v>
      </c>
      <c r="G4552">
        <v>0</v>
      </c>
      <c r="H4552">
        <v>2</v>
      </c>
      <c r="I4552">
        <v>0</v>
      </c>
      <c r="J4552">
        <v>1</v>
      </c>
    </row>
    <row r="4553" spans="1:10" x14ac:dyDescent="0.35">
      <c r="A4553" s="60">
        <v>44197</v>
      </c>
      <c r="B4553" t="s">
        <v>87</v>
      </c>
      <c r="C4553" t="s">
        <v>88</v>
      </c>
      <c r="D4553" t="s">
        <v>89</v>
      </c>
      <c r="E4553">
        <v>72</v>
      </c>
      <c r="F4553">
        <v>4</v>
      </c>
      <c r="G4553">
        <v>0</v>
      </c>
      <c r="H4553">
        <v>3</v>
      </c>
      <c r="I4553">
        <v>1</v>
      </c>
      <c r="J4553">
        <v>0</v>
      </c>
    </row>
    <row r="4554" spans="1:10" x14ac:dyDescent="0.35">
      <c r="A4554" s="60">
        <v>44228</v>
      </c>
      <c r="B4554" t="s">
        <v>87</v>
      </c>
      <c r="C4554" t="s">
        <v>88</v>
      </c>
      <c r="D4554" t="s">
        <v>89</v>
      </c>
      <c r="E4554">
        <v>28</v>
      </c>
      <c r="F4554">
        <v>1</v>
      </c>
      <c r="G4554">
        <v>1</v>
      </c>
      <c r="H4554">
        <v>0</v>
      </c>
      <c r="I4554">
        <v>0</v>
      </c>
      <c r="J4554">
        <v>0</v>
      </c>
    </row>
    <row r="4555" spans="1:10" x14ac:dyDescent="0.35">
      <c r="A4555" s="60">
        <v>44256</v>
      </c>
      <c r="B4555" t="s">
        <v>87</v>
      </c>
      <c r="C4555" t="s">
        <v>88</v>
      </c>
      <c r="D4555" t="s">
        <v>89</v>
      </c>
      <c r="E4555">
        <v>69</v>
      </c>
      <c r="F4555">
        <v>14</v>
      </c>
      <c r="G4555">
        <v>1</v>
      </c>
      <c r="H4555">
        <v>3</v>
      </c>
      <c r="I4555">
        <v>9</v>
      </c>
      <c r="J4555">
        <v>1</v>
      </c>
    </row>
    <row r="4556" spans="1:10" x14ac:dyDescent="0.35">
      <c r="A4556" s="60">
        <v>44287</v>
      </c>
      <c r="B4556" t="s">
        <v>87</v>
      </c>
      <c r="C4556" t="s">
        <v>88</v>
      </c>
      <c r="D4556" t="s">
        <v>89</v>
      </c>
      <c r="E4556">
        <v>113</v>
      </c>
      <c r="F4556">
        <v>3</v>
      </c>
      <c r="G4556">
        <v>2</v>
      </c>
      <c r="H4556">
        <v>1</v>
      </c>
      <c r="I4556">
        <v>0</v>
      </c>
      <c r="J4556">
        <v>0</v>
      </c>
    </row>
    <row r="4557" spans="1:10" x14ac:dyDescent="0.35">
      <c r="A4557" s="60">
        <v>44317</v>
      </c>
      <c r="B4557" t="s">
        <v>87</v>
      </c>
      <c r="C4557" t="s">
        <v>88</v>
      </c>
      <c r="D4557" t="s">
        <v>89</v>
      </c>
      <c r="E4557">
        <v>85</v>
      </c>
      <c r="F4557">
        <v>5</v>
      </c>
      <c r="G4557">
        <v>0</v>
      </c>
      <c r="H4557">
        <v>3</v>
      </c>
      <c r="I4557">
        <v>0</v>
      </c>
      <c r="J4557">
        <v>2</v>
      </c>
    </row>
    <row r="4558" spans="1:10" x14ac:dyDescent="0.35">
      <c r="A4558" s="60">
        <v>44348</v>
      </c>
      <c r="B4558" t="s">
        <v>87</v>
      </c>
      <c r="C4558" t="s">
        <v>88</v>
      </c>
      <c r="D4558" t="s">
        <v>89</v>
      </c>
      <c r="E4558">
        <v>98</v>
      </c>
      <c r="F4558">
        <v>6</v>
      </c>
      <c r="G4558">
        <v>2</v>
      </c>
      <c r="H4558">
        <v>4</v>
      </c>
      <c r="I4558">
        <v>0</v>
      </c>
      <c r="J4558">
        <v>0</v>
      </c>
    </row>
    <row r="4559" spans="1:10" x14ac:dyDescent="0.35">
      <c r="A4559" s="60">
        <v>44378</v>
      </c>
      <c r="B4559" t="s">
        <v>87</v>
      </c>
      <c r="C4559" t="s">
        <v>88</v>
      </c>
      <c r="D4559" t="s">
        <v>89</v>
      </c>
      <c r="E4559">
        <v>107</v>
      </c>
      <c r="F4559">
        <v>8</v>
      </c>
      <c r="G4559">
        <v>1</v>
      </c>
      <c r="H4559">
        <v>4</v>
      </c>
      <c r="I4559">
        <v>2</v>
      </c>
      <c r="J4559">
        <v>1</v>
      </c>
    </row>
    <row r="4560" spans="1:10" x14ac:dyDescent="0.35">
      <c r="A4560" s="60">
        <v>44409</v>
      </c>
      <c r="B4560" t="s">
        <v>87</v>
      </c>
      <c r="C4560" t="s">
        <v>88</v>
      </c>
      <c r="D4560" t="s">
        <v>89</v>
      </c>
      <c r="E4560">
        <v>98</v>
      </c>
      <c r="F4560">
        <v>2</v>
      </c>
      <c r="G4560">
        <v>1</v>
      </c>
      <c r="H4560">
        <v>1</v>
      </c>
      <c r="I4560">
        <v>0</v>
      </c>
      <c r="J4560">
        <v>0</v>
      </c>
    </row>
    <row r="4561" spans="1:10" x14ac:dyDescent="0.35">
      <c r="A4561" s="60">
        <v>44440</v>
      </c>
      <c r="B4561" t="s">
        <v>87</v>
      </c>
      <c r="C4561" t="s">
        <v>88</v>
      </c>
      <c r="D4561" t="s">
        <v>89</v>
      </c>
      <c r="E4561">
        <v>70</v>
      </c>
      <c r="F4561">
        <v>6</v>
      </c>
      <c r="G4561">
        <v>0</v>
      </c>
      <c r="H4561">
        <v>4</v>
      </c>
      <c r="I4561">
        <v>1</v>
      </c>
      <c r="J4561">
        <v>1</v>
      </c>
    </row>
    <row r="4562" spans="1:10" x14ac:dyDescent="0.35">
      <c r="A4562" s="60">
        <v>44470</v>
      </c>
      <c r="B4562" t="s">
        <v>87</v>
      </c>
      <c r="C4562" t="s">
        <v>88</v>
      </c>
      <c r="D4562" t="s">
        <v>89</v>
      </c>
      <c r="E4562">
        <v>116</v>
      </c>
      <c r="F4562">
        <v>11</v>
      </c>
      <c r="G4562">
        <v>2</v>
      </c>
      <c r="H4562">
        <v>6</v>
      </c>
      <c r="I4562">
        <v>2</v>
      </c>
      <c r="J4562">
        <v>1</v>
      </c>
    </row>
    <row r="4563" spans="1:10" x14ac:dyDescent="0.35">
      <c r="A4563" s="60">
        <v>44501</v>
      </c>
      <c r="B4563" t="s">
        <v>87</v>
      </c>
      <c r="C4563" t="s">
        <v>88</v>
      </c>
      <c r="D4563" t="s">
        <v>89</v>
      </c>
      <c r="E4563">
        <v>132</v>
      </c>
      <c r="F4563">
        <v>5</v>
      </c>
      <c r="G4563">
        <v>2</v>
      </c>
      <c r="H4563">
        <v>3</v>
      </c>
      <c r="I4563">
        <v>0</v>
      </c>
      <c r="J4563">
        <v>0</v>
      </c>
    </row>
    <row r="4564" spans="1:10" x14ac:dyDescent="0.35">
      <c r="A4564" s="60">
        <v>44531</v>
      </c>
      <c r="B4564" t="s">
        <v>87</v>
      </c>
      <c r="C4564" t="s">
        <v>88</v>
      </c>
      <c r="D4564" t="s">
        <v>89</v>
      </c>
      <c r="E4564">
        <v>50</v>
      </c>
      <c r="F4564">
        <v>6</v>
      </c>
      <c r="G4564">
        <v>0</v>
      </c>
      <c r="H4564">
        <v>2</v>
      </c>
      <c r="I4564">
        <v>0</v>
      </c>
      <c r="J4564">
        <v>4</v>
      </c>
    </row>
    <row r="4565" spans="1:10" x14ac:dyDescent="0.35">
      <c r="A4565" s="60">
        <v>44562</v>
      </c>
      <c r="B4565" t="s">
        <v>87</v>
      </c>
      <c r="C4565" t="s">
        <v>88</v>
      </c>
      <c r="D4565" t="s">
        <v>89</v>
      </c>
      <c r="E4565">
        <v>37</v>
      </c>
      <c r="F4565">
        <v>1</v>
      </c>
      <c r="G4565">
        <v>0</v>
      </c>
      <c r="H4565">
        <v>1</v>
      </c>
      <c r="I4565">
        <v>0</v>
      </c>
      <c r="J4565">
        <v>0</v>
      </c>
    </row>
    <row r="4566" spans="1:10" x14ac:dyDescent="0.35">
      <c r="A4566" s="60">
        <v>44593</v>
      </c>
      <c r="B4566" t="s">
        <v>87</v>
      </c>
      <c r="C4566" t="s">
        <v>88</v>
      </c>
      <c r="D4566" t="s">
        <v>89</v>
      </c>
      <c r="E4566">
        <v>95</v>
      </c>
      <c r="F4566">
        <v>7</v>
      </c>
      <c r="G4566">
        <v>1</v>
      </c>
      <c r="H4566">
        <v>4</v>
      </c>
      <c r="I4566">
        <v>2</v>
      </c>
      <c r="J4566">
        <v>0</v>
      </c>
    </row>
    <row r="4567" spans="1:10" x14ac:dyDescent="0.35">
      <c r="A4567" s="60">
        <v>44621</v>
      </c>
      <c r="B4567" t="s">
        <v>87</v>
      </c>
      <c r="C4567" t="s">
        <v>88</v>
      </c>
      <c r="D4567" t="s">
        <v>89</v>
      </c>
      <c r="E4567">
        <v>115</v>
      </c>
      <c r="F4567">
        <v>4</v>
      </c>
      <c r="G4567">
        <v>0</v>
      </c>
      <c r="H4567">
        <v>2</v>
      </c>
      <c r="I4567">
        <v>2</v>
      </c>
      <c r="J4567">
        <v>0</v>
      </c>
    </row>
    <row r="4568" spans="1:10" x14ac:dyDescent="0.35">
      <c r="A4568" s="60">
        <v>44652</v>
      </c>
      <c r="B4568" t="s">
        <v>87</v>
      </c>
      <c r="C4568" t="s">
        <v>88</v>
      </c>
      <c r="D4568" t="s">
        <v>89</v>
      </c>
      <c r="E4568">
        <v>53</v>
      </c>
      <c r="F4568">
        <v>6</v>
      </c>
      <c r="G4568">
        <v>0</v>
      </c>
      <c r="H4568">
        <v>2</v>
      </c>
      <c r="I4568">
        <v>4</v>
      </c>
      <c r="J4568">
        <v>0</v>
      </c>
    </row>
    <row r="4569" spans="1:10" x14ac:dyDescent="0.35">
      <c r="A4569" s="60">
        <v>44682</v>
      </c>
      <c r="B4569" t="s">
        <v>87</v>
      </c>
      <c r="C4569" t="s">
        <v>88</v>
      </c>
      <c r="D4569" t="s">
        <v>89</v>
      </c>
      <c r="E4569">
        <v>104</v>
      </c>
      <c r="F4569">
        <v>3</v>
      </c>
      <c r="G4569">
        <v>0</v>
      </c>
      <c r="H4569">
        <v>3</v>
      </c>
      <c r="I4569">
        <v>0</v>
      </c>
      <c r="J4569">
        <v>0</v>
      </c>
    </row>
    <row r="4570" spans="1:10" x14ac:dyDescent="0.35">
      <c r="A4570" s="60">
        <v>44713</v>
      </c>
      <c r="B4570" t="s">
        <v>87</v>
      </c>
      <c r="C4570" t="s">
        <v>88</v>
      </c>
      <c r="D4570" t="s">
        <v>89</v>
      </c>
      <c r="E4570">
        <v>108</v>
      </c>
      <c r="F4570">
        <v>5</v>
      </c>
      <c r="G4570">
        <v>2</v>
      </c>
      <c r="H4570">
        <v>2</v>
      </c>
      <c r="I4570">
        <v>1</v>
      </c>
      <c r="J4570">
        <v>0</v>
      </c>
    </row>
    <row r="4571" spans="1:10" x14ac:dyDescent="0.35">
      <c r="A4571" s="60">
        <v>44743</v>
      </c>
      <c r="B4571" t="s">
        <v>87</v>
      </c>
      <c r="C4571" t="s">
        <v>88</v>
      </c>
      <c r="D4571" t="s">
        <v>89</v>
      </c>
      <c r="E4571">
        <v>115</v>
      </c>
      <c r="F4571">
        <v>14</v>
      </c>
      <c r="G4571">
        <v>5</v>
      </c>
      <c r="H4571">
        <v>6</v>
      </c>
      <c r="I4571">
        <v>1</v>
      </c>
      <c r="J4571">
        <v>2</v>
      </c>
    </row>
    <row r="4572" spans="1:10" x14ac:dyDescent="0.35">
      <c r="A4572" s="60">
        <v>44774</v>
      </c>
      <c r="B4572" t="s">
        <v>87</v>
      </c>
      <c r="C4572" t="s">
        <v>88</v>
      </c>
      <c r="D4572" t="s">
        <v>89</v>
      </c>
      <c r="E4572">
        <v>135</v>
      </c>
      <c r="F4572">
        <v>7</v>
      </c>
      <c r="G4572">
        <v>1</v>
      </c>
      <c r="H4572">
        <v>5</v>
      </c>
      <c r="I4572">
        <v>1</v>
      </c>
      <c r="J4572">
        <v>0</v>
      </c>
    </row>
    <row r="4573" spans="1:10" x14ac:dyDescent="0.35">
      <c r="A4573" s="60">
        <v>44805</v>
      </c>
      <c r="B4573" t="s">
        <v>87</v>
      </c>
      <c r="C4573" t="s">
        <v>88</v>
      </c>
      <c r="D4573" t="s">
        <v>89</v>
      </c>
      <c r="E4573">
        <v>120</v>
      </c>
      <c r="F4573">
        <v>6</v>
      </c>
      <c r="G4573">
        <v>2</v>
      </c>
      <c r="H4573">
        <v>4</v>
      </c>
      <c r="I4573">
        <v>0</v>
      </c>
      <c r="J4573">
        <v>0</v>
      </c>
    </row>
    <row r="4574" spans="1:10" x14ac:dyDescent="0.35">
      <c r="A4574" s="60">
        <v>44835</v>
      </c>
      <c r="B4574" t="s">
        <v>87</v>
      </c>
      <c r="C4574" t="s">
        <v>88</v>
      </c>
      <c r="D4574" t="s">
        <v>89</v>
      </c>
      <c r="E4574">
        <v>127</v>
      </c>
      <c r="F4574">
        <v>8</v>
      </c>
      <c r="G4574">
        <v>3</v>
      </c>
      <c r="H4574">
        <v>3</v>
      </c>
      <c r="I4574">
        <v>1</v>
      </c>
      <c r="J4574">
        <v>1</v>
      </c>
    </row>
    <row r="4575" spans="1:10" x14ac:dyDescent="0.35">
      <c r="A4575" s="60">
        <v>44866</v>
      </c>
      <c r="B4575" t="s">
        <v>87</v>
      </c>
      <c r="C4575" t="s">
        <v>88</v>
      </c>
      <c r="D4575" t="s">
        <v>89</v>
      </c>
      <c r="E4575">
        <v>129</v>
      </c>
      <c r="F4575">
        <v>6</v>
      </c>
      <c r="G4575">
        <v>2</v>
      </c>
      <c r="H4575">
        <v>3</v>
      </c>
      <c r="I4575">
        <v>1</v>
      </c>
      <c r="J4575">
        <v>0</v>
      </c>
    </row>
    <row r="4576" spans="1:10" x14ac:dyDescent="0.35">
      <c r="A4576" s="60">
        <v>44896</v>
      </c>
      <c r="B4576" t="s">
        <v>87</v>
      </c>
      <c r="C4576" t="s">
        <v>88</v>
      </c>
      <c r="D4576" t="s">
        <v>89</v>
      </c>
      <c r="E4576">
        <v>122</v>
      </c>
      <c r="F4576">
        <v>8</v>
      </c>
      <c r="G4576">
        <v>2</v>
      </c>
      <c r="H4576">
        <v>2</v>
      </c>
      <c r="I4576">
        <v>4</v>
      </c>
      <c r="J4576">
        <v>0</v>
      </c>
    </row>
    <row r="4577" spans="1:10" x14ac:dyDescent="0.35">
      <c r="A4577" s="60">
        <v>44927</v>
      </c>
      <c r="B4577" t="s">
        <v>87</v>
      </c>
      <c r="C4577" t="s">
        <v>88</v>
      </c>
      <c r="D4577" t="s">
        <v>89</v>
      </c>
      <c r="E4577">
        <v>100</v>
      </c>
      <c r="F4577">
        <v>9</v>
      </c>
      <c r="G4577">
        <v>2</v>
      </c>
      <c r="H4577">
        <v>4</v>
      </c>
      <c r="I4577">
        <v>1</v>
      </c>
      <c r="J4577">
        <v>2</v>
      </c>
    </row>
    <row r="4578" spans="1:10" x14ac:dyDescent="0.35">
      <c r="A4578" s="60">
        <v>44958</v>
      </c>
      <c r="B4578" t="s">
        <v>87</v>
      </c>
      <c r="C4578" t="s">
        <v>88</v>
      </c>
      <c r="D4578" t="s">
        <v>89</v>
      </c>
      <c r="E4578">
        <v>103</v>
      </c>
      <c r="F4578">
        <v>6</v>
      </c>
      <c r="G4578">
        <v>1</v>
      </c>
      <c r="H4578">
        <v>3</v>
      </c>
      <c r="I4578">
        <v>1</v>
      </c>
      <c r="J4578">
        <v>1</v>
      </c>
    </row>
    <row r="4579" spans="1:10" x14ac:dyDescent="0.35">
      <c r="A4579" s="60">
        <v>44986</v>
      </c>
      <c r="B4579" t="s">
        <v>87</v>
      </c>
      <c r="C4579" t="s">
        <v>88</v>
      </c>
      <c r="D4579" t="s">
        <v>89</v>
      </c>
      <c r="E4579">
        <v>101</v>
      </c>
      <c r="F4579">
        <v>4</v>
      </c>
      <c r="G4579">
        <v>1</v>
      </c>
      <c r="H4579">
        <v>2</v>
      </c>
      <c r="I4579">
        <v>1</v>
      </c>
      <c r="J4579">
        <v>0</v>
      </c>
    </row>
    <row r="4580" spans="1:10" x14ac:dyDescent="0.35">
      <c r="A4580" s="60">
        <v>45017</v>
      </c>
      <c r="B4580" t="s">
        <v>87</v>
      </c>
      <c r="C4580" t="s">
        <v>88</v>
      </c>
      <c r="D4580" t="s">
        <v>89</v>
      </c>
      <c r="E4580">
        <v>89</v>
      </c>
      <c r="F4580">
        <v>6</v>
      </c>
      <c r="G4580">
        <v>3</v>
      </c>
      <c r="H4580">
        <v>2</v>
      </c>
      <c r="I4580">
        <v>1</v>
      </c>
      <c r="J4580">
        <v>0</v>
      </c>
    </row>
    <row r="4581" spans="1:10" x14ac:dyDescent="0.35">
      <c r="A4581" s="60">
        <v>45047</v>
      </c>
      <c r="B4581" t="s">
        <v>87</v>
      </c>
      <c r="C4581" t="s">
        <v>88</v>
      </c>
      <c r="D4581" t="s">
        <v>89</v>
      </c>
      <c r="E4581">
        <v>100</v>
      </c>
      <c r="F4581">
        <v>12</v>
      </c>
      <c r="G4581">
        <v>2</v>
      </c>
      <c r="H4581">
        <v>9</v>
      </c>
      <c r="I4581">
        <v>1</v>
      </c>
      <c r="J4581">
        <v>0</v>
      </c>
    </row>
    <row r="4582" spans="1:10" x14ac:dyDescent="0.35">
      <c r="A4582" s="60">
        <v>45078</v>
      </c>
      <c r="B4582" t="s">
        <v>87</v>
      </c>
      <c r="C4582" t="s">
        <v>88</v>
      </c>
      <c r="D4582" t="s">
        <v>89</v>
      </c>
      <c r="E4582">
        <v>115</v>
      </c>
      <c r="F4582">
        <v>6</v>
      </c>
      <c r="G4582">
        <v>2</v>
      </c>
      <c r="H4582">
        <v>4</v>
      </c>
      <c r="I4582">
        <v>0</v>
      </c>
      <c r="J4582">
        <v>0</v>
      </c>
    </row>
    <row r="4583" spans="1:10" x14ac:dyDescent="0.35">
      <c r="A4583" s="60">
        <v>45108</v>
      </c>
      <c r="B4583" t="s">
        <v>87</v>
      </c>
      <c r="C4583" t="s">
        <v>88</v>
      </c>
      <c r="D4583" t="s">
        <v>89</v>
      </c>
      <c r="E4583">
        <v>116</v>
      </c>
      <c r="F4583">
        <v>15</v>
      </c>
      <c r="G4583">
        <v>5</v>
      </c>
      <c r="H4583">
        <v>5</v>
      </c>
      <c r="I4583">
        <v>2</v>
      </c>
      <c r="J4583">
        <v>3</v>
      </c>
    </row>
    <row r="4584" spans="1:10" x14ac:dyDescent="0.35">
      <c r="A4584" s="60">
        <v>45139</v>
      </c>
      <c r="B4584" t="s">
        <v>87</v>
      </c>
      <c r="C4584" t="s">
        <v>88</v>
      </c>
      <c r="D4584" t="s">
        <v>89</v>
      </c>
      <c r="E4584">
        <v>119</v>
      </c>
      <c r="F4584">
        <v>8</v>
      </c>
      <c r="G4584">
        <v>2</v>
      </c>
      <c r="H4584">
        <v>1</v>
      </c>
      <c r="I4584">
        <v>4</v>
      </c>
      <c r="J4584">
        <v>1</v>
      </c>
    </row>
    <row r="4585" spans="1:10" x14ac:dyDescent="0.35">
      <c r="A4585" s="60">
        <v>45170</v>
      </c>
      <c r="B4585" t="s">
        <v>87</v>
      </c>
      <c r="C4585" t="s">
        <v>88</v>
      </c>
      <c r="D4585" t="s">
        <v>89</v>
      </c>
      <c r="E4585">
        <v>97</v>
      </c>
      <c r="F4585">
        <v>6</v>
      </c>
      <c r="G4585">
        <v>2</v>
      </c>
      <c r="H4585">
        <v>4</v>
      </c>
      <c r="I4585">
        <v>0</v>
      </c>
      <c r="J4585">
        <v>0</v>
      </c>
    </row>
    <row r="4586" spans="1:10" x14ac:dyDescent="0.35">
      <c r="A4586" s="60">
        <v>45200</v>
      </c>
      <c r="B4586" t="s">
        <v>87</v>
      </c>
      <c r="C4586" t="s">
        <v>88</v>
      </c>
      <c r="D4586" t="s">
        <v>89</v>
      </c>
      <c r="E4586">
        <v>104</v>
      </c>
      <c r="F4586">
        <v>10</v>
      </c>
      <c r="G4586">
        <v>6</v>
      </c>
      <c r="H4586">
        <v>2</v>
      </c>
      <c r="I4586">
        <v>1</v>
      </c>
      <c r="J4586">
        <v>1</v>
      </c>
    </row>
    <row r="4587" spans="1:10" x14ac:dyDescent="0.35">
      <c r="A4587" s="60">
        <v>45231</v>
      </c>
      <c r="B4587" t="s">
        <v>87</v>
      </c>
      <c r="C4587" t="s">
        <v>88</v>
      </c>
      <c r="D4587" t="s">
        <v>89</v>
      </c>
      <c r="E4587">
        <v>129</v>
      </c>
      <c r="F4587">
        <v>12</v>
      </c>
      <c r="G4587">
        <v>3</v>
      </c>
      <c r="H4587">
        <v>0</v>
      </c>
      <c r="I4587">
        <v>8</v>
      </c>
      <c r="J4587">
        <v>1</v>
      </c>
    </row>
    <row r="4588" spans="1:10" x14ac:dyDescent="0.35">
      <c r="A4588" s="60">
        <v>45261</v>
      </c>
      <c r="B4588" t="s">
        <v>87</v>
      </c>
      <c r="C4588" t="s">
        <v>88</v>
      </c>
      <c r="D4588" t="s">
        <v>89</v>
      </c>
      <c r="E4588">
        <v>76</v>
      </c>
      <c r="F4588">
        <v>3</v>
      </c>
      <c r="G4588">
        <v>2</v>
      </c>
      <c r="H4588">
        <v>0</v>
      </c>
      <c r="I4588">
        <v>1</v>
      </c>
      <c r="J4588">
        <v>0</v>
      </c>
    </row>
    <row r="4589" spans="1:10" x14ac:dyDescent="0.35">
      <c r="A4589" s="60">
        <v>45292</v>
      </c>
      <c r="B4589" t="s">
        <v>87</v>
      </c>
      <c r="C4589" t="s">
        <v>88</v>
      </c>
      <c r="D4589" t="s">
        <v>89</v>
      </c>
      <c r="E4589">
        <v>135</v>
      </c>
      <c r="F4589">
        <v>16</v>
      </c>
      <c r="G4589">
        <v>9</v>
      </c>
      <c r="H4589">
        <v>4</v>
      </c>
      <c r="I4589">
        <v>2</v>
      </c>
      <c r="J4589">
        <v>1</v>
      </c>
    </row>
    <row r="4590" spans="1:10" x14ac:dyDescent="0.35">
      <c r="A4590" s="60">
        <v>45323</v>
      </c>
      <c r="B4590" t="s">
        <v>87</v>
      </c>
      <c r="C4590" t="s">
        <v>88</v>
      </c>
      <c r="D4590" t="s">
        <v>89</v>
      </c>
      <c r="E4590">
        <v>113</v>
      </c>
      <c r="F4590">
        <v>5</v>
      </c>
      <c r="G4590">
        <v>2</v>
      </c>
      <c r="H4590">
        <v>2</v>
      </c>
      <c r="I4590">
        <v>0</v>
      </c>
      <c r="J4590">
        <v>1</v>
      </c>
    </row>
    <row r="4591" spans="1:10" x14ac:dyDescent="0.35">
      <c r="A4591" s="60">
        <v>45352</v>
      </c>
      <c r="B4591" t="s">
        <v>87</v>
      </c>
      <c r="C4591" t="s">
        <v>88</v>
      </c>
      <c r="D4591" t="s">
        <v>89</v>
      </c>
      <c r="E4591">
        <v>108</v>
      </c>
      <c r="F4591">
        <v>7</v>
      </c>
      <c r="G4591">
        <v>2</v>
      </c>
      <c r="H4591">
        <v>5</v>
      </c>
      <c r="I4591">
        <v>0</v>
      </c>
      <c r="J4591">
        <v>0</v>
      </c>
    </row>
    <row r="4592" spans="1:10" x14ac:dyDescent="0.35">
      <c r="A4592" s="60">
        <v>45383</v>
      </c>
      <c r="B4592" t="s">
        <v>90</v>
      </c>
      <c r="C4592" t="s">
        <v>91</v>
      </c>
      <c r="D4592" t="s">
        <v>90</v>
      </c>
      <c r="E4592">
        <v>2404</v>
      </c>
      <c r="F4592">
        <v>159</v>
      </c>
      <c r="G4592">
        <v>79</v>
      </c>
      <c r="H4592">
        <v>42</v>
      </c>
      <c r="I4592">
        <v>38</v>
      </c>
      <c r="J4592">
        <v>0</v>
      </c>
    </row>
    <row r="4593" spans="1:10" x14ac:dyDescent="0.35">
      <c r="A4593" s="60">
        <v>45383</v>
      </c>
      <c r="B4593" t="s">
        <v>105</v>
      </c>
      <c r="C4593" t="s">
        <v>6</v>
      </c>
      <c r="D4593" t="s">
        <v>7</v>
      </c>
      <c r="E4593">
        <v>515</v>
      </c>
      <c r="F4593">
        <v>36</v>
      </c>
      <c r="G4593">
        <v>13</v>
      </c>
      <c r="H4593">
        <v>18</v>
      </c>
      <c r="I4593">
        <v>5</v>
      </c>
      <c r="J4593">
        <v>0</v>
      </c>
    </row>
    <row r="4594" spans="1:10" x14ac:dyDescent="0.35">
      <c r="A4594" s="60">
        <v>45383</v>
      </c>
      <c r="B4594" t="s">
        <v>105</v>
      </c>
      <c r="C4594" t="s">
        <v>8</v>
      </c>
      <c r="D4594" t="s">
        <v>9</v>
      </c>
      <c r="E4594">
        <v>801</v>
      </c>
      <c r="F4594">
        <v>98</v>
      </c>
      <c r="G4594">
        <v>20</v>
      </c>
      <c r="H4594">
        <v>56</v>
      </c>
      <c r="I4594">
        <v>21</v>
      </c>
      <c r="J4594">
        <v>1</v>
      </c>
    </row>
    <row r="4595" spans="1:10" x14ac:dyDescent="0.35">
      <c r="A4595" s="60">
        <v>45383</v>
      </c>
      <c r="B4595" t="s">
        <v>106</v>
      </c>
      <c r="C4595" t="s">
        <v>10</v>
      </c>
      <c r="D4595" t="s">
        <v>11</v>
      </c>
      <c r="E4595">
        <v>354</v>
      </c>
      <c r="F4595">
        <v>35</v>
      </c>
      <c r="G4595">
        <v>11</v>
      </c>
      <c r="H4595">
        <v>4</v>
      </c>
      <c r="I4595">
        <v>20</v>
      </c>
      <c r="J4595">
        <v>0</v>
      </c>
    </row>
    <row r="4596" spans="1:10" x14ac:dyDescent="0.35">
      <c r="A4596" s="60">
        <v>45383</v>
      </c>
      <c r="B4596" t="s">
        <v>12</v>
      </c>
      <c r="C4596" t="s">
        <v>14</v>
      </c>
      <c r="D4596" t="s">
        <v>15</v>
      </c>
      <c r="E4596">
        <v>96</v>
      </c>
      <c r="F4596">
        <v>25</v>
      </c>
      <c r="G4596">
        <v>4</v>
      </c>
      <c r="H4596">
        <v>1</v>
      </c>
      <c r="I4596">
        <v>20</v>
      </c>
      <c r="J4596">
        <v>0</v>
      </c>
    </row>
    <row r="4597" spans="1:10" x14ac:dyDescent="0.35">
      <c r="A4597" s="60">
        <v>45383</v>
      </c>
      <c r="B4597" t="s">
        <v>12</v>
      </c>
      <c r="C4597" t="s">
        <v>164</v>
      </c>
      <c r="D4597" t="s">
        <v>13</v>
      </c>
      <c r="E4597">
        <v>1070</v>
      </c>
      <c r="F4597">
        <v>108</v>
      </c>
      <c r="G4597">
        <v>45</v>
      </c>
      <c r="H4597">
        <v>46</v>
      </c>
      <c r="I4597">
        <v>15</v>
      </c>
      <c r="J4597">
        <v>2</v>
      </c>
    </row>
    <row r="4598" spans="1:10" x14ac:dyDescent="0.35">
      <c r="A4598" s="60">
        <v>45383</v>
      </c>
      <c r="B4598" t="s">
        <v>12</v>
      </c>
      <c r="C4598" t="s">
        <v>166</v>
      </c>
      <c r="D4598" t="s">
        <v>167</v>
      </c>
      <c r="E4598">
        <v>185</v>
      </c>
      <c r="F4598">
        <v>6</v>
      </c>
      <c r="G4598">
        <v>2</v>
      </c>
      <c r="H4598">
        <v>2</v>
      </c>
      <c r="I4598">
        <v>2</v>
      </c>
      <c r="J4598">
        <v>0</v>
      </c>
    </row>
    <row r="4599" spans="1:10" x14ac:dyDescent="0.35">
      <c r="A4599" s="60">
        <v>45383</v>
      </c>
      <c r="B4599" t="s">
        <v>16</v>
      </c>
      <c r="C4599" t="s">
        <v>17</v>
      </c>
      <c r="D4599" t="s">
        <v>18</v>
      </c>
      <c r="E4599">
        <v>437</v>
      </c>
      <c r="F4599">
        <v>32</v>
      </c>
      <c r="G4599">
        <v>4</v>
      </c>
      <c r="H4599">
        <v>12</v>
      </c>
      <c r="I4599">
        <v>16</v>
      </c>
      <c r="J4599">
        <v>0</v>
      </c>
    </row>
    <row r="4600" spans="1:10" x14ac:dyDescent="0.35">
      <c r="A4600" s="60">
        <v>45383</v>
      </c>
      <c r="B4600" t="s">
        <v>16</v>
      </c>
      <c r="C4600" t="s">
        <v>19</v>
      </c>
      <c r="D4600" t="s">
        <v>20</v>
      </c>
      <c r="E4600">
        <v>632</v>
      </c>
      <c r="F4600">
        <v>48</v>
      </c>
      <c r="G4600">
        <v>20</v>
      </c>
      <c r="H4600">
        <v>18</v>
      </c>
      <c r="I4600">
        <v>10</v>
      </c>
      <c r="J4600">
        <v>0</v>
      </c>
    </row>
    <row r="4601" spans="1:10" x14ac:dyDescent="0.35">
      <c r="A4601" s="60">
        <v>45383</v>
      </c>
      <c r="B4601" t="s">
        <v>16</v>
      </c>
      <c r="C4601" t="s">
        <v>186</v>
      </c>
      <c r="D4601" t="s">
        <v>202</v>
      </c>
      <c r="E4601">
        <v>191</v>
      </c>
      <c r="F4601">
        <v>13</v>
      </c>
      <c r="G4601">
        <v>2</v>
      </c>
      <c r="H4601">
        <v>3</v>
      </c>
      <c r="I4601">
        <v>8</v>
      </c>
      <c r="J4601">
        <v>0</v>
      </c>
    </row>
    <row r="4602" spans="1:10" x14ac:dyDescent="0.35">
      <c r="A4602" s="60">
        <v>45383</v>
      </c>
      <c r="B4602" t="s">
        <v>21</v>
      </c>
      <c r="C4602" t="s">
        <v>24</v>
      </c>
      <c r="D4602" t="s">
        <v>25</v>
      </c>
      <c r="E4602">
        <v>919</v>
      </c>
      <c r="F4602">
        <v>82</v>
      </c>
      <c r="G4602">
        <v>28</v>
      </c>
      <c r="H4602">
        <v>32</v>
      </c>
      <c r="I4602">
        <v>22</v>
      </c>
      <c r="J4602">
        <v>0</v>
      </c>
    </row>
    <row r="4603" spans="1:10" x14ac:dyDescent="0.35">
      <c r="A4603" s="60">
        <v>45383</v>
      </c>
      <c r="B4603" t="s">
        <v>93</v>
      </c>
      <c r="C4603" t="s">
        <v>28</v>
      </c>
      <c r="D4603" t="s">
        <v>29</v>
      </c>
      <c r="E4603">
        <v>1155</v>
      </c>
      <c r="F4603">
        <v>108</v>
      </c>
      <c r="G4603">
        <v>26</v>
      </c>
      <c r="H4603">
        <v>60</v>
      </c>
      <c r="I4603">
        <v>19</v>
      </c>
      <c r="J4603">
        <v>3</v>
      </c>
    </row>
    <row r="4604" spans="1:10" x14ac:dyDescent="0.35">
      <c r="A4604" s="60">
        <v>45383</v>
      </c>
      <c r="B4604" t="s">
        <v>93</v>
      </c>
      <c r="C4604" t="s">
        <v>33</v>
      </c>
      <c r="D4604" t="s">
        <v>34</v>
      </c>
      <c r="E4604">
        <v>268</v>
      </c>
      <c r="F4604">
        <v>14</v>
      </c>
      <c r="G4604">
        <v>2</v>
      </c>
      <c r="H4604">
        <v>6</v>
      </c>
      <c r="I4604">
        <v>5</v>
      </c>
      <c r="J4604">
        <v>1</v>
      </c>
    </row>
    <row r="4605" spans="1:10" x14ac:dyDescent="0.35">
      <c r="A4605" s="60">
        <v>45383</v>
      </c>
      <c r="B4605" t="s">
        <v>93</v>
      </c>
      <c r="C4605" t="s">
        <v>32</v>
      </c>
      <c r="D4605" t="s">
        <v>110</v>
      </c>
      <c r="E4605">
        <v>308</v>
      </c>
      <c r="F4605">
        <v>31</v>
      </c>
      <c r="G4605">
        <v>19</v>
      </c>
      <c r="H4605">
        <v>5</v>
      </c>
      <c r="I4605">
        <v>6</v>
      </c>
      <c r="J4605">
        <v>1</v>
      </c>
    </row>
    <row r="4606" spans="1:10" x14ac:dyDescent="0.35">
      <c r="A4606" s="60">
        <v>45383</v>
      </c>
      <c r="B4606" t="s">
        <v>93</v>
      </c>
      <c r="C4606" t="s">
        <v>26</v>
      </c>
      <c r="D4606" t="s">
        <v>27</v>
      </c>
      <c r="E4606">
        <v>13</v>
      </c>
      <c r="F4606">
        <v>0</v>
      </c>
      <c r="G4606">
        <v>0</v>
      </c>
      <c r="H4606">
        <v>0</v>
      </c>
      <c r="I4606">
        <v>0</v>
      </c>
      <c r="J4606">
        <v>0</v>
      </c>
    </row>
    <row r="4607" spans="1:10" x14ac:dyDescent="0.35">
      <c r="A4607" s="60">
        <v>45383</v>
      </c>
      <c r="B4607" t="s">
        <v>93</v>
      </c>
      <c r="C4607" t="s">
        <v>30</v>
      </c>
      <c r="D4607" t="s">
        <v>31</v>
      </c>
      <c r="E4607">
        <v>349</v>
      </c>
      <c r="F4607">
        <v>52</v>
      </c>
      <c r="G4607">
        <v>21</v>
      </c>
      <c r="H4607">
        <v>12</v>
      </c>
      <c r="I4607">
        <v>18</v>
      </c>
      <c r="J4607">
        <v>1</v>
      </c>
    </row>
    <row r="4608" spans="1:10" x14ac:dyDescent="0.35">
      <c r="A4608" s="60">
        <v>45383</v>
      </c>
      <c r="B4608" t="s">
        <v>107</v>
      </c>
      <c r="C4608" t="s">
        <v>35</v>
      </c>
      <c r="D4608" t="s">
        <v>36</v>
      </c>
      <c r="E4608">
        <v>338</v>
      </c>
      <c r="F4608">
        <v>21</v>
      </c>
      <c r="G4608">
        <v>8</v>
      </c>
      <c r="H4608">
        <v>7</v>
      </c>
      <c r="I4608">
        <v>1</v>
      </c>
      <c r="J4608">
        <v>5</v>
      </c>
    </row>
    <row r="4609" spans="1:10" x14ac:dyDescent="0.35">
      <c r="A4609" s="60">
        <v>45383</v>
      </c>
      <c r="B4609" t="s">
        <v>107</v>
      </c>
      <c r="C4609" t="s">
        <v>37</v>
      </c>
      <c r="D4609" t="s">
        <v>38</v>
      </c>
      <c r="E4609">
        <v>367</v>
      </c>
      <c r="F4609">
        <v>23</v>
      </c>
      <c r="G4609">
        <v>10</v>
      </c>
      <c r="H4609">
        <v>12</v>
      </c>
      <c r="I4609">
        <v>1</v>
      </c>
      <c r="J4609">
        <v>0</v>
      </c>
    </row>
    <row r="4610" spans="1:10" x14ac:dyDescent="0.35">
      <c r="A4610" s="60">
        <v>45383</v>
      </c>
      <c r="B4610" t="s">
        <v>107</v>
      </c>
      <c r="C4610" t="s">
        <v>39</v>
      </c>
      <c r="D4610" t="s">
        <v>40</v>
      </c>
      <c r="E4610">
        <v>440</v>
      </c>
      <c r="F4610">
        <v>29</v>
      </c>
      <c r="G4610">
        <v>8</v>
      </c>
      <c r="H4610">
        <v>17</v>
      </c>
      <c r="I4610">
        <v>2</v>
      </c>
      <c r="J4610">
        <v>2</v>
      </c>
    </row>
    <row r="4611" spans="1:10" x14ac:dyDescent="0.35">
      <c r="A4611" s="60">
        <v>45383</v>
      </c>
      <c r="B4611" t="s">
        <v>107</v>
      </c>
      <c r="C4611" t="s">
        <v>41</v>
      </c>
      <c r="D4611" t="s">
        <v>42</v>
      </c>
      <c r="E4611">
        <v>692</v>
      </c>
      <c r="F4611">
        <v>34</v>
      </c>
      <c r="G4611">
        <v>4</v>
      </c>
      <c r="H4611">
        <v>21</v>
      </c>
      <c r="I4611">
        <v>7</v>
      </c>
      <c r="J4611">
        <v>2</v>
      </c>
    </row>
    <row r="4612" spans="1:10" x14ac:dyDescent="0.35">
      <c r="A4612" s="60">
        <v>45383</v>
      </c>
      <c r="B4612" t="s">
        <v>107</v>
      </c>
      <c r="C4612" t="s">
        <v>43</v>
      </c>
      <c r="D4612" t="s">
        <v>161</v>
      </c>
      <c r="E4612">
        <v>584</v>
      </c>
      <c r="F4612">
        <v>42</v>
      </c>
      <c r="G4612">
        <v>22</v>
      </c>
      <c r="H4612">
        <v>20</v>
      </c>
      <c r="I4612">
        <v>0</v>
      </c>
      <c r="J4612">
        <v>0</v>
      </c>
    </row>
    <row r="4613" spans="1:10" x14ac:dyDescent="0.35">
      <c r="A4613" s="60">
        <v>45383</v>
      </c>
      <c r="B4613" t="s">
        <v>107</v>
      </c>
      <c r="C4613" t="s">
        <v>44</v>
      </c>
      <c r="D4613" t="s">
        <v>200</v>
      </c>
      <c r="E4613">
        <v>575</v>
      </c>
      <c r="F4613">
        <v>44</v>
      </c>
      <c r="G4613">
        <v>20</v>
      </c>
      <c r="H4613">
        <v>21</v>
      </c>
      <c r="I4613">
        <v>1</v>
      </c>
      <c r="J4613">
        <v>2</v>
      </c>
    </row>
    <row r="4614" spans="1:10" x14ac:dyDescent="0.35">
      <c r="A4614" s="60">
        <v>45383</v>
      </c>
      <c r="B4614" t="s">
        <v>107</v>
      </c>
      <c r="C4614" t="s">
        <v>45</v>
      </c>
      <c r="D4614" t="s">
        <v>46</v>
      </c>
      <c r="E4614">
        <v>824</v>
      </c>
      <c r="F4614">
        <v>63</v>
      </c>
      <c r="G4614">
        <v>13</v>
      </c>
      <c r="H4614">
        <v>35</v>
      </c>
      <c r="I4614">
        <v>15</v>
      </c>
      <c r="J4614">
        <v>0</v>
      </c>
    </row>
    <row r="4615" spans="1:10" x14ac:dyDescent="0.35">
      <c r="A4615" s="60">
        <v>45383</v>
      </c>
      <c r="B4615" t="s">
        <v>107</v>
      </c>
      <c r="C4615" t="s">
        <v>47</v>
      </c>
      <c r="D4615" t="s">
        <v>163</v>
      </c>
      <c r="E4615">
        <v>538</v>
      </c>
      <c r="F4615">
        <v>34</v>
      </c>
      <c r="G4615">
        <v>6</v>
      </c>
      <c r="H4615">
        <v>19</v>
      </c>
      <c r="I4615">
        <v>8</v>
      </c>
      <c r="J4615">
        <v>1</v>
      </c>
    </row>
    <row r="4616" spans="1:10" x14ac:dyDescent="0.35">
      <c r="A4616" s="60">
        <v>45383</v>
      </c>
      <c r="B4616" t="s">
        <v>107</v>
      </c>
      <c r="C4616" t="s">
        <v>48</v>
      </c>
      <c r="D4616" t="s">
        <v>162</v>
      </c>
      <c r="E4616">
        <v>563</v>
      </c>
      <c r="F4616">
        <v>41</v>
      </c>
      <c r="G4616">
        <v>16</v>
      </c>
      <c r="H4616">
        <v>20</v>
      </c>
      <c r="I4616">
        <v>5</v>
      </c>
      <c r="J4616">
        <v>0</v>
      </c>
    </row>
    <row r="4617" spans="1:10" x14ac:dyDescent="0.35">
      <c r="A4617" s="60">
        <v>45383</v>
      </c>
      <c r="B4617" t="s">
        <v>108</v>
      </c>
      <c r="C4617" t="s">
        <v>49</v>
      </c>
      <c r="D4617" t="s">
        <v>50</v>
      </c>
      <c r="E4617">
        <v>65</v>
      </c>
      <c r="F4617">
        <v>18</v>
      </c>
      <c r="G4617">
        <v>5</v>
      </c>
      <c r="H4617">
        <v>0</v>
      </c>
      <c r="I4617">
        <v>13</v>
      </c>
      <c r="J4617">
        <v>0</v>
      </c>
    </row>
    <row r="4618" spans="1:10" x14ac:dyDescent="0.35">
      <c r="A4618" s="60">
        <v>45383</v>
      </c>
      <c r="B4618" t="s">
        <v>108</v>
      </c>
      <c r="C4618" t="s">
        <v>51</v>
      </c>
      <c r="D4618" t="s">
        <v>52</v>
      </c>
      <c r="E4618">
        <v>46</v>
      </c>
      <c r="F4618">
        <v>6</v>
      </c>
      <c r="G4618">
        <v>4</v>
      </c>
      <c r="H4618">
        <v>2</v>
      </c>
      <c r="I4618">
        <v>0</v>
      </c>
      <c r="J4618">
        <v>0</v>
      </c>
    </row>
    <row r="4619" spans="1:10" x14ac:dyDescent="0.35">
      <c r="A4619" s="60">
        <v>45383</v>
      </c>
      <c r="B4619" t="s">
        <v>108</v>
      </c>
      <c r="C4619" t="s">
        <v>53</v>
      </c>
      <c r="D4619" t="s">
        <v>54</v>
      </c>
      <c r="E4619">
        <v>521</v>
      </c>
      <c r="F4619">
        <v>39</v>
      </c>
      <c r="G4619">
        <v>13</v>
      </c>
      <c r="H4619">
        <v>17</v>
      </c>
      <c r="I4619">
        <v>9</v>
      </c>
      <c r="J4619">
        <v>0</v>
      </c>
    </row>
    <row r="4620" spans="1:10" x14ac:dyDescent="0.35">
      <c r="A4620" s="60">
        <v>45383</v>
      </c>
      <c r="B4620" t="s">
        <v>108</v>
      </c>
      <c r="C4620" t="s">
        <v>55</v>
      </c>
      <c r="D4620" t="s">
        <v>56</v>
      </c>
      <c r="E4620">
        <v>45</v>
      </c>
      <c r="F4620">
        <v>13</v>
      </c>
      <c r="G4620">
        <v>4</v>
      </c>
      <c r="H4620">
        <v>3</v>
      </c>
      <c r="I4620">
        <v>6</v>
      </c>
      <c r="J4620">
        <v>0</v>
      </c>
    </row>
    <row r="4621" spans="1:10" x14ac:dyDescent="0.35">
      <c r="A4621" s="60">
        <v>45383</v>
      </c>
      <c r="B4621" t="s">
        <v>108</v>
      </c>
      <c r="C4621" t="s">
        <v>187</v>
      </c>
      <c r="D4621" t="s">
        <v>188</v>
      </c>
      <c r="E4621">
        <v>532</v>
      </c>
      <c r="F4621">
        <v>22</v>
      </c>
      <c r="G4621">
        <v>9</v>
      </c>
      <c r="H4621">
        <v>11</v>
      </c>
      <c r="I4621">
        <v>2</v>
      </c>
      <c r="J4621">
        <v>0</v>
      </c>
    </row>
    <row r="4622" spans="1:10" x14ac:dyDescent="0.35">
      <c r="A4622" s="60">
        <v>45383</v>
      </c>
      <c r="B4622" t="s">
        <v>109</v>
      </c>
      <c r="C4622" t="s">
        <v>59</v>
      </c>
      <c r="D4622" t="s">
        <v>60</v>
      </c>
      <c r="E4622">
        <v>674</v>
      </c>
      <c r="F4622">
        <v>87</v>
      </c>
      <c r="G4622">
        <v>61</v>
      </c>
      <c r="H4622">
        <v>20</v>
      </c>
      <c r="I4622">
        <v>6</v>
      </c>
      <c r="J4622">
        <v>0</v>
      </c>
    </row>
    <row r="4623" spans="1:10" x14ac:dyDescent="0.35">
      <c r="A4623" s="60">
        <v>45383</v>
      </c>
      <c r="B4623" t="s">
        <v>109</v>
      </c>
      <c r="C4623" t="s">
        <v>57</v>
      </c>
      <c r="D4623" t="s">
        <v>58</v>
      </c>
      <c r="E4623">
        <v>680</v>
      </c>
      <c r="F4623">
        <v>41</v>
      </c>
      <c r="G4623">
        <v>20</v>
      </c>
      <c r="H4623">
        <v>13</v>
      </c>
      <c r="I4623">
        <v>6</v>
      </c>
      <c r="J4623">
        <v>2</v>
      </c>
    </row>
    <row r="4624" spans="1:10" x14ac:dyDescent="0.35">
      <c r="A4624" s="60">
        <v>45383</v>
      </c>
      <c r="B4624" t="s">
        <v>109</v>
      </c>
      <c r="C4624" t="s">
        <v>61</v>
      </c>
      <c r="D4624" t="s">
        <v>62</v>
      </c>
      <c r="E4624">
        <v>348</v>
      </c>
      <c r="F4624">
        <v>18</v>
      </c>
      <c r="G4624">
        <v>7</v>
      </c>
      <c r="H4624">
        <v>3</v>
      </c>
      <c r="I4624">
        <v>7</v>
      </c>
      <c r="J4624">
        <v>1</v>
      </c>
    </row>
    <row r="4625" spans="1:10" x14ac:dyDescent="0.35">
      <c r="A4625" s="60">
        <v>45383</v>
      </c>
      <c r="B4625" t="s">
        <v>63</v>
      </c>
      <c r="C4625" t="s">
        <v>71</v>
      </c>
      <c r="D4625" t="s">
        <v>72</v>
      </c>
      <c r="E4625">
        <v>905</v>
      </c>
      <c r="F4625">
        <v>93</v>
      </c>
      <c r="G4625">
        <v>37</v>
      </c>
      <c r="H4625">
        <v>30</v>
      </c>
      <c r="I4625">
        <v>25</v>
      </c>
      <c r="J4625">
        <v>1</v>
      </c>
    </row>
    <row r="4626" spans="1:10" x14ac:dyDescent="0.35">
      <c r="A4626" s="60">
        <v>45383</v>
      </c>
      <c r="B4626" t="s">
        <v>63</v>
      </c>
      <c r="C4626" t="s">
        <v>70</v>
      </c>
      <c r="D4626" t="s">
        <v>214</v>
      </c>
      <c r="E4626">
        <v>821</v>
      </c>
      <c r="F4626">
        <v>82</v>
      </c>
      <c r="G4626">
        <v>25</v>
      </c>
      <c r="H4626">
        <v>29</v>
      </c>
      <c r="I4626">
        <v>27</v>
      </c>
      <c r="J4626">
        <v>1</v>
      </c>
    </row>
    <row r="4627" spans="1:10" x14ac:dyDescent="0.35">
      <c r="A4627" s="60">
        <v>45383</v>
      </c>
      <c r="B4627" t="s">
        <v>63</v>
      </c>
      <c r="C4627" t="s">
        <v>69</v>
      </c>
      <c r="D4627" t="s">
        <v>215</v>
      </c>
      <c r="E4627">
        <v>1012</v>
      </c>
      <c r="F4627">
        <v>78</v>
      </c>
      <c r="G4627">
        <v>8</v>
      </c>
      <c r="H4627">
        <v>36</v>
      </c>
      <c r="I4627">
        <v>33</v>
      </c>
      <c r="J4627">
        <v>1</v>
      </c>
    </row>
    <row r="4628" spans="1:10" x14ac:dyDescent="0.35">
      <c r="A4628" s="60">
        <v>45383</v>
      </c>
      <c r="B4628" t="s">
        <v>63</v>
      </c>
      <c r="C4628" t="s">
        <v>64</v>
      </c>
      <c r="D4628" t="s">
        <v>65</v>
      </c>
      <c r="E4628">
        <v>585</v>
      </c>
      <c r="F4628">
        <v>55</v>
      </c>
      <c r="G4628">
        <v>27</v>
      </c>
      <c r="H4628">
        <v>19</v>
      </c>
      <c r="I4628">
        <v>9</v>
      </c>
      <c r="J4628">
        <v>0</v>
      </c>
    </row>
    <row r="4629" spans="1:10" x14ac:dyDescent="0.35">
      <c r="A4629" s="60">
        <v>45383</v>
      </c>
      <c r="B4629" t="s">
        <v>63</v>
      </c>
      <c r="C4629" t="s">
        <v>170</v>
      </c>
      <c r="D4629" t="s">
        <v>171</v>
      </c>
      <c r="E4629">
        <v>394</v>
      </c>
      <c r="F4629">
        <v>59</v>
      </c>
      <c r="G4629">
        <v>31</v>
      </c>
      <c r="H4629">
        <v>18</v>
      </c>
      <c r="I4629">
        <v>8</v>
      </c>
      <c r="J4629">
        <v>2</v>
      </c>
    </row>
    <row r="4630" spans="1:10" x14ac:dyDescent="0.35">
      <c r="A4630" s="60">
        <v>45383</v>
      </c>
      <c r="B4630" t="s">
        <v>73</v>
      </c>
      <c r="C4630" t="s">
        <v>168</v>
      </c>
      <c r="D4630" t="s">
        <v>201</v>
      </c>
      <c r="E4630">
        <v>207</v>
      </c>
      <c r="F4630">
        <v>30</v>
      </c>
      <c r="G4630">
        <v>6</v>
      </c>
      <c r="H4630">
        <v>5</v>
      </c>
      <c r="I4630">
        <v>1</v>
      </c>
      <c r="J4630">
        <v>18</v>
      </c>
    </row>
    <row r="4631" spans="1:10" x14ac:dyDescent="0.35">
      <c r="A4631" s="60">
        <v>45383</v>
      </c>
      <c r="B4631" t="s">
        <v>76</v>
      </c>
      <c r="C4631" t="s">
        <v>78</v>
      </c>
      <c r="D4631" t="s">
        <v>79</v>
      </c>
      <c r="E4631">
        <v>165</v>
      </c>
      <c r="F4631">
        <v>11</v>
      </c>
      <c r="G4631">
        <v>4</v>
      </c>
      <c r="H4631">
        <v>6</v>
      </c>
      <c r="I4631">
        <v>0</v>
      </c>
      <c r="J4631">
        <v>1</v>
      </c>
    </row>
    <row r="4632" spans="1:10" x14ac:dyDescent="0.35">
      <c r="A4632" s="60">
        <v>45383</v>
      </c>
      <c r="B4632" t="s">
        <v>80</v>
      </c>
      <c r="C4632" t="s">
        <v>81</v>
      </c>
      <c r="D4632" t="s">
        <v>82</v>
      </c>
      <c r="E4632">
        <v>956</v>
      </c>
      <c r="F4632">
        <v>49</v>
      </c>
      <c r="G4632">
        <v>18</v>
      </c>
      <c r="H4632">
        <v>19</v>
      </c>
      <c r="I4632">
        <v>4</v>
      </c>
      <c r="J4632">
        <v>8</v>
      </c>
    </row>
    <row r="4633" spans="1:10" x14ac:dyDescent="0.35">
      <c r="A4633" s="60">
        <v>45383</v>
      </c>
      <c r="B4633" t="s">
        <v>80</v>
      </c>
      <c r="C4633" t="s">
        <v>83</v>
      </c>
      <c r="D4633" t="s">
        <v>84</v>
      </c>
      <c r="E4633">
        <v>458</v>
      </c>
      <c r="F4633">
        <v>34</v>
      </c>
      <c r="G4633">
        <v>5</v>
      </c>
      <c r="H4633">
        <v>17</v>
      </c>
      <c r="I4633">
        <v>1</v>
      </c>
      <c r="J4633">
        <v>11</v>
      </c>
    </row>
    <row r="4634" spans="1:10" x14ac:dyDescent="0.35">
      <c r="A4634" s="60">
        <v>45383</v>
      </c>
      <c r="B4634" t="s">
        <v>80</v>
      </c>
      <c r="C4634" t="s">
        <v>85</v>
      </c>
      <c r="D4634" t="s">
        <v>86</v>
      </c>
      <c r="E4634">
        <v>366</v>
      </c>
      <c r="F4634">
        <v>24</v>
      </c>
      <c r="G4634">
        <v>7</v>
      </c>
      <c r="H4634">
        <v>8</v>
      </c>
      <c r="I4634">
        <v>4</v>
      </c>
      <c r="J4634">
        <v>5</v>
      </c>
    </row>
    <row r="4635" spans="1:10" x14ac:dyDescent="0.35">
      <c r="A4635" s="60">
        <v>45383</v>
      </c>
      <c r="B4635" t="s">
        <v>87</v>
      </c>
      <c r="C4635" t="s">
        <v>88</v>
      </c>
      <c r="D4635" t="s">
        <v>89</v>
      </c>
      <c r="E4635">
        <v>84</v>
      </c>
      <c r="F4635">
        <v>6</v>
      </c>
      <c r="G4635">
        <v>3</v>
      </c>
      <c r="H4635">
        <v>3</v>
      </c>
      <c r="I4635">
        <v>0</v>
      </c>
      <c r="J4635">
        <v>0</v>
      </c>
    </row>
    <row r="4636" spans="1:10" x14ac:dyDescent="0.35">
      <c r="A4636" s="60">
        <v>45413</v>
      </c>
      <c r="B4636" t="s">
        <v>90</v>
      </c>
      <c r="C4636" t="s">
        <v>91</v>
      </c>
      <c r="D4636" t="s">
        <v>90</v>
      </c>
      <c r="E4636">
        <v>2627</v>
      </c>
      <c r="F4636">
        <v>168</v>
      </c>
      <c r="G4636">
        <v>81</v>
      </c>
      <c r="H4636">
        <v>57</v>
      </c>
      <c r="I4636">
        <v>30</v>
      </c>
      <c r="J4636">
        <v>0</v>
      </c>
    </row>
    <row r="4637" spans="1:10" x14ac:dyDescent="0.35">
      <c r="A4637" s="60">
        <v>45413</v>
      </c>
      <c r="B4637" t="s">
        <v>105</v>
      </c>
      <c r="C4637" t="s">
        <v>6</v>
      </c>
      <c r="D4637" t="s">
        <v>7</v>
      </c>
      <c r="E4637">
        <v>510</v>
      </c>
      <c r="F4637">
        <v>58</v>
      </c>
      <c r="G4637">
        <v>21</v>
      </c>
      <c r="H4637">
        <v>28</v>
      </c>
      <c r="I4637">
        <v>9</v>
      </c>
      <c r="J4637">
        <v>0</v>
      </c>
    </row>
    <row r="4638" spans="1:10" x14ac:dyDescent="0.35">
      <c r="A4638" s="60">
        <v>45413</v>
      </c>
      <c r="B4638" t="s">
        <v>105</v>
      </c>
      <c r="C4638" t="s">
        <v>8</v>
      </c>
      <c r="D4638" t="s">
        <v>9</v>
      </c>
      <c r="E4638">
        <v>1005</v>
      </c>
      <c r="F4638">
        <v>98</v>
      </c>
      <c r="G4638">
        <v>22</v>
      </c>
      <c r="H4638">
        <v>55</v>
      </c>
      <c r="I4638">
        <v>21</v>
      </c>
      <c r="J4638">
        <v>0</v>
      </c>
    </row>
    <row r="4639" spans="1:10" x14ac:dyDescent="0.35">
      <c r="A4639" s="60">
        <v>45413</v>
      </c>
      <c r="B4639" t="s">
        <v>106</v>
      </c>
      <c r="C4639" t="s">
        <v>10</v>
      </c>
      <c r="D4639" t="s">
        <v>11</v>
      </c>
      <c r="E4639">
        <v>367</v>
      </c>
      <c r="F4639">
        <v>33</v>
      </c>
      <c r="G4639">
        <v>4</v>
      </c>
      <c r="H4639">
        <v>3</v>
      </c>
      <c r="I4639">
        <v>26</v>
      </c>
      <c r="J4639">
        <v>0</v>
      </c>
    </row>
    <row r="4640" spans="1:10" x14ac:dyDescent="0.35">
      <c r="A4640" s="60">
        <v>45413</v>
      </c>
      <c r="B4640" t="s">
        <v>12</v>
      </c>
      <c r="C4640" t="s">
        <v>14</v>
      </c>
      <c r="D4640" t="s">
        <v>15</v>
      </c>
      <c r="E4640">
        <v>99</v>
      </c>
      <c r="F4640">
        <v>10</v>
      </c>
      <c r="G4640">
        <v>7</v>
      </c>
      <c r="H4640">
        <v>3</v>
      </c>
      <c r="I4640">
        <v>0</v>
      </c>
      <c r="J4640">
        <v>0</v>
      </c>
    </row>
    <row r="4641" spans="1:10" x14ac:dyDescent="0.35">
      <c r="A4641" s="60">
        <v>45413</v>
      </c>
      <c r="B4641" t="s">
        <v>12</v>
      </c>
      <c r="C4641" t="s">
        <v>164</v>
      </c>
      <c r="D4641" t="s">
        <v>13</v>
      </c>
      <c r="E4641">
        <v>1151</v>
      </c>
      <c r="F4641">
        <v>108</v>
      </c>
      <c r="G4641">
        <v>46</v>
      </c>
      <c r="H4641">
        <v>44</v>
      </c>
      <c r="I4641">
        <v>16</v>
      </c>
      <c r="J4641">
        <v>2</v>
      </c>
    </row>
    <row r="4642" spans="1:10" x14ac:dyDescent="0.35">
      <c r="A4642" s="60">
        <v>45413</v>
      </c>
      <c r="B4642" t="s">
        <v>12</v>
      </c>
      <c r="C4642" t="s">
        <v>166</v>
      </c>
      <c r="D4642" t="s">
        <v>167</v>
      </c>
      <c r="E4642">
        <v>77</v>
      </c>
      <c r="F4642">
        <v>2</v>
      </c>
      <c r="G4642">
        <v>2</v>
      </c>
      <c r="H4642">
        <v>0</v>
      </c>
      <c r="I4642">
        <v>0</v>
      </c>
      <c r="J4642">
        <v>0</v>
      </c>
    </row>
    <row r="4643" spans="1:10" x14ac:dyDescent="0.35">
      <c r="A4643" s="60">
        <v>45413</v>
      </c>
      <c r="B4643" t="s">
        <v>16</v>
      </c>
      <c r="C4643" t="s">
        <v>17</v>
      </c>
      <c r="D4643" t="s">
        <v>18</v>
      </c>
      <c r="E4643">
        <v>470</v>
      </c>
      <c r="F4643">
        <v>28</v>
      </c>
      <c r="G4643">
        <v>4</v>
      </c>
      <c r="H4643">
        <v>9</v>
      </c>
      <c r="I4643">
        <v>15</v>
      </c>
      <c r="J4643">
        <v>0</v>
      </c>
    </row>
    <row r="4644" spans="1:10" x14ac:dyDescent="0.35">
      <c r="A4644" s="60">
        <v>45413</v>
      </c>
      <c r="B4644" t="s">
        <v>16</v>
      </c>
      <c r="C4644" t="s">
        <v>19</v>
      </c>
      <c r="D4644" t="s">
        <v>20</v>
      </c>
      <c r="E4644">
        <v>787</v>
      </c>
      <c r="F4644">
        <v>38</v>
      </c>
      <c r="G4644">
        <v>20</v>
      </c>
      <c r="H4644">
        <v>13</v>
      </c>
      <c r="I4644">
        <v>5</v>
      </c>
      <c r="J4644">
        <v>0</v>
      </c>
    </row>
    <row r="4645" spans="1:10" x14ac:dyDescent="0.35">
      <c r="A4645" s="60">
        <v>45413</v>
      </c>
      <c r="B4645" t="s">
        <v>16</v>
      </c>
      <c r="C4645" t="s">
        <v>186</v>
      </c>
      <c r="D4645" t="s">
        <v>202</v>
      </c>
      <c r="E4645">
        <v>230</v>
      </c>
      <c r="F4645">
        <v>12</v>
      </c>
      <c r="G4645">
        <v>2</v>
      </c>
      <c r="H4645">
        <v>7</v>
      </c>
      <c r="I4645">
        <v>3</v>
      </c>
      <c r="J4645">
        <v>0</v>
      </c>
    </row>
    <row r="4646" spans="1:10" x14ac:dyDescent="0.35">
      <c r="A4646" s="60">
        <v>45413</v>
      </c>
      <c r="B4646" t="s">
        <v>21</v>
      </c>
      <c r="C4646" t="s">
        <v>24</v>
      </c>
      <c r="D4646" t="s">
        <v>25</v>
      </c>
      <c r="E4646">
        <v>1045</v>
      </c>
      <c r="F4646">
        <v>75</v>
      </c>
      <c r="G4646">
        <v>30</v>
      </c>
      <c r="H4646">
        <v>28</v>
      </c>
      <c r="I4646">
        <v>16</v>
      </c>
      <c r="J4646">
        <v>1</v>
      </c>
    </row>
    <row r="4647" spans="1:10" x14ac:dyDescent="0.35">
      <c r="A4647" s="60">
        <v>45413</v>
      </c>
      <c r="B4647" t="s">
        <v>93</v>
      </c>
      <c r="C4647" t="s">
        <v>28</v>
      </c>
      <c r="D4647" t="s">
        <v>29</v>
      </c>
      <c r="E4647">
        <v>1239</v>
      </c>
      <c r="F4647">
        <v>127</v>
      </c>
      <c r="G4647">
        <v>39</v>
      </c>
      <c r="H4647">
        <v>45</v>
      </c>
      <c r="I4647">
        <v>38</v>
      </c>
      <c r="J4647">
        <v>5</v>
      </c>
    </row>
    <row r="4648" spans="1:10" x14ac:dyDescent="0.35">
      <c r="A4648" s="60">
        <v>45413</v>
      </c>
      <c r="B4648" t="s">
        <v>93</v>
      </c>
      <c r="C4648" t="s">
        <v>33</v>
      </c>
      <c r="D4648" t="s">
        <v>34</v>
      </c>
      <c r="E4648">
        <v>329</v>
      </c>
      <c r="F4648">
        <v>15</v>
      </c>
      <c r="G4648">
        <v>9</v>
      </c>
      <c r="H4648">
        <v>5</v>
      </c>
      <c r="I4648">
        <v>1</v>
      </c>
      <c r="J4648">
        <v>0</v>
      </c>
    </row>
    <row r="4649" spans="1:10" x14ac:dyDescent="0.35">
      <c r="A4649" s="60">
        <v>45413</v>
      </c>
      <c r="B4649" t="s">
        <v>93</v>
      </c>
      <c r="C4649" t="s">
        <v>32</v>
      </c>
      <c r="D4649" t="s">
        <v>110</v>
      </c>
      <c r="E4649">
        <v>329</v>
      </c>
      <c r="F4649">
        <v>42</v>
      </c>
      <c r="G4649">
        <v>15</v>
      </c>
      <c r="H4649">
        <v>5</v>
      </c>
      <c r="I4649">
        <v>22</v>
      </c>
      <c r="J4649">
        <v>0</v>
      </c>
    </row>
    <row r="4650" spans="1:10" x14ac:dyDescent="0.35">
      <c r="A4650" s="60">
        <v>45413</v>
      </c>
      <c r="B4650" t="s">
        <v>93</v>
      </c>
      <c r="C4650" t="s">
        <v>26</v>
      </c>
      <c r="D4650" t="s">
        <v>27</v>
      </c>
      <c r="E4650">
        <v>7</v>
      </c>
      <c r="F4650">
        <v>0</v>
      </c>
      <c r="G4650">
        <v>0</v>
      </c>
      <c r="H4650">
        <v>0</v>
      </c>
      <c r="I4650">
        <v>0</v>
      </c>
      <c r="J4650">
        <v>0</v>
      </c>
    </row>
    <row r="4651" spans="1:10" x14ac:dyDescent="0.35">
      <c r="A4651" s="60">
        <v>45413</v>
      </c>
      <c r="B4651" t="s">
        <v>93</v>
      </c>
      <c r="C4651" t="s">
        <v>30</v>
      </c>
      <c r="D4651" t="s">
        <v>31</v>
      </c>
      <c r="E4651">
        <v>389</v>
      </c>
      <c r="F4651">
        <v>29</v>
      </c>
      <c r="G4651">
        <v>17</v>
      </c>
      <c r="H4651">
        <v>8</v>
      </c>
      <c r="I4651">
        <v>4</v>
      </c>
      <c r="J4651">
        <v>0</v>
      </c>
    </row>
    <row r="4652" spans="1:10" x14ac:dyDescent="0.35">
      <c r="A4652" s="60">
        <v>45413</v>
      </c>
      <c r="B4652" t="s">
        <v>107</v>
      </c>
      <c r="C4652" t="s">
        <v>35</v>
      </c>
      <c r="D4652" t="s">
        <v>36</v>
      </c>
      <c r="E4652">
        <v>373</v>
      </c>
      <c r="F4652">
        <v>31</v>
      </c>
      <c r="G4652">
        <v>15</v>
      </c>
      <c r="H4652">
        <v>11</v>
      </c>
      <c r="I4652">
        <v>0</v>
      </c>
      <c r="J4652">
        <v>5</v>
      </c>
    </row>
    <row r="4653" spans="1:10" x14ac:dyDescent="0.35">
      <c r="A4653" s="60">
        <v>45413</v>
      </c>
      <c r="B4653" t="s">
        <v>107</v>
      </c>
      <c r="C4653" t="s">
        <v>37</v>
      </c>
      <c r="D4653" t="s">
        <v>38</v>
      </c>
      <c r="E4653">
        <v>402</v>
      </c>
      <c r="F4653">
        <v>34</v>
      </c>
      <c r="G4653">
        <v>8</v>
      </c>
      <c r="H4653">
        <v>19</v>
      </c>
      <c r="I4653">
        <v>6</v>
      </c>
      <c r="J4653">
        <v>1</v>
      </c>
    </row>
    <row r="4654" spans="1:10" x14ac:dyDescent="0.35">
      <c r="A4654" s="60">
        <v>45413</v>
      </c>
      <c r="B4654" t="s">
        <v>107</v>
      </c>
      <c r="C4654" t="s">
        <v>39</v>
      </c>
      <c r="D4654" t="s">
        <v>40</v>
      </c>
      <c r="E4654">
        <v>436</v>
      </c>
      <c r="F4654">
        <v>23</v>
      </c>
      <c r="G4654">
        <v>7</v>
      </c>
      <c r="H4654">
        <v>11</v>
      </c>
      <c r="I4654">
        <v>5</v>
      </c>
      <c r="J4654">
        <v>0</v>
      </c>
    </row>
    <row r="4655" spans="1:10" x14ac:dyDescent="0.35">
      <c r="A4655" s="60">
        <v>45413</v>
      </c>
      <c r="B4655" t="s">
        <v>107</v>
      </c>
      <c r="C4655" t="s">
        <v>41</v>
      </c>
      <c r="D4655" t="s">
        <v>42</v>
      </c>
      <c r="E4655">
        <v>803</v>
      </c>
      <c r="F4655">
        <v>34</v>
      </c>
      <c r="G4655">
        <v>10</v>
      </c>
      <c r="H4655">
        <v>18</v>
      </c>
      <c r="I4655">
        <v>6</v>
      </c>
      <c r="J4655">
        <v>0</v>
      </c>
    </row>
    <row r="4656" spans="1:10" x14ac:dyDescent="0.35">
      <c r="A4656" s="60">
        <v>45413</v>
      </c>
      <c r="B4656" t="s">
        <v>107</v>
      </c>
      <c r="C4656" t="s">
        <v>43</v>
      </c>
      <c r="D4656" t="s">
        <v>161</v>
      </c>
      <c r="E4656">
        <v>558</v>
      </c>
      <c r="F4656">
        <v>39</v>
      </c>
      <c r="G4656">
        <v>24</v>
      </c>
      <c r="H4656">
        <v>11</v>
      </c>
      <c r="I4656">
        <v>3</v>
      </c>
      <c r="J4656">
        <v>1</v>
      </c>
    </row>
    <row r="4657" spans="1:10" x14ac:dyDescent="0.35">
      <c r="A4657" s="60">
        <v>45413</v>
      </c>
      <c r="B4657" t="s">
        <v>107</v>
      </c>
      <c r="C4657" t="s">
        <v>44</v>
      </c>
      <c r="D4657" t="s">
        <v>200</v>
      </c>
      <c r="E4657">
        <v>677</v>
      </c>
      <c r="F4657">
        <v>51</v>
      </c>
      <c r="G4657">
        <v>22</v>
      </c>
      <c r="H4657">
        <v>28</v>
      </c>
      <c r="I4657">
        <v>0</v>
      </c>
      <c r="J4657">
        <v>1</v>
      </c>
    </row>
    <row r="4658" spans="1:10" x14ac:dyDescent="0.35">
      <c r="A4658" s="60">
        <v>45413</v>
      </c>
      <c r="B4658" t="s">
        <v>107</v>
      </c>
      <c r="C4658" t="s">
        <v>45</v>
      </c>
      <c r="D4658" t="s">
        <v>46</v>
      </c>
      <c r="E4658">
        <v>904</v>
      </c>
      <c r="F4658">
        <v>61</v>
      </c>
      <c r="G4658">
        <v>8</v>
      </c>
      <c r="H4658">
        <v>31</v>
      </c>
      <c r="I4658">
        <v>22</v>
      </c>
      <c r="J4658">
        <v>0</v>
      </c>
    </row>
    <row r="4659" spans="1:10" x14ac:dyDescent="0.35">
      <c r="A4659" s="60">
        <v>45413</v>
      </c>
      <c r="B4659" t="s">
        <v>107</v>
      </c>
      <c r="C4659" t="s">
        <v>47</v>
      </c>
      <c r="D4659" t="s">
        <v>163</v>
      </c>
      <c r="E4659">
        <v>661</v>
      </c>
      <c r="F4659">
        <v>55</v>
      </c>
      <c r="G4659">
        <v>9</v>
      </c>
      <c r="H4659">
        <v>28</v>
      </c>
      <c r="I4659">
        <v>18</v>
      </c>
      <c r="J4659">
        <v>0</v>
      </c>
    </row>
    <row r="4660" spans="1:10" x14ac:dyDescent="0.35">
      <c r="A4660" s="60">
        <v>45413</v>
      </c>
      <c r="B4660" t="s">
        <v>107</v>
      </c>
      <c r="C4660" t="s">
        <v>48</v>
      </c>
      <c r="D4660" t="s">
        <v>162</v>
      </c>
      <c r="E4660">
        <v>518</v>
      </c>
      <c r="F4660">
        <v>31</v>
      </c>
      <c r="G4660">
        <v>11</v>
      </c>
      <c r="H4660">
        <v>16</v>
      </c>
      <c r="I4660">
        <v>4</v>
      </c>
      <c r="J4660">
        <v>0</v>
      </c>
    </row>
    <row r="4661" spans="1:10" x14ac:dyDescent="0.35">
      <c r="A4661" s="60">
        <v>45413</v>
      </c>
      <c r="B4661" t="s">
        <v>108</v>
      </c>
      <c r="C4661" t="s">
        <v>49</v>
      </c>
      <c r="D4661" t="s">
        <v>50</v>
      </c>
      <c r="E4661">
        <v>101</v>
      </c>
      <c r="F4661">
        <v>8</v>
      </c>
      <c r="G4661">
        <v>7</v>
      </c>
      <c r="H4661">
        <v>1</v>
      </c>
      <c r="I4661">
        <v>0</v>
      </c>
      <c r="J4661">
        <v>0</v>
      </c>
    </row>
    <row r="4662" spans="1:10" x14ac:dyDescent="0.35">
      <c r="A4662" s="60">
        <v>45413</v>
      </c>
      <c r="B4662" t="s">
        <v>108</v>
      </c>
      <c r="C4662" t="s">
        <v>51</v>
      </c>
      <c r="D4662" t="s">
        <v>52</v>
      </c>
      <c r="E4662">
        <v>66</v>
      </c>
      <c r="F4662">
        <v>8</v>
      </c>
      <c r="G4662">
        <v>2</v>
      </c>
      <c r="H4662">
        <v>3</v>
      </c>
      <c r="I4662">
        <v>3</v>
      </c>
      <c r="J4662">
        <v>0</v>
      </c>
    </row>
    <row r="4663" spans="1:10" x14ac:dyDescent="0.35">
      <c r="A4663" s="60">
        <v>45413</v>
      </c>
      <c r="B4663" t="s">
        <v>108</v>
      </c>
      <c r="C4663" t="s">
        <v>53</v>
      </c>
      <c r="D4663" t="s">
        <v>54</v>
      </c>
      <c r="E4663">
        <v>618</v>
      </c>
      <c r="F4663">
        <v>50</v>
      </c>
      <c r="G4663">
        <v>17</v>
      </c>
      <c r="H4663">
        <v>18</v>
      </c>
      <c r="I4663">
        <v>15</v>
      </c>
      <c r="J4663">
        <v>0</v>
      </c>
    </row>
    <row r="4664" spans="1:10" x14ac:dyDescent="0.35">
      <c r="A4664" s="60">
        <v>45413</v>
      </c>
      <c r="B4664" t="s">
        <v>108</v>
      </c>
      <c r="C4664" t="s">
        <v>55</v>
      </c>
      <c r="D4664" t="s">
        <v>56</v>
      </c>
      <c r="E4664">
        <v>48</v>
      </c>
      <c r="F4664">
        <v>6</v>
      </c>
      <c r="G4664">
        <v>4</v>
      </c>
      <c r="H4664">
        <v>1</v>
      </c>
      <c r="I4664">
        <v>1</v>
      </c>
      <c r="J4664">
        <v>0</v>
      </c>
    </row>
    <row r="4665" spans="1:10" x14ac:dyDescent="0.35">
      <c r="A4665" s="60">
        <v>45413</v>
      </c>
      <c r="B4665" t="s">
        <v>108</v>
      </c>
      <c r="C4665" t="s">
        <v>187</v>
      </c>
      <c r="D4665" t="s">
        <v>188</v>
      </c>
      <c r="E4665">
        <v>560</v>
      </c>
      <c r="F4665">
        <v>27</v>
      </c>
      <c r="G4665">
        <v>15</v>
      </c>
      <c r="H4665">
        <v>10</v>
      </c>
      <c r="I4665">
        <v>2</v>
      </c>
      <c r="J4665">
        <v>0</v>
      </c>
    </row>
    <row r="4666" spans="1:10" x14ac:dyDescent="0.35">
      <c r="A4666" s="60">
        <v>45413</v>
      </c>
      <c r="B4666" t="s">
        <v>109</v>
      </c>
      <c r="C4666" t="s">
        <v>59</v>
      </c>
      <c r="D4666" t="s">
        <v>60</v>
      </c>
      <c r="E4666">
        <v>685</v>
      </c>
      <c r="F4666">
        <v>58</v>
      </c>
      <c r="G4666">
        <v>33</v>
      </c>
      <c r="H4666">
        <v>14</v>
      </c>
      <c r="I4666">
        <v>7</v>
      </c>
      <c r="J4666">
        <v>4</v>
      </c>
    </row>
    <row r="4667" spans="1:10" x14ac:dyDescent="0.35">
      <c r="A4667" s="60">
        <v>45413</v>
      </c>
      <c r="B4667" t="s">
        <v>109</v>
      </c>
      <c r="C4667" t="s">
        <v>57</v>
      </c>
      <c r="D4667" t="s">
        <v>58</v>
      </c>
      <c r="E4667">
        <v>803</v>
      </c>
      <c r="F4667">
        <v>55</v>
      </c>
      <c r="G4667">
        <v>31</v>
      </c>
      <c r="H4667">
        <v>11</v>
      </c>
      <c r="I4667">
        <v>10</v>
      </c>
      <c r="J4667">
        <v>3</v>
      </c>
    </row>
    <row r="4668" spans="1:10" x14ac:dyDescent="0.35">
      <c r="A4668" s="60">
        <v>45413</v>
      </c>
      <c r="B4668" t="s">
        <v>109</v>
      </c>
      <c r="C4668" t="s">
        <v>61</v>
      </c>
      <c r="D4668" t="s">
        <v>62</v>
      </c>
      <c r="E4668">
        <v>406</v>
      </c>
      <c r="F4668">
        <v>20</v>
      </c>
      <c r="G4668">
        <v>8</v>
      </c>
      <c r="H4668">
        <v>4</v>
      </c>
      <c r="I4668">
        <v>8</v>
      </c>
      <c r="J4668">
        <v>0</v>
      </c>
    </row>
    <row r="4669" spans="1:10" x14ac:dyDescent="0.35">
      <c r="A4669" s="60">
        <v>45413</v>
      </c>
      <c r="B4669" t="s">
        <v>63</v>
      </c>
      <c r="C4669" t="s">
        <v>71</v>
      </c>
      <c r="D4669" t="s">
        <v>72</v>
      </c>
      <c r="E4669">
        <v>954</v>
      </c>
      <c r="F4669">
        <v>110</v>
      </c>
      <c r="G4669">
        <v>36</v>
      </c>
      <c r="H4669">
        <v>35</v>
      </c>
      <c r="I4669">
        <v>38</v>
      </c>
      <c r="J4669">
        <v>1</v>
      </c>
    </row>
    <row r="4670" spans="1:10" x14ac:dyDescent="0.35">
      <c r="A4670" s="60">
        <v>45413</v>
      </c>
      <c r="B4670" t="s">
        <v>63</v>
      </c>
      <c r="C4670" t="s">
        <v>70</v>
      </c>
      <c r="D4670" t="s">
        <v>214</v>
      </c>
      <c r="E4670">
        <v>922</v>
      </c>
      <c r="F4670">
        <v>85</v>
      </c>
      <c r="G4670">
        <v>37</v>
      </c>
      <c r="H4670">
        <v>35</v>
      </c>
      <c r="I4670">
        <v>12</v>
      </c>
      <c r="J4670">
        <v>1</v>
      </c>
    </row>
    <row r="4671" spans="1:10" x14ac:dyDescent="0.35">
      <c r="A4671" s="60">
        <v>45413</v>
      </c>
      <c r="B4671" t="s">
        <v>63</v>
      </c>
      <c r="C4671" t="s">
        <v>69</v>
      </c>
      <c r="D4671" t="s">
        <v>215</v>
      </c>
      <c r="E4671">
        <v>1106</v>
      </c>
      <c r="F4671">
        <v>116</v>
      </c>
      <c r="G4671">
        <v>22</v>
      </c>
      <c r="H4671">
        <v>37</v>
      </c>
      <c r="I4671">
        <v>55</v>
      </c>
      <c r="J4671">
        <v>2</v>
      </c>
    </row>
    <row r="4672" spans="1:10" x14ac:dyDescent="0.35">
      <c r="A4672" s="60">
        <v>45413</v>
      </c>
      <c r="B4672" t="s">
        <v>63</v>
      </c>
      <c r="C4672" t="s">
        <v>64</v>
      </c>
      <c r="D4672" t="s">
        <v>65</v>
      </c>
      <c r="E4672">
        <v>566</v>
      </c>
      <c r="F4672">
        <v>48</v>
      </c>
      <c r="G4672">
        <v>30</v>
      </c>
      <c r="H4672">
        <v>11</v>
      </c>
      <c r="I4672">
        <v>6</v>
      </c>
      <c r="J4672">
        <v>1</v>
      </c>
    </row>
    <row r="4673" spans="1:10" x14ac:dyDescent="0.35">
      <c r="A4673" s="60">
        <v>45413</v>
      </c>
      <c r="B4673" t="s">
        <v>63</v>
      </c>
      <c r="C4673" t="s">
        <v>170</v>
      </c>
      <c r="D4673" t="s">
        <v>171</v>
      </c>
      <c r="E4673">
        <v>387</v>
      </c>
      <c r="F4673">
        <v>76</v>
      </c>
      <c r="G4673">
        <v>22</v>
      </c>
      <c r="H4673">
        <v>26</v>
      </c>
      <c r="I4673">
        <v>28</v>
      </c>
      <c r="J4673">
        <v>0</v>
      </c>
    </row>
    <row r="4674" spans="1:10" x14ac:dyDescent="0.35">
      <c r="A4674" s="60">
        <v>45413</v>
      </c>
      <c r="B4674" t="s">
        <v>73</v>
      </c>
      <c r="C4674" t="s">
        <v>168</v>
      </c>
      <c r="D4674" t="s">
        <v>201</v>
      </c>
      <c r="E4674">
        <v>247</v>
      </c>
      <c r="F4674">
        <v>18</v>
      </c>
      <c r="G4674">
        <v>4</v>
      </c>
      <c r="H4674">
        <v>1</v>
      </c>
      <c r="I4674">
        <v>1</v>
      </c>
      <c r="J4674">
        <v>12</v>
      </c>
    </row>
    <row r="4675" spans="1:10" x14ac:dyDescent="0.35">
      <c r="A4675" s="60">
        <v>45413</v>
      </c>
      <c r="B4675" t="s">
        <v>76</v>
      </c>
      <c r="C4675" t="s">
        <v>78</v>
      </c>
      <c r="D4675" t="s">
        <v>79</v>
      </c>
      <c r="E4675">
        <v>169</v>
      </c>
      <c r="F4675">
        <v>8</v>
      </c>
      <c r="G4675">
        <v>5</v>
      </c>
      <c r="H4675">
        <v>3</v>
      </c>
      <c r="I4675">
        <v>0</v>
      </c>
      <c r="J4675">
        <v>0</v>
      </c>
    </row>
    <row r="4676" spans="1:10" x14ac:dyDescent="0.35">
      <c r="A4676" s="60">
        <v>45413</v>
      </c>
      <c r="B4676" t="s">
        <v>80</v>
      </c>
      <c r="C4676" t="s">
        <v>81</v>
      </c>
      <c r="D4676" t="s">
        <v>82</v>
      </c>
      <c r="E4676">
        <v>1033</v>
      </c>
      <c r="F4676">
        <v>65</v>
      </c>
      <c r="G4676">
        <v>14</v>
      </c>
      <c r="H4676">
        <v>34</v>
      </c>
      <c r="I4676">
        <v>3</v>
      </c>
      <c r="J4676">
        <v>14</v>
      </c>
    </row>
    <row r="4677" spans="1:10" x14ac:dyDescent="0.35">
      <c r="A4677" s="60">
        <v>45413</v>
      </c>
      <c r="B4677" t="s">
        <v>80</v>
      </c>
      <c r="C4677" t="s">
        <v>83</v>
      </c>
      <c r="D4677" t="s">
        <v>84</v>
      </c>
      <c r="E4677">
        <v>524</v>
      </c>
      <c r="F4677">
        <v>39</v>
      </c>
      <c r="G4677">
        <v>7</v>
      </c>
      <c r="H4677">
        <v>23</v>
      </c>
      <c r="I4677">
        <v>0</v>
      </c>
      <c r="J4677">
        <v>9</v>
      </c>
    </row>
    <row r="4678" spans="1:10" x14ac:dyDescent="0.35">
      <c r="A4678" s="60">
        <v>45413</v>
      </c>
      <c r="B4678" t="s">
        <v>80</v>
      </c>
      <c r="C4678" t="s">
        <v>85</v>
      </c>
      <c r="D4678" t="s">
        <v>86</v>
      </c>
      <c r="E4678">
        <v>370</v>
      </c>
      <c r="F4678">
        <v>24</v>
      </c>
      <c r="G4678">
        <v>8</v>
      </c>
      <c r="H4678">
        <v>12</v>
      </c>
      <c r="I4678">
        <v>2</v>
      </c>
      <c r="J4678">
        <v>2</v>
      </c>
    </row>
    <row r="4679" spans="1:10" x14ac:dyDescent="0.35">
      <c r="A4679" s="60">
        <v>45413</v>
      </c>
      <c r="B4679" t="s">
        <v>87</v>
      </c>
      <c r="C4679" t="s">
        <v>88</v>
      </c>
      <c r="D4679" t="s">
        <v>89</v>
      </c>
      <c r="E4679">
        <v>99</v>
      </c>
      <c r="F4679">
        <v>4</v>
      </c>
      <c r="G4679">
        <v>1</v>
      </c>
      <c r="H4679">
        <v>2</v>
      </c>
      <c r="I4679">
        <v>0</v>
      </c>
      <c r="J4679">
        <v>1</v>
      </c>
    </row>
  </sheetData>
  <sortState xmlns:xlrd2="http://schemas.microsoft.com/office/spreadsheetml/2017/richdata2" ref="A2:J4542">
    <sortCondition ref="C1:C4542"/>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110"/>
  <sheetViews>
    <sheetView workbookViewId="0"/>
  </sheetViews>
  <sheetFormatPr defaultRowHeight="14.5" x14ac:dyDescent="0.35"/>
  <cols>
    <col min="1" max="1" width="38.453125" customWidth="1"/>
    <col min="4" max="4" width="10.6328125" style="60" bestFit="1" customWidth="1"/>
  </cols>
  <sheetData>
    <row r="1" spans="1:5" x14ac:dyDescent="0.35">
      <c r="A1" t="s">
        <v>102</v>
      </c>
      <c r="B1" t="s">
        <v>193</v>
      </c>
      <c r="C1">
        <v>4</v>
      </c>
      <c r="D1" s="60" t="str" cm="1">
        <f t="array" ref="D1:D110">_xlfn._xlws.SORT(_xlfn.UNIQUE(_xlfn._xlws.FILTER(AllPublicationData!$A$1:$A$10171,AllPublicationData!$A$1:$A$10171&lt;&gt;"")),1,-1)</f>
        <v>Month</v>
      </c>
      <c r="E1" t="s">
        <v>221</v>
      </c>
    </row>
    <row r="2" spans="1:5" x14ac:dyDescent="0.35">
      <c r="A2" t="s">
        <v>105</v>
      </c>
      <c r="B2" t="s">
        <v>194</v>
      </c>
      <c r="C2">
        <v>5</v>
      </c>
      <c r="D2" s="32">
        <v>45413</v>
      </c>
      <c r="E2" t="s">
        <v>222</v>
      </c>
    </row>
    <row r="3" spans="1:5" x14ac:dyDescent="0.35">
      <c r="A3" t="s">
        <v>106</v>
      </c>
      <c r="B3" t="s">
        <v>195</v>
      </c>
      <c r="C3">
        <v>6</v>
      </c>
      <c r="D3" s="32">
        <v>45383</v>
      </c>
    </row>
    <row r="4" spans="1:5" x14ac:dyDescent="0.35">
      <c r="A4" t="s">
        <v>12</v>
      </c>
      <c r="B4" t="s">
        <v>196</v>
      </c>
      <c r="C4">
        <v>7</v>
      </c>
      <c r="D4" s="32">
        <v>45352</v>
      </c>
    </row>
    <row r="5" spans="1:5" x14ac:dyDescent="0.35">
      <c r="A5" t="s">
        <v>16</v>
      </c>
      <c r="B5" t="s">
        <v>197</v>
      </c>
      <c r="C5">
        <v>8</v>
      </c>
      <c r="D5" s="32">
        <v>45323</v>
      </c>
    </row>
    <row r="6" spans="1:5" x14ac:dyDescent="0.35">
      <c r="A6" t="s">
        <v>21</v>
      </c>
      <c r="B6" t="s">
        <v>198</v>
      </c>
      <c r="C6">
        <v>9</v>
      </c>
      <c r="D6" s="32">
        <v>45292</v>
      </c>
    </row>
    <row r="7" spans="1:5" x14ac:dyDescent="0.35">
      <c r="A7" t="s">
        <v>93</v>
      </c>
      <c r="D7" s="32">
        <v>45261</v>
      </c>
    </row>
    <row r="8" spans="1:5" x14ac:dyDescent="0.35">
      <c r="A8" t="s">
        <v>107</v>
      </c>
      <c r="D8" s="32">
        <v>45231</v>
      </c>
    </row>
    <row r="9" spans="1:5" x14ac:dyDescent="0.35">
      <c r="A9" t="s">
        <v>108</v>
      </c>
      <c r="D9" s="32">
        <v>45200</v>
      </c>
    </row>
    <row r="10" spans="1:5" x14ac:dyDescent="0.35">
      <c r="A10" t="s">
        <v>109</v>
      </c>
      <c r="D10" s="32">
        <v>45170</v>
      </c>
    </row>
    <row r="11" spans="1:5" x14ac:dyDescent="0.35">
      <c r="A11" t="s">
        <v>63</v>
      </c>
      <c r="D11" s="32">
        <v>45139</v>
      </c>
    </row>
    <row r="12" spans="1:5" x14ac:dyDescent="0.35">
      <c r="A12" t="s">
        <v>73</v>
      </c>
      <c r="D12" s="32">
        <v>45108</v>
      </c>
    </row>
    <row r="13" spans="1:5" x14ac:dyDescent="0.35">
      <c r="A13" t="s">
        <v>76</v>
      </c>
      <c r="D13" s="32">
        <v>45078</v>
      </c>
    </row>
    <row r="14" spans="1:5" x14ac:dyDescent="0.35">
      <c r="A14" t="s">
        <v>80</v>
      </c>
      <c r="D14" s="32">
        <v>45047</v>
      </c>
    </row>
    <row r="15" spans="1:5" x14ac:dyDescent="0.35">
      <c r="A15" t="s">
        <v>87</v>
      </c>
      <c r="D15" s="32">
        <v>45017</v>
      </c>
    </row>
    <row r="16" spans="1:5" x14ac:dyDescent="0.35">
      <c r="A16" t="s">
        <v>90</v>
      </c>
      <c r="D16" s="32">
        <v>44986</v>
      </c>
    </row>
    <row r="17" spans="4:4" x14ac:dyDescent="0.35">
      <c r="D17" s="32">
        <v>44958</v>
      </c>
    </row>
    <row r="18" spans="4:4" x14ac:dyDescent="0.35">
      <c r="D18" s="32">
        <v>44927</v>
      </c>
    </row>
    <row r="19" spans="4:4" x14ac:dyDescent="0.35">
      <c r="D19" s="32">
        <v>44896</v>
      </c>
    </row>
    <row r="20" spans="4:4" x14ac:dyDescent="0.35">
      <c r="D20" s="32">
        <v>44866</v>
      </c>
    </row>
    <row r="21" spans="4:4" x14ac:dyDescent="0.35">
      <c r="D21" s="32">
        <v>44835</v>
      </c>
    </row>
    <row r="22" spans="4:4" x14ac:dyDescent="0.35">
      <c r="D22" s="32">
        <v>44805</v>
      </c>
    </row>
    <row r="23" spans="4:4" x14ac:dyDescent="0.35">
      <c r="D23" s="32">
        <v>44774</v>
      </c>
    </row>
    <row r="24" spans="4:4" x14ac:dyDescent="0.35">
      <c r="D24" s="32">
        <v>44743</v>
      </c>
    </row>
    <row r="25" spans="4:4" x14ac:dyDescent="0.35">
      <c r="D25" s="32">
        <v>44713</v>
      </c>
    </row>
    <row r="26" spans="4:4" x14ac:dyDescent="0.35">
      <c r="D26" s="32">
        <v>44682</v>
      </c>
    </row>
    <row r="27" spans="4:4" x14ac:dyDescent="0.35">
      <c r="D27" s="32">
        <v>44652</v>
      </c>
    </row>
    <row r="28" spans="4:4" x14ac:dyDescent="0.35">
      <c r="D28" s="32">
        <v>44621</v>
      </c>
    </row>
    <row r="29" spans="4:4" x14ac:dyDescent="0.35">
      <c r="D29" s="32">
        <v>44593</v>
      </c>
    </row>
    <row r="30" spans="4:4" x14ac:dyDescent="0.35">
      <c r="D30" s="32">
        <v>44562</v>
      </c>
    </row>
    <row r="31" spans="4:4" x14ac:dyDescent="0.35">
      <c r="D31" s="32">
        <v>44531</v>
      </c>
    </row>
    <row r="32" spans="4:4" x14ac:dyDescent="0.35">
      <c r="D32" s="32">
        <v>44501</v>
      </c>
    </row>
    <row r="33" spans="4:4" x14ac:dyDescent="0.35">
      <c r="D33" s="32">
        <v>44470</v>
      </c>
    </row>
    <row r="34" spans="4:4" x14ac:dyDescent="0.35">
      <c r="D34" s="32">
        <v>44440</v>
      </c>
    </row>
    <row r="35" spans="4:4" x14ac:dyDescent="0.35">
      <c r="D35" s="32">
        <v>44409</v>
      </c>
    </row>
    <row r="36" spans="4:4" x14ac:dyDescent="0.35">
      <c r="D36" s="32">
        <v>44378</v>
      </c>
    </row>
    <row r="37" spans="4:4" x14ac:dyDescent="0.35">
      <c r="D37" s="32">
        <v>44348</v>
      </c>
    </row>
    <row r="38" spans="4:4" x14ac:dyDescent="0.35">
      <c r="D38" s="32">
        <v>44317</v>
      </c>
    </row>
    <row r="39" spans="4:4" x14ac:dyDescent="0.35">
      <c r="D39" s="32">
        <v>44287</v>
      </c>
    </row>
    <row r="40" spans="4:4" x14ac:dyDescent="0.35">
      <c r="D40" s="32">
        <v>44256</v>
      </c>
    </row>
    <row r="41" spans="4:4" x14ac:dyDescent="0.35">
      <c r="D41" s="32">
        <v>44228</v>
      </c>
    </row>
    <row r="42" spans="4:4" x14ac:dyDescent="0.35">
      <c r="D42" s="32">
        <v>44197</v>
      </c>
    </row>
    <row r="43" spans="4:4" x14ac:dyDescent="0.35">
      <c r="D43" s="32">
        <v>44166</v>
      </c>
    </row>
    <row r="44" spans="4:4" x14ac:dyDescent="0.35">
      <c r="D44" s="32">
        <v>44136</v>
      </c>
    </row>
    <row r="45" spans="4:4" x14ac:dyDescent="0.35">
      <c r="D45" s="32">
        <v>44105</v>
      </c>
    </row>
    <row r="46" spans="4:4" x14ac:dyDescent="0.35">
      <c r="D46" s="32">
        <v>44075</v>
      </c>
    </row>
    <row r="47" spans="4:4" x14ac:dyDescent="0.35">
      <c r="D47" s="32">
        <v>44044</v>
      </c>
    </row>
    <row r="48" spans="4:4" x14ac:dyDescent="0.35">
      <c r="D48" s="32">
        <v>44013</v>
      </c>
    </row>
    <row r="49" spans="4:4" x14ac:dyDescent="0.35">
      <c r="D49" s="32">
        <v>43983</v>
      </c>
    </row>
    <row r="50" spans="4:4" x14ac:dyDescent="0.35">
      <c r="D50" s="32">
        <v>43952</v>
      </c>
    </row>
    <row r="51" spans="4:4" x14ac:dyDescent="0.35">
      <c r="D51" s="32">
        <v>43922</v>
      </c>
    </row>
    <row r="52" spans="4:4" x14ac:dyDescent="0.35">
      <c r="D52" s="32">
        <v>43891</v>
      </c>
    </row>
    <row r="53" spans="4:4" x14ac:dyDescent="0.35">
      <c r="D53" s="32">
        <v>43862</v>
      </c>
    </row>
    <row r="54" spans="4:4" x14ac:dyDescent="0.35">
      <c r="D54" s="32">
        <v>43831</v>
      </c>
    </row>
    <row r="55" spans="4:4" x14ac:dyDescent="0.35">
      <c r="D55" s="32">
        <v>43800</v>
      </c>
    </row>
    <row r="56" spans="4:4" x14ac:dyDescent="0.35">
      <c r="D56" s="32">
        <v>43770</v>
      </c>
    </row>
    <row r="57" spans="4:4" x14ac:dyDescent="0.35">
      <c r="D57" s="32">
        <v>43739</v>
      </c>
    </row>
    <row r="58" spans="4:4" x14ac:dyDescent="0.35">
      <c r="D58" s="32">
        <v>43709</v>
      </c>
    </row>
    <row r="59" spans="4:4" x14ac:dyDescent="0.35">
      <c r="D59" s="32">
        <v>43678</v>
      </c>
    </row>
    <row r="60" spans="4:4" x14ac:dyDescent="0.35">
      <c r="D60" s="32">
        <v>43647</v>
      </c>
    </row>
    <row r="61" spans="4:4" x14ac:dyDescent="0.35">
      <c r="D61" s="32">
        <v>43617</v>
      </c>
    </row>
    <row r="62" spans="4:4" x14ac:dyDescent="0.35">
      <c r="D62" s="32">
        <v>43586</v>
      </c>
    </row>
    <row r="63" spans="4:4" x14ac:dyDescent="0.35">
      <c r="D63" s="32">
        <v>43556</v>
      </c>
    </row>
    <row r="64" spans="4:4" x14ac:dyDescent="0.35">
      <c r="D64" s="32">
        <v>43525</v>
      </c>
    </row>
    <row r="65" spans="4:4" x14ac:dyDescent="0.35">
      <c r="D65" s="32">
        <v>43497</v>
      </c>
    </row>
    <row r="66" spans="4:4" x14ac:dyDescent="0.35">
      <c r="D66" s="32">
        <v>43466</v>
      </c>
    </row>
    <row r="67" spans="4:4" x14ac:dyDescent="0.35">
      <c r="D67" s="32">
        <v>43435</v>
      </c>
    </row>
    <row r="68" spans="4:4" x14ac:dyDescent="0.35">
      <c r="D68" s="32">
        <v>43405</v>
      </c>
    </row>
    <row r="69" spans="4:4" x14ac:dyDescent="0.35">
      <c r="D69" s="32">
        <v>43374</v>
      </c>
    </row>
    <row r="70" spans="4:4" x14ac:dyDescent="0.35">
      <c r="D70" s="32">
        <v>43344</v>
      </c>
    </row>
    <row r="71" spans="4:4" x14ac:dyDescent="0.35">
      <c r="D71" s="32">
        <v>43313</v>
      </c>
    </row>
    <row r="72" spans="4:4" x14ac:dyDescent="0.35">
      <c r="D72" s="32">
        <v>43282</v>
      </c>
    </row>
    <row r="73" spans="4:4" x14ac:dyDescent="0.35">
      <c r="D73" s="32">
        <v>43252</v>
      </c>
    </row>
    <row r="74" spans="4:4" x14ac:dyDescent="0.35">
      <c r="D74" s="32">
        <v>43221</v>
      </c>
    </row>
    <row r="75" spans="4:4" x14ac:dyDescent="0.35">
      <c r="D75" s="32">
        <v>43191</v>
      </c>
    </row>
    <row r="76" spans="4:4" x14ac:dyDescent="0.35">
      <c r="D76" s="32">
        <v>43160</v>
      </c>
    </row>
    <row r="77" spans="4:4" x14ac:dyDescent="0.35">
      <c r="D77" s="32">
        <v>43132</v>
      </c>
    </row>
    <row r="78" spans="4:4" x14ac:dyDescent="0.35">
      <c r="D78" s="32">
        <v>43101</v>
      </c>
    </row>
    <row r="79" spans="4:4" x14ac:dyDescent="0.35">
      <c r="D79" s="32">
        <v>43070</v>
      </c>
    </row>
    <row r="80" spans="4:4" x14ac:dyDescent="0.35">
      <c r="D80" s="32">
        <v>43040</v>
      </c>
    </row>
    <row r="81" spans="4:4" x14ac:dyDescent="0.35">
      <c r="D81" s="32">
        <v>43009</v>
      </c>
    </row>
    <row r="82" spans="4:4" x14ac:dyDescent="0.35">
      <c r="D82" s="32">
        <v>42979</v>
      </c>
    </row>
    <row r="83" spans="4:4" x14ac:dyDescent="0.35">
      <c r="D83" s="32">
        <v>42948</v>
      </c>
    </row>
    <row r="84" spans="4:4" x14ac:dyDescent="0.35">
      <c r="D84" s="32">
        <v>42917</v>
      </c>
    </row>
    <row r="85" spans="4:4" x14ac:dyDescent="0.35">
      <c r="D85" s="32">
        <v>42887</v>
      </c>
    </row>
    <row r="86" spans="4:4" x14ac:dyDescent="0.35">
      <c r="D86" s="32">
        <v>42856</v>
      </c>
    </row>
    <row r="87" spans="4:4" x14ac:dyDescent="0.35">
      <c r="D87" s="32">
        <v>42826</v>
      </c>
    </row>
    <row r="88" spans="4:4" x14ac:dyDescent="0.35">
      <c r="D88" s="32">
        <v>42795</v>
      </c>
    </row>
    <row r="89" spans="4:4" x14ac:dyDescent="0.35">
      <c r="D89" s="32">
        <v>42767</v>
      </c>
    </row>
    <row r="90" spans="4:4" x14ac:dyDescent="0.35">
      <c r="D90" s="32">
        <v>42736</v>
      </c>
    </row>
    <row r="91" spans="4:4" x14ac:dyDescent="0.35">
      <c r="D91" s="32">
        <v>42705</v>
      </c>
    </row>
    <row r="92" spans="4:4" x14ac:dyDescent="0.35">
      <c r="D92" s="32">
        <v>42675</v>
      </c>
    </row>
    <row r="93" spans="4:4" x14ac:dyDescent="0.35">
      <c r="D93" s="32">
        <v>42644</v>
      </c>
    </row>
    <row r="94" spans="4:4" x14ac:dyDescent="0.35">
      <c r="D94" s="32">
        <v>42614</v>
      </c>
    </row>
    <row r="95" spans="4:4" x14ac:dyDescent="0.35">
      <c r="D95" s="32">
        <v>42583</v>
      </c>
    </row>
    <row r="96" spans="4:4" x14ac:dyDescent="0.35">
      <c r="D96" s="32">
        <v>42552</v>
      </c>
    </row>
    <row r="97" spans="4:4" x14ac:dyDescent="0.35">
      <c r="D97" s="32">
        <v>42522</v>
      </c>
    </row>
    <row r="98" spans="4:4" x14ac:dyDescent="0.35">
      <c r="D98" s="32">
        <v>42491</v>
      </c>
    </row>
    <row r="99" spans="4:4" x14ac:dyDescent="0.35">
      <c r="D99" s="32">
        <v>42461</v>
      </c>
    </row>
    <row r="100" spans="4:4" x14ac:dyDescent="0.35">
      <c r="D100" s="32">
        <v>42430</v>
      </c>
    </row>
    <row r="101" spans="4:4" x14ac:dyDescent="0.35">
      <c r="D101" s="60">
        <v>42401</v>
      </c>
    </row>
    <row r="102" spans="4:4" x14ac:dyDescent="0.35">
      <c r="D102" s="60">
        <v>42370</v>
      </c>
    </row>
    <row r="103" spans="4:4" x14ac:dyDescent="0.35">
      <c r="D103" s="60">
        <v>42339</v>
      </c>
    </row>
    <row r="104" spans="4:4" x14ac:dyDescent="0.35">
      <c r="D104" s="60">
        <v>42309</v>
      </c>
    </row>
    <row r="105" spans="4:4" x14ac:dyDescent="0.35">
      <c r="D105" s="60">
        <v>42278</v>
      </c>
    </row>
    <row r="106" spans="4:4" x14ac:dyDescent="0.35">
      <c r="D106" s="60">
        <v>42248</v>
      </c>
    </row>
    <row r="107" spans="4:4" x14ac:dyDescent="0.35">
      <c r="D107" s="60">
        <v>42217</v>
      </c>
    </row>
    <row r="108" spans="4:4" x14ac:dyDescent="0.35">
      <c r="D108" s="60">
        <v>42186</v>
      </c>
    </row>
    <row r="109" spans="4:4" x14ac:dyDescent="0.35">
      <c r="D109" s="60">
        <v>42156</v>
      </c>
    </row>
    <row r="110" spans="4:4" x14ac:dyDescent="0.35">
      <c r="D110" s="60">
        <v>42125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8FDF8E2-85CB-42F7-8E89-A14233147E53}">
  <ds:schemaRefs>
    <ds:schemaRef ds:uri="http://schemas.microsoft.com/office/2006/metadata/properties"/>
    <ds:schemaRef ds:uri="http://schemas.microsoft.com/office/2006/documentManagement/types"/>
    <ds:schemaRef ds:uri="48a3cf01-9924-4cd7-a6c7-23001d487023"/>
    <ds:schemaRef ds:uri="http://purl.org/dc/elements/1.1/"/>
    <ds:schemaRef ds:uri="http://schemas.openxmlformats.org/package/2006/metadata/core-properties"/>
    <ds:schemaRef ds:uri="http://www.w3.org/XML/1998/namespace"/>
    <ds:schemaRef ds:uri="http://schemas.microsoft.com/office/infopath/2007/PartnerControls"/>
    <ds:schemaRef ds:uri="811f619f-0ff2-4d4a-b6b5-28f48116f864"/>
    <ds:schemaRef ds:uri="http://purl.org/dc/terms/"/>
    <ds:schemaRef ds:uri="http://purl.org/dc/dcmitype/"/>
  </ds:schemaRefs>
</ds:datastoreItem>
</file>

<file path=customXml/itemProps2.xml><?xml version="1.0" encoding="utf-8"?>
<ds:datastoreItem xmlns:ds="http://schemas.openxmlformats.org/officeDocument/2006/customXml" ds:itemID="{8B3A6369-AFA3-4CE3-A269-219CC6156D5B}"/>
</file>

<file path=customXml/itemProps3.xml><?xml version="1.0" encoding="utf-8"?>
<ds:datastoreItem xmlns:ds="http://schemas.openxmlformats.org/officeDocument/2006/customXml" ds:itemID="{8E188327-62BF-417F-87E8-14E59D07A60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3</vt:i4>
      </vt:variant>
    </vt:vector>
  </HeadingPairs>
  <TitlesOfParts>
    <vt:vector size="10" baseType="lpstr">
      <vt:lpstr>Notes</vt:lpstr>
      <vt:lpstr>Publication Table</vt:lpstr>
      <vt:lpstr>Publication Table (%)</vt:lpstr>
      <vt:lpstr>Chart (% of Operations)</vt:lpstr>
      <vt:lpstr>Board Chart</vt:lpstr>
      <vt:lpstr>AllPublicationData</vt:lpstr>
      <vt:lpstr>References</vt:lpstr>
      <vt:lpstr>'Chart (% of Operations)'!Print_Area</vt:lpstr>
      <vt:lpstr>'Chart (No. of Cancellations)'!Print_Area</vt:lpstr>
      <vt:lpstr>Notes!Print_Area</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Robbie Macaulay</dc:creator>
  <cp:lastModifiedBy>Rob Gibbs</cp:lastModifiedBy>
  <cp:lastPrinted>2023-12-18T11:23:35Z</cp:lastPrinted>
  <dcterms:created xsi:type="dcterms:W3CDTF">2015-10-14T09:03:32Z</dcterms:created>
  <dcterms:modified xsi:type="dcterms:W3CDTF">2024-07-01T11:08:15Z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y fmtid="{D5CDD505-2E9C-101B-9397-08002B2CF9AE}" pid="3" name="MediaServiceImageTags">
    <vt:lpwstr/>
  </property>
</Properties>
</file>